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MAYCHUDELL\PKT - Copy 2\13.HUONG DOAN\CONG NO\"/>
    </mc:Choice>
  </mc:AlternateContent>
  <xr:revisionPtr revIDLastSave="0" documentId="13_ncr:1_{B415C470-1E00-4CF5-979B-553E9A43DFBE}" xr6:coauthVersionLast="47" xr6:coauthVersionMax="47" xr10:uidLastSave="{00000000-0000-0000-0000-000000000000}"/>
  <bookViews>
    <workbookView xWindow="-120" yWindow="-120" windowWidth="24240" windowHeight="13020" xr2:uid="{00000000-000D-0000-FFFF-FFFF00000000}"/>
  </bookViews>
  <sheets>
    <sheet name="TH_CN" sheetId="2" r:id="rId1"/>
    <sheet name="Sheet1" sheetId="5" r:id="rId2"/>
    <sheet name="Báo cáo" sheetId="1" r:id="rId3"/>
    <sheet name="Ty_Le" sheetId="3" r:id="rId4"/>
    <sheet name="Ma_KH" sheetId="4" r:id="rId5"/>
  </sheets>
  <definedNames>
    <definedName name="_xlnm._FilterDatabase" localSheetId="2" hidden="1">'Báo cáo'!$A$3:$AA$3804</definedName>
    <definedName name="_xlnm._FilterDatabase" localSheetId="4" hidden="1">Ma_KH!$A$2:$Q$4972</definedName>
  </definedNames>
  <calcPr calcId="191029"/>
  <pivotCaches>
    <pivotCache cacheId="33" r:id="rId6"/>
  </pivotCaches>
</workbook>
</file>

<file path=xl/calcChain.xml><?xml version="1.0" encoding="utf-8"?>
<calcChain xmlns="http://schemas.openxmlformats.org/spreadsheetml/2006/main">
  <c r="N84" i="2" l="1"/>
  <c r="J659" i="1"/>
  <c r="O659" i="1"/>
  <c r="P659" i="1"/>
  <c r="Q659" i="1" s="1"/>
  <c r="S659" i="1"/>
  <c r="U659" i="1" s="1"/>
  <c r="AA659" i="1"/>
  <c r="AD659" i="1"/>
  <c r="AE659" i="1"/>
  <c r="AF659"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4" i="1"/>
  <c r="I3804" i="1"/>
  <c r="J3804" i="1" s="1"/>
  <c r="O3804" i="1"/>
  <c r="Q3804" i="1"/>
  <c r="S3804" i="1"/>
  <c r="U3804" i="1" s="1"/>
  <c r="Z3804" i="1" s="1"/>
  <c r="AA3804" i="1"/>
  <c r="AF3804" i="1"/>
  <c r="S3789" i="1"/>
  <c r="U3789" i="1" s="1"/>
  <c r="I3803" i="1"/>
  <c r="J3803" i="1" s="1"/>
  <c r="O3803" i="1"/>
  <c r="S3803" i="1"/>
  <c r="U3803" i="1" s="1"/>
  <c r="Z3803" i="1" s="1"/>
  <c r="AA3803" i="1"/>
  <c r="AF3803" i="1"/>
  <c r="I3791" i="1"/>
  <c r="J3791" i="1" s="1"/>
  <c r="I3792" i="1"/>
  <c r="J3792" i="1" s="1"/>
  <c r="I3793" i="1"/>
  <c r="J3793" i="1" s="1"/>
  <c r="I3794" i="1"/>
  <c r="I3795" i="1"/>
  <c r="J3795" i="1" s="1"/>
  <c r="I3796" i="1"/>
  <c r="J3796" i="1" s="1"/>
  <c r="I3797" i="1"/>
  <c r="I3798" i="1"/>
  <c r="J3798" i="1" s="1"/>
  <c r="I3799" i="1"/>
  <c r="I3800" i="1"/>
  <c r="J3800" i="1" s="1"/>
  <c r="I3801" i="1"/>
  <c r="J3801" i="1" s="1"/>
  <c r="I3802" i="1"/>
  <c r="O3791" i="1"/>
  <c r="O3792" i="1"/>
  <c r="O3793" i="1"/>
  <c r="O3794" i="1"/>
  <c r="O3795" i="1"/>
  <c r="O3796" i="1"/>
  <c r="O3797" i="1"/>
  <c r="O3798" i="1"/>
  <c r="O3799" i="1"/>
  <c r="O3800" i="1"/>
  <c r="O3801" i="1"/>
  <c r="O3802" i="1"/>
  <c r="S3791" i="1"/>
  <c r="U3791" i="1" s="1"/>
  <c r="S3792" i="1"/>
  <c r="U3792" i="1" s="1"/>
  <c r="V3792" i="1" s="1"/>
  <c r="S3793" i="1"/>
  <c r="S3794" i="1"/>
  <c r="U3794" i="1" s="1"/>
  <c r="V3794" i="1" s="1"/>
  <c r="S3795" i="1"/>
  <c r="U3795" i="1" s="1"/>
  <c r="Z3795" i="1" s="1"/>
  <c r="S3796" i="1"/>
  <c r="U3796" i="1" s="1"/>
  <c r="Z3796" i="1" s="1"/>
  <c r="S3797" i="1"/>
  <c r="U3797" i="1" s="1"/>
  <c r="V3797" i="1" s="1"/>
  <c r="S3798" i="1"/>
  <c r="U3798" i="1" s="1"/>
  <c r="S3799" i="1"/>
  <c r="U3799" i="1" s="1"/>
  <c r="Z3799" i="1" s="1"/>
  <c r="S3800" i="1"/>
  <c r="U3800" i="1" s="1"/>
  <c r="S3801" i="1"/>
  <c r="U3801" i="1" s="1"/>
  <c r="S3802" i="1"/>
  <c r="U3802" i="1" s="1"/>
  <c r="AA3791" i="1"/>
  <c r="AA3792" i="1"/>
  <c r="AA3793" i="1"/>
  <c r="AA3794" i="1"/>
  <c r="AA3795" i="1"/>
  <c r="AA3796" i="1"/>
  <c r="AA3797" i="1"/>
  <c r="AA3798" i="1"/>
  <c r="AA3799" i="1"/>
  <c r="AA3800" i="1"/>
  <c r="AA3801" i="1"/>
  <c r="AA3802" i="1"/>
  <c r="I3782" i="1"/>
  <c r="J3782" i="1" s="1"/>
  <c r="I3783" i="1"/>
  <c r="J3783" i="1" s="1"/>
  <c r="I3784" i="1"/>
  <c r="J3784" i="1" s="1"/>
  <c r="I3785" i="1"/>
  <c r="J3785" i="1" s="1"/>
  <c r="I3786" i="1"/>
  <c r="J3786" i="1" s="1"/>
  <c r="I3787" i="1"/>
  <c r="J3787" i="1" s="1"/>
  <c r="I3788" i="1"/>
  <c r="J3788" i="1" s="1"/>
  <c r="I3789" i="1"/>
  <c r="I3790" i="1"/>
  <c r="O3782" i="1"/>
  <c r="O3783" i="1"/>
  <c r="O3784" i="1"/>
  <c r="O3785" i="1"/>
  <c r="O3786" i="1"/>
  <c r="O3787" i="1"/>
  <c r="O3788" i="1"/>
  <c r="O3789" i="1"/>
  <c r="O3790" i="1"/>
  <c r="S3782" i="1"/>
  <c r="U3782" i="1" s="1"/>
  <c r="S3783" i="1"/>
  <c r="U3783" i="1" s="1"/>
  <c r="V3783" i="1" s="1"/>
  <c r="S3784" i="1"/>
  <c r="U3784" i="1" s="1"/>
  <c r="V3784" i="1" s="1"/>
  <c r="S3785" i="1"/>
  <c r="U3785" i="1" s="1"/>
  <c r="S3786" i="1"/>
  <c r="U3786" i="1" s="1"/>
  <c r="S3787" i="1"/>
  <c r="U3787" i="1" s="1"/>
  <c r="S3788" i="1"/>
  <c r="U3788" i="1" s="1"/>
  <c r="S3790" i="1"/>
  <c r="U3790" i="1" s="1"/>
  <c r="AA3782" i="1"/>
  <c r="AA3783" i="1"/>
  <c r="AA3784" i="1"/>
  <c r="AA3785" i="1"/>
  <c r="AA3786" i="1"/>
  <c r="AA3787" i="1"/>
  <c r="AA3788" i="1"/>
  <c r="AA3789" i="1"/>
  <c r="AA3790" i="1"/>
  <c r="I3779" i="1"/>
  <c r="J3779" i="1" s="1"/>
  <c r="I3780" i="1"/>
  <c r="J3780" i="1" s="1"/>
  <c r="I3781" i="1"/>
  <c r="J3781" i="1" s="1"/>
  <c r="O3779" i="1"/>
  <c r="O3780" i="1"/>
  <c r="O3781" i="1"/>
  <c r="S3779" i="1"/>
  <c r="U3779" i="1" s="1"/>
  <c r="S3780" i="1"/>
  <c r="U3780" i="1" s="1"/>
  <c r="V3780" i="1" s="1"/>
  <c r="S3781" i="1"/>
  <c r="U3781" i="1" s="1"/>
  <c r="AA3779" i="1"/>
  <c r="AA3780" i="1"/>
  <c r="AA3781" i="1"/>
  <c r="I3776" i="1"/>
  <c r="J3776" i="1" s="1"/>
  <c r="I3777" i="1"/>
  <c r="J3777" i="1" s="1"/>
  <c r="I3778" i="1"/>
  <c r="J3778" i="1" s="1"/>
  <c r="O3776" i="1"/>
  <c r="O3777" i="1"/>
  <c r="O3778" i="1"/>
  <c r="Q3776" i="1"/>
  <c r="S3776" i="1"/>
  <c r="U3776" i="1" s="1"/>
  <c r="S3777" i="1"/>
  <c r="U3777" i="1" s="1"/>
  <c r="S3778" i="1"/>
  <c r="U3778" i="1" s="1"/>
  <c r="AA3776" i="1"/>
  <c r="AA3777" i="1"/>
  <c r="AA3778" i="1"/>
  <c r="I3773" i="1"/>
  <c r="J3773" i="1" s="1"/>
  <c r="I3774" i="1"/>
  <c r="J3774" i="1" s="1"/>
  <c r="I3775" i="1"/>
  <c r="J3775" i="1" s="1"/>
  <c r="O3773" i="1"/>
  <c r="O3774" i="1"/>
  <c r="O3775" i="1"/>
  <c r="Q3773" i="1"/>
  <c r="S3773" i="1"/>
  <c r="U3773" i="1" s="1"/>
  <c r="S3774" i="1"/>
  <c r="U3774" i="1" s="1"/>
  <c r="S3775" i="1"/>
  <c r="U3775" i="1" s="1"/>
  <c r="AA3773" i="1"/>
  <c r="AA3774" i="1"/>
  <c r="AA3775" i="1"/>
  <c r="I3770" i="1"/>
  <c r="J3770" i="1" s="1"/>
  <c r="I3771" i="1"/>
  <c r="J3771" i="1" s="1"/>
  <c r="I3772" i="1"/>
  <c r="J3772" i="1" s="1"/>
  <c r="O3770" i="1"/>
  <c r="O3771" i="1"/>
  <c r="O3772" i="1"/>
  <c r="Q3770" i="1"/>
  <c r="S3770" i="1"/>
  <c r="U3770" i="1" s="1"/>
  <c r="V3770" i="1" s="1"/>
  <c r="S3771" i="1"/>
  <c r="U3771" i="1" s="1"/>
  <c r="V3771" i="1" s="1"/>
  <c r="S3772" i="1"/>
  <c r="U3772" i="1" s="1"/>
  <c r="AA3770" i="1"/>
  <c r="AA3771" i="1"/>
  <c r="AA3772" i="1"/>
  <c r="AF3771" i="1"/>
  <c r="I3767" i="1"/>
  <c r="I3768" i="1"/>
  <c r="J3768" i="1" s="1"/>
  <c r="I3769" i="1"/>
  <c r="J3769" i="1" s="1"/>
  <c r="O3767" i="1"/>
  <c r="O3768" i="1"/>
  <c r="O3769" i="1"/>
  <c r="S3767" i="1"/>
  <c r="U3767" i="1" s="1"/>
  <c r="Z3767" i="1" s="1"/>
  <c r="S3768" i="1"/>
  <c r="U3768" i="1" s="1"/>
  <c r="V3768" i="1" s="1"/>
  <c r="S3769" i="1"/>
  <c r="U3769" i="1" s="1"/>
  <c r="V3769" i="1" s="1"/>
  <c r="AA3767" i="1"/>
  <c r="AA3768" i="1"/>
  <c r="AA3769" i="1"/>
  <c r="I3765" i="1"/>
  <c r="J3765" i="1" s="1"/>
  <c r="I3766" i="1"/>
  <c r="J3766" i="1" s="1"/>
  <c r="O3765" i="1"/>
  <c r="O3766" i="1"/>
  <c r="S3765" i="1"/>
  <c r="U3765" i="1" s="1"/>
  <c r="S3766" i="1"/>
  <c r="U3766" i="1" s="1"/>
  <c r="AA3765" i="1"/>
  <c r="AA3766" i="1"/>
  <c r="V659" i="1" l="1"/>
  <c r="Z659" i="1"/>
  <c r="R659" i="1"/>
  <c r="Y659" i="1" s="1"/>
  <c r="V3804" i="1"/>
  <c r="K3804" i="1"/>
  <c r="P3804" i="1" s="1"/>
  <c r="R3804" i="1" s="1"/>
  <c r="Y3804" i="1" s="1"/>
  <c r="V3788" i="1"/>
  <c r="V3791" i="1"/>
  <c r="V3790" i="1"/>
  <c r="V3789" i="1"/>
  <c r="U3793" i="1"/>
  <c r="V3793" i="1" s="1"/>
  <c r="Z3790" i="1"/>
  <c r="Z3789" i="1"/>
  <c r="Z3794" i="1"/>
  <c r="P3792" i="1"/>
  <c r="P3791" i="1"/>
  <c r="V3798" i="1"/>
  <c r="Z3798" i="1"/>
  <c r="Z3797" i="1"/>
  <c r="P3795" i="1"/>
  <c r="V3803" i="1"/>
  <c r="V3796" i="1"/>
  <c r="J3794" i="1"/>
  <c r="P3794" i="1" s="1"/>
  <c r="Q3794" i="1" s="1"/>
  <c r="V3795" i="1"/>
  <c r="P3784" i="1"/>
  <c r="P3803" i="1"/>
  <c r="P3793" i="1"/>
  <c r="Q3793" i="1" s="1"/>
  <c r="P3798" i="1"/>
  <c r="P3783" i="1"/>
  <c r="P3796" i="1"/>
  <c r="P3782" i="1"/>
  <c r="Z3801" i="1"/>
  <c r="V3801" i="1"/>
  <c r="P3786" i="1"/>
  <c r="J3802" i="1"/>
  <c r="P3802" i="1" s="1"/>
  <c r="J3797" i="1"/>
  <c r="P3797" i="1" s="1"/>
  <c r="Z3802" i="1"/>
  <c r="V3802" i="1"/>
  <c r="V3785" i="1"/>
  <c r="Z3785" i="1"/>
  <c r="P3779" i="1"/>
  <c r="V3799" i="1"/>
  <c r="J3799" i="1"/>
  <c r="P3799" i="1" s="1"/>
  <c r="Z3784" i="1"/>
  <c r="Z3800" i="1"/>
  <c r="V3800" i="1"/>
  <c r="P3775" i="1"/>
  <c r="Z3783" i="1"/>
  <c r="P3787" i="1"/>
  <c r="P3770" i="1"/>
  <c r="R3770" i="1" s="1"/>
  <c r="P3788" i="1"/>
  <c r="P3785" i="1"/>
  <c r="Q3785" i="1" s="1"/>
  <c r="P3801" i="1"/>
  <c r="P3800" i="1"/>
  <c r="V3766" i="1"/>
  <c r="Z3766" i="1"/>
  <c r="V3787" i="1"/>
  <c r="Z3787" i="1"/>
  <c r="V3779" i="1"/>
  <c r="Z3779" i="1"/>
  <c r="V3786" i="1"/>
  <c r="Z3786" i="1"/>
  <c r="Z3782" i="1"/>
  <c r="V3782" i="1"/>
  <c r="P3774" i="1"/>
  <c r="J3790" i="1"/>
  <c r="P3790" i="1" s="1"/>
  <c r="J3789" i="1"/>
  <c r="P3789" i="1" s="1"/>
  <c r="Z3769" i="1"/>
  <c r="P3781" i="1"/>
  <c r="Z3780" i="1"/>
  <c r="V3777" i="1"/>
  <c r="Z3777" i="1"/>
  <c r="Z3781" i="1"/>
  <c r="V3781" i="1"/>
  <c r="V3776" i="1"/>
  <c r="Z3776" i="1"/>
  <c r="P3780" i="1"/>
  <c r="Q3780" i="1" s="1"/>
  <c r="Z3771" i="1"/>
  <c r="P3777" i="1"/>
  <c r="Q3777" i="1" s="1"/>
  <c r="P3778" i="1"/>
  <c r="Z3778" i="1"/>
  <c r="V3778" i="1"/>
  <c r="P3776" i="1"/>
  <c r="R3776" i="1" s="1"/>
  <c r="Z3774" i="1"/>
  <c r="V3774" i="1"/>
  <c r="Z3773" i="1"/>
  <c r="V3773" i="1"/>
  <c r="Z3775" i="1"/>
  <c r="V3775" i="1"/>
  <c r="P3773" i="1"/>
  <c r="R3773" i="1" s="1"/>
  <c r="P3772" i="1"/>
  <c r="V3772" i="1"/>
  <c r="Z3772" i="1"/>
  <c r="V3767" i="1"/>
  <c r="J3767" i="1"/>
  <c r="P3767" i="1" s="1"/>
  <c r="Z3768" i="1"/>
  <c r="P3771" i="1"/>
  <c r="P3769" i="1"/>
  <c r="P3768" i="1"/>
  <c r="Q3768" i="1" s="1"/>
  <c r="Z3770" i="1"/>
  <c r="Z3765" i="1"/>
  <c r="V3765" i="1"/>
  <c r="P3766" i="1"/>
  <c r="P3765" i="1"/>
  <c r="X659" i="1" l="1"/>
  <c r="X3804" i="1"/>
  <c r="Q3800" i="1"/>
  <c r="R3800" i="1" s="1"/>
  <c r="Q3792" i="1"/>
  <c r="R3792" i="1" s="1"/>
  <c r="X3792" i="1" s="1"/>
  <c r="Q3803" i="1"/>
  <c r="R3803" i="1" s="1"/>
  <c r="Q3789" i="1"/>
  <c r="R3789" i="1" s="1"/>
  <c r="R3793" i="1"/>
  <c r="X3793" i="1" s="1"/>
  <c r="Q3797" i="1"/>
  <c r="R3797" i="1" s="1"/>
  <c r="Q3802" i="1"/>
  <c r="R3802" i="1" s="1"/>
  <c r="Q3795" i="1"/>
  <c r="R3795" i="1" s="1"/>
  <c r="Q3796" i="1"/>
  <c r="R3796" i="1" s="1"/>
  <c r="Q3801" i="1"/>
  <c r="R3801" i="1" s="1"/>
  <c r="Q3798" i="1"/>
  <c r="R3798" i="1" s="1"/>
  <c r="R3794" i="1"/>
  <c r="Q3790" i="1"/>
  <c r="R3790" i="1" s="1"/>
  <c r="Q3791" i="1"/>
  <c r="R3791" i="1" s="1"/>
  <c r="Q3788" i="1"/>
  <c r="R3788" i="1" s="1"/>
  <c r="X3788" i="1" s="1"/>
  <c r="Q3799" i="1"/>
  <c r="R3799" i="1" s="1"/>
  <c r="Z3788" i="1"/>
  <c r="Z3791" i="1"/>
  <c r="Z3792" i="1"/>
  <c r="Z3793" i="1"/>
  <c r="Q3784" i="1"/>
  <c r="R3784" i="1" s="1"/>
  <c r="X3784" i="1" s="1"/>
  <c r="Y3784" i="1" s="1"/>
  <c r="Q3772" i="1"/>
  <c r="R3772" i="1" s="1"/>
  <c r="X3772" i="1" s="1"/>
  <c r="Y3772" i="1" s="1"/>
  <c r="Q3783" i="1"/>
  <c r="R3783" i="1" s="1"/>
  <c r="X3783" i="1" s="1"/>
  <c r="Y3783" i="1" s="1"/>
  <c r="Q3781" i="1"/>
  <c r="R3781" i="1" s="1"/>
  <c r="X3781" i="1" s="1"/>
  <c r="Y3781" i="1" s="1"/>
  <c r="R3780" i="1"/>
  <c r="X3780" i="1" s="1"/>
  <c r="Y3780" i="1" s="1"/>
  <c r="Q3787" i="1"/>
  <c r="R3787" i="1" s="1"/>
  <c r="X3787" i="1" s="1"/>
  <c r="Y3787" i="1" s="1"/>
  <c r="Q3786" i="1"/>
  <c r="R3786" i="1" s="1"/>
  <c r="X3786" i="1" s="1"/>
  <c r="Y3786" i="1" s="1"/>
  <c r="R3768" i="1"/>
  <c r="X3768" i="1" s="1"/>
  <c r="Y3768" i="1" s="1"/>
  <c r="Q3778" i="1"/>
  <c r="R3778" i="1" s="1"/>
  <c r="X3778" i="1" s="1"/>
  <c r="Y3778" i="1" s="1"/>
  <c r="Q3767" i="1"/>
  <c r="R3767" i="1" s="1"/>
  <c r="X3767" i="1" s="1"/>
  <c r="Y3767" i="1" s="1"/>
  <c r="Q3766" i="1"/>
  <c r="R3766" i="1" s="1"/>
  <c r="X3766" i="1" s="1"/>
  <c r="Y3766" i="1" s="1"/>
  <c r="Q3782" i="1"/>
  <c r="R3782" i="1" s="1"/>
  <c r="X3782" i="1" s="1"/>
  <c r="Y3782" i="1" s="1"/>
  <c r="Q3774" i="1"/>
  <c r="R3774" i="1" s="1"/>
  <c r="X3774" i="1" s="1"/>
  <c r="Y3774" i="1" s="1"/>
  <c r="Q3775" i="1"/>
  <c r="R3775" i="1" s="1"/>
  <c r="X3775" i="1" s="1"/>
  <c r="Y3775" i="1" s="1"/>
  <c r="R3777" i="1"/>
  <c r="X3777" i="1" s="1"/>
  <c r="Y3777" i="1" s="1"/>
  <c r="R3785" i="1"/>
  <c r="X3785" i="1" s="1"/>
  <c r="Y3785" i="1" s="1"/>
  <c r="Q3765" i="1"/>
  <c r="R3765" i="1" s="1"/>
  <c r="X3765" i="1" s="1"/>
  <c r="Y3765" i="1" s="1"/>
  <c r="Q3769" i="1"/>
  <c r="R3769" i="1" s="1"/>
  <c r="X3769" i="1" s="1"/>
  <c r="Y3769" i="1" s="1"/>
  <c r="Q3779" i="1"/>
  <c r="R3779" i="1" s="1"/>
  <c r="X3779" i="1" s="1"/>
  <c r="Q3771" i="1"/>
  <c r="R3771" i="1" s="1"/>
  <c r="X3771" i="1" s="1"/>
  <c r="Y3771" i="1" s="1"/>
  <c r="X3791" i="1" l="1"/>
  <c r="Y3791" i="1"/>
  <c r="X3790" i="1"/>
  <c r="Y3790" i="1"/>
  <c r="X3789" i="1"/>
  <c r="Y3789" i="1"/>
  <c r="Y3779" i="1"/>
  <c r="I3705" i="1"/>
  <c r="J3705" i="1" s="1"/>
  <c r="I3706" i="1"/>
  <c r="J3706" i="1" s="1"/>
  <c r="I3707" i="1"/>
  <c r="J3707" i="1" s="1"/>
  <c r="I3708" i="1"/>
  <c r="J3708" i="1" s="1"/>
  <c r="I3709" i="1"/>
  <c r="J3709" i="1" s="1"/>
  <c r="I3710" i="1"/>
  <c r="J3710" i="1" s="1"/>
  <c r="I3711" i="1"/>
  <c r="J3711" i="1" s="1"/>
  <c r="I3712" i="1"/>
  <c r="J3712" i="1" s="1"/>
  <c r="I3713" i="1"/>
  <c r="J3713" i="1" s="1"/>
  <c r="I3714" i="1"/>
  <c r="J3714" i="1" s="1"/>
  <c r="I3715" i="1"/>
  <c r="J3715" i="1" s="1"/>
  <c r="I3716" i="1"/>
  <c r="J3716" i="1" s="1"/>
  <c r="I3717" i="1"/>
  <c r="J3717" i="1" s="1"/>
  <c r="I3718" i="1"/>
  <c r="J3718" i="1" s="1"/>
  <c r="I3719" i="1"/>
  <c r="J3719" i="1" s="1"/>
  <c r="I3720" i="1"/>
  <c r="J3720" i="1" s="1"/>
  <c r="I3721" i="1"/>
  <c r="J3721" i="1" s="1"/>
  <c r="I3722" i="1"/>
  <c r="J3722" i="1" s="1"/>
  <c r="I3723" i="1"/>
  <c r="J3723" i="1" s="1"/>
  <c r="I3724" i="1"/>
  <c r="J3724" i="1" s="1"/>
  <c r="I3725" i="1"/>
  <c r="J3725" i="1" s="1"/>
  <c r="I3726" i="1"/>
  <c r="J3726" i="1" s="1"/>
  <c r="I3727" i="1"/>
  <c r="J3727" i="1" s="1"/>
  <c r="I3728" i="1"/>
  <c r="J3728" i="1" s="1"/>
  <c r="I3729" i="1"/>
  <c r="J3729" i="1" s="1"/>
  <c r="I3730" i="1"/>
  <c r="J3730" i="1" s="1"/>
  <c r="I3731" i="1"/>
  <c r="J3731" i="1" s="1"/>
  <c r="I3732" i="1"/>
  <c r="J3732" i="1" s="1"/>
  <c r="I3733" i="1"/>
  <c r="J3733" i="1" s="1"/>
  <c r="I3734" i="1"/>
  <c r="J3734" i="1" s="1"/>
  <c r="I3735" i="1"/>
  <c r="J3735" i="1" s="1"/>
  <c r="I3736" i="1"/>
  <c r="J3736" i="1" s="1"/>
  <c r="I3737" i="1"/>
  <c r="J3737" i="1" s="1"/>
  <c r="I3738" i="1"/>
  <c r="J3738" i="1" s="1"/>
  <c r="I3739" i="1"/>
  <c r="J3739" i="1" s="1"/>
  <c r="I3740" i="1"/>
  <c r="J3740" i="1" s="1"/>
  <c r="I3741" i="1"/>
  <c r="J3741" i="1" s="1"/>
  <c r="I3742" i="1"/>
  <c r="J3742" i="1" s="1"/>
  <c r="I3743" i="1"/>
  <c r="J3743" i="1" s="1"/>
  <c r="I3744" i="1"/>
  <c r="J3744" i="1" s="1"/>
  <c r="I3745" i="1"/>
  <c r="J3745" i="1" s="1"/>
  <c r="I3746" i="1"/>
  <c r="J3746" i="1" s="1"/>
  <c r="I3747" i="1"/>
  <c r="J3747" i="1" s="1"/>
  <c r="I3748" i="1"/>
  <c r="J3748" i="1" s="1"/>
  <c r="I3749" i="1"/>
  <c r="J3749" i="1" s="1"/>
  <c r="I3750" i="1"/>
  <c r="J3750" i="1" s="1"/>
  <c r="I3751" i="1"/>
  <c r="J3751" i="1" s="1"/>
  <c r="I3752" i="1"/>
  <c r="J3752" i="1" s="1"/>
  <c r="I3753" i="1"/>
  <c r="J3753" i="1" s="1"/>
  <c r="I3754" i="1"/>
  <c r="J3754" i="1" s="1"/>
  <c r="I3755" i="1"/>
  <c r="J3755" i="1" s="1"/>
  <c r="I3756" i="1"/>
  <c r="J3756" i="1" s="1"/>
  <c r="I3757" i="1"/>
  <c r="J3757" i="1" s="1"/>
  <c r="I3758" i="1"/>
  <c r="J3758" i="1" s="1"/>
  <c r="I3759" i="1"/>
  <c r="J3759" i="1" s="1"/>
  <c r="I3760" i="1"/>
  <c r="J3760" i="1" s="1"/>
  <c r="I3761" i="1"/>
  <c r="J3761" i="1" s="1"/>
  <c r="I3762" i="1"/>
  <c r="J3762" i="1" s="1"/>
  <c r="I3763" i="1"/>
  <c r="J3763" i="1" s="1"/>
  <c r="I3764" i="1"/>
  <c r="J3764" i="1" s="1"/>
  <c r="O3705" i="1"/>
  <c r="O3706" i="1"/>
  <c r="O3707" i="1"/>
  <c r="O3708" i="1"/>
  <c r="O3709" i="1"/>
  <c r="O3710" i="1"/>
  <c r="O3711" i="1"/>
  <c r="O3712" i="1"/>
  <c r="O3713" i="1"/>
  <c r="O3714" i="1"/>
  <c r="O3715" i="1"/>
  <c r="O3716" i="1"/>
  <c r="O3717" i="1"/>
  <c r="O3718" i="1"/>
  <c r="P3718" i="1" s="1"/>
  <c r="O3719" i="1"/>
  <c r="P3719" i="1" s="1"/>
  <c r="O3720" i="1"/>
  <c r="O3721" i="1"/>
  <c r="P3721" i="1" s="1"/>
  <c r="O3722" i="1"/>
  <c r="P3722" i="1" s="1"/>
  <c r="O3723" i="1"/>
  <c r="P3723" i="1" s="1"/>
  <c r="O3724" i="1"/>
  <c r="P3724" i="1" s="1"/>
  <c r="O3725" i="1"/>
  <c r="P3725" i="1" s="1"/>
  <c r="O3726" i="1"/>
  <c r="P3726" i="1" s="1"/>
  <c r="O3727" i="1"/>
  <c r="P3727" i="1" s="1"/>
  <c r="O3728" i="1"/>
  <c r="P3728" i="1" s="1"/>
  <c r="O3729" i="1"/>
  <c r="P3729" i="1" s="1"/>
  <c r="O3730" i="1"/>
  <c r="P3730" i="1" s="1"/>
  <c r="O3731" i="1"/>
  <c r="P3731" i="1" s="1"/>
  <c r="O3732" i="1"/>
  <c r="P3732" i="1" s="1"/>
  <c r="O3733" i="1"/>
  <c r="P3733" i="1" s="1"/>
  <c r="O3734" i="1"/>
  <c r="P3734" i="1" s="1"/>
  <c r="O3735" i="1"/>
  <c r="P3735" i="1" s="1"/>
  <c r="O3736" i="1"/>
  <c r="P3736" i="1" s="1"/>
  <c r="O3737" i="1"/>
  <c r="P3737" i="1" s="1"/>
  <c r="O3738" i="1"/>
  <c r="O3739" i="1"/>
  <c r="P3739" i="1" s="1"/>
  <c r="O3740" i="1"/>
  <c r="P3740" i="1" s="1"/>
  <c r="O3741" i="1"/>
  <c r="P3741" i="1" s="1"/>
  <c r="O3742" i="1"/>
  <c r="P3742" i="1" s="1"/>
  <c r="O3743" i="1"/>
  <c r="P3743" i="1" s="1"/>
  <c r="O3744" i="1"/>
  <c r="O3745" i="1"/>
  <c r="P3745" i="1" s="1"/>
  <c r="O3746" i="1"/>
  <c r="P3746" i="1" s="1"/>
  <c r="O3747" i="1"/>
  <c r="P3747" i="1" s="1"/>
  <c r="O3748" i="1"/>
  <c r="P3748" i="1" s="1"/>
  <c r="O3749" i="1"/>
  <c r="P3749" i="1" s="1"/>
  <c r="O3750" i="1"/>
  <c r="O3751" i="1"/>
  <c r="P3751" i="1" s="1"/>
  <c r="O3752" i="1"/>
  <c r="P3752" i="1" s="1"/>
  <c r="O3753" i="1"/>
  <c r="P3753" i="1" s="1"/>
  <c r="O3754" i="1"/>
  <c r="P3754" i="1" s="1"/>
  <c r="O3755" i="1"/>
  <c r="P3755" i="1" s="1"/>
  <c r="O3756" i="1"/>
  <c r="O3757" i="1"/>
  <c r="P3757" i="1" s="1"/>
  <c r="O3758" i="1"/>
  <c r="P3758" i="1" s="1"/>
  <c r="O3759" i="1"/>
  <c r="P3759" i="1" s="1"/>
  <c r="O3760" i="1"/>
  <c r="P3760" i="1" s="1"/>
  <c r="O3761" i="1"/>
  <c r="P3761" i="1" s="1"/>
  <c r="O3762" i="1"/>
  <c r="P3762" i="1" s="1"/>
  <c r="O3763" i="1"/>
  <c r="P3763" i="1" s="1"/>
  <c r="O3764" i="1"/>
  <c r="P3705" i="1"/>
  <c r="P3706" i="1"/>
  <c r="P3707" i="1"/>
  <c r="P3708" i="1"/>
  <c r="P3709" i="1"/>
  <c r="P3710" i="1"/>
  <c r="P3711" i="1"/>
  <c r="P3712" i="1"/>
  <c r="P3713" i="1"/>
  <c r="P3714" i="1"/>
  <c r="P3715" i="1"/>
  <c r="P3716" i="1"/>
  <c r="P3717"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S3705" i="1"/>
  <c r="S3706" i="1"/>
  <c r="S3707" i="1"/>
  <c r="S3708" i="1"/>
  <c r="S3709" i="1"/>
  <c r="S3710" i="1"/>
  <c r="U3710" i="1" s="1"/>
  <c r="Z3710" i="1" s="1"/>
  <c r="S3711" i="1"/>
  <c r="S3712" i="1"/>
  <c r="U3712" i="1" s="1"/>
  <c r="V3712" i="1" s="1"/>
  <c r="S3713" i="1"/>
  <c r="U3713" i="1" s="1"/>
  <c r="S3714" i="1"/>
  <c r="U3714" i="1" s="1"/>
  <c r="V3714" i="1" s="1"/>
  <c r="S3715" i="1"/>
  <c r="U3715" i="1" s="1"/>
  <c r="S3716" i="1"/>
  <c r="U3716" i="1" s="1"/>
  <c r="S3717" i="1"/>
  <c r="U3717" i="1" s="1"/>
  <c r="S3718" i="1"/>
  <c r="U3718" i="1" s="1"/>
  <c r="V3718" i="1" s="1"/>
  <c r="S3719" i="1"/>
  <c r="U3719" i="1" s="1"/>
  <c r="S3720" i="1"/>
  <c r="U3720" i="1" s="1"/>
  <c r="V3720" i="1" s="1"/>
  <c r="S3721" i="1"/>
  <c r="U3721" i="1" s="1"/>
  <c r="S3722" i="1"/>
  <c r="U3722" i="1" s="1"/>
  <c r="V3722" i="1" s="1"/>
  <c r="S3723" i="1"/>
  <c r="U3723" i="1" s="1"/>
  <c r="S3724" i="1"/>
  <c r="U3724" i="1" s="1"/>
  <c r="S3725" i="1"/>
  <c r="U3725" i="1" s="1"/>
  <c r="S3726" i="1"/>
  <c r="U3726" i="1" s="1"/>
  <c r="S3727" i="1"/>
  <c r="U3727" i="1" s="1"/>
  <c r="S3728" i="1"/>
  <c r="U3728" i="1" s="1"/>
  <c r="S3729" i="1"/>
  <c r="U3729" i="1" s="1"/>
  <c r="V3729" i="1" s="1"/>
  <c r="S3730" i="1"/>
  <c r="U3730" i="1" s="1"/>
  <c r="S3731" i="1"/>
  <c r="U3731" i="1" s="1"/>
  <c r="V3731" i="1" s="1"/>
  <c r="S3732" i="1"/>
  <c r="U3732" i="1" s="1"/>
  <c r="S3733" i="1"/>
  <c r="U3733" i="1" s="1"/>
  <c r="S3734" i="1"/>
  <c r="U3734" i="1" s="1"/>
  <c r="S3735" i="1"/>
  <c r="U3735" i="1" s="1"/>
  <c r="S3736" i="1"/>
  <c r="U3736" i="1" s="1"/>
  <c r="S3737" i="1"/>
  <c r="U3737" i="1" s="1"/>
  <c r="S3738" i="1"/>
  <c r="U3738" i="1" s="1"/>
  <c r="S3739" i="1"/>
  <c r="U3739" i="1" s="1"/>
  <c r="S3740" i="1"/>
  <c r="U3740" i="1" s="1"/>
  <c r="S3741" i="1"/>
  <c r="U3741" i="1" s="1"/>
  <c r="V3741" i="1" s="1"/>
  <c r="S3742" i="1"/>
  <c r="U3742" i="1" s="1"/>
  <c r="S3743" i="1"/>
  <c r="U3743" i="1" s="1"/>
  <c r="S3744" i="1"/>
  <c r="U3744" i="1" s="1"/>
  <c r="Z3744" i="1" s="1"/>
  <c r="S3745" i="1"/>
  <c r="U3745" i="1" s="1"/>
  <c r="Z3745" i="1" s="1"/>
  <c r="S3746" i="1"/>
  <c r="U3746" i="1" s="1"/>
  <c r="V3746" i="1" s="1"/>
  <c r="S3747" i="1"/>
  <c r="U3747" i="1" s="1"/>
  <c r="S3748" i="1"/>
  <c r="U3748" i="1" s="1"/>
  <c r="S3749" i="1"/>
  <c r="U3749" i="1" s="1"/>
  <c r="S3750" i="1"/>
  <c r="U3750" i="1" s="1"/>
  <c r="S3751" i="1"/>
  <c r="U3751" i="1" s="1"/>
  <c r="S3752" i="1"/>
  <c r="U3752" i="1" s="1"/>
  <c r="S3753" i="1"/>
  <c r="U3753" i="1" s="1"/>
  <c r="V3753" i="1" s="1"/>
  <c r="S3754" i="1"/>
  <c r="U3754" i="1" s="1"/>
  <c r="V3754" i="1" s="1"/>
  <c r="S3755" i="1"/>
  <c r="U3755" i="1" s="1"/>
  <c r="S3756" i="1"/>
  <c r="U3756" i="1" s="1"/>
  <c r="S3757" i="1"/>
  <c r="U3757" i="1" s="1"/>
  <c r="Z3757" i="1" s="1"/>
  <c r="S3758" i="1"/>
  <c r="U3758" i="1" s="1"/>
  <c r="S3759" i="1"/>
  <c r="U3759" i="1" s="1"/>
  <c r="S3760" i="1"/>
  <c r="U3760" i="1" s="1"/>
  <c r="S3761" i="1"/>
  <c r="U3761" i="1" s="1"/>
  <c r="S3762" i="1"/>
  <c r="U3762" i="1" s="1"/>
  <c r="S3763" i="1"/>
  <c r="U3763" i="1" s="1"/>
  <c r="S3764" i="1"/>
  <c r="U3764" i="1" s="1"/>
  <c r="U3705" i="1"/>
  <c r="V3705" i="1" s="1"/>
  <c r="U3706" i="1"/>
  <c r="Z3706" i="1" s="1"/>
  <c r="U3707" i="1"/>
  <c r="U3708" i="1"/>
  <c r="Z3708" i="1" s="1"/>
  <c r="U3709" i="1"/>
  <c r="Z3709" i="1" s="1"/>
  <c r="U3711" i="1"/>
  <c r="V3711" i="1" s="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I3652" i="1"/>
  <c r="J3652" i="1" s="1"/>
  <c r="I3653" i="1"/>
  <c r="J3653" i="1" s="1"/>
  <c r="I3654" i="1"/>
  <c r="I3655" i="1"/>
  <c r="J3655" i="1" s="1"/>
  <c r="I3656" i="1"/>
  <c r="J3656" i="1" s="1"/>
  <c r="I3657" i="1"/>
  <c r="J3657" i="1" s="1"/>
  <c r="I3658" i="1"/>
  <c r="I3659" i="1"/>
  <c r="J3659" i="1" s="1"/>
  <c r="I3660" i="1"/>
  <c r="J3660" i="1" s="1"/>
  <c r="I3661" i="1"/>
  <c r="J3661" i="1" s="1"/>
  <c r="I3662" i="1"/>
  <c r="J3662" i="1" s="1"/>
  <c r="I3663" i="1"/>
  <c r="J3663" i="1" s="1"/>
  <c r="I3664" i="1"/>
  <c r="J3664" i="1" s="1"/>
  <c r="I3665" i="1"/>
  <c r="J3665" i="1" s="1"/>
  <c r="I3666" i="1"/>
  <c r="I3667" i="1"/>
  <c r="J3667" i="1" s="1"/>
  <c r="I3668" i="1"/>
  <c r="J3668" i="1" s="1"/>
  <c r="I3669" i="1"/>
  <c r="J3669" i="1" s="1"/>
  <c r="I3670" i="1"/>
  <c r="I3671" i="1"/>
  <c r="I3672" i="1"/>
  <c r="I3673" i="1"/>
  <c r="J3673" i="1" s="1"/>
  <c r="I3674" i="1"/>
  <c r="J3674" i="1" s="1"/>
  <c r="I3675" i="1"/>
  <c r="J3675" i="1" s="1"/>
  <c r="I3676" i="1"/>
  <c r="J3676" i="1" s="1"/>
  <c r="I3677" i="1"/>
  <c r="J3677" i="1" s="1"/>
  <c r="I3678" i="1"/>
  <c r="I3679" i="1"/>
  <c r="J3679" i="1" s="1"/>
  <c r="I3680" i="1"/>
  <c r="J3680" i="1" s="1"/>
  <c r="I3681" i="1"/>
  <c r="J3681" i="1" s="1"/>
  <c r="I3682" i="1"/>
  <c r="I3683" i="1"/>
  <c r="I3684" i="1"/>
  <c r="J3684" i="1" s="1"/>
  <c r="I3685" i="1"/>
  <c r="J3685" i="1" s="1"/>
  <c r="I3686" i="1"/>
  <c r="J3686" i="1" s="1"/>
  <c r="I3687" i="1"/>
  <c r="J3687" i="1" s="1"/>
  <c r="I3688" i="1"/>
  <c r="J3688" i="1" s="1"/>
  <c r="I3689" i="1"/>
  <c r="J3689" i="1" s="1"/>
  <c r="I3690" i="1"/>
  <c r="I3691" i="1"/>
  <c r="J3691" i="1" s="1"/>
  <c r="I3692" i="1"/>
  <c r="J3692" i="1" s="1"/>
  <c r="I3693" i="1"/>
  <c r="J3693" i="1" s="1"/>
  <c r="I3694" i="1"/>
  <c r="I3695" i="1"/>
  <c r="I3696" i="1"/>
  <c r="J3696" i="1" s="1"/>
  <c r="I3697" i="1"/>
  <c r="J3697" i="1" s="1"/>
  <c r="I3698" i="1"/>
  <c r="J3698" i="1" s="1"/>
  <c r="I3699" i="1"/>
  <c r="J3699" i="1" s="1"/>
  <c r="I3700" i="1"/>
  <c r="J3700" i="1" s="1"/>
  <c r="I3701" i="1"/>
  <c r="J3701" i="1" s="1"/>
  <c r="I3702" i="1"/>
  <c r="I3703" i="1"/>
  <c r="J3703" i="1" s="1"/>
  <c r="I3704" i="1"/>
  <c r="J3704" i="1" s="1"/>
  <c r="O3652" i="1"/>
  <c r="O3653" i="1"/>
  <c r="P3653" i="1" s="1"/>
  <c r="O3654" i="1"/>
  <c r="O3655" i="1"/>
  <c r="O3656" i="1"/>
  <c r="O3657" i="1"/>
  <c r="O3658" i="1"/>
  <c r="O3659" i="1"/>
  <c r="O3660" i="1"/>
  <c r="O3661" i="1"/>
  <c r="O3662" i="1"/>
  <c r="P3662" i="1" s="1"/>
  <c r="O3663" i="1"/>
  <c r="O3664" i="1"/>
  <c r="O3665" i="1"/>
  <c r="O3666" i="1"/>
  <c r="O3667" i="1"/>
  <c r="O3668" i="1"/>
  <c r="O3669" i="1"/>
  <c r="O3670" i="1"/>
  <c r="O3671" i="1"/>
  <c r="O3672" i="1"/>
  <c r="O3673" i="1"/>
  <c r="O3674" i="1"/>
  <c r="O3675" i="1"/>
  <c r="O3676" i="1"/>
  <c r="P3676" i="1" s="1"/>
  <c r="O3677" i="1"/>
  <c r="O3678" i="1"/>
  <c r="O3679" i="1"/>
  <c r="O3680" i="1"/>
  <c r="P3680" i="1" s="1"/>
  <c r="O3681" i="1"/>
  <c r="O3682" i="1"/>
  <c r="O3683" i="1"/>
  <c r="O3684" i="1"/>
  <c r="O3685" i="1"/>
  <c r="O3686" i="1"/>
  <c r="O3687" i="1"/>
  <c r="O3688" i="1"/>
  <c r="O3689" i="1"/>
  <c r="P3689" i="1" s="1"/>
  <c r="O3690" i="1"/>
  <c r="O3691" i="1"/>
  <c r="O3692" i="1"/>
  <c r="O3693" i="1"/>
  <c r="O3694" i="1"/>
  <c r="O3695" i="1"/>
  <c r="O3696" i="1"/>
  <c r="O3697" i="1"/>
  <c r="O3698" i="1"/>
  <c r="O3699" i="1"/>
  <c r="O3700" i="1"/>
  <c r="O3701" i="1"/>
  <c r="O3702" i="1"/>
  <c r="O3703" i="1"/>
  <c r="O3704"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S3652" i="1"/>
  <c r="U3652" i="1" s="1"/>
  <c r="S3653" i="1"/>
  <c r="U3653" i="1" s="1"/>
  <c r="S3654" i="1"/>
  <c r="U3654" i="1" s="1"/>
  <c r="S3655" i="1"/>
  <c r="U3655" i="1" s="1"/>
  <c r="S3656" i="1"/>
  <c r="U3656" i="1" s="1"/>
  <c r="S3657" i="1"/>
  <c r="S3658" i="1"/>
  <c r="U3658" i="1" s="1"/>
  <c r="S3659" i="1"/>
  <c r="U3659" i="1" s="1"/>
  <c r="S3660" i="1"/>
  <c r="U3660" i="1" s="1"/>
  <c r="V3660" i="1" s="1"/>
  <c r="S3661" i="1"/>
  <c r="U3661" i="1" s="1"/>
  <c r="S3662" i="1"/>
  <c r="U3662" i="1" s="1"/>
  <c r="Z3662" i="1" s="1"/>
  <c r="S3663" i="1"/>
  <c r="U3663" i="1" s="1"/>
  <c r="Z3663" i="1" s="1"/>
  <c r="S3664" i="1"/>
  <c r="U3664" i="1" s="1"/>
  <c r="S3665" i="1"/>
  <c r="U3665" i="1" s="1"/>
  <c r="S3666" i="1"/>
  <c r="U3666" i="1" s="1"/>
  <c r="Z3666" i="1" s="1"/>
  <c r="S3667" i="1"/>
  <c r="U3667" i="1" s="1"/>
  <c r="S3668" i="1"/>
  <c r="U3668" i="1" s="1"/>
  <c r="Z3668" i="1" s="1"/>
  <c r="S3669" i="1"/>
  <c r="U3669" i="1" s="1"/>
  <c r="Z3669" i="1" s="1"/>
  <c r="S3670" i="1"/>
  <c r="U3670" i="1" s="1"/>
  <c r="S3671" i="1"/>
  <c r="U3671" i="1" s="1"/>
  <c r="S3672" i="1"/>
  <c r="U3672" i="1" s="1"/>
  <c r="Z3672" i="1" s="1"/>
  <c r="S3673" i="1"/>
  <c r="U3673" i="1" s="1"/>
  <c r="S3674" i="1"/>
  <c r="U3674" i="1" s="1"/>
  <c r="S3675" i="1"/>
  <c r="U3675" i="1" s="1"/>
  <c r="S3676" i="1"/>
  <c r="U3676" i="1" s="1"/>
  <c r="V3676" i="1" s="1"/>
  <c r="S3677" i="1"/>
  <c r="U3677" i="1" s="1"/>
  <c r="V3677" i="1" s="1"/>
  <c r="S3678" i="1"/>
  <c r="U3678" i="1" s="1"/>
  <c r="S3679" i="1"/>
  <c r="U3679" i="1" s="1"/>
  <c r="S3680" i="1"/>
  <c r="U3680" i="1" s="1"/>
  <c r="S3681" i="1"/>
  <c r="U3681" i="1" s="1"/>
  <c r="S3682" i="1"/>
  <c r="U3682" i="1" s="1"/>
  <c r="S3683" i="1"/>
  <c r="U3683" i="1" s="1"/>
  <c r="S3684" i="1"/>
  <c r="U3684" i="1" s="1"/>
  <c r="S3685" i="1"/>
  <c r="U3685" i="1" s="1"/>
  <c r="S3686" i="1"/>
  <c r="U3686" i="1" s="1"/>
  <c r="S3687" i="1"/>
  <c r="U3687" i="1" s="1"/>
  <c r="S3688" i="1"/>
  <c r="U3688" i="1" s="1"/>
  <c r="S3689" i="1"/>
  <c r="U3689" i="1" s="1"/>
  <c r="S3690" i="1"/>
  <c r="U3690" i="1" s="1"/>
  <c r="Z3690" i="1" s="1"/>
  <c r="S3691" i="1"/>
  <c r="U3691" i="1" s="1"/>
  <c r="S3692" i="1"/>
  <c r="U3692" i="1" s="1"/>
  <c r="V3692" i="1" s="1"/>
  <c r="S3693" i="1"/>
  <c r="U3693" i="1" s="1"/>
  <c r="S3694" i="1"/>
  <c r="U3694" i="1" s="1"/>
  <c r="V3694" i="1" s="1"/>
  <c r="S3695" i="1"/>
  <c r="U3695" i="1" s="1"/>
  <c r="S3696" i="1"/>
  <c r="U3696" i="1" s="1"/>
  <c r="S3697" i="1"/>
  <c r="U3697" i="1" s="1"/>
  <c r="S3698" i="1"/>
  <c r="U3698" i="1" s="1"/>
  <c r="S3699" i="1"/>
  <c r="U3699" i="1" s="1"/>
  <c r="S3700" i="1"/>
  <c r="U3700" i="1" s="1"/>
  <c r="Z3700" i="1" s="1"/>
  <c r="S3701" i="1"/>
  <c r="U3701" i="1" s="1"/>
  <c r="S3702" i="1"/>
  <c r="U3702" i="1" s="1"/>
  <c r="S3703" i="1"/>
  <c r="U3703" i="1" s="1"/>
  <c r="S3704" i="1"/>
  <c r="U3704" i="1" s="1"/>
  <c r="U3657" i="1"/>
  <c r="V3657" i="1" s="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I3612" i="1"/>
  <c r="J3612" i="1" s="1"/>
  <c r="I3613" i="1"/>
  <c r="J3613" i="1" s="1"/>
  <c r="I3614" i="1"/>
  <c r="J3614" i="1" s="1"/>
  <c r="I3615" i="1"/>
  <c r="J3615" i="1" s="1"/>
  <c r="I3616" i="1"/>
  <c r="J3616" i="1" s="1"/>
  <c r="I3617" i="1"/>
  <c r="J3617" i="1" s="1"/>
  <c r="I3618" i="1"/>
  <c r="I3619" i="1"/>
  <c r="I3620" i="1"/>
  <c r="J3620" i="1" s="1"/>
  <c r="I3621" i="1"/>
  <c r="J3621" i="1" s="1"/>
  <c r="I3622" i="1"/>
  <c r="J3622" i="1" s="1"/>
  <c r="I3623" i="1"/>
  <c r="J3623" i="1" s="1"/>
  <c r="I3624" i="1"/>
  <c r="J3624" i="1" s="1"/>
  <c r="I3625" i="1"/>
  <c r="J3625" i="1" s="1"/>
  <c r="I3626" i="1"/>
  <c r="J3626" i="1" s="1"/>
  <c r="I3627" i="1"/>
  <c r="J3627" i="1" s="1"/>
  <c r="I3628" i="1"/>
  <c r="J3628" i="1" s="1"/>
  <c r="I3629" i="1"/>
  <c r="J3629" i="1" s="1"/>
  <c r="I3630" i="1"/>
  <c r="J3630" i="1" s="1"/>
  <c r="I3631" i="1"/>
  <c r="I3632" i="1"/>
  <c r="J3632" i="1" s="1"/>
  <c r="I3633" i="1"/>
  <c r="J3633" i="1" s="1"/>
  <c r="I3634" i="1"/>
  <c r="J3634" i="1" s="1"/>
  <c r="I3635" i="1"/>
  <c r="I3636" i="1"/>
  <c r="J3636" i="1" s="1"/>
  <c r="I3637" i="1"/>
  <c r="J3637" i="1" s="1"/>
  <c r="I3638" i="1"/>
  <c r="J3638" i="1" s="1"/>
  <c r="I3639" i="1"/>
  <c r="J3639" i="1" s="1"/>
  <c r="I3640" i="1"/>
  <c r="I3641" i="1"/>
  <c r="I3642" i="1"/>
  <c r="I3643" i="1"/>
  <c r="I3644" i="1"/>
  <c r="J3644" i="1" s="1"/>
  <c r="I3645" i="1"/>
  <c r="J3645" i="1" s="1"/>
  <c r="I3646" i="1"/>
  <c r="J3646" i="1" s="1"/>
  <c r="I3647" i="1"/>
  <c r="I3648" i="1"/>
  <c r="J3648" i="1" s="1"/>
  <c r="I3649" i="1"/>
  <c r="J3649" i="1" s="1"/>
  <c r="I3650" i="1"/>
  <c r="J3650" i="1" s="1"/>
  <c r="I3651" i="1"/>
  <c r="J3651" i="1" s="1"/>
  <c r="O3612" i="1"/>
  <c r="O3613" i="1"/>
  <c r="O3614" i="1"/>
  <c r="O3615" i="1"/>
  <c r="O3616" i="1"/>
  <c r="O3617" i="1"/>
  <c r="O3618" i="1"/>
  <c r="O3619" i="1"/>
  <c r="O3620" i="1"/>
  <c r="O3621" i="1"/>
  <c r="P3621" i="1" s="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P3649" i="1" s="1"/>
  <c r="O3650" i="1"/>
  <c r="O3651" i="1"/>
  <c r="S3612" i="1"/>
  <c r="U3612" i="1" s="1"/>
  <c r="S3613" i="1"/>
  <c r="U3613" i="1" s="1"/>
  <c r="V3613" i="1" s="1"/>
  <c r="S3614" i="1"/>
  <c r="U3614" i="1" s="1"/>
  <c r="S3615" i="1"/>
  <c r="U3615" i="1" s="1"/>
  <c r="S3616" i="1"/>
  <c r="S3617" i="1"/>
  <c r="U3617" i="1" s="1"/>
  <c r="V3617" i="1" s="1"/>
  <c r="S3618" i="1"/>
  <c r="U3618" i="1" s="1"/>
  <c r="Z3618" i="1" s="1"/>
  <c r="S3619" i="1"/>
  <c r="U3619" i="1" s="1"/>
  <c r="S3620" i="1"/>
  <c r="U3620" i="1" s="1"/>
  <c r="S3621" i="1"/>
  <c r="U3621" i="1" s="1"/>
  <c r="Z3621" i="1" s="1"/>
  <c r="S3622" i="1"/>
  <c r="U3622" i="1" s="1"/>
  <c r="S3623" i="1"/>
  <c r="U3623" i="1" s="1"/>
  <c r="S3624" i="1"/>
  <c r="U3624" i="1" s="1"/>
  <c r="S3625" i="1"/>
  <c r="U3625" i="1" s="1"/>
  <c r="Z3625" i="1" s="1"/>
  <c r="S3626" i="1"/>
  <c r="U3626" i="1" s="1"/>
  <c r="S3627" i="1"/>
  <c r="U3627" i="1" s="1"/>
  <c r="S3628" i="1"/>
  <c r="U3628" i="1" s="1"/>
  <c r="Z3628" i="1" s="1"/>
  <c r="S3629" i="1"/>
  <c r="U3629" i="1" s="1"/>
  <c r="S3630" i="1"/>
  <c r="U3630" i="1" s="1"/>
  <c r="V3630" i="1" s="1"/>
  <c r="S3631" i="1"/>
  <c r="U3631" i="1" s="1"/>
  <c r="Z3631" i="1" s="1"/>
  <c r="S3632" i="1"/>
  <c r="U3632" i="1" s="1"/>
  <c r="Z3632" i="1" s="1"/>
  <c r="S3633" i="1"/>
  <c r="U3633" i="1" s="1"/>
  <c r="S3634" i="1"/>
  <c r="U3634" i="1" s="1"/>
  <c r="S3635" i="1"/>
  <c r="U3635" i="1" s="1"/>
  <c r="S3636" i="1"/>
  <c r="U3636" i="1" s="1"/>
  <c r="S3637" i="1"/>
  <c r="U3637" i="1" s="1"/>
  <c r="S3638" i="1"/>
  <c r="U3638" i="1" s="1"/>
  <c r="S3639" i="1"/>
  <c r="U3639" i="1" s="1"/>
  <c r="S3640" i="1"/>
  <c r="U3640" i="1" s="1"/>
  <c r="Z3640" i="1" s="1"/>
  <c r="S3641" i="1"/>
  <c r="U3641" i="1" s="1"/>
  <c r="S3642" i="1"/>
  <c r="U3642" i="1" s="1"/>
  <c r="Z3642" i="1" s="1"/>
  <c r="S3643" i="1"/>
  <c r="U3643" i="1" s="1"/>
  <c r="V3643" i="1" s="1"/>
  <c r="S3644" i="1"/>
  <c r="U3644" i="1" s="1"/>
  <c r="V3644" i="1" s="1"/>
  <c r="S3645" i="1"/>
  <c r="U3645" i="1" s="1"/>
  <c r="V3645" i="1" s="1"/>
  <c r="S3646" i="1"/>
  <c r="U3646" i="1" s="1"/>
  <c r="S3647" i="1"/>
  <c r="U3647" i="1" s="1"/>
  <c r="S3648" i="1"/>
  <c r="U3648" i="1" s="1"/>
  <c r="S3649" i="1"/>
  <c r="U3649" i="1" s="1"/>
  <c r="V3649" i="1" s="1"/>
  <c r="S3650" i="1"/>
  <c r="U3650" i="1" s="1"/>
  <c r="S3651" i="1"/>
  <c r="U3651" i="1" s="1"/>
  <c r="U3616" i="1"/>
  <c r="V3616" i="1" s="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I3563" i="1"/>
  <c r="J3563" i="1" s="1"/>
  <c r="I3564" i="1"/>
  <c r="J3564" i="1" s="1"/>
  <c r="I3565" i="1"/>
  <c r="J3565" i="1" s="1"/>
  <c r="I3566" i="1"/>
  <c r="J3566" i="1" s="1"/>
  <c r="I3567" i="1"/>
  <c r="J3567" i="1" s="1"/>
  <c r="I3568" i="1"/>
  <c r="I3569" i="1"/>
  <c r="J3569" i="1" s="1"/>
  <c r="I3570" i="1"/>
  <c r="J3570" i="1" s="1"/>
  <c r="I3571" i="1"/>
  <c r="J3571" i="1" s="1"/>
  <c r="I3572" i="1"/>
  <c r="J3572" i="1" s="1"/>
  <c r="I3573" i="1"/>
  <c r="J3573" i="1" s="1"/>
  <c r="I3574" i="1"/>
  <c r="J3574" i="1" s="1"/>
  <c r="I3575" i="1"/>
  <c r="J3575" i="1" s="1"/>
  <c r="I3576" i="1"/>
  <c r="J3576" i="1" s="1"/>
  <c r="I3577" i="1"/>
  <c r="I3578" i="1"/>
  <c r="I3579" i="1"/>
  <c r="J3579" i="1" s="1"/>
  <c r="I3580" i="1"/>
  <c r="I3581" i="1"/>
  <c r="I3582" i="1"/>
  <c r="J3582" i="1" s="1"/>
  <c r="I3583" i="1"/>
  <c r="J3583" i="1" s="1"/>
  <c r="I3584" i="1"/>
  <c r="J3584" i="1" s="1"/>
  <c r="I3585" i="1"/>
  <c r="J3585" i="1" s="1"/>
  <c r="I3586" i="1"/>
  <c r="J3586" i="1" s="1"/>
  <c r="I3587" i="1"/>
  <c r="J3587" i="1" s="1"/>
  <c r="I3588" i="1"/>
  <c r="J3588" i="1" s="1"/>
  <c r="I3589" i="1"/>
  <c r="I3590" i="1"/>
  <c r="I3591" i="1"/>
  <c r="J3591" i="1" s="1"/>
  <c r="I3592" i="1"/>
  <c r="I3593" i="1"/>
  <c r="I3594" i="1"/>
  <c r="I3595" i="1"/>
  <c r="J3595" i="1" s="1"/>
  <c r="I3596" i="1"/>
  <c r="J3596" i="1" s="1"/>
  <c r="I3597" i="1"/>
  <c r="J3597" i="1" s="1"/>
  <c r="I3598" i="1"/>
  <c r="J3598" i="1" s="1"/>
  <c r="I3599" i="1"/>
  <c r="I3600" i="1"/>
  <c r="J3600" i="1" s="1"/>
  <c r="I3601" i="1"/>
  <c r="I3602" i="1"/>
  <c r="J3602" i="1" s="1"/>
  <c r="I3603" i="1"/>
  <c r="J3603" i="1" s="1"/>
  <c r="I3604" i="1"/>
  <c r="I3605" i="1"/>
  <c r="J3605" i="1" s="1"/>
  <c r="I3606" i="1"/>
  <c r="J3606" i="1" s="1"/>
  <c r="I3607" i="1"/>
  <c r="I3608" i="1"/>
  <c r="I3609" i="1"/>
  <c r="I3610" i="1"/>
  <c r="J3610" i="1" s="1"/>
  <c r="I3611" i="1"/>
  <c r="J3611" i="1" s="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S3563" i="1"/>
  <c r="U3563" i="1" s="1"/>
  <c r="S3564" i="1"/>
  <c r="U3564" i="1" s="1"/>
  <c r="Z3564" i="1" s="1"/>
  <c r="S3565" i="1"/>
  <c r="U3565" i="1" s="1"/>
  <c r="S3566" i="1"/>
  <c r="U3566" i="1" s="1"/>
  <c r="S3567" i="1"/>
  <c r="U3567" i="1" s="1"/>
  <c r="S3568" i="1"/>
  <c r="U3568" i="1" s="1"/>
  <c r="S3569" i="1"/>
  <c r="U3569" i="1" s="1"/>
  <c r="S3570" i="1"/>
  <c r="U3570" i="1" s="1"/>
  <c r="S3571" i="1"/>
  <c r="U3571" i="1" s="1"/>
  <c r="Z3571" i="1" s="1"/>
  <c r="S3572" i="1"/>
  <c r="U3572" i="1" s="1"/>
  <c r="S3573" i="1"/>
  <c r="U3573" i="1" s="1"/>
  <c r="V3573" i="1" s="1"/>
  <c r="S3574" i="1"/>
  <c r="U3574" i="1" s="1"/>
  <c r="Z3574" i="1" s="1"/>
  <c r="S3575" i="1"/>
  <c r="U3575" i="1" s="1"/>
  <c r="S3576" i="1"/>
  <c r="U3576" i="1" s="1"/>
  <c r="S3577" i="1"/>
  <c r="U3577" i="1" s="1"/>
  <c r="S3578" i="1"/>
  <c r="U3578" i="1" s="1"/>
  <c r="S3579" i="1"/>
  <c r="U3579" i="1" s="1"/>
  <c r="S3580" i="1"/>
  <c r="U3580" i="1" s="1"/>
  <c r="Z3580" i="1" s="1"/>
  <c r="S3581" i="1"/>
  <c r="U3581" i="1" s="1"/>
  <c r="S3582" i="1"/>
  <c r="U3582" i="1" s="1"/>
  <c r="S3583" i="1"/>
  <c r="U3583" i="1" s="1"/>
  <c r="Z3583" i="1" s="1"/>
  <c r="S3584" i="1"/>
  <c r="U3584" i="1" s="1"/>
  <c r="S3585" i="1"/>
  <c r="U3585" i="1" s="1"/>
  <c r="V3585" i="1" s="1"/>
  <c r="S3586" i="1"/>
  <c r="U3586" i="1" s="1"/>
  <c r="Z3586" i="1" s="1"/>
  <c r="S3587" i="1"/>
  <c r="U3587" i="1" s="1"/>
  <c r="Z3587" i="1" s="1"/>
  <c r="S3588" i="1"/>
  <c r="U3588" i="1" s="1"/>
  <c r="S3589" i="1"/>
  <c r="U3589" i="1" s="1"/>
  <c r="S3590" i="1"/>
  <c r="U3590" i="1" s="1"/>
  <c r="V3590" i="1" s="1"/>
  <c r="S3591" i="1"/>
  <c r="U3591" i="1" s="1"/>
  <c r="Z3591" i="1" s="1"/>
  <c r="S3592" i="1"/>
  <c r="U3592" i="1" s="1"/>
  <c r="Z3592" i="1" s="1"/>
  <c r="S3593" i="1"/>
  <c r="U3593" i="1" s="1"/>
  <c r="V3593" i="1" s="1"/>
  <c r="S3594" i="1"/>
  <c r="U3594" i="1" s="1"/>
  <c r="S3595" i="1"/>
  <c r="U3595" i="1" s="1"/>
  <c r="V3595" i="1" s="1"/>
  <c r="S3596" i="1"/>
  <c r="U3596" i="1" s="1"/>
  <c r="Z3596" i="1" s="1"/>
  <c r="S3597" i="1"/>
  <c r="U3597" i="1" s="1"/>
  <c r="V3597" i="1" s="1"/>
  <c r="S3598" i="1"/>
  <c r="U3598" i="1" s="1"/>
  <c r="V3598" i="1" s="1"/>
  <c r="S3599" i="1"/>
  <c r="U3599" i="1" s="1"/>
  <c r="Z3599" i="1" s="1"/>
  <c r="S3600" i="1"/>
  <c r="U3600" i="1" s="1"/>
  <c r="V3600" i="1" s="1"/>
  <c r="S3601" i="1"/>
  <c r="U3601" i="1" s="1"/>
  <c r="Z3601" i="1" s="1"/>
  <c r="S3602" i="1"/>
  <c r="U3602" i="1" s="1"/>
  <c r="Z3602" i="1" s="1"/>
  <c r="S3603" i="1"/>
  <c r="U3603" i="1" s="1"/>
  <c r="Z3603" i="1" s="1"/>
  <c r="S3604" i="1"/>
  <c r="U3604" i="1" s="1"/>
  <c r="Z3604" i="1" s="1"/>
  <c r="S3605" i="1"/>
  <c r="U3605" i="1" s="1"/>
  <c r="V3605" i="1" s="1"/>
  <c r="S3606" i="1"/>
  <c r="U3606" i="1" s="1"/>
  <c r="S3607" i="1"/>
  <c r="U3607" i="1" s="1"/>
  <c r="V3607" i="1" s="1"/>
  <c r="S3608" i="1"/>
  <c r="U3608" i="1" s="1"/>
  <c r="S3609" i="1"/>
  <c r="U3609" i="1" s="1"/>
  <c r="V3609" i="1" s="1"/>
  <c r="S3610" i="1"/>
  <c r="U3610" i="1" s="1"/>
  <c r="Z3610" i="1" s="1"/>
  <c r="S3611" i="1"/>
  <c r="U3611" i="1" s="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I3512" i="1"/>
  <c r="J3512" i="1" s="1"/>
  <c r="I3513" i="1"/>
  <c r="J3513" i="1" s="1"/>
  <c r="I3514" i="1"/>
  <c r="J3514" i="1" s="1"/>
  <c r="I3515" i="1"/>
  <c r="J3515" i="1" s="1"/>
  <c r="I3516" i="1"/>
  <c r="J3516" i="1" s="1"/>
  <c r="I3517" i="1"/>
  <c r="I3518" i="1"/>
  <c r="J3518" i="1" s="1"/>
  <c r="I3519" i="1"/>
  <c r="J3519" i="1" s="1"/>
  <c r="I3520" i="1"/>
  <c r="J3520" i="1" s="1"/>
  <c r="I3521" i="1"/>
  <c r="J3521" i="1" s="1"/>
  <c r="I3522" i="1"/>
  <c r="J3522" i="1" s="1"/>
  <c r="I3523" i="1"/>
  <c r="J3523" i="1" s="1"/>
  <c r="I3524" i="1"/>
  <c r="J3524" i="1" s="1"/>
  <c r="I3525" i="1"/>
  <c r="J3525" i="1" s="1"/>
  <c r="I3526" i="1"/>
  <c r="J3526" i="1" s="1"/>
  <c r="I3527" i="1"/>
  <c r="J3527" i="1" s="1"/>
  <c r="I3528" i="1"/>
  <c r="J3528" i="1" s="1"/>
  <c r="I3529" i="1"/>
  <c r="J3529" i="1" s="1"/>
  <c r="I3530" i="1"/>
  <c r="J3530" i="1" s="1"/>
  <c r="I3531" i="1"/>
  <c r="J3531" i="1" s="1"/>
  <c r="I3532" i="1"/>
  <c r="J3532" i="1" s="1"/>
  <c r="I3533" i="1"/>
  <c r="J3533" i="1" s="1"/>
  <c r="I3534" i="1"/>
  <c r="J3534" i="1" s="1"/>
  <c r="I3535" i="1"/>
  <c r="J3535" i="1" s="1"/>
  <c r="I3536" i="1"/>
  <c r="J3536" i="1" s="1"/>
  <c r="I3537" i="1"/>
  <c r="J3537" i="1" s="1"/>
  <c r="I3538" i="1"/>
  <c r="J3538" i="1" s="1"/>
  <c r="I3539" i="1"/>
  <c r="J3539" i="1" s="1"/>
  <c r="I3540" i="1"/>
  <c r="J3540" i="1" s="1"/>
  <c r="I3541" i="1"/>
  <c r="I3542" i="1"/>
  <c r="J3542" i="1" s="1"/>
  <c r="I3543" i="1"/>
  <c r="J3543" i="1" s="1"/>
  <c r="I3544" i="1"/>
  <c r="J3544" i="1" s="1"/>
  <c r="I3545" i="1"/>
  <c r="J3545" i="1" s="1"/>
  <c r="I3546" i="1"/>
  <c r="J3546" i="1" s="1"/>
  <c r="I3547" i="1"/>
  <c r="J3547" i="1" s="1"/>
  <c r="I3548" i="1"/>
  <c r="I3549" i="1"/>
  <c r="J3549" i="1" s="1"/>
  <c r="I3550" i="1"/>
  <c r="J3550" i="1" s="1"/>
  <c r="I3551" i="1"/>
  <c r="J3551" i="1" s="1"/>
  <c r="I3552" i="1"/>
  <c r="J3552" i="1" s="1"/>
  <c r="I3553" i="1"/>
  <c r="I3554" i="1"/>
  <c r="J3554" i="1" s="1"/>
  <c r="I3555" i="1"/>
  <c r="J3555" i="1" s="1"/>
  <c r="I3556" i="1"/>
  <c r="J3556" i="1" s="1"/>
  <c r="I3557" i="1"/>
  <c r="J3557" i="1" s="1"/>
  <c r="I3558" i="1"/>
  <c r="J3558" i="1" s="1"/>
  <c r="I3559" i="1"/>
  <c r="J3559" i="1" s="1"/>
  <c r="I3560" i="1"/>
  <c r="I3561" i="1"/>
  <c r="J3561" i="1" s="1"/>
  <c r="I3562" i="1"/>
  <c r="J3562" i="1" s="1"/>
  <c r="O3512" i="1"/>
  <c r="O3513" i="1"/>
  <c r="O3514" i="1"/>
  <c r="O3515" i="1"/>
  <c r="O3516" i="1"/>
  <c r="O3517" i="1"/>
  <c r="O3518" i="1"/>
  <c r="O3519" i="1"/>
  <c r="O3520" i="1"/>
  <c r="O3521" i="1"/>
  <c r="O3522" i="1"/>
  <c r="O3523" i="1"/>
  <c r="O3524" i="1"/>
  <c r="O3525" i="1"/>
  <c r="O3526" i="1"/>
  <c r="P3526" i="1" s="1"/>
  <c r="O3527" i="1"/>
  <c r="P3527" i="1" s="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Q3527" i="1"/>
  <c r="S3512" i="1"/>
  <c r="U3512" i="1" s="1"/>
  <c r="S3513" i="1"/>
  <c r="U3513" i="1" s="1"/>
  <c r="V3513" i="1" s="1"/>
  <c r="S3514" i="1"/>
  <c r="U3514" i="1" s="1"/>
  <c r="Z3514" i="1" s="1"/>
  <c r="S3515" i="1"/>
  <c r="U3515" i="1" s="1"/>
  <c r="S3516" i="1"/>
  <c r="U3516" i="1" s="1"/>
  <c r="S3517" i="1"/>
  <c r="U3517" i="1" s="1"/>
  <c r="S3518" i="1"/>
  <c r="U3518" i="1" s="1"/>
  <c r="Z3518" i="1" s="1"/>
  <c r="S3519" i="1"/>
  <c r="U3519" i="1" s="1"/>
  <c r="S3520" i="1"/>
  <c r="U3520" i="1" s="1"/>
  <c r="Z3520" i="1" s="1"/>
  <c r="S3521" i="1"/>
  <c r="U3521" i="1" s="1"/>
  <c r="S3522" i="1"/>
  <c r="U3522" i="1" s="1"/>
  <c r="S3523" i="1"/>
  <c r="U3523" i="1" s="1"/>
  <c r="S3524" i="1"/>
  <c r="U3524" i="1" s="1"/>
  <c r="S3525" i="1"/>
  <c r="U3525" i="1" s="1"/>
  <c r="S3526" i="1"/>
  <c r="U3526" i="1" s="1"/>
  <c r="V3526" i="1" s="1"/>
  <c r="S3527" i="1"/>
  <c r="U3527" i="1" s="1"/>
  <c r="V3527" i="1" s="1"/>
  <c r="S3528" i="1"/>
  <c r="U3528" i="1" s="1"/>
  <c r="S3529" i="1"/>
  <c r="U3529" i="1" s="1"/>
  <c r="S3530" i="1"/>
  <c r="U3530" i="1" s="1"/>
  <c r="V3530" i="1" s="1"/>
  <c r="S3531" i="1"/>
  <c r="U3531" i="1" s="1"/>
  <c r="S3532" i="1"/>
  <c r="U3532" i="1" s="1"/>
  <c r="S3533" i="1"/>
  <c r="U3533" i="1" s="1"/>
  <c r="S3534" i="1"/>
  <c r="U3534" i="1" s="1"/>
  <c r="V3534" i="1" s="1"/>
  <c r="S3535" i="1"/>
  <c r="U3535" i="1" s="1"/>
  <c r="S3536" i="1"/>
  <c r="U3536" i="1" s="1"/>
  <c r="S3537" i="1"/>
  <c r="U3537" i="1" s="1"/>
  <c r="Z3537" i="1" s="1"/>
  <c r="S3538" i="1"/>
  <c r="U3538" i="1" s="1"/>
  <c r="S3539" i="1"/>
  <c r="U3539" i="1" s="1"/>
  <c r="Z3539" i="1" s="1"/>
  <c r="S3540" i="1"/>
  <c r="U3540" i="1" s="1"/>
  <c r="S3541" i="1"/>
  <c r="U3541" i="1" s="1"/>
  <c r="S3542" i="1"/>
  <c r="U3542" i="1" s="1"/>
  <c r="S3543" i="1"/>
  <c r="U3543" i="1" s="1"/>
  <c r="V3543" i="1" s="1"/>
  <c r="S3544" i="1"/>
  <c r="U3544" i="1" s="1"/>
  <c r="S3545" i="1"/>
  <c r="U3545" i="1" s="1"/>
  <c r="S3546" i="1"/>
  <c r="U3546" i="1" s="1"/>
  <c r="Z3546" i="1" s="1"/>
  <c r="S3547" i="1"/>
  <c r="U3547" i="1" s="1"/>
  <c r="S3548" i="1"/>
  <c r="U3548" i="1" s="1"/>
  <c r="Z3548" i="1" s="1"/>
  <c r="S3549" i="1"/>
  <c r="U3549" i="1" s="1"/>
  <c r="V3549" i="1" s="1"/>
  <c r="S3550" i="1"/>
  <c r="U3550" i="1" s="1"/>
  <c r="Z3550" i="1" s="1"/>
  <c r="S3551" i="1"/>
  <c r="U3551" i="1" s="1"/>
  <c r="Z3551" i="1" s="1"/>
  <c r="S3552" i="1"/>
  <c r="U3552" i="1" s="1"/>
  <c r="Z3552" i="1" s="1"/>
  <c r="S3553" i="1"/>
  <c r="U3553" i="1" s="1"/>
  <c r="S3554" i="1"/>
  <c r="U3554" i="1" s="1"/>
  <c r="Z3554" i="1" s="1"/>
  <c r="S3555" i="1"/>
  <c r="U3555" i="1" s="1"/>
  <c r="S3556" i="1"/>
  <c r="U3556" i="1" s="1"/>
  <c r="S3557" i="1"/>
  <c r="U3557" i="1" s="1"/>
  <c r="S3558" i="1"/>
  <c r="U3558" i="1" s="1"/>
  <c r="S3559" i="1"/>
  <c r="U3559" i="1" s="1"/>
  <c r="S3560" i="1"/>
  <c r="U3560" i="1" s="1"/>
  <c r="S3561" i="1"/>
  <c r="U3561" i="1" s="1"/>
  <c r="Z3561" i="1" s="1"/>
  <c r="S3562" i="1"/>
  <c r="U3562" i="1" s="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I3511" i="1"/>
  <c r="J3511" i="1" s="1"/>
  <c r="O3511" i="1"/>
  <c r="S3511" i="1"/>
  <c r="U3511" i="1" s="1"/>
  <c r="AA3511" i="1"/>
  <c r="I3510" i="1"/>
  <c r="J3510" i="1" s="1"/>
  <c r="O3510" i="1"/>
  <c r="S3510" i="1"/>
  <c r="U3510" i="1" s="1"/>
  <c r="AA3510" i="1"/>
  <c r="I3509" i="1"/>
  <c r="J3509" i="1" s="1"/>
  <c r="O3509" i="1"/>
  <c r="S3509" i="1"/>
  <c r="U3509" i="1" s="1"/>
  <c r="Z3509" i="1" s="1"/>
  <c r="AA3509" i="1"/>
  <c r="I3508" i="1"/>
  <c r="J3508" i="1" s="1"/>
  <c r="O3508" i="1"/>
  <c r="S3508" i="1"/>
  <c r="U3508" i="1" s="1"/>
  <c r="Z3508" i="1" s="1"/>
  <c r="AA3508" i="1"/>
  <c r="I3507" i="1"/>
  <c r="J3507" i="1" s="1"/>
  <c r="O3507" i="1"/>
  <c r="S3507" i="1"/>
  <c r="U3507" i="1" s="1"/>
  <c r="V3507" i="1" s="1"/>
  <c r="AA3507" i="1"/>
  <c r="I3506" i="1"/>
  <c r="J3506" i="1" s="1"/>
  <c r="O3506" i="1"/>
  <c r="S3506" i="1"/>
  <c r="U3506" i="1" s="1"/>
  <c r="AA3506" i="1"/>
  <c r="R3759" i="1" l="1"/>
  <c r="R3747" i="1"/>
  <c r="V3618" i="1"/>
  <c r="R3723" i="1"/>
  <c r="R3711" i="1"/>
  <c r="R3710" i="1"/>
  <c r="R3707" i="1"/>
  <c r="R3709" i="1"/>
  <c r="R3761" i="1"/>
  <c r="R3737" i="1"/>
  <c r="R3726" i="1"/>
  <c r="R3714" i="1"/>
  <c r="R3749" i="1"/>
  <c r="R3725" i="1"/>
  <c r="R3713" i="1"/>
  <c r="R3735" i="1"/>
  <c r="Z3705" i="1"/>
  <c r="P3738" i="1"/>
  <c r="R3738" i="1" s="1"/>
  <c r="R3717" i="1"/>
  <c r="R3705" i="1"/>
  <c r="Z3607" i="1"/>
  <c r="R3716" i="1"/>
  <c r="R3715" i="1"/>
  <c r="R3763" i="1"/>
  <c r="R3751" i="1"/>
  <c r="R3739" i="1"/>
  <c r="R3727" i="1"/>
  <c r="Q3649" i="1"/>
  <c r="R3649" i="1" s="1"/>
  <c r="V3710" i="1"/>
  <c r="R3760" i="1"/>
  <c r="R3748" i="1"/>
  <c r="R3736" i="1"/>
  <c r="R3724" i="1"/>
  <c r="R3712" i="1"/>
  <c r="R3758" i="1"/>
  <c r="R3746" i="1"/>
  <c r="R3734" i="1"/>
  <c r="R3722" i="1"/>
  <c r="P3750" i="1"/>
  <c r="R3750" i="1" s="1"/>
  <c r="R3757" i="1"/>
  <c r="R3745" i="1"/>
  <c r="R3733" i="1"/>
  <c r="R3721" i="1"/>
  <c r="R3653" i="1"/>
  <c r="R3719" i="1"/>
  <c r="R3708" i="1"/>
  <c r="R3762" i="1"/>
  <c r="R3718" i="1"/>
  <c r="R3706" i="1"/>
  <c r="V3732" i="1"/>
  <c r="Z3732" i="1"/>
  <c r="V3756" i="1"/>
  <c r="Z3756" i="1"/>
  <c r="V3721" i="1"/>
  <c r="Z3721" i="1"/>
  <c r="P3756" i="1"/>
  <c r="R3756" i="1" s="1"/>
  <c r="P3744" i="1"/>
  <c r="R3744" i="1" s="1"/>
  <c r="P3720" i="1"/>
  <c r="R3720" i="1" s="1"/>
  <c r="R3742" i="1"/>
  <c r="V3709" i="1"/>
  <c r="Z3616" i="1"/>
  <c r="V3708" i="1"/>
  <c r="R3740" i="1"/>
  <c r="R3752" i="1"/>
  <c r="R3728" i="1"/>
  <c r="P3764" i="1"/>
  <c r="R3764" i="1" s="1"/>
  <c r="R3730" i="1"/>
  <c r="P3569" i="1"/>
  <c r="Z3711" i="1"/>
  <c r="R3754" i="1"/>
  <c r="Q3526" i="1"/>
  <c r="R3526" i="1" s="1"/>
  <c r="X3526" i="1" s="1"/>
  <c r="Y3526" i="1" s="1"/>
  <c r="Z3609" i="1"/>
  <c r="Q3621" i="1"/>
  <c r="R3621" i="1" s="1"/>
  <c r="R3732" i="1"/>
  <c r="R3755" i="1"/>
  <c r="R3743" i="1"/>
  <c r="R3731" i="1"/>
  <c r="R3753" i="1"/>
  <c r="R3741" i="1"/>
  <c r="R3729" i="1"/>
  <c r="R3676" i="1"/>
  <c r="R3662" i="1"/>
  <c r="P3698" i="1"/>
  <c r="R3698" i="1" s="1"/>
  <c r="P3697" i="1"/>
  <c r="R3697" i="1" s="1"/>
  <c r="P3674" i="1"/>
  <c r="R3674" i="1" s="1"/>
  <c r="R3680" i="1"/>
  <c r="R3689" i="1"/>
  <c r="P3648" i="1"/>
  <c r="Q3648" i="1" s="1"/>
  <c r="R3648" i="1" s="1"/>
  <c r="X3648" i="1" s="1"/>
  <c r="P3623" i="1"/>
  <c r="P3652" i="1"/>
  <c r="R3652" i="1" s="1"/>
  <c r="P3582" i="1"/>
  <c r="Q3582" i="1" s="1"/>
  <c r="P3570" i="1"/>
  <c r="P3688" i="1"/>
  <c r="R3688" i="1" s="1"/>
  <c r="P3579" i="1"/>
  <c r="P3644" i="1"/>
  <c r="P3686" i="1"/>
  <c r="R3686" i="1" s="1"/>
  <c r="P3603" i="1"/>
  <c r="Q3603" i="1" s="1"/>
  <c r="P3567" i="1"/>
  <c r="P3615" i="1"/>
  <c r="P3704" i="1"/>
  <c r="R3704" i="1" s="1"/>
  <c r="P3525" i="1"/>
  <c r="Q3525" i="1" s="1"/>
  <c r="P3542" i="1"/>
  <c r="Q3542" i="1" s="1"/>
  <c r="P3696" i="1"/>
  <c r="R3696" i="1" s="1"/>
  <c r="P3684" i="1"/>
  <c r="R3684" i="1" s="1"/>
  <c r="P3528" i="1"/>
  <c r="P3516" i="1"/>
  <c r="Q3516" i="1" s="1"/>
  <c r="P3651" i="1"/>
  <c r="P3639" i="1"/>
  <c r="V3592" i="1"/>
  <c r="V3583" i="1"/>
  <c r="Z3758" i="1"/>
  <c r="V3745" i="1"/>
  <c r="Z3720" i="1"/>
  <c r="V3707" i="1"/>
  <c r="V3706" i="1"/>
  <c r="V3758" i="1"/>
  <c r="V3757" i="1"/>
  <c r="Z3754" i="1"/>
  <c r="Z3729" i="1"/>
  <c r="Z3722" i="1"/>
  <c r="V3750" i="1"/>
  <c r="Z3750" i="1"/>
  <c r="Z3746" i="1"/>
  <c r="Z3707" i="1"/>
  <c r="V3744" i="1"/>
  <c r="V3734" i="1"/>
  <c r="V3684" i="1"/>
  <c r="Z3684" i="1"/>
  <c r="V3668" i="1"/>
  <c r="V3625" i="1"/>
  <c r="V3763" i="1"/>
  <c r="Z3763" i="1"/>
  <c r="V3751" i="1"/>
  <c r="V3739" i="1"/>
  <c r="V3727" i="1"/>
  <c r="Z3727" i="1"/>
  <c r="Z3715" i="1"/>
  <c r="V3715" i="1"/>
  <c r="V3738" i="1"/>
  <c r="Z3738" i="1"/>
  <c r="V3726" i="1"/>
  <c r="V3538" i="1"/>
  <c r="Z3538" i="1"/>
  <c r="Z3664" i="1"/>
  <c r="V3664" i="1"/>
  <c r="V3652" i="1"/>
  <c r="Z3652" i="1"/>
  <c r="V3719" i="1"/>
  <c r="Z3719" i="1"/>
  <c r="Z3743" i="1"/>
  <c r="V3743" i="1"/>
  <c r="V3669" i="1"/>
  <c r="V3642" i="1"/>
  <c r="Z3731" i="1"/>
  <c r="V3586" i="1"/>
  <c r="Z3753" i="1"/>
  <c r="V3571" i="1"/>
  <c r="V3574" i="1"/>
  <c r="Z3595" i="1"/>
  <c r="V3733" i="1"/>
  <c r="Z3741" i="1"/>
  <c r="Z3718" i="1"/>
  <c r="Z3617" i="1"/>
  <c r="Z3734" i="1"/>
  <c r="Z3714" i="1"/>
  <c r="V3546" i="1"/>
  <c r="Z3613" i="1"/>
  <c r="V3672" i="1"/>
  <c r="Z3733" i="1"/>
  <c r="Z3712" i="1"/>
  <c r="J3672" i="1"/>
  <c r="P3672" i="1" s="1"/>
  <c r="R3672" i="1" s="1"/>
  <c r="P3668" i="1"/>
  <c r="R3668" i="1" s="1"/>
  <c r="P3691" i="1"/>
  <c r="R3691" i="1" s="1"/>
  <c r="P3700" i="1"/>
  <c r="R3700" i="1" s="1"/>
  <c r="P3660" i="1"/>
  <c r="R3660" i="1" s="1"/>
  <c r="P3681" i="1"/>
  <c r="R3681" i="1" s="1"/>
  <c r="P3669" i="1"/>
  <c r="R3669" i="1" s="1"/>
  <c r="P3613" i="1"/>
  <c r="Q3613" i="1" s="1"/>
  <c r="J3647" i="1"/>
  <c r="P3647" i="1" s="1"/>
  <c r="Q3647" i="1" s="1"/>
  <c r="P3614" i="1"/>
  <c r="P3617" i="1"/>
  <c r="P3612" i="1"/>
  <c r="J3635" i="1"/>
  <c r="P3635" i="1" s="1"/>
  <c r="P3627" i="1"/>
  <c r="P3650" i="1"/>
  <c r="P3638" i="1"/>
  <c r="P3626" i="1"/>
  <c r="P3632" i="1"/>
  <c r="P3637" i="1"/>
  <c r="Q3637" i="1" s="1"/>
  <c r="P3636" i="1"/>
  <c r="P3624" i="1"/>
  <c r="P3583" i="1"/>
  <c r="P3600" i="1"/>
  <c r="P3598" i="1"/>
  <c r="P3591" i="1"/>
  <c r="Q3591" i="1" s="1"/>
  <c r="J3594" i="1"/>
  <c r="P3594" i="1" s="1"/>
  <c r="J3593" i="1"/>
  <c r="P3593" i="1" s="1"/>
  <c r="Q3593" i="1" s="1"/>
  <c r="P3573" i="1"/>
  <c r="P3584" i="1"/>
  <c r="P3572" i="1"/>
  <c r="P3515" i="1"/>
  <c r="P3514" i="1"/>
  <c r="Q3514" i="1" s="1"/>
  <c r="P3524" i="1"/>
  <c r="P3532" i="1"/>
  <c r="P3557" i="1"/>
  <c r="P3540" i="1"/>
  <c r="Q3540" i="1" s="1"/>
  <c r="P3605" i="1"/>
  <c r="P3664" i="1"/>
  <c r="R3664" i="1" s="1"/>
  <c r="P3588" i="1"/>
  <c r="J3599" i="1"/>
  <c r="P3599" i="1" s="1"/>
  <c r="J3581" i="1"/>
  <c r="P3581" i="1" s="1"/>
  <c r="Q3581" i="1" s="1"/>
  <c r="P3620" i="1"/>
  <c r="P3685" i="1"/>
  <c r="R3685" i="1" s="1"/>
  <c r="J3671" i="1"/>
  <c r="P3671" i="1" s="1"/>
  <c r="R3671" i="1" s="1"/>
  <c r="P3585" i="1"/>
  <c r="P3576" i="1"/>
  <c r="J3683" i="1"/>
  <c r="P3683" i="1" s="1"/>
  <c r="R3683" i="1" s="1"/>
  <c r="P3611" i="1"/>
  <c r="P3693" i="1"/>
  <c r="R3693" i="1" s="1"/>
  <c r="P3657" i="1"/>
  <c r="R3657" i="1" s="1"/>
  <c r="J3695" i="1"/>
  <c r="P3695" i="1" s="1"/>
  <c r="R3695" i="1" s="1"/>
  <c r="P3665" i="1"/>
  <c r="R3665" i="1" s="1"/>
  <c r="P3703" i="1"/>
  <c r="R3703" i="1" s="1"/>
  <c r="P3679" i="1"/>
  <c r="R3679" i="1" s="1"/>
  <c r="P3667" i="1"/>
  <c r="R3667" i="1" s="1"/>
  <c r="P3655" i="1"/>
  <c r="R3655" i="1" s="1"/>
  <c r="P3692" i="1"/>
  <c r="R3692" i="1" s="1"/>
  <c r="P3656" i="1"/>
  <c r="R3656" i="1" s="1"/>
  <c r="P3645" i="1"/>
  <c r="Q3645" i="1" s="1"/>
  <c r="P3677" i="1"/>
  <c r="R3677" i="1" s="1"/>
  <c r="J3608" i="1"/>
  <c r="P3608" i="1" s="1"/>
  <c r="P3606" i="1"/>
  <c r="J3641" i="1"/>
  <c r="P3641" i="1" s="1"/>
  <c r="P3661" i="1"/>
  <c r="R3661" i="1" s="1"/>
  <c r="P3538" i="1"/>
  <c r="Q3538" i="1" s="1"/>
  <c r="P3559" i="1"/>
  <c r="P3547" i="1"/>
  <c r="P3523" i="1"/>
  <c r="P3561" i="1"/>
  <c r="P3597" i="1"/>
  <c r="Q3597" i="1" s="1"/>
  <c r="P3531" i="1"/>
  <c r="P3556" i="1"/>
  <c r="P3509" i="1"/>
  <c r="Q3509" i="1" s="1"/>
  <c r="R3509" i="1" s="1"/>
  <c r="P3545" i="1"/>
  <c r="P3659" i="1"/>
  <c r="R3659" i="1" s="1"/>
  <c r="P3544" i="1"/>
  <c r="P3533" i="1"/>
  <c r="P3564" i="1"/>
  <c r="P3701" i="1"/>
  <c r="R3701" i="1" s="1"/>
  <c r="P3673" i="1"/>
  <c r="R3673" i="1" s="1"/>
  <c r="P3562" i="1"/>
  <c r="V3764" i="1"/>
  <c r="Z3764" i="1"/>
  <c r="V3740" i="1"/>
  <c r="Z3740" i="1"/>
  <c r="V3762" i="1"/>
  <c r="Z3762" i="1"/>
  <c r="V3737" i="1"/>
  <c r="Z3737" i="1"/>
  <c r="V3725" i="1"/>
  <c r="Z3725" i="1"/>
  <c r="V3713" i="1"/>
  <c r="Z3713" i="1"/>
  <c r="Z3760" i="1"/>
  <c r="V3760" i="1"/>
  <c r="V3748" i="1"/>
  <c r="Z3748" i="1"/>
  <c r="V3736" i="1"/>
  <c r="Z3736" i="1"/>
  <c r="V3724" i="1"/>
  <c r="Z3724" i="1"/>
  <c r="V3749" i="1"/>
  <c r="Z3749" i="1"/>
  <c r="Z3747" i="1"/>
  <c r="V3747" i="1"/>
  <c r="V3723" i="1"/>
  <c r="Z3723" i="1"/>
  <c r="Z3759" i="1"/>
  <c r="V3759" i="1"/>
  <c r="Z3735" i="1"/>
  <c r="V3735" i="1"/>
  <c r="Z3755" i="1"/>
  <c r="Z3742" i="1"/>
  <c r="Z3730" i="1"/>
  <c r="Z3717" i="1"/>
  <c r="Z3751" i="1"/>
  <c r="Z3739" i="1"/>
  <c r="Z3726" i="1"/>
  <c r="V3717" i="1"/>
  <c r="V3755" i="1"/>
  <c r="V3742" i="1"/>
  <c r="V3730" i="1"/>
  <c r="V3682" i="1"/>
  <c r="Z3682" i="1"/>
  <c r="Z3670" i="1"/>
  <c r="V3670" i="1"/>
  <c r="Z3658" i="1"/>
  <c r="V3658" i="1"/>
  <c r="V3693" i="1"/>
  <c r="Z3693" i="1"/>
  <c r="Z3681" i="1"/>
  <c r="V3681" i="1"/>
  <c r="Z3704" i="1"/>
  <c r="V3704" i="1"/>
  <c r="Z3680" i="1"/>
  <c r="V3680" i="1"/>
  <c r="Z3656" i="1"/>
  <c r="V3656" i="1"/>
  <c r="Z3677" i="1"/>
  <c r="V3700" i="1"/>
  <c r="Z3696" i="1"/>
  <c r="V3696" i="1"/>
  <c r="Z3694" i="1"/>
  <c r="V3688" i="1"/>
  <c r="V3632" i="1"/>
  <c r="Z3579" i="1"/>
  <c r="V3579" i="1"/>
  <c r="V3610" i="1"/>
  <c r="Z3598" i="1"/>
  <c r="V3603" i="1"/>
  <c r="V3521" i="1"/>
  <c r="Z3521" i="1"/>
  <c r="V3533" i="1"/>
  <c r="Z3533" i="1"/>
  <c r="Z3526" i="1"/>
  <c r="V3752" i="1"/>
  <c r="Z3752" i="1"/>
  <c r="Z3728" i="1"/>
  <c r="V3728" i="1"/>
  <c r="Z3716" i="1"/>
  <c r="V3716" i="1"/>
  <c r="Z3577" i="1"/>
  <c r="V3577" i="1"/>
  <c r="V3565" i="1"/>
  <c r="Z3565" i="1"/>
  <c r="V3646" i="1"/>
  <c r="Z3646" i="1"/>
  <c r="Z3634" i="1"/>
  <c r="V3634" i="1"/>
  <c r="Z3761" i="1"/>
  <c r="V3761" i="1"/>
  <c r="V3553" i="1"/>
  <c r="Z3553" i="1"/>
  <c r="Z3541" i="1"/>
  <c r="V3541" i="1"/>
  <c r="Z3529" i="1"/>
  <c r="V3529" i="1"/>
  <c r="Z3517" i="1"/>
  <c r="V3517" i="1"/>
  <c r="V3611" i="1"/>
  <c r="Z3611" i="1"/>
  <c r="Z3575" i="1"/>
  <c r="V3575" i="1"/>
  <c r="Z3563" i="1"/>
  <c r="V3563" i="1"/>
  <c r="Z3619" i="1"/>
  <c r="V3619" i="1"/>
  <c r="Z3511" i="1"/>
  <c r="V3511" i="1"/>
  <c r="Z3701" i="1"/>
  <c r="V3701" i="1"/>
  <c r="V3689" i="1"/>
  <c r="Z3689" i="1"/>
  <c r="Z3665" i="1"/>
  <c r="V3665" i="1"/>
  <c r="Z3653" i="1"/>
  <c r="V3653" i="1"/>
  <c r="V3562" i="1"/>
  <c r="Z3562" i="1"/>
  <c r="V3641" i="1"/>
  <c r="Z3641" i="1"/>
  <c r="Z3629" i="1"/>
  <c r="V3629" i="1"/>
  <c r="Z3542" i="1"/>
  <c r="V3542" i="1"/>
  <c r="Z3540" i="1"/>
  <c r="V3540" i="1"/>
  <c r="Z3699" i="1"/>
  <c r="V3699" i="1"/>
  <c r="Z3687" i="1"/>
  <c r="V3687" i="1"/>
  <c r="V3675" i="1"/>
  <c r="Z3675" i="1"/>
  <c r="Z3510" i="1"/>
  <c r="V3510" i="1"/>
  <c r="Z3697" i="1"/>
  <c r="V3697" i="1"/>
  <c r="V3685" i="1"/>
  <c r="Z3685" i="1"/>
  <c r="V3673" i="1"/>
  <c r="Z3673" i="1"/>
  <c r="Z3661" i="1"/>
  <c r="V3661" i="1"/>
  <c r="Z3676" i="1"/>
  <c r="V3561" i="1"/>
  <c r="Z3585" i="1"/>
  <c r="V3640" i="1"/>
  <c r="Z3692" i="1"/>
  <c r="Z3660" i="1"/>
  <c r="Z3527" i="1"/>
  <c r="V3550" i="1"/>
  <c r="Z3644" i="1"/>
  <c r="Z3657" i="1"/>
  <c r="V3599" i="1"/>
  <c r="Z3688" i="1"/>
  <c r="Z3573" i="1"/>
  <c r="V3628" i="1"/>
  <c r="V3663" i="1"/>
  <c r="Z3557" i="1"/>
  <c r="Z3600" i="1"/>
  <c r="Z3549" i="1"/>
  <c r="V3515" i="1"/>
  <c r="Z3515" i="1"/>
  <c r="V3514" i="1"/>
  <c r="Z3597" i="1"/>
  <c r="V3539" i="1"/>
  <c r="V3548" i="1"/>
  <c r="Z3530" i="1"/>
  <c r="V3606" i="1"/>
  <c r="Z3606" i="1"/>
  <c r="Z3569" i="1"/>
  <c r="V3569" i="1"/>
  <c r="P3534" i="1"/>
  <c r="P3555" i="1"/>
  <c r="P3519" i="1"/>
  <c r="Q3519" i="1" s="1"/>
  <c r="V3650" i="1"/>
  <c r="Z3650" i="1"/>
  <c r="V3626" i="1"/>
  <c r="Z3626" i="1"/>
  <c r="V3614" i="1"/>
  <c r="Z3614" i="1"/>
  <c r="V3608" i="1"/>
  <c r="Z3608" i="1"/>
  <c r="J3643" i="1"/>
  <c r="P3643" i="1"/>
  <c r="Z3560" i="1"/>
  <c r="V3560" i="1"/>
  <c r="V3536" i="1"/>
  <c r="Z3536" i="1"/>
  <c r="V3512" i="1"/>
  <c r="Z3512" i="1"/>
  <c r="Z3576" i="1"/>
  <c r="V3576" i="1"/>
  <c r="V3564" i="1"/>
  <c r="V3568" i="1"/>
  <c r="Z3568" i="1"/>
  <c r="J3619" i="1"/>
  <c r="P3619" i="1" s="1"/>
  <c r="J3642" i="1"/>
  <c r="P3642" i="1" s="1"/>
  <c r="P3510" i="1"/>
  <c r="Q3510" i="1" s="1"/>
  <c r="V3545" i="1"/>
  <c r="Z3545" i="1"/>
  <c r="V3648" i="1"/>
  <c r="Z3648" i="1"/>
  <c r="V3636" i="1"/>
  <c r="Z3636" i="1"/>
  <c r="V3624" i="1"/>
  <c r="Z3624" i="1"/>
  <c r="J3631" i="1"/>
  <c r="P3631" i="1"/>
  <c r="Z3590" i="1"/>
  <c r="V3516" i="1"/>
  <c r="Z3516" i="1"/>
  <c r="P3546" i="1"/>
  <c r="P3522" i="1"/>
  <c r="J3618" i="1"/>
  <c r="P3618" i="1" s="1"/>
  <c r="V3528" i="1"/>
  <c r="Z3528" i="1"/>
  <c r="Z3589" i="1"/>
  <c r="V3589" i="1"/>
  <c r="P3630" i="1"/>
  <c r="V3547" i="1"/>
  <c r="Z3547" i="1"/>
  <c r="Z3556" i="1"/>
  <c r="V3556" i="1"/>
  <c r="V3544" i="1"/>
  <c r="Z3544" i="1"/>
  <c r="V3532" i="1"/>
  <c r="Z3532" i="1"/>
  <c r="V3520" i="1"/>
  <c r="P3543" i="1"/>
  <c r="V3559" i="1"/>
  <c r="Z3559" i="1"/>
  <c r="V3509" i="1"/>
  <c r="P3558" i="1"/>
  <c r="Z3531" i="1"/>
  <c r="V3531" i="1"/>
  <c r="Z3543" i="1"/>
  <c r="Z3555" i="1"/>
  <c r="V3555" i="1"/>
  <c r="V3584" i="1"/>
  <c r="Z3584" i="1"/>
  <c r="P3596" i="1"/>
  <c r="V3612" i="1"/>
  <c r="Z3612" i="1"/>
  <c r="J3640" i="1"/>
  <c r="P3640" i="1" s="1"/>
  <c r="P3628" i="1"/>
  <c r="P3616" i="1"/>
  <c r="V3537" i="1"/>
  <c r="V3525" i="1"/>
  <c r="P3518" i="1"/>
  <c r="V3523" i="1"/>
  <c r="Z3523" i="1"/>
  <c r="P3554" i="1"/>
  <c r="P3513" i="1"/>
  <c r="V3582" i="1"/>
  <c r="Z3582" i="1"/>
  <c r="V3623" i="1"/>
  <c r="Z3623" i="1"/>
  <c r="V3633" i="1"/>
  <c r="Z3633" i="1"/>
  <c r="Z3513" i="1"/>
  <c r="V3518" i="1"/>
  <c r="V3558" i="1"/>
  <c r="Z3558" i="1"/>
  <c r="Z3534" i="1"/>
  <c r="V3522" i="1"/>
  <c r="Z3522" i="1"/>
  <c r="P3539" i="1"/>
  <c r="R3527" i="1"/>
  <c r="P3512" i="1"/>
  <c r="Q3512" i="1" s="1"/>
  <c r="J3548" i="1"/>
  <c r="P3548" i="1" s="1"/>
  <c r="Q3548" i="1" s="1"/>
  <c r="P3551" i="1"/>
  <c r="V3602" i="1"/>
  <c r="V3572" i="1"/>
  <c r="Z3572" i="1"/>
  <c r="Z3593" i="1"/>
  <c r="Z3581" i="1"/>
  <c r="V3581" i="1"/>
  <c r="P3602" i="1"/>
  <c r="Q3602" i="1" s="1"/>
  <c r="Z3622" i="1"/>
  <c r="V3557" i="1"/>
  <c r="V3524" i="1"/>
  <c r="J3541" i="1"/>
  <c r="P3541" i="1" s="1"/>
  <c r="P3529" i="1"/>
  <c r="J3517" i="1"/>
  <c r="P3517" i="1" s="1"/>
  <c r="Z3605" i="1"/>
  <c r="P3566" i="1"/>
  <c r="Q3566" i="1" s="1"/>
  <c r="P3552" i="1"/>
  <c r="V3604" i="1"/>
  <c r="V3594" i="1"/>
  <c r="Z3594" i="1"/>
  <c r="V3570" i="1"/>
  <c r="Z3570" i="1"/>
  <c r="Z3645" i="1"/>
  <c r="V3621" i="1"/>
  <c r="V3554" i="1"/>
  <c r="P3530" i="1"/>
  <c r="P3550" i="1"/>
  <c r="Q3550" i="1" s="1"/>
  <c r="V3580" i="1"/>
  <c r="P3646" i="1"/>
  <c r="Q3646" i="1" s="1"/>
  <c r="P3622" i="1"/>
  <c r="Q3622" i="1" s="1"/>
  <c r="V3535" i="1"/>
  <c r="Z3535" i="1"/>
  <c r="V3519" i="1"/>
  <c r="Z3519" i="1"/>
  <c r="P3549" i="1"/>
  <c r="P3537" i="1"/>
  <c r="Q3537" i="1" s="1"/>
  <c r="Z3525" i="1"/>
  <c r="V3552" i="1"/>
  <c r="J3560" i="1"/>
  <c r="P3560" i="1" s="1"/>
  <c r="Q3560" i="1" s="1"/>
  <c r="P3536" i="1"/>
  <c r="Q3536" i="1" s="1"/>
  <c r="V3622" i="1"/>
  <c r="V3638" i="1"/>
  <c r="Z3638" i="1"/>
  <c r="P3633" i="1"/>
  <c r="Q3633" i="1" s="1"/>
  <c r="Z3567" i="1"/>
  <c r="V3567" i="1"/>
  <c r="Z3578" i="1"/>
  <c r="V3578" i="1"/>
  <c r="Z3566" i="1"/>
  <c r="V3566" i="1"/>
  <c r="J3590" i="1"/>
  <c r="P3590" i="1" s="1"/>
  <c r="Q3590" i="1" s="1"/>
  <c r="J3578" i="1"/>
  <c r="P3578" i="1" s="1"/>
  <c r="Q3578" i="1" s="1"/>
  <c r="Z3524" i="1"/>
  <c r="P3535" i="1"/>
  <c r="V3601" i="1"/>
  <c r="J3601" i="1"/>
  <c r="P3601" i="1" s="1"/>
  <c r="J3589" i="1"/>
  <c r="P3589" i="1" s="1"/>
  <c r="J3577" i="1"/>
  <c r="P3577" i="1" s="1"/>
  <c r="P3565" i="1"/>
  <c r="V3620" i="1"/>
  <c r="V3637" i="1"/>
  <c r="Z3637" i="1"/>
  <c r="P3511" i="1"/>
  <c r="Q3511" i="1" s="1"/>
  <c r="V3551" i="1"/>
  <c r="J3553" i="1"/>
  <c r="P3553" i="1" s="1"/>
  <c r="V3591" i="1"/>
  <c r="V3587" i="1"/>
  <c r="P3571" i="1"/>
  <c r="Z3620" i="1"/>
  <c r="P3629" i="1"/>
  <c r="V3702" i="1"/>
  <c r="Z3702" i="1"/>
  <c r="V3674" i="1"/>
  <c r="Z3674" i="1"/>
  <c r="Z3588" i="1"/>
  <c r="P3586" i="1"/>
  <c r="Z3649" i="1"/>
  <c r="V3686" i="1"/>
  <c r="J3694" i="1"/>
  <c r="P3694" i="1" s="1"/>
  <c r="R3694" i="1" s="1"/>
  <c r="J3682" i="1"/>
  <c r="P3682" i="1" s="1"/>
  <c r="R3682" i="1" s="1"/>
  <c r="J3670" i="1"/>
  <c r="P3670" i="1" s="1"/>
  <c r="R3670" i="1" s="1"/>
  <c r="J3658" i="1"/>
  <c r="P3658" i="1" s="1"/>
  <c r="R3658" i="1" s="1"/>
  <c r="P3521" i="1"/>
  <c r="V3588" i="1"/>
  <c r="P3587" i="1"/>
  <c r="P3575" i="1"/>
  <c r="P3563" i="1"/>
  <c r="J3609" i="1"/>
  <c r="P3609" i="1" s="1"/>
  <c r="V3635" i="1"/>
  <c r="Z3635" i="1"/>
  <c r="Z3643" i="1"/>
  <c r="V3631" i="1"/>
  <c r="V3698" i="1"/>
  <c r="Z3698" i="1"/>
  <c r="V3654" i="1"/>
  <c r="Z3654" i="1"/>
  <c r="V3695" i="1"/>
  <c r="Z3695" i="1"/>
  <c r="V3683" i="1"/>
  <c r="Z3683" i="1"/>
  <c r="V3671" i="1"/>
  <c r="Z3671" i="1"/>
  <c r="V3659" i="1"/>
  <c r="Z3659" i="1"/>
  <c r="P3520" i="1"/>
  <c r="J3607" i="1"/>
  <c r="P3607" i="1" s="1"/>
  <c r="P3610" i="1"/>
  <c r="P3625" i="1"/>
  <c r="Z3686" i="1"/>
  <c r="V3596" i="1"/>
  <c r="P3574" i="1"/>
  <c r="J3702" i="1"/>
  <c r="P3702" i="1" s="1"/>
  <c r="R3702" i="1" s="1"/>
  <c r="J3690" i="1"/>
  <c r="P3690" i="1" s="1"/>
  <c r="R3690" i="1" s="1"/>
  <c r="J3678" i="1"/>
  <c r="P3678" i="1" s="1"/>
  <c r="R3678" i="1" s="1"/>
  <c r="J3666" i="1"/>
  <c r="P3666" i="1" s="1"/>
  <c r="R3666" i="1" s="1"/>
  <c r="J3654" i="1"/>
  <c r="P3654" i="1" s="1"/>
  <c r="R3654" i="1" s="1"/>
  <c r="Z3630" i="1"/>
  <c r="P3634" i="1"/>
  <c r="P3595" i="1"/>
  <c r="V3647" i="1"/>
  <c r="Z3647" i="1"/>
  <c r="V3678" i="1"/>
  <c r="Z3678" i="1"/>
  <c r="V3703" i="1"/>
  <c r="Z3703" i="1"/>
  <c r="V3691" i="1"/>
  <c r="Z3691" i="1"/>
  <c r="V3679" i="1"/>
  <c r="Z3679" i="1"/>
  <c r="V3667" i="1"/>
  <c r="Z3667" i="1"/>
  <c r="V3655" i="1"/>
  <c r="Z3655" i="1"/>
  <c r="P3699" i="1"/>
  <c r="R3699" i="1" s="1"/>
  <c r="P3687" i="1"/>
  <c r="R3687" i="1" s="1"/>
  <c r="P3675" i="1"/>
  <c r="R3675" i="1" s="1"/>
  <c r="P3663" i="1"/>
  <c r="R3663" i="1" s="1"/>
  <c r="J3604" i="1"/>
  <c r="P3604" i="1" s="1"/>
  <c r="J3592" i="1"/>
  <c r="P3592" i="1" s="1"/>
  <c r="J3580" i="1"/>
  <c r="P3580" i="1" s="1"/>
  <c r="J3568" i="1"/>
  <c r="P3568" i="1" s="1"/>
  <c r="V3666" i="1"/>
  <c r="V3651" i="1"/>
  <c r="Z3651" i="1"/>
  <c r="V3639" i="1"/>
  <c r="Z3639" i="1"/>
  <c r="V3627" i="1"/>
  <c r="Z3627" i="1"/>
  <c r="V3615" i="1"/>
  <c r="Z3615" i="1"/>
  <c r="V3690" i="1"/>
  <c r="V3662" i="1"/>
  <c r="V3508" i="1"/>
  <c r="P3508" i="1"/>
  <c r="Z3507" i="1"/>
  <c r="P3507" i="1"/>
  <c r="Q3507" i="1" s="1"/>
  <c r="V3506" i="1"/>
  <c r="Z3506" i="1"/>
  <c r="P3506" i="1"/>
  <c r="Q3506" i="1" s="1"/>
  <c r="R3637" i="1" l="1"/>
  <c r="R3540" i="1"/>
  <c r="R3516" i="1"/>
  <c r="X3516" i="1" s="1"/>
  <c r="Y3516" i="1" s="1"/>
  <c r="R3613" i="1"/>
  <c r="R3591" i="1"/>
  <c r="R3597" i="1"/>
  <c r="R3519" i="1"/>
  <c r="X3519" i="1" s="1"/>
  <c r="Y3519" i="1" s="1"/>
  <c r="R3603" i="1"/>
  <c r="X3603" i="1" s="1"/>
  <c r="Y3603" i="1" s="1"/>
  <c r="R3582" i="1"/>
  <c r="X3582" i="1" s="1"/>
  <c r="Y3582" i="1" s="1"/>
  <c r="Q3577" i="1"/>
  <c r="R3577" i="1" s="1"/>
  <c r="X3577" i="1" s="1"/>
  <c r="Y3577" i="1" s="1"/>
  <c r="Q3642" i="1"/>
  <c r="R3642" i="1" s="1"/>
  <c r="X3642" i="1" s="1"/>
  <c r="Y3642" i="1" s="1"/>
  <c r="Q3565" i="1"/>
  <c r="R3565" i="1" s="1"/>
  <c r="X3565" i="1" s="1"/>
  <c r="Y3565" i="1" s="1"/>
  <c r="Q3530" i="1"/>
  <c r="R3530" i="1" s="1"/>
  <c r="X3530" i="1" s="1"/>
  <c r="Y3530" i="1" s="1"/>
  <c r="Q3552" i="1"/>
  <c r="R3552" i="1" s="1"/>
  <c r="X3552" i="1" s="1"/>
  <c r="Y3552" i="1" s="1"/>
  <c r="Q3628" i="1"/>
  <c r="R3628" i="1" s="1"/>
  <c r="X3628" i="1" s="1"/>
  <c r="Y3628" i="1" s="1"/>
  <c r="Q3558" i="1"/>
  <c r="R3558" i="1" s="1"/>
  <c r="X3558" i="1" s="1"/>
  <c r="Y3558" i="1" s="1"/>
  <c r="Q3641" i="1"/>
  <c r="R3641" i="1" s="1"/>
  <c r="X3641" i="1" s="1"/>
  <c r="Y3641" i="1" s="1"/>
  <c r="Q3599" i="1"/>
  <c r="R3599" i="1" s="1"/>
  <c r="X3599" i="1" s="1"/>
  <c r="Y3599" i="1" s="1"/>
  <c r="Q3573" i="1"/>
  <c r="R3573" i="1" s="1"/>
  <c r="X3573" i="1" s="1"/>
  <c r="Y3573" i="1" s="1"/>
  <c r="Q3626" i="1"/>
  <c r="R3626" i="1" s="1"/>
  <c r="Q3638" i="1"/>
  <c r="R3638" i="1" s="1"/>
  <c r="X3638" i="1" s="1"/>
  <c r="Y3638" i="1" s="1"/>
  <c r="Q3630" i="1"/>
  <c r="R3630" i="1" s="1"/>
  <c r="X3630" i="1" s="1"/>
  <c r="Y3630" i="1" s="1"/>
  <c r="Q3601" i="1"/>
  <c r="R3601" i="1" s="1"/>
  <c r="X3601" i="1" s="1"/>
  <c r="Y3601" i="1" s="1"/>
  <c r="Q3604" i="1"/>
  <c r="R3604" i="1" s="1"/>
  <c r="X3604" i="1" s="1"/>
  <c r="Y3604" i="1" s="1"/>
  <c r="Q3563" i="1"/>
  <c r="R3563" i="1" s="1"/>
  <c r="X3563" i="1" s="1"/>
  <c r="Y3563" i="1" s="1"/>
  <c r="Q3517" i="1"/>
  <c r="R3517" i="1" s="1"/>
  <c r="X3517" i="1" s="1"/>
  <c r="Y3517" i="1" s="1"/>
  <c r="Q3596" i="1"/>
  <c r="R3596" i="1" s="1"/>
  <c r="X3596" i="1" s="1"/>
  <c r="Y3596" i="1" s="1"/>
  <c r="Q3543" i="1"/>
  <c r="R3543" i="1" s="1"/>
  <c r="X3543" i="1" s="1"/>
  <c r="Y3543" i="1" s="1"/>
  <c r="Q3555" i="1"/>
  <c r="R3555" i="1" s="1"/>
  <c r="X3555" i="1" s="1"/>
  <c r="Y3555" i="1" s="1"/>
  <c r="Q3531" i="1"/>
  <c r="R3531" i="1" s="1"/>
  <c r="X3531" i="1" s="1"/>
  <c r="Y3531" i="1" s="1"/>
  <c r="Q3611" i="1"/>
  <c r="R3611" i="1" s="1"/>
  <c r="X3611" i="1" s="1"/>
  <c r="Y3611" i="1" s="1"/>
  <c r="Q3615" i="1"/>
  <c r="R3615" i="1" s="1"/>
  <c r="X3615" i="1" s="1"/>
  <c r="Y3615" i="1" s="1"/>
  <c r="Q3574" i="1"/>
  <c r="R3574" i="1" s="1"/>
  <c r="X3574" i="1" s="1"/>
  <c r="Y3574" i="1" s="1"/>
  <c r="Q3640" i="1"/>
  <c r="R3640" i="1" s="1"/>
  <c r="X3640" i="1" s="1"/>
  <c r="Y3640" i="1" s="1"/>
  <c r="Q3545" i="1"/>
  <c r="R3545" i="1" s="1"/>
  <c r="X3545" i="1" s="1"/>
  <c r="Y3545" i="1" s="1"/>
  <c r="R3566" i="1"/>
  <c r="X3566" i="1" s="1"/>
  <c r="Y3566" i="1" s="1"/>
  <c r="Q3606" i="1"/>
  <c r="R3606" i="1" s="1"/>
  <c r="X3606" i="1" s="1"/>
  <c r="Y3606" i="1" s="1"/>
  <c r="Q3571" i="1"/>
  <c r="R3571" i="1" s="1"/>
  <c r="X3571" i="1" s="1"/>
  <c r="Y3571" i="1" s="1"/>
  <c r="Q3619" i="1"/>
  <c r="R3619" i="1" s="1"/>
  <c r="X3619" i="1" s="1"/>
  <c r="Y3619" i="1" s="1"/>
  <c r="Q3556" i="1"/>
  <c r="R3556" i="1" s="1"/>
  <c r="X3556" i="1" s="1"/>
  <c r="Y3556" i="1" s="1"/>
  <c r="Q3569" i="1"/>
  <c r="R3569" i="1" s="1"/>
  <c r="Q3625" i="1"/>
  <c r="R3625" i="1" s="1"/>
  <c r="X3625" i="1" s="1"/>
  <c r="Y3625" i="1" s="1"/>
  <c r="Q3575" i="1"/>
  <c r="R3575" i="1" s="1"/>
  <c r="X3575" i="1" s="1"/>
  <c r="Y3575" i="1" s="1"/>
  <c r="Q3535" i="1"/>
  <c r="R3535" i="1" s="1"/>
  <c r="X3535" i="1" s="1"/>
  <c r="Y3535" i="1" s="1"/>
  <c r="R3633" i="1"/>
  <c r="X3633" i="1" s="1"/>
  <c r="Y3633" i="1" s="1"/>
  <c r="Q3529" i="1"/>
  <c r="R3529" i="1" s="1"/>
  <c r="X3529" i="1" s="1"/>
  <c r="Y3529" i="1" s="1"/>
  <c r="Q3534" i="1"/>
  <c r="R3534" i="1" s="1"/>
  <c r="X3534" i="1" s="1"/>
  <c r="Y3534" i="1" s="1"/>
  <c r="R3645" i="1"/>
  <c r="X3645" i="1" s="1"/>
  <c r="Q3557" i="1"/>
  <c r="R3557" i="1" s="1"/>
  <c r="X3557" i="1" s="1"/>
  <c r="Y3557" i="1" s="1"/>
  <c r="Q3600" i="1"/>
  <c r="R3600" i="1" s="1"/>
  <c r="X3600" i="1" s="1"/>
  <c r="Y3600" i="1" s="1"/>
  <c r="Q3586" i="1"/>
  <c r="R3586" i="1" s="1"/>
  <c r="X3586" i="1" s="1"/>
  <c r="Y3586" i="1" s="1"/>
  <c r="Q3594" i="1"/>
  <c r="R3594" i="1" s="1"/>
  <c r="X3594" i="1" s="1"/>
  <c r="Y3594" i="1" s="1"/>
  <c r="R3525" i="1"/>
  <c r="X3525" i="1" s="1"/>
  <c r="Y3525" i="1" s="1"/>
  <c r="R3506" i="1"/>
  <c r="X3506" i="1" s="1"/>
  <c r="Y3506" i="1" s="1"/>
  <c r="Q3587" i="1"/>
  <c r="R3587" i="1" s="1"/>
  <c r="X3587" i="1" s="1"/>
  <c r="Y3587" i="1" s="1"/>
  <c r="Q3553" i="1"/>
  <c r="R3553" i="1" s="1"/>
  <c r="X3553" i="1" s="1"/>
  <c r="Y3553" i="1" s="1"/>
  <c r="Q3541" i="1"/>
  <c r="R3541" i="1" s="1"/>
  <c r="X3541" i="1" s="1"/>
  <c r="Y3541" i="1" s="1"/>
  <c r="Q3551" i="1"/>
  <c r="R3551" i="1" s="1"/>
  <c r="X3551" i="1" s="1"/>
  <c r="Y3551" i="1" s="1"/>
  <c r="Q3576" i="1"/>
  <c r="R3576" i="1" s="1"/>
  <c r="X3576" i="1" s="1"/>
  <c r="Y3576" i="1" s="1"/>
  <c r="Q3532" i="1"/>
  <c r="R3532" i="1" s="1"/>
  <c r="X3532" i="1" s="1"/>
  <c r="Y3532" i="1" s="1"/>
  <c r="Q3583" i="1"/>
  <c r="R3583" i="1" s="1"/>
  <c r="Q3617" i="1"/>
  <c r="R3617" i="1" s="1"/>
  <c r="Q3639" i="1"/>
  <c r="R3639" i="1" s="1"/>
  <c r="Q3598" i="1"/>
  <c r="R3598" i="1" s="1"/>
  <c r="X3598" i="1" s="1"/>
  <c r="Y3598" i="1" s="1"/>
  <c r="Q3612" i="1"/>
  <c r="R3612" i="1" s="1"/>
  <c r="X3612" i="1" s="1"/>
  <c r="Y3612" i="1" s="1"/>
  <c r="Q3513" i="1"/>
  <c r="R3513" i="1" s="1"/>
  <c r="X3513" i="1" s="1"/>
  <c r="Y3513" i="1" s="1"/>
  <c r="Q3629" i="1"/>
  <c r="R3629" i="1" s="1"/>
  <c r="X3629" i="1" s="1"/>
  <c r="Y3629" i="1" s="1"/>
  <c r="Q3588" i="1"/>
  <c r="R3588" i="1" s="1"/>
  <c r="Q3570" i="1"/>
  <c r="R3570" i="1" s="1"/>
  <c r="Q3580" i="1"/>
  <c r="R3580" i="1" s="1"/>
  <c r="X3580" i="1" s="1"/>
  <c r="Y3580" i="1" s="1"/>
  <c r="Q3608" i="1"/>
  <c r="R3608" i="1" s="1"/>
  <c r="X3608" i="1" s="1"/>
  <c r="Y3608" i="1" s="1"/>
  <c r="Q3518" i="1"/>
  <c r="R3518" i="1" s="1"/>
  <c r="X3518" i="1" s="1"/>
  <c r="Y3518" i="1" s="1"/>
  <c r="Q3618" i="1"/>
  <c r="R3618" i="1" s="1"/>
  <c r="X3618" i="1" s="1"/>
  <c r="Y3618" i="1" s="1"/>
  <c r="Q3523" i="1"/>
  <c r="R3523" i="1" s="1"/>
  <c r="X3523" i="1" s="1"/>
  <c r="Y3523" i="1" s="1"/>
  <c r="Q3585" i="1"/>
  <c r="R3585" i="1" s="1"/>
  <c r="X3585" i="1" s="1"/>
  <c r="Y3585" i="1" s="1"/>
  <c r="Q3614" i="1"/>
  <c r="R3614" i="1" s="1"/>
  <c r="Q3651" i="1"/>
  <c r="R3651" i="1" s="1"/>
  <c r="X3651" i="1" s="1"/>
  <c r="Y3651" i="1" s="1"/>
  <c r="Q3567" i="1"/>
  <c r="R3567" i="1" s="1"/>
  <c r="X3567" i="1" s="1"/>
  <c r="Q3610" i="1"/>
  <c r="R3610" i="1" s="1"/>
  <c r="X3610" i="1" s="1"/>
  <c r="Y3610" i="1" s="1"/>
  <c r="Q3624" i="1"/>
  <c r="R3624" i="1" s="1"/>
  <c r="X3624" i="1" s="1"/>
  <c r="Q3609" i="1"/>
  <c r="R3609" i="1" s="1"/>
  <c r="X3609" i="1" s="1"/>
  <c r="Y3609" i="1" s="1"/>
  <c r="Q3643" i="1"/>
  <c r="R3643" i="1" s="1"/>
  <c r="X3643" i="1" s="1"/>
  <c r="Y3643" i="1" s="1"/>
  <c r="Q3520" i="1"/>
  <c r="R3520" i="1" s="1"/>
  <c r="X3520" i="1" s="1"/>
  <c r="Y3520" i="1" s="1"/>
  <c r="Q3521" i="1"/>
  <c r="R3521" i="1" s="1"/>
  <c r="X3521" i="1" s="1"/>
  <c r="Y3521" i="1" s="1"/>
  <c r="R3511" i="1"/>
  <c r="X3511" i="1" s="1"/>
  <c r="Y3511" i="1" s="1"/>
  <c r="R3578" i="1"/>
  <c r="X3578" i="1" s="1"/>
  <c r="Y3578" i="1" s="1"/>
  <c r="R3622" i="1"/>
  <c r="X3622" i="1" s="1"/>
  <c r="Y3622" i="1" s="1"/>
  <c r="R3512" i="1"/>
  <c r="R3542" i="1"/>
  <c r="X3542" i="1" s="1"/>
  <c r="Y3542" i="1" s="1"/>
  <c r="Q3522" i="1"/>
  <c r="R3522" i="1" s="1"/>
  <c r="X3522" i="1" s="1"/>
  <c r="Y3522" i="1" s="1"/>
  <c r="Q3564" i="1"/>
  <c r="R3564" i="1" s="1"/>
  <c r="X3564" i="1" s="1"/>
  <c r="Y3564" i="1" s="1"/>
  <c r="Q3547" i="1"/>
  <c r="R3547" i="1" s="1"/>
  <c r="R3514" i="1"/>
  <c r="X3514" i="1" s="1"/>
  <c r="R3647" i="1"/>
  <c r="Q3634" i="1"/>
  <c r="R3634" i="1" s="1"/>
  <c r="X3634" i="1" s="1"/>
  <c r="Y3634" i="1" s="1"/>
  <c r="Q3636" i="1"/>
  <c r="R3636" i="1" s="1"/>
  <c r="X3636" i="1" s="1"/>
  <c r="Y3636" i="1" s="1"/>
  <c r="Q3568" i="1"/>
  <c r="R3568" i="1" s="1"/>
  <c r="X3568" i="1" s="1"/>
  <c r="Y3568" i="1" s="1"/>
  <c r="R3537" i="1"/>
  <c r="X3537" i="1" s="1"/>
  <c r="Y3537" i="1" s="1"/>
  <c r="R3593" i="1"/>
  <c r="X3593" i="1" s="1"/>
  <c r="Y3593" i="1" s="1"/>
  <c r="Q3589" i="1"/>
  <c r="R3589" i="1" s="1"/>
  <c r="X3589" i="1" s="1"/>
  <c r="Y3589" i="1" s="1"/>
  <c r="Q3554" i="1"/>
  <c r="R3554" i="1" s="1"/>
  <c r="X3554" i="1" s="1"/>
  <c r="Y3554" i="1" s="1"/>
  <c r="R3507" i="1"/>
  <c r="X3507" i="1" s="1"/>
  <c r="Y3507" i="1" s="1"/>
  <c r="R3590" i="1"/>
  <c r="X3590" i="1" s="1"/>
  <c r="Y3590" i="1" s="1"/>
  <c r="R3536" i="1"/>
  <c r="X3536" i="1" s="1"/>
  <c r="Y3536" i="1" s="1"/>
  <c r="R3646" i="1"/>
  <c r="X3646" i="1" s="1"/>
  <c r="Y3646" i="1" s="1"/>
  <c r="Q3546" i="1"/>
  <c r="R3546" i="1" s="1"/>
  <c r="X3546" i="1" s="1"/>
  <c r="Y3546" i="1" s="1"/>
  <c r="Q3533" i="1"/>
  <c r="R3533" i="1" s="1"/>
  <c r="Q3559" i="1"/>
  <c r="R3559" i="1" s="1"/>
  <c r="X3559" i="1" s="1"/>
  <c r="Y3559" i="1" s="1"/>
  <c r="Q3515" i="1"/>
  <c r="R3515" i="1" s="1"/>
  <c r="X3515" i="1" s="1"/>
  <c r="Y3515" i="1" s="1"/>
  <c r="Q3528" i="1"/>
  <c r="R3528" i="1" s="1"/>
  <c r="X3528" i="1" s="1"/>
  <c r="Y3528" i="1" s="1"/>
  <c r="Q3605" i="1"/>
  <c r="R3605" i="1" s="1"/>
  <c r="X3605" i="1" s="1"/>
  <c r="Y3605" i="1" s="1"/>
  <c r="Q3549" i="1"/>
  <c r="R3549" i="1" s="1"/>
  <c r="X3549" i="1" s="1"/>
  <c r="Y3549" i="1" s="1"/>
  <c r="Q3595" i="1"/>
  <c r="R3595" i="1" s="1"/>
  <c r="X3595" i="1" s="1"/>
  <c r="Y3595" i="1" s="1"/>
  <c r="Q3631" i="1"/>
  <c r="R3631" i="1" s="1"/>
  <c r="X3631" i="1" s="1"/>
  <c r="Y3631" i="1" s="1"/>
  <c r="Q3650" i="1"/>
  <c r="R3650" i="1" s="1"/>
  <c r="X3650" i="1" s="1"/>
  <c r="Y3650" i="1" s="1"/>
  <c r="Q3508" i="1"/>
  <c r="R3508" i="1" s="1"/>
  <c r="X3508" i="1" s="1"/>
  <c r="Y3508" i="1" s="1"/>
  <c r="R3560" i="1"/>
  <c r="X3560" i="1" s="1"/>
  <c r="Y3560" i="1" s="1"/>
  <c r="Q3539" i="1"/>
  <c r="R3539" i="1" s="1"/>
  <c r="X3539" i="1" s="1"/>
  <c r="Y3539" i="1" s="1"/>
  <c r="Q3544" i="1"/>
  <c r="R3544" i="1" s="1"/>
  <c r="X3544" i="1" s="1"/>
  <c r="Y3544" i="1" s="1"/>
  <c r="R3538" i="1"/>
  <c r="X3538" i="1" s="1"/>
  <c r="Y3538" i="1" s="1"/>
  <c r="Q3620" i="1"/>
  <c r="R3620" i="1" s="1"/>
  <c r="X3620" i="1" s="1"/>
  <c r="Y3620" i="1" s="1"/>
  <c r="Q3572" i="1"/>
  <c r="R3572" i="1" s="1"/>
  <c r="X3572" i="1" s="1"/>
  <c r="Y3572" i="1" s="1"/>
  <c r="Q3644" i="1"/>
  <c r="R3644" i="1" s="1"/>
  <c r="Q3562" i="1"/>
  <c r="R3562" i="1" s="1"/>
  <c r="X3562" i="1" s="1"/>
  <c r="Y3562" i="1" s="1"/>
  <c r="Q3623" i="1"/>
  <c r="R3623" i="1" s="1"/>
  <c r="X3623" i="1" s="1"/>
  <c r="Y3623" i="1" s="1"/>
  <c r="Q3561" i="1"/>
  <c r="R3561" i="1" s="1"/>
  <c r="X3561" i="1" s="1"/>
  <c r="R3510" i="1"/>
  <c r="X3510" i="1" s="1"/>
  <c r="Y3510" i="1" s="1"/>
  <c r="Q3592" i="1"/>
  <c r="R3592" i="1" s="1"/>
  <c r="X3592" i="1" s="1"/>
  <c r="Y3592" i="1" s="1"/>
  <c r="Q3627" i="1"/>
  <c r="R3627" i="1" s="1"/>
  <c r="X3627" i="1" s="1"/>
  <c r="Y3627" i="1" s="1"/>
  <c r="Q3607" i="1"/>
  <c r="R3607" i="1" s="1"/>
  <c r="X3607" i="1" s="1"/>
  <c r="Y3607" i="1" s="1"/>
  <c r="R3548" i="1"/>
  <c r="X3548" i="1" s="1"/>
  <c r="Y3548" i="1" s="1"/>
  <c r="R3550" i="1"/>
  <c r="X3550" i="1" s="1"/>
  <c r="Y3550" i="1" s="1"/>
  <c r="R3602" i="1"/>
  <c r="X3602" i="1" s="1"/>
  <c r="Y3602" i="1" s="1"/>
  <c r="Q3616" i="1"/>
  <c r="R3616" i="1" s="1"/>
  <c r="X3616" i="1" s="1"/>
  <c r="Y3616" i="1" s="1"/>
  <c r="R3581" i="1"/>
  <c r="X3581" i="1" s="1"/>
  <c r="Y3581" i="1" s="1"/>
  <c r="Q3584" i="1"/>
  <c r="R3584" i="1" s="1"/>
  <c r="X3584" i="1" s="1"/>
  <c r="Y3584" i="1" s="1"/>
  <c r="Q3632" i="1"/>
  <c r="R3632" i="1" s="1"/>
  <c r="X3632" i="1" s="1"/>
  <c r="Y3632" i="1" s="1"/>
  <c r="Q3579" i="1"/>
  <c r="R3579" i="1" s="1"/>
  <c r="X3579" i="1" s="1"/>
  <c r="Y3579" i="1" s="1"/>
  <c r="Q3635" i="1"/>
  <c r="R3635" i="1" s="1"/>
  <c r="X3635" i="1" s="1"/>
  <c r="Y3635" i="1" s="1"/>
  <c r="Q3524" i="1"/>
  <c r="R3524" i="1" s="1"/>
  <c r="Y3648" i="1"/>
  <c r="X3647" i="1"/>
  <c r="Y3647" i="1" s="1"/>
  <c r="X3621" i="1"/>
  <c r="Y3621" i="1" s="1"/>
  <c r="X3637" i="1"/>
  <c r="Y3637" i="1" s="1"/>
  <c r="X3509" i="1"/>
  <c r="Y3509" i="1" s="1"/>
  <c r="X3527" i="1"/>
  <c r="Y3527" i="1" s="1"/>
  <c r="X3613" i="1"/>
  <c r="Y3613" i="1" s="1"/>
  <c r="X3597" i="1"/>
  <c r="Y3597" i="1" s="1"/>
  <c r="X3649" i="1"/>
  <c r="Y3649" i="1" s="1"/>
  <c r="X3540" i="1"/>
  <c r="Y3540" i="1" s="1"/>
  <c r="X3512" i="1"/>
  <c r="Y3512" i="1" s="1"/>
  <c r="X3591" i="1"/>
  <c r="Y3591" i="1" s="1"/>
  <c r="X3583" i="1" l="1"/>
  <c r="Y3583" i="1"/>
  <c r="X3644" i="1"/>
  <c r="Y3644" i="1"/>
  <c r="Y3624" i="1"/>
  <c r="X3547" i="1"/>
  <c r="Y3547" i="1"/>
  <c r="X3639" i="1"/>
  <c r="Y3639" i="1"/>
  <c r="X3524" i="1"/>
  <c r="Y3524" i="1"/>
  <c r="X3570" i="1"/>
  <c r="Y3570" i="1"/>
  <c r="X3533" i="1"/>
  <c r="Y3533" i="1"/>
  <c r="X3588" i="1"/>
  <c r="Y3588" i="1"/>
  <c r="X3614" i="1"/>
  <c r="Y3614" i="1"/>
  <c r="X3569" i="1"/>
  <c r="Y3569" i="1"/>
  <c r="X3617" i="1"/>
  <c r="Y3617" i="1"/>
  <c r="X3626" i="1"/>
  <c r="Y3626" i="1"/>
  <c r="Y3645" i="1"/>
  <c r="Y3514" i="1"/>
  <c r="Y3561" i="1"/>
  <c r="Y3567" i="1"/>
  <c r="O3504" i="1" l="1"/>
  <c r="O3505" i="1"/>
  <c r="Q3504" i="1"/>
  <c r="Q3505" i="1"/>
  <c r="S3504" i="1"/>
  <c r="U3504" i="1" s="1"/>
  <c r="S3505" i="1"/>
  <c r="U3505" i="1" s="1"/>
  <c r="AA3504" i="1"/>
  <c r="AA3505" i="1"/>
  <c r="O3503" i="1"/>
  <c r="Q3503" i="1"/>
  <c r="S3503" i="1"/>
  <c r="U3503" i="1" s="1"/>
  <c r="Z3503" i="1" s="1"/>
  <c r="AA3503" i="1"/>
  <c r="O3502" i="1"/>
  <c r="Q3502" i="1"/>
  <c r="S3502" i="1"/>
  <c r="U3502" i="1" s="1"/>
  <c r="Z3502" i="1" s="1"/>
  <c r="AA3502" i="1"/>
  <c r="O3501" i="1"/>
  <c r="Q3501" i="1"/>
  <c r="S3501" i="1"/>
  <c r="U3501" i="1" s="1"/>
  <c r="Z3501" i="1" s="1"/>
  <c r="AA3501" i="1"/>
  <c r="O3499" i="1"/>
  <c r="O3500" i="1"/>
  <c r="Q3499" i="1"/>
  <c r="Q3500" i="1"/>
  <c r="S3499" i="1"/>
  <c r="U3499" i="1" s="1"/>
  <c r="S3500" i="1"/>
  <c r="U3500" i="1" s="1"/>
  <c r="AA3499" i="1"/>
  <c r="AA3500" i="1"/>
  <c r="O3498" i="1"/>
  <c r="Q3498" i="1"/>
  <c r="S3498" i="1"/>
  <c r="U3498" i="1" s="1"/>
  <c r="Z3498" i="1" s="1"/>
  <c r="AA3498" i="1"/>
  <c r="O3497" i="1"/>
  <c r="Q3497" i="1"/>
  <c r="S3497" i="1"/>
  <c r="U3497" i="1" s="1"/>
  <c r="Z3497" i="1" s="1"/>
  <c r="AA3497" i="1"/>
  <c r="O3495" i="1"/>
  <c r="O3496" i="1"/>
  <c r="Q3495" i="1"/>
  <c r="Q3496" i="1"/>
  <c r="S3495" i="1"/>
  <c r="U3495" i="1" s="1"/>
  <c r="S3496" i="1"/>
  <c r="U3496" i="1" s="1"/>
  <c r="AA3495" i="1"/>
  <c r="AA3496" i="1"/>
  <c r="O3493" i="1"/>
  <c r="O3494" i="1"/>
  <c r="Q3493" i="1"/>
  <c r="Q3494" i="1"/>
  <c r="S3493" i="1"/>
  <c r="U3493" i="1" s="1"/>
  <c r="S3494" i="1"/>
  <c r="U3494" i="1" s="1"/>
  <c r="Z3494" i="1" s="1"/>
  <c r="AA3493" i="1"/>
  <c r="AA3494" i="1"/>
  <c r="O3492" i="1"/>
  <c r="Q3492" i="1"/>
  <c r="S3492" i="1"/>
  <c r="U3492" i="1" s="1"/>
  <c r="Z3492" i="1" s="1"/>
  <c r="AA3492" i="1"/>
  <c r="O3490" i="1"/>
  <c r="O3491" i="1"/>
  <c r="Q3490" i="1"/>
  <c r="Q3491" i="1"/>
  <c r="S3490" i="1"/>
  <c r="U3490" i="1" s="1"/>
  <c r="S3491" i="1"/>
  <c r="U3491" i="1" s="1"/>
  <c r="Z3491" i="1" s="1"/>
  <c r="AA3490" i="1"/>
  <c r="AA3491" i="1"/>
  <c r="O3487" i="1"/>
  <c r="O3488" i="1"/>
  <c r="O3489" i="1"/>
  <c r="Q3487" i="1"/>
  <c r="Q3488" i="1"/>
  <c r="Q3489" i="1"/>
  <c r="S3487" i="1"/>
  <c r="U3487" i="1" s="1"/>
  <c r="S3488" i="1"/>
  <c r="U3488" i="1" s="1"/>
  <c r="S3489" i="1"/>
  <c r="U3489" i="1" s="1"/>
  <c r="AA3487" i="1"/>
  <c r="AA3488" i="1"/>
  <c r="AA3489" i="1"/>
  <c r="O3486" i="1"/>
  <c r="Q3486" i="1"/>
  <c r="S3486" i="1"/>
  <c r="U3486" i="1" s="1"/>
  <c r="Z3486" i="1" s="1"/>
  <c r="AA3486" i="1"/>
  <c r="O3485" i="1"/>
  <c r="Q3485" i="1"/>
  <c r="S3485" i="1"/>
  <c r="U3485" i="1" s="1"/>
  <c r="Z3485" i="1" s="1"/>
  <c r="AA3485" i="1"/>
  <c r="O3484" i="1"/>
  <c r="Q3484" i="1"/>
  <c r="S3484" i="1"/>
  <c r="U3484" i="1" s="1"/>
  <c r="Z3484" i="1" s="1"/>
  <c r="AA3484" i="1"/>
  <c r="O3483" i="1"/>
  <c r="Q3483" i="1"/>
  <c r="S3483" i="1"/>
  <c r="U3483" i="1" s="1"/>
  <c r="Z3483" i="1" s="1"/>
  <c r="AA3483" i="1"/>
  <c r="O3482" i="1"/>
  <c r="Q3482" i="1"/>
  <c r="S3482" i="1"/>
  <c r="U3482" i="1" s="1"/>
  <c r="Z3482" i="1" s="1"/>
  <c r="AA3482" i="1"/>
  <c r="O3480" i="1"/>
  <c r="O3481" i="1"/>
  <c r="Q3480" i="1"/>
  <c r="Q3481" i="1"/>
  <c r="S3480" i="1"/>
  <c r="U3480" i="1" s="1"/>
  <c r="S3481" i="1"/>
  <c r="U3481" i="1" s="1"/>
  <c r="Z3481" i="1" s="1"/>
  <c r="AA3480" i="1"/>
  <c r="AA3481" i="1"/>
  <c r="O3478" i="1"/>
  <c r="O3479" i="1"/>
  <c r="Q3478" i="1"/>
  <c r="Q3479" i="1"/>
  <c r="S3478" i="1"/>
  <c r="U3478" i="1" s="1"/>
  <c r="S3479" i="1"/>
  <c r="U3479" i="1" s="1"/>
  <c r="Z3479" i="1" s="1"/>
  <c r="AA3478" i="1"/>
  <c r="AA3479" i="1"/>
  <c r="O3477" i="1"/>
  <c r="Q3477" i="1"/>
  <c r="S3477" i="1"/>
  <c r="U3477" i="1" s="1"/>
  <c r="Z3477" i="1" s="1"/>
  <c r="AA3477" i="1"/>
  <c r="O3475" i="1"/>
  <c r="O3476" i="1"/>
  <c r="Q3475" i="1"/>
  <c r="Q3476" i="1"/>
  <c r="S3475" i="1"/>
  <c r="U3475" i="1" s="1"/>
  <c r="S3476" i="1"/>
  <c r="U3476" i="1" s="1"/>
  <c r="Z3476" i="1" s="1"/>
  <c r="AA3475" i="1"/>
  <c r="AA3476" i="1"/>
  <c r="O3473" i="1"/>
  <c r="O3474" i="1"/>
  <c r="Q3473" i="1"/>
  <c r="Q3474" i="1"/>
  <c r="S3473" i="1"/>
  <c r="U3473" i="1" s="1"/>
  <c r="V3473" i="1" s="1"/>
  <c r="S3474" i="1"/>
  <c r="U3474" i="1" s="1"/>
  <c r="AA3473" i="1"/>
  <c r="AA3474" i="1"/>
  <c r="O3471" i="1"/>
  <c r="O3472" i="1"/>
  <c r="Q3471" i="1"/>
  <c r="Q3472" i="1"/>
  <c r="S3471" i="1"/>
  <c r="U3471" i="1" s="1"/>
  <c r="S3472" i="1"/>
  <c r="U3472" i="1" s="1"/>
  <c r="Z3472" i="1" s="1"/>
  <c r="AA3471" i="1"/>
  <c r="AA3472" i="1"/>
  <c r="O3465" i="1"/>
  <c r="O3466" i="1"/>
  <c r="O3467" i="1"/>
  <c r="O3468" i="1"/>
  <c r="O3469" i="1"/>
  <c r="O3470" i="1"/>
  <c r="Q3465" i="1"/>
  <c r="Q3466" i="1"/>
  <c r="Q3467" i="1"/>
  <c r="Q3468" i="1"/>
  <c r="Q3469" i="1"/>
  <c r="Q3470" i="1"/>
  <c r="S3465" i="1"/>
  <c r="U3465" i="1" s="1"/>
  <c r="S3466" i="1"/>
  <c r="U3466" i="1" s="1"/>
  <c r="S3467" i="1"/>
  <c r="U3467" i="1" s="1"/>
  <c r="S3468" i="1"/>
  <c r="U3468" i="1" s="1"/>
  <c r="S3469" i="1"/>
  <c r="U3469" i="1" s="1"/>
  <c r="S3470" i="1"/>
  <c r="U3470" i="1" s="1"/>
  <c r="AA3465" i="1"/>
  <c r="AA3466" i="1"/>
  <c r="AA3467" i="1"/>
  <c r="AA3468" i="1"/>
  <c r="AA3469" i="1"/>
  <c r="AA3470" i="1"/>
  <c r="O3464" i="1"/>
  <c r="Q3464" i="1"/>
  <c r="S3464" i="1"/>
  <c r="U3464" i="1" s="1"/>
  <c r="AA3464" i="1"/>
  <c r="O3463" i="1"/>
  <c r="Q3463" i="1"/>
  <c r="S3463" i="1"/>
  <c r="U3463" i="1" s="1"/>
  <c r="AA3463" i="1"/>
  <c r="O3462" i="1"/>
  <c r="Q3462" i="1"/>
  <c r="S3462" i="1"/>
  <c r="U3462" i="1" s="1"/>
  <c r="Z3462" i="1" s="1"/>
  <c r="AA3462" i="1"/>
  <c r="O3461" i="1"/>
  <c r="Q3461" i="1"/>
  <c r="S3461" i="1"/>
  <c r="U3461" i="1" s="1"/>
  <c r="AA3461" i="1"/>
  <c r="O3460" i="1"/>
  <c r="Q3460" i="1"/>
  <c r="S3460" i="1"/>
  <c r="U3460" i="1" s="1"/>
  <c r="Z3460" i="1" s="1"/>
  <c r="AA3460" i="1"/>
  <c r="O3459" i="1"/>
  <c r="Q3459" i="1"/>
  <c r="S3459" i="1"/>
  <c r="U3459" i="1" s="1"/>
  <c r="AA3459" i="1"/>
  <c r="O3458" i="1"/>
  <c r="Q3458" i="1"/>
  <c r="S3458" i="1"/>
  <c r="U3458" i="1" s="1"/>
  <c r="Z3458" i="1" s="1"/>
  <c r="AA3458" i="1"/>
  <c r="O3457" i="1"/>
  <c r="Q3457" i="1"/>
  <c r="S3457" i="1"/>
  <c r="U3457" i="1" s="1"/>
  <c r="AA3457" i="1"/>
  <c r="O3456" i="1"/>
  <c r="Q3456" i="1"/>
  <c r="S3456" i="1"/>
  <c r="U3456" i="1" s="1"/>
  <c r="Z3456" i="1" s="1"/>
  <c r="AA3456" i="1"/>
  <c r="O3453" i="1"/>
  <c r="O3454" i="1"/>
  <c r="O3455" i="1"/>
  <c r="Q3453" i="1"/>
  <c r="Q3454" i="1"/>
  <c r="Q3455" i="1"/>
  <c r="S3453" i="1"/>
  <c r="U3453" i="1" s="1"/>
  <c r="S3454" i="1"/>
  <c r="U3454" i="1" s="1"/>
  <c r="S3455" i="1"/>
  <c r="U3455" i="1" s="1"/>
  <c r="AA3453" i="1"/>
  <c r="AA3454" i="1"/>
  <c r="AA3455" i="1"/>
  <c r="O3452" i="1"/>
  <c r="Q3452" i="1"/>
  <c r="S3452" i="1"/>
  <c r="U3452" i="1" s="1"/>
  <c r="AA3452" i="1"/>
  <c r="O3450" i="1"/>
  <c r="O3451" i="1"/>
  <c r="Q3450" i="1"/>
  <c r="Q3451" i="1"/>
  <c r="S3450" i="1"/>
  <c r="U3450" i="1" s="1"/>
  <c r="Z3450" i="1" s="1"/>
  <c r="S3451" i="1"/>
  <c r="U3451" i="1" s="1"/>
  <c r="AA3450" i="1"/>
  <c r="AA3451" i="1"/>
  <c r="O3449" i="1"/>
  <c r="Q3449" i="1"/>
  <c r="S3449" i="1"/>
  <c r="U3449" i="1" s="1"/>
  <c r="AA3449" i="1"/>
  <c r="O3448" i="1"/>
  <c r="Q3448" i="1"/>
  <c r="S3448" i="1"/>
  <c r="U3448" i="1" s="1"/>
  <c r="AA3448" i="1"/>
  <c r="O3443" i="1"/>
  <c r="O3444" i="1"/>
  <c r="O3445" i="1"/>
  <c r="O3446" i="1"/>
  <c r="O3447" i="1"/>
  <c r="Q3443" i="1"/>
  <c r="Q3444" i="1"/>
  <c r="Q3445" i="1"/>
  <c r="Q3446" i="1"/>
  <c r="Q3447" i="1"/>
  <c r="S3443" i="1"/>
  <c r="U3443" i="1" s="1"/>
  <c r="S3444" i="1"/>
  <c r="U3444" i="1" s="1"/>
  <c r="Z3444" i="1" s="1"/>
  <c r="S3445" i="1"/>
  <c r="U3445" i="1" s="1"/>
  <c r="Z3445" i="1" s="1"/>
  <c r="S3446" i="1"/>
  <c r="U3446" i="1" s="1"/>
  <c r="V3446" i="1" s="1"/>
  <c r="S3447" i="1"/>
  <c r="U3447" i="1" s="1"/>
  <c r="V3447" i="1" s="1"/>
  <c r="AA3443" i="1"/>
  <c r="AA3444" i="1"/>
  <c r="AA3445" i="1"/>
  <c r="AA3446" i="1"/>
  <c r="AA3447" i="1"/>
  <c r="O3442" i="1"/>
  <c r="Q3442" i="1"/>
  <c r="S3442" i="1"/>
  <c r="U3442" i="1" s="1"/>
  <c r="Z3442" i="1" s="1"/>
  <c r="AA3442" i="1"/>
  <c r="O3441" i="1"/>
  <c r="Q3441" i="1"/>
  <c r="S3441" i="1"/>
  <c r="U3441" i="1" s="1"/>
  <c r="AA3441" i="1"/>
  <c r="O3440" i="1"/>
  <c r="Q3440" i="1"/>
  <c r="S3440" i="1"/>
  <c r="U3440" i="1" s="1"/>
  <c r="Z3440" i="1" s="1"/>
  <c r="AA3440" i="1"/>
  <c r="O3438" i="1"/>
  <c r="O3439" i="1"/>
  <c r="Q3438" i="1"/>
  <c r="Q3439" i="1"/>
  <c r="S3438" i="1"/>
  <c r="U3438" i="1" s="1"/>
  <c r="S3439" i="1"/>
  <c r="U3439" i="1" s="1"/>
  <c r="AA3438" i="1"/>
  <c r="AA3439" i="1"/>
  <c r="O3437" i="1"/>
  <c r="Q3437" i="1"/>
  <c r="S3437" i="1"/>
  <c r="U3437" i="1" s="1"/>
  <c r="AA3437" i="1"/>
  <c r="O3435" i="1"/>
  <c r="O3436" i="1"/>
  <c r="Q3435" i="1"/>
  <c r="Q3436" i="1"/>
  <c r="S3435" i="1"/>
  <c r="U3435" i="1" s="1"/>
  <c r="S3436" i="1"/>
  <c r="U3436" i="1" s="1"/>
  <c r="AA3435" i="1"/>
  <c r="AA3436" i="1"/>
  <c r="O3434" i="1"/>
  <c r="Q3434" i="1"/>
  <c r="S3434" i="1"/>
  <c r="U3434" i="1" s="1"/>
  <c r="Z3434" i="1" s="1"/>
  <c r="AA3434" i="1"/>
  <c r="O3433" i="1"/>
  <c r="Q3433" i="1"/>
  <c r="S3433" i="1"/>
  <c r="U3433" i="1" s="1"/>
  <c r="Z3433" i="1" s="1"/>
  <c r="AA3433" i="1"/>
  <c r="O3432" i="1"/>
  <c r="Q3432" i="1"/>
  <c r="S3432" i="1"/>
  <c r="U3432" i="1" s="1"/>
  <c r="Z3432" i="1" s="1"/>
  <c r="AA3432" i="1"/>
  <c r="O3430" i="1"/>
  <c r="O3431" i="1"/>
  <c r="Q3430" i="1"/>
  <c r="Q3431" i="1"/>
  <c r="S3430" i="1"/>
  <c r="U3430" i="1" s="1"/>
  <c r="S3431" i="1"/>
  <c r="U3431" i="1" s="1"/>
  <c r="Z3431" i="1" s="1"/>
  <c r="AA3430" i="1"/>
  <c r="AA3431" i="1"/>
  <c r="O3429" i="1"/>
  <c r="Q3429" i="1"/>
  <c r="S3429" i="1"/>
  <c r="U3429" i="1" s="1"/>
  <c r="AA3429" i="1"/>
  <c r="O3424" i="1"/>
  <c r="O3425" i="1"/>
  <c r="O3426" i="1"/>
  <c r="O3427" i="1"/>
  <c r="O3428" i="1"/>
  <c r="Q3424" i="1"/>
  <c r="Q3425" i="1"/>
  <c r="Q3426" i="1"/>
  <c r="Q3427" i="1"/>
  <c r="Q3428" i="1"/>
  <c r="S3424" i="1"/>
  <c r="U3424" i="1" s="1"/>
  <c r="S3425" i="1"/>
  <c r="U3425" i="1" s="1"/>
  <c r="Z3425" i="1" s="1"/>
  <c r="S3426" i="1"/>
  <c r="U3426" i="1" s="1"/>
  <c r="Z3426" i="1" s="1"/>
  <c r="S3427" i="1"/>
  <c r="U3427" i="1" s="1"/>
  <c r="V3427" i="1" s="1"/>
  <c r="S3428" i="1"/>
  <c r="U3428" i="1" s="1"/>
  <c r="V3428" i="1" s="1"/>
  <c r="AA3424" i="1"/>
  <c r="AA3425" i="1"/>
  <c r="AA3426" i="1"/>
  <c r="AA3427" i="1"/>
  <c r="AA3428" i="1"/>
  <c r="O3423" i="1"/>
  <c r="Q3423" i="1"/>
  <c r="S3423" i="1"/>
  <c r="U3423" i="1" s="1"/>
  <c r="AA3423" i="1"/>
  <c r="O3421" i="1"/>
  <c r="O3422" i="1"/>
  <c r="Q3421" i="1"/>
  <c r="Q3422" i="1"/>
  <c r="S3421" i="1"/>
  <c r="U3421" i="1" s="1"/>
  <c r="S3422" i="1"/>
  <c r="U3422" i="1" s="1"/>
  <c r="AA3421" i="1"/>
  <c r="AA3422" i="1"/>
  <c r="O3419" i="1"/>
  <c r="O3420" i="1"/>
  <c r="Q3419" i="1"/>
  <c r="Q3420" i="1"/>
  <c r="S3419" i="1"/>
  <c r="U3419" i="1" s="1"/>
  <c r="Z3419" i="1" s="1"/>
  <c r="S3420" i="1"/>
  <c r="U3420" i="1" s="1"/>
  <c r="Z3420" i="1" s="1"/>
  <c r="AA3419" i="1"/>
  <c r="AA3420" i="1"/>
  <c r="O3418" i="1"/>
  <c r="Q3418" i="1"/>
  <c r="S3418" i="1"/>
  <c r="U3418" i="1" s="1"/>
  <c r="Z3418" i="1" s="1"/>
  <c r="AA3418" i="1"/>
  <c r="O3416" i="1"/>
  <c r="O3417" i="1"/>
  <c r="Q3416" i="1"/>
  <c r="Q3417" i="1"/>
  <c r="S3416" i="1"/>
  <c r="U3416" i="1" s="1"/>
  <c r="S3417" i="1"/>
  <c r="U3417" i="1" s="1"/>
  <c r="Z3417" i="1" s="1"/>
  <c r="AA3416" i="1"/>
  <c r="AA3417" i="1"/>
  <c r="O3413" i="1"/>
  <c r="O3414" i="1"/>
  <c r="O3415" i="1"/>
  <c r="Q3413" i="1"/>
  <c r="Q3414" i="1"/>
  <c r="Q3415" i="1"/>
  <c r="S3413" i="1"/>
  <c r="U3413" i="1" s="1"/>
  <c r="S3414" i="1"/>
  <c r="U3414" i="1" s="1"/>
  <c r="S3415" i="1"/>
  <c r="U3415" i="1" s="1"/>
  <c r="AA3413" i="1"/>
  <c r="AA3414" i="1"/>
  <c r="AA3415" i="1"/>
  <c r="O3411" i="1"/>
  <c r="O3412" i="1"/>
  <c r="Q3411" i="1"/>
  <c r="Q3412" i="1"/>
  <c r="S3411" i="1"/>
  <c r="U3411" i="1" s="1"/>
  <c r="S3412" i="1"/>
  <c r="U3412" i="1" s="1"/>
  <c r="Z3412" i="1" s="1"/>
  <c r="AA3411" i="1"/>
  <c r="AA3412" i="1"/>
  <c r="O3409" i="1"/>
  <c r="O3410" i="1"/>
  <c r="Q3409" i="1"/>
  <c r="Q3410" i="1"/>
  <c r="S3409" i="1"/>
  <c r="U3409" i="1" s="1"/>
  <c r="Z3409" i="1" s="1"/>
  <c r="S3410" i="1"/>
  <c r="U3410" i="1" s="1"/>
  <c r="AA3409" i="1"/>
  <c r="AA3410" i="1"/>
  <c r="O3407" i="1"/>
  <c r="O3408" i="1"/>
  <c r="Q3407" i="1"/>
  <c r="Q3408" i="1"/>
  <c r="S3407" i="1"/>
  <c r="U3407" i="1" s="1"/>
  <c r="Z3407" i="1" s="1"/>
  <c r="S3408" i="1"/>
  <c r="U3408" i="1" s="1"/>
  <c r="AA3407" i="1"/>
  <c r="AA3408" i="1"/>
  <c r="O3406" i="1"/>
  <c r="Q3406" i="1"/>
  <c r="S3406" i="1"/>
  <c r="U3406" i="1" s="1"/>
  <c r="AA3406" i="1"/>
  <c r="O3405" i="1"/>
  <c r="Q3405" i="1"/>
  <c r="S3405" i="1"/>
  <c r="U3405" i="1" s="1"/>
  <c r="Z3405" i="1" s="1"/>
  <c r="AA3405" i="1"/>
  <c r="O3404" i="1"/>
  <c r="Q3404" i="1"/>
  <c r="S3404" i="1"/>
  <c r="U3404" i="1" s="1"/>
  <c r="Z3404" i="1" s="1"/>
  <c r="AA3404" i="1"/>
  <c r="O3402" i="1"/>
  <c r="O3403" i="1"/>
  <c r="Q3402" i="1"/>
  <c r="Q3403" i="1"/>
  <c r="S3402" i="1"/>
  <c r="U3402" i="1" s="1"/>
  <c r="Z3402" i="1" s="1"/>
  <c r="S3403" i="1"/>
  <c r="U3403" i="1" s="1"/>
  <c r="Z3403" i="1" s="1"/>
  <c r="AA3402" i="1"/>
  <c r="AA3403" i="1"/>
  <c r="O3399" i="1"/>
  <c r="O3400" i="1"/>
  <c r="O3401" i="1"/>
  <c r="Q3399" i="1"/>
  <c r="Q3400" i="1"/>
  <c r="Q3401" i="1"/>
  <c r="S3399" i="1"/>
  <c r="U3399" i="1" s="1"/>
  <c r="S3400" i="1"/>
  <c r="U3400" i="1" s="1"/>
  <c r="S3401" i="1"/>
  <c r="U3401" i="1" s="1"/>
  <c r="AA3399" i="1"/>
  <c r="AA3400" i="1"/>
  <c r="AA3401" i="1"/>
  <c r="O3394" i="1"/>
  <c r="O3395" i="1"/>
  <c r="O3396" i="1"/>
  <c r="O3397" i="1"/>
  <c r="O3398" i="1"/>
  <c r="Q3394" i="1"/>
  <c r="Q3395" i="1"/>
  <c r="Q3396" i="1"/>
  <c r="Q3397" i="1"/>
  <c r="Q3398" i="1"/>
  <c r="S3394" i="1"/>
  <c r="U3394" i="1" s="1"/>
  <c r="S3395" i="1"/>
  <c r="U3395" i="1" s="1"/>
  <c r="S3396" i="1"/>
  <c r="U3396" i="1" s="1"/>
  <c r="Z3396" i="1" s="1"/>
  <c r="S3397" i="1"/>
  <c r="U3397" i="1" s="1"/>
  <c r="V3397" i="1" s="1"/>
  <c r="S3398" i="1"/>
  <c r="U3398" i="1" s="1"/>
  <c r="V3398" i="1" s="1"/>
  <c r="AA3394" i="1"/>
  <c r="AA3395" i="1"/>
  <c r="AA3396" i="1"/>
  <c r="AA3397" i="1"/>
  <c r="AA3398" i="1"/>
  <c r="O3393" i="1"/>
  <c r="Q3393" i="1"/>
  <c r="S3393" i="1"/>
  <c r="U3393" i="1" s="1"/>
  <c r="Z3393" i="1" s="1"/>
  <c r="AA3393" i="1"/>
  <c r="O3391" i="1"/>
  <c r="O3392" i="1"/>
  <c r="Q3391" i="1"/>
  <c r="Q3392" i="1"/>
  <c r="S3391" i="1"/>
  <c r="U3391" i="1" s="1"/>
  <c r="S3392" i="1"/>
  <c r="U3392" i="1" s="1"/>
  <c r="AA3391" i="1"/>
  <c r="AA3392" i="1"/>
  <c r="O3389" i="1"/>
  <c r="O3390" i="1"/>
  <c r="Q3389" i="1"/>
  <c r="Q3390" i="1"/>
  <c r="S3389" i="1"/>
  <c r="U3389" i="1" s="1"/>
  <c r="S3390" i="1"/>
  <c r="U3390" i="1" s="1"/>
  <c r="AA3389" i="1"/>
  <c r="AA3390" i="1"/>
  <c r="O3387" i="1"/>
  <c r="O3388" i="1"/>
  <c r="Q3387" i="1"/>
  <c r="Q3388" i="1"/>
  <c r="S3387" i="1"/>
  <c r="U3387" i="1" s="1"/>
  <c r="S3388" i="1"/>
  <c r="U3388" i="1" s="1"/>
  <c r="Z3388" i="1" s="1"/>
  <c r="AA3387" i="1"/>
  <c r="AA3388" i="1"/>
  <c r="O3386" i="1"/>
  <c r="Q3386" i="1"/>
  <c r="S3386" i="1"/>
  <c r="U3386" i="1" s="1"/>
  <c r="AA3386" i="1"/>
  <c r="O3385" i="1"/>
  <c r="Q3385" i="1"/>
  <c r="S3385" i="1"/>
  <c r="U3385" i="1" s="1"/>
  <c r="Z3385" i="1" s="1"/>
  <c r="AA3385" i="1"/>
  <c r="O3382" i="1"/>
  <c r="O3383" i="1"/>
  <c r="O3384" i="1"/>
  <c r="Q3382" i="1"/>
  <c r="Q3383" i="1"/>
  <c r="Q3384" i="1"/>
  <c r="S3382" i="1"/>
  <c r="U3382" i="1" s="1"/>
  <c r="S3383" i="1"/>
  <c r="U3383" i="1" s="1"/>
  <c r="S3384" i="1"/>
  <c r="U3384" i="1" s="1"/>
  <c r="AA3382" i="1"/>
  <c r="AA3383" i="1"/>
  <c r="AA3384" i="1"/>
  <c r="O3380" i="1"/>
  <c r="O3381" i="1"/>
  <c r="Q3380" i="1"/>
  <c r="Q3381" i="1"/>
  <c r="S3380" i="1"/>
  <c r="U3380" i="1" s="1"/>
  <c r="S3381" i="1"/>
  <c r="U3381" i="1" s="1"/>
  <c r="AA3380" i="1"/>
  <c r="AA3381" i="1"/>
  <c r="O3379" i="1"/>
  <c r="Q3379" i="1"/>
  <c r="S3379" i="1"/>
  <c r="U3379" i="1" s="1"/>
  <c r="AA3379" i="1"/>
  <c r="O3375" i="1"/>
  <c r="O3376" i="1"/>
  <c r="O3377" i="1"/>
  <c r="O3378" i="1"/>
  <c r="Q3375" i="1"/>
  <c r="Q3376" i="1"/>
  <c r="Q3377" i="1"/>
  <c r="Q3378" i="1"/>
  <c r="S3375" i="1"/>
  <c r="U3375" i="1" s="1"/>
  <c r="V3375" i="1" s="1"/>
  <c r="S3376" i="1"/>
  <c r="U3376" i="1" s="1"/>
  <c r="V3376" i="1" s="1"/>
  <c r="S3377" i="1"/>
  <c r="U3377" i="1" s="1"/>
  <c r="V3377" i="1" s="1"/>
  <c r="S3378" i="1"/>
  <c r="U3378" i="1" s="1"/>
  <c r="V3378" i="1" s="1"/>
  <c r="AA3375" i="1"/>
  <c r="AA3376" i="1"/>
  <c r="AA3377" i="1"/>
  <c r="AA3378" i="1"/>
  <c r="O3374" i="1"/>
  <c r="Q3374" i="1"/>
  <c r="S3374" i="1"/>
  <c r="U3374" i="1" s="1"/>
  <c r="Z3374" i="1" s="1"/>
  <c r="AA3374" i="1"/>
  <c r="O3373" i="1"/>
  <c r="Q3373" i="1"/>
  <c r="S3373" i="1"/>
  <c r="U3373" i="1" s="1"/>
  <c r="AA3373" i="1"/>
  <c r="O3372" i="1"/>
  <c r="Q3372" i="1"/>
  <c r="S3372" i="1"/>
  <c r="U3372" i="1" s="1"/>
  <c r="Z3372" i="1" s="1"/>
  <c r="AA3372" i="1"/>
  <c r="O3370" i="1"/>
  <c r="O3371" i="1"/>
  <c r="Q3370" i="1"/>
  <c r="Q3371" i="1"/>
  <c r="S3370" i="1"/>
  <c r="U3370" i="1" s="1"/>
  <c r="S3371" i="1"/>
  <c r="U3371" i="1" s="1"/>
  <c r="Z3371" i="1" s="1"/>
  <c r="AA3370" i="1"/>
  <c r="AA3371" i="1"/>
  <c r="O3369" i="1"/>
  <c r="Q3369" i="1"/>
  <c r="S3369" i="1"/>
  <c r="U3369" i="1" s="1"/>
  <c r="AA3369" i="1"/>
  <c r="O3367" i="1"/>
  <c r="O3368" i="1"/>
  <c r="Q3367" i="1"/>
  <c r="Q3368" i="1"/>
  <c r="S3367" i="1"/>
  <c r="U3367" i="1" s="1"/>
  <c r="S3368" i="1"/>
  <c r="U3368" i="1" s="1"/>
  <c r="AA3367" i="1"/>
  <c r="AA3368" i="1"/>
  <c r="O3364" i="1"/>
  <c r="O3365" i="1"/>
  <c r="O3366" i="1"/>
  <c r="Q3364" i="1"/>
  <c r="Q3365" i="1"/>
  <c r="Q3366" i="1"/>
  <c r="S3364" i="1"/>
  <c r="U3364" i="1" s="1"/>
  <c r="S3365" i="1"/>
  <c r="U3365" i="1" s="1"/>
  <c r="S3366" i="1"/>
  <c r="U3366" i="1" s="1"/>
  <c r="AA3364" i="1"/>
  <c r="AA3365" i="1"/>
  <c r="AA3366" i="1"/>
  <c r="O3361" i="1"/>
  <c r="O3362" i="1"/>
  <c r="O3363" i="1"/>
  <c r="Q3361" i="1"/>
  <c r="Q3362" i="1"/>
  <c r="Q3363" i="1"/>
  <c r="S3361" i="1"/>
  <c r="U3361" i="1" s="1"/>
  <c r="S3362" i="1"/>
  <c r="U3362" i="1" s="1"/>
  <c r="S3363" i="1"/>
  <c r="U3363" i="1" s="1"/>
  <c r="AA3361" i="1"/>
  <c r="AA3362" i="1"/>
  <c r="AA3363" i="1"/>
  <c r="O3359" i="1"/>
  <c r="O3360" i="1"/>
  <c r="Q3359" i="1"/>
  <c r="Q3360" i="1"/>
  <c r="S3359" i="1"/>
  <c r="U3359" i="1" s="1"/>
  <c r="S3360" i="1"/>
  <c r="U3360" i="1" s="1"/>
  <c r="Z3360" i="1" s="1"/>
  <c r="AA3359" i="1"/>
  <c r="AA3360" i="1"/>
  <c r="O3357" i="1"/>
  <c r="O3358" i="1"/>
  <c r="Q3357" i="1"/>
  <c r="Q3358" i="1"/>
  <c r="S3357" i="1"/>
  <c r="U3357" i="1" s="1"/>
  <c r="S3358" i="1"/>
  <c r="U3358" i="1" s="1"/>
  <c r="Z3358" i="1" s="1"/>
  <c r="AA3357" i="1"/>
  <c r="AA3358" i="1"/>
  <c r="O3356" i="1"/>
  <c r="Q3356" i="1"/>
  <c r="S3356" i="1"/>
  <c r="U3356" i="1" s="1"/>
  <c r="Z3356" i="1" s="1"/>
  <c r="AA3356" i="1"/>
  <c r="O3355" i="1"/>
  <c r="Q3355" i="1"/>
  <c r="S3355" i="1"/>
  <c r="U3355" i="1" s="1"/>
  <c r="AA3355" i="1"/>
  <c r="O3353" i="1"/>
  <c r="O3354" i="1"/>
  <c r="Q3353" i="1"/>
  <c r="Q3354" i="1"/>
  <c r="S3353" i="1"/>
  <c r="U3353" i="1" s="1"/>
  <c r="S3354" i="1"/>
  <c r="U3354" i="1" s="1"/>
  <c r="Z3354" i="1" s="1"/>
  <c r="AA3353" i="1"/>
  <c r="AA3354" i="1"/>
  <c r="O3352" i="1"/>
  <c r="Q3352" i="1"/>
  <c r="S3352" i="1"/>
  <c r="U3352" i="1" s="1"/>
  <c r="AA3352" i="1"/>
  <c r="O3351" i="1"/>
  <c r="Q3351" i="1"/>
  <c r="S3351" i="1"/>
  <c r="U3351" i="1" s="1"/>
  <c r="AA3351" i="1"/>
  <c r="O3350" i="1"/>
  <c r="Q3350" i="1"/>
  <c r="S3350" i="1"/>
  <c r="U3350" i="1" s="1"/>
  <c r="Z3350" i="1" s="1"/>
  <c r="AA3350" i="1"/>
  <c r="O3349" i="1"/>
  <c r="Q3349" i="1"/>
  <c r="S3349" i="1"/>
  <c r="U3349" i="1" s="1"/>
  <c r="AA3349" i="1"/>
  <c r="O3348" i="1"/>
  <c r="Q3348" i="1"/>
  <c r="S3348" i="1"/>
  <c r="U3348" i="1" s="1"/>
  <c r="Z3348" i="1" s="1"/>
  <c r="AA3348" i="1"/>
  <c r="O3347" i="1"/>
  <c r="Q3347" i="1"/>
  <c r="S3347" i="1"/>
  <c r="U3347" i="1" s="1"/>
  <c r="Z3347" i="1" s="1"/>
  <c r="AA3347" i="1"/>
  <c r="O3346" i="1"/>
  <c r="Q3346" i="1"/>
  <c r="S3346" i="1"/>
  <c r="U3346" i="1" s="1"/>
  <c r="AA3346" i="1"/>
  <c r="O3345" i="1"/>
  <c r="Q3345" i="1"/>
  <c r="S3345" i="1"/>
  <c r="U3345" i="1" s="1"/>
  <c r="AA3345" i="1"/>
  <c r="O3344" i="1"/>
  <c r="Q3344" i="1"/>
  <c r="S3344" i="1"/>
  <c r="U3344" i="1" s="1"/>
  <c r="Z3344" i="1" s="1"/>
  <c r="AA3344" i="1"/>
  <c r="O3343" i="1"/>
  <c r="Q3343" i="1"/>
  <c r="S3343" i="1"/>
  <c r="U3343" i="1" s="1"/>
  <c r="AA3343" i="1"/>
  <c r="O3340" i="1"/>
  <c r="O3341" i="1"/>
  <c r="O3342" i="1"/>
  <c r="Q3340" i="1"/>
  <c r="Q3341" i="1"/>
  <c r="Q3342" i="1"/>
  <c r="S3340" i="1"/>
  <c r="U3340" i="1" s="1"/>
  <c r="S3341" i="1"/>
  <c r="U3341" i="1" s="1"/>
  <c r="S3342" i="1"/>
  <c r="U3342" i="1" s="1"/>
  <c r="AA3340" i="1"/>
  <c r="AA3341" i="1"/>
  <c r="AA3342" i="1"/>
  <c r="O3339" i="1"/>
  <c r="Q3339" i="1"/>
  <c r="S3339" i="1"/>
  <c r="U3339" i="1" s="1"/>
  <c r="V3339" i="1" s="1"/>
  <c r="AA3339" i="1"/>
  <c r="O3338" i="1"/>
  <c r="Q3338" i="1"/>
  <c r="S3338" i="1"/>
  <c r="U3338" i="1" s="1"/>
  <c r="AA3338" i="1"/>
  <c r="O3335" i="1"/>
  <c r="O3336" i="1"/>
  <c r="O3337" i="1"/>
  <c r="Q3335" i="1"/>
  <c r="Q3336" i="1"/>
  <c r="Q3337" i="1"/>
  <c r="S3335" i="1"/>
  <c r="U3335" i="1" s="1"/>
  <c r="S3336" i="1"/>
  <c r="U3336" i="1" s="1"/>
  <c r="S3337" i="1"/>
  <c r="U3337" i="1" s="1"/>
  <c r="V3337" i="1" s="1"/>
  <c r="AA3335" i="1"/>
  <c r="AA3336" i="1"/>
  <c r="AA3337" i="1"/>
  <c r="O3333" i="1"/>
  <c r="O3334" i="1"/>
  <c r="Q3333" i="1"/>
  <c r="Q3334" i="1"/>
  <c r="S3333" i="1"/>
  <c r="U3333" i="1" s="1"/>
  <c r="S3334" i="1"/>
  <c r="U3334" i="1" s="1"/>
  <c r="V3334" i="1" s="1"/>
  <c r="AA3333" i="1"/>
  <c r="AA3334" i="1"/>
  <c r="O3332" i="1"/>
  <c r="Q3332" i="1"/>
  <c r="S3332" i="1"/>
  <c r="U3332" i="1" s="1"/>
  <c r="V3332" i="1" s="1"/>
  <c r="AA3332" i="1"/>
  <c r="O3331" i="1"/>
  <c r="Q3331" i="1"/>
  <c r="S3331" i="1"/>
  <c r="U3331" i="1" s="1"/>
  <c r="AA3331" i="1"/>
  <c r="O3330" i="1"/>
  <c r="Q3330" i="1"/>
  <c r="S3330" i="1"/>
  <c r="U3330" i="1" s="1"/>
  <c r="V3330" i="1" s="1"/>
  <c r="AA3330" i="1"/>
  <c r="O3328" i="1"/>
  <c r="O3329" i="1"/>
  <c r="Q3328" i="1"/>
  <c r="Q3329" i="1"/>
  <c r="S3328" i="1"/>
  <c r="U3328" i="1" s="1"/>
  <c r="V3328" i="1" s="1"/>
  <c r="S3329" i="1"/>
  <c r="U3329" i="1" s="1"/>
  <c r="V3329" i="1" s="1"/>
  <c r="AA3328" i="1"/>
  <c r="AA3329" i="1"/>
  <c r="O3327" i="1"/>
  <c r="Q3327" i="1"/>
  <c r="S3327" i="1"/>
  <c r="U3327" i="1" s="1"/>
  <c r="V3327" i="1" s="1"/>
  <c r="AA3327" i="1"/>
  <c r="O3326" i="1"/>
  <c r="Q3326" i="1"/>
  <c r="S3326" i="1"/>
  <c r="U3326" i="1" s="1"/>
  <c r="AA3326" i="1"/>
  <c r="O3325" i="1"/>
  <c r="Q3325" i="1"/>
  <c r="S3325" i="1"/>
  <c r="U3325" i="1" s="1"/>
  <c r="V3325" i="1" s="1"/>
  <c r="AA3325" i="1"/>
  <c r="O3321" i="1"/>
  <c r="O3322" i="1"/>
  <c r="O3323" i="1"/>
  <c r="O3324" i="1"/>
  <c r="Q3321" i="1"/>
  <c r="Q3322" i="1"/>
  <c r="Q3323" i="1"/>
  <c r="Q3324" i="1"/>
  <c r="S3321" i="1"/>
  <c r="U3321" i="1" s="1"/>
  <c r="V3321" i="1" s="1"/>
  <c r="S3322" i="1"/>
  <c r="U3322" i="1" s="1"/>
  <c r="S3323" i="1"/>
  <c r="U3323" i="1" s="1"/>
  <c r="S3324" i="1"/>
  <c r="U3324" i="1" s="1"/>
  <c r="AA3321" i="1"/>
  <c r="AA3322" i="1"/>
  <c r="AA3323" i="1"/>
  <c r="AA3324" i="1"/>
  <c r="O3319" i="1"/>
  <c r="O3320" i="1"/>
  <c r="Q3319" i="1"/>
  <c r="Q3320" i="1"/>
  <c r="S3319" i="1"/>
  <c r="U3319" i="1" s="1"/>
  <c r="Z3319" i="1" s="1"/>
  <c r="S3320" i="1"/>
  <c r="U3320" i="1" s="1"/>
  <c r="V3320" i="1" s="1"/>
  <c r="AA3319" i="1"/>
  <c r="AA3320" i="1"/>
  <c r="O3317" i="1"/>
  <c r="O3318" i="1"/>
  <c r="Q3317" i="1"/>
  <c r="Q3318" i="1"/>
  <c r="S3317" i="1"/>
  <c r="U3317" i="1" s="1"/>
  <c r="Z3317" i="1" s="1"/>
  <c r="S3318" i="1"/>
  <c r="U3318" i="1" s="1"/>
  <c r="Z3318" i="1" s="1"/>
  <c r="AA3317" i="1"/>
  <c r="AA3318" i="1"/>
  <c r="O3316" i="1"/>
  <c r="Q3316" i="1"/>
  <c r="S3316" i="1"/>
  <c r="U3316" i="1" s="1"/>
  <c r="AA3316" i="1"/>
  <c r="O3315" i="1"/>
  <c r="Q3315" i="1"/>
  <c r="S3315" i="1"/>
  <c r="U3315" i="1" s="1"/>
  <c r="AA3315" i="1"/>
  <c r="O3312" i="1"/>
  <c r="O3313" i="1"/>
  <c r="O3314" i="1"/>
  <c r="S3312" i="1"/>
  <c r="U3312" i="1" s="1"/>
  <c r="V3312" i="1" s="1"/>
  <c r="S3313" i="1"/>
  <c r="U3313" i="1" s="1"/>
  <c r="V3313" i="1" s="1"/>
  <c r="S3314" i="1"/>
  <c r="U3314" i="1" s="1"/>
  <c r="Z3314" i="1" s="1"/>
  <c r="AA3312" i="1"/>
  <c r="AA3313" i="1"/>
  <c r="AA3314" i="1"/>
  <c r="O3311" i="1"/>
  <c r="S3311" i="1"/>
  <c r="U3311" i="1" s="1"/>
  <c r="Z3311" i="1" s="1"/>
  <c r="AA3311" i="1"/>
  <c r="O3310" i="1"/>
  <c r="S3310" i="1"/>
  <c r="U3310" i="1" s="1"/>
  <c r="V3310" i="1" s="1"/>
  <c r="AA3310" i="1"/>
  <c r="O3309" i="1"/>
  <c r="S3309" i="1"/>
  <c r="U3309" i="1" s="1"/>
  <c r="AA3309" i="1"/>
  <c r="O3308" i="1"/>
  <c r="S3308" i="1"/>
  <c r="U3308" i="1" s="1"/>
  <c r="V3308" i="1" s="1"/>
  <c r="AA3308" i="1"/>
  <c r="O3305" i="1"/>
  <c r="O3306" i="1"/>
  <c r="O3307" i="1"/>
  <c r="S3305" i="1"/>
  <c r="U3305" i="1" s="1"/>
  <c r="S3306" i="1"/>
  <c r="U3306" i="1" s="1"/>
  <c r="S3307" i="1"/>
  <c r="U3307" i="1" s="1"/>
  <c r="AA3305" i="1"/>
  <c r="AA3306" i="1"/>
  <c r="AA3307" i="1"/>
  <c r="O3304" i="1"/>
  <c r="S3304" i="1"/>
  <c r="U3304" i="1" s="1"/>
  <c r="AA3304" i="1"/>
  <c r="O3299" i="1"/>
  <c r="O3300" i="1"/>
  <c r="O3301" i="1"/>
  <c r="O3302" i="1"/>
  <c r="O3303" i="1"/>
  <c r="S3299" i="1"/>
  <c r="U3299" i="1" s="1"/>
  <c r="S3300" i="1"/>
  <c r="U3300" i="1" s="1"/>
  <c r="S3301" i="1"/>
  <c r="U3301" i="1" s="1"/>
  <c r="Z3301" i="1" s="1"/>
  <c r="S3302" i="1"/>
  <c r="U3302" i="1" s="1"/>
  <c r="Z3302" i="1" s="1"/>
  <c r="S3303" i="1"/>
  <c r="U3303" i="1" s="1"/>
  <c r="AA3299" i="1"/>
  <c r="AA3300" i="1"/>
  <c r="AA3301" i="1"/>
  <c r="AA3302" i="1"/>
  <c r="AA3303" i="1"/>
  <c r="O3298" i="1"/>
  <c r="S3298" i="1"/>
  <c r="U3298" i="1" s="1"/>
  <c r="V3298" i="1" s="1"/>
  <c r="AA3298" i="1"/>
  <c r="O3291" i="1"/>
  <c r="O3292" i="1"/>
  <c r="O3293" i="1"/>
  <c r="O3294" i="1"/>
  <c r="O3295" i="1"/>
  <c r="O3296" i="1"/>
  <c r="O3297" i="1"/>
  <c r="S3291" i="1"/>
  <c r="U3291" i="1" s="1"/>
  <c r="S3292" i="1"/>
  <c r="U3292" i="1" s="1"/>
  <c r="V3292" i="1" s="1"/>
  <c r="S3293" i="1"/>
  <c r="U3293" i="1" s="1"/>
  <c r="Z3293" i="1" s="1"/>
  <c r="S3294" i="1"/>
  <c r="U3294" i="1" s="1"/>
  <c r="V3294" i="1" s="1"/>
  <c r="S3295" i="1"/>
  <c r="U3295" i="1" s="1"/>
  <c r="Z3295" i="1" s="1"/>
  <c r="S3296" i="1"/>
  <c r="U3296" i="1" s="1"/>
  <c r="Z3296" i="1" s="1"/>
  <c r="S3297" i="1"/>
  <c r="U3297" i="1" s="1"/>
  <c r="AA3291" i="1"/>
  <c r="AA3292" i="1"/>
  <c r="AA3293" i="1"/>
  <c r="AA3294" i="1"/>
  <c r="AA3295" i="1"/>
  <c r="AA3296" i="1"/>
  <c r="AA3297" i="1"/>
  <c r="O3289" i="1"/>
  <c r="O3290" i="1"/>
  <c r="S3289" i="1"/>
  <c r="U3289" i="1" s="1"/>
  <c r="S3290" i="1"/>
  <c r="U3290" i="1" s="1"/>
  <c r="V3290" i="1" s="1"/>
  <c r="AA3289" i="1"/>
  <c r="AA3290" i="1"/>
  <c r="O3288" i="1"/>
  <c r="S3288" i="1"/>
  <c r="U3288" i="1" s="1"/>
  <c r="Z3288" i="1" s="1"/>
  <c r="AA3288" i="1"/>
  <c r="O3287" i="1"/>
  <c r="S3287" i="1"/>
  <c r="U3287" i="1" s="1"/>
  <c r="Z3287" i="1" s="1"/>
  <c r="AA3287" i="1"/>
  <c r="O3286" i="1"/>
  <c r="S3286" i="1"/>
  <c r="U3286" i="1" s="1"/>
  <c r="AA3286" i="1"/>
  <c r="O3285" i="1"/>
  <c r="S3285" i="1"/>
  <c r="U3285" i="1" s="1"/>
  <c r="AA3285" i="1"/>
  <c r="O3284" i="1"/>
  <c r="S3284" i="1"/>
  <c r="U3284" i="1" s="1"/>
  <c r="AA3284" i="1"/>
  <c r="O3283" i="1"/>
  <c r="S3283" i="1"/>
  <c r="U3283" i="1" s="1"/>
  <c r="AA3283" i="1"/>
  <c r="O3282" i="1"/>
  <c r="S3282" i="1"/>
  <c r="U3282" i="1" s="1"/>
  <c r="AA3282" i="1"/>
  <c r="O3281" i="1"/>
  <c r="S3281" i="1"/>
  <c r="U3281" i="1" s="1"/>
  <c r="V3281" i="1" s="1"/>
  <c r="AA3281" i="1"/>
  <c r="O3280" i="1"/>
  <c r="S3280" i="1"/>
  <c r="U3280" i="1" s="1"/>
  <c r="AA3280" i="1"/>
  <c r="O3279" i="1"/>
  <c r="S3279" i="1"/>
  <c r="U3279" i="1" s="1"/>
  <c r="AA3279" i="1"/>
  <c r="O3277" i="1"/>
  <c r="O3278" i="1"/>
  <c r="S3277" i="1"/>
  <c r="U3277" i="1" s="1"/>
  <c r="S3278" i="1"/>
  <c r="U3278" i="1" s="1"/>
  <c r="AA3277" i="1"/>
  <c r="AA3278" i="1"/>
  <c r="O3276" i="1"/>
  <c r="S3276" i="1"/>
  <c r="U3276" i="1" s="1"/>
  <c r="AA3276" i="1"/>
  <c r="O3274" i="1"/>
  <c r="O3275" i="1"/>
  <c r="S3274" i="1"/>
  <c r="U3274" i="1" s="1"/>
  <c r="V3274" i="1" s="1"/>
  <c r="S3275" i="1"/>
  <c r="U3275" i="1" s="1"/>
  <c r="AA3274" i="1"/>
  <c r="AA3275" i="1"/>
  <c r="O3273" i="1"/>
  <c r="S3273" i="1"/>
  <c r="U3273" i="1" s="1"/>
  <c r="AA3273" i="1"/>
  <c r="O3270" i="1"/>
  <c r="O3271" i="1"/>
  <c r="O3272" i="1"/>
  <c r="S3270" i="1"/>
  <c r="U3270" i="1" s="1"/>
  <c r="V3270" i="1" s="1"/>
  <c r="S3271" i="1"/>
  <c r="U3271" i="1" s="1"/>
  <c r="V3271" i="1" s="1"/>
  <c r="S3272" i="1"/>
  <c r="U3272" i="1" s="1"/>
  <c r="AA3270" i="1"/>
  <c r="AA3271" i="1"/>
  <c r="AA3272" i="1"/>
  <c r="O3269" i="1"/>
  <c r="S3269" i="1"/>
  <c r="U3269" i="1" s="1"/>
  <c r="Z3269" i="1" s="1"/>
  <c r="AA3269" i="1"/>
  <c r="O3268" i="1"/>
  <c r="S3268" i="1"/>
  <c r="U3268" i="1" s="1"/>
  <c r="AA3268" i="1"/>
  <c r="O3265" i="1"/>
  <c r="O3266" i="1"/>
  <c r="O3267" i="1"/>
  <c r="S3265" i="1"/>
  <c r="U3265" i="1" s="1"/>
  <c r="Z3265" i="1" s="1"/>
  <c r="S3266" i="1"/>
  <c r="U3266" i="1" s="1"/>
  <c r="S3267" i="1"/>
  <c r="U3267" i="1" s="1"/>
  <c r="AA3265" i="1"/>
  <c r="AA3266" i="1"/>
  <c r="AA3267" i="1"/>
  <c r="O3262" i="1"/>
  <c r="O3263" i="1"/>
  <c r="O3264" i="1"/>
  <c r="S3262" i="1"/>
  <c r="U3262" i="1" s="1"/>
  <c r="S3263" i="1"/>
  <c r="U3263" i="1" s="1"/>
  <c r="S3264" i="1"/>
  <c r="U3264" i="1" s="1"/>
  <c r="V3264" i="1" s="1"/>
  <c r="AA3262" i="1"/>
  <c r="AA3263" i="1"/>
  <c r="AA3264" i="1"/>
  <c r="O3261" i="1"/>
  <c r="S3261" i="1"/>
  <c r="U3261" i="1" s="1"/>
  <c r="V3261" i="1" s="1"/>
  <c r="AA3261" i="1"/>
  <c r="O3260" i="1"/>
  <c r="S3260" i="1"/>
  <c r="U3260" i="1" s="1"/>
  <c r="V3260" i="1" s="1"/>
  <c r="AA3260" i="1"/>
  <c r="O3259" i="1"/>
  <c r="S3259" i="1"/>
  <c r="U3259" i="1" s="1"/>
  <c r="V3259" i="1" s="1"/>
  <c r="AA3259" i="1"/>
  <c r="O3258" i="1"/>
  <c r="S3258" i="1"/>
  <c r="U3258" i="1" s="1"/>
  <c r="V3258" i="1" s="1"/>
  <c r="AA3258" i="1"/>
  <c r="O3257" i="1"/>
  <c r="S3257" i="1"/>
  <c r="U3257" i="1" s="1"/>
  <c r="AA3257" i="1"/>
  <c r="O3256" i="1"/>
  <c r="S3256" i="1"/>
  <c r="U3256" i="1" s="1"/>
  <c r="AA3256" i="1"/>
  <c r="O3255" i="1"/>
  <c r="S3255" i="1"/>
  <c r="U3255" i="1" s="1"/>
  <c r="AA3255" i="1"/>
  <c r="O3252" i="1"/>
  <c r="O3253" i="1"/>
  <c r="O3254" i="1"/>
  <c r="S3252" i="1"/>
  <c r="U3252" i="1" s="1"/>
  <c r="S3253" i="1"/>
  <c r="U3253" i="1" s="1"/>
  <c r="S3254" i="1"/>
  <c r="U3254" i="1" s="1"/>
  <c r="AA3252" i="1"/>
  <c r="AA3253" i="1"/>
  <c r="AA3254" i="1"/>
  <c r="O3250" i="1"/>
  <c r="O3251" i="1"/>
  <c r="S3250" i="1"/>
  <c r="U3250" i="1" s="1"/>
  <c r="V3250" i="1" s="1"/>
  <c r="S3251" i="1"/>
  <c r="U3251" i="1" s="1"/>
  <c r="AA3250" i="1"/>
  <c r="AA3251" i="1"/>
  <c r="O3242" i="1"/>
  <c r="O3243" i="1"/>
  <c r="O3244" i="1"/>
  <c r="O3245" i="1"/>
  <c r="O3246" i="1"/>
  <c r="O3247" i="1"/>
  <c r="O3248" i="1"/>
  <c r="O3249" i="1"/>
  <c r="S3242" i="1"/>
  <c r="U3242" i="1" s="1"/>
  <c r="S3243" i="1"/>
  <c r="U3243" i="1" s="1"/>
  <c r="V3243" i="1" s="1"/>
  <c r="S3244" i="1"/>
  <c r="U3244" i="1" s="1"/>
  <c r="S3245" i="1"/>
  <c r="U3245" i="1" s="1"/>
  <c r="S3246" i="1"/>
  <c r="U3246" i="1" s="1"/>
  <c r="V3246" i="1" s="1"/>
  <c r="S3247" i="1"/>
  <c r="U3247" i="1" s="1"/>
  <c r="V3247" i="1" s="1"/>
  <c r="S3248" i="1"/>
  <c r="U3248" i="1" s="1"/>
  <c r="Z3248" i="1" s="1"/>
  <c r="S3249" i="1"/>
  <c r="U3249" i="1" s="1"/>
  <c r="AA3242" i="1"/>
  <c r="AA3243" i="1"/>
  <c r="AA3244" i="1"/>
  <c r="AA3245" i="1"/>
  <c r="AA3246" i="1"/>
  <c r="AA3247" i="1"/>
  <c r="AA3248" i="1"/>
  <c r="AA3249" i="1"/>
  <c r="O3241" i="1"/>
  <c r="S3241" i="1"/>
  <c r="U3241" i="1" s="1"/>
  <c r="Z3241" i="1" s="1"/>
  <c r="AA3241" i="1"/>
  <c r="O3240" i="1"/>
  <c r="S3240" i="1"/>
  <c r="U3240" i="1" s="1"/>
  <c r="AA3240" i="1"/>
  <c r="O3238" i="1"/>
  <c r="O3239" i="1"/>
  <c r="S3238" i="1"/>
  <c r="U3238" i="1" s="1"/>
  <c r="S3239" i="1"/>
  <c r="U3239" i="1" s="1"/>
  <c r="AA3238" i="1"/>
  <c r="AA3239" i="1"/>
  <c r="O3237" i="1"/>
  <c r="S3237" i="1"/>
  <c r="U3237" i="1" s="1"/>
  <c r="AA3237" i="1"/>
  <c r="O3233" i="1"/>
  <c r="O3234" i="1"/>
  <c r="O3235" i="1"/>
  <c r="O3236" i="1"/>
  <c r="S3233" i="1"/>
  <c r="U3233" i="1" s="1"/>
  <c r="Z3233" i="1" s="1"/>
  <c r="S3234" i="1"/>
  <c r="U3234" i="1" s="1"/>
  <c r="V3234" i="1" s="1"/>
  <c r="S3235" i="1"/>
  <c r="U3235" i="1" s="1"/>
  <c r="V3235" i="1" s="1"/>
  <c r="S3236" i="1"/>
  <c r="U3236" i="1" s="1"/>
  <c r="AA3233" i="1"/>
  <c r="AA3234" i="1"/>
  <c r="AA3235" i="1"/>
  <c r="AA3236" i="1"/>
  <c r="O3227" i="1"/>
  <c r="O3228" i="1"/>
  <c r="O3229" i="1"/>
  <c r="O3230" i="1"/>
  <c r="O3231" i="1"/>
  <c r="O3232" i="1"/>
  <c r="S3227" i="1"/>
  <c r="U3227" i="1" s="1"/>
  <c r="S3228" i="1"/>
  <c r="U3228" i="1" s="1"/>
  <c r="Z3228" i="1" s="1"/>
  <c r="S3229" i="1"/>
  <c r="U3229" i="1" s="1"/>
  <c r="S3230" i="1"/>
  <c r="U3230" i="1" s="1"/>
  <c r="S3231" i="1"/>
  <c r="U3231" i="1" s="1"/>
  <c r="S3232" i="1"/>
  <c r="U3232" i="1" s="1"/>
  <c r="AA3227" i="1"/>
  <c r="AA3228" i="1"/>
  <c r="AA3229" i="1"/>
  <c r="AA3230" i="1"/>
  <c r="AA3231" i="1"/>
  <c r="AA3232" i="1"/>
  <c r="O3226" i="1"/>
  <c r="S3226" i="1"/>
  <c r="U3226" i="1" s="1"/>
  <c r="V3226" i="1" s="1"/>
  <c r="AA3226" i="1"/>
  <c r="O3225" i="1"/>
  <c r="S3225" i="1"/>
  <c r="U3225" i="1" s="1"/>
  <c r="AA3225" i="1"/>
  <c r="O3212" i="1"/>
  <c r="O3213" i="1"/>
  <c r="O3214" i="1"/>
  <c r="O3215" i="1"/>
  <c r="O3216" i="1"/>
  <c r="O3217" i="1"/>
  <c r="O3218" i="1"/>
  <c r="O3219" i="1"/>
  <c r="O3220" i="1"/>
  <c r="O3221" i="1"/>
  <c r="O3222" i="1"/>
  <c r="O3223" i="1"/>
  <c r="O3224" i="1"/>
  <c r="S3212" i="1"/>
  <c r="U3212" i="1" s="1"/>
  <c r="S3213" i="1"/>
  <c r="U3213" i="1" s="1"/>
  <c r="S3214" i="1"/>
  <c r="U3214" i="1" s="1"/>
  <c r="V3214" i="1" s="1"/>
  <c r="S3215" i="1"/>
  <c r="U3215" i="1" s="1"/>
  <c r="Z3215" i="1" s="1"/>
  <c r="S3216" i="1"/>
  <c r="U3216" i="1" s="1"/>
  <c r="S3217" i="1"/>
  <c r="U3217" i="1" s="1"/>
  <c r="V3217" i="1" s="1"/>
  <c r="S3218" i="1"/>
  <c r="U3218" i="1" s="1"/>
  <c r="Z3218" i="1" s="1"/>
  <c r="S3219" i="1"/>
  <c r="U3219" i="1" s="1"/>
  <c r="S3220" i="1"/>
  <c r="U3220" i="1" s="1"/>
  <c r="Z3220" i="1" s="1"/>
  <c r="S3221" i="1"/>
  <c r="U3221" i="1" s="1"/>
  <c r="S3222" i="1"/>
  <c r="U3222" i="1" s="1"/>
  <c r="Z3222" i="1" s="1"/>
  <c r="S3223" i="1"/>
  <c r="U3223" i="1" s="1"/>
  <c r="S3224" i="1"/>
  <c r="U3224" i="1" s="1"/>
  <c r="AA3212" i="1"/>
  <c r="AA3213" i="1"/>
  <c r="AA3214" i="1"/>
  <c r="AA3215" i="1"/>
  <c r="AA3216" i="1"/>
  <c r="AA3217" i="1"/>
  <c r="AA3218" i="1"/>
  <c r="AA3219" i="1"/>
  <c r="AA3220" i="1"/>
  <c r="AA3221" i="1"/>
  <c r="AA3222" i="1"/>
  <c r="AA3223" i="1"/>
  <c r="AA3224" i="1"/>
  <c r="O3211" i="1"/>
  <c r="S3211" i="1"/>
  <c r="U3211" i="1" s="1"/>
  <c r="V3211" i="1" s="1"/>
  <c r="AA3211" i="1"/>
  <c r="O3210" i="1"/>
  <c r="S3210" i="1"/>
  <c r="U3210" i="1" s="1"/>
  <c r="AA3210" i="1"/>
  <c r="O3209" i="1"/>
  <c r="S3209" i="1"/>
  <c r="U3209" i="1" s="1"/>
  <c r="Z3209" i="1" s="1"/>
  <c r="AA3209" i="1"/>
  <c r="O3207" i="1"/>
  <c r="O3208" i="1"/>
  <c r="S3207" i="1"/>
  <c r="U3207" i="1" s="1"/>
  <c r="V3207" i="1" s="1"/>
  <c r="S3208" i="1"/>
  <c r="U3208" i="1" s="1"/>
  <c r="Z3208" i="1" s="1"/>
  <c r="AA3207" i="1"/>
  <c r="AA3208" i="1"/>
  <c r="O3206" i="1"/>
  <c r="S3206" i="1"/>
  <c r="U3206" i="1" s="1"/>
  <c r="V3206" i="1" s="1"/>
  <c r="AA3206" i="1"/>
  <c r="O3205" i="1"/>
  <c r="S3205" i="1"/>
  <c r="U3205" i="1" s="1"/>
  <c r="AA3205" i="1"/>
  <c r="O3202" i="1"/>
  <c r="O3203" i="1"/>
  <c r="O3204" i="1"/>
  <c r="S3202" i="1"/>
  <c r="U3202" i="1" s="1"/>
  <c r="S3203" i="1"/>
  <c r="U3203" i="1" s="1"/>
  <c r="S3204" i="1"/>
  <c r="U3204" i="1" s="1"/>
  <c r="AA3202" i="1"/>
  <c r="AA3203" i="1"/>
  <c r="AA3204" i="1"/>
  <c r="O3199" i="1"/>
  <c r="O3200" i="1"/>
  <c r="O3201" i="1"/>
  <c r="S3199" i="1"/>
  <c r="U3199" i="1" s="1"/>
  <c r="Z3199" i="1" s="1"/>
  <c r="S3200" i="1"/>
  <c r="U3200" i="1" s="1"/>
  <c r="S3201" i="1"/>
  <c r="U3201" i="1" s="1"/>
  <c r="AA3199" i="1"/>
  <c r="AA3200" i="1"/>
  <c r="AA3201" i="1"/>
  <c r="O3192" i="1"/>
  <c r="O3193" i="1"/>
  <c r="O3194" i="1"/>
  <c r="O3195" i="1"/>
  <c r="O3196" i="1"/>
  <c r="O3197" i="1"/>
  <c r="O3198" i="1"/>
  <c r="S3192" i="1"/>
  <c r="U3192" i="1" s="1"/>
  <c r="S3193" i="1"/>
  <c r="U3193" i="1" s="1"/>
  <c r="S3194" i="1"/>
  <c r="U3194" i="1" s="1"/>
  <c r="S3195" i="1"/>
  <c r="U3195" i="1" s="1"/>
  <c r="S3196" i="1"/>
  <c r="U3196" i="1" s="1"/>
  <c r="V3196" i="1" s="1"/>
  <c r="S3197" i="1"/>
  <c r="U3197" i="1" s="1"/>
  <c r="V3197" i="1" s="1"/>
  <c r="S3198" i="1"/>
  <c r="U3198" i="1" s="1"/>
  <c r="AA3192" i="1"/>
  <c r="AA3193" i="1"/>
  <c r="AA3194" i="1"/>
  <c r="AA3195" i="1"/>
  <c r="AA3196" i="1"/>
  <c r="AA3197" i="1"/>
  <c r="AA3198" i="1"/>
  <c r="O3181" i="1"/>
  <c r="O3182" i="1"/>
  <c r="O3183" i="1"/>
  <c r="O3184" i="1"/>
  <c r="O3185" i="1"/>
  <c r="O3186" i="1"/>
  <c r="O3187" i="1"/>
  <c r="O3188" i="1"/>
  <c r="O3189" i="1"/>
  <c r="O3190" i="1"/>
  <c r="O3191" i="1"/>
  <c r="S3181" i="1"/>
  <c r="U3181" i="1" s="1"/>
  <c r="S3182" i="1"/>
  <c r="U3182" i="1" s="1"/>
  <c r="S3183" i="1"/>
  <c r="U3183" i="1" s="1"/>
  <c r="S3184" i="1"/>
  <c r="U3184" i="1" s="1"/>
  <c r="S3185" i="1"/>
  <c r="U3185" i="1" s="1"/>
  <c r="Z3185" i="1" s="1"/>
  <c r="S3186" i="1"/>
  <c r="U3186" i="1" s="1"/>
  <c r="V3186" i="1" s="1"/>
  <c r="S3187" i="1"/>
  <c r="U3187" i="1" s="1"/>
  <c r="V3187" i="1" s="1"/>
  <c r="S3188" i="1"/>
  <c r="U3188" i="1" s="1"/>
  <c r="Z3188" i="1" s="1"/>
  <c r="S3189" i="1"/>
  <c r="U3189" i="1" s="1"/>
  <c r="S3190" i="1"/>
  <c r="U3190" i="1" s="1"/>
  <c r="V3190" i="1" s="1"/>
  <c r="S3191" i="1"/>
  <c r="U3191" i="1" s="1"/>
  <c r="V3191" i="1" s="1"/>
  <c r="AA3181" i="1"/>
  <c r="AA3182" i="1"/>
  <c r="AA3183" i="1"/>
  <c r="AA3184" i="1"/>
  <c r="AA3185" i="1"/>
  <c r="AA3186" i="1"/>
  <c r="AA3187" i="1"/>
  <c r="AA3188" i="1"/>
  <c r="AA3189" i="1"/>
  <c r="AA3190" i="1"/>
  <c r="AA3191" i="1"/>
  <c r="O3178" i="1"/>
  <c r="O3179" i="1"/>
  <c r="O3180" i="1"/>
  <c r="S3178" i="1"/>
  <c r="U3178" i="1" s="1"/>
  <c r="V3178" i="1" s="1"/>
  <c r="S3179" i="1"/>
  <c r="U3179" i="1" s="1"/>
  <c r="S3180" i="1"/>
  <c r="U3180" i="1" s="1"/>
  <c r="AA3178" i="1"/>
  <c r="AA3179" i="1"/>
  <c r="AA3180" i="1"/>
  <c r="O3177" i="1"/>
  <c r="S3177" i="1"/>
  <c r="U3177" i="1" s="1"/>
  <c r="AA3177" i="1"/>
  <c r="O3176" i="1"/>
  <c r="S3176" i="1"/>
  <c r="U3176" i="1" s="1"/>
  <c r="AA3176" i="1"/>
  <c r="O3175" i="1"/>
  <c r="S3175" i="1"/>
  <c r="U3175" i="1" s="1"/>
  <c r="V3175" i="1" s="1"/>
  <c r="AA3175" i="1"/>
  <c r="O3174" i="1"/>
  <c r="S3174" i="1"/>
  <c r="U3174" i="1" s="1"/>
  <c r="AA3174" i="1"/>
  <c r="O3173" i="1"/>
  <c r="S3173" i="1"/>
  <c r="U3173" i="1" s="1"/>
  <c r="AA3173" i="1"/>
  <c r="O3172" i="1"/>
  <c r="S3172" i="1"/>
  <c r="U3172" i="1" s="1"/>
  <c r="AA3172" i="1"/>
  <c r="O3171" i="1"/>
  <c r="S3171" i="1"/>
  <c r="U3171" i="1" s="1"/>
  <c r="AA3171" i="1"/>
  <c r="O3169" i="1"/>
  <c r="O3170" i="1"/>
  <c r="S3169" i="1"/>
  <c r="U3169" i="1" s="1"/>
  <c r="Z3169" i="1" s="1"/>
  <c r="S3170" i="1"/>
  <c r="U3170" i="1" s="1"/>
  <c r="Z3170" i="1" s="1"/>
  <c r="AA3169" i="1"/>
  <c r="AA3170" i="1"/>
  <c r="O3168" i="1"/>
  <c r="S3168" i="1"/>
  <c r="U3168" i="1" s="1"/>
  <c r="AA3168" i="1"/>
  <c r="O3167" i="1"/>
  <c r="S3167" i="1"/>
  <c r="U3167" i="1" s="1"/>
  <c r="V3167" i="1" s="1"/>
  <c r="AA3167" i="1"/>
  <c r="O3166" i="1"/>
  <c r="S3166" i="1"/>
  <c r="U3166" i="1" s="1"/>
  <c r="V3166" i="1" s="1"/>
  <c r="AA3166" i="1"/>
  <c r="O3163" i="1"/>
  <c r="O3164" i="1"/>
  <c r="O3165" i="1"/>
  <c r="S3163" i="1"/>
  <c r="U3163" i="1" s="1"/>
  <c r="S3164" i="1"/>
  <c r="U3164" i="1" s="1"/>
  <c r="V3164" i="1" s="1"/>
  <c r="S3165" i="1"/>
  <c r="U3165" i="1" s="1"/>
  <c r="AA3163" i="1"/>
  <c r="AA3164" i="1"/>
  <c r="AA3165" i="1"/>
  <c r="O3161" i="1"/>
  <c r="O3162" i="1"/>
  <c r="S3161" i="1"/>
  <c r="U3161" i="1" s="1"/>
  <c r="S3162" i="1"/>
  <c r="U3162" i="1" s="1"/>
  <c r="AA3161" i="1"/>
  <c r="AA3162" i="1"/>
  <c r="O3160" i="1"/>
  <c r="S3160" i="1"/>
  <c r="U3160" i="1" s="1"/>
  <c r="V3160" i="1" s="1"/>
  <c r="AA3160" i="1"/>
  <c r="O3159" i="1"/>
  <c r="S3159" i="1"/>
  <c r="U3159" i="1" s="1"/>
  <c r="AA3159" i="1"/>
  <c r="O3157" i="1"/>
  <c r="O3158" i="1"/>
  <c r="S3157" i="1"/>
  <c r="U3157" i="1" s="1"/>
  <c r="S3158" i="1"/>
  <c r="U3158" i="1" s="1"/>
  <c r="AA3157" i="1"/>
  <c r="AA3158" i="1"/>
  <c r="O3156" i="1"/>
  <c r="S3156" i="1"/>
  <c r="U3156" i="1" s="1"/>
  <c r="AA3156" i="1"/>
  <c r="O3155" i="1"/>
  <c r="S3155" i="1"/>
  <c r="U3155" i="1" s="1"/>
  <c r="AA3155" i="1"/>
  <c r="O3154" i="1"/>
  <c r="S3154" i="1"/>
  <c r="U3154" i="1" s="1"/>
  <c r="V3154" i="1" s="1"/>
  <c r="AA3154" i="1"/>
  <c r="O3153" i="1"/>
  <c r="S3153" i="1"/>
  <c r="U3153" i="1" s="1"/>
  <c r="Z3153" i="1" s="1"/>
  <c r="AA3153" i="1"/>
  <c r="O3152" i="1"/>
  <c r="S3152" i="1"/>
  <c r="U3152" i="1" s="1"/>
  <c r="V3152" i="1" s="1"/>
  <c r="AA3152" i="1"/>
  <c r="O3151" i="1"/>
  <c r="S3151" i="1"/>
  <c r="U3151" i="1" s="1"/>
  <c r="Z3151" i="1" s="1"/>
  <c r="AA3151" i="1"/>
  <c r="O3147" i="1"/>
  <c r="O3148" i="1"/>
  <c r="O3149" i="1"/>
  <c r="O3150" i="1"/>
  <c r="S3147" i="1"/>
  <c r="U3147" i="1" s="1"/>
  <c r="S3148" i="1"/>
  <c r="U3148" i="1" s="1"/>
  <c r="S3149" i="1"/>
  <c r="U3149" i="1" s="1"/>
  <c r="S3150" i="1"/>
  <c r="U3150" i="1" s="1"/>
  <c r="Z3150" i="1" s="1"/>
  <c r="AA3147" i="1"/>
  <c r="AA3148" i="1"/>
  <c r="AA3149" i="1"/>
  <c r="AA3150" i="1"/>
  <c r="O3142" i="1"/>
  <c r="O3143" i="1"/>
  <c r="O3144" i="1"/>
  <c r="O3145" i="1"/>
  <c r="O3146" i="1"/>
  <c r="S3142" i="1"/>
  <c r="U3142" i="1" s="1"/>
  <c r="V3142" i="1" s="1"/>
  <c r="S3143" i="1"/>
  <c r="U3143" i="1" s="1"/>
  <c r="V3143" i="1" s="1"/>
  <c r="S3144" i="1"/>
  <c r="U3144" i="1" s="1"/>
  <c r="S3145" i="1"/>
  <c r="U3145" i="1" s="1"/>
  <c r="V3145" i="1" s="1"/>
  <c r="S3146" i="1"/>
  <c r="U3146" i="1" s="1"/>
  <c r="AA3142" i="1"/>
  <c r="AA3143" i="1"/>
  <c r="AA3144" i="1"/>
  <c r="AA3145" i="1"/>
  <c r="AA3146" i="1"/>
  <c r="O3141" i="1"/>
  <c r="S3141" i="1"/>
  <c r="U3141" i="1" s="1"/>
  <c r="AA3141" i="1"/>
  <c r="O3140" i="1"/>
  <c r="S3140" i="1"/>
  <c r="U3140" i="1" s="1"/>
  <c r="V3140" i="1" s="1"/>
  <c r="AA3140" i="1"/>
  <c r="O3139" i="1"/>
  <c r="S3139" i="1"/>
  <c r="U3139" i="1" s="1"/>
  <c r="AA3139" i="1"/>
  <c r="O3138" i="1"/>
  <c r="S3138" i="1"/>
  <c r="U3138" i="1" s="1"/>
  <c r="AA3138" i="1"/>
  <c r="O3137" i="1"/>
  <c r="S3137" i="1"/>
  <c r="U3137" i="1" s="1"/>
  <c r="Z3137" i="1" s="1"/>
  <c r="AA3137" i="1"/>
  <c r="O3135" i="1"/>
  <c r="O3136" i="1"/>
  <c r="S3135" i="1"/>
  <c r="U3135" i="1" s="1"/>
  <c r="V3135" i="1" s="1"/>
  <c r="S3136" i="1"/>
  <c r="U3136" i="1" s="1"/>
  <c r="AA3135" i="1"/>
  <c r="AA3136" i="1"/>
  <c r="O3134" i="1"/>
  <c r="S3134" i="1"/>
  <c r="U3134" i="1" s="1"/>
  <c r="V3134" i="1" s="1"/>
  <c r="AA3134" i="1"/>
  <c r="O3133" i="1"/>
  <c r="S3133" i="1"/>
  <c r="U3133" i="1" s="1"/>
  <c r="AA3133" i="1"/>
  <c r="O3130" i="1"/>
  <c r="O3131" i="1"/>
  <c r="O3132" i="1"/>
  <c r="S3130" i="1"/>
  <c r="U3130" i="1" s="1"/>
  <c r="Z3130" i="1" s="1"/>
  <c r="S3131" i="1"/>
  <c r="U3131" i="1" s="1"/>
  <c r="S3132" i="1"/>
  <c r="U3132" i="1" s="1"/>
  <c r="Z3132" i="1" s="1"/>
  <c r="AA3130" i="1"/>
  <c r="AA3131" i="1"/>
  <c r="AA3132" i="1"/>
  <c r="O3128" i="1"/>
  <c r="O3129" i="1"/>
  <c r="S3128" i="1"/>
  <c r="U3128" i="1" s="1"/>
  <c r="Z3128" i="1" s="1"/>
  <c r="S3129" i="1"/>
  <c r="U3129" i="1" s="1"/>
  <c r="AA3128" i="1"/>
  <c r="AA3129" i="1"/>
  <c r="O3127" i="1"/>
  <c r="S3127" i="1"/>
  <c r="U3127" i="1" s="1"/>
  <c r="AA3127" i="1"/>
  <c r="O3126" i="1"/>
  <c r="S3126" i="1"/>
  <c r="U3126" i="1" s="1"/>
  <c r="AA3126" i="1"/>
  <c r="O3125" i="1"/>
  <c r="S3125" i="1"/>
  <c r="U3125" i="1" s="1"/>
  <c r="AA3125" i="1"/>
  <c r="O3124" i="1"/>
  <c r="S3124" i="1"/>
  <c r="U3124" i="1" s="1"/>
  <c r="AA3124" i="1"/>
  <c r="O3123" i="1"/>
  <c r="S3123" i="1"/>
  <c r="U3123" i="1" s="1"/>
  <c r="Z3123" i="1" s="1"/>
  <c r="AA3123" i="1"/>
  <c r="O3122" i="1"/>
  <c r="S3122" i="1"/>
  <c r="U3122" i="1" s="1"/>
  <c r="Z3122" i="1" s="1"/>
  <c r="AA3122" i="1"/>
  <c r="O3121" i="1"/>
  <c r="S3121" i="1"/>
  <c r="U3121" i="1" s="1"/>
  <c r="Z3121" i="1" s="1"/>
  <c r="AA3121" i="1"/>
  <c r="O3120" i="1"/>
  <c r="S3120" i="1"/>
  <c r="U3120" i="1" s="1"/>
  <c r="AA3120" i="1"/>
  <c r="O3119" i="1"/>
  <c r="S3119" i="1"/>
  <c r="U3119" i="1" s="1"/>
  <c r="AA3119" i="1"/>
  <c r="O3118" i="1"/>
  <c r="S3118" i="1"/>
  <c r="U3118" i="1" s="1"/>
  <c r="Z3118" i="1" s="1"/>
  <c r="AA3118" i="1"/>
  <c r="O3117" i="1"/>
  <c r="S3117" i="1"/>
  <c r="U3117" i="1" s="1"/>
  <c r="Z3117" i="1" s="1"/>
  <c r="AA3117" i="1"/>
  <c r="O3116" i="1"/>
  <c r="S3116" i="1"/>
  <c r="U3116" i="1" s="1"/>
  <c r="Z3116" i="1" s="1"/>
  <c r="AA3116" i="1"/>
  <c r="O3115" i="1"/>
  <c r="S3115" i="1"/>
  <c r="U3115" i="1" s="1"/>
  <c r="Z3115" i="1" s="1"/>
  <c r="AA3115" i="1"/>
  <c r="O3114" i="1"/>
  <c r="S3114" i="1"/>
  <c r="U3114" i="1" s="1"/>
  <c r="Z3114" i="1" s="1"/>
  <c r="AA3114" i="1"/>
  <c r="O3113" i="1"/>
  <c r="S3113" i="1"/>
  <c r="U3113" i="1" s="1"/>
  <c r="Z3113" i="1" s="1"/>
  <c r="AA3113" i="1"/>
  <c r="O3111" i="1"/>
  <c r="O3112" i="1"/>
  <c r="S3111" i="1"/>
  <c r="U3111" i="1" s="1"/>
  <c r="S3112" i="1"/>
  <c r="U3112" i="1" s="1"/>
  <c r="AA3111" i="1"/>
  <c r="AA3112" i="1"/>
  <c r="O3110" i="1"/>
  <c r="S3110" i="1"/>
  <c r="U3110" i="1" s="1"/>
  <c r="Z3110" i="1" s="1"/>
  <c r="AA3110" i="1"/>
  <c r="O3109" i="1"/>
  <c r="S3109" i="1"/>
  <c r="U3109" i="1" s="1"/>
  <c r="Z3109" i="1" s="1"/>
  <c r="AA3109" i="1"/>
  <c r="O3108" i="1"/>
  <c r="S3108" i="1"/>
  <c r="U3108" i="1" s="1"/>
  <c r="Z3108" i="1" s="1"/>
  <c r="AA3108" i="1"/>
  <c r="O3107" i="1"/>
  <c r="S3107" i="1"/>
  <c r="U3107" i="1" s="1"/>
  <c r="Z3107" i="1" s="1"/>
  <c r="AA3107" i="1"/>
  <c r="O3105" i="1"/>
  <c r="O3106" i="1"/>
  <c r="S3105" i="1"/>
  <c r="U3105" i="1" s="1"/>
  <c r="S3106" i="1"/>
  <c r="U3106" i="1" s="1"/>
  <c r="V3106" i="1" s="1"/>
  <c r="AA3105" i="1"/>
  <c r="AA3106" i="1"/>
  <c r="O3102" i="1"/>
  <c r="O3103" i="1"/>
  <c r="O3104" i="1"/>
  <c r="S3102" i="1"/>
  <c r="U3102" i="1" s="1"/>
  <c r="S3103" i="1"/>
  <c r="U3103" i="1" s="1"/>
  <c r="S3104" i="1"/>
  <c r="U3104" i="1" s="1"/>
  <c r="AA3102" i="1"/>
  <c r="AA3103" i="1"/>
  <c r="AA3104" i="1"/>
  <c r="O3098" i="1"/>
  <c r="O3099" i="1"/>
  <c r="O3100" i="1"/>
  <c r="O3101" i="1"/>
  <c r="S3098" i="1"/>
  <c r="U3098" i="1" s="1"/>
  <c r="V3098" i="1" s="1"/>
  <c r="S3099" i="1"/>
  <c r="U3099" i="1" s="1"/>
  <c r="S3100" i="1"/>
  <c r="U3100" i="1" s="1"/>
  <c r="V3100" i="1" s="1"/>
  <c r="S3101" i="1"/>
  <c r="U3101" i="1" s="1"/>
  <c r="V3101" i="1" s="1"/>
  <c r="AA3098" i="1"/>
  <c r="AA3099" i="1"/>
  <c r="AA3100" i="1"/>
  <c r="AA3101" i="1"/>
  <c r="O3095" i="1"/>
  <c r="O3096" i="1"/>
  <c r="O3097" i="1"/>
  <c r="S3095" i="1"/>
  <c r="U3095" i="1" s="1"/>
  <c r="S3096" i="1"/>
  <c r="U3096" i="1" s="1"/>
  <c r="S3097" i="1"/>
  <c r="U3097" i="1" s="1"/>
  <c r="AA3095" i="1"/>
  <c r="AA3096" i="1"/>
  <c r="AA3097" i="1"/>
  <c r="O3092" i="1"/>
  <c r="O3093" i="1"/>
  <c r="O3094" i="1"/>
  <c r="S3092" i="1"/>
  <c r="U3092" i="1" s="1"/>
  <c r="S3093" i="1"/>
  <c r="U3093" i="1" s="1"/>
  <c r="S3094" i="1"/>
  <c r="U3094" i="1" s="1"/>
  <c r="AA3092" i="1"/>
  <c r="AA3093" i="1"/>
  <c r="AA3094" i="1"/>
  <c r="O3089" i="1"/>
  <c r="O3090" i="1"/>
  <c r="O3091" i="1"/>
  <c r="S3089" i="1"/>
  <c r="U3089" i="1" s="1"/>
  <c r="S3090" i="1"/>
  <c r="U3090" i="1" s="1"/>
  <c r="S3091" i="1"/>
  <c r="U3091" i="1" s="1"/>
  <c r="AA3089" i="1"/>
  <c r="AA3090" i="1"/>
  <c r="AA3091" i="1"/>
  <c r="O3088" i="1"/>
  <c r="S3088" i="1"/>
  <c r="U3088" i="1" s="1"/>
  <c r="Z3088" i="1" s="1"/>
  <c r="AA3088" i="1"/>
  <c r="O3084" i="1"/>
  <c r="O3085" i="1"/>
  <c r="O3086" i="1"/>
  <c r="O3087" i="1"/>
  <c r="S3084" i="1"/>
  <c r="U3084" i="1" s="1"/>
  <c r="V3084" i="1" s="1"/>
  <c r="S3085" i="1"/>
  <c r="U3085" i="1" s="1"/>
  <c r="V3085" i="1" s="1"/>
  <c r="S3086" i="1"/>
  <c r="U3086" i="1" s="1"/>
  <c r="V3086" i="1" s="1"/>
  <c r="S3087" i="1"/>
  <c r="U3087" i="1" s="1"/>
  <c r="V3087" i="1" s="1"/>
  <c r="AA3084" i="1"/>
  <c r="AA3085" i="1"/>
  <c r="AA3086" i="1"/>
  <c r="AA3087" i="1"/>
  <c r="O3082" i="1"/>
  <c r="O3083" i="1"/>
  <c r="S3082" i="1"/>
  <c r="U3082" i="1" s="1"/>
  <c r="S3083" i="1"/>
  <c r="U3083" i="1" s="1"/>
  <c r="AA3082" i="1"/>
  <c r="AA3083" i="1"/>
  <c r="O3081" i="1"/>
  <c r="S3081" i="1"/>
  <c r="U3081" i="1" s="1"/>
  <c r="Z3081" i="1" s="1"/>
  <c r="AA3081" i="1"/>
  <c r="O3080" i="1"/>
  <c r="S3080" i="1"/>
  <c r="U3080" i="1" s="1"/>
  <c r="Z3080" i="1" s="1"/>
  <c r="AA3080" i="1"/>
  <c r="O3076" i="1"/>
  <c r="O3077" i="1"/>
  <c r="O3078" i="1"/>
  <c r="O3079" i="1"/>
  <c r="S3076" i="1"/>
  <c r="U3076" i="1" s="1"/>
  <c r="V3076" i="1" s="1"/>
  <c r="S3077" i="1"/>
  <c r="U3077" i="1" s="1"/>
  <c r="S3078" i="1"/>
  <c r="U3078" i="1" s="1"/>
  <c r="S3079" i="1"/>
  <c r="U3079" i="1" s="1"/>
  <c r="V3079" i="1" s="1"/>
  <c r="AA3076" i="1"/>
  <c r="AA3077" i="1"/>
  <c r="AA3078" i="1"/>
  <c r="AA3079" i="1"/>
  <c r="O3075" i="1"/>
  <c r="S3075" i="1"/>
  <c r="U3075" i="1" s="1"/>
  <c r="Z3075" i="1" s="1"/>
  <c r="AA3075" i="1"/>
  <c r="O3074" i="1"/>
  <c r="S3074" i="1"/>
  <c r="U3074" i="1" s="1"/>
  <c r="Z3074" i="1" s="1"/>
  <c r="AA3074" i="1"/>
  <c r="O3073" i="1"/>
  <c r="S3073" i="1"/>
  <c r="U3073" i="1" s="1"/>
  <c r="Z3073" i="1" s="1"/>
  <c r="AA3073" i="1"/>
  <c r="O3069" i="1"/>
  <c r="O3070" i="1"/>
  <c r="O3071" i="1"/>
  <c r="O3072" i="1"/>
  <c r="S3069" i="1"/>
  <c r="U3069" i="1" s="1"/>
  <c r="V3069" i="1" s="1"/>
  <c r="S3070" i="1"/>
  <c r="U3070" i="1" s="1"/>
  <c r="S3071" i="1"/>
  <c r="U3071" i="1" s="1"/>
  <c r="S3072" i="1"/>
  <c r="U3072" i="1" s="1"/>
  <c r="V3072" i="1" s="1"/>
  <c r="AA3069" i="1"/>
  <c r="AA3070" i="1"/>
  <c r="AA3071" i="1"/>
  <c r="AA3072" i="1"/>
  <c r="O3068" i="1"/>
  <c r="S3068" i="1"/>
  <c r="U3068" i="1" s="1"/>
  <c r="Z3068" i="1" s="1"/>
  <c r="AA3068" i="1"/>
  <c r="O3067" i="1"/>
  <c r="S3067" i="1"/>
  <c r="U3067" i="1" s="1"/>
  <c r="Z3067" i="1" s="1"/>
  <c r="AA3067" i="1"/>
  <c r="O3066" i="1"/>
  <c r="S3066" i="1"/>
  <c r="U3066" i="1" s="1"/>
  <c r="Z3066" i="1" s="1"/>
  <c r="AA3066" i="1"/>
  <c r="O3065" i="1"/>
  <c r="S3065" i="1"/>
  <c r="U3065" i="1" s="1"/>
  <c r="Z3065" i="1" s="1"/>
  <c r="AA3065" i="1"/>
  <c r="O3063" i="1"/>
  <c r="O3064" i="1"/>
  <c r="S3063" i="1"/>
  <c r="U3063" i="1" s="1"/>
  <c r="S3064" i="1"/>
  <c r="U3064" i="1" s="1"/>
  <c r="Z3064" i="1" s="1"/>
  <c r="AA3063" i="1"/>
  <c r="AA3064" i="1"/>
  <c r="O3060" i="1"/>
  <c r="O3061" i="1"/>
  <c r="O3062" i="1"/>
  <c r="S3060" i="1"/>
  <c r="U3060" i="1" s="1"/>
  <c r="S3061" i="1"/>
  <c r="U3061" i="1" s="1"/>
  <c r="S3062" i="1"/>
  <c r="U3062" i="1" s="1"/>
  <c r="AA3060" i="1"/>
  <c r="AA3061" i="1"/>
  <c r="AA3062" i="1"/>
  <c r="O3057" i="1"/>
  <c r="O3058" i="1"/>
  <c r="O3059" i="1"/>
  <c r="S3057" i="1"/>
  <c r="U3057" i="1" s="1"/>
  <c r="S3058" i="1"/>
  <c r="U3058" i="1" s="1"/>
  <c r="S3059" i="1"/>
  <c r="U3059" i="1" s="1"/>
  <c r="AA3057" i="1"/>
  <c r="AA3058" i="1"/>
  <c r="AA3059" i="1"/>
  <c r="O3052" i="1"/>
  <c r="O3053" i="1"/>
  <c r="O3054" i="1"/>
  <c r="O3055" i="1"/>
  <c r="O3056" i="1"/>
  <c r="S3052" i="1"/>
  <c r="U3052" i="1" s="1"/>
  <c r="S3053" i="1"/>
  <c r="U3053" i="1" s="1"/>
  <c r="S3054" i="1"/>
  <c r="U3054" i="1" s="1"/>
  <c r="Z3054" i="1" s="1"/>
  <c r="S3055" i="1"/>
  <c r="U3055" i="1" s="1"/>
  <c r="S3056" i="1"/>
  <c r="U3056" i="1" s="1"/>
  <c r="V3056" i="1" s="1"/>
  <c r="AA3052" i="1"/>
  <c r="AA3053" i="1"/>
  <c r="AA3054" i="1"/>
  <c r="AA3055" i="1"/>
  <c r="AA3056" i="1"/>
  <c r="O3051" i="1"/>
  <c r="S3051" i="1"/>
  <c r="U3051" i="1" s="1"/>
  <c r="Z3051" i="1" s="1"/>
  <c r="AA3051" i="1"/>
  <c r="O3050" i="1"/>
  <c r="S3050" i="1"/>
  <c r="U3050" i="1" s="1"/>
  <c r="Z3050" i="1" s="1"/>
  <c r="AA3050" i="1"/>
  <c r="O3049" i="1"/>
  <c r="S3049" i="1"/>
  <c r="U3049" i="1" s="1"/>
  <c r="Z3049" i="1" s="1"/>
  <c r="AA3049" i="1"/>
  <c r="O3047" i="1"/>
  <c r="O3048" i="1"/>
  <c r="S3047" i="1"/>
  <c r="U3047" i="1" s="1"/>
  <c r="S3048" i="1"/>
  <c r="U3048" i="1" s="1"/>
  <c r="V3048" i="1" s="1"/>
  <c r="AA3047" i="1"/>
  <c r="AA3048" i="1"/>
  <c r="O3046" i="1"/>
  <c r="S3046" i="1"/>
  <c r="U3046" i="1" s="1"/>
  <c r="Z3046" i="1" s="1"/>
  <c r="AA3046" i="1"/>
  <c r="O3045" i="1"/>
  <c r="S3045" i="1"/>
  <c r="U3045" i="1" s="1"/>
  <c r="Z3045" i="1" s="1"/>
  <c r="AA3045" i="1"/>
  <c r="O3044" i="1"/>
  <c r="S3044" i="1"/>
  <c r="U3044" i="1" s="1"/>
  <c r="Z3044" i="1" s="1"/>
  <c r="AA3044" i="1"/>
  <c r="O3043" i="1"/>
  <c r="S3043" i="1"/>
  <c r="U3043" i="1" s="1"/>
  <c r="Z3043" i="1" s="1"/>
  <c r="AA3043" i="1"/>
  <c r="O3037" i="1"/>
  <c r="O3038" i="1"/>
  <c r="O3039" i="1"/>
  <c r="O3040" i="1"/>
  <c r="O3041" i="1"/>
  <c r="O3042" i="1"/>
  <c r="S3037" i="1"/>
  <c r="U3037" i="1" s="1"/>
  <c r="S3038" i="1"/>
  <c r="U3038" i="1" s="1"/>
  <c r="S3039" i="1"/>
  <c r="U3039" i="1" s="1"/>
  <c r="S3040" i="1"/>
  <c r="U3040" i="1" s="1"/>
  <c r="S3041" i="1"/>
  <c r="U3041" i="1" s="1"/>
  <c r="S3042" i="1"/>
  <c r="U3042" i="1" s="1"/>
  <c r="AA3037" i="1"/>
  <c r="AA3038" i="1"/>
  <c r="AA3039" i="1"/>
  <c r="AA3040" i="1"/>
  <c r="AA3041" i="1"/>
  <c r="AA3042" i="1"/>
  <c r="O3036" i="1"/>
  <c r="S3036" i="1"/>
  <c r="U3036" i="1" s="1"/>
  <c r="Z3036" i="1" s="1"/>
  <c r="AA3036" i="1"/>
  <c r="O3035" i="1"/>
  <c r="S3035" i="1"/>
  <c r="U3035" i="1" s="1"/>
  <c r="AA3035" i="1"/>
  <c r="O3034" i="1"/>
  <c r="S3034" i="1"/>
  <c r="U3034" i="1" s="1"/>
  <c r="Z3034" i="1" s="1"/>
  <c r="AA3034" i="1"/>
  <c r="O3033" i="1"/>
  <c r="S3033" i="1"/>
  <c r="U3033" i="1" s="1"/>
  <c r="Z3033" i="1" s="1"/>
  <c r="AA3033" i="1"/>
  <c r="O3032" i="1"/>
  <c r="S3032" i="1"/>
  <c r="U3032" i="1" s="1"/>
  <c r="Z3032" i="1" s="1"/>
  <c r="AA3032" i="1"/>
  <c r="O3029" i="1"/>
  <c r="O3030" i="1"/>
  <c r="O3031" i="1"/>
  <c r="S3029" i="1"/>
  <c r="U3029" i="1" s="1"/>
  <c r="S3030" i="1"/>
  <c r="U3030" i="1" s="1"/>
  <c r="S3031" i="1"/>
  <c r="U3031" i="1" s="1"/>
  <c r="AA3029" i="1"/>
  <c r="AA3030" i="1"/>
  <c r="AA3031" i="1"/>
  <c r="O3027" i="1"/>
  <c r="O3028" i="1"/>
  <c r="S3027" i="1"/>
  <c r="U3027" i="1" s="1"/>
  <c r="Z3027" i="1" s="1"/>
  <c r="S3028" i="1"/>
  <c r="U3028" i="1" s="1"/>
  <c r="AA3027" i="1"/>
  <c r="AA3028" i="1"/>
  <c r="O3025" i="1"/>
  <c r="O3026" i="1"/>
  <c r="S3025" i="1"/>
  <c r="U3025" i="1" s="1"/>
  <c r="S3026" i="1"/>
  <c r="U3026" i="1" s="1"/>
  <c r="AA3025" i="1"/>
  <c r="AA3026" i="1"/>
  <c r="O3024" i="1"/>
  <c r="S3024" i="1"/>
  <c r="U3024" i="1" s="1"/>
  <c r="Z3024" i="1" s="1"/>
  <c r="AA3024" i="1"/>
  <c r="O3022" i="1"/>
  <c r="O3023" i="1"/>
  <c r="S3022" i="1"/>
  <c r="U3022" i="1" s="1"/>
  <c r="S3023" i="1"/>
  <c r="U3023" i="1" s="1"/>
  <c r="AA3022" i="1"/>
  <c r="AA3023" i="1"/>
  <c r="O3021" i="1"/>
  <c r="S3021" i="1"/>
  <c r="U3021" i="1" s="1"/>
  <c r="Z3021" i="1" s="1"/>
  <c r="AA3021" i="1"/>
  <c r="O3020" i="1"/>
  <c r="S3020" i="1"/>
  <c r="U3020" i="1" s="1"/>
  <c r="AA3020" i="1"/>
  <c r="O3019" i="1"/>
  <c r="S3019" i="1"/>
  <c r="U3019" i="1" s="1"/>
  <c r="Z3019" i="1" s="1"/>
  <c r="AA3019" i="1"/>
  <c r="O3018" i="1"/>
  <c r="S3018" i="1"/>
  <c r="U3018" i="1" s="1"/>
  <c r="Z3018" i="1" s="1"/>
  <c r="AA3018" i="1"/>
  <c r="O3017" i="1"/>
  <c r="S3017" i="1"/>
  <c r="U3017" i="1" s="1"/>
  <c r="AA3017" i="1"/>
  <c r="O3016" i="1"/>
  <c r="S3016" i="1"/>
  <c r="U3016" i="1" s="1"/>
  <c r="Z3016" i="1" s="1"/>
  <c r="AA3016" i="1"/>
  <c r="O3012" i="1"/>
  <c r="O3013" i="1"/>
  <c r="O3014" i="1"/>
  <c r="O3015" i="1"/>
  <c r="S3012" i="1"/>
  <c r="U3012" i="1" s="1"/>
  <c r="V3012" i="1" s="1"/>
  <c r="S3013" i="1"/>
  <c r="U3013" i="1" s="1"/>
  <c r="S3014" i="1"/>
  <c r="U3014" i="1" s="1"/>
  <c r="V3014" i="1" s="1"/>
  <c r="S3015" i="1"/>
  <c r="U3015" i="1" s="1"/>
  <c r="V3015" i="1" s="1"/>
  <c r="AA3012" i="1"/>
  <c r="AA3013" i="1"/>
  <c r="AA3014" i="1"/>
  <c r="AA3015" i="1"/>
  <c r="O3010" i="1"/>
  <c r="O3011" i="1"/>
  <c r="S3010" i="1"/>
  <c r="U3010" i="1" s="1"/>
  <c r="Z3010" i="1" s="1"/>
  <c r="S3011" i="1"/>
  <c r="U3011" i="1" s="1"/>
  <c r="Z3011" i="1" s="1"/>
  <c r="AA3010" i="1"/>
  <c r="AA3011" i="1"/>
  <c r="O3008" i="1"/>
  <c r="O3009" i="1"/>
  <c r="S3008" i="1"/>
  <c r="U3008" i="1" s="1"/>
  <c r="S3009" i="1"/>
  <c r="U3009" i="1" s="1"/>
  <c r="Z3009" i="1" s="1"/>
  <c r="AA3008" i="1"/>
  <c r="AA3009" i="1"/>
  <c r="O3006" i="1"/>
  <c r="O3007" i="1"/>
  <c r="S3006" i="1"/>
  <c r="U3006" i="1" s="1"/>
  <c r="Z3006" i="1" s="1"/>
  <c r="S3007" i="1"/>
  <c r="U3007" i="1" s="1"/>
  <c r="Z3007" i="1" s="1"/>
  <c r="AA3006" i="1"/>
  <c r="AA3007" i="1"/>
  <c r="O3005" i="1"/>
  <c r="S3005" i="1"/>
  <c r="U3005" i="1" s="1"/>
  <c r="AA3005" i="1"/>
  <c r="O3003" i="1"/>
  <c r="O3004" i="1"/>
  <c r="S3003" i="1"/>
  <c r="U3003" i="1" s="1"/>
  <c r="S3004" i="1"/>
  <c r="U3004" i="1" s="1"/>
  <c r="AA3003" i="1"/>
  <c r="AA3004" i="1"/>
  <c r="O3002" i="1"/>
  <c r="Q3002" i="1"/>
  <c r="S3002" i="1"/>
  <c r="U3002" i="1" s="1"/>
  <c r="Z3002" i="1" s="1"/>
  <c r="AA3002" i="1"/>
  <c r="O3001" i="1"/>
  <c r="S3001" i="1"/>
  <c r="U3001" i="1" s="1"/>
  <c r="Z3001" i="1" s="1"/>
  <c r="AA3001" i="1"/>
  <c r="O2999" i="1"/>
  <c r="O3000" i="1"/>
  <c r="S2999" i="1"/>
  <c r="U2999" i="1" s="1"/>
  <c r="S3000" i="1"/>
  <c r="U3000" i="1" s="1"/>
  <c r="Z3000" i="1" s="1"/>
  <c r="AA2999" i="1"/>
  <c r="AA3000" i="1"/>
  <c r="O2998" i="1"/>
  <c r="S2998" i="1"/>
  <c r="U2998" i="1" s="1"/>
  <c r="Z2998" i="1" s="1"/>
  <c r="AA2998" i="1"/>
  <c r="O2997" i="1"/>
  <c r="S2997" i="1"/>
  <c r="U2997" i="1" s="1"/>
  <c r="Z2997" i="1" s="1"/>
  <c r="AA2997" i="1"/>
  <c r="O2996" i="1"/>
  <c r="S2996" i="1"/>
  <c r="U2996" i="1" s="1"/>
  <c r="AA2996" i="1"/>
  <c r="O2992" i="1"/>
  <c r="O2993" i="1"/>
  <c r="O2994" i="1"/>
  <c r="O2995" i="1"/>
  <c r="S2992" i="1"/>
  <c r="U2992" i="1" s="1"/>
  <c r="V2992" i="1" s="1"/>
  <c r="S2993" i="1"/>
  <c r="U2993" i="1" s="1"/>
  <c r="V2993" i="1" s="1"/>
  <c r="S2994" i="1"/>
  <c r="U2994" i="1" s="1"/>
  <c r="V2994" i="1" s="1"/>
  <c r="S2995" i="1"/>
  <c r="U2995" i="1" s="1"/>
  <c r="V2995" i="1" s="1"/>
  <c r="AA2992" i="1"/>
  <c r="AA2993" i="1"/>
  <c r="AA2994" i="1"/>
  <c r="AA2995" i="1"/>
  <c r="O2991" i="1"/>
  <c r="S2991" i="1"/>
  <c r="U2991" i="1" s="1"/>
  <c r="AA2991" i="1"/>
  <c r="O2990" i="1"/>
  <c r="S2990" i="1"/>
  <c r="U2990" i="1" s="1"/>
  <c r="Z2990" i="1" s="1"/>
  <c r="AA2990" i="1"/>
  <c r="O2989" i="1"/>
  <c r="S2989" i="1"/>
  <c r="U2989" i="1" s="1"/>
  <c r="AA2989" i="1"/>
  <c r="O2988" i="1"/>
  <c r="S2988" i="1"/>
  <c r="U2988" i="1" s="1"/>
  <c r="Z2988" i="1" s="1"/>
  <c r="AA2988" i="1"/>
  <c r="O2987" i="1"/>
  <c r="S2987" i="1"/>
  <c r="U2987" i="1" s="1"/>
  <c r="Z2987" i="1" s="1"/>
  <c r="AA2987" i="1"/>
  <c r="O2985" i="1"/>
  <c r="O2986" i="1"/>
  <c r="S2985" i="1"/>
  <c r="U2985" i="1" s="1"/>
  <c r="S2986" i="1"/>
  <c r="U2986" i="1" s="1"/>
  <c r="AA2985" i="1"/>
  <c r="AA2986" i="1"/>
  <c r="O2984" i="1"/>
  <c r="S2984" i="1"/>
  <c r="U2984" i="1" s="1"/>
  <c r="Z2984" i="1" s="1"/>
  <c r="AA2984" i="1"/>
  <c r="O2983" i="1"/>
  <c r="S2983" i="1"/>
  <c r="U2983" i="1" s="1"/>
  <c r="AA2983" i="1"/>
  <c r="O2980" i="1"/>
  <c r="O2981" i="1"/>
  <c r="O2982" i="1"/>
  <c r="S2980" i="1"/>
  <c r="U2980" i="1" s="1"/>
  <c r="S2981" i="1"/>
  <c r="U2981" i="1" s="1"/>
  <c r="S2982" i="1"/>
  <c r="U2982" i="1" s="1"/>
  <c r="AA2980" i="1"/>
  <c r="AA2981" i="1"/>
  <c r="AA2982" i="1"/>
  <c r="O2977" i="1"/>
  <c r="O2978" i="1"/>
  <c r="O2979" i="1"/>
  <c r="S2977" i="1"/>
  <c r="U2977" i="1" s="1"/>
  <c r="S2978" i="1"/>
  <c r="U2978" i="1" s="1"/>
  <c r="S2979" i="1"/>
  <c r="U2979" i="1" s="1"/>
  <c r="AA2977" i="1"/>
  <c r="AA2978" i="1"/>
  <c r="AA2979" i="1"/>
  <c r="O2976" i="1"/>
  <c r="S2976" i="1"/>
  <c r="U2976" i="1" s="1"/>
  <c r="AA2976" i="1"/>
  <c r="O2975" i="1"/>
  <c r="S2975" i="1"/>
  <c r="U2975" i="1" s="1"/>
  <c r="Z2975" i="1" s="1"/>
  <c r="AA2975" i="1"/>
  <c r="O2973" i="1"/>
  <c r="O2974" i="1"/>
  <c r="S2973" i="1"/>
  <c r="U2973" i="1" s="1"/>
  <c r="S2974" i="1"/>
  <c r="U2974" i="1" s="1"/>
  <c r="AA2973" i="1"/>
  <c r="AA2974" i="1"/>
  <c r="O2972" i="1"/>
  <c r="S2972" i="1"/>
  <c r="U2972" i="1" s="1"/>
  <c r="Z2972" i="1" s="1"/>
  <c r="AA2972" i="1"/>
  <c r="O2971" i="1"/>
  <c r="S2971" i="1"/>
  <c r="U2971" i="1" s="1"/>
  <c r="Z2971" i="1" s="1"/>
  <c r="AA2971" i="1"/>
  <c r="O2970" i="1"/>
  <c r="S2970" i="1"/>
  <c r="U2970" i="1" s="1"/>
  <c r="Z2970" i="1" s="1"/>
  <c r="AA2970" i="1"/>
  <c r="O2969" i="1"/>
  <c r="S2969" i="1"/>
  <c r="U2969" i="1" s="1"/>
  <c r="Z2969" i="1" s="1"/>
  <c r="AA2969" i="1"/>
  <c r="O2968" i="1"/>
  <c r="S2968" i="1"/>
  <c r="U2968" i="1" s="1"/>
  <c r="AA2968" i="1"/>
  <c r="O2966" i="1"/>
  <c r="O2967" i="1"/>
  <c r="S2966" i="1"/>
  <c r="U2966" i="1" s="1"/>
  <c r="S2967" i="1"/>
  <c r="U2967" i="1" s="1"/>
  <c r="AA2966" i="1"/>
  <c r="AA2967" i="1"/>
  <c r="O2965" i="1"/>
  <c r="S2965" i="1"/>
  <c r="U2965" i="1" s="1"/>
  <c r="AA2965" i="1"/>
  <c r="O2963" i="1"/>
  <c r="O2964" i="1"/>
  <c r="S2963" i="1"/>
  <c r="U2963" i="1" s="1"/>
  <c r="S2964" i="1"/>
  <c r="U2964" i="1" s="1"/>
  <c r="AA2963" i="1"/>
  <c r="AA2964" i="1"/>
  <c r="O2962" i="1"/>
  <c r="S2962" i="1"/>
  <c r="U2962" i="1" s="1"/>
  <c r="Z2962" i="1" s="1"/>
  <c r="AA2962" i="1"/>
  <c r="O2961" i="1"/>
  <c r="S2961" i="1"/>
  <c r="U2961" i="1" s="1"/>
  <c r="AA2961" i="1"/>
  <c r="O2960" i="1"/>
  <c r="S2960" i="1"/>
  <c r="U2960" i="1" s="1"/>
  <c r="Z2960" i="1" s="1"/>
  <c r="AA2960" i="1"/>
  <c r="O2958" i="1"/>
  <c r="O2959" i="1"/>
  <c r="S2958" i="1"/>
  <c r="U2958" i="1" s="1"/>
  <c r="S2959" i="1"/>
  <c r="U2959" i="1" s="1"/>
  <c r="Z2959" i="1" s="1"/>
  <c r="AA2958" i="1"/>
  <c r="AA2959" i="1"/>
  <c r="O2957" i="1"/>
  <c r="S2957" i="1"/>
  <c r="U2957" i="1" s="1"/>
  <c r="AA2957" i="1"/>
  <c r="O2956" i="1"/>
  <c r="S2956" i="1"/>
  <c r="U2956" i="1" s="1"/>
  <c r="AA2956" i="1"/>
  <c r="O2954" i="1"/>
  <c r="O2955" i="1"/>
  <c r="S2954" i="1"/>
  <c r="U2954" i="1" s="1"/>
  <c r="S2955" i="1"/>
  <c r="U2955" i="1" s="1"/>
  <c r="Z2955" i="1" s="1"/>
  <c r="AA2954" i="1"/>
  <c r="AA2955" i="1"/>
  <c r="O2951" i="1"/>
  <c r="O2952" i="1"/>
  <c r="O2953" i="1"/>
  <c r="S2951" i="1"/>
  <c r="U2951" i="1" s="1"/>
  <c r="S2952" i="1"/>
  <c r="U2952" i="1" s="1"/>
  <c r="S2953" i="1"/>
  <c r="U2953" i="1" s="1"/>
  <c r="V2953" i="1" s="1"/>
  <c r="AA2951" i="1"/>
  <c r="AA2952" i="1"/>
  <c r="AA2953" i="1"/>
  <c r="O2950" i="1"/>
  <c r="S2950" i="1"/>
  <c r="U2950" i="1" s="1"/>
  <c r="Z2950" i="1" s="1"/>
  <c r="AA2950" i="1"/>
  <c r="O2949" i="1"/>
  <c r="S2949" i="1"/>
  <c r="U2949" i="1" s="1"/>
  <c r="AA2949" i="1"/>
  <c r="O2948" i="1"/>
  <c r="S2948" i="1"/>
  <c r="U2948" i="1" s="1"/>
  <c r="Z2948" i="1" s="1"/>
  <c r="AA2948" i="1"/>
  <c r="O2947" i="1"/>
  <c r="S2947" i="1"/>
  <c r="U2947" i="1" s="1"/>
  <c r="Z2947" i="1" s="1"/>
  <c r="AA2947" i="1"/>
  <c r="O2946" i="1"/>
  <c r="S2946" i="1"/>
  <c r="U2946" i="1" s="1"/>
  <c r="AA2946" i="1"/>
  <c r="O2945" i="1"/>
  <c r="S2945" i="1"/>
  <c r="U2945" i="1" s="1"/>
  <c r="Z2945" i="1" s="1"/>
  <c r="AA2945" i="1"/>
  <c r="O2943" i="1"/>
  <c r="O2944" i="1"/>
  <c r="S2943" i="1"/>
  <c r="U2943" i="1" s="1"/>
  <c r="S2944" i="1"/>
  <c r="U2944" i="1" s="1"/>
  <c r="Z2944" i="1" s="1"/>
  <c r="AA2943" i="1"/>
  <c r="AA2944" i="1"/>
  <c r="O2942" i="1"/>
  <c r="S2942" i="1"/>
  <c r="U2942" i="1" s="1"/>
  <c r="AA2942" i="1"/>
  <c r="O2941" i="1"/>
  <c r="S2941" i="1"/>
  <c r="U2941" i="1" s="1"/>
  <c r="AA2941" i="1"/>
  <c r="O2940" i="1"/>
  <c r="S2940" i="1"/>
  <c r="U2940" i="1" s="1"/>
  <c r="Z2940" i="1" s="1"/>
  <c r="AA2940" i="1"/>
  <c r="O2939" i="1"/>
  <c r="S2939" i="1"/>
  <c r="U2939" i="1" s="1"/>
  <c r="AA2939" i="1"/>
  <c r="O2938" i="1"/>
  <c r="S2938" i="1"/>
  <c r="U2938" i="1" s="1"/>
  <c r="AA2938" i="1"/>
  <c r="O2937" i="1"/>
  <c r="S2937" i="1"/>
  <c r="U2937" i="1" s="1"/>
  <c r="Z2937" i="1" s="1"/>
  <c r="AA2937" i="1"/>
  <c r="O2936" i="1"/>
  <c r="S2936" i="1"/>
  <c r="U2936" i="1" s="1"/>
  <c r="Z2936" i="1" s="1"/>
  <c r="AA2936" i="1"/>
  <c r="O2935" i="1"/>
  <c r="S2935" i="1"/>
  <c r="U2935" i="1" s="1"/>
  <c r="AA2935" i="1"/>
  <c r="O2934" i="1"/>
  <c r="S2934" i="1"/>
  <c r="U2934" i="1" s="1"/>
  <c r="Z2934" i="1" s="1"/>
  <c r="AA2934" i="1"/>
  <c r="O2933" i="1"/>
  <c r="S2933" i="1"/>
  <c r="U2933" i="1" s="1"/>
  <c r="Z2933" i="1" s="1"/>
  <c r="AA2933" i="1"/>
  <c r="O2932" i="1"/>
  <c r="S2932" i="1"/>
  <c r="U2932" i="1" s="1"/>
  <c r="Z2932" i="1" s="1"/>
  <c r="AA2932" i="1"/>
  <c r="O2931" i="1"/>
  <c r="S2931" i="1"/>
  <c r="U2931" i="1" s="1"/>
  <c r="AA2931" i="1"/>
  <c r="O2930" i="1"/>
  <c r="S2930" i="1"/>
  <c r="U2930" i="1" s="1"/>
  <c r="Z2930" i="1" s="1"/>
  <c r="AA2930" i="1"/>
  <c r="O2929" i="1"/>
  <c r="S2929" i="1"/>
  <c r="U2929" i="1" s="1"/>
  <c r="AA2929" i="1"/>
  <c r="O2925" i="1"/>
  <c r="O2926" i="1"/>
  <c r="O2927" i="1"/>
  <c r="O2928" i="1"/>
  <c r="S2925" i="1"/>
  <c r="U2925" i="1" s="1"/>
  <c r="V2925" i="1" s="1"/>
  <c r="S2926" i="1"/>
  <c r="U2926" i="1" s="1"/>
  <c r="V2926" i="1" s="1"/>
  <c r="S2927" i="1"/>
  <c r="U2927" i="1" s="1"/>
  <c r="V2927" i="1" s="1"/>
  <c r="S2928" i="1"/>
  <c r="U2928" i="1" s="1"/>
  <c r="V2928" i="1" s="1"/>
  <c r="AA2925" i="1"/>
  <c r="AA2926" i="1"/>
  <c r="AA2927" i="1"/>
  <c r="AA2928" i="1"/>
  <c r="O2923" i="1"/>
  <c r="O2924" i="1"/>
  <c r="S2923" i="1"/>
  <c r="U2923" i="1" s="1"/>
  <c r="S2924" i="1"/>
  <c r="U2924" i="1" s="1"/>
  <c r="Z2924" i="1" s="1"/>
  <c r="AA2923" i="1"/>
  <c r="AA2924" i="1"/>
  <c r="O2921" i="1"/>
  <c r="O2922" i="1"/>
  <c r="S2921" i="1"/>
  <c r="U2921" i="1" s="1"/>
  <c r="V2921" i="1" s="1"/>
  <c r="S2922" i="1"/>
  <c r="U2922" i="1" s="1"/>
  <c r="AA2921" i="1"/>
  <c r="AA2922" i="1"/>
  <c r="O2919" i="1"/>
  <c r="O2920" i="1"/>
  <c r="S2919" i="1"/>
  <c r="U2919" i="1" s="1"/>
  <c r="S2920" i="1"/>
  <c r="U2920" i="1" s="1"/>
  <c r="AA2919" i="1"/>
  <c r="AA2920" i="1"/>
  <c r="O2917" i="1"/>
  <c r="O2918" i="1"/>
  <c r="S2917" i="1"/>
  <c r="U2917" i="1" s="1"/>
  <c r="S2918" i="1"/>
  <c r="U2918" i="1" s="1"/>
  <c r="AA2917" i="1"/>
  <c r="AA2918" i="1"/>
  <c r="O2916" i="1"/>
  <c r="S2916" i="1"/>
  <c r="U2916" i="1" s="1"/>
  <c r="Z2916" i="1" s="1"/>
  <c r="AA2916" i="1"/>
  <c r="O2915" i="1"/>
  <c r="S2915" i="1"/>
  <c r="U2915" i="1" s="1"/>
  <c r="AA2915" i="1"/>
  <c r="O2914" i="1"/>
  <c r="S2914" i="1"/>
  <c r="U2914" i="1" s="1"/>
  <c r="Z2914" i="1" s="1"/>
  <c r="AA2914" i="1"/>
  <c r="O2913" i="1"/>
  <c r="S2913" i="1"/>
  <c r="U2913" i="1" s="1"/>
  <c r="AA2913" i="1"/>
  <c r="O2912" i="1"/>
  <c r="S2912" i="1"/>
  <c r="U2912" i="1" s="1"/>
  <c r="Z2912" i="1" s="1"/>
  <c r="AA2912" i="1"/>
  <c r="O2911" i="1"/>
  <c r="S2911" i="1"/>
  <c r="U2911" i="1" s="1"/>
  <c r="AA2911" i="1"/>
  <c r="O2908" i="1"/>
  <c r="O2909" i="1"/>
  <c r="O2910" i="1"/>
  <c r="S2908" i="1"/>
  <c r="U2908" i="1" s="1"/>
  <c r="S2909" i="1"/>
  <c r="U2909" i="1" s="1"/>
  <c r="S2910" i="1"/>
  <c r="U2910" i="1" s="1"/>
  <c r="AA2908" i="1"/>
  <c r="AA2909" i="1"/>
  <c r="AA2910" i="1"/>
  <c r="O2907" i="1"/>
  <c r="S2907" i="1"/>
  <c r="U2907" i="1" s="1"/>
  <c r="AA2907" i="1"/>
  <c r="O2906" i="1"/>
  <c r="S2906" i="1"/>
  <c r="U2906" i="1" s="1"/>
  <c r="AA2906" i="1"/>
  <c r="O2905" i="1"/>
  <c r="S2905" i="1"/>
  <c r="U2905" i="1" s="1"/>
  <c r="Z2905" i="1" s="1"/>
  <c r="AA2905" i="1"/>
  <c r="O2903" i="1"/>
  <c r="O2904" i="1"/>
  <c r="S2903" i="1"/>
  <c r="U2903" i="1" s="1"/>
  <c r="V2903" i="1" s="1"/>
  <c r="S2904" i="1"/>
  <c r="U2904" i="1" s="1"/>
  <c r="V2904" i="1" s="1"/>
  <c r="AA2903" i="1"/>
  <c r="AA2904" i="1"/>
  <c r="O2899" i="1"/>
  <c r="O2900" i="1"/>
  <c r="O2901" i="1"/>
  <c r="O2902" i="1"/>
  <c r="S2899" i="1"/>
  <c r="U2899" i="1" s="1"/>
  <c r="S2900" i="1"/>
  <c r="U2900" i="1" s="1"/>
  <c r="S2901" i="1"/>
  <c r="U2901" i="1" s="1"/>
  <c r="S2902" i="1"/>
  <c r="U2902" i="1" s="1"/>
  <c r="V2902" i="1" s="1"/>
  <c r="AA2899" i="1"/>
  <c r="AA2900" i="1"/>
  <c r="AA2901" i="1"/>
  <c r="AA2902" i="1"/>
  <c r="O2897" i="1"/>
  <c r="O2898" i="1"/>
  <c r="S2897" i="1"/>
  <c r="U2897" i="1" s="1"/>
  <c r="V2897" i="1" s="1"/>
  <c r="S2898" i="1"/>
  <c r="U2898" i="1" s="1"/>
  <c r="AA2897" i="1"/>
  <c r="AA2898" i="1"/>
  <c r="O2896" i="1"/>
  <c r="S2896" i="1"/>
  <c r="U2896" i="1" s="1"/>
  <c r="V2896" i="1" s="1"/>
  <c r="AA2896" i="1"/>
  <c r="O2895" i="1"/>
  <c r="S2895" i="1"/>
  <c r="U2895" i="1" s="1"/>
  <c r="AA2895" i="1"/>
  <c r="O2894" i="1"/>
  <c r="S2894" i="1"/>
  <c r="U2894" i="1" s="1"/>
  <c r="AA2894" i="1"/>
  <c r="O2893" i="1"/>
  <c r="S2893" i="1"/>
  <c r="U2893" i="1" s="1"/>
  <c r="Z2893" i="1" s="1"/>
  <c r="AA2893" i="1"/>
  <c r="O2891" i="1"/>
  <c r="O2892" i="1"/>
  <c r="S2891" i="1"/>
  <c r="U2891" i="1" s="1"/>
  <c r="Z2891" i="1" s="1"/>
  <c r="S2892" i="1"/>
  <c r="U2892" i="1" s="1"/>
  <c r="AA2891" i="1"/>
  <c r="AA2892" i="1"/>
  <c r="O2887" i="1"/>
  <c r="O2888" i="1"/>
  <c r="O2889" i="1"/>
  <c r="O2890" i="1"/>
  <c r="S2887" i="1"/>
  <c r="U2887" i="1" s="1"/>
  <c r="S2888" i="1"/>
  <c r="U2888" i="1" s="1"/>
  <c r="S2889" i="1"/>
  <c r="U2889" i="1" s="1"/>
  <c r="V2889" i="1" s="1"/>
  <c r="S2890" i="1"/>
  <c r="U2890" i="1" s="1"/>
  <c r="Z2890" i="1" s="1"/>
  <c r="AA2887" i="1"/>
  <c r="AA2888" i="1"/>
  <c r="AA2889" i="1"/>
  <c r="AA2890" i="1"/>
  <c r="O2886" i="1"/>
  <c r="S2886" i="1"/>
  <c r="U2886" i="1" s="1"/>
  <c r="V2886" i="1" s="1"/>
  <c r="AA2886" i="1"/>
  <c r="O2884" i="1"/>
  <c r="O2885" i="1"/>
  <c r="S2884" i="1"/>
  <c r="U2884" i="1" s="1"/>
  <c r="S2885" i="1"/>
  <c r="U2885" i="1" s="1"/>
  <c r="V2885" i="1" s="1"/>
  <c r="AA2884" i="1"/>
  <c r="AA2885" i="1"/>
  <c r="O2882" i="1"/>
  <c r="O2883" i="1"/>
  <c r="S2882" i="1"/>
  <c r="U2882" i="1" s="1"/>
  <c r="S2883" i="1"/>
  <c r="U2883" i="1" s="1"/>
  <c r="AA2882" i="1"/>
  <c r="AA2883" i="1"/>
  <c r="O2881" i="1"/>
  <c r="S2881" i="1"/>
  <c r="U2881" i="1" s="1"/>
  <c r="Z2881" i="1" s="1"/>
  <c r="AA2881" i="1"/>
  <c r="O2879" i="1"/>
  <c r="O2880" i="1"/>
  <c r="S2879" i="1"/>
  <c r="U2879" i="1" s="1"/>
  <c r="Z2879" i="1" s="1"/>
  <c r="S2880" i="1"/>
  <c r="U2880" i="1" s="1"/>
  <c r="AA2879" i="1"/>
  <c r="AA2880" i="1"/>
  <c r="O2877" i="1"/>
  <c r="O2878" i="1"/>
  <c r="S2877" i="1"/>
  <c r="U2877" i="1" s="1"/>
  <c r="S2878" i="1"/>
  <c r="U2878" i="1" s="1"/>
  <c r="Z2878" i="1" s="1"/>
  <c r="AA2877" i="1"/>
  <c r="AA2878" i="1"/>
  <c r="O2876" i="1"/>
  <c r="S2876" i="1"/>
  <c r="U2876" i="1" s="1"/>
  <c r="AA2876" i="1"/>
  <c r="O2875" i="1"/>
  <c r="S2875" i="1"/>
  <c r="U2875" i="1" s="1"/>
  <c r="Z2875" i="1" s="1"/>
  <c r="AA2875" i="1"/>
  <c r="O2874" i="1"/>
  <c r="S2874" i="1"/>
  <c r="U2874" i="1" s="1"/>
  <c r="AA2874" i="1"/>
  <c r="O2872" i="1"/>
  <c r="O2873" i="1"/>
  <c r="S2872" i="1"/>
  <c r="U2872" i="1" s="1"/>
  <c r="S2873" i="1"/>
  <c r="U2873" i="1" s="1"/>
  <c r="Z2873" i="1" s="1"/>
  <c r="AA2872" i="1"/>
  <c r="AA2873" i="1"/>
  <c r="O2868" i="1"/>
  <c r="O2869" i="1"/>
  <c r="O2870" i="1"/>
  <c r="O2871" i="1"/>
  <c r="S2868" i="1"/>
  <c r="U2868" i="1" s="1"/>
  <c r="S2869" i="1"/>
  <c r="U2869" i="1" s="1"/>
  <c r="S2870" i="1"/>
  <c r="U2870" i="1" s="1"/>
  <c r="S2871" i="1"/>
  <c r="U2871" i="1" s="1"/>
  <c r="AA2868" i="1"/>
  <c r="AA2869" i="1"/>
  <c r="AA2870" i="1"/>
  <c r="AA2871" i="1"/>
  <c r="O2867" i="1"/>
  <c r="S2867" i="1"/>
  <c r="U2867" i="1" s="1"/>
  <c r="AA2867" i="1"/>
  <c r="O2866" i="1"/>
  <c r="S2866" i="1"/>
  <c r="U2866" i="1" s="1"/>
  <c r="AA2866" i="1"/>
  <c r="O2865" i="1"/>
  <c r="S2865" i="1"/>
  <c r="U2865" i="1" s="1"/>
  <c r="AA2865" i="1"/>
  <c r="O2864" i="1"/>
  <c r="S2864" i="1"/>
  <c r="U2864" i="1" s="1"/>
  <c r="V2864" i="1" s="1"/>
  <c r="AA2864" i="1"/>
  <c r="O2863" i="1"/>
  <c r="S2863" i="1"/>
  <c r="U2863" i="1" s="1"/>
  <c r="Z2863" i="1" s="1"/>
  <c r="AA2863" i="1"/>
  <c r="O2862" i="1"/>
  <c r="S2862" i="1"/>
  <c r="U2862" i="1" s="1"/>
  <c r="AA2862" i="1"/>
  <c r="O2860" i="1"/>
  <c r="O2861" i="1"/>
  <c r="S2860" i="1"/>
  <c r="U2860" i="1" s="1"/>
  <c r="Z2860" i="1" s="1"/>
  <c r="S2861" i="1"/>
  <c r="U2861" i="1" s="1"/>
  <c r="V2861" i="1" s="1"/>
  <c r="AA2860" i="1"/>
  <c r="AA2861" i="1"/>
  <c r="O2859" i="1"/>
  <c r="S2859" i="1"/>
  <c r="U2859" i="1" s="1"/>
  <c r="AA2859" i="1"/>
  <c r="O2858" i="1"/>
  <c r="S2858" i="1"/>
  <c r="U2858" i="1" s="1"/>
  <c r="AA2858" i="1"/>
  <c r="O2857" i="1"/>
  <c r="S2857" i="1"/>
  <c r="U2857" i="1" s="1"/>
  <c r="AA2857" i="1"/>
  <c r="O2856" i="1"/>
  <c r="S2856" i="1"/>
  <c r="U2856" i="1" s="1"/>
  <c r="Z2856" i="1" s="1"/>
  <c r="AA2856" i="1"/>
  <c r="O2855" i="1"/>
  <c r="S2855" i="1"/>
  <c r="U2855" i="1" s="1"/>
  <c r="AA2855" i="1"/>
  <c r="O2854" i="1"/>
  <c r="S2854" i="1"/>
  <c r="U2854" i="1" s="1"/>
  <c r="AA2854" i="1"/>
  <c r="O2852" i="1"/>
  <c r="O2853" i="1"/>
  <c r="S2852" i="1"/>
  <c r="U2852" i="1" s="1"/>
  <c r="Z2852" i="1" s="1"/>
  <c r="S2853" i="1"/>
  <c r="U2853" i="1" s="1"/>
  <c r="Z2853" i="1" s="1"/>
  <c r="AA2852" i="1"/>
  <c r="AA2853" i="1"/>
  <c r="O2851" i="1"/>
  <c r="S2851" i="1"/>
  <c r="U2851" i="1" s="1"/>
  <c r="Z2851" i="1" s="1"/>
  <c r="AA2851" i="1"/>
  <c r="O2849" i="1"/>
  <c r="O2850" i="1"/>
  <c r="S2849" i="1"/>
  <c r="U2849" i="1" s="1"/>
  <c r="S2850" i="1"/>
  <c r="U2850" i="1" s="1"/>
  <c r="V2850" i="1" s="1"/>
  <c r="AA2849" i="1"/>
  <c r="AA2850" i="1"/>
  <c r="O2848" i="1"/>
  <c r="S2848" i="1"/>
  <c r="U2848" i="1" s="1"/>
  <c r="AA2848" i="1"/>
  <c r="O2846" i="1"/>
  <c r="O2847" i="1"/>
  <c r="S2846" i="1"/>
  <c r="U2846" i="1" s="1"/>
  <c r="S2847" i="1"/>
  <c r="U2847" i="1" s="1"/>
  <c r="AA2846" i="1"/>
  <c r="AA2847" i="1"/>
  <c r="O2844" i="1"/>
  <c r="O2845" i="1"/>
  <c r="S2844" i="1"/>
  <c r="U2844" i="1" s="1"/>
  <c r="S2845" i="1"/>
  <c r="U2845" i="1" s="1"/>
  <c r="V2845" i="1" s="1"/>
  <c r="AA2844" i="1"/>
  <c r="AA2845" i="1"/>
  <c r="O2843" i="1"/>
  <c r="S2843" i="1"/>
  <c r="U2843" i="1" s="1"/>
  <c r="V2843" i="1" s="1"/>
  <c r="AA2843" i="1"/>
  <c r="O2839" i="1"/>
  <c r="O2840" i="1"/>
  <c r="O2841" i="1"/>
  <c r="O2842" i="1"/>
  <c r="S2839" i="1"/>
  <c r="U2839" i="1" s="1"/>
  <c r="S2840" i="1"/>
  <c r="U2840" i="1" s="1"/>
  <c r="S2841" i="1"/>
  <c r="U2841" i="1" s="1"/>
  <c r="V2841" i="1" s="1"/>
  <c r="S2842" i="1"/>
  <c r="U2842" i="1" s="1"/>
  <c r="V2842" i="1" s="1"/>
  <c r="AA2839" i="1"/>
  <c r="AA2840" i="1"/>
  <c r="AA2841" i="1"/>
  <c r="AA2842" i="1"/>
  <c r="O2838" i="1"/>
  <c r="S2838" i="1"/>
  <c r="U2838" i="1" s="1"/>
  <c r="AA2838" i="1"/>
  <c r="O2836" i="1"/>
  <c r="O2837" i="1"/>
  <c r="S2836" i="1"/>
  <c r="U2836" i="1" s="1"/>
  <c r="V2836" i="1" s="1"/>
  <c r="S2837" i="1"/>
  <c r="U2837" i="1" s="1"/>
  <c r="AA2836" i="1"/>
  <c r="AA2837" i="1"/>
  <c r="O2835" i="1"/>
  <c r="S2835" i="1"/>
  <c r="U2835" i="1" s="1"/>
  <c r="V2835" i="1" s="1"/>
  <c r="AA2835" i="1"/>
  <c r="O2834" i="1"/>
  <c r="S2834" i="1"/>
  <c r="U2834" i="1" s="1"/>
  <c r="AA2834" i="1"/>
  <c r="O2831" i="1"/>
  <c r="O2832" i="1"/>
  <c r="O2833" i="1"/>
  <c r="S2831" i="1"/>
  <c r="U2831" i="1" s="1"/>
  <c r="S2832" i="1"/>
  <c r="U2832" i="1" s="1"/>
  <c r="S2833" i="1"/>
  <c r="U2833" i="1" s="1"/>
  <c r="AA2831" i="1"/>
  <c r="AA2832" i="1"/>
  <c r="AA2833" i="1"/>
  <c r="O2829" i="1"/>
  <c r="O2830" i="1"/>
  <c r="S2829" i="1"/>
  <c r="U2829" i="1" s="1"/>
  <c r="S2830" i="1"/>
  <c r="U2830" i="1" s="1"/>
  <c r="Z2830" i="1" s="1"/>
  <c r="AA2829" i="1"/>
  <c r="AA2830" i="1"/>
  <c r="O2828" i="1"/>
  <c r="S2828" i="1"/>
  <c r="U2828" i="1" s="1"/>
  <c r="AA2828" i="1"/>
  <c r="O2827" i="1"/>
  <c r="S2827" i="1"/>
  <c r="U2827" i="1" s="1"/>
  <c r="AA2827" i="1"/>
  <c r="O2826" i="1"/>
  <c r="S2826" i="1"/>
  <c r="U2826" i="1" s="1"/>
  <c r="Z2826" i="1" s="1"/>
  <c r="AA2826" i="1"/>
  <c r="O2824" i="1"/>
  <c r="O2825" i="1"/>
  <c r="S2824" i="1"/>
  <c r="U2824" i="1" s="1"/>
  <c r="V2824" i="1" s="1"/>
  <c r="S2825" i="1"/>
  <c r="U2825" i="1" s="1"/>
  <c r="Z2825" i="1" s="1"/>
  <c r="AA2824" i="1"/>
  <c r="AA2825" i="1"/>
  <c r="O2823" i="1"/>
  <c r="S2823" i="1"/>
  <c r="U2823" i="1" s="1"/>
  <c r="AA2823" i="1"/>
  <c r="O2818" i="1"/>
  <c r="O2819" i="1"/>
  <c r="O2820" i="1"/>
  <c r="O2821" i="1"/>
  <c r="O2822" i="1"/>
  <c r="S2818" i="1"/>
  <c r="U2818" i="1" s="1"/>
  <c r="V2818" i="1" s="1"/>
  <c r="S2819" i="1"/>
  <c r="U2819" i="1" s="1"/>
  <c r="S2820" i="1"/>
  <c r="U2820" i="1" s="1"/>
  <c r="S2821" i="1"/>
  <c r="U2821" i="1" s="1"/>
  <c r="S2822" i="1"/>
  <c r="U2822" i="1" s="1"/>
  <c r="V2822" i="1" s="1"/>
  <c r="AA2818" i="1"/>
  <c r="AA2819" i="1"/>
  <c r="AA2820" i="1"/>
  <c r="AA2821" i="1"/>
  <c r="AA2822" i="1"/>
  <c r="O2816" i="1"/>
  <c r="O2817" i="1"/>
  <c r="S2816" i="1"/>
  <c r="U2816" i="1" s="1"/>
  <c r="V2816" i="1" s="1"/>
  <c r="S2817" i="1"/>
  <c r="U2817" i="1" s="1"/>
  <c r="AA2816" i="1"/>
  <c r="AA2817" i="1"/>
  <c r="O2815" i="1"/>
  <c r="S2815" i="1"/>
  <c r="U2815" i="1" s="1"/>
  <c r="AA2815" i="1"/>
  <c r="O2814" i="1"/>
  <c r="S2814" i="1"/>
  <c r="U2814" i="1" s="1"/>
  <c r="Z2814" i="1" s="1"/>
  <c r="AA2814" i="1"/>
  <c r="O2812" i="1"/>
  <c r="O2813" i="1"/>
  <c r="S2812" i="1"/>
  <c r="U2812" i="1" s="1"/>
  <c r="Z2812" i="1" s="1"/>
  <c r="S2813" i="1"/>
  <c r="U2813" i="1" s="1"/>
  <c r="AA2812" i="1"/>
  <c r="AA2813" i="1"/>
  <c r="O2810" i="1"/>
  <c r="O2811" i="1"/>
  <c r="S2810" i="1"/>
  <c r="U2810" i="1" s="1"/>
  <c r="Z2810" i="1" s="1"/>
  <c r="S2811" i="1"/>
  <c r="U2811" i="1" s="1"/>
  <c r="AA2810" i="1"/>
  <c r="AA2811" i="1"/>
  <c r="O2809" i="1"/>
  <c r="S2809" i="1"/>
  <c r="U2809" i="1" s="1"/>
  <c r="Z2809" i="1" s="1"/>
  <c r="AA2809" i="1"/>
  <c r="O2808" i="1"/>
  <c r="S2808" i="1"/>
  <c r="U2808" i="1" s="1"/>
  <c r="AA2808" i="1"/>
  <c r="O2807" i="1"/>
  <c r="S2807" i="1"/>
  <c r="U2807" i="1" s="1"/>
  <c r="AA2807" i="1"/>
  <c r="O2804" i="1"/>
  <c r="O2805" i="1"/>
  <c r="O2806" i="1"/>
  <c r="S2804" i="1"/>
  <c r="U2804" i="1" s="1"/>
  <c r="S2805" i="1"/>
  <c r="U2805" i="1" s="1"/>
  <c r="Z2805" i="1" s="1"/>
  <c r="S2806" i="1"/>
  <c r="U2806" i="1" s="1"/>
  <c r="Z2806" i="1" s="1"/>
  <c r="AA2804" i="1"/>
  <c r="AA2805" i="1"/>
  <c r="AA2806" i="1"/>
  <c r="O2803" i="1"/>
  <c r="S2803" i="1"/>
  <c r="U2803" i="1" s="1"/>
  <c r="AA2803" i="1"/>
  <c r="O2802" i="1"/>
  <c r="S2802" i="1"/>
  <c r="U2802" i="1" s="1"/>
  <c r="V2802" i="1" s="1"/>
  <c r="AA2802" i="1"/>
  <c r="O2795" i="1"/>
  <c r="O2796" i="1"/>
  <c r="O2797" i="1"/>
  <c r="O2798" i="1"/>
  <c r="O2799" i="1"/>
  <c r="O2800" i="1"/>
  <c r="O2801" i="1"/>
  <c r="S2795" i="1"/>
  <c r="U2795" i="1" s="1"/>
  <c r="V2795" i="1" s="1"/>
  <c r="S2796" i="1"/>
  <c r="U2796" i="1" s="1"/>
  <c r="S2797" i="1"/>
  <c r="U2797" i="1" s="1"/>
  <c r="V2797" i="1" s="1"/>
  <c r="S2798" i="1"/>
  <c r="U2798" i="1" s="1"/>
  <c r="S2799" i="1"/>
  <c r="U2799" i="1" s="1"/>
  <c r="S2800" i="1"/>
  <c r="U2800" i="1" s="1"/>
  <c r="S2801" i="1"/>
  <c r="U2801" i="1" s="1"/>
  <c r="AA2795" i="1"/>
  <c r="AA2796" i="1"/>
  <c r="AA2797" i="1"/>
  <c r="AA2798" i="1"/>
  <c r="AA2799" i="1"/>
  <c r="AA2800" i="1"/>
  <c r="AA2801" i="1"/>
  <c r="O2793" i="1"/>
  <c r="O2794" i="1"/>
  <c r="S2793" i="1"/>
  <c r="U2793" i="1" s="1"/>
  <c r="Z2793" i="1" s="1"/>
  <c r="S2794" i="1"/>
  <c r="U2794" i="1" s="1"/>
  <c r="Z2794" i="1" s="1"/>
  <c r="AA2793" i="1"/>
  <c r="AA2794" i="1"/>
  <c r="O2792" i="1"/>
  <c r="S2792" i="1"/>
  <c r="U2792" i="1" s="1"/>
  <c r="AA2792" i="1"/>
  <c r="O2791" i="1"/>
  <c r="S2791" i="1"/>
  <c r="U2791" i="1" s="1"/>
  <c r="V2791" i="1" s="1"/>
  <c r="AA2791" i="1"/>
  <c r="O2790" i="1"/>
  <c r="S2790" i="1"/>
  <c r="U2790" i="1" s="1"/>
  <c r="V2790" i="1" s="1"/>
  <c r="AA2790" i="1"/>
  <c r="O2789" i="1"/>
  <c r="S2789" i="1"/>
  <c r="U2789" i="1" s="1"/>
  <c r="V2789" i="1" s="1"/>
  <c r="AA2789" i="1"/>
  <c r="O2787" i="1"/>
  <c r="O2788" i="1"/>
  <c r="S2787" i="1"/>
  <c r="U2787" i="1" s="1"/>
  <c r="S2788" i="1"/>
  <c r="U2788" i="1" s="1"/>
  <c r="V2788" i="1" s="1"/>
  <c r="AA2787" i="1"/>
  <c r="AA2788" i="1"/>
  <c r="O2786" i="1"/>
  <c r="S2786" i="1"/>
  <c r="U2786" i="1" s="1"/>
  <c r="V2786" i="1" s="1"/>
  <c r="AA2786" i="1"/>
  <c r="O2785" i="1"/>
  <c r="S2785" i="1"/>
  <c r="U2785" i="1" s="1"/>
  <c r="AA2785" i="1"/>
  <c r="O2784" i="1"/>
  <c r="S2784" i="1"/>
  <c r="U2784" i="1" s="1"/>
  <c r="V2784" i="1" s="1"/>
  <c r="AA2784" i="1"/>
  <c r="O2783" i="1"/>
  <c r="S2783" i="1"/>
  <c r="U2783" i="1" s="1"/>
  <c r="AA2783" i="1"/>
  <c r="O2781" i="1"/>
  <c r="O2782" i="1"/>
  <c r="S2781" i="1"/>
  <c r="U2781" i="1" s="1"/>
  <c r="S2782" i="1"/>
  <c r="U2782" i="1" s="1"/>
  <c r="AA2781" i="1"/>
  <c r="AA2782" i="1"/>
  <c r="O2780" i="1"/>
  <c r="S2780" i="1"/>
  <c r="U2780" i="1" s="1"/>
  <c r="Z2780" i="1" s="1"/>
  <c r="AA2780" i="1"/>
  <c r="O2779" i="1"/>
  <c r="S2779" i="1"/>
  <c r="U2779" i="1" s="1"/>
  <c r="AA2779" i="1"/>
  <c r="O2778" i="1"/>
  <c r="S2778" i="1"/>
  <c r="U2778" i="1" s="1"/>
  <c r="Z2778" i="1" s="1"/>
  <c r="AA2778" i="1"/>
  <c r="O2777" i="1"/>
  <c r="S2777" i="1"/>
  <c r="U2777" i="1" s="1"/>
  <c r="AA2777" i="1"/>
  <c r="O2776" i="1"/>
  <c r="S2776" i="1"/>
  <c r="U2776" i="1" s="1"/>
  <c r="AA2776" i="1"/>
  <c r="O2774" i="1"/>
  <c r="O2775" i="1"/>
  <c r="S2774" i="1"/>
  <c r="U2774" i="1" s="1"/>
  <c r="S2775" i="1"/>
  <c r="U2775" i="1" s="1"/>
  <c r="AA2774" i="1"/>
  <c r="AA2775" i="1"/>
  <c r="O2772" i="1"/>
  <c r="O2773" i="1"/>
  <c r="S2772" i="1"/>
  <c r="U2772" i="1" s="1"/>
  <c r="S2773" i="1"/>
  <c r="U2773" i="1" s="1"/>
  <c r="AA2772" i="1"/>
  <c r="AA2773" i="1"/>
  <c r="O2769" i="1"/>
  <c r="O2770" i="1"/>
  <c r="O2771" i="1"/>
  <c r="S2769" i="1"/>
  <c r="U2769" i="1" s="1"/>
  <c r="S2770" i="1"/>
  <c r="U2770" i="1" s="1"/>
  <c r="S2771" i="1"/>
  <c r="U2771" i="1" s="1"/>
  <c r="AA2769" i="1"/>
  <c r="AA2770" i="1"/>
  <c r="AA2771" i="1"/>
  <c r="O2767" i="1"/>
  <c r="O2768" i="1"/>
  <c r="S2767" i="1"/>
  <c r="U2767" i="1" s="1"/>
  <c r="V2767" i="1" s="1"/>
  <c r="S2768" i="1"/>
  <c r="U2768" i="1" s="1"/>
  <c r="V2768" i="1" s="1"/>
  <c r="AA2767" i="1"/>
  <c r="AA2768" i="1"/>
  <c r="O2766" i="1"/>
  <c r="S2766" i="1"/>
  <c r="U2766" i="1" s="1"/>
  <c r="AA2766" i="1"/>
  <c r="O2764" i="1"/>
  <c r="O2765" i="1"/>
  <c r="S2764" i="1"/>
  <c r="U2764" i="1" s="1"/>
  <c r="S2765" i="1"/>
  <c r="U2765" i="1" s="1"/>
  <c r="AA2764" i="1"/>
  <c r="AA2765" i="1"/>
  <c r="O2762" i="1"/>
  <c r="O2763" i="1"/>
  <c r="S2762" i="1"/>
  <c r="U2762" i="1" s="1"/>
  <c r="S2763" i="1"/>
  <c r="U2763" i="1" s="1"/>
  <c r="AA2762" i="1"/>
  <c r="AA2763" i="1"/>
  <c r="O2761" i="1"/>
  <c r="S2761" i="1"/>
  <c r="U2761" i="1" s="1"/>
  <c r="AA2761" i="1"/>
  <c r="O2756" i="1"/>
  <c r="O2757" i="1"/>
  <c r="O2758" i="1"/>
  <c r="O2759" i="1"/>
  <c r="O2760" i="1"/>
  <c r="S2756" i="1"/>
  <c r="U2756" i="1" s="1"/>
  <c r="S2757" i="1"/>
  <c r="U2757" i="1" s="1"/>
  <c r="S2758" i="1"/>
  <c r="U2758" i="1" s="1"/>
  <c r="S2759" i="1"/>
  <c r="U2759" i="1" s="1"/>
  <c r="V2759" i="1" s="1"/>
  <c r="S2760" i="1"/>
  <c r="U2760" i="1" s="1"/>
  <c r="AA2756" i="1"/>
  <c r="AA2757" i="1"/>
  <c r="AA2758" i="1"/>
  <c r="AA2759" i="1"/>
  <c r="AA2760" i="1"/>
  <c r="O2754" i="1"/>
  <c r="O2755" i="1"/>
  <c r="S2754" i="1"/>
  <c r="U2754" i="1" s="1"/>
  <c r="V2754" i="1" s="1"/>
  <c r="S2755" i="1"/>
  <c r="U2755" i="1" s="1"/>
  <c r="AA2754" i="1"/>
  <c r="AA2755" i="1"/>
  <c r="O2753" i="1"/>
  <c r="S2753" i="1"/>
  <c r="U2753" i="1" s="1"/>
  <c r="AA2753" i="1"/>
  <c r="O2752" i="1"/>
  <c r="S2752" i="1"/>
  <c r="U2752" i="1" s="1"/>
  <c r="AA2752" i="1"/>
  <c r="O2749" i="1"/>
  <c r="O2750" i="1"/>
  <c r="O2751" i="1"/>
  <c r="S2749" i="1"/>
  <c r="U2749" i="1" s="1"/>
  <c r="V2749" i="1" s="1"/>
  <c r="S2750" i="1"/>
  <c r="U2750" i="1" s="1"/>
  <c r="S2751" i="1"/>
  <c r="U2751" i="1" s="1"/>
  <c r="AA2749" i="1"/>
  <c r="AA2750" i="1"/>
  <c r="AA2751" i="1"/>
  <c r="O2748" i="1"/>
  <c r="S2748" i="1"/>
  <c r="U2748" i="1" s="1"/>
  <c r="V2748" i="1" s="1"/>
  <c r="AA2748" i="1"/>
  <c r="O2747" i="1"/>
  <c r="S2747" i="1"/>
  <c r="U2747" i="1" s="1"/>
  <c r="AA2747" i="1"/>
  <c r="O2746" i="1"/>
  <c r="S2746" i="1"/>
  <c r="U2746" i="1" s="1"/>
  <c r="AA2746" i="1"/>
  <c r="O2745" i="1"/>
  <c r="S2745" i="1"/>
  <c r="U2745" i="1" s="1"/>
  <c r="V2745" i="1" s="1"/>
  <c r="AA2745" i="1"/>
  <c r="O2743" i="1"/>
  <c r="O2744" i="1"/>
  <c r="S2743" i="1"/>
  <c r="U2743" i="1" s="1"/>
  <c r="Z2743" i="1" s="1"/>
  <c r="S2744" i="1"/>
  <c r="U2744" i="1" s="1"/>
  <c r="AA2743" i="1"/>
  <c r="AA2744" i="1"/>
  <c r="O2741" i="1"/>
  <c r="O2742" i="1"/>
  <c r="S2741" i="1"/>
  <c r="U2741" i="1" s="1"/>
  <c r="S2742" i="1"/>
  <c r="U2742" i="1" s="1"/>
  <c r="AA2741" i="1"/>
  <c r="AA2742" i="1"/>
  <c r="O2740" i="1"/>
  <c r="S2740" i="1"/>
  <c r="U2740" i="1" s="1"/>
  <c r="V2740" i="1" s="1"/>
  <c r="AA2740" i="1"/>
  <c r="O2739" i="1"/>
  <c r="S2739" i="1"/>
  <c r="U2739" i="1" s="1"/>
  <c r="V2739" i="1" s="1"/>
  <c r="AA2739" i="1"/>
  <c r="O2738" i="1"/>
  <c r="S2738" i="1"/>
  <c r="U2738" i="1" s="1"/>
  <c r="V2738" i="1" s="1"/>
  <c r="AA2738" i="1"/>
  <c r="O2737" i="1"/>
  <c r="S2737" i="1"/>
  <c r="U2737" i="1" s="1"/>
  <c r="V2737" i="1" s="1"/>
  <c r="AA2737" i="1"/>
  <c r="O2736" i="1"/>
  <c r="S2736" i="1"/>
  <c r="U2736" i="1" s="1"/>
  <c r="AA2736" i="1"/>
  <c r="O2735" i="1"/>
  <c r="S2735" i="1"/>
  <c r="U2735" i="1" s="1"/>
  <c r="Z2735" i="1" s="1"/>
  <c r="AA2735" i="1"/>
  <c r="O2734" i="1"/>
  <c r="S2734" i="1"/>
  <c r="U2734" i="1" s="1"/>
  <c r="AA2734" i="1"/>
  <c r="O2733" i="1"/>
  <c r="S2733" i="1"/>
  <c r="U2733" i="1" s="1"/>
  <c r="AA2733" i="1"/>
  <c r="O2732" i="1"/>
  <c r="S2732" i="1"/>
  <c r="U2732" i="1" s="1"/>
  <c r="Z2732" i="1" s="1"/>
  <c r="AA2732" i="1"/>
  <c r="O2731" i="1"/>
  <c r="S2731" i="1"/>
  <c r="U2731" i="1" s="1"/>
  <c r="AA2731" i="1"/>
  <c r="O2728" i="1"/>
  <c r="O2729" i="1"/>
  <c r="O2730" i="1"/>
  <c r="S2728" i="1"/>
  <c r="U2728" i="1" s="1"/>
  <c r="S2729" i="1"/>
  <c r="U2729" i="1" s="1"/>
  <c r="S2730" i="1"/>
  <c r="U2730" i="1" s="1"/>
  <c r="V2730" i="1" s="1"/>
  <c r="AA2728" i="1"/>
  <c r="AA2729" i="1"/>
  <c r="AA2730" i="1"/>
  <c r="O2723" i="1"/>
  <c r="O2724" i="1"/>
  <c r="O2725" i="1"/>
  <c r="O2726" i="1"/>
  <c r="O2727" i="1"/>
  <c r="S2723" i="1"/>
  <c r="U2723" i="1" s="1"/>
  <c r="S2724" i="1"/>
  <c r="U2724" i="1" s="1"/>
  <c r="Z2724" i="1" s="1"/>
  <c r="S2725" i="1"/>
  <c r="U2725" i="1" s="1"/>
  <c r="Z2725" i="1" s="1"/>
  <c r="S2726" i="1"/>
  <c r="U2726" i="1" s="1"/>
  <c r="S2727" i="1"/>
  <c r="U2727" i="1" s="1"/>
  <c r="AA2723" i="1"/>
  <c r="AA2724" i="1"/>
  <c r="AA2725" i="1"/>
  <c r="AA2726" i="1"/>
  <c r="AA2727" i="1"/>
  <c r="O2722" i="1"/>
  <c r="S2722" i="1"/>
  <c r="U2722" i="1" s="1"/>
  <c r="AA2722" i="1"/>
  <c r="O2720" i="1"/>
  <c r="O2721" i="1"/>
  <c r="S2720" i="1"/>
  <c r="U2720" i="1" s="1"/>
  <c r="V2720" i="1" s="1"/>
  <c r="S2721" i="1"/>
  <c r="U2721" i="1" s="1"/>
  <c r="V2721" i="1" s="1"/>
  <c r="AA2720" i="1"/>
  <c r="AA2721" i="1"/>
  <c r="O2718" i="1"/>
  <c r="O2719" i="1"/>
  <c r="S2718" i="1"/>
  <c r="U2718" i="1" s="1"/>
  <c r="S2719" i="1"/>
  <c r="U2719" i="1" s="1"/>
  <c r="AA2718" i="1"/>
  <c r="AA2719" i="1"/>
  <c r="O2716" i="1"/>
  <c r="O2717" i="1"/>
  <c r="S2716" i="1"/>
  <c r="U2716" i="1" s="1"/>
  <c r="S2717" i="1"/>
  <c r="U2717" i="1" s="1"/>
  <c r="V2717" i="1" s="1"/>
  <c r="AA2716" i="1"/>
  <c r="AA2717" i="1"/>
  <c r="O2715" i="1"/>
  <c r="S2715" i="1"/>
  <c r="U2715" i="1" s="1"/>
  <c r="V2715" i="1" s="1"/>
  <c r="AA2715" i="1"/>
  <c r="O2713" i="1"/>
  <c r="O2714" i="1"/>
  <c r="S2713" i="1"/>
  <c r="U2713" i="1" s="1"/>
  <c r="S2714" i="1"/>
  <c r="U2714" i="1" s="1"/>
  <c r="V2714" i="1" s="1"/>
  <c r="AA2713" i="1"/>
  <c r="AA2714" i="1"/>
  <c r="O2712" i="1"/>
  <c r="S2712" i="1"/>
  <c r="U2712" i="1" s="1"/>
  <c r="AA2712" i="1"/>
  <c r="O2711" i="1"/>
  <c r="S2711" i="1"/>
  <c r="U2711" i="1" s="1"/>
  <c r="Z2711" i="1" s="1"/>
  <c r="AA2711" i="1"/>
  <c r="O2710" i="1"/>
  <c r="S2710" i="1"/>
  <c r="U2710" i="1" s="1"/>
  <c r="V2710" i="1" s="1"/>
  <c r="AA2710" i="1"/>
  <c r="O2706" i="1"/>
  <c r="O2707" i="1"/>
  <c r="O2708" i="1"/>
  <c r="O2709" i="1"/>
  <c r="S2706" i="1"/>
  <c r="U2706" i="1" s="1"/>
  <c r="Z2706" i="1" s="1"/>
  <c r="S2707" i="1"/>
  <c r="U2707" i="1" s="1"/>
  <c r="S2708" i="1"/>
  <c r="U2708" i="1" s="1"/>
  <c r="S2709" i="1"/>
  <c r="U2709" i="1" s="1"/>
  <c r="AA2706" i="1"/>
  <c r="AA2707" i="1"/>
  <c r="AA2708" i="1"/>
  <c r="AA2709" i="1"/>
  <c r="O2704" i="1"/>
  <c r="O2705" i="1"/>
  <c r="S2704" i="1"/>
  <c r="U2704" i="1" s="1"/>
  <c r="Z2704" i="1" s="1"/>
  <c r="S2705" i="1"/>
  <c r="U2705" i="1" s="1"/>
  <c r="AA2704" i="1"/>
  <c r="AA2705" i="1"/>
  <c r="O2703" i="1"/>
  <c r="S2703" i="1"/>
  <c r="U2703" i="1" s="1"/>
  <c r="AA2703" i="1"/>
  <c r="O2702" i="1"/>
  <c r="S2702" i="1"/>
  <c r="U2702" i="1" s="1"/>
  <c r="Z2702" i="1" s="1"/>
  <c r="AA2702" i="1"/>
  <c r="O2701" i="1"/>
  <c r="S2701" i="1"/>
  <c r="U2701" i="1" s="1"/>
  <c r="AA2701" i="1"/>
  <c r="O2700" i="1"/>
  <c r="S2700" i="1"/>
  <c r="U2700" i="1" s="1"/>
  <c r="AA2700" i="1"/>
  <c r="O2699" i="1"/>
  <c r="S2699" i="1"/>
  <c r="U2699" i="1" s="1"/>
  <c r="V2699" i="1" s="1"/>
  <c r="AA2699" i="1"/>
  <c r="O2696" i="1"/>
  <c r="O2697" i="1"/>
  <c r="O2698" i="1"/>
  <c r="S2696" i="1"/>
  <c r="U2696" i="1" s="1"/>
  <c r="S2697" i="1"/>
  <c r="U2697" i="1" s="1"/>
  <c r="S2698" i="1"/>
  <c r="U2698" i="1" s="1"/>
  <c r="AA2696" i="1"/>
  <c r="AA2697" i="1"/>
  <c r="AA2698" i="1"/>
  <c r="O2695" i="1"/>
  <c r="S2695" i="1"/>
  <c r="U2695" i="1" s="1"/>
  <c r="Z2695" i="1" s="1"/>
  <c r="AA2695" i="1"/>
  <c r="O2694" i="1"/>
  <c r="S2694" i="1"/>
  <c r="U2694" i="1" s="1"/>
  <c r="AA2694" i="1"/>
  <c r="O2693" i="1"/>
  <c r="S2693" i="1"/>
  <c r="U2693" i="1" s="1"/>
  <c r="Z2693" i="1" s="1"/>
  <c r="AA2693" i="1"/>
  <c r="O2692" i="1"/>
  <c r="S2692" i="1"/>
  <c r="U2692" i="1" s="1"/>
  <c r="AA2692" i="1"/>
  <c r="O2691" i="1"/>
  <c r="S2691" i="1"/>
  <c r="U2691" i="1" s="1"/>
  <c r="Z2691" i="1" s="1"/>
  <c r="AA2691" i="1"/>
  <c r="O2690" i="1"/>
  <c r="S2690" i="1"/>
  <c r="U2690" i="1" s="1"/>
  <c r="V2690" i="1" s="1"/>
  <c r="AA2690" i="1"/>
  <c r="O2689" i="1"/>
  <c r="S2689" i="1"/>
  <c r="U2689" i="1" s="1"/>
  <c r="AA2689" i="1"/>
  <c r="O2688" i="1"/>
  <c r="S2688" i="1"/>
  <c r="U2688" i="1" s="1"/>
  <c r="AA2688" i="1"/>
  <c r="O2687" i="1"/>
  <c r="S2687" i="1"/>
  <c r="U2687" i="1" s="1"/>
  <c r="Z2687" i="1" s="1"/>
  <c r="AA2687" i="1"/>
  <c r="O2686" i="1"/>
  <c r="S2686" i="1"/>
  <c r="U2686" i="1" s="1"/>
  <c r="Z2686" i="1" s="1"/>
  <c r="AA2686" i="1"/>
  <c r="O2685" i="1"/>
  <c r="S2685" i="1"/>
  <c r="U2685" i="1" s="1"/>
  <c r="V2685" i="1" s="1"/>
  <c r="AA2685" i="1"/>
  <c r="O2684" i="1"/>
  <c r="S2684" i="1"/>
  <c r="U2684" i="1" s="1"/>
  <c r="V2684" i="1" s="1"/>
  <c r="AA2684" i="1"/>
  <c r="O2683" i="1"/>
  <c r="S2683" i="1"/>
  <c r="U2683" i="1" s="1"/>
  <c r="AA2683" i="1"/>
  <c r="O2682" i="1"/>
  <c r="S2682" i="1"/>
  <c r="U2682" i="1" s="1"/>
  <c r="V2682" i="1" s="1"/>
  <c r="AA2682" i="1"/>
  <c r="O2681" i="1"/>
  <c r="S2681" i="1"/>
  <c r="U2681" i="1" s="1"/>
  <c r="AA2681" i="1"/>
  <c r="O2680" i="1"/>
  <c r="S2680" i="1"/>
  <c r="U2680" i="1" s="1"/>
  <c r="AA2680" i="1"/>
  <c r="O2679" i="1"/>
  <c r="S2679" i="1"/>
  <c r="U2679" i="1" s="1"/>
  <c r="AA2679" i="1"/>
  <c r="O2678" i="1"/>
  <c r="S2678" i="1"/>
  <c r="U2678" i="1" s="1"/>
  <c r="Z2678" i="1" s="1"/>
  <c r="AA2678" i="1"/>
  <c r="O2677" i="1"/>
  <c r="S2677" i="1"/>
  <c r="U2677" i="1" s="1"/>
  <c r="V2677" i="1" s="1"/>
  <c r="AA2677" i="1"/>
  <c r="O2673" i="1"/>
  <c r="O2674" i="1"/>
  <c r="O2675" i="1"/>
  <c r="O2676" i="1"/>
  <c r="S2673" i="1"/>
  <c r="U2673" i="1" s="1"/>
  <c r="Z2673" i="1" s="1"/>
  <c r="S2674" i="1"/>
  <c r="U2674" i="1" s="1"/>
  <c r="S2675" i="1"/>
  <c r="U2675" i="1" s="1"/>
  <c r="V2675" i="1" s="1"/>
  <c r="S2676" i="1"/>
  <c r="U2676" i="1" s="1"/>
  <c r="AA2673" i="1"/>
  <c r="AA2674" i="1"/>
  <c r="AA2675" i="1"/>
  <c r="AA2676" i="1"/>
  <c r="O2672" i="1"/>
  <c r="S2672" i="1"/>
  <c r="U2672" i="1" s="1"/>
  <c r="AA2672" i="1"/>
  <c r="O2666" i="1"/>
  <c r="O2667" i="1"/>
  <c r="O2668" i="1"/>
  <c r="O2669" i="1"/>
  <c r="O2670" i="1"/>
  <c r="O2671" i="1"/>
  <c r="S2666" i="1"/>
  <c r="U2666" i="1" s="1"/>
  <c r="S2667" i="1"/>
  <c r="U2667" i="1" s="1"/>
  <c r="S2668" i="1"/>
  <c r="U2668" i="1" s="1"/>
  <c r="S2669" i="1"/>
  <c r="U2669" i="1" s="1"/>
  <c r="V2669" i="1" s="1"/>
  <c r="S2670" i="1"/>
  <c r="U2670" i="1" s="1"/>
  <c r="V2670" i="1" s="1"/>
  <c r="S2671" i="1"/>
  <c r="U2671" i="1" s="1"/>
  <c r="V2671" i="1" s="1"/>
  <c r="AA2666" i="1"/>
  <c r="AA2667" i="1"/>
  <c r="AA2668" i="1"/>
  <c r="AA2669" i="1"/>
  <c r="AA2670" i="1"/>
  <c r="AA2671" i="1"/>
  <c r="O2664" i="1"/>
  <c r="O2665" i="1"/>
  <c r="S2664" i="1"/>
  <c r="U2664" i="1" s="1"/>
  <c r="Z2664" i="1" s="1"/>
  <c r="S2665" i="1"/>
  <c r="U2665" i="1" s="1"/>
  <c r="Z2665" i="1" s="1"/>
  <c r="AA2664" i="1"/>
  <c r="AA2665" i="1"/>
  <c r="O2663" i="1"/>
  <c r="S2663" i="1"/>
  <c r="U2663" i="1" s="1"/>
  <c r="AA2663" i="1"/>
  <c r="O2662" i="1"/>
  <c r="S2662" i="1"/>
  <c r="U2662" i="1" s="1"/>
  <c r="V2662" i="1" s="1"/>
  <c r="AA2662" i="1"/>
  <c r="O2661" i="1"/>
  <c r="S2661" i="1"/>
  <c r="U2661" i="1" s="1"/>
  <c r="AA2661" i="1"/>
  <c r="O2660" i="1"/>
  <c r="S2660" i="1"/>
  <c r="U2660" i="1" s="1"/>
  <c r="AA2660" i="1"/>
  <c r="O2659" i="1"/>
  <c r="S2659" i="1"/>
  <c r="U2659" i="1" s="1"/>
  <c r="AA2659" i="1"/>
  <c r="O2658" i="1"/>
  <c r="S2658" i="1"/>
  <c r="U2658" i="1" s="1"/>
  <c r="AA2658" i="1"/>
  <c r="O2657" i="1"/>
  <c r="S2657" i="1"/>
  <c r="U2657" i="1" s="1"/>
  <c r="AA2657" i="1"/>
  <c r="O2654" i="1"/>
  <c r="O2655" i="1"/>
  <c r="O2656" i="1"/>
  <c r="S2654" i="1"/>
  <c r="U2654" i="1" s="1"/>
  <c r="S2655" i="1"/>
  <c r="U2655" i="1" s="1"/>
  <c r="V2655" i="1" s="1"/>
  <c r="S2656" i="1"/>
  <c r="U2656" i="1" s="1"/>
  <c r="AA2654" i="1"/>
  <c r="AA2655" i="1"/>
  <c r="AA2656" i="1"/>
  <c r="O2652" i="1"/>
  <c r="O2653" i="1"/>
  <c r="S2652" i="1"/>
  <c r="U2652" i="1" s="1"/>
  <c r="S2653" i="1"/>
  <c r="U2653" i="1" s="1"/>
  <c r="Z2653" i="1" s="1"/>
  <c r="AA2652" i="1"/>
  <c r="AA2653" i="1"/>
  <c r="O2646" i="1"/>
  <c r="O2647" i="1"/>
  <c r="O2648" i="1"/>
  <c r="O2649" i="1"/>
  <c r="O2650" i="1"/>
  <c r="O2651" i="1"/>
  <c r="S2646" i="1"/>
  <c r="U2646" i="1" s="1"/>
  <c r="Z2646" i="1" s="1"/>
  <c r="S2647" i="1"/>
  <c r="U2647" i="1" s="1"/>
  <c r="V2647" i="1" s="1"/>
  <c r="S2648" i="1"/>
  <c r="U2648" i="1" s="1"/>
  <c r="Z2648" i="1" s="1"/>
  <c r="S2649" i="1"/>
  <c r="U2649" i="1" s="1"/>
  <c r="V2649" i="1" s="1"/>
  <c r="S2650" i="1"/>
  <c r="U2650" i="1" s="1"/>
  <c r="Z2650" i="1" s="1"/>
  <c r="S2651" i="1"/>
  <c r="U2651" i="1" s="1"/>
  <c r="Z2651" i="1" s="1"/>
  <c r="AA2646" i="1"/>
  <c r="AA2647" i="1"/>
  <c r="AA2648" i="1"/>
  <c r="AA2649" i="1"/>
  <c r="AA2650" i="1"/>
  <c r="AA2651" i="1"/>
  <c r="O2645" i="1"/>
  <c r="S2645" i="1"/>
  <c r="U2645" i="1" s="1"/>
  <c r="AA2645" i="1"/>
  <c r="O2642" i="1"/>
  <c r="O2643" i="1"/>
  <c r="O2644" i="1"/>
  <c r="S2642" i="1"/>
  <c r="U2642" i="1" s="1"/>
  <c r="Z2642" i="1" s="1"/>
  <c r="S2643" i="1"/>
  <c r="U2643" i="1" s="1"/>
  <c r="V2643" i="1" s="1"/>
  <c r="S2644" i="1"/>
  <c r="U2644" i="1" s="1"/>
  <c r="AA2642" i="1"/>
  <c r="AA2643" i="1"/>
  <c r="AA2644" i="1"/>
  <c r="O2641" i="1"/>
  <c r="S2641" i="1"/>
  <c r="U2641" i="1" s="1"/>
  <c r="AA2641" i="1"/>
  <c r="O2640" i="1"/>
  <c r="S2640" i="1"/>
  <c r="U2640" i="1" s="1"/>
  <c r="AA2640" i="1"/>
  <c r="O2639" i="1"/>
  <c r="S2639" i="1"/>
  <c r="U2639" i="1" s="1"/>
  <c r="AA2639" i="1"/>
  <c r="O2638" i="1"/>
  <c r="S2638" i="1"/>
  <c r="U2638" i="1" s="1"/>
  <c r="V2638" i="1" s="1"/>
  <c r="AA2638" i="1"/>
  <c r="O2637" i="1"/>
  <c r="S2637" i="1"/>
  <c r="U2637" i="1" s="1"/>
  <c r="AA2637" i="1"/>
  <c r="O2636" i="1"/>
  <c r="S2636" i="1"/>
  <c r="U2636" i="1" s="1"/>
  <c r="Z2636" i="1" s="1"/>
  <c r="AA2636" i="1"/>
  <c r="O2635" i="1"/>
  <c r="S2635" i="1"/>
  <c r="U2635" i="1" s="1"/>
  <c r="Z2635" i="1" s="1"/>
  <c r="AA2635" i="1"/>
  <c r="O2633" i="1"/>
  <c r="O2634" i="1"/>
  <c r="S2633" i="1"/>
  <c r="U2633" i="1" s="1"/>
  <c r="S2634" i="1"/>
  <c r="U2634" i="1" s="1"/>
  <c r="AA2633" i="1"/>
  <c r="AA2634" i="1"/>
  <c r="O2632" i="1"/>
  <c r="S2632" i="1"/>
  <c r="U2632" i="1" s="1"/>
  <c r="AA2632" i="1"/>
  <c r="O2631" i="1"/>
  <c r="S2631" i="1"/>
  <c r="U2631" i="1" s="1"/>
  <c r="AA2631" i="1"/>
  <c r="O2628" i="1"/>
  <c r="O2629" i="1"/>
  <c r="O2630" i="1"/>
  <c r="S2628" i="1"/>
  <c r="U2628" i="1" s="1"/>
  <c r="S2629" i="1"/>
  <c r="U2629" i="1" s="1"/>
  <c r="S2630" i="1"/>
  <c r="U2630" i="1" s="1"/>
  <c r="AA2628" i="1"/>
  <c r="AA2629" i="1"/>
  <c r="AA2630" i="1"/>
  <c r="O2627" i="1"/>
  <c r="S2627" i="1"/>
  <c r="U2627" i="1" s="1"/>
  <c r="AA2627" i="1"/>
  <c r="O2626" i="1"/>
  <c r="S2626" i="1"/>
  <c r="U2626" i="1" s="1"/>
  <c r="V2626" i="1" s="1"/>
  <c r="AA2626" i="1"/>
  <c r="O2620" i="1"/>
  <c r="O2621" i="1"/>
  <c r="O2622" i="1"/>
  <c r="O2623" i="1"/>
  <c r="O2624" i="1"/>
  <c r="O2625" i="1"/>
  <c r="S2620" i="1"/>
  <c r="U2620" i="1" s="1"/>
  <c r="Z2620" i="1" s="1"/>
  <c r="S2621" i="1"/>
  <c r="U2621" i="1" s="1"/>
  <c r="Z2621" i="1" s="1"/>
  <c r="S2622" i="1"/>
  <c r="U2622" i="1" s="1"/>
  <c r="V2622" i="1" s="1"/>
  <c r="S2623" i="1"/>
  <c r="U2623" i="1" s="1"/>
  <c r="S2624" i="1"/>
  <c r="U2624" i="1" s="1"/>
  <c r="S2625" i="1"/>
  <c r="U2625" i="1" s="1"/>
  <c r="AA2620" i="1"/>
  <c r="AA2621" i="1"/>
  <c r="AA2622" i="1"/>
  <c r="AA2623" i="1"/>
  <c r="AA2624" i="1"/>
  <c r="AA2625" i="1"/>
  <c r="O2619" i="1"/>
  <c r="S2619" i="1"/>
  <c r="U2619" i="1" s="1"/>
  <c r="AA2619" i="1"/>
  <c r="O2617" i="1"/>
  <c r="O2618" i="1"/>
  <c r="S2617" i="1"/>
  <c r="U2617" i="1" s="1"/>
  <c r="Z2617" i="1" s="1"/>
  <c r="S2618" i="1"/>
  <c r="U2618" i="1" s="1"/>
  <c r="Z2618" i="1" s="1"/>
  <c r="AA2617" i="1"/>
  <c r="AA2618" i="1"/>
  <c r="O2616" i="1"/>
  <c r="S2616" i="1"/>
  <c r="U2616" i="1" s="1"/>
  <c r="AA2616" i="1"/>
  <c r="O2615" i="1"/>
  <c r="S2615" i="1"/>
  <c r="U2615" i="1" s="1"/>
  <c r="AA2615" i="1"/>
  <c r="O2613" i="1"/>
  <c r="O2614" i="1"/>
  <c r="S2613" i="1"/>
  <c r="U2613" i="1" s="1"/>
  <c r="V2613" i="1" s="1"/>
  <c r="S2614" i="1"/>
  <c r="U2614" i="1" s="1"/>
  <c r="V2614" i="1" s="1"/>
  <c r="AA2613" i="1"/>
  <c r="AA2614" i="1"/>
  <c r="O2612" i="1"/>
  <c r="S2612" i="1"/>
  <c r="U2612" i="1" s="1"/>
  <c r="AA2612" i="1"/>
  <c r="O2610" i="1"/>
  <c r="O2611" i="1"/>
  <c r="S2610" i="1"/>
  <c r="U2610" i="1" s="1"/>
  <c r="Z2610" i="1" s="1"/>
  <c r="S2611" i="1"/>
  <c r="U2611" i="1" s="1"/>
  <c r="Z2611" i="1" s="1"/>
  <c r="AA2610" i="1"/>
  <c r="AA2611" i="1"/>
  <c r="O2607" i="1"/>
  <c r="O2608" i="1"/>
  <c r="O2609" i="1"/>
  <c r="S2607" i="1"/>
  <c r="U2607" i="1" s="1"/>
  <c r="V2607" i="1" s="1"/>
  <c r="S2608" i="1"/>
  <c r="U2608" i="1" s="1"/>
  <c r="S2609" i="1"/>
  <c r="U2609" i="1" s="1"/>
  <c r="V2609" i="1" s="1"/>
  <c r="AA2607" i="1"/>
  <c r="AA2608" i="1"/>
  <c r="AA2609" i="1"/>
  <c r="O2606" i="1"/>
  <c r="S2606" i="1"/>
  <c r="U2606" i="1" s="1"/>
  <c r="V2606" i="1" s="1"/>
  <c r="AA2606" i="1"/>
  <c r="O2605" i="1"/>
  <c r="S2605" i="1"/>
  <c r="U2605" i="1" s="1"/>
  <c r="V2605" i="1" s="1"/>
  <c r="AA2605" i="1"/>
  <c r="O2602" i="1"/>
  <c r="O2603" i="1"/>
  <c r="O2604" i="1"/>
  <c r="S2602" i="1"/>
  <c r="U2602" i="1" s="1"/>
  <c r="V2602" i="1" s="1"/>
  <c r="S2603" i="1"/>
  <c r="U2603" i="1" s="1"/>
  <c r="Z2603" i="1" s="1"/>
  <c r="S2604" i="1"/>
  <c r="U2604" i="1" s="1"/>
  <c r="V2604" i="1" s="1"/>
  <c r="AA2602" i="1"/>
  <c r="AA2603" i="1"/>
  <c r="AA2604" i="1"/>
  <c r="O2601" i="1"/>
  <c r="S2601" i="1"/>
  <c r="U2601" i="1" s="1"/>
  <c r="AA2601" i="1"/>
  <c r="O2600" i="1"/>
  <c r="S2600" i="1"/>
  <c r="U2600" i="1" s="1"/>
  <c r="AA2600" i="1"/>
  <c r="O2599" i="1"/>
  <c r="S2599" i="1"/>
  <c r="U2599" i="1" s="1"/>
  <c r="AA2599" i="1"/>
  <c r="O2597" i="1"/>
  <c r="O2598" i="1"/>
  <c r="S2597" i="1"/>
  <c r="U2597" i="1" s="1"/>
  <c r="S2598" i="1"/>
  <c r="U2598" i="1" s="1"/>
  <c r="Z2598" i="1" s="1"/>
  <c r="AA2597" i="1"/>
  <c r="AA2598" i="1"/>
  <c r="O2594" i="1"/>
  <c r="O2595" i="1"/>
  <c r="O2596" i="1"/>
  <c r="S2594" i="1"/>
  <c r="U2594" i="1" s="1"/>
  <c r="V2594" i="1" s="1"/>
  <c r="S2595" i="1"/>
  <c r="U2595" i="1" s="1"/>
  <c r="S2596" i="1"/>
  <c r="U2596" i="1" s="1"/>
  <c r="Z2596" i="1" s="1"/>
  <c r="AA2594" i="1"/>
  <c r="AA2595" i="1"/>
  <c r="AA2596" i="1"/>
  <c r="O2591" i="1"/>
  <c r="O2592" i="1"/>
  <c r="O2593" i="1"/>
  <c r="S2591" i="1"/>
  <c r="U2591" i="1" s="1"/>
  <c r="Z2591" i="1" s="1"/>
  <c r="S2592" i="1"/>
  <c r="U2592" i="1" s="1"/>
  <c r="S2593" i="1"/>
  <c r="U2593" i="1" s="1"/>
  <c r="AA2591" i="1"/>
  <c r="AA2592" i="1"/>
  <c r="AA2593" i="1"/>
  <c r="O2590" i="1"/>
  <c r="S2590" i="1"/>
  <c r="U2590" i="1" s="1"/>
  <c r="Z2590" i="1" s="1"/>
  <c r="AA2590" i="1"/>
  <c r="O2589" i="1"/>
  <c r="S2589" i="1"/>
  <c r="U2589" i="1" s="1"/>
  <c r="AA2589" i="1"/>
  <c r="O2588" i="1"/>
  <c r="S2588" i="1"/>
  <c r="U2588" i="1" s="1"/>
  <c r="AA2588" i="1"/>
  <c r="O2587" i="1"/>
  <c r="S2587" i="1"/>
  <c r="U2587" i="1" s="1"/>
  <c r="AA2587" i="1"/>
  <c r="O2586" i="1"/>
  <c r="S2586" i="1"/>
  <c r="U2586" i="1" s="1"/>
  <c r="Z2586" i="1" s="1"/>
  <c r="AA2586" i="1"/>
  <c r="O2585" i="1"/>
  <c r="S2585" i="1"/>
  <c r="U2585" i="1" s="1"/>
  <c r="AA2585" i="1"/>
  <c r="O2584" i="1"/>
  <c r="S2584" i="1"/>
  <c r="U2584" i="1" s="1"/>
  <c r="V2584" i="1" s="1"/>
  <c r="AA2584" i="1"/>
  <c r="O2583" i="1"/>
  <c r="S2583" i="1"/>
  <c r="U2583" i="1" s="1"/>
  <c r="Z2583" i="1" s="1"/>
  <c r="AA2583" i="1"/>
  <c r="O2581" i="1"/>
  <c r="O2582" i="1"/>
  <c r="S2581" i="1"/>
  <c r="U2581" i="1" s="1"/>
  <c r="V2581" i="1" s="1"/>
  <c r="S2582" i="1"/>
  <c r="U2582" i="1" s="1"/>
  <c r="AA2581" i="1"/>
  <c r="AA2582" i="1"/>
  <c r="O2580" i="1"/>
  <c r="S2580" i="1"/>
  <c r="U2580" i="1" s="1"/>
  <c r="Z2580" i="1" s="1"/>
  <c r="AA2580" i="1"/>
  <c r="O2576" i="1"/>
  <c r="O2577" i="1"/>
  <c r="O2578" i="1"/>
  <c r="O2579" i="1"/>
  <c r="S2576" i="1"/>
  <c r="U2576" i="1" s="1"/>
  <c r="S2577" i="1"/>
  <c r="U2577" i="1" s="1"/>
  <c r="S2578" i="1"/>
  <c r="U2578" i="1" s="1"/>
  <c r="S2579" i="1"/>
  <c r="U2579" i="1" s="1"/>
  <c r="AA2576" i="1"/>
  <c r="AA2577" i="1"/>
  <c r="AA2578" i="1"/>
  <c r="AA2579" i="1"/>
  <c r="O2575" i="1"/>
  <c r="S2575" i="1"/>
  <c r="U2575" i="1" s="1"/>
  <c r="AA2575" i="1"/>
  <c r="O2574" i="1"/>
  <c r="S2574" i="1"/>
  <c r="U2574" i="1" s="1"/>
  <c r="AA2574" i="1"/>
  <c r="O2573" i="1"/>
  <c r="S2573" i="1"/>
  <c r="U2573" i="1" s="1"/>
  <c r="AA2573" i="1"/>
  <c r="O2572" i="1"/>
  <c r="S2572" i="1"/>
  <c r="U2572" i="1" s="1"/>
  <c r="AA2572" i="1"/>
  <c r="O2570" i="1"/>
  <c r="O2571" i="1"/>
  <c r="S2570" i="1"/>
  <c r="U2570" i="1" s="1"/>
  <c r="Z2570" i="1" s="1"/>
  <c r="S2571" i="1"/>
  <c r="U2571" i="1" s="1"/>
  <c r="AA2570" i="1"/>
  <c r="AA2571" i="1"/>
  <c r="O2569" i="1"/>
  <c r="S2569" i="1"/>
  <c r="U2569" i="1" s="1"/>
  <c r="AA2569" i="1"/>
  <c r="O2568" i="1"/>
  <c r="S2568" i="1"/>
  <c r="U2568" i="1" s="1"/>
  <c r="AA2568" i="1"/>
  <c r="O2567" i="1"/>
  <c r="S2567" i="1"/>
  <c r="U2567" i="1" s="1"/>
  <c r="Z2567" i="1" s="1"/>
  <c r="AA2567" i="1"/>
  <c r="O2566" i="1"/>
  <c r="S2566" i="1"/>
  <c r="U2566" i="1" s="1"/>
  <c r="Z2566" i="1" s="1"/>
  <c r="AA2566" i="1"/>
  <c r="O2565" i="1"/>
  <c r="S2565" i="1"/>
  <c r="U2565" i="1" s="1"/>
  <c r="Z2565" i="1" s="1"/>
  <c r="AA2565" i="1"/>
  <c r="O2564" i="1"/>
  <c r="S2564" i="1"/>
  <c r="U2564" i="1" s="1"/>
  <c r="AA2564" i="1"/>
  <c r="O2562" i="1"/>
  <c r="O2563" i="1"/>
  <c r="S2562" i="1"/>
  <c r="U2562" i="1" s="1"/>
  <c r="S2563" i="1"/>
  <c r="U2563" i="1" s="1"/>
  <c r="AA2562" i="1"/>
  <c r="AA2563" i="1"/>
  <c r="O2560" i="1"/>
  <c r="O2561" i="1"/>
  <c r="S2560" i="1"/>
  <c r="U2560" i="1" s="1"/>
  <c r="S2561" i="1"/>
  <c r="U2561" i="1" s="1"/>
  <c r="V2561" i="1" s="1"/>
  <c r="AA2560" i="1"/>
  <c r="AA2561" i="1"/>
  <c r="O2559" i="1"/>
  <c r="S2559" i="1"/>
  <c r="U2559" i="1" s="1"/>
  <c r="Z2559" i="1" s="1"/>
  <c r="AA2559" i="1"/>
  <c r="O2558" i="1"/>
  <c r="S2558" i="1"/>
  <c r="U2558" i="1" s="1"/>
  <c r="Z2558" i="1" s="1"/>
  <c r="AA2558" i="1"/>
  <c r="O2557" i="1"/>
  <c r="S2557" i="1"/>
  <c r="U2557" i="1" s="1"/>
  <c r="AA2557" i="1"/>
  <c r="O2556" i="1"/>
  <c r="S2556" i="1"/>
  <c r="U2556" i="1" s="1"/>
  <c r="AA2556" i="1"/>
  <c r="O2555" i="1"/>
  <c r="S2555" i="1"/>
  <c r="U2555" i="1" s="1"/>
  <c r="Z2555" i="1" s="1"/>
  <c r="AA2555" i="1"/>
  <c r="O2554" i="1"/>
  <c r="S2554" i="1"/>
  <c r="U2554" i="1" s="1"/>
  <c r="Z2554" i="1" s="1"/>
  <c r="AA2554" i="1"/>
  <c r="O2553" i="1"/>
  <c r="S2553" i="1"/>
  <c r="U2553" i="1" s="1"/>
  <c r="Z2553" i="1" s="1"/>
  <c r="AA2553" i="1"/>
  <c r="O2552" i="1"/>
  <c r="S2552" i="1"/>
  <c r="U2552" i="1" s="1"/>
  <c r="Z2552" i="1" s="1"/>
  <c r="AA2552" i="1"/>
  <c r="O2550" i="1"/>
  <c r="O2551" i="1"/>
  <c r="S2550" i="1"/>
  <c r="U2550" i="1" s="1"/>
  <c r="S2551" i="1"/>
  <c r="U2551" i="1" s="1"/>
  <c r="AA2550" i="1"/>
  <c r="AA2551" i="1"/>
  <c r="O2549" i="1"/>
  <c r="S2549" i="1"/>
  <c r="U2549" i="1" s="1"/>
  <c r="Z2549" i="1" s="1"/>
  <c r="AA2549" i="1"/>
  <c r="O2548" i="1"/>
  <c r="S2548" i="1"/>
  <c r="U2548" i="1" s="1"/>
  <c r="Z2548" i="1" s="1"/>
  <c r="AA2548" i="1"/>
  <c r="O2547" i="1"/>
  <c r="S2547" i="1"/>
  <c r="U2547" i="1" s="1"/>
  <c r="AA2547" i="1"/>
  <c r="O2546" i="1"/>
  <c r="S2546" i="1"/>
  <c r="U2546" i="1" s="1"/>
  <c r="AA2546" i="1"/>
  <c r="O2545" i="1"/>
  <c r="S2545" i="1"/>
  <c r="U2545" i="1" s="1"/>
  <c r="Z2545" i="1" s="1"/>
  <c r="AA2545" i="1"/>
  <c r="Z3505" i="1" l="1"/>
  <c r="V3505" i="1"/>
  <c r="Z3504" i="1"/>
  <c r="V3504" i="1"/>
  <c r="P3505" i="1"/>
  <c r="R3505" i="1" s="1"/>
  <c r="P3504" i="1"/>
  <c r="R3504" i="1" s="1"/>
  <c r="V3503" i="1"/>
  <c r="P3503" i="1"/>
  <c r="R3503" i="1" s="1"/>
  <c r="V3502" i="1"/>
  <c r="P3502" i="1"/>
  <c r="R3502" i="1" s="1"/>
  <c r="V3500" i="1"/>
  <c r="Z3500" i="1"/>
  <c r="V3501" i="1"/>
  <c r="P3501" i="1"/>
  <c r="R3501" i="1" s="1"/>
  <c r="P3488" i="1"/>
  <c r="R3488" i="1" s="1"/>
  <c r="Z3499" i="1"/>
  <c r="V3499" i="1"/>
  <c r="P3500" i="1"/>
  <c r="R3500" i="1" s="1"/>
  <c r="P3499" i="1"/>
  <c r="R3499" i="1" s="1"/>
  <c r="V3498" i="1"/>
  <c r="P3498" i="1"/>
  <c r="R3498" i="1" s="1"/>
  <c r="Z3493" i="1"/>
  <c r="V3493" i="1"/>
  <c r="V3496" i="1"/>
  <c r="Z3496" i="1"/>
  <c r="V3497" i="1"/>
  <c r="P3497" i="1"/>
  <c r="R3497" i="1" s="1"/>
  <c r="P3494" i="1"/>
  <c r="R3494" i="1" s="1"/>
  <c r="Z3495" i="1"/>
  <c r="V3495" i="1"/>
  <c r="P3492" i="1"/>
  <c r="R3492" i="1" s="1"/>
  <c r="P3496" i="1"/>
  <c r="R3496" i="1" s="1"/>
  <c r="P3495" i="1"/>
  <c r="R3495" i="1" s="1"/>
  <c r="V3494" i="1"/>
  <c r="P3493" i="1"/>
  <c r="R3493" i="1" s="1"/>
  <c r="V3492" i="1"/>
  <c r="Z3490" i="1"/>
  <c r="V3490" i="1"/>
  <c r="P3491" i="1"/>
  <c r="R3491" i="1" s="1"/>
  <c r="V3491" i="1"/>
  <c r="P3490" i="1"/>
  <c r="R3490" i="1" s="1"/>
  <c r="P3489" i="1"/>
  <c r="R3489" i="1" s="1"/>
  <c r="P3487" i="1"/>
  <c r="R3487" i="1" s="1"/>
  <c r="Z3489" i="1"/>
  <c r="V3489" i="1"/>
  <c r="Z3488" i="1"/>
  <c r="V3488" i="1"/>
  <c r="Z3487" i="1"/>
  <c r="V3487" i="1"/>
  <c r="V3486" i="1"/>
  <c r="P3486" i="1"/>
  <c r="R3486" i="1" s="1"/>
  <c r="V3485" i="1"/>
  <c r="P3485" i="1"/>
  <c r="R3485" i="1" s="1"/>
  <c r="V3484" i="1"/>
  <c r="P3484" i="1"/>
  <c r="R3484" i="1" s="1"/>
  <c r="V3483" i="1"/>
  <c r="P3483" i="1"/>
  <c r="R3483" i="1" s="1"/>
  <c r="Z3478" i="1"/>
  <c r="V3478" i="1"/>
  <c r="V3482" i="1"/>
  <c r="P3480" i="1"/>
  <c r="R3480" i="1" s="1"/>
  <c r="V3481" i="1"/>
  <c r="P3482" i="1"/>
  <c r="R3482" i="1" s="1"/>
  <c r="Z3480" i="1"/>
  <c r="V3480" i="1"/>
  <c r="P3481" i="1"/>
  <c r="R3481" i="1" s="1"/>
  <c r="P3479" i="1"/>
  <c r="R3479" i="1" s="1"/>
  <c r="V3479" i="1"/>
  <c r="P3478" i="1"/>
  <c r="R3478" i="1" s="1"/>
  <c r="V3475" i="1"/>
  <c r="Z3475" i="1"/>
  <c r="V3477" i="1"/>
  <c r="P3476" i="1"/>
  <c r="R3476" i="1" s="1"/>
  <c r="P3477" i="1"/>
  <c r="R3477" i="1" s="1"/>
  <c r="V3474" i="1"/>
  <c r="Z3474" i="1"/>
  <c r="Z3473" i="1"/>
  <c r="P3472" i="1"/>
  <c r="R3472" i="1" s="1"/>
  <c r="V3476" i="1"/>
  <c r="P3475" i="1"/>
  <c r="R3475" i="1" s="1"/>
  <c r="P3474" i="1"/>
  <c r="R3474" i="1" s="1"/>
  <c r="P3473" i="1"/>
  <c r="R3473" i="1" s="1"/>
  <c r="Z3471" i="1"/>
  <c r="V3471" i="1"/>
  <c r="V3472" i="1"/>
  <c r="P3471" i="1"/>
  <c r="R3471" i="1" s="1"/>
  <c r="Z3464" i="1"/>
  <c r="V3464" i="1"/>
  <c r="Z3470" i="1"/>
  <c r="V3470" i="1"/>
  <c r="P3470" i="1"/>
  <c r="R3470" i="1" s="1"/>
  <c r="Z3469" i="1"/>
  <c r="V3469" i="1"/>
  <c r="P3469" i="1"/>
  <c r="R3469" i="1" s="1"/>
  <c r="Z3468" i="1"/>
  <c r="V3468" i="1"/>
  <c r="P3468" i="1"/>
  <c r="R3468" i="1" s="1"/>
  <c r="Z3467" i="1"/>
  <c r="V3467" i="1"/>
  <c r="P3467" i="1"/>
  <c r="R3467" i="1" s="1"/>
  <c r="Z3466" i="1"/>
  <c r="V3466" i="1"/>
  <c r="P3466" i="1"/>
  <c r="R3466" i="1" s="1"/>
  <c r="Z3465" i="1"/>
  <c r="V3465" i="1"/>
  <c r="P3465" i="1"/>
  <c r="R3465" i="1" s="1"/>
  <c r="P3464" i="1"/>
  <c r="R3464" i="1" s="1"/>
  <c r="Z3463" i="1"/>
  <c r="V3463" i="1"/>
  <c r="V3462" i="1"/>
  <c r="P3462" i="1"/>
  <c r="R3462" i="1" s="1"/>
  <c r="P3463" i="1"/>
  <c r="R3463" i="1" s="1"/>
  <c r="P3461" i="1"/>
  <c r="R3461" i="1" s="1"/>
  <c r="Z3461" i="1"/>
  <c r="V3461" i="1"/>
  <c r="V3460" i="1"/>
  <c r="P3460" i="1"/>
  <c r="R3460" i="1" s="1"/>
  <c r="Z3459" i="1"/>
  <c r="V3459" i="1"/>
  <c r="V3456" i="1"/>
  <c r="P3459" i="1"/>
  <c r="R3459" i="1" s="1"/>
  <c r="Z3457" i="1"/>
  <c r="V3457" i="1"/>
  <c r="V3458" i="1"/>
  <c r="P3458" i="1"/>
  <c r="R3458" i="1" s="1"/>
  <c r="P3453" i="1"/>
  <c r="R3453" i="1" s="1"/>
  <c r="P3456" i="1"/>
  <c r="R3456" i="1" s="1"/>
  <c r="P3457" i="1"/>
  <c r="R3457" i="1" s="1"/>
  <c r="P3451" i="1"/>
  <c r="R3451" i="1" s="1"/>
  <c r="P3443" i="1"/>
  <c r="R3443" i="1" s="1"/>
  <c r="P3455" i="1"/>
  <c r="R3455" i="1" s="1"/>
  <c r="Z3453" i="1"/>
  <c r="V3453" i="1"/>
  <c r="Z3452" i="1"/>
  <c r="V3452" i="1"/>
  <c r="Z3455" i="1"/>
  <c r="V3455" i="1"/>
  <c r="Z3454" i="1"/>
  <c r="V3454" i="1"/>
  <c r="P3437" i="1"/>
  <c r="R3437" i="1" s="1"/>
  <c r="P3454" i="1"/>
  <c r="R3454" i="1" s="1"/>
  <c r="P3446" i="1"/>
  <c r="R3446" i="1" s="1"/>
  <c r="P3445" i="1"/>
  <c r="R3445" i="1" s="1"/>
  <c r="Z3451" i="1"/>
  <c r="V3451" i="1"/>
  <c r="V3450" i="1"/>
  <c r="P3450" i="1"/>
  <c r="R3450" i="1" s="1"/>
  <c r="P3452" i="1"/>
  <c r="R3452" i="1" s="1"/>
  <c r="Z3448" i="1"/>
  <c r="V3448" i="1"/>
  <c r="Z3449" i="1"/>
  <c r="V3449" i="1"/>
  <c r="P3444" i="1"/>
  <c r="R3444" i="1" s="1"/>
  <c r="P3449" i="1"/>
  <c r="R3449" i="1" s="1"/>
  <c r="P3447" i="1"/>
  <c r="R3447" i="1" s="1"/>
  <c r="P3448" i="1"/>
  <c r="R3448" i="1" s="1"/>
  <c r="V3445" i="1"/>
  <c r="V3444" i="1"/>
  <c r="Z3443" i="1"/>
  <c r="V3443" i="1"/>
  <c r="Z3441" i="1"/>
  <c r="V3441" i="1"/>
  <c r="Z3438" i="1"/>
  <c r="V3438" i="1"/>
  <c r="P3440" i="1"/>
  <c r="R3440" i="1" s="1"/>
  <c r="V3442" i="1"/>
  <c r="Z3447" i="1"/>
  <c r="Z3446" i="1"/>
  <c r="P3442" i="1"/>
  <c r="R3442" i="1" s="1"/>
  <c r="P3439" i="1"/>
  <c r="R3439" i="1" s="1"/>
  <c r="P3441" i="1"/>
  <c r="R3441" i="1" s="1"/>
  <c r="Z3437" i="1"/>
  <c r="V3437" i="1"/>
  <c r="V3440" i="1"/>
  <c r="P3438" i="1"/>
  <c r="R3438" i="1" s="1"/>
  <c r="Z3439" i="1"/>
  <c r="V3439" i="1"/>
  <c r="P3435" i="1"/>
  <c r="R3435" i="1" s="1"/>
  <c r="Z3435" i="1"/>
  <c r="V3435" i="1"/>
  <c r="Z3436" i="1"/>
  <c r="V3436" i="1"/>
  <c r="P3434" i="1"/>
  <c r="R3434" i="1" s="1"/>
  <c r="P3436" i="1"/>
  <c r="R3436" i="1" s="1"/>
  <c r="V3434" i="1"/>
  <c r="V3433" i="1"/>
  <c r="P3426" i="1"/>
  <c r="R3426" i="1" s="1"/>
  <c r="P3433" i="1"/>
  <c r="R3433" i="1" s="1"/>
  <c r="P3429" i="1"/>
  <c r="R3429" i="1" s="1"/>
  <c r="V3432" i="1"/>
  <c r="P3424" i="1"/>
  <c r="R3424" i="1" s="1"/>
  <c r="P3431" i="1"/>
  <c r="R3431" i="1" s="1"/>
  <c r="P3432" i="1"/>
  <c r="R3432" i="1" s="1"/>
  <c r="Z3430" i="1"/>
  <c r="V3430" i="1"/>
  <c r="Z3429" i="1"/>
  <c r="V3429" i="1"/>
  <c r="V3431" i="1"/>
  <c r="P3430" i="1"/>
  <c r="R3430" i="1" s="1"/>
  <c r="P3425" i="1"/>
  <c r="R3425" i="1" s="1"/>
  <c r="Z3427" i="1"/>
  <c r="P3428" i="1"/>
  <c r="R3428" i="1" s="1"/>
  <c r="V3426" i="1"/>
  <c r="P3427" i="1"/>
  <c r="R3427" i="1" s="1"/>
  <c r="V3425" i="1"/>
  <c r="Z3424" i="1"/>
  <c r="V3424" i="1"/>
  <c r="V3422" i="1"/>
  <c r="Z3422" i="1"/>
  <c r="Z3423" i="1"/>
  <c r="V3423" i="1"/>
  <c r="P3419" i="1"/>
  <c r="R3419" i="1" s="1"/>
  <c r="Z3428" i="1"/>
  <c r="V3421" i="1"/>
  <c r="Z3421" i="1"/>
  <c r="P3423" i="1"/>
  <c r="R3423" i="1" s="1"/>
  <c r="V3419" i="1"/>
  <c r="P3422" i="1"/>
  <c r="R3422" i="1" s="1"/>
  <c r="P3421" i="1"/>
  <c r="R3421" i="1" s="1"/>
  <c r="P3420" i="1"/>
  <c r="R3420" i="1" s="1"/>
  <c r="V3420" i="1"/>
  <c r="P3417" i="1"/>
  <c r="R3417" i="1" s="1"/>
  <c r="Z3416" i="1"/>
  <c r="V3416" i="1"/>
  <c r="V3418" i="1"/>
  <c r="P3416" i="1"/>
  <c r="R3416" i="1" s="1"/>
  <c r="V3409" i="1"/>
  <c r="P3418" i="1"/>
  <c r="R3418" i="1" s="1"/>
  <c r="V3417" i="1"/>
  <c r="P3414" i="1"/>
  <c r="R3414" i="1" s="1"/>
  <c r="P3412" i="1"/>
  <c r="R3412" i="1" s="1"/>
  <c r="P3413" i="1"/>
  <c r="R3413" i="1" s="1"/>
  <c r="Z3415" i="1"/>
  <c r="V3415" i="1"/>
  <c r="Z3414" i="1"/>
  <c r="V3414" i="1"/>
  <c r="Z3413" i="1"/>
  <c r="V3413" i="1"/>
  <c r="V3411" i="1"/>
  <c r="Z3411" i="1"/>
  <c r="P3415" i="1"/>
  <c r="R3415" i="1" s="1"/>
  <c r="V3410" i="1"/>
  <c r="Z3410" i="1"/>
  <c r="V3412" i="1"/>
  <c r="P3411" i="1"/>
  <c r="R3411" i="1" s="1"/>
  <c r="V3408" i="1"/>
  <c r="Z3408" i="1"/>
  <c r="V3407" i="1"/>
  <c r="P3406" i="1"/>
  <c r="R3406" i="1" s="1"/>
  <c r="P3410" i="1"/>
  <c r="R3410" i="1" s="1"/>
  <c r="P3409" i="1"/>
  <c r="R3409" i="1" s="1"/>
  <c r="P3407" i="1"/>
  <c r="R3407" i="1" s="1"/>
  <c r="Z3406" i="1"/>
  <c r="V3406" i="1"/>
  <c r="P3408" i="1"/>
  <c r="R3408" i="1" s="1"/>
  <c r="P3403" i="1"/>
  <c r="R3403" i="1" s="1"/>
  <c r="P3405" i="1"/>
  <c r="R3405" i="1" s="1"/>
  <c r="V3405" i="1"/>
  <c r="P3402" i="1"/>
  <c r="R3402" i="1" s="1"/>
  <c r="V3404" i="1"/>
  <c r="P3404" i="1"/>
  <c r="R3404" i="1" s="1"/>
  <c r="V3403" i="1"/>
  <c r="P3396" i="1"/>
  <c r="R3396" i="1" s="1"/>
  <c r="V3402" i="1"/>
  <c r="P3395" i="1"/>
  <c r="R3395" i="1" s="1"/>
  <c r="P3400" i="1"/>
  <c r="R3400" i="1" s="1"/>
  <c r="P3397" i="1"/>
  <c r="R3397" i="1" s="1"/>
  <c r="P3401" i="1"/>
  <c r="R3401" i="1" s="1"/>
  <c r="V3396" i="1"/>
  <c r="Z3399" i="1"/>
  <c r="V3399" i="1"/>
  <c r="Z3400" i="1"/>
  <c r="V3400" i="1"/>
  <c r="P3399" i="1"/>
  <c r="R3399" i="1" s="1"/>
  <c r="Z3401" i="1"/>
  <c r="V3401" i="1"/>
  <c r="P3394" i="1"/>
  <c r="R3394" i="1" s="1"/>
  <c r="Z3395" i="1"/>
  <c r="V3395" i="1"/>
  <c r="Z3394" i="1"/>
  <c r="V3394" i="1"/>
  <c r="P3398" i="1"/>
  <c r="R3398" i="1" s="1"/>
  <c r="Z3398" i="1"/>
  <c r="P3393" i="1"/>
  <c r="R3393" i="1" s="1"/>
  <c r="Z3397" i="1"/>
  <c r="V3393" i="1"/>
  <c r="P3391" i="1"/>
  <c r="R3391" i="1" s="1"/>
  <c r="Z3392" i="1"/>
  <c r="V3392" i="1"/>
  <c r="Z3391" i="1"/>
  <c r="V3391" i="1"/>
  <c r="P3392" i="1"/>
  <c r="R3392" i="1" s="1"/>
  <c r="P3382" i="1"/>
  <c r="R3382" i="1" s="1"/>
  <c r="Z3386" i="1"/>
  <c r="V3386" i="1"/>
  <c r="Z3387" i="1"/>
  <c r="V3387" i="1"/>
  <c r="Z3390" i="1"/>
  <c r="V3390" i="1"/>
  <c r="Z3389" i="1"/>
  <c r="V3389" i="1"/>
  <c r="P3390" i="1"/>
  <c r="R3390" i="1" s="1"/>
  <c r="P3389" i="1"/>
  <c r="R3389" i="1" s="1"/>
  <c r="P3388" i="1"/>
  <c r="R3388" i="1" s="1"/>
  <c r="P3387" i="1"/>
  <c r="R3387" i="1" s="1"/>
  <c r="P3386" i="1"/>
  <c r="R3386" i="1" s="1"/>
  <c r="V3388" i="1"/>
  <c r="P3384" i="1"/>
  <c r="R3384" i="1" s="1"/>
  <c r="P3380" i="1"/>
  <c r="R3380" i="1" s="1"/>
  <c r="Z3379" i="1"/>
  <c r="V3379" i="1"/>
  <c r="V3385" i="1"/>
  <c r="P3385" i="1"/>
  <c r="R3385" i="1" s="1"/>
  <c r="Z3384" i="1"/>
  <c r="V3384" i="1"/>
  <c r="Z3381" i="1"/>
  <c r="V3381" i="1"/>
  <c r="Z3380" i="1"/>
  <c r="V3380" i="1"/>
  <c r="Z3382" i="1"/>
  <c r="V3382" i="1"/>
  <c r="Z3383" i="1"/>
  <c r="V3383" i="1"/>
  <c r="P3383" i="1"/>
  <c r="R3383" i="1" s="1"/>
  <c r="P3372" i="1"/>
  <c r="R3372" i="1" s="1"/>
  <c r="P3377" i="1"/>
  <c r="R3377" i="1" s="1"/>
  <c r="P3381" i="1"/>
  <c r="R3381" i="1" s="1"/>
  <c r="P3376" i="1"/>
  <c r="R3376" i="1" s="1"/>
  <c r="P3375" i="1"/>
  <c r="R3375" i="1" s="1"/>
  <c r="P3379" i="1"/>
  <c r="R3379" i="1" s="1"/>
  <c r="P3378" i="1"/>
  <c r="R3378" i="1" s="1"/>
  <c r="Z3378" i="1"/>
  <c r="Z3377" i="1"/>
  <c r="Z3376" i="1"/>
  <c r="Z3375" i="1"/>
  <c r="Z3373" i="1"/>
  <c r="V3373" i="1"/>
  <c r="V3374" i="1"/>
  <c r="P3373" i="1"/>
  <c r="R3373" i="1" s="1"/>
  <c r="P3374" i="1"/>
  <c r="R3374" i="1" s="1"/>
  <c r="P3371" i="1"/>
  <c r="R3371" i="1" s="1"/>
  <c r="Z3370" i="1"/>
  <c r="V3370" i="1"/>
  <c r="Z3369" i="1"/>
  <c r="V3369" i="1"/>
  <c r="V3371" i="1"/>
  <c r="V3372" i="1"/>
  <c r="P3369" i="1"/>
  <c r="R3369" i="1" s="1"/>
  <c r="P3370" i="1"/>
  <c r="R3370" i="1" s="1"/>
  <c r="V3368" i="1"/>
  <c r="Z3368" i="1"/>
  <c r="Z3367" i="1"/>
  <c r="V3367" i="1"/>
  <c r="P3363" i="1"/>
  <c r="R3363" i="1" s="1"/>
  <c r="P3366" i="1"/>
  <c r="R3366" i="1" s="1"/>
  <c r="P3365" i="1"/>
  <c r="R3365" i="1" s="1"/>
  <c r="P3368" i="1"/>
  <c r="R3368" i="1" s="1"/>
  <c r="P3364" i="1"/>
  <c r="R3364" i="1" s="1"/>
  <c r="P3367" i="1"/>
  <c r="R3367" i="1" s="1"/>
  <c r="Z3366" i="1"/>
  <c r="V3366" i="1"/>
  <c r="Z3365" i="1"/>
  <c r="V3365" i="1"/>
  <c r="Z3364" i="1"/>
  <c r="V3364" i="1"/>
  <c r="P3360" i="1"/>
  <c r="R3360" i="1" s="1"/>
  <c r="P3359" i="1"/>
  <c r="R3359" i="1" s="1"/>
  <c r="P3362" i="1"/>
  <c r="R3362" i="1" s="1"/>
  <c r="P3361" i="1"/>
  <c r="R3361" i="1" s="1"/>
  <c r="Z3363" i="1"/>
  <c r="V3363" i="1"/>
  <c r="Z3362" i="1"/>
  <c r="V3362" i="1"/>
  <c r="Z3361" i="1"/>
  <c r="V3361" i="1"/>
  <c r="Z3359" i="1"/>
  <c r="V3359" i="1"/>
  <c r="Z3357" i="1"/>
  <c r="V3357" i="1"/>
  <c r="V3360" i="1"/>
  <c r="P3358" i="1"/>
  <c r="R3358" i="1" s="1"/>
  <c r="P3357" i="1"/>
  <c r="R3357" i="1" s="1"/>
  <c r="V3358" i="1"/>
  <c r="Z3355" i="1"/>
  <c r="V3355" i="1"/>
  <c r="V3356" i="1"/>
  <c r="P3356" i="1"/>
  <c r="R3356" i="1" s="1"/>
  <c r="P3355" i="1"/>
  <c r="R3355" i="1" s="1"/>
  <c r="Z3352" i="1"/>
  <c r="V3352" i="1"/>
  <c r="Z3353" i="1"/>
  <c r="V3353" i="1"/>
  <c r="Z3351" i="1"/>
  <c r="V3351" i="1"/>
  <c r="P3351" i="1"/>
  <c r="R3351" i="1" s="1"/>
  <c r="P3354" i="1"/>
  <c r="R3354" i="1" s="1"/>
  <c r="V3354" i="1"/>
  <c r="P3353" i="1"/>
  <c r="R3353" i="1" s="1"/>
  <c r="P3292" i="1"/>
  <c r="P3352" i="1"/>
  <c r="R3352" i="1" s="1"/>
  <c r="V3170" i="1"/>
  <c r="Z3349" i="1"/>
  <c r="V3349" i="1"/>
  <c r="V3350" i="1"/>
  <c r="P3350" i="1"/>
  <c r="R3350" i="1" s="1"/>
  <c r="P3349" i="1"/>
  <c r="R3349" i="1" s="1"/>
  <c r="P3243" i="1"/>
  <c r="V3348" i="1"/>
  <c r="P3347" i="1"/>
  <c r="R3347" i="1" s="1"/>
  <c r="V3188" i="1"/>
  <c r="Z3226" i="1"/>
  <c r="P3242" i="1"/>
  <c r="P3348" i="1"/>
  <c r="R3348" i="1" s="1"/>
  <c r="Z3346" i="1"/>
  <c r="V3346" i="1"/>
  <c r="V3248" i="1"/>
  <c r="V3347" i="1"/>
  <c r="P3314" i="1"/>
  <c r="Q3314" i="1" s="1"/>
  <c r="P3246" i="1"/>
  <c r="Q3246" i="1" s="1"/>
  <c r="P3224" i="1"/>
  <c r="P3280" i="1"/>
  <c r="V3296" i="1"/>
  <c r="P3303" i="1"/>
  <c r="P3310" i="1"/>
  <c r="P3302" i="1"/>
  <c r="V3202" i="1"/>
  <c r="Z3202" i="1"/>
  <c r="V3344" i="1"/>
  <c r="P3126" i="1"/>
  <c r="P3174" i="1"/>
  <c r="P3181" i="1"/>
  <c r="Q3181" i="1" s="1"/>
  <c r="P3325" i="1"/>
  <c r="R3325" i="1" s="1"/>
  <c r="P3278" i="1"/>
  <c r="P3345" i="1"/>
  <c r="R3345" i="1" s="1"/>
  <c r="P3142" i="1"/>
  <c r="Z3258" i="1"/>
  <c r="P3194" i="1"/>
  <c r="P3180" i="1"/>
  <c r="Q3180" i="1" s="1"/>
  <c r="P3286" i="1"/>
  <c r="Q3286" i="1" s="1"/>
  <c r="P3346" i="1"/>
  <c r="R3346" i="1" s="1"/>
  <c r="P3161" i="1"/>
  <c r="P3185" i="1"/>
  <c r="P3208" i="1"/>
  <c r="Z3198" i="1"/>
  <c r="V3198" i="1"/>
  <c r="Z3277" i="1"/>
  <c r="V3277" i="1"/>
  <c r="Z3345" i="1"/>
  <c r="V3345" i="1"/>
  <c r="V3254" i="1"/>
  <c r="Z3254" i="1"/>
  <c r="V3141" i="1"/>
  <c r="Z3141" i="1"/>
  <c r="V3125" i="1"/>
  <c r="Z3125" i="1"/>
  <c r="V3176" i="1"/>
  <c r="Z3176" i="1"/>
  <c r="P3344" i="1"/>
  <c r="R3344" i="1" s="1"/>
  <c r="Z3144" i="1"/>
  <c r="V3144" i="1"/>
  <c r="V3124" i="1"/>
  <c r="Z3124" i="1"/>
  <c r="V3286" i="1"/>
  <c r="Z3286" i="1"/>
  <c r="V3218" i="1"/>
  <c r="P3215" i="1"/>
  <c r="P3264" i="1"/>
  <c r="P3331" i="1"/>
  <c r="R3331" i="1" s="1"/>
  <c r="P3343" i="1"/>
  <c r="R3343" i="1" s="1"/>
  <c r="P3132" i="1"/>
  <c r="Q3132" i="1" s="1"/>
  <c r="Z3175" i="1"/>
  <c r="P3209" i="1"/>
  <c r="P3214" i="1"/>
  <c r="P3263" i="1"/>
  <c r="Q3263" i="1" s="1"/>
  <c r="P3275" i="1"/>
  <c r="Q3275" i="1" s="1"/>
  <c r="Z3320" i="1"/>
  <c r="P3267" i="1"/>
  <c r="P3212" i="1"/>
  <c r="Q3212" i="1" s="1"/>
  <c r="P3139" i="1"/>
  <c r="P3127" i="1"/>
  <c r="V3233" i="1"/>
  <c r="P3259" i="1"/>
  <c r="P3283" i="1"/>
  <c r="Z3294" i="1"/>
  <c r="Z3321" i="1"/>
  <c r="Z3246" i="1"/>
  <c r="P3290" i="1"/>
  <c r="P3148" i="1"/>
  <c r="Q3148" i="1" s="1"/>
  <c r="P3171" i="1"/>
  <c r="V3208" i="1"/>
  <c r="P3273" i="1"/>
  <c r="Q3273" i="1" s="1"/>
  <c r="P3282" i="1"/>
  <c r="P3297" i="1"/>
  <c r="Z3332" i="1"/>
  <c r="Z3143" i="1"/>
  <c r="P3183" i="1"/>
  <c r="P3223" i="1"/>
  <c r="P3219" i="1"/>
  <c r="P3254" i="1"/>
  <c r="Q3254" i="1" s="1"/>
  <c r="V3295" i="1"/>
  <c r="P3294" i="1"/>
  <c r="Q3294" i="1" s="1"/>
  <c r="P3324" i="1"/>
  <c r="R3324" i="1" s="1"/>
  <c r="P3236" i="1"/>
  <c r="Q3236" i="1" s="1"/>
  <c r="P3253" i="1"/>
  <c r="P3289" i="1"/>
  <c r="P3319" i="1"/>
  <c r="R3319" i="1" s="1"/>
  <c r="P3195" i="1"/>
  <c r="P3234" i="1"/>
  <c r="P3252" i="1"/>
  <c r="Z3260" i="1"/>
  <c r="P3135" i="1"/>
  <c r="Q3135" i="1" s="1"/>
  <c r="P3216" i="1"/>
  <c r="P3233" i="1"/>
  <c r="P3245" i="1"/>
  <c r="Q3245" i="1" s="1"/>
  <c r="P3285" i="1"/>
  <c r="P3299" i="1"/>
  <c r="V3314" i="1"/>
  <c r="V3173" i="1"/>
  <c r="Z3173" i="1"/>
  <c r="V3225" i="1"/>
  <c r="Z3225" i="1"/>
  <c r="Z3343" i="1"/>
  <c r="V3343" i="1"/>
  <c r="V3240" i="1"/>
  <c r="Z3240" i="1"/>
  <c r="V3155" i="1"/>
  <c r="Z3155" i="1"/>
  <c r="V3194" i="1"/>
  <c r="Z3194" i="1"/>
  <c r="V3168" i="1"/>
  <c r="Z3168" i="1"/>
  <c r="V3127" i="1"/>
  <c r="Z3127" i="1"/>
  <c r="Z3245" i="1"/>
  <c r="V3245" i="1"/>
  <c r="Z3244" i="1"/>
  <c r="V3244" i="1"/>
  <c r="V3255" i="1"/>
  <c r="Z3255" i="1"/>
  <c r="Z3289" i="1"/>
  <c r="V3289" i="1"/>
  <c r="Z3138" i="1"/>
  <c r="V3138" i="1"/>
  <c r="V3189" i="1"/>
  <c r="Z3189" i="1"/>
  <c r="V3200" i="1"/>
  <c r="Z3200" i="1"/>
  <c r="V3282" i="1"/>
  <c r="Z3282" i="1"/>
  <c r="Z3126" i="1"/>
  <c r="V3126" i="1"/>
  <c r="Z3129" i="1"/>
  <c r="V3129" i="1"/>
  <c r="V3224" i="1"/>
  <c r="Z3224" i="1"/>
  <c r="V3227" i="1"/>
  <c r="Z3227" i="1"/>
  <c r="P3227" i="1"/>
  <c r="Q3227" i="1" s="1"/>
  <c r="V3341" i="1"/>
  <c r="Z3341" i="1"/>
  <c r="V3149" i="1"/>
  <c r="Z3149" i="1"/>
  <c r="Z3223" i="1"/>
  <c r="V3223" i="1"/>
  <c r="V3340" i="1"/>
  <c r="Z3340" i="1"/>
  <c r="V3209" i="1"/>
  <c r="P3239" i="1"/>
  <c r="P3293" i="1"/>
  <c r="Z3339" i="1"/>
  <c r="P3340" i="1"/>
  <c r="R3340" i="1" s="1"/>
  <c r="P3125" i="1"/>
  <c r="Q3125" i="1" s="1"/>
  <c r="Z3142" i="1"/>
  <c r="P3152" i="1"/>
  <c r="Q3152" i="1" s="1"/>
  <c r="P3177" i="1"/>
  <c r="V3137" i="1"/>
  <c r="P3150" i="1"/>
  <c r="Z3191" i="1"/>
  <c r="P3188" i="1"/>
  <c r="Z3197" i="1"/>
  <c r="P3210" i="1"/>
  <c r="P3222" i="1"/>
  <c r="P3261" i="1"/>
  <c r="Q3261" i="1" s="1"/>
  <c r="P3156" i="1"/>
  <c r="Z3196" i="1"/>
  <c r="V3215" i="1"/>
  <c r="V3228" i="1"/>
  <c r="Z3154" i="1"/>
  <c r="P3159" i="1"/>
  <c r="P3202" i="1"/>
  <c r="V3212" i="1"/>
  <c r="P3225" i="1"/>
  <c r="Q3225" i="1" s="1"/>
  <c r="Z3187" i="1"/>
  <c r="P3190" i="1"/>
  <c r="Q3190" i="1" s="1"/>
  <c r="P3230" i="1"/>
  <c r="P3144" i="1"/>
  <c r="Q3144" i="1" s="1"/>
  <c r="P3149" i="1"/>
  <c r="V3153" i="1"/>
  <c r="Z3166" i="1"/>
  <c r="Z3186" i="1"/>
  <c r="Z3207" i="1"/>
  <c r="Z3330" i="1"/>
  <c r="P3146" i="1"/>
  <c r="P3192" i="1"/>
  <c r="Z3247" i="1"/>
  <c r="P3305" i="1"/>
  <c r="P3323" i="1"/>
  <c r="R3323" i="1" s="1"/>
  <c r="Z3334" i="1"/>
  <c r="P3137" i="1"/>
  <c r="P3147" i="1"/>
  <c r="V3151" i="1"/>
  <c r="P3162" i="1"/>
  <c r="Q3162" i="1" s="1"/>
  <c r="P3173" i="1"/>
  <c r="P3198" i="1"/>
  <c r="Z3211" i="1"/>
  <c r="Z3214" i="1"/>
  <c r="Z3235" i="1"/>
  <c r="Z3250" i="1"/>
  <c r="P3322" i="1"/>
  <c r="R3322" i="1" s="1"/>
  <c r="Z3325" i="1"/>
  <c r="Z3212" i="1"/>
  <c r="P3277" i="1"/>
  <c r="P3134" i="1"/>
  <c r="Q3134" i="1" s="1"/>
  <c r="P3166" i="1"/>
  <c r="P3232" i="1"/>
  <c r="P3268" i="1"/>
  <c r="P3298" i="1"/>
  <c r="P3247" i="1"/>
  <c r="V3128" i="1"/>
  <c r="V3158" i="1"/>
  <c r="Z3158" i="1"/>
  <c r="V3159" i="1"/>
  <c r="Z3159" i="1"/>
  <c r="Z3161" i="1"/>
  <c r="V3161" i="1"/>
  <c r="Z3165" i="1"/>
  <c r="V3172" i="1"/>
  <c r="Z3182" i="1"/>
  <c r="V3182" i="1"/>
  <c r="Z3195" i="1"/>
  <c r="V3195" i="1"/>
  <c r="P3204" i="1"/>
  <c r="Q3204" i="1" s="1"/>
  <c r="P3217" i="1"/>
  <c r="Q3217" i="1" s="1"/>
  <c r="Z3140" i="1"/>
  <c r="Z3157" i="1"/>
  <c r="V3157" i="1"/>
  <c r="Z3162" i="1"/>
  <c r="V3162" i="1"/>
  <c r="P3164" i="1"/>
  <c r="V3184" i="1"/>
  <c r="Z3184" i="1"/>
  <c r="Z3275" i="1"/>
  <c r="V3275" i="1"/>
  <c r="P3163" i="1"/>
  <c r="P3178" i="1"/>
  <c r="Q3178" i="1" s="1"/>
  <c r="P3186" i="1"/>
  <c r="Z3193" i="1"/>
  <c r="V3193" i="1"/>
  <c r="V3204" i="1"/>
  <c r="Z3204" i="1"/>
  <c r="V3213" i="1"/>
  <c r="Z3213" i="1"/>
  <c r="V3253" i="1"/>
  <c r="Z3253" i="1"/>
  <c r="P3316" i="1"/>
  <c r="R3316" i="1" s="1"/>
  <c r="P3136" i="1"/>
  <c r="Q3136" i="1" s="1"/>
  <c r="P3141" i="1"/>
  <c r="Q3141" i="1" s="1"/>
  <c r="P3154" i="1"/>
  <c r="Q3154" i="1" s="1"/>
  <c r="P3172" i="1"/>
  <c r="Q3172" i="1" s="1"/>
  <c r="Z3179" i="1"/>
  <c r="Z3276" i="1"/>
  <c r="V3276" i="1"/>
  <c r="Z3315" i="1"/>
  <c r="V3315" i="1"/>
  <c r="P3158" i="1"/>
  <c r="Z3167" i="1"/>
  <c r="V3177" i="1"/>
  <c r="Z3177" i="1"/>
  <c r="V3221" i="1"/>
  <c r="Z3221" i="1"/>
  <c r="P3130" i="1"/>
  <c r="Q3130" i="1" s="1"/>
  <c r="V3163" i="1"/>
  <c r="Z3163" i="1"/>
  <c r="V3333" i="1"/>
  <c r="Z3333" i="1"/>
  <c r="P3124" i="1"/>
  <c r="Z3134" i="1"/>
  <c r="P3138" i="1"/>
  <c r="P3157" i="1"/>
  <c r="Z3205" i="1"/>
  <c r="V3205" i="1"/>
  <c r="V3139" i="1"/>
  <c r="Z3139" i="1"/>
  <c r="V3148" i="1"/>
  <c r="Z3148" i="1"/>
  <c r="Z3203" i="1"/>
  <c r="V3203" i="1"/>
  <c r="P3128" i="1"/>
  <c r="Z3174" i="1"/>
  <c r="V3174" i="1"/>
  <c r="Z3219" i="1"/>
  <c r="V3219" i="1"/>
  <c r="V3262" i="1"/>
  <c r="Z3262" i="1"/>
  <c r="V3133" i="1"/>
  <c r="Z3133" i="1"/>
  <c r="Z3156" i="1"/>
  <c r="V3156" i="1"/>
  <c r="Z3338" i="1"/>
  <c r="V3338" i="1"/>
  <c r="V3132" i="1"/>
  <c r="V3150" i="1"/>
  <c r="Z3160" i="1"/>
  <c r="V3171" i="1"/>
  <c r="Z3171" i="1"/>
  <c r="V3179" i="1"/>
  <c r="P3199" i="1"/>
  <c r="V3232" i="1"/>
  <c r="Z3232" i="1"/>
  <c r="V3131" i="1"/>
  <c r="Z3131" i="1"/>
  <c r="P3133" i="1"/>
  <c r="Z3136" i="1"/>
  <c r="V3136" i="1"/>
  <c r="Z3146" i="1"/>
  <c r="V3146" i="1"/>
  <c r="P3145" i="1"/>
  <c r="Q3145" i="1" s="1"/>
  <c r="V3165" i="1"/>
  <c r="Z3172" i="1"/>
  <c r="P3176" i="1"/>
  <c r="Q3176" i="1" s="1"/>
  <c r="Z3210" i="1"/>
  <c r="V3210" i="1"/>
  <c r="Z3242" i="1"/>
  <c r="V3242" i="1"/>
  <c r="V3297" i="1"/>
  <c r="Z3297" i="1"/>
  <c r="P3301" i="1"/>
  <c r="V3130" i="1"/>
  <c r="V3180" i="1"/>
  <c r="V3284" i="1"/>
  <c r="Z3291" i="1"/>
  <c r="V3291" i="1"/>
  <c r="Z3326" i="1"/>
  <c r="V3326" i="1"/>
  <c r="Z3183" i="1"/>
  <c r="P3206" i="1"/>
  <c r="P3238" i="1"/>
  <c r="V3249" i="1"/>
  <c r="Z3252" i="1"/>
  <c r="V3252" i="1"/>
  <c r="Z3264" i="1"/>
  <c r="V3272" i="1"/>
  <c r="Z3272" i="1"/>
  <c r="Z3279" i="1"/>
  <c r="V3279" i="1"/>
  <c r="P3284" i="1"/>
  <c r="P3300" i="1"/>
  <c r="P3143" i="1"/>
  <c r="P3155" i="1"/>
  <c r="V3169" i="1"/>
  <c r="V3185" i="1"/>
  <c r="P3182" i="1"/>
  <c r="Q3182" i="1" s="1"/>
  <c r="P3187" i="1"/>
  <c r="V3238" i="1"/>
  <c r="Z3238" i="1"/>
  <c r="V3318" i="1"/>
  <c r="Z3331" i="1"/>
  <c r="V3331" i="1"/>
  <c r="V3147" i="1"/>
  <c r="Z3147" i="1"/>
  <c r="Z3164" i="1"/>
  <c r="P3170" i="1"/>
  <c r="Z3181" i="1"/>
  <c r="V3231" i="1"/>
  <c r="Z3231" i="1"/>
  <c r="P3228" i="1"/>
  <c r="Q3228" i="1" s="1"/>
  <c r="V3236" i="1"/>
  <c r="Z3261" i="1"/>
  <c r="V3268" i="1"/>
  <c r="Z3268" i="1"/>
  <c r="V3269" i="1"/>
  <c r="V3342" i="1"/>
  <c r="Z3342" i="1"/>
  <c r="P3169" i="1"/>
  <c r="Z3180" i="1"/>
  <c r="V3183" i="1"/>
  <c r="P3201" i="1"/>
  <c r="P3226" i="1"/>
  <c r="Q3226" i="1" s="1"/>
  <c r="V3230" i="1"/>
  <c r="Z3230" i="1"/>
  <c r="Z3259" i="1"/>
  <c r="P3131" i="1"/>
  <c r="Q3131" i="1" s="1"/>
  <c r="Z3135" i="1"/>
  <c r="V3181" i="1"/>
  <c r="V3199" i="1"/>
  <c r="Z3234" i="1"/>
  <c r="P3250" i="1"/>
  <c r="Q3250" i="1" s="1"/>
  <c r="V3288" i="1"/>
  <c r="P3140" i="1"/>
  <c r="Q3140" i="1" s="1"/>
  <c r="Z3152" i="1"/>
  <c r="P3153" i="1"/>
  <c r="Q3153" i="1" s="1"/>
  <c r="P3165" i="1"/>
  <c r="P3167" i="1"/>
  <c r="Z3178" i="1"/>
  <c r="P3189" i="1"/>
  <c r="P3197" i="1"/>
  <c r="Q3197" i="1" s="1"/>
  <c r="V3201" i="1"/>
  <c r="Z3201" i="1"/>
  <c r="Z3206" i="1"/>
  <c r="V3222" i="1"/>
  <c r="Z3273" i="1"/>
  <c r="V3273" i="1"/>
  <c r="Z3285" i="1"/>
  <c r="V3285" i="1"/>
  <c r="V3301" i="1"/>
  <c r="V3304" i="1"/>
  <c r="Z3304" i="1"/>
  <c r="P3184" i="1"/>
  <c r="P3129" i="1"/>
  <c r="P3160" i="1"/>
  <c r="P3179" i="1"/>
  <c r="Z3192" i="1"/>
  <c r="V3192" i="1"/>
  <c r="P3196" i="1"/>
  <c r="P3221" i="1"/>
  <c r="Q3221" i="1" s="1"/>
  <c r="P3231" i="1"/>
  <c r="Z3249" i="1"/>
  <c r="V3251" i="1"/>
  <c r="Z3251" i="1"/>
  <c r="V3267" i="1"/>
  <c r="Z3267" i="1"/>
  <c r="P3291" i="1"/>
  <c r="Z3300" i="1"/>
  <c r="V3300" i="1"/>
  <c r="Z3337" i="1"/>
  <c r="P3168" i="1"/>
  <c r="P3175" i="1"/>
  <c r="P3191" i="1"/>
  <c r="P3193" i="1"/>
  <c r="Q3193" i="1" s="1"/>
  <c r="P3200" i="1"/>
  <c r="V3220" i="1"/>
  <c r="Z3217" i="1"/>
  <c r="P3220" i="1"/>
  <c r="Z3237" i="1"/>
  <c r="P3241" i="1"/>
  <c r="Q3241" i="1" s="1"/>
  <c r="V3266" i="1"/>
  <c r="Z3266" i="1"/>
  <c r="Z3281" i="1"/>
  <c r="Z3283" i="1"/>
  <c r="V3283" i="1"/>
  <c r="Z3284" i="1"/>
  <c r="Z3299" i="1"/>
  <c r="V3299" i="1"/>
  <c r="Z3309" i="1"/>
  <c r="V3309" i="1"/>
  <c r="P3318" i="1"/>
  <c r="R3318" i="1" s="1"/>
  <c r="V3336" i="1"/>
  <c r="Z3336" i="1"/>
  <c r="Z3145" i="1"/>
  <c r="P3151" i="1"/>
  <c r="Z3190" i="1"/>
  <c r="P3203" i="1"/>
  <c r="Z3216" i="1"/>
  <c r="V3216" i="1"/>
  <c r="Z3236" i="1"/>
  <c r="P3235" i="1"/>
  <c r="V3237" i="1"/>
  <c r="P3244" i="1"/>
  <c r="P3256" i="1"/>
  <c r="V3280" i="1"/>
  <c r="Z3280" i="1"/>
  <c r="V3316" i="1"/>
  <c r="Z3316" i="1"/>
  <c r="Z3327" i="1"/>
  <c r="V3335" i="1"/>
  <c r="Z3335" i="1"/>
  <c r="Z3239" i="1"/>
  <c r="V3257" i="1"/>
  <c r="Z3257" i="1"/>
  <c r="V3302" i="1"/>
  <c r="P3309" i="1"/>
  <c r="P3311" i="1"/>
  <c r="Q3311" i="1" s="1"/>
  <c r="P3218" i="1"/>
  <c r="P3255" i="1"/>
  <c r="Z3263" i="1"/>
  <c r="V3263" i="1"/>
  <c r="Z3271" i="1"/>
  <c r="Z3278" i="1"/>
  <c r="V3278" i="1"/>
  <c r="P3279" i="1"/>
  <c r="V3287" i="1"/>
  <c r="P3317" i="1"/>
  <c r="R3317" i="1" s="1"/>
  <c r="P3329" i="1"/>
  <c r="R3329" i="1" s="1"/>
  <c r="P3330" i="1"/>
  <c r="R3330" i="1" s="1"/>
  <c r="P3258" i="1"/>
  <c r="Z3274" i="1"/>
  <c r="Z3310" i="1"/>
  <c r="V3317" i="1"/>
  <c r="V3324" i="1"/>
  <c r="Z3324" i="1"/>
  <c r="P3328" i="1"/>
  <c r="R3328" i="1" s="1"/>
  <c r="P3339" i="1"/>
  <c r="R3339" i="1" s="1"/>
  <c r="V3265" i="1"/>
  <c r="P3266" i="1"/>
  <c r="P3287" i="1"/>
  <c r="P3288" i="1"/>
  <c r="Q3288" i="1" s="1"/>
  <c r="Z3290" i="1"/>
  <c r="Z3292" i="1"/>
  <c r="P3313" i="1"/>
  <c r="P3327" i="1"/>
  <c r="R3327" i="1" s="1"/>
  <c r="P3332" i="1"/>
  <c r="R3332" i="1" s="1"/>
  <c r="P3335" i="1"/>
  <c r="R3335" i="1" s="1"/>
  <c r="P3205" i="1"/>
  <c r="P3229" i="1"/>
  <c r="P3237" i="1"/>
  <c r="P3260" i="1"/>
  <c r="P3265" i="1"/>
  <c r="P3269" i="1"/>
  <c r="Q3269" i="1" s="1"/>
  <c r="P3270" i="1"/>
  <c r="Z3298" i="1"/>
  <c r="Z3307" i="1"/>
  <c r="V3307" i="1"/>
  <c r="Z3308" i="1"/>
  <c r="V3319" i="1"/>
  <c r="Z3329" i="1"/>
  <c r="P3207" i="1"/>
  <c r="P3213" i="1"/>
  <c r="Z3229" i="1"/>
  <c r="Z3243" i="1"/>
  <c r="P3248" i="1"/>
  <c r="Z3306" i="1"/>
  <c r="V3306" i="1"/>
  <c r="V3323" i="1"/>
  <c r="Z3323" i="1"/>
  <c r="Z3328" i="1"/>
  <c r="P3334" i="1"/>
  <c r="R3334" i="1" s="1"/>
  <c r="P3211" i="1"/>
  <c r="V3239" i="1"/>
  <c r="V3241" i="1"/>
  <c r="P3296" i="1"/>
  <c r="Z3313" i="1"/>
  <c r="V3322" i="1"/>
  <c r="Z3322" i="1"/>
  <c r="P3333" i="1"/>
  <c r="R3333" i="1" s="1"/>
  <c r="V3229" i="1"/>
  <c r="V3256" i="1"/>
  <c r="Z3256" i="1"/>
  <c r="V3293" i="1"/>
  <c r="P3295" i="1"/>
  <c r="Q3295" i="1" s="1"/>
  <c r="Z3303" i="1"/>
  <c r="V3303" i="1"/>
  <c r="P3304" i="1"/>
  <c r="Z3312" i="1"/>
  <c r="P3321" i="1"/>
  <c r="R3321" i="1" s="1"/>
  <c r="P3249" i="1"/>
  <c r="P3251" i="1"/>
  <c r="Q3251" i="1" s="1"/>
  <c r="P3257" i="1"/>
  <c r="Q3257" i="1" s="1"/>
  <c r="P3307" i="1"/>
  <c r="Q3307" i="1" s="1"/>
  <c r="P3308" i="1"/>
  <c r="Q3308" i="1" s="1"/>
  <c r="V3311" i="1"/>
  <c r="P3342" i="1"/>
  <c r="R3342" i="1" s="1"/>
  <c r="P3262" i="1"/>
  <c r="P3306" i="1"/>
  <c r="P3320" i="1"/>
  <c r="R3320" i="1" s="1"/>
  <c r="P3337" i="1"/>
  <c r="R3337" i="1" s="1"/>
  <c r="P3341" i="1"/>
  <c r="R3341" i="1" s="1"/>
  <c r="P3276" i="1"/>
  <c r="P3281" i="1"/>
  <c r="Q3281" i="1" s="1"/>
  <c r="P3315" i="1"/>
  <c r="R3315" i="1" s="1"/>
  <c r="P3336" i="1"/>
  <c r="R3336" i="1" s="1"/>
  <c r="P3240" i="1"/>
  <c r="P3272" i="1"/>
  <c r="Z3305" i="1"/>
  <c r="V3305" i="1"/>
  <c r="P3312" i="1"/>
  <c r="Z3270" i="1"/>
  <c r="P3271" i="1"/>
  <c r="P3274" i="1"/>
  <c r="Q3274" i="1" s="1"/>
  <c r="P3326" i="1"/>
  <c r="R3326" i="1" s="1"/>
  <c r="P3338" i="1"/>
  <c r="R3338" i="1" s="1"/>
  <c r="V3123" i="1"/>
  <c r="P3123" i="1"/>
  <c r="V3122" i="1"/>
  <c r="P3120" i="1"/>
  <c r="Q3120" i="1" s="1"/>
  <c r="P3122" i="1"/>
  <c r="V3121" i="1"/>
  <c r="P3121" i="1"/>
  <c r="Z3120" i="1"/>
  <c r="V3120" i="1"/>
  <c r="V3119" i="1"/>
  <c r="Z3119" i="1"/>
  <c r="P3116" i="1"/>
  <c r="P3119" i="1"/>
  <c r="V3118" i="1"/>
  <c r="P3118" i="1"/>
  <c r="V3117" i="1"/>
  <c r="P3117" i="1"/>
  <c r="Q3117" i="1" s="1"/>
  <c r="V3116" i="1"/>
  <c r="V3115" i="1"/>
  <c r="P3115" i="1"/>
  <c r="V3114" i="1"/>
  <c r="P3114" i="1"/>
  <c r="V3112" i="1"/>
  <c r="Z3112" i="1"/>
  <c r="V3113" i="1"/>
  <c r="P3113" i="1"/>
  <c r="Q3113" i="1" s="1"/>
  <c r="Z3111" i="1"/>
  <c r="V3111" i="1"/>
  <c r="P3112" i="1"/>
  <c r="P3111" i="1"/>
  <c r="V3110" i="1"/>
  <c r="P3110" i="1"/>
  <c r="P3103" i="1"/>
  <c r="V3109" i="1"/>
  <c r="P3109" i="1"/>
  <c r="Q3109" i="1" s="1"/>
  <c r="V3108" i="1"/>
  <c r="P3108" i="1"/>
  <c r="V3107" i="1"/>
  <c r="P3098" i="1"/>
  <c r="P3105" i="1"/>
  <c r="P3101" i="1"/>
  <c r="Z3106" i="1"/>
  <c r="P3107" i="1"/>
  <c r="Z3105" i="1"/>
  <c r="V3105" i="1"/>
  <c r="V3103" i="1"/>
  <c r="Z3103" i="1"/>
  <c r="V3102" i="1"/>
  <c r="Z3102" i="1"/>
  <c r="P3106" i="1"/>
  <c r="Z3104" i="1"/>
  <c r="V3104" i="1"/>
  <c r="V3099" i="1"/>
  <c r="Z3099" i="1"/>
  <c r="P3104" i="1"/>
  <c r="P3102" i="1"/>
  <c r="Z3100" i="1"/>
  <c r="P3092" i="1"/>
  <c r="P3100" i="1"/>
  <c r="P3099" i="1"/>
  <c r="Q3099" i="1" s="1"/>
  <c r="Z3101" i="1"/>
  <c r="P3091" i="1"/>
  <c r="Q3091" i="1" s="1"/>
  <c r="P3090" i="1"/>
  <c r="Q3090" i="1" s="1"/>
  <c r="P3096" i="1"/>
  <c r="Z3098" i="1"/>
  <c r="Z3097" i="1"/>
  <c r="V3097" i="1"/>
  <c r="Z3096" i="1"/>
  <c r="V3096" i="1"/>
  <c r="Z3095" i="1"/>
  <c r="V3095" i="1"/>
  <c r="P3097" i="1"/>
  <c r="Q3097" i="1" s="1"/>
  <c r="P3095" i="1"/>
  <c r="P3093" i="1"/>
  <c r="Z3093" i="1"/>
  <c r="V3093" i="1"/>
  <c r="Z3094" i="1"/>
  <c r="V3094" i="1"/>
  <c r="V3089" i="1"/>
  <c r="Z3089" i="1"/>
  <c r="Z3092" i="1"/>
  <c r="V3092" i="1"/>
  <c r="P3094" i="1"/>
  <c r="Z3091" i="1"/>
  <c r="V3091" i="1"/>
  <c r="Z3090" i="1"/>
  <c r="V3090" i="1"/>
  <c r="P3089" i="1"/>
  <c r="P3084" i="1"/>
  <c r="P3087" i="1"/>
  <c r="P3086" i="1"/>
  <c r="P3085" i="1"/>
  <c r="V3088" i="1"/>
  <c r="P3088" i="1"/>
  <c r="Z3083" i="1"/>
  <c r="V3083" i="1"/>
  <c r="V3082" i="1"/>
  <c r="Z3082" i="1"/>
  <c r="Z3087" i="1"/>
  <c r="Z3086" i="1"/>
  <c r="Z3085" i="1"/>
  <c r="Z3084" i="1"/>
  <c r="P3083" i="1"/>
  <c r="P3082" i="1"/>
  <c r="V3081" i="1"/>
  <c r="P3079" i="1"/>
  <c r="Q3079" i="1" s="1"/>
  <c r="P3078" i="1"/>
  <c r="Q3078" i="1" s="1"/>
  <c r="P3081" i="1"/>
  <c r="Q3081" i="1" s="1"/>
  <c r="V3077" i="1"/>
  <c r="Z3077" i="1"/>
  <c r="V3080" i="1"/>
  <c r="P3080" i="1"/>
  <c r="P3076" i="1"/>
  <c r="V3078" i="1"/>
  <c r="Z3078" i="1"/>
  <c r="P3075" i="1"/>
  <c r="P3077" i="1"/>
  <c r="Q3077" i="1" s="1"/>
  <c r="Z3079" i="1"/>
  <c r="Z3076" i="1"/>
  <c r="P3054" i="1"/>
  <c r="V3075" i="1"/>
  <c r="P3071" i="1"/>
  <c r="Q3071" i="1" s="1"/>
  <c r="V3074" i="1"/>
  <c r="P3069" i="1"/>
  <c r="P3074" i="1"/>
  <c r="V3073" i="1"/>
  <c r="P3070" i="1"/>
  <c r="P3060" i="1"/>
  <c r="P3072" i="1"/>
  <c r="P3073" i="1"/>
  <c r="Q3073" i="1" s="1"/>
  <c r="V3071" i="1"/>
  <c r="Z3071" i="1"/>
  <c r="V3070" i="1"/>
  <c r="Z3070" i="1"/>
  <c r="Z3072" i="1"/>
  <c r="Z3069" i="1"/>
  <c r="V3068" i="1"/>
  <c r="P3068" i="1"/>
  <c r="Q3068" i="1" s="1"/>
  <c r="V3067" i="1"/>
  <c r="P3067" i="1"/>
  <c r="V3066" i="1"/>
  <c r="P3066" i="1"/>
  <c r="V3065" i="1"/>
  <c r="P3065" i="1"/>
  <c r="Q3065" i="1" s="1"/>
  <c r="Z3063" i="1"/>
  <c r="V3063" i="1"/>
  <c r="V3061" i="1"/>
  <c r="Z3061" i="1"/>
  <c r="V3060" i="1"/>
  <c r="Z3060" i="1"/>
  <c r="P3064" i="1"/>
  <c r="Q3064" i="1" s="1"/>
  <c r="V3064" i="1"/>
  <c r="P3063" i="1"/>
  <c r="P3062" i="1"/>
  <c r="Q3062" i="1" s="1"/>
  <c r="V3057" i="1"/>
  <c r="Z3057" i="1"/>
  <c r="V3058" i="1"/>
  <c r="Z3058" i="1"/>
  <c r="Z3062" i="1"/>
  <c r="V3062" i="1"/>
  <c r="P3059" i="1"/>
  <c r="P3061" i="1"/>
  <c r="P3037" i="1"/>
  <c r="P3057" i="1"/>
  <c r="Z3059" i="1"/>
  <c r="V3059" i="1"/>
  <c r="P3058" i="1"/>
  <c r="Q3058" i="1" s="1"/>
  <c r="P3052" i="1"/>
  <c r="Q3052" i="1" s="1"/>
  <c r="Z3053" i="1"/>
  <c r="V3053" i="1"/>
  <c r="Z3052" i="1"/>
  <c r="V3052" i="1"/>
  <c r="V3055" i="1"/>
  <c r="Z3055" i="1"/>
  <c r="V3054" i="1"/>
  <c r="P3055" i="1"/>
  <c r="P3053" i="1"/>
  <c r="P3056" i="1"/>
  <c r="Z3056" i="1"/>
  <c r="V3051" i="1"/>
  <c r="P3051" i="1"/>
  <c r="V3050" i="1"/>
  <c r="P3050" i="1"/>
  <c r="Q3050" i="1" s="1"/>
  <c r="V3047" i="1"/>
  <c r="Z3047" i="1"/>
  <c r="V3049" i="1"/>
  <c r="Z3048" i="1"/>
  <c r="P3049" i="1"/>
  <c r="Q3049" i="1" s="1"/>
  <c r="P3048" i="1"/>
  <c r="P3047" i="1"/>
  <c r="Q3047" i="1" s="1"/>
  <c r="V3046" i="1"/>
  <c r="P3046" i="1"/>
  <c r="Q3046" i="1" s="1"/>
  <c r="V3045" i="1"/>
  <c r="P3045" i="1"/>
  <c r="P3040" i="1"/>
  <c r="Q3040" i="1" s="1"/>
  <c r="V3044" i="1"/>
  <c r="P3044" i="1"/>
  <c r="Q3044" i="1" s="1"/>
  <c r="V3041" i="1"/>
  <c r="Z3041" i="1"/>
  <c r="V3040" i="1"/>
  <c r="Z3040" i="1"/>
  <c r="P3031" i="1"/>
  <c r="Q3031" i="1" s="1"/>
  <c r="P3041" i="1"/>
  <c r="V3043" i="1"/>
  <c r="P3038" i="1"/>
  <c r="P3043" i="1"/>
  <c r="Z3037" i="1"/>
  <c r="V3037" i="1"/>
  <c r="Z3038" i="1"/>
  <c r="V3038" i="1"/>
  <c r="Z3042" i="1"/>
  <c r="V3042" i="1"/>
  <c r="P3042" i="1"/>
  <c r="Z3039" i="1"/>
  <c r="V3039" i="1"/>
  <c r="P3039" i="1"/>
  <c r="Z3035" i="1"/>
  <c r="V3035" i="1"/>
  <c r="V3036" i="1"/>
  <c r="P3035" i="1"/>
  <c r="P3036" i="1"/>
  <c r="P3034" i="1"/>
  <c r="V3034" i="1"/>
  <c r="V3033" i="1"/>
  <c r="P3033" i="1"/>
  <c r="Q3033" i="1" s="1"/>
  <c r="V3029" i="1"/>
  <c r="Z3029" i="1"/>
  <c r="V3032" i="1"/>
  <c r="P3027" i="1"/>
  <c r="P3032" i="1"/>
  <c r="Z3031" i="1"/>
  <c r="V3031" i="1"/>
  <c r="Z3030" i="1"/>
  <c r="V3030" i="1"/>
  <c r="Z3028" i="1"/>
  <c r="V3028" i="1"/>
  <c r="P3030" i="1"/>
  <c r="P3029" i="1"/>
  <c r="P3028" i="1"/>
  <c r="V3027" i="1"/>
  <c r="Z3026" i="1"/>
  <c r="V3026" i="1"/>
  <c r="Z3025" i="1"/>
  <c r="V3025" i="1"/>
  <c r="P3026" i="1"/>
  <c r="P3025" i="1"/>
  <c r="Z3023" i="1"/>
  <c r="V3023" i="1"/>
  <c r="V3024" i="1"/>
  <c r="P3023" i="1"/>
  <c r="Q3023" i="1" s="1"/>
  <c r="P3024" i="1"/>
  <c r="Z3022" i="1"/>
  <c r="V3022" i="1"/>
  <c r="P3022" i="1"/>
  <c r="Z3020" i="1"/>
  <c r="V3020" i="1"/>
  <c r="V3021" i="1"/>
  <c r="P2727" i="1"/>
  <c r="P3021" i="1"/>
  <c r="Q3021" i="1" s="1"/>
  <c r="P3020" i="1"/>
  <c r="V3019" i="1"/>
  <c r="P3019" i="1"/>
  <c r="Z3017" i="1"/>
  <c r="V3017" i="1"/>
  <c r="V3018" i="1"/>
  <c r="P3018" i="1"/>
  <c r="P3017" i="1"/>
  <c r="V3013" i="1"/>
  <c r="Z3013" i="1"/>
  <c r="P3011" i="1"/>
  <c r="P3015" i="1"/>
  <c r="P3006" i="1"/>
  <c r="P3010" i="1"/>
  <c r="V3016" i="1"/>
  <c r="P3016" i="1"/>
  <c r="Q3016" i="1" s="1"/>
  <c r="P3014" i="1"/>
  <c r="P3012" i="1"/>
  <c r="P3013" i="1"/>
  <c r="Z3015" i="1"/>
  <c r="Z3014" i="1"/>
  <c r="V3010" i="1"/>
  <c r="Z3012" i="1"/>
  <c r="Z3008" i="1"/>
  <c r="V3008" i="1"/>
  <c r="V3011" i="1"/>
  <c r="P3009" i="1"/>
  <c r="P3008" i="1"/>
  <c r="Q3008" i="1" s="1"/>
  <c r="V3006" i="1"/>
  <c r="V3009" i="1"/>
  <c r="P3007" i="1"/>
  <c r="V3007" i="1"/>
  <c r="V3004" i="1"/>
  <c r="Z3004" i="1"/>
  <c r="Z3005" i="1"/>
  <c r="V3005" i="1"/>
  <c r="P3005" i="1"/>
  <c r="Q3005" i="1" s="1"/>
  <c r="Z3003" i="1"/>
  <c r="V3003" i="1"/>
  <c r="P3004" i="1"/>
  <c r="Q3004" i="1" s="1"/>
  <c r="P3003" i="1"/>
  <c r="Q3003" i="1" s="1"/>
  <c r="V3002" i="1"/>
  <c r="P2999" i="1"/>
  <c r="P3002" i="1"/>
  <c r="R3002" i="1" s="1"/>
  <c r="Z2999" i="1"/>
  <c r="V2999" i="1"/>
  <c r="P2993" i="1"/>
  <c r="P2997" i="1"/>
  <c r="Q2997" i="1" s="1"/>
  <c r="V3001" i="1"/>
  <c r="V3000" i="1"/>
  <c r="P3001" i="1"/>
  <c r="Q3001" i="1" s="1"/>
  <c r="P3000" i="1"/>
  <c r="Q3000" i="1" s="1"/>
  <c r="V2998" i="1"/>
  <c r="P2998" i="1"/>
  <c r="Z2996" i="1"/>
  <c r="V2996" i="1"/>
  <c r="V2997" i="1"/>
  <c r="P2995" i="1"/>
  <c r="Q2995" i="1" s="1"/>
  <c r="P2994" i="1"/>
  <c r="P2990" i="1"/>
  <c r="P2996" i="1"/>
  <c r="P2992" i="1"/>
  <c r="Q2992" i="1" s="1"/>
  <c r="Z2991" i="1"/>
  <c r="V2991" i="1"/>
  <c r="V2990" i="1"/>
  <c r="Z2995" i="1"/>
  <c r="Z2994" i="1"/>
  <c r="Z2993" i="1"/>
  <c r="Z2992" i="1"/>
  <c r="P2991" i="1"/>
  <c r="Z2989" i="1"/>
  <c r="V2989" i="1"/>
  <c r="P2985" i="1"/>
  <c r="P2989" i="1"/>
  <c r="V2988" i="1"/>
  <c r="P2987" i="1"/>
  <c r="P2988" i="1"/>
  <c r="Z2985" i="1"/>
  <c r="V2985" i="1"/>
  <c r="V2987" i="1"/>
  <c r="P2980" i="1"/>
  <c r="Z2986" i="1"/>
  <c r="V2986" i="1"/>
  <c r="P2984" i="1"/>
  <c r="P2986" i="1"/>
  <c r="Z2983" i="1"/>
  <c r="V2983" i="1"/>
  <c r="P2978" i="1"/>
  <c r="V2984" i="1"/>
  <c r="P2982" i="1"/>
  <c r="Q2982" i="1" s="1"/>
  <c r="P2983" i="1"/>
  <c r="P2981" i="1"/>
  <c r="Q2981" i="1" s="1"/>
  <c r="P2977" i="1"/>
  <c r="Z2982" i="1"/>
  <c r="V2982" i="1"/>
  <c r="Z2981" i="1"/>
  <c r="V2981" i="1"/>
  <c r="Z2980" i="1"/>
  <c r="V2980" i="1"/>
  <c r="P2979" i="1"/>
  <c r="Z2976" i="1"/>
  <c r="V2976" i="1"/>
  <c r="Z2979" i="1"/>
  <c r="V2979" i="1"/>
  <c r="Z2978" i="1"/>
  <c r="V2978" i="1"/>
  <c r="Z2977" i="1"/>
  <c r="V2977" i="1"/>
  <c r="V2974" i="1"/>
  <c r="Z2974" i="1"/>
  <c r="P2976" i="1"/>
  <c r="Q2976" i="1" s="1"/>
  <c r="V2973" i="1"/>
  <c r="Z2973" i="1"/>
  <c r="V2975" i="1"/>
  <c r="P2975" i="1"/>
  <c r="P2974" i="1"/>
  <c r="P2973" i="1"/>
  <c r="V2972" i="1"/>
  <c r="P2972" i="1"/>
  <c r="Q2972" i="1" s="1"/>
  <c r="V2971" i="1"/>
  <c r="P2971" i="1"/>
  <c r="V2970" i="1"/>
  <c r="P2969" i="1"/>
  <c r="Q2969" i="1" s="1"/>
  <c r="P2970" i="1"/>
  <c r="Z2968" i="1"/>
  <c r="V2968" i="1"/>
  <c r="V2969" i="1"/>
  <c r="P2968" i="1"/>
  <c r="Q2968" i="1" s="1"/>
  <c r="Z2967" i="1"/>
  <c r="V2967" i="1"/>
  <c r="P2967" i="1"/>
  <c r="Z2965" i="1"/>
  <c r="V2965" i="1"/>
  <c r="Z2966" i="1"/>
  <c r="V2966" i="1"/>
  <c r="P2966" i="1"/>
  <c r="V2964" i="1"/>
  <c r="Z2964" i="1"/>
  <c r="P2965" i="1"/>
  <c r="P2959" i="1"/>
  <c r="Z2963" i="1"/>
  <c r="V2963" i="1"/>
  <c r="P2964" i="1"/>
  <c r="Q2964" i="1" s="1"/>
  <c r="P2963" i="1"/>
  <c r="Q2963" i="1" s="1"/>
  <c r="V2962" i="1"/>
  <c r="P2962" i="1"/>
  <c r="Z2961" i="1"/>
  <c r="V2961" i="1"/>
  <c r="Z2958" i="1"/>
  <c r="V2958" i="1"/>
  <c r="P2639" i="1"/>
  <c r="P2961" i="1"/>
  <c r="Q2961" i="1" s="1"/>
  <c r="Z2957" i="1"/>
  <c r="V2957" i="1"/>
  <c r="V2959" i="1"/>
  <c r="V2960" i="1"/>
  <c r="P2960" i="1"/>
  <c r="P2954" i="1"/>
  <c r="P2958" i="1"/>
  <c r="Z2956" i="1"/>
  <c r="V2956" i="1"/>
  <c r="P2953" i="1"/>
  <c r="P2957" i="1"/>
  <c r="V2955" i="1"/>
  <c r="Z2954" i="1"/>
  <c r="V2954" i="1"/>
  <c r="P2949" i="1"/>
  <c r="Q2949" i="1" s="1"/>
  <c r="P2955" i="1"/>
  <c r="P2956" i="1"/>
  <c r="V2951" i="1"/>
  <c r="Z2951" i="1"/>
  <c r="P2952" i="1"/>
  <c r="Z2953" i="1"/>
  <c r="Z2952" i="1"/>
  <c r="V2952" i="1"/>
  <c r="P2951" i="1"/>
  <c r="Z2949" i="1"/>
  <c r="V2949" i="1"/>
  <c r="V2950" i="1"/>
  <c r="P2950" i="1"/>
  <c r="Z2943" i="1"/>
  <c r="V2943" i="1"/>
  <c r="V2948" i="1"/>
  <c r="P2948" i="1"/>
  <c r="Z2946" i="1"/>
  <c r="V2946" i="1"/>
  <c r="V2947" i="1"/>
  <c r="P2946" i="1"/>
  <c r="P2947" i="1"/>
  <c r="P2944" i="1"/>
  <c r="V2944" i="1"/>
  <c r="Z2942" i="1"/>
  <c r="V2942" i="1"/>
  <c r="V2945" i="1"/>
  <c r="P2945" i="1"/>
  <c r="Q2945" i="1" s="1"/>
  <c r="P2943" i="1"/>
  <c r="Q2943" i="1" s="1"/>
  <c r="Z2941" i="1"/>
  <c r="V2941" i="1"/>
  <c r="P2942" i="1"/>
  <c r="P2941" i="1"/>
  <c r="Q2941" i="1" s="1"/>
  <c r="Z2939" i="1"/>
  <c r="V2939" i="1"/>
  <c r="V2940" i="1"/>
  <c r="P2939" i="1"/>
  <c r="P2940" i="1"/>
  <c r="Z2938" i="1"/>
  <c r="V2938" i="1"/>
  <c r="P2938" i="1"/>
  <c r="Q2938" i="1" s="1"/>
  <c r="V2937" i="1"/>
  <c r="P2937" i="1"/>
  <c r="Q2937" i="1" s="1"/>
  <c r="Z2935" i="1"/>
  <c r="V2935" i="1"/>
  <c r="V2936" i="1"/>
  <c r="P2936" i="1"/>
  <c r="P2934" i="1"/>
  <c r="P2935" i="1"/>
  <c r="V2934" i="1"/>
  <c r="P2932" i="1"/>
  <c r="P2927" i="1"/>
  <c r="Q2927" i="1" s="1"/>
  <c r="V2933" i="1"/>
  <c r="V2930" i="1"/>
  <c r="P2933" i="1"/>
  <c r="Q2933" i="1" s="1"/>
  <c r="Z2931" i="1"/>
  <c r="V2931" i="1"/>
  <c r="V2932" i="1"/>
  <c r="Z2929" i="1"/>
  <c r="V2929" i="1"/>
  <c r="P2931" i="1"/>
  <c r="Z2923" i="1"/>
  <c r="V2923" i="1"/>
  <c r="P2924" i="1"/>
  <c r="Q2924" i="1" s="1"/>
  <c r="P2923" i="1"/>
  <c r="Q2923" i="1" s="1"/>
  <c r="P2926" i="1"/>
  <c r="Q2926" i="1" s="1"/>
  <c r="P2925" i="1"/>
  <c r="P2930" i="1"/>
  <c r="P2929" i="1"/>
  <c r="Q2929" i="1" s="1"/>
  <c r="V2924" i="1"/>
  <c r="P2928" i="1"/>
  <c r="Z2928" i="1"/>
  <c r="Z2927" i="1"/>
  <c r="Z2926" i="1"/>
  <c r="Z2925" i="1"/>
  <c r="V2922" i="1"/>
  <c r="Z2922" i="1"/>
  <c r="Z2921" i="1"/>
  <c r="Z2920" i="1"/>
  <c r="V2920" i="1"/>
  <c r="Z2919" i="1"/>
  <c r="V2919" i="1"/>
  <c r="P2922" i="1"/>
  <c r="P2921" i="1"/>
  <c r="P2920" i="1"/>
  <c r="P2919" i="1"/>
  <c r="Z2917" i="1"/>
  <c r="V2917" i="1"/>
  <c r="Z2918" i="1"/>
  <c r="V2918" i="1"/>
  <c r="P2918" i="1"/>
  <c r="P2917" i="1"/>
  <c r="V2916" i="1"/>
  <c r="P2782" i="1"/>
  <c r="V2914" i="1"/>
  <c r="Z2638" i="1"/>
  <c r="Z2738" i="1"/>
  <c r="P2916" i="1"/>
  <c r="P2711" i="1"/>
  <c r="Z2915" i="1"/>
  <c r="V2915" i="1"/>
  <c r="P2663" i="1"/>
  <c r="Q2663" i="1" s="1"/>
  <c r="P2873" i="1"/>
  <c r="Q2873" i="1" s="1"/>
  <c r="P2770" i="1"/>
  <c r="P2915" i="1"/>
  <c r="Z2902" i="1"/>
  <c r="Z2698" i="1"/>
  <c r="V2698" i="1"/>
  <c r="P2895" i="1"/>
  <c r="Z2748" i="1"/>
  <c r="P2759" i="1"/>
  <c r="P2913" i="1"/>
  <c r="Q2913" i="1" s="1"/>
  <c r="V2890" i="1"/>
  <c r="P2763" i="1"/>
  <c r="P2914" i="1"/>
  <c r="Q2914" i="1" s="1"/>
  <c r="P2666" i="1"/>
  <c r="V2618" i="1"/>
  <c r="Z2721" i="1"/>
  <c r="P2830" i="1"/>
  <c r="Z2911" i="1"/>
  <c r="V2911" i="1"/>
  <c r="Z2913" i="1"/>
  <c r="V2913" i="1"/>
  <c r="V2912" i="1"/>
  <c r="P2697" i="1"/>
  <c r="P2835" i="1"/>
  <c r="P2887" i="1"/>
  <c r="Q2887" i="1" s="1"/>
  <c r="P2570" i="1"/>
  <c r="Z2655" i="1"/>
  <c r="P2667" i="1"/>
  <c r="Q2667" i="1" s="1"/>
  <c r="P2784" i="1"/>
  <c r="P2698" i="1"/>
  <c r="P2648" i="1"/>
  <c r="P2810" i="1"/>
  <c r="P2817" i="1"/>
  <c r="P2687" i="1"/>
  <c r="P2575" i="1"/>
  <c r="P2871" i="1"/>
  <c r="V2776" i="1"/>
  <c r="Z2776" i="1"/>
  <c r="Z2877" i="1"/>
  <c r="V2877" i="1"/>
  <c r="Z2822" i="1"/>
  <c r="P2851" i="1"/>
  <c r="Q2851" i="1" s="1"/>
  <c r="P2877" i="1"/>
  <c r="P2767" i="1"/>
  <c r="P2863" i="1"/>
  <c r="Q2863" i="1" s="1"/>
  <c r="P2585" i="1"/>
  <c r="P2610" i="1"/>
  <c r="Q2610" i="1" s="1"/>
  <c r="P2584" i="1"/>
  <c r="Q2584" i="1" s="1"/>
  <c r="P2653" i="1"/>
  <c r="P2709" i="1"/>
  <c r="P2696" i="1"/>
  <c r="V2702" i="1"/>
  <c r="P2823" i="1"/>
  <c r="Z2842" i="1"/>
  <c r="P2910" i="1"/>
  <c r="Z2816" i="1"/>
  <c r="P2870" i="1"/>
  <c r="V2664" i="1"/>
  <c r="P2712" i="1"/>
  <c r="P2841" i="1"/>
  <c r="P2732" i="1"/>
  <c r="V2653" i="1"/>
  <c r="Z2662" i="1"/>
  <c r="P2725" i="1"/>
  <c r="P2860" i="1"/>
  <c r="Q2860" i="1" s="1"/>
  <c r="P2912" i="1"/>
  <c r="P2642" i="1"/>
  <c r="V2673" i="1"/>
  <c r="P2693" i="1"/>
  <c r="Z2786" i="1"/>
  <c r="P2848" i="1"/>
  <c r="Q2848" i="1" s="1"/>
  <c r="P2869" i="1"/>
  <c r="P2633" i="1"/>
  <c r="P2662" i="1"/>
  <c r="P2884" i="1"/>
  <c r="Q2884" i="1" s="1"/>
  <c r="V2667" i="1"/>
  <c r="Z2667" i="1"/>
  <c r="V2848" i="1"/>
  <c r="Z2848" i="1"/>
  <c r="V2727" i="1"/>
  <c r="Z2727" i="1"/>
  <c r="V2773" i="1"/>
  <c r="Z2773" i="1"/>
  <c r="V2908" i="1"/>
  <c r="Z2908" i="1"/>
  <c r="V2844" i="1"/>
  <c r="Z2844" i="1"/>
  <c r="V2659" i="1"/>
  <c r="Z2659" i="1"/>
  <c r="Z2576" i="1"/>
  <c r="V2576" i="1"/>
  <c r="V2663" i="1"/>
  <c r="Z2663" i="1"/>
  <c r="P2743" i="1"/>
  <c r="Q2743" i="1" s="1"/>
  <c r="P2723" i="1"/>
  <c r="P2758" i="1"/>
  <c r="Q2758" i="1" s="1"/>
  <c r="P2789" i="1"/>
  <c r="P2634" i="1"/>
  <c r="P2589" i="1"/>
  <c r="P2629" i="1"/>
  <c r="P2650" i="1"/>
  <c r="Q2650" i="1" s="1"/>
  <c r="P2627" i="1"/>
  <c r="P2644" i="1"/>
  <c r="P2685" i="1"/>
  <c r="P2757" i="1"/>
  <c r="Z2795" i="1"/>
  <c r="P2868" i="1"/>
  <c r="P2641" i="1"/>
  <c r="Q2641" i="1" s="1"/>
  <c r="P2681" i="1"/>
  <c r="P2736" i="1"/>
  <c r="P2761" i="1"/>
  <c r="V2780" i="1"/>
  <c r="P2908" i="1"/>
  <c r="P2839" i="1"/>
  <c r="Q2839" i="1" s="1"/>
  <c r="P2852" i="1"/>
  <c r="P2900" i="1"/>
  <c r="V2724" i="1"/>
  <c r="P2731" i="1"/>
  <c r="P2771" i="1"/>
  <c r="P2820" i="1"/>
  <c r="P2911" i="1"/>
  <c r="P2720" i="1"/>
  <c r="P2729" i="1"/>
  <c r="P2735" i="1"/>
  <c r="P2741" i="1"/>
  <c r="P2794" i="1"/>
  <c r="P2811" i="1"/>
  <c r="V2812" i="1"/>
  <c r="P2819" i="1"/>
  <c r="P2601" i="1"/>
  <c r="Z2604" i="1"/>
  <c r="P2647" i="1"/>
  <c r="P2587" i="1"/>
  <c r="Q2587" i="1" s="1"/>
  <c r="V2603" i="1"/>
  <c r="V2706" i="1"/>
  <c r="Z2710" i="1"/>
  <c r="Z2824" i="1"/>
  <c r="P2861" i="1"/>
  <c r="P2866" i="1"/>
  <c r="V2612" i="1"/>
  <c r="Z2612" i="1"/>
  <c r="V2616" i="1"/>
  <c r="Z2616" i="1"/>
  <c r="V2629" i="1"/>
  <c r="Z2629" i="1"/>
  <c r="Z2640" i="1"/>
  <c r="V2640" i="1"/>
  <c r="Z2615" i="1"/>
  <c r="V2615" i="1"/>
  <c r="Z2577" i="1"/>
  <c r="V2577" i="1"/>
  <c r="V2569" i="1"/>
  <c r="Z2569" i="1"/>
  <c r="V2578" i="1"/>
  <c r="Z2578" i="1"/>
  <c r="V2588" i="1"/>
  <c r="Z2588" i="1"/>
  <c r="V2595" i="1"/>
  <c r="Z2595" i="1"/>
  <c r="P2764" i="1"/>
  <c r="Q2764" i="1" s="1"/>
  <c r="P2590" i="1"/>
  <c r="Q2590" i="1" s="1"/>
  <c r="V2617" i="1"/>
  <c r="V2635" i="1"/>
  <c r="V2697" i="1"/>
  <c r="Z2697" i="1"/>
  <c r="V2855" i="1"/>
  <c r="Z2855" i="1"/>
  <c r="V2874" i="1"/>
  <c r="Z2874" i="1"/>
  <c r="P2603" i="1"/>
  <c r="P2614" i="1"/>
  <c r="V2750" i="1"/>
  <c r="Z2750" i="1"/>
  <c r="Z2627" i="1"/>
  <c r="V2627" i="1"/>
  <c r="Z2672" i="1"/>
  <c r="V2672" i="1"/>
  <c r="P2707" i="1"/>
  <c r="Q2707" i="1" s="1"/>
  <c r="P2716" i="1"/>
  <c r="Q2716" i="1" s="1"/>
  <c r="V2744" i="1"/>
  <c r="Z2744" i="1"/>
  <c r="P2793" i="1"/>
  <c r="V2838" i="1"/>
  <c r="Z2838" i="1"/>
  <c r="V2865" i="1"/>
  <c r="Z2865" i="1"/>
  <c r="P2878" i="1"/>
  <c r="P2586" i="1"/>
  <c r="V2583" i="1"/>
  <c r="P2616" i="1"/>
  <c r="V2642" i="1"/>
  <c r="P2675" i="1"/>
  <c r="Q2675" i="1" s="1"/>
  <c r="Z2683" i="1"/>
  <c r="V2683" i="1"/>
  <c r="P2684" i="1"/>
  <c r="Q2684" i="1" s="1"/>
  <c r="V2687" i="1"/>
  <c r="V2728" i="1"/>
  <c r="Z2728" i="1"/>
  <c r="P2742" i="1"/>
  <c r="P2713" i="1"/>
  <c r="P2631" i="1"/>
  <c r="P2734" i="1"/>
  <c r="Q2734" i="1" s="1"/>
  <c r="Z2766" i="1"/>
  <c r="V2766" i="1"/>
  <c r="P2630" i="1"/>
  <c r="Q2630" i="1" s="1"/>
  <c r="Z2723" i="1"/>
  <c r="V2723" i="1"/>
  <c r="V2871" i="1"/>
  <c r="Z2871" i="1"/>
  <c r="V2620" i="1"/>
  <c r="P2668" i="1"/>
  <c r="V2678" i="1"/>
  <c r="Z2699" i="1"/>
  <c r="V2712" i="1"/>
  <c r="Z2712" i="1"/>
  <c r="V2731" i="1"/>
  <c r="Z2731" i="1"/>
  <c r="P2755" i="1"/>
  <c r="Z2882" i="1"/>
  <c r="V2882" i="1"/>
  <c r="V2898" i="1"/>
  <c r="Z2898" i="1"/>
  <c r="P2670" i="1"/>
  <c r="P2581" i="1"/>
  <c r="V2657" i="1"/>
  <c r="Z2657" i="1"/>
  <c r="P2683" i="1"/>
  <c r="P2571" i="1"/>
  <c r="Q2571" i="1" s="1"/>
  <c r="R2587" i="1"/>
  <c r="Z2594" i="1"/>
  <c r="Z2602" i="1"/>
  <c r="V2611" i="1"/>
  <c r="V2648" i="1"/>
  <c r="P2646" i="1"/>
  <c r="P2665" i="1"/>
  <c r="P2766" i="1"/>
  <c r="V2764" i="1"/>
  <c r="Z2764" i="1"/>
  <c r="P2701" i="1"/>
  <c r="Q2701" i="1" s="1"/>
  <c r="P2738" i="1"/>
  <c r="P2572" i="1"/>
  <c r="Q2572" i="1" s="1"/>
  <c r="Z2579" i="1"/>
  <c r="V2579" i="1"/>
  <c r="P2604" i="1"/>
  <c r="V2747" i="1"/>
  <c r="Z2747" i="1"/>
  <c r="P2751" i="1"/>
  <c r="Z2761" i="1"/>
  <c r="V2761" i="1"/>
  <c r="V2792" i="1"/>
  <c r="Z2792" i="1"/>
  <c r="V2632" i="1"/>
  <c r="Z2632" i="1"/>
  <c r="P2651" i="1"/>
  <c r="P2656" i="1"/>
  <c r="P2674" i="1"/>
  <c r="P2690" i="1"/>
  <c r="P2699" i="1"/>
  <c r="Z2910" i="1"/>
  <c r="V2910" i="1"/>
  <c r="V2600" i="1"/>
  <c r="Z2600" i="1"/>
  <c r="V2570" i="1"/>
  <c r="P2599" i="1"/>
  <c r="Z2608" i="1"/>
  <c r="V2608" i="1"/>
  <c r="Z2671" i="1"/>
  <c r="P2703" i="1"/>
  <c r="Z2751" i="1"/>
  <c r="V2751" i="1"/>
  <c r="V2801" i="1"/>
  <c r="Z2801" i="1"/>
  <c r="V2832" i="1"/>
  <c r="Z2832" i="1"/>
  <c r="Z2909" i="1"/>
  <c r="V2909" i="1"/>
  <c r="P2573" i="1"/>
  <c r="P2606" i="1"/>
  <c r="P2660" i="1"/>
  <c r="P2679" i="1"/>
  <c r="P2746" i="1"/>
  <c r="P2801" i="1"/>
  <c r="Z2818" i="1"/>
  <c r="Z2845" i="1"/>
  <c r="Z2720" i="1"/>
  <c r="P2773" i="1"/>
  <c r="V2806" i="1"/>
  <c r="P2822" i="1"/>
  <c r="Q2822" i="1" s="1"/>
  <c r="P2827" i="1"/>
  <c r="Q2827" i="1" s="1"/>
  <c r="P2840" i="1"/>
  <c r="P2702" i="1"/>
  <c r="P2753" i="1"/>
  <c r="Q2753" i="1" s="1"/>
  <c r="V2805" i="1"/>
  <c r="V2878" i="1"/>
  <c r="P2765" i="1"/>
  <c r="P2781" i="1"/>
  <c r="P2802" i="1"/>
  <c r="P2899" i="1"/>
  <c r="Q2899" i="1" s="1"/>
  <c r="P2909" i="1"/>
  <c r="P2700" i="1"/>
  <c r="P2886" i="1"/>
  <c r="P2739" i="1"/>
  <c r="P2777" i="1"/>
  <c r="P2882" i="1"/>
  <c r="P2888" i="1"/>
  <c r="P2775" i="1"/>
  <c r="Z2791" i="1"/>
  <c r="P2799" i="1"/>
  <c r="P2805" i="1"/>
  <c r="P2846" i="1"/>
  <c r="Z2850" i="1"/>
  <c r="V2860" i="1"/>
  <c r="Z2897" i="1"/>
  <c r="Z2904" i="1"/>
  <c r="P2706" i="1"/>
  <c r="P2733" i="1"/>
  <c r="P2754" i="1"/>
  <c r="P2760" i="1"/>
  <c r="Z2788" i="1"/>
  <c r="P2798" i="1"/>
  <c r="V2810" i="1"/>
  <c r="P2859" i="1"/>
  <c r="Z2864" i="1"/>
  <c r="P2747" i="1"/>
  <c r="Z2759" i="1"/>
  <c r="Z2784" i="1"/>
  <c r="P2786" i="1"/>
  <c r="V2793" i="1"/>
  <c r="P2821" i="1"/>
  <c r="V2830" i="1"/>
  <c r="P2854" i="1"/>
  <c r="P2680" i="1"/>
  <c r="Z2690" i="1"/>
  <c r="V2691" i="1"/>
  <c r="P2728" i="1"/>
  <c r="Z2745" i="1"/>
  <c r="Z2802" i="1"/>
  <c r="Z2585" i="1"/>
  <c r="V2585" i="1"/>
  <c r="Z2633" i="1"/>
  <c r="V2633" i="1"/>
  <c r="V2568" i="1"/>
  <c r="Z2568" i="1"/>
  <c r="Z2573" i="1"/>
  <c r="V2573" i="1"/>
  <c r="V2592" i="1"/>
  <c r="Z2592" i="1"/>
  <c r="P2669" i="1"/>
  <c r="V2580" i="1"/>
  <c r="V2601" i="1"/>
  <c r="Z2601" i="1"/>
  <c r="V2625" i="1"/>
  <c r="Z2625" i="1"/>
  <c r="V2628" i="1"/>
  <c r="V2680" i="1"/>
  <c r="Z2680" i="1"/>
  <c r="Z2716" i="1"/>
  <c r="V2716" i="1"/>
  <c r="P2568" i="1"/>
  <c r="V2599" i="1"/>
  <c r="Z2599" i="1"/>
  <c r="P2636" i="1"/>
  <c r="V2707" i="1"/>
  <c r="Z2707" i="1"/>
  <c r="P2613" i="1"/>
  <c r="P2569" i="1"/>
  <c r="Q2569" i="1" s="1"/>
  <c r="Z2726" i="1"/>
  <c r="V2726" i="1"/>
  <c r="P2578" i="1"/>
  <c r="Z2581" i="1"/>
  <c r="P2593" i="1"/>
  <c r="V2596" i="1"/>
  <c r="Z2609" i="1"/>
  <c r="P2625" i="1"/>
  <c r="P2635" i="1"/>
  <c r="V2652" i="1"/>
  <c r="Z2652" i="1"/>
  <c r="V2722" i="1"/>
  <c r="Z2722" i="1"/>
  <c r="V2725" i="1"/>
  <c r="P2574" i="1"/>
  <c r="V2692" i="1"/>
  <c r="Z2692" i="1"/>
  <c r="P2744" i="1"/>
  <c r="P2588" i="1"/>
  <c r="V2668" i="1"/>
  <c r="Z2668" i="1"/>
  <c r="Z2709" i="1"/>
  <c r="V2709" i="1"/>
  <c r="Z2775" i="1"/>
  <c r="V2775" i="1"/>
  <c r="P2577" i="1"/>
  <c r="P2580" i="1"/>
  <c r="P2609" i="1"/>
  <c r="P2658" i="1"/>
  <c r="P2686" i="1"/>
  <c r="Q2686" i="1" s="1"/>
  <c r="Z2703" i="1"/>
  <c r="V2703" i="1"/>
  <c r="V2641" i="1"/>
  <c r="Z2641" i="1"/>
  <c r="Z2571" i="1"/>
  <c r="V2571" i="1"/>
  <c r="P2576" i="1"/>
  <c r="Z2605" i="1"/>
  <c r="P2608" i="1"/>
  <c r="V2631" i="1"/>
  <c r="Z2631" i="1"/>
  <c r="V2689" i="1"/>
  <c r="Z2689" i="1"/>
  <c r="V2597" i="1"/>
  <c r="V2582" i="1"/>
  <c r="Z2582" i="1"/>
  <c r="V2591" i="1"/>
  <c r="P2598" i="1"/>
  <c r="P2600" i="1"/>
  <c r="P2607" i="1"/>
  <c r="P2612" i="1"/>
  <c r="Z2614" i="1"/>
  <c r="P2623" i="1"/>
  <c r="Q2623" i="1" s="1"/>
  <c r="P2628" i="1"/>
  <c r="Z2634" i="1"/>
  <c r="V2634" i="1"/>
  <c r="V2637" i="1"/>
  <c r="Z2637" i="1"/>
  <c r="V2644" i="1"/>
  <c r="Z2644" i="1"/>
  <c r="V2676" i="1"/>
  <c r="Z2676" i="1"/>
  <c r="V2713" i="1"/>
  <c r="Z2713" i="1"/>
  <c r="Z2737" i="1"/>
  <c r="V2574" i="1"/>
  <c r="P2579" i="1"/>
  <c r="V2589" i="1"/>
  <c r="Z2589" i="1"/>
  <c r="V2590" i="1"/>
  <c r="Z2593" i="1"/>
  <c r="V2593" i="1"/>
  <c r="P2596" i="1"/>
  <c r="Z2597" i="1"/>
  <c r="P2597" i="1"/>
  <c r="Z2607" i="1"/>
  <c r="P2622" i="1"/>
  <c r="Z2628" i="1"/>
  <c r="Z2643" i="1"/>
  <c r="Z2675" i="1"/>
  <c r="V2575" i="1"/>
  <c r="Z2575" i="1"/>
  <c r="V2572" i="1"/>
  <c r="Z2572" i="1"/>
  <c r="Z2574" i="1"/>
  <c r="P2582" i="1"/>
  <c r="P2592" i="1"/>
  <c r="P2595" i="1"/>
  <c r="P2621" i="1"/>
  <c r="P2620" i="1"/>
  <c r="Q2620" i="1" s="1"/>
  <c r="V2645" i="1"/>
  <c r="Z2645" i="1"/>
  <c r="V2646" i="1"/>
  <c r="P2654" i="1"/>
  <c r="P2749" i="1"/>
  <c r="V2586" i="1"/>
  <c r="Z2679" i="1"/>
  <c r="V2679" i="1"/>
  <c r="V2587" i="1"/>
  <c r="Z2587" i="1"/>
  <c r="P2591" i="1"/>
  <c r="P2594" i="1"/>
  <c r="V2598" i="1"/>
  <c r="V2610" i="1"/>
  <c r="V2630" i="1"/>
  <c r="Z2630" i="1"/>
  <c r="P2637" i="1"/>
  <c r="Z2696" i="1"/>
  <c r="V2696" i="1"/>
  <c r="P2708" i="1"/>
  <c r="V2763" i="1"/>
  <c r="Z2763" i="1"/>
  <c r="V2619" i="1"/>
  <c r="V2621" i="1"/>
  <c r="P2624" i="1"/>
  <c r="Z2626" i="1"/>
  <c r="Z2647" i="1"/>
  <c r="P2672" i="1"/>
  <c r="Q2672" i="1" s="1"/>
  <c r="V2693" i="1"/>
  <c r="Z2694" i="1"/>
  <c r="V2694" i="1"/>
  <c r="V2695" i="1"/>
  <c r="Z2701" i="1"/>
  <c r="V2701" i="1"/>
  <c r="P2705" i="1"/>
  <c r="V2742" i="1"/>
  <c r="V2799" i="1"/>
  <c r="Z2799" i="1"/>
  <c r="P2829" i="1"/>
  <c r="Q2829" i="1" s="1"/>
  <c r="P2750" i="1"/>
  <c r="P2762" i="1"/>
  <c r="Z2813" i="1"/>
  <c r="V2813" i="1"/>
  <c r="P2664" i="1"/>
  <c r="Z2674" i="1"/>
  <c r="V2674" i="1"/>
  <c r="V2736" i="1"/>
  <c r="Z2736" i="1"/>
  <c r="P2800" i="1"/>
  <c r="Z2819" i="1"/>
  <c r="V2819" i="1"/>
  <c r="Z2584" i="1"/>
  <c r="Z2606" i="1"/>
  <c r="P2638" i="1"/>
  <c r="P2618" i="1"/>
  <c r="V2666" i="1"/>
  <c r="Z2666" i="1"/>
  <c r="Z2677" i="1"/>
  <c r="P2695" i="1"/>
  <c r="V2705" i="1"/>
  <c r="Z2705" i="1"/>
  <c r="P2719" i="1"/>
  <c r="P2722" i="1"/>
  <c r="V2753" i="1"/>
  <c r="Z2753" i="1"/>
  <c r="V2762" i="1"/>
  <c r="Z2762" i="1"/>
  <c r="P2788" i="1"/>
  <c r="V2828" i="1"/>
  <c r="Z2828" i="1"/>
  <c r="V2876" i="1"/>
  <c r="Z2876" i="1"/>
  <c r="P2617" i="1"/>
  <c r="Q2617" i="1" s="1"/>
  <c r="P2619" i="1"/>
  <c r="P2640" i="1"/>
  <c r="Z2658" i="1"/>
  <c r="V2658" i="1"/>
  <c r="Z2661" i="1"/>
  <c r="V2661" i="1"/>
  <c r="Z2670" i="1"/>
  <c r="P2678" i="1"/>
  <c r="Q2678" i="1" s="1"/>
  <c r="Z2682" i="1"/>
  <c r="Z2688" i="1"/>
  <c r="V2688" i="1"/>
  <c r="P2692" i="1"/>
  <c r="Q2692" i="1" s="1"/>
  <c r="V2760" i="1"/>
  <c r="Z2760" i="1"/>
  <c r="Z2807" i="1"/>
  <c r="V2807" i="1"/>
  <c r="V2656" i="1"/>
  <c r="Z2656" i="1"/>
  <c r="P2602" i="1"/>
  <c r="Z2624" i="1"/>
  <c r="V2734" i="1"/>
  <c r="Z2734" i="1"/>
  <c r="Z2866" i="1"/>
  <c r="V2866" i="1"/>
  <c r="Z2867" i="1"/>
  <c r="V2867" i="1"/>
  <c r="V2888" i="1"/>
  <c r="Z2888" i="1"/>
  <c r="P2611" i="1"/>
  <c r="Z2654" i="1"/>
  <c r="V2654" i="1"/>
  <c r="Z2669" i="1"/>
  <c r="Z2685" i="1"/>
  <c r="V2755" i="1"/>
  <c r="Z2755" i="1"/>
  <c r="V2758" i="1"/>
  <c r="Z2758" i="1"/>
  <c r="V2782" i="1"/>
  <c r="Z2782" i="1"/>
  <c r="Z2859" i="1"/>
  <c r="V2859" i="1"/>
  <c r="P2583" i="1"/>
  <c r="P2605" i="1"/>
  <c r="Q2605" i="1" s="1"/>
  <c r="Z2622" i="1"/>
  <c r="V2650" i="1"/>
  <c r="P2649" i="1"/>
  <c r="P2677" i="1"/>
  <c r="V2681" i="1"/>
  <c r="Z2681" i="1"/>
  <c r="P2689" i="1"/>
  <c r="Q2689" i="1" s="1"/>
  <c r="V2711" i="1"/>
  <c r="Z2717" i="1"/>
  <c r="P2726" i="1"/>
  <c r="Z2729" i="1"/>
  <c r="V2729" i="1"/>
  <c r="P2768" i="1"/>
  <c r="P2856" i="1"/>
  <c r="Z2623" i="1"/>
  <c r="V2636" i="1"/>
  <c r="P2661" i="1"/>
  <c r="V2686" i="1"/>
  <c r="V2719" i="1"/>
  <c r="Z2719" i="1"/>
  <c r="Z2613" i="1"/>
  <c r="V2624" i="1"/>
  <c r="P2626" i="1"/>
  <c r="Q2626" i="1" s="1"/>
  <c r="P2671" i="1"/>
  <c r="P2688" i="1"/>
  <c r="Z2740" i="1"/>
  <c r="Z2754" i="1"/>
  <c r="V2756" i="1"/>
  <c r="Z2756" i="1"/>
  <c r="Z2660" i="1"/>
  <c r="V2660" i="1"/>
  <c r="P2691" i="1"/>
  <c r="Z2715" i="1"/>
  <c r="V2827" i="1"/>
  <c r="Z2827" i="1"/>
  <c r="Z2619" i="1"/>
  <c r="V2623" i="1"/>
  <c r="P2632" i="1"/>
  <c r="Z2639" i="1"/>
  <c r="V2639" i="1"/>
  <c r="P2643" i="1"/>
  <c r="P2645" i="1"/>
  <c r="P2652" i="1"/>
  <c r="Q2652" i="1" s="1"/>
  <c r="P2673" i="1"/>
  <c r="Q2673" i="1" s="1"/>
  <c r="Z2708" i="1"/>
  <c r="V2708" i="1"/>
  <c r="Z2714" i="1"/>
  <c r="P2714" i="1"/>
  <c r="Z2742" i="1"/>
  <c r="V2746" i="1"/>
  <c r="Z2746" i="1"/>
  <c r="P2806" i="1"/>
  <c r="P2855" i="1"/>
  <c r="Z2752" i="1"/>
  <c r="P2783" i="1"/>
  <c r="Z2800" i="1"/>
  <c r="V2800" i="1"/>
  <c r="P2807" i="1"/>
  <c r="Z2883" i="1"/>
  <c r="V2883" i="1"/>
  <c r="P2704" i="1"/>
  <c r="Q2704" i="1" s="1"/>
  <c r="V2735" i="1"/>
  <c r="V2803" i="1"/>
  <c r="Z2803" i="1"/>
  <c r="Z2804" i="1"/>
  <c r="V2804" i="1"/>
  <c r="P2812" i="1"/>
  <c r="Q2812" i="1" s="1"/>
  <c r="Z2837" i="1"/>
  <c r="V2837" i="1"/>
  <c r="V2651" i="1"/>
  <c r="Z2649" i="1"/>
  <c r="P2657" i="1"/>
  <c r="V2718" i="1"/>
  <c r="P2718" i="1"/>
  <c r="V2757" i="1"/>
  <c r="Z2757" i="1"/>
  <c r="P2774" i="1"/>
  <c r="P2787" i="1"/>
  <c r="Z2796" i="1"/>
  <c r="V2796" i="1"/>
  <c r="P2834" i="1"/>
  <c r="Q2834" i="1" s="1"/>
  <c r="P2655" i="1"/>
  <c r="V2665" i="1"/>
  <c r="P2676" i="1"/>
  <c r="P2721" i="1"/>
  <c r="V2765" i="1"/>
  <c r="Z2765" i="1"/>
  <c r="V2771" i="1"/>
  <c r="Z2771" i="1"/>
  <c r="V2741" i="1"/>
  <c r="Z2741" i="1"/>
  <c r="Z2767" i="1"/>
  <c r="Z2770" i="1"/>
  <c r="V2770" i="1"/>
  <c r="P2772" i="1"/>
  <c r="Z2774" i="1"/>
  <c r="V2774" i="1"/>
  <c r="P2779" i="1"/>
  <c r="Q2779" i="1" s="1"/>
  <c r="V2787" i="1"/>
  <c r="Z2787" i="1"/>
  <c r="P2797" i="1"/>
  <c r="P2809" i="1"/>
  <c r="Z2811" i="1"/>
  <c r="V2811" i="1"/>
  <c r="P2832" i="1"/>
  <c r="Z2862" i="1"/>
  <c r="V2862" i="1"/>
  <c r="P2885" i="1"/>
  <c r="V2901" i="1"/>
  <c r="Z2901" i="1"/>
  <c r="P2615" i="1"/>
  <c r="Z2684" i="1"/>
  <c r="V2700" i="1"/>
  <c r="Z2700" i="1"/>
  <c r="P2715" i="1"/>
  <c r="Z2768" i="1"/>
  <c r="Z2777" i="1"/>
  <c r="V2777" i="1"/>
  <c r="P2791" i="1"/>
  <c r="P2815" i="1"/>
  <c r="Z2833" i="1"/>
  <c r="V2833" i="1"/>
  <c r="V2839" i="1"/>
  <c r="Z2839" i="1"/>
  <c r="P2847" i="1"/>
  <c r="Z2854" i="1"/>
  <c r="V2854" i="1"/>
  <c r="V2869" i="1"/>
  <c r="Z2869" i="1"/>
  <c r="P2872" i="1"/>
  <c r="V2900" i="1"/>
  <c r="Z2900" i="1"/>
  <c r="P2659" i="1"/>
  <c r="P2682" i="1"/>
  <c r="P2694" i="1"/>
  <c r="V2733" i="1"/>
  <c r="Z2733" i="1"/>
  <c r="P2745" i="1"/>
  <c r="V2772" i="1"/>
  <c r="Z2772" i="1"/>
  <c r="P2785" i="1"/>
  <c r="Q2785" i="1" s="1"/>
  <c r="P2808" i="1"/>
  <c r="Q2808" i="1" s="1"/>
  <c r="V2817" i="1"/>
  <c r="Z2817" i="1"/>
  <c r="V2826" i="1"/>
  <c r="Z2884" i="1"/>
  <c r="V2884" i="1"/>
  <c r="V2704" i="1"/>
  <c r="P2710" i="1"/>
  <c r="Q2710" i="1" s="1"/>
  <c r="Z2718" i="1"/>
  <c r="P2748" i="1"/>
  <c r="Z2749" i="1"/>
  <c r="V2752" i="1"/>
  <c r="Z2769" i="1"/>
  <c r="V2769" i="1"/>
  <c r="P2792" i="1"/>
  <c r="V2794" i="1"/>
  <c r="P2837" i="1"/>
  <c r="Q2837" i="1" s="1"/>
  <c r="P2776" i="1"/>
  <c r="Q2776" i="1" s="1"/>
  <c r="Z2781" i="1"/>
  <c r="V2781" i="1"/>
  <c r="P2790" i="1"/>
  <c r="Z2798" i="1"/>
  <c r="P2813" i="1"/>
  <c r="P2816" i="1"/>
  <c r="P2831" i="1"/>
  <c r="P2880" i="1"/>
  <c r="P2881" i="1"/>
  <c r="P2893" i="1"/>
  <c r="Q2893" i="1" s="1"/>
  <c r="Z2836" i="1"/>
  <c r="V2840" i="1"/>
  <c r="Z2840" i="1"/>
  <c r="P2879" i="1"/>
  <c r="V2892" i="1"/>
  <c r="Z2892" i="1"/>
  <c r="P2803" i="1"/>
  <c r="Z2823" i="1"/>
  <c r="V2823" i="1"/>
  <c r="P2843" i="1"/>
  <c r="Z2857" i="1"/>
  <c r="V2857" i="1"/>
  <c r="V2858" i="1"/>
  <c r="Z2858" i="1"/>
  <c r="V2891" i="1"/>
  <c r="Z2896" i="1"/>
  <c r="P2902" i="1"/>
  <c r="V2732" i="1"/>
  <c r="V2743" i="1"/>
  <c r="P2752" i="1"/>
  <c r="Q2752" i="1" s="1"/>
  <c r="V2798" i="1"/>
  <c r="P2826" i="1"/>
  <c r="P2864" i="1"/>
  <c r="P2865" i="1"/>
  <c r="P2875" i="1"/>
  <c r="V2880" i="1"/>
  <c r="Z2880" i="1"/>
  <c r="Z2739" i="1"/>
  <c r="P2740" i="1"/>
  <c r="Z2789" i="1"/>
  <c r="P2795" i="1"/>
  <c r="P2796" i="1"/>
  <c r="Z2820" i="1"/>
  <c r="V2820" i="1"/>
  <c r="P2825" i="1"/>
  <c r="Z2829" i="1"/>
  <c r="V2829" i="1"/>
  <c r="P2862" i="1"/>
  <c r="V2879" i="1"/>
  <c r="Z2889" i="1"/>
  <c r="Z2895" i="1"/>
  <c r="V2895" i="1"/>
  <c r="V2779" i="1"/>
  <c r="Z2779" i="1"/>
  <c r="V2785" i="1"/>
  <c r="Z2785" i="1"/>
  <c r="P2824" i="1"/>
  <c r="P2845" i="1"/>
  <c r="Z2847" i="1"/>
  <c r="V2847" i="1"/>
  <c r="P2853" i="1"/>
  <c r="Q2853" i="1" s="1"/>
  <c r="P2858" i="1"/>
  <c r="Z2861" i="1"/>
  <c r="P2883" i="1"/>
  <c r="Q2883" i="1" s="1"/>
  <c r="V2894" i="1"/>
  <c r="Z2894" i="1"/>
  <c r="P2724" i="1"/>
  <c r="P2730" i="1"/>
  <c r="P2756" i="1"/>
  <c r="P2769" i="1"/>
  <c r="V2778" i="1"/>
  <c r="Z2783" i="1"/>
  <c r="V2783" i="1"/>
  <c r="Z2790" i="1"/>
  <c r="V2815" i="1"/>
  <c r="Z2815" i="1"/>
  <c r="V2825" i="1"/>
  <c r="Z2834" i="1"/>
  <c r="V2834" i="1"/>
  <c r="Z2835" i="1"/>
  <c r="P2836" i="1"/>
  <c r="Z2841" i="1"/>
  <c r="Z2846" i="1"/>
  <c r="V2846" i="1"/>
  <c r="Z2849" i="1"/>
  <c r="P2850" i="1"/>
  <c r="V2853" i="1"/>
  <c r="P2867" i="1"/>
  <c r="V2873" i="1"/>
  <c r="V2881" i="1"/>
  <c r="Z2886" i="1"/>
  <c r="V2893" i="1"/>
  <c r="Z2907" i="1"/>
  <c r="V2907" i="1"/>
  <c r="P2737" i="1"/>
  <c r="Q2737" i="1" s="1"/>
  <c r="V2808" i="1"/>
  <c r="Z2808" i="1"/>
  <c r="V2814" i="1"/>
  <c r="V2852" i="1"/>
  <c r="P2857" i="1"/>
  <c r="Q2857" i="1" s="1"/>
  <c r="P2894" i="1"/>
  <c r="Q2894" i="1" s="1"/>
  <c r="P2896" i="1"/>
  <c r="V2899" i="1"/>
  <c r="Z2899" i="1"/>
  <c r="P2717" i="1"/>
  <c r="Z2730" i="1"/>
  <c r="V2809" i="1"/>
  <c r="V2821" i="1"/>
  <c r="Z2821" i="1"/>
  <c r="P2842" i="1"/>
  <c r="Z2843" i="1"/>
  <c r="V2849" i="1"/>
  <c r="Z2872" i="1"/>
  <c r="V2872" i="1"/>
  <c r="P2889" i="1"/>
  <c r="P2898" i="1"/>
  <c r="V2905" i="1"/>
  <c r="P2778" i="1"/>
  <c r="P2814" i="1"/>
  <c r="V2868" i="1"/>
  <c r="Z2868" i="1"/>
  <c r="P2876" i="1"/>
  <c r="V2887" i="1"/>
  <c r="Z2887" i="1"/>
  <c r="P2890" i="1"/>
  <c r="Z2885" i="1"/>
  <c r="P2891" i="1"/>
  <c r="Z2903" i="1"/>
  <c r="V2906" i="1"/>
  <c r="Z2906" i="1"/>
  <c r="P2828" i="1"/>
  <c r="V2863" i="1"/>
  <c r="P2780" i="1"/>
  <c r="P2838" i="1"/>
  <c r="V2851" i="1"/>
  <c r="V2875" i="1"/>
  <c r="P2892" i="1"/>
  <c r="Q2892" i="1" s="1"/>
  <c r="P2904" i="1"/>
  <c r="Q2904" i="1" s="1"/>
  <c r="V2831" i="1"/>
  <c r="Z2831" i="1"/>
  <c r="P2833" i="1"/>
  <c r="P2903" i="1"/>
  <c r="P2905" i="1"/>
  <c r="Q2905" i="1" s="1"/>
  <c r="P2906" i="1"/>
  <c r="Q2906" i="1" s="1"/>
  <c r="Z2797" i="1"/>
  <c r="P2818" i="1"/>
  <c r="P2849" i="1"/>
  <c r="V2870" i="1"/>
  <c r="Z2870" i="1"/>
  <c r="P2874" i="1"/>
  <c r="P2901" i="1"/>
  <c r="P2844" i="1"/>
  <c r="V2856" i="1"/>
  <c r="P2897" i="1"/>
  <c r="P2804" i="1"/>
  <c r="Q2804" i="1" s="1"/>
  <c r="P2907" i="1"/>
  <c r="V2567" i="1"/>
  <c r="P2567" i="1"/>
  <c r="V2566" i="1"/>
  <c r="P2566" i="1"/>
  <c r="Q2566" i="1" s="1"/>
  <c r="V2564" i="1"/>
  <c r="Z2564" i="1"/>
  <c r="V2565" i="1"/>
  <c r="P2565" i="1"/>
  <c r="Z2562" i="1"/>
  <c r="V2562" i="1"/>
  <c r="V2563" i="1"/>
  <c r="Z2563" i="1"/>
  <c r="P2564" i="1"/>
  <c r="Z2561" i="1"/>
  <c r="P2563" i="1"/>
  <c r="P2562" i="1"/>
  <c r="Z2560" i="1"/>
  <c r="V2560" i="1"/>
  <c r="P2561" i="1"/>
  <c r="P2560" i="1"/>
  <c r="Q2560" i="1" s="1"/>
  <c r="V2559" i="1"/>
  <c r="P2559" i="1"/>
  <c r="V2556" i="1"/>
  <c r="Z2556" i="1"/>
  <c r="V2558" i="1"/>
  <c r="P2558" i="1"/>
  <c r="Q2558" i="1" s="1"/>
  <c r="Z2557" i="1"/>
  <c r="V2557" i="1"/>
  <c r="P2557" i="1"/>
  <c r="P2556" i="1"/>
  <c r="V2555" i="1"/>
  <c r="P2555" i="1"/>
  <c r="V2554" i="1"/>
  <c r="P2554" i="1"/>
  <c r="Q2554" i="1" s="1"/>
  <c r="V2553" i="1"/>
  <c r="P2553" i="1"/>
  <c r="V2551" i="1"/>
  <c r="Z2551" i="1"/>
  <c r="V2552" i="1"/>
  <c r="P2552" i="1"/>
  <c r="Z2550" i="1"/>
  <c r="V2550" i="1"/>
  <c r="P2550" i="1"/>
  <c r="P2551" i="1"/>
  <c r="V2545" i="1"/>
  <c r="V2549" i="1"/>
  <c r="P2549" i="1"/>
  <c r="Z2546" i="1"/>
  <c r="V2546" i="1"/>
  <c r="Z2547" i="1"/>
  <c r="V2547" i="1"/>
  <c r="V2548" i="1"/>
  <c r="P2548" i="1"/>
  <c r="P2547" i="1"/>
  <c r="P2546" i="1"/>
  <c r="P2545" i="1"/>
  <c r="J657" i="1"/>
  <c r="O657" i="1"/>
  <c r="P657" i="1" s="1"/>
  <c r="S657" i="1"/>
  <c r="U657" i="1" s="1"/>
  <c r="AA657" i="1"/>
  <c r="I2466" i="1"/>
  <c r="J2466" i="1" s="1"/>
  <c r="O2466" i="1"/>
  <c r="S2466" i="1"/>
  <c r="U2466" i="1" s="1"/>
  <c r="Z2466" i="1" s="1"/>
  <c r="AA2466" i="1"/>
  <c r="I2467" i="1"/>
  <c r="J2467" i="1" s="1"/>
  <c r="O2467" i="1"/>
  <c r="S2467" i="1"/>
  <c r="U2467" i="1" s="1"/>
  <c r="AA2467" i="1"/>
  <c r="I2468" i="1"/>
  <c r="J2468" i="1" s="1"/>
  <c r="O2468" i="1"/>
  <c r="S2468" i="1"/>
  <c r="U2468" i="1" s="1"/>
  <c r="Z2468" i="1" s="1"/>
  <c r="AA2468" i="1"/>
  <c r="I2469" i="1"/>
  <c r="J2469" i="1" s="1"/>
  <c r="O2469" i="1"/>
  <c r="S2469" i="1"/>
  <c r="U2469" i="1" s="1"/>
  <c r="AA2469" i="1"/>
  <c r="I2470" i="1"/>
  <c r="J2470" i="1" s="1"/>
  <c r="O2470" i="1"/>
  <c r="S2470" i="1"/>
  <c r="U2470" i="1" s="1"/>
  <c r="Z2470" i="1" s="1"/>
  <c r="AA2470" i="1"/>
  <c r="I2471" i="1"/>
  <c r="J2471" i="1" s="1"/>
  <c r="O2471" i="1"/>
  <c r="S2471" i="1"/>
  <c r="U2471" i="1" s="1"/>
  <c r="AA2471" i="1"/>
  <c r="I2472" i="1"/>
  <c r="J2472" i="1" s="1"/>
  <c r="O2472" i="1"/>
  <c r="S2472" i="1"/>
  <c r="U2472" i="1" s="1"/>
  <c r="AA2472" i="1"/>
  <c r="I2473" i="1"/>
  <c r="J2473" i="1" s="1"/>
  <c r="O2473" i="1"/>
  <c r="S2473" i="1"/>
  <c r="U2473" i="1" s="1"/>
  <c r="AA2473" i="1"/>
  <c r="I2464" i="1"/>
  <c r="J2464" i="1" s="1"/>
  <c r="O2464" i="1"/>
  <c r="Q2464" i="1"/>
  <c r="S2464" i="1"/>
  <c r="U2464" i="1" s="1"/>
  <c r="AA2464" i="1"/>
  <c r="I1999" i="1"/>
  <c r="J1999" i="1" s="1"/>
  <c r="O1999" i="1"/>
  <c r="Q1999" i="1"/>
  <c r="S1999" i="1"/>
  <c r="U1999" i="1" s="1"/>
  <c r="AA1999" i="1"/>
  <c r="I2000" i="1"/>
  <c r="J2000" i="1" s="1"/>
  <c r="O2000" i="1"/>
  <c r="Q2000" i="1"/>
  <c r="S2000" i="1"/>
  <c r="U2000" i="1" s="1"/>
  <c r="AA2000" i="1"/>
  <c r="I2001" i="1"/>
  <c r="J2001" i="1" s="1"/>
  <c r="O2001" i="1"/>
  <c r="Q2001" i="1"/>
  <c r="S2001" i="1"/>
  <c r="U2001" i="1" s="1"/>
  <c r="Z2001" i="1" s="1"/>
  <c r="AA2001" i="1"/>
  <c r="I1926" i="1"/>
  <c r="J1926" i="1" s="1"/>
  <c r="O1926" i="1"/>
  <c r="Q1926" i="1"/>
  <c r="S1926" i="1"/>
  <c r="U1926" i="1" s="1"/>
  <c r="AA1926" i="1"/>
  <c r="I1927" i="1"/>
  <c r="J1927" i="1" s="1"/>
  <c r="O1927" i="1"/>
  <c r="Q1927" i="1"/>
  <c r="S1927" i="1"/>
  <c r="U1927" i="1" s="1"/>
  <c r="AA1927" i="1"/>
  <c r="I1928" i="1"/>
  <c r="J1928" i="1" s="1"/>
  <c r="O1928" i="1"/>
  <c r="Q1928" i="1"/>
  <c r="S1928" i="1"/>
  <c r="U1928" i="1" s="1"/>
  <c r="Z1928" i="1" s="1"/>
  <c r="AA1928" i="1"/>
  <c r="I1929" i="1"/>
  <c r="J1929" i="1" s="1"/>
  <c r="O1929" i="1"/>
  <c r="Q1929" i="1"/>
  <c r="S1929" i="1"/>
  <c r="U1929" i="1" s="1"/>
  <c r="AA1929" i="1"/>
  <c r="I1930" i="1"/>
  <c r="J1930" i="1" s="1"/>
  <c r="O1930" i="1"/>
  <c r="Q1930" i="1"/>
  <c r="S1930" i="1"/>
  <c r="U1930" i="1" s="1"/>
  <c r="AA1930" i="1"/>
  <c r="I1820" i="1"/>
  <c r="J1820" i="1" s="1"/>
  <c r="O1820" i="1"/>
  <c r="Q1820" i="1"/>
  <c r="S1820" i="1"/>
  <c r="U1820" i="1" s="1"/>
  <c r="AA1820" i="1"/>
  <c r="I1821" i="1"/>
  <c r="J1821" i="1" s="1"/>
  <c r="O1821" i="1"/>
  <c r="Q1821" i="1"/>
  <c r="S1821" i="1"/>
  <c r="U1821" i="1" s="1"/>
  <c r="AA1821" i="1"/>
  <c r="I1822" i="1"/>
  <c r="J1822" i="1" s="1"/>
  <c r="O1822" i="1"/>
  <c r="Q1822" i="1"/>
  <c r="S1822" i="1"/>
  <c r="U1822" i="1" s="1"/>
  <c r="AA1822" i="1"/>
  <c r="I1823" i="1"/>
  <c r="J1823" i="1" s="1"/>
  <c r="O1823" i="1"/>
  <c r="Q1823" i="1"/>
  <c r="S1823" i="1"/>
  <c r="U1823" i="1" s="1"/>
  <c r="AA1823" i="1"/>
  <c r="I1824" i="1"/>
  <c r="J1824" i="1" s="1"/>
  <c r="O1824" i="1"/>
  <c r="Q1824" i="1"/>
  <c r="S1824" i="1"/>
  <c r="U1824" i="1" s="1"/>
  <c r="AA1824" i="1"/>
  <c r="I1825" i="1"/>
  <c r="J1825" i="1" s="1"/>
  <c r="O1825" i="1"/>
  <c r="Q1825" i="1"/>
  <c r="S1825" i="1"/>
  <c r="U1825" i="1" s="1"/>
  <c r="AA1825" i="1"/>
  <c r="I1826" i="1"/>
  <c r="J1826" i="1" s="1"/>
  <c r="O1826" i="1"/>
  <c r="Q1826" i="1"/>
  <c r="S1826" i="1"/>
  <c r="U1826" i="1" s="1"/>
  <c r="Z1826" i="1" s="1"/>
  <c r="AA1826" i="1"/>
  <c r="I1736" i="1"/>
  <c r="J1736" i="1" s="1"/>
  <c r="O1736" i="1"/>
  <c r="Q1736" i="1"/>
  <c r="S1736" i="1"/>
  <c r="U1736" i="1" s="1"/>
  <c r="AA1736" i="1"/>
  <c r="I1737" i="1"/>
  <c r="J1737" i="1" s="1"/>
  <c r="O1737" i="1"/>
  <c r="Q1737" i="1"/>
  <c r="S1737" i="1"/>
  <c r="U1737" i="1" s="1"/>
  <c r="AA1737" i="1"/>
  <c r="I1738" i="1"/>
  <c r="J1738" i="1" s="1"/>
  <c r="O1738" i="1"/>
  <c r="Q1738" i="1"/>
  <c r="S1738" i="1"/>
  <c r="U1738" i="1" s="1"/>
  <c r="Z1738" i="1" s="1"/>
  <c r="AA1738" i="1"/>
  <c r="I1739" i="1"/>
  <c r="J1739" i="1" s="1"/>
  <c r="O1739" i="1"/>
  <c r="Q1739" i="1"/>
  <c r="S1739" i="1"/>
  <c r="U1739" i="1" s="1"/>
  <c r="AA1739" i="1"/>
  <c r="I1740" i="1"/>
  <c r="J1740" i="1" s="1"/>
  <c r="O1740" i="1"/>
  <c r="Q1740" i="1"/>
  <c r="S1740" i="1"/>
  <c r="U1740" i="1" s="1"/>
  <c r="AA1740" i="1"/>
  <c r="I1741" i="1"/>
  <c r="J1741" i="1" s="1"/>
  <c r="O1741" i="1"/>
  <c r="Q1741" i="1"/>
  <c r="S1741" i="1"/>
  <c r="U1741" i="1" s="1"/>
  <c r="AA1741" i="1"/>
  <c r="I1742" i="1"/>
  <c r="J1742" i="1" s="1"/>
  <c r="O1742" i="1"/>
  <c r="Q1742" i="1"/>
  <c r="S1742" i="1"/>
  <c r="U1742" i="1" s="1"/>
  <c r="AA1742" i="1"/>
  <c r="I1743" i="1"/>
  <c r="J1743" i="1" s="1"/>
  <c r="O1743" i="1"/>
  <c r="Q1743" i="1"/>
  <c r="S1743" i="1"/>
  <c r="U1743" i="1" s="1"/>
  <c r="AA1743" i="1"/>
  <c r="I1744" i="1"/>
  <c r="J1744" i="1" s="1"/>
  <c r="O1744" i="1"/>
  <c r="Q1744" i="1"/>
  <c r="S1744" i="1"/>
  <c r="U1744" i="1" s="1"/>
  <c r="Z1744" i="1" s="1"/>
  <c r="AA1744" i="1"/>
  <c r="I1745" i="1"/>
  <c r="J1745" i="1" s="1"/>
  <c r="O1745" i="1"/>
  <c r="Q1745" i="1"/>
  <c r="S1745" i="1"/>
  <c r="U1745" i="1" s="1"/>
  <c r="AA1745" i="1"/>
  <c r="I1746" i="1"/>
  <c r="J1746" i="1" s="1"/>
  <c r="K1746" i="1" s="1"/>
  <c r="O1746" i="1"/>
  <c r="Q1746" i="1"/>
  <c r="S1746" i="1"/>
  <c r="U1746" i="1" s="1"/>
  <c r="Z1746" i="1" s="1"/>
  <c r="AA1746" i="1"/>
  <c r="I1747" i="1"/>
  <c r="J1747" i="1" s="1"/>
  <c r="K1747" i="1" s="1"/>
  <c r="O1747" i="1"/>
  <c r="Q1747" i="1"/>
  <c r="S1747" i="1"/>
  <c r="U1747" i="1" s="1"/>
  <c r="Z1747" i="1" s="1"/>
  <c r="AA1747" i="1"/>
  <c r="I1748" i="1"/>
  <c r="J1748" i="1" s="1"/>
  <c r="O1748" i="1"/>
  <c r="Q1748" i="1"/>
  <c r="S1748" i="1"/>
  <c r="U1748" i="1" s="1"/>
  <c r="AA1748" i="1"/>
  <c r="I1749" i="1"/>
  <c r="J1749" i="1" s="1"/>
  <c r="O1749" i="1"/>
  <c r="Q1749" i="1"/>
  <c r="S1749" i="1"/>
  <c r="U1749" i="1" s="1"/>
  <c r="Z1749" i="1" s="1"/>
  <c r="AA1749" i="1"/>
  <c r="I1750" i="1"/>
  <c r="J1750" i="1" s="1"/>
  <c r="O1750" i="1"/>
  <c r="Q1750" i="1"/>
  <c r="S1750" i="1"/>
  <c r="U1750" i="1" s="1"/>
  <c r="AA1750" i="1"/>
  <c r="I1751" i="1"/>
  <c r="J1751" i="1" s="1"/>
  <c r="O1751" i="1"/>
  <c r="Q1751" i="1"/>
  <c r="S1751" i="1"/>
  <c r="U1751" i="1" s="1"/>
  <c r="Z1751" i="1" s="1"/>
  <c r="AA1751" i="1"/>
  <c r="I1752" i="1"/>
  <c r="J1752" i="1" s="1"/>
  <c r="O1752" i="1"/>
  <c r="Q1752" i="1"/>
  <c r="S1752" i="1"/>
  <c r="U1752" i="1" s="1"/>
  <c r="AA1752" i="1"/>
  <c r="I1753" i="1"/>
  <c r="J1753" i="1" s="1"/>
  <c r="O1753" i="1"/>
  <c r="Q1753" i="1"/>
  <c r="S1753" i="1"/>
  <c r="U1753" i="1" s="1"/>
  <c r="Z1753" i="1" s="1"/>
  <c r="AA1753" i="1"/>
  <c r="I1754" i="1"/>
  <c r="J1754" i="1" s="1"/>
  <c r="O1754" i="1"/>
  <c r="Q1754" i="1"/>
  <c r="S1754" i="1"/>
  <c r="U1754" i="1" s="1"/>
  <c r="AA1754" i="1"/>
  <c r="I1755" i="1"/>
  <c r="J1755" i="1" s="1"/>
  <c r="O1755" i="1"/>
  <c r="Q1755" i="1"/>
  <c r="S1755" i="1"/>
  <c r="U1755" i="1" s="1"/>
  <c r="AA1755" i="1"/>
  <c r="Q2745" i="1" l="1"/>
  <c r="R2745" i="1" s="1"/>
  <c r="Q2840" i="1"/>
  <c r="R2840" i="1" s="1"/>
  <c r="Q2755" i="1"/>
  <c r="R2755" i="1" s="1"/>
  <c r="Q2603" i="1"/>
  <c r="R2603" i="1" s="1"/>
  <c r="Q2720" i="1"/>
  <c r="R2720" i="1" s="1"/>
  <c r="Q2662" i="1"/>
  <c r="R2662" i="1" s="1"/>
  <c r="Q2917" i="1"/>
  <c r="R2917" i="1" s="1"/>
  <c r="Q2957" i="1"/>
  <c r="R2957" i="1" s="1"/>
  <c r="Q2999" i="1"/>
  <c r="R2999" i="1" s="1"/>
  <c r="Q3013" i="1"/>
  <c r="R3013" i="1" s="1"/>
  <c r="Q3022" i="1"/>
  <c r="R3022" i="1" s="1"/>
  <c r="Q3045" i="1"/>
  <c r="R3045" i="1" s="1"/>
  <c r="Q2790" i="1"/>
  <c r="R2790" i="1" s="1"/>
  <c r="Q2809" i="1"/>
  <c r="R2809" i="1" s="1"/>
  <c r="Q2719" i="1"/>
  <c r="R2719" i="1" s="1"/>
  <c r="Q2625" i="1"/>
  <c r="R2625" i="1" s="1"/>
  <c r="Q2651" i="1"/>
  <c r="R2651" i="1" s="1"/>
  <c r="Q2793" i="1"/>
  <c r="R2793" i="1" s="1"/>
  <c r="Q2709" i="1"/>
  <c r="R2709" i="1" s="1"/>
  <c r="Q2666" i="1"/>
  <c r="R2666" i="1" s="1"/>
  <c r="Q2965" i="1"/>
  <c r="R2965" i="1" s="1"/>
  <c r="Q3043" i="1"/>
  <c r="R3043" i="1" s="1"/>
  <c r="Q2849" i="1"/>
  <c r="R2849" i="1" s="1"/>
  <c r="Q2740" i="1"/>
  <c r="R2740" i="1" s="1"/>
  <c r="Q2619" i="1"/>
  <c r="R2619" i="1" s="1"/>
  <c r="Q2636" i="1"/>
  <c r="R2636" i="1" s="1"/>
  <c r="Q2570" i="1"/>
  <c r="R2570" i="1" s="1"/>
  <c r="Q2930" i="1"/>
  <c r="R2930" i="1" s="1"/>
  <c r="Q2975" i="1"/>
  <c r="R2975" i="1" s="1"/>
  <c r="Q2902" i="1"/>
  <c r="R2902" i="1" s="1"/>
  <c r="Q2645" i="1"/>
  <c r="R2645" i="1" s="1"/>
  <c r="Q2606" i="1"/>
  <c r="R2606" i="1" s="1"/>
  <c r="Q2736" i="1"/>
  <c r="R2736" i="1" s="1"/>
  <c r="Q2770" i="1"/>
  <c r="R2770" i="1" s="1"/>
  <c r="Q2942" i="1"/>
  <c r="R2942" i="1" s="1"/>
  <c r="Q2639" i="1"/>
  <c r="R2639" i="1" s="1"/>
  <c r="Q2983" i="1"/>
  <c r="R2983" i="1" s="1"/>
  <c r="Q3007" i="1"/>
  <c r="R3007" i="1" s="1"/>
  <c r="Q3018" i="1"/>
  <c r="R3018" i="1" s="1"/>
  <c r="Q3032" i="1"/>
  <c r="R3032" i="1" s="1"/>
  <c r="Q2634" i="1"/>
  <c r="R2634" i="1" s="1"/>
  <c r="Q2563" i="1"/>
  <c r="R2563" i="1" s="1"/>
  <c r="Q2787" i="1"/>
  <c r="R2787" i="1" s="1"/>
  <c r="Q2739" i="1"/>
  <c r="R2739" i="1" s="1"/>
  <c r="Q2756" i="1"/>
  <c r="R2756" i="1" s="1"/>
  <c r="Q2792" i="1"/>
  <c r="R2792" i="1" s="1"/>
  <c r="Q2671" i="1"/>
  <c r="R2671" i="1" s="1"/>
  <c r="Q2602" i="1"/>
  <c r="R2602" i="1" s="1"/>
  <c r="Q2664" i="1"/>
  <c r="R2664" i="1" s="1"/>
  <c r="Q2708" i="1"/>
  <c r="R2708" i="1" s="1"/>
  <c r="Q2582" i="1"/>
  <c r="R2582" i="1" s="1"/>
  <c r="Q2680" i="1"/>
  <c r="R2680" i="1" s="1"/>
  <c r="Q2798" i="1"/>
  <c r="R2798" i="1" s="1"/>
  <c r="Q2799" i="1"/>
  <c r="R2799" i="1" s="1"/>
  <c r="Q2781" i="1"/>
  <c r="R2781" i="1" s="1"/>
  <c r="Q2766" i="1"/>
  <c r="R2766" i="1" s="1"/>
  <c r="Q2581" i="1"/>
  <c r="R2581" i="1" s="1"/>
  <c r="Q2713" i="1"/>
  <c r="R2713" i="1" s="1"/>
  <c r="Q2586" i="1"/>
  <c r="R2586" i="1" s="1"/>
  <c r="Q2900" i="1"/>
  <c r="R2900" i="1" s="1"/>
  <c r="Q2685" i="1"/>
  <c r="R2685" i="1" s="1"/>
  <c r="Q2767" i="1"/>
  <c r="R2767" i="1" s="1"/>
  <c r="Q2810" i="1"/>
  <c r="R2810" i="1" s="1"/>
  <c r="Q2916" i="1"/>
  <c r="R2916" i="1" s="1"/>
  <c r="Q2919" i="1"/>
  <c r="R2919" i="1" s="1"/>
  <c r="Q2940" i="1"/>
  <c r="R2940" i="1" s="1"/>
  <c r="Q2956" i="1"/>
  <c r="R2956" i="1" s="1"/>
  <c r="Q2960" i="1"/>
  <c r="R2960" i="1" s="1"/>
  <c r="Q2971" i="1"/>
  <c r="R2971" i="1" s="1"/>
  <c r="Q2986" i="1"/>
  <c r="R2986" i="1" s="1"/>
  <c r="Q2985" i="1"/>
  <c r="R2985" i="1" s="1"/>
  <c r="Q2996" i="1"/>
  <c r="R2996" i="1" s="1"/>
  <c r="R3005" i="1"/>
  <c r="Q3006" i="1"/>
  <c r="R3006" i="1" s="1"/>
  <c r="Q3020" i="1"/>
  <c r="R3020" i="1" s="1"/>
  <c r="R3049" i="1"/>
  <c r="Q3055" i="1"/>
  <c r="R3055" i="1" s="1"/>
  <c r="Q3057" i="1"/>
  <c r="R3057" i="1" s="1"/>
  <c r="Q3067" i="1"/>
  <c r="R3067" i="1" s="1"/>
  <c r="Q3060" i="1"/>
  <c r="R3060" i="1" s="1"/>
  <c r="Q3075" i="1"/>
  <c r="R3075" i="1" s="1"/>
  <c r="Q3082" i="1"/>
  <c r="R3082" i="1" s="1"/>
  <c r="Q3085" i="1"/>
  <c r="R3085" i="1" s="1"/>
  <c r="Q3102" i="1"/>
  <c r="R3102" i="1" s="1"/>
  <c r="Q3110" i="1"/>
  <c r="R3110" i="1" s="1"/>
  <c r="Q3115" i="1"/>
  <c r="R3115" i="1" s="1"/>
  <c r="Q3260" i="1"/>
  <c r="R3260" i="1" s="1"/>
  <c r="Q3266" i="1"/>
  <c r="R3266" i="1" s="1"/>
  <c r="Q3244" i="1"/>
  <c r="R3244" i="1" s="1"/>
  <c r="Q3291" i="1"/>
  <c r="R3291" i="1" s="1"/>
  <c r="Q3160" i="1"/>
  <c r="R3160" i="1" s="1"/>
  <c r="Q3169" i="1"/>
  <c r="R3169" i="1" s="1"/>
  <c r="Q3170" i="1"/>
  <c r="R3170" i="1" s="1"/>
  <c r="Q3138" i="1"/>
  <c r="R3138" i="1" s="1"/>
  <c r="Q3247" i="1"/>
  <c r="R3247" i="1" s="1"/>
  <c r="Q3192" i="1"/>
  <c r="R3192" i="1" s="1"/>
  <c r="R3225" i="1"/>
  <c r="Q3239" i="1"/>
  <c r="R3239" i="1" s="1"/>
  <c r="Q3234" i="1"/>
  <c r="R3234" i="1" s="1"/>
  <c r="Q3183" i="1"/>
  <c r="R3183" i="1" s="1"/>
  <c r="Q3209" i="1"/>
  <c r="R3209" i="1" s="1"/>
  <c r="Q3310" i="1"/>
  <c r="R3310" i="1" s="1"/>
  <c r="Q3242" i="1"/>
  <c r="R3242" i="1" s="1"/>
  <c r="Q2825" i="1"/>
  <c r="R2825" i="1" s="1"/>
  <c r="Q2815" i="1"/>
  <c r="R2815" i="1" s="1"/>
  <c r="Q2714" i="1"/>
  <c r="R2714" i="1" s="1"/>
  <c r="R2560" i="1"/>
  <c r="Q2730" i="1"/>
  <c r="R2730" i="1" s="1"/>
  <c r="Q2843" i="1"/>
  <c r="R2843" i="1" s="1"/>
  <c r="Q2791" i="1"/>
  <c r="R2791" i="1" s="1"/>
  <c r="R2626" i="1"/>
  <c r="Q2854" i="1"/>
  <c r="R2854" i="1" s="1"/>
  <c r="Q2670" i="1"/>
  <c r="R2670" i="1" s="1"/>
  <c r="Q2852" i="1"/>
  <c r="R2852" i="1" s="1"/>
  <c r="Q2910" i="1"/>
  <c r="R2910" i="1" s="1"/>
  <c r="Q2895" i="1"/>
  <c r="R2895" i="1" s="1"/>
  <c r="Q2950" i="1"/>
  <c r="R2950" i="1" s="1"/>
  <c r="R3021" i="1"/>
  <c r="Q3037" i="1"/>
  <c r="R3037" i="1" s="1"/>
  <c r="Q3070" i="1"/>
  <c r="R3070" i="1" s="1"/>
  <c r="Q3086" i="1"/>
  <c r="R3086" i="1" s="1"/>
  <c r="Q3104" i="1"/>
  <c r="R3104" i="1" s="1"/>
  <c r="Q3107" i="1"/>
  <c r="R3107" i="1" s="1"/>
  <c r="Q3121" i="1"/>
  <c r="R3121" i="1" s="1"/>
  <c r="Q3312" i="1"/>
  <c r="R3312" i="1" s="1"/>
  <c r="Q3306" i="1"/>
  <c r="R3306" i="1" s="1"/>
  <c r="Q3220" i="1"/>
  <c r="R3220" i="1" s="1"/>
  <c r="Q3129" i="1"/>
  <c r="R3129" i="1" s="1"/>
  <c r="Q3155" i="1"/>
  <c r="R3155" i="1" s="1"/>
  <c r="Q3238" i="1"/>
  <c r="R3238" i="1" s="1"/>
  <c r="Q3158" i="1"/>
  <c r="R3158" i="1" s="1"/>
  <c r="Q3298" i="1"/>
  <c r="R3298" i="1" s="1"/>
  <c r="Q3146" i="1"/>
  <c r="R3146" i="1" s="1"/>
  <c r="Q3188" i="1"/>
  <c r="R3188" i="1" s="1"/>
  <c r="Q3195" i="1"/>
  <c r="R3195" i="1" s="1"/>
  <c r="Q3283" i="1"/>
  <c r="R3283" i="1" s="1"/>
  <c r="Q3142" i="1"/>
  <c r="R3142" i="1" s="1"/>
  <c r="Q3303" i="1"/>
  <c r="R3303" i="1" s="1"/>
  <c r="Q3292" i="1"/>
  <c r="R3292" i="1" s="1"/>
  <c r="Q2833" i="1"/>
  <c r="R2833" i="1" s="1"/>
  <c r="Q2836" i="1"/>
  <c r="R2836" i="1" s="1"/>
  <c r="Q2864" i="1"/>
  <c r="R2864" i="1" s="1"/>
  <c r="Q2885" i="1"/>
  <c r="R2885" i="1" s="1"/>
  <c r="Q2551" i="1"/>
  <c r="R2551" i="1" s="1"/>
  <c r="Q2565" i="1"/>
  <c r="R2565" i="1" s="1"/>
  <c r="Q2898" i="1"/>
  <c r="R2898" i="1" s="1"/>
  <c r="Q2880" i="1"/>
  <c r="R2880" i="1" s="1"/>
  <c r="Q2596" i="1"/>
  <c r="R2596" i="1" s="1"/>
  <c r="Q2576" i="1"/>
  <c r="R2576" i="1" s="1"/>
  <c r="Q2665" i="1"/>
  <c r="R2665" i="1" s="1"/>
  <c r="Q2878" i="1"/>
  <c r="R2878" i="1" s="1"/>
  <c r="Q2866" i="1"/>
  <c r="R2866" i="1" s="1"/>
  <c r="Q2644" i="1"/>
  <c r="R2644" i="1" s="1"/>
  <c r="Q2648" i="1"/>
  <c r="R2648" i="1" s="1"/>
  <c r="Q2920" i="1"/>
  <c r="R2920" i="1" s="1"/>
  <c r="Q2935" i="1"/>
  <c r="R2935" i="1" s="1"/>
  <c r="Q2955" i="1"/>
  <c r="R2955" i="1" s="1"/>
  <c r="Q3213" i="1"/>
  <c r="R3213" i="1" s="1"/>
  <c r="Q3304" i="1"/>
  <c r="R3304" i="1" s="1"/>
  <c r="Q2824" i="1"/>
  <c r="R2824" i="1" s="1"/>
  <c r="Q2657" i="1"/>
  <c r="R2657" i="1" s="1"/>
  <c r="Q2788" i="1"/>
  <c r="R2788" i="1" s="1"/>
  <c r="Q2577" i="1"/>
  <c r="R2577" i="1" s="1"/>
  <c r="Q2545" i="1"/>
  <c r="R2545" i="1" s="1"/>
  <c r="Q2844" i="1"/>
  <c r="R2844" i="1" s="1"/>
  <c r="Q2826" i="1"/>
  <c r="R2826" i="1" s="1"/>
  <c r="Q2583" i="1"/>
  <c r="R2583" i="1" s="1"/>
  <c r="Q2765" i="1"/>
  <c r="R2765" i="1" s="1"/>
  <c r="Q2668" i="1"/>
  <c r="R2668" i="1" s="1"/>
  <c r="Q2811" i="1"/>
  <c r="R2811" i="1" s="1"/>
  <c r="Q2642" i="1"/>
  <c r="R2642" i="1" s="1"/>
  <c r="Q2931" i="1"/>
  <c r="R2931" i="1" s="1"/>
  <c r="Q2990" i="1"/>
  <c r="R2990" i="1" s="1"/>
  <c r="Q3296" i="1"/>
  <c r="R3296" i="1" s="1"/>
  <c r="Q2717" i="1"/>
  <c r="R2717" i="1" s="1"/>
  <c r="Q2881" i="1"/>
  <c r="R2881" i="1" s="1"/>
  <c r="Q2676" i="1"/>
  <c r="R2676" i="1" s="1"/>
  <c r="R2605" i="1"/>
  <c r="Q2607" i="1"/>
  <c r="R2607" i="1" s="1"/>
  <c r="Q2555" i="1"/>
  <c r="R2555" i="1" s="1"/>
  <c r="Q2772" i="1"/>
  <c r="R2772" i="1" s="1"/>
  <c r="Q2618" i="1"/>
  <c r="R2618" i="1" s="1"/>
  <c r="Q2600" i="1"/>
  <c r="R2600" i="1" s="1"/>
  <c r="Q2751" i="1"/>
  <c r="R2751" i="1" s="1"/>
  <c r="Q2742" i="1"/>
  <c r="R2742" i="1" s="1"/>
  <c r="Q2877" i="1"/>
  <c r="R2877" i="1" s="1"/>
  <c r="Q2939" i="1"/>
  <c r="R2939" i="1" s="1"/>
  <c r="R2963" i="1"/>
  <c r="Q2984" i="1"/>
  <c r="R2984" i="1" s="1"/>
  <c r="R2997" i="1"/>
  <c r="Q3015" i="1"/>
  <c r="R3015" i="1" s="1"/>
  <c r="R3064" i="1"/>
  <c r="Q3083" i="1"/>
  <c r="R3083" i="1" s="1"/>
  <c r="Q3237" i="1"/>
  <c r="R3237" i="1" s="1"/>
  <c r="R2554" i="1"/>
  <c r="Q2559" i="1"/>
  <c r="R2559" i="1" s="1"/>
  <c r="Q2897" i="1"/>
  <c r="R2897" i="1" s="1"/>
  <c r="Q2778" i="1"/>
  <c r="R2778" i="1" s="1"/>
  <c r="Q2769" i="1"/>
  <c r="R2769" i="1" s="1"/>
  <c r="Q2845" i="1"/>
  <c r="R2845" i="1" s="1"/>
  <c r="R2893" i="1"/>
  <c r="Q2659" i="1"/>
  <c r="R2659" i="1" s="1"/>
  <c r="Q2721" i="1"/>
  <c r="R2721" i="1" s="1"/>
  <c r="R2704" i="1"/>
  <c r="Q2688" i="1"/>
  <c r="R2688" i="1" s="1"/>
  <c r="R2678" i="1"/>
  <c r="Q2592" i="1"/>
  <c r="R2592" i="1" s="1"/>
  <c r="Q2597" i="1"/>
  <c r="R2597" i="1" s="1"/>
  <c r="Q2608" i="1"/>
  <c r="R2608" i="1" s="1"/>
  <c r="Q2580" i="1"/>
  <c r="R2580" i="1" s="1"/>
  <c r="Q2574" i="1"/>
  <c r="R2574" i="1" s="1"/>
  <c r="Q2578" i="1"/>
  <c r="R2578" i="1" s="1"/>
  <c r="Q2805" i="1"/>
  <c r="R2805" i="1" s="1"/>
  <c r="Q2802" i="1"/>
  <c r="R2802" i="1" s="1"/>
  <c r="Q2631" i="1"/>
  <c r="R2631" i="1" s="1"/>
  <c r="Q2693" i="1"/>
  <c r="R2693" i="1" s="1"/>
  <c r="Q2870" i="1"/>
  <c r="R2870" i="1" s="1"/>
  <c r="R2863" i="1"/>
  <c r="Q2759" i="1"/>
  <c r="R2759" i="1" s="1"/>
  <c r="Q2954" i="1"/>
  <c r="R2954" i="1" s="1"/>
  <c r="R2992" i="1"/>
  <c r="R3033" i="1"/>
  <c r="Q3042" i="1"/>
  <c r="R3042" i="1" s="1"/>
  <c r="Q3072" i="1"/>
  <c r="R3072" i="1" s="1"/>
  <c r="R3077" i="1"/>
  <c r="Q3103" i="1"/>
  <c r="R3103" i="1" s="1"/>
  <c r="Q3271" i="1"/>
  <c r="R3271" i="1" s="1"/>
  <c r="Q3265" i="1"/>
  <c r="R3265" i="1" s="1"/>
  <c r="R3241" i="1"/>
  <c r="R3250" i="1"/>
  <c r="Q3157" i="1"/>
  <c r="R3157" i="1" s="1"/>
  <c r="Q3210" i="1"/>
  <c r="R3210" i="1" s="1"/>
  <c r="Q3252" i="1"/>
  <c r="R3252" i="1" s="1"/>
  <c r="Q3223" i="1"/>
  <c r="R3223" i="1" s="1"/>
  <c r="Q3214" i="1"/>
  <c r="R3214" i="1" s="1"/>
  <c r="Q3302" i="1"/>
  <c r="R3302" i="1" s="1"/>
  <c r="Q2932" i="1"/>
  <c r="R2932" i="1" s="1"/>
  <c r="Q3194" i="1"/>
  <c r="R3194" i="1" s="1"/>
  <c r="Q2757" i="1"/>
  <c r="R2757" i="1" s="1"/>
  <c r="Q3063" i="1"/>
  <c r="R3063" i="1" s="1"/>
  <c r="Q2865" i="1"/>
  <c r="R2865" i="1" s="1"/>
  <c r="Q2546" i="1"/>
  <c r="R2546" i="1" s="1"/>
  <c r="Q2561" i="1"/>
  <c r="R2561" i="1" s="1"/>
  <c r="Q2901" i="1"/>
  <c r="R2901" i="1" s="1"/>
  <c r="Q2889" i="1"/>
  <c r="R2889" i="1" s="1"/>
  <c r="Q2724" i="1"/>
  <c r="R2724" i="1" s="1"/>
  <c r="Q2831" i="1"/>
  <c r="R2831" i="1" s="1"/>
  <c r="R2808" i="1"/>
  <c r="Q2655" i="1"/>
  <c r="R2655" i="1" s="1"/>
  <c r="Q2807" i="1"/>
  <c r="R2807" i="1" s="1"/>
  <c r="Q2726" i="1"/>
  <c r="R2726" i="1" s="1"/>
  <c r="Q2611" i="1"/>
  <c r="R2611" i="1" s="1"/>
  <c r="Q2598" i="1"/>
  <c r="R2598" i="1" s="1"/>
  <c r="R2569" i="1"/>
  <c r="Q2760" i="1"/>
  <c r="R2760" i="1" s="1"/>
  <c r="Q2801" i="1"/>
  <c r="R2801" i="1" s="1"/>
  <c r="Q2646" i="1"/>
  <c r="R2646" i="1" s="1"/>
  <c r="Q2794" i="1"/>
  <c r="R2794" i="1" s="1"/>
  <c r="R2839" i="1"/>
  <c r="Q2912" i="1"/>
  <c r="R2912" i="1" s="1"/>
  <c r="R2851" i="1"/>
  <c r="Q2698" i="1"/>
  <c r="R2698" i="1" s="1"/>
  <c r="Q2921" i="1"/>
  <c r="R2921" i="1" s="1"/>
  <c r="Q2934" i="1"/>
  <c r="R2934" i="1" s="1"/>
  <c r="R2949" i="1"/>
  <c r="R2964" i="1"/>
  <c r="R2972" i="1"/>
  <c r="Q2727" i="1"/>
  <c r="R2727" i="1" s="1"/>
  <c r="Q3025" i="1"/>
  <c r="R3025" i="1" s="1"/>
  <c r="Q3061" i="1"/>
  <c r="R3061" i="1" s="1"/>
  <c r="R3068" i="1"/>
  <c r="Q3087" i="1"/>
  <c r="R3087" i="1" s="1"/>
  <c r="Q3229" i="1"/>
  <c r="R3229" i="1" s="1"/>
  <c r="Q3279" i="1"/>
  <c r="R3279" i="1" s="1"/>
  <c r="Q3235" i="1"/>
  <c r="R3235" i="1" s="1"/>
  <c r="Q3184" i="1"/>
  <c r="R3184" i="1" s="1"/>
  <c r="R3197" i="1"/>
  <c r="Q3143" i="1"/>
  <c r="R3143" i="1" s="1"/>
  <c r="Q3259" i="1"/>
  <c r="R3259" i="1" s="1"/>
  <c r="R3132" i="1"/>
  <c r="Q2861" i="1"/>
  <c r="R2861" i="1" s="1"/>
  <c r="Q3293" i="1"/>
  <c r="R3293" i="1" s="1"/>
  <c r="Q2962" i="1"/>
  <c r="R2962" i="1" s="1"/>
  <c r="Q3124" i="1"/>
  <c r="R3124" i="1" s="1"/>
  <c r="Q2989" i="1"/>
  <c r="R2989" i="1" s="1"/>
  <c r="Q3207" i="1"/>
  <c r="R3207" i="1" s="1"/>
  <c r="Q2547" i="1"/>
  <c r="R2547" i="1" s="1"/>
  <c r="Q2556" i="1"/>
  <c r="R2556" i="1" s="1"/>
  <c r="Q2874" i="1"/>
  <c r="R2874" i="1" s="1"/>
  <c r="R2904" i="1"/>
  <c r="Q2896" i="1"/>
  <c r="R2896" i="1" s="1"/>
  <c r="R2752" i="1"/>
  <c r="Q2816" i="1"/>
  <c r="R2816" i="1" s="1"/>
  <c r="R2785" i="1"/>
  <c r="Q2832" i="1"/>
  <c r="R2832" i="1" s="1"/>
  <c r="R2834" i="1"/>
  <c r="Q2762" i="1"/>
  <c r="R2762" i="1" s="1"/>
  <c r="Q2637" i="1"/>
  <c r="R2637" i="1" s="1"/>
  <c r="Q2749" i="1"/>
  <c r="R2749" i="1" s="1"/>
  <c r="Q2613" i="1"/>
  <c r="R2613" i="1" s="1"/>
  <c r="Q2754" i="1"/>
  <c r="R2754" i="1" s="1"/>
  <c r="Q2888" i="1"/>
  <c r="R2888" i="1" s="1"/>
  <c r="Q2690" i="1"/>
  <c r="R2690" i="1" s="1"/>
  <c r="R2590" i="1"/>
  <c r="Q2741" i="1"/>
  <c r="R2741" i="1" s="1"/>
  <c r="Q2908" i="1"/>
  <c r="R2908" i="1" s="1"/>
  <c r="R2650" i="1"/>
  <c r="R2860" i="1"/>
  <c r="Q2823" i="1"/>
  <c r="R2823" i="1" s="1"/>
  <c r="Q2830" i="1"/>
  <c r="R2830" i="1" s="1"/>
  <c r="Q2922" i="1"/>
  <c r="R2922" i="1" s="1"/>
  <c r="Q2928" i="1"/>
  <c r="R2928" i="1" s="1"/>
  <c r="Q2936" i="1"/>
  <c r="R2936" i="1" s="1"/>
  <c r="Q2991" i="1"/>
  <c r="R2991" i="1" s="1"/>
  <c r="R2995" i="1"/>
  <c r="Q3026" i="1"/>
  <c r="R3026" i="1" s="1"/>
  <c r="Q3036" i="1"/>
  <c r="R3036" i="1" s="1"/>
  <c r="R3044" i="1"/>
  <c r="Q3059" i="1"/>
  <c r="R3059" i="1" s="1"/>
  <c r="Q3084" i="1"/>
  <c r="R3084" i="1" s="1"/>
  <c r="Q3101" i="1"/>
  <c r="R3101" i="1" s="1"/>
  <c r="R3117" i="1"/>
  <c r="R3295" i="1"/>
  <c r="Q3211" i="1"/>
  <c r="R3211" i="1" s="1"/>
  <c r="Q3189" i="1"/>
  <c r="R3189" i="1" s="1"/>
  <c r="Q3164" i="1"/>
  <c r="R3164" i="1" s="1"/>
  <c r="Q3159" i="1"/>
  <c r="R3159" i="1" s="1"/>
  <c r="Q3150" i="1"/>
  <c r="R3150" i="1" s="1"/>
  <c r="Q3289" i="1"/>
  <c r="R3289" i="1" s="1"/>
  <c r="Q3297" i="1"/>
  <c r="R3297" i="1" s="1"/>
  <c r="Q3278" i="1"/>
  <c r="R3278" i="1" s="1"/>
  <c r="Q3280" i="1"/>
  <c r="R3280" i="1" s="1"/>
  <c r="Q3053" i="1"/>
  <c r="R3053" i="1" s="1"/>
  <c r="Q3122" i="1"/>
  <c r="R3122" i="1" s="1"/>
  <c r="Q3206" i="1"/>
  <c r="R3206" i="1" s="1"/>
  <c r="Q3111" i="1"/>
  <c r="R3111" i="1" s="1"/>
  <c r="R2892" i="1"/>
  <c r="Q2890" i="1"/>
  <c r="R2890" i="1" s="1"/>
  <c r="R2894" i="1"/>
  <c r="Q2803" i="1"/>
  <c r="R2803" i="1" s="1"/>
  <c r="R2673" i="1"/>
  <c r="Q2691" i="1"/>
  <c r="R2691" i="1" s="1"/>
  <c r="Q2750" i="1"/>
  <c r="R2750" i="1" s="1"/>
  <c r="R2672" i="1"/>
  <c r="Q2733" i="1"/>
  <c r="R2733" i="1" s="1"/>
  <c r="Q2882" i="1"/>
  <c r="R2882" i="1" s="1"/>
  <c r="R2753" i="1"/>
  <c r="Q2679" i="1"/>
  <c r="R2679" i="1" s="1"/>
  <c r="Q2703" i="1"/>
  <c r="R2703" i="1" s="1"/>
  <c r="Q2674" i="1"/>
  <c r="R2674" i="1" s="1"/>
  <c r="Q2604" i="1"/>
  <c r="R2604" i="1" s="1"/>
  <c r="R2764" i="1"/>
  <c r="Q2735" i="1"/>
  <c r="R2735" i="1" s="1"/>
  <c r="Q2629" i="1"/>
  <c r="R2629" i="1" s="1"/>
  <c r="Q2725" i="1"/>
  <c r="R2725" i="1" s="1"/>
  <c r="R2667" i="1"/>
  <c r="Q2782" i="1"/>
  <c r="R2782" i="1" s="1"/>
  <c r="Q2947" i="1"/>
  <c r="R2947" i="1" s="1"/>
  <c r="Q2973" i="1"/>
  <c r="R2973" i="1" s="1"/>
  <c r="Q2977" i="1"/>
  <c r="R2977" i="1" s="1"/>
  <c r="Q2980" i="1"/>
  <c r="R2980" i="1" s="1"/>
  <c r="Q3089" i="1"/>
  <c r="R3089" i="1" s="1"/>
  <c r="Q3096" i="1"/>
  <c r="R3096" i="1" s="1"/>
  <c r="Q3105" i="1"/>
  <c r="R3105" i="1" s="1"/>
  <c r="R3120" i="1"/>
  <c r="Q3272" i="1"/>
  <c r="R3272" i="1" s="1"/>
  <c r="Q3200" i="1"/>
  <c r="R3200" i="1" s="1"/>
  <c r="R3131" i="1"/>
  <c r="R3162" i="1"/>
  <c r="Q3299" i="1"/>
  <c r="R3299" i="1" s="1"/>
  <c r="Q3253" i="1"/>
  <c r="R3253" i="1" s="1"/>
  <c r="Q3282" i="1"/>
  <c r="R3282" i="1" s="1"/>
  <c r="Q3127" i="1"/>
  <c r="R3127" i="1" s="1"/>
  <c r="Q3030" i="1"/>
  <c r="R3030" i="1" s="1"/>
  <c r="Q2903" i="1"/>
  <c r="R2903" i="1" s="1"/>
  <c r="Q3256" i="1"/>
  <c r="R3256" i="1" s="1"/>
  <c r="Q3080" i="1"/>
  <c r="R3080" i="1" s="1"/>
  <c r="Q2872" i="1"/>
  <c r="R2872" i="1" s="1"/>
  <c r="Q3202" i="1"/>
  <c r="R3202" i="1" s="1"/>
  <c r="Q2795" i="1"/>
  <c r="R2795" i="1" s="1"/>
  <c r="Q2817" i="1"/>
  <c r="R2817" i="1" s="1"/>
  <c r="Q2784" i="1"/>
  <c r="R2784" i="1" s="1"/>
  <c r="Q2654" i="1"/>
  <c r="R2654" i="1" s="1"/>
  <c r="Q2552" i="1"/>
  <c r="R2552" i="1" s="1"/>
  <c r="Q2562" i="1"/>
  <c r="R2562" i="1" s="1"/>
  <c r="R2566" i="1"/>
  <c r="R2857" i="1"/>
  <c r="Q2867" i="1"/>
  <c r="R2867" i="1" s="1"/>
  <c r="R2883" i="1"/>
  <c r="Q2715" i="1"/>
  <c r="R2715" i="1" s="1"/>
  <c r="R2812" i="1"/>
  <c r="Q2783" i="1"/>
  <c r="R2783" i="1" s="1"/>
  <c r="R2652" i="1"/>
  <c r="R2689" i="1"/>
  <c r="Q2640" i="1"/>
  <c r="R2640" i="1" s="1"/>
  <c r="R2829" i="1"/>
  <c r="Q2635" i="1"/>
  <c r="R2635" i="1" s="1"/>
  <c r="Q2786" i="1"/>
  <c r="R2786" i="1" s="1"/>
  <c r="Q2706" i="1"/>
  <c r="R2706" i="1" s="1"/>
  <c r="Q2777" i="1"/>
  <c r="R2777" i="1" s="1"/>
  <c r="Q2660" i="1"/>
  <c r="R2660" i="1" s="1"/>
  <c r="Q2656" i="1"/>
  <c r="R2656" i="1" s="1"/>
  <c r="R2684" i="1"/>
  <c r="Q2614" i="1"/>
  <c r="R2614" i="1" s="1"/>
  <c r="Q2589" i="1"/>
  <c r="R2589" i="1" s="1"/>
  <c r="R2884" i="1"/>
  <c r="Q2696" i="1"/>
  <c r="R2696" i="1" s="1"/>
  <c r="Q2915" i="1"/>
  <c r="R2915" i="1" s="1"/>
  <c r="R2929" i="1"/>
  <c r="R2941" i="1"/>
  <c r="Q2946" i="1"/>
  <c r="R2946" i="1" s="1"/>
  <c r="Q2951" i="1"/>
  <c r="R2951" i="1" s="1"/>
  <c r="R2961" i="1"/>
  <c r="R2968" i="1"/>
  <c r="Q2974" i="1"/>
  <c r="R2974" i="1" s="1"/>
  <c r="R2981" i="1"/>
  <c r="R3040" i="1"/>
  <c r="R3050" i="1"/>
  <c r="R3090" i="1"/>
  <c r="Q3240" i="1"/>
  <c r="R3240" i="1" s="1"/>
  <c r="R3308" i="1"/>
  <c r="R3193" i="1"/>
  <c r="Q3167" i="1"/>
  <c r="R3167" i="1" s="1"/>
  <c r="R3134" i="1"/>
  <c r="R3236" i="1"/>
  <c r="R3273" i="1"/>
  <c r="Q3139" i="1"/>
  <c r="R3139" i="1" s="1"/>
  <c r="R3181" i="1"/>
  <c r="R3246" i="1"/>
  <c r="Q3284" i="1"/>
  <c r="R3284" i="1" s="1"/>
  <c r="Q3243" i="1"/>
  <c r="R3243" i="1" s="1"/>
  <c r="Q3035" i="1"/>
  <c r="R3035" i="1" s="1"/>
  <c r="Q3074" i="1"/>
  <c r="R3074" i="1" s="1"/>
  <c r="Q3069" i="1"/>
  <c r="R3069" i="1" s="1"/>
  <c r="Q2746" i="1"/>
  <c r="R2746" i="1" s="1"/>
  <c r="Q3098" i="1"/>
  <c r="R3098" i="1" s="1"/>
  <c r="Q2891" i="1"/>
  <c r="R2891" i="1" s="1"/>
  <c r="Q3224" i="1"/>
  <c r="R3224" i="1" s="1"/>
  <c r="Q3173" i="1"/>
  <c r="R3173" i="1" s="1"/>
  <c r="Q2796" i="1"/>
  <c r="R2796" i="1" s="1"/>
  <c r="R3091" i="1"/>
  <c r="R3176" i="1"/>
  <c r="Q3147" i="1"/>
  <c r="R3147" i="1" s="1"/>
  <c r="R3152" i="1"/>
  <c r="Q3215" i="1"/>
  <c r="R3215" i="1" s="1"/>
  <c r="Q3185" i="1"/>
  <c r="R3185" i="1" s="1"/>
  <c r="Q3174" i="1"/>
  <c r="R3174" i="1" s="1"/>
  <c r="R2558" i="1"/>
  <c r="Q2567" i="1"/>
  <c r="R2567" i="1" s="1"/>
  <c r="Q2838" i="1"/>
  <c r="R2838" i="1" s="1"/>
  <c r="Q2876" i="1"/>
  <c r="R2876" i="1" s="1"/>
  <c r="Q2842" i="1"/>
  <c r="R2842" i="1" s="1"/>
  <c r="Q2850" i="1"/>
  <c r="R2850" i="1" s="1"/>
  <c r="Q2858" i="1"/>
  <c r="R2858" i="1" s="1"/>
  <c r="Q2879" i="1"/>
  <c r="R2879" i="1" s="1"/>
  <c r="R2710" i="1"/>
  <c r="Q2797" i="1"/>
  <c r="R2797" i="1" s="1"/>
  <c r="Q2774" i="1"/>
  <c r="R2774" i="1" s="1"/>
  <c r="Q2855" i="1"/>
  <c r="R2855" i="1" s="1"/>
  <c r="Q2643" i="1"/>
  <c r="R2643" i="1" s="1"/>
  <c r="Q2661" i="1"/>
  <c r="R2661" i="1" s="1"/>
  <c r="R2692" i="1"/>
  <c r="R2617" i="1"/>
  <c r="Q2800" i="1"/>
  <c r="R2800" i="1" s="1"/>
  <c r="Q2624" i="1"/>
  <c r="R2624" i="1" s="1"/>
  <c r="Q2579" i="1"/>
  <c r="R2579" i="1" s="1"/>
  <c r="Q2588" i="1"/>
  <c r="R2588" i="1" s="1"/>
  <c r="Q2886" i="1"/>
  <c r="R2886" i="1" s="1"/>
  <c r="R2827" i="1"/>
  <c r="Q2573" i="1"/>
  <c r="R2573" i="1" s="1"/>
  <c r="R2572" i="1"/>
  <c r="R2630" i="1"/>
  <c r="Q2911" i="1"/>
  <c r="R2911" i="1" s="1"/>
  <c r="Q2681" i="1"/>
  <c r="R2681" i="1" s="1"/>
  <c r="Q2789" i="1"/>
  <c r="R2789" i="1" s="1"/>
  <c r="Q2633" i="1"/>
  <c r="R2633" i="1" s="1"/>
  <c r="Q2653" i="1"/>
  <c r="R2653" i="1" s="1"/>
  <c r="R2887" i="1"/>
  <c r="R2914" i="1"/>
  <c r="R2873" i="1"/>
  <c r="Q2918" i="1"/>
  <c r="R2918" i="1" s="1"/>
  <c r="R2933" i="1"/>
  <c r="R2937" i="1"/>
  <c r="R2982" i="1"/>
  <c r="Q3012" i="1"/>
  <c r="R3012" i="1" s="1"/>
  <c r="Q3038" i="1"/>
  <c r="R3038" i="1" s="1"/>
  <c r="Q3051" i="1"/>
  <c r="R3051" i="1" s="1"/>
  <c r="Q3095" i="1"/>
  <c r="R3095" i="1" s="1"/>
  <c r="Q3108" i="1"/>
  <c r="R3108" i="1" s="1"/>
  <c r="Q3119" i="1"/>
  <c r="R3119" i="1" s="1"/>
  <c r="R3257" i="1"/>
  <c r="Q3313" i="1"/>
  <c r="R3313" i="1" s="1"/>
  <c r="Q3175" i="1"/>
  <c r="R3175" i="1" s="1"/>
  <c r="R3221" i="1"/>
  <c r="R3153" i="1"/>
  <c r="Q3199" i="1"/>
  <c r="R3199" i="1" s="1"/>
  <c r="R3130" i="1"/>
  <c r="R3172" i="1"/>
  <c r="Q3149" i="1"/>
  <c r="R3149" i="1" s="1"/>
  <c r="Q3233" i="1"/>
  <c r="R3233" i="1" s="1"/>
  <c r="R3294" i="1"/>
  <c r="Q3171" i="1"/>
  <c r="R3171" i="1" s="1"/>
  <c r="Q3267" i="1"/>
  <c r="R3267" i="1" s="1"/>
  <c r="Q3161" i="1"/>
  <c r="R3161" i="1" s="1"/>
  <c r="Q3126" i="1"/>
  <c r="R3126" i="1" s="1"/>
  <c r="Q3231" i="1"/>
  <c r="R3231" i="1" s="1"/>
  <c r="Q3232" i="1"/>
  <c r="R3232" i="1" s="1"/>
  <c r="Q2925" i="1"/>
  <c r="R2925" i="1" s="1"/>
  <c r="Q2998" i="1"/>
  <c r="R2998" i="1" s="1"/>
  <c r="Q2813" i="1"/>
  <c r="R2813" i="1" s="1"/>
  <c r="Q2818" i="1"/>
  <c r="R2818" i="1" s="1"/>
  <c r="Q3287" i="1"/>
  <c r="R3287" i="1" s="1"/>
  <c r="Q2819" i="1"/>
  <c r="R2819" i="1" s="1"/>
  <c r="Q3034" i="1"/>
  <c r="R3034" i="1" s="1"/>
  <c r="Q2638" i="1"/>
  <c r="R2638" i="1" s="1"/>
  <c r="Q3166" i="1"/>
  <c r="R3166" i="1" s="1"/>
  <c r="Q2821" i="1"/>
  <c r="R2821" i="1" s="1"/>
  <c r="Q3137" i="1"/>
  <c r="R3137" i="1" s="1"/>
  <c r="Q2627" i="1"/>
  <c r="R2627" i="1" s="1"/>
  <c r="Q2711" i="1"/>
  <c r="R2711" i="1" s="1"/>
  <c r="Q2748" i="1"/>
  <c r="R2748" i="1" s="1"/>
  <c r="Q2548" i="1"/>
  <c r="R2548" i="1" s="1"/>
  <c r="Q2564" i="1"/>
  <c r="R2564" i="1" s="1"/>
  <c r="Q2780" i="1"/>
  <c r="R2780" i="1" s="1"/>
  <c r="R2853" i="1"/>
  <c r="Q2806" i="1"/>
  <c r="R2806" i="1" s="1"/>
  <c r="Q2594" i="1"/>
  <c r="R2594" i="1" s="1"/>
  <c r="R2620" i="1"/>
  <c r="Q2628" i="1"/>
  <c r="R2628" i="1" s="1"/>
  <c r="R2686" i="1"/>
  <c r="Q2744" i="1"/>
  <c r="R2744" i="1" s="1"/>
  <c r="Q2669" i="1"/>
  <c r="R2669" i="1" s="1"/>
  <c r="Q2747" i="1"/>
  <c r="R2747" i="1" s="1"/>
  <c r="Q2700" i="1"/>
  <c r="R2700" i="1" s="1"/>
  <c r="R2822" i="1"/>
  <c r="Q2599" i="1"/>
  <c r="R2599" i="1" s="1"/>
  <c r="Q2738" i="1"/>
  <c r="R2738" i="1" s="1"/>
  <c r="R2571" i="1"/>
  <c r="R2675" i="1"/>
  <c r="Q2647" i="1"/>
  <c r="R2647" i="1" s="1"/>
  <c r="Q2820" i="1"/>
  <c r="R2820" i="1" s="1"/>
  <c r="R2641" i="1"/>
  <c r="R2758" i="1"/>
  <c r="Q2869" i="1"/>
  <c r="R2869" i="1" s="1"/>
  <c r="Q2841" i="1"/>
  <c r="R2841" i="1" s="1"/>
  <c r="R2584" i="1"/>
  <c r="Q2871" i="1"/>
  <c r="R2871" i="1" s="1"/>
  <c r="Q2835" i="1"/>
  <c r="R2835" i="1" s="1"/>
  <c r="R2663" i="1"/>
  <c r="R2926" i="1"/>
  <c r="R3003" i="1"/>
  <c r="R3046" i="1"/>
  <c r="R3052" i="1"/>
  <c r="R3065" i="1"/>
  <c r="Q3054" i="1"/>
  <c r="R3054" i="1" s="1"/>
  <c r="R3081" i="1"/>
  <c r="R3097" i="1"/>
  <c r="R3099" i="1"/>
  <c r="R3281" i="1"/>
  <c r="R3251" i="1"/>
  <c r="Q3255" i="1"/>
  <c r="R3255" i="1" s="1"/>
  <c r="Q3151" i="1"/>
  <c r="R3151" i="1" s="1"/>
  <c r="Q3168" i="1"/>
  <c r="R3168" i="1" s="1"/>
  <c r="Q3196" i="1"/>
  <c r="R3196" i="1" s="1"/>
  <c r="R3226" i="1"/>
  <c r="R3228" i="1"/>
  <c r="R3154" i="1"/>
  <c r="R3144" i="1"/>
  <c r="Q3156" i="1"/>
  <c r="R3156" i="1" s="1"/>
  <c r="R3125" i="1"/>
  <c r="R3148" i="1"/>
  <c r="Q3216" i="1"/>
  <c r="R3216" i="1" s="1"/>
  <c r="Q2847" i="1"/>
  <c r="R2847" i="1" s="1"/>
  <c r="Q2557" i="1"/>
  <c r="R2557" i="1" s="1"/>
  <c r="Q2967" i="1"/>
  <c r="R2967" i="1" s="1"/>
  <c r="Q3300" i="1"/>
  <c r="R3300" i="1" s="1"/>
  <c r="Q3301" i="1"/>
  <c r="R3301" i="1" s="1"/>
  <c r="Q3076" i="1"/>
  <c r="R3076" i="1" s="1"/>
  <c r="Q3205" i="1"/>
  <c r="R3205" i="1" s="1"/>
  <c r="Q2768" i="1"/>
  <c r="R2768" i="1" s="1"/>
  <c r="Q3285" i="1"/>
  <c r="R3285" i="1" s="1"/>
  <c r="Q2993" i="1"/>
  <c r="R2993" i="1" s="1"/>
  <c r="Q3118" i="1"/>
  <c r="R3118" i="1" s="1"/>
  <c r="Q3133" i="1"/>
  <c r="R3133" i="1" s="1"/>
  <c r="Q2763" i="1"/>
  <c r="R2763" i="1" s="1"/>
  <c r="Q2550" i="1"/>
  <c r="R2550" i="1" s="1"/>
  <c r="Q2699" i="1"/>
  <c r="R2699" i="1" s="1"/>
  <c r="Q2988" i="1"/>
  <c r="R2988" i="1" s="1"/>
  <c r="Q2729" i="1"/>
  <c r="R2729" i="1" s="1"/>
  <c r="Q2907" i="1"/>
  <c r="R2907" i="1" s="1"/>
  <c r="R2906" i="1"/>
  <c r="Q2862" i="1"/>
  <c r="R2862" i="1" s="1"/>
  <c r="R2776" i="1"/>
  <c r="Q2694" i="1"/>
  <c r="R2694" i="1" s="1"/>
  <c r="Q2615" i="1"/>
  <c r="R2615" i="1" s="1"/>
  <c r="Q2695" i="1"/>
  <c r="R2695" i="1" s="1"/>
  <c r="Q2705" i="1"/>
  <c r="R2705" i="1" s="1"/>
  <c r="Q2591" i="1"/>
  <c r="R2591" i="1" s="1"/>
  <c r="Q2621" i="1"/>
  <c r="R2621" i="1" s="1"/>
  <c r="Q2622" i="1"/>
  <c r="R2622" i="1" s="1"/>
  <c r="R2623" i="1"/>
  <c r="Q2658" i="1"/>
  <c r="R2658" i="1" s="1"/>
  <c r="Q2593" i="1"/>
  <c r="R2593" i="1" s="1"/>
  <c r="Q2568" i="1"/>
  <c r="R2568" i="1" s="1"/>
  <c r="Q2728" i="1"/>
  <c r="R2728" i="1" s="1"/>
  <c r="Q2909" i="1"/>
  <c r="R2909" i="1" s="1"/>
  <c r="R2701" i="1"/>
  <c r="R2716" i="1"/>
  <c r="Q2868" i="1"/>
  <c r="R2868" i="1" s="1"/>
  <c r="Q2723" i="1"/>
  <c r="R2723" i="1" s="1"/>
  <c r="R2848" i="1"/>
  <c r="Q2712" i="1"/>
  <c r="R2712" i="1" s="1"/>
  <c r="R2610" i="1"/>
  <c r="Q2575" i="1"/>
  <c r="R2575" i="1" s="1"/>
  <c r="Q2697" i="1"/>
  <c r="R2697" i="1" s="1"/>
  <c r="R2923" i="1"/>
  <c r="R2938" i="1"/>
  <c r="R2943" i="1"/>
  <c r="Q2948" i="1"/>
  <c r="R2948" i="1" s="1"/>
  <c r="Q2952" i="1"/>
  <c r="R2952" i="1" s="1"/>
  <c r="Y2952" i="1" s="1"/>
  <c r="Q2966" i="1"/>
  <c r="R2966" i="1" s="1"/>
  <c r="Q2970" i="1"/>
  <c r="R2970" i="1" s="1"/>
  <c r="Q2979" i="1"/>
  <c r="R2979" i="1" s="1"/>
  <c r="Q2978" i="1"/>
  <c r="R2978" i="1" s="1"/>
  <c r="Q2987" i="1"/>
  <c r="R2987" i="1" s="1"/>
  <c r="R3000" i="1"/>
  <c r="R3004" i="1"/>
  <c r="R3008" i="1"/>
  <c r="R3016" i="1"/>
  <c r="Q3024" i="1"/>
  <c r="R3024" i="1" s="1"/>
  <c r="Q3041" i="1"/>
  <c r="R3041" i="1" s="1"/>
  <c r="R3058" i="1"/>
  <c r="R3078" i="1"/>
  <c r="Q3094" i="1"/>
  <c r="R3094" i="1" s="1"/>
  <c r="Q3100" i="1"/>
  <c r="R3100" i="1" s="1"/>
  <c r="R3109" i="1"/>
  <c r="Q3276" i="1"/>
  <c r="R3276" i="1" s="1"/>
  <c r="Q3249" i="1"/>
  <c r="R3249" i="1" s="1"/>
  <c r="Q3270" i="1"/>
  <c r="R3270" i="1" s="1"/>
  <c r="Q3258" i="1"/>
  <c r="R3258" i="1" s="1"/>
  <c r="Q3218" i="1"/>
  <c r="R3218" i="1" s="1"/>
  <c r="R3140" i="1"/>
  <c r="Q3201" i="1"/>
  <c r="R3201" i="1" s="1"/>
  <c r="Q3187" i="1"/>
  <c r="R3187" i="1" s="1"/>
  <c r="R3145" i="1"/>
  <c r="R3141" i="1"/>
  <c r="R3178" i="1"/>
  <c r="R3217" i="1"/>
  <c r="Q3230" i="1"/>
  <c r="R3230" i="1" s="1"/>
  <c r="R3261" i="1"/>
  <c r="R3135" i="1"/>
  <c r="R3254" i="1"/>
  <c r="Q3290" i="1"/>
  <c r="R3290" i="1" s="1"/>
  <c r="R3275" i="1"/>
  <c r="R3286" i="1"/>
  <c r="Q3208" i="1"/>
  <c r="R3208" i="1" s="1"/>
  <c r="Q3112" i="1"/>
  <c r="R3112" i="1" s="1"/>
  <c r="Q2959" i="1"/>
  <c r="R2959" i="1" s="1"/>
  <c r="Q3309" i="1"/>
  <c r="R3309" i="1" s="1"/>
  <c r="Q3268" i="1"/>
  <c r="R3268" i="1" s="1"/>
  <c r="Q3177" i="1"/>
  <c r="R3177" i="1" s="1"/>
  <c r="Q3017" i="1"/>
  <c r="R3017" i="1" s="1"/>
  <c r="Q3264" i="1"/>
  <c r="R3264" i="1" s="1"/>
  <c r="Q3039" i="1"/>
  <c r="R3039" i="1" s="1"/>
  <c r="Q2775" i="1"/>
  <c r="R2775" i="1" s="1"/>
  <c r="Q3198" i="1"/>
  <c r="R3198" i="1" s="1"/>
  <c r="Q3027" i="1"/>
  <c r="R3027" i="1" s="1"/>
  <c r="Q2944" i="1"/>
  <c r="R2944" i="1" s="1"/>
  <c r="Q3116" i="1"/>
  <c r="R3116" i="1" s="1"/>
  <c r="Q3128" i="1"/>
  <c r="R3128" i="1" s="1"/>
  <c r="Q2761" i="1"/>
  <c r="R2761" i="1" s="1"/>
  <c r="Q2683" i="1"/>
  <c r="R2683" i="1" s="1"/>
  <c r="Q2649" i="1"/>
  <c r="R2649" i="1" s="1"/>
  <c r="Q2732" i="1"/>
  <c r="R2732" i="1" s="1"/>
  <c r="R3071" i="1"/>
  <c r="Q3093" i="1"/>
  <c r="R3093" i="1" s="1"/>
  <c r="Q3106" i="1"/>
  <c r="R3106" i="1" s="1"/>
  <c r="R3113" i="1"/>
  <c r="Q3123" i="1"/>
  <c r="R3123" i="1" s="1"/>
  <c r="R3307" i="1"/>
  <c r="Q3191" i="1"/>
  <c r="R3191" i="1" s="1"/>
  <c r="Q3165" i="1"/>
  <c r="R3165" i="1" s="1"/>
  <c r="Q3277" i="1"/>
  <c r="R3277" i="1" s="1"/>
  <c r="R3245" i="1"/>
  <c r="R3212" i="1"/>
  <c r="R3314" i="1"/>
  <c r="Q2549" i="1"/>
  <c r="R2549" i="1" s="1"/>
  <c r="R2804" i="1"/>
  <c r="R2905" i="1"/>
  <c r="Q2828" i="1"/>
  <c r="R2828" i="1" s="1"/>
  <c r="Q2814" i="1"/>
  <c r="R2814" i="1" s="1"/>
  <c r="R2737" i="1"/>
  <c r="Q2875" i="1"/>
  <c r="R2875" i="1" s="1"/>
  <c r="R2837" i="1"/>
  <c r="Q2682" i="1"/>
  <c r="R2682" i="1" s="1"/>
  <c r="R2779" i="1"/>
  <c r="Q2718" i="1"/>
  <c r="R2718" i="1" s="1"/>
  <c r="Q2632" i="1"/>
  <c r="R2632" i="1" s="1"/>
  <c r="Q2856" i="1"/>
  <c r="R2856" i="1" s="1"/>
  <c r="Q2595" i="1"/>
  <c r="R2595" i="1" s="1"/>
  <c r="Q2609" i="1"/>
  <c r="R2609" i="1" s="1"/>
  <c r="Q2859" i="1"/>
  <c r="R2859" i="1" s="1"/>
  <c r="Q2846" i="1"/>
  <c r="R2846" i="1" s="1"/>
  <c r="R2899" i="1"/>
  <c r="Q2773" i="1"/>
  <c r="R2773" i="1" s="1"/>
  <c r="R2734" i="1"/>
  <c r="Q2616" i="1"/>
  <c r="R2616" i="1" s="1"/>
  <c r="R2707" i="1"/>
  <c r="Q2601" i="1"/>
  <c r="R2601" i="1" s="1"/>
  <c r="Q2731" i="1"/>
  <c r="R2731" i="1" s="1"/>
  <c r="R2743" i="1"/>
  <c r="Q2585" i="1"/>
  <c r="R2585" i="1" s="1"/>
  <c r="Q2687" i="1"/>
  <c r="R2687" i="1" s="1"/>
  <c r="R2913" i="1"/>
  <c r="R2924" i="1"/>
  <c r="R2927" i="1"/>
  <c r="R2945" i="1"/>
  <c r="Q2958" i="1"/>
  <c r="R2958" i="1" s="1"/>
  <c r="R2969" i="1"/>
  <c r="R2976" i="1"/>
  <c r="R3001" i="1"/>
  <c r="Q3009" i="1"/>
  <c r="R3009" i="1" s="1"/>
  <c r="Q3019" i="1"/>
  <c r="R3019" i="1" s="1"/>
  <c r="R3023" i="1"/>
  <c r="Q3029" i="1"/>
  <c r="R3029" i="1" s="1"/>
  <c r="R3031" i="1"/>
  <c r="R3047" i="1"/>
  <c r="Q3056" i="1"/>
  <c r="R3056" i="1" s="1"/>
  <c r="R3062" i="1"/>
  <c r="Q3066" i="1"/>
  <c r="R3066" i="1" s="1"/>
  <c r="R3073" i="1"/>
  <c r="R3079" i="1"/>
  <c r="Q3092" i="1"/>
  <c r="R3092" i="1" s="1"/>
  <c r="Q3114" i="1"/>
  <c r="R3114" i="1" s="1"/>
  <c r="R3274" i="1"/>
  <c r="Q3248" i="1"/>
  <c r="R3248" i="1" s="1"/>
  <c r="R3269" i="1"/>
  <c r="R3288" i="1"/>
  <c r="R3311" i="1"/>
  <c r="R3182" i="1"/>
  <c r="R3136" i="1"/>
  <c r="Q3163" i="1"/>
  <c r="R3163" i="1" s="1"/>
  <c r="R3204" i="1"/>
  <c r="Q3305" i="1"/>
  <c r="R3305" i="1" s="1"/>
  <c r="R3190" i="1"/>
  <c r="R3227" i="1"/>
  <c r="Q3219" i="1"/>
  <c r="R3219" i="1" s="1"/>
  <c r="R3263" i="1"/>
  <c r="R3180" i="1"/>
  <c r="Q3203" i="1"/>
  <c r="R3203" i="1" s="1"/>
  <c r="Q3088" i="1"/>
  <c r="R3088" i="1" s="1"/>
  <c r="Q3186" i="1"/>
  <c r="R3186" i="1" s="1"/>
  <c r="Q2953" i="1"/>
  <c r="R2953" i="1" s="1"/>
  <c r="Q3262" i="1"/>
  <c r="R3262" i="1" s="1"/>
  <c r="Q3048" i="1"/>
  <c r="R3048" i="1" s="1"/>
  <c r="Q3179" i="1"/>
  <c r="R3179" i="1" s="1"/>
  <c r="Q3010" i="1"/>
  <c r="R3010" i="1" s="1"/>
  <c r="Q2677" i="1"/>
  <c r="R2677" i="1" s="1"/>
  <c r="Q3222" i="1"/>
  <c r="R3222" i="1" s="1"/>
  <c r="Q3011" i="1"/>
  <c r="R3011" i="1" s="1"/>
  <c r="Q3014" i="1"/>
  <c r="R3014" i="1" s="1"/>
  <c r="Q3028" i="1"/>
  <c r="R3028" i="1" s="1"/>
  <c r="Q2994" i="1"/>
  <c r="R2994" i="1" s="1"/>
  <c r="Q2722" i="1"/>
  <c r="R2722" i="1" s="1"/>
  <c r="Q2771" i="1"/>
  <c r="R2771" i="1" s="1"/>
  <c r="Q2612" i="1"/>
  <c r="R2612" i="1" s="1"/>
  <c r="Q2702" i="1"/>
  <c r="R2702" i="1" s="1"/>
  <c r="Q2553" i="1"/>
  <c r="R2553" i="1" s="1"/>
  <c r="Q657" i="1"/>
  <c r="R657" i="1" s="1"/>
  <c r="X657" i="1" s="1"/>
  <c r="Y657" i="1" s="1"/>
  <c r="Z657" i="1"/>
  <c r="V657" i="1"/>
  <c r="V2466" i="1"/>
  <c r="K2466" i="1"/>
  <c r="P2466" i="1" s="1"/>
  <c r="Z2467" i="1"/>
  <c r="V2467" i="1"/>
  <c r="K2467" i="1"/>
  <c r="P2467" i="1" s="1"/>
  <c r="Z2469" i="1"/>
  <c r="V2469" i="1"/>
  <c r="V2468" i="1"/>
  <c r="K2468" i="1"/>
  <c r="P2468" i="1" s="1"/>
  <c r="K2469" i="1"/>
  <c r="P2469" i="1" s="1"/>
  <c r="Z2472" i="1"/>
  <c r="V2472" i="1"/>
  <c r="Z2473" i="1"/>
  <c r="V2473" i="1"/>
  <c r="V2470" i="1"/>
  <c r="K2470" i="1"/>
  <c r="P2470" i="1" s="1"/>
  <c r="Z2471" i="1"/>
  <c r="V2471" i="1"/>
  <c r="K2471" i="1"/>
  <c r="P2471" i="1" s="1"/>
  <c r="K2472" i="1"/>
  <c r="P2472" i="1" s="1"/>
  <c r="K2473" i="1"/>
  <c r="P2473" i="1" s="1"/>
  <c r="Z2464" i="1"/>
  <c r="V2464" i="1"/>
  <c r="K2464" i="1"/>
  <c r="P2464" i="1" s="1"/>
  <c r="R2464" i="1" s="1"/>
  <c r="Z2000" i="1"/>
  <c r="V2000" i="1"/>
  <c r="Z1999" i="1"/>
  <c r="V1999" i="1"/>
  <c r="K1999" i="1"/>
  <c r="P1999" i="1" s="1"/>
  <c r="R1999" i="1" s="1"/>
  <c r="K2000" i="1"/>
  <c r="P2000" i="1" s="1"/>
  <c r="R2000" i="1" s="1"/>
  <c r="V2001" i="1"/>
  <c r="K2001" i="1"/>
  <c r="P2001" i="1" s="1"/>
  <c r="R2001" i="1" s="1"/>
  <c r="Z1926" i="1"/>
  <c r="V1926" i="1"/>
  <c r="K1926" i="1"/>
  <c r="P1926" i="1" s="1"/>
  <c r="R1926" i="1" s="1"/>
  <c r="Z1927" i="1"/>
  <c r="V1927" i="1"/>
  <c r="K1927" i="1"/>
  <c r="P1927" i="1" s="1"/>
  <c r="R1927" i="1" s="1"/>
  <c r="Y1927" i="1" s="1"/>
  <c r="Z1929" i="1"/>
  <c r="V1929" i="1"/>
  <c r="V1928" i="1"/>
  <c r="K1928" i="1"/>
  <c r="P1928" i="1" s="1"/>
  <c r="R1928" i="1" s="1"/>
  <c r="K1929" i="1"/>
  <c r="P1929" i="1" s="1"/>
  <c r="R1929" i="1" s="1"/>
  <c r="Z1930" i="1"/>
  <c r="V1930" i="1"/>
  <c r="K1930" i="1"/>
  <c r="P1930" i="1" s="1"/>
  <c r="R1930" i="1" s="1"/>
  <c r="Z1820" i="1"/>
  <c r="V1820" i="1"/>
  <c r="Z1822" i="1"/>
  <c r="V1822" i="1"/>
  <c r="K1820" i="1"/>
  <c r="P1820" i="1" s="1"/>
  <c r="R1820" i="1" s="1"/>
  <c r="Z1821" i="1"/>
  <c r="V1821" i="1"/>
  <c r="K1821" i="1"/>
  <c r="P1821" i="1" s="1"/>
  <c r="R1821" i="1" s="1"/>
  <c r="K1822" i="1"/>
  <c r="P1822" i="1" s="1"/>
  <c r="R1822" i="1" s="1"/>
  <c r="Z1823" i="1"/>
  <c r="V1823" i="1"/>
  <c r="Z1825" i="1"/>
  <c r="V1825" i="1"/>
  <c r="K1823" i="1"/>
  <c r="P1823" i="1" s="1"/>
  <c r="R1823" i="1" s="1"/>
  <c r="Z1824" i="1"/>
  <c r="V1824" i="1"/>
  <c r="V1826" i="1"/>
  <c r="K1824" i="1"/>
  <c r="P1824" i="1" s="1"/>
  <c r="R1824" i="1" s="1"/>
  <c r="K1825" i="1"/>
  <c r="P1825" i="1" s="1"/>
  <c r="R1825" i="1" s="1"/>
  <c r="K1826" i="1"/>
  <c r="P1826" i="1" s="1"/>
  <c r="R1826" i="1" s="1"/>
  <c r="Z1736" i="1"/>
  <c r="V1736" i="1"/>
  <c r="K1736" i="1"/>
  <c r="P1736" i="1" s="1"/>
  <c r="R1736" i="1" s="1"/>
  <c r="Z1737" i="1"/>
  <c r="V1737" i="1"/>
  <c r="K1737" i="1"/>
  <c r="P1737" i="1" s="1"/>
  <c r="R1737" i="1" s="1"/>
  <c r="Z1739" i="1"/>
  <c r="V1739" i="1"/>
  <c r="V1738" i="1"/>
  <c r="K1738" i="1"/>
  <c r="P1738" i="1" s="1"/>
  <c r="R1738" i="1" s="1"/>
  <c r="Z1741" i="1"/>
  <c r="V1741" i="1"/>
  <c r="K1739" i="1"/>
  <c r="P1739" i="1" s="1"/>
  <c r="R1739" i="1" s="1"/>
  <c r="Z1740" i="1"/>
  <c r="V1740" i="1"/>
  <c r="K1740" i="1"/>
  <c r="P1740" i="1" s="1"/>
  <c r="R1740" i="1" s="1"/>
  <c r="Z1743" i="1"/>
  <c r="V1743" i="1"/>
  <c r="K1741" i="1"/>
  <c r="P1741" i="1" s="1"/>
  <c r="R1741" i="1" s="1"/>
  <c r="Z1745" i="1"/>
  <c r="V1745" i="1"/>
  <c r="Z1742" i="1"/>
  <c r="V1742" i="1"/>
  <c r="V1744" i="1"/>
  <c r="K1742" i="1"/>
  <c r="P1742" i="1" s="1"/>
  <c r="R1742" i="1" s="1"/>
  <c r="K1743" i="1"/>
  <c r="P1743" i="1" s="1"/>
  <c r="R1743" i="1" s="1"/>
  <c r="P1746" i="1"/>
  <c r="R1746" i="1" s="1"/>
  <c r="Y1746" i="1" s="1"/>
  <c r="K1744" i="1"/>
  <c r="P1744" i="1" s="1"/>
  <c r="R1744" i="1" s="1"/>
  <c r="K1745" i="1"/>
  <c r="P1745" i="1" s="1"/>
  <c r="R1745" i="1" s="1"/>
  <c r="V1746" i="1"/>
  <c r="P1747" i="1"/>
  <c r="R1747" i="1" s="1"/>
  <c r="Y1747" i="1" s="1"/>
  <c r="V1748" i="1"/>
  <c r="Z1748" i="1"/>
  <c r="V1747" i="1"/>
  <c r="K1748" i="1"/>
  <c r="P1748" i="1" s="1"/>
  <c r="R1748" i="1" s="1"/>
  <c r="V1749" i="1"/>
  <c r="K1749" i="1"/>
  <c r="P1749" i="1" s="1"/>
  <c r="R1749" i="1" s="1"/>
  <c r="Z1750" i="1"/>
  <c r="V1750" i="1"/>
  <c r="V1753" i="1"/>
  <c r="K1750" i="1"/>
  <c r="P1750" i="1" s="1"/>
  <c r="R1750" i="1" s="1"/>
  <c r="Y1750" i="1" s="1"/>
  <c r="Z1754" i="1"/>
  <c r="V1754" i="1"/>
  <c r="V1752" i="1"/>
  <c r="Z1752" i="1"/>
  <c r="V1751" i="1"/>
  <c r="K1751" i="1"/>
  <c r="P1751" i="1" s="1"/>
  <c r="R1751" i="1" s="1"/>
  <c r="Y1751" i="1" s="1"/>
  <c r="V1755" i="1"/>
  <c r="Z1755" i="1"/>
  <c r="K1752" i="1"/>
  <c r="P1752" i="1" s="1"/>
  <c r="R1752" i="1" s="1"/>
  <c r="K1753" i="1"/>
  <c r="P1753" i="1" s="1"/>
  <c r="R1753" i="1" s="1"/>
  <c r="K1754" i="1"/>
  <c r="P1754" i="1" s="1"/>
  <c r="R1754" i="1" s="1"/>
  <c r="K1755" i="1"/>
  <c r="P1755" i="1" s="1"/>
  <c r="R1755" i="1" s="1"/>
  <c r="Y1755" i="1" s="1"/>
  <c r="J1455" i="1"/>
  <c r="O1455" i="1"/>
  <c r="Q1455" i="1"/>
  <c r="S1455" i="1"/>
  <c r="U1455" i="1" s="1"/>
  <c r="AA1455" i="1"/>
  <c r="I1456" i="1"/>
  <c r="J1456" i="1" s="1"/>
  <c r="K1456" i="1" s="1"/>
  <c r="O1456" i="1"/>
  <c r="Q1456" i="1"/>
  <c r="S1456" i="1"/>
  <c r="U1456" i="1" s="1"/>
  <c r="AA1456" i="1"/>
  <c r="I1457" i="1"/>
  <c r="J1457" i="1" s="1"/>
  <c r="O1457" i="1"/>
  <c r="Q1457" i="1"/>
  <c r="S1457" i="1"/>
  <c r="U1457" i="1" s="1"/>
  <c r="AA1457" i="1"/>
  <c r="I1244" i="1"/>
  <c r="J1244" i="1" s="1"/>
  <c r="O1244" i="1"/>
  <c r="Q1244" i="1"/>
  <c r="S1244" i="1"/>
  <c r="U1244" i="1" s="1"/>
  <c r="AA1244" i="1"/>
  <c r="I1245" i="1"/>
  <c r="J1245" i="1" s="1"/>
  <c r="O1245" i="1"/>
  <c r="Q1245" i="1"/>
  <c r="S1245" i="1"/>
  <c r="U1245" i="1" s="1"/>
  <c r="AA1245" i="1"/>
  <c r="I1246" i="1"/>
  <c r="J1246" i="1" s="1"/>
  <c r="O1246" i="1"/>
  <c r="Q1246" i="1"/>
  <c r="S1246" i="1"/>
  <c r="U1246" i="1" s="1"/>
  <c r="AA1246" i="1"/>
  <c r="I1247" i="1"/>
  <c r="J1247" i="1" s="1"/>
  <c r="O1247" i="1"/>
  <c r="Q1247" i="1"/>
  <c r="S1247" i="1"/>
  <c r="U1247" i="1" s="1"/>
  <c r="AA1247" i="1"/>
  <c r="I1248" i="1"/>
  <c r="J1248" i="1" s="1"/>
  <c r="O1248" i="1"/>
  <c r="Q1248" i="1"/>
  <c r="S1248" i="1"/>
  <c r="U1248" i="1" s="1"/>
  <c r="Z1248" i="1" s="1"/>
  <c r="AA1248" i="1"/>
  <c r="I1249" i="1"/>
  <c r="J1249" i="1" s="1"/>
  <c r="O1249" i="1"/>
  <c r="Q1249" i="1"/>
  <c r="S1249" i="1"/>
  <c r="U1249" i="1" s="1"/>
  <c r="AA1249" i="1"/>
  <c r="I1250" i="1"/>
  <c r="J1250" i="1" s="1"/>
  <c r="O1250" i="1"/>
  <c r="Q1250" i="1"/>
  <c r="S1250" i="1"/>
  <c r="U1250" i="1" s="1"/>
  <c r="V1250" i="1" s="1"/>
  <c r="AA1250" i="1"/>
  <c r="I1251" i="1"/>
  <c r="J1251" i="1" s="1"/>
  <c r="O1251" i="1"/>
  <c r="Q1251" i="1"/>
  <c r="S1251" i="1"/>
  <c r="U1251" i="1" s="1"/>
  <c r="AA1251" i="1"/>
  <c r="I1252" i="1"/>
  <c r="J1252" i="1" s="1"/>
  <c r="O1252" i="1"/>
  <c r="Q1252" i="1"/>
  <c r="S1252" i="1"/>
  <c r="U1252" i="1" s="1"/>
  <c r="V1252" i="1" s="1"/>
  <c r="AA1252" i="1"/>
  <c r="X2951" i="1" l="1"/>
  <c r="Y2951" i="1"/>
  <c r="X2952" i="1"/>
  <c r="Y2953" i="1"/>
  <c r="X2953" i="1"/>
  <c r="Q2472" i="1"/>
  <c r="R2472" i="1" s="1"/>
  <c r="X2472" i="1" s="1"/>
  <c r="Y2472" i="1" s="1"/>
  <c r="Q2471" i="1"/>
  <c r="R2471" i="1" s="1"/>
  <c r="X2471" i="1" s="1"/>
  <c r="Y2471" i="1" s="1"/>
  <c r="Q2470" i="1"/>
  <c r="R2470" i="1" s="1"/>
  <c r="X2470" i="1" s="1"/>
  <c r="Y2470" i="1" s="1"/>
  <c r="Q2466" i="1"/>
  <c r="R2466" i="1" s="1"/>
  <c r="X2466" i="1" s="1"/>
  <c r="Y2466" i="1" s="1"/>
  <c r="Q2468" i="1"/>
  <c r="R2468" i="1" s="1"/>
  <c r="X2468" i="1" s="1"/>
  <c r="Y2468" i="1" s="1"/>
  <c r="Q2467" i="1"/>
  <c r="R2467" i="1" s="1"/>
  <c r="X2467" i="1" s="1"/>
  <c r="Y2467" i="1" s="1"/>
  <c r="Q2473" i="1"/>
  <c r="R2473" i="1" s="1"/>
  <c r="X2473" i="1" s="1"/>
  <c r="Y2473" i="1" s="1"/>
  <c r="Q2469" i="1"/>
  <c r="R2469" i="1" s="1"/>
  <c r="X2469" i="1" s="1"/>
  <c r="Y2469" i="1" s="1"/>
  <c r="X1927" i="1"/>
  <c r="Y1928" i="1"/>
  <c r="X1928" i="1"/>
  <c r="X1929" i="1"/>
  <c r="Y1929" i="1"/>
  <c r="Y1930" i="1"/>
  <c r="X1930" i="1"/>
  <c r="X1826" i="1"/>
  <c r="Y1826" i="1"/>
  <c r="X1746" i="1"/>
  <c r="X1747" i="1"/>
  <c r="X1748" i="1"/>
  <c r="Y1748" i="1"/>
  <c r="X1749" i="1"/>
  <c r="Y1749" i="1"/>
  <c r="X1751" i="1"/>
  <c r="X1750" i="1"/>
  <c r="X1752" i="1"/>
  <c r="Y1752" i="1"/>
  <c r="X1753" i="1"/>
  <c r="Y1753" i="1"/>
  <c r="X1754" i="1"/>
  <c r="Y1754" i="1"/>
  <c r="X1755" i="1"/>
  <c r="V1457" i="1"/>
  <c r="Z1457" i="1"/>
  <c r="Z1455" i="1"/>
  <c r="V1455" i="1"/>
  <c r="K1455" i="1"/>
  <c r="P1455" i="1" s="1"/>
  <c r="R1455" i="1" s="1"/>
  <c r="Z1456" i="1"/>
  <c r="V1456" i="1"/>
  <c r="P1456" i="1"/>
  <c r="R1456" i="1" s="1"/>
  <c r="K1457" i="1"/>
  <c r="P1457" i="1" s="1"/>
  <c r="R1457" i="1" s="1"/>
  <c r="Z1245" i="1"/>
  <c r="V1245" i="1"/>
  <c r="Z1244" i="1"/>
  <c r="V1244" i="1"/>
  <c r="P1244" i="1"/>
  <c r="R1244" i="1" s="1"/>
  <c r="Z1247" i="1"/>
  <c r="V1247" i="1"/>
  <c r="P1245" i="1"/>
  <c r="R1245" i="1" s="1"/>
  <c r="Z1246" i="1"/>
  <c r="V1246" i="1"/>
  <c r="P1246" i="1"/>
  <c r="R1246" i="1" s="1"/>
  <c r="Z1250" i="1"/>
  <c r="P1247" i="1"/>
  <c r="R1247" i="1" s="1"/>
  <c r="Z1249" i="1"/>
  <c r="V1249" i="1"/>
  <c r="V1248" i="1"/>
  <c r="P1248" i="1"/>
  <c r="R1248" i="1" s="1"/>
  <c r="K1249" i="1"/>
  <c r="P1249" i="1" s="1"/>
  <c r="R1249" i="1" s="1"/>
  <c r="Z1252" i="1"/>
  <c r="Z1251" i="1"/>
  <c r="V1251" i="1"/>
  <c r="K1250" i="1"/>
  <c r="P1250" i="1" s="1"/>
  <c r="R1250" i="1" s="1"/>
  <c r="K1251" i="1"/>
  <c r="P1251" i="1" s="1"/>
  <c r="R1251" i="1" s="1"/>
  <c r="K1252" i="1"/>
  <c r="P1252" i="1" s="1"/>
  <c r="R1252" i="1" s="1"/>
  <c r="X1457" i="1" l="1"/>
  <c r="Y1457" i="1"/>
  <c r="X1249" i="1"/>
  <c r="Y1249" i="1"/>
  <c r="X1250" i="1"/>
  <c r="Y1250" i="1"/>
  <c r="X1251" i="1"/>
  <c r="Y1251" i="1"/>
  <c r="Y1252" i="1"/>
  <c r="X1252" i="1"/>
  <c r="I1233" i="1" l="1"/>
  <c r="J1233" i="1" s="1"/>
  <c r="O1233" i="1"/>
  <c r="Q1233" i="1"/>
  <c r="S1233" i="1"/>
  <c r="U1233" i="1" s="1"/>
  <c r="AA1233" i="1"/>
  <c r="I1234" i="1"/>
  <c r="J1234" i="1" s="1"/>
  <c r="O1234" i="1"/>
  <c r="Q1234" i="1"/>
  <c r="S1234" i="1"/>
  <c r="U1234" i="1" s="1"/>
  <c r="AA1234" i="1"/>
  <c r="I1235" i="1"/>
  <c r="J1235" i="1" s="1"/>
  <c r="O1235" i="1"/>
  <c r="Q1235" i="1"/>
  <c r="S1235" i="1"/>
  <c r="U1235" i="1" s="1"/>
  <c r="AA1235" i="1"/>
  <c r="I1236" i="1"/>
  <c r="J1236" i="1" s="1"/>
  <c r="O1236" i="1"/>
  <c r="Q1236" i="1"/>
  <c r="S1236" i="1"/>
  <c r="U1236" i="1" s="1"/>
  <c r="Z1236" i="1" s="1"/>
  <c r="AA1236" i="1"/>
  <c r="I1237" i="1"/>
  <c r="J1237" i="1" s="1"/>
  <c r="O1237" i="1"/>
  <c r="Q1237" i="1"/>
  <c r="S1237" i="1"/>
  <c r="U1237" i="1" s="1"/>
  <c r="AA1237" i="1"/>
  <c r="I1238" i="1"/>
  <c r="J1238" i="1" s="1"/>
  <c r="O1238" i="1"/>
  <c r="Q1238" i="1"/>
  <c r="S1238" i="1"/>
  <c r="U1238" i="1" s="1"/>
  <c r="AA1238" i="1"/>
  <c r="I1239" i="1"/>
  <c r="J1239" i="1" s="1"/>
  <c r="O1239" i="1"/>
  <c r="Q1239" i="1"/>
  <c r="S1239" i="1"/>
  <c r="U1239" i="1" s="1"/>
  <c r="AA1239" i="1"/>
  <c r="I1240" i="1"/>
  <c r="J1240" i="1" s="1"/>
  <c r="O1240" i="1"/>
  <c r="Q1240" i="1"/>
  <c r="S1240" i="1"/>
  <c r="U1240" i="1" s="1"/>
  <c r="AA1240" i="1"/>
  <c r="I1241" i="1"/>
  <c r="J1241" i="1" s="1"/>
  <c r="O1241" i="1"/>
  <c r="Q1241" i="1"/>
  <c r="S1241" i="1"/>
  <c r="U1241" i="1" s="1"/>
  <c r="AA1241" i="1"/>
  <c r="I1242" i="1"/>
  <c r="J1242" i="1" s="1"/>
  <c r="O1242" i="1"/>
  <c r="Q1242" i="1"/>
  <c r="S1242" i="1"/>
  <c r="U1242" i="1" s="1"/>
  <c r="AA1242" i="1"/>
  <c r="I1243" i="1"/>
  <c r="J1243" i="1" s="1"/>
  <c r="O1243" i="1"/>
  <c r="Q1243" i="1"/>
  <c r="S1243" i="1"/>
  <c r="U1243" i="1" s="1"/>
  <c r="AA1243" i="1"/>
  <c r="J1060" i="1"/>
  <c r="O1060" i="1"/>
  <c r="Q1060" i="1"/>
  <c r="S1060" i="1"/>
  <c r="U1060" i="1" s="1"/>
  <c r="AA1060" i="1"/>
  <c r="J1061" i="1"/>
  <c r="K1061" i="1" s="1"/>
  <c r="O1061" i="1"/>
  <c r="Q1061" i="1"/>
  <c r="S1061" i="1"/>
  <c r="U1061" i="1" s="1"/>
  <c r="Z1061" i="1" s="1"/>
  <c r="AA1061" i="1"/>
  <c r="J1062" i="1"/>
  <c r="K1062" i="1" s="1"/>
  <c r="O1062" i="1"/>
  <c r="Q1062" i="1"/>
  <c r="S1062" i="1"/>
  <c r="U1062" i="1" s="1"/>
  <c r="AA1062" i="1"/>
  <c r="J478" i="1"/>
  <c r="O478" i="1"/>
  <c r="P478" i="1" s="1"/>
  <c r="S478" i="1"/>
  <c r="U478" i="1" s="1"/>
  <c r="V478" i="1" s="1"/>
  <c r="AA478" i="1"/>
  <c r="J475" i="1"/>
  <c r="O475" i="1"/>
  <c r="P475" i="1" s="1"/>
  <c r="Q475" i="1"/>
  <c r="S475" i="1"/>
  <c r="U475" i="1" s="1"/>
  <c r="AA475" i="1"/>
  <c r="I2544" i="1"/>
  <c r="J2544" i="1" s="1"/>
  <c r="O2544" i="1"/>
  <c r="Q2544" i="1"/>
  <c r="S2544" i="1"/>
  <c r="U2544" i="1" s="1"/>
  <c r="AA2544" i="1"/>
  <c r="I2543" i="1"/>
  <c r="J2543" i="1" s="1"/>
  <c r="O2543" i="1"/>
  <c r="Q2543" i="1"/>
  <c r="S2543" i="1"/>
  <c r="U2543" i="1" s="1"/>
  <c r="AA2543" i="1"/>
  <c r="I2542" i="1"/>
  <c r="J2542" i="1" s="1"/>
  <c r="O2542" i="1"/>
  <c r="S2542" i="1"/>
  <c r="U2542" i="1" s="1"/>
  <c r="AA2542" i="1"/>
  <c r="J397" i="1"/>
  <c r="O397" i="1"/>
  <c r="P397" i="1" s="1"/>
  <c r="S397" i="1"/>
  <c r="U397" i="1" s="1"/>
  <c r="Z397" i="1" s="1"/>
  <c r="AA397" i="1"/>
  <c r="Z1235" i="1" l="1"/>
  <c r="V1235" i="1"/>
  <c r="Z1233" i="1"/>
  <c r="V1233" i="1"/>
  <c r="K1233" i="1"/>
  <c r="P1233" i="1" s="1"/>
  <c r="R1233" i="1" s="1"/>
  <c r="Z1234" i="1"/>
  <c r="V1234" i="1"/>
  <c r="K1234" i="1"/>
  <c r="P1234" i="1" s="1"/>
  <c r="R1234" i="1" s="1"/>
  <c r="K1235" i="1"/>
  <c r="P1235" i="1" s="1"/>
  <c r="R1235" i="1" s="1"/>
  <c r="Z1238" i="1"/>
  <c r="V1238" i="1"/>
  <c r="V1236" i="1"/>
  <c r="K1236" i="1"/>
  <c r="P1236" i="1" s="1"/>
  <c r="R1236" i="1" s="1"/>
  <c r="Z1239" i="1"/>
  <c r="V1239" i="1"/>
  <c r="Z1240" i="1"/>
  <c r="V1240" i="1"/>
  <c r="Z1237" i="1"/>
  <c r="V1237" i="1"/>
  <c r="K1237" i="1"/>
  <c r="P1237" i="1" s="1"/>
  <c r="R1237" i="1" s="1"/>
  <c r="Z1241" i="1"/>
  <c r="V1241" i="1"/>
  <c r="K1238" i="1"/>
  <c r="P1238" i="1" s="1"/>
  <c r="R1238" i="1" s="1"/>
  <c r="Z1242" i="1"/>
  <c r="V1242" i="1"/>
  <c r="K1239" i="1"/>
  <c r="P1239" i="1" s="1"/>
  <c r="R1239" i="1" s="1"/>
  <c r="Z1243" i="1"/>
  <c r="V1243" i="1"/>
  <c r="K1240" i="1"/>
  <c r="P1240" i="1" s="1"/>
  <c r="R1240" i="1" s="1"/>
  <c r="K1241" i="1"/>
  <c r="P1241" i="1" s="1"/>
  <c r="R1241" i="1" s="1"/>
  <c r="K1242" i="1"/>
  <c r="P1242" i="1" s="1"/>
  <c r="R1242" i="1" s="1"/>
  <c r="K1243" i="1"/>
  <c r="P1243" i="1" s="1"/>
  <c r="R1243" i="1" s="1"/>
  <c r="Z1060" i="1"/>
  <c r="V1060" i="1"/>
  <c r="K1060" i="1"/>
  <c r="P1060" i="1" s="1"/>
  <c r="R1060" i="1" s="1"/>
  <c r="Z1062" i="1"/>
  <c r="V1062" i="1"/>
  <c r="V1061" i="1"/>
  <c r="P1061" i="1"/>
  <c r="R1061" i="1" s="1"/>
  <c r="P1062" i="1"/>
  <c r="R1062" i="1" s="1"/>
  <c r="Z478" i="1"/>
  <c r="Q478" i="1"/>
  <c r="R478" i="1" s="1"/>
  <c r="V475" i="1"/>
  <c r="Z475" i="1"/>
  <c r="R475" i="1"/>
  <c r="V2544" i="1"/>
  <c r="Z2544" i="1"/>
  <c r="Z2543" i="1"/>
  <c r="V2543" i="1"/>
  <c r="Z2542" i="1"/>
  <c r="V2542" i="1"/>
  <c r="K2544" i="1"/>
  <c r="P2544" i="1" s="1"/>
  <c r="R2544" i="1" s="1"/>
  <c r="K2543" i="1"/>
  <c r="P2543" i="1" s="1"/>
  <c r="R2543" i="1" s="1"/>
  <c r="K2542" i="1"/>
  <c r="P2542" i="1" s="1"/>
  <c r="V397" i="1"/>
  <c r="Q397" i="1"/>
  <c r="R397" i="1" s="1"/>
  <c r="J1819" i="1"/>
  <c r="O1819" i="1"/>
  <c r="P1819" i="1" s="1"/>
  <c r="Q1819" i="1"/>
  <c r="S1819" i="1"/>
  <c r="U1819" i="1" s="1"/>
  <c r="AA1819" i="1"/>
  <c r="I1731" i="1"/>
  <c r="J1731" i="1" s="1"/>
  <c r="O1731" i="1"/>
  <c r="Q1731" i="1"/>
  <c r="S1731" i="1"/>
  <c r="U1731" i="1" s="1"/>
  <c r="Z1731" i="1" s="1"/>
  <c r="AA1731" i="1"/>
  <c r="I1732" i="1"/>
  <c r="J1732" i="1" s="1"/>
  <c r="O1732" i="1"/>
  <c r="Q1732" i="1"/>
  <c r="S1732" i="1"/>
  <c r="U1732" i="1" s="1"/>
  <c r="Z1732" i="1" s="1"/>
  <c r="AA1732" i="1"/>
  <c r="I2454" i="1"/>
  <c r="O2454" i="1"/>
  <c r="P2454" i="1" s="1"/>
  <c r="Q2454" i="1"/>
  <c r="S2454" i="1"/>
  <c r="U2454" i="1" s="1"/>
  <c r="AA2454" i="1"/>
  <c r="I2453" i="1"/>
  <c r="O2453" i="1"/>
  <c r="P2453" i="1" s="1"/>
  <c r="Q2453" i="1"/>
  <c r="S2453" i="1"/>
  <c r="U2453" i="1" s="1"/>
  <c r="V2453" i="1" s="1"/>
  <c r="AA2453" i="1"/>
  <c r="I2452" i="1"/>
  <c r="O2452" i="1"/>
  <c r="P2452" i="1" s="1"/>
  <c r="Q2452" i="1"/>
  <c r="S2452" i="1"/>
  <c r="U2452" i="1" s="1"/>
  <c r="AA2452" i="1"/>
  <c r="J368" i="1"/>
  <c r="O368" i="1"/>
  <c r="P368" i="1" s="1"/>
  <c r="S368" i="1"/>
  <c r="U368" i="1" s="1"/>
  <c r="AA368" i="1"/>
  <c r="O424" i="1"/>
  <c r="J425" i="1"/>
  <c r="S425" i="1"/>
  <c r="U425" i="1" s="1"/>
  <c r="AA425" i="1"/>
  <c r="J426" i="1"/>
  <c r="S426" i="1"/>
  <c r="U426" i="1" s="1"/>
  <c r="AA426" i="1"/>
  <c r="J210" i="1"/>
  <c r="O210" i="1"/>
  <c r="P210" i="1" s="1"/>
  <c r="Q210" i="1"/>
  <c r="S210" i="1"/>
  <c r="U210" i="1" s="1"/>
  <c r="AA210" i="1"/>
  <c r="J218" i="1"/>
  <c r="O218" i="1"/>
  <c r="P218" i="1" s="1"/>
  <c r="S218" i="1"/>
  <c r="U218" i="1" s="1"/>
  <c r="AA218" i="1"/>
  <c r="J219" i="1"/>
  <c r="O219" i="1"/>
  <c r="P219" i="1" s="1"/>
  <c r="S219" i="1"/>
  <c r="U219" i="1" s="1"/>
  <c r="AA219" i="1"/>
  <c r="Q2542" i="1" l="1"/>
  <c r="R2542" i="1" s="1"/>
  <c r="X2542" i="1" s="1"/>
  <c r="Y2542" i="1" s="1"/>
  <c r="Y397" i="1"/>
  <c r="X397" i="1"/>
  <c r="V1819" i="1"/>
  <c r="Z1819" i="1"/>
  <c r="R1819" i="1"/>
  <c r="R2454" i="1"/>
  <c r="V1731" i="1"/>
  <c r="P1731" i="1"/>
  <c r="R1731" i="1" s="1"/>
  <c r="V1732" i="1"/>
  <c r="P1732" i="1"/>
  <c r="R1732" i="1" s="1"/>
  <c r="V2454" i="1"/>
  <c r="Z2454" i="1"/>
  <c r="R2453" i="1"/>
  <c r="Z2453" i="1"/>
  <c r="R2452" i="1"/>
  <c r="Z2452" i="1"/>
  <c r="V2452" i="1"/>
  <c r="V368" i="1"/>
  <c r="Z368" i="1"/>
  <c r="Q368" i="1"/>
  <c r="R368" i="1" s="1"/>
  <c r="Q218" i="1"/>
  <c r="R218" i="1" s="1"/>
  <c r="X218" i="1" s="1"/>
  <c r="Y218" i="1" s="1"/>
  <c r="V426" i="1"/>
  <c r="Z426" i="1"/>
  <c r="Z425" i="1"/>
  <c r="V425" i="1"/>
  <c r="K425" i="1"/>
  <c r="K426" i="1"/>
  <c r="Q219" i="1"/>
  <c r="R219" i="1" s="1"/>
  <c r="V210" i="1"/>
  <c r="Z210" i="1"/>
  <c r="R210" i="1"/>
  <c r="V219" i="1"/>
  <c r="Z219" i="1"/>
  <c r="V218" i="1"/>
  <c r="Z218" i="1"/>
  <c r="O426" i="1" l="1"/>
  <c r="O425" i="1"/>
  <c r="X219" i="1"/>
  <c r="Y219" i="1" s="1"/>
  <c r="P426" i="1" l="1"/>
  <c r="Q426" i="1"/>
  <c r="P425" i="1"/>
  <c r="Q425" i="1"/>
  <c r="R425" i="1" l="1"/>
  <c r="X425" i="1" s="1"/>
  <c r="Y425" i="1" s="1"/>
  <c r="R426" i="1"/>
  <c r="X426" i="1" s="1"/>
  <c r="Y426" i="1" s="1"/>
  <c r="I2541" i="1" l="1"/>
  <c r="J2541" i="1" s="1"/>
  <c r="O2541" i="1"/>
  <c r="P2541" i="1" s="1"/>
  <c r="S2541" i="1"/>
  <c r="U2541" i="1" s="1"/>
  <c r="V2541" i="1" s="1"/>
  <c r="AA2541" i="1"/>
  <c r="Q2541" i="1" l="1"/>
  <c r="R2541" i="1" s="1"/>
  <c r="Z2541" i="1"/>
  <c r="Y2541" i="1" l="1"/>
  <c r="X2541" i="1"/>
  <c r="I2451" i="1" l="1"/>
  <c r="K2451" i="1" s="1"/>
  <c r="O2451" i="1"/>
  <c r="S2451" i="1"/>
  <c r="U2451" i="1" s="1"/>
  <c r="AA2451" i="1"/>
  <c r="P2451" i="1" l="1"/>
  <c r="V2451" i="1"/>
  <c r="Z2451" i="1"/>
  <c r="Q2451" i="1"/>
  <c r="R2451" i="1" l="1"/>
  <c r="O151" i="1"/>
  <c r="P151" i="1" s="1"/>
  <c r="S151" i="1"/>
  <c r="U151" i="1" s="1"/>
  <c r="AA151" i="1"/>
  <c r="O152" i="1"/>
  <c r="P152" i="1" s="1"/>
  <c r="S152" i="1"/>
  <c r="U152" i="1" s="1"/>
  <c r="AA152" i="1"/>
  <c r="V152" i="1" l="1"/>
  <c r="Z152" i="1"/>
  <c r="V151" i="1"/>
  <c r="Z151" i="1"/>
  <c r="Q152" i="1"/>
  <c r="R152" i="1" s="1"/>
  <c r="Y152" i="1" s="1"/>
  <c r="Q151" i="1"/>
  <c r="R151" i="1" s="1"/>
  <c r="Y151" i="1" s="1"/>
  <c r="O2540" i="1"/>
  <c r="Q2540" i="1"/>
  <c r="S2540" i="1"/>
  <c r="U2540" i="1" s="1"/>
  <c r="AA2540" i="1"/>
  <c r="O2539" i="1"/>
  <c r="S2539" i="1"/>
  <c r="U2539" i="1" s="1"/>
  <c r="AA2539" i="1"/>
  <c r="I2538" i="1"/>
  <c r="J2538" i="1" s="1"/>
  <c r="K2538" i="1" s="1"/>
  <c r="O2538" i="1"/>
  <c r="S2538" i="1"/>
  <c r="U2538" i="1" s="1"/>
  <c r="AA2538" i="1"/>
  <c r="J2537" i="1"/>
  <c r="O2537" i="1"/>
  <c r="S2537" i="1"/>
  <c r="U2537" i="1" s="1"/>
  <c r="AA2537" i="1"/>
  <c r="S2532" i="1"/>
  <c r="U2532" i="1" s="1"/>
  <c r="I2529" i="1"/>
  <c r="J2529" i="1" s="1"/>
  <c r="I2530" i="1"/>
  <c r="J2530" i="1" s="1"/>
  <c r="I2531" i="1"/>
  <c r="J2531" i="1" s="1"/>
  <c r="I2532" i="1"/>
  <c r="J2532" i="1" s="1"/>
  <c r="I2533" i="1"/>
  <c r="J2533" i="1" s="1"/>
  <c r="I2534" i="1"/>
  <c r="J2534" i="1" s="1"/>
  <c r="I2535" i="1"/>
  <c r="J2535" i="1" s="1"/>
  <c r="I2536" i="1"/>
  <c r="J2536" i="1" s="1"/>
  <c r="O2529" i="1"/>
  <c r="O2530" i="1"/>
  <c r="O2531" i="1"/>
  <c r="O2532" i="1"/>
  <c r="O2533" i="1"/>
  <c r="O2534" i="1"/>
  <c r="O2535" i="1"/>
  <c r="P2535" i="1" s="1"/>
  <c r="O2536" i="1"/>
  <c r="S2529" i="1"/>
  <c r="U2529" i="1" s="1"/>
  <c r="S2530" i="1"/>
  <c r="U2530" i="1" s="1"/>
  <c r="S2531" i="1"/>
  <c r="U2531" i="1" s="1"/>
  <c r="S2533" i="1"/>
  <c r="U2533" i="1" s="1"/>
  <c r="S2534" i="1"/>
  <c r="U2534" i="1" s="1"/>
  <c r="S2535" i="1"/>
  <c r="U2535" i="1" s="1"/>
  <c r="S2536" i="1"/>
  <c r="U2536" i="1" s="1"/>
  <c r="AA2529" i="1"/>
  <c r="AA2530" i="1"/>
  <c r="AA2531" i="1"/>
  <c r="AA2532" i="1"/>
  <c r="AA2533" i="1"/>
  <c r="AA2534" i="1"/>
  <c r="AA2535" i="1"/>
  <c r="AA2536" i="1"/>
  <c r="I2505" i="1"/>
  <c r="J2505" i="1" s="1"/>
  <c r="I2506" i="1"/>
  <c r="J2506" i="1" s="1"/>
  <c r="K2506" i="1" s="1"/>
  <c r="I2507" i="1"/>
  <c r="I2508" i="1"/>
  <c r="J2508" i="1" s="1"/>
  <c r="I2509" i="1"/>
  <c r="J2509" i="1" s="1"/>
  <c r="I2510" i="1"/>
  <c r="J2510" i="1" s="1"/>
  <c r="K2510" i="1" s="1"/>
  <c r="I2511" i="1"/>
  <c r="J2511" i="1" s="1"/>
  <c r="I2512" i="1"/>
  <c r="J2512" i="1" s="1"/>
  <c r="K2512" i="1" s="1"/>
  <c r="I2513" i="1"/>
  <c r="J2513" i="1" s="1"/>
  <c r="I2514" i="1"/>
  <c r="J2514" i="1" s="1"/>
  <c r="K2514" i="1" s="1"/>
  <c r="I2515" i="1"/>
  <c r="I2516" i="1"/>
  <c r="I2517" i="1"/>
  <c r="J2517" i="1" s="1"/>
  <c r="K2517" i="1" s="1"/>
  <c r="I2518" i="1"/>
  <c r="J2518" i="1" s="1"/>
  <c r="K2518" i="1" s="1"/>
  <c r="I2519" i="1"/>
  <c r="J2519" i="1" s="1"/>
  <c r="K2519" i="1" s="1"/>
  <c r="I2520" i="1"/>
  <c r="J2520" i="1" s="1"/>
  <c r="K2520" i="1" s="1"/>
  <c r="I2521" i="1"/>
  <c r="J2521" i="1" s="1"/>
  <c r="K2521" i="1" s="1"/>
  <c r="I2522" i="1"/>
  <c r="J2522" i="1" s="1"/>
  <c r="K2522" i="1" s="1"/>
  <c r="I2523" i="1"/>
  <c r="I2524" i="1"/>
  <c r="J2524" i="1" s="1"/>
  <c r="K2524" i="1" s="1"/>
  <c r="I2525" i="1"/>
  <c r="J2525" i="1" s="1"/>
  <c r="K2525" i="1" s="1"/>
  <c r="I2526" i="1"/>
  <c r="I2527" i="1"/>
  <c r="J2527" i="1" s="1"/>
  <c r="K2527" i="1" s="1"/>
  <c r="I2528"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S2505" i="1"/>
  <c r="U2505" i="1" s="1"/>
  <c r="S2506" i="1"/>
  <c r="U2506" i="1" s="1"/>
  <c r="S2507" i="1"/>
  <c r="U2507" i="1" s="1"/>
  <c r="S2508" i="1"/>
  <c r="U2508" i="1" s="1"/>
  <c r="S2509" i="1"/>
  <c r="U2509" i="1" s="1"/>
  <c r="S2510" i="1"/>
  <c r="U2510" i="1" s="1"/>
  <c r="S2511" i="1"/>
  <c r="U2511" i="1" s="1"/>
  <c r="S2512" i="1"/>
  <c r="U2512" i="1" s="1"/>
  <c r="S2513" i="1"/>
  <c r="U2513" i="1" s="1"/>
  <c r="S2514" i="1"/>
  <c r="U2514" i="1" s="1"/>
  <c r="S2515" i="1"/>
  <c r="U2515" i="1" s="1"/>
  <c r="S2516" i="1"/>
  <c r="U2516" i="1" s="1"/>
  <c r="S2517" i="1"/>
  <c r="U2517" i="1" s="1"/>
  <c r="S2518" i="1"/>
  <c r="U2518" i="1" s="1"/>
  <c r="S2519" i="1"/>
  <c r="U2519" i="1" s="1"/>
  <c r="S2520" i="1"/>
  <c r="U2520" i="1" s="1"/>
  <c r="S2521" i="1"/>
  <c r="U2521" i="1" s="1"/>
  <c r="S2522" i="1"/>
  <c r="U2522" i="1" s="1"/>
  <c r="S2523" i="1"/>
  <c r="U2523" i="1" s="1"/>
  <c r="S2524" i="1"/>
  <c r="U2524" i="1" s="1"/>
  <c r="S2525" i="1"/>
  <c r="U2525" i="1" s="1"/>
  <c r="S2526" i="1"/>
  <c r="U2526" i="1" s="1"/>
  <c r="S2527" i="1"/>
  <c r="U2527" i="1" s="1"/>
  <c r="S2528" i="1"/>
  <c r="U2528" i="1" s="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I2474" i="1"/>
  <c r="J2474" i="1" s="1"/>
  <c r="K2474" i="1" s="1"/>
  <c r="I2475" i="1"/>
  <c r="J2475" i="1" s="1"/>
  <c r="K2475" i="1" s="1"/>
  <c r="I2476" i="1"/>
  <c r="J2476" i="1" s="1"/>
  <c r="K2476" i="1" s="1"/>
  <c r="I2477" i="1"/>
  <c r="J2477" i="1" s="1"/>
  <c r="K2477" i="1" s="1"/>
  <c r="I2478" i="1"/>
  <c r="J2478" i="1" s="1"/>
  <c r="K2478" i="1" s="1"/>
  <c r="I2479" i="1"/>
  <c r="J2479" i="1" s="1"/>
  <c r="K2479" i="1" s="1"/>
  <c r="I2480" i="1"/>
  <c r="J2480" i="1" s="1"/>
  <c r="I2481" i="1"/>
  <c r="J2481" i="1" s="1"/>
  <c r="K2481" i="1" s="1"/>
  <c r="I2482" i="1"/>
  <c r="J2482" i="1" s="1"/>
  <c r="K2482" i="1" s="1"/>
  <c r="I2483" i="1"/>
  <c r="J2483" i="1" s="1"/>
  <c r="I2484" i="1"/>
  <c r="I2485" i="1"/>
  <c r="J2485" i="1" s="1"/>
  <c r="K2485" i="1" s="1"/>
  <c r="I2486" i="1"/>
  <c r="J2486" i="1" s="1"/>
  <c r="K2486" i="1" s="1"/>
  <c r="I2487" i="1"/>
  <c r="J2487" i="1" s="1"/>
  <c r="K2487" i="1" s="1"/>
  <c r="I2488" i="1"/>
  <c r="J2488" i="1" s="1"/>
  <c r="K2488" i="1" s="1"/>
  <c r="I2489" i="1"/>
  <c r="J2489" i="1" s="1"/>
  <c r="K2489" i="1" s="1"/>
  <c r="I2490" i="1"/>
  <c r="J2490" i="1" s="1"/>
  <c r="K2490" i="1" s="1"/>
  <c r="I2491" i="1"/>
  <c r="J2491" i="1" s="1"/>
  <c r="K2491" i="1" s="1"/>
  <c r="I2492" i="1"/>
  <c r="J2492" i="1" s="1"/>
  <c r="I2493" i="1"/>
  <c r="J2493" i="1" s="1"/>
  <c r="K2493" i="1" s="1"/>
  <c r="I2494" i="1"/>
  <c r="J2494" i="1" s="1"/>
  <c r="K2494" i="1" s="1"/>
  <c r="I2495" i="1"/>
  <c r="J2495" i="1" s="1"/>
  <c r="I2496" i="1"/>
  <c r="I2497" i="1"/>
  <c r="J2497" i="1" s="1"/>
  <c r="K2497" i="1" s="1"/>
  <c r="I2498" i="1"/>
  <c r="J2498" i="1" s="1"/>
  <c r="K2498" i="1" s="1"/>
  <c r="I2499" i="1"/>
  <c r="J2499" i="1" s="1"/>
  <c r="K2499" i="1" s="1"/>
  <c r="I2500" i="1"/>
  <c r="J2500" i="1" s="1"/>
  <c r="K2500" i="1" s="1"/>
  <c r="I2501" i="1"/>
  <c r="J2501" i="1" s="1"/>
  <c r="K2501" i="1" s="1"/>
  <c r="I2502" i="1"/>
  <c r="J2502" i="1" s="1"/>
  <c r="K2502" i="1" s="1"/>
  <c r="I2503" i="1"/>
  <c r="J2503" i="1" s="1"/>
  <c r="I2504" i="1"/>
  <c r="J2504" i="1" s="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Q2483" i="1"/>
  <c r="S2474" i="1"/>
  <c r="U2474" i="1" s="1"/>
  <c r="S2475" i="1"/>
  <c r="U2475" i="1" s="1"/>
  <c r="S2476" i="1"/>
  <c r="U2476" i="1" s="1"/>
  <c r="S2477" i="1"/>
  <c r="U2477" i="1" s="1"/>
  <c r="S2478" i="1"/>
  <c r="U2478" i="1" s="1"/>
  <c r="S2479" i="1"/>
  <c r="U2479" i="1" s="1"/>
  <c r="S2480" i="1"/>
  <c r="U2480" i="1" s="1"/>
  <c r="S2481" i="1"/>
  <c r="U2481" i="1" s="1"/>
  <c r="S2482" i="1"/>
  <c r="U2482" i="1" s="1"/>
  <c r="S2483" i="1"/>
  <c r="U2483" i="1" s="1"/>
  <c r="S2484" i="1"/>
  <c r="U2484" i="1" s="1"/>
  <c r="S2485" i="1"/>
  <c r="U2485" i="1" s="1"/>
  <c r="S2486" i="1"/>
  <c r="U2486" i="1" s="1"/>
  <c r="S2487" i="1"/>
  <c r="U2487" i="1" s="1"/>
  <c r="S2488" i="1"/>
  <c r="U2488" i="1" s="1"/>
  <c r="S2489" i="1"/>
  <c r="U2489" i="1" s="1"/>
  <c r="S2490" i="1"/>
  <c r="U2490" i="1" s="1"/>
  <c r="S2491" i="1"/>
  <c r="U2491" i="1" s="1"/>
  <c r="S2492" i="1"/>
  <c r="U2492" i="1" s="1"/>
  <c r="S2493" i="1"/>
  <c r="U2493" i="1" s="1"/>
  <c r="S2494" i="1"/>
  <c r="U2494" i="1" s="1"/>
  <c r="S2495" i="1"/>
  <c r="U2495" i="1" s="1"/>
  <c r="S2496" i="1"/>
  <c r="U2496" i="1" s="1"/>
  <c r="S2497" i="1"/>
  <c r="U2497" i="1" s="1"/>
  <c r="S2498" i="1"/>
  <c r="U2498" i="1" s="1"/>
  <c r="S2499" i="1"/>
  <c r="U2499" i="1" s="1"/>
  <c r="S2500" i="1"/>
  <c r="U2500" i="1" s="1"/>
  <c r="S2501" i="1"/>
  <c r="U2501" i="1" s="1"/>
  <c r="S2502" i="1"/>
  <c r="U2502" i="1" s="1"/>
  <c r="S2503" i="1"/>
  <c r="U2503" i="1" s="1"/>
  <c r="S2504" i="1"/>
  <c r="U2504" i="1" s="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S372" i="1"/>
  <c r="S371" i="1"/>
  <c r="S370" i="1"/>
  <c r="U370" i="1" s="1"/>
  <c r="I2019" i="1"/>
  <c r="J2019" i="1" s="1"/>
  <c r="O2019" i="1"/>
  <c r="Q2019" i="1"/>
  <c r="S2019" i="1"/>
  <c r="U2019" i="1" s="1"/>
  <c r="AA2019" i="1"/>
  <c r="I2020" i="1"/>
  <c r="J2020" i="1" s="1"/>
  <c r="O2020" i="1"/>
  <c r="Q2020" i="1"/>
  <c r="S2020" i="1"/>
  <c r="U2020" i="1" s="1"/>
  <c r="AA2020" i="1"/>
  <c r="I2021" i="1"/>
  <c r="J2021" i="1" s="1"/>
  <c r="O2021" i="1"/>
  <c r="Q2021" i="1"/>
  <c r="S2021" i="1"/>
  <c r="U2021" i="1" s="1"/>
  <c r="AA2021" i="1"/>
  <c r="O1917" i="1"/>
  <c r="Q1917" i="1"/>
  <c r="S1917" i="1"/>
  <c r="U1917" i="1" s="1"/>
  <c r="AA1917" i="1"/>
  <c r="O1918" i="1"/>
  <c r="Q1918" i="1"/>
  <c r="S1918" i="1"/>
  <c r="U1918" i="1" s="1"/>
  <c r="AA1918" i="1"/>
  <c r="O1919" i="1"/>
  <c r="Q1919" i="1"/>
  <c r="S1919" i="1"/>
  <c r="U1919" i="1" s="1"/>
  <c r="AA1919" i="1"/>
  <c r="O1920" i="1"/>
  <c r="Q1920" i="1"/>
  <c r="S1920" i="1"/>
  <c r="U1920" i="1" s="1"/>
  <c r="AA1920" i="1"/>
  <c r="O1921" i="1"/>
  <c r="Q1921" i="1"/>
  <c r="S1921" i="1"/>
  <c r="U1921" i="1" s="1"/>
  <c r="AA1921" i="1"/>
  <c r="O1922" i="1"/>
  <c r="Q1922" i="1"/>
  <c r="S1922" i="1"/>
  <c r="U1922" i="1" s="1"/>
  <c r="AA1922" i="1"/>
  <c r="O1923" i="1"/>
  <c r="Q1923" i="1"/>
  <c r="S1923" i="1"/>
  <c r="U1923" i="1" s="1"/>
  <c r="AA1923" i="1"/>
  <c r="O1924" i="1"/>
  <c r="Q1924" i="1"/>
  <c r="S1924" i="1"/>
  <c r="U1924" i="1" s="1"/>
  <c r="AA1924" i="1"/>
  <c r="O1925" i="1"/>
  <c r="Q1925" i="1"/>
  <c r="S1925" i="1"/>
  <c r="U1925" i="1" s="1"/>
  <c r="AA1925" i="1"/>
  <c r="I1931" i="1"/>
  <c r="J1931" i="1" s="1"/>
  <c r="O1931" i="1"/>
  <c r="Q1931" i="1"/>
  <c r="S1931" i="1"/>
  <c r="U1931" i="1" s="1"/>
  <c r="AA1931" i="1"/>
  <c r="I1773" i="1"/>
  <c r="J1773" i="1" s="1"/>
  <c r="O1773" i="1"/>
  <c r="Q1773" i="1"/>
  <c r="S1773" i="1"/>
  <c r="U1773" i="1" s="1"/>
  <c r="AA1773" i="1"/>
  <c r="I1774" i="1"/>
  <c r="J1774" i="1" s="1"/>
  <c r="O1774" i="1"/>
  <c r="Q1774" i="1"/>
  <c r="S1774" i="1"/>
  <c r="U1774" i="1" s="1"/>
  <c r="AA1774" i="1"/>
  <c r="I1775" i="1"/>
  <c r="J1775" i="1" s="1"/>
  <c r="O1775" i="1"/>
  <c r="Q1775" i="1"/>
  <c r="S1775" i="1"/>
  <c r="U1775" i="1" s="1"/>
  <c r="AA1775" i="1"/>
  <c r="V2535" i="1" l="1"/>
  <c r="Z2499" i="1"/>
  <c r="V2532" i="1"/>
  <c r="Z2516" i="1"/>
  <c r="V2485" i="1"/>
  <c r="Z2498" i="1"/>
  <c r="Z2528" i="1"/>
  <c r="V2497" i="1"/>
  <c r="V2511" i="1"/>
  <c r="V1920" i="1"/>
  <c r="Z2488" i="1"/>
  <c r="V2534" i="1"/>
  <c r="Z2487" i="1"/>
  <c r="Z2540" i="1"/>
  <c r="Z2507" i="1"/>
  <c r="Z1917" i="1"/>
  <c r="Z2476" i="1"/>
  <c r="V2522" i="1"/>
  <c r="Z2506" i="1"/>
  <c r="Z2510" i="1"/>
  <c r="V2509" i="1"/>
  <c r="V1774" i="1"/>
  <c r="Z2505" i="1"/>
  <c r="X152" i="1"/>
  <c r="V2533" i="1"/>
  <c r="V1773" i="1"/>
  <c r="Z2486" i="1"/>
  <c r="Z2500" i="1"/>
  <c r="V2496" i="1"/>
  <c r="V2019" i="1"/>
  <c r="V2508" i="1"/>
  <c r="Z2475" i="1"/>
  <c r="Z2474" i="1"/>
  <c r="X151" i="1"/>
  <c r="V2540" i="1"/>
  <c r="Z2539" i="1"/>
  <c r="V2539" i="1"/>
  <c r="P2539" i="1"/>
  <c r="P2540" i="1"/>
  <c r="R2540" i="1" s="1"/>
  <c r="K2505" i="1"/>
  <c r="P2505" i="1" s="1"/>
  <c r="R2505" i="1" s="1"/>
  <c r="P2530" i="1"/>
  <c r="Q2530" i="1" s="1"/>
  <c r="V2505" i="1"/>
  <c r="P2538" i="1"/>
  <c r="Z2538" i="1"/>
  <c r="V2538" i="1"/>
  <c r="V2506" i="1"/>
  <c r="Q2535" i="1"/>
  <c r="R2535" i="1" s="1"/>
  <c r="Y2535" i="1" s="1"/>
  <c r="P2525" i="1"/>
  <c r="R2525" i="1" s="1"/>
  <c r="P2532" i="1"/>
  <c r="Q2532" i="1" s="1"/>
  <c r="P2491" i="1"/>
  <c r="Q2491" i="1" s="1"/>
  <c r="Z2537" i="1"/>
  <c r="V2537" i="1"/>
  <c r="J2507" i="1"/>
  <c r="K2507" i="1" s="1"/>
  <c r="P2507" i="1" s="1"/>
  <c r="R2507" i="1" s="1"/>
  <c r="P2527" i="1"/>
  <c r="R2527" i="1" s="1"/>
  <c r="V2510" i="1"/>
  <c r="K2537" i="1"/>
  <c r="P2537" i="1" s="1"/>
  <c r="V2536" i="1"/>
  <c r="Z2536" i="1"/>
  <c r="P2531" i="1"/>
  <c r="P2529" i="1"/>
  <c r="Q2529" i="1" s="1"/>
  <c r="R2529" i="1" s="1"/>
  <c r="Y2529" i="1" s="1"/>
  <c r="P2534" i="1"/>
  <c r="Z2518" i="1"/>
  <c r="V2518" i="1"/>
  <c r="V2531" i="1"/>
  <c r="Z2531" i="1"/>
  <c r="V2530" i="1"/>
  <c r="Z2530" i="1"/>
  <c r="V2529" i="1"/>
  <c r="Z2529" i="1"/>
  <c r="P2533" i="1"/>
  <c r="Z2517" i="1"/>
  <c r="V2517" i="1"/>
  <c r="V2519" i="1"/>
  <c r="Z2519" i="1"/>
  <c r="V2507" i="1"/>
  <c r="P2536" i="1"/>
  <c r="K2511" i="1"/>
  <c r="P2511" i="1" s="1"/>
  <c r="R2511" i="1" s="1"/>
  <c r="P2517" i="1"/>
  <c r="R2517" i="1" s="1"/>
  <c r="Z2535" i="1"/>
  <c r="Z2534" i="1"/>
  <c r="Z2533" i="1"/>
  <c r="Z2511" i="1"/>
  <c r="P2487" i="1"/>
  <c r="Z2532" i="1"/>
  <c r="P2514" i="1"/>
  <c r="R2514" i="1" s="1"/>
  <c r="P2518" i="1"/>
  <c r="R2518" i="1" s="1"/>
  <c r="P2510" i="1"/>
  <c r="R2510" i="1" s="1"/>
  <c r="P2519" i="1"/>
  <c r="R2519" i="1" s="1"/>
  <c r="P2520" i="1"/>
  <c r="R2520" i="1" s="1"/>
  <c r="K2508" i="1"/>
  <c r="P2508" i="1" s="1"/>
  <c r="R2508" i="1" s="1"/>
  <c r="P2512" i="1"/>
  <c r="R2512" i="1" s="1"/>
  <c r="P2521" i="1"/>
  <c r="R2521" i="1" s="1"/>
  <c r="P2506" i="1"/>
  <c r="R2506" i="1" s="1"/>
  <c r="P2522" i="1"/>
  <c r="R2522" i="1" s="1"/>
  <c r="J2516" i="1"/>
  <c r="K2516" i="1" s="1"/>
  <c r="P2516" i="1" s="1"/>
  <c r="R2516" i="1" s="1"/>
  <c r="K2513" i="1"/>
  <c r="P2513" i="1" s="1"/>
  <c r="R2513" i="1" s="1"/>
  <c r="J2526" i="1"/>
  <c r="K2526" i="1" s="1"/>
  <c r="P2526" i="1" s="1"/>
  <c r="R2526" i="1" s="1"/>
  <c r="P2524" i="1"/>
  <c r="R2524" i="1" s="1"/>
  <c r="J2515" i="1"/>
  <c r="K2515" i="1" s="1"/>
  <c r="P2515" i="1" s="1"/>
  <c r="R2515" i="1" s="1"/>
  <c r="J2528" i="1"/>
  <c r="K2528" i="1" s="1"/>
  <c r="P2528" i="1" s="1"/>
  <c r="R2528" i="1" s="1"/>
  <c r="J2523" i="1"/>
  <c r="K2523" i="1" s="1"/>
  <c r="P2523" i="1" s="1"/>
  <c r="R2523" i="1" s="1"/>
  <c r="K2509" i="1"/>
  <c r="P2509" i="1" s="1"/>
  <c r="R2509" i="1" s="1"/>
  <c r="V2525" i="1"/>
  <c r="Z2525" i="1"/>
  <c r="V2513" i="1"/>
  <c r="Z2513" i="1"/>
  <c r="V2524" i="1"/>
  <c r="Z2524" i="1"/>
  <c r="V2527" i="1"/>
  <c r="Z2527" i="1"/>
  <c r="V2526" i="1"/>
  <c r="Z2526" i="1"/>
  <c r="Z2514" i="1"/>
  <c r="V2514" i="1"/>
  <c r="V2523" i="1"/>
  <c r="Z2523" i="1"/>
  <c r="V2515" i="1"/>
  <c r="Z2515" i="1"/>
  <c r="V2521" i="1"/>
  <c r="Z2521" i="1"/>
  <c r="V2520" i="1"/>
  <c r="Z2520" i="1"/>
  <c r="V2528" i="1"/>
  <c r="Z2522" i="1"/>
  <c r="Z2509" i="1"/>
  <c r="V2516" i="1"/>
  <c r="Z2508" i="1"/>
  <c r="V2512" i="1"/>
  <c r="Z2512" i="1"/>
  <c r="P2474" i="1"/>
  <c r="Q2474" i="1" s="1"/>
  <c r="P2475" i="1"/>
  <c r="Q2475" i="1" s="1"/>
  <c r="R2475" i="1" s="1"/>
  <c r="Y2475" i="1" s="1"/>
  <c r="P2502" i="1"/>
  <c r="Q2502" i="1" s="1"/>
  <c r="R2502" i="1" s="1"/>
  <c r="Y2502" i="1" s="1"/>
  <c r="P2479" i="1"/>
  <c r="P2486" i="1"/>
  <c r="Q2486" i="1" s="1"/>
  <c r="P2476" i="1"/>
  <c r="Q2476" i="1" s="1"/>
  <c r="P2501" i="1"/>
  <c r="Q2501" i="1" s="1"/>
  <c r="P2500" i="1"/>
  <c r="Q2500" i="1" s="1"/>
  <c r="K2503" i="1"/>
  <c r="P2503" i="1" s="1"/>
  <c r="P2477" i="1"/>
  <c r="P2494" i="1"/>
  <c r="P2482" i="1"/>
  <c r="P2499" i="1"/>
  <c r="Q2499" i="1" s="1"/>
  <c r="P2489" i="1"/>
  <c r="Q2489" i="1" s="1"/>
  <c r="P2490" i="1"/>
  <c r="P2478" i="1"/>
  <c r="Q2478" i="1" s="1"/>
  <c r="P2498" i="1"/>
  <c r="P2488" i="1"/>
  <c r="Q2488" i="1" s="1"/>
  <c r="P2485" i="1"/>
  <c r="Q2485" i="1" s="1"/>
  <c r="V2484" i="1"/>
  <c r="Z2484" i="1"/>
  <c r="Z2496" i="1"/>
  <c r="Z2501" i="1"/>
  <c r="V2501" i="1"/>
  <c r="Z2489" i="1"/>
  <c r="V2489" i="1"/>
  <c r="Z2477" i="1"/>
  <c r="V2477" i="1"/>
  <c r="V2495" i="1"/>
  <c r="Z2495" i="1"/>
  <c r="V2483" i="1"/>
  <c r="Z2483" i="1"/>
  <c r="Z2482" i="1"/>
  <c r="V2482" i="1"/>
  <c r="V2481" i="1"/>
  <c r="Z2481" i="1"/>
  <c r="Z2494" i="1"/>
  <c r="V2494" i="1"/>
  <c r="Z2504" i="1"/>
  <c r="V2504" i="1"/>
  <c r="Z2492" i="1"/>
  <c r="V2492" i="1"/>
  <c r="V2480" i="1"/>
  <c r="Z2480" i="1"/>
  <c r="P2497" i="1"/>
  <c r="Z2503" i="1"/>
  <c r="V2503" i="1"/>
  <c r="Z2491" i="1"/>
  <c r="V2491" i="1"/>
  <c r="Z2479" i="1"/>
  <c r="V2479" i="1"/>
  <c r="V2493" i="1"/>
  <c r="Z2493" i="1"/>
  <c r="Z2502" i="1"/>
  <c r="V2502" i="1"/>
  <c r="Z2490" i="1"/>
  <c r="V2490" i="1"/>
  <c r="Z2478" i="1"/>
  <c r="V2478" i="1"/>
  <c r="Z2497" i="1"/>
  <c r="Z2485" i="1"/>
  <c r="P2493" i="1"/>
  <c r="P2481" i="1"/>
  <c r="K2495" i="1"/>
  <c r="P2495" i="1" s="1"/>
  <c r="K2483" i="1"/>
  <c r="P2483" i="1" s="1"/>
  <c r="R2483" i="1" s="1"/>
  <c r="K2504" i="1"/>
  <c r="P2504" i="1" s="1"/>
  <c r="K2492" i="1"/>
  <c r="P2492" i="1" s="1"/>
  <c r="K2480" i="1"/>
  <c r="P2480" i="1" s="1"/>
  <c r="V2500" i="1"/>
  <c r="V2488" i="1"/>
  <c r="V2476" i="1"/>
  <c r="J2496" i="1"/>
  <c r="K2496" i="1" s="1"/>
  <c r="P2496" i="1" s="1"/>
  <c r="Q2496" i="1" s="1"/>
  <c r="J2484" i="1"/>
  <c r="K2484" i="1" s="1"/>
  <c r="P2484" i="1" s="1"/>
  <c r="Q2484" i="1" s="1"/>
  <c r="V2499" i="1"/>
  <c r="V2487" i="1"/>
  <c r="V2475" i="1"/>
  <c r="V2498" i="1"/>
  <c r="V2486" i="1"/>
  <c r="V2474" i="1"/>
  <c r="V2021" i="1"/>
  <c r="Z2021" i="1"/>
  <c r="Z2019" i="1"/>
  <c r="K2021" i="1"/>
  <c r="P2021" i="1" s="1"/>
  <c r="R2021" i="1" s="1"/>
  <c r="K2020" i="1"/>
  <c r="P2020" i="1" s="1"/>
  <c r="R2020" i="1" s="1"/>
  <c r="V2020" i="1"/>
  <c r="Z2020" i="1"/>
  <c r="K2019" i="1"/>
  <c r="P2019" i="1" s="1"/>
  <c r="R2019" i="1" s="1"/>
  <c r="P1922" i="1"/>
  <c r="R1922" i="1" s="1"/>
  <c r="P1923" i="1"/>
  <c r="R1923" i="1" s="1"/>
  <c r="P1919" i="1"/>
  <c r="R1919" i="1" s="1"/>
  <c r="P1921" i="1"/>
  <c r="R1921" i="1" s="1"/>
  <c r="P1920" i="1"/>
  <c r="R1920" i="1" s="1"/>
  <c r="P1918" i="1"/>
  <c r="R1918" i="1" s="1"/>
  <c r="V1923" i="1"/>
  <c r="Z1923" i="1"/>
  <c r="Z1922" i="1"/>
  <c r="V1922" i="1"/>
  <c r="V1921" i="1"/>
  <c r="Z1921" i="1"/>
  <c r="V1919" i="1"/>
  <c r="Z1919" i="1"/>
  <c r="V1917" i="1"/>
  <c r="V1925" i="1"/>
  <c r="Z1925" i="1"/>
  <c r="V1918" i="1"/>
  <c r="Z1918" i="1"/>
  <c r="Z1924" i="1"/>
  <c r="V1924" i="1"/>
  <c r="P1925" i="1"/>
  <c r="R1925" i="1" s="1"/>
  <c r="Z1920" i="1"/>
  <c r="P1917" i="1"/>
  <c r="R1917" i="1" s="1"/>
  <c r="P1924" i="1"/>
  <c r="R1924" i="1" s="1"/>
  <c r="Z1931" i="1"/>
  <c r="V1931" i="1"/>
  <c r="K1931" i="1"/>
  <c r="P1931" i="1" s="1"/>
  <c r="R1931" i="1" s="1"/>
  <c r="Y1931" i="1" s="1"/>
  <c r="Z1773" i="1"/>
  <c r="V1775" i="1"/>
  <c r="Z1775" i="1"/>
  <c r="Z1774" i="1"/>
  <c r="P1773" i="1"/>
  <c r="R1773" i="1" s="1"/>
  <c r="K1774" i="1"/>
  <c r="P1774" i="1" s="1"/>
  <c r="R1774" i="1" s="1"/>
  <c r="K1775" i="1"/>
  <c r="P1775" i="1" s="1"/>
  <c r="R1775" i="1" s="1"/>
  <c r="X1931" i="1" l="1"/>
  <c r="X2475" i="1"/>
  <c r="X2535" i="1"/>
  <c r="X2529" i="1"/>
  <c r="X2502" i="1"/>
  <c r="Q2539" i="1"/>
  <c r="R2539" i="1" s="1"/>
  <c r="Q2538" i="1"/>
  <c r="R2538" i="1" s="1"/>
  <c r="R2530" i="1"/>
  <c r="Q2537" i="1"/>
  <c r="R2537" i="1" s="1"/>
  <c r="R2474" i="1"/>
  <c r="R2491" i="1"/>
  <c r="R2532" i="1"/>
  <c r="Q2536" i="1"/>
  <c r="R2536" i="1" s="1"/>
  <c r="Q2534" i="1"/>
  <c r="R2534" i="1" s="1"/>
  <c r="Q2533" i="1"/>
  <c r="R2533" i="1" s="1"/>
  <c r="Q2531" i="1"/>
  <c r="R2531" i="1" s="1"/>
  <c r="Q2487" i="1"/>
  <c r="R2487" i="1" s="1"/>
  <c r="Q2481" i="1"/>
  <c r="R2481" i="1" s="1"/>
  <c r="Q2493" i="1"/>
  <c r="R2493" i="1" s="1"/>
  <c r="R2499" i="1"/>
  <c r="R2486" i="1"/>
  <c r="Q2482" i="1"/>
  <c r="R2482" i="1" s="1"/>
  <c r="Q2494" i="1"/>
  <c r="R2494" i="1" s="1"/>
  <c r="Q2479" i="1"/>
  <c r="R2479" i="1" s="1"/>
  <c r="R2489" i="1"/>
  <c r="Q2477" i="1"/>
  <c r="R2477" i="1" s="1"/>
  <c r="Q2504" i="1"/>
  <c r="R2504" i="1" s="1"/>
  <c r="R2488" i="1"/>
  <c r="R2500" i="1"/>
  <c r="Q2492" i="1"/>
  <c r="R2492" i="1" s="1"/>
  <c r="Q2503" i="1"/>
  <c r="R2503" i="1" s="1"/>
  <c r="R2484" i="1"/>
  <c r="Q2498" i="1"/>
  <c r="R2498" i="1" s="1"/>
  <c r="R2501" i="1"/>
  <c r="Q2497" i="1"/>
  <c r="R2497" i="1" s="1"/>
  <c r="Q2490" i="1"/>
  <c r="R2490" i="1" s="1"/>
  <c r="Q2480" i="1"/>
  <c r="R2480" i="1" s="1"/>
  <c r="R2485" i="1"/>
  <c r="R2496" i="1"/>
  <c r="Q2495" i="1"/>
  <c r="R2495" i="1" s="1"/>
  <c r="R2478" i="1"/>
  <c r="R2476" i="1"/>
  <c r="Y2487" i="1" l="1"/>
  <c r="X2487" i="1"/>
  <c r="Y2533" i="1"/>
  <c r="X2533" i="1"/>
  <c r="Y2488" i="1"/>
  <c r="X2488" i="1"/>
  <c r="Y2504" i="1"/>
  <c r="X2504" i="1"/>
  <c r="Y2474" i="1"/>
  <c r="X2474" i="1"/>
  <c r="Y2478" i="1"/>
  <c r="X2478" i="1"/>
  <c r="Y2494" i="1"/>
  <c r="X2494" i="1"/>
  <c r="Y2482" i="1"/>
  <c r="X2482" i="1"/>
  <c r="Y2539" i="1"/>
  <c r="X2539" i="1"/>
  <c r="Y2492" i="1"/>
  <c r="X2492" i="1"/>
  <c r="Y2484" i="1"/>
  <c r="X2484" i="1"/>
  <c r="Y2503" i="1"/>
  <c r="X2503" i="1"/>
  <c r="Y2536" i="1"/>
  <c r="X2536" i="1"/>
  <c r="Y2532" i="1"/>
  <c r="X2532" i="1"/>
  <c r="Y2477" i="1"/>
  <c r="X2477" i="1"/>
  <c r="Y2495" i="1"/>
  <c r="X2495" i="1"/>
  <c r="Y2530" i="1"/>
  <c r="X2530" i="1"/>
  <c r="Y2496" i="1"/>
  <c r="X2496" i="1"/>
  <c r="Y2486" i="1"/>
  <c r="X2486" i="1"/>
  <c r="Y2498" i="1"/>
  <c r="X2498" i="1"/>
  <c r="Y2531" i="1"/>
  <c r="X2531" i="1"/>
  <c r="Y2500" i="1"/>
  <c r="X2500" i="1"/>
  <c r="Y2489" i="1"/>
  <c r="X2489" i="1"/>
  <c r="Y2534" i="1"/>
  <c r="X2534" i="1"/>
  <c r="Y2491" i="1"/>
  <c r="X2491" i="1"/>
  <c r="Y2476" i="1"/>
  <c r="X2476" i="1"/>
  <c r="Y2537" i="1"/>
  <c r="X2537" i="1"/>
  <c r="Y2479" i="1"/>
  <c r="X2479" i="1"/>
  <c r="Y2538" i="1"/>
  <c r="X2538" i="1"/>
  <c r="Y2485" i="1"/>
  <c r="X2485" i="1"/>
  <c r="Y2480" i="1"/>
  <c r="X2480" i="1"/>
  <c r="Y2490" i="1"/>
  <c r="X2490" i="1"/>
  <c r="Y2499" i="1"/>
  <c r="X2499" i="1"/>
  <c r="Y2497" i="1"/>
  <c r="X2497" i="1"/>
  <c r="Y2493" i="1"/>
  <c r="X2493" i="1"/>
  <c r="Y2501" i="1"/>
  <c r="X2501" i="1"/>
  <c r="Y2481" i="1"/>
  <c r="X2481" i="1"/>
  <c r="I1435" i="1"/>
  <c r="J1435" i="1" s="1"/>
  <c r="O1435" i="1"/>
  <c r="Q1435" i="1" s="1"/>
  <c r="S1435" i="1"/>
  <c r="U1435" i="1" s="1"/>
  <c r="AA1435" i="1"/>
  <c r="I1436" i="1"/>
  <c r="J1436" i="1" s="1"/>
  <c r="O1436" i="1"/>
  <c r="Q1436" i="1" s="1"/>
  <c r="S1436" i="1"/>
  <c r="U1436" i="1" s="1"/>
  <c r="AA1436" i="1"/>
  <c r="I1445" i="1"/>
  <c r="J1445" i="1" s="1"/>
  <c r="O1445" i="1"/>
  <c r="Q1445" i="1"/>
  <c r="S1445" i="1"/>
  <c r="U1445" i="1" s="1"/>
  <c r="AA1445" i="1"/>
  <c r="I1446" i="1"/>
  <c r="J1446" i="1" s="1"/>
  <c r="O1446" i="1"/>
  <c r="Q1446" i="1"/>
  <c r="S1446" i="1"/>
  <c r="U1446" i="1" s="1"/>
  <c r="AA1446" i="1"/>
  <c r="I1447" i="1"/>
  <c r="J1447" i="1" s="1"/>
  <c r="O1447" i="1"/>
  <c r="Q1447" i="1"/>
  <c r="S1447" i="1"/>
  <c r="U1447" i="1" s="1"/>
  <c r="AA1447" i="1"/>
  <c r="I1448" i="1"/>
  <c r="J1448" i="1" s="1"/>
  <c r="O1448" i="1"/>
  <c r="Q1448" i="1"/>
  <c r="S1448" i="1"/>
  <c r="U1448" i="1" s="1"/>
  <c r="AA1448" i="1"/>
  <c r="I1449" i="1"/>
  <c r="J1449" i="1" s="1"/>
  <c r="O1449" i="1"/>
  <c r="Q1449" i="1"/>
  <c r="S1449" i="1"/>
  <c r="U1449" i="1" s="1"/>
  <c r="AA1449" i="1"/>
  <c r="I1450" i="1"/>
  <c r="J1450" i="1" s="1"/>
  <c r="O1450" i="1"/>
  <c r="Q1450" i="1"/>
  <c r="S1450" i="1"/>
  <c r="U1450" i="1" s="1"/>
  <c r="AA1450" i="1"/>
  <c r="I1451" i="1"/>
  <c r="J1451" i="1" s="1"/>
  <c r="O1451" i="1"/>
  <c r="Q1451" i="1"/>
  <c r="S1451" i="1"/>
  <c r="U1451" i="1" s="1"/>
  <c r="AA1451" i="1"/>
  <c r="I1452" i="1"/>
  <c r="J1452" i="1" s="1"/>
  <c r="O1452" i="1"/>
  <c r="Q1452" i="1"/>
  <c r="S1452" i="1"/>
  <c r="U1452" i="1" s="1"/>
  <c r="AA1452" i="1"/>
  <c r="I1453" i="1"/>
  <c r="J1453" i="1" s="1"/>
  <c r="O1453" i="1"/>
  <c r="Q1453" i="1"/>
  <c r="S1453" i="1"/>
  <c r="U1453" i="1" s="1"/>
  <c r="AA1453" i="1"/>
  <c r="I1454" i="1"/>
  <c r="J1454" i="1" s="1"/>
  <c r="O1454" i="1"/>
  <c r="Q1454" i="1"/>
  <c r="S1454" i="1"/>
  <c r="U1454" i="1" s="1"/>
  <c r="AA1454" i="1"/>
  <c r="O1437" i="1"/>
  <c r="Q1437" i="1"/>
  <c r="S1437" i="1"/>
  <c r="U1437" i="1" s="1"/>
  <c r="AA1437" i="1"/>
  <c r="O1438" i="1"/>
  <c r="Q1438" i="1"/>
  <c r="S1438" i="1"/>
  <c r="U1438" i="1" s="1"/>
  <c r="AA1438" i="1"/>
  <c r="O1439" i="1"/>
  <c r="Q1439" i="1"/>
  <c r="S1439" i="1"/>
  <c r="U1439" i="1" s="1"/>
  <c r="AA1439" i="1"/>
  <c r="O1440" i="1"/>
  <c r="Q1440" i="1"/>
  <c r="S1440" i="1"/>
  <c r="U1440" i="1" s="1"/>
  <c r="AA1440" i="1"/>
  <c r="O1441" i="1"/>
  <c r="Q1441" i="1"/>
  <c r="S1441" i="1"/>
  <c r="U1441" i="1" s="1"/>
  <c r="AA1441" i="1"/>
  <c r="O1442" i="1"/>
  <c r="Q1442" i="1"/>
  <c r="S1442" i="1"/>
  <c r="U1442" i="1" s="1"/>
  <c r="AA1442" i="1"/>
  <c r="O1443" i="1"/>
  <c r="Q1443" i="1"/>
  <c r="S1443" i="1"/>
  <c r="U1443" i="1" s="1"/>
  <c r="AA1443" i="1"/>
  <c r="O1444" i="1"/>
  <c r="Q1444" i="1"/>
  <c r="S1444" i="1"/>
  <c r="U1444" i="1" s="1"/>
  <c r="AA1444" i="1"/>
  <c r="Z1453" i="1" l="1"/>
  <c r="Z1438" i="1"/>
  <c r="Z1435" i="1"/>
  <c r="Z1436" i="1"/>
  <c r="V1435" i="1"/>
  <c r="P1435" i="1"/>
  <c r="R1435" i="1" s="1"/>
  <c r="Y1435" i="1" s="1"/>
  <c r="V1436" i="1"/>
  <c r="P1436" i="1"/>
  <c r="R1436" i="1" s="1"/>
  <c r="Y1436" i="1" s="1"/>
  <c r="Z1446" i="1"/>
  <c r="V1446" i="1"/>
  <c r="Z1445" i="1"/>
  <c r="V1445" i="1"/>
  <c r="K1445" i="1"/>
  <c r="P1445" i="1" s="1"/>
  <c r="R1445" i="1" s="1"/>
  <c r="K1446" i="1"/>
  <c r="P1446" i="1" s="1"/>
  <c r="R1446" i="1" s="1"/>
  <c r="Z1447" i="1"/>
  <c r="V1447" i="1"/>
  <c r="K1447" i="1"/>
  <c r="P1447" i="1" s="1"/>
  <c r="R1447" i="1" s="1"/>
  <c r="Z1448" i="1"/>
  <c r="V1448" i="1"/>
  <c r="K1448" i="1"/>
  <c r="P1448" i="1" s="1"/>
  <c r="R1448" i="1" s="1"/>
  <c r="Z1449" i="1"/>
  <c r="V1449" i="1"/>
  <c r="Z1451" i="1"/>
  <c r="V1451" i="1"/>
  <c r="K1449" i="1"/>
  <c r="P1449" i="1" s="1"/>
  <c r="R1449" i="1" s="1"/>
  <c r="Z1452" i="1"/>
  <c r="V1452" i="1"/>
  <c r="Z1454" i="1"/>
  <c r="V1454" i="1"/>
  <c r="Z1450" i="1"/>
  <c r="V1450" i="1"/>
  <c r="V1453" i="1"/>
  <c r="K1450" i="1"/>
  <c r="P1450" i="1" s="1"/>
  <c r="R1450" i="1" s="1"/>
  <c r="K1451" i="1"/>
  <c r="P1451" i="1" s="1"/>
  <c r="R1451" i="1" s="1"/>
  <c r="K1452" i="1"/>
  <c r="P1452" i="1" s="1"/>
  <c r="R1452" i="1" s="1"/>
  <c r="K1453" i="1"/>
  <c r="P1453" i="1" s="1"/>
  <c r="R1453" i="1" s="1"/>
  <c r="Z1439" i="1"/>
  <c r="V1439" i="1"/>
  <c r="V1438" i="1"/>
  <c r="K1454" i="1"/>
  <c r="P1454" i="1" s="1"/>
  <c r="R1454" i="1" s="1"/>
  <c r="Z1437" i="1"/>
  <c r="V1437" i="1"/>
  <c r="Z1440" i="1"/>
  <c r="V1440" i="1"/>
  <c r="Z1441" i="1"/>
  <c r="V1441" i="1"/>
  <c r="P1439" i="1"/>
  <c r="R1439" i="1" s="1"/>
  <c r="P1437" i="1"/>
  <c r="R1437" i="1" s="1"/>
  <c r="P1438" i="1"/>
  <c r="R1438" i="1" s="1"/>
  <c r="P1440" i="1"/>
  <c r="R1440" i="1" s="1"/>
  <c r="Z1443" i="1"/>
  <c r="V1443" i="1"/>
  <c r="P1441" i="1"/>
  <c r="R1441" i="1" s="1"/>
  <c r="Z1444" i="1"/>
  <c r="V1444" i="1"/>
  <c r="Z1442" i="1"/>
  <c r="V1442" i="1"/>
  <c r="P1442" i="1"/>
  <c r="R1442" i="1" s="1"/>
  <c r="P1443" i="1"/>
  <c r="R1443" i="1" s="1"/>
  <c r="P1444" i="1"/>
  <c r="R1444" i="1" s="1"/>
  <c r="X1436" i="1" l="1"/>
  <c r="X1435" i="1"/>
  <c r="J170" i="1"/>
  <c r="O170" i="1"/>
  <c r="P170" i="1" s="1"/>
  <c r="Q170" i="1"/>
  <c r="S170" i="1"/>
  <c r="U170" i="1" s="1"/>
  <c r="AA170" i="1"/>
  <c r="J666" i="1"/>
  <c r="O666" i="1"/>
  <c r="P666" i="1" s="1"/>
  <c r="S666" i="1"/>
  <c r="U666" i="1" s="1"/>
  <c r="AA666" i="1"/>
  <c r="O379" i="1"/>
  <c r="P379" i="1" s="1"/>
  <c r="S379" i="1"/>
  <c r="U379" i="1" s="1"/>
  <c r="AA379" i="1"/>
  <c r="I2113" i="1"/>
  <c r="J2113" i="1" s="1"/>
  <c r="O2113" i="1"/>
  <c r="Q2113" i="1"/>
  <c r="S2113" i="1"/>
  <c r="U2113" i="1" s="1"/>
  <c r="AA2113" i="1"/>
  <c r="J2110" i="1"/>
  <c r="O2110" i="1"/>
  <c r="P2110" i="1" s="1"/>
  <c r="S2110" i="1"/>
  <c r="U2110" i="1" s="1"/>
  <c r="AA2110" i="1"/>
  <c r="J2111" i="1"/>
  <c r="O2111" i="1"/>
  <c r="P2111" i="1" s="1"/>
  <c r="S2111" i="1"/>
  <c r="U2111" i="1" s="1"/>
  <c r="AA2111" i="1"/>
  <c r="O2112" i="1"/>
  <c r="P2112" i="1" s="1"/>
  <c r="S2112" i="1"/>
  <c r="U2112" i="1" s="1"/>
  <c r="AA2112" i="1"/>
  <c r="O572" i="1"/>
  <c r="P572" i="1" s="1"/>
  <c r="S572" i="1"/>
  <c r="U572" i="1" s="1"/>
  <c r="AA572" i="1"/>
  <c r="O557" i="1"/>
  <c r="P557" i="1" s="1"/>
  <c r="S557" i="1"/>
  <c r="U557" i="1" s="1"/>
  <c r="AA557" i="1"/>
  <c r="O350" i="1"/>
  <c r="P350" i="1" s="1"/>
  <c r="S350" i="1"/>
  <c r="U350" i="1" s="1"/>
  <c r="AA350" i="1"/>
  <c r="J533" i="1"/>
  <c r="O533" i="1"/>
  <c r="P533" i="1" s="1"/>
  <c r="S533" i="1"/>
  <c r="U533" i="1" s="1"/>
  <c r="AA533" i="1"/>
  <c r="J594" i="1"/>
  <c r="O594" i="1"/>
  <c r="P594" i="1" s="1"/>
  <c r="S594" i="1"/>
  <c r="U594" i="1" s="1"/>
  <c r="AA594" i="1"/>
  <c r="I2465" i="1"/>
  <c r="J2465" i="1" s="1"/>
  <c r="O2465" i="1"/>
  <c r="S2465" i="1"/>
  <c r="U2465" i="1" s="1"/>
  <c r="AA2465" i="1"/>
  <c r="I1013" i="1"/>
  <c r="J1013" i="1" s="1"/>
  <c r="K1013" i="1" s="1"/>
  <c r="O1013" i="1"/>
  <c r="Q1013" i="1"/>
  <c r="S1013" i="1"/>
  <c r="U1013" i="1" s="1"/>
  <c r="AA1013" i="1"/>
  <c r="I1014" i="1"/>
  <c r="J1014" i="1" s="1"/>
  <c r="O1014" i="1"/>
  <c r="Q1014" i="1"/>
  <c r="S1014" i="1"/>
  <c r="U1014" i="1" s="1"/>
  <c r="AA1014" i="1"/>
  <c r="I1015" i="1"/>
  <c r="J1015" i="1" s="1"/>
  <c r="O1015" i="1"/>
  <c r="Q1015" i="1"/>
  <c r="S1015" i="1"/>
  <c r="U1015" i="1" s="1"/>
  <c r="AA1015" i="1"/>
  <c r="I1016" i="1"/>
  <c r="J1016" i="1" s="1"/>
  <c r="K1016" i="1" s="1"/>
  <c r="O1016" i="1"/>
  <c r="Q1016" i="1"/>
  <c r="S1016" i="1"/>
  <c r="U1016" i="1" s="1"/>
  <c r="AA1016" i="1"/>
  <c r="I1017" i="1"/>
  <c r="J1017" i="1" s="1"/>
  <c r="O1017" i="1"/>
  <c r="Q1017" i="1"/>
  <c r="S1017" i="1"/>
  <c r="U1017" i="1" s="1"/>
  <c r="AA1017" i="1"/>
  <c r="I959" i="1"/>
  <c r="J959" i="1" s="1"/>
  <c r="O959" i="1"/>
  <c r="Q959" i="1"/>
  <c r="S959" i="1"/>
  <c r="U959" i="1" s="1"/>
  <c r="AA959" i="1"/>
  <c r="I960" i="1"/>
  <c r="J960" i="1" s="1"/>
  <c r="O960" i="1"/>
  <c r="Q960" i="1"/>
  <c r="S960" i="1"/>
  <c r="U960" i="1" s="1"/>
  <c r="AA960" i="1"/>
  <c r="I961" i="1"/>
  <c r="J961" i="1" s="1"/>
  <c r="O961" i="1"/>
  <c r="Q961" i="1"/>
  <c r="S961" i="1"/>
  <c r="U961" i="1" s="1"/>
  <c r="AA961" i="1"/>
  <c r="I962" i="1"/>
  <c r="J962" i="1" s="1"/>
  <c r="K962" i="1" s="1"/>
  <c r="O962" i="1"/>
  <c r="Q962" i="1"/>
  <c r="S962" i="1"/>
  <c r="U962" i="1" s="1"/>
  <c r="AA962" i="1"/>
  <c r="I963" i="1"/>
  <c r="J963" i="1" s="1"/>
  <c r="K963" i="1" s="1"/>
  <c r="O963" i="1"/>
  <c r="Q963" i="1"/>
  <c r="S963" i="1"/>
  <c r="U963" i="1" s="1"/>
  <c r="AA963" i="1"/>
  <c r="I964" i="1"/>
  <c r="J964" i="1" s="1"/>
  <c r="O964" i="1"/>
  <c r="Q964" i="1"/>
  <c r="S964" i="1"/>
  <c r="U964" i="1" s="1"/>
  <c r="AA964" i="1"/>
  <c r="I965" i="1"/>
  <c r="J965" i="1" s="1"/>
  <c r="K965" i="1" s="1"/>
  <c r="O965" i="1"/>
  <c r="Q965" i="1"/>
  <c r="S965" i="1"/>
  <c r="U965" i="1" s="1"/>
  <c r="AA965" i="1"/>
  <c r="I1991" i="1"/>
  <c r="J1991" i="1" s="1"/>
  <c r="O1991" i="1"/>
  <c r="Q1991" i="1"/>
  <c r="S1991" i="1"/>
  <c r="U1991" i="1" s="1"/>
  <c r="AA1991" i="1"/>
  <c r="I1992" i="1"/>
  <c r="J1992" i="1" s="1"/>
  <c r="O1992" i="1"/>
  <c r="Q1992" i="1"/>
  <c r="S1992" i="1"/>
  <c r="U1992" i="1" s="1"/>
  <c r="AA1992" i="1"/>
  <c r="I1993" i="1"/>
  <c r="J1993" i="1" s="1"/>
  <c r="O1993" i="1"/>
  <c r="Q1993" i="1"/>
  <c r="S1993" i="1"/>
  <c r="U1993" i="1" s="1"/>
  <c r="AA1993" i="1"/>
  <c r="I1994" i="1"/>
  <c r="J1994" i="1" s="1"/>
  <c r="O1994" i="1"/>
  <c r="Q1994" i="1"/>
  <c r="S1994" i="1"/>
  <c r="U1994" i="1" s="1"/>
  <c r="AA1994" i="1"/>
  <c r="I1995" i="1"/>
  <c r="J1995" i="1" s="1"/>
  <c r="O1995" i="1"/>
  <c r="Q1995" i="1"/>
  <c r="S1995" i="1"/>
  <c r="U1995" i="1" s="1"/>
  <c r="AA1995" i="1"/>
  <c r="I1996" i="1"/>
  <c r="J1996" i="1" s="1"/>
  <c r="O1996" i="1"/>
  <c r="Q1996" i="1"/>
  <c r="S1996" i="1"/>
  <c r="U1996" i="1" s="1"/>
  <c r="AA1996" i="1"/>
  <c r="I1997" i="1"/>
  <c r="J1997" i="1" s="1"/>
  <c r="K1997" i="1" s="1"/>
  <c r="O1997" i="1"/>
  <c r="Q1997" i="1"/>
  <c r="S1997" i="1"/>
  <c r="U1997" i="1" s="1"/>
  <c r="AA1997" i="1"/>
  <c r="I1998" i="1"/>
  <c r="J1998" i="1" s="1"/>
  <c r="O1998" i="1"/>
  <c r="Q1998" i="1"/>
  <c r="S1998" i="1"/>
  <c r="U1998" i="1" s="1"/>
  <c r="AA1998" i="1"/>
  <c r="Q66" i="1"/>
  <c r="Q67" i="1"/>
  <c r="Q100" i="1"/>
  <c r="Q111" i="1"/>
  <c r="Q167" i="1"/>
  <c r="Q168" i="1"/>
  <c r="Q169" i="1"/>
  <c r="Q178" i="1"/>
  <c r="Q180" i="1"/>
  <c r="Q181" i="1"/>
  <c r="Q188" i="1"/>
  <c r="Q208" i="1"/>
  <c r="Q209" i="1"/>
  <c r="Q217" i="1"/>
  <c r="Q234" i="1"/>
  <c r="Q256" i="1"/>
  <c r="Q257" i="1"/>
  <c r="Q369" i="1"/>
  <c r="Q374" i="1"/>
  <c r="Q387" i="1"/>
  <c r="Q388" i="1"/>
  <c r="Q424" i="1"/>
  <c r="Q457" i="1"/>
  <c r="Q472" i="1"/>
  <c r="Q473" i="1"/>
  <c r="Q474" i="1"/>
  <c r="Q480" i="1"/>
  <c r="Q481" i="1"/>
  <c r="Q482" i="1"/>
  <c r="Q492" i="1"/>
  <c r="Q515" i="1"/>
  <c r="Q534" i="1"/>
  <c r="Q535" i="1"/>
  <c r="Q559" i="1"/>
  <c r="Q609" i="1"/>
  <c r="Q613" i="1"/>
  <c r="Q646" i="1"/>
  <c r="Q655" i="1"/>
  <c r="Q660" i="1"/>
  <c r="Q661" i="1"/>
  <c r="Q709" i="1"/>
  <c r="Q718" i="1"/>
  <c r="Q719" i="1"/>
  <c r="Q727" i="1"/>
  <c r="Q729" i="1"/>
  <c r="Q734" i="1"/>
  <c r="Q750" i="1"/>
  <c r="Q753" i="1"/>
  <c r="Q761" i="1"/>
  <c r="Q768" i="1"/>
  <c r="Q774" i="1"/>
  <c r="Q780" i="1"/>
  <c r="Q782" i="1"/>
  <c r="Q789" i="1"/>
  <c r="Q790" i="1"/>
  <c r="Q797" i="1"/>
  <c r="Q799" i="1"/>
  <c r="Q805" i="1"/>
  <c r="Q809" i="1"/>
  <c r="Q814" i="1"/>
  <c r="Q815" i="1"/>
  <c r="Q816" i="1"/>
  <c r="Q817" i="1"/>
  <c r="Q818"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70" i="1"/>
  <c r="Q992" i="1"/>
  <c r="Q993" i="1"/>
  <c r="Q994" i="1"/>
  <c r="Q995" i="1"/>
  <c r="Q1005" i="1"/>
  <c r="Q1007" i="1"/>
  <c r="Q1008" i="1"/>
  <c r="Q1009" i="1"/>
  <c r="Q1010" i="1"/>
  <c r="Q1011" i="1"/>
  <c r="Q1012" i="1"/>
  <c r="Q1058" i="1"/>
  <c r="Q1059"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68" i="1"/>
  <c r="Q1469" i="1"/>
  <c r="Q1470" i="1"/>
  <c r="Q1609" i="1"/>
  <c r="Q1610" i="1"/>
  <c r="Q1720" i="1"/>
  <c r="Q1721" i="1"/>
  <c r="Q1722" i="1"/>
  <c r="Q1723" i="1"/>
  <c r="Q1724" i="1"/>
  <c r="Q1725" i="1"/>
  <c r="Q1726" i="1"/>
  <c r="Q1727" i="1"/>
  <c r="Q1728" i="1"/>
  <c r="Q1729" i="1"/>
  <c r="Q1730" i="1"/>
  <c r="Q1768" i="1"/>
  <c r="Q1769" i="1"/>
  <c r="Q1771" i="1"/>
  <c r="Q1772" i="1"/>
  <c r="Q1786" i="1"/>
  <c r="Q1798" i="1"/>
  <c r="Q1799" i="1"/>
  <c r="Q1800" i="1"/>
  <c r="Q1801" i="1"/>
  <c r="Q1802" i="1"/>
  <c r="Q1803" i="1"/>
  <c r="Q1804" i="1"/>
  <c r="Q1805" i="1"/>
  <c r="Q1806" i="1"/>
  <c r="Q1807" i="1"/>
  <c r="Q1808" i="1"/>
  <c r="Q1809" i="1"/>
  <c r="Q1810" i="1"/>
  <c r="Q1811" i="1"/>
  <c r="Q1812" i="1"/>
  <c r="Q1813" i="1"/>
  <c r="Q1814" i="1"/>
  <c r="Q1815" i="1"/>
  <c r="Q1816" i="1"/>
  <c r="Q1817" i="1"/>
  <c r="Q1818" i="1"/>
  <c r="Q1857" i="1"/>
  <c r="Q1877" i="1"/>
  <c r="Q1878" i="1"/>
  <c r="Q1879" i="1"/>
  <c r="Q1880" i="1"/>
  <c r="Q1881" i="1"/>
  <c r="Q1891" i="1"/>
  <c r="Q1892" i="1"/>
  <c r="Q1894" i="1"/>
  <c r="Q1904" i="1"/>
  <c r="Q1906" i="1"/>
  <c r="Q1914" i="1"/>
  <c r="Q1915" i="1"/>
  <c r="Q1916" i="1"/>
  <c r="Q1935" i="1"/>
  <c r="Q1942" i="1"/>
  <c r="Q1943" i="1"/>
  <c r="Q1947" i="1"/>
  <c r="Q1948" i="1"/>
  <c r="Q1949" i="1"/>
  <c r="Q1977" i="1"/>
  <c r="Q1978" i="1"/>
  <c r="Q1979" i="1"/>
  <c r="Q1980" i="1"/>
  <c r="Q1981" i="1"/>
  <c r="Q1982" i="1"/>
  <c r="Q1983" i="1"/>
  <c r="Q1984" i="1"/>
  <c r="Q1985" i="1"/>
  <c r="Q1986" i="1"/>
  <c r="Q1987" i="1"/>
  <c r="Q1988" i="1"/>
  <c r="Q1989" i="1"/>
  <c r="Q1990" i="1"/>
  <c r="Q2006" i="1"/>
  <c r="Q2010" i="1"/>
  <c r="Q2014" i="1"/>
  <c r="Q2015" i="1"/>
  <c r="Q2016" i="1"/>
  <c r="Q2017" i="1"/>
  <c r="Q2018"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J126" i="1"/>
  <c r="O126" i="1"/>
  <c r="S126" i="1"/>
  <c r="U126" i="1" s="1"/>
  <c r="AA126" i="1"/>
  <c r="J234" i="1"/>
  <c r="O234" i="1"/>
  <c r="P234" i="1" s="1"/>
  <c r="S234" i="1"/>
  <c r="U234" i="1" s="1"/>
  <c r="AA234" i="1"/>
  <c r="J94" i="1"/>
  <c r="O94" i="1"/>
  <c r="S94" i="1"/>
  <c r="U94" i="1" s="1"/>
  <c r="AA94" i="1"/>
  <c r="J147" i="1"/>
  <c r="K147" i="1" s="1"/>
  <c r="O147" i="1"/>
  <c r="S147" i="1"/>
  <c r="U147" i="1" s="1"/>
  <c r="AA147" i="1"/>
  <c r="J326" i="1"/>
  <c r="O326" i="1"/>
  <c r="S326" i="1"/>
  <c r="U326" i="1" s="1"/>
  <c r="AA326" i="1"/>
  <c r="J4" i="1"/>
  <c r="K4" i="1" s="1"/>
  <c r="J5" i="1"/>
  <c r="K5" i="1" s="1"/>
  <c r="J6" i="1"/>
  <c r="K6" i="1" s="1"/>
  <c r="J7" i="1"/>
  <c r="K7" i="1" s="1"/>
  <c r="J8" i="1"/>
  <c r="K8" i="1" s="1"/>
  <c r="J9" i="1"/>
  <c r="K9" i="1" s="1"/>
  <c r="J10" i="1"/>
  <c r="K10" i="1" s="1"/>
  <c r="J11" i="1"/>
  <c r="K11" i="1" s="1"/>
  <c r="J12" i="1"/>
  <c r="K12" i="1" s="1"/>
  <c r="J13" i="1"/>
  <c r="K13" i="1" s="1"/>
  <c r="J14" i="1"/>
  <c r="K14" i="1" s="1"/>
  <c r="J15" i="1"/>
  <c r="K15" i="1" s="1"/>
  <c r="J17"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7" i="1"/>
  <c r="J128" i="1"/>
  <c r="J129" i="1"/>
  <c r="J130" i="1"/>
  <c r="J131" i="1"/>
  <c r="J132" i="1"/>
  <c r="J133" i="1"/>
  <c r="J134" i="1"/>
  <c r="J135" i="1"/>
  <c r="J136" i="1"/>
  <c r="J137" i="1"/>
  <c r="J138" i="1"/>
  <c r="J139" i="1"/>
  <c r="J140" i="1"/>
  <c r="J141" i="1"/>
  <c r="J142" i="1"/>
  <c r="J143" i="1"/>
  <c r="J144" i="1"/>
  <c r="J145" i="1"/>
  <c r="J146" i="1"/>
  <c r="J148" i="1"/>
  <c r="J149" i="1"/>
  <c r="J150" i="1"/>
  <c r="J153" i="1"/>
  <c r="J154" i="1"/>
  <c r="J155" i="1"/>
  <c r="J156" i="1"/>
  <c r="J157" i="1"/>
  <c r="J158" i="1"/>
  <c r="J159" i="1"/>
  <c r="J160" i="1"/>
  <c r="J161" i="1"/>
  <c r="J162" i="1"/>
  <c r="J163" i="1"/>
  <c r="J164" i="1"/>
  <c r="J165" i="1"/>
  <c r="J166" i="1"/>
  <c r="J167" i="1"/>
  <c r="J168" i="1"/>
  <c r="J169" i="1"/>
  <c r="J171" i="1"/>
  <c r="J172" i="1"/>
  <c r="J173" i="1"/>
  <c r="J174" i="1"/>
  <c r="J175" i="1"/>
  <c r="J176" i="1"/>
  <c r="J177" i="1"/>
  <c r="J178" i="1"/>
  <c r="J179" i="1"/>
  <c r="J180" i="1"/>
  <c r="K180" i="1" s="1"/>
  <c r="J181" i="1"/>
  <c r="K181" i="1" s="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1" i="1"/>
  <c r="J212" i="1"/>
  <c r="J213" i="1"/>
  <c r="J214" i="1"/>
  <c r="J215" i="1"/>
  <c r="J216" i="1"/>
  <c r="J217" i="1"/>
  <c r="J220" i="1"/>
  <c r="J221" i="1"/>
  <c r="J224" i="1"/>
  <c r="J225" i="1"/>
  <c r="J226" i="1"/>
  <c r="J227" i="1"/>
  <c r="J228" i="1"/>
  <c r="J229" i="1"/>
  <c r="J230" i="1"/>
  <c r="J231" i="1"/>
  <c r="J232" i="1"/>
  <c r="J233"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7" i="1"/>
  <c r="J328" i="1"/>
  <c r="J329" i="1"/>
  <c r="J330" i="1"/>
  <c r="J331" i="1"/>
  <c r="J332" i="1"/>
  <c r="J333" i="1"/>
  <c r="J334" i="1"/>
  <c r="J335" i="1"/>
  <c r="J336" i="1"/>
  <c r="J337" i="1"/>
  <c r="J338" i="1"/>
  <c r="J339" i="1"/>
  <c r="J340" i="1"/>
  <c r="J341" i="1"/>
  <c r="J342" i="1"/>
  <c r="J343" i="1"/>
  <c r="J344" i="1"/>
  <c r="J345" i="1"/>
  <c r="J346" i="1"/>
  <c r="J347" i="1"/>
  <c r="J348" i="1"/>
  <c r="J349" i="1"/>
  <c r="J351" i="1"/>
  <c r="J352" i="1"/>
  <c r="J353" i="1"/>
  <c r="J354" i="1"/>
  <c r="J355" i="1"/>
  <c r="J356" i="1"/>
  <c r="J357" i="1"/>
  <c r="J358" i="1"/>
  <c r="J359" i="1"/>
  <c r="J360" i="1"/>
  <c r="J361" i="1"/>
  <c r="J362" i="1"/>
  <c r="J363" i="1"/>
  <c r="J364" i="1"/>
  <c r="J365" i="1"/>
  <c r="J366" i="1"/>
  <c r="J367" i="1"/>
  <c r="J369" i="1"/>
  <c r="J370" i="1"/>
  <c r="J371" i="1"/>
  <c r="J372" i="1"/>
  <c r="J373" i="1"/>
  <c r="J374" i="1"/>
  <c r="J375" i="1"/>
  <c r="J376" i="1"/>
  <c r="J377" i="1"/>
  <c r="J378" i="1"/>
  <c r="J380" i="1"/>
  <c r="J381" i="1"/>
  <c r="J382" i="1"/>
  <c r="J383" i="1"/>
  <c r="J384" i="1"/>
  <c r="J385" i="1"/>
  <c r="J386" i="1"/>
  <c r="J387" i="1"/>
  <c r="J388" i="1"/>
  <c r="J389" i="1"/>
  <c r="J390" i="1"/>
  <c r="J391" i="1"/>
  <c r="J392" i="1"/>
  <c r="J393" i="1"/>
  <c r="J394" i="1"/>
  <c r="J395" i="1"/>
  <c r="J396"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4" i="1"/>
  <c r="J455" i="1"/>
  <c r="J456" i="1"/>
  <c r="J457" i="1"/>
  <c r="J458" i="1"/>
  <c r="J459" i="1"/>
  <c r="J460" i="1"/>
  <c r="J461" i="1"/>
  <c r="J462" i="1"/>
  <c r="J463" i="1"/>
  <c r="J464" i="1"/>
  <c r="J465" i="1"/>
  <c r="J466" i="1"/>
  <c r="J467" i="1"/>
  <c r="J468" i="1"/>
  <c r="J469" i="1"/>
  <c r="J470" i="1"/>
  <c r="J471" i="1"/>
  <c r="J472" i="1"/>
  <c r="J476" i="1"/>
  <c r="J477"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K516" i="1" s="1"/>
  <c r="J517" i="1"/>
  <c r="K517" i="1" s="1"/>
  <c r="J518" i="1"/>
  <c r="J519" i="1"/>
  <c r="J520" i="1"/>
  <c r="J521" i="1"/>
  <c r="J522" i="1"/>
  <c r="J523" i="1"/>
  <c r="J524" i="1"/>
  <c r="J525" i="1"/>
  <c r="J526" i="1"/>
  <c r="J527" i="1"/>
  <c r="J528" i="1"/>
  <c r="J529" i="1"/>
  <c r="J530" i="1"/>
  <c r="J531" i="1"/>
  <c r="J532" i="1"/>
  <c r="J534" i="1"/>
  <c r="J535" i="1"/>
  <c r="J536" i="1"/>
  <c r="K536" i="1" s="1"/>
  <c r="J537" i="1"/>
  <c r="J538" i="1"/>
  <c r="J539" i="1"/>
  <c r="J540" i="1"/>
  <c r="J541" i="1"/>
  <c r="J542" i="1"/>
  <c r="J543" i="1"/>
  <c r="J544" i="1"/>
  <c r="J545" i="1"/>
  <c r="J546" i="1"/>
  <c r="J547" i="1"/>
  <c r="J548" i="1"/>
  <c r="J549" i="1"/>
  <c r="J550" i="1"/>
  <c r="J551" i="1"/>
  <c r="J552" i="1"/>
  <c r="J553" i="1"/>
  <c r="J554" i="1"/>
  <c r="J555" i="1"/>
  <c r="J556" i="1"/>
  <c r="J558" i="1"/>
  <c r="J559" i="1"/>
  <c r="J560" i="1"/>
  <c r="J561" i="1"/>
  <c r="J562" i="1"/>
  <c r="J563" i="1"/>
  <c r="J564" i="1"/>
  <c r="J565" i="1"/>
  <c r="J566" i="1"/>
  <c r="J567" i="1"/>
  <c r="J568" i="1"/>
  <c r="J569" i="1"/>
  <c r="J570" i="1"/>
  <c r="J571" i="1"/>
  <c r="J573" i="1"/>
  <c r="J574" i="1"/>
  <c r="J575" i="1"/>
  <c r="J576" i="1"/>
  <c r="J577" i="1"/>
  <c r="J578" i="1"/>
  <c r="J579" i="1"/>
  <c r="J580" i="1"/>
  <c r="J581" i="1"/>
  <c r="J582" i="1"/>
  <c r="J583" i="1"/>
  <c r="J584" i="1"/>
  <c r="J585" i="1"/>
  <c r="J586" i="1"/>
  <c r="J587" i="1"/>
  <c r="J588" i="1"/>
  <c r="J589" i="1"/>
  <c r="J590" i="1"/>
  <c r="J591" i="1"/>
  <c r="J592" i="1"/>
  <c r="J593" i="1"/>
  <c r="J595" i="1"/>
  <c r="J596" i="1"/>
  <c r="J597" i="1"/>
  <c r="J598" i="1"/>
  <c r="J599" i="1"/>
  <c r="J600" i="1"/>
  <c r="J601" i="1"/>
  <c r="J602" i="1"/>
  <c r="J603" i="1"/>
  <c r="J604" i="1"/>
  <c r="J605" i="1"/>
  <c r="J606" i="1"/>
  <c r="J607" i="1"/>
  <c r="J608"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7" i="1"/>
  <c r="J648" i="1"/>
  <c r="J649" i="1"/>
  <c r="J650" i="1"/>
  <c r="J651" i="1"/>
  <c r="J652" i="1"/>
  <c r="J653" i="1"/>
  <c r="J654" i="1"/>
  <c r="J655" i="1"/>
  <c r="J656" i="1"/>
  <c r="J658" i="1"/>
  <c r="J660" i="1"/>
  <c r="J661" i="1"/>
  <c r="J662" i="1"/>
  <c r="J663" i="1"/>
  <c r="J664" i="1"/>
  <c r="J665"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K814" i="1" s="1"/>
  <c r="J815" i="1"/>
  <c r="K815" i="1" s="1"/>
  <c r="J816" i="1"/>
  <c r="K816" i="1" s="1"/>
  <c r="J817" i="1"/>
  <c r="K817" i="1" s="1"/>
  <c r="J818" i="1"/>
  <c r="K818" i="1" s="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K952" i="1" s="1"/>
  <c r="J953" i="1"/>
  <c r="K953" i="1" s="1"/>
  <c r="J954" i="1"/>
  <c r="K954" i="1" s="1"/>
  <c r="J955" i="1"/>
  <c r="K955" i="1" s="1"/>
  <c r="J956" i="1"/>
  <c r="K956" i="1" s="1"/>
  <c r="J957" i="1"/>
  <c r="K957" i="1" s="1"/>
  <c r="J958" i="1"/>
  <c r="K958" i="1" s="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K1011" i="1" s="1"/>
  <c r="J1012" i="1"/>
  <c r="K1012" i="1" s="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K1058" i="1" s="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3" i="1"/>
  <c r="J1734" i="1"/>
  <c r="J1735" i="1"/>
  <c r="J1756" i="1"/>
  <c r="J1757" i="1"/>
  <c r="J1758" i="1"/>
  <c r="J1759" i="1"/>
  <c r="J1760" i="1"/>
  <c r="J1761" i="1"/>
  <c r="J1762" i="1"/>
  <c r="J1763" i="1"/>
  <c r="J1764" i="1"/>
  <c r="J1765" i="1"/>
  <c r="J1766" i="1"/>
  <c r="J1767" i="1"/>
  <c r="J1768" i="1"/>
  <c r="J1769" i="1"/>
  <c r="J1770" i="1"/>
  <c r="J1771" i="1"/>
  <c r="J1772"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27" i="1"/>
  <c r="K1827" i="1" s="1"/>
  <c r="J1828" i="1"/>
  <c r="J1829" i="1"/>
  <c r="K1829" i="1" s="1"/>
  <c r="J1830" i="1"/>
  <c r="K1830" i="1" s="1"/>
  <c r="J1831" i="1"/>
  <c r="K1831" i="1" s="1"/>
  <c r="J1832" i="1"/>
  <c r="K1832" i="1" s="1"/>
  <c r="J1833" i="1"/>
  <c r="K1833" i="1" s="1"/>
  <c r="J1834" i="1"/>
  <c r="K1834" i="1" s="1"/>
  <c r="J1835" i="1"/>
  <c r="K1835" i="1" s="1"/>
  <c r="J1836" i="1"/>
  <c r="K1836" i="1" s="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2003" i="1"/>
  <c r="J2004" i="1"/>
  <c r="J2005" i="1"/>
  <c r="J2006" i="1"/>
  <c r="J2007" i="1"/>
  <c r="J2008" i="1"/>
  <c r="J2009" i="1"/>
  <c r="J2010" i="1"/>
  <c r="J2011" i="1"/>
  <c r="J2012" i="1"/>
  <c r="J2013" i="1"/>
  <c r="J2014" i="1"/>
  <c r="J2015" i="1"/>
  <c r="J2016" i="1"/>
  <c r="J2017" i="1"/>
  <c r="J2018"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4"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449" i="1"/>
  <c r="K2449" i="1" s="1"/>
  <c r="J2455" i="1"/>
  <c r="K2455" i="1" s="1"/>
  <c r="O15" i="1"/>
  <c r="S15" i="1"/>
  <c r="U15" i="1" s="1"/>
  <c r="AA15" i="1"/>
  <c r="V572" i="1" l="1"/>
  <c r="Z1992" i="1"/>
  <c r="Z1014" i="1"/>
  <c r="V2112" i="1"/>
  <c r="V94" i="1"/>
  <c r="Z2111" i="1"/>
  <c r="V666" i="1"/>
  <c r="Z1996" i="1"/>
  <c r="Z1991" i="1"/>
  <c r="V350" i="1"/>
  <c r="V2110" i="1"/>
  <c r="V234" i="1"/>
  <c r="Z1994" i="1"/>
  <c r="V126" i="1"/>
  <c r="V557" i="1"/>
  <c r="R170" i="1"/>
  <c r="V170" i="1"/>
  <c r="Z170" i="1"/>
  <c r="Q666" i="1"/>
  <c r="R666" i="1" s="1"/>
  <c r="Z666" i="1"/>
  <c r="Q379" i="1"/>
  <c r="R379" i="1" s="1"/>
  <c r="Y379" i="1" s="1"/>
  <c r="Z379" i="1"/>
  <c r="V379" i="1"/>
  <c r="Z2113" i="1"/>
  <c r="V2113" i="1"/>
  <c r="Q2112" i="1"/>
  <c r="R2112" i="1" s="1"/>
  <c r="K2113" i="1"/>
  <c r="P2113" i="1" s="1"/>
  <c r="R2113" i="1" s="1"/>
  <c r="Y2113" i="1" s="1"/>
  <c r="Q2110" i="1"/>
  <c r="R2110" i="1" s="1"/>
  <c r="Z2112" i="1"/>
  <c r="Z2110" i="1"/>
  <c r="V2111" i="1"/>
  <c r="Q2111" i="1"/>
  <c r="R2111" i="1" s="1"/>
  <c r="Y2111" i="1" s="1"/>
  <c r="Q572" i="1"/>
  <c r="R572" i="1" s="1"/>
  <c r="Y572" i="1" s="1"/>
  <c r="Z572" i="1"/>
  <c r="Q557" i="1"/>
  <c r="R557" i="1" s="1"/>
  <c r="Y557" i="1" s="1"/>
  <c r="Z557" i="1"/>
  <c r="Q350" i="1"/>
  <c r="R350" i="1" s="1"/>
  <c r="Y350" i="1" s="1"/>
  <c r="Z350" i="1"/>
  <c r="Q533" i="1"/>
  <c r="R533" i="1" s="1"/>
  <c r="Y533" i="1" s="1"/>
  <c r="Z533" i="1"/>
  <c r="V533" i="1"/>
  <c r="K2465" i="1"/>
  <c r="P2465" i="1" s="1"/>
  <c r="V594" i="1"/>
  <c r="Z594" i="1"/>
  <c r="Q594" i="1"/>
  <c r="R594" i="1" s="1"/>
  <c r="Y594" i="1" s="1"/>
  <c r="Z2465" i="1"/>
  <c r="V2465" i="1"/>
  <c r="P1013" i="1"/>
  <c r="R1013" i="1" s="1"/>
  <c r="Z1013" i="1"/>
  <c r="V1013" i="1"/>
  <c r="K1015" i="1"/>
  <c r="P1015" i="1" s="1"/>
  <c r="R1015" i="1" s="1"/>
  <c r="Y1015" i="1" s="1"/>
  <c r="V1014" i="1"/>
  <c r="K1014" i="1"/>
  <c r="P1014" i="1" s="1"/>
  <c r="R1014" i="1" s="1"/>
  <c r="Z1015" i="1"/>
  <c r="V1015" i="1"/>
  <c r="P1016" i="1"/>
  <c r="R1016" i="1" s="1"/>
  <c r="Y1016" i="1" s="1"/>
  <c r="Z1016" i="1"/>
  <c r="V1016" i="1"/>
  <c r="Z1017" i="1"/>
  <c r="V1017" i="1"/>
  <c r="K1017" i="1"/>
  <c r="P1017" i="1" s="1"/>
  <c r="R1017" i="1" s="1"/>
  <c r="Y1017" i="1" s="1"/>
  <c r="Z960" i="1"/>
  <c r="V960" i="1"/>
  <c r="K959" i="1"/>
  <c r="P959" i="1" s="1"/>
  <c r="R959" i="1" s="1"/>
  <c r="Z959" i="1"/>
  <c r="V959" i="1"/>
  <c r="P963" i="1"/>
  <c r="R963" i="1" s="1"/>
  <c r="Z962" i="1"/>
  <c r="V962" i="1"/>
  <c r="K960" i="1"/>
  <c r="P960" i="1" s="1"/>
  <c r="R960" i="1" s="1"/>
  <c r="Z961" i="1"/>
  <c r="V961" i="1"/>
  <c r="P962" i="1"/>
  <c r="R962" i="1" s="1"/>
  <c r="K961" i="1"/>
  <c r="P961" i="1" s="1"/>
  <c r="R961" i="1" s="1"/>
  <c r="Z963" i="1"/>
  <c r="V963" i="1"/>
  <c r="Z964" i="1"/>
  <c r="V964" i="1"/>
  <c r="K964" i="1"/>
  <c r="P964" i="1" s="1"/>
  <c r="R964" i="1" s="1"/>
  <c r="Z965" i="1"/>
  <c r="V965" i="1"/>
  <c r="P965" i="1"/>
  <c r="R965" i="1" s="1"/>
  <c r="V1991" i="1"/>
  <c r="K1991" i="1"/>
  <c r="P1991" i="1" s="1"/>
  <c r="R1991" i="1" s="1"/>
  <c r="V1992" i="1"/>
  <c r="K1992" i="1"/>
  <c r="P1992" i="1" s="1"/>
  <c r="R1992" i="1" s="1"/>
  <c r="Z1993" i="1"/>
  <c r="V1993" i="1"/>
  <c r="K1994" i="1"/>
  <c r="P1994" i="1" s="1"/>
  <c r="R1994" i="1" s="1"/>
  <c r="K1993" i="1"/>
  <c r="P1993" i="1" s="1"/>
  <c r="R1993" i="1" s="1"/>
  <c r="V1994" i="1"/>
  <c r="K1996" i="1"/>
  <c r="P1996" i="1" s="1"/>
  <c r="R1996" i="1" s="1"/>
  <c r="Z1995" i="1"/>
  <c r="V1995" i="1"/>
  <c r="K1995" i="1"/>
  <c r="P1995" i="1" s="1"/>
  <c r="R1995" i="1" s="1"/>
  <c r="V1996" i="1"/>
  <c r="P1997" i="1"/>
  <c r="R1997" i="1" s="1"/>
  <c r="K1998" i="1"/>
  <c r="P1998" i="1" s="1"/>
  <c r="R1998" i="1" s="1"/>
  <c r="Z1998" i="1"/>
  <c r="V1998" i="1"/>
  <c r="Z1997" i="1"/>
  <c r="V1997" i="1"/>
  <c r="P326" i="1"/>
  <c r="Q326" i="1" s="1"/>
  <c r="P94" i="1"/>
  <c r="Q94" i="1" s="1"/>
  <c r="R94" i="1" s="1"/>
  <c r="Y94" i="1" s="1"/>
  <c r="P126" i="1"/>
  <c r="Z234" i="1"/>
  <c r="Z126" i="1"/>
  <c r="R234" i="1"/>
  <c r="P147" i="1"/>
  <c r="Z94" i="1"/>
  <c r="V147" i="1"/>
  <c r="Z147" i="1"/>
  <c r="V326" i="1"/>
  <c r="Z326" i="1"/>
  <c r="P15" i="1"/>
  <c r="Q15" i="1" s="1"/>
  <c r="Z15" i="1"/>
  <c r="V15" i="1"/>
  <c r="X594" i="1" l="1"/>
  <c r="X379" i="1"/>
  <c r="X533" i="1"/>
  <c r="X94" i="1"/>
  <c r="X350" i="1"/>
  <c r="X2113" i="1"/>
  <c r="X2111" i="1"/>
  <c r="X1015" i="1"/>
  <c r="X572" i="1"/>
  <c r="X557" i="1"/>
  <c r="X1016" i="1"/>
  <c r="X1017" i="1"/>
  <c r="Q2465" i="1"/>
  <c r="R2465" i="1" s="1"/>
  <c r="Q147" i="1"/>
  <c r="R147" i="1" s="1"/>
  <c r="R326" i="1"/>
  <c r="Q126" i="1"/>
  <c r="R126" i="1" s="1"/>
  <c r="R15" i="1"/>
  <c r="Y126" i="1" l="1"/>
  <c r="X126" i="1"/>
  <c r="Y2465" i="1"/>
  <c r="X2465" i="1"/>
  <c r="Y326" i="1"/>
  <c r="X326" i="1"/>
  <c r="Y147" i="1"/>
  <c r="X147" i="1"/>
  <c r="Y15" i="1"/>
  <c r="X15" i="1"/>
  <c r="J1059" i="1"/>
  <c r="K1059" i="1" s="1"/>
  <c r="O1059" i="1"/>
  <c r="S1059" i="1"/>
  <c r="U1059" i="1" s="1"/>
  <c r="AA1059" i="1"/>
  <c r="O645" i="1"/>
  <c r="S645" i="1"/>
  <c r="U645" i="1" s="1"/>
  <c r="AA645" i="1"/>
  <c r="I646" i="1"/>
  <c r="O646" i="1"/>
  <c r="S646" i="1"/>
  <c r="U646" i="1" s="1"/>
  <c r="AA646" i="1"/>
  <c r="O608" i="1"/>
  <c r="S608" i="1"/>
  <c r="U608" i="1" s="1"/>
  <c r="AA608" i="1"/>
  <c r="I609" i="1"/>
  <c r="O609" i="1"/>
  <c r="S609" i="1"/>
  <c r="U609" i="1" s="1"/>
  <c r="AA609" i="1"/>
  <c r="O555" i="1"/>
  <c r="S555" i="1"/>
  <c r="U555" i="1" s="1"/>
  <c r="AA555" i="1"/>
  <c r="O556" i="1"/>
  <c r="S556" i="1"/>
  <c r="U556" i="1" s="1"/>
  <c r="AA556" i="1"/>
  <c r="O456" i="1"/>
  <c r="S456" i="1"/>
  <c r="U456" i="1" s="1"/>
  <c r="AA456" i="1"/>
  <c r="O369" i="1"/>
  <c r="S369" i="1"/>
  <c r="U369" i="1" s="1"/>
  <c r="AA369" i="1"/>
  <c r="O139" i="1"/>
  <c r="S139" i="1"/>
  <c r="U139" i="1" s="1"/>
  <c r="AA139" i="1"/>
  <c r="O140" i="1"/>
  <c r="S140" i="1"/>
  <c r="U140" i="1" s="1"/>
  <c r="AA140" i="1"/>
  <c r="O209" i="1"/>
  <c r="P209" i="1" s="1"/>
  <c r="S209" i="1"/>
  <c r="U209" i="1" s="1"/>
  <c r="AA209" i="1"/>
  <c r="O181" i="1"/>
  <c r="S181" i="1"/>
  <c r="U181" i="1" s="1"/>
  <c r="AA181" i="1"/>
  <c r="O180" i="1"/>
  <c r="S180" i="1"/>
  <c r="U180" i="1" s="1"/>
  <c r="AA180" i="1"/>
  <c r="O169" i="1"/>
  <c r="S169" i="1"/>
  <c r="U169" i="1" s="1"/>
  <c r="AA169" i="1"/>
  <c r="I2456" i="1"/>
  <c r="I2457" i="1"/>
  <c r="I2458" i="1"/>
  <c r="I2459" i="1"/>
  <c r="I2460" i="1"/>
  <c r="I2461" i="1"/>
  <c r="I2462" i="1"/>
  <c r="I2463" i="1"/>
  <c r="O2455" i="1"/>
  <c r="Q2455" i="1" s="1"/>
  <c r="O2461" i="1"/>
  <c r="O2462" i="1"/>
  <c r="O2463" i="1"/>
  <c r="S2455" i="1"/>
  <c r="U2455" i="1" s="1"/>
  <c r="S2456" i="1"/>
  <c r="U2456" i="1" s="1"/>
  <c r="S2457" i="1"/>
  <c r="U2457" i="1" s="1"/>
  <c r="S2458" i="1"/>
  <c r="U2458" i="1" s="1"/>
  <c r="S2459" i="1"/>
  <c r="U2459" i="1" s="1"/>
  <c r="S2460" i="1"/>
  <c r="U2460" i="1" s="1"/>
  <c r="S2461" i="1"/>
  <c r="U2461" i="1" s="1"/>
  <c r="S2462" i="1"/>
  <c r="U2462" i="1" s="1"/>
  <c r="S2463" i="1"/>
  <c r="U2463" i="1" s="1"/>
  <c r="AA2455" i="1"/>
  <c r="AA2456" i="1"/>
  <c r="AA2457" i="1"/>
  <c r="AA2458" i="1"/>
  <c r="AA2459" i="1"/>
  <c r="AA2460" i="1"/>
  <c r="AA2461" i="1"/>
  <c r="AA2462" i="1"/>
  <c r="AA2463" i="1"/>
  <c r="D4" i="2"/>
  <c r="E4" i="2" s="1"/>
  <c r="F4" i="2" s="1"/>
  <c r="G4" i="2" s="1"/>
  <c r="H4" i="2" s="1"/>
  <c r="I4" i="2" s="1"/>
  <c r="J4" i="2" s="1"/>
  <c r="K4" i="2" s="1"/>
  <c r="L4" i="2" s="1"/>
  <c r="M4" i="2" s="1"/>
  <c r="N4" i="2" s="1"/>
  <c r="AA4" i="1"/>
  <c r="AA5" i="1"/>
  <c r="AA6" i="1"/>
  <c r="AA7" i="1"/>
  <c r="AA8" i="1"/>
  <c r="AA9" i="1"/>
  <c r="AA10" i="1"/>
  <c r="AA11" i="1"/>
  <c r="AA12" i="1"/>
  <c r="AA13" i="1"/>
  <c r="AA14"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7" i="1"/>
  <c r="AA128" i="1"/>
  <c r="AA129" i="1"/>
  <c r="AA130" i="1"/>
  <c r="AA131" i="1"/>
  <c r="AA132" i="1"/>
  <c r="AA133" i="1"/>
  <c r="AA134" i="1"/>
  <c r="AA135" i="1"/>
  <c r="AA136" i="1"/>
  <c r="AA137" i="1"/>
  <c r="AA138" i="1"/>
  <c r="AA141" i="1"/>
  <c r="AA142" i="1"/>
  <c r="AA143" i="1"/>
  <c r="AA144" i="1"/>
  <c r="AA145" i="1"/>
  <c r="AA146" i="1"/>
  <c r="AA148" i="1"/>
  <c r="AA149" i="1"/>
  <c r="AA150" i="1"/>
  <c r="AA153" i="1"/>
  <c r="AA154" i="1"/>
  <c r="AA155" i="1"/>
  <c r="AA156" i="1"/>
  <c r="AA157" i="1"/>
  <c r="AA158" i="1"/>
  <c r="AA159" i="1"/>
  <c r="AA160" i="1"/>
  <c r="AA161" i="1"/>
  <c r="AA162" i="1"/>
  <c r="AA163" i="1"/>
  <c r="AA164" i="1"/>
  <c r="AA165" i="1"/>
  <c r="AA166" i="1"/>
  <c r="AA167" i="1"/>
  <c r="AA168" i="1"/>
  <c r="AA171" i="1"/>
  <c r="AA172" i="1"/>
  <c r="AA173" i="1"/>
  <c r="AA174" i="1"/>
  <c r="AA175" i="1"/>
  <c r="AA176" i="1"/>
  <c r="AA177" i="1"/>
  <c r="AA178" i="1"/>
  <c r="AA179"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11" i="1"/>
  <c r="AA212" i="1"/>
  <c r="AA213" i="1"/>
  <c r="AA214" i="1"/>
  <c r="AA215" i="1"/>
  <c r="AA216" i="1"/>
  <c r="AA217" i="1"/>
  <c r="AA220" i="1"/>
  <c r="AA221" i="1"/>
  <c r="AA222" i="1"/>
  <c r="AA223" i="1"/>
  <c r="AA224" i="1"/>
  <c r="AA225" i="1"/>
  <c r="AA226" i="1"/>
  <c r="AA227" i="1"/>
  <c r="AA228" i="1"/>
  <c r="AA229" i="1"/>
  <c r="AA230" i="1"/>
  <c r="AA231" i="1"/>
  <c r="AA232" i="1"/>
  <c r="AA233"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1" i="1"/>
  <c r="AA352" i="1"/>
  <c r="AA353" i="1"/>
  <c r="AA354" i="1"/>
  <c r="AA355" i="1"/>
  <c r="AA356" i="1"/>
  <c r="AA357" i="1"/>
  <c r="AA358" i="1"/>
  <c r="AA359" i="1"/>
  <c r="AA360" i="1"/>
  <c r="AA361" i="1"/>
  <c r="AA362" i="1"/>
  <c r="AA363" i="1"/>
  <c r="AA364" i="1"/>
  <c r="AA365" i="1"/>
  <c r="AA366" i="1"/>
  <c r="AA367" i="1"/>
  <c r="AA370" i="1"/>
  <c r="AA371" i="1"/>
  <c r="AA372" i="1"/>
  <c r="AA373" i="1"/>
  <c r="AA374" i="1"/>
  <c r="AA375" i="1"/>
  <c r="AA376" i="1"/>
  <c r="AA377" i="1"/>
  <c r="AA378" i="1"/>
  <c r="AA380" i="1"/>
  <c r="AA381" i="1"/>
  <c r="AA382" i="1"/>
  <c r="AA383" i="1"/>
  <c r="AA384" i="1"/>
  <c r="AA385" i="1"/>
  <c r="AA386" i="1"/>
  <c r="AA387" i="1"/>
  <c r="AA388" i="1"/>
  <c r="AA389" i="1"/>
  <c r="AA390" i="1"/>
  <c r="AA391" i="1"/>
  <c r="AA392" i="1"/>
  <c r="AA393" i="1"/>
  <c r="AA394" i="1"/>
  <c r="AA395" i="1"/>
  <c r="AA396"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7" i="1"/>
  <c r="AA458" i="1"/>
  <c r="AA459" i="1"/>
  <c r="AA460" i="1"/>
  <c r="AA461" i="1"/>
  <c r="AA462" i="1"/>
  <c r="AA463" i="1"/>
  <c r="AA464" i="1"/>
  <c r="AA465" i="1"/>
  <c r="AA466" i="1"/>
  <c r="AA467" i="1"/>
  <c r="AA468" i="1"/>
  <c r="AA469" i="1"/>
  <c r="AA470" i="1"/>
  <c r="AA471" i="1"/>
  <c r="AA472" i="1"/>
  <c r="AA473" i="1"/>
  <c r="AA474" i="1"/>
  <c r="AA476" i="1"/>
  <c r="AA477"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4" i="1"/>
  <c r="AA535" i="1"/>
  <c r="AA536" i="1"/>
  <c r="AA537" i="1"/>
  <c r="AA538" i="1"/>
  <c r="AA539" i="1"/>
  <c r="AA540" i="1"/>
  <c r="AA541" i="1"/>
  <c r="AA542" i="1"/>
  <c r="AA543" i="1"/>
  <c r="AA544" i="1"/>
  <c r="AA545" i="1"/>
  <c r="AA546" i="1"/>
  <c r="AA547" i="1"/>
  <c r="AA548" i="1"/>
  <c r="AA549" i="1"/>
  <c r="AA550" i="1"/>
  <c r="AA551" i="1"/>
  <c r="AA552" i="1"/>
  <c r="AA553" i="1"/>
  <c r="AA554" i="1"/>
  <c r="AA558" i="1"/>
  <c r="AA559" i="1"/>
  <c r="AA560" i="1"/>
  <c r="AA561" i="1"/>
  <c r="AA562" i="1"/>
  <c r="AA563" i="1"/>
  <c r="AA564" i="1"/>
  <c r="AA565" i="1"/>
  <c r="AA566" i="1"/>
  <c r="AA567" i="1"/>
  <c r="AA568" i="1"/>
  <c r="AA569" i="1"/>
  <c r="AA570" i="1"/>
  <c r="AA571" i="1"/>
  <c r="AA573" i="1"/>
  <c r="AA574" i="1"/>
  <c r="AA575" i="1"/>
  <c r="AA576" i="1"/>
  <c r="AA577" i="1"/>
  <c r="AA578" i="1"/>
  <c r="AA579" i="1"/>
  <c r="AA580" i="1"/>
  <c r="AA581" i="1"/>
  <c r="AA582" i="1"/>
  <c r="AA583" i="1"/>
  <c r="AA584" i="1"/>
  <c r="AA585" i="1"/>
  <c r="AA586" i="1"/>
  <c r="AA587" i="1"/>
  <c r="AA588" i="1"/>
  <c r="AA589" i="1"/>
  <c r="AA590" i="1"/>
  <c r="AA591" i="1"/>
  <c r="AA592" i="1"/>
  <c r="AA593" i="1"/>
  <c r="AA595" i="1"/>
  <c r="AA596" i="1"/>
  <c r="AA597" i="1"/>
  <c r="AA598" i="1"/>
  <c r="AA599" i="1"/>
  <c r="AA600" i="1"/>
  <c r="AA601" i="1"/>
  <c r="AA602" i="1"/>
  <c r="AA603" i="1"/>
  <c r="AA604" i="1"/>
  <c r="AA605" i="1"/>
  <c r="AA606" i="1"/>
  <c r="AA607"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7" i="1"/>
  <c r="AA648" i="1"/>
  <c r="AA649" i="1"/>
  <c r="AA650" i="1"/>
  <c r="AA651" i="1"/>
  <c r="AA652" i="1"/>
  <c r="AA653" i="1"/>
  <c r="AA654" i="1"/>
  <c r="AA655" i="1"/>
  <c r="AA656" i="1"/>
  <c r="AA658" i="1"/>
  <c r="AA660" i="1"/>
  <c r="AA661" i="1"/>
  <c r="AA662" i="1"/>
  <c r="AA663" i="1"/>
  <c r="AA664" i="1"/>
  <c r="AA665"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3" i="1"/>
  <c r="AA1734" i="1"/>
  <c r="AA1735" i="1"/>
  <c r="AA1756" i="1"/>
  <c r="AA1757" i="1"/>
  <c r="AA1758" i="1"/>
  <c r="AA1759" i="1"/>
  <c r="AA1760" i="1"/>
  <c r="AA1761" i="1"/>
  <c r="AA1762" i="1"/>
  <c r="AA1763" i="1"/>
  <c r="AA1764" i="1"/>
  <c r="AA1765" i="1"/>
  <c r="AA1766" i="1"/>
  <c r="AA1767" i="1"/>
  <c r="AA1768" i="1"/>
  <c r="AA1769" i="1"/>
  <c r="AA1770" i="1"/>
  <c r="AA1771" i="1"/>
  <c r="AA1772"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2003" i="1"/>
  <c r="AA2004" i="1"/>
  <c r="AA2005" i="1"/>
  <c r="AA2006" i="1"/>
  <c r="AA2007" i="1"/>
  <c r="AA2008" i="1"/>
  <c r="AA2009" i="1"/>
  <c r="AA2010" i="1"/>
  <c r="AA2011" i="1"/>
  <c r="AA2012" i="1"/>
  <c r="AA2013" i="1"/>
  <c r="AA2014" i="1"/>
  <c r="AA2015" i="1"/>
  <c r="AA2016" i="1"/>
  <c r="AA2017" i="1"/>
  <c r="AA2018"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P1" i="4"/>
  <c r="Q1" i="4"/>
  <c r="C1" i="4"/>
  <c r="D1" i="4"/>
  <c r="E1" i="4"/>
  <c r="F1" i="4"/>
  <c r="G1" i="4"/>
  <c r="H1" i="4"/>
  <c r="I1" i="4"/>
  <c r="J1" i="4"/>
  <c r="K1" i="4"/>
  <c r="L1" i="4"/>
  <c r="M1" i="4"/>
  <c r="N1" i="4"/>
  <c r="O1" i="4"/>
  <c r="B1" i="4"/>
  <c r="A1" i="4"/>
  <c r="AF3802" i="1" l="1"/>
  <c r="AF3782" i="1"/>
  <c r="AF3767" i="1"/>
  <c r="AF3766" i="1"/>
  <c r="AF3791" i="1"/>
  <c r="AF3783" i="1"/>
  <c r="AF3776" i="1"/>
  <c r="AF3768" i="1"/>
  <c r="AF3792" i="1"/>
  <c r="AF3784" i="1"/>
  <c r="AF3777" i="1"/>
  <c r="AF3769" i="1"/>
  <c r="AF3778" i="1"/>
  <c r="AF3795" i="1"/>
  <c r="AF3793" i="1"/>
  <c r="AF3785" i="1"/>
  <c r="AF3788" i="1"/>
  <c r="AF3794" i="1"/>
  <c r="AF3786" i="1"/>
  <c r="AF3787" i="1"/>
  <c r="AF3774" i="1"/>
  <c r="AF3773" i="1"/>
  <c r="AF3796" i="1"/>
  <c r="AF3799" i="1"/>
  <c r="AF3779" i="1"/>
  <c r="AF3770" i="1"/>
  <c r="AF3800" i="1"/>
  <c r="AF3780" i="1"/>
  <c r="AF3790" i="1"/>
  <c r="AF3781" i="1"/>
  <c r="AF3775" i="1"/>
  <c r="AF3765" i="1"/>
  <c r="AF3772" i="1"/>
  <c r="AF3797" i="1"/>
  <c r="AF3798" i="1"/>
  <c r="AF3801" i="1"/>
  <c r="AF3789" i="1"/>
  <c r="AF3707" i="1"/>
  <c r="AF3719" i="1"/>
  <c r="AF3731" i="1"/>
  <c r="AF3743" i="1"/>
  <c r="AF3755" i="1"/>
  <c r="AF3652" i="1"/>
  <c r="AF3664" i="1"/>
  <c r="AF3676" i="1"/>
  <c r="AF3688" i="1"/>
  <c r="AF3700" i="1"/>
  <c r="AF3614" i="1"/>
  <c r="AF3626" i="1"/>
  <c r="AF3638" i="1"/>
  <c r="AF3650" i="1"/>
  <c r="AF3569" i="1"/>
  <c r="AF3581" i="1"/>
  <c r="AF3593" i="1"/>
  <c r="AF3605" i="1"/>
  <c r="AF3516" i="1"/>
  <c r="AF3528" i="1"/>
  <c r="AF3540" i="1"/>
  <c r="AF3552" i="1"/>
  <c r="AF3607" i="1"/>
  <c r="AF3542" i="1"/>
  <c r="AF3695" i="1"/>
  <c r="AF3559" i="1"/>
  <c r="AF3739" i="1"/>
  <c r="AF3684" i="1"/>
  <c r="AF3512" i="1"/>
  <c r="AF3708" i="1"/>
  <c r="AF3720" i="1"/>
  <c r="AF3732" i="1"/>
  <c r="AF3744" i="1"/>
  <c r="AF3756" i="1"/>
  <c r="AF3653" i="1"/>
  <c r="AF3665" i="1"/>
  <c r="AF3677" i="1"/>
  <c r="AF3689" i="1"/>
  <c r="AF3701" i="1"/>
  <c r="AF3615" i="1"/>
  <c r="AF3627" i="1"/>
  <c r="AF3639" i="1"/>
  <c r="AF3651" i="1"/>
  <c r="AF3570" i="1"/>
  <c r="AF3582" i="1"/>
  <c r="AF3594" i="1"/>
  <c r="AF3606" i="1"/>
  <c r="AF3517" i="1"/>
  <c r="AF3529" i="1"/>
  <c r="AF3541" i="1"/>
  <c r="AF3553" i="1"/>
  <c r="AF3509" i="1"/>
  <c r="AF3628" i="1"/>
  <c r="AF3571" i="1"/>
  <c r="AF3595" i="1"/>
  <c r="AF3530" i="1"/>
  <c r="AF3554" i="1"/>
  <c r="AF3726" i="1"/>
  <c r="AF3671" i="1"/>
  <c r="AF3564" i="1"/>
  <c r="AF3523" i="1"/>
  <c r="AF3646" i="1"/>
  <c r="AF3709" i="1"/>
  <c r="AF3721" i="1"/>
  <c r="AF3733" i="1"/>
  <c r="AF3745" i="1"/>
  <c r="AF3757" i="1"/>
  <c r="AF3654" i="1"/>
  <c r="AF3666" i="1"/>
  <c r="AF3678" i="1"/>
  <c r="AF3690" i="1"/>
  <c r="AF3702" i="1"/>
  <c r="AF3616" i="1"/>
  <c r="AF3640" i="1"/>
  <c r="AF3583" i="1"/>
  <c r="AF3518" i="1"/>
  <c r="AF3738" i="1"/>
  <c r="AF3576" i="1"/>
  <c r="AF3622" i="1"/>
  <c r="AF3589" i="1"/>
  <c r="AF3710" i="1"/>
  <c r="AF3722" i="1"/>
  <c r="AF3734" i="1"/>
  <c r="AF3746" i="1"/>
  <c r="AF3758" i="1"/>
  <c r="AF3655" i="1"/>
  <c r="AF3667" i="1"/>
  <c r="AF3679" i="1"/>
  <c r="AF3691" i="1"/>
  <c r="AF3703" i="1"/>
  <c r="AF3617" i="1"/>
  <c r="AF3629" i="1"/>
  <c r="AF3641" i="1"/>
  <c r="AF3572" i="1"/>
  <c r="AF3584" i="1"/>
  <c r="AF3596" i="1"/>
  <c r="AF3608" i="1"/>
  <c r="AF3519" i="1"/>
  <c r="AF3531" i="1"/>
  <c r="AF3543" i="1"/>
  <c r="AF3555" i="1"/>
  <c r="AF3511" i="1"/>
  <c r="AF3533" i="1"/>
  <c r="AF3750" i="1"/>
  <c r="AF3683" i="1"/>
  <c r="AF3645" i="1"/>
  <c r="AF3588" i="1"/>
  <c r="AF3727" i="1"/>
  <c r="AF3763" i="1"/>
  <c r="AF3577" i="1"/>
  <c r="AF3524" i="1"/>
  <c r="AF3711" i="1"/>
  <c r="AF3723" i="1"/>
  <c r="AF3735" i="1"/>
  <c r="AF3747" i="1"/>
  <c r="AF3759" i="1"/>
  <c r="AF3656" i="1"/>
  <c r="AF3668" i="1"/>
  <c r="AF3680" i="1"/>
  <c r="AF3692" i="1"/>
  <c r="AF3704" i="1"/>
  <c r="AF3618" i="1"/>
  <c r="AF3630" i="1"/>
  <c r="AF3642" i="1"/>
  <c r="AF3573" i="1"/>
  <c r="AF3585" i="1"/>
  <c r="AF3597" i="1"/>
  <c r="AF3609" i="1"/>
  <c r="AF3520" i="1"/>
  <c r="AF3532" i="1"/>
  <c r="AF3544" i="1"/>
  <c r="AF3556" i="1"/>
  <c r="AF3506" i="1"/>
  <c r="AF3545" i="1"/>
  <c r="AF3600" i="1"/>
  <c r="AF3660" i="1"/>
  <c r="AF3601" i="1"/>
  <c r="AF3548" i="1"/>
  <c r="AF3712" i="1"/>
  <c r="AF3724" i="1"/>
  <c r="AF3736" i="1"/>
  <c r="AF3748" i="1"/>
  <c r="AF3760" i="1"/>
  <c r="AF3657" i="1"/>
  <c r="AF3669" i="1"/>
  <c r="AF3681" i="1"/>
  <c r="AF3693" i="1"/>
  <c r="AF3619" i="1"/>
  <c r="AF3631" i="1"/>
  <c r="AF3643" i="1"/>
  <c r="AF3574" i="1"/>
  <c r="AF3586" i="1"/>
  <c r="AF3598" i="1"/>
  <c r="AF3610" i="1"/>
  <c r="AF3521" i="1"/>
  <c r="AF3557" i="1"/>
  <c r="AF3762" i="1"/>
  <c r="AF3633" i="1"/>
  <c r="AF3535" i="1"/>
  <c r="AF3715" i="1"/>
  <c r="AF3696" i="1"/>
  <c r="AF3565" i="1"/>
  <c r="AF3510" i="1"/>
  <c r="AF3713" i="1"/>
  <c r="AF3725" i="1"/>
  <c r="AF3737" i="1"/>
  <c r="AF3749" i="1"/>
  <c r="AF3761" i="1"/>
  <c r="AF3658" i="1"/>
  <c r="AF3670" i="1"/>
  <c r="AF3682" i="1"/>
  <c r="AF3694" i="1"/>
  <c r="AF3620" i="1"/>
  <c r="AF3632" i="1"/>
  <c r="AF3644" i="1"/>
  <c r="AF3563" i="1"/>
  <c r="AF3575" i="1"/>
  <c r="AF3587" i="1"/>
  <c r="AF3599" i="1"/>
  <c r="AF3611" i="1"/>
  <c r="AF3522" i="1"/>
  <c r="AF3534" i="1"/>
  <c r="AF3546" i="1"/>
  <c r="AF3558" i="1"/>
  <c r="AF3508" i="1"/>
  <c r="AF3714" i="1"/>
  <c r="AF3659" i="1"/>
  <c r="AF3621" i="1"/>
  <c r="AF3547" i="1"/>
  <c r="AF3751" i="1"/>
  <c r="AF3672" i="1"/>
  <c r="AF3634" i="1"/>
  <c r="AF3560" i="1"/>
  <c r="AF3716" i="1"/>
  <c r="AF3728" i="1"/>
  <c r="AF3740" i="1"/>
  <c r="AF3752" i="1"/>
  <c r="AF3764" i="1"/>
  <c r="AF3661" i="1"/>
  <c r="AF3673" i="1"/>
  <c r="AF3685" i="1"/>
  <c r="AF3697" i="1"/>
  <c r="AF3623" i="1"/>
  <c r="AF3635" i="1"/>
  <c r="AF3647" i="1"/>
  <c r="AF3566" i="1"/>
  <c r="AF3578" i="1"/>
  <c r="AF3590" i="1"/>
  <c r="AF3602" i="1"/>
  <c r="AF3513" i="1"/>
  <c r="AF3525" i="1"/>
  <c r="AF3537" i="1"/>
  <c r="AF3549" i="1"/>
  <c r="AF3561" i="1"/>
  <c r="AF3706" i="1"/>
  <c r="AF3742" i="1"/>
  <c r="AF3663" i="1"/>
  <c r="AF3687" i="1"/>
  <c r="AF3625" i="1"/>
  <c r="AF3637" i="1"/>
  <c r="AF3580" i="1"/>
  <c r="AF3592" i="1"/>
  <c r="AF3527" i="1"/>
  <c r="AF3539" i="1"/>
  <c r="AF3536" i="1"/>
  <c r="AF3705" i="1"/>
  <c r="AF3717" i="1"/>
  <c r="AF3729" i="1"/>
  <c r="AF3741" i="1"/>
  <c r="AF3753" i="1"/>
  <c r="AF3662" i="1"/>
  <c r="AF3674" i="1"/>
  <c r="AF3686" i="1"/>
  <c r="AF3698" i="1"/>
  <c r="AF3612" i="1"/>
  <c r="AF3624" i="1"/>
  <c r="AF3636" i="1"/>
  <c r="AF3648" i="1"/>
  <c r="AF3567" i="1"/>
  <c r="AF3579" i="1"/>
  <c r="AF3591" i="1"/>
  <c r="AF3603" i="1"/>
  <c r="AF3514" i="1"/>
  <c r="AF3526" i="1"/>
  <c r="AF3538" i="1"/>
  <c r="AF3550" i="1"/>
  <c r="AF3562" i="1"/>
  <c r="AF3718" i="1"/>
  <c r="AF3730" i="1"/>
  <c r="AF3754" i="1"/>
  <c r="AF3675" i="1"/>
  <c r="AF3699" i="1"/>
  <c r="AF3613" i="1"/>
  <c r="AF3649" i="1"/>
  <c r="AF3568" i="1"/>
  <c r="AF3604" i="1"/>
  <c r="AF3515" i="1"/>
  <c r="AF3551" i="1"/>
  <c r="AF3507" i="1"/>
  <c r="AF3500" i="1"/>
  <c r="AF3489" i="1"/>
  <c r="AF3476" i="1"/>
  <c r="AF3468" i="1"/>
  <c r="AF3463" i="1"/>
  <c r="AF3453" i="1"/>
  <c r="AF3443" i="1"/>
  <c r="AF3425" i="1"/>
  <c r="AF3392" i="1"/>
  <c r="AF3379" i="1"/>
  <c r="AF3368" i="1"/>
  <c r="AF3355" i="1"/>
  <c r="AF3343" i="1"/>
  <c r="AF3331" i="1"/>
  <c r="AF3322" i="1"/>
  <c r="AF3320" i="1"/>
  <c r="AF3311" i="1"/>
  <c r="AF3308" i="1"/>
  <c r="AF3307" i="1"/>
  <c r="AF3303" i="1"/>
  <c r="AF3287" i="1"/>
  <c r="AF3284" i="1"/>
  <c r="AF3281" i="1"/>
  <c r="AF3269" i="1"/>
  <c r="AF3260" i="1"/>
  <c r="AF3257" i="1"/>
  <c r="AF3249" i="1"/>
  <c r="AF3236" i="1"/>
  <c r="AF3232" i="1"/>
  <c r="AF3212" i="1"/>
  <c r="AF3224" i="1"/>
  <c r="AF3209" i="1"/>
  <c r="AF3206" i="1"/>
  <c r="AF3187" i="1"/>
  <c r="AF3176" i="1"/>
  <c r="AF3173" i="1"/>
  <c r="AF3167" i="1"/>
  <c r="AF3162" i="1"/>
  <c r="AF3155" i="1"/>
  <c r="AF3152" i="1"/>
  <c r="AF3142" i="1"/>
  <c r="AF3140" i="1"/>
  <c r="AF3137" i="1"/>
  <c r="AF3134" i="1"/>
  <c r="AF3129" i="1"/>
  <c r="AF3125" i="1"/>
  <c r="AF3122" i="1"/>
  <c r="AF3119" i="1"/>
  <c r="AF3116" i="1"/>
  <c r="AF3113" i="1"/>
  <c r="AF3110" i="1"/>
  <c r="AF3107" i="1"/>
  <c r="AF3101" i="1"/>
  <c r="AF3097" i="1"/>
  <c r="AF3094" i="1"/>
  <c r="AF3091" i="1"/>
  <c r="AF3080" i="1"/>
  <c r="AF3074" i="1"/>
  <c r="AF3068" i="1"/>
  <c r="AF3065" i="1"/>
  <c r="AF3052" i="1"/>
  <c r="AF3050" i="1"/>
  <c r="AF3048" i="1"/>
  <c r="AF3044" i="1"/>
  <c r="AF3038" i="1"/>
  <c r="AF3035" i="1"/>
  <c r="AF3032" i="1"/>
  <c r="AF3031" i="1"/>
  <c r="AF3020" i="1"/>
  <c r="AF3017" i="1"/>
  <c r="AF3009" i="1"/>
  <c r="AF3005" i="1"/>
  <c r="AF2999" i="1"/>
  <c r="AF2966" i="1"/>
  <c r="AF2963" i="1"/>
  <c r="AF2954" i="1"/>
  <c r="AF2952" i="1"/>
  <c r="AF2921" i="1"/>
  <c r="AF2903" i="1"/>
  <c r="AF2897" i="1"/>
  <c r="AF2891" i="1"/>
  <c r="AF2882" i="1"/>
  <c r="AF2879" i="1"/>
  <c r="AF2852" i="1"/>
  <c r="AF2849" i="1"/>
  <c r="AF2846" i="1"/>
  <c r="AF2832" i="1"/>
  <c r="AF2816" i="1"/>
  <c r="AF2810" i="1"/>
  <c r="AF2805" i="1"/>
  <c r="AF2759" i="1"/>
  <c r="AF2741" i="1"/>
  <c r="AF2720" i="1"/>
  <c r="AF2655" i="1"/>
  <c r="AF2633" i="1"/>
  <c r="AF2597" i="1"/>
  <c r="AF2684" i="1"/>
  <c r="AF2663" i="1"/>
  <c r="AF2656" i="1"/>
  <c r="AF2639" i="1"/>
  <c r="AF2627" i="1"/>
  <c r="AF2615" i="1"/>
  <c r="AF2598" i="1"/>
  <c r="AF2588" i="1"/>
  <c r="AF2573" i="1"/>
  <c r="AF2564" i="1"/>
  <c r="AF2558" i="1"/>
  <c r="AF2552" i="1"/>
  <c r="AF3061" i="1"/>
  <c r="AF3423" i="1"/>
  <c r="AF3327" i="1"/>
  <c r="AF3297" i="1"/>
  <c r="AF3255" i="1"/>
  <c r="AF3177" i="1"/>
  <c r="AF3153" i="1"/>
  <c r="AF3117" i="1"/>
  <c r="AF3087" i="1"/>
  <c r="AF3007" i="1"/>
  <c r="AF2781" i="1"/>
  <c r="AF2610" i="1"/>
  <c r="AF3092" i="1"/>
  <c r="AF3482" i="1"/>
  <c r="AF3469" i="1"/>
  <c r="AF3458" i="1"/>
  <c r="AF3454" i="1"/>
  <c r="AF3444" i="1"/>
  <c r="AF3434" i="1"/>
  <c r="AF3426" i="1"/>
  <c r="AF3386" i="1"/>
  <c r="AF3374" i="1"/>
  <c r="AF3364" i="1"/>
  <c r="AF3357" i="1"/>
  <c r="AF3350" i="1"/>
  <c r="AF3340" i="1"/>
  <c r="AF3338" i="1"/>
  <c r="AF3333" i="1"/>
  <c r="AF3326" i="1"/>
  <c r="AF3323" i="1"/>
  <c r="AF3213" i="1"/>
  <c r="AF3188" i="1"/>
  <c r="AF3143" i="1"/>
  <c r="AF3076" i="1"/>
  <c r="AF3053" i="1"/>
  <c r="AF3039" i="1"/>
  <c r="AF3002" i="1"/>
  <c r="AF3000" i="1"/>
  <c r="AF2996" i="1"/>
  <c r="AF2990" i="1"/>
  <c r="AF2987" i="1"/>
  <c r="AF2984" i="1"/>
  <c r="AF2975" i="1"/>
  <c r="AF2972" i="1"/>
  <c r="AF2969" i="1"/>
  <c r="AF2967" i="1"/>
  <c r="AF2964" i="1"/>
  <c r="AF2960" i="1"/>
  <c r="AF2957" i="1"/>
  <c r="AF2955" i="1"/>
  <c r="AF2953" i="1"/>
  <c r="AF2948" i="1"/>
  <c r="AF2945" i="1"/>
  <c r="AF2942" i="1"/>
  <c r="AF2939" i="1"/>
  <c r="AF2936" i="1"/>
  <c r="AF2933" i="1"/>
  <c r="AF2930" i="1"/>
  <c r="AF2922" i="1"/>
  <c r="AF2915" i="1"/>
  <c r="AF2912" i="1"/>
  <c r="AF2906" i="1"/>
  <c r="AF2904" i="1"/>
  <c r="AF2898" i="1"/>
  <c r="AF2894" i="1"/>
  <c r="AF2892" i="1"/>
  <c r="AF2883" i="1"/>
  <c r="AF2880" i="1"/>
  <c r="AF2876" i="1"/>
  <c r="AF2867" i="1"/>
  <c r="AF2864" i="1"/>
  <c r="AF2858" i="1"/>
  <c r="AF2855" i="1"/>
  <c r="AF2853" i="1"/>
  <c r="AF2850" i="1"/>
  <c r="AF2847" i="1"/>
  <c r="AF2843" i="1"/>
  <c r="AF2834" i="1"/>
  <c r="AF2833" i="1"/>
  <c r="AF2828" i="1"/>
  <c r="AF2818" i="1"/>
  <c r="AF2817" i="1"/>
  <c r="AF2811" i="1"/>
  <c r="AF2807" i="1"/>
  <c r="AF2806" i="1"/>
  <c r="AF2801" i="1"/>
  <c r="AF2792" i="1"/>
  <c r="AF2789" i="1"/>
  <c r="AF2786" i="1"/>
  <c r="AF2783" i="1"/>
  <c r="AF2780" i="1"/>
  <c r="AF2777" i="1"/>
  <c r="AF2775" i="1"/>
  <c r="AF2763" i="1"/>
  <c r="AF2760" i="1"/>
  <c r="AF2753" i="1"/>
  <c r="AF2747" i="1"/>
  <c r="AF2742" i="1"/>
  <c r="AF2738" i="1"/>
  <c r="AF2735" i="1"/>
  <c r="AF2732" i="1"/>
  <c r="AF2727" i="1"/>
  <c r="AF2721" i="1"/>
  <c r="AF2711" i="1"/>
  <c r="AF2702" i="1"/>
  <c r="AF2699" i="1"/>
  <c r="AF2698" i="1"/>
  <c r="AF2693" i="1"/>
  <c r="AF2690" i="1"/>
  <c r="AF2681" i="1"/>
  <c r="AF2678" i="1"/>
  <c r="AF2672" i="1"/>
  <c r="AF2660" i="1"/>
  <c r="AF2645" i="1"/>
  <c r="AF2636" i="1"/>
  <c r="AF2612" i="1"/>
  <c r="AF2600" i="1"/>
  <c r="AF2593" i="1"/>
  <c r="AF2579" i="1"/>
  <c r="AF2567" i="1"/>
  <c r="AF2555" i="1"/>
  <c r="AF2546" i="1"/>
  <c r="AF3086" i="1"/>
  <c r="AF3058" i="1"/>
  <c r="AF3014" i="1"/>
  <c r="AF2926" i="1"/>
  <c r="AF2769" i="1"/>
  <c r="AF2674" i="1"/>
  <c r="AF3483" i="1"/>
  <c r="AF3436" i="1"/>
  <c r="AF3397" i="1"/>
  <c r="AF3351" i="1"/>
  <c r="AF3314" i="1"/>
  <c r="AF3273" i="1"/>
  <c r="AF3237" i="1"/>
  <c r="AF3159" i="1"/>
  <c r="AF3141" i="1"/>
  <c r="AF3114" i="1"/>
  <c r="AF3059" i="1"/>
  <c r="AF3028" i="1"/>
  <c r="AF2844" i="1"/>
  <c r="AF2796" i="1"/>
  <c r="AF2666" i="1"/>
  <c r="AF3501" i="1"/>
  <c r="AF3477" i="1"/>
  <c r="AF3470" i="1"/>
  <c r="AF3455" i="1"/>
  <c r="AF3445" i="1"/>
  <c r="AF3441" i="1"/>
  <c r="AF3429" i="1"/>
  <c r="AF3427" i="1"/>
  <c r="AF3405" i="1"/>
  <c r="AF3393" i="1"/>
  <c r="AF3369" i="1"/>
  <c r="AF3365" i="1"/>
  <c r="AF3358" i="1"/>
  <c r="AF3345" i="1"/>
  <c r="AF3341" i="1"/>
  <c r="AF3335" i="1"/>
  <c r="AF3334" i="1"/>
  <c r="AF3328" i="1"/>
  <c r="AF3324" i="1"/>
  <c r="AF3291" i="1"/>
  <c r="AF3265" i="1"/>
  <c r="AF3262" i="1"/>
  <c r="AF3214" i="1"/>
  <c r="AF3202" i="1"/>
  <c r="AF3199" i="1"/>
  <c r="AF3192" i="1"/>
  <c r="AF3189" i="1"/>
  <c r="AF3178" i="1"/>
  <c r="AF3163" i="1"/>
  <c r="AF3144" i="1"/>
  <c r="AF3130" i="1"/>
  <c r="AF3077" i="1"/>
  <c r="AF3054" i="1"/>
  <c r="AF3040" i="1"/>
  <c r="AF2992" i="1"/>
  <c r="AF2899" i="1"/>
  <c r="AF2887" i="1"/>
  <c r="AF2839" i="1"/>
  <c r="AF2819" i="1"/>
  <c r="AF2622" i="1"/>
  <c r="AF2623" i="1"/>
  <c r="AF2812" i="1"/>
  <c r="AF2764" i="1"/>
  <c r="AF2713" i="1"/>
  <c r="AF2646" i="1"/>
  <c r="AF2624" i="1"/>
  <c r="AF2581" i="1"/>
  <c r="AF2710" i="1"/>
  <c r="AF2695" i="1"/>
  <c r="AF2686" i="1"/>
  <c r="AF2680" i="1"/>
  <c r="AF2659" i="1"/>
  <c r="AF2647" i="1"/>
  <c r="AF2635" i="1"/>
  <c r="AF2625" i="1"/>
  <c r="AF2605" i="1"/>
  <c r="AF2587" i="1"/>
  <c r="AF2575" i="1"/>
  <c r="AF2561" i="1"/>
  <c r="AF2548" i="1"/>
  <c r="AF3103" i="1"/>
  <c r="AF2649" i="1"/>
  <c r="AF3496" i="1"/>
  <c r="AF3413" i="1"/>
  <c r="AF3378" i="1"/>
  <c r="AF3279" i="1"/>
  <c r="AF3220" i="1"/>
  <c r="AF3183" i="1"/>
  <c r="AF3156" i="1"/>
  <c r="AF3120" i="1"/>
  <c r="AF3064" i="1"/>
  <c r="AF3033" i="1"/>
  <c r="AF3015" i="1"/>
  <c r="AF2943" i="1"/>
  <c r="AF2608" i="1"/>
  <c r="AF3099" i="1"/>
  <c r="AF3484" i="1"/>
  <c r="AF3460" i="1"/>
  <c r="AF3448" i="1"/>
  <c r="AF3446" i="1"/>
  <c r="AF3428" i="1"/>
  <c r="AF3419" i="1"/>
  <c r="AF3407" i="1"/>
  <c r="AF3366" i="1"/>
  <c r="AF3359" i="1"/>
  <c r="AF3352" i="1"/>
  <c r="AF3342" i="1"/>
  <c r="AF3336" i="1"/>
  <c r="AF3329" i="1"/>
  <c r="AF3316" i="1"/>
  <c r="AF3292" i="1"/>
  <c r="AF3289" i="1"/>
  <c r="AF3277" i="1"/>
  <c r="AF3274" i="1"/>
  <c r="AF3266" i="1"/>
  <c r="AF3263" i="1"/>
  <c r="AF3250" i="1"/>
  <c r="AF3238" i="1"/>
  <c r="AF3215" i="1"/>
  <c r="AF3203" i="1"/>
  <c r="AF3200" i="1"/>
  <c r="AF3193" i="1"/>
  <c r="AF3190" i="1"/>
  <c r="AF3179" i="1"/>
  <c r="AF3169" i="1"/>
  <c r="AF3164" i="1"/>
  <c r="AF3157" i="1"/>
  <c r="AF3145" i="1"/>
  <c r="AF3131" i="1"/>
  <c r="AF3082" i="1"/>
  <c r="AF3078" i="1"/>
  <c r="AF3055" i="1"/>
  <c r="AF3041" i="1"/>
  <c r="AF3025" i="1"/>
  <c r="AF3022" i="1"/>
  <c r="AF3010" i="1"/>
  <c r="AF2993" i="1"/>
  <c r="AF2980" i="1"/>
  <c r="AF2977" i="1"/>
  <c r="AF2908" i="1"/>
  <c r="AF2900" i="1"/>
  <c r="AF2888" i="1"/>
  <c r="AF2840" i="1"/>
  <c r="AF2820" i="1"/>
  <c r="AF2749" i="1"/>
  <c r="AF2728" i="1"/>
  <c r="AF2602" i="1"/>
  <c r="AF2767" i="1"/>
  <c r="AF2750" i="1"/>
  <c r="AF2743" i="1"/>
  <c r="AF2716" i="1"/>
  <c r="AF2704" i="1"/>
  <c r="AF2617" i="1"/>
  <c r="AF2603" i="1"/>
  <c r="AF2722" i="1"/>
  <c r="AF2692" i="1"/>
  <c r="AF2683" i="1"/>
  <c r="AF2662" i="1"/>
  <c r="AF2632" i="1"/>
  <c r="AF2618" i="1"/>
  <c r="AF2599" i="1"/>
  <c r="AF2584" i="1"/>
  <c r="AF2569" i="1"/>
  <c r="AF2557" i="1"/>
  <c r="AF3377" i="1"/>
  <c r="AF2869" i="1"/>
  <c r="AF2628" i="1"/>
  <c r="AF3401" i="1"/>
  <c r="AF3315" i="1"/>
  <c r="AF3282" i="1"/>
  <c r="AF3228" i="1"/>
  <c r="AF3198" i="1"/>
  <c r="AF3150" i="1"/>
  <c r="AF3126" i="1"/>
  <c r="AF3062" i="1"/>
  <c r="AF3021" i="1"/>
  <c r="AF2919" i="1"/>
  <c r="AF2772" i="1"/>
  <c r="AF2708" i="1"/>
  <c r="AF2562" i="1"/>
  <c r="AF3503" i="1"/>
  <c r="AF3450" i="1"/>
  <c r="AF3447" i="1"/>
  <c r="AF3438" i="1"/>
  <c r="AF3420" i="1"/>
  <c r="AF3408" i="1"/>
  <c r="AF3402" i="1"/>
  <c r="AF3361" i="1"/>
  <c r="AF3360" i="1"/>
  <c r="AF3347" i="1"/>
  <c r="AF3337" i="1"/>
  <c r="AF3310" i="1"/>
  <c r="AF3304" i="1"/>
  <c r="AF3298" i="1"/>
  <c r="AF3293" i="1"/>
  <c r="AF3290" i="1"/>
  <c r="AF3286" i="1"/>
  <c r="AF3283" i="1"/>
  <c r="AF3280" i="1"/>
  <c r="AF3278" i="1"/>
  <c r="AF3275" i="1"/>
  <c r="AF3268" i="1"/>
  <c r="AF3267" i="1"/>
  <c r="AF3264" i="1"/>
  <c r="AF3259" i="1"/>
  <c r="AF3256" i="1"/>
  <c r="AF3251" i="1"/>
  <c r="AF3241" i="1"/>
  <c r="AF3239" i="1"/>
  <c r="AF3226" i="1"/>
  <c r="AF3216" i="1"/>
  <c r="AF3211" i="1"/>
  <c r="AF3205" i="1"/>
  <c r="AF3204" i="1"/>
  <c r="AF3201" i="1"/>
  <c r="AF3194" i="1"/>
  <c r="AF3191" i="1"/>
  <c r="AF3180" i="1"/>
  <c r="AF3175" i="1"/>
  <c r="AF3172" i="1"/>
  <c r="AF3170" i="1"/>
  <c r="AF3166" i="1"/>
  <c r="AF3165" i="1"/>
  <c r="AF3160" i="1"/>
  <c r="AF3158" i="1"/>
  <c r="AF3154" i="1"/>
  <c r="AF3151" i="1"/>
  <c r="AF3146" i="1"/>
  <c r="AF3139" i="1"/>
  <c r="AF3133" i="1"/>
  <c r="AF3132" i="1"/>
  <c r="AF3127" i="1"/>
  <c r="AF3124" i="1"/>
  <c r="AF3121" i="1"/>
  <c r="AF3118" i="1"/>
  <c r="AF3115" i="1"/>
  <c r="AF3109" i="1"/>
  <c r="AF3088" i="1"/>
  <c r="AF3083" i="1"/>
  <c r="AF3079" i="1"/>
  <c r="AF3073" i="1"/>
  <c r="AF3067" i="1"/>
  <c r="AF3056" i="1"/>
  <c r="AF3049" i="1"/>
  <c r="AF3046" i="1"/>
  <c r="AF3043" i="1"/>
  <c r="AF3042" i="1"/>
  <c r="AF3034" i="1"/>
  <c r="AF3026" i="1"/>
  <c r="AF3023" i="1"/>
  <c r="AF3019" i="1"/>
  <c r="AF3016" i="1"/>
  <c r="AF3011" i="1"/>
  <c r="AF2994" i="1"/>
  <c r="AF2981" i="1"/>
  <c r="AF2978" i="1"/>
  <c r="AF2923" i="1"/>
  <c r="AF2917" i="1"/>
  <c r="AF2909" i="1"/>
  <c r="AF2901" i="1"/>
  <c r="AF2889" i="1"/>
  <c r="AF2884" i="1"/>
  <c r="AF2872" i="1"/>
  <c r="AF2860" i="1"/>
  <c r="AF2841" i="1"/>
  <c r="AF2836" i="1"/>
  <c r="AF2824" i="1"/>
  <c r="AF2821" i="1"/>
  <c r="AF2729" i="1"/>
  <c r="AF2560" i="1"/>
  <c r="AF2705" i="1"/>
  <c r="AF2638" i="1"/>
  <c r="AF2626" i="1"/>
  <c r="AF2604" i="1"/>
  <c r="AF2590" i="1"/>
  <c r="AF2582" i="1"/>
  <c r="AF2566" i="1"/>
  <c r="AF2545" i="1"/>
  <c r="AF3459" i="1"/>
  <c r="AF3383" i="1"/>
  <c r="AF3309" i="1"/>
  <c r="AF3276" i="1"/>
  <c r="AF3254" i="1"/>
  <c r="AF3210" i="1"/>
  <c r="AF3174" i="1"/>
  <c r="AF3123" i="1"/>
  <c r="AF3106" i="1"/>
  <c r="AF3075" i="1"/>
  <c r="AF3045" i="1"/>
  <c r="AF3018" i="1"/>
  <c r="AF2985" i="1"/>
  <c r="AF2829" i="1"/>
  <c r="AF2787" i="1"/>
  <c r="AF2754" i="1"/>
  <c r="AF2675" i="1"/>
  <c r="AF2650" i="1"/>
  <c r="AF3498" i="1"/>
  <c r="AF3493" i="1"/>
  <c r="AF3486" i="1"/>
  <c r="AF3462" i="1"/>
  <c r="AF3451" i="1"/>
  <c r="AF3439" i="1"/>
  <c r="AF3421" i="1"/>
  <c r="AF3409" i="1"/>
  <c r="AF3403" i="1"/>
  <c r="AF3394" i="1"/>
  <c r="AF3375" i="1"/>
  <c r="AF3362" i="1"/>
  <c r="AF3330" i="1"/>
  <c r="AF3294" i="1"/>
  <c r="AF3242" i="1"/>
  <c r="AF3217" i="1"/>
  <c r="AF3195" i="1"/>
  <c r="AF3147" i="1"/>
  <c r="AF3084" i="1"/>
  <c r="AF3069" i="1"/>
  <c r="AF3012" i="1"/>
  <c r="AF3001" i="1"/>
  <c r="AF2998" i="1"/>
  <c r="AF2995" i="1"/>
  <c r="AF2989" i="1"/>
  <c r="AF2983" i="1"/>
  <c r="AF2982" i="1"/>
  <c r="AF2979" i="1"/>
  <c r="AF2971" i="1"/>
  <c r="AF2968" i="1"/>
  <c r="AF2965" i="1"/>
  <c r="AF2962" i="1"/>
  <c r="AF2956" i="1"/>
  <c r="AF2950" i="1"/>
  <c r="AF2947" i="1"/>
  <c r="AF2941" i="1"/>
  <c r="AF2938" i="1"/>
  <c r="AF2935" i="1"/>
  <c r="AF2932" i="1"/>
  <c r="AF2929" i="1"/>
  <c r="AF2924" i="1"/>
  <c r="AF2918" i="1"/>
  <c r="AF2914" i="1"/>
  <c r="AF2911" i="1"/>
  <c r="AF2910" i="1"/>
  <c r="AF2905" i="1"/>
  <c r="AF2902" i="1"/>
  <c r="AF2896" i="1"/>
  <c r="AF2893" i="1"/>
  <c r="AF2890" i="1"/>
  <c r="AF2885" i="1"/>
  <c r="AF2881" i="1"/>
  <c r="AF2875" i="1"/>
  <c r="AF2873" i="1"/>
  <c r="AF2866" i="1"/>
  <c r="AF2863" i="1"/>
  <c r="AF2861" i="1"/>
  <c r="AF2857" i="1"/>
  <c r="AF2854" i="1"/>
  <c r="AF2851" i="1"/>
  <c r="AF2848" i="1"/>
  <c r="AF2842" i="1"/>
  <c r="AF2837" i="1"/>
  <c r="AF2827" i="1"/>
  <c r="AF2825" i="1"/>
  <c r="AF2822" i="1"/>
  <c r="AF2815" i="1"/>
  <c r="AF2813" i="1"/>
  <c r="AF2809" i="1"/>
  <c r="AF2803" i="1"/>
  <c r="AF2791" i="1"/>
  <c r="AF2785" i="1"/>
  <c r="AF2779" i="1"/>
  <c r="AF2776" i="1"/>
  <c r="AF2768" i="1"/>
  <c r="AF2765" i="1"/>
  <c r="AF2761" i="1"/>
  <c r="AF2752" i="1"/>
  <c r="AF2751" i="1"/>
  <c r="AF2746" i="1"/>
  <c r="AF2744" i="1"/>
  <c r="AF2740" i="1"/>
  <c r="AF2737" i="1"/>
  <c r="AF2734" i="1"/>
  <c r="AF2731" i="1"/>
  <c r="AF2730" i="1"/>
  <c r="AF2717" i="1"/>
  <c r="AF2714" i="1"/>
  <c r="AF2701" i="1"/>
  <c r="AF2689" i="1"/>
  <c r="AF2677" i="1"/>
  <c r="AF2641" i="1"/>
  <c r="AF2572" i="1"/>
  <c r="AF2554" i="1"/>
  <c r="AF3111" i="1"/>
  <c r="AF2795" i="1"/>
  <c r="AF2607" i="1"/>
  <c r="AF3490" i="1"/>
  <c r="AF3388" i="1"/>
  <c r="AF3299" i="1"/>
  <c r="AF3272" i="1"/>
  <c r="AF3245" i="1"/>
  <c r="AF3168" i="1"/>
  <c r="AF3108" i="1"/>
  <c r="AF3072" i="1"/>
  <c r="AF3036" i="1"/>
  <c r="AF2927" i="1"/>
  <c r="AF2664" i="1"/>
  <c r="AF3494" i="1"/>
  <c r="AF3457" i="1"/>
  <c r="AF3433" i="1"/>
  <c r="AF3422" i="1"/>
  <c r="AF3416" i="1"/>
  <c r="AF3410" i="1"/>
  <c r="AF3399" i="1"/>
  <c r="AF3395" i="1"/>
  <c r="AF3385" i="1"/>
  <c r="AF3380" i="1"/>
  <c r="AF3376" i="1"/>
  <c r="AF3373" i="1"/>
  <c r="AF3363" i="1"/>
  <c r="AF3349" i="1"/>
  <c r="AF3325" i="1"/>
  <c r="AF3312" i="1"/>
  <c r="AF3295" i="1"/>
  <c r="AF3270" i="1"/>
  <c r="AF3252" i="1"/>
  <c r="AF3243" i="1"/>
  <c r="AF3218" i="1"/>
  <c r="AF3196" i="1"/>
  <c r="AF3181" i="1"/>
  <c r="AF3148" i="1"/>
  <c r="AF3102" i="1"/>
  <c r="AF3085" i="1"/>
  <c r="AF3070" i="1"/>
  <c r="AF3060" i="1"/>
  <c r="AF3057" i="1"/>
  <c r="AF3013" i="1"/>
  <c r="AF2925" i="1"/>
  <c r="AF2868" i="1"/>
  <c r="AF2706" i="1"/>
  <c r="AF2673" i="1"/>
  <c r="AF2648" i="1"/>
  <c r="AF3495" i="1"/>
  <c r="AF3471" i="1"/>
  <c r="AF3464" i="1"/>
  <c r="AF3452" i="1"/>
  <c r="AF3440" i="1"/>
  <c r="AF3435" i="1"/>
  <c r="AF3417" i="1"/>
  <c r="AF3411" i="1"/>
  <c r="AF3404" i="1"/>
  <c r="AF3400" i="1"/>
  <c r="AF3396" i="1"/>
  <c r="AF3387" i="1"/>
  <c r="AF3382" i="1"/>
  <c r="AF3381" i="1"/>
  <c r="AF3356" i="1"/>
  <c r="AF3344" i="1"/>
  <c r="AF3332" i="1"/>
  <c r="AF3313" i="1"/>
  <c r="AF3296" i="1"/>
  <c r="AF3271" i="1"/>
  <c r="AF3253" i="1"/>
  <c r="AF3244" i="1"/>
  <c r="AF3227" i="1"/>
  <c r="AF3219" i="1"/>
  <c r="AF3207" i="1"/>
  <c r="AF3197" i="1"/>
  <c r="AF3182" i="1"/>
  <c r="AF3149" i="1"/>
  <c r="AF3135" i="1"/>
  <c r="AF3105" i="1"/>
  <c r="AF3071" i="1"/>
  <c r="AF3063" i="1"/>
  <c r="AF3027" i="1"/>
  <c r="AF3003" i="1"/>
  <c r="AF2707" i="1"/>
  <c r="AF3472" i="1"/>
  <c r="AF3430" i="1"/>
  <c r="AF3370" i="1"/>
  <c r="AF3288" i="1"/>
  <c r="AF3258" i="1"/>
  <c r="AF3225" i="1"/>
  <c r="AF3171" i="1"/>
  <c r="AF3136" i="1"/>
  <c r="AF3104" i="1"/>
  <c r="AF3066" i="1"/>
  <c r="AF3024" i="1"/>
  <c r="AF3004" i="1"/>
  <c r="AF2958" i="1"/>
  <c r="AF2870" i="1"/>
  <c r="AF2770" i="1"/>
  <c r="AF2718" i="1"/>
  <c r="AF2629" i="1"/>
  <c r="AF2757" i="1"/>
  <c r="AF2576" i="1"/>
  <c r="AF3502" i="1"/>
  <c r="AF3491" i="1"/>
  <c r="AF3479" i="1"/>
  <c r="AF3473" i="1"/>
  <c r="AF3465" i="1"/>
  <c r="AF3442" i="1"/>
  <c r="AF3431" i="1"/>
  <c r="AF3418" i="1"/>
  <c r="AF3414" i="1"/>
  <c r="AF3406" i="1"/>
  <c r="AF3398" i="1"/>
  <c r="AF3389" i="1"/>
  <c r="AF3384" i="1"/>
  <c r="AF3371" i="1"/>
  <c r="AF3353" i="1"/>
  <c r="AF3346" i="1"/>
  <c r="AF3317" i="1"/>
  <c r="AF3300" i="1"/>
  <c r="AF3246" i="1"/>
  <c r="AF3233" i="1"/>
  <c r="AF3229" i="1"/>
  <c r="AF3221" i="1"/>
  <c r="AF3184" i="1"/>
  <c r="AF3098" i="1"/>
  <c r="AF2997" i="1"/>
  <c r="AF2991" i="1"/>
  <c r="AF2988" i="1"/>
  <c r="AF2986" i="1"/>
  <c r="AF2976" i="1"/>
  <c r="AF2974" i="1"/>
  <c r="AF2970" i="1"/>
  <c r="AF2961" i="1"/>
  <c r="AF2959" i="1"/>
  <c r="AF2949" i="1"/>
  <c r="AF2946" i="1"/>
  <c r="AF2944" i="1"/>
  <c r="AF2940" i="1"/>
  <c r="AF2937" i="1"/>
  <c r="AF2934" i="1"/>
  <c r="AF2931" i="1"/>
  <c r="AF2928" i="1"/>
  <c r="AF2920" i="1"/>
  <c r="AF2916" i="1"/>
  <c r="AF2913" i="1"/>
  <c r="AF2907" i="1"/>
  <c r="AF2895" i="1"/>
  <c r="AF2886" i="1"/>
  <c r="AF2878" i="1"/>
  <c r="AF2874" i="1"/>
  <c r="AF2871" i="1"/>
  <c r="AF2865" i="1"/>
  <c r="AF2862" i="1"/>
  <c r="AF2859" i="1"/>
  <c r="AF2856" i="1"/>
  <c r="AF2845" i="1"/>
  <c r="AF2838" i="1"/>
  <c r="AF2835" i="1"/>
  <c r="AF2830" i="1"/>
  <c r="AF2826" i="1"/>
  <c r="AF2823" i="1"/>
  <c r="AF2814" i="1"/>
  <c r="AF2808" i="1"/>
  <c r="AF2802" i="1"/>
  <c r="AF2797" i="1"/>
  <c r="AF2794" i="1"/>
  <c r="AF2790" i="1"/>
  <c r="AF2788" i="1"/>
  <c r="AF2784" i="1"/>
  <c r="AF2782" i="1"/>
  <c r="AF2778" i="1"/>
  <c r="AF2773" i="1"/>
  <c r="AF2771" i="1"/>
  <c r="AF2766" i="1"/>
  <c r="AF2756" i="1"/>
  <c r="AF2755" i="1"/>
  <c r="AF2748" i="1"/>
  <c r="AF2745" i="1"/>
  <c r="AF2739" i="1"/>
  <c r="AF2736" i="1"/>
  <c r="AF2733" i="1"/>
  <c r="AF2723" i="1"/>
  <c r="AF2719" i="1"/>
  <c r="AF2715" i="1"/>
  <c r="AF2712" i="1"/>
  <c r="AF2709" i="1"/>
  <c r="AF2703" i="1"/>
  <c r="AF2700" i="1"/>
  <c r="AF2694" i="1"/>
  <c r="AF2691" i="1"/>
  <c r="AF2688" i="1"/>
  <c r="AF2685" i="1"/>
  <c r="AF2682" i="1"/>
  <c r="AF2679" i="1"/>
  <c r="AF2676" i="1"/>
  <c r="AF2667" i="1"/>
  <c r="AF2665" i="1"/>
  <c r="AF2661" i="1"/>
  <c r="AF2658" i="1"/>
  <c r="AF2653" i="1"/>
  <c r="AF2651" i="1"/>
  <c r="AF2640" i="1"/>
  <c r="AF2637" i="1"/>
  <c r="AF2631" i="1"/>
  <c r="AF2630" i="1"/>
  <c r="AF2619" i="1"/>
  <c r="AF2616" i="1"/>
  <c r="AF2614" i="1"/>
  <c r="AF2611" i="1"/>
  <c r="AF2609" i="1"/>
  <c r="AF2601" i="1"/>
  <c r="AF2589" i="1"/>
  <c r="AF2586" i="1"/>
  <c r="AF2583" i="1"/>
  <c r="AF2580" i="1"/>
  <c r="AF2574" i="1"/>
  <c r="AF2568" i="1"/>
  <c r="AF2565" i="1"/>
  <c r="AF2563" i="1"/>
  <c r="AF2559" i="1"/>
  <c r="AF2556" i="1"/>
  <c r="AF2553" i="1"/>
  <c r="AF2551" i="1"/>
  <c r="AF2547" i="1"/>
  <c r="AF3504" i="1"/>
  <c r="AF3497" i="1"/>
  <c r="AF3487" i="1"/>
  <c r="AF3485" i="1"/>
  <c r="AF3480" i="1"/>
  <c r="AF3474" i="1"/>
  <c r="AF3466" i="1"/>
  <c r="AF3461" i="1"/>
  <c r="AF3449" i="1"/>
  <c r="AF3437" i="1"/>
  <c r="AF3415" i="1"/>
  <c r="AF3390" i="1"/>
  <c r="AF3354" i="1"/>
  <c r="AF3318" i="1"/>
  <c r="AF3305" i="1"/>
  <c r="AF3301" i="1"/>
  <c r="AF3247" i="1"/>
  <c r="AF3234" i="1"/>
  <c r="AF3230" i="1"/>
  <c r="AF3222" i="1"/>
  <c r="AF3185" i="1"/>
  <c r="AF3095" i="1"/>
  <c r="AF3089" i="1"/>
  <c r="AF3029" i="1"/>
  <c r="AF2798" i="1"/>
  <c r="AF2668" i="1"/>
  <c r="AF3505" i="1"/>
  <c r="AF3499" i="1"/>
  <c r="AF3492" i="1"/>
  <c r="AF3488" i="1"/>
  <c r="AF3481" i="1"/>
  <c r="AF3475" i="1"/>
  <c r="AF3467" i="1"/>
  <c r="AF3456" i="1"/>
  <c r="AF3432" i="1"/>
  <c r="AF3424" i="1"/>
  <c r="AF3391" i="1"/>
  <c r="AF3372" i="1"/>
  <c r="AF3367" i="1"/>
  <c r="AF3348" i="1"/>
  <c r="AF3321" i="1"/>
  <c r="AF3319" i="1"/>
  <c r="AF3306" i="1"/>
  <c r="AF3302" i="1"/>
  <c r="AF3248" i="1"/>
  <c r="AF3235" i="1"/>
  <c r="AF3231" i="1"/>
  <c r="AF3223" i="1"/>
  <c r="AF3186" i="1"/>
  <c r="AF3161" i="1"/>
  <c r="AF3128" i="1"/>
  <c r="AF3100" i="1"/>
  <c r="AF3096" i="1"/>
  <c r="AF3093" i="1"/>
  <c r="AF3090" i="1"/>
  <c r="AF3047" i="1"/>
  <c r="AF3037" i="1"/>
  <c r="AF3030" i="1"/>
  <c r="AF3008" i="1"/>
  <c r="AF2951" i="1"/>
  <c r="AF2831" i="1"/>
  <c r="AF2804" i="1"/>
  <c r="AF2799" i="1"/>
  <c r="AF2758" i="1"/>
  <c r="AF2725" i="1"/>
  <c r="AF2696" i="1"/>
  <c r="AF2669" i="1"/>
  <c r="AF2654" i="1"/>
  <c r="AF2642" i="1"/>
  <c r="AF2594" i="1"/>
  <c r="AF2591" i="1"/>
  <c r="AF2577" i="1"/>
  <c r="AF2800" i="1"/>
  <c r="AF2774" i="1"/>
  <c r="AF2762" i="1"/>
  <c r="AF2726" i="1"/>
  <c r="AF2697" i="1"/>
  <c r="AF2670" i="1"/>
  <c r="AF2643" i="1"/>
  <c r="AF2620" i="1"/>
  <c r="AF2595" i="1"/>
  <c r="AF2592" i="1"/>
  <c r="AF2578" i="1"/>
  <c r="AF2570" i="1"/>
  <c r="AF2687" i="1"/>
  <c r="AF2671" i="1"/>
  <c r="AF2657" i="1"/>
  <c r="AF2644" i="1"/>
  <c r="AF2634" i="1"/>
  <c r="AF2621" i="1"/>
  <c r="AF2606" i="1"/>
  <c r="AF2596" i="1"/>
  <c r="AF2585" i="1"/>
  <c r="AF2571" i="1"/>
  <c r="AF2549" i="1"/>
  <c r="AF3006" i="1"/>
  <c r="AF3478" i="1"/>
  <c r="AF3412" i="1"/>
  <c r="AF3339" i="1"/>
  <c r="AF3285" i="1"/>
  <c r="AF3261" i="1"/>
  <c r="AF3240" i="1"/>
  <c r="AF3208" i="1"/>
  <c r="AF3138" i="1"/>
  <c r="AF3112" i="1"/>
  <c r="AF3081" i="1"/>
  <c r="AF3051" i="1"/>
  <c r="AF2973" i="1"/>
  <c r="AF2877" i="1"/>
  <c r="AF2793" i="1"/>
  <c r="AF2652" i="1"/>
  <c r="AF2613" i="1"/>
  <c r="AF2550" i="1"/>
  <c r="AF2724" i="1"/>
  <c r="AF2466" i="1"/>
  <c r="AF2471" i="1"/>
  <c r="AF2469" i="1"/>
  <c r="AF1736" i="1"/>
  <c r="AF1740" i="1"/>
  <c r="AF1746" i="1"/>
  <c r="AF1750" i="1"/>
  <c r="AF1754" i="1"/>
  <c r="AF657" i="1"/>
  <c r="AF2000" i="1"/>
  <c r="AF1926" i="1"/>
  <c r="AF1928" i="1"/>
  <c r="AF1930" i="1"/>
  <c r="AF1821" i="1"/>
  <c r="AF1823" i="1"/>
  <c r="AF1825" i="1"/>
  <c r="AF1738" i="1"/>
  <c r="AF1742" i="1"/>
  <c r="AF1744" i="1"/>
  <c r="AF1748" i="1"/>
  <c r="AF1752" i="1"/>
  <c r="AF2467" i="1"/>
  <c r="AF2472" i="1"/>
  <c r="AF1999" i="1"/>
  <c r="AF1929" i="1"/>
  <c r="AF1822" i="1"/>
  <c r="AF1826" i="1"/>
  <c r="AF1739" i="1"/>
  <c r="AF1745" i="1"/>
  <c r="AF1749" i="1"/>
  <c r="AF1753" i="1"/>
  <c r="AF2470" i="1"/>
  <c r="AF2468" i="1"/>
  <c r="AF2001" i="1"/>
  <c r="AF1927" i="1"/>
  <c r="AF1820" i="1"/>
  <c r="AF1824" i="1"/>
  <c r="AF1737" i="1"/>
  <c r="AF1741" i="1"/>
  <c r="AF1743" i="1"/>
  <c r="AF1747" i="1"/>
  <c r="AF1751" i="1"/>
  <c r="AF1755" i="1"/>
  <c r="AF2473" i="1"/>
  <c r="AF1456" i="1"/>
  <c r="AF1252" i="1"/>
  <c r="AF1248" i="1"/>
  <c r="AF1455" i="1"/>
  <c r="AF1457" i="1"/>
  <c r="AF1251" i="1"/>
  <c r="AF1247" i="1"/>
  <c r="AF1245" i="1"/>
  <c r="AF1249" i="1"/>
  <c r="AF1250" i="1"/>
  <c r="AF1246" i="1"/>
  <c r="AF1244" i="1"/>
  <c r="AF478" i="1"/>
  <c r="AF1237" i="1"/>
  <c r="AF1243" i="1"/>
  <c r="AF397" i="1"/>
  <c r="AF1240" i="1"/>
  <c r="AF1239" i="1"/>
  <c r="AF1238" i="1"/>
  <c r="AF1062" i="1"/>
  <c r="AF2542" i="1"/>
  <c r="AF1233" i="1"/>
  <c r="AF1241" i="1"/>
  <c r="AF2543" i="1"/>
  <c r="AF1242" i="1"/>
  <c r="AF2544" i="1"/>
  <c r="AF1061" i="1"/>
  <c r="AF1236" i="1"/>
  <c r="AF1060" i="1"/>
  <c r="AF1235" i="1"/>
  <c r="AF1234" i="1"/>
  <c r="AF475" i="1"/>
  <c r="AF368" i="1"/>
  <c r="AF1819" i="1"/>
  <c r="AF1732" i="1"/>
  <c r="AF2453" i="1"/>
  <c r="AF219" i="1"/>
  <c r="AF2452" i="1"/>
  <c r="AF210" i="1"/>
  <c r="AF2454" i="1"/>
  <c r="AF218" i="1"/>
  <c r="AF1731" i="1"/>
  <c r="AF426" i="1"/>
  <c r="AF425" i="1"/>
  <c r="AF2541" i="1"/>
  <c r="P1059" i="1"/>
  <c r="R1059" i="1" s="1"/>
  <c r="V2459" i="1"/>
  <c r="Z646" i="1"/>
  <c r="Z181" i="1"/>
  <c r="V2457" i="1"/>
  <c r="V556" i="1"/>
  <c r="AF2451" i="1"/>
  <c r="AF151" i="1"/>
  <c r="AF152" i="1"/>
  <c r="AF2532" i="1"/>
  <c r="AF2509" i="1"/>
  <c r="AF2525" i="1"/>
  <c r="AF2476" i="1"/>
  <c r="AF2492" i="1"/>
  <c r="AF1775" i="1"/>
  <c r="AF2517" i="1"/>
  <c r="AF2484" i="1"/>
  <c r="AF2531" i="1"/>
  <c r="AF2533" i="1"/>
  <c r="AF2510" i="1"/>
  <c r="AF2526" i="1"/>
  <c r="AF2477" i="1"/>
  <c r="AF2493" i="1"/>
  <c r="AF2020" i="1"/>
  <c r="AF1917" i="1"/>
  <c r="AF1919" i="1"/>
  <c r="AF1921" i="1"/>
  <c r="AF1923" i="1"/>
  <c r="AF1925" i="1"/>
  <c r="AF2536" i="1"/>
  <c r="AF2480" i="1"/>
  <c r="AF2519" i="1"/>
  <c r="AF2502" i="1"/>
  <c r="AF2021" i="1"/>
  <c r="AF1920" i="1"/>
  <c r="AF2521" i="1"/>
  <c r="AF2524" i="1"/>
  <c r="AF2534" i="1"/>
  <c r="AF2511" i="1"/>
  <c r="AF2527" i="1"/>
  <c r="AF2478" i="1"/>
  <c r="AF2494" i="1"/>
  <c r="AF2513" i="1"/>
  <c r="AF2496" i="1"/>
  <c r="AF1773" i="1"/>
  <c r="AF2514" i="1"/>
  <c r="AF2481" i="1"/>
  <c r="AF2497" i="1"/>
  <c r="AF2500" i="1"/>
  <c r="AF1918" i="1"/>
  <c r="AF1924" i="1"/>
  <c r="AF1931" i="1"/>
  <c r="AF2538" i="1"/>
  <c r="AF2504" i="1"/>
  <c r="AF2489" i="1"/>
  <c r="AF2535" i="1"/>
  <c r="AF2512" i="1"/>
  <c r="AF2528" i="1"/>
  <c r="AF2479" i="1"/>
  <c r="AF2495" i="1"/>
  <c r="AF2539" i="1"/>
  <c r="AF2537" i="1"/>
  <c r="AF1922" i="1"/>
  <c r="AF2491" i="1"/>
  <c r="AF2486" i="1"/>
  <c r="AF2474" i="1"/>
  <c r="AF2515" i="1"/>
  <c r="AF2482" i="1"/>
  <c r="AF2498" i="1"/>
  <c r="AF2501" i="1"/>
  <c r="AF2520" i="1"/>
  <c r="AF2488" i="1"/>
  <c r="AF1774" i="1"/>
  <c r="AF2508" i="1"/>
  <c r="AF2516" i="1"/>
  <c r="AF2483" i="1"/>
  <c r="AF2499" i="1"/>
  <c r="AF2019" i="1"/>
  <c r="AF2487" i="1"/>
  <c r="AF2505" i="1"/>
  <c r="AF2475" i="1"/>
  <c r="AF2518" i="1"/>
  <c r="AF2485" i="1"/>
  <c r="AF2503" i="1"/>
  <c r="AF2490" i="1"/>
  <c r="AF2540" i="1"/>
  <c r="AF2529" i="1"/>
  <c r="AF2506" i="1"/>
  <c r="AF2522" i="1"/>
  <c r="AF2530" i="1"/>
  <c r="AF2507" i="1"/>
  <c r="AF2523" i="1"/>
  <c r="AF1445" i="1"/>
  <c r="AF1437" i="1"/>
  <c r="AF1436" i="1"/>
  <c r="AF1443" i="1"/>
  <c r="AF1435" i="1"/>
  <c r="AF1451" i="1"/>
  <c r="AF1441" i="1"/>
  <c r="AF1444" i="1"/>
  <c r="AF1450" i="1"/>
  <c r="AF1454" i="1"/>
  <c r="AF1447" i="1"/>
  <c r="AF1453" i="1"/>
  <c r="AF1452" i="1"/>
  <c r="AF1449" i="1"/>
  <c r="AF1442" i="1"/>
  <c r="AF1448" i="1"/>
  <c r="AF1438" i="1"/>
  <c r="AF1439" i="1"/>
  <c r="AF1446" i="1"/>
  <c r="AF1440" i="1"/>
  <c r="AF666" i="1"/>
  <c r="AF2113" i="1"/>
  <c r="AF2111" i="1"/>
  <c r="AF1017" i="1"/>
  <c r="AF1995" i="1"/>
  <c r="AF15" i="1"/>
  <c r="AF31" i="1"/>
  <c r="AF47" i="1"/>
  <c r="AF63" i="1"/>
  <c r="AF79" i="1"/>
  <c r="AF95" i="1"/>
  <c r="AF111" i="1"/>
  <c r="AF127" i="1"/>
  <c r="AF143" i="1"/>
  <c r="AF161" i="1"/>
  <c r="AF178" i="1"/>
  <c r="AF194" i="1"/>
  <c r="AF211" i="1"/>
  <c r="AF229" i="1"/>
  <c r="AF245" i="1"/>
  <c r="AF261" i="1"/>
  <c r="AF277" i="1"/>
  <c r="AF293" i="1"/>
  <c r="AF309" i="1"/>
  <c r="AF325" i="1"/>
  <c r="AF341" i="1"/>
  <c r="AF358" i="1"/>
  <c r="AF375" i="1"/>
  <c r="AF392" i="1"/>
  <c r="AF409" i="1"/>
  <c r="AF427" i="1"/>
  <c r="AF443" i="1"/>
  <c r="AF459" i="1"/>
  <c r="AF476" i="1"/>
  <c r="AF493" i="1"/>
  <c r="AF509" i="1"/>
  <c r="AF525" i="1"/>
  <c r="AF542" i="1"/>
  <c r="AF559" i="1"/>
  <c r="AF576" i="1"/>
  <c r="AF592" i="1"/>
  <c r="AF609" i="1"/>
  <c r="AF625" i="1"/>
  <c r="AF641" i="1"/>
  <c r="AF658" i="1"/>
  <c r="AF676" i="1"/>
  <c r="AF692" i="1"/>
  <c r="AF708" i="1"/>
  <c r="AF724" i="1"/>
  <c r="AF740" i="1"/>
  <c r="AF756" i="1"/>
  <c r="AF772" i="1"/>
  <c r="AF788" i="1"/>
  <c r="AF804" i="1"/>
  <c r="AF820" i="1"/>
  <c r="AF836" i="1"/>
  <c r="AF852" i="1"/>
  <c r="AF868" i="1"/>
  <c r="AF884" i="1"/>
  <c r="AF900" i="1"/>
  <c r="AF916" i="1"/>
  <c r="AF932" i="1"/>
  <c r="AF948" i="1"/>
  <c r="AF975" i="1"/>
  <c r="AF991" i="1"/>
  <c r="AF1007" i="1"/>
  <c r="AF1028" i="1"/>
  <c r="AF1044" i="1"/>
  <c r="AF1063" i="1"/>
  <c r="AF1079" i="1"/>
  <c r="AF1095" i="1"/>
  <c r="AF1111" i="1"/>
  <c r="AF1127" i="1"/>
  <c r="AF1143" i="1"/>
  <c r="AF1159" i="1"/>
  <c r="AF1175" i="1"/>
  <c r="AF1191" i="1"/>
  <c r="AF1207" i="1"/>
  <c r="AF1223" i="1"/>
  <c r="AF1259" i="1"/>
  <c r="AF1275" i="1"/>
  <c r="AF16" i="1"/>
  <c r="AF32" i="1"/>
  <c r="AF48" i="1"/>
  <c r="AF64" i="1"/>
  <c r="AF80" i="1"/>
  <c r="AF96" i="1"/>
  <c r="AF112" i="1"/>
  <c r="AF128" i="1"/>
  <c r="AF144" i="1"/>
  <c r="AF162" i="1"/>
  <c r="AF179" i="1"/>
  <c r="AF195" i="1"/>
  <c r="AF212" i="1"/>
  <c r="AF230" i="1"/>
  <c r="AF246" i="1"/>
  <c r="AF262" i="1"/>
  <c r="AF278" i="1"/>
  <c r="AF294" i="1"/>
  <c r="AF310" i="1"/>
  <c r="AF326" i="1"/>
  <c r="AF342" i="1"/>
  <c r="AF359" i="1"/>
  <c r="AF376" i="1"/>
  <c r="AF393" i="1"/>
  <c r="AF410" i="1"/>
  <c r="AF428" i="1"/>
  <c r="AF444" i="1"/>
  <c r="AF460" i="1"/>
  <c r="AF477" i="1"/>
  <c r="AF494" i="1"/>
  <c r="AF510" i="1"/>
  <c r="AF526" i="1"/>
  <c r="AF543" i="1"/>
  <c r="AF560" i="1"/>
  <c r="AF577" i="1"/>
  <c r="AF593" i="1"/>
  <c r="AF610" i="1"/>
  <c r="AF626" i="1"/>
  <c r="AF642" i="1"/>
  <c r="AF660" i="1"/>
  <c r="AF677" i="1"/>
  <c r="AF693" i="1"/>
  <c r="AF709" i="1"/>
  <c r="AF725" i="1"/>
  <c r="AF741" i="1"/>
  <c r="AF757" i="1"/>
  <c r="AF773" i="1"/>
  <c r="AF789" i="1"/>
  <c r="AF805" i="1"/>
  <c r="AF821" i="1"/>
  <c r="AF837" i="1"/>
  <c r="AF853" i="1"/>
  <c r="AF869" i="1"/>
  <c r="AF885" i="1"/>
  <c r="AF901" i="1"/>
  <c r="AF917" i="1"/>
  <c r="AF933" i="1"/>
  <c r="AF949" i="1"/>
  <c r="AF976" i="1"/>
  <c r="AF992" i="1"/>
  <c r="AF1008" i="1"/>
  <c r="AF1029" i="1"/>
  <c r="AF1045" i="1"/>
  <c r="AF1064" i="1"/>
  <c r="AF1080" i="1"/>
  <c r="AF1096" i="1"/>
  <c r="AF1112" i="1"/>
  <c r="AF1128" i="1"/>
  <c r="AF1144" i="1"/>
  <c r="AF1160" i="1"/>
  <c r="AF1176" i="1"/>
  <c r="AF1192" i="1"/>
  <c r="AF1208" i="1"/>
  <c r="AF1224" i="1"/>
  <c r="AF1260" i="1"/>
  <c r="AF1276" i="1"/>
  <c r="AF960" i="1"/>
  <c r="AF1997" i="1"/>
  <c r="AF17" i="1"/>
  <c r="AF33" i="1"/>
  <c r="AF49" i="1"/>
  <c r="AF65" i="1"/>
  <c r="AF81" i="1"/>
  <c r="AF97" i="1"/>
  <c r="AF113" i="1"/>
  <c r="AF129" i="1"/>
  <c r="AF145" i="1"/>
  <c r="AF163" i="1"/>
  <c r="AF180" i="1"/>
  <c r="AF196" i="1"/>
  <c r="AF213" i="1"/>
  <c r="AF231" i="1"/>
  <c r="AF247" i="1"/>
  <c r="AF263" i="1"/>
  <c r="AF279" i="1"/>
  <c r="AF295" i="1"/>
  <c r="AF311" i="1"/>
  <c r="AF327" i="1"/>
  <c r="AF343" i="1"/>
  <c r="AF360" i="1"/>
  <c r="AF377" i="1"/>
  <c r="AF394" i="1"/>
  <c r="AF411" i="1"/>
  <c r="AF429" i="1"/>
  <c r="AF445" i="1"/>
  <c r="AF461" i="1"/>
  <c r="AF479" i="1"/>
  <c r="AF495" i="1"/>
  <c r="AF511" i="1"/>
  <c r="AF527" i="1"/>
  <c r="AF544" i="1"/>
  <c r="AF561" i="1"/>
  <c r="AF578" i="1"/>
  <c r="AF595" i="1"/>
  <c r="AF611" i="1"/>
  <c r="AF627" i="1"/>
  <c r="AF643" i="1"/>
  <c r="AF661" i="1"/>
  <c r="AF678" i="1"/>
  <c r="AF694" i="1"/>
  <c r="AF710" i="1"/>
  <c r="AF726" i="1"/>
  <c r="AF742" i="1"/>
  <c r="AF758" i="1"/>
  <c r="AF774" i="1"/>
  <c r="AF790" i="1"/>
  <c r="AF806" i="1"/>
  <c r="AF822" i="1"/>
  <c r="AF838" i="1"/>
  <c r="AF854" i="1"/>
  <c r="AF870" i="1"/>
  <c r="AF886" i="1"/>
  <c r="AF902" i="1"/>
  <c r="AF918" i="1"/>
  <c r="AF934" i="1"/>
  <c r="AF950" i="1"/>
  <c r="AF977" i="1"/>
  <c r="AF993" i="1"/>
  <c r="AF1009" i="1"/>
  <c r="AF1030" i="1"/>
  <c r="AF1046" i="1"/>
  <c r="AF1065" i="1"/>
  <c r="AF1081" i="1"/>
  <c r="AF1097" i="1"/>
  <c r="AF1113" i="1"/>
  <c r="AF1129" i="1"/>
  <c r="AF1145" i="1"/>
  <c r="AF1161" i="1"/>
  <c r="AF1177" i="1"/>
  <c r="AF1193" i="1"/>
  <c r="AF1209" i="1"/>
  <c r="AF1225" i="1"/>
  <c r="AF1261" i="1"/>
  <c r="AF1277" i="1"/>
  <c r="AF2465" i="1"/>
  <c r="AF18" i="1"/>
  <c r="AF34" i="1"/>
  <c r="AF50" i="1"/>
  <c r="AF66" i="1"/>
  <c r="AF82" i="1"/>
  <c r="AF98" i="1"/>
  <c r="AF114" i="1"/>
  <c r="AF130" i="1"/>
  <c r="AF146" i="1"/>
  <c r="AF164" i="1"/>
  <c r="AF181" i="1"/>
  <c r="AF197" i="1"/>
  <c r="AF214" i="1"/>
  <c r="AF232" i="1"/>
  <c r="AF248" i="1"/>
  <c r="AF264" i="1"/>
  <c r="AF280" i="1"/>
  <c r="AF296" i="1"/>
  <c r="AF312" i="1"/>
  <c r="AF328" i="1"/>
  <c r="AF344" i="1"/>
  <c r="AF361" i="1"/>
  <c r="AF378" i="1"/>
  <c r="AF395" i="1"/>
  <c r="AF412" i="1"/>
  <c r="AF430" i="1"/>
  <c r="AF446" i="1"/>
  <c r="AF462" i="1"/>
  <c r="AF480" i="1"/>
  <c r="AF496" i="1"/>
  <c r="AF512" i="1"/>
  <c r="AF528" i="1"/>
  <c r="AF545" i="1"/>
  <c r="AF562" i="1"/>
  <c r="AF579" i="1"/>
  <c r="AF596" i="1"/>
  <c r="AF612" i="1"/>
  <c r="AF628" i="1"/>
  <c r="AF644" i="1"/>
  <c r="AF662" i="1"/>
  <c r="AF679" i="1"/>
  <c r="AF695" i="1"/>
  <c r="AF711" i="1"/>
  <c r="AF727" i="1"/>
  <c r="AF743" i="1"/>
  <c r="AF759" i="1"/>
  <c r="AF775" i="1"/>
  <c r="AF791" i="1"/>
  <c r="AF807" i="1"/>
  <c r="AF823" i="1"/>
  <c r="AF839" i="1"/>
  <c r="AF855" i="1"/>
  <c r="AF871" i="1"/>
  <c r="AF887" i="1"/>
  <c r="AF903" i="1"/>
  <c r="AF919" i="1"/>
  <c r="AF935" i="1"/>
  <c r="AF951" i="1"/>
  <c r="AF978" i="1"/>
  <c r="AF994" i="1"/>
  <c r="AF1010" i="1"/>
  <c r="AF1031" i="1"/>
  <c r="AF1047" i="1"/>
  <c r="AF1066" i="1"/>
  <c r="AF1082" i="1"/>
  <c r="AF1098" i="1"/>
  <c r="AF1114" i="1"/>
  <c r="AF1130" i="1"/>
  <c r="AF1146" i="1"/>
  <c r="AF1162" i="1"/>
  <c r="AF1178" i="1"/>
  <c r="AF1194" i="1"/>
  <c r="AF1210" i="1"/>
  <c r="AF1226" i="1"/>
  <c r="AF1262" i="1"/>
  <c r="AF1278" i="1"/>
  <c r="AF557" i="1"/>
  <c r="AF1014" i="1"/>
  <c r="AF1992" i="1"/>
  <c r="AF4" i="1"/>
  <c r="AF20" i="1"/>
  <c r="AF36" i="1"/>
  <c r="AF52" i="1"/>
  <c r="AF68" i="1"/>
  <c r="AF84" i="1"/>
  <c r="AF100" i="1"/>
  <c r="AF116" i="1"/>
  <c r="AF132" i="1"/>
  <c r="AF148" i="1"/>
  <c r="AF166" i="1"/>
  <c r="AF183" i="1"/>
  <c r="AF199" i="1"/>
  <c r="AF216" i="1"/>
  <c r="AF234" i="1"/>
  <c r="AF250" i="1"/>
  <c r="AF266" i="1"/>
  <c r="AF282" i="1"/>
  <c r="AF298" i="1"/>
  <c r="AF314" i="1"/>
  <c r="AF330" i="1"/>
  <c r="AF346" i="1"/>
  <c r="AF363" i="1"/>
  <c r="AF381" i="1"/>
  <c r="AF398" i="1"/>
  <c r="AF414" i="1"/>
  <c r="AF432" i="1"/>
  <c r="AF448" i="1"/>
  <c r="AF464" i="1"/>
  <c r="AF482" i="1"/>
  <c r="AF498" i="1"/>
  <c r="AF514" i="1"/>
  <c r="AF530" i="1"/>
  <c r="AF547" i="1"/>
  <c r="AF564" i="1"/>
  <c r="AF581" i="1"/>
  <c r="AF598" i="1"/>
  <c r="AF614" i="1"/>
  <c r="AF630" i="1"/>
  <c r="AF646" i="1"/>
  <c r="AF664" i="1"/>
  <c r="AF681" i="1"/>
  <c r="AF697" i="1"/>
  <c r="AF713" i="1"/>
  <c r="AF729" i="1"/>
  <c r="AF745" i="1"/>
  <c r="AF761" i="1"/>
  <c r="AF777" i="1"/>
  <c r="AF793" i="1"/>
  <c r="AF809" i="1"/>
  <c r="AF825" i="1"/>
  <c r="AF841" i="1"/>
  <c r="AF857" i="1"/>
  <c r="AF873" i="1"/>
  <c r="AF889" i="1"/>
  <c r="AF905" i="1"/>
  <c r="AF921" i="1"/>
  <c r="AF937" i="1"/>
  <c r="AF953" i="1"/>
  <c r="AF980" i="1"/>
  <c r="AF996" i="1"/>
  <c r="AF1012" i="1"/>
  <c r="AF1033" i="1"/>
  <c r="AF1049" i="1"/>
  <c r="AF1068" i="1"/>
  <c r="AF1084" i="1"/>
  <c r="AF1100" i="1"/>
  <c r="AF1116" i="1"/>
  <c r="AF1132" i="1"/>
  <c r="AF1148" i="1"/>
  <c r="AF1164" i="1"/>
  <c r="AF1180" i="1"/>
  <c r="AF1196" i="1"/>
  <c r="AF1212" i="1"/>
  <c r="AF1228" i="1"/>
  <c r="AF1264" i="1"/>
  <c r="AF964" i="1"/>
  <c r="AF5" i="1"/>
  <c r="AF21" i="1"/>
  <c r="AF37" i="1"/>
  <c r="AF53" i="1"/>
  <c r="AF69" i="1"/>
  <c r="AF85" i="1"/>
  <c r="AF101" i="1"/>
  <c r="AF117" i="1"/>
  <c r="AF133" i="1"/>
  <c r="AF149" i="1"/>
  <c r="AF167" i="1"/>
  <c r="AF184" i="1"/>
  <c r="AF200" i="1"/>
  <c r="AF217" i="1"/>
  <c r="AF235" i="1"/>
  <c r="AF251" i="1"/>
  <c r="AF267" i="1"/>
  <c r="AF283" i="1"/>
  <c r="AF299" i="1"/>
  <c r="AF315" i="1"/>
  <c r="AF331" i="1"/>
  <c r="AF347" i="1"/>
  <c r="AF364" i="1"/>
  <c r="AF382" i="1"/>
  <c r="AF399" i="1"/>
  <c r="AF415" i="1"/>
  <c r="AF433" i="1"/>
  <c r="AF449" i="1"/>
  <c r="AF465" i="1"/>
  <c r="AF483" i="1"/>
  <c r="AF499" i="1"/>
  <c r="AF515" i="1"/>
  <c r="AF531" i="1"/>
  <c r="AF548" i="1"/>
  <c r="AF565" i="1"/>
  <c r="AF582" i="1"/>
  <c r="AF599" i="1"/>
  <c r="AF615" i="1"/>
  <c r="AF631" i="1"/>
  <c r="AF647" i="1"/>
  <c r="AF665" i="1"/>
  <c r="AF682" i="1"/>
  <c r="AF698" i="1"/>
  <c r="AF714" i="1"/>
  <c r="AF730" i="1"/>
  <c r="AF746" i="1"/>
  <c r="AF762" i="1"/>
  <c r="AF778" i="1"/>
  <c r="AF794" i="1"/>
  <c r="AF810" i="1"/>
  <c r="AF826" i="1"/>
  <c r="AF842" i="1"/>
  <c r="AF858" i="1"/>
  <c r="AF874" i="1"/>
  <c r="AF890" i="1"/>
  <c r="AF906" i="1"/>
  <c r="AF922" i="1"/>
  <c r="AF938" i="1"/>
  <c r="AF954" i="1"/>
  <c r="AF981" i="1"/>
  <c r="AF997" i="1"/>
  <c r="AF1018" i="1"/>
  <c r="AF1034" i="1"/>
  <c r="AF1050" i="1"/>
  <c r="AF1069" i="1"/>
  <c r="AF1085" i="1"/>
  <c r="AF1101" i="1"/>
  <c r="AF1117" i="1"/>
  <c r="AF1133" i="1"/>
  <c r="AF1149" i="1"/>
  <c r="AF1165" i="1"/>
  <c r="AF1181" i="1"/>
  <c r="AF1197" i="1"/>
  <c r="AF1213" i="1"/>
  <c r="AF1229" i="1"/>
  <c r="AF1265" i="1"/>
  <c r="AF170" i="1"/>
  <c r="AF2110" i="1"/>
  <c r="AF7" i="1"/>
  <c r="AF23" i="1"/>
  <c r="AF39" i="1"/>
  <c r="AF55" i="1"/>
  <c r="AF71" i="1"/>
  <c r="AF87" i="1"/>
  <c r="AF103" i="1"/>
  <c r="AF119" i="1"/>
  <c r="AF135" i="1"/>
  <c r="AF153" i="1"/>
  <c r="AF169" i="1"/>
  <c r="AF186" i="1"/>
  <c r="AF202" i="1"/>
  <c r="AF221" i="1"/>
  <c r="AF237" i="1"/>
  <c r="AF253" i="1"/>
  <c r="AF269" i="1"/>
  <c r="AF285" i="1"/>
  <c r="AF301" i="1"/>
  <c r="AF317" i="1"/>
  <c r="AF333" i="1"/>
  <c r="AF349" i="1"/>
  <c r="AF366" i="1"/>
  <c r="AF384" i="1"/>
  <c r="AF401" i="1"/>
  <c r="AF417" i="1"/>
  <c r="AF435" i="1"/>
  <c r="AF451" i="1"/>
  <c r="AF467" i="1"/>
  <c r="AF485" i="1"/>
  <c r="AF501" i="1"/>
  <c r="AF517" i="1"/>
  <c r="AF534" i="1"/>
  <c r="AF550" i="1"/>
  <c r="AF567" i="1"/>
  <c r="AF584" i="1"/>
  <c r="AF601" i="1"/>
  <c r="AF617" i="1"/>
  <c r="AF633" i="1"/>
  <c r="AF649" i="1"/>
  <c r="AF668" i="1"/>
  <c r="AF684" i="1"/>
  <c r="AF700" i="1"/>
  <c r="AF716" i="1"/>
  <c r="AF732" i="1"/>
  <c r="AF748" i="1"/>
  <c r="AF764" i="1"/>
  <c r="AF780" i="1"/>
  <c r="AF796" i="1"/>
  <c r="AF812" i="1"/>
  <c r="AF828" i="1"/>
  <c r="AF844" i="1"/>
  <c r="AF860" i="1"/>
  <c r="AF876" i="1"/>
  <c r="AF892" i="1"/>
  <c r="AF908" i="1"/>
  <c r="AF924" i="1"/>
  <c r="AF940" i="1"/>
  <c r="AF956" i="1"/>
  <c r="AF983" i="1"/>
  <c r="AF999" i="1"/>
  <c r="AF959" i="1"/>
  <c r="AF1996" i="1"/>
  <c r="AF8" i="1"/>
  <c r="AF24" i="1"/>
  <c r="AF40" i="1"/>
  <c r="AF56" i="1"/>
  <c r="AF72" i="1"/>
  <c r="AF88" i="1"/>
  <c r="AF104" i="1"/>
  <c r="AF120" i="1"/>
  <c r="AF136" i="1"/>
  <c r="AF154" i="1"/>
  <c r="AF171" i="1"/>
  <c r="AF187" i="1"/>
  <c r="AF203" i="1"/>
  <c r="AF222" i="1"/>
  <c r="AF238" i="1"/>
  <c r="AF254" i="1"/>
  <c r="AF270" i="1"/>
  <c r="AF286" i="1"/>
  <c r="AF302" i="1"/>
  <c r="AF318" i="1"/>
  <c r="AF334" i="1"/>
  <c r="AF351" i="1"/>
  <c r="AF367" i="1"/>
  <c r="AF385" i="1"/>
  <c r="AF402" i="1"/>
  <c r="AF418" i="1"/>
  <c r="AF436" i="1"/>
  <c r="AF452" i="1"/>
  <c r="AF468" i="1"/>
  <c r="AF486" i="1"/>
  <c r="AF502" i="1"/>
  <c r="AF518" i="1"/>
  <c r="AF535" i="1"/>
  <c r="AF551" i="1"/>
  <c r="AF568" i="1"/>
  <c r="AF585" i="1"/>
  <c r="AF602" i="1"/>
  <c r="AF618" i="1"/>
  <c r="AF634" i="1"/>
  <c r="AF650" i="1"/>
  <c r="AF669" i="1"/>
  <c r="AF685" i="1"/>
  <c r="AF701" i="1"/>
  <c r="AF717" i="1"/>
  <c r="AF733" i="1"/>
  <c r="AF749" i="1"/>
  <c r="AF765" i="1"/>
  <c r="AF350" i="1"/>
  <c r="AF1013" i="1"/>
  <c r="AF1991" i="1"/>
  <c r="AF11" i="1"/>
  <c r="AF27" i="1"/>
  <c r="AF43" i="1"/>
  <c r="AF59" i="1"/>
  <c r="AF75" i="1"/>
  <c r="AF91" i="1"/>
  <c r="AF107" i="1"/>
  <c r="AF123" i="1"/>
  <c r="AF139" i="1"/>
  <c r="AF963" i="1"/>
  <c r="AF965" i="1"/>
  <c r="AF10" i="1"/>
  <c r="AF45" i="1"/>
  <c r="AF83" i="1"/>
  <c r="AF121" i="1"/>
  <c r="AF157" i="1"/>
  <c r="AF190" i="1"/>
  <c r="AF225" i="1"/>
  <c r="AF257" i="1"/>
  <c r="AF289" i="1"/>
  <c r="AF321" i="1"/>
  <c r="AF354" i="1"/>
  <c r="AF388" i="1"/>
  <c r="AF421" i="1"/>
  <c r="AF455" i="1"/>
  <c r="AF489" i="1"/>
  <c r="AF521" i="1"/>
  <c r="AF554" i="1"/>
  <c r="AF588" i="1"/>
  <c r="AF621" i="1"/>
  <c r="AF653" i="1"/>
  <c r="AF688" i="1"/>
  <c r="AF720" i="1"/>
  <c r="AF752" i="1"/>
  <c r="AF783" i="1"/>
  <c r="AF813" i="1"/>
  <c r="AF840" i="1"/>
  <c r="AF866" i="1"/>
  <c r="AF896" i="1"/>
  <c r="AF926" i="1"/>
  <c r="AF955" i="1"/>
  <c r="AF990" i="1"/>
  <c r="AF1024" i="1"/>
  <c r="AF1052" i="1"/>
  <c r="AF1077" i="1"/>
  <c r="AF1105" i="1"/>
  <c r="AF1131" i="1"/>
  <c r="AF1155" i="1"/>
  <c r="AF1183" i="1"/>
  <c r="AF1205" i="1"/>
  <c r="AF1253" i="1"/>
  <c r="AF1279" i="1"/>
  <c r="AF1295" i="1"/>
  <c r="AF1311" i="1"/>
  <c r="AF1327" i="1"/>
  <c r="AF1343" i="1"/>
  <c r="AF1359" i="1"/>
  <c r="AF1375" i="1"/>
  <c r="AF1391" i="1"/>
  <c r="AF1407" i="1"/>
  <c r="AF1423" i="1"/>
  <c r="AF1462" i="1"/>
  <c r="AF1478" i="1"/>
  <c r="AF1494" i="1"/>
  <c r="AF1510" i="1"/>
  <c r="AF1526" i="1"/>
  <c r="AF1542" i="1"/>
  <c r="AF1558" i="1"/>
  <c r="AF1574" i="1"/>
  <c r="AF1590" i="1"/>
  <c r="AF1606" i="1"/>
  <c r="AF1622" i="1"/>
  <c r="AF1638" i="1"/>
  <c r="AF1654" i="1"/>
  <c r="AF1670" i="1"/>
  <c r="AF1686" i="1"/>
  <c r="AF1702" i="1"/>
  <c r="AF1718" i="1"/>
  <c r="AF1756" i="1"/>
  <c r="AF1772" i="1"/>
  <c r="AF1791" i="1"/>
  <c r="AF1807" i="1"/>
  <c r="AF1831" i="1"/>
  <c r="AF1847" i="1"/>
  <c r="AF1863" i="1"/>
  <c r="AF1879" i="1"/>
  <c r="AF1895" i="1"/>
  <c r="AF1911" i="1"/>
  <c r="AF1942" i="1"/>
  <c r="AF1958" i="1"/>
  <c r="AF594" i="1"/>
  <c r="AF961" i="1"/>
  <c r="AF12" i="1"/>
  <c r="AF46" i="1"/>
  <c r="AF86" i="1"/>
  <c r="AF122" i="1"/>
  <c r="AF158" i="1"/>
  <c r="AF191" i="1"/>
  <c r="AF226" i="1"/>
  <c r="AF258" i="1"/>
  <c r="AF290" i="1"/>
  <c r="AF322" i="1"/>
  <c r="AF355" i="1"/>
  <c r="AF389" i="1"/>
  <c r="AF422" i="1"/>
  <c r="AF456" i="1"/>
  <c r="AF490" i="1"/>
  <c r="AF522" i="1"/>
  <c r="AF555" i="1"/>
  <c r="AF589" i="1"/>
  <c r="AF622" i="1"/>
  <c r="AF654" i="1"/>
  <c r="AF689" i="1"/>
  <c r="AF721" i="1"/>
  <c r="AF753" i="1"/>
  <c r="AF784" i="1"/>
  <c r="AF814" i="1"/>
  <c r="AF843" i="1"/>
  <c r="AF867" i="1"/>
  <c r="AF897" i="1"/>
  <c r="AF927" i="1"/>
  <c r="AF957" i="1"/>
  <c r="AF995" i="1"/>
  <c r="AF1025" i="1"/>
  <c r="AF1053" i="1"/>
  <c r="AF1078" i="1"/>
  <c r="AF1106" i="1"/>
  <c r="AF1134" i="1"/>
  <c r="AF1156" i="1"/>
  <c r="AF1184" i="1"/>
  <c r="AF1206" i="1"/>
  <c r="AF1254" i="1"/>
  <c r="AF1280" i="1"/>
  <c r="AF1296" i="1"/>
  <c r="AF1312" i="1"/>
  <c r="AF1328" i="1"/>
  <c r="AF1344" i="1"/>
  <c r="AF1360" i="1"/>
  <c r="AF1376" i="1"/>
  <c r="AF1392" i="1"/>
  <c r="AF1408" i="1"/>
  <c r="AF1424" i="1"/>
  <c r="AF1463" i="1"/>
  <c r="AF1479" i="1"/>
  <c r="AF1495" i="1"/>
  <c r="AF1511" i="1"/>
  <c r="AF1527" i="1"/>
  <c r="AF1543" i="1"/>
  <c r="AF1559" i="1"/>
  <c r="AF1575" i="1"/>
  <c r="AF1591" i="1"/>
  <c r="AF1607" i="1"/>
  <c r="AF1623" i="1"/>
  <c r="AF1639" i="1"/>
  <c r="AF1655" i="1"/>
  <c r="AF1671" i="1"/>
  <c r="AF1687" i="1"/>
  <c r="AF1703" i="1"/>
  <c r="AF1719" i="1"/>
  <c r="AF1757" i="1"/>
  <c r="AF1776" i="1"/>
  <c r="AF1792" i="1"/>
  <c r="AF1808" i="1"/>
  <c r="AF1832" i="1"/>
  <c r="AF1848" i="1"/>
  <c r="AF1864" i="1"/>
  <c r="AF1880" i="1"/>
  <c r="AF1896" i="1"/>
  <c r="AF1912" i="1"/>
  <c r="AF1943" i="1"/>
  <c r="AF1959" i="1"/>
  <c r="AF379" i="1"/>
  <c r="AF572" i="1"/>
  <c r="AF1993" i="1"/>
  <c r="AF13" i="1"/>
  <c r="AF51" i="1"/>
  <c r="AF89" i="1"/>
  <c r="AF124" i="1"/>
  <c r="AF159" i="1"/>
  <c r="AF192" i="1"/>
  <c r="AF227" i="1"/>
  <c r="AF259" i="1"/>
  <c r="AF291" i="1"/>
  <c r="AF323" i="1"/>
  <c r="AF356" i="1"/>
  <c r="AF390" i="1"/>
  <c r="AF423" i="1"/>
  <c r="AF457" i="1"/>
  <c r="AF491" i="1"/>
  <c r="AF523" i="1"/>
  <c r="AF556" i="1"/>
  <c r="AF590" i="1"/>
  <c r="AF623" i="1"/>
  <c r="AF655" i="1"/>
  <c r="AF690" i="1"/>
  <c r="AF722" i="1"/>
  <c r="AF754" i="1"/>
  <c r="AF785" i="1"/>
  <c r="AF815" i="1"/>
  <c r="AF845" i="1"/>
  <c r="AF872" i="1"/>
  <c r="AF898" i="1"/>
  <c r="AF928" i="1"/>
  <c r="AF958" i="1"/>
  <c r="AF998" i="1"/>
  <c r="AF1026" i="1"/>
  <c r="AF1054" i="1"/>
  <c r="AF1083" i="1"/>
  <c r="AF1107" i="1"/>
  <c r="AF1135" i="1"/>
  <c r="AF1157" i="1"/>
  <c r="AF1185" i="1"/>
  <c r="AF1211" i="1"/>
  <c r="AF1255" i="1"/>
  <c r="AF1281" i="1"/>
  <c r="AF1297" i="1"/>
  <c r="AF1313" i="1"/>
  <c r="AF1329" i="1"/>
  <c r="AF1345" i="1"/>
  <c r="AF1361" i="1"/>
  <c r="AF1377" i="1"/>
  <c r="AF1393" i="1"/>
  <c r="AF1409" i="1"/>
  <c r="AF1425" i="1"/>
  <c r="AF1464" i="1"/>
  <c r="AF1480" i="1"/>
  <c r="AF1496" i="1"/>
  <c r="AF1512" i="1"/>
  <c r="AF1528" i="1"/>
  <c r="AF1544" i="1"/>
  <c r="AF1560" i="1"/>
  <c r="AF1576" i="1"/>
  <c r="AF1592" i="1"/>
  <c r="AF1608" i="1"/>
  <c r="AF1624" i="1"/>
  <c r="AF1640" i="1"/>
  <c r="AF1656" i="1"/>
  <c r="AF1672" i="1"/>
  <c r="AF1688" i="1"/>
  <c r="AF1704" i="1"/>
  <c r="AF1720" i="1"/>
  <c r="AF1758" i="1"/>
  <c r="AF1777" i="1"/>
  <c r="AF1793" i="1"/>
  <c r="AF1809" i="1"/>
  <c r="AF1833" i="1"/>
  <c r="AF1849" i="1"/>
  <c r="AF1865" i="1"/>
  <c r="AF1881" i="1"/>
  <c r="AF1897" i="1"/>
  <c r="AF1913" i="1"/>
  <c r="AF1944" i="1"/>
  <c r="AF1960" i="1"/>
  <c r="AF533" i="1"/>
  <c r="AF14" i="1"/>
  <c r="AF54" i="1"/>
  <c r="AF90" i="1"/>
  <c r="AF125" i="1"/>
  <c r="AF160" i="1"/>
  <c r="AF193" i="1"/>
  <c r="AF228" i="1"/>
  <c r="AF260" i="1"/>
  <c r="AF292" i="1"/>
  <c r="AF324" i="1"/>
  <c r="AF357" i="1"/>
  <c r="AF391" i="1"/>
  <c r="AF424" i="1"/>
  <c r="AF458" i="1"/>
  <c r="AF492" i="1"/>
  <c r="AF524" i="1"/>
  <c r="AF558" i="1"/>
  <c r="AF591" i="1"/>
  <c r="AF624" i="1"/>
  <c r="AF656" i="1"/>
  <c r="AF691" i="1"/>
  <c r="AF723" i="1"/>
  <c r="AF755" i="1"/>
  <c r="AF786" i="1"/>
  <c r="AF816" i="1"/>
  <c r="AF846" i="1"/>
  <c r="AF875" i="1"/>
  <c r="AF899" i="1"/>
  <c r="AF929" i="1"/>
  <c r="AF970" i="1"/>
  <c r="AF1000" i="1"/>
  <c r="AF1027" i="1"/>
  <c r="AF1055" i="1"/>
  <c r="AF1086" i="1"/>
  <c r="AF1108" i="1"/>
  <c r="AF1136" i="1"/>
  <c r="AF1158" i="1"/>
  <c r="AF1186" i="1"/>
  <c r="AF1214" i="1"/>
  <c r="AF1256" i="1"/>
  <c r="AF1282" i="1"/>
  <c r="AF1298" i="1"/>
  <c r="AF1314" i="1"/>
  <c r="AF1330" i="1"/>
  <c r="AF1346" i="1"/>
  <c r="AF1362" i="1"/>
  <c r="AF1378" i="1"/>
  <c r="AF1394" i="1"/>
  <c r="AF1410" i="1"/>
  <c r="AF1426" i="1"/>
  <c r="AF1465" i="1"/>
  <c r="AF1481" i="1"/>
  <c r="AF1497" i="1"/>
  <c r="AF1513" i="1"/>
  <c r="AF1529" i="1"/>
  <c r="AF1545" i="1"/>
  <c r="AF1561" i="1"/>
  <c r="AF1577" i="1"/>
  <c r="AF1593" i="1"/>
  <c r="AF1609" i="1"/>
  <c r="AF1625" i="1"/>
  <c r="AF1641" i="1"/>
  <c r="AF1657" i="1"/>
  <c r="AF1673" i="1"/>
  <c r="AF1689" i="1"/>
  <c r="AF1705" i="1"/>
  <c r="AF1721" i="1"/>
  <c r="AF1759" i="1"/>
  <c r="AF1778" i="1"/>
  <c r="AF1794" i="1"/>
  <c r="AF1810" i="1"/>
  <c r="AF1834" i="1"/>
  <c r="AF1850" i="1"/>
  <c r="AF1866" i="1"/>
  <c r="AF1882" i="1"/>
  <c r="AF1898" i="1"/>
  <c r="AF1914" i="1"/>
  <c r="AF1945" i="1"/>
  <c r="AF1961" i="1"/>
  <c r="AF1016" i="1"/>
  <c r="AF19" i="1"/>
  <c r="AF57" i="1"/>
  <c r="AF92" i="1"/>
  <c r="AF126" i="1"/>
  <c r="AF165" i="1"/>
  <c r="AF198" i="1"/>
  <c r="AF233" i="1"/>
  <c r="AF265" i="1"/>
  <c r="AF297" i="1"/>
  <c r="AF329" i="1"/>
  <c r="AF362" i="1"/>
  <c r="AF396" i="1"/>
  <c r="AF431" i="1"/>
  <c r="AF463" i="1"/>
  <c r="AF497" i="1"/>
  <c r="AF529" i="1"/>
  <c r="AF563" i="1"/>
  <c r="AF597" i="1"/>
  <c r="AF629" i="1"/>
  <c r="AF663" i="1"/>
  <c r="AF696" i="1"/>
  <c r="AF728" i="1"/>
  <c r="AF760" i="1"/>
  <c r="AF787" i="1"/>
  <c r="AF817" i="1"/>
  <c r="AF847" i="1"/>
  <c r="AF877" i="1"/>
  <c r="AF904" i="1"/>
  <c r="AF930" i="1"/>
  <c r="AF971" i="1"/>
  <c r="AF1001" i="1"/>
  <c r="AF1032" i="1"/>
  <c r="AF1056" i="1"/>
  <c r="AF1087" i="1"/>
  <c r="AF1109" i="1"/>
  <c r="AF1137" i="1"/>
  <c r="AF1163" i="1"/>
  <c r="AF1187" i="1"/>
  <c r="AF1215" i="1"/>
  <c r="AF1257" i="1"/>
  <c r="AF1283" i="1"/>
  <c r="AF1299" i="1"/>
  <c r="AF1315" i="1"/>
  <c r="AF1331" i="1"/>
  <c r="AF1347" i="1"/>
  <c r="AF1363" i="1"/>
  <c r="AF1379" i="1"/>
  <c r="AF1395" i="1"/>
  <c r="AF1411" i="1"/>
  <c r="AF1427" i="1"/>
  <c r="AF1466" i="1"/>
  <c r="AF1482" i="1"/>
  <c r="AF1498" i="1"/>
  <c r="AF1514" i="1"/>
  <c r="AF1530" i="1"/>
  <c r="AF1546" i="1"/>
  <c r="AF1562" i="1"/>
  <c r="AF1578" i="1"/>
  <c r="AF1594" i="1"/>
  <c r="AF1610" i="1"/>
  <c r="AF1626" i="1"/>
  <c r="AF1642" i="1"/>
  <c r="AF1658" i="1"/>
  <c r="AF1674" i="1"/>
  <c r="AF1690" i="1"/>
  <c r="AF1706" i="1"/>
  <c r="AF1722" i="1"/>
  <c r="AF1760" i="1"/>
  <c r="AF1779" i="1"/>
  <c r="AF1795" i="1"/>
  <c r="AF1811" i="1"/>
  <c r="AF1835" i="1"/>
  <c r="AF1851" i="1"/>
  <c r="AF1867" i="1"/>
  <c r="AF1883" i="1"/>
  <c r="AF1899" i="1"/>
  <c r="AF1915" i="1"/>
  <c r="AF1946" i="1"/>
  <c r="AF1962" i="1"/>
  <c r="AF1998" i="1"/>
  <c r="AF25" i="1"/>
  <c r="AF60" i="1"/>
  <c r="AF94" i="1"/>
  <c r="AF134" i="1"/>
  <c r="AF172" i="1"/>
  <c r="AF204" i="1"/>
  <c r="AF239" i="1"/>
  <c r="AF271" i="1"/>
  <c r="AF303" i="1"/>
  <c r="AF335" i="1"/>
  <c r="AF369" i="1"/>
  <c r="AF403" i="1"/>
  <c r="AF437" i="1"/>
  <c r="AF469" i="1"/>
  <c r="AF503" i="1"/>
  <c r="AF536" i="1"/>
  <c r="AF569" i="1"/>
  <c r="AF603" i="1"/>
  <c r="AF635" i="1"/>
  <c r="AF670" i="1"/>
  <c r="AF702" i="1"/>
  <c r="AF734" i="1"/>
  <c r="AF766" i="1"/>
  <c r="AF795" i="1"/>
  <c r="AF819" i="1"/>
  <c r="AF849" i="1"/>
  <c r="AF879" i="1"/>
  <c r="AF909" i="1"/>
  <c r="AF936" i="1"/>
  <c r="AF973" i="1"/>
  <c r="AF1003" i="1"/>
  <c r="AF1036" i="1"/>
  <c r="AF1058" i="1"/>
  <c r="AF1089" i="1"/>
  <c r="AF1115" i="1"/>
  <c r="AF1139" i="1"/>
  <c r="AF1167" i="1"/>
  <c r="AF1189" i="1"/>
  <c r="AF1217" i="1"/>
  <c r="AF1263" i="1"/>
  <c r="AF1285" i="1"/>
  <c r="AF1301" i="1"/>
  <c r="AF1317" i="1"/>
  <c r="AF1333" i="1"/>
  <c r="AF1349" i="1"/>
  <c r="AF1365" i="1"/>
  <c r="AF1381" i="1"/>
  <c r="AF1397" i="1"/>
  <c r="AF1413" i="1"/>
  <c r="AF1429" i="1"/>
  <c r="AF1468" i="1"/>
  <c r="AF1484" i="1"/>
  <c r="AF1500" i="1"/>
  <c r="AF1516" i="1"/>
  <c r="AF1532" i="1"/>
  <c r="AF1548" i="1"/>
  <c r="AF1564" i="1"/>
  <c r="AF1580" i="1"/>
  <c r="AF1596" i="1"/>
  <c r="AF1612" i="1"/>
  <c r="AF1628" i="1"/>
  <c r="AF1644" i="1"/>
  <c r="AF1660" i="1"/>
  <c r="AF1676" i="1"/>
  <c r="AF1692" i="1"/>
  <c r="AF1708" i="1"/>
  <c r="AF1724" i="1"/>
  <c r="AF1762" i="1"/>
  <c r="AF1781" i="1"/>
  <c r="AF1797" i="1"/>
  <c r="AF1813" i="1"/>
  <c r="AF1837" i="1"/>
  <c r="AF1853" i="1"/>
  <c r="AF1869" i="1"/>
  <c r="AF1885" i="1"/>
  <c r="AF1901" i="1"/>
  <c r="AF1932" i="1"/>
  <c r="AF1948" i="1"/>
  <c r="AF1964" i="1"/>
  <c r="AF962" i="1"/>
  <c r="AF28" i="1"/>
  <c r="AF62" i="1"/>
  <c r="AF102" i="1"/>
  <c r="AF138" i="1"/>
  <c r="AF174" i="1"/>
  <c r="AF206" i="1"/>
  <c r="AF241" i="1"/>
  <c r="AF273" i="1"/>
  <c r="AF305" i="1"/>
  <c r="AF337" i="1"/>
  <c r="AF371" i="1"/>
  <c r="AF405" i="1"/>
  <c r="AF439" i="1"/>
  <c r="AF471" i="1"/>
  <c r="AF505" i="1"/>
  <c r="AF538" i="1"/>
  <c r="AF571" i="1"/>
  <c r="AF605" i="1"/>
  <c r="AF637" i="1"/>
  <c r="AF672" i="1"/>
  <c r="AF704" i="1"/>
  <c r="AF736" i="1"/>
  <c r="AF768" i="1"/>
  <c r="AF798" i="1"/>
  <c r="AF827" i="1"/>
  <c r="AF851" i="1"/>
  <c r="AF881" i="1"/>
  <c r="AF911" i="1"/>
  <c r="AF941" i="1"/>
  <c r="AF979" i="1"/>
  <c r="AF1005" i="1"/>
  <c r="AF1038" i="1"/>
  <c r="AF1067" i="1"/>
  <c r="AF1091" i="1"/>
  <c r="AF1119" i="1"/>
  <c r="AF1141" i="1"/>
  <c r="AF1169" i="1"/>
  <c r="AF1195" i="1"/>
  <c r="AF1219" i="1"/>
  <c r="AF1267" i="1"/>
  <c r="AF1287" i="1"/>
  <c r="AF1303" i="1"/>
  <c r="AF1319" i="1"/>
  <c r="AF1335" i="1"/>
  <c r="AF1351" i="1"/>
  <c r="AF1367" i="1"/>
  <c r="AF1383" i="1"/>
  <c r="AF1399" i="1"/>
  <c r="AF1415" i="1"/>
  <c r="AF1431" i="1"/>
  <c r="AF1470" i="1"/>
  <c r="AF1486" i="1"/>
  <c r="AF1502" i="1"/>
  <c r="AF1518" i="1"/>
  <c r="AF1534" i="1"/>
  <c r="AF1550" i="1"/>
  <c r="AF1566" i="1"/>
  <c r="AF1582" i="1"/>
  <c r="AF1598" i="1"/>
  <c r="AF1614" i="1"/>
  <c r="AF1630" i="1"/>
  <c r="AF1646" i="1"/>
  <c r="AF1662" i="1"/>
  <c r="AF1678" i="1"/>
  <c r="AF1694" i="1"/>
  <c r="AF1710" i="1"/>
  <c r="AF1726" i="1"/>
  <c r="AF1764" i="1"/>
  <c r="AF1783" i="1"/>
  <c r="AF1799" i="1"/>
  <c r="AF1815" i="1"/>
  <c r="AF1994" i="1"/>
  <c r="AF29" i="1"/>
  <c r="AF67" i="1"/>
  <c r="AF105" i="1"/>
  <c r="AF140" i="1"/>
  <c r="AF175" i="1"/>
  <c r="AF207" i="1"/>
  <c r="AF242" i="1"/>
  <c r="AF274" i="1"/>
  <c r="AF306" i="1"/>
  <c r="AF338" i="1"/>
  <c r="AF372" i="1"/>
  <c r="AF406" i="1"/>
  <c r="AF440" i="1"/>
  <c r="AF472" i="1"/>
  <c r="AF506" i="1"/>
  <c r="AF539" i="1"/>
  <c r="AF573" i="1"/>
  <c r="AF606" i="1"/>
  <c r="AF638" i="1"/>
  <c r="AF673" i="1"/>
  <c r="AF705" i="1"/>
  <c r="AF737" i="1"/>
  <c r="AF769" i="1"/>
  <c r="AF799" i="1"/>
  <c r="AF829" i="1"/>
  <c r="AF856" i="1"/>
  <c r="AF882" i="1"/>
  <c r="AF912" i="1"/>
  <c r="AF942" i="1"/>
  <c r="AF982" i="1"/>
  <c r="AF1006" i="1"/>
  <c r="AF1039" i="1"/>
  <c r="AF1070" i="1"/>
  <c r="AF1092" i="1"/>
  <c r="AF1120" i="1"/>
  <c r="AF1142" i="1"/>
  <c r="AF1170" i="1"/>
  <c r="AF1198" i="1"/>
  <c r="AF1220" i="1"/>
  <c r="AF1268" i="1"/>
  <c r="AF1288" i="1"/>
  <c r="AF1304" i="1"/>
  <c r="AF1320" i="1"/>
  <c r="AF1336" i="1"/>
  <c r="AF1352" i="1"/>
  <c r="AF1368" i="1"/>
  <c r="AF1384" i="1"/>
  <c r="AF1400" i="1"/>
  <c r="AF1416" i="1"/>
  <c r="AF1432" i="1"/>
  <c r="AF1471" i="1"/>
  <c r="AF1487" i="1"/>
  <c r="AF1503" i="1"/>
  <c r="AF1519" i="1"/>
  <c r="AF1535" i="1"/>
  <c r="AF1551" i="1"/>
  <c r="AF1567" i="1"/>
  <c r="AF1583" i="1"/>
  <c r="AF1599" i="1"/>
  <c r="AF1615" i="1"/>
  <c r="AF1631" i="1"/>
  <c r="AF1647" i="1"/>
  <c r="AF1663" i="1"/>
  <c r="AF1679" i="1"/>
  <c r="AF1695" i="1"/>
  <c r="AF1711" i="1"/>
  <c r="AF1727" i="1"/>
  <c r="AF1765" i="1"/>
  <c r="AF1784" i="1"/>
  <c r="AF1800" i="1"/>
  <c r="AF2112" i="1"/>
  <c r="AF38" i="1"/>
  <c r="AF74" i="1"/>
  <c r="AF109" i="1"/>
  <c r="AF147" i="1"/>
  <c r="AF182" i="1"/>
  <c r="AF215" i="1"/>
  <c r="AF249" i="1"/>
  <c r="AF281" i="1"/>
  <c r="AF313" i="1"/>
  <c r="AF345" i="1"/>
  <c r="AF380" i="1"/>
  <c r="AF413" i="1"/>
  <c r="AF447" i="1"/>
  <c r="AF481" i="1"/>
  <c r="AF513" i="1"/>
  <c r="AF546" i="1"/>
  <c r="AF580" i="1"/>
  <c r="AF613" i="1"/>
  <c r="AF645" i="1"/>
  <c r="AF680" i="1"/>
  <c r="AF712" i="1"/>
  <c r="AF744" i="1"/>
  <c r="AF776" i="1"/>
  <c r="AF802" i="1"/>
  <c r="AF832" i="1"/>
  <c r="AF862" i="1"/>
  <c r="AF891" i="1"/>
  <c r="AF35" i="1"/>
  <c r="AF115" i="1"/>
  <c r="AF201" i="1"/>
  <c r="AF275" i="1"/>
  <c r="AF348" i="1"/>
  <c r="AF420" i="1"/>
  <c r="AF504" i="1"/>
  <c r="AF575" i="1"/>
  <c r="AF651" i="1"/>
  <c r="AF731" i="1"/>
  <c r="AF800" i="1"/>
  <c r="AF863" i="1"/>
  <c r="AF923" i="1"/>
  <c r="AF988" i="1"/>
  <c r="AF1048" i="1"/>
  <c r="AF1103" i="1"/>
  <c r="AF1153" i="1"/>
  <c r="AF1203" i="1"/>
  <c r="AF1273" i="1"/>
  <c r="AF1309" i="1"/>
  <c r="AF1341" i="1"/>
  <c r="AF1373" i="1"/>
  <c r="AF1405" i="1"/>
  <c r="AF1460" i="1"/>
  <c r="AF1492" i="1"/>
  <c r="AF1524" i="1"/>
  <c r="AF1556" i="1"/>
  <c r="AF1588" i="1"/>
  <c r="AF1620" i="1"/>
  <c r="AF1652" i="1"/>
  <c r="AF1684" i="1"/>
  <c r="AF1716" i="1"/>
  <c r="AF1770" i="1"/>
  <c r="AF1805" i="1"/>
  <c r="AF1842" i="1"/>
  <c r="AF1870" i="1"/>
  <c r="AF1892" i="1"/>
  <c r="AF1935" i="1"/>
  <c r="AF1957" i="1"/>
  <c r="AF1979" i="1"/>
  <c r="AF2007" i="1"/>
  <c r="AF2026" i="1"/>
  <c r="AF2042" i="1"/>
  <c r="AF2058" i="1"/>
  <c r="AF2074" i="1"/>
  <c r="AF2090" i="1"/>
  <c r="AF2106" i="1"/>
  <c r="AF2126" i="1"/>
  <c r="AF2142" i="1"/>
  <c r="AF2158" i="1"/>
  <c r="AF2174" i="1"/>
  <c r="AF2190" i="1"/>
  <c r="AF2206" i="1"/>
  <c r="AF2222" i="1"/>
  <c r="AF2238" i="1"/>
  <c r="AF2254" i="1"/>
  <c r="AF2270" i="1"/>
  <c r="AF2286" i="1"/>
  <c r="AF2302" i="1"/>
  <c r="AF2318" i="1"/>
  <c r="AF2334" i="1"/>
  <c r="AF2350" i="1"/>
  <c r="AF2366" i="1"/>
  <c r="AF2382" i="1"/>
  <c r="AF2398" i="1"/>
  <c r="AF2414" i="1"/>
  <c r="AF2430" i="1"/>
  <c r="AF2446" i="1"/>
  <c r="AF944" i="1"/>
  <c r="AF1473" i="1"/>
  <c r="AF1729" i="1"/>
  <c r="AF1940" i="1"/>
  <c r="AF2047" i="1"/>
  <c r="AF2095" i="1"/>
  <c r="AF2179" i="1"/>
  <c r="AF2259" i="1"/>
  <c r="AF2339" i="1"/>
  <c r="AF41" i="1"/>
  <c r="AF118" i="1"/>
  <c r="AF205" i="1"/>
  <c r="AF276" i="1"/>
  <c r="AF352" i="1"/>
  <c r="AF434" i="1"/>
  <c r="AF507" i="1"/>
  <c r="AF583" i="1"/>
  <c r="AF652" i="1"/>
  <c r="AF735" i="1"/>
  <c r="AF801" i="1"/>
  <c r="AF864" i="1"/>
  <c r="AF925" i="1"/>
  <c r="AF989" i="1"/>
  <c r="AF1051" i="1"/>
  <c r="AF1104" i="1"/>
  <c r="AF1154" i="1"/>
  <c r="AF1204" i="1"/>
  <c r="AF1274" i="1"/>
  <c r="AF1310" i="1"/>
  <c r="AF1342" i="1"/>
  <c r="AF1374" i="1"/>
  <c r="AF1406" i="1"/>
  <c r="AF1461" i="1"/>
  <c r="AF1493" i="1"/>
  <c r="AF1525" i="1"/>
  <c r="AF1557" i="1"/>
  <c r="AF1589" i="1"/>
  <c r="AF1621" i="1"/>
  <c r="AF1653" i="1"/>
  <c r="AF1685" i="1"/>
  <c r="AF1717" i="1"/>
  <c r="AF1771" i="1"/>
  <c r="AF1806" i="1"/>
  <c r="AF1843" i="1"/>
  <c r="AF1871" i="1"/>
  <c r="AF1893" i="1"/>
  <c r="AF1936" i="1"/>
  <c r="AF1963" i="1"/>
  <c r="AF1980" i="1"/>
  <c r="AF2008" i="1"/>
  <c r="AF2027" i="1"/>
  <c r="AF2043" i="1"/>
  <c r="AF2059" i="1"/>
  <c r="AF2075" i="1"/>
  <c r="AF2091" i="1"/>
  <c r="AF2107" i="1"/>
  <c r="AF2127" i="1"/>
  <c r="AF2143" i="1"/>
  <c r="AF2159" i="1"/>
  <c r="AF2175" i="1"/>
  <c r="AF2191" i="1"/>
  <c r="AF2207" i="1"/>
  <c r="AF2223" i="1"/>
  <c r="AF2239" i="1"/>
  <c r="AF2255" i="1"/>
  <c r="AF2271" i="1"/>
  <c r="AF2287" i="1"/>
  <c r="AF2303" i="1"/>
  <c r="AF2319" i="1"/>
  <c r="AF2335" i="1"/>
  <c r="AF2351" i="1"/>
  <c r="AF2367" i="1"/>
  <c r="AF2383" i="1"/>
  <c r="AF2399" i="1"/>
  <c r="AF2415" i="1"/>
  <c r="AF2431" i="1"/>
  <c r="AF2447" i="1"/>
  <c r="AF223" i="1"/>
  <c r="AF604" i="1"/>
  <c r="AF883" i="1"/>
  <c r="AF1290" i="1"/>
  <c r="AF1505" i="1"/>
  <c r="AF1665" i="1"/>
  <c r="AF1875" i="1"/>
  <c r="AF2031" i="1"/>
  <c r="AF2131" i="1"/>
  <c r="AF2227" i="1"/>
  <c r="AF2323" i="1"/>
  <c r="AF42" i="1"/>
  <c r="AF131" i="1"/>
  <c r="AF208" i="1"/>
  <c r="AF284" i="1"/>
  <c r="AF353" i="1"/>
  <c r="AF438" i="1"/>
  <c r="AF508" i="1"/>
  <c r="AF586" i="1"/>
  <c r="AF667" i="1"/>
  <c r="AF738" i="1"/>
  <c r="AF803" i="1"/>
  <c r="AF865" i="1"/>
  <c r="AF931" i="1"/>
  <c r="AF1002" i="1"/>
  <c r="AF1057" i="1"/>
  <c r="AF1110" i="1"/>
  <c r="AF1166" i="1"/>
  <c r="AF1216" i="1"/>
  <c r="AF1284" i="1"/>
  <c r="AF1316" i="1"/>
  <c r="AF1348" i="1"/>
  <c r="AF1380" i="1"/>
  <c r="AF1412" i="1"/>
  <c r="AF1467" i="1"/>
  <c r="AF1499" i="1"/>
  <c r="AF1531" i="1"/>
  <c r="AF1563" i="1"/>
  <c r="AF1595" i="1"/>
  <c r="AF1627" i="1"/>
  <c r="AF1659" i="1"/>
  <c r="AF1691" i="1"/>
  <c r="AF1723" i="1"/>
  <c r="AF1780" i="1"/>
  <c r="AF1812" i="1"/>
  <c r="AF1844" i="1"/>
  <c r="AF1872" i="1"/>
  <c r="AF1894" i="1"/>
  <c r="AF1937" i="1"/>
  <c r="AF1965" i="1"/>
  <c r="AF1981" i="1"/>
  <c r="AF2009" i="1"/>
  <c r="AF2028" i="1"/>
  <c r="AF2044" i="1"/>
  <c r="AF2060" i="1"/>
  <c r="AF2076" i="1"/>
  <c r="AF2092" i="1"/>
  <c r="AF2108" i="1"/>
  <c r="AF2128" i="1"/>
  <c r="AF2144" i="1"/>
  <c r="AF2160" i="1"/>
  <c r="AF2176" i="1"/>
  <c r="AF2192" i="1"/>
  <c r="AF2208" i="1"/>
  <c r="AF2224" i="1"/>
  <c r="AF2240" i="1"/>
  <c r="AF2256" i="1"/>
  <c r="AF2272" i="1"/>
  <c r="AF2288" i="1"/>
  <c r="AF2304" i="1"/>
  <c r="AF2320" i="1"/>
  <c r="AF2336" i="1"/>
  <c r="AF2352" i="1"/>
  <c r="AF2368" i="1"/>
  <c r="AF2384" i="1"/>
  <c r="AF2400" i="1"/>
  <c r="AF2416" i="1"/>
  <c r="AF2432" i="1"/>
  <c r="AF2448" i="1"/>
  <c r="AF61" i="1"/>
  <c r="AF300" i="1"/>
  <c r="AF520" i="1"/>
  <c r="AF818" i="1"/>
  <c r="AF1122" i="1"/>
  <c r="AF1222" i="1"/>
  <c r="AF1354" i="1"/>
  <c r="AF1418" i="1"/>
  <c r="AF1601" i="1"/>
  <c r="AF1786" i="1"/>
  <c r="AF1903" i="1"/>
  <c r="AF1984" i="1"/>
  <c r="AF2079" i="1"/>
  <c r="AF2147" i="1"/>
  <c r="AF2195" i="1"/>
  <c r="AF2275" i="1"/>
  <c r="AF2355" i="1"/>
  <c r="AF44" i="1"/>
  <c r="AF137" i="1"/>
  <c r="AF209" i="1"/>
  <c r="AF287" i="1"/>
  <c r="AF365" i="1"/>
  <c r="AF441" i="1"/>
  <c r="AF516" i="1"/>
  <c r="AF587" i="1"/>
  <c r="AF671" i="1"/>
  <c r="AF739" i="1"/>
  <c r="AF808" i="1"/>
  <c r="AF878" i="1"/>
  <c r="AF939" i="1"/>
  <c r="AF1004" i="1"/>
  <c r="AF1059" i="1"/>
  <c r="AF1118" i="1"/>
  <c r="AF1168" i="1"/>
  <c r="AF1218" i="1"/>
  <c r="AF1286" i="1"/>
  <c r="AF1318" i="1"/>
  <c r="AF1350" i="1"/>
  <c r="AF1382" i="1"/>
  <c r="AF1414" i="1"/>
  <c r="AF1469" i="1"/>
  <c r="AF1501" i="1"/>
  <c r="AF1533" i="1"/>
  <c r="AF1565" i="1"/>
  <c r="AF1597" i="1"/>
  <c r="AF1629" i="1"/>
  <c r="AF1661" i="1"/>
  <c r="AF1693" i="1"/>
  <c r="AF1725" i="1"/>
  <c r="AF1782" i="1"/>
  <c r="AF1814" i="1"/>
  <c r="AF1845" i="1"/>
  <c r="AF1873" i="1"/>
  <c r="AF1900" i="1"/>
  <c r="AF1938" i="1"/>
  <c r="AF1966" i="1"/>
  <c r="AF1982" i="1"/>
  <c r="AF2010" i="1"/>
  <c r="AF2029" i="1"/>
  <c r="AF2045" i="1"/>
  <c r="AF2061" i="1"/>
  <c r="AF2077" i="1"/>
  <c r="AF2093" i="1"/>
  <c r="AF2109" i="1"/>
  <c r="AF2129" i="1"/>
  <c r="AF2145" i="1"/>
  <c r="AF2161" i="1"/>
  <c r="AF2177" i="1"/>
  <c r="AF2193" i="1"/>
  <c r="AF2209" i="1"/>
  <c r="AF2225" i="1"/>
  <c r="AF2241" i="1"/>
  <c r="AF2257" i="1"/>
  <c r="AF2273" i="1"/>
  <c r="AF2289" i="1"/>
  <c r="AF2305" i="1"/>
  <c r="AF2321" i="1"/>
  <c r="AF2337" i="1"/>
  <c r="AF2353" i="1"/>
  <c r="AF2369" i="1"/>
  <c r="AF2385" i="1"/>
  <c r="AF2401" i="1"/>
  <c r="AF2417" i="1"/>
  <c r="AF2433" i="1"/>
  <c r="AF2449" i="1"/>
  <c r="AF373" i="1"/>
  <c r="AF675" i="1"/>
  <c r="AF1072" i="1"/>
  <c r="AF1322" i="1"/>
  <c r="AF1537" i="1"/>
  <c r="AF1697" i="1"/>
  <c r="AF1852" i="1"/>
  <c r="AF2012" i="1"/>
  <c r="AF2115" i="1"/>
  <c r="AF2211" i="1"/>
  <c r="AF2291" i="1"/>
  <c r="AF58" i="1"/>
  <c r="AF141" i="1"/>
  <c r="AF220" i="1"/>
  <c r="AF288" i="1"/>
  <c r="AF370" i="1"/>
  <c r="AF442" i="1"/>
  <c r="AF519" i="1"/>
  <c r="AF600" i="1"/>
  <c r="AF674" i="1"/>
  <c r="AF747" i="1"/>
  <c r="AF811" i="1"/>
  <c r="AF880" i="1"/>
  <c r="AF943" i="1"/>
  <c r="AF1011" i="1"/>
  <c r="AF1071" i="1"/>
  <c r="AF1121" i="1"/>
  <c r="AF1171" i="1"/>
  <c r="AF1221" i="1"/>
  <c r="AF1289" i="1"/>
  <c r="AF1321" i="1"/>
  <c r="AF1353" i="1"/>
  <c r="AF1385" i="1"/>
  <c r="AF1417" i="1"/>
  <c r="AF1472" i="1"/>
  <c r="AF1504" i="1"/>
  <c r="AF1536" i="1"/>
  <c r="AF1568" i="1"/>
  <c r="AF1600" i="1"/>
  <c r="AF1632" i="1"/>
  <c r="AF1664" i="1"/>
  <c r="AF1696" i="1"/>
  <c r="AF1728" i="1"/>
  <c r="AF1785" i="1"/>
  <c r="AF1816" i="1"/>
  <c r="AF1846" i="1"/>
  <c r="AF1874" i="1"/>
  <c r="AF1902" i="1"/>
  <c r="AF1939" i="1"/>
  <c r="AF1967" i="1"/>
  <c r="AF1983" i="1"/>
  <c r="AF2011" i="1"/>
  <c r="AF2030" i="1"/>
  <c r="AF2046" i="1"/>
  <c r="AF2062" i="1"/>
  <c r="AF2078" i="1"/>
  <c r="AF2094" i="1"/>
  <c r="AF2114" i="1"/>
  <c r="AF2130" i="1"/>
  <c r="AF2146" i="1"/>
  <c r="AF2162" i="1"/>
  <c r="AF2178" i="1"/>
  <c r="AF2194" i="1"/>
  <c r="AF2210" i="1"/>
  <c r="AF2226" i="1"/>
  <c r="AF2242" i="1"/>
  <c r="AF2258" i="1"/>
  <c r="AF2274" i="1"/>
  <c r="AF2290" i="1"/>
  <c r="AF2306" i="1"/>
  <c r="AF2322" i="1"/>
  <c r="AF2338" i="1"/>
  <c r="AF2354" i="1"/>
  <c r="AF2370" i="1"/>
  <c r="AF2386" i="1"/>
  <c r="AF2402" i="1"/>
  <c r="AF2418" i="1"/>
  <c r="AF2434" i="1"/>
  <c r="AF2450" i="1"/>
  <c r="AF142" i="1"/>
  <c r="AF450" i="1"/>
  <c r="AF750" i="1"/>
  <c r="AF1019" i="1"/>
  <c r="AF1172" i="1"/>
  <c r="AF1386" i="1"/>
  <c r="AF1569" i="1"/>
  <c r="AF1633" i="1"/>
  <c r="AF1817" i="1"/>
  <c r="AF1968" i="1"/>
  <c r="AF2063" i="1"/>
  <c r="AF2163" i="1"/>
  <c r="AF2243" i="1"/>
  <c r="AF2307" i="1"/>
  <c r="AF70" i="1"/>
  <c r="AF150" i="1"/>
  <c r="AF224" i="1"/>
  <c r="AF304" i="1"/>
  <c r="AF374" i="1"/>
  <c r="AF453" i="1"/>
  <c r="AF532" i="1"/>
  <c r="AF607" i="1"/>
  <c r="AF683" i="1"/>
  <c r="AF751" i="1"/>
  <c r="AF824" i="1"/>
  <c r="AF888" i="1"/>
  <c r="AF945" i="1"/>
  <c r="AF1020" i="1"/>
  <c r="AF1073" i="1"/>
  <c r="AF1123" i="1"/>
  <c r="AF1173" i="1"/>
  <c r="AF1227" i="1"/>
  <c r="AF1291" i="1"/>
  <c r="AF1323" i="1"/>
  <c r="AF1355" i="1"/>
  <c r="AF1387" i="1"/>
  <c r="AF1419" i="1"/>
  <c r="AF1474" i="1"/>
  <c r="AF1506" i="1"/>
  <c r="AF1538" i="1"/>
  <c r="AF1570" i="1"/>
  <c r="AF1602" i="1"/>
  <c r="AF1634" i="1"/>
  <c r="AF1666" i="1"/>
  <c r="AF1698" i="1"/>
  <c r="AF1730" i="1"/>
  <c r="AF1787" i="1"/>
  <c r="AF1818" i="1"/>
  <c r="AF1854" i="1"/>
  <c r="AF1876" i="1"/>
  <c r="AF1904" i="1"/>
  <c r="AF1941" i="1"/>
  <c r="AF1969" i="1"/>
  <c r="AF1985" i="1"/>
  <c r="AF2013" i="1"/>
  <c r="AF2032" i="1"/>
  <c r="AF2048" i="1"/>
  <c r="AF2064" i="1"/>
  <c r="AF2080" i="1"/>
  <c r="AF2096" i="1"/>
  <c r="AF2116" i="1"/>
  <c r="AF2132" i="1"/>
  <c r="AF2148" i="1"/>
  <c r="AF2164" i="1"/>
  <c r="AF2180" i="1"/>
  <c r="AF2196" i="1"/>
  <c r="AF2212" i="1"/>
  <c r="AF2228" i="1"/>
  <c r="AF2244" i="1"/>
  <c r="AF2260" i="1"/>
  <c r="AF2276" i="1"/>
  <c r="AF2292" i="1"/>
  <c r="AF2308" i="1"/>
  <c r="AF2324" i="1"/>
  <c r="AF2340" i="1"/>
  <c r="AF2356" i="1"/>
  <c r="AF2372" i="1"/>
  <c r="AF2388" i="1"/>
  <c r="AF2404" i="1"/>
  <c r="AF2420" i="1"/>
  <c r="AF2436" i="1"/>
  <c r="AF2456" i="1"/>
  <c r="AF73" i="1"/>
  <c r="AF155" i="1"/>
  <c r="AF236" i="1"/>
  <c r="AF307" i="1"/>
  <c r="AF383" i="1"/>
  <c r="AF454" i="1"/>
  <c r="AF537" i="1"/>
  <c r="AF608" i="1"/>
  <c r="AF686" i="1"/>
  <c r="AF763" i="1"/>
  <c r="AF830" i="1"/>
  <c r="AF893" i="1"/>
  <c r="AF946" i="1"/>
  <c r="AF1021" i="1"/>
  <c r="AF1074" i="1"/>
  <c r="AF1124" i="1"/>
  <c r="AF1174" i="1"/>
  <c r="AF1230" i="1"/>
  <c r="AF1292" i="1"/>
  <c r="AF1324" i="1"/>
  <c r="AF76" i="1"/>
  <c r="AF156" i="1"/>
  <c r="AF240" i="1"/>
  <c r="AF308" i="1"/>
  <c r="AF386" i="1"/>
  <c r="AF466" i="1"/>
  <c r="AF540" i="1"/>
  <c r="AF616" i="1"/>
  <c r="AF687" i="1"/>
  <c r="AF767" i="1"/>
  <c r="AF831" i="1"/>
  <c r="AF894" i="1"/>
  <c r="AF947" i="1"/>
  <c r="AF1022" i="1"/>
  <c r="AF1075" i="1"/>
  <c r="AF1125" i="1"/>
  <c r="AF1179" i="1"/>
  <c r="AF1231" i="1"/>
  <c r="AF1293" i="1"/>
  <c r="AF1325" i="1"/>
  <c r="AF1357" i="1"/>
  <c r="AF1389" i="1"/>
  <c r="AF1421" i="1"/>
  <c r="AF1476" i="1"/>
  <c r="AF1508" i="1"/>
  <c r="AF1540" i="1"/>
  <c r="AF1572" i="1"/>
  <c r="AF1604" i="1"/>
  <c r="AF1636" i="1"/>
  <c r="AF1668" i="1"/>
  <c r="AF1700" i="1"/>
  <c r="AF1734" i="1"/>
  <c r="AF1789" i="1"/>
  <c r="AF1828" i="1"/>
  <c r="AF1856" i="1"/>
  <c r="AF1878" i="1"/>
  <c r="AF1906" i="1"/>
  <c r="AF1949" i="1"/>
  <c r="AF1971" i="1"/>
  <c r="AF1987" i="1"/>
  <c r="AF2015" i="1"/>
  <c r="AF2034" i="1"/>
  <c r="AF2050" i="1"/>
  <c r="AF2066" i="1"/>
  <c r="AF2082" i="1"/>
  <c r="AF2098" i="1"/>
  <c r="AF2118" i="1"/>
  <c r="AF2134" i="1"/>
  <c r="AF2150" i="1"/>
  <c r="AF2166" i="1"/>
  <c r="AF2182" i="1"/>
  <c r="AF2198" i="1"/>
  <c r="AF2214" i="1"/>
  <c r="AF2230" i="1"/>
  <c r="AF2246" i="1"/>
  <c r="AF2262" i="1"/>
  <c r="AF2278" i="1"/>
  <c r="AF2294" i="1"/>
  <c r="AF2310" i="1"/>
  <c r="AF2326" i="1"/>
  <c r="AF2342" i="1"/>
  <c r="AF2358" i="1"/>
  <c r="AF2374" i="1"/>
  <c r="AF2390" i="1"/>
  <c r="AF2406" i="1"/>
  <c r="AF2422" i="1"/>
  <c r="AF2438" i="1"/>
  <c r="AF2458" i="1"/>
  <c r="AF77" i="1"/>
  <c r="AF168" i="1"/>
  <c r="AF243" i="1"/>
  <c r="AF316" i="1"/>
  <c r="AF387" i="1"/>
  <c r="AF470" i="1"/>
  <c r="AF541" i="1"/>
  <c r="AF619" i="1"/>
  <c r="AF699" i="1"/>
  <c r="AF770" i="1"/>
  <c r="AF833" i="1"/>
  <c r="AF895" i="1"/>
  <c r="AF952" i="1"/>
  <c r="AF1023" i="1"/>
  <c r="AF1076" i="1"/>
  <c r="AF1126" i="1"/>
  <c r="AF1182" i="1"/>
  <c r="AF1232" i="1"/>
  <c r="AF1294" i="1"/>
  <c r="AF1326" i="1"/>
  <c r="AF1358" i="1"/>
  <c r="AF1390" i="1"/>
  <c r="AF1422" i="1"/>
  <c r="AF1477" i="1"/>
  <c r="AF1509" i="1"/>
  <c r="AF1541" i="1"/>
  <c r="AF1573" i="1"/>
  <c r="AF1605" i="1"/>
  <c r="AF1637" i="1"/>
  <c r="AF1669" i="1"/>
  <c r="AF1701" i="1"/>
  <c r="AF1735" i="1"/>
  <c r="AF1790" i="1"/>
  <c r="AF1829" i="1"/>
  <c r="AF1857" i="1"/>
  <c r="AF1884" i="1"/>
  <c r="AF1907" i="1"/>
  <c r="AF1950" i="1"/>
  <c r="AF1972" i="1"/>
  <c r="AF1988" i="1"/>
  <c r="AF2016" i="1"/>
  <c r="AF2035" i="1"/>
  <c r="AF2051" i="1"/>
  <c r="AF2067" i="1"/>
  <c r="AF2083" i="1"/>
  <c r="AF2099" i="1"/>
  <c r="AF2119" i="1"/>
  <c r="AF2135" i="1"/>
  <c r="AF2151" i="1"/>
  <c r="AF2167" i="1"/>
  <c r="AF2183" i="1"/>
  <c r="AF2199" i="1"/>
  <c r="AF2215" i="1"/>
  <c r="AF2231" i="1"/>
  <c r="AF2247" i="1"/>
  <c r="AF2263" i="1"/>
  <c r="AF2279" i="1"/>
  <c r="AF2295" i="1"/>
  <c r="AF2311" i="1"/>
  <c r="AF2327" i="1"/>
  <c r="AF2343" i="1"/>
  <c r="AF2359" i="1"/>
  <c r="AF2375" i="1"/>
  <c r="AF2391" i="1"/>
  <c r="AF2407" i="1"/>
  <c r="AF2423" i="1"/>
  <c r="AF2439" i="1"/>
  <c r="AF2459" i="1"/>
  <c r="AF1015" i="1"/>
  <c r="AF6" i="1"/>
  <c r="AF93" i="1"/>
  <c r="AF176" i="1"/>
  <c r="AF252" i="1"/>
  <c r="AF320" i="1"/>
  <c r="AF404" i="1"/>
  <c r="AF474" i="1"/>
  <c r="AF552" i="1"/>
  <c r="AF632" i="1"/>
  <c r="AF706" i="1"/>
  <c r="AF779" i="1"/>
  <c r="AF835" i="1"/>
  <c r="AF910" i="1"/>
  <c r="AF974" i="1"/>
  <c r="AF1037" i="1"/>
  <c r="AF1090" i="1"/>
  <c r="AF1140" i="1"/>
  <c r="AF1190" i="1"/>
  <c r="AF1266" i="1"/>
  <c r="AF1302" i="1"/>
  <c r="AF1334" i="1"/>
  <c r="AF1366" i="1"/>
  <c r="AF1398" i="1"/>
  <c r="AF1430" i="1"/>
  <c r="AF1485" i="1"/>
  <c r="AF1517" i="1"/>
  <c r="AF1549" i="1"/>
  <c r="AF1581" i="1"/>
  <c r="AF1613" i="1"/>
  <c r="AF1645" i="1"/>
  <c r="AF1677" i="1"/>
  <c r="AF1709" i="1"/>
  <c r="AF1763" i="1"/>
  <c r="AF1798" i="1"/>
  <c r="AF1836" i="1"/>
  <c r="AF1859" i="1"/>
  <c r="AF1887" i="1"/>
  <c r="AF1909" i="1"/>
  <c r="AF1952" i="1"/>
  <c r="AF1974" i="1"/>
  <c r="AF1990" i="1"/>
  <c r="AF2018" i="1"/>
  <c r="AF2037" i="1"/>
  <c r="AF2053" i="1"/>
  <c r="AF2069" i="1"/>
  <c r="AF2085" i="1"/>
  <c r="AF2101" i="1"/>
  <c r="AF2121" i="1"/>
  <c r="AF2137" i="1"/>
  <c r="AF2153" i="1"/>
  <c r="AF2169" i="1"/>
  <c r="AF2185" i="1"/>
  <c r="AF2201" i="1"/>
  <c r="AF2217" i="1"/>
  <c r="AF2233" i="1"/>
  <c r="AF2249" i="1"/>
  <c r="AF2265" i="1"/>
  <c r="AF2281" i="1"/>
  <c r="AF2297" i="1"/>
  <c r="AF2313" i="1"/>
  <c r="AF2329" i="1"/>
  <c r="AF2345" i="1"/>
  <c r="AF2361" i="1"/>
  <c r="AF2377" i="1"/>
  <c r="AF2393" i="1"/>
  <c r="AF2409" i="1"/>
  <c r="AF2425" i="1"/>
  <c r="AF2441" i="1"/>
  <c r="AF2461" i="1"/>
  <c r="AF9" i="1"/>
  <c r="AF99" i="1"/>
  <c r="AF177" i="1"/>
  <c r="AF255" i="1"/>
  <c r="AF332" i="1"/>
  <c r="AF407" i="1"/>
  <c r="AF484" i="1"/>
  <c r="AF553" i="1"/>
  <c r="AF636" i="1"/>
  <c r="AF707" i="1"/>
  <c r="AF781" i="1"/>
  <c r="AF848" i="1"/>
  <c r="AF913" i="1"/>
  <c r="AF984" i="1"/>
  <c r="AF1040" i="1"/>
  <c r="AF1093" i="1"/>
  <c r="AF1147" i="1"/>
  <c r="AF1199" i="1"/>
  <c r="AF1269" i="1"/>
  <c r="AF1305" i="1"/>
  <c r="AF1337" i="1"/>
  <c r="AF1369" i="1"/>
  <c r="AF1401" i="1"/>
  <c r="AF1433" i="1"/>
  <c r="AF1488" i="1"/>
  <c r="AF1520" i="1"/>
  <c r="AF1552" i="1"/>
  <c r="AF1584" i="1"/>
  <c r="AF1616" i="1"/>
  <c r="AF1648" i="1"/>
  <c r="AF1680" i="1"/>
  <c r="AF1712" i="1"/>
  <c r="AF1766" i="1"/>
  <c r="AF1801" i="1"/>
  <c r="AF1838" i="1"/>
  <c r="AF1860" i="1"/>
  <c r="AF1888" i="1"/>
  <c r="AF1910" i="1"/>
  <c r="AF1953" i="1"/>
  <c r="AF1975" i="1"/>
  <c r="AF2003" i="1"/>
  <c r="AF2022" i="1"/>
  <c r="AF2038" i="1"/>
  <c r="AF2054" i="1"/>
  <c r="AF2070" i="1"/>
  <c r="AF2086" i="1"/>
  <c r="AF2102" i="1"/>
  <c r="AF2122" i="1"/>
  <c r="AF2138" i="1"/>
  <c r="AF2154" i="1"/>
  <c r="AF2170" i="1"/>
  <c r="AF2186" i="1"/>
  <c r="AF2202" i="1"/>
  <c r="AF2218" i="1"/>
  <c r="AF2234" i="1"/>
  <c r="AF2250" i="1"/>
  <c r="AF2266" i="1"/>
  <c r="AF2282" i="1"/>
  <c r="AF2298" i="1"/>
  <c r="AF2314" i="1"/>
  <c r="AF2330" i="1"/>
  <c r="AF2346" i="1"/>
  <c r="AF2362" i="1"/>
  <c r="AF2378" i="1"/>
  <c r="AF2394" i="1"/>
  <c r="AF2410" i="1"/>
  <c r="AF2426" i="1"/>
  <c r="AF2442" i="1"/>
  <c r="AF2462" i="1"/>
  <c r="AF108" i="1"/>
  <c r="AF416" i="1"/>
  <c r="AF718" i="1"/>
  <c r="AF986" i="1"/>
  <c r="AF1201" i="1"/>
  <c r="AF1370" i="1"/>
  <c r="AF1490" i="1"/>
  <c r="AF1587" i="1"/>
  <c r="AF1699" i="1"/>
  <c r="AF1830" i="1"/>
  <c r="AF1916" i="1"/>
  <c r="AF2005" i="1"/>
  <c r="AF2057" i="1"/>
  <c r="AF2117" i="1"/>
  <c r="AF2168" i="1"/>
  <c r="AF2219" i="1"/>
  <c r="AF2268" i="1"/>
  <c r="AF2317" i="1"/>
  <c r="AF2371" i="1"/>
  <c r="AF2412" i="1"/>
  <c r="AF2460" i="1"/>
  <c r="AF2056" i="1"/>
  <c r="AF110" i="1"/>
  <c r="AF419" i="1"/>
  <c r="AF719" i="1"/>
  <c r="AF987" i="1"/>
  <c r="AF1202" i="1"/>
  <c r="AF1371" i="1"/>
  <c r="AF1491" i="1"/>
  <c r="AF1603" i="1"/>
  <c r="AF1707" i="1"/>
  <c r="AF1839" i="1"/>
  <c r="AF1933" i="1"/>
  <c r="AF2006" i="1"/>
  <c r="AF2065" i="1"/>
  <c r="AF2120" i="1"/>
  <c r="AF2171" i="1"/>
  <c r="AF2220" i="1"/>
  <c r="AF2269" i="1"/>
  <c r="AF2325" i="1"/>
  <c r="AF2373" i="1"/>
  <c r="AF2413" i="1"/>
  <c r="AF2463" i="1"/>
  <c r="AF1340" i="1"/>
  <c r="AF715" i="1"/>
  <c r="AF1586" i="1"/>
  <c r="AF2105" i="1"/>
  <c r="AF2457" i="1"/>
  <c r="AF173" i="1"/>
  <c r="AF473" i="1"/>
  <c r="AF771" i="1"/>
  <c r="AF1035" i="1"/>
  <c r="AF1258" i="1"/>
  <c r="AF1372" i="1"/>
  <c r="AF1507" i="1"/>
  <c r="AF1611" i="1"/>
  <c r="AF1713" i="1"/>
  <c r="AF1840" i="1"/>
  <c r="AF1934" i="1"/>
  <c r="AF2014" i="1"/>
  <c r="AF2068" i="1"/>
  <c r="AF2123" i="1"/>
  <c r="AF2172" i="1"/>
  <c r="AF2221" i="1"/>
  <c r="AF2277" i="1"/>
  <c r="AF2328" i="1"/>
  <c r="AF2376" i="1"/>
  <c r="AF2419" i="1"/>
  <c r="AF1803" i="1"/>
  <c r="AF2156" i="1"/>
  <c r="AF2312" i="1"/>
  <c r="AF2405" i="1"/>
  <c r="AF1905" i="1"/>
  <c r="AF2315" i="1"/>
  <c r="AF185" i="1"/>
  <c r="AF487" i="1"/>
  <c r="AF782" i="1"/>
  <c r="AF1041" i="1"/>
  <c r="AF1270" i="1"/>
  <c r="AF1388" i="1"/>
  <c r="AF1515" i="1"/>
  <c r="AF1617" i="1"/>
  <c r="AF1714" i="1"/>
  <c r="AF1841" i="1"/>
  <c r="AF1947" i="1"/>
  <c r="AF2017" i="1"/>
  <c r="AF2071" i="1"/>
  <c r="AF2124" i="1"/>
  <c r="AF2173" i="1"/>
  <c r="AF2229" i="1"/>
  <c r="AF2280" i="1"/>
  <c r="AF2331" i="1"/>
  <c r="AF2379" i="1"/>
  <c r="AF2421" i="1"/>
  <c r="AF188" i="1"/>
  <c r="AF488" i="1"/>
  <c r="AF792" i="1"/>
  <c r="AF1042" i="1"/>
  <c r="AF1271" i="1"/>
  <c r="AF1396" i="1"/>
  <c r="AF1521" i="1"/>
  <c r="AF1618" i="1"/>
  <c r="AF1715" i="1"/>
  <c r="AF1855" i="1"/>
  <c r="AF1951" i="1"/>
  <c r="AF2023" i="1"/>
  <c r="AF2072" i="1"/>
  <c r="AF2125" i="1"/>
  <c r="AF2181" i="1"/>
  <c r="AF2232" i="1"/>
  <c r="AF2283" i="1"/>
  <c r="AF2332" i="1"/>
  <c r="AF2380" i="1"/>
  <c r="AF2424" i="1"/>
  <c r="AF340" i="1"/>
  <c r="AF920" i="1"/>
  <c r="AF1681" i="1"/>
  <c r="AF1986" i="1"/>
  <c r="AF2103" i="1"/>
  <c r="AF2261" i="1"/>
  <c r="AF2445" i="1"/>
  <c r="AF703" i="1"/>
  <c r="AF1188" i="1"/>
  <c r="AF1483" i="1"/>
  <c r="AF1585" i="1"/>
  <c r="AF2055" i="1"/>
  <c r="AF2213" i="1"/>
  <c r="AF2455" i="1"/>
  <c r="AF1200" i="1"/>
  <c r="AF2004" i="1"/>
  <c r="AF2365" i="1"/>
  <c r="AF1475" i="1"/>
  <c r="AF106" i="1"/>
  <c r="AF1489" i="1"/>
  <c r="AF2165" i="1"/>
  <c r="AF189" i="1"/>
  <c r="AF500" i="1"/>
  <c r="AF797" i="1"/>
  <c r="AF1043" i="1"/>
  <c r="AF1272" i="1"/>
  <c r="AF1402" i="1"/>
  <c r="AF1522" i="1"/>
  <c r="AF1619" i="1"/>
  <c r="AF1733" i="1"/>
  <c r="AF1858" i="1"/>
  <c r="AF1954" i="1"/>
  <c r="AF2024" i="1"/>
  <c r="AF2073" i="1"/>
  <c r="AF2133" i="1"/>
  <c r="AF2184" i="1"/>
  <c r="AF2235" i="1"/>
  <c r="AF2284" i="1"/>
  <c r="AF2333" i="1"/>
  <c r="AF2381" i="1"/>
  <c r="AF2427" i="1"/>
  <c r="AF2429" i="1"/>
  <c r="AF1989" i="1"/>
  <c r="AF2216" i="1"/>
  <c r="AF244" i="1"/>
  <c r="AF549" i="1"/>
  <c r="AF834" i="1"/>
  <c r="AF1088" i="1"/>
  <c r="AF1300" i="1"/>
  <c r="AF1403" i="1"/>
  <c r="AF1523" i="1"/>
  <c r="AF1635" i="1"/>
  <c r="AF1761" i="1"/>
  <c r="AF1861" i="1"/>
  <c r="AF1955" i="1"/>
  <c r="AF2025" i="1"/>
  <c r="AF2081" i="1"/>
  <c r="AF2136" i="1"/>
  <c r="AF2187" i="1"/>
  <c r="AF2236" i="1"/>
  <c r="AF2285" i="1"/>
  <c r="AF2341" i="1"/>
  <c r="AF2387" i="1"/>
  <c r="AF2428" i="1"/>
  <c r="AF256" i="1"/>
  <c r="AF566" i="1"/>
  <c r="AF850" i="1"/>
  <c r="AF1094" i="1"/>
  <c r="AF1306" i="1"/>
  <c r="AF1404" i="1"/>
  <c r="AF1539" i="1"/>
  <c r="AF1643" i="1"/>
  <c r="AF1767" i="1"/>
  <c r="AF1862" i="1"/>
  <c r="AF1956" i="1"/>
  <c r="AF2033" i="1"/>
  <c r="AF2084" i="1"/>
  <c r="AF2139" i="1"/>
  <c r="AF2188" i="1"/>
  <c r="AF2237" i="1"/>
  <c r="AF2293" i="1"/>
  <c r="AF2344" i="1"/>
  <c r="AF2389" i="1"/>
  <c r="AF30" i="1"/>
  <c r="AF648" i="1"/>
  <c r="AF1152" i="1"/>
  <c r="AF1579" i="1"/>
  <c r="AF1891" i="1"/>
  <c r="AF2052" i="1"/>
  <c r="AF2205" i="1"/>
  <c r="AF2363" i="1"/>
  <c r="AF400" i="1"/>
  <c r="AF972" i="1"/>
  <c r="AF1356" i="1"/>
  <c r="AF1682" i="1"/>
  <c r="AF2104" i="1"/>
  <c r="AF2364" i="1"/>
  <c r="AF408" i="1"/>
  <c r="AF1683" i="1"/>
  <c r="AF2267" i="1"/>
  <c r="AF2264" i="1"/>
  <c r="AF985" i="1"/>
  <c r="AF1827" i="1"/>
  <c r="AF2411" i="1"/>
  <c r="AF268" i="1"/>
  <c r="AF570" i="1"/>
  <c r="AF859" i="1"/>
  <c r="AF1099" i="1"/>
  <c r="AF1307" i="1"/>
  <c r="AF1420" i="1"/>
  <c r="AF1547" i="1"/>
  <c r="AF1649" i="1"/>
  <c r="AF1768" i="1"/>
  <c r="AF1868" i="1"/>
  <c r="AF1970" i="1"/>
  <c r="AF2036" i="1"/>
  <c r="AF2087" i="1"/>
  <c r="AF2140" i="1"/>
  <c r="AF2189" i="1"/>
  <c r="AF2245" i="1"/>
  <c r="AF2296" i="1"/>
  <c r="AF2347" i="1"/>
  <c r="AF2392" i="1"/>
  <c r="AF2435" i="1"/>
  <c r="AF272" i="1"/>
  <c r="AF574" i="1"/>
  <c r="AF861" i="1"/>
  <c r="AF1102" i="1"/>
  <c r="AF1308" i="1"/>
  <c r="AF1428" i="1"/>
  <c r="AF1553" i="1"/>
  <c r="AF1650" i="1"/>
  <c r="AF1769" i="1"/>
  <c r="AF1877" i="1"/>
  <c r="AF1973" i="1"/>
  <c r="AF2039" i="1"/>
  <c r="AF2088" i="1"/>
  <c r="AF2141" i="1"/>
  <c r="AF2197" i="1"/>
  <c r="AF2248" i="1"/>
  <c r="AF2299" i="1"/>
  <c r="AF2348" i="1"/>
  <c r="AF2395" i="1"/>
  <c r="AF2437" i="1"/>
  <c r="AF78" i="1"/>
  <c r="AF1804" i="1"/>
  <c r="AF2157" i="1"/>
  <c r="AF2408" i="1"/>
  <c r="AF1364" i="1"/>
  <c r="AF1908" i="1"/>
  <c r="AF2316" i="1"/>
  <c r="AF319" i="1"/>
  <c r="AF620" i="1"/>
  <c r="AF907" i="1"/>
  <c r="AF1138" i="1"/>
  <c r="AF1332" i="1"/>
  <c r="AF1434" i="1"/>
  <c r="AF1554" i="1"/>
  <c r="AF1651" i="1"/>
  <c r="AF1788" i="1"/>
  <c r="AF1886" i="1"/>
  <c r="AF1976" i="1"/>
  <c r="AF2040" i="1"/>
  <c r="AF2089" i="1"/>
  <c r="AF2149" i="1"/>
  <c r="AF2200" i="1"/>
  <c r="AF2251" i="1"/>
  <c r="AF2300" i="1"/>
  <c r="AF2349" i="1"/>
  <c r="AF2396" i="1"/>
  <c r="AF2440" i="1"/>
  <c r="AF22" i="1"/>
  <c r="AF336" i="1"/>
  <c r="AF639" i="1"/>
  <c r="AF914" i="1"/>
  <c r="AF1150" i="1"/>
  <c r="AF1338" i="1"/>
  <c r="AF1458" i="1"/>
  <c r="AF1555" i="1"/>
  <c r="AF1667" i="1"/>
  <c r="AF1796" i="1"/>
  <c r="AF1889" i="1"/>
  <c r="AF1977" i="1"/>
  <c r="AF2041" i="1"/>
  <c r="AF2097" i="1"/>
  <c r="AF2152" i="1"/>
  <c r="AF2203" i="1"/>
  <c r="AF2252" i="1"/>
  <c r="AF2301" i="1"/>
  <c r="AF2357" i="1"/>
  <c r="AF2397" i="1"/>
  <c r="AF2443" i="1"/>
  <c r="AF26" i="1"/>
  <c r="AF339" i="1"/>
  <c r="AF640" i="1"/>
  <c r="AF915" i="1"/>
  <c r="AF1151" i="1"/>
  <c r="AF1339" i="1"/>
  <c r="AF1459" i="1"/>
  <c r="AF1571" i="1"/>
  <c r="AF1675" i="1"/>
  <c r="AF1802" i="1"/>
  <c r="AF1890" i="1"/>
  <c r="AF1978" i="1"/>
  <c r="AF2049" i="1"/>
  <c r="AF2100" i="1"/>
  <c r="AF2155" i="1"/>
  <c r="AF2204" i="1"/>
  <c r="AF2253" i="1"/>
  <c r="AF2309" i="1"/>
  <c r="AF2360" i="1"/>
  <c r="AF2403" i="1"/>
  <c r="AF2444" i="1"/>
  <c r="P140" i="1"/>
  <c r="P608" i="1"/>
  <c r="Q608" i="1" s="1"/>
  <c r="P645" i="1"/>
  <c r="Q645" i="1" s="1"/>
  <c r="P556" i="1"/>
  <c r="Q556" i="1" s="1"/>
  <c r="R556" i="1" s="1"/>
  <c r="Y556" i="1" s="1"/>
  <c r="P555" i="1"/>
  <c r="Q555" i="1" s="1"/>
  <c r="P456" i="1"/>
  <c r="Q456" i="1" s="1"/>
  <c r="J2460" i="1"/>
  <c r="K2460" i="1" s="1"/>
  <c r="J2459" i="1"/>
  <c r="K2459" i="1" s="1"/>
  <c r="O2459" i="1" s="1"/>
  <c r="Q2459" i="1" s="1"/>
  <c r="J2457" i="1"/>
  <c r="K2457" i="1" s="1"/>
  <c r="J609" i="1"/>
  <c r="K609" i="1" s="1"/>
  <c r="P609" i="1" s="1"/>
  <c r="R609" i="1" s="1"/>
  <c r="Y609" i="1" s="1"/>
  <c r="J2456" i="1"/>
  <c r="K2456" i="1" s="1"/>
  <c r="J2458" i="1"/>
  <c r="K2458" i="1" s="1"/>
  <c r="J2461" i="1"/>
  <c r="K2461" i="1" s="1"/>
  <c r="P2461" i="1" s="1"/>
  <c r="Q2461" i="1" s="1"/>
  <c r="J646" i="1"/>
  <c r="K646" i="1" s="1"/>
  <c r="P646" i="1" s="1"/>
  <c r="R646" i="1" s="1"/>
  <c r="Y646" i="1" s="1"/>
  <c r="J2463" i="1"/>
  <c r="K2463" i="1" s="1"/>
  <c r="P2463" i="1" s="1"/>
  <c r="Q2463" i="1" s="1"/>
  <c r="J2462" i="1"/>
  <c r="K2462" i="1" s="1"/>
  <c r="P2462" i="1" s="1"/>
  <c r="Q2462" i="1" s="1"/>
  <c r="Z1059" i="1"/>
  <c r="V1059" i="1"/>
  <c r="V645" i="1"/>
  <c r="Z645" i="1"/>
  <c r="V646" i="1"/>
  <c r="V608" i="1"/>
  <c r="Z608" i="1"/>
  <c r="Z609" i="1"/>
  <c r="V609" i="1"/>
  <c r="Z556" i="1"/>
  <c r="V555" i="1"/>
  <c r="Z555" i="1"/>
  <c r="Z456" i="1"/>
  <c r="V456" i="1"/>
  <c r="P369" i="1"/>
  <c r="V369" i="1"/>
  <c r="Z369" i="1"/>
  <c r="P139" i="1"/>
  <c r="Q139" i="1" s="1"/>
  <c r="Z140" i="1"/>
  <c r="V140" i="1"/>
  <c r="V139" i="1"/>
  <c r="Z139" i="1"/>
  <c r="R209" i="1"/>
  <c r="Z209" i="1"/>
  <c r="V209" i="1"/>
  <c r="P180" i="1"/>
  <c r="R180" i="1" s="1"/>
  <c r="V181" i="1"/>
  <c r="P181" i="1"/>
  <c r="R181" i="1" s="1"/>
  <c r="V180" i="1"/>
  <c r="Z180" i="1"/>
  <c r="P169" i="1"/>
  <c r="R169" i="1" s="1"/>
  <c r="V169" i="1"/>
  <c r="Z169" i="1"/>
  <c r="V2460" i="1"/>
  <c r="Z2460" i="1"/>
  <c r="P2455" i="1"/>
  <c r="R2455" i="1" s="1"/>
  <c r="Y2455" i="1" s="1"/>
  <c r="V2463" i="1"/>
  <c r="Z2463" i="1"/>
  <c r="V2461" i="1"/>
  <c r="Z2461" i="1"/>
  <c r="Z2459" i="1"/>
  <c r="Z2457" i="1"/>
  <c r="V2462" i="1"/>
  <c r="Z2462" i="1"/>
  <c r="V2458" i="1"/>
  <c r="Z2458" i="1"/>
  <c r="Z2456" i="1"/>
  <c r="V2456" i="1"/>
  <c r="Z2455" i="1"/>
  <c r="V2455" i="1"/>
  <c r="I473" i="1"/>
  <c r="J473" i="1" s="1"/>
  <c r="O473" i="1"/>
  <c r="S473" i="1"/>
  <c r="I474" i="1"/>
  <c r="J474" i="1" s="1"/>
  <c r="O474" i="1"/>
  <c r="S474" i="1"/>
  <c r="I453" i="1"/>
  <c r="S453" i="1"/>
  <c r="I452" i="1"/>
  <c r="S452" i="1"/>
  <c r="X2455" i="1" l="1"/>
  <c r="X609" i="1"/>
  <c r="X556" i="1"/>
  <c r="X646" i="1"/>
  <c r="F112" i="2"/>
  <c r="D152" i="2"/>
  <c r="M142" i="2"/>
  <c r="F145" i="2"/>
  <c r="H142" i="2"/>
  <c r="H117" i="2"/>
  <c r="F149" i="2"/>
  <c r="H122" i="2"/>
  <c r="D128" i="2"/>
  <c r="C146" i="2"/>
  <c r="M110" i="2"/>
  <c r="K116" i="2"/>
  <c r="F139" i="2"/>
  <c r="C123" i="2"/>
  <c r="C127" i="2"/>
  <c r="E137" i="2"/>
  <c r="K125" i="2"/>
  <c r="I134" i="2"/>
  <c r="D135" i="2"/>
  <c r="I133" i="2"/>
  <c r="L149" i="2"/>
  <c r="F122" i="2"/>
  <c r="D134" i="2"/>
  <c r="D143" i="2"/>
  <c r="H111" i="2"/>
  <c r="M132" i="2"/>
  <c r="K138" i="2"/>
  <c r="N131" i="2"/>
  <c r="E127" i="2"/>
  <c r="D144" i="2"/>
  <c r="G139" i="2"/>
  <c r="D118" i="2"/>
  <c r="L132" i="2"/>
  <c r="F142" i="2"/>
  <c r="K109" i="2"/>
  <c r="E132" i="2"/>
  <c r="C138" i="2"/>
  <c r="F131" i="2"/>
  <c r="I126" i="2"/>
  <c r="D113" i="2"/>
  <c r="J132" i="2"/>
  <c r="J144" i="2"/>
  <c r="C119" i="2"/>
  <c r="N124" i="2"/>
  <c r="H127" i="2"/>
  <c r="D138" i="2"/>
  <c r="L152" i="2"/>
  <c r="I129" i="2"/>
  <c r="G135" i="2"/>
  <c r="J128" i="2"/>
  <c r="M123" i="2"/>
  <c r="G154" i="2"/>
  <c r="L143" i="2"/>
  <c r="I135" i="2"/>
  <c r="M122" i="2"/>
  <c r="F126" i="2"/>
  <c r="F143" i="2"/>
  <c r="H110" i="2"/>
  <c r="F124" i="2"/>
  <c r="N142" i="2"/>
  <c r="E122" i="2"/>
  <c r="C128" i="2"/>
  <c r="F121" i="2"/>
  <c r="M115" i="2"/>
  <c r="J125" i="2"/>
  <c r="I116" i="2"/>
  <c r="L110" i="2"/>
  <c r="L140" i="2"/>
  <c r="N122" i="2"/>
  <c r="D142" i="2"/>
  <c r="I121" i="2"/>
  <c r="G127" i="2"/>
  <c r="J120" i="2"/>
  <c r="E113" i="2"/>
  <c r="G112" i="2"/>
  <c r="N121" i="2"/>
  <c r="K127" i="2"/>
  <c r="D153" i="2"/>
  <c r="C117" i="2"/>
  <c r="K137" i="2"/>
  <c r="M118" i="2"/>
  <c r="K124" i="2"/>
  <c r="N117" i="2"/>
  <c r="E115" i="2"/>
  <c r="E147" i="2"/>
  <c r="J130" i="2"/>
  <c r="K126" i="2"/>
  <c r="M120" i="2"/>
  <c r="D121" i="2"/>
  <c r="D132" i="2"/>
  <c r="D141" i="2"/>
  <c r="H131" i="2"/>
  <c r="J137" i="2"/>
  <c r="H153" i="2"/>
  <c r="I136" i="2"/>
  <c r="F109" i="2"/>
  <c r="F141" i="2"/>
  <c r="G137" i="2"/>
  <c r="E110" i="2"/>
  <c r="I131" i="2"/>
  <c r="N140" i="2"/>
  <c r="G148" i="2"/>
  <c r="L121" i="2"/>
  <c r="F140" i="2"/>
  <c r="K113" i="2"/>
  <c r="E152" i="2"/>
  <c r="M125" i="2"/>
  <c r="N119" i="2"/>
  <c r="C116" i="2"/>
  <c r="C148" i="2"/>
  <c r="F114" i="2"/>
  <c r="J121" i="2"/>
  <c r="I141" i="2"/>
  <c r="N147" i="2"/>
  <c r="K121" i="2"/>
  <c r="E117" i="2"/>
  <c r="M127" i="2"/>
  <c r="I138" i="2"/>
  <c r="E149" i="2"/>
  <c r="F111" i="2"/>
  <c r="I152" i="2"/>
  <c r="C132" i="2"/>
  <c r="H121" i="2"/>
  <c r="L120" i="2"/>
  <c r="M154" i="2"/>
  <c r="G126" i="2"/>
  <c r="L122" i="2"/>
  <c r="J149" i="2"/>
  <c r="L111" i="2"/>
  <c r="K112" i="2"/>
  <c r="J135" i="2"/>
  <c r="L113" i="2"/>
  <c r="N120" i="2"/>
  <c r="J111" i="2"/>
  <c r="N136" i="2"/>
  <c r="C121" i="2"/>
  <c r="I120" i="2"/>
  <c r="J114" i="2"/>
  <c r="G121" i="2"/>
  <c r="I115" i="2"/>
  <c r="C141" i="2"/>
  <c r="L148" i="2"/>
  <c r="K141" i="2"/>
  <c r="G132" i="2"/>
  <c r="E142" i="2"/>
  <c r="L133" i="2"/>
  <c r="G136" i="2"/>
  <c r="J116" i="2"/>
  <c r="K144" i="2"/>
  <c r="N150" i="2"/>
  <c r="H151" i="2"/>
  <c r="D117" i="2"/>
  <c r="E118" i="2"/>
  <c r="D115" i="2"/>
  <c r="G124" i="2"/>
  <c r="M109" i="2"/>
  <c r="F125" i="2"/>
  <c r="K142" i="2"/>
  <c r="F148" i="2"/>
  <c r="H132" i="2"/>
  <c r="H140" i="2"/>
  <c r="J148" i="2"/>
  <c r="D133" i="2"/>
  <c r="J133" i="2"/>
  <c r="D116" i="2"/>
  <c r="G122" i="2"/>
  <c r="F146" i="2"/>
  <c r="M111" i="2"/>
  <c r="F127" i="2"/>
  <c r="I117" i="2"/>
  <c r="H113" i="2"/>
  <c r="I143" i="2"/>
  <c r="N148" i="2"/>
  <c r="L151" i="2"/>
  <c r="G144" i="2"/>
  <c r="I153" i="2"/>
  <c r="M141" i="2"/>
  <c r="N135" i="2"/>
  <c r="G153" i="2"/>
  <c r="L131" i="2"/>
  <c r="E131" i="2"/>
  <c r="K110" i="2"/>
  <c r="E126" i="2"/>
  <c r="F132" i="2"/>
  <c r="C111" i="2"/>
  <c r="G114" i="2"/>
  <c r="M140" i="2"/>
  <c r="L109" i="2"/>
  <c r="D122" i="2"/>
  <c r="J151" i="2"/>
  <c r="E133" i="2"/>
  <c r="N137" i="2"/>
  <c r="E128" i="2"/>
  <c r="N143" i="2"/>
  <c r="K123" i="2"/>
  <c r="C133" i="2"/>
  <c r="M144" i="2"/>
  <c r="J127" i="2"/>
  <c r="F115" i="2"/>
  <c r="N125" i="2"/>
  <c r="J136" i="2"/>
  <c r="G111" i="2"/>
  <c r="C122" i="2"/>
  <c r="K132" i="2"/>
  <c r="G143" i="2"/>
  <c r="C154" i="2"/>
  <c r="E116" i="2"/>
  <c r="M126" i="2"/>
  <c r="J109" i="2"/>
  <c r="H109" i="2"/>
  <c r="D149" i="2"/>
  <c r="G110" i="2"/>
  <c r="J141" i="2"/>
  <c r="E144" i="2"/>
  <c r="M143" i="2"/>
  <c r="C134" i="2"/>
  <c r="C113" i="2"/>
  <c r="L124" i="2"/>
  <c r="H135" i="2"/>
  <c r="L136" i="2"/>
  <c r="D137" i="2"/>
  <c r="F150" i="2"/>
  <c r="I122" i="2"/>
  <c r="G123" i="2"/>
  <c r="H125" i="2"/>
  <c r="E136" i="2"/>
  <c r="D110" i="2"/>
  <c r="L114" i="2"/>
  <c r="F152" i="2"/>
  <c r="M146" i="2"/>
  <c r="I154" i="2"/>
  <c r="N110" i="2"/>
  <c r="L135" i="2"/>
  <c r="H148" i="2"/>
  <c r="M128" i="2"/>
  <c r="K115" i="2"/>
  <c r="J139" i="2"/>
  <c r="I112" i="2"/>
  <c r="E123" i="2"/>
  <c r="M133" i="2"/>
  <c r="I144" i="2"/>
  <c r="F117" i="2"/>
  <c r="N127" i="2"/>
  <c r="J138" i="2"/>
  <c r="G113" i="2"/>
  <c r="C124" i="2"/>
  <c r="K134" i="2"/>
  <c r="G145" i="2"/>
  <c r="L126" i="2"/>
  <c r="D126" i="2"/>
  <c r="J123" i="2"/>
  <c r="I145" i="2"/>
  <c r="K128" i="2"/>
  <c r="K133" i="2"/>
  <c r="C125" i="2"/>
  <c r="J147" i="2"/>
  <c r="F144" i="2"/>
  <c r="C151" i="2"/>
  <c r="D125" i="2"/>
  <c r="E112" i="2"/>
  <c r="C118" i="2"/>
  <c r="J110" i="2"/>
  <c r="L117" i="2"/>
  <c r="H145" i="2"/>
  <c r="H143" i="2"/>
  <c r="E150" i="2"/>
  <c r="L123" i="2"/>
  <c r="I111" i="2"/>
  <c r="G117" i="2"/>
  <c r="N109" i="2"/>
  <c r="K145" i="2"/>
  <c r="C131" i="2"/>
  <c r="I148" i="2"/>
  <c r="K151" i="2"/>
  <c r="D139" i="2"/>
  <c r="J150" i="2"/>
  <c r="L125" i="2"/>
  <c r="K135" i="2"/>
  <c r="F116" i="2"/>
  <c r="C150" i="2"/>
  <c r="M147" i="2"/>
  <c r="K119" i="2"/>
  <c r="F138" i="2"/>
  <c r="C114" i="2"/>
  <c r="F134" i="2"/>
  <c r="H124" i="2"/>
  <c r="J115" i="2"/>
  <c r="E145" i="2"/>
  <c r="K143" i="2"/>
  <c r="H116" i="2"/>
  <c r="J119" i="2"/>
  <c r="K149" i="2"/>
  <c r="L134" i="2"/>
  <c r="G149" i="2"/>
  <c r="H115" i="2"/>
  <c r="N128" i="2"/>
  <c r="M148" i="2"/>
  <c r="D123" i="2"/>
  <c r="H133" i="2"/>
  <c r="N114" i="2"/>
  <c r="K148" i="2"/>
  <c r="N141" i="2"/>
  <c r="M137" i="2"/>
  <c r="D109" i="2"/>
  <c r="L142" i="2"/>
  <c r="F154" i="2"/>
  <c r="K129" i="2"/>
  <c r="G146" i="2"/>
  <c r="H112" i="2"/>
  <c r="G116" i="2"/>
  <c r="G120" i="2"/>
  <c r="J142" i="2"/>
  <c r="H123" i="2"/>
  <c r="H150" i="2"/>
  <c r="C135" i="2"/>
  <c r="D112" i="2"/>
  <c r="M134" i="2"/>
  <c r="K111" i="2"/>
  <c r="C143" i="2"/>
  <c r="D124" i="2"/>
  <c r="D150" i="2"/>
  <c r="H134" i="2"/>
  <c r="D111" i="2"/>
  <c r="F110" i="2"/>
  <c r="I127" i="2"/>
  <c r="M116" i="2"/>
  <c r="K154" i="2"/>
  <c r="C144" i="2"/>
  <c r="G133" i="2"/>
  <c r="K122" i="2"/>
  <c r="C112" i="2"/>
  <c r="F137" i="2"/>
  <c r="J126" i="2"/>
  <c r="N115" i="2"/>
  <c r="M153" i="2"/>
  <c r="E143" i="2"/>
  <c r="I132" i="2"/>
  <c r="M121" i="2"/>
  <c r="E111" i="2"/>
  <c r="E153" i="2"/>
  <c r="I142" i="2"/>
  <c r="M131" i="2"/>
  <c r="E121" i="2"/>
  <c r="I110" i="2"/>
  <c r="L138" i="2"/>
  <c r="C153" i="2"/>
  <c r="J154" i="2"/>
  <c r="H147" i="2"/>
  <c r="M114" i="2"/>
  <c r="C110" i="2"/>
  <c r="I130" i="2"/>
  <c r="M150" i="2"/>
  <c r="H114" i="2"/>
  <c r="E154" i="2"/>
  <c r="H119" i="2"/>
  <c r="D131" i="2"/>
  <c r="D120" i="2"/>
  <c r="H130" i="2"/>
  <c r="C142" i="2"/>
  <c r="F135" i="2"/>
  <c r="N113" i="2"/>
  <c r="M119" i="2"/>
  <c r="H152" i="2"/>
  <c r="N149" i="2"/>
  <c r="F151" i="2"/>
  <c r="G138" i="2"/>
  <c r="L129" i="2"/>
  <c r="J129" i="2"/>
  <c r="H118" i="2"/>
  <c r="F118" i="2"/>
  <c r="E114" i="2"/>
  <c r="G141" i="2"/>
  <c r="G109" i="2"/>
  <c r="N123" i="2"/>
  <c r="I140" i="2"/>
  <c r="N145" i="2"/>
  <c r="J152" i="2"/>
  <c r="I139" i="2"/>
  <c r="L147" i="2"/>
  <c r="D140" i="2"/>
  <c r="I125" i="2"/>
  <c r="G131" i="2"/>
  <c r="J124" i="2"/>
  <c r="M151" i="2"/>
  <c r="G130" i="2"/>
  <c r="D136" i="2"/>
  <c r="N152" i="2"/>
  <c r="K117" i="2"/>
  <c r="L146" i="2"/>
  <c r="K153" i="2"/>
  <c r="N138" i="2"/>
  <c r="H146" i="2"/>
  <c r="D129" i="2"/>
  <c r="M124" i="2"/>
  <c r="C152" i="2"/>
  <c r="C120" i="2"/>
  <c r="F113" i="2"/>
  <c r="E151" i="2"/>
  <c r="K139" i="2"/>
  <c r="N153" i="2"/>
  <c r="E148" i="2"/>
  <c r="H136" i="2"/>
  <c r="D147" i="2"/>
  <c r="N132" i="2"/>
  <c r="I149" i="2"/>
  <c r="D151" i="2"/>
  <c r="G152" i="2"/>
  <c r="H137" i="2"/>
  <c r="L115" i="2"/>
  <c r="D146" i="2"/>
  <c r="H128" i="2"/>
  <c r="L145" i="2"/>
  <c r="F128" i="2"/>
  <c r="M152" i="2"/>
  <c r="L137" i="2"/>
  <c r="L116" i="2"/>
  <c r="J145" i="2"/>
  <c r="L127" i="2"/>
  <c r="J117" i="2"/>
  <c r="E124" i="2"/>
  <c r="I113" i="2"/>
  <c r="G151" i="2"/>
  <c r="K140" i="2"/>
  <c r="C130" i="2"/>
  <c r="G119" i="2"/>
  <c r="N133" i="2"/>
  <c r="F123" i="2"/>
  <c r="J112" i="2"/>
  <c r="I150" i="2"/>
  <c r="M139" i="2"/>
  <c r="E129" i="2"/>
  <c r="I118" i="2"/>
  <c r="C145" i="2"/>
  <c r="L154" i="2"/>
  <c r="N130" i="2"/>
  <c r="N118" i="2"/>
  <c r="K152" i="2"/>
  <c r="K120" i="2"/>
  <c r="E141" i="2"/>
  <c r="E109" i="2"/>
  <c r="L150" i="2"/>
  <c r="H141" i="2"/>
  <c r="F153" i="2"/>
  <c r="N146" i="2"/>
  <c r="K130" i="2"/>
  <c r="J134" i="2"/>
  <c r="M129" i="2"/>
  <c r="E119" i="2"/>
  <c r="H138" i="2"/>
  <c r="H144" i="2"/>
  <c r="G142" i="2"/>
  <c r="K131" i="2"/>
  <c r="J143" i="2"/>
  <c r="C129" i="2"/>
  <c r="K147" i="2"/>
  <c r="H149" i="2"/>
  <c r="I151" i="2"/>
  <c r="F136" i="2"/>
  <c r="D114" i="2"/>
  <c r="D145" i="2"/>
  <c r="D127" i="2"/>
  <c r="N144" i="2"/>
  <c r="N126" i="2"/>
  <c r="N151" i="2"/>
  <c r="M136" i="2"/>
  <c r="C115" i="2"/>
  <c r="L144" i="2"/>
  <c r="H126" i="2"/>
  <c r="N116" i="2"/>
  <c r="E134" i="2"/>
  <c r="I123" i="2"/>
  <c r="M112" i="2"/>
  <c r="K150" i="2"/>
  <c r="C140" i="2"/>
  <c r="G129" i="2"/>
  <c r="K118" i="2"/>
  <c r="F133" i="2"/>
  <c r="J122" i="2"/>
  <c r="N111" i="2"/>
  <c r="M149" i="2"/>
  <c r="E139" i="2"/>
  <c r="I128" i="2"/>
  <c r="M117" i="2"/>
  <c r="C149" i="2"/>
  <c r="D148" i="2"/>
  <c r="C109" i="2"/>
  <c r="I137" i="2"/>
  <c r="C147" i="2"/>
  <c r="N154" i="2"/>
  <c r="G140" i="2"/>
  <c r="H120" i="2"/>
  <c r="F120" i="2"/>
  <c r="L130" i="2"/>
  <c r="L119" i="2"/>
  <c r="J113" i="2"/>
  <c r="M130" i="2"/>
  <c r="I109" i="2"/>
  <c r="K136" i="2"/>
  <c r="C126" i="2"/>
  <c r="J140" i="2"/>
  <c r="N129" i="2"/>
  <c r="I146" i="2"/>
  <c r="M135" i="2"/>
  <c r="E125" i="2"/>
  <c r="I114" i="2"/>
  <c r="E138" i="2"/>
  <c r="G150" i="2"/>
  <c r="L112" i="2"/>
  <c r="N134" i="2"/>
  <c r="D130" i="2"/>
  <c r="E140" i="2"/>
  <c r="I147" i="2"/>
  <c r="H154" i="2"/>
  <c r="L139" i="2"/>
  <c r="E120" i="2"/>
  <c r="G147" i="2"/>
  <c r="G115" i="2"/>
  <c r="F119" i="2"/>
  <c r="C137" i="2"/>
  <c r="F130" i="2"/>
  <c r="L141" i="2"/>
  <c r="F147" i="2"/>
  <c r="L153" i="2"/>
  <c r="G128" i="2"/>
  <c r="J131" i="2"/>
  <c r="G134" i="2"/>
  <c r="E146" i="2"/>
  <c r="L128" i="2"/>
  <c r="D154" i="2"/>
  <c r="H139" i="2"/>
  <c r="D119" i="2"/>
  <c r="C139" i="2"/>
  <c r="L118" i="2"/>
  <c r="J146" i="2"/>
  <c r="H129" i="2"/>
  <c r="J153" i="2"/>
  <c r="M138" i="2"/>
  <c r="G118" i="2"/>
  <c r="N112" i="2"/>
  <c r="E130" i="2"/>
  <c r="I119" i="2"/>
  <c r="K146" i="2"/>
  <c r="C136" i="2"/>
  <c r="G125" i="2"/>
  <c r="K114" i="2"/>
  <c r="N139" i="2"/>
  <c r="F129" i="2"/>
  <c r="J118" i="2"/>
  <c r="M145" i="2"/>
  <c r="E135" i="2"/>
  <c r="I124" i="2"/>
  <c r="M113" i="2"/>
  <c r="R608" i="1"/>
  <c r="Q140" i="1"/>
  <c r="R140" i="1" s="1"/>
  <c r="R555" i="1"/>
  <c r="R645" i="1"/>
  <c r="R139" i="1"/>
  <c r="R456" i="1"/>
  <c r="P2459" i="1"/>
  <c r="J453" i="1"/>
  <c r="K453" i="1" s="1"/>
  <c r="O453" i="1" s="1"/>
  <c r="Q453" i="1" s="1"/>
  <c r="J452" i="1"/>
  <c r="K452" i="1" s="1"/>
  <c r="R369" i="1"/>
  <c r="R2462" i="1"/>
  <c r="R2463" i="1"/>
  <c r="O2456" i="1"/>
  <c r="O2458" i="1"/>
  <c r="Q2458" i="1" s="1"/>
  <c r="O2457" i="1"/>
  <c r="Q2457" i="1" s="1"/>
  <c r="O2460" i="1"/>
  <c r="Q2460" i="1" s="1"/>
  <c r="R2461" i="1"/>
  <c r="U452" i="1"/>
  <c r="U453" i="1"/>
  <c r="U474" i="1"/>
  <c r="U473" i="1"/>
  <c r="P473" i="1"/>
  <c r="R473" i="1" s="1"/>
  <c r="P474" i="1"/>
  <c r="R474" i="1" s="1"/>
  <c r="Y2463" i="1" l="1"/>
  <c r="X2463" i="1"/>
  <c r="Y2462" i="1"/>
  <c r="X2462" i="1"/>
  <c r="Y456" i="1"/>
  <c r="X456" i="1"/>
  <c r="Y139" i="1"/>
  <c r="X139" i="1"/>
  <c r="Y645" i="1"/>
  <c r="X645" i="1"/>
  <c r="Y555" i="1"/>
  <c r="X555" i="1"/>
  <c r="Y2461" i="1"/>
  <c r="X2461" i="1"/>
  <c r="Y608" i="1"/>
  <c r="X608" i="1"/>
  <c r="Y140" i="1"/>
  <c r="X140" i="1"/>
  <c r="Q2456" i="1"/>
  <c r="R2459" i="1"/>
  <c r="P2457" i="1"/>
  <c r="R2457" i="1" s="1"/>
  <c r="P2460" i="1"/>
  <c r="R2460" i="1" s="1"/>
  <c r="P2458" i="1"/>
  <c r="R2458" i="1" s="1"/>
  <c r="P2456" i="1"/>
  <c r="V452" i="1"/>
  <c r="Z452" i="1"/>
  <c r="V473" i="1"/>
  <c r="Z473" i="1"/>
  <c r="V474" i="1"/>
  <c r="Z474" i="1"/>
  <c r="V453" i="1"/>
  <c r="Z453" i="1"/>
  <c r="P453" i="1"/>
  <c r="O452" i="1"/>
  <c r="Q452" i="1" s="1"/>
  <c r="Y2458" i="1" l="1"/>
  <c r="X2458" i="1"/>
  <c r="Y2460" i="1"/>
  <c r="X2460" i="1"/>
  <c r="Y2457" i="1"/>
  <c r="X2457" i="1"/>
  <c r="Y2459" i="1"/>
  <c r="X2459" i="1"/>
  <c r="R2456" i="1"/>
  <c r="R453" i="1"/>
  <c r="P452" i="1"/>
  <c r="R452" i="1" s="1"/>
  <c r="Y2456" i="1" l="1"/>
  <c r="X2456" i="1"/>
  <c r="Y452" i="1"/>
  <c r="X452" i="1"/>
  <c r="Y453" i="1"/>
  <c r="X453" i="1"/>
  <c r="S1834" i="1"/>
  <c r="S1835" i="1"/>
  <c r="S1836" i="1"/>
  <c r="S1830" i="1"/>
  <c r="S1831" i="1"/>
  <c r="S1832" i="1"/>
  <c r="S1833" i="1"/>
  <c r="U1831" i="1" l="1"/>
  <c r="U1833" i="1"/>
  <c r="U1830" i="1"/>
  <c r="U1834" i="1"/>
  <c r="U1836" i="1"/>
  <c r="U1835" i="1"/>
  <c r="U1832" i="1"/>
  <c r="S1827" i="1"/>
  <c r="V1836" i="1" l="1"/>
  <c r="Z1836" i="1"/>
  <c r="V1834" i="1"/>
  <c r="Z1834" i="1"/>
  <c r="V1835" i="1"/>
  <c r="Z1835" i="1"/>
  <c r="V1830" i="1"/>
  <c r="Z1830" i="1"/>
  <c r="V1832" i="1"/>
  <c r="Z1832" i="1"/>
  <c r="V1833" i="1"/>
  <c r="Z1833" i="1"/>
  <c r="V1831" i="1"/>
  <c r="Z1831" i="1"/>
  <c r="U1827" i="1"/>
  <c r="O1835" i="1"/>
  <c r="Q1835" i="1" s="1"/>
  <c r="O1834" i="1"/>
  <c r="Q1834" i="1" s="1"/>
  <c r="O1836" i="1"/>
  <c r="Q1836" i="1" s="1"/>
  <c r="O1830" i="1"/>
  <c r="Q1830" i="1" s="1"/>
  <c r="O1832" i="1"/>
  <c r="Q1832" i="1" s="1"/>
  <c r="O1833" i="1"/>
  <c r="Q1833" i="1" s="1"/>
  <c r="O1831" i="1"/>
  <c r="Q1831" i="1" s="1"/>
  <c r="P1834" i="1" l="1"/>
  <c r="R1834" i="1" s="1"/>
  <c r="P1835" i="1"/>
  <c r="R1835" i="1" s="1"/>
  <c r="V1827" i="1"/>
  <c r="Z1827" i="1"/>
  <c r="P1836" i="1"/>
  <c r="R1836" i="1" s="1"/>
  <c r="P1831" i="1"/>
  <c r="R1831" i="1" s="1"/>
  <c r="P1832" i="1"/>
  <c r="R1832" i="1" s="1"/>
  <c r="P1833" i="1"/>
  <c r="R1833" i="1" s="1"/>
  <c r="P1830" i="1"/>
  <c r="R1830" i="1" s="1"/>
  <c r="O1827" i="1"/>
  <c r="Q1827" i="1" s="1"/>
  <c r="Y1833" i="1" l="1"/>
  <c r="X1833" i="1"/>
  <c r="Y1831" i="1"/>
  <c r="X1831" i="1"/>
  <c r="Y1835" i="1"/>
  <c r="X1835" i="1"/>
  <c r="Y1830" i="1"/>
  <c r="X1830" i="1"/>
  <c r="Y1832" i="1"/>
  <c r="X1832" i="1"/>
  <c r="Y1836" i="1"/>
  <c r="X1836" i="1"/>
  <c r="Y1834" i="1"/>
  <c r="X1834" i="1"/>
  <c r="P1827" i="1"/>
  <c r="R1827" i="1" s="1"/>
  <c r="Y1827" i="1" l="1"/>
  <c r="X1827" i="1"/>
  <c r="I2198" i="1"/>
  <c r="J2198" i="1" s="1"/>
  <c r="O2198" i="1"/>
  <c r="S2198" i="1"/>
  <c r="I2199" i="1"/>
  <c r="J2199" i="1" s="1"/>
  <c r="O2199" i="1"/>
  <c r="S2199" i="1"/>
  <c r="I2200" i="1"/>
  <c r="J2200" i="1" s="1"/>
  <c r="O2200" i="1"/>
  <c r="S2200" i="1"/>
  <c r="I2201" i="1"/>
  <c r="J2201" i="1" s="1"/>
  <c r="O2201" i="1"/>
  <c r="S2201" i="1"/>
  <c r="I2202" i="1"/>
  <c r="J2202" i="1" s="1"/>
  <c r="O2202" i="1"/>
  <c r="S2202" i="1"/>
  <c r="I2203" i="1"/>
  <c r="J2203" i="1" s="1"/>
  <c r="O2203" i="1"/>
  <c r="S2203" i="1"/>
  <c r="I2204" i="1"/>
  <c r="J2204" i="1" s="1"/>
  <c r="O2204" i="1"/>
  <c r="S2204" i="1"/>
  <c r="I2205" i="1"/>
  <c r="J2205" i="1" s="1"/>
  <c r="O2205" i="1"/>
  <c r="S2205" i="1"/>
  <c r="I2206" i="1"/>
  <c r="J2206" i="1" s="1"/>
  <c r="O2206" i="1"/>
  <c r="S2206" i="1"/>
  <c r="I2207" i="1"/>
  <c r="J2207" i="1" s="1"/>
  <c r="O2207" i="1"/>
  <c r="S2207" i="1"/>
  <c r="I2208" i="1"/>
  <c r="J2208" i="1" s="1"/>
  <c r="O2208" i="1"/>
  <c r="S2208" i="1"/>
  <c r="I2209" i="1"/>
  <c r="J2209" i="1" s="1"/>
  <c r="O2209" i="1"/>
  <c r="S2209" i="1"/>
  <c r="I2210" i="1"/>
  <c r="J2210" i="1" s="1"/>
  <c r="O2210" i="1"/>
  <c r="S2210" i="1"/>
  <c r="I2211" i="1"/>
  <c r="J2211" i="1" s="1"/>
  <c r="O2211" i="1"/>
  <c r="S2211" i="1"/>
  <c r="I2212" i="1"/>
  <c r="J2212" i="1" s="1"/>
  <c r="O2212" i="1"/>
  <c r="S2212" i="1"/>
  <c r="I2213" i="1"/>
  <c r="J2213" i="1" s="1"/>
  <c r="O2213" i="1"/>
  <c r="S2213" i="1"/>
  <c r="I2214" i="1"/>
  <c r="J2214" i="1" s="1"/>
  <c r="O2214" i="1"/>
  <c r="S2214" i="1"/>
  <c r="I2215" i="1"/>
  <c r="J2215" i="1" s="1"/>
  <c r="O2215" i="1"/>
  <c r="S2215" i="1"/>
  <c r="I2216" i="1"/>
  <c r="J2216" i="1" s="1"/>
  <c r="O2216" i="1"/>
  <c r="S2216" i="1"/>
  <c r="I2217" i="1"/>
  <c r="J2217" i="1" s="1"/>
  <c r="O2217" i="1"/>
  <c r="S2217" i="1"/>
  <c r="I2115" i="1"/>
  <c r="J2115" i="1" s="1"/>
  <c r="O2115" i="1"/>
  <c r="Q2115" i="1" s="1"/>
  <c r="S2115" i="1"/>
  <c r="S2095" i="1"/>
  <c r="O2095" i="1"/>
  <c r="Q2095" i="1" s="1"/>
  <c r="O2094" i="1"/>
  <c r="S2094" i="1"/>
  <c r="P2094" i="1" l="1"/>
  <c r="U2217" i="1"/>
  <c r="U2212" i="1"/>
  <c r="U2115" i="1"/>
  <c r="U2213" i="1"/>
  <c r="U2205" i="1"/>
  <c r="U2215" i="1"/>
  <c r="U2208" i="1"/>
  <c r="U2216" i="1"/>
  <c r="U2211" i="1"/>
  <c r="U2203" i="1"/>
  <c r="U2200" i="1"/>
  <c r="U2094" i="1"/>
  <c r="U2214" i="1"/>
  <c r="U2206" i="1"/>
  <c r="U2209" i="1"/>
  <c r="U2201" i="1"/>
  <c r="U2204" i="1"/>
  <c r="U2199" i="1"/>
  <c r="U2198" i="1"/>
  <c r="P2198" i="1"/>
  <c r="R2198" i="1" s="1"/>
  <c r="U2202" i="1"/>
  <c r="P2199" i="1"/>
  <c r="R2199" i="1" s="1"/>
  <c r="P2200" i="1"/>
  <c r="R2200" i="1" s="1"/>
  <c r="P2201" i="1"/>
  <c r="R2201" i="1" s="1"/>
  <c r="P2202" i="1"/>
  <c r="R2202" i="1" s="1"/>
  <c r="P2203" i="1"/>
  <c r="R2203" i="1" s="1"/>
  <c r="P2204" i="1"/>
  <c r="R2204" i="1" s="1"/>
  <c r="P2205" i="1"/>
  <c r="R2205" i="1" s="1"/>
  <c r="U2207" i="1"/>
  <c r="P2206" i="1"/>
  <c r="R2206" i="1" s="1"/>
  <c r="P2207" i="1"/>
  <c r="R2207" i="1" s="1"/>
  <c r="P2208" i="1"/>
  <c r="R2208" i="1" s="1"/>
  <c r="U2210" i="1"/>
  <c r="P2209" i="1"/>
  <c r="R2209" i="1" s="1"/>
  <c r="P2210" i="1"/>
  <c r="R2210" i="1" s="1"/>
  <c r="P2211" i="1"/>
  <c r="R2211" i="1" s="1"/>
  <c r="P2212" i="1"/>
  <c r="R2212" i="1" s="1"/>
  <c r="P2213" i="1"/>
  <c r="R2213" i="1" s="1"/>
  <c r="P2214" i="1"/>
  <c r="R2214" i="1" s="1"/>
  <c r="P2215" i="1"/>
  <c r="R2215" i="1" s="1"/>
  <c r="P2216" i="1"/>
  <c r="R2216" i="1" s="1"/>
  <c r="P2217" i="1"/>
  <c r="R2217" i="1" s="1"/>
  <c r="P2115" i="1"/>
  <c r="R2115" i="1" s="1"/>
  <c r="Y2115" i="1" s="1"/>
  <c r="P2095" i="1"/>
  <c r="U2095" i="1"/>
  <c r="S2003" i="1"/>
  <c r="O2003" i="1"/>
  <c r="Q2003" i="1" s="1"/>
  <c r="X2115" i="1" l="1"/>
  <c r="Q2094" i="1"/>
  <c r="R2094" i="1" s="1"/>
  <c r="Y2094" i="1" s="1"/>
  <c r="V2201" i="1"/>
  <c r="Z2201" i="1"/>
  <c r="V2208" i="1"/>
  <c r="Z2208" i="1"/>
  <c r="V2095" i="1"/>
  <c r="Z2095" i="1"/>
  <c r="V2206" i="1"/>
  <c r="Z2206" i="1"/>
  <c r="V2215" i="1"/>
  <c r="Z2215" i="1"/>
  <c r="V2209" i="1"/>
  <c r="Z2209" i="1"/>
  <c r="V2207" i="1"/>
  <c r="Z2207" i="1"/>
  <c r="V2202" i="1"/>
  <c r="Z2202" i="1"/>
  <c r="V2214" i="1"/>
  <c r="Z2214" i="1"/>
  <c r="V2205" i="1"/>
  <c r="Z2205" i="1"/>
  <c r="V2213" i="1"/>
  <c r="Z2213" i="1"/>
  <c r="V2198" i="1"/>
  <c r="Z2198" i="1"/>
  <c r="V2200" i="1"/>
  <c r="Z2200" i="1"/>
  <c r="V2115" i="1"/>
  <c r="Z2115" i="1"/>
  <c r="V2199" i="1"/>
  <c r="Z2199" i="1"/>
  <c r="V2203" i="1"/>
  <c r="Z2203" i="1"/>
  <c r="V2212" i="1"/>
  <c r="Z2212" i="1"/>
  <c r="V2216" i="1"/>
  <c r="Z2216" i="1"/>
  <c r="V2094" i="1"/>
  <c r="Z2094" i="1"/>
  <c r="V2210" i="1"/>
  <c r="Z2210" i="1"/>
  <c r="V2204" i="1"/>
  <c r="Z2204" i="1"/>
  <c r="V2211" i="1"/>
  <c r="Z2211" i="1"/>
  <c r="V2217" i="1"/>
  <c r="Z2217" i="1"/>
  <c r="R2095" i="1"/>
  <c r="Y2095" i="1" s="1"/>
  <c r="U2003" i="1"/>
  <c r="P2003" i="1"/>
  <c r="X2094" i="1" l="1"/>
  <c r="X2095" i="1"/>
  <c r="V2003" i="1"/>
  <c r="Z2003" i="1"/>
  <c r="R2003" i="1"/>
  <c r="Y2003" i="1" s="1"/>
  <c r="X2003" i="1" l="1"/>
  <c r="O953" i="1"/>
  <c r="S953" i="1"/>
  <c r="O954" i="1"/>
  <c r="S954" i="1"/>
  <c r="O955" i="1"/>
  <c r="S955" i="1"/>
  <c r="O956" i="1"/>
  <c r="S956" i="1"/>
  <c r="O957" i="1"/>
  <c r="S957" i="1"/>
  <c r="O958" i="1"/>
  <c r="S958" i="1"/>
  <c r="O1011" i="1"/>
  <c r="S1011" i="1"/>
  <c r="O1012" i="1"/>
  <c r="S1012" i="1"/>
  <c r="S819" i="1"/>
  <c r="O819" i="1"/>
  <c r="Q819" i="1" s="1"/>
  <c r="P819" i="1" l="1"/>
  <c r="R819" i="1" s="1"/>
  <c r="Y819" i="1" s="1"/>
  <c r="U953" i="1"/>
  <c r="U1012" i="1"/>
  <c r="U958" i="1"/>
  <c r="U956" i="1"/>
  <c r="U955" i="1"/>
  <c r="U1011" i="1"/>
  <c r="P958" i="1"/>
  <c r="R958" i="1" s="1"/>
  <c r="U957" i="1"/>
  <c r="U954" i="1"/>
  <c r="P954" i="1"/>
  <c r="R954" i="1" s="1"/>
  <c r="P953" i="1"/>
  <c r="R953" i="1" s="1"/>
  <c r="P955" i="1"/>
  <c r="R955" i="1" s="1"/>
  <c r="P957" i="1"/>
  <c r="R957" i="1" s="1"/>
  <c r="P956" i="1"/>
  <c r="R956" i="1" s="1"/>
  <c r="P1011" i="1"/>
  <c r="R1011" i="1" s="1"/>
  <c r="P1012" i="1"/>
  <c r="R1012" i="1" s="1"/>
  <c r="U819" i="1"/>
  <c r="X819" i="1" l="1"/>
  <c r="V1011" i="1"/>
  <c r="Z1011" i="1"/>
  <c r="V957" i="1"/>
  <c r="Z957" i="1"/>
  <c r="V955" i="1"/>
  <c r="Z955" i="1"/>
  <c r="V956" i="1"/>
  <c r="Z956" i="1"/>
  <c r="V958" i="1"/>
  <c r="Z958" i="1"/>
  <c r="V819" i="1"/>
  <c r="Z819" i="1"/>
  <c r="V1012" i="1"/>
  <c r="Z1012" i="1"/>
  <c r="V954" i="1"/>
  <c r="Z954" i="1"/>
  <c r="V953" i="1"/>
  <c r="Z953" i="1"/>
  <c r="O1470" i="1"/>
  <c r="S1470" i="1"/>
  <c r="I2450" i="1"/>
  <c r="J2450" i="1" s="1"/>
  <c r="O2450" i="1"/>
  <c r="S2450" i="1"/>
  <c r="O2449" i="1"/>
  <c r="S2449" i="1"/>
  <c r="I2218" i="1"/>
  <c r="J2218" i="1" s="1"/>
  <c r="I2219" i="1"/>
  <c r="J2219" i="1" s="1"/>
  <c r="I2220" i="1"/>
  <c r="J2220" i="1" s="1"/>
  <c r="I2221" i="1"/>
  <c r="J2221" i="1" s="1"/>
  <c r="I2222" i="1"/>
  <c r="J2222" i="1" s="1"/>
  <c r="I2223" i="1"/>
  <c r="J2223" i="1" s="1"/>
  <c r="I2224" i="1"/>
  <c r="J2224" i="1" s="1"/>
  <c r="I2225" i="1"/>
  <c r="J2225" i="1" s="1"/>
  <c r="I2226" i="1"/>
  <c r="J2226" i="1" s="1"/>
  <c r="I2227" i="1"/>
  <c r="J2227" i="1" s="1"/>
  <c r="I2228" i="1"/>
  <c r="J2228" i="1" s="1"/>
  <c r="I2229" i="1"/>
  <c r="J2229" i="1" s="1"/>
  <c r="I2230" i="1"/>
  <c r="J2230" i="1" s="1"/>
  <c r="I2231" i="1"/>
  <c r="J2231" i="1" s="1"/>
  <c r="I2232" i="1"/>
  <c r="J2232" i="1" s="1"/>
  <c r="I2233" i="1"/>
  <c r="J2233" i="1" s="1"/>
  <c r="I2234" i="1"/>
  <c r="J2234" i="1" s="1"/>
  <c r="I2235" i="1"/>
  <c r="J2235" i="1" s="1"/>
  <c r="I2236" i="1"/>
  <c r="J2236" i="1" s="1"/>
  <c r="I2237" i="1"/>
  <c r="J2237" i="1" s="1"/>
  <c r="I2238" i="1"/>
  <c r="J2238" i="1" s="1"/>
  <c r="I2239" i="1"/>
  <c r="J2239" i="1" s="1"/>
  <c r="I2240" i="1"/>
  <c r="J2240" i="1" s="1"/>
  <c r="I2241" i="1"/>
  <c r="J2241" i="1" s="1"/>
  <c r="I2242" i="1"/>
  <c r="J2242" i="1" s="1"/>
  <c r="I2243" i="1"/>
  <c r="J2243" i="1" s="1"/>
  <c r="I2244" i="1"/>
  <c r="J2244" i="1" s="1"/>
  <c r="I2245" i="1"/>
  <c r="J2245" i="1" s="1"/>
  <c r="I2246" i="1"/>
  <c r="J2246" i="1" s="1"/>
  <c r="I2247" i="1"/>
  <c r="J2247" i="1" s="1"/>
  <c r="I2248" i="1"/>
  <c r="J2248" i="1" s="1"/>
  <c r="I2249" i="1"/>
  <c r="J2249" i="1" s="1"/>
  <c r="I2250" i="1"/>
  <c r="J2250" i="1" s="1"/>
  <c r="I2251" i="1"/>
  <c r="J2251" i="1" s="1"/>
  <c r="I2252" i="1"/>
  <c r="J2252" i="1" s="1"/>
  <c r="I2253" i="1"/>
  <c r="J2253" i="1" s="1"/>
  <c r="I2254" i="1"/>
  <c r="J2254" i="1" s="1"/>
  <c r="I2255" i="1"/>
  <c r="J2255" i="1" s="1"/>
  <c r="I2256" i="1"/>
  <c r="J2256" i="1" s="1"/>
  <c r="I2257" i="1"/>
  <c r="J2257" i="1" s="1"/>
  <c r="I2258" i="1"/>
  <c r="J2258" i="1" s="1"/>
  <c r="I2259" i="1"/>
  <c r="J2259" i="1" s="1"/>
  <c r="I2260" i="1"/>
  <c r="J2260" i="1" s="1"/>
  <c r="I2261" i="1"/>
  <c r="J2261" i="1" s="1"/>
  <c r="I2262" i="1"/>
  <c r="J2262" i="1" s="1"/>
  <c r="I2263" i="1"/>
  <c r="J2263" i="1" s="1"/>
  <c r="I2264" i="1"/>
  <c r="J2264" i="1" s="1"/>
  <c r="I2265" i="1"/>
  <c r="J2265" i="1" s="1"/>
  <c r="I2266" i="1"/>
  <c r="J2266" i="1" s="1"/>
  <c r="I2267" i="1"/>
  <c r="J2267" i="1" s="1"/>
  <c r="I2268" i="1"/>
  <c r="J2268" i="1" s="1"/>
  <c r="I2269" i="1"/>
  <c r="J2269" i="1" s="1"/>
  <c r="I2270" i="1"/>
  <c r="J2270" i="1" s="1"/>
  <c r="I2271" i="1"/>
  <c r="J2271" i="1" s="1"/>
  <c r="I2272" i="1"/>
  <c r="J2272" i="1" s="1"/>
  <c r="I2273" i="1"/>
  <c r="J2273" i="1" s="1"/>
  <c r="I2274" i="1"/>
  <c r="J2274" i="1" s="1"/>
  <c r="I2275" i="1"/>
  <c r="J2275" i="1" s="1"/>
  <c r="I2276" i="1"/>
  <c r="J2276" i="1" s="1"/>
  <c r="I2277" i="1"/>
  <c r="J2277" i="1" s="1"/>
  <c r="I2278" i="1"/>
  <c r="J2278" i="1" s="1"/>
  <c r="I2279" i="1"/>
  <c r="J2279" i="1" s="1"/>
  <c r="I2280" i="1"/>
  <c r="J2280" i="1" s="1"/>
  <c r="I2281" i="1"/>
  <c r="J2281" i="1" s="1"/>
  <c r="I2282" i="1"/>
  <c r="J2282" i="1" s="1"/>
  <c r="I2283" i="1"/>
  <c r="J2283" i="1" s="1"/>
  <c r="I2284" i="1"/>
  <c r="J2284" i="1" s="1"/>
  <c r="I2285" i="1"/>
  <c r="J2285" i="1" s="1"/>
  <c r="I2286" i="1"/>
  <c r="J2286" i="1" s="1"/>
  <c r="I2287" i="1"/>
  <c r="J2287" i="1" s="1"/>
  <c r="I2288" i="1"/>
  <c r="J2288" i="1" s="1"/>
  <c r="I2289" i="1"/>
  <c r="J2289" i="1" s="1"/>
  <c r="I2290" i="1"/>
  <c r="J2290" i="1" s="1"/>
  <c r="I2291" i="1"/>
  <c r="J2291" i="1" s="1"/>
  <c r="I2292" i="1"/>
  <c r="J2292" i="1" s="1"/>
  <c r="I2293" i="1"/>
  <c r="J2293" i="1" s="1"/>
  <c r="I2294" i="1"/>
  <c r="J2294" i="1" s="1"/>
  <c r="I2295" i="1"/>
  <c r="J2295" i="1" s="1"/>
  <c r="I2296" i="1"/>
  <c r="J2296" i="1" s="1"/>
  <c r="I2297" i="1"/>
  <c r="J2297" i="1" s="1"/>
  <c r="I2298" i="1"/>
  <c r="J2298" i="1" s="1"/>
  <c r="I2299" i="1"/>
  <c r="J2299" i="1" s="1"/>
  <c r="I2300" i="1"/>
  <c r="J2300" i="1" s="1"/>
  <c r="I2301" i="1"/>
  <c r="J2301" i="1" s="1"/>
  <c r="I2302" i="1"/>
  <c r="J2302" i="1" s="1"/>
  <c r="I2303" i="1"/>
  <c r="J2303" i="1" s="1"/>
  <c r="I2304" i="1"/>
  <c r="J2304" i="1" s="1"/>
  <c r="I2305" i="1"/>
  <c r="J2305" i="1" s="1"/>
  <c r="I2306" i="1"/>
  <c r="J2306" i="1" s="1"/>
  <c r="I2307" i="1"/>
  <c r="J2307" i="1" s="1"/>
  <c r="I2308" i="1"/>
  <c r="J2308" i="1" s="1"/>
  <c r="I2309" i="1"/>
  <c r="J2309" i="1" s="1"/>
  <c r="I2310" i="1"/>
  <c r="J2310" i="1" s="1"/>
  <c r="I2311" i="1"/>
  <c r="J2311" i="1" s="1"/>
  <c r="I2312" i="1"/>
  <c r="J2312" i="1" s="1"/>
  <c r="I2313" i="1"/>
  <c r="J2313" i="1" s="1"/>
  <c r="I2314" i="1"/>
  <c r="J2314" i="1" s="1"/>
  <c r="I2315" i="1"/>
  <c r="J2315" i="1" s="1"/>
  <c r="I2316" i="1"/>
  <c r="J2316" i="1" s="1"/>
  <c r="I2317" i="1"/>
  <c r="J2317" i="1" s="1"/>
  <c r="I2318" i="1"/>
  <c r="J2318" i="1" s="1"/>
  <c r="I2319" i="1"/>
  <c r="J2319" i="1" s="1"/>
  <c r="I2320" i="1"/>
  <c r="J2320" i="1" s="1"/>
  <c r="I2321" i="1"/>
  <c r="J2321" i="1" s="1"/>
  <c r="I2322" i="1"/>
  <c r="J2322" i="1" s="1"/>
  <c r="I2323" i="1"/>
  <c r="J2323" i="1" s="1"/>
  <c r="I2324" i="1"/>
  <c r="J2324" i="1" s="1"/>
  <c r="I2325" i="1"/>
  <c r="J2325" i="1" s="1"/>
  <c r="I2326" i="1"/>
  <c r="J2326" i="1" s="1"/>
  <c r="I2327" i="1"/>
  <c r="J2327" i="1" s="1"/>
  <c r="I2328" i="1"/>
  <c r="J2328" i="1" s="1"/>
  <c r="I2329" i="1"/>
  <c r="J2329" i="1" s="1"/>
  <c r="I2330" i="1"/>
  <c r="J2330" i="1" s="1"/>
  <c r="I2331" i="1"/>
  <c r="J2331" i="1" s="1"/>
  <c r="I2332" i="1"/>
  <c r="J2332" i="1" s="1"/>
  <c r="I2333" i="1"/>
  <c r="J2333" i="1" s="1"/>
  <c r="I2334" i="1"/>
  <c r="J2334" i="1" s="1"/>
  <c r="I2335" i="1"/>
  <c r="J2335" i="1" s="1"/>
  <c r="I2336" i="1"/>
  <c r="J2336" i="1" s="1"/>
  <c r="I2337" i="1"/>
  <c r="J2337" i="1" s="1"/>
  <c r="I2338" i="1"/>
  <c r="J2338" i="1" s="1"/>
  <c r="I2339" i="1"/>
  <c r="J2339" i="1" s="1"/>
  <c r="I2340" i="1"/>
  <c r="J2340" i="1" s="1"/>
  <c r="I2341" i="1"/>
  <c r="J2341" i="1" s="1"/>
  <c r="I2342" i="1"/>
  <c r="J2342" i="1" s="1"/>
  <c r="I2343" i="1"/>
  <c r="J2343" i="1" s="1"/>
  <c r="I2344" i="1"/>
  <c r="J2344" i="1" s="1"/>
  <c r="I2345" i="1"/>
  <c r="J2345" i="1" s="1"/>
  <c r="I2346" i="1"/>
  <c r="J2346" i="1" s="1"/>
  <c r="I2347" i="1"/>
  <c r="J2347" i="1" s="1"/>
  <c r="I2348" i="1"/>
  <c r="J2348" i="1" s="1"/>
  <c r="I2349" i="1"/>
  <c r="J2349" i="1" s="1"/>
  <c r="I2350" i="1"/>
  <c r="J2350" i="1" s="1"/>
  <c r="I2351" i="1"/>
  <c r="J2351" i="1" s="1"/>
  <c r="I2352" i="1"/>
  <c r="J2352" i="1" s="1"/>
  <c r="I2353" i="1"/>
  <c r="J2353" i="1" s="1"/>
  <c r="I2354" i="1"/>
  <c r="J2354" i="1" s="1"/>
  <c r="I2355" i="1"/>
  <c r="J2355" i="1" s="1"/>
  <c r="I2356" i="1"/>
  <c r="J2356" i="1" s="1"/>
  <c r="I2357" i="1"/>
  <c r="J2357" i="1" s="1"/>
  <c r="I2358" i="1"/>
  <c r="J2358" i="1" s="1"/>
  <c r="I2359" i="1"/>
  <c r="J2359" i="1" s="1"/>
  <c r="I2360" i="1"/>
  <c r="J2360" i="1" s="1"/>
  <c r="I2361" i="1"/>
  <c r="J2361" i="1" s="1"/>
  <c r="I2362" i="1"/>
  <c r="J2362" i="1" s="1"/>
  <c r="I2363" i="1"/>
  <c r="J2363" i="1" s="1"/>
  <c r="I2364" i="1"/>
  <c r="J2364" i="1" s="1"/>
  <c r="I2365" i="1"/>
  <c r="J2365" i="1" s="1"/>
  <c r="I2366" i="1"/>
  <c r="J2366" i="1" s="1"/>
  <c r="I2367" i="1"/>
  <c r="J2367" i="1" s="1"/>
  <c r="I2368" i="1"/>
  <c r="J2368" i="1" s="1"/>
  <c r="I2369" i="1"/>
  <c r="J2369" i="1" s="1"/>
  <c r="I2370" i="1"/>
  <c r="J2370" i="1" s="1"/>
  <c r="I2371" i="1"/>
  <c r="J2371" i="1" s="1"/>
  <c r="I2372" i="1"/>
  <c r="J2372" i="1" s="1"/>
  <c r="I2373" i="1"/>
  <c r="J2373" i="1" s="1"/>
  <c r="I2374" i="1"/>
  <c r="J2374" i="1" s="1"/>
  <c r="I2375" i="1"/>
  <c r="J2375" i="1" s="1"/>
  <c r="I2376" i="1"/>
  <c r="J2376" i="1" s="1"/>
  <c r="I2377" i="1"/>
  <c r="J2377" i="1" s="1"/>
  <c r="I2378" i="1"/>
  <c r="J2378" i="1" s="1"/>
  <c r="I2379" i="1"/>
  <c r="J2379" i="1" s="1"/>
  <c r="I2380" i="1"/>
  <c r="J2380" i="1" s="1"/>
  <c r="I2381" i="1"/>
  <c r="J2381" i="1" s="1"/>
  <c r="I2382" i="1"/>
  <c r="J2382" i="1" s="1"/>
  <c r="I2383" i="1"/>
  <c r="J2383" i="1" s="1"/>
  <c r="I2384" i="1"/>
  <c r="J2384" i="1" s="1"/>
  <c r="I2385" i="1"/>
  <c r="J2385" i="1" s="1"/>
  <c r="I2386" i="1"/>
  <c r="J2386" i="1" s="1"/>
  <c r="I2387" i="1"/>
  <c r="J2387" i="1" s="1"/>
  <c r="I2388" i="1"/>
  <c r="J2388" i="1" s="1"/>
  <c r="I2389" i="1"/>
  <c r="J2389" i="1" s="1"/>
  <c r="I2390" i="1"/>
  <c r="J2390" i="1" s="1"/>
  <c r="I2391" i="1"/>
  <c r="J2391" i="1" s="1"/>
  <c r="I2392" i="1"/>
  <c r="J2392" i="1" s="1"/>
  <c r="I2393" i="1"/>
  <c r="J2393" i="1" s="1"/>
  <c r="I2394" i="1"/>
  <c r="J2394" i="1" s="1"/>
  <c r="I2395" i="1"/>
  <c r="J2395" i="1" s="1"/>
  <c r="I2396" i="1"/>
  <c r="J2396" i="1" s="1"/>
  <c r="I2397" i="1"/>
  <c r="J2397" i="1" s="1"/>
  <c r="I2398" i="1"/>
  <c r="J2398" i="1" s="1"/>
  <c r="I2399" i="1"/>
  <c r="J2399" i="1" s="1"/>
  <c r="I2400" i="1"/>
  <c r="J2400" i="1" s="1"/>
  <c r="I2401" i="1"/>
  <c r="J2401" i="1" s="1"/>
  <c r="I2402" i="1"/>
  <c r="J2402" i="1" s="1"/>
  <c r="I2403" i="1"/>
  <c r="J2403" i="1" s="1"/>
  <c r="I2404" i="1"/>
  <c r="J2404" i="1" s="1"/>
  <c r="I2405" i="1"/>
  <c r="J2405" i="1" s="1"/>
  <c r="I2406" i="1"/>
  <c r="J2406" i="1" s="1"/>
  <c r="I2407" i="1"/>
  <c r="J2407" i="1" s="1"/>
  <c r="I2408" i="1"/>
  <c r="J2408" i="1" s="1"/>
  <c r="I2409" i="1"/>
  <c r="J2409" i="1" s="1"/>
  <c r="I2410" i="1"/>
  <c r="J2410" i="1" s="1"/>
  <c r="I2411" i="1"/>
  <c r="J2411" i="1" s="1"/>
  <c r="I2412" i="1"/>
  <c r="J2412" i="1" s="1"/>
  <c r="I2413" i="1"/>
  <c r="J2413" i="1" s="1"/>
  <c r="I2414" i="1"/>
  <c r="J2414" i="1" s="1"/>
  <c r="I2415" i="1"/>
  <c r="J2415" i="1" s="1"/>
  <c r="I2416" i="1"/>
  <c r="J2416" i="1" s="1"/>
  <c r="I2417" i="1"/>
  <c r="J2417" i="1" s="1"/>
  <c r="I2418" i="1"/>
  <c r="J2418" i="1" s="1"/>
  <c r="I2419" i="1"/>
  <c r="J2419" i="1" s="1"/>
  <c r="I2420" i="1"/>
  <c r="J2420" i="1" s="1"/>
  <c r="I2421" i="1"/>
  <c r="J2421" i="1" s="1"/>
  <c r="I2422" i="1"/>
  <c r="J2422" i="1" s="1"/>
  <c r="I2423" i="1"/>
  <c r="J2423" i="1" s="1"/>
  <c r="I2424" i="1"/>
  <c r="J2424" i="1" s="1"/>
  <c r="I2425" i="1"/>
  <c r="J2425" i="1" s="1"/>
  <c r="I2426" i="1"/>
  <c r="J2426" i="1" s="1"/>
  <c r="I2427" i="1"/>
  <c r="J2427" i="1" s="1"/>
  <c r="I2428" i="1"/>
  <c r="J2428" i="1" s="1"/>
  <c r="I2429" i="1"/>
  <c r="J2429" i="1" s="1"/>
  <c r="I2430" i="1"/>
  <c r="J2430" i="1" s="1"/>
  <c r="I2431" i="1"/>
  <c r="J2431" i="1" s="1"/>
  <c r="I2432" i="1"/>
  <c r="J2432" i="1" s="1"/>
  <c r="I2433" i="1"/>
  <c r="J2433" i="1" s="1"/>
  <c r="I2434" i="1"/>
  <c r="J2434" i="1" s="1"/>
  <c r="I2435" i="1"/>
  <c r="J2435" i="1" s="1"/>
  <c r="I2436" i="1"/>
  <c r="J2436" i="1" s="1"/>
  <c r="I2437" i="1"/>
  <c r="J2437" i="1" s="1"/>
  <c r="I2438" i="1"/>
  <c r="J2438" i="1" s="1"/>
  <c r="I2439" i="1"/>
  <c r="J2439" i="1" s="1"/>
  <c r="I2440" i="1"/>
  <c r="J2440" i="1" s="1"/>
  <c r="I2441" i="1"/>
  <c r="J2441" i="1" s="1"/>
  <c r="I2442" i="1"/>
  <c r="J2442" i="1" s="1"/>
  <c r="I2443" i="1"/>
  <c r="J2443" i="1" s="1"/>
  <c r="I2444" i="1"/>
  <c r="J2444" i="1" s="1"/>
  <c r="I2445" i="1"/>
  <c r="J2445" i="1" s="1"/>
  <c r="I2446" i="1"/>
  <c r="J2446" i="1" s="1"/>
  <c r="I2447" i="1"/>
  <c r="J2447" i="1" s="1"/>
  <c r="I2448" i="1"/>
  <c r="J2448" i="1" s="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Q2257" i="1" s="1"/>
  <c r="O2258" i="1"/>
  <c r="Q2258" i="1" s="1"/>
  <c r="O2259" i="1"/>
  <c r="Q2259" i="1" s="1"/>
  <c r="O2260" i="1"/>
  <c r="Q2260" i="1" s="1"/>
  <c r="O2261" i="1"/>
  <c r="Q2261" i="1" s="1"/>
  <c r="O2262" i="1"/>
  <c r="Q2262" i="1" s="1"/>
  <c r="O2263" i="1"/>
  <c r="Q2263" i="1" s="1"/>
  <c r="O2264" i="1"/>
  <c r="Q2264" i="1" s="1"/>
  <c r="O2265" i="1"/>
  <c r="Q2265" i="1" s="1"/>
  <c r="O2266" i="1"/>
  <c r="Q2266" i="1" s="1"/>
  <c r="O2267" i="1"/>
  <c r="Q2267" i="1" s="1"/>
  <c r="O2268" i="1"/>
  <c r="Q2268" i="1" s="1"/>
  <c r="O2269" i="1"/>
  <c r="Q2269" i="1" s="1"/>
  <c r="O2270" i="1"/>
  <c r="Q2270" i="1" s="1"/>
  <c r="O2271" i="1"/>
  <c r="Q2271" i="1" s="1"/>
  <c r="O2272" i="1"/>
  <c r="Q2272" i="1" s="1"/>
  <c r="O2273" i="1"/>
  <c r="Q2273" i="1" s="1"/>
  <c r="O2274" i="1"/>
  <c r="Q2274" i="1" s="1"/>
  <c r="O2275" i="1"/>
  <c r="Q2275" i="1" s="1"/>
  <c r="O2276" i="1"/>
  <c r="Q2276" i="1" s="1"/>
  <c r="O2277" i="1"/>
  <c r="Q2277" i="1" s="1"/>
  <c r="O2278" i="1"/>
  <c r="Q2278" i="1" s="1"/>
  <c r="O2279" i="1"/>
  <c r="Q2279" i="1" s="1"/>
  <c r="O2280" i="1"/>
  <c r="Q2280" i="1" s="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S2219" i="1"/>
  <c r="S2261" i="1"/>
  <c r="S2271" i="1"/>
  <c r="S2313" i="1"/>
  <c r="S2365" i="1"/>
  <c r="S2418" i="1"/>
  <c r="S2427" i="1"/>
  <c r="S2448" i="1"/>
  <c r="S2447" i="1"/>
  <c r="S2446" i="1"/>
  <c r="S2445" i="1"/>
  <c r="S2444" i="1"/>
  <c r="S2443" i="1"/>
  <c r="S2442" i="1"/>
  <c r="S2441" i="1"/>
  <c r="S2440" i="1"/>
  <c r="S2439" i="1"/>
  <c r="S2438" i="1"/>
  <c r="S2437" i="1"/>
  <c r="S2436" i="1"/>
  <c r="S2435" i="1"/>
  <c r="S2434" i="1"/>
  <c r="S2433" i="1"/>
  <c r="S2432" i="1"/>
  <c r="S2431" i="1"/>
  <c r="S2430" i="1"/>
  <c r="S2429" i="1"/>
  <c r="S2428" i="1"/>
  <c r="S2426" i="1"/>
  <c r="S2425" i="1"/>
  <c r="S2424" i="1"/>
  <c r="S2423" i="1"/>
  <c r="S2422" i="1"/>
  <c r="S2421" i="1"/>
  <c r="S2420" i="1"/>
  <c r="S2419"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0" i="1"/>
  <c r="S2269" i="1"/>
  <c r="S2268" i="1"/>
  <c r="S2267" i="1"/>
  <c r="S2266" i="1"/>
  <c r="S2265" i="1"/>
  <c r="S2264" i="1"/>
  <c r="S2263" i="1"/>
  <c r="S2262"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8" i="1"/>
  <c r="P2372" i="1" l="1"/>
  <c r="P2395" i="1"/>
  <c r="Q2395" i="1" s="1"/>
  <c r="P2382" i="1"/>
  <c r="P2381" i="1"/>
  <c r="Q2381" i="1" s="1"/>
  <c r="R2381" i="1" s="1"/>
  <c r="Y2381" i="1" s="1"/>
  <c r="P2321" i="1"/>
  <c r="Q2321" i="1" s="1"/>
  <c r="R2321" i="1" s="1"/>
  <c r="Y2321" i="1" s="1"/>
  <c r="P2380" i="1"/>
  <c r="Q2380" i="1" s="1"/>
  <c r="P2356" i="1"/>
  <c r="P2332" i="1"/>
  <c r="Q2332" i="1" s="1"/>
  <c r="P2308" i="1"/>
  <c r="P2284" i="1"/>
  <c r="Q2284" i="1" s="1"/>
  <c r="P2260" i="1"/>
  <c r="R2260" i="1" s="1"/>
  <c r="Y2260" i="1" s="1"/>
  <c r="P2413" i="1"/>
  <c r="P2353" i="1"/>
  <c r="Q2353" i="1" s="1"/>
  <c r="P2341" i="1"/>
  <c r="Q2341" i="1" s="1"/>
  <c r="R2341" i="1" s="1"/>
  <c r="Y2341" i="1" s="1"/>
  <c r="P2305" i="1"/>
  <c r="Q2305" i="1" s="1"/>
  <c r="R2305" i="1" s="1"/>
  <c r="Y2305" i="1" s="1"/>
  <c r="P2281" i="1"/>
  <c r="Q2281" i="1" s="1"/>
  <c r="P2269" i="1"/>
  <c r="R2269" i="1" s="1"/>
  <c r="Y2269" i="1" s="1"/>
  <c r="P2257" i="1"/>
  <c r="R2257" i="1" s="1"/>
  <c r="Y2257" i="1" s="1"/>
  <c r="P2245" i="1"/>
  <c r="Q2245" i="1" s="1"/>
  <c r="R2245" i="1" s="1"/>
  <c r="Y2245" i="1" s="1"/>
  <c r="P2221" i="1"/>
  <c r="Q2221" i="1" s="1"/>
  <c r="R2221" i="1" s="1"/>
  <c r="Y2221" i="1" s="1"/>
  <c r="P2448" i="1"/>
  <c r="P2436" i="1"/>
  <c r="P2424" i="1"/>
  <c r="Q2424" i="1" s="1"/>
  <c r="R2424" i="1" s="1"/>
  <c r="Y2424" i="1" s="1"/>
  <c r="P2412" i="1"/>
  <c r="Q2412" i="1" s="1"/>
  <c r="P2400" i="1"/>
  <c r="P2388" i="1"/>
  <c r="Q2388" i="1" s="1"/>
  <c r="P2376" i="1"/>
  <c r="P2352" i="1"/>
  <c r="Q2352" i="1" s="1"/>
  <c r="R2352" i="1" s="1"/>
  <c r="Y2352" i="1" s="1"/>
  <c r="P2340" i="1"/>
  <c r="Q2340" i="1" s="1"/>
  <c r="P2328" i="1"/>
  <c r="Q2328" i="1" s="1"/>
  <c r="R2328" i="1" s="1"/>
  <c r="Y2328" i="1" s="1"/>
  <c r="P2316" i="1"/>
  <c r="Q2316" i="1" s="1"/>
  <c r="R2316" i="1" s="1"/>
  <c r="Y2316" i="1" s="1"/>
  <c r="P2304" i="1"/>
  <c r="Q2304" i="1" s="1"/>
  <c r="R2304" i="1" s="1"/>
  <c r="Y2304" i="1" s="1"/>
  <c r="P2292" i="1"/>
  <c r="Q2292" i="1" s="1"/>
  <c r="P2280" i="1"/>
  <c r="R2280" i="1" s="1"/>
  <c r="Y2280" i="1" s="1"/>
  <c r="P2268" i="1"/>
  <c r="R2268" i="1" s="1"/>
  <c r="Y2268" i="1" s="1"/>
  <c r="P2256" i="1"/>
  <c r="Q2256" i="1" s="1"/>
  <c r="R2256" i="1" s="1"/>
  <c r="Y2256" i="1" s="1"/>
  <c r="P2244" i="1"/>
  <c r="P2232" i="1"/>
  <c r="P2384" i="1"/>
  <c r="Q2384" i="1" s="1"/>
  <c r="P2240" i="1"/>
  <c r="Q2240" i="1" s="1"/>
  <c r="R2240" i="1" s="1"/>
  <c r="Y2240" i="1" s="1"/>
  <c r="P2359" i="1"/>
  <c r="Q2359" i="1" s="1"/>
  <c r="R2359" i="1" s="1"/>
  <c r="Y2359" i="1" s="1"/>
  <c r="P2345" i="1"/>
  <c r="Q2345" i="1" s="1"/>
  <c r="R2345" i="1" s="1"/>
  <c r="Y2345" i="1" s="1"/>
  <c r="P2237" i="1"/>
  <c r="Q2237" i="1" s="1"/>
  <c r="R2237" i="1" s="1"/>
  <c r="Y2237" i="1" s="1"/>
  <c r="P2428" i="1"/>
  <c r="Q2428" i="1" s="1"/>
  <c r="P2368" i="1"/>
  <c r="P2344" i="1"/>
  <c r="Q2344" i="1" s="1"/>
  <c r="R2344" i="1" s="1"/>
  <c r="Y2344" i="1" s="1"/>
  <c r="P2320" i="1"/>
  <c r="Q2320" i="1" s="1"/>
  <c r="P2248" i="1"/>
  <c r="Q2248" i="1" s="1"/>
  <c r="R2248" i="1" s="1"/>
  <c r="Y2248" i="1" s="1"/>
  <c r="P2236" i="1"/>
  <c r="Q2236" i="1" s="1"/>
  <c r="P2224" i="1"/>
  <c r="Q2224" i="1" s="1"/>
  <c r="P2439" i="1"/>
  <c r="Q2439" i="1" s="1"/>
  <c r="P2415" i="1"/>
  <c r="Q2415" i="1" s="1"/>
  <c r="R2415" i="1" s="1"/>
  <c r="Y2415" i="1" s="1"/>
  <c r="P2319" i="1"/>
  <c r="Q2319" i="1" s="1"/>
  <c r="R2319" i="1" s="1"/>
  <c r="Y2319" i="1" s="1"/>
  <c r="P2295" i="1"/>
  <c r="Q2295" i="1" s="1"/>
  <c r="P2235" i="1"/>
  <c r="P2342" i="1"/>
  <c r="Q2342" i="1" s="1"/>
  <c r="P2306" i="1"/>
  <c r="Q2306" i="1" s="1"/>
  <c r="R2306" i="1" s="1"/>
  <c r="Y2306" i="1" s="1"/>
  <c r="P2282" i="1"/>
  <c r="P2425" i="1"/>
  <c r="Q2425" i="1" s="1"/>
  <c r="P2401" i="1"/>
  <c r="Q2401" i="1" s="1"/>
  <c r="P2389" i="1"/>
  <c r="Q2389" i="1" s="1"/>
  <c r="R2389" i="1" s="1"/>
  <c r="Y2389" i="1" s="1"/>
  <c r="P2365" i="1"/>
  <c r="Q2365" i="1" s="1"/>
  <c r="P2435" i="1"/>
  <c r="Q2435" i="1" s="1"/>
  <c r="R2435" i="1" s="1"/>
  <c r="Y2435" i="1" s="1"/>
  <c r="P2423" i="1"/>
  <c r="Q2423" i="1" s="1"/>
  <c r="P2411" i="1"/>
  <c r="Q2411" i="1" s="1"/>
  <c r="P2399" i="1"/>
  <c r="P2387" i="1"/>
  <c r="Q2387" i="1" s="1"/>
  <c r="P2291" i="1"/>
  <c r="P2267" i="1"/>
  <c r="R2267" i="1" s="1"/>
  <c r="Y2267" i="1" s="1"/>
  <c r="P2255" i="1"/>
  <c r="Q2255" i="1" s="1"/>
  <c r="P2243" i="1"/>
  <c r="Q2243" i="1" s="1"/>
  <c r="R2243" i="1" s="1"/>
  <c r="Y2243" i="1" s="1"/>
  <c r="P2396" i="1"/>
  <c r="Q2396" i="1" s="1"/>
  <c r="P2360" i="1"/>
  <c r="Q2360" i="1" s="1"/>
  <c r="P2348" i="1"/>
  <c r="Q2348" i="1" s="1"/>
  <c r="P2252" i="1"/>
  <c r="Q2252" i="1" s="1"/>
  <c r="P2383" i="1"/>
  <c r="Q2383" i="1" s="1"/>
  <c r="P2371" i="1"/>
  <c r="Q2371" i="1" s="1"/>
  <c r="P2347" i="1"/>
  <c r="P2335" i="1"/>
  <c r="Q2335" i="1" s="1"/>
  <c r="P2323" i="1"/>
  <c r="P2311" i="1"/>
  <c r="Q2311" i="1" s="1"/>
  <c r="P2299" i="1"/>
  <c r="Q2299" i="1" s="1"/>
  <c r="P2275" i="1"/>
  <c r="R2275" i="1" s="1"/>
  <c r="Y2275" i="1" s="1"/>
  <c r="P2263" i="1"/>
  <c r="R2263" i="1" s="1"/>
  <c r="Y2263" i="1" s="1"/>
  <c r="P2251" i="1"/>
  <c r="Q2251" i="1" s="1"/>
  <c r="R2251" i="1" s="1"/>
  <c r="Y2251" i="1" s="1"/>
  <c r="P2239" i="1"/>
  <c r="Q2239" i="1" s="1"/>
  <c r="R2239" i="1" s="1"/>
  <c r="Y2239" i="1" s="1"/>
  <c r="P2227" i="1"/>
  <c r="Q2227" i="1" s="1"/>
  <c r="P2405" i="1"/>
  <c r="P2440" i="1"/>
  <c r="P2392" i="1"/>
  <c r="Q2392" i="1" s="1"/>
  <c r="P2379" i="1"/>
  <c r="Q2379" i="1" s="1"/>
  <c r="P2355" i="1"/>
  <c r="Q2355" i="1" s="1"/>
  <c r="P2446" i="1"/>
  <c r="Q2446" i="1" s="1"/>
  <c r="R2446" i="1" s="1"/>
  <c r="Y2446" i="1" s="1"/>
  <c r="P2434" i="1"/>
  <c r="Q2434" i="1" s="1"/>
  <c r="P2422" i="1"/>
  <c r="Q2422" i="1" s="1"/>
  <c r="P2410" i="1"/>
  <c r="Q2410" i="1" s="1"/>
  <c r="P2398" i="1"/>
  <c r="Q2398" i="1" s="1"/>
  <c r="P2386" i="1"/>
  <c r="P2374" i="1"/>
  <c r="Q2374" i="1" s="1"/>
  <c r="R2374" i="1" s="1"/>
  <c r="Y2374" i="1" s="1"/>
  <c r="P2362" i="1"/>
  <c r="Q2362" i="1" s="1"/>
  <c r="P2350" i="1"/>
  <c r="Q2350" i="1" s="1"/>
  <c r="R2350" i="1" s="1"/>
  <c r="Y2350" i="1" s="1"/>
  <c r="P2338" i="1"/>
  <c r="Q2338" i="1" s="1"/>
  <c r="P2326" i="1"/>
  <c r="Q2326" i="1" s="1"/>
  <c r="P2314" i="1"/>
  <c r="Q2314" i="1" s="1"/>
  <c r="P2302" i="1"/>
  <c r="Q2302" i="1" s="1"/>
  <c r="P2290" i="1"/>
  <c r="P2278" i="1"/>
  <c r="R2278" i="1" s="1"/>
  <c r="Y2278" i="1" s="1"/>
  <c r="P2266" i="1"/>
  <c r="R2266" i="1" s="1"/>
  <c r="Y2266" i="1" s="1"/>
  <c r="P2254" i="1"/>
  <c r="Q2254" i="1" s="1"/>
  <c r="P2242" i="1"/>
  <c r="Q2242" i="1" s="1"/>
  <c r="P2230" i="1"/>
  <c r="Q2230" i="1" s="1"/>
  <c r="R2230" i="1" s="1"/>
  <c r="Y2230" i="1" s="1"/>
  <c r="P2218" i="1"/>
  <c r="Q2218" i="1" s="1"/>
  <c r="P2409" i="1"/>
  <c r="P2385" i="1"/>
  <c r="P2373" i="1"/>
  <c r="Q2373" i="1" s="1"/>
  <c r="P2361" i="1"/>
  <c r="Q2361" i="1" s="1"/>
  <c r="P2241" i="1"/>
  <c r="Q2241" i="1" s="1"/>
  <c r="R2241" i="1" s="1"/>
  <c r="Y2241" i="1" s="1"/>
  <c r="P2229" i="1"/>
  <c r="Q2229" i="1" s="1"/>
  <c r="U2352" i="1"/>
  <c r="U2385" i="1"/>
  <c r="U2450" i="1"/>
  <c r="U2336" i="1"/>
  <c r="U2360" i="1"/>
  <c r="U2377" i="1"/>
  <c r="U2435" i="1"/>
  <c r="U2222" i="1"/>
  <c r="U2230" i="1"/>
  <c r="U2238" i="1"/>
  <c r="U2246" i="1"/>
  <c r="U2272" i="1"/>
  <c r="U2280" i="1"/>
  <c r="U2288" i="1"/>
  <c r="U2296" i="1"/>
  <c r="U2304" i="1"/>
  <c r="U2312" i="1"/>
  <c r="U2353" i="1"/>
  <c r="U2378" i="1"/>
  <c r="U2386" i="1"/>
  <c r="U2402" i="1"/>
  <c r="U2410" i="1"/>
  <c r="U2428" i="1"/>
  <c r="U2436" i="1"/>
  <c r="U2444" i="1"/>
  <c r="U2229" i="1"/>
  <c r="U2239" i="1"/>
  <c r="U2255" i="1"/>
  <c r="U2264" i="1"/>
  <c r="U2273" i="1"/>
  <c r="U2314" i="1"/>
  <c r="U2330" i="1"/>
  <c r="U2338" i="1"/>
  <c r="U2354" i="1"/>
  <c r="U2387" i="1"/>
  <c r="U2403" i="1"/>
  <c r="U2411" i="1"/>
  <c r="U2420" i="1"/>
  <c r="U2437" i="1"/>
  <c r="U2445" i="1"/>
  <c r="U2253" i="1"/>
  <c r="U2295" i="1"/>
  <c r="U2426" i="1"/>
  <c r="U2224" i="1"/>
  <c r="U2232" i="1"/>
  <c r="U2240" i="1"/>
  <c r="U2248" i="1"/>
  <c r="U2256" i="1"/>
  <c r="U2282" i="1"/>
  <c r="U2290" i="1"/>
  <c r="U2306" i="1"/>
  <c r="U2315" i="1"/>
  <c r="U2331" i="1"/>
  <c r="U2347" i="1"/>
  <c r="U2355" i="1"/>
  <c r="U2372" i="1"/>
  <c r="U2380" i="1"/>
  <c r="U2388" i="1"/>
  <c r="U2396" i="1"/>
  <c r="U2404" i="1"/>
  <c r="U2412" i="1"/>
  <c r="U2430" i="1"/>
  <c r="U2438" i="1"/>
  <c r="U2237" i="1"/>
  <c r="U2279" i="1"/>
  <c r="U2225" i="1"/>
  <c r="U2266" i="1"/>
  <c r="U2275" i="1"/>
  <c r="U2291" i="1"/>
  <c r="U2307" i="1"/>
  <c r="U2316" i="1"/>
  <c r="U2332" i="1"/>
  <c r="U2340" i="1"/>
  <c r="U2348" i="1"/>
  <c r="U2356" i="1"/>
  <c r="U2364" i="1"/>
  <c r="U2397" i="1"/>
  <c r="U2413" i="1"/>
  <c r="U2422" i="1"/>
  <c r="U2439" i="1"/>
  <c r="U2447" i="1"/>
  <c r="U2449" i="1"/>
  <c r="U2328" i="1"/>
  <c r="U2234" i="1"/>
  <c r="U2242" i="1"/>
  <c r="U2258" i="1"/>
  <c r="U2276" i="1"/>
  <c r="U2284" i="1"/>
  <c r="U2292" i="1"/>
  <c r="U2300" i="1"/>
  <c r="U2308" i="1"/>
  <c r="U2341" i="1"/>
  <c r="U2366" i="1"/>
  <c r="U2374" i="1"/>
  <c r="U2382" i="1"/>
  <c r="U2390" i="1"/>
  <c r="U2398" i="1"/>
  <c r="U2423" i="1"/>
  <c r="U2432" i="1"/>
  <c r="U2440" i="1"/>
  <c r="U2448" i="1"/>
  <c r="U1470" i="1"/>
  <c r="U2241" i="1"/>
  <c r="U2227" i="1"/>
  <c r="U2251" i="1"/>
  <c r="U2318" i="1"/>
  <c r="U2342" i="1"/>
  <c r="U2367" i="1"/>
  <c r="U2383" i="1"/>
  <c r="U2399" i="1"/>
  <c r="U2424" i="1"/>
  <c r="U2270" i="1"/>
  <c r="U2320" i="1"/>
  <c r="U2235" i="1"/>
  <c r="U2243" i="1"/>
  <c r="U2259" i="1"/>
  <c r="U2268" i="1"/>
  <c r="U2277" i="1"/>
  <c r="U2220" i="1"/>
  <c r="U2228" i="1"/>
  <c r="U2236" i="1"/>
  <c r="U2244" i="1"/>
  <c r="U2252" i="1"/>
  <c r="U2260" i="1"/>
  <c r="U2278" i="1"/>
  <c r="U2294" i="1"/>
  <c r="U2302" i="1"/>
  <c r="U2319" i="1"/>
  <c r="U2327" i="1"/>
  <c r="U2343" i="1"/>
  <c r="U2351" i="1"/>
  <c r="U2368" i="1"/>
  <c r="U2384" i="1"/>
  <c r="U2392" i="1"/>
  <c r="U2400" i="1"/>
  <c r="U2408" i="1"/>
  <c r="U2416" i="1"/>
  <c r="U2425" i="1"/>
  <c r="U2434" i="1"/>
  <c r="P1470" i="1"/>
  <c r="R1470" i="1" s="1"/>
  <c r="P2426" i="1"/>
  <c r="Q2426" i="1" s="1"/>
  <c r="P2318" i="1"/>
  <c r="Q2318" i="1" s="1"/>
  <c r="P2450" i="1"/>
  <c r="Q2450" i="1" s="1"/>
  <c r="P2414" i="1"/>
  <c r="Q2414" i="1" s="1"/>
  <c r="P2249" i="1"/>
  <c r="Q2249" i="1" s="1"/>
  <c r="P2402" i="1"/>
  <c r="Q2402" i="1" s="1"/>
  <c r="P2223" i="1"/>
  <c r="Q2223" i="1" s="1"/>
  <c r="P2393" i="1"/>
  <c r="Q2393" i="1" s="1"/>
  <c r="P2449" i="1"/>
  <c r="Q2449" i="1" s="1"/>
  <c r="U2381" i="1"/>
  <c r="U2379" i="1"/>
  <c r="P2367" i="1"/>
  <c r="Q2367" i="1" s="1"/>
  <c r="P2354" i="1"/>
  <c r="Q2354" i="1" s="1"/>
  <c r="P2357" i="1"/>
  <c r="Q2357" i="1" s="1"/>
  <c r="P2369" i="1"/>
  <c r="Q2369" i="1" s="1"/>
  <c r="P2330" i="1"/>
  <c r="Q2330" i="1" s="1"/>
  <c r="P2225" i="1"/>
  <c r="Q2225" i="1" s="1"/>
  <c r="P2331" i="1"/>
  <c r="Q2331" i="1" s="1"/>
  <c r="P2343" i="1"/>
  <c r="Q2343" i="1" s="1"/>
  <c r="P2391" i="1"/>
  <c r="Q2391" i="1" s="1"/>
  <c r="P2378" i="1"/>
  <c r="Q2378" i="1" s="1"/>
  <c r="P2273" i="1"/>
  <c r="P2247" i="1"/>
  <c r="Q2247" i="1" s="1"/>
  <c r="P2234" i="1"/>
  <c r="Q2234" i="1" s="1"/>
  <c r="P2427" i="1"/>
  <c r="Q2427" i="1" s="1"/>
  <c r="P2404" i="1"/>
  <c r="Q2404" i="1" s="1"/>
  <c r="P2390" i="1"/>
  <c r="Q2390" i="1" s="1"/>
  <c r="P2364" i="1"/>
  <c r="Q2364" i="1" s="1"/>
  <c r="P2285" i="1"/>
  <c r="Q2285" i="1" s="1"/>
  <c r="P2272" i="1"/>
  <c r="P2259" i="1"/>
  <c r="P2246" i="1"/>
  <c r="Q2246" i="1" s="1"/>
  <c r="P2220" i="1"/>
  <c r="Q2220" i="1" s="1"/>
  <c r="P2279" i="1"/>
  <c r="P2403" i="1"/>
  <c r="Q2403" i="1" s="1"/>
  <c r="P2297" i="1"/>
  <c r="Q2297" i="1" s="1"/>
  <c r="P2271" i="1"/>
  <c r="P2258" i="1"/>
  <c r="P2438" i="1"/>
  <c r="Q2438" i="1" s="1"/>
  <c r="P2416" i="1"/>
  <c r="Q2416" i="1" s="1"/>
  <c r="P2309" i="1"/>
  <c r="Q2309" i="1" s="1"/>
  <c r="P2296" i="1"/>
  <c r="Q2296" i="1" s="1"/>
  <c r="P2283" i="1"/>
  <c r="Q2283" i="1" s="1"/>
  <c r="P2270" i="1"/>
  <c r="P2333" i="1"/>
  <c r="Q2333" i="1" s="1"/>
  <c r="P2307" i="1"/>
  <c r="Q2307" i="1" s="1"/>
  <c r="P2294" i="1"/>
  <c r="Q2294" i="1" s="1"/>
  <c r="U2265" i="1"/>
  <c r="U2299" i="1"/>
  <c r="U2407" i="1"/>
  <c r="U2303" i="1"/>
  <c r="U2361" i="1"/>
  <c r="U2223" i="1"/>
  <c r="U2358" i="1"/>
  <c r="U2262" i="1"/>
  <c r="U2346" i="1"/>
  <c r="U2344" i="1"/>
  <c r="U2339" i="1"/>
  <c r="U2323" i="1"/>
  <c r="U2409" i="1"/>
  <c r="U2321" i="1"/>
  <c r="U2376" i="1"/>
  <c r="U2414" i="1"/>
  <c r="U2324" i="1"/>
  <c r="U2285" i="1"/>
  <c r="U2405" i="1"/>
  <c r="U2441" i="1"/>
  <c r="U2226" i="1"/>
  <c r="U2298" i="1"/>
  <c r="P2444" i="1"/>
  <c r="Q2444" i="1" s="1"/>
  <c r="P2432" i="1"/>
  <c r="Q2432" i="1" s="1"/>
  <c r="U2287" i="1"/>
  <c r="U2311" i="1"/>
  <c r="U2431" i="1"/>
  <c r="P2238" i="1"/>
  <c r="Q2238" i="1" s="1"/>
  <c r="U2337" i="1"/>
  <c r="U2349" i="1"/>
  <c r="U2433" i="1"/>
  <c r="P2442" i="1"/>
  <c r="Q2442" i="1" s="1"/>
  <c r="P2322" i="1"/>
  <c r="Q2322" i="1" s="1"/>
  <c r="P2226" i="1"/>
  <c r="Q2226" i="1" s="1"/>
  <c r="U2218" i="1"/>
  <c r="U2326" i="1"/>
  <c r="U2350" i="1"/>
  <c r="U2362" i="1"/>
  <c r="U2446" i="1"/>
  <c r="P2262" i="1"/>
  <c r="U2375" i="1"/>
  <c r="U2442" i="1"/>
  <c r="U2365" i="1"/>
  <c r="P2346" i="1"/>
  <c r="Q2346" i="1" s="1"/>
  <c r="U2297" i="1"/>
  <c r="U2394" i="1"/>
  <c r="P2430" i="1"/>
  <c r="Q2430" i="1" s="1"/>
  <c r="P2370" i="1"/>
  <c r="Q2370" i="1" s="1"/>
  <c r="P2286" i="1"/>
  <c r="Q2286" i="1" s="1"/>
  <c r="U2233" i="1"/>
  <c r="U2245" i="1"/>
  <c r="U2257" i="1"/>
  <c r="U2269" i="1"/>
  <c r="U2281" i="1"/>
  <c r="U2293" i="1"/>
  <c r="U2305" i="1"/>
  <c r="U2317" i="1"/>
  <c r="U2329" i="1"/>
  <c r="U2389" i="1"/>
  <c r="U2401" i="1"/>
  <c r="U2429" i="1"/>
  <c r="U2363" i="1"/>
  <c r="U2274" i="1"/>
  <c r="U2313" i="1"/>
  <c r="U2310" i="1"/>
  <c r="U2418" i="1"/>
  <c r="P2394" i="1"/>
  <c r="Q2394" i="1" s="1"/>
  <c r="U2231" i="1"/>
  <c r="U2427" i="1"/>
  <c r="U2271" i="1"/>
  <c r="P2418" i="1"/>
  <c r="Q2418" i="1" s="1"/>
  <c r="P2334" i="1"/>
  <c r="Q2334" i="1" s="1"/>
  <c r="P2250" i="1"/>
  <c r="Q2250" i="1" s="1"/>
  <c r="U2221" i="1"/>
  <c r="U2247" i="1"/>
  <c r="U2283" i="1"/>
  <c r="U2391" i="1"/>
  <c r="U2415" i="1"/>
  <c r="U2261" i="1"/>
  <c r="P2406" i="1"/>
  <c r="Q2406" i="1" s="1"/>
  <c r="P2358" i="1"/>
  <c r="Q2358" i="1" s="1"/>
  <c r="P2310" i="1"/>
  <c r="Q2310" i="1" s="1"/>
  <c r="P2298" i="1"/>
  <c r="Q2298" i="1" s="1"/>
  <c r="U2219" i="1"/>
  <c r="U2443" i="1"/>
  <c r="U2395" i="1"/>
  <c r="U2345" i="1"/>
  <c r="U2325" i="1"/>
  <c r="U2301" i="1"/>
  <c r="U2267" i="1"/>
  <c r="P2420" i="1"/>
  <c r="Q2420" i="1" s="1"/>
  <c r="U2393" i="1"/>
  <c r="U2359" i="1"/>
  <c r="U2322" i="1"/>
  <c r="U2263" i="1"/>
  <c r="P2253" i="1"/>
  <c r="Q2253" i="1" s="1"/>
  <c r="P2366" i="1"/>
  <c r="Q2366" i="1" s="1"/>
  <c r="P2222" i="1"/>
  <c r="Q2222" i="1" s="1"/>
  <c r="U2421" i="1"/>
  <c r="U2406" i="1"/>
  <c r="U2373" i="1"/>
  <c r="U2357" i="1"/>
  <c r="U2254" i="1"/>
  <c r="P2441" i="1"/>
  <c r="Q2441" i="1" s="1"/>
  <c r="P2417" i="1"/>
  <c r="Q2417" i="1" s="1"/>
  <c r="U2289" i="1"/>
  <c r="P2447" i="1"/>
  <c r="Q2447" i="1" s="1"/>
  <c r="P2375" i="1"/>
  <c r="Q2375" i="1" s="1"/>
  <c r="P2363" i="1"/>
  <c r="Q2363" i="1" s="1"/>
  <c r="P2351" i="1"/>
  <c r="Q2351" i="1" s="1"/>
  <c r="P2339" i="1"/>
  <c r="Q2339" i="1" s="1"/>
  <c r="P2327" i="1"/>
  <c r="Q2327" i="1" s="1"/>
  <c r="P2315" i="1"/>
  <c r="Q2315" i="1" s="1"/>
  <c r="P2303" i="1"/>
  <c r="Q2303" i="1" s="1"/>
  <c r="P2231" i="1"/>
  <c r="Q2231" i="1" s="1"/>
  <c r="P2219" i="1"/>
  <c r="Q2219" i="1" s="1"/>
  <c r="U2419" i="1"/>
  <c r="U2371" i="1"/>
  <c r="U2335" i="1"/>
  <c r="U2250" i="1"/>
  <c r="P2397" i="1"/>
  <c r="Q2397" i="1" s="1"/>
  <c r="U2370" i="1"/>
  <c r="U2334" i="1"/>
  <c r="U2286" i="1"/>
  <c r="U2249" i="1"/>
  <c r="P2445" i="1"/>
  <c r="Q2445" i="1" s="1"/>
  <c r="P2433" i="1"/>
  <c r="Q2433" i="1" s="1"/>
  <c r="P2421" i="1"/>
  <c r="Q2421" i="1" s="1"/>
  <c r="P2349" i="1"/>
  <c r="Q2349" i="1" s="1"/>
  <c r="P2337" i="1"/>
  <c r="Q2337" i="1" s="1"/>
  <c r="P2325" i="1"/>
  <c r="Q2325" i="1" s="1"/>
  <c r="P2313" i="1"/>
  <c r="Q2313" i="1" s="1"/>
  <c r="P2301" i="1"/>
  <c r="Q2301" i="1" s="1"/>
  <c r="P2289" i="1"/>
  <c r="Q2289" i="1" s="1"/>
  <c r="P2277" i="1"/>
  <c r="U2417" i="1"/>
  <c r="U2369" i="1"/>
  <c r="U2333" i="1"/>
  <c r="P2408" i="1"/>
  <c r="Q2408" i="1" s="1"/>
  <c r="P2336" i="1"/>
  <c r="Q2336" i="1" s="1"/>
  <c r="P2324" i="1"/>
  <c r="Q2324" i="1" s="1"/>
  <c r="P2312" i="1"/>
  <c r="Q2312" i="1" s="1"/>
  <c r="P2300" i="1"/>
  <c r="Q2300" i="1" s="1"/>
  <c r="P2288" i="1"/>
  <c r="Q2288" i="1" s="1"/>
  <c r="P2276" i="1"/>
  <c r="P2264" i="1"/>
  <c r="P2228" i="1"/>
  <c r="Q2228" i="1" s="1"/>
  <c r="U2309" i="1"/>
  <c r="P2265" i="1"/>
  <c r="P2429" i="1"/>
  <c r="Q2429" i="1" s="1"/>
  <c r="P2274" i="1"/>
  <c r="P2261" i="1"/>
  <c r="P2443" i="1"/>
  <c r="Q2443" i="1" s="1"/>
  <c r="P2431" i="1"/>
  <c r="Q2431" i="1" s="1"/>
  <c r="P2419" i="1"/>
  <c r="Q2419" i="1" s="1"/>
  <c r="P2407" i="1"/>
  <c r="Q2407" i="1" s="1"/>
  <c r="P2287" i="1"/>
  <c r="Q2287" i="1" s="1"/>
  <c r="P2437" i="1"/>
  <c r="Q2437" i="1" s="1"/>
  <c r="P2377" i="1"/>
  <c r="Q2377" i="1" s="1"/>
  <c r="P2329" i="1"/>
  <c r="Q2329" i="1" s="1"/>
  <c r="P2317" i="1"/>
  <c r="Q2317" i="1" s="1"/>
  <c r="P2293" i="1"/>
  <c r="Q2293" i="1" s="1"/>
  <c r="P2233" i="1"/>
  <c r="Q2233" i="1" s="1"/>
  <c r="X2267" i="1" l="1"/>
  <c r="X2230" i="1"/>
  <c r="X2245" i="1"/>
  <c r="X2306" i="1"/>
  <c r="X2350" i="1"/>
  <c r="X2319" i="1"/>
  <c r="X2381" i="1"/>
  <c r="X2268" i="1"/>
  <c r="X2316" i="1"/>
  <c r="X2389" i="1"/>
  <c r="X2243" i="1"/>
  <c r="X2374" i="1"/>
  <c r="X2359" i="1"/>
  <c r="X2221" i="1"/>
  <c r="X2424" i="1"/>
  <c r="X2240" i="1"/>
  <c r="X2263" i="1"/>
  <c r="X2415" i="1"/>
  <c r="X2321" i="1"/>
  <c r="X2251" i="1"/>
  <c r="X2241" i="1"/>
  <c r="X2435" i="1"/>
  <c r="X2344" i="1"/>
  <c r="X2257" i="1"/>
  <c r="X2280" i="1"/>
  <c r="X2275" i="1"/>
  <c r="X2269" i="1"/>
  <c r="X2237" i="1"/>
  <c r="X2256" i="1"/>
  <c r="X2260" i="1"/>
  <c r="X2305" i="1"/>
  <c r="X2328" i="1"/>
  <c r="X2266" i="1"/>
  <c r="X2345" i="1"/>
  <c r="X2446" i="1"/>
  <c r="X2352" i="1"/>
  <c r="X2304" i="1"/>
  <c r="X2248" i="1"/>
  <c r="X2278" i="1"/>
  <c r="X2341" i="1"/>
  <c r="X2239" i="1"/>
  <c r="Q2308" i="1"/>
  <c r="R2308" i="1" s="1"/>
  <c r="Y2308" i="1" s="1"/>
  <c r="R2422" i="1"/>
  <c r="Y2422" i="1" s="1"/>
  <c r="R2302" i="1"/>
  <c r="Y2302" i="1" s="1"/>
  <c r="R2388" i="1"/>
  <c r="Y2388" i="1" s="1"/>
  <c r="R2335" i="1"/>
  <c r="Y2335" i="1" s="1"/>
  <c r="R2373" i="1"/>
  <c r="Y2373" i="1" s="1"/>
  <c r="R2398" i="1"/>
  <c r="Y2398" i="1" s="1"/>
  <c r="R2227" i="1"/>
  <c r="Y2227" i="1" s="1"/>
  <c r="R2371" i="1"/>
  <c r="Y2371" i="1" s="1"/>
  <c r="R2387" i="1"/>
  <c r="Y2387" i="1" s="1"/>
  <c r="Q2400" i="1"/>
  <c r="R2400" i="1" s="1"/>
  <c r="Y2400" i="1" s="1"/>
  <c r="Q2323" i="1"/>
  <c r="R2323" i="1" s="1"/>
  <c r="Y2323" i="1" s="1"/>
  <c r="Q2290" i="1"/>
  <c r="R2290" i="1" s="1"/>
  <c r="Y2290" i="1" s="1"/>
  <c r="Q2368" i="1"/>
  <c r="R2368" i="1" s="1"/>
  <c r="Y2368" i="1" s="1"/>
  <c r="Q2399" i="1"/>
  <c r="R2399" i="1" s="1"/>
  <c r="Y2399" i="1" s="1"/>
  <c r="Q2356" i="1"/>
  <c r="R2356" i="1" s="1"/>
  <c r="Y2356" i="1" s="1"/>
  <c r="R2353" i="1"/>
  <c r="Y2353" i="1" s="1"/>
  <c r="R2252" i="1"/>
  <c r="Y2252" i="1" s="1"/>
  <c r="R2411" i="1"/>
  <c r="Y2411" i="1" s="1"/>
  <c r="R2395" i="1"/>
  <c r="Y2395" i="1" s="1"/>
  <c r="Q2232" i="1"/>
  <c r="R2232" i="1" s="1"/>
  <c r="Y2232" i="1" s="1"/>
  <c r="Q2440" i="1"/>
  <c r="R2440" i="1" s="1"/>
  <c r="Y2440" i="1" s="1"/>
  <c r="Q2244" i="1"/>
  <c r="R2244" i="1" s="1"/>
  <c r="Y2244" i="1" s="1"/>
  <c r="Q2347" i="1"/>
  <c r="R2347" i="1" s="1"/>
  <c r="Y2347" i="1" s="1"/>
  <c r="R2314" i="1"/>
  <c r="Y2314" i="1" s="1"/>
  <c r="R2423" i="1"/>
  <c r="Y2423" i="1" s="1"/>
  <c r="Q2291" i="1"/>
  <c r="R2291" i="1" s="1"/>
  <c r="Y2291" i="1" s="1"/>
  <c r="Q2413" i="1"/>
  <c r="R2413" i="1" s="1"/>
  <c r="Y2413" i="1" s="1"/>
  <c r="Q2405" i="1"/>
  <c r="R2405" i="1" s="1"/>
  <c r="Y2405" i="1" s="1"/>
  <c r="Q2376" i="1"/>
  <c r="R2376" i="1" s="1"/>
  <c r="Y2376" i="1" s="1"/>
  <c r="Q2235" i="1"/>
  <c r="R2235" i="1" s="1"/>
  <c r="Y2235" i="1" s="1"/>
  <c r="R2412" i="1"/>
  <c r="Y2412" i="1" s="1"/>
  <c r="R2218" i="1"/>
  <c r="Y2218" i="1" s="1"/>
  <c r="R2326" i="1"/>
  <c r="Y2326" i="1" s="1"/>
  <c r="R2434" i="1"/>
  <c r="Y2434" i="1" s="1"/>
  <c r="R2348" i="1"/>
  <c r="Y2348" i="1" s="1"/>
  <c r="Q2385" i="1"/>
  <c r="R2385" i="1" s="1"/>
  <c r="Y2385" i="1" s="1"/>
  <c r="Q2436" i="1"/>
  <c r="R2436" i="1" s="1"/>
  <c r="Y2436" i="1" s="1"/>
  <c r="R2361" i="1"/>
  <c r="Y2361" i="1" s="1"/>
  <c r="R2365" i="1"/>
  <c r="Y2365" i="1" s="1"/>
  <c r="R2439" i="1"/>
  <c r="Y2439" i="1" s="1"/>
  <c r="R2383" i="1"/>
  <c r="Y2383" i="1" s="1"/>
  <c r="R2299" i="1"/>
  <c r="Y2299" i="1" s="1"/>
  <c r="R2360" i="1"/>
  <c r="Y2360" i="1" s="1"/>
  <c r="R2224" i="1"/>
  <c r="Y2224" i="1" s="1"/>
  <c r="Q2409" i="1"/>
  <c r="R2409" i="1" s="1"/>
  <c r="Y2409" i="1" s="1"/>
  <c r="Q2372" i="1"/>
  <c r="R2372" i="1" s="1"/>
  <c r="Y2372" i="1" s="1"/>
  <c r="R2242" i="1"/>
  <c r="Y2242" i="1" s="1"/>
  <c r="R2355" i="1"/>
  <c r="Y2355" i="1" s="1"/>
  <c r="R2396" i="1"/>
  <c r="Y2396" i="1" s="1"/>
  <c r="R2401" i="1"/>
  <c r="Y2401" i="1" s="1"/>
  <c r="R2384" i="1"/>
  <c r="Y2384" i="1" s="1"/>
  <c r="R2332" i="1"/>
  <c r="Y2332" i="1" s="1"/>
  <c r="Q2448" i="1"/>
  <c r="R2448" i="1" s="1"/>
  <c r="Y2448" i="1" s="1"/>
  <c r="R2254" i="1"/>
  <c r="Y2254" i="1" s="1"/>
  <c r="R2362" i="1"/>
  <c r="Y2362" i="1" s="1"/>
  <c r="R2425" i="1"/>
  <c r="Y2425" i="1" s="1"/>
  <c r="R2340" i="1"/>
  <c r="Y2340" i="1" s="1"/>
  <c r="Q2382" i="1"/>
  <c r="R2382" i="1" s="1"/>
  <c r="Y2382" i="1" s="1"/>
  <c r="Q2386" i="1"/>
  <c r="R2386" i="1" s="1"/>
  <c r="Y2386" i="1" s="1"/>
  <c r="R2229" i="1"/>
  <c r="Y2229" i="1" s="1"/>
  <c r="Q2282" i="1"/>
  <c r="R2282" i="1" s="1"/>
  <c r="Y2282" i="1" s="1"/>
  <c r="R2392" i="1"/>
  <c r="Y2392" i="1" s="1"/>
  <c r="R2284" i="1"/>
  <c r="Y2284" i="1" s="1"/>
  <c r="R2342" i="1"/>
  <c r="Y2342" i="1" s="1"/>
  <c r="R2338" i="1"/>
  <c r="Y2338" i="1" s="1"/>
  <c r="R2311" i="1"/>
  <c r="Y2311" i="1" s="1"/>
  <c r="R2281" i="1"/>
  <c r="Y2281" i="1" s="1"/>
  <c r="R2375" i="1"/>
  <c r="Y2375" i="1" s="1"/>
  <c r="R2295" i="1"/>
  <c r="Y2295" i="1" s="1"/>
  <c r="R2426" i="1"/>
  <c r="Y2426" i="1" s="1"/>
  <c r="R2255" i="1"/>
  <c r="Y2255" i="1" s="1"/>
  <c r="R2320" i="1"/>
  <c r="Y2320" i="1" s="1"/>
  <c r="R2292" i="1"/>
  <c r="Y2292" i="1" s="1"/>
  <c r="R2379" i="1"/>
  <c r="Y2379" i="1" s="1"/>
  <c r="R2410" i="1"/>
  <c r="Y2410" i="1" s="1"/>
  <c r="R2236" i="1"/>
  <c r="Y2236" i="1" s="1"/>
  <c r="R2428" i="1"/>
  <c r="Y2428" i="1" s="1"/>
  <c r="R2380" i="1"/>
  <c r="Y2380" i="1" s="1"/>
  <c r="R2318" i="1"/>
  <c r="Y2318" i="1" s="1"/>
  <c r="R2414" i="1"/>
  <c r="Y2414" i="1" s="1"/>
  <c r="R2450" i="1"/>
  <c r="Y2450" i="1" s="1"/>
  <c r="R2270" i="1"/>
  <c r="Y2270" i="1" s="1"/>
  <c r="R2259" i="1"/>
  <c r="Y2259" i="1" s="1"/>
  <c r="R2272" i="1"/>
  <c r="Y2272" i="1" s="1"/>
  <c r="R2273" i="1"/>
  <c r="Y2273" i="1" s="1"/>
  <c r="R2262" i="1"/>
  <c r="Y2262" i="1" s="1"/>
  <c r="R2264" i="1"/>
  <c r="Y2264" i="1" s="1"/>
  <c r="R2261" i="1"/>
  <c r="Y2261" i="1" s="1"/>
  <c r="R2277" i="1"/>
  <c r="Y2277" i="1" s="1"/>
  <c r="R2265" i="1"/>
  <c r="Y2265" i="1" s="1"/>
  <c r="R2274" i="1"/>
  <c r="Y2274" i="1" s="1"/>
  <c r="R2271" i="1"/>
  <c r="Y2271" i="1" s="1"/>
  <c r="R2279" i="1"/>
  <c r="Y2279" i="1" s="1"/>
  <c r="R2258" i="1"/>
  <c r="Y2258" i="1" s="1"/>
  <c r="R2276" i="1"/>
  <c r="Y2276" i="1" s="1"/>
  <c r="V2249" i="1"/>
  <c r="Z2249" i="1"/>
  <c r="V2419" i="1"/>
  <c r="Z2419" i="1"/>
  <c r="V2254" i="1"/>
  <c r="Z2254" i="1"/>
  <c r="V2263" i="1"/>
  <c r="Z2263" i="1"/>
  <c r="V2325" i="1"/>
  <c r="Z2325" i="1"/>
  <c r="V2429" i="1"/>
  <c r="Z2429" i="1"/>
  <c r="V2269" i="1"/>
  <c r="Z2269" i="1"/>
  <c r="V2394" i="1"/>
  <c r="Z2394" i="1"/>
  <c r="V2446" i="1"/>
  <c r="Z2446" i="1"/>
  <c r="V2311" i="1"/>
  <c r="Z2311" i="1"/>
  <c r="V2285" i="1"/>
  <c r="Z2285" i="1"/>
  <c r="V2344" i="1"/>
  <c r="Z2344" i="1"/>
  <c r="V2299" i="1"/>
  <c r="Z2299" i="1"/>
  <c r="V2368" i="1"/>
  <c r="Z2368" i="1"/>
  <c r="V2260" i="1"/>
  <c r="Z2260" i="1"/>
  <c r="V2259" i="1"/>
  <c r="Z2259" i="1"/>
  <c r="V2367" i="1"/>
  <c r="Z2367" i="1"/>
  <c r="V2440" i="1"/>
  <c r="Z2440" i="1"/>
  <c r="V2341" i="1"/>
  <c r="Z2341" i="1"/>
  <c r="V2234" i="1"/>
  <c r="Z2234" i="1"/>
  <c r="V2364" i="1"/>
  <c r="Z2364" i="1"/>
  <c r="V2275" i="1"/>
  <c r="Z2275" i="1"/>
  <c r="V2404" i="1"/>
  <c r="Z2404" i="1"/>
  <c r="V2315" i="1"/>
  <c r="Z2315" i="1"/>
  <c r="V2224" i="1"/>
  <c r="Z2224" i="1"/>
  <c r="V2403" i="1"/>
  <c r="Z2403" i="1"/>
  <c r="V2255" i="1"/>
  <c r="Z2255" i="1"/>
  <c r="V2386" i="1"/>
  <c r="Z2386" i="1"/>
  <c r="V2272" i="1"/>
  <c r="Z2272" i="1"/>
  <c r="V2336" i="1"/>
  <c r="Z2336" i="1"/>
  <c r="V2309" i="1"/>
  <c r="Z2309" i="1"/>
  <c r="V2286" i="1"/>
  <c r="Z2286" i="1"/>
  <c r="V2357" i="1"/>
  <c r="Z2357" i="1"/>
  <c r="V2322" i="1"/>
  <c r="Z2322" i="1"/>
  <c r="V2345" i="1"/>
  <c r="Z2345" i="1"/>
  <c r="V2401" i="1"/>
  <c r="Z2401" i="1"/>
  <c r="V2257" i="1"/>
  <c r="Z2257" i="1"/>
  <c r="V2297" i="1"/>
  <c r="Z2297" i="1"/>
  <c r="V2362" i="1"/>
  <c r="Z2362" i="1"/>
  <c r="V2287" i="1"/>
  <c r="Z2287" i="1"/>
  <c r="V2324" i="1"/>
  <c r="Z2324" i="1"/>
  <c r="V2346" i="1"/>
  <c r="Z2346" i="1"/>
  <c r="V2265" i="1"/>
  <c r="Z2265" i="1"/>
  <c r="V2434" i="1"/>
  <c r="Z2434" i="1"/>
  <c r="V2351" i="1"/>
  <c r="Z2351" i="1"/>
  <c r="V2252" i="1"/>
  <c r="Z2252" i="1"/>
  <c r="V2243" i="1"/>
  <c r="Z2243" i="1"/>
  <c r="V2342" i="1"/>
  <c r="Z2342" i="1"/>
  <c r="V2432" i="1"/>
  <c r="Z2432" i="1"/>
  <c r="V2308" i="1"/>
  <c r="Z2308" i="1"/>
  <c r="V2328" i="1"/>
  <c r="Z2328" i="1"/>
  <c r="V2356" i="1"/>
  <c r="Z2356" i="1"/>
  <c r="V2266" i="1"/>
  <c r="Z2266" i="1"/>
  <c r="V2396" i="1"/>
  <c r="Z2396" i="1"/>
  <c r="V2306" i="1"/>
  <c r="Z2306" i="1"/>
  <c r="V2426" i="1"/>
  <c r="Z2426" i="1"/>
  <c r="V2387" i="1"/>
  <c r="Z2387" i="1"/>
  <c r="V2239" i="1"/>
  <c r="Z2239" i="1"/>
  <c r="V2378" i="1"/>
  <c r="Z2378" i="1"/>
  <c r="V2246" i="1"/>
  <c r="Z2246" i="1"/>
  <c r="V2450" i="1"/>
  <c r="Z2450" i="1"/>
  <c r="V2334" i="1"/>
  <c r="Z2334" i="1"/>
  <c r="V2373" i="1"/>
  <c r="Z2373" i="1"/>
  <c r="V2359" i="1"/>
  <c r="Z2359" i="1"/>
  <c r="V2395" i="1"/>
  <c r="Z2395" i="1"/>
  <c r="V2261" i="1"/>
  <c r="Z2261" i="1"/>
  <c r="V2389" i="1"/>
  <c r="Z2389" i="1"/>
  <c r="V2245" i="1"/>
  <c r="Z2245" i="1"/>
  <c r="V2350" i="1"/>
  <c r="Z2350" i="1"/>
  <c r="V2433" i="1"/>
  <c r="Z2433" i="1"/>
  <c r="V2414" i="1"/>
  <c r="Z2414" i="1"/>
  <c r="V2262" i="1"/>
  <c r="Z2262" i="1"/>
  <c r="V2425" i="1"/>
  <c r="Z2425" i="1"/>
  <c r="V2343" i="1"/>
  <c r="Z2343" i="1"/>
  <c r="V2244" i="1"/>
  <c r="Z2244" i="1"/>
  <c r="V2235" i="1"/>
  <c r="Z2235" i="1"/>
  <c r="V2318" i="1"/>
  <c r="Z2318" i="1"/>
  <c r="V2423" i="1"/>
  <c r="Z2423" i="1"/>
  <c r="V2300" i="1"/>
  <c r="Z2300" i="1"/>
  <c r="V2449" i="1"/>
  <c r="Z2449" i="1"/>
  <c r="V2348" i="1"/>
  <c r="Z2348" i="1"/>
  <c r="V2225" i="1"/>
  <c r="Z2225" i="1"/>
  <c r="V2388" i="1"/>
  <c r="Z2388" i="1"/>
  <c r="V2290" i="1"/>
  <c r="Z2290" i="1"/>
  <c r="V2295" i="1"/>
  <c r="Z2295" i="1"/>
  <c r="V2354" i="1"/>
  <c r="Z2354" i="1"/>
  <c r="V2229" i="1"/>
  <c r="Z2229" i="1"/>
  <c r="V2353" i="1"/>
  <c r="Z2353" i="1"/>
  <c r="V2238" i="1"/>
  <c r="Z2238" i="1"/>
  <c r="V2385" i="1"/>
  <c r="Z2385" i="1"/>
  <c r="V2333" i="1"/>
  <c r="Z2333" i="1"/>
  <c r="V2370" i="1"/>
  <c r="Z2370" i="1"/>
  <c r="V2289" i="1"/>
  <c r="Z2289" i="1"/>
  <c r="V2406" i="1"/>
  <c r="Z2406" i="1"/>
  <c r="V2393" i="1"/>
  <c r="Z2393" i="1"/>
  <c r="V2443" i="1"/>
  <c r="Z2443" i="1"/>
  <c r="V2415" i="1"/>
  <c r="Z2415" i="1"/>
  <c r="V2418" i="1"/>
  <c r="Z2418" i="1"/>
  <c r="V2329" i="1"/>
  <c r="Z2329" i="1"/>
  <c r="V2233" i="1"/>
  <c r="Z2233" i="1"/>
  <c r="V2326" i="1"/>
  <c r="Z2326" i="1"/>
  <c r="V2349" i="1"/>
  <c r="Z2349" i="1"/>
  <c r="V2376" i="1"/>
  <c r="Z2376" i="1"/>
  <c r="V2358" i="1"/>
  <c r="Z2358" i="1"/>
  <c r="V2416" i="1"/>
  <c r="Z2416" i="1"/>
  <c r="V2327" i="1"/>
  <c r="Z2327" i="1"/>
  <c r="V2236" i="1"/>
  <c r="Z2236" i="1"/>
  <c r="V2320" i="1"/>
  <c r="Z2320" i="1"/>
  <c r="V2251" i="1"/>
  <c r="Z2251" i="1"/>
  <c r="V2398" i="1"/>
  <c r="Z2398" i="1"/>
  <c r="V2292" i="1"/>
  <c r="Z2292" i="1"/>
  <c r="V2447" i="1"/>
  <c r="Z2447" i="1"/>
  <c r="V2340" i="1"/>
  <c r="Z2340" i="1"/>
  <c r="V2279" i="1"/>
  <c r="Z2279" i="1"/>
  <c r="V2380" i="1"/>
  <c r="Z2380" i="1"/>
  <c r="V2282" i="1"/>
  <c r="Z2282" i="1"/>
  <c r="V2253" i="1"/>
  <c r="Z2253" i="1"/>
  <c r="V2338" i="1"/>
  <c r="Z2338" i="1"/>
  <c r="V2444" i="1"/>
  <c r="Z2444" i="1"/>
  <c r="V2312" i="1"/>
  <c r="Z2312" i="1"/>
  <c r="V2230" i="1"/>
  <c r="Z2230" i="1"/>
  <c r="V2352" i="1"/>
  <c r="Z2352" i="1"/>
  <c r="V2369" i="1"/>
  <c r="Z2369" i="1"/>
  <c r="V2421" i="1"/>
  <c r="Z2421" i="1"/>
  <c r="V2219" i="1"/>
  <c r="Z2219" i="1"/>
  <c r="V2391" i="1"/>
  <c r="Z2391" i="1"/>
  <c r="V2310" i="1"/>
  <c r="Z2310" i="1"/>
  <c r="V2317" i="1"/>
  <c r="Z2317" i="1"/>
  <c r="V2365" i="1"/>
  <c r="Z2365" i="1"/>
  <c r="V2218" i="1"/>
  <c r="Z2218" i="1"/>
  <c r="V2337" i="1"/>
  <c r="Z2337" i="1"/>
  <c r="V2298" i="1"/>
  <c r="Z2298" i="1"/>
  <c r="V2321" i="1"/>
  <c r="Z2321" i="1"/>
  <c r="V2223" i="1"/>
  <c r="Z2223" i="1"/>
  <c r="V2408" i="1"/>
  <c r="Z2408" i="1"/>
  <c r="V2319" i="1"/>
  <c r="Z2319" i="1"/>
  <c r="V2228" i="1"/>
  <c r="Z2228" i="1"/>
  <c r="V2270" i="1"/>
  <c r="Z2270" i="1"/>
  <c r="V2227" i="1"/>
  <c r="Z2227" i="1"/>
  <c r="V2390" i="1"/>
  <c r="Z2390" i="1"/>
  <c r="V2284" i="1"/>
  <c r="Z2284" i="1"/>
  <c r="V2439" i="1"/>
  <c r="Z2439" i="1"/>
  <c r="V2332" i="1"/>
  <c r="Z2332" i="1"/>
  <c r="V2237" i="1"/>
  <c r="Z2237" i="1"/>
  <c r="V2372" i="1"/>
  <c r="Z2372" i="1"/>
  <c r="V2256" i="1"/>
  <c r="Z2256" i="1"/>
  <c r="V2445" i="1"/>
  <c r="Z2445" i="1"/>
  <c r="V2330" i="1"/>
  <c r="Z2330" i="1"/>
  <c r="V2436" i="1"/>
  <c r="Z2436" i="1"/>
  <c r="V2304" i="1"/>
  <c r="Z2304" i="1"/>
  <c r="V2222" i="1"/>
  <c r="Z2222" i="1"/>
  <c r="V2417" i="1"/>
  <c r="Z2417" i="1"/>
  <c r="V2250" i="1"/>
  <c r="Z2250" i="1"/>
  <c r="V2283" i="1"/>
  <c r="Z2283" i="1"/>
  <c r="V2271" i="1"/>
  <c r="Z2271" i="1"/>
  <c r="V2313" i="1"/>
  <c r="Z2313" i="1"/>
  <c r="V2305" i="1"/>
  <c r="Z2305" i="1"/>
  <c r="V2442" i="1"/>
  <c r="Z2442" i="1"/>
  <c r="V2226" i="1"/>
  <c r="Z2226" i="1"/>
  <c r="V2409" i="1"/>
  <c r="Z2409" i="1"/>
  <c r="V2361" i="1"/>
  <c r="Z2361" i="1"/>
  <c r="V2400" i="1"/>
  <c r="Z2400" i="1"/>
  <c r="V2302" i="1"/>
  <c r="Z2302" i="1"/>
  <c r="V2220" i="1"/>
  <c r="Z2220" i="1"/>
  <c r="V2424" i="1"/>
  <c r="Z2424" i="1"/>
  <c r="V2241" i="1"/>
  <c r="Z2241" i="1"/>
  <c r="V2382" i="1"/>
  <c r="Z2382" i="1"/>
  <c r="V2276" i="1"/>
  <c r="Z2276" i="1"/>
  <c r="V2422" i="1"/>
  <c r="Z2422" i="1"/>
  <c r="V2316" i="1"/>
  <c r="Z2316" i="1"/>
  <c r="V2438" i="1"/>
  <c r="Z2438" i="1"/>
  <c r="V2355" i="1"/>
  <c r="Z2355" i="1"/>
  <c r="V2248" i="1"/>
  <c r="Z2248" i="1"/>
  <c r="V2437" i="1"/>
  <c r="Z2437" i="1"/>
  <c r="V2314" i="1"/>
  <c r="Z2314" i="1"/>
  <c r="V2428" i="1"/>
  <c r="Z2428" i="1"/>
  <c r="V2296" i="1"/>
  <c r="Z2296" i="1"/>
  <c r="V2435" i="1"/>
  <c r="Z2435" i="1"/>
  <c r="V2335" i="1"/>
  <c r="Z2335" i="1"/>
  <c r="V2267" i="1"/>
  <c r="Z2267" i="1"/>
  <c r="V2247" i="1"/>
  <c r="Z2247" i="1"/>
  <c r="V2427" i="1"/>
  <c r="Z2427" i="1"/>
  <c r="V2274" i="1"/>
  <c r="Z2274" i="1"/>
  <c r="V2293" i="1"/>
  <c r="Z2293" i="1"/>
  <c r="V2375" i="1"/>
  <c r="Z2375" i="1"/>
  <c r="V2441" i="1"/>
  <c r="Z2441" i="1"/>
  <c r="V2323" i="1"/>
  <c r="Z2323" i="1"/>
  <c r="V2303" i="1"/>
  <c r="Z2303" i="1"/>
  <c r="V2379" i="1"/>
  <c r="Z2379" i="1"/>
  <c r="V2392" i="1"/>
  <c r="Z2392" i="1"/>
  <c r="V2294" i="1"/>
  <c r="Z2294" i="1"/>
  <c r="V2277" i="1"/>
  <c r="Z2277" i="1"/>
  <c r="V2399" i="1"/>
  <c r="Z2399" i="1"/>
  <c r="V1470" i="1"/>
  <c r="Z1470" i="1"/>
  <c r="V2374" i="1"/>
  <c r="Z2374" i="1"/>
  <c r="V2258" i="1"/>
  <c r="Z2258" i="1"/>
  <c r="V2413" i="1"/>
  <c r="Z2413" i="1"/>
  <c r="V2307" i="1"/>
  <c r="Z2307" i="1"/>
  <c r="V2430" i="1"/>
  <c r="Z2430" i="1"/>
  <c r="V2347" i="1"/>
  <c r="Z2347" i="1"/>
  <c r="V2240" i="1"/>
  <c r="Z2240" i="1"/>
  <c r="V2420" i="1"/>
  <c r="Z2420" i="1"/>
  <c r="V2273" i="1"/>
  <c r="Z2273" i="1"/>
  <c r="V2410" i="1"/>
  <c r="Z2410" i="1"/>
  <c r="V2288" i="1"/>
  <c r="Z2288" i="1"/>
  <c r="V2377" i="1"/>
  <c r="Z2377" i="1"/>
  <c r="V2371" i="1"/>
  <c r="Z2371" i="1"/>
  <c r="V2301" i="1"/>
  <c r="Z2301" i="1"/>
  <c r="V2221" i="1"/>
  <c r="Z2221" i="1"/>
  <c r="V2231" i="1"/>
  <c r="Z2231" i="1"/>
  <c r="V2363" i="1"/>
  <c r="Z2363" i="1"/>
  <c r="V2281" i="1"/>
  <c r="Z2281" i="1"/>
  <c r="V2431" i="1"/>
  <c r="Z2431" i="1"/>
  <c r="V2405" i="1"/>
  <c r="Z2405" i="1"/>
  <c r="V2339" i="1"/>
  <c r="Z2339" i="1"/>
  <c r="V2407" i="1"/>
  <c r="Z2407" i="1"/>
  <c r="V2381" i="1"/>
  <c r="Z2381" i="1"/>
  <c r="V2384" i="1"/>
  <c r="Z2384" i="1"/>
  <c r="V2278" i="1"/>
  <c r="Z2278" i="1"/>
  <c r="V2268" i="1"/>
  <c r="Z2268" i="1"/>
  <c r="V2383" i="1"/>
  <c r="Z2383" i="1"/>
  <c r="V2448" i="1"/>
  <c r="Z2448" i="1"/>
  <c r="V2366" i="1"/>
  <c r="Z2366" i="1"/>
  <c r="V2242" i="1"/>
  <c r="Z2242" i="1"/>
  <c r="V2397" i="1"/>
  <c r="Z2397" i="1"/>
  <c r="V2291" i="1"/>
  <c r="Z2291" i="1"/>
  <c r="V2412" i="1"/>
  <c r="Z2412" i="1"/>
  <c r="V2331" i="1"/>
  <c r="Z2331" i="1"/>
  <c r="V2232" i="1"/>
  <c r="Z2232" i="1"/>
  <c r="V2411" i="1"/>
  <c r="Z2411" i="1"/>
  <c r="V2264" i="1"/>
  <c r="Z2264" i="1"/>
  <c r="V2402" i="1"/>
  <c r="Z2402" i="1"/>
  <c r="V2280" i="1"/>
  <c r="Z2280" i="1"/>
  <c r="V2360" i="1"/>
  <c r="Z2360" i="1"/>
  <c r="R2364" i="1"/>
  <c r="Y2364" i="1" s="1"/>
  <c r="R2402" i="1"/>
  <c r="Y2402" i="1" s="1"/>
  <c r="R2336" i="1"/>
  <c r="Y2336" i="1" s="1"/>
  <c r="R2249" i="1"/>
  <c r="Y2249" i="1" s="1"/>
  <c r="R2406" i="1"/>
  <c r="Y2406" i="1" s="1"/>
  <c r="R2228" i="1"/>
  <c r="Y2228" i="1" s="1"/>
  <c r="R2296" i="1"/>
  <c r="Y2296" i="1" s="1"/>
  <c r="R2417" i="1"/>
  <c r="Y2417" i="1" s="1"/>
  <c r="R2309" i="1"/>
  <c r="Y2309" i="1" s="1"/>
  <c r="R2369" i="1"/>
  <c r="Y2369" i="1" s="1"/>
  <c r="R2223" i="1"/>
  <c r="Y2223" i="1" s="1"/>
  <c r="R2408" i="1"/>
  <c r="Y2408" i="1" s="1"/>
  <c r="R2416" i="1"/>
  <c r="Y2416" i="1" s="1"/>
  <c r="R2231" i="1"/>
  <c r="Y2231" i="1" s="1"/>
  <c r="R2234" i="1"/>
  <c r="Y2234" i="1" s="1"/>
  <c r="R2445" i="1"/>
  <c r="Y2445" i="1" s="1"/>
  <c r="R2225" i="1"/>
  <c r="Y2225" i="1" s="1"/>
  <c r="R2247" i="1"/>
  <c r="Y2247" i="1" s="1"/>
  <c r="R2313" i="1"/>
  <c r="Y2313" i="1" s="1"/>
  <c r="R2325" i="1"/>
  <c r="Y2325" i="1" s="1"/>
  <c r="R2288" i="1"/>
  <c r="Y2288" i="1" s="1"/>
  <c r="R2337" i="1"/>
  <c r="Y2337" i="1" s="1"/>
  <c r="R2397" i="1"/>
  <c r="Y2397" i="1" s="1"/>
  <c r="R2219" i="1"/>
  <c r="Y2219" i="1" s="1"/>
  <c r="R2441" i="1"/>
  <c r="Y2441" i="1" s="1"/>
  <c r="R2222" i="1"/>
  <c r="Y2222" i="1" s="1"/>
  <c r="R2357" i="1"/>
  <c r="Y2357" i="1" s="1"/>
  <c r="R2246" i="1"/>
  <c r="Y2246" i="1" s="1"/>
  <c r="R2287" i="1"/>
  <c r="Y2287" i="1" s="1"/>
  <c r="R2301" i="1"/>
  <c r="Y2301" i="1" s="1"/>
  <c r="R2233" i="1"/>
  <c r="Y2233" i="1" s="1"/>
  <c r="R2429" i="1"/>
  <c r="Y2429" i="1" s="1"/>
  <c r="R2300" i="1"/>
  <c r="Y2300" i="1" s="1"/>
  <c r="R2349" i="1"/>
  <c r="Y2349" i="1" s="1"/>
  <c r="R2315" i="1"/>
  <c r="Y2315" i="1" s="1"/>
  <c r="R2294" i="1"/>
  <c r="Y2294" i="1" s="1"/>
  <c r="R2307" i="1"/>
  <c r="Y2307" i="1" s="1"/>
  <c r="R2432" i="1"/>
  <c r="Y2432" i="1" s="1"/>
  <c r="R2289" i="1"/>
  <c r="Y2289" i="1" s="1"/>
  <c r="R2444" i="1"/>
  <c r="Y2444" i="1" s="1"/>
  <c r="R2437" i="1"/>
  <c r="Y2437" i="1" s="1"/>
  <c r="R2312" i="1"/>
  <c r="Y2312" i="1" s="1"/>
  <c r="R2286" i="1"/>
  <c r="Y2286" i="1" s="1"/>
  <c r="R2346" i="1"/>
  <c r="Y2346" i="1" s="1"/>
  <c r="R2226" i="1"/>
  <c r="Y2226" i="1" s="1"/>
  <c r="R2333" i="1"/>
  <c r="Y2333" i="1" s="1"/>
  <c r="R2330" i="1"/>
  <c r="Y2330" i="1" s="1"/>
  <c r="R2331" i="1"/>
  <c r="Y2331" i="1" s="1"/>
  <c r="R2238" i="1"/>
  <c r="Y2238" i="1" s="1"/>
  <c r="R2283" i="1"/>
  <c r="Y2283" i="1" s="1"/>
  <c r="R2253" i="1"/>
  <c r="Y2253" i="1" s="1"/>
  <c r="R2419" i="1"/>
  <c r="Y2419" i="1" s="1"/>
  <c r="R2420" i="1"/>
  <c r="Y2420" i="1" s="1"/>
  <c r="R2250" i="1"/>
  <c r="Y2250" i="1" s="1"/>
  <c r="R2370" i="1"/>
  <c r="Y2370" i="1" s="1"/>
  <c r="R2438" i="1"/>
  <c r="Y2438" i="1" s="1"/>
  <c r="R2285" i="1"/>
  <c r="Y2285" i="1" s="1"/>
  <c r="R2367" i="1"/>
  <c r="Y2367" i="1" s="1"/>
  <c r="R2363" i="1"/>
  <c r="Y2363" i="1" s="1"/>
  <c r="R2310" i="1"/>
  <c r="Y2310" i="1" s="1"/>
  <c r="R2327" i="1"/>
  <c r="Y2327" i="1" s="1"/>
  <c r="R2358" i="1"/>
  <c r="Y2358" i="1" s="1"/>
  <c r="R2343" i="1"/>
  <c r="Y2343" i="1" s="1"/>
  <c r="R2427" i="1"/>
  <c r="Y2427" i="1" s="1"/>
  <c r="R2293" i="1"/>
  <c r="Y2293" i="1" s="1"/>
  <c r="R2324" i="1"/>
  <c r="Y2324" i="1" s="1"/>
  <c r="R2329" i="1"/>
  <c r="Y2329" i="1" s="1"/>
  <c r="R2431" i="1"/>
  <c r="Y2431" i="1" s="1"/>
  <c r="R2421" i="1"/>
  <c r="Y2421" i="1" s="1"/>
  <c r="R2430" i="1"/>
  <c r="Y2430" i="1" s="1"/>
  <c r="R2366" i="1"/>
  <c r="Y2366" i="1" s="1"/>
  <c r="R2322" i="1"/>
  <c r="Y2322" i="1" s="1"/>
  <c r="R2354" i="1"/>
  <c r="Y2354" i="1" s="1"/>
  <c r="R2442" i="1"/>
  <c r="Y2442" i="1" s="1"/>
  <c r="R2351" i="1"/>
  <c r="Y2351" i="1" s="1"/>
  <c r="R2407" i="1"/>
  <c r="Y2407" i="1" s="1"/>
  <c r="R2317" i="1"/>
  <c r="Y2317" i="1" s="1"/>
  <c r="R2377" i="1"/>
  <c r="Y2377" i="1" s="1"/>
  <c r="R2443" i="1"/>
  <c r="Y2443" i="1" s="1"/>
  <c r="R2433" i="1"/>
  <c r="Y2433" i="1" s="1"/>
  <c r="R2303" i="1"/>
  <c r="Y2303" i="1" s="1"/>
  <c r="R2298" i="1"/>
  <c r="Y2298" i="1" s="1"/>
  <c r="R2393" i="1"/>
  <c r="Y2393" i="1" s="1"/>
  <c r="R2447" i="1"/>
  <c r="Y2447" i="1" s="1"/>
  <c r="R2378" i="1"/>
  <c r="Y2378" i="1" s="1"/>
  <c r="R2391" i="1"/>
  <c r="Y2391" i="1" s="1"/>
  <c r="R2334" i="1"/>
  <c r="Y2334" i="1" s="1"/>
  <c r="R2297" i="1"/>
  <c r="Y2297" i="1" s="1"/>
  <c r="R2404" i="1"/>
  <c r="Y2404" i="1" s="1"/>
  <c r="R2339" i="1"/>
  <c r="Y2339" i="1" s="1"/>
  <c r="R2394" i="1"/>
  <c r="Y2394" i="1" s="1"/>
  <c r="R2390" i="1"/>
  <c r="Y2390" i="1" s="1"/>
  <c r="R2403" i="1"/>
  <c r="Y2403" i="1" s="1"/>
  <c r="R2418" i="1"/>
  <c r="Y2418" i="1" s="1"/>
  <c r="O1786" i="1"/>
  <c r="P1786" i="1" s="1"/>
  <c r="S1786" i="1"/>
  <c r="S1778" i="1"/>
  <c r="O1778" i="1"/>
  <c r="Q1778" i="1" s="1"/>
  <c r="S1776" i="1"/>
  <c r="O1776" i="1"/>
  <c r="Q1776" i="1" s="1"/>
  <c r="S1756" i="1"/>
  <c r="O1756" i="1"/>
  <c r="Q1756" i="1" s="1"/>
  <c r="S1613" i="1"/>
  <c r="O1613" i="1"/>
  <c r="Q1613" i="1" s="1"/>
  <c r="S1612" i="1"/>
  <c r="O1612" i="1"/>
  <c r="Q1612" i="1" s="1"/>
  <c r="O1730" i="1"/>
  <c r="S1730" i="1"/>
  <c r="O1733" i="1"/>
  <c r="S1733" i="1"/>
  <c r="O1734" i="1"/>
  <c r="S1734" i="1"/>
  <c r="O1735" i="1"/>
  <c r="S1735" i="1"/>
  <c r="O1691" i="1"/>
  <c r="S1691" i="1"/>
  <c r="O1599" i="1"/>
  <c r="S1599" i="1"/>
  <c r="O1598" i="1"/>
  <c r="S1598" i="1"/>
  <c r="S1471" i="1"/>
  <c r="O1471" i="1"/>
  <c r="Q1471" i="1" s="1"/>
  <c r="S1253" i="1"/>
  <c r="O1253" i="1"/>
  <c r="Q1253" i="1" s="1"/>
  <c r="X2428" i="1" l="1"/>
  <c r="X2242" i="1"/>
  <c r="X2355" i="1"/>
  <c r="X2276" i="1"/>
  <c r="X2284" i="1"/>
  <c r="X2396" i="1"/>
  <c r="X2409" i="1"/>
  <c r="X2356" i="1"/>
  <c r="X2308" i="1"/>
  <c r="X2342" i="1"/>
  <c r="X2252" i="1"/>
  <c r="X2414" i="1"/>
  <c r="X2218" i="1"/>
  <c r="X2422" i="1"/>
  <c r="X2338" i="1"/>
  <c r="X2353" i="1"/>
  <c r="X2450" i="1"/>
  <c r="X2224" i="1"/>
  <c r="X2397" i="1"/>
  <c r="X2294" i="1"/>
  <c r="X2309" i="1"/>
  <c r="X2327" i="1"/>
  <c r="X2287" i="1"/>
  <c r="X2289" i="1"/>
  <c r="X2247" i="1"/>
  <c r="X2332" i="1"/>
  <c r="X2416" i="1"/>
  <c r="X2404" i="1"/>
  <c r="X2366" i="1"/>
  <c r="X2407" i="1"/>
  <c r="X2427" i="1"/>
  <c r="X2223" i="1"/>
  <c r="X2378" i="1"/>
  <c r="X2375" i="1"/>
  <c r="X2370" i="1"/>
  <c r="X2334" i="1"/>
  <c r="X2349" i="1"/>
  <c r="X2364" i="1"/>
  <c r="X2383" i="1"/>
  <c r="X2405" i="1"/>
  <c r="X2298" i="1"/>
  <c r="X2357" i="1"/>
  <c r="X2387" i="1"/>
  <c r="X2317" i="1"/>
  <c r="X2333" i="1"/>
  <c r="X2227" i="1"/>
  <c r="X2394" i="1"/>
  <c r="X2367" i="1"/>
  <c r="X2299" i="1"/>
  <c r="X2330" i="1"/>
  <c r="X2325" i="1"/>
  <c r="X2432" i="1"/>
  <c r="X2301" i="1"/>
  <c r="X2322" i="1"/>
  <c r="X2437" i="1"/>
  <c r="X2228" i="1"/>
  <c r="X2363" i="1"/>
  <c r="X2285" i="1"/>
  <c r="X2281" i="1"/>
  <c r="X2439" i="1"/>
  <c r="X2385" i="1"/>
  <c r="X2351" i="1"/>
  <c r="X2369" i="1"/>
  <c r="X2377" i="1"/>
  <c r="X2408" i="1"/>
  <c r="X2238" i="1"/>
  <c r="X2434" i="1"/>
  <c r="X2265" i="1"/>
  <c r="X2233" i="1"/>
  <c r="X2254" i="1"/>
  <c r="X2390" i="1"/>
  <c r="X2262" i="1"/>
  <c r="X2360" i="1"/>
  <c r="X2410" i="1"/>
  <c r="X2229" i="1"/>
  <c r="X2324" i="1"/>
  <c r="X2418" i="1"/>
  <c r="X2296" i="1"/>
  <c r="X2270" i="1"/>
  <c r="X2354" i="1"/>
  <c r="X2417" i="1"/>
  <c r="X2402" i="1"/>
  <c r="X2420" i="1"/>
  <c r="X2337" i="1"/>
  <c r="X2295" i="1"/>
  <c r="X2313" i="1"/>
  <c r="X2310" i="1"/>
  <c r="X2421" i="1"/>
  <c r="X2314" i="1"/>
  <c r="X2371" i="1"/>
  <c r="X2290" i="1"/>
  <c r="X2336" i="1"/>
  <c r="X2411" i="1"/>
  <c r="X2347" i="1"/>
  <c r="X2400" i="1"/>
  <c r="X2297" i="1"/>
  <c r="X2388" i="1"/>
  <c r="X2219" i="1"/>
  <c r="X2361" i="1"/>
  <c r="X2406" i="1"/>
  <c r="X2438" i="1"/>
  <c r="X2261" i="1"/>
  <c r="X2225" i="1"/>
  <c r="X2386" i="1"/>
  <c r="X2331" i="1"/>
  <c r="X2307" i="1"/>
  <c r="X2379" i="1"/>
  <c r="X2429" i="1"/>
  <c r="X2348" i="1"/>
  <c r="X2226" i="1"/>
  <c r="X2419" i="1"/>
  <c r="X2373" i="1"/>
  <c r="X2312" i="1"/>
  <c r="X2403" i="1"/>
  <c r="X2291" i="1"/>
  <c r="X2258" i="1"/>
  <c r="X2323" i="1"/>
  <c r="X2391" i="1"/>
  <c r="X2300" i="1"/>
  <c r="X2443" i="1"/>
  <c r="X2271" i="1"/>
  <c r="X2395" i="1"/>
  <c r="X2382" i="1"/>
  <c r="X2423" i="1"/>
  <c r="X2315" i="1"/>
  <c r="X2401" i="1"/>
  <c r="X2444" i="1"/>
  <c r="X2318" i="1"/>
  <c r="X2362" i="1"/>
  <c r="X2250" i="1"/>
  <c r="X2288" i="1"/>
  <c r="X2302" i="1"/>
  <c r="X2282" i="1"/>
  <c r="X2235" i="1"/>
  <c r="X2234" i="1"/>
  <c r="X2448" i="1"/>
  <c r="X2277" i="1"/>
  <c r="X2283" i="1"/>
  <c r="X2253" i="1"/>
  <c r="X2244" i="1"/>
  <c r="X2335" i="1"/>
  <c r="X2249" i="1"/>
  <c r="X2273" i="1"/>
  <c r="X2303" i="1"/>
  <c r="X2279" i="1"/>
  <c r="X2343" i="1"/>
  <c r="X2440" i="1"/>
  <c r="X2384" i="1"/>
  <c r="X2392" i="1"/>
  <c r="X2222" i="1"/>
  <c r="X2380" i="1"/>
  <c r="X2425" i="1"/>
  <c r="X2246" i="1"/>
  <c r="X2393" i="1"/>
  <c r="X2264" i="1"/>
  <c r="X2430" i="1"/>
  <c r="X2441" i="1"/>
  <c r="X2447" i="1"/>
  <c r="X2358" i="1"/>
  <c r="X2259" i="1"/>
  <c r="X2311" i="1"/>
  <c r="X2339" i="1"/>
  <c r="X2436" i="1"/>
  <c r="X2340" i="1"/>
  <c r="X2376" i="1"/>
  <c r="X2272" i="1"/>
  <c r="X2232" i="1"/>
  <c r="X2413" i="1"/>
  <c r="X2326" i="1"/>
  <c r="X2398" i="1"/>
  <c r="X2293" i="1"/>
  <c r="X2368" i="1"/>
  <c r="X2442" i="1"/>
  <c r="X2431" i="1"/>
  <c r="X2445" i="1"/>
  <c r="X2292" i="1"/>
  <c r="X2433" i="1"/>
  <c r="X2426" i="1"/>
  <c r="X2255" i="1"/>
  <c r="X2412" i="1"/>
  <c r="X2399" i="1"/>
  <c r="X2231" i="1"/>
  <c r="X2320" i="1"/>
  <c r="X2286" i="1"/>
  <c r="X2346" i="1"/>
  <c r="X2329" i="1"/>
  <c r="X2365" i="1"/>
  <c r="X2372" i="1"/>
  <c r="X2236" i="1"/>
  <c r="X2274" i="1"/>
  <c r="P1253" i="1"/>
  <c r="R1253" i="1" s="1"/>
  <c r="Y1253" i="1" s="1"/>
  <c r="P1776" i="1"/>
  <c r="R1776" i="1" s="1"/>
  <c r="Y1776" i="1" s="1"/>
  <c r="P1756" i="1"/>
  <c r="R1756" i="1" s="1"/>
  <c r="Y1756" i="1" s="1"/>
  <c r="P1691" i="1"/>
  <c r="P1471" i="1"/>
  <c r="R1471" i="1" s="1"/>
  <c r="Y1471" i="1" s="1"/>
  <c r="P1778" i="1"/>
  <c r="R1778" i="1" s="1"/>
  <c r="Y1778" i="1" s="1"/>
  <c r="P1733" i="1"/>
  <c r="Q1733" i="1" s="1"/>
  <c r="R1733" i="1" s="1"/>
  <c r="Y1733" i="1" s="1"/>
  <c r="P1598" i="1"/>
  <c r="Q1598" i="1" s="1"/>
  <c r="R1598" i="1" s="1"/>
  <c r="Y1598" i="1" s="1"/>
  <c r="P1599" i="1"/>
  <c r="Q1599" i="1" s="1"/>
  <c r="R1599" i="1" s="1"/>
  <c r="Y1599" i="1" s="1"/>
  <c r="P1735" i="1"/>
  <c r="Q1735" i="1" s="1"/>
  <c r="R1735" i="1" s="1"/>
  <c r="Y1735" i="1" s="1"/>
  <c r="C6" i="2"/>
  <c r="G6" i="2"/>
  <c r="K6" i="2"/>
  <c r="E6" i="2"/>
  <c r="J6" i="2"/>
  <c r="M6" i="2"/>
  <c r="I6" i="2"/>
  <c r="D6" i="2"/>
  <c r="H6" i="2"/>
  <c r="L6" i="2"/>
  <c r="F6" i="2"/>
  <c r="N6" i="2"/>
  <c r="R2449" i="1"/>
  <c r="R2220" i="1"/>
  <c r="U1598" i="1"/>
  <c r="U1612" i="1"/>
  <c r="U1691" i="1"/>
  <c r="U1733" i="1"/>
  <c r="U1730" i="1"/>
  <c r="U1599" i="1"/>
  <c r="U1734" i="1"/>
  <c r="U1786" i="1"/>
  <c r="R1786" i="1"/>
  <c r="U1778" i="1"/>
  <c r="U1776" i="1"/>
  <c r="U1756" i="1"/>
  <c r="P1612" i="1"/>
  <c r="R1612" i="1" s="1"/>
  <c r="Y1612" i="1" s="1"/>
  <c r="P1613" i="1"/>
  <c r="U1613" i="1"/>
  <c r="U1735" i="1"/>
  <c r="P1734" i="1"/>
  <c r="Q1734" i="1" s="1"/>
  <c r="P1730" i="1"/>
  <c r="R1730" i="1" s="1"/>
  <c r="U1471" i="1"/>
  <c r="U1253" i="1"/>
  <c r="X1598" i="1" l="1"/>
  <c r="X1778" i="1"/>
  <c r="X1735" i="1"/>
  <c r="X1733" i="1"/>
  <c r="X1776" i="1"/>
  <c r="X1599" i="1"/>
  <c r="X1471" i="1"/>
  <c r="X1756" i="1"/>
  <c r="X1253" i="1"/>
  <c r="Y2449" i="1"/>
  <c r="X2449" i="1"/>
  <c r="X1612" i="1"/>
  <c r="Y2220" i="1"/>
  <c r="X2220" i="1"/>
  <c r="Q1691" i="1"/>
  <c r="R1691" i="1" s="1"/>
  <c r="Y1691" i="1" s="1"/>
  <c r="V1735" i="1"/>
  <c r="Z1735" i="1"/>
  <c r="V1776" i="1"/>
  <c r="Z1776" i="1"/>
  <c r="V1730" i="1"/>
  <c r="Z1730" i="1"/>
  <c r="V1471" i="1"/>
  <c r="Z1471" i="1"/>
  <c r="V1733" i="1"/>
  <c r="Z1733" i="1"/>
  <c r="V1253" i="1"/>
  <c r="Z1253" i="1"/>
  <c r="V1599" i="1"/>
  <c r="Z1599" i="1"/>
  <c r="V1778" i="1"/>
  <c r="Z1778" i="1"/>
  <c r="V1691" i="1"/>
  <c r="Z1691" i="1"/>
  <c r="V1786" i="1"/>
  <c r="Z1786" i="1"/>
  <c r="V1613" i="1"/>
  <c r="Z1613" i="1"/>
  <c r="V1612" i="1"/>
  <c r="Z1612" i="1"/>
  <c r="V1598" i="1"/>
  <c r="Z1598" i="1"/>
  <c r="V1756" i="1"/>
  <c r="Z1756" i="1"/>
  <c r="V1734" i="1"/>
  <c r="Z1734" i="1"/>
  <c r="R1613" i="1"/>
  <c r="Y1613" i="1" s="1"/>
  <c r="R1734" i="1"/>
  <c r="Y1734" i="1" s="1"/>
  <c r="X1613" i="1" l="1"/>
  <c r="X1734" i="1"/>
  <c r="X1691" i="1"/>
  <c r="O1150" i="1"/>
  <c r="S1150" i="1"/>
  <c r="O1135" i="1"/>
  <c r="S1135" i="1"/>
  <c r="O1104" i="1"/>
  <c r="S1104" i="1"/>
  <c r="O1091" i="1"/>
  <c r="S1091" i="1"/>
  <c r="O1122" i="1"/>
  <c r="S1122" i="1"/>
  <c r="I1228" i="1"/>
  <c r="J1228" i="1" s="1"/>
  <c r="O1228" i="1"/>
  <c r="S1228" i="1"/>
  <c r="I1229" i="1"/>
  <c r="J1229" i="1" s="1"/>
  <c r="O1229" i="1"/>
  <c r="S1229" i="1"/>
  <c r="I1230" i="1"/>
  <c r="J1230" i="1" s="1"/>
  <c r="O1230" i="1"/>
  <c r="S1230" i="1"/>
  <c r="I1231" i="1"/>
  <c r="J1231" i="1" s="1"/>
  <c r="O1231" i="1"/>
  <c r="S1231" i="1"/>
  <c r="I1232" i="1"/>
  <c r="J1232" i="1" s="1"/>
  <c r="O1232" i="1"/>
  <c r="S1232" i="1"/>
  <c r="O1199" i="1"/>
  <c r="S1199" i="1"/>
  <c r="O1184" i="1"/>
  <c r="S1184" i="1"/>
  <c r="P1184" i="1" l="1"/>
  <c r="Q1184" i="1" s="1"/>
  <c r="R1184" i="1" s="1"/>
  <c r="P1199" i="1"/>
  <c r="P1122" i="1"/>
  <c r="P1091" i="1"/>
  <c r="Q1091" i="1" s="1"/>
  <c r="P1104" i="1"/>
  <c r="Q1104" i="1" s="1"/>
  <c r="R1104" i="1" s="1"/>
  <c r="P1135" i="1"/>
  <c r="Q1135" i="1" s="1"/>
  <c r="R1135" i="1" s="1"/>
  <c r="P1150" i="1"/>
  <c r="U1150" i="1"/>
  <c r="U1229" i="1"/>
  <c r="U1228" i="1"/>
  <c r="U1232" i="1"/>
  <c r="U1091" i="1"/>
  <c r="U1231" i="1"/>
  <c r="U1122" i="1"/>
  <c r="U1184" i="1"/>
  <c r="U1230" i="1"/>
  <c r="U1135" i="1"/>
  <c r="U1199" i="1"/>
  <c r="U1104" i="1"/>
  <c r="P1228" i="1"/>
  <c r="Q1228" i="1" s="1"/>
  <c r="P1229" i="1"/>
  <c r="Q1229" i="1" s="1"/>
  <c r="P1230" i="1"/>
  <c r="P1231" i="1"/>
  <c r="P1232" i="1"/>
  <c r="Q1199" i="1" l="1"/>
  <c r="R1199" i="1" s="1"/>
  <c r="R1091" i="1"/>
  <c r="Q1122" i="1"/>
  <c r="R1122" i="1" s="1"/>
  <c r="Q1232" i="1"/>
  <c r="R1232" i="1" s="1"/>
  <c r="Q1150" i="1"/>
  <c r="R1150" i="1" s="1"/>
  <c r="R1229" i="1"/>
  <c r="Q1230" i="1"/>
  <c r="R1230" i="1" s="1"/>
  <c r="R1228" i="1"/>
  <c r="Q1231" i="1"/>
  <c r="R1231" i="1" s="1"/>
  <c r="V1122" i="1"/>
  <c r="Z1122" i="1"/>
  <c r="V1104" i="1"/>
  <c r="Z1104" i="1"/>
  <c r="V1231" i="1"/>
  <c r="Z1231" i="1"/>
  <c r="V1184" i="1"/>
  <c r="Z1184" i="1"/>
  <c r="V1091" i="1"/>
  <c r="Z1091" i="1"/>
  <c r="V1228" i="1"/>
  <c r="Z1228" i="1"/>
  <c r="V1135" i="1"/>
  <c r="Z1135" i="1"/>
  <c r="V1229" i="1"/>
  <c r="Z1229" i="1"/>
  <c r="V1232" i="1"/>
  <c r="Z1232" i="1"/>
  <c r="V1199" i="1"/>
  <c r="Z1199" i="1"/>
  <c r="V1230" i="1"/>
  <c r="Z1230" i="1"/>
  <c r="V1150" i="1"/>
  <c r="Z1150" i="1"/>
  <c r="I1063" i="1"/>
  <c r="J1063" i="1" s="1"/>
  <c r="O1063" i="1"/>
  <c r="Q1063" i="1" s="1"/>
  <c r="S1063" i="1"/>
  <c r="O1058" i="1"/>
  <c r="P1058" i="1" s="1"/>
  <c r="S1058" i="1"/>
  <c r="I1018" i="1"/>
  <c r="J1018" i="1" s="1"/>
  <c r="O1018" i="1"/>
  <c r="Q1018" i="1" s="1"/>
  <c r="S1018" i="1"/>
  <c r="U1063" i="1" l="1"/>
  <c r="U1018" i="1"/>
  <c r="U1058" i="1"/>
  <c r="P1063" i="1"/>
  <c r="R1058" i="1"/>
  <c r="P1018" i="1"/>
  <c r="O817" i="1"/>
  <c r="S817" i="1"/>
  <c r="O818" i="1"/>
  <c r="S818" i="1"/>
  <c r="O814" i="1"/>
  <c r="S814" i="1"/>
  <c r="O815" i="1"/>
  <c r="S815" i="1"/>
  <c r="O816" i="1"/>
  <c r="S816" i="1"/>
  <c r="O704" i="1"/>
  <c r="S704" i="1"/>
  <c r="O651" i="1"/>
  <c r="Q651" i="1" s="1"/>
  <c r="S651" i="1"/>
  <c r="S652" i="1"/>
  <c r="O652" i="1"/>
  <c r="Q652" i="1" s="1"/>
  <c r="S648" i="1"/>
  <c r="O648" i="1"/>
  <c r="Q648" i="1" s="1"/>
  <c r="O643" i="1"/>
  <c r="S643" i="1"/>
  <c r="O644" i="1"/>
  <c r="S644" i="1"/>
  <c r="S635" i="1"/>
  <c r="O635" i="1"/>
  <c r="S634" i="1"/>
  <c r="O634" i="1"/>
  <c r="O620" i="1"/>
  <c r="Q620" i="1" s="1"/>
  <c r="S620" i="1"/>
  <c r="S618" i="1"/>
  <c r="O618" i="1"/>
  <c r="Q618" i="1" s="1"/>
  <c r="O613" i="1"/>
  <c r="P613" i="1" s="1"/>
  <c r="S613" i="1"/>
  <c r="S610" i="1"/>
  <c r="O610" i="1"/>
  <c r="Q610" i="1" s="1"/>
  <c r="O605" i="1"/>
  <c r="S605" i="1"/>
  <c r="S600" i="1"/>
  <c r="O600" i="1"/>
  <c r="Q600" i="1" s="1"/>
  <c r="S595" i="1"/>
  <c r="O595" i="1"/>
  <c r="Q595" i="1" s="1"/>
  <c r="P595" i="1" l="1"/>
  <c r="R595" i="1" s="1"/>
  <c r="Y595" i="1" s="1"/>
  <c r="P620" i="1"/>
  <c r="R620" i="1" s="1"/>
  <c r="Y620" i="1" s="1"/>
  <c r="P652" i="1"/>
  <c r="R652" i="1" s="1"/>
  <c r="Y652" i="1" s="1"/>
  <c r="P651" i="1"/>
  <c r="R651" i="1" s="1"/>
  <c r="Y651" i="1" s="1"/>
  <c r="P605" i="1"/>
  <c r="P644" i="1"/>
  <c r="Q644" i="1" s="1"/>
  <c r="P635" i="1"/>
  <c r="P704" i="1"/>
  <c r="Q704" i="1" s="1"/>
  <c r="R704" i="1" s="1"/>
  <c r="Y704" i="1" s="1"/>
  <c r="P643" i="1"/>
  <c r="Q643" i="1" s="1"/>
  <c r="R643" i="1" s="1"/>
  <c r="Y643" i="1" s="1"/>
  <c r="R1018" i="1"/>
  <c r="Y1018" i="1" s="1"/>
  <c r="V1058" i="1"/>
  <c r="Z1058" i="1"/>
  <c r="V1018" i="1"/>
  <c r="Z1018" i="1"/>
  <c r="V1063" i="1"/>
  <c r="Z1063" i="1"/>
  <c r="U613" i="1"/>
  <c r="U814" i="1"/>
  <c r="U605" i="1"/>
  <c r="U643" i="1"/>
  <c r="U817" i="1"/>
  <c r="U651" i="1"/>
  <c r="X651" i="1" s="1"/>
  <c r="U818" i="1"/>
  <c r="U620" i="1"/>
  <c r="X620" i="1" s="1"/>
  <c r="U704" i="1"/>
  <c r="R1063" i="1"/>
  <c r="Y1063" i="1" s="1"/>
  <c r="P815" i="1"/>
  <c r="R815" i="1" s="1"/>
  <c r="P814" i="1"/>
  <c r="R814" i="1" s="1"/>
  <c r="P817" i="1"/>
  <c r="R817" i="1" s="1"/>
  <c r="U815" i="1"/>
  <c r="P818" i="1"/>
  <c r="R818" i="1" s="1"/>
  <c r="U816" i="1"/>
  <c r="U644" i="1"/>
  <c r="P816" i="1"/>
  <c r="R816" i="1" s="1"/>
  <c r="U652" i="1"/>
  <c r="P648" i="1"/>
  <c r="R648" i="1" s="1"/>
  <c r="Y648" i="1" s="1"/>
  <c r="U648" i="1"/>
  <c r="U634" i="1"/>
  <c r="P634" i="1"/>
  <c r="Q634" i="1" s="1"/>
  <c r="U635" i="1"/>
  <c r="P618" i="1"/>
  <c r="R618" i="1" s="1"/>
  <c r="Y618" i="1" s="1"/>
  <c r="U618" i="1"/>
  <c r="R613" i="1"/>
  <c r="P610" i="1"/>
  <c r="R610" i="1" s="1"/>
  <c r="Y610" i="1" s="1"/>
  <c r="U610" i="1"/>
  <c r="P600" i="1"/>
  <c r="U600" i="1"/>
  <c r="U595" i="1"/>
  <c r="X618" i="1" l="1"/>
  <c r="X648" i="1"/>
  <c r="X652" i="1"/>
  <c r="X704" i="1"/>
  <c r="X1063" i="1"/>
  <c r="X1018" i="1"/>
  <c r="X643" i="1"/>
  <c r="X595" i="1"/>
  <c r="X610" i="1"/>
  <c r="Q605" i="1"/>
  <c r="R605" i="1" s="1"/>
  <c r="Y605" i="1" s="1"/>
  <c r="Q635" i="1"/>
  <c r="R635" i="1" s="1"/>
  <c r="Y635" i="1" s="1"/>
  <c r="R644" i="1"/>
  <c r="Y644" i="1" s="1"/>
  <c r="R600" i="1"/>
  <c r="Y600" i="1" s="1"/>
  <c r="V644" i="1"/>
  <c r="Z644" i="1"/>
  <c r="V704" i="1"/>
  <c r="Z704" i="1"/>
  <c r="V613" i="1"/>
  <c r="Z613" i="1"/>
  <c r="V595" i="1"/>
  <c r="Z595" i="1"/>
  <c r="V648" i="1"/>
  <c r="Z648" i="1"/>
  <c r="V816" i="1"/>
  <c r="Z816" i="1"/>
  <c r="V620" i="1"/>
  <c r="Z620" i="1"/>
  <c r="V814" i="1"/>
  <c r="Z814" i="1"/>
  <c r="V818" i="1"/>
  <c r="Z818" i="1"/>
  <c r="V815" i="1"/>
  <c r="Z815" i="1"/>
  <c r="V817" i="1"/>
  <c r="Z817" i="1"/>
  <c r="V618" i="1"/>
  <c r="Z618" i="1"/>
  <c r="V600" i="1"/>
  <c r="Z600" i="1"/>
  <c r="V635" i="1"/>
  <c r="Z635" i="1"/>
  <c r="V652" i="1"/>
  <c r="Z652" i="1"/>
  <c r="V651" i="1"/>
  <c r="Z651" i="1"/>
  <c r="V610" i="1"/>
  <c r="Z610" i="1"/>
  <c r="V634" i="1"/>
  <c r="Z634" i="1"/>
  <c r="V643" i="1"/>
  <c r="Z643" i="1"/>
  <c r="V605" i="1"/>
  <c r="Z605" i="1"/>
  <c r="R634" i="1"/>
  <c r="Y634" i="1" s="1"/>
  <c r="X634" i="1" l="1"/>
  <c r="X600" i="1"/>
  <c r="X644" i="1"/>
  <c r="X635" i="1"/>
  <c r="X605" i="1"/>
  <c r="O385" i="1"/>
  <c r="S385" i="1"/>
  <c r="O346" i="1"/>
  <c r="S346" i="1"/>
  <c r="O332" i="1"/>
  <c r="S332" i="1"/>
  <c r="O325" i="1"/>
  <c r="S325" i="1"/>
  <c r="S293" i="1"/>
  <c r="O293" i="1"/>
  <c r="Q293" i="1" s="1"/>
  <c r="S558" i="1"/>
  <c r="O558" i="1"/>
  <c r="Q558" i="1" s="1"/>
  <c r="S536" i="1"/>
  <c r="S516" i="1"/>
  <c r="S517" i="1"/>
  <c r="O534" i="1"/>
  <c r="P534" i="1" s="1"/>
  <c r="S534" i="1"/>
  <c r="S499" i="1"/>
  <c r="O499" i="1"/>
  <c r="Q499" i="1" s="1"/>
  <c r="S515" i="1"/>
  <c r="O515" i="1"/>
  <c r="O513" i="1"/>
  <c r="S513" i="1"/>
  <c r="O514" i="1"/>
  <c r="S514" i="1"/>
  <c r="O497" i="1"/>
  <c r="Q497" i="1" s="1"/>
  <c r="S497" i="1"/>
  <c r="S283" i="1"/>
  <c r="O283" i="1"/>
  <c r="Q283" i="1" s="1"/>
  <c r="O282" i="1"/>
  <c r="S282" i="1"/>
  <c r="P513" i="1" l="1"/>
  <c r="P514" i="1"/>
  <c r="Q514" i="1" s="1"/>
  <c r="P325" i="1"/>
  <c r="P346" i="1"/>
  <c r="P332" i="1"/>
  <c r="P497" i="1"/>
  <c r="R497" i="1" s="1"/>
  <c r="Y497" i="1" s="1"/>
  <c r="P282" i="1"/>
  <c r="Q282" i="1" s="1"/>
  <c r="R282" i="1" s="1"/>
  <c r="Y282" i="1" s="1"/>
  <c r="P385" i="1"/>
  <c r="Q385" i="1" s="1"/>
  <c r="R385" i="1" s="1"/>
  <c r="Y385" i="1" s="1"/>
  <c r="U282" i="1"/>
  <c r="U385" i="1"/>
  <c r="U514" i="1"/>
  <c r="U332" i="1"/>
  <c r="U497" i="1"/>
  <c r="U536" i="1"/>
  <c r="U516" i="1"/>
  <c r="U513" i="1"/>
  <c r="U534" i="1"/>
  <c r="U325" i="1"/>
  <c r="U517" i="1"/>
  <c r="U346" i="1"/>
  <c r="P293" i="1"/>
  <c r="R293" i="1" s="1"/>
  <c r="Y293" i="1" s="1"/>
  <c r="U293" i="1"/>
  <c r="P558" i="1"/>
  <c r="R558" i="1" s="1"/>
  <c r="Y558" i="1" s="1"/>
  <c r="U558" i="1"/>
  <c r="R534" i="1"/>
  <c r="U499" i="1"/>
  <c r="P499" i="1"/>
  <c r="U515" i="1"/>
  <c r="P515" i="1"/>
  <c r="R515" i="1" s="1"/>
  <c r="P283" i="1"/>
  <c r="R283" i="1" s="1"/>
  <c r="Y283" i="1" s="1"/>
  <c r="U283" i="1"/>
  <c r="S276" i="1"/>
  <c r="O276" i="1"/>
  <c r="Q276" i="1" s="1"/>
  <c r="S275" i="1"/>
  <c r="O275" i="1"/>
  <c r="Q275" i="1" s="1"/>
  <c r="O273" i="1"/>
  <c r="Q273" i="1" s="1"/>
  <c r="S273" i="1"/>
  <c r="S247" i="1"/>
  <c r="O247" i="1"/>
  <c r="Q247" i="1" s="1"/>
  <c r="X558" i="1" l="1"/>
  <c r="X497" i="1"/>
  <c r="X283" i="1"/>
  <c r="X282" i="1"/>
  <c r="X293" i="1"/>
  <c r="X385" i="1"/>
  <c r="R514" i="1"/>
  <c r="Y514" i="1" s="1"/>
  <c r="Q346" i="1"/>
  <c r="R346" i="1" s="1"/>
  <c r="Y346" i="1" s="1"/>
  <c r="Q325" i="1"/>
  <c r="R325" i="1" s="1"/>
  <c r="Y325" i="1" s="1"/>
  <c r="Q513" i="1"/>
  <c r="R513" i="1" s="1"/>
  <c r="Y513" i="1" s="1"/>
  <c r="Q332" i="1"/>
  <c r="R332" i="1" s="1"/>
  <c r="Y332" i="1" s="1"/>
  <c r="P273" i="1"/>
  <c r="R273" i="1" s="1"/>
  <c r="Y273" i="1" s="1"/>
  <c r="P247" i="1"/>
  <c r="R247" i="1" s="1"/>
  <c r="Y247" i="1" s="1"/>
  <c r="V513" i="1"/>
  <c r="Z513" i="1"/>
  <c r="V516" i="1"/>
  <c r="Z516" i="1"/>
  <c r="V536" i="1"/>
  <c r="Z536" i="1"/>
  <c r="V497" i="1"/>
  <c r="Z497" i="1"/>
  <c r="V558" i="1"/>
  <c r="Z558" i="1"/>
  <c r="V346" i="1"/>
  <c r="Z346" i="1"/>
  <c r="V332" i="1"/>
  <c r="Z332" i="1"/>
  <c r="V517" i="1"/>
  <c r="Z517" i="1"/>
  <c r="V514" i="1"/>
  <c r="Z514" i="1"/>
  <c r="V293" i="1"/>
  <c r="Z293" i="1"/>
  <c r="V325" i="1"/>
  <c r="Z325" i="1"/>
  <c r="V385" i="1"/>
  <c r="Z385" i="1"/>
  <c r="V515" i="1"/>
  <c r="Z515" i="1"/>
  <c r="V283" i="1"/>
  <c r="Z283" i="1"/>
  <c r="V499" i="1"/>
  <c r="Z499" i="1"/>
  <c r="V534" i="1"/>
  <c r="Z534" i="1"/>
  <c r="V282" i="1"/>
  <c r="Z282" i="1"/>
  <c r="U273" i="1"/>
  <c r="O536" i="1"/>
  <c r="Q536" i="1" s="1"/>
  <c r="O517" i="1"/>
  <c r="Q517" i="1" s="1"/>
  <c r="O516" i="1"/>
  <c r="Q516" i="1" s="1"/>
  <c r="R499" i="1"/>
  <c r="Y499" i="1" s="1"/>
  <c r="P276" i="1"/>
  <c r="P275" i="1"/>
  <c r="U276" i="1"/>
  <c r="U275" i="1"/>
  <c r="U247" i="1"/>
  <c r="X273" i="1" l="1"/>
  <c r="X247" i="1"/>
  <c r="X514" i="1"/>
  <c r="X499" i="1"/>
  <c r="X332" i="1"/>
  <c r="X325" i="1"/>
  <c r="X346" i="1"/>
  <c r="X513" i="1"/>
  <c r="P536" i="1"/>
  <c r="R275" i="1"/>
  <c r="Y275" i="1" s="1"/>
  <c r="R276" i="1"/>
  <c r="Y276" i="1" s="1"/>
  <c r="V275" i="1"/>
  <c r="Z275" i="1"/>
  <c r="V273" i="1"/>
  <c r="Z273" i="1"/>
  <c r="V247" i="1"/>
  <c r="Z247" i="1"/>
  <c r="V276" i="1"/>
  <c r="Z276" i="1"/>
  <c r="P516" i="1"/>
  <c r="R516" i="1" s="1"/>
  <c r="P517" i="1"/>
  <c r="R517" i="1" s="1"/>
  <c r="Y516" i="1" l="1"/>
  <c r="X516" i="1"/>
  <c r="X276" i="1"/>
  <c r="Y517" i="1"/>
  <c r="X517" i="1"/>
  <c r="X275" i="1"/>
  <c r="R536" i="1"/>
  <c r="O271" i="1"/>
  <c r="S271" i="1"/>
  <c r="O270" i="1"/>
  <c r="S270" i="1"/>
  <c r="O265" i="1"/>
  <c r="S265" i="1"/>
  <c r="O261" i="1"/>
  <c r="S261" i="1"/>
  <c r="Y536" i="1" l="1"/>
  <c r="X536" i="1"/>
  <c r="P261" i="1"/>
  <c r="Q261" i="1" s="1"/>
  <c r="P265" i="1"/>
  <c r="P270" i="1"/>
  <c r="Q270" i="1" s="1"/>
  <c r="P271" i="1"/>
  <c r="Q271" i="1" s="1"/>
  <c r="U261" i="1"/>
  <c r="U265" i="1"/>
  <c r="U270" i="1"/>
  <c r="U271" i="1"/>
  <c r="Q265" i="1" l="1"/>
  <c r="R265" i="1" s="1"/>
  <c r="Y265" i="1" s="1"/>
  <c r="R261" i="1"/>
  <c r="Y261" i="1" s="1"/>
  <c r="R271" i="1"/>
  <c r="Y271" i="1" s="1"/>
  <c r="R270" i="1"/>
  <c r="Y270" i="1" s="1"/>
  <c r="V270" i="1"/>
  <c r="Z270" i="1"/>
  <c r="V265" i="1"/>
  <c r="Z265" i="1"/>
  <c r="V271" i="1"/>
  <c r="Z271" i="1"/>
  <c r="V261" i="1"/>
  <c r="Z261" i="1"/>
  <c r="I222" i="1"/>
  <c r="J222" i="1" s="1"/>
  <c r="O222" i="1"/>
  <c r="Q222" i="1" s="1"/>
  <c r="S222" i="1"/>
  <c r="I223" i="1"/>
  <c r="J223" i="1" s="1"/>
  <c r="O223" i="1"/>
  <c r="Q223" i="1" s="1"/>
  <c r="S223" i="1"/>
  <c r="X261" i="1" l="1"/>
  <c r="X270" i="1"/>
  <c r="X265" i="1"/>
  <c r="X271" i="1"/>
  <c r="P223" i="1"/>
  <c r="R223" i="1" s="1"/>
  <c r="Y223" i="1" s="1"/>
  <c r="U223" i="1"/>
  <c r="P222" i="1"/>
  <c r="U222" i="1"/>
  <c r="O168" i="1"/>
  <c r="P168" i="1" s="1"/>
  <c r="S168" i="1"/>
  <c r="O159" i="1"/>
  <c r="S159" i="1"/>
  <c r="S84" i="1"/>
  <c r="O84" i="1"/>
  <c r="Q84" i="1" s="1"/>
  <c r="O99" i="1"/>
  <c r="S99" i="1"/>
  <c r="X223" i="1" l="1"/>
  <c r="P84" i="1"/>
  <c r="P159" i="1"/>
  <c r="Q159" i="1" s="1"/>
  <c r="R159" i="1" s="1"/>
  <c r="Y159" i="1" s="1"/>
  <c r="P99" i="1"/>
  <c r="Q99" i="1" s="1"/>
  <c r="R222" i="1"/>
  <c r="Y222" i="1" s="1"/>
  <c r="V222" i="1"/>
  <c r="Z222" i="1"/>
  <c r="V223" i="1"/>
  <c r="Z223" i="1"/>
  <c r="U99" i="1"/>
  <c r="U168" i="1"/>
  <c r="U84" i="1"/>
  <c r="U159" i="1"/>
  <c r="R168" i="1"/>
  <c r="X159" i="1" l="1"/>
  <c r="X222" i="1"/>
  <c r="R99" i="1"/>
  <c r="Y99" i="1" s="1"/>
  <c r="V159" i="1"/>
  <c r="Z159" i="1"/>
  <c r="V84" i="1"/>
  <c r="Z84" i="1"/>
  <c r="V99" i="1"/>
  <c r="Z99" i="1"/>
  <c r="V168" i="1"/>
  <c r="Z168" i="1"/>
  <c r="R84" i="1"/>
  <c r="Y84" i="1" s="1"/>
  <c r="X84" i="1" l="1"/>
  <c r="X99" i="1"/>
  <c r="O91" i="1"/>
  <c r="S91" i="1"/>
  <c r="O93" i="1"/>
  <c r="S93" i="1"/>
  <c r="O133" i="1"/>
  <c r="I18" i="1"/>
  <c r="J18" i="1" s="1"/>
  <c r="O18" i="1"/>
  <c r="Q18" i="1" s="1"/>
  <c r="S18" i="1"/>
  <c r="O2179" i="1"/>
  <c r="P2179" i="1" s="1"/>
  <c r="O2180" i="1"/>
  <c r="P2180" i="1" s="1"/>
  <c r="O2181" i="1"/>
  <c r="P2181" i="1" s="1"/>
  <c r="O2182" i="1"/>
  <c r="P2182" i="1" s="1"/>
  <c r="O2183" i="1"/>
  <c r="P2183" i="1" s="1"/>
  <c r="O2184" i="1"/>
  <c r="P2184" i="1" s="1"/>
  <c r="O2185" i="1"/>
  <c r="P2185" i="1" s="1"/>
  <c r="O2186" i="1"/>
  <c r="P2186" i="1" s="1"/>
  <c r="O2187" i="1"/>
  <c r="P2187" i="1" s="1"/>
  <c r="O2188" i="1"/>
  <c r="P2188" i="1" s="1"/>
  <c r="O2189" i="1"/>
  <c r="P2189" i="1" s="1"/>
  <c r="O2190" i="1"/>
  <c r="P2190" i="1" s="1"/>
  <c r="O2191" i="1"/>
  <c r="P2191" i="1" s="1"/>
  <c r="O2192" i="1"/>
  <c r="P2192" i="1" s="1"/>
  <c r="O2193" i="1"/>
  <c r="P2193" i="1" s="1"/>
  <c r="O2194" i="1"/>
  <c r="P2194" i="1" s="1"/>
  <c r="O2195" i="1"/>
  <c r="P2195" i="1" s="1"/>
  <c r="O2196" i="1"/>
  <c r="P2196" i="1" s="1"/>
  <c r="O2197" i="1"/>
  <c r="P2197" i="1" s="1"/>
  <c r="S2179" i="1"/>
  <c r="S2180" i="1"/>
  <c r="S2181" i="1"/>
  <c r="S2182" i="1"/>
  <c r="S2183" i="1"/>
  <c r="S2184" i="1"/>
  <c r="S2185" i="1"/>
  <c r="S2186" i="1"/>
  <c r="S2187" i="1"/>
  <c r="S2188" i="1"/>
  <c r="S2189" i="1"/>
  <c r="S2190" i="1"/>
  <c r="S2191" i="1"/>
  <c r="S2192" i="1"/>
  <c r="S2193" i="1"/>
  <c r="S2194" i="1"/>
  <c r="S2195" i="1"/>
  <c r="S2196" i="1"/>
  <c r="S2197" i="1"/>
  <c r="O2156" i="1"/>
  <c r="P2156" i="1" s="1"/>
  <c r="O2157" i="1"/>
  <c r="P2157" i="1" s="1"/>
  <c r="O2158" i="1"/>
  <c r="P2158" i="1" s="1"/>
  <c r="O2159" i="1"/>
  <c r="P2159" i="1" s="1"/>
  <c r="O2160" i="1"/>
  <c r="P2160" i="1" s="1"/>
  <c r="O2161" i="1"/>
  <c r="P2161" i="1" s="1"/>
  <c r="O2162" i="1"/>
  <c r="P2162" i="1" s="1"/>
  <c r="O2163" i="1"/>
  <c r="P2163" i="1" s="1"/>
  <c r="O2164" i="1"/>
  <c r="P2164" i="1" s="1"/>
  <c r="O2165" i="1"/>
  <c r="P2165" i="1" s="1"/>
  <c r="O2166" i="1"/>
  <c r="P2166" i="1" s="1"/>
  <c r="O2167" i="1"/>
  <c r="P2167" i="1" s="1"/>
  <c r="O2168" i="1"/>
  <c r="P2168" i="1" s="1"/>
  <c r="O2169" i="1"/>
  <c r="P2169" i="1" s="1"/>
  <c r="O2170" i="1"/>
  <c r="P2170" i="1" s="1"/>
  <c r="O2171" i="1"/>
  <c r="P2171" i="1" s="1"/>
  <c r="O2172" i="1"/>
  <c r="P2172" i="1" s="1"/>
  <c r="O2173" i="1"/>
  <c r="P2173" i="1" s="1"/>
  <c r="O2174" i="1"/>
  <c r="P2174" i="1" s="1"/>
  <c r="O2175" i="1"/>
  <c r="P2175" i="1" s="1"/>
  <c r="O2176" i="1"/>
  <c r="P2176" i="1" s="1"/>
  <c r="O2177" i="1"/>
  <c r="P2177" i="1" s="1"/>
  <c r="O2178" i="1"/>
  <c r="P2178" i="1" s="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O2147" i="1"/>
  <c r="P2147" i="1" s="1"/>
  <c r="O2148" i="1"/>
  <c r="P2148" i="1" s="1"/>
  <c r="O2149" i="1"/>
  <c r="P2149" i="1" s="1"/>
  <c r="O2150" i="1"/>
  <c r="P2150" i="1" s="1"/>
  <c r="O2151" i="1"/>
  <c r="P2151" i="1" s="1"/>
  <c r="O2152" i="1"/>
  <c r="P2152" i="1" s="1"/>
  <c r="O2153" i="1"/>
  <c r="P2153" i="1" s="1"/>
  <c r="O2154" i="1"/>
  <c r="P2154" i="1" s="1"/>
  <c r="O2155" i="1"/>
  <c r="P2155" i="1" s="1"/>
  <c r="S2147" i="1"/>
  <c r="S2148" i="1"/>
  <c r="S2149" i="1"/>
  <c r="S2150" i="1"/>
  <c r="S2151" i="1"/>
  <c r="S2152" i="1"/>
  <c r="S2153" i="1"/>
  <c r="S2154" i="1"/>
  <c r="S2155" i="1"/>
  <c r="O2146" i="1"/>
  <c r="S2146" i="1"/>
  <c r="O2136" i="1"/>
  <c r="P2136" i="1" s="1"/>
  <c r="O2137" i="1"/>
  <c r="P2137" i="1" s="1"/>
  <c r="O2138" i="1"/>
  <c r="P2138" i="1" s="1"/>
  <c r="O2139" i="1"/>
  <c r="P2139" i="1" s="1"/>
  <c r="O2140" i="1"/>
  <c r="P2140" i="1" s="1"/>
  <c r="O2141" i="1"/>
  <c r="P2141" i="1" s="1"/>
  <c r="O2142" i="1"/>
  <c r="P2142" i="1" s="1"/>
  <c r="O2143" i="1"/>
  <c r="P2143" i="1" s="1"/>
  <c r="O2144" i="1"/>
  <c r="P2144" i="1" s="1"/>
  <c r="O2145" i="1"/>
  <c r="P2145" i="1" s="1"/>
  <c r="S2136" i="1"/>
  <c r="S2137" i="1"/>
  <c r="S2138" i="1"/>
  <c r="S2139" i="1"/>
  <c r="S2140" i="1"/>
  <c r="S2141" i="1"/>
  <c r="S2142" i="1"/>
  <c r="S2143" i="1"/>
  <c r="S2144" i="1"/>
  <c r="S2145" i="1"/>
  <c r="O2116" i="1"/>
  <c r="P2116" i="1" s="1"/>
  <c r="O2117" i="1"/>
  <c r="P2117" i="1" s="1"/>
  <c r="O2118" i="1"/>
  <c r="P2118" i="1" s="1"/>
  <c r="O2119" i="1"/>
  <c r="P2119" i="1" s="1"/>
  <c r="O2120" i="1"/>
  <c r="P2120" i="1" s="1"/>
  <c r="O2121" i="1"/>
  <c r="P2121" i="1" s="1"/>
  <c r="O2122" i="1"/>
  <c r="P2122" i="1" s="1"/>
  <c r="O2123" i="1"/>
  <c r="P2123" i="1" s="1"/>
  <c r="O2124" i="1"/>
  <c r="P2124" i="1" s="1"/>
  <c r="O2125" i="1"/>
  <c r="P2125" i="1" s="1"/>
  <c r="O2126" i="1"/>
  <c r="P2126" i="1" s="1"/>
  <c r="O2127" i="1"/>
  <c r="P2127" i="1" s="1"/>
  <c r="O2128" i="1"/>
  <c r="P2128" i="1" s="1"/>
  <c r="O2129" i="1"/>
  <c r="P2129" i="1" s="1"/>
  <c r="O2130" i="1"/>
  <c r="P2130" i="1" s="1"/>
  <c r="O2131" i="1"/>
  <c r="P2131" i="1" s="1"/>
  <c r="O2132" i="1"/>
  <c r="P2132" i="1" s="1"/>
  <c r="O2133" i="1"/>
  <c r="P2133" i="1" s="1"/>
  <c r="O2134" i="1"/>
  <c r="P2134" i="1" s="1"/>
  <c r="O2135" i="1"/>
  <c r="P2135" i="1" s="1"/>
  <c r="S2116" i="1"/>
  <c r="S2117" i="1"/>
  <c r="S2118" i="1"/>
  <c r="S2119" i="1"/>
  <c r="S2120" i="1"/>
  <c r="S2121" i="1"/>
  <c r="S2122" i="1"/>
  <c r="S2123" i="1"/>
  <c r="S2124" i="1"/>
  <c r="S2125" i="1"/>
  <c r="S2126" i="1"/>
  <c r="S2127" i="1"/>
  <c r="S2128" i="1"/>
  <c r="S2129" i="1"/>
  <c r="S2130" i="1"/>
  <c r="S2131" i="1"/>
  <c r="S2132" i="1"/>
  <c r="S2133" i="1"/>
  <c r="S2134" i="1"/>
  <c r="S2135" i="1"/>
  <c r="O2114" i="1"/>
  <c r="S2114" i="1"/>
  <c r="O2109" i="1"/>
  <c r="S2109" i="1"/>
  <c r="O2103" i="1"/>
  <c r="O2104" i="1"/>
  <c r="O2105" i="1"/>
  <c r="O2106" i="1"/>
  <c r="O2107" i="1"/>
  <c r="O2108" i="1"/>
  <c r="S2103" i="1"/>
  <c r="S2104" i="1"/>
  <c r="S2105" i="1"/>
  <c r="S2106" i="1"/>
  <c r="S2107" i="1"/>
  <c r="S2108" i="1"/>
  <c r="O2102" i="1"/>
  <c r="S2102" i="1"/>
  <c r="O2099" i="1"/>
  <c r="O2100" i="1"/>
  <c r="O2101" i="1"/>
  <c r="S2099" i="1"/>
  <c r="S2100" i="1"/>
  <c r="S2101" i="1"/>
  <c r="O2098" i="1"/>
  <c r="S2098"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6" i="1"/>
  <c r="Q2096" i="1" s="1"/>
  <c r="O2097"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6" i="1"/>
  <c r="S2097"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O2034" i="1"/>
  <c r="S2034" i="1"/>
  <c r="O2022" i="1"/>
  <c r="O2023" i="1"/>
  <c r="O2024" i="1"/>
  <c r="O2025" i="1"/>
  <c r="O2026" i="1"/>
  <c r="O2027" i="1"/>
  <c r="O2028" i="1"/>
  <c r="O2029" i="1"/>
  <c r="O2030" i="1"/>
  <c r="O2031" i="1"/>
  <c r="O2032" i="1"/>
  <c r="O2033" i="1"/>
  <c r="S2022" i="1"/>
  <c r="S2023" i="1"/>
  <c r="S2024" i="1"/>
  <c r="S2025" i="1"/>
  <c r="S2026" i="1"/>
  <c r="S2027" i="1"/>
  <c r="S2028" i="1"/>
  <c r="S2029" i="1"/>
  <c r="S2030" i="1"/>
  <c r="S2031" i="1"/>
  <c r="S2032" i="1"/>
  <c r="S2033" i="1"/>
  <c r="O2007" i="1"/>
  <c r="O2008" i="1"/>
  <c r="O2009" i="1"/>
  <c r="O2010" i="1"/>
  <c r="P2010" i="1" s="1"/>
  <c r="O2011" i="1"/>
  <c r="O2012" i="1"/>
  <c r="O2013" i="1"/>
  <c r="O2014" i="1"/>
  <c r="P2014" i="1" s="1"/>
  <c r="O2015" i="1"/>
  <c r="P2015" i="1" s="1"/>
  <c r="O2016" i="1"/>
  <c r="P2016" i="1" s="1"/>
  <c r="O2017" i="1"/>
  <c r="P2017" i="1" s="1"/>
  <c r="O2018" i="1"/>
  <c r="P2018" i="1" s="1"/>
  <c r="S2007" i="1"/>
  <c r="S2008" i="1"/>
  <c r="S2009" i="1"/>
  <c r="S2010" i="1"/>
  <c r="S2011" i="1"/>
  <c r="S2012" i="1"/>
  <c r="S2013" i="1"/>
  <c r="S2014" i="1"/>
  <c r="S2015" i="1"/>
  <c r="S2016" i="1"/>
  <c r="S2017" i="1"/>
  <c r="S2018" i="1"/>
  <c r="O2004" i="1"/>
  <c r="O2005" i="1"/>
  <c r="O2006" i="1"/>
  <c r="P2006" i="1" s="1"/>
  <c r="S2004" i="1"/>
  <c r="S2005" i="1"/>
  <c r="S2006" i="1"/>
  <c r="O1985" i="1"/>
  <c r="P1985" i="1" s="1"/>
  <c r="O1986" i="1"/>
  <c r="P1986" i="1" s="1"/>
  <c r="O1987" i="1"/>
  <c r="P1987" i="1" s="1"/>
  <c r="O1988" i="1"/>
  <c r="P1988" i="1" s="1"/>
  <c r="O1989" i="1"/>
  <c r="P1989" i="1" s="1"/>
  <c r="O1990" i="1"/>
  <c r="P1990" i="1" s="1"/>
  <c r="S1985" i="1"/>
  <c r="S1986" i="1"/>
  <c r="S1987" i="1"/>
  <c r="S1988" i="1"/>
  <c r="S1989" i="1"/>
  <c r="S1990" i="1"/>
  <c r="O1977" i="1"/>
  <c r="P1977" i="1" s="1"/>
  <c r="O1978" i="1"/>
  <c r="P1978" i="1" s="1"/>
  <c r="O1979" i="1"/>
  <c r="P1979" i="1" s="1"/>
  <c r="O1980" i="1"/>
  <c r="P1980" i="1" s="1"/>
  <c r="O1981" i="1"/>
  <c r="P1981" i="1" s="1"/>
  <c r="O1982" i="1"/>
  <c r="P1982" i="1" s="1"/>
  <c r="O1983" i="1"/>
  <c r="P1983" i="1" s="1"/>
  <c r="O1984" i="1"/>
  <c r="P1984" i="1" s="1"/>
  <c r="S1977" i="1"/>
  <c r="S1978" i="1"/>
  <c r="S1979" i="1"/>
  <c r="S1980" i="1"/>
  <c r="S1981" i="1"/>
  <c r="S1982" i="1"/>
  <c r="S1983" i="1"/>
  <c r="S1984" i="1"/>
  <c r="O1967" i="1"/>
  <c r="O1968" i="1"/>
  <c r="O1969" i="1"/>
  <c r="O1970" i="1"/>
  <c r="O1971" i="1"/>
  <c r="O1972" i="1"/>
  <c r="O1973" i="1"/>
  <c r="O1974" i="1"/>
  <c r="O1975" i="1"/>
  <c r="O1976" i="1"/>
  <c r="S1967" i="1"/>
  <c r="S1968" i="1"/>
  <c r="S1969" i="1"/>
  <c r="S1970" i="1"/>
  <c r="S1971" i="1"/>
  <c r="S1972" i="1"/>
  <c r="S1973" i="1"/>
  <c r="S1974" i="1"/>
  <c r="S1975" i="1"/>
  <c r="S1976" i="1"/>
  <c r="O1932" i="1"/>
  <c r="O1933" i="1"/>
  <c r="O1934" i="1"/>
  <c r="O1935" i="1"/>
  <c r="P1935" i="1" s="1"/>
  <c r="O1936" i="1"/>
  <c r="O1937" i="1"/>
  <c r="O1938" i="1"/>
  <c r="O1939" i="1"/>
  <c r="O1940" i="1"/>
  <c r="O1941" i="1"/>
  <c r="O1942" i="1"/>
  <c r="P1942" i="1" s="1"/>
  <c r="O1943" i="1"/>
  <c r="P1943" i="1" s="1"/>
  <c r="O1944" i="1"/>
  <c r="O1945" i="1"/>
  <c r="O1946" i="1"/>
  <c r="O1947" i="1"/>
  <c r="P1947" i="1" s="1"/>
  <c r="O1948" i="1"/>
  <c r="P1948" i="1" s="1"/>
  <c r="O1949" i="1"/>
  <c r="P1949" i="1" s="1"/>
  <c r="O1950" i="1"/>
  <c r="O1951" i="1"/>
  <c r="O1952" i="1"/>
  <c r="O1953" i="1"/>
  <c r="O1954" i="1"/>
  <c r="O1955" i="1"/>
  <c r="O1956" i="1"/>
  <c r="O1957" i="1"/>
  <c r="O1958" i="1"/>
  <c r="O1959" i="1"/>
  <c r="O1960" i="1"/>
  <c r="O1961" i="1"/>
  <c r="O1962" i="1"/>
  <c r="O1963" i="1"/>
  <c r="O1964" i="1"/>
  <c r="O1965" i="1"/>
  <c r="O1966"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O1911" i="1"/>
  <c r="O1912" i="1"/>
  <c r="O1913" i="1"/>
  <c r="O1914" i="1"/>
  <c r="P1914" i="1" s="1"/>
  <c r="O1915" i="1"/>
  <c r="P1915" i="1" s="1"/>
  <c r="O1916" i="1"/>
  <c r="P1916" i="1" s="1"/>
  <c r="S1911" i="1"/>
  <c r="S1912" i="1"/>
  <c r="S1913" i="1"/>
  <c r="S1914" i="1"/>
  <c r="S1915" i="1"/>
  <c r="S1916" i="1"/>
  <c r="O1905" i="1"/>
  <c r="O1906" i="1"/>
  <c r="P1906" i="1" s="1"/>
  <c r="O1907" i="1"/>
  <c r="O1908" i="1"/>
  <c r="O1909" i="1"/>
  <c r="O1910" i="1"/>
  <c r="S1905" i="1"/>
  <c r="S1906" i="1"/>
  <c r="S1907" i="1"/>
  <c r="S1908" i="1"/>
  <c r="S1909" i="1"/>
  <c r="S1910" i="1"/>
  <c r="O1898" i="1"/>
  <c r="O1899" i="1"/>
  <c r="O1900" i="1"/>
  <c r="O1901" i="1"/>
  <c r="O1902" i="1"/>
  <c r="O1903" i="1"/>
  <c r="O1904" i="1"/>
  <c r="P1904" i="1" s="1"/>
  <c r="S1898" i="1"/>
  <c r="S1899" i="1"/>
  <c r="S1900" i="1"/>
  <c r="S1901" i="1"/>
  <c r="S1902" i="1"/>
  <c r="S1903" i="1"/>
  <c r="S1904" i="1"/>
  <c r="O1893" i="1"/>
  <c r="O1894" i="1"/>
  <c r="P1894" i="1" s="1"/>
  <c r="O1895" i="1"/>
  <c r="O1896" i="1"/>
  <c r="O1897" i="1"/>
  <c r="S1893" i="1"/>
  <c r="S1894" i="1"/>
  <c r="S1895" i="1"/>
  <c r="S1896" i="1"/>
  <c r="S1897" i="1"/>
  <c r="O1887" i="1"/>
  <c r="O1888" i="1"/>
  <c r="O1889" i="1"/>
  <c r="O1890" i="1"/>
  <c r="O1891" i="1"/>
  <c r="O1892" i="1"/>
  <c r="S1887" i="1"/>
  <c r="S1888" i="1"/>
  <c r="S1889" i="1"/>
  <c r="S1890" i="1"/>
  <c r="S1891" i="1"/>
  <c r="S1892" i="1"/>
  <c r="O1882" i="1"/>
  <c r="O1883" i="1"/>
  <c r="O1884" i="1"/>
  <c r="O1885" i="1"/>
  <c r="O1886" i="1"/>
  <c r="S1882" i="1"/>
  <c r="S1883" i="1"/>
  <c r="S1884" i="1"/>
  <c r="S1885" i="1"/>
  <c r="S1886" i="1"/>
  <c r="O1861" i="1"/>
  <c r="O1862" i="1"/>
  <c r="O1863" i="1"/>
  <c r="O1864" i="1"/>
  <c r="O1865" i="1"/>
  <c r="O1866" i="1"/>
  <c r="O1867" i="1"/>
  <c r="O1868" i="1"/>
  <c r="O1869" i="1"/>
  <c r="O1870" i="1"/>
  <c r="O1871" i="1"/>
  <c r="O1872" i="1"/>
  <c r="O1873" i="1"/>
  <c r="O1874" i="1"/>
  <c r="O1875" i="1"/>
  <c r="O1876" i="1"/>
  <c r="O1877" i="1"/>
  <c r="P1877" i="1" s="1"/>
  <c r="O1878" i="1"/>
  <c r="P1878" i="1" s="1"/>
  <c r="O1879" i="1"/>
  <c r="P1879" i="1" s="1"/>
  <c r="O1880" i="1"/>
  <c r="P1880" i="1" s="1"/>
  <c r="O1881" i="1"/>
  <c r="P1881" i="1" s="1"/>
  <c r="S1861" i="1"/>
  <c r="S1862" i="1"/>
  <c r="S1863" i="1"/>
  <c r="S1864" i="1"/>
  <c r="S1865" i="1"/>
  <c r="S1866" i="1"/>
  <c r="S1867" i="1"/>
  <c r="S1868" i="1"/>
  <c r="S1869" i="1"/>
  <c r="S1870" i="1"/>
  <c r="S1871" i="1"/>
  <c r="S1872" i="1"/>
  <c r="S1873" i="1"/>
  <c r="S1874" i="1"/>
  <c r="S1875" i="1"/>
  <c r="S1876" i="1"/>
  <c r="S1877" i="1"/>
  <c r="S1878" i="1"/>
  <c r="S1879" i="1"/>
  <c r="S1880" i="1"/>
  <c r="S1881" i="1"/>
  <c r="O1858" i="1"/>
  <c r="O1859" i="1"/>
  <c r="O1860" i="1"/>
  <c r="S1858" i="1"/>
  <c r="S1859" i="1"/>
  <c r="S1860" i="1"/>
  <c r="O1855" i="1"/>
  <c r="O1856" i="1"/>
  <c r="O1857" i="1"/>
  <c r="P1857" i="1" s="1"/>
  <c r="S1855" i="1"/>
  <c r="S1856" i="1"/>
  <c r="S1857" i="1"/>
  <c r="O1851" i="1"/>
  <c r="O1852" i="1"/>
  <c r="O1853" i="1"/>
  <c r="O1854" i="1"/>
  <c r="S1851" i="1"/>
  <c r="S1852" i="1"/>
  <c r="S1853" i="1"/>
  <c r="S1854" i="1"/>
  <c r="O1850" i="1"/>
  <c r="S1850" i="1"/>
  <c r="O1844" i="1"/>
  <c r="O1845" i="1"/>
  <c r="O1846" i="1"/>
  <c r="O1847" i="1"/>
  <c r="O1848" i="1"/>
  <c r="O1849" i="1"/>
  <c r="S1844" i="1"/>
  <c r="S1845" i="1"/>
  <c r="S1846" i="1"/>
  <c r="S1847" i="1"/>
  <c r="S1848" i="1"/>
  <c r="S1849" i="1"/>
  <c r="O1839" i="1"/>
  <c r="O1840" i="1"/>
  <c r="O1841" i="1"/>
  <c r="O1842" i="1"/>
  <c r="O1843" i="1"/>
  <c r="S1839" i="1"/>
  <c r="S1840" i="1"/>
  <c r="S1841" i="1"/>
  <c r="S1842" i="1"/>
  <c r="S1843" i="1"/>
  <c r="O1837" i="1"/>
  <c r="O1838" i="1"/>
  <c r="S1837" i="1"/>
  <c r="S1838" i="1"/>
  <c r="O1828" i="1"/>
  <c r="O1829" i="1"/>
  <c r="Q1829" i="1" s="1"/>
  <c r="S1828" i="1"/>
  <c r="S1829" i="1"/>
  <c r="O1784" i="1"/>
  <c r="O1785" i="1"/>
  <c r="O1787" i="1"/>
  <c r="O1788" i="1"/>
  <c r="O1789" i="1"/>
  <c r="O1790" i="1"/>
  <c r="O1791" i="1"/>
  <c r="O1792" i="1"/>
  <c r="O1793" i="1"/>
  <c r="O1794" i="1"/>
  <c r="O1795" i="1"/>
  <c r="O1796" i="1"/>
  <c r="O1797" i="1"/>
  <c r="O1798" i="1"/>
  <c r="P1798" i="1" s="1"/>
  <c r="O1799" i="1"/>
  <c r="P1799" i="1" s="1"/>
  <c r="O1800" i="1"/>
  <c r="P1800" i="1" s="1"/>
  <c r="O1801" i="1"/>
  <c r="P1801" i="1" s="1"/>
  <c r="O1802" i="1"/>
  <c r="P1802" i="1" s="1"/>
  <c r="O1803" i="1"/>
  <c r="P1803" i="1" s="1"/>
  <c r="O1804" i="1"/>
  <c r="P1804" i="1" s="1"/>
  <c r="O1805" i="1"/>
  <c r="P1805" i="1" s="1"/>
  <c r="O1806" i="1"/>
  <c r="P1806" i="1" s="1"/>
  <c r="O1807" i="1"/>
  <c r="P1807" i="1" s="1"/>
  <c r="O1808" i="1"/>
  <c r="P1808" i="1" s="1"/>
  <c r="O1809" i="1"/>
  <c r="P1809" i="1" s="1"/>
  <c r="O1810" i="1"/>
  <c r="P1810" i="1" s="1"/>
  <c r="O1811" i="1"/>
  <c r="P1811" i="1" s="1"/>
  <c r="O1812" i="1"/>
  <c r="P1812" i="1" s="1"/>
  <c r="O1813" i="1"/>
  <c r="P1813" i="1" s="1"/>
  <c r="O1814" i="1"/>
  <c r="P1814" i="1" s="1"/>
  <c r="O1815" i="1"/>
  <c r="P1815" i="1" s="1"/>
  <c r="O1816" i="1"/>
  <c r="P1816" i="1" s="1"/>
  <c r="O1817" i="1"/>
  <c r="P1817" i="1" s="1"/>
  <c r="O1818" i="1"/>
  <c r="P1818" i="1" s="1"/>
  <c r="S1784" i="1"/>
  <c r="S1785"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O1781" i="1"/>
  <c r="O1782" i="1"/>
  <c r="O1783" i="1"/>
  <c r="S1781" i="1"/>
  <c r="S1782" i="1"/>
  <c r="S1783" i="1"/>
  <c r="O1779" i="1"/>
  <c r="O1780" i="1"/>
  <c r="S1779" i="1"/>
  <c r="S1780" i="1"/>
  <c r="O1777" i="1"/>
  <c r="S1777" i="1"/>
  <c r="O1771" i="1"/>
  <c r="P1771" i="1" s="1"/>
  <c r="O1772" i="1"/>
  <c r="P1772" i="1" s="1"/>
  <c r="S1771" i="1"/>
  <c r="S1772" i="1"/>
  <c r="O1770" i="1"/>
  <c r="S1770" i="1"/>
  <c r="O1764" i="1"/>
  <c r="O1765" i="1"/>
  <c r="O1766" i="1"/>
  <c r="O1767" i="1"/>
  <c r="O1768" i="1"/>
  <c r="P1768" i="1" s="1"/>
  <c r="O1769" i="1"/>
  <c r="P1769" i="1" s="1"/>
  <c r="S1764" i="1"/>
  <c r="S1765" i="1"/>
  <c r="S1766" i="1"/>
  <c r="S1767" i="1"/>
  <c r="S1768" i="1"/>
  <c r="S1769" i="1"/>
  <c r="O1758" i="1"/>
  <c r="O1759" i="1"/>
  <c r="O1760" i="1"/>
  <c r="O1761" i="1"/>
  <c r="O1762" i="1"/>
  <c r="O1763" i="1"/>
  <c r="S1758" i="1"/>
  <c r="S1759" i="1"/>
  <c r="S1760" i="1"/>
  <c r="S1761" i="1"/>
  <c r="S1762" i="1"/>
  <c r="S1763" i="1"/>
  <c r="O1757" i="1"/>
  <c r="S1757" i="1"/>
  <c r="O1725" i="1"/>
  <c r="P1725" i="1" s="1"/>
  <c r="O1726" i="1"/>
  <c r="P1726" i="1" s="1"/>
  <c r="O1727" i="1"/>
  <c r="P1727" i="1" s="1"/>
  <c r="O1728" i="1"/>
  <c r="P1728" i="1" s="1"/>
  <c r="O1729" i="1"/>
  <c r="P1729" i="1" s="1"/>
  <c r="S1725" i="1"/>
  <c r="S1726" i="1"/>
  <c r="S1727" i="1"/>
  <c r="S1728" i="1"/>
  <c r="S1729" i="1"/>
  <c r="O1715" i="1"/>
  <c r="O1716" i="1"/>
  <c r="O1717" i="1"/>
  <c r="O1718" i="1"/>
  <c r="O1719" i="1"/>
  <c r="O1720" i="1"/>
  <c r="P1720" i="1" s="1"/>
  <c r="O1721" i="1"/>
  <c r="P1721" i="1" s="1"/>
  <c r="O1722" i="1"/>
  <c r="P1722" i="1" s="1"/>
  <c r="O1723" i="1"/>
  <c r="P1723" i="1" s="1"/>
  <c r="O1724" i="1"/>
  <c r="P1724" i="1" s="1"/>
  <c r="S1715" i="1"/>
  <c r="S1716" i="1"/>
  <c r="S1717" i="1"/>
  <c r="S1718" i="1"/>
  <c r="S1719" i="1"/>
  <c r="S1720" i="1"/>
  <c r="S1721" i="1"/>
  <c r="S1722" i="1"/>
  <c r="S1723" i="1"/>
  <c r="S1724" i="1"/>
  <c r="O1711" i="1"/>
  <c r="O1712" i="1"/>
  <c r="O1713" i="1"/>
  <c r="O1714" i="1"/>
  <c r="S1711" i="1"/>
  <c r="S1712" i="1"/>
  <c r="S1713" i="1"/>
  <c r="S1714" i="1"/>
  <c r="O1702" i="1"/>
  <c r="O1703" i="1"/>
  <c r="O1704" i="1"/>
  <c r="O1705" i="1"/>
  <c r="O1706" i="1"/>
  <c r="O1707" i="1"/>
  <c r="O1708" i="1"/>
  <c r="O1709" i="1"/>
  <c r="O1710" i="1"/>
  <c r="S1702" i="1"/>
  <c r="S1703" i="1"/>
  <c r="S1704" i="1"/>
  <c r="S1705" i="1"/>
  <c r="S1706" i="1"/>
  <c r="S1707" i="1"/>
  <c r="S1708" i="1"/>
  <c r="S1709" i="1"/>
  <c r="S1710" i="1"/>
  <c r="O1690" i="1"/>
  <c r="O1692" i="1"/>
  <c r="O1693" i="1"/>
  <c r="O1694" i="1"/>
  <c r="O1695" i="1"/>
  <c r="O1696" i="1"/>
  <c r="O1697" i="1"/>
  <c r="O1698" i="1"/>
  <c r="O1699" i="1"/>
  <c r="O1700" i="1"/>
  <c r="O1701" i="1"/>
  <c r="S1690" i="1"/>
  <c r="S1692" i="1"/>
  <c r="S1693" i="1"/>
  <c r="S1694" i="1"/>
  <c r="S1695" i="1"/>
  <c r="S1696" i="1"/>
  <c r="S1697" i="1"/>
  <c r="S1698" i="1"/>
  <c r="S1699" i="1"/>
  <c r="S1700" i="1"/>
  <c r="S1701" i="1"/>
  <c r="O1688" i="1"/>
  <c r="O1689" i="1"/>
  <c r="S1688" i="1"/>
  <c r="S1689" i="1"/>
  <c r="O1678" i="1"/>
  <c r="O1679" i="1"/>
  <c r="O1680" i="1"/>
  <c r="O1681" i="1"/>
  <c r="O1682" i="1"/>
  <c r="O1683" i="1"/>
  <c r="O1684" i="1"/>
  <c r="O1685" i="1"/>
  <c r="O1686" i="1"/>
  <c r="O1687" i="1"/>
  <c r="S1678" i="1"/>
  <c r="S1679" i="1"/>
  <c r="S1680" i="1"/>
  <c r="S1681" i="1"/>
  <c r="S1682" i="1"/>
  <c r="S1683" i="1"/>
  <c r="S1684" i="1"/>
  <c r="S1685" i="1"/>
  <c r="S1686" i="1"/>
  <c r="S1687" i="1"/>
  <c r="O1662" i="1"/>
  <c r="O1663" i="1"/>
  <c r="O1664" i="1"/>
  <c r="O1665" i="1"/>
  <c r="O1666" i="1"/>
  <c r="O1667" i="1"/>
  <c r="O1668" i="1"/>
  <c r="O1669" i="1"/>
  <c r="O1670" i="1"/>
  <c r="O1671" i="1"/>
  <c r="O1672" i="1"/>
  <c r="O1673" i="1"/>
  <c r="O1674" i="1"/>
  <c r="O1675" i="1"/>
  <c r="O1676" i="1"/>
  <c r="O1677" i="1"/>
  <c r="S1662" i="1"/>
  <c r="S1663" i="1"/>
  <c r="S1664" i="1"/>
  <c r="S1665" i="1"/>
  <c r="S1666" i="1"/>
  <c r="S1667" i="1"/>
  <c r="S1668" i="1"/>
  <c r="S1669" i="1"/>
  <c r="S1670" i="1"/>
  <c r="S1671" i="1"/>
  <c r="S1672" i="1"/>
  <c r="S1673" i="1"/>
  <c r="S1674" i="1"/>
  <c r="S1675" i="1"/>
  <c r="S1676" i="1"/>
  <c r="S1677" i="1"/>
  <c r="O1641" i="1"/>
  <c r="O1642" i="1"/>
  <c r="O1643" i="1"/>
  <c r="O1644" i="1"/>
  <c r="O1645" i="1"/>
  <c r="O1646" i="1"/>
  <c r="O1647" i="1"/>
  <c r="O1648" i="1"/>
  <c r="O1649" i="1"/>
  <c r="O1650" i="1"/>
  <c r="O1651" i="1"/>
  <c r="O1652" i="1"/>
  <c r="O1653" i="1"/>
  <c r="O1654" i="1"/>
  <c r="O1655" i="1"/>
  <c r="O1656" i="1"/>
  <c r="O1657" i="1"/>
  <c r="O1658" i="1"/>
  <c r="O1659" i="1"/>
  <c r="O1660" i="1"/>
  <c r="O1661" i="1"/>
  <c r="S1641" i="1"/>
  <c r="S1642" i="1"/>
  <c r="S1643" i="1"/>
  <c r="S1644" i="1"/>
  <c r="S1645" i="1"/>
  <c r="S1646" i="1"/>
  <c r="S1647" i="1"/>
  <c r="S1648" i="1"/>
  <c r="S1649" i="1"/>
  <c r="S1650" i="1"/>
  <c r="S1651" i="1"/>
  <c r="S1652" i="1"/>
  <c r="S1653" i="1"/>
  <c r="S1654" i="1"/>
  <c r="S1655" i="1"/>
  <c r="S1656" i="1"/>
  <c r="S1657" i="1"/>
  <c r="S1658" i="1"/>
  <c r="S1659" i="1"/>
  <c r="S1660" i="1"/>
  <c r="S1661" i="1"/>
  <c r="O1640" i="1"/>
  <c r="S1640" i="1"/>
  <c r="O1614" i="1"/>
  <c r="O1615" i="1"/>
  <c r="O1616" i="1"/>
  <c r="O1617" i="1"/>
  <c r="O1618" i="1"/>
  <c r="O1619" i="1"/>
  <c r="O1620" i="1"/>
  <c r="O1621" i="1"/>
  <c r="O1622" i="1"/>
  <c r="O1623" i="1"/>
  <c r="O1624" i="1"/>
  <c r="Q1624" i="1" s="1"/>
  <c r="O1625" i="1"/>
  <c r="O1626" i="1"/>
  <c r="O1627" i="1"/>
  <c r="Q1627" i="1" s="1"/>
  <c r="O1628" i="1"/>
  <c r="O1629" i="1"/>
  <c r="O1630" i="1"/>
  <c r="O1631" i="1"/>
  <c r="O1632" i="1"/>
  <c r="O1633" i="1"/>
  <c r="O1634" i="1"/>
  <c r="O1635" i="1"/>
  <c r="O1636" i="1"/>
  <c r="O1637" i="1"/>
  <c r="O1638" i="1"/>
  <c r="O1639"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O1609" i="1"/>
  <c r="P1609" i="1" s="1"/>
  <c r="O1610" i="1"/>
  <c r="P1610" i="1" s="1"/>
  <c r="O1611" i="1"/>
  <c r="S1609" i="1"/>
  <c r="S1610" i="1"/>
  <c r="S1611" i="1"/>
  <c r="O1608" i="1"/>
  <c r="Q1608" i="1" s="1"/>
  <c r="S1608" i="1"/>
  <c r="O1607" i="1"/>
  <c r="Q1607" i="1" s="1"/>
  <c r="S1607" i="1"/>
  <c r="O1600" i="1"/>
  <c r="Q1600" i="1" s="1"/>
  <c r="O1601" i="1"/>
  <c r="Q1601" i="1" s="1"/>
  <c r="O1602" i="1"/>
  <c r="Q1602" i="1" s="1"/>
  <c r="O1603" i="1"/>
  <c r="Q1603" i="1" s="1"/>
  <c r="O1604" i="1"/>
  <c r="Q1604" i="1" s="1"/>
  <c r="O1605" i="1"/>
  <c r="Q1605" i="1" s="1"/>
  <c r="O1606" i="1"/>
  <c r="Q1606" i="1" s="1"/>
  <c r="S1600" i="1"/>
  <c r="S1601" i="1"/>
  <c r="S1602" i="1"/>
  <c r="S1603" i="1"/>
  <c r="S1604" i="1"/>
  <c r="S1605" i="1"/>
  <c r="S1606" i="1"/>
  <c r="O1584" i="1"/>
  <c r="O1585" i="1"/>
  <c r="O1586" i="1"/>
  <c r="O1587" i="1"/>
  <c r="O1588" i="1"/>
  <c r="O1589" i="1"/>
  <c r="O1590" i="1"/>
  <c r="O1591" i="1"/>
  <c r="O1592" i="1"/>
  <c r="O1593" i="1"/>
  <c r="O1594" i="1"/>
  <c r="O1595" i="1"/>
  <c r="O1596" i="1"/>
  <c r="O1597" i="1"/>
  <c r="S1584" i="1"/>
  <c r="S1585" i="1"/>
  <c r="S1586" i="1"/>
  <c r="S1587" i="1"/>
  <c r="S1588" i="1"/>
  <c r="S1589" i="1"/>
  <c r="S1590" i="1"/>
  <c r="S1591" i="1"/>
  <c r="S1592" i="1"/>
  <c r="S1593" i="1"/>
  <c r="S1594" i="1"/>
  <c r="S1595" i="1"/>
  <c r="S1596" i="1"/>
  <c r="S1597" i="1"/>
  <c r="O1565" i="1"/>
  <c r="O1566" i="1"/>
  <c r="O1567" i="1"/>
  <c r="O1568" i="1"/>
  <c r="O1569" i="1"/>
  <c r="O1570" i="1"/>
  <c r="O1571" i="1"/>
  <c r="O1572" i="1"/>
  <c r="O1573" i="1"/>
  <c r="O1574" i="1"/>
  <c r="O1575" i="1"/>
  <c r="O1576" i="1"/>
  <c r="O1577" i="1"/>
  <c r="O1578" i="1"/>
  <c r="O1579" i="1"/>
  <c r="O1580" i="1"/>
  <c r="O1581" i="1"/>
  <c r="O1582" i="1"/>
  <c r="O1583" i="1"/>
  <c r="S1565" i="1"/>
  <c r="S1566" i="1"/>
  <c r="S1567" i="1"/>
  <c r="S1568" i="1"/>
  <c r="S1569" i="1"/>
  <c r="S1570" i="1"/>
  <c r="S1571" i="1"/>
  <c r="S1572" i="1"/>
  <c r="S1573" i="1"/>
  <c r="S1574" i="1"/>
  <c r="S1575" i="1"/>
  <c r="S1576" i="1"/>
  <c r="S1577" i="1"/>
  <c r="S1578" i="1"/>
  <c r="S1579" i="1"/>
  <c r="S1580" i="1"/>
  <c r="S1581" i="1"/>
  <c r="S1582" i="1"/>
  <c r="S1583" i="1"/>
  <c r="O1548" i="1"/>
  <c r="O1549" i="1"/>
  <c r="O1550" i="1"/>
  <c r="O1551" i="1"/>
  <c r="O1552" i="1"/>
  <c r="O1553" i="1"/>
  <c r="O1554" i="1"/>
  <c r="O1555" i="1"/>
  <c r="O1556" i="1"/>
  <c r="O1557" i="1"/>
  <c r="O1558" i="1"/>
  <c r="O1559" i="1"/>
  <c r="O1560" i="1"/>
  <c r="O1561" i="1"/>
  <c r="O1562" i="1"/>
  <c r="O1563" i="1"/>
  <c r="O1564" i="1"/>
  <c r="S1548" i="1"/>
  <c r="S1549" i="1"/>
  <c r="S1550" i="1"/>
  <c r="S1551" i="1"/>
  <c r="S1552" i="1"/>
  <c r="S1553" i="1"/>
  <c r="S1554" i="1"/>
  <c r="S1555" i="1"/>
  <c r="S1556" i="1"/>
  <c r="S1557" i="1"/>
  <c r="S1558" i="1"/>
  <c r="S1559" i="1"/>
  <c r="S1560" i="1"/>
  <c r="S1561" i="1"/>
  <c r="S1562" i="1"/>
  <c r="S1563" i="1"/>
  <c r="S1564" i="1"/>
  <c r="O1530" i="1"/>
  <c r="O1531" i="1"/>
  <c r="O1532" i="1"/>
  <c r="O1533" i="1"/>
  <c r="O1534" i="1"/>
  <c r="O1535" i="1"/>
  <c r="O1536" i="1"/>
  <c r="O1537" i="1"/>
  <c r="O1538" i="1"/>
  <c r="O1539" i="1"/>
  <c r="O1540" i="1"/>
  <c r="O1541" i="1"/>
  <c r="O1542" i="1"/>
  <c r="O1543" i="1"/>
  <c r="O1544" i="1"/>
  <c r="O1545" i="1"/>
  <c r="O1546" i="1"/>
  <c r="O1547" i="1"/>
  <c r="S1530" i="1"/>
  <c r="S1531" i="1"/>
  <c r="S1532" i="1"/>
  <c r="S1533" i="1"/>
  <c r="S1534" i="1"/>
  <c r="S1535" i="1"/>
  <c r="S1536" i="1"/>
  <c r="S1537" i="1"/>
  <c r="S1538" i="1"/>
  <c r="S1539" i="1"/>
  <c r="S1540" i="1"/>
  <c r="S1541" i="1"/>
  <c r="S1542" i="1"/>
  <c r="S1543" i="1"/>
  <c r="S1544" i="1"/>
  <c r="S1545" i="1"/>
  <c r="S1546" i="1"/>
  <c r="S1547"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O1494" i="1"/>
  <c r="O1495" i="1"/>
  <c r="O1496" i="1"/>
  <c r="O1497" i="1"/>
  <c r="O1498" i="1"/>
  <c r="O1499" i="1"/>
  <c r="O1500" i="1"/>
  <c r="O1501" i="1"/>
  <c r="O1502" i="1"/>
  <c r="O1503" i="1"/>
  <c r="O1504" i="1"/>
  <c r="O1505" i="1"/>
  <c r="S1494" i="1"/>
  <c r="S1495" i="1"/>
  <c r="S1496" i="1"/>
  <c r="S1497" i="1"/>
  <c r="S1498" i="1"/>
  <c r="S1499" i="1"/>
  <c r="S1500" i="1"/>
  <c r="S1501" i="1"/>
  <c r="S1502" i="1"/>
  <c r="S1503" i="1"/>
  <c r="S1504" i="1"/>
  <c r="S1505" i="1"/>
  <c r="O1484" i="1"/>
  <c r="O1485" i="1"/>
  <c r="O1486" i="1"/>
  <c r="O1487" i="1"/>
  <c r="O1488" i="1"/>
  <c r="O1489" i="1"/>
  <c r="O1490" i="1"/>
  <c r="O1491" i="1"/>
  <c r="O1492" i="1"/>
  <c r="O1493" i="1"/>
  <c r="S1484" i="1"/>
  <c r="S1485" i="1"/>
  <c r="S1486" i="1"/>
  <c r="S1487" i="1"/>
  <c r="S1488" i="1"/>
  <c r="S1489" i="1"/>
  <c r="S1490" i="1"/>
  <c r="S1491" i="1"/>
  <c r="S1492" i="1"/>
  <c r="S1493" i="1"/>
  <c r="O1483" i="1"/>
  <c r="S1483" i="1"/>
  <c r="O1472" i="1"/>
  <c r="O1473" i="1"/>
  <c r="O1474" i="1"/>
  <c r="O1475" i="1"/>
  <c r="O1476" i="1"/>
  <c r="O1477" i="1"/>
  <c r="O1478" i="1"/>
  <c r="O1479" i="1"/>
  <c r="O1480" i="1"/>
  <c r="O1481" i="1"/>
  <c r="O1482" i="1"/>
  <c r="S1472" i="1"/>
  <c r="S1473" i="1"/>
  <c r="S1474" i="1"/>
  <c r="S1475" i="1"/>
  <c r="S1476" i="1"/>
  <c r="S1477" i="1"/>
  <c r="S1478" i="1"/>
  <c r="S1479" i="1"/>
  <c r="S1480" i="1"/>
  <c r="S1481" i="1"/>
  <c r="S1482" i="1"/>
  <c r="O1468" i="1"/>
  <c r="P1468" i="1" s="1"/>
  <c r="O1469" i="1"/>
  <c r="P1469" i="1" s="1"/>
  <c r="S1468" i="1"/>
  <c r="S1469" i="1"/>
  <c r="O1466" i="1"/>
  <c r="O1467" i="1"/>
  <c r="S1466" i="1"/>
  <c r="S1467" i="1"/>
  <c r="O1464" i="1"/>
  <c r="O1465" i="1"/>
  <c r="S1464" i="1"/>
  <c r="S1465" i="1"/>
  <c r="O1463" i="1"/>
  <c r="S1463" i="1"/>
  <c r="O1461" i="1"/>
  <c r="O1462" i="1"/>
  <c r="S1461" i="1"/>
  <c r="S1462" i="1"/>
  <c r="O1460" i="1"/>
  <c r="S1460" i="1"/>
  <c r="O1459" i="1"/>
  <c r="S1459" i="1"/>
  <c r="O1458" i="1"/>
  <c r="S1458" i="1"/>
  <c r="O1428" i="1"/>
  <c r="P1428" i="1" s="1"/>
  <c r="O1429" i="1"/>
  <c r="P1429" i="1" s="1"/>
  <c r="O1430" i="1"/>
  <c r="P1430" i="1" s="1"/>
  <c r="O1431" i="1"/>
  <c r="P1431" i="1" s="1"/>
  <c r="O1432" i="1"/>
  <c r="P1432" i="1" s="1"/>
  <c r="O1433" i="1"/>
  <c r="P1433" i="1" s="1"/>
  <c r="O1434" i="1"/>
  <c r="P1434" i="1" s="1"/>
  <c r="S1428" i="1"/>
  <c r="S1429" i="1"/>
  <c r="S1430" i="1"/>
  <c r="S1431" i="1"/>
  <c r="S1432" i="1"/>
  <c r="S1433" i="1"/>
  <c r="S1434" i="1"/>
  <c r="O1417" i="1"/>
  <c r="P1417" i="1" s="1"/>
  <c r="O1418" i="1"/>
  <c r="P1418" i="1" s="1"/>
  <c r="O1419" i="1"/>
  <c r="P1419" i="1" s="1"/>
  <c r="O1420" i="1"/>
  <c r="P1420" i="1" s="1"/>
  <c r="O1421" i="1"/>
  <c r="P1421" i="1" s="1"/>
  <c r="O1422" i="1"/>
  <c r="P1422" i="1" s="1"/>
  <c r="O1423" i="1"/>
  <c r="P1423" i="1" s="1"/>
  <c r="O1424" i="1"/>
  <c r="P1424" i="1" s="1"/>
  <c r="O1425" i="1"/>
  <c r="P1425" i="1" s="1"/>
  <c r="O1426" i="1"/>
  <c r="P1426" i="1" s="1"/>
  <c r="O1427" i="1"/>
  <c r="P1427" i="1" s="1"/>
  <c r="S1417" i="1"/>
  <c r="S1418" i="1"/>
  <c r="S1419" i="1"/>
  <c r="S1420" i="1"/>
  <c r="S1421" i="1"/>
  <c r="S1422" i="1"/>
  <c r="S1423" i="1"/>
  <c r="S1424" i="1"/>
  <c r="S1425" i="1"/>
  <c r="S1426" i="1"/>
  <c r="S1427" i="1"/>
  <c r="O1411" i="1"/>
  <c r="P1411" i="1" s="1"/>
  <c r="O1412" i="1"/>
  <c r="P1412" i="1" s="1"/>
  <c r="O1413" i="1"/>
  <c r="P1413" i="1" s="1"/>
  <c r="O1414" i="1"/>
  <c r="P1414" i="1" s="1"/>
  <c r="O1415" i="1"/>
  <c r="P1415" i="1" s="1"/>
  <c r="O1416" i="1"/>
  <c r="P1416" i="1" s="1"/>
  <c r="S1411" i="1"/>
  <c r="S1412" i="1"/>
  <c r="S1413" i="1"/>
  <c r="S1414" i="1"/>
  <c r="S1415" i="1"/>
  <c r="S1416"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P1402" i="1" s="1"/>
  <c r="O1403" i="1"/>
  <c r="P1403" i="1" s="1"/>
  <c r="O1404" i="1"/>
  <c r="P1404" i="1" s="1"/>
  <c r="O1405" i="1"/>
  <c r="P1405" i="1" s="1"/>
  <c r="O1406" i="1"/>
  <c r="P1406" i="1" s="1"/>
  <c r="O1407" i="1"/>
  <c r="P1407" i="1" s="1"/>
  <c r="O1408" i="1"/>
  <c r="P1408" i="1" s="1"/>
  <c r="O1409" i="1"/>
  <c r="P1409" i="1" s="1"/>
  <c r="O1410" i="1"/>
  <c r="P1410" i="1" s="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2" i="1"/>
  <c r="O1093" i="1"/>
  <c r="O1094" i="1"/>
  <c r="O1095" i="1"/>
  <c r="O1096" i="1"/>
  <c r="O1097" i="1"/>
  <c r="O1098" i="1"/>
  <c r="O1099" i="1"/>
  <c r="O1100" i="1"/>
  <c r="O1101" i="1"/>
  <c r="O1102" i="1"/>
  <c r="O1103" i="1"/>
  <c r="O1105" i="1"/>
  <c r="O1106" i="1"/>
  <c r="O1107" i="1"/>
  <c r="O1108" i="1"/>
  <c r="O1109" i="1"/>
  <c r="O1110" i="1"/>
  <c r="O1111" i="1"/>
  <c r="O1112" i="1"/>
  <c r="O1113" i="1"/>
  <c r="O1114" i="1"/>
  <c r="O1115" i="1"/>
  <c r="O1116" i="1"/>
  <c r="O1117" i="1"/>
  <c r="O1118" i="1"/>
  <c r="O1119" i="1"/>
  <c r="O1120" i="1"/>
  <c r="O1121" i="1"/>
  <c r="O1123" i="1"/>
  <c r="O1124" i="1"/>
  <c r="O1125" i="1"/>
  <c r="O1126" i="1"/>
  <c r="O1127" i="1"/>
  <c r="O1128" i="1"/>
  <c r="O1129" i="1"/>
  <c r="O1130" i="1"/>
  <c r="O1131" i="1"/>
  <c r="O1132" i="1"/>
  <c r="O1133" i="1"/>
  <c r="O1134" i="1"/>
  <c r="O1136" i="1"/>
  <c r="O1137" i="1"/>
  <c r="O1138" i="1"/>
  <c r="O1139" i="1"/>
  <c r="O1140" i="1"/>
  <c r="O1141" i="1"/>
  <c r="O1142" i="1"/>
  <c r="O1143" i="1"/>
  <c r="O1144" i="1"/>
  <c r="O1145" i="1"/>
  <c r="O1146" i="1"/>
  <c r="O1147" i="1"/>
  <c r="O1148" i="1"/>
  <c r="O1149"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5" i="1"/>
  <c r="O1186" i="1"/>
  <c r="O1187" i="1"/>
  <c r="O1188" i="1"/>
  <c r="O1189" i="1"/>
  <c r="O1190" i="1"/>
  <c r="O1191" i="1"/>
  <c r="O1192" i="1"/>
  <c r="O1193" i="1"/>
  <c r="O1194" i="1"/>
  <c r="O1195" i="1"/>
  <c r="O1196" i="1"/>
  <c r="O1197" i="1"/>
  <c r="O1198"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2" i="1"/>
  <c r="S1093" i="1"/>
  <c r="S1094" i="1"/>
  <c r="S1095" i="1"/>
  <c r="S1096" i="1"/>
  <c r="S1097" i="1"/>
  <c r="S1098" i="1"/>
  <c r="S1099" i="1"/>
  <c r="S1100" i="1"/>
  <c r="S1101" i="1"/>
  <c r="S1102" i="1"/>
  <c r="S1103" i="1"/>
  <c r="S1105" i="1"/>
  <c r="S1106" i="1"/>
  <c r="S1107" i="1"/>
  <c r="S1108" i="1"/>
  <c r="S1109" i="1"/>
  <c r="S1110" i="1"/>
  <c r="S1111" i="1"/>
  <c r="S1112" i="1"/>
  <c r="S1113" i="1"/>
  <c r="S1114" i="1"/>
  <c r="S1115" i="1"/>
  <c r="S1116" i="1"/>
  <c r="S1117" i="1"/>
  <c r="S1118" i="1"/>
  <c r="S1119" i="1"/>
  <c r="S1120" i="1"/>
  <c r="S1121" i="1"/>
  <c r="S1123" i="1"/>
  <c r="S1124" i="1"/>
  <c r="S1125" i="1"/>
  <c r="S1126" i="1"/>
  <c r="S1127" i="1"/>
  <c r="S1128" i="1"/>
  <c r="S1129" i="1"/>
  <c r="S1130" i="1"/>
  <c r="S1131" i="1"/>
  <c r="S1132" i="1"/>
  <c r="S1133" i="1"/>
  <c r="S1134" i="1"/>
  <c r="S1136" i="1"/>
  <c r="S1137" i="1"/>
  <c r="S1138" i="1"/>
  <c r="S1139" i="1"/>
  <c r="S1140" i="1"/>
  <c r="S1141" i="1"/>
  <c r="S1142" i="1"/>
  <c r="S1143" i="1"/>
  <c r="S1144" i="1"/>
  <c r="S1145" i="1"/>
  <c r="S1146" i="1"/>
  <c r="S1147" i="1"/>
  <c r="S1148" i="1"/>
  <c r="S1149"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5" i="1"/>
  <c r="S1186" i="1"/>
  <c r="S1187" i="1"/>
  <c r="S1188" i="1"/>
  <c r="S1189" i="1"/>
  <c r="S1190" i="1"/>
  <c r="S1191" i="1"/>
  <c r="S1192" i="1"/>
  <c r="S1193" i="1"/>
  <c r="S1194" i="1"/>
  <c r="S1195" i="1"/>
  <c r="S1196" i="1"/>
  <c r="S1197" i="1"/>
  <c r="S1198"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O1050" i="1"/>
  <c r="O1051" i="1"/>
  <c r="O1052" i="1"/>
  <c r="O1053" i="1"/>
  <c r="O1054" i="1"/>
  <c r="O1055" i="1"/>
  <c r="O1056" i="1"/>
  <c r="O1057" i="1"/>
  <c r="S1050" i="1"/>
  <c r="S1051" i="1"/>
  <c r="S1052" i="1"/>
  <c r="S1053" i="1"/>
  <c r="S1054" i="1"/>
  <c r="S1055" i="1"/>
  <c r="S1056" i="1"/>
  <c r="S1057" i="1"/>
  <c r="O1046" i="1"/>
  <c r="O1047" i="1"/>
  <c r="O1048" i="1"/>
  <c r="O1049" i="1"/>
  <c r="S1046" i="1"/>
  <c r="S1047" i="1"/>
  <c r="S1048" i="1"/>
  <c r="S1049" i="1"/>
  <c r="O1037" i="1"/>
  <c r="O1038" i="1"/>
  <c r="O1039" i="1"/>
  <c r="O1040" i="1"/>
  <c r="O1041" i="1"/>
  <c r="O1042" i="1"/>
  <c r="O1043" i="1"/>
  <c r="O1044" i="1"/>
  <c r="O1045" i="1"/>
  <c r="S1037" i="1"/>
  <c r="S1038" i="1"/>
  <c r="S1039" i="1"/>
  <c r="S1040" i="1"/>
  <c r="S1041" i="1"/>
  <c r="S1042" i="1"/>
  <c r="S1043" i="1"/>
  <c r="S1044" i="1"/>
  <c r="S1045" i="1"/>
  <c r="O1034" i="1"/>
  <c r="O1035" i="1"/>
  <c r="O1036" i="1"/>
  <c r="S1034" i="1"/>
  <c r="S1035" i="1"/>
  <c r="S1036" i="1"/>
  <c r="O1023" i="1"/>
  <c r="O1024" i="1"/>
  <c r="O1025" i="1"/>
  <c r="O1026" i="1"/>
  <c r="O1027" i="1"/>
  <c r="O1028" i="1"/>
  <c r="O1029" i="1"/>
  <c r="O1030" i="1"/>
  <c r="O1031" i="1"/>
  <c r="O1032" i="1"/>
  <c r="O1033" i="1"/>
  <c r="S1023" i="1"/>
  <c r="S1024" i="1"/>
  <c r="S1025" i="1"/>
  <c r="S1026" i="1"/>
  <c r="S1027" i="1"/>
  <c r="S1028" i="1"/>
  <c r="S1029" i="1"/>
  <c r="S1030" i="1"/>
  <c r="S1031" i="1"/>
  <c r="S1032" i="1"/>
  <c r="S1033" i="1"/>
  <c r="O1019" i="1"/>
  <c r="O1020" i="1"/>
  <c r="O1021" i="1"/>
  <c r="O1022" i="1"/>
  <c r="S1019" i="1"/>
  <c r="S1020" i="1"/>
  <c r="S1021" i="1"/>
  <c r="S1022" i="1"/>
  <c r="O1006" i="1"/>
  <c r="O1007" i="1"/>
  <c r="P1007" i="1" s="1"/>
  <c r="O1008" i="1"/>
  <c r="P1008" i="1" s="1"/>
  <c r="O1009" i="1"/>
  <c r="P1009" i="1" s="1"/>
  <c r="O1010" i="1"/>
  <c r="P1010" i="1" s="1"/>
  <c r="S1006" i="1"/>
  <c r="S1007" i="1"/>
  <c r="S1008" i="1"/>
  <c r="S1009" i="1"/>
  <c r="S1010" i="1"/>
  <c r="O970" i="1"/>
  <c r="P970" i="1" s="1"/>
  <c r="O971" i="1"/>
  <c r="O972" i="1"/>
  <c r="O973" i="1"/>
  <c r="O974" i="1"/>
  <c r="O975" i="1"/>
  <c r="O976" i="1"/>
  <c r="O977" i="1"/>
  <c r="O978" i="1"/>
  <c r="O979" i="1"/>
  <c r="O980" i="1"/>
  <c r="O981" i="1"/>
  <c r="O982" i="1"/>
  <c r="O983" i="1"/>
  <c r="O984" i="1"/>
  <c r="O985" i="1"/>
  <c r="O986" i="1"/>
  <c r="O987" i="1"/>
  <c r="O988" i="1"/>
  <c r="O989" i="1"/>
  <c r="O990" i="1"/>
  <c r="O991" i="1"/>
  <c r="O992" i="1"/>
  <c r="P992" i="1" s="1"/>
  <c r="O993" i="1"/>
  <c r="P993" i="1" s="1"/>
  <c r="O994" i="1"/>
  <c r="P994" i="1" s="1"/>
  <c r="O995" i="1"/>
  <c r="P995" i="1" s="1"/>
  <c r="O996" i="1"/>
  <c r="O997" i="1"/>
  <c r="O998" i="1"/>
  <c r="O999" i="1"/>
  <c r="O1000" i="1"/>
  <c r="O1001" i="1"/>
  <c r="O1002" i="1"/>
  <c r="O1003" i="1"/>
  <c r="O1004" i="1"/>
  <c r="O1005" i="1"/>
  <c r="P1005" i="1" s="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O934" i="1"/>
  <c r="P934" i="1" s="1"/>
  <c r="O935" i="1"/>
  <c r="P935" i="1" s="1"/>
  <c r="O936" i="1"/>
  <c r="P936" i="1" s="1"/>
  <c r="O937" i="1"/>
  <c r="P937" i="1" s="1"/>
  <c r="O938" i="1"/>
  <c r="P938" i="1" s="1"/>
  <c r="O939" i="1"/>
  <c r="P939" i="1" s="1"/>
  <c r="O940" i="1"/>
  <c r="P940" i="1" s="1"/>
  <c r="O941" i="1"/>
  <c r="P941" i="1" s="1"/>
  <c r="O942" i="1"/>
  <c r="P942" i="1" s="1"/>
  <c r="O943" i="1"/>
  <c r="P943" i="1" s="1"/>
  <c r="O944" i="1"/>
  <c r="P944" i="1" s="1"/>
  <c r="O945" i="1"/>
  <c r="P945" i="1" s="1"/>
  <c r="O946" i="1"/>
  <c r="P946" i="1" s="1"/>
  <c r="O947" i="1"/>
  <c r="P947" i="1" s="1"/>
  <c r="O948" i="1"/>
  <c r="P948" i="1" s="1"/>
  <c r="O949" i="1"/>
  <c r="P949" i="1" s="1"/>
  <c r="O950" i="1"/>
  <c r="P950" i="1" s="1"/>
  <c r="O951" i="1"/>
  <c r="P951" i="1" s="1"/>
  <c r="O952" i="1"/>
  <c r="P952" i="1" s="1"/>
  <c r="S934" i="1"/>
  <c r="S935" i="1"/>
  <c r="S936" i="1"/>
  <c r="S937" i="1"/>
  <c r="S938" i="1"/>
  <c r="S939" i="1"/>
  <c r="S940" i="1"/>
  <c r="S941" i="1"/>
  <c r="S942" i="1"/>
  <c r="S943" i="1"/>
  <c r="S944" i="1"/>
  <c r="S945" i="1"/>
  <c r="S946" i="1"/>
  <c r="S947" i="1"/>
  <c r="S948" i="1"/>
  <c r="S949" i="1"/>
  <c r="S950" i="1"/>
  <c r="S951" i="1"/>
  <c r="S952" i="1"/>
  <c r="O912" i="1"/>
  <c r="O913" i="1"/>
  <c r="O914" i="1"/>
  <c r="O915" i="1"/>
  <c r="O916" i="1"/>
  <c r="P916" i="1" s="1"/>
  <c r="O917" i="1"/>
  <c r="P917" i="1" s="1"/>
  <c r="O918" i="1"/>
  <c r="P918" i="1" s="1"/>
  <c r="O919" i="1"/>
  <c r="P919" i="1" s="1"/>
  <c r="O920" i="1"/>
  <c r="P920" i="1" s="1"/>
  <c r="O921" i="1"/>
  <c r="P921" i="1" s="1"/>
  <c r="O922" i="1"/>
  <c r="P922" i="1" s="1"/>
  <c r="O923" i="1"/>
  <c r="P923" i="1" s="1"/>
  <c r="O924" i="1"/>
  <c r="P924" i="1" s="1"/>
  <c r="O925" i="1"/>
  <c r="P925" i="1" s="1"/>
  <c r="O926" i="1"/>
  <c r="P926" i="1" s="1"/>
  <c r="O927" i="1"/>
  <c r="P927" i="1" s="1"/>
  <c r="O928" i="1"/>
  <c r="P928" i="1" s="1"/>
  <c r="O929" i="1"/>
  <c r="P929" i="1" s="1"/>
  <c r="O930" i="1"/>
  <c r="P930" i="1" s="1"/>
  <c r="O931" i="1"/>
  <c r="P931" i="1" s="1"/>
  <c r="O932" i="1"/>
  <c r="P932" i="1" s="1"/>
  <c r="O933" i="1"/>
  <c r="P933" i="1" s="1"/>
  <c r="S912" i="1"/>
  <c r="S913" i="1"/>
  <c r="S914" i="1"/>
  <c r="S915" i="1"/>
  <c r="S916" i="1"/>
  <c r="S917" i="1"/>
  <c r="S918" i="1"/>
  <c r="S919" i="1"/>
  <c r="S920" i="1"/>
  <c r="S921" i="1"/>
  <c r="S922" i="1"/>
  <c r="S923" i="1"/>
  <c r="S924" i="1"/>
  <c r="S925" i="1"/>
  <c r="S926" i="1"/>
  <c r="S927" i="1"/>
  <c r="S928" i="1"/>
  <c r="S929" i="1"/>
  <c r="S930" i="1"/>
  <c r="S931" i="1"/>
  <c r="S932" i="1"/>
  <c r="S933" i="1"/>
  <c r="O904" i="1"/>
  <c r="O905" i="1"/>
  <c r="O906" i="1"/>
  <c r="O907" i="1"/>
  <c r="O908" i="1"/>
  <c r="O909" i="1"/>
  <c r="O910" i="1"/>
  <c r="O911" i="1"/>
  <c r="S904" i="1"/>
  <c r="S905" i="1"/>
  <c r="S906" i="1"/>
  <c r="S907" i="1"/>
  <c r="S908" i="1"/>
  <c r="S909" i="1"/>
  <c r="S910" i="1"/>
  <c r="S911" i="1"/>
  <c r="O883" i="1"/>
  <c r="O884" i="1"/>
  <c r="O885" i="1"/>
  <c r="O886" i="1"/>
  <c r="O887" i="1"/>
  <c r="O888" i="1"/>
  <c r="O889" i="1"/>
  <c r="O890" i="1"/>
  <c r="O891" i="1"/>
  <c r="O892" i="1"/>
  <c r="O893" i="1"/>
  <c r="O894" i="1"/>
  <c r="O895" i="1"/>
  <c r="O896" i="1"/>
  <c r="O897" i="1"/>
  <c r="O898" i="1"/>
  <c r="O899" i="1"/>
  <c r="O900" i="1"/>
  <c r="O901" i="1"/>
  <c r="O902" i="1"/>
  <c r="O903" i="1"/>
  <c r="S883" i="1"/>
  <c r="S884" i="1"/>
  <c r="S885" i="1"/>
  <c r="S886" i="1"/>
  <c r="S887" i="1"/>
  <c r="S888" i="1"/>
  <c r="S889" i="1"/>
  <c r="S890" i="1"/>
  <c r="S891" i="1"/>
  <c r="S892" i="1"/>
  <c r="S893" i="1"/>
  <c r="S894" i="1"/>
  <c r="S895" i="1"/>
  <c r="S896" i="1"/>
  <c r="S897" i="1"/>
  <c r="S898" i="1"/>
  <c r="S899" i="1"/>
  <c r="S900" i="1"/>
  <c r="S901" i="1"/>
  <c r="S902" i="1"/>
  <c r="S903" i="1"/>
  <c r="O868" i="1"/>
  <c r="O869" i="1"/>
  <c r="O870" i="1"/>
  <c r="O871" i="1"/>
  <c r="O872" i="1"/>
  <c r="O873" i="1"/>
  <c r="O874" i="1"/>
  <c r="O875" i="1"/>
  <c r="O876" i="1"/>
  <c r="O877" i="1"/>
  <c r="O878" i="1"/>
  <c r="O879" i="1"/>
  <c r="O880" i="1"/>
  <c r="O881" i="1"/>
  <c r="O882" i="1"/>
  <c r="S868" i="1"/>
  <c r="S869" i="1"/>
  <c r="S870" i="1"/>
  <c r="S871" i="1"/>
  <c r="S872" i="1"/>
  <c r="S873" i="1"/>
  <c r="S874" i="1"/>
  <c r="S875" i="1"/>
  <c r="S876" i="1"/>
  <c r="S877" i="1"/>
  <c r="S878" i="1"/>
  <c r="S879" i="1"/>
  <c r="S880" i="1"/>
  <c r="S881" i="1"/>
  <c r="S882" i="1"/>
  <c r="O858" i="1"/>
  <c r="O859" i="1"/>
  <c r="O860" i="1"/>
  <c r="O861" i="1"/>
  <c r="O862" i="1"/>
  <c r="O863" i="1"/>
  <c r="O864" i="1"/>
  <c r="O865" i="1"/>
  <c r="O866" i="1"/>
  <c r="O867" i="1"/>
  <c r="S858" i="1"/>
  <c r="S859" i="1"/>
  <c r="S860" i="1"/>
  <c r="S861" i="1"/>
  <c r="S862" i="1"/>
  <c r="S863" i="1"/>
  <c r="S864" i="1"/>
  <c r="S865" i="1"/>
  <c r="S866" i="1"/>
  <c r="S867" i="1"/>
  <c r="O844" i="1"/>
  <c r="O845" i="1"/>
  <c r="O846" i="1"/>
  <c r="O847" i="1"/>
  <c r="O848" i="1"/>
  <c r="O849" i="1"/>
  <c r="O850" i="1"/>
  <c r="O851" i="1"/>
  <c r="O852" i="1"/>
  <c r="O853" i="1"/>
  <c r="O854" i="1"/>
  <c r="O855" i="1"/>
  <c r="O856" i="1"/>
  <c r="O857" i="1"/>
  <c r="S844" i="1"/>
  <c r="S845" i="1"/>
  <c r="S846" i="1"/>
  <c r="S847" i="1"/>
  <c r="S848" i="1"/>
  <c r="S849" i="1"/>
  <c r="S850" i="1"/>
  <c r="S851" i="1"/>
  <c r="S852" i="1"/>
  <c r="S853" i="1"/>
  <c r="S854" i="1"/>
  <c r="S855" i="1"/>
  <c r="S856" i="1"/>
  <c r="S857" i="1"/>
  <c r="O820" i="1"/>
  <c r="O821" i="1"/>
  <c r="O822" i="1"/>
  <c r="O823" i="1"/>
  <c r="O824" i="1"/>
  <c r="O825" i="1"/>
  <c r="O826" i="1"/>
  <c r="O827" i="1"/>
  <c r="O828" i="1"/>
  <c r="O829" i="1"/>
  <c r="O830" i="1"/>
  <c r="O831" i="1"/>
  <c r="O832" i="1"/>
  <c r="O833" i="1"/>
  <c r="O834" i="1"/>
  <c r="O835" i="1"/>
  <c r="O836" i="1"/>
  <c r="O837" i="1"/>
  <c r="O838" i="1"/>
  <c r="O839" i="1"/>
  <c r="O840" i="1"/>
  <c r="O841" i="1"/>
  <c r="O842" i="1"/>
  <c r="O843" i="1"/>
  <c r="S820" i="1"/>
  <c r="S821" i="1"/>
  <c r="S822" i="1"/>
  <c r="S823" i="1"/>
  <c r="S824" i="1"/>
  <c r="S825" i="1"/>
  <c r="S826" i="1"/>
  <c r="S827" i="1"/>
  <c r="S828" i="1"/>
  <c r="S829" i="1"/>
  <c r="S830" i="1"/>
  <c r="S831" i="1"/>
  <c r="S832" i="1"/>
  <c r="S833" i="1"/>
  <c r="S834" i="1"/>
  <c r="S835" i="1"/>
  <c r="S836" i="1"/>
  <c r="S837" i="1"/>
  <c r="S838" i="1"/>
  <c r="S839" i="1"/>
  <c r="S840" i="1"/>
  <c r="S841" i="1"/>
  <c r="S842" i="1"/>
  <c r="S843" i="1"/>
  <c r="O811" i="1"/>
  <c r="O812" i="1"/>
  <c r="O813" i="1"/>
  <c r="S811" i="1"/>
  <c r="S812" i="1"/>
  <c r="S813" i="1"/>
  <c r="O807" i="1"/>
  <c r="O808" i="1"/>
  <c r="O809" i="1"/>
  <c r="P809" i="1" s="1"/>
  <c r="O810" i="1"/>
  <c r="S807" i="1"/>
  <c r="S808" i="1"/>
  <c r="S809" i="1"/>
  <c r="S810" i="1"/>
  <c r="O803" i="1"/>
  <c r="O804" i="1"/>
  <c r="O805" i="1"/>
  <c r="P805" i="1" s="1"/>
  <c r="O806" i="1"/>
  <c r="S803" i="1"/>
  <c r="S804" i="1"/>
  <c r="S805" i="1"/>
  <c r="S806" i="1"/>
  <c r="O799" i="1"/>
  <c r="P799" i="1" s="1"/>
  <c r="O800" i="1"/>
  <c r="O801" i="1"/>
  <c r="O802" i="1"/>
  <c r="S799" i="1"/>
  <c r="S800" i="1"/>
  <c r="S801" i="1"/>
  <c r="S802" i="1"/>
  <c r="O794" i="1"/>
  <c r="O795" i="1"/>
  <c r="O796" i="1"/>
  <c r="O797" i="1"/>
  <c r="P797" i="1" s="1"/>
  <c r="O798" i="1"/>
  <c r="S794" i="1"/>
  <c r="S795" i="1"/>
  <c r="S796" i="1"/>
  <c r="S797" i="1"/>
  <c r="S798" i="1"/>
  <c r="O791" i="1"/>
  <c r="O792" i="1"/>
  <c r="O793" i="1"/>
  <c r="S791" i="1"/>
  <c r="S792" i="1"/>
  <c r="S793" i="1"/>
  <c r="O789" i="1"/>
  <c r="P789" i="1" s="1"/>
  <c r="O790" i="1"/>
  <c r="P790" i="1" s="1"/>
  <c r="S789" i="1"/>
  <c r="S790" i="1"/>
  <c r="O787" i="1"/>
  <c r="O788" i="1"/>
  <c r="S787" i="1"/>
  <c r="S788" i="1"/>
  <c r="O783" i="1"/>
  <c r="O784" i="1"/>
  <c r="O785" i="1"/>
  <c r="O786" i="1"/>
  <c r="S783" i="1"/>
  <c r="S784" i="1"/>
  <c r="S785" i="1"/>
  <c r="S786" i="1"/>
  <c r="O782" i="1"/>
  <c r="P782" i="1" s="1"/>
  <c r="S782" i="1"/>
  <c r="O781" i="1"/>
  <c r="S781" i="1"/>
  <c r="O780" i="1"/>
  <c r="P780" i="1" s="1"/>
  <c r="S780" i="1"/>
  <c r="O779" i="1"/>
  <c r="S779" i="1"/>
  <c r="O777" i="1"/>
  <c r="O778" i="1"/>
  <c r="S777" i="1"/>
  <c r="S778" i="1"/>
  <c r="O771" i="1"/>
  <c r="O772" i="1"/>
  <c r="O773" i="1"/>
  <c r="O774" i="1"/>
  <c r="P774" i="1" s="1"/>
  <c r="O775" i="1"/>
  <c r="O776" i="1"/>
  <c r="S771" i="1"/>
  <c r="S772" i="1"/>
  <c r="S773" i="1"/>
  <c r="S774" i="1"/>
  <c r="S775" i="1"/>
  <c r="S776" i="1"/>
  <c r="O770" i="1"/>
  <c r="S770" i="1"/>
  <c r="O769" i="1"/>
  <c r="S769" i="1"/>
  <c r="O767" i="1"/>
  <c r="O768" i="1"/>
  <c r="P768" i="1" s="1"/>
  <c r="S767" i="1"/>
  <c r="S768" i="1"/>
  <c r="O765" i="1"/>
  <c r="O766" i="1"/>
  <c r="S765" i="1"/>
  <c r="S766" i="1"/>
  <c r="O761" i="1"/>
  <c r="P761" i="1" s="1"/>
  <c r="O762" i="1"/>
  <c r="O763" i="1"/>
  <c r="O764" i="1"/>
  <c r="S761" i="1"/>
  <c r="S762" i="1"/>
  <c r="S763" i="1"/>
  <c r="S764" i="1"/>
  <c r="O759" i="1"/>
  <c r="O760" i="1"/>
  <c r="S759" i="1"/>
  <c r="S760" i="1"/>
  <c r="O758" i="1"/>
  <c r="S758" i="1"/>
  <c r="O756" i="1"/>
  <c r="O757" i="1"/>
  <c r="S756" i="1"/>
  <c r="S757" i="1"/>
  <c r="O755" i="1"/>
  <c r="S755" i="1"/>
  <c r="O753" i="1"/>
  <c r="P753" i="1" s="1"/>
  <c r="O754" i="1"/>
  <c r="S753" i="1"/>
  <c r="S754" i="1"/>
  <c r="O750" i="1"/>
  <c r="P750" i="1" s="1"/>
  <c r="O751" i="1"/>
  <c r="O752" i="1"/>
  <c r="S750" i="1"/>
  <c r="S751" i="1"/>
  <c r="S752" i="1"/>
  <c r="O749" i="1"/>
  <c r="S749" i="1"/>
  <c r="O746" i="1"/>
  <c r="O747" i="1"/>
  <c r="O748" i="1"/>
  <c r="S746" i="1"/>
  <c r="S747" i="1"/>
  <c r="S748" i="1"/>
  <c r="O744" i="1"/>
  <c r="O745" i="1"/>
  <c r="S744" i="1"/>
  <c r="S745" i="1"/>
  <c r="O743" i="1"/>
  <c r="S743" i="1"/>
  <c r="O742" i="1"/>
  <c r="S742" i="1"/>
  <c r="O740" i="1"/>
  <c r="O741" i="1"/>
  <c r="S740" i="1"/>
  <c r="S741" i="1"/>
  <c r="O739" i="1"/>
  <c r="S739" i="1"/>
  <c r="O736" i="1"/>
  <c r="O737" i="1"/>
  <c r="O738" i="1"/>
  <c r="S736" i="1"/>
  <c r="S737" i="1"/>
  <c r="S738" i="1"/>
  <c r="O733" i="1"/>
  <c r="O734" i="1"/>
  <c r="P734" i="1" s="1"/>
  <c r="O735" i="1"/>
  <c r="S733" i="1"/>
  <c r="S734" i="1"/>
  <c r="S735" i="1"/>
  <c r="O732" i="1"/>
  <c r="S732" i="1"/>
  <c r="O725" i="1"/>
  <c r="O726" i="1"/>
  <c r="O727" i="1"/>
  <c r="P727" i="1" s="1"/>
  <c r="O728" i="1"/>
  <c r="O729" i="1"/>
  <c r="O730" i="1"/>
  <c r="O731" i="1"/>
  <c r="S725" i="1"/>
  <c r="S726" i="1"/>
  <c r="S727" i="1"/>
  <c r="S728" i="1"/>
  <c r="S729" i="1"/>
  <c r="S730" i="1"/>
  <c r="S731" i="1"/>
  <c r="O720" i="1"/>
  <c r="O721" i="1"/>
  <c r="O722" i="1"/>
  <c r="O723" i="1"/>
  <c r="O724" i="1"/>
  <c r="S720" i="1"/>
  <c r="S721" i="1"/>
  <c r="S722" i="1"/>
  <c r="S723" i="1"/>
  <c r="S724" i="1"/>
  <c r="O716" i="1"/>
  <c r="O717" i="1"/>
  <c r="O718" i="1"/>
  <c r="P718" i="1" s="1"/>
  <c r="O719" i="1"/>
  <c r="P719" i="1" s="1"/>
  <c r="S716" i="1"/>
  <c r="S717" i="1"/>
  <c r="S718" i="1"/>
  <c r="S719" i="1"/>
  <c r="O712" i="1"/>
  <c r="O713" i="1"/>
  <c r="O714" i="1"/>
  <c r="O715" i="1"/>
  <c r="S712" i="1"/>
  <c r="S713" i="1"/>
  <c r="S714" i="1"/>
  <c r="S715" i="1"/>
  <c r="O705" i="1"/>
  <c r="O706" i="1"/>
  <c r="O707" i="1"/>
  <c r="O708" i="1"/>
  <c r="O709" i="1"/>
  <c r="O710" i="1"/>
  <c r="O711" i="1"/>
  <c r="S705" i="1"/>
  <c r="S706" i="1"/>
  <c r="S707" i="1"/>
  <c r="S708" i="1"/>
  <c r="S709" i="1"/>
  <c r="S710" i="1"/>
  <c r="S711" i="1"/>
  <c r="O703" i="1"/>
  <c r="S703" i="1"/>
  <c r="O702" i="1"/>
  <c r="S702" i="1"/>
  <c r="O700" i="1"/>
  <c r="O701" i="1"/>
  <c r="S700" i="1"/>
  <c r="S701" i="1"/>
  <c r="O699" i="1"/>
  <c r="S699" i="1"/>
  <c r="O698" i="1"/>
  <c r="S698" i="1"/>
  <c r="O697" i="1"/>
  <c r="S697" i="1"/>
  <c r="O696" i="1"/>
  <c r="S696" i="1"/>
  <c r="O695" i="1"/>
  <c r="S695" i="1"/>
  <c r="O694" i="1"/>
  <c r="S694" i="1"/>
  <c r="O693" i="1"/>
  <c r="S693" i="1"/>
  <c r="O691" i="1"/>
  <c r="O692" i="1"/>
  <c r="S691" i="1"/>
  <c r="S692" i="1"/>
  <c r="O690" i="1"/>
  <c r="S690" i="1"/>
  <c r="O689" i="1"/>
  <c r="S689" i="1"/>
  <c r="O688" i="1"/>
  <c r="S688" i="1"/>
  <c r="O687" i="1"/>
  <c r="S687" i="1"/>
  <c r="O686" i="1"/>
  <c r="S686" i="1"/>
  <c r="O685" i="1"/>
  <c r="S685" i="1"/>
  <c r="O684" i="1"/>
  <c r="S684" i="1"/>
  <c r="O681" i="1"/>
  <c r="O682" i="1"/>
  <c r="O683" i="1"/>
  <c r="S681" i="1"/>
  <c r="S682" i="1"/>
  <c r="S683" i="1"/>
  <c r="O680" i="1"/>
  <c r="S680" i="1"/>
  <c r="O679" i="1"/>
  <c r="S679" i="1"/>
  <c r="O676" i="1"/>
  <c r="O677" i="1"/>
  <c r="O678" i="1"/>
  <c r="S676" i="1"/>
  <c r="S677" i="1"/>
  <c r="S678" i="1"/>
  <c r="O673" i="1"/>
  <c r="O674" i="1"/>
  <c r="O675" i="1"/>
  <c r="S673" i="1"/>
  <c r="S674" i="1"/>
  <c r="S675" i="1"/>
  <c r="O669" i="1"/>
  <c r="O670" i="1"/>
  <c r="O671" i="1"/>
  <c r="O672" i="1"/>
  <c r="S669" i="1"/>
  <c r="S670" i="1"/>
  <c r="S671" i="1"/>
  <c r="S672" i="1"/>
  <c r="O668" i="1"/>
  <c r="S668" i="1"/>
  <c r="O667" i="1"/>
  <c r="S667" i="1"/>
  <c r="O665" i="1"/>
  <c r="S665" i="1"/>
  <c r="O664" i="1"/>
  <c r="S664" i="1"/>
  <c r="O663" i="1"/>
  <c r="S663" i="1"/>
  <c r="O662" i="1"/>
  <c r="S662" i="1"/>
  <c r="O661" i="1"/>
  <c r="P661" i="1" s="1"/>
  <c r="S661" i="1"/>
  <c r="O656" i="1"/>
  <c r="O658" i="1"/>
  <c r="O660" i="1"/>
  <c r="P660" i="1" s="1"/>
  <c r="S656" i="1"/>
  <c r="S658" i="1"/>
  <c r="S660" i="1"/>
  <c r="O653" i="1"/>
  <c r="O654" i="1"/>
  <c r="Q654" i="1" s="1"/>
  <c r="O655" i="1"/>
  <c r="P655" i="1" s="1"/>
  <c r="S653" i="1"/>
  <c r="S654" i="1"/>
  <c r="S655" i="1"/>
  <c r="O649" i="1"/>
  <c r="O650" i="1"/>
  <c r="S649" i="1"/>
  <c r="S650" i="1"/>
  <c r="O647" i="1"/>
  <c r="S647" i="1"/>
  <c r="O641" i="1"/>
  <c r="O642" i="1"/>
  <c r="S641" i="1"/>
  <c r="S642" i="1"/>
  <c r="O639" i="1"/>
  <c r="O640" i="1"/>
  <c r="S639" i="1"/>
  <c r="S640" i="1"/>
  <c r="O638" i="1"/>
  <c r="S638" i="1"/>
  <c r="O637" i="1"/>
  <c r="S637" i="1"/>
  <c r="O636" i="1"/>
  <c r="S636" i="1"/>
  <c r="O633" i="1"/>
  <c r="S633" i="1"/>
  <c r="O632" i="1"/>
  <c r="S632" i="1"/>
  <c r="O631" i="1"/>
  <c r="S631" i="1"/>
  <c r="O629" i="1"/>
  <c r="O630" i="1"/>
  <c r="S629" i="1"/>
  <c r="S630" i="1"/>
  <c r="O628" i="1"/>
  <c r="S628" i="1"/>
  <c r="O627" i="1"/>
  <c r="S627" i="1"/>
  <c r="O626" i="1"/>
  <c r="S626" i="1"/>
  <c r="O625" i="1"/>
  <c r="S625" i="1"/>
  <c r="O624" i="1"/>
  <c r="S624" i="1"/>
  <c r="O623" i="1"/>
  <c r="S623" i="1"/>
  <c r="O621" i="1"/>
  <c r="O622" i="1"/>
  <c r="S621" i="1"/>
  <c r="S622" i="1"/>
  <c r="O619" i="1"/>
  <c r="Q619" i="1" s="1"/>
  <c r="S619" i="1"/>
  <c r="O617" i="1"/>
  <c r="S617" i="1"/>
  <c r="O616" i="1"/>
  <c r="S616" i="1"/>
  <c r="O615" i="1"/>
  <c r="S615" i="1"/>
  <c r="O614" i="1"/>
  <c r="S614" i="1"/>
  <c r="O612" i="1"/>
  <c r="S612" i="1"/>
  <c r="O611" i="1"/>
  <c r="S611" i="1"/>
  <c r="O607" i="1"/>
  <c r="S607" i="1"/>
  <c r="O606" i="1"/>
  <c r="S606" i="1"/>
  <c r="O603" i="1"/>
  <c r="O604" i="1"/>
  <c r="S603" i="1"/>
  <c r="S604" i="1"/>
  <c r="O602" i="1"/>
  <c r="S602" i="1"/>
  <c r="O601" i="1"/>
  <c r="S601" i="1"/>
  <c r="O599" i="1"/>
  <c r="S599" i="1"/>
  <c r="O598" i="1"/>
  <c r="S598" i="1"/>
  <c r="O597" i="1"/>
  <c r="S597" i="1"/>
  <c r="O596" i="1"/>
  <c r="S596" i="1"/>
  <c r="O592" i="1"/>
  <c r="O593" i="1"/>
  <c r="S592" i="1"/>
  <c r="S593" i="1"/>
  <c r="O591" i="1"/>
  <c r="S591" i="1"/>
  <c r="O590" i="1"/>
  <c r="S590" i="1"/>
  <c r="O589" i="1"/>
  <c r="S589" i="1"/>
  <c r="O588" i="1"/>
  <c r="S588" i="1"/>
  <c r="O587" i="1"/>
  <c r="S587" i="1"/>
  <c r="O585" i="1"/>
  <c r="O586" i="1"/>
  <c r="S585" i="1"/>
  <c r="S586" i="1"/>
  <c r="O584" i="1"/>
  <c r="S584" i="1"/>
  <c r="O582" i="1"/>
  <c r="O583" i="1"/>
  <c r="S582" i="1"/>
  <c r="S583" i="1"/>
  <c r="O581" i="1"/>
  <c r="S581" i="1"/>
  <c r="O580" i="1"/>
  <c r="S580" i="1"/>
  <c r="O579" i="1"/>
  <c r="S579" i="1"/>
  <c r="O577" i="1"/>
  <c r="O578" i="1"/>
  <c r="S577" i="1"/>
  <c r="S578" i="1"/>
  <c r="O576" i="1"/>
  <c r="S576" i="1"/>
  <c r="O574" i="1"/>
  <c r="O575" i="1"/>
  <c r="S574" i="1"/>
  <c r="S575" i="1"/>
  <c r="O573" i="1"/>
  <c r="S573" i="1"/>
  <c r="O571" i="1"/>
  <c r="S571" i="1"/>
  <c r="O569" i="1"/>
  <c r="O570" i="1"/>
  <c r="S569" i="1"/>
  <c r="S570" i="1"/>
  <c r="O568" i="1"/>
  <c r="S568" i="1"/>
  <c r="O566" i="1"/>
  <c r="O567" i="1"/>
  <c r="S566" i="1"/>
  <c r="S567" i="1"/>
  <c r="O564" i="1"/>
  <c r="O565" i="1"/>
  <c r="S564" i="1"/>
  <c r="S565" i="1"/>
  <c r="O562" i="1"/>
  <c r="O563" i="1"/>
  <c r="S562" i="1"/>
  <c r="S563" i="1"/>
  <c r="O560" i="1"/>
  <c r="O561" i="1"/>
  <c r="S560" i="1"/>
  <c r="S561" i="1"/>
  <c r="O559" i="1"/>
  <c r="P559" i="1" s="1"/>
  <c r="S559" i="1"/>
  <c r="O554" i="1"/>
  <c r="S554" i="1"/>
  <c r="O553" i="1"/>
  <c r="S553" i="1"/>
  <c r="O552" i="1"/>
  <c r="S552" i="1"/>
  <c r="O550" i="1"/>
  <c r="O551" i="1"/>
  <c r="S550" i="1"/>
  <c r="S551" i="1"/>
  <c r="O548" i="1"/>
  <c r="O549" i="1"/>
  <c r="S548" i="1"/>
  <c r="S549" i="1"/>
  <c r="O546" i="1"/>
  <c r="O547" i="1"/>
  <c r="S546" i="1"/>
  <c r="S547" i="1"/>
  <c r="O543" i="1"/>
  <c r="O544" i="1"/>
  <c r="O545" i="1"/>
  <c r="S543" i="1"/>
  <c r="S544" i="1"/>
  <c r="S545" i="1"/>
  <c r="O542" i="1"/>
  <c r="S542" i="1"/>
  <c r="O540" i="1"/>
  <c r="O541" i="1"/>
  <c r="S540" i="1"/>
  <c r="S541" i="1"/>
  <c r="O539" i="1"/>
  <c r="S539" i="1"/>
  <c r="O537" i="1"/>
  <c r="O538" i="1"/>
  <c r="S537" i="1"/>
  <c r="S538" i="1"/>
  <c r="O535" i="1"/>
  <c r="P535" i="1" s="1"/>
  <c r="S535" i="1"/>
  <c r="O529" i="1"/>
  <c r="O530" i="1"/>
  <c r="O531" i="1"/>
  <c r="O532" i="1"/>
  <c r="S529" i="1"/>
  <c r="S530" i="1"/>
  <c r="S531" i="1"/>
  <c r="S532" i="1"/>
  <c r="O518" i="1"/>
  <c r="O519" i="1"/>
  <c r="O520" i="1"/>
  <c r="O521" i="1"/>
  <c r="O522" i="1"/>
  <c r="O523" i="1"/>
  <c r="O524" i="1"/>
  <c r="O525" i="1"/>
  <c r="O526" i="1"/>
  <c r="O527" i="1"/>
  <c r="O528" i="1"/>
  <c r="S518" i="1"/>
  <c r="S519" i="1"/>
  <c r="S520" i="1"/>
  <c r="S521" i="1"/>
  <c r="S522" i="1"/>
  <c r="S523" i="1"/>
  <c r="S524" i="1"/>
  <c r="S525" i="1"/>
  <c r="S526" i="1"/>
  <c r="S527" i="1"/>
  <c r="S528" i="1"/>
  <c r="O506" i="1"/>
  <c r="O507" i="1"/>
  <c r="O508" i="1"/>
  <c r="O509" i="1"/>
  <c r="O510" i="1"/>
  <c r="O511" i="1"/>
  <c r="O512" i="1"/>
  <c r="S506" i="1"/>
  <c r="S507" i="1"/>
  <c r="S508" i="1"/>
  <c r="S509" i="1"/>
  <c r="S510" i="1"/>
  <c r="S511" i="1"/>
  <c r="S512" i="1"/>
  <c r="O504" i="1"/>
  <c r="O505" i="1"/>
  <c r="S504" i="1"/>
  <c r="S505" i="1"/>
  <c r="O503" i="1"/>
  <c r="S503" i="1"/>
  <c r="O501" i="1"/>
  <c r="O502" i="1"/>
  <c r="S501" i="1"/>
  <c r="S502" i="1"/>
  <c r="O500" i="1"/>
  <c r="S500" i="1"/>
  <c r="O498" i="1"/>
  <c r="S498" i="1"/>
  <c r="O493" i="1"/>
  <c r="O494" i="1"/>
  <c r="O495" i="1"/>
  <c r="O496" i="1"/>
  <c r="Q496" i="1" s="1"/>
  <c r="S493" i="1"/>
  <c r="S494" i="1"/>
  <c r="S495" i="1"/>
  <c r="S496" i="1"/>
  <c r="O483" i="1"/>
  <c r="O484" i="1"/>
  <c r="O485" i="1"/>
  <c r="O486" i="1"/>
  <c r="O487" i="1"/>
  <c r="O488" i="1"/>
  <c r="O489" i="1"/>
  <c r="O490" i="1"/>
  <c r="O491" i="1"/>
  <c r="O492" i="1"/>
  <c r="P492" i="1" s="1"/>
  <c r="S483" i="1"/>
  <c r="S484" i="1"/>
  <c r="S485" i="1"/>
  <c r="S486" i="1"/>
  <c r="S487" i="1"/>
  <c r="S488" i="1"/>
  <c r="S489" i="1"/>
  <c r="S490" i="1"/>
  <c r="S491" i="1"/>
  <c r="S492" i="1"/>
  <c r="O481" i="1"/>
  <c r="P481" i="1" s="1"/>
  <c r="O482" i="1"/>
  <c r="P482" i="1" s="1"/>
  <c r="S481" i="1"/>
  <c r="S482" i="1"/>
  <c r="O479" i="1"/>
  <c r="O480" i="1"/>
  <c r="P480" i="1" s="1"/>
  <c r="S479" i="1"/>
  <c r="S480" i="1"/>
  <c r="O476" i="1"/>
  <c r="O477" i="1"/>
  <c r="S476" i="1"/>
  <c r="S477" i="1"/>
  <c r="O467" i="1"/>
  <c r="O468" i="1"/>
  <c r="O469" i="1"/>
  <c r="O470" i="1"/>
  <c r="O471" i="1"/>
  <c r="O472" i="1"/>
  <c r="P472" i="1" s="1"/>
  <c r="S467" i="1"/>
  <c r="S468" i="1"/>
  <c r="S469" i="1"/>
  <c r="S470" i="1"/>
  <c r="S471" i="1"/>
  <c r="S472" i="1"/>
  <c r="O463" i="1"/>
  <c r="O464" i="1"/>
  <c r="O465" i="1"/>
  <c r="O466" i="1"/>
  <c r="S463" i="1"/>
  <c r="S464" i="1"/>
  <c r="S465" i="1"/>
  <c r="S466" i="1"/>
  <c r="O462" i="1"/>
  <c r="S462" i="1"/>
  <c r="O459" i="1"/>
  <c r="O460" i="1"/>
  <c r="O461" i="1"/>
  <c r="S459" i="1"/>
  <c r="S460" i="1"/>
  <c r="S461" i="1"/>
  <c r="O457" i="1"/>
  <c r="O458" i="1"/>
  <c r="S457" i="1"/>
  <c r="S458" i="1"/>
  <c r="O455" i="1"/>
  <c r="S455" i="1"/>
  <c r="O454" i="1"/>
  <c r="S454" i="1"/>
  <c r="O445" i="1"/>
  <c r="O446" i="1"/>
  <c r="O447" i="1"/>
  <c r="O448" i="1"/>
  <c r="O449" i="1"/>
  <c r="O450" i="1"/>
  <c r="O451" i="1"/>
  <c r="Q451" i="1" s="1"/>
  <c r="S445" i="1"/>
  <c r="S446" i="1"/>
  <c r="S447" i="1"/>
  <c r="S448" i="1"/>
  <c r="S449" i="1"/>
  <c r="S450" i="1"/>
  <c r="S451" i="1"/>
  <c r="O431" i="1"/>
  <c r="O432" i="1"/>
  <c r="O433" i="1"/>
  <c r="O434" i="1"/>
  <c r="O435" i="1"/>
  <c r="O436" i="1"/>
  <c r="O437" i="1"/>
  <c r="O438" i="1"/>
  <c r="O439" i="1"/>
  <c r="O440" i="1"/>
  <c r="O441" i="1"/>
  <c r="O442" i="1"/>
  <c r="O443" i="1"/>
  <c r="O444" i="1"/>
  <c r="S431" i="1"/>
  <c r="S432" i="1"/>
  <c r="S433" i="1"/>
  <c r="S434" i="1"/>
  <c r="S435" i="1"/>
  <c r="S436" i="1"/>
  <c r="S437" i="1"/>
  <c r="S438" i="1"/>
  <c r="S439" i="1"/>
  <c r="S440" i="1"/>
  <c r="S441" i="1"/>
  <c r="S442" i="1"/>
  <c r="S443" i="1"/>
  <c r="S444" i="1"/>
  <c r="O423" i="1"/>
  <c r="P424" i="1"/>
  <c r="R424" i="1" s="1"/>
  <c r="O427" i="1"/>
  <c r="O428" i="1"/>
  <c r="O429" i="1"/>
  <c r="O430" i="1"/>
  <c r="S423" i="1"/>
  <c r="S424" i="1"/>
  <c r="S427" i="1"/>
  <c r="S428" i="1"/>
  <c r="S429" i="1"/>
  <c r="S430" i="1"/>
  <c r="O418" i="1"/>
  <c r="O419" i="1"/>
  <c r="O420" i="1"/>
  <c r="O421" i="1"/>
  <c r="O422" i="1"/>
  <c r="S418" i="1"/>
  <c r="S419" i="1"/>
  <c r="S420" i="1"/>
  <c r="S421" i="1"/>
  <c r="S422" i="1"/>
  <c r="O408" i="1"/>
  <c r="O409" i="1"/>
  <c r="O410" i="1"/>
  <c r="O411" i="1"/>
  <c r="O412" i="1"/>
  <c r="O413" i="1"/>
  <c r="O414" i="1"/>
  <c r="O415" i="1"/>
  <c r="O416" i="1"/>
  <c r="O417" i="1"/>
  <c r="S408" i="1"/>
  <c r="S409" i="1"/>
  <c r="S410" i="1"/>
  <c r="S411" i="1"/>
  <c r="S412" i="1"/>
  <c r="S413" i="1"/>
  <c r="S414" i="1"/>
  <c r="S415" i="1"/>
  <c r="S416" i="1"/>
  <c r="S417" i="1"/>
  <c r="O389" i="1"/>
  <c r="O390" i="1"/>
  <c r="O391" i="1"/>
  <c r="O392" i="1"/>
  <c r="O393" i="1"/>
  <c r="O394" i="1"/>
  <c r="O395" i="1"/>
  <c r="O396" i="1"/>
  <c r="O398" i="1"/>
  <c r="O399" i="1"/>
  <c r="O400" i="1"/>
  <c r="O401" i="1"/>
  <c r="O402" i="1"/>
  <c r="O403" i="1"/>
  <c r="O404" i="1"/>
  <c r="O405" i="1"/>
  <c r="O406" i="1"/>
  <c r="O407" i="1"/>
  <c r="S389" i="1"/>
  <c r="S390" i="1"/>
  <c r="S391" i="1"/>
  <c r="S392" i="1"/>
  <c r="S393" i="1"/>
  <c r="S394" i="1"/>
  <c r="S395" i="1"/>
  <c r="S396" i="1"/>
  <c r="S398" i="1"/>
  <c r="S399" i="1"/>
  <c r="S400" i="1"/>
  <c r="S401" i="1"/>
  <c r="S402" i="1"/>
  <c r="S403" i="1"/>
  <c r="S404" i="1"/>
  <c r="S405" i="1"/>
  <c r="S406" i="1"/>
  <c r="S407" i="1"/>
  <c r="O387" i="1"/>
  <c r="P387" i="1" s="1"/>
  <c r="O388" i="1"/>
  <c r="P388" i="1" s="1"/>
  <c r="S387" i="1"/>
  <c r="S388" i="1"/>
  <c r="O380" i="1"/>
  <c r="O381" i="1"/>
  <c r="O382" i="1"/>
  <c r="O383" i="1"/>
  <c r="O384" i="1"/>
  <c r="O386" i="1"/>
  <c r="S380" i="1"/>
  <c r="S381" i="1"/>
  <c r="S382" i="1"/>
  <c r="S383" i="1"/>
  <c r="S384" i="1"/>
  <c r="S386" i="1"/>
  <c r="O378" i="1"/>
  <c r="S378" i="1"/>
  <c r="O377" i="1"/>
  <c r="S377" i="1"/>
  <c r="O370" i="1"/>
  <c r="O371" i="1"/>
  <c r="O372" i="1"/>
  <c r="O373" i="1"/>
  <c r="O374" i="1"/>
  <c r="P374" i="1" s="1"/>
  <c r="O375" i="1"/>
  <c r="O376" i="1"/>
  <c r="S373" i="1"/>
  <c r="S374" i="1"/>
  <c r="S375" i="1"/>
  <c r="S376" i="1"/>
  <c r="O363" i="1"/>
  <c r="O364" i="1"/>
  <c r="O365" i="1"/>
  <c r="O366" i="1"/>
  <c r="O367" i="1"/>
  <c r="S363" i="1"/>
  <c r="S364" i="1"/>
  <c r="S365" i="1"/>
  <c r="S366" i="1"/>
  <c r="S367" i="1"/>
  <c r="O351" i="1"/>
  <c r="O352" i="1"/>
  <c r="O353" i="1"/>
  <c r="O354" i="1"/>
  <c r="O355" i="1"/>
  <c r="O356" i="1"/>
  <c r="O357" i="1"/>
  <c r="O358" i="1"/>
  <c r="O359" i="1"/>
  <c r="O360" i="1"/>
  <c r="O361" i="1"/>
  <c r="O362" i="1"/>
  <c r="S351" i="1"/>
  <c r="S352" i="1"/>
  <c r="S353" i="1"/>
  <c r="S354" i="1"/>
  <c r="S355" i="1"/>
  <c r="S356" i="1"/>
  <c r="S357" i="1"/>
  <c r="S358" i="1"/>
  <c r="S359" i="1"/>
  <c r="S360" i="1"/>
  <c r="S361" i="1"/>
  <c r="S362" i="1"/>
  <c r="O348" i="1"/>
  <c r="O349" i="1"/>
  <c r="S348" i="1"/>
  <c r="S349" i="1"/>
  <c r="O347" i="1"/>
  <c r="S347" i="1"/>
  <c r="O345" i="1"/>
  <c r="S345" i="1"/>
  <c r="O343" i="1"/>
  <c r="O344" i="1"/>
  <c r="S343" i="1"/>
  <c r="S344" i="1"/>
  <c r="O342" i="1"/>
  <c r="S342" i="1"/>
  <c r="O340" i="1"/>
  <c r="O341" i="1"/>
  <c r="S340" i="1"/>
  <c r="S341" i="1"/>
  <c r="O338" i="1"/>
  <c r="O339" i="1"/>
  <c r="S338" i="1"/>
  <c r="S339" i="1"/>
  <c r="O336" i="1"/>
  <c r="O337" i="1"/>
  <c r="S336" i="1"/>
  <c r="S337" i="1"/>
  <c r="O335" i="1"/>
  <c r="S335" i="1"/>
  <c r="O333" i="1"/>
  <c r="O334" i="1"/>
  <c r="S333" i="1"/>
  <c r="S334" i="1"/>
  <c r="O331" i="1"/>
  <c r="S331" i="1"/>
  <c r="O330" i="1"/>
  <c r="S330" i="1"/>
  <c r="O329" i="1"/>
  <c r="S329" i="1"/>
  <c r="O328" i="1"/>
  <c r="S328" i="1"/>
  <c r="O327" i="1"/>
  <c r="S327" i="1"/>
  <c r="O324" i="1"/>
  <c r="S324" i="1"/>
  <c r="O323" i="1"/>
  <c r="S323" i="1"/>
  <c r="O322" i="1"/>
  <c r="S322" i="1"/>
  <c r="O321" i="1"/>
  <c r="S321" i="1"/>
  <c r="O320" i="1"/>
  <c r="S320" i="1"/>
  <c r="O319" i="1"/>
  <c r="S319" i="1"/>
  <c r="O318" i="1"/>
  <c r="S318" i="1"/>
  <c r="O317" i="1"/>
  <c r="S317" i="1"/>
  <c r="O316" i="1"/>
  <c r="S316" i="1"/>
  <c r="O315" i="1"/>
  <c r="S315" i="1"/>
  <c r="O314" i="1"/>
  <c r="S314" i="1"/>
  <c r="O313" i="1"/>
  <c r="S313" i="1"/>
  <c r="O312" i="1"/>
  <c r="S312" i="1"/>
  <c r="O310" i="1"/>
  <c r="O311" i="1"/>
  <c r="S310" i="1"/>
  <c r="S311" i="1"/>
  <c r="O308" i="1"/>
  <c r="O309" i="1"/>
  <c r="S308" i="1"/>
  <c r="S309" i="1"/>
  <c r="O307" i="1"/>
  <c r="S307" i="1"/>
  <c r="O304" i="1"/>
  <c r="O305" i="1"/>
  <c r="O306" i="1"/>
  <c r="S304" i="1"/>
  <c r="S305" i="1"/>
  <c r="S306" i="1"/>
  <c r="O301" i="1"/>
  <c r="O302" i="1"/>
  <c r="O303" i="1"/>
  <c r="S301" i="1"/>
  <c r="S302" i="1"/>
  <c r="S303" i="1"/>
  <c r="O298" i="1"/>
  <c r="O299" i="1"/>
  <c r="O300" i="1"/>
  <c r="S298" i="1"/>
  <c r="S299" i="1"/>
  <c r="S300" i="1"/>
  <c r="O294" i="1"/>
  <c r="O295" i="1"/>
  <c r="O296" i="1"/>
  <c r="O297" i="1"/>
  <c r="S294" i="1"/>
  <c r="S295" i="1"/>
  <c r="S296" i="1"/>
  <c r="S297" i="1"/>
  <c r="O290" i="1"/>
  <c r="O291" i="1"/>
  <c r="O292" i="1"/>
  <c r="S290" i="1"/>
  <c r="S291" i="1"/>
  <c r="S292" i="1"/>
  <c r="O289" i="1"/>
  <c r="S289" i="1"/>
  <c r="O288" i="1"/>
  <c r="S288" i="1"/>
  <c r="O285" i="1"/>
  <c r="O286" i="1"/>
  <c r="O287" i="1"/>
  <c r="S285" i="1"/>
  <c r="S286" i="1"/>
  <c r="S287" i="1"/>
  <c r="O284" i="1"/>
  <c r="Q284" i="1" s="1"/>
  <c r="S284" i="1"/>
  <c r="O281" i="1"/>
  <c r="S281" i="1"/>
  <c r="O279" i="1"/>
  <c r="O280" i="1"/>
  <c r="S279" i="1"/>
  <c r="S280" i="1"/>
  <c r="O277" i="1"/>
  <c r="O278" i="1"/>
  <c r="S277" i="1"/>
  <c r="S278" i="1"/>
  <c r="O272" i="1"/>
  <c r="O274" i="1"/>
  <c r="Q274" i="1" s="1"/>
  <c r="S272" i="1"/>
  <c r="S274" i="1"/>
  <c r="O268" i="1"/>
  <c r="O269" i="1"/>
  <c r="Q269" i="1" s="1"/>
  <c r="S268" i="1"/>
  <c r="S269" i="1"/>
  <c r="O267" i="1"/>
  <c r="S267" i="1"/>
  <c r="O264" i="1"/>
  <c r="O266" i="1"/>
  <c r="S264" i="1"/>
  <c r="S266" i="1"/>
  <c r="O263" i="1"/>
  <c r="S263" i="1"/>
  <c r="O262" i="1"/>
  <c r="S262" i="1"/>
  <c r="O260" i="1"/>
  <c r="S260" i="1"/>
  <c r="O250" i="1"/>
  <c r="O251" i="1"/>
  <c r="O252" i="1"/>
  <c r="O253" i="1"/>
  <c r="O254" i="1"/>
  <c r="O255" i="1"/>
  <c r="O256" i="1"/>
  <c r="P256" i="1" s="1"/>
  <c r="O257" i="1"/>
  <c r="P257" i="1" s="1"/>
  <c r="O258" i="1"/>
  <c r="O259" i="1"/>
  <c r="S250" i="1"/>
  <c r="S251" i="1"/>
  <c r="S252" i="1"/>
  <c r="S253" i="1"/>
  <c r="S254" i="1"/>
  <c r="S255" i="1"/>
  <c r="S256" i="1"/>
  <c r="S257" i="1"/>
  <c r="S258" i="1"/>
  <c r="S259" i="1"/>
  <c r="O249" i="1"/>
  <c r="S249" i="1"/>
  <c r="O248" i="1"/>
  <c r="S248" i="1"/>
  <c r="O244" i="1"/>
  <c r="O245" i="1"/>
  <c r="O246" i="1"/>
  <c r="S244" i="1"/>
  <c r="S245" i="1"/>
  <c r="S246" i="1"/>
  <c r="O242" i="1"/>
  <c r="O243" i="1"/>
  <c r="S242" i="1"/>
  <c r="S243" i="1"/>
  <c r="O235" i="1"/>
  <c r="O236" i="1"/>
  <c r="O237" i="1"/>
  <c r="O238" i="1"/>
  <c r="O239" i="1"/>
  <c r="O240" i="1"/>
  <c r="O241" i="1"/>
  <c r="S235" i="1"/>
  <c r="S236" i="1"/>
  <c r="S237" i="1"/>
  <c r="S238" i="1"/>
  <c r="S239" i="1"/>
  <c r="S240" i="1"/>
  <c r="S241" i="1"/>
  <c r="O231" i="1"/>
  <c r="O232" i="1"/>
  <c r="O233" i="1"/>
  <c r="S231" i="1"/>
  <c r="S232" i="1"/>
  <c r="S233" i="1"/>
  <c r="O224" i="1"/>
  <c r="O225" i="1"/>
  <c r="O226" i="1"/>
  <c r="O227" i="1"/>
  <c r="O228" i="1"/>
  <c r="O229" i="1"/>
  <c r="O230" i="1"/>
  <c r="S224" i="1"/>
  <c r="S225" i="1"/>
  <c r="S226" i="1"/>
  <c r="S227" i="1"/>
  <c r="S228" i="1"/>
  <c r="S229" i="1"/>
  <c r="S230" i="1"/>
  <c r="O220" i="1"/>
  <c r="O221" i="1"/>
  <c r="S220" i="1"/>
  <c r="S221" i="1"/>
  <c r="O211" i="1"/>
  <c r="O212" i="1"/>
  <c r="O213" i="1"/>
  <c r="O214" i="1"/>
  <c r="O215" i="1"/>
  <c r="O216" i="1"/>
  <c r="O217" i="1"/>
  <c r="P217" i="1" s="1"/>
  <c r="S211" i="1"/>
  <c r="S212" i="1"/>
  <c r="S213" i="1"/>
  <c r="S214" i="1"/>
  <c r="S215" i="1"/>
  <c r="S216" i="1"/>
  <c r="S217" i="1"/>
  <c r="O208" i="1"/>
  <c r="P208" i="1" s="1"/>
  <c r="S208" i="1"/>
  <c r="O206" i="1"/>
  <c r="O207" i="1"/>
  <c r="S206" i="1"/>
  <c r="S207" i="1"/>
  <c r="O203" i="1"/>
  <c r="O204" i="1"/>
  <c r="O205" i="1"/>
  <c r="S203" i="1"/>
  <c r="S204" i="1"/>
  <c r="S205" i="1"/>
  <c r="O202" i="1"/>
  <c r="S202" i="1"/>
  <c r="O201" i="1"/>
  <c r="S201" i="1"/>
  <c r="O199" i="1"/>
  <c r="O200" i="1"/>
  <c r="S199" i="1"/>
  <c r="S200" i="1"/>
  <c r="O198" i="1"/>
  <c r="S198" i="1"/>
  <c r="O197" i="1"/>
  <c r="S197" i="1"/>
  <c r="O195" i="1"/>
  <c r="O196" i="1"/>
  <c r="S195" i="1"/>
  <c r="S196" i="1"/>
  <c r="O194" i="1"/>
  <c r="S194" i="1"/>
  <c r="O193" i="1"/>
  <c r="S193" i="1"/>
  <c r="O192" i="1"/>
  <c r="S192" i="1"/>
  <c r="O191" i="1"/>
  <c r="S191" i="1"/>
  <c r="O190" i="1"/>
  <c r="S190" i="1"/>
  <c r="O189" i="1"/>
  <c r="S189" i="1"/>
  <c r="O188" i="1"/>
  <c r="P188" i="1" s="1"/>
  <c r="S188" i="1"/>
  <c r="O187" i="1"/>
  <c r="S187" i="1"/>
  <c r="O186" i="1"/>
  <c r="S186" i="1"/>
  <c r="O185" i="1"/>
  <c r="S185" i="1"/>
  <c r="O184" i="1"/>
  <c r="S184" i="1"/>
  <c r="O183" i="1"/>
  <c r="S183" i="1"/>
  <c r="O182" i="1"/>
  <c r="S182" i="1"/>
  <c r="O179" i="1"/>
  <c r="S179" i="1"/>
  <c r="O178" i="1"/>
  <c r="P178" i="1" s="1"/>
  <c r="S178" i="1"/>
  <c r="O177" i="1"/>
  <c r="P177" i="1" s="1"/>
  <c r="S177" i="1"/>
  <c r="O171" i="1"/>
  <c r="O172" i="1"/>
  <c r="O173" i="1"/>
  <c r="O174" i="1"/>
  <c r="O175" i="1"/>
  <c r="O176" i="1"/>
  <c r="S171" i="1"/>
  <c r="S172" i="1"/>
  <c r="S173" i="1"/>
  <c r="S174" i="1"/>
  <c r="S175" i="1"/>
  <c r="S176" i="1"/>
  <c r="O167" i="1"/>
  <c r="P167" i="1" s="1"/>
  <c r="S167" i="1"/>
  <c r="O165" i="1"/>
  <c r="O166" i="1"/>
  <c r="S165" i="1"/>
  <c r="S166" i="1"/>
  <c r="O160" i="1"/>
  <c r="O161" i="1"/>
  <c r="O162" i="1"/>
  <c r="O163" i="1"/>
  <c r="O164" i="1"/>
  <c r="S160" i="1"/>
  <c r="S161" i="1"/>
  <c r="S162" i="1"/>
  <c r="S163" i="1"/>
  <c r="S164" i="1"/>
  <c r="O157" i="1"/>
  <c r="O158" i="1"/>
  <c r="S157" i="1"/>
  <c r="S158" i="1"/>
  <c r="O154" i="1"/>
  <c r="Q154" i="1" s="1"/>
  <c r="O155" i="1"/>
  <c r="O156" i="1"/>
  <c r="S154" i="1"/>
  <c r="S155" i="1"/>
  <c r="S156" i="1"/>
  <c r="O153" i="1"/>
  <c r="S153" i="1"/>
  <c r="O150" i="1"/>
  <c r="S150" i="1"/>
  <c r="O149" i="1"/>
  <c r="S149" i="1"/>
  <c r="O148" i="1"/>
  <c r="S148" i="1"/>
  <c r="O146" i="1"/>
  <c r="S146" i="1"/>
  <c r="O144" i="1"/>
  <c r="O145" i="1"/>
  <c r="S144" i="1"/>
  <c r="S145" i="1"/>
  <c r="O143" i="1"/>
  <c r="S143" i="1"/>
  <c r="O142" i="1"/>
  <c r="S142" i="1"/>
  <c r="O141" i="1"/>
  <c r="S141" i="1"/>
  <c r="O138" i="1"/>
  <c r="S138" i="1"/>
  <c r="O137" i="1"/>
  <c r="S137" i="1"/>
  <c r="O136" i="1"/>
  <c r="S136" i="1"/>
  <c r="O135" i="1"/>
  <c r="S135" i="1"/>
  <c r="O134" i="1"/>
  <c r="S134" i="1"/>
  <c r="O132" i="1"/>
  <c r="S132" i="1"/>
  <c r="S133" i="1"/>
  <c r="O131" i="1"/>
  <c r="S131" i="1"/>
  <c r="O130" i="1"/>
  <c r="S130" i="1"/>
  <c r="O129" i="1"/>
  <c r="S129" i="1"/>
  <c r="O128" i="1"/>
  <c r="S128" i="1"/>
  <c r="O127" i="1"/>
  <c r="S127" i="1"/>
  <c r="O125" i="1"/>
  <c r="S125" i="1"/>
  <c r="O124" i="1"/>
  <c r="S124" i="1"/>
  <c r="O123" i="1"/>
  <c r="S123" i="1"/>
  <c r="O122" i="1"/>
  <c r="S122" i="1"/>
  <c r="O121" i="1"/>
  <c r="S121" i="1"/>
  <c r="O120" i="1"/>
  <c r="S120" i="1"/>
  <c r="O119" i="1"/>
  <c r="S119" i="1"/>
  <c r="O118" i="1"/>
  <c r="S118" i="1"/>
  <c r="O117" i="1"/>
  <c r="S117" i="1"/>
  <c r="O116" i="1"/>
  <c r="S116" i="1"/>
  <c r="O115" i="1"/>
  <c r="S115" i="1"/>
  <c r="O114" i="1"/>
  <c r="S114" i="1"/>
  <c r="O113" i="1"/>
  <c r="S113" i="1"/>
  <c r="O112" i="1"/>
  <c r="S112" i="1"/>
  <c r="O111" i="1"/>
  <c r="P111" i="1" s="1"/>
  <c r="S111" i="1"/>
  <c r="O109" i="1"/>
  <c r="O110" i="1"/>
  <c r="S109" i="1"/>
  <c r="S110" i="1"/>
  <c r="O107" i="1"/>
  <c r="O108" i="1"/>
  <c r="S107" i="1"/>
  <c r="S108" i="1"/>
  <c r="O106" i="1"/>
  <c r="S106" i="1"/>
  <c r="O105" i="1"/>
  <c r="S105" i="1"/>
  <c r="O103" i="1"/>
  <c r="O104" i="1"/>
  <c r="S103" i="1"/>
  <c r="S104" i="1"/>
  <c r="O102" i="1"/>
  <c r="S102" i="1"/>
  <c r="O101" i="1"/>
  <c r="S101" i="1"/>
  <c r="O100" i="1"/>
  <c r="P100" i="1" s="1"/>
  <c r="S100" i="1"/>
  <c r="O98" i="1"/>
  <c r="Q98" i="1" s="1"/>
  <c r="S98" i="1"/>
  <c r="O95" i="1"/>
  <c r="O96" i="1"/>
  <c r="O97" i="1"/>
  <c r="S95" i="1"/>
  <c r="S96" i="1"/>
  <c r="S97" i="1"/>
  <c r="O92" i="1"/>
  <c r="S92" i="1"/>
  <c r="O85" i="1"/>
  <c r="O86" i="1"/>
  <c r="O87" i="1"/>
  <c r="O88" i="1"/>
  <c r="O89" i="1"/>
  <c r="O90" i="1"/>
  <c r="Q90" i="1" s="1"/>
  <c r="S85" i="1"/>
  <c r="S86" i="1"/>
  <c r="S87" i="1"/>
  <c r="S88" i="1"/>
  <c r="S89" i="1"/>
  <c r="S90" i="1"/>
  <c r="O83" i="1"/>
  <c r="S83" i="1"/>
  <c r="O82" i="1"/>
  <c r="S82" i="1"/>
  <c r="O81" i="1"/>
  <c r="S81" i="1"/>
  <c r="O78" i="1"/>
  <c r="O79" i="1"/>
  <c r="O80" i="1"/>
  <c r="S78" i="1"/>
  <c r="S79" i="1"/>
  <c r="S80" i="1"/>
  <c r="O76" i="1"/>
  <c r="O77" i="1"/>
  <c r="S76" i="1"/>
  <c r="S77" i="1"/>
  <c r="O74" i="1"/>
  <c r="O75" i="1"/>
  <c r="S74" i="1"/>
  <c r="S75" i="1"/>
  <c r="O70" i="1"/>
  <c r="O71" i="1"/>
  <c r="O72" i="1"/>
  <c r="O73" i="1"/>
  <c r="S70" i="1"/>
  <c r="S71" i="1"/>
  <c r="S72" i="1"/>
  <c r="S73" i="1"/>
  <c r="O68" i="1"/>
  <c r="O69" i="1"/>
  <c r="S68" i="1"/>
  <c r="S69" i="1"/>
  <c r="O67" i="1"/>
  <c r="P67" i="1" s="1"/>
  <c r="S67" i="1"/>
  <c r="O66" i="1"/>
  <c r="P66" i="1" s="1"/>
  <c r="S66" i="1"/>
  <c r="O62" i="1"/>
  <c r="O63" i="1"/>
  <c r="O64" i="1"/>
  <c r="O65" i="1"/>
  <c r="S62" i="1"/>
  <c r="S63" i="1"/>
  <c r="S64" i="1"/>
  <c r="S65" i="1"/>
  <c r="O58" i="1"/>
  <c r="O59" i="1"/>
  <c r="O60" i="1"/>
  <c r="O61" i="1"/>
  <c r="S58" i="1"/>
  <c r="S59" i="1"/>
  <c r="S60" i="1"/>
  <c r="S61" i="1"/>
  <c r="O57" i="1"/>
  <c r="S57" i="1"/>
  <c r="O51" i="1"/>
  <c r="O52" i="1"/>
  <c r="O53" i="1"/>
  <c r="O54" i="1"/>
  <c r="O55" i="1"/>
  <c r="O56" i="1"/>
  <c r="S51" i="1"/>
  <c r="S52" i="1"/>
  <c r="S53" i="1"/>
  <c r="S54" i="1"/>
  <c r="S55" i="1"/>
  <c r="S56" i="1"/>
  <c r="O44" i="1"/>
  <c r="O45" i="1"/>
  <c r="O46" i="1"/>
  <c r="O47" i="1"/>
  <c r="O48" i="1"/>
  <c r="O49" i="1"/>
  <c r="O50" i="1"/>
  <c r="S44" i="1"/>
  <c r="S45" i="1"/>
  <c r="S46" i="1"/>
  <c r="S47" i="1"/>
  <c r="S48" i="1"/>
  <c r="S49" i="1"/>
  <c r="S50" i="1"/>
  <c r="O19" i="1"/>
  <c r="O20" i="1"/>
  <c r="O21" i="1"/>
  <c r="O22" i="1"/>
  <c r="O23" i="1"/>
  <c r="O24" i="1"/>
  <c r="O25" i="1"/>
  <c r="O26" i="1"/>
  <c r="O27" i="1"/>
  <c r="O28" i="1"/>
  <c r="O29" i="1"/>
  <c r="O30" i="1"/>
  <c r="O31" i="1"/>
  <c r="O32" i="1"/>
  <c r="O33" i="1"/>
  <c r="O34" i="1"/>
  <c r="O35" i="1"/>
  <c r="O36" i="1"/>
  <c r="O37" i="1"/>
  <c r="O38" i="1"/>
  <c r="O39" i="1"/>
  <c r="O40" i="1"/>
  <c r="O41" i="1"/>
  <c r="O42" i="1"/>
  <c r="O43" i="1"/>
  <c r="S19" i="1"/>
  <c r="S20" i="1"/>
  <c r="S21" i="1"/>
  <c r="S22" i="1"/>
  <c r="S23" i="1"/>
  <c r="S24" i="1"/>
  <c r="S25" i="1"/>
  <c r="S26" i="1"/>
  <c r="S27" i="1"/>
  <c r="S28" i="1"/>
  <c r="S29" i="1"/>
  <c r="S30" i="1"/>
  <c r="S31" i="1"/>
  <c r="S32" i="1"/>
  <c r="S33" i="1"/>
  <c r="S34" i="1"/>
  <c r="S35" i="1"/>
  <c r="S36" i="1"/>
  <c r="S37" i="1"/>
  <c r="S38" i="1"/>
  <c r="S39" i="1"/>
  <c r="S40" i="1"/>
  <c r="S41" i="1"/>
  <c r="S42" i="1"/>
  <c r="S43" i="1"/>
  <c r="O17" i="1"/>
  <c r="S17" i="1"/>
  <c r="I16" i="1"/>
  <c r="J16" i="1" s="1"/>
  <c r="O16" i="1"/>
  <c r="S16" i="1"/>
  <c r="O14" i="1"/>
  <c r="S14" i="1"/>
  <c r="O13" i="1"/>
  <c r="S13" i="1"/>
  <c r="S4" i="1"/>
  <c r="S5" i="1"/>
  <c r="S6" i="1"/>
  <c r="S7" i="1"/>
  <c r="S8" i="1"/>
  <c r="S9" i="1"/>
  <c r="S10" i="1"/>
  <c r="S11" i="1"/>
  <c r="S12" i="1"/>
  <c r="O4" i="1"/>
  <c r="O5" i="1"/>
  <c r="O6" i="1"/>
  <c r="O7" i="1"/>
  <c r="O8" i="1"/>
  <c r="O9" i="1"/>
  <c r="O10" i="1"/>
  <c r="O11" i="1"/>
  <c r="O12" i="1"/>
  <c r="P658" i="1" l="1"/>
  <c r="Q658" i="1"/>
  <c r="P656" i="1"/>
  <c r="Q656" i="1" s="1"/>
  <c r="R656" i="1" s="1"/>
  <c r="P1227" i="1"/>
  <c r="Q1227" i="1" s="1"/>
  <c r="R1227" i="1" s="1"/>
  <c r="P1226" i="1"/>
  <c r="Q1226" i="1" s="1"/>
  <c r="R1226" i="1" s="1"/>
  <c r="P1225" i="1"/>
  <c r="P1224" i="1"/>
  <c r="Q1224" i="1" s="1"/>
  <c r="R1224" i="1" s="1"/>
  <c r="P1223" i="1"/>
  <c r="Q1223" i="1" s="1"/>
  <c r="R1223" i="1" s="1"/>
  <c r="P1222" i="1"/>
  <c r="P1221" i="1"/>
  <c r="P1220" i="1"/>
  <c r="Q1220" i="1" s="1"/>
  <c r="P1219" i="1"/>
  <c r="Q1219" i="1" s="1"/>
  <c r="R1219" i="1" s="1"/>
  <c r="P1218" i="1"/>
  <c r="Q1218" i="1" s="1"/>
  <c r="R1218" i="1" s="1"/>
  <c r="P1217" i="1"/>
  <c r="Q1217" i="1" s="1"/>
  <c r="R1217" i="1" s="1"/>
  <c r="P1216" i="1"/>
  <c r="P1215" i="1"/>
  <c r="Q1215" i="1" s="1"/>
  <c r="R1215" i="1" s="1"/>
  <c r="P1214" i="1"/>
  <c r="P1213" i="1"/>
  <c r="Q1213" i="1" s="1"/>
  <c r="R1213" i="1" s="1"/>
  <c r="P1212" i="1"/>
  <c r="Q1212" i="1" s="1"/>
  <c r="R1212" i="1" s="1"/>
  <c r="P1211" i="1"/>
  <c r="Q1211" i="1" s="1"/>
  <c r="R1211" i="1" s="1"/>
  <c r="P1210" i="1"/>
  <c r="P1209" i="1"/>
  <c r="Q1209" i="1" s="1"/>
  <c r="R1209" i="1" s="1"/>
  <c r="P1208" i="1"/>
  <c r="Q1208" i="1" s="1"/>
  <c r="R1208" i="1" s="1"/>
  <c r="P1207" i="1"/>
  <c r="Q1207" i="1" s="1"/>
  <c r="R1207" i="1" s="1"/>
  <c r="P1206" i="1"/>
  <c r="Q1206" i="1" s="1"/>
  <c r="R1206" i="1" s="1"/>
  <c r="P1205" i="1"/>
  <c r="Q1205" i="1" s="1"/>
  <c r="R1205" i="1" s="1"/>
  <c r="P1204" i="1"/>
  <c r="P1203" i="1"/>
  <c r="Q1203" i="1" s="1"/>
  <c r="R1203" i="1" s="1"/>
  <c r="P1202" i="1"/>
  <c r="Q1202" i="1" s="1"/>
  <c r="P1201" i="1"/>
  <c r="P1200" i="1"/>
  <c r="Q1200" i="1" s="1"/>
  <c r="R1200" i="1" s="1"/>
  <c r="P479" i="1"/>
  <c r="Q479" i="1" s="1"/>
  <c r="R479" i="1" s="1"/>
  <c r="P450" i="1"/>
  <c r="Q450" i="1" s="1"/>
  <c r="R450" i="1" s="1"/>
  <c r="P423" i="1"/>
  <c r="Q423" i="1"/>
  <c r="P215" i="1"/>
  <c r="Q215" i="1" s="1"/>
  <c r="R215" i="1" s="1"/>
  <c r="P582" i="1"/>
  <c r="Q582" i="1" s="1"/>
  <c r="R582" i="1" s="1"/>
  <c r="Y582" i="1" s="1"/>
  <c r="P585" i="1"/>
  <c r="Q585" i="1" s="1"/>
  <c r="R585" i="1" s="1"/>
  <c r="Y585" i="1" s="1"/>
  <c r="P2013" i="1"/>
  <c r="Q2013" i="1" s="1"/>
  <c r="R2013" i="1" s="1"/>
  <c r="Y2013" i="1" s="1"/>
  <c r="P528" i="1"/>
  <c r="Q528" i="1" s="1"/>
  <c r="R528" i="1" s="1"/>
  <c r="Y528" i="1" s="1"/>
  <c r="P526" i="1"/>
  <c r="Q526" i="1" s="1"/>
  <c r="R526" i="1" s="1"/>
  <c r="Y526" i="1" s="1"/>
  <c r="P525" i="1"/>
  <c r="Q525" i="1" s="1"/>
  <c r="R525" i="1" s="1"/>
  <c r="Y525" i="1" s="1"/>
  <c r="P96" i="1"/>
  <c r="Q96" i="1" s="1"/>
  <c r="P175" i="1"/>
  <c r="Q175" i="1" s="1"/>
  <c r="P335" i="1"/>
  <c r="Q335" i="1" s="1"/>
  <c r="P2104" i="1"/>
  <c r="Q2104" i="1" s="1"/>
  <c r="P41" i="1"/>
  <c r="Q41" i="1" s="1"/>
  <c r="P29" i="1"/>
  <c r="Q29" i="1" s="1"/>
  <c r="P44" i="1"/>
  <c r="Q44" i="1" s="1"/>
  <c r="P51" i="1"/>
  <c r="Q51" i="1" s="1"/>
  <c r="P78" i="1"/>
  <c r="Q78" i="1" s="1"/>
  <c r="P97" i="1"/>
  <c r="Q97" i="1" s="1"/>
  <c r="P115" i="1"/>
  <c r="Q115" i="1" s="1"/>
  <c r="P121" i="1"/>
  <c r="Q121" i="1" s="1"/>
  <c r="P128" i="1"/>
  <c r="Q128" i="1" s="1"/>
  <c r="P158" i="1"/>
  <c r="Q158" i="1" s="1"/>
  <c r="P176" i="1"/>
  <c r="Q176" i="1" s="1"/>
  <c r="P200" i="1"/>
  <c r="Q200" i="1" s="1"/>
  <c r="P225" i="1"/>
  <c r="Q225" i="1" s="1"/>
  <c r="P373" i="1"/>
  <c r="Q373" i="1" s="1"/>
  <c r="P401" i="1"/>
  <c r="Q401" i="1" s="1"/>
  <c r="P440" i="1"/>
  <c r="Q440" i="1" s="1"/>
  <c r="P523" i="1"/>
  <c r="Q523" i="1" s="1"/>
  <c r="P622" i="1"/>
  <c r="Q622" i="1" s="1"/>
  <c r="P642" i="1"/>
  <c r="Q642" i="1" s="1"/>
  <c r="R642" i="1" s="1"/>
  <c r="Y642" i="1" s="1"/>
  <c r="P28" i="1"/>
  <c r="Q28" i="1" s="1"/>
  <c r="P104" i="1"/>
  <c r="Q104" i="1" s="1"/>
  <c r="P562" i="1"/>
  <c r="Q562" i="1" s="1"/>
  <c r="P89" i="1"/>
  <c r="Q89" i="1" s="1"/>
  <c r="P521" i="1"/>
  <c r="Q521" i="1" s="1"/>
  <c r="P38" i="1"/>
  <c r="Q38" i="1" s="1"/>
  <c r="P65" i="1"/>
  <c r="Q65" i="1" s="1"/>
  <c r="P88" i="1"/>
  <c r="Q88" i="1" s="1"/>
  <c r="P136" i="1"/>
  <c r="Q136" i="1" s="1"/>
  <c r="P153" i="1"/>
  <c r="Q153" i="1" s="1"/>
  <c r="P165" i="1"/>
  <c r="Q165" i="1" s="1"/>
  <c r="P173" i="1"/>
  <c r="Q173" i="1" s="1"/>
  <c r="P183" i="1"/>
  <c r="Q183" i="1" s="1"/>
  <c r="P189" i="1"/>
  <c r="Q189" i="1" s="1"/>
  <c r="P201" i="1"/>
  <c r="Q201" i="1" s="1"/>
  <c r="P206" i="1"/>
  <c r="Q206" i="1" s="1"/>
  <c r="P308" i="1"/>
  <c r="Q308" i="1" s="1"/>
  <c r="P329" i="1"/>
  <c r="Q329" i="1" s="1"/>
  <c r="P348" i="1"/>
  <c r="Q348" i="1" s="1"/>
  <c r="P351" i="1"/>
  <c r="Q351" i="1" s="1"/>
  <c r="P370" i="1"/>
  <c r="Q370" i="1" s="1"/>
  <c r="P384" i="1"/>
  <c r="Q384" i="1" s="1"/>
  <c r="P398" i="1"/>
  <c r="Q398" i="1" s="1"/>
  <c r="P420" i="1"/>
  <c r="Q420" i="1" s="1"/>
  <c r="P437" i="1"/>
  <c r="Q437" i="1" s="1"/>
  <c r="P487" i="1"/>
  <c r="Q487" i="1" s="1"/>
  <c r="P520" i="1"/>
  <c r="Q520" i="1" s="1"/>
  <c r="P542" i="1"/>
  <c r="Q542" i="1" s="1"/>
  <c r="P569" i="1"/>
  <c r="Q569" i="1" s="1"/>
  <c r="P589" i="1"/>
  <c r="Q589" i="1" s="1"/>
  <c r="P597" i="1"/>
  <c r="Q597" i="1" s="1"/>
  <c r="P711" i="1"/>
  <c r="P75" i="1"/>
  <c r="Q75" i="1" s="1"/>
  <c r="P143" i="1"/>
  <c r="Q143" i="1" s="1"/>
  <c r="P489" i="1"/>
  <c r="Q489" i="1" s="1"/>
  <c r="P683" i="1"/>
  <c r="Q683" i="1" s="1"/>
  <c r="P27" i="1"/>
  <c r="Q27" i="1" s="1"/>
  <c r="P103" i="1"/>
  <c r="Q103" i="1" s="1"/>
  <c r="P309" i="1"/>
  <c r="Q309" i="1" s="1"/>
  <c r="P386" i="1"/>
  <c r="Q386" i="1" s="1"/>
  <c r="P438" i="1"/>
  <c r="Q438" i="1" s="1"/>
  <c r="R438" i="1" s="1"/>
  <c r="Y438" i="1" s="1"/>
  <c r="P26" i="1"/>
  <c r="Q26" i="1" s="1"/>
  <c r="P37" i="1"/>
  <c r="Q37" i="1" s="1"/>
  <c r="P25" i="1"/>
  <c r="Q25" i="1" s="1"/>
  <c r="P64" i="1"/>
  <c r="Q64" i="1" s="1"/>
  <c r="P82" i="1"/>
  <c r="Q82" i="1" s="1"/>
  <c r="P87" i="1"/>
  <c r="Q87" i="1" s="1"/>
  <c r="P98" i="1"/>
  <c r="P105" i="1"/>
  <c r="Q105" i="1" s="1"/>
  <c r="P117" i="1"/>
  <c r="Q117" i="1" s="1"/>
  <c r="P123" i="1"/>
  <c r="Q123" i="1" s="1"/>
  <c r="P130" i="1"/>
  <c r="Q130" i="1" s="1"/>
  <c r="P145" i="1"/>
  <c r="Q145" i="1" s="1"/>
  <c r="P172" i="1"/>
  <c r="Q172" i="1" s="1"/>
  <c r="P196" i="1"/>
  <c r="Q196" i="1" s="1"/>
  <c r="P214" i="1"/>
  <c r="Q214" i="1" s="1"/>
  <c r="P240" i="1"/>
  <c r="Q240" i="1" s="1"/>
  <c r="P253" i="1"/>
  <c r="Q253" i="1" s="1"/>
  <c r="P362" i="1"/>
  <c r="Q362" i="1" s="1"/>
  <c r="P383" i="1"/>
  <c r="Q383" i="1" s="1"/>
  <c r="P396" i="1"/>
  <c r="Q396" i="1" s="1"/>
  <c r="P419" i="1"/>
  <c r="Q419" i="1" s="1"/>
  <c r="P436" i="1"/>
  <c r="Q436" i="1" s="1"/>
  <c r="P486" i="1"/>
  <c r="Q486" i="1" s="1"/>
  <c r="P505" i="1"/>
  <c r="Q505" i="1" s="1"/>
  <c r="P519" i="1"/>
  <c r="Q519" i="1" s="1"/>
  <c r="P110" i="1"/>
  <c r="Q110" i="1" s="1"/>
  <c r="P199" i="1"/>
  <c r="Q199" i="1" s="1"/>
  <c r="P353" i="1"/>
  <c r="Q353" i="1" s="1"/>
  <c r="P546" i="1"/>
  <c r="Q546" i="1" s="1"/>
  <c r="P588" i="1"/>
  <c r="Q588" i="1" s="1"/>
  <c r="P641" i="1"/>
  <c r="P74" i="1"/>
  <c r="Q74" i="1" s="1"/>
  <c r="P302" i="1"/>
  <c r="Q302" i="1" s="1"/>
  <c r="P421" i="1"/>
  <c r="Q421" i="1" s="1"/>
  <c r="P77" i="1"/>
  <c r="Q77" i="1" s="1"/>
  <c r="P137" i="1"/>
  <c r="Q137" i="1" s="1"/>
  <c r="P171" i="1"/>
  <c r="Q171" i="1" s="1"/>
  <c r="P184" i="1"/>
  <c r="Q184" i="1" s="1"/>
  <c r="P190" i="1"/>
  <c r="Q190" i="1" s="1"/>
  <c r="P195" i="1"/>
  <c r="Q195" i="1" s="1"/>
  <c r="P202" i="1"/>
  <c r="Q202" i="1" s="1"/>
  <c r="P213" i="1"/>
  <c r="Q213" i="1" s="1"/>
  <c r="P330" i="1"/>
  <c r="Q330" i="1" s="1"/>
  <c r="P336" i="1"/>
  <c r="Q336" i="1" s="1"/>
  <c r="P361" i="1"/>
  <c r="Q361" i="1" s="1"/>
  <c r="P377" i="1"/>
  <c r="Q377" i="1" s="1"/>
  <c r="P382" i="1"/>
  <c r="Q382" i="1" s="1"/>
  <c r="P395" i="1"/>
  <c r="Q395" i="1" s="1"/>
  <c r="P418" i="1"/>
  <c r="Q418" i="1" s="1"/>
  <c r="P435" i="1"/>
  <c r="Q435" i="1" s="1"/>
  <c r="P485" i="1"/>
  <c r="P504" i="1"/>
  <c r="Q504" i="1" s="1"/>
  <c r="P518" i="1"/>
  <c r="Q518" i="1" s="1"/>
  <c r="P548" i="1"/>
  <c r="Q548" i="1" s="1"/>
  <c r="P564" i="1"/>
  <c r="Q564" i="1" s="1"/>
  <c r="P571" i="1"/>
  <c r="Q571" i="1" s="1"/>
  <c r="P577" i="1"/>
  <c r="Q577" i="1" s="1"/>
  <c r="R577" i="1" s="1"/>
  <c r="Y577" i="1" s="1"/>
  <c r="P584" i="1"/>
  <c r="Q584" i="1" s="1"/>
  <c r="P590" i="1"/>
  <c r="Q590" i="1" s="1"/>
  <c r="P598" i="1"/>
  <c r="Q598" i="1" s="1"/>
  <c r="P624" i="1"/>
  <c r="Q624" i="1" s="1"/>
  <c r="P712" i="1"/>
  <c r="P81" i="1"/>
  <c r="Q81" i="1" s="1"/>
  <c r="P166" i="1"/>
  <c r="Q166" i="1" s="1"/>
  <c r="P76" i="1"/>
  <c r="Q76" i="1" s="1"/>
  <c r="P83" i="1"/>
  <c r="Q83" i="1" s="1"/>
  <c r="P85" i="1"/>
  <c r="Q85" i="1" s="1"/>
  <c r="P106" i="1"/>
  <c r="Q106" i="1" s="1"/>
  <c r="P112" i="1"/>
  <c r="Q112" i="1" s="1"/>
  <c r="P118" i="1"/>
  <c r="Q118" i="1" s="1"/>
  <c r="P124" i="1"/>
  <c r="Q124" i="1" s="1"/>
  <c r="P131" i="1"/>
  <c r="Q131" i="1" s="1"/>
  <c r="P212" i="1"/>
  <c r="Q212" i="1" s="1"/>
  <c r="P232" i="1"/>
  <c r="Q232" i="1" s="1"/>
  <c r="P291" i="1"/>
  <c r="Q291" i="1" s="1"/>
  <c r="P360" i="1"/>
  <c r="Q360" i="1" s="1"/>
  <c r="P381" i="1"/>
  <c r="Q381" i="1" s="1"/>
  <c r="P434" i="1"/>
  <c r="Q434" i="1" s="1"/>
  <c r="P484" i="1"/>
  <c r="Q484" i="1" s="1"/>
  <c r="P507" i="1"/>
  <c r="Q507" i="1" s="1"/>
  <c r="P538" i="1"/>
  <c r="Q538" i="1" s="1"/>
  <c r="P708" i="1"/>
  <c r="Q708" i="1" s="1"/>
  <c r="P340" i="1"/>
  <c r="Q340" i="1" s="1"/>
  <c r="P400" i="1"/>
  <c r="Q400" i="1" s="1"/>
  <c r="P95" i="1"/>
  <c r="Q95" i="1" s="1"/>
  <c r="P174" i="1"/>
  <c r="Q174" i="1" s="1"/>
  <c r="P583" i="1"/>
  <c r="Q583" i="1" s="1"/>
  <c r="P16" i="1"/>
  <c r="Q16" i="1" s="1"/>
  <c r="P23" i="1"/>
  <c r="Q23" i="1" s="1"/>
  <c r="P49" i="1"/>
  <c r="Q49" i="1" s="1"/>
  <c r="P146" i="1"/>
  <c r="Q146" i="1" s="1"/>
  <c r="P164" i="1"/>
  <c r="Q164" i="1" s="1"/>
  <c r="P185" i="1"/>
  <c r="Q185" i="1" s="1"/>
  <c r="P191" i="1"/>
  <c r="Q191" i="1" s="1"/>
  <c r="P197" i="1"/>
  <c r="Q197" i="1" s="1"/>
  <c r="P211" i="1"/>
  <c r="Q211" i="1" s="1"/>
  <c r="P230" i="1"/>
  <c r="Q230" i="1" s="1"/>
  <c r="P231" i="1"/>
  <c r="Q231" i="1" s="1"/>
  <c r="P237" i="1"/>
  <c r="Q237" i="1" s="1"/>
  <c r="P244" i="1"/>
  <c r="Q244" i="1" s="1"/>
  <c r="P267" i="1"/>
  <c r="Q267" i="1" s="1"/>
  <c r="P331" i="1"/>
  <c r="Q331" i="1" s="1"/>
  <c r="P343" i="1"/>
  <c r="Q343" i="1" s="1"/>
  <c r="P359" i="1"/>
  <c r="Q359" i="1" s="1"/>
  <c r="P380" i="1"/>
  <c r="Q380" i="1" s="1"/>
  <c r="P393" i="1"/>
  <c r="Q393" i="1" s="1"/>
  <c r="P433" i="1"/>
  <c r="Q433" i="1" s="1"/>
  <c r="P483" i="1"/>
  <c r="Q483" i="1" s="1"/>
  <c r="P506" i="1"/>
  <c r="Q506" i="1" s="1"/>
  <c r="P537" i="1"/>
  <c r="Q537" i="1" s="1"/>
  <c r="P579" i="1"/>
  <c r="Q579" i="1" s="1"/>
  <c r="P591" i="1"/>
  <c r="Q591" i="1" s="1"/>
  <c r="P649" i="1"/>
  <c r="Q649" i="1" s="1"/>
  <c r="R649" i="1" s="1"/>
  <c r="Y649" i="1" s="1"/>
  <c r="P707" i="1"/>
  <c r="Q707" i="1" s="1"/>
  <c r="P182" i="1"/>
  <c r="Q182" i="1" s="1"/>
  <c r="P116" i="1"/>
  <c r="Q116" i="1" s="1"/>
  <c r="P371" i="1"/>
  <c r="Q371" i="1" s="1"/>
  <c r="P36" i="1"/>
  <c r="Q36" i="1" s="1"/>
  <c r="P50" i="1"/>
  <c r="Q50" i="1" s="1"/>
  <c r="P56" i="1"/>
  <c r="Q56" i="1" s="1"/>
  <c r="Q177" i="1"/>
  <c r="P17" i="1"/>
  <c r="Q17" i="1" s="1"/>
  <c r="P33" i="1"/>
  <c r="Q33" i="1" s="1"/>
  <c r="P21" i="1"/>
  <c r="Q21" i="1" s="1"/>
  <c r="P48" i="1"/>
  <c r="Q48" i="1" s="1"/>
  <c r="P55" i="1"/>
  <c r="Q55" i="1" s="1"/>
  <c r="P60" i="1"/>
  <c r="Q60" i="1" s="1"/>
  <c r="P72" i="1"/>
  <c r="Q72" i="1" s="1"/>
  <c r="P92" i="1"/>
  <c r="Q92" i="1" s="1"/>
  <c r="P101" i="1"/>
  <c r="Q101" i="1" s="1"/>
  <c r="P113" i="1"/>
  <c r="Q113" i="1" s="1"/>
  <c r="P119" i="1"/>
  <c r="Q119" i="1" s="1"/>
  <c r="P155" i="1"/>
  <c r="Q155" i="1" s="1"/>
  <c r="P163" i="1"/>
  <c r="Q163" i="1" s="1"/>
  <c r="P229" i="1"/>
  <c r="Q229" i="1" s="1"/>
  <c r="P286" i="1"/>
  <c r="Q286" i="1" s="1"/>
  <c r="R286" i="1" s="1"/>
  <c r="Y286" i="1" s="1"/>
  <c r="P392" i="1"/>
  <c r="Q392" i="1" s="1"/>
  <c r="P432" i="1"/>
  <c r="Q432" i="1" s="1"/>
  <c r="P544" i="1"/>
  <c r="Q544" i="1" s="1"/>
  <c r="P567" i="1"/>
  <c r="Q567" i="1" s="1"/>
  <c r="P586" i="1"/>
  <c r="Q586" i="1" s="1"/>
  <c r="P135" i="1"/>
  <c r="Q135" i="1" s="1"/>
  <c r="P328" i="1"/>
  <c r="Q328" i="1" s="1"/>
  <c r="P522" i="1"/>
  <c r="Q522" i="1" s="1"/>
  <c r="P39" i="1"/>
  <c r="Q39" i="1" s="1"/>
  <c r="P57" i="1"/>
  <c r="Q57" i="1" s="1"/>
  <c r="P109" i="1"/>
  <c r="Q109" i="1" s="1"/>
  <c r="P207" i="1"/>
  <c r="Q207" i="1" s="1"/>
  <c r="P399" i="1"/>
  <c r="Q399" i="1" s="1"/>
  <c r="P488" i="1"/>
  <c r="Q488" i="1" s="1"/>
  <c r="P604" i="1"/>
  <c r="Q604" i="1" s="1"/>
  <c r="P682" i="1"/>
  <c r="Q682" i="1" s="1"/>
  <c r="P63" i="1"/>
  <c r="Q63" i="1" s="1"/>
  <c r="P86" i="1"/>
  <c r="Q86" i="1" s="1"/>
  <c r="P62" i="1"/>
  <c r="Q62" i="1" s="1"/>
  <c r="P22" i="1"/>
  <c r="Q22" i="1" s="1"/>
  <c r="P73" i="1"/>
  <c r="Q73" i="1" s="1"/>
  <c r="P138" i="1"/>
  <c r="Q138" i="1" s="1"/>
  <c r="P32" i="1"/>
  <c r="Q32" i="1" s="1"/>
  <c r="P20" i="1"/>
  <c r="Q20" i="1" s="1"/>
  <c r="P47" i="1"/>
  <c r="Q47" i="1" s="1"/>
  <c r="P54" i="1"/>
  <c r="Q54" i="1" s="1"/>
  <c r="P59" i="1"/>
  <c r="Q59" i="1" s="1"/>
  <c r="P71" i="1"/>
  <c r="Q71" i="1" s="1"/>
  <c r="P108" i="1"/>
  <c r="Q108" i="1" s="1"/>
  <c r="P132" i="1"/>
  <c r="Q132" i="1" s="1"/>
  <c r="P141" i="1"/>
  <c r="Q141" i="1" s="1"/>
  <c r="P148" i="1"/>
  <c r="Q148" i="1" s="1"/>
  <c r="P154" i="1"/>
  <c r="P162" i="1"/>
  <c r="Q162" i="1" s="1"/>
  <c r="P186" i="1"/>
  <c r="Q186" i="1" s="1"/>
  <c r="P192" i="1"/>
  <c r="Q192" i="1" s="1"/>
  <c r="P198" i="1"/>
  <c r="Q198" i="1" s="1"/>
  <c r="P205" i="1"/>
  <c r="Q205" i="1" s="1"/>
  <c r="P228" i="1"/>
  <c r="Q228" i="1" s="1"/>
  <c r="P285" i="1"/>
  <c r="Q285" i="1" s="1"/>
  <c r="P345" i="1"/>
  <c r="Q345" i="1" s="1"/>
  <c r="P376" i="1"/>
  <c r="Q376" i="1" s="1"/>
  <c r="P404" i="1"/>
  <c r="Q404" i="1" s="1"/>
  <c r="P391" i="1"/>
  <c r="Q391" i="1" s="1"/>
  <c r="P443" i="1"/>
  <c r="Q443" i="1" s="1"/>
  <c r="P431" i="1"/>
  <c r="Q431" i="1" s="1"/>
  <c r="P465" i="1"/>
  <c r="Q465" i="1" s="1"/>
  <c r="P469" i="1"/>
  <c r="Q469" i="1" s="1"/>
  <c r="R469" i="1" s="1"/>
  <c r="Y469" i="1" s="1"/>
  <c r="P543" i="1"/>
  <c r="Q543" i="1" s="1"/>
  <c r="R543" i="1" s="1"/>
  <c r="Y543" i="1" s="1"/>
  <c r="P550" i="1"/>
  <c r="Q550" i="1" s="1"/>
  <c r="P560" i="1"/>
  <c r="Q560" i="1" s="1"/>
  <c r="P566" i="1"/>
  <c r="Q566" i="1" s="1"/>
  <c r="P580" i="1"/>
  <c r="Q580" i="1" s="1"/>
  <c r="P157" i="1"/>
  <c r="Q157" i="1" s="1"/>
  <c r="P224" i="1"/>
  <c r="Q224" i="1" s="1"/>
  <c r="P576" i="1"/>
  <c r="Q576" i="1" s="1"/>
  <c r="P122" i="1"/>
  <c r="Q122" i="1" s="1"/>
  <c r="P34" i="1"/>
  <c r="Q34" i="1" s="1"/>
  <c r="P61" i="1"/>
  <c r="Q61" i="1" s="1"/>
  <c r="P156" i="1"/>
  <c r="Q156" i="1" s="1"/>
  <c r="P43" i="1"/>
  <c r="Q43" i="1" s="1"/>
  <c r="P31" i="1"/>
  <c r="Q31" i="1" s="1"/>
  <c r="P19" i="1"/>
  <c r="Q19" i="1" s="1"/>
  <c r="P46" i="1"/>
  <c r="Q46" i="1" s="1"/>
  <c r="P53" i="1"/>
  <c r="Q53" i="1" s="1"/>
  <c r="P58" i="1"/>
  <c r="Q58" i="1" s="1"/>
  <c r="P70" i="1"/>
  <c r="Q70" i="1" s="1"/>
  <c r="P80" i="1"/>
  <c r="Q80" i="1" s="1"/>
  <c r="P102" i="1"/>
  <c r="Q102" i="1" s="1"/>
  <c r="P107" i="1"/>
  <c r="Q107" i="1" s="1"/>
  <c r="P114" i="1"/>
  <c r="Q114" i="1" s="1"/>
  <c r="P120" i="1"/>
  <c r="Q120" i="1" s="1"/>
  <c r="P127" i="1"/>
  <c r="Q127" i="1" s="1"/>
  <c r="P161" i="1"/>
  <c r="Q161" i="1" s="1"/>
  <c r="P204" i="1"/>
  <c r="Q204" i="1" s="1"/>
  <c r="P221" i="1"/>
  <c r="Q221" i="1" s="1"/>
  <c r="P227" i="1"/>
  <c r="Q227" i="1" s="1"/>
  <c r="P356" i="1"/>
  <c r="Q356" i="1" s="1"/>
  <c r="P375" i="1"/>
  <c r="Q375" i="1" s="1"/>
  <c r="P403" i="1"/>
  <c r="Q403" i="1" s="1"/>
  <c r="R403" i="1" s="1"/>
  <c r="Y403" i="1" s="1"/>
  <c r="P390" i="1"/>
  <c r="Q390" i="1" s="1"/>
  <c r="P442" i="1"/>
  <c r="Q442" i="1" s="1"/>
  <c r="P593" i="1"/>
  <c r="Q593" i="1" s="1"/>
  <c r="R593" i="1" s="1"/>
  <c r="Y593" i="1" s="1"/>
  <c r="P721" i="1"/>
  <c r="Q721" i="1" s="1"/>
  <c r="R721" i="1" s="1"/>
  <c r="Y721" i="1" s="1"/>
  <c r="P40" i="1"/>
  <c r="Q40" i="1" s="1"/>
  <c r="P69" i="1"/>
  <c r="Q69" i="1" s="1"/>
  <c r="P150" i="1"/>
  <c r="Q150" i="1" s="1"/>
  <c r="P194" i="1"/>
  <c r="Q194" i="1" s="1"/>
  <c r="P372" i="1"/>
  <c r="Q372" i="1" s="1"/>
  <c r="P422" i="1"/>
  <c r="Q422" i="1" s="1"/>
  <c r="P503" i="1"/>
  <c r="Q503" i="1" s="1"/>
  <c r="P540" i="1"/>
  <c r="Q540" i="1" s="1"/>
  <c r="P596" i="1"/>
  <c r="Q596" i="1" s="1"/>
  <c r="P2105" i="1"/>
  <c r="Q2105" i="1" s="1"/>
  <c r="P68" i="1"/>
  <c r="Q68" i="1" s="1"/>
  <c r="P129" i="1"/>
  <c r="Q129" i="1" s="1"/>
  <c r="P295" i="1"/>
  <c r="Q295" i="1" s="1"/>
  <c r="P352" i="1"/>
  <c r="Q352" i="1" s="1"/>
  <c r="P24" i="1"/>
  <c r="Q24" i="1" s="1"/>
  <c r="P35" i="1"/>
  <c r="Q35" i="1" s="1"/>
  <c r="P42" i="1"/>
  <c r="Q42" i="1" s="1"/>
  <c r="P30" i="1"/>
  <c r="Q30" i="1" s="1"/>
  <c r="P45" i="1"/>
  <c r="Q45" i="1" s="1"/>
  <c r="P52" i="1"/>
  <c r="Q52" i="1" s="1"/>
  <c r="P79" i="1"/>
  <c r="Q79" i="1" s="1"/>
  <c r="P134" i="1"/>
  <c r="Q134" i="1" s="1"/>
  <c r="P142" i="1"/>
  <c r="Q142" i="1" s="1"/>
  <c r="P149" i="1"/>
  <c r="Q149" i="1" s="1"/>
  <c r="P160" i="1"/>
  <c r="Q160" i="1" s="1"/>
  <c r="P179" i="1"/>
  <c r="Q179" i="1" s="1"/>
  <c r="P187" i="1"/>
  <c r="Q187" i="1" s="1"/>
  <c r="P193" i="1"/>
  <c r="Q193" i="1" s="1"/>
  <c r="P203" i="1"/>
  <c r="Q203" i="1" s="1"/>
  <c r="P220" i="1"/>
  <c r="Q220" i="1" s="1"/>
  <c r="P226" i="1"/>
  <c r="Q226" i="1" s="1"/>
  <c r="P268" i="1"/>
  <c r="Q268" i="1" s="1"/>
  <c r="P279" i="1"/>
  <c r="Q279" i="1" s="1"/>
  <c r="P313" i="1"/>
  <c r="Q313" i="1" s="1"/>
  <c r="P327" i="1"/>
  <c r="Q327" i="1" s="1"/>
  <c r="P355" i="1"/>
  <c r="Q355" i="1" s="1"/>
  <c r="R355" i="1" s="1"/>
  <c r="Y355" i="1" s="1"/>
  <c r="P402" i="1"/>
  <c r="Q402" i="1" s="1"/>
  <c r="P389" i="1"/>
  <c r="Q389" i="1" s="1"/>
  <c r="P467" i="1"/>
  <c r="Q467" i="1" s="1"/>
  <c r="P491" i="1"/>
  <c r="Q491" i="1" s="1"/>
  <c r="P524" i="1"/>
  <c r="Q524" i="1" s="1"/>
  <c r="P574" i="1"/>
  <c r="Q574" i="1" s="1"/>
  <c r="P581" i="1"/>
  <c r="Q581" i="1" s="1"/>
  <c r="P587" i="1"/>
  <c r="Q587" i="1" s="1"/>
  <c r="P592" i="1"/>
  <c r="Q592" i="1" s="1"/>
  <c r="P2103" i="1"/>
  <c r="Q2103" i="1" s="1"/>
  <c r="P2109" i="1"/>
  <c r="Q2109" i="1" s="1"/>
  <c r="R2109" i="1" s="1"/>
  <c r="Y2109" i="1" s="1"/>
  <c r="P133" i="1"/>
  <c r="Q133" i="1" s="1"/>
  <c r="P2097" i="1"/>
  <c r="Q2097" i="1" s="1"/>
  <c r="P93" i="1"/>
  <c r="Q93" i="1" s="1"/>
  <c r="R93" i="1" s="1"/>
  <c r="Y93" i="1" s="1"/>
  <c r="P91" i="1"/>
  <c r="Q91" i="1" s="1"/>
  <c r="P125" i="1"/>
  <c r="Q125" i="1" s="1"/>
  <c r="P476" i="1"/>
  <c r="Q476" i="1" s="1"/>
  <c r="P477" i="1"/>
  <c r="Q477" i="1" s="1"/>
  <c r="P407" i="1"/>
  <c r="Q407" i="1" s="1"/>
  <c r="P378" i="1"/>
  <c r="Q378" i="1" s="1"/>
  <c r="P444" i="1"/>
  <c r="Q444" i="1" s="1"/>
  <c r="P455" i="1"/>
  <c r="Q455" i="1" s="1"/>
  <c r="P144" i="1"/>
  <c r="Q144" i="1" s="1"/>
  <c r="P216" i="1"/>
  <c r="Q216" i="1" s="1"/>
  <c r="P233" i="1"/>
  <c r="Q233" i="1" s="1"/>
  <c r="U12" i="1"/>
  <c r="U89" i="1"/>
  <c r="U363" i="1"/>
  <c r="U407" i="1"/>
  <c r="U434" i="1"/>
  <c r="U650" i="1"/>
  <c r="U681" i="1"/>
  <c r="U779" i="1"/>
  <c r="U788" i="1"/>
  <c r="U855" i="1"/>
  <c r="U861" i="1"/>
  <c r="U872" i="1"/>
  <c r="U997" i="1"/>
  <c r="U981" i="1"/>
  <c r="U1036" i="1"/>
  <c r="U1227" i="1"/>
  <c r="U1219" i="1"/>
  <c r="U1203" i="1"/>
  <c r="U1169" i="1"/>
  <c r="U1161" i="1"/>
  <c r="U1307" i="1"/>
  <c r="U1291" i="1"/>
  <c r="U1275" i="1"/>
  <c r="U1259" i="1"/>
  <c r="U1353" i="1"/>
  <c r="U1337" i="1"/>
  <c r="U1392" i="1"/>
  <c r="U1427" i="1"/>
  <c r="U1465" i="1"/>
  <c r="U1469" i="1"/>
  <c r="U1521" i="1"/>
  <c r="U1539" i="1"/>
  <c r="U1725" i="1"/>
  <c r="U1763" i="1"/>
  <c r="U1780" i="1"/>
  <c r="U1812" i="1"/>
  <c r="U1788" i="1"/>
  <c r="U1852" i="1"/>
  <c r="U1960" i="1"/>
  <c r="U1952" i="1"/>
  <c r="U1944" i="1"/>
  <c r="U1936" i="1"/>
  <c r="U1976" i="1"/>
  <c r="U2016" i="1"/>
  <c r="U2079" i="1"/>
  <c r="U2071" i="1"/>
  <c r="U2104" i="1"/>
  <c r="U2109" i="1"/>
  <c r="U2131" i="1"/>
  <c r="U2123" i="1"/>
  <c r="U2166" i="1"/>
  <c r="U18" i="1"/>
  <c r="U4" i="1"/>
  <c r="U174" i="1"/>
  <c r="U320" i="1"/>
  <c r="U461" i="1"/>
  <c r="U604" i="1"/>
  <c r="U690" i="1"/>
  <c r="U755" i="1"/>
  <c r="U786" i="1"/>
  <c r="U847" i="1"/>
  <c r="U891" i="1"/>
  <c r="U931" i="1"/>
  <c r="U923" i="1"/>
  <c r="U1027" i="1"/>
  <c r="U1043" i="1"/>
  <c r="U1049" i="1"/>
  <c r="U1177" i="1"/>
  <c r="U1283" i="1"/>
  <c r="U1267" i="1"/>
  <c r="U1369" i="1"/>
  <c r="U1361" i="1"/>
  <c r="U1345" i="1"/>
  <c r="U1329" i="1"/>
  <c r="U1408" i="1"/>
  <c r="U1400" i="1"/>
  <c r="U1384" i="1"/>
  <c r="U1376" i="1"/>
  <c r="U1432" i="1"/>
  <c r="U1547" i="1"/>
  <c r="U1531" i="1"/>
  <c r="U1585" i="1"/>
  <c r="U1677" i="1"/>
  <c r="U1708" i="1"/>
  <c r="U1714" i="1"/>
  <c r="U1724" i="1"/>
  <c r="U1980" i="1"/>
  <c r="U11" i="1"/>
  <c r="U13" i="1"/>
  <c r="U48" i="1"/>
  <c r="U52" i="1"/>
  <c r="U57" i="1"/>
  <c r="U81" i="1"/>
  <c r="U88" i="1"/>
  <c r="U106" i="1"/>
  <c r="U118" i="1"/>
  <c r="U122" i="1"/>
  <c r="U161" i="1"/>
  <c r="U165" i="1"/>
  <c r="U173" i="1"/>
  <c r="U206" i="1"/>
  <c r="U229" i="1"/>
  <c r="U236" i="1"/>
  <c r="U258" i="1"/>
  <c r="U250" i="1"/>
  <c r="U268" i="1"/>
  <c r="U277" i="1"/>
  <c r="U305" i="1"/>
  <c r="U343" i="1"/>
  <c r="U348" i="1"/>
  <c r="U357" i="1"/>
  <c r="U384" i="1"/>
  <c r="U406" i="1"/>
  <c r="U398" i="1"/>
  <c r="U389" i="1"/>
  <c r="U412" i="1"/>
  <c r="U421" i="1"/>
  <c r="U441" i="1"/>
  <c r="U433" i="1"/>
  <c r="U465" i="1"/>
  <c r="U471" i="1"/>
  <c r="U487" i="1"/>
  <c r="U495" i="1"/>
  <c r="U509" i="1"/>
  <c r="U523" i="1"/>
  <c r="U544" i="1"/>
  <c r="U592" i="1"/>
  <c r="U649" i="1"/>
  <c r="U669" i="1"/>
  <c r="U759" i="1"/>
  <c r="U767" i="1"/>
  <c r="U785" i="1"/>
  <c r="U787" i="1"/>
  <c r="U795" i="1"/>
  <c r="U801" i="1"/>
  <c r="U805" i="1"/>
  <c r="U809" i="1"/>
  <c r="U840" i="1"/>
  <c r="U854" i="1"/>
  <c r="U860" i="1"/>
  <c r="U871" i="1"/>
  <c r="U890" i="1"/>
  <c r="U922" i="1"/>
  <c r="U937" i="1"/>
  <c r="U1004" i="1"/>
  <c r="U996" i="1"/>
  <c r="U980" i="1"/>
  <c r="U1009" i="1"/>
  <c r="U1026" i="1"/>
  <c r="U1056" i="1"/>
  <c r="U1226" i="1"/>
  <c r="U1218" i="1"/>
  <c r="U1202" i="1"/>
  <c r="U1193" i="1"/>
  <c r="U1185" i="1"/>
  <c r="U1176" i="1"/>
  <c r="U1168" i="1"/>
  <c r="U1143" i="1"/>
  <c r="U1134" i="1"/>
  <c r="U1126" i="1"/>
  <c r="U1117" i="1"/>
  <c r="U1109" i="1"/>
  <c r="U1083" i="1"/>
  <c r="U1075" i="1"/>
  <c r="U1314" i="1"/>
  <c r="U1306" i="1"/>
  <c r="U1298" i="1"/>
  <c r="U1290" i="1"/>
  <c r="U1282" i="1"/>
  <c r="U1274" i="1"/>
  <c r="U1266" i="1"/>
  <c r="U1258" i="1"/>
  <c r="U1368" i="1"/>
  <c r="U1360" i="1"/>
  <c r="U1352" i="1"/>
  <c r="U1344" i="1"/>
  <c r="U1336" i="1"/>
  <c r="U1328" i="1"/>
  <c r="U1399" i="1"/>
  <c r="U1391" i="1"/>
  <c r="U1411" i="1"/>
  <c r="U1418" i="1"/>
  <c r="U1464" i="1"/>
  <c r="U1468" i="1"/>
  <c r="U1477" i="1"/>
  <c r="U1512" i="1"/>
  <c r="U1559" i="1"/>
  <c r="U1551" i="1"/>
  <c r="U1580" i="1"/>
  <c r="U1584" i="1"/>
  <c r="U1658" i="1"/>
  <c r="U1650" i="1"/>
  <c r="U1676" i="1"/>
  <c r="U1668" i="1"/>
  <c r="U1700" i="1"/>
  <c r="U1692" i="1"/>
  <c r="U1713" i="1"/>
  <c r="U1811" i="1"/>
  <c r="U1803" i="1"/>
  <c r="U1866" i="1"/>
  <c r="U1913" i="1"/>
  <c r="U1959" i="1"/>
  <c r="U1951" i="1"/>
  <c r="U1943" i="1"/>
  <c r="U1935" i="1"/>
  <c r="U1975" i="1"/>
  <c r="U1967" i="1"/>
  <c r="U1979" i="1"/>
  <c r="U1985" i="1"/>
  <c r="U2015" i="1"/>
  <c r="U2007" i="1"/>
  <c r="U2030" i="1"/>
  <c r="U2061" i="1"/>
  <c r="U2053" i="1"/>
  <c r="U2045" i="1"/>
  <c r="U2037" i="1"/>
  <c r="U2096" i="1"/>
  <c r="U2086" i="1"/>
  <c r="U2103" i="1"/>
  <c r="U2173" i="1"/>
  <c r="U2165" i="1"/>
  <c r="U936" i="1"/>
  <c r="U1003" i="1"/>
  <c r="U995" i="1"/>
  <c r="U987" i="1"/>
  <c r="U979" i="1"/>
  <c r="U971" i="1"/>
  <c r="U1022" i="1"/>
  <c r="U1025" i="1"/>
  <c r="U1034" i="1"/>
  <c r="U1041" i="1"/>
  <c r="U1047" i="1"/>
  <c r="U1055" i="1"/>
  <c r="U1225" i="1"/>
  <c r="U1201" i="1"/>
  <c r="U1183" i="1"/>
  <c r="U1175" i="1"/>
  <c r="U1142" i="1"/>
  <c r="U1133" i="1"/>
  <c r="U1099" i="1"/>
  <c r="U1090" i="1"/>
  <c r="U1074" i="1"/>
  <c r="U1066" i="1"/>
  <c r="U1321" i="1"/>
  <c r="U1313" i="1"/>
  <c r="U1305" i="1"/>
  <c r="U1289" i="1"/>
  <c r="U1273" i="1"/>
  <c r="U1265" i="1"/>
  <c r="U1257" i="1"/>
  <c r="U1375" i="1"/>
  <c r="U1327" i="1"/>
  <c r="U1406" i="1"/>
  <c r="U1425" i="1"/>
  <c r="U1417" i="1"/>
  <c r="U1430" i="1"/>
  <c r="U1462" i="1"/>
  <c r="U1503" i="1"/>
  <c r="U1495" i="1"/>
  <c r="U1511" i="1"/>
  <c r="U1537" i="1"/>
  <c r="U1611" i="1"/>
  <c r="U1637" i="1"/>
  <c r="U1621" i="1"/>
  <c r="U1675" i="1"/>
  <c r="U1667" i="1"/>
  <c r="U1690" i="1"/>
  <c r="U1712" i="1"/>
  <c r="U1802" i="1"/>
  <c r="U1785" i="1"/>
  <c r="U1838" i="1"/>
  <c r="U1881" i="1"/>
  <c r="U1910" i="1"/>
  <c r="U1974" i="1"/>
  <c r="U1978" i="1"/>
  <c r="U2014" i="1"/>
  <c r="U2060" i="1"/>
  <c r="U2052" i="1"/>
  <c r="U2044" i="1"/>
  <c r="U2036" i="1"/>
  <c r="U2085" i="1"/>
  <c r="U2077" i="1"/>
  <c r="U2069" i="1"/>
  <c r="U2098" i="1"/>
  <c r="U2114" i="1"/>
  <c r="U2129" i="1"/>
  <c r="U2155" i="1"/>
  <c r="U2147" i="1"/>
  <c r="U2172" i="1"/>
  <c r="U2197" i="1"/>
  <c r="U2189" i="1"/>
  <c r="U2181" i="1"/>
  <c r="U237" i="1"/>
  <c r="U259" i="1"/>
  <c r="U263" i="1"/>
  <c r="U358" i="1"/>
  <c r="U390" i="1"/>
  <c r="U422" i="1"/>
  <c r="U445" i="1"/>
  <c r="U488" i="1"/>
  <c r="U698" i="1"/>
  <c r="U806" i="1"/>
  <c r="U10" i="1"/>
  <c r="U187" i="1"/>
  <c r="U200" i="1"/>
  <c r="U205" i="1"/>
  <c r="U213" i="1"/>
  <c r="U243" i="1"/>
  <c r="U266" i="1"/>
  <c r="U288" i="1"/>
  <c r="U327" i="1"/>
  <c r="U337" i="1"/>
  <c r="U420" i="1"/>
  <c r="U440" i="1"/>
  <c r="U459" i="1"/>
  <c r="U464" i="1"/>
  <c r="U494" i="1"/>
  <c r="U505" i="1"/>
  <c r="U552" i="1"/>
  <c r="U565" i="1"/>
  <c r="U623" i="1"/>
  <c r="U631" i="1"/>
  <c r="U642" i="1"/>
  <c r="U692" i="1"/>
  <c r="U705" i="1"/>
  <c r="U725" i="1"/>
  <c r="U738" i="1"/>
  <c r="U745" i="1"/>
  <c r="U757" i="1"/>
  <c r="U784" i="1"/>
  <c r="U791" i="1"/>
  <c r="U800" i="1"/>
  <c r="U808" i="1"/>
  <c r="U839" i="1"/>
  <c r="U859" i="1"/>
  <c r="U870" i="1"/>
  <c r="U907" i="1"/>
  <c r="U913" i="1"/>
  <c r="U9" i="1"/>
  <c r="U14" i="1"/>
  <c r="U37" i="1"/>
  <c r="U29" i="1"/>
  <c r="U21" i="1"/>
  <c r="U46" i="1"/>
  <c r="U61" i="1"/>
  <c r="U65" i="1"/>
  <c r="U66" i="1"/>
  <c r="U73" i="1"/>
  <c r="U75" i="1"/>
  <c r="U80" i="1"/>
  <c r="U86" i="1"/>
  <c r="U104" i="1"/>
  <c r="U108" i="1"/>
  <c r="U119" i="1"/>
  <c r="U157" i="1"/>
  <c r="U171" i="1"/>
  <c r="U199" i="1"/>
  <c r="U204" i="1"/>
  <c r="U212" i="1"/>
  <c r="U227" i="1"/>
  <c r="U242" i="1"/>
  <c r="U302" i="1"/>
  <c r="U336" i="1"/>
  <c r="U340" i="1"/>
  <c r="U355" i="1"/>
  <c r="U404" i="1"/>
  <c r="U395" i="1"/>
  <c r="U410" i="1"/>
  <c r="U429" i="1"/>
  <c r="U439" i="1"/>
  <c r="U431" i="1"/>
  <c r="U463" i="1"/>
  <c r="U469" i="1"/>
  <c r="U485" i="1"/>
  <c r="U493" i="1"/>
  <c r="U504" i="1"/>
  <c r="U507" i="1"/>
  <c r="U531" i="1"/>
  <c r="U540" i="1"/>
  <c r="U548" i="1"/>
  <c r="U560" i="1"/>
  <c r="U564" i="1"/>
  <c r="U577" i="1"/>
  <c r="U585" i="1"/>
  <c r="U641" i="1"/>
  <c r="U691" i="1"/>
  <c r="U714" i="1"/>
  <c r="U723" i="1"/>
  <c r="U740" i="1"/>
  <c r="U744" i="1"/>
  <c r="U756" i="1"/>
  <c r="U799" i="1"/>
  <c r="U803" i="1"/>
  <c r="U807" i="1"/>
  <c r="U830" i="1"/>
  <c r="U866" i="1"/>
  <c r="U858" i="1"/>
  <c r="U896" i="1"/>
  <c r="U888" i="1"/>
  <c r="U928" i="1"/>
  <c r="U912" i="1"/>
  <c r="U951" i="1"/>
  <c r="U943" i="1"/>
  <c r="U935" i="1"/>
  <c r="U1002" i="1"/>
  <c r="U994" i="1"/>
  <c r="U986" i="1"/>
  <c r="U978" i="1"/>
  <c r="U970" i="1"/>
  <c r="U1007" i="1"/>
  <c r="U1024" i="1"/>
  <c r="U1040" i="1"/>
  <c r="U1046" i="1"/>
  <c r="U1054" i="1"/>
  <c r="U1224" i="1"/>
  <c r="U1216" i="1"/>
  <c r="U1208" i="1"/>
  <c r="U1200" i="1"/>
  <c r="U1191" i="1"/>
  <c r="U1182" i="1"/>
  <c r="U1174" i="1"/>
  <c r="U1166" i="1"/>
  <c r="U1158" i="1"/>
  <c r="U1149" i="1"/>
  <c r="U1141" i="1"/>
  <c r="U1132" i="1"/>
  <c r="U1124" i="1"/>
  <c r="U1115" i="1"/>
  <c r="U1107" i="1"/>
  <c r="U1098" i="1"/>
  <c r="U1089" i="1"/>
  <c r="U1081" i="1"/>
  <c r="U1073" i="1"/>
  <c r="U1065" i="1"/>
  <c r="U1320" i="1"/>
  <c r="U1312" i="1"/>
  <c r="U1304" i="1"/>
  <c r="U1296" i="1"/>
  <c r="U1288" i="1"/>
  <c r="U1280" i="1"/>
  <c r="U1272" i="1"/>
  <c r="U1264" i="1"/>
  <c r="U1256" i="1"/>
  <c r="U1374" i="1"/>
  <c r="U1366" i="1"/>
  <c r="U1350" i="1"/>
  <c r="U1342" i="1"/>
  <c r="U1326" i="1"/>
  <c r="U1424" i="1"/>
  <c r="U1461" i="1"/>
  <c r="U1502" i="1"/>
  <c r="U1494" i="1"/>
  <c r="U1578" i="1"/>
  <c r="U1570" i="1"/>
  <c r="U1628" i="1"/>
  <c r="U1656" i="1"/>
  <c r="U1648" i="1"/>
  <c r="U1674" i="1"/>
  <c r="U1666" i="1"/>
  <c r="U1711" i="1"/>
  <c r="U1817" i="1"/>
  <c r="U1793" i="1"/>
  <c r="U1784" i="1"/>
  <c r="U1846" i="1"/>
  <c r="U1887" i="1"/>
  <c r="U1911" i="1"/>
  <c r="U1965" i="1"/>
  <c r="U1957" i="1"/>
  <c r="U1949" i="1"/>
  <c r="U1941" i="1"/>
  <c r="U1933" i="1"/>
  <c r="U2028" i="1"/>
  <c r="U2051" i="1"/>
  <c r="U2035" i="1"/>
  <c r="U2092" i="1"/>
  <c r="U2084" i="1"/>
  <c r="U2076" i="1"/>
  <c r="U2068" i="1"/>
  <c r="U2138" i="1"/>
  <c r="U198" i="1"/>
  <c r="U539" i="1"/>
  <c r="U598" i="1"/>
  <c r="U665" i="1"/>
  <c r="U743" i="1"/>
  <c r="U810" i="1"/>
  <c r="U146" i="1"/>
  <c r="U228" i="1"/>
  <c r="U303" i="1"/>
  <c r="U313" i="1"/>
  <c r="U331" i="1"/>
  <c r="U341" i="1"/>
  <c r="U356" i="1"/>
  <c r="U383" i="1"/>
  <c r="U396" i="1"/>
  <c r="U411" i="1"/>
  <c r="U430" i="1"/>
  <c r="U486" i="1"/>
  <c r="U532" i="1"/>
  <c r="U549" i="1"/>
  <c r="U561" i="1"/>
  <c r="U578" i="1"/>
  <c r="U586" i="1"/>
  <c r="U627" i="1"/>
  <c r="U637" i="1"/>
  <c r="U667" i="1"/>
  <c r="U741" i="1"/>
  <c r="U774" i="1"/>
  <c r="U794" i="1"/>
  <c r="U804" i="1"/>
  <c r="U811" i="1"/>
  <c r="U853" i="1"/>
  <c r="U867" i="1"/>
  <c r="U921" i="1"/>
  <c r="U952" i="1"/>
  <c r="U8" i="1"/>
  <c r="U28" i="1"/>
  <c r="U72" i="1"/>
  <c r="U74" i="1"/>
  <c r="U79" i="1"/>
  <c r="U85" i="1"/>
  <c r="U103" i="1"/>
  <c r="U107" i="1"/>
  <c r="U132" i="1"/>
  <c r="U143" i="1"/>
  <c r="U148" i="1"/>
  <c r="U167" i="1"/>
  <c r="U178" i="1"/>
  <c r="U188" i="1"/>
  <c r="U192" i="1"/>
  <c r="U208" i="1"/>
  <c r="U221" i="1"/>
  <c r="U226" i="1"/>
  <c r="U241" i="1"/>
  <c r="U255" i="1"/>
  <c r="U280" i="1"/>
  <c r="U287" i="1"/>
  <c r="U289" i="1"/>
  <c r="U297" i="1"/>
  <c r="U300" i="1"/>
  <c r="U301" i="1"/>
  <c r="U318" i="1"/>
  <c r="U322" i="1"/>
  <c r="U328" i="1"/>
  <c r="U334" i="1"/>
  <c r="U345" i="1"/>
  <c r="U362" i="1"/>
  <c r="U354" i="1"/>
  <c r="U367" i="1"/>
  <c r="Z370" i="1"/>
  <c r="U381" i="1"/>
  <c r="U388" i="1"/>
  <c r="U403" i="1"/>
  <c r="U394" i="1"/>
  <c r="U417" i="1"/>
  <c r="U428" i="1"/>
  <c r="U438" i="1"/>
  <c r="U449" i="1"/>
  <c r="U458" i="1"/>
  <c r="U468" i="1"/>
  <c r="U480" i="1"/>
  <c r="U492" i="1"/>
  <c r="U484" i="1"/>
  <c r="U502" i="1"/>
  <c r="U506" i="1"/>
  <c r="U528" i="1"/>
  <c r="U520" i="1"/>
  <c r="U530" i="1"/>
  <c r="U538" i="1"/>
  <c r="U553" i="1"/>
  <c r="U570" i="1"/>
  <c r="U583" i="1"/>
  <c r="U606" i="1"/>
  <c r="U628" i="1"/>
  <c r="U638" i="1"/>
  <c r="U656" i="1"/>
  <c r="U701" i="1"/>
  <c r="U711" i="1"/>
  <c r="U736" i="1"/>
  <c r="U754" i="1"/>
  <c r="U769" i="1"/>
  <c r="U778" i="1"/>
  <c r="U781" i="1"/>
  <c r="U790" i="1"/>
  <c r="U829" i="1"/>
  <c r="U851" i="1"/>
  <c r="U865" i="1"/>
  <c r="U927" i="1"/>
  <c r="U919" i="1"/>
  <c r="U950" i="1"/>
  <c r="U1001" i="1"/>
  <c r="U993" i="1"/>
  <c r="U985" i="1"/>
  <c r="U977" i="1"/>
  <c r="U1006" i="1"/>
  <c r="U1031" i="1"/>
  <c r="U1215" i="1"/>
  <c r="U1207" i="1"/>
  <c r="U1198" i="1"/>
  <c r="U1173" i="1"/>
  <c r="U1157" i="1"/>
  <c r="U1140" i="1"/>
  <c r="U1131" i="1"/>
  <c r="U1106" i="1"/>
  <c r="U1088" i="1"/>
  <c r="U1080" i="1"/>
  <c r="U1072" i="1"/>
  <c r="U1287" i="1"/>
  <c r="U1279" i="1"/>
  <c r="U1271" i="1"/>
  <c r="U1255" i="1"/>
  <c r="U1373" i="1"/>
  <c r="U1365" i="1"/>
  <c r="U1357" i="1"/>
  <c r="U1349" i="1"/>
  <c r="U1341" i="1"/>
  <c r="U1333" i="1"/>
  <c r="U1325" i="1"/>
  <c r="U1404" i="1"/>
  <c r="U1396" i="1"/>
  <c r="U1388" i="1"/>
  <c r="U1416" i="1"/>
  <c r="U1428" i="1"/>
  <c r="U1458" i="1"/>
  <c r="U1467" i="1"/>
  <c r="U1474" i="1"/>
  <c r="U1501" i="1"/>
  <c r="U1509" i="1"/>
  <c r="U1543" i="1"/>
  <c r="U1535" i="1"/>
  <c r="U1564" i="1"/>
  <c r="U1548" i="1"/>
  <c r="U1635" i="1"/>
  <c r="U1627" i="1"/>
  <c r="U1640" i="1"/>
  <c r="U1655" i="1"/>
  <c r="U1647" i="1"/>
  <c r="U1673" i="1"/>
  <c r="U1665" i="1"/>
  <c r="U1683" i="1"/>
  <c r="U1689" i="1"/>
  <c r="U1697" i="1"/>
  <c r="U1720" i="1"/>
  <c r="U1816" i="1"/>
  <c r="U1792" i="1"/>
  <c r="U1845" i="1"/>
  <c r="U1879" i="1"/>
  <c r="U1863" i="1"/>
  <c r="U1895" i="1"/>
  <c r="U1904" i="1"/>
  <c r="U1956" i="1"/>
  <c r="U1932" i="1"/>
  <c r="U1984" i="1"/>
  <c r="U2058" i="1"/>
  <c r="U2050" i="1"/>
  <c r="U2042" i="1"/>
  <c r="U2091" i="1"/>
  <c r="U2083" i="1"/>
  <c r="U2075" i="1"/>
  <c r="U2067" i="1"/>
  <c r="U2101" i="1"/>
  <c r="U2135" i="1"/>
  <c r="U2127" i="1"/>
  <c r="U2119" i="1"/>
  <c r="U2153" i="1"/>
  <c r="U93" i="1"/>
  <c r="U53" i="1"/>
  <c r="U68" i="1"/>
  <c r="U150" i="1"/>
  <c r="U269" i="1"/>
  <c r="U306" i="1"/>
  <c r="U413" i="1"/>
  <c r="U593" i="1"/>
  <c r="U813" i="1"/>
  <c r="U51" i="1"/>
  <c r="U87" i="1"/>
  <c r="U153" i="1"/>
  <c r="U172" i="1"/>
  <c r="U183" i="1"/>
  <c r="U196" i="1"/>
  <c r="U257" i="1"/>
  <c r="U7" i="1"/>
  <c r="U35" i="1"/>
  <c r="U56" i="1"/>
  <c r="U59" i="1"/>
  <c r="U63" i="1"/>
  <c r="U67" i="1"/>
  <c r="U97" i="1"/>
  <c r="U116" i="1"/>
  <c r="U120" i="1"/>
  <c r="U129" i="1"/>
  <c r="U155" i="1"/>
  <c r="U220" i="1"/>
  <c r="U254" i="1"/>
  <c r="U272" i="1"/>
  <c r="U279" i="1"/>
  <c r="U286" i="1"/>
  <c r="U296" i="1"/>
  <c r="U299" i="1"/>
  <c r="U310" i="1"/>
  <c r="U333" i="1"/>
  <c r="U361" i="1"/>
  <c r="U353" i="1"/>
  <c r="U366" i="1"/>
  <c r="U380" i="1"/>
  <c r="U387" i="1"/>
  <c r="U402" i="1"/>
  <c r="U393" i="1"/>
  <c r="U416" i="1"/>
  <c r="U408" i="1"/>
  <c r="U457" i="1"/>
  <c r="U479" i="1"/>
  <c r="U491" i="1"/>
  <c r="U501" i="1"/>
  <c r="U527" i="1"/>
  <c r="U519" i="1"/>
  <c r="U529" i="1"/>
  <c r="U537" i="1"/>
  <c r="U569" i="1"/>
  <c r="U574" i="1"/>
  <c r="U582" i="1"/>
  <c r="U654" i="1"/>
  <c r="U710" i="1"/>
  <c r="U730" i="1"/>
  <c r="U753" i="1"/>
  <c r="U763" i="1"/>
  <c r="U765" i="1"/>
  <c r="U771" i="1"/>
  <c r="U789" i="1"/>
  <c r="U850" i="1"/>
  <c r="U864" i="1"/>
  <c r="U875" i="1"/>
  <c r="U902" i="1"/>
  <c r="U894" i="1"/>
  <c r="U886" i="1"/>
  <c r="U926" i="1"/>
  <c r="U918" i="1"/>
  <c r="U1000" i="1"/>
  <c r="U992" i="1"/>
  <c r="U984" i="1"/>
  <c r="U976" i="1"/>
  <c r="U1222" i="1"/>
  <c r="U1214" i="1"/>
  <c r="U1206" i="1"/>
  <c r="U1197" i="1"/>
  <c r="U1189" i="1"/>
  <c r="U1180" i="1"/>
  <c r="U1172" i="1"/>
  <c r="U1164" i="1"/>
  <c r="U1156" i="1"/>
  <c r="U1147" i="1"/>
  <c r="U1139" i="1"/>
  <c r="U1130" i="1"/>
  <c r="U1121" i="1"/>
  <c r="U1113" i="1"/>
  <c r="U1105" i="1"/>
  <c r="U1096" i="1"/>
  <c r="U1087" i="1"/>
  <c r="U1079" i="1"/>
  <c r="U1071" i="1"/>
  <c r="U1318" i="1"/>
  <c r="U1372" i="1"/>
  <c r="U1324" i="1"/>
  <c r="U1387" i="1"/>
  <c r="U1415" i="1"/>
  <c r="U1481" i="1"/>
  <c r="U1524" i="1"/>
  <c r="U1508" i="1"/>
  <c r="U1563" i="1"/>
  <c r="U1555" i="1"/>
  <c r="U1576" i="1"/>
  <c r="U1568" i="1"/>
  <c r="U1601" i="1"/>
  <c r="U1634" i="1"/>
  <c r="U1618" i="1"/>
  <c r="U1654" i="1"/>
  <c r="U1646" i="1"/>
  <c r="U1664" i="1"/>
  <c r="U1682" i="1"/>
  <c r="U1688" i="1"/>
  <c r="U1859" i="1"/>
  <c r="U1878" i="1"/>
  <c r="U1870" i="1"/>
  <c r="U1862" i="1"/>
  <c r="U1885" i="1"/>
  <c r="U1907" i="1"/>
  <c r="U1963" i="1"/>
  <c r="U1947" i="1"/>
  <c r="U1983" i="1"/>
  <c r="U1989" i="1"/>
  <c r="U2026" i="1"/>
  <c r="U2049" i="1"/>
  <c r="U2090" i="1"/>
  <c r="U2134" i="1"/>
  <c r="U2118" i="1"/>
  <c r="U2177" i="1"/>
  <c r="U2169" i="1"/>
  <c r="U2194" i="1"/>
  <c r="U2186" i="1"/>
  <c r="U76" i="1"/>
  <c r="U162" i="1"/>
  <c r="U215" i="1"/>
  <c r="U309" i="1"/>
  <c r="U335" i="1"/>
  <c r="U482" i="1"/>
  <c r="U498" i="1"/>
  <c r="U702" i="1"/>
  <c r="U739" i="1"/>
  <c r="U802" i="1"/>
  <c r="U30" i="1"/>
  <c r="U6" i="1"/>
  <c r="U62" i="1"/>
  <c r="U96" i="1"/>
  <c r="U145" i="1"/>
  <c r="U149" i="1"/>
  <c r="U164" i="1"/>
  <c r="U179" i="1"/>
  <c r="U189" i="1"/>
  <c r="U197" i="1"/>
  <c r="U201" i="1"/>
  <c r="U224" i="1"/>
  <c r="U239" i="1"/>
  <c r="U246" i="1"/>
  <c r="U249" i="1"/>
  <c r="U253" i="1"/>
  <c r="U295" i="1"/>
  <c r="U323" i="1"/>
  <c r="U339" i="1"/>
  <c r="U365" i="1"/>
  <c r="U401" i="1"/>
  <c r="U392" i="1"/>
  <c r="U415" i="1"/>
  <c r="U424" i="1"/>
  <c r="U447" i="1"/>
  <c r="U462" i="1"/>
  <c r="U477" i="1"/>
  <c r="U490" i="1"/>
  <c r="U512" i="1"/>
  <c r="U518" i="1"/>
  <c r="U542" i="1"/>
  <c r="U547" i="1"/>
  <c r="U551" i="1"/>
  <c r="U563" i="1"/>
  <c r="U567" i="1"/>
  <c r="U587" i="1"/>
  <c r="U591" i="1"/>
  <c r="U633" i="1"/>
  <c r="U664" i="1"/>
  <c r="U689" i="1"/>
  <c r="U697" i="1"/>
  <c r="U733" i="1"/>
  <c r="U742" i="1"/>
  <c r="U758" i="1"/>
  <c r="U770" i="1"/>
  <c r="U782" i="1"/>
  <c r="U827" i="1"/>
  <c r="U849" i="1"/>
  <c r="U901" i="1"/>
  <c r="U893" i="1"/>
  <c r="U885" i="1"/>
  <c r="U911" i="1"/>
  <c r="U933" i="1"/>
  <c r="U925" i="1"/>
  <c r="U940" i="1"/>
  <c r="U991" i="1"/>
  <c r="U975" i="1"/>
  <c r="U1029" i="1"/>
  <c r="U1213" i="1"/>
  <c r="U1163" i="1"/>
  <c r="U1155" i="1"/>
  <c r="U1112" i="1"/>
  <c r="U1103" i="1"/>
  <c r="U1095" i="1"/>
  <c r="U1086" i="1"/>
  <c r="U1078" i="1"/>
  <c r="U1070" i="1"/>
  <c r="U1317" i="1"/>
  <c r="U1309" i="1"/>
  <c r="U1301" i="1"/>
  <c r="U1293" i="1"/>
  <c r="U1285" i="1"/>
  <c r="U1277" i="1"/>
  <c r="U1269" i="1"/>
  <c r="U1261" i="1"/>
  <c r="U1378" i="1"/>
  <c r="U1414" i="1"/>
  <c r="U1459" i="1"/>
  <c r="U1463" i="1"/>
  <c r="U1472" i="1"/>
  <c r="U1523" i="1"/>
  <c r="U1562" i="1"/>
  <c r="U1554" i="1"/>
  <c r="U1583" i="1"/>
  <c r="U1575" i="1"/>
  <c r="U1567" i="1"/>
  <c r="U1587" i="1"/>
  <c r="U1600" i="1"/>
  <c r="U1633" i="1"/>
  <c r="U1625" i="1"/>
  <c r="U1617" i="1"/>
  <c r="U1653" i="1"/>
  <c r="U1645" i="1"/>
  <c r="U1663" i="1"/>
  <c r="U1681" i="1"/>
  <c r="U1710" i="1"/>
  <c r="U1702" i="1"/>
  <c r="U1718" i="1"/>
  <c r="U1757" i="1"/>
  <c r="U1767" i="1"/>
  <c r="U1777" i="1"/>
  <c r="U1781" i="1"/>
  <c r="U1843" i="1"/>
  <c r="U1857" i="1"/>
  <c r="U1877" i="1"/>
  <c r="U1884" i="1"/>
  <c r="U1962" i="1"/>
  <c r="U1946" i="1"/>
  <c r="U1982" i="1"/>
  <c r="U1988" i="1"/>
  <c r="U2033" i="1"/>
  <c r="U2025" i="1"/>
  <c r="U2040" i="1"/>
  <c r="U2089" i="1"/>
  <c r="U2099" i="1"/>
  <c r="U2133" i="1"/>
  <c r="U2176" i="1"/>
  <c r="U2160" i="1"/>
  <c r="U2193" i="1"/>
  <c r="U2185" i="1"/>
  <c r="U91" i="1"/>
  <c r="U109" i="1"/>
  <c r="U166" i="1"/>
  <c r="U186" i="1"/>
  <c r="U207" i="1"/>
  <c r="U316" i="1"/>
  <c r="U344" i="1"/>
  <c r="U374" i="1"/>
  <c r="U472" i="1"/>
  <c r="U496" i="1"/>
  <c r="U545" i="1"/>
  <c r="U611" i="1"/>
  <c r="U694" i="1"/>
  <c r="U38" i="1"/>
  <c r="U55" i="1"/>
  <c r="U58" i="1"/>
  <c r="U5" i="1"/>
  <c r="U25" i="1"/>
  <c r="U54" i="1"/>
  <c r="U69" i="1"/>
  <c r="U77" i="1"/>
  <c r="U90" i="1"/>
  <c r="U110" i="1"/>
  <c r="U144" i="1"/>
  <c r="U163" i="1"/>
  <c r="U175" i="1"/>
  <c r="U232" i="1"/>
  <c r="U245" i="1"/>
  <c r="U252" i="1"/>
  <c r="U291" i="1"/>
  <c r="U294" i="1"/>
  <c r="U338" i="1"/>
  <c r="U400" i="1"/>
  <c r="U391" i="1"/>
  <c r="U414" i="1"/>
  <c r="U423" i="1"/>
  <c r="U443" i="1"/>
  <c r="U435" i="1"/>
  <c r="U446" i="1"/>
  <c r="U476" i="1"/>
  <c r="U489" i="1"/>
  <c r="U546" i="1"/>
  <c r="U562" i="1"/>
  <c r="U566" i="1"/>
  <c r="U621" i="1"/>
  <c r="U629" i="1"/>
  <c r="U639" i="1"/>
  <c r="U671" i="1"/>
  <c r="U761" i="1"/>
  <c r="U797" i="1"/>
  <c r="U848" i="1"/>
  <c r="U881" i="1"/>
  <c r="U873" i="1"/>
  <c r="U910" i="1"/>
  <c r="U924" i="1"/>
  <c r="U916" i="1"/>
  <c r="U1028" i="1"/>
  <c r="U1220" i="1"/>
  <c r="U1212" i="1"/>
  <c r="U1204" i="1"/>
  <c r="U1195" i="1"/>
  <c r="U1187" i="1"/>
  <c r="U1178" i="1"/>
  <c r="U1170" i="1"/>
  <c r="U1162" i="1"/>
  <c r="U1154" i="1"/>
  <c r="U1145" i="1"/>
  <c r="U1137" i="1"/>
  <c r="U1128" i="1"/>
  <c r="U1119" i="1"/>
  <c r="U1111" i="1"/>
  <c r="U1102" i="1"/>
  <c r="U1094" i="1"/>
  <c r="U1085" i="1"/>
  <c r="U1077" i="1"/>
  <c r="U1069" i="1"/>
  <c r="U1316" i="1"/>
  <c r="U1308" i="1"/>
  <c r="U1292" i="1"/>
  <c r="U1284" i="1"/>
  <c r="U1276" i="1"/>
  <c r="U1260" i="1"/>
  <c r="U1370" i="1"/>
  <c r="U1362" i="1"/>
  <c r="U1354" i="1"/>
  <c r="U1346" i="1"/>
  <c r="U1338" i="1"/>
  <c r="U1330" i="1"/>
  <c r="U1322" i="1"/>
  <c r="U1409" i="1"/>
  <c r="U1401" i="1"/>
  <c r="U1393" i="1"/>
  <c r="U1385" i="1"/>
  <c r="U1377" i="1"/>
  <c r="U1413" i="1"/>
  <c r="U1498" i="1"/>
  <c r="U1522" i="1"/>
  <c r="U1514" i="1"/>
  <c r="U1582" i="1"/>
  <c r="U1574" i="1"/>
  <c r="U1586" i="1"/>
  <c r="U1632" i="1"/>
  <c r="U1624" i="1"/>
  <c r="U1616" i="1"/>
  <c r="U1670" i="1"/>
  <c r="U1662" i="1"/>
  <c r="U1726" i="1"/>
  <c r="U1766" i="1"/>
  <c r="U1797" i="1"/>
  <c r="U1789" i="1"/>
  <c r="U1856" i="1"/>
  <c r="U1876" i="1"/>
  <c r="U1868" i="1"/>
  <c r="U1901" i="1"/>
  <c r="U1953" i="1"/>
  <c r="U1945" i="1"/>
  <c r="U1969" i="1"/>
  <c r="U1981" i="1"/>
  <c r="U2009" i="1"/>
  <c r="U2032" i="1"/>
  <c r="U2024" i="1"/>
  <c r="U2105" i="1"/>
  <c r="U2132" i="1"/>
  <c r="U2124" i="1"/>
  <c r="U2116" i="1"/>
  <c r="U2184" i="1"/>
  <c r="P457" i="1"/>
  <c r="R457" i="1" s="1"/>
  <c r="P462" i="1"/>
  <c r="Q462" i="1" s="1"/>
  <c r="P463" i="1"/>
  <c r="Q463" i="1" s="1"/>
  <c r="P471" i="1"/>
  <c r="Q471" i="1" s="1"/>
  <c r="P470" i="1"/>
  <c r="Q470" i="1" s="1"/>
  <c r="P468" i="1"/>
  <c r="Q468" i="1" s="1"/>
  <c r="P461" i="1"/>
  <c r="Q461" i="1" s="1"/>
  <c r="P460" i="1"/>
  <c r="Q460" i="1" s="1"/>
  <c r="P459" i="1"/>
  <c r="Q459" i="1" s="1"/>
  <c r="P466" i="1"/>
  <c r="Q466" i="1" s="1"/>
  <c r="P458" i="1"/>
  <c r="Q458" i="1" s="1"/>
  <c r="P464" i="1"/>
  <c r="Q464" i="1" s="1"/>
  <c r="P445" i="1"/>
  <c r="Q445" i="1" s="1"/>
  <c r="P454" i="1"/>
  <c r="Q454" i="1" s="1"/>
  <c r="P441" i="1"/>
  <c r="Q441" i="1" s="1"/>
  <c r="P439" i="1"/>
  <c r="Q439" i="1" s="1"/>
  <c r="P449" i="1"/>
  <c r="Q449" i="1" s="1"/>
  <c r="P260" i="1"/>
  <c r="Q260" i="1" s="1"/>
  <c r="P448" i="1"/>
  <c r="Q448" i="1" s="1"/>
  <c r="P447" i="1"/>
  <c r="Q447" i="1" s="1"/>
  <c r="P446" i="1"/>
  <c r="Q446" i="1" s="1"/>
  <c r="P451" i="1"/>
  <c r="P1867" i="1"/>
  <c r="Q1867" i="1" s="1"/>
  <c r="P1890" i="1"/>
  <c r="Q1890" i="1" s="1"/>
  <c r="P1901" i="1"/>
  <c r="Q1901" i="1" s="1"/>
  <c r="P1849" i="1"/>
  <c r="Q1849" i="1" s="1"/>
  <c r="P1860" i="1"/>
  <c r="Q1860" i="1" s="1"/>
  <c r="P1866" i="1"/>
  <c r="Q1866" i="1" s="1"/>
  <c r="P1889" i="1"/>
  <c r="Q1889" i="1" s="1"/>
  <c r="P1900" i="1"/>
  <c r="Q1900" i="1" s="1"/>
  <c r="P1913" i="1"/>
  <c r="Q1913" i="1" s="1"/>
  <c r="P1848" i="1"/>
  <c r="Q1848" i="1" s="1"/>
  <c r="P1859" i="1"/>
  <c r="Q1859" i="1" s="1"/>
  <c r="P1865" i="1"/>
  <c r="Q1865" i="1" s="1"/>
  <c r="P1888" i="1"/>
  <c r="Q1888" i="1" s="1"/>
  <c r="P1899" i="1"/>
  <c r="Q1899" i="1" s="1"/>
  <c r="P1912" i="1"/>
  <c r="Q1912" i="1" s="1"/>
  <c r="P1847" i="1"/>
  <c r="Q1847" i="1" s="1"/>
  <c r="P1858" i="1"/>
  <c r="Q1858" i="1" s="1"/>
  <c r="P1876" i="1"/>
  <c r="Q1876" i="1" s="1"/>
  <c r="P1864" i="1"/>
  <c r="Q1864" i="1" s="1"/>
  <c r="P1887" i="1"/>
  <c r="Q1887" i="1" s="1"/>
  <c r="P1898" i="1"/>
  <c r="Q1898" i="1" s="1"/>
  <c r="P1911" i="1"/>
  <c r="Q1911" i="1" s="1"/>
  <c r="P1846" i="1"/>
  <c r="Q1846" i="1" s="1"/>
  <c r="P1875" i="1"/>
  <c r="Q1875" i="1" s="1"/>
  <c r="P1863" i="1"/>
  <c r="Q1863" i="1" s="1"/>
  <c r="P1845" i="1"/>
  <c r="Q1845" i="1" s="1"/>
  <c r="P1856" i="1"/>
  <c r="Q1856" i="1" s="1"/>
  <c r="P1874" i="1"/>
  <c r="Q1874" i="1" s="1"/>
  <c r="P1862" i="1"/>
  <c r="Q1862" i="1" s="1"/>
  <c r="P1886" i="1"/>
  <c r="Q1886" i="1" s="1"/>
  <c r="P1844" i="1"/>
  <c r="Q1844" i="1" s="1"/>
  <c r="P1855" i="1"/>
  <c r="Q1855" i="1" s="1"/>
  <c r="P1873" i="1"/>
  <c r="Q1873" i="1" s="1"/>
  <c r="P1861" i="1"/>
  <c r="Q1861" i="1" s="1"/>
  <c r="P1872" i="1"/>
  <c r="Q1872" i="1" s="1"/>
  <c r="P1871" i="1"/>
  <c r="Q1871" i="1" s="1"/>
  <c r="P1851" i="1"/>
  <c r="Q1851" i="1" s="1"/>
  <c r="P1870" i="1"/>
  <c r="Q1870" i="1" s="1"/>
  <c r="P1869" i="1"/>
  <c r="Q1869" i="1" s="1"/>
  <c r="P1892" i="1"/>
  <c r="R1892" i="1" s="1"/>
  <c r="P1903" i="1"/>
  <c r="Q1903" i="1" s="1"/>
  <c r="P1868" i="1"/>
  <c r="Q1868" i="1" s="1"/>
  <c r="P1891" i="1"/>
  <c r="R1891" i="1" s="1"/>
  <c r="P1902" i="1"/>
  <c r="Q1902" i="1" s="1"/>
  <c r="P1909" i="1"/>
  <c r="Q1909" i="1" s="1"/>
  <c r="P1895" i="1"/>
  <c r="Q1895" i="1" s="1"/>
  <c r="P1884" i="1"/>
  <c r="Q1884" i="1" s="1"/>
  <c r="P1907" i="1"/>
  <c r="Q1907" i="1" s="1"/>
  <c r="P1840" i="1"/>
  <c r="Q1840" i="1" s="1"/>
  <c r="P1839" i="1"/>
  <c r="Q1839" i="1" s="1"/>
  <c r="P1829" i="1"/>
  <c r="P1897" i="1"/>
  <c r="Q1897" i="1" s="1"/>
  <c r="P1828" i="1"/>
  <c r="Q1828" i="1" s="1"/>
  <c r="P1896" i="1"/>
  <c r="Q1896" i="1" s="1"/>
  <c r="P1910" i="1"/>
  <c r="Q1910" i="1" s="1"/>
  <c r="P1854" i="1"/>
  <c r="Q1854" i="1" s="1"/>
  <c r="P1885" i="1"/>
  <c r="Q1885" i="1" s="1"/>
  <c r="P1893" i="1"/>
  <c r="Q1893" i="1" s="1"/>
  <c r="P1908" i="1"/>
  <c r="Q1908" i="1" s="1"/>
  <c r="P1853" i="1"/>
  <c r="Q1853" i="1" s="1"/>
  <c r="P1838" i="1"/>
  <c r="Q1838" i="1" s="1"/>
  <c r="P1843" i="1"/>
  <c r="Q1843" i="1" s="1"/>
  <c r="P1852" i="1"/>
  <c r="Q1852" i="1" s="1"/>
  <c r="P1883" i="1"/>
  <c r="Q1883" i="1" s="1"/>
  <c r="P1837" i="1"/>
  <c r="Q1837" i="1" s="1"/>
  <c r="P1842" i="1"/>
  <c r="Q1842" i="1" s="1"/>
  <c r="P1850" i="1"/>
  <c r="Q1850" i="1" s="1"/>
  <c r="P1882" i="1"/>
  <c r="Q1882" i="1" s="1"/>
  <c r="P1905" i="1"/>
  <c r="Q1905" i="1" s="1"/>
  <c r="P1841" i="1"/>
  <c r="Q1841" i="1" s="1"/>
  <c r="P2146" i="1"/>
  <c r="Q2146" i="1" s="1"/>
  <c r="P2114" i="1"/>
  <c r="Q2114" i="1" s="1"/>
  <c r="P2101" i="1"/>
  <c r="Q2101" i="1" s="1"/>
  <c r="P2100" i="1"/>
  <c r="Q2100" i="1" s="1"/>
  <c r="P2099" i="1"/>
  <c r="Q2099" i="1" s="1"/>
  <c r="P2098" i="1"/>
  <c r="Q2098" i="1" s="1"/>
  <c r="P2102" i="1"/>
  <c r="Q2102" i="1" s="1"/>
  <c r="P2108" i="1"/>
  <c r="Q2108" i="1" s="1"/>
  <c r="P2096" i="1"/>
  <c r="P2107" i="1"/>
  <c r="Q2107" i="1" s="1"/>
  <c r="P2106" i="1"/>
  <c r="Q2106" i="1" s="1"/>
  <c r="P2031" i="1"/>
  <c r="Q2031" i="1" s="1"/>
  <c r="P2059" i="1"/>
  <c r="Q2059" i="1" s="1"/>
  <c r="P2065" i="1"/>
  <c r="Q2065" i="1" s="1"/>
  <c r="P2029" i="1"/>
  <c r="Q2029" i="1" s="1"/>
  <c r="P2057" i="1"/>
  <c r="Q2057" i="1" s="1"/>
  <c r="P2045" i="1"/>
  <c r="Q2045" i="1" s="1"/>
  <c r="P2088" i="1"/>
  <c r="Q2088" i="1" s="1"/>
  <c r="P2076" i="1"/>
  <c r="Q2076" i="1" s="1"/>
  <c r="P2064" i="1"/>
  <c r="Q2064" i="1" s="1"/>
  <c r="P2028" i="1"/>
  <c r="Q2028" i="1" s="1"/>
  <c r="P2056" i="1"/>
  <c r="Q2056" i="1" s="1"/>
  <c r="P2044" i="1"/>
  <c r="Q2044" i="1" s="1"/>
  <c r="P2087" i="1"/>
  <c r="Q2087" i="1" s="1"/>
  <c r="P2075" i="1"/>
  <c r="Q2075" i="1" s="1"/>
  <c r="P2063" i="1"/>
  <c r="Q2063" i="1" s="1"/>
  <c r="P2034" i="1"/>
  <c r="Q2034" i="1" s="1"/>
  <c r="P2077" i="1"/>
  <c r="Q2077" i="1" s="1"/>
  <c r="P2012" i="1"/>
  <c r="Q2012" i="1" s="1"/>
  <c r="P2027" i="1"/>
  <c r="Q2027" i="1" s="1"/>
  <c r="P2055" i="1"/>
  <c r="Q2055" i="1" s="1"/>
  <c r="P2043" i="1"/>
  <c r="Q2043" i="1" s="1"/>
  <c r="P2086" i="1"/>
  <c r="Q2086" i="1" s="1"/>
  <c r="P2074" i="1"/>
  <c r="Q2074" i="1" s="1"/>
  <c r="P2078" i="1"/>
  <c r="Q2078" i="1" s="1"/>
  <c r="P2011" i="1"/>
  <c r="Q2011" i="1" s="1"/>
  <c r="P2026" i="1"/>
  <c r="Q2026" i="1" s="1"/>
  <c r="P2054" i="1"/>
  <c r="Q2054" i="1" s="1"/>
  <c r="P2042" i="1"/>
  <c r="Q2042" i="1" s="1"/>
  <c r="P2085" i="1"/>
  <c r="Q2085" i="1" s="1"/>
  <c r="P2073" i="1"/>
  <c r="Q2073" i="1" s="1"/>
  <c r="P2035" i="1"/>
  <c r="Q2035" i="1" s="1"/>
  <c r="P2066" i="1"/>
  <c r="Q2066" i="1" s="1"/>
  <c r="P2089" i="1"/>
  <c r="Q2089" i="1" s="1"/>
  <c r="P2025" i="1"/>
  <c r="Q2025" i="1" s="1"/>
  <c r="P2053" i="1"/>
  <c r="Q2053" i="1" s="1"/>
  <c r="P2041" i="1"/>
  <c r="Q2041" i="1" s="1"/>
  <c r="P2084" i="1"/>
  <c r="Q2084" i="1" s="1"/>
  <c r="P2072" i="1"/>
  <c r="Q2072" i="1" s="1"/>
  <c r="P2047" i="1"/>
  <c r="Q2047" i="1" s="1"/>
  <c r="P2090" i="1"/>
  <c r="Q2090" i="1" s="1"/>
  <c r="P2030" i="1"/>
  <c r="Q2030" i="1" s="1"/>
  <c r="P2009" i="1"/>
  <c r="Q2009" i="1" s="1"/>
  <c r="P2024" i="1"/>
  <c r="Q2024" i="1" s="1"/>
  <c r="P2052" i="1"/>
  <c r="Q2052" i="1" s="1"/>
  <c r="P2040" i="1"/>
  <c r="Q2040" i="1" s="1"/>
  <c r="P2083" i="1"/>
  <c r="Q2083" i="1" s="1"/>
  <c r="P2071" i="1"/>
  <c r="Q2071" i="1" s="1"/>
  <c r="P2008" i="1"/>
  <c r="Q2008" i="1" s="1"/>
  <c r="P2023" i="1"/>
  <c r="Q2023" i="1" s="1"/>
  <c r="P2051" i="1"/>
  <c r="Q2051" i="1" s="1"/>
  <c r="P2039" i="1"/>
  <c r="Q2039" i="1" s="1"/>
  <c r="P2082" i="1"/>
  <c r="Q2082" i="1" s="1"/>
  <c r="P2070" i="1"/>
  <c r="Q2070" i="1" s="1"/>
  <c r="P2046" i="1"/>
  <c r="Q2046" i="1" s="1"/>
  <c r="P2007" i="1"/>
  <c r="Q2007" i="1" s="1"/>
  <c r="P2022" i="1"/>
  <c r="Q2022" i="1" s="1"/>
  <c r="P2062" i="1"/>
  <c r="Q2062" i="1" s="1"/>
  <c r="P2050" i="1"/>
  <c r="Q2050" i="1" s="1"/>
  <c r="P2038" i="1"/>
  <c r="Q2038" i="1" s="1"/>
  <c r="P2093" i="1"/>
  <c r="Q2093" i="1" s="1"/>
  <c r="P2081" i="1"/>
  <c r="Q2081" i="1" s="1"/>
  <c r="P2069" i="1"/>
  <c r="Q2069" i="1" s="1"/>
  <c r="P2058" i="1"/>
  <c r="Q2058" i="1" s="1"/>
  <c r="P2033" i="1"/>
  <c r="Q2033" i="1" s="1"/>
  <c r="P2061" i="1"/>
  <c r="Q2061" i="1" s="1"/>
  <c r="P2049" i="1"/>
  <c r="Q2049" i="1" s="1"/>
  <c r="P2037" i="1"/>
  <c r="Q2037" i="1" s="1"/>
  <c r="P2092" i="1"/>
  <c r="Q2092" i="1" s="1"/>
  <c r="P2080" i="1"/>
  <c r="Q2080" i="1" s="1"/>
  <c r="P2068" i="1"/>
  <c r="Q2068" i="1" s="1"/>
  <c r="P2032" i="1"/>
  <c r="Q2032" i="1" s="1"/>
  <c r="P2060" i="1"/>
  <c r="Q2060" i="1" s="1"/>
  <c r="P2048" i="1"/>
  <c r="Q2048" i="1" s="1"/>
  <c r="P2036" i="1"/>
  <c r="Q2036" i="1" s="1"/>
  <c r="P2091" i="1"/>
  <c r="Q2091" i="1" s="1"/>
  <c r="P2079" i="1"/>
  <c r="Q2079" i="1" s="1"/>
  <c r="P2067" i="1"/>
  <c r="Q2067" i="1" s="1"/>
  <c r="P1972" i="1"/>
  <c r="Q1972" i="1" s="1"/>
  <c r="P1953" i="1"/>
  <c r="Q1953" i="1" s="1"/>
  <c r="P1956" i="1"/>
  <c r="Q1956" i="1" s="1"/>
  <c r="P1944" i="1"/>
  <c r="Q1944" i="1" s="1"/>
  <c r="P1932" i="1"/>
  <c r="Q1932" i="1" s="1"/>
  <c r="P1973" i="1"/>
  <c r="Q1973" i="1" s="1"/>
  <c r="P1970" i="1"/>
  <c r="Q1970" i="1" s="1"/>
  <c r="P1964" i="1"/>
  <c r="Q1964" i="1" s="1"/>
  <c r="P1952" i="1"/>
  <c r="Q1952" i="1" s="1"/>
  <c r="P1940" i="1"/>
  <c r="Q1940" i="1" s="1"/>
  <c r="P1969" i="1"/>
  <c r="Q1969" i="1" s="1"/>
  <c r="P1971" i="1"/>
  <c r="Q1971" i="1" s="1"/>
  <c r="P1963" i="1"/>
  <c r="Q1963" i="1" s="1"/>
  <c r="P1951" i="1"/>
  <c r="Q1951" i="1" s="1"/>
  <c r="P1939" i="1"/>
  <c r="Q1939" i="1" s="1"/>
  <c r="P1968" i="1"/>
  <c r="Q1968" i="1" s="1"/>
  <c r="P1941" i="1"/>
  <c r="Q1941" i="1" s="1"/>
  <c r="P1962" i="1"/>
  <c r="Q1962" i="1" s="1"/>
  <c r="P1950" i="1"/>
  <c r="Q1950" i="1" s="1"/>
  <c r="P1938" i="1"/>
  <c r="Q1938" i="1" s="1"/>
  <c r="P1967" i="1"/>
  <c r="Q1967" i="1" s="1"/>
  <c r="P1961" i="1"/>
  <c r="Q1961" i="1" s="1"/>
  <c r="P1937" i="1"/>
  <c r="Q1937" i="1" s="1"/>
  <c r="P1960" i="1"/>
  <c r="Q1960" i="1" s="1"/>
  <c r="P1936" i="1"/>
  <c r="Q1936" i="1" s="1"/>
  <c r="P2005" i="1"/>
  <c r="Q2005" i="1" s="1"/>
  <c r="P1959" i="1"/>
  <c r="Q1959" i="1" s="1"/>
  <c r="P1976" i="1"/>
  <c r="Q1976" i="1" s="1"/>
  <c r="P2004" i="1"/>
  <c r="Q2004" i="1" s="1"/>
  <c r="P1955" i="1"/>
  <c r="Q1955" i="1" s="1"/>
  <c r="P1966" i="1"/>
  <c r="Q1966" i="1" s="1"/>
  <c r="P1958" i="1"/>
  <c r="Q1958" i="1" s="1"/>
  <c r="P1946" i="1"/>
  <c r="Q1946" i="1" s="1"/>
  <c r="P1934" i="1"/>
  <c r="Q1934" i="1" s="1"/>
  <c r="P1975" i="1"/>
  <c r="Q1975" i="1" s="1"/>
  <c r="P1954" i="1"/>
  <c r="Q1954" i="1" s="1"/>
  <c r="P1965" i="1"/>
  <c r="Q1965" i="1" s="1"/>
  <c r="P1957" i="1"/>
  <c r="Q1957" i="1" s="1"/>
  <c r="P1945" i="1"/>
  <c r="Q1945" i="1" s="1"/>
  <c r="P1933" i="1"/>
  <c r="Q1933" i="1" s="1"/>
  <c r="P1974" i="1"/>
  <c r="Q1974" i="1" s="1"/>
  <c r="P981" i="1"/>
  <c r="Q981" i="1" s="1"/>
  <c r="P911" i="1"/>
  <c r="Q911" i="1" s="1"/>
  <c r="P841" i="1"/>
  <c r="Q841" i="1" s="1"/>
  <c r="P829" i="1"/>
  <c r="Q829" i="1" s="1"/>
  <c r="P847" i="1"/>
  <c r="Q847" i="1" s="1"/>
  <c r="P867" i="1"/>
  <c r="Q867" i="1" s="1"/>
  <c r="P874" i="1"/>
  <c r="Q874" i="1" s="1"/>
  <c r="P892" i="1"/>
  <c r="Q892" i="1" s="1"/>
  <c r="P915" i="1"/>
  <c r="Q915" i="1" s="1"/>
  <c r="P982" i="1"/>
  <c r="Q982" i="1" s="1"/>
  <c r="P903" i="1"/>
  <c r="Q903" i="1" s="1"/>
  <c r="P914" i="1"/>
  <c r="Q914" i="1" s="1"/>
  <c r="P902" i="1"/>
  <c r="Q902" i="1" s="1"/>
  <c r="P838" i="1"/>
  <c r="Q838" i="1" s="1"/>
  <c r="P826" i="1"/>
  <c r="Q826" i="1" s="1"/>
  <c r="P856" i="1"/>
  <c r="Q856" i="1" s="1"/>
  <c r="P844" i="1"/>
  <c r="Q844" i="1" s="1"/>
  <c r="P864" i="1"/>
  <c r="Q864" i="1" s="1"/>
  <c r="P871" i="1"/>
  <c r="Q871" i="1" s="1"/>
  <c r="P901" i="1"/>
  <c r="Q901" i="1" s="1"/>
  <c r="P889" i="1"/>
  <c r="Q889" i="1" s="1"/>
  <c r="P910" i="1"/>
  <c r="Q910" i="1" s="1"/>
  <c r="P912" i="1"/>
  <c r="Q912" i="1" s="1"/>
  <c r="P1003" i="1"/>
  <c r="Q1003" i="1" s="1"/>
  <c r="P991" i="1"/>
  <c r="Q991" i="1" s="1"/>
  <c r="P979" i="1"/>
  <c r="Q979" i="1" s="1"/>
  <c r="P1006" i="1"/>
  <c r="Q1006" i="1" s="1"/>
  <c r="P837" i="1"/>
  <c r="Q837" i="1" s="1"/>
  <c r="P825" i="1"/>
  <c r="Q825" i="1" s="1"/>
  <c r="P855" i="1"/>
  <c r="Q855" i="1" s="1"/>
  <c r="P863" i="1"/>
  <c r="Q863" i="1" s="1"/>
  <c r="P882" i="1"/>
  <c r="Q882" i="1" s="1"/>
  <c r="P870" i="1"/>
  <c r="Q870" i="1" s="1"/>
  <c r="P900" i="1"/>
  <c r="Q900" i="1" s="1"/>
  <c r="P888" i="1"/>
  <c r="Q888" i="1" s="1"/>
  <c r="P909" i="1"/>
  <c r="Q909" i="1" s="1"/>
  <c r="P1002" i="1"/>
  <c r="Q1002" i="1" s="1"/>
  <c r="P990" i="1"/>
  <c r="Q990" i="1" s="1"/>
  <c r="P978" i="1"/>
  <c r="Q978" i="1" s="1"/>
  <c r="P839" i="1"/>
  <c r="Q839" i="1" s="1"/>
  <c r="P845" i="1"/>
  <c r="Q845" i="1" s="1"/>
  <c r="P836" i="1"/>
  <c r="Q836" i="1" s="1"/>
  <c r="P824" i="1"/>
  <c r="Q824" i="1" s="1"/>
  <c r="P854" i="1"/>
  <c r="Q854" i="1" s="1"/>
  <c r="P862" i="1"/>
  <c r="Q862" i="1" s="1"/>
  <c r="P881" i="1"/>
  <c r="Q881" i="1" s="1"/>
  <c r="P869" i="1"/>
  <c r="Q869" i="1" s="1"/>
  <c r="P899" i="1"/>
  <c r="Q899" i="1" s="1"/>
  <c r="P887" i="1"/>
  <c r="Q887" i="1" s="1"/>
  <c r="P908" i="1"/>
  <c r="Q908" i="1" s="1"/>
  <c r="P1001" i="1"/>
  <c r="Q1001" i="1" s="1"/>
  <c r="P989" i="1"/>
  <c r="Q989" i="1" s="1"/>
  <c r="P977" i="1"/>
  <c r="Q977" i="1" s="1"/>
  <c r="P890" i="1"/>
  <c r="Q890" i="1" s="1"/>
  <c r="P980" i="1"/>
  <c r="Q980" i="1" s="1"/>
  <c r="P835" i="1"/>
  <c r="Q835" i="1" s="1"/>
  <c r="P823" i="1"/>
  <c r="Q823" i="1" s="1"/>
  <c r="P853" i="1"/>
  <c r="Q853" i="1" s="1"/>
  <c r="P861" i="1"/>
  <c r="Q861" i="1" s="1"/>
  <c r="P880" i="1"/>
  <c r="Q880" i="1" s="1"/>
  <c r="P868" i="1"/>
  <c r="Q868" i="1" s="1"/>
  <c r="P898" i="1"/>
  <c r="Q898" i="1" s="1"/>
  <c r="P886" i="1"/>
  <c r="Q886" i="1" s="1"/>
  <c r="P907" i="1"/>
  <c r="Q907" i="1" s="1"/>
  <c r="P1000" i="1"/>
  <c r="Q1000" i="1" s="1"/>
  <c r="P988" i="1"/>
  <c r="Q988" i="1" s="1"/>
  <c r="P976" i="1"/>
  <c r="Q976" i="1" s="1"/>
  <c r="P846" i="1"/>
  <c r="Q846" i="1" s="1"/>
  <c r="P1004" i="1"/>
  <c r="Q1004" i="1" s="1"/>
  <c r="P834" i="1"/>
  <c r="Q834" i="1" s="1"/>
  <c r="P822" i="1"/>
  <c r="Q822" i="1" s="1"/>
  <c r="P852" i="1"/>
  <c r="Q852" i="1" s="1"/>
  <c r="P860" i="1"/>
  <c r="Q860" i="1" s="1"/>
  <c r="P879" i="1"/>
  <c r="Q879" i="1" s="1"/>
  <c r="P897" i="1"/>
  <c r="Q897" i="1" s="1"/>
  <c r="P885" i="1"/>
  <c r="Q885" i="1" s="1"/>
  <c r="P906" i="1"/>
  <c r="Q906" i="1" s="1"/>
  <c r="P999" i="1"/>
  <c r="Q999" i="1" s="1"/>
  <c r="P987" i="1"/>
  <c r="Q987" i="1" s="1"/>
  <c r="P975" i="1"/>
  <c r="Q975" i="1" s="1"/>
  <c r="P840" i="1"/>
  <c r="Q840" i="1" s="1"/>
  <c r="P866" i="1"/>
  <c r="Q866" i="1" s="1"/>
  <c r="P891" i="1"/>
  <c r="Q891" i="1" s="1"/>
  <c r="P865" i="1"/>
  <c r="Q865" i="1" s="1"/>
  <c r="P833" i="1"/>
  <c r="Q833" i="1" s="1"/>
  <c r="P821" i="1"/>
  <c r="Q821" i="1" s="1"/>
  <c r="P851" i="1"/>
  <c r="Q851" i="1" s="1"/>
  <c r="P859" i="1"/>
  <c r="Q859" i="1" s="1"/>
  <c r="P878" i="1"/>
  <c r="Q878" i="1" s="1"/>
  <c r="P896" i="1"/>
  <c r="Q896" i="1" s="1"/>
  <c r="P884" i="1"/>
  <c r="Q884" i="1" s="1"/>
  <c r="P905" i="1"/>
  <c r="Q905" i="1" s="1"/>
  <c r="P998" i="1"/>
  <c r="Q998" i="1" s="1"/>
  <c r="P986" i="1"/>
  <c r="Q986" i="1" s="1"/>
  <c r="P974" i="1"/>
  <c r="Q974" i="1" s="1"/>
  <c r="P828" i="1"/>
  <c r="Q828" i="1" s="1"/>
  <c r="P872" i="1"/>
  <c r="Q872" i="1" s="1"/>
  <c r="P832" i="1"/>
  <c r="Q832" i="1" s="1"/>
  <c r="P820" i="1"/>
  <c r="Q820" i="1" s="1"/>
  <c r="P850" i="1"/>
  <c r="Q850" i="1" s="1"/>
  <c r="P858" i="1"/>
  <c r="Q858" i="1" s="1"/>
  <c r="P877" i="1"/>
  <c r="Q877" i="1" s="1"/>
  <c r="P895" i="1"/>
  <c r="Q895" i="1" s="1"/>
  <c r="P883" i="1"/>
  <c r="Q883" i="1" s="1"/>
  <c r="P904" i="1"/>
  <c r="Q904" i="1" s="1"/>
  <c r="P997" i="1"/>
  <c r="Q997" i="1" s="1"/>
  <c r="P985" i="1"/>
  <c r="Q985" i="1" s="1"/>
  <c r="P973" i="1"/>
  <c r="Q973" i="1" s="1"/>
  <c r="P857" i="1"/>
  <c r="Q857" i="1" s="1"/>
  <c r="P913" i="1"/>
  <c r="Q913" i="1" s="1"/>
  <c r="P843" i="1"/>
  <c r="Q843" i="1" s="1"/>
  <c r="P831" i="1"/>
  <c r="Q831" i="1" s="1"/>
  <c r="P849" i="1"/>
  <c r="Q849" i="1" s="1"/>
  <c r="P876" i="1"/>
  <c r="Q876" i="1" s="1"/>
  <c r="P894" i="1"/>
  <c r="Q894" i="1" s="1"/>
  <c r="P996" i="1"/>
  <c r="Q996" i="1" s="1"/>
  <c r="P984" i="1"/>
  <c r="Q984" i="1" s="1"/>
  <c r="P972" i="1"/>
  <c r="Q972" i="1" s="1"/>
  <c r="P873" i="1"/>
  <c r="Q873" i="1" s="1"/>
  <c r="P827" i="1"/>
  <c r="Q827" i="1" s="1"/>
  <c r="P842" i="1"/>
  <c r="Q842" i="1" s="1"/>
  <c r="P830" i="1"/>
  <c r="Q830" i="1" s="1"/>
  <c r="P848" i="1"/>
  <c r="Q848" i="1" s="1"/>
  <c r="P875" i="1"/>
  <c r="Q875" i="1" s="1"/>
  <c r="P893" i="1"/>
  <c r="Q893" i="1" s="1"/>
  <c r="P983" i="1"/>
  <c r="Q983" i="1" s="1"/>
  <c r="P971" i="1"/>
  <c r="Q971" i="1" s="1"/>
  <c r="P1459" i="1"/>
  <c r="Q1459" i="1" s="1"/>
  <c r="P1463" i="1"/>
  <c r="Q1463" i="1" s="1"/>
  <c r="P1466" i="1"/>
  <c r="Q1466" i="1" s="1"/>
  <c r="P1460" i="1"/>
  <c r="Q1460" i="1" s="1"/>
  <c r="P1465" i="1"/>
  <c r="Q1465" i="1" s="1"/>
  <c r="P1464" i="1"/>
  <c r="Q1464" i="1" s="1"/>
  <c r="P1462" i="1"/>
  <c r="Q1462" i="1" s="1"/>
  <c r="P1458" i="1"/>
  <c r="Q1458" i="1" s="1"/>
  <c r="P1461" i="1"/>
  <c r="Q1461" i="1" s="1"/>
  <c r="P1467" i="1"/>
  <c r="Q1467" i="1" s="1"/>
  <c r="P1794" i="1"/>
  <c r="Q1794" i="1" s="1"/>
  <c r="P1792" i="1"/>
  <c r="Q1792" i="1" s="1"/>
  <c r="P1793" i="1"/>
  <c r="Q1793" i="1" s="1"/>
  <c r="P1797" i="1"/>
  <c r="Q1797" i="1" s="1"/>
  <c r="P1796" i="1"/>
  <c r="Q1796" i="1" s="1"/>
  <c r="P1795" i="1"/>
  <c r="Q1795" i="1" s="1"/>
  <c r="P1627" i="1"/>
  <c r="P1624" i="1"/>
  <c r="P1790" i="1"/>
  <c r="Q1790" i="1" s="1"/>
  <c r="P1789" i="1"/>
  <c r="Q1789" i="1" s="1"/>
  <c r="P1791" i="1"/>
  <c r="Q1791" i="1" s="1"/>
  <c r="P1788" i="1"/>
  <c r="Q1788" i="1" s="1"/>
  <c r="P1787" i="1"/>
  <c r="Q1787" i="1" s="1"/>
  <c r="P1782" i="1"/>
  <c r="Q1782" i="1" s="1"/>
  <c r="P1780" i="1"/>
  <c r="Q1780" i="1" s="1"/>
  <c r="P1781" i="1"/>
  <c r="Q1781" i="1" s="1"/>
  <c r="P1779" i="1"/>
  <c r="Q1779" i="1" s="1"/>
  <c r="P1785" i="1"/>
  <c r="Q1785" i="1" s="1"/>
  <c r="P1784" i="1"/>
  <c r="Q1784" i="1" s="1"/>
  <c r="P1783" i="1"/>
  <c r="Q1783" i="1" s="1"/>
  <c r="P1757" i="1"/>
  <c r="Q1757" i="1" s="1"/>
  <c r="P1764" i="1"/>
  <c r="Q1764" i="1" s="1"/>
  <c r="P1777" i="1"/>
  <c r="Q1777" i="1" s="1"/>
  <c r="P1761" i="1"/>
  <c r="Q1761" i="1" s="1"/>
  <c r="P1770" i="1"/>
  <c r="Q1770" i="1" s="1"/>
  <c r="P1763" i="1"/>
  <c r="Q1763" i="1" s="1"/>
  <c r="P1760" i="1"/>
  <c r="Q1760" i="1" s="1"/>
  <c r="P1759" i="1"/>
  <c r="Q1759" i="1" s="1"/>
  <c r="P1762" i="1"/>
  <c r="Q1762" i="1" s="1"/>
  <c r="P1758" i="1"/>
  <c r="Q1758" i="1" s="1"/>
  <c r="P1766" i="1"/>
  <c r="Q1766" i="1" s="1"/>
  <c r="P1765" i="1"/>
  <c r="Q1765" i="1" s="1"/>
  <c r="P1767" i="1"/>
  <c r="Q1767" i="1" s="1"/>
  <c r="P1681" i="1"/>
  <c r="Q1681" i="1" s="1"/>
  <c r="P1662" i="1"/>
  <c r="Q1662" i="1" s="1"/>
  <c r="P1684" i="1"/>
  <c r="Q1684" i="1" s="1"/>
  <c r="P1688" i="1"/>
  <c r="Q1688" i="1" s="1"/>
  <c r="P1700" i="1"/>
  <c r="Q1700" i="1" s="1"/>
  <c r="P1702" i="1"/>
  <c r="Q1702" i="1" s="1"/>
  <c r="P1711" i="1"/>
  <c r="Q1711" i="1" s="1"/>
  <c r="P1683" i="1"/>
  <c r="Q1683" i="1" s="1"/>
  <c r="P1699" i="1"/>
  <c r="Q1699" i="1" s="1"/>
  <c r="P1672" i="1"/>
  <c r="Q1672" i="1" s="1"/>
  <c r="P1682" i="1"/>
  <c r="Q1682" i="1" s="1"/>
  <c r="P1698" i="1"/>
  <c r="Q1698" i="1" s="1"/>
  <c r="P1719" i="1"/>
  <c r="Q1719" i="1" s="1"/>
  <c r="P1718" i="1"/>
  <c r="Q1718" i="1" s="1"/>
  <c r="P1670" i="1"/>
  <c r="Q1670" i="1" s="1"/>
  <c r="P1680" i="1"/>
  <c r="Q1680" i="1" s="1"/>
  <c r="P1696" i="1"/>
  <c r="Q1696" i="1" s="1"/>
  <c r="P1710" i="1"/>
  <c r="Q1710" i="1" s="1"/>
  <c r="P1717" i="1"/>
  <c r="Q1717" i="1" s="1"/>
  <c r="P1697" i="1"/>
  <c r="Q1697" i="1" s="1"/>
  <c r="P1669" i="1"/>
  <c r="Q1669" i="1" s="1"/>
  <c r="P1679" i="1"/>
  <c r="Q1679" i="1" s="1"/>
  <c r="P1695" i="1"/>
  <c r="Q1695" i="1" s="1"/>
  <c r="P1709" i="1"/>
  <c r="Q1709" i="1" s="1"/>
  <c r="P1716" i="1"/>
  <c r="Q1716" i="1" s="1"/>
  <c r="P1673" i="1"/>
  <c r="Q1673" i="1" s="1"/>
  <c r="P1668" i="1"/>
  <c r="Q1668" i="1" s="1"/>
  <c r="P1678" i="1"/>
  <c r="Q1678" i="1" s="1"/>
  <c r="P1694" i="1"/>
  <c r="Q1694" i="1" s="1"/>
  <c r="P1708" i="1"/>
  <c r="Q1708" i="1" s="1"/>
  <c r="P1715" i="1"/>
  <c r="Q1715" i="1" s="1"/>
  <c r="P1667" i="1"/>
  <c r="Q1667" i="1" s="1"/>
  <c r="P1693" i="1"/>
  <c r="Q1693" i="1" s="1"/>
  <c r="P1707" i="1"/>
  <c r="Q1707" i="1" s="1"/>
  <c r="P1666" i="1"/>
  <c r="Q1666" i="1" s="1"/>
  <c r="P1692" i="1"/>
  <c r="Q1692" i="1" s="1"/>
  <c r="P1706" i="1"/>
  <c r="Q1706" i="1" s="1"/>
  <c r="P1677" i="1"/>
  <c r="Q1677" i="1" s="1"/>
  <c r="P1665" i="1"/>
  <c r="Q1665" i="1" s="1"/>
  <c r="P1687" i="1"/>
  <c r="Q1687" i="1" s="1"/>
  <c r="P1690" i="1"/>
  <c r="Q1690" i="1" s="1"/>
  <c r="P1705" i="1"/>
  <c r="Q1705" i="1" s="1"/>
  <c r="P1714" i="1"/>
  <c r="Q1714" i="1" s="1"/>
  <c r="P1676" i="1"/>
  <c r="Q1676" i="1" s="1"/>
  <c r="P1664" i="1"/>
  <c r="Q1664" i="1" s="1"/>
  <c r="P1686" i="1"/>
  <c r="Q1686" i="1" s="1"/>
  <c r="P1704" i="1"/>
  <c r="Q1704" i="1" s="1"/>
  <c r="P1713" i="1"/>
  <c r="Q1713" i="1" s="1"/>
  <c r="P1671" i="1"/>
  <c r="Q1671" i="1" s="1"/>
  <c r="P1675" i="1"/>
  <c r="Q1675" i="1" s="1"/>
  <c r="P1663" i="1"/>
  <c r="Q1663" i="1" s="1"/>
  <c r="P1685" i="1"/>
  <c r="Q1685" i="1" s="1"/>
  <c r="P1689" i="1"/>
  <c r="Q1689" i="1" s="1"/>
  <c r="P1703" i="1"/>
  <c r="Q1703" i="1" s="1"/>
  <c r="P1712" i="1"/>
  <c r="Q1712" i="1" s="1"/>
  <c r="P1701" i="1"/>
  <c r="Q1701" i="1" s="1"/>
  <c r="P1618" i="1"/>
  <c r="Q1618" i="1" s="1"/>
  <c r="P1632" i="1"/>
  <c r="Q1632" i="1" s="1"/>
  <c r="P1620" i="1"/>
  <c r="Q1620" i="1" s="1"/>
  <c r="P1653" i="1"/>
  <c r="Q1653" i="1" s="1"/>
  <c r="P1641" i="1"/>
  <c r="Q1641" i="1" s="1"/>
  <c r="P1629" i="1"/>
  <c r="Q1629" i="1" s="1"/>
  <c r="P1617" i="1"/>
  <c r="Q1617" i="1" s="1"/>
  <c r="P1650" i="1"/>
  <c r="Q1650" i="1" s="1"/>
  <c r="P1652" i="1"/>
  <c r="Q1652" i="1" s="1"/>
  <c r="P1628" i="1"/>
  <c r="Q1628" i="1" s="1"/>
  <c r="P1616" i="1"/>
  <c r="Q1616" i="1" s="1"/>
  <c r="P1661" i="1"/>
  <c r="Q1661" i="1" s="1"/>
  <c r="P1649" i="1"/>
  <c r="Q1649" i="1" s="1"/>
  <c r="P1639" i="1"/>
  <c r="Q1639" i="1" s="1"/>
  <c r="P1615" i="1"/>
  <c r="Q1615" i="1" s="1"/>
  <c r="P1660" i="1"/>
  <c r="Q1660" i="1" s="1"/>
  <c r="P1648" i="1"/>
  <c r="Q1648" i="1" s="1"/>
  <c r="P1638" i="1"/>
  <c r="Q1638" i="1" s="1"/>
  <c r="P1626" i="1"/>
  <c r="Q1626" i="1" s="1"/>
  <c r="P1614" i="1"/>
  <c r="Q1614" i="1" s="1"/>
  <c r="P1659" i="1"/>
  <c r="Q1659" i="1" s="1"/>
  <c r="P1647" i="1"/>
  <c r="Q1647" i="1" s="1"/>
  <c r="P1637" i="1"/>
  <c r="Q1637" i="1" s="1"/>
  <c r="P1625" i="1"/>
  <c r="Q1625" i="1" s="1"/>
  <c r="P1658" i="1"/>
  <c r="Q1658" i="1" s="1"/>
  <c r="P1646" i="1"/>
  <c r="Q1646" i="1" s="1"/>
  <c r="P1631" i="1"/>
  <c r="Q1631" i="1" s="1"/>
  <c r="P1636" i="1"/>
  <c r="Q1636" i="1" s="1"/>
  <c r="P1657" i="1"/>
  <c r="Q1657" i="1" s="1"/>
  <c r="P1645" i="1"/>
  <c r="Q1645" i="1" s="1"/>
  <c r="P1635" i="1"/>
  <c r="Q1635" i="1" s="1"/>
  <c r="P1623" i="1"/>
  <c r="Q1623" i="1" s="1"/>
  <c r="P1640" i="1"/>
  <c r="Q1640" i="1" s="1"/>
  <c r="P1656" i="1"/>
  <c r="Q1656" i="1" s="1"/>
  <c r="P1644" i="1"/>
  <c r="Q1644" i="1" s="1"/>
  <c r="P1619" i="1"/>
  <c r="Q1619" i="1" s="1"/>
  <c r="P1630" i="1"/>
  <c r="Q1630" i="1" s="1"/>
  <c r="P1651" i="1"/>
  <c r="Q1651" i="1" s="1"/>
  <c r="P1611" i="1"/>
  <c r="Q1611" i="1" s="1"/>
  <c r="P1634" i="1"/>
  <c r="Q1634" i="1" s="1"/>
  <c r="P1622" i="1"/>
  <c r="Q1622" i="1" s="1"/>
  <c r="P1655" i="1"/>
  <c r="Q1655" i="1" s="1"/>
  <c r="P1643" i="1"/>
  <c r="Q1643" i="1" s="1"/>
  <c r="P1633" i="1"/>
  <c r="Q1633" i="1" s="1"/>
  <c r="P1621" i="1"/>
  <c r="Q1621" i="1" s="1"/>
  <c r="P1654" i="1"/>
  <c r="Q1654" i="1" s="1"/>
  <c r="P1642" i="1"/>
  <c r="Q1642" i="1" s="1"/>
  <c r="P1674" i="1"/>
  <c r="Q1674" i="1" s="1"/>
  <c r="P1608" i="1"/>
  <c r="P1607" i="1"/>
  <c r="P1606" i="1"/>
  <c r="P1605" i="1"/>
  <c r="P1604" i="1"/>
  <c r="P1603" i="1"/>
  <c r="P1602" i="1"/>
  <c r="P1601" i="1"/>
  <c r="P1600" i="1"/>
  <c r="P1582" i="1"/>
  <c r="Q1582" i="1" s="1"/>
  <c r="P1475" i="1"/>
  <c r="Q1475" i="1" s="1"/>
  <c r="P1484" i="1"/>
  <c r="Q1484" i="1" s="1"/>
  <c r="P1494" i="1"/>
  <c r="Q1494" i="1" s="1"/>
  <c r="P1518" i="1"/>
  <c r="Q1518" i="1" s="1"/>
  <c r="P1506" i="1"/>
  <c r="Q1506" i="1" s="1"/>
  <c r="P1536" i="1"/>
  <c r="Q1536" i="1" s="1"/>
  <c r="P1557" i="1"/>
  <c r="Q1557" i="1" s="1"/>
  <c r="P1583" i="1"/>
  <c r="Q1583" i="1" s="1"/>
  <c r="P1571" i="1"/>
  <c r="Q1571" i="1" s="1"/>
  <c r="P1596" i="1"/>
  <c r="Q1596" i="1" s="1"/>
  <c r="P1584" i="1"/>
  <c r="Q1584" i="1" s="1"/>
  <c r="P1473" i="1"/>
  <c r="Q1473" i="1" s="1"/>
  <c r="P1504" i="1"/>
  <c r="Q1504" i="1" s="1"/>
  <c r="P1528" i="1"/>
  <c r="Q1528" i="1" s="1"/>
  <c r="P1516" i="1"/>
  <c r="Q1516" i="1" s="1"/>
  <c r="P1546" i="1"/>
  <c r="Q1546" i="1" s="1"/>
  <c r="P1534" i="1"/>
  <c r="Q1534" i="1" s="1"/>
  <c r="P1555" i="1"/>
  <c r="Q1555" i="1" s="1"/>
  <c r="P1581" i="1"/>
  <c r="Q1581" i="1" s="1"/>
  <c r="P1569" i="1"/>
  <c r="Q1569" i="1" s="1"/>
  <c r="P1594" i="1"/>
  <c r="Q1594" i="1" s="1"/>
  <c r="P1492" i="1"/>
  <c r="Q1492" i="1" s="1"/>
  <c r="P1502" i="1"/>
  <c r="Q1502" i="1" s="1"/>
  <c r="P1526" i="1"/>
  <c r="Q1526" i="1" s="1"/>
  <c r="P1514" i="1"/>
  <c r="Q1514" i="1" s="1"/>
  <c r="P1544" i="1"/>
  <c r="Q1544" i="1" s="1"/>
  <c r="P1532" i="1"/>
  <c r="Q1532" i="1" s="1"/>
  <c r="P1553" i="1"/>
  <c r="Q1553" i="1" s="1"/>
  <c r="P1579" i="1"/>
  <c r="Q1579" i="1" s="1"/>
  <c r="P1567" i="1"/>
  <c r="Q1567" i="1" s="1"/>
  <c r="P1592" i="1"/>
  <c r="Q1592" i="1" s="1"/>
  <c r="P1474" i="1"/>
  <c r="Q1474" i="1" s="1"/>
  <c r="P1570" i="1"/>
  <c r="Q1570" i="1" s="1"/>
  <c r="P1503" i="1"/>
  <c r="Q1503" i="1" s="1"/>
  <c r="P1482" i="1"/>
  <c r="Q1482" i="1" s="1"/>
  <c r="P1491" i="1"/>
  <c r="Q1491" i="1" s="1"/>
  <c r="P1501" i="1"/>
  <c r="Q1501" i="1" s="1"/>
  <c r="P1525" i="1"/>
  <c r="Q1525" i="1" s="1"/>
  <c r="P1513" i="1"/>
  <c r="Q1513" i="1" s="1"/>
  <c r="P1543" i="1"/>
  <c r="Q1543" i="1" s="1"/>
  <c r="P1531" i="1"/>
  <c r="Q1531" i="1" s="1"/>
  <c r="P1564" i="1"/>
  <c r="Q1564" i="1" s="1"/>
  <c r="P1552" i="1"/>
  <c r="Q1552" i="1" s="1"/>
  <c r="P1578" i="1"/>
  <c r="Q1578" i="1" s="1"/>
  <c r="P1566" i="1"/>
  <c r="Q1566" i="1" s="1"/>
  <c r="P1591" i="1"/>
  <c r="Q1591" i="1" s="1"/>
  <c r="P1517" i="1"/>
  <c r="Q1517" i="1" s="1"/>
  <c r="P1547" i="1"/>
  <c r="Q1547" i="1" s="1"/>
  <c r="P1481" i="1"/>
  <c r="Q1481" i="1" s="1"/>
  <c r="P1483" i="1"/>
  <c r="Q1483" i="1" s="1"/>
  <c r="P1490" i="1"/>
  <c r="Q1490" i="1" s="1"/>
  <c r="P1500" i="1"/>
  <c r="Q1500" i="1" s="1"/>
  <c r="P1524" i="1"/>
  <c r="Q1524" i="1" s="1"/>
  <c r="P1512" i="1"/>
  <c r="Q1512" i="1" s="1"/>
  <c r="P1542" i="1"/>
  <c r="Q1542" i="1" s="1"/>
  <c r="P1530" i="1"/>
  <c r="Q1530" i="1" s="1"/>
  <c r="P1563" i="1"/>
  <c r="Q1563" i="1" s="1"/>
  <c r="P1551" i="1"/>
  <c r="Q1551" i="1" s="1"/>
  <c r="P1577" i="1"/>
  <c r="Q1577" i="1" s="1"/>
  <c r="P1565" i="1"/>
  <c r="Q1565" i="1" s="1"/>
  <c r="P1590" i="1"/>
  <c r="Q1590" i="1" s="1"/>
  <c r="P1595" i="1"/>
  <c r="Q1595" i="1" s="1"/>
  <c r="P1527" i="1"/>
  <c r="Q1527" i="1" s="1"/>
  <c r="P1554" i="1"/>
  <c r="Q1554" i="1" s="1"/>
  <c r="P1480" i="1"/>
  <c r="Q1480" i="1" s="1"/>
  <c r="P1489" i="1"/>
  <c r="Q1489" i="1" s="1"/>
  <c r="P1499" i="1"/>
  <c r="Q1499" i="1" s="1"/>
  <c r="P1523" i="1"/>
  <c r="Q1523" i="1" s="1"/>
  <c r="P1511" i="1"/>
  <c r="Q1511" i="1" s="1"/>
  <c r="P1541" i="1"/>
  <c r="Q1541" i="1" s="1"/>
  <c r="P1562" i="1"/>
  <c r="Q1562" i="1" s="1"/>
  <c r="P1550" i="1"/>
  <c r="Q1550" i="1" s="1"/>
  <c r="P1576" i="1"/>
  <c r="Q1576" i="1" s="1"/>
  <c r="P1589" i="1"/>
  <c r="Q1589" i="1" s="1"/>
  <c r="P1556" i="1"/>
  <c r="Q1556" i="1" s="1"/>
  <c r="P1593" i="1"/>
  <c r="Q1593" i="1" s="1"/>
  <c r="P1479" i="1"/>
  <c r="Q1479" i="1" s="1"/>
  <c r="P1488" i="1"/>
  <c r="Q1488" i="1" s="1"/>
  <c r="P1498" i="1"/>
  <c r="Q1498" i="1" s="1"/>
  <c r="P1522" i="1"/>
  <c r="Q1522" i="1" s="1"/>
  <c r="P1510" i="1"/>
  <c r="Q1510" i="1" s="1"/>
  <c r="P1540" i="1"/>
  <c r="Q1540" i="1" s="1"/>
  <c r="P1561" i="1"/>
  <c r="Q1561" i="1" s="1"/>
  <c r="P1549" i="1"/>
  <c r="Q1549" i="1" s="1"/>
  <c r="P1575" i="1"/>
  <c r="Q1575" i="1" s="1"/>
  <c r="P1588" i="1"/>
  <c r="Q1588" i="1" s="1"/>
  <c r="P1472" i="1"/>
  <c r="Q1472" i="1" s="1"/>
  <c r="P1515" i="1"/>
  <c r="Q1515" i="1" s="1"/>
  <c r="P1545" i="1"/>
  <c r="Q1545" i="1" s="1"/>
  <c r="P1478" i="1"/>
  <c r="Q1478" i="1" s="1"/>
  <c r="P1487" i="1"/>
  <c r="Q1487" i="1" s="1"/>
  <c r="P1497" i="1"/>
  <c r="Q1497" i="1" s="1"/>
  <c r="P1521" i="1"/>
  <c r="Q1521" i="1" s="1"/>
  <c r="P1509" i="1"/>
  <c r="Q1509" i="1" s="1"/>
  <c r="P1539" i="1"/>
  <c r="Q1539" i="1" s="1"/>
  <c r="P1560" i="1"/>
  <c r="Q1560" i="1" s="1"/>
  <c r="P1548" i="1"/>
  <c r="Q1548" i="1" s="1"/>
  <c r="P1574" i="1"/>
  <c r="Q1574" i="1" s="1"/>
  <c r="P1587" i="1"/>
  <c r="Q1587" i="1" s="1"/>
  <c r="P1533" i="1"/>
  <c r="Q1533" i="1" s="1"/>
  <c r="P1580" i="1"/>
  <c r="Q1580" i="1" s="1"/>
  <c r="P1568" i="1"/>
  <c r="Q1568" i="1" s="1"/>
  <c r="P1477" i="1"/>
  <c r="Q1477" i="1" s="1"/>
  <c r="P1486" i="1"/>
  <c r="Q1486" i="1" s="1"/>
  <c r="P1496" i="1"/>
  <c r="Q1496" i="1" s="1"/>
  <c r="P1520" i="1"/>
  <c r="Q1520" i="1" s="1"/>
  <c r="P1508" i="1"/>
  <c r="Q1508" i="1" s="1"/>
  <c r="P1538" i="1"/>
  <c r="Q1538" i="1" s="1"/>
  <c r="P1559" i="1"/>
  <c r="Q1559" i="1" s="1"/>
  <c r="P1573" i="1"/>
  <c r="Q1573" i="1" s="1"/>
  <c r="P1586" i="1"/>
  <c r="Q1586" i="1" s="1"/>
  <c r="P1505" i="1"/>
  <c r="Q1505" i="1" s="1"/>
  <c r="P1529" i="1"/>
  <c r="Q1529" i="1" s="1"/>
  <c r="P1535" i="1"/>
  <c r="Q1535" i="1" s="1"/>
  <c r="P1493" i="1"/>
  <c r="Q1493" i="1" s="1"/>
  <c r="P1476" i="1"/>
  <c r="Q1476" i="1" s="1"/>
  <c r="P1485" i="1"/>
  <c r="Q1485" i="1" s="1"/>
  <c r="P1495" i="1"/>
  <c r="Q1495" i="1" s="1"/>
  <c r="P1519" i="1"/>
  <c r="Q1519" i="1" s="1"/>
  <c r="P1507" i="1"/>
  <c r="Q1507" i="1" s="1"/>
  <c r="P1537" i="1"/>
  <c r="Q1537" i="1" s="1"/>
  <c r="P1558" i="1"/>
  <c r="Q1558" i="1" s="1"/>
  <c r="P1572" i="1"/>
  <c r="Q1572" i="1" s="1"/>
  <c r="P1597" i="1"/>
  <c r="Q1597" i="1" s="1"/>
  <c r="P1585" i="1"/>
  <c r="Q1585" i="1" s="1"/>
  <c r="P1286" i="1"/>
  <c r="Q1286" i="1" s="1"/>
  <c r="P1348" i="1"/>
  <c r="Q1348" i="1" s="1"/>
  <c r="P1321" i="1"/>
  <c r="Q1321" i="1" s="1"/>
  <c r="P1359" i="1"/>
  <c r="Q1359" i="1" s="1"/>
  <c r="P1311" i="1"/>
  <c r="Q1311" i="1" s="1"/>
  <c r="P1299" i="1"/>
  <c r="Q1299" i="1" s="1"/>
  <c r="P1287" i="1"/>
  <c r="Q1287" i="1" s="1"/>
  <c r="P1275" i="1"/>
  <c r="Q1275" i="1" s="1"/>
  <c r="P1263" i="1"/>
  <c r="Q1263" i="1" s="1"/>
  <c r="P1373" i="1"/>
  <c r="Q1373" i="1" s="1"/>
  <c r="P1361" i="1"/>
  <c r="Q1361" i="1" s="1"/>
  <c r="P1349" i="1"/>
  <c r="Q1349" i="1" s="1"/>
  <c r="P1337" i="1"/>
  <c r="Q1337" i="1" s="1"/>
  <c r="P1325" i="1"/>
  <c r="Q1325" i="1" s="1"/>
  <c r="P1400" i="1"/>
  <c r="Q1400" i="1" s="1"/>
  <c r="P1388" i="1"/>
  <c r="Q1388" i="1" s="1"/>
  <c r="P1376" i="1"/>
  <c r="Q1376" i="1" s="1"/>
  <c r="P1320" i="1"/>
  <c r="Q1320" i="1" s="1"/>
  <c r="P1308" i="1"/>
  <c r="Q1308" i="1" s="1"/>
  <c r="P1296" i="1"/>
  <c r="Q1296" i="1" s="1"/>
  <c r="P1284" i="1"/>
  <c r="Q1284" i="1" s="1"/>
  <c r="P1272" i="1"/>
  <c r="Q1272" i="1" s="1"/>
  <c r="P1260" i="1"/>
  <c r="Q1260" i="1" s="1"/>
  <c r="P1370" i="1"/>
  <c r="Q1370" i="1" s="1"/>
  <c r="P1358" i="1"/>
  <c r="Q1358" i="1" s="1"/>
  <c r="P1346" i="1"/>
  <c r="Q1346" i="1" s="1"/>
  <c r="P1334" i="1"/>
  <c r="Q1334" i="1" s="1"/>
  <c r="P1322" i="1"/>
  <c r="Q1322" i="1" s="1"/>
  <c r="P1397" i="1"/>
  <c r="Q1397" i="1" s="1"/>
  <c r="P1385" i="1"/>
  <c r="Q1385" i="1" s="1"/>
  <c r="P1386" i="1"/>
  <c r="Q1386" i="1" s="1"/>
  <c r="P1319" i="1"/>
  <c r="Q1319" i="1" s="1"/>
  <c r="P1307" i="1"/>
  <c r="Q1307" i="1" s="1"/>
  <c r="P1295" i="1"/>
  <c r="Q1295" i="1" s="1"/>
  <c r="P1283" i="1"/>
  <c r="Q1283" i="1" s="1"/>
  <c r="P1271" i="1"/>
  <c r="Q1271" i="1" s="1"/>
  <c r="P1259" i="1"/>
  <c r="Q1259" i="1" s="1"/>
  <c r="P1369" i="1"/>
  <c r="Q1369" i="1" s="1"/>
  <c r="P1357" i="1"/>
  <c r="Q1357" i="1" s="1"/>
  <c r="P1345" i="1"/>
  <c r="Q1345" i="1" s="1"/>
  <c r="P1333" i="1"/>
  <c r="Q1333" i="1" s="1"/>
  <c r="P1396" i="1"/>
  <c r="Q1396" i="1" s="1"/>
  <c r="P1384" i="1"/>
  <c r="Q1384" i="1" s="1"/>
  <c r="P1285" i="1"/>
  <c r="Q1285" i="1" s="1"/>
  <c r="P1323" i="1"/>
  <c r="Q1323" i="1" s="1"/>
  <c r="P1318" i="1"/>
  <c r="Q1318" i="1" s="1"/>
  <c r="P1306" i="1"/>
  <c r="Q1306" i="1" s="1"/>
  <c r="P1294" i="1"/>
  <c r="Q1294" i="1" s="1"/>
  <c r="P1282" i="1"/>
  <c r="Q1282" i="1" s="1"/>
  <c r="P1270" i="1"/>
  <c r="Q1270" i="1" s="1"/>
  <c r="P1258" i="1"/>
  <c r="Q1258" i="1" s="1"/>
  <c r="P1368" i="1"/>
  <c r="Q1368" i="1" s="1"/>
  <c r="P1356" i="1"/>
  <c r="Q1356" i="1" s="1"/>
  <c r="P1344" i="1"/>
  <c r="Q1344" i="1" s="1"/>
  <c r="P1332" i="1"/>
  <c r="Q1332" i="1" s="1"/>
  <c r="P1395" i="1"/>
  <c r="Q1395" i="1" s="1"/>
  <c r="P1383" i="1"/>
  <c r="Q1383" i="1" s="1"/>
  <c r="P1274" i="1"/>
  <c r="Q1274" i="1" s="1"/>
  <c r="P1372" i="1"/>
  <c r="Q1372" i="1" s="1"/>
  <c r="P1297" i="1"/>
  <c r="Q1297" i="1" s="1"/>
  <c r="P1317" i="1"/>
  <c r="Q1317" i="1" s="1"/>
  <c r="P1305" i="1"/>
  <c r="Q1305" i="1" s="1"/>
  <c r="P1293" i="1"/>
  <c r="Q1293" i="1" s="1"/>
  <c r="P1281" i="1"/>
  <c r="Q1281" i="1" s="1"/>
  <c r="P1269" i="1"/>
  <c r="Q1269" i="1" s="1"/>
  <c r="P1257" i="1"/>
  <c r="Q1257" i="1" s="1"/>
  <c r="P1367" i="1"/>
  <c r="Q1367" i="1" s="1"/>
  <c r="P1355" i="1"/>
  <c r="Q1355" i="1" s="1"/>
  <c r="P1343" i="1"/>
  <c r="Q1343" i="1" s="1"/>
  <c r="P1331" i="1"/>
  <c r="Q1331" i="1" s="1"/>
  <c r="P1394" i="1"/>
  <c r="Q1394" i="1" s="1"/>
  <c r="P1382" i="1"/>
  <c r="Q1382" i="1" s="1"/>
  <c r="P1298" i="1"/>
  <c r="Q1298" i="1" s="1"/>
  <c r="P1387" i="1"/>
  <c r="Q1387" i="1" s="1"/>
  <c r="P1316" i="1"/>
  <c r="Q1316" i="1" s="1"/>
  <c r="P1304" i="1"/>
  <c r="Q1304" i="1" s="1"/>
  <c r="P1292" i="1"/>
  <c r="Q1292" i="1" s="1"/>
  <c r="P1280" i="1"/>
  <c r="Q1280" i="1" s="1"/>
  <c r="P1268" i="1"/>
  <c r="Q1268" i="1" s="1"/>
  <c r="P1256" i="1"/>
  <c r="Q1256" i="1" s="1"/>
  <c r="P1366" i="1"/>
  <c r="Q1366" i="1" s="1"/>
  <c r="P1354" i="1"/>
  <c r="Q1354" i="1" s="1"/>
  <c r="P1342" i="1"/>
  <c r="Q1342" i="1" s="1"/>
  <c r="P1330" i="1"/>
  <c r="Q1330" i="1" s="1"/>
  <c r="P1393" i="1"/>
  <c r="Q1393" i="1" s="1"/>
  <c r="P1381" i="1"/>
  <c r="Q1381" i="1" s="1"/>
  <c r="P1336" i="1"/>
  <c r="Q1336" i="1" s="1"/>
  <c r="P1273" i="1"/>
  <c r="Q1273" i="1" s="1"/>
  <c r="P1347" i="1"/>
  <c r="Q1347" i="1" s="1"/>
  <c r="P1315" i="1"/>
  <c r="Q1315" i="1" s="1"/>
  <c r="P1303" i="1"/>
  <c r="Q1303" i="1" s="1"/>
  <c r="P1291" i="1"/>
  <c r="Q1291" i="1" s="1"/>
  <c r="P1279" i="1"/>
  <c r="Q1279" i="1" s="1"/>
  <c r="P1267" i="1"/>
  <c r="Q1267" i="1" s="1"/>
  <c r="P1255" i="1"/>
  <c r="Q1255" i="1" s="1"/>
  <c r="P1365" i="1"/>
  <c r="Q1365" i="1" s="1"/>
  <c r="P1353" i="1"/>
  <c r="Q1353" i="1" s="1"/>
  <c r="P1341" i="1"/>
  <c r="Q1341" i="1" s="1"/>
  <c r="P1329" i="1"/>
  <c r="Q1329" i="1" s="1"/>
  <c r="P1392" i="1"/>
  <c r="Q1392" i="1" s="1"/>
  <c r="P1380" i="1"/>
  <c r="Q1380" i="1" s="1"/>
  <c r="P1371" i="1"/>
  <c r="Q1371" i="1" s="1"/>
  <c r="P1314" i="1"/>
  <c r="Q1314" i="1" s="1"/>
  <c r="P1302" i="1"/>
  <c r="Q1302" i="1" s="1"/>
  <c r="P1290" i="1"/>
  <c r="Q1290" i="1" s="1"/>
  <c r="P1278" i="1"/>
  <c r="Q1278" i="1" s="1"/>
  <c r="P1266" i="1"/>
  <c r="Q1266" i="1" s="1"/>
  <c r="P1254" i="1"/>
  <c r="Q1254" i="1" s="1"/>
  <c r="P1364" i="1"/>
  <c r="Q1364" i="1" s="1"/>
  <c r="P1352" i="1"/>
  <c r="Q1352" i="1" s="1"/>
  <c r="P1340" i="1"/>
  <c r="Q1340" i="1" s="1"/>
  <c r="P1328" i="1"/>
  <c r="Q1328" i="1" s="1"/>
  <c r="P1391" i="1"/>
  <c r="Q1391" i="1" s="1"/>
  <c r="P1379" i="1"/>
  <c r="Q1379" i="1" s="1"/>
  <c r="P1310" i="1"/>
  <c r="Q1310" i="1" s="1"/>
  <c r="P1262" i="1"/>
  <c r="Q1262" i="1" s="1"/>
  <c r="P1360" i="1"/>
  <c r="Q1360" i="1" s="1"/>
  <c r="P1324" i="1"/>
  <c r="Q1324" i="1" s="1"/>
  <c r="P1399" i="1"/>
  <c r="Q1399" i="1" s="1"/>
  <c r="P1309" i="1"/>
  <c r="Q1309" i="1" s="1"/>
  <c r="P1261" i="1"/>
  <c r="Q1261" i="1" s="1"/>
  <c r="P1335" i="1"/>
  <c r="Q1335" i="1" s="1"/>
  <c r="P1398" i="1"/>
  <c r="Q1398" i="1" s="1"/>
  <c r="P1313" i="1"/>
  <c r="Q1313" i="1" s="1"/>
  <c r="P1301" i="1"/>
  <c r="Q1301" i="1" s="1"/>
  <c r="P1289" i="1"/>
  <c r="Q1289" i="1" s="1"/>
  <c r="P1277" i="1"/>
  <c r="Q1277" i="1" s="1"/>
  <c r="P1265" i="1"/>
  <c r="Q1265" i="1" s="1"/>
  <c r="P1375" i="1"/>
  <c r="Q1375" i="1" s="1"/>
  <c r="P1363" i="1"/>
  <c r="Q1363" i="1" s="1"/>
  <c r="P1351" i="1"/>
  <c r="Q1351" i="1" s="1"/>
  <c r="P1339" i="1"/>
  <c r="Q1339" i="1" s="1"/>
  <c r="P1327" i="1"/>
  <c r="Q1327" i="1" s="1"/>
  <c r="P1390" i="1"/>
  <c r="Q1390" i="1" s="1"/>
  <c r="P1378" i="1"/>
  <c r="Q1378" i="1" s="1"/>
  <c r="P1312" i="1"/>
  <c r="Q1312" i="1" s="1"/>
  <c r="P1300" i="1"/>
  <c r="Q1300" i="1" s="1"/>
  <c r="P1288" i="1"/>
  <c r="Q1288" i="1" s="1"/>
  <c r="P1276" i="1"/>
  <c r="Q1276" i="1" s="1"/>
  <c r="P1264" i="1"/>
  <c r="Q1264" i="1" s="1"/>
  <c r="P1374" i="1"/>
  <c r="Q1374" i="1" s="1"/>
  <c r="P1362" i="1"/>
  <c r="Q1362" i="1" s="1"/>
  <c r="P1350" i="1"/>
  <c r="Q1350" i="1" s="1"/>
  <c r="P1338" i="1"/>
  <c r="Q1338" i="1" s="1"/>
  <c r="P1326" i="1"/>
  <c r="Q1326" i="1" s="1"/>
  <c r="P1401" i="1"/>
  <c r="Q1401" i="1" s="1"/>
  <c r="P1389" i="1"/>
  <c r="Q1389" i="1" s="1"/>
  <c r="P1377" i="1"/>
  <c r="Q1377" i="1" s="1"/>
  <c r="P1140" i="1"/>
  <c r="Q1140" i="1" s="1"/>
  <c r="P1125" i="1"/>
  <c r="Q1125" i="1" s="1"/>
  <c r="P1099" i="1"/>
  <c r="Q1099" i="1" s="1"/>
  <c r="P1089" i="1"/>
  <c r="Q1089" i="1" s="1"/>
  <c r="P1120" i="1"/>
  <c r="Q1120" i="1" s="1"/>
  <c r="P1136" i="1"/>
  <c r="Q1136" i="1" s="1"/>
  <c r="P1147" i="1"/>
  <c r="Q1147" i="1" s="1"/>
  <c r="P1159" i="1"/>
  <c r="Q1159" i="1" s="1"/>
  <c r="P1187" i="1"/>
  <c r="Q1187" i="1" s="1"/>
  <c r="P1174" i="1"/>
  <c r="Q1174" i="1" s="1"/>
  <c r="P1162" i="1"/>
  <c r="Q1162" i="1" s="1"/>
  <c r="P1149" i="1"/>
  <c r="Q1149" i="1" s="1"/>
  <c r="P1137" i="1"/>
  <c r="Q1137" i="1" s="1"/>
  <c r="P1124" i="1"/>
  <c r="Q1124" i="1" s="1"/>
  <c r="P1111" i="1"/>
  <c r="Q1111" i="1" s="1"/>
  <c r="P1098" i="1"/>
  <c r="Q1098" i="1" s="1"/>
  <c r="P1085" i="1"/>
  <c r="Q1085" i="1" s="1"/>
  <c r="P1073" i="1"/>
  <c r="Q1073" i="1" s="1"/>
  <c r="P1198" i="1"/>
  <c r="Q1198" i="1" s="1"/>
  <c r="P1084" i="1"/>
  <c r="Q1084" i="1" s="1"/>
  <c r="P1109" i="1"/>
  <c r="Q1109" i="1" s="1"/>
  <c r="P1173" i="1"/>
  <c r="Q1173" i="1" s="1"/>
  <c r="P1072" i="1"/>
  <c r="Q1072" i="1" s="1"/>
  <c r="P1096" i="1"/>
  <c r="Q1096" i="1" s="1"/>
  <c r="P1196" i="1"/>
  <c r="Q1196" i="1" s="1"/>
  <c r="P1082" i="1"/>
  <c r="Q1082" i="1" s="1"/>
  <c r="P1195" i="1"/>
  <c r="Q1195" i="1" s="1"/>
  <c r="P1182" i="1"/>
  <c r="Q1182" i="1" s="1"/>
  <c r="P1170" i="1"/>
  <c r="Q1170" i="1" s="1"/>
  <c r="P1158" i="1"/>
  <c r="Q1158" i="1" s="1"/>
  <c r="P1145" i="1"/>
  <c r="Q1145" i="1" s="1"/>
  <c r="P1132" i="1"/>
  <c r="Q1132" i="1" s="1"/>
  <c r="P1119" i="1"/>
  <c r="Q1119" i="1" s="1"/>
  <c r="P1107" i="1"/>
  <c r="Q1107" i="1" s="1"/>
  <c r="P1094" i="1"/>
  <c r="Q1094" i="1" s="1"/>
  <c r="P1081" i="1"/>
  <c r="Q1081" i="1" s="1"/>
  <c r="P1069" i="1"/>
  <c r="Q1069" i="1" s="1"/>
  <c r="P1110" i="1"/>
  <c r="Q1110" i="1" s="1"/>
  <c r="P1083" i="1"/>
  <c r="Q1083" i="1" s="1"/>
  <c r="P1194" i="1"/>
  <c r="Q1194" i="1" s="1"/>
  <c r="P1181" i="1"/>
  <c r="Q1181" i="1" s="1"/>
  <c r="P1169" i="1"/>
  <c r="Q1169" i="1" s="1"/>
  <c r="P1157" i="1"/>
  <c r="Q1157" i="1" s="1"/>
  <c r="P1144" i="1"/>
  <c r="Q1144" i="1" s="1"/>
  <c r="P1131" i="1"/>
  <c r="Q1131" i="1" s="1"/>
  <c r="P1118" i="1"/>
  <c r="Q1118" i="1" s="1"/>
  <c r="P1106" i="1"/>
  <c r="Q1106" i="1" s="1"/>
  <c r="P1093" i="1"/>
  <c r="Q1093" i="1" s="1"/>
  <c r="P1080" i="1"/>
  <c r="Q1080" i="1" s="1"/>
  <c r="P1068" i="1"/>
  <c r="Q1068" i="1" s="1"/>
  <c r="P1197" i="1"/>
  <c r="Q1197" i="1" s="1"/>
  <c r="P1071" i="1"/>
  <c r="Q1071" i="1" s="1"/>
  <c r="P1133" i="1"/>
  <c r="Q1133" i="1" s="1"/>
  <c r="P1193" i="1"/>
  <c r="Q1193" i="1" s="1"/>
  <c r="P1180" i="1"/>
  <c r="Q1180" i="1" s="1"/>
  <c r="P1168" i="1"/>
  <c r="Q1168" i="1" s="1"/>
  <c r="P1156" i="1"/>
  <c r="Q1156" i="1" s="1"/>
  <c r="P1143" i="1"/>
  <c r="Q1143" i="1" s="1"/>
  <c r="P1130" i="1"/>
  <c r="Q1130" i="1" s="1"/>
  <c r="P1117" i="1"/>
  <c r="Q1117" i="1" s="1"/>
  <c r="P1105" i="1"/>
  <c r="Q1105" i="1" s="1"/>
  <c r="P1092" i="1"/>
  <c r="Q1092" i="1" s="1"/>
  <c r="P1079" i="1"/>
  <c r="Q1079" i="1" s="1"/>
  <c r="P1067" i="1"/>
  <c r="Q1067" i="1" s="1"/>
  <c r="P1123" i="1"/>
  <c r="Q1123" i="1" s="1"/>
  <c r="P1121" i="1"/>
  <c r="Q1121" i="1" s="1"/>
  <c r="P1108" i="1"/>
  <c r="Q1108" i="1" s="1"/>
  <c r="P1192" i="1"/>
  <c r="Q1192" i="1" s="1"/>
  <c r="P1179" i="1"/>
  <c r="Q1179" i="1" s="1"/>
  <c r="P1167" i="1"/>
  <c r="Q1167" i="1" s="1"/>
  <c r="P1155" i="1"/>
  <c r="Q1155" i="1" s="1"/>
  <c r="P1142" i="1"/>
  <c r="Q1142" i="1" s="1"/>
  <c r="P1129" i="1"/>
  <c r="Q1129" i="1" s="1"/>
  <c r="P1116" i="1"/>
  <c r="Q1116" i="1" s="1"/>
  <c r="P1103" i="1"/>
  <c r="Q1103" i="1" s="1"/>
  <c r="P1090" i="1"/>
  <c r="Q1090" i="1" s="1"/>
  <c r="P1078" i="1"/>
  <c r="Q1078" i="1" s="1"/>
  <c r="P1066" i="1"/>
  <c r="Q1066" i="1" s="1"/>
  <c r="P1097" i="1"/>
  <c r="Q1097" i="1" s="1"/>
  <c r="P1185" i="1"/>
  <c r="Q1185" i="1" s="1"/>
  <c r="P1095" i="1"/>
  <c r="Q1095" i="1" s="1"/>
  <c r="P1191" i="1"/>
  <c r="Q1191" i="1" s="1"/>
  <c r="P1178" i="1"/>
  <c r="Q1178" i="1" s="1"/>
  <c r="P1166" i="1"/>
  <c r="Q1166" i="1" s="1"/>
  <c r="P1154" i="1"/>
  <c r="Q1154" i="1" s="1"/>
  <c r="P1141" i="1"/>
  <c r="Q1141" i="1" s="1"/>
  <c r="P1128" i="1"/>
  <c r="Q1128" i="1" s="1"/>
  <c r="P1115" i="1"/>
  <c r="Q1115" i="1" s="1"/>
  <c r="P1102" i="1"/>
  <c r="Q1102" i="1" s="1"/>
  <c r="P1077" i="1"/>
  <c r="Q1077" i="1" s="1"/>
  <c r="P1065" i="1"/>
  <c r="Q1065" i="1" s="1"/>
  <c r="P1186" i="1"/>
  <c r="Q1186" i="1" s="1"/>
  <c r="P1172" i="1"/>
  <c r="Q1172" i="1" s="1"/>
  <c r="P1171" i="1"/>
  <c r="Q1171" i="1" s="1"/>
  <c r="P1070" i="1"/>
  <c r="Q1070" i="1" s="1"/>
  <c r="P1190" i="1"/>
  <c r="Q1190" i="1" s="1"/>
  <c r="P1177" i="1"/>
  <c r="Q1177" i="1" s="1"/>
  <c r="P1165" i="1"/>
  <c r="Q1165" i="1" s="1"/>
  <c r="P1153" i="1"/>
  <c r="Q1153" i="1" s="1"/>
  <c r="P1127" i="1"/>
  <c r="Q1127" i="1" s="1"/>
  <c r="P1114" i="1"/>
  <c r="Q1114" i="1" s="1"/>
  <c r="P1101" i="1"/>
  <c r="Q1101" i="1" s="1"/>
  <c r="P1088" i="1"/>
  <c r="Q1088" i="1" s="1"/>
  <c r="P1076" i="1"/>
  <c r="Q1076" i="1" s="1"/>
  <c r="P1064" i="1"/>
  <c r="Q1064" i="1" s="1"/>
  <c r="P1148" i="1"/>
  <c r="Q1148" i="1" s="1"/>
  <c r="P1134" i="1"/>
  <c r="Q1134" i="1" s="1"/>
  <c r="P1146" i="1"/>
  <c r="Q1146" i="1" s="1"/>
  <c r="P1189" i="1"/>
  <c r="Q1189" i="1" s="1"/>
  <c r="P1176" i="1"/>
  <c r="Q1176" i="1" s="1"/>
  <c r="P1164" i="1"/>
  <c r="Q1164" i="1" s="1"/>
  <c r="P1152" i="1"/>
  <c r="Q1152" i="1" s="1"/>
  <c r="P1139" i="1"/>
  <c r="Q1139" i="1" s="1"/>
  <c r="P1126" i="1"/>
  <c r="Q1126" i="1" s="1"/>
  <c r="P1113" i="1"/>
  <c r="Q1113" i="1" s="1"/>
  <c r="P1100" i="1"/>
  <c r="Q1100" i="1" s="1"/>
  <c r="P1087" i="1"/>
  <c r="Q1087" i="1" s="1"/>
  <c r="P1075" i="1"/>
  <c r="Q1075" i="1" s="1"/>
  <c r="P1161" i="1"/>
  <c r="Q1161" i="1" s="1"/>
  <c r="P1160" i="1"/>
  <c r="Q1160" i="1" s="1"/>
  <c r="P1183" i="1"/>
  <c r="Q1183" i="1" s="1"/>
  <c r="P1188" i="1"/>
  <c r="Q1188" i="1" s="1"/>
  <c r="P1175" i="1"/>
  <c r="Q1175" i="1" s="1"/>
  <c r="P1163" i="1"/>
  <c r="Q1163" i="1" s="1"/>
  <c r="P1151" i="1"/>
  <c r="Q1151" i="1" s="1"/>
  <c r="P1138" i="1"/>
  <c r="Q1138" i="1" s="1"/>
  <c r="P1112" i="1"/>
  <c r="Q1112" i="1" s="1"/>
  <c r="P1086" i="1"/>
  <c r="Q1086" i="1" s="1"/>
  <c r="P1074" i="1"/>
  <c r="Q1074" i="1" s="1"/>
  <c r="P1055" i="1"/>
  <c r="Q1055" i="1" s="1"/>
  <c r="P1027" i="1"/>
  <c r="Q1027" i="1" s="1"/>
  <c r="P1035" i="1"/>
  <c r="Q1035" i="1" s="1"/>
  <c r="P1040" i="1"/>
  <c r="Q1040" i="1" s="1"/>
  <c r="P1025" i="1"/>
  <c r="Q1025" i="1" s="1"/>
  <c r="P1039" i="1"/>
  <c r="Q1039" i="1" s="1"/>
  <c r="P1048" i="1"/>
  <c r="Q1048" i="1" s="1"/>
  <c r="P1052" i="1"/>
  <c r="Q1052" i="1" s="1"/>
  <c r="P1053" i="1"/>
  <c r="Q1053" i="1" s="1"/>
  <c r="P1024" i="1"/>
  <c r="Q1024" i="1" s="1"/>
  <c r="P1038" i="1"/>
  <c r="Q1038" i="1" s="1"/>
  <c r="P1047" i="1"/>
  <c r="Q1047" i="1" s="1"/>
  <c r="P1051" i="1"/>
  <c r="Q1051" i="1" s="1"/>
  <c r="P1043" i="1"/>
  <c r="Q1043" i="1" s="1"/>
  <c r="P1022" i="1"/>
  <c r="Q1022" i="1" s="1"/>
  <c r="P1023" i="1"/>
  <c r="Q1023" i="1" s="1"/>
  <c r="P1037" i="1"/>
  <c r="Q1037" i="1" s="1"/>
  <c r="P1046" i="1"/>
  <c r="Q1046" i="1" s="1"/>
  <c r="P1050" i="1"/>
  <c r="Q1050" i="1" s="1"/>
  <c r="P1036" i="1"/>
  <c r="Q1036" i="1" s="1"/>
  <c r="P1034" i="1"/>
  <c r="Q1034" i="1" s="1"/>
  <c r="P1021" i="1"/>
  <c r="Q1021" i="1" s="1"/>
  <c r="P1028" i="1"/>
  <c r="Q1028" i="1" s="1"/>
  <c r="P1041" i="1"/>
  <c r="Q1041" i="1" s="1"/>
  <c r="P1026" i="1"/>
  <c r="Q1026" i="1" s="1"/>
  <c r="P1020" i="1"/>
  <c r="Q1020" i="1" s="1"/>
  <c r="P1033" i="1"/>
  <c r="Q1033" i="1" s="1"/>
  <c r="P1029" i="1"/>
  <c r="Q1029" i="1" s="1"/>
  <c r="P1056" i="1"/>
  <c r="Q1056" i="1" s="1"/>
  <c r="P1019" i="1"/>
  <c r="Q1019" i="1" s="1"/>
  <c r="P1032" i="1"/>
  <c r="Q1032" i="1" s="1"/>
  <c r="P1054" i="1"/>
  <c r="Q1054" i="1" s="1"/>
  <c r="P1031" i="1"/>
  <c r="Q1031" i="1" s="1"/>
  <c r="P1045" i="1"/>
  <c r="Q1045" i="1" s="1"/>
  <c r="P1042" i="1"/>
  <c r="Q1042" i="1" s="1"/>
  <c r="P1049" i="1"/>
  <c r="Q1049" i="1" s="1"/>
  <c r="P1030" i="1"/>
  <c r="Q1030" i="1" s="1"/>
  <c r="P1044" i="1"/>
  <c r="Q1044" i="1" s="1"/>
  <c r="P1057" i="1"/>
  <c r="Q1057" i="1" s="1"/>
  <c r="P792" i="1"/>
  <c r="Q792" i="1" s="1"/>
  <c r="P812" i="1"/>
  <c r="Q812" i="1" s="1"/>
  <c r="P793" i="1"/>
  <c r="Q793" i="1" s="1"/>
  <c r="P813" i="1"/>
  <c r="Q813" i="1" s="1"/>
  <c r="P811" i="1"/>
  <c r="Q811" i="1" s="1"/>
  <c r="P796" i="1"/>
  <c r="Q796" i="1" s="1"/>
  <c r="P791" i="1"/>
  <c r="Q791" i="1" s="1"/>
  <c r="P795" i="1"/>
  <c r="Q795" i="1" s="1"/>
  <c r="P770" i="1"/>
  <c r="Q770" i="1" s="1"/>
  <c r="P735" i="1"/>
  <c r="Q735" i="1" s="1"/>
  <c r="P717" i="1"/>
  <c r="Q717" i="1" s="1"/>
  <c r="P726" i="1"/>
  <c r="Q726" i="1" s="1"/>
  <c r="P775" i="1"/>
  <c r="Q775" i="1" s="1"/>
  <c r="P733" i="1"/>
  <c r="Q733" i="1" s="1"/>
  <c r="P729" i="1"/>
  <c r="R729" i="1" s="1"/>
  <c r="P739" i="1"/>
  <c r="Q739" i="1" s="1"/>
  <c r="P722" i="1"/>
  <c r="Q722" i="1" s="1"/>
  <c r="P720" i="1"/>
  <c r="Q720" i="1" s="1"/>
  <c r="P732" i="1"/>
  <c r="Q732" i="1" s="1"/>
  <c r="P746" i="1"/>
  <c r="Q746" i="1" s="1"/>
  <c r="P759" i="1"/>
  <c r="Q759" i="1" s="1"/>
  <c r="P767" i="1"/>
  <c r="Q767" i="1" s="1"/>
  <c r="P771" i="1"/>
  <c r="Q771" i="1" s="1"/>
  <c r="P787" i="1"/>
  <c r="Q787" i="1" s="1"/>
  <c r="P741" i="1"/>
  <c r="Q741" i="1" s="1"/>
  <c r="P745" i="1"/>
  <c r="Q745" i="1" s="1"/>
  <c r="P731" i="1"/>
  <c r="Q731" i="1" s="1"/>
  <c r="P740" i="1"/>
  <c r="Q740" i="1" s="1"/>
  <c r="P744" i="1"/>
  <c r="Q744" i="1" s="1"/>
  <c r="P749" i="1"/>
  <c r="Q749" i="1" s="1"/>
  <c r="P756" i="1"/>
  <c r="Q756" i="1" s="1"/>
  <c r="P769" i="1"/>
  <c r="Q769" i="1" s="1"/>
  <c r="P781" i="1"/>
  <c r="Q781" i="1" s="1"/>
  <c r="P786" i="1"/>
  <c r="Q786" i="1" s="1"/>
  <c r="P802" i="1"/>
  <c r="Q802" i="1" s="1"/>
  <c r="P806" i="1"/>
  <c r="Q806" i="1" s="1"/>
  <c r="P810" i="1"/>
  <c r="Q810" i="1" s="1"/>
  <c r="P757" i="1"/>
  <c r="Q757" i="1" s="1"/>
  <c r="P798" i="1"/>
  <c r="Q798" i="1" s="1"/>
  <c r="P710" i="1"/>
  <c r="Q710" i="1" s="1"/>
  <c r="P730" i="1"/>
  <c r="Q730" i="1" s="1"/>
  <c r="P738" i="1"/>
  <c r="Q738" i="1" s="1"/>
  <c r="P785" i="1"/>
  <c r="Q785" i="1" s="1"/>
  <c r="P801" i="1"/>
  <c r="Q801" i="1" s="1"/>
  <c r="P709" i="1"/>
  <c r="R709" i="1" s="1"/>
  <c r="P737" i="1"/>
  <c r="Q737" i="1" s="1"/>
  <c r="P754" i="1"/>
  <c r="Q754" i="1" s="1"/>
  <c r="P766" i="1"/>
  <c r="Q766" i="1" s="1"/>
  <c r="P778" i="1"/>
  <c r="Q778" i="1" s="1"/>
  <c r="P784" i="1"/>
  <c r="Q784" i="1" s="1"/>
  <c r="P800" i="1"/>
  <c r="Q800" i="1" s="1"/>
  <c r="P804" i="1"/>
  <c r="Q804" i="1" s="1"/>
  <c r="P808" i="1"/>
  <c r="Q808" i="1" s="1"/>
  <c r="P715" i="1"/>
  <c r="Q715" i="1" s="1"/>
  <c r="P728" i="1"/>
  <c r="Q728" i="1" s="1"/>
  <c r="P736" i="1"/>
  <c r="Q736" i="1" s="1"/>
  <c r="P742" i="1"/>
  <c r="Q742" i="1" s="1"/>
  <c r="P758" i="1"/>
  <c r="Q758" i="1" s="1"/>
  <c r="P765" i="1"/>
  <c r="Q765" i="1" s="1"/>
  <c r="P777" i="1"/>
  <c r="Q777" i="1" s="1"/>
  <c r="P783" i="1"/>
  <c r="Q783" i="1" s="1"/>
  <c r="P794" i="1"/>
  <c r="Q794" i="1" s="1"/>
  <c r="P803" i="1"/>
  <c r="Q803" i="1" s="1"/>
  <c r="P807" i="1"/>
  <c r="Q807" i="1" s="1"/>
  <c r="P714" i="1"/>
  <c r="Q714" i="1" s="1"/>
  <c r="P776" i="1"/>
  <c r="Q776" i="1" s="1"/>
  <c r="P706" i="1"/>
  <c r="Q706" i="1" s="1"/>
  <c r="P713" i="1"/>
  <c r="Q713" i="1" s="1"/>
  <c r="P724" i="1"/>
  <c r="Q724" i="1" s="1"/>
  <c r="P723" i="1"/>
  <c r="Q723" i="1" s="1"/>
  <c r="P755" i="1"/>
  <c r="Q755" i="1" s="1"/>
  <c r="P764" i="1"/>
  <c r="Q764" i="1" s="1"/>
  <c r="P705" i="1"/>
  <c r="Q705" i="1" s="1"/>
  <c r="P716" i="1"/>
  <c r="Q716" i="1" s="1"/>
  <c r="P725" i="1"/>
  <c r="Q725" i="1" s="1"/>
  <c r="P743" i="1"/>
  <c r="Q743" i="1" s="1"/>
  <c r="P779" i="1"/>
  <c r="Q779" i="1" s="1"/>
  <c r="P748" i="1"/>
  <c r="Q748" i="1" s="1"/>
  <c r="P752" i="1"/>
  <c r="Q752" i="1" s="1"/>
  <c r="P763" i="1"/>
  <c r="Q763" i="1" s="1"/>
  <c r="P773" i="1"/>
  <c r="Q773" i="1" s="1"/>
  <c r="P747" i="1"/>
  <c r="Q747" i="1" s="1"/>
  <c r="P751" i="1"/>
  <c r="Q751" i="1" s="1"/>
  <c r="P760" i="1"/>
  <c r="Q760" i="1" s="1"/>
  <c r="P762" i="1"/>
  <c r="Q762" i="1" s="1"/>
  <c r="P772" i="1"/>
  <c r="Q772" i="1" s="1"/>
  <c r="P788" i="1"/>
  <c r="Q788" i="1" s="1"/>
  <c r="P681" i="1"/>
  <c r="Q681" i="1" s="1"/>
  <c r="P672" i="1"/>
  <c r="Q672" i="1" s="1"/>
  <c r="P687" i="1"/>
  <c r="Q687" i="1" s="1"/>
  <c r="P663" i="1"/>
  <c r="Q663" i="1" s="1"/>
  <c r="P668" i="1"/>
  <c r="Q668" i="1" s="1"/>
  <c r="P669" i="1"/>
  <c r="Q669" i="1" s="1"/>
  <c r="P680" i="1"/>
  <c r="Q680" i="1" s="1"/>
  <c r="P684" i="1"/>
  <c r="Q684" i="1" s="1"/>
  <c r="P688" i="1"/>
  <c r="Q688" i="1" s="1"/>
  <c r="P691" i="1"/>
  <c r="Q691" i="1" s="1"/>
  <c r="P696" i="1"/>
  <c r="Q696" i="1" s="1"/>
  <c r="P662" i="1"/>
  <c r="Q662" i="1" s="1"/>
  <c r="P703" i="1"/>
  <c r="Q703" i="1" s="1"/>
  <c r="P673" i="1"/>
  <c r="Q673" i="1" s="1"/>
  <c r="P692" i="1"/>
  <c r="Q692" i="1" s="1"/>
  <c r="P701" i="1"/>
  <c r="Q701" i="1" s="1"/>
  <c r="P695" i="1"/>
  <c r="Q695" i="1" s="1"/>
  <c r="P671" i="1"/>
  <c r="Q671" i="1" s="1"/>
  <c r="P664" i="1"/>
  <c r="Q664" i="1" s="1"/>
  <c r="P685" i="1"/>
  <c r="Q685" i="1" s="1"/>
  <c r="P689" i="1"/>
  <c r="Q689" i="1" s="1"/>
  <c r="P693" i="1"/>
  <c r="Q693" i="1" s="1"/>
  <c r="P697" i="1"/>
  <c r="Q697" i="1" s="1"/>
  <c r="P700" i="1"/>
  <c r="Q700" i="1" s="1"/>
  <c r="P679" i="1"/>
  <c r="Q679" i="1" s="1"/>
  <c r="P678" i="1"/>
  <c r="Q678" i="1" s="1"/>
  <c r="P699" i="1"/>
  <c r="Q699" i="1" s="1"/>
  <c r="P670" i="1"/>
  <c r="Q670" i="1" s="1"/>
  <c r="P654" i="1"/>
  <c r="P677" i="1"/>
  <c r="Q677" i="1" s="1"/>
  <c r="P665" i="1"/>
  <c r="Q665" i="1" s="1"/>
  <c r="P676" i="1"/>
  <c r="Q676" i="1" s="1"/>
  <c r="P686" i="1"/>
  <c r="Q686" i="1" s="1"/>
  <c r="P690" i="1"/>
  <c r="Q690" i="1" s="1"/>
  <c r="P694" i="1"/>
  <c r="Q694" i="1" s="1"/>
  <c r="P698" i="1"/>
  <c r="Q698" i="1" s="1"/>
  <c r="P702" i="1"/>
  <c r="Q702" i="1" s="1"/>
  <c r="P667" i="1"/>
  <c r="Q667" i="1" s="1"/>
  <c r="P675" i="1"/>
  <c r="Q675" i="1" s="1"/>
  <c r="P674" i="1"/>
  <c r="Q674" i="1" s="1"/>
  <c r="P653" i="1"/>
  <c r="Q653" i="1" s="1"/>
  <c r="P636" i="1"/>
  <c r="Q636" i="1" s="1"/>
  <c r="P639" i="1"/>
  <c r="Q639" i="1" s="1"/>
  <c r="P640" i="1"/>
  <c r="Q640" i="1" s="1"/>
  <c r="P637" i="1"/>
  <c r="Q637" i="1" s="1"/>
  <c r="P650" i="1"/>
  <c r="Q650" i="1" s="1"/>
  <c r="P638" i="1"/>
  <c r="Q638" i="1" s="1"/>
  <c r="P647" i="1"/>
  <c r="Q647" i="1" s="1"/>
  <c r="P630" i="1"/>
  <c r="Q630" i="1" s="1"/>
  <c r="P625" i="1"/>
  <c r="Q625" i="1" s="1"/>
  <c r="P633" i="1"/>
  <c r="Q633" i="1" s="1"/>
  <c r="P623" i="1"/>
  <c r="Q623" i="1" s="1"/>
  <c r="P627" i="1"/>
  <c r="Q627" i="1" s="1"/>
  <c r="P631" i="1"/>
  <c r="Q631" i="1" s="1"/>
  <c r="P621" i="1"/>
  <c r="Q621" i="1" s="1"/>
  <c r="P626" i="1"/>
  <c r="Q626" i="1" s="1"/>
  <c r="P629" i="1"/>
  <c r="Q629" i="1" s="1"/>
  <c r="P628" i="1"/>
  <c r="Q628" i="1" s="1"/>
  <c r="P632" i="1"/>
  <c r="Q632" i="1" s="1"/>
  <c r="P619" i="1"/>
  <c r="P615" i="1"/>
  <c r="Q615" i="1" s="1"/>
  <c r="P616" i="1"/>
  <c r="Q616" i="1" s="1"/>
  <c r="P617" i="1"/>
  <c r="Q617" i="1" s="1"/>
  <c r="P614" i="1"/>
  <c r="Q614" i="1" s="1"/>
  <c r="P611" i="1"/>
  <c r="Q611" i="1" s="1"/>
  <c r="P612" i="1"/>
  <c r="Q612" i="1" s="1"/>
  <c r="P607" i="1"/>
  <c r="Q607" i="1" s="1"/>
  <c r="P606" i="1"/>
  <c r="Q606" i="1" s="1"/>
  <c r="P602" i="1"/>
  <c r="Q602" i="1" s="1"/>
  <c r="P603" i="1"/>
  <c r="Q603" i="1" s="1"/>
  <c r="P601" i="1"/>
  <c r="Q601" i="1" s="1"/>
  <c r="P599" i="1"/>
  <c r="Q599" i="1" s="1"/>
  <c r="P573" i="1"/>
  <c r="Q573" i="1" s="1"/>
  <c r="P578" i="1"/>
  <c r="Q578" i="1" s="1"/>
  <c r="P575" i="1"/>
  <c r="Q575" i="1" s="1"/>
  <c r="P272" i="1"/>
  <c r="Q272" i="1" s="1"/>
  <c r="P347" i="1"/>
  <c r="Q347" i="1" s="1"/>
  <c r="P357" i="1"/>
  <c r="Q357" i="1" s="1"/>
  <c r="P408" i="1"/>
  <c r="Q408" i="1" s="1"/>
  <c r="P354" i="1"/>
  <c r="Q354" i="1" s="1"/>
  <c r="P405" i="1"/>
  <c r="Q405" i="1" s="1"/>
  <c r="P417" i="1"/>
  <c r="Q417" i="1" s="1"/>
  <c r="P416" i="1"/>
  <c r="Q416" i="1" s="1"/>
  <c r="P430" i="1"/>
  <c r="Q430" i="1" s="1"/>
  <c r="P406" i="1"/>
  <c r="Q406" i="1" s="1"/>
  <c r="P349" i="1"/>
  <c r="Q349" i="1" s="1"/>
  <c r="P367" i="1"/>
  <c r="Q367" i="1" s="1"/>
  <c r="P415" i="1"/>
  <c r="Q415" i="1" s="1"/>
  <c r="P429" i="1"/>
  <c r="Q429" i="1" s="1"/>
  <c r="P366" i="1"/>
  <c r="Q366" i="1" s="1"/>
  <c r="P414" i="1"/>
  <c r="Q414" i="1" s="1"/>
  <c r="P428" i="1"/>
  <c r="Q428" i="1" s="1"/>
  <c r="P365" i="1"/>
  <c r="Q365" i="1" s="1"/>
  <c r="P413" i="1"/>
  <c r="Q413" i="1" s="1"/>
  <c r="P427" i="1"/>
  <c r="Q427" i="1" s="1"/>
  <c r="P364" i="1"/>
  <c r="Q364" i="1" s="1"/>
  <c r="P412" i="1"/>
  <c r="Q412" i="1" s="1"/>
  <c r="P363" i="1"/>
  <c r="Q363" i="1" s="1"/>
  <c r="P411" i="1"/>
  <c r="Q411" i="1" s="1"/>
  <c r="P410" i="1"/>
  <c r="Q410" i="1" s="1"/>
  <c r="P394" i="1"/>
  <c r="Q394" i="1" s="1"/>
  <c r="P358" i="1"/>
  <c r="Q358" i="1" s="1"/>
  <c r="P409" i="1"/>
  <c r="Q409" i="1" s="1"/>
  <c r="P333" i="1"/>
  <c r="Q333" i="1" s="1"/>
  <c r="P338" i="1"/>
  <c r="Q338" i="1" s="1"/>
  <c r="P342" i="1"/>
  <c r="Q342" i="1" s="1"/>
  <c r="P344" i="1"/>
  <c r="Q344" i="1" s="1"/>
  <c r="P339" i="1"/>
  <c r="Q339" i="1" s="1"/>
  <c r="P337" i="1"/>
  <c r="Q337" i="1" s="1"/>
  <c r="P341" i="1"/>
  <c r="Q341" i="1" s="1"/>
  <c r="P334" i="1"/>
  <c r="Q334" i="1" s="1"/>
  <c r="P312" i="1"/>
  <c r="Q312" i="1" s="1"/>
  <c r="P316" i="1"/>
  <c r="Q316" i="1" s="1"/>
  <c r="P320" i="1"/>
  <c r="Q320" i="1" s="1"/>
  <c r="P324" i="1"/>
  <c r="Q324" i="1" s="1"/>
  <c r="P323" i="1"/>
  <c r="Q323" i="1" s="1"/>
  <c r="P319" i="1"/>
  <c r="Q319" i="1" s="1"/>
  <c r="P317" i="1"/>
  <c r="Q317" i="1" s="1"/>
  <c r="P321" i="1"/>
  <c r="Q321" i="1" s="1"/>
  <c r="P315" i="1"/>
  <c r="Q315" i="1" s="1"/>
  <c r="P314" i="1"/>
  <c r="Q314" i="1" s="1"/>
  <c r="P322" i="1"/>
  <c r="Q322" i="1" s="1"/>
  <c r="P318" i="1"/>
  <c r="Q318" i="1" s="1"/>
  <c r="P310" i="1"/>
  <c r="Q310" i="1" s="1"/>
  <c r="P297" i="1"/>
  <c r="Q297" i="1" s="1"/>
  <c r="P298" i="1"/>
  <c r="Q298" i="1" s="1"/>
  <c r="P296" i="1"/>
  <c r="Q296" i="1" s="1"/>
  <c r="P300" i="1"/>
  <c r="Q300" i="1" s="1"/>
  <c r="P294" i="1"/>
  <c r="Q294" i="1" s="1"/>
  <c r="P307" i="1"/>
  <c r="Q307" i="1" s="1"/>
  <c r="P305" i="1"/>
  <c r="Q305" i="1" s="1"/>
  <c r="P301" i="1"/>
  <c r="Q301" i="1" s="1"/>
  <c r="P306" i="1"/>
  <c r="Q306" i="1" s="1"/>
  <c r="P304" i="1"/>
  <c r="Q304" i="1" s="1"/>
  <c r="P303" i="1"/>
  <c r="Q303" i="1" s="1"/>
  <c r="P299" i="1"/>
  <c r="Q299" i="1" s="1"/>
  <c r="P311" i="1"/>
  <c r="Q311" i="1" s="1"/>
  <c r="P563" i="1"/>
  <c r="Q563" i="1" s="1"/>
  <c r="P568" i="1"/>
  <c r="Q568" i="1" s="1"/>
  <c r="P565" i="1"/>
  <c r="Q565" i="1" s="1"/>
  <c r="P561" i="1"/>
  <c r="Q561" i="1" s="1"/>
  <c r="P570" i="1"/>
  <c r="Q570" i="1" s="1"/>
  <c r="P547" i="1"/>
  <c r="Q547" i="1" s="1"/>
  <c r="P539" i="1"/>
  <c r="Q539" i="1" s="1"/>
  <c r="P551" i="1"/>
  <c r="Q551" i="1" s="1"/>
  <c r="P554" i="1"/>
  <c r="Q554" i="1" s="1"/>
  <c r="P552" i="1"/>
  <c r="Q552" i="1" s="1"/>
  <c r="P541" i="1"/>
  <c r="Q541" i="1" s="1"/>
  <c r="P549" i="1"/>
  <c r="Q549" i="1" s="1"/>
  <c r="P553" i="1"/>
  <c r="Q553" i="1" s="1"/>
  <c r="P545" i="1"/>
  <c r="Q545" i="1" s="1"/>
  <c r="P531" i="1"/>
  <c r="Q531" i="1" s="1"/>
  <c r="P530" i="1"/>
  <c r="Q530" i="1" s="1"/>
  <c r="P529" i="1"/>
  <c r="Q529" i="1" s="1"/>
  <c r="P527" i="1"/>
  <c r="Q527" i="1" s="1"/>
  <c r="P532" i="1"/>
  <c r="Q532" i="1" s="1"/>
  <c r="P509" i="1"/>
  <c r="Q509" i="1" s="1"/>
  <c r="P512" i="1"/>
  <c r="Q512" i="1" s="1"/>
  <c r="P510" i="1"/>
  <c r="Q510" i="1" s="1"/>
  <c r="P508" i="1"/>
  <c r="Q508" i="1" s="1"/>
  <c r="P500" i="1"/>
  <c r="Q500" i="1" s="1"/>
  <c r="P501" i="1"/>
  <c r="Q501" i="1" s="1"/>
  <c r="P511" i="1"/>
  <c r="Q511" i="1" s="1"/>
  <c r="P502" i="1"/>
  <c r="Q502" i="1" s="1"/>
  <c r="P493" i="1"/>
  <c r="Q493" i="1" s="1"/>
  <c r="P498" i="1"/>
  <c r="Q498" i="1" s="1"/>
  <c r="P292" i="1"/>
  <c r="Q292" i="1" s="1"/>
  <c r="P284" i="1"/>
  <c r="P288" i="1"/>
  <c r="Q288" i="1" s="1"/>
  <c r="P290" i="1"/>
  <c r="Q290" i="1" s="1"/>
  <c r="P490" i="1"/>
  <c r="Q490" i="1" s="1"/>
  <c r="P287" i="1"/>
  <c r="Q287" i="1" s="1"/>
  <c r="P289" i="1"/>
  <c r="Q289" i="1" s="1"/>
  <c r="P495" i="1"/>
  <c r="Q495" i="1" s="1"/>
  <c r="P494" i="1"/>
  <c r="Q494" i="1" s="1"/>
  <c r="P496" i="1"/>
  <c r="R496" i="1" s="1"/>
  <c r="Y496" i="1" s="1"/>
  <c r="P281" i="1"/>
  <c r="Q281" i="1" s="1"/>
  <c r="P278" i="1"/>
  <c r="Q278" i="1" s="1"/>
  <c r="P277" i="1"/>
  <c r="Q277" i="1" s="1"/>
  <c r="P280" i="1"/>
  <c r="Q280" i="1" s="1"/>
  <c r="P274" i="1"/>
  <c r="P238" i="1"/>
  <c r="Q238" i="1" s="1"/>
  <c r="P235" i="1"/>
  <c r="Q235" i="1" s="1"/>
  <c r="P246" i="1"/>
  <c r="Q246" i="1" s="1"/>
  <c r="P12" i="1"/>
  <c r="Q12" i="1" s="1"/>
  <c r="P245" i="1"/>
  <c r="Q245" i="1" s="1"/>
  <c r="P243" i="1"/>
  <c r="Q243" i="1" s="1"/>
  <c r="P236" i="1"/>
  <c r="Q236" i="1" s="1"/>
  <c r="P241" i="1"/>
  <c r="Q241" i="1" s="1"/>
  <c r="P242" i="1"/>
  <c r="Q242" i="1" s="1"/>
  <c r="P248" i="1"/>
  <c r="Q248" i="1" s="1"/>
  <c r="P249" i="1"/>
  <c r="Q249" i="1" s="1"/>
  <c r="P239" i="1"/>
  <c r="Q239" i="1" s="1"/>
  <c r="P269" i="1"/>
  <c r="R269" i="1" s="1"/>
  <c r="Y269" i="1" s="1"/>
  <c r="P11" i="1"/>
  <c r="Q11" i="1" s="1"/>
  <c r="P8" i="1"/>
  <c r="Q8" i="1" s="1"/>
  <c r="U1507" i="1"/>
  <c r="P266" i="1"/>
  <c r="Q266" i="1" s="1"/>
  <c r="P262" i="1"/>
  <c r="Q262" i="1" s="1"/>
  <c r="P264" i="1"/>
  <c r="Q264" i="1" s="1"/>
  <c r="P263" i="1"/>
  <c r="Q263" i="1" s="1"/>
  <c r="U1506" i="1"/>
  <c r="P10" i="1"/>
  <c r="Q10" i="1" s="1"/>
  <c r="P9" i="1"/>
  <c r="Q9" i="1" s="1"/>
  <c r="P6" i="1"/>
  <c r="Q6" i="1" s="1"/>
  <c r="P5" i="1"/>
  <c r="Q5" i="1" s="1"/>
  <c r="P18" i="1"/>
  <c r="P251" i="1"/>
  <c r="Q251" i="1" s="1"/>
  <c r="P259" i="1"/>
  <c r="Q259" i="1" s="1"/>
  <c r="P7" i="1"/>
  <c r="Q7" i="1" s="1"/>
  <c r="P13" i="1"/>
  <c r="Q13" i="1" s="1"/>
  <c r="P258" i="1"/>
  <c r="Q258" i="1" s="1"/>
  <c r="P255" i="1"/>
  <c r="Q255" i="1" s="1"/>
  <c r="P254" i="1"/>
  <c r="Q254" i="1" s="1"/>
  <c r="P4" i="1"/>
  <c r="Q4" i="1" s="1"/>
  <c r="P250" i="1"/>
  <c r="Q250" i="1" s="1"/>
  <c r="P90" i="1"/>
  <c r="P14" i="1"/>
  <c r="Q14" i="1" s="1"/>
  <c r="P252" i="1"/>
  <c r="Q252" i="1" s="1"/>
  <c r="U1672" i="1"/>
  <c r="U1526" i="1"/>
  <c r="U20" i="1"/>
  <c r="U1518" i="1"/>
  <c r="U1977" i="1"/>
  <c r="U820" i="1"/>
  <c r="U1796" i="1"/>
  <c r="U1520" i="1"/>
  <c r="U1510" i="1"/>
  <c r="U1486" i="1"/>
  <c r="U1671" i="1"/>
  <c r="U1513" i="1"/>
  <c r="U1525" i="1"/>
  <c r="U1519" i="1"/>
  <c r="U1528" i="1"/>
  <c r="U1516" i="1"/>
  <c r="U1669" i="1"/>
  <c r="U1680" i="1"/>
  <c r="U2148" i="1"/>
  <c r="U1527" i="1"/>
  <c r="U1515" i="1"/>
  <c r="U1529" i="1"/>
  <c r="U1517" i="1"/>
  <c r="U1694" i="1"/>
  <c r="U1717" i="1"/>
  <c r="U2064" i="1"/>
  <c r="U904" i="1"/>
  <c r="U1532" i="1"/>
  <c r="U824" i="1"/>
  <c r="U2183" i="1"/>
  <c r="U835" i="1"/>
  <c r="U1533" i="1"/>
  <c r="U1050" i="1"/>
  <c r="U1787" i="1"/>
  <c r="U1379" i="1"/>
  <c r="U1487" i="1"/>
  <c r="U2182" i="1"/>
  <c r="U843" i="1"/>
  <c r="U905" i="1"/>
  <c r="U832" i="1"/>
  <c r="U838" i="1"/>
  <c r="U822" i="1"/>
  <c r="U833" i="1"/>
  <c r="U1146" i="1"/>
  <c r="U831" i="1"/>
  <c r="U837" i="1"/>
  <c r="U828" i="1"/>
  <c r="U1053" i="1"/>
  <c r="U836" i="1"/>
  <c r="U826" i="1"/>
  <c r="U834" i="1"/>
  <c r="U825" i="1"/>
  <c r="U1125" i="1"/>
  <c r="U2093" i="1"/>
  <c r="U823" i="1"/>
  <c r="U2146" i="1"/>
  <c r="U821" i="1"/>
  <c r="U841" i="1"/>
  <c r="U1268" i="1"/>
  <c r="U1039" i="1"/>
  <c r="U1196" i="1"/>
  <c r="U2191" i="1"/>
  <c r="U796" i="1"/>
  <c r="U1192" i="1"/>
  <c r="U1684" i="1"/>
  <c r="U1148" i="1"/>
  <c r="U731" i="1"/>
  <c r="U842" i="1"/>
  <c r="U1541" i="1"/>
  <c r="U1873" i="1"/>
  <c r="U2168" i="1"/>
  <c r="U1052" i="1"/>
  <c r="U1123" i="1"/>
  <c r="U1490" i="1"/>
  <c r="U1116" i="1"/>
  <c r="U1097" i="1"/>
  <c r="U1165" i="1"/>
  <c r="U1800" i="1"/>
  <c r="U1299" i="1"/>
  <c r="U1351" i="1"/>
  <c r="U706" i="1"/>
  <c r="U1048" i="1"/>
  <c r="U793" i="1"/>
  <c r="U1422" i="1"/>
  <c r="U906" i="1"/>
  <c r="U1051" i="1"/>
  <c r="U1100" i="1"/>
  <c r="U1067" i="1"/>
  <c r="U1210" i="1"/>
  <c r="U1160" i="1"/>
  <c r="U1092" i="1"/>
  <c r="U1209" i="1"/>
  <c r="U1159" i="1"/>
  <c r="U655" i="1"/>
  <c r="U1300" i="1"/>
  <c r="U1334" i="1"/>
  <c r="U2190" i="1"/>
  <c r="U903" i="1"/>
  <c r="U1037" i="1"/>
  <c r="U1179" i="1"/>
  <c r="U1120" i="1"/>
  <c r="U2161" i="1"/>
  <c r="U898" i="1"/>
  <c r="U1705" i="1"/>
  <c r="U988" i="1"/>
  <c r="U1057" i="1"/>
  <c r="U1221" i="1"/>
  <c r="U1961" i="1"/>
  <c r="U632" i="1"/>
  <c r="U879" i="1"/>
  <c r="U1217" i="1"/>
  <c r="U1315" i="1"/>
  <c r="U686" i="1"/>
  <c r="U1129" i="1"/>
  <c r="U909" i="1"/>
  <c r="U908" i="1"/>
  <c r="U1188" i="1"/>
  <c r="U1151" i="1"/>
  <c r="U1082" i="1"/>
  <c r="U1626" i="1"/>
  <c r="U2056" i="1"/>
  <c r="U2126" i="1"/>
  <c r="U946" i="1"/>
  <c r="U1008" i="1"/>
  <c r="U1108" i="1"/>
  <c r="U1642" i="1"/>
  <c r="U1205" i="1"/>
  <c r="U1167" i="1"/>
  <c r="U1138" i="1"/>
  <c r="U1398" i="1"/>
  <c r="U857" i="1"/>
  <c r="U938" i="1"/>
  <c r="U1152" i="1"/>
  <c r="U1473" i="1"/>
  <c r="U1704" i="1"/>
  <c r="U684" i="1"/>
  <c r="U1171" i="1"/>
  <c r="U1343" i="1"/>
  <c r="U1545" i="1"/>
  <c r="U1937" i="1"/>
  <c r="U1971" i="1"/>
  <c r="U2143" i="1"/>
  <c r="U2157" i="1"/>
  <c r="U2142" i="1"/>
  <c r="U1390" i="1"/>
  <c r="U1596" i="1"/>
  <c r="U1719" i="1"/>
  <c r="U1759" i="1"/>
  <c r="U2139" i="1"/>
  <c r="U777" i="1"/>
  <c r="U878" i="1"/>
  <c r="U1190" i="1"/>
  <c r="U1382" i="1"/>
  <c r="U1595" i="1"/>
  <c r="U1504" i="1"/>
  <c r="U2174" i="1"/>
  <c r="U685" i="1"/>
  <c r="U1367" i="1"/>
  <c r="U1478" i="1"/>
  <c r="U1987" i="1"/>
  <c r="U636" i="1"/>
  <c r="U678" i="1"/>
  <c r="U719" i="1"/>
  <c r="U695" i="1"/>
  <c r="U846" i="1"/>
  <c r="U1970" i="1"/>
  <c r="U2048" i="1"/>
  <c r="U2121" i="1"/>
  <c r="U845" i="1"/>
  <c r="U2141" i="1"/>
  <c r="U1839" i="1"/>
  <c r="U932" i="1"/>
  <c r="U687" i="1"/>
  <c r="U1890" i="1"/>
  <c r="U615" i="1"/>
  <c r="U626" i="1"/>
  <c r="U647" i="1"/>
  <c r="U680" i="1"/>
  <c r="U1223" i="1"/>
  <c r="U1419" i="1"/>
  <c r="U2106" i="1"/>
  <c r="U868" i="1"/>
  <c r="U920" i="1"/>
  <c r="U1808" i="1"/>
  <c r="U2140" i="1"/>
  <c r="U673" i="1"/>
  <c r="U693" i="1"/>
  <c r="U735" i="1"/>
  <c r="U1335" i="1"/>
  <c r="U1607" i="1"/>
  <c r="U1948" i="1"/>
  <c r="U709" i="1"/>
  <c r="U721" i="1"/>
  <c r="U1181" i="1"/>
  <c r="U1114" i="1"/>
  <c r="U1064" i="1"/>
  <c r="R1978" i="1"/>
  <c r="U2059" i="1"/>
  <c r="U2078" i="1"/>
  <c r="U2154" i="1"/>
  <c r="U619" i="1"/>
  <c r="U748" i="1"/>
  <c r="U1412" i="1"/>
  <c r="U1771" i="1"/>
  <c r="U661" i="1"/>
  <c r="U747" i="1"/>
  <c r="U929" i="1"/>
  <c r="U2005" i="1"/>
  <c r="U2017" i="1"/>
  <c r="U713" i="1"/>
  <c r="U750" i="1"/>
  <c r="U762" i="1"/>
  <c r="U1916" i="1"/>
  <c r="U1968" i="1"/>
  <c r="U2043" i="1"/>
  <c r="U1211" i="1"/>
  <c r="U1153" i="1"/>
  <c r="U1136" i="1"/>
  <c r="U1319" i="1"/>
  <c r="U1311" i="1"/>
  <c r="U1303" i="1"/>
  <c r="U1295" i="1"/>
  <c r="U1263" i="1"/>
  <c r="U1364" i="1"/>
  <c r="U1356" i="1"/>
  <c r="U1348" i="1"/>
  <c r="U1340" i="1"/>
  <c r="U1332" i="1"/>
  <c r="U1429" i="1"/>
  <c r="U1636" i="1"/>
  <c r="U1620" i="1"/>
  <c r="U1760" i="1"/>
  <c r="U2152" i="1"/>
  <c r="U2171" i="1"/>
  <c r="U2163" i="1"/>
  <c r="U856" i="1"/>
  <c r="U1310" i="1"/>
  <c r="U1294" i="1"/>
  <c r="U1278" i="1"/>
  <c r="U1254" i="1"/>
  <c r="U1363" i="1"/>
  <c r="U1660" i="1"/>
  <c r="U1986" i="1"/>
  <c r="U2102" i="1"/>
  <c r="U2192" i="1"/>
  <c r="U660" i="1"/>
  <c r="U718" i="1"/>
  <c r="U766" i="1"/>
  <c r="U882" i="1"/>
  <c r="U895" i="1"/>
  <c r="U917" i="1"/>
  <c r="U972" i="1"/>
  <c r="U1044" i="1"/>
  <c r="U1380" i="1"/>
  <c r="U1426" i="1"/>
  <c r="U1729" i="1"/>
  <c r="U1807" i="1"/>
  <c r="U1903" i="1"/>
  <c r="U2145" i="1"/>
  <c r="U2137" i="1"/>
  <c r="U658" i="1"/>
  <c r="U887" i="1"/>
  <c r="U1186" i="1"/>
  <c r="U1403" i="1"/>
  <c r="U1395" i="1"/>
  <c r="U1849" i="1"/>
  <c r="U1886" i="1"/>
  <c r="U2018" i="1"/>
  <c r="U2010" i="1"/>
  <c r="U2088" i="1"/>
  <c r="U2080" i="1"/>
  <c r="U2072" i="1"/>
  <c r="U915" i="1"/>
  <c r="U1127" i="1"/>
  <c r="U1118" i="1"/>
  <c r="U1110" i="1"/>
  <c r="U1101" i="1"/>
  <c r="U1093" i="1"/>
  <c r="U1084" i="1"/>
  <c r="U1068" i="1"/>
  <c r="U1652" i="1"/>
  <c r="U1644" i="1"/>
  <c r="U2062" i="1"/>
  <c r="U2046" i="1"/>
  <c r="U746" i="1"/>
  <c r="U798" i="1"/>
  <c r="U944" i="1"/>
  <c r="U1144" i="1"/>
  <c r="U1875" i="1"/>
  <c r="U1867" i="1"/>
  <c r="U1954" i="1"/>
  <c r="U1938" i="1"/>
  <c r="U722" i="1"/>
  <c r="U751" i="1"/>
  <c r="U844" i="1"/>
  <c r="U863" i="1"/>
  <c r="U999" i="1"/>
  <c r="U1194" i="1"/>
  <c r="U1841" i="1"/>
  <c r="U625" i="1"/>
  <c r="U679" i="1"/>
  <c r="U780" i="1"/>
  <c r="U1076" i="1"/>
  <c r="U1592" i="1"/>
  <c r="U1721" i="1"/>
  <c r="U1853" i="1"/>
  <c r="U1892" i="1"/>
  <c r="U2008" i="1"/>
  <c r="U2158" i="1"/>
  <c r="U1540" i="1"/>
  <c r="U1572" i="1"/>
  <c r="U1685" i="1"/>
  <c r="U1770" i="1"/>
  <c r="U1865" i="1"/>
  <c r="U1914" i="1"/>
  <c r="V1936" i="1"/>
  <c r="U1466" i="1"/>
  <c r="U1629" i="1"/>
  <c r="U1818" i="1"/>
  <c r="U1794" i="1"/>
  <c r="U2117" i="1"/>
  <c r="U1556" i="1"/>
  <c r="U1566" i="1"/>
  <c r="U1707" i="1"/>
  <c r="U2151" i="1"/>
  <c r="U1359" i="1"/>
  <c r="U1810" i="1"/>
  <c r="U1850" i="1"/>
  <c r="U1897" i="1"/>
  <c r="U1909" i="1"/>
  <c r="U2164" i="1"/>
  <c r="U2125" i="1"/>
  <c r="R1980" i="1"/>
  <c r="R1984" i="1"/>
  <c r="R1981" i="1"/>
  <c r="R1983" i="1"/>
  <c r="R1982" i="1"/>
  <c r="R1977" i="1"/>
  <c r="R2189" i="1"/>
  <c r="R1979" i="1"/>
  <c r="R782" i="1"/>
  <c r="R2164" i="1"/>
  <c r="R2118" i="1"/>
  <c r="R917" i="1"/>
  <c r="R948" i="1"/>
  <c r="R1935" i="1"/>
  <c r="R2156" i="1"/>
  <c r="R949" i="1"/>
  <c r="R1424" i="1"/>
  <c r="R774" i="1"/>
  <c r="R2014" i="1"/>
  <c r="U616" i="1"/>
  <c r="U617" i="1"/>
  <c r="U624" i="1"/>
  <c r="U662" i="1"/>
  <c r="U889" i="1"/>
  <c r="U998" i="1"/>
  <c r="U990" i="1"/>
  <c r="U982" i="1"/>
  <c r="U974" i="1"/>
  <c r="U1262" i="1"/>
  <c r="U720" i="1"/>
  <c r="U883" i="1"/>
  <c r="U989" i="1"/>
  <c r="U1010" i="1"/>
  <c r="U653" i="1"/>
  <c r="U677" i="1"/>
  <c r="U683" i="1"/>
  <c r="U717" i="1"/>
  <c r="U729" i="1"/>
  <c r="U852" i="1"/>
  <c r="U942" i="1"/>
  <c r="U934" i="1"/>
  <c r="U1033" i="1"/>
  <c r="U1045" i="1"/>
  <c r="U1371" i="1"/>
  <c r="U1355" i="1"/>
  <c r="U1347" i="1"/>
  <c r="U1339" i="1"/>
  <c r="U1331" i="1"/>
  <c r="U1323" i="1"/>
  <c r="U675" i="1"/>
  <c r="U676" i="1"/>
  <c r="U682" i="1"/>
  <c r="U715" i="1"/>
  <c r="U726" i="1"/>
  <c r="U734" i="1"/>
  <c r="U776" i="1"/>
  <c r="U862" i="1"/>
  <c r="U874" i="1"/>
  <c r="U897" i="1"/>
  <c r="U930" i="1"/>
  <c r="U914" i="1"/>
  <c r="U983" i="1"/>
  <c r="U1032" i="1"/>
  <c r="U674" i="1"/>
  <c r="U749" i="1"/>
  <c r="U945" i="1"/>
  <c r="U948" i="1"/>
  <c r="U1302" i="1"/>
  <c r="U1286" i="1"/>
  <c r="U1270" i="1"/>
  <c r="U663" i="1"/>
  <c r="U668" i="1"/>
  <c r="U688" i="1"/>
  <c r="U696" i="1"/>
  <c r="U880" i="1"/>
  <c r="U899" i="1"/>
  <c r="U1005" i="1"/>
  <c r="U973" i="1"/>
  <c r="U1410" i="1"/>
  <c r="U1402" i="1"/>
  <c r="U1394" i="1"/>
  <c r="U1386" i="1"/>
  <c r="U1431" i="1"/>
  <c r="U1297" i="1"/>
  <c r="U1281" i="1"/>
  <c r="U1420" i="1"/>
  <c r="U1579" i="1"/>
  <c r="U1571" i="1"/>
  <c r="U1610" i="1"/>
  <c r="U1659" i="1"/>
  <c r="U1651" i="1"/>
  <c r="U1643" i="1"/>
  <c r="U1609" i="1"/>
  <c r="U2195" i="1"/>
  <c r="U2187" i="1"/>
  <c r="U2179" i="1"/>
  <c r="U876" i="1"/>
  <c r="U1358" i="1"/>
  <c r="U1499" i="1"/>
  <c r="U1433" i="1"/>
  <c r="U1552" i="1"/>
  <c r="U1765" i="1"/>
  <c r="U1560" i="1"/>
  <c r="U1597" i="1"/>
  <c r="U1589" i="1"/>
  <c r="U1606" i="1"/>
  <c r="U1716" i="1"/>
  <c r="R992" i="1"/>
  <c r="U1588" i="1"/>
  <c r="U1605" i="1"/>
  <c r="U2011" i="1"/>
  <c r="U2034" i="1"/>
  <c r="U2082" i="1"/>
  <c r="U2074" i="1"/>
  <c r="U2066" i="1"/>
  <c r="U1544" i="1"/>
  <c r="U1536" i="1"/>
  <c r="U1482" i="1"/>
  <c r="U1491" i="1"/>
  <c r="U1619" i="1"/>
  <c r="U1661" i="1"/>
  <c r="U1699" i="1"/>
  <c r="U1858" i="1"/>
  <c r="U1869" i="1"/>
  <c r="U1861" i="1"/>
  <c r="U2128" i="1"/>
  <c r="U2120" i="1"/>
  <c r="U2149" i="1"/>
  <c r="U2178" i="1"/>
  <c r="U2170" i="1"/>
  <c r="U2162" i="1"/>
  <c r="U1594" i="1"/>
  <c r="U1608" i="1"/>
  <c r="U1709" i="1"/>
  <c r="U1783" i="1"/>
  <c r="U1854" i="1"/>
  <c r="U1891" i="1"/>
  <c r="U1902" i="1"/>
  <c r="U2006" i="1"/>
  <c r="U2108" i="1"/>
  <c r="U2022" i="1"/>
  <c r="U2057" i="1"/>
  <c r="U2041" i="1"/>
  <c r="U1828" i="1"/>
  <c r="U1958" i="1"/>
  <c r="U1950" i="1"/>
  <c r="U1942" i="1"/>
  <c r="U1701" i="1"/>
  <c r="U1693" i="1"/>
  <c r="U1882" i="1"/>
  <c r="U1602" i="1"/>
  <c r="U1815" i="1"/>
  <c r="U1799" i="1"/>
  <c r="U1791" i="1"/>
  <c r="U1837" i="1"/>
  <c r="U1795" i="1"/>
  <c r="U1851" i="1"/>
  <c r="U1874" i="1"/>
  <c r="U2070" i="1"/>
  <c r="U2156" i="1"/>
  <c r="U1696" i="1"/>
  <c r="U1728" i="1"/>
  <c r="U1769" i="1"/>
  <c r="U1805" i="1"/>
  <c r="U1896" i="1"/>
  <c r="U2054" i="1"/>
  <c r="U2038" i="1"/>
  <c r="U1695" i="1"/>
  <c r="R1817" i="1"/>
  <c r="U1894" i="1"/>
  <c r="U1908" i="1"/>
  <c r="U2027" i="1"/>
  <c r="R2167" i="1"/>
  <c r="U1955" i="1"/>
  <c r="U1840" i="1"/>
  <c r="U1940" i="1"/>
  <c r="R2196" i="1"/>
  <c r="R2180" i="1"/>
  <c r="R2170" i="1"/>
  <c r="R2155" i="1"/>
  <c r="R1989" i="1"/>
  <c r="R1808" i="1"/>
  <c r="R941" i="1"/>
  <c r="R932" i="1"/>
  <c r="R916" i="1"/>
  <c r="R924" i="1"/>
  <c r="R761" i="1"/>
  <c r="R727" i="1"/>
  <c r="R719" i="1"/>
  <c r="R1877" i="1"/>
  <c r="R2132" i="1"/>
  <c r="R2124" i="1"/>
  <c r="R2153" i="1"/>
  <c r="R805" i="1"/>
  <c r="R1416" i="1"/>
  <c r="R2178" i="1"/>
  <c r="R2183" i="1"/>
  <c r="R2191" i="1"/>
  <c r="R2182" i="1"/>
  <c r="R970" i="1"/>
  <c r="R1414" i="1"/>
  <c r="R2133" i="1"/>
  <c r="R2150" i="1"/>
  <c r="R2165" i="1"/>
  <c r="R2181" i="1"/>
  <c r="R799" i="1"/>
  <c r="R1906" i="1"/>
  <c r="R2158" i="1"/>
  <c r="R2186" i="1"/>
  <c r="R660" i="1"/>
  <c r="R1721" i="1"/>
  <c r="R1914" i="1"/>
  <c r="R2152" i="1"/>
  <c r="R2197" i="1"/>
  <c r="R2188" i="1"/>
  <c r="R2179" i="1"/>
  <c r="R2194" i="1"/>
  <c r="R2172" i="1"/>
  <c r="R2159" i="1"/>
  <c r="R2166" i="1"/>
  <c r="R2157" i="1"/>
  <c r="R2140" i="1"/>
  <c r="R2125" i="1"/>
  <c r="R2015" i="1"/>
  <c r="R1988" i="1"/>
  <c r="R1943" i="1"/>
  <c r="R1816" i="1"/>
  <c r="R1801" i="1"/>
  <c r="R1771" i="1"/>
  <c r="R1726" i="1"/>
  <c r="R1429" i="1"/>
  <c r="R1417" i="1"/>
  <c r="R1408" i="1"/>
  <c r="R940" i="1"/>
  <c r="R933" i="1"/>
  <c r="R718" i="1"/>
  <c r="R655" i="1"/>
  <c r="R930" i="1"/>
  <c r="R922" i="1"/>
  <c r="R947" i="1"/>
  <c r="R939" i="1"/>
  <c r="R950" i="1"/>
  <c r="R1010" i="1"/>
  <c r="R927" i="1"/>
  <c r="R919" i="1"/>
  <c r="R942" i="1"/>
  <c r="R734" i="1"/>
  <c r="R1005" i="1"/>
  <c r="R993" i="1"/>
  <c r="R809" i="1"/>
  <c r="R790" i="1"/>
  <c r="R925" i="1"/>
  <c r="R931" i="1"/>
  <c r="R923" i="1"/>
  <c r="R934" i="1"/>
  <c r="R2143" i="1"/>
  <c r="R2175" i="1"/>
  <c r="R1769" i="1"/>
  <c r="R2174" i="1"/>
  <c r="R995" i="1"/>
  <c r="R1009" i="1"/>
  <c r="R1407" i="1"/>
  <c r="R1412" i="1"/>
  <c r="R1813" i="1"/>
  <c r="R2141" i="1"/>
  <c r="R2177" i="1"/>
  <c r="R1803" i="1"/>
  <c r="R1800" i="1"/>
  <c r="R1949" i="1"/>
  <c r="R2129" i="1"/>
  <c r="R2128" i="1"/>
  <c r="R2120" i="1"/>
  <c r="R2162" i="1"/>
  <c r="R2190" i="1"/>
  <c r="R2145" i="1"/>
  <c r="R2151" i="1"/>
  <c r="R2173" i="1"/>
  <c r="R2139" i="1"/>
  <c r="R2127" i="1"/>
  <c r="R2148" i="1"/>
  <c r="R2187" i="1"/>
  <c r="R1432" i="1"/>
  <c r="R1916" i="1"/>
  <c r="R2147" i="1"/>
  <c r="R2161" i="1"/>
  <c r="R1415" i="1"/>
  <c r="R1413" i="1"/>
  <c r="R1427" i="1"/>
  <c r="R2131" i="1"/>
  <c r="R2123" i="1"/>
  <c r="R2137" i="1"/>
  <c r="R2169" i="1"/>
  <c r="R2195" i="1"/>
  <c r="U622" i="1"/>
  <c r="U630" i="1"/>
  <c r="U640" i="1"/>
  <c r="R658" i="1"/>
  <c r="U672" i="1"/>
  <c r="U670" i="1"/>
  <c r="U699" i="1"/>
  <c r="U700" i="1"/>
  <c r="U703" i="1"/>
  <c r="U708" i="1"/>
  <c r="U712" i="1"/>
  <c r="U716" i="1"/>
  <c r="U724" i="1"/>
  <c r="U728" i="1"/>
  <c r="U732" i="1"/>
  <c r="U737" i="1"/>
  <c r="U752" i="1"/>
  <c r="U760" i="1"/>
  <c r="U764" i="1"/>
  <c r="U773" i="1"/>
  <c r="U707" i="1"/>
  <c r="U727" i="1"/>
  <c r="R753" i="1"/>
  <c r="R750" i="1"/>
  <c r="R768" i="1"/>
  <c r="U775" i="1"/>
  <c r="U772" i="1"/>
  <c r="R789" i="1"/>
  <c r="U768" i="1"/>
  <c r="R994" i="1"/>
  <c r="R780" i="1"/>
  <c r="U783" i="1"/>
  <c r="R1007" i="1"/>
  <c r="R946" i="1"/>
  <c r="R938" i="1"/>
  <c r="R797" i="1"/>
  <c r="R926" i="1"/>
  <c r="R918" i="1"/>
  <c r="R928" i="1"/>
  <c r="R920" i="1"/>
  <c r="R952" i="1"/>
  <c r="R944" i="1"/>
  <c r="R936" i="1"/>
  <c r="U1021" i="1"/>
  <c r="U792" i="1"/>
  <c r="U812" i="1"/>
  <c r="U900" i="1"/>
  <c r="U892" i="1"/>
  <c r="U884" i="1"/>
  <c r="R929" i="1"/>
  <c r="R921" i="1"/>
  <c r="U949" i="1"/>
  <c r="U941" i="1"/>
  <c r="R1008" i="1"/>
  <c r="U1019" i="1"/>
  <c r="U1023" i="1"/>
  <c r="R945" i="1"/>
  <c r="R937" i="1"/>
  <c r="U1035" i="1"/>
  <c r="U877" i="1"/>
  <c r="U869" i="1"/>
  <c r="U947" i="1"/>
  <c r="U939" i="1"/>
  <c r="R951" i="1"/>
  <c r="R943" i="1"/>
  <c r="R935" i="1"/>
  <c r="U1030" i="1"/>
  <c r="U1020" i="1"/>
  <c r="U1042" i="1"/>
  <c r="U1038" i="1"/>
  <c r="R1434" i="1"/>
  <c r="U1407" i="1"/>
  <c r="U1397" i="1"/>
  <c r="R1405" i="1"/>
  <c r="U1405" i="1"/>
  <c r="U1383" i="1"/>
  <c r="R1409" i="1"/>
  <c r="R1404" i="1"/>
  <c r="R1406" i="1"/>
  <c r="R1421" i="1"/>
  <c r="R1420" i="1"/>
  <c r="U1381" i="1"/>
  <c r="R1410" i="1"/>
  <c r="R1402" i="1"/>
  <c r="U1389" i="1"/>
  <c r="R1403" i="1"/>
  <c r="R1426" i="1"/>
  <c r="R1418" i="1"/>
  <c r="R1431" i="1"/>
  <c r="R1430" i="1"/>
  <c r="R1469" i="1"/>
  <c r="R1411" i="1"/>
  <c r="U1423" i="1"/>
  <c r="R1419" i="1"/>
  <c r="R1468" i="1"/>
  <c r="U1421" i="1"/>
  <c r="R1425" i="1"/>
  <c r="U1434" i="1"/>
  <c r="U1460" i="1"/>
  <c r="R1428" i="1"/>
  <c r="R1433" i="1"/>
  <c r="U1496" i="1"/>
  <c r="U1476" i="1"/>
  <c r="U1500" i="1"/>
  <c r="U1480" i="1"/>
  <c r="U1492" i="1"/>
  <c r="U1484" i="1"/>
  <c r="U1577" i="1"/>
  <c r="U1569" i="1"/>
  <c r="U1479" i="1"/>
  <c r="U1561" i="1"/>
  <c r="U1553" i="1"/>
  <c r="U1489" i="1"/>
  <c r="U1546" i="1"/>
  <c r="U1538" i="1"/>
  <c r="U1530" i="1"/>
  <c r="U1488" i="1"/>
  <c r="U1505" i="1"/>
  <c r="U1497" i="1"/>
  <c r="U1593" i="1"/>
  <c r="U1581" i="1"/>
  <c r="U1573" i="1"/>
  <c r="U1475" i="1"/>
  <c r="U1483" i="1"/>
  <c r="U1557" i="1"/>
  <c r="U1549" i="1"/>
  <c r="U1493" i="1"/>
  <c r="U1485" i="1"/>
  <c r="U1542" i="1"/>
  <c r="U1534" i="1"/>
  <c r="U1639" i="1"/>
  <c r="U1631" i="1"/>
  <c r="U1623" i="1"/>
  <c r="U1615" i="1"/>
  <c r="U1565" i="1"/>
  <c r="U1638" i="1"/>
  <c r="U1630" i="1"/>
  <c r="U1622" i="1"/>
  <c r="U1614" i="1"/>
  <c r="U1727" i="1"/>
  <c r="U1558" i="1"/>
  <c r="U1550" i="1"/>
  <c r="U1591" i="1"/>
  <c r="U1590" i="1"/>
  <c r="U1698" i="1"/>
  <c r="U1723" i="1"/>
  <c r="U1715" i="1"/>
  <c r="R1727" i="1"/>
  <c r="R1609" i="1"/>
  <c r="U1706" i="1"/>
  <c r="R1815" i="1"/>
  <c r="R1807" i="1"/>
  <c r="R1799" i="1"/>
  <c r="U1604" i="1"/>
  <c r="U1657" i="1"/>
  <c r="U1649" i="1"/>
  <c r="U1641" i="1"/>
  <c r="U1687" i="1"/>
  <c r="U1679" i="1"/>
  <c r="U1722" i="1"/>
  <c r="R1722" i="1"/>
  <c r="U1603" i="1"/>
  <c r="U1686" i="1"/>
  <c r="U1678" i="1"/>
  <c r="R1720" i="1"/>
  <c r="U1847" i="1"/>
  <c r="U1772" i="1"/>
  <c r="R1857" i="1"/>
  <c r="R1881" i="1"/>
  <c r="U1703" i="1"/>
  <c r="R1729" i="1"/>
  <c r="U1782" i="1"/>
  <c r="U1804" i="1"/>
  <c r="U1871" i="1"/>
  <c r="U1762" i="1"/>
  <c r="U1768" i="1"/>
  <c r="U1813" i="1"/>
  <c r="R1805" i="1"/>
  <c r="R1610" i="1"/>
  <c r="R1728" i="1"/>
  <c r="U1761" i="1"/>
  <c r="R1811" i="1"/>
  <c r="R1723" i="1"/>
  <c r="U1801" i="1"/>
  <c r="R1724" i="1"/>
  <c r="R1725" i="1"/>
  <c r="R1768" i="1"/>
  <c r="R1772" i="1"/>
  <c r="U1779" i="1"/>
  <c r="U1809" i="1"/>
  <c r="U1758" i="1"/>
  <c r="U1764" i="1"/>
  <c r="R1809" i="1"/>
  <c r="R1818" i="1"/>
  <c r="R1810" i="1"/>
  <c r="R1802" i="1"/>
  <c r="U1829" i="1"/>
  <c r="R1942" i="1"/>
  <c r="U1848" i="1"/>
  <c r="U1880" i="1"/>
  <c r="U1872" i="1"/>
  <c r="U1864" i="1"/>
  <c r="U1912" i="1"/>
  <c r="U1888" i="1"/>
  <c r="U1893" i="1"/>
  <c r="R1814" i="1"/>
  <c r="R1806" i="1"/>
  <c r="R1798" i="1"/>
  <c r="U1842" i="1"/>
  <c r="R1880" i="1"/>
  <c r="U1814" i="1"/>
  <c r="U1806" i="1"/>
  <c r="U1798" i="1"/>
  <c r="U1790" i="1"/>
  <c r="U1860" i="1"/>
  <c r="R1812" i="1"/>
  <c r="R1804" i="1"/>
  <c r="U1844" i="1"/>
  <c r="U1855" i="1"/>
  <c r="R1878" i="1"/>
  <c r="U1900" i="1"/>
  <c r="U1899" i="1"/>
  <c r="R1985" i="1"/>
  <c r="U1905" i="1"/>
  <c r="U1964" i="1"/>
  <c r="U1883" i="1"/>
  <c r="R1894" i="1"/>
  <c r="R1904" i="1"/>
  <c r="U1906" i="1"/>
  <c r="R1879" i="1"/>
  <c r="U1915" i="1"/>
  <c r="U1939" i="1"/>
  <c r="U1972" i="1"/>
  <c r="R2016" i="1"/>
  <c r="U1889" i="1"/>
  <c r="U2012" i="1"/>
  <c r="R1948" i="1"/>
  <c r="U1973" i="1"/>
  <c r="U2013" i="1"/>
  <c r="R1990" i="1"/>
  <c r="R2006" i="1"/>
  <c r="R2018" i="1"/>
  <c r="R2010" i="1"/>
  <c r="U1990" i="1"/>
  <c r="R1987" i="1"/>
  <c r="U1898" i="1"/>
  <c r="R1915" i="1"/>
  <c r="U1966" i="1"/>
  <c r="U1934" i="1"/>
  <c r="R1947" i="1"/>
  <c r="R1986" i="1"/>
  <c r="U2029" i="1"/>
  <c r="U2081" i="1"/>
  <c r="U2073" i="1"/>
  <c r="U2065" i="1"/>
  <c r="U2130" i="1"/>
  <c r="U2122" i="1"/>
  <c r="R2193" i="1"/>
  <c r="R2185" i="1"/>
  <c r="U2004" i="1"/>
  <c r="U2097" i="1"/>
  <c r="U2087" i="1"/>
  <c r="U2063" i="1"/>
  <c r="U2055" i="1"/>
  <c r="U2047" i="1"/>
  <c r="U2039" i="1"/>
  <c r="R2149" i="1"/>
  <c r="U2031" i="1"/>
  <c r="U2023" i="1"/>
  <c r="R2126" i="1"/>
  <c r="R2135" i="1"/>
  <c r="R2119" i="1"/>
  <c r="U2175" i="1"/>
  <c r="U2167" i="1"/>
  <c r="U2159" i="1"/>
  <c r="U2107" i="1"/>
  <c r="R2138" i="1"/>
  <c r="U2150" i="1"/>
  <c r="R2176" i="1"/>
  <c r="R2168" i="1"/>
  <c r="R2160" i="1"/>
  <c r="U2144" i="1"/>
  <c r="U2136" i="1"/>
  <c r="R2116" i="1"/>
  <c r="R2142" i="1"/>
  <c r="R2154" i="1"/>
  <c r="R2171" i="1"/>
  <c r="R2163" i="1"/>
  <c r="U2100" i="1"/>
  <c r="R2134" i="1"/>
  <c r="U2196" i="1"/>
  <c r="U2188" i="1"/>
  <c r="U2180" i="1"/>
  <c r="R2130" i="1"/>
  <c r="R2122" i="1"/>
  <c r="R2192" i="1"/>
  <c r="R2184" i="1"/>
  <c r="R2144" i="1"/>
  <c r="R2136" i="1"/>
  <c r="U614" i="1"/>
  <c r="U612" i="1"/>
  <c r="U603" i="1"/>
  <c r="U607" i="1"/>
  <c r="U602" i="1"/>
  <c r="U601" i="1"/>
  <c r="U599" i="1"/>
  <c r="U597" i="1"/>
  <c r="U596" i="1"/>
  <c r="U590" i="1"/>
  <c r="U589" i="1"/>
  <c r="U588" i="1"/>
  <c r="U576" i="1"/>
  <c r="U581" i="1"/>
  <c r="U584" i="1"/>
  <c r="U580" i="1"/>
  <c r="U579" i="1"/>
  <c r="U575" i="1"/>
  <c r="U573" i="1"/>
  <c r="U571" i="1"/>
  <c r="U568" i="1"/>
  <c r="U559" i="1"/>
  <c r="U554" i="1"/>
  <c r="U550" i="1"/>
  <c r="U543" i="1"/>
  <c r="U541" i="1"/>
  <c r="U503" i="1"/>
  <c r="U526" i="1"/>
  <c r="U535" i="1"/>
  <c r="U508" i="1"/>
  <c r="U525" i="1"/>
  <c r="U524" i="1"/>
  <c r="U521" i="1"/>
  <c r="U522" i="1"/>
  <c r="U510" i="1"/>
  <c r="U511" i="1"/>
  <c r="R481" i="1"/>
  <c r="U500" i="1"/>
  <c r="U483" i="1"/>
  <c r="U481" i="1"/>
  <c r="R492" i="1"/>
  <c r="R482" i="1"/>
  <c r="R480" i="1"/>
  <c r="U466" i="1"/>
  <c r="U470" i="1"/>
  <c r="U467" i="1"/>
  <c r="R472" i="1"/>
  <c r="U448" i="1"/>
  <c r="U460" i="1"/>
  <c r="U419" i="1"/>
  <c r="U455" i="1"/>
  <c r="U442" i="1"/>
  <c r="U454" i="1"/>
  <c r="U405" i="1"/>
  <c r="U437" i="1"/>
  <c r="U436" i="1"/>
  <c r="U451" i="1"/>
  <c r="U450" i="1"/>
  <c r="U432" i="1"/>
  <c r="U444" i="1"/>
  <c r="U399" i="1"/>
  <c r="U418" i="1"/>
  <c r="U427" i="1"/>
  <c r="U409" i="1"/>
  <c r="U372" i="1"/>
  <c r="U378" i="1"/>
  <c r="R388" i="1"/>
  <c r="U386" i="1"/>
  <c r="R387" i="1"/>
  <c r="U382" i="1"/>
  <c r="U375" i="1"/>
  <c r="U373" i="1"/>
  <c r="U349" i="1"/>
  <c r="R374" i="1"/>
  <c r="U371" i="1"/>
  <c r="U377" i="1"/>
  <c r="U376" i="1"/>
  <c r="U360" i="1"/>
  <c r="U359" i="1"/>
  <c r="U364" i="1"/>
  <c r="U351" i="1"/>
  <c r="U347" i="1"/>
  <c r="U352" i="1"/>
  <c r="U342" i="1"/>
  <c r="U330" i="1"/>
  <c r="U329" i="1"/>
  <c r="U324" i="1"/>
  <c r="U321" i="1"/>
  <c r="U319" i="1"/>
  <c r="U317" i="1"/>
  <c r="U311" i="1"/>
  <c r="U315" i="1"/>
  <c r="U308" i="1"/>
  <c r="U314" i="1"/>
  <c r="U312" i="1"/>
  <c r="U307" i="1"/>
  <c r="U304" i="1"/>
  <c r="U298" i="1"/>
  <c r="U290" i="1"/>
  <c r="U292" i="1"/>
  <c r="U278" i="1"/>
  <c r="U285" i="1"/>
  <c r="U274" i="1"/>
  <c r="U284" i="1"/>
  <c r="U281" i="1"/>
  <c r="U251" i="1"/>
  <c r="U267" i="1"/>
  <c r="U264" i="1"/>
  <c r="U262" i="1"/>
  <c r="U256" i="1"/>
  <c r="U260" i="1"/>
  <c r="R257" i="1"/>
  <c r="R256" i="1"/>
  <c r="U244" i="1"/>
  <c r="U248" i="1"/>
  <c r="U238" i="1"/>
  <c r="U235" i="1"/>
  <c r="U225" i="1"/>
  <c r="U231" i="1"/>
  <c r="U233" i="1"/>
  <c r="U240" i="1"/>
  <c r="R217" i="1"/>
  <c r="U216" i="1"/>
  <c r="U230" i="1"/>
  <c r="U211" i="1"/>
  <c r="U214" i="1"/>
  <c r="U203" i="1"/>
  <c r="U217" i="1"/>
  <c r="R208" i="1"/>
  <c r="U202" i="1"/>
  <c r="U195" i="1"/>
  <c r="U194" i="1"/>
  <c r="U193" i="1"/>
  <c r="U191" i="1"/>
  <c r="U190" i="1"/>
  <c r="R188" i="1"/>
  <c r="U185" i="1"/>
  <c r="U184" i="1"/>
  <c r="U182" i="1"/>
  <c r="U176" i="1"/>
  <c r="U177" i="1"/>
  <c r="R178" i="1"/>
  <c r="U160" i="1"/>
  <c r="U158" i="1"/>
  <c r="R167" i="1"/>
  <c r="U154" i="1"/>
  <c r="U156" i="1"/>
  <c r="U142" i="1"/>
  <c r="U141" i="1"/>
  <c r="U138" i="1"/>
  <c r="U137" i="1"/>
  <c r="U131" i="1"/>
  <c r="U136" i="1"/>
  <c r="U135" i="1"/>
  <c r="U134" i="1"/>
  <c r="U133" i="1"/>
  <c r="U130" i="1"/>
  <c r="U128" i="1"/>
  <c r="U127" i="1"/>
  <c r="U125" i="1"/>
  <c r="U124" i="1"/>
  <c r="U123" i="1"/>
  <c r="U121" i="1"/>
  <c r="U117" i="1"/>
  <c r="U115" i="1"/>
  <c r="U114" i="1"/>
  <c r="U111" i="1"/>
  <c r="U113" i="1"/>
  <c r="U112" i="1"/>
  <c r="R111" i="1"/>
  <c r="U105" i="1"/>
  <c r="U102" i="1"/>
  <c r="U82" i="1"/>
  <c r="U101" i="1"/>
  <c r="U100" i="1"/>
  <c r="U98" i="1"/>
  <c r="R100" i="1"/>
  <c r="U92" i="1"/>
  <c r="U95" i="1"/>
  <c r="U83" i="1"/>
  <c r="U64" i="1"/>
  <c r="U78" i="1"/>
  <c r="U71" i="1"/>
  <c r="U70" i="1"/>
  <c r="U33" i="1"/>
  <c r="R67" i="1"/>
  <c r="R66" i="1"/>
  <c r="U45" i="1"/>
  <c r="U60" i="1"/>
  <c r="U23" i="1"/>
  <c r="U47" i="1"/>
  <c r="U41" i="1"/>
  <c r="U22" i="1"/>
  <c r="U44" i="1"/>
  <c r="U36" i="1"/>
  <c r="U50" i="1"/>
  <c r="U31" i="1"/>
  <c r="U19" i="1"/>
  <c r="U43" i="1"/>
  <c r="U49" i="1"/>
  <c r="U39" i="1"/>
  <c r="U27" i="1"/>
  <c r="U42" i="1"/>
  <c r="U34" i="1"/>
  <c r="U26" i="1"/>
  <c r="U40" i="1"/>
  <c r="U32" i="1"/>
  <c r="U24" i="1"/>
  <c r="U16" i="1"/>
  <c r="U17" i="1"/>
  <c r="X3795" i="1" l="1"/>
  <c r="Y3795" i="1" s="1"/>
  <c r="X3796" i="1"/>
  <c r="Y3796" i="1" s="1"/>
  <c r="X3794" i="1"/>
  <c r="Y3794" i="1" s="1"/>
  <c r="Y3792" i="1"/>
  <c r="X3798" i="1"/>
  <c r="Y3798" i="1" s="1"/>
  <c r="X3797" i="1"/>
  <c r="Y3797" i="1" s="1"/>
  <c r="X3770" i="1"/>
  <c r="Y3770" i="1" s="1"/>
  <c r="X3799" i="1"/>
  <c r="Y3799" i="1" s="1"/>
  <c r="X3803" i="1"/>
  <c r="Y3803" i="1" s="1"/>
  <c r="X3776" i="1"/>
  <c r="Y3776" i="1" s="1"/>
  <c r="X3800" i="1"/>
  <c r="Y3800" i="1" s="1"/>
  <c r="X3802" i="1"/>
  <c r="Y3802" i="1" s="1"/>
  <c r="Y3788" i="1"/>
  <c r="X3801" i="1"/>
  <c r="Y3801" i="1" s="1"/>
  <c r="X3773" i="1"/>
  <c r="Y3773" i="1" s="1"/>
  <c r="Y3793" i="1"/>
  <c r="X3763" i="1"/>
  <c r="Y3763" i="1" s="1"/>
  <c r="X3738" i="1"/>
  <c r="Y3738" i="1" s="1"/>
  <c r="X3750" i="1"/>
  <c r="Y3750" i="1" s="1"/>
  <c r="X3713" i="1"/>
  <c r="Y3713" i="1" s="1"/>
  <c r="X3724" i="1"/>
  <c r="Y3724" i="1" s="1"/>
  <c r="X3755" i="1"/>
  <c r="Y3755" i="1" s="1"/>
  <c r="X3722" i="1"/>
  <c r="Y3722" i="1" s="1"/>
  <c r="X3723" i="1"/>
  <c r="Y3723" i="1" s="1"/>
  <c r="X3668" i="1"/>
  <c r="Y3668" i="1" s="1"/>
  <c r="X3740" i="1"/>
  <c r="Y3740" i="1" s="1"/>
  <c r="X3674" i="1"/>
  <c r="Y3674" i="1" s="1"/>
  <c r="X3652" i="1"/>
  <c r="Y3652" i="1" s="1"/>
  <c r="X3736" i="1"/>
  <c r="Y3736" i="1" s="1"/>
  <c r="X3701" i="1"/>
  <c r="Y3701" i="1" s="1"/>
  <c r="X3707" i="1"/>
  <c r="Y3707" i="1" s="1"/>
  <c r="X3751" i="1"/>
  <c r="Y3751" i="1" s="1"/>
  <c r="X3743" i="1"/>
  <c r="Y3743" i="1" s="1"/>
  <c r="X3762" i="1"/>
  <c r="Y3762" i="1" s="1"/>
  <c r="X3760" i="1"/>
  <c r="Y3760" i="1" s="1"/>
  <c r="X3735" i="1"/>
  <c r="Y3735" i="1" s="1"/>
  <c r="X3708" i="1"/>
  <c r="Y3708" i="1" s="1"/>
  <c r="X3706" i="1"/>
  <c r="Y3706" i="1" s="1"/>
  <c r="X3726" i="1"/>
  <c r="Y3726" i="1" s="1"/>
  <c r="X3749" i="1"/>
  <c r="Y3749" i="1" s="1"/>
  <c r="X3752" i="1"/>
  <c r="Y3752" i="1" s="1"/>
  <c r="X3716" i="1"/>
  <c r="Y3716" i="1" s="1"/>
  <c r="X3662" i="1"/>
  <c r="Y3662" i="1" s="1"/>
  <c r="X3742" i="1"/>
  <c r="Y3742" i="1" s="1"/>
  <c r="X3718" i="1"/>
  <c r="Y3718" i="1" s="1"/>
  <c r="X3739" i="1"/>
  <c r="Y3739" i="1" s="1"/>
  <c r="X3721" i="1"/>
  <c r="Y3721" i="1" s="1"/>
  <c r="X3734" i="1"/>
  <c r="Y3734" i="1" s="1"/>
  <c r="X3725" i="1"/>
  <c r="Y3725" i="1" s="1"/>
  <c r="X3710" i="1"/>
  <c r="Y3710" i="1" s="1"/>
  <c r="X3717" i="1"/>
  <c r="Y3717" i="1" s="1"/>
  <c r="X3754" i="1"/>
  <c r="Y3754" i="1" s="1"/>
  <c r="X3747" i="1"/>
  <c r="Y3747" i="1" s="1"/>
  <c r="X3728" i="1"/>
  <c r="Y3728" i="1" s="1"/>
  <c r="X3673" i="1"/>
  <c r="Y3673" i="1" s="1"/>
  <c r="X3733" i="1"/>
  <c r="Y3733" i="1" s="1"/>
  <c r="X3715" i="1"/>
  <c r="Y3715" i="1" s="1"/>
  <c r="X3746" i="1"/>
  <c r="Y3746" i="1" s="1"/>
  <c r="X3712" i="1"/>
  <c r="Y3712" i="1" s="1"/>
  <c r="X3714" i="1"/>
  <c r="Y3714" i="1" s="1"/>
  <c r="X3737" i="1"/>
  <c r="Y3737" i="1" s="1"/>
  <c r="X3748" i="1"/>
  <c r="Y3748" i="1" s="1"/>
  <c r="X3653" i="1"/>
  <c r="Y3653" i="1" s="1"/>
  <c r="X3758" i="1"/>
  <c r="Y3758" i="1" s="1"/>
  <c r="X3745" i="1"/>
  <c r="Y3745" i="1" s="1"/>
  <c r="X3727" i="1"/>
  <c r="Y3727" i="1" s="1"/>
  <c r="X3761" i="1"/>
  <c r="Y3761" i="1" s="1"/>
  <c r="X3757" i="1"/>
  <c r="Y3757" i="1" s="1"/>
  <c r="X3711" i="1"/>
  <c r="Y3711" i="1" s="1"/>
  <c r="X3705" i="1"/>
  <c r="Y3705" i="1" s="1"/>
  <c r="X3709" i="1"/>
  <c r="Y3709" i="1" s="1"/>
  <c r="X3719" i="1"/>
  <c r="Y3719" i="1" s="1"/>
  <c r="X3759" i="1"/>
  <c r="Y3759" i="1" s="1"/>
  <c r="X3692" i="1"/>
  <c r="Y3692" i="1" s="1"/>
  <c r="X3731" i="1"/>
  <c r="Y3731" i="1" s="1"/>
  <c r="X3764" i="1"/>
  <c r="Y3764" i="1" s="1"/>
  <c r="X3720" i="1"/>
  <c r="Y3720" i="1" s="1"/>
  <c r="X3684" i="1"/>
  <c r="Y3684" i="1" s="1"/>
  <c r="X3696" i="1"/>
  <c r="Y3696" i="1" s="1"/>
  <c r="X3695" i="1"/>
  <c r="Y3695" i="1" s="1"/>
  <c r="X3690" i="1"/>
  <c r="Y3690" i="1" s="1"/>
  <c r="X3687" i="1"/>
  <c r="Y3687" i="1" s="1"/>
  <c r="X3689" i="1"/>
  <c r="Y3689" i="1" s="1"/>
  <c r="X3660" i="1"/>
  <c r="Y3660" i="1" s="1"/>
  <c r="X3672" i="1"/>
  <c r="Y3672" i="1" s="1"/>
  <c r="X3688" i="1"/>
  <c r="Y3688" i="1" s="1"/>
  <c r="X3732" i="1"/>
  <c r="Y3732" i="1" s="1"/>
  <c r="X3659" i="1"/>
  <c r="Y3659" i="1" s="1"/>
  <c r="X3669" i="1"/>
  <c r="Y3669" i="1" s="1"/>
  <c r="X3658" i="1"/>
  <c r="Y3658" i="1" s="1"/>
  <c r="X3681" i="1"/>
  <c r="Y3681" i="1" s="1"/>
  <c r="X3676" i="1"/>
  <c r="Y3676" i="1" s="1"/>
  <c r="X3699" i="1"/>
  <c r="Y3699" i="1" s="1"/>
  <c r="X3700" i="1"/>
  <c r="Y3700" i="1" s="1"/>
  <c r="X3686" i="1"/>
  <c r="Y3686" i="1" s="1"/>
  <c r="X3691" i="1"/>
  <c r="Y3691" i="1" s="1"/>
  <c r="X3664" i="1"/>
  <c r="Y3664" i="1" s="1"/>
  <c r="X3680" i="1"/>
  <c r="Y3680" i="1" s="1"/>
  <c r="X3694" i="1"/>
  <c r="Y3694" i="1" s="1"/>
  <c r="X3679" i="1"/>
  <c r="Y3679" i="1" s="1"/>
  <c r="X3756" i="1"/>
  <c r="Y3756" i="1" s="1"/>
  <c r="X3665" i="1"/>
  <c r="Y3665" i="1" s="1"/>
  <c r="X3657" i="1"/>
  <c r="Y3657" i="1" s="1"/>
  <c r="X3682" i="1"/>
  <c r="Y3682" i="1" s="1"/>
  <c r="X3654" i="1"/>
  <c r="Y3654" i="1" s="1"/>
  <c r="X3741" i="1"/>
  <c r="Y3741" i="1" s="1"/>
  <c r="X3730" i="1"/>
  <c r="Y3730" i="1" s="1"/>
  <c r="X3697" i="1"/>
  <c r="Y3697" i="1" s="1"/>
  <c r="X3683" i="1"/>
  <c r="Y3683" i="1" s="1"/>
  <c r="X3656" i="1"/>
  <c r="Y3656" i="1" s="1"/>
  <c r="X3744" i="1"/>
  <c r="Y3744" i="1" s="1"/>
  <c r="X3703" i="1"/>
  <c r="Y3703" i="1" s="1"/>
  <c r="X3661" i="1"/>
  <c r="Y3661" i="1" s="1"/>
  <c r="X3667" i="1"/>
  <c r="Y3667" i="1" s="1"/>
  <c r="X3666" i="1"/>
  <c r="Y3666" i="1" s="1"/>
  <c r="X3753" i="1"/>
  <c r="Y3753" i="1" s="1"/>
  <c r="X3670" i="1"/>
  <c r="Y3670" i="1" s="1"/>
  <c r="X3702" i="1"/>
  <c r="Y3702" i="1" s="1"/>
  <c r="X3704" i="1"/>
  <c r="Y3704" i="1" s="1"/>
  <c r="X3698" i="1"/>
  <c r="Y3698" i="1" s="1"/>
  <c r="X3693" i="1"/>
  <c r="Y3693" i="1" s="1"/>
  <c r="X3729" i="1"/>
  <c r="Y3729" i="1" s="1"/>
  <c r="X3677" i="1"/>
  <c r="Y3677" i="1" s="1"/>
  <c r="X3685" i="1"/>
  <c r="Y3685" i="1" s="1"/>
  <c r="X3671" i="1"/>
  <c r="Y3671" i="1" s="1"/>
  <c r="X3675" i="1"/>
  <c r="Y3675" i="1" s="1"/>
  <c r="X3678" i="1"/>
  <c r="Y3678" i="1" s="1"/>
  <c r="X3663" i="1"/>
  <c r="Y3663" i="1" s="1"/>
  <c r="X3655" i="1"/>
  <c r="Y3655" i="1" s="1"/>
  <c r="X2464" i="1"/>
  <c r="Y2464" i="1" s="1"/>
  <c r="X3035" i="1"/>
  <c r="Y3035" i="1" s="1"/>
  <c r="X3406" i="1"/>
  <c r="Y3406" i="1" s="1"/>
  <c r="X2923" i="1"/>
  <c r="Y2923" i="1" s="1"/>
  <c r="X3462" i="1"/>
  <c r="Y3462" i="1" s="1"/>
  <c r="X3503" i="1"/>
  <c r="Y3503" i="1" s="1"/>
  <c r="X3493" i="1"/>
  <c r="Y3493" i="1" s="1"/>
  <c r="X3478" i="1"/>
  <c r="Y3478" i="1" s="1"/>
  <c r="X3469" i="1"/>
  <c r="Y3469" i="1" s="1"/>
  <c r="X3443" i="1"/>
  <c r="Y3443" i="1" s="1"/>
  <c r="X3449" i="1"/>
  <c r="Y3449" i="1" s="1"/>
  <c r="X3433" i="1"/>
  <c r="Y3433" i="1" s="1"/>
  <c r="X3420" i="1"/>
  <c r="Y3420" i="1" s="1"/>
  <c r="X3409" i="1"/>
  <c r="Y3409" i="1" s="1"/>
  <c r="X3399" i="1"/>
  <c r="Y3399" i="1" s="1"/>
  <c r="X3385" i="1"/>
  <c r="Y3385" i="1" s="1"/>
  <c r="X3374" i="1"/>
  <c r="Y3374" i="1" s="1"/>
  <c r="X3363" i="1"/>
  <c r="Y3363" i="1" s="1"/>
  <c r="X3300" i="1"/>
  <c r="Y3300" i="1" s="1"/>
  <c r="X3324" i="1"/>
  <c r="Y3324" i="1" s="1"/>
  <c r="X3261" i="1"/>
  <c r="Y3261" i="1" s="1"/>
  <c r="X3223" i="1"/>
  <c r="Y3223" i="1" s="1"/>
  <c r="X3232" i="1"/>
  <c r="Y3232" i="1" s="1"/>
  <c r="X3189" i="1"/>
  <c r="Y3189" i="1" s="1"/>
  <c r="X3231" i="1"/>
  <c r="Y3231" i="1" s="1"/>
  <c r="X3179" i="1"/>
  <c r="Y3179" i="1" s="1"/>
  <c r="X3308" i="1"/>
  <c r="Y3308" i="1" s="1"/>
  <c r="X3124" i="1"/>
  <c r="Y3124" i="1" s="1"/>
  <c r="X3253" i="1"/>
  <c r="Y3253" i="1" s="1"/>
  <c r="X3339" i="1"/>
  <c r="Y3339" i="1" s="1"/>
  <c r="X3209" i="1"/>
  <c r="Y3209" i="1" s="1"/>
  <c r="X3287" i="1"/>
  <c r="Y3287" i="1" s="1"/>
  <c r="X3296" i="1"/>
  <c r="Y3296" i="1" s="1"/>
  <c r="X3316" i="1"/>
  <c r="Y3316" i="1" s="1"/>
  <c r="X3222" i="1"/>
  <c r="Y3222" i="1" s="1"/>
  <c r="X3128" i="1"/>
  <c r="Y3128" i="1" s="1"/>
  <c r="X3116" i="1"/>
  <c r="Y3116" i="1" s="1"/>
  <c r="X3103" i="1"/>
  <c r="Y3103" i="1" s="1"/>
  <c r="X3100" i="1"/>
  <c r="Y3100" i="1" s="1"/>
  <c r="X3084" i="1"/>
  <c r="Y3084" i="1" s="1"/>
  <c r="X3070" i="1"/>
  <c r="Y3070" i="1" s="1"/>
  <c r="X3058" i="1"/>
  <c r="Y3058" i="1" s="1"/>
  <c r="X3047" i="1"/>
  <c r="Y3047" i="1" s="1"/>
  <c r="X3023" i="1"/>
  <c r="Y3023" i="1" s="1"/>
  <c r="X3431" i="1"/>
  <c r="Y3431" i="1" s="1"/>
  <c r="X3451" i="1"/>
  <c r="Y3451" i="1" s="1"/>
  <c r="X2919" i="1"/>
  <c r="Y2919" i="1" s="1"/>
  <c r="X2918" i="1"/>
  <c r="Y2918" i="1" s="1"/>
  <c r="X3502" i="1"/>
  <c r="Y3502" i="1" s="1"/>
  <c r="X3490" i="1"/>
  <c r="Y3490" i="1" s="1"/>
  <c r="X3479" i="1"/>
  <c r="Y3479" i="1" s="1"/>
  <c r="X3466" i="1"/>
  <c r="Y3466" i="1" s="1"/>
  <c r="X3457" i="1"/>
  <c r="Y3457" i="1" s="1"/>
  <c r="X3447" i="1"/>
  <c r="Y3447" i="1" s="1"/>
  <c r="X3432" i="1"/>
  <c r="Y3432" i="1" s="1"/>
  <c r="X3410" i="1"/>
  <c r="Y3410" i="1" s="1"/>
  <c r="X3398" i="1"/>
  <c r="Y3398" i="1" s="1"/>
  <c r="X3382" i="1"/>
  <c r="Y3382" i="1" s="1"/>
  <c r="X3370" i="1"/>
  <c r="Y3370" i="1" s="1"/>
  <c r="X3356" i="1"/>
  <c r="Y3356" i="1" s="1"/>
  <c r="X3352" i="1"/>
  <c r="Y3352" i="1" s="1"/>
  <c r="X3247" i="1"/>
  <c r="Y3247" i="1" s="1"/>
  <c r="X3215" i="1"/>
  <c r="Y3215" i="1" s="1"/>
  <c r="X3331" i="1"/>
  <c r="Y3331" i="1" s="1"/>
  <c r="X3344" i="1"/>
  <c r="Y3344" i="1" s="1"/>
  <c r="X3281" i="1"/>
  <c r="Y3281" i="1" s="1"/>
  <c r="X3298" i="1"/>
  <c r="Y3298" i="1" s="1"/>
  <c r="X3167" i="1"/>
  <c r="Y3167" i="1" s="1"/>
  <c r="X3130" i="1"/>
  <c r="Y3130" i="1" s="1"/>
  <c r="X3211" i="1"/>
  <c r="Y3211" i="1" s="1"/>
  <c r="X3288" i="1"/>
  <c r="Y3288" i="1" s="1"/>
  <c r="X3311" i="1"/>
  <c r="Y3311" i="1" s="1"/>
  <c r="X3170" i="1"/>
  <c r="Y3170" i="1" s="1"/>
  <c r="X3325" i="1"/>
  <c r="Y3325" i="1" s="1"/>
  <c r="X3309" i="1"/>
  <c r="Y3309" i="1" s="1"/>
  <c r="X3306" i="1"/>
  <c r="Y3306" i="1" s="1"/>
  <c r="X3284" i="1"/>
  <c r="Y3284" i="1" s="1"/>
  <c r="X3172" i="1"/>
  <c r="Y3172" i="1" s="1"/>
  <c r="X3245" i="1"/>
  <c r="Y3245" i="1" s="1"/>
  <c r="X3119" i="1"/>
  <c r="Y3119" i="1" s="1"/>
  <c r="X3105" i="1"/>
  <c r="Y3105" i="1" s="1"/>
  <c r="X3096" i="1"/>
  <c r="Y3096" i="1" s="1"/>
  <c r="X3082" i="1"/>
  <c r="Y3082" i="1" s="1"/>
  <c r="X3073" i="1"/>
  <c r="Y3073" i="1" s="1"/>
  <c r="X3040" i="1"/>
  <c r="Y3040" i="1" s="1"/>
  <c r="X3036" i="1"/>
  <c r="Y3036" i="1" s="1"/>
  <c r="X3024" i="1"/>
  <c r="Y3024" i="1" s="1"/>
  <c r="X3010" i="1"/>
  <c r="Y3010" i="1" s="1"/>
  <c r="X2993" i="1"/>
  <c r="Y2993" i="1" s="1"/>
  <c r="X2988" i="1"/>
  <c r="Y2988" i="1" s="1"/>
  <c r="X2976" i="1"/>
  <c r="Y2976" i="1" s="1"/>
  <c r="X2964" i="1"/>
  <c r="Y2964" i="1" s="1"/>
  <c r="X2941" i="1"/>
  <c r="Y2941" i="1" s="1"/>
  <c r="X2930" i="1"/>
  <c r="Y2930" i="1" s="1"/>
  <c r="X2875" i="1"/>
  <c r="Y2875" i="1" s="1"/>
  <c r="X2841" i="1"/>
  <c r="Y2841" i="1" s="1"/>
  <c r="X2868" i="1"/>
  <c r="Y2868" i="1" s="1"/>
  <c r="X2792" i="1"/>
  <c r="Y2792" i="1" s="1"/>
  <c r="X2713" i="1"/>
  <c r="Y2713" i="1" s="1"/>
  <c r="X2854" i="1"/>
  <c r="Y2854" i="1" s="1"/>
  <c r="X2701" i="1"/>
  <c r="Y2701" i="1" s="1"/>
  <c r="X2699" i="1"/>
  <c r="Y2699" i="1" s="1"/>
  <c r="X2684" i="1"/>
  <c r="Y2684" i="1" s="1"/>
  <c r="X2696" i="1"/>
  <c r="Y2696" i="1" s="1"/>
  <c r="X2676" i="1"/>
  <c r="Y2676" i="1" s="1"/>
  <c r="X2580" i="1"/>
  <c r="Y2580" i="1" s="1"/>
  <c r="X2788" i="1"/>
  <c r="Y2788" i="1" s="1"/>
  <c r="X2790" i="1"/>
  <c r="Y2790" i="1" s="1"/>
  <c r="X2883" i="1"/>
  <c r="Y2883" i="1" s="1"/>
  <c r="X2754" i="1"/>
  <c r="Y2754" i="1" s="1"/>
  <c r="X2694" i="1"/>
  <c r="Y2694" i="1" s="1"/>
  <c r="X2855" i="1"/>
  <c r="Y2855" i="1" s="1"/>
  <c r="X2659" i="1"/>
  <c r="Y2659" i="1" s="1"/>
  <c r="X2794" i="1"/>
  <c r="Y2794" i="1" s="1"/>
  <c r="X2582" i="1"/>
  <c r="Y2582" i="1" s="1"/>
  <c r="X2819" i="1"/>
  <c r="Y2819" i="1" s="1"/>
  <c r="X2597" i="1"/>
  <c r="Y2597" i="1" s="1"/>
  <c r="X2683" i="1"/>
  <c r="Y2683" i="1" s="1"/>
  <c r="X2823" i="1"/>
  <c r="Y2823" i="1" s="1"/>
  <c r="X2611" i="1"/>
  <c r="Y2611" i="1" s="1"/>
  <c r="X2721" i="1"/>
  <c r="Y2721" i="1" s="1"/>
  <c r="X2567" i="1"/>
  <c r="Y2567" i="1" s="1"/>
  <c r="X2555" i="1"/>
  <c r="Y2555" i="1" s="1"/>
  <c r="X2706" i="1"/>
  <c r="Y2706" i="1" s="1"/>
  <c r="X2747" i="1"/>
  <c r="Y2747" i="1" s="1"/>
  <c r="X3057" i="1"/>
  <c r="Y3057" i="1" s="1"/>
  <c r="X2728" i="1"/>
  <c r="Y2728" i="1" s="1"/>
  <c r="X3501" i="1"/>
  <c r="Y3501" i="1" s="1"/>
  <c r="X3491" i="1"/>
  <c r="Y3491" i="1" s="1"/>
  <c r="X3476" i="1"/>
  <c r="Y3476" i="1" s="1"/>
  <c r="X3455" i="1"/>
  <c r="Y3455" i="1" s="1"/>
  <c r="X3448" i="1"/>
  <c r="Y3448" i="1" s="1"/>
  <c r="X3430" i="1"/>
  <c r="Y3430" i="1" s="1"/>
  <c r="X3414" i="1"/>
  <c r="Y3414" i="1" s="1"/>
  <c r="X3408" i="1"/>
  <c r="Y3408" i="1" s="1"/>
  <c r="X3393" i="1"/>
  <c r="Y3393" i="1" s="1"/>
  <c r="X3383" i="1"/>
  <c r="Y3383" i="1" s="1"/>
  <c r="X3243" i="1"/>
  <c r="Y3243" i="1" s="1"/>
  <c r="X3314" i="1"/>
  <c r="Y3314" i="1" s="1"/>
  <c r="X3254" i="1"/>
  <c r="Y3254" i="1" s="1"/>
  <c r="X3315" i="1"/>
  <c r="Y3315" i="1" s="1"/>
  <c r="X3212" i="1"/>
  <c r="Y3212" i="1" s="1"/>
  <c r="X3131" i="1"/>
  <c r="Y3131" i="1" s="1"/>
  <c r="X3263" i="1"/>
  <c r="Y3263" i="1" s="1"/>
  <c r="X3154" i="1"/>
  <c r="Y3154" i="1" s="1"/>
  <c r="X3262" i="1"/>
  <c r="Y3262" i="1" s="1"/>
  <c r="X3248" i="1"/>
  <c r="Y3248" i="1" s="1"/>
  <c r="X3226" i="1"/>
  <c r="Y3226" i="1" s="1"/>
  <c r="X3168" i="1"/>
  <c r="Y3168" i="1" s="1"/>
  <c r="X3238" i="1"/>
  <c r="Y3238" i="1" s="1"/>
  <c r="X3236" i="1"/>
  <c r="Y3236" i="1" s="1"/>
  <c r="X3145" i="1"/>
  <c r="Y3145" i="1" s="1"/>
  <c r="X3250" i="1"/>
  <c r="Y3250" i="1" s="1"/>
  <c r="X3141" i="1"/>
  <c r="Y3141" i="1" s="1"/>
  <c r="X3200" i="1"/>
  <c r="Y3200" i="1" s="1"/>
  <c r="X3225" i="1"/>
  <c r="Y3225" i="1" s="1"/>
  <c r="X3118" i="1"/>
  <c r="Y3118" i="1" s="1"/>
  <c r="X3109" i="1"/>
  <c r="Y3109" i="1" s="1"/>
  <c r="X3090" i="1"/>
  <c r="Y3090" i="1" s="1"/>
  <c r="X3083" i="1"/>
  <c r="Y3083" i="1" s="1"/>
  <c r="X3072" i="1"/>
  <c r="Y3072" i="1" s="1"/>
  <c r="X3061" i="1"/>
  <c r="Y3061" i="1" s="1"/>
  <c r="X3046" i="1"/>
  <c r="Y3046" i="1" s="1"/>
  <c r="X3034" i="1"/>
  <c r="Y3034" i="1" s="1"/>
  <c r="X2727" i="1"/>
  <c r="Y2727" i="1" s="1"/>
  <c r="X3013" i="1"/>
  <c r="Y3013" i="1" s="1"/>
  <c r="X3000" i="1"/>
  <c r="Y3000" i="1" s="1"/>
  <c r="X2985" i="1"/>
  <c r="Y2985" i="1" s="1"/>
  <c r="X2975" i="1"/>
  <c r="Y2975" i="1" s="1"/>
  <c r="X2962" i="1"/>
  <c r="Y2962" i="1" s="1"/>
  <c r="X2940" i="1"/>
  <c r="Y2940" i="1" s="1"/>
  <c r="X2925" i="1"/>
  <c r="Y2925" i="1" s="1"/>
  <c r="X2917" i="1"/>
  <c r="Y2917" i="1" s="1"/>
  <c r="X2871" i="1"/>
  <c r="Y2871" i="1" s="1"/>
  <c r="X2759" i="1"/>
  <c r="Y2759" i="1" s="1"/>
  <c r="X2777" i="1"/>
  <c r="Y2777" i="1" s="1"/>
  <c r="X2658" i="1"/>
  <c r="Y2658" i="1" s="1"/>
  <c r="X2584" i="1"/>
  <c r="Y2584" i="1" s="1"/>
  <c r="X2784" i="1"/>
  <c r="Y2784" i="1" s="1"/>
  <c r="X2753" i="1"/>
  <c r="Y2753" i="1" s="1"/>
  <c r="X2585" i="1"/>
  <c r="Y2585" i="1" s="1"/>
  <c r="X2878" i="1"/>
  <c r="Y2878" i="1" s="1"/>
  <c r="X2736" i="1"/>
  <c r="Y2736" i="1" s="1"/>
  <c r="X2589" i="1"/>
  <c r="Y2589" i="1" s="1"/>
  <c r="X2681" i="1"/>
  <c r="Y2681" i="1" s="1"/>
  <c r="X2578" i="1"/>
  <c r="Y2578" i="1" s="1"/>
  <c r="X2623" i="1"/>
  <c r="Y2623" i="1" s="1"/>
  <c r="X2834" i="1"/>
  <c r="Y2834" i="1" s="1"/>
  <c r="X2772" i="1"/>
  <c r="Y2772" i="1" s="1"/>
  <c r="X2638" i="1"/>
  <c r="Y2638" i="1" s="1"/>
  <c r="X2594" i="1"/>
  <c r="Y2594" i="1" s="1"/>
  <c r="X2673" i="1"/>
  <c r="Y2673" i="1" s="1"/>
  <c r="X2690" i="1"/>
  <c r="Y2690" i="1" s="1"/>
  <c r="X2767" i="1"/>
  <c r="Y2767" i="1" s="1"/>
  <c r="X2680" i="1"/>
  <c r="Y2680" i="1" s="1"/>
  <c r="X2645" i="1"/>
  <c r="Y2645" i="1" s="1"/>
  <c r="X2725" i="1"/>
  <c r="Y2725" i="1" s="1"/>
  <c r="X2833" i="1"/>
  <c r="Y2833" i="1" s="1"/>
  <c r="X2860" i="1"/>
  <c r="Y2860" i="1" s="1"/>
  <c r="X2894" i="1"/>
  <c r="Y2894" i="1" s="1"/>
  <c r="X2797" i="1"/>
  <c r="Y2797" i="1" s="1"/>
  <c r="X2566" i="1"/>
  <c r="Y2566" i="1" s="1"/>
  <c r="X2554" i="1"/>
  <c r="Y2554" i="1" s="1"/>
  <c r="X2959" i="1"/>
  <c r="Y2959" i="1" s="1"/>
  <c r="X3437" i="1"/>
  <c r="Y3437" i="1" s="1"/>
  <c r="X3060" i="1"/>
  <c r="Y3060" i="1" s="1"/>
  <c r="X3426" i="1"/>
  <c r="Y3426" i="1" s="1"/>
  <c r="X3499" i="1"/>
  <c r="Y3499" i="1" s="1"/>
  <c r="X3487" i="1"/>
  <c r="Y3487" i="1" s="1"/>
  <c r="X3477" i="1"/>
  <c r="Y3477" i="1" s="1"/>
  <c r="X3470" i="1"/>
  <c r="Y3470" i="1" s="1"/>
  <c r="X3454" i="1"/>
  <c r="Y3454" i="1" s="1"/>
  <c r="X3418" i="1"/>
  <c r="Y3418" i="1" s="1"/>
  <c r="X3402" i="1"/>
  <c r="Y3402" i="1" s="1"/>
  <c r="X3391" i="1"/>
  <c r="Y3391" i="1" s="1"/>
  <c r="X3377" i="1"/>
  <c r="Y3377" i="1" s="1"/>
  <c r="X3362" i="1"/>
  <c r="Y3362" i="1" s="1"/>
  <c r="X3246" i="1"/>
  <c r="Y3246" i="1" s="1"/>
  <c r="X3294" i="1"/>
  <c r="Y3294" i="1" s="1"/>
  <c r="X3346" i="1"/>
  <c r="Y3346" i="1" s="1"/>
  <c r="X3177" i="1"/>
  <c r="Y3177" i="1" s="1"/>
  <c r="X3220" i="1"/>
  <c r="Y3220" i="1" s="1"/>
  <c r="X3275" i="1"/>
  <c r="Y3275" i="1" s="1"/>
  <c r="X3234" i="1"/>
  <c r="Y3234" i="1" s="1"/>
  <c r="X3321" i="1"/>
  <c r="Y3321" i="1" s="1"/>
  <c r="X3329" i="1"/>
  <c r="Y3329" i="1" s="1"/>
  <c r="X3229" i="1"/>
  <c r="Y3229" i="1" s="1"/>
  <c r="X3342" i="1"/>
  <c r="Y3342" i="1" s="1"/>
  <c r="X3240" i="1"/>
  <c r="Y3240" i="1" s="1"/>
  <c r="X3163" i="1"/>
  <c r="Y3163" i="1" s="1"/>
  <c r="X3334" i="1"/>
  <c r="Y3334" i="1" s="1"/>
  <c r="X3160" i="1"/>
  <c r="Y3160" i="1" s="1"/>
  <c r="X3164" i="1"/>
  <c r="Y3164" i="1" s="1"/>
  <c r="X3180" i="1"/>
  <c r="Y3180" i="1" s="1"/>
  <c r="X3282" i="1"/>
  <c r="Y3282" i="1" s="1"/>
  <c r="X3206" i="1"/>
  <c r="Y3206" i="1" s="1"/>
  <c r="X3117" i="1"/>
  <c r="Y3117" i="1" s="1"/>
  <c r="X3101" i="1"/>
  <c r="Y3101" i="1" s="1"/>
  <c r="X3091" i="1"/>
  <c r="Y3091" i="1" s="1"/>
  <c r="X3078" i="1"/>
  <c r="Y3078" i="1" s="1"/>
  <c r="X3068" i="1"/>
  <c r="Y3068" i="1" s="1"/>
  <c r="X3059" i="1"/>
  <c r="Y3059" i="1" s="1"/>
  <c r="X3037" i="1"/>
  <c r="Y3037" i="1" s="1"/>
  <c r="X3027" i="1"/>
  <c r="Y3027" i="1" s="1"/>
  <c r="X3022" i="1"/>
  <c r="Y3022" i="1" s="1"/>
  <c r="X2999" i="1"/>
  <c r="Y2999" i="1" s="1"/>
  <c r="X2986" i="1"/>
  <c r="Y2986" i="1" s="1"/>
  <c r="X2973" i="1"/>
  <c r="Y2973" i="1" s="1"/>
  <c r="X2938" i="1"/>
  <c r="Y2938" i="1" s="1"/>
  <c r="X2928" i="1"/>
  <c r="Y2928" i="1" s="1"/>
  <c r="X2869" i="1"/>
  <c r="Y2869" i="1" s="1"/>
  <c r="X2915" i="1"/>
  <c r="Y2915" i="1" s="1"/>
  <c r="X2711" i="1"/>
  <c r="Y2711" i="1" s="1"/>
  <c r="X2734" i="1"/>
  <c r="Y2734" i="1" s="1"/>
  <c r="X2798" i="1"/>
  <c r="Y2798" i="1" s="1"/>
  <c r="X2610" i="1"/>
  <c r="Y2610" i="1" s="1"/>
  <c r="X2695" i="1"/>
  <c r="Y2695" i="1" s="1"/>
  <c r="X2899" i="1"/>
  <c r="Y2899" i="1" s="1"/>
  <c r="X2675" i="1"/>
  <c r="Y2675" i="1" s="1"/>
  <c r="X2660" i="1"/>
  <c r="Y2660" i="1" s="1"/>
  <c r="X2617" i="1"/>
  <c r="Y2617" i="1" s="1"/>
  <c r="X2856" i="1"/>
  <c r="Y2856" i="1" s="1"/>
  <c r="X2828" i="1"/>
  <c r="Y2828" i="1" s="1"/>
  <c r="X2577" i="1"/>
  <c r="Y2577" i="1" s="1"/>
  <c r="X2783" i="1"/>
  <c r="Y2783" i="1" s="1"/>
  <c r="X2726" i="1"/>
  <c r="Y2726" i="1" s="1"/>
  <c r="X2576" i="1"/>
  <c r="Y2576" i="1" s="1"/>
  <c r="X2622" i="1"/>
  <c r="Y2622" i="1" s="1"/>
  <c r="X2708" i="1"/>
  <c r="Y2708" i="1" s="1"/>
  <c r="X2740" i="1"/>
  <c r="Y2740" i="1" s="1"/>
  <c r="X2674" i="1"/>
  <c r="Y2674" i="1" s="1"/>
  <c r="X2831" i="1"/>
  <c r="Y2831" i="1" s="1"/>
  <c r="X2595" i="1"/>
  <c r="Y2595" i="1" s="1"/>
  <c r="X2581" i="1"/>
  <c r="Y2581" i="1" s="1"/>
  <c r="X2907" i="1"/>
  <c r="Y2907" i="1" s="1"/>
  <c r="X2744" i="1"/>
  <c r="Y2744" i="1" s="1"/>
  <c r="X2891" i="1"/>
  <c r="Y2891" i="1" s="1"/>
  <c r="X2816" i="1"/>
  <c r="Y2816" i="1" s="1"/>
  <c r="X2565" i="1"/>
  <c r="Y2565" i="1" s="1"/>
  <c r="X2553" i="1"/>
  <c r="Y2553" i="1" s="1"/>
  <c r="X2968" i="1"/>
  <c r="Y2968" i="1" s="1"/>
  <c r="X2732" i="1"/>
  <c r="Y2732" i="1" s="1"/>
  <c r="X3403" i="1"/>
  <c r="Y3403" i="1" s="1"/>
  <c r="X2627" i="1"/>
  <c r="Y2627" i="1" s="1"/>
  <c r="X3500" i="1"/>
  <c r="Y3500" i="1" s="1"/>
  <c r="X3489" i="1"/>
  <c r="Y3489" i="1" s="1"/>
  <c r="X3475" i="1"/>
  <c r="Y3475" i="1" s="1"/>
  <c r="X3461" i="1"/>
  <c r="Y3461" i="1" s="1"/>
  <c r="X3442" i="1"/>
  <c r="Y3442" i="1" s="1"/>
  <c r="X3427" i="1"/>
  <c r="Y3427" i="1" s="1"/>
  <c r="X3416" i="1"/>
  <c r="Y3416" i="1" s="1"/>
  <c r="X3392" i="1"/>
  <c r="Y3392" i="1" s="1"/>
  <c r="X3384" i="1"/>
  <c r="Y3384" i="1" s="1"/>
  <c r="X3354" i="1"/>
  <c r="Y3354" i="1" s="1"/>
  <c r="X3242" i="1"/>
  <c r="Y3242" i="1" s="1"/>
  <c r="X3340" i="1"/>
  <c r="Y3340" i="1" s="1"/>
  <c r="X3147" i="1"/>
  <c r="Y3147" i="1" s="1"/>
  <c r="X3322" i="1"/>
  <c r="Y3322" i="1" s="1"/>
  <c r="X3252" i="1"/>
  <c r="Y3252" i="1" s="1"/>
  <c r="X3267" i="1"/>
  <c r="Y3267" i="1" s="1"/>
  <c r="X3269" i="1"/>
  <c r="Y3269" i="1" s="1"/>
  <c r="X3165" i="1"/>
  <c r="Y3165" i="1" s="1"/>
  <c r="X3318" i="1"/>
  <c r="Y3318" i="1" s="1"/>
  <c r="X3337" i="1"/>
  <c r="Y3337" i="1" s="1"/>
  <c r="X3264" i="1"/>
  <c r="Y3264" i="1" s="1"/>
  <c r="X3213" i="1"/>
  <c r="Y3213" i="1" s="1"/>
  <c r="X3155" i="1"/>
  <c r="Y3155" i="1" s="1"/>
  <c r="X3134" i="1"/>
  <c r="Y3134" i="1" s="1"/>
  <c r="X3299" i="1"/>
  <c r="Y3299" i="1" s="1"/>
  <c r="X3138" i="1"/>
  <c r="Y3138" i="1" s="1"/>
  <c r="X3201" i="1"/>
  <c r="Y3201" i="1" s="1"/>
  <c r="X3166" i="1"/>
  <c r="Y3166" i="1" s="1"/>
  <c r="X3115" i="1"/>
  <c r="Y3115" i="1" s="1"/>
  <c r="X3108" i="1"/>
  <c r="Y3108" i="1" s="1"/>
  <c r="X3093" i="1"/>
  <c r="Y3093" i="1" s="1"/>
  <c r="X3081" i="1"/>
  <c r="Y3081" i="1" s="1"/>
  <c r="X3052" i="1"/>
  <c r="Y3052" i="1" s="1"/>
  <c r="X3045" i="1"/>
  <c r="Y3045" i="1" s="1"/>
  <c r="X3033" i="1"/>
  <c r="Y3033" i="1" s="1"/>
  <c r="X3021" i="1"/>
  <c r="Y3021" i="1" s="1"/>
  <c r="X3009" i="1"/>
  <c r="Y3009" i="1" s="1"/>
  <c r="X2998" i="1"/>
  <c r="Y2998" i="1" s="1"/>
  <c r="X2984" i="1"/>
  <c r="Y2984" i="1" s="1"/>
  <c r="X2974" i="1"/>
  <c r="Y2974" i="1" s="1"/>
  <c r="X2961" i="1"/>
  <c r="Y2961" i="1" s="1"/>
  <c r="X2950" i="1"/>
  <c r="Y2950" i="1" s="1"/>
  <c r="X2937" i="1"/>
  <c r="Y2937" i="1" s="1"/>
  <c r="X2656" i="1"/>
  <c r="Y2656" i="1" s="1"/>
  <c r="X2782" i="1"/>
  <c r="Y2782" i="1" s="1"/>
  <c r="X2771" i="1"/>
  <c r="Y2771" i="1" s="1"/>
  <c r="X2642" i="1"/>
  <c r="Y2642" i="1" s="1"/>
  <c r="X2647" i="1"/>
  <c r="Y2647" i="1" s="1"/>
  <c r="X2900" i="1"/>
  <c r="Y2900" i="1" s="1"/>
  <c r="X2748" i="1"/>
  <c r="Y2748" i="1" s="1"/>
  <c r="X2876" i="1"/>
  <c r="Y2876" i="1" s="1"/>
  <c r="X2697" i="1"/>
  <c r="Y2697" i="1" s="1"/>
  <c r="X2785" i="1"/>
  <c r="Y2785" i="1" s="1"/>
  <c r="X2808" i="1"/>
  <c r="Y2808" i="1" s="1"/>
  <c r="X2901" i="1"/>
  <c r="Y2901" i="1" s="1"/>
  <c r="X2596" i="1"/>
  <c r="Y2596" i="1" s="1"/>
  <c r="X2786" i="1"/>
  <c r="Y2786" i="1" s="1"/>
  <c r="X2646" i="1"/>
  <c r="Y2646" i="1" s="1"/>
  <c r="X2640" i="1"/>
  <c r="Y2640" i="1" s="1"/>
  <c r="X2800" i="1"/>
  <c r="Y2800" i="1" s="1"/>
  <c r="X2625" i="1"/>
  <c r="Y2625" i="1" s="1"/>
  <c r="X2818" i="1"/>
  <c r="Y2818" i="1" s="1"/>
  <c r="X2591" i="1"/>
  <c r="Y2591" i="1" s="1"/>
  <c r="X2616" i="1"/>
  <c r="Y2616" i="1" s="1"/>
  <c r="X2619" i="1"/>
  <c r="Y2619" i="1" s="1"/>
  <c r="X2620" i="1"/>
  <c r="Y2620" i="1" s="1"/>
  <c r="X2791" i="1"/>
  <c r="Y2791" i="1" s="1"/>
  <c r="X2579" i="1"/>
  <c r="Y2579" i="1" s="1"/>
  <c r="X2796" i="1"/>
  <c r="Y2796" i="1" s="1"/>
  <c r="X2774" i="1"/>
  <c r="Y2774" i="1" s="1"/>
  <c r="X2877" i="1"/>
  <c r="Y2877" i="1" s="1"/>
  <c r="X2849" i="1"/>
  <c r="Y2849" i="1" s="1"/>
  <c r="X2564" i="1"/>
  <c r="Y2564" i="1" s="1"/>
  <c r="X2552" i="1"/>
  <c r="Y2552" i="1" s="1"/>
  <c r="X3351" i="1"/>
  <c r="Y3351" i="1" s="1"/>
  <c r="X3190" i="1"/>
  <c r="Y3190" i="1" s="1"/>
  <c r="X3041" i="1"/>
  <c r="Y3041" i="1" s="1"/>
  <c r="X2698" i="1"/>
  <c r="Y2698" i="1" s="1"/>
  <c r="X3488" i="1"/>
  <c r="Y3488" i="1" s="1"/>
  <c r="X3486" i="1"/>
  <c r="Y3486" i="1" s="1"/>
  <c r="X3472" i="1"/>
  <c r="Y3472" i="1" s="1"/>
  <c r="X3464" i="1"/>
  <c r="Y3464" i="1" s="1"/>
  <c r="X3453" i="1"/>
  <c r="Y3453" i="1" s="1"/>
  <c r="X3441" i="1"/>
  <c r="Y3441" i="1" s="1"/>
  <c r="X3428" i="1"/>
  <c r="Y3428" i="1" s="1"/>
  <c r="X3413" i="1"/>
  <c r="Y3413" i="1" s="1"/>
  <c r="X3404" i="1"/>
  <c r="Y3404" i="1" s="1"/>
  <c r="X3371" i="1"/>
  <c r="Y3371" i="1" s="1"/>
  <c r="X3368" i="1"/>
  <c r="Y3368" i="1" s="1"/>
  <c r="X3194" i="1"/>
  <c r="Y3194" i="1" s="1"/>
  <c r="X3285" i="1"/>
  <c r="Y3285" i="1" s="1"/>
  <c r="X3216" i="1"/>
  <c r="Y3216" i="1" s="1"/>
  <c r="X3345" i="1"/>
  <c r="Y3345" i="1" s="1"/>
  <c r="X3195" i="1"/>
  <c r="Y3195" i="1" s="1"/>
  <c r="X3202" i="1"/>
  <c r="Y3202" i="1" s="1"/>
  <c r="X3150" i="1"/>
  <c r="Y3150" i="1" s="1"/>
  <c r="X3273" i="1"/>
  <c r="Y3273" i="1" s="1"/>
  <c r="X3330" i="1"/>
  <c r="Y3330" i="1" s="1"/>
  <c r="X3133" i="1"/>
  <c r="Y3133" i="1" s="1"/>
  <c r="X3197" i="1"/>
  <c r="Y3197" i="1" s="1"/>
  <c r="X3335" i="1"/>
  <c r="Y3335" i="1" s="1"/>
  <c r="X3203" i="1"/>
  <c r="Y3203" i="1" s="1"/>
  <c r="X3182" i="1"/>
  <c r="Y3182" i="1" s="1"/>
  <c r="X3186" i="1"/>
  <c r="Y3186" i="1" s="1"/>
  <c r="X3192" i="1"/>
  <c r="Y3192" i="1" s="1"/>
  <c r="X3208" i="1"/>
  <c r="Y3208" i="1" s="1"/>
  <c r="X3256" i="1"/>
  <c r="Y3256" i="1" s="1"/>
  <c r="X3152" i="1"/>
  <c r="Y3152" i="1" s="1"/>
  <c r="X3326" i="1"/>
  <c r="Y3326" i="1" s="1"/>
  <c r="X3114" i="1"/>
  <c r="Y3114" i="1" s="1"/>
  <c r="X3107" i="1"/>
  <c r="Y3107" i="1" s="1"/>
  <c r="X3097" i="1"/>
  <c r="Y3097" i="1" s="1"/>
  <c r="X3080" i="1"/>
  <c r="Y3080" i="1" s="1"/>
  <c r="X3067" i="1"/>
  <c r="Y3067" i="1" s="1"/>
  <c r="X3053" i="1"/>
  <c r="Y3053" i="1" s="1"/>
  <c r="X3044" i="1"/>
  <c r="Y3044" i="1" s="1"/>
  <c r="X3032" i="1"/>
  <c r="Y3032" i="1" s="1"/>
  <c r="X3020" i="1"/>
  <c r="Y3020" i="1" s="1"/>
  <c r="X2992" i="1"/>
  <c r="Y2992" i="1" s="1"/>
  <c r="X2972" i="1"/>
  <c r="Y2972" i="1" s="1"/>
  <c r="X2958" i="1"/>
  <c r="Y2958" i="1" s="1"/>
  <c r="X2946" i="1"/>
  <c r="Y2946" i="1" s="1"/>
  <c r="X2934" i="1"/>
  <c r="Y2934" i="1" s="1"/>
  <c r="X2929" i="1"/>
  <c r="Y2929" i="1" s="1"/>
  <c r="X2651" i="1"/>
  <c r="Y2651" i="1" s="1"/>
  <c r="X2914" i="1"/>
  <c r="Y2914" i="1" s="1"/>
  <c r="X2895" i="1"/>
  <c r="Y2895" i="1" s="1"/>
  <c r="X2590" i="1"/>
  <c r="Y2590" i="1" s="1"/>
  <c r="X2911" i="1"/>
  <c r="Y2911" i="1" s="1"/>
  <c r="X2663" i="1"/>
  <c r="Y2663" i="1" s="1"/>
  <c r="X2861" i="1"/>
  <c r="Y2861" i="1" s="1"/>
  <c r="X2608" i="1"/>
  <c r="Y2608" i="1" s="1"/>
  <c r="X2573" i="1"/>
  <c r="Y2573" i="1" s="1"/>
  <c r="X2717" i="1"/>
  <c r="Y2717" i="1" s="1"/>
  <c r="X2780" i="1"/>
  <c r="Y2780" i="1" s="1"/>
  <c r="X2807" i="1"/>
  <c r="Y2807" i="1" s="1"/>
  <c r="X2722" i="1"/>
  <c r="Y2722" i="1" s="1"/>
  <c r="X2598" i="1"/>
  <c r="Y2598" i="1" s="1"/>
  <c r="X2890" i="1"/>
  <c r="Y2890" i="1" s="1"/>
  <c r="X2635" i="1"/>
  <c r="Y2635" i="1" s="1"/>
  <c r="X2615" i="1"/>
  <c r="Y2615" i="1" s="1"/>
  <c r="X2897" i="1"/>
  <c r="Y2897" i="1" s="1"/>
  <c r="X2879" i="1"/>
  <c r="Y2879" i="1" s="1"/>
  <c r="X2607" i="1"/>
  <c r="Y2607" i="1" s="1"/>
  <c r="X2636" i="1"/>
  <c r="Y2636" i="1" s="1"/>
  <c r="X2634" i="1"/>
  <c r="Y2634" i="1" s="1"/>
  <c r="X2844" i="1"/>
  <c r="Y2844" i="1" s="1"/>
  <c r="X2838" i="1"/>
  <c r="Y2838" i="1" s="1"/>
  <c r="X2689" i="1"/>
  <c r="Y2689" i="1" s="1"/>
  <c r="X2670" i="1"/>
  <c r="Y2670" i="1" s="1"/>
  <c r="X2887" i="1"/>
  <c r="Y2887" i="1" s="1"/>
  <c r="X2624" i="1"/>
  <c r="Y2624" i="1" s="1"/>
  <c r="X2793" i="1"/>
  <c r="Y2793" i="1" s="1"/>
  <c r="X2562" i="1"/>
  <c r="Y2562" i="1" s="1"/>
  <c r="X2551" i="1"/>
  <c r="Y2551" i="1" s="1"/>
  <c r="X2629" i="1"/>
  <c r="Y2629" i="1" s="1"/>
  <c r="X3386" i="1"/>
  <c r="Y3386" i="1" s="1"/>
  <c r="X3359" i="1"/>
  <c r="Y3359" i="1" s="1"/>
  <c r="X2949" i="1"/>
  <c r="Y2949" i="1" s="1"/>
  <c r="X3498" i="1"/>
  <c r="Y3498" i="1" s="1"/>
  <c r="X3485" i="1"/>
  <c r="Y3485" i="1" s="1"/>
  <c r="X3473" i="1"/>
  <c r="Y3473" i="1" s="1"/>
  <c r="X3463" i="1"/>
  <c r="Y3463" i="1" s="1"/>
  <c r="X3450" i="1"/>
  <c r="Y3450" i="1" s="1"/>
  <c r="X3439" i="1"/>
  <c r="Y3439" i="1" s="1"/>
  <c r="X3425" i="1"/>
  <c r="Y3425" i="1" s="1"/>
  <c r="X3415" i="1"/>
  <c r="Y3415" i="1" s="1"/>
  <c r="X3401" i="1"/>
  <c r="Y3401" i="1" s="1"/>
  <c r="X3388" i="1"/>
  <c r="Y3388" i="1" s="1"/>
  <c r="X3375" i="1"/>
  <c r="Y3375" i="1" s="1"/>
  <c r="X3365" i="1"/>
  <c r="Y3365" i="1" s="1"/>
  <c r="X3214" i="1"/>
  <c r="Y3214" i="1" s="1"/>
  <c r="X3224" i="1"/>
  <c r="Y3224" i="1" s="1"/>
  <c r="X3181" i="1"/>
  <c r="Y3181" i="1" s="1"/>
  <c r="X3137" i="1"/>
  <c r="Y3137" i="1" s="1"/>
  <c r="X3302" i="1"/>
  <c r="Y3302" i="1" s="1"/>
  <c r="X3188" i="1"/>
  <c r="Y3188" i="1" s="1"/>
  <c r="X3251" i="1"/>
  <c r="Y3251" i="1" s="1"/>
  <c r="X3227" i="1"/>
  <c r="Y3227" i="1" s="1"/>
  <c r="X3244" i="1"/>
  <c r="Y3244" i="1" s="1"/>
  <c r="X3157" i="1"/>
  <c r="Y3157" i="1" s="1"/>
  <c r="X3140" i="1"/>
  <c r="Y3140" i="1" s="1"/>
  <c r="X3266" i="1"/>
  <c r="Y3266" i="1" s="1"/>
  <c r="X3241" i="1"/>
  <c r="Y3241" i="1" s="1"/>
  <c r="X3187" i="1"/>
  <c r="Y3187" i="1" s="1"/>
  <c r="X3153" i="1"/>
  <c r="Y3153" i="1" s="1"/>
  <c r="X3312" i="1"/>
  <c r="Y3312" i="1" s="1"/>
  <c r="X3268" i="1"/>
  <c r="Y3268" i="1" s="1"/>
  <c r="X3143" i="1"/>
  <c r="Y3143" i="1" s="1"/>
  <c r="X3162" i="1"/>
  <c r="Y3162" i="1" s="1"/>
  <c r="X3237" i="1"/>
  <c r="Y3237" i="1" s="1"/>
  <c r="X3113" i="1"/>
  <c r="Y3113" i="1" s="1"/>
  <c r="X3106" i="1"/>
  <c r="Y3106" i="1" s="1"/>
  <c r="X3094" i="1"/>
  <c r="Y3094" i="1" s="1"/>
  <c r="X3075" i="1"/>
  <c r="Y3075" i="1" s="1"/>
  <c r="X3066" i="1"/>
  <c r="Y3066" i="1" s="1"/>
  <c r="X3055" i="1"/>
  <c r="Y3055" i="1" s="1"/>
  <c r="X3043" i="1"/>
  <c r="Y3043" i="1" s="1"/>
  <c r="X3028" i="1"/>
  <c r="Y3028" i="1" s="1"/>
  <c r="X3019" i="1"/>
  <c r="Y3019" i="1" s="1"/>
  <c r="X3007" i="1"/>
  <c r="Y3007" i="1" s="1"/>
  <c r="X2994" i="1"/>
  <c r="Y2994" i="1" s="1"/>
  <c r="X2981" i="1"/>
  <c r="Y2981" i="1" s="1"/>
  <c r="X2971" i="1"/>
  <c r="Y2971" i="1" s="1"/>
  <c r="X2960" i="1"/>
  <c r="Y2960" i="1" s="1"/>
  <c r="X2948" i="1"/>
  <c r="Y2948" i="1" s="1"/>
  <c r="X2936" i="1"/>
  <c r="Y2936" i="1" s="1"/>
  <c r="X2770" i="1"/>
  <c r="Y2770" i="1" s="1"/>
  <c r="X2916" i="1"/>
  <c r="Y2916" i="1" s="1"/>
  <c r="X2741" i="1"/>
  <c r="Y2741" i="1" s="1"/>
  <c r="X2839" i="1"/>
  <c r="Y2839" i="1" s="1"/>
  <c r="X2863" i="1"/>
  <c r="Y2863" i="1" s="1"/>
  <c r="X2758" i="1"/>
  <c r="Y2758" i="1" s="1"/>
  <c r="X2755" i="1"/>
  <c r="Y2755" i="1" s="1"/>
  <c r="X2757" i="1"/>
  <c r="Y2757" i="1" s="1"/>
  <c r="X2739" i="1"/>
  <c r="Y2739" i="1" s="1"/>
  <c r="X2765" i="1"/>
  <c r="Y2765" i="1" s="1"/>
  <c r="X2666" i="1"/>
  <c r="Y2666" i="1" s="1"/>
  <c r="X2853" i="1"/>
  <c r="Y2853" i="1" s="1"/>
  <c r="X2778" i="1"/>
  <c r="Y2778" i="1" s="1"/>
  <c r="X2609" i="1"/>
  <c r="Y2609" i="1" s="1"/>
  <c r="X2893" i="1"/>
  <c r="Y2893" i="1" s="1"/>
  <c r="X2677" i="1"/>
  <c r="Y2677" i="1" s="1"/>
  <c r="X2669" i="1"/>
  <c r="Y2669" i="1" s="1"/>
  <c r="X2845" i="1"/>
  <c r="Y2845" i="1" s="1"/>
  <c r="X2795" i="1"/>
  <c r="Y2795" i="1" s="1"/>
  <c r="X2787" i="1"/>
  <c r="Y2787" i="1" s="1"/>
  <c r="X2760" i="1"/>
  <c r="Y2760" i="1" s="1"/>
  <c r="X2632" i="1"/>
  <c r="Y2632" i="1" s="1"/>
  <c r="X2601" i="1"/>
  <c r="Y2601" i="1" s="1"/>
  <c r="X2848" i="1"/>
  <c r="Y2848" i="1" s="1"/>
  <c r="X2898" i="1"/>
  <c r="Y2898" i="1" s="1"/>
  <c r="X2776" i="1"/>
  <c r="Y2776" i="1" s="1"/>
  <c r="X2612" i="1"/>
  <c r="Y2612" i="1" s="1"/>
  <c r="X2827" i="1"/>
  <c r="Y2827" i="1" s="1"/>
  <c r="X2799" i="1"/>
  <c r="Y2799" i="1" s="1"/>
  <c r="X2884" i="1"/>
  <c r="Y2884" i="1" s="1"/>
  <c r="X2563" i="1"/>
  <c r="Y2563" i="1" s="1"/>
  <c r="X2550" i="1"/>
  <c r="Y2550" i="1" s="1"/>
  <c r="X3369" i="1"/>
  <c r="Y3369" i="1" s="1"/>
  <c r="X3417" i="1"/>
  <c r="Y3417" i="1" s="1"/>
  <c r="X3456" i="1"/>
  <c r="Y3456" i="1" s="1"/>
  <c r="X3011" i="1"/>
  <c r="Y3011" i="1" s="1"/>
  <c r="X3497" i="1"/>
  <c r="Y3497" i="1" s="1"/>
  <c r="X3484" i="1"/>
  <c r="Y3484" i="1" s="1"/>
  <c r="X3474" i="1"/>
  <c r="Y3474" i="1" s="1"/>
  <c r="X3460" i="1"/>
  <c r="Y3460" i="1" s="1"/>
  <c r="X3452" i="1"/>
  <c r="Y3452" i="1" s="1"/>
  <c r="X3438" i="1"/>
  <c r="Y3438" i="1" s="1"/>
  <c r="X3424" i="1"/>
  <c r="Y3424" i="1" s="1"/>
  <c r="X3396" i="1"/>
  <c r="Y3396" i="1" s="1"/>
  <c r="X3390" i="1"/>
  <c r="Y3390" i="1" s="1"/>
  <c r="X3376" i="1"/>
  <c r="Y3376" i="1" s="1"/>
  <c r="X3364" i="1"/>
  <c r="Y3364" i="1" s="1"/>
  <c r="X3355" i="1"/>
  <c r="Y3355" i="1" s="1"/>
  <c r="X3350" i="1"/>
  <c r="Y3350" i="1" s="1"/>
  <c r="X3174" i="1"/>
  <c r="Y3174" i="1" s="1"/>
  <c r="X3293" i="1"/>
  <c r="Y3293" i="1" s="1"/>
  <c r="X3280" i="1"/>
  <c r="Y3280" i="1" s="1"/>
  <c r="X3173" i="1"/>
  <c r="Y3173" i="1" s="1"/>
  <c r="X3149" i="1"/>
  <c r="Y3149" i="1" s="1"/>
  <c r="X3144" i="1"/>
  <c r="Y3144" i="1" s="1"/>
  <c r="X3151" i="1"/>
  <c r="Y3151" i="1" s="1"/>
  <c r="X3135" i="1"/>
  <c r="Y3135" i="1" s="1"/>
  <c r="X3127" i="1"/>
  <c r="Y3127" i="1" s="1"/>
  <c r="X3217" i="1"/>
  <c r="Y3217" i="1" s="1"/>
  <c r="X3289" i="1"/>
  <c r="Y3289" i="1" s="1"/>
  <c r="X3341" i="1"/>
  <c r="Y3341" i="1" s="1"/>
  <c r="X3159" i="1"/>
  <c r="Y3159" i="1" s="1"/>
  <c r="X3191" i="1"/>
  <c r="Y3191" i="1" s="1"/>
  <c r="X3272" i="1"/>
  <c r="Y3272" i="1" s="1"/>
  <c r="X3278" i="1"/>
  <c r="Y3278" i="1" s="1"/>
  <c r="X3270" i="1"/>
  <c r="Y3270" i="1" s="1"/>
  <c r="X3161" i="1"/>
  <c r="Y3161" i="1" s="1"/>
  <c r="X3111" i="1"/>
  <c r="Y3111" i="1" s="1"/>
  <c r="X3079" i="1"/>
  <c r="Y3079" i="1" s="1"/>
  <c r="X3089" i="1"/>
  <c r="Y3089" i="1" s="1"/>
  <c r="X3076" i="1"/>
  <c r="Y3076" i="1" s="1"/>
  <c r="X3065" i="1"/>
  <c r="Y3065" i="1" s="1"/>
  <c r="X3056" i="1"/>
  <c r="Y3056" i="1" s="1"/>
  <c r="X3030" i="1"/>
  <c r="Y3030" i="1" s="1"/>
  <c r="X3018" i="1"/>
  <c r="Y3018" i="1" s="1"/>
  <c r="X3005" i="1"/>
  <c r="Y3005" i="1" s="1"/>
  <c r="X2995" i="1"/>
  <c r="Y2995" i="1" s="1"/>
  <c r="X2982" i="1"/>
  <c r="Y2982" i="1" s="1"/>
  <c r="X2947" i="1"/>
  <c r="Y2947" i="1" s="1"/>
  <c r="X2935" i="1"/>
  <c r="Y2935" i="1" s="1"/>
  <c r="X2821" i="1"/>
  <c r="Y2821" i="1" s="1"/>
  <c r="X2817" i="1"/>
  <c r="Y2817" i="1" s="1"/>
  <c r="X2693" i="1"/>
  <c r="Y2693" i="1" s="1"/>
  <c r="X2763" i="1"/>
  <c r="Y2763" i="1" s="1"/>
  <c r="X2720" i="1"/>
  <c r="Y2720" i="1" s="1"/>
  <c r="X2587" i="1"/>
  <c r="Y2587" i="1" s="1"/>
  <c r="X2593" i="1"/>
  <c r="Y2593" i="1" s="1"/>
  <c r="X2888" i="1"/>
  <c r="Y2888" i="1" s="1"/>
  <c r="X2639" i="1"/>
  <c r="Y2639" i="1" s="1"/>
  <c r="X2742" i="1"/>
  <c r="Y2742" i="1" s="1"/>
  <c r="X2862" i="1"/>
  <c r="Y2862" i="1" s="1"/>
  <c r="X2769" i="1"/>
  <c r="Y2769" i="1" s="1"/>
  <c r="X2803" i="1"/>
  <c r="Y2803" i="1" s="1"/>
  <c r="X2737" i="1"/>
  <c r="Y2737" i="1" s="1"/>
  <c r="X2588" i="1"/>
  <c r="Y2588" i="1" s="1"/>
  <c r="X2892" i="1"/>
  <c r="Y2892" i="1" s="1"/>
  <c r="X2637" i="1"/>
  <c r="Y2637" i="1" s="1"/>
  <c r="X2826" i="1"/>
  <c r="Y2826" i="1" s="1"/>
  <c r="X2671" i="1"/>
  <c r="Y2671" i="1" s="1"/>
  <c r="X2775" i="1"/>
  <c r="Y2775" i="1" s="1"/>
  <c r="X2614" i="1"/>
  <c r="Y2614" i="1" s="1"/>
  <c r="X2633" i="1"/>
  <c r="Y2633" i="1" s="1"/>
  <c r="X2766" i="1"/>
  <c r="Y2766" i="1" s="1"/>
  <c r="X2882" i="1"/>
  <c r="Y2882" i="1" s="1"/>
  <c r="X2880" i="1"/>
  <c r="Y2880" i="1" s="1"/>
  <c r="X2762" i="1"/>
  <c r="Y2762" i="1" s="1"/>
  <c r="X2859" i="1"/>
  <c r="Y2859" i="1" s="1"/>
  <c r="X2650" i="1"/>
  <c r="Y2650" i="1" s="1"/>
  <c r="X2802" i="1"/>
  <c r="Y2802" i="1" s="1"/>
  <c r="X2561" i="1"/>
  <c r="Y2561" i="1" s="1"/>
  <c r="X2549" i="1"/>
  <c r="Y2549" i="1" s="1"/>
  <c r="X2983" i="1"/>
  <c r="Y2983" i="1" s="1"/>
  <c r="X3357" i="1"/>
  <c r="Y3357" i="1" s="1"/>
  <c r="X2773" i="1"/>
  <c r="Y2773" i="1" s="1"/>
  <c r="X2939" i="1"/>
  <c r="Y2939" i="1" s="1"/>
  <c r="X2908" i="1"/>
  <c r="Y2908" i="1" s="1"/>
  <c r="X3495" i="1"/>
  <c r="Y3495" i="1" s="1"/>
  <c r="X3480" i="1"/>
  <c r="Y3480" i="1" s="1"/>
  <c r="X3467" i="1"/>
  <c r="Y3467" i="1" s="1"/>
  <c r="X3444" i="1"/>
  <c r="Y3444" i="1" s="1"/>
  <c r="X3436" i="1"/>
  <c r="Y3436" i="1" s="1"/>
  <c r="X3423" i="1"/>
  <c r="Y3423" i="1" s="1"/>
  <c r="X3411" i="1"/>
  <c r="Y3411" i="1" s="1"/>
  <c r="X3400" i="1"/>
  <c r="Y3400" i="1" s="1"/>
  <c r="X3389" i="1"/>
  <c r="Y3389" i="1" s="1"/>
  <c r="X3379" i="1"/>
  <c r="Y3379" i="1" s="1"/>
  <c r="X3361" i="1"/>
  <c r="Y3361" i="1" s="1"/>
  <c r="X3353" i="1"/>
  <c r="Y3353" i="1" s="1"/>
  <c r="X3347" i="1"/>
  <c r="Y3347" i="1" s="1"/>
  <c r="X3171" i="1"/>
  <c r="Y3171" i="1" s="1"/>
  <c r="X3183" i="1"/>
  <c r="Y3183" i="1" s="1"/>
  <c r="X3198" i="1"/>
  <c r="Y3198" i="1" s="1"/>
  <c r="X3239" i="1"/>
  <c r="Y3239" i="1" s="1"/>
  <c r="X3257" i="1"/>
  <c r="Y3257" i="1" s="1"/>
  <c r="X3125" i="1"/>
  <c r="Y3125" i="1" s="1"/>
  <c r="X3249" i="1"/>
  <c r="Y3249" i="1" s="1"/>
  <c r="X3317" i="1"/>
  <c r="Y3317" i="1" s="1"/>
  <c r="X3132" i="1"/>
  <c r="Y3132" i="1" s="1"/>
  <c r="X3178" i="1"/>
  <c r="Y3178" i="1" s="1"/>
  <c r="X3204" i="1"/>
  <c r="Y3204" i="1" s="1"/>
  <c r="X3228" i="1"/>
  <c r="Y3228" i="1" s="1"/>
  <c r="X3320" i="1"/>
  <c r="Y3320" i="1" s="1"/>
  <c r="X3327" i="1"/>
  <c r="Y3327" i="1" s="1"/>
  <c r="X3142" i="1"/>
  <c r="Y3142" i="1" s="1"/>
  <c r="X3146" i="1"/>
  <c r="Y3146" i="1" s="1"/>
  <c r="X3218" i="1"/>
  <c r="Y3218" i="1" s="1"/>
  <c r="X3123" i="1"/>
  <c r="Y3123" i="1" s="1"/>
  <c r="X3110" i="1"/>
  <c r="Y3110" i="1" s="1"/>
  <c r="X3102" i="1"/>
  <c r="Y3102" i="1" s="1"/>
  <c r="X3085" i="1"/>
  <c r="Y3085" i="1" s="1"/>
  <c r="X3069" i="1"/>
  <c r="Y3069" i="1" s="1"/>
  <c r="X3062" i="1"/>
  <c r="Y3062" i="1" s="1"/>
  <c r="X3050" i="1"/>
  <c r="Y3050" i="1" s="1"/>
  <c r="X3038" i="1"/>
  <c r="Y3038" i="1" s="1"/>
  <c r="X3012" i="1"/>
  <c r="Y3012" i="1" s="1"/>
  <c r="X3006" i="1"/>
  <c r="Y3006" i="1" s="1"/>
  <c r="X3004" i="1"/>
  <c r="Y3004" i="1" s="1"/>
  <c r="X2996" i="1"/>
  <c r="Y2996" i="1" s="1"/>
  <c r="X2969" i="1"/>
  <c r="Y2969" i="1" s="1"/>
  <c r="X2967" i="1"/>
  <c r="Y2967" i="1" s="1"/>
  <c r="X2957" i="1"/>
  <c r="Y2957" i="1" s="1"/>
  <c r="X2943" i="1"/>
  <c r="Y2943" i="1" s="1"/>
  <c r="X2933" i="1"/>
  <c r="Y2933" i="1" s="1"/>
  <c r="X2685" i="1"/>
  <c r="Y2685" i="1" s="1"/>
  <c r="X2716" i="1"/>
  <c r="Y2716" i="1" s="1"/>
  <c r="X2852" i="1"/>
  <c r="Y2852" i="1" s="1"/>
  <c r="X2801" i="1"/>
  <c r="Y2801" i="1" s="1"/>
  <c r="X2731" i="1"/>
  <c r="Y2731" i="1" s="1"/>
  <c r="X2810" i="1"/>
  <c r="Y2810" i="1" s="1"/>
  <c r="X2751" i="1"/>
  <c r="Y2751" i="1" s="1"/>
  <c r="X2746" i="1"/>
  <c r="Y2746" i="1" s="1"/>
  <c r="X2687" i="1"/>
  <c r="Y2687" i="1" s="1"/>
  <c r="X2820" i="1"/>
  <c r="Y2820" i="1" s="1"/>
  <c r="X2626" i="1"/>
  <c r="Y2626" i="1" s="1"/>
  <c r="X2655" i="1"/>
  <c r="Y2655" i="1" s="1"/>
  <c r="X2902" i="1"/>
  <c r="Y2902" i="1" s="1"/>
  <c r="X2906" i="1"/>
  <c r="Y2906" i="1" s="1"/>
  <c r="X2654" i="1"/>
  <c r="Y2654" i="1" s="1"/>
  <c r="X2811" i="1"/>
  <c r="Y2811" i="1" s="1"/>
  <c r="X2583" i="1"/>
  <c r="Y2583" i="1" s="1"/>
  <c r="X2686" i="1"/>
  <c r="Y2686" i="1" s="1"/>
  <c r="X2738" i="1"/>
  <c r="Y2738" i="1" s="1"/>
  <c r="X2569" i="1"/>
  <c r="Y2569" i="1" s="1"/>
  <c r="X2903" i="1"/>
  <c r="Y2903" i="1" s="1"/>
  <c r="X2718" i="1"/>
  <c r="Y2718" i="1" s="1"/>
  <c r="X2804" i="1"/>
  <c r="Y2804" i="1" s="1"/>
  <c r="X2657" i="1"/>
  <c r="Y2657" i="1" s="1"/>
  <c r="X2661" i="1"/>
  <c r="Y2661" i="1" s="1"/>
  <c r="X2570" i="1"/>
  <c r="Y2570" i="1" s="1"/>
  <c r="X2630" i="1"/>
  <c r="Y2630" i="1" s="1"/>
  <c r="X2621" i="1"/>
  <c r="Y2621" i="1" s="1"/>
  <c r="X2559" i="1"/>
  <c r="Y2559" i="1" s="1"/>
  <c r="X2547" i="1"/>
  <c r="Y2547" i="1" s="1"/>
  <c r="X3435" i="1"/>
  <c r="Y3435" i="1" s="1"/>
  <c r="X2924" i="1"/>
  <c r="Y2924" i="1" s="1"/>
  <c r="X2990" i="1"/>
  <c r="Y2990" i="1" s="1"/>
  <c r="X3505" i="1"/>
  <c r="Y3505" i="1" s="1"/>
  <c r="X3496" i="1"/>
  <c r="Y3496" i="1" s="1"/>
  <c r="X3482" i="1"/>
  <c r="Y3482" i="1" s="1"/>
  <c r="X3468" i="1"/>
  <c r="Y3468" i="1" s="1"/>
  <c r="X3458" i="1"/>
  <c r="Y3458" i="1" s="1"/>
  <c r="X3445" i="1"/>
  <c r="Y3445" i="1" s="1"/>
  <c r="X3434" i="1"/>
  <c r="Y3434" i="1" s="1"/>
  <c r="X3421" i="1"/>
  <c r="Y3421" i="1" s="1"/>
  <c r="X3395" i="1"/>
  <c r="Y3395" i="1" s="1"/>
  <c r="X3372" i="1"/>
  <c r="Y3372" i="1" s="1"/>
  <c r="X3366" i="1"/>
  <c r="Y3366" i="1" s="1"/>
  <c r="X3126" i="1"/>
  <c r="Y3126" i="1" s="1"/>
  <c r="X3349" i="1"/>
  <c r="Y3349" i="1" s="1"/>
  <c r="X3286" i="1"/>
  <c r="Y3286" i="1" s="1"/>
  <c r="X3148" i="1"/>
  <c r="Y3148" i="1" s="1"/>
  <c r="X3196" i="1"/>
  <c r="Y3196" i="1" s="1"/>
  <c r="X3176" i="1"/>
  <c r="Y3176" i="1" s="1"/>
  <c r="X3313" i="1"/>
  <c r="Y3313" i="1" s="1"/>
  <c r="X3207" i="1"/>
  <c r="Y3207" i="1" s="1"/>
  <c r="X3338" i="1"/>
  <c r="Y3338" i="1" s="1"/>
  <c r="X3175" i="1"/>
  <c r="Y3175" i="1" s="1"/>
  <c r="X3205" i="1"/>
  <c r="Y3205" i="1" s="1"/>
  <c r="X3276" i="1"/>
  <c r="Y3276" i="1" s="1"/>
  <c r="X3271" i="1"/>
  <c r="Y3271" i="1" s="1"/>
  <c r="X3258" i="1"/>
  <c r="Y3258" i="1" s="1"/>
  <c r="X3328" i="1"/>
  <c r="Y3328" i="1" s="1"/>
  <c r="X3279" i="1"/>
  <c r="Y3279" i="1" s="1"/>
  <c r="X3129" i="1"/>
  <c r="Y3129" i="1" s="1"/>
  <c r="X3156" i="1"/>
  <c r="Y3156" i="1" s="1"/>
  <c r="X3297" i="1"/>
  <c r="Y3297" i="1" s="1"/>
  <c r="X3122" i="1"/>
  <c r="Y3122" i="1" s="1"/>
  <c r="X3092" i="1"/>
  <c r="Y3092" i="1" s="1"/>
  <c r="X3095" i="1"/>
  <c r="Y3095" i="1" s="1"/>
  <c r="X3086" i="1"/>
  <c r="Y3086" i="1" s="1"/>
  <c r="X3071" i="1"/>
  <c r="Y3071" i="1" s="1"/>
  <c r="X3063" i="1"/>
  <c r="Y3063" i="1" s="1"/>
  <c r="X3049" i="1"/>
  <c r="Y3049" i="1" s="1"/>
  <c r="X3031" i="1"/>
  <c r="Y3031" i="1" s="1"/>
  <c r="X3026" i="1"/>
  <c r="Y3026" i="1" s="1"/>
  <c r="X3016" i="1"/>
  <c r="Y3016" i="1" s="1"/>
  <c r="X3002" i="1"/>
  <c r="Y3002" i="1" s="1"/>
  <c r="X2978" i="1"/>
  <c r="Y2978" i="1" s="1"/>
  <c r="X2966" i="1"/>
  <c r="Y2966" i="1" s="1"/>
  <c r="X2955" i="1"/>
  <c r="Y2955" i="1" s="1"/>
  <c r="X2945" i="1"/>
  <c r="Y2945" i="1" s="1"/>
  <c r="X2932" i="1"/>
  <c r="Y2932" i="1" s="1"/>
  <c r="X2921" i="1"/>
  <c r="Y2921" i="1" s="1"/>
  <c r="X2709" i="1"/>
  <c r="Y2709" i="1" s="1"/>
  <c r="X2870" i="1"/>
  <c r="Y2870" i="1" s="1"/>
  <c r="X2575" i="1"/>
  <c r="Y2575" i="1" s="1"/>
  <c r="X2872" i="1"/>
  <c r="Y2872" i="1" s="1"/>
  <c r="X2761" i="1"/>
  <c r="Y2761" i="1" s="1"/>
  <c r="X2886" i="1"/>
  <c r="Y2886" i="1" s="1"/>
  <c r="X2572" i="1"/>
  <c r="Y2572" i="1" s="1"/>
  <c r="X2822" i="1"/>
  <c r="Y2822" i="1" s="1"/>
  <c r="X2644" i="1"/>
  <c r="Y2644" i="1" s="1"/>
  <c r="X2691" i="1"/>
  <c r="Y2691" i="1" s="1"/>
  <c r="X2889" i="1"/>
  <c r="Y2889" i="1" s="1"/>
  <c r="X2665" i="1"/>
  <c r="Y2665" i="1" s="1"/>
  <c r="X2745" i="1"/>
  <c r="Y2745" i="1" s="1"/>
  <c r="X2867" i="1"/>
  <c r="Y2867" i="1" s="1"/>
  <c r="X2724" i="1"/>
  <c r="Y2724" i="1" s="1"/>
  <c r="X2715" i="1"/>
  <c r="Y2715" i="1" s="1"/>
  <c r="X2750" i="1"/>
  <c r="Y2750" i="1" s="1"/>
  <c r="X2814" i="1"/>
  <c r="Y2814" i="1" s="1"/>
  <c r="X2832" i="1"/>
  <c r="Y2832" i="1" s="1"/>
  <c r="X2568" i="1"/>
  <c r="Y2568" i="1" s="1"/>
  <c r="X2843" i="1"/>
  <c r="Y2843" i="1" s="1"/>
  <c r="X2710" i="1"/>
  <c r="Y2710" i="1" s="1"/>
  <c r="X2664" i="1"/>
  <c r="Y2664" i="1" s="1"/>
  <c r="X2864" i="1"/>
  <c r="Y2864" i="1" s="1"/>
  <c r="X2851" i="1"/>
  <c r="Y2851" i="1" s="1"/>
  <c r="X2628" i="1"/>
  <c r="Y2628" i="1" s="1"/>
  <c r="X2643" i="1"/>
  <c r="Y2643" i="1" s="1"/>
  <c r="X2574" i="1"/>
  <c r="Y2574" i="1" s="1"/>
  <c r="X2558" i="1"/>
  <c r="Y2558" i="1" s="1"/>
  <c r="X2546" i="1"/>
  <c r="Y2546" i="1" s="1"/>
  <c r="X3358" i="1"/>
  <c r="Y3358" i="1" s="1"/>
  <c r="X3465" i="1"/>
  <c r="Y3465" i="1" s="1"/>
  <c r="X3394" i="1"/>
  <c r="Y3394" i="1" s="1"/>
  <c r="X3303" i="1"/>
  <c r="Y3303" i="1" s="1"/>
  <c r="X3169" i="1"/>
  <c r="Y3169" i="1" s="1"/>
  <c r="X3274" i="1"/>
  <c r="Y3274" i="1" s="1"/>
  <c r="X3098" i="1"/>
  <c r="Y3098" i="1" s="1"/>
  <c r="X3039" i="1"/>
  <c r="Y3039" i="1" s="1"/>
  <c r="X2977" i="1"/>
  <c r="Y2977" i="1" s="1"/>
  <c r="X2944" i="1"/>
  <c r="Y2944" i="1" s="1"/>
  <c r="X2836" i="1"/>
  <c r="Y2836" i="1" s="1"/>
  <c r="X2730" i="1"/>
  <c r="Y2730" i="1" s="1"/>
  <c r="X2825" i="1"/>
  <c r="Y2825" i="1" s="1"/>
  <c r="X2714" i="1"/>
  <c r="Y2714" i="1" s="1"/>
  <c r="X2602" i="1"/>
  <c r="Y2602" i="1" s="1"/>
  <c r="X2672" i="1"/>
  <c r="Y2672" i="1" s="1"/>
  <c r="X2560" i="1"/>
  <c r="Y2560" i="1" s="1"/>
  <c r="X3323" i="1"/>
  <c r="Y3323" i="1" s="1"/>
  <c r="X2641" i="1"/>
  <c r="Y2641" i="1" s="1"/>
  <c r="X2987" i="1"/>
  <c r="Y2987" i="1" s="1"/>
  <c r="X3459" i="1"/>
  <c r="Y3459" i="1" s="1"/>
  <c r="X3387" i="1"/>
  <c r="Y3387" i="1" s="1"/>
  <c r="X3233" i="1"/>
  <c r="Y3233" i="1" s="1"/>
  <c r="X3304" i="1"/>
  <c r="Y3304" i="1" s="1"/>
  <c r="X3332" i="1"/>
  <c r="Y3332" i="1" s="1"/>
  <c r="X3104" i="1"/>
  <c r="Y3104" i="1" s="1"/>
  <c r="X3029" i="1"/>
  <c r="Y3029" i="1" s="1"/>
  <c r="X2980" i="1"/>
  <c r="Y2980" i="1" s="1"/>
  <c r="X2942" i="1"/>
  <c r="Y2942" i="1" s="1"/>
  <c r="X2913" i="1"/>
  <c r="Y2913" i="1" s="1"/>
  <c r="X2703" i="1"/>
  <c r="Y2703" i="1" s="1"/>
  <c r="X2789" i="1"/>
  <c r="Y2789" i="1" s="1"/>
  <c r="X2842" i="1"/>
  <c r="Y2842" i="1" s="1"/>
  <c r="X2768" i="1"/>
  <c r="Y2768" i="1" s="1"/>
  <c r="X2881" i="1"/>
  <c r="Y2881" i="1" s="1"/>
  <c r="X2557" i="1"/>
  <c r="Y2557" i="1" s="1"/>
  <c r="X3333" i="1"/>
  <c r="Y3333" i="1" s="1"/>
  <c r="X2873" i="1"/>
  <c r="Y2873" i="1" s="1"/>
  <c r="X3405" i="1"/>
  <c r="Y3405" i="1" s="1"/>
  <c r="X3429" i="1"/>
  <c r="Y3429" i="1" s="1"/>
  <c r="X3380" i="1"/>
  <c r="Y3380" i="1" s="1"/>
  <c r="X3283" i="1"/>
  <c r="Y3283" i="1" s="1"/>
  <c r="X3301" i="1"/>
  <c r="Y3301" i="1" s="1"/>
  <c r="X3295" i="1"/>
  <c r="Y3295" i="1" s="1"/>
  <c r="X3099" i="1"/>
  <c r="Y3099" i="1" s="1"/>
  <c r="X3025" i="1"/>
  <c r="Y3025" i="1" s="1"/>
  <c r="X2979" i="1"/>
  <c r="Y2979" i="1" s="1"/>
  <c r="X2723" i="1"/>
  <c r="Y2723" i="1" s="1"/>
  <c r="X2704" i="1"/>
  <c r="Y2704" i="1" s="1"/>
  <c r="X2910" i="1"/>
  <c r="Y2910" i="1" s="1"/>
  <c r="X2649" i="1"/>
  <c r="Y2649" i="1" s="1"/>
  <c r="X2858" i="1"/>
  <c r="Y2858" i="1" s="1"/>
  <c r="X2806" i="1"/>
  <c r="Y2806" i="1" s="1"/>
  <c r="X2896" i="1"/>
  <c r="Y2896" i="1" s="1"/>
  <c r="X2556" i="1"/>
  <c r="Y2556" i="1" s="1"/>
  <c r="X2997" i="1"/>
  <c r="Y2997" i="1" s="1"/>
  <c r="X2756" i="1"/>
  <c r="Y2756" i="1" s="1"/>
  <c r="X2702" i="1"/>
  <c r="Y2702" i="1" s="1"/>
  <c r="X2920" i="1"/>
  <c r="Y2920" i="1" s="1"/>
  <c r="X3440" i="1"/>
  <c r="Y3440" i="1" s="1"/>
  <c r="X3381" i="1"/>
  <c r="Y3381" i="1" s="1"/>
  <c r="X3319" i="1"/>
  <c r="Y3319" i="1" s="1"/>
  <c r="X3260" i="1"/>
  <c r="Y3260" i="1" s="1"/>
  <c r="X3291" i="1"/>
  <c r="Y3291" i="1" s="1"/>
  <c r="X3088" i="1"/>
  <c r="Y3088" i="1" s="1"/>
  <c r="X3017" i="1"/>
  <c r="Y3017" i="1" s="1"/>
  <c r="X2970" i="1"/>
  <c r="Y2970" i="1" s="1"/>
  <c r="X2927" i="1"/>
  <c r="Y2927" i="1" s="1"/>
  <c r="X2662" i="1"/>
  <c r="Y2662" i="1" s="1"/>
  <c r="X2668" i="1"/>
  <c r="Y2668" i="1" s="1"/>
  <c r="X2752" i="1"/>
  <c r="Y2752" i="1" s="1"/>
  <c r="X2815" i="1"/>
  <c r="Y2815" i="1" s="1"/>
  <c r="X2678" i="1"/>
  <c r="Y2678" i="1" s="1"/>
  <c r="X2679" i="1"/>
  <c r="Y2679" i="1" s="1"/>
  <c r="X2729" i="1"/>
  <c r="Y2729" i="1" s="1"/>
  <c r="X2548" i="1"/>
  <c r="Y2548" i="1" s="1"/>
  <c r="X3336" i="1"/>
  <c r="Y3336" i="1" s="1"/>
  <c r="X2600" i="1"/>
  <c r="Y2600" i="1" s="1"/>
  <c r="X3373" i="1"/>
  <c r="Y3373" i="1" s="1"/>
  <c r="X3446" i="1"/>
  <c r="Y3446" i="1" s="1"/>
  <c r="X3378" i="1"/>
  <c r="Y3378" i="1" s="1"/>
  <c r="X3259" i="1"/>
  <c r="Y3259" i="1" s="1"/>
  <c r="X3255" i="1"/>
  <c r="Y3255" i="1" s="1"/>
  <c r="X3277" i="1"/>
  <c r="Y3277" i="1" s="1"/>
  <c r="X3087" i="1"/>
  <c r="Y3087" i="1" s="1"/>
  <c r="X3014" i="1"/>
  <c r="Y3014" i="1" s="1"/>
  <c r="X2965" i="1"/>
  <c r="Y2965" i="1" s="1"/>
  <c r="X2931" i="1"/>
  <c r="Y2931" i="1" s="1"/>
  <c r="X2631" i="1"/>
  <c r="Y2631" i="1" s="1"/>
  <c r="X2603" i="1"/>
  <c r="Y2603" i="1" s="1"/>
  <c r="X2648" i="1"/>
  <c r="Y2648" i="1" s="1"/>
  <c r="X2850" i="1"/>
  <c r="Y2850" i="1" s="1"/>
  <c r="X2837" i="1"/>
  <c r="Y2837" i="1" s="1"/>
  <c r="X2606" i="1"/>
  <c r="Y2606" i="1" s="1"/>
  <c r="X2571" i="1"/>
  <c r="Y2571" i="1" s="1"/>
  <c r="X3292" i="1"/>
  <c r="Y3292" i="1" s="1"/>
  <c r="X3008" i="1"/>
  <c r="Y3008" i="1" s="1"/>
  <c r="X3367" i="1"/>
  <c r="Y3367" i="1" s="1"/>
  <c r="X3305" i="1"/>
  <c r="Y3305" i="1" s="1"/>
  <c r="X3193" i="1"/>
  <c r="Y3193" i="1" s="1"/>
  <c r="X3210" i="1"/>
  <c r="Y3210" i="1" s="1"/>
  <c r="X3077" i="1"/>
  <c r="Y3077" i="1" s="1"/>
  <c r="X3015" i="1"/>
  <c r="Y3015" i="1" s="1"/>
  <c r="X2963" i="1"/>
  <c r="Y2963" i="1" s="1"/>
  <c r="X2926" i="1"/>
  <c r="Y2926" i="1" s="1"/>
  <c r="X2912" i="1"/>
  <c r="Y2912" i="1" s="1"/>
  <c r="X2805" i="1"/>
  <c r="Y2805" i="1" s="1"/>
  <c r="X2618" i="1"/>
  <c r="Y2618" i="1" s="1"/>
  <c r="X2865" i="1"/>
  <c r="Y2865" i="1" s="1"/>
  <c r="X2809" i="1"/>
  <c r="Y2809" i="1" s="1"/>
  <c r="X2705" i="1"/>
  <c r="Y2705" i="1" s="1"/>
  <c r="X2812" i="1"/>
  <c r="Y2812" i="1" s="1"/>
  <c r="X2545" i="1"/>
  <c r="Y2545" i="1" s="1"/>
  <c r="X3064" i="1"/>
  <c r="Y3064" i="1" s="1"/>
  <c r="X2586" i="1"/>
  <c r="Y2586" i="1" s="1"/>
  <c r="X2749" i="1"/>
  <c r="Y2749" i="1" s="1"/>
  <c r="X2830" i="1"/>
  <c r="Y2830" i="1" s="1"/>
  <c r="X3504" i="1"/>
  <c r="Y3504" i="1" s="1"/>
  <c r="X3360" i="1"/>
  <c r="Y3360" i="1" s="1"/>
  <c r="X3230" i="1"/>
  <c r="Y3230" i="1" s="1"/>
  <c r="X3184" i="1"/>
  <c r="Y3184" i="1" s="1"/>
  <c r="X3139" i="1"/>
  <c r="Y3139" i="1" s="1"/>
  <c r="X3074" i="1"/>
  <c r="Y3074" i="1" s="1"/>
  <c r="X3003" i="1"/>
  <c r="Y3003" i="1" s="1"/>
  <c r="X2667" i="1"/>
  <c r="Y2667" i="1" s="1"/>
  <c r="X2909" i="1"/>
  <c r="Y2909" i="1" s="1"/>
  <c r="X2682" i="1"/>
  <c r="Y2682" i="1" s="1"/>
  <c r="X2764" i="1"/>
  <c r="Y2764" i="1" s="1"/>
  <c r="X2743" i="1"/>
  <c r="Y2743" i="1" s="1"/>
  <c r="X2846" i="1"/>
  <c r="Y2846" i="1" s="1"/>
  <c r="X2813" i="1"/>
  <c r="Y2813" i="1" s="1"/>
  <c r="X2904" i="1"/>
  <c r="Y2904" i="1" s="1"/>
  <c r="X2829" i="1"/>
  <c r="Y2829" i="1" s="1"/>
  <c r="X3422" i="1"/>
  <c r="Y3422" i="1" s="1"/>
  <c r="X2733" i="1"/>
  <c r="Y2733" i="1" s="1"/>
  <c r="X2605" i="1"/>
  <c r="Y2605" i="1" s="1"/>
  <c r="X3494" i="1"/>
  <c r="Y3494" i="1" s="1"/>
  <c r="X3419" i="1"/>
  <c r="Y3419" i="1" s="1"/>
  <c r="X3219" i="1"/>
  <c r="Y3219" i="1" s="1"/>
  <c r="X3343" i="1"/>
  <c r="Y3343" i="1" s="1"/>
  <c r="X3199" i="1"/>
  <c r="Y3199" i="1" s="1"/>
  <c r="X3265" i="1"/>
  <c r="Y3265" i="1" s="1"/>
  <c r="X3054" i="1"/>
  <c r="Y3054" i="1" s="1"/>
  <c r="X3001" i="1"/>
  <c r="Y3001" i="1" s="1"/>
  <c r="X2956" i="1"/>
  <c r="Y2956" i="1" s="1"/>
  <c r="X2922" i="1"/>
  <c r="Y2922" i="1" s="1"/>
  <c r="X2613" i="1"/>
  <c r="Y2613" i="1" s="1"/>
  <c r="X2653" i="1"/>
  <c r="Y2653" i="1" s="1"/>
  <c r="X2874" i="1"/>
  <c r="Y2874" i="1" s="1"/>
  <c r="X2781" i="1"/>
  <c r="Y2781" i="1" s="1"/>
  <c r="X2719" i="1"/>
  <c r="Y2719" i="1" s="1"/>
  <c r="X3492" i="1"/>
  <c r="Y3492" i="1" s="1"/>
  <c r="X2954" i="1"/>
  <c r="Y2954" i="1" s="1"/>
  <c r="X2857" i="1"/>
  <c r="Y2857" i="1" s="1"/>
  <c r="X2707" i="1"/>
  <c r="Y2707" i="1" s="1"/>
  <c r="X2599" i="1"/>
  <c r="Y2599" i="1" s="1"/>
  <c r="X3483" i="1"/>
  <c r="Y3483" i="1" s="1"/>
  <c r="X3412" i="1"/>
  <c r="Y3412" i="1" s="1"/>
  <c r="X3185" i="1"/>
  <c r="Y3185" i="1" s="1"/>
  <c r="X3136" i="1"/>
  <c r="Y3136" i="1" s="1"/>
  <c r="X3290" i="1"/>
  <c r="Y3290" i="1" s="1"/>
  <c r="X3120" i="1"/>
  <c r="Y3120" i="1" s="1"/>
  <c r="X3051" i="1"/>
  <c r="Y3051" i="1" s="1"/>
  <c r="X2735" i="1"/>
  <c r="Y2735" i="1" s="1"/>
  <c r="X2866" i="1"/>
  <c r="Y2866" i="1" s="1"/>
  <c r="X2835" i="1"/>
  <c r="Y2835" i="1" s="1"/>
  <c r="X2885" i="1"/>
  <c r="Y2885" i="1" s="1"/>
  <c r="X2592" i="1"/>
  <c r="Y2592" i="1" s="1"/>
  <c r="X2692" i="1"/>
  <c r="Y2692" i="1" s="1"/>
  <c r="X2847" i="1"/>
  <c r="Y2847" i="1" s="1"/>
  <c r="X2779" i="1"/>
  <c r="Y2779" i="1" s="1"/>
  <c r="X3397" i="1"/>
  <c r="Y3397" i="1" s="1"/>
  <c r="X3310" i="1"/>
  <c r="Y3310" i="1" s="1"/>
  <c r="X3307" i="1"/>
  <c r="Y3307" i="1" s="1"/>
  <c r="X3042" i="1"/>
  <c r="Y3042" i="1" s="1"/>
  <c r="X3481" i="1"/>
  <c r="Y3481" i="1" s="1"/>
  <c r="X3407" i="1"/>
  <c r="Y3407" i="1" s="1"/>
  <c r="X3348" i="1"/>
  <c r="Y3348" i="1" s="1"/>
  <c r="X3221" i="1"/>
  <c r="Y3221" i="1" s="1"/>
  <c r="X3235" i="1"/>
  <c r="Y3235" i="1" s="1"/>
  <c r="X3121" i="1"/>
  <c r="Y3121" i="1" s="1"/>
  <c r="X3048" i="1"/>
  <c r="Y3048" i="1" s="1"/>
  <c r="X2991" i="1"/>
  <c r="Y2991" i="1" s="1"/>
  <c r="X2652" i="1"/>
  <c r="Y2652" i="1" s="1"/>
  <c r="X2840" i="1"/>
  <c r="Y2840" i="1" s="1"/>
  <c r="X2700" i="1"/>
  <c r="Y2700" i="1" s="1"/>
  <c r="X2688" i="1"/>
  <c r="Y2688" i="1" s="1"/>
  <c r="X2905" i="1"/>
  <c r="Y2905" i="1" s="1"/>
  <c r="X2824" i="1"/>
  <c r="Y2824" i="1" s="1"/>
  <c r="X2712" i="1"/>
  <c r="Y2712" i="1" s="1"/>
  <c r="X3471" i="1"/>
  <c r="Y3471" i="1" s="1"/>
  <c r="X3158" i="1"/>
  <c r="Y3158" i="1" s="1"/>
  <c r="X3112" i="1"/>
  <c r="Y3112" i="1" s="1"/>
  <c r="X2989" i="1"/>
  <c r="Y2989" i="1" s="1"/>
  <c r="X2604" i="1"/>
  <c r="Y2604" i="1" s="1"/>
  <c r="X1926" i="1"/>
  <c r="Y1926" i="1" s="1"/>
  <c r="X1999" i="1"/>
  <c r="Y1999" i="1" s="1"/>
  <c r="X2000" i="1"/>
  <c r="Y2000" i="1" s="1"/>
  <c r="X2001" i="1"/>
  <c r="Y2001" i="1" s="1"/>
  <c r="X1820" i="1"/>
  <c r="Y1820" i="1" s="1"/>
  <c r="X1825" i="1"/>
  <c r="Y1825" i="1" s="1"/>
  <c r="X1821" i="1"/>
  <c r="Y1821" i="1" s="1"/>
  <c r="X1822" i="1"/>
  <c r="Y1822" i="1" s="1"/>
  <c r="X1823" i="1"/>
  <c r="Y1823" i="1" s="1"/>
  <c r="X1824" i="1"/>
  <c r="Y1824" i="1" s="1"/>
  <c r="X1745" i="1"/>
  <c r="Y1745" i="1" s="1"/>
  <c r="X1738" i="1"/>
  <c r="Y1738" i="1" s="1"/>
  <c r="X1742" i="1"/>
  <c r="Y1742" i="1" s="1"/>
  <c r="X1736" i="1"/>
  <c r="Y1736" i="1" s="1"/>
  <c r="X1737" i="1"/>
  <c r="Y1737" i="1" s="1"/>
  <c r="X1744" i="1"/>
  <c r="Y1744" i="1" s="1"/>
  <c r="X1739" i="1"/>
  <c r="Y1739" i="1" s="1"/>
  <c r="X1740" i="1"/>
  <c r="Y1740" i="1" s="1"/>
  <c r="X1741" i="1"/>
  <c r="Y1741" i="1" s="1"/>
  <c r="X1743" i="1"/>
  <c r="Y1743" i="1" s="1"/>
  <c r="R1220" i="1"/>
  <c r="X1220" i="1" s="1"/>
  <c r="Y1220" i="1" s="1"/>
  <c r="R1202" i="1"/>
  <c r="X1202" i="1" s="1"/>
  <c r="Y1202" i="1" s="1"/>
  <c r="X1455" i="1"/>
  <c r="Y1455" i="1" s="1"/>
  <c r="X1456" i="1"/>
  <c r="Y1456" i="1" s="1"/>
  <c r="Q1214" i="1"/>
  <c r="R1214" i="1" s="1"/>
  <c r="X1214" i="1" s="1"/>
  <c r="Y1214" i="1" s="1"/>
  <c r="Q1221" i="1"/>
  <c r="R1221" i="1" s="1"/>
  <c r="X1221" i="1" s="1"/>
  <c r="Y1221" i="1" s="1"/>
  <c r="X1246" i="1"/>
  <c r="Y1246" i="1" s="1"/>
  <c r="X1245" i="1"/>
  <c r="Y1245" i="1" s="1"/>
  <c r="X1247" i="1"/>
  <c r="Y1247" i="1" s="1"/>
  <c r="X1244" i="1"/>
  <c r="Y1244" i="1" s="1"/>
  <c r="X1248" i="1"/>
  <c r="Y1248" i="1" s="1"/>
  <c r="Q1204" i="1"/>
  <c r="R1204" i="1" s="1"/>
  <c r="X1204" i="1" s="1"/>
  <c r="Y1204" i="1" s="1"/>
  <c r="Q1210" i="1"/>
  <c r="R1210" i="1" s="1"/>
  <c r="X1210" i="1" s="1"/>
  <c r="Y1210" i="1" s="1"/>
  <c r="Q1216" i="1"/>
  <c r="R1216" i="1" s="1"/>
  <c r="X1216" i="1" s="1"/>
  <c r="Y1216" i="1" s="1"/>
  <c r="Q1222" i="1"/>
  <c r="R1222" i="1" s="1"/>
  <c r="X1222" i="1" s="1"/>
  <c r="Y1222" i="1" s="1"/>
  <c r="Q1201" i="1"/>
  <c r="R1201" i="1" s="1"/>
  <c r="X1201" i="1" s="1"/>
  <c r="Y1201" i="1" s="1"/>
  <c r="Q1225" i="1"/>
  <c r="R1225" i="1" s="1"/>
  <c r="X1225" i="1" s="1"/>
  <c r="Y1225" i="1" s="1"/>
  <c r="R423" i="1"/>
  <c r="X423" i="1" s="1"/>
  <c r="Y423" i="1" s="1"/>
  <c r="X1233" i="1"/>
  <c r="Y1233" i="1" s="1"/>
  <c r="X1234" i="1"/>
  <c r="Y1234" i="1" s="1"/>
  <c r="X1241" i="1"/>
  <c r="Y1241" i="1" s="1"/>
  <c r="X1235" i="1"/>
  <c r="Y1235" i="1" s="1"/>
  <c r="X1240" i="1"/>
  <c r="Y1240" i="1" s="1"/>
  <c r="X1236" i="1"/>
  <c r="Y1236" i="1" s="1"/>
  <c r="X1242" i="1"/>
  <c r="Y1242" i="1" s="1"/>
  <c r="X1237" i="1"/>
  <c r="Y1237" i="1" s="1"/>
  <c r="X1238" i="1"/>
  <c r="Y1238" i="1" s="1"/>
  <c r="X1239" i="1"/>
  <c r="Y1239" i="1" s="1"/>
  <c r="X1243" i="1"/>
  <c r="Y1243" i="1" s="1"/>
  <c r="X1062" i="1"/>
  <c r="Y1062" i="1" s="1"/>
  <c r="X1060" i="1"/>
  <c r="Y1060" i="1" s="1"/>
  <c r="X1061" i="1"/>
  <c r="Y1061" i="1" s="1"/>
  <c r="X528" i="1"/>
  <c r="X475" i="1"/>
  <c r="Y475" i="1" s="1"/>
  <c r="X478" i="1"/>
  <c r="Y478" i="1" s="1"/>
  <c r="X666" i="1"/>
  <c r="Y666" i="1" s="1"/>
  <c r="X2109" i="1"/>
  <c r="X1819" i="1"/>
  <c r="Y1819" i="1" s="1"/>
  <c r="X2544" i="1"/>
  <c r="Y2544" i="1" s="1"/>
  <c r="X2543" i="1"/>
  <c r="Y2543" i="1" s="1"/>
  <c r="X585" i="1"/>
  <c r="X2454" i="1"/>
  <c r="Y2454" i="1" s="1"/>
  <c r="X1731" i="1"/>
  <c r="Y1731" i="1" s="1"/>
  <c r="X1732" i="1"/>
  <c r="Y1732" i="1" s="1"/>
  <c r="X2452" i="1"/>
  <c r="Y2452" i="1" s="1"/>
  <c r="X2453" i="1"/>
  <c r="Y2453" i="1" s="1"/>
  <c r="X210" i="1"/>
  <c r="Y210" i="1" s="1"/>
  <c r="X368" i="1"/>
  <c r="Y368" i="1" s="1"/>
  <c r="X438" i="1"/>
  <c r="X1891" i="1"/>
  <c r="Y1891" i="1" s="1"/>
  <c r="X100" i="1"/>
  <c r="Y100" i="1" s="1"/>
  <c r="X944" i="1"/>
  <c r="Y944" i="1" s="1"/>
  <c r="X93" i="1"/>
  <c r="X111" i="1"/>
  <c r="Y111" i="1" s="1"/>
  <c r="X286" i="1"/>
  <c r="X403" i="1"/>
  <c r="R157" i="1"/>
  <c r="Y157" i="1" s="1"/>
  <c r="X543" i="1"/>
  <c r="X642" i="1"/>
  <c r="X577" i="1"/>
  <c r="X2125" i="1"/>
  <c r="Y2125" i="1" s="1"/>
  <c r="X2018" i="1"/>
  <c r="Y2018" i="1" s="1"/>
  <c r="X942" i="1"/>
  <c r="Y942" i="1" s="1"/>
  <c r="X660" i="1"/>
  <c r="Y660" i="1" s="1"/>
  <c r="X709" i="1"/>
  <c r="Y709" i="1" s="1"/>
  <c r="X1610" i="1"/>
  <c r="Y1610" i="1" s="1"/>
  <c r="X948" i="1"/>
  <c r="Y948" i="1" s="1"/>
  <c r="Z2175" i="1"/>
  <c r="X2175" i="1"/>
  <c r="Y2175" i="1" s="1"/>
  <c r="Z2122" i="1"/>
  <c r="X2122" i="1"/>
  <c r="Y2122" i="1" s="1"/>
  <c r="Z1964" i="1"/>
  <c r="Z1842" i="1"/>
  <c r="Z1813" i="1"/>
  <c r="X1813" i="1"/>
  <c r="Y1813" i="1" s="1"/>
  <c r="Z1698" i="1"/>
  <c r="Z1542" i="1"/>
  <c r="Z1489" i="1"/>
  <c r="Z1042" i="1"/>
  <c r="Z727" i="1"/>
  <c r="X727" i="1"/>
  <c r="Y727" i="1" s="1"/>
  <c r="Z670" i="1"/>
  <c r="Z1955" i="1"/>
  <c r="Z1874" i="1"/>
  <c r="Z2128" i="1"/>
  <c r="X2128" i="1"/>
  <c r="Y2128" i="1" s="1"/>
  <c r="Z1605" i="1"/>
  <c r="Z2179" i="1"/>
  <c r="X2179" i="1"/>
  <c r="Y2179" i="1" s="1"/>
  <c r="Z1402" i="1"/>
  <c r="X1402" i="1"/>
  <c r="Y1402" i="1" s="1"/>
  <c r="Z674" i="1"/>
  <c r="Z1331" i="1"/>
  <c r="Z989" i="1"/>
  <c r="Z1818" i="1"/>
  <c r="X1818" i="1"/>
  <c r="Y1818" i="1" s="1"/>
  <c r="Z2080" i="1"/>
  <c r="X1426" i="1"/>
  <c r="Y1426" i="1" s="1"/>
  <c r="Z442" i="1"/>
  <c r="Z1764" i="1"/>
  <c r="Z1768" i="1"/>
  <c r="X1768" i="1"/>
  <c r="Y1768" i="1" s="1"/>
  <c r="Z1722" i="1"/>
  <c r="X1722" i="1"/>
  <c r="Y1722" i="1" s="1"/>
  <c r="Z1590" i="1"/>
  <c r="Z1485" i="1"/>
  <c r="Z1553" i="1"/>
  <c r="Z1421" i="1"/>
  <c r="X1421" i="1"/>
  <c r="Y1421" i="1" s="1"/>
  <c r="Z1020" i="1"/>
  <c r="Z941" i="1"/>
  <c r="X941" i="1"/>
  <c r="Y941" i="1" s="1"/>
  <c r="Z707" i="1"/>
  <c r="Z672" i="1"/>
  <c r="Z1851" i="1"/>
  <c r="Z2022" i="1"/>
  <c r="Z1861" i="1"/>
  <c r="Z1588" i="1"/>
  <c r="Z2187" i="1"/>
  <c r="X2187" i="1"/>
  <c r="Y2187" i="1" s="1"/>
  <c r="Z1410" i="1"/>
  <c r="X1410" i="1"/>
  <c r="Y1410" i="1" s="1"/>
  <c r="Z1032" i="1"/>
  <c r="Z1339" i="1"/>
  <c r="Z883" i="1"/>
  <c r="X780" i="1"/>
  <c r="Y780" i="1" s="1"/>
  <c r="Z2088" i="1"/>
  <c r="Z1380" i="1"/>
  <c r="Z1758" i="1"/>
  <c r="Z1030" i="1"/>
  <c r="Z949" i="1"/>
  <c r="X949" i="1"/>
  <c r="Y949" i="1" s="1"/>
  <c r="Z773" i="1"/>
  <c r="Z2108" i="1"/>
  <c r="Z1869" i="1"/>
  <c r="Z2195" i="1"/>
  <c r="X2195" i="1"/>
  <c r="Y2195" i="1" s="1"/>
  <c r="Z973" i="1"/>
  <c r="Z983" i="1"/>
  <c r="Z1347" i="1"/>
  <c r="Z720" i="1"/>
  <c r="Z679" i="1"/>
  <c r="Z2010" i="1"/>
  <c r="X2010" i="1"/>
  <c r="Y2010" i="1" s="1"/>
  <c r="Z1044" i="1"/>
  <c r="Z1310" i="1"/>
  <c r="Z1905" i="1"/>
  <c r="Z364" i="1"/>
  <c r="Z607" i="1"/>
  <c r="Z2073" i="1"/>
  <c r="Z1871" i="1"/>
  <c r="Z1908" i="1"/>
  <c r="Z1858" i="1"/>
  <c r="Z1716" i="1"/>
  <c r="Z1609" i="1"/>
  <c r="X1609" i="1"/>
  <c r="Y1609" i="1" s="1"/>
  <c r="Z1005" i="1"/>
  <c r="X1005" i="1"/>
  <c r="Y1005" i="1" s="1"/>
  <c r="Z914" i="1"/>
  <c r="Z1355" i="1"/>
  <c r="Z1262" i="1"/>
  <c r="Z625" i="1"/>
  <c r="Z972" i="1"/>
  <c r="Z856" i="1"/>
  <c r="Z1311" i="1"/>
  <c r="X1771" i="1"/>
  <c r="Y1771" i="1" s="1"/>
  <c r="Z47" i="1"/>
  <c r="Z1762" i="1"/>
  <c r="Z1973" i="1"/>
  <c r="Z1809" i="1"/>
  <c r="X1809" i="1"/>
  <c r="Y1809" i="1" s="1"/>
  <c r="Z1549" i="1"/>
  <c r="Z764" i="1"/>
  <c r="Z34" i="1"/>
  <c r="Z427" i="1"/>
  <c r="Z460" i="1"/>
  <c r="Z522" i="1"/>
  <c r="Z2023" i="1"/>
  <c r="Z2081" i="1"/>
  <c r="Z1900" i="1"/>
  <c r="Z1893" i="1"/>
  <c r="Z1779" i="1"/>
  <c r="Z1804" i="1"/>
  <c r="X1804" i="1"/>
  <c r="Y1804" i="1" s="1"/>
  <c r="Z1641" i="1"/>
  <c r="Z1558" i="1"/>
  <c r="Z1557" i="1"/>
  <c r="Z1569" i="1"/>
  <c r="Z1423" i="1"/>
  <c r="Z760" i="1"/>
  <c r="Z640" i="1"/>
  <c r="Z304" i="1"/>
  <c r="Z2013" i="1"/>
  <c r="X2013" i="1"/>
  <c r="Z1899" i="1"/>
  <c r="Z1687" i="1"/>
  <c r="X2006" i="1"/>
  <c r="Y2006" i="1" s="1"/>
  <c r="Z133" i="1"/>
  <c r="X256" i="1"/>
  <c r="Y256" i="1" s="1"/>
  <c r="Z42" i="1"/>
  <c r="Z211" i="1"/>
  <c r="Z376" i="1"/>
  <c r="Z521" i="1"/>
  <c r="Z2031" i="1"/>
  <c r="Z2029" i="1"/>
  <c r="Z2012" i="1"/>
  <c r="Z1888" i="1"/>
  <c r="Z1782" i="1"/>
  <c r="Z1649" i="1"/>
  <c r="Z1727" i="1"/>
  <c r="X1727" i="1"/>
  <c r="Y1727" i="1" s="1"/>
  <c r="Z1483" i="1"/>
  <c r="Z1577" i="1"/>
  <c r="Z1383" i="1"/>
  <c r="Z32" i="1"/>
  <c r="Z1550" i="1"/>
  <c r="Z1479" i="1"/>
  <c r="Z1837" i="1"/>
  <c r="Z45" i="1"/>
  <c r="Z27" i="1"/>
  <c r="Z230" i="1"/>
  <c r="Z264" i="1"/>
  <c r="Z418" i="1"/>
  <c r="Z2136" i="1"/>
  <c r="X2136" i="1"/>
  <c r="Y2136" i="1" s="1"/>
  <c r="Z1889" i="1"/>
  <c r="Z1855" i="1"/>
  <c r="Z1912" i="1"/>
  <c r="Z1657" i="1"/>
  <c r="Z1614" i="1"/>
  <c r="Z1475" i="1"/>
  <c r="Z1484" i="1"/>
  <c r="Z1405" i="1"/>
  <c r="X1405" i="1"/>
  <c r="Y1405" i="1" s="1"/>
  <c r="Z939" i="1"/>
  <c r="X939" i="1"/>
  <c r="Y939" i="1" s="1"/>
  <c r="Z892" i="1"/>
  <c r="Z783" i="1"/>
  <c r="Z40" i="1"/>
  <c r="Z2039" i="1"/>
  <c r="Z1844" i="1"/>
  <c r="Z1864" i="1"/>
  <c r="Z1703" i="1"/>
  <c r="Z1604" i="1"/>
  <c r="Z1622" i="1"/>
  <c r="Z1573" i="1"/>
  <c r="Z1492" i="1"/>
  <c r="Z947" i="1"/>
  <c r="X947" i="1"/>
  <c r="Y947" i="1" s="1"/>
  <c r="Z900" i="1"/>
  <c r="Z732" i="1"/>
  <c r="Z2038" i="1"/>
  <c r="Z1783" i="1"/>
  <c r="Z1491" i="1"/>
  <c r="X934" i="1"/>
  <c r="Y934" i="1" s="1"/>
  <c r="Z1591" i="1"/>
  <c r="Z510" i="1"/>
  <c r="Z508" i="1"/>
  <c r="Z2047" i="1"/>
  <c r="Z1934" i="1"/>
  <c r="Z1972" i="1"/>
  <c r="Z1872" i="1"/>
  <c r="Z1630" i="1"/>
  <c r="Z1581" i="1"/>
  <c r="Z1480" i="1"/>
  <c r="Z1397" i="1"/>
  <c r="Z869" i="1"/>
  <c r="Z812" i="1"/>
  <c r="Z728" i="1"/>
  <c r="Z2054" i="1"/>
  <c r="Z1882" i="1"/>
  <c r="Z1709" i="1"/>
  <c r="Z1482" i="1"/>
  <c r="Z668" i="1"/>
  <c r="Z776" i="1"/>
  <c r="Z24" i="1"/>
  <c r="Z2100" i="1"/>
  <c r="Z217" i="1"/>
  <c r="X217" i="1"/>
  <c r="Y217" i="1" s="1"/>
  <c r="Z1493" i="1"/>
  <c r="Z49" i="1"/>
  <c r="Z2055" i="1"/>
  <c r="Z1801" i="1"/>
  <c r="X1801" i="1"/>
  <c r="Y1801" i="1" s="1"/>
  <c r="Z1638" i="1"/>
  <c r="Z1593" i="1"/>
  <c r="Z1500" i="1"/>
  <c r="Z1407" i="1"/>
  <c r="X1407" i="1"/>
  <c r="Y1407" i="1" s="1"/>
  <c r="Z877" i="1"/>
  <c r="Z792" i="1"/>
  <c r="Z768" i="1"/>
  <c r="X768" i="1"/>
  <c r="Y768" i="1" s="1"/>
  <c r="Z724" i="1"/>
  <c r="Z1693" i="1"/>
  <c r="Z1608" i="1"/>
  <c r="Z1579" i="1"/>
  <c r="Z663" i="1"/>
  <c r="Z734" i="1"/>
  <c r="X734" i="1"/>
  <c r="Y734" i="1" s="1"/>
  <c r="Z852" i="1"/>
  <c r="Z662" i="1"/>
  <c r="Z214" i="1"/>
  <c r="Z525" i="1"/>
  <c r="X525" i="1"/>
  <c r="Z450" i="1"/>
  <c r="X450" i="1"/>
  <c r="Y450" i="1" s="1"/>
  <c r="Z1860" i="1"/>
  <c r="Z1497" i="1"/>
  <c r="Z716" i="1"/>
  <c r="Z1805" i="1"/>
  <c r="X1805" i="1"/>
  <c r="Y1805" i="1" s="1"/>
  <c r="Z1701" i="1"/>
  <c r="Z1594" i="1"/>
  <c r="Z1544" i="1"/>
  <c r="Z1420" i="1"/>
  <c r="X1420" i="1"/>
  <c r="Y1420" i="1" s="1"/>
  <c r="Z1270" i="1"/>
  <c r="Z726" i="1"/>
  <c r="Z729" i="1"/>
  <c r="X729" i="1"/>
  <c r="Y729" i="1" s="1"/>
  <c r="Z41" i="1"/>
  <c r="Z298" i="1"/>
  <c r="Z511" i="1"/>
  <c r="Z2065" i="1"/>
  <c r="Z26" i="1"/>
  <c r="Z131" i="1"/>
  <c r="Z444" i="1"/>
  <c r="Z43" i="1"/>
  <c r="Z1966" i="1"/>
  <c r="Z19" i="1"/>
  <c r="Z233" i="1"/>
  <c r="Z1565" i="1"/>
  <c r="Z1021" i="1"/>
  <c r="Z375" i="1"/>
  <c r="Z451" i="1"/>
  <c r="Z2150" i="1"/>
  <c r="X2150" i="1"/>
  <c r="Y2150" i="1" s="1"/>
  <c r="Z2087" i="1"/>
  <c r="Z1898" i="1"/>
  <c r="Z1790" i="1"/>
  <c r="Z1847" i="1"/>
  <c r="Z1706" i="1"/>
  <c r="Z1615" i="1"/>
  <c r="Z1505" i="1"/>
  <c r="Z1496" i="1"/>
  <c r="Z1035" i="1"/>
  <c r="Z1679" i="1"/>
  <c r="Z467" i="1"/>
  <c r="Z470" i="1"/>
  <c r="Z1939" i="1"/>
  <c r="Z78" i="1"/>
  <c r="Z2063" i="1"/>
  <c r="Z1772" i="1"/>
  <c r="X1772" i="1"/>
  <c r="Y1772" i="1" s="1"/>
  <c r="Z50" i="1"/>
  <c r="Z225" i="1"/>
  <c r="Z382" i="1"/>
  <c r="Z436" i="1"/>
  <c r="Z541" i="1"/>
  <c r="Z2180" i="1"/>
  <c r="X2180" i="1"/>
  <c r="Y2180" i="1" s="1"/>
  <c r="Z2097" i="1"/>
  <c r="Z1906" i="1"/>
  <c r="X1906" i="1"/>
  <c r="Y1906" i="1" s="1"/>
  <c r="Z1798" i="1"/>
  <c r="X1798" i="1"/>
  <c r="Y1798" i="1" s="1"/>
  <c r="Z1829" i="1"/>
  <c r="Z1761" i="1"/>
  <c r="Z1623" i="1"/>
  <c r="Z1488" i="1"/>
  <c r="Z1389" i="1"/>
  <c r="Z775" i="1"/>
  <c r="Z1561" i="1"/>
  <c r="Z33" i="1"/>
  <c r="Z2144" i="1"/>
  <c r="X2144" i="1"/>
  <c r="Y2144" i="1" s="1"/>
  <c r="Z70" i="1"/>
  <c r="Z432" i="1"/>
  <c r="Z321" i="1"/>
  <c r="Z1915" i="1"/>
  <c r="X1915" i="1"/>
  <c r="Y1915" i="1" s="1"/>
  <c r="Z1476" i="1"/>
  <c r="Z437" i="1"/>
  <c r="Z2188" i="1"/>
  <c r="X2188" i="1"/>
  <c r="Y2188" i="1" s="1"/>
  <c r="Z2107" i="1"/>
  <c r="Z2004" i="1"/>
  <c r="Z1990" i="1"/>
  <c r="X1990" i="1"/>
  <c r="Y1990" i="1" s="1"/>
  <c r="Z1806" i="1"/>
  <c r="X1806" i="1"/>
  <c r="Y1806" i="1" s="1"/>
  <c r="Z1678" i="1"/>
  <c r="Z1631" i="1"/>
  <c r="Z1530" i="1"/>
  <c r="Z703" i="1"/>
  <c r="Z60" i="1"/>
  <c r="Z359" i="1"/>
  <c r="Z240" i="1"/>
  <c r="Z1880" i="1"/>
  <c r="X1880" i="1"/>
  <c r="Y1880" i="1" s="1"/>
  <c r="Z138" i="1"/>
  <c r="Z1848" i="1"/>
  <c r="Z36" i="1"/>
  <c r="Z238" i="1"/>
  <c r="Z292" i="1"/>
  <c r="Z386" i="1"/>
  <c r="Z405" i="1"/>
  <c r="X481" i="1"/>
  <c r="Y481" i="1" s="1"/>
  <c r="Z2196" i="1"/>
  <c r="X2196" i="1"/>
  <c r="Y2196" i="1" s="1"/>
  <c r="Z2159" i="1"/>
  <c r="X2159" i="1"/>
  <c r="Y2159" i="1" s="1"/>
  <c r="Z1814" i="1"/>
  <c r="X1814" i="1"/>
  <c r="Y1814" i="1" s="1"/>
  <c r="Z1686" i="1"/>
  <c r="Z1715" i="1"/>
  <c r="Z1639" i="1"/>
  <c r="Z1538" i="1"/>
  <c r="Z1460" i="1"/>
  <c r="Z1023" i="1"/>
  <c r="Z700" i="1"/>
  <c r="Z2130" i="1"/>
  <c r="X2130" i="1"/>
  <c r="Y2130" i="1" s="1"/>
  <c r="Z160" i="1"/>
  <c r="Z137" i="1"/>
  <c r="Z114" i="1"/>
  <c r="Z526" i="1"/>
  <c r="X526" i="1"/>
  <c r="Z95" i="1"/>
  <c r="Z44" i="1"/>
  <c r="Z16" i="1"/>
  <c r="Z22" i="1"/>
  <c r="Z248" i="1"/>
  <c r="Z352" i="1"/>
  <c r="Z2167" i="1"/>
  <c r="X2167" i="1"/>
  <c r="Y2167" i="1" s="1"/>
  <c r="Z1883" i="1"/>
  <c r="Z1603" i="1"/>
  <c r="Z1723" i="1"/>
  <c r="X1723" i="1"/>
  <c r="Y1723" i="1" s="1"/>
  <c r="Z1534" i="1"/>
  <c r="Z1546" i="1"/>
  <c r="Z1434" i="1"/>
  <c r="X1434" i="1"/>
  <c r="Y1434" i="1" s="1"/>
  <c r="Z1381" i="1"/>
  <c r="Z1038" i="1"/>
  <c r="Z1019" i="1"/>
  <c r="Z699" i="1"/>
  <c r="X929" i="1"/>
  <c r="Y929" i="1" s="1"/>
  <c r="X1948" i="1"/>
  <c r="Y1948" i="1" s="1"/>
  <c r="Z1478" i="1"/>
  <c r="X2157" i="1"/>
  <c r="Y2157" i="1" s="1"/>
  <c r="Z1205" i="1"/>
  <c r="X1205" i="1"/>
  <c r="Y1205" i="1" s="1"/>
  <c r="Z1217" i="1"/>
  <c r="X1217" i="1"/>
  <c r="Y1217" i="1" s="1"/>
  <c r="Z828" i="1"/>
  <c r="Z835" i="1"/>
  <c r="Z1528" i="1"/>
  <c r="Z1276" i="1"/>
  <c r="Z1162" i="1"/>
  <c r="X761" i="1"/>
  <c r="Y761" i="1" s="1"/>
  <c r="Z5" i="1"/>
  <c r="X1877" i="1"/>
  <c r="Y1877" i="1" s="1"/>
  <c r="Z1277" i="1"/>
  <c r="Z975" i="1"/>
  <c r="Z447" i="1"/>
  <c r="X215" i="1"/>
  <c r="Y215" i="1" s="1"/>
  <c r="X387" i="1"/>
  <c r="Y387" i="1" s="1"/>
  <c r="Z977" i="1"/>
  <c r="Z711" i="1"/>
  <c r="Z492" i="1"/>
  <c r="X492" i="1"/>
  <c r="Y492" i="1" s="1"/>
  <c r="Z345" i="1"/>
  <c r="Z192" i="1"/>
  <c r="X921" i="1"/>
  <c r="Y921" i="1" s="1"/>
  <c r="Z486" i="1"/>
  <c r="Z1424" i="1"/>
  <c r="X1424" i="1"/>
  <c r="Y1424" i="1" s="1"/>
  <c r="Z1073" i="1"/>
  <c r="Z1208" i="1"/>
  <c r="X1208" i="1"/>
  <c r="Y1208" i="1" s="1"/>
  <c r="Z912" i="1"/>
  <c r="Z641" i="1"/>
  <c r="Z429" i="1"/>
  <c r="Z108" i="1"/>
  <c r="Z907" i="1"/>
  <c r="Z623" i="1"/>
  <c r="X2172" i="1"/>
  <c r="Y2172" i="1" s="1"/>
  <c r="Z1910" i="1"/>
  <c r="Z1462" i="1"/>
  <c r="Z1090" i="1"/>
  <c r="Z987" i="1"/>
  <c r="Z1985" i="1"/>
  <c r="X1985" i="1"/>
  <c r="Y1985" i="1" s="1"/>
  <c r="Z1336" i="1"/>
  <c r="Z1004" i="1"/>
  <c r="Z669" i="1"/>
  <c r="Z406" i="1"/>
  <c r="Z1531" i="1"/>
  <c r="X2131" i="1"/>
  <c r="Y2131" i="1" s="1"/>
  <c r="X1725" i="1"/>
  <c r="Y1725" i="1" s="1"/>
  <c r="X1219" i="1"/>
  <c r="Y1219" i="1" s="1"/>
  <c r="Z12" i="1"/>
  <c r="Z1607" i="1"/>
  <c r="X2143" i="1"/>
  <c r="Y2143" i="1" s="1"/>
  <c r="Z655" i="1"/>
  <c r="X655" i="1"/>
  <c r="Y655" i="1" s="1"/>
  <c r="X1800" i="1"/>
  <c r="Y1800" i="1" s="1"/>
  <c r="X2191" i="1"/>
  <c r="Y2191" i="1" s="1"/>
  <c r="X2183" i="1"/>
  <c r="Y2183" i="1" s="1"/>
  <c r="Z1519" i="1"/>
  <c r="X2185" i="1"/>
  <c r="Y2185" i="1" s="1"/>
  <c r="Z1857" i="1"/>
  <c r="X1857" i="1"/>
  <c r="Y1857" i="1" s="1"/>
  <c r="Z991" i="1"/>
  <c r="X424" i="1"/>
  <c r="Y424" i="1" s="1"/>
  <c r="Z1130" i="1"/>
  <c r="Z918" i="1"/>
  <c r="X918" i="1"/>
  <c r="Y918" i="1" s="1"/>
  <c r="Z582" i="1"/>
  <c r="X582" i="1"/>
  <c r="Z593" i="1"/>
  <c r="X593" i="1"/>
  <c r="X480" i="1"/>
  <c r="Y480" i="1" s="1"/>
  <c r="X188" i="1"/>
  <c r="Y188" i="1" s="1"/>
  <c r="Z430" i="1"/>
  <c r="Z198" i="1"/>
  <c r="Z1846" i="1"/>
  <c r="Z1081" i="1"/>
  <c r="Z1216" i="1"/>
  <c r="Z928" i="1"/>
  <c r="X928" i="1"/>
  <c r="Y928" i="1" s="1"/>
  <c r="Z410" i="1"/>
  <c r="Z565" i="1"/>
  <c r="X2147" i="1"/>
  <c r="Y2147" i="1" s="1"/>
  <c r="Z1881" i="1"/>
  <c r="X1881" i="1"/>
  <c r="Y1881" i="1" s="1"/>
  <c r="Z1430" i="1"/>
  <c r="X1430" i="1"/>
  <c r="Y1430" i="1" s="1"/>
  <c r="Z1099" i="1"/>
  <c r="X995" i="1"/>
  <c r="Y995" i="1" s="1"/>
  <c r="Z1979" i="1"/>
  <c r="X1979" i="1"/>
  <c r="Y1979" i="1" s="1"/>
  <c r="Z1344" i="1"/>
  <c r="Z1126" i="1"/>
  <c r="Z937" i="1"/>
  <c r="X937" i="1"/>
  <c r="Y937" i="1" s="1"/>
  <c r="Z649" i="1"/>
  <c r="X649" i="1"/>
  <c r="Z384" i="1"/>
  <c r="Z118" i="1"/>
  <c r="Z1547" i="1"/>
  <c r="Z923" i="1"/>
  <c r="X923" i="1"/>
  <c r="Y923" i="1" s="1"/>
  <c r="Z1539" i="1"/>
  <c r="Z1227" i="1"/>
  <c r="X1227" i="1"/>
  <c r="Y1227" i="1" s="1"/>
  <c r="Z1108" i="1"/>
  <c r="Z632" i="1"/>
  <c r="Z1159" i="1"/>
  <c r="Z831" i="1"/>
  <c r="Z1856" i="1"/>
  <c r="X1413" i="1"/>
  <c r="Y1413" i="1" s="1"/>
  <c r="Z2193" i="1"/>
  <c r="X2193" i="1"/>
  <c r="Y2193" i="1" s="1"/>
  <c r="Z1587" i="1"/>
  <c r="X940" i="1"/>
  <c r="Y940" i="1" s="1"/>
  <c r="Z415" i="1"/>
  <c r="Z1862" i="1"/>
  <c r="X926" i="1"/>
  <c r="Y926" i="1" s="1"/>
  <c r="Z1287" i="1"/>
  <c r="X993" i="1"/>
  <c r="Y993" i="1" s="1"/>
  <c r="X656" i="1"/>
  <c r="Y656" i="1" s="1"/>
  <c r="X178" i="1"/>
  <c r="Y178" i="1" s="1"/>
  <c r="Z411" i="1"/>
  <c r="X2138" i="1"/>
  <c r="Y2138" i="1" s="1"/>
  <c r="X1224" i="1"/>
  <c r="Y1224" i="1" s="1"/>
  <c r="Z86" i="1"/>
  <c r="Z10" i="1"/>
  <c r="Z2155" i="1"/>
  <c r="X2155" i="1"/>
  <c r="Y2155" i="1" s="1"/>
  <c r="Z1838" i="1"/>
  <c r="Z1417" i="1"/>
  <c r="X1417" i="1"/>
  <c r="Y1417" i="1" s="1"/>
  <c r="Z1133" i="1"/>
  <c r="Z1003" i="1"/>
  <c r="Z1967" i="1"/>
  <c r="Z1658" i="1"/>
  <c r="Z1352" i="1"/>
  <c r="Z1134" i="1"/>
  <c r="Z922" i="1"/>
  <c r="X922" i="1"/>
  <c r="Y922" i="1" s="1"/>
  <c r="Z106" i="1"/>
  <c r="Z1432" i="1"/>
  <c r="X1432" i="1"/>
  <c r="Y1432" i="1" s="1"/>
  <c r="Z931" i="1"/>
  <c r="X931" i="1"/>
  <c r="Y931" i="1" s="1"/>
  <c r="Z2104" i="1"/>
  <c r="Z1036" i="1"/>
  <c r="Z932" i="1"/>
  <c r="X932" i="1"/>
  <c r="Y932" i="1" s="1"/>
  <c r="X2174" i="1"/>
  <c r="Y2174" i="1" s="1"/>
  <c r="Z1937" i="1"/>
  <c r="X1008" i="1"/>
  <c r="Y1008" i="1" s="1"/>
  <c r="Z1961" i="1"/>
  <c r="X1209" i="1"/>
  <c r="Y1209" i="1" s="1"/>
  <c r="Z1146" i="1"/>
  <c r="X2184" i="1"/>
  <c r="Y2184" i="1" s="1"/>
  <c r="X2160" i="1"/>
  <c r="Y2160" i="1" s="1"/>
  <c r="Z925" i="1"/>
  <c r="X925" i="1"/>
  <c r="Y925" i="1" s="1"/>
  <c r="Z633" i="1"/>
  <c r="Z149" i="1"/>
  <c r="X2186" i="1"/>
  <c r="Y2186" i="1" s="1"/>
  <c r="Z1524" i="1"/>
  <c r="Z67" i="1"/>
  <c r="X67" i="1"/>
  <c r="Y67" i="1" s="1"/>
  <c r="X1428" i="1"/>
  <c r="Y1428" i="1" s="1"/>
  <c r="Z322" i="1"/>
  <c r="V167" i="1"/>
  <c r="X167" i="1"/>
  <c r="Y167" i="1" s="1"/>
  <c r="Z1054" i="1"/>
  <c r="Z80" i="1"/>
  <c r="Z806" i="1"/>
  <c r="Z2129" i="1"/>
  <c r="X2129" i="1"/>
  <c r="Y2129" i="1" s="1"/>
  <c r="Z1785" i="1"/>
  <c r="Z1425" i="1"/>
  <c r="X1425" i="1"/>
  <c r="Y1425" i="1" s="1"/>
  <c r="Z1142" i="1"/>
  <c r="X936" i="1"/>
  <c r="Y936" i="1" s="1"/>
  <c r="Z1975" i="1"/>
  <c r="Z1360" i="1"/>
  <c r="Z544" i="1"/>
  <c r="Z348" i="1"/>
  <c r="Z1376" i="1"/>
  <c r="Z891" i="1"/>
  <c r="Z2071" i="1"/>
  <c r="Z1469" i="1"/>
  <c r="X1469" i="1"/>
  <c r="Y1469" i="1" s="1"/>
  <c r="Z1894" i="1"/>
  <c r="X1894" i="1"/>
  <c r="Y1894" i="1" s="1"/>
  <c r="Z1791" i="1"/>
  <c r="Z1902" i="1"/>
  <c r="Z1699" i="1"/>
  <c r="Z1606" i="1"/>
  <c r="Z1643" i="1"/>
  <c r="Z899" i="1"/>
  <c r="Z930" i="1"/>
  <c r="X930" i="1"/>
  <c r="Y930" i="1" s="1"/>
  <c r="Z1371" i="1"/>
  <c r="Z974" i="1"/>
  <c r="X2164" i="1"/>
  <c r="Y2164" i="1" s="1"/>
  <c r="X1914" i="1"/>
  <c r="Y1914" i="1" s="1"/>
  <c r="Z1886" i="1"/>
  <c r="Z917" i="1"/>
  <c r="X917" i="1"/>
  <c r="Y917" i="1" s="1"/>
  <c r="X2163" i="1"/>
  <c r="Y2163" i="1" s="1"/>
  <c r="Z1412" i="1"/>
  <c r="X1412" i="1"/>
  <c r="Y1412" i="1" s="1"/>
  <c r="Z1504" i="1"/>
  <c r="X946" i="1"/>
  <c r="Y946" i="1" s="1"/>
  <c r="Z1221" i="1"/>
  <c r="Z1092" i="1"/>
  <c r="Z1116" i="1"/>
  <c r="Z833" i="1"/>
  <c r="X2116" i="1"/>
  <c r="Y2116" i="1" s="1"/>
  <c r="Z1385" i="1"/>
  <c r="Z252" i="1"/>
  <c r="X2176" i="1"/>
  <c r="Y2176" i="1" s="1"/>
  <c r="Z1309" i="1"/>
  <c r="Z933" i="1"/>
  <c r="X933" i="1"/>
  <c r="Y933" i="1" s="1"/>
  <c r="Z591" i="1"/>
  <c r="Z401" i="1"/>
  <c r="X2194" i="1"/>
  <c r="Y2194" i="1" s="1"/>
  <c r="X1878" i="1"/>
  <c r="Y1878" i="1" s="1"/>
  <c r="Z361" i="1"/>
  <c r="X269" i="1"/>
  <c r="Z2058" i="1"/>
  <c r="Z1673" i="1"/>
  <c r="X1416" i="1"/>
  <c r="Y1416" i="1" s="1"/>
  <c r="Z950" i="1"/>
  <c r="X950" i="1"/>
  <c r="Y950" i="1" s="1"/>
  <c r="Z449" i="1"/>
  <c r="Z318" i="1"/>
  <c r="Z148" i="1"/>
  <c r="Z804" i="1"/>
  <c r="Z383" i="1"/>
  <c r="Z1817" i="1"/>
  <c r="X1817" i="1"/>
  <c r="Y1817" i="1" s="1"/>
  <c r="Z1366" i="1"/>
  <c r="Z1107" i="1"/>
  <c r="Z1046" i="1"/>
  <c r="Z858" i="1"/>
  <c r="Z560" i="1"/>
  <c r="Z355" i="1"/>
  <c r="X355" i="1"/>
  <c r="Z75" i="1"/>
  <c r="Z808" i="1"/>
  <c r="Z1802" i="1"/>
  <c r="X1802" i="1"/>
  <c r="Y1802" i="1" s="1"/>
  <c r="X1406" i="1"/>
  <c r="Y1406" i="1" s="1"/>
  <c r="Z1175" i="1"/>
  <c r="Z2165" i="1"/>
  <c r="X2165" i="1"/>
  <c r="Y2165" i="1" s="1"/>
  <c r="X1935" i="1"/>
  <c r="Y1935" i="1" s="1"/>
  <c r="Z1580" i="1"/>
  <c r="Z1368" i="1"/>
  <c r="Z871" i="1"/>
  <c r="Z523" i="1"/>
  <c r="Z81" i="1"/>
  <c r="Z1384" i="1"/>
  <c r="Z847" i="1"/>
  <c r="Z884" i="1"/>
  <c r="Z752" i="1"/>
  <c r="Z630" i="1"/>
  <c r="Z1799" i="1"/>
  <c r="X1799" i="1"/>
  <c r="Y1799" i="1" s="1"/>
  <c r="Z1661" i="1"/>
  <c r="Z1589" i="1"/>
  <c r="Z1651" i="1"/>
  <c r="Z880" i="1"/>
  <c r="Z1045" i="1"/>
  <c r="Z982" i="1"/>
  <c r="Z1909" i="1"/>
  <c r="Z1865" i="1"/>
  <c r="Z1194" i="1"/>
  <c r="Z1644" i="1"/>
  <c r="Z895" i="1"/>
  <c r="Z2171" i="1"/>
  <c r="X2171" i="1"/>
  <c r="Y2171" i="1" s="1"/>
  <c r="Z2141" i="1"/>
  <c r="X2141" i="1"/>
  <c r="Y2141" i="1" s="1"/>
  <c r="Z1595" i="1"/>
  <c r="X2126" i="1"/>
  <c r="Y2126" i="1" s="1"/>
  <c r="Z1057" i="1"/>
  <c r="Z1160" i="1"/>
  <c r="X2124" i="1"/>
  <c r="Y2124" i="1" s="1"/>
  <c r="X2133" i="1"/>
  <c r="Y2133" i="1" s="1"/>
  <c r="Z365" i="1"/>
  <c r="X2169" i="1"/>
  <c r="Y2169" i="1" s="1"/>
  <c r="Z1415" i="1"/>
  <c r="X1415" i="1"/>
  <c r="Y1415" i="1" s="1"/>
  <c r="Z902" i="1"/>
  <c r="Z150" i="1"/>
  <c r="Z1984" i="1"/>
  <c r="X1984" i="1"/>
  <c r="Y1984" i="1" s="1"/>
  <c r="Z1088" i="1"/>
  <c r="X919" i="1"/>
  <c r="Y919" i="1" s="1"/>
  <c r="Z606" i="1"/>
  <c r="Z356" i="1"/>
  <c r="Z1711" i="1"/>
  <c r="Z1374" i="1"/>
  <c r="Z1115" i="1"/>
  <c r="Z1040" i="1"/>
  <c r="Z866" i="1"/>
  <c r="Z548" i="1"/>
  <c r="Z340" i="1"/>
  <c r="Z800" i="1"/>
  <c r="Z1712" i="1"/>
  <c r="Z1327" i="1"/>
  <c r="Z1183" i="1"/>
  <c r="Z2173" i="1"/>
  <c r="X2173" i="1"/>
  <c r="Y2173" i="1" s="1"/>
  <c r="X1943" i="1"/>
  <c r="Y1943" i="1" s="1"/>
  <c r="Z1258" i="1"/>
  <c r="Z1176" i="1"/>
  <c r="Z860" i="1"/>
  <c r="Z509" i="1"/>
  <c r="Z305" i="1"/>
  <c r="Z57" i="1"/>
  <c r="Z2016" i="1"/>
  <c r="X2016" i="1"/>
  <c r="Y2016" i="1" s="1"/>
  <c r="Z1427" i="1"/>
  <c r="X1427" i="1"/>
  <c r="Y1427" i="1" s="1"/>
  <c r="Z872" i="1"/>
  <c r="Z737" i="1"/>
  <c r="Z622" i="1"/>
  <c r="Z1695" i="1"/>
  <c r="Z1815" i="1"/>
  <c r="X1815" i="1"/>
  <c r="Y1815" i="1" s="1"/>
  <c r="Z1854" i="1"/>
  <c r="Z1619" i="1"/>
  <c r="Z990" i="1"/>
  <c r="Z999" i="1"/>
  <c r="Z1652" i="1"/>
  <c r="Z1395" i="1"/>
  <c r="Z2152" i="1"/>
  <c r="X2152" i="1"/>
  <c r="Y2152" i="1" s="1"/>
  <c r="Z1153" i="1"/>
  <c r="Z619" i="1"/>
  <c r="X2140" i="1"/>
  <c r="Y2140" i="1" s="1"/>
  <c r="Z845" i="1"/>
  <c r="Z1171" i="1"/>
  <c r="Z821" i="1"/>
  <c r="X2132" i="1"/>
  <c r="Y2132" i="1" s="1"/>
  <c r="X1726" i="1"/>
  <c r="Y1726" i="1" s="1"/>
  <c r="X1212" i="1"/>
  <c r="Y1212" i="1" s="1"/>
  <c r="Z562" i="1"/>
  <c r="X2177" i="1"/>
  <c r="Y2177" i="1" s="1"/>
  <c r="Z1106" i="1"/>
  <c r="Z927" i="1"/>
  <c r="X927" i="1"/>
  <c r="Y927" i="1" s="1"/>
  <c r="X774" i="1"/>
  <c r="Y774" i="1" s="1"/>
  <c r="X66" i="1"/>
  <c r="Y66" i="1" s="1"/>
  <c r="Z445" i="1"/>
  <c r="Z2069" i="1"/>
  <c r="Z1690" i="1"/>
  <c r="Z1375" i="1"/>
  <c r="Z1201" i="1"/>
  <c r="Z2103" i="1"/>
  <c r="Z1559" i="1"/>
  <c r="Z1266" i="1"/>
  <c r="Z1185" i="1"/>
  <c r="Z854" i="1"/>
  <c r="Z495" i="1"/>
  <c r="Z277" i="1"/>
  <c r="Z52" i="1"/>
  <c r="Z1408" i="1"/>
  <c r="X1408" i="1"/>
  <c r="Y1408" i="1" s="1"/>
  <c r="Z755" i="1"/>
  <c r="Z1976" i="1"/>
  <c r="Z1392" i="1"/>
  <c r="Z861" i="1"/>
  <c r="Z998" i="1"/>
  <c r="Z863" i="1"/>
  <c r="Z1068" i="1"/>
  <c r="Z1403" i="1"/>
  <c r="X1403" i="1"/>
  <c r="Y1403" i="1" s="1"/>
  <c r="Z766" i="1"/>
  <c r="X1211" i="1"/>
  <c r="Y1211" i="1" s="1"/>
  <c r="X2154" i="1"/>
  <c r="Y2154" i="1" s="1"/>
  <c r="X1808" i="1"/>
  <c r="Y1808" i="1" s="1"/>
  <c r="Z1190" i="1"/>
  <c r="Z684" i="1"/>
  <c r="Z1626" i="1"/>
  <c r="X1409" i="1"/>
  <c r="Y1409" i="1" s="1"/>
  <c r="X496" i="1"/>
  <c r="Z893" i="1"/>
  <c r="Z323" i="1"/>
  <c r="Z6" i="1"/>
  <c r="X2118" i="1"/>
  <c r="Y2118" i="1" s="1"/>
  <c r="Z1682" i="1"/>
  <c r="Z1640" i="1"/>
  <c r="X1404" i="1"/>
  <c r="Y1404" i="1" s="1"/>
  <c r="Z570" i="1"/>
  <c r="Z331" i="1"/>
  <c r="X1007" i="1"/>
  <c r="Y1007" i="1" s="1"/>
  <c r="Z65" i="1"/>
  <c r="Z440" i="1"/>
  <c r="Z422" i="1"/>
  <c r="Z2077" i="1"/>
  <c r="Z1225" i="1"/>
  <c r="Z2086" i="1"/>
  <c r="Z1512" i="1"/>
  <c r="Z1274" i="1"/>
  <c r="Z1193" i="1"/>
  <c r="Z487" i="1"/>
  <c r="Z268" i="1"/>
  <c r="Z48" i="1"/>
  <c r="Z1329" i="1"/>
  <c r="Z690" i="1"/>
  <c r="Z1936" i="1"/>
  <c r="Z1337" i="1"/>
  <c r="Z855" i="1"/>
  <c r="Z1810" i="1"/>
  <c r="X1810" i="1"/>
  <c r="Y1810" i="1" s="1"/>
  <c r="Z844" i="1"/>
  <c r="Z1084" i="1"/>
  <c r="Z1186" i="1"/>
  <c r="Z718" i="1"/>
  <c r="X718" i="1"/>
  <c r="Y718" i="1" s="1"/>
  <c r="Z1620" i="1"/>
  <c r="Z2078" i="1"/>
  <c r="Z920" i="1"/>
  <c r="X920" i="1"/>
  <c r="Y920" i="1" s="1"/>
  <c r="Z1704" i="1"/>
  <c r="Z1082" i="1"/>
  <c r="Z898" i="1"/>
  <c r="X2168" i="1"/>
  <c r="Y2168" i="1" s="1"/>
  <c r="Z905" i="1"/>
  <c r="Z1517" i="1"/>
  <c r="Z1322" i="1"/>
  <c r="Z163" i="1"/>
  <c r="X472" i="1"/>
  <c r="Y472" i="1" s="1"/>
  <c r="Z2040" i="1"/>
  <c r="Z1086" i="1"/>
  <c r="Z901" i="1"/>
  <c r="Z551" i="1"/>
  <c r="X2134" i="1"/>
  <c r="Y2134" i="1" s="1"/>
  <c r="Z1372" i="1"/>
  <c r="Z1189" i="1"/>
  <c r="Z296" i="1"/>
  <c r="X1904" i="1"/>
  <c r="Y1904" i="1" s="1"/>
  <c r="Z851" i="1"/>
  <c r="Z553" i="1"/>
  <c r="Z394" i="1"/>
  <c r="Z667" i="1"/>
  <c r="Z313" i="1"/>
  <c r="Z2051" i="1"/>
  <c r="Z1648" i="1"/>
  <c r="Z1272" i="1"/>
  <c r="Z1141" i="1"/>
  <c r="Z970" i="1"/>
  <c r="X970" i="1"/>
  <c r="Y970" i="1" s="1"/>
  <c r="Z507" i="1"/>
  <c r="Z242" i="1"/>
  <c r="Z61" i="1"/>
  <c r="Z1675" i="1"/>
  <c r="Z1265" i="1"/>
  <c r="Z1055" i="1"/>
  <c r="Z1913" i="1"/>
  <c r="Z1477" i="1"/>
  <c r="Z1282" i="1"/>
  <c r="Z1202" i="1"/>
  <c r="X809" i="1"/>
  <c r="Y809" i="1" s="1"/>
  <c r="Z471" i="1"/>
  <c r="Z250" i="1"/>
  <c r="Z13" i="1"/>
  <c r="Z1345" i="1"/>
  <c r="Z1353" i="1"/>
  <c r="Z788" i="1"/>
  <c r="Z887" i="1"/>
  <c r="Z1968" i="1"/>
  <c r="Z777" i="1"/>
  <c r="Z1151" i="1"/>
  <c r="Z2161" i="1"/>
  <c r="X2161" i="1"/>
  <c r="Y2161" i="1" s="1"/>
  <c r="Z2093" i="1"/>
  <c r="Z1529" i="1"/>
  <c r="Z2032" i="1"/>
  <c r="X916" i="1"/>
  <c r="Y916" i="1" s="1"/>
  <c r="X374" i="1"/>
  <c r="Y374" i="1" s="1"/>
  <c r="Z1472" i="1"/>
  <c r="Z253" i="1"/>
  <c r="Z1318" i="1"/>
  <c r="Z1197" i="1"/>
  <c r="Z789" i="1"/>
  <c r="X789" i="1"/>
  <c r="Y789" i="1" s="1"/>
  <c r="X257" i="1"/>
  <c r="Y257" i="1" s="1"/>
  <c r="X2153" i="1"/>
  <c r="Y2153" i="1" s="1"/>
  <c r="Z303" i="1"/>
  <c r="Z2028" i="1"/>
  <c r="Z1656" i="1"/>
  <c r="Z1280" i="1"/>
  <c r="Z1149" i="1"/>
  <c r="Z978" i="1"/>
  <c r="Z799" i="1"/>
  <c r="X799" i="1"/>
  <c r="Y799" i="1" s="1"/>
  <c r="Z504" i="1"/>
  <c r="Z227" i="1"/>
  <c r="Z358" i="1"/>
  <c r="Z1621" i="1"/>
  <c r="Z1273" i="1"/>
  <c r="X1468" i="1"/>
  <c r="Y1468" i="1" s="1"/>
  <c r="Z1290" i="1"/>
  <c r="Z1218" i="1"/>
  <c r="X1218" i="1"/>
  <c r="Y1218" i="1" s="1"/>
  <c r="X805" i="1"/>
  <c r="Y805" i="1" s="1"/>
  <c r="Z465" i="1"/>
  <c r="Z258" i="1"/>
  <c r="Z11" i="1"/>
  <c r="Z1361" i="1"/>
  <c r="Z461" i="1"/>
  <c r="Z1952" i="1"/>
  <c r="Z779" i="1"/>
  <c r="Z624" i="1"/>
  <c r="Z2151" i="1"/>
  <c r="X2151" i="1"/>
  <c r="Y2151" i="1" s="1"/>
  <c r="Z2158" i="1"/>
  <c r="X2158" i="1"/>
  <c r="Y2158" i="1" s="1"/>
  <c r="Z1101" i="1"/>
  <c r="X658" i="1"/>
  <c r="Y658" i="1" s="1"/>
  <c r="X2192" i="1"/>
  <c r="Y2192" i="1" s="1"/>
  <c r="Z1429" i="1"/>
  <c r="X1429" i="1"/>
  <c r="Y1429" i="1" s="1"/>
  <c r="Z1916" i="1"/>
  <c r="X1916" i="1"/>
  <c r="Y1916" i="1" s="1"/>
  <c r="Z846" i="1"/>
  <c r="X2139" i="1"/>
  <c r="Y2139" i="1" s="1"/>
  <c r="Z1188" i="1"/>
  <c r="Z1120" i="1"/>
  <c r="Z906" i="1"/>
  <c r="Z1125" i="1"/>
  <c r="Z2182" i="1"/>
  <c r="X2182" i="1"/>
  <c r="Y2182" i="1" s="1"/>
  <c r="Z1515" i="1"/>
  <c r="X1977" i="1"/>
  <c r="Y1977" i="1" s="1"/>
  <c r="X924" i="1"/>
  <c r="Y924" i="1" s="1"/>
  <c r="Z1463" i="1"/>
  <c r="Z2049" i="1"/>
  <c r="X1206" i="1"/>
  <c r="Y1206" i="1" s="1"/>
  <c r="X479" i="1"/>
  <c r="Y479" i="1" s="1"/>
  <c r="X2119" i="1"/>
  <c r="Y2119" i="1" s="1"/>
  <c r="X790" i="1"/>
  <c r="Y790" i="1" s="1"/>
  <c r="X388" i="1"/>
  <c r="Y388" i="1" s="1"/>
  <c r="Z228" i="1"/>
  <c r="Z327" i="1"/>
  <c r="Z263" i="1"/>
  <c r="Z2044" i="1"/>
  <c r="Z1637" i="1"/>
  <c r="Z1289" i="1"/>
  <c r="Z1041" i="1"/>
  <c r="Z2045" i="1"/>
  <c r="Z1803" i="1"/>
  <c r="X1803" i="1"/>
  <c r="Y1803" i="1" s="1"/>
  <c r="Z1464" i="1"/>
  <c r="Z1298" i="1"/>
  <c r="X1226" i="1"/>
  <c r="Y1226" i="1" s="1"/>
  <c r="Z801" i="1"/>
  <c r="Z433" i="1"/>
  <c r="Z236" i="1"/>
  <c r="Z1980" i="1"/>
  <c r="X1980" i="1"/>
  <c r="Y1980" i="1" s="1"/>
  <c r="Z1369" i="1"/>
  <c r="Z320" i="1"/>
  <c r="Z1960" i="1"/>
  <c r="Z681" i="1"/>
  <c r="Z772" i="1"/>
  <c r="Z712" i="1"/>
  <c r="Z1769" i="1"/>
  <c r="X1769" i="1"/>
  <c r="Y1769" i="1" s="1"/>
  <c r="Z1942" i="1"/>
  <c r="X1942" i="1"/>
  <c r="Y1942" i="1" s="1"/>
  <c r="Z2162" i="1"/>
  <c r="X2162" i="1"/>
  <c r="Y2162" i="1" s="1"/>
  <c r="Z2066" i="1"/>
  <c r="Z1281" i="1"/>
  <c r="Z1286" i="1"/>
  <c r="Z715" i="1"/>
  <c r="Z717" i="1"/>
  <c r="Z617" i="1"/>
  <c r="Z1938" i="1"/>
  <c r="X2137" i="1"/>
  <c r="Y2137" i="1" s="1"/>
  <c r="Z1332" i="1"/>
  <c r="Z1064" i="1"/>
  <c r="Z1419" i="1"/>
  <c r="X1419" i="1"/>
  <c r="Y1419" i="1" s="1"/>
  <c r="X938" i="1"/>
  <c r="Y938" i="1" s="1"/>
  <c r="Z908" i="1"/>
  <c r="Z842" i="1"/>
  <c r="Z825" i="1"/>
  <c r="Z1527" i="1"/>
  <c r="X1981" i="1"/>
  <c r="Y1981" i="1" s="1"/>
  <c r="X1988" i="1"/>
  <c r="Y1988" i="1" s="1"/>
  <c r="Z1112" i="1"/>
  <c r="Z782" i="1"/>
  <c r="X782" i="1"/>
  <c r="Y782" i="1" s="1"/>
  <c r="Z246" i="1"/>
  <c r="Z702" i="1"/>
  <c r="Z2026" i="1"/>
  <c r="Z1618" i="1"/>
  <c r="X457" i="1"/>
  <c r="Y457" i="1" s="1"/>
  <c r="Z183" i="1"/>
  <c r="X2127" i="1"/>
  <c r="Y2127" i="1" s="1"/>
  <c r="X1879" i="1"/>
  <c r="Y1879" i="1" s="1"/>
  <c r="Z586" i="1"/>
  <c r="X994" i="1"/>
  <c r="Y994" i="1" s="1"/>
  <c r="Z29" i="1"/>
  <c r="Z725" i="1"/>
  <c r="Z288" i="1"/>
  <c r="Z2052" i="1"/>
  <c r="Z1305" i="1"/>
  <c r="Z1034" i="1"/>
  <c r="Z2053" i="1"/>
  <c r="Z1811" i="1"/>
  <c r="X1811" i="1"/>
  <c r="Y1811" i="1" s="1"/>
  <c r="X1418" i="1"/>
  <c r="Y1418" i="1" s="1"/>
  <c r="Z1056" i="1"/>
  <c r="Z441" i="1"/>
  <c r="Z229" i="1"/>
  <c r="X1724" i="1"/>
  <c r="Y1724" i="1" s="1"/>
  <c r="Z708" i="1"/>
  <c r="Z1728" i="1"/>
  <c r="X1728" i="1"/>
  <c r="Y1728" i="1" s="1"/>
  <c r="Z2170" i="1"/>
  <c r="X2170" i="1"/>
  <c r="Y2170" i="1" s="1"/>
  <c r="Z2074" i="1"/>
  <c r="X1433" i="1"/>
  <c r="Y1433" i="1" s="1"/>
  <c r="Z1297" i="1"/>
  <c r="Z1302" i="1"/>
  <c r="Z682" i="1"/>
  <c r="Z683" i="1"/>
  <c r="Z1566" i="1"/>
  <c r="Z1892" i="1"/>
  <c r="X1892" i="1"/>
  <c r="Y1892" i="1" s="1"/>
  <c r="Z1954" i="1"/>
  <c r="Z1118" i="1"/>
  <c r="Z2145" i="1"/>
  <c r="X2145" i="1"/>
  <c r="Y2145" i="1" s="1"/>
  <c r="Z1986" i="1"/>
  <c r="X1986" i="1"/>
  <c r="Y1986" i="1" s="1"/>
  <c r="X750" i="1"/>
  <c r="Y750" i="1" s="1"/>
  <c r="X1223" i="1"/>
  <c r="Y1223" i="1" s="1"/>
  <c r="X719" i="1"/>
  <c r="Y719" i="1" s="1"/>
  <c r="Z1719" i="1"/>
  <c r="Z857" i="1"/>
  <c r="Z909" i="1"/>
  <c r="Z834" i="1"/>
  <c r="Z1379" i="1"/>
  <c r="X2148" i="1"/>
  <c r="Y2148" i="1" s="1"/>
  <c r="Z1586" i="1"/>
  <c r="Z1354" i="1"/>
  <c r="Z443" i="1"/>
  <c r="Z77" i="1"/>
  <c r="X1982" i="1"/>
  <c r="Y1982" i="1" s="1"/>
  <c r="Z1414" i="1"/>
  <c r="X1414" i="1"/>
  <c r="Y1414" i="1" s="1"/>
  <c r="Z1155" i="1"/>
  <c r="Z770" i="1"/>
  <c r="Z512" i="1"/>
  <c r="X1989" i="1"/>
  <c r="Y1989" i="1" s="1"/>
  <c r="Z408" i="1"/>
  <c r="Z254" i="1"/>
  <c r="X2135" i="1"/>
  <c r="Y2135" i="1" s="1"/>
  <c r="Z1535" i="1"/>
  <c r="X1207" i="1"/>
  <c r="Y1207" i="1" s="1"/>
  <c r="Z241" i="1"/>
  <c r="Z1949" i="1"/>
  <c r="X1949" i="1"/>
  <c r="Y1949" i="1" s="1"/>
  <c r="Z1578" i="1"/>
  <c r="Z1304" i="1"/>
  <c r="Z1174" i="1"/>
  <c r="Z1002" i="1"/>
  <c r="Z740" i="1"/>
  <c r="Z469" i="1"/>
  <c r="X469" i="1"/>
  <c r="Z199" i="1"/>
  <c r="Z37" i="1"/>
  <c r="Z705" i="1"/>
  <c r="Z1313" i="1"/>
  <c r="Z1025" i="1"/>
  <c r="X1411" i="1"/>
  <c r="Y1411" i="1" s="1"/>
  <c r="Z1314" i="1"/>
  <c r="Z1026" i="1"/>
  <c r="Z787" i="1"/>
  <c r="Z421" i="1"/>
  <c r="Z206" i="1"/>
  <c r="X2451" i="1"/>
  <c r="Y2451" i="1" s="1"/>
  <c r="X2526" i="1"/>
  <c r="Y2526" i="1" s="1"/>
  <c r="X2509" i="1"/>
  <c r="Y2509" i="1" s="1"/>
  <c r="X1924" i="1"/>
  <c r="Y1924" i="1" s="1"/>
  <c r="X1917" i="1"/>
  <c r="Y1917" i="1" s="1"/>
  <c r="X2513" i="1"/>
  <c r="Y2513" i="1" s="1"/>
  <c r="X2021" i="1"/>
  <c r="Y2021" i="1" s="1"/>
  <c r="X1922" i="1"/>
  <c r="Y1922" i="1" s="1"/>
  <c r="X2528" i="1"/>
  <c r="Y2528" i="1" s="1"/>
  <c r="X2521" i="1"/>
  <c r="Y2521" i="1" s="1"/>
  <c r="X2511" i="1"/>
  <c r="Y2511" i="1" s="1"/>
  <c r="X2517" i="1"/>
  <c r="Y2517" i="1" s="1"/>
  <c r="X1921" i="1"/>
  <c r="Y1921" i="1" s="1"/>
  <c r="X1920" i="1"/>
  <c r="Y1920" i="1" s="1"/>
  <c r="X2483" i="1"/>
  <c r="Y2483" i="1" s="1"/>
  <c r="X1925" i="1"/>
  <c r="Y1925" i="1" s="1"/>
  <c r="X2506" i="1"/>
  <c r="Y2506" i="1" s="1"/>
  <c r="X2520" i="1"/>
  <c r="Y2520" i="1" s="1"/>
  <c r="X2507" i="1"/>
  <c r="Y2507" i="1" s="1"/>
  <c r="X2510" i="1"/>
  <c r="Y2510" i="1" s="1"/>
  <c r="X2519" i="1"/>
  <c r="Y2519" i="1" s="1"/>
  <c r="X2512" i="1"/>
  <c r="Y2512" i="1" s="1"/>
  <c r="X2518" i="1"/>
  <c r="Y2518" i="1" s="1"/>
  <c r="X2508" i="1"/>
  <c r="Y2508" i="1" s="1"/>
  <c r="X2527" i="1"/>
  <c r="Y2527" i="1" s="1"/>
  <c r="X2516" i="1"/>
  <c r="Y2516" i="1" s="1"/>
  <c r="X2525" i="1"/>
  <c r="Y2525" i="1" s="1"/>
  <c r="X1923" i="1"/>
  <c r="Y1923" i="1" s="1"/>
  <c r="X2524" i="1"/>
  <c r="Y2524" i="1" s="1"/>
  <c r="X1918" i="1"/>
  <c r="Y1918" i="1" s="1"/>
  <c r="X2514" i="1"/>
  <c r="Y2514" i="1" s="1"/>
  <c r="X1774" i="1"/>
  <c r="Y1774" i="1" s="1"/>
  <c r="X2020" i="1"/>
  <c r="Y2020" i="1" s="1"/>
  <c r="X2515" i="1"/>
  <c r="Y2515" i="1" s="1"/>
  <c r="X2523" i="1"/>
  <c r="Y2523" i="1" s="1"/>
  <c r="X2540" i="1"/>
  <c r="Y2540" i="1" s="1"/>
  <c r="X1919" i="1"/>
  <c r="Y1919" i="1" s="1"/>
  <c r="X2522" i="1"/>
  <c r="Y2522" i="1" s="1"/>
  <c r="X1773" i="1"/>
  <c r="Y1773" i="1" s="1"/>
  <c r="X1775" i="1"/>
  <c r="Y1775" i="1" s="1"/>
  <c r="X2019" i="1"/>
  <c r="Y2019" i="1" s="1"/>
  <c r="X2505" i="1"/>
  <c r="Y2505" i="1" s="1"/>
  <c r="X1437" i="1"/>
  <c r="Y1437" i="1" s="1"/>
  <c r="X1446" i="1"/>
  <c r="Y1446" i="1" s="1"/>
  <c r="X1445" i="1"/>
  <c r="Y1445" i="1" s="1"/>
  <c r="X1440" i="1"/>
  <c r="Y1440" i="1" s="1"/>
  <c r="X1438" i="1"/>
  <c r="Y1438" i="1" s="1"/>
  <c r="X1439" i="1"/>
  <c r="Y1439" i="1" s="1"/>
  <c r="X1443" i="1"/>
  <c r="Y1443" i="1" s="1"/>
  <c r="X1444" i="1"/>
  <c r="Y1444" i="1" s="1"/>
  <c r="X1441" i="1"/>
  <c r="Y1441" i="1" s="1"/>
  <c r="X1451" i="1"/>
  <c r="Y1451" i="1" s="1"/>
  <c r="X1452" i="1"/>
  <c r="Y1452" i="1" s="1"/>
  <c r="X1449" i="1"/>
  <c r="Y1449" i="1" s="1"/>
  <c r="X1447" i="1"/>
  <c r="Y1447" i="1" s="1"/>
  <c r="X1454" i="1"/>
  <c r="Y1454" i="1" s="1"/>
  <c r="X1453" i="1"/>
  <c r="Y1453" i="1" s="1"/>
  <c r="X1442" i="1"/>
  <c r="Y1442" i="1" s="1"/>
  <c r="X1450" i="1"/>
  <c r="Y1450" i="1" s="1"/>
  <c r="X1448" i="1"/>
  <c r="Y1448" i="1" s="1"/>
  <c r="X1014" i="1"/>
  <c r="Y1014" i="1" s="1"/>
  <c r="X2112" i="1"/>
  <c r="Y2112" i="1" s="1"/>
  <c r="X962" i="1"/>
  <c r="Y962" i="1" s="1"/>
  <c r="X1995" i="1"/>
  <c r="Y1995" i="1" s="1"/>
  <c r="X1993" i="1"/>
  <c r="Y1993" i="1" s="1"/>
  <c r="X1997" i="1"/>
  <c r="Y1997" i="1" s="1"/>
  <c r="X964" i="1"/>
  <c r="Y964" i="1" s="1"/>
  <c r="X959" i="1"/>
  <c r="Y959" i="1" s="1"/>
  <c r="X2110" i="1"/>
  <c r="Y2110" i="1" s="1"/>
  <c r="X1996" i="1"/>
  <c r="Y1996" i="1" s="1"/>
  <c r="X960" i="1"/>
  <c r="Y960" i="1" s="1"/>
  <c r="X1998" i="1"/>
  <c r="Y1998" i="1" s="1"/>
  <c r="X1994" i="1"/>
  <c r="Y1994" i="1" s="1"/>
  <c r="X170" i="1"/>
  <c r="Y170" i="1" s="1"/>
  <c r="X965" i="1"/>
  <c r="Y965" i="1" s="1"/>
  <c r="X1991" i="1"/>
  <c r="Y1991" i="1" s="1"/>
  <c r="X963" i="1"/>
  <c r="Y963" i="1" s="1"/>
  <c r="X1013" i="1"/>
  <c r="Y1013" i="1" s="1"/>
  <c r="X234" i="1"/>
  <c r="Y234" i="1" s="1"/>
  <c r="X961" i="1"/>
  <c r="Y961" i="1" s="1"/>
  <c r="X1992" i="1"/>
  <c r="Y1992" i="1" s="1"/>
  <c r="X181" i="1"/>
  <c r="Y181" i="1" s="1"/>
  <c r="X169" i="1"/>
  <c r="Y169" i="1" s="1"/>
  <c r="X1059" i="1"/>
  <c r="Y1059" i="1" s="1"/>
  <c r="X180" i="1"/>
  <c r="Y180" i="1" s="1"/>
  <c r="X209" i="1"/>
  <c r="Y209" i="1" s="1"/>
  <c r="X369" i="1"/>
  <c r="Y369" i="1" s="1"/>
  <c r="X473" i="1"/>
  <c r="Y473" i="1" s="1"/>
  <c r="X474" i="1"/>
  <c r="Y474" i="1" s="1"/>
  <c r="X2206" i="1"/>
  <c r="Y2206" i="1" s="1"/>
  <c r="X2208" i="1"/>
  <c r="Y2208" i="1" s="1"/>
  <c r="X2199" i="1"/>
  <c r="Y2199" i="1" s="1"/>
  <c r="X2212" i="1"/>
  <c r="Y2212" i="1" s="1"/>
  <c r="X2203" i="1"/>
  <c r="Y2203" i="1" s="1"/>
  <c r="X2204" i="1"/>
  <c r="Y2204" i="1" s="1"/>
  <c r="X2213" i="1"/>
  <c r="Y2213" i="1" s="1"/>
  <c r="X2217" i="1"/>
  <c r="Y2217" i="1" s="1"/>
  <c r="X2216" i="1"/>
  <c r="Y2216" i="1" s="1"/>
  <c r="X2205" i="1"/>
  <c r="Y2205" i="1" s="1"/>
  <c r="X2211" i="1"/>
  <c r="Y2211" i="1" s="1"/>
  <c r="X2209" i="1"/>
  <c r="Y2209" i="1" s="1"/>
  <c r="X2207" i="1"/>
  <c r="Y2207" i="1" s="1"/>
  <c r="X2214" i="1"/>
  <c r="Y2214" i="1" s="1"/>
  <c r="X2215" i="1"/>
  <c r="Y2215" i="1" s="1"/>
  <c r="X2210" i="1"/>
  <c r="Y2210" i="1" s="1"/>
  <c r="X2201" i="1"/>
  <c r="Y2201" i="1" s="1"/>
  <c r="X2198" i="1"/>
  <c r="Y2198" i="1" s="1"/>
  <c r="X2202" i="1"/>
  <c r="Y2202" i="1" s="1"/>
  <c r="X2200" i="1"/>
  <c r="Y2200" i="1" s="1"/>
  <c r="X955" i="1"/>
  <c r="Y955" i="1" s="1"/>
  <c r="X954" i="1"/>
  <c r="Y954" i="1" s="1"/>
  <c r="X1011" i="1"/>
  <c r="Y1011" i="1" s="1"/>
  <c r="X958" i="1"/>
  <c r="Y958" i="1" s="1"/>
  <c r="X1012" i="1"/>
  <c r="Y1012" i="1" s="1"/>
  <c r="X957" i="1"/>
  <c r="Y957" i="1" s="1"/>
  <c r="X956" i="1"/>
  <c r="Y956" i="1" s="1"/>
  <c r="X953" i="1"/>
  <c r="Y953" i="1" s="1"/>
  <c r="X1470" i="1"/>
  <c r="Y1470" i="1" s="1"/>
  <c r="X1730" i="1"/>
  <c r="Y1730" i="1" s="1"/>
  <c r="X1786" i="1"/>
  <c r="Y1786" i="1" s="1"/>
  <c r="X1150" i="1"/>
  <c r="Y1150" i="1" s="1"/>
  <c r="X1230" i="1"/>
  <c r="Y1230" i="1" s="1"/>
  <c r="X1232" i="1"/>
  <c r="Y1232" i="1" s="1"/>
  <c r="X1104" i="1"/>
  <c r="Y1104" i="1" s="1"/>
  <c r="X1184" i="1"/>
  <c r="Y1184" i="1" s="1"/>
  <c r="X1228" i="1"/>
  <c r="Y1228" i="1" s="1"/>
  <c r="X1091" i="1"/>
  <c r="Y1091" i="1" s="1"/>
  <c r="X1199" i="1"/>
  <c r="Y1199" i="1" s="1"/>
  <c r="X1231" i="1"/>
  <c r="Y1231" i="1" s="1"/>
  <c r="X1135" i="1"/>
  <c r="Y1135" i="1" s="1"/>
  <c r="X1229" i="1"/>
  <c r="Y1229" i="1" s="1"/>
  <c r="X1122" i="1"/>
  <c r="Y1122" i="1" s="1"/>
  <c r="X1058" i="1"/>
  <c r="Y1058" i="1" s="1"/>
  <c r="X817" i="1"/>
  <c r="Y817" i="1" s="1"/>
  <c r="X818" i="1"/>
  <c r="Y818" i="1" s="1"/>
  <c r="X815" i="1"/>
  <c r="Y815" i="1" s="1"/>
  <c r="X814" i="1"/>
  <c r="Y814" i="1" s="1"/>
  <c r="X816" i="1"/>
  <c r="Y816" i="1" s="1"/>
  <c r="X613" i="1"/>
  <c r="Y613" i="1" s="1"/>
  <c r="X515" i="1"/>
  <c r="Y515" i="1" s="1"/>
  <c r="X534" i="1"/>
  <c r="Y534" i="1" s="1"/>
  <c r="X168" i="1"/>
  <c r="Y168" i="1" s="1"/>
  <c r="Z1307" i="1"/>
  <c r="Z434" i="1"/>
  <c r="Z1958" i="1"/>
  <c r="Z2178" i="1"/>
  <c r="X2178" i="1"/>
  <c r="Y2178" i="1" s="1"/>
  <c r="Z2082" i="1"/>
  <c r="Z1499" i="1"/>
  <c r="Z1431" i="1"/>
  <c r="X1431" i="1"/>
  <c r="Y1431" i="1" s="1"/>
  <c r="Z676" i="1"/>
  <c r="Z677" i="1"/>
  <c r="Z1853" i="1"/>
  <c r="Z1867" i="1"/>
  <c r="Z1127" i="1"/>
  <c r="Z1660" i="1"/>
  <c r="Z1348" i="1"/>
  <c r="Z1181" i="1"/>
  <c r="Z678" i="1"/>
  <c r="Z1398" i="1"/>
  <c r="Z903" i="1"/>
  <c r="Z826" i="1"/>
  <c r="Z1946" i="1"/>
  <c r="Z1653" i="1"/>
  <c r="X482" i="1"/>
  <c r="Y482" i="1" s="1"/>
  <c r="X1983" i="1"/>
  <c r="Y1983" i="1" s="1"/>
  <c r="Z1096" i="1"/>
  <c r="X753" i="1"/>
  <c r="Y753" i="1" s="1"/>
  <c r="X1215" i="1"/>
  <c r="Y1215" i="1" s="1"/>
  <c r="Z743" i="1"/>
  <c r="Z1957" i="1"/>
  <c r="Z1494" i="1"/>
  <c r="Z1312" i="1"/>
  <c r="Z1182" i="1"/>
  <c r="Z935" i="1"/>
  <c r="X935" i="1"/>
  <c r="Y935" i="1" s="1"/>
  <c r="Z723" i="1"/>
  <c r="Z171" i="1"/>
  <c r="Z14" i="1"/>
  <c r="X2181" i="1"/>
  <c r="Y2181" i="1" s="1"/>
  <c r="X2014" i="1"/>
  <c r="Y2014" i="1" s="1"/>
  <c r="Z1511" i="1"/>
  <c r="Z1321" i="1"/>
  <c r="Z1022" i="1"/>
  <c r="Z2030" i="1"/>
  <c r="Z1391" i="1"/>
  <c r="X1009" i="1"/>
  <c r="Y1009" i="1" s="1"/>
  <c r="Z412" i="1"/>
  <c r="Z173" i="1"/>
  <c r="Z1708" i="1"/>
  <c r="Z1177" i="1"/>
  <c r="Z18" i="1"/>
  <c r="Z1812" i="1"/>
  <c r="X1812" i="1"/>
  <c r="Y1812" i="1" s="1"/>
  <c r="Z1161" i="1"/>
  <c r="Z2156" i="1"/>
  <c r="X2156" i="1"/>
  <c r="Y2156" i="1" s="1"/>
  <c r="Z2149" i="1"/>
  <c r="X2149" i="1"/>
  <c r="Y2149" i="1" s="1"/>
  <c r="Z2034" i="1"/>
  <c r="Z1358" i="1"/>
  <c r="Z1386" i="1"/>
  <c r="Z945" i="1"/>
  <c r="X945" i="1"/>
  <c r="Y945" i="1" s="1"/>
  <c r="Z653" i="1"/>
  <c r="Z2117" i="1"/>
  <c r="Z1721" i="1"/>
  <c r="X1721" i="1"/>
  <c r="Y1721" i="1" s="1"/>
  <c r="Z1875" i="1"/>
  <c r="Z915" i="1"/>
  <c r="Z1807" i="1"/>
  <c r="X1807" i="1"/>
  <c r="Y1807" i="1" s="1"/>
  <c r="Z1363" i="1"/>
  <c r="Z1356" i="1"/>
  <c r="Z721" i="1"/>
  <c r="X721" i="1"/>
  <c r="Z1138" i="1"/>
  <c r="Z686" i="1"/>
  <c r="Z2190" i="1"/>
  <c r="X2190" i="1"/>
  <c r="Y2190" i="1" s="1"/>
  <c r="Z836" i="1"/>
  <c r="Z1050" i="1"/>
  <c r="Z1669" i="1"/>
  <c r="Z1370" i="1"/>
  <c r="Z1962" i="1"/>
  <c r="X1213" i="1"/>
  <c r="Y1213" i="1" s="1"/>
  <c r="X1947" i="1"/>
  <c r="Y1947" i="1" s="1"/>
  <c r="Z1816" i="1"/>
  <c r="X1816" i="1"/>
  <c r="Y1816" i="1" s="1"/>
  <c r="Z1373" i="1"/>
  <c r="Z665" i="1"/>
  <c r="X943" i="1"/>
  <c r="Y943" i="1" s="1"/>
  <c r="Z213" i="1"/>
  <c r="Z2189" i="1"/>
  <c r="X2189" i="1"/>
  <c r="Y2189" i="1" s="1"/>
  <c r="Z1978" i="1"/>
  <c r="X1978" i="1"/>
  <c r="Y1978" i="1" s="1"/>
  <c r="Z1495" i="1"/>
  <c r="Z1066" i="1"/>
  <c r="Z971" i="1"/>
  <c r="Z2007" i="1"/>
  <c r="Z1700" i="1"/>
  <c r="Z1399" i="1"/>
  <c r="Z1083" i="1"/>
  <c r="Z767" i="1"/>
  <c r="Z389" i="1"/>
  <c r="Z1677" i="1"/>
  <c r="Z1049" i="1"/>
  <c r="Z2166" i="1"/>
  <c r="X2166" i="1"/>
  <c r="Y2166" i="1" s="1"/>
  <c r="Z363" i="1"/>
  <c r="Z1840" i="1"/>
  <c r="Z2070" i="1"/>
  <c r="Z2041" i="1"/>
  <c r="Z2120" i="1"/>
  <c r="X2120" i="1"/>
  <c r="Y2120" i="1" s="1"/>
  <c r="Z2011" i="1"/>
  <c r="Z876" i="1"/>
  <c r="Z1394" i="1"/>
  <c r="Z1323" i="1"/>
  <c r="X1010" i="1"/>
  <c r="Y1010" i="1" s="1"/>
  <c r="Z1794" i="1"/>
  <c r="Z1592" i="1"/>
  <c r="Z2072" i="1"/>
  <c r="X1729" i="1"/>
  <c r="Y1729" i="1" s="1"/>
  <c r="Z1364" i="1"/>
  <c r="Z1987" i="1"/>
  <c r="X1987" i="1"/>
  <c r="Y1987" i="1" s="1"/>
  <c r="X2142" i="1"/>
  <c r="Y2142" i="1" s="1"/>
  <c r="Z1167" i="1"/>
  <c r="Z1516" i="1"/>
  <c r="X797" i="1"/>
  <c r="Y797" i="1" s="1"/>
  <c r="Z109" i="1"/>
  <c r="Z1269" i="1"/>
  <c r="Z733" i="1"/>
  <c r="Z309" i="1"/>
  <c r="X992" i="1"/>
  <c r="Y992" i="1" s="1"/>
  <c r="Z51" i="1"/>
  <c r="X1720" i="1"/>
  <c r="Y1720" i="1" s="1"/>
  <c r="Z1006" i="1"/>
  <c r="Z484" i="1"/>
  <c r="Z208" i="1"/>
  <c r="X208" i="1"/>
  <c r="Y208" i="1" s="1"/>
  <c r="X952" i="1"/>
  <c r="Y952" i="1" s="1"/>
  <c r="Z532" i="1"/>
  <c r="X1200" i="1"/>
  <c r="Y1200" i="1" s="1"/>
  <c r="X951" i="1"/>
  <c r="Y951" i="1" s="1"/>
  <c r="Z119" i="1"/>
  <c r="Z205" i="1"/>
  <c r="X2197" i="1"/>
  <c r="Y2197" i="1" s="1"/>
  <c r="Z979" i="1"/>
  <c r="Z2015" i="1"/>
  <c r="X2015" i="1"/>
  <c r="Y2015" i="1" s="1"/>
  <c r="Z1668" i="1"/>
  <c r="Z759" i="1"/>
  <c r="Z398" i="1"/>
  <c r="Z161" i="1"/>
  <c r="Z1585" i="1"/>
  <c r="Z1043" i="1"/>
  <c r="Z2123" i="1"/>
  <c r="X2123" i="1"/>
  <c r="Y2123" i="1" s="1"/>
  <c r="Z1763" i="1"/>
  <c r="X1203" i="1"/>
  <c r="Y1203" i="1" s="1"/>
  <c r="Z89" i="1"/>
  <c r="Z4" i="1"/>
  <c r="R550" i="1"/>
  <c r="R432" i="1"/>
  <c r="R489" i="1"/>
  <c r="R302" i="1"/>
  <c r="Y302" i="1" s="1"/>
  <c r="V1312" i="1"/>
  <c r="R227" i="1"/>
  <c r="Y227" i="1" s="1"/>
  <c r="V1712" i="1"/>
  <c r="R538" i="1"/>
  <c r="Y538" i="1" s="1"/>
  <c r="R436" i="1"/>
  <c r="R574" i="1"/>
  <c r="R708" i="1"/>
  <c r="Y708" i="1" s="1"/>
  <c r="R309" i="1"/>
  <c r="Y309" i="1" s="1"/>
  <c r="R520" i="1"/>
  <c r="Y520" i="1" s="1"/>
  <c r="R421" i="1"/>
  <c r="Y421" i="1" s="1"/>
  <c r="R584" i="1"/>
  <c r="R562" i="1"/>
  <c r="R393" i="1"/>
  <c r="Y393" i="1" s="1"/>
  <c r="V804" i="1"/>
  <c r="R356" i="1"/>
  <c r="V443" i="1"/>
  <c r="V163" i="1"/>
  <c r="V1372" i="1"/>
  <c r="V901" i="1"/>
  <c r="V1817" i="1"/>
  <c r="V447" i="1"/>
  <c r="R422" i="1"/>
  <c r="Y422" i="1" s="1"/>
  <c r="V591" i="1"/>
  <c r="V1277" i="1"/>
  <c r="R401" i="1"/>
  <c r="R340" i="1"/>
  <c r="R404" i="1"/>
  <c r="V48" i="1"/>
  <c r="R590" i="1"/>
  <c r="V893" i="1"/>
  <c r="V1269" i="1"/>
  <c r="V544" i="1"/>
  <c r="R237" i="1"/>
  <c r="Y237" i="1" s="1"/>
  <c r="R583" i="1"/>
  <c r="R327" i="1"/>
  <c r="Y327" i="1" s="1"/>
  <c r="R542" i="1"/>
  <c r="Y542" i="1" s="1"/>
  <c r="V6" i="1"/>
  <c r="V246" i="1"/>
  <c r="R335" i="1"/>
  <c r="Y335" i="1" s="1"/>
  <c r="V398" i="1"/>
  <c r="R433" i="1"/>
  <c r="Y433" i="1" s="1"/>
  <c r="V119" i="1"/>
  <c r="R176" i="1"/>
  <c r="Y176" i="1" s="1"/>
  <c r="R581" i="1"/>
  <c r="V1056" i="1"/>
  <c r="V2015" i="1"/>
  <c r="V1618" i="1"/>
  <c r="V1305" i="1"/>
  <c r="V205" i="1"/>
  <c r="R486" i="1"/>
  <c r="Y486" i="1" s="1"/>
  <c r="V1785" i="1"/>
  <c r="V229" i="1"/>
  <c r="V1469" i="1"/>
  <c r="V1225" i="1"/>
  <c r="V109" i="1"/>
  <c r="V532" i="1"/>
  <c r="V1054" i="1"/>
  <c r="R503" i="1"/>
  <c r="Y503" i="1" s="1"/>
  <c r="V1376" i="1"/>
  <c r="V183" i="1"/>
  <c r="V570" i="1"/>
  <c r="V1043" i="1"/>
  <c r="V1811" i="1"/>
  <c r="V1006" i="1"/>
  <c r="V29" i="1"/>
  <c r="R328" i="1"/>
  <c r="V1360" i="1"/>
  <c r="R348" i="1"/>
  <c r="R162" i="1"/>
  <c r="R521" i="1"/>
  <c r="R2105" i="1"/>
  <c r="V173" i="1"/>
  <c r="V340" i="1"/>
  <c r="R586" i="1"/>
  <c r="Y586" i="1" s="1"/>
  <c r="R431" i="1"/>
  <c r="Y431" i="1" s="1"/>
  <c r="R580" i="1"/>
  <c r="V2173" i="1"/>
  <c r="R345" i="1"/>
  <c r="V1321" i="1"/>
  <c r="V1711" i="1"/>
  <c r="V1258" i="1"/>
  <c r="V509" i="1"/>
  <c r="V1427" i="1"/>
  <c r="V14" i="1"/>
  <c r="R361" i="1"/>
  <c r="R442" i="1"/>
  <c r="R524" i="1"/>
  <c r="V1040" i="1"/>
  <c r="R435" i="1"/>
  <c r="Y435" i="1" s="1"/>
  <c r="R487" i="1"/>
  <c r="R313" i="1"/>
  <c r="R537" i="1"/>
  <c r="R2103" i="1"/>
  <c r="R488" i="1"/>
  <c r="R362" i="1"/>
  <c r="Y362" i="1" s="1"/>
  <c r="R213" i="1"/>
  <c r="Y213" i="1" s="1"/>
  <c r="R434" i="1"/>
  <c r="Y434" i="1" s="1"/>
  <c r="R398" i="1"/>
  <c r="Y398" i="1" s="1"/>
  <c r="R548" i="1"/>
  <c r="R331" i="1"/>
  <c r="Y331" i="1" s="1"/>
  <c r="R389" i="1"/>
  <c r="Y389" i="1" s="1"/>
  <c r="R465" i="1"/>
  <c r="Y465" i="1" s="1"/>
  <c r="R229" i="1"/>
  <c r="Y229" i="1" s="1"/>
  <c r="R579" i="1"/>
  <c r="R291" i="1"/>
  <c r="Y291" i="1" s="1"/>
  <c r="R351" i="1"/>
  <c r="Y351" i="1" s="1"/>
  <c r="R2097" i="1"/>
  <c r="R707" i="1"/>
  <c r="R682" i="1"/>
  <c r="Y682" i="1" s="1"/>
  <c r="R359" i="1"/>
  <c r="R437" i="1"/>
  <c r="Y437" i="1" s="1"/>
  <c r="R560" i="1"/>
  <c r="R491" i="1"/>
  <c r="Y491" i="1" s="1"/>
  <c r="R396" i="1"/>
  <c r="R336" i="1"/>
  <c r="R571" i="1"/>
  <c r="R467" i="1"/>
  <c r="R604" i="1"/>
  <c r="Y604" i="1" s="1"/>
  <c r="R420" i="1"/>
  <c r="Y420" i="1" s="1"/>
  <c r="R566" i="1"/>
  <c r="R564" i="1"/>
  <c r="R343" i="1"/>
  <c r="R544" i="1"/>
  <c r="R567" i="1"/>
  <c r="R330" i="1"/>
  <c r="R507" i="1"/>
  <c r="Y507" i="1" s="1"/>
  <c r="R683" i="1"/>
  <c r="Y683" i="1" s="1"/>
  <c r="R484" i="1"/>
  <c r="Y484" i="1" s="1"/>
  <c r="R267" i="1"/>
  <c r="Y267" i="1" s="1"/>
  <c r="R504" i="1"/>
  <c r="Y504" i="1" s="1"/>
  <c r="R591" i="1"/>
  <c r="R546" i="1"/>
  <c r="R518" i="1"/>
  <c r="Y518" i="1" s="1"/>
  <c r="R156" i="1"/>
  <c r="R160" i="1"/>
  <c r="R402" i="1"/>
  <c r="Y402" i="1" s="1"/>
  <c r="R440" i="1"/>
  <c r="R240" i="1"/>
  <c r="Y240" i="1" s="1"/>
  <c r="R399" i="1"/>
  <c r="R353" i="1"/>
  <c r="R253" i="1"/>
  <c r="Y253" i="1" s="1"/>
  <c r="R392" i="1"/>
  <c r="R295" i="1"/>
  <c r="Y295" i="1" s="1"/>
  <c r="R360" i="1"/>
  <c r="R523" i="1"/>
  <c r="R395" i="1"/>
  <c r="R391" i="1"/>
  <c r="Y391" i="1" s="1"/>
  <c r="R505" i="1"/>
  <c r="R329" i="1"/>
  <c r="V854" i="1"/>
  <c r="R576" i="1"/>
  <c r="V1083" i="1"/>
  <c r="V1816" i="1"/>
  <c r="R506" i="1"/>
  <c r="Y506" i="1" s="1"/>
  <c r="V800" i="1"/>
  <c r="R540" i="1"/>
  <c r="V1432" i="1"/>
  <c r="V1352" i="1"/>
  <c r="R268" i="1"/>
  <c r="R522" i="1"/>
  <c r="R592" i="1"/>
  <c r="R390" i="1"/>
  <c r="Y390" i="1" s="1"/>
  <c r="R443" i="1"/>
  <c r="Y443" i="1" s="1"/>
  <c r="R598" i="1"/>
  <c r="Y598" i="1" s="1"/>
  <c r="R2104" i="1"/>
  <c r="R279" i="1"/>
  <c r="Y279" i="1" s="1"/>
  <c r="R587" i="1"/>
  <c r="R400" i="1"/>
  <c r="R519" i="1"/>
  <c r="R569" i="1"/>
  <c r="R589" i="1"/>
  <c r="Q711" i="1"/>
  <c r="R711" i="1" s="1"/>
  <c r="Z803" i="1"/>
  <c r="V803" i="1"/>
  <c r="Q712" i="1"/>
  <c r="R712" i="1" s="1"/>
  <c r="Y712" i="1" s="1"/>
  <c r="Q641" i="1"/>
  <c r="R641" i="1" s="1"/>
  <c r="R588" i="1"/>
  <c r="Q485" i="1"/>
  <c r="R485" i="1" s="1"/>
  <c r="Y485" i="1" s="1"/>
  <c r="R545" i="1"/>
  <c r="Y545" i="1" s="1"/>
  <c r="R245" i="1"/>
  <c r="R366" i="1"/>
  <c r="R724" i="1"/>
  <c r="R770" i="1"/>
  <c r="Y770" i="1" s="1"/>
  <c r="R1172" i="1"/>
  <c r="R1326" i="1"/>
  <c r="R1286" i="1"/>
  <c r="Y1286" i="1" s="1"/>
  <c r="R264" i="1"/>
  <c r="R236" i="1"/>
  <c r="Y236" i="1" s="1"/>
  <c r="R502" i="1"/>
  <c r="Y502" i="1" s="1"/>
  <c r="R531" i="1"/>
  <c r="Y531" i="1" s="1"/>
  <c r="R565" i="1"/>
  <c r="R300" i="1"/>
  <c r="R323" i="1"/>
  <c r="R333" i="1"/>
  <c r="R428" i="1"/>
  <c r="R354" i="1"/>
  <c r="Y354" i="1" s="1"/>
  <c r="R606" i="1"/>
  <c r="R640" i="1"/>
  <c r="R676" i="1"/>
  <c r="Y676" i="1" s="1"/>
  <c r="R685" i="1"/>
  <c r="R771" i="1"/>
  <c r="Y771" i="1" s="1"/>
  <c r="R717" i="1"/>
  <c r="Y717" i="1" s="1"/>
  <c r="R1044" i="1"/>
  <c r="R1161" i="1"/>
  <c r="Y1161" i="1" s="1"/>
  <c r="R1106" i="1"/>
  <c r="R1389" i="1"/>
  <c r="R1378" i="1"/>
  <c r="Y1378" i="1" s="1"/>
  <c r="R1340" i="1"/>
  <c r="Y1340" i="1" s="1"/>
  <c r="R1329" i="1"/>
  <c r="Y1329" i="1" s="1"/>
  <c r="R1336" i="1"/>
  <c r="R1316" i="1"/>
  <c r="R1258" i="1"/>
  <c r="R1334" i="1"/>
  <c r="Y1334" i="1" s="1"/>
  <c r="R1400" i="1"/>
  <c r="R1476" i="1"/>
  <c r="R1486" i="1"/>
  <c r="R1497" i="1"/>
  <c r="R1522" i="1"/>
  <c r="R296" i="1"/>
  <c r="R680" i="1"/>
  <c r="Y680" i="1" s="1"/>
  <c r="R1369" i="1"/>
  <c r="Y1369" i="1" s="1"/>
  <c r="R553" i="1"/>
  <c r="Y553" i="1" s="1"/>
  <c r="R636" i="1"/>
  <c r="Y636" i="1" s="1"/>
  <c r="R1393" i="1"/>
  <c r="R1259" i="1"/>
  <c r="Y1259" i="1" s="1"/>
  <c r="R1478" i="1"/>
  <c r="R259" i="1"/>
  <c r="Y259" i="1" s="1"/>
  <c r="R289" i="1"/>
  <c r="Y289" i="1" s="1"/>
  <c r="R311" i="1"/>
  <c r="R297" i="1"/>
  <c r="Y297" i="1" s="1"/>
  <c r="R394" i="1"/>
  <c r="R611" i="1"/>
  <c r="R627" i="1"/>
  <c r="Y627" i="1" s="1"/>
  <c r="R653" i="1"/>
  <c r="Y653" i="1" s="1"/>
  <c r="R695" i="1"/>
  <c r="Y695" i="1" s="1"/>
  <c r="R763" i="1"/>
  <c r="Y763" i="1" s="1"/>
  <c r="R713" i="1"/>
  <c r="Y713" i="1" s="1"/>
  <c r="R736" i="1"/>
  <c r="Y736" i="1" s="1"/>
  <c r="R801" i="1"/>
  <c r="Y801" i="1" s="1"/>
  <c r="R769" i="1"/>
  <c r="Y769" i="1" s="1"/>
  <c r="R746" i="1"/>
  <c r="R795" i="1"/>
  <c r="Y795" i="1" s="1"/>
  <c r="R1042" i="1"/>
  <c r="R1028" i="1"/>
  <c r="Y1028" i="1" s="1"/>
  <c r="R1100" i="1"/>
  <c r="Y1100" i="1" s="1"/>
  <c r="R1076" i="1"/>
  <c r="R1186" i="1"/>
  <c r="R1185" i="1"/>
  <c r="R1192" i="1"/>
  <c r="Y1192" i="1" s="1"/>
  <c r="R1168" i="1"/>
  <c r="Y1168" i="1" s="1"/>
  <c r="R1144" i="1"/>
  <c r="Y1144" i="1" s="1"/>
  <c r="R1159" i="1"/>
  <c r="R1585" i="1"/>
  <c r="Y1585" i="1" s="1"/>
  <c r="R243" i="1"/>
  <c r="Y243" i="1" s="1"/>
  <c r="R737" i="1"/>
  <c r="R1401" i="1"/>
  <c r="R1387" i="1"/>
  <c r="R495" i="1"/>
  <c r="Y495" i="1" s="1"/>
  <c r="R357" i="1"/>
  <c r="R1156" i="1"/>
  <c r="R1261" i="1"/>
  <c r="Y1261" i="1" s="1"/>
  <c r="R1282" i="1"/>
  <c r="Y1282" i="1" s="1"/>
  <c r="R1488" i="1"/>
  <c r="R251" i="1"/>
  <c r="R246" i="1"/>
  <c r="Y246" i="1" s="1"/>
  <c r="R287" i="1"/>
  <c r="Y287" i="1" s="1"/>
  <c r="R508" i="1"/>
  <c r="R541" i="1"/>
  <c r="R299" i="1"/>
  <c r="Y299" i="1" s="1"/>
  <c r="R310" i="1"/>
  <c r="R410" i="1"/>
  <c r="R415" i="1"/>
  <c r="R272" i="1"/>
  <c r="Y272" i="1" s="1"/>
  <c r="R674" i="1"/>
  <c r="R670" i="1"/>
  <c r="R701" i="1"/>
  <c r="R752" i="1"/>
  <c r="R728" i="1"/>
  <c r="R785" i="1"/>
  <c r="Y785" i="1" s="1"/>
  <c r="R756" i="1"/>
  <c r="Y756" i="1" s="1"/>
  <c r="R732" i="1"/>
  <c r="R791" i="1"/>
  <c r="Y791" i="1" s="1"/>
  <c r="R1045" i="1"/>
  <c r="R1021" i="1"/>
  <c r="R1024" i="1"/>
  <c r="R1112" i="1"/>
  <c r="Y1112" i="1" s="1"/>
  <c r="R1113" i="1"/>
  <c r="Y1113" i="1" s="1"/>
  <c r="R1088" i="1"/>
  <c r="R1065" i="1"/>
  <c r="Y1065" i="1" s="1"/>
  <c r="R1108" i="1"/>
  <c r="R1180" i="1"/>
  <c r="R1157" i="1"/>
  <c r="Y1157" i="1" s="1"/>
  <c r="R1145" i="1"/>
  <c r="Y1145" i="1" s="1"/>
  <c r="R1198" i="1"/>
  <c r="Y1198" i="1" s="1"/>
  <c r="R1147" i="1"/>
  <c r="R1350" i="1"/>
  <c r="R1351" i="1"/>
  <c r="Y1351" i="1" s="1"/>
  <c r="R1399" i="1"/>
  <c r="Y1399" i="1" s="1"/>
  <c r="R1266" i="1"/>
  <c r="R1342" i="1"/>
  <c r="R1394" i="1"/>
  <c r="Y1394" i="1" s="1"/>
  <c r="R1372" i="1"/>
  <c r="Y1372" i="1" s="1"/>
  <c r="R1306" i="1"/>
  <c r="Y1306" i="1" s="1"/>
  <c r="R1283" i="1"/>
  <c r="Y1283" i="1" s="1"/>
  <c r="R1260" i="1"/>
  <c r="Y1260" i="1" s="1"/>
  <c r="R1361" i="1"/>
  <c r="Y1361" i="1" s="1"/>
  <c r="R1505" i="1"/>
  <c r="R665" i="1"/>
  <c r="Y665" i="1" s="1"/>
  <c r="R767" i="1"/>
  <c r="Y767" i="1" s="1"/>
  <c r="R1335" i="1"/>
  <c r="Y1335" i="1" s="1"/>
  <c r="R1270" i="1"/>
  <c r="R320" i="1"/>
  <c r="Y320" i="1" s="1"/>
  <c r="R669" i="1"/>
  <c r="R1131" i="1"/>
  <c r="Y1131" i="1" s="1"/>
  <c r="R1317" i="1"/>
  <c r="R252" i="1"/>
  <c r="R510" i="1"/>
  <c r="R552" i="1"/>
  <c r="R318" i="1"/>
  <c r="R575" i="1"/>
  <c r="R617" i="1"/>
  <c r="Y617" i="1" s="1"/>
  <c r="R633" i="1"/>
  <c r="R675" i="1"/>
  <c r="Y675" i="1" s="1"/>
  <c r="R699" i="1"/>
  <c r="R692" i="1"/>
  <c r="Y692" i="1" s="1"/>
  <c r="R687" i="1"/>
  <c r="R748" i="1"/>
  <c r="R776" i="1"/>
  <c r="Y776" i="1" s="1"/>
  <c r="R715" i="1"/>
  <c r="Y715" i="1" s="1"/>
  <c r="R738" i="1"/>
  <c r="Y738" i="1" s="1"/>
  <c r="R749" i="1"/>
  <c r="Y749" i="1" s="1"/>
  <c r="R720" i="1"/>
  <c r="R796" i="1"/>
  <c r="R1053" i="1"/>
  <c r="Y1053" i="1" s="1"/>
  <c r="R1138" i="1"/>
  <c r="Y1138" i="1" s="1"/>
  <c r="R1126" i="1"/>
  <c r="R1101" i="1"/>
  <c r="Y1101" i="1" s="1"/>
  <c r="R1077" i="1"/>
  <c r="R1066" i="1"/>
  <c r="Y1066" i="1" s="1"/>
  <c r="R1121" i="1"/>
  <c r="R1193" i="1"/>
  <c r="Y1193" i="1" s="1"/>
  <c r="R1169" i="1"/>
  <c r="Y1169" i="1" s="1"/>
  <c r="R1158" i="1"/>
  <c r="Y1158" i="1" s="1"/>
  <c r="R1073" i="1"/>
  <c r="R1136" i="1"/>
  <c r="R1362" i="1"/>
  <c r="Y1362" i="1" s="1"/>
  <c r="R1363" i="1"/>
  <c r="Y1363" i="1" s="1"/>
  <c r="R1278" i="1"/>
  <c r="R1267" i="1"/>
  <c r="Y1267" i="1" s="1"/>
  <c r="R1354" i="1"/>
  <c r="Y1354" i="1" s="1"/>
  <c r="R1331" i="1"/>
  <c r="R1274" i="1"/>
  <c r="Y1274" i="1" s="1"/>
  <c r="R1318" i="1"/>
  <c r="Y1318" i="1" s="1"/>
  <c r="R1295" i="1"/>
  <c r="R1272" i="1"/>
  <c r="Y1272" i="1" s="1"/>
  <c r="R1373" i="1"/>
  <c r="Y1373" i="1" s="1"/>
  <c r="R1572" i="1"/>
  <c r="R1586" i="1"/>
  <c r="Y1586" i="1" s="1"/>
  <c r="R1587" i="1"/>
  <c r="R1472" i="1"/>
  <c r="R1556" i="1"/>
  <c r="Y1556" i="1" s="1"/>
  <c r="R1490" i="1"/>
  <c r="R1516" i="1"/>
  <c r="Y1516" i="1" s="1"/>
  <c r="R1494" i="1"/>
  <c r="Y1494" i="1" s="1"/>
  <c r="R1630" i="1"/>
  <c r="R1658" i="1"/>
  <c r="R1649" i="1"/>
  <c r="R1664" i="1"/>
  <c r="R1699" i="1"/>
  <c r="R1758" i="1"/>
  <c r="R1460" i="1"/>
  <c r="R873" i="1"/>
  <c r="Y873" i="1" s="1"/>
  <c r="R974" i="1"/>
  <c r="R822" i="1"/>
  <c r="R869" i="1"/>
  <c r="R912" i="1"/>
  <c r="R903" i="1"/>
  <c r="Y903" i="1" s="1"/>
  <c r="R1933" i="1"/>
  <c r="Y1933" i="1" s="1"/>
  <c r="R1968" i="1"/>
  <c r="Y1968" i="1" s="1"/>
  <c r="R2080" i="1"/>
  <c r="Y2080" i="1" s="1"/>
  <c r="R2062" i="1"/>
  <c r="Y2062" i="1" s="1"/>
  <c r="R2040" i="1"/>
  <c r="Y2040" i="1" s="1"/>
  <c r="R2089" i="1"/>
  <c r="R2043" i="1"/>
  <c r="Y2043" i="1" s="1"/>
  <c r="R2064" i="1"/>
  <c r="R1842" i="1"/>
  <c r="R1896" i="1"/>
  <c r="Y1896" i="1" s="1"/>
  <c r="R1868" i="1"/>
  <c r="R1886" i="1"/>
  <c r="R1876" i="1"/>
  <c r="R1866" i="1"/>
  <c r="Y1866" i="1" s="1"/>
  <c r="R439" i="1"/>
  <c r="Y439" i="1" s="1"/>
  <c r="R471" i="1"/>
  <c r="R1041" i="1"/>
  <c r="Y1041" i="1" s="1"/>
  <c r="R1513" i="1"/>
  <c r="R568" i="1"/>
  <c r="R1143" i="1"/>
  <c r="R266" i="1"/>
  <c r="Y266" i="1" s="1"/>
  <c r="R358" i="1"/>
  <c r="Y358" i="1" s="1"/>
  <c r="R1095" i="1"/>
  <c r="Y1095" i="1" s="1"/>
  <c r="R1364" i="1"/>
  <c r="Y1364" i="1" s="1"/>
  <c r="R1535" i="1"/>
  <c r="Y1535" i="1" s="1"/>
  <c r="R238" i="1"/>
  <c r="Y238" i="1" s="1"/>
  <c r="R290" i="1"/>
  <c r="R554" i="1"/>
  <c r="R304" i="1"/>
  <c r="R341" i="1"/>
  <c r="R363" i="1"/>
  <c r="Y363" i="1" s="1"/>
  <c r="R349" i="1"/>
  <c r="R578" i="1"/>
  <c r="Y578" i="1" s="1"/>
  <c r="R625" i="1"/>
  <c r="R667" i="1"/>
  <c r="R678" i="1"/>
  <c r="Y678" i="1" s="1"/>
  <c r="R673" i="1"/>
  <c r="R744" i="1"/>
  <c r="Y744" i="1" s="1"/>
  <c r="R722" i="1"/>
  <c r="Y722" i="1" s="1"/>
  <c r="R811" i="1"/>
  <c r="R1054" i="1"/>
  <c r="R1052" i="1"/>
  <c r="R1120" i="1"/>
  <c r="Y1120" i="1" s="1"/>
  <c r="R1374" i="1"/>
  <c r="R1375" i="1"/>
  <c r="R1360" i="1"/>
  <c r="R1290" i="1"/>
  <c r="Y1290" i="1" s="1"/>
  <c r="R1366" i="1"/>
  <c r="R1343" i="1"/>
  <c r="R1383" i="1"/>
  <c r="R1323" i="1"/>
  <c r="Y1323" i="1" s="1"/>
  <c r="R1284" i="1"/>
  <c r="R1263" i="1"/>
  <c r="R1558" i="1"/>
  <c r="R1574" i="1"/>
  <c r="Y1574" i="1" s="1"/>
  <c r="R1588" i="1"/>
  <c r="R1589" i="1"/>
  <c r="R1595" i="1"/>
  <c r="R1483" i="1"/>
  <c r="R1544" i="1"/>
  <c r="R1528" i="1"/>
  <c r="Y1528" i="1" s="1"/>
  <c r="R1484" i="1"/>
  <c r="R1701" i="1"/>
  <c r="R1676" i="1"/>
  <c r="R1667" i="1"/>
  <c r="R1697" i="1"/>
  <c r="R1683" i="1"/>
  <c r="R1762" i="1"/>
  <c r="R1779" i="1"/>
  <c r="R1796" i="1"/>
  <c r="R1466" i="1"/>
  <c r="R972" i="1"/>
  <c r="R986" i="1"/>
  <c r="Y986" i="1" s="1"/>
  <c r="R866" i="1"/>
  <c r="R834" i="1"/>
  <c r="Y834" i="1" s="1"/>
  <c r="R853" i="1"/>
  <c r="R881" i="1"/>
  <c r="Y881" i="1" s="1"/>
  <c r="R900" i="1"/>
  <c r="R910" i="1"/>
  <c r="Y910" i="1" s="1"/>
  <c r="R982" i="1"/>
  <c r="R1945" i="1"/>
  <c r="Y1945" i="1" s="1"/>
  <c r="R1959" i="1"/>
  <c r="Y1959" i="1" s="1"/>
  <c r="R1939" i="1"/>
  <c r="R1956" i="1"/>
  <c r="R2092" i="1"/>
  <c r="R2022" i="1"/>
  <c r="R2052" i="1"/>
  <c r="Y2052" i="1" s="1"/>
  <c r="R2066" i="1"/>
  <c r="Y2066" i="1" s="1"/>
  <c r="R2076" i="1"/>
  <c r="R2102" i="1"/>
  <c r="Y2102" i="1" s="1"/>
  <c r="R1837" i="1"/>
  <c r="R1828" i="1"/>
  <c r="Y1828" i="1" s="1"/>
  <c r="R1903" i="1"/>
  <c r="Y1903" i="1" s="1"/>
  <c r="R1862" i="1"/>
  <c r="R1858" i="1"/>
  <c r="R1860" i="1"/>
  <c r="R441" i="1"/>
  <c r="Y441" i="1" s="1"/>
  <c r="R463" i="1"/>
  <c r="Y463" i="1" s="1"/>
  <c r="R1084" i="1"/>
  <c r="Y1084" i="1" s="1"/>
  <c r="R1573" i="1"/>
  <c r="R494" i="1"/>
  <c r="R607" i="1"/>
  <c r="R1030" i="1"/>
  <c r="R1118" i="1"/>
  <c r="Y1118" i="1" s="1"/>
  <c r="R1381" i="1"/>
  <c r="R773" i="1"/>
  <c r="R1568" i="1"/>
  <c r="Y1568" i="1" s="1"/>
  <c r="R239" i="1"/>
  <c r="Y239" i="1" s="1"/>
  <c r="R288" i="1"/>
  <c r="Y288" i="1" s="1"/>
  <c r="R509" i="1"/>
  <c r="R551" i="1"/>
  <c r="Y551" i="1" s="1"/>
  <c r="R314" i="1"/>
  <c r="R412" i="1"/>
  <c r="Y412" i="1" s="1"/>
  <c r="R615" i="1"/>
  <c r="Y615" i="1" s="1"/>
  <c r="R630" i="1"/>
  <c r="R702" i="1"/>
  <c r="Y702" i="1" s="1"/>
  <c r="R679" i="1"/>
  <c r="R703" i="1"/>
  <c r="R681" i="1"/>
  <c r="Y681" i="1" s="1"/>
  <c r="R743" i="1"/>
  <c r="Y743" i="1" s="1"/>
  <c r="R807" i="1"/>
  <c r="R804" i="1"/>
  <c r="R710" i="1"/>
  <c r="Y710" i="1" s="1"/>
  <c r="R1032" i="1"/>
  <c r="R1050" i="1"/>
  <c r="Y1050" i="1" s="1"/>
  <c r="R1048" i="1"/>
  <c r="Y1048" i="1" s="1"/>
  <c r="R1067" i="1"/>
  <c r="Y1067" i="1" s="1"/>
  <c r="R1089" i="1"/>
  <c r="Y1089" i="1" s="1"/>
  <c r="R1264" i="1"/>
  <c r="R1265" i="1"/>
  <c r="Y1265" i="1" s="1"/>
  <c r="R1302" i="1"/>
  <c r="Y1302" i="1" s="1"/>
  <c r="R1291" i="1"/>
  <c r="Y1291" i="1" s="1"/>
  <c r="R1256" i="1"/>
  <c r="R1355" i="1"/>
  <c r="R1395" i="1"/>
  <c r="R1319" i="1"/>
  <c r="R1275" i="1"/>
  <c r="Y1275" i="1" s="1"/>
  <c r="R1537" i="1"/>
  <c r="Y1537" i="1" s="1"/>
  <c r="R1559" i="1"/>
  <c r="Y1559" i="1" s="1"/>
  <c r="R1548" i="1"/>
  <c r="Y1548" i="1" s="1"/>
  <c r="R1575" i="1"/>
  <c r="R1576" i="1"/>
  <c r="Y1576" i="1" s="1"/>
  <c r="R1590" i="1"/>
  <c r="R1481" i="1"/>
  <c r="R1501" i="1"/>
  <c r="Y1501" i="1" s="1"/>
  <c r="R1097" i="1"/>
  <c r="R1255" i="1"/>
  <c r="Y1255" i="1" s="1"/>
  <c r="R414" i="1"/>
  <c r="Y414" i="1" s="1"/>
  <c r="R1051" i="1"/>
  <c r="Y1051" i="1" s="1"/>
  <c r="R1173" i="1"/>
  <c r="Y1173" i="1" s="1"/>
  <c r="R612" i="1"/>
  <c r="R1179" i="1"/>
  <c r="Y1179" i="1" s="1"/>
  <c r="R250" i="1"/>
  <c r="Y250" i="1" s="1"/>
  <c r="R249" i="1"/>
  <c r="Y249" i="1" s="1"/>
  <c r="R280" i="1"/>
  <c r="Y280" i="1" s="1"/>
  <c r="R532" i="1"/>
  <c r="Y532" i="1" s="1"/>
  <c r="R539" i="1"/>
  <c r="R301" i="1"/>
  <c r="R315" i="1"/>
  <c r="R339" i="1"/>
  <c r="R364" i="1"/>
  <c r="R430" i="1"/>
  <c r="R599" i="1"/>
  <c r="R788" i="1"/>
  <c r="Y788" i="1" s="1"/>
  <c r="R725" i="1"/>
  <c r="Y725" i="1" s="1"/>
  <c r="R803" i="1"/>
  <c r="Y803" i="1" s="1"/>
  <c r="R800" i="1"/>
  <c r="R798" i="1"/>
  <c r="R793" i="1"/>
  <c r="Y793" i="1" s="1"/>
  <c r="R1039" i="1"/>
  <c r="R1175" i="1"/>
  <c r="R1164" i="1"/>
  <c r="R1153" i="1"/>
  <c r="R1128" i="1"/>
  <c r="Y1128" i="1" s="1"/>
  <c r="R1103" i="1"/>
  <c r="Y1103" i="1" s="1"/>
  <c r="R1079" i="1"/>
  <c r="Y1079" i="1" s="1"/>
  <c r="R1197" i="1"/>
  <c r="Y1197" i="1" s="1"/>
  <c r="R1195" i="1"/>
  <c r="Y1195" i="1" s="1"/>
  <c r="R1111" i="1"/>
  <c r="Y1111" i="1" s="1"/>
  <c r="R1099" i="1"/>
  <c r="R1276" i="1"/>
  <c r="R1277" i="1"/>
  <c r="Y1277" i="1" s="1"/>
  <c r="R1310" i="1"/>
  <c r="R1314" i="1"/>
  <c r="Y1314" i="1" s="1"/>
  <c r="R1303" i="1"/>
  <c r="R1268" i="1"/>
  <c r="R1367" i="1"/>
  <c r="R1332" i="1"/>
  <c r="Y1332" i="1" s="1"/>
  <c r="R1384" i="1"/>
  <c r="R1308" i="1"/>
  <c r="R1507" i="1"/>
  <c r="R1538" i="1"/>
  <c r="R1560" i="1"/>
  <c r="R1043" i="1"/>
  <c r="Y1043" i="1" s="1"/>
  <c r="R511" i="1"/>
  <c r="R639" i="1"/>
  <c r="R786" i="1"/>
  <c r="R1026" i="1"/>
  <c r="Y1026" i="1" s="1"/>
  <c r="R1107" i="1"/>
  <c r="R298" i="1"/>
  <c r="R631" i="1"/>
  <c r="Y631" i="1" s="1"/>
  <c r="R742" i="1"/>
  <c r="Y742" i="1" s="1"/>
  <c r="R1087" i="1"/>
  <c r="Y1087" i="1" s="1"/>
  <c r="R1119" i="1"/>
  <c r="Y1119" i="1" s="1"/>
  <c r="R1353" i="1"/>
  <c r="Y1353" i="1" s="1"/>
  <c r="R1358" i="1"/>
  <c r="Y1358" i="1" s="1"/>
  <c r="R1512" i="1"/>
  <c r="R384" i="1"/>
  <c r="R277" i="1"/>
  <c r="R292" i="1"/>
  <c r="R527" i="1"/>
  <c r="R547" i="1"/>
  <c r="Y547" i="1" s="1"/>
  <c r="R305" i="1"/>
  <c r="R344" i="1"/>
  <c r="Y344" i="1" s="1"/>
  <c r="R427" i="1"/>
  <c r="R416" i="1"/>
  <c r="Y416" i="1" s="1"/>
  <c r="R601" i="1"/>
  <c r="R632" i="1"/>
  <c r="R694" i="1"/>
  <c r="R697" i="1"/>
  <c r="R696" i="1"/>
  <c r="R772" i="1"/>
  <c r="Y772" i="1" s="1"/>
  <c r="R716" i="1"/>
  <c r="R794" i="1"/>
  <c r="R784" i="1"/>
  <c r="R757" i="1"/>
  <c r="Y757" i="1" s="1"/>
  <c r="R745" i="1"/>
  <c r="Y745" i="1" s="1"/>
  <c r="R812" i="1"/>
  <c r="R1037" i="1"/>
  <c r="Y1037" i="1" s="1"/>
  <c r="R1025" i="1"/>
  <c r="Y1025" i="1" s="1"/>
  <c r="R1188" i="1"/>
  <c r="Y1188" i="1" s="1"/>
  <c r="R1176" i="1"/>
  <c r="R1165" i="1"/>
  <c r="R1141" i="1"/>
  <c r="Y1141" i="1" s="1"/>
  <c r="R1116" i="1"/>
  <c r="R1092" i="1"/>
  <c r="R1068" i="1"/>
  <c r="R1110" i="1"/>
  <c r="Y1110" i="1" s="1"/>
  <c r="R1082" i="1"/>
  <c r="Y1082" i="1" s="1"/>
  <c r="R1124" i="1"/>
  <c r="R1371" i="1"/>
  <c r="R1385" i="1"/>
  <c r="R1034" i="1"/>
  <c r="Y1034" i="1" s="1"/>
  <c r="R1324" i="1"/>
  <c r="R408" i="1"/>
  <c r="Y408" i="1" s="1"/>
  <c r="R723" i="1"/>
  <c r="Y723" i="1" s="1"/>
  <c r="R1055" i="1"/>
  <c r="Y1055" i="1" s="1"/>
  <c r="R563" i="1"/>
  <c r="R759" i="1"/>
  <c r="Y759" i="1" s="1"/>
  <c r="R1064" i="1"/>
  <c r="Y1064" i="1" s="1"/>
  <c r="R1187" i="1"/>
  <c r="R1298" i="1"/>
  <c r="Y1298" i="1" s="1"/>
  <c r="R1489" i="1"/>
  <c r="R254" i="1"/>
  <c r="Y254" i="1" s="1"/>
  <c r="R242" i="1"/>
  <c r="R278" i="1"/>
  <c r="R498" i="1"/>
  <c r="Y498" i="1" s="1"/>
  <c r="R570" i="1"/>
  <c r="R307" i="1"/>
  <c r="R317" i="1"/>
  <c r="R342" i="1"/>
  <c r="R413" i="1"/>
  <c r="R628" i="1"/>
  <c r="R693" i="1"/>
  <c r="R691" i="1"/>
  <c r="Y691" i="1" s="1"/>
  <c r="R783" i="1"/>
  <c r="R778" i="1"/>
  <c r="Y778" i="1" s="1"/>
  <c r="R741" i="1"/>
  <c r="R775" i="1"/>
  <c r="R792" i="1"/>
  <c r="R1029" i="1"/>
  <c r="Y1029" i="1" s="1"/>
  <c r="R1023" i="1"/>
  <c r="R1040" i="1"/>
  <c r="R1183" i="1"/>
  <c r="R1189" i="1"/>
  <c r="Y1189" i="1" s="1"/>
  <c r="R1177" i="1"/>
  <c r="Y1177" i="1" s="1"/>
  <c r="R1154" i="1"/>
  <c r="Y1154" i="1" s="1"/>
  <c r="R1129" i="1"/>
  <c r="Y1129" i="1" s="1"/>
  <c r="R1105" i="1"/>
  <c r="Y1105" i="1" s="1"/>
  <c r="R1069" i="1"/>
  <c r="R1137" i="1"/>
  <c r="Y1137" i="1" s="1"/>
  <c r="R1140" i="1"/>
  <c r="Y1140" i="1" s="1"/>
  <c r="R1300" i="1"/>
  <c r="R1301" i="1"/>
  <c r="R1391" i="1"/>
  <c r="Y1391" i="1" s="1"/>
  <c r="R1380" i="1"/>
  <c r="R1347" i="1"/>
  <c r="R1292" i="1"/>
  <c r="R1269" i="1"/>
  <c r="Y1269" i="1" s="1"/>
  <c r="R1356" i="1"/>
  <c r="Y1356" i="1" s="1"/>
  <c r="R1333" i="1"/>
  <c r="Y1333" i="1" s="1"/>
  <c r="R1397" i="1"/>
  <c r="R1376" i="1"/>
  <c r="R1311" i="1"/>
  <c r="R997" i="1"/>
  <c r="R529" i="1"/>
  <c r="R409" i="1"/>
  <c r="R664" i="1"/>
  <c r="R735" i="1"/>
  <c r="R1352" i="1"/>
  <c r="R1346" i="1"/>
  <c r="Y1346" i="1" s="1"/>
  <c r="R501" i="1"/>
  <c r="Y501" i="1" s="1"/>
  <c r="R1074" i="1"/>
  <c r="Y1074" i="1" s="1"/>
  <c r="R1327" i="1"/>
  <c r="R1564" i="1"/>
  <c r="Y1564" i="1" s="1"/>
  <c r="R255" i="1"/>
  <c r="Y255" i="1" s="1"/>
  <c r="R263" i="1"/>
  <c r="Y263" i="1" s="1"/>
  <c r="R241" i="1"/>
  <c r="Y241" i="1" s="1"/>
  <c r="R281" i="1"/>
  <c r="R493" i="1"/>
  <c r="Y493" i="1" s="1"/>
  <c r="R530" i="1"/>
  <c r="Y530" i="1" s="1"/>
  <c r="R561" i="1"/>
  <c r="Y561" i="1" s="1"/>
  <c r="R319" i="1"/>
  <c r="R338" i="1"/>
  <c r="R629" i="1"/>
  <c r="R637" i="1"/>
  <c r="Y637" i="1" s="1"/>
  <c r="R689" i="1"/>
  <c r="R688" i="1"/>
  <c r="R760" i="1"/>
  <c r="R764" i="1"/>
  <c r="R777" i="1"/>
  <c r="R766" i="1"/>
  <c r="R806" i="1"/>
  <c r="R787" i="1"/>
  <c r="Y787" i="1" s="1"/>
  <c r="R1057" i="1"/>
  <c r="R1033" i="1"/>
  <c r="R1022" i="1"/>
  <c r="Y1022" i="1" s="1"/>
  <c r="R1160" i="1"/>
  <c r="R1146" i="1"/>
  <c r="R1190" i="1"/>
  <c r="R1166" i="1"/>
  <c r="Y1166" i="1" s="1"/>
  <c r="R1142" i="1"/>
  <c r="R1117" i="1"/>
  <c r="R1093" i="1"/>
  <c r="Y1093" i="1" s="1"/>
  <c r="R1081" i="1"/>
  <c r="R1096" i="1"/>
  <c r="Y1096" i="1" s="1"/>
  <c r="R1149" i="1"/>
  <c r="Y1149" i="1" s="1"/>
  <c r="R1377" i="1"/>
  <c r="R1312" i="1"/>
  <c r="Y1312" i="1" s="1"/>
  <c r="R1313" i="1"/>
  <c r="Y1313" i="1" s="1"/>
  <c r="R1328" i="1"/>
  <c r="Y1328" i="1" s="1"/>
  <c r="R1392" i="1"/>
  <c r="R1273" i="1"/>
  <c r="Y1273" i="1" s="1"/>
  <c r="R1304" i="1"/>
  <c r="Y1304" i="1" s="1"/>
  <c r="R1281" i="1"/>
  <c r="Y1281" i="1" s="1"/>
  <c r="R1368" i="1"/>
  <c r="R1345" i="1"/>
  <c r="Y1345" i="1" s="1"/>
  <c r="R1388" i="1"/>
  <c r="Y1388" i="1" s="1"/>
  <c r="R1485" i="1"/>
  <c r="Y1485" i="1" s="1"/>
  <c r="R1496" i="1"/>
  <c r="R1521" i="1"/>
  <c r="R1086" i="1"/>
  <c r="R1293" i="1"/>
  <c r="Y1293" i="1" s="1"/>
  <c r="R1546" i="1"/>
  <c r="R1632" i="1"/>
  <c r="Y1632" i="1" s="1"/>
  <c r="R1679" i="1"/>
  <c r="R1766" i="1"/>
  <c r="R1465" i="1"/>
  <c r="R880" i="1"/>
  <c r="R2068" i="1"/>
  <c r="R2050" i="1"/>
  <c r="R2083" i="1"/>
  <c r="Y2083" i="1" s="1"/>
  <c r="R2096" i="1"/>
  <c r="Y2096" i="1" s="1"/>
  <c r="R1864" i="1"/>
  <c r="R1889" i="1"/>
  <c r="R449" i="1"/>
  <c r="R470" i="1"/>
  <c r="R125" i="1"/>
  <c r="R1639" i="1"/>
  <c r="R1475" i="1"/>
  <c r="R1712" i="1"/>
  <c r="R1797" i="1"/>
  <c r="R823" i="1"/>
  <c r="R862" i="1"/>
  <c r="Y862" i="1" s="1"/>
  <c r="R870" i="1"/>
  <c r="R889" i="1"/>
  <c r="R915" i="1"/>
  <c r="Y915" i="1" s="1"/>
  <c r="R1957" i="1"/>
  <c r="Y1957" i="1" s="1"/>
  <c r="R2005" i="1"/>
  <c r="Y2005" i="1" s="1"/>
  <c r="R2007" i="1"/>
  <c r="Y2007" i="1" s="1"/>
  <c r="R2024" i="1"/>
  <c r="R2027" i="1"/>
  <c r="R1897" i="1"/>
  <c r="R1847" i="1"/>
  <c r="R1849" i="1"/>
  <c r="R462" i="1"/>
  <c r="Y462" i="1" s="1"/>
  <c r="R233" i="1"/>
  <c r="R1974" i="1"/>
  <c r="Y1974" i="1" s="1"/>
  <c r="R2088" i="1"/>
  <c r="Y2088" i="1" s="1"/>
  <c r="R1549" i="1"/>
  <c r="R1550" i="1"/>
  <c r="Y1550" i="1" s="1"/>
  <c r="R1565" i="1"/>
  <c r="Y1565" i="1" s="1"/>
  <c r="R1547" i="1"/>
  <c r="R1491" i="1"/>
  <c r="R1582" i="1"/>
  <c r="Y1582" i="1" s="1"/>
  <c r="R1654" i="1"/>
  <c r="Y1654" i="1" s="1"/>
  <c r="R1656" i="1"/>
  <c r="Y1656" i="1" s="1"/>
  <c r="R1647" i="1"/>
  <c r="R1705" i="1"/>
  <c r="R1708" i="1"/>
  <c r="Y1708" i="1" s="1"/>
  <c r="R1710" i="1"/>
  <c r="Y1710" i="1" s="1"/>
  <c r="R1702" i="1"/>
  <c r="Y1702" i="1" s="1"/>
  <c r="R1780" i="1"/>
  <c r="Y1780" i="1" s="1"/>
  <c r="R1459" i="1"/>
  <c r="Y1459" i="1" s="1"/>
  <c r="R905" i="1"/>
  <c r="Y905" i="1" s="1"/>
  <c r="R975" i="1"/>
  <c r="R854" i="1"/>
  <c r="R882" i="1"/>
  <c r="R901" i="1"/>
  <c r="Y901" i="1" s="1"/>
  <c r="R1963" i="1"/>
  <c r="Y1963" i="1" s="1"/>
  <c r="R2012" i="1"/>
  <c r="R2099" i="1"/>
  <c r="R1852" i="1"/>
  <c r="Y1852" i="1" s="1"/>
  <c r="R1869" i="1"/>
  <c r="R1856" i="1"/>
  <c r="R1912" i="1"/>
  <c r="R1901" i="1"/>
  <c r="Y1901" i="1" s="1"/>
  <c r="R216" i="1"/>
  <c r="R1759" i="1"/>
  <c r="Y1759" i="1" s="1"/>
  <c r="R1717" i="1"/>
  <c r="R2098" i="1"/>
  <c r="R1514" i="1"/>
  <c r="Y1514" i="1" s="1"/>
  <c r="R998" i="1"/>
  <c r="Y998" i="1" s="1"/>
  <c r="R1621" i="1"/>
  <c r="Y1621" i="1" s="1"/>
  <c r="R1640" i="1"/>
  <c r="Y1640" i="1" s="1"/>
  <c r="R1659" i="1"/>
  <c r="R1652" i="1"/>
  <c r="R1696" i="1"/>
  <c r="Y1696" i="1" s="1"/>
  <c r="R1782" i="1"/>
  <c r="R971" i="1"/>
  <c r="Y971" i="1" s="1"/>
  <c r="R884" i="1"/>
  <c r="Y884" i="1" s="1"/>
  <c r="R976" i="1"/>
  <c r="Y976" i="1" s="1"/>
  <c r="R980" i="1"/>
  <c r="Y980" i="1" s="1"/>
  <c r="R824" i="1"/>
  <c r="R863" i="1"/>
  <c r="R871" i="1"/>
  <c r="R874" i="1"/>
  <c r="R2070" i="1"/>
  <c r="Y2070" i="1" s="1"/>
  <c r="R2030" i="1"/>
  <c r="Y2030" i="1" s="1"/>
  <c r="R2077" i="1"/>
  <c r="R2057" i="1"/>
  <c r="R1843" i="1"/>
  <c r="R1870" i="1"/>
  <c r="R1845" i="1"/>
  <c r="Y1845" i="1" s="1"/>
  <c r="R1890" i="1"/>
  <c r="R464" i="1"/>
  <c r="R144" i="1"/>
  <c r="Y144" i="1" s="1"/>
  <c r="R1526" i="1"/>
  <c r="Y1526" i="1" s="1"/>
  <c r="R2086" i="1"/>
  <c r="Y2086" i="1" s="1"/>
  <c r="R987" i="1"/>
  <c r="R840" i="1"/>
  <c r="Y840" i="1" s="1"/>
  <c r="R1633" i="1"/>
  <c r="R1650" i="1"/>
  <c r="R1685" i="1"/>
  <c r="R1687" i="1"/>
  <c r="R1678" i="1"/>
  <c r="R1688" i="1"/>
  <c r="R1770" i="1"/>
  <c r="R1794" i="1"/>
  <c r="Y1794" i="1" s="1"/>
  <c r="R876" i="1"/>
  <c r="Y876" i="1" s="1"/>
  <c r="R896" i="1"/>
  <c r="R855" i="1"/>
  <c r="Y855" i="1" s="1"/>
  <c r="R1937" i="1"/>
  <c r="R1969" i="1"/>
  <c r="Y1969" i="1" s="1"/>
  <c r="R2079" i="1"/>
  <c r="R2033" i="1"/>
  <c r="Y2033" i="1" s="1"/>
  <c r="R2082" i="1"/>
  <c r="Y2082" i="1" s="1"/>
  <c r="R2090" i="1"/>
  <c r="Y2090" i="1" s="1"/>
  <c r="R2034" i="1"/>
  <c r="Y2034" i="1" s="1"/>
  <c r="R2029" i="1"/>
  <c r="R2101" i="1"/>
  <c r="Y2101" i="1" s="1"/>
  <c r="R1851" i="1"/>
  <c r="R1888" i="1"/>
  <c r="R1867" i="1"/>
  <c r="Y1867" i="1" s="1"/>
  <c r="R458" i="1"/>
  <c r="R1694" i="1"/>
  <c r="R984" i="1"/>
  <c r="Y984" i="1" s="1"/>
  <c r="R1899" i="1"/>
  <c r="R2085" i="1"/>
  <c r="Y2085" i="1" s="1"/>
  <c r="R1793" i="1"/>
  <c r="R1004" i="1"/>
  <c r="R1510" i="1"/>
  <c r="R1566" i="1"/>
  <c r="Y1566" i="1" s="1"/>
  <c r="R1570" i="1"/>
  <c r="Y1570" i="1" s="1"/>
  <c r="R1594" i="1"/>
  <c r="R1571" i="1"/>
  <c r="R1643" i="1"/>
  <c r="R1670" i="1"/>
  <c r="Y1670" i="1" s="1"/>
  <c r="R1684" i="1"/>
  <c r="Y1684" i="1" s="1"/>
  <c r="R1761" i="1"/>
  <c r="R1788" i="1"/>
  <c r="Y1788" i="1" s="1"/>
  <c r="R1467" i="1"/>
  <c r="R893" i="1"/>
  <c r="R858" i="1"/>
  <c r="R878" i="1"/>
  <c r="Y878" i="1" s="1"/>
  <c r="R906" i="1"/>
  <c r="Y906" i="1" s="1"/>
  <c r="R1000" i="1"/>
  <c r="R977" i="1"/>
  <c r="R845" i="1"/>
  <c r="R1934" i="1"/>
  <c r="R1961" i="1"/>
  <c r="R1940" i="1"/>
  <c r="Y1940" i="1" s="1"/>
  <c r="R2091" i="1"/>
  <c r="R2058" i="1"/>
  <c r="R2039" i="1"/>
  <c r="R2054" i="1"/>
  <c r="R2065" i="1"/>
  <c r="R2114" i="1"/>
  <c r="R1853" i="1"/>
  <c r="Y1853" i="1" s="1"/>
  <c r="R1907" i="1"/>
  <c r="R1871" i="1"/>
  <c r="R466" i="1"/>
  <c r="R444" i="1"/>
  <c r="R846" i="1"/>
  <c r="Y846" i="1" s="1"/>
  <c r="R1941" i="1"/>
  <c r="Y1941" i="1" s="1"/>
  <c r="R894" i="1"/>
  <c r="R1668" i="1"/>
  <c r="Y1668" i="1" s="1"/>
  <c r="R996" i="1"/>
  <c r="Y996" i="1" s="1"/>
  <c r="R1840" i="1"/>
  <c r="Y1840" i="1" s="1"/>
  <c r="R1781" i="1"/>
  <c r="R1530" i="1"/>
  <c r="R1578" i="1"/>
  <c r="Y1578" i="1" s="1"/>
  <c r="R1474" i="1"/>
  <c r="R1675" i="1"/>
  <c r="R1677" i="1"/>
  <c r="Y1677" i="1" s="1"/>
  <c r="R1673" i="1"/>
  <c r="R1662" i="1"/>
  <c r="R1777" i="1"/>
  <c r="R1791" i="1"/>
  <c r="R1461" i="1"/>
  <c r="Y1461" i="1" s="1"/>
  <c r="R875" i="1"/>
  <c r="R831" i="1"/>
  <c r="R859" i="1"/>
  <c r="R885" i="1"/>
  <c r="R907" i="1"/>
  <c r="R989" i="1"/>
  <c r="R839" i="1"/>
  <c r="Y839" i="1" s="1"/>
  <c r="R837" i="1"/>
  <c r="Y837" i="1" s="1"/>
  <c r="R856" i="1"/>
  <c r="R829" i="1"/>
  <c r="Y829" i="1" s="1"/>
  <c r="R1946" i="1"/>
  <c r="Y1946" i="1" s="1"/>
  <c r="R1967" i="1"/>
  <c r="R1952" i="1"/>
  <c r="Y1952" i="1" s="1"/>
  <c r="R2036" i="1"/>
  <c r="Y2036" i="1" s="1"/>
  <c r="R2069" i="1"/>
  <c r="R2051" i="1"/>
  <c r="Y2051" i="1" s="1"/>
  <c r="R2026" i="1"/>
  <c r="Y2026" i="1" s="1"/>
  <c r="R2075" i="1"/>
  <c r="Y2075" i="1" s="1"/>
  <c r="R2146" i="1"/>
  <c r="R1908" i="1"/>
  <c r="R1884" i="1"/>
  <c r="Y1884" i="1" s="1"/>
  <c r="R1872" i="1"/>
  <c r="R1846" i="1"/>
  <c r="R1859" i="1"/>
  <c r="R446" i="1"/>
  <c r="Y446" i="1" s="1"/>
  <c r="R459" i="1"/>
  <c r="R378" i="1"/>
  <c r="R2035" i="1"/>
  <c r="R1614" i="1"/>
  <c r="R1953" i="1"/>
  <c r="Y1953" i="1" s="1"/>
  <c r="R1511" i="1"/>
  <c r="Y1511" i="1" s="1"/>
  <c r="R2037" i="1"/>
  <c r="Y2037" i="1" s="1"/>
  <c r="R1651" i="1"/>
  <c r="R2072" i="1"/>
  <c r="Y2072" i="1" s="1"/>
  <c r="R1883" i="1"/>
  <c r="R1617" i="1"/>
  <c r="Y1617" i="1" s="1"/>
  <c r="R849" i="1"/>
  <c r="Y849" i="1" s="1"/>
  <c r="R1865" i="1"/>
  <c r="R1792" i="1"/>
  <c r="Y1792" i="1" s="1"/>
  <c r="R1936" i="1"/>
  <c r="Y1936" i="1" s="1"/>
  <c r="R2100" i="1"/>
  <c r="R904" i="1"/>
  <c r="R1348" i="1"/>
  <c r="Y1348" i="1" s="1"/>
  <c r="R1493" i="1"/>
  <c r="R1477" i="1"/>
  <c r="R1487" i="1"/>
  <c r="Y1487" i="1" s="1"/>
  <c r="R1498" i="1"/>
  <c r="R1542" i="1"/>
  <c r="R1552" i="1"/>
  <c r="Y1552" i="1" s="1"/>
  <c r="R1592" i="1"/>
  <c r="Y1592" i="1" s="1"/>
  <c r="R1557" i="1"/>
  <c r="R1641" i="1"/>
  <c r="R1671" i="1"/>
  <c r="R1706" i="1"/>
  <c r="R1716" i="1"/>
  <c r="R1719" i="1"/>
  <c r="Y1719" i="1" s="1"/>
  <c r="R1681" i="1"/>
  <c r="Y1681" i="1" s="1"/>
  <c r="R1789" i="1"/>
  <c r="R848" i="1"/>
  <c r="Y848" i="1" s="1"/>
  <c r="R820" i="1"/>
  <c r="Y820" i="1" s="1"/>
  <c r="R851" i="1"/>
  <c r="Y851" i="1" s="1"/>
  <c r="R897" i="1"/>
  <c r="R886" i="1"/>
  <c r="R1001" i="1"/>
  <c r="R978" i="1"/>
  <c r="Y978" i="1" s="1"/>
  <c r="R1006" i="1"/>
  <c r="Y1006" i="1" s="1"/>
  <c r="R826" i="1"/>
  <c r="Y826" i="1" s="1"/>
  <c r="R841" i="1"/>
  <c r="R1958" i="1"/>
  <c r="Y1958" i="1" s="1"/>
  <c r="R1938" i="1"/>
  <c r="Y1938" i="1" s="1"/>
  <c r="R1964" i="1"/>
  <c r="R2048" i="1"/>
  <c r="R2081" i="1"/>
  <c r="R2023" i="1"/>
  <c r="R2084" i="1"/>
  <c r="R2087" i="1"/>
  <c r="R2031" i="1"/>
  <c r="R1841" i="1"/>
  <c r="R1893" i="1"/>
  <c r="R1895" i="1"/>
  <c r="Y1895" i="1" s="1"/>
  <c r="R1861" i="1"/>
  <c r="R1911" i="1"/>
  <c r="Y1911" i="1" s="1"/>
  <c r="R1848" i="1"/>
  <c r="R447" i="1"/>
  <c r="R460" i="1"/>
  <c r="R407" i="1"/>
  <c r="Y407" i="1" s="1"/>
  <c r="R2047" i="1"/>
  <c r="R1626" i="1"/>
  <c r="R1965" i="1"/>
  <c r="Y1965" i="1" s="1"/>
  <c r="R1523" i="1"/>
  <c r="Y1523" i="1" s="1"/>
  <c r="R847" i="1"/>
  <c r="R1863" i="1"/>
  <c r="Y1863" i="1" s="1"/>
  <c r="R2028" i="1"/>
  <c r="Y2028" i="1" s="1"/>
  <c r="R1844" i="1"/>
  <c r="R1672" i="1"/>
  <c r="Y1672" i="1" s="1"/>
  <c r="R1473" i="1"/>
  <c r="Y1473" i="1" s="1"/>
  <c r="R1951" i="1"/>
  <c r="R445" i="1"/>
  <c r="R1646" i="1"/>
  <c r="Y1646" i="1" s="1"/>
  <c r="R1567" i="1"/>
  <c r="R1536" i="1"/>
  <c r="R1634" i="1"/>
  <c r="Y1634" i="1" s="1"/>
  <c r="R1636" i="1"/>
  <c r="Y1636" i="1" s="1"/>
  <c r="R1660" i="1"/>
  <c r="Y1660" i="1" s="1"/>
  <c r="R1653" i="1"/>
  <c r="Y1653" i="1" s="1"/>
  <c r="R1713" i="1"/>
  <c r="Y1713" i="1" s="1"/>
  <c r="R1692" i="1"/>
  <c r="Y1692" i="1" s="1"/>
  <c r="R1709" i="1"/>
  <c r="R1698" i="1"/>
  <c r="Y1698" i="1" s="1"/>
  <c r="R1757" i="1"/>
  <c r="R1790" i="1"/>
  <c r="R830" i="1"/>
  <c r="R913" i="1"/>
  <c r="Y913" i="1" s="1"/>
  <c r="R832" i="1"/>
  <c r="R821" i="1"/>
  <c r="R879" i="1"/>
  <c r="R898" i="1"/>
  <c r="R908" i="1"/>
  <c r="Y908" i="1" s="1"/>
  <c r="R990" i="1"/>
  <c r="R979" i="1"/>
  <c r="Y979" i="1" s="1"/>
  <c r="R838" i="1"/>
  <c r="R911" i="1"/>
  <c r="R1966" i="1"/>
  <c r="R1950" i="1"/>
  <c r="Y1950" i="1" s="1"/>
  <c r="R1970" i="1"/>
  <c r="Y1970" i="1" s="1"/>
  <c r="R2106" i="1"/>
  <c r="Y2106" i="1" s="1"/>
  <c r="R1905" i="1"/>
  <c r="R1885" i="1"/>
  <c r="R1909" i="1"/>
  <c r="Y1909" i="1" s="1"/>
  <c r="R1873" i="1"/>
  <c r="R1898" i="1"/>
  <c r="R1913" i="1"/>
  <c r="R448" i="1"/>
  <c r="R461" i="1"/>
  <c r="Y461" i="1" s="1"/>
  <c r="R477" i="1"/>
  <c r="Y477" i="1" s="1"/>
  <c r="R1764" i="1"/>
  <c r="R1499" i="1"/>
  <c r="Y1499" i="1" s="1"/>
  <c r="R2061" i="1"/>
  <c r="Y2061" i="1" s="1"/>
  <c r="R1875" i="1"/>
  <c r="Y1875" i="1" s="1"/>
  <c r="R1628" i="1"/>
  <c r="Y1628" i="1" s="1"/>
  <c r="R1458" i="1"/>
  <c r="R883" i="1"/>
  <c r="R1975" i="1"/>
  <c r="R1463" i="1"/>
  <c r="Y1463" i="1" s="1"/>
  <c r="R1703" i="1"/>
  <c r="R1462" i="1"/>
  <c r="R1506" i="1"/>
  <c r="R1611" i="1"/>
  <c r="Y1611" i="1" s="1"/>
  <c r="R1631" i="1"/>
  <c r="R1615" i="1"/>
  <c r="R1620" i="1"/>
  <c r="R1695" i="1"/>
  <c r="R1783" i="1"/>
  <c r="R1624" i="1"/>
  <c r="Y1624" i="1" s="1"/>
  <c r="R842" i="1"/>
  <c r="Y842" i="1" s="1"/>
  <c r="R857" i="1"/>
  <c r="Y857" i="1" s="1"/>
  <c r="R872" i="1"/>
  <c r="R833" i="1"/>
  <c r="R860" i="1"/>
  <c r="R868" i="1"/>
  <c r="Y868" i="1" s="1"/>
  <c r="R887" i="1"/>
  <c r="Y887" i="1" s="1"/>
  <c r="R1002" i="1"/>
  <c r="Y1002" i="1" s="1"/>
  <c r="R991" i="1"/>
  <c r="R902" i="1"/>
  <c r="R981" i="1"/>
  <c r="R1973" i="1"/>
  <c r="R2071" i="1"/>
  <c r="R2053" i="1"/>
  <c r="Y2053" i="1" s="1"/>
  <c r="R2056" i="1"/>
  <c r="R2107" i="1"/>
  <c r="R1854" i="1"/>
  <c r="R1902" i="1"/>
  <c r="R1855" i="1"/>
  <c r="R1887" i="1"/>
  <c r="R1900" i="1"/>
  <c r="R260" i="1"/>
  <c r="R468" i="1"/>
  <c r="R476" i="1"/>
  <c r="Y476" i="1" s="1"/>
  <c r="R1874" i="1"/>
  <c r="R1627" i="1"/>
  <c r="Y1627" i="1" s="1"/>
  <c r="R843" i="1"/>
  <c r="R895" i="1"/>
  <c r="R1838" i="1"/>
  <c r="R1932" i="1"/>
  <c r="R850" i="1"/>
  <c r="Y850" i="1" s="1"/>
  <c r="R2063" i="1"/>
  <c r="Y2063" i="1" s="1"/>
  <c r="R1663" i="1"/>
  <c r="Y1663" i="1" s="1"/>
  <c r="V320" i="1"/>
  <c r="V263" i="1"/>
  <c r="V1495" i="1"/>
  <c r="V296" i="1"/>
  <c r="V1201" i="1"/>
  <c r="V2007" i="1"/>
  <c r="V1287" i="1"/>
  <c r="V389" i="1"/>
  <c r="V1049" i="1"/>
  <c r="V1107" i="1"/>
  <c r="V370" i="1"/>
  <c r="V228" i="1"/>
  <c r="V236" i="1"/>
  <c r="V987" i="1"/>
  <c r="R14" i="1"/>
  <c r="Y14" i="1" s="1"/>
  <c r="V52" i="1"/>
  <c r="V1976" i="1"/>
  <c r="V1003" i="1"/>
  <c r="V681" i="1"/>
  <c r="V1803" i="1"/>
  <c r="V1668" i="1"/>
  <c r="V1675" i="1"/>
  <c r="V1189" i="1"/>
  <c r="V1276" i="1"/>
  <c r="V408" i="1"/>
  <c r="V383" i="1"/>
  <c r="V1197" i="1"/>
  <c r="V1857" i="1"/>
  <c r="V1472" i="1"/>
  <c r="V1653" i="1"/>
  <c r="V365" i="1"/>
  <c r="V582" i="1"/>
  <c r="V991" i="1"/>
  <c r="V1096" i="1"/>
  <c r="V902" i="1"/>
  <c r="V161" i="1"/>
  <c r="V318" i="1"/>
  <c r="V401" i="1"/>
  <c r="V1690" i="1"/>
  <c r="V1073" i="1"/>
  <c r="V1949" i="1"/>
  <c r="V907" i="1"/>
  <c r="V80" i="1"/>
  <c r="V208" i="1"/>
  <c r="V394" i="1"/>
  <c r="V1309" i="1"/>
  <c r="V1090" i="1"/>
  <c r="V950" i="1"/>
  <c r="V1345" i="1"/>
  <c r="V1174" i="1"/>
  <c r="V847" i="1"/>
  <c r="V725" i="1"/>
  <c r="V51" i="1"/>
  <c r="V471" i="1"/>
  <c r="V1353" i="1"/>
  <c r="V1025" i="1"/>
  <c r="V858" i="1"/>
  <c r="V711" i="1"/>
  <c r="V1648" i="1"/>
  <c r="V1370" i="1"/>
  <c r="V970" i="1"/>
  <c r="V641" i="1"/>
  <c r="V1106" i="1"/>
  <c r="V931" i="1"/>
  <c r="V12" i="1"/>
  <c r="V75" i="1"/>
  <c r="V242" i="1"/>
  <c r="V469" i="1"/>
  <c r="V2189" i="1"/>
  <c r="V801" i="1"/>
  <c r="V322" i="1"/>
  <c r="V551" i="1"/>
  <c r="V787" i="1"/>
  <c r="V667" i="1"/>
  <c r="V1366" i="1"/>
  <c r="V77" i="1"/>
  <c r="V192" i="1"/>
  <c r="V975" i="1"/>
  <c r="V495" i="1"/>
  <c r="V1385" i="1"/>
  <c r="V1282" i="1"/>
  <c r="V770" i="1"/>
  <c r="V705" i="1"/>
  <c r="V1004" i="1"/>
  <c r="V1673" i="1"/>
  <c r="V440" i="1"/>
  <c r="V2086" i="1"/>
  <c r="V891" i="1"/>
  <c r="V1274" i="1"/>
  <c r="V1034" i="1"/>
  <c r="V2123" i="1"/>
  <c r="V67" i="1"/>
  <c r="V1425" i="1"/>
  <c r="V487" i="1"/>
  <c r="V348" i="1"/>
  <c r="V1329" i="1"/>
  <c r="V1337" i="1"/>
  <c r="V1975" i="1"/>
  <c r="V89" i="1"/>
  <c r="V2052" i="1"/>
  <c r="V806" i="1"/>
  <c r="V57" i="1"/>
  <c r="V1161" i="1"/>
  <c r="V1115" i="1"/>
  <c r="V606" i="1"/>
  <c r="V860" i="1"/>
  <c r="V912" i="1"/>
  <c r="V1464" i="1"/>
  <c r="V1066" i="1"/>
  <c r="V723" i="1"/>
  <c r="V1962" i="1"/>
  <c r="V1946" i="1"/>
  <c r="V1417" i="1"/>
  <c r="V1141" i="1"/>
  <c r="V743" i="1"/>
  <c r="V2044" i="1"/>
  <c r="V1368" i="1"/>
  <c r="V1266" i="1"/>
  <c r="V363" i="1"/>
  <c r="V1036" i="1"/>
  <c r="V1041" i="1"/>
  <c r="V740" i="1"/>
  <c r="V406" i="1"/>
  <c r="V361" i="1"/>
  <c r="V411" i="1"/>
  <c r="V10" i="1"/>
  <c r="V86" i="1"/>
  <c r="V1960" i="1"/>
  <c r="V1700" i="1"/>
  <c r="V1318" i="1"/>
  <c r="V1392" i="1"/>
  <c r="V1984" i="1"/>
  <c r="V1802" i="1"/>
  <c r="V108" i="1"/>
  <c r="V665" i="1"/>
  <c r="V2166" i="1"/>
  <c r="V1088" i="1"/>
  <c r="V345" i="1"/>
  <c r="V2103" i="1"/>
  <c r="V1967" i="1"/>
  <c r="V1134" i="1"/>
  <c r="V1313" i="1"/>
  <c r="V1462" i="1"/>
  <c r="V1408" i="1"/>
  <c r="V18" i="1"/>
  <c r="V150" i="1"/>
  <c r="V1183" i="1"/>
  <c r="V1511" i="1"/>
  <c r="V313" i="1"/>
  <c r="V1177" i="1"/>
  <c r="V2030" i="1"/>
  <c r="V171" i="1"/>
  <c r="V2016" i="1"/>
  <c r="V548" i="1"/>
  <c r="V935" i="1"/>
  <c r="V1494" i="1"/>
  <c r="V412" i="1"/>
  <c r="V851" i="1"/>
  <c r="V61" i="1"/>
  <c r="V1002" i="1"/>
  <c r="V560" i="1"/>
  <c r="V1314" i="1"/>
  <c r="V1910" i="1"/>
  <c r="V1307" i="1"/>
  <c r="V148" i="1"/>
  <c r="V199" i="1"/>
  <c r="V1531" i="1"/>
  <c r="V1208" i="1"/>
  <c r="V623" i="1"/>
  <c r="V250" i="1"/>
  <c r="V253" i="1"/>
  <c r="V421" i="1"/>
  <c r="V1580" i="1"/>
  <c r="V1415" i="1"/>
  <c r="V1202" i="1"/>
  <c r="V492" i="1"/>
  <c r="V1336" i="1"/>
  <c r="V1130" i="1"/>
  <c r="V808" i="1"/>
  <c r="V1913" i="1"/>
  <c r="V1265" i="1"/>
  <c r="V1578" i="1"/>
  <c r="V1272" i="1"/>
  <c r="V871" i="1"/>
  <c r="V788" i="1"/>
  <c r="V81" i="1"/>
  <c r="V254" i="1"/>
  <c r="V429" i="1"/>
  <c r="V1175" i="1"/>
  <c r="V789" i="1"/>
  <c r="V669" i="1"/>
  <c r="V213" i="1"/>
  <c r="V65" i="1"/>
  <c r="V4" i="1"/>
  <c r="V486" i="1"/>
  <c r="V523" i="1"/>
  <c r="V2032" i="1"/>
  <c r="V1535" i="1"/>
  <c r="V1304" i="1"/>
  <c r="V2051" i="1"/>
  <c r="V1477" i="1"/>
  <c r="V507" i="1"/>
  <c r="V2026" i="1"/>
  <c r="V1414" i="1"/>
  <c r="V434" i="1"/>
  <c r="V37" i="1"/>
  <c r="V918" i="1"/>
  <c r="V2165" i="1"/>
  <c r="V553" i="1"/>
  <c r="V355" i="1"/>
  <c r="V1424" i="1"/>
  <c r="V1046" i="1"/>
  <c r="V979" i="1"/>
  <c r="V206" i="1"/>
  <c r="V449" i="1"/>
  <c r="V977" i="1"/>
  <c r="V1384" i="1"/>
  <c r="V422" i="1"/>
  <c r="V13" i="1"/>
  <c r="V241" i="1"/>
  <c r="V2058" i="1"/>
  <c r="V1985" i="1"/>
  <c r="V1026" i="1"/>
  <c r="V1055" i="1"/>
  <c r="V288" i="1"/>
  <c r="V268" i="1"/>
  <c r="V441" i="1"/>
  <c r="V484" i="1"/>
  <c r="V1142" i="1"/>
  <c r="V927" i="1"/>
  <c r="V2071" i="1"/>
  <c r="V2040" i="1"/>
  <c r="V252" i="1"/>
  <c r="V1640" i="1"/>
  <c r="V1585" i="1"/>
  <c r="V855" i="1"/>
  <c r="V1086" i="1"/>
  <c r="V277" i="1"/>
  <c r="V1763" i="1"/>
  <c r="V2053" i="1"/>
  <c r="V1193" i="1"/>
  <c r="V5" i="1"/>
  <c r="V759" i="1"/>
  <c r="V512" i="1"/>
  <c r="V1369" i="1"/>
  <c r="V331" i="1"/>
  <c r="V586" i="1"/>
  <c r="V1586" i="1"/>
  <c r="V1322" i="1"/>
  <c r="V1162" i="1"/>
  <c r="V1512" i="1"/>
  <c r="V1354" i="1"/>
  <c r="V633" i="1"/>
  <c r="V1155" i="1"/>
  <c r="V1559" i="1"/>
  <c r="V2077" i="1"/>
  <c r="V1812" i="1"/>
  <c r="V2069" i="1"/>
  <c r="V1374" i="1"/>
  <c r="V1838" i="1"/>
  <c r="V445" i="1"/>
  <c r="V1298" i="1"/>
  <c r="V755" i="1"/>
  <c r="V106" i="1"/>
  <c r="V861" i="1"/>
  <c r="V933" i="1"/>
  <c r="V1399" i="1"/>
  <c r="V922" i="1"/>
  <c r="V309" i="1"/>
  <c r="V1637" i="1"/>
  <c r="V971" i="1"/>
  <c r="V327" i="1"/>
  <c r="V433" i="1"/>
  <c r="V1373" i="1"/>
  <c r="V2045" i="1"/>
  <c r="V149" i="1"/>
  <c r="V323" i="1"/>
  <c r="V2104" i="1"/>
  <c r="V1133" i="1"/>
  <c r="V2129" i="1"/>
  <c r="V690" i="1"/>
  <c r="V1391" i="1"/>
  <c r="V872" i="1"/>
  <c r="V733" i="1"/>
  <c r="V1185" i="1"/>
  <c r="V767" i="1"/>
  <c r="V356" i="1"/>
  <c r="V562" i="1"/>
  <c r="V1677" i="1"/>
  <c r="V1182" i="1"/>
  <c r="V1176" i="1"/>
  <c r="V2155" i="1"/>
  <c r="V1978" i="1"/>
  <c r="V1375" i="1"/>
  <c r="V866" i="1"/>
  <c r="V1682" i="1"/>
  <c r="V305" i="1"/>
  <c r="V1022" i="1"/>
  <c r="V1708" i="1"/>
  <c r="V1327" i="1"/>
  <c r="V1957" i="1"/>
  <c r="V782" i="1"/>
  <c r="V1658" i="1"/>
  <c r="V1112" i="1"/>
  <c r="V1524" i="1"/>
  <c r="V1289" i="1"/>
  <c r="V702" i="1"/>
  <c r="V925" i="1"/>
  <c r="V1980" i="1"/>
  <c r="V415" i="1"/>
  <c r="V410" i="1"/>
  <c r="V11" i="1"/>
  <c r="V258" i="1"/>
  <c r="V923" i="1"/>
  <c r="V198" i="1"/>
  <c r="V504" i="1"/>
  <c r="V1093" i="1"/>
  <c r="Z1093" i="1"/>
  <c r="V1390" i="1"/>
  <c r="Z1390" i="1"/>
  <c r="V2009" i="1"/>
  <c r="Z2009" i="1"/>
  <c r="V1413" i="1"/>
  <c r="Z1413" i="1"/>
  <c r="V1178" i="1"/>
  <c r="Z1178" i="1"/>
  <c r="V294" i="1"/>
  <c r="Z294" i="1"/>
  <c r="V1681" i="1"/>
  <c r="Z1681" i="1"/>
  <c r="V1293" i="1"/>
  <c r="Z1293" i="1"/>
  <c r="V664" i="1"/>
  <c r="Z664" i="1"/>
  <c r="V164" i="1"/>
  <c r="Z164" i="1"/>
  <c r="V1508" i="1"/>
  <c r="Z1508" i="1"/>
  <c r="V1206" i="1"/>
  <c r="Z1206" i="1"/>
  <c r="V771" i="1"/>
  <c r="Z771" i="1"/>
  <c r="V574" i="1"/>
  <c r="Z574" i="1"/>
  <c r="V380" i="1"/>
  <c r="Z380" i="1"/>
  <c r="V116" i="1"/>
  <c r="Z116" i="1"/>
  <c r="V257" i="1"/>
  <c r="Z257" i="1"/>
  <c r="V2153" i="1"/>
  <c r="Z2153" i="1"/>
  <c r="V2091" i="1"/>
  <c r="Z2091" i="1"/>
  <c r="V1895" i="1"/>
  <c r="Z1895" i="1"/>
  <c r="V1689" i="1"/>
  <c r="Z1689" i="1"/>
  <c r="V1635" i="1"/>
  <c r="Z1635" i="1"/>
  <c r="V1467" i="1"/>
  <c r="Z1467" i="1"/>
  <c r="V1333" i="1"/>
  <c r="Z1333" i="1"/>
  <c r="V1279" i="1"/>
  <c r="Z1279" i="1"/>
  <c r="V1157" i="1"/>
  <c r="Z1157" i="1"/>
  <c r="V985" i="1"/>
  <c r="Z985" i="1"/>
  <c r="V829" i="1"/>
  <c r="Z829" i="1"/>
  <c r="V701" i="1"/>
  <c r="Z701" i="1"/>
  <c r="V538" i="1"/>
  <c r="Z538" i="1"/>
  <c r="V480" i="1"/>
  <c r="Z480" i="1"/>
  <c r="V403" i="1"/>
  <c r="Z403" i="1"/>
  <c r="V334" i="1"/>
  <c r="Z334" i="1"/>
  <c r="V287" i="1"/>
  <c r="Z287" i="1"/>
  <c r="V188" i="1"/>
  <c r="Z188" i="1"/>
  <c r="V85" i="1"/>
  <c r="Z85" i="1"/>
  <c r="V867" i="1"/>
  <c r="Z867" i="1"/>
  <c r="V637" i="1"/>
  <c r="Z637" i="1"/>
  <c r="V1326" i="1"/>
  <c r="Z1326" i="1"/>
  <c r="V585" i="1"/>
  <c r="Z585" i="1"/>
  <c r="V104" i="1"/>
  <c r="Z104" i="1"/>
  <c r="V46" i="1"/>
  <c r="Z46" i="1"/>
  <c r="V870" i="1"/>
  <c r="Z870" i="1"/>
  <c r="V745" i="1"/>
  <c r="Z745" i="1"/>
  <c r="V337" i="1"/>
  <c r="Z337" i="1"/>
  <c r="V187" i="1"/>
  <c r="Z187" i="1"/>
  <c r="V2147" i="1"/>
  <c r="Z2147" i="1"/>
  <c r="V2036" i="1"/>
  <c r="Z2036" i="1"/>
  <c r="V995" i="1"/>
  <c r="Z995" i="1"/>
  <c r="V2037" i="1"/>
  <c r="Z2037" i="1"/>
  <c r="V1866" i="1"/>
  <c r="Z1866" i="1"/>
  <c r="V1468" i="1"/>
  <c r="Z1468" i="1"/>
  <c r="V805" i="1"/>
  <c r="Z805" i="1"/>
  <c r="V2109" i="1"/>
  <c r="Z2109" i="1"/>
  <c r="V1259" i="1"/>
  <c r="Z1259" i="1"/>
  <c r="V709" i="1"/>
  <c r="Z709" i="1"/>
  <c r="V1541" i="1"/>
  <c r="Z1541" i="1"/>
  <c r="V1694" i="1"/>
  <c r="Z1694" i="1"/>
  <c r="V111" i="1"/>
  <c r="Z111" i="1"/>
  <c r="V281" i="1"/>
  <c r="Z281" i="1"/>
  <c r="V308" i="1"/>
  <c r="Z308" i="1"/>
  <c r="V329" i="1"/>
  <c r="Z329" i="1"/>
  <c r="V342" i="1"/>
  <c r="Z342" i="1"/>
  <c r="V360" i="1"/>
  <c r="Z360" i="1"/>
  <c r="V448" i="1"/>
  <c r="Z448" i="1"/>
  <c r="V571" i="1"/>
  <c r="Z571" i="1"/>
  <c r="V579" i="1"/>
  <c r="Z579" i="1"/>
  <c r="V584" i="1"/>
  <c r="Z584" i="1"/>
  <c r="V593" i="1"/>
  <c r="V978" i="1"/>
  <c r="V1881" i="1"/>
  <c r="V1560" i="1"/>
  <c r="Z1560" i="1"/>
  <c r="V897" i="1"/>
  <c r="Z897" i="1"/>
  <c r="V616" i="1"/>
  <c r="Z616" i="1"/>
  <c r="V1556" i="1"/>
  <c r="Z1556" i="1"/>
  <c r="V2008" i="1"/>
  <c r="Z2008" i="1"/>
  <c r="V2046" i="1"/>
  <c r="Z2046" i="1"/>
  <c r="V658" i="1"/>
  <c r="Z658" i="1"/>
  <c r="V1426" i="1"/>
  <c r="Z1426" i="1"/>
  <c r="V1278" i="1"/>
  <c r="Z1278" i="1"/>
  <c r="V1760" i="1"/>
  <c r="Z1760" i="1"/>
  <c r="V1211" i="1"/>
  <c r="Z1211" i="1"/>
  <c r="V747" i="1"/>
  <c r="Z747" i="1"/>
  <c r="V1948" i="1"/>
  <c r="Z1948" i="1"/>
  <c r="V2140" i="1"/>
  <c r="Z2140" i="1"/>
  <c r="V1223" i="1"/>
  <c r="Z1223" i="1"/>
  <c r="V687" i="1"/>
  <c r="Z687" i="1"/>
  <c r="V1367" i="1"/>
  <c r="Z1367" i="1"/>
  <c r="V878" i="1"/>
  <c r="Z878" i="1"/>
  <c r="V2142" i="1"/>
  <c r="Z2142" i="1"/>
  <c r="V988" i="1"/>
  <c r="Z988" i="1"/>
  <c r="V1210" i="1"/>
  <c r="Z1210" i="1"/>
  <c r="V706" i="1"/>
  <c r="Z706" i="1"/>
  <c r="V823" i="1"/>
  <c r="Z823" i="1"/>
  <c r="V1533" i="1"/>
  <c r="Z1533" i="1"/>
  <c r="V20" i="1"/>
  <c r="Z20" i="1"/>
  <c r="V2184" i="1"/>
  <c r="Z2184" i="1"/>
  <c r="V1981" i="1"/>
  <c r="Z1981" i="1"/>
  <c r="V1789" i="1"/>
  <c r="Z1789" i="1"/>
  <c r="V1632" i="1"/>
  <c r="Z1632" i="1"/>
  <c r="V1377" i="1"/>
  <c r="Z1377" i="1"/>
  <c r="V1346" i="1"/>
  <c r="Z1346" i="1"/>
  <c r="V1308" i="1"/>
  <c r="Z1308" i="1"/>
  <c r="V1119" i="1"/>
  <c r="Z1119" i="1"/>
  <c r="V1187" i="1"/>
  <c r="Z1187" i="1"/>
  <c r="V910" i="1"/>
  <c r="Z910" i="1"/>
  <c r="V629" i="1"/>
  <c r="Z629" i="1"/>
  <c r="V435" i="1"/>
  <c r="Z435" i="1"/>
  <c r="V291" i="1"/>
  <c r="Z291" i="1"/>
  <c r="V90" i="1"/>
  <c r="Z90" i="1"/>
  <c r="V38" i="1"/>
  <c r="Z38" i="1"/>
  <c r="V316" i="1"/>
  <c r="Z316" i="1"/>
  <c r="V2160" i="1"/>
  <c r="Z2160" i="1"/>
  <c r="V1988" i="1"/>
  <c r="Z1988" i="1"/>
  <c r="V1781" i="1"/>
  <c r="Z1781" i="1"/>
  <c r="V1663" i="1"/>
  <c r="Z1663" i="1"/>
  <c r="V1567" i="1"/>
  <c r="Z1567" i="1"/>
  <c r="V1459" i="1"/>
  <c r="Z1459" i="1"/>
  <c r="V1301" i="1"/>
  <c r="Z1301" i="1"/>
  <c r="V518" i="1"/>
  <c r="Z518" i="1"/>
  <c r="V392" i="1"/>
  <c r="Z392" i="1"/>
  <c r="V2186" i="1"/>
  <c r="Z2186" i="1"/>
  <c r="V1870" i="1"/>
  <c r="Z1870" i="1"/>
  <c r="V1079" i="1"/>
  <c r="Z1079" i="1"/>
  <c r="V1147" i="1"/>
  <c r="Z1147" i="1"/>
  <c r="V1214" i="1"/>
  <c r="Z1214" i="1"/>
  <c r="V886" i="1"/>
  <c r="Z886" i="1"/>
  <c r="V765" i="1"/>
  <c r="Z765" i="1"/>
  <c r="V569" i="1"/>
  <c r="Z569" i="1"/>
  <c r="V366" i="1"/>
  <c r="Z366" i="1"/>
  <c r="V279" i="1"/>
  <c r="Z279" i="1"/>
  <c r="V97" i="1"/>
  <c r="Z97" i="1"/>
  <c r="V196" i="1"/>
  <c r="Z196" i="1"/>
  <c r="V413" i="1"/>
  <c r="Z413" i="1"/>
  <c r="V2119" i="1"/>
  <c r="Z2119" i="1"/>
  <c r="V2042" i="1"/>
  <c r="Z2042" i="1"/>
  <c r="V1863" i="1"/>
  <c r="Z1863" i="1"/>
  <c r="V1683" i="1"/>
  <c r="Z1683" i="1"/>
  <c r="V1548" i="1"/>
  <c r="Z1548" i="1"/>
  <c r="V1458" i="1"/>
  <c r="Z1458" i="1"/>
  <c r="V1341" i="1"/>
  <c r="Z1341" i="1"/>
  <c r="V1173" i="1"/>
  <c r="Z1173" i="1"/>
  <c r="V993" i="1"/>
  <c r="Z993" i="1"/>
  <c r="V790" i="1"/>
  <c r="Z790" i="1"/>
  <c r="V656" i="1"/>
  <c r="Z656" i="1"/>
  <c r="V530" i="1"/>
  <c r="Z530" i="1"/>
  <c r="V468" i="1"/>
  <c r="Z468" i="1"/>
  <c r="V388" i="1"/>
  <c r="Z388" i="1"/>
  <c r="V328" i="1"/>
  <c r="Z328" i="1"/>
  <c r="V280" i="1"/>
  <c r="Z280" i="1"/>
  <c r="V178" i="1"/>
  <c r="Z178" i="1"/>
  <c r="V79" i="1"/>
  <c r="Z79" i="1"/>
  <c r="V853" i="1"/>
  <c r="Z853" i="1"/>
  <c r="V627" i="1"/>
  <c r="Z627" i="1"/>
  <c r="V2138" i="1"/>
  <c r="Z2138" i="1"/>
  <c r="V1933" i="1"/>
  <c r="Z1933" i="1"/>
  <c r="V1784" i="1"/>
  <c r="Z1784" i="1"/>
  <c r="V1628" i="1"/>
  <c r="Z1628" i="1"/>
  <c r="V1342" i="1"/>
  <c r="Z1342" i="1"/>
  <c r="V1288" i="1"/>
  <c r="Z1288" i="1"/>
  <c r="V1089" i="1"/>
  <c r="Z1089" i="1"/>
  <c r="V1158" i="1"/>
  <c r="Z1158" i="1"/>
  <c r="V1224" i="1"/>
  <c r="Z1224" i="1"/>
  <c r="V986" i="1"/>
  <c r="Z986" i="1"/>
  <c r="V888" i="1"/>
  <c r="Z888" i="1"/>
  <c r="V756" i="1"/>
  <c r="Z756" i="1"/>
  <c r="V577" i="1"/>
  <c r="Z577" i="1"/>
  <c r="V493" i="1"/>
  <c r="Z493" i="1"/>
  <c r="V395" i="1"/>
  <c r="Z395" i="1"/>
  <c r="V212" i="1"/>
  <c r="Z212" i="1"/>
  <c r="V21" i="1"/>
  <c r="Z21" i="1"/>
  <c r="V859" i="1"/>
  <c r="Z859" i="1"/>
  <c r="V738" i="1"/>
  <c r="Z738" i="1"/>
  <c r="V552" i="1"/>
  <c r="Z552" i="1"/>
  <c r="V1226" i="1"/>
  <c r="Z1226" i="1"/>
  <c r="V592" i="1"/>
  <c r="Z592" i="1"/>
  <c r="V357" i="1"/>
  <c r="Z357" i="1"/>
  <c r="V1521" i="1"/>
  <c r="Z1521" i="1"/>
  <c r="V1275" i="1"/>
  <c r="Z1275" i="1"/>
  <c r="V102" i="1"/>
  <c r="Z102" i="1"/>
  <c r="V202" i="1"/>
  <c r="Z202" i="1"/>
  <c r="V559" i="1"/>
  <c r="Z559" i="1"/>
  <c r="V1970" i="1"/>
  <c r="Z1970" i="1"/>
  <c r="V1196" i="1"/>
  <c r="Z1196" i="1"/>
  <c r="V1624" i="1"/>
  <c r="Z1624" i="1"/>
  <c r="V1338" i="1"/>
  <c r="Z1338" i="1"/>
  <c r="V924" i="1"/>
  <c r="Z924" i="1"/>
  <c r="V446" i="1"/>
  <c r="Z446" i="1"/>
  <c r="V55" i="1"/>
  <c r="Z55" i="1"/>
  <c r="V2033" i="1"/>
  <c r="Z2033" i="1"/>
  <c r="V1103" i="1"/>
  <c r="Z1103" i="1"/>
  <c r="V827" i="1"/>
  <c r="Z827" i="1"/>
  <c r="V542" i="1"/>
  <c r="Z542" i="1"/>
  <c r="V739" i="1"/>
  <c r="Z739" i="1"/>
  <c r="V1654" i="1"/>
  <c r="Z1654" i="1"/>
  <c r="V1139" i="1"/>
  <c r="Z1139" i="1"/>
  <c r="V479" i="1"/>
  <c r="Z479" i="1"/>
  <c r="V1650" i="1"/>
  <c r="Z1650" i="1"/>
  <c r="V83" i="1"/>
  <c r="Z83" i="1"/>
  <c r="V100" i="1"/>
  <c r="Z100" i="1"/>
  <c r="V117" i="1"/>
  <c r="Z117" i="1"/>
  <c r="V118" i="1"/>
  <c r="V124" i="1"/>
  <c r="Z124" i="1"/>
  <c r="V134" i="1"/>
  <c r="Z134" i="1"/>
  <c r="V184" i="1"/>
  <c r="Z184" i="1"/>
  <c r="V231" i="1"/>
  <c r="Z231" i="1"/>
  <c r="V307" i="1"/>
  <c r="Z307" i="1"/>
  <c r="V315" i="1"/>
  <c r="Z315" i="1"/>
  <c r="V349" i="1"/>
  <c r="Z349" i="1"/>
  <c r="V430" i="1"/>
  <c r="V454" i="1"/>
  <c r="Z454" i="1"/>
  <c r="V465" i="1"/>
  <c r="V500" i="1"/>
  <c r="Z500" i="1"/>
  <c r="V550" i="1"/>
  <c r="Z550" i="1"/>
  <c r="V565" i="1"/>
  <c r="V581" i="1"/>
  <c r="Z581" i="1"/>
  <c r="V588" i="1"/>
  <c r="Z588" i="1"/>
  <c r="V596" i="1"/>
  <c r="Z596" i="1"/>
  <c r="V1856" i="1"/>
  <c r="V1587" i="1"/>
  <c r="V1539" i="1"/>
  <c r="V1344" i="1"/>
  <c r="V1602" i="1"/>
  <c r="Z1602" i="1"/>
  <c r="V1765" i="1"/>
  <c r="Z1765" i="1"/>
  <c r="V874" i="1"/>
  <c r="Z874" i="1"/>
  <c r="V649" i="1"/>
  <c r="V1897" i="1"/>
  <c r="Z1897" i="1"/>
  <c r="V1914" i="1"/>
  <c r="Z1914" i="1"/>
  <c r="V1846" i="1"/>
  <c r="V751" i="1"/>
  <c r="Z751" i="1"/>
  <c r="V2062" i="1"/>
  <c r="Z2062" i="1"/>
  <c r="V1110" i="1"/>
  <c r="Z1110" i="1"/>
  <c r="V2018" i="1"/>
  <c r="Z2018" i="1"/>
  <c r="V2137" i="1"/>
  <c r="Z2137" i="1"/>
  <c r="V660" i="1"/>
  <c r="Z660" i="1"/>
  <c r="V1294" i="1"/>
  <c r="Z1294" i="1"/>
  <c r="V1263" i="1"/>
  <c r="Z1263" i="1"/>
  <c r="V661" i="1"/>
  <c r="Z661" i="1"/>
  <c r="V2059" i="1"/>
  <c r="Z2059" i="1"/>
  <c r="V1808" i="1"/>
  <c r="Z1808" i="1"/>
  <c r="V680" i="1"/>
  <c r="Z680" i="1"/>
  <c r="V695" i="1"/>
  <c r="Z695" i="1"/>
  <c r="V685" i="1"/>
  <c r="Z685" i="1"/>
  <c r="V2157" i="1"/>
  <c r="Z2157" i="1"/>
  <c r="V1642" i="1"/>
  <c r="Z1642" i="1"/>
  <c r="V1315" i="1"/>
  <c r="Z1315" i="1"/>
  <c r="V1705" i="1"/>
  <c r="Z1705" i="1"/>
  <c r="V1334" i="1"/>
  <c r="Z1334" i="1"/>
  <c r="V1067" i="1"/>
  <c r="Z1067" i="1"/>
  <c r="V1351" i="1"/>
  <c r="Z1351" i="1"/>
  <c r="V731" i="1"/>
  <c r="Z731" i="1"/>
  <c r="V1039" i="1"/>
  <c r="Z1039" i="1"/>
  <c r="V837" i="1"/>
  <c r="Z837" i="1"/>
  <c r="V843" i="1"/>
  <c r="Z843" i="1"/>
  <c r="V2183" i="1"/>
  <c r="Z2183" i="1"/>
  <c r="V1486" i="1"/>
  <c r="Z1486" i="1"/>
  <c r="V1526" i="1"/>
  <c r="Z1526" i="1"/>
  <c r="V2116" i="1"/>
  <c r="Z2116" i="1"/>
  <c r="V1969" i="1"/>
  <c r="Z1969" i="1"/>
  <c r="V1797" i="1"/>
  <c r="Z1797" i="1"/>
  <c r="V1316" i="1"/>
  <c r="Z1316" i="1"/>
  <c r="V1128" i="1"/>
  <c r="Z1128" i="1"/>
  <c r="V1195" i="1"/>
  <c r="Z1195" i="1"/>
  <c r="V873" i="1"/>
  <c r="Z873" i="1"/>
  <c r="V621" i="1"/>
  <c r="Z621" i="1"/>
  <c r="V694" i="1"/>
  <c r="Z694" i="1"/>
  <c r="V207" i="1"/>
  <c r="Z207" i="1"/>
  <c r="V2176" i="1"/>
  <c r="Z2176" i="1"/>
  <c r="V1982" i="1"/>
  <c r="Z1982" i="1"/>
  <c r="V1777" i="1"/>
  <c r="Z1777" i="1"/>
  <c r="V1645" i="1"/>
  <c r="Z1645" i="1"/>
  <c r="V1575" i="1"/>
  <c r="Z1575" i="1"/>
  <c r="V239" i="1"/>
  <c r="Z239" i="1"/>
  <c r="V145" i="1"/>
  <c r="Z145" i="1"/>
  <c r="V498" i="1"/>
  <c r="Z498" i="1"/>
  <c r="V2194" i="1"/>
  <c r="Z2194" i="1"/>
  <c r="V1989" i="1"/>
  <c r="Z1989" i="1"/>
  <c r="V1878" i="1"/>
  <c r="Z1878" i="1"/>
  <c r="V1634" i="1"/>
  <c r="Z1634" i="1"/>
  <c r="V1481" i="1"/>
  <c r="Z1481" i="1"/>
  <c r="V1087" i="1"/>
  <c r="Z1087" i="1"/>
  <c r="V1156" i="1"/>
  <c r="Z1156" i="1"/>
  <c r="V1222" i="1"/>
  <c r="Z1222" i="1"/>
  <c r="V894" i="1"/>
  <c r="Z894" i="1"/>
  <c r="V763" i="1"/>
  <c r="Z763" i="1"/>
  <c r="V537" i="1"/>
  <c r="Z537" i="1"/>
  <c r="V457" i="1"/>
  <c r="Z457" i="1"/>
  <c r="V353" i="1"/>
  <c r="Z353" i="1"/>
  <c r="V272" i="1"/>
  <c r="Z272" i="1"/>
  <c r="V306" i="1"/>
  <c r="Z306" i="1"/>
  <c r="V2127" i="1"/>
  <c r="Z2127" i="1"/>
  <c r="V2050" i="1"/>
  <c r="Z2050" i="1"/>
  <c r="V1879" i="1"/>
  <c r="Z1879" i="1"/>
  <c r="V1665" i="1"/>
  <c r="Z1665" i="1"/>
  <c r="V1564" i="1"/>
  <c r="Z1564" i="1"/>
  <c r="V1428" i="1"/>
  <c r="Z1428" i="1"/>
  <c r="V1349" i="1"/>
  <c r="Z1349" i="1"/>
  <c r="V1072" i="1"/>
  <c r="Z1072" i="1"/>
  <c r="V1198" i="1"/>
  <c r="Z1198" i="1"/>
  <c r="V1001" i="1"/>
  <c r="Z1001" i="1"/>
  <c r="V781" i="1"/>
  <c r="Z781" i="1"/>
  <c r="V638" i="1"/>
  <c r="Z638" i="1"/>
  <c r="V520" i="1"/>
  <c r="Z520" i="1"/>
  <c r="V458" i="1"/>
  <c r="Z458" i="1"/>
  <c r="V381" i="1"/>
  <c r="Z381" i="1"/>
  <c r="V255" i="1"/>
  <c r="Z255" i="1"/>
  <c r="Z167" i="1"/>
  <c r="V74" i="1"/>
  <c r="Z74" i="1"/>
  <c r="V811" i="1"/>
  <c r="Z811" i="1"/>
  <c r="V396" i="1"/>
  <c r="Z396" i="1"/>
  <c r="V146" i="1"/>
  <c r="Z146" i="1"/>
  <c r="V2068" i="1"/>
  <c r="Z2068" i="1"/>
  <c r="V1941" i="1"/>
  <c r="Z1941" i="1"/>
  <c r="V1793" i="1"/>
  <c r="Z1793" i="1"/>
  <c r="V1570" i="1"/>
  <c r="Z1570" i="1"/>
  <c r="V1350" i="1"/>
  <c r="Z1350" i="1"/>
  <c r="V1296" i="1"/>
  <c r="Z1296" i="1"/>
  <c r="V1098" i="1"/>
  <c r="Z1098" i="1"/>
  <c r="V1166" i="1"/>
  <c r="Z1166" i="1"/>
  <c r="V994" i="1"/>
  <c r="Z994" i="1"/>
  <c r="V896" i="1"/>
  <c r="Z896" i="1"/>
  <c r="V744" i="1"/>
  <c r="Z744" i="1"/>
  <c r="V564" i="1"/>
  <c r="Z564" i="1"/>
  <c r="V485" i="1"/>
  <c r="Z485" i="1"/>
  <c r="V404" i="1"/>
  <c r="Z404" i="1"/>
  <c r="V204" i="1"/>
  <c r="Z204" i="1"/>
  <c r="V839" i="1"/>
  <c r="Z839" i="1"/>
  <c r="V505" i="1"/>
  <c r="Z505" i="1"/>
  <c r="V259" i="1"/>
  <c r="Z259" i="1"/>
  <c r="V1611" i="1"/>
  <c r="Z1611" i="1"/>
  <c r="V936" i="1"/>
  <c r="Z936" i="1"/>
  <c r="V1584" i="1"/>
  <c r="Z1584" i="1"/>
  <c r="V1418" i="1"/>
  <c r="Z1418" i="1"/>
  <c r="V1306" i="1"/>
  <c r="Z1306" i="1"/>
  <c r="V1143" i="1"/>
  <c r="Z1143" i="1"/>
  <c r="V890" i="1"/>
  <c r="Z890" i="1"/>
  <c r="V795" i="1"/>
  <c r="Z795" i="1"/>
  <c r="V88" i="1"/>
  <c r="Z88" i="1"/>
  <c r="V1724" i="1"/>
  <c r="Z1724" i="1"/>
  <c r="V1267" i="1"/>
  <c r="Z1267" i="1"/>
  <c r="V174" i="1"/>
  <c r="Z174" i="1"/>
  <c r="V1852" i="1"/>
  <c r="Z1852" i="1"/>
  <c r="V1291" i="1"/>
  <c r="Z1291" i="1"/>
  <c r="V981" i="1"/>
  <c r="Z981" i="1"/>
  <c r="V650" i="1"/>
  <c r="Z650" i="1"/>
  <c r="V113" i="1"/>
  <c r="Z113" i="1"/>
  <c r="V314" i="1"/>
  <c r="Z314" i="1"/>
  <c r="V371" i="1"/>
  <c r="Z371" i="1"/>
  <c r="V1729" i="1"/>
  <c r="Z1729" i="1"/>
  <c r="V2154" i="1"/>
  <c r="Z2154" i="1"/>
  <c r="V1048" i="1"/>
  <c r="Z1048" i="1"/>
  <c r="V17" i="1"/>
  <c r="Z17" i="1"/>
  <c r="V31" i="1"/>
  <c r="Z31" i="1"/>
  <c r="V135" i="1"/>
  <c r="Z135" i="1"/>
  <c r="V141" i="1"/>
  <c r="Z141" i="1"/>
  <c r="V154" i="1"/>
  <c r="Z154" i="1"/>
  <c r="V176" i="1"/>
  <c r="Z176" i="1"/>
  <c r="V185" i="1"/>
  <c r="Z185" i="1"/>
  <c r="V193" i="1"/>
  <c r="Z193" i="1"/>
  <c r="V260" i="1"/>
  <c r="Z260" i="1"/>
  <c r="V284" i="1"/>
  <c r="Z284" i="1"/>
  <c r="V311" i="1"/>
  <c r="Z311" i="1"/>
  <c r="V330" i="1"/>
  <c r="Z330" i="1"/>
  <c r="V347" i="1"/>
  <c r="Z347" i="1"/>
  <c r="V524" i="1"/>
  <c r="Z524" i="1"/>
  <c r="V503" i="1"/>
  <c r="Z503" i="1"/>
  <c r="V554" i="1"/>
  <c r="Z554" i="1"/>
  <c r="V580" i="1"/>
  <c r="Z580" i="1"/>
  <c r="V1547" i="1"/>
  <c r="V1430" i="1"/>
  <c r="V1149" i="1"/>
  <c r="V1795" i="1"/>
  <c r="Z1795" i="1"/>
  <c r="V1950" i="1"/>
  <c r="Z1950" i="1"/>
  <c r="V1552" i="1"/>
  <c r="Z1552" i="1"/>
  <c r="V1659" i="1"/>
  <c r="Z1659" i="1"/>
  <c r="V749" i="1"/>
  <c r="Z749" i="1"/>
  <c r="V862" i="1"/>
  <c r="Z862" i="1"/>
  <c r="V1273" i="1"/>
  <c r="V1010" i="1"/>
  <c r="Z1010" i="1"/>
  <c r="V1850" i="1"/>
  <c r="Z1850" i="1"/>
  <c r="V1841" i="1"/>
  <c r="Z1841" i="1"/>
  <c r="V722" i="1"/>
  <c r="Z722" i="1"/>
  <c r="V2192" i="1"/>
  <c r="Z2192" i="1"/>
  <c r="V1636" i="1"/>
  <c r="Z1636" i="1"/>
  <c r="V1295" i="1"/>
  <c r="Z1295" i="1"/>
  <c r="V762" i="1"/>
  <c r="Z762" i="1"/>
  <c r="V1771" i="1"/>
  <c r="Z1771" i="1"/>
  <c r="V647" i="1"/>
  <c r="Z647" i="1"/>
  <c r="V1839" i="1"/>
  <c r="Z1839" i="1"/>
  <c r="V719" i="1"/>
  <c r="Z719" i="1"/>
  <c r="V2174" i="1"/>
  <c r="Z2174" i="1"/>
  <c r="V2139" i="1"/>
  <c r="Z2139" i="1"/>
  <c r="V2143" i="1"/>
  <c r="Z2143" i="1"/>
  <c r="V1473" i="1"/>
  <c r="Z1473" i="1"/>
  <c r="V1300" i="1"/>
  <c r="Z1300" i="1"/>
  <c r="V1100" i="1"/>
  <c r="Z1100" i="1"/>
  <c r="V1299" i="1"/>
  <c r="Z1299" i="1"/>
  <c r="V1490" i="1"/>
  <c r="Z1490" i="1"/>
  <c r="V1148" i="1"/>
  <c r="Z1148" i="1"/>
  <c r="V1268" i="1"/>
  <c r="Z1268" i="1"/>
  <c r="V824" i="1"/>
  <c r="Z824" i="1"/>
  <c r="V1510" i="1"/>
  <c r="Z1510" i="1"/>
  <c r="V1672" i="1"/>
  <c r="Z1672" i="1"/>
  <c r="V2124" i="1"/>
  <c r="Z2124" i="1"/>
  <c r="V1945" i="1"/>
  <c r="Z1945" i="1"/>
  <c r="V1766" i="1"/>
  <c r="Z1766" i="1"/>
  <c r="V1574" i="1"/>
  <c r="Z1574" i="1"/>
  <c r="V1393" i="1"/>
  <c r="Z1393" i="1"/>
  <c r="V1362" i="1"/>
  <c r="Z1362" i="1"/>
  <c r="V1069" i="1"/>
  <c r="Z1069" i="1"/>
  <c r="V1137" i="1"/>
  <c r="Z1137" i="1"/>
  <c r="V1204" i="1"/>
  <c r="Z1204" i="1"/>
  <c r="V881" i="1"/>
  <c r="Z881" i="1"/>
  <c r="V566" i="1"/>
  <c r="Z566" i="1"/>
  <c r="V423" i="1"/>
  <c r="Z423" i="1"/>
  <c r="V245" i="1"/>
  <c r="Z245" i="1"/>
  <c r="V69" i="1"/>
  <c r="Z69" i="1"/>
  <c r="V611" i="1"/>
  <c r="Z611" i="1"/>
  <c r="V186" i="1"/>
  <c r="Z186" i="1"/>
  <c r="V2133" i="1"/>
  <c r="Z2133" i="1"/>
  <c r="V1767" i="1"/>
  <c r="Z1767" i="1"/>
  <c r="V1583" i="1"/>
  <c r="Z1583" i="1"/>
  <c r="V1378" i="1"/>
  <c r="Z1378" i="1"/>
  <c r="V1317" i="1"/>
  <c r="Z1317" i="1"/>
  <c r="V1163" i="1"/>
  <c r="Z1163" i="1"/>
  <c r="V911" i="1"/>
  <c r="Z911" i="1"/>
  <c r="V758" i="1"/>
  <c r="Z758" i="1"/>
  <c r="V587" i="1"/>
  <c r="Z587" i="1"/>
  <c r="V490" i="1"/>
  <c r="Z490" i="1"/>
  <c r="V224" i="1"/>
  <c r="Z224" i="1"/>
  <c r="V96" i="1"/>
  <c r="Z96" i="1"/>
  <c r="V482" i="1"/>
  <c r="Z482" i="1"/>
  <c r="V2169" i="1"/>
  <c r="Z2169" i="1"/>
  <c r="V1983" i="1"/>
  <c r="Z1983" i="1"/>
  <c r="V1859" i="1"/>
  <c r="Z1859" i="1"/>
  <c r="V1601" i="1"/>
  <c r="Z1601" i="1"/>
  <c r="V1164" i="1"/>
  <c r="Z1164" i="1"/>
  <c r="V976" i="1"/>
  <c r="Z976" i="1"/>
  <c r="V753" i="1"/>
  <c r="Z753" i="1"/>
  <c r="V529" i="1"/>
  <c r="Z529" i="1"/>
  <c r="V63" i="1"/>
  <c r="Z63" i="1"/>
  <c r="V172" i="1"/>
  <c r="Z172" i="1"/>
  <c r="V269" i="1"/>
  <c r="Z269" i="1"/>
  <c r="V2135" i="1"/>
  <c r="Z2135" i="1"/>
  <c r="V1845" i="1"/>
  <c r="Z1845" i="1"/>
  <c r="V1416" i="1"/>
  <c r="Z1416" i="1"/>
  <c r="V1357" i="1"/>
  <c r="Z1357" i="1"/>
  <c r="V1080" i="1"/>
  <c r="Z1080" i="1"/>
  <c r="V1207" i="1"/>
  <c r="Z1207" i="1"/>
  <c r="V778" i="1"/>
  <c r="Z778" i="1"/>
  <c r="V628" i="1"/>
  <c r="Z628" i="1"/>
  <c r="V528" i="1"/>
  <c r="Z528" i="1"/>
  <c r="V72" i="1"/>
  <c r="Z72" i="1"/>
  <c r="V578" i="1"/>
  <c r="Z578" i="1"/>
  <c r="V810" i="1"/>
  <c r="Z810" i="1"/>
  <c r="V2076" i="1"/>
  <c r="Z2076" i="1"/>
  <c r="V494" i="1"/>
  <c r="Z494" i="1"/>
  <c r="V266" i="1"/>
  <c r="Z266" i="1"/>
  <c r="V698" i="1"/>
  <c r="Z698" i="1"/>
  <c r="V237" i="1"/>
  <c r="Z237" i="1"/>
  <c r="V2114" i="1"/>
  <c r="Z2114" i="1"/>
  <c r="V2060" i="1"/>
  <c r="Z2060" i="1"/>
  <c r="V1537" i="1"/>
  <c r="Z1537" i="1"/>
  <c r="V1406" i="1"/>
  <c r="Z1406" i="1"/>
  <c r="V2061" i="1"/>
  <c r="Z2061" i="1"/>
  <c r="V1935" i="1"/>
  <c r="Z1935" i="1"/>
  <c r="V1713" i="1"/>
  <c r="Z1713" i="1"/>
  <c r="V1411" i="1"/>
  <c r="Z1411" i="1"/>
  <c r="V1168" i="1"/>
  <c r="Z1168" i="1"/>
  <c r="V343" i="1"/>
  <c r="Z343" i="1"/>
  <c r="V1714" i="1"/>
  <c r="Z1714" i="1"/>
  <c r="V1283" i="1"/>
  <c r="Z1283" i="1"/>
  <c r="V2079" i="1"/>
  <c r="Z2079" i="1"/>
  <c r="V1788" i="1"/>
  <c r="Z1788" i="1"/>
  <c r="V1465" i="1"/>
  <c r="Z1465" i="1"/>
  <c r="V997" i="1"/>
  <c r="Z997" i="1"/>
  <c r="V535" i="1"/>
  <c r="Z535" i="1"/>
  <c r="V1896" i="1"/>
  <c r="Z1896" i="1"/>
  <c r="V746" i="1"/>
  <c r="Z746" i="1"/>
  <c r="V101" i="1"/>
  <c r="Z101" i="1"/>
  <c r="V105" i="1"/>
  <c r="Z105" i="1"/>
  <c r="V125" i="1"/>
  <c r="Z125" i="1"/>
  <c r="V142" i="1"/>
  <c r="Z142" i="1"/>
  <c r="V194" i="1"/>
  <c r="Z194" i="1"/>
  <c r="V195" i="1"/>
  <c r="Z195" i="1"/>
  <c r="V216" i="1"/>
  <c r="Z216" i="1"/>
  <c r="V244" i="1"/>
  <c r="Z244" i="1"/>
  <c r="V256" i="1"/>
  <c r="Z256" i="1"/>
  <c r="V274" i="1"/>
  <c r="Z274" i="1"/>
  <c r="V290" i="1"/>
  <c r="Z290" i="1"/>
  <c r="V317" i="1"/>
  <c r="Z317" i="1"/>
  <c r="V324" i="1"/>
  <c r="Z324" i="1"/>
  <c r="V351" i="1"/>
  <c r="Z351" i="1"/>
  <c r="V373" i="1"/>
  <c r="Z373" i="1"/>
  <c r="V372" i="1"/>
  <c r="Z372" i="1"/>
  <c r="V466" i="1"/>
  <c r="Z466" i="1"/>
  <c r="V573" i="1"/>
  <c r="Z573" i="1"/>
  <c r="V589" i="1"/>
  <c r="Z589" i="1"/>
  <c r="V603" i="1"/>
  <c r="Z603" i="1"/>
  <c r="V1940" i="1"/>
  <c r="Z1940" i="1"/>
  <c r="V1696" i="1"/>
  <c r="Z1696" i="1"/>
  <c r="V2006" i="1"/>
  <c r="Z2006" i="1"/>
  <c r="V1433" i="1"/>
  <c r="Z1433" i="1"/>
  <c r="V1610" i="1"/>
  <c r="Z1610" i="1"/>
  <c r="V675" i="1"/>
  <c r="Z675" i="1"/>
  <c r="V889" i="1"/>
  <c r="Z889" i="1"/>
  <c r="V1770" i="1"/>
  <c r="Z1770" i="1"/>
  <c r="V1849" i="1"/>
  <c r="Z1849" i="1"/>
  <c r="V2102" i="1"/>
  <c r="Z2102" i="1"/>
  <c r="V1303" i="1"/>
  <c r="Z1303" i="1"/>
  <c r="V1227" i="1"/>
  <c r="V750" i="1"/>
  <c r="Z750" i="1"/>
  <c r="V868" i="1"/>
  <c r="Z868" i="1"/>
  <c r="V626" i="1"/>
  <c r="Z626" i="1"/>
  <c r="V1971" i="1"/>
  <c r="Z1971" i="1"/>
  <c r="V1152" i="1"/>
  <c r="Z1152" i="1"/>
  <c r="V1008" i="1"/>
  <c r="Z1008" i="1"/>
  <c r="V879" i="1"/>
  <c r="Z879" i="1"/>
  <c r="V1051" i="1"/>
  <c r="Z1051" i="1"/>
  <c r="V1126" i="1"/>
  <c r="V1123" i="1"/>
  <c r="Z1123" i="1"/>
  <c r="V1684" i="1"/>
  <c r="Z1684" i="1"/>
  <c r="V841" i="1"/>
  <c r="Z841" i="1"/>
  <c r="V1487" i="1"/>
  <c r="Z1487" i="1"/>
  <c r="V1532" i="1"/>
  <c r="Z1532" i="1"/>
  <c r="V1520" i="1"/>
  <c r="Z1520" i="1"/>
  <c r="V1507" i="1"/>
  <c r="Z1507" i="1"/>
  <c r="V2132" i="1"/>
  <c r="Z2132" i="1"/>
  <c r="V1953" i="1"/>
  <c r="Z1953" i="1"/>
  <c r="V1726" i="1"/>
  <c r="Z1726" i="1"/>
  <c r="V1582" i="1"/>
  <c r="Z1582" i="1"/>
  <c r="V1401" i="1"/>
  <c r="Z1401" i="1"/>
  <c r="V1077" i="1"/>
  <c r="Z1077" i="1"/>
  <c r="V1145" i="1"/>
  <c r="Z1145" i="1"/>
  <c r="V1212" i="1"/>
  <c r="Z1212" i="1"/>
  <c r="V848" i="1"/>
  <c r="Z848" i="1"/>
  <c r="V414" i="1"/>
  <c r="Z414" i="1"/>
  <c r="V232" i="1"/>
  <c r="Z232" i="1"/>
  <c r="V54" i="1"/>
  <c r="Z54" i="1"/>
  <c r="V545" i="1"/>
  <c r="Z545" i="1"/>
  <c r="V166" i="1"/>
  <c r="Z166" i="1"/>
  <c r="V2099" i="1"/>
  <c r="Z2099" i="1"/>
  <c r="V1757" i="1"/>
  <c r="Z1757" i="1"/>
  <c r="V1617" i="1"/>
  <c r="Z1617" i="1"/>
  <c r="V1554" i="1"/>
  <c r="Z1554" i="1"/>
  <c r="V1261" i="1"/>
  <c r="Z1261" i="1"/>
  <c r="V1070" i="1"/>
  <c r="Z1070" i="1"/>
  <c r="V1213" i="1"/>
  <c r="Z1213" i="1"/>
  <c r="V885" i="1"/>
  <c r="Z885" i="1"/>
  <c r="V742" i="1"/>
  <c r="Z742" i="1"/>
  <c r="V567" i="1"/>
  <c r="Z567" i="1"/>
  <c r="V477" i="1"/>
  <c r="Z477" i="1"/>
  <c r="V339" i="1"/>
  <c r="Z339" i="1"/>
  <c r="V201" i="1"/>
  <c r="Z201" i="1"/>
  <c r="V62" i="1"/>
  <c r="Z62" i="1"/>
  <c r="V335" i="1"/>
  <c r="Z335" i="1"/>
  <c r="V2177" i="1"/>
  <c r="Z2177" i="1"/>
  <c r="V1947" i="1"/>
  <c r="Z1947" i="1"/>
  <c r="V1688" i="1"/>
  <c r="Z1688" i="1"/>
  <c r="V1568" i="1"/>
  <c r="Z1568" i="1"/>
  <c r="V1387" i="1"/>
  <c r="Z1387" i="1"/>
  <c r="V1105" i="1"/>
  <c r="Z1105" i="1"/>
  <c r="V1172" i="1"/>
  <c r="Z1172" i="1"/>
  <c r="V984" i="1"/>
  <c r="Z984" i="1"/>
  <c r="V875" i="1"/>
  <c r="Z875" i="1"/>
  <c r="V730" i="1"/>
  <c r="Z730" i="1"/>
  <c r="V519" i="1"/>
  <c r="Z519" i="1"/>
  <c r="V416" i="1"/>
  <c r="Z416" i="1"/>
  <c r="V333" i="1"/>
  <c r="Z333" i="1"/>
  <c r="V220" i="1"/>
  <c r="Z220" i="1"/>
  <c r="V59" i="1"/>
  <c r="Z59" i="1"/>
  <c r="V153" i="1"/>
  <c r="Z153" i="1"/>
  <c r="V2101" i="1"/>
  <c r="Z2101" i="1"/>
  <c r="V1792" i="1"/>
  <c r="Z1792" i="1"/>
  <c r="V1647" i="1"/>
  <c r="Z1647" i="1"/>
  <c r="V1543" i="1"/>
  <c r="Z1543" i="1"/>
  <c r="V1388" i="1"/>
  <c r="Z1388" i="1"/>
  <c r="V1365" i="1"/>
  <c r="Z1365" i="1"/>
  <c r="V1215" i="1"/>
  <c r="Z1215" i="1"/>
  <c r="V919" i="1"/>
  <c r="Z919" i="1"/>
  <c r="V769" i="1"/>
  <c r="Z769" i="1"/>
  <c r="V506" i="1"/>
  <c r="Z506" i="1"/>
  <c r="V438" i="1"/>
  <c r="Z438" i="1"/>
  <c r="V367" i="1"/>
  <c r="Z367" i="1"/>
  <c r="V301" i="1"/>
  <c r="Z301" i="1"/>
  <c r="V226" i="1"/>
  <c r="Z226" i="1"/>
  <c r="V143" i="1"/>
  <c r="Z143" i="1"/>
  <c r="V28" i="1"/>
  <c r="Z28" i="1"/>
  <c r="V794" i="1"/>
  <c r="Z794" i="1"/>
  <c r="V561" i="1"/>
  <c r="Z561" i="1"/>
  <c r="V2084" i="1"/>
  <c r="Z2084" i="1"/>
  <c r="V463" i="1"/>
  <c r="Z463" i="1"/>
  <c r="V73" i="1"/>
  <c r="Z73" i="1"/>
  <c r="V692" i="1"/>
  <c r="Z692" i="1"/>
  <c r="V464" i="1"/>
  <c r="Z464" i="1"/>
  <c r="V243" i="1"/>
  <c r="Z243" i="1"/>
  <c r="V488" i="1"/>
  <c r="Z488" i="1"/>
  <c r="V2181" i="1"/>
  <c r="Z2181" i="1"/>
  <c r="V2098" i="1"/>
  <c r="Z2098" i="1"/>
  <c r="V2014" i="1"/>
  <c r="Z2014" i="1"/>
  <c r="V1943" i="1"/>
  <c r="Z1943" i="1"/>
  <c r="V1692" i="1"/>
  <c r="Z1692" i="1"/>
  <c r="V1551" i="1"/>
  <c r="Z1551" i="1"/>
  <c r="V1075" i="1"/>
  <c r="Z1075" i="1"/>
  <c r="V1009" i="1"/>
  <c r="Z1009" i="1"/>
  <c r="V785" i="1"/>
  <c r="Z785" i="1"/>
  <c r="V1400" i="1"/>
  <c r="Z1400" i="1"/>
  <c r="V786" i="1"/>
  <c r="Z786" i="1"/>
  <c r="V407" i="1"/>
  <c r="Z407" i="1"/>
  <c r="V203" i="1"/>
  <c r="Z203" i="1"/>
  <c r="V2164" i="1"/>
  <c r="Z2164" i="1"/>
  <c r="V1890" i="1"/>
  <c r="Z1890" i="1"/>
  <c r="V1097" i="1"/>
  <c r="Z1097" i="1"/>
  <c r="V1053" i="1"/>
  <c r="Z1053" i="1"/>
  <c r="V1671" i="1"/>
  <c r="Z1671" i="1"/>
  <c r="V1111" i="1"/>
  <c r="Z1111" i="1"/>
  <c r="V39" i="1"/>
  <c r="Z39" i="1"/>
  <c r="V190" i="1"/>
  <c r="Z190" i="1"/>
  <c r="V267" i="1"/>
  <c r="Z267" i="1"/>
  <c r="V285" i="1"/>
  <c r="Z285" i="1"/>
  <c r="V378" i="1"/>
  <c r="Z378" i="1"/>
  <c r="V409" i="1"/>
  <c r="Z409" i="1"/>
  <c r="V455" i="1"/>
  <c r="Z455" i="1"/>
  <c r="V481" i="1"/>
  <c r="Z481" i="1"/>
  <c r="V568" i="1"/>
  <c r="Z568" i="1"/>
  <c r="V575" i="1"/>
  <c r="Z575" i="1"/>
  <c r="V597" i="1"/>
  <c r="Z597" i="1"/>
  <c r="V612" i="1"/>
  <c r="Z612" i="1"/>
  <c r="V2049" i="1"/>
  <c r="V1621" i="1"/>
  <c r="V1463" i="1"/>
  <c r="V1361" i="1"/>
  <c r="V937" i="1"/>
  <c r="V1828" i="1"/>
  <c r="Z1828" i="1"/>
  <c r="V1571" i="1"/>
  <c r="Z1571" i="1"/>
  <c r="V1033" i="1"/>
  <c r="Z1033" i="1"/>
  <c r="V1359" i="1"/>
  <c r="Z1359" i="1"/>
  <c r="V1685" i="1"/>
  <c r="Z1685" i="1"/>
  <c r="V1144" i="1"/>
  <c r="Z1144" i="1"/>
  <c r="V713" i="1"/>
  <c r="Z713" i="1"/>
  <c r="V1114" i="1"/>
  <c r="Z1114" i="1"/>
  <c r="V1335" i="1"/>
  <c r="Z1335" i="1"/>
  <c r="V2106" i="1"/>
  <c r="Z2106" i="1"/>
  <c r="V615" i="1"/>
  <c r="Z615" i="1"/>
  <c r="V636" i="1"/>
  <c r="Z636" i="1"/>
  <c r="V1759" i="1"/>
  <c r="Z1759" i="1"/>
  <c r="V1218" i="1"/>
  <c r="V946" i="1"/>
  <c r="Z946" i="1"/>
  <c r="V1800" i="1"/>
  <c r="Z1800" i="1"/>
  <c r="V1052" i="1"/>
  <c r="Z1052" i="1"/>
  <c r="V1192" i="1"/>
  <c r="Z1192" i="1"/>
  <c r="V1979" i="1"/>
  <c r="V904" i="1"/>
  <c r="Z904" i="1"/>
  <c r="V2148" i="1"/>
  <c r="Z2148" i="1"/>
  <c r="V1796" i="1"/>
  <c r="Z1796" i="1"/>
  <c r="V2105" i="1"/>
  <c r="Z2105" i="1"/>
  <c r="V1901" i="1"/>
  <c r="Z1901" i="1"/>
  <c r="V1662" i="1"/>
  <c r="Z1662" i="1"/>
  <c r="V1514" i="1"/>
  <c r="Z1514" i="1"/>
  <c r="V1409" i="1"/>
  <c r="Z1409" i="1"/>
  <c r="V1260" i="1"/>
  <c r="Z1260" i="1"/>
  <c r="V1085" i="1"/>
  <c r="Z1085" i="1"/>
  <c r="V1154" i="1"/>
  <c r="Z1154" i="1"/>
  <c r="V1220" i="1"/>
  <c r="Z1220" i="1"/>
  <c r="V797" i="1"/>
  <c r="Z797" i="1"/>
  <c r="V546" i="1"/>
  <c r="Z546" i="1"/>
  <c r="V391" i="1"/>
  <c r="Z391" i="1"/>
  <c r="V175" i="1"/>
  <c r="Z175" i="1"/>
  <c r="V25" i="1"/>
  <c r="Z25" i="1"/>
  <c r="V496" i="1"/>
  <c r="Z496" i="1"/>
  <c r="V2089" i="1"/>
  <c r="Z2089" i="1"/>
  <c r="V1884" i="1"/>
  <c r="Z1884" i="1"/>
  <c r="V1718" i="1"/>
  <c r="Z1718" i="1"/>
  <c r="V1625" i="1"/>
  <c r="Z1625" i="1"/>
  <c r="V1562" i="1"/>
  <c r="Z1562" i="1"/>
  <c r="V1078" i="1"/>
  <c r="Z1078" i="1"/>
  <c r="V1029" i="1"/>
  <c r="Z1029" i="1"/>
  <c r="V563" i="1"/>
  <c r="Z563" i="1"/>
  <c r="V462" i="1"/>
  <c r="Z462" i="1"/>
  <c r="V197" i="1"/>
  <c r="Z197" i="1"/>
  <c r="V2118" i="1"/>
  <c r="Z2118" i="1"/>
  <c r="V1963" i="1"/>
  <c r="Z1963" i="1"/>
  <c r="V1576" i="1"/>
  <c r="Z1576" i="1"/>
  <c r="V1324" i="1"/>
  <c r="Z1324" i="1"/>
  <c r="V1113" i="1"/>
  <c r="Z1113" i="1"/>
  <c r="V1180" i="1"/>
  <c r="Z1180" i="1"/>
  <c r="V992" i="1"/>
  <c r="Z992" i="1"/>
  <c r="V864" i="1"/>
  <c r="Z864" i="1"/>
  <c r="V710" i="1"/>
  <c r="Z710" i="1"/>
  <c r="V527" i="1"/>
  <c r="Z527" i="1"/>
  <c r="V393" i="1"/>
  <c r="Z393" i="1"/>
  <c r="V310" i="1"/>
  <c r="Z310" i="1"/>
  <c r="V155" i="1"/>
  <c r="Z155" i="1"/>
  <c r="V56" i="1"/>
  <c r="Z56" i="1"/>
  <c r="V87" i="1"/>
  <c r="Z87" i="1"/>
  <c r="V68" i="1"/>
  <c r="Z68" i="1"/>
  <c r="V2067" i="1"/>
  <c r="Z2067" i="1"/>
  <c r="V1932" i="1"/>
  <c r="Z1932" i="1"/>
  <c r="V1655" i="1"/>
  <c r="Z1655" i="1"/>
  <c r="V1509" i="1"/>
  <c r="Z1509" i="1"/>
  <c r="V1396" i="1"/>
  <c r="Z1396" i="1"/>
  <c r="V1031" i="1"/>
  <c r="Z1031" i="1"/>
  <c r="V754" i="1"/>
  <c r="Z754" i="1"/>
  <c r="V583" i="1"/>
  <c r="Z583" i="1"/>
  <c r="V502" i="1"/>
  <c r="Z502" i="1"/>
  <c r="V428" i="1"/>
  <c r="Z428" i="1"/>
  <c r="V354" i="1"/>
  <c r="Z354" i="1"/>
  <c r="V300" i="1"/>
  <c r="Z300" i="1"/>
  <c r="V221" i="1"/>
  <c r="Z221" i="1"/>
  <c r="V132" i="1"/>
  <c r="Z132" i="1"/>
  <c r="V8" i="1"/>
  <c r="Z8" i="1"/>
  <c r="V774" i="1"/>
  <c r="Z774" i="1"/>
  <c r="V549" i="1"/>
  <c r="Z549" i="1"/>
  <c r="V341" i="1"/>
  <c r="Z341" i="1"/>
  <c r="V2092" i="1"/>
  <c r="Z2092" i="1"/>
  <c r="V1965" i="1"/>
  <c r="Z1965" i="1"/>
  <c r="V1666" i="1"/>
  <c r="Z1666" i="1"/>
  <c r="V1502" i="1"/>
  <c r="Z1502" i="1"/>
  <c r="V1256" i="1"/>
  <c r="Z1256" i="1"/>
  <c r="V1320" i="1"/>
  <c r="Z1320" i="1"/>
  <c r="V1124" i="1"/>
  <c r="Z1124" i="1"/>
  <c r="V1191" i="1"/>
  <c r="Z1191" i="1"/>
  <c r="V1024" i="1"/>
  <c r="Z1024" i="1"/>
  <c r="V943" i="1"/>
  <c r="Z943" i="1"/>
  <c r="V830" i="1"/>
  <c r="Z830" i="1"/>
  <c r="V714" i="1"/>
  <c r="Z714" i="1"/>
  <c r="V540" i="1"/>
  <c r="Z540" i="1"/>
  <c r="V431" i="1"/>
  <c r="Z431" i="1"/>
  <c r="V336" i="1"/>
  <c r="Z336" i="1"/>
  <c r="V157" i="1"/>
  <c r="Z157" i="1"/>
  <c r="V66" i="1"/>
  <c r="Z66" i="1"/>
  <c r="V9" i="1"/>
  <c r="Z9" i="1"/>
  <c r="V791" i="1"/>
  <c r="Z791" i="1"/>
  <c r="V642" i="1"/>
  <c r="Z642" i="1"/>
  <c r="V459" i="1"/>
  <c r="Z459" i="1"/>
  <c r="V1951" i="1"/>
  <c r="Z1951" i="1"/>
  <c r="V980" i="1"/>
  <c r="Z980" i="1"/>
  <c r="V165" i="1"/>
  <c r="Z165" i="1"/>
  <c r="V1780" i="1"/>
  <c r="Z1780" i="1"/>
  <c r="V1169" i="1"/>
  <c r="Z1169" i="1"/>
  <c r="V130" i="1"/>
  <c r="Z130" i="1"/>
  <c r="V2027" i="1"/>
  <c r="Z2027" i="1"/>
  <c r="V688" i="1"/>
  <c r="Z688" i="1"/>
  <c r="V1254" i="1"/>
  <c r="Z1254" i="1"/>
  <c r="V673" i="1"/>
  <c r="Z673" i="1"/>
  <c r="V2146" i="1"/>
  <c r="Z2146" i="1"/>
  <c r="V1518" i="1"/>
  <c r="Z1518" i="1"/>
  <c r="V1292" i="1"/>
  <c r="Z1292" i="1"/>
  <c r="V639" i="1"/>
  <c r="Z639" i="1"/>
  <c r="V110" i="1"/>
  <c r="Z110" i="1"/>
  <c r="V344" i="1"/>
  <c r="Z344" i="1"/>
  <c r="V1843" i="1"/>
  <c r="Z1843" i="1"/>
  <c r="V940" i="1"/>
  <c r="Z940" i="1"/>
  <c r="V249" i="1"/>
  <c r="Z249" i="1"/>
  <c r="V76" i="1"/>
  <c r="Z76" i="1"/>
  <c r="V1071" i="1"/>
  <c r="Z1071" i="1"/>
  <c r="V926" i="1"/>
  <c r="Z926" i="1"/>
  <c r="V286" i="1"/>
  <c r="Z286" i="1"/>
  <c r="V64" i="1"/>
  <c r="Z64" i="1"/>
  <c r="V23" i="1"/>
  <c r="Z23" i="1"/>
  <c r="V92" i="1"/>
  <c r="Z92" i="1"/>
  <c r="V136" i="1"/>
  <c r="Z136" i="1"/>
  <c r="V82" i="1"/>
  <c r="Z82" i="1"/>
  <c r="V115" i="1"/>
  <c r="Z115" i="1"/>
  <c r="V121" i="1"/>
  <c r="Z121" i="1"/>
  <c r="V127" i="1"/>
  <c r="Z127" i="1"/>
  <c r="V158" i="1"/>
  <c r="Z158" i="1"/>
  <c r="V227" i="1"/>
  <c r="V235" i="1"/>
  <c r="Z235" i="1"/>
  <c r="V278" i="1"/>
  <c r="Z278" i="1"/>
  <c r="V312" i="1"/>
  <c r="Z312" i="1"/>
  <c r="V319" i="1"/>
  <c r="Z319" i="1"/>
  <c r="V384" i="1"/>
  <c r="V399" i="1"/>
  <c r="Z399" i="1"/>
  <c r="V419" i="1"/>
  <c r="Z419" i="1"/>
  <c r="V543" i="1"/>
  <c r="Z543" i="1"/>
  <c r="V576" i="1"/>
  <c r="Z576" i="1"/>
  <c r="V590" i="1"/>
  <c r="Z590" i="1"/>
  <c r="V599" i="1"/>
  <c r="Z599" i="1"/>
  <c r="V614" i="1"/>
  <c r="Z614" i="1"/>
  <c r="V2028" i="1"/>
  <c r="V1656" i="1"/>
  <c r="V1280" i="1"/>
  <c r="V1290" i="1"/>
  <c r="V928" i="1"/>
  <c r="V799" i="1"/>
  <c r="V1891" i="1"/>
  <c r="Z1891" i="1"/>
  <c r="V1597" i="1"/>
  <c r="Z1597" i="1"/>
  <c r="V934" i="1"/>
  <c r="Z934" i="1"/>
  <c r="V2125" i="1"/>
  <c r="Z2125" i="1"/>
  <c r="V1629" i="1"/>
  <c r="Z1629" i="1"/>
  <c r="V1572" i="1"/>
  <c r="Z1572" i="1"/>
  <c r="V1076" i="1"/>
  <c r="Z1076" i="1"/>
  <c r="V944" i="1"/>
  <c r="Z944" i="1"/>
  <c r="V1903" i="1"/>
  <c r="Z1903" i="1"/>
  <c r="V2163" i="1"/>
  <c r="Z2163" i="1"/>
  <c r="V1340" i="1"/>
  <c r="Z1340" i="1"/>
  <c r="V1319" i="1"/>
  <c r="Z1319" i="1"/>
  <c r="V779" i="1"/>
  <c r="V2017" i="1"/>
  <c r="Z2017" i="1"/>
  <c r="V748" i="1"/>
  <c r="Z748" i="1"/>
  <c r="V735" i="1"/>
  <c r="Z735" i="1"/>
  <c r="V2121" i="1"/>
  <c r="Z2121" i="1"/>
  <c r="V1545" i="1"/>
  <c r="Z1545" i="1"/>
  <c r="V938" i="1"/>
  <c r="Z938" i="1"/>
  <c r="V2126" i="1"/>
  <c r="Z2126" i="1"/>
  <c r="V1179" i="1"/>
  <c r="Z1179" i="1"/>
  <c r="V1209" i="1"/>
  <c r="Z1209" i="1"/>
  <c r="V1422" i="1"/>
  <c r="Z1422" i="1"/>
  <c r="V1165" i="1"/>
  <c r="Z1165" i="1"/>
  <c r="V2168" i="1"/>
  <c r="Z2168" i="1"/>
  <c r="V796" i="1"/>
  <c r="Z796" i="1"/>
  <c r="V822" i="1"/>
  <c r="Z822" i="1"/>
  <c r="V2064" i="1"/>
  <c r="Z2064" i="1"/>
  <c r="V1680" i="1"/>
  <c r="Z1680" i="1"/>
  <c r="V1525" i="1"/>
  <c r="Z1525" i="1"/>
  <c r="V820" i="1"/>
  <c r="Z820" i="1"/>
  <c r="V2024" i="1"/>
  <c r="Z2024" i="1"/>
  <c r="V1868" i="1"/>
  <c r="Z1868" i="1"/>
  <c r="V1670" i="1"/>
  <c r="Z1670" i="1"/>
  <c r="V1522" i="1"/>
  <c r="Z1522" i="1"/>
  <c r="V1094" i="1"/>
  <c r="Z1094" i="1"/>
  <c r="V1028" i="1"/>
  <c r="Z1028" i="1"/>
  <c r="V761" i="1"/>
  <c r="Z761" i="1"/>
  <c r="V489" i="1"/>
  <c r="Z489" i="1"/>
  <c r="V400" i="1"/>
  <c r="Z400" i="1"/>
  <c r="V472" i="1"/>
  <c r="Z472" i="1"/>
  <c r="V91" i="1"/>
  <c r="Z91" i="1"/>
  <c r="V1877" i="1"/>
  <c r="Z1877" i="1"/>
  <c r="V1702" i="1"/>
  <c r="Z1702" i="1"/>
  <c r="V1633" i="1"/>
  <c r="Z1633" i="1"/>
  <c r="V1523" i="1"/>
  <c r="Z1523" i="1"/>
  <c r="V697" i="1"/>
  <c r="Z697" i="1"/>
  <c r="V295" i="1"/>
  <c r="Z295" i="1"/>
  <c r="V189" i="1"/>
  <c r="Z189" i="1"/>
  <c r="V30" i="1"/>
  <c r="Z30" i="1"/>
  <c r="V215" i="1"/>
  <c r="Z215" i="1"/>
  <c r="V2134" i="1"/>
  <c r="Z2134" i="1"/>
  <c r="V1907" i="1"/>
  <c r="Z1907" i="1"/>
  <c r="V1664" i="1"/>
  <c r="Z1664" i="1"/>
  <c r="V1555" i="1"/>
  <c r="Z1555" i="1"/>
  <c r="V1121" i="1"/>
  <c r="Z1121" i="1"/>
  <c r="V1000" i="1"/>
  <c r="Z1000" i="1"/>
  <c r="V850" i="1"/>
  <c r="Z850" i="1"/>
  <c r="V654" i="1"/>
  <c r="Z654" i="1"/>
  <c r="V501" i="1"/>
  <c r="Z501" i="1"/>
  <c r="V402" i="1"/>
  <c r="Z402" i="1"/>
  <c r="V299" i="1"/>
  <c r="Z299" i="1"/>
  <c r="V129" i="1"/>
  <c r="Z129" i="1"/>
  <c r="V35" i="1"/>
  <c r="Z35" i="1"/>
  <c r="V53" i="1"/>
  <c r="Z53" i="1"/>
  <c r="V2075" i="1"/>
  <c r="Z2075" i="1"/>
  <c r="V1956" i="1"/>
  <c r="Z1956" i="1"/>
  <c r="V1720" i="1"/>
  <c r="Z1720" i="1"/>
  <c r="V1501" i="1"/>
  <c r="Z1501" i="1"/>
  <c r="V1404" i="1"/>
  <c r="Z1404" i="1"/>
  <c r="V1255" i="1"/>
  <c r="Z1255" i="1"/>
  <c r="V1131" i="1"/>
  <c r="Z1131" i="1"/>
  <c r="V865" i="1"/>
  <c r="Z865" i="1"/>
  <c r="V736" i="1"/>
  <c r="Z736" i="1"/>
  <c r="V417" i="1"/>
  <c r="Z417" i="1"/>
  <c r="V362" i="1"/>
  <c r="Z362" i="1"/>
  <c r="V297" i="1"/>
  <c r="Z297" i="1"/>
  <c r="V107" i="1"/>
  <c r="Z107" i="1"/>
  <c r="V952" i="1"/>
  <c r="Z952" i="1"/>
  <c r="V741" i="1"/>
  <c r="Z741" i="1"/>
  <c r="V598" i="1"/>
  <c r="Z598" i="1"/>
  <c r="V2035" i="1"/>
  <c r="Z2035" i="1"/>
  <c r="V1911" i="1"/>
  <c r="Z1911" i="1"/>
  <c r="V1674" i="1"/>
  <c r="Z1674" i="1"/>
  <c r="V1461" i="1"/>
  <c r="Z1461" i="1"/>
  <c r="V1264" i="1"/>
  <c r="Z1264" i="1"/>
  <c r="V1065" i="1"/>
  <c r="Z1065" i="1"/>
  <c r="V1132" i="1"/>
  <c r="Z1132" i="1"/>
  <c r="V1200" i="1"/>
  <c r="Z1200" i="1"/>
  <c r="V1007" i="1"/>
  <c r="Z1007" i="1"/>
  <c r="V951" i="1"/>
  <c r="Z951" i="1"/>
  <c r="V807" i="1"/>
  <c r="Z807" i="1"/>
  <c r="V691" i="1"/>
  <c r="Z691" i="1"/>
  <c r="V531" i="1"/>
  <c r="Z531" i="1"/>
  <c r="V439" i="1"/>
  <c r="Z439" i="1"/>
  <c r="V302" i="1"/>
  <c r="Z302" i="1"/>
  <c r="V913" i="1"/>
  <c r="Z913" i="1"/>
  <c r="V784" i="1"/>
  <c r="Z784" i="1"/>
  <c r="V631" i="1"/>
  <c r="Z631" i="1"/>
  <c r="V2197" i="1"/>
  <c r="Z2197" i="1"/>
  <c r="V1974" i="1"/>
  <c r="Z1974" i="1"/>
  <c r="V1667" i="1"/>
  <c r="Z1667" i="1"/>
  <c r="V1503" i="1"/>
  <c r="Z1503" i="1"/>
  <c r="V1257" i="1"/>
  <c r="Z1257" i="1"/>
  <c r="V1074" i="1"/>
  <c r="Z1074" i="1"/>
  <c r="V1959" i="1"/>
  <c r="Z1959" i="1"/>
  <c r="V1328" i="1"/>
  <c r="Z1328" i="1"/>
  <c r="V1109" i="1"/>
  <c r="Z1109" i="1"/>
  <c r="V996" i="1"/>
  <c r="Z996" i="1"/>
  <c r="V840" i="1"/>
  <c r="Z840" i="1"/>
  <c r="V1203" i="1"/>
  <c r="Z1203" i="1"/>
  <c r="V123" i="1"/>
  <c r="Z123" i="1"/>
  <c r="V177" i="1"/>
  <c r="Z177" i="1"/>
  <c r="V483" i="1"/>
  <c r="Z483" i="1"/>
  <c r="V602" i="1"/>
  <c r="Z602" i="1"/>
  <c r="V929" i="1"/>
  <c r="Z929" i="1"/>
  <c r="V832" i="1"/>
  <c r="Z832" i="1"/>
  <c r="V1047" i="1"/>
  <c r="Z1047" i="1"/>
  <c r="V71" i="1"/>
  <c r="Z71" i="1"/>
  <c r="V98" i="1"/>
  <c r="Z98" i="1"/>
  <c r="V112" i="1"/>
  <c r="Z112" i="1"/>
  <c r="V128" i="1"/>
  <c r="Z128" i="1"/>
  <c r="V156" i="1"/>
  <c r="Z156" i="1"/>
  <c r="V182" i="1"/>
  <c r="Z182" i="1"/>
  <c r="V191" i="1"/>
  <c r="Z191" i="1"/>
  <c r="V262" i="1"/>
  <c r="Z262" i="1"/>
  <c r="V251" i="1"/>
  <c r="Z251" i="1"/>
  <c r="V303" i="1"/>
  <c r="V358" i="1"/>
  <c r="V377" i="1"/>
  <c r="Z377" i="1"/>
  <c r="V461" i="1"/>
  <c r="V601" i="1"/>
  <c r="Z601" i="1"/>
  <c r="V2193" i="1"/>
  <c r="V1099" i="1"/>
  <c r="V1081" i="1"/>
  <c r="V1216" i="1"/>
  <c r="V2057" i="1"/>
  <c r="Z2057" i="1"/>
  <c r="V1536" i="1"/>
  <c r="Z1536" i="1"/>
  <c r="V696" i="1"/>
  <c r="Z696" i="1"/>
  <c r="V948" i="1"/>
  <c r="Z948" i="1"/>
  <c r="V942" i="1"/>
  <c r="Z942" i="1"/>
  <c r="V1862" i="1"/>
  <c r="V1707" i="1"/>
  <c r="Z1707" i="1"/>
  <c r="V1466" i="1"/>
  <c r="Z1466" i="1"/>
  <c r="V1540" i="1"/>
  <c r="Z1540" i="1"/>
  <c r="V780" i="1"/>
  <c r="Z780" i="1"/>
  <c r="V798" i="1"/>
  <c r="Z798" i="1"/>
  <c r="V882" i="1"/>
  <c r="Z882" i="1"/>
  <c r="V1136" i="1"/>
  <c r="Z1136" i="1"/>
  <c r="V2043" i="1"/>
  <c r="Z2043" i="1"/>
  <c r="V2005" i="1"/>
  <c r="Z2005" i="1"/>
  <c r="V693" i="1"/>
  <c r="Z693" i="1"/>
  <c r="V2048" i="1"/>
  <c r="Z2048" i="1"/>
  <c r="V1952" i="1"/>
  <c r="V1382" i="1"/>
  <c r="Z1382" i="1"/>
  <c r="V1596" i="1"/>
  <c r="Z1596" i="1"/>
  <c r="V1343" i="1"/>
  <c r="Z1343" i="1"/>
  <c r="V2056" i="1"/>
  <c r="Z2056" i="1"/>
  <c r="V1129" i="1"/>
  <c r="Z1129" i="1"/>
  <c r="V1037" i="1"/>
  <c r="Z1037" i="1"/>
  <c r="V793" i="1"/>
  <c r="Z793" i="1"/>
  <c r="V1873" i="1"/>
  <c r="Z1873" i="1"/>
  <c r="V2191" i="1"/>
  <c r="Z2191" i="1"/>
  <c r="V838" i="1"/>
  <c r="Z838" i="1"/>
  <c r="V1787" i="1"/>
  <c r="Z1787" i="1"/>
  <c r="V1717" i="1"/>
  <c r="Z1717" i="1"/>
  <c r="V1513" i="1"/>
  <c r="Z1513" i="1"/>
  <c r="V1977" i="1"/>
  <c r="Z1977" i="1"/>
  <c r="V1506" i="1"/>
  <c r="Z1506" i="1"/>
  <c r="V1876" i="1"/>
  <c r="Z1876" i="1"/>
  <c r="V1616" i="1"/>
  <c r="Z1616" i="1"/>
  <c r="V1498" i="1"/>
  <c r="Z1498" i="1"/>
  <c r="V1330" i="1"/>
  <c r="Z1330" i="1"/>
  <c r="V1284" i="1"/>
  <c r="Z1284" i="1"/>
  <c r="V1102" i="1"/>
  <c r="Z1102" i="1"/>
  <c r="V1170" i="1"/>
  <c r="Z1170" i="1"/>
  <c r="V916" i="1"/>
  <c r="Z916" i="1"/>
  <c r="V671" i="1"/>
  <c r="Z671" i="1"/>
  <c r="V476" i="1"/>
  <c r="Z476" i="1"/>
  <c r="V338" i="1"/>
  <c r="Z338" i="1"/>
  <c r="V144" i="1"/>
  <c r="Z144" i="1"/>
  <c r="V58" i="1"/>
  <c r="Z58" i="1"/>
  <c r="V374" i="1"/>
  <c r="Z374" i="1"/>
  <c r="V2185" i="1"/>
  <c r="Z2185" i="1"/>
  <c r="V2025" i="1"/>
  <c r="Z2025" i="1"/>
  <c r="V1710" i="1"/>
  <c r="Z1710" i="1"/>
  <c r="V1600" i="1"/>
  <c r="Z1600" i="1"/>
  <c r="V1285" i="1"/>
  <c r="Z1285" i="1"/>
  <c r="V1095" i="1"/>
  <c r="Z1095" i="1"/>
  <c r="V849" i="1"/>
  <c r="Z849" i="1"/>
  <c r="V689" i="1"/>
  <c r="Z689" i="1"/>
  <c r="V547" i="1"/>
  <c r="Z547" i="1"/>
  <c r="V424" i="1"/>
  <c r="Z424" i="1"/>
  <c r="V179" i="1"/>
  <c r="Z179" i="1"/>
  <c r="V802" i="1"/>
  <c r="Z802" i="1"/>
  <c r="V162" i="1"/>
  <c r="Z162" i="1"/>
  <c r="V2090" i="1"/>
  <c r="Z2090" i="1"/>
  <c r="V1885" i="1"/>
  <c r="Z1885" i="1"/>
  <c r="V1646" i="1"/>
  <c r="Z1646" i="1"/>
  <c r="V1563" i="1"/>
  <c r="Z1563" i="1"/>
  <c r="V491" i="1"/>
  <c r="Z491" i="1"/>
  <c r="V387" i="1"/>
  <c r="Z387" i="1"/>
  <c r="V120" i="1"/>
  <c r="Z120" i="1"/>
  <c r="V7" i="1"/>
  <c r="Z7" i="1"/>
  <c r="V813" i="1"/>
  <c r="Z813" i="1"/>
  <c r="V93" i="1"/>
  <c r="Z93" i="1"/>
  <c r="V2083" i="1"/>
  <c r="Z2083" i="1"/>
  <c r="V1904" i="1"/>
  <c r="Z1904" i="1"/>
  <c r="V1697" i="1"/>
  <c r="Z1697" i="1"/>
  <c r="V1627" i="1"/>
  <c r="Z1627" i="1"/>
  <c r="V1474" i="1"/>
  <c r="Z1474" i="1"/>
  <c r="V1325" i="1"/>
  <c r="Z1325" i="1"/>
  <c r="V1271" i="1"/>
  <c r="Z1271" i="1"/>
  <c r="V1140" i="1"/>
  <c r="Z1140" i="1"/>
  <c r="V289" i="1"/>
  <c r="Z289" i="1"/>
  <c r="V103" i="1"/>
  <c r="Z103" i="1"/>
  <c r="V921" i="1"/>
  <c r="Z921" i="1"/>
  <c r="V539" i="1"/>
  <c r="Z539" i="1"/>
  <c r="V1887" i="1"/>
  <c r="Z1887" i="1"/>
  <c r="V757" i="1"/>
  <c r="Z757" i="1"/>
  <c r="V420" i="1"/>
  <c r="Z420" i="1"/>
  <c r="V200" i="1"/>
  <c r="Z200" i="1"/>
  <c r="V390" i="1"/>
  <c r="Z390" i="1"/>
  <c r="V2172" i="1"/>
  <c r="Z2172" i="1"/>
  <c r="V2085" i="1"/>
  <c r="Z2085" i="1"/>
  <c r="V2096" i="1"/>
  <c r="Z2096" i="1"/>
  <c r="V1676" i="1"/>
  <c r="Z1676" i="1"/>
  <c r="V1117" i="1"/>
  <c r="Z1117" i="1"/>
  <c r="V809" i="1"/>
  <c r="Z809" i="1"/>
  <c r="V122" i="1"/>
  <c r="Z122" i="1"/>
  <c r="V1027" i="1"/>
  <c r="Z1027" i="1"/>
  <c r="V604" i="1"/>
  <c r="Z604" i="1"/>
  <c r="V2131" i="1"/>
  <c r="Z2131" i="1"/>
  <c r="V1944" i="1"/>
  <c r="Z1944" i="1"/>
  <c r="V1725" i="1"/>
  <c r="Z1725" i="1"/>
  <c r="V1219" i="1"/>
  <c r="Z1219" i="1"/>
  <c r="R451" i="1"/>
  <c r="R454" i="1"/>
  <c r="R1829" i="1"/>
  <c r="R1910" i="1"/>
  <c r="R1882" i="1"/>
  <c r="R2032" i="1"/>
  <c r="Y2032" i="1" s="1"/>
  <c r="R2074" i="1"/>
  <c r="Y2074" i="1" s="1"/>
  <c r="R2025" i="1"/>
  <c r="Y2025" i="1" s="1"/>
  <c r="R2067" i="1"/>
  <c r="Y2067" i="1" s="1"/>
  <c r="R2059" i="1"/>
  <c r="Y2059" i="1" s="1"/>
  <c r="R2042" i="1"/>
  <c r="Y2042" i="1" s="1"/>
  <c r="R2055" i="1"/>
  <c r="R2011" i="1"/>
  <c r="Y2011" i="1" s="1"/>
  <c r="R2108" i="1"/>
  <c r="R1976" i="1"/>
  <c r="R1972" i="1"/>
  <c r="R2060" i="1"/>
  <c r="Y2060" i="1" s="1"/>
  <c r="R2093" i="1"/>
  <c r="Y2093" i="1" s="1"/>
  <c r="R2008" i="1"/>
  <c r="Y2008" i="1" s="1"/>
  <c r="R2009" i="1"/>
  <c r="Y2009" i="1" s="1"/>
  <c r="R2041" i="1"/>
  <c r="Y2041" i="1" s="1"/>
  <c r="R2073" i="1"/>
  <c r="R2078" i="1"/>
  <c r="Y2078" i="1" s="1"/>
  <c r="R2044" i="1"/>
  <c r="Y2044" i="1" s="1"/>
  <c r="R2045" i="1"/>
  <c r="Y2045" i="1" s="1"/>
  <c r="R1954" i="1"/>
  <c r="Y1954" i="1" s="1"/>
  <c r="R1960" i="1"/>
  <c r="Y1960" i="1" s="1"/>
  <c r="R1962" i="1"/>
  <c r="Y1962" i="1" s="1"/>
  <c r="R1971" i="1"/>
  <c r="R891" i="1"/>
  <c r="R861" i="1"/>
  <c r="R844" i="1"/>
  <c r="Y844" i="1" s="1"/>
  <c r="R892" i="1"/>
  <c r="R985" i="1"/>
  <c r="R888" i="1"/>
  <c r="R867" i="1"/>
  <c r="R999" i="1"/>
  <c r="R983" i="1"/>
  <c r="R973" i="1"/>
  <c r="R828" i="1"/>
  <c r="R827" i="1"/>
  <c r="Y827" i="1" s="1"/>
  <c r="R877" i="1"/>
  <c r="Y877" i="1" s="1"/>
  <c r="R865" i="1"/>
  <c r="Y865" i="1" s="1"/>
  <c r="R852" i="1"/>
  <c r="R988" i="1"/>
  <c r="Y988" i="1" s="1"/>
  <c r="R890" i="1"/>
  <c r="R899" i="1"/>
  <c r="R836" i="1"/>
  <c r="Y836" i="1" s="1"/>
  <c r="R909" i="1"/>
  <c r="Y909" i="1" s="1"/>
  <c r="R1003" i="1"/>
  <c r="R864" i="1"/>
  <c r="R914" i="1"/>
  <c r="R1464" i="1"/>
  <c r="Y1464" i="1" s="1"/>
  <c r="R1795" i="1"/>
  <c r="R1787" i="1"/>
  <c r="Y1787" i="1" s="1"/>
  <c r="R1605" i="1"/>
  <c r="R1785" i="1"/>
  <c r="R1784" i="1"/>
  <c r="R1760" i="1"/>
  <c r="R1767" i="1"/>
  <c r="R1763" i="1"/>
  <c r="Y1763" i="1" s="1"/>
  <c r="R1765" i="1"/>
  <c r="R1607" i="1"/>
  <c r="R1693" i="1"/>
  <c r="R1604" i="1"/>
  <c r="R1600" i="1"/>
  <c r="R1686" i="1"/>
  <c r="R1669" i="1"/>
  <c r="Y1669" i="1" s="1"/>
  <c r="R1714" i="1"/>
  <c r="Y1714" i="1" s="1"/>
  <c r="R1707" i="1"/>
  <c r="Y1707" i="1" s="1"/>
  <c r="R1680" i="1"/>
  <c r="Y1680" i="1" s="1"/>
  <c r="R1711" i="1"/>
  <c r="R1665" i="1"/>
  <c r="R1715" i="1"/>
  <c r="R1618" i="1"/>
  <c r="Y1618" i="1" s="1"/>
  <c r="R1623" i="1"/>
  <c r="R1606" i="1"/>
  <c r="R1601" i="1"/>
  <c r="Y1601" i="1" s="1"/>
  <c r="R1718" i="1"/>
  <c r="R1602" i="1"/>
  <c r="R1608" i="1"/>
  <c r="R1603" i="1"/>
  <c r="R1635" i="1"/>
  <c r="Y1635" i="1" s="1"/>
  <c r="R1690" i="1"/>
  <c r="R1666" i="1"/>
  <c r="Y1666" i="1" s="1"/>
  <c r="R1689" i="1"/>
  <c r="R1704" i="1"/>
  <c r="R1682" i="1"/>
  <c r="R1700" i="1"/>
  <c r="Y1700" i="1" s="1"/>
  <c r="R1674" i="1"/>
  <c r="R1655" i="1"/>
  <c r="R1619" i="1"/>
  <c r="R1645" i="1"/>
  <c r="Y1645" i="1" s="1"/>
  <c r="R1625" i="1"/>
  <c r="Y1625" i="1" s="1"/>
  <c r="R1638" i="1"/>
  <c r="R1661" i="1"/>
  <c r="R1629" i="1"/>
  <c r="R1642" i="1"/>
  <c r="R1622" i="1"/>
  <c r="Y1622" i="1" s="1"/>
  <c r="R1644" i="1"/>
  <c r="R1657" i="1"/>
  <c r="R1637" i="1"/>
  <c r="Y1637" i="1" s="1"/>
  <c r="R1648" i="1"/>
  <c r="Y1648" i="1" s="1"/>
  <c r="R1616" i="1"/>
  <c r="Y1616" i="1" s="1"/>
  <c r="R1563" i="1"/>
  <c r="R1525" i="1"/>
  <c r="R1555" i="1"/>
  <c r="R1583" i="1"/>
  <c r="R1527" i="1"/>
  <c r="Y1527" i="1" s="1"/>
  <c r="R1386" i="1"/>
  <c r="Y1386" i="1" s="1"/>
  <c r="R1359" i="1"/>
  <c r="R1532" i="1"/>
  <c r="R1569" i="1"/>
  <c r="R1504" i="1"/>
  <c r="R1581" i="1"/>
  <c r="R1597" i="1"/>
  <c r="R1285" i="1"/>
  <c r="R1322" i="1"/>
  <c r="R1520" i="1"/>
  <c r="R1515" i="1"/>
  <c r="Y1515" i="1" s="1"/>
  <c r="R1325" i="1"/>
  <c r="Y1325" i="1" s="1"/>
  <c r="R1287" i="1"/>
  <c r="R1519" i="1"/>
  <c r="R1529" i="1"/>
  <c r="Y1529" i="1" s="1"/>
  <c r="R1508" i="1"/>
  <c r="R1580" i="1"/>
  <c r="R1539" i="1"/>
  <c r="R1545" i="1"/>
  <c r="R1561" i="1"/>
  <c r="R1479" i="1"/>
  <c r="R1562" i="1"/>
  <c r="Y1562" i="1" s="1"/>
  <c r="R1480" i="1"/>
  <c r="R1577" i="1"/>
  <c r="R1524" i="1"/>
  <c r="Y1524" i="1" s="1"/>
  <c r="R1517" i="1"/>
  <c r="R1531" i="1"/>
  <c r="R1482" i="1"/>
  <c r="R1579" i="1"/>
  <c r="R1502" i="1"/>
  <c r="Y1502" i="1" s="1"/>
  <c r="R1534" i="1"/>
  <c r="R1584" i="1"/>
  <c r="R1390" i="1"/>
  <c r="Y1390" i="1" s="1"/>
  <c r="R1341" i="1"/>
  <c r="Y1341" i="1" s="1"/>
  <c r="R1305" i="1"/>
  <c r="Y1305" i="1" s="1"/>
  <c r="R1296" i="1"/>
  <c r="Y1296" i="1" s="1"/>
  <c r="R1337" i="1"/>
  <c r="R1495" i="1"/>
  <c r="Y1495" i="1" s="1"/>
  <c r="R1533" i="1"/>
  <c r="Y1533" i="1" s="1"/>
  <c r="R1509" i="1"/>
  <c r="Y1509" i="1" s="1"/>
  <c r="R1540" i="1"/>
  <c r="Y1540" i="1" s="1"/>
  <c r="R1593" i="1"/>
  <c r="R1541" i="1"/>
  <c r="Y1541" i="1" s="1"/>
  <c r="R1554" i="1"/>
  <c r="R1500" i="1"/>
  <c r="R1591" i="1"/>
  <c r="R1543" i="1"/>
  <c r="Y1543" i="1" s="1"/>
  <c r="R1503" i="1"/>
  <c r="Y1503" i="1" s="1"/>
  <c r="R1553" i="1"/>
  <c r="R1492" i="1"/>
  <c r="R1596" i="1"/>
  <c r="Y1596" i="1" s="1"/>
  <c r="R1518" i="1"/>
  <c r="Y1518" i="1" s="1"/>
  <c r="R1125" i="1"/>
  <c r="Y1125" i="1" s="1"/>
  <c r="R1288" i="1"/>
  <c r="Y1288" i="1" s="1"/>
  <c r="R1370" i="1"/>
  <c r="Y1370" i="1" s="1"/>
  <c r="R1315" i="1"/>
  <c r="Y1315" i="1" s="1"/>
  <c r="R1338" i="1"/>
  <c r="Y1338" i="1" s="1"/>
  <c r="R1339" i="1"/>
  <c r="R1289" i="1"/>
  <c r="Y1289" i="1" s="1"/>
  <c r="R1309" i="1"/>
  <c r="R1379" i="1"/>
  <c r="Y1379" i="1" s="1"/>
  <c r="R1254" i="1"/>
  <c r="Y1254" i="1" s="1"/>
  <c r="R1365" i="1"/>
  <c r="Y1365" i="1" s="1"/>
  <c r="R1330" i="1"/>
  <c r="Y1330" i="1" s="1"/>
  <c r="R1280" i="1"/>
  <c r="Y1280" i="1" s="1"/>
  <c r="R1382" i="1"/>
  <c r="R1257" i="1"/>
  <c r="R1297" i="1"/>
  <c r="Y1297" i="1" s="1"/>
  <c r="R1344" i="1"/>
  <c r="R1294" i="1"/>
  <c r="R1396" i="1"/>
  <c r="R1271" i="1"/>
  <c r="R1320" i="1"/>
  <c r="Y1320" i="1" s="1"/>
  <c r="R1349" i="1"/>
  <c r="Y1349" i="1" s="1"/>
  <c r="R1299" i="1"/>
  <c r="R1398" i="1"/>
  <c r="Y1398" i="1" s="1"/>
  <c r="R1279" i="1"/>
  <c r="R1357" i="1"/>
  <c r="Y1357" i="1" s="1"/>
  <c r="R1307" i="1"/>
  <c r="Y1307" i="1" s="1"/>
  <c r="R1321" i="1"/>
  <c r="Y1321" i="1" s="1"/>
  <c r="R1075" i="1"/>
  <c r="Y1075" i="1" s="1"/>
  <c r="R1083" i="1"/>
  <c r="Y1083" i="1" s="1"/>
  <c r="R1109" i="1"/>
  <c r="Y1109" i="1" s="1"/>
  <c r="R1036" i="1"/>
  <c r="R1056" i="1"/>
  <c r="Y1056" i="1" s="1"/>
  <c r="R1171" i="1"/>
  <c r="R1071" i="1"/>
  <c r="Y1071" i="1" s="1"/>
  <c r="R1163" i="1"/>
  <c r="Y1163" i="1" s="1"/>
  <c r="R1080" i="1"/>
  <c r="Y1080" i="1" s="1"/>
  <c r="R1196" i="1"/>
  <c r="R1194" i="1"/>
  <c r="R1191" i="1"/>
  <c r="Y1191" i="1" s="1"/>
  <c r="R1182" i="1"/>
  <c r="Y1182" i="1" s="1"/>
  <c r="R1167" i="1"/>
  <c r="Y1167" i="1" s="1"/>
  <c r="R1148" i="1"/>
  <c r="Y1148" i="1" s="1"/>
  <c r="R1152" i="1"/>
  <c r="Y1152" i="1" s="1"/>
  <c r="R1132" i="1"/>
  <c r="Y1132" i="1" s="1"/>
  <c r="R1127" i="1"/>
  <c r="Y1127" i="1" s="1"/>
  <c r="R1115" i="1"/>
  <c r="R1090" i="1"/>
  <c r="R1098" i="1"/>
  <c r="R1038" i="1"/>
  <c r="R1035" i="1"/>
  <c r="R1151" i="1"/>
  <c r="Y1151" i="1" s="1"/>
  <c r="R1139" i="1"/>
  <c r="R1134" i="1"/>
  <c r="R1114" i="1"/>
  <c r="Y1114" i="1" s="1"/>
  <c r="R1070" i="1"/>
  <c r="R1102" i="1"/>
  <c r="Y1102" i="1" s="1"/>
  <c r="R1178" i="1"/>
  <c r="R1078" i="1"/>
  <c r="R1155" i="1"/>
  <c r="Y1155" i="1" s="1"/>
  <c r="R1123" i="1"/>
  <c r="R1130" i="1"/>
  <c r="R1133" i="1"/>
  <c r="R1181" i="1"/>
  <c r="Y1181" i="1" s="1"/>
  <c r="R1094" i="1"/>
  <c r="Y1094" i="1" s="1"/>
  <c r="R1170" i="1"/>
  <c r="R1072" i="1"/>
  <c r="R1085" i="1"/>
  <c r="R1162" i="1"/>
  <c r="R1174" i="1"/>
  <c r="Y1174" i="1" s="1"/>
  <c r="R1031" i="1"/>
  <c r="Y1031" i="1" s="1"/>
  <c r="R1020" i="1"/>
  <c r="R1027" i="1"/>
  <c r="R813" i="1"/>
  <c r="R1049" i="1"/>
  <c r="Y1049" i="1" s="1"/>
  <c r="R1019" i="1"/>
  <c r="R1047" i="1"/>
  <c r="Y1047" i="1" s="1"/>
  <c r="R739" i="1"/>
  <c r="Y739" i="1" s="1"/>
  <c r="R733" i="1"/>
  <c r="Y733" i="1" s="1"/>
  <c r="R740" i="1"/>
  <c r="Y740" i="1" s="1"/>
  <c r="R726" i="1"/>
  <c r="R654" i="1"/>
  <c r="R684" i="1"/>
  <c r="R731" i="1"/>
  <c r="Y731" i="1" s="1"/>
  <c r="R747" i="1"/>
  <c r="R810" i="1"/>
  <c r="Y810" i="1" s="1"/>
  <c r="R668" i="1"/>
  <c r="R705" i="1"/>
  <c r="Y705" i="1" s="1"/>
  <c r="R781" i="1"/>
  <c r="Y781" i="1" s="1"/>
  <c r="R758" i="1"/>
  <c r="Y758" i="1" s="1"/>
  <c r="R706" i="1"/>
  <c r="Y706" i="1" s="1"/>
  <c r="R690" i="1"/>
  <c r="R762" i="1"/>
  <c r="Y762" i="1" s="1"/>
  <c r="R672" i="1"/>
  <c r="R751" i="1"/>
  <c r="Y751" i="1" s="1"/>
  <c r="R779" i="1"/>
  <c r="Y779" i="1" s="1"/>
  <c r="R755" i="1"/>
  <c r="Y755" i="1" s="1"/>
  <c r="R714" i="1"/>
  <c r="Y714" i="1" s="1"/>
  <c r="R765" i="1"/>
  <c r="Y765" i="1" s="1"/>
  <c r="R808" i="1"/>
  <c r="Y808" i="1" s="1"/>
  <c r="R754" i="1"/>
  <c r="Y754" i="1" s="1"/>
  <c r="R730" i="1"/>
  <c r="Y730" i="1" s="1"/>
  <c r="R802" i="1"/>
  <c r="Y802" i="1" s="1"/>
  <c r="R700" i="1"/>
  <c r="R698" i="1"/>
  <c r="R677" i="1"/>
  <c r="Y677" i="1" s="1"/>
  <c r="R671" i="1"/>
  <c r="R686" i="1"/>
  <c r="Y686" i="1" s="1"/>
  <c r="R638" i="1"/>
  <c r="R650" i="1"/>
  <c r="Y650" i="1" s="1"/>
  <c r="R626" i="1"/>
  <c r="Y626" i="1" s="1"/>
  <c r="R621" i="1"/>
  <c r="R429" i="1"/>
  <c r="R417" i="1"/>
  <c r="R406" i="1"/>
  <c r="R334" i="1"/>
  <c r="R411" i="1"/>
  <c r="R365" i="1"/>
  <c r="R367" i="1"/>
  <c r="Y367" i="1" s="1"/>
  <c r="R405" i="1"/>
  <c r="R322" i="1"/>
  <c r="Y322" i="1" s="1"/>
  <c r="R316" i="1"/>
  <c r="Y316" i="1" s="1"/>
  <c r="R324" i="1"/>
  <c r="R337" i="1"/>
  <c r="Y337" i="1" s="1"/>
  <c r="R306" i="1"/>
  <c r="R312" i="1"/>
  <c r="R321" i="1"/>
  <c r="R294" i="1"/>
  <c r="R549" i="1"/>
  <c r="Y549" i="1" s="1"/>
  <c r="R303" i="1"/>
  <c r="Y303" i="1" s="1"/>
  <c r="R512" i="1"/>
  <c r="Y512" i="1" s="1"/>
  <c r="R274" i="1"/>
  <c r="R490" i="1"/>
  <c r="Y490" i="1" s="1"/>
  <c r="R90" i="1"/>
  <c r="Y90" i="1" s="1"/>
  <c r="R248" i="1"/>
  <c r="R258" i="1"/>
  <c r="Y258" i="1" s="1"/>
  <c r="R195" i="1"/>
  <c r="R221" i="1"/>
  <c r="Y221" i="1" s="1"/>
  <c r="R386" i="1"/>
  <c r="R201" i="1"/>
  <c r="Y201" i="1" s="1"/>
  <c r="R207" i="1"/>
  <c r="Y207" i="1" s="1"/>
  <c r="R230" i="1"/>
  <c r="R189" i="1"/>
  <c r="R192" i="1"/>
  <c r="R197" i="1"/>
  <c r="Y197" i="1" s="1"/>
  <c r="R220" i="1"/>
  <c r="Y220" i="1" s="1"/>
  <c r="R226" i="1"/>
  <c r="Y226" i="1" s="1"/>
  <c r="R199" i="1"/>
  <c r="Y199" i="1" s="1"/>
  <c r="R224" i="1"/>
  <c r="R202" i="1"/>
  <c r="R214" i="1"/>
  <c r="R203" i="1"/>
  <c r="R206" i="1"/>
  <c r="Y206" i="1" s="1"/>
  <c r="R231" i="1"/>
  <c r="R204" i="1"/>
  <c r="Y204" i="1" s="1"/>
  <c r="R212" i="1"/>
  <c r="Y212" i="1" s="1"/>
  <c r="R191" i="1"/>
  <c r="R200" i="1"/>
  <c r="R228" i="1"/>
  <c r="Y228" i="1" s="1"/>
  <c r="R193" i="1"/>
  <c r="R205" i="1"/>
  <c r="Y205" i="1" s="1"/>
  <c r="R225" i="1"/>
  <c r="R190" i="1"/>
  <c r="R185" i="1"/>
  <c r="R187" i="1"/>
  <c r="R198" i="1"/>
  <c r="R184" i="1"/>
  <c r="R194" i="1"/>
  <c r="R232" i="1"/>
  <c r="R186" i="1"/>
  <c r="Y186" i="1" s="1"/>
  <c r="R196" i="1"/>
  <c r="Y196" i="1" s="1"/>
  <c r="R183" i="1"/>
  <c r="Y183" i="1" s="1"/>
  <c r="R177" i="1"/>
  <c r="R383" i="1"/>
  <c r="R382" i="1"/>
  <c r="R173" i="1"/>
  <c r="Y173" i="1" s="1"/>
  <c r="R155" i="1"/>
  <c r="Y155" i="1" s="1"/>
  <c r="R375" i="1"/>
  <c r="R179" i="1"/>
  <c r="R381" i="1"/>
  <c r="Y381" i="1" s="1"/>
  <c r="R175" i="1"/>
  <c r="R372" i="1"/>
  <c r="R377" i="1"/>
  <c r="R172" i="1"/>
  <c r="Y172" i="1" s="1"/>
  <c r="R171" i="1"/>
  <c r="Y171" i="1" s="1"/>
  <c r="R371" i="1"/>
  <c r="R174" i="1"/>
  <c r="Y174" i="1" s="1"/>
  <c r="R373" i="1"/>
  <c r="R166" i="1"/>
  <c r="Y166" i="1" s="1"/>
  <c r="R165" i="1"/>
  <c r="Y165" i="1" s="1"/>
  <c r="R161" i="1"/>
  <c r="Y161" i="1" s="1"/>
  <c r="R163" i="1"/>
  <c r="Y163" i="1" s="1"/>
  <c r="R164" i="1"/>
  <c r="R122" i="1"/>
  <c r="R117" i="1"/>
  <c r="R113" i="1"/>
  <c r="R124" i="1"/>
  <c r="Y124" i="1" s="1"/>
  <c r="R118" i="1"/>
  <c r="R115" i="1"/>
  <c r="R149" i="1"/>
  <c r="R116" i="1"/>
  <c r="R142" i="1"/>
  <c r="R120" i="1"/>
  <c r="R127" i="1"/>
  <c r="R145" i="1"/>
  <c r="Y145" i="1" s="1"/>
  <c r="R119" i="1"/>
  <c r="Y119" i="1" s="1"/>
  <c r="R148" i="1"/>
  <c r="R150" i="1"/>
  <c r="R121" i="1"/>
  <c r="R153" i="1"/>
  <c r="Y153" i="1" s="1"/>
  <c r="R123" i="1"/>
  <c r="R146" i="1"/>
  <c r="Y146" i="1" s="1"/>
  <c r="R91" i="1"/>
  <c r="R85" i="1"/>
  <c r="Y85" i="1" s="1"/>
  <c r="R76" i="1"/>
  <c r="R129" i="1"/>
  <c r="Y129" i="1" s="1"/>
  <c r="R132" i="1"/>
  <c r="R7" i="1"/>
  <c r="R134" i="1"/>
  <c r="R135" i="1"/>
  <c r="Y135" i="1" s="1"/>
  <c r="R78" i="1"/>
  <c r="R75" i="1"/>
  <c r="R81" i="1"/>
  <c r="R97" i="1"/>
  <c r="R70" i="1"/>
  <c r="R109" i="1"/>
  <c r="Y109" i="1" s="1"/>
  <c r="R137" i="1"/>
  <c r="R138" i="1"/>
  <c r="R8" i="1"/>
  <c r="Y8" i="1" s="1"/>
  <c r="R74" i="1"/>
  <c r="Y74" i="1" s="1"/>
  <c r="R130" i="1"/>
  <c r="R68" i="1"/>
  <c r="R110" i="1"/>
  <c r="Y110" i="1" s="1"/>
  <c r="R131" i="1"/>
  <c r="V1769" i="1"/>
  <c r="V1529" i="1"/>
  <c r="V1519" i="1"/>
  <c r="V1515" i="1"/>
  <c r="V1527" i="1"/>
  <c r="V1146" i="1"/>
  <c r="V1379" i="1"/>
  <c r="V825" i="1"/>
  <c r="V835" i="1"/>
  <c r="V1516" i="1"/>
  <c r="R107" i="1"/>
  <c r="V1669" i="1"/>
  <c r="V1528" i="1"/>
  <c r="V905" i="1"/>
  <c r="R104" i="1"/>
  <c r="V1517" i="1"/>
  <c r="V2093" i="1"/>
  <c r="V1050" i="1"/>
  <c r="R96" i="1"/>
  <c r="Y96" i="1" s="1"/>
  <c r="R95" i="1"/>
  <c r="R106" i="1"/>
  <c r="V1116" i="1"/>
  <c r="V655" i="1"/>
  <c r="V833" i="1"/>
  <c r="R105" i="1"/>
  <c r="R98" i="1"/>
  <c r="V1125" i="1"/>
  <c r="V2182" i="1"/>
  <c r="V906" i="1"/>
  <c r="R103" i="1"/>
  <c r="Y103" i="1" s="1"/>
  <c r="V1159" i="1"/>
  <c r="V1092" i="1"/>
  <c r="R108" i="1"/>
  <c r="Y108" i="1" s="1"/>
  <c r="V1608" i="1"/>
  <c r="V2072" i="1"/>
  <c r="V831" i="1"/>
  <c r="V1138" i="1"/>
  <c r="R89" i="1"/>
  <c r="Y89" i="1" s="1"/>
  <c r="V1356" i="1"/>
  <c r="V972" i="1"/>
  <c r="V1167" i="1"/>
  <c r="V1595" i="1"/>
  <c r="V2190" i="1"/>
  <c r="V2141" i="1"/>
  <c r="V1961" i="1"/>
  <c r="V678" i="1"/>
  <c r="V857" i="1"/>
  <c r="V1620" i="1"/>
  <c r="V1120" i="1"/>
  <c r="V1818" i="1"/>
  <c r="V1937" i="1"/>
  <c r="V1478" i="1"/>
  <c r="V1805" i="1"/>
  <c r="R663" i="1"/>
  <c r="V1171" i="1"/>
  <c r="V836" i="1"/>
  <c r="V920" i="1"/>
  <c r="V834" i="1"/>
  <c r="V828" i="1"/>
  <c r="V1364" i="1"/>
  <c r="V1188" i="1"/>
  <c r="V826" i="1"/>
  <c r="V1875" i="1"/>
  <c r="V1609" i="1"/>
  <c r="V846" i="1"/>
  <c r="V1699" i="1"/>
  <c r="V821" i="1"/>
  <c r="V2080" i="1"/>
  <c r="V1909" i="1"/>
  <c r="V1323" i="1"/>
  <c r="V903" i="1"/>
  <c r="V766" i="1"/>
  <c r="V684" i="1"/>
  <c r="V1858" i="1"/>
  <c r="V1721" i="1"/>
  <c r="V1363" i="1"/>
  <c r="V1217" i="1"/>
  <c r="V729" i="1"/>
  <c r="R63" i="1"/>
  <c r="R41" i="1"/>
  <c r="Y41" i="1" s="1"/>
  <c r="R32" i="1"/>
  <c r="R38" i="1"/>
  <c r="R61" i="1"/>
  <c r="Y61" i="1" s="1"/>
  <c r="R77" i="1"/>
  <c r="Y77" i="1" s="1"/>
  <c r="R86" i="1"/>
  <c r="V1783" i="1"/>
  <c r="V1504" i="1"/>
  <c r="R40" i="1"/>
  <c r="R24" i="1"/>
  <c r="R45" i="1"/>
  <c r="R49" i="1"/>
  <c r="V776" i="1"/>
  <c r="V726" i="1"/>
  <c r="R34" i="1"/>
  <c r="R57" i="1"/>
  <c r="R56" i="1"/>
  <c r="Y56" i="1" s="1"/>
  <c r="V137" i="1"/>
  <c r="R22" i="1"/>
  <c r="R44" i="1"/>
  <c r="R35" i="1"/>
  <c r="R37" i="1"/>
  <c r="Y37" i="1" s="1"/>
  <c r="R92" i="1"/>
  <c r="V1566" i="1"/>
  <c r="R43" i="1"/>
  <c r="R29" i="1"/>
  <c r="Y29" i="1" s="1"/>
  <c r="R60" i="1"/>
  <c r="R87" i="1"/>
  <c r="Y87" i="1" s="1"/>
  <c r="R136" i="1"/>
  <c r="V138" i="1"/>
  <c r="V1892" i="1"/>
  <c r="V1348" i="1"/>
  <c r="V1082" i="1"/>
  <c r="V1151" i="1"/>
  <c r="V1412" i="1"/>
  <c r="R23" i="1"/>
  <c r="V1660" i="1"/>
  <c r="V1347" i="1"/>
  <c r="V852" i="1"/>
  <c r="V932" i="1"/>
  <c r="R21" i="1"/>
  <c r="Y21" i="1" s="1"/>
  <c r="R73" i="1"/>
  <c r="R88" i="1"/>
  <c r="R31" i="1"/>
  <c r="R20" i="1"/>
  <c r="Y20" i="1" s="1"/>
  <c r="R52" i="1"/>
  <c r="R53" i="1"/>
  <c r="R51" i="1"/>
  <c r="Y51" i="1" s="1"/>
  <c r="R59" i="1"/>
  <c r="R79" i="1"/>
  <c r="Y79" i="1" s="1"/>
  <c r="R39" i="1"/>
  <c r="R28" i="1"/>
  <c r="Y28" i="1" s="1"/>
  <c r="R50" i="1"/>
  <c r="R26" i="1"/>
  <c r="R46" i="1"/>
  <c r="Y46" i="1" s="1"/>
  <c r="R64" i="1"/>
  <c r="R80" i="1"/>
  <c r="V1108" i="1"/>
  <c r="R58" i="1"/>
  <c r="R71" i="1"/>
  <c r="R25" i="1"/>
  <c r="Y25" i="1" s="1"/>
  <c r="R42" i="1"/>
  <c r="R54" i="1"/>
  <c r="Y54" i="1" s="1"/>
  <c r="R27" i="1"/>
  <c r="R69" i="1"/>
  <c r="Y69" i="1" s="1"/>
  <c r="R72" i="1"/>
  <c r="Y72" i="1" s="1"/>
  <c r="R83" i="1"/>
  <c r="V2161" i="1"/>
  <c r="R47" i="1"/>
  <c r="R36" i="1"/>
  <c r="V1064" i="1"/>
  <c r="R33" i="1"/>
  <c r="R30" i="1"/>
  <c r="Y30" i="1" s="1"/>
  <c r="R55" i="1"/>
  <c r="R48" i="1"/>
  <c r="Y48" i="1" s="1"/>
  <c r="R65" i="1"/>
  <c r="V2088" i="1"/>
  <c r="V842" i="1"/>
  <c r="R133" i="1"/>
  <c r="R18" i="1"/>
  <c r="Y18" i="1" s="1"/>
  <c r="R102" i="1"/>
  <c r="R182" i="1"/>
  <c r="R211" i="1"/>
  <c r="R455" i="1"/>
  <c r="R1850" i="1"/>
  <c r="R1422" i="1"/>
  <c r="R619" i="1"/>
  <c r="V845" i="1"/>
  <c r="V1332" i="1"/>
  <c r="R244" i="1"/>
  <c r="R347" i="1"/>
  <c r="R559" i="1"/>
  <c r="R1955" i="1"/>
  <c r="R1423" i="1"/>
  <c r="R602" i="1"/>
  <c r="R622" i="1"/>
  <c r="R662" i="1"/>
  <c r="Y662" i="1" s="1"/>
  <c r="R623" i="1"/>
  <c r="V1874" i="1"/>
  <c r="R101" i="1"/>
  <c r="R112" i="1"/>
  <c r="R128" i="1"/>
  <c r="R284" i="1"/>
  <c r="R308" i="1"/>
  <c r="R616" i="1"/>
  <c r="Y616" i="1" s="1"/>
  <c r="R624" i="1"/>
  <c r="Y624" i="1" s="1"/>
  <c r="R661" i="1"/>
  <c r="V2151" i="1"/>
  <c r="V1709" i="1"/>
  <c r="R825" i="1"/>
  <c r="Y825" i="1" s="1"/>
  <c r="R418" i="1"/>
  <c r="R419" i="1"/>
  <c r="R483" i="1"/>
  <c r="R596" i="1"/>
  <c r="V1716" i="1"/>
  <c r="V1431" i="1"/>
  <c r="V1607" i="1"/>
  <c r="R114" i="1"/>
  <c r="Y114" i="1" s="1"/>
  <c r="R235" i="1"/>
  <c r="R141" i="1"/>
  <c r="R262" i="1"/>
  <c r="R500" i="1"/>
  <c r="V945" i="1"/>
  <c r="V1916" i="1"/>
  <c r="V1398" i="1"/>
  <c r="V686" i="1"/>
  <c r="V632" i="1"/>
  <c r="R352" i="1"/>
  <c r="R573" i="1"/>
  <c r="R19" i="1"/>
  <c r="R535" i="1"/>
  <c r="R285" i="1"/>
  <c r="R597" i="1"/>
  <c r="R603" i="1"/>
  <c r="R614" i="1"/>
  <c r="V1410" i="1"/>
  <c r="V1371" i="1"/>
  <c r="R647" i="1"/>
  <c r="Y647" i="1" s="1"/>
  <c r="R835" i="1"/>
  <c r="V1068" i="1"/>
  <c r="V1386" i="1"/>
  <c r="V1429" i="1"/>
  <c r="V777" i="1"/>
  <c r="V1968" i="1"/>
  <c r="V898" i="1"/>
  <c r="V1626" i="1"/>
  <c r="V1221" i="1"/>
  <c r="V895" i="1"/>
  <c r="V1205" i="1"/>
  <c r="R17" i="1"/>
  <c r="R1944" i="1"/>
  <c r="Y1944" i="1" s="1"/>
  <c r="R2017" i="1"/>
  <c r="R2004" i="1"/>
  <c r="R2038" i="1"/>
  <c r="R2121" i="1"/>
  <c r="R2117" i="1"/>
  <c r="V1160" i="1"/>
  <c r="V1402" i="1"/>
  <c r="V1719" i="1"/>
  <c r="V1380" i="1"/>
  <c r="V1057" i="1"/>
  <c r="V1311" i="1"/>
  <c r="V2117" i="1"/>
  <c r="V1044" i="1"/>
  <c r="V1403" i="1"/>
  <c r="V908" i="1"/>
  <c r="V887" i="1"/>
  <c r="V1355" i="1"/>
  <c r="V863" i="1"/>
  <c r="V1807" i="1"/>
  <c r="V1987" i="1"/>
  <c r="V909" i="1"/>
  <c r="V1886" i="1"/>
  <c r="V1190" i="1"/>
  <c r="V1704" i="1"/>
  <c r="V619" i="1"/>
  <c r="V1331" i="1"/>
  <c r="V721" i="1"/>
  <c r="V844" i="1"/>
  <c r="V1310" i="1"/>
  <c r="V1644" i="1"/>
  <c r="V1954" i="1"/>
  <c r="V625" i="1"/>
  <c r="V1695" i="1"/>
  <c r="V1419" i="1"/>
  <c r="V2149" i="1"/>
  <c r="V1851" i="1"/>
  <c r="V1181" i="1"/>
  <c r="V1810" i="1"/>
  <c r="V1643" i="1"/>
  <c r="V1794" i="1"/>
  <c r="V1652" i="1"/>
  <c r="V1986" i="1"/>
  <c r="V2078" i="1"/>
  <c r="V1865" i="1"/>
  <c r="V2158" i="1"/>
  <c r="V2171" i="1"/>
  <c r="V1592" i="1"/>
  <c r="V1101" i="1"/>
  <c r="V1594" i="1"/>
  <c r="V1853" i="1"/>
  <c r="V679" i="1"/>
  <c r="V1938" i="1"/>
  <c r="V1186" i="1"/>
  <c r="V1867" i="1"/>
  <c r="V915" i="1"/>
  <c r="V1194" i="1"/>
  <c r="V856" i="1"/>
  <c r="V2152" i="1"/>
  <c r="V2022" i="1"/>
  <c r="V880" i="1"/>
  <c r="V1118" i="1"/>
  <c r="V2010" i="1"/>
  <c r="V1651" i="1"/>
  <c r="V999" i="1"/>
  <c r="V1084" i="1"/>
  <c r="V1395" i="1"/>
  <c r="V1394" i="1"/>
  <c r="V2145" i="1"/>
  <c r="V718" i="1"/>
  <c r="V1339" i="1"/>
  <c r="V1127" i="1"/>
  <c r="V917" i="1"/>
  <c r="V1153" i="1"/>
  <c r="V1728" i="1"/>
  <c r="V1791" i="1"/>
  <c r="V1482" i="1"/>
  <c r="V2066" i="1"/>
  <c r="V2187" i="1"/>
  <c r="V663" i="1"/>
  <c r="V717" i="1"/>
  <c r="V617" i="1"/>
  <c r="V1701" i="1"/>
  <c r="V2108" i="1"/>
  <c r="V2162" i="1"/>
  <c r="V1661" i="1"/>
  <c r="V1579" i="1"/>
  <c r="V1420" i="1"/>
  <c r="V1286" i="1"/>
  <c r="V674" i="1"/>
  <c r="V1032" i="1"/>
  <c r="V989" i="1"/>
  <c r="V720" i="1"/>
  <c r="V662" i="1"/>
  <c r="V1882" i="1"/>
  <c r="V1942" i="1"/>
  <c r="V1902" i="1"/>
  <c r="V2120" i="1"/>
  <c r="V1619" i="1"/>
  <c r="V2074" i="1"/>
  <c r="V2011" i="1"/>
  <c r="V1588" i="1"/>
  <c r="V1606" i="1"/>
  <c r="V1499" i="1"/>
  <c r="V2195" i="1"/>
  <c r="V973" i="1"/>
  <c r="V1302" i="1"/>
  <c r="V983" i="1"/>
  <c r="V715" i="1"/>
  <c r="V1045" i="1"/>
  <c r="V974" i="1"/>
  <c r="V2070" i="1"/>
  <c r="V1799" i="1"/>
  <c r="V2170" i="1"/>
  <c r="V1005" i="1"/>
  <c r="V683" i="1"/>
  <c r="V883" i="1"/>
  <c r="V982" i="1"/>
  <c r="V2041" i="1"/>
  <c r="V2128" i="1"/>
  <c r="V1861" i="1"/>
  <c r="V2082" i="1"/>
  <c r="V1589" i="1"/>
  <c r="V1358" i="1"/>
  <c r="V876" i="1"/>
  <c r="V914" i="1"/>
  <c r="V677" i="1"/>
  <c r="V1262" i="1"/>
  <c r="V1840" i="1"/>
  <c r="V1815" i="1"/>
  <c r="V2178" i="1"/>
  <c r="V1281" i="1"/>
  <c r="V682" i="1"/>
  <c r="V1908" i="1"/>
  <c r="V2038" i="1"/>
  <c r="V1958" i="1"/>
  <c r="V1869" i="1"/>
  <c r="V1544" i="1"/>
  <c r="V2179" i="1"/>
  <c r="V1297" i="1"/>
  <c r="V899" i="1"/>
  <c r="V676" i="1"/>
  <c r="V990" i="1"/>
  <c r="V624" i="1"/>
  <c r="V1955" i="1"/>
  <c r="V1894" i="1"/>
  <c r="V2054" i="1"/>
  <c r="V2156" i="1"/>
  <c r="V1837" i="1"/>
  <c r="V1693" i="1"/>
  <c r="V1854" i="1"/>
  <c r="V1491" i="1"/>
  <c r="V2034" i="1"/>
  <c r="V1605" i="1"/>
  <c r="V668" i="1"/>
  <c r="V1270" i="1"/>
  <c r="V930" i="1"/>
  <c r="V734" i="1"/>
  <c r="V653" i="1"/>
  <c r="V998" i="1"/>
  <c r="V708" i="1"/>
  <c r="V640" i="1"/>
  <c r="V672" i="1"/>
  <c r="V764" i="1"/>
  <c r="V716" i="1"/>
  <c r="V630" i="1"/>
  <c r="V727" i="1"/>
  <c r="V773" i="1"/>
  <c r="V732" i="1"/>
  <c r="V699" i="1"/>
  <c r="V622" i="1"/>
  <c r="V703" i="1"/>
  <c r="V707" i="1"/>
  <c r="V728" i="1"/>
  <c r="V712" i="1"/>
  <c r="V670" i="1"/>
  <c r="V2180" i="1"/>
  <c r="V2188" i="1"/>
  <c r="V2196" i="1"/>
  <c r="V2100" i="1"/>
  <c r="V2136" i="1"/>
  <c r="V2144" i="1"/>
  <c r="V2150" i="1"/>
  <c r="V2107" i="1"/>
  <c r="V2159" i="1"/>
  <c r="V2167" i="1"/>
  <c r="V2175" i="1"/>
  <c r="V2023" i="1"/>
  <c r="V2031" i="1"/>
  <c r="V2039" i="1"/>
  <c r="V2047" i="1"/>
  <c r="V2055" i="1"/>
  <c r="V2063" i="1"/>
  <c r="V2087" i="1"/>
  <c r="V2097" i="1"/>
  <c r="V2004" i="1"/>
  <c r="V2122" i="1"/>
  <c r="V2130" i="1"/>
  <c r="V2065" i="1"/>
  <c r="V2073" i="1"/>
  <c r="V2081" i="1"/>
  <c r="V2029" i="1"/>
  <c r="V1934" i="1"/>
  <c r="V1966" i="1"/>
  <c r="V1898" i="1"/>
  <c r="V1990" i="1"/>
  <c r="V2013" i="1"/>
  <c r="V1973" i="1"/>
  <c r="V2012" i="1"/>
  <c r="V1889" i="1"/>
  <c r="V1972" i="1"/>
  <c r="V1939" i="1"/>
  <c r="V1915" i="1"/>
  <c r="V1906" i="1"/>
  <c r="V1883" i="1"/>
  <c r="V1964" i="1"/>
  <c r="V1905" i="1"/>
  <c r="V1899" i="1"/>
  <c r="V1900" i="1"/>
  <c r="V1855" i="1"/>
  <c r="V1844" i="1"/>
  <c r="V1860" i="1"/>
  <c r="V1790" i="1"/>
  <c r="V1798" i="1"/>
  <c r="V1806" i="1"/>
  <c r="V1814" i="1"/>
  <c r="V1842" i="1"/>
  <c r="V1893" i="1"/>
  <c r="V1888" i="1"/>
  <c r="V1912" i="1"/>
  <c r="V1864" i="1"/>
  <c r="V1872" i="1"/>
  <c r="V1880" i="1"/>
  <c r="V1848" i="1"/>
  <c r="V1829" i="1"/>
  <c r="V1764" i="1"/>
  <c r="V1758" i="1"/>
  <c r="V1809" i="1"/>
  <c r="V1779" i="1"/>
  <c r="V1801" i="1"/>
  <c r="V1761" i="1"/>
  <c r="V1813" i="1"/>
  <c r="V1768" i="1"/>
  <c r="V1762" i="1"/>
  <c r="V1871" i="1"/>
  <c r="V1804" i="1"/>
  <c r="V1782" i="1"/>
  <c r="V1703" i="1"/>
  <c r="V1772" i="1"/>
  <c r="V1847" i="1"/>
  <c r="V1678" i="1"/>
  <c r="V1686" i="1"/>
  <c r="V1603" i="1"/>
  <c r="V1722" i="1"/>
  <c r="V1679" i="1"/>
  <c r="V1687" i="1"/>
  <c r="V1641" i="1"/>
  <c r="V1649" i="1"/>
  <c r="V1657" i="1"/>
  <c r="V1604" i="1"/>
  <c r="V1706" i="1"/>
  <c r="V1715" i="1"/>
  <c r="V1723" i="1"/>
  <c r="V1698" i="1"/>
  <c r="V1590" i="1"/>
  <c r="V1591" i="1"/>
  <c r="V1550" i="1"/>
  <c r="V1558" i="1"/>
  <c r="V1727" i="1"/>
  <c r="V1614" i="1"/>
  <c r="V1622" i="1"/>
  <c r="V1630" i="1"/>
  <c r="V1638" i="1"/>
  <c r="V1565" i="1"/>
  <c r="V1615" i="1"/>
  <c r="V1623" i="1"/>
  <c r="V1631" i="1"/>
  <c r="V1639" i="1"/>
  <c r="V1534" i="1"/>
  <c r="V1542" i="1"/>
  <c r="V1485" i="1"/>
  <c r="V1493" i="1"/>
  <c r="V1549" i="1"/>
  <c r="V1557" i="1"/>
  <c r="V1483" i="1"/>
  <c r="V1475" i="1"/>
  <c r="V1573" i="1"/>
  <c r="V1581" i="1"/>
  <c r="V1593" i="1"/>
  <c r="V1497" i="1"/>
  <c r="V1505" i="1"/>
  <c r="V1488" i="1"/>
  <c r="V1530" i="1"/>
  <c r="V1538" i="1"/>
  <c r="V1546" i="1"/>
  <c r="V1489" i="1"/>
  <c r="V1553" i="1"/>
  <c r="V1561" i="1"/>
  <c r="V1479" i="1"/>
  <c r="V1569" i="1"/>
  <c r="V1577" i="1"/>
  <c r="V1484" i="1"/>
  <c r="V1492" i="1"/>
  <c r="V1480" i="1"/>
  <c r="V1500" i="1"/>
  <c r="V1476" i="1"/>
  <c r="V1496" i="1"/>
  <c r="V1460" i="1"/>
  <c r="V1434" i="1"/>
  <c r="V1421" i="1"/>
  <c r="V1423" i="1"/>
  <c r="V1389" i="1"/>
  <c r="V1381" i="1"/>
  <c r="V1383" i="1"/>
  <c r="V1405" i="1"/>
  <c r="V1397" i="1"/>
  <c r="V1407" i="1"/>
  <c r="V1038" i="1"/>
  <c r="V1042" i="1"/>
  <c r="V1020" i="1"/>
  <c r="V1030" i="1"/>
  <c r="V939" i="1"/>
  <c r="V947" i="1"/>
  <c r="V869" i="1"/>
  <c r="V877" i="1"/>
  <c r="V1035" i="1"/>
  <c r="V1023" i="1"/>
  <c r="V1019" i="1"/>
  <c r="V941" i="1"/>
  <c r="V949" i="1"/>
  <c r="V884" i="1"/>
  <c r="V892" i="1"/>
  <c r="V900" i="1"/>
  <c r="V812" i="1"/>
  <c r="V792" i="1"/>
  <c r="V1021" i="1"/>
  <c r="V783" i="1"/>
  <c r="V768" i="1"/>
  <c r="V772" i="1"/>
  <c r="V775" i="1"/>
  <c r="V760" i="1"/>
  <c r="V752" i="1"/>
  <c r="V737" i="1"/>
  <c r="V724" i="1"/>
  <c r="V700" i="1"/>
  <c r="V607" i="1"/>
  <c r="V541" i="1"/>
  <c r="V526" i="1"/>
  <c r="V508" i="1"/>
  <c r="V525" i="1"/>
  <c r="V521" i="1"/>
  <c r="V522" i="1"/>
  <c r="V510" i="1"/>
  <c r="V511" i="1"/>
  <c r="V470" i="1"/>
  <c r="V467" i="1"/>
  <c r="V460" i="1"/>
  <c r="V442" i="1"/>
  <c r="V437" i="1"/>
  <c r="V405" i="1"/>
  <c r="V436" i="1"/>
  <c r="V444" i="1"/>
  <c r="V450" i="1"/>
  <c r="V432" i="1"/>
  <c r="V418" i="1"/>
  <c r="V451" i="1"/>
  <c r="V427" i="1"/>
  <c r="V375" i="1"/>
  <c r="V386" i="1"/>
  <c r="V382" i="1"/>
  <c r="V364" i="1"/>
  <c r="V359" i="1"/>
  <c r="V376" i="1"/>
  <c r="V352" i="1"/>
  <c r="V321" i="1"/>
  <c r="V304" i="1"/>
  <c r="V298" i="1"/>
  <c r="V292" i="1"/>
  <c r="V264" i="1"/>
  <c r="V233" i="1"/>
  <c r="V225" i="1"/>
  <c r="V248" i="1"/>
  <c r="V238" i="1"/>
  <c r="V240" i="1"/>
  <c r="V211" i="1"/>
  <c r="V230" i="1"/>
  <c r="V214" i="1"/>
  <c r="V217" i="1"/>
  <c r="V160" i="1"/>
  <c r="V131" i="1"/>
  <c r="V133" i="1"/>
  <c r="V114" i="1"/>
  <c r="V95" i="1"/>
  <c r="V78" i="1"/>
  <c r="V45" i="1"/>
  <c r="V70" i="1"/>
  <c r="V33" i="1"/>
  <c r="V60" i="1"/>
  <c r="V50" i="1"/>
  <c r="V47" i="1"/>
  <c r="V41" i="1"/>
  <c r="V44" i="1"/>
  <c r="V36" i="1"/>
  <c r="V22" i="1"/>
  <c r="V43" i="1"/>
  <c r="V19" i="1"/>
  <c r="V49" i="1"/>
  <c r="V27" i="1"/>
  <c r="V24" i="1"/>
  <c r="V32" i="1"/>
  <c r="V16" i="1"/>
  <c r="V40" i="1"/>
  <c r="V26" i="1"/>
  <c r="V34" i="1"/>
  <c r="V42" i="1"/>
  <c r="R4" i="1"/>
  <c r="Y4" i="1" s="1"/>
  <c r="R13" i="1"/>
  <c r="Y13" i="1" s="1"/>
  <c r="R11" i="1"/>
  <c r="Y11" i="1" s="1"/>
  <c r="R5" i="1"/>
  <c r="R12" i="1"/>
  <c r="R16" i="1"/>
  <c r="R10" i="1"/>
  <c r="R6" i="1"/>
  <c r="Y6" i="1" s="1"/>
  <c r="N103" i="2" l="1"/>
  <c r="M103" i="2"/>
  <c r="E103" i="2"/>
  <c r="L108" i="2"/>
  <c r="I108" i="2"/>
  <c r="F108" i="2"/>
  <c r="M108" i="2"/>
  <c r="J108" i="2"/>
  <c r="H108" i="2"/>
  <c r="C108" i="2"/>
  <c r="K108" i="2"/>
  <c r="E108" i="2"/>
  <c r="N108" i="2"/>
  <c r="D108" i="2"/>
  <c r="G108" i="2"/>
  <c r="C51" i="2"/>
  <c r="G103" i="2"/>
  <c r="C103" i="2"/>
  <c r="F103" i="2"/>
  <c r="I103" i="2"/>
  <c r="L103" i="2"/>
  <c r="F105" i="2"/>
  <c r="D105" i="2"/>
  <c r="I105" i="2"/>
  <c r="E105" i="2"/>
  <c r="H105" i="2"/>
  <c r="N105" i="2"/>
  <c r="J105" i="2"/>
  <c r="L105" i="2"/>
  <c r="K105" i="2"/>
  <c r="M105" i="2"/>
  <c r="G105" i="2"/>
  <c r="C105" i="2"/>
  <c r="K103" i="2"/>
  <c r="J103" i="2"/>
  <c r="H103" i="2"/>
  <c r="D103" i="2"/>
  <c r="G107" i="2"/>
  <c r="K107" i="2"/>
  <c r="J107" i="2"/>
  <c r="I107" i="2"/>
  <c r="L107" i="2"/>
  <c r="F107" i="2"/>
  <c r="N107" i="2"/>
  <c r="E107" i="2"/>
  <c r="M107" i="2"/>
  <c r="C107" i="2"/>
  <c r="H107" i="2"/>
  <c r="D107" i="2"/>
  <c r="H104" i="2"/>
  <c r="N104" i="2"/>
  <c r="I104" i="2"/>
  <c r="K104" i="2"/>
  <c r="G104" i="2"/>
  <c r="C104" i="2"/>
  <c r="L104" i="2"/>
  <c r="D104" i="2"/>
  <c r="J104" i="2"/>
  <c r="M104" i="2"/>
  <c r="F104" i="2"/>
  <c r="E104" i="2"/>
  <c r="M51" i="2"/>
  <c r="C46" i="2"/>
  <c r="N46" i="2"/>
  <c r="J46" i="2"/>
  <c r="L46" i="2"/>
  <c r="I51" i="2"/>
  <c r="M106" i="2"/>
  <c r="G106" i="2"/>
  <c r="D106" i="2"/>
  <c r="E106" i="2"/>
  <c r="C106" i="2"/>
  <c r="N106" i="2"/>
  <c r="J106" i="2"/>
  <c r="L106" i="2"/>
  <c r="F106" i="2"/>
  <c r="H106" i="2"/>
  <c r="K106" i="2"/>
  <c r="I106" i="2"/>
  <c r="K46" i="2"/>
  <c r="J97" i="2"/>
  <c r="D97" i="2"/>
  <c r="F97" i="2"/>
  <c r="K97" i="2"/>
  <c r="I97" i="2"/>
  <c r="C97" i="2"/>
  <c r="M97" i="2"/>
  <c r="H97" i="2"/>
  <c r="E97" i="2"/>
  <c r="L97" i="2"/>
  <c r="N97" i="2"/>
  <c r="G97" i="2"/>
  <c r="G62" i="2"/>
  <c r="M46" i="2"/>
  <c r="J51" i="2"/>
  <c r="L88" i="2"/>
  <c r="L51" i="2"/>
  <c r="K51" i="2"/>
  <c r="H51" i="2"/>
  <c r="D51" i="2"/>
  <c r="E51" i="2"/>
  <c r="N51" i="2"/>
  <c r="F51" i="2"/>
  <c r="G51" i="2"/>
  <c r="D46" i="2"/>
  <c r="E46" i="2"/>
  <c r="G46" i="2"/>
  <c r="I46" i="2"/>
  <c r="H46" i="2"/>
  <c r="F46" i="2"/>
  <c r="E48" i="2"/>
  <c r="F48" i="2"/>
  <c r="H48" i="2"/>
  <c r="G48" i="2"/>
  <c r="D62" i="2"/>
  <c r="K62" i="2"/>
  <c r="N62" i="2"/>
  <c r="L62" i="2"/>
  <c r="F62" i="2"/>
  <c r="J62" i="2"/>
  <c r="E62" i="2"/>
  <c r="M62" i="2"/>
  <c r="J88" i="2"/>
  <c r="H62" i="2"/>
  <c r="M88" i="2"/>
  <c r="C62" i="2"/>
  <c r="F88" i="2"/>
  <c r="I62" i="2"/>
  <c r="H64" i="2"/>
  <c r="D88" i="2"/>
  <c r="K88" i="2"/>
  <c r="E88" i="2"/>
  <c r="K52" i="2"/>
  <c r="C88" i="2"/>
  <c r="N88" i="2"/>
  <c r="I88" i="2"/>
  <c r="H88" i="2"/>
  <c r="G88" i="2"/>
  <c r="C64" i="2"/>
  <c r="X157" i="1"/>
  <c r="F64" i="2"/>
  <c r="J64" i="2"/>
  <c r="D64" i="2"/>
  <c r="G64" i="2"/>
  <c r="E64" i="2"/>
  <c r="I64" i="2"/>
  <c r="X309" i="1"/>
  <c r="X398" i="1"/>
  <c r="Y35" i="1"/>
  <c r="X35" i="1"/>
  <c r="Y230" i="1"/>
  <c r="X230" i="1"/>
  <c r="Y1382" i="1"/>
  <c r="X1382" i="1"/>
  <c r="Y1976" i="1"/>
  <c r="X1976" i="1"/>
  <c r="Y78" i="1"/>
  <c r="X78" i="1"/>
  <c r="Y136" i="1"/>
  <c r="X136" i="1"/>
  <c r="Y118" i="1"/>
  <c r="X118" i="1"/>
  <c r="Y372" i="1"/>
  <c r="X372" i="1"/>
  <c r="Y202" i="1"/>
  <c r="X202" i="1"/>
  <c r="Y1196" i="1"/>
  <c r="X1196" i="1"/>
  <c r="Y1339" i="1"/>
  <c r="X1339" i="1"/>
  <c r="Y1517" i="1"/>
  <c r="X1517" i="1"/>
  <c r="Y1520" i="1"/>
  <c r="X1520" i="1"/>
  <c r="Y973" i="1"/>
  <c r="X973" i="1"/>
  <c r="X559" i="1"/>
  <c r="Y559" i="1" s="1"/>
  <c r="Y107" i="1"/>
  <c r="X107" i="1"/>
  <c r="Y91" i="1"/>
  <c r="X91" i="1"/>
  <c r="Y187" i="1"/>
  <c r="X187" i="1"/>
  <c r="Y411" i="1"/>
  <c r="X411" i="1"/>
  <c r="Y1162" i="1"/>
  <c r="X1162" i="1"/>
  <c r="Y16" i="1"/>
  <c r="X16" i="1"/>
  <c r="X661" i="1"/>
  <c r="Y661" i="1" s="1"/>
  <c r="Y58" i="1"/>
  <c r="X58" i="1"/>
  <c r="Y45" i="1"/>
  <c r="X45" i="1"/>
  <c r="Y113" i="1"/>
  <c r="X113" i="1"/>
  <c r="Y1285" i="1"/>
  <c r="X1285" i="1"/>
  <c r="Y141" i="1"/>
  <c r="X141" i="1"/>
  <c r="Y308" i="1"/>
  <c r="X308" i="1"/>
  <c r="Y33" i="1"/>
  <c r="X33" i="1"/>
  <c r="Y64" i="1"/>
  <c r="X64" i="1"/>
  <c r="Y70" i="1"/>
  <c r="X70" i="1"/>
  <c r="Y121" i="1"/>
  <c r="X121" i="1"/>
  <c r="Y164" i="1"/>
  <c r="X164" i="1"/>
  <c r="Y429" i="1"/>
  <c r="X429" i="1"/>
  <c r="Y726" i="1"/>
  <c r="X726" i="1"/>
  <c r="Y1098" i="1"/>
  <c r="X1098" i="1"/>
  <c r="Y1344" i="1"/>
  <c r="X1344" i="1"/>
  <c r="Y1337" i="1"/>
  <c r="X1337" i="1"/>
  <c r="Y1479" i="1"/>
  <c r="X1479" i="1"/>
  <c r="Y1504" i="1"/>
  <c r="X1504" i="1"/>
  <c r="Y1642" i="1"/>
  <c r="X1642" i="1"/>
  <c r="Y1603" i="1"/>
  <c r="X1603" i="1"/>
  <c r="Y1600" i="1"/>
  <c r="X1600" i="1"/>
  <c r="Y1003" i="1"/>
  <c r="X1003" i="1"/>
  <c r="Y985" i="1"/>
  <c r="X985" i="1"/>
  <c r="Y454" i="1"/>
  <c r="X454" i="1"/>
  <c r="Y1902" i="1"/>
  <c r="X1902" i="1"/>
  <c r="Y1709" i="1"/>
  <c r="X1709" i="1"/>
  <c r="Y2087" i="1"/>
  <c r="X2087" i="1"/>
  <c r="Y1493" i="1"/>
  <c r="X1493" i="1"/>
  <c r="Y2035" i="1"/>
  <c r="X2035" i="1"/>
  <c r="Y1967" i="1"/>
  <c r="X1967" i="1"/>
  <c r="Y1673" i="1"/>
  <c r="X1673" i="1"/>
  <c r="Y1907" i="1"/>
  <c r="X1907" i="1"/>
  <c r="Y858" i="1"/>
  <c r="X858" i="1"/>
  <c r="Y1899" i="1"/>
  <c r="X1899" i="1"/>
  <c r="Y464" i="1"/>
  <c r="X464" i="1"/>
  <c r="Y1869" i="1"/>
  <c r="X1869" i="1"/>
  <c r="Y1647" i="1"/>
  <c r="X1647" i="1"/>
  <c r="Y2027" i="1"/>
  <c r="X2027" i="1"/>
  <c r="Y449" i="1"/>
  <c r="X449" i="1"/>
  <c r="Y1496" i="1"/>
  <c r="X1496" i="1"/>
  <c r="Y688" i="1"/>
  <c r="X688" i="1"/>
  <c r="Y1380" i="1"/>
  <c r="X1380" i="1"/>
  <c r="Y792" i="1"/>
  <c r="X792" i="1"/>
  <c r="Y1308" i="1"/>
  <c r="X1308" i="1"/>
  <c r="Y301" i="1"/>
  <c r="X301" i="1"/>
  <c r="Y509" i="1"/>
  <c r="X509" i="1"/>
  <c r="Y1862" i="1"/>
  <c r="X1862" i="1"/>
  <c r="Y900" i="1"/>
  <c r="X900" i="1"/>
  <c r="Y1484" i="1"/>
  <c r="X1484" i="1"/>
  <c r="Y1360" i="1"/>
  <c r="X1360" i="1"/>
  <c r="Y341" i="1"/>
  <c r="X341" i="1"/>
  <c r="Y869" i="1"/>
  <c r="X869" i="1"/>
  <c r="Y1587" i="1"/>
  <c r="X1587" i="1"/>
  <c r="Y748" i="1"/>
  <c r="X748" i="1"/>
  <c r="Y1270" i="1"/>
  <c r="X1270" i="1"/>
  <c r="Y1147" i="1"/>
  <c r="X1147" i="1"/>
  <c r="Y1488" i="1"/>
  <c r="X1488" i="1"/>
  <c r="Y1186" i="1"/>
  <c r="X1186" i="1"/>
  <c r="Y394" i="1"/>
  <c r="X394" i="1"/>
  <c r="Y1476" i="1"/>
  <c r="X1476" i="1"/>
  <c r="Y587" i="1"/>
  <c r="X587" i="1"/>
  <c r="Y576" i="1"/>
  <c r="X576" i="1"/>
  <c r="Y160" i="1"/>
  <c r="X160" i="1"/>
  <c r="Y524" i="1"/>
  <c r="X524" i="1"/>
  <c r="Y2105" i="1"/>
  <c r="X2105" i="1"/>
  <c r="X1668" i="1"/>
  <c r="X439" i="1"/>
  <c r="X736" i="1"/>
  <c r="X1154" i="1"/>
  <c r="X1840" i="1"/>
  <c r="X1191" i="1"/>
  <c r="X1261" i="1"/>
  <c r="X1050" i="1"/>
  <c r="X1312" i="1"/>
  <c r="X1543" i="1"/>
  <c r="X1163" i="1"/>
  <c r="X1787" i="1"/>
  <c r="X713" i="1"/>
  <c r="X1026" i="1"/>
  <c r="X254" i="1"/>
  <c r="X1969" i="1"/>
  <c r="X1950" i="1"/>
  <c r="X1852" i="1"/>
  <c r="X485" i="1"/>
  <c r="X1349" i="1"/>
  <c r="X1346" i="1"/>
  <c r="X1759" i="1"/>
  <c r="X1637" i="1"/>
  <c r="X1628" i="1"/>
  <c r="X279" i="1"/>
  <c r="X2033" i="1"/>
  <c r="X1541" i="1"/>
  <c r="X1952" i="1"/>
  <c r="X476" i="1"/>
  <c r="X1353" i="1"/>
  <c r="X1094" i="1"/>
  <c r="X1936" i="1"/>
  <c r="X2086" i="1"/>
  <c r="Y50" i="1"/>
  <c r="X50" i="1"/>
  <c r="Y200" i="1"/>
  <c r="X200" i="1"/>
  <c r="Y1492" i="1"/>
  <c r="X1492" i="1"/>
  <c r="Y44" i="1"/>
  <c r="X44" i="1"/>
  <c r="Y306" i="1"/>
  <c r="X306" i="1"/>
  <c r="Y211" i="1"/>
  <c r="X211" i="1"/>
  <c r="Y690" i="1"/>
  <c r="X690" i="1"/>
  <c r="Y419" i="1"/>
  <c r="X419" i="1"/>
  <c r="Y57" i="1"/>
  <c r="X57" i="1"/>
  <c r="Y116" i="1"/>
  <c r="X116" i="1"/>
  <c r="Y1579" i="1"/>
  <c r="X1579" i="1"/>
  <c r="Y602" i="1"/>
  <c r="X602" i="1"/>
  <c r="Y203" i="1"/>
  <c r="X203" i="1"/>
  <c r="Y1020" i="1"/>
  <c r="X1020" i="1"/>
  <c r="X1423" i="1"/>
  <c r="Y1423" i="1" s="1"/>
  <c r="Y52" i="1"/>
  <c r="X52" i="1"/>
  <c r="Y184" i="1"/>
  <c r="X184" i="1"/>
  <c r="Y1299" i="1"/>
  <c r="X1299" i="1"/>
  <c r="Y614" i="1"/>
  <c r="X614" i="1"/>
  <c r="Y235" i="1"/>
  <c r="X235" i="1"/>
  <c r="Y284" i="1"/>
  <c r="X284" i="1"/>
  <c r="Y619" i="1"/>
  <c r="X619" i="1"/>
  <c r="Y92" i="1"/>
  <c r="X92" i="1"/>
  <c r="Y663" i="1"/>
  <c r="X663" i="1"/>
  <c r="Y97" i="1"/>
  <c r="X97" i="1"/>
  <c r="Y150" i="1"/>
  <c r="X150" i="1"/>
  <c r="Y193" i="1"/>
  <c r="X193" i="1"/>
  <c r="Y192" i="1"/>
  <c r="X192" i="1"/>
  <c r="Y294" i="1"/>
  <c r="X294" i="1"/>
  <c r="Y621" i="1"/>
  <c r="X621" i="1"/>
  <c r="Y1090" i="1"/>
  <c r="X1090" i="1"/>
  <c r="Y1036" i="1"/>
  <c r="X1036" i="1"/>
  <c r="Y1561" i="1"/>
  <c r="X1561" i="1"/>
  <c r="Y1569" i="1"/>
  <c r="X1569" i="1"/>
  <c r="Y1629" i="1"/>
  <c r="X1629" i="1"/>
  <c r="Y1608" i="1"/>
  <c r="X1608" i="1"/>
  <c r="Y1604" i="1"/>
  <c r="X1604" i="1"/>
  <c r="Y892" i="1"/>
  <c r="X892" i="1"/>
  <c r="Y451" i="1"/>
  <c r="X451" i="1"/>
  <c r="Y1854" i="1"/>
  <c r="X1854" i="1"/>
  <c r="Y1966" i="1"/>
  <c r="X1966" i="1"/>
  <c r="Y847" i="1"/>
  <c r="X847" i="1"/>
  <c r="Y2084" i="1"/>
  <c r="X2084" i="1"/>
  <c r="Y378" i="1"/>
  <c r="X378" i="1"/>
  <c r="Y893" i="1"/>
  <c r="X893" i="1"/>
  <c r="Y896" i="1"/>
  <c r="X896" i="1"/>
  <c r="Y1890" i="1"/>
  <c r="X1890" i="1"/>
  <c r="Y1782" i="1"/>
  <c r="X1782" i="1"/>
  <c r="Y2024" i="1"/>
  <c r="X2024" i="1"/>
  <c r="Y1889" i="1"/>
  <c r="X1889" i="1"/>
  <c r="Y1117" i="1"/>
  <c r="X1117" i="1"/>
  <c r="Y689" i="1"/>
  <c r="X689" i="1"/>
  <c r="Y775" i="1"/>
  <c r="X775" i="1"/>
  <c r="Y1489" i="1"/>
  <c r="X1489" i="1"/>
  <c r="Y1068" i="1"/>
  <c r="X1068" i="1"/>
  <c r="Y696" i="1"/>
  <c r="X696" i="1"/>
  <c r="Y1384" i="1"/>
  <c r="X1384" i="1"/>
  <c r="Y1153" i="1"/>
  <c r="X1153" i="1"/>
  <c r="Y539" i="1"/>
  <c r="X539" i="1"/>
  <c r="Y1575" i="1"/>
  <c r="X1575" i="1"/>
  <c r="Y1375" i="1"/>
  <c r="X1375" i="1"/>
  <c r="Y304" i="1"/>
  <c r="X304" i="1"/>
  <c r="Y1876" i="1"/>
  <c r="X1876" i="1"/>
  <c r="Y822" i="1"/>
  <c r="X822" i="1"/>
  <c r="Y687" i="1"/>
  <c r="X687" i="1"/>
  <c r="Y728" i="1"/>
  <c r="X728" i="1"/>
  <c r="Y1076" i="1"/>
  <c r="X1076" i="1"/>
  <c r="Y1400" i="1"/>
  <c r="X1400" i="1"/>
  <c r="Y640" i="1"/>
  <c r="X640" i="1"/>
  <c r="Y724" i="1"/>
  <c r="X724" i="1"/>
  <c r="Y156" i="1"/>
  <c r="X156" i="1"/>
  <c r="Y442" i="1"/>
  <c r="X442" i="1"/>
  <c r="Y521" i="1"/>
  <c r="X521" i="1"/>
  <c r="Y574" i="1"/>
  <c r="X574" i="1"/>
  <c r="X691" i="1"/>
  <c r="X1006" i="1"/>
  <c r="X1260" i="1"/>
  <c r="X626" i="1"/>
  <c r="X1323" i="1"/>
  <c r="X165" i="1"/>
  <c r="X1066" i="1"/>
  <c r="X1320" i="1"/>
  <c r="X1617" i="1"/>
  <c r="X2017" i="1"/>
  <c r="Y2017" i="1" s="1"/>
  <c r="X412" i="1"/>
  <c r="X1792" i="1"/>
  <c r="X1378" i="1"/>
  <c r="X826" i="1"/>
  <c r="X1348" i="1"/>
  <c r="X676" i="1"/>
  <c r="X37" i="1"/>
  <c r="X20" i="1"/>
  <c r="X174" i="1"/>
  <c r="X1034" i="1"/>
  <c r="X744" i="1"/>
  <c r="X1564" i="1"/>
  <c r="X246" i="1"/>
  <c r="X1632" i="1"/>
  <c r="X695" i="1"/>
  <c r="X617" i="1"/>
  <c r="X801" i="1"/>
  <c r="X1933" i="1"/>
  <c r="X344" i="1"/>
  <c r="X906" i="1"/>
  <c r="X504" i="1"/>
  <c r="X637" i="1"/>
  <c r="X1318" i="1"/>
  <c r="X1473" i="1"/>
  <c r="X803" i="1"/>
  <c r="X553" i="1"/>
  <c r="X30" i="1"/>
  <c r="X2043" i="1"/>
  <c r="X865" i="1"/>
  <c r="X1067" i="1"/>
  <c r="X545" i="1"/>
  <c r="X291" i="1"/>
  <c r="Y383" i="1"/>
  <c r="X383" i="1"/>
  <c r="Y1718" i="1"/>
  <c r="X1718" i="1"/>
  <c r="Y17" i="1"/>
  <c r="X17" i="1"/>
  <c r="Y603" i="1"/>
  <c r="X603" i="1"/>
  <c r="Y128" i="1"/>
  <c r="X128" i="1"/>
  <c r="Y36" i="1"/>
  <c r="X36" i="1"/>
  <c r="Y26" i="1"/>
  <c r="X26" i="1"/>
  <c r="Y86" i="1"/>
  <c r="X86" i="1"/>
  <c r="Y106" i="1"/>
  <c r="X106" i="1"/>
  <c r="Y81" i="1"/>
  <c r="X81" i="1"/>
  <c r="Y148" i="1"/>
  <c r="X148" i="1"/>
  <c r="Y382" i="1"/>
  <c r="X382" i="1"/>
  <c r="Y189" i="1"/>
  <c r="X189" i="1"/>
  <c r="Y321" i="1"/>
  <c r="X321" i="1"/>
  <c r="Y1133" i="1"/>
  <c r="X1133" i="1"/>
  <c r="Y1115" i="1"/>
  <c r="X1115" i="1"/>
  <c r="Y1257" i="1"/>
  <c r="X1257" i="1"/>
  <c r="Y1545" i="1"/>
  <c r="X1545" i="1"/>
  <c r="Y1532" i="1"/>
  <c r="X1532" i="1"/>
  <c r="Y1661" i="1"/>
  <c r="X1661" i="1"/>
  <c r="Y1602" i="1"/>
  <c r="X1602" i="1"/>
  <c r="Y1693" i="1"/>
  <c r="X1693" i="1"/>
  <c r="Y1972" i="1"/>
  <c r="X1972" i="1"/>
  <c r="Y2107" i="1"/>
  <c r="X2107" i="1"/>
  <c r="Y911" i="1"/>
  <c r="X911" i="1"/>
  <c r="Y2023" i="1"/>
  <c r="X2023" i="1"/>
  <c r="Y1789" i="1"/>
  <c r="X1789" i="1"/>
  <c r="Y904" i="1"/>
  <c r="X904" i="1"/>
  <c r="Y459" i="1"/>
  <c r="X459" i="1"/>
  <c r="Y1675" i="1"/>
  <c r="X1675" i="1"/>
  <c r="Y2114" i="1"/>
  <c r="X2114" i="1"/>
  <c r="Y1467" i="1"/>
  <c r="X1467" i="1"/>
  <c r="Y1694" i="1"/>
  <c r="X1694" i="1"/>
  <c r="Y2099" i="1"/>
  <c r="X2099" i="1"/>
  <c r="Y1864" i="1"/>
  <c r="X1864" i="1"/>
  <c r="Y1142" i="1"/>
  <c r="X1142" i="1"/>
  <c r="Y1352" i="1"/>
  <c r="X1352" i="1"/>
  <c r="Y1301" i="1"/>
  <c r="X1301" i="1"/>
  <c r="Y741" i="1"/>
  <c r="X741" i="1"/>
  <c r="Y1092" i="1"/>
  <c r="X1092" i="1"/>
  <c r="Y697" i="1"/>
  <c r="X697" i="1"/>
  <c r="Y1164" i="1"/>
  <c r="X1164" i="1"/>
  <c r="Y1032" i="1"/>
  <c r="X1032" i="1"/>
  <c r="Y853" i="1"/>
  <c r="X853" i="1"/>
  <c r="Y1544" i="1"/>
  <c r="X1544" i="1"/>
  <c r="Y1374" i="1"/>
  <c r="X1374" i="1"/>
  <c r="Y554" i="1"/>
  <c r="X554" i="1"/>
  <c r="Y1886" i="1"/>
  <c r="X1886" i="1"/>
  <c r="Y974" i="1"/>
  <c r="X974" i="1"/>
  <c r="Y1572" i="1"/>
  <c r="X1572" i="1"/>
  <c r="Y752" i="1"/>
  <c r="X752" i="1"/>
  <c r="Y311" i="1"/>
  <c r="X311" i="1"/>
  <c r="Y606" i="1"/>
  <c r="X606" i="1"/>
  <c r="Y366" i="1"/>
  <c r="X366" i="1"/>
  <c r="Y2104" i="1"/>
  <c r="X2104" i="1"/>
  <c r="Y329" i="1"/>
  <c r="X329" i="1"/>
  <c r="Y467" i="1"/>
  <c r="X467" i="1"/>
  <c r="Y361" i="1"/>
  <c r="X361" i="1"/>
  <c r="Y162" i="1"/>
  <c r="X162" i="1"/>
  <c r="Y436" i="1"/>
  <c r="X436" i="1"/>
  <c r="X197" i="1"/>
  <c r="X1514" i="1"/>
  <c r="X2005" i="1"/>
  <c r="X389" i="1"/>
  <c r="X1502" i="1"/>
  <c r="X2067" i="1"/>
  <c r="X1962" i="1"/>
  <c r="X836" i="1"/>
  <c r="X1356" i="1"/>
  <c r="X653" i="1"/>
  <c r="X1940" i="1"/>
  <c r="X1494" i="1"/>
  <c r="X2101" i="1"/>
  <c r="X1653" i="1"/>
  <c r="X1314" i="1"/>
  <c r="X408" i="1"/>
  <c r="X1114" i="1"/>
  <c r="X616" i="1"/>
  <c r="X1267" i="1"/>
  <c r="X681" i="1"/>
  <c r="X2044" i="1"/>
  <c r="X228" i="1"/>
  <c r="X771" i="1"/>
  <c r="X110" i="1"/>
  <c r="X461" i="1"/>
  <c r="X1866" i="1"/>
  <c r="X85" i="1"/>
  <c r="X1102" i="1"/>
  <c r="X1944" i="1"/>
  <c r="X2096" i="1"/>
  <c r="X295" i="1"/>
  <c r="X1670" i="1"/>
  <c r="X1131" i="1"/>
  <c r="X145" i="1"/>
  <c r="X1089" i="1"/>
  <c r="X240" i="1"/>
  <c r="X877" i="1"/>
  <c r="X776" i="1"/>
  <c r="X267" i="1"/>
  <c r="Y2056" i="1"/>
  <c r="X2056" i="1"/>
  <c r="Y1783" i="1"/>
  <c r="X1783" i="1"/>
  <c r="Y838" i="1"/>
  <c r="X838" i="1"/>
  <c r="Y2081" i="1"/>
  <c r="X2081" i="1"/>
  <c r="Y2100" i="1"/>
  <c r="X2100" i="1"/>
  <c r="Y856" i="1"/>
  <c r="X856" i="1"/>
  <c r="Y1474" i="1"/>
  <c r="X1474" i="1"/>
  <c r="Y2065" i="1"/>
  <c r="X2065" i="1"/>
  <c r="Y458" i="1"/>
  <c r="X458" i="1"/>
  <c r="Y1870" i="1"/>
  <c r="X1870" i="1"/>
  <c r="Y1652" i="1"/>
  <c r="X1652" i="1"/>
  <c r="Y2012" i="1"/>
  <c r="X2012" i="1"/>
  <c r="Y629" i="1"/>
  <c r="X629" i="1"/>
  <c r="Y735" i="1"/>
  <c r="X735" i="1"/>
  <c r="Y1300" i="1"/>
  <c r="X1300" i="1"/>
  <c r="Y1187" i="1"/>
  <c r="X1187" i="1"/>
  <c r="Y1116" i="1"/>
  <c r="X1116" i="1"/>
  <c r="Y694" i="1"/>
  <c r="X694" i="1"/>
  <c r="Y1367" i="1"/>
  <c r="X1367" i="1"/>
  <c r="Y1175" i="1"/>
  <c r="X1175" i="1"/>
  <c r="Y1837" i="1"/>
  <c r="X1837" i="1"/>
  <c r="Y1483" i="1"/>
  <c r="X1483" i="1"/>
  <c r="Y290" i="1"/>
  <c r="X290" i="1"/>
  <c r="Y1868" i="1"/>
  <c r="X1868" i="1"/>
  <c r="Y1121" i="1"/>
  <c r="X1121" i="1"/>
  <c r="Y699" i="1"/>
  <c r="X699" i="1"/>
  <c r="Y701" i="1"/>
  <c r="X701" i="1"/>
  <c r="Y1156" i="1"/>
  <c r="X1156" i="1"/>
  <c r="Y1258" i="1"/>
  <c r="X1258" i="1"/>
  <c r="Y245" i="1"/>
  <c r="X245" i="1"/>
  <c r="Y505" i="1"/>
  <c r="X505" i="1"/>
  <c r="Y546" i="1"/>
  <c r="X546" i="1"/>
  <c r="Y571" i="1"/>
  <c r="X571" i="1"/>
  <c r="Y348" i="1"/>
  <c r="X348" i="1"/>
  <c r="X1043" i="1"/>
  <c r="X1255" i="1"/>
  <c r="X462" i="1"/>
  <c r="X1901" i="1"/>
  <c r="X1364" i="1"/>
  <c r="X749" i="1"/>
  <c r="X1495" i="1"/>
  <c r="X1965" i="1"/>
  <c r="X87" i="1"/>
  <c r="X785" i="1"/>
  <c r="X243" i="1"/>
  <c r="X153" i="1"/>
  <c r="X1148" i="1"/>
  <c r="X1660" i="1"/>
  <c r="X199" i="1"/>
  <c r="X810" i="1"/>
  <c r="X1645" i="1"/>
  <c r="X1379" i="1"/>
  <c r="X683" i="1"/>
  <c r="X1305" i="1"/>
  <c r="X1166" i="1"/>
  <c r="X518" i="1"/>
  <c r="X1518" i="1"/>
  <c r="X717" i="1"/>
  <c r="X446" i="1"/>
  <c r="X1120" i="1"/>
  <c r="X1101" i="1"/>
  <c r="X2037" i="1"/>
  <c r="X287" i="1"/>
  <c r="X1646" i="1"/>
  <c r="X1330" i="1"/>
  <c r="X1970" i="1"/>
  <c r="X604" i="1"/>
  <c r="X1055" i="1"/>
  <c r="X851" i="1"/>
  <c r="X551" i="1"/>
  <c r="X1329" i="1"/>
  <c r="X755" i="1"/>
  <c r="X1565" i="1"/>
  <c r="Y1932" i="1"/>
  <c r="X1932" i="1"/>
  <c r="Y1695" i="1"/>
  <c r="X1695" i="1"/>
  <c r="Y1764" i="1"/>
  <c r="X1764" i="1"/>
  <c r="Y1626" i="1"/>
  <c r="X1626" i="1"/>
  <c r="Y2048" i="1"/>
  <c r="X2048" i="1"/>
  <c r="Y1859" i="1"/>
  <c r="X1859" i="1"/>
  <c r="Y2054" i="1"/>
  <c r="X2054" i="1"/>
  <c r="Y1761" i="1"/>
  <c r="X1761" i="1"/>
  <c r="Y1770" i="1"/>
  <c r="X1770" i="1"/>
  <c r="Y1843" i="1"/>
  <c r="X1843" i="1"/>
  <c r="Y1659" i="1"/>
  <c r="X1659" i="1"/>
  <c r="Y1491" i="1"/>
  <c r="X1491" i="1"/>
  <c r="Y1368" i="1"/>
  <c r="X1368" i="1"/>
  <c r="Y1190" i="1"/>
  <c r="X1190" i="1"/>
  <c r="Y338" i="1"/>
  <c r="X338" i="1"/>
  <c r="Y664" i="1"/>
  <c r="X664" i="1"/>
  <c r="Y783" i="1"/>
  <c r="X783" i="1"/>
  <c r="Y632" i="1"/>
  <c r="X632" i="1"/>
  <c r="Y1268" i="1"/>
  <c r="X1268" i="1"/>
  <c r="Y1039" i="1"/>
  <c r="X1039" i="1"/>
  <c r="Y804" i="1"/>
  <c r="X804" i="1"/>
  <c r="Y773" i="1"/>
  <c r="X773" i="1"/>
  <c r="Y866" i="1"/>
  <c r="X866" i="1"/>
  <c r="Y1595" i="1"/>
  <c r="X1595" i="1"/>
  <c r="Y1052" i="1"/>
  <c r="X1052" i="1"/>
  <c r="Y1460" i="1"/>
  <c r="X1460" i="1"/>
  <c r="Y1505" i="1"/>
  <c r="X1505" i="1"/>
  <c r="Y1180" i="1"/>
  <c r="X1180" i="1"/>
  <c r="Y670" i="1"/>
  <c r="X670" i="1"/>
  <c r="Y357" i="1"/>
  <c r="X357" i="1"/>
  <c r="Y1042" i="1"/>
  <c r="X1042" i="1"/>
  <c r="Y1316" i="1"/>
  <c r="X1316" i="1"/>
  <c r="Y428" i="1"/>
  <c r="X428" i="1"/>
  <c r="Y591" i="1"/>
  <c r="X591" i="1"/>
  <c r="Y336" i="1"/>
  <c r="X336" i="1"/>
  <c r="Y548" i="1"/>
  <c r="X548" i="1"/>
  <c r="X979" i="1"/>
  <c r="X1065" i="1"/>
  <c r="X1501" i="1"/>
  <c r="X733" i="1"/>
  <c r="X1516" i="1"/>
  <c r="X1394" i="1"/>
  <c r="X767" i="1"/>
  <c r="X665" i="1"/>
  <c r="X155" i="1"/>
  <c r="X166" i="1"/>
  <c r="X1684" i="1"/>
  <c r="X1363" i="1"/>
  <c r="X675" i="1"/>
  <c r="X407" i="1"/>
  <c r="X692" i="1"/>
  <c r="X1957" i="1"/>
  <c r="X220" i="1"/>
  <c r="X1946" i="1"/>
  <c r="X1048" i="1"/>
  <c r="X434" i="1"/>
  <c r="X578" i="1"/>
  <c r="X763" i="1"/>
  <c r="X1340" i="1"/>
  <c r="X229" i="1"/>
  <c r="X1296" i="1"/>
  <c r="X183" i="1"/>
  <c r="X1527" i="1"/>
  <c r="X1064" i="1"/>
  <c r="X1275" i="1"/>
  <c r="X1298" i="1"/>
  <c r="X263" i="1"/>
  <c r="X627" i="1"/>
  <c r="X1071" i="1"/>
  <c r="X1361" i="1"/>
  <c r="X1047" i="1"/>
  <c r="X538" i="1"/>
  <c r="X2090" i="1"/>
  <c r="X1616" i="1"/>
  <c r="X868" i="1"/>
  <c r="X1345" i="1"/>
  <c r="X1141" i="1"/>
  <c r="X905" i="1"/>
  <c r="X1640" i="1"/>
  <c r="X322" i="1"/>
  <c r="X1528" i="1"/>
  <c r="X662" i="1"/>
  <c r="Y1838" i="1"/>
  <c r="X1838" i="1"/>
  <c r="Y2071" i="1"/>
  <c r="X2071" i="1"/>
  <c r="Y1620" i="1"/>
  <c r="X1620" i="1"/>
  <c r="Y990" i="1"/>
  <c r="X990" i="1"/>
  <c r="Y2047" i="1"/>
  <c r="X2047" i="1"/>
  <c r="Y1964" i="1"/>
  <c r="X1964" i="1"/>
  <c r="Y1716" i="1"/>
  <c r="X1716" i="1"/>
  <c r="Y1846" i="1"/>
  <c r="X1846" i="1"/>
  <c r="Y1530" i="1"/>
  <c r="X1530" i="1"/>
  <c r="Y2039" i="1"/>
  <c r="X2039" i="1"/>
  <c r="Y1888" i="1"/>
  <c r="X1888" i="1"/>
  <c r="Y1688" i="1"/>
  <c r="X1688" i="1"/>
  <c r="Y2057" i="1"/>
  <c r="X2057" i="1"/>
  <c r="Y1547" i="1"/>
  <c r="X1547" i="1"/>
  <c r="Y2050" i="1"/>
  <c r="X2050" i="1"/>
  <c r="Y1146" i="1"/>
  <c r="X1146" i="1"/>
  <c r="Y319" i="1"/>
  <c r="X319" i="1"/>
  <c r="Y409" i="1"/>
  <c r="X409" i="1"/>
  <c r="Y1165" i="1"/>
  <c r="X1165" i="1"/>
  <c r="Y601" i="1"/>
  <c r="X601" i="1"/>
  <c r="Y1303" i="1"/>
  <c r="X1303" i="1"/>
  <c r="Y807" i="1"/>
  <c r="X807" i="1"/>
  <c r="Y1381" i="1"/>
  <c r="X1381" i="1"/>
  <c r="Y2076" i="1"/>
  <c r="X2076" i="1"/>
  <c r="Y1589" i="1"/>
  <c r="X1589" i="1"/>
  <c r="Y1054" i="1"/>
  <c r="X1054" i="1"/>
  <c r="Y1842" i="1"/>
  <c r="X1842" i="1"/>
  <c r="Y1758" i="1"/>
  <c r="X1758" i="1"/>
  <c r="Y1295" i="1"/>
  <c r="X1295" i="1"/>
  <c r="Y1077" i="1"/>
  <c r="X1077" i="1"/>
  <c r="Y633" i="1"/>
  <c r="X633" i="1"/>
  <c r="Y1108" i="1"/>
  <c r="X1108" i="1"/>
  <c r="Y674" i="1"/>
  <c r="X674" i="1"/>
  <c r="Y1478" i="1"/>
  <c r="X1478" i="1"/>
  <c r="Y1336" i="1"/>
  <c r="X1336" i="1"/>
  <c r="Y333" i="1"/>
  <c r="X333" i="1"/>
  <c r="Y395" i="1"/>
  <c r="X395" i="1"/>
  <c r="Y396" i="1"/>
  <c r="X396" i="1"/>
  <c r="Y328" i="1"/>
  <c r="X328" i="1"/>
  <c r="Y583" i="1"/>
  <c r="X583" i="1"/>
  <c r="X1585" i="1"/>
  <c r="X1461" i="1"/>
  <c r="X1254" i="1"/>
  <c r="X393" i="1"/>
  <c r="X54" i="1"/>
  <c r="X706" i="1"/>
  <c r="X1161" i="1"/>
  <c r="X1075" i="1"/>
  <c r="X14" i="1"/>
  <c r="X416" i="1"/>
  <c r="X903" i="1"/>
  <c r="X1903" i="1"/>
  <c r="X1499" i="1"/>
  <c r="X1713" i="1"/>
  <c r="X72" i="1"/>
  <c r="X207" i="1"/>
  <c r="X834" i="1"/>
  <c r="X682" i="1"/>
  <c r="X1611" i="1"/>
  <c r="X1570" i="1"/>
  <c r="X715" i="1"/>
  <c r="X1960" i="1"/>
  <c r="X79" i="1"/>
  <c r="X1654" i="1"/>
  <c r="X1111" i="1"/>
  <c r="X1188" i="1"/>
  <c r="X722" i="1"/>
  <c r="X1273" i="1"/>
  <c r="X978" i="1"/>
  <c r="X829" i="1"/>
  <c r="X802" i="1"/>
  <c r="X2032" i="1"/>
  <c r="X2059" i="1"/>
  <c r="X1265" i="1"/>
  <c r="X1140" i="1"/>
  <c r="X901" i="1"/>
  <c r="X48" i="1"/>
  <c r="X422" i="1"/>
  <c r="X2121" i="1"/>
  <c r="Y2121" i="1" s="1"/>
  <c r="X96" i="1"/>
  <c r="X108" i="1"/>
  <c r="X351" i="1"/>
  <c r="X1485" i="1"/>
  <c r="Y899" i="1"/>
  <c r="X899" i="1"/>
  <c r="Y1580" i="1"/>
  <c r="X1580" i="1"/>
  <c r="Y890" i="1"/>
  <c r="X890" i="1"/>
  <c r="X535" i="1"/>
  <c r="Y535" i="1" s="1"/>
  <c r="Y22" i="1"/>
  <c r="X22" i="1"/>
  <c r="Y1019" i="1"/>
  <c r="X1019" i="1"/>
  <c r="Y1584" i="1"/>
  <c r="X1584" i="1"/>
  <c r="Y1606" i="1"/>
  <c r="X1606" i="1"/>
  <c r="Y596" i="1"/>
  <c r="X596" i="1"/>
  <c r="Y182" i="1"/>
  <c r="X182" i="1"/>
  <c r="Y120" i="1"/>
  <c r="X120" i="1"/>
  <c r="Y386" i="1"/>
  <c r="X386" i="1"/>
  <c r="Y671" i="1"/>
  <c r="X671" i="1"/>
  <c r="Y1534" i="1"/>
  <c r="X1534" i="1"/>
  <c r="Y1583" i="1"/>
  <c r="X1583" i="1"/>
  <c r="Y1623" i="1"/>
  <c r="X1623" i="1"/>
  <c r="Y895" i="1"/>
  <c r="X895" i="1"/>
  <c r="Y1973" i="1"/>
  <c r="X1973" i="1"/>
  <c r="Y1615" i="1"/>
  <c r="X1615" i="1"/>
  <c r="Y1706" i="1"/>
  <c r="X1706" i="1"/>
  <c r="Y1865" i="1"/>
  <c r="X1865" i="1"/>
  <c r="Y1872" i="1"/>
  <c r="X1872" i="1"/>
  <c r="Y989" i="1"/>
  <c r="X989" i="1"/>
  <c r="Y1781" i="1"/>
  <c r="X1781" i="1"/>
  <c r="Y2058" i="1"/>
  <c r="X2058" i="1"/>
  <c r="Y1851" i="1"/>
  <c r="X1851" i="1"/>
  <c r="Y1678" i="1"/>
  <c r="X1678" i="1"/>
  <c r="Y2077" i="1"/>
  <c r="X2077" i="1"/>
  <c r="Y882" i="1"/>
  <c r="X882" i="1"/>
  <c r="Y889" i="1"/>
  <c r="X889" i="1"/>
  <c r="Y2068" i="1"/>
  <c r="X2068" i="1"/>
  <c r="Y1160" i="1"/>
  <c r="X1160" i="1"/>
  <c r="Y529" i="1"/>
  <c r="X529" i="1"/>
  <c r="Y1069" i="1"/>
  <c r="X1069" i="1"/>
  <c r="Y693" i="1"/>
  <c r="X693" i="1"/>
  <c r="Y563" i="1"/>
  <c r="X563" i="1"/>
  <c r="Y1176" i="1"/>
  <c r="X1176" i="1"/>
  <c r="Y298" i="1"/>
  <c r="X298" i="1"/>
  <c r="Y798" i="1"/>
  <c r="X798" i="1"/>
  <c r="Y1319" i="1"/>
  <c r="X1319" i="1"/>
  <c r="Y972" i="1"/>
  <c r="X972" i="1"/>
  <c r="Y1588" i="1"/>
  <c r="X1588" i="1"/>
  <c r="Y811" i="1"/>
  <c r="X811" i="1"/>
  <c r="Y2064" i="1"/>
  <c r="X2064" i="1"/>
  <c r="Y1699" i="1"/>
  <c r="X1699" i="1"/>
  <c r="Y1387" i="1"/>
  <c r="X1387" i="1"/>
  <c r="Y746" i="1"/>
  <c r="X746" i="1"/>
  <c r="Y323" i="1"/>
  <c r="X323" i="1"/>
  <c r="Y588" i="1"/>
  <c r="X588" i="1"/>
  <c r="Y592" i="1"/>
  <c r="X592" i="1"/>
  <c r="Y523" i="1"/>
  <c r="X523" i="1"/>
  <c r="X1074" i="1"/>
  <c r="X1911" i="1"/>
  <c r="X2075" i="1"/>
  <c r="X1029" i="1"/>
  <c r="X1533" i="1"/>
  <c r="X876" i="1"/>
  <c r="X980" i="1"/>
  <c r="X549" i="1"/>
  <c r="X730" i="1"/>
  <c r="X414" i="1"/>
  <c r="X1391" i="1"/>
  <c r="X743" i="1"/>
  <c r="X186" i="1"/>
  <c r="X1127" i="1"/>
  <c r="X1307" i="1"/>
  <c r="X2061" i="1"/>
  <c r="X241" i="1"/>
  <c r="X1087" i="1"/>
  <c r="X77" i="1"/>
  <c r="X441" i="1"/>
  <c r="X2052" i="1"/>
  <c r="X1941" i="1"/>
  <c r="X272" i="1"/>
  <c r="X1112" i="1"/>
  <c r="X1487" i="1"/>
  <c r="X762" i="1"/>
  <c r="X1464" i="1"/>
  <c r="X327" i="1"/>
  <c r="X280" i="1"/>
  <c r="X1338" i="1"/>
  <c r="X11" i="1"/>
  <c r="X1157" i="1"/>
  <c r="X253" i="1"/>
  <c r="X1968" i="1"/>
  <c r="X13" i="1"/>
  <c r="X1272" i="1"/>
  <c r="X1325" i="1"/>
  <c r="X1084" i="1"/>
  <c r="X299" i="1"/>
  <c r="X1909" i="1"/>
  <c r="X884" i="1"/>
  <c r="X437" i="1"/>
  <c r="X1698" i="1"/>
  <c r="Y112" i="1"/>
  <c r="X112" i="1"/>
  <c r="Y191" i="1"/>
  <c r="X191" i="1"/>
  <c r="Y1553" i="1"/>
  <c r="X1553" i="1"/>
  <c r="Y2108" i="1"/>
  <c r="X2108" i="1"/>
  <c r="Y38" i="1"/>
  <c r="X38" i="1"/>
  <c r="Y127" i="1"/>
  <c r="X127" i="1"/>
  <c r="Y1508" i="1"/>
  <c r="X1508" i="1"/>
  <c r="Y19" i="1"/>
  <c r="X19" i="1"/>
  <c r="Y623" i="1"/>
  <c r="X623" i="1"/>
  <c r="Y32" i="1"/>
  <c r="X32" i="1"/>
  <c r="Y134" i="1"/>
  <c r="X134" i="1"/>
  <c r="Y324" i="1"/>
  <c r="X324" i="1"/>
  <c r="Y1078" i="1"/>
  <c r="X1078" i="1"/>
  <c r="Y1619" i="1"/>
  <c r="X1619" i="1"/>
  <c r="Y1767" i="1"/>
  <c r="X1767" i="1"/>
  <c r="Y852" i="1"/>
  <c r="X852" i="1"/>
  <c r="Y2055" i="1"/>
  <c r="X2055" i="1"/>
  <c r="Y573" i="1"/>
  <c r="X573" i="1"/>
  <c r="Y483" i="1"/>
  <c r="X483" i="1"/>
  <c r="Y102" i="1"/>
  <c r="X102" i="1"/>
  <c r="Y59" i="1"/>
  <c r="X59" i="1"/>
  <c r="Y131" i="1"/>
  <c r="X131" i="1"/>
  <c r="Y7" i="1"/>
  <c r="X7" i="1"/>
  <c r="Y142" i="1"/>
  <c r="X142" i="1"/>
  <c r="Y371" i="1"/>
  <c r="X371" i="1"/>
  <c r="Y231" i="1"/>
  <c r="X231" i="1"/>
  <c r="Y813" i="1"/>
  <c r="X813" i="1"/>
  <c r="Y1178" i="1"/>
  <c r="X1178" i="1"/>
  <c r="Y1591" i="1"/>
  <c r="X1591" i="1"/>
  <c r="Y1519" i="1"/>
  <c r="X1519" i="1"/>
  <c r="Y1555" i="1"/>
  <c r="X1555" i="1"/>
  <c r="Y1655" i="1"/>
  <c r="X1655" i="1"/>
  <c r="Y1760" i="1"/>
  <c r="X1760" i="1"/>
  <c r="Y843" i="1"/>
  <c r="X843" i="1"/>
  <c r="Y981" i="1"/>
  <c r="X981" i="1"/>
  <c r="Y1631" i="1"/>
  <c r="X1631" i="1"/>
  <c r="Y448" i="1"/>
  <c r="X448" i="1"/>
  <c r="Y898" i="1"/>
  <c r="X898" i="1"/>
  <c r="Y1536" i="1"/>
  <c r="X1536" i="1"/>
  <c r="Y460" i="1"/>
  <c r="X460" i="1"/>
  <c r="Y1671" i="1"/>
  <c r="X1671" i="1"/>
  <c r="Y907" i="1"/>
  <c r="X907" i="1"/>
  <c r="Y2091" i="1"/>
  <c r="X2091" i="1"/>
  <c r="Y1643" i="1"/>
  <c r="X1643" i="1"/>
  <c r="Y1687" i="1"/>
  <c r="X1687" i="1"/>
  <c r="Y854" i="1"/>
  <c r="X854" i="1"/>
  <c r="Y870" i="1"/>
  <c r="X870" i="1"/>
  <c r="Y880" i="1"/>
  <c r="X880" i="1"/>
  <c r="Y997" i="1"/>
  <c r="X997" i="1"/>
  <c r="Y628" i="1"/>
  <c r="X628" i="1"/>
  <c r="Y427" i="1"/>
  <c r="X427" i="1"/>
  <c r="Y1107" i="1"/>
  <c r="X1107" i="1"/>
  <c r="Y1310" i="1"/>
  <c r="X1310" i="1"/>
  <c r="Y800" i="1"/>
  <c r="X800" i="1"/>
  <c r="Y612" i="1"/>
  <c r="X612" i="1"/>
  <c r="Y1395" i="1"/>
  <c r="X1395" i="1"/>
  <c r="Y1030" i="1"/>
  <c r="X1030" i="1"/>
  <c r="Y1466" i="1"/>
  <c r="X1466" i="1"/>
  <c r="Y1664" i="1"/>
  <c r="X1664" i="1"/>
  <c r="Y1126" i="1"/>
  <c r="X1126" i="1"/>
  <c r="Y575" i="1"/>
  <c r="X575" i="1"/>
  <c r="Y1088" i="1"/>
  <c r="X1088" i="1"/>
  <c r="Y415" i="1"/>
  <c r="X415" i="1"/>
  <c r="Y1401" i="1"/>
  <c r="X1401" i="1"/>
  <c r="Y1393" i="1"/>
  <c r="X1393" i="1"/>
  <c r="Y300" i="1"/>
  <c r="X300" i="1"/>
  <c r="Y641" i="1"/>
  <c r="X641" i="1"/>
  <c r="Y522" i="1"/>
  <c r="X522" i="1"/>
  <c r="Y360" i="1"/>
  <c r="X360" i="1"/>
  <c r="Y560" i="1"/>
  <c r="X560" i="1"/>
  <c r="X161" i="1"/>
  <c r="X1503" i="1"/>
  <c r="X598" i="1"/>
  <c r="X51" i="1"/>
  <c r="X1269" i="1"/>
  <c r="X1053" i="1"/>
  <c r="X2072" i="1"/>
  <c r="X363" i="1"/>
  <c r="X1083" i="1"/>
  <c r="X8" i="1"/>
  <c r="X984" i="1"/>
  <c r="X848" i="1"/>
  <c r="X1386" i="1"/>
  <c r="X171" i="1"/>
  <c r="X976" i="1"/>
  <c r="X69" i="1"/>
  <c r="X1129" i="1"/>
  <c r="X2082" i="1"/>
  <c r="X1025" i="1"/>
  <c r="X740" i="1"/>
  <c r="X1634" i="1"/>
  <c r="X731" i="1"/>
  <c r="X1302" i="1"/>
  <c r="X146" i="1"/>
  <c r="X825" i="1"/>
  <c r="X1332" i="1"/>
  <c r="X1286" i="1"/>
  <c r="X320" i="1"/>
  <c r="X1624" i="1"/>
  <c r="X1152" i="1"/>
  <c r="X1621" i="1"/>
  <c r="X1149" i="1"/>
  <c r="X1333" i="1"/>
  <c r="X820" i="1"/>
  <c r="X1627" i="1"/>
  <c r="X1100" i="1"/>
  <c r="X791" i="1"/>
  <c r="X808" i="1"/>
  <c r="X124" i="1"/>
  <c r="Y1130" i="1"/>
  <c r="X1130" i="1"/>
  <c r="Y902" i="1"/>
  <c r="X902" i="1"/>
  <c r="Y1913" i="1"/>
  <c r="X1913" i="1"/>
  <c r="Y879" i="1"/>
  <c r="X879" i="1"/>
  <c r="Y1567" i="1"/>
  <c r="X1567" i="1"/>
  <c r="Y447" i="1"/>
  <c r="X447" i="1"/>
  <c r="Y841" i="1"/>
  <c r="X841" i="1"/>
  <c r="Y1641" i="1"/>
  <c r="X1641" i="1"/>
  <c r="Y1908" i="1"/>
  <c r="X1908" i="1"/>
  <c r="Y885" i="1"/>
  <c r="X885" i="1"/>
  <c r="Y1571" i="1"/>
  <c r="X1571" i="1"/>
  <c r="Y2029" i="1"/>
  <c r="X2029" i="1"/>
  <c r="Y1685" i="1"/>
  <c r="X1685" i="1"/>
  <c r="Y975" i="1"/>
  <c r="X975" i="1"/>
  <c r="Y1549" i="1"/>
  <c r="X1549" i="1"/>
  <c r="Y1465" i="1"/>
  <c r="X1465" i="1"/>
  <c r="Y1392" i="1"/>
  <c r="X1392" i="1"/>
  <c r="Y1033" i="1"/>
  <c r="X1033" i="1"/>
  <c r="Y1311" i="1"/>
  <c r="X1311" i="1"/>
  <c r="Y413" i="1"/>
  <c r="X413" i="1"/>
  <c r="Y1355" i="1"/>
  <c r="X1355" i="1"/>
  <c r="Y703" i="1"/>
  <c r="X703" i="1"/>
  <c r="Y607" i="1"/>
  <c r="X607" i="1"/>
  <c r="Y2022" i="1"/>
  <c r="X2022" i="1"/>
  <c r="Y1796" i="1"/>
  <c r="X1796" i="1"/>
  <c r="Y1558" i="1"/>
  <c r="X1558" i="1"/>
  <c r="Y2089" i="1"/>
  <c r="X2089" i="1"/>
  <c r="Y1649" i="1"/>
  <c r="X1649" i="1"/>
  <c r="Y1331" i="1"/>
  <c r="X1331" i="1"/>
  <c r="Y318" i="1"/>
  <c r="X318" i="1"/>
  <c r="Y410" i="1"/>
  <c r="X410" i="1"/>
  <c r="Y737" i="1"/>
  <c r="X737" i="1"/>
  <c r="Y565" i="1"/>
  <c r="X565" i="1"/>
  <c r="Y268" i="1"/>
  <c r="X268" i="1"/>
  <c r="Y356" i="1"/>
  <c r="X356" i="1"/>
  <c r="Y489" i="1"/>
  <c r="X489" i="1"/>
  <c r="X1974" i="1"/>
  <c r="X532" i="1"/>
  <c r="X1192" i="1"/>
  <c r="X2011" i="1"/>
  <c r="X221" i="1"/>
  <c r="X1105" i="1"/>
  <c r="X1145" i="1"/>
  <c r="X686" i="1"/>
  <c r="X915" i="1"/>
  <c r="X1692" i="1"/>
  <c r="X561" i="1"/>
  <c r="X1096" i="1"/>
  <c r="X1398" i="1"/>
  <c r="X1867" i="1"/>
  <c r="X1788" i="1"/>
  <c r="X1283" i="1"/>
  <c r="X778" i="1"/>
  <c r="X443" i="1"/>
  <c r="X793" i="1"/>
  <c r="X795" i="1"/>
  <c r="X259" i="1"/>
  <c r="X586" i="1"/>
  <c r="X765" i="1"/>
  <c r="X1459" i="1"/>
  <c r="X738" i="1"/>
  <c r="X530" i="1"/>
  <c r="X739" i="1"/>
  <c r="X2009" i="1"/>
  <c r="X258" i="1"/>
  <c r="X1635" i="1"/>
  <c r="X547" i="1"/>
  <c r="X1529" i="1"/>
  <c r="X1636" i="1"/>
  <c r="X250" i="1"/>
  <c r="X2085" i="1"/>
  <c r="X1648" i="1"/>
  <c r="X1523" i="1"/>
  <c r="X844" i="1"/>
  <c r="X988" i="1"/>
  <c r="X2083" i="1"/>
  <c r="X135" i="1"/>
  <c r="Y285" i="1"/>
  <c r="X285" i="1"/>
  <c r="Y1971" i="1"/>
  <c r="X1971" i="1"/>
  <c r="Y1525" i="1"/>
  <c r="X1525" i="1"/>
  <c r="Y418" i="1"/>
  <c r="X418" i="1"/>
  <c r="Y194" i="1"/>
  <c r="X194" i="1"/>
  <c r="Y405" i="1"/>
  <c r="X405" i="1"/>
  <c r="Y1309" i="1"/>
  <c r="X1309" i="1"/>
  <c r="Y1554" i="1"/>
  <c r="X1554" i="1"/>
  <c r="Y1482" i="1"/>
  <c r="X1482" i="1"/>
  <c r="Y1665" i="1"/>
  <c r="X1665" i="1"/>
  <c r="Y1874" i="1"/>
  <c r="X1874" i="1"/>
  <c r="Y991" i="1"/>
  <c r="X991" i="1"/>
  <c r="Y1506" i="1"/>
  <c r="X1506" i="1"/>
  <c r="Y1898" i="1"/>
  <c r="X1898" i="1"/>
  <c r="Y821" i="1"/>
  <c r="X821" i="1"/>
  <c r="Y1848" i="1"/>
  <c r="X1848" i="1"/>
  <c r="Y1557" i="1"/>
  <c r="X1557" i="1"/>
  <c r="Y1883" i="1"/>
  <c r="X1883" i="1"/>
  <c r="Y2146" i="1"/>
  <c r="X2146" i="1"/>
  <c r="Y859" i="1"/>
  <c r="X859" i="1"/>
  <c r="Y1961" i="1"/>
  <c r="X1961" i="1"/>
  <c r="Y1594" i="1"/>
  <c r="X1594" i="1"/>
  <c r="Y1650" i="1"/>
  <c r="X1650" i="1"/>
  <c r="Y874" i="1"/>
  <c r="X874" i="1"/>
  <c r="Y2098" i="1"/>
  <c r="X2098" i="1"/>
  <c r="Y823" i="1"/>
  <c r="X823" i="1"/>
  <c r="Y1766" i="1"/>
  <c r="X1766" i="1"/>
  <c r="Y1057" i="1"/>
  <c r="X1057" i="1"/>
  <c r="Y281" i="1"/>
  <c r="X281" i="1"/>
  <c r="Y1376" i="1"/>
  <c r="X1376" i="1"/>
  <c r="Y342" i="1"/>
  <c r="X342" i="1"/>
  <c r="Y305" i="1"/>
  <c r="X305" i="1"/>
  <c r="Y786" i="1"/>
  <c r="X786" i="1"/>
  <c r="Y1276" i="1"/>
  <c r="X1276" i="1"/>
  <c r="Y1256" i="1"/>
  <c r="X1256" i="1"/>
  <c r="Y679" i="1"/>
  <c r="X679" i="1"/>
  <c r="Y494" i="1"/>
  <c r="X494" i="1"/>
  <c r="Y2092" i="1"/>
  <c r="X2092" i="1"/>
  <c r="Y1779" i="1"/>
  <c r="X1779" i="1"/>
  <c r="Y1263" i="1"/>
  <c r="X1263" i="1"/>
  <c r="Y673" i="1"/>
  <c r="X673" i="1"/>
  <c r="Y1658" i="1"/>
  <c r="X1658" i="1"/>
  <c r="Y552" i="1"/>
  <c r="X552" i="1"/>
  <c r="Y310" i="1"/>
  <c r="X310" i="1"/>
  <c r="Y1389" i="1"/>
  <c r="X1389" i="1"/>
  <c r="Y392" i="1"/>
  <c r="X392" i="1"/>
  <c r="Y359" i="1"/>
  <c r="X359" i="1"/>
  <c r="Y488" i="1"/>
  <c r="X488" i="1"/>
  <c r="Y345" i="1"/>
  <c r="X345" i="1"/>
  <c r="Y432" i="1"/>
  <c r="X432" i="1"/>
  <c r="X129" i="1"/>
  <c r="X1625" i="1"/>
  <c r="X1351" i="1"/>
  <c r="X1144" i="1"/>
  <c r="X1169" i="1"/>
  <c r="X1399" i="1"/>
  <c r="X213" i="1"/>
  <c r="X354" i="1"/>
  <c r="X1568" i="1"/>
  <c r="X1370" i="1"/>
  <c r="X1358" i="1"/>
  <c r="X18" i="1"/>
  <c r="X2030" i="1"/>
  <c r="X463" i="1"/>
  <c r="X28" i="1"/>
  <c r="X881" i="1"/>
  <c r="X1714" i="1"/>
  <c r="X1313" i="1"/>
  <c r="X1002" i="1"/>
  <c r="X498" i="1"/>
  <c r="X1037" i="1"/>
  <c r="X1118" i="1"/>
  <c r="X1297" i="1"/>
  <c r="X1056" i="1"/>
  <c r="X288" i="1"/>
  <c r="X1663" i="1"/>
  <c r="X842" i="1"/>
  <c r="X2102" i="1"/>
  <c r="X1281" i="1"/>
  <c r="X1369" i="1"/>
  <c r="X21" i="1"/>
  <c r="X249" i="1"/>
  <c r="X846" i="1"/>
  <c r="X2036" i="1"/>
  <c r="X1280" i="1"/>
  <c r="X1895" i="1"/>
  <c r="X849" i="1"/>
  <c r="X887" i="1"/>
  <c r="X390" i="1"/>
  <c r="X1702" i="1"/>
  <c r="X1082" i="1"/>
  <c r="X840" i="1"/>
  <c r="X302" i="1"/>
  <c r="X6" i="1"/>
  <c r="X495" i="1"/>
  <c r="X1666" i="1"/>
  <c r="X1524" i="1"/>
  <c r="X2042" i="1"/>
  <c r="Y95" i="1"/>
  <c r="X95" i="1"/>
  <c r="Y101" i="1"/>
  <c r="X101" i="1"/>
  <c r="Y132" i="1"/>
  <c r="X132" i="1"/>
  <c r="Y1027" i="1"/>
  <c r="X1027" i="1"/>
  <c r="Y1674" i="1"/>
  <c r="X1674" i="1"/>
  <c r="Y53" i="1"/>
  <c r="X53" i="1"/>
  <c r="Y1563" i="1"/>
  <c r="X1563" i="1"/>
  <c r="Y130" i="1"/>
  <c r="X130" i="1"/>
  <c r="Y668" i="1"/>
  <c r="X668" i="1"/>
  <c r="Y1462" i="1"/>
  <c r="X1462" i="1"/>
  <c r="Y1873" i="1"/>
  <c r="X1873" i="1"/>
  <c r="Y832" i="1"/>
  <c r="X832" i="1"/>
  <c r="Y445" i="1"/>
  <c r="X445" i="1"/>
  <c r="Y831" i="1"/>
  <c r="X831" i="1"/>
  <c r="Y894" i="1"/>
  <c r="X894" i="1"/>
  <c r="Y1934" i="1"/>
  <c r="X1934" i="1"/>
  <c r="Y1633" i="1"/>
  <c r="X1633" i="1"/>
  <c r="Y871" i="1"/>
  <c r="X871" i="1"/>
  <c r="Y1717" i="1"/>
  <c r="X1717" i="1"/>
  <c r="Y1797" i="1"/>
  <c r="X1797" i="1"/>
  <c r="Y1679" i="1"/>
  <c r="X1679" i="1"/>
  <c r="Y1397" i="1"/>
  <c r="X1397" i="1"/>
  <c r="Y317" i="1"/>
  <c r="X317" i="1"/>
  <c r="Y1324" i="1"/>
  <c r="X1324" i="1"/>
  <c r="Y812" i="1"/>
  <c r="X812" i="1"/>
  <c r="Y639" i="1"/>
  <c r="X639" i="1"/>
  <c r="Y1099" i="1"/>
  <c r="X1099" i="1"/>
  <c r="Y1573" i="1"/>
  <c r="X1573" i="1"/>
  <c r="Y1956" i="1"/>
  <c r="X1956" i="1"/>
  <c r="Y1762" i="1"/>
  <c r="X1762" i="1"/>
  <c r="Y1284" i="1"/>
  <c r="X1284" i="1"/>
  <c r="Y1143" i="1"/>
  <c r="X1143" i="1"/>
  <c r="Y1630" i="1"/>
  <c r="X1630" i="1"/>
  <c r="Y796" i="1"/>
  <c r="X796" i="1"/>
  <c r="Y510" i="1"/>
  <c r="X510" i="1"/>
  <c r="Y1024" i="1"/>
  <c r="X1024" i="1"/>
  <c r="Y1106" i="1"/>
  <c r="X1106" i="1"/>
  <c r="Y330" i="1"/>
  <c r="X330" i="1"/>
  <c r="Y2103" i="1"/>
  <c r="X2103" i="1"/>
  <c r="Y590" i="1"/>
  <c r="X590" i="1"/>
  <c r="Y550" i="1"/>
  <c r="X550" i="1"/>
  <c r="X205" i="1"/>
  <c r="X402" i="1"/>
  <c r="X1884" i="1"/>
  <c r="X1334" i="1"/>
  <c r="X1592" i="1"/>
  <c r="X1780" i="1"/>
  <c r="X502" i="1"/>
  <c r="X1138" i="1"/>
  <c r="X1875" i="1"/>
  <c r="X723" i="1"/>
  <c r="X226" i="1"/>
  <c r="X1601" i="1"/>
  <c r="X1137" i="1"/>
  <c r="X1596" i="1"/>
  <c r="X1853" i="1"/>
  <c r="X206" i="1"/>
  <c r="X1357" i="1"/>
  <c r="X239" i="1"/>
  <c r="X873" i="1"/>
  <c r="X909" i="1"/>
  <c r="X74" i="1"/>
  <c r="X1079" i="1"/>
  <c r="X2045" i="1"/>
  <c r="X212" i="1"/>
  <c r="X1173" i="1"/>
  <c r="X542" i="1"/>
  <c r="X1515" i="1"/>
  <c r="X465" i="1"/>
  <c r="X358" i="1"/>
  <c r="X1095" i="1"/>
  <c r="X2093" i="1"/>
  <c r="X420" i="1"/>
  <c r="X2051" i="1"/>
  <c r="X501" i="1"/>
  <c r="X2040" i="1"/>
  <c r="X1193" i="1"/>
  <c r="X531" i="1"/>
  <c r="X1080" i="1"/>
  <c r="X1195" i="1"/>
  <c r="X1335" i="1"/>
  <c r="X238" i="1"/>
  <c r="Y1123" i="1"/>
  <c r="X1123" i="1"/>
  <c r="Y622" i="1"/>
  <c r="X622" i="1"/>
  <c r="Y133" i="1"/>
  <c r="X133" i="1"/>
  <c r="Y68" i="1"/>
  <c r="X68" i="1"/>
  <c r="Y115" i="1"/>
  <c r="X115" i="1"/>
  <c r="Y1682" i="1"/>
  <c r="X1682" i="1"/>
  <c r="Y1605" i="1"/>
  <c r="X1605" i="1"/>
  <c r="Y198" i="1"/>
  <c r="X198" i="1"/>
  <c r="Y365" i="1"/>
  <c r="X365" i="1"/>
  <c r="Y1134" i="1"/>
  <c r="X1134" i="1"/>
  <c r="Y1593" i="1"/>
  <c r="X1593" i="1"/>
  <c r="Y1704" i="1"/>
  <c r="X1704" i="1"/>
  <c r="Y468" i="1"/>
  <c r="X468" i="1"/>
  <c r="Y1703" i="1"/>
  <c r="X1703" i="1"/>
  <c r="Y1951" i="1"/>
  <c r="X1951" i="1"/>
  <c r="Y1861" i="1"/>
  <c r="X1861" i="1"/>
  <c r="Y1651" i="1"/>
  <c r="X1651" i="1"/>
  <c r="Y875" i="1"/>
  <c r="X875" i="1"/>
  <c r="Y845" i="1"/>
  <c r="X845" i="1"/>
  <c r="Y863" i="1"/>
  <c r="X863" i="1"/>
  <c r="Y233" i="1"/>
  <c r="X233" i="1"/>
  <c r="Y1712" i="1"/>
  <c r="X1712" i="1"/>
  <c r="Y806" i="1"/>
  <c r="X806" i="1"/>
  <c r="Y307" i="1"/>
  <c r="X307" i="1"/>
  <c r="Y527" i="1"/>
  <c r="X527" i="1"/>
  <c r="Y511" i="1"/>
  <c r="X511" i="1"/>
  <c r="Y599" i="1"/>
  <c r="X599" i="1"/>
  <c r="Y630" i="1"/>
  <c r="X630" i="1"/>
  <c r="Y1939" i="1"/>
  <c r="X1939" i="1"/>
  <c r="Y1683" i="1"/>
  <c r="X1683" i="1"/>
  <c r="Y667" i="1"/>
  <c r="X667" i="1"/>
  <c r="Y568" i="1"/>
  <c r="X568" i="1"/>
  <c r="Y1278" i="1"/>
  <c r="X1278" i="1"/>
  <c r="Y720" i="1"/>
  <c r="X720" i="1"/>
  <c r="Y252" i="1"/>
  <c r="X252" i="1"/>
  <c r="Y1342" i="1"/>
  <c r="X1342" i="1"/>
  <c r="Y1021" i="1"/>
  <c r="X1021" i="1"/>
  <c r="Y541" i="1"/>
  <c r="X541" i="1"/>
  <c r="Y1159" i="1"/>
  <c r="X1159" i="1"/>
  <c r="Y711" i="1"/>
  <c r="X711" i="1"/>
  <c r="Y540" i="1"/>
  <c r="X540" i="1"/>
  <c r="Y353" i="1"/>
  <c r="X353" i="1"/>
  <c r="Y567" i="1"/>
  <c r="X567" i="1"/>
  <c r="Y707" i="1"/>
  <c r="X707" i="1"/>
  <c r="Y537" i="1"/>
  <c r="X537" i="1"/>
  <c r="Y580" i="1"/>
  <c r="X580" i="1"/>
  <c r="Y581" i="1"/>
  <c r="X581" i="1"/>
  <c r="Y562" i="1"/>
  <c r="X562" i="1"/>
  <c r="X759" i="1"/>
  <c r="X710" i="1"/>
  <c r="X109" i="1"/>
  <c r="X1315" i="1"/>
  <c r="X1700" i="1"/>
  <c r="X754" i="1"/>
  <c r="X335" i="1"/>
  <c r="X1582" i="1"/>
  <c r="X2034" i="1"/>
  <c r="X1177" i="1"/>
  <c r="X1022" i="1"/>
  <c r="X367" i="1"/>
  <c r="X1362" i="1"/>
  <c r="X678" i="1"/>
  <c r="X1958" i="1"/>
  <c r="X1537" i="1"/>
  <c r="X1174" i="1"/>
  <c r="X1535" i="1"/>
  <c r="X512" i="1"/>
  <c r="X1128" i="1"/>
  <c r="X1954" i="1"/>
  <c r="X1306" i="1"/>
  <c r="X725" i="1"/>
  <c r="X255" i="1"/>
  <c r="X1618" i="1"/>
  <c r="X316" i="1"/>
  <c r="X1422" i="1"/>
  <c r="Y1422" i="1" s="1"/>
  <c r="X1110" i="1"/>
  <c r="X1552" i="1"/>
  <c r="X493" i="1"/>
  <c r="X1341" i="1"/>
  <c r="X827" i="1"/>
  <c r="X2106" i="1"/>
  <c r="X624" i="1"/>
  <c r="X1656" i="1"/>
  <c r="X1093" i="1"/>
  <c r="X757" i="1"/>
  <c r="X850" i="1"/>
  <c r="X2062" i="1"/>
  <c r="X2063" i="1"/>
  <c r="X1622" i="1"/>
  <c r="Y597" i="1"/>
  <c r="X597" i="1"/>
  <c r="Y47" i="1"/>
  <c r="X47" i="1"/>
  <c r="Y75" i="1"/>
  <c r="X75" i="1"/>
  <c r="Y672" i="1"/>
  <c r="X672" i="1"/>
  <c r="Y1539" i="1"/>
  <c r="X1539" i="1"/>
  <c r="Y861" i="1"/>
  <c r="X861" i="1"/>
  <c r="Y1765" i="1"/>
  <c r="X1765" i="1"/>
  <c r="Y83" i="1"/>
  <c r="X83" i="1"/>
  <c r="Y373" i="1"/>
  <c r="X373" i="1"/>
  <c r="Y232" i="1"/>
  <c r="X232" i="1"/>
  <c r="Y698" i="1"/>
  <c r="X698" i="1"/>
  <c r="Y1279" i="1"/>
  <c r="X1279" i="1"/>
  <c r="Y1287" i="1"/>
  <c r="X1287" i="1"/>
  <c r="Y1715" i="1"/>
  <c r="X1715" i="1"/>
  <c r="Y149" i="1"/>
  <c r="X149" i="1"/>
  <c r="Y700" i="1"/>
  <c r="X700" i="1"/>
  <c r="Y76" i="1"/>
  <c r="X76" i="1"/>
  <c r="Y377" i="1"/>
  <c r="X377" i="1"/>
  <c r="Y214" i="1"/>
  <c r="X214" i="1"/>
  <c r="Y1194" i="1"/>
  <c r="X1194" i="1"/>
  <c r="Y1531" i="1"/>
  <c r="X1531" i="1"/>
  <c r="Y1711" i="1"/>
  <c r="X1711" i="1"/>
  <c r="Y828" i="1"/>
  <c r="X828" i="1"/>
  <c r="Y1955" i="1"/>
  <c r="X1955" i="1"/>
  <c r="Y260" i="1"/>
  <c r="X260" i="1"/>
  <c r="Y1885" i="1"/>
  <c r="X1885" i="1"/>
  <c r="Y830" i="1"/>
  <c r="X830" i="1"/>
  <c r="Y1001" i="1"/>
  <c r="X1001" i="1"/>
  <c r="Y1542" i="1"/>
  <c r="X1542" i="1"/>
  <c r="Y977" i="1"/>
  <c r="X977" i="1"/>
  <c r="Y1510" i="1"/>
  <c r="X1510" i="1"/>
  <c r="Y987" i="1"/>
  <c r="X987" i="1"/>
  <c r="Y824" i="1"/>
  <c r="X824" i="1"/>
  <c r="Y216" i="1"/>
  <c r="X216" i="1"/>
  <c r="Y1475" i="1"/>
  <c r="X1475" i="1"/>
  <c r="Y1546" i="1"/>
  <c r="X1546" i="1"/>
  <c r="Y1377" i="1"/>
  <c r="X1377" i="1"/>
  <c r="Y766" i="1"/>
  <c r="X766" i="1"/>
  <c r="Y1183" i="1"/>
  <c r="X1183" i="1"/>
  <c r="Y570" i="1"/>
  <c r="X570" i="1"/>
  <c r="Y1385" i="1"/>
  <c r="X1385" i="1"/>
  <c r="Y292" i="1"/>
  <c r="X292" i="1"/>
  <c r="Y430" i="1"/>
  <c r="X430" i="1"/>
  <c r="Y1097" i="1"/>
  <c r="X1097" i="1"/>
  <c r="Y1697" i="1"/>
  <c r="X1697" i="1"/>
  <c r="Y1383" i="1"/>
  <c r="X1383" i="1"/>
  <c r="Y625" i="1"/>
  <c r="X625" i="1"/>
  <c r="Y1513" i="1"/>
  <c r="X1513" i="1"/>
  <c r="Y1317" i="1"/>
  <c r="X1317" i="1"/>
  <c r="Y1266" i="1"/>
  <c r="X1266" i="1"/>
  <c r="Y1045" i="1"/>
  <c r="X1045" i="1"/>
  <c r="Y508" i="1"/>
  <c r="X508" i="1"/>
  <c r="Y296" i="1"/>
  <c r="X296" i="1"/>
  <c r="Y1044" i="1"/>
  <c r="X1044" i="1"/>
  <c r="Y264" i="1"/>
  <c r="X264" i="1"/>
  <c r="Y589" i="1"/>
  <c r="X589" i="1"/>
  <c r="Y399" i="1"/>
  <c r="X399" i="1"/>
  <c r="Y544" i="1"/>
  <c r="X544" i="1"/>
  <c r="Y2097" i="1"/>
  <c r="X2097" i="1"/>
  <c r="Y313" i="1"/>
  <c r="X313" i="1"/>
  <c r="Y404" i="1"/>
  <c r="X404" i="1"/>
  <c r="Y584" i="1"/>
  <c r="X584" i="1"/>
  <c r="X89" i="1"/>
  <c r="X631" i="1"/>
  <c r="X1167" i="1"/>
  <c r="X1794" i="1"/>
  <c r="X2041" i="1"/>
  <c r="X1031" i="1"/>
  <c r="X201" i="1"/>
  <c r="X1953" i="1"/>
  <c r="X1390" i="1"/>
  <c r="X506" i="1"/>
  <c r="X1574" i="1"/>
  <c r="X1556" i="1"/>
  <c r="X421" i="1"/>
  <c r="X2060" i="1"/>
  <c r="X1354" i="1"/>
  <c r="X857" i="1"/>
  <c r="X2074" i="1"/>
  <c r="X708" i="1"/>
  <c r="X381" i="1"/>
  <c r="X90" i="1"/>
  <c r="X1179" i="1"/>
  <c r="X1938" i="1"/>
  <c r="X2066" i="1"/>
  <c r="X1041" i="1"/>
  <c r="X756" i="1"/>
  <c r="X1548" i="1"/>
  <c r="X1103" i="1"/>
  <c r="X337" i="1"/>
  <c r="X491" i="1"/>
  <c r="X1710" i="1"/>
  <c r="X1051" i="1"/>
  <c r="X751" i="1"/>
  <c r="X61" i="1"/>
  <c r="X1189" i="1"/>
  <c r="X878" i="1"/>
  <c r="X1274" i="1"/>
  <c r="X1132" i="1"/>
  <c r="X837" i="1"/>
  <c r="Y1607" i="1"/>
  <c r="X1607" i="1"/>
  <c r="Y455" i="1"/>
  <c r="X455" i="1"/>
  <c r="Y638" i="1"/>
  <c r="X638" i="1"/>
  <c r="Y891" i="1"/>
  <c r="X891" i="1"/>
  <c r="Y39" i="1"/>
  <c r="X39" i="1"/>
  <c r="Y27" i="1"/>
  <c r="X27" i="1"/>
  <c r="Y195" i="1"/>
  <c r="X195" i="1"/>
  <c r="Y1070" i="1"/>
  <c r="X1070" i="1"/>
  <c r="Y1785" i="1"/>
  <c r="X1785" i="1"/>
  <c r="Y71" i="1"/>
  <c r="X71" i="1"/>
  <c r="Y1322" i="1"/>
  <c r="X1322" i="1"/>
  <c r="Y1689" i="1"/>
  <c r="X1689" i="1"/>
  <c r="Y983" i="1"/>
  <c r="X983" i="1"/>
  <c r="Y88" i="1"/>
  <c r="X88" i="1"/>
  <c r="Y98" i="1"/>
  <c r="X98" i="1"/>
  <c r="Y185" i="1"/>
  <c r="X185" i="1"/>
  <c r="Y1900" i="1"/>
  <c r="X1900" i="1"/>
  <c r="Y860" i="1"/>
  <c r="X860" i="1"/>
  <c r="Y1975" i="1"/>
  <c r="X1975" i="1"/>
  <c r="Y1905" i="1"/>
  <c r="X1905" i="1"/>
  <c r="Y1790" i="1"/>
  <c r="X1790" i="1"/>
  <c r="Y1893" i="1"/>
  <c r="X1893" i="1"/>
  <c r="Y886" i="1"/>
  <c r="X886" i="1"/>
  <c r="Y1498" i="1"/>
  <c r="X1498" i="1"/>
  <c r="Y2069" i="1"/>
  <c r="X2069" i="1"/>
  <c r="Y1791" i="1"/>
  <c r="X1791" i="1"/>
  <c r="Y444" i="1"/>
  <c r="X444" i="1"/>
  <c r="Y1000" i="1"/>
  <c r="X1000" i="1"/>
  <c r="Y1004" i="1"/>
  <c r="X1004" i="1"/>
  <c r="Y2079" i="1"/>
  <c r="X2079" i="1"/>
  <c r="Y1849" i="1"/>
  <c r="X1849" i="1"/>
  <c r="Y1639" i="1"/>
  <c r="X1639" i="1"/>
  <c r="Y777" i="1"/>
  <c r="X777" i="1"/>
  <c r="Y1040" i="1"/>
  <c r="X1040" i="1"/>
  <c r="Y1371" i="1"/>
  <c r="X1371" i="1"/>
  <c r="Y784" i="1"/>
  <c r="X784" i="1"/>
  <c r="Y277" i="1"/>
  <c r="X277" i="1"/>
  <c r="Y1560" i="1"/>
  <c r="X1560" i="1"/>
  <c r="Y364" i="1"/>
  <c r="X364" i="1"/>
  <c r="Y1264" i="1"/>
  <c r="X1264" i="1"/>
  <c r="Y1667" i="1"/>
  <c r="X1667" i="1"/>
  <c r="Y1343" i="1"/>
  <c r="X1343" i="1"/>
  <c r="Y1490" i="1"/>
  <c r="X1490" i="1"/>
  <c r="Y1522" i="1"/>
  <c r="X1522" i="1"/>
  <c r="Y569" i="1"/>
  <c r="X569" i="1"/>
  <c r="Y343" i="1"/>
  <c r="X343" i="1"/>
  <c r="Y487" i="1"/>
  <c r="X487" i="1"/>
  <c r="Y340" i="1"/>
  <c r="X340" i="1"/>
  <c r="X996" i="1"/>
  <c r="X913" i="1"/>
  <c r="X362" i="1"/>
  <c r="X1113" i="1"/>
  <c r="X25" i="1"/>
  <c r="X1049" i="1"/>
  <c r="X2007" i="1"/>
  <c r="X431" i="1"/>
  <c r="X1373" i="1"/>
  <c r="X477" i="1"/>
  <c r="X1672" i="1"/>
  <c r="X636" i="1"/>
  <c r="X1708" i="1"/>
  <c r="X1321" i="1"/>
  <c r="X769" i="1"/>
  <c r="X224" i="1"/>
  <c r="Y224" i="1" s="1"/>
  <c r="X1945" i="1"/>
  <c r="X680" i="1"/>
  <c r="X1696" i="1"/>
  <c r="X237" i="1"/>
  <c r="X1304" i="1"/>
  <c r="X1845" i="1"/>
  <c r="X770" i="1"/>
  <c r="X29" i="1"/>
  <c r="X520" i="1"/>
  <c r="X2026" i="1"/>
  <c r="X435" i="1"/>
  <c r="X908" i="1"/>
  <c r="X712" i="1"/>
  <c r="X236" i="1"/>
  <c r="X986" i="1"/>
  <c r="X1863" i="1"/>
  <c r="X1463" i="1"/>
  <c r="X779" i="1"/>
  <c r="X745" i="1"/>
  <c r="X2028" i="1"/>
  <c r="X2025" i="1"/>
  <c r="X1540" i="1"/>
  <c r="X163" i="1"/>
  <c r="X855" i="1"/>
  <c r="X331" i="1"/>
  <c r="X1562" i="1"/>
  <c r="X1388" i="1"/>
  <c r="X1168" i="1"/>
  <c r="X1277" i="1"/>
  <c r="X1896" i="1"/>
  <c r="X862" i="1"/>
  <c r="Y312" i="1"/>
  <c r="X312" i="1"/>
  <c r="Y1359" i="1"/>
  <c r="X1359" i="1"/>
  <c r="Y177" i="1"/>
  <c r="X177" i="1"/>
  <c r="Y352" i="1"/>
  <c r="X352" i="1"/>
  <c r="Y104" i="1"/>
  <c r="X104" i="1"/>
  <c r="Y1500" i="1"/>
  <c r="X1500" i="1"/>
  <c r="Y1784" i="1"/>
  <c r="X1784" i="1"/>
  <c r="Y34" i="1"/>
  <c r="X34" i="1"/>
  <c r="Y42" i="1"/>
  <c r="X42" i="1"/>
  <c r="Y248" i="1"/>
  <c r="X248" i="1"/>
  <c r="Y274" i="1"/>
  <c r="X274" i="1"/>
  <c r="Y1085" i="1"/>
  <c r="X1085" i="1"/>
  <c r="Y1271" i="1"/>
  <c r="X1271" i="1"/>
  <c r="Y1577" i="1"/>
  <c r="X1577" i="1"/>
  <c r="Y1657" i="1"/>
  <c r="X1657" i="1"/>
  <c r="Y999" i="1"/>
  <c r="X999" i="1"/>
  <c r="Y1882" i="1"/>
  <c r="X1882" i="1"/>
  <c r="Y12" i="1"/>
  <c r="X12" i="1"/>
  <c r="Y2038" i="1"/>
  <c r="X2038" i="1"/>
  <c r="Y500" i="1"/>
  <c r="X500" i="1"/>
  <c r="Y244" i="1"/>
  <c r="X244" i="1"/>
  <c r="Y55" i="1"/>
  <c r="X55" i="1"/>
  <c r="Y73" i="1"/>
  <c r="X73" i="1"/>
  <c r="Y24" i="1"/>
  <c r="X24" i="1"/>
  <c r="Y105" i="1"/>
  <c r="X105" i="1"/>
  <c r="Y137" i="1"/>
  <c r="X137" i="1"/>
  <c r="Y123" i="1"/>
  <c r="X123" i="1"/>
  <c r="Y117" i="1"/>
  <c r="X117" i="1"/>
  <c r="Y179" i="1"/>
  <c r="X179" i="1"/>
  <c r="Y190" i="1"/>
  <c r="X190" i="1"/>
  <c r="Y406" i="1"/>
  <c r="X406" i="1"/>
  <c r="Y684" i="1"/>
  <c r="X684" i="1"/>
  <c r="Y1072" i="1"/>
  <c r="X1072" i="1"/>
  <c r="Y1035" i="1"/>
  <c r="X1035" i="1"/>
  <c r="Y1396" i="1"/>
  <c r="X1396" i="1"/>
  <c r="Y1480" i="1"/>
  <c r="X1480" i="1"/>
  <c r="Y1597" i="1"/>
  <c r="X1597" i="1"/>
  <c r="Y1644" i="1"/>
  <c r="X1644" i="1"/>
  <c r="Y1690" i="1"/>
  <c r="X1690" i="1"/>
  <c r="Y914" i="1"/>
  <c r="X914" i="1"/>
  <c r="Y867" i="1"/>
  <c r="X867" i="1"/>
  <c r="Y1910" i="1"/>
  <c r="X1910" i="1"/>
  <c r="Y1887" i="1"/>
  <c r="X1887" i="1"/>
  <c r="Y833" i="1"/>
  <c r="X833" i="1"/>
  <c r="Y883" i="1"/>
  <c r="X883" i="1"/>
  <c r="Y1757" i="1"/>
  <c r="X1757" i="1"/>
  <c r="Y1844" i="1"/>
  <c r="X1844" i="1"/>
  <c r="Y1841" i="1"/>
  <c r="X1841" i="1"/>
  <c r="Y897" i="1"/>
  <c r="X897" i="1"/>
  <c r="Y1777" i="1"/>
  <c r="X1777" i="1"/>
  <c r="Y466" i="1"/>
  <c r="X466" i="1"/>
  <c r="Y1793" i="1"/>
  <c r="X1793" i="1"/>
  <c r="Y1912" i="1"/>
  <c r="X1912" i="1"/>
  <c r="Y1847" i="1"/>
  <c r="X1847" i="1"/>
  <c r="Y125" i="1"/>
  <c r="X125" i="1"/>
  <c r="Y1086" i="1"/>
  <c r="X1086" i="1"/>
  <c r="Y764" i="1"/>
  <c r="X764" i="1"/>
  <c r="Y1327" i="1"/>
  <c r="X1327" i="1"/>
  <c r="Y1292" i="1"/>
  <c r="X1292" i="1"/>
  <c r="Y1023" i="1"/>
  <c r="X1023" i="1"/>
  <c r="Y278" i="1"/>
  <c r="X278" i="1"/>
  <c r="Y1124" i="1"/>
  <c r="X1124" i="1"/>
  <c r="Y794" i="1"/>
  <c r="X794" i="1"/>
  <c r="Y384" i="1"/>
  <c r="X384" i="1"/>
  <c r="Y1538" i="1"/>
  <c r="X1538" i="1"/>
  <c r="Y339" i="1"/>
  <c r="X339" i="1"/>
  <c r="Y1481" i="1"/>
  <c r="X1481" i="1"/>
  <c r="Y314" i="1"/>
  <c r="X314" i="1"/>
  <c r="Y1860" i="1"/>
  <c r="X1860" i="1"/>
  <c r="Y982" i="1"/>
  <c r="X982" i="1"/>
  <c r="Y1676" i="1"/>
  <c r="X1676" i="1"/>
  <c r="Y1366" i="1"/>
  <c r="X1366" i="1"/>
  <c r="Y349" i="1"/>
  <c r="X349" i="1"/>
  <c r="Y471" i="1"/>
  <c r="X471" i="1"/>
  <c r="Y1136" i="1"/>
  <c r="X1136" i="1"/>
  <c r="Y669" i="1"/>
  <c r="X669" i="1"/>
  <c r="Y732" i="1"/>
  <c r="X732" i="1"/>
  <c r="Y1497" i="1"/>
  <c r="X1497" i="1"/>
  <c r="Y1326" i="1"/>
  <c r="X1326" i="1"/>
  <c r="Y519" i="1"/>
  <c r="X519" i="1"/>
  <c r="Y440" i="1"/>
  <c r="X440" i="1"/>
  <c r="Y564" i="1"/>
  <c r="X564" i="1"/>
  <c r="Y401" i="1"/>
  <c r="X401" i="1"/>
  <c r="X1109" i="1"/>
  <c r="X119" i="1"/>
  <c r="X484" i="1"/>
  <c r="X1576" i="1"/>
  <c r="X391" i="1"/>
  <c r="X2070" i="1"/>
  <c r="X714" i="1"/>
  <c r="X742" i="1"/>
  <c r="X1669" i="1"/>
  <c r="X647" i="1"/>
  <c r="X2117" i="1"/>
  <c r="Y2117" i="1" s="1"/>
  <c r="X1182" i="1"/>
  <c r="X490" i="1"/>
  <c r="X1526" i="1"/>
  <c r="X1181" i="1"/>
  <c r="X787" i="1"/>
  <c r="X266" i="1"/>
  <c r="X1586" i="1"/>
  <c r="X1719" i="1"/>
  <c r="X650" i="1"/>
  <c r="X781" i="1"/>
  <c r="X910" i="1"/>
  <c r="X2008" i="1"/>
  <c r="X1289" i="1"/>
  <c r="X1158" i="1"/>
  <c r="X1125" i="1"/>
  <c r="X46" i="1"/>
  <c r="X788" i="1"/>
  <c r="X1282" i="1"/>
  <c r="X103" i="1"/>
  <c r="X1372" i="1"/>
  <c r="X998" i="1"/>
  <c r="X1559" i="1"/>
  <c r="X56" i="1"/>
  <c r="X1293" i="1"/>
  <c r="X615" i="1"/>
  <c r="X1550" i="1"/>
  <c r="X2088" i="1"/>
  <c r="Y1850" i="1"/>
  <c r="X1850" i="1"/>
  <c r="Y1638" i="1"/>
  <c r="X1638" i="1"/>
  <c r="Y23" i="1"/>
  <c r="X23" i="1"/>
  <c r="Y63" i="1"/>
  <c r="X63" i="1"/>
  <c r="Y10" i="1"/>
  <c r="X10" i="1"/>
  <c r="Y65" i="1"/>
  <c r="X65" i="1"/>
  <c r="Y31" i="1"/>
  <c r="X31" i="1"/>
  <c r="Y49" i="1"/>
  <c r="X49" i="1"/>
  <c r="Y175" i="1"/>
  <c r="X175" i="1"/>
  <c r="Y747" i="1"/>
  <c r="X747" i="1"/>
  <c r="Y1139" i="1"/>
  <c r="X1139" i="1"/>
  <c r="Y1795" i="1"/>
  <c r="X1795" i="1"/>
  <c r="Y2073" i="1"/>
  <c r="X2073" i="1"/>
  <c r="Y835" i="1"/>
  <c r="X835" i="1"/>
  <c r="Y347" i="1"/>
  <c r="X347" i="1"/>
  <c r="Y60" i="1"/>
  <c r="X60" i="1"/>
  <c r="Y138" i="1"/>
  <c r="X138" i="1"/>
  <c r="Y334" i="1"/>
  <c r="X334" i="1"/>
  <c r="Y5" i="1"/>
  <c r="X5" i="1"/>
  <c r="Y2004" i="1"/>
  <c r="X2004" i="1"/>
  <c r="Y262" i="1"/>
  <c r="X262" i="1"/>
  <c r="Y80" i="1"/>
  <c r="X80" i="1"/>
  <c r="Y43" i="1"/>
  <c r="X43" i="1"/>
  <c r="Y40" i="1"/>
  <c r="X40" i="1"/>
  <c r="Y122" i="1"/>
  <c r="X122" i="1"/>
  <c r="Y375" i="1"/>
  <c r="X375" i="1"/>
  <c r="Y225" i="1"/>
  <c r="X225" i="1"/>
  <c r="Y417" i="1"/>
  <c r="X417" i="1"/>
  <c r="Y654" i="1"/>
  <c r="X654" i="1"/>
  <c r="Y1170" i="1"/>
  <c r="X1170" i="1"/>
  <c r="Y1038" i="1"/>
  <c r="X1038" i="1"/>
  <c r="Y1171" i="1"/>
  <c r="X1171" i="1"/>
  <c r="Y1294" i="1"/>
  <c r="X1294" i="1"/>
  <c r="Y1581" i="1"/>
  <c r="X1581" i="1"/>
  <c r="Y1686" i="1"/>
  <c r="X1686" i="1"/>
  <c r="Y864" i="1"/>
  <c r="X864" i="1"/>
  <c r="Y888" i="1"/>
  <c r="X888" i="1"/>
  <c r="Y1829" i="1"/>
  <c r="X1829" i="1"/>
  <c r="Y1855" i="1"/>
  <c r="X1855" i="1"/>
  <c r="Y872" i="1"/>
  <c r="X872" i="1"/>
  <c r="Y1458" i="1"/>
  <c r="X1458" i="1"/>
  <c r="Y2031" i="1"/>
  <c r="X2031" i="1"/>
  <c r="Y1477" i="1"/>
  <c r="X1477" i="1"/>
  <c r="Y1614" i="1"/>
  <c r="X1614" i="1"/>
  <c r="Y1662" i="1"/>
  <c r="X1662" i="1"/>
  <c r="Y1871" i="1"/>
  <c r="X1871" i="1"/>
  <c r="Y1937" i="1"/>
  <c r="X1937" i="1"/>
  <c r="Y1856" i="1"/>
  <c r="X1856" i="1"/>
  <c r="Y1705" i="1"/>
  <c r="X1705" i="1"/>
  <c r="Y1897" i="1"/>
  <c r="X1897" i="1"/>
  <c r="Y470" i="1"/>
  <c r="X470" i="1"/>
  <c r="Y1521" i="1"/>
  <c r="X1521" i="1"/>
  <c r="Y1081" i="1"/>
  <c r="X1081" i="1"/>
  <c r="Y760" i="1"/>
  <c r="X760" i="1"/>
  <c r="Y1347" i="1"/>
  <c r="X1347" i="1"/>
  <c r="Y242" i="1"/>
  <c r="X242" i="1"/>
  <c r="Y716" i="1"/>
  <c r="X716" i="1"/>
  <c r="Y1512" i="1"/>
  <c r="X1512" i="1"/>
  <c r="Y1507" i="1"/>
  <c r="X1507" i="1"/>
  <c r="Y315" i="1"/>
  <c r="X315" i="1"/>
  <c r="Y1590" i="1"/>
  <c r="X1590" i="1"/>
  <c r="Y1858" i="1"/>
  <c r="X1858" i="1"/>
  <c r="Y1701" i="1"/>
  <c r="X1701" i="1"/>
  <c r="Y912" i="1"/>
  <c r="X912" i="1"/>
  <c r="Y1472" i="1"/>
  <c r="X1472" i="1"/>
  <c r="Y1073" i="1"/>
  <c r="X1073" i="1"/>
  <c r="Y1350" i="1"/>
  <c r="X1350" i="1"/>
  <c r="Y251" i="1"/>
  <c r="X251" i="1"/>
  <c r="Y1185" i="1"/>
  <c r="X1185" i="1"/>
  <c r="Y611" i="1"/>
  <c r="X611" i="1"/>
  <c r="Y1486" i="1"/>
  <c r="X1486" i="1"/>
  <c r="Y685" i="1"/>
  <c r="X685" i="1"/>
  <c r="Y1172" i="1"/>
  <c r="X1172" i="1"/>
  <c r="Y400" i="1"/>
  <c r="X400" i="1"/>
  <c r="Y566" i="1"/>
  <c r="X566" i="1"/>
  <c r="Y579" i="1"/>
  <c r="X579" i="1"/>
  <c r="X1763" i="1"/>
  <c r="X1328" i="1"/>
  <c r="X1963" i="1"/>
  <c r="X1677" i="1"/>
  <c r="X971" i="1"/>
  <c r="X1509" i="1"/>
  <c r="X1828" i="1"/>
  <c r="X173" i="1"/>
  <c r="X1511" i="1"/>
  <c r="X1365" i="1"/>
  <c r="X758" i="1"/>
  <c r="X1680" i="1"/>
  <c r="X677" i="1"/>
  <c r="X705" i="1"/>
  <c r="X1578" i="1"/>
  <c r="X172" i="1"/>
  <c r="X1155" i="1"/>
  <c r="X1566" i="1"/>
  <c r="X1291" i="1"/>
  <c r="X2053" i="1"/>
  <c r="X204" i="1"/>
  <c r="X1198" i="1"/>
  <c r="X702" i="1"/>
  <c r="X1119" i="1"/>
  <c r="X1707" i="1"/>
  <c r="X772" i="1"/>
  <c r="X433" i="1"/>
  <c r="X1288" i="1"/>
  <c r="X196" i="1"/>
  <c r="X1681" i="1"/>
  <c r="X1259" i="1"/>
  <c r="X1290" i="1"/>
  <c r="X227" i="1"/>
  <c r="X303" i="1"/>
  <c r="X1197" i="1"/>
  <c r="X144" i="1"/>
  <c r="X1151" i="1"/>
  <c r="X507" i="1"/>
  <c r="X289" i="1"/>
  <c r="X1028" i="1"/>
  <c r="X2078" i="1"/>
  <c r="X1959" i="1"/>
  <c r="X297" i="1"/>
  <c r="X839" i="1"/>
  <c r="X486" i="1"/>
  <c r="X114" i="1"/>
  <c r="X503" i="1"/>
  <c r="X41" i="1"/>
  <c r="X176" i="1"/>
  <c r="X2080" i="1"/>
  <c r="X4" i="1"/>
  <c r="M67" i="2"/>
  <c r="L43" i="2"/>
  <c r="G33" i="2"/>
  <c r="M52" i="2"/>
  <c r="G52" i="2"/>
  <c r="D33" i="2"/>
  <c r="E81" i="2"/>
  <c r="H52" i="2"/>
  <c r="C52" i="2"/>
  <c r="L52" i="2"/>
  <c r="F52" i="2"/>
  <c r="J52" i="2"/>
  <c r="D52" i="2"/>
  <c r="I52" i="2"/>
  <c r="E52" i="2"/>
  <c r="C33" i="2"/>
  <c r="G25" i="2"/>
  <c r="N52" i="2"/>
  <c r="L61" i="2"/>
  <c r="N67" i="2"/>
  <c r="N55" i="2"/>
  <c r="E11" i="2"/>
  <c r="K59" i="2"/>
  <c r="H67" i="2"/>
  <c r="F40" i="2"/>
  <c r="E102" i="2"/>
  <c r="I14" i="2"/>
  <c r="J33" i="2"/>
  <c r="E5" i="2"/>
  <c r="E13" i="2"/>
  <c r="F18" i="2"/>
  <c r="C67" i="2"/>
  <c r="J13" i="2"/>
  <c r="I55" i="2"/>
  <c r="K24" i="2"/>
  <c r="H40" i="2"/>
  <c r="K48" i="2"/>
  <c r="C83" i="2"/>
  <c r="F59" i="2"/>
  <c r="K7" i="2"/>
  <c r="C61" i="2"/>
  <c r="N13" i="2"/>
  <c r="G24" i="2"/>
  <c r="L25" i="2"/>
  <c r="M11" i="2"/>
  <c r="I68" i="2"/>
  <c r="J61" i="2"/>
  <c r="N5" i="2"/>
  <c r="I5" i="2"/>
  <c r="D59" i="2"/>
  <c r="N18" i="2"/>
  <c r="D102" i="2"/>
  <c r="E25" i="2"/>
  <c r="D99" i="2"/>
  <c r="J11" i="2"/>
  <c r="F80" i="2"/>
  <c r="N61" i="2"/>
  <c r="I23" i="2"/>
  <c r="L80" i="2"/>
  <c r="J59" i="2"/>
  <c r="H14" i="2"/>
  <c r="J100" i="2"/>
  <c r="E24" i="2"/>
  <c r="K99" i="2"/>
  <c r="C25" i="2"/>
  <c r="K11" i="2"/>
  <c r="N64" i="2"/>
  <c r="I18" i="2"/>
  <c r="N95" i="2"/>
  <c r="C95" i="2"/>
  <c r="M59" i="2"/>
  <c r="I40" i="2"/>
  <c r="J25" i="2"/>
  <c r="M64" i="2"/>
  <c r="K68" i="2"/>
  <c r="H13" i="2"/>
  <c r="E83" i="2"/>
  <c r="E68" i="2"/>
  <c r="G18" i="2"/>
  <c r="E76" i="2"/>
  <c r="K23" i="2"/>
  <c r="D100" i="2"/>
  <c r="C99" i="2"/>
  <c r="F7" i="2"/>
  <c r="H55" i="2"/>
  <c r="D43" i="2"/>
  <c r="N48" i="2"/>
  <c r="C76" i="2"/>
  <c r="I83" i="2"/>
  <c r="K100" i="2"/>
  <c r="H43" i="2"/>
  <c r="N81" i="2"/>
  <c r="C14" i="2"/>
  <c r="H5" i="2"/>
  <c r="K33" i="2"/>
  <c r="H76" i="2"/>
  <c r="M18" i="2"/>
  <c r="K5" i="2"/>
  <c r="J102" i="2"/>
  <c r="L34" i="2"/>
  <c r="F34" i="2"/>
  <c r="N34" i="2"/>
  <c r="C34" i="2"/>
  <c r="G34" i="2"/>
  <c r="K34" i="2"/>
  <c r="E34" i="2"/>
  <c r="J34" i="2"/>
  <c r="M34" i="2"/>
  <c r="I34" i="2"/>
  <c r="H34" i="2"/>
  <c r="D34" i="2"/>
  <c r="G95" i="2"/>
  <c r="M55" i="2"/>
  <c r="N37" i="2"/>
  <c r="K37" i="2"/>
  <c r="M37" i="2"/>
  <c r="L37" i="2"/>
  <c r="E37" i="2"/>
  <c r="D37" i="2"/>
  <c r="H37" i="2"/>
  <c r="F37" i="2"/>
  <c r="J37" i="2"/>
  <c r="I37" i="2"/>
  <c r="C37" i="2"/>
  <c r="G37" i="2"/>
  <c r="N14" i="2"/>
  <c r="G7" i="2"/>
  <c r="M100" i="2"/>
  <c r="D80" i="2"/>
  <c r="F14" i="2"/>
  <c r="J99" i="2"/>
  <c r="I78" i="2"/>
  <c r="H78" i="2"/>
  <c r="L78" i="2"/>
  <c r="F78" i="2"/>
  <c r="N78" i="2"/>
  <c r="C78" i="2"/>
  <c r="K78" i="2"/>
  <c r="G78" i="2"/>
  <c r="M78" i="2"/>
  <c r="E78" i="2"/>
  <c r="J78" i="2"/>
  <c r="D78" i="2"/>
  <c r="H33" i="2"/>
  <c r="E80" i="2"/>
  <c r="J80" i="2"/>
  <c r="J18" i="2"/>
  <c r="L5" i="2"/>
  <c r="G98" i="2"/>
  <c r="D98" i="2"/>
  <c r="C98" i="2"/>
  <c r="F98" i="2"/>
  <c r="L98" i="2"/>
  <c r="N98" i="2"/>
  <c r="H98" i="2"/>
  <c r="K98" i="2"/>
  <c r="E98" i="2"/>
  <c r="J98" i="2"/>
  <c r="M98" i="2"/>
  <c r="I98" i="2"/>
  <c r="H90" i="2"/>
  <c r="I90" i="2"/>
  <c r="J90" i="2"/>
  <c r="D90" i="2"/>
  <c r="G90" i="2"/>
  <c r="L90" i="2"/>
  <c r="F90" i="2"/>
  <c r="M90" i="2"/>
  <c r="N90" i="2"/>
  <c r="E90" i="2"/>
  <c r="C90" i="2"/>
  <c r="K90" i="2"/>
  <c r="C59" i="2"/>
  <c r="E59" i="2"/>
  <c r="M102" i="2"/>
  <c r="C102" i="2"/>
  <c r="I13" i="2"/>
  <c r="C24" i="2"/>
  <c r="C60" i="2"/>
  <c r="G60" i="2"/>
  <c r="H60" i="2"/>
  <c r="K60" i="2"/>
  <c r="E60" i="2"/>
  <c r="D60" i="2"/>
  <c r="F60" i="2"/>
  <c r="M60" i="2"/>
  <c r="L60" i="2"/>
  <c r="J60" i="2"/>
  <c r="N60" i="2"/>
  <c r="I60" i="2"/>
  <c r="K86" i="2"/>
  <c r="G86" i="2"/>
  <c r="M86" i="2"/>
  <c r="E86" i="2"/>
  <c r="J86" i="2"/>
  <c r="D86" i="2"/>
  <c r="H86" i="2"/>
  <c r="L86" i="2"/>
  <c r="F86" i="2"/>
  <c r="I86" i="2"/>
  <c r="N86" i="2"/>
  <c r="C86" i="2"/>
  <c r="D25" i="2"/>
  <c r="H25" i="2"/>
  <c r="M14" i="2"/>
  <c r="L14" i="2"/>
  <c r="I21" i="2"/>
  <c r="N21" i="2"/>
  <c r="E21" i="2"/>
  <c r="H21" i="2"/>
  <c r="J21" i="2"/>
  <c r="C21" i="2"/>
  <c r="G21" i="2"/>
  <c r="L21" i="2"/>
  <c r="K21" i="2"/>
  <c r="D21" i="2"/>
  <c r="M21" i="2"/>
  <c r="F21" i="2"/>
  <c r="K70" i="2"/>
  <c r="G70" i="2"/>
  <c r="J70" i="2"/>
  <c r="D70" i="2"/>
  <c r="M70" i="2"/>
  <c r="E70" i="2"/>
  <c r="L70" i="2"/>
  <c r="I70" i="2"/>
  <c r="F70" i="2"/>
  <c r="H70" i="2"/>
  <c r="N70" i="2"/>
  <c r="C70" i="2"/>
  <c r="D95" i="2"/>
  <c r="F95" i="2"/>
  <c r="N11" i="2"/>
  <c r="G11" i="2"/>
  <c r="E40" i="2"/>
  <c r="D40" i="2"/>
  <c r="L7" i="2"/>
  <c r="J7" i="2"/>
  <c r="D81" i="2"/>
  <c r="F100" i="2"/>
  <c r="N43" i="2"/>
  <c r="L48" i="2"/>
  <c r="F23" i="2"/>
  <c r="C23" i="2"/>
  <c r="E55" i="2"/>
  <c r="G55" i="2"/>
  <c r="L99" i="2"/>
  <c r="H99" i="2"/>
  <c r="G83" i="2"/>
  <c r="I61" i="2"/>
  <c r="F61" i="2"/>
  <c r="M65" i="2"/>
  <c r="L65" i="2"/>
  <c r="G65" i="2"/>
  <c r="C65" i="2"/>
  <c r="I65" i="2"/>
  <c r="E65" i="2"/>
  <c r="D65" i="2"/>
  <c r="F65" i="2"/>
  <c r="H65" i="2"/>
  <c r="K65" i="2"/>
  <c r="N65" i="2"/>
  <c r="J65" i="2"/>
  <c r="M76" i="2"/>
  <c r="C68" i="2"/>
  <c r="F68" i="2"/>
  <c r="H96" i="2"/>
  <c r="J96" i="2"/>
  <c r="D96" i="2"/>
  <c r="L96" i="2"/>
  <c r="G96" i="2"/>
  <c r="F96" i="2"/>
  <c r="N96" i="2"/>
  <c r="I96" i="2"/>
  <c r="C96" i="2"/>
  <c r="E96" i="2"/>
  <c r="M96" i="2"/>
  <c r="K96" i="2"/>
  <c r="D69" i="2"/>
  <c r="F69" i="2"/>
  <c r="L69" i="2"/>
  <c r="E69" i="2"/>
  <c r="M69" i="2"/>
  <c r="K69" i="2"/>
  <c r="C69" i="2"/>
  <c r="N69" i="2"/>
  <c r="H69" i="2"/>
  <c r="I69" i="2"/>
  <c r="J69" i="2"/>
  <c r="G69" i="2"/>
  <c r="H41" i="2"/>
  <c r="D41" i="2"/>
  <c r="J41" i="2"/>
  <c r="E41" i="2"/>
  <c r="C41" i="2"/>
  <c r="L41" i="2"/>
  <c r="I41" i="2"/>
  <c r="G41" i="2"/>
  <c r="M41" i="2"/>
  <c r="K41" i="2"/>
  <c r="N41" i="2"/>
  <c r="F41" i="2"/>
  <c r="F81" i="2"/>
  <c r="E71" i="2"/>
  <c r="M71" i="2"/>
  <c r="D71" i="2"/>
  <c r="L71" i="2"/>
  <c r="G71" i="2"/>
  <c r="K71" i="2"/>
  <c r="F71" i="2"/>
  <c r="N71" i="2"/>
  <c r="H71" i="2"/>
  <c r="C71" i="2"/>
  <c r="I71" i="2"/>
  <c r="J71" i="2"/>
  <c r="L11" i="2"/>
  <c r="J38" i="2"/>
  <c r="M38" i="2"/>
  <c r="K38" i="2"/>
  <c r="H38" i="2"/>
  <c r="D38" i="2"/>
  <c r="N38" i="2"/>
  <c r="C38" i="2"/>
  <c r="L38" i="2"/>
  <c r="G38" i="2"/>
  <c r="F38" i="2"/>
  <c r="I38" i="2"/>
  <c r="E38" i="2"/>
  <c r="I94" i="2"/>
  <c r="K94" i="2"/>
  <c r="L94" i="2"/>
  <c r="H94" i="2"/>
  <c r="F94" i="2"/>
  <c r="J94" i="2"/>
  <c r="G94" i="2"/>
  <c r="E94" i="2"/>
  <c r="D94" i="2"/>
  <c r="N94" i="2"/>
  <c r="M94" i="2"/>
  <c r="C94" i="2"/>
  <c r="C15" i="2"/>
  <c r="H15" i="2"/>
  <c r="G15" i="2"/>
  <c r="I15" i="2"/>
  <c r="K15" i="2"/>
  <c r="F15" i="2"/>
  <c r="J15" i="2"/>
  <c r="E15" i="2"/>
  <c r="L15" i="2"/>
  <c r="M15" i="2"/>
  <c r="N15" i="2"/>
  <c r="D15" i="2"/>
  <c r="I58" i="2"/>
  <c r="D58" i="2"/>
  <c r="H58" i="2"/>
  <c r="L58" i="2"/>
  <c r="F58" i="2"/>
  <c r="N58" i="2"/>
  <c r="C58" i="2"/>
  <c r="G58" i="2"/>
  <c r="K58" i="2"/>
  <c r="E58" i="2"/>
  <c r="J58" i="2"/>
  <c r="M58" i="2"/>
  <c r="M33" i="2"/>
  <c r="K80" i="2"/>
  <c r="M80" i="2"/>
  <c r="E18" i="2"/>
  <c r="F5" i="2"/>
  <c r="H59" i="2"/>
  <c r="G59" i="2"/>
  <c r="N102" i="2"/>
  <c r="I102" i="2"/>
  <c r="H82" i="2"/>
  <c r="N82" i="2"/>
  <c r="M82" i="2"/>
  <c r="C82" i="2"/>
  <c r="K82" i="2"/>
  <c r="E82" i="2"/>
  <c r="I82" i="2"/>
  <c r="J82" i="2"/>
  <c r="D82" i="2"/>
  <c r="L82" i="2"/>
  <c r="G82" i="2"/>
  <c r="F82" i="2"/>
  <c r="F13" i="2"/>
  <c r="D56" i="2"/>
  <c r="L56" i="2"/>
  <c r="F56" i="2"/>
  <c r="N56" i="2"/>
  <c r="C56" i="2"/>
  <c r="G56" i="2"/>
  <c r="K56" i="2"/>
  <c r="E56" i="2"/>
  <c r="J56" i="2"/>
  <c r="M56" i="2"/>
  <c r="I56" i="2"/>
  <c r="H56" i="2"/>
  <c r="H24" i="2"/>
  <c r="N24" i="2"/>
  <c r="L67" i="2"/>
  <c r="N25" i="2"/>
  <c r="M25" i="2"/>
  <c r="J14" i="2"/>
  <c r="D14" i="2"/>
  <c r="M95" i="2"/>
  <c r="I95" i="2"/>
  <c r="D11" i="2"/>
  <c r="K40" i="2"/>
  <c r="M7" i="2"/>
  <c r="I81" i="2"/>
  <c r="K81" i="2"/>
  <c r="C100" i="2"/>
  <c r="H72" i="2"/>
  <c r="F72" i="2"/>
  <c r="N72" i="2"/>
  <c r="G72" i="2"/>
  <c r="C72" i="2"/>
  <c r="K72" i="2"/>
  <c r="E72" i="2"/>
  <c r="M72" i="2"/>
  <c r="I72" i="2"/>
  <c r="J72" i="2"/>
  <c r="D72" i="2"/>
  <c r="L72" i="2"/>
  <c r="C43" i="2"/>
  <c r="I43" i="2"/>
  <c r="C17" i="2"/>
  <c r="G17" i="2"/>
  <c r="K17" i="2"/>
  <c r="F17" i="2"/>
  <c r="I17" i="2"/>
  <c r="E17" i="2"/>
  <c r="M17" i="2"/>
  <c r="L17" i="2"/>
  <c r="H17" i="2"/>
  <c r="J17" i="2"/>
  <c r="N17" i="2"/>
  <c r="D17" i="2"/>
  <c r="I48" i="2"/>
  <c r="D23" i="2"/>
  <c r="L23" i="2"/>
  <c r="L64" i="2"/>
  <c r="L55" i="2"/>
  <c r="C55" i="2"/>
  <c r="H57" i="2"/>
  <c r="J57" i="2"/>
  <c r="C57" i="2"/>
  <c r="G57" i="2"/>
  <c r="K57" i="2"/>
  <c r="F57" i="2"/>
  <c r="N57" i="2"/>
  <c r="E57" i="2"/>
  <c r="I57" i="2"/>
  <c r="D57" i="2"/>
  <c r="M57" i="2"/>
  <c r="L57" i="2"/>
  <c r="N99" i="2"/>
  <c r="K19" i="2"/>
  <c r="F19" i="2"/>
  <c r="I19" i="2"/>
  <c r="C19" i="2"/>
  <c r="N19" i="2"/>
  <c r="M19" i="2"/>
  <c r="D19" i="2"/>
  <c r="E19" i="2"/>
  <c r="G19" i="2"/>
  <c r="H19" i="2"/>
  <c r="J19" i="2"/>
  <c r="L19" i="2"/>
  <c r="K83" i="2"/>
  <c r="J83" i="2"/>
  <c r="N12" i="2"/>
  <c r="C12" i="2"/>
  <c r="G12" i="2"/>
  <c r="K12" i="2"/>
  <c r="E12" i="2"/>
  <c r="M12" i="2"/>
  <c r="H12" i="2"/>
  <c r="I12" i="2"/>
  <c r="D12" i="2"/>
  <c r="L12" i="2"/>
  <c r="J12" i="2"/>
  <c r="F12" i="2"/>
  <c r="M61" i="2"/>
  <c r="G61" i="2"/>
  <c r="D76" i="2"/>
  <c r="D68" i="2"/>
  <c r="J68" i="2"/>
  <c r="M99" i="2"/>
  <c r="K16" i="2"/>
  <c r="E16" i="2"/>
  <c r="J16" i="2"/>
  <c r="M16" i="2"/>
  <c r="D16" i="2"/>
  <c r="L16" i="2"/>
  <c r="F16" i="2"/>
  <c r="N16" i="2"/>
  <c r="C16" i="2"/>
  <c r="G16" i="2"/>
  <c r="I16" i="2"/>
  <c r="H16" i="2"/>
  <c r="K95" i="2"/>
  <c r="C7" i="2"/>
  <c r="N100" i="2"/>
  <c r="G23" i="2"/>
  <c r="I76" i="2"/>
  <c r="E33" i="2"/>
  <c r="C80" i="2"/>
  <c r="I80" i="2"/>
  <c r="K18" i="2"/>
  <c r="C5" i="2"/>
  <c r="I59" i="2"/>
  <c r="L102" i="2"/>
  <c r="H102" i="2"/>
  <c r="K13" i="2"/>
  <c r="I24" i="2"/>
  <c r="F24" i="2"/>
  <c r="K67" i="2"/>
  <c r="F67" i="2"/>
  <c r="I25" i="2"/>
  <c r="E14" i="2"/>
  <c r="J93" i="2"/>
  <c r="D93" i="2"/>
  <c r="C93" i="2"/>
  <c r="G93" i="2"/>
  <c r="L93" i="2"/>
  <c r="E93" i="2"/>
  <c r="I93" i="2"/>
  <c r="M93" i="2"/>
  <c r="K93" i="2"/>
  <c r="F93" i="2"/>
  <c r="N93" i="2"/>
  <c r="H93" i="2"/>
  <c r="J95" i="2"/>
  <c r="E95" i="2"/>
  <c r="I11" i="2"/>
  <c r="G40" i="2"/>
  <c r="E7" i="2"/>
  <c r="C81" i="2"/>
  <c r="G81" i="2"/>
  <c r="G100" i="2"/>
  <c r="M43" i="2"/>
  <c r="F43" i="2"/>
  <c r="D48" i="2"/>
  <c r="M23" i="2"/>
  <c r="J23" i="2"/>
  <c r="F55" i="2"/>
  <c r="J55" i="2"/>
  <c r="E99" i="2"/>
  <c r="H83" i="2"/>
  <c r="L83" i="2"/>
  <c r="K61" i="2"/>
  <c r="H61" i="2"/>
  <c r="D30" i="2"/>
  <c r="L30" i="2"/>
  <c r="F30" i="2"/>
  <c r="N30" i="2"/>
  <c r="C30" i="2"/>
  <c r="G30" i="2"/>
  <c r="K30" i="2"/>
  <c r="E30" i="2"/>
  <c r="J30" i="2"/>
  <c r="M30" i="2"/>
  <c r="H30" i="2"/>
  <c r="I30" i="2"/>
  <c r="J76" i="2"/>
  <c r="H68" i="2"/>
  <c r="M68" i="2"/>
  <c r="N42" i="2"/>
  <c r="C42" i="2"/>
  <c r="G42" i="2"/>
  <c r="L42" i="2"/>
  <c r="H42" i="2"/>
  <c r="M42" i="2"/>
  <c r="E42" i="2"/>
  <c r="K42" i="2"/>
  <c r="J42" i="2"/>
  <c r="D42" i="2"/>
  <c r="I42" i="2"/>
  <c r="F42" i="2"/>
  <c r="M10" i="2"/>
  <c r="I10" i="2"/>
  <c r="D10" i="2"/>
  <c r="L10" i="2"/>
  <c r="F10" i="2"/>
  <c r="N10" i="2"/>
  <c r="C10" i="2"/>
  <c r="G10" i="2"/>
  <c r="K10" i="2"/>
  <c r="H10" i="2"/>
  <c r="J10" i="2"/>
  <c r="E10" i="2"/>
  <c r="L40" i="2"/>
  <c r="H23" i="2"/>
  <c r="L76" i="2"/>
  <c r="I33" i="2"/>
  <c r="N80" i="2"/>
  <c r="H80" i="2"/>
  <c r="J5" i="2"/>
  <c r="N59" i="2"/>
  <c r="F102" i="2"/>
  <c r="D13" i="2"/>
  <c r="G13" i="2"/>
  <c r="M24" i="2"/>
  <c r="L24" i="2"/>
  <c r="I92" i="2"/>
  <c r="C92" i="2"/>
  <c r="E92" i="2"/>
  <c r="G92" i="2"/>
  <c r="K92" i="2"/>
  <c r="H92" i="2"/>
  <c r="J92" i="2"/>
  <c r="D92" i="2"/>
  <c r="M92" i="2"/>
  <c r="L92" i="2"/>
  <c r="F92" i="2"/>
  <c r="N92" i="2"/>
  <c r="I84" i="2"/>
  <c r="J84" i="2"/>
  <c r="D84" i="2"/>
  <c r="E84" i="2"/>
  <c r="L84" i="2"/>
  <c r="F84" i="2"/>
  <c r="H84" i="2"/>
  <c r="C84" i="2"/>
  <c r="K84" i="2"/>
  <c r="G84" i="2"/>
  <c r="M84" i="2"/>
  <c r="M9" i="2"/>
  <c r="N9" i="2"/>
  <c r="H9" i="2"/>
  <c r="L9" i="2"/>
  <c r="J9" i="2"/>
  <c r="E9" i="2"/>
  <c r="C9" i="2"/>
  <c r="D9" i="2"/>
  <c r="G9" i="2"/>
  <c r="K9" i="2"/>
  <c r="F9" i="2"/>
  <c r="I9" i="2"/>
  <c r="J39" i="2"/>
  <c r="C39" i="2"/>
  <c r="G39" i="2"/>
  <c r="K39" i="2"/>
  <c r="I39" i="2"/>
  <c r="N39" i="2"/>
  <c r="H39" i="2"/>
  <c r="E39" i="2"/>
  <c r="M39" i="2"/>
  <c r="D39" i="2"/>
  <c r="F39" i="2"/>
  <c r="L39" i="2"/>
  <c r="G67" i="2"/>
  <c r="D67" i="2"/>
  <c r="F25" i="2"/>
  <c r="K14" i="2"/>
  <c r="L95" i="2"/>
  <c r="C11" i="2"/>
  <c r="D91" i="2"/>
  <c r="C91" i="2"/>
  <c r="E91" i="2"/>
  <c r="M91" i="2"/>
  <c r="F91" i="2"/>
  <c r="K91" i="2"/>
  <c r="N91" i="2"/>
  <c r="H91" i="2"/>
  <c r="L91" i="2"/>
  <c r="J91" i="2"/>
  <c r="I91" i="2"/>
  <c r="G91" i="2"/>
  <c r="C40" i="2"/>
  <c r="N7" i="2"/>
  <c r="J81" i="2"/>
  <c r="L81" i="2"/>
  <c r="I36" i="2"/>
  <c r="D36" i="2"/>
  <c r="L36" i="2"/>
  <c r="F36" i="2"/>
  <c r="N36" i="2"/>
  <c r="C36" i="2"/>
  <c r="G36" i="2"/>
  <c r="K36" i="2"/>
  <c r="E36" i="2"/>
  <c r="J36" i="2"/>
  <c r="M36" i="2"/>
  <c r="H36" i="2"/>
  <c r="E100" i="2"/>
  <c r="E43" i="2"/>
  <c r="K43" i="2"/>
  <c r="C48" i="2"/>
  <c r="M48" i="2"/>
  <c r="E23" i="2"/>
  <c r="K64" i="2"/>
  <c r="K55" i="2"/>
  <c r="I66" i="2"/>
  <c r="H66" i="2"/>
  <c r="N66" i="2"/>
  <c r="G66" i="2"/>
  <c r="C66" i="2"/>
  <c r="K66" i="2"/>
  <c r="M66" i="2"/>
  <c r="D66" i="2"/>
  <c r="J66" i="2"/>
  <c r="L66" i="2"/>
  <c r="E66" i="2"/>
  <c r="F66" i="2"/>
  <c r="L79" i="2"/>
  <c r="E79" i="2"/>
  <c r="M79" i="2"/>
  <c r="F79" i="2"/>
  <c r="D79" i="2"/>
  <c r="N79" i="2"/>
  <c r="H79" i="2"/>
  <c r="J79" i="2"/>
  <c r="C79" i="2"/>
  <c r="G79" i="2"/>
  <c r="K79" i="2"/>
  <c r="I79" i="2"/>
  <c r="G27" i="2"/>
  <c r="K27" i="2"/>
  <c r="F27" i="2"/>
  <c r="I27" i="2"/>
  <c r="N27" i="2"/>
  <c r="L27" i="2"/>
  <c r="M27" i="2"/>
  <c r="H27" i="2"/>
  <c r="J27" i="2"/>
  <c r="D27" i="2"/>
  <c r="C27" i="2"/>
  <c r="E27" i="2"/>
  <c r="F99" i="2"/>
  <c r="I53" i="2"/>
  <c r="N53" i="2"/>
  <c r="L53" i="2"/>
  <c r="H53" i="2"/>
  <c r="J53" i="2"/>
  <c r="C53" i="2"/>
  <c r="M53" i="2"/>
  <c r="G53" i="2"/>
  <c r="K53" i="2"/>
  <c r="F53" i="2"/>
  <c r="D53" i="2"/>
  <c r="E53" i="2"/>
  <c r="N83" i="2"/>
  <c r="D83" i="2"/>
  <c r="N28" i="2"/>
  <c r="H28" i="2"/>
  <c r="C28" i="2"/>
  <c r="F28" i="2"/>
  <c r="G28" i="2"/>
  <c r="J28" i="2"/>
  <c r="K28" i="2"/>
  <c r="L28" i="2"/>
  <c r="I28" i="2"/>
  <c r="E28" i="2"/>
  <c r="M28" i="2"/>
  <c r="D28" i="2"/>
  <c r="D61" i="2"/>
  <c r="G76" i="2"/>
  <c r="G68" i="2"/>
  <c r="L68" i="2"/>
  <c r="H45" i="2"/>
  <c r="J45" i="2"/>
  <c r="G45" i="2"/>
  <c r="K45" i="2"/>
  <c r="F45" i="2"/>
  <c r="M45" i="2"/>
  <c r="I45" i="2"/>
  <c r="N45" i="2"/>
  <c r="L45" i="2"/>
  <c r="C45" i="2"/>
  <c r="D45" i="2"/>
  <c r="E45" i="2"/>
  <c r="H7" i="2"/>
  <c r="H74" i="2"/>
  <c r="I74" i="2"/>
  <c r="J74" i="2"/>
  <c r="D74" i="2"/>
  <c r="L74" i="2"/>
  <c r="F74" i="2"/>
  <c r="G74" i="2"/>
  <c r="N74" i="2"/>
  <c r="C74" i="2"/>
  <c r="M74" i="2"/>
  <c r="E74" i="2"/>
  <c r="K74" i="2"/>
  <c r="I49" i="2"/>
  <c r="H49" i="2"/>
  <c r="L49" i="2"/>
  <c r="F49" i="2"/>
  <c r="N49" i="2"/>
  <c r="C49" i="2"/>
  <c r="D49" i="2"/>
  <c r="E49" i="2"/>
  <c r="G49" i="2"/>
  <c r="M49" i="2"/>
  <c r="K49" i="2"/>
  <c r="J49" i="2"/>
  <c r="K32" i="2"/>
  <c r="E32" i="2"/>
  <c r="J32" i="2"/>
  <c r="M32" i="2"/>
  <c r="D32" i="2"/>
  <c r="L32" i="2"/>
  <c r="F32" i="2"/>
  <c r="N32" i="2"/>
  <c r="I32" i="2"/>
  <c r="C32" i="2"/>
  <c r="H32" i="2"/>
  <c r="G32" i="2"/>
  <c r="L50" i="2"/>
  <c r="F50" i="2"/>
  <c r="N50" i="2"/>
  <c r="C50" i="2"/>
  <c r="K50" i="2"/>
  <c r="E50" i="2"/>
  <c r="J50" i="2"/>
  <c r="M50" i="2"/>
  <c r="D50" i="2"/>
  <c r="G50" i="2"/>
  <c r="H50" i="2"/>
  <c r="I50" i="2"/>
  <c r="L33" i="2"/>
  <c r="F33" i="2"/>
  <c r="G80" i="2"/>
  <c r="H18" i="2"/>
  <c r="C18" i="2"/>
  <c r="G5" i="2"/>
  <c r="D5" i="2"/>
  <c r="L59" i="2"/>
  <c r="K102" i="2"/>
  <c r="H47" i="2"/>
  <c r="L47" i="2"/>
  <c r="J47" i="2"/>
  <c r="I47" i="2"/>
  <c r="C47" i="2"/>
  <c r="E47" i="2"/>
  <c r="G47" i="2"/>
  <c r="M47" i="2"/>
  <c r="K47" i="2"/>
  <c r="N47" i="2"/>
  <c r="F47" i="2"/>
  <c r="D47" i="2"/>
  <c r="L13" i="2"/>
  <c r="C13" i="2"/>
  <c r="J24" i="2"/>
  <c r="D24" i="2"/>
  <c r="E101" i="2"/>
  <c r="M101" i="2"/>
  <c r="G101" i="2"/>
  <c r="H101" i="2"/>
  <c r="F101" i="2"/>
  <c r="L101" i="2"/>
  <c r="J101" i="2"/>
  <c r="N101" i="2"/>
  <c r="D101" i="2"/>
  <c r="C101" i="2"/>
  <c r="I101" i="2"/>
  <c r="K101" i="2"/>
  <c r="J67" i="2"/>
  <c r="E67" i="2"/>
  <c r="K25" i="2"/>
  <c r="G14" i="2"/>
  <c r="D8" i="2"/>
  <c r="L8" i="2"/>
  <c r="F8" i="2"/>
  <c r="N8" i="2"/>
  <c r="C8" i="2"/>
  <c r="G8" i="2"/>
  <c r="K8" i="2"/>
  <c r="E8" i="2"/>
  <c r="J8" i="2"/>
  <c r="M8" i="2"/>
  <c r="I8" i="2"/>
  <c r="H8" i="2"/>
  <c r="L63" i="2"/>
  <c r="J63" i="2"/>
  <c r="N63" i="2"/>
  <c r="I63" i="2"/>
  <c r="E63" i="2"/>
  <c r="G63" i="2"/>
  <c r="K63" i="2"/>
  <c r="M63" i="2"/>
  <c r="H63" i="2"/>
  <c r="C63" i="2"/>
  <c r="D63" i="2"/>
  <c r="F63" i="2"/>
  <c r="H95" i="2"/>
  <c r="F11" i="2"/>
  <c r="N40" i="2"/>
  <c r="I7" i="2"/>
  <c r="H81" i="2"/>
  <c r="M81" i="2"/>
  <c r="H100" i="2"/>
  <c r="L100" i="2"/>
  <c r="J43" i="2"/>
  <c r="G43" i="2"/>
  <c r="J48" i="2"/>
  <c r="N23" i="2"/>
  <c r="D55" i="2"/>
  <c r="G99" i="2"/>
  <c r="F83" i="2"/>
  <c r="M83" i="2"/>
  <c r="E61" i="2"/>
  <c r="N76" i="2"/>
  <c r="K76" i="2"/>
  <c r="N68" i="2"/>
  <c r="E89" i="2"/>
  <c r="M89" i="2"/>
  <c r="D89" i="2"/>
  <c r="N89" i="2"/>
  <c r="H89" i="2"/>
  <c r="C89" i="2"/>
  <c r="K89" i="2"/>
  <c r="J89" i="2"/>
  <c r="I89" i="2"/>
  <c r="G89" i="2"/>
  <c r="L89" i="2"/>
  <c r="F89" i="2"/>
  <c r="C54" i="2"/>
  <c r="F54" i="2"/>
  <c r="G54" i="2"/>
  <c r="H54" i="2"/>
  <c r="K54" i="2"/>
  <c r="N54" i="2"/>
  <c r="E54" i="2"/>
  <c r="I54" i="2"/>
  <c r="J54" i="2"/>
  <c r="D54" i="2"/>
  <c r="L54" i="2"/>
  <c r="M54" i="2"/>
  <c r="I20" i="2"/>
  <c r="E20" i="2"/>
  <c r="D20" i="2"/>
  <c r="J20" i="2"/>
  <c r="L20" i="2"/>
  <c r="H20" i="2"/>
  <c r="F20" i="2"/>
  <c r="M20" i="2"/>
  <c r="N20" i="2"/>
  <c r="C20" i="2"/>
  <c r="G20" i="2"/>
  <c r="K20" i="2"/>
  <c r="L18" i="2"/>
  <c r="G102" i="2"/>
  <c r="J40" i="2"/>
  <c r="N33" i="2"/>
  <c r="D18" i="2"/>
  <c r="M5" i="2"/>
  <c r="H35" i="2"/>
  <c r="J35" i="2"/>
  <c r="C35" i="2"/>
  <c r="G35" i="2"/>
  <c r="K35" i="2"/>
  <c r="F35" i="2"/>
  <c r="I35" i="2"/>
  <c r="N35" i="2"/>
  <c r="E35" i="2"/>
  <c r="D35" i="2"/>
  <c r="M35" i="2"/>
  <c r="L35" i="2"/>
  <c r="D77" i="2"/>
  <c r="L77" i="2"/>
  <c r="E77" i="2"/>
  <c r="J77" i="2"/>
  <c r="M77" i="2"/>
  <c r="G77" i="2"/>
  <c r="K77" i="2"/>
  <c r="C77" i="2"/>
  <c r="F77" i="2"/>
  <c r="N77" i="2"/>
  <c r="H77" i="2"/>
  <c r="I77" i="2"/>
  <c r="M13" i="2"/>
  <c r="I67" i="2"/>
  <c r="H11" i="2"/>
  <c r="M40" i="2"/>
  <c r="D7" i="2"/>
  <c r="D75" i="2"/>
  <c r="E75" i="2"/>
  <c r="L75" i="2"/>
  <c r="I75" i="2"/>
  <c r="F75" i="2"/>
  <c r="C75" i="2"/>
  <c r="N75" i="2"/>
  <c r="H75" i="2"/>
  <c r="K75" i="2"/>
  <c r="J75" i="2"/>
  <c r="M75" i="2"/>
  <c r="G75" i="2"/>
  <c r="C22" i="2"/>
  <c r="G22" i="2"/>
  <c r="H22" i="2"/>
  <c r="K22" i="2"/>
  <c r="E22" i="2"/>
  <c r="J22" i="2"/>
  <c r="M22" i="2"/>
  <c r="I22" i="2"/>
  <c r="D22" i="2"/>
  <c r="L22" i="2"/>
  <c r="F22" i="2"/>
  <c r="N22" i="2"/>
  <c r="I100" i="2"/>
  <c r="M26" i="2"/>
  <c r="I26" i="2"/>
  <c r="D26" i="2"/>
  <c r="L26" i="2"/>
  <c r="F26" i="2"/>
  <c r="N26" i="2"/>
  <c r="C26" i="2"/>
  <c r="G26" i="2"/>
  <c r="E26" i="2"/>
  <c r="J26" i="2"/>
  <c r="K26" i="2"/>
  <c r="H26" i="2"/>
  <c r="E73" i="2"/>
  <c r="M73" i="2"/>
  <c r="D73" i="2"/>
  <c r="N73" i="2"/>
  <c r="H73" i="2"/>
  <c r="J73" i="2"/>
  <c r="C73" i="2"/>
  <c r="G73" i="2"/>
  <c r="I73" i="2"/>
  <c r="L73" i="2"/>
  <c r="F73" i="2"/>
  <c r="K73" i="2"/>
  <c r="E87" i="2"/>
  <c r="D87" i="2"/>
  <c r="L87" i="2"/>
  <c r="K87" i="2"/>
  <c r="G87" i="2"/>
  <c r="I87" i="2"/>
  <c r="F87" i="2"/>
  <c r="N87" i="2"/>
  <c r="H87" i="2"/>
  <c r="M87" i="2"/>
  <c r="J87" i="2"/>
  <c r="C87" i="2"/>
  <c r="N44" i="2"/>
  <c r="L44" i="2"/>
  <c r="C44" i="2"/>
  <c r="I44" i="2"/>
  <c r="J44" i="2"/>
  <c r="G44" i="2"/>
  <c r="F44" i="2"/>
  <c r="K44" i="2"/>
  <c r="H44" i="2"/>
  <c r="E44" i="2"/>
  <c r="M44" i="2"/>
  <c r="D44" i="2"/>
  <c r="H29" i="2"/>
  <c r="J29" i="2"/>
  <c r="C29" i="2"/>
  <c r="G29" i="2"/>
  <c r="K29" i="2"/>
  <c r="F29" i="2"/>
  <c r="I29" i="2"/>
  <c r="N29" i="2"/>
  <c r="E29" i="2"/>
  <c r="M29" i="2"/>
  <c r="D29" i="2"/>
  <c r="L29" i="2"/>
  <c r="D85" i="2"/>
  <c r="L85" i="2"/>
  <c r="E85" i="2"/>
  <c r="F85" i="2"/>
  <c r="I85" i="2"/>
  <c r="N85" i="2"/>
  <c r="H85" i="2"/>
  <c r="J85" i="2"/>
  <c r="M85" i="2"/>
  <c r="G85" i="2"/>
  <c r="K85" i="2"/>
  <c r="C85" i="2"/>
  <c r="I99" i="2"/>
  <c r="E31" i="2"/>
  <c r="M31" i="2"/>
  <c r="I31" i="2"/>
  <c r="J31" i="2"/>
  <c r="H31" i="2"/>
  <c r="N31" i="2"/>
  <c r="L31" i="2"/>
  <c r="C31" i="2"/>
  <c r="D31" i="2"/>
  <c r="G31" i="2"/>
  <c r="K31" i="2"/>
  <c r="F31" i="2"/>
  <c r="F76" i="2"/>
  <c r="R154" i="1"/>
  <c r="R380" i="1"/>
  <c r="R1839" i="1"/>
  <c r="R2049" i="1"/>
  <c r="R2046" i="1"/>
  <c r="R1551" i="1"/>
  <c r="R1262" i="1"/>
  <c r="R1046" i="1"/>
  <c r="R370" i="1"/>
  <c r="R376" i="1"/>
  <c r="R158" i="1"/>
  <c r="R143" i="1"/>
  <c r="R62" i="1"/>
  <c r="R82" i="1"/>
  <c r="R9" i="1"/>
  <c r="Y1046" i="1" l="1"/>
  <c r="X1046" i="1"/>
  <c r="Y1262" i="1"/>
  <c r="X1262" i="1"/>
  <c r="Y370" i="1"/>
  <c r="X370" i="1"/>
  <c r="Y1551" i="1"/>
  <c r="X1551" i="1"/>
  <c r="Y2049" i="1"/>
  <c r="X2049" i="1"/>
  <c r="Y1839" i="1"/>
  <c r="X1839" i="1"/>
  <c r="Y380" i="1"/>
  <c r="X380" i="1"/>
  <c r="Y62" i="1"/>
  <c r="X62" i="1"/>
  <c r="Y143" i="1"/>
  <c r="X143" i="1"/>
  <c r="Y154" i="1"/>
  <c r="X154" i="1"/>
  <c r="Y9" i="1"/>
  <c r="X9" i="1"/>
  <c r="Y82" i="1"/>
  <c r="X82" i="1"/>
  <c r="Y158" i="1"/>
  <c r="X158" i="1"/>
  <c r="Y376" i="1"/>
  <c r="X376" i="1"/>
  <c r="Y2046" i="1"/>
  <c r="X2046" i="1"/>
  <c r="N2" i="2"/>
  <c r="M2" i="2"/>
  <c r="E2" i="2"/>
  <c r="G2" i="2"/>
  <c r="C2" i="2"/>
  <c r="D2" i="2"/>
  <c r="K2" i="2"/>
  <c r="J2" i="2"/>
  <c r="H2" i="2"/>
  <c r="I2" i="2"/>
  <c r="F2" i="2"/>
  <c r="L2" i="2"/>
</calcChain>
</file>

<file path=xl/sharedStrings.xml><?xml version="1.0" encoding="utf-8"?>
<sst xmlns="http://schemas.openxmlformats.org/spreadsheetml/2006/main" count="89328" uniqueCount="21536">
  <si>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</si>
  <si>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</si>
  <si>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</si>
  <si>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</si>
  <si>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</si>
  <si>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</si>
  <si>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</si>
  <si>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</si>
  <si>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</si>
  <si>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</si>
  <si>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</si>
  <si>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</si>
  <si>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</si>
  <si>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</si>
  <si>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</si>
  <si>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</si>
  <si>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</si>
  <si>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Hàng trả</t>
  </si>
  <si>
    <t>Ngày Thanh toán</t>
  </si>
  <si>
    <t>Chứng từ Thanh toán</t>
  </si>
  <si>
    <t>Tên Khách hàng</t>
  </si>
  <si>
    <t>Tiền chiết khấu</t>
  </si>
  <si>
    <t>Tiền VAT</t>
  </si>
  <si>
    <t>Phân loại</t>
  </si>
  <si>
    <t>Bán hàng</t>
  </si>
  <si>
    <t>Tổng giá trị</t>
  </si>
  <si>
    <t>Giá Trị HD sau CK</t>
  </si>
  <si>
    <t>Số tiền đã thu</t>
  </si>
  <si>
    <t>Ngày tính CN</t>
  </si>
  <si>
    <t>Tháng HĐ</t>
  </si>
  <si>
    <t>Tháng Thanh toán</t>
  </si>
  <si>
    <t>BẢNG TỔNG HỢP CÔNG NỢ NĂM 2025</t>
  </si>
  <si>
    <t>TỔNG CÔNG NỢ</t>
  </si>
  <si>
    <t>KL00111</t>
  </si>
  <si>
    <t>KL00117</t>
  </si>
  <si>
    <t>KL00020</t>
  </si>
  <si>
    <t>CLEVERFOOD</t>
  </si>
  <si>
    <t>cleverfood0006</t>
  </si>
  <si>
    <t>KL00175</t>
  </si>
  <si>
    <t>KL00187</t>
  </si>
  <si>
    <t>KL.HN003</t>
  </si>
  <si>
    <t>KL00102</t>
  </si>
  <si>
    <t>KL00182</t>
  </si>
  <si>
    <t>KL00057</t>
  </si>
  <si>
    <t>KL00161</t>
  </si>
  <si>
    <t>KL00186</t>
  </si>
  <si>
    <t>KL00193</t>
  </si>
  <si>
    <t>KL00045</t>
  </si>
  <si>
    <t>KL00167</t>
  </si>
  <si>
    <t>KL.HN008</t>
  </si>
  <si>
    <t>KL00188</t>
  </si>
  <si>
    <t>KL00190</t>
  </si>
  <si>
    <t>KL00191</t>
  </si>
  <si>
    <t>KL00176</t>
  </si>
  <si>
    <t>KL00185</t>
  </si>
  <si>
    <t>KL00068</t>
  </si>
  <si>
    <t>KL00082</t>
  </si>
  <si>
    <t>KL00177</t>
  </si>
  <si>
    <t>KL00106</t>
  </si>
  <si>
    <t>KL00196</t>
  </si>
  <si>
    <t>KL00056</t>
  </si>
  <si>
    <t>KL00065</t>
  </si>
  <si>
    <t>KL00155</t>
  </si>
  <si>
    <t>KL00172</t>
  </si>
  <si>
    <t>KL00103</t>
  </si>
  <si>
    <t>KL00099</t>
  </si>
  <si>
    <t>KL00168</t>
  </si>
  <si>
    <t>HUYENANH</t>
  </si>
  <si>
    <t>KL00189</t>
  </si>
  <si>
    <t>KL00192</t>
  </si>
  <si>
    <t>KL00066</t>
  </si>
  <si>
    <t>KL00053</t>
  </si>
  <si>
    <t>KL00181</t>
  </si>
  <si>
    <t>KL00145</t>
  </si>
  <si>
    <t>KL00174</t>
  </si>
  <si>
    <t>Eco001</t>
  </si>
  <si>
    <t>KL00015</t>
  </si>
  <si>
    <t>KL00014</t>
  </si>
  <si>
    <t>KL00085</t>
  </si>
  <si>
    <t>KL.HN007</t>
  </si>
  <si>
    <t>KL00202</t>
  </si>
  <si>
    <t>KL00194</t>
  </si>
  <si>
    <t>KL00184</t>
  </si>
  <si>
    <t>KL00201</t>
  </si>
  <si>
    <t>KL00142</t>
  </si>
  <si>
    <t>KL00152</t>
  </si>
  <si>
    <t>KL00143</t>
  </si>
  <si>
    <t>KL00028</t>
  </si>
  <si>
    <t>KK</t>
  </si>
  <si>
    <t>KL00073</t>
  </si>
  <si>
    <t>KL.HN001</t>
  </si>
  <si>
    <t>KL00016</t>
  </si>
  <si>
    <t>KL00047</t>
  </si>
  <si>
    <t>KL00052</t>
  </si>
  <si>
    <t>KL00109</t>
  </si>
  <si>
    <t>KL00119</t>
  </si>
  <si>
    <t>KL00105</t>
  </si>
  <si>
    <t>KL00124</t>
  </si>
  <si>
    <t>KL00133</t>
  </si>
  <si>
    <t>KL00136</t>
  </si>
  <si>
    <t>KL00162</t>
  </si>
  <si>
    <t>LIENCHAU</t>
  </si>
  <si>
    <t>KL00163</t>
  </si>
  <si>
    <t>KL00164</t>
  </si>
  <si>
    <t>KL00169</t>
  </si>
  <si>
    <t>KL00173</t>
  </si>
  <si>
    <t>KL00159</t>
  </si>
  <si>
    <t>KL00158</t>
  </si>
  <si>
    <t>KL00199</t>
  </si>
  <si>
    <t>KL00200</t>
  </si>
  <si>
    <t>KL.HN</t>
  </si>
  <si>
    <t>KL.SG</t>
  </si>
  <si>
    <t>EASYMART</t>
  </si>
  <si>
    <t>easymartE04</t>
  </si>
  <si>
    <t>GTGL</t>
  </si>
  <si>
    <t>TOMITA</t>
  </si>
  <si>
    <t>TTMFARM</t>
  </si>
  <si>
    <t>TTMFARMP9</t>
  </si>
  <si>
    <t>TTMFARMP5</t>
  </si>
  <si>
    <t>TTMFARMC423</t>
  </si>
  <si>
    <t>TTMFARMP2</t>
  </si>
  <si>
    <t>TTMFARM2TT1B</t>
  </si>
  <si>
    <t>TTMFARMT3</t>
  </si>
  <si>
    <t>TTMFARMS1.0101.S19</t>
  </si>
  <si>
    <t>TTMFARMT2</t>
  </si>
  <si>
    <t>TTMFARMG378</t>
  </si>
  <si>
    <t>UNIT</t>
  </si>
  <si>
    <t>Unit0002</t>
  </si>
  <si>
    <t>Unit0014</t>
  </si>
  <si>
    <t>Unit0003</t>
  </si>
  <si>
    <t>Unit0011</t>
  </si>
  <si>
    <t>Unit0012</t>
  </si>
  <si>
    <t>Unit0010</t>
  </si>
  <si>
    <t>Unit0008</t>
  </si>
  <si>
    <t>Unit0007</t>
  </si>
  <si>
    <t>Unit0004</t>
  </si>
  <si>
    <t>Unit0001</t>
  </si>
  <si>
    <t>Unit0009</t>
  </si>
  <si>
    <t>FRUITS</t>
  </si>
  <si>
    <t>AEON</t>
  </si>
  <si>
    <t>AEONBINHDUONG</t>
  </si>
  <si>
    <t>AEONHOCHIMINH</t>
  </si>
  <si>
    <t>ACM</t>
  </si>
  <si>
    <t>SONGNGOC</t>
  </si>
  <si>
    <t>SANHDIEU</t>
  </si>
  <si>
    <t>SANHDIEU-004</t>
  </si>
  <si>
    <t>REALFMART</t>
  </si>
  <si>
    <t>VIETY</t>
  </si>
  <si>
    <t>readymart001</t>
  </si>
  <si>
    <t>readymart005</t>
  </si>
  <si>
    <t>readymart006</t>
  </si>
  <si>
    <t>READYMART</t>
  </si>
  <si>
    <t>readymart002</t>
  </si>
  <si>
    <t>readymart004</t>
  </si>
  <si>
    <t>readymart003</t>
  </si>
  <si>
    <t>DALATFARM011</t>
  </si>
  <si>
    <t>DALATFARM012</t>
  </si>
  <si>
    <t>DALATFARM009</t>
  </si>
  <si>
    <t>DALATFARM002</t>
  </si>
  <si>
    <t>DALATFARM010</t>
  </si>
  <si>
    <t>DALATFARM003</t>
  </si>
  <si>
    <t>DALATFARM004</t>
  </si>
  <si>
    <t>DALATFARM007</t>
  </si>
  <si>
    <t>DALATFARM</t>
  </si>
  <si>
    <t>DALATFARM013</t>
  </si>
  <si>
    <t>FINEMART</t>
  </si>
  <si>
    <t>FINEMART01</t>
  </si>
  <si>
    <t>FINEMART02</t>
  </si>
  <si>
    <t>FINEMART04</t>
  </si>
  <si>
    <t>Green001</t>
  </si>
  <si>
    <t>Green002</t>
  </si>
  <si>
    <t>Green004</t>
  </si>
  <si>
    <t>Green003</t>
  </si>
  <si>
    <t>Green005</t>
  </si>
  <si>
    <t>KL00092</t>
  </si>
  <si>
    <t>KL00198</t>
  </si>
  <si>
    <t>HappyMart0004</t>
  </si>
  <si>
    <t>HappyMart0002</t>
  </si>
  <si>
    <t>HappyMart0003</t>
  </si>
  <si>
    <t>HappyMart0001</t>
  </si>
  <si>
    <t>HAPPYMART</t>
  </si>
  <si>
    <t>SHINSEN</t>
  </si>
  <si>
    <t>NOVA</t>
  </si>
  <si>
    <t>SOI-HNI-HMI-2785</t>
  </si>
  <si>
    <t>BRG01</t>
  </si>
  <si>
    <t>brg12171</t>
  </si>
  <si>
    <t>brg13011</t>
  </si>
  <si>
    <t>brg12061</t>
  </si>
  <si>
    <t>brg12331</t>
  </si>
  <si>
    <t>brg12231</t>
  </si>
  <si>
    <t>brg12741</t>
  </si>
  <si>
    <t>brg13061</t>
  </si>
  <si>
    <t>brg12351</t>
  </si>
  <si>
    <t>brg11191</t>
  </si>
  <si>
    <t>brg13041</t>
  </si>
  <si>
    <t>brg10101</t>
  </si>
  <si>
    <t>brg11201</t>
  </si>
  <si>
    <t>brg12661</t>
  </si>
  <si>
    <t>brg12051</t>
  </si>
  <si>
    <t>brg12691</t>
  </si>
  <si>
    <t>brg12091</t>
  </si>
  <si>
    <t>brg11121</t>
  </si>
  <si>
    <t>brg10031</t>
  </si>
  <si>
    <t>brg12761</t>
  </si>
  <si>
    <t>brg11021</t>
  </si>
  <si>
    <t>brg11171</t>
  </si>
  <si>
    <t>brg13031</t>
  </si>
  <si>
    <t>brg11161</t>
  </si>
  <si>
    <t>brg12342</t>
  </si>
  <si>
    <t>brg12681</t>
  </si>
  <si>
    <t>brg11031</t>
  </si>
  <si>
    <t>brg11221</t>
  </si>
  <si>
    <t>brg12551</t>
  </si>
  <si>
    <t>brg11241</t>
  </si>
  <si>
    <t>brg12031</t>
  </si>
  <si>
    <t>brg12801</t>
  </si>
  <si>
    <t>brg11011</t>
  </si>
  <si>
    <t>brg11101</t>
  </si>
  <si>
    <t>brg10041</t>
  </si>
  <si>
    <t>brg12221</t>
  </si>
  <si>
    <t>brg11041</t>
  </si>
  <si>
    <t>brg12731</t>
  </si>
  <si>
    <t>brg10141</t>
  </si>
  <si>
    <t>brg10061</t>
  </si>
  <si>
    <t>FUJIMART-HNI-GL-11251</t>
  </si>
  <si>
    <t>brg11091</t>
  </si>
  <si>
    <t>brg11211</t>
  </si>
  <si>
    <t>brg11051</t>
  </si>
  <si>
    <t>brg11181</t>
  </si>
  <si>
    <t>brg12671</t>
  </si>
  <si>
    <t>brg10021</t>
  </si>
  <si>
    <t>brg12241</t>
  </si>
  <si>
    <t>brg12751</t>
  </si>
  <si>
    <t>Mã Khách hàng chung</t>
  </si>
  <si>
    <t>Tên khách hàng chung</t>
  </si>
  <si>
    <t>Tỷ lệ CK</t>
  </si>
  <si>
    <t>834 Trần Phú, Cẩm Thạch, Cẩm Phả, Quảng Ninh</t>
  </si>
  <si>
    <t>BH2319821</t>
  </si>
  <si>
    <t>BH2321107</t>
  </si>
  <si>
    <t>BH2321894</t>
  </si>
  <si>
    <t>BH2322525</t>
  </si>
  <si>
    <t>BH2323547</t>
  </si>
  <si>
    <t>BH2324798</t>
  </si>
  <si>
    <t>BH2326189</t>
  </si>
  <si>
    <t>BH2328633</t>
  </si>
  <si>
    <t>BH2359779</t>
  </si>
  <si>
    <t>BH2360792</t>
  </si>
  <si>
    <t>BH2364134</t>
  </si>
  <si>
    <t>ĐƠN KHÁCH LẼ C6, THANH TOÁN LUN, CK 5%, SĐT : ANH CƯỜNG 0345.555.555 HOẶC SIÊU THỊ SĐT : 0385619979</t>
  </si>
  <si>
    <t>ĐƠN KHÁCH LẼ C6 , THANH TOÁN LUN , CK 5%,  SĐT NHẬN HÀNG : 0345.555.555 HOẶC 0385.619.979</t>
  </si>
  <si>
    <t>ĐƠN KHÁCH LẼ C6 , THANH TOÁN LUN , CK 5%,  SĐT NHẬN HÀNG : 0345.555.555  ANH CƯỜNG HOẶC 0334050893 CHỊ HẰNG</t>
  </si>
  <si>
    <t>ĐƠN KHÁCH LẼ C6 , THANH TOÁN LUN , STK NGƯỜI NHẬN : 103604888897 EM XUYẾN NGÂN HÀNG VIETIN BANK , CK 5%,  SĐT NHẬN HÀNG : 0345.555.555  ANH CƯỜNG HOẶC 0385619979 Số Siêu Thị</t>
  </si>
  <si>
    <t>ĐƠN KHÁCH LẼ C6 , THANH TOÁN LUN , STK NGƯỜI NHẬN : 103604888897 EM XUYẾN NGÂN HÀNG VIETIN BANK , CK 5% ( RIÊNG GÀ HUN KHÓI 300G CK THÊM 15%,)  SĐT NHẬN HÀNG : 0345.555.555  ANH CƯỜNG HOẶC 0385619979 Số Siêu Thị</t>
  </si>
  <si>
    <t>anh cường quảng ninh</t>
  </si>
  <si>
    <t>Bán hàng ANH CƯỜNG - QUẢNG NINH</t>
  </si>
  <si>
    <t>HBTL25012063</t>
  </si>
  <si>
    <t>hàng trả ( ch báo đổi 3 gói đối --&gt; nhưng mình đổi 2 gói vì ch đã bán đc 1 gói lỗi --&gt; nên cho Xtra 1 nửa giá gà 500g)</t>
  </si>
  <si>
    <t>PT2503/0063</t>
  </si>
  <si>
    <t>PT2503/0064</t>
  </si>
  <si>
    <t>PT2504/0020</t>
  </si>
  <si>
    <t>PT2504/0048</t>
  </si>
  <si>
    <t>PT2505/0046</t>
  </si>
  <si>
    <t>PT2506/0052</t>
  </si>
  <si>
    <t>PT/C6-0011</t>
  </si>
  <si>
    <t>PT/C6-0039</t>
  </si>
  <si>
    <t>BC2210-0012</t>
  </si>
  <si>
    <t>BC2210-0022</t>
  </si>
  <si>
    <t>Tòa nhà T6-08 Tổng cục V KĐT Nam Cường, Phường Cổ Nhuế, quận Bắc Từ Liêm, thành phố Hà Nội</t>
  </si>
  <si>
    <t>BH2324674</t>
  </si>
  <si>
    <t>KHÁCH LẼ C6, THANH TOÁN LUN, CK 5%, SĐT : 0979638323 Anh Dương , SỐ TK NGƯỜI NHẬN CHUYỂN KHOẢN NCC : 19029591040021 ANH CƯỜNG - NGÂN HÀNG TECHCOMBANK</t>
  </si>
  <si>
    <t>Thôn Sen Hồ, Xã Lệ Chi, Huyện Gia Lâm, Thành phố Hà Nội, Việt Nam</t>
  </si>
  <si>
    <t>BH2319530</t>
  </si>
  <si>
    <t>cleverfood Toà A Goldseason, Quận Thanh Xuân, CK 4% CỐ ĐỊNH + 10% ĐƠN ĐẦU</t>
  </si>
  <si>
    <t>BH2319855</t>
  </si>
  <si>
    <t>cleverfood Lữ Đoàn 136 Hồ Tùng Mậu</t>
  </si>
  <si>
    <t>HBTL25010027</t>
  </si>
  <si>
    <t>Hàng Trả - cleverfood Lữ Đoàn 136 Hồ Tùng Mậu - cleverfood0003</t>
  </si>
  <si>
    <t>BH2320266</t>
  </si>
  <si>
    <t>BH2320708</t>
  </si>
  <si>
    <t>HBTL25010248</t>
  </si>
  <si>
    <t>Hàng Trả - cleverfood Lữ Đoàn 136 Hồ Tùng Mậu - phiếu : PXTH016003028 - cleverfood0003</t>
  </si>
  <si>
    <t>HBTL25010524</t>
  </si>
  <si>
    <t>BH2321218</t>
  </si>
  <si>
    <t>cleverfood Lữ Đoàn 21 Lê Đức Thọ</t>
  </si>
  <si>
    <t>HBTL25010523</t>
  </si>
  <si>
    <t>Hàng Trả - cleverfood Lữ Đoàn 21 Lê Đức Thọ - cleverfood0006</t>
  </si>
  <si>
    <t>BH2321229</t>
  </si>
  <si>
    <t>cleverfood Toà A Goldseason, Quận Thanh Xuân</t>
  </si>
  <si>
    <t>HBTL25010522</t>
  </si>
  <si>
    <t>Hàng Trả - cleverfood Toà A Goldseason, Quận Thanh Xuân - cleverfood0012</t>
  </si>
  <si>
    <t>BH2321604</t>
  </si>
  <si>
    <t>HBTL25010572</t>
  </si>
  <si>
    <t>Hàng Trả -cleverfood Lữ Đoàn 136 Hồ Tùng Mậu - cleverfood0003</t>
  </si>
  <si>
    <t>HBTL25010713</t>
  </si>
  <si>
    <t>BH2322000</t>
  </si>
  <si>
    <t>BH2322095</t>
  </si>
  <si>
    <t>cleverfood Lữ Đoàn Mỹ Đình</t>
  </si>
  <si>
    <t>BH2322096</t>
  </si>
  <si>
    <t>BH2322097</t>
  </si>
  <si>
    <t>HBTL25010909</t>
  </si>
  <si>
    <t>HBTL25010938</t>
  </si>
  <si>
    <t>BH2322533</t>
  </si>
  <si>
    <t>BH2322876</t>
  </si>
  <si>
    <t>HBTL25011150</t>
  </si>
  <si>
    <t>Hàng Trả - cleverfood Toà A Goldseason, Quận Thanh Xuân - phiếu : PXTH100003483 - cleverfood0012</t>
  </si>
  <si>
    <t>BH2322967</t>
  </si>
  <si>
    <t>HBTL25011151</t>
  </si>
  <si>
    <t>Hàng Trả - cleverfood Lữ Đoàn 136 Hồ Tùng Mậu - phiếu: PXTH016003180 - cleverfood0003</t>
  </si>
  <si>
    <t>HBTL25011280</t>
  </si>
  <si>
    <t>Hàng Trả - cleverfood Toà A Goldseason, Quận Thanh Xuân - phiếu : PXTH100003518 - cleverfood0012</t>
  </si>
  <si>
    <t>BH2323217</t>
  </si>
  <si>
    <t>HBTL25011340</t>
  </si>
  <si>
    <t>BH2323427</t>
  </si>
  <si>
    <t>BH2323820</t>
  </si>
  <si>
    <t>BH2323821</t>
  </si>
  <si>
    <t>HBTL25011665</t>
  </si>
  <si>
    <t>BH2324077</t>
  </si>
  <si>
    <t>HBTL25011664</t>
  </si>
  <si>
    <t>BH2324654</t>
  </si>
  <si>
    <t>BH2324760</t>
  </si>
  <si>
    <t>HBTL25012102</t>
  </si>
  <si>
    <t>HBTL25012103</t>
  </si>
  <si>
    <t>NVK2502/192</t>
  </si>
  <si>
    <t>Chiết khấu Tháng 6/2025_Cleverfood</t>
  </si>
  <si>
    <t>BH2325371</t>
  </si>
  <si>
    <t>HBTL25012084</t>
  </si>
  <si>
    <t>BH2325474</t>
  </si>
  <si>
    <t>NVK2502/193</t>
  </si>
  <si>
    <t>BTLHN2304/114</t>
  </si>
  <si>
    <t>Hàng Trả - cleverfood Lữ Đoàn 21 Lê Đức Thọ - cleverfood0006 - phiếu : PXTH200001640</t>
  </si>
  <si>
    <t>BH2329210</t>
  </si>
  <si>
    <t>HBTL2508000056</t>
  </si>
  <si>
    <t>NVK2502/204</t>
  </si>
  <si>
    <t>Chiết khấu Tháng 8/2025_Cleverfood</t>
  </si>
  <si>
    <t>HN/HT2025090078</t>
  </si>
  <si>
    <t>Hàng trả - cleverfood0006 - cleverfood (Phiếu trả ngày: 13/09/2025)- phiếu: PXTH200001695</t>
  </si>
  <si>
    <t>Đối diện sảnh tòa CT-B Chung cư Sun Square, Mỹ Đình 2, Từ Liêm, HN</t>
  </si>
  <si>
    <t>BH2361835</t>
  </si>
  <si>
    <t>Bán hàng cleverfood Lữ Đoàn 21 Lê Đức Thọ</t>
  </si>
  <si>
    <t>Thị trấn Sóc Sơn</t>
  </si>
  <si>
    <t>BH2321130</t>
  </si>
  <si>
    <t>ĐƠN KHÁCH LẼ HÀ NỘI, THANH TOÁN LUN, CK 8% , SĐT : 0963691821 Chị Linh</t>
  </si>
  <si>
    <t>BH2321468</t>
  </si>
  <si>
    <t>BH2321972</t>
  </si>
  <si>
    <t>BH2322049</t>
  </si>
  <si>
    <t>BH2322187</t>
  </si>
  <si>
    <t>HBTL25010941</t>
  </si>
  <si>
    <t>hàng trả</t>
  </si>
  <si>
    <t>BH2322837</t>
  </si>
  <si>
    <t>BH2323092</t>
  </si>
  <si>
    <t>BH2323978</t>
  </si>
  <si>
    <t>HBTL25011695</t>
  </si>
  <si>
    <t>HÀNG TRẢ</t>
  </si>
  <si>
    <t>BH2325351</t>
  </si>
  <si>
    <t>BH2325681</t>
  </si>
  <si>
    <t>BTLHN2304/105</t>
  </si>
  <si>
    <t>BH2332078</t>
  </si>
  <si>
    <t>BTLHN1509/106</t>
  </si>
  <si>
    <t>Số 9 Tu Hoàng, Nam Từ Liêm (ngã 4 Nhổn)</t>
  </si>
  <si>
    <t>BH2321745</t>
  </si>
  <si>
    <t>ĐƠN KHÁCH LẼ Cửa hàng H 24h , THANH TOÁN LUN KHI GIAO HÀNG , CK 5% , SĐT : 0969631028</t>
  </si>
  <si>
    <t>FLC Đại Mỗ, Tây Mỗ, Nam Từ Liêm, Hà Nội</t>
  </si>
  <si>
    <t>BH2320190</t>
  </si>
  <si>
    <t>ĐƠN KHÁCH LẼ C6,  THANH TOÁN LUN , CK 5%</t>
  </si>
  <si>
    <t>BH2324399</t>
  </si>
  <si>
    <t>00036111</t>
  </si>
  <si>
    <t>Bán Hàng Cửa hàng Tiện ích C Mart FLC Đại Mỗ theo hóa đơn 00036111 , ck 5%</t>
  </si>
  <si>
    <t>BH2325120</t>
  </si>
  <si>
    <t>00041846</t>
  </si>
  <si>
    <t>Bán hàng Cửa hàng Tiện ích C Mart FLC Đại Mỗ theo hóa đơn 00041846</t>
  </si>
  <si>
    <t>BH2325919</t>
  </si>
  <si>
    <t>00046343</t>
  </si>
  <si>
    <t>Bán hàng Cửa hàng Tiện ích C Mart FLC Đại Mỗ theo hóa đơn 00046343</t>
  </si>
  <si>
    <t>BH2326156</t>
  </si>
  <si>
    <t>00048850</t>
  </si>
  <si>
    <t>Bán hàng Cửa hàng Tiện ích C Mart FLC Đại Mỗ theo hóa đơn 00048850</t>
  </si>
  <si>
    <t>HBTL2311/4271</t>
  </si>
  <si>
    <t>HBTL25010177</t>
  </si>
  <si>
    <t>99 Trần Bình, phường Mỹ Đình 2, Nam Từ Liêm, thành phố Hà Nội</t>
  </si>
  <si>
    <t>BH2320210</t>
  </si>
  <si>
    <t>ĐƠN KHÁCH LẼ C6, THANH TOÁN LUN,  CK 5%</t>
  </si>
  <si>
    <t>BH2321241</t>
  </si>
  <si>
    <t>HBTL25010726</t>
  </si>
  <si>
    <t>HBTL25011491</t>
  </si>
  <si>
    <t>BH2324530</t>
  </si>
  <si>
    <t>S1.07 Vinhomes Ocean Park, Đa Tốn, Gia Lâm, Hà Nội</t>
  </si>
  <si>
    <t>BH2320959</t>
  </si>
  <si>
    <t>ĐƠN KHÁCH LẼ Cherry Mart - S1.07 Vinhomes Ocean Park , SĐT : 0878332868</t>
  </si>
  <si>
    <t>BH2321495</t>
  </si>
  <si>
    <t>BH2324262</t>
  </si>
  <si>
    <t>HBTL25011697</t>
  </si>
  <si>
    <t>BH2324913</t>
  </si>
  <si>
    <t>BH2325575</t>
  </si>
  <si>
    <t>BH2326329</t>
  </si>
  <si>
    <t>BH2326477</t>
  </si>
  <si>
    <t>Bán hàng Cherry Mart - S1.07 Vinhomes Ocean Park</t>
  </si>
  <si>
    <t>BH2331212</t>
  </si>
  <si>
    <t>BH2358937</t>
  </si>
  <si>
    <t>BH2365197</t>
  </si>
  <si>
    <t>Siêu Thị Phú Sơn, xã Kỳ Liên, huyện Kỳ Anh, tỉnh Hà Tĩnh</t>
  </si>
  <si>
    <t>BH2319582</t>
  </si>
  <si>
    <t>Bán hàng Chị Cẩm Nhung - Siêu Thị Phú Sơn, THANH TOÁN LUN, CK 8%</t>
  </si>
  <si>
    <t>BH2320009</t>
  </si>
  <si>
    <t>ĐƠN KHÁCH LẼ C6 , THANH TOÁN LUN ,  CK 8%</t>
  </si>
  <si>
    <t>BH2320756</t>
  </si>
  <si>
    <t>BH2320956</t>
  </si>
  <si>
    <t>BH2321501</t>
  </si>
  <si>
    <t>Bán hàng Chị Cẩm Nhung - Siêu Thị Phú Sơn ,THANH TOÁN LUN, CK 8%</t>
  </si>
  <si>
    <t>BH2322094</t>
  </si>
  <si>
    <t>Bán hàng Chị Cẩm Nhung - Siêu Thị Phú Sơn , CK 8% ( GIÁ NÀY RIÊNG CHO CHỊ CẨM NHUNG ĐÃ BAO GỒM VAT )</t>
  </si>
  <si>
    <t>BH2323023</t>
  </si>
  <si>
    <t>Bán hàng Chị Cẩm Nhung - Siêu Thị Phú Sơn , CK 8%</t>
  </si>
  <si>
    <t>BH2323643</t>
  </si>
  <si>
    <t>00033976</t>
  </si>
  <si>
    <t>Bán hàng Chị Cẩm Nhung - Siêu Thị Phú Sơn , HỖ TRỢ CK 20% ( XUẤT HÓA ĐƠN SAU)</t>
  </si>
  <si>
    <t>BH2324266</t>
  </si>
  <si>
    <t>00035988</t>
  </si>
  <si>
    <t>BH2325180</t>
  </si>
  <si>
    <t>00042361</t>
  </si>
  <si>
    <t>BH2325679</t>
  </si>
  <si>
    <t>00045092</t>
  </si>
  <si>
    <t>BH2327600</t>
  </si>
  <si>
    <t>00052399</t>
  </si>
  <si>
    <t>BH2329122</t>
  </si>
  <si>
    <t>00054413</t>
  </si>
  <si>
    <t>Bán hàng Chị Cẩm Nhung - Siêu Thị Phú Sơn  theo hóa đơn 00054413, CK 8% CỐ ĐỊNH VÀ  RIÊNG SP GÀ HUN KHÓI 300G CHIÊT KHẤU THÊM 12% )</t>
  </si>
  <si>
    <t>BH2363299</t>
  </si>
  <si>
    <t>Bán hàng Chị Cẩm Nhung - Siêu Thị Phú Sơn theo hóa đơn 00069208</t>
  </si>
  <si>
    <t>Chung cư Osaka Ngõ 48 Ngọc Hồi, Phường Hoàng Liệt, Quận Hoàng Mai</t>
  </si>
  <si>
    <t>BH2325635</t>
  </si>
  <si>
    <t>00045012</t>
  </si>
  <si>
    <t>Bán hàng Chị Hà Chung cư Osaka Ngõ 48 Ngọc Hồi  theo hóa đơn 00045012, CK 5%, THANH TOÁN LUN</t>
  </si>
  <si>
    <t>Chung cư New City - Lai Xá - Kim Chung - Hoài Đức - Hà Nội</t>
  </si>
  <si>
    <t>BH2321623</t>
  </si>
  <si>
    <t>00015991</t>
  </si>
  <si>
    <t>ĐƠN KHÁCH LẼ C6 , THANH TOÁN LUN , CHỊ HUỆ - SĐT: 0983826793 ( GIAO HÀNG NGÀY THỨ 6 )</t>
  </si>
  <si>
    <t>876 Bạch Đằng, Hà Nội</t>
  </si>
  <si>
    <t>BH2324359</t>
  </si>
  <si>
    <t>ĐƠN KHÁCH 876 BẠCH ĐẰNG - Chị Huyền - SĐT 0916 931 659 , THANH TOÁN LUN</t>
  </si>
  <si>
    <t>BH2324603</t>
  </si>
  <si>
    <t>ĐƠN KHÁCH 876 BẠCH ĐẰNG - Chị Huyền  - SĐT 0916 931 659, THANH TOÁN LUN</t>
  </si>
  <si>
    <t>BH2324879</t>
  </si>
  <si>
    <t>BH2325181</t>
  </si>
  <si>
    <t>BH2325587</t>
  </si>
  <si>
    <t>BH2326037</t>
  </si>
  <si>
    <t>BH2326489</t>
  </si>
  <si>
    <t>BH2330452</t>
  </si>
  <si>
    <t>BH2359169</t>
  </si>
  <si>
    <t>BH2360926</t>
  </si>
  <si>
    <t>Bán hàng Chị Huyền - SĐT 0916 931 659</t>
  </si>
  <si>
    <t>Tập thể kho 708 , Ngọc Hồi , Thanh Trì , Hà Nội</t>
  </si>
  <si>
    <t>BH2319603</t>
  </si>
  <si>
    <t>KHÁCH LẼ C6, THANH TOÁN LUN, CK 8%</t>
  </si>
  <si>
    <t>BH2320373</t>
  </si>
  <si>
    <t>BH2322871</t>
  </si>
  <si>
    <t>BH2328699</t>
  </si>
  <si>
    <t>HBTL2508001769</t>
  </si>
  <si>
    <t>BH2330451</t>
  </si>
  <si>
    <t>ĐƠN KHÁCH LẼ C6, THANH TOÁN LUN, CK 8%</t>
  </si>
  <si>
    <t>151 Minh Khai, Thành phố Bắc Giang</t>
  </si>
  <si>
    <t>BH20259702</t>
  </si>
  <si>
    <t>Bán hàng Chị Linh -Tp. Bắc Giang , Sđt : 0945.012.191 chị Linh , Thanh Toán trước khi giao hàng</t>
  </si>
  <si>
    <t>BH2359245</t>
  </si>
  <si>
    <t>Bán hàng Chị Linh tp Bắc Giang Sdt: 0945 012 191 , Thanh toán trước khi giao hàng</t>
  </si>
  <si>
    <t>BH2362489</t>
  </si>
  <si>
    <t>Bán hàng Chị Linh TP. Bắc Giang Sdt: 0945 012 191 , Thanh toán trước khi giao hàng</t>
  </si>
  <si>
    <t>Nhà 54 ngõ 51 Tam Khương, Khương Thượng, Đống Đa, Hà Nội</t>
  </si>
  <si>
    <t>BH2319862</t>
  </si>
  <si>
    <t>ĐƠN KHÁCH LẼ HÀ NỘI ( ĐÃ CHUYỂN KHOẢN) , CHỊ HẰNG SĐT: 0375.238.996</t>
  </si>
  <si>
    <t>Tòa H2.02 Ocean Park - Trâu Quỳ, Gia Lâm, Hà Nội</t>
  </si>
  <si>
    <t>9105873459</t>
  </si>
  <si>
    <t>Hàng Trả - Daily H2.02 Ocean Park - Trâu Quỳ, Gia Lâm - KL00188</t>
  </si>
  <si>
    <t>BH2322849</t>
  </si>
  <si>
    <t>Bán hàng Daily H2.02 Ocean Park - Trâu Quỳ, Gia Lâm , CK 5%</t>
  </si>
  <si>
    <t>BH2323201</t>
  </si>
  <si>
    <t>BH2323616</t>
  </si>
  <si>
    <t>HBTL25011489</t>
  </si>
  <si>
    <t>BH2324907</t>
  </si>
  <si>
    <t>Bán hàng Daily H2.02 Ocean Park - Trâu Quỳ, Gia Lâm</t>
  </si>
  <si>
    <t>BH2325545</t>
  </si>
  <si>
    <t>ĐƠN KHÁCH LẼ , THANH TOÁN LUN , CK 5% , SĐT : 0949.918.333 ANH HUY</t>
  </si>
  <si>
    <t>BH2326467</t>
  </si>
  <si>
    <t>BTLHN2304/124</t>
  </si>
  <si>
    <t>BTLHN2304/127</t>
  </si>
  <si>
    <t>BH2331207</t>
  </si>
  <si>
    <t>BH2360307</t>
  </si>
  <si>
    <t>BH2362831</t>
  </si>
  <si>
    <t>Tòa H3.03 Ocean Park - Trâu Quỳ, Gia Lâm, Hà Nội</t>
  </si>
  <si>
    <t>BH2323918</t>
  </si>
  <si>
    <t>00034404</t>
  </si>
  <si>
    <t>Bán hàng Daily H3.03 Ocean Park - Trâu Quỳ, Gia Lâm theo hóa đơn 00034404  , ĐƠN KHAI TRƯƠNG CK 5% + 5% CỐ ĐỊNH ,  SĐT : 0949.918.333 ANH HUY</t>
  </si>
  <si>
    <t>BH2324906</t>
  </si>
  <si>
    <t>Bán hàng Daily H3.03 Ocean Park - Trâu Quỳ, Gia Lâm</t>
  </si>
  <si>
    <t>BH2325544</t>
  </si>
  <si>
    <t>BH2326466</t>
  </si>
  <si>
    <t>BH2331205</t>
  </si>
  <si>
    <t>Bán hàng Daily H3.03 Ocean Park - Trâu Quỳ, Gia Lâm , CK 5%</t>
  </si>
  <si>
    <t>BH2360308</t>
  </si>
  <si>
    <t>BTLHN2304/126</t>
  </si>
  <si>
    <t>BH2362830</t>
  </si>
  <si>
    <t>HN/HT27102503</t>
  </si>
  <si>
    <t>ĐÃ KIỂM TRA - HÀNG TRẢ - Daily H3.03 Ocean Park - Trâu Quỳ, Gia Lâm - KL00190</t>
  </si>
  <si>
    <t>Khu nhà ở Dragon Village, Đường 15, Phường Phú Hữu, Thành phố Thủ Đức, Thành phố Hồ Chí Minh</t>
  </si>
  <si>
    <t>BH2350661</t>
  </si>
  <si>
    <t>Đơn Daily Khu nhà ở Dragon Village, Thủ Đức, thu tiền mặt</t>
  </si>
  <si>
    <t>BH2350991</t>
  </si>
  <si>
    <t>Daily Khu nhà ở Dragon Village, Thủ Đức, thu tiền mặt</t>
  </si>
  <si>
    <t>BH2352204</t>
  </si>
  <si>
    <t>00042502</t>
  </si>
  <si>
    <t>ĐƠN Daily 27/6, THU TIỀN MẶT</t>
  </si>
  <si>
    <t>BH2353533</t>
  </si>
  <si>
    <t>PODragon Village11/7</t>
  </si>
  <si>
    <t>BH2354758</t>
  </si>
  <si>
    <t>PODragon Village5/8</t>
  </si>
  <si>
    <t>BH2357230</t>
  </si>
  <si>
    <t>ĐƠN DAILY 3/9, THANH TOÁN TIỀN MẶT</t>
  </si>
  <si>
    <t>BH20250497</t>
  </si>
  <si>
    <t>ĐƠN DAILY 24/9</t>
  </si>
  <si>
    <t>Tòa H1.18 - Vin Masterise - Gia Lâm - Hà Nội</t>
  </si>
  <si>
    <t>BH2319598</t>
  </si>
  <si>
    <t>BH2320196</t>
  </si>
  <si>
    <t>BH2320432</t>
  </si>
  <si>
    <t>BH2320559</t>
  </si>
  <si>
    <t>BH2321059</t>
  </si>
  <si>
    <t>BH2321237</t>
  </si>
  <si>
    <t>BH2321547</t>
  </si>
  <si>
    <t>HBTL25010711</t>
  </si>
  <si>
    <t>BH2322145</t>
  </si>
  <si>
    <t>BH2322352</t>
  </si>
  <si>
    <t>BH2322846</t>
  </si>
  <si>
    <t>BH2323200</t>
  </si>
  <si>
    <t>BH2323615</t>
  </si>
  <si>
    <t>BH2324905</t>
  </si>
  <si>
    <t>BH2325543</t>
  </si>
  <si>
    <t>BH2326465</t>
  </si>
  <si>
    <t>BTLHN2304/125</t>
  </si>
  <si>
    <t>BH2331204</t>
  </si>
  <si>
    <t>Bán hàng Daily Mart H1.18 Gia Lâm , CK 5%</t>
  </si>
  <si>
    <t>BH2360309</t>
  </si>
  <si>
    <t>Bán hàng Daily Mart H1.18 Gia Lâm</t>
  </si>
  <si>
    <t>BH2362821</t>
  </si>
  <si>
    <t>Eco Mart ki-ốt 7 T2 Blue Start Trâu Quỳ</t>
  </si>
  <si>
    <t>BH2321491</t>
  </si>
  <si>
    <t>ĐƠN KHÁCH LẼ C6 Eco Mart ki-ốt 7 T2 Blue Start Trâu Quỳ , THANH TOÁN LUN</t>
  </si>
  <si>
    <t>BH2322842</t>
  </si>
  <si>
    <t>Bán hàng Eco Mart  ki-ốt 7 T2 Blue Start Trâu Quỳ , THANH TOÁN LUN</t>
  </si>
  <si>
    <t>BH2323274</t>
  </si>
  <si>
    <t>BH2324053</t>
  </si>
  <si>
    <t>BH2325542</t>
  </si>
  <si>
    <t>BH2326440</t>
  </si>
  <si>
    <t>Bán hàng Eco Mart</t>
  </si>
  <si>
    <t>BH2331296</t>
  </si>
  <si>
    <t>HBTL25011320</t>
  </si>
  <si>
    <t>HBTL25012143</t>
  </si>
  <si>
    <t>Eco Mart , toà 143 Trần Phú, quận Hà Đông, thành phố Hà Nội</t>
  </si>
  <si>
    <t>BH2319704</t>
  </si>
  <si>
    <t>ĐƠN KHÁCH LẼ C6, ĐƠN THỨ 22 GỐI ĐẦU, THANH TOÁN ĐƠN THỨ 21 , SĐT : 0904500122, CK 7%</t>
  </si>
  <si>
    <t>BH2320617</t>
  </si>
  <si>
    <t>ĐƠN KHÁCH LẼ C6, ĐƠN THỨ 23  GỐI ĐẦU, THANH TOÁN ĐƠN THỨ 22 , SĐT : 0904500122, CK 7%</t>
  </si>
  <si>
    <t>BH2321766</t>
  </si>
  <si>
    <t>ĐƠN KHÁCH LẼ C6, ĐƠN THỨ 24  GỐI ĐẦU, THANH TOÁN ĐƠN THỨ 23 , SĐT : 0904500122, CK 7%</t>
  </si>
  <si>
    <t>BH2323035</t>
  </si>
  <si>
    <t>ĐƠN KHÁCH LẼ C6, ĐƠN THỨ 25  GỐI ĐẦU, THANH TOÁN ĐƠN THỨ 24 , SĐT : 0904500122, CK 7%</t>
  </si>
  <si>
    <t>BH2323373</t>
  </si>
  <si>
    <t>ĐƠN KHÁCH LẼ C6, ĐƠN THỨ 26  GỐI ĐẦU, THANH TOÁN ĐƠN THỨ 25 , SĐT : 0904500122, CK 7%</t>
  </si>
  <si>
    <t>BH2324795</t>
  </si>
  <si>
    <t>ĐƠN KHÁCH LẼ C6, ĐƠN THỨ 27  GỐI ĐẦU, THANH TOÁN ĐƠN THỨ 26 , SĐT : 0904500122, CK 7%</t>
  </si>
  <si>
    <t>BH2330350</t>
  </si>
  <si>
    <t>HBTL25011319</t>
  </si>
  <si>
    <t>BTLHN2304/135</t>
  </si>
  <si>
    <t>BH2359273</t>
  </si>
  <si>
    <t>ĐƠN KHÁCH LẼ C6, ĐƠN THỨ 28 GỐI ĐẦU, THANH TOÁN ĐƠN THỨ 27 , SĐT : 0904500122, CK 7%</t>
  </si>
  <si>
    <t>đối diên winmart đội 2 Xuân Bách, huyện Sóc Sơn, thành phố Hà Nội</t>
  </si>
  <si>
    <t>BH2320193</t>
  </si>
  <si>
    <t>KHÁCH LẼ C6, THANH TOÁN LUN, CK 7%</t>
  </si>
  <si>
    <t>BH2320400</t>
  </si>
  <si>
    <t>BH2320558</t>
  </si>
  <si>
    <t>BH2320751</t>
  </si>
  <si>
    <t>BH2320964</t>
  </si>
  <si>
    <t>BH2321516</t>
  </si>
  <si>
    <t>BH2322360</t>
  </si>
  <si>
    <t>HBTL25010553</t>
  </si>
  <si>
    <t>HBTL25010942</t>
  </si>
  <si>
    <t>Tổ 7 Thị trấn Sóc Sơn, Sóc Sơn</t>
  </si>
  <si>
    <t>BH2320752</t>
  </si>
  <si>
    <t>ĐƠN KHÁCH LẼ HÀ NỘI, THANH TOÁN LUN, CK 8%( ĐƠN ĐẦU)</t>
  </si>
  <si>
    <t>BH2320963</t>
  </si>
  <si>
    <t>ĐƠN KHÁCH LẼ HÀ NỘI, THANH TOÁN LUN, CK 8%</t>
  </si>
  <si>
    <t>HBTL25010552</t>
  </si>
  <si>
    <t>84 Huyền Quang- Ninh Xá- Bắc Ninh</t>
  </si>
  <si>
    <t>BH2320277</t>
  </si>
  <si>
    <t>ĐƠN KHÁCH LẼ  C6, Thanh toán trước khi giao hàng, CK 5%</t>
  </si>
  <si>
    <t>444 Hoàng Hoa Thám, Ba Đình, Hà Nội</t>
  </si>
  <si>
    <t>BH2324599</t>
  </si>
  <si>
    <t>00037139</t>
  </si>
  <si>
    <t>Bán hàng Esmee Mart - 444 Hoàng Hoa Thám, Ba Đình, Hà Nội - SĐT : 0919628658 (LILY) , ck 7% cđ</t>
  </si>
  <si>
    <t>S1.03 Vin Ocean Park, huyện Gia Lâm, Thành phố Hà Nội</t>
  </si>
  <si>
    <t>BH2321771</t>
  </si>
  <si>
    <t>ĐƠN KHÁCH LẼ C6, CHỊ TRANG SĐT : 0912377776, THANH TOÁN LUN</t>
  </si>
  <si>
    <t>BH2322372</t>
  </si>
  <si>
    <t>BH2323282</t>
  </si>
  <si>
    <t>BH2324390</t>
  </si>
  <si>
    <t>BH2325573</t>
  </si>
  <si>
    <t>BH2326475</t>
  </si>
  <si>
    <t>BH2331211</t>
  </si>
  <si>
    <t>BH2362802</t>
  </si>
  <si>
    <t>HN/HT2025090133</t>
  </si>
  <si>
    <t>HBTL25012142</t>
  </si>
  <si>
    <t>Hàng Trả - Fresh &amp; Go Mart ( phiếu giao ngày 18-3-2025)</t>
  </si>
  <si>
    <t>HBTL25010703</t>
  </si>
  <si>
    <t>Spendora An Khánh, Hoài Đức, thành phố Hà Nội</t>
  </si>
  <si>
    <t>BH2320372</t>
  </si>
  <si>
    <t>ĐƠN KHÁCH LẼ C6, SĐT: 0973268824 CHỊ TUYẾN , ĐƠN THỨ 21  GỐI ĐẦU, THANH TOÁN ĐƠN THỨ 20</t>
  </si>
  <si>
    <t>BH2321239</t>
  </si>
  <si>
    <t>ĐƠN KHÁCH LẼ C6, SĐT: 0973268824 CHỊ TUYẾN , ĐƠN THỨ 22  GỐI ĐẦU, THANH TOÁN ĐƠN THỨ 21</t>
  </si>
  <si>
    <t>BH2322627</t>
  </si>
  <si>
    <t>ĐƠN KHÁCH LẼ C6, SĐT: 0973268824 CHỊ TUYẾN , ĐƠN THỨ 23  GỐI ĐẦU, THANH TOÁN ĐƠN THỨ 22</t>
  </si>
  <si>
    <t>BH2323856</t>
  </si>
  <si>
    <t>ĐƠN KHÁCH LẼ C6, SĐT: 0973268824 CHỊ TUYẾN , ĐƠN THỨ 24  GỐI ĐẦU, THANH TOÁN ĐƠN THỨ 23</t>
  </si>
  <si>
    <t>HBTL25011679</t>
  </si>
  <si>
    <t>BH2324695</t>
  </si>
  <si>
    <t>ĐƠN KHÁCH LẼ C6, SĐT: 0973268824 CHỊ TUYẾN , ĐƠN THỨ 25  GỐI ĐẦU, THANH TOÁN ĐƠN THỨ 24</t>
  </si>
  <si>
    <t>BH2359074</t>
  </si>
  <si>
    <t>ĐƠN KHÁCH LẼ C6, SĐT: 0973268824 CHỊ TUYẾN , ĐƠN THỨ 26  GỐI ĐẦU, THANH TOÁN ĐƠN THỨ 25</t>
  </si>
  <si>
    <t>HN/HT2025090298</t>
  </si>
  <si>
    <t>ĐÃ NHẬP - HÀNG TRẢ - Fresh Food - KL00065</t>
  </si>
  <si>
    <t>Sảnh B - 82 Nguyễn Tuân, quận Thanh Xuân, thành phố Hà Nội</t>
  </si>
  <si>
    <t>Bán hàng Gmart - Sảnh B - 82 Nguyễn Tuân , CK 5%</t>
  </si>
  <si>
    <t>HBTL2311/4266</t>
  </si>
  <si>
    <t>R1.05 Ocean Park, Đa Tốn, Gia Lâm, Hà Nội</t>
  </si>
  <si>
    <t>BH2320628</t>
  </si>
  <si>
    <t>ĐƠN KHÁCH LẼ C6 , THANH TOÁN LUN , CK 5%</t>
  </si>
  <si>
    <t>BH2321400</t>
  </si>
  <si>
    <t>BH2322339</t>
  </si>
  <si>
    <t>00029868</t>
  </si>
  <si>
    <t>HBTL25011490</t>
  </si>
  <si>
    <t>BH2323957</t>
  </si>
  <si>
    <t>H mart - s2.12 Vin Ocean park, Đa Tốn, Gia Lâm, Hà Nội</t>
  </si>
  <si>
    <t>HBTL2311/4272</t>
  </si>
  <si>
    <t>BH2320627</t>
  </si>
  <si>
    <t>H mart-s2.12 Vin Ocean park , CK 5%</t>
  </si>
  <si>
    <t>BH2321399</t>
  </si>
  <si>
    <t>ĐƠN KHÁCH LẼ H mart-s2.12 Vin Ocean park , CK 5%</t>
  </si>
  <si>
    <t>HBTL25010706</t>
  </si>
  <si>
    <t>HBTL25010914</t>
  </si>
  <si>
    <t>BH2322340</t>
  </si>
  <si>
    <t>00029869</t>
  </si>
  <si>
    <t>BH2323973</t>
  </si>
  <si>
    <t>BH2324902</t>
  </si>
  <si>
    <t>HBTL2508001771</t>
  </si>
  <si>
    <t>Hada mart, N3 ecohome 3</t>
  </si>
  <si>
    <t>BH2319532</t>
  </si>
  <si>
    <t>ĐƠN KHÁCH LẼ C6, THANH TOÁN LUN, CK 5% , SỐ TK NGƯỜI NHẬN CHUYỂN KHOẢN NCC : 19029591040021 ANH CƯỜNG - NGÂN HÀNG TECHCOMBANK</t>
  </si>
  <si>
    <t>BH2320462</t>
  </si>
  <si>
    <t>BH2321240</t>
  </si>
  <si>
    <t>HBTL25010709</t>
  </si>
  <si>
    <t>BH2322839</t>
  </si>
  <si>
    <t>BH2323405</t>
  </si>
  <si>
    <t>BH2324070</t>
  </si>
  <si>
    <t>BH2324824</t>
  </si>
  <si>
    <t>BH2325516</t>
  </si>
  <si>
    <t>BH2325991</t>
  </si>
  <si>
    <t>BH2328500</t>
  </si>
  <si>
    <t>BH2331128</t>
  </si>
  <si>
    <t>HN/HT2025090145</t>
  </si>
  <si>
    <t>Hàng Trả - Hada mart, N3 ecohome 3 - KL00099</t>
  </si>
  <si>
    <t>BH2360467</t>
  </si>
  <si>
    <t>Bán hàng Hada mart, N3 ecohome 3 theo hđ 00071124</t>
  </si>
  <si>
    <t>93 Trần Đình Xu, Phường Cầu Ông Lãnh, Thành phố Hồ Chí Minh, Việt Nam</t>
  </si>
  <si>
    <t>BH2340256</t>
  </si>
  <si>
    <t>00003370</t>
  </si>
  <si>
    <t>HỘ KINH DOANH MINIMART HÀ NỘI</t>
  </si>
  <si>
    <t>BH2341520</t>
  </si>
  <si>
    <t>00006813</t>
  </si>
  <si>
    <t>BH2345044</t>
  </si>
  <si>
    <t>00018491</t>
  </si>
  <si>
    <t>BH2351667</t>
  </si>
  <si>
    <t>00038692</t>
  </si>
  <si>
    <t>ĐƠN MINIMART HÀ NỘI1</t>
  </si>
  <si>
    <t>Tòa nhà Doji - Lô 8, Đường Lê Hồng Phong, Phường Đông Khê, Quận Ngô Quyền, Hải Phòng</t>
  </si>
  <si>
    <t>BH2362391</t>
  </si>
  <si>
    <t>00068453</t>
  </si>
  <si>
    <t>Bán Hàng Chị Trần Thanh Vân - hải phòng theo hóa đơn 00068453 , THANH TOÁN LUN , CK 8%</t>
  </si>
  <si>
    <t>BH2323790</t>
  </si>
  <si>
    <t>00032728</t>
  </si>
  <si>
    <t>ĐƠN KHÁCH LẼ C6 , THANH TOÁN LUN , CK 10% , CHỊ HUYỀN ANH - SĐT: 0917969423</t>
  </si>
  <si>
    <t>BH2324571</t>
  </si>
  <si>
    <t>00037083</t>
  </si>
  <si>
    <t>Bán hàng Chị Huyền Anh - SĐT: 0917969423 , CK 10% , THANH TOÁN LUN</t>
  </si>
  <si>
    <t>BH2325285</t>
  </si>
  <si>
    <t>ĐƠN KHÁCH LẼ Chị Trần Thanh Vân - hải phòng , THANH TOÁN LUN , CK 8%</t>
  </si>
  <si>
    <t>BH2325621</t>
  </si>
  <si>
    <t>BH2325764</t>
  </si>
  <si>
    <t>BH2326059</t>
  </si>
  <si>
    <t>BH2326437</t>
  </si>
  <si>
    <t>BH2327175</t>
  </si>
  <si>
    <t>BH2328788</t>
  </si>
  <si>
    <t>BH2330840</t>
  </si>
  <si>
    <t>BH20260149</t>
  </si>
  <si>
    <t>Bán hàng Trần Thanh Vân</t>
  </si>
  <si>
    <t>BH2359525</t>
  </si>
  <si>
    <t>Số nhà 28 ngách 46 ngõ 1 Bùi Xương Trạch - Thanh Xuân - HN</t>
  </si>
  <si>
    <t>BH2324184</t>
  </si>
  <si>
    <t>Bán hàng Số nhà 28 ngách 46 ngõ 1 Bùi Xương Trạch ( VĂN QUYỀN MART - SĐT: 0977467705) , THANH TOÁN LUN , CK 8%</t>
  </si>
  <si>
    <t>BH2324996</t>
  </si>
  <si>
    <t>BH2325931</t>
  </si>
  <si>
    <t>BH2330081</t>
  </si>
  <si>
    <t>BH20259431</t>
  </si>
  <si>
    <t>Bán hàng Số nhà 28 ngách 46 ngõ 1 Bùi Xương Trạch,  SĐT: 0977467705 , THANH TOÁN LUN , CK 8%</t>
  </si>
  <si>
    <t>V-Mart, Số 135 Cửu Việt, Trâu Quỳ, Gia Lâm, Hà Nội</t>
  </si>
  <si>
    <t>BH2319533</t>
  </si>
  <si>
    <t>ĐƠN KHÁCH LẼ C6, THANH TOÁN LUN, CK 5%,  SỐ TK NGƯỜI NHẬN CHUYỂN KHOẢN NCC : 19029591040021 ANH CƯỜNG - NGÂN HÀNG TECHCOMBANK</t>
  </si>
  <si>
    <t>BH2319942</t>
  </si>
  <si>
    <t>BH2320842</t>
  </si>
  <si>
    <t>BH2321398</t>
  </si>
  <si>
    <t>HBTL25010710</t>
  </si>
  <si>
    <t>BH2322402</t>
  </si>
  <si>
    <t>BH2322840</t>
  </si>
  <si>
    <t>BH2323757</t>
  </si>
  <si>
    <t>HBTL25011682</t>
  </si>
  <si>
    <t>BH2325059</t>
  </si>
  <si>
    <t>BH2325717</t>
  </si>
  <si>
    <t>HN/HT2025090295</t>
  </si>
  <si>
    <t>ĐÃ NHẬP - HÀNG TRẢ - Vi Oanh - V-mart- KL00066</t>
  </si>
  <si>
    <t>BH2361845</t>
  </si>
  <si>
    <t>Bán hàng Vi Oanh - V-mart , THANH TOÁN LUN, CK 5%</t>
  </si>
  <si>
    <t>tòa S102 Vinhomes Smartcity, Tây Mỗ, Nam Từ Liêm, Hà Nội</t>
  </si>
  <si>
    <t>BH2321960</t>
  </si>
  <si>
    <t>ĐƠN KHÁCH LẼ C6 ,  THANH TOÁN LUN, CK 5%, SĐT: 0888.807.469 PHƯƠNG</t>
  </si>
  <si>
    <t>BH2332113</t>
  </si>
  <si>
    <t>HN/HT2025090144</t>
  </si>
  <si>
    <t>Hàng Trả - ViVy mart - KL00053</t>
  </si>
  <si>
    <t>S1.08 Vinhomes Ocean Park, Đa Tốn, Gia Lâm, Hà Nội</t>
  </si>
  <si>
    <t>BH2320957</t>
  </si>
  <si>
    <t>ĐƠN KHÁCH LẼ Xanh Mart - S1.08 Vinhomes Ocean Park,  SĐT : 0972602299</t>
  </si>
  <si>
    <t>BH2321484</t>
  </si>
  <si>
    <t>BH2322847</t>
  </si>
  <si>
    <t>Bán hàng Xanh Mart - S1.08 Vinhomes Ocean Park</t>
  </si>
  <si>
    <t>BH2323614</t>
  </si>
  <si>
    <t>BH2323953</t>
  </si>
  <si>
    <t>BH2324910</t>
  </si>
  <si>
    <t>BH2325572</t>
  </si>
  <si>
    <t>BH2326080</t>
  </si>
  <si>
    <t>BH2326478</t>
  </si>
  <si>
    <t>BH2327601</t>
  </si>
  <si>
    <t>BH2331209</t>
  </si>
  <si>
    <t>BH2360313</t>
  </si>
  <si>
    <t>HBTL25011152</t>
  </si>
  <si>
    <t>HBTL25011678</t>
  </si>
  <si>
    <t>HBTL25012062</t>
  </si>
  <si>
    <t>HBTL25012088</t>
  </si>
  <si>
    <t>52-54 Đường số 1, Khu nhà ở Phước Kiển, ấp 4, Xã Nhà Bè, Thành phố Hồ Chí Minh, Việt Nam</t>
  </si>
  <si>
    <t>BH2339331</t>
  </si>
  <si>
    <t>Bán hàng cho CÔNG TY CỔ PHẦN THƯƠNG MẠI NỘI THẤT PHÚC ĐẠT theo hóa đơn 00000004</t>
  </si>
  <si>
    <t>BH2342685</t>
  </si>
  <si>
    <t>Bán hàng cho CÔNG TY CỔ PHẦN THƯƠNG MẠI NỘI THẤT PHÚC ĐẠT theo hóa đơn 00010653</t>
  </si>
  <si>
    <t>BH2346934</t>
  </si>
  <si>
    <t>Bán hàng cho CÔNG TY CỔ PHẦN THƯƠNG MẠI NỘI THẤT PHÚC ĐẠT theo hóa đơn 00024651</t>
  </si>
  <si>
    <t>BH2349791</t>
  </si>
  <si>
    <t>Bán hàng cho CÔNG TY CỔ PHẦN THƯƠNG MẠI NỘI THẤT PHÚC ĐẠT theo hóa đơn 00032752</t>
  </si>
  <si>
    <t>BH2352625</t>
  </si>
  <si>
    <t>ĐƠN PHÚC ĐẠT 2/7</t>
  </si>
  <si>
    <t>BH2356494</t>
  </si>
  <si>
    <t>ĐƠN PHÚC ĐẠT 22/8</t>
  </si>
  <si>
    <t>BH2359259</t>
  </si>
  <si>
    <t>ĐƠN PHÚC ĐẠT 20/9</t>
  </si>
  <si>
    <t>BH/207/20251340</t>
  </si>
  <si>
    <t>00067016</t>
  </si>
  <si>
    <t>Bán hàng cho CÔNG TY CỔ PHẦN THƯƠNG MẠI NỘI THẤT PHÚC ĐẠT theo hóa đơn 00067016</t>
  </si>
  <si>
    <t>BH2372549</t>
  </si>
  <si>
    <t>00072378</t>
  </si>
  <si>
    <t>Bán hàng cho CÔNG TY CỔ PHẦN THƯƠNG MẠI NỘI THẤT PHÚC ĐẠT theo hóa đơn 00072378</t>
  </si>
  <si>
    <t>Số 213 Đồng Hòa, Kiến An, Hải Phòng</t>
  </si>
  <si>
    <t>BH2321108</t>
  </si>
  <si>
    <t>ĐƠN KHÁCH LẼ , THANH TOÁN SAU KHI NHẬN HÀNG , CK 5% , SĐT: 0964.866.403</t>
  </si>
  <si>
    <t>BH2322530</t>
  </si>
  <si>
    <t>ĐƠN KHÁCH LẼ , THANH TOÁN SAU KHI NHẬN HÀNG, STK NGƯỜI NHẬN : 103604888897 EM XUYẾN NGÂN HÀNG VIETIN BANK , CK 5% , SĐT: 0964.866.403</t>
  </si>
  <si>
    <t>BH2325110</t>
  </si>
  <si>
    <t>BH2326098</t>
  </si>
  <si>
    <t>BH2328789</t>
  </si>
  <si>
    <t>BH2362683</t>
  </si>
  <si>
    <t>Số 81, Đường Nguyễn Hoàng Tôn, Phường Xuân La, Quận Tây Hồ, Xuân La, Tây Hồ, Hà Nội, Việt Nam</t>
  </si>
  <si>
    <t>BH2321633</t>
  </si>
  <si>
    <t>ĐƠN KHÁCH LẼ Eco xanh Số 81, Đường Nguyễn Hoàng Tôn, Tây Hồ , THANH TOÁN CUỐI THÁNG</t>
  </si>
  <si>
    <t>BH2326330</t>
  </si>
  <si>
    <t>nhà 10, ngõ 62 phố Vĩnh Phúc Ba ĐÌnh ( Đối diện trường THCS Hoàng Hoa Thám)</t>
  </si>
  <si>
    <t>BH2320010</t>
  </si>
  <si>
    <t>ĐƠN KHÁCH LẼ , ĐƠN THỨ 27 GỐI ĐẦU, THANH TOÁN ĐƠN 26 , SĐT:  0982164624</t>
  </si>
  <si>
    <t>BH2320819</t>
  </si>
  <si>
    <t>ĐƠN KHÁCH LẼ , ĐƠN THỨ 28 GỐI ĐẦU, THANH TOÁN ĐƠN 27 , SĐT:  0982164624</t>
  </si>
  <si>
    <t>BH2322068</t>
  </si>
  <si>
    <t>ĐƠN KHÁCH LẼ , ĐƠN THỨ 29 GỐI ĐẦU, THANH TOÁN ĐƠN 28 , SĐT:  0982164624</t>
  </si>
  <si>
    <t>BH2323723</t>
  </si>
  <si>
    <t>ĐƠN KHÁCH LẼ , ĐƠN THỨ 30 GỐI ĐẦU, THANH TOÁN ĐƠN 29 , SĐT:  0982164624</t>
  </si>
  <si>
    <t>BH2326043</t>
  </si>
  <si>
    <t>ĐƠN KHÁCH LẼ , ĐƠN THỨ 31 GỐI ĐẦU, THANH TOÁN ĐƠN 30 , SĐT:  0982164624</t>
  </si>
  <si>
    <t>BH2327567</t>
  </si>
  <si>
    <t>ĐƠN KHÁCH LẼ , ĐƠN THỨ 32 GỐI ĐẦU, THANH TOÁN ĐƠN 31 , SĐT:  0982164624</t>
  </si>
  <si>
    <t>BH2330163</t>
  </si>
  <si>
    <t>Bán hàng Hộ kinh doanh Phúc Hậu (chị Liên sđt 0982164624)</t>
  </si>
  <si>
    <t>BH20259918</t>
  </si>
  <si>
    <t>55 Vạn Bảo, Ba Đình, HN</t>
  </si>
  <si>
    <t>BH2320008</t>
  </si>
  <si>
    <t>ĐƠN KHÁCH LẼ , ĐƠN THỨ 35 GỐI ĐẦU, THANH TOÁN ĐƠN 34, SĐT : 0982164624</t>
  </si>
  <si>
    <t>BH2320707</t>
  </si>
  <si>
    <t>BH2321821</t>
  </si>
  <si>
    <t>BH2323034</t>
  </si>
  <si>
    <t>BH2323724</t>
  </si>
  <si>
    <t>BH2325060</t>
  </si>
  <si>
    <t>BH2326039</t>
  </si>
  <si>
    <t>BH2328709</t>
  </si>
  <si>
    <t>00054120</t>
  </si>
  <si>
    <t>BH2330162</t>
  </si>
  <si>
    <t>00056334</t>
  </si>
  <si>
    <t>BH2362074</t>
  </si>
  <si>
    <t>Bán hàng cho HỘ KINH DOANH PHÚC HẬU theo hóa đơn 00067169</t>
  </si>
  <si>
    <t>HBTL25010030</t>
  </si>
  <si>
    <t>HBTL25010224</t>
  </si>
  <si>
    <t>HBTL25011265</t>
  </si>
  <si>
    <t>HBTL25012546</t>
  </si>
  <si>
    <t>HBTL25012945</t>
  </si>
  <si>
    <t>HBTL25012547</t>
  </si>
  <si>
    <t>HBTL25010225</t>
  </si>
  <si>
    <t>HBTL2508001779</t>
  </si>
  <si>
    <t>HN/HT2025090297</t>
  </si>
  <si>
    <t>HN/HT2025090296</t>
  </si>
  <si>
    <t>79 ngõ 2 Đại Lộ Thăng Long, Nam Từ Liêm, thành phố Hà Nội</t>
  </si>
  <si>
    <t>BH2320934</t>
  </si>
  <si>
    <t>ĐƠN KHÁCH LẺ C6, THANH TOÁN LUN, CK 5% SDT: 0368768338 CHỊ THẮM</t>
  </si>
  <si>
    <t>BH2321596</t>
  </si>
  <si>
    <t>BH2322418</t>
  </si>
  <si>
    <t>BH2324531</t>
  </si>
  <si>
    <t>BH2325920</t>
  </si>
  <si>
    <t>HBTL25010704</t>
  </si>
  <si>
    <t>HBTL25010705</t>
  </si>
  <si>
    <t>HBTL25010708</t>
  </si>
  <si>
    <t>BTLHN2304/107</t>
  </si>
  <si>
    <t>HBTL25012144</t>
  </si>
  <si>
    <t>HN/HTBH2325920</t>
  </si>
  <si>
    <t>Tòa S102 Vinhomes Smartcity, Tây Mỗ, Nam Từ Liêm, Hà Nội</t>
  </si>
  <si>
    <t>BH2319856</t>
  </si>
  <si>
    <t>ĐƠN KHÁCH LẼ C6 , ĐƠN THỨ 18 GỐI ĐẦU , THANH TOÁN ĐƠN THỨ 19,  SĐT:  0888807469 Phương</t>
  </si>
  <si>
    <t>BH2321170</t>
  </si>
  <si>
    <t>ĐƠN KHÁCH LẼ C6 , ĐƠN THỨ 19 GỐI ĐẦU , THANH TOÁN ĐƠN THỨ 18,  SĐT:  0888807469 Phương</t>
  </si>
  <si>
    <t>BH2322011</t>
  </si>
  <si>
    <t>ĐƠN KHÁCH LẼ C6 , ĐƠN THỨ 20  GỐI ĐẦU , THANH TOÁN ĐƠN THỨ 19,  SĐT:  0888807469 Phương</t>
  </si>
  <si>
    <t>BH2322417</t>
  </si>
  <si>
    <t>ĐƠN KHÁCH LẼ C6 , ĐƠN THỨ 21  GỐI ĐẦU , THANH TOÁN ĐƠN THỨ 20,  SĐT:  0888807469 Phương</t>
  </si>
  <si>
    <t>BH2323080</t>
  </si>
  <si>
    <t>ĐƠN KHÁCH LẼ C6 , ĐƠN THỨ 22  GỐI ĐẦU , THANH TOÁN ĐƠN THỨ 21,  SĐT:  0888807469 Phương</t>
  </si>
  <si>
    <t>BH2323680</t>
  </si>
  <si>
    <t>ĐƠN KHÁCH LẼ C6 , ĐƠN THỨ 23  GỐI ĐẦU , THANH TOÁN ĐƠN THỨ 24,  SĐT:  0888807469 Phương</t>
  </si>
  <si>
    <t>BH2324263</t>
  </si>
  <si>
    <t>ĐƠN KHÁCH LẼ C6 , ĐƠN THỨ 24  GỐI ĐẦU , THANH TOÁN ĐƠN THỨ 25,  SĐT:  0888807469 Phương</t>
  </si>
  <si>
    <t>BH2324639</t>
  </si>
  <si>
    <t>ĐƠN KHÁCH LẼ C6 , ĐƠN THỨ 25  GỐI ĐẦU , THANH TOÁN ĐƠN THỨ 26,  SĐT:  0888807469 Phương</t>
  </si>
  <si>
    <t>BH2325216</t>
  </si>
  <si>
    <t>ĐƠN KHÁCH LẼ C6 , ĐƠN THỨ 24  GỐI ĐẦU , THANH TOÁN ĐƠN THỨ 23,  SĐT:  0888807469 Phương</t>
  </si>
  <si>
    <t>BH2325922</t>
  </si>
  <si>
    <t>ĐƠN KHÁCH LẼ C6 , ĐƠN THỨ 27 GỐI ĐẦU , THANH TOÁN ĐƠN THỨ 26,  SĐT:  0888807469 Phương</t>
  </si>
  <si>
    <t>BH2328805</t>
  </si>
  <si>
    <t>ĐƠN KHÁCH LẼ C6 , ĐƠN THỨ 28  GỐI ĐẦU , THANH TOÁN ĐƠN THỨ 27,  SĐT:  0888807469 Phương</t>
  </si>
  <si>
    <t>BH2331148</t>
  </si>
  <si>
    <t>ĐƠN KHÁCH LẼ C6 , ĐƠN THỨ 29  GỐI ĐẦU , THANH TOÁN ĐƠN THỨ 28,  SĐT:  0888807469 Phương</t>
  </si>
  <si>
    <t>BH2359271</t>
  </si>
  <si>
    <t>ĐƠN KHÁCH LẼ C6 , ĐƠN THỨ 30  GỐI ĐẦU , THANH TOÁN ĐƠN THỨ 29,  SĐT:  0888807469 Phương</t>
  </si>
  <si>
    <t>BH2361603</t>
  </si>
  <si>
    <t>ĐƠN KHÁCH LẼ C6 , ĐƠN THỨ 31  GỐI ĐẦU , THANH TOÁN ĐƠN THỨ 30,  SĐT:  0888807469 Phương</t>
  </si>
  <si>
    <t>HBTL25010944</t>
  </si>
  <si>
    <t>HBTL25011267</t>
  </si>
  <si>
    <t>HBTL25011592</t>
  </si>
  <si>
    <t>HBTL25012087</t>
  </si>
  <si>
    <t>HBTL2508001768</t>
  </si>
  <si>
    <t>BTLHN2304/140</t>
  </si>
  <si>
    <t>HBTL2311/4268</t>
  </si>
  <si>
    <t>HN/HTBH2331148</t>
  </si>
  <si>
    <t>ĐÃ KIỂM TRA - Hàng Trả - Minh Mart - KL.HN007 - PHIẾU: BH2331148</t>
  </si>
  <si>
    <t>SH27,27 tòa CT2 Chung cư iec Tứ Hiệp Thanh Trì Hà Nội</t>
  </si>
  <si>
    <t>BH2358756</t>
  </si>
  <si>
    <t>Bán hàng Siêu thị Minh Nhi Mart , CK 5%</t>
  </si>
  <si>
    <t>Siêu thị TH's Mart, toà SA5 Vinhome Smart Tây Mỗ Nam Từ Liêm</t>
  </si>
  <si>
    <t>BH2324475</t>
  </si>
  <si>
    <t>ĐƠN KHÁCH LẼ Siêu thị Fami Mart , CK 7%, THANH TOÁN LUN, MỸ HẠNH -SĐT: 0963262791</t>
  </si>
  <si>
    <t>BH2324833</t>
  </si>
  <si>
    <t>BH2325773</t>
  </si>
  <si>
    <t>BH2326198</t>
  </si>
  <si>
    <t>BH2330368</t>
  </si>
  <si>
    <t>ĐƠN KHÁCH LẼ Siêu thị TH's Mart , CK 7%, THANH TOÁN LUN, MỸ HẠNH -SĐT: 0963262791</t>
  </si>
  <si>
    <t>BH2364647</t>
  </si>
  <si>
    <t>ĐƠN KHÁCH LẼ Siêu thị TH's Mart SA5 , CK 7%, THANH TOÁN LUN, MỸ HẠNH -SĐT: 0963262791</t>
  </si>
  <si>
    <t>TD Mart, Sunshine Dương Văn Bé (Mở mới), Mai Động, Hoàng Mai, HN</t>
  </si>
  <si>
    <t>BH2321292</t>
  </si>
  <si>
    <t>ĐƠN KHÁCH LẼ TD Mart, Sunshine Dương Văn Bé (Mở mới), Mai Động, Hoàng Mai, HN , THANH TOÁN LUN</t>
  </si>
  <si>
    <t>BH2322830</t>
  </si>
  <si>
    <t>Bán hàng TD Mart , ck cố định 5%</t>
  </si>
  <si>
    <t>BH2325021</t>
  </si>
  <si>
    <t>Bán hàng TD Mart, Sunshine Dương Văn Bé (Mở mới), Mai Động, Hoàng Mai, HN , CK 5%</t>
  </si>
  <si>
    <t>HBTL25012075</t>
  </si>
  <si>
    <t>BH2326332</t>
  </si>
  <si>
    <t>HN/HT17102502</t>
  </si>
  <si>
    <t>BH2331123</t>
  </si>
  <si>
    <t>HN/HTPK0154</t>
  </si>
  <si>
    <t>BH2361034</t>
  </si>
  <si>
    <t>Bán hàng TD Mart</t>
  </si>
  <si>
    <t>BH2362855</t>
  </si>
  <si>
    <t>Bán hàng TD Mart , CK 5%</t>
  </si>
  <si>
    <t>TD Mart tầng 1 tòa glexico ngõ 885 Tam Trinh, Hoàng Mai. Hà Nội</t>
  </si>
  <si>
    <t>BH2331126</t>
  </si>
  <si>
    <t>Bán Hàng TD Mart tầng 1 tòa glexico ngõ 885 Tam Trinh, Hoàng Mai. Hà Nội , ck 5%</t>
  </si>
  <si>
    <t>BH2358749</t>
  </si>
  <si>
    <t>Bán hàng TD Mart Glexico , ck 5%</t>
  </si>
  <si>
    <t>BC2210-0045</t>
  </si>
  <si>
    <t>BC2210-0046</t>
  </si>
  <si>
    <t>Số 15, Villa 2 Huyndai, Hà Trì 5, Hà Cầu, Hà Đông</t>
  </si>
  <si>
    <t>BH2319726</t>
  </si>
  <si>
    <t>ĐƠN KHÁCH LẼ C6, THANH TOÁN LUN, CK 5%</t>
  </si>
  <si>
    <t>BH2320555</t>
  </si>
  <si>
    <t>BH2321135</t>
  </si>
  <si>
    <t>BH2324398</t>
  </si>
  <si>
    <t>K11 Nguyễn Cao Luyện, KĐT Việt Hưng, Long Biên, Hà Nội</t>
  </si>
  <si>
    <t>BH2320052</t>
  </si>
  <si>
    <t>Bán hàng Tiện Lợi Mart , CK 7% CỐ ĐỊNH , ĐƠN THỨ 3 THANH TOÁN ĐƠN THỨ 2</t>
  </si>
  <si>
    <t>BH2322532</t>
  </si>
  <si>
    <t>Bán hàng Tiện Lợi Mart , CK 7% CỐ ĐỊNH , ĐƠN THỨ 4 THANH TOÁN ĐƠN THỨ 3</t>
  </si>
  <si>
    <t>BH2323223</t>
  </si>
  <si>
    <t>BH2323742</t>
  </si>
  <si>
    <t>BH2323931</t>
  </si>
  <si>
    <t>BH2324470</t>
  </si>
  <si>
    <t>BH2325109</t>
  </si>
  <si>
    <t>BH2326285</t>
  </si>
  <si>
    <t>BH2329560</t>
  </si>
  <si>
    <t>BH2359968</t>
  </si>
  <si>
    <t>Bán hàng Tiện Lợi Mart , CK 7% CỐ ĐỊNH , ĐƠN THỨ 12 THANH TOÁN ĐƠN THỨ 11</t>
  </si>
  <si>
    <t>HN/HT2025090134</t>
  </si>
  <si>
    <t>BTLHN2304/103</t>
  </si>
  <si>
    <t>HBTL2508001766</t>
  </si>
  <si>
    <t>HBTL25010029</t>
  </si>
  <si>
    <t>BH2363797</t>
  </si>
  <si>
    <t>Bán hàng Tiện Lợi Mart , CK 7% CỐ ĐỊNH , ĐƠN THỨ 13 THANH TOÁN ĐƠN THỨ 12</t>
  </si>
  <si>
    <t>toà no2, 87 lĩnh nam, Hoàng Mai.</t>
  </si>
  <si>
    <t>BH2320209</t>
  </si>
  <si>
    <t>ĐƠN HÀNG KHÁCH LẼ C6, ĐƠN THỨ 18 GỐI ĐẦU THANH TOÁN ĐƠN THỨ 17 , CK 5%, SĐT: 0969809516 BÌNH</t>
  </si>
  <si>
    <t>BH2320623</t>
  </si>
  <si>
    <t>ĐƠN HÀNG KHÁCH LẼ C6, ĐƠN THỨ 19 GỐI ĐẦU THANH TOÁN ĐƠN THỨ 18 , CK 5%, SĐT: 0969809516 BÌNH</t>
  </si>
  <si>
    <t>BH2321275</t>
  </si>
  <si>
    <t>ĐƠN HÀNG KHÁCH LẼ C6, ĐƠN THỨ 20  GỐI ĐẦU THANH TOÁN ĐƠN THỨ 19 , CK 5%, SĐT: 0969809516 BÌNH</t>
  </si>
  <si>
    <t>BH2322529</t>
  </si>
  <si>
    <t>ĐƠN HÀNG KHÁCH LẼ C6, ĐƠN THỨ 21  GỐI ĐẦU THANH TOÁN ĐƠN THỨ 20 , CK 5%, SĐT: 0969809516 BÌNH</t>
  </si>
  <si>
    <t>BH2322829</t>
  </si>
  <si>
    <t>Bán hàng THANH BÌNH MART</t>
  </si>
  <si>
    <t>BH2324358</t>
  </si>
  <si>
    <t>BH2325715</t>
  </si>
  <si>
    <t>Bán hàng THANH BÌNH MART , CK 5%</t>
  </si>
  <si>
    <t>BH2326042</t>
  </si>
  <si>
    <t>BH2331564</t>
  </si>
  <si>
    <t>BH2359084</t>
  </si>
  <si>
    <t>ĐƠN KHÁCH LẼ THANH BÌNH MART , CK 5%</t>
  </si>
  <si>
    <t>HN/HT2025090292</t>
  </si>
  <si>
    <t>HN/HT2025090293</t>
  </si>
  <si>
    <t>HN/HT2025090294</t>
  </si>
  <si>
    <t>H1 - TM11 chung cư Hope residence phúc đồng, Long Biên, Hà Nội</t>
  </si>
  <si>
    <t>BH2320297</t>
  </si>
  <si>
    <t>ĐƠN KHÁCH LẼ C6, THANH TOÁN LUN, CK 5% , SĐT: 0974617563</t>
  </si>
  <si>
    <t>BH2321228</t>
  </si>
  <si>
    <t>BH2321962</t>
  </si>
  <si>
    <t>BH2322715</t>
  </si>
  <si>
    <t>BH2323229</t>
  </si>
  <si>
    <t>BH2324468</t>
  </si>
  <si>
    <t>BH2325108</t>
  </si>
  <si>
    <t>BH2326056</t>
  </si>
  <si>
    <t>BH2328756</t>
  </si>
  <si>
    <t>BH20259437</t>
  </si>
  <si>
    <t>BH2363192</t>
  </si>
  <si>
    <t>HBTL25011266</t>
  </si>
  <si>
    <t>HBTL25012545</t>
  </si>
  <si>
    <t>HBTL25012544</t>
  </si>
  <si>
    <t>HN/HT2025090291</t>
  </si>
  <si>
    <t>Số 23, Liền kề 11, Khu đô thị Xa La, Phường Phúc La, Quận Hà Đông, Thành phố Hà Nội, Việt Nam</t>
  </si>
  <si>
    <t>BH2321127</t>
  </si>
  <si>
    <t>Bán hàng LAN THU MART ( ANH ĐỨC)   theo hóa đơn 00012518</t>
  </si>
  <si>
    <t>toà Ruby3 Phúc Lợi, Phúc Đồng, Long Biên, thành phố Hà Nội</t>
  </si>
  <si>
    <t>BH2320146</t>
  </si>
  <si>
    <t>ĐƠN  KHÁCH LẼ C6, THANH TOÁN LUN, CHIẾT KHẤU 5%,  SĐT: 087808343 ( ANH TUYỂN) ,  SỐ TK NGƯỜI NHẬN CHUYỂN KHOẢN NCC : 19029591040021 ANH CƯỜNG - NGÂN HÀNG TECHCOMBANK</t>
  </si>
  <si>
    <t>BH2320629</t>
  </si>
  <si>
    <t>HBTL25010707</t>
  </si>
  <si>
    <t>BH2322338</t>
  </si>
  <si>
    <t>HBTL25010943</t>
  </si>
  <si>
    <t>BH2324049</t>
  </si>
  <si>
    <t>BH2325129</t>
  </si>
  <si>
    <t>BH2325689</t>
  </si>
  <si>
    <t>HBTL25012141</t>
  </si>
  <si>
    <t>BH2327349</t>
  </si>
  <si>
    <t>HBTL25012944</t>
  </si>
  <si>
    <t>BH2330082</t>
  </si>
  <si>
    <t>HBTL2508001767</t>
  </si>
  <si>
    <t>BH2331125</t>
  </si>
  <si>
    <t>BTLHN2304/138</t>
  </si>
  <si>
    <t>BH20259439</t>
  </si>
  <si>
    <t>BH2359557</t>
  </si>
  <si>
    <t>BH2363483</t>
  </si>
  <si>
    <t>Bán hàng Link mart , ck 5%</t>
  </si>
  <si>
    <t>SA2 the Sakura Vinhomes Smartcity, Tây Mỗ, Nam Từ Liêm, Hà Nội</t>
  </si>
  <si>
    <t>BH2319434.</t>
  </si>
  <si>
    <t>BH2321601</t>
  </si>
  <si>
    <t>HBTL25010725</t>
  </si>
  <si>
    <t>BH2324214</t>
  </si>
  <si>
    <t>HBTL25011696</t>
  </si>
  <si>
    <t>BH2325386</t>
  </si>
  <si>
    <t>BTLHN2304/106</t>
  </si>
  <si>
    <t>BH2327585</t>
  </si>
  <si>
    <t>BH2328793</t>
  </si>
  <si>
    <t>BTLHN2304/134</t>
  </si>
  <si>
    <t>Hàng Trả - Thực phẩm sạch Minh An SA2 the Sakura Vinhomes Smartcity, Tây Mỗ - KL.HN001</t>
  </si>
  <si>
    <t>BH2332112</t>
  </si>
  <si>
    <t>HN/HT2025090143</t>
  </si>
  <si>
    <t>Hàng Trả - Thực phẩm sạch Minh An SA2 the Sakura Vinhomes Smartcity, Tây Mỗ- KL.HN001</t>
  </si>
  <si>
    <t>BH2360948</t>
  </si>
  <si>
    <t>Siêu thị Cara Mart (Citimart), tòa S1 Sunshine khu Ciputra, Đông Ngạc, Bắc Từ Liêm, HN</t>
  </si>
  <si>
    <t>BH2319534</t>
  </si>
  <si>
    <t>Bán hàng Ms Quỳnh Siêu Thị Cara Mart (Citimart),  THANH TOÁN LUN, CK 7%</t>
  </si>
  <si>
    <t>BH2321390</t>
  </si>
  <si>
    <t>HBTL25010724</t>
  </si>
  <si>
    <t>BH2322133</t>
  </si>
  <si>
    <t>Ms Quỳnh Siêu Thị Cara Mart, THANH TOÁN LUN, CK 7%</t>
  </si>
  <si>
    <t>BH2326157</t>
  </si>
  <si>
    <t>BTLHN2304/104</t>
  </si>
  <si>
    <t>Số 8, Nguyễn Khắc Viện, Phường Phú Mỹ Hưng, Quận 7, thành phố Hồ Chí Minh</t>
  </si>
  <si>
    <t>BH2339748</t>
  </si>
  <si>
    <t>QUÁN HƯƠNG BẮC</t>
  </si>
  <si>
    <t>BH2340667</t>
  </si>
  <si>
    <t>QUÁNHƯƠNG BẮC</t>
  </si>
  <si>
    <t>BH2341368</t>
  </si>
  <si>
    <t>BH2342059</t>
  </si>
  <si>
    <t>BH2344387</t>
  </si>
  <si>
    <t>BH2345714</t>
  </si>
  <si>
    <t>BH2346951</t>
  </si>
  <si>
    <t>BH2347886</t>
  </si>
  <si>
    <t>BH2348383</t>
  </si>
  <si>
    <t>ĐƠN HƯƠNG BẮC</t>
  </si>
  <si>
    <t>BH2349933</t>
  </si>
  <si>
    <t>BH2351819</t>
  </si>
  <si>
    <t>00038885</t>
  </si>
  <si>
    <t>ĐƠN HƯƠNG BẮC 23/6</t>
  </si>
  <si>
    <t>BH2353231</t>
  </si>
  <si>
    <t>00043949</t>
  </si>
  <si>
    <t>ĐƠN HƯƠNG BẮC 14/7</t>
  </si>
  <si>
    <t>BH2354747</t>
  </si>
  <si>
    <t>00049242</t>
  </si>
  <si>
    <t>ĐƠN HƯƠNG BẮC 5/8</t>
  </si>
  <si>
    <t>BH2356044</t>
  </si>
  <si>
    <t>00053688</t>
  </si>
  <si>
    <t>HƯƠNG BẮC 21/8</t>
  </si>
  <si>
    <t>BH2357152</t>
  </si>
  <si>
    <t>00056356</t>
  </si>
  <si>
    <t>HƯƠNG BẮC 30/8</t>
  </si>
  <si>
    <t>K Mart , Spendora An Khánh, Hoài Đức, Hà Nội</t>
  </si>
  <si>
    <t>BH2321238</t>
  </si>
  <si>
    <t>ĐƠN KHÁCH LẼ C6, ĐƠN THỨ 37  GỐI ĐẦU, THANH TOÁN ĐƠN THỨ 36 , SĐT : 0984153944 THANH</t>
  </si>
  <si>
    <t>BH2322626</t>
  </si>
  <si>
    <t>ĐƠN KHÁCH LẼ C6, ĐƠN THỨ 38  GỐI ĐẦU, THANH TOÁN ĐƠN THỨ 37 , SĐT : 0984153944 THANH</t>
  </si>
  <si>
    <t>BH2323859</t>
  </si>
  <si>
    <t>ĐƠN KHÁCH LẼ C6, ĐƠN THỨ 39  GỐI ĐẦU, THANH TOÁN ĐƠN THỨ 38 , SĐT : 0984153944 THANH</t>
  </si>
  <si>
    <t>HBTL25012064</t>
  </si>
  <si>
    <t>Thực phẩm xanh Kiôt 16 V8 tòa Vesta Phú Lãm, Hà Đông</t>
  </si>
  <si>
    <t>BH2320746</t>
  </si>
  <si>
    <t>Đơn Hàng Khách Lẽ  Thực phẩm xanh Kiôt 16 V8 tòa Vesta Phú Lãm, Hà Đông , Thanh Toán Lun , CK 5%</t>
  </si>
  <si>
    <t>BH2323221</t>
  </si>
  <si>
    <t>BH2325465</t>
  </si>
  <si>
    <t>BH2331131</t>
  </si>
  <si>
    <t>ĐƠN KHÁCH LẼ Thực phẩm xanh Kiôt 16 V8 tòa Vesta Phú Lãm, Hà Đông, THANH TOÁN LUN, CK 5%</t>
  </si>
  <si>
    <t>BH2332109</t>
  </si>
  <si>
    <t>BH2363114</t>
  </si>
  <si>
    <t>Bán hàng Thực phẩm xanh , CK 5%</t>
  </si>
  <si>
    <t>122 Cao Thắng, P. Trần Hưng Đạo, TP. Hạ Long, tỉnh Quảng Ninh</t>
  </si>
  <si>
    <t>BH2322092</t>
  </si>
  <si>
    <t>Bán hàng SIÊU THỊ HOMEMART24H</t>
  </si>
  <si>
    <t>BH2323632</t>
  </si>
  <si>
    <t>Bán hàng SIÊU THỊ HOMEMART24H , CK 5% CỐ ĐỊNH</t>
  </si>
  <si>
    <t>Cmart CT19T1 Tòa nhà Lucky House Kiến Hưng, KĐT Mậu Lương, quận Hà Đông, thành phố Hà Nội</t>
  </si>
  <si>
    <t>BH2326190</t>
  </si>
  <si>
    <t>00049131</t>
  </si>
  <si>
    <t>ĐƠN KHÁCH LẼ Cmart CT19T1 , THANH TOÁN LUN , SĐT: 0971105286 CHỊ HƯƠNG, CK 5%</t>
  </si>
  <si>
    <t>BH2329208</t>
  </si>
  <si>
    <t>00054412</t>
  </si>
  <si>
    <t>Bán hàng  Cmart CT19T1 Tòa nhà Lucky House Kiến Hưng theo hóa đơn 00054412 , THANH TOÁN LUN , SĐT: 0971105286 CHỊ HƯƠNG, CK 5%</t>
  </si>
  <si>
    <t>Thôn Thượng, Xã Phùng xá, Huyện Mỹ Đức, Thành phố Hà Nội, Việt Nam</t>
  </si>
  <si>
    <t>BH2504/03680</t>
  </si>
  <si>
    <t>00029943</t>
  </si>
  <si>
    <t>Bán máy nhuộm cũ cho Cty Trường Thịnh</t>
  </si>
  <si>
    <t>Chung cư viện bỏng Lê Hữu Trác, Hà Đông, Hà Nội</t>
  </si>
  <si>
    <t>BH2364387</t>
  </si>
  <si>
    <t>00071177</t>
  </si>
  <si>
    <t>Bán hàng C Mart - Chung cư viện bỏng Hà Đông theo hóa đơn 00071177 ,  CK 5%</t>
  </si>
  <si>
    <t>Chung cư Intracom, Vĩnh Ngọc, Đông Anh, Hà Nội</t>
  </si>
  <si>
    <t>HBTL2311/4270</t>
  </si>
  <si>
    <t>BH2320281</t>
  </si>
  <si>
    <t>ĐƠN  KHÁCH LẼ C6, THANH TOÁN LUN, CHIẾT KHẤU 5%, SĐT: 087808343 ( ANH TUYỂN)</t>
  </si>
  <si>
    <t>BH2321448</t>
  </si>
  <si>
    <t>HBTL25010915</t>
  </si>
  <si>
    <t>BH2330504</t>
  </si>
  <si>
    <t>Siêu thị C Mart -  toà B chung cư Hoàng Huy Commerce, Võ Nguyên Giáp, Lê Chân, Hải Phòng</t>
  </si>
  <si>
    <t>BH2320339</t>
  </si>
  <si>
    <t>ĐƠN KHÁCH LẼ, THANH TOÁN LUN  , SĐT :  0904238996 CHỊ CHÂU</t>
  </si>
  <si>
    <t>BH2322012</t>
  </si>
  <si>
    <t>00018980</t>
  </si>
  <si>
    <t>BH2323079</t>
  </si>
  <si>
    <t>00026604</t>
  </si>
  <si>
    <t>BH2324176</t>
  </si>
  <si>
    <t>00034940</t>
  </si>
  <si>
    <t>Bán hàng Siêu thị C Mart - Hải Phòng theo hóa đơn 00034940</t>
  </si>
  <si>
    <t>BH2506/02535</t>
  </si>
  <si>
    <t>00039588</t>
  </si>
  <si>
    <t>Bán hàng Siêu thị C Mart - Hải Phòng theo hóa đơn 00039588</t>
  </si>
  <si>
    <t>BH2326438</t>
  </si>
  <si>
    <t>00052410</t>
  </si>
  <si>
    <t>Bán hàng Siêu thị C Mart - Hải Phòng theo hóa đơn 00052410</t>
  </si>
  <si>
    <t>BH2331945</t>
  </si>
  <si>
    <t>00058092</t>
  </si>
  <si>
    <t>Siêu thị C Mart - Hải Phòng</t>
  </si>
  <si>
    <t>Tầng 4, tòa nhà Grand Tower, dự án Hoàng Huy - Sở Dầu, khu đô thị 2A Sở Dầu, Phường Hồng Bàng, Thành phố Hải Phòng, Việt Nam</t>
  </si>
  <si>
    <t>BH2362138</t>
  </si>
  <si>
    <t>00067194</t>
  </si>
  <si>
    <t>Số 90 Ngách 51 Ngõ Linh Quang, P. Văn Chương, Q. Đống Đa, TP. Hà Nội</t>
  </si>
  <si>
    <t>BH2320187</t>
  </si>
  <si>
    <t>00005016</t>
  </si>
  <si>
    <t>ĐƠN KHÁCH LẼ , THANH TOÁN LUN, SĐT NGƯỜI NHẬN : A hạnh: 0989.992.033</t>
  </si>
  <si>
    <t>Thực phẩm xanh (Hệ thống Cmart) - V5 The Vespa Phú Lãm, Hà Đông</t>
  </si>
  <si>
    <t>BH2321562</t>
  </si>
  <si>
    <t>Đơn Hàng Khách Lẽ  Thực phẩm xanh (Hệ thống Cmart) - V5 The Vespa Phú Lãm, Hà Đông , Thanh Toán Lun , CK 5%</t>
  </si>
  <si>
    <t>BH2324017</t>
  </si>
  <si>
    <t>BH2325464</t>
  </si>
  <si>
    <t>BH2328294</t>
  </si>
  <si>
    <t>BH2331129</t>
  </si>
  <si>
    <t>BH2361541</t>
  </si>
  <si>
    <t>BH2363783</t>
  </si>
  <si>
    <t>Bán hàng Thực phẩm xanh (Hệ thống Cmart) , CK 5%</t>
  </si>
  <si>
    <t>TTTM Phú Lộc Plaza, Đường Lý Thường Kiệt, Phường Hoàng Văn Thụ, Thành phố Lạng Sơn, Lạng Sơn, Việt
Nam</t>
  </si>
  <si>
    <t>BH2320195</t>
  </si>
  <si>
    <t>00005066</t>
  </si>
  <si>
    <t>ĐƠN KHÁCH LẼ , THANH TOÁN TRƯỚC KHI GIAO HÀNG, STK Người Nhận : : 072-1-00-510442-0 (VND) - tại Ngân hàng Vietcombank - Chi nhánh Kỳ Đồng , CK 5%,  SĐT: 0911998488 Chị Vân Anh,</t>
  </si>
  <si>
    <t>CT2 Mễ Trì, Phường Mễ Trì, Quận Nam Từ Liêm, Hà Nội</t>
  </si>
  <si>
    <t>BH2321822</t>
  </si>
  <si>
    <t>Bán hàng Siêu thị Xanh CT2 Mễ Trì</t>
  </si>
  <si>
    <t>HBTL25011318</t>
  </si>
  <si>
    <t>Sảnh 2 Tòa B chung cư IA20 Ciputra, P. Đông Ngạc, Q. Bắc Từ Liêm, Hà Nội</t>
  </si>
  <si>
    <t>BH2319863</t>
  </si>
  <si>
    <t>Bán hàng Siêu thị Xanh CC IA20 Ciputra</t>
  </si>
  <si>
    <t>HBTL25010558</t>
  </si>
  <si>
    <t>BH2322031</t>
  </si>
  <si>
    <t>BH2324662</t>
  </si>
  <si>
    <t>BH2325514</t>
  </si>
  <si>
    <t>HN/HT2025090142</t>
  </si>
  <si>
    <t>Minh An Mart S302 Vinhomes Smart City</t>
  </si>
  <si>
    <t>BH2330453</t>
  </si>
  <si>
    <t>BH2361155</t>
  </si>
  <si>
    <t>TC2 the Canopy Residences Vinhome Smart Tây Mỗ Nam Từ Liêm</t>
  </si>
  <si>
    <t>BH2330450</t>
  </si>
  <si>
    <t>ĐƠN KHÁCH LẼ Siêu thị TH's Mart TC2 , CK 7%, THANH TOÁN LUN, MỸ HẠNH -SĐT: 0963262791</t>
  </si>
  <si>
    <t>BH2364649</t>
  </si>
  <si>
    <t>BH2319477</t>
  </si>
  <si>
    <t>ĐƠN KHÁCH LẼ , THANH TOÁN LUN, SĐT  : 035 7101755 CHỊ QUỲNH ( LẤY DATE MỚI NHẤT NHÉ) (trên Fanpage)</t>
  </si>
  <si>
    <t>BH2319453.</t>
  </si>
  <si>
    <t>ĐƠN HÀNG KHÁCH LẼ C6, THANH TOÁN LUN, CK 8%</t>
  </si>
  <si>
    <t>BH2320192</t>
  </si>
  <si>
    <t>ĐƠN KHÁCH LẼ HÀ NỘI  , THANH TOÁN LUN ,  CK 7%, SĐT : 0961682728 ANH NAM</t>
  </si>
  <si>
    <t>BH2320279</t>
  </si>
  <si>
    <t>ĐƠN KHÁCH LẼ C6 , THANH TOÁN LUN , CK 5% , Chị Linh SĐT :  0911617989</t>
  </si>
  <si>
    <t>BH2320341</t>
  </si>
  <si>
    <t>Bán hàng Anh Lân - 0916452829</t>
  </si>
  <si>
    <t>BH2320401</t>
  </si>
  <si>
    <t>ĐƠN KHÁCH LẼ HÀ NỘI , THNAH TOÁN LUN , CK 5% ( lấy giá khách lẽ)</t>
  </si>
  <si>
    <t>BH2320414</t>
  </si>
  <si>
    <t>ĐƠN KHÁCH LẼ HÀ NỘI, THNAH TOÁN LUN , SĐT NGƯỜI NHẬN : 0972.339.690  ( GIAO TRƯỚC 5H CHIỀU)</t>
  </si>
  <si>
    <t>BH2320418</t>
  </si>
  <si>
    <t>ĐƠN KHÁCH LẼ HÀ NỘI, THANH TOÁN LUN , CK 10%</t>
  </si>
  <si>
    <t>BH2320426</t>
  </si>
  <si>
    <t>ĐƠN KHÁCH LẼ CHỊ CÚC ( READY MART) , THANH TOÁN LUN, CK 7%</t>
  </si>
  <si>
    <t>BH2320433</t>
  </si>
  <si>
    <t>ĐƠN KHÁCH LẼ HÀ NỘI, THANH TOÁN LUN</t>
  </si>
  <si>
    <t>BH2320434</t>
  </si>
  <si>
    <t>BH2320436</t>
  </si>
  <si>
    <t>ĐƠN KHÁCH LẼ HÀ NỘI, THANH TOÁN LUN , CK 6%</t>
  </si>
  <si>
    <t>BH2320847</t>
  </si>
  <si>
    <t>ĐƠN KHÁCH LẼ CAO BẰNG , THANH TOÁN LUN , CK 8%</t>
  </si>
  <si>
    <t>BH2320697</t>
  </si>
  <si>
    <t>ĐƠN KHÁCH LẼ HÀ NỘI, THANH TOÁN LUN , LẤY GIÁ BÁN KHÁCH LẼ</t>
  </si>
  <si>
    <t>BH2503/00554</t>
  </si>
  <si>
    <t>Đơn hàng thanh lý khách lẻ bán ngoài C6</t>
  </si>
  <si>
    <t>BH2503/00555</t>
  </si>
  <si>
    <t>Hàng bán thanh lý do cận date</t>
  </si>
  <si>
    <t>BH2503/00556</t>
  </si>
  <si>
    <t>Hàng thanh lý do cận date</t>
  </si>
  <si>
    <t>BH2503/01444</t>
  </si>
  <si>
    <t>Đơn hàng thanh lý chả nướng</t>
  </si>
  <si>
    <t>BH2322181</t>
  </si>
  <si>
    <t>ĐƠN KHÁCH LẼ HÀ NỘI, THANH TOÁN LUN , SĐT : 0916931659 CHỊ HUYỀN</t>
  </si>
  <si>
    <t>BH2322427</t>
  </si>
  <si>
    <t>ĐƠN KHÁCH LẼ HÀ NỘI, THANH TOÁN LUN , CK 8%</t>
  </si>
  <si>
    <t>BH2322613</t>
  </si>
  <si>
    <t>BH2322832</t>
  </si>
  <si>
    <t>ĐƠN KHÁCH LẼ HÀ NỘI, THANH TOÁN LUN , ANH HIẾU - SĐT: 0363415993 , CK 8%</t>
  </si>
  <si>
    <t>BH2323040</t>
  </si>
  <si>
    <t>BH2323228</t>
  </si>
  <si>
    <t>ĐƠN KHÁCH LẼ VĂN QUYỀN MART , THANH TOÁN LUN , CK 8%, - SĐT: 0977467705 ( A. HUYNH)</t>
  </si>
  <si>
    <t>BH2323606</t>
  </si>
  <si>
    <t>ĐƠN KHÁCH LẼ HÀ NỘI , THANH TOÁN LUN , CK 8%</t>
  </si>
  <si>
    <t>BH2323611</t>
  </si>
  <si>
    <t>ĐƠN KHÁCH LẼ HÀ NỘI, THANH TOÁN LUN , SĐT : 0916931659 CHỊ HUYỀN , CK 8%</t>
  </si>
  <si>
    <t>BH2324038</t>
  </si>
  <si>
    <t>BH2324113</t>
  </si>
  <si>
    <t>BH2325441</t>
  </si>
  <si>
    <t>ĐƠN KHÁCH LẼ CHỊ KIỀU CHINH ( QUẢNG NINH) - SĐT: 0901536204 , THANH TOÁN LUN , CK 8%</t>
  </si>
  <si>
    <t>BH2325680</t>
  </si>
  <si>
    <t>ĐƠN KHÁCH LẼ HÀ NỘI , CK 8%, THANH TOÁN LUN</t>
  </si>
  <si>
    <t>BH2326040</t>
  </si>
  <si>
    <t>BH2327167</t>
  </si>
  <si>
    <t>BH2329724</t>
  </si>
  <si>
    <t>KHÁCH LẼ HÀ NỘI , THANH TOÁN LUN, CK 9%</t>
  </si>
  <si>
    <t>BH2330226</t>
  </si>
  <si>
    <t>ĐƠN VẬN CHUYỂN XE NGHỆ AN- HÀ TĨNH - LÍ DO:   ĐỀN THÙNG HÀNG DO BÃO LŨ HỎNG CỦA VIN 2ARK</t>
  </si>
  <si>
    <t>BH2358279</t>
  </si>
  <si>
    <t>ĐƠN KHÁCH LẼ HÀ NỘI, CK 8% , THANH TOÁN LUN</t>
  </si>
  <si>
    <t>BH202509875</t>
  </si>
  <si>
    <t>đtkl.hn</t>
  </si>
  <si>
    <t>BH2360566</t>
  </si>
  <si>
    <t>ĐƠN KHÁCH LẼ CHỊ HOÀN HÀ NỘI, THANH TOÁN LUN</t>
  </si>
  <si>
    <t>SG</t>
  </si>
  <si>
    <t>BH2339450</t>
  </si>
  <si>
    <t>CHỊ HOA, thanh toán ck</t>
  </si>
  <si>
    <t>BH2339518</t>
  </si>
  <si>
    <t>ĐƠN KHÁCH LẺ, THANH TOÁN TIỀM MẶT</t>
  </si>
  <si>
    <t>BH2339617</t>
  </si>
  <si>
    <t>CĐ MÂN CÔI HÀNG XANH</t>
  </si>
  <si>
    <t>BH2340002</t>
  </si>
  <si>
    <t>ĐƠN KHÁCH CHỊ THƠM</t>
  </si>
  <si>
    <t>BH2339831</t>
  </si>
  <si>
    <t>BH2339915</t>
  </si>
  <si>
    <t>CHỊ THANH - CAO LÃNH, THANH TOÁN CK</t>
  </si>
  <si>
    <t>BH2340000</t>
  </si>
  <si>
    <t>ĐƠN KL CHỊ THẢO, THANH TOÁN TIỀN MẶT</t>
  </si>
  <si>
    <t>BH2340169</t>
  </si>
  <si>
    <t>ĐƠN KL, THANH TOÁN TIỀN MẶT</t>
  </si>
  <si>
    <t>BH2340420</t>
  </si>
  <si>
    <t>ĐƠN KHÁCH LẺ, ĐÃ THANH TOÁN TIỀN MẶT</t>
  </si>
  <si>
    <t>BH2340502</t>
  </si>
  <si>
    <t>ĐƠN KL CHỊ NHƯ, ĐÃ TT CK</t>
  </si>
  <si>
    <t>BH2340558</t>
  </si>
  <si>
    <t>đơn khách lẻ, đã TT tiền mặt</t>
  </si>
  <si>
    <t>BH2340636</t>
  </si>
  <si>
    <t>ĐƠN KL A ĐỒNG, THANH TOÁN TIÊN MẶT</t>
  </si>
  <si>
    <t>BH2340638</t>
  </si>
  <si>
    <t>ANH HÙNG-0918096009</t>
  </si>
  <si>
    <t>BH2340665</t>
  </si>
  <si>
    <t>KHÁCH LẺ TIKTOK,  ĐÃ NHẬN CHUYỂN KHOẢN</t>
  </si>
  <si>
    <t>BH2340666</t>
  </si>
  <si>
    <t>ĐƠN KL TIKTOK, ĐÃ NHẬN CHUYỂN KHOẢN</t>
  </si>
  <si>
    <t>BH2340785</t>
  </si>
  <si>
    <t>ĐƠN KHÁCH LẺ, ĐÃ THIANH TOÁN</t>
  </si>
  <si>
    <t>BH2340795</t>
  </si>
  <si>
    <t>KL CHỊ LIÊN, ĐÃ THANH TOÁN TIỀN MẶT</t>
  </si>
  <si>
    <t>BH2340796</t>
  </si>
  <si>
    <t>KHÁCH LẺ, ĐÃ THANH TOÁN TIỀN MẶT</t>
  </si>
  <si>
    <t>BH2340899</t>
  </si>
  <si>
    <t>ĐƠN KL CHỊ XUÂN, đã thanh toán</t>
  </si>
  <si>
    <t>BH2340903</t>
  </si>
  <si>
    <t>ĐƠN KHÁCH LẺ, THANH TOÁN TIỀN MẶT</t>
  </si>
  <si>
    <t>BH2341181</t>
  </si>
  <si>
    <t>KHÁCH LẺ , ĐÃ THANH TOÁN TIỀN MẶT</t>
  </si>
  <si>
    <t>BH2341263</t>
  </si>
  <si>
    <t>ANH TÂM NV CÔNG TY, NV CTY CK 20%, THANH TOÁN TIỀN MẶT</t>
  </si>
  <si>
    <t>BH2341295</t>
  </si>
  <si>
    <t>ĐƠN KHÁCH LẺ,CK 20%THANH TOÁN CK,</t>
  </si>
  <si>
    <t>BH2341507</t>
  </si>
  <si>
    <t>ĐƠN KHÁCH LẺ, THANH TOÁN LIỀN</t>
  </si>
  <si>
    <t>BH2341522</t>
  </si>
  <si>
    <t>BH2341743</t>
  </si>
  <si>
    <t>ĐƠN KL ANH HIỀN, ĐÃ THANH TOÁN TIỀN MẶT</t>
  </si>
  <si>
    <t>BH2341774</t>
  </si>
  <si>
    <t>ĐƠN KL ÁNH NGUYỆT, ĐÃ THANH TOÁN CHUYỂN KHOẢN</t>
  </si>
  <si>
    <t>BH2342145</t>
  </si>
  <si>
    <t>CHỊ THANH CAO LÃNH, CK 10%, THANH TOÁN CHUYỂN KHOẢN</t>
  </si>
  <si>
    <t>BH2342324</t>
  </si>
  <si>
    <t>CHỊ KHÁCH LẺ , THANH TOÁN TIỀN MẶT</t>
  </si>
  <si>
    <t>BH2343054</t>
  </si>
  <si>
    <t>CHỊ THANH- 0937013055</t>
  </si>
  <si>
    <t>BH2343415</t>
  </si>
  <si>
    <t>CÔ HÀNG XÓM, ĐÃ THANH TOÁN TIỀN MẶT</t>
  </si>
  <si>
    <t>BH2343412</t>
  </si>
  <si>
    <t>THẦY PHỔ NGUYỆN-0969547088</t>
  </si>
  <si>
    <t>BH2343714</t>
  </si>
  <si>
    <t>CHỊ THANH-0937013055</t>
  </si>
  <si>
    <t>BH2343853</t>
  </si>
  <si>
    <t>CHỊ HUYỀN-0918893179, THANH TOÁN TIỀN MẶT</t>
  </si>
  <si>
    <t>BH2344499</t>
  </si>
  <si>
    <t>CHỊ HÀNG XÓM, ĐÃ TT TIỀN MẶT</t>
  </si>
  <si>
    <t>BH2344996</t>
  </si>
  <si>
    <t>KHÁCH TỚI LẤY, THANH TOÁN TIỀN MẶT</t>
  </si>
  <si>
    <t>BH2345299</t>
  </si>
  <si>
    <t>CHỊ THANH CAO LÃNH, THANH TOÁN CHUYỂN KHỎAN</t>
  </si>
  <si>
    <t>BH2345720</t>
  </si>
  <si>
    <t>CHỊ THANH-CAO LÃNH, THANH TOÁN CHUYỂN KHOẢN</t>
  </si>
  <si>
    <t>BH2345916</t>
  </si>
  <si>
    <t>chị Thanh -0937013055</t>
  </si>
  <si>
    <t>BH2346500</t>
  </si>
  <si>
    <t>chị TRÂM HÀNG XÓM, THANH TOÁN TIỀN MẶT</t>
  </si>
  <si>
    <t>BH2346544</t>
  </si>
  <si>
    <t>CHỊ HUYỀN-0918893179</t>
  </si>
  <si>
    <t>BH2346965</t>
  </si>
  <si>
    <t>THIỆN</t>
  </si>
  <si>
    <t>BH2346966</t>
  </si>
  <si>
    <t>CHỊ THANH-0397013055</t>
  </si>
  <si>
    <t>BH2347646</t>
  </si>
  <si>
    <t>THANH-0937769749</t>
  </si>
  <si>
    <t>BH2348040</t>
  </si>
  <si>
    <t>CHỊ THANH CAO LÃNH, THANH TOÁN CHUYỂN KHOẢN</t>
  </si>
  <si>
    <t>BH2348701</t>
  </si>
  <si>
    <t>NGỌC THẢO( A NGỌC)</t>
  </si>
  <si>
    <t>BH2349004</t>
  </si>
  <si>
    <t>ANH HOÀNG-0938 494 565</t>
  </si>
  <si>
    <t>BH2349164</t>
  </si>
  <si>
    <t>CHỊ HỒNG-0909160958</t>
  </si>
  <si>
    <t>BH2349926</t>
  </si>
  <si>
    <t>KHÁCH LẺ THANH-0937013055,THANH TOÁN CHUYỂN KHOẢN</t>
  </si>
  <si>
    <t>BH2350176</t>
  </si>
  <si>
    <t>CHỊ THANH-CAO LÃNH THANH TOÁN CHUYỂN KHOẢN</t>
  </si>
  <si>
    <t>BH2350902</t>
  </si>
  <si>
    <t>BH2351029</t>
  </si>
  <si>
    <t>BH2351099</t>
  </si>
  <si>
    <t>BH2351276</t>
  </si>
  <si>
    <t>C.NGUYỆT, TT C.KHOẢN</t>
  </si>
  <si>
    <t>BH2351828</t>
  </si>
  <si>
    <t>KL TT TIỀN MẶT</t>
  </si>
  <si>
    <t>BH2351829</t>
  </si>
  <si>
    <t>NHÂN- NV CTY</t>
  </si>
  <si>
    <t>BH2352191</t>
  </si>
  <si>
    <t>CHỊ TÂM LÊ- TT CK</t>
  </si>
  <si>
    <t>BH2352879</t>
  </si>
  <si>
    <t>A THẠCH NV CTY, CK 20%, TT TIỀN MẶT</t>
  </si>
  <si>
    <t>BH2352880</t>
  </si>
  <si>
    <t>A PHƯỚC NV CTY, CK 20%, TT TIỀN MẶT</t>
  </si>
  <si>
    <t>BH2352570</t>
  </si>
  <si>
    <t>TÂM GN,CK 20%, THANH TOÁN TIỀN MẶT</t>
  </si>
  <si>
    <t>BH2354465</t>
  </si>
  <si>
    <t>ĐƠN KL C. HUYỀN, THANH TOÁN TIỀN MẶT</t>
  </si>
  <si>
    <t>BH2354695</t>
  </si>
  <si>
    <t>C DUYÊN NV CTY, CK 20%, THANH TOÁN LIỀN</t>
  </si>
  <si>
    <t>BH2354782</t>
  </si>
  <si>
    <t>DUNG CTY, CK 20%, THANH TOÁN TIỀN MẶT</t>
  </si>
  <si>
    <t>BH2354823</t>
  </si>
  <si>
    <t>CHỊ HUYỀN</t>
  </si>
  <si>
    <t>BH2355261</t>
  </si>
  <si>
    <t>KL TÂM  12/8, THANH TOÁN KHI NHẬN HÀNG</t>
  </si>
  <si>
    <t>BH2355754</t>
  </si>
  <si>
    <t>SAIGON SEA AIR, THANH TOÁN TIỀN MẶT</t>
  </si>
  <si>
    <t>BH2355880</t>
  </si>
  <si>
    <t>TRÚC PHƯƠNG 20/8, ĐÃ THANH TOÁN CK</t>
  </si>
  <si>
    <t>BH2355881</t>
  </si>
  <si>
    <t>THẢO NGUYÊN 20/8, ĐÃ THANH TOÁN CK</t>
  </si>
  <si>
    <t>BH2356082</t>
  </si>
  <si>
    <t>A THẠCH CÔNG TY 21/8, QUA LỄ THU TIỀN</t>
  </si>
  <si>
    <t>BH2356303</t>
  </si>
  <si>
    <t>CHỊ HÂN(KHÁCH A NGỌC), THANH TOÁN SAU</t>
  </si>
  <si>
    <t>BH2356521</t>
  </si>
  <si>
    <t>CHỊ VY, TT TIỀN MẶT, THU THÊM 110K</t>
  </si>
  <si>
    <t>BH2356631</t>
  </si>
  <si>
    <t>CHỊ THANH- CAO LÃNH, THANH TOÁN CHUYỂN KHOẢN</t>
  </si>
  <si>
    <t>BH2356742</t>
  </si>
  <si>
    <t>BH2357335</t>
  </si>
  <si>
    <t>A PHƯỚC CTY, CK 20%</t>
  </si>
  <si>
    <t>BH2357082</t>
  </si>
  <si>
    <t>CHỊ TÂM LÊ, THANH TOÁN SAU</t>
  </si>
  <si>
    <t>BH2357348</t>
  </si>
  <si>
    <t>CHỊ HÂN(KHÁCH A NGỌC)</t>
  </si>
  <si>
    <t>BH2357553</t>
  </si>
  <si>
    <t>C HƯƠNG, NV CTY, CK 20%, ĐÃ THANH TOÁN CHUYỂN KHOẢN</t>
  </si>
  <si>
    <t>BH2357649</t>
  </si>
  <si>
    <t>nv giao nhận, ck 20%, đã thanh toán chuyển khỏa</t>
  </si>
  <si>
    <t>BH2358836</t>
  </si>
  <si>
    <t>ĐƠN C THANH-0937013055, ĐÃ THANH TOÁN CHUYỂN KHOẢN</t>
  </si>
  <si>
    <t>BH2359155</t>
  </si>
  <si>
    <t>TRANG NV CTY, CK 20%</t>
  </si>
  <si>
    <t>BH2359210</t>
  </si>
  <si>
    <t>CÔ HÀNG XÓM 22/9, THANH TOÁN TIỀN MẶT</t>
  </si>
  <si>
    <t>A HỒ, ĐÃ THANH TOÁN CHUYỂN KHOẢN</t>
  </si>
  <si>
    <t>BH20250509</t>
  </si>
  <si>
    <t>BH20250541</t>
  </si>
  <si>
    <t>CÔ HÀNG XÓM 26/9, ĐÃ THANH TOÁN TIỀN MẶT</t>
  </si>
  <si>
    <t>BH20250643</t>
  </si>
  <si>
    <t>CHỊ HƯƠNG CTY, CK 20%, ĐÃ THANH TOÁN CHUYỂN KHOẢN</t>
  </si>
  <si>
    <t>BH2025091066</t>
  </si>
  <si>
    <t>ANH HỒ CTY, ĐÃ THANH TOÁN CHUYỂN KHOẢN</t>
  </si>
  <si>
    <t>BH/207/202752</t>
  </si>
  <si>
    <t>A HÙNG CTY, CK 20%</t>
  </si>
  <si>
    <t>BH/207/2025392</t>
  </si>
  <si>
    <t>A HÙNG CTYCK 20%3/10</t>
  </si>
  <si>
    <t>BH/207/2025709</t>
  </si>
  <si>
    <t>A HÙNG CTY 6/10, CK 20%</t>
  </si>
  <si>
    <t>BH/207/2025779</t>
  </si>
  <si>
    <t>BH/207/2025783</t>
  </si>
  <si>
    <t>A HÙNG CTY 8/10</t>
  </si>
  <si>
    <t>BH/207/2025784</t>
  </si>
  <si>
    <t>A HÙNG CTY 7/10</t>
  </si>
  <si>
    <t>BH/207/2025904</t>
  </si>
  <si>
    <t>c Thanh- Hồ Văn Huê</t>
  </si>
  <si>
    <t>BH/207/20251516</t>
  </si>
  <si>
    <t>CÔ HÀNG XÓM11/10, THANH TOÁN TIỀN MẶT</t>
  </si>
  <si>
    <t>BH/207/20251568</t>
  </si>
  <si>
    <t>ST K- foodmart, Thanh toán khi nhận hàng</t>
  </si>
  <si>
    <t>BH/207/20251575</t>
  </si>
  <si>
    <t>A HÙNG CTY 13/10, THANH TOÁN SAU</t>
  </si>
  <si>
    <t>BH/207/20251578</t>
  </si>
  <si>
    <t>TRÂM CTY, CK 20%, THANH TOÁN CHUYỂN KHOẢN</t>
  </si>
  <si>
    <t>BH2370461</t>
  </si>
  <si>
    <t>Cô hàng xóm 18/10, thanh toán tiền mặt</t>
  </si>
  <si>
    <t>BH2370506</t>
  </si>
  <si>
    <t>KH HUY QUẬY, THANH TOÁN CHUYỂN KHOẢN</t>
  </si>
  <si>
    <t>BH2370507</t>
  </si>
  <si>
    <t>KH HÒA ĐINH, THANH TOÁN CHUYỂN KHOẢN</t>
  </si>
  <si>
    <t>BH2370559</t>
  </si>
  <si>
    <t>ST K-Foodmart 20/10, THANH TOÁN KHI NHẬN HÀNG</t>
  </si>
  <si>
    <t>BH2370651</t>
  </si>
  <si>
    <t>A HÙNG CTY 21/10</t>
  </si>
  <si>
    <t>BH2372296</t>
  </si>
  <si>
    <t>K-FOODMART 27/10, THANH TOÁN KHI NHẬN HÀNG</t>
  </si>
  <si>
    <t>BH2372299</t>
  </si>
  <si>
    <t>HUY QUẬY 27/10, THANH TOÁN CHUYỂN KHOẢN</t>
  </si>
  <si>
    <t>BH2372401</t>
  </si>
  <si>
    <t>A HÙNG CTY 28/10</t>
  </si>
  <si>
    <t>BH2372461</t>
  </si>
  <si>
    <t>CHỊ VŨ HÀ 29/10, THANH TOÁN KHI NHẬN HÀNG</t>
  </si>
  <si>
    <t>BH2373413</t>
  </si>
  <si>
    <t>A PHƯỚC NV CTY,CK 20%</t>
  </si>
  <si>
    <t>BH2373414</t>
  </si>
  <si>
    <t>BH2373501</t>
  </si>
  <si>
    <t>PHONG NV CTY, CK 20%</t>
  </si>
  <si>
    <t>BH2319468</t>
  </si>
  <si>
    <t>00000103</t>
  </si>
  <si>
    <t>EASYMART 136 Hồ Tùng Mậu, Bắc Từ Liêm, HN</t>
  </si>
  <si>
    <t>BH2319469</t>
  </si>
  <si>
    <t>00000104</t>
  </si>
  <si>
    <t>Easymart Mipec Rubik 360</t>
  </si>
  <si>
    <t>HBTL2311/4274</t>
  </si>
  <si>
    <t>Hàng Trả - Easymart Mipec Rubik 360 - easymartE05</t>
  </si>
  <si>
    <t>BH2319722</t>
  </si>
  <si>
    <t>00001892</t>
  </si>
  <si>
    <t>BH2319723</t>
  </si>
  <si>
    <t>00001893</t>
  </si>
  <si>
    <t>BH2320137</t>
  </si>
  <si>
    <t>00004739</t>
  </si>
  <si>
    <t>EASYMART The Terra An Hưng, Hà Đông, HN</t>
  </si>
  <si>
    <t>BH2320138</t>
  </si>
  <si>
    <t>00004740</t>
  </si>
  <si>
    <t>BH2320139</t>
  </si>
  <si>
    <t>00004741</t>
  </si>
  <si>
    <t>HBTL25010380</t>
  </si>
  <si>
    <t>HBTL25010740</t>
  </si>
  <si>
    <t>Hàng trả - E05 Mipec Rubik 360 - EasymartE05</t>
  </si>
  <si>
    <t>HBTL25010908</t>
  </si>
  <si>
    <t>Hàng Trả - EASYMART 136 Hồ Tùng Mậu, Bắc Từ Liêm, HN - easymartE04</t>
  </si>
  <si>
    <t>BH2320662</t>
  </si>
  <si>
    <t>00007132</t>
  </si>
  <si>
    <t>HBTL25010739</t>
  </si>
  <si>
    <t>Hàng trả - E06 Terra An Hưng - easymartE06</t>
  </si>
  <si>
    <t>BH2321103</t>
  </si>
  <si>
    <t>00012316</t>
  </si>
  <si>
    <t>BH2321225</t>
  </si>
  <si>
    <t>00012719</t>
  </si>
  <si>
    <t>BH2321226</t>
  </si>
  <si>
    <t>00012720</t>
  </si>
  <si>
    <t>HBTL25010519</t>
  </si>
  <si>
    <t>HBTL25010528</t>
  </si>
  <si>
    <t>HBTL25010741</t>
  </si>
  <si>
    <t>Hàng trả - Easymart mipec Rubik 360 - EasymartE05</t>
  </si>
  <si>
    <t>HBTL25010559</t>
  </si>
  <si>
    <t>Hàng Trả - EASYMART The Terra An Hưng, Hà Đông, HN - easymartE06</t>
  </si>
  <si>
    <t>BH2321609</t>
  </si>
  <si>
    <t>00015976</t>
  </si>
  <si>
    <t>BH2321611</t>
  </si>
  <si>
    <t>00015978</t>
  </si>
  <si>
    <t>BH2321612</t>
  </si>
  <si>
    <t>00015979</t>
  </si>
  <si>
    <t>BH2321892</t>
  </si>
  <si>
    <t>00017496</t>
  </si>
  <si>
    <t>EASYMART S2.03 VINHOME SMARTCITY + CK CỐ ĐỊNH 4% + 10% ĐƠN KHAI TRƯƠNG</t>
  </si>
  <si>
    <t>HBTL25010730</t>
  </si>
  <si>
    <t>HBTL25010743</t>
  </si>
  <si>
    <t>Hàng trả - Easymart 136 Hồ Tùng Mậu Goldmark Diamond - easymartE04</t>
  </si>
  <si>
    <t>BH2322130</t>
  </si>
  <si>
    <t>00020507</t>
  </si>
  <si>
    <t>BH2322131</t>
  </si>
  <si>
    <t>00020508</t>
  </si>
  <si>
    <t>BH2322156</t>
  </si>
  <si>
    <t>00020593</t>
  </si>
  <si>
    <t>HBTL25011138</t>
  </si>
  <si>
    <t>BH2322475</t>
  </si>
  <si>
    <t>00022232</t>
  </si>
  <si>
    <t>BH2322476</t>
  </si>
  <si>
    <t>00022234</t>
  </si>
  <si>
    <t>BH2322477</t>
  </si>
  <si>
    <t>00022235</t>
  </si>
  <si>
    <t>EASYMART S2.03 VINHOME SMARTCITY</t>
  </si>
  <si>
    <t>BH2322491</t>
  </si>
  <si>
    <t>00023006</t>
  </si>
  <si>
    <t>BH2322749</t>
  </si>
  <si>
    <t>00023810</t>
  </si>
  <si>
    <t>BH2322751</t>
  </si>
  <si>
    <t>00023812</t>
  </si>
  <si>
    <t>BH2322752</t>
  </si>
  <si>
    <t>00023813</t>
  </si>
  <si>
    <t>BH2322753</t>
  </si>
  <si>
    <t>00023814</t>
  </si>
  <si>
    <t>HBTL25011146</t>
  </si>
  <si>
    <t>Hàng Trả - EASYMART The Terra An Hưng, Hà Đông, HN - phiếu : THN004661 - easymartE06</t>
  </si>
  <si>
    <t>BH2322963</t>
  </si>
  <si>
    <t>00025379</t>
  </si>
  <si>
    <t>BH2322964</t>
  </si>
  <si>
    <t>00025380</t>
  </si>
  <si>
    <t>BH2322965</t>
  </si>
  <si>
    <t>00025381</t>
  </si>
  <si>
    <t>BH2322966</t>
  </si>
  <si>
    <t>00025382</t>
  </si>
  <si>
    <t>HBTL25011276</t>
  </si>
  <si>
    <t>Hàng Trả - Easymart Mipec Rubik 360 - phiếu : THN004724 - easymartE05</t>
  </si>
  <si>
    <t>BH2323394</t>
  </si>
  <si>
    <t>00028336</t>
  </si>
  <si>
    <t>BH2323395</t>
  </si>
  <si>
    <t>00028337</t>
  </si>
  <si>
    <t>BH2323396</t>
  </si>
  <si>
    <t>00028338</t>
  </si>
  <si>
    <t>BH2323397</t>
  </si>
  <si>
    <t>00028339</t>
  </si>
  <si>
    <t>BH2323700</t>
  </si>
  <si>
    <t>00031213</t>
  </si>
  <si>
    <t>BH2323701</t>
  </si>
  <si>
    <t>00031214</t>
  </si>
  <si>
    <t>BH2323702</t>
  </si>
  <si>
    <t>00031215</t>
  </si>
  <si>
    <t>BH2323703</t>
  </si>
  <si>
    <t>00031216</t>
  </si>
  <si>
    <t>BH2323946</t>
  </si>
  <si>
    <t>00032980</t>
  </si>
  <si>
    <t>BH2323947</t>
  </si>
  <si>
    <t>00032981</t>
  </si>
  <si>
    <t>BH2323948</t>
  </si>
  <si>
    <t>00032982</t>
  </si>
  <si>
    <t>BH2323949</t>
  </si>
  <si>
    <t>00032983</t>
  </si>
  <si>
    <t>BH2323950</t>
  </si>
  <si>
    <t>00032984</t>
  </si>
  <si>
    <t>EASYMART S2.05 VINHOMES SMARTCITY</t>
  </si>
  <si>
    <t>HBTL25011739</t>
  </si>
  <si>
    <t>00000216</t>
  </si>
  <si>
    <t>Hàng Trả - EASYMART S2.03 VINHOME SMARTCITY -easymartE07</t>
  </si>
  <si>
    <t>BH2324631</t>
  </si>
  <si>
    <t>00037185</t>
  </si>
  <si>
    <t>BH2324632</t>
  </si>
  <si>
    <t>00037186</t>
  </si>
  <si>
    <t>BH2324633</t>
  </si>
  <si>
    <t>00037187</t>
  </si>
  <si>
    <t>BH2324634</t>
  </si>
  <si>
    <t>00037188</t>
  </si>
  <si>
    <t>HBTL25010940</t>
  </si>
  <si>
    <t>BH2324837</t>
  </si>
  <si>
    <t>00038984</t>
  </si>
  <si>
    <t>BH2324838</t>
  </si>
  <si>
    <t>00038985</t>
  </si>
  <si>
    <t>BH2324839</t>
  </si>
  <si>
    <t>00038986</t>
  </si>
  <si>
    <t>BH2324840</t>
  </si>
  <si>
    <t>00038987</t>
  </si>
  <si>
    <t>BH2324841</t>
  </si>
  <si>
    <t>00038988</t>
  </si>
  <si>
    <t>HBTL25011063</t>
  </si>
  <si>
    <t>Hàng Trả -EASYMART S2.03 VINHOME SMARTCITY - easymartE07</t>
  </si>
  <si>
    <t>BH2325070</t>
  </si>
  <si>
    <t>00041028</t>
  </si>
  <si>
    <t>BH2325321</t>
  </si>
  <si>
    <t>00042627</t>
  </si>
  <si>
    <t>BH2325322</t>
  </si>
  <si>
    <t>00042628</t>
  </si>
  <si>
    <t>BH2325323</t>
  </si>
  <si>
    <t>00042629</t>
  </si>
  <si>
    <t>HBTL25012081</t>
  </si>
  <si>
    <t>HBTL25012082</t>
  </si>
  <si>
    <t>BH2325600</t>
  </si>
  <si>
    <t>00044223</t>
  </si>
  <si>
    <t>BH2325601</t>
  </si>
  <si>
    <t>00044224</t>
  </si>
  <si>
    <t>BH2325602</t>
  </si>
  <si>
    <t>00044225</t>
  </si>
  <si>
    <t>BH2325603</t>
  </si>
  <si>
    <t>00044226</t>
  </si>
  <si>
    <t>BTLHN2304/086</t>
  </si>
  <si>
    <t>BH2325886</t>
  </si>
  <si>
    <t>00045856</t>
  </si>
  <si>
    <t>BH2325887</t>
  </si>
  <si>
    <t>00045857</t>
  </si>
  <si>
    <t>BH2325888</t>
  </si>
  <si>
    <t>00045858</t>
  </si>
  <si>
    <t>BTLHN2304/087</t>
  </si>
  <si>
    <t>NVK2502/197</t>
  </si>
  <si>
    <t>Kết chuyển công nợ phải thu từ EASY MART qua GTGL _Tháng 7/2025 _EASY MART</t>
  </si>
  <si>
    <t>NVK2502/198</t>
  </si>
  <si>
    <t>Điều chỉnh tăng công nợ phải thu 131 cho khớp công nợ thực tế_Tháng 7/2025 _Easymart</t>
  </si>
  <si>
    <t>BH2326119</t>
  </si>
  <si>
    <t>00048844</t>
  </si>
  <si>
    <t>BTLHN2304/112</t>
  </si>
  <si>
    <t>BH2326336</t>
  </si>
  <si>
    <t>00049368</t>
  </si>
  <si>
    <t>BH2326337</t>
  </si>
  <si>
    <t>00049369</t>
  </si>
  <si>
    <t>BH2326338</t>
  </si>
  <si>
    <t>00049370</t>
  </si>
  <si>
    <t>BTLHN2304/111</t>
  </si>
  <si>
    <t>BH2328443</t>
  </si>
  <si>
    <t>00052636</t>
  </si>
  <si>
    <t>BH2330144</t>
  </si>
  <si>
    <t>00056290</t>
  </si>
  <si>
    <t>BH2330145</t>
  </si>
  <si>
    <t>00056291</t>
  </si>
  <si>
    <t>NVK2502/206</t>
  </si>
  <si>
    <t>Chiết khấu Tháng 8/2025_EASYMART</t>
  </si>
  <si>
    <t>BH2330174</t>
  </si>
  <si>
    <t>00056476</t>
  </si>
  <si>
    <t>HN/HT2025090025</t>
  </si>
  <si>
    <t>Hàng trả - EASY+GTGT - easymarte07 (Phiếu trả ngày: 05/09/2025) - EASYMART S2.03 VINHOME SMARTCITY</t>
  </si>
  <si>
    <t>HN/HT2025090026</t>
  </si>
  <si>
    <t>Hàng trả - EASY+GTGT - easymarte08 (Phiếu trả ngày: 05/09/2025) - EASYMART S2.05 VINHOMES SMARTCITY</t>
  </si>
  <si>
    <t>HN/HT2025090029</t>
  </si>
  <si>
    <t>Hàng trả - EASY+GTGT - easymart (Phiếu trả ngày: 05/09/2025) -easymartE07- EASYMART S2.03 VINHOME SMARTCITY</t>
  </si>
  <si>
    <t>HN/HT2025090031</t>
  </si>
  <si>
    <t>ĐÃ KIỂM TRA -Hàng trả - EASY+GTGT - easymart (Phiếu trả ngày: 06/09/2025) - EASYMART The Terra An Hưng, Hà Đông, HN</t>
  </si>
  <si>
    <t>BH2331627</t>
  </si>
  <si>
    <t>00057951</t>
  </si>
  <si>
    <t>BH2331628</t>
  </si>
  <si>
    <t>00057952</t>
  </si>
  <si>
    <t>BH2331629</t>
  </si>
  <si>
    <t>00057953</t>
  </si>
  <si>
    <t>BH2358192</t>
  </si>
  <si>
    <t>00059676</t>
  </si>
  <si>
    <t>BH2358193</t>
  </si>
  <si>
    <t>00059677</t>
  </si>
  <si>
    <t>BH2358195</t>
  </si>
  <si>
    <t>00059678</t>
  </si>
  <si>
    <t>BH2358196</t>
  </si>
  <si>
    <t>00059679</t>
  </si>
  <si>
    <t>BH2358198</t>
  </si>
  <si>
    <t>00059680</t>
  </si>
  <si>
    <t>HN/HT2025090092</t>
  </si>
  <si>
    <t>Hàng trả - Easymart Mipec Rubik360 - easymart (Phiếu trả ngày: 16/09/2025)- phiếu: THN006054</t>
  </si>
  <si>
    <t>HN/HT2025090120</t>
  </si>
  <si>
    <t>Hàng trả - gtgl0002 - (Phiếu trả ngày: 18/09/2025) - phiếu: THN006077</t>
  </si>
  <si>
    <t>BH202509891</t>
  </si>
  <si>
    <t>00061409</t>
  </si>
  <si>
    <t>BH202509892</t>
  </si>
  <si>
    <t>00061410</t>
  </si>
  <si>
    <t>BH202509893</t>
  </si>
  <si>
    <t>00061411</t>
  </si>
  <si>
    <t>BH2359987</t>
  </si>
  <si>
    <t>00063461</t>
  </si>
  <si>
    <t>BH2359988</t>
  </si>
  <si>
    <t>00063462</t>
  </si>
  <si>
    <t>BH2359989</t>
  </si>
  <si>
    <t>00063463</t>
  </si>
  <si>
    <t>BH2359990</t>
  </si>
  <si>
    <t>00063464</t>
  </si>
  <si>
    <t>BH2359991</t>
  </si>
  <si>
    <t>00063465</t>
  </si>
  <si>
    <t>BH2360880</t>
  </si>
  <si>
    <t>00065695</t>
  </si>
  <si>
    <t>BH2360881</t>
  </si>
  <si>
    <t>00065696</t>
  </si>
  <si>
    <t>BH2360882</t>
  </si>
  <si>
    <t>00065697</t>
  </si>
  <si>
    <t>BH2360883</t>
  </si>
  <si>
    <t>00065698</t>
  </si>
  <si>
    <t>BH2362201</t>
  </si>
  <si>
    <t>00067218</t>
  </si>
  <si>
    <t>BH2362202</t>
  </si>
  <si>
    <t>00067219</t>
  </si>
  <si>
    <t>BH2362204</t>
  </si>
  <si>
    <t>00067220</t>
  </si>
  <si>
    <t>BH2362205</t>
  </si>
  <si>
    <t>00067221</t>
  </si>
  <si>
    <t>BH2363492</t>
  </si>
  <si>
    <t>00069242</t>
  </si>
  <si>
    <t>Bán hàng cho CÔNG TY CỔ PHẦN THƯƠNG MẠI VÀ DỊCH VỤ EASYMART theo hóa đơn 00069242</t>
  </si>
  <si>
    <t>BH2363494</t>
  </si>
  <si>
    <t>00069244</t>
  </si>
  <si>
    <t>Bán hàng cho CÔNG TY CỔ PHẦN THƯƠNG MẠI VÀ DỊCH VỤ EASYMART theo hóa đơn 00069244</t>
  </si>
  <si>
    <t>BH2363496</t>
  </si>
  <si>
    <t>00069245</t>
  </si>
  <si>
    <t>BH2363497</t>
  </si>
  <si>
    <t>00069246</t>
  </si>
  <si>
    <t>BH2365042</t>
  </si>
  <si>
    <t>00071357</t>
  </si>
  <si>
    <t>HN/HT2025090109</t>
  </si>
  <si>
    <t>ĐÃ KIỂM TRA - Hàng trả - EASY+GTGT - easymarte04 (Phiếu trả ngày: 22/08/2025)- phiếu: THN005798</t>
  </si>
  <si>
    <t>Số nhà 19, ngách 371/53 đường Đại Mỗ, Phường Tây Mỗ, Thành phố Hà Nội, Việt Nam</t>
  </si>
  <si>
    <t>BH2319467</t>
  </si>
  <si>
    <t>00000102</t>
  </si>
  <si>
    <t>CÔNG TY TNHH GTGL VIỆT NAM / Easymart 47 Nguyễn Tuân</t>
  </si>
  <si>
    <t>BH2319721</t>
  </si>
  <si>
    <t>00001891</t>
  </si>
  <si>
    <t>BH2320136</t>
  </si>
  <si>
    <t>00004738</t>
  </si>
  <si>
    <t>BH2320661</t>
  </si>
  <si>
    <t>00007131</t>
  </si>
  <si>
    <t>BH2321102</t>
  </si>
  <si>
    <t>00012315</t>
  </si>
  <si>
    <t>BH2321224</t>
  </si>
  <si>
    <t>00012718</t>
  </si>
  <si>
    <t>BH2321610</t>
  </si>
  <si>
    <t>00015977</t>
  </si>
  <si>
    <t>BH2322474</t>
  </si>
  <si>
    <t>00022231</t>
  </si>
  <si>
    <t>BH2322750</t>
  </si>
  <si>
    <t>00023811</t>
  </si>
  <si>
    <t>BH2323393</t>
  </si>
  <si>
    <t>00028335</t>
  </si>
  <si>
    <t>BH2323699</t>
  </si>
  <si>
    <t>00031212</t>
  </si>
  <si>
    <t>BH2323945</t>
  </si>
  <si>
    <t>00032985</t>
  </si>
  <si>
    <t>BH2324630</t>
  </si>
  <si>
    <t>00037184</t>
  </si>
  <si>
    <t>BH2324836</t>
  </si>
  <si>
    <t>00038983</t>
  </si>
  <si>
    <t>BH2325069</t>
  </si>
  <si>
    <t>00041027</t>
  </si>
  <si>
    <t>BH2325320</t>
  </si>
  <si>
    <t>00042626</t>
  </si>
  <si>
    <t>BH2325889</t>
  </si>
  <si>
    <t>00045859</t>
  </si>
  <si>
    <t>BH2326118</t>
  </si>
  <si>
    <t>00048843</t>
  </si>
  <si>
    <t>BH2326335</t>
  </si>
  <si>
    <t>00049367</t>
  </si>
  <si>
    <t>BH2328444</t>
  </si>
  <si>
    <t>00052637</t>
  </si>
  <si>
    <t>BH2329956</t>
  </si>
  <si>
    <t>00054500</t>
  </si>
  <si>
    <t>BH2331626</t>
  </si>
  <si>
    <t>00057950</t>
  </si>
  <si>
    <t>BH2358190</t>
  </si>
  <si>
    <t>00059675</t>
  </si>
  <si>
    <t>BH202509894</t>
  </si>
  <si>
    <t>00061412</t>
  </si>
  <si>
    <t>BH2359986</t>
  </si>
  <si>
    <t>00063460</t>
  </si>
  <si>
    <t>HBTL2311/4265</t>
  </si>
  <si>
    <t>Hàng Trả - Easymart 47 Nguyễn Tuân - gtgl0002</t>
  </si>
  <si>
    <t>HBTL25010736</t>
  </si>
  <si>
    <t>Hàng trả - Easymart 47 Nguyễn Tuân - gtgl001</t>
  </si>
  <si>
    <t>HBTL25010382</t>
  </si>
  <si>
    <t>HBTL25010735</t>
  </si>
  <si>
    <t>HBTL25010742</t>
  </si>
  <si>
    <t>Hàng trả - Easymart 47 Nguyễn Tuân - gtgl0001</t>
  </si>
  <si>
    <t>HBTL25010937</t>
  </si>
  <si>
    <t>Hàng Trả - CÔNG TY TNHH GTGL VIỆT NAM / Easymart 47 Nguyễn Tuân - gtgl0002</t>
  </si>
  <si>
    <t>HBTL25011149</t>
  </si>
  <si>
    <t>Hàng Trả - CÔNG TY TNHH GTGL VIỆT NAM / Easymart 47 Nguyễn Tuân- phiếu : THN004651 - gtgl0002</t>
  </si>
  <si>
    <t>HBTL25012117</t>
  </si>
  <si>
    <t>00000129</t>
  </si>
  <si>
    <t>HBTL25012110</t>
  </si>
  <si>
    <t>00000184</t>
  </si>
  <si>
    <t>HN/HT2025090066</t>
  </si>
  <si>
    <t>Hàng trả - EASY+GTGT - easymart (Phiếu trả ngày: 12/09/2025) - CÔNG TY TNHH GTGL VIỆT NAM / Easymart 47 Nguyễn Tuân</t>
  </si>
  <si>
    <t>NVK2502/205</t>
  </si>
  <si>
    <t>Chiết khấu Tháng 8/2025_GTGL</t>
  </si>
  <si>
    <t>BH2360879</t>
  </si>
  <si>
    <t>00065694</t>
  </si>
  <si>
    <t>BH2362203</t>
  </si>
  <si>
    <t>00067222</t>
  </si>
  <si>
    <t>BH2363493</t>
  </si>
  <si>
    <t>00069243</t>
  </si>
  <si>
    <t>Bán hàng cho CÔNG TY TNHH GTGL VIỆT NAM theo hóa đơn 00069243</t>
  </si>
  <si>
    <t>BH2365041</t>
  </si>
  <si>
    <t>00071356</t>
  </si>
  <si>
    <t>Bán hàng cho CÔNG TY TNHH GTGL VIỆT NAM theo hóa đơn 00071356</t>
  </si>
  <si>
    <t>BH2319541</t>
  </si>
  <si>
    <t>Bán hàng CÔNG TY CỔ PHẦN TRANG TRẠI TOMITA VIỆT NAM theo hóa đơn 00001116</t>
  </si>
  <si>
    <t>BH2319762</t>
  </si>
  <si>
    <t>Bán hàng CÔNG TY CỔ PHẦN TRANG TRẠI TOMITA VIỆT NAM theo hóa đơn 00002632</t>
  </si>
  <si>
    <t>BH2320068</t>
  </si>
  <si>
    <t>Bán hàng CÔNG TY CỔ PHẦN TRANG TRẠI TOMITA VIỆT NAM theo hóa đơn 00004549</t>
  </si>
  <si>
    <t>BH2320212</t>
  </si>
  <si>
    <t>Bán hàng CÔNG TY CỔ PHẦN TRANG TRẠI TOMITA VIỆT NAM theo hóa đơn 00005071</t>
  </si>
  <si>
    <t>BH2320471</t>
  </si>
  <si>
    <t>Bán hàng CÔNG TY CỔ PHẦN TRANG TRẠI TOMITA VIỆT NAM theo hóa đơn 00006943</t>
  </si>
  <si>
    <t>BH2320846</t>
  </si>
  <si>
    <t>Bán hàng CÔNG TY CỔ PHẦN TRANG TRẠI TOMITA VIỆT NAM theo hóa đơn 00008866</t>
  </si>
  <si>
    <t>BH2321174</t>
  </si>
  <si>
    <t>Bán hàng CÔNG TY CỔ PHẦN TRANG TRẠI TOMITA VIỆT NAM theo hóa đơn 00012629</t>
  </si>
  <si>
    <t>HBTL25010554</t>
  </si>
  <si>
    <t>Hàng trả - Tomita</t>
  </si>
  <si>
    <t>BH2321402</t>
  </si>
  <si>
    <t>Bán hàng CÔNG TY CỔ PHẦN TRANG TRẠI TOMITA VIỆT NAM theo hóa đơn 00014498</t>
  </si>
  <si>
    <t>HBTL25010579</t>
  </si>
  <si>
    <t>Hàng Trả - Tomita Mart - Tây Mỗ 4 - Tomita0005</t>
  </si>
  <si>
    <t>BH2321736</t>
  </si>
  <si>
    <t>Bán hàng CÔNG TY CỔ PHẦN TRANG TRẠI TOMITA VIỆT NAM theo hóa đơn 00016955</t>
  </si>
  <si>
    <t>BH2322001</t>
  </si>
  <si>
    <t>Bán hàng CÔNG TY CỔ PHẦN TRANG TRẠI TOMITA VIỆT NAM theo hóa đơn 00018917</t>
  </si>
  <si>
    <t>BH2322267</t>
  </si>
  <si>
    <t>Bán hàng CÔNG TY CỔ PHẦN TRANG TRẠI TOMITA VIỆT NAM theo hóa đơn 00021603</t>
  </si>
  <si>
    <t>BH2322748</t>
  </si>
  <si>
    <t>Bán hàng CÔNG TY CỔ PHẦN TRANG TRẠI TOMITA VIỆT NAM theo hóa đơn 00023809</t>
  </si>
  <si>
    <t>BH2323038</t>
  </si>
  <si>
    <t>Bán hàng CÔNG TY CỔ PHẦN TRANG TRẠI TOMITA VIỆT NAM theo hóa đơn 00026335</t>
  </si>
  <si>
    <t>BH2323376</t>
  </si>
  <si>
    <t>Bán hàng CÔNG TY CỔ PHẦN TRANG TRẠI TOMITA VIỆT NAM theo hóa đơn 00028318</t>
  </si>
  <si>
    <t>BH2323631</t>
  </si>
  <si>
    <t>Bán hàng CÔNG TY CỔ PHẦN TRANG TRẠI TOMITA VIỆT NAM theo hóa đơn 00031087</t>
  </si>
  <si>
    <t>BH2323854</t>
  </si>
  <si>
    <t>Bán hàng CÔNG TY CỔ PHẦN TRANG TRẠI TOMITA VIỆT NAM theo hóa đơn 00032777</t>
  </si>
  <si>
    <t>BH2324215</t>
  </si>
  <si>
    <t>Bán hàng CÔNG TY CỔ PHẦN TRANG TRẠI TOMITA VIỆT NAM theo hóa đơn 00035498</t>
  </si>
  <si>
    <t>BH2324473</t>
  </si>
  <si>
    <t>Bán hàng CÔNG TY CỔ PHẦN TRANG TRẠI TOMITA VIỆT NAM theo hóa đơn 00036697</t>
  </si>
  <si>
    <t>BH2324718</t>
  </si>
  <si>
    <t>Bán hàng CÔNG TY CỔ PHẦN TRANG TRẠI TOMITA VIỆT NAM theo hóa đơn 00038761</t>
  </si>
  <si>
    <t>BH2324915</t>
  </si>
  <si>
    <t>Bán hàng CÔNG TY CỔ PHẦN TRANG TRẠI TOMITA VIỆT NAM theo hóa đơn 00040169</t>
  </si>
  <si>
    <t>BH2325146</t>
  </si>
  <si>
    <t>Bán hàng CÔNG TY CỔ PHẦN TRANG TRẠI TOMITA VIỆT NAM theo hóa đơn 00041904</t>
  </si>
  <si>
    <t>BH2325607</t>
  </si>
  <si>
    <t>Bán hàng CÔNG TY CỔ PHẦN TRANG TRẠI TOMITA VIỆT NAM theo hóa đơn 00044230</t>
  </si>
  <si>
    <t>BTLHN2304/088</t>
  </si>
  <si>
    <t>Hàng trả -CÔNG TY CỔ PHẦN TRANG TRẠI TOMITA VIỆT NAM</t>
  </si>
  <si>
    <t>BH2326067</t>
  </si>
  <si>
    <t>Bán hàng CÔNG TY CỔ PHẦN TRANG TRẠI TOMITA VIỆT NAM theo hóa đơn 00047655</t>
  </si>
  <si>
    <t>BH2326813</t>
  </si>
  <si>
    <t>Bán hàng CÔNG TY CỔ PHẦN TRANG TRẠI TOMITA VIỆT NAM theo hóa đơn 00050899</t>
  </si>
  <si>
    <t>BTLHN2304/113</t>
  </si>
  <si>
    <t>Hàng Trả - CÔNG TY CỔ PHẦN TRANG TRẠI TOMITA VIỆT NAM - TOMITA</t>
  </si>
  <si>
    <t>BH2328501</t>
  </si>
  <si>
    <t>Bán hàng CÔNG TY CỔ PHẦN TRANG TRẠI TOMITA VIỆT NAM theo hóa đơn 00052638</t>
  </si>
  <si>
    <t>BH2330337</t>
  </si>
  <si>
    <t>Bán hàng CÔNG TY CỔ PHẦN TRANG TRẠI TOMITA VIỆT NAM theo hóa đơn 00056477</t>
  </si>
  <si>
    <t>BH2358645</t>
  </si>
  <si>
    <t>Bán hàng CÔNG TY CỔ PHẦN TRANG TRẠI TOMITA VIỆT NAM theo hóa đơn 00059740</t>
  </si>
  <si>
    <t>BH20259438</t>
  </si>
  <si>
    <t>CÔNG TY CỔ PHẦN TRANG TRẠI TOMITA VIỆT NAM</t>
  </si>
  <si>
    <t>BH2359838</t>
  </si>
  <si>
    <t>Bán hàng CÔNG TY CỔ PHẦN TRANG TRẠI TOMITA VIỆT NAM theo hóa đơn 00063432</t>
  </si>
  <si>
    <t>BH2360435</t>
  </si>
  <si>
    <t>Bán hàng CÔNG TY CỔ PHẦN TRANG TRẠI TOMITA VIỆT NAM theo hóa đơn 00065402</t>
  </si>
  <si>
    <t>BH2360797</t>
  </si>
  <si>
    <t>Bán hàng CÔNG TY CỔ PHẦN TRANG TRẠI TOMITA VIỆT NAM theo hóa đơn 00065676</t>
  </si>
  <si>
    <t>BH2360798</t>
  </si>
  <si>
    <t>Tomita Mart - 15 Villa 2 Huyndai</t>
  </si>
  <si>
    <t>BH2362440</t>
  </si>
  <si>
    <t>Bán hàng CÔNG TY CỔ PHẦN TRANG TRẠI TOMITA VIỆT NAM theo hóa đơn 00068442</t>
  </si>
  <si>
    <t>Bán hàng CÔNG TY CỔ PHẦN TRANG TRẠI TOMITA VIỆT NAM theo hóa đơn 00070381</t>
  </si>
  <si>
    <t>BH2319462</t>
  </si>
  <si>
    <t>CÔNG TY TNHH ĐẦU TƯ VÀ PHÁT TRIỂN TTM FARM</t>
  </si>
  <si>
    <t>BH2319566</t>
  </si>
  <si>
    <t>BH2319545</t>
  </si>
  <si>
    <t>HBTL25010142</t>
  </si>
  <si>
    <t>TTMFARM - Sảnh Park 9 Times City</t>
  </si>
  <si>
    <t>BH2319718</t>
  </si>
  <si>
    <t>BH2319717</t>
  </si>
  <si>
    <t>BH2319788</t>
  </si>
  <si>
    <t>HBTL25010141</t>
  </si>
  <si>
    <t>TTMFARM - Sảnh Park 5 Times City</t>
  </si>
  <si>
    <t>BH2320037</t>
  </si>
  <si>
    <t>BH2320132</t>
  </si>
  <si>
    <t>BH2320131</t>
  </si>
  <si>
    <t>BH2320130</t>
  </si>
  <si>
    <t>BH2320129</t>
  </si>
  <si>
    <t>BH2320262</t>
  </si>
  <si>
    <t>BH2320200</t>
  </si>
  <si>
    <t>BH2320370</t>
  </si>
  <si>
    <t>BH2320416</t>
  </si>
  <si>
    <t>BH2320420</t>
  </si>
  <si>
    <t>BH2320618</t>
  </si>
  <si>
    <t>BH2320779</t>
  </si>
  <si>
    <t>BH2320883</t>
  </si>
  <si>
    <t>BH2321049</t>
  </si>
  <si>
    <t>HBTL25010253</t>
  </si>
  <si>
    <t>BH2321062</t>
  </si>
  <si>
    <t>BH2321192</t>
  </si>
  <si>
    <t>BH2321215</t>
  </si>
  <si>
    <t>BH2321200</t>
  </si>
  <si>
    <t>BH2321328</t>
  </si>
  <si>
    <t>BH2321396</t>
  </si>
  <si>
    <t>BH2321395</t>
  </si>
  <si>
    <t>BH2321737</t>
  </si>
  <si>
    <t>BH2321728</t>
  </si>
  <si>
    <t>BH2321727</t>
  </si>
  <si>
    <t>BH2321767</t>
  </si>
  <si>
    <t>BH2322052</t>
  </si>
  <si>
    <t>BH2322050</t>
  </si>
  <si>
    <t>BH2322088</t>
  </si>
  <si>
    <t>BH2322087</t>
  </si>
  <si>
    <t>BH2322086</t>
  </si>
  <si>
    <t>BH2322335</t>
  </si>
  <si>
    <t>BH2322374</t>
  </si>
  <si>
    <t>BH2322351</t>
  </si>
  <si>
    <t>BH2322350</t>
  </si>
  <si>
    <t>BH2322414</t>
  </si>
  <si>
    <t>BH2322531</t>
  </si>
  <si>
    <t>BH2322612</t>
  </si>
  <si>
    <t>BH2322611</t>
  </si>
  <si>
    <t>BH2322610</t>
  </si>
  <si>
    <t>BH2322609</t>
  </si>
  <si>
    <t>BH2322608</t>
  </si>
  <si>
    <t>BH2322607</t>
  </si>
  <si>
    <t>HBTL2508001777</t>
  </si>
  <si>
    <t>HBTL2508001778</t>
  </si>
  <si>
    <t>HBTL2508001776</t>
  </si>
  <si>
    <t>BH2322821</t>
  </si>
  <si>
    <t>BH2322841</t>
  </si>
  <si>
    <t>BH2323192</t>
  </si>
  <si>
    <t>BH2323190</t>
  </si>
  <si>
    <t>BH2323155</t>
  </si>
  <si>
    <t>BH2323198</t>
  </si>
  <si>
    <t>BH2323214</t>
  </si>
  <si>
    <t>BH2323461</t>
  </si>
  <si>
    <t>BH2323460</t>
  </si>
  <si>
    <t>BH2323453</t>
  </si>
  <si>
    <t>BH2323452</t>
  </si>
  <si>
    <t>BH2323649</t>
  </si>
  <si>
    <t>BH2323729</t>
  </si>
  <si>
    <t>HBTL25010551</t>
  </si>
  <si>
    <t>BH2324066</t>
  </si>
  <si>
    <t>BH2324065</t>
  </si>
  <si>
    <t>BH2324064</t>
  </si>
  <si>
    <t>BH2324063</t>
  </si>
  <si>
    <t>BH2324221</t>
  </si>
  <si>
    <t>BH2324256</t>
  </si>
  <si>
    <t>BH2324421</t>
  </si>
  <si>
    <t>BH2324404</t>
  </si>
  <si>
    <t>BH2324403</t>
  </si>
  <si>
    <t>BH2324615</t>
  </si>
  <si>
    <t>BH2324614</t>
  </si>
  <si>
    <t>BH2324611</t>
  </si>
  <si>
    <t>BH2324829</t>
  </si>
  <si>
    <t>BH2324882</t>
  </si>
  <si>
    <t>BH2325051</t>
  </si>
  <si>
    <t>BH2325050</t>
  </si>
  <si>
    <t>BH2325033</t>
  </si>
  <si>
    <t>BH2325029</t>
  </si>
  <si>
    <t>BH2324992</t>
  </si>
  <si>
    <t>HBTL25012291</t>
  </si>
  <si>
    <t>HBTL25012119</t>
  </si>
  <si>
    <t>HBTL25012292</t>
  </si>
  <si>
    <t>HBTL25012121</t>
  </si>
  <si>
    <t>HBTL25012290</t>
  </si>
  <si>
    <t>HBTL25012140</t>
  </si>
  <si>
    <t>HBTL25012120</t>
  </si>
  <si>
    <t>HBTL25012289</t>
  </si>
  <si>
    <t>BH2325166</t>
  </si>
  <si>
    <t>BH2325310</t>
  </si>
  <si>
    <t>BH2325309</t>
  </si>
  <si>
    <t>BH2325308</t>
  </si>
  <si>
    <t>BH2325598</t>
  </si>
  <si>
    <t>BH2325597</t>
  </si>
  <si>
    <t>BH2325586</t>
  </si>
  <si>
    <t>HBTL2508000057</t>
  </si>
  <si>
    <t>HBTL25012293</t>
  </si>
  <si>
    <t>BH2325674</t>
  </si>
  <si>
    <t>HBTL2508000058</t>
  </si>
  <si>
    <t>TTMFARM - Sảnh C 423 Minh Khai</t>
  </si>
  <si>
    <t>BH2325918</t>
  </si>
  <si>
    <t>BH2325891</t>
  </si>
  <si>
    <t>HBTL25012135</t>
  </si>
  <si>
    <t>HBTL25012137</t>
  </si>
  <si>
    <t>HBTL25012136</t>
  </si>
  <si>
    <t>HBTL25012139</t>
  </si>
  <si>
    <t>HBTL2508000059</t>
  </si>
  <si>
    <t>TTMFARM - Sảnh Park 2 Times City</t>
  </si>
  <si>
    <t>BH2325921</t>
  </si>
  <si>
    <t>HBTL25012138</t>
  </si>
  <si>
    <t>BH2326197</t>
  </si>
  <si>
    <t>BH2326333</t>
  </si>
  <si>
    <t>BH2326474</t>
  </si>
  <si>
    <t>BH2326443</t>
  </si>
  <si>
    <t>BH2326499</t>
  </si>
  <si>
    <t>BH2327117</t>
  </si>
  <si>
    <t>BH2327116</t>
  </si>
  <si>
    <t>BTLHN2304/110</t>
  </si>
  <si>
    <t>BH2327548</t>
  </si>
  <si>
    <t>BH2327810</t>
  </si>
  <si>
    <t>BH2328806</t>
  </si>
  <si>
    <t>BH2329559</t>
  </si>
  <si>
    <t>BH2330161</t>
  </si>
  <si>
    <t>BH2330160</t>
  </si>
  <si>
    <t>BH2330200</t>
  </si>
  <si>
    <t>BH2330199</t>
  </si>
  <si>
    <t>BH2330198</t>
  </si>
  <si>
    <t>BH2331127</t>
  </si>
  <si>
    <t>BH2332003</t>
  </si>
  <si>
    <t>BH2332002</t>
  </si>
  <si>
    <t>BH2332036</t>
  </si>
  <si>
    <t>BH20259821</t>
  </si>
  <si>
    <t>TTMFARM - Số 2 TT1B Ngõ 622 Minh Khai</t>
  </si>
  <si>
    <t>BH20260171</t>
  </si>
  <si>
    <t>HN/HT2025090153</t>
  </si>
  <si>
    <t>TTMFARM - Tòa T3 Times City</t>
  </si>
  <si>
    <t>HN/HT2025090209</t>
  </si>
  <si>
    <t>HN/HT2025090154</t>
  </si>
  <si>
    <t>HN/HT2025090208</t>
  </si>
  <si>
    <t>HN/HT2025090207</t>
  </si>
  <si>
    <t>BH202509884</t>
  </si>
  <si>
    <t>BH2332349</t>
  </si>
  <si>
    <t>BH2359768</t>
  </si>
  <si>
    <t>BH2359767</t>
  </si>
  <si>
    <t>TTMFARM - Shophouse S1.0101.S19 Vinhome Ocean Park</t>
  </si>
  <si>
    <t>BH2359766</t>
  </si>
  <si>
    <t>BH2359765</t>
  </si>
  <si>
    <t>TTMFARM - Tòa T2 Times City</t>
  </si>
  <si>
    <t>BH2360466</t>
  </si>
  <si>
    <t>BH2360465</t>
  </si>
  <si>
    <t>TTMFARM - Số 2 TT1B Ngõ 622 Minh Khai ( SẢNH A 423 MINH KHAI)</t>
  </si>
  <si>
    <t>BH2361033</t>
  </si>
  <si>
    <t>BH2361032</t>
  </si>
  <si>
    <t>TTMFARM - G 378 Minh Khai</t>
  </si>
  <si>
    <t>BH2361031</t>
  </si>
  <si>
    <t>BH2365040</t>
  </si>
  <si>
    <t>BH2365039</t>
  </si>
  <si>
    <t>BH2365036</t>
  </si>
  <si>
    <t>BH2319543</t>
  </si>
  <si>
    <t>Ecomart chung cư GELEXIA, 885 Tam Trinh</t>
  </si>
  <si>
    <t>BH2319576</t>
  </si>
  <si>
    <t>Ecomart Tầng 1 Sảnh G5 CC Five Star Kim Giang, Thanh Xuân</t>
  </si>
  <si>
    <t>HBTL2311/4273</t>
  </si>
  <si>
    <t>Hàng Trả - Ecomart Tầng 1 Sảnh G5 CC Five Star Kim Giang, Thanh Xuân - Unit0011</t>
  </si>
  <si>
    <t>BH2319699</t>
  </si>
  <si>
    <t>Ecomart Lê Đức Thọ</t>
  </si>
  <si>
    <t>BH2319802</t>
  </si>
  <si>
    <t>Ecomart Lê Đức Thọ ( GIAO SỚM ĐỂ KHÁCH MUA VỀ QUÊ)</t>
  </si>
  <si>
    <t>BH2320396</t>
  </si>
  <si>
    <t>Bán Hàng Eco Mart SA3 Vin Smart City ( UNIT) ,  CK CỐ ĐỊNH 7%</t>
  </si>
  <si>
    <t>BH2320718</t>
  </si>
  <si>
    <t>Ecomart Tầng 1 Green Park</t>
  </si>
  <si>
    <t>HBTL25010179</t>
  </si>
  <si>
    <t>Hàng Trả - Ecomart Tầng 1 Green Park - Unit0003</t>
  </si>
  <si>
    <t>BH2320785</t>
  </si>
  <si>
    <t>Ecomart An Hưng, Hà Đông</t>
  </si>
  <si>
    <t>BH2320894</t>
  </si>
  <si>
    <t>BH2320900</t>
  </si>
  <si>
    <t>HBTL25010183</t>
  </si>
  <si>
    <t>Hàng Trả - Ecomart chung cư GELEXIA, 885 Tam Trinh - Unit0009</t>
  </si>
  <si>
    <t>BH2320953</t>
  </si>
  <si>
    <t>BH2320954</t>
  </si>
  <si>
    <t>Ecomart S2.12 Vinhome Ocean Park</t>
  </si>
  <si>
    <t>HBTL25010255</t>
  </si>
  <si>
    <t>Hàng Trả - Ecomart S2.12 Vinhome Ocean Park - Unit0004</t>
  </si>
  <si>
    <t>HBTL25010939</t>
  </si>
  <si>
    <t>Hàng trả - Ecomart Lê Đức Thọ - unit0013</t>
  </si>
  <si>
    <t>BH2321010</t>
  </si>
  <si>
    <t>Ecomart Helios 75 Tam Trinh</t>
  </si>
  <si>
    <t>HBTL25010254</t>
  </si>
  <si>
    <t>BH2321094</t>
  </si>
  <si>
    <t>BH2321133</t>
  </si>
  <si>
    <t>BH2321168</t>
  </si>
  <si>
    <t>Ecomart Tầng 1 chung cư Ecolife Tây Hồ</t>
  </si>
  <si>
    <t>BH2321169</t>
  </si>
  <si>
    <t>Ecomart Tầng 1 chưng cư Park Home</t>
  </si>
  <si>
    <t>HBTL25010518</t>
  </si>
  <si>
    <t>Hàng Trả - Ecomart Tầng 1 chung cư Ecolife Tây Hồ - Unit0010</t>
  </si>
  <si>
    <t>HBTL25010521</t>
  </si>
  <si>
    <t>Hàng Trả - Ecomart Tầng 1 chưng cư Park Home - Unit0007</t>
  </si>
  <si>
    <t>BH2321274</t>
  </si>
  <si>
    <t>BH2321323</t>
  </si>
  <si>
    <t>HBTL25010556</t>
  </si>
  <si>
    <t>Hàng Trả - Ecomart An Hưng, Hà Đông - Unit0012</t>
  </si>
  <si>
    <t>HBTL25010561</t>
  </si>
  <si>
    <t>BH2321422</t>
  </si>
  <si>
    <t>Ecomart chung cư OSAKA</t>
  </si>
  <si>
    <t>HBTL25010557</t>
  </si>
  <si>
    <t>Hàng Trả - Ecomart chung cư OSAKA - Unit0002</t>
  </si>
  <si>
    <t>BH2321450</t>
  </si>
  <si>
    <t>BH2321485</t>
  </si>
  <si>
    <t>BH2321549</t>
  </si>
  <si>
    <t>Eco Mart SA3 Vin Smart City, Nam Từ Liêm, thành phố Hà Nội</t>
  </si>
  <si>
    <t>HBTL25010578</t>
  </si>
  <si>
    <t>Hàng Trả - Eco Mart SA3 Vin Smart City ( UNIT) - KL00170</t>
  </si>
  <si>
    <t>BH2321608</t>
  </si>
  <si>
    <t>Ecomart Tầng 1, CT3, KĐT nam cường</t>
  </si>
  <si>
    <t>BH2321626</t>
  </si>
  <si>
    <t>HBTL25010570</t>
  </si>
  <si>
    <t>Hàng Trả - Ecomart Tầng 1, CT3, KĐT nam cường - Unit0008</t>
  </si>
  <si>
    <t>HBTL25010922</t>
  </si>
  <si>
    <t>HBTL25010571</t>
  </si>
  <si>
    <t>BH2321726</t>
  </si>
  <si>
    <t>BH2321768</t>
  </si>
  <si>
    <t>HBTL25012613</t>
  </si>
  <si>
    <t>Hàng Trả - Ecomart S2.12 Vinhomes Ocean Park</t>
  </si>
  <si>
    <t>BH2321816</t>
  </si>
  <si>
    <t>HBTL25010712</t>
  </si>
  <si>
    <t>BH2321853</t>
  </si>
  <si>
    <t>BH2321963</t>
  </si>
  <si>
    <t>HBTL25010729</t>
  </si>
  <si>
    <t>BH2322004</t>
  </si>
  <si>
    <t>BH2322007</t>
  </si>
  <si>
    <t>HBTL25010728</t>
  </si>
  <si>
    <t>BH2322098</t>
  </si>
  <si>
    <t>BH2322344</t>
  </si>
  <si>
    <t>Eco Mart SA3 Vin Smart City ( UNIT)</t>
  </si>
  <si>
    <t>HBTL25010932</t>
  </si>
  <si>
    <t>Hàng Trả - Eco Mart SA3 Vin Smart City - Unit0014</t>
  </si>
  <si>
    <t>BH2322373</t>
  </si>
  <si>
    <t>Ecomart S2.12 Vinhome Ocean Park ( UNIT)</t>
  </si>
  <si>
    <t>BH2322456</t>
  </si>
  <si>
    <t>BH2322466</t>
  </si>
  <si>
    <t>BH2322467</t>
  </si>
  <si>
    <t>BH2322535</t>
  </si>
  <si>
    <t>BH2322630</t>
  </si>
  <si>
    <t>Eco Mart SA3 Vin Smart City</t>
  </si>
  <si>
    <t>HBTL25012614</t>
  </si>
  <si>
    <t>Hàng Trả - Eco-Mart SA3 Vinhomes Smart City</t>
  </si>
  <si>
    <t>BH2322692</t>
  </si>
  <si>
    <t>HBTL25011133</t>
  </si>
  <si>
    <t>HBTL25012615</t>
  </si>
  <si>
    <t>Hàng Trả - Eco-Mart Hà Đông</t>
  </si>
  <si>
    <t>HBTL25011145</t>
  </si>
  <si>
    <t>BH2322908</t>
  </si>
  <si>
    <t>HBTL25011148</t>
  </si>
  <si>
    <t>Hàng Trả - Ecomart An Hưng, Hà Đông - phiếu : THN020591 - Unit0012</t>
  </si>
  <si>
    <t>HBTL25011144</t>
  </si>
  <si>
    <t>BH2323440</t>
  </si>
  <si>
    <t>BH2323495</t>
  </si>
  <si>
    <t>HBTL25011338</t>
  </si>
  <si>
    <t>BH2323497</t>
  </si>
  <si>
    <t>BH2323545</t>
  </si>
  <si>
    <t>BH2323596</t>
  </si>
  <si>
    <t>BH2323597</t>
  </si>
  <si>
    <t>HBTL25011337</t>
  </si>
  <si>
    <t>HBTL25011339</t>
  </si>
  <si>
    <t>BH2323612</t>
  </si>
  <si>
    <t>HBTL25011336</t>
  </si>
  <si>
    <t>Hàng Trả -Ecomart S2.12 Vinhome Ocean Park - Unit0004</t>
  </si>
  <si>
    <t>HBTL25012616</t>
  </si>
  <si>
    <t>Hàng Trả - Eco-Mart 75 Tam Trinh</t>
  </si>
  <si>
    <t>BH2323646</t>
  </si>
  <si>
    <t>BH2323721</t>
  </si>
  <si>
    <t>HBTL25011616</t>
  </si>
  <si>
    <t>Hàng Trả - Ecomart Tầng 1 Sảnh G5 CC Five Star Kim Giang, Thanh Xuân - phiếu:THN021114 - Unit0011</t>
  </si>
  <si>
    <t>BH2323780</t>
  </si>
  <si>
    <t>BH2323861</t>
  </si>
  <si>
    <t>HBTL25011670</t>
  </si>
  <si>
    <t>BH2323916</t>
  </si>
  <si>
    <t>BH2323960</t>
  </si>
  <si>
    <t>HBTL25011671</t>
  </si>
  <si>
    <t>HBTL25011672</t>
  </si>
  <si>
    <t>Hàng Trả - Ecomart Tầng 1 Sảnh G5 CC Five Star Kim Giang, Thanh Xuân - Unit0011 (ngày trả 2/6)</t>
  </si>
  <si>
    <t>HBTL25011674</t>
  </si>
  <si>
    <t>BH2324016</t>
  </si>
  <si>
    <t>HBTL25011677</t>
  </si>
  <si>
    <t>BH2324078</t>
  </si>
  <si>
    <t>HBTL25011673</t>
  </si>
  <si>
    <t>Hàng trả - Ecomart Tầng 1 Sảnh G5 CC Five Star Kim Giang, Thanh Xuân - Unit0011</t>
  </si>
  <si>
    <t>HBTL25012131</t>
  </si>
  <si>
    <t>Hàng Trả - Ecomart Helios 75 Tam Trinh - Unit0001</t>
  </si>
  <si>
    <t>BH2324337</t>
  </si>
  <si>
    <t>BH2324355</t>
  </si>
  <si>
    <t>HBTL25011719</t>
  </si>
  <si>
    <t>Hàng Trả - Ecomart chung cư OSAKA - Unit0002 (48 Ngọc Hồi)</t>
  </si>
  <si>
    <t>HBTL25011721</t>
  </si>
  <si>
    <t>HBTL25011723</t>
  </si>
  <si>
    <t>BH2324432</t>
  </si>
  <si>
    <t>HBTL25011725</t>
  </si>
  <si>
    <t>BH2324469</t>
  </si>
  <si>
    <t>Ecomart Tầng 1 chung cư Ecolife Tây Hồ, CK 7%</t>
  </si>
  <si>
    <t>HBTL25012130</t>
  </si>
  <si>
    <t>BH2324537</t>
  </si>
  <si>
    <t>BH2324613</t>
  </si>
  <si>
    <t>HBTL25012129</t>
  </si>
  <si>
    <t>HBTL25012132</t>
  </si>
  <si>
    <t>BH2324673</t>
  </si>
  <si>
    <t>BH2324699</t>
  </si>
  <si>
    <t>HBTL25012128</t>
  </si>
  <si>
    <t>BH2324820</t>
  </si>
  <si>
    <t>HBTL25012125</t>
  </si>
  <si>
    <t>HBTL25012126</t>
  </si>
  <si>
    <t>HBTL25012127</t>
  </si>
  <si>
    <t>HBTL25012610</t>
  </si>
  <si>
    <t>Hàng Trả - Ecomart Helios 75 Tam Trinh (Khách ghi Kim Giang) - Unit0001</t>
  </si>
  <si>
    <t>HBTL25012124</t>
  </si>
  <si>
    <t>BH2324946</t>
  </si>
  <si>
    <t>HBTL25012122</t>
  </si>
  <si>
    <t>Hàng Trả - Ecomart chung cư GELEXIA, 885 Tam Trinh - Unit0009 (CT2A)</t>
  </si>
  <si>
    <t>HBTL25012123</t>
  </si>
  <si>
    <t>BH2324990</t>
  </si>
  <si>
    <t>HBTL25012070</t>
  </si>
  <si>
    <t>Hàng Trả -Ecomart Tầng 1 Green Park - Unit0003</t>
  </si>
  <si>
    <t>BH2325338</t>
  </si>
  <si>
    <t>BH2325340</t>
  </si>
  <si>
    <t>HBTL25012079</t>
  </si>
  <si>
    <t>HBTL25012080</t>
  </si>
  <si>
    <t>BH2325383</t>
  </si>
  <si>
    <t>BH2325457</t>
  </si>
  <si>
    <t>BTLHN2304/130</t>
  </si>
  <si>
    <t>BTLHN2304/131</t>
  </si>
  <si>
    <t>BH2325581</t>
  </si>
  <si>
    <t>Hàng trả -Eco Mart SA3 Vin Smart City</t>
  </si>
  <si>
    <t>BTLHN2304/132</t>
  </si>
  <si>
    <t>Hàng Trả  - Ecomart Lê Đức Thọ  - Unit0013</t>
  </si>
  <si>
    <t>BH2325762</t>
  </si>
  <si>
    <t>Hàng trả -Ecomart S2.12 Vinhome Ocean Park -Unit0004</t>
  </si>
  <si>
    <t>Hàng trả -Eco Mart SA3 Vin Smart City-Unit0014</t>
  </si>
  <si>
    <t>BTLHN2304/083</t>
  </si>
  <si>
    <t>BTLHN2304/084</t>
  </si>
  <si>
    <t>BH2326373</t>
  </si>
  <si>
    <t>BTLHN2304/098</t>
  </si>
  <si>
    <t>BTLHN2304/094</t>
  </si>
  <si>
    <t>BH2326482</t>
  </si>
  <si>
    <t>BH2327115</t>
  </si>
  <si>
    <t>BH2327507</t>
  </si>
  <si>
    <t>BTLHN2304/109</t>
  </si>
  <si>
    <t>BTLHN2304/117</t>
  </si>
  <si>
    <t>HBTL2508000050</t>
  </si>
  <si>
    <t>BH2328807</t>
  </si>
  <si>
    <t>BH2330366</t>
  </si>
  <si>
    <t>Ecomart chung cư OSAKA, CHẠY KM GÀ MUỐI 500G X 10% VÀ CHÂN GIÒ MUỐI 300G X 10% TỪ NGÀY 1-9-2025 ĐẾN 30-9-2025</t>
  </si>
  <si>
    <t>BH2330367</t>
  </si>
  <si>
    <t>Ecomart Tầng 1 Green Park, CHẠY KM GÀ MUỐI 500G X 10% VÀ CHÂN GIÒ MUỐI 300G X 10% TỪ NGÀY 1-9-2025 ĐẾN 30-9-2025</t>
  </si>
  <si>
    <t>HN/HT2025090017</t>
  </si>
  <si>
    <t>Hàng trả - ST NHỎ - KHÁCH LẺ - unit (Phiếu trả ngày: 03/09/2025) - Ecomart chung cư GELEXIA, 885 Tam Trinh</t>
  </si>
  <si>
    <t>HN/HT2025090019</t>
  </si>
  <si>
    <t>Hàng trả - ST NHỎ - KHÁCH LẺ - unit (Phiếu trả ngày: 03/09/2025) - Ecomart chung cư OSAKA</t>
  </si>
  <si>
    <t>BH2330501</t>
  </si>
  <si>
    <t>Ecomart chung cư GELEXIA, 885 Tam Trinh, CHẠY KM GÀ MUỐI 500G X 10% VÀ CHÂN GIÒ MUỐI 300G X 10% TỪ NGÀY 1-9-2025 ĐẾN 30-9-2025</t>
  </si>
  <si>
    <t>BH2331155</t>
  </si>
  <si>
    <t>Ecomart S2.12 Vinhome Ocean Park, KM CHÂN GIÒ MUỐI 300G X 10% VÀ GÀ MUỐI 500G X 10% TỪ NGÀY 1-9 ĐẾN 30-9</t>
  </si>
  <si>
    <t>HN/HT2025090037</t>
  </si>
  <si>
    <t>Hàng trả - ST NHỎ - KHÁCH LẺ - unit (Phiếu trả ngày: 11/09/2025) - Ecomart S2.12 Vinhome Ocean Park</t>
  </si>
  <si>
    <t>BH2332004</t>
  </si>
  <si>
    <t>HN/HT2025090041</t>
  </si>
  <si>
    <t>Hàng trả - ST NHỎ - KHÁCH LẺ - unit (Phiếu trả ngày: 11/09/2025) - Ecomart Helios 75 Tam Trinh</t>
  </si>
  <si>
    <t>BH2358256</t>
  </si>
  <si>
    <t>BH20259651</t>
  </si>
  <si>
    <t>HN/HT2025090122</t>
  </si>
  <si>
    <t>ĐÃ KIỂM TRA - Hàng trả - Unit0011 - unit (Phiếu trả ngày: 19/09/2025) - Ecomart Tầng 1 Sảnh G5 CC Five Star Kim Giang, Thanh Xuân</t>
  </si>
  <si>
    <t>HN/HT2025090128</t>
  </si>
  <si>
    <t>Hàng trả - Ecomart Tầng 1 chung cư Ecolife Tây Hồ - unit0010 (Phiếu trả ngày: 19/09/2025)</t>
  </si>
  <si>
    <t>BH202510115</t>
  </si>
  <si>
    <t>BH2332350</t>
  </si>
  <si>
    <t>BH2361811</t>
  </si>
  <si>
    <t>Xuất kho bán hàng Ecomart chung cư OSAKA</t>
  </si>
  <si>
    <t>BH2322182</t>
  </si>
  <si>
    <t>Bán hàng Eco Mart SA3 Vin Smart City ( UNIT)</t>
  </si>
  <si>
    <t>HN/HT2025090288</t>
  </si>
  <si>
    <t>ĐÃ NHẬP - HÀNG TRẢ - Eco Mart SA3 Vin Smart City -Unit0014 - phiếu: THN000037 ( NGÀY 23-7-2025)</t>
  </si>
  <si>
    <t>BH2361628</t>
  </si>
  <si>
    <t>Bán hàng Eco Mart SA3 Vin Smart City</t>
  </si>
  <si>
    <t>BH2361838</t>
  </si>
  <si>
    <t>Bán hàng Ecomart Tầng 1 Green Park</t>
  </si>
  <si>
    <t>BH2361404</t>
  </si>
  <si>
    <t>Bán hàng Ecomart Tầng 1 Sảnh G5 CC Five Star Kim Giang, Thanh Xuân</t>
  </si>
  <si>
    <t>BH2360148</t>
  </si>
  <si>
    <t>Bán hàng Ecomart An Hưng, Hà Đông</t>
  </si>
  <si>
    <t>BH2363264</t>
  </si>
  <si>
    <t>Bán hàng Ecomart Tầng 1 chung cư Ecolife Tây Hồ</t>
  </si>
  <si>
    <t>BH2362709</t>
  </si>
  <si>
    <t>Bán hàng Ecomart Tầng 1, CT3, KĐT nam cường</t>
  </si>
  <si>
    <t>BH2363487</t>
  </si>
  <si>
    <t>Bán hàng Ecomart Tầng 1 chung cư Park Home</t>
  </si>
  <si>
    <t>BH2362828</t>
  </si>
  <si>
    <t>Bán hàng Ecomart S2.12 Vinhome Ocean Park</t>
  </si>
  <si>
    <t>BH2365037</t>
  </si>
  <si>
    <t>Bán hàng Ecomart Helios 75 Tam Trinh</t>
  </si>
  <si>
    <t>BH2361035</t>
  </si>
  <si>
    <t>BH2364964</t>
  </si>
  <si>
    <t>Bán hàng Ecomart chung cư OSAKA</t>
  </si>
  <si>
    <t>BH2364963</t>
  </si>
  <si>
    <t>BH2365198</t>
  </si>
  <si>
    <t>BH2364965</t>
  </si>
  <si>
    <t>Bán hàng Ecomart chung cư GELEXIA, 885 Tam Trinh</t>
  </si>
  <si>
    <t>BH2363706</t>
  </si>
  <si>
    <t>BH2340489</t>
  </si>
  <si>
    <t>00004516</t>
  </si>
  <si>
    <t>CÔNG TY CP VIETNAM FRUITS AND MORE</t>
  </si>
  <si>
    <t>BH2341583</t>
  </si>
  <si>
    <t>00008171</t>
  </si>
  <si>
    <t>BH2342382</t>
  </si>
  <si>
    <t>00010790</t>
  </si>
  <si>
    <t>BH2344899</t>
  </si>
  <si>
    <t>00017495</t>
  </si>
  <si>
    <t>BH2344986</t>
  </si>
  <si>
    <t>00018464</t>
  </si>
  <si>
    <t>BH2347080</t>
  </si>
  <si>
    <t>00025402</t>
  </si>
  <si>
    <t>BH2349218</t>
  </si>
  <si>
    <t>00031107</t>
  </si>
  <si>
    <t>BH2351245</t>
  </si>
  <si>
    <t>00036982</t>
  </si>
  <si>
    <t>ĐƠN FRUIT&amp;MORE</t>
  </si>
  <si>
    <t>BH2352692</t>
  </si>
  <si>
    <t>00042644</t>
  </si>
  <si>
    <t>ĐƠN FRUIT&amp;MORE 1</t>
  </si>
  <si>
    <t>TBH0160</t>
  </si>
  <si>
    <t>00045712</t>
  </si>
  <si>
    <t>ĐƠN FRUITS&amp;MORE 21/7</t>
  </si>
  <si>
    <t>BH2358477</t>
  </si>
  <si>
    <t>00059501</t>
  </si>
  <si>
    <t>ĐƠN FRUITS 11/9</t>
  </si>
  <si>
    <t>BH2370854</t>
  </si>
  <si>
    <t>00070448</t>
  </si>
  <si>
    <t>Bán hàng cho CÔNG TY CP VIETNAM FRUITS AND MORE theo hóa đơn 00070448</t>
  </si>
  <si>
    <t>00003070</t>
  </si>
  <si>
    <t>00003373</t>
  </si>
  <si>
    <t>00006646</t>
  </si>
  <si>
    <t>00008661</t>
  </si>
  <si>
    <t>00010507</t>
  </si>
  <si>
    <t>00011165</t>
  </si>
  <si>
    <t>00014493</t>
  </si>
  <si>
    <t>00015311</t>
  </si>
  <si>
    <t>00017317</t>
  </si>
  <si>
    <t>00018824</t>
  </si>
  <si>
    <t>00020082</t>
  </si>
  <si>
    <t>00021963</t>
  </si>
  <si>
    <t>00025205</t>
  </si>
  <si>
    <t>00025206</t>
  </si>
  <si>
    <t>00025356</t>
  </si>
  <si>
    <t>00025357</t>
  </si>
  <si>
    <t>00026704</t>
  </si>
  <si>
    <t>00032361</t>
  </si>
  <si>
    <t>00035448</t>
  </si>
  <si>
    <t>00036096</t>
  </si>
  <si>
    <t>00037091</t>
  </si>
  <si>
    <t>00038956</t>
  </si>
  <si>
    <t>00041009</t>
  </si>
  <si>
    <t>00041082</t>
  </si>
  <si>
    <t>00045101</t>
  </si>
  <si>
    <t>00047633</t>
  </si>
  <si>
    <t>00047634</t>
  </si>
  <si>
    <t>00050686</t>
  </si>
  <si>
    <t>00050687</t>
  </si>
  <si>
    <t>00050690</t>
  </si>
  <si>
    <t>00050733</t>
  </si>
  <si>
    <t>00052653</t>
  </si>
  <si>
    <t>ACM – GAR</t>
  </si>
  <si>
    <t>ACM - GRE</t>
  </si>
  <si>
    <t>ACM – HL7</t>
  </si>
  <si>
    <t>ACM - HL6</t>
  </si>
  <si>
    <t>ACM - SOM</t>
  </si>
  <si>
    <t>00051036</t>
  </si>
  <si>
    <t>00052364</t>
  </si>
  <si>
    <t>00054200</t>
  </si>
  <si>
    <t>00054201</t>
  </si>
  <si>
    <t>00054153</t>
  </si>
  <si>
    <t>00054487</t>
  </si>
  <si>
    <t>00056394</t>
  </si>
  <si>
    <t>00000024</t>
  </si>
  <si>
    <t>00001835</t>
  </si>
  <si>
    <t>00003443</t>
  </si>
  <si>
    <t>00006069</t>
  </si>
  <si>
    <t>00010236</t>
  </si>
  <si>
    <t>00012790</t>
  </si>
  <si>
    <t>00017321</t>
  </si>
  <si>
    <t>00019133</t>
  </si>
  <si>
    <t>00022020</t>
  </si>
  <si>
    <t>00024104</t>
  </si>
  <si>
    <t>00025462</t>
  </si>
  <si>
    <t>00026691</t>
  </si>
  <si>
    <t>00026692</t>
  </si>
  <si>
    <t>00026693</t>
  </si>
  <si>
    <t>00028523</t>
  </si>
  <si>
    <t>00031078</t>
  </si>
  <si>
    <t>00031362</t>
  </si>
  <si>
    <t>00031365</t>
  </si>
  <si>
    <t>00034390</t>
  </si>
  <si>
    <t>00034392</t>
  </si>
  <si>
    <t>00035978</t>
  </si>
  <si>
    <t>00036463</t>
  </si>
  <si>
    <t>00037334</t>
  </si>
  <si>
    <t>00037356</t>
  </si>
  <si>
    <t>00037357</t>
  </si>
  <si>
    <t>00037358</t>
  </si>
  <si>
    <t>00039059</t>
  </si>
  <si>
    <t>00039060</t>
  </si>
  <si>
    <t>00040846</t>
  </si>
  <si>
    <t>00042525</t>
  </si>
  <si>
    <t>00043869</t>
  </si>
  <si>
    <t>00045714</t>
  </si>
  <si>
    <t>00048376</t>
  </si>
  <si>
    <t>00049953</t>
  </si>
  <si>
    <t>00050858</t>
  </si>
  <si>
    <t>00051975</t>
  </si>
  <si>
    <t>00051976</t>
  </si>
  <si>
    <t>00052608</t>
  </si>
  <si>
    <t>00055775</t>
  </si>
  <si>
    <t>00055777</t>
  </si>
  <si>
    <t>00001077</t>
  </si>
  <si>
    <t>00001674</t>
  </si>
  <si>
    <t>00002789</t>
  </si>
  <si>
    <t>00003441</t>
  </si>
  <si>
    <t>00006533</t>
  </si>
  <si>
    <t>00006798</t>
  </si>
  <si>
    <t>00007095</t>
  </si>
  <si>
    <t>00009691</t>
  </si>
  <si>
    <t>00012312</t>
  </si>
  <si>
    <t>00014884</t>
  </si>
  <si>
    <t>00014885</t>
  </si>
  <si>
    <t>00017312</t>
  </si>
  <si>
    <t>00019265</t>
  </si>
  <si>
    <t>00020623</t>
  </si>
  <si>
    <t>00023768</t>
  </si>
  <si>
    <t>00024990</t>
  </si>
  <si>
    <t>00025311</t>
  </si>
  <si>
    <t>00026834</t>
  </si>
  <si>
    <t>00027822</t>
  </si>
  <si>
    <t>00031195</t>
  </si>
  <si>
    <t>00033958</t>
  </si>
  <si>
    <t>00035992</t>
  </si>
  <si>
    <t>00037088</t>
  </si>
  <si>
    <t>00038222</t>
  </si>
  <si>
    <t>00040861</t>
  </si>
  <si>
    <t>00041858</t>
  </si>
  <si>
    <t>00043941</t>
  </si>
  <si>
    <t>00048770</t>
  </si>
  <si>
    <t>00050275</t>
  </si>
  <si>
    <t>00050276</t>
  </si>
  <si>
    <t>00050277</t>
  </si>
  <si>
    <t>00053687</t>
  </si>
  <si>
    <t>00054171</t>
  </si>
  <si>
    <t>00056342</t>
  </si>
  <si>
    <t>BH2339679</t>
  </si>
  <si>
    <t>00001741</t>
  </si>
  <si>
    <t>ACM - NEW</t>
  </si>
  <si>
    <t>BH2340103</t>
  </si>
  <si>
    <t>00003125</t>
  </si>
  <si>
    <t>ACM - ORC</t>
  </si>
  <si>
    <t>BH2340157</t>
  </si>
  <si>
    <t>00003182</t>
  </si>
  <si>
    <t>ACM - CON</t>
  </si>
  <si>
    <t>BH2340168</t>
  </si>
  <si>
    <t>00003220</t>
  </si>
  <si>
    <t>BH2340445</t>
  </si>
  <si>
    <t>00003586</t>
  </si>
  <si>
    <t>BH2340446</t>
  </si>
  <si>
    <t>00003587</t>
  </si>
  <si>
    <t>BH2340478</t>
  </si>
  <si>
    <t>00003622</t>
  </si>
  <si>
    <t>BH2340521</t>
  </si>
  <si>
    <t>00004695</t>
  </si>
  <si>
    <t>BH2340547</t>
  </si>
  <si>
    <t>00004730</t>
  </si>
  <si>
    <t>BH2340549</t>
  </si>
  <si>
    <t>00004732</t>
  </si>
  <si>
    <t>ACM - CAO</t>
  </si>
  <si>
    <t>BH2340552</t>
  </si>
  <si>
    <t>00004735</t>
  </si>
  <si>
    <t>ACM - TRO</t>
  </si>
  <si>
    <t>BH2341102</t>
  </si>
  <si>
    <t>00005366</t>
  </si>
  <si>
    <t>BH2341273</t>
  </si>
  <si>
    <t>00006317</t>
  </si>
  <si>
    <t>BH2341406</t>
  </si>
  <si>
    <t>00006650</t>
  </si>
  <si>
    <t>BH2341517</t>
  </si>
  <si>
    <t>00006811</t>
  </si>
  <si>
    <t>BH2341526</t>
  </si>
  <si>
    <t>00006818</t>
  </si>
  <si>
    <t>BH2341543</t>
  </si>
  <si>
    <t>00006838</t>
  </si>
  <si>
    <t>BH2341698</t>
  </si>
  <si>
    <t>00007075</t>
  </si>
  <si>
    <t>BH2342008</t>
  </si>
  <si>
    <t>00008668</t>
  </si>
  <si>
    <t>BH2342309</t>
  </si>
  <si>
    <t>00010245</t>
  </si>
  <si>
    <t>BH2342483</t>
  </si>
  <si>
    <t>00010541</t>
  </si>
  <si>
    <t>BH2343053</t>
  </si>
  <si>
    <t>00012510</t>
  </si>
  <si>
    <t>BH2343480</t>
  </si>
  <si>
    <t>00014260</t>
  </si>
  <si>
    <t>BH2343579</t>
  </si>
  <si>
    <t>00014353</t>
  </si>
  <si>
    <t>BH2343917</t>
  </si>
  <si>
    <t>00015589</t>
  </si>
  <si>
    <t>BH2344278</t>
  </si>
  <si>
    <t>00015942</t>
  </si>
  <si>
    <t>BH2344370</t>
  </si>
  <si>
    <t>00016591</t>
  </si>
  <si>
    <t>BH2344708</t>
  </si>
  <si>
    <t>00017347</t>
  </si>
  <si>
    <t>BH2344720</t>
  </si>
  <si>
    <t>00017355</t>
  </si>
  <si>
    <t>BH2344934</t>
  </si>
  <si>
    <t>00017524</t>
  </si>
  <si>
    <t>BH2345366</t>
  </si>
  <si>
    <t>00018927</t>
  </si>
  <si>
    <t>BH2345384</t>
  </si>
  <si>
    <t>00018943</t>
  </si>
  <si>
    <t>BH2345398</t>
  </si>
  <si>
    <t>00018957</t>
  </si>
  <si>
    <t>BH2345526</t>
  </si>
  <si>
    <t>00019100</t>
  </si>
  <si>
    <t>AEON Citimart - Sunrise</t>
  </si>
  <si>
    <t>BH2345807</t>
  </si>
  <si>
    <t>00020584</t>
  </si>
  <si>
    <t>BH2345863</t>
  </si>
  <si>
    <t>00020694</t>
  </si>
  <si>
    <t>BH2345864</t>
  </si>
  <si>
    <t>00020695</t>
  </si>
  <si>
    <t>BH2345866</t>
  </si>
  <si>
    <t>00020696</t>
  </si>
  <si>
    <t>BH2345949</t>
  </si>
  <si>
    <t>00021583</t>
  </si>
  <si>
    <t>BH2345966</t>
  </si>
  <si>
    <t>00021599</t>
  </si>
  <si>
    <t>BH2346034</t>
  </si>
  <si>
    <t>00021935</t>
  </si>
  <si>
    <t>ACM - HUN</t>
  </si>
  <si>
    <t>BH2346086</t>
  </si>
  <si>
    <t>00022009</t>
  </si>
  <si>
    <t>BH2346376</t>
  </si>
  <si>
    <t>00023097</t>
  </si>
  <si>
    <t>BH2346377</t>
  </si>
  <si>
    <t>00023098</t>
  </si>
  <si>
    <t>BH2346471</t>
  </si>
  <si>
    <t>00023451</t>
  </si>
  <si>
    <t>BH2346566</t>
  </si>
  <si>
    <t>00023645</t>
  </si>
  <si>
    <t>BH2346662</t>
  </si>
  <si>
    <t>00023767</t>
  </si>
  <si>
    <t>BH2346769</t>
  </si>
  <si>
    <t>00023845</t>
  </si>
  <si>
    <t>BH2346930</t>
  </si>
  <si>
    <t>00024648</t>
  </si>
  <si>
    <t>BH2346935</t>
  </si>
  <si>
    <t>00024652</t>
  </si>
  <si>
    <t>BH2346968</t>
  </si>
  <si>
    <t>00024950</t>
  </si>
  <si>
    <t>BH2347327</t>
  </si>
  <si>
    <t>00025238</t>
  </si>
  <si>
    <t>HBTL25011251</t>
  </si>
  <si>
    <t>00000010</t>
  </si>
  <si>
    <t>BH2347408</t>
  </si>
  <si>
    <t>00025373</t>
  </si>
  <si>
    <t>BH2347480</t>
  </si>
  <si>
    <t>00026094</t>
  </si>
  <si>
    <t>BH2347482</t>
  </si>
  <si>
    <t>00026096</t>
  </si>
  <si>
    <t>BH2347594</t>
  </si>
  <si>
    <t>00026299</t>
  </si>
  <si>
    <t>BH2347870</t>
  </si>
  <si>
    <t>00026758</t>
  </si>
  <si>
    <t>BH2347881</t>
  </si>
  <si>
    <t>00026770</t>
  </si>
  <si>
    <t>ACM - SUN</t>
  </si>
  <si>
    <t>BH2348291</t>
  </si>
  <si>
    <t>00028252</t>
  </si>
  <si>
    <t>BH2348312</t>
  </si>
  <si>
    <t>00028293</t>
  </si>
  <si>
    <t>BH2348422</t>
  </si>
  <si>
    <t>00029065</t>
  </si>
  <si>
    <t>BH2348579</t>
  </si>
  <si>
    <t>00029275</t>
  </si>
  <si>
    <t>BH2348595</t>
  </si>
  <si>
    <t>00029287</t>
  </si>
  <si>
    <t>BH2348624</t>
  </si>
  <si>
    <t>00029298</t>
  </si>
  <si>
    <t>BH2348665</t>
  </si>
  <si>
    <t>00029707</t>
  </si>
  <si>
    <t>BH2348810</t>
  </si>
  <si>
    <t>00029826</t>
  </si>
  <si>
    <t>BH2349098</t>
  </si>
  <si>
    <t>00030823</t>
  </si>
  <si>
    <t>BH2349272</t>
  </si>
  <si>
    <t>00031174</t>
  </si>
  <si>
    <t>BH2349373</t>
  </si>
  <si>
    <t>00031277</t>
  </si>
  <si>
    <t>BH2349384</t>
  </si>
  <si>
    <t>00031287</t>
  </si>
  <si>
    <t>BH2349580</t>
  </si>
  <si>
    <t>00032307</t>
  </si>
  <si>
    <t>BH2349689</t>
  </si>
  <si>
    <t>00032338</t>
  </si>
  <si>
    <t>BH2349794</t>
  </si>
  <si>
    <t>00032753</t>
  </si>
  <si>
    <t>BH2349938</t>
  </si>
  <si>
    <t>00032939</t>
  </si>
  <si>
    <t>BH2349946</t>
  </si>
  <si>
    <t>00032945</t>
  </si>
  <si>
    <t>HBTL25011633</t>
  </si>
  <si>
    <t>00000026</t>
  </si>
  <si>
    <t>BH2350495</t>
  </si>
  <si>
    <t>00034516</t>
  </si>
  <si>
    <t>BH2350620</t>
  </si>
  <si>
    <t>00035328</t>
  </si>
  <si>
    <t>BH2350834</t>
  </si>
  <si>
    <t>00035868</t>
  </si>
  <si>
    <t>BH2350875</t>
  </si>
  <si>
    <t>00035971</t>
  </si>
  <si>
    <t>BH2350876</t>
  </si>
  <si>
    <t>00035972</t>
  </si>
  <si>
    <t>ACM - NAM</t>
  </si>
  <si>
    <t>BH2351081</t>
  </si>
  <si>
    <t>00036161</t>
  </si>
  <si>
    <t>BH2351130</t>
  </si>
  <si>
    <t>00036627</t>
  </si>
  <si>
    <t>BH2351168</t>
  </si>
  <si>
    <t>00036665</t>
  </si>
  <si>
    <t>BH2351172</t>
  </si>
  <si>
    <t>00036668</t>
  </si>
  <si>
    <t>BH2351551</t>
  </si>
  <si>
    <t>00038307</t>
  </si>
  <si>
    <t>PO-2226280-1 - ACM - NEW</t>
  </si>
  <si>
    <t>BH2351569</t>
  </si>
  <si>
    <t>00038324</t>
  </si>
  <si>
    <t>PO-2225672-1 - ACM - CON</t>
  </si>
  <si>
    <t>BH2351815</t>
  </si>
  <si>
    <t>00038830</t>
  </si>
  <si>
    <t>PO-2228224-1 - ACM - SUN</t>
  </si>
  <si>
    <t>BH2351835</t>
  </si>
  <si>
    <t>00038850</t>
  </si>
  <si>
    <t>PO-2228223-1 - ACM - TRO</t>
  </si>
  <si>
    <t>BH2351846</t>
  </si>
  <si>
    <t>00038863</t>
  </si>
  <si>
    <t>PO-2227661-1 - ACM - ORC</t>
  </si>
  <si>
    <t>BH2351963</t>
  </si>
  <si>
    <t>00039215</t>
  </si>
  <si>
    <t>PO-2228890-1 - ACM - CAO</t>
  </si>
  <si>
    <t>BH2352247</t>
  </si>
  <si>
    <t>00040703</t>
  </si>
  <si>
    <t>PO-2230583-1 - ACM - HUN</t>
  </si>
  <si>
    <t>BH2352322</t>
  </si>
  <si>
    <t>00040776</t>
  </si>
  <si>
    <t>PO-2231036-1 - ACM - NEW</t>
  </si>
  <si>
    <t>BH2352544</t>
  </si>
  <si>
    <t>00041005</t>
  </si>
  <si>
    <t>PO-2231972-1 - ACM – HL7</t>
  </si>
  <si>
    <t>BH2352577</t>
  </si>
  <si>
    <t>00041083</t>
  </si>
  <si>
    <t>PO-2232743-1 - ACM - GRE</t>
  </si>
  <si>
    <t>BH2352749</t>
  </si>
  <si>
    <t>00042417</t>
  </si>
  <si>
    <t>PO-2234467-1 - ACM - CAO</t>
  </si>
  <si>
    <t>BH2353049</t>
  </si>
  <si>
    <t>00042739</t>
  </si>
  <si>
    <t>PO-2235422-1 - ACM - TRO</t>
  </si>
  <si>
    <t>BH2353116</t>
  </si>
  <si>
    <t>00043547</t>
  </si>
  <si>
    <t>PO-2237201-1 - ACM – GAR</t>
  </si>
  <si>
    <t>BH2353559</t>
  </si>
  <si>
    <t>00044941</t>
  </si>
  <si>
    <t>PO-2239470-1 - ACM - HUN</t>
  </si>
  <si>
    <t>BH2353560</t>
  </si>
  <si>
    <t>00044962</t>
  </si>
  <si>
    <t>PO-2239471-1 - ACM - NAM</t>
  </si>
  <si>
    <t>BH2353561</t>
  </si>
  <si>
    <t>00044963</t>
  </si>
  <si>
    <t>PO-2240119-1 - ACM – GAR</t>
  </si>
  <si>
    <t>TBH0008</t>
  </si>
  <si>
    <t>00045102</t>
  </si>
  <si>
    <t>PO-2239472-1 - ACM - ORC</t>
  </si>
  <si>
    <t>TBH0050</t>
  </si>
  <si>
    <t>00045515</t>
  </si>
  <si>
    <t>PO-2241229-1 - ACM – HL7</t>
  </si>
  <si>
    <t>TBH0152</t>
  </si>
  <si>
    <t>00045704</t>
  </si>
  <si>
    <t>PO-2242748-1 - ACM - CAO</t>
  </si>
  <si>
    <t>TBH0153</t>
  </si>
  <si>
    <t>00045705</t>
  </si>
  <si>
    <t>PO-2241970-1 - ACM - NEW</t>
  </si>
  <si>
    <t>TBH0216</t>
  </si>
  <si>
    <t>00045813</t>
  </si>
  <si>
    <t>PO-2242749-1 - ACM - CON</t>
  </si>
  <si>
    <t>BH2353919</t>
  </si>
  <si>
    <t>00045905</t>
  </si>
  <si>
    <t>PO-2244045-1 - ACM - TRO</t>
  </si>
  <si>
    <t>BH2353965</t>
  </si>
  <si>
    <t>00047120</t>
  </si>
  <si>
    <t>PO-2244044-1 - ACM - NAM</t>
  </si>
  <si>
    <t>HBTL25012160</t>
  </si>
  <si>
    <t>00000019</t>
  </si>
  <si>
    <t>Hàng trả - phiếu HT0009871 - acm0016</t>
  </si>
  <si>
    <t>HBTL25012161</t>
  </si>
  <si>
    <t>00000022</t>
  </si>
  <si>
    <t>Hàng trả - phiếu HT0009366 - acm0006</t>
  </si>
  <si>
    <t>BH2354217</t>
  </si>
  <si>
    <t>00047558</t>
  </si>
  <si>
    <t>PO-2246906-1 - ACM - GRE</t>
  </si>
  <si>
    <t>HBTL25012163</t>
  </si>
  <si>
    <t>00000030</t>
  </si>
  <si>
    <t>BH2354612</t>
  </si>
  <si>
    <t>00048812</t>
  </si>
  <si>
    <t>PO-2246908-1 - ACM - ORC</t>
  </si>
  <si>
    <t>BH2354850</t>
  </si>
  <si>
    <t>00049425</t>
  </si>
  <si>
    <t>PO-2251300-1 - ACM - NAM</t>
  </si>
  <si>
    <t>BH2355082</t>
  </si>
  <si>
    <t>00050694</t>
  </si>
  <si>
    <t>PO-2251774-1 - ACM - CAO</t>
  </si>
  <si>
    <t>HBTL2306/529</t>
  </si>
  <si>
    <t>00000020</t>
  </si>
  <si>
    <t>HBTL2306/520</t>
  </si>
  <si>
    <t>00000037</t>
  </si>
  <si>
    <t>HBTL2306/526</t>
  </si>
  <si>
    <t>00000015</t>
  </si>
  <si>
    <t>HBTL2306/528</t>
  </si>
  <si>
    <t>HBTL2306/523</t>
  </si>
  <si>
    <t>00000027</t>
  </si>
  <si>
    <t>HBTL2306/521</t>
  </si>
  <si>
    <t>HBTL2306/524</t>
  </si>
  <si>
    <t>00000018</t>
  </si>
  <si>
    <t>HBTL2306/525</t>
  </si>
  <si>
    <t>00000032</t>
  </si>
  <si>
    <t>HBTL2306/522</t>
  </si>
  <si>
    <t>00000016</t>
  </si>
  <si>
    <t>HBTL2306/527</t>
  </si>
  <si>
    <t>00000031</t>
  </si>
  <si>
    <t>BH2339041</t>
  </si>
  <si>
    <t>00074576</t>
  </si>
  <si>
    <t>Chi Nhánh Song Ngọc Food Bình Hưng</t>
  </si>
  <si>
    <t>BH2337211</t>
  </si>
  <si>
    <t>00068821</t>
  </si>
  <si>
    <t>BH2335419</t>
  </si>
  <si>
    <t>00063535</t>
  </si>
  <si>
    <t>BH2333603</t>
  </si>
  <si>
    <t>00056966</t>
  </si>
  <si>
    <t>BH2332640</t>
  </si>
  <si>
    <t>00052999</t>
  </si>
  <si>
    <t>BH2330988</t>
  </si>
  <si>
    <t>00044810</t>
  </si>
  <si>
    <t>BH2327272</t>
  </si>
  <si>
    <t>00027944</t>
  </si>
  <si>
    <t>00015934</t>
  </si>
  <si>
    <t>BH2323378</t>
  </si>
  <si>
    <t>00011508</t>
  </si>
  <si>
    <t>BH2321048</t>
  </si>
  <si>
    <t>00002264</t>
  </si>
  <si>
    <t>CHI NHÁNH CÔNG TY TNHH MTV SONG NGỌC</t>
  </si>
  <si>
    <t>BH2325437</t>
  </si>
  <si>
    <t>00020110</t>
  </si>
  <si>
    <t>BH2341888</t>
  </si>
  <si>
    <t>00008615</t>
  </si>
  <si>
    <t>Bán hàng cho CÔNG TY TNHH MTV SONG NGỌC theo hóa đơn 00008615</t>
  </si>
  <si>
    <t>BH2339841</t>
  </si>
  <si>
    <t>00001888</t>
  </si>
  <si>
    <t>SÀNH ĐIỆU Annam Gourmet Hai Bà Trưng</t>
  </si>
  <si>
    <t>BH2339899</t>
  </si>
  <si>
    <t>00002012</t>
  </si>
  <si>
    <t>SÀNH ĐIỆU Annam Gourmet Estella</t>
  </si>
  <si>
    <t>BH2339901</t>
  </si>
  <si>
    <t>00002035</t>
  </si>
  <si>
    <t>SÀNH ĐIỆU Annam Gourmet An Phú</t>
  </si>
  <si>
    <t>BH2339902</t>
  </si>
  <si>
    <t>00002036</t>
  </si>
  <si>
    <t>SÀNH ĐIỆU Annam Gourmet Feliz En Vista</t>
  </si>
  <si>
    <t>BH2339950</t>
  </si>
  <si>
    <t>00002604</t>
  </si>
  <si>
    <t>SÀNH ĐIỆU Annam Gourmet Saigon Center</t>
  </si>
  <si>
    <t>BH2339992</t>
  </si>
  <si>
    <t>00002811</t>
  </si>
  <si>
    <t>SÀNH ĐIỆU Annam Gourmet Phú Mỹ Hưng</t>
  </si>
  <si>
    <t>BH2340260</t>
  </si>
  <si>
    <t>00003380</t>
  </si>
  <si>
    <t>SÀNH ĐIỆU Annam Gourmet Nguyễn Văn Trỗi</t>
  </si>
  <si>
    <t>BH2340518</t>
  </si>
  <si>
    <t>00004729</t>
  </si>
  <si>
    <t>BH2340523</t>
  </si>
  <si>
    <t>00004702</t>
  </si>
  <si>
    <t>BH2340551</t>
  </si>
  <si>
    <t>00004734</t>
  </si>
  <si>
    <t>SÀNH ĐIỆU Annam Gourmet Q2 Terrace</t>
  </si>
  <si>
    <t>BH2501/00982</t>
  </si>
  <si>
    <t>00004722</t>
  </si>
  <si>
    <t>Chiết khấu thương mại</t>
  </si>
  <si>
    <t>BH2340584</t>
  </si>
  <si>
    <t>00004973</t>
  </si>
  <si>
    <t>BH2340585</t>
  </si>
  <si>
    <t>00004974</t>
  </si>
  <si>
    <t>MH002113</t>
  </si>
  <si>
    <t>142</t>
  </si>
  <si>
    <t>Phí trưng bày Quý 4/2024</t>
  </si>
  <si>
    <t>BH2341097</t>
  </si>
  <si>
    <t>00005363</t>
  </si>
  <si>
    <t>BH2341272</t>
  </si>
  <si>
    <t>00006316</t>
  </si>
  <si>
    <t>BH2341278</t>
  </si>
  <si>
    <t>00006329</t>
  </si>
  <si>
    <t>HBTL25010101</t>
  </si>
  <si>
    <t>00022445</t>
  </si>
  <si>
    <t>BH2341482</t>
  </si>
  <si>
    <t>00006766</t>
  </si>
  <si>
    <t>BH2341508</t>
  </si>
  <si>
    <t>00006803</t>
  </si>
  <si>
    <t>SÀNH ĐIỆU Annam Gourmet Ascentia</t>
  </si>
  <si>
    <t>BH2341509</t>
  </si>
  <si>
    <t>00006804</t>
  </si>
  <si>
    <t>BH2341510</t>
  </si>
  <si>
    <t>00006805</t>
  </si>
  <si>
    <t>BH2341657</t>
  </si>
  <si>
    <t>00006975</t>
  </si>
  <si>
    <t>BH2341699</t>
  </si>
  <si>
    <t>00007083</t>
  </si>
  <si>
    <t>BH2342003</t>
  </si>
  <si>
    <t>00008663</t>
  </si>
  <si>
    <t>BH2342007</t>
  </si>
  <si>
    <t>00008667</t>
  </si>
  <si>
    <t>BH2342362</t>
  </si>
  <si>
    <t>00010490</t>
  </si>
  <si>
    <t>BH2343024</t>
  </si>
  <si>
    <t>00012488</t>
  </si>
  <si>
    <t>BH2343298</t>
  </si>
  <si>
    <t>00012695</t>
  </si>
  <si>
    <t>BH2343338</t>
  </si>
  <si>
    <t>00013058</t>
  </si>
  <si>
    <t>BH2343766</t>
  </si>
  <si>
    <t>00015155</t>
  </si>
  <si>
    <t>BH2343902</t>
  </si>
  <si>
    <t>00015573</t>
  </si>
  <si>
    <t>BH2343908</t>
  </si>
  <si>
    <t>00015582</t>
  </si>
  <si>
    <t>BH2344202</t>
  </si>
  <si>
    <t>00015825</t>
  </si>
  <si>
    <t>BH2344276</t>
  </si>
  <si>
    <t>00015940</t>
  </si>
  <si>
    <t>BH2344454</t>
  </si>
  <si>
    <t>00016971</t>
  </si>
  <si>
    <t>BH2344935</t>
  </si>
  <si>
    <t>00017525</t>
  </si>
  <si>
    <t>BH2344938</t>
  </si>
  <si>
    <t>00017531</t>
  </si>
  <si>
    <t>BH2344941</t>
  </si>
  <si>
    <t>00017533</t>
  </si>
  <si>
    <t>BH2345719</t>
  </si>
  <si>
    <t>00020527</t>
  </si>
  <si>
    <t>BH2345823</t>
  </si>
  <si>
    <t>00020628</t>
  </si>
  <si>
    <t>BH2346037</t>
  </si>
  <si>
    <t>00021938</t>
  </si>
  <si>
    <t>BH2346185</t>
  </si>
  <si>
    <t>00022107</t>
  </si>
  <si>
    <t>BH2346565</t>
  </si>
  <si>
    <t>00023644</t>
  </si>
  <si>
    <t>BH2346932</t>
  </si>
  <si>
    <t>00024649</t>
  </si>
  <si>
    <t>BH2346916</t>
  </si>
  <si>
    <t>00024948</t>
  </si>
  <si>
    <t>BH2346969</t>
  </si>
  <si>
    <t>00024951</t>
  </si>
  <si>
    <t>BH2347062</t>
  </si>
  <si>
    <t>00025072</t>
  </si>
  <si>
    <t>BH2347756</t>
  </si>
  <si>
    <t>00026675</t>
  </si>
  <si>
    <t>BH2347808</t>
  </si>
  <si>
    <t>00026701</t>
  </si>
  <si>
    <t>BH2347809</t>
  </si>
  <si>
    <t>00026702</t>
  </si>
  <si>
    <t>BH2347982</t>
  </si>
  <si>
    <t>00026872</t>
  </si>
  <si>
    <t>BH2348247</t>
  </si>
  <si>
    <t>00028230</t>
  </si>
  <si>
    <t>BH2348251</t>
  </si>
  <si>
    <t>00028233</t>
  </si>
  <si>
    <t>HBTL25011576</t>
  </si>
  <si>
    <t>00053655</t>
  </si>
  <si>
    <t>BH2348439</t>
  </si>
  <si>
    <t>00029084</t>
  </si>
  <si>
    <t>BH2348440</t>
  </si>
  <si>
    <t>00029082</t>
  </si>
  <si>
    <t>BH2348620</t>
  </si>
  <si>
    <t>00029296</t>
  </si>
  <si>
    <t>BH2348666</t>
  </si>
  <si>
    <t>00029708</t>
  </si>
  <si>
    <t>BH2348814</t>
  </si>
  <si>
    <t>00029828</t>
  </si>
  <si>
    <t>MH002642</t>
  </si>
  <si>
    <t>1293</t>
  </si>
  <si>
    <t>Phí trưng bày Quý 1/2025</t>
  </si>
  <si>
    <t>BH2349374</t>
  </si>
  <si>
    <t>00031278</t>
  </si>
  <si>
    <t>BH2349547</t>
  </si>
  <si>
    <t>00032066</t>
  </si>
  <si>
    <t>BH2349905</t>
  </si>
  <si>
    <t>00032867</t>
  </si>
  <si>
    <t>BH2350228</t>
  </si>
  <si>
    <t>00033943</t>
  </si>
  <si>
    <t>BH2350617</t>
  </si>
  <si>
    <t>00035326</t>
  </si>
  <si>
    <t>BH2350816</t>
  </si>
  <si>
    <t>00035808</t>
  </si>
  <si>
    <t>BH2351085</t>
  </si>
  <si>
    <t>00036176</t>
  </si>
  <si>
    <t>BH2351100</t>
  </si>
  <si>
    <t>00036533</t>
  </si>
  <si>
    <t>BH2351240</t>
  </si>
  <si>
    <t>00036953</t>
  </si>
  <si>
    <t>AGMPO000529345 - SÀNH ĐIỆU Annam Gourmet Hai Bà Trưng</t>
  </si>
  <si>
    <t>BH2351374</t>
  </si>
  <si>
    <t>00037165</t>
  </si>
  <si>
    <t>AGMPO000529285 - SÀNH ĐIỆU Annam Gourmet Phú Mỹ Hưng</t>
  </si>
  <si>
    <t>BH2351665</t>
  </si>
  <si>
    <t>00038690</t>
  </si>
  <si>
    <t>AGMPO000534760 - SÀNH ĐIỆU Annam Gourmet Nguyễn Văn Trỗi</t>
  </si>
  <si>
    <t>BH2351818</t>
  </si>
  <si>
    <t>00038833</t>
  </si>
  <si>
    <t>AGMPO000536353 - SÀNH ĐIỆU Annam Gourmet Ascentia</t>
  </si>
  <si>
    <t>BH2351834</t>
  </si>
  <si>
    <t>00038849</t>
  </si>
  <si>
    <t>AGMPO000535331 - SÀNH ĐIỆU Annam Gourmet An Phú</t>
  </si>
  <si>
    <t>BH2352110</t>
  </si>
  <si>
    <t>00040141</t>
  </si>
  <si>
    <t>AGMPO000537448 - SÀNH ĐIỆU Annam Gourmet Estella</t>
  </si>
  <si>
    <t>BH2352145</t>
  </si>
  <si>
    <t>00040153</t>
  </si>
  <si>
    <t>AGMPO000538076 - SÀNH ĐIỆU Annam Gourmet Saigon Center</t>
  </si>
  <si>
    <t>BH2352630</t>
  </si>
  <si>
    <t>00041867</t>
  </si>
  <si>
    <t>AGMPO000540365 - SÀNH ĐIỆU Annam Gourmet Hai Bà Trưng</t>
  </si>
  <si>
    <t>BH2352685</t>
  </si>
  <si>
    <t>00042359</t>
  </si>
  <si>
    <t>AGMPO000544244 - SÀNH ĐIỆU Annam Gourmet An Phú</t>
  </si>
  <si>
    <t>BH2353112</t>
  </si>
  <si>
    <t>00043541</t>
  </si>
  <si>
    <t>AGMPO000550103 - SÀNH ĐIỆU Annam Gourmet Nguyễn Văn Trỗi</t>
  </si>
  <si>
    <t>BH2353395</t>
  </si>
  <si>
    <t>00044184</t>
  </si>
  <si>
    <t>AGMPO000554556 - SÀNH ĐIỆU Annam Gourmet An Phú</t>
  </si>
  <si>
    <t>BH2354438</t>
  </si>
  <si>
    <t>00001220</t>
  </si>
  <si>
    <t>Hàng Trả</t>
  </si>
  <si>
    <t>BH2354439</t>
  </si>
  <si>
    <t>00001219</t>
  </si>
  <si>
    <t>TBH0013</t>
  </si>
  <si>
    <t>00045104</t>
  </si>
  <si>
    <t>AGMPO000555188 - SÀNH ĐIỆU Annam Gourmet Saigon Center</t>
  </si>
  <si>
    <t>TBH0157</t>
  </si>
  <si>
    <t>00045709</t>
  </si>
  <si>
    <t>AGMPO000559268 - SÀNH ĐIỆU Annam Gourmet Q2 Terrace</t>
  </si>
  <si>
    <t>TBH0158</t>
  </si>
  <si>
    <t>00045710</t>
  </si>
  <si>
    <t>AGMPO000558410 - SÀNH ĐIỆU Annam Gourmet Estella</t>
  </si>
  <si>
    <t>TBH0240</t>
  </si>
  <si>
    <t>00045839</t>
  </si>
  <si>
    <t>AGMPO000560017 - SÀNH ĐIỆU Annam Gourmet Ascentia</t>
  </si>
  <si>
    <t>BH2354437</t>
  </si>
  <si>
    <t>00001262</t>
  </si>
  <si>
    <t>BH2354444</t>
  </si>
  <si>
    <t>00047820</t>
  </si>
  <si>
    <t>AGMPO000565943 - SÀNH ĐIỆU Annam Gourmet Ascentia</t>
  </si>
  <si>
    <t>BH2354796</t>
  </si>
  <si>
    <t>00049332</t>
  </si>
  <si>
    <t>AGMPO000570848 - SÀNH ĐIỆU Annam Gourmet Hai Bà Trưng</t>
  </si>
  <si>
    <t>BH2354802</t>
  </si>
  <si>
    <t>00049342</t>
  </si>
  <si>
    <t>AGMPO000569152 - SÀNH ĐIỆU Annam Gourmet Nguyễn Văn Trỗi</t>
  </si>
  <si>
    <t>BH2354847</t>
  </si>
  <si>
    <t>00049416</t>
  </si>
  <si>
    <t>AGMPO000570731 - SÀNH ĐIỆU Annam Gourmet An Phú</t>
  </si>
  <si>
    <t>BH2355210</t>
  </si>
  <si>
    <t>00050867</t>
  </si>
  <si>
    <t>AGMPO000574687 - SÀNH ĐIỆU Annam Gourmet Ascentia</t>
  </si>
  <si>
    <t>MDV/PVH/00040</t>
  </si>
  <si>
    <t>2307</t>
  </si>
  <si>
    <t>Phí trưng bày Quý 2/2025</t>
  </si>
  <si>
    <t>BH2355897</t>
  </si>
  <si>
    <t>00052596</t>
  </si>
  <si>
    <t>AGMPO000576904 - SÀNH ĐIỆU Annam Gourmet Phú Mỹ Hưng</t>
  </si>
  <si>
    <t>NVK2407/0002</t>
  </si>
  <si>
    <t>Điều chỉnh giảm tiền hàng, tiền thuế của doanh số kỳ quý 02/2025 do chiết khấu thương mại kèm bảng kê doanh số 02-2025/BKHD/NT-SD ngày 20/08/2025</t>
  </si>
  <si>
    <t>BH2356349</t>
  </si>
  <si>
    <t>00054192</t>
  </si>
  <si>
    <t>AGMPO000581338 - SÀNH ĐIỆU Annam Gourmet Estella</t>
  </si>
  <si>
    <t>BH2356734</t>
  </si>
  <si>
    <t>00055189</t>
  </si>
  <si>
    <t>AGMPO000588876 - SÀNH ĐIỆU Annam Gourmet Phú Mỹ Hưng</t>
  </si>
  <si>
    <t>BH2357065</t>
  </si>
  <si>
    <t>00055816</t>
  </si>
  <si>
    <t>AGMPO000590758 - SÀNH ĐIỆU Annam Gourmet Hai Bà Trưng</t>
  </si>
  <si>
    <t>BH2357092</t>
  </si>
  <si>
    <t>00056299</t>
  </si>
  <si>
    <t>AGMPO000590212 - SÀNH ĐIỆU Annam Gourmet An Phú</t>
  </si>
  <si>
    <t>BH2357219</t>
  </si>
  <si>
    <t>00056435</t>
  </si>
  <si>
    <t>AGMPO000592887 - SÀNH ĐIỆU Annam Gourmet Ascentia</t>
  </si>
  <si>
    <t>BH2358121</t>
  </si>
  <si>
    <t>00058969</t>
  </si>
  <si>
    <t>AGMPO000597471 - SÀNH ĐIỆU Annam Gourmet Estella</t>
  </si>
  <si>
    <t>BH2358467</t>
  </si>
  <si>
    <t>00059484</t>
  </si>
  <si>
    <t>AGMPO000601275 - SÀNH ĐIỆU Annam Gourmet Hai Bà Trưng</t>
  </si>
  <si>
    <t>BH2359131</t>
  </si>
  <si>
    <t>00061195</t>
  </si>
  <si>
    <t>AGMPO000606760 - SÀNH ĐIỆU Annam Gourmet Ascentia</t>
  </si>
  <si>
    <t>BH20251119</t>
  </si>
  <si>
    <t>00061463</t>
  </si>
  <si>
    <t>AGMPO000610062 - SÀNH ĐIỆU Annam Gourmet Q2 Terrace</t>
  </si>
  <si>
    <t>BH20250510</t>
  </si>
  <si>
    <t>00062766</t>
  </si>
  <si>
    <t>AGMPO000610933 - SÀNH ĐIỆU Annam Gourmet Estella</t>
  </si>
  <si>
    <t>BH/207/2025328</t>
  </si>
  <si>
    <t>00064749</t>
  </si>
  <si>
    <t>AGMPO000611948 - SÀNH ĐIỆU Annam Gourmet Saigon Center</t>
  </si>
  <si>
    <t>BH/207/2025621</t>
  </si>
  <si>
    <t>00065498</t>
  </si>
  <si>
    <t>AGMPO000618391 - SÀNH ĐIỆU Annam Gourmet Nguyễn Văn Trỗi</t>
  </si>
  <si>
    <t>BH/207/2025760</t>
  </si>
  <si>
    <t>00065653</t>
  </si>
  <si>
    <t>AGMPO000620517 - SÀNH ĐIỆU Annam Gourmet An Phú</t>
  </si>
  <si>
    <t>BH/207/2025824</t>
  </si>
  <si>
    <t>00065741</t>
  </si>
  <si>
    <t>AGMPO000622015 - SÀNH ĐIỆU Annam Gourmet Hai Bà Trưng</t>
  </si>
  <si>
    <t>BH/207/20251422</t>
  </si>
  <si>
    <t>00067039</t>
  </si>
  <si>
    <t>AGMPO000624045 - SÀNH ĐIỆU Annam Gourmet Estella</t>
  </si>
  <si>
    <t>BH2359308</t>
  </si>
  <si>
    <t>00068519</t>
  </si>
  <si>
    <t>AGMPO000628955 - SÀNH ĐIỆU Annam Gourmet Nguyễn Văn Trỗi</t>
  </si>
  <si>
    <t>BH2370596</t>
  </si>
  <si>
    <t>00069200</t>
  </si>
  <si>
    <t>AGMPO000633481 - SÀNH ĐIỆU Annam Gourmet An Phú</t>
  </si>
  <si>
    <t>BH2370608</t>
  </si>
  <si>
    <t>00069228</t>
  </si>
  <si>
    <t>AGMPO000632951 - SÀNH ĐIỆU Annam Gourmet Phú Mỹ Hưng</t>
  </si>
  <si>
    <t>BH2370836</t>
  </si>
  <si>
    <t>00070439</t>
  </si>
  <si>
    <t>AGMPO000634618 - SÀNH ĐIỆU Annam Gourmet Ascentia</t>
  </si>
  <si>
    <t>BH2372539</t>
  </si>
  <si>
    <t>00072369</t>
  </si>
  <si>
    <t>AGMPO000641318 - SÀNH ĐIỆU Annam Gourmet Saigon Center</t>
  </si>
  <si>
    <t>BH2319851</t>
  </si>
  <si>
    <t>00003112</t>
  </si>
  <si>
    <t>SÀNH ĐIỆU Long Biên</t>
  </si>
  <si>
    <t>BH2320812</t>
  </si>
  <si>
    <t>00008766</t>
  </si>
  <si>
    <t>SÀNH ĐIỆU 51 Xuân Diệu, Tây Hồ, HN</t>
  </si>
  <si>
    <t>BH2322200</t>
  </si>
  <si>
    <t>00020644</t>
  </si>
  <si>
    <t>HBTL25011087</t>
  </si>
  <si>
    <t>00024537</t>
  </si>
  <si>
    <t>Hàng trả - Annam Long Biên - sanhdieu9001</t>
  </si>
  <si>
    <t>00000797</t>
  </si>
  <si>
    <t>Hóa đơn điều chỉnh</t>
  </si>
  <si>
    <t>BH2323220</t>
  </si>
  <si>
    <t>00028066</t>
  </si>
  <si>
    <t>BH2323640</t>
  </si>
  <si>
    <t>00031102</t>
  </si>
  <si>
    <t>BH2325393</t>
  </si>
  <si>
    <t>00043581</t>
  </si>
  <si>
    <t>BH2325960</t>
  </si>
  <si>
    <t>00047145</t>
  </si>
  <si>
    <t>BH2326071</t>
  </si>
  <si>
    <t>00001249</t>
  </si>
  <si>
    <t>Bán hàng CÔNG TY TNHH PHÂN PHỐI SÀNH ĐIỆU - CHI NHÁNH HÀ NỘI</t>
  </si>
  <si>
    <t>NVK2502/201</t>
  </si>
  <si>
    <t>Điều chỉnh giảm công nợ phải thu 131 cho khớp công nợ thực tế (do điều chỉnh 2 hóa đơn 2024 vào tháng  3/25 ở PM 2024)_Tháng 7/2025 _Sành Điệu HN</t>
  </si>
  <si>
    <t>BH2326289</t>
  </si>
  <si>
    <t>00049265</t>
  </si>
  <si>
    <t>AGMPO000570256 - SÀNH ĐIỆU 51 Xuân Diệu, Tây Hồ, HN</t>
  </si>
  <si>
    <t>BH2327511</t>
  </si>
  <si>
    <t>00051925</t>
  </si>
  <si>
    <t>AGMPO000577343 - SÀNH ĐIỆU 51 Xuân Diệu, Tây Hồ, HN</t>
  </si>
  <si>
    <t>BH2331434</t>
  </si>
  <si>
    <t>00057773</t>
  </si>
  <si>
    <t>BH2361323</t>
  </si>
  <si>
    <t>00066852</t>
  </si>
  <si>
    <t>BH2363704</t>
  </si>
  <si>
    <t>00070380</t>
  </si>
  <si>
    <t>BH2341460</t>
  </si>
  <si>
    <t>00006746</t>
  </si>
  <si>
    <t>REAL FMART KDC Đại Phúc</t>
  </si>
  <si>
    <t>BH2319463</t>
  </si>
  <si>
    <t>00000067</t>
  </si>
  <si>
    <t>Bán hàng CÔNG TY TNHH VIỆT Ý HÀ NỘI CENTER theo hóa đơn 00000067</t>
  </si>
  <si>
    <t>BH2320398</t>
  </si>
  <si>
    <t>00005964</t>
  </si>
  <si>
    <t>Bán hàng CÔNG TY TNHH VIỆT Ý HÀ NỘI CENTER theo hóa đơn 00005964</t>
  </si>
  <si>
    <t>BH2321632</t>
  </si>
  <si>
    <t>00016689</t>
  </si>
  <si>
    <t>Việt Ý Tòa H2 Vinhomes Ocean Park 1, CK CỐ ĐỊNH 5% + 10% ĐƠN KHAI TRƯƠNG</t>
  </si>
  <si>
    <t>BH2322018</t>
  </si>
  <si>
    <t>00018963</t>
  </si>
  <si>
    <t>Việt Ý The Manor Park, Đại lộ Chu Văn An</t>
  </si>
  <si>
    <t>BH2322019</t>
  </si>
  <si>
    <t>00018964</t>
  </si>
  <si>
    <t>Bán hàng CÔNG TY TNHH VIỆT Ý HÀ NỘI CENTER theo hóa đơn 00018964</t>
  </si>
  <si>
    <t>HBTL25010573</t>
  </si>
  <si>
    <t>Hàng Trả - CÔNG TY TNHH VIỆT Ý HÀ NỘI CENTER - VIETY</t>
  </si>
  <si>
    <t>HBTL25010716</t>
  </si>
  <si>
    <t>Hàng Trả - Việt Ý The Manor Park, Đại lộ Chu Văn An - viety0001</t>
  </si>
  <si>
    <t>BH2322260</t>
  </si>
  <si>
    <t>00020754</t>
  </si>
  <si>
    <t>Bán hàng CÔNG TY TNHH VIỆT Ý HÀ NỘI CENTER theo hóa đơn 00020754</t>
  </si>
  <si>
    <t>BH2322424</t>
  </si>
  <si>
    <t>00022163</t>
  </si>
  <si>
    <t>Việt Ý Tòa H2 Vinhomes Ocean Park 1</t>
  </si>
  <si>
    <t>BH2322468</t>
  </si>
  <si>
    <t>00022202</t>
  </si>
  <si>
    <t>HBTL25010907</t>
  </si>
  <si>
    <t>HBTL25010935</t>
  </si>
  <si>
    <t>BH2323374</t>
  </si>
  <si>
    <t>00028312</t>
  </si>
  <si>
    <t>BH2323375</t>
  </si>
  <si>
    <t>00028317</t>
  </si>
  <si>
    <t>Việt Ý SP3B-33, Hải Âu 9, Vinhomes Ocean Park 1, ĐƠN KHAI TRƯƠNG CK 10% + 5% CK CỐ ĐỊNH</t>
  </si>
  <si>
    <t>BH2323788</t>
  </si>
  <si>
    <t>00032288</t>
  </si>
  <si>
    <t>Bán hàng CÔNG TY TNHH VIỆT Ý HÀ NỘI CENTER theo hóa đơn 00032288</t>
  </si>
  <si>
    <t>HBTL25011344</t>
  </si>
  <si>
    <t>HBTL25011757</t>
  </si>
  <si>
    <t>Hàng Trả - Việt Ý Kim Văn Kim Lũ - CÔNG TY TNHH VIỆT Ý HÀ NỘI CENTER - VIETY</t>
  </si>
  <si>
    <t>BH2324696</t>
  </si>
  <si>
    <t>00038382</t>
  </si>
  <si>
    <t>Bán hàng CÔNG TY TNHH VIỆT Ý HÀ NỘI CENTER theo hóa đơn 00038382</t>
  </si>
  <si>
    <t>BH2325569</t>
  </si>
  <si>
    <t>00044138</t>
  </si>
  <si>
    <t>BH2325878</t>
  </si>
  <si>
    <t>00045819</t>
  </si>
  <si>
    <t>Việt Ý SP02 Hải Âu 11, Vinhomes Ocean Park 1, CK CỐ ĐỊNH 5% + 10% ĐƠN KHAI TRƯƠNG</t>
  </si>
  <si>
    <t>HBTL25012069</t>
  </si>
  <si>
    <t>HBTL25012097</t>
  </si>
  <si>
    <t>HN/HT2025090287</t>
  </si>
  <si>
    <t>ĐÃ NHẬP - Việt Ý SP02 Hải Âu 11, Vinhomes Ocean Park 1 - phiếu: THN000050 ( Ngày 15-7-2025)</t>
  </si>
  <si>
    <t>HN/HT2025090286</t>
  </si>
  <si>
    <t>ĐÃ NHẬP - CÔNG TY TNHH VIỆT Ý HÀ NỘI CENTER - phiếu: THN000054 ( Ngày 23-7-2025)</t>
  </si>
  <si>
    <t>BTLHN2304/089</t>
  </si>
  <si>
    <t>Hàng Trả - Siêu Thị Việt Ý Kim Văn Kim Lũ - CÔNG TY TNHH VIỆT Ý HÀ NỘI CENTER - VIETY</t>
  </si>
  <si>
    <t>BH2326117</t>
  </si>
  <si>
    <t>00048842</t>
  </si>
  <si>
    <t>Bán hàng CÔNG TY TNHH VIỆT Ý HÀ NỘI CENTER theo hóa đơn 00048842</t>
  </si>
  <si>
    <t>BH2326405</t>
  </si>
  <si>
    <t>00050246</t>
  </si>
  <si>
    <t>Việt Ý SP02 Hải Âu 11, Vinhomes Ocean Park 1</t>
  </si>
  <si>
    <t>BH2327591</t>
  </si>
  <si>
    <t>00052383</t>
  </si>
  <si>
    <t>Bán hàng CÔNG TY TNHH VIỆT Ý HÀ NỘI CENTER theo hóa đơn 00052383</t>
  </si>
  <si>
    <t>BH2327607</t>
  </si>
  <si>
    <t>00052414</t>
  </si>
  <si>
    <t>BH2329251</t>
  </si>
  <si>
    <t>00054414</t>
  </si>
  <si>
    <t>Bán hàng CÔNG TY TNHH VIỆT Ý HÀ NỘI CENTER theo hóa đơn 00054414</t>
  </si>
  <si>
    <t>HBTL2508000053</t>
  </si>
  <si>
    <t>Hàng Trả - P3 Pavilion Premium Vinhome Ocean Park 1, Đa Tốn - viety0004</t>
  </si>
  <si>
    <t>HBTL25012976</t>
  </si>
  <si>
    <t>Hàng Trả - Siêu Thị Việt Ý Kim Văn Kim Lũ - CÔNG TY TNHH VIỆT Ý HÀ NỘI CENTER - VIETY - Phiếu: THN000371</t>
  </si>
  <si>
    <t>BH2330529</t>
  </si>
  <si>
    <t>00056595</t>
  </si>
  <si>
    <t>BH2331214</t>
  </si>
  <si>
    <t>00056704</t>
  </si>
  <si>
    <t>BH2331455</t>
  </si>
  <si>
    <t>00057826</t>
  </si>
  <si>
    <t>Bán hàng CÔNG TY TNHH VIỆT Ý HÀ NỘI CENTER theo hóa đơn 00057826</t>
  </si>
  <si>
    <t>BH20259650</t>
  </si>
  <si>
    <t>00061176</t>
  </si>
  <si>
    <t>Việt Ý Siêu thị Go Việt Hưng, ĐƠN KHAI TRƯƠNG CK 10% + CK CỐ ĐỊNH 5%</t>
  </si>
  <si>
    <t>HN/HT2025090005</t>
  </si>
  <si>
    <t>Hàng trả - ST NHỎ - KHÁCH LẺ - viety (Phiếu trả ngày: 03/09/2025)</t>
  </si>
  <si>
    <t>BH2359972</t>
  </si>
  <si>
    <t>00063456</t>
  </si>
  <si>
    <t>BH2360930</t>
  </si>
  <si>
    <t>00065979</t>
  </si>
  <si>
    <t>BH2319535</t>
  </si>
  <si>
    <t>Bán hàng CHỊ HÀ THỊ CÚC (READY MART)</t>
  </si>
  <si>
    <t>BH2319823</t>
  </si>
  <si>
    <t>BH2320425</t>
  </si>
  <si>
    <t>BH2320996</t>
  </si>
  <si>
    <t>HBTL25010250</t>
  </si>
  <si>
    <t>Hàng Trả - CHỊ HÀ THỊ CÚC (READY MART) - KL00090</t>
  </si>
  <si>
    <t>BH2321823</t>
  </si>
  <si>
    <t>HBTL25010714</t>
  </si>
  <si>
    <t>BH2322784</t>
  </si>
  <si>
    <t>BH2323425</t>
  </si>
  <si>
    <t>HN/HT2025090283</t>
  </si>
  <si>
    <t>ĐÃ NHẬP - HÀNG TRẢ - CHỊ HÀ THỊ CÚC (READY MART) - readymart001</t>
  </si>
  <si>
    <t>HN/HT2025090281</t>
  </si>
  <si>
    <t>ĐÃ NHẬP - CHỊ HÀ THỊ CÚC (READY MART) - readymart001</t>
  </si>
  <si>
    <t>HBTL25012095</t>
  </si>
  <si>
    <t>Hàng Trả - CHỊ HÀ THỊ CÚC (READY MART)  - readymart001</t>
  </si>
  <si>
    <t>HBTL25012096</t>
  </si>
  <si>
    <t>Hàng Trả - CHỊ HÀ THỊ CÚC (READY MART) - readymart001</t>
  </si>
  <si>
    <t>HN/HT2025090285</t>
  </si>
  <si>
    <t>BH2321825</t>
  </si>
  <si>
    <t>Bán hàng Hà Thị Cúc CS1 - Tòa C KVKL</t>
  </si>
  <si>
    <t>HBTL25012071</t>
  </si>
  <si>
    <t>Hàng Trả - Hà Thị Cúc CS1 - Tòa C KVKL - phiếu :THN000537 - readymart005</t>
  </si>
  <si>
    <t>BH2320199</t>
  </si>
  <si>
    <t>Bán hàng Hà Thị Cúc CS5 - Thông Tấn Xã</t>
  </si>
  <si>
    <t>BH2321824</t>
  </si>
  <si>
    <t>HBTL25011155</t>
  </si>
  <si>
    <t>HBTL25012072</t>
  </si>
  <si>
    <t>Hàng Trả - Hà Thị Cúc CS5 - Thông Tấn Xã - readymart006 - phiếu : THN000536</t>
  </si>
  <si>
    <t>HBTL25012094</t>
  </si>
  <si>
    <t>Hàng Trả - Hà Thị Cúc CS5 - Thông Tấn Xã -readymart006</t>
  </si>
  <si>
    <t>BH2362003</t>
  </si>
  <si>
    <t>BH2323639</t>
  </si>
  <si>
    <t>Ready mart - bến xe Giáp Bát</t>
  </si>
  <si>
    <t>BH2324217</t>
  </si>
  <si>
    <t>BH2324218</t>
  </si>
  <si>
    <t>Ready Mart - CS6 - K35 Tân Mai</t>
  </si>
  <si>
    <t>BH2324496</t>
  </si>
  <si>
    <t>CHỊ HÀ THỊ CÚC (READY MART)</t>
  </si>
  <si>
    <t>BH2324524</t>
  </si>
  <si>
    <t>BH2324525</t>
  </si>
  <si>
    <t>Hà Thị Cúc CS1 - Tòa C KVKL</t>
  </si>
  <si>
    <t>BH2324526</t>
  </si>
  <si>
    <t>Hà Thị Cúc CS5 - Thông Tấn Xã</t>
  </si>
  <si>
    <t>BH2324653</t>
  </si>
  <si>
    <t>Ready Mart - CS2 - Định Công</t>
  </si>
  <si>
    <t>BH2324719</t>
  </si>
  <si>
    <t>BH2325071</t>
  </si>
  <si>
    <t>BH2325072</t>
  </si>
  <si>
    <t>BH2325275</t>
  </si>
  <si>
    <t>BH2325771</t>
  </si>
  <si>
    <t>BH2326445</t>
  </si>
  <si>
    <t>BH2326504</t>
  </si>
  <si>
    <t>BH2327496</t>
  </si>
  <si>
    <t>BH2327506</t>
  </si>
  <si>
    <t>BH2329566</t>
  </si>
  <si>
    <t>BH2329567</t>
  </si>
  <si>
    <t>BH2330205</t>
  </si>
  <si>
    <t>BH2330502</t>
  </si>
  <si>
    <t>BH2330503</t>
  </si>
  <si>
    <t>BH2332049</t>
  </si>
  <si>
    <t>BH2332351</t>
  </si>
  <si>
    <t>BH2320140</t>
  </si>
  <si>
    <t>Bán hàng Ready mart - bến xe Giáp Bát</t>
  </si>
  <si>
    <t>BH2320995</t>
  </si>
  <si>
    <t>HBTL25010464</t>
  </si>
  <si>
    <t>Hàng trả - Ready mart - bến xe Giáp Bát - KL00114</t>
  </si>
  <si>
    <t>BH2321730</t>
  </si>
  <si>
    <t>BH2322149</t>
  </si>
  <si>
    <t>BH2323090</t>
  </si>
  <si>
    <t>HBTL25012073</t>
  </si>
  <si>
    <t>Hàng Trả - Ready mart - bến xe Giáp Bát - phiếu :THN000535 - readymart002</t>
  </si>
  <si>
    <t>HN/HT2025090137</t>
  </si>
  <si>
    <t>Hàng Trả - Ready mart - bến xe Giáp Bát - readymart002</t>
  </si>
  <si>
    <t>HN/HT2025090282</t>
  </si>
  <si>
    <t>ĐÃ NHẬP - HÀNG TRẢ - Ready mart - bến xe Giáp Bát</t>
  </si>
  <si>
    <t>BH2359845</t>
  </si>
  <si>
    <t>BH2362004</t>
  </si>
  <si>
    <t>BH2320198</t>
  </si>
  <si>
    <t>Bán hàng Ready Mart - CS2 - Định Công</t>
  </si>
  <si>
    <t>BH2321208</t>
  </si>
  <si>
    <t>HBTL25010516</t>
  </si>
  <si>
    <t>Hàng Trả - Ready Mart - CS2 - Định Công - KL00130</t>
  </si>
  <si>
    <t>BH2321755</t>
  </si>
  <si>
    <t>HBTL25011153</t>
  </si>
  <si>
    <t>BH2323216</t>
  </si>
  <si>
    <t>HBTL25011275</t>
  </si>
  <si>
    <t>9105491866</t>
  </si>
  <si>
    <t>Hàng Trả - Ready Mart - CS2 - Định Công - readymart004</t>
  </si>
  <si>
    <t>9105491867</t>
  </si>
  <si>
    <t>hàng Trả - Ready Mart - CS2 - Định Công - readymart004</t>
  </si>
  <si>
    <t>HBTL25012093</t>
  </si>
  <si>
    <t>BTLHN2304/108</t>
  </si>
  <si>
    <t>BH2360097</t>
  </si>
  <si>
    <t>BH2320144</t>
  </si>
  <si>
    <t>Bán hàng Ready Mart - CS6 - K35 Tân Mai</t>
  </si>
  <si>
    <t>BH2321203</t>
  </si>
  <si>
    <t>HBTL25010517</t>
  </si>
  <si>
    <t>Hàng Trả -Ready Mart - CS6 - K35 Tân Mai - KL00116</t>
  </si>
  <si>
    <t>BH2321276</t>
  </si>
  <si>
    <t>BH2321874</t>
  </si>
  <si>
    <t>HBTL25011154</t>
  </si>
  <si>
    <t>BH2323091</t>
  </si>
  <si>
    <t>HN/HT2025090284</t>
  </si>
  <si>
    <t>ĐÃ NHẬP - HÀNG TRẢ - Ready Mart - CS6 - K35 Tân Mai</t>
  </si>
  <si>
    <t>HN/HT2025090138</t>
  </si>
  <si>
    <t>Hàng Trả - Ready Mart - CS6 - K35 Tân Mai - readymart003</t>
  </si>
  <si>
    <t>BH2360098</t>
  </si>
  <si>
    <t>BH2365201</t>
  </si>
  <si>
    <t>BH2365200</t>
  </si>
  <si>
    <t>BH2322233</t>
  </si>
  <si>
    <t>Bán hàng Dalat Farm Tòa M2 Ocean Park, HN</t>
  </si>
  <si>
    <t>BH2322234</t>
  </si>
  <si>
    <t>Bán hàng Dalat Farm Tòa P3 Ocean Park, HN</t>
  </si>
  <si>
    <t>BTLHN2304/119</t>
  </si>
  <si>
    <t>Hàng Trả - Dalat Farm Tòa P3 Ocean Park, HN - DALATFARM012</t>
  </si>
  <si>
    <t>BH2360306</t>
  </si>
  <si>
    <t>BH2322231</t>
  </si>
  <si>
    <t>00025016</t>
  </si>
  <si>
    <t>Dalat Farm Vinhomes Ocean S1.08, HN</t>
  </si>
  <si>
    <t>HBTL25011730</t>
  </si>
  <si>
    <t>Hàng Trả - Dalat Farm Vinhomes Ocean S1.08, HN - DALATFARM009</t>
  </si>
  <si>
    <t>BH2322225</t>
  </si>
  <si>
    <t>00025013</t>
  </si>
  <si>
    <t>Bán hàng Dalat Farm Vinhomes Ocean S1.10, HN theo hóa đơn 00025013</t>
  </si>
  <si>
    <t>HBTL25011676</t>
  </si>
  <si>
    <t>Hàng Trả - Dalat Farm Vinhomes Ocean S1.10, HN - DALATFARM002</t>
  </si>
  <si>
    <t>HBTL25011728</t>
  </si>
  <si>
    <t>HBTL25012134</t>
  </si>
  <si>
    <t>BTLHN2304/118</t>
  </si>
  <si>
    <t>BH2360311</t>
  </si>
  <si>
    <t>Bán hàng Dalat Farm Vinhomes Ocean S1.10, HN</t>
  </si>
  <si>
    <t>BH2322232</t>
  </si>
  <si>
    <t>00025017</t>
  </si>
  <si>
    <t>Bán hàng Dalat Farm Vinhomes Ocean S2.09, HN theo hóa đơn 00025017</t>
  </si>
  <si>
    <t>BH2322226</t>
  </si>
  <si>
    <t>00025014</t>
  </si>
  <si>
    <t>Bán hàng Dalat Farm Vinhomes Ocean S2.10, HN theo hóa đơn 00025014</t>
  </si>
  <si>
    <t>HBTL25011675</t>
  </si>
  <si>
    <t>Hàng Trả - Dalat Farm Vinhomes Ocean S2.10, HN - DALATFARM003</t>
  </si>
  <si>
    <t>BTLHN2304/095</t>
  </si>
  <si>
    <t>BTLHN2304/096</t>
  </si>
  <si>
    <t>BH2360315</t>
  </si>
  <si>
    <t>Bán hàng Dalat Farm Vinhomes Ocean S2.10, HN</t>
  </si>
  <si>
    <t>HBTL25011726</t>
  </si>
  <si>
    <t>Hàng Trả - Dalat Farm Vinhomes Ocean S2.17, HN - DALATFARM004</t>
  </si>
  <si>
    <t>BH2322229</t>
  </si>
  <si>
    <t>00025015</t>
  </si>
  <si>
    <t>Bán hàng DalatFarm  M1 Masterise Ocean park theo hóa đơn 00025015</t>
  </si>
  <si>
    <t>HBTL25011731</t>
  </si>
  <si>
    <t>Hàng Trả - DalatFarm  M1 Masterise Ocean park - DALATFARM007</t>
  </si>
  <si>
    <t>HBTL25012078</t>
  </si>
  <si>
    <t>HBTL25012104</t>
  </si>
  <si>
    <t>BH2322844</t>
  </si>
  <si>
    <t>Dalat Farm Vinhomes Ocean S1.10, HN</t>
  </si>
  <si>
    <t>BH2322850</t>
  </si>
  <si>
    <t>Dalat Farm Vinhomes Ocean S2.10, HN</t>
  </si>
  <si>
    <t>BH2323149</t>
  </si>
  <si>
    <t>Dalat Farm Tòa P3 Ocean Park, HN</t>
  </si>
  <si>
    <t>BH2323278</t>
  </si>
  <si>
    <t>BH2323279</t>
  </si>
  <si>
    <t>BH2323280</t>
  </si>
  <si>
    <t>BH2323281</t>
  </si>
  <si>
    <t>DalatFarm  M1 Masterise Ocean park</t>
  </si>
  <si>
    <t>BH2323951</t>
  </si>
  <si>
    <t>BH2323954</t>
  </si>
  <si>
    <t>BH2323958</t>
  </si>
  <si>
    <t>BH2323959</t>
  </si>
  <si>
    <t>BH2323971</t>
  </si>
  <si>
    <t>BH2324426</t>
  </si>
  <si>
    <t>BH2324428</t>
  </si>
  <si>
    <t>BH2324436</t>
  </si>
  <si>
    <t>Dalat Farm Vinhomes Ocean S2.16, HN, CK 10% ĐƠN ĐẦU TIÊN</t>
  </si>
  <si>
    <t>BH2324904</t>
  </si>
  <si>
    <t>Dalat Farm Vinhomes Ocean S2.16, HN</t>
  </si>
  <si>
    <t>BH2324908</t>
  </si>
  <si>
    <t>BH2324912</t>
  </si>
  <si>
    <t>BH2324922</t>
  </si>
  <si>
    <t>BH2324451</t>
  </si>
  <si>
    <t>DalatFarm M1 Masterise Ocean park</t>
  </si>
  <si>
    <t>BH2325538</t>
  </si>
  <si>
    <t>BH2325570</t>
  </si>
  <si>
    <t>BH2326442</t>
  </si>
  <si>
    <t>BH2326469</t>
  </si>
  <si>
    <t>BH2326476</t>
  </si>
  <si>
    <t>BH2326481</t>
  </si>
  <si>
    <t>Dalat Farm Vinhomes Ocean S2.09, HN</t>
  </si>
  <si>
    <t>BH2331295</t>
  </si>
  <si>
    <t>BH2358752</t>
  </si>
  <si>
    <t>BH2358932</t>
  </si>
  <si>
    <t>BH2358934</t>
  </si>
  <si>
    <t>BH2362804</t>
  </si>
  <si>
    <t>BH2365184</t>
  </si>
  <si>
    <t>BH2365199</t>
  </si>
  <si>
    <t>Bán hàng DalatFarm  M1 Masterise Ocean park</t>
  </si>
  <si>
    <t>BH2365183</t>
  </si>
  <si>
    <t>Bán hàng Dalat Farm Vinhomes Ocean S2.16, HN</t>
  </si>
  <si>
    <t>BH2362803</t>
  </si>
  <si>
    <t>Bán hàng Dalat Farm Vinhomes Ocean S1.08, HN</t>
  </si>
  <si>
    <t>BH2341752</t>
  </si>
  <si>
    <t>ĐƠN FINEMART</t>
  </si>
  <si>
    <t>BH2341753</t>
  </si>
  <si>
    <t>BH2345020</t>
  </si>
  <si>
    <t>BH2350744</t>
  </si>
  <si>
    <t>FINEMART Căn 01S03, block S7.02 chung cư Vinhomes Grand Park</t>
  </si>
  <si>
    <t>BH2350745</t>
  </si>
  <si>
    <t>FINEMART Căn 01S04, Block S2.01, Chung Cư Vinhomes, Grand Park, Đường Nguyễn Xiển, P. Long Thạnh Mỹ, TP.Thủ Đức</t>
  </si>
  <si>
    <t>BH2350746</t>
  </si>
  <si>
    <t>FINEMART Căn 01S02, Block S5.01, Chung Cư Vinhomes, Grand Park</t>
  </si>
  <si>
    <t>BH2353344</t>
  </si>
  <si>
    <t>FINEMART KDC Palm Residence</t>
  </si>
  <si>
    <t>BH2354286</t>
  </si>
  <si>
    <t>ĐƠN FINEMART S2.01--1</t>
  </si>
  <si>
    <t>BH2354770</t>
  </si>
  <si>
    <t>FINEMART S5.01 5/8 - FINEMART Căn 01S02, Block S5.01, Chung Cư Vinhomes, Grand Park</t>
  </si>
  <si>
    <t>BH2354771</t>
  </si>
  <si>
    <t>FINEMART S7.02 5/8 - FINEMART Căn 01S03, block S7.02 chung cư Vinhomes Grand Park</t>
  </si>
  <si>
    <t>BH2358935</t>
  </si>
  <si>
    <t>BH/207/20251561</t>
  </si>
  <si>
    <t>FINEMART S2.01 14/10</t>
  </si>
  <si>
    <t>BH/207/20251562</t>
  </si>
  <si>
    <t>FINEMART S7.02 14/10 - FINEMART 512 Nguyễn Xiển</t>
  </si>
  <si>
    <t>BH/207/20251563</t>
  </si>
  <si>
    <t>FINEMART S5.01 14/10 - FINEMART Căn 01S02, Block S5.01, Chung Cư Vinhomes, Grand Park</t>
  </si>
  <si>
    <t>06 Đường A05, KDC Palm Residence, KP19, Phường Bình Trưng, Thành phố Hồ Chí Minh</t>
  </si>
  <si>
    <t>BH2372358</t>
  </si>
  <si>
    <t>FINEMART04 28/10</t>
  </si>
  <si>
    <t>BH2321760</t>
  </si>
  <si>
    <t>ĐƠN KHÁCH LẼ GREEN MART 183 Hoàng Mai , THANH TOÁN 15 HÀNG THÁNG , CK 10% ĐƠN ĐẦU , SĐT CỬA HÀNG : 0359090944</t>
  </si>
  <si>
    <t>HBTL25011611</t>
  </si>
  <si>
    <t>Hàng Trả - GREEN MART 183 Hoàng Mai - phiếu : : THN002366 - Green001</t>
  </si>
  <si>
    <t>BH2323004</t>
  </si>
  <si>
    <t>Bán hàng GREEN MART 183 Hoàng Mai</t>
  </si>
  <si>
    <t>HBTL25011274</t>
  </si>
  <si>
    <t>Hàng Trả - GREEN MART 183 Hoàng Mai - Green001</t>
  </si>
  <si>
    <t>BH2323402</t>
  </si>
  <si>
    <t>HBTL25011273</t>
  </si>
  <si>
    <t>Hàng Trả - GREEN MART 183 Hoàng Mai. - Green001</t>
  </si>
  <si>
    <t>BH2324182</t>
  </si>
  <si>
    <t>HBTL2508001774</t>
  </si>
  <si>
    <t>BH2324636</t>
  </si>
  <si>
    <t>BH2325394</t>
  </si>
  <si>
    <t>GREEN MART 183 Hoàng Mai</t>
  </si>
  <si>
    <t>BH2325546</t>
  </si>
  <si>
    <t>HBTL2508000054</t>
  </si>
  <si>
    <t>hàng Trả - GREEN MART 183 Hoàng Mai - Green001</t>
  </si>
  <si>
    <t>BH2327590</t>
  </si>
  <si>
    <t>BH2332046</t>
  </si>
  <si>
    <t>BH2359086</t>
  </si>
  <si>
    <t>BH2321761</t>
  </si>
  <si>
    <t>ĐƠN KHÁCH LẼ GREEN MART 48 Trần Kim Xuyến , THANH TOÁN 15 HÀNG THÁNG , CK 10% ĐƠN ĐẦU , SĐT CỬA HÀNG : 0868090944</t>
  </si>
  <si>
    <t>BH2322913</t>
  </si>
  <si>
    <t>Bán hàng GREEN MART 48 Trần Kim Xuyến</t>
  </si>
  <si>
    <t>HBTL25011613</t>
  </si>
  <si>
    <t>Hàng Trả - GREEN MART 48 Trần Kim Xuyến - phiếu : THN001725 -Green002</t>
  </si>
  <si>
    <t>HBTL25011612</t>
  </si>
  <si>
    <t>Hàng Trả - GREEN MART 48 Trần Kim Xuyến - phiếu : THN001735- Green002</t>
  </si>
  <si>
    <t>HBTL2508000055</t>
  </si>
  <si>
    <t>Hàng Trả - GREEN MART 48 Trần Kim Xuyến - Green002</t>
  </si>
  <si>
    <t>BH2325633</t>
  </si>
  <si>
    <t>GREEN MART 48 Trần Kim Xuyến</t>
  </si>
  <si>
    <t>BH202509889</t>
  </si>
  <si>
    <t>BH2360640</t>
  </si>
  <si>
    <t>BH2362697</t>
  </si>
  <si>
    <t>BH2321763</t>
  </si>
  <si>
    <t>ĐƠN KHÁCH LẼ GREEN MART Vinhomes Ocean Park - Khu Pavilion tòa P4 , THANH TOÁN 15 HÀNG THÁNG , CK 10% ĐƠN ĐẦU , SĐT CỬA HÀNG : 076 6090944</t>
  </si>
  <si>
    <t>BH2322345</t>
  </si>
  <si>
    <t>GREEN MART Vinhomes Ocean Park - Khu Pavilion tòa P4</t>
  </si>
  <si>
    <t>BH2322997</t>
  </si>
  <si>
    <t>Bán hàng GREEN MART Vinhomes Ocean Park - Khu Pavilion tòa P4</t>
  </si>
  <si>
    <t>BH2323150</t>
  </si>
  <si>
    <t>BH2323276</t>
  </si>
  <si>
    <t>HBTL25011614</t>
  </si>
  <si>
    <t>Hàng Trả -GREEN MART Vinhomes Ocean Park - Khu Pavilion tòa P4 - phiếu : THN002522 -Green004</t>
  </si>
  <si>
    <t>HBTL2508001775</t>
  </si>
  <si>
    <t>Hàng Trả -GREEN MART Vinhomes Ocean Park - Khu Pavilion tòa P4 - Green004</t>
  </si>
  <si>
    <t>HBTL25011736</t>
  </si>
  <si>
    <t>Hàng Trả - GREEN MART Vinhomes Ocean Park - Khu Pavilion tòa P4 - Green004</t>
  </si>
  <si>
    <t>BH2324472</t>
  </si>
  <si>
    <t>BH2325539</t>
  </si>
  <si>
    <t>HBTL25012612</t>
  </si>
  <si>
    <t>Hàng Trả - GREEN MART Vinhomes Ocean Park - Khu Pavilion tòa P4-THN002862</t>
  </si>
  <si>
    <t>BH2326069</t>
  </si>
  <si>
    <t>BH2326492</t>
  </si>
  <si>
    <t>BH2328864</t>
  </si>
  <si>
    <t>BH2331454</t>
  </si>
  <si>
    <t>BH2358189</t>
  </si>
  <si>
    <t>BH2359075</t>
  </si>
  <si>
    <t>BH2360585</t>
  </si>
  <si>
    <t>BH2361676</t>
  </si>
  <si>
    <t>BH2364161</t>
  </si>
  <si>
    <t>BH2321762</t>
  </si>
  <si>
    <t>ĐƠN KHÁCH LẼGREEN MART Vinhomes Ocean Park - Khu vip Ruby tòa R102 , THANH TOÁN 15 HÀNG THÁNG , CK 10% ĐƠN ĐẦU , SĐT CỬA HÀNG : 0799090944</t>
  </si>
  <si>
    <t>BH2322144</t>
  </si>
  <si>
    <t>Bán hàng GREEN MART Vinhomes Ocean Park - Khu vip Ruby tòa R102</t>
  </si>
  <si>
    <t>BH2322364</t>
  </si>
  <si>
    <t>BH2322969</t>
  </si>
  <si>
    <t>GREEN MART Vinhomes Ocean Park - Khu vip Ruby tòa R102</t>
  </si>
  <si>
    <t>HBTL25011615</t>
  </si>
  <si>
    <t>Hàng Trả - GREEN MART Vinhomes Ocean Park - Khu vip Ruby tòa R102 - phiếu : THN002520 -Green003</t>
  </si>
  <si>
    <t>BH2323832</t>
  </si>
  <si>
    <t>HBTL25012611</t>
  </si>
  <si>
    <t>Hàng trả -Ocean Park - Khu vip Ruby tòa R102 -THN002581</t>
  </si>
  <si>
    <t>BH2324881</t>
  </si>
  <si>
    <t>BH2325424</t>
  </si>
  <si>
    <t>HBTL25012092</t>
  </si>
  <si>
    <t>Hàng Trả - GREEN MART Vinhomes Ocean Park - Khu vip Ruby tòa R102 - Green003</t>
  </si>
  <si>
    <t>HBTL25012618</t>
  </si>
  <si>
    <t>Hàng Trả - GREEN MART Vinhomes Ocean Park - Khu vip Ruby tòa R102- (TH -5/5/2025) -Green003</t>
  </si>
  <si>
    <t>BH2326441</t>
  </si>
  <si>
    <t>BH2326560</t>
  </si>
  <si>
    <t>BH2332005</t>
  </si>
  <si>
    <t>BH2360639</t>
  </si>
  <si>
    <t>BH2321764</t>
  </si>
  <si>
    <t>ĐƠN KHÁCH LẼ GREEN MART Vinhomes Smart City Tòa SA3 , THANH TOÁN 15 HÀNG THÁNG , CK 10% ĐƠN ĐẦU , SĐT CỬA HÀNG : 0853090944</t>
  </si>
  <si>
    <t>BH2322343</t>
  </si>
  <si>
    <t>GREEN MART Vinhomes Smart City</t>
  </si>
  <si>
    <t>BH2322998</t>
  </si>
  <si>
    <t>Bán hàng GREEN MART Vinhomes Smart City</t>
  </si>
  <si>
    <t>BH2323441</t>
  </si>
  <si>
    <t>BH2324264</t>
  </si>
  <si>
    <t>BH2325472</t>
  </si>
  <si>
    <t>BH2326038</t>
  </si>
  <si>
    <t>BH2326422</t>
  </si>
  <si>
    <t>BH2328708</t>
  </si>
  <si>
    <t>BH2331453</t>
  </si>
  <si>
    <t>BH202509888</t>
  </si>
  <si>
    <t>BH2359764</t>
  </si>
  <si>
    <t>HBTL2311/4267</t>
  </si>
  <si>
    <t>BH2319601</t>
  </si>
  <si>
    <t>ĐƠN KHÁCH LẼ C6, THANH TOÁN LUN, CK 7%, SĐT: 0353870217 CHỊ GIANG</t>
  </si>
  <si>
    <t>BH2320222</t>
  </si>
  <si>
    <t>BH2321401</t>
  </si>
  <si>
    <t>BH2322400</t>
  </si>
  <si>
    <t>Bán hàng Green mart- hope resident</t>
  </si>
  <si>
    <t>HBTL25011143</t>
  </si>
  <si>
    <t>HBTL25011681</t>
  </si>
  <si>
    <t>BH2324046</t>
  </si>
  <si>
    <t>BH2324467</t>
  </si>
  <si>
    <t>ĐƠN KHÁCH LẼ Green mart- hope resident, THANH TOÁN LUN,  SĐT: 0353870217 CHỊ GIANG</t>
  </si>
  <si>
    <t>BH2325130</t>
  </si>
  <si>
    <t>BTLHN2304/121</t>
  </si>
  <si>
    <t>BTLHN2304/122</t>
  </si>
  <si>
    <t>BTLHN2304/123</t>
  </si>
  <si>
    <t>BH2331436</t>
  </si>
  <si>
    <t>BH2326498</t>
  </si>
  <si>
    <t>Bán hàng Green Mart Tòa CT2A chung cư Homeland, Phường Bồ Đề (Thượng Thanh cũ) (hệ thống green mart) , ĐƠN ĐẦU KHAI TRƯƠNG CK 10% GIAO NGÀY 12-8-2025</t>
  </si>
  <si>
    <t>BH2207-2071</t>
  </si>
  <si>
    <t>Happymart anland 2</t>
  </si>
  <si>
    <t>BH2207-2069</t>
  </si>
  <si>
    <t>Happymart ct8a kđt Dương Nội</t>
  </si>
  <si>
    <t>BH2207-2070</t>
  </si>
  <si>
    <t>Happymart anland 1</t>
  </si>
  <si>
    <t>BH2208-0887</t>
  </si>
  <si>
    <t>BH2208-1170</t>
  </si>
  <si>
    <t>BH2208-1314</t>
  </si>
  <si>
    <t>Happy Mart CT2 Dương Nội, HN</t>
  </si>
  <si>
    <t>BH2209/1963</t>
  </si>
  <si>
    <t>BH2209/1961</t>
  </si>
  <si>
    <t>BH2209/1962</t>
  </si>
  <si>
    <t>BH2209/4816</t>
  </si>
  <si>
    <t>BH2210/2274</t>
  </si>
  <si>
    <t>BH2210/2273</t>
  </si>
  <si>
    <t>BH2210/3025</t>
  </si>
  <si>
    <t>BH2209-3806</t>
  </si>
  <si>
    <t>BH2209-5611</t>
  </si>
  <si>
    <t>HT23020188</t>
  </si>
  <si>
    <t>HT23020187</t>
  </si>
  <si>
    <t>Happymart CT8a Dương Nội, HN</t>
  </si>
  <si>
    <t>HT23020189</t>
  </si>
  <si>
    <t>HT23020190</t>
  </si>
  <si>
    <t>HBTL2210/163</t>
  </si>
  <si>
    <t>BH2212-6216</t>
  </si>
  <si>
    <t>BH2212-6293</t>
  </si>
  <si>
    <t>BH2303113</t>
  </si>
  <si>
    <t>BH2303262</t>
  </si>
  <si>
    <t>BH2304479</t>
  </si>
  <si>
    <t>HBTL2301/115</t>
  </si>
  <si>
    <t>HAPPYMART0003</t>
  </si>
  <si>
    <t>HBTL2304/231</t>
  </si>
  <si>
    <t>Happymart Anland 1</t>
  </si>
  <si>
    <t>HBTL2304/250</t>
  </si>
  <si>
    <t>HBTL2304/267</t>
  </si>
  <si>
    <t>HBTL2303/010</t>
  </si>
  <si>
    <t>BH2318682</t>
  </si>
  <si>
    <t>ĐƠN KHÁCH LẼ Happymart CT8a Dương Nội, HN, THANH TOÁN LUN , CHỊ VUI SĐT : 0865239929 , CK 5% CỐ ĐỊNH</t>
  </si>
  <si>
    <t>0006260</t>
  </si>
  <si>
    <t>Bán hàng CÔNG TY CỔ PHẦN SHINSEN GROUP theo hóa đơn 0006260</t>
  </si>
  <si>
    <t>0007441</t>
  </si>
  <si>
    <t>Bán hàng CÔNG TY CỔ PHẦN SHINSEN GROUP theo hóa đơn 0007441</t>
  </si>
  <si>
    <t>0007626</t>
  </si>
  <si>
    <t>Bán hàng CÔNG TY CỔ PHẦN SHINSEN GROUP theo hóa đơn 0007626</t>
  </si>
  <si>
    <t>0007683</t>
  </si>
  <si>
    <t>Bán hàng CÔNG TY CỔ PHẦN SHINSEN GROUP theo hóa đơn 0007683</t>
  </si>
  <si>
    <t>0010425</t>
  </si>
  <si>
    <t>Bán hàng CÔNG TY CỔ PHẦN SHINSEN GROUP theo hóa đơn 0010425</t>
  </si>
  <si>
    <t>0010439</t>
  </si>
  <si>
    <t>Bán hàng CÔNG TY CỔ PHẦN SHINSEN GROUP theo hóa đơn 0010439</t>
  </si>
  <si>
    <t>0010742</t>
  </si>
  <si>
    <t>Bán hàng CÔNG TY CỔ PHẦN SHINSEN GROUP theo hóa đơn 0010742</t>
  </si>
  <si>
    <t>0011240</t>
  </si>
  <si>
    <t>Bán hàng CÔNG TY CỔ PHẦN SHINSEN GROUP theo hóa đơn 0011240</t>
  </si>
  <si>
    <t>0011257</t>
  </si>
  <si>
    <t>Bán hàng CÔNG TY CỔ PHẦN SHINSEN GROUP theo hóa đơn 0011257</t>
  </si>
  <si>
    <t>0012792</t>
  </si>
  <si>
    <t>Bán hàng CÔNG TY CỔ PHẦN SHINSEN GROUP theo hóa đơn 0012792</t>
  </si>
  <si>
    <t>00000235</t>
  </si>
  <si>
    <t>Bán hàng CÔNG TY CỔ PHẦN SHINSEN GROUP theo hóa đơn 00000235</t>
  </si>
  <si>
    <t>00000250</t>
  </si>
  <si>
    <t>Bán hàng CÔNG TY CỔ PHẦN SHINSEN GROUP theo hóa đơn 00000250</t>
  </si>
  <si>
    <t>00000921</t>
  </si>
  <si>
    <t>Bán hàng CÔNG TY CỔ PHẦN SHINSEN GROUP theo hóa đơn 00000921</t>
  </si>
  <si>
    <t>00003436</t>
  </si>
  <si>
    <t>Bán hàng CÔNG TY CỔ PHẦN SHINSEN GROUP theo hóa đơn 00003436</t>
  </si>
  <si>
    <t>00004658</t>
  </si>
  <si>
    <t>Bán hàng CÔNG TY CỔ PHẦN SHINSEN GROUP theo hóa đơn 00004658</t>
  </si>
  <si>
    <t>00004659</t>
  </si>
  <si>
    <t>Bán hàng CÔNG TY CỔ PHẦN SHINSEN GROUP theo hóa đơn 00004659</t>
  </si>
  <si>
    <t>00005411</t>
  </si>
  <si>
    <t>Bán hàng CÔNG TY CỔ PHẦN SHINSEN GROUP theo hóa đơn 00005411</t>
  </si>
  <si>
    <t>00005583</t>
  </si>
  <si>
    <t>Bán hàng CÔNG TY CỔ PHẦN SHINSEN GROUP theo hóa đơn 00005583</t>
  </si>
  <si>
    <t>00006265</t>
  </si>
  <si>
    <t>Bán hàng CÔNG TY CỔ PHẦN SHINSEN GROUP theo hóa đơn 00006265</t>
  </si>
  <si>
    <t>00006749</t>
  </si>
  <si>
    <t>Bán hàng CÔNG TY CỔ PHẦN SHINSEN GROUP theo hóa đơn 00006749</t>
  </si>
  <si>
    <t>00009775</t>
  </si>
  <si>
    <t>Bán hàng CÔNG TY CỔ PHẦN SHINSEN GROUP theo hóa đơn 00009775</t>
  </si>
  <si>
    <t>00010542</t>
  </si>
  <si>
    <t>Bán hàng CÔNG TY CỔ PHẦN SHINSEN GROUP theo hóa đơn 00010542</t>
  </si>
  <si>
    <t>00013488</t>
  </si>
  <si>
    <t>Bán hàng CÔNG TY CỔ PHẦN SHINSEN GROUP theo hóa đơn 00013488</t>
  </si>
  <si>
    <t>00015812</t>
  </si>
  <si>
    <t>Bán hàng CÔNG TY CỔ PHẦN SHINSEN GROUP theo hóa đơn 00015812</t>
  </si>
  <si>
    <t>00017102</t>
  </si>
  <si>
    <t>Bán hàng CÔNG TY CỔ PHẦN SHINSEN GROUP theo hóa đơn 00017102</t>
  </si>
  <si>
    <t>00017677</t>
  </si>
  <si>
    <t>Bán hàng CÔNG TY CỔ PHẦN SHINSEN GROUP theo hóa đơn 00017677</t>
  </si>
  <si>
    <t>00018358</t>
  </si>
  <si>
    <t>Bán hàng CÔNG TY CỔ PHẦN SHINSEN GROUP theo hóa đơn 00018358</t>
  </si>
  <si>
    <t>00019520</t>
  </si>
  <si>
    <t>Bán hàng CÔNG TY CỔ PHẦN SHINSEN GROUP theo hóa đơn 00019520</t>
  </si>
  <si>
    <t>00021898</t>
  </si>
  <si>
    <t>Bán hàng CÔNG TY CỔ PHẦN SHINSEN GROUP theo hóa đơn 00021898</t>
  </si>
  <si>
    <t>00023969</t>
  </si>
  <si>
    <t>Bán hàng Shinsen Cửa Hàng Nguyễn Văn Đậu theo hóa đơn 00023969</t>
  </si>
  <si>
    <t>00024369</t>
  </si>
  <si>
    <t>Bán hàng Shinsen Cửa Hàng Nguyễn Văn Công theo hóa đơn 00024369</t>
  </si>
  <si>
    <t>00027076</t>
  </si>
  <si>
    <t>Bán hàng CÔNG TY CỔ PHẦN SHINSEN GROUP theo hóa đơn 00027076</t>
  </si>
  <si>
    <t>00028964</t>
  </si>
  <si>
    <t>Bán hàng Shinsen Cửa Hàng Nguyễn Văn Công theo hóa đơn 00028964</t>
  </si>
  <si>
    <t>00028984</t>
  </si>
  <si>
    <t>Bán hàng Shinsen Cửa Hàng Nguyễn Văn Đậu theo hóa đơn 00028984</t>
  </si>
  <si>
    <t>00029644</t>
  </si>
  <si>
    <t>Bán hàng Shinsen Cửa Hàng Nguyễn Văn Công theo hóa đơn 00029644</t>
  </si>
  <si>
    <t>00033910</t>
  </si>
  <si>
    <t>Bán hàng CÔNG TY CỔ PHẦN SHINSEN GROUP theo hóa đơn 00033910</t>
  </si>
  <si>
    <t>00033911</t>
  </si>
  <si>
    <t>Bán hàng CÔNG TY CỔ PHẦN SHINSEN GROUP theo hóa đơn 00033911</t>
  </si>
  <si>
    <t>00034309</t>
  </si>
  <si>
    <t>Bán hàng CÔNG TY CỔ PHẦN SHINSEN GROUP theo hóa đơn 00034309</t>
  </si>
  <si>
    <t>00034328</t>
  </si>
  <si>
    <t>Bán hàng Shinsen Cửa Hàng Nguyễn Văn Công theo hóa đơn 00034328</t>
  </si>
  <si>
    <t>00036453</t>
  </si>
  <si>
    <t>Bán hàng Shinsen Cửa Hàng Nguyễn Văn Đậu theo hóa đơn 00036453</t>
  </si>
  <si>
    <t>00037770</t>
  </si>
  <si>
    <t>Bán hàng Shinsen Cửa Hàng Nguyễn Văn Công theo hóa đơn 00037770</t>
  </si>
  <si>
    <t>00041713</t>
  </si>
  <si>
    <t>Bán hàng Shinsen Cửa Hàng Nguyễn Văn Công theo hóa đơn 00041713</t>
  </si>
  <si>
    <t>00044679</t>
  </si>
  <si>
    <t>Bán hàng Shinsen Cửa Hàng Phạm Viết Chánh theo hóa đơn 00044679</t>
  </si>
  <si>
    <t>00045804</t>
  </si>
  <si>
    <t>Bán hàng Shinsen Cửa Hàng Nguyễn Văn Công theo hóa đơn 00045804</t>
  </si>
  <si>
    <t>00046930</t>
  </si>
  <si>
    <t>Bán hàng Shinsen Cửa Hàng Ngô Quyền theo hóa đơn 00046930</t>
  </si>
  <si>
    <t>00047673</t>
  </si>
  <si>
    <t>Bán hàng Shinsen Cửa Hàng Phạm Viết Chánh theo hóa đơn 00047673</t>
  </si>
  <si>
    <t>00049627</t>
  </si>
  <si>
    <t>Bán hàng Shinsen Cửa Hàng Nguyễn Văn Công theo hóa đơn 00049627</t>
  </si>
  <si>
    <t>00049722</t>
  </si>
  <si>
    <t>Bán hàng Shinsen Cửa Hàng Phạm Viết Chánh theo hóa đơn 00049722</t>
  </si>
  <si>
    <t>00052097</t>
  </si>
  <si>
    <t>Bán hàng Shinsen Cửa Hàng Nguyễn Văn Công theo hóa đơn 00052097</t>
  </si>
  <si>
    <t>00054474</t>
  </si>
  <si>
    <t>Bán hàng Shinsen Cửa Hàng Nguyễn Văn Công theo hóa đơn 00054474</t>
  </si>
  <si>
    <t>00055226</t>
  </si>
  <si>
    <t>Bán hàng Shinsen Cửa Hàng Phạm Viết Chánh theo hóa đơn 00055226</t>
  </si>
  <si>
    <t>PT2507/0015</t>
  </si>
  <si>
    <t>PT2501/0002</t>
  </si>
  <si>
    <t>CLEVERFOOD thanh toán công nợ T10.2024</t>
  </si>
  <si>
    <t>Tồn đầu kỳ</t>
  </si>
  <si>
    <t>PT2504/0087</t>
  </si>
  <si>
    <t>PT2504/0073</t>
  </si>
  <si>
    <t>PT2505/0072</t>
  </si>
  <si>
    <t>PT2506/0049</t>
  </si>
  <si>
    <t>PT2507/0005</t>
  </si>
  <si>
    <t>Giảm công nợ</t>
  </si>
  <si>
    <t>PT/C6-0027</t>
  </si>
  <si>
    <t>PT/C6-0071</t>
  </si>
  <si>
    <t>BC2210-0020</t>
  </si>
  <si>
    <t>PT2503/0022</t>
  </si>
  <si>
    <t>PT2504/0032</t>
  </si>
  <si>
    <t>PT2504/0029</t>
  </si>
  <si>
    <t>PT2504/0030</t>
  </si>
  <si>
    <t>PT2504/0031</t>
  </si>
  <si>
    <t>PT/C6-0007</t>
  </si>
  <si>
    <t>PT2505/0018</t>
  </si>
  <si>
    <t>PT2506/0023</t>
  </si>
  <si>
    <t>PT2506/0024</t>
  </si>
  <si>
    <t>PT/C6-0006</t>
  </si>
  <si>
    <t>BC2210-0009</t>
  </si>
  <si>
    <t>PT2506/0036</t>
  </si>
  <si>
    <t>PT2506/0047</t>
  </si>
  <si>
    <t>PT2506/0053</t>
  </si>
  <si>
    <t>PT2507/0039</t>
  </si>
  <si>
    <t>PT2507/0057</t>
  </si>
  <si>
    <t>PT/C6-0005</t>
  </si>
  <si>
    <t>PT/C6-0021</t>
  </si>
  <si>
    <t>PT/C6-0064</t>
  </si>
  <si>
    <t>BC2210-0010</t>
  </si>
  <si>
    <t>BC2210-0021</t>
  </si>
  <si>
    <t>PT2503/0058</t>
  </si>
  <si>
    <t>PT2501/0076</t>
  </si>
  <si>
    <t>PT2506/0037</t>
  </si>
  <si>
    <t>PT2507/0050</t>
  </si>
  <si>
    <t>PT/C6-0004</t>
  </si>
  <si>
    <t>BH2365038</t>
  </si>
  <si>
    <t>00071355</t>
  </si>
  <si>
    <t>Bán hàng Cửa hàng Tiện ích C Mart FLC Đại Mỗ theo hóa đơn 00071355</t>
  </si>
  <si>
    <t>PT2501/0038</t>
  </si>
  <si>
    <t>BC2508/0054</t>
  </si>
  <si>
    <t>BTLHN2304/133</t>
  </si>
  <si>
    <t>Hàng Trả - Cửa hàng Tiện ích C Mart FLC Đại Mỗ - KL.HN003</t>
  </si>
  <si>
    <t>PT2503/0061</t>
  </si>
  <si>
    <t>PT2505/0037</t>
  </si>
  <si>
    <t>PT2503/0016</t>
  </si>
  <si>
    <t>PT2506/0031</t>
  </si>
  <si>
    <t>PT2507/0013</t>
  </si>
  <si>
    <t>PT2507/0043</t>
  </si>
  <si>
    <t>PT/C6-0028</t>
  </si>
  <si>
    <t>BC2210-0016</t>
  </si>
  <si>
    <t>BC2210-0038</t>
  </si>
  <si>
    <t>BC2210-0041</t>
  </si>
  <si>
    <t>PT2503/0062</t>
  </si>
  <si>
    <t>Thu tiền đơn hàng BH2319174 (21/12)</t>
  </si>
  <si>
    <t>PT2504/0067</t>
  </si>
  <si>
    <t>Đơn năm 2024</t>
  </si>
  <si>
    <t>PT2501/0035</t>
  </si>
  <si>
    <t>PT2501/0067</t>
  </si>
  <si>
    <t>PT2502/0031</t>
  </si>
  <si>
    <t>PT2502/0042</t>
  </si>
  <si>
    <t>PT2503/0060</t>
  </si>
  <si>
    <t>PT2504/0015</t>
  </si>
  <si>
    <t>PT2505/0022</t>
  </si>
  <si>
    <t>PT2505/0055</t>
  </si>
  <si>
    <t>PT2506/0035</t>
  </si>
  <si>
    <t>PT2507/0020</t>
  </si>
  <si>
    <t>BC2507/0056</t>
  </si>
  <si>
    <t>BC2508/0053</t>
  </si>
  <si>
    <t>BC2508/0071</t>
  </si>
  <si>
    <t>PT2507/0041</t>
  </si>
  <si>
    <t>PT2503/0055</t>
  </si>
  <si>
    <t>PT2501/0020</t>
  </si>
  <si>
    <t>PT2501/0082</t>
  </si>
  <si>
    <t>PT2504/0072</t>
  </si>
  <si>
    <t>PT/C6-0047</t>
  </si>
  <si>
    <t>PT/C6-0063</t>
  </si>
  <si>
    <t>PT/C6-0087</t>
  </si>
  <si>
    <t>PT/C6-0106</t>
  </si>
  <si>
    <t>BC2210-0055</t>
  </si>
  <si>
    <t>PT2501/0049</t>
  </si>
  <si>
    <t>PT2505/0041</t>
  </si>
  <si>
    <t>PT2505/0064</t>
  </si>
  <si>
    <t>HBTL25011680</t>
  </si>
  <si>
    <t>PT/C6-0036</t>
  </si>
  <si>
    <t>BC2210-0014</t>
  </si>
  <si>
    <t>PT/C6-0032</t>
  </si>
  <si>
    <t>BC2210-0040</t>
  </si>
  <si>
    <t>BH2365182</t>
  </si>
  <si>
    <t>PT2505/0015</t>
  </si>
  <si>
    <t>PT2506/0016</t>
  </si>
  <si>
    <t>PT/C6-0029</t>
  </si>
  <si>
    <t>PT/C6-0033</t>
  </si>
  <si>
    <t>PT/C6-0035</t>
  </si>
  <si>
    <t>BC2210-0017</t>
  </si>
  <si>
    <t>BC2210-0037</t>
  </si>
  <si>
    <t>BC2501/0006</t>
  </si>
  <si>
    <t>BC2502/0042</t>
  </si>
  <si>
    <t>BC2504/0014</t>
  </si>
  <si>
    <t>BC2505/0051</t>
  </si>
  <si>
    <t>BC2508/0064</t>
  </si>
  <si>
    <t>BC2509/0066</t>
  </si>
  <si>
    <t>BC2510/0009</t>
  </si>
  <si>
    <t>PT2504/0027</t>
  </si>
  <si>
    <t>PT2504/0047</t>
  </si>
  <si>
    <t>PT2507/0058</t>
  </si>
  <si>
    <t>PT/C6-0026</t>
  </si>
  <si>
    <t>BC2210-0029</t>
  </si>
  <si>
    <t>BC2210-0030</t>
  </si>
  <si>
    <t>PT2506/0018</t>
  </si>
  <si>
    <t>PT2506/0034</t>
  </si>
  <si>
    <t>PT2507/0042</t>
  </si>
  <si>
    <t>PT/PVH - 0002</t>
  </si>
  <si>
    <t>PT/PVH - 0022</t>
  </si>
  <si>
    <t>PT2501/0033</t>
  </si>
  <si>
    <t>PT2501/0062</t>
  </si>
  <si>
    <t>PT2502/0004</t>
  </si>
  <si>
    <t>PT2502/0020</t>
  </si>
  <si>
    <t>PT2502/0040</t>
  </si>
  <si>
    <t>PT2503/0002</t>
  </si>
  <si>
    <t>PT2503/0054</t>
  </si>
  <si>
    <t>PT2504/0016</t>
  </si>
  <si>
    <t>PT2504/0058</t>
  </si>
  <si>
    <t>PT2505/0016</t>
  </si>
  <si>
    <t>PT2505/0040</t>
  </si>
  <si>
    <t>PT2505/0065</t>
  </si>
  <si>
    <t>PT2507/0014</t>
  </si>
  <si>
    <t>PT/C6-0030</t>
  </si>
  <si>
    <t>PT/C6-0031</t>
  </si>
  <si>
    <t>BC2210-0015</t>
  </si>
  <si>
    <t>BC2210-0039</t>
  </si>
  <si>
    <t>PT2505/0017</t>
  </si>
  <si>
    <t>PT2504/0070</t>
  </si>
  <si>
    <t>PT2506/0014</t>
  </si>
  <si>
    <t>PT2501/0074</t>
  </si>
  <si>
    <t>PT/C6-0062</t>
  </si>
  <si>
    <t>PT2504/0085</t>
  </si>
  <si>
    <t>PT2505/0027</t>
  </si>
  <si>
    <t>PT2506/0059</t>
  </si>
  <si>
    <t>PT/C6-0061</t>
  </si>
  <si>
    <t>BC2210-0006</t>
  </si>
  <si>
    <t>BH2318385</t>
  </si>
  <si>
    <t>BH2316406</t>
  </si>
  <si>
    <t>PT2502/0021</t>
  </si>
  <si>
    <t>PT2508/0008</t>
  </si>
  <si>
    <t>PT2507/0046</t>
  </si>
  <si>
    <t>PT2504/0056</t>
  </si>
  <si>
    <t>PT2506/0043</t>
  </si>
  <si>
    <t>BC2210-0031</t>
  </si>
  <si>
    <t>BC2210-0032</t>
  </si>
  <si>
    <t>PT2507/0060</t>
  </si>
  <si>
    <t>PT2502/0037</t>
  </si>
  <si>
    <t>PT2503/0078</t>
  </si>
  <si>
    <t>PT2505/0051</t>
  </si>
  <si>
    <t>PT/C6-0057</t>
  </si>
  <si>
    <t>HN/HT22102501</t>
  </si>
  <si>
    <t>chưa ghi sổ</t>
  </si>
  <si>
    <t>PT2502/0005</t>
  </si>
  <si>
    <t>PT2506/0008</t>
  </si>
  <si>
    <t>PT2506/0009</t>
  </si>
  <si>
    <t>PT2506/0055</t>
  </si>
  <si>
    <t>PT/C6-0099</t>
  </si>
  <si>
    <t>BC2211-0002</t>
  </si>
  <si>
    <t>BH2319045</t>
  </si>
  <si>
    <t>PT2503/0011</t>
  </si>
  <si>
    <t>HN/HT011125</t>
  </si>
  <si>
    <t>PT2501/0075</t>
  </si>
  <si>
    <t>PT2501/0077</t>
  </si>
  <si>
    <t>PT2502/0022</t>
  </si>
  <si>
    <t>PT2503/0023</t>
  </si>
  <si>
    <t>PT2503/0021</t>
  </si>
  <si>
    <t>PT2505/0019</t>
  </si>
  <si>
    <t>PT2504/0033</t>
  </si>
  <si>
    <t>PT2503/0019</t>
  </si>
  <si>
    <t>PT2503/0020</t>
  </si>
  <si>
    <t>BC2506/0032</t>
  </si>
  <si>
    <t>PT2504/0026</t>
  </si>
  <si>
    <t>BH2316733</t>
  </si>
  <si>
    <t>PT2501/0060</t>
  </si>
  <si>
    <t>BH2315295</t>
  </si>
  <si>
    <t>PT2501/0017</t>
  </si>
  <si>
    <t>BH2318791</t>
  </si>
  <si>
    <t>BH2319350</t>
  </si>
  <si>
    <t>PT2501/0040</t>
  </si>
  <si>
    <t>PT2501/0041</t>
  </si>
  <si>
    <t>PT2503/0036</t>
  </si>
  <si>
    <t>PT2504/0014</t>
  </si>
  <si>
    <t>PT2505/0034</t>
  </si>
  <si>
    <t>PT/C6-0044</t>
  </si>
  <si>
    <t>HBTL2508001765</t>
  </si>
  <si>
    <t>BH2319127</t>
  </si>
  <si>
    <t>PT2501/0042</t>
  </si>
  <si>
    <t>PT2503/0035</t>
  </si>
  <si>
    <t>PT2504/0013</t>
  </si>
  <si>
    <t>PT2505/0035</t>
  </si>
  <si>
    <t>PT/C6-0042</t>
  </si>
  <si>
    <t>PT/C6-0043</t>
  </si>
  <si>
    <t>PT2505/0020</t>
  </si>
  <si>
    <t>PT2505/0021</t>
  </si>
  <si>
    <t>PT2505/0052</t>
  </si>
  <si>
    <t>PT2505/0066</t>
  </si>
  <si>
    <t>PT2506/0004</t>
  </si>
  <si>
    <t>PT2506/0039</t>
  </si>
  <si>
    <t>PT/C6-0016</t>
  </si>
  <si>
    <t>PT/C6-0053</t>
  </si>
  <si>
    <t>BC2210-0005</t>
  </si>
  <si>
    <t>BC2210-0044</t>
  </si>
  <si>
    <t>PT2501/0054</t>
  </si>
  <si>
    <t>BH2318583</t>
  </si>
  <si>
    <t>PT2503/0015</t>
  </si>
  <si>
    <t>PT2504/0054</t>
  </si>
  <si>
    <t>PT/C6-0095</t>
  </si>
  <si>
    <t>PT/C6-0098</t>
  </si>
  <si>
    <t>PT/C6-0096</t>
  </si>
  <si>
    <t>PT2507/0017</t>
  </si>
  <si>
    <t>PT/C6-0097</t>
  </si>
  <si>
    <t>BC2210-0059</t>
  </si>
  <si>
    <t>BC2210-0058</t>
  </si>
  <si>
    <t>HN/HT03112505</t>
  </si>
  <si>
    <t>HN/HT03112504</t>
  </si>
  <si>
    <t>BH2365433</t>
  </si>
  <si>
    <t>BH2318718</t>
  </si>
  <si>
    <t>PT2501/0019</t>
  </si>
  <si>
    <t>PT2504/0063</t>
  </si>
  <si>
    <t>PT2504/0062</t>
  </si>
  <si>
    <t>PT2504/0083</t>
  </si>
  <si>
    <t>PT2507/0054</t>
  </si>
  <si>
    <t>PT2507/0055</t>
  </si>
  <si>
    <t>PT2507/0056</t>
  </si>
  <si>
    <t>PT2507/0053</t>
  </si>
  <si>
    <t>PT/C6-0090</t>
  </si>
  <si>
    <t>BH2365769</t>
  </si>
  <si>
    <t>BH2317920</t>
  </si>
  <si>
    <t>BH2319378</t>
  </si>
  <si>
    <t>PT2502/0013</t>
  </si>
  <si>
    <t>PT2502/0014</t>
  </si>
  <si>
    <t>BH2318057</t>
  </si>
  <si>
    <t>PT2501/0032</t>
  </si>
  <si>
    <t>PT2503/0031</t>
  </si>
  <si>
    <t>PT2503/0045</t>
  </si>
  <si>
    <t>PT2504/0035</t>
  </si>
  <si>
    <t>PT2506/0025</t>
  </si>
  <si>
    <t>PT2507/0038</t>
  </si>
  <si>
    <t>PT2507/0037</t>
  </si>
  <si>
    <t>PT/C6-0037</t>
  </si>
  <si>
    <t>PT/C6-0052</t>
  </si>
  <si>
    <t>PT/C6-0073</t>
  </si>
  <si>
    <t>PT/C6-0091</t>
  </si>
  <si>
    <t>BC2210-0054</t>
  </si>
  <si>
    <t>BC2210-0042</t>
  </si>
  <si>
    <t>BH2317276</t>
  </si>
  <si>
    <t>PT2501/0012</t>
  </si>
  <si>
    <t>PT2503/0057</t>
  </si>
  <si>
    <t>PT2506/0027</t>
  </si>
  <si>
    <t>PT/C6-0012</t>
  </si>
  <si>
    <t>PT/C6-0055</t>
  </si>
  <si>
    <t>PT/C6-0050</t>
  </si>
  <si>
    <t>PT/C6-0080</t>
  </si>
  <si>
    <t>BC2210-0019</t>
  </si>
  <si>
    <t>BH2319179</t>
  </si>
  <si>
    <t>PT2503/0047</t>
  </si>
  <si>
    <t>PT2503/0048</t>
  </si>
  <si>
    <t>PT2503/0049</t>
  </si>
  <si>
    <t>PT2504/0049</t>
  </si>
  <si>
    <t>PT2506/0011</t>
  </si>
  <si>
    <t>PT/C6-0024</t>
  </si>
  <si>
    <t>PT/C6-0081</t>
  </si>
  <si>
    <t>PT/C6-0082</t>
  </si>
  <si>
    <t>PT/C6-0083</t>
  </si>
  <si>
    <t>PT/C6-0084</t>
  </si>
  <si>
    <t>BC2210-0034</t>
  </si>
  <si>
    <t>PT2502/0003</t>
  </si>
  <si>
    <t>PT2503/0027</t>
  </si>
  <si>
    <t>PT2506/0045</t>
  </si>
  <si>
    <t>PT2504/0007</t>
  </si>
  <si>
    <t>BC2210-0025</t>
  </si>
  <si>
    <t>PT2505/0057</t>
  </si>
  <si>
    <t>PT2507/0004</t>
  </si>
  <si>
    <t>PT2507/0019</t>
  </si>
  <si>
    <t>PT2507/0029</t>
  </si>
  <si>
    <t>PT2507/0040</t>
  </si>
  <si>
    <t>PT2507/0061</t>
  </si>
  <si>
    <t>PT/C6-0015</t>
  </si>
  <si>
    <t>PT/C6-0025</t>
  </si>
  <si>
    <t>PT/C6-0045</t>
  </si>
  <si>
    <t>PT/C6-0060</t>
  </si>
  <si>
    <t>PT/C6-0089</t>
  </si>
  <si>
    <t>PT/C6-0103</t>
  </si>
  <si>
    <t>BC2210-0061</t>
  </si>
  <si>
    <t>BH2365703</t>
  </si>
  <si>
    <t>PT2506/0022</t>
  </si>
  <si>
    <t>PT2507/0012</t>
  </si>
  <si>
    <t>PT2507/0051</t>
  </si>
  <si>
    <t>PT/C6-0054</t>
  </si>
  <si>
    <t>PT/C6-0085</t>
  </si>
  <si>
    <t>HBTL2508001772</t>
  </si>
  <si>
    <t>PT2502/0008</t>
  </si>
  <si>
    <t>PT2502/0009</t>
  </si>
  <si>
    <t>PT2502/0041</t>
  </si>
  <si>
    <t>PT2503/0050</t>
  </si>
  <si>
    <t>PT2504/0075</t>
  </si>
  <si>
    <t>PT2505/0014</t>
  </si>
  <si>
    <t>PT2507/0027</t>
  </si>
  <si>
    <t>PT2505/0070</t>
  </si>
  <si>
    <t>PT/C6-0092</t>
  </si>
  <si>
    <t>PT/C6-0104</t>
  </si>
  <si>
    <t>HN/HT27102504</t>
  </si>
  <si>
    <t>ĐÃ KIỂM TRA - Hàng trả - Vi Oanh - V-mart - KL00066</t>
  </si>
  <si>
    <t>PT2503/0069</t>
  </si>
  <si>
    <t>PT/C6-0086</t>
  </si>
  <si>
    <t>PT2504/0068</t>
  </si>
  <si>
    <t>PT2506/0013</t>
  </si>
  <si>
    <t>PT2506/0015</t>
  </si>
  <si>
    <t>PT2506/0056</t>
  </si>
  <si>
    <t>PT2506/0057</t>
  </si>
  <si>
    <t>PT2507/0016</t>
  </si>
  <si>
    <t>PT2507/0044</t>
  </si>
  <si>
    <t>PT/C6-0017</t>
  </si>
  <si>
    <t>PT/C6-0041</t>
  </si>
  <si>
    <t>PT/C6-0074</t>
  </si>
  <si>
    <t>BC2211-0001</t>
  </si>
  <si>
    <t>BC2211-0003</t>
  </si>
  <si>
    <t>PT2503/0075</t>
  </si>
  <si>
    <t>BC2210-0052</t>
  </si>
  <si>
    <t>PT/C6-0101</t>
  </si>
  <si>
    <t>PT/C6-0100</t>
  </si>
  <si>
    <t>PT2502/0028</t>
  </si>
  <si>
    <t>PT2503/0067</t>
  </si>
  <si>
    <t>PT2504/0084</t>
  </si>
  <si>
    <t>PT2505/0054</t>
  </si>
  <si>
    <t>PT2507/0003</t>
  </si>
  <si>
    <t>PT2507/0059</t>
  </si>
  <si>
    <t>PT/C6-0038</t>
  </si>
  <si>
    <t>PT/C6-0059</t>
  </si>
  <si>
    <t>BC2210-0035</t>
  </si>
  <si>
    <t>PT2503/0051</t>
  </si>
  <si>
    <t>PT2504/0064</t>
  </si>
  <si>
    <t>PT/C6-0010</t>
  </si>
  <si>
    <t>PT2507/0047</t>
  </si>
  <si>
    <t>BC2210-0027</t>
  </si>
  <si>
    <t>HN/HT22102502</t>
  </si>
  <si>
    <t>ĐÃ KIỂM TRA - HÀNG TRẢ - Chumi Mart - KL00174</t>
  </si>
  <si>
    <t>PT2501/0024</t>
  </si>
  <si>
    <t>PT2503/0059</t>
  </si>
  <si>
    <t>PT2504/0034</t>
  </si>
  <si>
    <t>PT/C6-0009</t>
  </si>
  <si>
    <t>PT2501/0031</t>
  </si>
  <si>
    <t>PT2501/0070</t>
  </si>
  <si>
    <t>PT2503/0040</t>
  </si>
  <si>
    <t>PT2503/0080</t>
  </si>
  <si>
    <t>PT2504/0086</t>
  </si>
  <si>
    <t>PT2505/0025</t>
  </si>
  <si>
    <t>PT2505/0063</t>
  </si>
  <si>
    <t>PT2506/0050</t>
  </si>
  <si>
    <t>PT2507/0026</t>
  </si>
  <si>
    <t>PT/PVH - 0001</t>
  </si>
  <si>
    <t>PT/PVH - 0019</t>
  </si>
  <si>
    <t>BH2318748</t>
  </si>
  <si>
    <t>PT2503/0010</t>
  </si>
  <si>
    <t>PT2504/0066</t>
  </si>
  <si>
    <t>PT2506/0007</t>
  </si>
  <si>
    <t>PT2506/0048</t>
  </si>
  <si>
    <t>BH2319125</t>
  </si>
  <si>
    <t>PT2501/0023</t>
  </si>
  <si>
    <t>PT2504/0065</t>
  </si>
  <si>
    <t>PT2505/0023</t>
  </si>
  <si>
    <t>PT/C6-0069</t>
  </si>
  <si>
    <t>PT/C6-0068</t>
  </si>
  <si>
    <t>BTLHN2304/139</t>
  </si>
  <si>
    <t>Hàng Trả - KL00109 - Thực phẩm xanh</t>
  </si>
  <si>
    <t>PT/C6-0102</t>
  </si>
  <si>
    <t>BC2210-0062</t>
  </si>
  <si>
    <t>BH2319380</t>
  </si>
  <si>
    <t>PT2503/0076</t>
  </si>
  <si>
    <t>PT2504/0041</t>
  </si>
  <si>
    <t>PT2505/0056</t>
  </si>
  <si>
    <t>phần thu dư</t>
  </si>
  <si>
    <t>PT/C6-0003</t>
  </si>
  <si>
    <t>PT/C6-0048</t>
  </si>
  <si>
    <t>BC2505/0002</t>
  </si>
  <si>
    <t>BC2210-0051</t>
  </si>
  <si>
    <t>BH2318058</t>
  </si>
  <si>
    <t>PT2501/0039</t>
  </si>
  <si>
    <t>PT2503/0032</t>
  </si>
  <si>
    <t>BH2319370</t>
  </si>
  <si>
    <t>PT2504/0011</t>
  </si>
  <si>
    <t>PT2504/0012</t>
  </si>
  <si>
    <t>PT/C6-0070</t>
  </si>
  <si>
    <t>PT2501/0063</t>
  </si>
  <si>
    <t>PT2503/0071</t>
  </si>
  <si>
    <t>PT2504/0079</t>
  </si>
  <si>
    <t>BC2506/0011</t>
  </si>
  <si>
    <t>BC2506/0044</t>
  </si>
  <si>
    <t>BC2508/0045</t>
  </si>
  <si>
    <t>BC2509/0024</t>
  </si>
  <si>
    <t>BC2510/0015</t>
  </si>
  <si>
    <t>PT2501/0055</t>
  </si>
  <si>
    <t>BH2318393</t>
  </si>
  <si>
    <t>BH2317253</t>
  </si>
  <si>
    <t>PT2503/0046</t>
  </si>
  <si>
    <t>PT2503/0074</t>
  </si>
  <si>
    <t>HN/HT05112503</t>
  </si>
  <si>
    <t>HN/HT05112502</t>
  </si>
  <si>
    <t>BC2210-0063</t>
  </si>
  <si>
    <t>BC2210-0064</t>
  </si>
  <si>
    <t>PT2505/0069</t>
  </si>
  <si>
    <t>PT2507/0028</t>
  </si>
  <si>
    <t>PT/C6-0065</t>
  </si>
  <si>
    <t>PT/C6-0066</t>
  </si>
  <si>
    <t>PT/C6-0067</t>
  </si>
  <si>
    <t>BC2501/0021</t>
  </si>
  <si>
    <t>PT2505/0028</t>
  </si>
  <si>
    <t>BH2319303</t>
  </si>
  <si>
    <t>PT/C6-0056</t>
  </si>
  <si>
    <t>BC2210-0024</t>
  </si>
  <si>
    <t>BC2509/0073</t>
  </si>
  <si>
    <t>BC2211-0067</t>
  </si>
  <si>
    <t>PT2501/0003</t>
  </si>
  <si>
    <t>PT2501/0034</t>
  </si>
  <si>
    <t>PT2501/0064</t>
  </si>
  <si>
    <t>PT2501/0066</t>
  </si>
  <si>
    <t>PT2501/0079</t>
  </si>
  <si>
    <t>PT2502/0006</t>
  </si>
  <si>
    <t>PT2502/0015</t>
  </si>
  <si>
    <t>PT2502/0018</t>
  </si>
  <si>
    <t>PT2501/0081</t>
  </si>
  <si>
    <t>PT2502/0007</t>
  </si>
  <si>
    <t>PT2502/0016</t>
  </si>
  <si>
    <t>PT2502/0029</t>
  </si>
  <si>
    <t>PT2502/0019</t>
  </si>
  <si>
    <t>PT2503/0017</t>
  </si>
  <si>
    <t>PT2503/0013</t>
  </si>
  <si>
    <t>PT2503/0012</t>
  </si>
  <si>
    <t>PT2503/0038</t>
  </si>
  <si>
    <t>PT2504/0017</t>
  </si>
  <si>
    <t>PT2504/0039</t>
  </si>
  <si>
    <t>PT2504/0053</t>
  </si>
  <si>
    <t>PT2504/0069</t>
  </si>
  <si>
    <t>PT2504/0077</t>
  </si>
  <si>
    <t>PT2505/0024</t>
  </si>
  <si>
    <t>PT2505/0047</t>
  </si>
  <si>
    <t>PT2505/0048</t>
  </si>
  <si>
    <t>PT2505/0074</t>
  </si>
  <si>
    <t>PT2506/0012</t>
  </si>
  <si>
    <t>PT2507/0022</t>
  </si>
  <si>
    <t>PT2507/0034</t>
  </si>
  <si>
    <t>PT2507/0052</t>
  </si>
  <si>
    <t>PT/C6-0023</t>
  </si>
  <si>
    <t>PT/C6-0046</t>
  </si>
  <si>
    <t>BC2210-0002</t>
  </si>
  <si>
    <t>PT/C6-0078</t>
  </si>
  <si>
    <t>PT/C6-0107</t>
  </si>
  <si>
    <t>BC2210-0008</t>
  </si>
  <si>
    <t>BH2365484</t>
  </si>
  <si>
    <t>ĐƠN HÀNG KHÁCH LẺ TP HẢI PHÒNG , THANH TOÁN LUÔN  ,CK 8%</t>
  </si>
  <si>
    <t>PT2501/0037</t>
  </si>
  <si>
    <t>PT2503/0042</t>
  </si>
  <si>
    <t>PT2501/0010</t>
  </si>
  <si>
    <t>PT2501/0044</t>
  </si>
  <si>
    <t>PT2501/0068</t>
  </si>
  <si>
    <t>PT2501/0069</t>
  </si>
  <si>
    <t>PT2501/0071</t>
  </si>
  <si>
    <t>PT2502/0046</t>
  </si>
  <si>
    <t>PT2502/0047</t>
  </si>
  <si>
    <t>PT2502/0045</t>
  </si>
  <si>
    <t>PT2503/0018</t>
  </si>
  <si>
    <t>PT2503/0041</t>
  </si>
  <si>
    <t>PT2503/0068</t>
  </si>
  <si>
    <t>PT2503/0079</t>
  </si>
  <si>
    <t>PT2504/0018</t>
  </si>
  <si>
    <t>PT2504/0059</t>
  </si>
  <si>
    <t>PT2504/0060</t>
  </si>
  <si>
    <t>PT2504/0074</t>
  </si>
  <si>
    <t>PT2505/0005</t>
  </si>
  <si>
    <t>PT2505/0042</t>
  </si>
  <si>
    <t>PT2505/0062</t>
  </si>
  <si>
    <t>PT2505/0045</t>
  </si>
  <si>
    <t>PT2505/0068</t>
  </si>
  <si>
    <t>PT2506/0029</t>
  </si>
  <si>
    <t>PT2506/0032</t>
  </si>
  <si>
    <t>PT2506/0066</t>
  </si>
  <si>
    <t>PT2506/0046</t>
  </si>
  <si>
    <t>PT2507/0008</t>
  </si>
  <si>
    <t>PT2508/0001</t>
  </si>
  <si>
    <t>PT2508/0003</t>
  </si>
  <si>
    <t>PT/PVH - 0003</t>
  </si>
  <si>
    <t>PT/PVH - 0004</t>
  </si>
  <si>
    <t>PT/PVH - 0008</t>
  </si>
  <si>
    <t>PT/PVH - 0012</t>
  </si>
  <si>
    <t>PT/PVH - 0013</t>
  </si>
  <si>
    <t>PT/PVH - 0015</t>
  </si>
  <si>
    <t>PT/PVH - 0017</t>
  </si>
  <si>
    <t>PT/PVH - 0016</t>
  </si>
  <si>
    <t>PT/PVH - 0020</t>
  </si>
  <si>
    <t>PT/PVH - 0021</t>
  </si>
  <si>
    <t>PT/PVH - 0026</t>
  </si>
  <si>
    <t>PT/PVH - 0030</t>
  </si>
  <si>
    <t>PT/PVH - 0034</t>
  </si>
  <si>
    <t>PT/PVH - 0032</t>
  </si>
  <si>
    <t>PT/PVH - 0033</t>
  </si>
  <si>
    <t>PT/PVH - 0036</t>
  </si>
  <si>
    <t>PT/PVH - 0040</t>
  </si>
  <si>
    <t>BC2210/0031</t>
  </si>
  <si>
    <t>PT/PVH - 0044</t>
  </si>
  <si>
    <t>BC2210/0033</t>
  </si>
  <si>
    <t>BC2210/0035</t>
  </si>
  <si>
    <t>BC2210/0036</t>
  </si>
  <si>
    <t>PT/PVH - 0047</t>
  </si>
  <si>
    <t>BC2210/0037</t>
  </si>
  <si>
    <t>PT/PVH - 0048</t>
  </si>
  <si>
    <t>BC2210/0038</t>
  </si>
  <si>
    <t>PT/PVH - 0049</t>
  </si>
  <si>
    <t>BH2373351</t>
  </si>
  <si>
    <t>BH2373373</t>
  </si>
  <si>
    <t>BH2373592</t>
  </si>
  <si>
    <t>BH2373417</t>
  </si>
  <si>
    <t>BH2374245</t>
  </si>
  <si>
    <t>CHỊ TÙNG, NV CTY CK 20%</t>
  </si>
  <si>
    <t>ĐƠN K-FOODMART 3/11, THANH TOÁN KHI NHẬN HÀNG</t>
  </si>
  <si>
    <t>A HÙNG CTY 3/11</t>
  </si>
  <si>
    <t>ĐƠN HUY QUẬY 4/11, THANH TOÁN SAU</t>
  </si>
  <si>
    <t>PT/PVH - 0055</t>
  </si>
  <si>
    <t>PT2503/0004</t>
  </si>
  <si>
    <t>PT/PVH - 0009</t>
  </si>
  <si>
    <t>PT/PVH - 0018</t>
  </si>
  <si>
    <t>BC2210/0032</t>
  </si>
  <si>
    <t>BC2511/0002</t>
  </si>
  <si>
    <t>OPN</t>
  </si>
  <si>
    <t>Số dư đầu kỳ</t>
  </si>
  <si>
    <t>BC2501/0044</t>
  </si>
  <si>
    <t>BC2505/0001</t>
  </si>
  <si>
    <t>BC2506/0022</t>
  </si>
  <si>
    <t>BC2508/0001</t>
  </si>
  <si>
    <t>BC2509/0034</t>
  </si>
  <si>
    <t>BH2365589</t>
  </si>
  <si>
    <t>00072981</t>
  </si>
  <si>
    <t>Bán hàng CÔNG TY CỔ PHẦN TRANG TRẠI TOMITA VIỆT NAM theo hóa đơn 00072981</t>
  </si>
  <si>
    <t>PT2501/0053</t>
  </si>
  <si>
    <t>PT2502/0035</t>
  </si>
  <si>
    <t>PT2503/0056</t>
  </si>
  <si>
    <t>PT2504/0055</t>
  </si>
  <si>
    <t>PT2505/0038</t>
  </si>
  <si>
    <t>PT/C6-0077</t>
  </si>
  <si>
    <t>Trả dư tháng 7</t>
  </si>
  <si>
    <t>trả thiếu tháng 8</t>
  </si>
  <si>
    <t>Hàng trả tháng 10 chưa cập nhật</t>
  </si>
  <si>
    <t>trả thiếu tháng 4</t>
  </si>
  <si>
    <t>trả thiếu tháng 2</t>
  </si>
  <si>
    <t>trả thiếu tháng 3</t>
  </si>
  <si>
    <t>Trả thiếu tháng 5</t>
  </si>
  <si>
    <t>Công nợ còn thiếu tháng 6</t>
  </si>
  <si>
    <t>PT2505/0029</t>
  </si>
  <si>
    <t>PT/C6-0008</t>
  </si>
  <si>
    <t>PT/C6-0076</t>
  </si>
  <si>
    <t>BC2210-0011</t>
  </si>
  <si>
    <t>số dư đầu kỳ</t>
  </si>
  <si>
    <t>BC2505/0058</t>
  </si>
  <si>
    <t>BC2506/0049</t>
  </si>
  <si>
    <t>BC2507/0035</t>
  </si>
  <si>
    <t>BC2510/0039</t>
  </si>
  <si>
    <t>BC2503/0050</t>
  </si>
  <si>
    <t>BC2504/0042</t>
  </si>
  <si>
    <t>MDV/PVH/00098</t>
  </si>
  <si>
    <t>613</t>
  </si>
  <si>
    <t>Các khoản hỗ trợ năm 2025 theo hợp đồng-V002188</t>
  </si>
  <si>
    <t>MH002568</t>
  </si>
  <si>
    <t>00000066</t>
  </si>
  <si>
    <t>Các khoản hỗ trợ năm 2024 theo hợp đồng</t>
  </si>
  <si>
    <t>PT2405/0055</t>
  </si>
  <si>
    <t>PT2504/0023</t>
  </si>
  <si>
    <t>PT2507/0036</t>
  </si>
  <si>
    <t>PT2407/0022</t>
  </si>
  <si>
    <t>PT2507/0035</t>
  </si>
  <si>
    <t>PT2407/0030</t>
  </si>
  <si>
    <t>BC2504/0016</t>
  </si>
  <si>
    <t>BC2504/0038</t>
  </si>
  <si>
    <t>BC2505/0055</t>
  </si>
  <si>
    <t>BC2506/0045</t>
  </si>
  <si>
    <t>BH2506/02537</t>
  </si>
  <si>
    <t>00001183</t>
  </si>
  <si>
    <t>BC2507/0059</t>
  </si>
  <si>
    <t>BC2508/0038</t>
  </si>
  <si>
    <t>BC2509/0022</t>
  </si>
  <si>
    <t>BC2510/0014</t>
  </si>
  <si>
    <t>BH2373339</t>
  </si>
  <si>
    <t>MDV/PVH/00234</t>
  </si>
  <si>
    <t>00072919</t>
  </si>
  <si>
    <t>AGMPO000641021 - SÀNH ĐIỆU Annam Gourmet Estella</t>
  </si>
  <si>
    <t>Phí trưng bày Quý 3/2025</t>
  </si>
  <si>
    <t>CKTM tạm tính quý 3</t>
  </si>
  <si>
    <t>BC2502/0024</t>
  </si>
  <si>
    <t>BC2502/0041</t>
  </si>
  <si>
    <t>opn</t>
  </si>
  <si>
    <t>BC2501/0037 + BC2501/0038</t>
  </si>
  <si>
    <t>BC2506/0039</t>
  </si>
  <si>
    <t>BC2508/0020</t>
  </si>
  <si>
    <t>BC2509/0065</t>
  </si>
  <si>
    <t>BC2503/0055</t>
  </si>
  <si>
    <t>BC2505/0038</t>
  </si>
  <si>
    <t>BC2509/0013</t>
  </si>
  <si>
    <t>BC2510/0001</t>
  </si>
  <si>
    <t>02/01/2025</t>
  </si>
  <si>
    <t>03/01/2025</t>
  </si>
  <si>
    <t>07/01/2025</t>
  </si>
  <si>
    <t>08/01/2025</t>
  </si>
  <si>
    <t>10/01/2025</t>
  </si>
  <si>
    <t>11/01/2025</t>
  </si>
  <si>
    <t>15/01/2025</t>
  </si>
  <si>
    <t>23/01/2025</t>
  </si>
  <si>
    <t>25/01/2025</t>
  </si>
  <si>
    <t>24/01/2025</t>
  </si>
  <si>
    <t>31/01/2025</t>
  </si>
  <si>
    <t>05/03/2025</t>
  </si>
  <si>
    <t>06/03/2025</t>
  </si>
  <si>
    <t>07/03/2025</t>
  </si>
  <si>
    <t>18/03/2025</t>
  </si>
  <si>
    <t>22/03/2025</t>
  </si>
  <si>
    <t>27/03/2025</t>
  </si>
  <si>
    <t>28/03/2025</t>
  </si>
  <si>
    <t>31/03/2025</t>
  </si>
  <si>
    <t>12/12/2024</t>
  </si>
  <si>
    <t>13/12/2024</t>
  </si>
  <si>
    <t>16/12/2024</t>
  </si>
  <si>
    <t>17/12/2024</t>
  </si>
  <si>
    <t>22/12/2024</t>
  </si>
  <si>
    <t>24/12/2024</t>
  </si>
  <si>
    <t>31/12/2024</t>
  </si>
  <si>
    <t>27/11/2024</t>
  </si>
  <si>
    <t>05/02/2025</t>
  </si>
  <si>
    <t>08/02/2025</t>
  </si>
  <si>
    <t>13/02/2025</t>
  </si>
  <si>
    <t>14/02/2025</t>
  </si>
  <si>
    <t>15/02/2025</t>
  </si>
  <si>
    <t>20/02/2025</t>
  </si>
  <si>
    <t>21/02/2025</t>
  </si>
  <si>
    <t>27/02/2025</t>
  </si>
  <si>
    <t>24/02/2025</t>
  </si>
  <si>
    <t>28/02/2025</t>
  </si>
  <si>
    <t>01/04/2025</t>
  </si>
  <si>
    <t>05/04/2025</t>
  </si>
  <si>
    <t>08/04/2025</t>
  </si>
  <si>
    <t>16/04/2025</t>
  </si>
  <si>
    <t>17/04/2025</t>
  </si>
  <si>
    <t>19/04/2025</t>
  </si>
  <si>
    <t>22/04/2025</t>
  </si>
  <si>
    <t>23/04/2025</t>
  </si>
  <si>
    <t>24/04/2025</t>
  </si>
  <si>
    <t>28/04/2025</t>
  </si>
  <si>
    <t>29/04/2025</t>
  </si>
  <si>
    <t>30/04/2025</t>
  </si>
  <si>
    <t>03/05/2025</t>
  </si>
  <si>
    <t>08/05/2025</t>
  </si>
  <si>
    <t>17/05/2025</t>
  </si>
  <si>
    <t>20/05/2025</t>
  </si>
  <si>
    <t>22/05/2025</t>
  </si>
  <si>
    <t>23/05/2025</t>
  </si>
  <si>
    <t>30/05/2025</t>
  </si>
  <si>
    <t>31/05/2025</t>
  </si>
  <si>
    <t>03/06/2025</t>
  </si>
  <si>
    <t>06/06/2025</t>
  </si>
  <si>
    <t>10/06/2025</t>
  </si>
  <si>
    <t>11/06/2025</t>
  </si>
  <si>
    <t>12/06/2025</t>
  </si>
  <si>
    <t>17/06/2025</t>
  </si>
  <si>
    <t>19/06/2025</t>
  </si>
  <si>
    <t>25/06/2025</t>
  </si>
  <si>
    <t>26/06/2025</t>
  </si>
  <si>
    <t>30/06/2025</t>
  </si>
  <si>
    <t>01/07/2025</t>
  </si>
  <si>
    <t>02/07/2025</t>
  </si>
  <si>
    <t>03/07/2025</t>
  </si>
  <si>
    <t>04/07/2025</t>
  </si>
  <si>
    <t>08/07/2025</t>
  </si>
  <si>
    <t>12/07/2025</t>
  </si>
  <si>
    <t>14/07/2025</t>
  </si>
  <si>
    <t>18/07/2025</t>
  </si>
  <si>
    <t>22/07/2025</t>
  </si>
  <si>
    <t>30/07/2025</t>
  </si>
  <si>
    <t>31/07/2025</t>
  </si>
  <si>
    <t>01/08/2025</t>
  </si>
  <si>
    <t>07/08/2025</t>
  </si>
  <si>
    <t>08/08/2025</t>
  </si>
  <si>
    <t>09/08/2025</t>
  </si>
  <si>
    <t>12/08/2025</t>
  </si>
  <si>
    <t>14/08/2025</t>
  </si>
  <si>
    <t>15/08/2025</t>
  </si>
  <si>
    <t>16/08/2025</t>
  </si>
  <si>
    <t>20/08/2025</t>
  </si>
  <si>
    <t>21/08/2025</t>
  </si>
  <si>
    <t>23/08/2025</t>
  </si>
  <si>
    <t>22/08/2025</t>
  </si>
  <si>
    <t>27/08/2025</t>
  </si>
  <si>
    <t>29/08/2025</t>
  </si>
  <si>
    <t>30/08/2025</t>
  </si>
  <si>
    <t>31/08/2025</t>
  </si>
  <si>
    <t>14/01/2025</t>
  </si>
  <si>
    <t>30/09/2025</t>
  </si>
  <si>
    <t>03/09/2025</t>
  </si>
  <si>
    <t>09/09/2025</t>
  </si>
  <si>
    <t>08/09/2025</t>
  </si>
  <si>
    <t>04/09/2025</t>
  </si>
  <si>
    <t>10/09/2025</t>
  </si>
  <si>
    <t>11/09/2025</t>
  </si>
  <si>
    <t>13/09/2025</t>
  </si>
  <si>
    <t>16/09/2025</t>
  </si>
  <si>
    <t>17/09/2025</t>
  </si>
  <si>
    <t>18/09/2025</t>
  </si>
  <si>
    <t>19/09/2025</t>
  </si>
  <si>
    <t>20/09/2025</t>
  </si>
  <si>
    <t>24/09/2025</t>
  </si>
  <si>
    <t>22/09/2025</t>
  </si>
  <si>
    <t>25/09/2025</t>
  </si>
  <si>
    <t>26/09/2025</t>
  </si>
  <si>
    <t>27/09/2025</t>
  </si>
  <si>
    <t>00070660</t>
  </si>
  <si>
    <t>00070749</t>
  </si>
  <si>
    <t>00071244</t>
  </si>
  <si>
    <t>00071307</t>
  </si>
  <si>
    <t>00071698</t>
  </si>
  <si>
    <t>00071797</t>
  </si>
  <si>
    <t>00071801</t>
  </si>
  <si>
    <t>00073216</t>
  </si>
  <si>
    <t>00073338</t>
  </si>
  <si>
    <t>00073355</t>
  </si>
  <si>
    <t>00073358</t>
  </si>
  <si>
    <t>00074990</t>
  </si>
  <si>
    <t>00053702</t>
  </si>
  <si>
    <t>00053701</t>
  </si>
  <si>
    <t>BC2502/0057</t>
  </si>
  <si>
    <t>BC2502/0012</t>
  </si>
  <si>
    <t>BC2509/0008</t>
  </si>
  <si>
    <t>BC2503/0049</t>
  </si>
  <si>
    <t>BC2505/0018</t>
  </si>
  <si>
    <t>BC2506/0001</t>
  </si>
  <si>
    <t>BC2506/0048</t>
  </si>
  <si>
    <t>BC2507/0058</t>
  </si>
  <si>
    <t>BC2509/0067</t>
  </si>
  <si>
    <t>BC2510/0011</t>
  </si>
  <si>
    <t>BC2510/0043</t>
  </si>
  <si>
    <t>BC2510/0033</t>
  </si>
  <si>
    <t>BH2365430</t>
  </si>
  <si>
    <t>NKMB-2012xtviety</t>
  </si>
  <si>
    <t>00072879</t>
  </si>
  <si>
    <t>Chi phí hỗ trợ T10</t>
  </si>
  <si>
    <t>BC2501/0016</t>
  </si>
  <si>
    <t>BC2502/0018</t>
  </si>
  <si>
    <t>BC2502/0040</t>
  </si>
  <si>
    <t>BC2504/0009</t>
  </si>
  <si>
    <t>BC2505/0031</t>
  </si>
  <si>
    <t>BC2506/0018</t>
  </si>
  <si>
    <t>BC2507/0031</t>
  </si>
  <si>
    <t>BC2508/0037</t>
  </si>
  <si>
    <t>BH2374312</t>
  </si>
  <si>
    <t>00075024</t>
  </si>
  <si>
    <t>Bán hàng cho CÔNG TY CP VIETNAM FRUITS AND MORE theo hóa đơn 00075024</t>
  </si>
  <si>
    <t>BC2503/0039</t>
  </si>
  <si>
    <t>BC2503/0038</t>
  </si>
  <si>
    <t>BC2504/0027</t>
  </si>
  <si>
    <t>BC2505/0014</t>
  </si>
  <si>
    <t>BC2506/0052</t>
  </si>
  <si>
    <t>BC2507/0055</t>
  </si>
  <si>
    <t>BC2508/0051</t>
  </si>
  <si>
    <t>BC2509/0046</t>
  </si>
  <si>
    <t>BC2505/0015</t>
  </si>
  <si>
    <t>BC2506/0053</t>
  </si>
  <si>
    <t>BC2507/0054</t>
  </si>
  <si>
    <t>BC2508/0050</t>
  </si>
  <si>
    <t>BC2509/0045</t>
  </si>
  <si>
    <t>BH2365988</t>
  </si>
  <si>
    <t>00073140</t>
  </si>
  <si>
    <t>Bán hàng cho CÔNG TY TNHH GTGL VIỆT NAM theo hóa đơn 00073140</t>
  </si>
  <si>
    <t>BH2367047</t>
  </si>
  <si>
    <t>00075039</t>
  </si>
  <si>
    <t>Bán hàng cho CÔNG TY TNHH GTGL VIỆT NAM theo hóa đơn 00075039</t>
  </si>
  <si>
    <t>BH2365989</t>
  </si>
  <si>
    <t>00073141</t>
  </si>
  <si>
    <t>BH2365990</t>
  </si>
  <si>
    <t>00073142</t>
  </si>
  <si>
    <t>BH2365992</t>
  </si>
  <si>
    <t>00073143</t>
  </si>
  <si>
    <t>BH2367048</t>
  </si>
  <si>
    <t>00075040</t>
  </si>
  <si>
    <t>BH2367049</t>
  </si>
  <si>
    <t>00075041</t>
  </si>
  <si>
    <t>BH2367050</t>
  </si>
  <si>
    <t>00075042</t>
  </si>
  <si>
    <t>BH2367051</t>
  </si>
  <si>
    <t>00075043</t>
  </si>
  <si>
    <t>PT2506/0017</t>
  </si>
  <si>
    <t>PT2507/0049</t>
  </si>
  <si>
    <t>BC2509/0047</t>
  </si>
  <si>
    <t>PT2506/0010</t>
  </si>
  <si>
    <t>PT2510/0002</t>
  </si>
  <si>
    <t>PT/C6-0014</t>
  </si>
  <si>
    <t>BC2509/0001</t>
  </si>
  <si>
    <t>BC2509/0035</t>
  </si>
  <si>
    <t>PT2501/0078</t>
  </si>
  <si>
    <t>PT2504/0051</t>
  </si>
  <si>
    <t>PT2504/0052</t>
  </si>
  <si>
    <t>PT2505/0067</t>
  </si>
  <si>
    <t>PT/C6-0018</t>
  </si>
  <si>
    <t>PT/C6-0019</t>
  </si>
  <si>
    <t>PT/C6-0020</t>
  </si>
  <si>
    <t>BC2210-0004</t>
  </si>
  <si>
    <t>PT2501/0018</t>
  </si>
  <si>
    <t>BH2317541</t>
  </si>
  <si>
    <t>PT/C6-0022</t>
  </si>
  <si>
    <t>PT2412/0015</t>
  </si>
  <si>
    <t>TỒN ĐẦU KỲ NĂM 2022</t>
  </si>
  <si>
    <t>PT2504/0019</t>
  </si>
  <si>
    <t>KL00090</t>
  </si>
  <si>
    <t>BH2317973</t>
  </si>
  <si>
    <t>PT2501/0030</t>
  </si>
  <si>
    <t>PT2501/0083</t>
  </si>
  <si>
    <t>PT2504/0078</t>
  </si>
  <si>
    <t>PT2503/0014</t>
  </si>
  <si>
    <t>KL00114</t>
  </si>
  <si>
    <t>BH2318157</t>
  </si>
  <si>
    <t>BH2318372</t>
  </si>
  <si>
    <t>KL00116</t>
  </si>
  <si>
    <t>BH2317682</t>
  </si>
  <si>
    <t>BH2318378</t>
  </si>
  <si>
    <t>BH2317974</t>
  </si>
  <si>
    <t>KL00130</t>
  </si>
  <si>
    <t>KL00153</t>
  </si>
  <si>
    <t>PT2501/0027</t>
  </si>
  <si>
    <t>PT2501/0026</t>
  </si>
  <si>
    <t>PT2501/0028</t>
  </si>
  <si>
    <t>PT2501/0025</t>
  </si>
  <si>
    <t>PT2501/0029</t>
  </si>
  <si>
    <t xml:space="preserve">BH2319226 </t>
  </si>
  <si>
    <t xml:space="preserve">BH2319225 </t>
  </si>
  <si>
    <t>BH2318987</t>
  </si>
  <si>
    <t>CHỊ THU CÚC ( READY MART)</t>
  </si>
  <si>
    <t>PT2506/0026</t>
  </si>
  <si>
    <t>BC2509/0060</t>
  </si>
  <si>
    <t>PT2504/0038</t>
  </si>
  <si>
    <t>PT2504/0037</t>
  </si>
  <si>
    <t>PT2504/0057</t>
  </si>
  <si>
    <t>PT2505/0004</t>
  </si>
  <si>
    <t>PT2505/0050</t>
  </si>
  <si>
    <t>PT2506/0030</t>
  </si>
  <si>
    <t>PT2507/0011</t>
  </si>
  <si>
    <t>PT2507/0010</t>
  </si>
  <si>
    <t>BC2507/0048</t>
  </si>
  <si>
    <t>PT/C6-0051</t>
  </si>
  <si>
    <t>BC2509/0017</t>
  </si>
  <si>
    <t>BC2210-0003</t>
  </si>
  <si>
    <t>BC2210-0023</t>
  </si>
  <si>
    <t>PT2501/0022</t>
  </si>
  <si>
    <t>ĐƠN KHÁCH LẼ C6 , ĐƠN THỨ 15 GỐI ĐẦU , THANH TOÁN ĐƠN THỨ 14,  SĐT:  0888807469 Phương</t>
  </si>
  <si>
    <t>BH2319126</t>
  </si>
  <si>
    <t>BH2317661</t>
  </si>
  <si>
    <t>PT2501/0073</t>
  </si>
  <si>
    <t>PT2506/0054</t>
  </si>
  <si>
    <t>BC2509/0051</t>
  </si>
  <si>
    <t>PT2507/0002</t>
  </si>
  <si>
    <t>BC2210-0050</t>
  </si>
  <si>
    <t>BC2210-0049</t>
  </si>
  <si>
    <t>BC2210-0048</t>
  </si>
  <si>
    <t>BC2210-0047</t>
  </si>
  <si>
    <t>HN/HT28102502</t>
  </si>
  <si>
    <t>HN/HT28102501</t>
  </si>
  <si>
    <t>CÔNG TY TNHH HÀNG TIÊU DÙNG UNIT</t>
  </si>
  <si>
    <t>CÔNG TY TNHH MỘT THÀNH VIÊN HỘI NHẬP PHÁT TRIỂN ĐÔNG HƯNG</t>
  </si>
  <si>
    <t>CÔNG TY TNHH MTV SONG NGỌC</t>
  </si>
  <si>
    <t>CÔNG TY TNHH PHÂN PHỐI SÀNH ĐIỆU</t>
  </si>
  <si>
    <t>CÔNG TY TNHH PHÂN PHỐI SÀNH ĐIỆU - CHI NHÁNH HÀ NỘI</t>
  </si>
  <si>
    <t>CÔNG TY TNHH ĐẦU TƯ PHÁT TRIỂN KINH DOANH TOÀN THẮNG</t>
  </si>
  <si>
    <t>CÔNG TY TNHH VIỆT Ý HÀ NỘI CENTER</t>
  </si>
  <si>
    <t>Dalatfarm</t>
  </si>
  <si>
    <t>Green mart- hope resident</t>
  </si>
  <si>
    <t>Green Mart (hệ thống green mart)</t>
  </si>
  <si>
    <t>CÔNG TY TNHH HAPPY MART</t>
  </si>
  <si>
    <t>CÔNG TY CỔ PHẦN SHINSEN GROUP</t>
  </si>
  <si>
    <t>CÔNG TY TNHH AEON VIỆT NAM</t>
  </si>
  <si>
    <t>CÔNG TY CỔ PHẦN SÓI BIỂN TRUNG THỰC</t>
  </si>
  <si>
    <t>MH002129</t>
  </si>
  <si>
    <t>MH002131</t>
  </si>
  <si>
    <t>MH002132</t>
  </si>
  <si>
    <t>MH002130</t>
  </si>
  <si>
    <t>MH002133</t>
  </si>
  <si>
    <t>MH002127</t>
  </si>
  <si>
    <t>MH002128</t>
  </si>
  <si>
    <t>MH002134</t>
  </si>
  <si>
    <t>MH002285</t>
  </si>
  <si>
    <t>MH002281</t>
  </si>
  <si>
    <t>MH002280</t>
  </si>
  <si>
    <t>MH002284</t>
  </si>
  <si>
    <t>MH002208</t>
  </si>
  <si>
    <t>MH002210</t>
  </si>
  <si>
    <t>MH002209</t>
  </si>
  <si>
    <t>MH002207</t>
  </si>
  <si>
    <t>MH002212</t>
  </si>
  <si>
    <t>MH002213</t>
  </si>
  <si>
    <t>MH002214</t>
  </si>
  <si>
    <t>MH002211</t>
  </si>
  <si>
    <t>MH002358</t>
  </si>
  <si>
    <t>MH002361</t>
  </si>
  <si>
    <t>MH002362</t>
  </si>
  <si>
    <t>MH002355</t>
  </si>
  <si>
    <t>MH002356</t>
  </si>
  <si>
    <t>MH002359</t>
  </si>
  <si>
    <t>MH002353</t>
  </si>
  <si>
    <t>MH002354</t>
  </si>
  <si>
    <t>MH002360</t>
  </si>
  <si>
    <t>MH002602</t>
  </si>
  <si>
    <t>MH002478</t>
  </si>
  <si>
    <t>MH002601</t>
  </si>
  <si>
    <t>MH002600</t>
  </si>
  <si>
    <t>MH002477</t>
  </si>
  <si>
    <t>MH002604</t>
  </si>
  <si>
    <t>MH002603</t>
  </si>
  <si>
    <t>MH002605</t>
  </si>
  <si>
    <t>MH002595</t>
  </si>
  <si>
    <t>MH002599</t>
  </si>
  <si>
    <t>MH002598</t>
  </si>
  <si>
    <t>MH002596</t>
  </si>
  <si>
    <t>MH002597</t>
  </si>
  <si>
    <t>MH002564</t>
  </si>
  <si>
    <t>MH002563</t>
  </si>
  <si>
    <t>MH002565</t>
  </si>
  <si>
    <t>MDV/PVH/00016</t>
  </si>
  <si>
    <t>MDV/PVH/00017</t>
  </si>
  <si>
    <t>MDV/PVH/00018</t>
  </si>
  <si>
    <t>MDV/PVH/00015</t>
  </si>
  <si>
    <t>MDV/PVH/00014</t>
  </si>
  <si>
    <t>BH2355866</t>
  </si>
  <si>
    <t>MDV/PVH/00104</t>
  </si>
  <si>
    <t>MDV/PVH/00102</t>
  </si>
  <si>
    <t>MDV/PVH/00101</t>
  </si>
  <si>
    <t>MDV/PVH/00100</t>
  </si>
  <si>
    <t>MDV/PVH/00145</t>
  </si>
  <si>
    <t>MDV/PVH/00146</t>
  </si>
  <si>
    <t>BH2357097</t>
  </si>
  <si>
    <t>BH2357707</t>
  </si>
  <si>
    <t>BH2357217</t>
  </si>
  <si>
    <t>BH2357654</t>
  </si>
  <si>
    <t>BH2358091</t>
  </si>
  <si>
    <t>BH2358445</t>
  </si>
  <si>
    <t>BH2358548</t>
  </si>
  <si>
    <t>BH2358627</t>
  </si>
  <si>
    <t>BH2358685</t>
  </si>
  <si>
    <t>BH2352572</t>
  </si>
  <si>
    <t>BH2358657</t>
  </si>
  <si>
    <t>BH2359123</t>
  </si>
  <si>
    <t>BH20251066</t>
  </si>
  <si>
    <t>BH2359136</t>
  </si>
  <si>
    <t>BH20250398</t>
  </si>
  <si>
    <t>BH2339342</t>
  </si>
  <si>
    <t>BH2339415</t>
  </si>
  <si>
    <t>BH2339632</t>
  </si>
  <si>
    <t>BH2339811</t>
  </si>
  <si>
    <t>BH2339962</t>
  </si>
  <si>
    <t>BH2340077</t>
  </si>
  <si>
    <t>BH2340288</t>
  </si>
  <si>
    <t>BH2340290</t>
  </si>
  <si>
    <t>BH2341268</t>
  </si>
  <si>
    <t>BH2341369</t>
  </si>
  <si>
    <t>BH2341346</t>
  </si>
  <si>
    <t>BH2341504</t>
  </si>
  <si>
    <t>BH2343671</t>
  </si>
  <si>
    <t>BH2343759</t>
  </si>
  <si>
    <t>BH2343758</t>
  </si>
  <si>
    <t>BH2343863</t>
  </si>
  <si>
    <t>BH2344688</t>
  </si>
  <si>
    <t>BH2344693</t>
  </si>
  <si>
    <t>BH2344695</t>
  </si>
  <si>
    <t>BH2345197</t>
  </si>
  <si>
    <t>BH2345531</t>
  </si>
  <si>
    <t>BH2345537</t>
  </si>
  <si>
    <t>BH2345591</t>
  </si>
  <si>
    <t>MH002282</t>
  </si>
  <si>
    <t>MH002286</t>
  </si>
  <si>
    <t>MH002287</t>
  </si>
  <si>
    <t>MH002283</t>
  </si>
  <si>
    <t>BH2341718</t>
  </si>
  <si>
    <t>BH2341994</t>
  </si>
  <si>
    <t>BH2342288</t>
  </si>
  <si>
    <t>BH2342300</t>
  </si>
  <si>
    <t>BH2342375</t>
  </si>
  <si>
    <t>BH2342871</t>
  </si>
  <si>
    <t>BH2342983</t>
  </si>
  <si>
    <t>BH2343328</t>
  </si>
  <si>
    <t>HBTL25010514</t>
  </si>
  <si>
    <t>BH2345818</t>
  </si>
  <si>
    <t>BH2346053</t>
  </si>
  <si>
    <t>BH2346110</t>
  </si>
  <si>
    <t>BH2346663</t>
  </si>
  <si>
    <t>BH2346783</t>
  </si>
  <si>
    <t>BH2347000</t>
  </si>
  <si>
    <t>BH2347297</t>
  </si>
  <si>
    <t>BH2347362</t>
  </si>
  <si>
    <t>BH2347298</t>
  </si>
  <si>
    <t>BH2347394</t>
  </si>
  <si>
    <t>BH2347395</t>
  </si>
  <si>
    <t>BH2347459</t>
  </si>
  <si>
    <t>BH2347798</t>
  </si>
  <si>
    <t>BH2347811</t>
  </si>
  <si>
    <t>BH2347799</t>
  </si>
  <si>
    <t>BH2347800</t>
  </si>
  <si>
    <t>BH2347757</t>
  </si>
  <si>
    <t>BH2348108</t>
  </si>
  <si>
    <t>BH2348399</t>
  </si>
  <si>
    <t>BH2349170</t>
  </si>
  <si>
    <t>BH2349291</t>
  </si>
  <si>
    <t>BH2349520</t>
  </si>
  <si>
    <t>BH2349523</t>
  </si>
  <si>
    <t>BH2349698</t>
  </si>
  <si>
    <t>BH2350243</t>
  </si>
  <si>
    <t>BH2350400</t>
  </si>
  <si>
    <t>BH2350402</t>
  </si>
  <si>
    <t>BH2350642</t>
  </si>
  <si>
    <t>BH2350887</t>
  </si>
  <si>
    <t>BH2350906</t>
  </si>
  <si>
    <t>BH2351027</t>
  </si>
  <si>
    <t>BH2351093</t>
  </si>
  <si>
    <t>BH2351324</t>
  </si>
  <si>
    <t>BH2351321</t>
  </si>
  <si>
    <t>BH2351515</t>
  </si>
  <si>
    <t>BH2351512</t>
  </si>
  <si>
    <t>BH2351513</t>
  </si>
  <si>
    <t>BH2351511</t>
  </si>
  <si>
    <t>BH2351510</t>
  </si>
  <si>
    <t>BH2351909</t>
  </si>
  <si>
    <t>BH2351954</t>
  </si>
  <si>
    <t>BH2351956</t>
  </si>
  <si>
    <t>BH2352326</t>
  </si>
  <si>
    <t>BH2352337</t>
  </si>
  <si>
    <t>BH2352547</t>
  </si>
  <si>
    <t>BH2352620</t>
  </si>
  <si>
    <t>BH2352893</t>
  </si>
  <si>
    <t>BH2353184</t>
  </si>
  <si>
    <t>BH2353211</t>
  </si>
  <si>
    <t>TBH0007</t>
  </si>
  <si>
    <t>TBH0161</t>
  </si>
  <si>
    <t>BH2354272</t>
  </si>
  <si>
    <t>BH2354271</t>
  </si>
  <si>
    <t>BH2354445</t>
  </si>
  <si>
    <t>HBTL25012162</t>
  </si>
  <si>
    <t>BH2354591</t>
  </si>
  <si>
    <t>BH2354861</t>
  </si>
  <si>
    <t>BH2354965</t>
  </si>
  <si>
    <t>BH2354964</t>
  </si>
  <si>
    <t>BH2354963</t>
  </si>
  <si>
    <t>BH2355080</t>
  </si>
  <si>
    <t>BH2355076</t>
  </si>
  <si>
    <t>BH2355077</t>
  </si>
  <si>
    <t>BH2355111</t>
  </si>
  <si>
    <t>BH2355204</t>
  </si>
  <si>
    <t>BH2355369</t>
  </si>
  <si>
    <t>BH2355618</t>
  </si>
  <si>
    <t>BH2355617</t>
  </si>
  <si>
    <t>BH2355701</t>
  </si>
  <si>
    <t>BH2355916</t>
  </si>
  <si>
    <t>BH2355219</t>
  </si>
  <si>
    <t>BH2356042</t>
  </si>
  <si>
    <t>BH2356312</t>
  </si>
  <si>
    <t>BH2356319</t>
  </si>
  <si>
    <t>BH2356284</t>
  </si>
  <si>
    <t>BH2356019</t>
  </si>
  <si>
    <t>BH2356621</t>
  </si>
  <si>
    <t>BH2356893</t>
  </si>
  <si>
    <t>BH2356895</t>
  </si>
  <si>
    <t>BH2357071</t>
  </si>
  <si>
    <t>BH2357118</t>
  </si>
  <si>
    <t>BH2340202</t>
  </si>
  <si>
    <t>Trạng Thái ghi sổ</t>
  </si>
  <si>
    <t>Ghi chú</t>
  </si>
  <si>
    <t>Tên khách hàng</t>
  </si>
  <si>
    <t>Địa chỉ</t>
  </si>
  <si>
    <t>Nhóm KH, NCC</t>
  </si>
  <si>
    <t>Mã số thuế</t>
  </si>
  <si>
    <t>Số nợ tối đa</t>
  </si>
  <si>
    <t>Nhân viên</t>
  </si>
  <si>
    <t>Tên nhân viên</t>
  </si>
  <si>
    <t>Quốc gia</t>
  </si>
  <si>
    <t>Tỉnh/TP</t>
  </si>
  <si>
    <t>Quận/Huyện</t>
  </si>
  <si>
    <t>Phường/Xã</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</si>
  <si>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</si>
  <si>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</si>
  <si>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</si>
  <si>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</si>
  <si>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</si>
  <si>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</si>
  <si>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</si>
  <si>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</si>
  <si>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</si>
  <si>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</si>
  <si>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</si>
  <si>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</si>
  <si>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</si>
  <si>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</si>
  <si>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</si>
  <si>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</si>
  <si>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</si>
  <si>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</si>
  <si>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</si>
  <si>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</si>
  <si>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</si>
  <si>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</si>
  <si>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</si>
  <si>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</si>
  <si>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</si>
  <si>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</si>
  <si>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</si>
  <si>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</si>
  <si>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</si>
  <si>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</si>
  <si>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</si>
  <si>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</si>
  <si>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</si>
  <si>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96 Cao Thắng, Phường Bàn Cờ, Thành phố Hồ Chí Minh, Việt Nam</t>
  </si>
  <si>
    <t>STCH;MIENNAM</t>
  </si>
  <si>
    <t>0312629241</t>
  </si>
  <si>
    <t>Quận 3</t>
  </si>
  <si>
    <t>acm0001</t>
  </si>
  <si>
    <t>21-23 Nguyễn Thị Minh Khai, Phường Bến Nghé, Q1</t>
  </si>
  <si>
    <t>AEON;STCH;MIENNAM;10%</t>
  </si>
  <si>
    <t>acm0002</t>
  </si>
  <si>
    <t>49 Đường 66, Phường Thảo Điền, Q2, Tp HCM</t>
  </si>
  <si>
    <t>Phường Thảo Điền</t>
  </si>
  <si>
    <t>acm0003</t>
  </si>
  <si>
    <t>ACM - BCA</t>
  </si>
  <si>
    <t>Số 50, Đường số 3, Khu phố 4, Phường Bình An, Q2, HCM</t>
  </si>
  <si>
    <t>Phường An Khánh</t>
  </si>
  <si>
    <t>acm0004</t>
  </si>
  <si>
    <t>96 Cao Thắng, Phường 4, Quận 3, HCM</t>
  </si>
  <si>
    <t>acm0005</t>
  </si>
  <si>
    <t>ACM – PQ5</t>
  </si>
  <si>
    <t>Tầng 4 Trung tâm Thương mại Parkson Department Store, 126 Hùng Vương, Phường 12, Q5, TP HCM</t>
  </si>
  <si>
    <t>SG011</t>
  </si>
  <si>
    <t>Trương Quang Thanh</t>
  </si>
  <si>
    <t>Quận 5</t>
  </si>
  <si>
    <t>acm0006</t>
  </si>
  <si>
    <t>C2.00.01 tầng trệt, Khu thương mại Chung cư Him Lam Chợ Lớn, 491 Hậu Giang, Phường 11, Q6, HCM</t>
  </si>
  <si>
    <t>SG023</t>
  </si>
  <si>
    <t>Nguyễn Quốc Thái</t>
  </si>
  <si>
    <t>Quận 6</t>
  </si>
  <si>
    <t>acm0007</t>
  </si>
  <si>
    <t>112, 114, 116 Hà Huy Tập, Phường Tân Phong, Q7, HCM</t>
  </si>
  <si>
    <t>Quận 7</t>
  </si>
  <si>
    <t>acm0008</t>
  </si>
  <si>
    <t>SC-10, Khu phố Green View, Đường Nguyễn Lương Bằng, Phường Tân Phú, Q7, HCM</t>
  </si>
  <si>
    <t>acm0009</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</si>
  <si>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</si>
  <si>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</si>
  <si>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</si>
  <si>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</si>
  <si>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</si>
  <si>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</si>
  <si>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</si>
  <si>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</si>
  <si>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</si>
  <si>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</si>
  <si>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</si>
  <si>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11A đường Bùi Bằng Đoàn, Khu phố 3, Phường Tân Phong, Q7, HCM</t>
  </si>
  <si>
    <t>acm0012</t>
  </si>
  <si>
    <t>SC-02, SD-03, SF-04, SG-05, SE-13 Số 18-20 đường Tôn Dật Tiên, Khu phố Garden Plaza 1, Phường Tân Phong, Q7, HCM</t>
  </si>
  <si>
    <t>acm0013</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</si>
  <si>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</si>
  <si>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</si>
  <si>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</si>
  <si>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</si>
  <si>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</si>
  <si>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</si>
  <si>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</si>
  <si>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</si>
  <si>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D0102, Nguyễn Hữu Thọ, Xã Phước Kiển, Huyện Nhà Bè, TP HCM</t>
  </si>
  <si>
    <t>Huyện Nhà Bè</t>
  </si>
  <si>
    <t>acm0016</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</si>
  <si>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</si>
  <si>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</si>
  <si>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</si>
  <si>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</si>
  <si>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</si>
  <si>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</si>
  <si>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</si>
  <si>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</si>
  <si>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</si>
  <si>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</si>
  <si>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</si>
  <si>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</si>
  <si>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</si>
  <si>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</si>
  <si>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</si>
  <si>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</si>
  <si>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</si>
  <si>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</si>
  <si>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</si>
  <si>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</si>
  <si>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</si>
  <si>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</si>
  <si>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</si>
  <si>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</si>
  <si>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</si>
  <si>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</si>
  <si>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</si>
  <si>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</si>
  <si>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</si>
  <si>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</si>
  <si>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</si>
  <si>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</si>
  <si>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</si>
  <si>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</si>
  <si>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</si>
  <si>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</si>
  <si>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</si>
  <si>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</si>
  <si>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Số 0.01, Tháp V4, Sunrise City, 23 Nguyễn Hữu Thọ, phường Tân Hưng, quận 7, thành phố Hồ Chí Minh</t>
  </si>
  <si>
    <t>AEON;STCH;MIENNAM</t>
  </si>
  <si>
    <t>acm0023</t>
  </si>
  <si>
    <t>Một phần KTM-DV 1.01 (tầng 1), dự án Thương mại, dịch vụ, văn phòng, officetel và căn hộ tại số 128 đường Hồng Hà, phường 09, quận Phú Nhuận, thành phố Hồ Chí Minh, Việt Nam</t>
  </si>
  <si>
    <t>Quận Phú Nhuận</t>
  </si>
  <si>
    <t>ACM-003</t>
  </si>
  <si>
    <t>CHI NHÁNH CÔNG TY TNHH MỘT THÀNH VIÊN HỘI NHẬP PHÁT TRIỂN ĐÔNG HƯNG TẠI THÀNH PHỐ NHA TRANG</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</si>
  <si>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</si>
  <si>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</si>
  <si>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</si>
  <si>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</si>
  <si>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</si>
  <si>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</si>
  <si>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</si>
  <si>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</si>
  <si>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</si>
  <si>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</si>
  <si>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</si>
  <si>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</si>
  <si>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</si>
  <si>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</si>
  <si>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</si>
  <si>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</si>
  <si>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</si>
  <si>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</si>
  <si>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</si>
  <si>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SỐ 30, ĐƯỜNG TÂN THẮNG, PHƯỜNG TÂN SƠN NHÌ, TP.HỒ CHÍ MINH, VIỆT NAM</t>
  </si>
  <si>
    <t>STCH</t>
  </si>
  <si>
    <t>0311241512</t>
  </si>
  <si>
    <t>Phường Tân Sơn Nhì</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</si>
  <si>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</si>
  <si>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</si>
  <si>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</si>
  <si>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</si>
  <si>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</si>
  <si>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</si>
  <si>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CÔNG TY TNHH AEON VIỆT NAM - CHI NHÁNH BÌNH DƯƠNG.</t>
  </si>
  <si>
    <t>Số 1, Đại lộ Bình Dương, Khu phố Bình Giao, Phường Thuận Giao, Thành phố Hồ Chí Minh, Việt Nam</t>
  </si>
  <si>
    <t>0311241512-001</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</si>
  <si>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</si>
  <si>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</si>
  <si>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</si>
  <si>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</si>
  <si>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</si>
  <si>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</si>
  <si>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</si>
  <si>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</si>
  <si>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</si>
  <si>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</si>
  <si>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</si>
  <si>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</si>
  <si>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</si>
  <si>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</si>
  <si>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</si>
  <si>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</si>
  <si>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</si>
  <si>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</si>
  <si>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</si>
  <si>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</si>
  <si>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</si>
  <si>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</si>
  <si>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</si>
  <si>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</si>
  <si>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</si>
  <si>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</si>
  <si>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</si>
  <si>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</si>
  <si>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</si>
  <si>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</si>
  <si>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</si>
  <si>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</si>
  <si>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</si>
  <si>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</si>
  <si>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</si>
  <si>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</si>
  <si>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</si>
  <si>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</si>
  <si>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</si>
  <si>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</si>
  <si>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</si>
  <si>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</si>
  <si>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</si>
  <si>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</si>
  <si>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</si>
  <si>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</si>
  <si>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</si>
  <si>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</si>
  <si>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</si>
  <si>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</si>
  <si>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</si>
  <si>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</si>
  <si>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</si>
  <si>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</si>
  <si>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</si>
  <si>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</si>
  <si>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</si>
  <si>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</si>
  <si>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</si>
  <si>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</si>
  <si>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</si>
  <si>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</si>
  <si>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</si>
  <si>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</si>
  <si>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</si>
  <si>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</si>
  <si>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</si>
  <si>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</si>
  <si>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</si>
  <si>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</si>
  <si>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</si>
  <si>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</si>
  <si>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</si>
  <si>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</si>
  <si>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</si>
  <si>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</si>
  <si>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</si>
  <si>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</si>
  <si>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</si>
  <si>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</si>
  <si>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</si>
  <si>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</si>
  <si>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</si>
  <si>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</si>
  <si>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</si>
  <si>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</si>
  <si>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</si>
  <si>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</si>
  <si>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</si>
  <si>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</si>
  <si>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</si>
  <si>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</si>
  <si>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</si>
  <si>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</si>
  <si>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</si>
  <si>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</si>
  <si>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</si>
  <si>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</si>
  <si>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</si>
  <si>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</si>
  <si>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</si>
  <si>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</si>
  <si>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</si>
  <si>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</si>
  <si>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</si>
  <si>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</si>
  <si>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</si>
  <si>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</si>
  <si>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</si>
  <si>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</si>
  <si>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</si>
  <si>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</si>
  <si>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</si>
  <si>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</si>
  <si>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</si>
  <si>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</si>
  <si>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</si>
  <si>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</si>
  <si>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</si>
  <si>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</si>
  <si>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</si>
  <si>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</si>
  <si>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</si>
  <si>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</si>
  <si>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</si>
  <si>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</si>
  <si>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</si>
  <si>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</si>
  <si>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</si>
  <si>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</si>
  <si>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</si>
  <si>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</si>
  <si>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</si>
  <si>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</si>
  <si>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</si>
  <si>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</si>
  <si>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</si>
  <si>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</si>
  <si>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</si>
  <si>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</si>
  <si>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</si>
  <si>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</si>
  <si>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</si>
  <si>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</si>
  <si>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</si>
  <si>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</si>
  <si>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</si>
  <si>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</si>
  <si>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</si>
  <si>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</si>
  <si>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</si>
  <si>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</si>
  <si>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</si>
  <si>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</si>
  <si>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</si>
  <si>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</si>
  <si>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</si>
  <si>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</si>
  <si>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</si>
  <si>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</si>
  <si>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</si>
  <si>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</si>
  <si>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</si>
  <si>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</si>
  <si>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</si>
  <si>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</si>
  <si>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</si>
  <si>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</si>
  <si>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</si>
  <si>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</si>
  <si>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</si>
  <si>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</si>
  <si>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</si>
  <si>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</si>
  <si>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</si>
  <si>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</si>
  <si>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</si>
  <si>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</si>
  <si>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</si>
  <si>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</si>
  <si>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</si>
  <si>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</si>
  <si>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</si>
  <si>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</si>
  <si>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</si>
  <si>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</si>
  <si>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</si>
  <si>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</si>
  <si>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</si>
  <si>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</si>
  <si>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</si>
  <si>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</si>
  <si>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</si>
  <si>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</si>
  <si>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</si>
  <si>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</si>
  <si>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</si>
  <si>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</si>
  <si>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</si>
  <si>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</si>
  <si>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</si>
  <si>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</si>
  <si>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</si>
  <si>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</si>
  <si>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</si>
  <si>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</si>
  <si>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</si>
  <si>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</si>
  <si>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</si>
  <si>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</si>
  <si>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</si>
  <si>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</si>
  <si>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</si>
  <si>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</si>
  <si>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</si>
  <si>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</si>
  <si>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</si>
  <si>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</si>
  <si>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</si>
  <si>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</si>
  <si>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</si>
  <si>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</si>
  <si>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</si>
  <si>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</si>
  <si>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</si>
  <si>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</si>
  <si>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</si>
  <si>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</si>
  <si>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</si>
  <si>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</si>
  <si>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</si>
  <si>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</si>
  <si>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</si>
  <si>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</si>
  <si>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</si>
  <si>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</si>
  <si>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</si>
  <si>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</si>
  <si>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</si>
  <si>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</si>
  <si>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</si>
  <si>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</si>
  <si>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</si>
  <si>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</si>
  <si>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</si>
  <si>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</si>
  <si>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</si>
  <si>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</si>
  <si>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</si>
  <si>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</si>
  <si>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</si>
  <si>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</si>
  <si>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</si>
  <si>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</si>
  <si>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</si>
  <si>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</si>
  <si>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</si>
  <si>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</si>
  <si>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</si>
  <si>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</si>
  <si>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</si>
  <si>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</si>
  <si>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</si>
  <si>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</si>
  <si>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</si>
  <si>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</si>
  <si>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</si>
  <si>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</si>
  <si>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</si>
  <si>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</si>
  <si>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</si>
  <si>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Siêu thị BRGMart Nguyễn Văn Cừ</t>
  </si>
  <si>
    <t>Ngõ 390 tòa nhà Berriver, Nguyễn Văn Cừ, phường Bồ Đề, quận Long Biên, thành phố Hà Nội</t>
  </si>
  <si>
    <t>BRGMART 15-17 Ngọc Khánh, Hà Nội</t>
  </si>
  <si>
    <t>BRG 15-17 Ngọc Khánh, Ba Đình, Hà Nội</t>
  </si>
  <si>
    <t>Quận Ba Đình</t>
  </si>
  <si>
    <t>Siêu thị intimex Hải Dương</t>
  </si>
  <si>
    <t>Số 1 Nguyễn Lương Bằng, P.Phạm Ngũ Lão, Tp.Hải Dương</t>
  </si>
  <si>
    <t>Hải Dương</t>
  </si>
  <si>
    <t>brg10051</t>
  </si>
  <si>
    <t>BRGMART 174 Lạc Long Quân, Tây Hồ</t>
  </si>
  <si>
    <t>BRGMART 174 Lạc Long Quân, P.Bưởi, Q.Tây Hồ, Hà Nội</t>
  </si>
  <si>
    <t>Siêu thị BRGMart Phố Nối</t>
  </si>
  <si>
    <t>Khu đô thị Lạc Hồng Phúc - Phường Mỹ Hào - Tỉnh Hưng Yên</t>
  </si>
  <si>
    <t>Siêu thị intimex Hải Phòng</t>
  </si>
  <si>
    <t>BRGMART 23 Minh Khai, Hồng Bàng, tp.Hải Phòng</t>
  </si>
  <si>
    <t>Hải Phòng</t>
  </si>
  <si>
    <t>BRG10141 Siêu thị Intimemex Như Quỳnh, Hưng Yên</t>
  </si>
  <si>
    <t>Thị trấn Như Quỳnh, huyện Văn Lâm, tỉnh Hưng Yên</t>
  </si>
  <si>
    <t>Các cửa hàng thuộc cty TNHH BRG</t>
  </si>
  <si>
    <t>Siêu thị Fujimart 142 Lê Duẩn</t>
  </si>
  <si>
    <t>Siêu thị Fujimart 142 Lê Duẩn, quận Đống Đa, HN</t>
  </si>
  <si>
    <t>Siêu thị Fujimart 36 Hoàng Cầu</t>
  </si>
  <si>
    <t>Siêu thị Fujimart 36 Hoàng Cầu, Đống Đa, HN</t>
  </si>
  <si>
    <t>Siêu thị Fujimart 324 Tây Sơn</t>
  </si>
  <si>
    <t>Siêu thị Fujimart 324 Tây Sơn, Đống Đa, HN</t>
  </si>
  <si>
    <t>Siêu thị Fujimart Huỳnh Thúc Kháng</t>
  </si>
  <si>
    <t>Tầng 2, Tòa nhà Hateco, số 4A Huỳnh Thúc Kháng, quận Đống Đa, thành phố Hà Nội, Việt Nam</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</si>
  <si>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</si>
  <si>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</si>
  <si>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</si>
  <si>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</si>
  <si>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</si>
  <si>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</si>
  <si>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</si>
  <si>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</si>
  <si>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 D2 Giảng Võ, Hà Nội</t>
  </si>
  <si>
    <t>BRG D2 Giảng Võ, Ba Đình, Hà Nội</t>
  </si>
  <si>
    <t>Siêu thị Fuji MD Complex</t>
  </si>
  <si>
    <t>Tỏa nhà MD Complex, 2 Hàm Nghi, KĐT Mỹ Đình 1, Nam Từ Liêm, Hà Nội</t>
  </si>
  <si>
    <t>Quận Nam Từ Liêm</t>
  </si>
  <si>
    <t>Siêu thị Fuji The Light</t>
  </si>
  <si>
    <t>Tầng 1 tòa nhà CT2, KĐT Trung Văn, Q. Nam Từ Liêm, Hà Nội</t>
  </si>
  <si>
    <t>Siêu thị Fujimart 249 Thụy Khê</t>
  </si>
  <si>
    <t>Tòa nhà Lexington, 249 Thụy Khê, P. Thụy Khê, Q. Tây Hồ, Hà Nội</t>
  </si>
  <si>
    <t>Siêu thị Fujimart 89 Lạc Long Quân</t>
  </si>
  <si>
    <t>Tòa nhà Rosary 89 Lạc Long Quân, Nghĩa Đô, Cầu Giấy, Hà Nội</t>
  </si>
  <si>
    <t>Phường Nghĩa Đô</t>
  </si>
  <si>
    <t>Siêu thị Fujimart Chính Kinh</t>
  </si>
  <si>
    <t>Tòa nhà Sapphire, số 4 Chính Kinh, Thượng Đình, Thanh Xuân, Hà Nội</t>
  </si>
  <si>
    <t>Quận Thanh Xuân</t>
  </si>
  <si>
    <t>Siêu thị FujiMart Lê Văn Lương</t>
  </si>
  <si>
    <t>Tòa nhà Diamond Plaza, 25 Lê Văn Lương, Thanh Xuân, Hà Nội</t>
  </si>
  <si>
    <t>Siêu thị FujiMart Trung Yên</t>
  </si>
  <si>
    <t>Tòa nhà Trung Yên 1, KĐT Trung Yên, Cầu Giấy, Hà Nội</t>
  </si>
  <si>
    <t>Phường Yên Hoà</t>
  </si>
  <si>
    <t>Siêu thị Fujimart 67 Trần Phú-Ba Đình</t>
  </si>
  <si>
    <t>Siêu thị Fujimart 67 Trần Phú-Ba Đình, HN</t>
  </si>
  <si>
    <t>Siêu thị FujiMart Tân Mai</t>
  </si>
  <si>
    <t>FujiMart 109 Tân Mai, Phường Tân Mai, Quận Hoàng Mai, HN</t>
  </si>
  <si>
    <t>Quận Hoàng Mai</t>
  </si>
  <si>
    <t>Siêu thị FujiMart Times City</t>
  </si>
  <si>
    <t>Tòa nhà T9 Times City, số 458 Minh Khai, P. Vĩnh Tuy, Hai Bà Trưng, Hà Nội</t>
  </si>
  <si>
    <t>brg12021</t>
  </si>
  <si>
    <t>BRGMART E7 Bách Khoa, Hà Nội</t>
  </si>
  <si>
    <t>BRGMART E7 Bách Khoa, Hai Bà Trưng, Hà Nội</t>
  </si>
  <si>
    <t>BRGMART Thanh Xuân, Hà Nội</t>
  </si>
  <si>
    <t>BRGMART C12 Thanh Xuân Bắc, Q.Thanh Xuân, Hà Nội</t>
  </si>
  <si>
    <t>brg12041</t>
  </si>
  <si>
    <t>BRGMART K3 Việt Hưng, Hà Nội</t>
  </si>
  <si>
    <t>BRG K3 Việt Hưng, Quận Long Biên, Hà Nội</t>
  </si>
  <si>
    <t>BRGMART 13 Thành Công, Hà Nội</t>
  </si>
  <si>
    <t>BRG 13 Thành Công, Ba Đình, Hà Nội</t>
  </si>
  <si>
    <t>Siêu thị HaproMart Lương Đình Của</t>
  </si>
  <si>
    <t>BRGMART 135 Lương Định Của, Đống Đa, Hà Nội</t>
  </si>
  <si>
    <t>Siêu thị HaproMart A4 Vĩnh Phúc, Ba Đình</t>
  </si>
  <si>
    <t>Tầng 1, nhà G3, TT Vĩnh Phúc, P.Vĩnh Phúc, Q.Ba Đình, HN</t>
  </si>
  <si>
    <t>brg12111</t>
  </si>
  <si>
    <t>BRGMART E6 Quỳnh Mai, Hai Bà Trưng, Hà Nội</t>
  </si>
  <si>
    <t>BRGMART 5 Hàm Tử Quan, Hoàn Kiếm, Hà Nội</t>
  </si>
  <si>
    <t>brg12201</t>
  </si>
  <si>
    <t>CH Hapro 198 Lò Đúc</t>
  </si>
  <si>
    <t>BRGMART 198 Lò Đúc, Hai Bà Trưng, Hà Nội</t>
  </si>
  <si>
    <t>brg12211</t>
  </si>
  <si>
    <t>CH Hapro 15-17 Đội cấn</t>
  </si>
  <si>
    <t>BRGMART 15-17 Đội Cấn, Ba Đình, Hà Nội</t>
  </si>
  <si>
    <t>CH Hapro 53D Hàng Bài</t>
  </si>
  <si>
    <t>BRGMART 53D Hàng Bài, Hoàn Kiếm, Hà Nội</t>
  </si>
  <si>
    <t>Cửa hàng Haprofood N4C Trung Hòa Nhân Chính</t>
  </si>
  <si>
    <t>Tầng 1 toàn N4C Trung Hòa - Nhân Chính, Thanh Xuân, Hà Nội</t>
  </si>
  <si>
    <t>BRGMART Chợ bưởi, HN</t>
  </si>
  <si>
    <t>BRGMART Chợ bưởi, Ba Đình, Hà Nội ( đối diện 582 Thụy Khuê )</t>
  </si>
  <si>
    <t>brg12251</t>
  </si>
  <si>
    <t>BRGMART 41 Đông tác, Hà Nội</t>
  </si>
  <si>
    <t>BRGMART 41 Đông tác, Đống đa, Hà Nội</t>
  </si>
  <si>
    <t>CH Hapro 160-162 ngõ Thái Thịnh I</t>
  </si>
  <si>
    <t>BRGMART 160 ngõ Thái Thịnh 1, Đống Đa, Hà Nội</t>
  </si>
  <si>
    <t>brg12341</t>
  </si>
  <si>
    <t>CH Hapro 94 Láng Hạ</t>
  </si>
  <si>
    <t>BRGMART 94 Láng Hạ, Đống Đa, Hà Nội</t>
  </si>
  <si>
    <t>Siêu thị BRGMart Moonlight Vân Canh</t>
  </si>
  <si>
    <t>Tầng 1 Tòa nhà Moonlight 1, Vân Canh, An Khánh, Hoài Đức, HN</t>
  </si>
  <si>
    <t>Huyện Hoài Đức</t>
  </si>
  <si>
    <t>Xã An Khánh</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</si>
  <si>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</si>
  <si>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</si>
  <si>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</si>
  <si>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</si>
  <si>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</si>
  <si>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</si>
  <si>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</si>
  <si>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</si>
  <si>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</si>
  <si>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</si>
  <si>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</si>
  <si>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</si>
  <si>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</si>
  <si>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</si>
  <si>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</si>
  <si>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</si>
  <si>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</si>
  <si>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</si>
  <si>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</si>
  <si>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</si>
  <si>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</si>
  <si>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</si>
  <si>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</si>
  <si>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</si>
  <si>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</si>
  <si>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</si>
  <si>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</si>
  <si>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</si>
  <si>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</si>
  <si>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</si>
  <si>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</si>
  <si>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</si>
  <si>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</si>
  <si>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</si>
  <si>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</si>
  <si>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</si>
  <si>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</si>
  <si>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</si>
  <si>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</si>
  <si>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</si>
  <si>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</si>
  <si>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</si>
  <si>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</si>
  <si>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</si>
  <si>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</si>
  <si>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</si>
  <si>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</si>
  <si>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</si>
  <si>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</si>
  <si>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</si>
  <si>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</si>
  <si>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</si>
  <si>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</si>
  <si>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</si>
  <si>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</si>
  <si>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 362 Ngọc Lâm, Hà Nội</t>
  </si>
  <si>
    <t>362 Ngọc Lâm, Long Biên, Hà Nội</t>
  </si>
  <si>
    <t>CH Haprofood Ecohome 3</t>
  </si>
  <si>
    <t>BRGMART Ecohome3, Bắc Từ Liêm, Hà Nội</t>
  </si>
  <si>
    <t>Quận Bắc Từ Liêm</t>
  </si>
  <si>
    <t>BRG mart N16 Sài Đồng</t>
  </si>
  <si>
    <t>G1, N16-01 Le Grand Jadin, KĐT Sài Đồng, Long Biên, Hà Nội</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</si>
  <si>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</si>
  <si>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</si>
  <si>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</si>
  <si>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</si>
  <si>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</si>
  <si>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</si>
  <si>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</si>
  <si>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</si>
  <si>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</si>
  <si>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</si>
  <si>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</si>
  <si>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CH Haprofood 9-11 Thổ Quan</t>
  </si>
  <si>
    <t>BRGMART 9-11 Thổ Quan, Đống Đa, HN</t>
  </si>
  <si>
    <t>CH Haprofood 9 Lê Qúy Đôn</t>
  </si>
  <si>
    <t>BRGMART 9 Lê Quý Đôn, Hai Bà Trưng, HN</t>
  </si>
  <si>
    <t>CH Haprofood 24 Trần Nhật Duật</t>
  </si>
  <si>
    <t>24 Trần Nhật Duật, Phường Đông Xuân, Q.Hoàn Kiếm, Hà Nội</t>
  </si>
  <si>
    <t>Siêu thị FujiMart 51 Lê Đại Hành</t>
  </si>
  <si>
    <t>Số 51 Lê Đại Hành, P. Lê Đại Hành, Q. Hai Bà Trưng, HN</t>
  </si>
  <si>
    <t>Phường Lê Đại Hành</t>
  </si>
  <si>
    <t>Siêu thị BRGMart Đồ Sơn Hải Phòng</t>
  </si>
  <si>
    <t>BRG Khu d.cư số 8, Đường 353, P. Ngọc Xuyên, Q. Đồ Sơn, Hải Phòng</t>
  </si>
  <si>
    <t>Seikamart Phạm Ngọc Thạch</t>
  </si>
  <si>
    <t>BRGMART Số 8 Phạm Ngọc Thạch, Đống Đa, HN</t>
  </si>
  <si>
    <t>5%; BRG; MIENBAC; STCH</t>
  </si>
  <si>
    <t>BRG 1 Lý Nam Đế, Hoàn Kiếm, Hà Nội</t>
  </si>
  <si>
    <t>Seikamart 275 nguyễn Trãi</t>
  </si>
  <si>
    <t>Tầng 1, tòa A, chung cư Goldland, 275 Nguyễn Trãi, Q.Thanh Xuân, Hà Nội</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</si>
  <si>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</si>
  <si>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</si>
  <si>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</si>
  <si>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</si>
  <si>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</si>
  <si>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</si>
  <si>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</si>
  <si>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</si>
  <si>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</si>
  <si>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</si>
  <si>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</si>
  <si>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</si>
  <si>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</si>
  <si>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</si>
  <si>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</si>
  <si>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</si>
  <si>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</si>
  <si>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</si>
  <si>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</si>
  <si>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</si>
  <si>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</si>
  <si>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</si>
  <si>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</si>
  <si>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</si>
  <si>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</si>
  <si>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</si>
  <si>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</si>
  <si>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</si>
  <si>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</si>
  <si>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</si>
  <si>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</si>
  <si>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</si>
  <si>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</si>
  <si>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</si>
  <si>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</si>
  <si>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</si>
  <si>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</si>
  <si>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</si>
  <si>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</si>
  <si>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</si>
  <si>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</si>
  <si>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</si>
  <si>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</si>
  <si>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</si>
  <si>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</si>
  <si>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</si>
  <si>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</si>
  <si>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</si>
  <si>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</si>
  <si>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</si>
  <si>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</si>
  <si>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</si>
  <si>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</si>
  <si>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</si>
  <si>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</si>
  <si>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</si>
  <si>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</si>
  <si>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</si>
  <si>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</si>
  <si>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</si>
  <si>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</si>
  <si>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</si>
  <si>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</si>
  <si>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</si>
  <si>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</si>
  <si>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</si>
  <si>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</si>
  <si>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</si>
  <si>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</si>
  <si>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</si>
  <si>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</si>
  <si>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</si>
  <si>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</si>
  <si>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</si>
  <si>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</si>
  <si>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</si>
  <si>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</si>
  <si>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</si>
  <si>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</si>
  <si>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</si>
  <si>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</si>
  <si>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</si>
  <si>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</si>
  <si>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</si>
  <si>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</si>
  <si>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</si>
  <si>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</si>
  <si>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</si>
  <si>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</si>
  <si>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</si>
  <si>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</si>
  <si>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</si>
  <si>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</si>
  <si>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</si>
  <si>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</si>
  <si>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</si>
  <si>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</si>
  <si>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</si>
  <si>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</si>
  <si>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</si>
  <si>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</si>
  <si>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</si>
  <si>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</si>
  <si>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</si>
  <si>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</si>
  <si>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</si>
  <si>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</si>
  <si>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</si>
  <si>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</si>
  <si>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</si>
  <si>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</si>
  <si>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</si>
  <si>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</si>
  <si>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</si>
  <si>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</si>
  <si>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</si>
  <si>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</si>
  <si>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</si>
  <si>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</si>
  <si>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</si>
  <si>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</si>
  <si>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</si>
  <si>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</si>
  <si>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</si>
  <si>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</si>
  <si>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</si>
  <si>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</si>
  <si>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</si>
  <si>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</si>
  <si>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</si>
  <si>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</si>
  <si>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</si>
  <si>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</si>
  <si>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</si>
  <si>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</si>
  <si>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</si>
  <si>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</si>
  <si>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</si>
  <si>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</si>
  <si>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</si>
  <si>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</si>
  <si>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</si>
  <si>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</si>
  <si>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</si>
  <si>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</si>
  <si>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</si>
  <si>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</si>
  <si>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</si>
  <si>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</si>
  <si>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</si>
  <si>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</si>
  <si>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</si>
  <si>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</si>
  <si>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</si>
  <si>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</si>
  <si>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</si>
  <si>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</si>
  <si>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</si>
  <si>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</si>
  <si>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</si>
  <si>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</si>
  <si>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</si>
  <si>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</si>
  <si>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</si>
  <si>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</si>
  <si>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</si>
  <si>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</si>
  <si>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</si>
  <si>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</si>
  <si>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</si>
  <si>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</si>
  <si>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</si>
  <si>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</si>
  <si>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</si>
  <si>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</si>
  <si>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</si>
  <si>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</si>
  <si>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</si>
  <si>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</si>
  <si>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</si>
  <si>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</si>
  <si>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</si>
  <si>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</si>
  <si>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</si>
  <si>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</si>
  <si>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</si>
  <si>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</si>
  <si>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</si>
  <si>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</si>
  <si>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</si>
  <si>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</si>
  <si>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</si>
  <si>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</si>
  <si>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</si>
  <si>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</si>
  <si>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</si>
  <si>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</si>
  <si>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</si>
  <si>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</si>
  <si>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</si>
  <si>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</si>
  <si>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</si>
  <si>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</si>
  <si>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</si>
  <si>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</si>
  <si>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</si>
  <si>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</si>
  <si>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</si>
  <si>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</si>
  <si>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</si>
  <si>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</si>
  <si>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</si>
  <si>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</si>
  <si>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</si>
  <si>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</si>
  <si>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</si>
  <si>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</si>
  <si>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</si>
  <si>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</si>
  <si>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</si>
  <si>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</si>
  <si>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</si>
  <si>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</si>
  <si>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</si>
  <si>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</si>
  <si>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</si>
  <si>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</si>
  <si>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</si>
  <si>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</si>
  <si>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</si>
  <si>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</si>
  <si>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</si>
  <si>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</si>
  <si>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</si>
  <si>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</si>
  <si>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</si>
  <si>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</si>
  <si>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</si>
  <si>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</si>
  <si>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</si>
  <si>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</si>
  <si>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</si>
  <si>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</si>
  <si>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</si>
  <si>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</si>
  <si>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</si>
  <si>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</si>
  <si>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</si>
  <si>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</si>
  <si>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</si>
  <si>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</si>
  <si>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</si>
  <si>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</si>
  <si>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</si>
  <si>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</si>
  <si>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</si>
  <si>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</si>
  <si>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</si>
  <si>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</si>
  <si>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</si>
  <si>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</si>
  <si>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</si>
  <si>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</si>
  <si>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</si>
  <si>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</si>
  <si>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</si>
  <si>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</si>
  <si>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</si>
  <si>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</si>
  <si>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</si>
  <si>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</si>
  <si>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</si>
  <si>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</si>
  <si>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</si>
  <si>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</si>
  <si>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</si>
  <si>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</si>
  <si>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</si>
  <si>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</si>
  <si>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</si>
  <si>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</si>
  <si>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</si>
  <si>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</si>
  <si>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</si>
  <si>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</si>
  <si>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</si>
  <si>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</si>
  <si>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</si>
  <si>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</si>
  <si>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</si>
  <si>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</si>
  <si>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</si>
  <si>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</si>
  <si>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</si>
  <si>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</si>
  <si>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</si>
  <si>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</si>
  <si>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</si>
  <si>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</si>
  <si>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</si>
  <si>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</si>
  <si>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</si>
  <si>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</si>
  <si>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</si>
  <si>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</si>
  <si>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</si>
  <si>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</si>
  <si>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</si>
  <si>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</si>
  <si>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</si>
  <si>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</si>
  <si>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</si>
  <si>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</si>
  <si>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</si>
  <si>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</si>
  <si>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</si>
  <si>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</si>
  <si>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</si>
  <si>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</si>
  <si>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</si>
  <si>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</si>
  <si>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</si>
  <si>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</si>
  <si>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</si>
  <si>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</si>
  <si>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</si>
  <si>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</si>
  <si>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</si>
  <si>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</si>
  <si>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</si>
  <si>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</si>
  <si>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</si>
  <si>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</si>
  <si>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</si>
  <si>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</si>
  <si>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</si>
  <si>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</si>
  <si>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</si>
  <si>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</si>
  <si>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</si>
  <si>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</si>
  <si>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</si>
  <si>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</si>
  <si>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</si>
  <si>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</si>
  <si>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</si>
  <si>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</si>
  <si>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</si>
  <si>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</si>
  <si>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</si>
  <si>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</si>
  <si>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</si>
  <si>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</si>
  <si>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</si>
  <si>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</si>
  <si>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</si>
  <si>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</si>
  <si>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</si>
  <si>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</si>
  <si>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</si>
  <si>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</si>
  <si>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</si>
  <si>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</si>
  <si>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</si>
  <si>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</si>
  <si>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</si>
  <si>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</si>
  <si>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</si>
  <si>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</si>
  <si>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</si>
  <si>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</si>
  <si>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</si>
  <si>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</si>
  <si>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</si>
  <si>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</si>
  <si>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</si>
  <si>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</si>
  <si>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</si>
  <si>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</si>
  <si>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</si>
  <si>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</si>
  <si>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</si>
  <si>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</si>
  <si>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</si>
  <si>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</si>
  <si>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</si>
  <si>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</si>
  <si>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</si>
  <si>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</si>
  <si>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</si>
  <si>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</si>
  <si>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</si>
  <si>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</si>
  <si>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</si>
  <si>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</si>
  <si>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</si>
  <si>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</si>
  <si>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</si>
  <si>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</si>
  <si>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</si>
  <si>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</si>
  <si>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</si>
  <si>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</si>
  <si>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</si>
  <si>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</si>
  <si>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</si>
  <si>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</si>
  <si>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</si>
  <si>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</si>
  <si>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</si>
  <si>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</si>
  <si>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</si>
  <si>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</si>
  <si>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</si>
  <si>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</si>
  <si>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</si>
  <si>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</si>
  <si>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</si>
  <si>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</si>
  <si>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</si>
  <si>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</si>
  <si>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</si>
  <si>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</si>
  <si>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</si>
  <si>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</si>
  <si>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</si>
  <si>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</si>
  <si>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</si>
  <si>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</si>
  <si>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</si>
  <si>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</si>
  <si>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</si>
  <si>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</si>
  <si>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</si>
  <si>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</si>
  <si>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</si>
  <si>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</si>
  <si>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</si>
  <si>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</si>
  <si>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</si>
  <si>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</si>
  <si>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</si>
  <si>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</si>
  <si>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</si>
  <si>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</si>
  <si>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</si>
  <si>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</si>
  <si>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</si>
  <si>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</si>
  <si>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</si>
  <si>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</si>
  <si>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</si>
  <si>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</si>
  <si>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</si>
  <si>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</si>
  <si>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</si>
  <si>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</si>
  <si>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</si>
  <si>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</si>
  <si>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</si>
  <si>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</si>
  <si>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</si>
  <si>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</si>
  <si>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</si>
  <si>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</si>
  <si>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</si>
  <si>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</si>
  <si>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</si>
  <si>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</si>
  <si>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</si>
  <si>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</si>
  <si>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</si>
  <si>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</si>
  <si>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</si>
  <si>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</si>
  <si>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</si>
  <si>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</si>
  <si>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</si>
  <si>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</si>
  <si>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</si>
  <si>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</si>
  <si>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</si>
  <si>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</si>
  <si>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</si>
  <si>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</si>
  <si>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</si>
  <si>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</si>
  <si>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</si>
  <si>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</si>
  <si>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</si>
  <si>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</si>
  <si>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</si>
  <si>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</si>
  <si>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</si>
  <si>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</si>
  <si>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</si>
  <si>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</si>
  <si>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</si>
  <si>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</si>
  <si>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</si>
  <si>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</si>
  <si>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</si>
  <si>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</si>
  <si>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</si>
  <si>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</si>
  <si>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</si>
  <si>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</si>
  <si>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</si>
  <si>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</si>
  <si>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</si>
  <si>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</si>
  <si>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</si>
  <si>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</si>
  <si>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</si>
  <si>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</si>
  <si>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</si>
  <si>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</si>
  <si>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</si>
  <si>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</si>
  <si>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</si>
  <si>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</si>
  <si>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</si>
  <si>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</si>
  <si>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</si>
  <si>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</si>
  <si>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</si>
  <si>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</si>
  <si>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</si>
  <si>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</si>
  <si>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</si>
  <si>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</si>
  <si>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</si>
  <si>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</si>
  <si>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</si>
  <si>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</si>
  <si>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</si>
  <si>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</si>
  <si>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</si>
  <si>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</si>
  <si>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</si>
  <si>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</si>
  <si>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</si>
  <si>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</si>
  <si>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</si>
  <si>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</si>
  <si>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</si>
  <si>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</si>
  <si>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</si>
  <si>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</si>
  <si>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</si>
  <si>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</si>
  <si>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</si>
  <si>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</si>
  <si>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</si>
  <si>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</si>
  <si>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</si>
  <si>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</si>
  <si>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</si>
  <si>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</si>
  <si>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</si>
  <si>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</si>
  <si>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</si>
  <si>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</si>
  <si>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</si>
  <si>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</si>
  <si>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</si>
  <si>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</si>
  <si>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</si>
  <si>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</si>
  <si>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</si>
  <si>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</si>
  <si>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</si>
  <si>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</si>
  <si>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</si>
  <si>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</si>
  <si>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</si>
  <si>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</si>
  <si>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</si>
  <si>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</si>
  <si>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</si>
  <si>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</si>
  <si>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</si>
  <si>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</si>
  <si>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</si>
  <si>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</si>
  <si>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</si>
  <si>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</si>
  <si>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</si>
  <si>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</si>
  <si>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</si>
  <si>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</si>
  <si>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</si>
  <si>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</si>
  <si>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</si>
  <si>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</si>
  <si>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</si>
  <si>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</si>
  <si>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</si>
  <si>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</si>
  <si>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</si>
  <si>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</si>
  <si>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</si>
  <si>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</si>
  <si>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</si>
  <si>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</si>
  <si>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</si>
  <si>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</si>
  <si>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</si>
  <si>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</si>
  <si>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</si>
  <si>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</si>
  <si>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</si>
  <si>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</si>
  <si>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</si>
  <si>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</si>
  <si>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</si>
  <si>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</si>
  <si>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</si>
  <si>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</si>
  <si>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</si>
  <si>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</si>
  <si>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</si>
  <si>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</si>
  <si>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</si>
  <si>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</si>
  <si>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</si>
  <si>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</si>
  <si>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</si>
  <si>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</si>
  <si>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</si>
  <si>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</si>
  <si>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</si>
  <si>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</si>
  <si>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</si>
  <si>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</si>
  <si>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</si>
  <si>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</si>
  <si>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</si>
  <si>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</si>
  <si>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</si>
  <si>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</si>
  <si>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</si>
  <si>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</si>
  <si>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</si>
  <si>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</si>
  <si>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</si>
  <si>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</si>
  <si>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</si>
  <si>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</si>
  <si>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</si>
  <si>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</si>
  <si>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</si>
  <si>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</si>
  <si>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</si>
  <si>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</si>
  <si>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</si>
  <si>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</si>
  <si>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</si>
  <si>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</si>
  <si>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</si>
  <si>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</si>
  <si>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</si>
  <si>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</si>
  <si>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</si>
  <si>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</si>
  <si>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</si>
  <si>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</si>
  <si>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</si>
  <si>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</si>
  <si>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</si>
  <si>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</si>
  <si>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</si>
  <si>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</si>
  <si>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</si>
  <si>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</si>
  <si>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</si>
  <si>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</si>
  <si>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</si>
  <si>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</si>
  <si>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</si>
  <si>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</si>
  <si>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</si>
  <si>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</si>
  <si>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</si>
  <si>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</si>
  <si>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</si>
  <si>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</si>
  <si>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</si>
  <si>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</si>
  <si>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</si>
  <si>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</si>
  <si>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</si>
  <si>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</si>
  <si>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</si>
  <si>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</si>
  <si>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</si>
  <si>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</si>
  <si>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</si>
  <si>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</si>
  <si>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</si>
  <si>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</si>
  <si>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</si>
  <si>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</si>
  <si>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</si>
  <si>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</si>
  <si>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</si>
  <si>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</si>
  <si>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</si>
  <si>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</si>
  <si>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</si>
  <si>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</si>
  <si>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</si>
  <si>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</si>
  <si>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</si>
  <si>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</si>
  <si>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</si>
  <si>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</si>
  <si>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</si>
  <si>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</si>
  <si>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</si>
  <si>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</si>
  <si>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</si>
  <si>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</si>
  <si>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</si>
  <si>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</si>
  <si>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</si>
  <si>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</si>
  <si>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</si>
  <si>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</si>
  <si>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</si>
  <si>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</si>
  <si>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</si>
  <si>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</si>
  <si>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</si>
  <si>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</si>
  <si>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</si>
  <si>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</si>
  <si>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</si>
  <si>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</si>
  <si>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</si>
  <si>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</si>
  <si>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</si>
  <si>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</si>
  <si>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</si>
  <si>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</si>
  <si>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</si>
  <si>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</si>
  <si>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</si>
  <si>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</si>
  <si>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</si>
  <si>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</si>
  <si>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</si>
  <si>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</si>
  <si>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</si>
  <si>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</si>
  <si>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</si>
  <si>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</si>
  <si>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</si>
  <si>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</si>
  <si>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</si>
  <si>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</si>
  <si>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</si>
  <si>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</si>
  <si>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</si>
  <si>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</si>
  <si>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</si>
  <si>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</si>
  <si>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</si>
  <si>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</si>
  <si>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</si>
  <si>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</si>
  <si>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</si>
  <si>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</si>
  <si>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</si>
  <si>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</si>
  <si>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</si>
  <si>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</si>
  <si>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</si>
  <si>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</si>
  <si>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</si>
  <si>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</si>
  <si>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</si>
  <si>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</si>
  <si>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</si>
  <si>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</si>
  <si>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</si>
  <si>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</si>
  <si>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</si>
  <si>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</si>
  <si>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</si>
  <si>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</si>
  <si>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</si>
  <si>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</si>
  <si>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</si>
  <si>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</si>
  <si>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</si>
  <si>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</si>
  <si>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</si>
  <si>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</si>
  <si>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</si>
  <si>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</si>
  <si>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</si>
  <si>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</si>
  <si>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</si>
  <si>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</si>
  <si>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</si>
  <si>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</si>
  <si>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</si>
  <si>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</si>
  <si>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</si>
  <si>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</si>
  <si>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</si>
  <si>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</si>
  <si>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</si>
  <si>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</si>
  <si>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</si>
  <si>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</si>
  <si>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</si>
  <si>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</si>
  <si>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</si>
  <si>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</si>
  <si>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</si>
  <si>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</si>
  <si>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</si>
  <si>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</si>
  <si>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</si>
  <si>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</si>
  <si>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</si>
  <si>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</si>
  <si>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</si>
  <si>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</si>
  <si>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</si>
  <si>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</si>
  <si>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</si>
  <si>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</si>
  <si>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</si>
  <si>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</si>
  <si>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</si>
  <si>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</si>
  <si>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</si>
  <si>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</si>
  <si>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</si>
  <si>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</si>
  <si>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</si>
  <si>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</si>
  <si>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</si>
  <si>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</si>
  <si>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</si>
  <si>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</si>
  <si>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</si>
  <si>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</si>
  <si>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</si>
  <si>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</si>
  <si>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</si>
  <si>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</si>
  <si>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</si>
  <si>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</si>
  <si>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</si>
  <si>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</si>
  <si>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</si>
  <si>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</si>
  <si>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</si>
  <si>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</si>
  <si>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</si>
  <si>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</si>
  <si>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</si>
  <si>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</si>
  <si>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</si>
  <si>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</si>
  <si>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</si>
  <si>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</si>
  <si>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</si>
  <si>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</si>
  <si>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</si>
  <si>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</si>
  <si>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</si>
  <si>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</si>
  <si>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</si>
  <si>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</si>
  <si>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</si>
  <si>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</si>
  <si>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</si>
  <si>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</si>
  <si>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</si>
  <si>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</si>
  <si>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</si>
  <si>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</si>
  <si>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</si>
  <si>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</si>
  <si>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</si>
  <si>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</si>
  <si>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</si>
  <si>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</si>
  <si>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</si>
  <si>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</si>
  <si>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</si>
  <si>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</si>
  <si>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</si>
  <si>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</si>
  <si>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</si>
  <si>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</si>
  <si>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</si>
  <si>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</si>
  <si>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</si>
  <si>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</si>
  <si>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</si>
  <si>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</si>
  <si>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</si>
  <si>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</si>
  <si>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</si>
  <si>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</si>
  <si>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</si>
  <si>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</si>
  <si>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</si>
  <si>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</si>
  <si>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</si>
  <si>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</si>
  <si>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</si>
  <si>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</si>
  <si>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</si>
  <si>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</si>
  <si>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</si>
  <si>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</si>
  <si>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</si>
  <si>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</si>
  <si>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</si>
  <si>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</si>
  <si>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</si>
  <si>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</si>
  <si>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</si>
  <si>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</si>
  <si>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</si>
  <si>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</si>
  <si>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</si>
  <si>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</si>
  <si>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</si>
  <si>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</si>
  <si>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</si>
  <si>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</si>
  <si>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</si>
  <si>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</si>
  <si>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</si>
  <si>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</si>
  <si>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</si>
  <si>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</si>
  <si>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</si>
  <si>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</si>
  <si>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</si>
  <si>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</si>
  <si>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</si>
  <si>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</si>
  <si>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</si>
  <si>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</si>
  <si>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</si>
  <si>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</si>
  <si>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</si>
  <si>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</si>
  <si>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</si>
  <si>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</si>
  <si>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</si>
  <si>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</si>
  <si>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</si>
  <si>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</si>
  <si>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</si>
  <si>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</si>
  <si>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</si>
  <si>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</si>
  <si>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</si>
  <si>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</si>
  <si>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</si>
  <si>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</si>
  <si>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</si>
  <si>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</si>
  <si>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</si>
  <si>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</si>
  <si>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</si>
  <si>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</si>
  <si>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</si>
  <si>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</si>
  <si>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</si>
  <si>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</si>
  <si>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</si>
  <si>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</si>
  <si>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</si>
  <si>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</si>
  <si>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</si>
  <si>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</si>
  <si>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</si>
  <si>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</si>
  <si>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</si>
  <si>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</si>
  <si>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</si>
  <si>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</si>
  <si>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</si>
  <si>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</si>
  <si>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</si>
  <si>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</si>
  <si>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</si>
  <si>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</si>
  <si>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</si>
  <si>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</si>
  <si>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</si>
  <si>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</si>
  <si>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</si>
  <si>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</si>
  <si>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</si>
  <si>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</si>
  <si>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</si>
  <si>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</si>
  <si>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</si>
  <si>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</si>
  <si>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</si>
  <si>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</si>
  <si>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</si>
  <si>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</si>
  <si>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</si>
  <si>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</si>
  <si>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</si>
  <si>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</si>
  <si>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</si>
  <si>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</si>
  <si>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</si>
  <si>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</si>
  <si>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</si>
  <si>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</si>
  <si>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</si>
  <si>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</si>
  <si>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</si>
  <si>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</si>
  <si>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</si>
  <si>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</si>
  <si>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</si>
  <si>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</si>
  <si>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</si>
  <si>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</si>
  <si>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</si>
  <si>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</si>
  <si>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</si>
  <si>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</si>
  <si>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</si>
  <si>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</si>
  <si>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</si>
  <si>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</si>
  <si>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</si>
  <si>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</si>
  <si>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</si>
  <si>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</si>
  <si>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</si>
  <si>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</si>
  <si>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</si>
  <si>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</si>
  <si>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</si>
  <si>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</si>
  <si>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</si>
  <si>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</si>
  <si>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</si>
  <si>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</si>
  <si>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</si>
  <si>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</si>
  <si>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</si>
  <si>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</si>
  <si>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</si>
  <si>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</si>
  <si>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</si>
  <si>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</si>
  <si>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</si>
  <si>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</si>
  <si>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</si>
  <si>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</si>
  <si>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</si>
  <si>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</si>
  <si>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</si>
  <si>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</si>
  <si>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</si>
  <si>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</si>
  <si>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</si>
  <si>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</si>
  <si>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</si>
  <si>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</si>
  <si>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</si>
  <si>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</si>
  <si>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</si>
  <si>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</si>
  <si>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</si>
  <si>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</si>
  <si>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</si>
  <si>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</si>
  <si>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</si>
  <si>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</si>
  <si>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</si>
  <si>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</si>
  <si>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</si>
  <si>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</si>
  <si>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</si>
  <si>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</si>
  <si>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</si>
  <si>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</si>
  <si>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</si>
  <si>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</si>
  <si>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</si>
  <si>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</si>
  <si>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</si>
  <si>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</si>
  <si>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</si>
  <si>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</si>
  <si>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</si>
  <si>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</si>
  <si>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</si>
  <si>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</si>
  <si>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</si>
  <si>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</si>
  <si>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</si>
  <si>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</si>
  <si>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</si>
  <si>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</si>
  <si>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</si>
  <si>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</si>
  <si>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</si>
  <si>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</si>
  <si>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</si>
  <si>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</si>
  <si>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</si>
  <si>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</si>
  <si>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</si>
  <si>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</si>
  <si>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</si>
  <si>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</si>
  <si>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</si>
  <si>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</si>
  <si>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</si>
  <si>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</si>
  <si>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</si>
  <si>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</si>
  <si>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</si>
  <si>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</si>
  <si>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</si>
  <si>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</si>
  <si>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</si>
  <si>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</si>
  <si>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</si>
  <si>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</si>
  <si>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</si>
  <si>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</si>
  <si>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</si>
  <si>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</si>
  <si>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</si>
  <si>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</si>
  <si>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</si>
  <si>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</si>
  <si>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</si>
  <si>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</si>
  <si>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</si>
  <si>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</si>
  <si>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</si>
  <si>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</si>
  <si>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</si>
  <si>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</si>
  <si>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</si>
  <si>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</si>
  <si>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</si>
  <si>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</si>
  <si>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</si>
  <si>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</si>
  <si>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</si>
  <si>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</si>
  <si>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</si>
  <si>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</si>
  <si>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</si>
  <si>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</si>
  <si>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</si>
  <si>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</si>
  <si>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</si>
  <si>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</si>
  <si>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</si>
  <si>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</si>
  <si>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</si>
  <si>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</si>
  <si>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</si>
  <si>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</si>
  <si>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</si>
  <si>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</si>
  <si>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</si>
  <si>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</si>
  <si>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</si>
  <si>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</si>
  <si>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</si>
  <si>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</si>
  <si>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</si>
  <si>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</si>
  <si>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</si>
  <si>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</si>
  <si>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</si>
  <si>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</si>
  <si>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</si>
  <si>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</si>
  <si>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</si>
  <si>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</si>
  <si>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</si>
  <si>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</si>
  <si>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</si>
  <si>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</si>
  <si>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</si>
  <si>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</si>
  <si>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</si>
  <si>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</si>
  <si>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</si>
  <si>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</si>
  <si>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</si>
  <si>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</si>
  <si>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</si>
  <si>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</si>
  <si>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</si>
  <si>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</si>
  <si>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</si>
  <si>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</si>
  <si>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</si>
  <si>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</si>
  <si>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</si>
  <si>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</si>
  <si>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</si>
  <si>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</si>
  <si>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</si>
  <si>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</si>
  <si>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</si>
  <si>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</si>
  <si>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</si>
  <si>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</si>
  <si>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</si>
  <si>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</si>
  <si>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</si>
  <si>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</si>
  <si>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</si>
  <si>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</si>
  <si>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</si>
  <si>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</si>
  <si>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</si>
  <si>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</si>
  <si>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</si>
  <si>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</si>
  <si>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</si>
  <si>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</si>
  <si>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</si>
  <si>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</si>
  <si>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</si>
  <si>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</si>
  <si>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</si>
  <si>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</si>
  <si>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</si>
  <si>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</si>
  <si>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</si>
  <si>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</si>
  <si>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</si>
  <si>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</si>
  <si>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</si>
  <si>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</si>
  <si>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</si>
  <si>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</si>
  <si>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</si>
  <si>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</si>
  <si>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</si>
  <si>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</si>
  <si>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</si>
  <si>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</si>
  <si>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</si>
  <si>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</si>
  <si>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</si>
  <si>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</si>
  <si>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</si>
  <si>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</si>
  <si>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</si>
  <si>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</si>
  <si>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</si>
  <si>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</si>
  <si>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</si>
  <si>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</si>
  <si>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</si>
  <si>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</si>
  <si>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</si>
  <si>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</si>
  <si>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</si>
  <si>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</si>
  <si>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</si>
  <si>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</si>
  <si>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</si>
  <si>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</si>
  <si>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</si>
  <si>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</si>
  <si>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</si>
  <si>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</si>
  <si>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</si>
  <si>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</si>
  <si>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</si>
  <si>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</si>
  <si>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</si>
  <si>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</si>
  <si>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</si>
  <si>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</si>
  <si>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</si>
  <si>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</si>
  <si>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</si>
  <si>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</si>
  <si>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</si>
  <si>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</si>
  <si>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</si>
  <si>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</si>
  <si>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</si>
  <si>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</si>
  <si>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</si>
  <si>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</si>
  <si>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</si>
  <si>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</si>
  <si>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</si>
  <si>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</si>
  <si>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</si>
  <si>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</si>
  <si>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</si>
  <si>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</si>
  <si>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</si>
  <si>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</si>
  <si>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</si>
  <si>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</si>
  <si>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</si>
  <si>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</si>
  <si>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</si>
  <si>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</si>
  <si>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</si>
  <si>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</si>
  <si>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</si>
  <si>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</si>
  <si>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</si>
  <si>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</si>
  <si>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</si>
  <si>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</si>
  <si>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</si>
  <si>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</si>
  <si>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</si>
  <si>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</si>
  <si>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</si>
  <si>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</si>
  <si>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</si>
  <si>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</si>
  <si>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</si>
  <si>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</si>
  <si>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</si>
  <si>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</si>
  <si>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</si>
  <si>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</si>
  <si>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</si>
  <si>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</si>
  <si>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</si>
  <si>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</si>
  <si>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</si>
  <si>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</si>
  <si>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</si>
  <si>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</si>
  <si>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</si>
  <si>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</si>
  <si>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</si>
  <si>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</si>
  <si>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</si>
  <si>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</si>
  <si>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</si>
  <si>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</si>
  <si>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</si>
  <si>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</si>
  <si>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</si>
  <si>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</si>
  <si>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</si>
  <si>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</si>
  <si>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</si>
  <si>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</si>
  <si>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</si>
  <si>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</si>
  <si>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</si>
  <si>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</si>
  <si>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</si>
  <si>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</si>
  <si>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</si>
  <si>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</si>
  <si>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</si>
  <si>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</si>
  <si>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</si>
  <si>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</si>
  <si>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</si>
  <si>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</si>
  <si>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</si>
  <si>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</si>
  <si>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</si>
  <si>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</si>
  <si>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</si>
  <si>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</si>
  <si>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</si>
  <si>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</si>
  <si>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</si>
  <si>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</si>
  <si>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</si>
  <si>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</si>
  <si>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</si>
  <si>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</si>
  <si>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</si>
  <si>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</si>
  <si>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</si>
  <si>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</si>
  <si>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</si>
  <si>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</si>
  <si>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</si>
  <si>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</si>
  <si>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</si>
  <si>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</si>
  <si>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</si>
  <si>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</si>
  <si>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</si>
  <si>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</si>
  <si>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</si>
  <si>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</si>
  <si>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</si>
  <si>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</si>
  <si>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</si>
  <si>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</si>
  <si>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</si>
  <si>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</si>
  <si>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</si>
  <si>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</si>
  <si>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</si>
  <si>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</si>
  <si>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</si>
  <si>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</si>
  <si>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</si>
  <si>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</si>
  <si>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</si>
  <si>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</si>
  <si>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</si>
  <si>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</si>
  <si>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</si>
  <si>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</si>
  <si>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</si>
  <si>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</si>
  <si>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</si>
  <si>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</si>
  <si>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</si>
  <si>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</si>
  <si>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</si>
  <si>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</si>
  <si>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</si>
  <si>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</si>
  <si>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</si>
  <si>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</si>
  <si>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</si>
  <si>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</si>
  <si>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</si>
  <si>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</si>
  <si>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</si>
  <si>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</si>
  <si>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</si>
  <si>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</si>
  <si>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</si>
  <si>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</si>
  <si>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</si>
  <si>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</si>
  <si>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</si>
  <si>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</si>
  <si>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</si>
  <si>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</si>
  <si>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</si>
  <si>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</si>
  <si>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</si>
  <si>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</si>
  <si>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</si>
  <si>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</si>
  <si>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</si>
  <si>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</si>
  <si>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</si>
  <si>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</si>
  <si>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</si>
  <si>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</si>
  <si>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</si>
  <si>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</si>
  <si>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</si>
  <si>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</si>
  <si>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</si>
  <si>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</si>
  <si>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</si>
  <si>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</si>
  <si>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</si>
  <si>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</si>
  <si>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</si>
  <si>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</si>
  <si>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</si>
  <si>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</si>
  <si>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</si>
  <si>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</si>
  <si>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</si>
  <si>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</si>
  <si>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</si>
  <si>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</si>
  <si>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</si>
  <si>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</si>
  <si>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</si>
  <si>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</si>
  <si>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</si>
  <si>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</si>
  <si>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</si>
  <si>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</si>
  <si>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</si>
  <si>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</si>
  <si>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</si>
  <si>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</si>
  <si>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</si>
  <si>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</si>
  <si>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</si>
  <si>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</si>
  <si>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</si>
  <si>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</si>
  <si>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</si>
  <si>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</si>
  <si>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</si>
  <si>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</si>
  <si>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</si>
  <si>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</si>
  <si>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</si>
  <si>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</si>
  <si>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</si>
  <si>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</si>
  <si>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</si>
  <si>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</si>
  <si>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</si>
  <si>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</si>
  <si>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</si>
  <si>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</si>
  <si>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</si>
  <si>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</si>
  <si>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</si>
  <si>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</si>
  <si>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</si>
  <si>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</si>
  <si>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</si>
  <si>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</si>
  <si>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</si>
  <si>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</si>
  <si>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</si>
  <si>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</si>
  <si>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</si>
  <si>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</si>
  <si>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</si>
  <si>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</si>
  <si>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</si>
  <si>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</si>
  <si>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</si>
  <si>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</si>
  <si>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</si>
  <si>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</si>
  <si>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</si>
  <si>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</si>
  <si>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</si>
  <si>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</si>
  <si>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</si>
  <si>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</si>
  <si>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</si>
  <si>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</si>
  <si>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</si>
  <si>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</si>
  <si>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</si>
  <si>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</si>
  <si>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</si>
  <si>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</si>
  <si>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</si>
  <si>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</si>
  <si>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</si>
  <si>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</si>
  <si>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</si>
  <si>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</si>
  <si>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</si>
  <si>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</si>
  <si>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</si>
  <si>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</si>
  <si>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</si>
  <si>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</si>
  <si>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</si>
  <si>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</si>
  <si>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</si>
  <si>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</si>
  <si>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</si>
  <si>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</si>
  <si>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</si>
  <si>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</si>
  <si>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</si>
  <si>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</si>
  <si>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</si>
  <si>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</si>
  <si>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</si>
  <si>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</si>
  <si>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</si>
  <si>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</si>
  <si>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</si>
  <si>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</si>
  <si>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</si>
  <si>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</si>
  <si>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</si>
  <si>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</si>
  <si>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</si>
  <si>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</si>
  <si>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</si>
  <si>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</si>
  <si>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</si>
  <si>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</si>
  <si>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</si>
  <si>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</si>
  <si>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</si>
  <si>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</si>
  <si>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</si>
  <si>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</si>
  <si>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</si>
  <si>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</si>
  <si>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</si>
  <si>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</si>
  <si>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</si>
  <si>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</si>
  <si>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</si>
  <si>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</si>
  <si>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</si>
  <si>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</si>
  <si>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</si>
  <si>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</si>
  <si>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</si>
  <si>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</si>
  <si>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</si>
  <si>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</si>
  <si>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</si>
  <si>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</si>
  <si>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</si>
  <si>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</si>
  <si>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</si>
  <si>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</si>
  <si>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</si>
  <si>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</si>
  <si>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</si>
  <si>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</si>
  <si>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</si>
  <si>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</si>
  <si>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</si>
  <si>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</si>
  <si>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</si>
  <si>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</si>
  <si>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</si>
  <si>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</si>
  <si>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</si>
  <si>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</si>
  <si>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</si>
  <si>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</si>
  <si>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</si>
  <si>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</si>
  <si>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</si>
  <si>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</si>
  <si>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</si>
  <si>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</si>
  <si>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</si>
  <si>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</si>
  <si>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</si>
  <si>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</si>
  <si>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</si>
  <si>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</si>
  <si>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</si>
  <si>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</si>
  <si>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</si>
  <si>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</si>
  <si>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</si>
  <si>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</si>
  <si>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</si>
  <si>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</si>
  <si>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</si>
  <si>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</si>
  <si>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</si>
  <si>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</si>
  <si>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</si>
  <si>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</si>
  <si>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</si>
  <si>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</si>
  <si>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</si>
  <si>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</si>
  <si>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</si>
  <si>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</si>
  <si>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</si>
  <si>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</si>
  <si>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</si>
  <si>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</si>
  <si>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</si>
  <si>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</si>
  <si>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</si>
  <si>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</si>
  <si>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</si>
  <si>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</si>
  <si>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</si>
  <si>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</si>
  <si>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</si>
  <si>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</si>
  <si>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</si>
  <si>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</si>
  <si>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</si>
  <si>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</si>
  <si>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</si>
  <si>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</si>
  <si>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</si>
  <si>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</si>
  <si>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</si>
  <si>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</si>
  <si>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</si>
  <si>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</si>
  <si>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</si>
  <si>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</si>
  <si>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</si>
  <si>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</si>
  <si>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</si>
  <si>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</si>
  <si>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</si>
  <si>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</si>
  <si>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</si>
  <si>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</si>
  <si>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</si>
  <si>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</si>
  <si>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</si>
  <si>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</si>
  <si>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</si>
  <si>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</si>
  <si>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</si>
  <si>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</si>
  <si>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</si>
  <si>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</si>
  <si>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</si>
  <si>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</si>
  <si>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</si>
  <si>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</si>
  <si>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</si>
  <si>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</si>
  <si>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</si>
  <si>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</si>
  <si>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</si>
  <si>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</si>
  <si>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</si>
  <si>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</si>
  <si>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</si>
  <si>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</si>
  <si>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</si>
  <si>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</si>
  <si>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</si>
  <si>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</si>
  <si>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</si>
  <si>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</si>
  <si>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</si>
  <si>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</si>
  <si>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</si>
  <si>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</si>
  <si>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</si>
  <si>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</si>
  <si>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</si>
  <si>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</si>
  <si>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</si>
  <si>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</si>
  <si>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</si>
  <si>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</si>
  <si>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</si>
  <si>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</si>
  <si>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</si>
  <si>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</si>
  <si>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</si>
  <si>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</si>
  <si>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</si>
  <si>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</si>
  <si>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</si>
  <si>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</si>
  <si>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</si>
  <si>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</si>
  <si>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</si>
  <si>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</si>
  <si>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</si>
  <si>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</si>
  <si>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</si>
  <si>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</si>
  <si>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</si>
  <si>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</si>
  <si>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</si>
  <si>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</si>
  <si>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</si>
  <si>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</si>
  <si>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</si>
  <si>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</si>
  <si>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</si>
  <si>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</si>
  <si>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</si>
  <si>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</si>
  <si>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</si>
  <si>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</si>
  <si>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</si>
  <si>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</si>
  <si>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</si>
  <si>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</si>
  <si>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</si>
  <si>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</si>
  <si>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</si>
  <si>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</si>
  <si>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</si>
  <si>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</si>
  <si>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</si>
  <si>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</si>
  <si>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</si>
  <si>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</si>
  <si>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</si>
  <si>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</si>
  <si>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</si>
  <si>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</si>
  <si>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</si>
  <si>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</si>
  <si>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</si>
  <si>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</si>
  <si>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</si>
  <si>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</si>
  <si>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</si>
  <si>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</si>
  <si>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</si>
  <si>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</si>
  <si>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</si>
  <si>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</si>
  <si>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CÔNG TY CỔ PHẦN THỰC PHẨM SẠCH CLEVERFOOD</t>
  </si>
  <si>
    <t>MIENBAC;MT1;STCH</t>
  </si>
  <si>
    <t>0107392399</t>
  </si>
  <si>
    <t>cleverfood0001</t>
  </si>
  <si>
    <t>36 Lưu Hữu Phước, Mỹ Đình 1, Nam Từ Liêm, HN sđt 0966835686</t>
  </si>
  <si>
    <t>MIENBAC;STCH;4%</t>
  </si>
  <si>
    <t>cleverfood0002</t>
  </si>
  <si>
    <t>cleverfood Lữ Đoàn Hoàng Đạo Thúy</t>
  </si>
  <si>
    <t>38 Ngõ 26 Đỗ Quang, Trung Hòa, Cầu Giấy, HN</t>
  </si>
  <si>
    <t>cleverfood0003</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</si>
  <si>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</si>
  <si>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</si>
  <si>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</si>
  <si>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</si>
  <si>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</si>
  <si>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</si>
  <si>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</si>
  <si>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</si>
  <si>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</si>
  <si>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</si>
  <si>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</si>
  <si>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</si>
  <si>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</si>
  <si>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</si>
  <si>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</si>
  <si>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</si>
  <si>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</si>
  <si>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</si>
  <si>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</si>
  <si>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</si>
  <si>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</si>
  <si>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</si>
  <si>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</si>
  <si>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Toà A Goldseason, 47 Nguyễn Tuân, Quận Thanh Xuân, Hà Nội</t>
  </si>
  <si>
    <t>CMART2</t>
  </si>
  <si>
    <t>Mai Văn Thái</t>
  </si>
  <si>
    <t>Lô 1 - CT1 Thăng Long, Phường Tây Mỗ, TP Hà Nội, Việt Nam.</t>
  </si>
  <si>
    <t>8781248542-001</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</si>
  <si>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</si>
  <si>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</si>
  <si>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</si>
  <si>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</si>
  <si>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</si>
  <si>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</si>
  <si>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</si>
  <si>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</si>
  <si>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</si>
  <si>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</si>
  <si>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</si>
  <si>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</si>
  <si>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</si>
  <si>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</si>
  <si>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</si>
  <si>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</si>
  <si>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</si>
  <si>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</si>
  <si>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</si>
  <si>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</si>
  <si>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</si>
  <si>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</si>
  <si>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</si>
  <si>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</si>
  <si>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</si>
  <si>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</si>
  <si>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</si>
  <si>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</si>
  <si>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</si>
  <si>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</si>
  <si>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</si>
  <si>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</si>
  <si>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</si>
  <si>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</si>
  <si>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</si>
  <si>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</si>
  <si>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</si>
  <si>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</si>
  <si>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</si>
  <si>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</si>
  <si>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</si>
  <si>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</si>
  <si>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</si>
  <si>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</si>
  <si>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</si>
  <si>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</si>
  <si>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</si>
  <si>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</si>
  <si>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</si>
  <si>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</si>
  <si>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</si>
  <si>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</si>
  <si>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</si>
  <si>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</si>
  <si>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</si>
  <si>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</si>
  <si>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</si>
  <si>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</si>
  <si>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</si>
  <si>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</si>
  <si>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</si>
  <si>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</si>
  <si>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</si>
  <si>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</si>
  <si>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</si>
  <si>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</si>
  <si>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</si>
  <si>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</si>
  <si>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</si>
  <si>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</si>
  <si>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</si>
  <si>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</si>
  <si>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</si>
  <si>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</si>
  <si>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</si>
  <si>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</si>
  <si>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</si>
  <si>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</si>
  <si>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</si>
  <si>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</si>
  <si>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</si>
  <si>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</si>
  <si>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</si>
  <si>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</si>
  <si>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</si>
  <si>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</si>
  <si>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</si>
  <si>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</si>
  <si>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</si>
  <si>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</si>
  <si>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</si>
  <si>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</si>
  <si>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</si>
  <si>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</si>
  <si>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</si>
  <si>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</si>
  <si>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</si>
  <si>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</si>
  <si>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</si>
  <si>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</si>
  <si>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</si>
  <si>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</si>
  <si>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</si>
  <si>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</si>
  <si>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</si>
  <si>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</si>
  <si>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</si>
  <si>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</si>
  <si>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</si>
  <si>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</si>
  <si>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</si>
  <si>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</si>
  <si>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</si>
  <si>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</si>
  <si>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</si>
  <si>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</si>
  <si>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</si>
  <si>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</si>
  <si>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</si>
  <si>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</si>
  <si>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</si>
  <si>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</si>
  <si>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</si>
  <si>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</si>
  <si>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</si>
  <si>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</si>
  <si>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</si>
  <si>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</si>
  <si>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</si>
  <si>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</si>
  <si>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</si>
  <si>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</si>
  <si>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</si>
  <si>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</si>
  <si>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</si>
  <si>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</si>
  <si>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</si>
  <si>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</si>
  <si>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</si>
  <si>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</si>
  <si>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</si>
  <si>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</si>
  <si>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</si>
  <si>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</si>
  <si>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</si>
  <si>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</si>
  <si>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</si>
  <si>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</si>
  <si>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</si>
  <si>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</si>
  <si>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</si>
  <si>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</si>
  <si>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</si>
  <si>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</si>
  <si>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</si>
  <si>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</si>
  <si>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</si>
  <si>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</si>
  <si>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</si>
  <si>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</si>
  <si>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</si>
  <si>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</si>
  <si>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</si>
  <si>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</si>
  <si>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</si>
  <si>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</si>
  <si>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</si>
  <si>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</si>
  <si>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</si>
  <si>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</si>
  <si>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</si>
  <si>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</si>
  <si>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</si>
  <si>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</si>
  <si>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</si>
  <si>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</si>
  <si>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</si>
  <si>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</si>
  <si>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</si>
  <si>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</si>
  <si>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</si>
  <si>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</si>
  <si>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</si>
  <si>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</si>
  <si>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</si>
  <si>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</si>
  <si>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</si>
  <si>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</si>
  <si>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</si>
  <si>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</si>
  <si>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</si>
  <si>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</si>
  <si>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</si>
  <si>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</si>
  <si>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</si>
  <si>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</si>
  <si>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</si>
  <si>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</si>
  <si>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</si>
  <si>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</si>
  <si>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</si>
  <si>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</si>
  <si>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</si>
  <si>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</si>
  <si>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</si>
  <si>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</si>
  <si>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</si>
  <si>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</si>
  <si>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</si>
  <si>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</si>
  <si>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</si>
  <si>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</si>
  <si>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</si>
  <si>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</si>
  <si>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</si>
  <si>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</si>
  <si>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</si>
  <si>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</si>
  <si>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</si>
  <si>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</si>
  <si>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</si>
  <si>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</si>
  <si>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</si>
  <si>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</si>
  <si>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</si>
  <si>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</si>
  <si>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</si>
  <si>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</si>
  <si>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</si>
  <si>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</si>
  <si>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</si>
  <si>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</si>
  <si>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</si>
  <si>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</si>
  <si>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</si>
  <si>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</si>
  <si>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</si>
  <si>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</si>
  <si>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</si>
  <si>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</si>
  <si>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</si>
  <si>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</si>
  <si>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</si>
  <si>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</si>
  <si>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</si>
  <si>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</si>
  <si>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</si>
  <si>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</si>
  <si>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</si>
  <si>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</si>
  <si>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</si>
  <si>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</si>
  <si>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</si>
  <si>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</si>
  <si>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</si>
  <si>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</si>
  <si>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</si>
  <si>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</si>
  <si>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</si>
  <si>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</si>
  <si>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</si>
  <si>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</si>
  <si>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</si>
  <si>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</si>
  <si>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</si>
  <si>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</si>
  <si>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</si>
  <si>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</si>
  <si>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</si>
  <si>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</si>
  <si>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</si>
  <si>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</si>
  <si>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</si>
  <si>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</si>
  <si>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</si>
  <si>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</si>
  <si>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</si>
  <si>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</si>
  <si>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</si>
  <si>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</si>
  <si>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</si>
  <si>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</si>
  <si>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</si>
  <si>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</si>
  <si>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</si>
  <si>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</si>
  <si>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</si>
  <si>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</si>
  <si>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</si>
  <si>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</si>
  <si>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</si>
  <si>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</si>
  <si>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</si>
  <si>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</si>
  <si>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</si>
  <si>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</si>
  <si>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</si>
  <si>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</si>
  <si>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</si>
  <si>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</si>
  <si>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</si>
  <si>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</si>
  <si>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</si>
  <si>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</si>
  <si>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</si>
  <si>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</si>
  <si>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</si>
  <si>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</si>
  <si>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</si>
  <si>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</si>
  <si>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</si>
  <si>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</si>
  <si>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</si>
  <si>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</si>
  <si>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</si>
  <si>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</si>
  <si>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</si>
  <si>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</si>
  <si>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</si>
  <si>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</si>
  <si>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</si>
  <si>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</si>
  <si>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</si>
  <si>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</si>
  <si>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</si>
  <si>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</si>
  <si>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</si>
  <si>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</si>
  <si>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</si>
  <si>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</si>
  <si>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</si>
  <si>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</si>
  <si>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</si>
  <si>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</si>
  <si>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</si>
  <si>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</si>
  <si>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</si>
  <si>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</si>
  <si>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</si>
  <si>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</si>
  <si>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</si>
  <si>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</si>
  <si>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</si>
  <si>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</si>
  <si>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</si>
  <si>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</si>
  <si>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</si>
  <si>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</si>
  <si>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</si>
  <si>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</si>
  <si>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</si>
  <si>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</si>
  <si>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</si>
  <si>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</si>
  <si>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</si>
  <si>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</si>
  <si>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</si>
  <si>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</si>
  <si>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</si>
  <si>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</si>
  <si>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</si>
  <si>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</si>
  <si>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</si>
  <si>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</si>
  <si>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</si>
  <si>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</si>
  <si>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</si>
  <si>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</si>
  <si>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</si>
  <si>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</si>
  <si>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</si>
  <si>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</si>
  <si>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</si>
  <si>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</si>
  <si>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</si>
  <si>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</si>
  <si>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</si>
  <si>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</si>
  <si>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</si>
  <si>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</si>
  <si>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</si>
  <si>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</si>
  <si>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</si>
  <si>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</si>
  <si>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</si>
  <si>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</si>
  <si>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</si>
  <si>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</si>
  <si>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</si>
  <si>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</si>
  <si>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</si>
  <si>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</si>
  <si>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</si>
  <si>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</si>
  <si>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</si>
  <si>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</si>
  <si>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</si>
  <si>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</si>
  <si>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</si>
  <si>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</si>
  <si>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</si>
  <si>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</si>
  <si>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</si>
  <si>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</si>
  <si>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</si>
  <si>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</si>
  <si>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</si>
  <si>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</si>
  <si>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</si>
  <si>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</si>
  <si>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</si>
  <si>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</si>
  <si>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</si>
  <si>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</si>
  <si>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</si>
  <si>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</si>
  <si>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</si>
  <si>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</si>
  <si>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</si>
  <si>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</si>
  <si>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</si>
  <si>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</si>
  <si>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</si>
  <si>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</si>
  <si>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</si>
  <si>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</si>
  <si>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</si>
  <si>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</si>
  <si>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</si>
  <si>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</si>
  <si>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</si>
  <si>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</si>
  <si>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</si>
  <si>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</si>
  <si>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</si>
  <si>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</si>
  <si>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</si>
  <si>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</si>
  <si>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</si>
  <si>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</si>
  <si>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</si>
  <si>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</si>
  <si>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</si>
  <si>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</si>
  <si>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</si>
  <si>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</si>
  <si>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</si>
  <si>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</si>
  <si>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</si>
  <si>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</si>
  <si>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</si>
  <si>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</si>
  <si>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</si>
  <si>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</si>
  <si>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</si>
  <si>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</si>
  <si>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</si>
  <si>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</si>
  <si>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</si>
  <si>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</si>
  <si>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</si>
  <si>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</si>
  <si>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</si>
  <si>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</si>
  <si>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</si>
  <si>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</si>
  <si>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</si>
  <si>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</si>
  <si>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</si>
  <si>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</si>
  <si>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</si>
  <si>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</si>
  <si>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</si>
  <si>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</si>
  <si>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</si>
  <si>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</si>
  <si>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</si>
  <si>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</si>
  <si>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</si>
  <si>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</si>
  <si>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</si>
  <si>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</si>
  <si>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</si>
  <si>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</si>
  <si>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</si>
  <si>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</si>
  <si>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</si>
  <si>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</si>
  <si>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</si>
  <si>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</si>
  <si>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</si>
  <si>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</si>
  <si>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</si>
  <si>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</si>
  <si>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</si>
  <si>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</si>
  <si>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</si>
  <si>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</si>
  <si>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</si>
  <si>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</si>
  <si>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</si>
  <si>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</si>
  <si>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</si>
  <si>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</si>
  <si>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</si>
  <si>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</si>
  <si>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</si>
  <si>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</si>
  <si>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</si>
  <si>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</si>
  <si>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</si>
  <si>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</si>
  <si>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</si>
  <si>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</si>
  <si>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</si>
  <si>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</si>
  <si>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</si>
  <si>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</si>
  <si>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</si>
  <si>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</si>
  <si>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</si>
  <si>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</si>
  <si>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</si>
  <si>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</si>
  <si>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</si>
  <si>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</si>
  <si>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</si>
  <si>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</si>
  <si>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</si>
  <si>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</si>
  <si>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</si>
  <si>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</si>
  <si>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</si>
  <si>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</si>
  <si>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</si>
  <si>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</si>
  <si>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</si>
  <si>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</si>
  <si>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</si>
  <si>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</si>
  <si>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</si>
  <si>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</si>
  <si>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</si>
  <si>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</si>
  <si>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</si>
  <si>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</si>
  <si>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</si>
  <si>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</si>
  <si>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</si>
  <si>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</si>
  <si>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</si>
  <si>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</si>
  <si>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</si>
  <si>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</si>
  <si>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</si>
  <si>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</si>
  <si>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</si>
  <si>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</si>
  <si>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</si>
  <si>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</si>
  <si>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</si>
  <si>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</si>
  <si>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</si>
  <si>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</si>
  <si>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</si>
  <si>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</si>
  <si>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</si>
  <si>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</si>
  <si>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</si>
  <si>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</si>
  <si>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</si>
  <si>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</si>
  <si>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</si>
  <si>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</si>
  <si>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</si>
  <si>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</si>
  <si>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</si>
  <si>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</si>
  <si>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</si>
  <si>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</si>
  <si>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</si>
  <si>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</si>
  <si>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</si>
  <si>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</si>
  <si>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</si>
  <si>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</si>
  <si>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</si>
  <si>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</si>
  <si>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</si>
  <si>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</si>
  <si>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</si>
  <si>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</si>
  <si>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</si>
  <si>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</si>
  <si>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</si>
  <si>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</si>
  <si>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</si>
  <si>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</si>
  <si>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</si>
  <si>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</si>
  <si>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</si>
  <si>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</si>
  <si>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</si>
  <si>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</si>
  <si>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</si>
  <si>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</si>
  <si>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</si>
  <si>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</si>
  <si>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</si>
  <si>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</si>
  <si>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</si>
  <si>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</si>
  <si>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</si>
  <si>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</si>
  <si>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</si>
  <si>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</si>
  <si>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</si>
  <si>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</si>
  <si>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</si>
  <si>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</si>
  <si>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</si>
  <si>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</si>
  <si>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</si>
  <si>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</si>
  <si>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</si>
  <si>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</si>
  <si>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</si>
  <si>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</si>
  <si>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</si>
  <si>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</si>
  <si>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</si>
  <si>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</si>
  <si>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</si>
  <si>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</si>
  <si>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</si>
  <si>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</si>
  <si>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</si>
  <si>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</si>
  <si>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</si>
  <si>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</si>
  <si>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</si>
  <si>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</si>
  <si>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</si>
  <si>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</si>
  <si>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</si>
  <si>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</si>
  <si>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</si>
  <si>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</si>
  <si>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</si>
  <si>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</si>
  <si>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</si>
  <si>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</si>
  <si>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</si>
  <si>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</si>
  <si>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</si>
  <si>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</si>
  <si>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</si>
  <si>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</si>
  <si>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</si>
  <si>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</si>
  <si>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</si>
  <si>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</si>
  <si>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</si>
  <si>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</si>
  <si>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</si>
  <si>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</si>
  <si>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</si>
  <si>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</si>
  <si>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</si>
  <si>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</si>
  <si>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</si>
  <si>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</si>
  <si>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</si>
  <si>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</si>
  <si>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</si>
  <si>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</si>
  <si>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</si>
  <si>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</si>
  <si>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</si>
  <si>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</si>
  <si>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</si>
  <si>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</si>
  <si>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</si>
  <si>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</si>
  <si>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</si>
  <si>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</si>
  <si>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</si>
  <si>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</si>
  <si>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</si>
  <si>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</si>
  <si>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</si>
  <si>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</si>
  <si>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</si>
  <si>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</si>
  <si>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</si>
  <si>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</si>
  <si>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</si>
  <si>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</si>
  <si>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</si>
  <si>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</si>
  <si>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</si>
  <si>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</si>
  <si>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</si>
  <si>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</si>
  <si>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</si>
  <si>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</si>
  <si>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</si>
  <si>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</si>
  <si>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</si>
  <si>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</si>
  <si>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</si>
  <si>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</si>
  <si>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</si>
  <si>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</si>
  <si>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</si>
  <si>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</si>
  <si>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</si>
  <si>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</si>
  <si>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</si>
  <si>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</si>
  <si>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</si>
  <si>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</si>
  <si>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</si>
  <si>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</si>
  <si>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</si>
  <si>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</si>
  <si>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</si>
  <si>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</si>
  <si>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</si>
  <si>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</si>
  <si>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</si>
  <si>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</si>
  <si>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</si>
  <si>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</si>
  <si>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</si>
  <si>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</si>
  <si>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</si>
  <si>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</si>
  <si>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</si>
  <si>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</si>
  <si>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</si>
  <si>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</si>
  <si>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</si>
  <si>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</si>
  <si>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</si>
  <si>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</si>
  <si>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</si>
  <si>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</si>
  <si>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</si>
  <si>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</si>
  <si>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</si>
  <si>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</si>
  <si>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</si>
  <si>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</si>
  <si>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</si>
  <si>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</si>
  <si>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</si>
  <si>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</si>
  <si>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</si>
  <si>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</si>
  <si>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</si>
  <si>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</si>
  <si>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</si>
  <si>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</si>
  <si>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</si>
  <si>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</si>
  <si>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</si>
  <si>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</si>
  <si>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</si>
  <si>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</si>
  <si>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</si>
  <si>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</si>
  <si>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</si>
  <si>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</si>
  <si>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</si>
  <si>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</si>
  <si>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</si>
  <si>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</si>
  <si>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</si>
  <si>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</si>
  <si>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</si>
  <si>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</si>
  <si>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</si>
  <si>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</si>
  <si>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</si>
  <si>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</si>
  <si>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</si>
  <si>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</si>
  <si>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</si>
  <si>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</si>
  <si>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</si>
  <si>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</si>
  <si>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</si>
  <si>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</si>
  <si>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</si>
  <si>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</si>
  <si>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</si>
  <si>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</si>
  <si>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</si>
  <si>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</si>
  <si>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</si>
  <si>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</si>
  <si>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</si>
  <si>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</si>
  <si>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</si>
  <si>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</si>
  <si>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</si>
  <si>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</si>
  <si>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</si>
  <si>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</si>
  <si>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</si>
  <si>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</si>
  <si>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</si>
  <si>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</si>
  <si>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</si>
  <si>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</si>
  <si>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</si>
  <si>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</si>
  <si>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</si>
  <si>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</si>
  <si>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</si>
  <si>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</si>
  <si>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</si>
  <si>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</si>
  <si>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</si>
  <si>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</si>
  <si>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</si>
  <si>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</si>
  <si>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</si>
  <si>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</si>
  <si>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</si>
  <si>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</si>
  <si>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</si>
  <si>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</si>
  <si>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</si>
  <si>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</si>
  <si>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</si>
  <si>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</si>
  <si>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</si>
  <si>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</si>
  <si>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</si>
  <si>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</si>
  <si>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</si>
  <si>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</si>
  <si>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</si>
  <si>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</si>
  <si>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</si>
  <si>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</si>
  <si>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</si>
  <si>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</si>
  <si>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</si>
  <si>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</si>
  <si>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</si>
  <si>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</si>
  <si>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</si>
  <si>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</si>
  <si>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</si>
  <si>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</si>
  <si>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</si>
  <si>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</si>
  <si>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</si>
  <si>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</si>
  <si>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</si>
  <si>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</si>
  <si>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</si>
  <si>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</si>
  <si>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</si>
  <si>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</si>
  <si>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</si>
  <si>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</si>
  <si>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</si>
  <si>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</si>
  <si>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</si>
  <si>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</si>
  <si>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</si>
  <si>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</si>
  <si>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</si>
  <si>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</si>
  <si>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</si>
  <si>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</si>
  <si>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</si>
  <si>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</si>
  <si>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</si>
  <si>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</si>
  <si>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</si>
  <si>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</si>
  <si>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</si>
  <si>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</si>
  <si>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</si>
  <si>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</si>
  <si>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</si>
  <si>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</si>
  <si>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</si>
  <si>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</si>
  <si>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</si>
  <si>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</si>
  <si>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</si>
  <si>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</si>
  <si>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</si>
  <si>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</si>
  <si>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</si>
  <si>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</si>
  <si>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</si>
  <si>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</si>
  <si>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</si>
  <si>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</si>
  <si>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</si>
  <si>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</si>
  <si>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</si>
  <si>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</si>
  <si>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</si>
  <si>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</si>
  <si>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</si>
  <si>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</si>
  <si>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</si>
  <si>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</si>
  <si>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</si>
  <si>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</si>
  <si>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</si>
  <si>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</si>
  <si>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</si>
  <si>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</si>
  <si>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</si>
  <si>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</si>
  <si>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</si>
  <si>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</si>
  <si>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</si>
  <si>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</si>
  <si>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</si>
  <si>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</si>
  <si>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</si>
  <si>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</si>
  <si>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</si>
  <si>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</si>
  <si>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</si>
  <si>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</si>
  <si>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</si>
  <si>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</si>
  <si>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</si>
  <si>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</si>
  <si>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</si>
  <si>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</si>
  <si>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</si>
  <si>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</si>
  <si>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</si>
  <si>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</si>
  <si>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</si>
  <si>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</si>
  <si>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</si>
  <si>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</si>
  <si>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</si>
  <si>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</si>
  <si>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</si>
  <si>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</si>
  <si>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</si>
  <si>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</si>
  <si>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</si>
  <si>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</si>
  <si>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</si>
  <si>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</si>
  <si>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</si>
  <si>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</si>
  <si>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</si>
  <si>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</si>
  <si>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</si>
  <si>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</si>
  <si>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</si>
  <si>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</si>
  <si>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</si>
  <si>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</si>
  <si>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</si>
  <si>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</si>
  <si>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</si>
  <si>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</si>
  <si>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</si>
  <si>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</si>
  <si>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</si>
  <si>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</si>
  <si>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</si>
  <si>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</si>
  <si>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</si>
  <si>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</si>
  <si>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</si>
  <si>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</si>
  <si>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</si>
  <si>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</si>
  <si>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</si>
  <si>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</si>
  <si>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</si>
  <si>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</si>
  <si>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</si>
  <si>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</si>
  <si>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</si>
  <si>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</si>
  <si>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</si>
  <si>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</si>
  <si>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</si>
  <si>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</si>
  <si>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</si>
  <si>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</si>
  <si>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</si>
  <si>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</si>
  <si>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</si>
  <si>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</si>
  <si>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</si>
  <si>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</si>
  <si>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</si>
  <si>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</si>
  <si>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</si>
  <si>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</si>
  <si>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</si>
  <si>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</si>
  <si>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</si>
  <si>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</si>
  <si>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</si>
  <si>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</si>
  <si>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</si>
  <si>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</si>
  <si>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</si>
  <si>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</si>
  <si>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</si>
  <si>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</si>
  <si>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</si>
  <si>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</si>
  <si>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</si>
  <si>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</si>
  <si>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</si>
  <si>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</si>
  <si>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</si>
  <si>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</si>
  <si>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</si>
  <si>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</si>
  <si>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</si>
  <si>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</si>
  <si>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</si>
  <si>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</si>
  <si>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</si>
  <si>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</si>
  <si>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</si>
  <si>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</si>
  <si>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</si>
  <si>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</si>
  <si>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</si>
  <si>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</si>
  <si>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</si>
  <si>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</si>
  <si>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</si>
  <si>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</si>
  <si>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</si>
  <si>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</si>
  <si>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</si>
  <si>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</si>
  <si>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</si>
  <si>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</si>
  <si>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</si>
  <si>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</si>
  <si>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</si>
  <si>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</si>
  <si>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</si>
  <si>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</si>
  <si>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</si>
  <si>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</si>
  <si>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</si>
  <si>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</si>
  <si>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</si>
  <si>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</si>
  <si>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</si>
  <si>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</si>
  <si>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</si>
  <si>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</si>
  <si>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</si>
  <si>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</si>
  <si>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</si>
  <si>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</si>
  <si>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</si>
  <si>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</si>
  <si>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</si>
  <si>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</si>
  <si>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</si>
  <si>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</si>
  <si>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</si>
  <si>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</si>
  <si>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</si>
  <si>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</si>
  <si>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</si>
  <si>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</si>
  <si>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</si>
  <si>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</si>
  <si>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</si>
  <si>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</si>
  <si>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</si>
  <si>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</si>
  <si>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</si>
  <si>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</si>
  <si>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</si>
  <si>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</si>
  <si>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</si>
  <si>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</si>
  <si>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</si>
  <si>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</si>
  <si>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</si>
  <si>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</si>
  <si>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</si>
  <si>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</si>
  <si>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</si>
  <si>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</si>
  <si>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</si>
  <si>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</si>
  <si>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</si>
  <si>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</si>
  <si>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</si>
  <si>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</si>
  <si>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</si>
  <si>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</si>
  <si>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</si>
  <si>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</si>
  <si>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</si>
  <si>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</si>
  <si>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</si>
  <si>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</si>
  <si>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</si>
  <si>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</si>
  <si>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</si>
  <si>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</si>
  <si>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</si>
  <si>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</si>
  <si>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</si>
  <si>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</si>
  <si>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</si>
  <si>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</si>
  <si>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</si>
  <si>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</si>
  <si>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</si>
  <si>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</si>
  <si>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</si>
  <si>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</si>
  <si>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</si>
  <si>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</si>
  <si>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</si>
  <si>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</si>
  <si>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</si>
  <si>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</si>
  <si>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</si>
  <si>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</si>
  <si>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</si>
  <si>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</si>
  <si>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</si>
  <si>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</si>
  <si>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</si>
  <si>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</si>
  <si>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</si>
  <si>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</si>
  <si>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</si>
  <si>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</si>
  <si>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</si>
  <si>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</si>
  <si>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</si>
  <si>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</si>
  <si>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</si>
  <si>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</si>
  <si>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</si>
  <si>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</si>
  <si>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</si>
  <si>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</si>
  <si>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</si>
  <si>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</si>
  <si>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</si>
  <si>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</si>
  <si>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</si>
  <si>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</si>
  <si>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</si>
  <si>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</si>
  <si>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</si>
  <si>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</si>
  <si>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</si>
  <si>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</si>
  <si>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</si>
  <si>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</si>
  <si>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</si>
  <si>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</si>
  <si>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</si>
  <si>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</si>
  <si>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</si>
  <si>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</si>
  <si>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</si>
  <si>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</si>
  <si>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</si>
  <si>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</si>
  <si>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</si>
  <si>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</si>
  <si>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</si>
  <si>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</si>
  <si>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</si>
  <si>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</si>
  <si>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</si>
  <si>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</si>
  <si>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</si>
  <si>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</si>
  <si>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</si>
  <si>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</si>
  <si>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</si>
  <si>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</si>
  <si>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</si>
  <si>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</si>
  <si>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</si>
  <si>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</si>
  <si>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</si>
  <si>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</si>
  <si>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</si>
  <si>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</si>
  <si>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</si>
  <si>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</si>
  <si>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</si>
  <si>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</si>
  <si>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</si>
  <si>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</si>
  <si>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</si>
  <si>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</si>
  <si>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</si>
  <si>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</si>
  <si>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</si>
  <si>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</si>
  <si>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</si>
  <si>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</si>
  <si>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</si>
  <si>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</si>
  <si>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</si>
  <si>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</si>
  <si>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</si>
  <si>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</si>
  <si>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</si>
  <si>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</si>
  <si>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</si>
  <si>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</si>
  <si>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</si>
  <si>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</si>
  <si>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</si>
  <si>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</si>
  <si>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</si>
  <si>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</si>
  <si>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</si>
  <si>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</si>
  <si>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</si>
  <si>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</si>
  <si>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</si>
  <si>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</si>
  <si>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</si>
  <si>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</si>
  <si>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</si>
  <si>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</si>
  <si>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</si>
  <si>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</si>
  <si>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</si>
  <si>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</si>
  <si>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</si>
  <si>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</si>
  <si>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</si>
  <si>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</si>
  <si>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</si>
  <si>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</si>
  <si>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</si>
  <si>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</si>
  <si>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</si>
  <si>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</si>
  <si>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</si>
  <si>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</si>
  <si>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</si>
  <si>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</si>
  <si>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</si>
  <si>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</si>
  <si>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</si>
  <si>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</si>
  <si>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</si>
  <si>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</si>
  <si>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</si>
  <si>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</si>
  <si>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</si>
  <si>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</si>
  <si>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</si>
  <si>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</si>
  <si>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</si>
  <si>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</si>
  <si>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</si>
  <si>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</si>
  <si>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</si>
  <si>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</si>
  <si>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</si>
  <si>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</si>
  <si>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</si>
  <si>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</si>
  <si>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</si>
  <si>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</si>
  <si>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</si>
  <si>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</si>
  <si>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</si>
  <si>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</si>
  <si>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</si>
  <si>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</si>
  <si>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</si>
  <si>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</si>
  <si>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</si>
  <si>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</si>
  <si>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</si>
  <si>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</si>
  <si>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</si>
  <si>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</si>
  <si>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</si>
  <si>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</si>
  <si>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</si>
  <si>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</si>
  <si>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</si>
  <si>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</si>
  <si>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</si>
  <si>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</si>
  <si>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</si>
  <si>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</si>
  <si>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</si>
  <si>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</si>
  <si>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</si>
  <si>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</si>
  <si>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</si>
  <si>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</si>
  <si>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</si>
  <si>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</si>
  <si>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</si>
  <si>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</si>
  <si>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</si>
  <si>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</si>
  <si>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</si>
  <si>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</si>
  <si>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</si>
  <si>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</si>
  <si>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</si>
  <si>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</si>
  <si>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</si>
  <si>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</si>
  <si>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</si>
  <si>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</si>
  <si>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</si>
  <si>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</si>
  <si>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</si>
  <si>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</si>
  <si>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</si>
  <si>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</si>
  <si>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</si>
  <si>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</si>
  <si>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</si>
  <si>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</si>
  <si>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</si>
  <si>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</si>
  <si>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</si>
  <si>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</si>
  <si>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</si>
  <si>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</si>
  <si>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</si>
  <si>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</si>
  <si>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</si>
  <si>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</si>
  <si>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</si>
  <si>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</si>
  <si>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</si>
  <si>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</si>
  <si>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</si>
  <si>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</si>
  <si>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</si>
  <si>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</si>
  <si>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</si>
  <si>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</si>
  <si>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</si>
  <si>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</si>
  <si>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</si>
  <si>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</si>
  <si>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</si>
  <si>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</si>
  <si>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</si>
  <si>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</si>
  <si>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</si>
  <si>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</si>
  <si>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</si>
  <si>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</si>
  <si>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</si>
  <si>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</si>
  <si>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</si>
  <si>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</si>
  <si>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</si>
  <si>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</si>
  <si>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</si>
  <si>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</si>
  <si>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</si>
  <si>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</si>
  <si>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</si>
  <si>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</si>
  <si>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</si>
  <si>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</si>
  <si>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</si>
  <si>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</si>
  <si>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</si>
  <si>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</si>
  <si>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</si>
  <si>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</si>
  <si>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</si>
  <si>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</si>
  <si>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</si>
  <si>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</si>
  <si>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</si>
  <si>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</si>
  <si>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</si>
  <si>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</si>
  <si>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</si>
  <si>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</si>
  <si>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</si>
  <si>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</si>
  <si>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</si>
  <si>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</si>
  <si>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</si>
  <si>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</si>
  <si>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</si>
  <si>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</si>
  <si>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</si>
  <si>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</si>
  <si>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</si>
  <si>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</si>
  <si>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</si>
  <si>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</si>
  <si>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</si>
  <si>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</si>
  <si>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</si>
  <si>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</si>
  <si>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</si>
  <si>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</si>
  <si>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</si>
  <si>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</si>
  <si>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</si>
  <si>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</si>
  <si>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</si>
  <si>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</si>
  <si>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</si>
  <si>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</si>
  <si>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</si>
  <si>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</si>
  <si>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</si>
  <si>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</si>
  <si>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</si>
  <si>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</si>
  <si>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</si>
  <si>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</si>
  <si>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</si>
  <si>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</si>
  <si>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</si>
  <si>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</si>
  <si>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</si>
  <si>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</si>
  <si>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</si>
  <si>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</si>
  <si>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</si>
  <si>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</si>
  <si>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</si>
  <si>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</si>
  <si>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</si>
  <si>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</si>
  <si>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</si>
  <si>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</si>
  <si>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</si>
  <si>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</si>
  <si>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</si>
  <si>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</si>
  <si>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</si>
  <si>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</si>
  <si>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</si>
  <si>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</si>
  <si>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</si>
  <si>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</si>
  <si>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</si>
  <si>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</si>
  <si>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</si>
  <si>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</si>
  <si>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</si>
  <si>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</si>
  <si>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</si>
  <si>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</si>
  <si>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</si>
  <si>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</si>
  <si>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</si>
  <si>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</si>
  <si>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</si>
  <si>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</si>
  <si>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</si>
  <si>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</si>
  <si>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</si>
  <si>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</si>
  <si>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</si>
  <si>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</si>
  <si>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</si>
  <si>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</si>
  <si>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</si>
  <si>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</si>
  <si>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</si>
  <si>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</si>
  <si>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</si>
  <si>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</si>
  <si>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</si>
  <si>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</si>
  <si>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</si>
  <si>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</si>
  <si>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</si>
  <si>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</si>
  <si>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</si>
  <si>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</si>
  <si>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</si>
  <si>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</si>
  <si>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</si>
  <si>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</si>
  <si>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</si>
  <si>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</si>
  <si>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</si>
  <si>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</si>
  <si>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</si>
  <si>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</si>
  <si>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</si>
  <si>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</si>
  <si>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</si>
  <si>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</si>
  <si>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</si>
  <si>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</si>
  <si>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</si>
  <si>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</si>
  <si>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</si>
  <si>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</si>
  <si>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</si>
  <si>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</si>
  <si>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</si>
  <si>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</si>
  <si>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</si>
  <si>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</si>
  <si>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</si>
  <si>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</si>
  <si>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</si>
  <si>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</si>
  <si>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</si>
  <si>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</si>
  <si>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</si>
  <si>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</si>
  <si>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</si>
  <si>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</si>
  <si>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</si>
  <si>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</si>
  <si>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</si>
  <si>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</si>
  <si>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</si>
  <si>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</si>
  <si>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</si>
  <si>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</si>
  <si>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</si>
  <si>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</si>
  <si>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</si>
  <si>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</si>
  <si>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</si>
  <si>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</si>
  <si>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</si>
  <si>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</si>
  <si>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</si>
  <si>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</si>
  <si>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</si>
  <si>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</si>
  <si>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</si>
  <si>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</si>
  <si>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</si>
  <si>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</si>
  <si>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</si>
  <si>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</si>
  <si>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</si>
  <si>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</si>
  <si>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</si>
  <si>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</si>
  <si>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</si>
  <si>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</si>
  <si>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</si>
  <si>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</si>
  <si>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</si>
  <si>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</si>
  <si>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</si>
  <si>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</si>
  <si>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</si>
  <si>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</si>
  <si>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</si>
  <si>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</si>
  <si>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</si>
  <si>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</si>
  <si>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</si>
  <si>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</si>
  <si>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</si>
  <si>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</si>
  <si>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</si>
  <si>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</si>
  <si>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</si>
  <si>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</si>
  <si>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</si>
  <si>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</si>
  <si>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</si>
  <si>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</si>
  <si>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</si>
  <si>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</si>
  <si>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</si>
  <si>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</si>
  <si>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</si>
  <si>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</si>
  <si>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</si>
  <si>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</si>
  <si>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</si>
  <si>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</si>
  <si>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</si>
  <si>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</si>
  <si>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</si>
  <si>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</si>
  <si>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</si>
  <si>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</si>
  <si>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</si>
  <si>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</si>
  <si>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</si>
  <si>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</si>
  <si>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</si>
  <si>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</si>
  <si>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</si>
  <si>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</si>
  <si>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</si>
  <si>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</si>
  <si>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</si>
  <si>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</si>
  <si>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</si>
  <si>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</si>
  <si>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</si>
  <si>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</si>
  <si>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</si>
  <si>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</si>
  <si>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</si>
  <si>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</si>
  <si>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</si>
  <si>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</si>
  <si>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</si>
  <si>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</si>
  <si>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</si>
  <si>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</si>
  <si>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</si>
  <si>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</si>
  <si>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</si>
  <si>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</si>
  <si>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</si>
  <si>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</si>
  <si>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</si>
  <si>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</si>
  <si>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</si>
  <si>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</si>
  <si>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</si>
  <si>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</si>
  <si>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</si>
  <si>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</si>
  <si>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</si>
  <si>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</si>
  <si>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</si>
  <si>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</si>
  <si>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</si>
  <si>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</si>
  <si>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</si>
  <si>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</si>
  <si>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</si>
  <si>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</si>
  <si>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</si>
  <si>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</si>
  <si>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</si>
  <si>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</si>
  <si>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</si>
  <si>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</si>
  <si>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</si>
  <si>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</si>
  <si>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</si>
  <si>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</si>
  <si>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</si>
  <si>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</si>
  <si>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</si>
  <si>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</si>
  <si>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</si>
  <si>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</si>
  <si>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</si>
  <si>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</si>
  <si>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</si>
  <si>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</si>
  <si>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</si>
  <si>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</si>
  <si>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</si>
  <si>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</si>
  <si>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</si>
  <si>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</si>
  <si>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</si>
  <si>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</si>
  <si>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</si>
  <si>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</si>
  <si>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</si>
  <si>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</si>
  <si>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</si>
  <si>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</si>
  <si>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</si>
  <si>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</si>
  <si>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</si>
  <si>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</si>
  <si>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</si>
  <si>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</si>
  <si>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</si>
  <si>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</si>
  <si>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</si>
  <si>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</si>
  <si>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</si>
  <si>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</si>
  <si>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</si>
  <si>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</si>
  <si>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</si>
  <si>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</si>
  <si>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</si>
  <si>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</si>
  <si>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</si>
  <si>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</si>
  <si>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</si>
  <si>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</si>
  <si>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</si>
  <si>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</si>
  <si>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</si>
  <si>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</si>
  <si>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</si>
  <si>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</si>
  <si>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</si>
  <si>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</si>
  <si>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</si>
  <si>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</si>
  <si>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</si>
  <si>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</si>
  <si>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</si>
  <si>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</si>
  <si>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</si>
  <si>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</si>
  <si>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</si>
  <si>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</si>
  <si>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</si>
  <si>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</si>
  <si>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</si>
  <si>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</si>
  <si>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</si>
  <si>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</si>
  <si>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</si>
  <si>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</si>
  <si>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</si>
  <si>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</si>
  <si>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</si>
  <si>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</si>
  <si>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</si>
  <si>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</si>
  <si>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</si>
  <si>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</si>
  <si>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</si>
  <si>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</si>
  <si>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</si>
  <si>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</si>
  <si>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</si>
  <si>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</si>
  <si>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</si>
  <si>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</si>
  <si>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</si>
  <si>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</si>
  <si>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</si>
  <si>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</si>
  <si>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</si>
  <si>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</si>
  <si>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</si>
  <si>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</si>
  <si>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</si>
  <si>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</si>
  <si>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</si>
  <si>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</si>
  <si>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</si>
  <si>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</si>
  <si>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</si>
  <si>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</si>
  <si>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</si>
  <si>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</si>
  <si>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</si>
  <si>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</si>
  <si>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</si>
  <si>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</si>
  <si>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</si>
  <si>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</si>
  <si>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</si>
  <si>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</si>
  <si>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</si>
  <si>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</si>
  <si>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</si>
  <si>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</si>
  <si>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</si>
  <si>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</si>
  <si>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</si>
  <si>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</si>
  <si>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</si>
  <si>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</si>
  <si>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</si>
  <si>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</si>
  <si>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</si>
  <si>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</si>
  <si>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</si>
  <si>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</si>
  <si>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</si>
  <si>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</si>
  <si>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</si>
  <si>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</si>
  <si>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</si>
  <si>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</si>
  <si>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</si>
  <si>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</si>
  <si>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</si>
  <si>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</si>
  <si>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</si>
  <si>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</si>
  <si>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</si>
  <si>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</si>
  <si>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</si>
  <si>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</si>
  <si>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</si>
  <si>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</si>
  <si>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</si>
  <si>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</si>
  <si>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</si>
  <si>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</si>
  <si>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</si>
  <si>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</si>
  <si>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</si>
  <si>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</si>
  <si>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</si>
  <si>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</si>
  <si>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</si>
  <si>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</si>
  <si>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</si>
  <si>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</si>
  <si>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</si>
  <si>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</si>
  <si>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</si>
  <si>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</si>
  <si>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</si>
  <si>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</si>
  <si>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</si>
  <si>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</si>
  <si>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</si>
  <si>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</si>
  <si>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</si>
  <si>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</si>
  <si>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</si>
  <si>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</si>
  <si>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</si>
  <si>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</si>
  <si>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</si>
  <si>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</si>
  <si>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</si>
  <si>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</si>
  <si>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</si>
  <si>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</si>
  <si>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</si>
  <si>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</si>
  <si>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</si>
  <si>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</si>
  <si>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</si>
  <si>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</si>
  <si>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</si>
  <si>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</si>
  <si>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</si>
  <si>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</si>
  <si>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</si>
  <si>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</si>
  <si>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</si>
  <si>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</si>
  <si>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</si>
  <si>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</si>
  <si>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</si>
  <si>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</si>
  <si>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</si>
  <si>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</si>
  <si>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</si>
  <si>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</si>
  <si>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</si>
  <si>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</si>
  <si>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</si>
  <si>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</si>
  <si>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</si>
  <si>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</si>
  <si>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</si>
  <si>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</si>
  <si>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</si>
  <si>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</si>
  <si>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</si>
  <si>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</si>
  <si>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</si>
  <si>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</si>
  <si>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</si>
  <si>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</si>
  <si>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</si>
  <si>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</si>
  <si>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</si>
  <si>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</si>
  <si>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</si>
  <si>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</si>
  <si>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</si>
  <si>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</si>
  <si>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</si>
  <si>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</si>
  <si>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</si>
  <si>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</si>
  <si>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</si>
  <si>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</si>
  <si>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</si>
  <si>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</si>
  <si>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</si>
  <si>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</si>
  <si>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</si>
  <si>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</si>
  <si>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</si>
  <si>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</si>
  <si>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</si>
  <si>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</si>
  <si>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</si>
  <si>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</si>
  <si>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</si>
  <si>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</si>
  <si>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</si>
  <si>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</si>
  <si>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</si>
  <si>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</si>
  <si>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</si>
  <si>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</si>
  <si>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</si>
  <si>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</si>
  <si>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</si>
  <si>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</si>
  <si>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</si>
  <si>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</si>
  <si>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</si>
  <si>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</si>
  <si>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</si>
  <si>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</si>
  <si>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</si>
  <si>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</si>
  <si>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</si>
  <si>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</si>
  <si>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</si>
  <si>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</si>
  <si>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</si>
  <si>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</si>
  <si>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MT1;STCH</t>
  </si>
  <si>
    <t>DALATFARM001</t>
  </si>
  <si>
    <t>Dalat Farm Vinhomes Quận 9, TPHCM</t>
  </si>
  <si>
    <t>S10.01 Vinhomes Grand Park, Nguyễn Xiển, quận 9, Thành phố Hồ Chí Minh</t>
  </si>
  <si>
    <t>S1.10 Vinhomes Ocean Park, Đa Tốn, Gia Lâm, Hà Nội</t>
  </si>
  <si>
    <t>S2.10 Vinhomes Ocean Park, Đa Tốn, Gia Lâm, Hà Nội</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</si>
  <si>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</si>
  <si>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</si>
  <si>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</si>
  <si>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</si>
  <si>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</si>
  <si>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</si>
  <si>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</si>
  <si>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</si>
  <si>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M1 Masterise Ocean park, Khu đô thị Vinhomes Ocean Park, huyện Gia Lâm, Hà Nội</t>
  </si>
  <si>
    <t>DALATFARM008</t>
  </si>
  <si>
    <t>Dalat Farm Vinhome Ocean Park S1.12, HN</t>
  </si>
  <si>
    <t>Tòa S1.12 Vinhome Ocean Park, Đa Tốn, Gia Lâm, Hà Nội</t>
  </si>
  <si>
    <t>S2.09 Vinhomes Ocean Park, Đa Tốn, Gia Lâm, Hà Nội</t>
  </si>
  <si>
    <t>Dalat Farm Tòa M2 Ocean Park, HN</t>
  </si>
  <si>
    <t>Tòa M2 Ocean Park, Đa Tốn, Gia Lâm, Hà Nội</t>
  </si>
  <si>
    <t>Tòa P3 Ocean Park, Đa Tốn, Gia Lâm, Hà Nội</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</si>
  <si>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</si>
  <si>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</si>
  <si>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</si>
  <si>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</si>
  <si>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</si>
  <si>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</si>
  <si>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</si>
  <si>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</si>
  <si>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</si>
  <si>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</si>
  <si>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</si>
  <si>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</si>
  <si>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</si>
  <si>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</si>
  <si>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</si>
  <si>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</si>
  <si>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</si>
  <si>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</si>
  <si>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</si>
  <si>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</si>
  <si>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</si>
  <si>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</si>
  <si>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</si>
  <si>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</si>
  <si>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</si>
  <si>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</si>
  <si>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</si>
  <si>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</si>
  <si>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</si>
  <si>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</si>
  <si>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</si>
  <si>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</si>
  <si>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</si>
  <si>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</si>
  <si>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</si>
  <si>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</si>
  <si>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</si>
  <si>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</si>
  <si>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</si>
  <si>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</si>
  <si>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</si>
  <si>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</si>
  <si>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</si>
  <si>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</si>
  <si>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</si>
  <si>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</si>
  <si>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</si>
  <si>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</si>
  <si>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</si>
  <si>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</si>
  <si>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</si>
  <si>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</si>
  <si>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</si>
  <si>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</si>
  <si>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</si>
  <si>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</si>
  <si>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</si>
  <si>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</si>
  <si>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</si>
  <si>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</si>
  <si>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</si>
  <si>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</si>
  <si>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</si>
  <si>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</si>
  <si>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</si>
  <si>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</si>
  <si>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</si>
  <si>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</si>
  <si>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</si>
  <si>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</si>
  <si>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</si>
  <si>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</si>
  <si>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</si>
  <si>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</si>
  <si>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</si>
  <si>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</si>
  <si>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</si>
  <si>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</si>
  <si>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</si>
  <si>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</si>
  <si>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</si>
  <si>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</si>
  <si>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</si>
  <si>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</si>
  <si>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</si>
  <si>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</si>
  <si>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</si>
  <si>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</si>
  <si>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</si>
  <si>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</si>
  <si>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</si>
  <si>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</si>
  <si>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</si>
  <si>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</si>
  <si>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</si>
  <si>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</si>
  <si>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</si>
  <si>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</si>
  <si>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</si>
  <si>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</si>
  <si>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</si>
  <si>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</si>
  <si>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</si>
  <si>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</si>
  <si>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</si>
  <si>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</si>
  <si>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</si>
  <si>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</si>
  <si>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</si>
  <si>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</si>
  <si>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</si>
  <si>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</si>
  <si>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</si>
  <si>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</si>
  <si>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</si>
  <si>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</si>
  <si>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</si>
  <si>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</si>
  <si>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</si>
  <si>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</si>
  <si>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</si>
  <si>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</si>
  <si>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</si>
  <si>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</si>
  <si>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</si>
  <si>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</si>
  <si>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</si>
  <si>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</si>
  <si>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</si>
  <si>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</si>
  <si>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</si>
  <si>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</si>
  <si>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</si>
  <si>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</si>
  <si>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</si>
  <si>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</si>
  <si>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</si>
  <si>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</si>
  <si>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</si>
  <si>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CÔNG TY CỔ PHẦN THƯƠNG MẠI VÀ DỊCH VỤ EASYMART</t>
  </si>
  <si>
    <t>Tầng 3, tòa nhà Dolphin Plaza, số 6 đường Nguyễn Hoàng, tổ dân phố số 8, Phường Từ Liêm, Thành phố Hà Nội, Việt Nam</t>
  </si>
  <si>
    <t>0109801255</t>
  </si>
  <si>
    <t>MỸ ĐÌNH</t>
  </si>
  <si>
    <t>Tòa DIAMOND GOLDMARK City 136 Hồ Tùng Mậu, P.Phú Diễn, Q.Bắc Từ Liêm, HN</t>
  </si>
  <si>
    <t>MIENBAC;MT1;STCH;4%</t>
  </si>
  <si>
    <t>easymartE05</t>
  </si>
  <si>
    <t>Easy Mart, Tháp A, Mipec Rubix 360, 122-124 Xuân Thủy, Cầu Giấy, thành phố Hà Nội</t>
  </si>
  <si>
    <t>easymartE06</t>
  </si>
  <si>
    <t>E06 -Tầng 5, tòa V2, The Terra An Hưng, P.La Khê, Q.Hà Đông, HN</t>
  </si>
  <si>
    <t>easymartE07</t>
  </si>
  <si>
    <t>Số 1SH15, tòa S2.03 khu đô thị mới Vinhomes Smartcity, P.Tây Mỗ, Q.Nam Từ Liêm, TP. Hà Nội</t>
  </si>
  <si>
    <t>easymartE08</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</si>
  <si>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</si>
  <si>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</si>
  <si>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</si>
  <si>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</si>
  <si>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</si>
  <si>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</si>
  <si>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</si>
  <si>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</si>
  <si>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</si>
  <si>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</si>
  <si>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</si>
  <si>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</si>
  <si>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</si>
  <si>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</si>
  <si>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</si>
  <si>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</si>
  <si>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</si>
  <si>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</si>
  <si>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</si>
  <si>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</si>
  <si>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</si>
  <si>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</si>
  <si>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</si>
  <si>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</si>
  <si>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</si>
  <si>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</si>
  <si>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</si>
  <si>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</si>
  <si>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</si>
  <si>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</si>
  <si>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</si>
  <si>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</si>
  <si>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</si>
  <si>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</si>
  <si>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</si>
  <si>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</si>
  <si>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</si>
  <si>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</si>
  <si>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</si>
  <si>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</si>
  <si>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</si>
  <si>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</si>
  <si>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</si>
  <si>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</si>
  <si>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</si>
  <si>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</si>
  <si>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</si>
  <si>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</si>
  <si>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</si>
  <si>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</si>
  <si>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</si>
  <si>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</si>
  <si>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</si>
  <si>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</si>
  <si>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</si>
  <si>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</si>
  <si>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</si>
  <si>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</si>
  <si>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</si>
  <si>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</si>
  <si>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</si>
  <si>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</si>
  <si>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</si>
  <si>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</si>
  <si>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</si>
  <si>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</si>
  <si>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</si>
  <si>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</si>
  <si>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</si>
  <si>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</si>
  <si>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</si>
  <si>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</si>
  <si>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</si>
  <si>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</si>
  <si>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</si>
  <si>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</si>
  <si>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</si>
  <si>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</si>
  <si>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</si>
  <si>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</si>
  <si>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</si>
  <si>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</si>
  <si>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</si>
  <si>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</si>
  <si>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</si>
  <si>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</si>
  <si>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</si>
  <si>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</si>
  <si>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</si>
  <si>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</si>
  <si>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</si>
  <si>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</si>
  <si>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</si>
  <si>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</si>
  <si>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</si>
  <si>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</si>
  <si>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</si>
  <si>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</si>
  <si>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</si>
  <si>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</si>
  <si>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</si>
  <si>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</si>
  <si>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</si>
  <si>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</si>
  <si>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</si>
  <si>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</si>
  <si>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</si>
  <si>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</si>
  <si>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</si>
  <si>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</si>
  <si>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</si>
  <si>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</si>
  <si>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</si>
  <si>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</si>
  <si>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</si>
  <si>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</si>
  <si>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</si>
  <si>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</si>
  <si>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</si>
  <si>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</si>
  <si>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</si>
  <si>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</si>
  <si>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</si>
  <si>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</si>
  <si>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</si>
  <si>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</si>
  <si>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</si>
  <si>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</si>
  <si>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</si>
  <si>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</si>
  <si>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</si>
  <si>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</si>
  <si>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</si>
  <si>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</si>
  <si>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</si>
  <si>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</si>
  <si>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</si>
  <si>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</si>
  <si>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</si>
  <si>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</si>
  <si>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</si>
  <si>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</si>
  <si>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</si>
  <si>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</si>
  <si>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</si>
  <si>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</si>
  <si>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</si>
  <si>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</si>
  <si>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</si>
  <si>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</si>
  <si>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</si>
  <si>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</si>
  <si>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</si>
  <si>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</si>
  <si>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</si>
  <si>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</si>
  <si>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</si>
  <si>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</si>
  <si>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</si>
  <si>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</si>
  <si>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</si>
  <si>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</si>
  <si>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</si>
  <si>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</si>
  <si>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</si>
  <si>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</si>
  <si>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</si>
  <si>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</si>
  <si>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</si>
  <si>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</si>
  <si>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</si>
  <si>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</si>
  <si>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</si>
  <si>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</si>
  <si>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</si>
  <si>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</si>
  <si>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</si>
  <si>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</si>
  <si>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</si>
  <si>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</si>
  <si>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</si>
  <si>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</si>
  <si>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</si>
  <si>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</si>
  <si>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</si>
  <si>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</si>
  <si>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</si>
  <si>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</si>
  <si>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</si>
  <si>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</si>
  <si>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</si>
  <si>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</si>
  <si>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</si>
  <si>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</si>
  <si>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</si>
  <si>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</si>
  <si>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</si>
  <si>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</si>
  <si>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</si>
  <si>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</si>
  <si>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</si>
  <si>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</si>
  <si>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</si>
  <si>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</si>
  <si>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</si>
  <si>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</si>
  <si>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</si>
  <si>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</si>
  <si>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</si>
  <si>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</si>
  <si>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</si>
  <si>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</si>
  <si>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</si>
  <si>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</si>
  <si>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</si>
  <si>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</si>
  <si>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</si>
  <si>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</si>
  <si>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</si>
  <si>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</si>
  <si>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</si>
  <si>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</si>
  <si>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</si>
  <si>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</si>
  <si>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</si>
  <si>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</si>
  <si>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</si>
  <si>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</si>
  <si>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</si>
  <si>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</si>
  <si>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</si>
  <si>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</si>
  <si>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</si>
  <si>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</si>
  <si>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</si>
  <si>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</si>
  <si>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</si>
  <si>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</si>
  <si>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</si>
  <si>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</si>
  <si>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</si>
  <si>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</si>
  <si>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</si>
  <si>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</si>
  <si>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</si>
  <si>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</si>
  <si>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</si>
  <si>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</si>
  <si>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</si>
  <si>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</si>
  <si>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</si>
  <si>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 xanh Số 81, Đường Nguyễn Hoàng Tôn, Tây Hồ</t>
  </si>
  <si>
    <t>thanh toán cuối tháng</t>
  </si>
  <si>
    <t>MIENBAC;KLGT</t>
  </si>
  <si>
    <t>ECOFARMPAY01</t>
  </si>
  <si>
    <t>ECOFARM PAY - Chi nhánh Bảo Lộc</t>
  </si>
  <si>
    <t>02 Đường số 1 Tháng 5, Phường Blao, Thành Phố Bảo Lộc, Lâm Đồng</t>
  </si>
  <si>
    <t>ECOFARMPAY02</t>
  </si>
  <si>
    <t>ECOFARM PAY - Chi nhánh Bắc Ninh</t>
  </si>
  <si>
    <t>Phố Xanh, Xã Tam Sơn, Thị xã Từ Sơn, Bắc Ninih</t>
  </si>
  <si>
    <t>EMART</t>
  </si>
  <si>
    <t>CÔNG TY TNHH E-MART VIỆT NAM</t>
  </si>
  <si>
    <t>366 Phan Văn Trị , P. 5, Q. GÒ VẤP, TP.Hồ Chí Minh</t>
  </si>
  <si>
    <t>0313003986</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</si>
  <si>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</si>
  <si>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</si>
  <si>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</si>
  <si>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</si>
  <si>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</si>
  <si>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</si>
  <si>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</si>
  <si>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</si>
  <si>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</si>
  <si>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</si>
  <si>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</si>
  <si>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</si>
  <si>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</si>
  <si>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</si>
  <si>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</si>
  <si>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</si>
  <si>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</si>
  <si>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</si>
  <si>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</si>
  <si>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</si>
  <si>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</si>
  <si>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</si>
  <si>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</si>
  <si>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</si>
  <si>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</si>
  <si>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</si>
  <si>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</si>
  <si>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</si>
  <si>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</si>
  <si>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</si>
  <si>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</si>
  <si>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</si>
  <si>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</si>
  <si>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</si>
  <si>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Căn 01S04, Block S2.01, Chung Cư Vinhomes, Grand Park, Đường Nguyễn Xiển, P. Long Thạnh Mỹ, TP.Thủ Đức</t>
  </si>
  <si>
    <t>ck 3% doanh số vào cuối năm</t>
  </si>
  <si>
    <t>MT1;STCH;MIENNAM</t>
  </si>
  <si>
    <t>FINEMART 512 Nguyễn Xiển</t>
  </si>
  <si>
    <t>Block S0702 . căn 01 S03, chung cư Vinhomes Grand Park, 512 Nguyễn Xiển, Quận 9, Thành phố Hồ Chí Minh</t>
  </si>
  <si>
    <t>Căn 01S02, Block S5.01, Chung Cư Vinhomes, Grand Park, Đường Nguyễn Xiển, P. Long Thạnh Mỹ, TP.Thủ Đức</t>
  </si>
  <si>
    <t>FINEMART03</t>
  </si>
  <si>
    <t>Căn 01S03, block S7.02 chung cư Vinhomes Grand Park, Đường Nguyễn Xiển, Phường Long Thạnh Mỹ, TP Thủ Đức, TPHCM</t>
  </si>
  <si>
    <t>FM</t>
  </si>
  <si>
    <t>CÔNG TY TNHH THƯƠNG MẠI LARIA</t>
  </si>
  <si>
    <t>496-496A-496B Nguyễn Thị Minh Khai, Phường Bàn Cờ, Thành phố Hồ Chí Minh, Việt Nam</t>
  </si>
  <si>
    <t>0312461711</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</si>
  <si>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</si>
  <si>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</si>
  <si>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</si>
  <si>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</si>
  <si>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</si>
  <si>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</si>
  <si>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</si>
  <si>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</si>
  <si>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</si>
  <si>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</si>
  <si>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</si>
  <si>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</si>
  <si>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</si>
  <si>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</si>
  <si>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</si>
  <si>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</si>
  <si>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</si>
  <si>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</si>
  <si>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</si>
  <si>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</si>
  <si>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</si>
  <si>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</si>
  <si>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</si>
  <si>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</si>
  <si>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</si>
  <si>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</si>
  <si>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</si>
  <si>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</si>
  <si>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</si>
  <si>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</si>
  <si>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</si>
  <si>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</si>
  <si>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</si>
  <si>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</si>
  <si>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</si>
  <si>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</si>
  <si>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</si>
  <si>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</si>
  <si>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</si>
  <si>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</si>
  <si>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Bãi đất đỏ, tổ 10, khu phố 5, Đặc khu Phú Quốc, Tỉnh An Giang, Việt Nam.</t>
  </si>
  <si>
    <t>1702289673</t>
  </si>
  <si>
    <t>SG008</t>
  </si>
  <si>
    <t>Trần Kỳ Tâm</t>
  </si>
  <si>
    <t>Đặc khu Phú Quốc</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</si>
  <si>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</si>
  <si>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</si>
  <si>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</si>
  <si>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</si>
  <si>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</si>
  <si>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</si>
  <si>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</si>
  <si>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</si>
  <si>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</si>
  <si>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</si>
  <si>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</si>
  <si>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</si>
  <si>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</si>
  <si>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</si>
  <si>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</si>
  <si>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</si>
  <si>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</si>
  <si>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</si>
  <si>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</si>
  <si>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</si>
  <si>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</si>
  <si>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</si>
  <si>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</si>
  <si>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</si>
  <si>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</si>
  <si>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</si>
  <si>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</si>
  <si>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</si>
  <si>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</si>
  <si>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</si>
  <si>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</si>
  <si>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</si>
  <si>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</si>
  <si>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</si>
  <si>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</si>
  <si>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</si>
  <si>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</si>
  <si>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</si>
  <si>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</si>
  <si>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</si>
  <si>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</si>
  <si>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</si>
  <si>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</si>
  <si>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</si>
  <si>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183 Hoàng Mai, Phường Hoàng Văn Thụ, Quận Hoàng Mai, Hà Nội</t>
  </si>
  <si>
    <t>8571924473-007</t>
  </si>
  <si>
    <t>Tòa Chelsea Residences, 48 Trần Kim Xuyến, Phường Yên Hòa, Quận Cầu Giấy, Hà Nội</t>
  </si>
  <si>
    <t>8571924473-002</t>
  </si>
  <si>
    <t>Khu vip Ruby tòa R102, Vinhomes Ocean Park, Gia Lâm, Hà Nội</t>
  </si>
  <si>
    <t>8571924473-001</t>
  </si>
  <si>
    <t>Khu Pavilion tòa P4, Vinhomes Ocean Park, Gia Lâm, Hà Nội</t>
  </si>
  <si>
    <t>8571924473-009</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</si>
  <si>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</si>
  <si>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</si>
  <si>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</si>
  <si>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</si>
  <si>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</si>
  <si>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</si>
  <si>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</si>
  <si>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</si>
  <si>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</si>
  <si>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</si>
  <si>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</si>
  <si>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</si>
  <si>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</si>
  <si>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</si>
  <si>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</si>
  <si>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</si>
  <si>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</si>
  <si>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</si>
  <si>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</si>
  <si>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</si>
  <si>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</si>
  <si>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</si>
  <si>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</si>
  <si>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</si>
  <si>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</si>
  <si>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</si>
  <si>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</si>
  <si>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</si>
  <si>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</si>
  <si>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</si>
  <si>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</si>
  <si>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</si>
  <si>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</si>
  <si>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</si>
  <si>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</si>
  <si>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</si>
  <si>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</si>
  <si>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</si>
  <si>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</si>
  <si>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</si>
  <si>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</si>
  <si>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</si>
  <si>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</si>
  <si>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</si>
  <si>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</si>
  <si>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</si>
  <si>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</si>
  <si>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</si>
  <si>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</si>
  <si>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</si>
  <si>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</si>
  <si>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</si>
  <si>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</si>
  <si>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</si>
  <si>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</si>
  <si>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</si>
  <si>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</si>
  <si>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</si>
  <si>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</si>
  <si>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</si>
  <si>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</si>
  <si>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</si>
  <si>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</si>
  <si>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</si>
  <si>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</si>
  <si>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</si>
  <si>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</si>
  <si>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</si>
  <si>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</si>
  <si>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</si>
  <si>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</si>
  <si>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</si>
  <si>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</si>
  <si>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</si>
  <si>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</si>
  <si>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</si>
  <si>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</si>
  <si>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</si>
  <si>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</si>
  <si>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</si>
  <si>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</si>
  <si>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</si>
  <si>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</si>
  <si>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</si>
  <si>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</si>
  <si>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</si>
  <si>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</si>
  <si>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</si>
  <si>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</si>
  <si>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</si>
  <si>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</si>
  <si>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</si>
  <si>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</si>
  <si>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</si>
  <si>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</si>
  <si>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</si>
  <si>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</si>
  <si>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</si>
  <si>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</si>
  <si>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</si>
  <si>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</si>
  <si>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</si>
  <si>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</si>
  <si>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</si>
  <si>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</si>
  <si>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</si>
  <si>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</si>
  <si>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</si>
  <si>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</si>
  <si>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</si>
  <si>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</si>
  <si>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</si>
  <si>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</si>
  <si>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</si>
  <si>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</si>
  <si>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</si>
  <si>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</si>
  <si>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</si>
  <si>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</si>
  <si>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</si>
  <si>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</si>
  <si>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</si>
  <si>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</si>
  <si>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</si>
  <si>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</si>
  <si>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</si>
  <si>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</si>
  <si>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</si>
  <si>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</si>
  <si>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</si>
  <si>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</si>
  <si>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</si>
  <si>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</si>
  <si>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</si>
  <si>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</si>
  <si>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</si>
  <si>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</si>
  <si>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</si>
  <si>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</si>
  <si>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</si>
  <si>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</si>
  <si>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</si>
  <si>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</si>
  <si>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</si>
  <si>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</si>
  <si>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</si>
  <si>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</si>
  <si>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</si>
  <si>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</si>
  <si>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</si>
  <si>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</si>
  <si>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</si>
  <si>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</si>
  <si>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</si>
  <si>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</si>
  <si>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</si>
  <si>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</si>
  <si>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</si>
  <si>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</si>
  <si>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</si>
  <si>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</si>
  <si>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</si>
  <si>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</si>
  <si>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</si>
  <si>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</si>
  <si>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</si>
  <si>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</si>
  <si>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</si>
  <si>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</si>
  <si>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</si>
  <si>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</si>
  <si>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</si>
  <si>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</si>
  <si>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</si>
  <si>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</si>
  <si>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</si>
  <si>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</si>
  <si>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</si>
  <si>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</si>
  <si>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</si>
  <si>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</si>
  <si>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</si>
  <si>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</si>
  <si>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</si>
  <si>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</si>
  <si>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</si>
  <si>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</si>
  <si>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</si>
  <si>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</si>
  <si>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</si>
  <si>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</si>
  <si>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</si>
  <si>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</si>
  <si>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</si>
  <si>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</si>
  <si>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</si>
  <si>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</si>
  <si>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</si>
  <si>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</si>
  <si>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</si>
  <si>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</si>
  <si>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</si>
  <si>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</si>
  <si>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</si>
  <si>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</si>
  <si>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</si>
  <si>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</si>
  <si>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</si>
  <si>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</si>
  <si>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</si>
  <si>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</si>
  <si>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</si>
  <si>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</si>
  <si>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</si>
  <si>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</si>
  <si>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</si>
  <si>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</si>
  <si>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</si>
  <si>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</si>
  <si>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</si>
  <si>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</si>
  <si>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</si>
  <si>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</si>
  <si>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</si>
  <si>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</si>
  <si>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</si>
  <si>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</si>
  <si>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</si>
  <si>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</si>
  <si>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</si>
  <si>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</si>
  <si>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</si>
  <si>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</si>
  <si>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</si>
  <si>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</si>
  <si>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</si>
  <si>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</si>
  <si>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</si>
  <si>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</si>
  <si>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</si>
  <si>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</si>
  <si>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</si>
  <si>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</si>
  <si>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</si>
  <si>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</si>
  <si>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</si>
  <si>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</si>
  <si>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</si>
  <si>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</si>
  <si>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</si>
  <si>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</si>
  <si>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</si>
  <si>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</si>
  <si>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</si>
  <si>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</si>
  <si>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</si>
  <si>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</si>
  <si>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</si>
  <si>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</si>
  <si>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</si>
  <si>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</si>
  <si>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</si>
  <si>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</si>
  <si>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</si>
  <si>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</si>
  <si>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</si>
  <si>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</si>
  <si>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</si>
  <si>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</si>
  <si>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</si>
  <si>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</si>
  <si>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</si>
  <si>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</si>
  <si>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</si>
  <si>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</si>
  <si>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</si>
  <si>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</si>
  <si>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</si>
  <si>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</si>
  <si>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</si>
  <si>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</si>
  <si>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</si>
  <si>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</si>
  <si>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</si>
  <si>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</si>
  <si>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</si>
  <si>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</si>
  <si>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</si>
  <si>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</si>
  <si>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</si>
  <si>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</si>
  <si>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</si>
  <si>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</si>
  <si>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</si>
  <si>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</si>
  <si>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</si>
  <si>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</si>
  <si>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</si>
  <si>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</si>
  <si>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</si>
  <si>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</si>
  <si>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</si>
  <si>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</si>
  <si>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</si>
  <si>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</si>
  <si>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</si>
  <si>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</si>
  <si>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</si>
  <si>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</si>
  <si>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</si>
  <si>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</si>
  <si>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</si>
  <si>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</si>
  <si>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</si>
  <si>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</si>
  <si>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</si>
  <si>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</si>
  <si>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</si>
  <si>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</si>
  <si>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</si>
  <si>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</si>
  <si>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</si>
  <si>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</si>
  <si>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</si>
  <si>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</si>
  <si>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</si>
  <si>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</si>
  <si>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</si>
  <si>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</si>
  <si>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</si>
  <si>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</si>
  <si>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</si>
  <si>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</si>
  <si>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</si>
  <si>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</si>
  <si>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</si>
  <si>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</si>
  <si>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</si>
  <si>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</si>
  <si>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</si>
  <si>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</si>
  <si>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</si>
  <si>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</si>
  <si>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</si>
  <si>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</si>
  <si>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</si>
  <si>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</si>
  <si>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</si>
  <si>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</si>
  <si>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</si>
  <si>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</si>
  <si>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</si>
  <si>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</si>
  <si>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</si>
  <si>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</si>
  <si>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</si>
  <si>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</si>
  <si>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</si>
  <si>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</si>
  <si>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</si>
  <si>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</si>
  <si>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</si>
  <si>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</si>
  <si>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</si>
  <si>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</si>
  <si>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</si>
  <si>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</si>
  <si>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</si>
  <si>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</si>
  <si>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</si>
  <si>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</si>
  <si>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</si>
  <si>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</si>
  <si>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</si>
  <si>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</si>
  <si>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</si>
  <si>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</si>
  <si>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</si>
  <si>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</si>
  <si>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</si>
  <si>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</si>
  <si>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</si>
  <si>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</si>
  <si>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</si>
  <si>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</si>
  <si>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</si>
  <si>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</si>
  <si>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</si>
  <si>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</si>
  <si>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</si>
  <si>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</si>
  <si>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</si>
  <si>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</si>
  <si>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</si>
  <si>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</si>
  <si>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</si>
  <si>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</si>
  <si>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</si>
  <si>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</si>
  <si>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</si>
  <si>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</si>
  <si>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</si>
  <si>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</si>
  <si>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</si>
  <si>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</si>
  <si>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</si>
  <si>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</si>
  <si>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</si>
  <si>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</si>
  <si>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</si>
  <si>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</si>
  <si>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</si>
  <si>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</si>
  <si>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</si>
  <si>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</si>
  <si>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</si>
  <si>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</si>
  <si>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</si>
  <si>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</si>
  <si>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</si>
  <si>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</si>
  <si>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</si>
  <si>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</si>
  <si>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</si>
  <si>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</si>
  <si>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</si>
  <si>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</si>
  <si>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</si>
  <si>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</si>
  <si>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</si>
  <si>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</si>
  <si>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</si>
  <si>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</si>
  <si>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</si>
  <si>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</si>
  <si>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</si>
  <si>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</si>
  <si>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</si>
  <si>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</si>
  <si>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</si>
  <si>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</si>
  <si>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</si>
  <si>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</si>
  <si>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</si>
  <si>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</si>
  <si>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</si>
  <si>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</si>
  <si>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</si>
  <si>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</si>
  <si>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</si>
  <si>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</si>
  <si>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</si>
  <si>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</si>
  <si>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</si>
  <si>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</si>
  <si>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</si>
  <si>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</si>
  <si>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</si>
  <si>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</si>
  <si>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</si>
  <si>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</si>
  <si>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</si>
  <si>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</si>
  <si>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</si>
  <si>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</si>
  <si>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</si>
  <si>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</si>
  <si>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</si>
  <si>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</si>
  <si>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</si>
  <si>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</si>
  <si>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</si>
  <si>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</si>
  <si>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</si>
  <si>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</si>
  <si>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</si>
  <si>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</si>
  <si>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</si>
  <si>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</si>
  <si>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</si>
  <si>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</si>
  <si>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</si>
  <si>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</si>
  <si>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</si>
  <si>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</si>
  <si>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</si>
  <si>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</si>
  <si>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</si>
  <si>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</si>
  <si>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</si>
  <si>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</si>
  <si>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CÔNG TY TNHH GS 25 VIETNAM</t>
  </si>
  <si>
    <t>138 - 142 Hai Bà Trưng, Phường Sài Gòn, TP. Hồ Chí Minh</t>
  </si>
  <si>
    <t>0314658576</t>
  </si>
  <si>
    <t>GS 25</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</si>
  <si>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</si>
  <si>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</si>
  <si>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</si>
  <si>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</si>
  <si>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</si>
  <si>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</si>
  <si>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</si>
  <si>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</si>
  <si>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</si>
  <si>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</si>
  <si>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</si>
  <si>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</si>
  <si>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</si>
  <si>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</si>
  <si>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</si>
  <si>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</si>
  <si>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</si>
  <si>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</si>
  <si>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</si>
  <si>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</si>
  <si>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</si>
  <si>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</si>
  <si>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</si>
  <si>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</si>
  <si>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</si>
  <si>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</si>
  <si>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</si>
  <si>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</si>
  <si>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</si>
  <si>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</si>
  <si>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</si>
  <si>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</si>
  <si>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</si>
  <si>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</si>
  <si>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</si>
  <si>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</si>
  <si>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</si>
  <si>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</si>
  <si>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</si>
  <si>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</si>
  <si>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</si>
  <si>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</si>
  <si>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</si>
  <si>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</si>
  <si>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</si>
  <si>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</si>
  <si>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</si>
  <si>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</si>
  <si>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</si>
  <si>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</si>
  <si>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</si>
  <si>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</si>
  <si>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</si>
  <si>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</si>
  <si>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</si>
  <si>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</si>
  <si>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</si>
  <si>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</si>
  <si>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</si>
  <si>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</si>
  <si>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</si>
  <si>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</si>
  <si>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</si>
  <si>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</si>
  <si>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</si>
  <si>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</si>
  <si>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</si>
  <si>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</si>
  <si>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</si>
  <si>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</si>
  <si>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</si>
  <si>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</si>
  <si>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</si>
  <si>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</si>
  <si>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</si>
  <si>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</si>
  <si>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</si>
  <si>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</si>
  <si>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</si>
  <si>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</si>
  <si>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</si>
  <si>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</si>
  <si>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</si>
  <si>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</si>
  <si>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</si>
  <si>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</si>
  <si>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</si>
  <si>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</si>
  <si>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</si>
  <si>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</si>
  <si>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</si>
  <si>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</si>
  <si>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</si>
  <si>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</si>
  <si>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</si>
  <si>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</si>
  <si>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</si>
  <si>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</si>
  <si>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</si>
  <si>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</si>
  <si>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</si>
  <si>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</si>
  <si>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</si>
  <si>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</si>
  <si>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</si>
  <si>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</si>
  <si>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</si>
  <si>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</si>
  <si>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</si>
  <si>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</si>
  <si>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</si>
  <si>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</si>
  <si>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</si>
  <si>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</si>
  <si>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</si>
  <si>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</si>
  <si>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</si>
  <si>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</si>
  <si>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</si>
  <si>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</si>
  <si>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</si>
  <si>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</si>
  <si>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</si>
  <si>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</si>
  <si>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</si>
  <si>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</si>
  <si>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</si>
  <si>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</si>
  <si>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</si>
  <si>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</si>
  <si>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</si>
  <si>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</si>
  <si>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</si>
  <si>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</si>
  <si>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</si>
  <si>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</si>
  <si>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</si>
  <si>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</si>
  <si>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</si>
  <si>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</si>
  <si>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</si>
  <si>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</si>
  <si>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</si>
  <si>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</si>
  <si>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</si>
  <si>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</si>
  <si>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</si>
  <si>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</si>
  <si>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</si>
  <si>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</si>
  <si>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</si>
  <si>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</si>
  <si>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</si>
  <si>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</si>
  <si>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</si>
  <si>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</si>
  <si>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</si>
  <si>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</si>
  <si>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</si>
  <si>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CÔNG TY TNHH GTGL VIỆT NAM</t>
  </si>
  <si>
    <t>0105909089</t>
  </si>
  <si>
    <t>Nam Từ Liêm</t>
  </si>
  <si>
    <t>TÂY MỖ</t>
  </si>
  <si>
    <t>gtgl0001</t>
  </si>
  <si>
    <t>CÔNG TY TNHH GTGL VIỆT NAM / Easymart 16 Tam Trinh</t>
  </si>
  <si>
    <t>16 Tam Trinh, P.Minh Khai, Q.Hai Bà Trưng, HN</t>
  </si>
  <si>
    <t>MIENBAC;STCH;3%</t>
  </si>
  <si>
    <t>gtgl0002</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</si>
  <si>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</si>
  <si>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</si>
  <si>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</si>
  <si>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</si>
  <si>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</si>
  <si>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</si>
  <si>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</si>
  <si>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</si>
  <si>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</si>
  <si>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</si>
  <si>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</si>
  <si>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</si>
  <si>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</si>
  <si>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</si>
  <si>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</si>
  <si>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</si>
  <si>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</si>
  <si>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</si>
  <si>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</si>
  <si>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</si>
  <si>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</si>
  <si>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</si>
  <si>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</si>
  <si>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</si>
  <si>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</si>
  <si>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</si>
  <si>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</si>
  <si>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</si>
  <si>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</si>
  <si>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0312076156</t>
  </si>
  <si>
    <t>Happymart CT2 chung cư The Pride, đường Nguyễn Thanh Bình, Dương Nội,  Hà Đông, Hà Nội</t>
  </si>
  <si>
    <t>MIENBAC;5%</t>
  </si>
  <si>
    <t>Tầng 1- CT8A, KĐT Dương Nội, Hà Đông, Hà Nội</t>
  </si>
  <si>
    <t>Happymart chung cư Anland 1 , Dương Nội , Hà Đông, Hà Nội</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</si>
  <si>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</si>
  <si>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</si>
  <si>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</si>
  <si>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</si>
  <si>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</si>
  <si>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</si>
  <si>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</si>
  <si>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</si>
  <si>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</si>
  <si>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</si>
  <si>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</si>
  <si>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</si>
  <si>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</si>
  <si>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</si>
  <si>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</si>
  <si>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</si>
  <si>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</si>
  <si>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</si>
  <si>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</si>
  <si>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</si>
  <si>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</si>
  <si>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</si>
  <si>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</si>
  <si>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</si>
  <si>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</si>
  <si>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</si>
  <si>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</si>
  <si>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</si>
  <si>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</si>
  <si>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</si>
  <si>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</si>
  <si>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</si>
  <si>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</si>
  <si>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</si>
  <si>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</si>
  <si>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</si>
  <si>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</si>
  <si>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</si>
  <si>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</si>
  <si>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</si>
  <si>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</si>
  <si>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</si>
  <si>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</si>
  <si>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</si>
  <si>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</si>
  <si>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</si>
  <si>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</si>
  <si>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</si>
  <si>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</si>
  <si>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</si>
  <si>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</si>
  <si>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</si>
  <si>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</si>
  <si>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</si>
  <si>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</si>
  <si>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</si>
  <si>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</si>
  <si>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</si>
  <si>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</si>
  <si>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</si>
  <si>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</si>
  <si>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</si>
  <si>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</si>
  <si>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</si>
  <si>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</si>
  <si>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</si>
  <si>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</si>
  <si>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</si>
  <si>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</si>
  <si>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</si>
  <si>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</si>
  <si>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</si>
  <si>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</si>
  <si>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</si>
  <si>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</si>
  <si>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</si>
  <si>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</si>
  <si>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</si>
  <si>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</si>
  <si>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</si>
  <si>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</si>
  <si>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</si>
  <si>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</si>
  <si>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</si>
  <si>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</si>
  <si>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</si>
  <si>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</si>
  <si>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</si>
  <si>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</si>
  <si>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</si>
  <si>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</si>
  <si>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</si>
  <si>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</si>
  <si>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</si>
  <si>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</si>
  <si>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</si>
  <si>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</si>
  <si>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</si>
  <si>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</si>
  <si>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</si>
  <si>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</si>
  <si>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</si>
  <si>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</si>
  <si>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</si>
  <si>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</si>
  <si>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</si>
  <si>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</si>
  <si>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</si>
  <si>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</si>
  <si>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</si>
  <si>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</si>
  <si>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</si>
  <si>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</si>
  <si>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</si>
  <si>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</si>
  <si>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</si>
  <si>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</si>
  <si>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</si>
  <si>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</si>
  <si>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</si>
  <si>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</si>
  <si>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</si>
  <si>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</si>
  <si>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</si>
  <si>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</si>
  <si>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</si>
  <si>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</si>
  <si>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</si>
  <si>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</si>
  <si>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</si>
  <si>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</si>
  <si>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</si>
  <si>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</si>
  <si>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</si>
  <si>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</si>
  <si>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</si>
  <si>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</si>
  <si>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</si>
  <si>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</si>
  <si>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</si>
  <si>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</si>
  <si>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</si>
  <si>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</si>
  <si>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</si>
  <si>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</si>
  <si>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</si>
  <si>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</si>
  <si>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</si>
  <si>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</si>
  <si>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</si>
  <si>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</si>
  <si>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</si>
  <si>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</si>
  <si>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</si>
  <si>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</si>
  <si>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</si>
  <si>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</si>
  <si>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</si>
  <si>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</si>
  <si>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</si>
  <si>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</si>
  <si>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</si>
  <si>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</si>
  <si>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</si>
  <si>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</si>
  <si>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</si>
  <si>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</si>
  <si>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</si>
  <si>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</si>
  <si>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</si>
  <si>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</si>
  <si>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</si>
  <si>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</si>
  <si>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</si>
  <si>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</si>
  <si>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</si>
  <si>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</si>
  <si>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</si>
  <si>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</si>
  <si>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</si>
  <si>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</si>
  <si>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</si>
  <si>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</si>
  <si>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</si>
  <si>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</si>
  <si>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</si>
  <si>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</si>
  <si>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</si>
  <si>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</si>
  <si>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</si>
  <si>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</si>
  <si>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</si>
  <si>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</si>
  <si>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</si>
  <si>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</si>
  <si>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</si>
  <si>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</si>
  <si>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</si>
  <si>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</si>
  <si>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</si>
  <si>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</si>
  <si>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</si>
  <si>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</si>
  <si>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</si>
  <si>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</si>
  <si>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</si>
  <si>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</si>
  <si>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</si>
  <si>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</si>
  <si>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</si>
  <si>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</si>
  <si>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</si>
  <si>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</si>
  <si>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</si>
  <si>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</si>
  <si>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</si>
  <si>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</si>
  <si>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</si>
  <si>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</si>
  <si>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</si>
  <si>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</si>
  <si>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</si>
  <si>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</si>
  <si>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</si>
  <si>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</si>
  <si>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</si>
  <si>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</si>
  <si>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</si>
  <si>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</si>
  <si>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</si>
  <si>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</si>
  <si>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</si>
  <si>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</si>
  <si>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</si>
  <si>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</si>
  <si>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</si>
  <si>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</si>
  <si>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</si>
  <si>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</si>
  <si>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</si>
  <si>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</si>
  <si>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</si>
  <si>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</si>
  <si>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</si>
  <si>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</si>
  <si>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</si>
  <si>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</si>
  <si>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</si>
  <si>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</si>
  <si>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</si>
  <si>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</si>
  <si>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</si>
  <si>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</si>
  <si>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</si>
  <si>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</si>
  <si>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</si>
  <si>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</si>
  <si>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CÔNG TY TNHH ĐẦU TƯ K&amp;K</t>
  </si>
  <si>
    <t>khách của Trường, ck cố định 4%</t>
  </si>
  <si>
    <t>4%; MIENBAC; KLGT</t>
  </si>
  <si>
    <t>0107738872</t>
  </si>
  <si>
    <t>KL</t>
  </si>
  <si>
    <t>KHÁCH LẺ</t>
  </si>
  <si>
    <t>KL.HD</t>
  </si>
  <si>
    <t>Người mua không cung cấp thông tin</t>
  </si>
  <si>
    <t>HN</t>
  </si>
  <si>
    <t>khách lẻ mua hàng trả tiền ngay khi giao hàng</t>
  </si>
  <si>
    <t>Thực phẩm sạch Minh An SA2 the Sakura Vinhomes Smartcity, Tây Mỗ</t>
  </si>
  <si>
    <t>khách lẻ mua hàng trả tiền đơn gối đầu</t>
  </si>
  <si>
    <t>KL.HN002</t>
  </si>
  <si>
    <t>SA Green Mart, SA2 the Sakura Vinhomes Smartcity, Tây Mỗ</t>
  </si>
  <si>
    <t>Cửa hàng Tiện ích C Mart FLC Đại Mỗ</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</si>
  <si>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</si>
  <si>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</si>
  <si>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</si>
  <si>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</si>
  <si>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</si>
  <si>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</si>
  <si>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</si>
  <si>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</si>
  <si>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</si>
  <si>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</si>
  <si>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</si>
  <si>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</si>
  <si>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Minh Mart</t>
  </si>
  <si>
    <t>CHỊ TRẦN MINH HẰNG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</si>
  <si>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</si>
  <si>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</si>
  <si>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</si>
  <si>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</si>
  <si>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</si>
  <si>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</si>
  <si>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</si>
  <si>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</si>
  <si>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</si>
  <si>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</si>
  <si>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</si>
  <si>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</si>
  <si>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</si>
  <si>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</si>
  <si>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</si>
  <si>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</si>
  <si>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</si>
  <si>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</si>
  <si>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</si>
  <si>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</si>
  <si>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</si>
  <si>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</si>
  <si>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</si>
  <si>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</si>
  <si>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</si>
  <si>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</si>
  <si>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</si>
  <si>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</si>
  <si>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</si>
  <si>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</si>
  <si>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</si>
  <si>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</si>
  <si>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</si>
  <si>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</si>
  <si>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</si>
  <si>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</si>
  <si>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</si>
  <si>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</si>
  <si>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</si>
  <si>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</si>
  <si>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</si>
  <si>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</si>
  <si>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</si>
  <si>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</si>
  <si>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</si>
  <si>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khách lẻ của Trường, ko ck</t>
  </si>
  <si>
    <t>Ms Quỳnh Siêu Thị Cara Mart</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</si>
  <si>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</si>
  <si>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</si>
  <si>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</si>
  <si>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</si>
  <si>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</si>
  <si>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</si>
  <si>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</si>
  <si>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</si>
  <si>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</si>
  <si>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</si>
  <si>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</si>
  <si>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</si>
  <si>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</si>
  <si>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</si>
  <si>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</si>
  <si>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Bách hóa Mai Linh (anh Dương)</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</si>
  <si>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</si>
  <si>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</si>
  <si>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</si>
  <si>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</si>
  <si>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</si>
  <si>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</si>
  <si>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</si>
  <si>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</si>
  <si>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</si>
  <si>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</si>
  <si>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</si>
  <si>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</si>
  <si>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</si>
  <si>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</si>
  <si>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</si>
  <si>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</si>
  <si>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</si>
  <si>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</si>
  <si>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</si>
  <si>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</si>
  <si>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</si>
  <si>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</si>
  <si>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</si>
  <si>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</si>
  <si>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</si>
  <si>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</si>
  <si>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</si>
  <si>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Thực phẩm sạch HT mart (Em Huyền) 0974617563</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</si>
  <si>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</si>
  <si>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</si>
  <si>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</si>
  <si>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</si>
  <si>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</si>
  <si>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</si>
  <si>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</si>
  <si>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</si>
  <si>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</si>
  <si>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</si>
  <si>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</si>
  <si>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</si>
  <si>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</si>
  <si>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</si>
  <si>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</si>
  <si>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</si>
  <si>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</si>
  <si>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</si>
  <si>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</si>
  <si>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</si>
  <si>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</si>
  <si>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</si>
  <si>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</si>
  <si>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</si>
  <si>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</si>
  <si>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</si>
  <si>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</si>
  <si>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</si>
  <si>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</si>
  <si>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</si>
  <si>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</si>
  <si>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</si>
  <si>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</si>
  <si>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</si>
  <si>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</si>
  <si>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</si>
  <si>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</si>
  <si>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</si>
  <si>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</si>
  <si>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</si>
  <si>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</si>
  <si>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</si>
  <si>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</si>
  <si>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</si>
  <si>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</si>
  <si>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</si>
  <si>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</si>
  <si>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</si>
  <si>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</si>
  <si>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</si>
  <si>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</si>
  <si>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</si>
  <si>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</si>
  <si>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</si>
  <si>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</si>
  <si>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</si>
  <si>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chị Lan 0947835982</t>
  </si>
  <si>
    <t>KL00046</t>
  </si>
  <si>
    <t>CHỊ HUYỀN LY - SĐT: 0349.167.574</t>
  </si>
  <si>
    <t>88/8 ĐƯỜNG SỐ 18, PHƯỜNG HIỆP BÌNH CHÁNH, THÀNH PHỐ THỦ ĐỨC, TP HỒ CHÍ MINH</t>
  </si>
  <si>
    <t>CK cố định 5%</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</si>
  <si>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</si>
  <si>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</si>
  <si>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</si>
  <si>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</si>
  <si>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</si>
  <si>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</si>
  <si>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</si>
  <si>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</si>
  <si>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</si>
  <si>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</si>
  <si>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</si>
  <si>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</si>
  <si>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</si>
  <si>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</si>
  <si>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</si>
  <si>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</si>
  <si>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 Mart , Spendora An Khánh</t>
  </si>
  <si>
    <t>ViVy mart</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</si>
  <si>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</si>
  <si>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</si>
  <si>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</si>
  <si>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</si>
  <si>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</si>
  <si>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</si>
  <si>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</si>
  <si>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Fresh &amp; Go Mart</t>
  </si>
  <si>
    <t>Chị Cẩm Nhung - Siêu Thị Phú Sơn</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</si>
  <si>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</si>
  <si>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</si>
  <si>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</si>
  <si>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</si>
  <si>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</si>
  <si>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</si>
  <si>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</si>
  <si>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</si>
  <si>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</si>
  <si>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</si>
  <si>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</si>
  <si>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</si>
  <si>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</si>
  <si>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</si>
  <si>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</si>
  <si>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</si>
  <si>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</si>
  <si>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</si>
  <si>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</si>
  <si>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</si>
  <si>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</si>
  <si>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</si>
  <si>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Fresh Food</t>
  </si>
  <si>
    <t>Vi Oanh - V-mart</t>
  </si>
  <si>
    <t>KL00067</t>
  </si>
  <si>
    <t>Minh Thương Mart</t>
  </si>
  <si>
    <t>chung cư CT2 Hateco Apollo, Xuân Phương, Nam Từ Liêm, thành phố Hà Nội</t>
  </si>
  <si>
    <t>Eco Mart , toà 143 Trần Phú</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</si>
  <si>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</si>
  <si>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</si>
  <si>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</si>
  <si>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</si>
  <si>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</si>
  <si>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</si>
  <si>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</si>
  <si>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</si>
  <si>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</si>
  <si>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</si>
  <si>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</si>
  <si>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</si>
  <si>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Link mart</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</si>
  <si>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</si>
  <si>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</si>
  <si>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</si>
  <si>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</si>
  <si>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</si>
  <si>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</si>
  <si>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</si>
  <si>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</si>
  <si>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</si>
  <si>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</si>
  <si>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</si>
  <si>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</si>
  <si>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</si>
  <si>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</si>
  <si>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</si>
  <si>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</si>
  <si>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Em Hằng đội 2 Xuân Bách</t>
  </si>
  <si>
    <t>Khách lẻ C6, thanh toán ngay, CKCĐ 7%</t>
  </si>
  <si>
    <t>Huyện Sóc Sơn</t>
  </si>
  <si>
    <t>KL00083</t>
  </si>
  <si>
    <t>Pol mart</t>
  </si>
  <si>
    <t>N07 B2 Khu đô thị Dịch Vọng, đường Thành Thái, quận Cầu Giấy, Hà Nội</t>
  </si>
  <si>
    <t>KL00084</t>
  </si>
  <si>
    <t>Eco Mart, West Point Đỗ Đức Dục</t>
  </si>
  <si>
    <t>Mini Mart, 79 ngõ 2 Đại Lộ Thăng Long</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</si>
  <si>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</si>
  <si>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</si>
  <si>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</si>
  <si>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</si>
  <si>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</si>
  <si>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</si>
  <si>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</si>
  <si>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</si>
  <si>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</si>
  <si>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</si>
  <si>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</si>
  <si>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</si>
  <si>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</si>
  <si>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</si>
  <si>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</si>
  <si>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</si>
  <si>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</si>
  <si>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</si>
  <si>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</si>
  <si>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</si>
  <si>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</si>
  <si>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</si>
  <si>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</si>
  <si>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</si>
  <si>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</si>
  <si>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</si>
  <si>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</si>
  <si>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</si>
  <si>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</si>
  <si>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</si>
  <si>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</si>
  <si>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</si>
  <si>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</si>
  <si>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</si>
  <si>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</si>
  <si>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</si>
  <si>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Cửa hàng tự chọn Quỳnh Anh</t>
  </si>
  <si>
    <t>Thanh toán ngay, CK 5%. Đơn đầu 10%</t>
  </si>
  <si>
    <t>H mart-s2.12 Vin Ocean park</t>
  </si>
  <si>
    <t>Thanh toán ngay, CK 5%</t>
  </si>
  <si>
    <t>KL00104</t>
  </si>
  <si>
    <t>V mart toà R1.01  Vin Ocean park</t>
  </si>
  <si>
    <t>V mart toà R1.01  Vin Ocean park, Đa Tốn, Gia Lâm, Hà Nội</t>
  </si>
  <si>
    <t>Cmart CT19T1</t>
  </si>
  <si>
    <t>Em Nguyệt - Sach.Mart</t>
  </si>
  <si>
    <t>Thanh toán trước khi giao hàng</t>
  </si>
  <si>
    <t>KL00108</t>
  </si>
  <si>
    <t>S mart- l4 RS1 Khu đô thị Ciputra</t>
  </si>
  <si>
    <t>l4 RS1 Khu đô thị Ciputra, Phường Phú Thượng, quận Tây Hồ, thành phố Hà Nội</t>
  </si>
  <si>
    <t>Thực phẩm xanh</t>
  </si>
  <si>
    <t>KL00110</t>
  </si>
  <si>
    <t>Siêu thị Mefresh</t>
  </si>
  <si>
    <t>GS1 01S01, Vinhomes Smartcity Tây Mỗ, Nam Từ Liêm, thành phố Hà Nội</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</si>
  <si>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</si>
  <si>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</si>
  <si>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</si>
  <si>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</si>
  <si>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</si>
  <si>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</si>
  <si>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</si>
  <si>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</si>
  <si>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</si>
  <si>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</si>
  <si>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</si>
  <si>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ANH CƯỜNG -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</si>
  <si>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</si>
  <si>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</si>
  <si>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</si>
  <si>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</si>
  <si>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</si>
  <si>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</si>
  <si>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SIÊU THỊ HOMEMART24H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</si>
  <si>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</si>
  <si>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</si>
  <si>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</si>
  <si>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</si>
  <si>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</si>
  <si>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</si>
  <si>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</si>
  <si>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</si>
  <si>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</si>
  <si>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</si>
  <si>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</si>
  <si>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</si>
  <si>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</si>
  <si>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</si>
  <si>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</si>
  <si>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</si>
  <si>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</si>
  <si>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CÔNG TY TNHH TRƯỜNG THỊNH</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</si>
  <si>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</si>
  <si>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</si>
  <si>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</si>
  <si>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</si>
  <si>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</si>
  <si>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</si>
  <si>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</si>
  <si>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</si>
  <si>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</si>
  <si>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</si>
  <si>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</si>
  <si>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</si>
  <si>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</si>
  <si>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</si>
  <si>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</si>
  <si>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</si>
  <si>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</si>
  <si>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</si>
  <si>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</si>
  <si>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</si>
  <si>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</si>
  <si>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</si>
  <si>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</si>
  <si>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</si>
  <si>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</si>
  <si>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C Mart - Chung cư viện bỏng Hà Đông</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</si>
  <si>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</si>
  <si>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</si>
  <si>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</si>
  <si>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</si>
  <si>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</si>
  <si>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</si>
  <si>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</si>
  <si>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</si>
  <si>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</si>
  <si>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</si>
  <si>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LINKMART</t>
  </si>
  <si>
    <t>Tiện Ích Long Hương</t>
  </si>
  <si>
    <t>THANH BÌNH MART</t>
  </si>
  <si>
    <t>KL00144</t>
  </si>
  <si>
    <t>CÔNG TY TNHH TUẤN NGUYỄN</t>
  </si>
  <si>
    <t>Khu B, Cảng Khuyến Lương, Phường Trần Phú, Quận Hoàng Mai, Thành phố Hà Nội, Việt Nam</t>
  </si>
  <si>
    <t>0103610342</t>
  </si>
  <si>
    <t>Phường Trần Phú</t>
  </si>
  <si>
    <t>CÔNG TY CỔ PHẦN THƯƠNG MẠI NỘI THẤT PHÚC ĐẠT</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</si>
  <si>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</si>
  <si>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</si>
  <si>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</si>
  <si>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</si>
  <si>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</si>
  <si>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</si>
  <si>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</si>
  <si>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</si>
  <si>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</si>
  <si>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</si>
  <si>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Tiện Lợi Mart</t>
  </si>
  <si>
    <t>Phường Việt Hưng</t>
  </si>
  <si>
    <t>Gmart - Sảnh B - 82 Nguyễn Tuân</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</si>
  <si>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</si>
  <si>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</si>
  <si>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</si>
  <si>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</si>
  <si>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</si>
  <si>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</si>
  <si>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</si>
  <si>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</si>
  <si>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</si>
  <si>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Siêu thị Xanh N07B2 Thành Thái</t>
  </si>
  <si>
    <t>N07B2 Thành Thái, Dịch Vọng, Q. Cầu Giấy, TP. Hà Nội</t>
  </si>
  <si>
    <t>Phường Dịch Vọng</t>
  </si>
  <si>
    <t>Siêu thị Xanh CC IA20 Ciputra</t>
  </si>
  <si>
    <t>Phường Đông Ngạc</t>
  </si>
  <si>
    <t>KL00160</t>
  </si>
  <si>
    <t>UTI mart</t>
  </si>
  <si>
    <t>UTI mart - 211 Trâu Quỳ, Gia Lâm ( Điểm Mới)</t>
  </si>
  <si>
    <t>Chị Hà</t>
  </si>
  <si>
    <t>Phường Hoàng Liệt</t>
  </si>
  <si>
    <t>Hộ kinh doanh thực phẩm Thiên Lý - Nguyễn Thị Ánh Nguyệt</t>
  </si>
  <si>
    <t>0109709570</t>
  </si>
  <si>
    <t>Thực phẩm xanh (Hệ thống Cmart)</t>
  </si>
  <si>
    <t>KL00165</t>
  </si>
  <si>
    <t>Iki Mart</t>
  </si>
  <si>
    <t>Iki Mart - P1 Ocean Park, Trâu Quỳ, Gia Lâm</t>
  </si>
  <si>
    <t>Chị Linh</t>
  </si>
  <si>
    <t>0313893714-001</t>
  </si>
  <si>
    <t>Phường Nguyễn Cư Trinh</t>
  </si>
  <si>
    <t>Nguyễn Thị Thuý An</t>
  </si>
  <si>
    <t>Phường Hoàng Văn Thụ</t>
  </si>
  <si>
    <t>KL00171</t>
  </si>
  <si>
    <t>HỘ KINH DOANH SỮA TƯƠI NHẬP KHẨU HCM</t>
  </si>
  <si>
    <t>445/18 Nơ Trang Long, Phường 13, Quận Bình Thạnh, Thành phố Hồ Chí Minh, Việt Nam</t>
  </si>
  <si>
    <t>8005558924-001</t>
  </si>
  <si>
    <t>Phường 13</t>
  </si>
  <si>
    <t>H mart - R1.05 Ocean Park, Đa Tốn, Gia Lâm</t>
  </si>
  <si>
    <t>Khách lẻ, thanh toán ngay</t>
  </si>
  <si>
    <t>Siêu thị Xanh CT2 Mễ Trì</t>
  </si>
  <si>
    <t>MỄ TRÌ</t>
  </si>
  <si>
    <t>Chumi Mart</t>
  </si>
  <si>
    <t>CP PORK SHOP THANH LINH</t>
  </si>
  <si>
    <t>Daily Mart H1.18 Gia Lâm</t>
  </si>
  <si>
    <t>Em Linh</t>
  </si>
  <si>
    <t>KL00178</t>
  </si>
  <si>
    <t>Đức Thành Mart</t>
  </si>
  <si>
    <t>Shop 03_02 tòa A Masteri Smart City</t>
  </si>
  <si>
    <t>Xanh Mart - S1.08 Vinhomes Ocean Park</t>
  </si>
  <si>
    <t>Cherry Mart - S1.07 Vinhomes Ocean Park</t>
  </si>
  <si>
    <t>KL00183</t>
  </si>
  <si>
    <t>Đức Thành Khu đô thị Tân Tây Đô</t>
  </si>
  <si>
    <t>Đức Thành Khu đô thị Tân Tây Đô Đan Phượng</t>
  </si>
  <si>
    <t>Huyện Đan Phượng</t>
  </si>
  <si>
    <t>TD Mart</t>
  </si>
  <si>
    <t>Eco Mart</t>
  </si>
  <si>
    <t>Chị Huệ</t>
  </si>
  <si>
    <t>Cửa hàng H 24h</t>
  </si>
  <si>
    <t>Daily H2.02 Ocean Park - Trâu Quỳ, Gia Lâm</t>
  </si>
  <si>
    <t>Trần Thanh Vân</t>
  </si>
  <si>
    <t>Daily H3.03 Ocean Park - Trâu Quỳ, Gia Lâm</t>
  </si>
  <si>
    <t>Daily Khu nhà ở Dragon Village, Thủ Đức</t>
  </si>
  <si>
    <t>Văn Quyền Mart</t>
  </si>
  <si>
    <t>Chị Huyền - SĐT 0916 931 659</t>
  </si>
  <si>
    <t>VĨNH TUY</t>
  </si>
  <si>
    <t>Siêu thị TH's Mart SA5</t>
  </si>
  <si>
    <t>Esmee Mart - 444 Hoàng Hoa Thám, Ba Đình, Hà Nội</t>
  </si>
  <si>
    <t>KL00197</t>
  </si>
  <si>
    <t>Siêu thị tiện lợi T&amp;M Mart</t>
  </si>
  <si>
    <t>H1.18 masteri waterfront, Ocean Park, Gia Lâm, Hà Nội</t>
  </si>
  <si>
    <t>TRÂU QUỲ</t>
  </si>
  <si>
    <t>Green Mart</t>
  </si>
  <si>
    <t>Tòa CT2A chung cư Homeland, Phường Bồ Đề (Thượng Thanh cũ)</t>
  </si>
  <si>
    <t>Minh An Mart</t>
  </si>
  <si>
    <t>Siêu thị TH's Mart TC2</t>
  </si>
  <si>
    <t>TD Mart Glexico</t>
  </si>
  <si>
    <t>Siêu thị Minh Nhi Mart</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</si>
  <si>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</si>
  <si>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</si>
  <si>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</si>
  <si>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</si>
  <si>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</si>
  <si>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</si>
  <si>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</si>
  <si>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</si>
  <si>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</si>
  <si>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</si>
  <si>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</si>
  <si>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</si>
  <si>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</si>
  <si>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</si>
  <si>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</si>
  <si>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</si>
  <si>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</si>
  <si>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</si>
  <si>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</si>
  <si>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</si>
  <si>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</si>
  <si>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</si>
  <si>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</si>
  <si>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</si>
  <si>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</si>
  <si>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</si>
  <si>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</si>
  <si>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</si>
  <si>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</si>
  <si>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</si>
  <si>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</si>
  <si>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</si>
  <si>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</si>
  <si>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</si>
  <si>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</si>
  <si>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</si>
  <si>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</si>
  <si>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</si>
  <si>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</si>
  <si>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</si>
  <si>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</si>
  <si>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</si>
  <si>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</si>
  <si>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</si>
  <si>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</si>
  <si>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</si>
  <si>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</si>
  <si>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</si>
  <si>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</si>
  <si>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</si>
  <si>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</si>
  <si>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</si>
  <si>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</si>
  <si>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</si>
  <si>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</si>
  <si>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</si>
  <si>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</si>
  <si>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</si>
  <si>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</si>
  <si>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</si>
  <si>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</si>
  <si>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</si>
  <si>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</si>
  <si>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</si>
  <si>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</si>
  <si>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</si>
  <si>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</si>
  <si>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</si>
  <si>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</si>
  <si>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</si>
  <si>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</si>
  <si>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</si>
  <si>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</si>
  <si>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</si>
  <si>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</si>
  <si>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</si>
  <si>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</si>
  <si>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</si>
  <si>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</si>
  <si>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</si>
  <si>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</si>
  <si>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</si>
  <si>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</si>
  <si>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</si>
  <si>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</si>
  <si>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</si>
  <si>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</si>
  <si>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</si>
  <si>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</si>
  <si>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</si>
  <si>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</si>
  <si>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</si>
  <si>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</si>
  <si>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</si>
  <si>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</si>
  <si>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</si>
  <si>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</si>
  <si>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</si>
  <si>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</si>
  <si>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</si>
  <si>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</si>
  <si>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</si>
  <si>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</si>
  <si>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</si>
  <si>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</si>
  <si>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</si>
  <si>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</si>
  <si>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</si>
  <si>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</si>
  <si>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</si>
  <si>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</si>
  <si>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</si>
  <si>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</si>
  <si>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</si>
  <si>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</si>
  <si>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</si>
  <si>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</si>
  <si>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</si>
  <si>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</si>
  <si>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</si>
  <si>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</si>
  <si>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</si>
  <si>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</si>
  <si>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</si>
  <si>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</si>
  <si>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</si>
  <si>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</si>
  <si>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</si>
  <si>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</si>
  <si>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</si>
  <si>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</si>
  <si>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</si>
  <si>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</si>
  <si>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</si>
  <si>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</si>
  <si>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</si>
  <si>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</si>
  <si>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</si>
  <si>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</si>
  <si>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</si>
  <si>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</si>
  <si>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</si>
  <si>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</si>
  <si>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</si>
  <si>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</si>
  <si>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</si>
  <si>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</si>
  <si>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</si>
  <si>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</si>
  <si>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</si>
  <si>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</si>
  <si>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</si>
  <si>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</si>
  <si>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</si>
  <si>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</si>
  <si>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</si>
  <si>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</si>
  <si>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</si>
  <si>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</si>
  <si>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</si>
  <si>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</si>
  <si>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</si>
  <si>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</si>
  <si>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</si>
  <si>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</si>
  <si>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</si>
  <si>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</si>
  <si>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</si>
  <si>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</si>
  <si>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</si>
  <si>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</si>
  <si>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</si>
  <si>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</si>
  <si>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</si>
  <si>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</si>
  <si>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</si>
  <si>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</si>
  <si>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</si>
  <si>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</si>
  <si>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</si>
  <si>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</si>
  <si>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</si>
  <si>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</si>
  <si>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</si>
  <si>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</si>
  <si>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</si>
  <si>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</si>
  <si>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</si>
  <si>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</si>
  <si>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CHI NHÁNH CÔNG TY TNHH KINH DOANH TỔNG HỢP LIÊN CHÂU TẠI THÀNH PHỐ HẢI PHÒNG</t>
  </si>
  <si>
    <t>0108109806-001</t>
  </si>
  <si>
    <t>Hồng Bàng</t>
  </si>
  <si>
    <t>LOCALMART</t>
  </si>
  <si>
    <t>CÔNG TY TNHH LOCALMART</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</si>
  <si>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</si>
  <si>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</si>
  <si>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</si>
  <si>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</si>
  <si>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</si>
  <si>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</si>
  <si>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</si>
  <si>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</si>
  <si>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</si>
  <si>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</si>
  <si>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</si>
  <si>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</si>
  <si>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</si>
  <si>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</si>
  <si>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</si>
  <si>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</si>
  <si>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</si>
  <si>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</si>
  <si>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</si>
  <si>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</si>
  <si>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</si>
  <si>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</si>
  <si>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</si>
  <si>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</si>
  <si>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</si>
  <si>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</si>
  <si>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</si>
  <si>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</si>
  <si>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</si>
  <si>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</si>
  <si>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</si>
  <si>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</si>
  <si>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</si>
  <si>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</si>
  <si>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</si>
  <si>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</si>
  <si>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</si>
  <si>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</si>
  <si>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</si>
  <si>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</si>
  <si>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</si>
  <si>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</si>
  <si>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</si>
  <si>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</si>
  <si>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</si>
  <si>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</si>
  <si>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</si>
  <si>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</si>
  <si>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</si>
  <si>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</si>
  <si>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</si>
  <si>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</si>
  <si>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</si>
  <si>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</si>
  <si>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</si>
  <si>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</si>
  <si>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</si>
  <si>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</si>
  <si>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</si>
  <si>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</si>
  <si>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</si>
  <si>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</si>
  <si>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</si>
  <si>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</si>
  <si>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</si>
  <si>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</si>
  <si>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</si>
  <si>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</si>
  <si>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</si>
  <si>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</si>
  <si>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</si>
  <si>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</si>
  <si>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</si>
  <si>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</si>
  <si>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</si>
  <si>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</si>
  <si>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</si>
  <si>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</si>
  <si>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</si>
  <si>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</si>
  <si>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</si>
  <si>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</si>
  <si>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</si>
  <si>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</si>
  <si>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</si>
  <si>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</si>
  <si>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</si>
  <si>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</si>
  <si>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</si>
  <si>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</si>
  <si>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</si>
  <si>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</si>
  <si>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</si>
  <si>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</si>
  <si>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</si>
  <si>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</si>
  <si>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</si>
  <si>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</si>
  <si>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</si>
  <si>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</si>
  <si>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</si>
  <si>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</si>
  <si>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</si>
  <si>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</si>
  <si>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</si>
  <si>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</si>
  <si>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</si>
  <si>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</si>
  <si>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</si>
  <si>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</si>
  <si>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</si>
  <si>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</si>
  <si>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</si>
  <si>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</si>
  <si>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</si>
  <si>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</si>
  <si>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</si>
  <si>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</si>
  <si>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</si>
  <si>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</si>
  <si>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</si>
  <si>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</si>
  <si>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</si>
  <si>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</si>
  <si>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</si>
  <si>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</si>
  <si>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</si>
  <si>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</si>
  <si>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</si>
  <si>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</si>
  <si>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</si>
  <si>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</si>
  <si>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</si>
  <si>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</si>
  <si>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</si>
  <si>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</si>
  <si>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</si>
  <si>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</si>
  <si>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</si>
  <si>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</si>
  <si>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</si>
  <si>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</si>
  <si>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</si>
  <si>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</si>
  <si>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</si>
  <si>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</si>
  <si>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</si>
  <si>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</si>
  <si>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</si>
  <si>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</si>
  <si>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</si>
  <si>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</si>
  <si>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</si>
  <si>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</si>
  <si>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</si>
  <si>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</si>
  <si>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</si>
  <si>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</si>
  <si>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</si>
  <si>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</si>
  <si>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</si>
  <si>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</si>
  <si>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</si>
  <si>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</si>
  <si>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</si>
  <si>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</si>
  <si>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</si>
  <si>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</si>
  <si>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</si>
  <si>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</si>
  <si>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</si>
  <si>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</si>
  <si>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</si>
  <si>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</si>
  <si>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</si>
  <si>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</si>
  <si>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</si>
  <si>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</si>
  <si>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</si>
  <si>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</si>
  <si>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</si>
  <si>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</si>
  <si>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</si>
  <si>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</si>
  <si>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</si>
  <si>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</si>
  <si>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</si>
  <si>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</si>
  <si>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</si>
  <si>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</si>
  <si>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</si>
  <si>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</si>
  <si>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</si>
  <si>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</si>
  <si>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</si>
  <si>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</si>
  <si>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</si>
  <si>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</si>
  <si>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</si>
  <si>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</si>
  <si>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</si>
  <si>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</si>
  <si>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</si>
  <si>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</si>
  <si>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</si>
  <si>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</si>
  <si>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</si>
  <si>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</si>
  <si>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</si>
  <si>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</si>
  <si>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</si>
  <si>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</si>
  <si>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</si>
  <si>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</si>
  <si>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</si>
  <si>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</si>
  <si>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</si>
  <si>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</si>
  <si>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</si>
  <si>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</si>
  <si>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</si>
  <si>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</si>
  <si>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</si>
  <si>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</si>
  <si>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</si>
  <si>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</si>
  <si>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</si>
  <si>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</si>
  <si>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</si>
  <si>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</si>
  <si>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</si>
  <si>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</si>
  <si>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</si>
  <si>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</si>
  <si>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</si>
  <si>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</si>
  <si>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</si>
  <si>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</si>
  <si>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</si>
  <si>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</si>
  <si>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</si>
  <si>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</si>
  <si>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</si>
  <si>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</si>
  <si>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</si>
  <si>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</si>
  <si>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</si>
  <si>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</si>
  <si>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</si>
  <si>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</si>
  <si>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</si>
  <si>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</si>
  <si>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</si>
  <si>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</si>
  <si>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</si>
  <si>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</si>
  <si>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</si>
  <si>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</si>
  <si>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</si>
  <si>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</si>
  <si>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</si>
  <si>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</si>
  <si>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</si>
  <si>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</si>
  <si>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</si>
  <si>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</si>
  <si>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</si>
  <si>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</si>
  <si>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</si>
  <si>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</si>
  <si>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</si>
  <si>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</si>
  <si>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</si>
  <si>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</si>
  <si>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</si>
  <si>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</si>
  <si>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</si>
  <si>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</si>
  <si>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</si>
  <si>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</si>
  <si>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</si>
  <si>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</si>
  <si>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</si>
  <si>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</si>
  <si>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</si>
  <si>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</si>
  <si>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</si>
  <si>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</si>
  <si>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</si>
  <si>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</si>
  <si>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</si>
  <si>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</si>
  <si>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</si>
  <si>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</si>
  <si>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</si>
  <si>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</si>
  <si>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</si>
  <si>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</si>
  <si>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</si>
  <si>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</si>
  <si>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</si>
  <si>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</si>
  <si>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</si>
  <si>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</si>
  <si>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</si>
  <si>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</si>
  <si>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</si>
  <si>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</si>
  <si>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</si>
  <si>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</si>
  <si>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</si>
  <si>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</si>
  <si>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</si>
  <si>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</si>
  <si>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</si>
  <si>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</si>
  <si>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</si>
  <si>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</si>
  <si>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</si>
  <si>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</si>
  <si>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</si>
  <si>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</si>
  <si>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</si>
  <si>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</si>
  <si>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</si>
  <si>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</si>
  <si>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</si>
  <si>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</si>
  <si>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</si>
  <si>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</si>
  <si>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</si>
  <si>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</si>
  <si>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</si>
  <si>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</si>
  <si>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</si>
  <si>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</si>
  <si>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</si>
  <si>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</si>
  <si>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</si>
  <si>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</si>
  <si>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</si>
  <si>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</si>
  <si>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</si>
  <si>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</si>
  <si>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</si>
  <si>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</si>
  <si>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</si>
  <si>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</si>
  <si>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</si>
  <si>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</si>
  <si>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</si>
  <si>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</si>
  <si>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</si>
  <si>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</si>
  <si>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</si>
  <si>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</si>
  <si>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</si>
  <si>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</si>
  <si>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</si>
  <si>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</si>
  <si>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</si>
  <si>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</si>
  <si>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</si>
  <si>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</si>
  <si>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</si>
  <si>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</si>
  <si>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</si>
  <si>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</si>
  <si>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</si>
  <si>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</si>
  <si>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</si>
  <si>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</si>
  <si>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</si>
  <si>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</si>
  <si>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</si>
  <si>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</si>
  <si>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</si>
  <si>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</si>
  <si>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</si>
  <si>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</si>
  <si>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</si>
  <si>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</si>
  <si>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</si>
  <si>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</si>
  <si>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</si>
  <si>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</si>
  <si>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</si>
  <si>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</si>
  <si>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</si>
  <si>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</si>
  <si>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</si>
  <si>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</si>
  <si>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</si>
  <si>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</si>
  <si>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</si>
  <si>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</si>
  <si>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</si>
  <si>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</si>
  <si>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</si>
  <si>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</si>
  <si>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</si>
  <si>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</si>
  <si>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</si>
  <si>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</si>
  <si>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</si>
  <si>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</si>
  <si>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</si>
  <si>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</si>
  <si>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</si>
  <si>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</si>
  <si>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</si>
  <si>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</si>
  <si>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</si>
  <si>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</si>
  <si>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</si>
  <si>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</si>
  <si>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</si>
  <si>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</si>
  <si>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</si>
  <si>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</si>
  <si>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</si>
  <si>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</si>
  <si>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</si>
  <si>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</si>
  <si>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</si>
  <si>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</si>
  <si>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</si>
  <si>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</si>
  <si>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</si>
  <si>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</si>
  <si>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</si>
  <si>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</si>
  <si>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</si>
  <si>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</si>
  <si>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</si>
  <si>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</si>
  <si>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</si>
  <si>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</si>
  <si>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</si>
  <si>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</si>
  <si>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</si>
  <si>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</si>
  <si>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</si>
  <si>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</si>
  <si>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</si>
  <si>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</si>
  <si>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</si>
  <si>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</si>
  <si>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</si>
  <si>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</si>
  <si>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</si>
  <si>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</si>
  <si>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</si>
  <si>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</si>
  <si>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</si>
  <si>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</si>
  <si>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</si>
  <si>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</si>
  <si>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</si>
  <si>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</si>
  <si>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</si>
  <si>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</si>
  <si>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</si>
  <si>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</si>
  <si>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</si>
  <si>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</si>
  <si>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</si>
  <si>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</si>
  <si>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</si>
  <si>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</si>
  <si>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</si>
  <si>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</si>
  <si>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</si>
  <si>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</si>
  <si>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</si>
  <si>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</si>
  <si>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</si>
  <si>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</si>
  <si>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</si>
  <si>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</si>
  <si>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</si>
  <si>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</si>
  <si>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CÔNG TY CỔ PHẦN DỊCH VỤ THƯƠNG MẠI TỔNG HỢP NOVA COMMERCE</t>
  </si>
  <si>
    <t>65 Nguyễn Du, Phường Bến Nghé, Quận 1, Thành phố Hồ Chí Minh, Việt Nam</t>
  </si>
  <si>
    <t>MIENNAM; NOVA</t>
  </si>
  <si>
    <t>0317095018</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</si>
  <si>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</si>
  <si>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</si>
  <si>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</si>
  <si>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</si>
  <si>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</si>
  <si>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</si>
  <si>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</si>
  <si>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</si>
  <si>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</si>
  <si>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</si>
  <si>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</si>
  <si>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</si>
  <si>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</si>
  <si>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</si>
  <si>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</si>
  <si>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</si>
  <si>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</si>
  <si>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</si>
  <si>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</si>
  <si>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</si>
  <si>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</si>
  <si>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</si>
  <si>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</si>
  <si>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</si>
  <si>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</si>
  <si>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</si>
  <si>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</si>
  <si>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</si>
  <si>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</si>
  <si>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</si>
  <si>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</si>
  <si>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</si>
  <si>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</si>
  <si>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</si>
  <si>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</si>
  <si>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</si>
  <si>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</si>
  <si>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</si>
  <si>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</si>
  <si>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</si>
  <si>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</si>
  <si>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</si>
  <si>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</si>
  <si>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</si>
  <si>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</si>
  <si>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</si>
  <si>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</si>
  <si>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</si>
  <si>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</si>
  <si>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</si>
  <si>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</si>
  <si>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</si>
  <si>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</si>
  <si>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</si>
  <si>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</si>
  <si>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</si>
  <si>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</si>
  <si>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</si>
  <si>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</si>
  <si>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</si>
  <si>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</si>
  <si>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</si>
  <si>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</si>
  <si>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</si>
  <si>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</si>
  <si>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</si>
  <si>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</si>
  <si>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</si>
  <si>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</si>
  <si>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</si>
  <si>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</si>
  <si>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</si>
  <si>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NTF</t>
  </si>
  <si>
    <t>CÔNG TY CỔ PHẦN SẢN XUẤT THỰC PHẨM NGỌC THƠM FOODS</t>
  </si>
  <si>
    <t>Lô E5, Đường số 9, Cụm công nghiệp Hải Sơn Đức Hòa Đông, Xã Mỹ Hạnh, Tỉnh Tây Ninh, Việt Nam</t>
  </si>
  <si>
    <t>1102026993</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</si>
  <si>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</si>
  <si>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</si>
  <si>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</si>
  <si>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</si>
  <si>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</si>
  <si>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</si>
  <si>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</si>
  <si>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</si>
  <si>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</si>
  <si>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</si>
  <si>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</si>
  <si>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</si>
  <si>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</si>
  <si>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</si>
  <si>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</si>
  <si>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</si>
  <si>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</si>
  <si>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</si>
  <si>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</si>
  <si>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</si>
  <si>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</si>
  <si>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</si>
  <si>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</si>
  <si>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</si>
  <si>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</si>
  <si>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</si>
  <si>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</si>
  <si>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</si>
  <si>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</si>
  <si>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</si>
  <si>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</si>
  <si>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</si>
  <si>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</si>
  <si>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</si>
  <si>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</si>
  <si>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</si>
  <si>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</si>
  <si>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</si>
  <si>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</si>
  <si>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</si>
  <si>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</si>
  <si>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</si>
  <si>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</si>
  <si>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</si>
  <si>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</si>
  <si>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</si>
  <si>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</si>
  <si>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</si>
  <si>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</si>
  <si>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</si>
  <si>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</si>
  <si>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</si>
  <si>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</si>
  <si>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</si>
  <si>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</si>
  <si>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</si>
  <si>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</si>
  <si>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</si>
  <si>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</si>
  <si>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</si>
  <si>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</si>
  <si>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</si>
  <si>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</si>
  <si>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</si>
  <si>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</si>
  <si>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</si>
  <si>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</si>
  <si>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</si>
  <si>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</si>
  <si>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</si>
  <si>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</si>
  <si>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</si>
  <si>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</si>
  <si>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</si>
  <si>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</si>
  <si>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</si>
  <si>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</si>
  <si>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</si>
  <si>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</si>
  <si>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</si>
  <si>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</si>
  <si>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</si>
  <si>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</si>
  <si>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</si>
  <si>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</si>
  <si>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</si>
  <si>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</si>
  <si>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</si>
  <si>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</si>
  <si>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</si>
  <si>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</si>
  <si>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</si>
  <si>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</si>
  <si>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</si>
  <si>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</si>
  <si>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</si>
  <si>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</si>
  <si>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</si>
  <si>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</si>
  <si>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</si>
  <si>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</si>
  <si>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</si>
  <si>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</si>
  <si>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</si>
  <si>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</si>
  <si>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</si>
  <si>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</si>
  <si>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</si>
  <si>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</si>
  <si>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</si>
  <si>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</si>
  <si>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</si>
  <si>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</si>
  <si>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</si>
  <si>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</si>
  <si>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</si>
  <si>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</si>
  <si>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</si>
  <si>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</si>
  <si>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</si>
  <si>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</si>
  <si>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</si>
  <si>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</si>
  <si>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</si>
  <si>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</si>
  <si>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</si>
  <si>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</si>
  <si>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</si>
  <si>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</si>
  <si>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</si>
  <si>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</si>
  <si>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</si>
  <si>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</si>
  <si>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</si>
  <si>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</si>
  <si>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</si>
  <si>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</si>
  <si>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</si>
  <si>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</si>
  <si>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</si>
  <si>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</si>
  <si>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</si>
  <si>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</si>
  <si>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</si>
  <si>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</si>
  <si>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</si>
  <si>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</si>
  <si>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</si>
  <si>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</si>
  <si>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</si>
  <si>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</si>
  <si>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</si>
  <si>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</si>
  <si>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</si>
  <si>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</si>
  <si>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</si>
  <si>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</si>
  <si>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</si>
  <si>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</si>
  <si>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</si>
  <si>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</si>
  <si>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</si>
  <si>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</si>
  <si>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</si>
  <si>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</si>
  <si>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</si>
  <si>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</si>
  <si>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</si>
  <si>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</si>
  <si>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</si>
  <si>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</si>
  <si>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</si>
  <si>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</si>
  <si>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</si>
  <si>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</si>
  <si>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</si>
  <si>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</si>
  <si>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</si>
  <si>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</si>
  <si>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</si>
  <si>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</si>
  <si>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</si>
  <si>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</si>
  <si>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</si>
  <si>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</si>
  <si>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</si>
  <si>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</si>
  <si>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</si>
  <si>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</si>
  <si>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</si>
  <si>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</si>
  <si>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</si>
  <si>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</si>
  <si>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</si>
  <si>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</si>
  <si>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READDY MART</t>
  </si>
  <si>
    <t>CN3 -Tòa B Kim Văn Kim Lũ, quận Hoàng Mai, thành phố Hà Nội</t>
  </si>
  <si>
    <t>Đường Giải Phóng, phường Giáp Bát, quận Hoàng Mai, thành phố Hà Nội</t>
  </si>
  <si>
    <t>BT số 1 - Dãy TT 1 - K35 Tân Mai - Phường Tân Mai - Quận Hoàng Mai - Thành phố Hà Nội</t>
  </si>
  <si>
    <t>Căn DV-B7 Tòa B KĐT SkyCentral 176 Định Công, phường Định Công, quận Hoàng Mai, TP.Hà Nội</t>
  </si>
  <si>
    <t>CS1 -Tòa C Kim Văn Kim Lũ, quận Hoàng Mai, thành phố Hà Nội</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</si>
  <si>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</si>
  <si>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</si>
  <si>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</si>
  <si>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</si>
  <si>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</si>
  <si>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</si>
  <si>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</si>
  <si>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</si>
  <si>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</si>
  <si>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</si>
  <si>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</si>
  <si>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</si>
  <si>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</si>
  <si>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</si>
  <si>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</si>
  <si>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</si>
  <si>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</si>
  <si>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</si>
  <si>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</si>
  <si>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</si>
  <si>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</si>
  <si>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</si>
  <si>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</si>
  <si>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</si>
  <si>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</si>
  <si>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</si>
  <si>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</si>
  <si>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</si>
  <si>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</si>
  <si>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</si>
  <si>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</si>
  <si>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</si>
  <si>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</si>
  <si>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</si>
  <si>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</si>
  <si>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</si>
  <si>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</si>
  <si>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</si>
  <si>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</si>
  <si>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</si>
  <si>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</si>
  <si>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</si>
  <si>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</si>
  <si>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</si>
  <si>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182 Hồ Văn Huê, Phường 09, Quận Phú Nhuận, Thành phố Hồ Chí Minh, Việt Nam</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</si>
  <si>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</si>
  <si>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</si>
  <si>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</si>
  <si>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</si>
  <si>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</si>
  <si>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</si>
  <si>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</si>
  <si>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</si>
  <si>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</si>
  <si>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</si>
  <si>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</si>
  <si>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</si>
  <si>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</si>
  <si>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</si>
  <si>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</si>
  <si>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</si>
  <si>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</si>
  <si>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</si>
  <si>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</si>
  <si>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</si>
  <si>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</si>
  <si>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</si>
  <si>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</si>
  <si>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</si>
  <si>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</si>
  <si>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</si>
  <si>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</si>
  <si>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</si>
  <si>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</si>
  <si>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</si>
  <si>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</si>
  <si>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</si>
  <si>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</si>
  <si>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</si>
  <si>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</si>
  <si>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</si>
  <si>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</si>
  <si>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</si>
  <si>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</si>
  <si>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</si>
  <si>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</si>
  <si>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</si>
  <si>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</si>
  <si>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</si>
  <si>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</si>
  <si>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</si>
  <si>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</si>
  <si>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</si>
  <si>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</si>
  <si>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</si>
  <si>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</si>
  <si>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41 Thảo Điền, Phường An Khánh, Thành phố Hồ Chí Minh, Việt Nam</t>
  </si>
  <si>
    <t>0311187079</t>
  </si>
  <si>
    <t>sanhdieu0001</t>
  </si>
  <si>
    <t>21 Võ Trường Toản, P.Thảo Điền, Q.2, HCM</t>
  </si>
  <si>
    <t>sanhdieu0002</t>
  </si>
  <si>
    <t>64 Nguyễn Đức Cảnh, P.Tân Phong, Q.7, HCM</t>
  </si>
  <si>
    <t>sanhdieu0003</t>
  </si>
  <si>
    <t>41 Thảo Điền, P.Thảo Điền, Q2, HCM</t>
  </si>
  <si>
    <t>sanhdieu0005</t>
  </si>
  <si>
    <t>SÀNH ĐIỆU Annam Gourmet Saigon Pearl</t>
  </si>
  <si>
    <t>Shouphouse Số SH06-SH07, tòa nhà Opal Tower, 92 nguyễn hữu cảnh, P22, Quận Bình Thạnh</t>
  </si>
  <si>
    <t>sanhdieu0006</t>
  </si>
  <si>
    <t>51-73 ĐƯỜNG NGUYỄN LƯƠNG BẰNG, KHU PHỐ THE ASCENTIA, PHƯỜNG TÂN PHÚ, QUẬN 7, TP.HCM</t>
  </si>
  <si>
    <t>sanhdieu0007</t>
  </si>
  <si>
    <t>sanhdieu0008</t>
  </si>
  <si>
    <t>SÀNH ĐIỆU Annam Gourmet Landmark 81</t>
  </si>
  <si>
    <t>B1-15-16-17 LANDMARK81, 772 ĐIỆN BIÊN PHỦ, PHƯỜNG 22, QUẬN BÌNH THẠNH, TP. HCM</t>
  </si>
  <si>
    <t>sanhdieu0009</t>
  </si>
  <si>
    <t>184 Nguyễn Văn Trỗi, P.8, Q.Phú Nhuận, HCM</t>
  </si>
  <si>
    <t>sanhdieu0010</t>
  </si>
  <si>
    <t>B3, 65 LÊ LỢI, PHƯỜNG BẾN NGHÉ, QUẬN 1, TP HCM</t>
  </si>
  <si>
    <t>sanhdieu0011</t>
  </si>
  <si>
    <t>16-18 Hai Bà Trưng, P.Bến Nghé, Q.1, HCM</t>
  </si>
  <si>
    <t>sanhdieu0012</t>
  </si>
  <si>
    <t>Số 1 Phan Văn Đáng, P.Thạnh Mỹ Lợi, Q.2, HCM</t>
  </si>
  <si>
    <t>sanhdieu0013</t>
  </si>
  <si>
    <t>SÀNH ĐIỆU Annam Gourmet Shop Thao Dien Green</t>
  </si>
  <si>
    <t>192, Đường Nguyễn Văn Hưởng, Phường Thảo Điền, SH07-SH08, Thành phố Thủ Đức, Thành phố Hồ Chí Minh</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</si>
  <si>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</si>
  <si>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</si>
  <si>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</si>
  <si>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</si>
  <si>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</si>
  <si>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</si>
  <si>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</si>
  <si>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Lô 108-110, tầng L1 TTTM Vincom Plaza Long Biên, KĐT Sinh thái Vinhomes Riverside, P.Phúc Lợi, Q.Long Biên, HN</t>
  </si>
  <si>
    <t>sanhdieu9002</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</si>
  <si>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</si>
  <si>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</si>
  <si>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</si>
  <si>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</si>
  <si>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</si>
  <si>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</si>
  <si>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</si>
  <si>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</si>
  <si>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</si>
  <si>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</si>
  <si>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</si>
  <si>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</si>
  <si>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</si>
  <si>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</si>
  <si>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</si>
  <si>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</si>
  <si>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</si>
  <si>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</si>
  <si>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</si>
  <si>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</si>
  <si>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</si>
  <si>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</si>
  <si>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</si>
  <si>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</si>
  <si>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</si>
  <si>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</si>
  <si>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</si>
  <si>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</si>
  <si>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</si>
  <si>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</si>
  <si>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</si>
  <si>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</si>
  <si>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</si>
  <si>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</si>
  <si>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</si>
  <si>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</si>
  <si>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</si>
  <si>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</si>
  <si>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</si>
  <si>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</si>
  <si>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</si>
  <si>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</si>
  <si>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</si>
  <si>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</si>
  <si>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</si>
  <si>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</si>
  <si>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</si>
  <si>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</si>
  <si>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</si>
  <si>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</si>
  <si>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</si>
  <si>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</si>
  <si>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</si>
  <si>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</si>
  <si>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</si>
  <si>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</si>
  <si>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</si>
  <si>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</si>
  <si>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</si>
  <si>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</si>
  <si>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</si>
  <si>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</si>
  <si>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</si>
  <si>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</si>
  <si>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</si>
  <si>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</si>
  <si>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</si>
  <si>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</si>
  <si>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</si>
  <si>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</si>
  <si>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</si>
  <si>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</si>
  <si>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</si>
  <si>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</si>
  <si>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</si>
  <si>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</si>
  <si>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</si>
  <si>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</si>
  <si>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</si>
  <si>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</si>
  <si>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</si>
  <si>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</si>
  <si>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</si>
  <si>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</si>
  <si>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</si>
  <si>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</si>
  <si>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</si>
  <si>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</si>
  <si>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</si>
  <si>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</si>
  <si>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</si>
  <si>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</si>
  <si>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</si>
  <si>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</si>
  <si>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</si>
  <si>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</si>
  <si>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</si>
  <si>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</si>
  <si>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</si>
  <si>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</si>
  <si>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</si>
  <si>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</si>
  <si>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</si>
  <si>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</si>
  <si>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</si>
  <si>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</si>
  <si>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</si>
  <si>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</si>
  <si>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</si>
  <si>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</si>
  <si>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</si>
  <si>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</si>
  <si>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</si>
  <si>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</si>
  <si>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</si>
  <si>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</si>
  <si>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</si>
  <si>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</si>
  <si>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</si>
  <si>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</si>
  <si>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</si>
  <si>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</si>
  <si>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</si>
  <si>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</si>
  <si>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</si>
  <si>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</si>
  <si>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</si>
  <si>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</si>
  <si>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</si>
  <si>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</si>
  <si>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</si>
  <si>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</si>
  <si>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</si>
  <si>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</si>
  <si>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</si>
  <si>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</si>
  <si>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</si>
  <si>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</si>
  <si>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</si>
  <si>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</si>
  <si>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</si>
  <si>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</si>
  <si>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</si>
  <si>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</si>
  <si>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</si>
  <si>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</si>
  <si>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</si>
  <si>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</si>
  <si>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</si>
  <si>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</si>
  <si>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</si>
  <si>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</si>
  <si>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</si>
  <si>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</si>
  <si>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</si>
  <si>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</si>
  <si>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</si>
  <si>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</si>
  <si>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</si>
  <si>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</si>
  <si>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</si>
  <si>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</si>
  <si>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</si>
  <si>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</si>
  <si>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</si>
  <si>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</si>
  <si>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</si>
  <si>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</si>
  <si>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</si>
  <si>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</si>
  <si>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</si>
  <si>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</si>
  <si>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</si>
  <si>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</si>
  <si>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</si>
  <si>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</si>
  <si>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</si>
  <si>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</si>
  <si>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</si>
  <si>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</si>
  <si>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</si>
  <si>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</si>
  <si>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</si>
  <si>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</si>
  <si>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</si>
  <si>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</si>
  <si>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</si>
  <si>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</si>
  <si>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</si>
  <si>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</si>
  <si>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</si>
  <si>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</si>
  <si>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</si>
  <si>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</si>
  <si>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</si>
  <si>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</si>
  <si>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</si>
  <si>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</si>
  <si>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</si>
  <si>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</si>
  <si>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</si>
  <si>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</si>
  <si>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</si>
  <si>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</si>
  <si>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</si>
  <si>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</si>
  <si>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</si>
  <si>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</si>
  <si>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</si>
  <si>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</si>
  <si>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</si>
  <si>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</si>
  <si>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</si>
  <si>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</si>
  <si>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</si>
  <si>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</si>
  <si>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</si>
  <si>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</si>
  <si>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</si>
  <si>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</si>
  <si>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</si>
  <si>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</si>
  <si>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</si>
  <si>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</si>
  <si>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</si>
  <si>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</si>
  <si>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</si>
  <si>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</si>
  <si>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</si>
  <si>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</si>
  <si>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</si>
  <si>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</si>
  <si>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</si>
  <si>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</si>
  <si>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</si>
  <si>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</si>
  <si>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</si>
  <si>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</si>
  <si>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</si>
  <si>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</si>
  <si>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</si>
  <si>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</si>
  <si>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</si>
  <si>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</si>
  <si>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</si>
  <si>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</si>
  <si>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</si>
  <si>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</si>
  <si>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</si>
  <si>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</si>
  <si>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</si>
  <si>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</si>
  <si>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</si>
  <si>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</si>
  <si>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</si>
  <si>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</si>
  <si>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</si>
  <si>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</si>
  <si>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</si>
  <si>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</si>
  <si>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</si>
  <si>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</si>
  <si>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</si>
  <si>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</si>
  <si>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</si>
  <si>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</si>
  <si>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</si>
  <si>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</si>
  <si>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</si>
  <si>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</si>
  <si>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</si>
  <si>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</si>
  <si>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</si>
  <si>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</si>
  <si>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</si>
  <si>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</si>
  <si>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</si>
  <si>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</si>
  <si>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</si>
  <si>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</si>
  <si>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</si>
  <si>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</si>
  <si>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</si>
  <si>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</si>
  <si>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</si>
  <si>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</si>
  <si>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</si>
  <si>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</si>
  <si>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</si>
  <si>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</si>
  <si>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</si>
  <si>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</si>
  <si>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</si>
  <si>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</si>
  <si>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</si>
  <si>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</si>
  <si>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</si>
  <si>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</si>
  <si>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</si>
  <si>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</si>
  <si>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</si>
  <si>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</si>
  <si>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</si>
  <si>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</si>
  <si>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</si>
  <si>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</si>
  <si>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</si>
  <si>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</si>
  <si>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</si>
  <si>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</si>
  <si>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</si>
  <si>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</si>
  <si>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</si>
  <si>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</si>
  <si>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</si>
  <si>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</si>
  <si>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</si>
  <si>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</si>
  <si>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</si>
  <si>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</si>
  <si>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</si>
  <si>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</si>
  <si>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</si>
  <si>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</si>
  <si>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</si>
  <si>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</si>
  <si>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</si>
  <si>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</si>
  <si>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</si>
  <si>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</si>
  <si>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</si>
  <si>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</si>
  <si>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</si>
  <si>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</si>
  <si>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</si>
  <si>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</si>
  <si>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</si>
  <si>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</si>
  <si>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</si>
  <si>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</si>
  <si>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</si>
  <si>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</si>
  <si>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</si>
  <si>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</si>
  <si>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</si>
  <si>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</si>
  <si>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</si>
  <si>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</si>
  <si>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</si>
  <si>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</si>
  <si>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</si>
  <si>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</si>
  <si>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</si>
  <si>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</si>
  <si>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</si>
  <si>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</si>
  <si>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</si>
  <si>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</si>
  <si>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</si>
  <si>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</si>
  <si>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</si>
  <si>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</si>
  <si>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</si>
  <si>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</si>
  <si>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</si>
  <si>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</si>
  <si>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</si>
  <si>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</si>
  <si>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</si>
  <si>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</si>
  <si>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</si>
  <si>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</si>
  <si>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</si>
  <si>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</si>
  <si>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</si>
  <si>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</si>
  <si>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</si>
  <si>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</si>
  <si>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</si>
  <si>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</si>
  <si>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</si>
  <si>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</si>
  <si>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</si>
  <si>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</si>
  <si>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</si>
  <si>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</si>
  <si>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</si>
  <si>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</si>
  <si>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</si>
  <si>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</si>
  <si>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</si>
  <si>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</si>
  <si>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</si>
  <si>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</si>
  <si>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</si>
  <si>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</si>
  <si>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</si>
  <si>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</si>
  <si>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</si>
  <si>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</si>
  <si>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</si>
  <si>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</si>
  <si>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</si>
  <si>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</si>
  <si>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</si>
  <si>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</si>
  <si>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</si>
  <si>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</si>
  <si>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</si>
  <si>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</si>
  <si>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</si>
  <si>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</si>
  <si>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</si>
  <si>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</si>
  <si>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</si>
  <si>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</si>
  <si>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</si>
  <si>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</si>
  <si>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</si>
  <si>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</si>
  <si>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</si>
  <si>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</si>
  <si>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</si>
  <si>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</si>
  <si>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</si>
  <si>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</si>
  <si>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</si>
  <si>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</si>
  <si>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</si>
  <si>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</si>
  <si>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</si>
  <si>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</si>
  <si>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</si>
  <si>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</si>
  <si>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</si>
  <si>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</si>
  <si>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</si>
  <si>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</si>
  <si>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</si>
  <si>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</si>
  <si>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</si>
  <si>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</si>
  <si>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</si>
  <si>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</si>
  <si>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</si>
  <si>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</si>
  <si>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</si>
  <si>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</si>
  <si>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</si>
  <si>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</si>
  <si>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</si>
  <si>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</si>
  <si>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</si>
  <si>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</si>
  <si>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</si>
  <si>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</si>
  <si>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</si>
  <si>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</si>
  <si>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</si>
  <si>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</si>
  <si>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</si>
  <si>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</si>
  <si>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</si>
  <si>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</si>
  <si>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</si>
  <si>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</si>
  <si>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</si>
  <si>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</si>
  <si>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</si>
  <si>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</si>
  <si>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</si>
  <si>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</si>
  <si>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</si>
  <si>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</si>
  <si>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</si>
  <si>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</si>
  <si>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</si>
  <si>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</si>
  <si>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</si>
  <si>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</si>
  <si>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</si>
  <si>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</si>
  <si>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</si>
  <si>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</si>
  <si>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</si>
  <si>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</si>
  <si>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</si>
  <si>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</si>
  <si>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</si>
  <si>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</si>
  <si>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</si>
  <si>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</si>
  <si>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</si>
  <si>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</si>
  <si>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</si>
  <si>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</si>
  <si>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</si>
  <si>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</si>
  <si>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</si>
  <si>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</si>
  <si>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</si>
  <si>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</si>
  <si>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</si>
  <si>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</si>
  <si>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</si>
  <si>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</si>
  <si>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</si>
  <si>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</si>
  <si>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</si>
  <si>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</si>
  <si>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</si>
  <si>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</si>
  <si>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</si>
  <si>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</si>
  <si>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</si>
  <si>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</si>
  <si>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</si>
  <si>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</si>
  <si>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</si>
  <si>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</si>
  <si>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</si>
  <si>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</si>
  <si>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</si>
  <si>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</si>
  <si>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</si>
  <si>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</si>
  <si>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</si>
  <si>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</si>
  <si>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</si>
  <si>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</si>
  <si>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</si>
  <si>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</si>
  <si>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</si>
  <si>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</si>
  <si>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</si>
  <si>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</si>
  <si>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</si>
  <si>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</si>
  <si>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</si>
  <si>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</si>
  <si>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</si>
  <si>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</si>
  <si>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</si>
  <si>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</si>
  <si>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</si>
  <si>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</si>
  <si>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</si>
  <si>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</si>
  <si>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</si>
  <si>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</si>
  <si>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</si>
  <si>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</si>
  <si>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</si>
  <si>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</si>
  <si>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</si>
  <si>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</si>
  <si>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</si>
  <si>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</si>
  <si>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</si>
  <si>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</si>
  <si>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</si>
  <si>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</si>
  <si>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</si>
  <si>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</si>
  <si>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</si>
  <si>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</si>
  <si>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</si>
  <si>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</si>
  <si>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</si>
  <si>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</si>
  <si>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</si>
  <si>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</si>
  <si>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</si>
  <si>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</si>
  <si>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</si>
  <si>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</si>
  <si>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</si>
  <si>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</si>
  <si>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</si>
  <si>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</si>
  <si>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</si>
  <si>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</si>
  <si>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</si>
  <si>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</si>
  <si>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</si>
  <si>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</si>
  <si>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</si>
  <si>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</si>
  <si>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</si>
  <si>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</si>
  <si>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</si>
  <si>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</si>
  <si>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</si>
  <si>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</si>
  <si>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</si>
  <si>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</si>
  <si>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</si>
  <si>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</si>
  <si>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</si>
  <si>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</si>
  <si>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</si>
  <si>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</si>
  <si>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</si>
  <si>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</si>
  <si>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</si>
  <si>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</si>
  <si>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</si>
  <si>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</si>
  <si>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</si>
  <si>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</si>
  <si>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</si>
  <si>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</si>
  <si>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</si>
  <si>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</si>
  <si>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</si>
  <si>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</si>
  <si>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</si>
  <si>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</si>
  <si>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</si>
  <si>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</si>
  <si>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</si>
  <si>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</si>
  <si>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</si>
  <si>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</si>
  <si>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</si>
  <si>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</si>
  <si>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</si>
  <si>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</si>
  <si>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</si>
  <si>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</si>
  <si>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</si>
  <si>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</si>
  <si>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</si>
  <si>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</si>
  <si>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</si>
  <si>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</si>
  <si>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</si>
  <si>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</si>
  <si>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</si>
  <si>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</si>
  <si>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</si>
  <si>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</si>
  <si>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</si>
  <si>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</si>
  <si>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</si>
  <si>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</si>
  <si>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</si>
  <si>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</si>
  <si>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</si>
  <si>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</si>
  <si>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</si>
  <si>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</si>
  <si>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</si>
  <si>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</si>
  <si>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</si>
  <si>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</si>
  <si>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</si>
  <si>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</si>
  <si>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</si>
  <si>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</si>
  <si>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</si>
  <si>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</si>
  <si>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</si>
  <si>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</si>
  <si>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</si>
  <si>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</si>
  <si>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</si>
  <si>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</si>
  <si>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</si>
  <si>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</si>
  <si>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</si>
  <si>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</si>
  <si>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</si>
  <si>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</si>
  <si>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</si>
  <si>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</si>
  <si>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</si>
  <si>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</si>
  <si>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</si>
  <si>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</si>
  <si>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</si>
  <si>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</si>
  <si>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</si>
  <si>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</si>
  <si>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</si>
  <si>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</si>
  <si>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</si>
  <si>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</si>
  <si>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</si>
  <si>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</si>
  <si>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</si>
  <si>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</si>
  <si>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</si>
  <si>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</si>
  <si>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</si>
  <si>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</si>
  <si>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</si>
  <si>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</si>
  <si>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</si>
  <si>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</si>
  <si>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</si>
  <si>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</si>
  <si>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</si>
  <si>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</si>
  <si>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</si>
  <si>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</si>
  <si>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</si>
  <si>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</si>
  <si>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</si>
  <si>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</si>
  <si>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</si>
  <si>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</si>
  <si>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</si>
  <si>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</si>
  <si>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</si>
  <si>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</si>
  <si>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</si>
  <si>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</si>
  <si>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</si>
  <si>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</si>
  <si>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</si>
  <si>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</si>
  <si>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</si>
  <si>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</si>
  <si>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</si>
  <si>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</si>
  <si>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</si>
  <si>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</si>
  <si>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</si>
  <si>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</si>
  <si>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</si>
  <si>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</si>
  <si>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</si>
  <si>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</si>
  <si>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</si>
  <si>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</si>
  <si>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</si>
  <si>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</si>
  <si>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</si>
  <si>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</si>
  <si>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</si>
  <si>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</si>
  <si>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</si>
  <si>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</si>
  <si>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</si>
  <si>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</si>
  <si>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</si>
  <si>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</si>
  <si>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</si>
  <si>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</si>
  <si>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</si>
  <si>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</si>
  <si>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</si>
  <si>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</si>
  <si>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</si>
  <si>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</si>
  <si>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</si>
  <si>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</si>
  <si>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</si>
  <si>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</si>
  <si>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</si>
  <si>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</si>
  <si>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</si>
  <si>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</si>
  <si>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</si>
  <si>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</si>
  <si>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</si>
  <si>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</si>
  <si>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</si>
  <si>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</si>
  <si>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</si>
  <si>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</si>
  <si>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</si>
  <si>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</si>
  <si>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</si>
  <si>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</si>
  <si>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</si>
  <si>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</si>
  <si>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</si>
  <si>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</si>
  <si>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</si>
  <si>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</si>
  <si>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</si>
  <si>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</si>
  <si>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</si>
  <si>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</si>
  <si>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</si>
  <si>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</si>
  <si>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</si>
  <si>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</si>
  <si>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</si>
  <si>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</si>
  <si>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</si>
  <si>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</si>
  <si>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</si>
  <si>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</si>
  <si>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</si>
  <si>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</si>
  <si>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</si>
  <si>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</si>
  <si>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</si>
  <si>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</si>
  <si>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</si>
  <si>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</si>
  <si>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</si>
  <si>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</si>
  <si>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</si>
  <si>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</si>
  <si>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</si>
  <si>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</si>
  <si>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</si>
  <si>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</si>
  <si>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</si>
  <si>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</si>
  <si>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</si>
  <si>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</si>
  <si>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</si>
  <si>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</si>
  <si>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</si>
  <si>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</si>
  <si>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</si>
  <si>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</si>
  <si>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</si>
  <si>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</si>
  <si>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</si>
  <si>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</si>
  <si>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</si>
  <si>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</si>
  <si>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</si>
  <si>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</si>
  <si>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</si>
  <si>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</si>
  <si>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</si>
  <si>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</si>
  <si>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</si>
  <si>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</si>
  <si>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</si>
  <si>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</si>
  <si>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</si>
  <si>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</si>
  <si>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</si>
  <si>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</si>
  <si>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</si>
  <si>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</si>
  <si>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</si>
  <si>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</si>
  <si>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</si>
  <si>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</si>
  <si>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</si>
  <si>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</si>
  <si>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</si>
  <si>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</si>
  <si>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</si>
  <si>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</si>
  <si>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</si>
  <si>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</si>
  <si>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</si>
  <si>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</si>
  <si>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</si>
  <si>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</si>
  <si>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</si>
  <si>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</si>
  <si>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</si>
  <si>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</si>
  <si>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</si>
  <si>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</si>
  <si>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</si>
  <si>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</si>
  <si>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</si>
  <si>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</si>
  <si>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</si>
  <si>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</si>
  <si>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</si>
  <si>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</si>
  <si>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</si>
  <si>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</si>
  <si>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</si>
  <si>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</si>
  <si>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</si>
  <si>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</si>
  <si>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</si>
  <si>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</si>
  <si>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</si>
  <si>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</si>
  <si>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</si>
  <si>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</si>
  <si>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</si>
  <si>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</si>
  <si>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</si>
  <si>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</si>
  <si>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</si>
  <si>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</si>
  <si>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</si>
  <si>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</si>
  <si>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</si>
  <si>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</si>
  <si>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</si>
  <si>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</si>
  <si>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</si>
  <si>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</si>
  <si>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</si>
  <si>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</si>
  <si>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</si>
  <si>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</si>
  <si>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</si>
  <si>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</si>
  <si>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</si>
  <si>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</si>
  <si>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</si>
  <si>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</si>
  <si>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</si>
  <si>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</si>
  <si>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</si>
  <si>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</si>
  <si>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</si>
  <si>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</si>
  <si>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</si>
  <si>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</si>
  <si>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</si>
  <si>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</si>
  <si>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</si>
  <si>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</si>
  <si>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</si>
  <si>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</si>
  <si>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</si>
  <si>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</si>
  <si>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</si>
  <si>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</si>
  <si>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</si>
  <si>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</si>
  <si>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</si>
  <si>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</si>
  <si>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</si>
  <si>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</si>
  <si>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</si>
  <si>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</si>
  <si>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</si>
  <si>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</si>
  <si>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</si>
  <si>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</si>
  <si>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</si>
  <si>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</si>
  <si>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</si>
  <si>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</si>
  <si>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</si>
  <si>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</si>
  <si>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</si>
  <si>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</si>
  <si>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</si>
  <si>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</si>
  <si>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</si>
  <si>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</si>
  <si>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</si>
  <si>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</si>
  <si>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</si>
  <si>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</si>
  <si>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</si>
  <si>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</si>
  <si>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</si>
  <si>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</si>
  <si>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</si>
  <si>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</si>
  <si>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</si>
  <si>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</si>
  <si>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</si>
  <si>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</si>
  <si>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</si>
  <si>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</si>
  <si>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</si>
  <si>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</si>
  <si>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</si>
  <si>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</si>
  <si>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</si>
  <si>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</si>
  <si>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</si>
  <si>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</si>
  <si>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</si>
  <si>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</si>
  <si>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</si>
  <si>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</si>
  <si>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</si>
  <si>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144/8C Hưng Phú, Phường 8, Quận 8, Thành phố Hồ Chí Minh, Việt Nam</t>
  </si>
  <si>
    <t>0314420615</t>
  </si>
  <si>
    <t>SONGNGOC-001</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</si>
  <si>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</si>
  <si>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</si>
  <si>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</si>
  <si>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</si>
  <si>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</si>
  <si>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</si>
  <si>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</si>
  <si>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</si>
  <si>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</si>
  <si>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</si>
  <si>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</si>
  <si>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</si>
  <si>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</si>
  <si>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</si>
  <si>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</si>
  <si>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</si>
  <si>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</si>
  <si>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</si>
  <si>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</si>
  <si>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</si>
  <si>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</si>
  <si>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</si>
  <si>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</si>
  <si>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</si>
  <si>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</si>
  <si>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</si>
  <si>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</si>
  <si>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</si>
  <si>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</si>
  <si>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</si>
  <si>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</si>
  <si>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</si>
  <si>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</si>
  <si>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</si>
  <si>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</si>
  <si>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</si>
  <si>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</si>
  <si>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</si>
  <si>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</si>
  <si>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</si>
  <si>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</si>
  <si>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</si>
  <si>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</si>
  <si>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</si>
  <si>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</si>
  <si>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</si>
  <si>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</si>
  <si>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</si>
  <si>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</si>
  <si>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</si>
  <si>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</si>
  <si>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</si>
  <si>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</si>
  <si>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</si>
  <si>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</si>
  <si>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</si>
  <si>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</si>
  <si>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</si>
  <si>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</si>
  <si>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</si>
  <si>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</si>
  <si>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</si>
  <si>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</si>
  <si>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</si>
  <si>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</si>
  <si>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</si>
  <si>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</si>
  <si>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</si>
  <si>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</si>
  <si>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</si>
  <si>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</si>
  <si>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</si>
  <si>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</si>
  <si>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</si>
  <si>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</si>
  <si>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</si>
  <si>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</si>
  <si>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</si>
  <si>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</si>
  <si>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</si>
  <si>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</si>
  <si>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</si>
  <si>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</si>
  <si>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</si>
  <si>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</si>
  <si>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</si>
  <si>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</si>
  <si>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</si>
  <si>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</si>
  <si>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</si>
  <si>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</si>
  <si>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</si>
  <si>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</si>
  <si>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</si>
  <si>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</si>
  <si>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</si>
  <si>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</si>
  <si>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</si>
  <si>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</si>
  <si>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</si>
  <si>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</si>
  <si>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</si>
  <si>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</si>
  <si>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</si>
  <si>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</si>
  <si>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</si>
  <si>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</si>
  <si>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</si>
  <si>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</si>
  <si>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</si>
  <si>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</si>
  <si>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</si>
  <si>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</si>
  <si>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</si>
  <si>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</si>
  <si>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</si>
  <si>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</si>
  <si>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</si>
  <si>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</si>
  <si>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</si>
  <si>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</si>
  <si>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</si>
  <si>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</si>
  <si>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</si>
  <si>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</si>
  <si>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</si>
  <si>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</si>
  <si>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</si>
  <si>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</si>
  <si>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</si>
  <si>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</si>
  <si>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</si>
  <si>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</si>
  <si>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</si>
  <si>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</si>
  <si>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</si>
  <si>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</si>
  <si>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</si>
  <si>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</si>
  <si>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</si>
  <si>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</si>
  <si>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</si>
  <si>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</si>
  <si>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</si>
  <si>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</si>
  <si>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</si>
  <si>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</si>
  <si>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</si>
  <si>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</si>
  <si>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</si>
  <si>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</si>
  <si>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</si>
  <si>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</si>
  <si>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</si>
  <si>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</si>
  <si>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</si>
  <si>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</si>
  <si>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</si>
  <si>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</si>
  <si>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</si>
  <si>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</si>
  <si>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</si>
  <si>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</si>
  <si>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</si>
  <si>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</si>
  <si>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</si>
  <si>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</si>
  <si>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</si>
  <si>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</si>
  <si>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</si>
  <si>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</si>
  <si>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</si>
  <si>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</si>
  <si>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</si>
  <si>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</si>
  <si>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</si>
  <si>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</si>
  <si>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</si>
  <si>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</si>
  <si>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</si>
  <si>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</si>
  <si>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</si>
  <si>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</si>
  <si>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</si>
  <si>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</si>
  <si>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</si>
  <si>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</si>
  <si>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</si>
  <si>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</si>
  <si>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</si>
  <si>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</si>
  <si>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</si>
  <si>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</si>
  <si>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</si>
  <si>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</si>
  <si>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</si>
  <si>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</si>
  <si>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</si>
  <si>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</si>
  <si>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</si>
  <si>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</si>
  <si>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</si>
  <si>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</si>
  <si>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</si>
  <si>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</si>
  <si>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</si>
  <si>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</si>
  <si>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</si>
  <si>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</si>
  <si>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</si>
  <si>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</si>
  <si>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</si>
  <si>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</si>
  <si>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</si>
  <si>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</si>
  <si>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</si>
  <si>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</si>
  <si>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</si>
  <si>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</si>
  <si>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</si>
  <si>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</si>
  <si>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</si>
  <si>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</si>
  <si>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</si>
  <si>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</si>
  <si>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</si>
  <si>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</si>
  <si>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</si>
  <si>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</si>
  <si>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</si>
  <si>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</si>
  <si>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</si>
  <si>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</si>
  <si>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</si>
  <si>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</si>
  <si>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</si>
  <si>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</si>
  <si>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</si>
  <si>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</si>
  <si>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</si>
  <si>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</si>
  <si>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</si>
  <si>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</si>
  <si>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</si>
  <si>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</si>
  <si>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</si>
  <si>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</si>
  <si>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</si>
  <si>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</si>
  <si>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</si>
  <si>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</si>
  <si>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</si>
  <si>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</si>
  <si>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</si>
  <si>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</si>
  <si>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</si>
  <si>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</si>
  <si>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</si>
  <si>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</si>
  <si>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</si>
  <si>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</si>
  <si>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</si>
  <si>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</si>
  <si>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</si>
  <si>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</si>
  <si>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</si>
  <si>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</si>
  <si>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</si>
  <si>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</si>
  <si>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</si>
  <si>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</si>
  <si>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</si>
  <si>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</si>
  <si>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</si>
  <si>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</si>
  <si>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</si>
  <si>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</si>
  <si>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</si>
  <si>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</si>
  <si>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</si>
  <si>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</si>
  <si>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</si>
  <si>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</si>
  <si>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</si>
  <si>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</si>
  <si>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</si>
  <si>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</si>
  <si>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</si>
  <si>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</si>
  <si>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</si>
  <si>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</si>
  <si>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</si>
  <si>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</si>
  <si>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</si>
  <si>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</si>
  <si>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</si>
  <si>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</si>
  <si>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</si>
  <si>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</si>
  <si>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</si>
  <si>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</si>
  <si>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</si>
  <si>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</si>
  <si>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</si>
  <si>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</si>
  <si>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</si>
  <si>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</si>
  <si>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</si>
  <si>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</si>
  <si>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</si>
  <si>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</si>
  <si>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</si>
  <si>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</si>
  <si>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</si>
  <si>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</si>
  <si>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</si>
  <si>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</si>
  <si>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</si>
  <si>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</si>
  <si>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</si>
  <si>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</si>
  <si>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</si>
  <si>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</si>
  <si>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</si>
  <si>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</si>
  <si>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</si>
  <si>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</si>
  <si>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</si>
  <si>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</si>
  <si>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</si>
  <si>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</si>
  <si>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</si>
  <si>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</si>
  <si>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</si>
  <si>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</si>
  <si>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</si>
  <si>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</si>
  <si>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</si>
  <si>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</si>
  <si>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</si>
  <si>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</si>
  <si>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</si>
  <si>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</si>
  <si>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</si>
  <si>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</si>
  <si>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</si>
  <si>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</si>
  <si>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</si>
  <si>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</si>
  <si>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</si>
  <si>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</si>
  <si>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</si>
  <si>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</si>
  <si>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</si>
  <si>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</si>
  <si>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</si>
  <si>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</si>
  <si>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</si>
  <si>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</si>
  <si>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</si>
  <si>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</si>
  <si>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</si>
  <si>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</si>
  <si>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</si>
  <si>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</si>
  <si>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</si>
  <si>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</si>
  <si>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</si>
  <si>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</si>
  <si>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</si>
  <si>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</si>
  <si>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</si>
  <si>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</si>
  <si>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</si>
  <si>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</si>
  <si>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</si>
  <si>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</si>
  <si>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</si>
  <si>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</si>
  <si>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</si>
  <si>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</si>
  <si>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</si>
  <si>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</si>
  <si>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</si>
  <si>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</si>
  <si>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</si>
  <si>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</si>
  <si>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</si>
  <si>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</si>
  <si>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</si>
  <si>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</si>
  <si>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</si>
  <si>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</si>
  <si>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</si>
  <si>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</si>
  <si>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</si>
  <si>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</si>
  <si>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</si>
  <si>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</si>
  <si>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</si>
  <si>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</si>
  <si>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</si>
  <si>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</si>
  <si>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</si>
  <si>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</si>
  <si>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</si>
  <si>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</si>
  <si>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</si>
  <si>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</si>
  <si>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</si>
  <si>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</si>
  <si>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</si>
  <si>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</si>
  <si>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</si>
  <si>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</si>
  <si>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</si>
  <si>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</si>
  <si>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</si>
  <si>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</si>
  <si>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</si>
  <si>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</si>
  <si>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</si>
  <si>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</si>
  <si>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</si>
  <si>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</si>
  <si>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</si>
  <si>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</si>
  <si>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</si>
  <si>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</si>
  <si>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</si>
  <si>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</si>
  <si>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</si>
  <si>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</si>
  <si>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</si>
  <si>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</si>
  <si>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</si>
  <si>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</si>
  <si>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</si>
  <si>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</si>
  <si>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</si>
  <si>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</si>
  <si>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</si>
  <si>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</si>
  <si>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</si>
  <si>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</si>
  <si>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</si>
  <si>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</si>
  <si>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</si>
  <si>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</si>
  <si>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</si>
  <si>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</si>
  <si>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</si>
  <si>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</si>
  <si>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</si>
  <si>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</si>
  <si>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</si>
  <si>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</si>
  <si>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</si>
  <si>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</si>
  <si>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</si>
  <si>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</si>
  <si>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</si>
  <si>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</si>
  <si>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</si>
  <si>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</si>
  <si>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</si>
  <si>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</si>
  <si>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</si>
  <si>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</si>
  <si>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</si>
  <si>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</si>
  <si>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</si>
  <si>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</si>
  <si>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</si>
  <si>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</si>
  <si>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</si>
  <si>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</si>
  <si>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</si>
  <si>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</si>
  <si>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</si>
  <si>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</si>
  <si>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</si>
  <si>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</si>
  <si>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</si>
  <si>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</si>
  <si>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</si>
  <si>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</si>
  <si>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</si>
  <si>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</si>
  <si>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</si>
  <si>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</si>
  <si>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</si>
  <si>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</si>
  <si>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</si>
  <si>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</si>
  <si>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</si>
  <si>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</si>
  <si>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</si>
  <si>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</si>
  <si>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</si>
  <si>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</si>
  <si>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</si>
  <si>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</si>
  <si>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</si>
  <si>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</si>
  <si>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</si>
  <si>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</si>
  <si>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</si>
  <si>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</si>
  <si>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</si>
  <si>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</si>
  <si>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</si>
  <si>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</si>
  <si>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</si>
  <si>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</si>
  <si>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</si>
  <si>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</si>
  <si>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</si>
  <si>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</si>
  <si>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</si>
  <si>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</si>
  <si>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</si>
  <si>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</si>
  <si>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</si>
  <si>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</si>
  <si>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</si>
  <si>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</si>
  <si>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</si>
  <si>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</si>
  <si>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</si>
  <si>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</si>
  <si>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</si>
  <si>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</si>
  <si>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</si>
  <si>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</si>
  <si>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</si>
  <si>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</si>
  <si>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</si>
  <si>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</si>
  <si>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</si>
  <si>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</si>
  <si>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</si>
  <si>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</si>
  <si>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</si>
  <si>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</si>
  <si>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</si>
  <si>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</si>
  <si>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</si>
  <si>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</si>
  <si>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</si>
  <si>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</si>
  <si>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</si>
  <si>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</si>
  <si>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</si>
  <si>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</si>
  <si>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</si>
  <si>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</si>
  <si>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</si>
  <si>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</si>
  <si>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</si>
  <si>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</si>
  <si>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</si>
  <si>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</si>
  <si>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</si>
  <si>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</si>
  <si>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</si>
  <si>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</si>
  <si>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</si>
  <si>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</si>
  <si>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</si>
  <si>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</si>
  <si>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</si>
  <si>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</si>
  <si>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</si>
  <si>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</si>
  <si>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Thôn Đồng Mỹ, Xã Tân Minh, Huyện Yên Mỹ, Tỉnh Hưng Yên, Việt Nam</t>
  </si>
  <si>
    <t>Khách không lấy hóa đơn (Bách báo 27/12/2022)</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</si>
  <si>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</si>
  <si>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</si>
  <si>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</si>
  <si>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</si>
  <si>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</si>
  <si>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</si>
  <si>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</si>
  <si>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</si>
  <si>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</si>
  <si>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Sảnh C 423 Minh Khai, Hai Bà Trưng, HN</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</si>
  <si>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</si>
  <si>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</si>
  <si>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</si>
  <si>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</si>
  <si>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</si>
  <si>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</si>
  <si>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</si>
  <si>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</si>
  <si>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</si>
  <si>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</si>
  <si>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Sảnh Park 2 Times City, Hoàng Mai , HN</t>
  </si>
  <si>
    <t>P5 Times City, Hoàng Mai, HN</t>
  </si>
  <si>
    <t>P9 Times City, Hoàng Mai, HN</t>
  </si>
  <si>
    <t>Shophouse S1.0101.S19 Vinhome Ocean Park, xã Đa Tốn, huyện Gia Lâm, Hà Nội</t>
  </si>
  <si>
    <t>458 Minh Khai, Khu đô thị Times City, Hai Bà Trưng, Hà Nội</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</si>
  <si>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</si>
  <si>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</si>
  <si>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</si>
  <si>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</si>
  <si>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</si>
  <si>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</si>
  <si>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</si>
  <si>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</si>
  <si>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</si>
  <si>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</si>
  <si>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</si>
  <si>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</si>
  <si>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</si>
  <si>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</si>
  <si>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</si>
  <si>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</si>
  <si>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</si>
  <si>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</si>
  <si>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</si>
  <si>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</si>
  <si>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</si>
  <si>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</si>
  <si>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</si>
  <si>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</si>
  <si>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</si>
  <si>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</si>
  <si>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</si>
  <si>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</si>
  <si>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</si>
  <si>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</si>
  <si>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</si>
  <si>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</si>
  <si>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</si>
  <si>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</si>
  <si>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</si>
  <si>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</si>
  <si>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Số nhà 9, Ngõ 7, Đường Lê Đức Thọ, Phường Mỹ Đình 2, Quận Nam Từ Liêm, Thành phố Hà Nội, Việt Nam</t>
  </si>
  <si>
    <t>0109197918</t>
  </si>
  <si>
    <t>ecomart tầng 1 tòa nhà Helios 75 Đường Tam Trinh, Hoàng Mai, Hà Nội</t>
  </si>
  <si>
    <t>khách của Trường</t>
  </si>
  <si>
    <t>Ecomart chung cư osaka ngõ 48 Ngọc Hồi) 02471002626</t>
  </si>
  <si>
    <t>Tầng 1 Green Park Trần Thủ Độ, Phường Hoàng Liệt, quận Hoàng Mai, thành phố Hà Nội</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</si>
  <si>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</si>
  <si>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</si>
  <si>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</si>
  <si>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</si>
  <si>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</si>
  <si>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</si>
  <si>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</si>
  <si>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</si>
  <si>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Ecomart Tầng 1 chung cư Park Home</t>
  </si>
  <si>
    <t>Tầng 1 chung cư Park Home, Số 1 Thành Thái, quận Cầu Giấy, thành phố Hà Nội</t>
  </si>
  <si>
    <t>Tầng 1, CT3, KĐT Nam Cường, ngõ 6 Phạm Văn Đồng, phường Cổ Nhuế 1, quận Bắc Từ Liêm, thành phố Hà Nội</t>
  </si>
  <si>
    <t>Chung cư GELEXIA, 885 Tam Trinh, phường Yên Sở, quận Hoàng Mai, thành phố Hà Nội</t>
  </si>
  <si>
    <t>YÊN SỞ</t>
  </si>
  <si>
    <t>Tầng 1 chung cư Ecolife Tây Hồ, Đường Võ Chí Công, phường Xuân La, quận Tây Hồ, thành phố Hà Nội</t>
  </si>
  <si>
    <t>XUÂN LA</t>
  </si>
  <si>
    <t>Ecomart Tầng 1 Sảnh G5 CC Five Star Số 2 Kim Giang, Quận Thanh Xuân, thành phố Hà Nội</t>
  </si>
  <si>
    <t>Tầng 1, V2 Khu đô thị An Hưng, quận Hà Đông, thành phố Hà Nội</t>
  </si>
  <si>
    <t>đơn khai trương ck 10%, công nợ 15 hàng tháng</t>
  </si>
  <si>
    <t>Unit0013</t>
  </si>
  <si>
    <t>8 Lê Đức Thọ, Nam Từ Liêm,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</si>
  <si>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</si>
  <si>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</si>
  <si>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</si>
  <si>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</si>
  <si>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</si>
  <si>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</si>
  <si>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</si>
  <si>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</si>
  <si>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</si>
  <si>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</si>
  <si>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</si>
  <si>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</si>
  <si>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</si>
  <si>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</si>
  <si>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</si>
  <si>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</si>
  <si>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</si>
  <si>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</si>
  <si>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</si>
  <si>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</si>
  <si>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</si>
  <si>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</si>
  <si>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</si>
  <si>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</si>
  <si>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</si>
  <si>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</si>
  <si>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</si>
  <si>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</si>
  <si>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</si>
  <si>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</si>
  <si>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</si>
  <si>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</si>
  <si>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</si>
  <si>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</si>
  <si>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</si>
  <si>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</si>
  <si>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</si>
  <si>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</si>
  <si>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</si>
  <si>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</si>
  <si>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</si>
  <si>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Ki ốt số 2, tầng 1 TTTM tòa nhà CT12A, KĐT Kim Văn Kim Lũ, Phường Định Công, Thành phố Hà Nội, Việt Nam</t>
  </si>
  <si>
    <t>0106621328</t>
  </si>
  <si>
    <t>viety0001</t>
  </si>
  <si>
    <t>Việt Ý Mart, số 15 Central, Sunrise C, The Manor Park, Đại lộ Chu Văn An, đường Nguyễn Xiển, Thanh Trì, HN</t>
  </si>
  <si>
    <t>viety0002</t>
  </si>
  <si>
    <t>Tòa H2 Vinhomes Ocean Park 1, Đa Tốn - Gia Lâm, Hà Nội</t>
  </si>
  <si>
    <t>viety0003</t>
  </si>
  <si>
    <t>Việt Ý SP3B-33, Hải Âu 9, Vinhomes Ocean Park 1</t>
  </si>
  <si>
    <t>SP3B-33, Hải Âu 9, Vinhomes Ocean Park 1, Đa Tốn, Gia Lâm, Hà Nội</t>
  </si>
  <si>
    <t>viety0004</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</si>
  <si>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</si>
  <si>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</si>
  <si>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</si>
  <si>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</si>
  <si>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</si>
  <si>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</si>
  <si>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</si>
  <si>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</si>
  <si>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</si>
  <si>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</si>
  <si>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</si>
  <si>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</si>
  <si>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</si>
  <si>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</si>
  <si>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</si>
  <si>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</si>
  <si>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</si>
  <si>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</si>
  <si>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</si>
  <si>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</si>
  <si>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</si>
  <si>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</si>
  <si>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</si>
  <si>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</si>
  <si>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</si>
  <si>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</si>
  <si>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</si>
  <si>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</si>
  <si>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</si>
  <si>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</si>
  <si>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</si>
  <si>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</si>
  <si>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</si>
  <si>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</si>
  <si>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</si>
  <si>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</si>
  <si>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</si>
  <si>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</si>
  <si>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</si>
  <si>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</si>
  <si>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</si>
  <si>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</si>
  <si>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</si>
  <si>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</si>
  <si>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</si>
  <si>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</si>
  <si>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</si>
  <si>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</si>
  <si>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</si>
  <si>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</si>
  <si>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</si>
  <si>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</si>
  <si>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</si>
  <si>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</si>
  <si>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</si>
  <si>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</si>
  <si>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</si>
  <si>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</si>
  <si>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</si>
  <si>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</si>
  <si>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</si>
  <si>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</si>
  <si>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</si>
  <si>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</si>
  <si>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</si>
  <si>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</si>
  <si>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</si>
  <si>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</si>
  <si>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</si>
  <si>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</si>
  <si>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</si>
  <si>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</si>
  <si>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</si>
  <si>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</si>
  <si>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</si>
  <si>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</si>
  <si>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</si>
  <si>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</si>
  <si>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</si>
  <si>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</si>
  <si>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</si>
  <si>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</si>
  <si>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</si>
  <si>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</si>
  <si>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</si>
  <si>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</si>
  <si>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</si>
  <si>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</si>
  <si>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</si>
  <si>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</si>
  <si>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</si>
  <si>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</si>
  <si>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</si>
  <si>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</si>
  <si>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</si>
  <si>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</si>
  <si>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</si>
  <si>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</si>
  <si>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</si>
  <si>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</si>
  <si>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</si>
  <si>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</si>
  <si>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</si>
  <si>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</si>
  <si>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</si>
  <si>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</si>
  <si>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</si>
  <si>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</si>
  <si>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</si>
  <si>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</si>
  <si>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</si>
  <si>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</si>
  <si>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</si>
  <si>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</si>
  <si>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</si>
  <si>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</si>
  <si>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</si>
  <si>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</si>
  <si>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</si>
  <si>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</si>
  <si>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</si>
  <si>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</si>
  <si>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</si>
  <si>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</si>
  <si>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</si>
  <si>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</si>
  <si>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</si>
  <si>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</si>
  <si>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</si>
  <si>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</si>
  <si>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</si>
  <si>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</si>
  <si>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</si>
  <si>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</si>
  <si>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</si>
  <si>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</si>
  <si>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</si>
  <si>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</si>
  <si>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</si>
  <si>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</si>
  <si>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</si>
  <si>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</si>
  <si>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</si>
  <si>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</si>
  <si>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</si>
  <si>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</si>
  <si>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</si>
  <si>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</si>
  <si>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</si>
  <si>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</si>
  <si>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</si>
  <si>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</si>
  <si>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</si>
  <si>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</si>
  <si>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</si>
  <si>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</si>
  <si>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</si>
  <si>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</si>
  <si>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</si>
  <si>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</si>
  <si>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</si>
  <si>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</si>
  <si>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</si>
  <si>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</si>
  <si>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</si>
  <si>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</si>
  <si>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</si>
  <si>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</si>
  <si>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</si>
  <si>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</si>
  <si>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</si>
  <si>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</si>
  <si>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</si>
  <si>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</si>
  <si>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</si>
  <si>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</si>
  <si>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</si>
  <si>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</si>
  <si>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</si>
  <si>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</si>
  <si>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</si>
  <si>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</si>
  <si>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</si>
  <si>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</si>
  <si>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</si>
  <si>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</si>
  <si>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</si>
  <si>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</si>
  <si>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</si>
  <si>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</si>
  <si>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</si>
  <si>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</si>
  <si>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</si>
  <si>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</si>
  <si>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</si>
  <si>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</si>
  <si>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</si>
  <si>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</si>
  <si>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</si>
  <si>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</si>
  <si>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</si>
  <si>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</si>
  <si>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</si>
  <si>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</si>
  <si>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</si>
  <si>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</si>
  <si>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</si>
  <si>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</si>
  <si>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</si>
  <si>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</si>
  <si>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</si>
  <si>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</si>
  <si>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</si>
  <si>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</si>
  <si>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</si>
  <si>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</si>
  <si>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</si>
  <si>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</si>
  <si>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</si>
  <si>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</si>
  <si>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</si>
  <si>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</si>
  <si>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</si>
  <si>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</si>
  <si>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</si>
  <si>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</si>
  <si>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</si>
  <si>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</si>
  <si>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</si>
  <si>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</si>
  <si>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</si>
  <si>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</si>
  <si>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</si>
  <si>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</si>
  <si>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</si>
  <si>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</si>
  <si>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</si>
  <si>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</si>
  <si>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</si>
  <si>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</si>
  <si>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</si>
  <si>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</si>
  <si>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</si>
  <si>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</si>
  <si>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</si>
  <si>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</si>
  <si>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</si>
  <si>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</si>
  <si>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</si>
  <si>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</si>
  <si>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</si>
  <si>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</si>
  <si>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</si>
  <si>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</si>
  <si>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</si>
  <si>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</si>
  <si>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</si>
  <si>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</si>
  <si>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</si>
  <si>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</si>
  <si>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</si>
  <si>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</si>
  <si>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</si>
  <si>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</si>
  <si>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</si>
  <si>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</si>
  <si>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</si>
  <si>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</si>
  <si>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</si>
  <si>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</si>
  <si>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</si>
  <si>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</si>
  <si>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</si>
  <si>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</si>
  <si>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</si>
  <si>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</si>
  <si>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</si>
  <si>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</si>
  <si>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</si>
  <si>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</si>
  <si>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</si>
  <si>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</si>
  <si>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</si>
  <si>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</si>
  <si>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</si>
  <si>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</si>
  <si>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</si>
  <si>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</si>
  <si>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</si>
  <si>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</si>
  <si>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</si>
  <si>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</si>
  <si>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</si>
  <si>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</si>
  <si>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</si>
  <si>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</si>
  <si>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</si>
  <si>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</si>
  <si>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</si>
  <si>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</si>
  <si>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</si>
  <si>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</si>
  <si>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</si>
  <si>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</si>
  <si>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</si>
  <si>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</si>
  <si>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</si>
  <si>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</si>
  <si>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</si>
  <si>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</si>
  <si>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</si>
  <si>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</si>
  <si>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</si>
  <si>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</si>
  <si>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</si>
  <si>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</si>
  <si>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</si>
  <si>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</si>
  <si>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</si>
  <si>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</si>
  <si>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</si>
  <si>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</si>
  <si>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</si>
  <si>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</si>
  <si>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</si>
  <si>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</si>
  <si>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</si>
  <si>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</si>
  <si>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</si>
  <si>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</si>
  <si>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</si>
  <si>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</si>
  <si>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</si>
  <si>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</si>
  <si>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</si>
  <si>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</si>
  <si>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</si>
  <si>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</si>
  <si>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</si>
  <si>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</si>
  <si>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</si>
  <si>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</si>
  <si>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</si>
  <si>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</si>
  <si>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</si>
  <si>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</si>
  <si>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</si>
  <si>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</si>
  <si>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</si>
  <si>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</si>
  <si>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</si>
  <si>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</si>
  <si>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</si>
  <si>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</si>
  <si>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</si>
  <si>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</si>
  <si>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</si>
  <si>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</si>
  <si>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</si>
  <si>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</si>
  <si>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</si>
  <si>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</si>
  <si>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</si>
  <si>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</si>
  <si>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</si>
  <si>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</si>
  <si>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</si>
  <si>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</si>
  <si>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</si>
  <si>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</si>
  <si>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</si>
  <si>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</si>
  <si>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</si>
  <si>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</si>
  <si>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</si>
  <si>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</si>
  <si>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</si>
  <si>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</si>
  <si>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</si>
  <si>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</si>
  <si>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</si>
  <si>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</si>
  <si>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</si>
  <si>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</si>
  <si>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</si>
  <si>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</si>
  <si>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</si>
  <si>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</si>
  <si>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</si>
  <si>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</si>
  <si>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</si>
  <si>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</si>
  <si>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</si>
  <si>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</si>
  <si>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</si>
  <si>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</si>
  <si>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</si>
  <si>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</si>
  <si>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</si>
  <si>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</si>
  <si>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</si>
  <si>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</si>
  <si>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</si>
  <si>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</si>
  <si>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</si>
  <si>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</si>
  <si>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</si>
  <si>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</si>
  <si>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</si>
  <si>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</si>
  <si>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</si>
  <si>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</si>
  <si>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</si>
  <si>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</si>
  <si>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</si>
  <si>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</si>
  <si>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</si>
  <si>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</si>
  <si>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</si>
  <si>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</si>
  <si>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</si>
  <si>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</si>
  <si>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</si>
  <si>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</si>
  <si>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</si>
  <si>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</si>
  <si>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</si>
  <si>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</si>
  <si>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</si>
  <si>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</si>
  <si>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</si>
  <si>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</si>
  <si>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</si>
  <si>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</si>
  <si>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</si>
  <si>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</si>
  <si>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0.1 Lô A, Lương Định Của Ấp 2, P. An Phú, Quận 2, TP. Hồ Chí Minh Việt Nam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</si>
  <si>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</si>
  <si>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</si>
  <si>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</si>
  <si>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</si>
  <si>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</si>
  <si>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</si>
  <si>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</si>
  <si>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</si>
  <si>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</si>
  <si>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</si>
  <si>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</si>
  <si>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</si>
  <si>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</si>
  <si>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</si>
  <si>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</si>
  <si>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</si>
  <si>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</si>
  <si>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</si>
  <si>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</si>
  <si>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</si>
  <si>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</si>
  <si>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</si>
  <si>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</si>
  <si>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</si>
  <si>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</si>
  <si>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</si>
  <si>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</si>
  <si>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</si>
  <si>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</si>
  <si>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</si>
  <si>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</si>
  <si>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</si>
  <si>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</si>
  <si>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</si>
  <si>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</si>
  <si>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</si>
  <si>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</si>
  <si>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</si>
  <si>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</si>
  <si>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</si>
  <si>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</si>
  <si>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</si>
  <si>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</si>
  <si>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</si>
  <si>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</si>
  <si>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</si>
  <si>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</si>
  <si>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</si>
  <si>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</si>
  <si>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</si>
  <si>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</si>
  <si>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</si>
  <si>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</si>
  <si>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</si>
  <si>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</si>
  <si>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</si>
  <si>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</si>
  <si>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</si>
  <si>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</si>
  <si>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</si>
  <si>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</si>
  <si>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</si>
  <si>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</si>
  <si>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</si>
  <si>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</si>
  <si>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</si>
  <si>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</si>
  <si>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</si>
  <si>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</si>
  <si>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</si>
  <si>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</si>
  <si>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</si>
  <si>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</si>
  <si>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</si>
  <si>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</si>
  <si>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</si>
  <si>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</si>
  <si>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</si>
  <si>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</si>
  <si>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</si>
  <si>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</si>
  <si>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</si>
  <si>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</si>
  <si>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</si>
  <si>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</si>
  <si>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</si>
  <si>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</si>
  <si>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</si>
  <si>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</si>
  <si>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</si>
  <si>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</si>
  <si>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</si>
  <si>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</si>
  <si>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</si>
  <si>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</si>
  <si>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</si>
  <si>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</si>
  <si>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</si>
  <si>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</si>
  <si>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</si>
  <si>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</si>
  <si>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</si>
  <si>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</si>
  <si>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</si>
  <si>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</si>
  <si>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</si>
  <si>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</si>
  <si>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</si>
  <si>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</si>
  <si>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</si>
  <si>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</si>
  <si>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</si>
  <si>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</si>
  <si>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</si>
  <si>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</si>
  <si>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</si>
  <si>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</si>
  <si>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</si>
  <si>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</si>
  <si>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</si>
  <si>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</si>
  <si>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</si>
  <si>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</si>
  <si>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</si>
  <si>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</si>
  <si>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</si>
  <si>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</si>
  <si>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</si>
  <si>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</si>
  <si>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</si>
  <si>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</si>
  <si>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</si>
  <si>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</si>
  <si>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</si>
  <si>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</si>
  <si>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</si>
  <si>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</si>
  <si>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</si>
  <si>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</si>
  <si>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</si>
  <si>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</si>
  <si>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</si>
  <si>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</si>
  <si>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</si>
  <si>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</si>
  <si>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</si>
  <si>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</si>
  <si>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</si>
  <si>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</si>
  <si>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</si>
  <si>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</si>
  <si>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</si>
  <si>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</si>
  <si>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</si>
  <si>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</si>
  <si>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</si>
  <si>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</si>
  <si>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</si>
  <si>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</si>
  <si>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</si>
  <si>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</si>
  <si>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</si>
  <si>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</si>
  <si>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</si>
  <si>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</si>
  <si>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</si>
  <si>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</si>
  <si>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</si>
  <si>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</si>
  <si>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</si>
  <si>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</si>
  <si>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</si>
  <si>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</si>
  <si>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</si>
  <si>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</si>
  <si>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</si>
  <si>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</si>
  <si>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</si>
  <si>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</si>
  <si>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</si>
  <si>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</si>
  <si>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</si>
  <si>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</si>
  <si>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</si>
  <si>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</si>
  <si>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</si>
  <si>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</si>
  <si>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</si>
  <si>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</si>
  <si>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</si>
  <si>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</si>
  <si>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</si>
  <si>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</si>
  <si>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</si>
  <si>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</si>
  <si>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</si>
  <si>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</si>
  <si>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</si>
  <si>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</si>
  <si>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</si>
  <si>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</si>
  <si>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</si>
  <si>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</si>
  <si>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</si>
  <si>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</si>
  <si>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</si>
  <si>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</si>
  <si>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</si>
  <si>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</si>
  <si>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</si>
  <si>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</si>
  <si>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</si>
  <si>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</si>
  <si>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</si>
  <si>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</si>
  <si>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</si>
  <si>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</si>
  <si>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</si>
  <si>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</si>
  <si>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</si>
  <si>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</si>
  <si>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</si>
  <si>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</si>
  <si>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</si>
  <si>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</si>
  <si>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</si>
  <si>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</si>
  <si>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</si>
  <si>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</si>
  <si>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</si>
  <si>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</si>
  <si>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</si>
  <si>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</si>
  <si>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</si>
  <si>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</si>
  <si>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</si>
  <si>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</si>
  <si>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</si>
  <si>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</si>
  <si>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</si>
  <si>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</si>
  <si>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</si>
  <si>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</si>
  <si>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</si>
  <si>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</si>
  <si>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</si>
  <si>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</si>
  <si>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</si>
  <si>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</si>
  <si>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</si>
  <si>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</si>
  <si>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</si>
  <si>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</si>
  <si>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</si>
  <si>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</si>
  <si>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</si>
  <si>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</si>
  <si>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</si>
  <si>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</si>
  <si>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</si>
  <si>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</si>
  <si>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</si>
  <si>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</si>
  <si>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</si>
  <si>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</si>
  <si>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</si>
  <si>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</si>
  <si>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</si>
  <si>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</si>
  <si>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</si>
  <si>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</si>
  <si>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</si>
  <si>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</si>
  <si>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</si>
  <si>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</si>
  <si>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</si>
  <si>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</si>
  <si>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</si>
  <si>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</si>
  <si>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</si>
  <si>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</si>
  <si>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</si>
  <si>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</si>
  <si>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</si>
  <si>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</si>
  <si>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</si>
  <si>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</si>
  <si>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</si>
  <si>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</si>
  <si>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</si>
  <si>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</si>
  <si>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</si>
  <si>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</si>
  <si>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</si>
  <si>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</si>
  <si>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</si>
  <si>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</si>
  <si>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</si>
  <si>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</si>
  <si>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</si>
  <si>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</si>
  <si>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</si>
  <si>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</si>
  <si>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</si>
  <si>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</si>
  <si>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</si>
  <si>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</si>
  <si>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</si>
  <si>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</si>
  <si>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</si>
  <si>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</si>
  <si>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</si>
  <si>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</si>
  <si>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</si>
  <si>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</si>
  <si>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</si>
  <si>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</si>
  <si>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</si>
  <si>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</si>
  <si>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</si>
  <si>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</si>
  <si>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</si>
  <si>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</si>
  <si>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</si>
  <si>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</si>
  <si>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</si>
  <si>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</si>
  <si>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</si>
  <si>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</si>
  <si>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</si>
  <si>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</si>
  <si>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</si>
  <si>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</si>
  <si>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</si>
  <si>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</si>
  <si>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</si>
  <si>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</si>
  <si>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</si>
  <si>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</si>
  <si>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</si>
  <si>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</si>
  <si>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</si>
  <si>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</si>
  <si>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</si>
  <si>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</si>
  <si>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</si>
  <si>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</si>
  <si>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</si>
  <si>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</si>
  <si>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</si>
  <si>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</si>
  <si>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</si>
  <si>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</si>
  <si>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</si>
  <si>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</si>
  <si>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</si>
  <si>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</si>
  <si>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</si>
  <si>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</si>
  <si>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</si>
  <si>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</si>
  <si>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</si>
  <si>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</si>
  <si>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</si>
  <si>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</si>
  <si>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</si>
  <si>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</si>
  <si>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</si>
  <si>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</si>
  <si>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</si>
  <si>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</si>
  <si>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</si>
  <si>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</si>
  <si>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</si>
  <si>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</si>
  <si>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</si>
  <si>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</si>
  <si>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</si>
  <si>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</si>
  <si>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</si>
  <si>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</si>
  <si>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</si>
  <si>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</si>
  <si>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</si>
  <si>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</si>
  <si>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</si>
  <si>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</si>
  <si>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</si>
  <si>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</si>
  <si>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</si>
  <si>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</si>
  <si>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</si>
  <si>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</si>
  <si>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</si>
  <si>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</si>
  <si>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</si>
  <si>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</si>
  <si>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</si>
  <si>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</si>
  <si>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</si>
  <si>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</si>
  <si>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</si>
  <si>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</si>
  <si>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</si>
  <si>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</si>
  <si>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</si>
  <si>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</si>
  <si>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</si>
  <si>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</si>
  <si>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</si>
  <si>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</si>
  <si>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</si>
  <si>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</si>
  <si>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</si>
  <si>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</si>
  <si>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</si>
  <si>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</si>
  <si>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</si>
  <si>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</si>
  <si>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</si>
  <si>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</si>
  <si>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</si>
  <si>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</si>
  <si>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</si>
  <si>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</si>
  <si>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</si>
  <si>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</si>
  <si>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</si>
  <si>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</si>
  <si>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</si>
  <si>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</si>
  <si>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</si>
  <si>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</si>
  <si>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</si>
  <si>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</si>
  <si>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</si>
  <si>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</si>
  <si>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</si>
  <si>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</si>
  <si>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</si>
  <si>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</si>
  <si>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</si>
  <si>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</si>
  <si>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</si>
  <si>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</si>
  <si>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</si>
  <si>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</si>
  <si>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</si>
  <si>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</si>
  <si>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</si>
  <si>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</si>
  <si>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</si>
  <si>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</si>
  <si>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</si>
  <si>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</si>
  <si>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</si>
  <si>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</si>
  <si>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</si>
  <si>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</si>
  <si>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</si>
  <si>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</si>
  <si>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</si>
  <si>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</si>
  <si>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</si>
  <si>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</si>
  <si>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</si>
  <si>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</si>
  <si>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</si>
  <si>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</si>
  <si>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</si>
  <si>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</si>
  <si>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</si>
  <si>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</si>
  <si>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</si>
  <si>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</si>
  <si>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</si>
  <si>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</si>
  <si>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</si>
  <si>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</si>
  <si>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</si>
  <si>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</si>
  <si>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</si>
  <si>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</si>
  <si>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</si>
  <si>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</si>
  <si>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</si>
  <si>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</si>
  <si>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</si>
  <si>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</si>
  <si>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</si>
  <si>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</si>
  <si>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</si>
  <si>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</si>
  <si>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</si>
  <si>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</si>
  <si>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</si>
  <si>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</si>
  <si>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</si>
  <si>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</si>
  <si>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</si>
  <si>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</si>
  <si>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</si>
  <si>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</si>
  <si>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</si>
  <si>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</si>
  <si>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</si>
  <si>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</si>
  <si>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</si>
  <si>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</si>
  <si>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</si>
  <si>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</si>
  <si>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</si>
  <si>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</si>
  <si>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</si>
  <si>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</si>
  <si>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</si>
  <si>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</si>
  <si>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</si>
  <si>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</si>
  <si>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</si>
  <si>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</si>
  <si>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</si>
  <si>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</si>
  <si>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</si>
  <si>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</si>
  <si>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</si>
  <si>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</si>
  <si>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</si>
  <si>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</si>
  <si>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</si>
  <si>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</si>
  <si>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</si>
  <si>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</si>
  <si>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</si>
  <si>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</si>
  <si>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</si>
  <si>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</si>
  <si>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</si>
  <si>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</si>
  <si>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</si>
  <si>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</si>
  <si>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</si>
  <si>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</si>
  <si>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</si>
  <si>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</si>
  <si>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</si>
  <si>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</si>
  <si>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</si>
  <si>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</si>
  <si>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</si>
  <si>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</si>
  <si>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</si>
  <si>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</si>
  <si>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</si>
  <si>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</si>
  <si>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</si>
  <si>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</si>
  <si>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</si>
  <si>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</si>
  <si>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</si>
  <si>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</si>
  <si>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</si>
  <si>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</si>
  <si>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</si>
  <si>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</si>
  <si>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</si>
  <si>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</si>
  <si>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</si>
  <si>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</si>
  <si>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</si>
  <si>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</si>
  <si>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</si>
  <si>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</si>
  <si>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</si>
  <si>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</si>
  <si>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</si>
  <si>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</si>
  <si>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</si>
  <si>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</si>
  <si>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</si>
  <si>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</si>
  <si>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</si>
  <si>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</si>
  <si>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</si>
  <si>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</si>
  <si>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</si>
  <si>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</si>
  <si>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</si>
  <si>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</si>
  <si>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</si>
  <si>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</si>
  <si>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</si>
  <si>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</si>
  <si>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</si>
  <si>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</si>
  <si>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</si>
  <si>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</si>
  <si>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</si>
  <si>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</si>
  <si>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</si>
  <si>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</si>
  <si>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</si>
  <si>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</si>
  <si>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</si>
  <si>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</si>
  <si>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</si>
  <si>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</si>
  <si>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</si>
  <si>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</si>
  <si>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</si>
  <si>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</si>
  <si>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</si>
  <si>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</si>
  <si>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</si>
  <si>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</si>
  <si>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</si>
  <si>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</si>
  <si>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</si>
  <si>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</si>
  <si>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</si>
  <si>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</si>
  <si>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</si>
  <si>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</si>
  <si>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</si>
  <si>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</si>
  <si>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</si>
  <si>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</si>
  <si>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</si>
  <si>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</si>
  <si>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</si>
  <si>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</si>
  <si>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</si>
  <si>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</si>
  <si>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</si>
  <si>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</si>
  <si>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</si>
  <si>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</si>
  <si>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</si>
  <si>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</si>
  <si>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</si>
  <si>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</si>
  <si>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</si>
  <si>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</si>
  <si>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</si>
  <si>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</si>
  <si>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</si>
  <si>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</si>
  <si>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</si>
  <si>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</si>
  <si>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</si>
  <si>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</si>
  <si>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</si>
  <si>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</si>
  <si>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</si>
  <si>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</si>
  <si>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</si>
  <si>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</si>
  <si>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</si>
  <si>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</si>
  <si>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</si>
  <si>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</si>
  <si>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</si>
  <si>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</si>
  <si>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</si>
  <si>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</si>
  <si>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</si>
  <si>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</si>
  <si>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</si>
  <si>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</si>
  <si>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</si>
  <si>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</si>
  <si>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</si>
  <si>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</si>
  <si>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</si>
  <si>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</si>
  <si>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</si>
  <si>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</si>
  <si>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</si>
  <si>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</si>
  <si>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</si>
  <si>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</si>
  <si>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</si>
  <si>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</si>
  <si>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</si>
  <si>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</si>
  <si>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</si>
  <si>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</si>
  <si>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</si>
  <si>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</si>
  <si>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</si>
  <si>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</si>
  <si>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</si>
  <si>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</si>
  <si>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</si>
  <si>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</si>
  <si>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</si>
  <si>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</si>
  <si>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</si>
  <si>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</si>
  <si>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</si>
  <si>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</si>
  <si>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</si>
  <si>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</si>
  <si>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</si>
  <si>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</si>
  <si>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</si>
  <si>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</si>
  <si>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</si>
  <si>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</si>
  <si>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</si>
  <si>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</si>
  <si>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</si>
  <si>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</si>
  <si>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</si>
  <si>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</si>
  <si>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</si>
  <si>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</si>
  <si>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</si>
  <si>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</si>
  <si>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</si>
  <si>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</si>
  <si>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</si>
  <si>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</si>
  <si>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</si>
  <si>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</si>
  <si>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</si>
  <si>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</si>
  <si>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</si>
  <si>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</si>
  <si>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</si>
  <si>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</si>
  <si>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</si>
  <si>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</si>
  <si>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</si>
  <si>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</si>
  <si>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</si>
  <si>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</si>
  <si>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</si>
  <si>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</si>
  <si>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</si>
  <si>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</si>
  <si>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</si>
  <si>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</si>
  <si>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</si>
  <si>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</si>
  <si>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</si>
  <si>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</si>
  <si>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</si>
  <si>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</si>
  <si>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</si>
  <si>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</si>
  <si>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</si>
  <si>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</si>
  <si>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</si>
  <si>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</si>
  <si>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</si>
  <si>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</si>
  <si>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</si>
  <si>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</si>
  <si>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</si>
  <si>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</si>
  <si>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</si>
  <si>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</si>
  <si>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</si>
  <si>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</si>
  <si>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</si>
  <si>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</si>
  <si>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</si>
  <si>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</si>
  <si>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</si>
  <si>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</si>
  <si>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</si>
  <si>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</si>
  <si>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</si>
  <si>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</si>
  <si>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</si>
  <si>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</si>
  <si>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</si>
  <si>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</si>
  <si>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</si>
  <si>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</si>
  <si>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</si>
  <si>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</si>
  <si>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</si>
  <si>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</si>
  <si>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</si>
  <si>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</si>
  <si>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</si>
  <si>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</si>
  <si>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</si>
  <si>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</si>
  <si>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</si>
  <si>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</si>
  <si>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</si>
  <si>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</si>
  <si>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</si>
  <si>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</si>
  <si>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</si>
  <si>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</si>
  <si>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</si>
  <si>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</si>
  <si>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</si>
  <si>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</si>
  <si>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</si>
  <si>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</si>
  <si>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</si>
  <si>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</si>
  <si>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</si>
  <si>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</si>
  <si>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</si>
  <si>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</si>
  <si>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</si>
  <si>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</si>
  <si>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</si>
  <si>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</si>
  <si>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</si>
  <si>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</si>
  <si>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</si>
  <si>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</si>
  <si>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</si>
  <si>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</si>
  <si>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</si>
  <si>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</si>
  <si>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</si>
  <si>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</si>
  <si>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</si>
  <si>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</si>
  <si>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</si>
  <si>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</si>
  <si>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</si>
  <si>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</si>
  <si>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</si>
  <si>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</si>
  <si>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</si>
  <si>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</si>
  <si>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</si>
  <si>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</si>
  <si>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</si>
  <si>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</si>
  <si>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</si>
  <si>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</si>
  <si>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</si>
  <si>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</si>
  <si>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</si>
  <si>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</si>
  <si>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</si>
  <si>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</si>
  <si>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</si>
  <si>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</si>
  <si>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</si>
  <si>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</si>
  <si>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</si>
  <si>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</si>
  <si>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</si>
  <si>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</si>
  <si>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</si>
  <si>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</si>
  <si>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</si>
  <si>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</si>
  <si>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</si>
  <si>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</si>
  <si>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</si>
  <si>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</si>
  <si>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</si>
  <si>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</si>
  <si>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</si>
  <si>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</si>
  <si>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</si>
  <si>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</si>
  <si>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</si>
  <si>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</si>
  <si>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</si>
  <si>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</si>
  <si>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</si>
  <si>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</si>
  <si>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</si>
  <si>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</si>
  <si>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</si>
  <si>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</si>
  <si>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</si>
  <si>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</si>
  <si>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</si>
  <si>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</si>
  <si>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</si>
  <si>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</si>
  <si>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</si>
  <si>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</si>
  <si>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</si>
  <si>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</si>
  <si>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</si>
  <si>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</si>
  <si>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</si>
  <si>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</si>
  <si>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</si>
  <si>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</si>
  <si>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</si>
  <si>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</si>
  <si>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</si>
  <si>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</si>
  <si>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</si>
  <si>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</si>
  <si>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</si>
  <si>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</si>
  <si>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</si>
  <si>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</si>
  <si>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</si>
  <si>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</si>
  <si>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</si>
  <si>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</si>
  <si>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</si>
  <si>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</si>
  <si>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</si>
  <si>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</si>
  <si>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</si>
  <si>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</si>
  <si>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</si>
  <si>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</si>
  <si>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</si>
  <si>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</si>
  <si>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</si>
  <si>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</si>
  <si>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</si>
  <si>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</si>
  <si>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</si>
  <si>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</si>
  <si>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</si>
  <si>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</si>
  <si>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</si>
  <si>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</si>
  <si>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</si>
  <si>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</si>
  <si>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</si>
  <si>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</si>
  <si>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</si>
  <si>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</si>
  <si>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</si>
  <si>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</si>
  <si>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</si>
  <si>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</si>
  <si>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</si>
  <si>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</si>
  <si>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</si>
  <si>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</si>
  <si>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</si>
  <si>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</si>
  <si>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</si>
  <si>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</si>
  <si>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</si>
  <si>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</si>
  <si>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</si>
  <si>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</si>
  <si>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</si>
  <si>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</si>
  <si>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</si>
  <si>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</si>
  <si>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</si>
  <si>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</si>
  <si>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</si>
  <si>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</si>
  <si>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</si>
  <si>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</si>
  <si>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</si>
  <si>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</si>
  <si>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</si>
  <si>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</si>
  <si>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</si>
  <si>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</si>
  <si>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</si>
  <si>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</si>
  <si>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</si>
  <si>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</si>
  <si>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</si>
  <si>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</si>
  <si>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</si>
  <si>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</si>
  <si>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</si>
  <si>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</si>
  <si>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</si>
  <si>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</si>
  <si>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</si>
  <si>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</si>
  <si>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</si>
  <si>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</si>
  <si>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</si>
  <si>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</si>
  <si>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</si>
  <si>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</si>
  <si>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</si>
  <si>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</si>
  <si>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</si>
  <si>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</si>
  <si>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</si>
  <si>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</si>
  <si>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</si>
  <si>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</si>
  <si>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</si>
  <si>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</si>
  <si>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</si>
  <si>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</si>
  <si>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</si>
  <si>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</si>
  <si>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</si>
  <si>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</si>
  <si>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</si>
  <si>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</si>
  <si>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</si>
  <si>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</si>
  <si>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</si>
  <si>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</si>
  <si>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</si>
  <si>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</si>
  <si>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</si>
  <si>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</si>
  <si>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</si>
  <si>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</si>
  <si>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</si>
  <si>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</si>
  <si>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</si>
  <si>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</si>
  <si>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</si>
  <si>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</si>
  <si>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</si>
  <si>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</si>
  <si>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</si>
  <si>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</si>
  <si>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</si>
  <si>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</si>
  <si>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</si>
  <si>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</si>
  <si>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</si>
  <si>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</si>
  <si>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</si>
  <si>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</si>
  <si>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</si>
  <si>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</si>
  <si>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</si>
  <si>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</si>
  <si>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</si>
  <si>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</si>
  <si>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</si>
  <si>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</si>
  <si>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</si>
  <si>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</si>
  <si>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</si>
  <si>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</si>
  <si>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</si>
  <si>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</si>
  <si>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</si>
  <si>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</si>
  <si>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</si>
  <si>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</si>
  <si>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</si>
  <si>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</si>
  <si>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</si>
  <si>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</si>
  <si>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</si>
  <si>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</si>
  <si>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</si>
  <si>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</si>
  <si>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</si>
  <si>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</si>
  <si>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</si>
  <si>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</si>
  <si>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</si>
  <si>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</si>
  <si>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</si>
  <si>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</si>
  <si>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</si>
  <si>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</si>
  <si>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</si>
  <si>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</si>
  <si>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</si>
  <si>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</si>
  <si>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</si>
  <si>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</si>
  <si>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</si>
  <si>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</si>
  <si>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</si>
  <si>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</si>
  <si>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</si>
  <si>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</si>
  <si>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</si>
  <si>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</si>
  <si>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</si>
  <si>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</si>
  <si>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</si>
  <si>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</si>
  <si>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</si>
  <si>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</si>
  <si>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</si>
  <si>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</si>
  <si>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</si>
  <si>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</si>
  <si>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</si>
  <si>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</si>
  <si>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</si>
  <si>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</si>
  <si>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</si>
  <si>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</si>
  <si>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</si>
  <si>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</si>
  <si>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</si>
  <si>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</si>
  <si>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</si>
  <si>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</si>
  <si>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</si>
  <si>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</si>
  <si>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</si>
  <si>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</si>
  <si>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</si>
  <si>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</si>
  <si>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</si>
  <si>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</si>
  <si>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</si>
  <si>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</si>
  <si>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</si>
  <si>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</si>
  <si>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</si>
  <si>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</si>
  <si>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</si>
  <si>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</si>
  <si>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</si>
  <si>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</si>
  <si>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</si>
  <si>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</si>
  <si>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</si>
  <si>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</si>
  <si>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</si>
  <si>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</si>
  <si>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</si>
  <si>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</si>
  <si>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</si>
  <si>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</si>
  <si>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</si>
  <si>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</si>
  <si>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</si>
  <si>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</si>
  <si>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</si>
  <si>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</si>
  <si>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</si>
  <si>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</si>
  <si>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</si>
  <si>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</si>
  <si>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</si>
  <si>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</si>
  <si>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</si>
  <si>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</si>
  <si>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</si>
  <si>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</si>
  <si>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</si>
  <si>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</si>
  <si>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</si>
  <si>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</si>
  <si>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</si>
  <si>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</si>
  <si>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</si>
  <si>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</si>
  <si>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</si>
  <si>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</si>
  <si>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</si>
  <si>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</si>
  <si>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</si>
  <si>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</si>
  <si>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</si>
  <si>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</si>
  <si>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</si>
  <si>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</si>
  <si>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</si>
  <si>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</si>
  <si>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</si>
  <si>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</si>
  <si>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</si>
  <si>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</si>
  <si>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</si>
  <si>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</si>
  <si>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</si>
  <si>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</si>
  <si>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</si>
  <si>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</si>
  <si>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</si>
  <si>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</si>
  <si>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</si>
  <si>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</si>
  <si>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</si>
  <si>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</si>
  <si>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</si>
  <si>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</si>
  <si>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</si>
  <si>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</si>
  <si>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</si>
  <si>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</si>
  <si>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</si>
  <si>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</si>
  <si>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</si>
  <si>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</si>
  <si>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</si>
  <si>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</si>
  <si>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</si>
  <si>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</si>
  <si>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</si>
  <si>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</si>
  <si>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</si>
  <si>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</si>
  <si>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</si>
  <si>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</si>
  <si>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</si>
  <si>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</si>
  <si>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</si>
  <si>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</si>
  <si>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</si>
  <si>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</si>
  <si>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</si>
  <si>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</si>
  <si>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</si>
  <si>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</si>
  <si>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</si>
  <si>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</si>
  <si>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</si>
  <si>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</si>
  <si>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</si>
  <si>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</si>
  <si>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</si>
  <si>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</si>
  <si>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</si>
  <si>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</si>
  <si>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</si>
  <si>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</si>
  <si>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</si>
  <si>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</si>
  <si>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</si>
  <si>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</si>
  <si>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</si>
  <si>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</si>
  <si>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</si>
  <si>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</si>
  <si>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</si>
  <si>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</si>
  <si>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</si>
  <si>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</si>
  <si>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</si>
  <si>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</si>
  <si>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</si>
  <si>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</si>
  <si>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</si>
  <si>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</si>
  <si>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</si>
  <si>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</si>
  <si>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</si>
  <si>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</si>
  <si>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</si>
  <si>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</si>
  <si>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</si>
  <si>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</si>
  <si>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</si>
  <si>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</si>
  <si>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</si>
  <si>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</si>
  <si>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</si>
  <si>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</si>
  <si>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</si>
  <si>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</si>
  <si>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</si>
  <si>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</si>
  <si>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</si>
  <si>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</si>
  <si>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</si>
  <si>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</si>
  <si>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</si>
  <si>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</si>
  <si>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</si>
  <si>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</si>
  <si>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</si>
  <si>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</si>
  <si>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</si>
  <si>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</si>
  <si>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</si>
  <si>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</si>
  <si>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</si>
  <si>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</si>
  <si>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</si>
  <si>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</si>
  <si>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</si>
  <si>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</si>
  <si>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</si>
  <si>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</si>
  <si>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</si>
  <si>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</si>
  <si>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</si>
  <si>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</si>
  <si>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</si>
  <si>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</si>
  <si>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</si>
  <si>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</si>
  <si>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</si>
  <si>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</si>
  <si>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</si>
  <si>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</si>
  <si>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</si>
  <si>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</si>
  <si>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</si>
  <si>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</si>
  <si>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</si>
  <si>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</si>
  <si>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</si>
  <si>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</si>
  <si>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</si>
  <si>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</si>
  <si>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</si>
  <si>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</si>
  <si>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</si>
  <si>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</si>
  <si>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</si>
  <si>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</si>
  <si>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</si>
  <si>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</si>
  <si>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</si>
  <si>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</si>
  <si>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</si>
  <si>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</si>
  <si>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</si>
  <si>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</si>
  <si>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</si>
  <si>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</si>
  <si>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</si>
  <si>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</si>
  <si>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</si>
  <si>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</si>
  <si>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</si>
  <si>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</si>
  <si>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</si>
  <si>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</si>
  <si>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</si>
  <si>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</si>
  <si>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</si>
  <si>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</si>
  <si>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</si>
  <si>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</si>
  <si>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</si>
  <si>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</si>
  <si>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</si>
  <si>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</si>
  <si>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</si>
  <si>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</si>
  <si>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</si>
  <si>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</si>
  <si>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</si>
  <si>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</si>
  <si>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</si>
  <si>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</si>
  <si>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</si>
  <si>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</si>
  <si>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</si>
  <si>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</si>
  <si>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</si>
  <si>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</si>
  <si>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</si>
  <si>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</si>
  <si>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</si>
  <si>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</si>
  <si>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</si>
  <si>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</si>
  <si>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</si>
  <si>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</si>
  <si>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</si>
  <si>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</si>
  <si>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</si>
  <si>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</si>
  <si>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</si>
  <si>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</si>
  <si>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</si>
  <si>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</si>
  <si>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</si>
  <si>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</si>
  <si>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</si>
  <si>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</si>
  <si>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</si>
  <si>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</si>
  <si>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</si>
  <si>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</si>
  <si>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</si>
  <si>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</si>
  <si>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</si>
  <si>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</si>
  <si>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</si>
  <si>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</si>
  <si>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</si>
  <si>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</si>
  <si>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</si>
  <si>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</si>
  <si>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</si>
  <si>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</si>
  <si>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</si>
  <si>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</si>
  <si>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</si>
  <si>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</si>
  <si>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</si>
  <si>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</si>
  <si>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</si>
  <si>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</si>
  <si>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</si>
  <si>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</si>
  <si>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</si>
  <si>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</si>
  <si>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</si>
  <si>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</si>
  <si>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</si>
  <si>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</si>
  <si>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</si>
  <si>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</si>
  <si>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</si>
  <si>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</si>
  <si>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</si>
  <si>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</si>
  <si>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</si>
  <si>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</si>
  <si>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</si>
  <si>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</si>
  <si>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</si>
  <si>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</si>
  <si>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</si>
  <si>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</si>
  <si>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</si>
  <si>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</si>
  <si>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</si>
  <si>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</si>
  <si>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</si>
  <si>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</si>
  <si>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</si>
  <si>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</si>
  <si>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</si>
  <si>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</si>
  <si>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</si>
  <si>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</si>
  <si>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</si>
  <si>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</si>
  <si>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</si>
  <si>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</si>
  <si>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</si>
  <si>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</si>
  <si>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</si>
  <si>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</si>
  <si>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</si>
  <si>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</si>
  <si>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</si>
  <si>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</si>
  <si>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</si>
  <si>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</si>
  <si>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</si>
  <si>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</si>
  <si>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</si>
  <si>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</si>
  <si>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</si>
  <si>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</si>
  <si>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</si>
  <si>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</si>
  <si>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</si>
  <si>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</si>
  <si>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</si>
  <si>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</si>
  <si>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</si>
  <si>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</si>
  <si>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</si>
  <si>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</si>
  <si>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</si>
  <si>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</si>
  <si>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</si>
  <si>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</si>
  <si>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</si>
  <si>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</si>
  <si>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</si>
  <si>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</si>
  <si>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</si>
  <si>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</si>
  <si>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</si>
  <si>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</si>
  <si>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</si>
  <si>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</si>
  <si>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</si>
  <si>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</si>
  <si>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</si>
  <si>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</si>
  <si>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</si>
  <si>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</si>
  <si>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</si>
  <si>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</si>
  <si>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</si>
  <si>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</si>
  <si>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</si>
  <si>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</si>
  <si>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</si>
  <si>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</si>
  <si>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</si>
  <si>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</si>
  <si>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</si>
  <si>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</si>
  <si>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</si>
  <si>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</si>
  <si>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</si>
  <si>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</si>
  <si>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</si>
  <si>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</si>
  <si>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</si>
  <si>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</si>
  <si>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</si>
  <si>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</si>
  <si>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</si>
  <si>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</si>
  <si>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</si>
  <si>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</si>
  <si>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</si>
  <si>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</si>
  <si>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</si>
  <si>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</si>
  <si>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</si>
  <si>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</si>
  <si>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</si>
  <si>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</si>
  <si>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</si>
  <si>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</si>
  <si>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</si>
  <si>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</si>
  <si>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</si>
  <si>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</si>
  <si>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</si>
  <si>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</si>
  <si>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</si>
  <si>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</si>
  <si>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</si>
  <si>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</si>
  <si>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</si>
  <si>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</si>
  <si>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</si>
  <si>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</si>
  <si>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</si>
  <si>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</si>
  <si>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</si>
  <si>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</si>
  <si>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</si>
  <si>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</si>
  <si>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</si>
  <si>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</si>
  <si>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</si>
  <si>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</si>
  <si>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</si>
  <si>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</si>
  <si>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</si>
  <si>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</si>
  <si>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</si>
  <si>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</si>
  <si>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</si>
  <si>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</si>
  <si>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</si>
  <si>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</si>
  <si>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</si>
  <si>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</si>
  <si>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</si>
  <si>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</si>
  <si>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</si>
  <si>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</si>
  <si>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</si>
  <si>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</si>
  <si>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</si>
  <si>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</si>
  <si>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</si>
  <si>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</si>
  <si>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</si>
  <si>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</si>
  <si>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</si>
  <si>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</si>
  <si>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</si>
  <si>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</si>
  <si>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</si>
  <si>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</si>
  <si>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</si>
  <si>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</si>
  <si>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</si>
  <si>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</si>
  <si>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</si>
  <si>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</si>
  <si>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</si>
  <si>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</si>
  <si>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</si>
  <si>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</si>
  <si>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</si>
  <si>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</si>
  <si>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</si>
  <si>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</si>
  <si>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</si>
  <si>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</si>
  <si>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</si>
  <si>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</si>
  <si>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</si>
  <si>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</si>
  <si>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</si>
  <si>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</si>
  <si>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</si>
  <si>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</si>
  <si>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</si>
  <si>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</si>
  <si>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</si>
  <si>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</si>
  <si>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</si>
  <si>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</si>
  <si>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</si>
  <si>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</si>
  <si>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</si>
  <si>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</si>
  <si>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</si>
  <si>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</si>
  <si>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</si>
  <si>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</si>
  <si>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</si>
  <si>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</si>
  <si>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</si>
  <si>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</si>
  <si>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</si>
  <si>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</si>
  <si>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</si>
  <si>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</si>
  <si>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</si>
  <si>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</si>
  <si>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</si>
  <si>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</si>
  <si>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</si>
  <si>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</si>
  <si>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</si>
  <si>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</si>
  <si>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</si>
  <si>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</si>
  <si>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</si>
  <si>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</si>
  <si>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</si>
  <si>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</si>
  <si>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</si>
  <si>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</si>
  <si>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</si>
  <si>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</si>
  <si>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</si>
  <si>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</si>
  <si>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</si>
  <si>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</si>
  <si>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</si>
  <si>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</si>
  <si>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</si>
  <si>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</si>
  <si>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</si>
  <si>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</si>
  <si>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</si>
  <si>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</si>
  <si>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</si>
  <si>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</si>
  <si>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</si>
  <si>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</si>
  <si>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</si>
  <si>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</si>
  <si>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</si>
  <si>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</si>
  <si>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</si>
  <si>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</si>
  <si>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</si>
  <si>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</si>
  <si>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</si>
  <si>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</si>
  <si>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</si>
  <si>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</si>
  <si>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</si>
  <si>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</si>
  <si>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</si>
  <si>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</si>
  <si>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</si>
  <si>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</si>
  <si>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</si>
  <si>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</si>
  <si>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</si>
  <si>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</si>
  <si>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</si>
  <si>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</si>
  <si>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</si>
  <si>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</si>
  <si>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</si>
  <si>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</si>
  <si>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</si>
  <si>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</si>
  <si>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</si>
  <si>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</si>
  <si>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</si>
  <si>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</si>
  <si>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</si>
  <si>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</si>
  <si>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</si>
  <si>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</si>
  <si>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</si>
  <si>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</si>
  <si>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</si>
  <si>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</si>
  <si>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</si>
  <si>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</si>
  <si>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</si>
  <si>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</si>
  <si>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</si>
  <si>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</si>
  <si>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</si>
  <si>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</si>
  <si>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</si>
  <si>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</si>
  <si>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</si>
  <si>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</si>
  <si>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</si>
  <si>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</si>
  <si>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</si>
  <si>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</si>
  <si>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</si>
  <si>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</si>
  <si>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</si>
  <si>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</si>
  <si>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</si>
  <si>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</si>
  <si>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</si>
  <si>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</si>
  <si>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</si>
  <si>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</si>
  <si>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</si>
  <si>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</si>
  <si>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</si>
  <si>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</si>
  <si>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</si>
  <si>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</si>
  <si>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</si>
  <si>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</si>
  <si>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</si>
  <si>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</si>
  <si>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</si>
  <si>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</si>
  <si>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</si>
  <si>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</si>
  <si>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</si>
  <si>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</si>
  <si>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</si>
  <si>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</si>
  <si>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</si>
  <si>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</si>
  <si>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</si>
  <si>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</si>
  <si>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</si>
  <si>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</si>
  <si>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</si>
  <si>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</si>
  <si>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</si>
  <si>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</si>
  <si>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</si>
  <si>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</si>
  <si>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</si>
  <si>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</si>
  <si>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</si>
  <si>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</si>
  <si>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</si>
  <si>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</si>
  <si>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</si>
  <si>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</si>
  <si>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</si>
  <si>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</si>
  <si>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</si>
  <si>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</si>
  <si>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</si>
  <si>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</si>
  <si>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</si>
  <si>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</si>
  <si>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</si>
  <si>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</si>
  <si>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</si>
  <si>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</si>
  <si>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</si>
  <si>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</si>
  <si>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</si>
  <si>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</si>
  <si>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</si>
  <si>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</si>
  <si>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</si>
  <si>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</si>
  <si>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</si>
  <si>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</si>
  <si>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</si>
  <si>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</si>
  <si>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</si>
  <si>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</si>
  <si>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</si>
  <si>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</si>
  <si>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</si>
  <si>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</si>
  <si>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</si>
  <si>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</si>
  <si>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</si>
  <si>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</si>
  <si>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</si>
  <si>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</si>
  <si>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</si>
  <si>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</si>
  <si>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</si>
  <si>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</si>
  <si>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</si>
  <si>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</si>
  <si>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</si>
  <si>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</si>
  <si>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</si>
  <si>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</si>
  <si>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</si>
  <si>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</si>
  <si>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</si>
  <si>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</si>
  <si>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</si>
  <si>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</si>
  <si>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</si>
  <si>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</si>
  <si>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</si>
  <si>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</si>
  <si>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</si>
  <si>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</si>
  <si>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</si>
  <si>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</si>
  <si>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</si>
  <si>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</si>
  <si>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</si>
  <si>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</si>
  <si>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</si>
  <si>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</si>
  <si>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</si>
  <si>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</si>
  <si>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</si>
  <si>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</si>
  <si>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</si>
  <si>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</si>
  <si>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</si>
  <si>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</si>
  <si>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</si>
  <si>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</si>
  <si>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</si>
  <si>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</si>
  <si>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</si>
  <si>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</si>
  <si>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</si>
  <si>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</si>
  <si>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</si>
  <si>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</si>
  <si>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</si>
  <si>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</si>
  <si>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</si>
  <si>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</si>
  <si>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</si>
  <si>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</si>
  <si>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</si>
  <si>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</si>
  <si>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</si>
  <si>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</si>
  <si>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</si>
  <si>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</si>
  <si>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</si>
  <si>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</si>
  <si>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</si>
  <si>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</si>
  <si>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</si>
  <si>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</si>
  <si>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</si>
  <si>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</si>
  <si>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</si>
  <si>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</si>
  <si>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</si>
  <si>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</si>
  <si>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</si>
  <si>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</si>
  <si>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</si>
  <si>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</si>
  <si>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</si>
  <si>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</si>
  <si>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</si>
  <si>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</si>
  <si>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</si>
  <si>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</si>
  <si>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</si>
  <si>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</si>
  <si>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</si>
  <si>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</si>
  <si>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</si>
  <si>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</si>
  <si>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</si>
  <si>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</si>
  <si>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</si>
  <si>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</si>
  <si>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</si>
  <si>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</si>
  <si>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</si>
  <si>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</si>
  <si>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</si>
  <si>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</si>
  <si>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</si>
  <si>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</si>
  <si>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</si>
  <si>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</si>
  <si>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</si>
  <si>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</si>
  <si>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</si>
  <si>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</si>
  <si>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</si>
  <si>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</si>
  <si>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</si>
  <si>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</si>
  <si>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</si>
  <si>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</si>
  <si>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</si>
  <si>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</si>
  <si>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</si>
  <si>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</si>
  <si>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</si>
  <si>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</si>
  <si>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</si>
  <si>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</si>
  <si>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</si>
  <si>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</si>
  <si>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</si>
  <si>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</si>
  <si>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</si>
  <si>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</si>
  <si>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</si>
  <si>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</si>
  <si>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</si>
  <si>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</si>
  <si>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</si>
  <si>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</si>
  <si>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</si>
  <si>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</si>
  <si>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</si>
  <si>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</si>
  <si>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</si>
  <si>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</si>
  <si>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</si>
  <si>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</si>
  <si>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</si>
  <si>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</si>
  <si>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</si>
  <si>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</si>
  <si>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</si>
  <si>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</si>
  <si>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</si>
  <si>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</si>
  <si>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</si>
  <si>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</si>
  <si>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</si>
  <si>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</si>
  <si>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</si>
  <si>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</si>
  <si>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</si>
  <si>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</si>
  <si>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</si>
  <si>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</si>
  <si>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</si>
  <si>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</si>
  <si>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</si>
  <si>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</si>
  <si>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</si>
  <si>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</si>
  <si>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</si>
  <si>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</si>
  <si>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</si>
  <si>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</si>
  <si>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</si>
  <si>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</si>
  <si>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</si>
  <si>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</si>
  <si>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</si>
  <si>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</si>
  <si>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</si>
  <si>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</si>
  <si>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</si>
  <si>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</si>
  <si>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</si>
  <si>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</si>
  <si>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</si>
  <si>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</si>
  <si>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</si>
  <si>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</si>
  <si>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</si>
  <si>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</si>
  <si>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</si>
  <si>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</si>
  <si>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</si>
  <si>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</si>
  <si>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</si>
  <si>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</si>
  <si>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</si>
  <si>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</si>
  <si>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</si>
  <si>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</si>
  <si>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</si>
  <si>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</si>
  <si>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</si>
  <si>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</si>
  <si>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</si>
  <si>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</si>
  <si>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</si>
  <si>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</si>
  <si>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</si>
  <si>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</si>
  <si>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</si>
  <si>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</si>
  <si>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</si>
  <si>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</si>
  <si>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</si>
  <si>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</si>
  <si>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</si>
  <si>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</si>
  <si>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</si>
  <si>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</si>
  <si>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</si>
  <si>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</si>
  <si>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</si>
  <si>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</si>
  <si>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</si>
  <si>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</si>
  <si>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</si>
  <si>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</si>
  <si>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</si>
  <si>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</si>
  <si>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</si>
  <si>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</si>
  <si>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</si>
  <si>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</si>
  <si>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</si>
  <si>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</si>
  <si>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</si>
  <si>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</si>
  <si>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</si>
  <si>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</si>
  <si>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</si>
  <si>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</si>
  <si>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</si>
  <si>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</si>
  <si>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</si>
  <si>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</si>
  <si>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</si>
  <si>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</si>
  <si>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</si>
  <si>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</si>
  <si>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</si>
  <si>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</si>
  <si>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</si>
  <si>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</si>
  <si>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</si>
  <si>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</si>
  <si>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</si>
  <si>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</si>
  <si>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</si>
  <si>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</si>
  <si>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</si>
  <si>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</si>
  <si>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</si>
  <si>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</si>
  <si>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</si>
  <si>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</si>
  <si>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</si>
  <si>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</si>
  <si>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</si>
  <si>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</si>
  <si>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</si>
  <si>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</si>
  <si>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</si>
  <si>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</si>
  <si>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</si>
  <si>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</si>
  <si>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</si>
  <si>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</si>
  <si>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</si>
  <si>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</si>
  <si>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</si>
  <si>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</si>
  <si>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</si>
  <si>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</si>
  <si>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</si>
  <si>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</si>
  <si>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</si>
  <si>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</si>
  <si>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</si>
  <si>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</si>
  <si>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</si>
  <si>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</si>
  <si>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</si>
  <si>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</si>
  <si>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</si>
  <si>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</si>
  <si>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</si>
  <si>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</si>
  <si>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</si>
  <si>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</si>
  <si>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</si>
  <si>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</si>
  <si>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</si>
  <si>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</si>
  <si>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</si>
  <si>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</si>
  <si>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</si>
  <si>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</si>
  <si>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</si>
  <si>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</si>
  <si>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</si>
  <si>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</si>
  <si>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</si>
  <si>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</si>
  <si>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</si>
  <si>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</si>
  <si>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</si>
  <si>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</si>
  <si>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</si>
  <si>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</si>
  <si>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</si>
  <si>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</si>
  <si>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</si>
  <si>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</si>
  <si>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</si>
  <si>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</si>
  <si>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</si>
  <si>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</si>
  <si>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</si>
  <si>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</si>
  <si>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</si>
  <si>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</si>
  <si>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</si>
  <si>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</si>
  <si>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</si>
  <si>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</si>
  <si>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</si>
  <si>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</si>
  <si>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</si>
  <si>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</si>
  <si>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</si>
  <si>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</si>
  <si>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</si>
  <si>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</si>
  <si>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</si>
  <si>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</si>
  <si>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</si>
  <si>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</si>
  <si>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</si>
  <si>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</si>
  <si>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</si>
  <si>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</si>
  <si>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</si>
  <si>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</si>
  <si>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</si>
  <si>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</si>
  <si>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</si>
  <si>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</si>
  <si>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</si>
  <si>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</si>
  <si>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</si>
  <si>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</si>
  <si>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</si>
  <si>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</si>
  <si>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</si>
  <si>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</si>
  <si>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</si>
  <si>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</si>
  <si>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</si>
  <si>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</si>
  <si>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</si>
  <si>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</si>
  <si>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</si>
  <si>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</si>
  <si>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</si>
  <si>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</si>
  <si>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</si>
  <si>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</si>
  <si>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</si>
  <si>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</si>
  <si>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</si>
  <si>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</si>
  <si>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</si>
  <si>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</si>
  <si>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</si>
  <si>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</si>
  <si>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</si>
  <si>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</si>
  <si>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</si>
  <si>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</si>
  <si>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</si>
  <si>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</si>
  <si>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</si>
  <si>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</si>
  <si>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</si>
  <si>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</si>
  <si>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</si>
  <si>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</si>
  <si>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</si>
  <si>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</si>
  <si>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</si>
  <si>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</si>
  <si>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</si>
  <si>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</si>
  <si>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</si>
  <si>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</si>
  <si>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</si>
  <si>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</si>
  <si>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</si>
  <si>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</si>
  <si>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</si>
  <si>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</si>
  <si>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</si>
  <si>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</si>
  <si>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</si>
  <si>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</si>
  <si>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</si>
  <si>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</si>
  <si>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</si>
  <si>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</si>
  <si>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</si>
  <si>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</si>
  <si>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</si>
  <si>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</si>
  <si>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</si>
  <si>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</si>
  <si>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</si>
  <si>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</si>
  <si>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</si>
  <si>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</si>
  <si>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</si>
  <si>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</si>
  <si>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</si>
  <si>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</si>
  <si>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</si>
  <si>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</si>
  <si>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</si>
  <si>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</si>
  <si>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</si>
  <si>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</si>
  <si>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</si>
  <si>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</si>
  <si>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</si>
  <si>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</si>
  <si>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</si>
  <si>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</si>
  <si>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</si>
  <si>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</si>
  <si>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</si>
  <si>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</si>
  <si>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</si>
  <si>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</si>
  <si>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</si>
  <si>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</si>
  <si>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</si>
  <si>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</si>
  <si>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</si>
  <si>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</si>
  <si>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</si>
  <si>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</si>
  <si>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</si>
  <si>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</si>
  <si>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</si>
  <si>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</si>
  <si>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</si>
  <si>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</si>
  <si>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</si>
  <si>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</si>
  <si>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</si>
  <si>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</si>
  <si>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</si>
  <si>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</si>
  <si>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</si>
  <si>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</si>
  <si>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</si>
  <si>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</si>
  <si>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</si>
  <si>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</si>
  <si>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</si>
  <si>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</si>
  <si>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</si>
  <si>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</si>
  <si>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</si>
  <si>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</si>
  <si>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</si>
  <si>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</si>
  <si>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</si>
  <si>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</si>
  <si>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</si>
  <si>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</si>
  <si>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</si>
  <si>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</si>
  <si>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</si>
  <si>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</si>
  <si>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</si>
  <si>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</si>
  <si>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</si>
  <si>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</si>
  <si>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</si>
  <si>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</si>
  <si>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</si>
  <si>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</si>
  <si>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</si>
  <si>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</si>
  <si>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</si>
  <si>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</si>
  <si>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</si>
  <si>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</si>
  <si>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</si>
  <si>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</si>
  <si>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</si>
  <si>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</si>
  <si>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</si>
  <si>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</si>
  <si>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</si>
  <si>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</si>
  <si>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</si>
  <si>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</si>
  <si>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</si>
  <si>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</si>
  <si>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</si>
  <si>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</si>
  <si>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</si>
  <si>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</si>
  <si>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</si>
  <si>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</si>
  <si>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</si>
  <si>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</si>
  <si>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</si>
  <si>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</si>
  <si>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</si>
  <si>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</si>
  <si>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</si>
  <si>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</si>
  <si>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</si>
  <si>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</si>
  <si>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</si>
  <si>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</si>
  <si>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</si>
  <si>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</si>
  <si>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</si>
  <si>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</si>
  <si>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</si>
  <si>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</si>
  <si>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</si>
  <si>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</si>
  <si>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</si>
  <si>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</si>
  <si>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</si>
  <si>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</si>
  <si>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</si>
  <si>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</si>
  <si>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</si>
  <si>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</si>
  <si>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</si>
  <si>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</si>
  <si>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</si>
  <si>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</si>
  <si>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</si>
  <si>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</si>
  <si>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</si>
  <si>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</si>
  <si>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</si>
  <si>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</si>
  <si>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</si>
  <si>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</si>
  <si>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</si>
  <si>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</si>
  <si>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</si>
  <si>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</si>
  <si>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</si>
  <si>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</si>
  <si>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</si>
  <si>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</si>
  <si>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</si>
  <si>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</si>
  <si>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</si>
  <si>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</si>
  <si>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</si>
  <si>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</si>
  <si>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</si>
  <si>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</si>
  <si>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</si>
  <si>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</si>
  <si>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</si>
  <si>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</si>
  <si>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</si>
  <si>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</si>
  <si>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</si>
  <si>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</si>
  <si>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</si>
  <si>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</si>
  <si>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</si>
  <si>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</si>
  <si>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</si>
  <si>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</si>
  <si>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</si>
  <si>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</si>
  <si>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</si>
  <si>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</si>
  <si>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</si>
  <si>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</si>
  <si>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</si>
  <si>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</si>
  <si>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</si>
  <si>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</si>
  <si>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</si>
  <si>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</si>
  <si>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</si>
  <si>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</si>
  <si>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</si>
  <si>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</si>
  <si>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</si>
  <si>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</si>
  <si>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</si>
  <si>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</si>
  <si>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</si>
  <si>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</si>
  <si>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</si>
  <si>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</si>
  <si>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</si>
  <si>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</si>
  <si>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</si>
  <si>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</si>
  <si>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</si>
  <si>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</si>
  <si>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</si>
  <si>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</si>
  <si>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</si>
  <si>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</si>
  <si>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</si>
  <si>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</si>
  <si>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</si>
  <si>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</si>
  <si>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</si>
  <si>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</si>
  <si>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</si>
  <si>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</si>
  <si>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</si>
  <si>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</si>
  <si>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</si>
  <si>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</si>
  <si>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</si>
  <si>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</si>
  <si>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</si>
  <si>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</si>
  <si>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</si>
  <si>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</si>
  <si>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</si>
  <si>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</si>
  <si>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</si>
  <si>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</si>
  <si>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</si>
  <si>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</si>
  <si>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</si>
  <si>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</si>
  <si>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</si>
  <si>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</si>
  <si>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</si>
  <si>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</si>
  <si>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</si>
  <si>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</si>
  <si>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</si>
  <si>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</si>
  <si>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</si>
  <si>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</si>
  <si>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</si>
  <si>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</si>
  <si>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</si>
  <si>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</si>
  <si>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</si>
  <si>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</si>
  <si>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</si>
  <si>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</si>
  <si>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</si>
  <si>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</si>
  <si>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</si>
  <si>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</si>
  <si>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</si>
  <si>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</si>
  <si>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</si>
  <si>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</si>
  <si>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</si>
  <si>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</si>
  <si>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</si>
  <si>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</si>
  <si>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</si>
  <si>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</si>
  <si>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</si>
  <si>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</si>
  <si>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</si>
  <si>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</si>
  <si>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</si>
  <si>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</si>
  <si>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</si>
  <si>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</si>
  <si>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</si>
  <si>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</si>
  <si>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</si>
  <si>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</si>
  <si>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</si>
  <si>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</si>
  <si>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</si>
  <si>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</si>
  <si>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</si>
  <si>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</si>
  <si>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</si>
  <si>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</si>
  <si>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</si>
  <si>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</si>
  <si>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</si>
  <si>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</si>
  <si>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</si>
  <si>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</si>
  <si>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</si>
  <si>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</si>
  <si>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</si>
  <si>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</si>
  <si>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</si>
  <si>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</si>
  <si>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</si>
  <si>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</si>
  <si>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</si>
  <si>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</si>
  <si>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</si>
  <si>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</si>
  <si>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</si>
  <si>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</si>
  <si>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</si>
  <si>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</si>
  <si>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</si>
  <si>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</si>
  <si>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</si>
  <si>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</si>
  <si>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</si>
  <si>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</si>
  <si>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</si>
  <si>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</si>
  <si>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</si>
  <si>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</si>
  <si>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</si>
  <si>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</si>
  <si>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</si>
  <si>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</si>
  <si>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</si>
  <si>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</si>
  <si>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</si>
  <si>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</si>
  <si>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</si>
  <si>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</si>
  <si>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</si>
  <si>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</si>
  <si>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</si>
  <si>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</si>
  <si>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</si>
  <si>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</si>
  <si>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</si>
  <si>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</si>
  <si>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</si>
  <si>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</si>
  <si>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</si>
  <si>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</si>
  <si>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</si>
  <si>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</si>
  <si>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</si>
  <si>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</si>
  <si>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</si>
  <si>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</si>
  <si>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</si>
  <si>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</si>
  <si>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</si>
  <si>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</si>
  <si>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</si>
  <si>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</si>
  <si>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</si>
  <si>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</si>
  <si>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</si>
  <si>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</si>
  <si>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</si>
  <si>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</si>
  <si>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</si>
  <si>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</si>
  <si>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</si>
  <si>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</si>
  <si>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</si>
  <si>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</si>
  <si>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</si>
  <si>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</si>
  <si>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</si>
  <si>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</si>
  <si>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</si>
  <si>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</si>
  <si>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</si>
  <si>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</si>
  <si>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</si>
  <si>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</si>
  <si>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</si>
  <si>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</si>
  <si>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</si>
  <si>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</si>
  <si>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</si>
  <si>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</si>
  <si>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</si>
  <si>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</si>
  <si>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</si>
  <si>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</si>
  <si>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</si>
  <si>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</si>
  <si>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</si>
  <si>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</si>
  <si>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</si>
  <si>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</si>
  <si>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</si>
  <si>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</si>
  <si>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</si>
  <si>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</si>
  <si>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</si>
  <si>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</si>
  <si>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</si>
  <si>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</si>
  <si>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</si>
  <si>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</si>
  <si>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</si>
  <si>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</si>
  <si>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</si>
  <si>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</si>
  <si>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</si>
  <si>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</si>
  <si>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</si>
  <si>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</si>
  <si>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</si>
  <si>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</si>
  <si>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</si>
  <si>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</si>
  <si>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</si>
  <si>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</si>
  <si>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</si>
  <si>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</si>
  <si>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</si>
  <si>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</si>
  <si>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</si>
  <si>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</si>
  <si>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</si>
  <si>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</si>
  <si>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</si>
  <si>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</si>
  <si>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</si>
  <si>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</si>
  <si>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</si>
  <si>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</si>
  <si>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</si>
  <si>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</si>
  <si>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</si>
  <si>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</si>
  <si>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</si>
  <si>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</si>
  <si>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</si>
  <si>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</si>
  <si>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</si>
  <si>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</si>
  <si>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</si>
  <si>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</si>
  <si>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</si>
  <si>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</si>
  <si>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</si>
  <si>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</si>
  <si>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</si>
  <si>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</si>
  <si>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</si>
  <si>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</si>
  <si>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</si>
  <si>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</si>
  <si>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</si>
  <si>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</si>
  <si>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</si>
  <si>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</si>
  <si>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</si>
  <si>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</si>
  <si>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</si>
  <si>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</si>
  <si>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</si>
  <si>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</si>
  <si>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</si>
  <si>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</si>
  <si>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</si>
  <si>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</si>
  <si>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</si>
  <si>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</si>
  <si>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</si>
  <si>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</si>
  <si>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</si>
  <si>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</si>
  <si>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</si>
  <si>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</si>
  <si>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</si>
  <si>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</si>
  <si>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</si>
  <si>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</si>
  <si>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</si>
  <si>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</si>
  <si>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</si>
  <si>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</si>
  <si>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</si>
  <si>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</si>
  <si>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</si>
  <si>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</si>
  <si>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</si>
  <si>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</si>
  <si>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</si>
  <si>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</si>
  <si>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</si>
  <si>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</si>
  <si>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</si>
  <si>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</si>
  <si>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</si>
  <si>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</si>
  <si>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</si>
  <si>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</si>
  <si>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</si>
  <si>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</si>
  <si>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</si>
  <si>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</si>
  <si>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</si>
  <si>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</si>
  <si>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</si>
  <si>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</si>
  <si>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</si>
  <si>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</si>
  <si>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</si>
  <si>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</si>
  <si>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</si>
  <si>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</si>
  <si>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</si>
  <si>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</si>
  <si>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</si>
  <si>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</si>
  <si>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</si>
  <si>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</si>
  <si>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</si>
  <si>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</si>
  <si>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</si>
  <si>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</si>
  <si>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</si>
  <si>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</si>
  <si>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</si>
  <si>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</si>
  <si>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</si>
  <si>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</si>
  <si>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</si>
  <si>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</si>
  <si>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</si>
  <si>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</si>
  <si>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</si>
  <si>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</si>
  <si>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</si>
  <si>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</si>
  <si>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</si>
  <si>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</si>
  <si>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</si>
  <si>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</si>
  <si>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</si>
  <si>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</si>
  <si>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</si>
  <si>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</si>
  <si>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</si>
  <si>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</si>
  <si>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</si>
  <si>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</si>
  <si>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</si>
  <si>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</si>
  <si>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</si>
  <si>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</si>
  <si>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</si>
  <si>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</si>
  <si>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</si>
  <si>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</si>
  <si>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</si>
  <si>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</si>
  <si>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</si>
  <si>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</si>
  <si>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</si>
  <si>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</si>
  <si>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</si>
  <si>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</si>
  <si>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</si>
  <si>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</si>
  <si>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</si>
  <si>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</si>
  <si>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Khu Thá, xã Xuân Giang, huyện Sóc Sơn, Hà Nội</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</si>
  <si>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</si>
  <si>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</si>
  <si>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</si>
  <si>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</si>
  <si>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</si>
  <si>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</si>
  <si>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</si>
  <si>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</si>
  <si>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</si>
  <si>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</si>
  <si>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</si>
  <si>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</si>
  <si>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</si>
  <si>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</si>
  <si>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</si>
  <si>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</si>
  <si>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</si>
  <si>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</si>
  <si>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</si>
  <si>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</si>
  <si>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</si>
  <si>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</si>
  <si>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</si>
  <si>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</si>
  <si>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</si>
  <si>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</si>
  <si>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</si>
  <si>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</si>
  <si>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</si>
  <si>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</si>
  <si>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</si>
  <si>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</si>
  <si>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</si>
  <si>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</si>
  <si>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</si>
  <si>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</si>
  <si>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</si>
  <si>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</si>
  <si>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</si>
  <si>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</si>
  <si>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</si>
  <si>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</si>
  <si>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</si>
  <si>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</si>
  <si>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</si>
  <si>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</si>
  <si>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</si>
  <si>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</si>
  <si>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</si>
  <si>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</si>
  <si>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</si>
  <si>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</si>
  <si>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</si>
  <si>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</si>
  <si>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</si>
  <si>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</si>
  <si>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</si>
  <si>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</si>
  <si>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</si>
  <si>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</si>
  <si>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</si>
  <si>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</si>
  <si>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</si>
  <si>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</si>
  <si>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</si>
  <si>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</si>
  <si>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</si>
  <si>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</si>
  <si>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</si>
  <si>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</si>
  <si>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</si>
  <si>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</si>
  <si>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</si>
  <si>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</si>
  <si>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</si>
  <si>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</si>
  <si>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</si>
  <si>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</si>
  <si>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</si>
  <si>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</si>
  <si>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</si>
  <si>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</si>
  <si>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</si>
  <si>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</si>
  <si>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</si>
  <si>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</si>
  <si>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</si>
  <si>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</si>
  <si>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</si>
  <si>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</si>
  <si>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</si>
  <si>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</si>
  <si>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</si>
  <si>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</si>
  <si>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</si>
  <si>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</si>
  <si>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</si>
  <si>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</si>
  <si>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</si>
  <si>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</si>
  <si>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</si>
  <si>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</si>
  <si>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</si>
  <si>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</si>
  <si>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</si>
  <si>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</si>
  <si>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</si>
  <si>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</si>
  <si>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</si>
  <si>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</si>
  <si>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</si>
  <si>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</si>
  <si>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</si>
  <si>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</si>
  <si>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</si>
  <si>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</si>
  <si>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</si>
  <si>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</si>
  <si>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</si>
  <si>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</si>
  <si>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</si>
  <si>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</si>
  <si>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</si>
  <si>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</si>
  <si>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</si>
  <si>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</si>
  <si>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</si>
  <si>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</si>
  <si>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</si>
  <si>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</si>
  <si>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</si>
  <si>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</si>
  <si>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</si>
  <si>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</si>
  <si>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</si>
  <si>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</si>
  <si>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</si>
  <si>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</si>
  <si>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</si>
  <si>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</si>
  <si>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</si>
  <si>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</si>
  <si>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</si>
  <si>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</si>
  <si>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</si>
  <si>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</si>
  <si>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</si>
  <si>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</si>
  <si>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</si>
  <si>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</si>
  <si>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</si>
  <si>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</si>
  <si>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</si>
  <si>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</si>
  <si>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</si>
  <si>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</si>
  <si>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</si>
  <si>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</si>
  <si>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</si>
  <si>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</si>
  <si>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</si>
  <si>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</si>
  <si>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</si>
  <si>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</si>
  <si>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</si>
  <si>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</si>
  <si>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</si>
  <si>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</si>
  <si>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</si>
  <si>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</si>
  <si>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</si>
  <si>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</si>
  <si>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</si>
  <si>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</si>
  <si>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</si>
  <si>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</si>
  <si>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</si>
  <si>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</si>
  <si>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</si>
  <si>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</si>
  <si>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</si>
  <si>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</si>
  <si>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</si>
  <si>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</si>
  <si>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</si>
  <si>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</si>
  <si>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</si>
  <si>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</si>
  <si>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</si>
  <si>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</si>
  <si>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</si>
  <si>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</si>
  <si>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</si>
  <si>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</si>
  <si>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</si>
  <si>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</si>
  <si>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</si>
  <si>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</si>
  <si>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</si>
  <si>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</si>
  <si>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</si>
  <si>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</si>
  <si>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</si>
  <si>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</si>
  <si>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</si>
  <si>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</si>
  <si>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</si>
  <si>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</si>
  <si>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</si>
  <si>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</si>
  <si>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</si>
  <si>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</si>
  <si>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</si>
  <si>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</si>
  <si>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</si>
  <si>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</si>
  <si>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</si>
  <si>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</si>
  <si>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</si>
  <si>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</si>
  <si>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</si>
  <si>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</si>
  <si>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</si>
  <si>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</si>
  <si>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</si>
  <si>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</si>
  <si>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</si>
  <si>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</si>
  <si>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</si>
  <si>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</si>
  <si>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</si>
  <si>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</si>
  <si>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</si>
  <si>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</si>
  <si>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</si>
  <si>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</si>
  <si>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</si>
  <si>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</si>
  <si>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</si>
  <si>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</si>
  <si>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</si>
  <si>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</si>
  <si>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</si>
  <si>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</si>
  <si>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</si>
  <si>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</si>
  <si>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</si>
  <si>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</si>
  <si>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</si>
  <si>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</si>
  <si>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</si>
  <si>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</si>
  <si>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</si>
  <si>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</si>
  <si>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</si>
  <si>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</si>
  <si>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</si>
  <si>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</si>
  <si>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</si>
  <si>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</si>
  <si>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</si>
  <si>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</si>
  <si>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</si>
  <si>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</si>
  <si>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</si>
  <si>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</si>
  <si>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</si>
  <si>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</si>
  <si>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</si>
  <si>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</si>
  <si>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</si>
  <si>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</si>
  <si>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</si>
  <si>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</si>
  <si>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</si>
  <si>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</si>
  <si>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</si>
  <si>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</si>
  <si>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</si>
  <si>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</si>
  <si>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</si>
  <si>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</si>
  <si>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</si>
  <si>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</si>
  <si>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</si>
  <si>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</si>
  <si>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</si>
  <si>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</si>
  <si>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</si>
  <si>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</si>
  <si>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</si>
  <si>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</si>
  <si>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</si>
  <si>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</si>
  <si>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</si>
  <si>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</si>
  <si>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</si>
  <si>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</si>
  <si>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</si>
  <si>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</si>
  <si>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</si>
  <si>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</si>
  <si>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</si>
  <si>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</si>
  <si>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</si>
  <si>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</si>
  <si>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</si>
  <si>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</si>
  <si>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</si>
  <si>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</si>
  <si>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</si>
  <si>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</si>
  <si>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</si>
  <si>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</si>
  <si>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</si>
  <si>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</si>
  <si>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</si>
  <si>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</si>
  <si>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</si>
  <si>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</si>
  <si>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</si>
  <si>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</si>
  <si>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</si>
  <si>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</si>
  <si>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</si>
  <si>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</si>
  <si>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</si>
  <si>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</si>
  <si>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</si>
  <si>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</si>
  <si>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</si>
  <si>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</si>
  <si>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</si>
  <si>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</si>
  <si>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</si>
  <si>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</si>
  <si>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</si>
  <si>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</si>
  <si>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</si>
  <si>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</si>
  <si>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</si>
  <si>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</si>
  <si>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</si>
  <si>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</si>
  <si>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</si>
  <si>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</si>
  <si>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</si>
  <si>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</si>
  <si>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</si>
  <si>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</si>
  <si>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</si>
  <si>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</si>
  <si>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</si>
  <si>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</si>
  <si>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</si>
  <si>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</si>
  <si>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</si>
  <si>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</si>
  <si>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</si>
  <si>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</si>
  <si>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</si>
  <si>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</si>
  <si>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</si>
  <si>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</si>
  <si>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</si>
  <si>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</si>
  <si>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</si>
  <si>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</si>
  <si>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</si>
  <si>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</si>
  <si>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</si>
  <si>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</si>
  <si>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</si>
  <si>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</si>
  <si>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</si>
  <si>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</si>
  <si>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</si>
  <si>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</si>
  <si>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</si>
  <si>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</si>
  <si>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</si>
  <si>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</si>
  <si>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</si>
  <si>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</si>
  <si>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</si>
  <si>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</si>
  <si>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</si>
  <si>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</si>
  <si>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</si>
  <si>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</si>
  <si>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</si>
  <si>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</si>
  <si>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</si>
  <si>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</si>
  <si>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</si>
  <si>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</si>
  <si>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</si>
  <si>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</si>
  <si>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</si>
  <si>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</si>
  <si>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</si>
  <si>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</si>
  <si>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</si>
  <si>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</si>
  <si>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</si>
  <si>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</si>
  <si>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</si>
  <si>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</si>
  <si>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</si>
  <si>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</si>
  <si>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</si>
  <si>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</si>
  <si>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</si>
  <si>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</si>
  <si>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</si>
  <si>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</si>
  <si>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</si>
  <si>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</si>
  <si>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</si>
  <si>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</si>
  <si>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</si>
  <si>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</si>
  <si>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</si>
  <si>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</si>
  <si>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</si>
  <si>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</si>
  <si>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</si>
  <si>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</si>
  <si>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</si>
  <si>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</si>
  <si>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</si>
  <si>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</si>
  <si>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</si>
  <si>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</si>
  <si>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</si>
  <si>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</si>
  <si>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</si>
  <si>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</si>
  <si>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</si>
  <si>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</si>
  <si>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</si>
  <si>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</si>
  <si>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</si>
  <si>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</si>
  <si>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</si>
  <si>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</si>
  <si>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</si>
  <si>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</si>
  <si>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</si>
  <si>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</si>
  <si>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</si>
  <si>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</si>
  <si>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</si>
  <si>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</si>
  <si>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</si>
  <si>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</si>
  <si>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</si>
  <si>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</si>
  <si>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</si>
  <si>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</si>
  <si>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</si>
  <si>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</si>
  <si>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</si>
  <si>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</si>
  <si>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</si>
  <si>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</si>
  <si>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</si>
  <si>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</si>
  <si>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</si>
  <si>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</si>
  <si>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</si>
  <si>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</si>
  <si>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</si>
  <si>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</si>
  <si>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</si>
  <si>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</si>
  <si>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</si>
  <si>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</si>
  <si>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</si>
  <si>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</si>
  <si>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</si>
  <si>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</si>
  <si>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</si>
  <si>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</si>
  <si>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</si>
  <si>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</si>
  <si>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</si>
  <si>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</si>
  <si>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</si>
  <si>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</si>
  <si>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</si>
  <si>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</si>
  <si>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</si>
  <si>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</si>
  <si>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</si>
  <si>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</si>
  <si>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</si>
  <si>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</si>
  <si>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</si>
  <si>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</si>
  <si>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</si>
  <si>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</si>
  <si>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</si>
  <si>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</si>
  <si>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</si>
  <si>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</si>
  <si>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</si>
  <si>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</si>
  <si>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</si>
  <si>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</si>
  <si>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</si>
  <si>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</si>
  <si>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</si>
  <si>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</si>
  <si>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</si>
  <si>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</si>
  <si>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</si>
  <si>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</si>
  <si>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</si>
  <si>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</si>
  <si>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</si>
  <si>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</si>
  <si>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</si>
  <si>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</si>
  <si>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</si>
  <si>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</si>
  <si>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</si>
  <si>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</si>
  <si>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</si>
  <si>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</si>
  <si>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</si>
  <si>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</si>
  <si>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</si>
  <si>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</si>
  <si>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</si>
  <si>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</si>
  <si>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</si>
  <si>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</si>
  <si>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</si>
  <si>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</si>
  <si>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</si>
  <si>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</si>
  <si>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</si>
  <si>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</si>
  <si>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</si>
  <si>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</si>
  <si>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</si>
  <si>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</si>
  <si>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</si>
  <si>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</si>
  <si>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</si>
  <si>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</si>
  <si>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</si>
  <si>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</si>
  <si>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</si>
  <si>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</si>
  <si>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</si>
  <si>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</si>
  <si>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</si>
  <si>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</si>
  <si>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</si>
  <si>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</si>
  <si>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</si>
  <si>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</si>
  <si>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</si>
  <si>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</si>
  <si>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</si>
  <si>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</si>
  <si>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</si>
  <si>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</si>
  <si>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</si>
  <si>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</si>
  <si>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</si>
  <si>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</si>
  <si>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</si>
  <si>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</si>
  <si>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</si>
  <si>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</si>
  <si>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</si>
  <si>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</si>
  <si>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</si>
  <si>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</si>
  <si>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</si>
  <si>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</si>
  <si>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</si>
  <si>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</si>
  <si>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</si>
  <si>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</si>
  <si>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</si>
  <si>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</si>
  <si>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</si>
  <si>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</si>
  <si>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</si>
  <si>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</si>
  <si>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</si>
  <si>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</si>
  <si>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</si>
  <si>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</si>
  <si>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</si>
  <si>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</si>
  <si>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</si>
  <si>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</si>
  <si>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</si>
  <si>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</si>
  <si>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</si>
  <si>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</si>
  <si>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</si>
  <si>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</si>
  <si>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</si>
  <si>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</si>
  <si>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</si>
  <si>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</si>
  <si>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</si>
  <si>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</si>
  <si>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</si>
  <si>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</si>
  <si>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</si>
  <si>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</si>
  <si>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</si>
  <si>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</si>
  <si>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</si>
  <si>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</si>
  <si>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</si>
  <si>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</si>
  <si>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</si>
  <si>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</si>
  <si>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</si>
  <si>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</si>
  <si>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</si>
  <si>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</si>
  <si>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</si>
  <si>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</si>
  <si>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</si>
  <si>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</si>
  <si>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</si>
  <si>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</si>
  <si>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</si>
  <si>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</si>
  <si>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</si>
  <si>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</si>
  <si>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</si>
  <si>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</si>
  <si>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</si>
  <si>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</si>
  <si>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</si>
  <si>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</si>
  <si>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</si>
  <si>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</si>
  <si>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</si>
  <si>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</si>
  <si>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</si>
  <si>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</si>
  <si>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</si>
  <si>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</si>
  <si>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</si>
  <si>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</si>
  <si>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</si>
  <si>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</si>
  <si>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</si>
  <si>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</si>
  <si>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</si>
  <si>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</si>
  <si>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</si>
  <si>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</si>
  <si>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</si>
  <si>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</si>
  <si>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</si>
  <si>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</si>
  <si>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</si>
  <si>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</si>
  <si>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</si>
  <si>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</si>
  <si>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</si>
  <si>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</si>
  <si>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</si>
  <si>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</si>
  <si>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</si>
  <si>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</si>
  <si>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</si>
  <si>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</si>
  <si>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</si>
  <si>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</si>
  <si>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</si>
  <si>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</si>
  <si>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</si>
  <si>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</si>
  <si>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</si>
  <si>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</si>
  <si>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</si>
  <si>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</si>
  <si>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</si>
  <si>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</si>
  <si>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</si>
  <si>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</si>
  <si>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</si>
  <si>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</si>
  <si>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</si>
  <si>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</si>
  <si>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</si>
  <si>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</si>
  <si>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</si>
  <si>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</si>
  <si>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</si>
  <si>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</si>
  <si>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</si>
  <si>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</si>
  <si>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</si>
  <si>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</si>
  <si>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</si>
  <si>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</si>
  <si>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</si>
  <si>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</si>
  <si>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</si>
  <si>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</si>
  <si>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</si>
  <si>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</si>
  <si>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</si>
  <si>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</si>
  <si>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</si>
  <si>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</si>
  <si>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</si>
  <si>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</si>
  <si>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</si>
  <si>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</si>
  <si>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</si>
  <si>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</si>
  <si>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</si>
  <si>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</si>
  <si>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</si>
  <si>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</si>
  <si>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</si>
  <si>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</si>
  <si>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</si>
  <si>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</si>
  <si>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</si>
  <si>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</si>
  <si>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</si>
  <si>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</si>
  <si>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</si>
  <si>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</si>
  <si>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</si>
  <si>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</si>
  <si>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</si>
  <si>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</si>
  <si>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</si>
  <si>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</si>
  <si>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</si>
  <si>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</si>
  <si>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</si>
  <si>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</si>
  <si>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</si>
  <si>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</si>
  <si>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</si>
  <si>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</si>
  <si>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</si>
  <si>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</si>
  <si>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</si>
  <si>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</si>
  <si>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</si>
  <si>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</si>
  <si>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</si>
  <si>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</si>
  <si>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</si>
  <si>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</si>
  <si>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</si>
  <si>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</si>
  <si>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</si>
  <si>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</si>
  <si>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</si>
  <si>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</si>
  <si>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</si>
  <si>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</si>
  <si>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</si>
  <si>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</si>
  <si>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</si>
  <si>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</si>
  <si>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</si>
  <si>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</si>
  <si>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</si>
  <si>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</si>
  <si>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</si>
  <si>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</si>
  <si>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</si>
  <si>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</si>
  <si>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</si>
  <si>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</si>
  <si>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</si>
  <si>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</si>
  <si>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</si>
  <si>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</si>
  <si>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</si>
  <si>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</si>
  <si>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</si>
  <si>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</si>
  <si>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</si>
  <si>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</si>
  <si>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</si>
  <si>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</si>
  <si>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</si>
  <si>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</si>
  <si>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</si>
  <si>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</si>
  <si>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</si>
  <si>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</si>
  <si>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</si>
  <si>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</si>
  <si>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</si>
  <si>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</si>
  <si>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</si>
  <si>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</si>
  <si>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</si>
  <si>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</si>
  <si>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</si>
  <si>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</si>
  <si>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</si>
  <si>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</si>
  <si>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</si>
  <si>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</si>
  <si>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</si>
  <si>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</si>
  <si>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</si>
  <si>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</si>
  <si>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</si>
  <si>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</si>
  <si>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</si>
  <si>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</si>
  <si>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</si>
  <si>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</si>
  <si>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</si>
  <si>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</si>
  <si>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</si>
  <si>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</si>
  <si>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</si>
  <si>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</si>
  <si>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</si>
  <si>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</si>
  <si>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</si>
  <si>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</si>
  <si>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</si>
  <si>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</si>
  <si>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</si>
  <si>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</si>
  <si>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</si>
  <si>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</si>
  <si>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</si>
  <si>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</si>
  <si>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</si>
  <si>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</si>
  <si>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</si>
  <si>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</si>
  <si>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</si>
  <si>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</si>
  <si>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</si>
  <si>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</si>
  <si>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</si>
  <si>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</si>
  <si>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</si>
  <si>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</si>
  <si>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</si>
  <si>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</si>
  <si>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</si>
  <si>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</si>
  <si>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</si>
  <si>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</si>
  <si>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</si>
  <si>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</si>
  <si>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</si>
  <si>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</si>
  <si>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</si>
  <si>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</si>
  <si>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</si>
  <si>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</si>
  <si>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</si>
  <si>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</si>
  <si>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</si>
  <si>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</si>
  <si>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</si>
  <si>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</si>
  <si>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</si>
  <si>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</si>
  <si>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</si>
  <si>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</si>
  <si>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</si>
  <si>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</si>
  <si>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</si>
  <si>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</si>
  <si>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</si>
  <si>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</si>
  <si>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</si>
  <si>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</si>
  <si>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</si>
  <si>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</si>
  <si>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</si>
  <si>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</si>
  <si>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</si>
  <si>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</si>
  <si>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</si>
  <si>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</si>
  <si>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</si>
  <si>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</si>
  <si>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</si>
  <si>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</si>
  <si>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</si>
  <si>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</si>
  <si>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</si>
  <si>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</si>
  <si>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</si>
  <si>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</si>
  <si>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</si>
  <si>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</si>
  <si>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</si>
  <si>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</si>
  <si>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</si>
  <si>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</si>
  <si>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</si>
  <si>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</si>
  <si>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</si>
  <si>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</si>
  <si>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</si>
  <si>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</si>
  <si>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</si>
  <si>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</si>
  <si>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</si>
  <si>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</si>
  <si>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</si>
  <si>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</si>
  <si>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</si>
  <si>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</si>
  <si>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</si>
  <si>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</si>
  <si>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</si>
  <si>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</si>
  <si>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</si>
  <si>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</si>
  <si>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</si>
  <si>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</si>
  <si>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</si>
  <si>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</si>
  <si>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</si>
  <si>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</si>
  <si>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</si>
  <si>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</si>
  <si>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</si>
  <si>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</si>
  <si>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</si>
  <si>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</si>
  <si>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</si>
  <si>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</si>
  <si>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</si>
  <si>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</si>
  <si>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</si>
  <si>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</si>
  <si>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</si>
  <si>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</si>
  <si>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</si>
  <si>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</si>
  <si>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</si>
  <si>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</si>
  <si>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</si>
  <si>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</si>
  <si>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</si>
  <si>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</si>
  <si>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</si>
  <si>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</si>
  <si>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</si>
  <si>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</si>
  <si>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</si>
  <si>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</si>
  <si>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</si>
  <si>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</si>
  <si>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</si>
  <si>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</si>
  <si>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</si>
  <si>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</si>
  <si>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</si>
  <si>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</si>
  <si>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</si>
  <si>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</si>
  <si>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</si>
  <si>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</si>
  <si>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</si>
  <si>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</si>
  <si>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</si>
  <si>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</si>
  <si>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</si>
  <si>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</si>
  <si>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</si>
  <si>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</si>
  <si>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</si>
  <si>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</si>
  <si>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</si>
  <si>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</si>
  <si>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</si>
  <si>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</si>
  <si>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</si>
  <si>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</si>
  <si>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</si>
  <si>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</si>
  <si>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</si>
  <si>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</si>
  <si>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</si>
  <si>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</si>
  <si>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</si>
  <si>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</si>
  <si>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</si>
  <si>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</si>
  <si>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</si>
  <si>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</si>
  <si>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</si>
  <si>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</si>
  <si>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</si>
  <si>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</si>
  <si>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</si>
  <si>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</si>
  <si>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</si>
  <si>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</si>
  <si>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</si>
  <si>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</si>
  <si>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</si>
  <si>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</si>
  <si>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</si>
  <si>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</si>
  <si>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</si>
  <si>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</si>
  <si>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</si>
  <si>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</si>
  <si>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</si>
  <si>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</si>
  <si>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</si>
  <si>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</si>
  <si>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</si>
  <si>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</si>
  <si>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</si>
  <si>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</si>
  <si>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</si>
  <si>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</si>
  <si>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</si>
  <si>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</si>
  <si>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</si>
  <si>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</si>
  <si>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</si>
  <si>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</si>
  <si>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</si>
  <si>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</si>
  <si>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</si>
  <si>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</si>
  <si>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</si>
  <si>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</si>
  <si>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</si>
  <si>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</si>
  <si>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</si>
  <si>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</si>
  <si>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</si>
  <si>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</si>
  <si>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</si>
  <si>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</si>
  <si>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</si>
  <si>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</si>
  <si>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</si>
  <si>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</si>
  <si>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</si>
  <si>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</si>
  <si>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</si>
  <si>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</si>
  <si>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</si>
  <si>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</si>
  <si>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</si>
  <si>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</si>
  <si>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</si>
  <si>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</si>
  <si>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</si>
  <si>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</si>
  <si>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</si>
  <si>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</si>
  <si>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</si>
  <si>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</si>
  <si>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</si>
  <si>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</si>
  <si>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</si>
  <si>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</si>
  <si>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</si>
  <si>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</si>
  <si>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</si>
  <si>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</si>
  <si>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</si>
  <si>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</si>
  <si>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</si>
  <si>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</si>
  <si>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</si>
  <si>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</si>
  <si>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</si>
  <si>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</si>
  <si>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</si>
  <si>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</si>
  <si>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</si>
  <si>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</si>
  <si>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</si>
  <si>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</si>
  <si>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</si>
  <si>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</si>
  <si>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</si>
  <si>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</si>
  <si>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</si>
  <si>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</si>
  <si>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</si>
  <si>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</si>
  <si>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</si>
  <si>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</si>
  <si>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</si>
  <si>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</si>
  <si>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</si>
  <si>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</si>
  <si>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</si>
  <si>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</si>
  <si>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</si>
  <si>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</si>
  <si>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</si>
  <si>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</si>
  <si>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</si>
  <si>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</si>
  <si>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</si>
  <si>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</si>
  <si>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</si>
  <si>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</si>
  <si>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</si>
  <si>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</si>
  <si>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</si>
  <si>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</si>
  <si>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</si>
  <si>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</si>
  <si>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</si>
  <si>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</si>
  <si>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</si>
  <si>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</si>
  <si>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</si>
  <si>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</si>
  <si>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</si>
  <si>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</si>
  <si>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</si>
  <si>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</si>
  <si>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</si>
  <si>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</si>
  <si>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</si>
  <si>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</si>
  <si>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</si>
  <si>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</si>
  <si>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</si>
  <si>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</si>
  <si>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</si>
  <si>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</si>
  <si>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</si>
  <si>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</si>
  <si>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</si>
  <si>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</si>
  <si>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</si>
  <si>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</si>
  <si>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</si>
  <si>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</si>
  <si>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</si>
  <si>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</si>
  <si>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</si>
  <si>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</si>
  <si>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</si>
  <si>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</si>
  <si>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</si>
  <si>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</si>
  <si>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</si>
  <si>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</si>
  <si>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</si>
  <si>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</si>
  <si>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</si>
  <si>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</si>
  <si>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</si>
  <si>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</si>
  <si>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</si>
  <si>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</si>
  <si>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</si>
  <si>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</si>
  <si>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</si>
  <si>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</si>
  <si>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</si>
  <si>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</si>
  <si>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</si>
  <si>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</si>
  <si>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</si>
  <si>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</si>
  <si>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</si>
  <si>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</si>
  <si>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</si>
  <si>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</si>
  <si>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</si>
  <si>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</si>
  <si>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</si>
  <si>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</si>
  <si>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</si>
  <si>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</si>
  <si>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</si>
  <si>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</si>
  <si>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</si>
  <si>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</si>
  <si>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</si>
  <si>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</si>
  <si>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</si>
  <si>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</si>
  <si>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</si>
  <si>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</si>
  <si>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</si>
  <si>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</si>
  <si>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</si>
  <si>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</si>
  <si>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</si>
  <si>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</si>
  <si>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</si>
  <si>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</si>
  <si>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</si>
  <si>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</si>
  <si>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</si>
  <si>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</si>
  <si>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</si>
  <si>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</si>
  <si>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</si>
  <si>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</si>
  <si>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</si>
  <si>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</si>
  <si>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</si>
  <si>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</si>
  <si>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</si>
  <si>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</si>
  <si>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</si>
  <si>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</si>
  <si>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</si>
  <si>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</si>
  <si>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</si>
  <si>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</si>
  <si>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</si>
  <si>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</si>
  <si>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</si>
  <si>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</si>
  <si>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</si>
  <si>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</si>
  <si>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</si>
  <si>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</si>
  <si>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</si>
  <si>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</si>
  <si>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</si>
  <si>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</si>
  <si>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</si>
  <si>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</si>
  <si>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</si>
  <si>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</si>
  <si>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</si>
  <si>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</si>
  <si>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</si>
  <si>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</si>
  <si>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</si>
  <si>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</si>
  <si>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</si>
  <si>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</si>
  <si>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</si>
  <si>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</si>
  <si>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</si>
  <si>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</si>
  <si>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</si>
  <si>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</si>
  <si>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</si>
  <si>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</si>
  <si>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</si>
  <si>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</si>
  <si>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</si>
  <si>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</si>
  <si>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</si>
  <si>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</si>
  <si>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</si>
  <si>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</si>
  <si>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</si>
  <si>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</si>
  <si>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</si>
  <si>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</si>
  <si>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</si>
  <si>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</si>
  <si>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</si>
  <si>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</si>
  <si>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</si>
  <si>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</si>
  <si>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</si>
  <si>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</si>
  <si>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</si>
  <si>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</si>
  <si>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</si>
  <si>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</si>
  <si>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</si>
  <si>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</si>
  <si>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</si>
  <si>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</si>
  <si>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</si>
  <si>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</si>
  <si>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</si>
  <si>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</si>
  <si>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</si>
  <si>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</si>
  <si>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</si>
  <si>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</si>
  <si>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</si>
  <si>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</si>
  <si>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</si>
  <si>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</si>
  <si>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</si>
  <si>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</si>
  <si>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</si>
  <si>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</si>
  <si>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</si>
  <si>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</si>
  <si>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</si>
  <si>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</si>
  <si>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</si>
  <si>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</si>
  <si>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</si>
  <si>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</si>
  <si>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</si>
  <si>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</si>
  <si>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</si>
  <si>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</si>
  <si>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</si>
  <si>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</si>
  <si>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</si>
  <si>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</si>
  <si>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</si>
  <si>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</si>
  <si>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</si>
  <si>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</si>
  <si>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</si>
  <si>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</si>
  <si>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</si>
  <si>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</si>
  <si>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</si>
  <si>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</si>
  <si>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</si>
  <si>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</si>
  <si>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</si>
  <si>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</si>
  <si>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</si>
  <si>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</si>
  <si>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</si>
  <si>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</si>
  <si>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</si>
  <si>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</si>
  <si>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</si>
  <si>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</si>
  <si>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</si>
  <si>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</si>
  <si>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</si>
  <si>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</si>
  <si>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</si>
  <si>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</si>
  <si>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</si>
  <si>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</si>
  <si>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</si>
  <si>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</si>
  <si>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</si>
  <si>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</si>
  <si>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</si>
  <si>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</si>
  <si>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</si>
  <si>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</si>
  <si>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</si>
  <si>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</si>
  <si>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</si>
  <si>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</si>
  <si>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</si>
  <si>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</si>
  <si>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</si>
  <si>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</si>
  <si>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</si>
  <si>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</si>
  <si>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</si>
  <si>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</si>
  <si>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</si>
  <si>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</si>
  <si>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</si>
  <si>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</si>
  <si>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</si>
  <si>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</si>
  <si>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</si>
  <si>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</si>
  <si>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</si>
  <si>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</si>
  <si>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</si>
  <si>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</si>
  <si>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</si>
  <si>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</si>
  <si>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</si>
  <si>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</si>
  <si>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</si>
  <si>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</si>
  <si>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</si>
  <si>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</si>
  <si>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</si>
  <si>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</si>
  <si>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</si>
  <si>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</si>
  <si>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</si>
  <si>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</si>
  <si>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</si>
  <si>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</si>
  <si>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</si>
  <si>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</si>
  <si>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</si>
  <si>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</si>
  <si>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</si>
  <si>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</si>
  <si>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</si>
  <si>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</si>
  <si>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</si>
  <si>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</si>
  <si>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</si>
  <si>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</si>
  <si>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</si>
  <si>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</si>
  <si>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</si>
  <si>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</si>
  <si>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</si>
  <si>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</si>
  <si>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</si>
  <si>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</si>
  <si>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</si>
  <si>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</si>
  <si>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</si>
  <si>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</si>
  <si>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</si>
  <si>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</si>
  <si>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</si>
  <si>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</si>
  <si>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</si>
  <si>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</si>
  <si>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</si>
  <si>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</si>
  <si>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</si>
  <si>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</si>
  <si>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</si>
  <si>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</si>
  <si>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</si>
  <si>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</si>
  <si>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</si>
  <si>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</si>
  <si>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</si>
  <si>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</si>
  <si>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</si>
  <si>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</si>
  <si>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</si>
  <si>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</si>
  <si>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</si>
  <si>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</si>
  <si>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</si>
  <si>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</si>
  <si>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</si>
  <si>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</si>
  <si>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</si>
  <si>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</si>
  <si>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</si>
  <si>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</si>
  <si>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</si>
  <si>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</si>
  <si>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</si>
  <si>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</si>
  <si>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</si>
  <si>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</si>
  <si>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</si>
  <si>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</si>
  <si>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</si>
  <si>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</si>
  <si>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</si>
  <si>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</si>
  <si>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</si>
  <si>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</si>
  <si>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</si>
  <si>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</si>
  <si>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</si>
  <si>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</si>
  <si>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</si>
  <si>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</si>
  <si>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</si>
  <si>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</si>
  <si>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</si>
  <si>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</si>
  <si>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</si>
  <si>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</si>
  <si>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</si>
  <si>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</si>
  <si>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</si>
  <si>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</si>
  <si>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</si>
  <si>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</si>
  <si>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</si>
  <si>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</si>
  <si>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</si>
  <si>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</si>
  <si>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</si>
  <si>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</si>
  <si>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</si>
  <si>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</si>
  <si>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</si>
  <si>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</si>
  <si>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</si>
  <si>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</si>
  <si>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</si>
  <si>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</si>
  <si>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</si>
  <si>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</si>
  <si>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</si>
  <si>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</si>
  <si>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</si>
  <si>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</si>
  <si>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</si>
  <si>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</si>
  <si>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</si>
  <si>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</si>
  <si>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</si>
  <si>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</si>
  <si>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</si>
  <si>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</si>
  <si>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</si>
  <si>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</si>
  <si>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</si>
  <si>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</si>
  <si>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</si>
  <si>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</si>
  <si>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</si>
  <si>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</si>
  <si>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</si>
  <si>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</si>
  <si>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</si>
  <si>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</si>
  <si>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</si>
  <si>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</si>
  <si>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</si>
  <si>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</si>
  <si>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</si>
  <si>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</si>
  <si>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</si>
  <si>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</si>
  <si>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</si>
  <si>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</si>
  <si>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</si>
  <si>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</si>
  <si>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</si>
  <si>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</si>
  <si>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</si>
  <si>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</si>
  <si>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</si>
  <si>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</si>
  <si>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</si>
  <si>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</si>
  <si>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</si>
  <si>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</si>
  <si>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</si>
  <si>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</si>
  <si>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</si>
  <si>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</si>
  <si>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</si>
  <si>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</si>
  <si>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</si>
  <si>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</si>
  <si>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</si>
  <si>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</si>
  <si>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</si>
  <si>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</si>
  <si>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</si>
  <si>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</si>
  <si>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</si>
  <si>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</si>
  <si>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</si>
  <si>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</si>
  <si>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</si>
  <si>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</si>
  <si>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</si>
  <si>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</si>
  <si>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</si>
  <si>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</si>
  <si>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</si>
  <si>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</si>
  <si>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</si>
  <si>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</si>
  <si>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</si>
  <si>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</si>
  <si>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</si>
  <si>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</si>
  <si>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</si>
  <si>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</si>
  <si>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</si>
  <si>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</si>
  <si>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</si>
  <si>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</si>
  <si>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</si>
  <si>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</si>
  <si>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</si>
  <si>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</si>
  <si>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</si>
  <si>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AEON CITIMART</t>
  </si>
  <si>
    <t>AEON MALL</t>
  </si>
  <si>
    <t>KHÁCH SỮA</t>
  </si>
  <si>
    <t>BÁCH HÓA XANH</t>
  </si>
  <si>
    <t>BRG - FUJIMART</t>
  </si>
  <si>
    <t>CIRCLE K</t>
  </si>
  <si>
    <t>BIGC (EB)</t>
  </si>
  <si>
    <t>LARIA (FM)</t>
  </si>
  <si>
    <t>FAMILY</t>
  </si>
  <si>
    <t>LONG BEACH</t>
  </si>
  <si>
    <t>NHẬT MINH (OSIFOODS)</t>
  </si>
  <si>
    <t>NOVACOMMERCE</t>
  </si>
  <si>
    <t>HÀNG SỐNG</t>
  </si>
  <si>
    <t>SÀNH ĐIỆU</t>
  </si>
  <si>
    <t>SIBA FOOD</t>
  </si>
  <si>
    <t>SUNSHINE</t>
  </si>
  <si>
    <t>SOI BIỂN</t>
  </si>
  <si>
    <t>KHÁCH MÁY</t>
  </si>
  <si>
    <t>T-MARTSTORES</t>
  </si>
  <si>
    <t>WINCOMMERCE</t>
  </si>
  <si>
    <t>READY MART</t>
  </si>
  <si>
    <t>CMART</t>
  </si>
  <si>
    <t>ECOFARM PAY</t>
  </si>
  <si>
    <t>E-MART</t>
  </si>
  <si>
    <t>HADA</t>
  </si>
  <si>
    <t>LECOMART</t>
  </si>
  <si>
    <t>PHÂN LOẠI CHI PHÍ</t>
  </si>
  <si>
    <t>OCOPFOOD</t>
  </si>
  <si>
    <t>NHÓM KHÁCH HÀNG</t>
  </si>
  <si>
    <t>Tên Siêu Thị</t>
  </si>
  <si>
    <t>Nhóm Siêu Thị</t>
  </si>
  <si>
    <t>Eco xanh</t>
  </si>
  <si>
    <t>GTGT</t>
  </si>
  <si>
    <t>EASY</t>
  </si>
  <si>
    <t>Siêu Thị Lecomart</t>
  </si>
  <si>
    <t>Công ty cổ phần dịch vụ hàng không sân bay Đà Nẵng</t>
  </si>
  <si>
    <t>THỰC PHẨM VÀNG</t>
  </si>
  <si>
    <t>CÔNG TY CỔ PHẦN DỊCH VỤ THỰC PHẨM VÀNG</t>
  </si>
  <si>
    <t>CÔNG TY TNHH VIỆT Ý</t>
  </si>
  <si>
    <t>TÊN NHÓM KHÁCH HÀNG</t>
  </si>
  <si>
    <t>Bán hàng CÔNG TY CỔ PHẦN SÓI BIỂN TRUNG THỰC theo hóa đơn 00072879 (dự kiến T2 (24/11) thanh toán)</t>
  </si>
  <si>
    <t>ĐƠN KHÁCH LẼ Siêu thị Fami Mart , CK 7%, THANH TOÁN LUN, MỸ HẠNH -SĐT: 0963262791 (a Thạch MB báo thanh toán rồi - chưa có chứng từ)</t>
  </si>
  <si>
    <t>đơn KL Tesla Tran, đã thanh toán (có note đã thanh toán nhưng kg thấy ctu)</t>
  </si>
  <si>
    <t>ĐƠN KHÁCH LẺ-0909630341, ĐÃ THANH TOÁN TIỀN MẶT (đã thanh toán tiền mặt (kg thấy phiếu thanh toán)</t>
  </si>
  <si>
    <t>BH2337023</t>
  </si>
  <si>
    <t>BH2337848</t>
  </si>
  <si>
    <t>BH2337847</t>
  </si>
  <si>
    <t>BH2339292</t>
  </si>
  <si>
    <t>BH2334946</t>
  </si>
  <si>
    <t>BH2332846</t>
  </si>
  <si>
    <t>BH2342317</t>
  </si>
  <si>
    <t>BH2346063</t>
  </si>
  <si>
    <t>BH2347291</t>
  </si>
  <si>
    <t>00068572</t>
  </si>
  <si>
    <t>00070897</t>
  </si>
  <si>
    <t>00070896</t>
  </si>
  <si>
    <t>00074995</t>
  </si>
  <si>
    <t>00061701</t>
  </si>
  <si>
    <t>00053537</t>
  </si>
  <si>
    <t>00010252</t>
  </si>
  <si>
    <t>00021976</t>
  </si>
  <si>
    <t>00025202</t>
  </si>
  <si>
    <t xml:space="preserve">Mena Gourmet Market- </t>
  </si>
  <si>
    <t>Mena Gourmet Market- MGM01010000004440</t>
  </si>
  <si>
    <t>Mena Gourmet Market- MGM01010000006178</t>
  </si>
  <si>
    <t>Mena Gourmet Market - MGM01010000006918</t>
  </si>
  <si>
    <t>BC2501/0048</t>
  </si>
  <si>
    <t>BC2501/0047</t>
  </si>
  <si>
    <t>BC2502/0026</t>
  </si>
  <si>
    <t>BC2412/0062</t>
  </si>
  <si>
    <t>BC2412/0060</t>
  </si>
  <si>
    <t>BC2503/0046</t>
  </si>
  <si>
    <t>BC2505/0059</t>
  </si>
  <si>
    <t>BC2505/0060</t>
  </si>
  <si>
    <t>BH2366905</t>
  </si>
  <si>
    <t>BH2366906</t>
  </si>
  <si>
    <t>BH2365181</t>
  </si>
  <si>
    <t>BH2366904</t>
  </si>
  <si>
    <t>BH2366955</t>
  </si>
  <si>
    <t>HN/HT12112502</t>
  </si>
  <si>
    <t>Bán hàng Chị Huyền - SĐT 0916 931 659 , thanh toán lun</t>
  </si>
  <si>
    <t>ĐÃ KIỂM TRA - HÀNG TRẢ - Chị Huyền - SĐT 0916 931 659 - KL00193</t>
  </si>
  <si>
    <t>BC2211-0069</t>
  </si>
  <si>
    <t>BC2211-0079</t>
  </si>
  <si>
    <t>BC2211-0084</t>
  </si>
  <si>
    <t>BH2367179</t>
  </si>
  <si>
    <t>BC2511/0012</t>
  </si>
  <si>
    <t>BC2211-0071</t>
  </si>
  <si>
    <t>BC2211-0082</t>
  </si>
  <si>
    <t>BC2211-0080</t>
  </si>
  <si>
    <t>BH2365310</t>
  </si>
  <si>
    <t>BC2211-0077</t>
  </si>
  <si>
    <t>BH2366669</t>
  </si>
  <si>
    <t>HN/HT12112503</t>
  </si>
  <si>
    <t>BC2211-0066</t>
  </si>
  <si>
    <t>BH2367187</t>
  </si>
  <si>
    <t>BC2211-0075</t>
  </si>
  <si>
    <t>BH2367188</t>
  </si>
  <si>
    <t>BC2211-0076</t>
  </si>
  <si>
    <t>BH2366703</t>
  </si>
  <si>
    <t>00074871</t>
  </si>
  <si>
    <t>BH2368302</t>
  </si>
  <si>
    <t>00077936</t>
  </si>
  <si>
    <t>Bán hàng ANH CƯỜNG - QUẢNG NINH theo hóa đơn 00077936</t>
  </si>
  <si>
    <t>BH2368503</t>
  </si>
  <si>
    <t>00078447</t>
  </si>
  <si>
    <t>Bán hàng Trần Thanh Vân theo hóa đơn 00078447 , THANH TOÁN LUN, CK 8%</t>
  </si>
  <si>
    <t>BH2368305</t>
  </si>
  <si>
    <t>00077939</t>
  </si>
  <si>
    <t>Bán hàng chị Lan 0947835982 theo hóa đơn 00077939 , Thanh Toán Lun , CK 8%</t>
  </si>
  <si>
    <t>BC2210-0056</t>
  </si>
  <si>
    <t>BH2367892</t>
  </si>
  <si>
    <t>00076905</t>
  </si>
  <si>
    <t>Bán hàng Cửa hàng Tiện ích C Mart FLC Đại Mỗ theo hóa đơn 00076905</t>
  </si>
  <si>
    <t>BC2211-0083</t>
  </si>
  <si>
    <t>BH2367733</t>
  </si>
  <si>
    <t>ĐƠN KHÁCH LẼ C6, ĐƠN THỨ 29 GỐI ĐẦU, THANH TOÁN ĐƠN THỨ 28 , SĐT : 0904500122, CK 7%</t>
  </si>
  <si>
    <t>00069208</t>
  </si>
  <si>
    <t>BH2368203</t>
  </si>
  <si>
    <t>00077405</t>
  </si>
  <si>
    <t>Bán hàng Chị Cẩm Nhung - Siêu Thị Phú Sơn theo hóa đơn 00077405</t>
  </si>
  <si>
    <t>(blank)</t>
  </si>
  <si>
    <t>Nhân viên sale</t>
  </si>
  <si>
    <t>BH2368587</t>
  </si>
  <si>
    <t>BH2367177</t>
  </si>
  <si>
    <t>BH2367193</t>
  </si>
  <si>
    <t>BH2368638</t>
  </si>
  <si>
    <t>BH2367194</t>
  </si>
  <si>
    <t>BH2367178</t>
  </si>
  <si>
    <t>BH2367250</t>
  </si>
  <si>
    <t>BH2368639</t>
  </si>
  <si>
    <t>BH2368041</t>
  </si>
  <si>
    <t>00076992</t>
  </si>
  <si>
    <t>BH2368043</t>
  </si>
  <si>
    <t>00076994</t>
  </si>
  <si>
    <t>BH2368044</t>
  </si>
  <si>
    <t>00076995</t>
  </si>
  <si>
    <t>BH2368971</t>
  </si>
  <si>
    <t>00078641</t>
  </si>
  <si>
    <t>BH2368972</t>
  </si>
  <si>
    <t>00078642</t>
  </si>
  <si>
    <t>BH2368973</t>
  </si>
  <si>
    <t>00078643</t>
  </si>
  <si>
    <t>BH2368974</t>
  </si>
  <si>
    <t>00078644</t>
  </si>
  <si>
    <t>Bán hàng EASYMART 136 Hồ Tùng Mậu, Bắc Từ Liêm, HN theo hóa đơn 00078641</t>
  </si>
  <si>
    <t>Bán hàng Easymart Mipec Rubik 360 theo hóa đơn 00078642</t>
  </si>
  <si>
    <t>Bán hàng EASYMART The Terra An Hưng, Hà Đông, HN theo hóa đơn 00078643</t>
  </si>
  <si>
    <t>Bán hàng EASYMART S2.03 VINHOME SMARTCITY theo hóa đơn 00078644</t>
  </si>
  <si>
    <t>BH2368042</t>
  </si>
  <si>
    <t>BH2368970</t>
  </si>
  <si>
    <t>00076993</t>
  </si>
  <si>
    <t>00078640</t>
  </si>
  <si>
    <t>Bán hàng CÔNG TY TNHH GTGL VIỆT NAM / Easymart 47 Nguyễn Tuân theo hóa đơn 00078640</t>
  </si>
  <si>
    <t>BH2366551</t>
  </si>
  <si>
    <t>BH2373473</t>
  </si>
  <si>
    <t>00073088</t>
  </si>
  <si>
    <t>ĐƠN HƯƠNG BẮC 5/11 - QUÁN HƯƠNG BẮC</t>
  </si>
  <si>
    <t>PT/PVH - 0014</t>
  </si>
  <si>
    <t>BC2211-0073</t>
  </si>
  <si>
    <t>BC2211-0074</t>
  </si>
  <si>
    <t>BC2210-0033</t>
  </si>
  <si>
    <t>HN/HT15112501</t>
  </si>
  <si>
    <t>BH2366668</t>
  </si>
  <si>
    <t>00078343</t>
  </si>
  <si>
    <t>BC2211-0068</t>
  </si>
  <si>
    <t>BH2369037</t>
  </si>
  <si>
    <t>BH2367643</t>
  </si>
  <si>
    <t>Bán hàng Thực phẩm sạch Minh An SA2 the Sakura Vinhomes Smartcity, Tây Mỗ , THANH TOÁN LUN , CK 5%</t>
  </si>
  <si>
    <t>BH2365470</t>
  </si>
  <si>
    <t>HN/HTBH2331436</t>
  </si>
  <si>
    <t>ĐÃ KIỂM TRA - HÀNG TRẢ - Green mart- hope resident - KL00092 , PHIẾU: BH2331436</t>
  </si>
  <si>
    <t>BH2368790</t>
  </si>
  <si>
    <t>BH2375544</t>
  </si>
  <si>
    <t>00076845</t>
  </si>
  <si>
    <t>ĐƠN PHÚC ĐẠT 17/11</t>
  </si>
  <si>
    <t>BH2369038</t>
  </si>
  <si>
    <t>NOTE</t>
  </si>
  <si>
    <t>MST</t>
  </si>
  <si>
    <t>ĐỊA CHỈ</t>
  </si>
  <si>
    <t>THÔNG TIN XUẤT HÓA ĐƠN</t>
  </si>
  <si>
    <t>CÔNG TY TNHH MINH ĐĂNG FOOD</t>
  </si>
  <si>
    <t>0111226299</t>
  </si>
  <si>
    <t>Shophouse A2-01, Chung cư Ruby CT3, Phường Phúc Lợi, TP Hà Nội, Việt Nam</t>
  </si>
  <si>
    <t>minhdangfood2025@gmail.com</t>
  </si>
  <si>
    <t>Email</t>
  </si>
  <si>
    <t>BC2211-0087</t>
  </si>
  <si>
    <t>BC2211-0090</t>
  </si>
  <si>
    <t>BH2368593</t>
  </si>
  <si>
    <t>BH2367195</t>
  </si>
  <si>
    <t>BH2366911</t>
  </si>
  <si>
    <t>BH2368979</t>
  </si>
  <si>
    <t>BH2368127</t>
  </si>
  <si>
    <t>BH2368138</t>
  </si>
  <si>
    <t>BH2368225</t>
  </si>
  <si>
    <t>BH2368296</t>
  </si>
  <si>
    <t>BH2368384</t>
  </si>
  <si>
    <t>00077035</t>
  </si>
  <si>
    <t>00077042</t>
  </si>
  <si>
    <t>00077871</t>
  </si>
  <si>
    <t>00077909</t>
  </si>
  <si>
    <t>00078374</t>
  </si>
  <si>
    <t>Bán hàng Ecomart Tầng 1 Green Park theo hóa đơn 00077035</t>
  </si>
  <si>
    <t>Bán hàng Ecomart chung cư GELEXIA, 885 Tam Trinh theo hóa đơn 00077042</t>
  </si>
  <si>
    <t>Bán hàng Ecomart Tầng 1 Sảnh G5 CC Five Star Kim Giang, Thanh Xuân theo hóa đơn 00077871</t>
  </si>
  <si>
    <t>Bán hàng Ecomart Helios 75 Tam Trinh theo hóa đơn 00077909</t>
  </si>
  <si>
    <t>Bán hàng Ecomart Tầng 1 chung cư Ecolife Tây Hồ theo hóa đơn 00078374</t>
  </si>
  <si>
    <t>2611xtunit</t>
  </si>
  <si>
    <t>HN/HTTHN000183</t>
  </si>
  <si>
    <t>HN/HTTHN000182</t>
  </si>
  <si>
    <t>2011xtunit009</t>
  </si>
  <si>
    <t>HN/HTTHN00012511</t>
  </si>
  <si>
    <t>2811unit</t>
  </si>
  <si>
    <t>201125unit</t>
  </si>
  <si>
    <t>HN/HTTHN000325</t>
  </si>
  <si>
    <t>HN/HTTHN000203</t>
  </si>
  <si>
    <t>2011xtunit</t>
  </si>
  <si>
    <t>Hàng trả - UNIT - CÔNG TY TNHH HÀNG TIÊU DÙNG UNIT - 2611xtunit - Phiếu ngày (26/11/2025)</t>
  </si>
  <si>
    <t>ĐÃ KIỂM TRA - Hàng trả -Ecomart Helios 75 Tam Trinh -Unit0001 - Phiếu ngày (20/11/2025)</t>
  </si>
  <si>
    <t>ĐÃ KIỂM TRA - Hàng trả -Ecomart S2.12 Vinhome Ocean Park - Unit0004 - Phiếu ngày (13/11/2025)</t>
  </si>
  <si>
    <t>Hàng trả - Unit0009 - Ecomart chung cư GELEXIA, 885 Tam Trinh - 2011xtunit009 - Phiếu ngày (20/11/2025)</t>
  </si>
  <si>
    <t>ĐÃ KIỂM TRA - Hàng trả - Ecomart chung cư OSAKA - Unit0002 - phiếu: THN00012511 - phiếu ngày : 11-11-2025</t>
  </si>
  <si>
    <t>Hàng trả - UNIT - CÔNG TY TNHH HÀNG TIÊU DÙNG UNIT - 2811unit - Phiếu ngày (28/11/2025)</t>
  </si>
  <si>
    <t>Hàng trả - UNIT - CÔNG TY TNHH HÀNG TIÊU DÙNG UNIT - 201125unit - Phiếu ngày (20/11/2025)</t>
  </si>
  <si>
    <t>ĐÃ KIỂM TRA- Hàng trả -Ecomart Tầng 1 Sảnh G5 CC Five Star Kim Giang, Thanh Xuân - Unit0011 - Phiếu ngày (20/11/2025)</t>
  </si>
  <si>
    <t>ĐÃ KIỂM TRA - Hàng trả - Unit0009 - Ecomart chung cư GELEXIA, 885 Tam Trinh - phiếu: THN000203- Phiếu ngày (20/11/2025)</t>
  </si>
  <si>
    <t>Hàng trả - UNIT - CÔNG TY TNHH HÀNG TIÊU DÙNG UNIT - 2011xtunit - Phiếu ngày (20/11/2025)</t>
  </si>
  <si>
    <t>Sum of Số còn phải thu</t>
  </si>
  <si>
    <t>18/11/2024</t>
  </si>
  <si>
    <t>15/03/2024</t>
  </si>
  <si>
    <t>Eco-Mart SA3 Vinhomes Smart City</t>
  </si>
  <si>
    <t>Kim Giang</t>
  </si>
  <si>
    <t>00001752</t>
  </si>
  <si>
    <t>BH2367734</t>
  </si>
  <si>
    <t>00076768</t>
  </si>
  <si>
    <t>BH2368985</t>
  </si>
  <si>
    <t>00078696</t>
  </si>
  <si>
    <t>AGMPO000633391</t>
  </si>
  <si>
    <t>AGMPO000655579</t>
  </si>
  <si>
    <t>Bán hàng SÀNH ĐIỆU 51 Xuân Diệu, Tây Hồ, HN theo hóa đơn 00078696</t>
  </si>
  <si>
    <t>BH2365464</t>
  </si>
  <si>
    <t>BH2366607</t>
  </si>
  <si>
    <t>BH2366673</t>
  </si>
  <si>
    <t>BH2368805</t>
  </si>
  <si>
    <t>BH2366672</t>
  </si>
  <si>
    <t>BH2368125</t>
  </si>
  <si>
    <t>BH2368297</t>
  </si>
  <si>
    <t>00077033</t>
  </si>
  <si>
    <t>00077910</t>
  </si>
  <si>
    <t>Bán hàng readymart căn d4.3-d4.4 tòa d khu b , kdt imperia garden 203 nguyễn huy tưởng , ĐƠN KHAI TRƯƠNG GIAO 26-11-2025</t>
  </si>
  <si>
    <t>Bán hàng CHỊ HÀ THỊ CÚC (READY MART) theo hóa đơn 00077033</t>
  </si>
  <si>
    <t>Bán hàng Ready mart - bến xe Giáp Bát theo hóa đơn 00077910</t>
  </si>
  <si>
    <t>HN/HTTHN001425</t>
  </si>
  <si>
    <t>ĐÃ KIỂM TRA - Hàng trả - readymart001 - CHỊ HÀ THỊ CÚC (READY MART) -phiếu: THN001425 - Phiếu ngày (20/11/2025)</t>
  </si>
  <si>
    <t>HN/HTTHN001305</t>
  </si>
  <si>
    <t>ĐÃ KIỂM TRA - HÀNG TRẢ - readymart002 - Ready mart - bến xe Giáp Bát - phiếu: THN001305 - phiếu ngày : 01/11/2025</t>
  </si>
  <si>
    <t>BH2376455</t>
  </si>
  <si>
    <t>BH2376452</t>
  </si>
  <si>
    <t>BH2376451</t>
  </si>
  <si>
    <t>FINEMART S2.01 25/11</t>
  </si>
  <si>
    <t>finemart s5.01 24/11</t>
  </si>
  <si>
    <t>finemart s7.02 24/11</t>
  </si>
  <si>
    <t>(Multiple Items)</t>
  </si>
  <si>
    <t>(All)</t>
  </si>
  <si>
    <t>BH/207/2025634</t>
  </si>
  <si>
    <t>BH/207/2025630</t>
  </si>
  <si>
    <t>BH2370473</t>
  </si>
  <si>
    <t>BH/207/2025632</t>
  </si>
  <si>
    <t>BH2370476</t>
  </si>
  <si>
    <t>BH2372501</t>
  </si>
  <si>
    <t>BH2372298</t>
  </si>
  <si>
    <t>BH2372356</t>
  </si>
  <si>
    <t>BH/207/2025631</t>
  </si>
  <si>
    <t>BH2372552</t>
  </si>
  <si>
    <t>BH2370470</t>
  </si>
  <si>
    <t>BH2372456</t>
  </si>
  <si>
    <t>BH/207/202756</t>
  </si>
  <si>
    <t>BH/207/2025275</t>
  </si>
  <si>
    <t>BH/207/2025329</t>
  </si>
  <si>
    <t>BH/207/2025331</t>
  </si>
  <si>
    <t>BH/207/2025441</t>
  </si>
  <si>
    <t>BH/207/2025733</t>
  </si>
  <si>
    <t>BH/207/2025739</t>
  </si>
  <si>
    <t>BH/207/2025856</t>
  </si>
  <si>
    <t>BH/207/2025899</t>
  </si>
  <si>
    <t>BH/207/20251567</t>
  </si>
  <si>
    <t>BH/207/20251620</t>
  </si>
  <si>
    <t>BH2370437</t>
  </si>
  <si>
    <t>BH2370525</t>
  </si>
  <si>
    <t>BH2370650</t>
  </si>
  <si>
    <t>BH2370814</t>
  </si>
  <si>
    <t>BH2372448</t>
  </si>
  <si>
    <t>BH2372502</t>
  </si>
  <si>
    <t>BH2372647</t>
  </si>
  <si>
    <t>BH2372648</t>
  </si>
  <si>
    <t>00066846</t>
  </si>
  <si>
    <t>00066847</t>
  </si>
  <si>
    <t>00069239</t>
  </si>
  <si>
    <t>00069238</t>
  </si>
  <si>
    <t>00072862</t>
  </si>
  <si>
    <t>00072863</t>
  </si>
  <si>
    <t>00065171</t>
  </si>
  <si>
    <t>00064722</t>
  </si>
  <si>
    <t>00064750</t>
  </si>
  <si>
    <t>00064752</t>
  </si>
  <si>
    <t>00065459</t>
  </si>
  <si>
    <t>00065648</t>
  </si>
  <si>
    <t>00065652</t>
  </si>
  <si>
    <t>00066304</t>
  </si>
  <si>
    <t>00066807</t>
  </si>
  <si>
    <t>00067208</t>
  </si>
  <si>
    <t>00068080</t>
  </si>
  <si>
    <t>00069004</t>
  </si>
  <si>
    <t>00069116</t>
  </si>
  <si>
    <t>00069289</t>
  </si>
  <si>
    <t>00070425</t>
  </si>
  <si>
    <t>00071305</t>
  </si>
  <si>
    <t>00071663</t>
  </si>
  <si>
    <t>00072403</t>
  </si>
  <si>
    <t>00072404</t>
  </si>
  <si>
    <t>5402-54021000072380(1203) - ACM - GRE hóa đơn 00066846 10/10/2025</t>
  </si>
  <si>
    <t>5402-54021000072523(1111) - ACM - CAO hóa đơn 00066847 10/10/2025</t>
  </si>
  <si>
    <t>5402-54021000074396(1205) - ACM - NAM hóa đơn 00069237 22/10/2025</t>
  </si>
  <si>
    <t>5402-54021000072523(1309) - ACM - SUN hóa đơn 00066847 10/10/2025</t>
  </si>
  <si>
    <t>5402-54021000074221(1309) - ACM - SUN hóa đơn 00069238 22/10/2025</t>
  </si>
  <si>
    <t>5402-54021000075423(1202) - ACM – GAR hóa đơn 00072862 31/10/2025</t>
  </si>
  <si>
    <t>5402-54021000075125(1211) - ACM - HL6 hóa đơn 00072863 31/10/2025</t>
  </si>
  <si>
    <t>5402-54021000075125(1208) - ACM - TRO hóa đơn 00072863 31/10/2025</t>
  </si>
  <si>
    <t>5402-54021000072523(1205) - ACM - NAM hóa đơn 00066847 10/10/2025</t>
  </si>
  <si>
    <t>5402-54021000075742(1310) - ACM - ORC hóa đơn 00072952 03/11/2025</t>
  </si>
  <si>
    <t>5402-54021000074101(1111) - ACM - CAO hóa đơn 00069239 22/10/2025</t>
  </si>
  <si>
    <t>5402-54021000075423(1304) - ACM - SOM hóa đơn 00072862 31/10/2025</t>
  </si>
  <si>
    <t>5402 - 54021000071990(1208) - ACM - TRO hóa đơn 00065171 03/10/2025</t>
  </si>
  <si>
    <t>1004-10041001131872</t>
  </si>
  <si>
    <t>1009-10091000160811 - AEON BÌNH DƯƠNG NEW CITY</t>
  </si>
  <si>
    <t>1002-10021001199273</t>
  </si>
  <si>
    <t>1001-10011001510326</t>
  </si>
  <si>
    <t>1004-10041001134174</t>
  </si>
  <si>
    <t>1001-10011001511274</t>
  </si>
  <si>
    <t>1009-10091000162541</t>
  </si>
  <si>
    <t>1004-10041001134918</t>
  </si>
  <si>
    <t>1002-10021001202775</t>
  </si>
  <si>
    <t>1010-10101000124934 - AEON NGUYỄN VĂN LINH</t>
  </si>
  <si>
    <t>1001-10011001514120</t>
  </si>
  <si>
    <t>10041001138635</t>
  </si>
  <si>
    <t>10091000165525 - AEON BÌNH DƯƠNG NEW CITY</t>
  </si>
  <si>
    <t>10011001517015</t>
  </si>
  <si>
    <t>1002-10021001207214</t>
  </si>
  <si>
    <t>1010-10101000127422 - AEON NGUYỄN VĂN LINH</t>
  </si>
  <si>
    <t>1004-10041001141190</t>
  </si>
  <si>
    <t>1004-10041001141197</t>
  </si>
  <si>
    <t>BH2375667</t>
  </si>
  <si>
    <t>BH2376401</t>
  </si>
  <si>
    <t>BH2376174</t>
  </si>
  <si>
    <t>BH2376169</t>
  </si>
  <si>
    <t>BH2373555</t>
  </si>
  <si>
    <t>BH2373408</t>
  </si>
  <si>
    <t>BH2373644</t>
  </si>
  <si>
    <t>BH2374166</t>
  </si>
  <si>
    <t>BH2374244</t>
  </si>
  <si>
    <t>BH2374218</t>
  </si>
  <si>
    <t>BH2374357</t>
  </si>
  <si>
    <t>BH2374501</t>
  </si>
  <si>
    <t>BH2374517</t>
  </si>
  <si>
    <t>BH2374605</t>
  </si>
  <si>
    <t>BH2375530</t>
  </si>
  <si>
    <t>BH2374410</t>
  </si>
  <si>
    <t>BH2375691</t>
  </si>
  <si>
    <t>BH2375478</t>
  </si>
  <si>
    <t>BH2375822</t>
  </si>
  <si>
    <t>BH2376363</t>
  </si>
  <si>
    <t>BH2376462</t>
  </si>
  <si>
    <t>BH2377297</t>
  </si>
  <si>
    <t>BH2377357</t>
  </si>
  <si>
    <t>BH2377385</t>
  </si>
  <si>
    <t>54021000078081(1111) - ACM - CAO hóa đơn 00077878 20/11/2025</t>
  </si>
  <si>
    <t>54021000078930(1202) - ACM – GAR hóa đơn 00079360 27/11/2025</t>
  </si>
  <si>
    <t>54021000078470(1309) - ACM - SUN hóa đơn 00078542 25/11/2025</t>
  </si>
  <si>
    <t>54021000078470(1304) - ACM - SOM hóa đơn 00078542 25/11/2025</t>
  </si>
  <si>
    <t>1010-10101000129840 - AEON NGUYỄN VĂN LINH</t>
  </si>
  <si>
    <t>5402-54021000076020(1309) - ACM - SUN</t>
  </si>
  <si>
    <t>1009-10091000168786</t>
  </si>
  <si>
    <t>10041001144155</t>
  </si>
  <si>
    <t>10011001523517</t>
  </si>
  <si>
    <t>54021000076839(1111) - ACM - CAO</t>
  </si>
  <si>
    <t>10091000170460 - AEON BÌNH DƯƠNG NEW CITY</t>
  </si>
  <si>
    <t>10011001524418</t>
  </si>
  <si>
    <t>10021001212034</t>
  </si>
  <si>
    <t>10041001146429</t>
  </si>
  <si>
    <t>10021001213559</t>
  </si>
  <si>
    <t>54021000077161(1202) - ACM – GAR</t>
  </si>
  <si>
    <t>10091000171780 - AEON BÌNH DƯƠNG NEW CITY</t>
  </si>
  <si>
    <t>54021000077869(1208) - ACM - TRO</t>
  </si>
  <si>
    <t>10041001148741</t>
  </si>
  <si>
    <t>10041001149706</t>
  </si>
  <si>
    <t>10021001215335</t>
  </si>
  <si>
    <t>10041001151155</t>
  </si>
  <si>
    <t>10011001528985</t>
  </si>
  <si>
    <t>10091000175110</t>
  </si>
  <si>
    <t>00073431</t>
  </si>
  <si>
    <t>00074335</t>
  </si>
  <si>
    <t>00074390</t>
  </si>
  <si>
    <t>00074841</t>
  </si>
  <si>
    <t>00074928</t>
  </si>
  <si>
    <t>00075027</t>
  </si>
  <si>
    <t>00075097</t>
  </si>
  <si>
    <t>00076044</t>
  </si>
  <si>
    <t>00076060</t>
  </si>
  <si>
    <t>00076677</t>
  </si>
  <si>
    <t>00076830</t>
  </si>
  <si>
    <t>00076903</t>
  </si>
  <si>
    <t>00077046</t>
  </si>
  <si>
    <t>00077879</t>
  </si>
  <si>
    <t>00078364</t>
  </si>
  <si>
    <t>00078590</t>
  </si>
  <si>
    <t>00078700</t>
  </si>
  <si>
    <t>00080106</t>
  </si>
  <si>
    <t>00080194</t>
  </si>
  <si>
    <t>00080256</t>
  </si>
  <si>
    <t>04/11/2025</t>
  </si>
  <si>
    <t>14/11/2025</t>
  </si>
  <si>
    <t>31/10/2025</t>
  </si>
  <si>
    <t>ck</t>
  </si>
  <si>
    <t>BH2319955</t>
  </si>
  <si>
    <t>ĐƠN KHÁCH LẼ C6, THANH TOÁN LUN, SĐT: 0949448070 , CK 5%</t>
  </si>
  <si>
    <t>HBTL25011142</t>
  </si>
  <si>
    <t>PT2504/0050</t>
  </si>
  <si>
    <t>BH2339556</t>
  </si>
  <si>
    <t>00001528</t>
  </si>
  <si>
    <t>BH2342303</t>
  </si>
  <si>
    <t>00010239</t>
  </si>
  <si>
    <t>PT2502/0032</t>
  </si>
  <si>
    <t>BH2338319</t>
  </si>
  <si>
    <t>BC2510/0061</t>
  </si>
  <si>
    <t>BC2211-0085</t>
  </si>
  <si>
    <t>BH2365301</t>
  </si>
  <si>
    <t>00080033</t>
  </si>
  <si>
    <t>BH2367809</t>
  </si>
  <si>
    <t>00080016</t>
  </si>
  <si>
    <t>Chị Linh -TP. BẮC GIANG</t>
  </si>
  <si>
    <t>BC2211-0078</t>
  </si>
  <si>
    <t>BC2210-0028</t>
  </si>
  <si>
    <t>00080056</t>
  </si>
  <si>
    <t>Xuất hóa đơn cho CÔNG TY CỔ PHẦN SÓI BIỂN TRUNG THỰC theo hóa đơn 00080056</t>
  </si>
  <si>
    <t>HN/HT041255</t>
  </si>
  <si>
    <t>HN/HT221102</t>
  </si>
  <si>
    <t>BH2368591</t>
  </si>
  <si>
    <t>Bán hàng Daily Mart H1.18 Gia Lâm theo hóa đơn 00079661</t>
  </si>
  <si>
    <t>00079661</t>
  </si>
  <si>
    <t>Đơn gối đầu</t>
  </si>
  <si>
    <t>BH2319435</t>
  </si>
  <si>
    <t>BH2315767</t>
  </si>
  <si>
    <t>BH2318387</t>
  </si>
  <si>
    <t>Hàng trả BH2315767</t>
  </si>
  <si>
    <t>Hàng trả BH2318387</t>
  </si>
  <si>
    <t>PT2503/0029</t>
  </si>
  <si>
    <t>PT2503/0030</t>
  </si>
  <si>
    <t>BH2365196</t>
  </si>
  <si>
    <t>xts08</t>
  </si>
  <si>
    <t>Hàng sói SOI-HNI-BDH-S08 - SOI 8 - 20 Núi Trúc</t>
  </si>
  <si>
    <t>HN/HTPOR2511000900</t>
  </si>
  <si>
    <t>Hàng trả SOI 51 - 142 Trần Bình</t>
  </si>
  <si>
    <t>GREENMART</t>
  </si>
  <si>
    <t>EASYMART-GTGL</t>
  </si>
  <si>
    <t>00001923</t>
  </si>
  <si>
    <t>00001939</t>
  </si>
  <si>
    <t>Annam Phú Mỹ Hưng _ AGMPO000658096</t>
  </si>
  <si>
    <t>HKDTHIENDAT</t>
  </si>
  <si>
    <t>C-MART-HP</t>
  </si>
  <si>
    <t>UNIT-ECO</t>
  </si>
  <si>
    <t>BH2365264</t>
  </si>
  <si>
    <t>00072353</t>
  </si>
  <si>
    <t>VIỆT Ý NHA TRANG (VŨ)</t>
  </si>
  <si>
    <t>BH2364653</t>
  </si>
  <si>
    <t>00071327</t>
  </si>
  <si>
    <t>Hộ kinh doanh Phúc Hậu (chị Liên sđt 0982164624), nhà 10, ngõ 62 phố Vĩnh Phúc Ba ĐÌnh ( Đối diện trường THCS Hoàng Hoa Thám)</t>
  </si>
  <si>
    <t>BH2367040</t>
  </si>
  <si>
    <t>00075033</t>
  </si>
  <si>
    <t>Bán hàng Hộ kinh doanh Phúc Hậu (chị Liên sđt 0982164624) , nhà 10, ngõ 62 phố Vĩnh Phúc Ba ĐÌnh ( Đối diện trường THCS Hoàng Hoa Thám)</t>
  </si>
  <si>
    <t>BH2367041</t>
  </si>
  <si>
    <t>00075034</t>
  </si>
  <si>
    <t>Hộ kinh doanh Phúc Hậu (chị Liên sđt 0982164624) 55 Vạn Bảo, Ba Đình, HN</t>
  </si>
  <si>
    <t>BC2210-0053</t>
  </si>
  <si>
    <t>BH2368978</t>
  </si>
  <si>
    <t>BH2368977</t>
  </si>
  <si>
    <t>PT2502/0012</t>
  </si>
  <si>
    <t>BC2211-0092</t>
  </si>
  <si>
    <t>PT/PVH - 0060</t>
  </si>
  <si>
    <t>PT/PVH - 0061</t>
  </si>
  <si>
    <t>STXANH</t>
  </si>
  <si>
    <t>BH2363705</t>
  </si>
  <si>
    <t>BH2367735</t>
  </si>
  <si>
    <t>BH2368648</t>
  </si>
  <si>
    <t>BH2369981</t>
  </si>
  <si>
    <t>00076769</t>
  </si>
  <si>
    <t>00078485</t>
  </si>
  <si>
    <t>00080261</t>
  </si>
  <si>
    <t>Bán hàng CÔNG TY CỔ PHẦN TRANG TRẠI TOMITA VIỆT NAM theo hóa đơn 00074871</t>
  </si>
  <si>
    <t>Bán hàng CÔNG TY CỔ PHẦN TRANG TRẠI TOMITA VIỆT NAM theo hóa đơn 00076769</t>
  </si>
  <si>
    <t>Bán hàng CÔNG TY CỔ PHẦN TRANG TRẠI TOMITA VIỆT NAM theo hóa đơn 00078485</t>
  </si>
  <si>
    <t>Bán hàng CÔNG TY CỔ PHẦN TRANG TRẠI TOMITA VIỆT NAM theo hóa đơn 00080261</t>
  </si>
  <si>
    <t>BH2369071</t>
  </si>
  <si>
    <t>BH2369069</t>
  </si>
  <si>
    <t>BH2370073</t>
  </si>
  <si>
    <t>BH2366056</t>
  </si>
  <si>
    <t>BH2366057</t>
  </si>
  <si>
    <t>BH2366059</t>
  </si>
  <si>
    <t>BH2370074</t>
  </si>
  <si>
    <t>BH2369070</t>
  </si>
  <si>
    <t>BH2370075</t>
  </si>
  <si>
    <t>BH2365828</t>
  </si>
  <si>
    <t>BH2366865</t>
  </si>
  <si>
    <t>Bán hàng TTMFARM - Tòa T3 Times City</t>
  </si>
  <si>
    <t>Bán hàng TTMFARM - Sảnh C 423 Minh Khai</t>
  </si>
  <si>
    <t>Bán hàng TTMFARM - G 378 Minh Khai</t>
  </si>
  <si>
    <t>Bán hàng TTMFARM - Sảnh Park 5 Times City</t>
  </si>
  <si>
    <t>Bán hàng TTMFARM - Sảnh Park 2 Times City</t>
  </si>
  <si>
    <t>Bán hàng TTMFARM - Số 2 TT1B Ngõ 622 Minh Khai</t>
  </si>
  <si>
    <t>Bán hàng TTMFARM - Số 2 TT1B Ngõ 622 Minh Khai ( SẢNH A 423 MINH KHAI)</t>
  </si>
  <si>
    <t>THN000733 (1A)</t>
  </si>
  <si>
    <t>THN000768 (1A)</t>
  </si>
  <si>
    <t>THN000736 (2C)</t>
  </si>
  <si>
    <t>THN000841 (2C)</t>
  </si>
  <si>
    <t>THN000731 (4P)</t>
  </si>
  <si>
    <t>BH2369983</t>
  </si>
  <si>
    <t>0212unit0007</t>
  </si>
  <si>
    <t>Hàng trả - Unit0007 - Ecomart Tầng 1 chung cư Park Home - 0212unit0007 - Phiếu ngày (02/12/2025)</t>
  </si>
  <si>
    <t>BH2374362</t>
  </si>
  <si>
    <t>BH2374495</t>
  </si>
  <si>
    <t>BH2375660</t>
  </si>
  <si>
    <t>BH2376395</t>
  </si>
  <si>
    <t>BH2376397</t>
  </si>
  <si>
    <t>BH2376402</t>
  </si>
  <si>
    <t>BH2376559</t>
  </si>
  <si>
    <t>BH2376601</t>
  </si>
  <si>
    <t>00075102</t>
  </si>
  <si>
    <t>00076037</t>
  </si>
  <si>
    <t>00076981</t>
  </si>
  <si>
    <t>00078626</t>
  </si>
  <si>
    <t>00078628</t>
  </si>
  <si>
    <t>00078632</t>
  </si>
  <si>
    <t>00079410</t>
  </si>
  <si>
    <t>00079995</t>
  </si>
  <si>
    <t>AGMPO000650167 - SÀNH ĐIỆU Annam Gourmet Hai Bà Trưng</t>
  </si>
  <si>
    <t>AGMPO000651243 - SÀNH ĐIỆU Annam Gourmet Estella</t>
  </si>
  <si>
    <t>AGMPO000658059</t>
  </si>
  <si>
    <t>AGMPO000662666 - SÀNH ĐIỆU Annam Gourmet Hai Bà Trưng</t>
  </si>
  <si>
    <t>AGMPO000661575 - SÀNH ĐIỆU Annam Gourmet Saigon Center</t>
  </si>
  <si>
    <t>AGMPO000663615 - SÀNH ĐIỆU Annam Gourmet Phú Mỹ Hưng</t>
  </si>
  <si>
    <t>AGMPO000664480</t>
  </si>
  <si>
    <t>AGMPO000664293</t>
  </si>
  <si>
    <t>2411xtviety</t>
  </si>
  <si>
    <t>Hàng trả - VIETY - CÔNG TY TNHH VIỆT Ý HÀ NỘI CENTER - 2411xtviety - Phiếu ngày (20/11/2025)</t>
  </si>
  <si>
    <t>HN/HT03112501</t>
  </si>
  <si>
    <t>ĐÃ KIỂM TRA - Hàng trả - CÔNG TY TNHH VIỆT Ý HÀ NỘI CENTER - VIETY - Phiếu ngày (03/11/2025)</t>
  </si>
  <si>
    <t>HN/HT201101</t>
  </si>
  <si>
    <t>ĐÃ KIỂM TRA - Hàng trả - VIETY - CÔNG TY TNHH VIỆT Ý HÀ NỘI CENTER - VIETY -  Phiếu ngày (20/11/2025)</t>
  </si>
  <si>
    <t>BH2365565</t>
  </si>
  <si>
    <t>BH2365670</t>
  </si>
  <si>
    <t>BH2368604</t>
  </si>
  <si>
    <t>00072978</t>
  </si>
  <si>
    <t>00073025</t>
  </si>
  <si>
    <t>00078463</t>
  </si>
  <si>
    <t>Bán hàng CÔNG TY TNHH VIỆT Ý HÀ NỘI CENTER theo hóa đơn 00072978</t>
  </si>
  <si>
    <t>Bán hàng CÔNG TY TNHH VIỆT Ý HÀ NỘI CENTER theo hóa đơn 00073025</t>
  </si>
  <si>
    <t>Bán hàng CÔNG TY TNHH VIỆT Ý HÀ NỘI CENTER theo hóa đơn 00078463</t>
  </si>
  <si>
    <t>BH2370025</t>
  </si>
  <si>
    <t>HN/HTTHN003347</t>
  </si>
  <si>
    <t>ĐÃ KIỂM TRA - HÀNG TRẢ - Dalat Farm Vinhomes Ocean S1.10, HN - DALATFARM002- phiếu :THN003347</t>
  </si>
  <si>
    <t>HN/HTTHN003379</t>
  </si>
  <si>
    <t>ĐÃ KIỂM TRA - HÀNG TRẢ - Dalat Farm Vinhomes Ocean S2.17, HN - DALATFARM004 - Phiếu: THN003379</t>
  </si>
  <si>
    <t>xtdalatfarm002</t>
  </si>
  <si>
    <t>Hàng trả - DALATFARM002 - Dalat Farm Vinhomes Ocean S1.10, HN - xtdalatfarm002 - Phiếu ngày (24/11/2025)</t>
  </si>
  <si>
    <t>BH2376404</t>
  </si>
  <si>
    <t>00078634</t>
  </si>
  <si>
    <t>Menas-HCM-Q7-002</t>
  </si>
  <si>
    <t>MGM02010000017826 - Mena Gourmet Celesta Rise</t>
  </si>
  <si>
    <t>BH2320777</t>
  </si>
  <si>
    <t>BH2321132</t>
  </si>
  <si>
    <t>BH2326079</t>
  </si>
  <si>
    <t>BH2319700</t>
  </si>
  <si>
    <t>BH2322150</t>
  </si>
  <si>
    <t>BH2324576</t>
  </si>
  <si>
    <t>BH20259652</t>
  </si>
  <si>
    <t>PT2503/0065</t>
  </si>
  <si>
    <t>PT2505/0036</t>
  </si>
  <si>
    <t>PT/C6-0105</t>
  </si>
  <si>
    <t>HN/HT11102501</t>
  </si>
  <si>
    <t>ĐÃ KIỂM TRA - Hàng trả -CÔNG TY TNHH VB HTL /Vinhomes Smart City - htl0003 - phiếu: 11/10/2025</t>
  </si>
  <si>
    <t>Hàng trả đơn BH2324662</t>
  </si>
  <si>
    <t>mt12</t>
  </si>
  <si>
    <t>Hàng trả chốt lúc thanh toán (kg có ctu)</t>
  </si>
  <si>
    <t>BH2319464</t>
  </si>
  <si>
    <t>BH2319466</t>
  </si>
  <si>
    <t>BH2501/01026</t>
  </si>
  <si>
    <t>BH2319475</t>
  </si>
  <si>
    <t>BH2319476</t>
  </si>
  <si>
    <t>BH2319502</t>
  </si>
  <si>
    <t>BH2319503</t>
  </si>
  <si>
    <t>BH2319529</t>
  </si>
  <si>
    <t>BH2319546</t>
  </si>
  <si>
    <t>BH2319567</t>
  </si>
  <si>
    <t>BH2319579</t>
  </si>
  <si>
    <t>BH2319585</t>
  </si>
  <si>
    <t>BH2319599</t>
  </si>
  <si>
    <t>BH2319602</t>
  </si>
  <si>
    <t>BH2319611</t>
  </si>
  <si>
    <t>BH2319683</t>
  </si>
  <si>
    <t>BH2319684</t>
  </si>
  <si>
    <t>BH2319588</t>
  </si>
  <si>
    <t>BH2319450.</t>
  </si>
  <si>
    <t>BH2319698</t>
  </si>
  <si>
    <t>BH2368317</t>
  </si>
  <si>
    <t>BH2319719</t>
  </si>
  <si>
    <t>BH2319748</t>
  </si>
  <si>
    <t>BH2319750</t>
  </si>
  <si>
    <t>BH2319757</t>
  </si>
  <si>
    <t>BH2319764</t>
  </si>
  <si>
    <t>BH2319765</t>
  </si>
  <si>
    <t>BH2319789</t>
  </si>
  <si>
    <t>BH2319794</t>
  </si>
  <si>
    <t>BH2319800</t>
  </si>
  <si>
    <t>BH2319804</t>
  </si>
  <si>
    <t>BH2319817</t>
  </si>
  <si>
    <t>BH2319818</t>
  </si>
  <si>
    <t>BH2319819</t>
  </si>
  <si>
    <t>BH2319820</t>
  </si>
  <si>
    <t>BH2319824</t>
  </si>
  <si>
    <t>BH2319848</t>
  </si>
  <si>
    <t>BH2319849</t>
  </si>
  <si>
    <t>BH2319853</t>
  </si>
  <si>
    <t>BH2319854</t>
  </si>
  <si>
    <t>BH2319861</t>
  </si>
  <si>
    <t>BH2319936</t>
  </si>
  <si>
    <t>BH2319956</t>
  </si>
  <si>
    <t>BH2319991</t>
  </si>
  <si>
    <t>BH2320005</t>
  </si>
  <si>
    <t>BH2320011</t>
  </si>
  <si>
    <t>BH2320034</t>
  </si>
  <si>
    <t>BH2320035</t>
  </si>
  <si>
    <t>BH2320036</t>
  </si>
  <si>
    <t>BH2320039</t>
  </si>
  <si>
    <t>BH2320040</t>
  </si>
  <si>
    <t>BH2320041</t>
  </si>
  <si>
    <t>BH2320044</t>
  </si>
  <si>
    <t>BH2320045</t>
  </si>
  <si>
    <t>BH2320047</t>
  </si>
  <si>
    <t>BH2320048</t>
  </si>
  <si>
    <t>BH2320054</t>
  </si>
  <si>
    <t>BH2320111</t>
  </si>
  <si>
    <t>BH2320112</t>
  </si>
  <si>
    <t>BH2320113</t>
  </si>
  <si>
    <t>BH2320117</t>
  </si>
  <si>
    <t>BH2320120</t>
  </si>
  <si>
    <t>BH2320124</t>
  </si>
  <si>
    <t>BH2320125</t>
  </si>
  <si>
    <t>BH2320126</t>
  </si>
  <si>
    <t>BH2320134</t>
  </si>
  <si>
    <t>BH2320135</t>
  </si>
  <si>
    <t>BH2319944</t>
  </si>
  <si>
    <t>BH2320141</t>
  </si>
  <si>
    <t>BH2320143</t>
  </si>
  <si>
    <t>BH2320173</t>
  </si>
  <si>
    <t>BH2320177</t>
  </si>
  <si>
    <t>BH2320179</t>
  </si>
  <si>
    <t>BH2320180</t>
  </si>
  <si>
    <t>BH2320188</t>
  </si>
  <si>
    <t>BH2320203</t>
  </si>
  <si>
    <t>BH2320204</t>
  </si>
  <si>
    <t>BH2320205</t>
  </si>
  <si>
    <t>BH2320206</t>
  </si>
  <si>
    <t>BH2320207</t>
  </si>
  <si>
    <t>BH2320208</t>
  </si>
  <si>
    <t>BH2320201</t>
  </si>
  <si>
    <t>BH2320211</t>
  </si>
  <si>
    <t>BH2320263</t>
  </si>
  <si>
    <t>BH2320264</t>
  </si>
  <si>
    <t>BH2320265</t>
  </si>
  <si>
    <t>BH2320313</t>
  </si>
  <si>
    <t>BH2320320</t>
  </si>
  <si>
    <t>BH2320333</t>
  </si>
  <si>
    <t>BH2320334</t>
  </si>
  <si>
    <t>BH2320369</t>
  </si>
  <si>
    <t>BH2320389</t>
  </si>
  <si>
    <t>BH2320402</t>
  </si>
  <si>
    <t>BH2320405</t>
  </si>
  <si>
    <t>BH2320417</t>
  </si>
  <si>
    <t>BH2320421</t>
  </si>
  <si>
    <t>BH2320424</t>
  </si>
  <si>
    <t>BH2341544</t>
  </si>
  <si>
    <t>BH2341545</t>
  </si>
  <si>
    <t>BH2341546</t>
  </si>
  <si>
    <t>BH2320439</t>
  </si>
  <si>
    <t>BH2320452</t>
  </si>
  <si>
    <t>BH2320453</t>
  </si>
  <si>
    <t>BH2320454</t>
  </si>
  <si>
    <t>BH2320455</t>
  </si>
  <si>
    <t>BH2320456</t>
  </si>
  <si>
    <t>BH2320457</t>
  </si>
  <si>
    <t>BH2320550</t>
  </si>
  <si>
    <t>BH2320551</t>
  </si>
  <si>
    <t>BH2320573</t>
  </si>
  <si>
    <t>BH2320556</t>
  </si>
  <si>
    <t>BH2320557</t>
  </si>
  <si>
    <t>BH2320608</t>
  </si>
  <si>
    <t>BH2320622</t>
  </si>
  <si>
    <t>BH2320714</t>
  </si>
  <si>
    <t>BH2320747</t>
  </si>
  <si>
    <t>BH2320750</t>
  </si>
  <si>
    <t>BH2320757</t>
  </si>
  <si>
    <t>BH2320776</t>
  </si>
  <si>
    <t>BH2320800</t>
  </si>
  <si>
    <t>BH2320801</t>
  </si>
  <si>
    <t>BH2320802</t>
  </si>
  <si>
    <t>BH2320803</t>
  </si>
  <si>
    <t>BH2320804</t>
  </si>
  <si>
    <t>BH2320805</t>
  </si>
  <si>
    <t>BH2320806</t>
  </si>
  <si>
    <t>BH2320807</t>
  </si>
  <si>
    <t>BH2320811</t>
  </si>
  <si>
    <t>BH2320856</t>
  </si>
  <si>
    <t>BH2320857</t>
  </si>
  <si>
    <t>BH2320858</t>
  </si>
  <si>
    <t>BH2320869</t>
  </si>
  <si>
    <t>BH2320873</t>
  </si>
  <si>
    <t>BH2320872</t>
  </si>
  <si>
    <t>BH2320939</t>
  </si>
  <si>
    <t>BH2320949</t>
  </si>
  <si>
    <t>BH2320951</t>
  </si>
  <si>
    <t>BH2320962</t>
  </si>
  <si>
    <t>BH2320968</t>
  </si>
  <si>
    <t>BH2320993</t>
  </si>
  <si>
    <t>BH2321003</t>
  </si>
  <si>
    <t>BH2321050</t>
  </si>
  <si>
    <t>BH2321009</t>
  </si>
  <si>
    <t>BH2321052</t>
  </si>
  <si>
    <t>BH2321061</t>
  </si>
  <si>
    <t>BH2321074</t>
  </si>
  <si>
    <t>BH2321082</t>
  </si>
  <si>
    <t>BH2321092</t>
  </si>
  <si>
    <t>BH2321095</t>
  </si>
  <si>
    <t>BH2321116</t>
  </si>
  <si>
    <t>BH2321123</t>
  </si>
  <si>
    <t>BH2321128</t>
  </si>
  <si>
    <t>BH2321129</t>
  </si>
  <si>
    <t>BH2321131</t>
  </si>
  <si>
    <t>BH2321194</t>
  </si>
  <si>
    <t>BH2321197</t>
  </si>
  <si>
    <t>BH2321222</t>
  </si>
  <si>
    <t>BH2321227</t>
  </si>
  <si>
    <t>BH2321230</t>
  </si>
  <si>
    <t>BH2321251</t>
  </si>
  <si>
    <t>BH2321252</t>
  </si>
  <si>
    <t>BH2321279</t>
  </si>
  <si>
    <t>BH2321280</t>
  </si>
  <si>
    <t>BH2321281</t>
  </si>
  <si>
    <t>BH2321282</t>
  </si>
  <si>
    <t>BH2321257</t>
  </si>
  <si>
    <t>BH2321331</t>
  </si>
  <si>
    <t>BH2321397</t>
  </si>
  <si>
    <t>BH2321426</t>
  </si>
  <si>
    <t>BH2321427</t>
  </si>
  <si>
    <t>BH2321443</t>
  </si>
  <si>
    <t>BH2321451</t>
  </si>
  <si>
    <t>BH2321452</t>
  </si>
  <si>
    <t>BH2321455</t>
  </si>
  <si>
    <t>BH2321462</t>
  </si>
  <si>
    <t>BH2321469</t>
  </si>
  <si>
    <t>BH2321470</t>
  </si>
  <si>
    <t>BH2321490</t>
  </si>
  <si>
    <t>BH2321493</t>
  </si>
  <si>
    <t>BH2321496</t>
  </si>
  <si>
    <t>BH2321497</t>
  </si>
  <si>
    <t>BH2321498</t>
  </si>
  <si>
    <t>BH2321499</t>
  </si>
  <si>
    <t>BH2321503</t>
  </si>
  <si>
    <t>BH2321512</t>
  </si>
  <si>
    <t>BH2321513</t>
  </si>
  <si>
    <t>BH2321541</t>
  </si>
  <si>
    <t>BH2321544</t>
  </si>
  <si>
    <t>BH2321551</t>
  </si>
  <si>
    <t>BH2321738</t>
  </si>
  <si>
    <t>BH2321746</t>
  </si>
  <si>
    <t>BH2321754</t>
  </si>
  <si>
    <t>BH2321757</t>
  </si>
  <si>
    <t>BH2321759</t>
  </si>
  <si>
    <t>BH2321773</t>
  </si>
  <si>
    <t>BH2321778</t>
  </si>
  <si>
    <t>BH2321779</t>
  </si>
  <si>
    <t>BH2321780</t>
  </si>
  <si>
    <t>BH2321812</t>
  </si>
  <si>
    <t>BH2321817</t>
  </si>
  <si>
    <t>BH2321818</t>
  </si>
  <si>
    <t>BH2321827</t>
  </si>
  <si>
    <t>BH2321855</t>
  </si>
  <si>
    <t>BH2321872</t>
  </si>
  <si>
    <t>BH2321873</t>
  </si>
  <si>
    <t>BH2321875</t>
  </si>
  <si>
    <t>BH2321876</t>
  </si>
  <si>
    <t>BH2321891</t>
  </si>
  <si>
    <t>BH2321906</t>
  </si>
  <si>
    <t>BH2321907</t>
  </si>
  <si>
    <t>BH2321908</t>
  </si>
  <si>
    <t>BH2321964</t>
  </si>
  <si>
    <t>BH2321965</t>
  </si>
  <si>
    <t>BH2321966</t>
  </si>
  <si>
    <t>BH2321967</t>
  </si>
  <si>
    <t>BH2321968</t>
  </si>
  <si>
    <t>BH2321999</t>
  </si>
  <si>
    <t>BH2322009</t>
  </si>
  <si>
    <t>BH2322010</t>
  </si>
  <si>
    <t>BH2322016</t>
  </si>
  <si>
    <t>BH2322017</t>
  </si>
  <si>
    <t>BH2322037</t>
  </si>
  <si>
    <t>BH2322045</t>
  </si>
  <si>
    <t>BH2322046</t>
  </si>
  <si>
    <t>BH2322053</t>
  </si>
  <si>
    <t>BH2322064</t>
  </si>
  <si>
    <t>BH2322065</t>
  </si>
  <si>
    <t>BH2322066</t>
  </si>
  <si>
    <t>BH2322067</t>
  </si>
  <si>
    <t>BH2322080</t>
  </si>
  <si>
    <t>BH2322082</t>
  </si>
  <si>
    <t>BH2322101</t>
  </si>
  <si>
    <t>BH2322132</t>
  </si>
  <si>
    <t>BH2322154</t>
  </si>
  <si>
    <t>BH2322199</t>
  </si>
  <si>
    <t>BH2322201</t>
  </si>
  <si>
    <t>BH2322221</t>
  </si>
  <si>
    <t>BH2322222</t>
  </si>
  <si>
    <t>BH2322241</t>
  </si>
  <si>
    <t>BH2322244</t>
  </si>
  <si>
    <t>BH2322259</t>
  </si>
  <si>
    <t>BH2322263</t>
  </si>
  <si>
    <t>BH2322265</t>
  </si>
  <si>
    <t>BH2322266</t>
  </si>
  <si>
    <t>BH2322288</t>
  </si>
  <si>
    <t>BH2322292</t>
  </si>
  <si>
    <t>BH2322324</t>
  </si>
  <si>
    <t>BH2322326</t>
  </si>
  <si>
    <t>BH2322336</t>
  </si>
  <si>
    <t>BH2322337</t>
  </si>
  <si>
    <t>BH2322353</t>
  </si>
  <si>
    <t>BH2322354</t>
  </si>
  <si>
    <t>BH2322355</t>
  </si>
  <si>
    <t>BH2322356</t>
  </si>
  <si>
    <t>BH2322357</t>
  </si>
  <si>
    <t>BH2322358</t>
  </si>
  <si>
    <t>BH2322359</t>
  </si>
  <si>
    <t>BH2322375</t>
  </si>
  <si>
    <t>BH2322403</t>
  </si>
  <si>
    <t>BH2322419</t>
  </si>
  <si>
    <t>BH2322420</t>
  </si>
  <si>
    <t>BH2322421</t>
  </si>
  <si>
    <t>BH2322460</t>
  </si>
  <si>
    <t>BH2322473</t>
  </si>
  <si>
    <t>BH2322489</t>
  </si>
  <si>
    <t>BH2322514</t>
  </si>
  <si>
    <t>BH2322515</t>
  </si>
  <si>
    <t>BH2322516</t>
  </si>
  <si>
    <t>BH2322517</t>
  </si>
  <si>
    <t>BH2322523</t>
  </si>
  <si>
    <t>BH2322537</t>
  </si>
  <si>
    <t>BH2322615</t>
  </si>
  <si>
    <t>BH2322616</t>
  </si>
  <si>
    <t>BH2322618</t>
  </si>
  <si>
    <t>BH2322619</t>
  </si>
  <si>
    <t>BH2322620</t>
  </si>
  <si>
    <t>BH2322621</t>
  </si>
  <si>
    <t>BH2322622</t>
  </si>
  <si>
    <t>BH2322636</t>
  </si>
  <si>
    <t>BH2322671</t>
  </si>
  <si>
    <t>BH2322676</t>
  </si>
  <si>
    <t>BH2322682</t>
  </si>
  <si>
    <t>BH2322713</t>
  </si>
  <si>
    <t>BH2322730</t>
  </si>
  <si>
    <t>BH2322734</t>
  </si>
  <si>
    <t>BH2322735</t>
  </si>
  <si>
    <t>BH2322745</t>
  </si>
  <si>
    <t>BH2322746</t>
  </si>
  <si>
    <t>BH2322747</t>
  </si>
  <si>
    <t>BH2322756</t>
  </si>
  <si>
    <t>BH2322772</t>
  </si>
  <si>
    <t>BH2322835</t>
  </si>
  <si>
    <t>BH2322836</t>
  </si>
  <si>
    <t>BH2322852</t>
  </si>
  <si>
    <t>BH2322866</t>
  </si>
  <si>
    <t>BH2322867</t>
  </si>
  <si>
    <t>BH2322868</t>
  </si>
  <si>
    <t>BH2322869</t>
  </si>
  <si>
    <t>BH2322870</t>
  </si>
  <si>
    <t>BH2322874</t>
  </si>
  <si>
    <t>BH2322875</t>
  </si>
  <si>
    <t>BH2322910</t>
  </si>
  <si>
    <t>BH2322912</t>
  </si>
  <si>
    <t>BH2322915</t>
  </si>
  <si>
    <t>BH2322955</t>
  </si>
  <si>
    <t>BH2322956</t>
  </si>
  <si>
    <t>BH2322962</t>
  </si>
  <si>
    <t>BH2323002</t>
  </si>
  <si>
    <t>BH2323003</t>
  </si>
  <si>
    <t>BH2323021</t>
  </si>
  <si>
    <t>BH2323029</t>
  </si>
  <si>
    <t>BH2323036</t>
  </si>
  <si>
    <t>BH2323037</t>
  </si>
  <si>
    <t>BH2323039</t>
  </si>
  <si>
    <t>BH2323053</t>
  </si>
  <si>
    <t>BH2323055</t>
  </si>
  <si>
    <t>BH2323056</t>
  </si>
  <si>
    <t>BH2323081</t>
  </si>
  <si>
    <t>BH2323087</t>
  </si>
  <si>
    <t>BH2323100</t>
  </si>
  <si>
    <t>BH2323103</t>
  </si>
  <si>
    <t>BH2323147</t>
  </si>
  <si>
    <t>BH2323196</t>
  </si>
  <si>
    <t>BH2323209</t>
  </si>
  <si>
    <t>BH2323210</t>
  </si>
  <si>
    <t>BH2323211</t>
  </si>
  <si>
    <t>BH2323212</t>
  </si>
  <si>
    <t>BH2323222</t>
  </si>
  <si>
    <t>BH2323215</t>
  </si>
  <si>
    <t>BH2323219</t>
  </si>
  <si>
    <t>BH2323293</t>
  </si>
  <si>
    <t>BH2323299</t>
  </si>
  <si>
    <t>BH2323326</t>
  </si>
  <si>
    <t>BH2323327</t>
  </si>
  <si>
    <t>BH2323337</t>
  </si>
  <si>
    <t>BH2323338</t>
  </si>
  <si>
    <t>BH2323392</t>
  </si>
  <si>
    <t>BH2323403</t>
  </si>
  <si>
    <t>BH2323404</t>
  </si>
  <si>
    <t>BH2323449</t>
  </si>
  <si>
    <t>BH2323450</t>
  </si>
  <si>
    <t>BH2323451</t>
  </si>
  <si>
    <t>BH2323454</t>
  </si>
  <si>
    <t>BH2323455</t>
  </si>
  <si>
    <t>BH2323456</t>
  </si>
  <si>
    <t>BH2323457</t>
  </si>
  <si>
    <t>BH2323502</t>
  </si>
  <si>
    <t>BH2323503</t>
  </si>
  <si>
    <t>BH2323506</t>
  </si>
  <si>
    <t>BH2323517</t>
  </si>
  <si>
    <t>BH2323579</t>
  </si>
  <si>
    <t>BH2323600</t>
  </si>
  <si>
    <t>BH2323607</t>
  </si>
  <si>
    <t>BH2323608</t>
  </si>
  <si>
    <t>BH2323634</t>
  </si>
  <si>
    <t>BH2323635</t>
  </si>
  <si>
    <t>BH2323636</t>
  </si>
  <si>
    <t>BH2323637</t>
  </si>
  <si>
    <t>BH2323690</t>
  </si>
  <si>
    <t>BH2323692</t>
  </si>
  <si>
    <t>BH2323697</t>
  </si>
  <si>
    <t>BH2323704</t>
  </si>
  <si>
    <t>BH2323725</t>
  </si>
  <si>
    <t>BH2323726</t>
  </si>
  <si>
    <t>BH2323727</t>
  </si>
  <si>
    <t>BH2323728</t>
  </si>
  <si>
    <t>BH2323744</t>
  </si>
  <si>
    <t>BH2323758</t>
  </si>
  <si>
    <t>BH2323778</t>
  </si>
  <si>
    <t>BH2323785</t>
  </si>
  <si>
    <t>BH2323819</t>
  </si>
  <si>
    <t>BH2323834</t>
  </si>
  <si>
    <t>BH2323843</t>
  </si>
  <si>
    <t>BH2323844</t>
  </si>
  <si>
    <t>BH2323846</t>
  </si>
  <si>
    <t>BH2323847</t>
  </si>
  <si>
    <t>BH2323851</t>
  </si>
  <si>
    <t>BH2323852</t>
  </si>
  <si>
    <t>BH2323894</t>
  </si>
  <si>
    <t>BH2323895</t>
  </si>
  <si>
    <t>BH2323902</t>
  </si>
  <si>
    <t>BH2323903</t>
  </si>
  <si>
    <t>BH2323904</t>
  </si>
  <si>
    <t>BH2323905</t>
  </si>
  <si>
    <t>BH2323944</t>
  </si>
  <si>
    <t>BH2323977</t>
  </si>
  <si>
    <t>BH2324011</t>
  </si>
  <si>
    <t>BH2324021</t>
  </si>
  <si>
    <t>BH2324036</t>
  </si>
  <si>
    <t>BH2324067</t>
  </si>
  <si>
    <t>BH2324041</t>
  </si>
  <si>
    <t>BH2324050</t>
  </si>
  <si>
    <t>BH2324071</t>
  </si>
  <si>
    <t>BH2324107</t>
  </si>
  <si>
    <t>BH2324108</t>
  </si>
  <si>
    <t>BH2324111</t>
  </si>
  <si>
    <t>BH2324114</t>
  </si>
  <si>
    <t>BH2324134</t>
  </si>
  <si>
    <t>BH2324141</t>
  </si>
  <si>
    <t>BH2324142</t>
  </si>
  <si>
    <t>BH2324145</t>
  </si>
  <si>
    <t>BH2324177</t>
  </si>
  <si>
    <t>BH2324183</t>
  </si>
  <si>
    <t>BH2324211</t>
  </si>
  <si>
    <t>BH2324213</t>
  </si>
  <si>
    <t>BH2324248</t>
  </si>
  <si>
    <t>BH2323791</t>
  </si>
  <si>
    <t>BH2323792</t>
  </si>
  <si>
    <t>BH2324012</t>
  </si>
  <si>
    <t>BH2324255</t>
  </si>
  <si>
    <t>BH2324254</t>
  </si>
  <si>
    <t>BH2324260</t>
  </si>
  <si>
    <t>BH2324336</t>
  </si>
  <si>
    <t>BH2324354</t>
  </si>
  <si>
    <t>BH2324356</t>
  </si>
  <si>
    <t>BH2324360</t>
  </si>
  <si>
    <t>BH2324365</t>
  </si>
  <si>
    <t>BH2324391</t>
  </si>
  <si>
    <t>BH2324392</t>
  </si>
  <si>
    <t>BH2324393</t>
  </si>
  <si>
    <t>BH2324402</t>
  </si>
  <si>
    <t>BH2324400</t>
  </si>
  <si>
    <t>BH2324401</t>
  </si>
  <si>
    <t>BH2324418</t>
  </si>
  <si>
    <t>BH2324433</t>
  </si>
  <si>
    <t>BH2324453</t>
  </si>
  <si>
    <t>BH2324465</t>
  </si>
  <si>
    <t>BH2324474</t>
  </si>
  <si>
    <t>BH2324497</t>
  </si>
  <si>
    <t>BH2324498</t>
  </si>
  <si>
    <t>BH2324527</t>
  </si>
  <si>
    <t>BH2324529</t>
  </si>
  <si>
    <t>BH2324533</t>
  </si>
  <si>
    <t>BH2324534</t>
  </si>
  <si>
    <t>BH2324535</t>
  </si>
  <si>
    <t>BH2324566</t>
  </si>
  <si>
    <t>BH2324567</t>
  </si>
  <si>
    <t>BH2324568</t>
  </si>
  <si>
    <t>BH2324573</t>
  </si>
  <si>
    <t>BH2324590</t>
  </si>
  <si>
    <t>BH2324604</t>
  </si>
  <si>
    <t>BH2324605</t>
  </si>
  <si>
    <t>BH2324629</t>
  </si>
  <si>
    <t>BH2324638</t>
  </si>
  <si>
    <t>BH2324655</t>
  </si>
  <si>
    <t>BH2324677</t>
  </si>
  <si>
    <t>BH2324710</t>
  </si>
  <si>
    <t>BH2324714</t>
  </si>
  <si>
    <t>BH2324715</t>
  </si>
  <si>
    <t>BH2324716</t>
  </si>
  <si>
    <t>BH2324717</t>
  </si>
  <si>
    <t>BH2324749</t>
  </si>
  <si>
    <t>BH2324761</t>
  </si>
  <si>
    <t>BH2324810</t>
  </si>
  <si>
    <t>BH2324803</t>
  </si>
  <si>
    <t>BH2324804</t>
  </si>
  <si>
    <t>BH2324812</t>
  </si>
  <si>
    <t>BH2324821</t>
  </si>
  <si>
    <t>BH2324835</t>
  </si>
  <si>
    <t>BH2324825</t>
  </si>
  <si>
    <t>BH2324830</t>
  </si>
  <si>
    <t>BH2324834</t>
  </si>
  <si>
    <t>BH2324861</t>
  </si>
  <si>
    <t>BH2324943</t>
  </si>
  <si>
    <t>BH2324944</t>
  </si>
  <si>
    <t>BH2325022</t>
  </si>
  <si>
    <t>BH2325023</t>
  </si>
  <si>
    <t>BH2325055</t>
  </si>
  <si>
    <t>BH2325056</t>
  </si>
  <si>
    <t>BH2325057</t>
  </si>
  <si>
    <t>BH2325058</t>
  </si>
  <si>
    <t>BH2325075</t>
  </si>
  <si>
    <t>BH2325099</t>
  </si>
  <si>
    <t>BH2324980</t>
  </si>
  <si>
    <t>BH2325103</t>
  </si>
  <si>
    <t>BH2325127</t>
  </si>
  <si>
    <t>BH2325132</t>
  </si>
  <si>
    <t>BH2325148</t>
  </si>
  <si>
    <t>BH2325149</t>
  </si>
  <si>
    <t>BH2325178</t>
  </si>
  <si>
    <t>BH2325187</t>
  </si>
  <si>
    <t>BH2325217</t>
  </si>
  <si>
    <t>BH2325221</t>
  </si>
  <si>
    <t>BH2325222</t>
  </si>
  <si>
    <t>BH2325223</t>
  </si>
  <si>
    <t>BH2325224</t>
  </si>
  <si>
    <t>BH2325225</t>
  </si>
  <si>
    <t>BH2325235</t>
  </si>
  <si>
    <t>BH2325277</t>
  </si>
  <si>
    <t>BH2325281</t>
  </si>
  <si>
    <t>BH2325311</t>
  </si>
  <si>
    <t>BH2325339</t>
  </si>
  <si>
    <t>BH2325341</t>
  </si>
  <si>
    <t>BH2325345</t>
  </si>
  <si>
    <t>BH2325346</t>
  </si>
  <si>
    <t>BH2325347</t>
  </si>
  <si>
    <t>BH2325348</t>
  </si>
  <si>
    <t>BH2325350</t>
  </si>
  <si>
    <t>BH2325354</t>
  </si>
  <si>
    <t>BH2325375</t>
  </si>
  <si>
    <t>BH2325385</t>
  </si>
  <si>
    <t>BH2325388</t>
  </si>
  <si>
    <t>BH2325417</t>
  </si>
  <si>
    <t>BH2325418</t>
  </si>
  <si>
    <t>BH2325421</t>
  </si>
  <si>
    <t>BH2325461</t>
  </si>
  <si>
    <t>BH2325462</t>
  </si>
  <si>
    <t>BH2325466</t>
  </si>
  <si>
    <t>BH2325467</t>
  </si>
  <si>
    <t>BH2325468</t>
  </si>
  <si>
    <t>BH2325469</t>
  </si>
  <si>
    <t>BH2325470</t>
  </si>
  <si>
    <t>BH2325475</t>
  </si>
  <si>
    <t>BH2325471</t>
  </si>
  <si>
    <t>BH2325473</t>
  </si>
  <si>
    <t>BH2325517</t>
  </si>
  <si>
    <t>BH2325518</t>
  </si>
  <si>
    <t>BH2325519</t>
  </si>
  <si>
    <t>BH2325574</t>
  </si>
  <si>
    <t>BH2325583</t>
  </si>
  <si>
    <t>BH2325599</t>
  </si>
  <si>
    <t>BH2325604</t>
  </si>
  <si>
    <t>BH2325606</t>
  </si>
  <si>
    <t>BH2325620</t>
  </si>
  <si>
    <t>BH2325627</t>
  </si>
  <si>
    <t>BH2325628</t>
  </si>
  <si>
    <t>BH2325629</t>
  </si>
  <si>
    <t>BH2325631</t>
  </si>
  <si>
    <t>BH2325636</t>
  </si>
  <si>
    <t>BH2325653</t>
  </si>
  <si>
    <t>BH2325675</t>
  </si>
  <si>
    <t>BH2325683</t>
  </si>
  <si>
    <t>BH2325684</t>
  </si>
  <si>
    <t>BH2325685</t>
  </si>
  <si>
    <t>BH2325686</t>
  </si>
  <si>
    <t>BH2325714</t>
  </si>
  <si>
    <t>BH2325763</t>
  </si>
  <si>
    <t>BH2325765</t>
  </si>
  <si>
    <t>BH2325766</t>
  </si>
  <si>
    <t>BH2325767</t>
  </si>
  <si>
    <t>BH2325768</t>
  </si>
  <si>
    <t>BH2325769</t>
  </si>
  <si>
    <t>BH2325770</t>
  </si>
  <si>
    <t>BH2325775</t>
  </si>
  <si>
    <t>BH2325779</t>
  </si>
  <si>
    <t>BH2325780</t>
  </si>
  <si>
    <t>BH2325781</t>
  </si>
  <si>
    <t>BH2325824</t>
  </si>
  <si>
    <t>BH2325825</t>
  </si>
  <si>
    <t>BH2325826</t>
  </si>
  <si>
    <t>BH2325828</t>
  </si>
  <si>
    <t>BH2325829</t>
  </si>
  <si>
    <t>BH2325830</t>
  </si>
  <si>
    <t>BH2325847</t>
  </si>
  <si>
    <t>BH2325848</t>
  </si>
  <si>
    <t>BH2325849</t>
  </si>
  <si>
    <t>BH2325850</t>
  </si>
  <si>
    <t>BH2325867</t>
  </si>
  <si>
    <t>BH2325868</t>
  </si>
  <si>
    <t>BH2325874</t>
  </si>
  <si>
    <t>BH2325879</t>
  </si>
  <si>
    <t>BH2325880</t>
  </si>
  <si>
    <t>BH2325885</t>
  </si>
  <si>
    <t>BH2325929</t>
  </si>
  <si>
    <t>BH2325932</t>
  </si>
  <si>
    <t>BH2325939</t>
  </si>
  <si>
    <t>BH2325956</t>
  </si>
  <si>
    <t>BH2325957</t>
  </si>
  <si>
    <t>BH2325958</t>
  </si>
  <si>
    <t>BH2325992</t>
  </si>
  <si>
    <t>BH2326066</t>
  </si>
  <si>
    <t>BH2325963</t>
  </si>
  <si>
    <t>BH2326073</t>
  </si>
  <si>
    <t>BH2326153</t>
  </si>
  <si>
    <t>BH2326187</t>
  </si>
  <si>
    <t>BH2326188</t>
  </si>
  <si>
    <t>BH2326192</t>
  </si>
  <si>
    <t>BH2326194</t>
  </si>
  <si>
    <t>BH2326278</t>
  </si>
  <si>
    <t>BH2326286</t>
  </si>
  <si>
    <t>BH2326288</t>
  </si>
  <si>
    <t>BH2326290</t>
  </si>
  <si>
    <t>BH2326328</t>
  </si>
  <si>
    <t>BH2326339</t>
  </si>
  <si>
    <t>BH2326340</t>
  </si>
  <si>
    <t>BH2326376</t>
  </si>
  <si>
    <t>BH2326377</t>
  </si>
  <si>
    <t>BH2326378</t>
  </si>
  <si>
    <t>BH2326379</t>
  </si>
  <si>
    <t>BH2326380</t>
  </si>
  <si>
    <t>BH2326423</t>
  </si>
  <si>
    <t>BH2326424</t>
  </si>
  <si>
    <t>BH2326444</t>
  </si>
  <si>
    <t>BH2326464</t>
  </si>
  <si>
    <t>BH2326484</t>
  </si>
  <si>
    <t>BH2326495</t>
  </si>
  <si>
    <t>BH2326497</t>
  </si>
  <si>
    <t>BH2326500</t>
  </si>
  <si>
    <t>BH2326501</t>
  </si>
  <si>
    <t>BH2326502</t>
  </si>
  <si>
    <t>BH2326503</t>
  </si>
  <si>
    <t>BH2326505</t>
  </si>
  <si>
    <t>BH2326510</t>
  </si>
  <si>
    <t>BH2326511</t>
  </si>
  <si>
    <t>BH2326512</t>
  </si>
  <si>
    <t>BH2326513</t>
  </si>
  <si>
    <t>BH2326970</t>
  </si>
  <si>
    <t>BH2326981</t>
  </si>
  <si>
    <t>BH2327114</t>
  </si>
  <si>
    <t>BH2327161</t>
  </si>
  <si>
    <t>BH2327498</t>
  </si>
  <si>
    <t>BH2327512</t>
  </si>
  <si>
    <t>BH2327549</t>
  </si>
  <si>
    <t>BH2327550</t>
  </si>
  <si>
    <t>BH2327568</t>
  </si>
  <si>
    <t>BH2327586</t>
  </si>
  <si>
    <t>BH2327592</t>
  </si>
  <si>
    <t>BH2327593</t>
  </si>
  <si>
    <t>BH2327602</t>
  </si>
  <si>
    <t>BH2327603</t>
  </si>
  <si>
    <t>BH2327604</t>
  </si>
  <si>
    <t>BH2327608</t>
  </si>
  <si>
    <t>BH2327613</t>
  </si>
  <si>
    <t>BH2327825</t>
  </si>
  <si>
    <t>BH2328031</t>
  </si>
  <si>
    <t>BH2328032</t>
  </si>
  <si>
    <t>BH2328295</t>
  </si>
  <si>
    <t>BH2328394</t>
  </si>
  <si>
    <t>BH2328397</t>
  </si>
  <si>
    <t>BH2328502</t>
  </si>
  <si>
    <t>BH2328676</t>
  </si>
  <si>
    <t>BH2328687</t>
  </si>
  <si>
    <t>BH2328697</t>
  </si>
  <si>
    <t>BH2328758</t>
  </si>
  <si>
    <t>BH2328759</t>
  </si>
  <si>
    <t>BH2328760</t>
  </si>
  <si>
    <t>BH2328794</t>
  </si>
  <si>
    <t>BH2328795</t>
  </si>
  <si>
    <t>BH2328796</t>
  </si>
  <si>
    <t>BH2328797</t>
  </si>
  <si>
    <t>BH2328798</t>
  </si>
  <si>
    <t>BH2328799</t>
  </si>
  <si>
    <t>BH2328800</t>
  </si>
  <si>
    <t>BH2328801</t>
  </si>
  <si>
    <t>BH2328802</t>
  </si>
  <si>
    <t>BH2328803</t>
  </si>
  <si>
    <t>BH2328804</t>
  </si>
  <si>
    <t>BH2328854</t>
  </si>
  <si>
    <t>BH2328855</t>
  </si>
  <si>
    <t>BH2328856</t>
  </si>
  <si>
    <t>BH2328857</t>
  </si>
  <si>
    <t>BH2328858</t>
  </si>
  <si>
    <t>BH2328859</t>
  </si>
  <si>
    <t>BH2328860</t>
  </si>
  <si>
    <t>BH2328863</t>
  </si>
  <si>
    <t>BH2328865</t>
  </si>
  <si>
    <t>BH2328866</t>
  </si>
  <si>
    <t>BH2329252</t>
  </si>
  <si>
    <t>BH2329561</t>
  </si>
  <si>
    <t>BH2329562</t>
  </si>
  <si>
    <t>BH2330093</t>
  </si>
  <si>
    <t>BH2330095</t>
  </si>
  <si>
    <t>BH2330104</t>
  </si>
  <si>
    <t>BH2330105</t>
  </si>
  <si>
    <t>BH2330143</t>
  </si>
  <si>
    <t>BH2330170</t>
  </si>
  <si>
    <t>BH2330206</t>
  </si>
  <si>
    <t>BH2330316</t>
  </si>
  <si>
    <t>BH2330318</t>
  </si>
  <si>
    <t>BH2330319</t>
  </si>
  <si>
    <t>BH2330320</t>
  </si>
  <si>
    <t>BH2330322</t>
  </si>
  <si>
    <t>BH2330323</t>
  </si>
  <si>
    <t>BH2330325</t>
  </si>
  <si>
    <t>BH2330326</t>
  </si>
  <si>
    <t>BH2330328</t>
  </si>
  <si>
    <t>BH2330329</t>
  </si>
  <si>
    <t>BH2330331</t>
  </si>
  <si>
    <t>BH2330332</t>
  </si>
  <si>
    <t>BH2330333</t>
  </si>
  <si>
    <t>BH2330462</t>
  </si>
  <si>
    <t>BH2330465</t>
  </si>
  <si>
    <t>BH2330481</t>
  </si>
  <si>
    <t>BH2330483</t>
  </si>
  <si>
    <t>BH2330484</t>
  </si>
  <si>
    <t>BH2330485</t>
  </si>
  <si>
    <t>BH2330486</t>
  </si>
  <si>
    <t>BH2330527</t>
  </si>
  <si>
    <t>BH2331159</t>
  </si>
  <si>
    <t>BH2331160</t>
  </si>
  <si>
    <t>BH2331161</t>
  </si>
  <si>
    <t>BH2331162</t>
  </si>
  <si>
    <t>BH2331202</t>
  </si>
  <si>
    <t>BH2331431</t>
  </si>
  <si>
    <t>BH2331432</t>
  </si>
  <si>
    <t>BH2331438</t>
  </si>
  <si>
    <t>BH2331439</t>
  </si>
  <si>
    <t>BH2331444</t>
  </si>
  <si>
    <t>BH2331445</t>
  </si>
  <si>
    <t>BH2331446</t>
  </si>
  <si>
    <t>BH2331447</t>
  </si>
  <si>
    <t>BH2331448</t>
  </si>
  <si>
    <t>BH2331449</t>
  </si>
  <si>
    <t>BH2331450</t>
  </si>
  <si>
    <t>BH2331451</t>
  </si>
  <si>
    <t>BH2331487</t>
  </si>
  <si>
    <t>BH2331488</t>
  </si>
  <si>
    <t>BH2331566</t>
  </si>
  <si>
    <t>BH2331567</t>
  </si>
  <si>
    <t>BH2331568</t>
  </si>
  <si>
    <t>BH2331649</t>
  </si>
  <si>
    <t>BH2331668</t>
  </si>
  <si>
    <t>BH2331885</t>
  </si>
  <si>
    <t>BH2331996</t>
  </si>
  <si>
    <t>BH2332011</t>
  </si>
  <si>
    <t>BH2332067</t>
  </si>
  <si>
    <t>BH2332068</t>
  </si>
  <si>
    <t>BH2332071</t>
  </si>
  <si>
    <t>BH2332072</t>
  </si>
  <si>
    <t>BH2332073</t>
  </si>
  <si>
    <t>BH2332074</t>
  </si>
  <si>
    <t>BH2332075</t>
  </si>
  <si>
    <t>BH2332076</t>
  </si>
  <si>
    <t>BH2332079</t>
  </si>
  <si>
    <t>BH2332084</t>
  </si>
  <si>
    <t>BH2358186</t>
  </si>
  <si>
    <t>BH2358187</t>
  </si>
  <si>
    <t>BH2358188</t>
  </si>
  <si>
    <t>BH2358643</t>
  </si>
  <si>
    <t>BH2358758</t>
  </si>
  <si>
    <t>BH2358759</t>
  </si>
  <si>
    <t>BH20259260</t>
  </si>
  <si>
    <t>BH20259432</t>
  </si>
  <si>
    <t>BH20259433</t>
  </si>
  <si>
    <t>BH20259440</t>
  </si>
  <si>
    <t>BH20259640</t>
  </si>
  <si>
    <t>BH20259824</t>
  </si>
  <si>
    <t>BH20259915</t>
  </si>
  <si>
    <t>BH20260188</t>
  </si>
  <si>
    <t>BH202509664</t>
  </si>
  <si>
    <t>BH202509742</t>
  </si>
  <si>
    <t>BH202509685</t>
  </si>
  <si>
    <t>BH202509821</t>
  </si>
  <si>
    <t>BH202509835</t>
  </si>
  <si>
    <t>BH202509863</t>
  </si>
  <si>
    <t>BH202509867</t>
  </si>
  <si>
    <t>BH202509872</t>
  </si>
  <si>
    <t>BH202509874</t>
  </si>
  <si>
    <t>BH202509877</t>
  </si>
  <si>
    <t>BH202509878</t>
  </si>
  <si>
    <t>BH202509883</t>
  </si>
  <si>
    <t>BH202509885</t>
  </si>
  <si>
    <t>BH202509886</t>
  </si>
  <si>
    <t>BH20260174</t>
  </si>
  <si>
    <t>BH202510104</t>
  </si>
  <si>
    <t>BH202509970</t>
  </si>
  <si>
    <t>BH202509972</t>
  </si>
  <si>
    <t>BH202510107</t>
  </si>
  <si>
    <t>BH202510108</t>
  </si>
  <si>
    <t>BH202510212</t>
  </si>
  <si>
    <t>BH202510221</t>
  </si>
  <si>
    <t>BH202510222</t>
  </si>
  <si>
    <t>BH202510224</t>
  </si>
  <si>
    <t>BH2332314</t>
  </si>
  <si>
    <t>4177462126</t>
  </si>
  <si>
    <t>BH2332352</t>
  </si>
  <si>
    <t>BH2359253</t>
  </si>
  <si>
    <t>BH2359362</t>
  </si>
  <si>
    <t>BH2359363</t>
  </si>
  <si>
    <t>BH2359364</t>
  </si>
  <si>
    <t>BH2359831</t>
  </si>
  <si>
    <t>BH2359833</t>
  </si>
  <si>
    <t>BH2359970</t>
  </si>
  <si>
    <t>BH2359971</t>
  </si>
  <si>
    <t>BH2359984</t>
  </si>
  <si>
    <t>BH2359985</t>
  </si>
  <si>
    <t>BH2360023</t>
  </si>
  <si>
    <t>BH2360024</t>
  </si>
  <si>
    <t>BH2360025</t>
  </si>
  <si>
    <t>BH2360026</t>
  </si>
  <si>
    <t>BH2360068</t>
  </si>
  <si>
    <t>BH2360147</t>
  </si>
  <si>
    <t>BH2360163</t>
  </si>
  <si>
    <t>BH2360299</t>
  </si>
  <si>
    <t>BH2360300</t>
  </si>
  <si>
    <t>BH2360434</t>
  </si>
  <si>
    <t>BH2360436</t>
  </si>
  <si>
    <t>BH2360463</t>
  </si>
  <si>
    <t>BH2360468</t>
  </si>
  <si>
    <t>BH2360469</t>
  </si>
  <si>
    <t>BH2360581</t>
  </si>
  <si>
    <t>BH2360582</t>
  </si>
  <si>
    <t>BH2360583</t>
  </si>
  <si>
    <t>BH2360614</t>
  </si>
  <si>
    <t>BH2360618</t>
  </si>
  <si>
    <t>BH2360629</t>
  </si>
  <si>
    <t>BH2360630</t>
  </si>
  <si>
    <t>BH2360631</t>
  </si>
  <si>
    <t>BH2360642</t>
  </si>
  <si>
    <t>BH2360788</t>
  </si>
  <si>
    <t>BH2360758</t>
  </si>
  <si>
    <t>BH2360800</t>
  </si>
  <si>
    <t>BH2360875</t>
  </si>
  <si>
    <t>BH2360877</t>
  </si>
  <si>
    <t>BH2360884</t>
  </si>
  <si>
    <t>BH2360928</t>
  </si>
  <si>
    <t>BH2360929</t>
  </si>
  <si>
    <t>BH2361019</t>
  </si>
  <si>
    <t>BH2361161</t>
  </si>
  <si>
    <t>BH2361162</t>
  </si>
  <si>
    <t>BH2361321</t>
  </si>
  <si>
    <t>BH2361369</t>
  </si>
  <si>
    <t>BH2361401</t>
  </si>
  <si>
    <t>BH2361402</t>
  </si>
  <si>
    <t>BH2361646</t>
  </si>
  <si>
    <t>BH2361648</t>
  </si>
  <si>
    <t>BH2361667</t>
  </si>
  <si>
    <t>BH2361668</t>
  </si>
  <si>
    <t>BH2361669</t>
  </si>
  <si>
    <t>BH2361848</t>
  </si>
  <si>
    <t>BH2361849</t>
  </si>
  <si>
    <t>BH2361846</t>
  </si>
  <si>
    <t>BH2362198</t>
  </si>
  <si>
    <t>BH2362199</t>
  </si>
  <si>
    <t>BH2362433</t>
  </si>
  <si>
    <t>BH2362437</t>
  </si>
  <si>
    <t>BH2362438</t>
  </si>
  <si>
    <t>BH2362446</t>
  </si>
  <si>
    <t>BH2362590</t>
  </si>
  <si>
    <t>BH2362681</t>
  </si>
  <si>
    <t>BH2362856</t>
  </si>
  <si>
    <t>BH2362857</t>
  </si>
  <si>
    <t>BH2362858</t>
  </si>
  <si>
    <t>BH2362859</t>
  </si>
  <si>
    <t>BH2362898</t>
  </si>
  <si>
    <t>BH2362977</t>
  </si>
  <si>
    <t>BH2362978</t>
  </si>
  <si>
    <t>BH2363107</t>
  </si>
  <si>
    <t>BH2363108</t>
  </si>
  <si>
    <t>BH2363109</t>
  </si>
  <si>
    <t>BH2363160</t>
  </si>
  <si>
    <t>BH2363261</t>
  </si>
  <si>
    <t>BH2363489</t>
  </si>
  <si>
    <t>BH2363491</t>
  </si>
  <si>
    <t>BH2363700</t>
  </si>
  <si>
    <t>BH2363701</t>
  </si>
  <si>
    <t>BH2363795</t>
  </si>
  <si>
    <t>BH2363796</t>
  </si>
  <si>
    <t>BH2364004</t>
  </si>
  <si>
    <t>BH2364162</t>
  </si>
  <si>
    <t>BH2364163</t>
  </si>
  <si>
    <t>BH2364164</t>
  </si>
  <si>
    <t>BH2364165</t>
  </si>
  <si>
    <t>BH2364166</t>
  </si>
  <si>
    <t>BH2364317</t>
  </si>
  <si>
    <t>BH2364318</t>
  </si>
  <si>
    <t>BH2364384</t>
  </si>
  <si>
    <t>BH2364418</t>
  </si>
  <si>
    <t>BH2364419</t>
  </si>
  <si>
    <t>BH2364642</t>
  </si>
  <si>
    <t>BH2364643</t>
  </si>
  <si>
    <t>BH2364771</t>
  </si>
  <si>
    <t>BH2364966</t>
  </si>
  <si>
    <t>BH2364967</t>
  </si>
  <si>
    <t>BH2364993</t>
  </si>
  <si>
    <t>BH2364979</t>
  </si>
  <si>
    <t>BH2365214</t>
  </si>
  <si>
    <t>BH2365217</t>
  </si>
  <si>
    <t>BH2365467</t>
  </si>
  <si>
    <t>BH2365468</t>
  </si>
  <si>
    <t>BH2365469</t>
  </si>
  <si>
    <t>BH2365577</t>
  </si>
  <si>
    <t>BH2365563</t>
  </si>
  <si>
    <t>BH2365574</t>
  </si>
  <si>
    <t>BH2365590</t>
  </si>
  <si>
    <t>BH2365591</t>
  </si>
  <si>
    <t>BH2365642</t>
  </si>
  <si>
    <t>BH2365643</t>
  </si>
  <si>
    <t>BH2365710</t>
  </si>
  <si>
    <t>BH2365712</t>
  </si>
  <si>
    <t>BH2365713</t>
  </si>
  <si>
    <t>BH2365720</t>
  </si>
  <si>
    <t>BH2365721</t>
  </si>
  <si>
    <t>BH2365722</t>
  </si>
  <si>
    <t>BH2365833</t>
  </si>
  <si>
    <t>BH2365978</t>
  </si>
  <si>
    <t>BH2365979</t>
  </si>
  <si>
    <t>BH2366060</t>
  </si>
  <si>
    <t>BH2366076</t>
  </si>
  <si>
    <t>BH2366228</t>
  </si>
  <si>
    <t>BH2366090</t>
  </si>
  <si>
    <t>BH2366091</t>
  </si>
  <si>
    <t>BH2366332</t>
  </si>
  <si>
    <t>BH2366444</t>
  </si>
  <si>
    <t>BH2366445</t>
  </si>
  <si>
    <t>BH2366514</t>
  </si>
  <si>
    <t>BH2366553</t>
  </si>
  <si>
    <t>BH2366608</t>
  </si>
  <si>
    <t>BH2366611</t>
  </si>
  <si>
    <t>BH2366612</t>
  </si>
  <si>
    <t>BH2366623</t>
  </si>
  <si>
    <t>BH2366624</t>
  </si>
  <si>
    <t>BH2366625</t>
  </si>
  <si>
    <t>BH2366670</t>
  </si>
  <si>
    <t>BH2366704</t>
  </si>
  <si>
    <t>BH2366852</t>
  </si>
  <si>
    <t>BH2366853</t>
  </si>
  <si>
    <t>BH2366899</t>
  </si>
  <si>
    <t>BH2367037</t>
  </si>
  <si>
    <t>BH2367038</t>
  </si>
  <si>
    <t>BH2367039</t>
  </si>
  <si>
    <t>BH2367044</t>
  </si>
  <si>
    <t>BH2367046</t>
  </si>
  <si>
    <t>BH2367182</t>
  </si>
  <si>
    <t>BH2367196</t>
  </si>
  <si>
    <t>BH2367251</t>
  </si>
  <si>
    <t>BH2367333</t>
  </si>
  <si>
    <t>BH2367612</t>
  </si>
  <si>
    <t>BH2367619</t>
  </si>
  <si>
    <t>BH2367621</t>
  </si>
  <si>
    <t>BH2367634</t>
  </si>
  <si>
    <t>BH2367635</t>
  </si>
  <si>
    <t>BH2367637</t>
  </si>
  <si>
    <t>BH2367638</t>
  </si>
  <si>
    <t>BH2367639</t>
  </si>
  <si>
    <t>BH2367640</t>
  </si>
  <si>
    <t>BH2367731</t>
  </si>
  <si>
    <t>BH2367732</t>
  </si>
  <si>
    <t>BH2367740</t>
  </si>
  <si>
    <t>BH2367741</t>
  </si>
  <si>
    <t>BH2367829</t>
  </si>
  <si>
    <t>BH2367830</t>
  </si>
  <si>
    <t>BH2367841</t>
  </si>
  <si>
    <t>BH2367994</t>
  </si>
  <si>
    <t>BH2367995</t>
  </si>
  <si>
    <t>BH2368119</t>
  </si>
  <si>
    <t>BH2368120</t>
  </si>
  <si>
    <t>BH2368221</t>
  </si>
  <si>
    <t>BH2368298</t>
  </si>
  <si>
    <t>BH2368374</t>
  </si>
  <si>
    <t>BH2368376</t>
  </si>
  <si>
    <t>BH2368380</t>
  </si>
  <si>
    <t>BH2368484</t>
  </si>
  <si>
    <t>BH2368485</t>
  </si>
  <si>
    <t>BH2368486</t>
  </si>
  <si>
    <t>BH2368546</t>
  </si>
  <si>
    <t>BH2368547</t>
  </si>
  <si>
    <t>BH2368621</t>
  </si>
  <si>
    <t>BH2368662</t>
  </si>
  <si>
    <t>BH2368665</t>
  </si>
  <si>
    <t>BH2368689</t>
  </si>
  <si>
    <t>BH2368691</t>
  </si>
  <si>
    <t>BH2368794</t>
  </si>
  <si>
    <t>BH2368802</t>
  </si>
  <si>
    <t>BH2368893</t>
  </si>
  <si>
    <t>BH2368898</t>
  </si>
  <si>
    <t>BH2368940</t>
  </si>
  <si>
    <t>BH2369041</t>
  </si>
  <si>
    <t>BH2369365</t>
  </si>
  <si>
    <t>BH2370026</t>
  </si>
  <si>
    <t>BH2370027</t>
  </si>
  <si>
    <t>00000068</t>
  </si>
  <si>
    <t>00000070</t>
  </si>
  <si>
    <t>00000132</t>
  </si>
  <si>
    <t>00000358</t>
  </si>
  <si>
    <t>00000923</t>
  </si>
  <si>
    <t>00001014</t>
  </si>
  <si>
    <t>00001015</t>
  </si>
  <si>
    <t>00001095</t>
  </si>
  <si>
    <t>00001127</t>
  </si>
  <si>
    <t>00001393</t>
  </si>
  <si>
    <t>00001419</t>
  </si>
  <si>
    <t>00001459</t>
  </si>
  <si>
    <t>00001500</t>
  </si>
  <si>
    <t>00001504</t>
  </si>
  <si>
    <t>00001550</t>
  </si>
  <si>
    <t>00001685</t>
  </si>
  <si>
    <t>00001686</t>
  </si>
  <si>
    <t>00001745</t>
  </si>
  <si>
    <t>00001746</t>
  </si>
  <si>
    <t>00001786</t>
  </si>
  <si>
    <t>00001840</t>
  </si>
  <si>
    <t>00001890</t>
  </si>
  <si>
    <t>00001918</t>
  </si>
  <si>
    <t>00002607</t>
  </si>
  <si>
    <t>00002634</t>
  </si>
  <si>
    <t>00002635</t>
  </si>
  <si>
    <t>00002738</t>
  </si>
  <si>
    <t>00002797</t>
  </si>
  <si>
    <t>00002845</t>
  </si>
  <si>
    <t>00002886</t>
  </si>
  <si>
    <t>00003036</t>
  </si>
  <si>
    <t>00003037</t>
  </si>
  <si>
    <t>00003038</t>
  </si>
  <si>
    <t>00003039</t>
  </si>
  <si>
    <t>00003083</t>
  </si>
  <si>
    <t>00003109</t>
  </si>
  <si>
    <t>00003110</t>
  </si>
  <si>
    <t>00003124</t>
  </si>
  <si>
    <t>00003128</t>
  </si>
  <si>
    <t>00003154</t>
  </si>
  <si>
    <t>00003260</t>
  </si>
  <si>
    <t>00003386</t>
  </si>
  <si>
    <t>00003412</t>
  </si>
  <si>
    <t>00003442</t>
  </si>
  <si>
    <t>00003525</t>
  </si>
  <si>
    <t>00003553</t>
  </si>
  <si>
    <t>00003554</t>
  </si>
  <si>
    <t>00003555</t>
  </si>
  <si>
    <t>00003557</t>
  </si>
  <si>
    <t>00003558</t>
  </si>
  <si>
    <t>00003559</t>
  </si>
  <si>
    <t>00003562</t>
  </si>
  <si>
    <t>00003563</t>
  </si>
  <si>
    <t>00003607</t>
  </si>
  <si>
    <t>00003609</t>
  </si>
  <si>
    <t>00004512</t>
  </si>
  <si>
    <t>00004669</t>
  </si>
  <si>
    <t>00004670</t>
  </si>
  <si>
    <t>00004671</t>
  </si>
  <si>
    <t>00004674</t>
  </si>
  <si>
    <t>00004677</t>
  </si>
  <si>
    <t>00004698</t>
  </si>
  <si>
    <t>00004699</t>
  </si>
  <si>
    <t>00004700</t>
  </si>
  <si>
    <t>00004736</t>
  </si>
  <si>
    <t>00004737</t>
  </si>
  <si>
    <t>00004915</t>
  </si>
  <si>
    <t>00004941</t>
  </si>
  <si>
    <t>00004942</t>
  </si>
  <si>
    <t>00004945</t>
  </si>
  <si>
    <t>00004948</t>
  </si>
  <si>
    <t>00004996</t>
  </si>
  <si>
    <t>00004997</t>
  </si>
  <si>
    <t>00005017</t>
  </si>
  <si>
    <t>00005060</t>
  </si>
  <si>
    <t>00005061</t>
  </si>
  <si>
    <t>00005062</t>
  </si>
  <si>
    <t>00005063</t>
  </si>
  <si>
    <t>00005064</t>
  </si>
  <si>
    <t>00005065</t>
  </si>
  <si>
    <t>00005067</t>
  </si>
  <si>
    <t>00005070</t>
  </si>
  <si>
    <t>00005119</t>
  </si>
  <si>
    <t>00005120</t>
  </si>
  <si>
    <t>00005121</t>
  </si>
  <si>
    <t>00005211</t>
  </si>
  <si>
    <t>00005229</t>
  </si>
  <si>
    <t>00005242</t>
  </si>
  <si>
    <t>00005243</t>
  </si>
  <si>
    <t>00005297</t>
  </si>
  <si>
    <t>00005388</t>
  </si>
  <si>
    <t>00006498</t>
  </si>
  <si>
    <t>00006501</t>
  </si>
  <si>
    <t>00006530</t>
  </si>
  <si>
    <t>00006715</t>
  </si>
  <si>
    <t>00006718</t>
  </si>
  <si>
    <t>00006839</t>
  </si>
  <si>
    <t>00006840</t>
  </si>
  <si>
    <t>00006841</t>
  </si>
  <si>
    <t>00006848</t>
  </si>
  <si>
    <t>00006856</t>
  </si>
  <si>
    <t>00006857</t>
  </si>
  <si>
    <t>00006858</t>
  </si>
  <si>
    <t>00006859</t>
  </si>
  <si>
    <t>00006860</t>
  </si>
  <si>
    <t>00006861</t>
  </si>
  <si>
    <t>00006949</t>
  </si>
  <si>
    <t>00006950</t>
  </si>
  <si>
    <t>00007017</t>
  </si>
  <si>
    <t>00007018</t>
  </si>
  <si>
    <t>00007019</t>
  </si>
  <si>
    <t>00007027</t>
  </si>
  <si>
    <t>00007099</t>
  </si>
  <si>
    <t>00008094</t>
  </si>
  <si>
    <t>00008190</t>
  </si>
  <si>
    <t>00008192</t>
  </si>
  <si>
    <t>00008595</t>
  </si>
  <si>
    <t>00008616</t>
  </si>
  <si>
    <t>00008696</t>
  </si>
  <si>
    <t>00008697</t>
  </si>
  <si>
    <t>00008699</t>
  </si>
  <si>
    <t>00008700</t>
  </si>
  <si>
    <t>00008701</t>
  </si>
  <si>
    <t>00008702</t>
  </si>
  <si>
    <t>00008703</t>
  </si>
  <si>
    <t>00008704</t>
  </si>
  <si>
    <t>00008707</t>
  </si>
  <si>
    <t>00008888</t>
  </si>
  <si>
    <t>00008889</t>
  </si>
  <si>
    <t>00008890</t>
  </si>
  <si>
    <t>00008891</t>
  </si>
  <si>
    <t>00008899</t>
  </si>
  <si>
    <t>00008908</t>
  </si>
  <si>
    <t>00010271</t>
  </si>
  <si>
    <t>00010279</t>
  </si>
  <si>
    <t>00010488</t>
  </si>
  <si>
    <t>00010531</t>
  </si>
  <si>
    <t>00010597</t>
  </si>
  <si>
    <t>00010649</t>
  </si>
  <si>
    <t>00010698</t>
  </si>
  <si>
    <t>00010748</t>
  </si>
  <si>
    <t>00010750</t>
  </si>
  <si>
    <t>00010760</t>
  </si>
  <si>
    <t>00010792</t>
  </si>
  <si>
    <t>00010805</t>
  </si>
  <si>
    <t>00010807</t>
  </si>
  <si>
    <t>00011863</t>
  </si>
  <si>
    <t>00012283</t>
  </si>
  <si>
    <t>00012340</t>
  </si>
  <si>
    <t>00012470</t>
  </si>
  <si>
    <t>00012519</t>
  </si>
  <si>
    <t>00012520</t>
  </si>
  <si>
    <t>00012521</t>
  </si>
  <si>
    <t>00012656</t>
  </si>
  <si>
    <t>00012692</t>
  </si>
  <si>
    <t>00012717</t>
  </si>
  <si>
    <t>00012721</t>
  </si>
  <si>
    <t>00013741</t>
  </si>
  <si>
    <t>00014177</t>
  </si>
  <si>
    <t>00014178</t>
  </si>
  <si>
    <t>00014227</t>
  </si>
  <si>
    <t>00014228</t>
  </si>
  <si>
    <t>00014229</t>
  </si>
  <si>
    <t>00014230</t>
  </si>
  <si>
    <t>00014315</t>
  </si>
  <si>
    <t>00014386</t>
  </si>
  <si>
    <t>00014497</t>
  </si>
  <si>
    <t>00015269</t>
  </si>
  <si>
    <t>00015270</t>
  </si>
  <si>
    <t>00015286</t>
  </si>
  <si>
    <t>00015336</t>
  </si>
  <si>
    <t>00015337</t>
  </si>
  <si>
    <t>00015346</t>
  </si>
  <si>
    <t>00015347</t>
  </si>
  <si>
    <t>00015594</t>
  </si>
  <si>
    <t>00015595</t>
  </si>
  <si>
    <t>00015613</t>
  </si>
  <si>
    <t>00015619</t>
  </si>
  <si>
    <t>00015620</t>
  </si>
  <si>
    <t>00015621</t>
  </si>
  <si>
    <t>00015622</t>
  </si>
  <si>
    <t>00015623</t>
  </si>
  <si>
    <t>00015704</t>
  </si>
  <si>
    <t>00015705</t>
  </si>
  <si>
    <t>00015706</t>
  </si>
  <si>
    <t>00015733</t>
  </si>
  <si>
    <t>00015735</t>
  </si>
  <si>
    <t>00015778</t>
  </si>
  <si>
    <t>00016956</t>
  </si>
  <si>
    <t>00016982</t>
  </si>
  <si>
    <t>00016990</t>
  </si>
  <si>
    <t>00017046</t>
  </si>
  <si>
    <t>00017153</t>
  </si>
  <si>
    <t>00017200</t>
  </si>
  <si>
    <t>00017217</t>
  </si>
  <si>
    <t>00017221</t>
  </si>
  <si>
    <t>00017222</t>
  </si>
  <si>
    <t>00017261</t>
  </si>
  <si>
    <t>00017262</t>
  </si>
  <si>
    <t>00017319</t>
  </si>
  <si>
    <t>00017373</t>
  </si>
  <si>
    <t>00017405</t>
  </si>
  <si>
    <t>00017439</t>
  </si>
  <si>
    <t>00017490</t>
  </si>
  <si>
    <t>00017491</t>
  </si>
  <si>
    <t>00017492</t>
  </si>
  <si>
    <t>00017494</t>
  </si>
  <si>
    <t>00018452</t>
  </si>
  <si>
    <t>00018460</t>
  </si>
  <si>
    <t>00018461</t>
  </si>
  <si>
    <t>00018837</t>
  </si>
  <si>
    <t>00018838</t>
  </si>
  <si>
    <t>00018839</t>
  </si>
  <si>
    <t>00018840</t>
  </si>
  <si>
    <t>00018841</t>
  </si>
  <si>
    <t>00018916</t>
  </si>
  <si>
    <t>00018921</t>
  </si>
  <si>
    <t>00018922</t>
  </si>
  <si>
    <t>00018961</t>
  </si>
  <si>
    <t>00018962</t>
  </si>
  <si>
    <t>00018999</t>
  </si>
  <si>
    <t>00019014</t>
  </si>
  <si>
    <t>00019015</t>
  </si>
  <si>
    <t>00019078</t>
  </si>
  <si>
    <t>00019079</t>
  </si>
  <si>
    <t>00019080</t>
  </si>
  <si>
    <t>00019096</t>
  </si>
  <si>
    <t>00019097</t>
  </si>
  <si>
    <t>00020055</t>
  </si>
  <si>
    <t>00020056</t>
  </si>
  <si>
    <t>00020325</t>
  </si>
  <si>
    <t>00020517</t>
  </si>
  <si>
    <t>00020590</t>
  </si>
  <si>
    <t>00020635</t>
  </si>
  <si>
    <t>00020645</t>
  </si>
  <si>
    <t>00020667</t>
  </si>
  <si>
    <t>00020668</t>
  </si>
  <si>
    <t>00020729</t>
  </si>
  <si>
    <t>00020731</t>
  </si>
  <si>
    <t>00020753</t>
  </si>
  <si>
    <t>00020755</t>
  </si>
  <si>
    <t>00021601</t>
  </si>
  <si>
    <t>00021602</t>
  </si>
  <si>
    <t>00021709</t>
  </si>
  <si>
    <t>00021718</t>
  </si>
  <si>
    <t>00021930</t>
  </si>
  <si>
    <t>00021932</t>
  </si>
  <si>
    <t>00021953</t>
  </si>
  <si>
    <t>00021954</t>
  </si>
  <si>
    <t>00021998</t>
  </si>
  <si>
    <t>00021999</t>
  </si>
  <si>
    <t>00022000</t>
  </si>
  <si>
    <t>00022001</t>
  </si>
  <si>
    <t>00022002</t>
  </si>
  <si>
    <t>00022003</t>
  </si>
  <si>
    <t>00022004</t>
  </si>
  <si>
    <t>00022040</t>
  </si>
  <si>
    <t>00022067</t>
  </si>
  <si>
    <t>00022158</t>
  </si>
  <si>
    <t>00022159</t>
  </si>
  <si>
    <t>00022160</t>
  </si>
  <si>
    <t>00022197</t>
  </si>
  <si>
    <t>00022208</t>
  </si>
  <si>
    <t>00023005</t>
  </si>
  <si>
    <t>00023050</t>
  </si>
  <si>
    <t>00023051</t>
  </si>
  <si>
    <t>00023053</t>
  </si>
  <si>
    <t>00023054</t>
  </si>
  <si>
    <t>00023074</t>
  </si>
  <si>
    <t>00023113</t>
  </si>
  <si>
    <t>00023533</t>
  </si>
  <si>
    <t>00023534</t>
  </si>
  <si>
    <t>00023536</t>
  </si>
  <si>
    <t>00023537</t>
  </si>
  <si>
    <t>00023538</t>
  </si>
  <si>
    <t>00023539</t>
  </si>
  <si>
    <t>00023540</t>
  </si>
  <si>
    <t>00023565</t>
  </si>
  <si>
    <t>00023601</t>
  </si>
  <si>
    <t>00023602</t>
  </si>
  <si>
    <t>00023638</t>
  </si>
  <si>
    <t>00023720</t>
  </si>
  <si>
    <t>00023783</t>
  </si>
  <si>
    <t>00023785</t>
  </si>
  <si>
    <t>00023786</t>
  </si>
  <si>
    <t>00023806</t>
  </si>
  <si>
    <t>00023807</t>
  </si>
  <si>
    <t>00023808</t>
  </si>
  <si>
    <t>00023817</t>
  </si>
  <si>
    <t>00024540</t>
  </si>
  <si>
    <t>00024981</t>
  </si>
  <si>
    <t>00024982</t>
  </si>
  <si>
    <t>00025004</t>
  </si>
  <si>
    <t>00025048</t>
  </si>
  <si>
    <t>00025049</t>
  </si>
  <si>
    <t>00025050</t>
  </si>
  <si>
    <t>00025051</t>
  </si>
  <si>
    <t>00025053</t>
  </si>
  <si>
    <t>00025095</t>
  </si>
  <si>
    <t>00025096</t>
  </si>
  <si>
    <t>00025124</t>
  </si>
  <si>
    <t>00025125</t>
  </si>
  <si>
    <t>00025191</t>
  </si>
  <si>
    <t>00025332</t>
  </si>
  <si>
    <t>00025333</t>
  </si>
  <si>
    <t>00025346</t>
  </si>
  <si>
    <t>00026252</t>
  </si>
  <si>
    <t>00026253</t>
  </si>
  <si>
    <t>00026256</t>
  </si>
  <si>
    <t>00026309</t>
  </si>
  <si>
    <t>00026332</t>
  </si>
  <si>
    <t>00026334</t>
  </si>
  <si>
    <t>00026336</t>
  </si>
  <si>
    <t>00026554</t>
  </si>
  <si>
    <t>00026556</t>
  </si>
  <si>
    <t>00026557</t>
  </si>
  <si>
    <t>00026598</t>
  </si>
  <si>
    <t>00026668</t>
  </si>
  <si>
    <t>00026733</t>
  </si>
  <si>
    <t>00026735</t>
  </si>
  <si>
    <t>00026894</t>
  </si>
  <si>
    <t>00026970</t>
  </si>
  <si>
    <t>00028053</t>
  </si>
  <si>
    <t>00028054</t>
  </si>
  <si>
    <t>00028055</t>
  </si>
  <si>
    <t>00028056</t>
  </si>
  <si>
    <t>00028062</t>
  </si>
  <si>
    <t>00028063</t>
  </si>
  <si>
    <t>00028065</t>
  </si>
  <si>
    <t>00028153</t>
  </si>
  <si>
    <t>00028179</t>
  </si>
  <si>
    <t>00028208</t>
  </si>
  <si>
    <t>00028209</t>
  </si>
  <si>
    <t>00028315</t>
  </si>
  <si>
    <t>00028316</t>
  </si>
  <si>
    <t>00028334</t>
  </si>
  <si>
    <t>00029101</t>
  </si>
  <si>
    <t>00029102</t>
  </si>
  <si>
    <t>00029726</t>
  </si>
  <si>
    <t>00029727</t>
  </si>
  <si>
    <t>00029734</t>
  </si>
  <si>
    <t>00029743</t>
  </si>
  <si>
    <t>00029744</t>
  </si>
  <si>
    <t>00029745</t>
  </si>
  <si>
    <t>00029746</t>
  </si>
  <si>
    <t>00029877</t>
  </si>
  <si>
    <t>00029878</t>
  </si>
  <si>
    <t>00029882</t>
  </si>
  <si>
    <t>00029909</t>
  </si>
  <si>
    <t>00030637</t>
  </si>
  <si>
    <t>00030804</t>
  </si>
  <si>
    <t>00030817</t>
  </si>
  <si>
    <t>00030818</t>
  </si>
  <si>
    <t>00031097</t>
  </si>
  <si>
    <t>00031098</t>
  </si>
  <si>
    <t>00031099</t>
  </si>
  <si>
    <t>00031100</t>
  </si>
  <si>
    <t>00031206</t>
  </si>
  <si>
    <t>00031207</t>
  </si>
  <si>
    <t>00031210</t>
  </si>
  <si>
    <t>00031229</t>
  </si>
  <si>
    <t>00031242</t>
  </si>
  <si>
    <t>00031244</t>
  </si>
  <si>
    <t>00031245</t>
  </si>
  <si>
    <t>00031246</t>
  </si>
  <si>
    <t>00031324</t>
  </si>
  <si>
    <t>00032081</t>
  </si>
  <si>
    <t>00032279</t>
  </si>
  <si>
    <t>00032285</t>
  </si>
  <si>
    <t>00032365</t>
  </si>
  <si>
    <t>00032697</t>
  </si>
  <si>
    <t>00032746</t>
  </si>
  <si>
    <t>00032747</t>
  </si>
  <si>
    <t>00032754</t>
  </si>
  <si>
    <t>00032755</t>
  </si>
  <si>
    <t>00032775</t>
  </si>
  <si>
    <t>00032776</t>
  </si>
  <si>
    <t>00032836</t>
  </si>
  <si>
    <t>00032837</t>
  </si>
  <si>
    <t>00032875</t>
  </si>
  <si>
    <t>00032876</t>
  </si>
  <si>
    <t>00032877</t>
  </si>
  <si>
    <t>00032878</t>
  </si>
  <si>
    <t>00032979</t>
  </si>
  <si>
    <t>00033031</t>
  </si>
  <si>
    <t>00033901</t>
  </si>
  <si>
    <t>00033970</t>
  </si>
  <si>
    <t>00034119</t>
  </si>
  <si>
    <t>00034248</t>
  </si>
  <si>
    <t>00034259</t>
  </si>
  <si>
    <t>00034261</t>
  </si>
  <si>
    <t>00034289</t>
  </si>
  <si>
    <t>00034330</t>
  </si>
  <si>
    <t>00034332</t>
  </si>
  <si>
    <t>00034393</t>
  </si>
  <si>
    <t>00034396</t>
  </si>
  <si>
    <t>00034432</t>
  </si>
  <si>
    <t>00034488</t>
  </si>
  <si>
    <t>00034489</t>
  </si>
  <si>
    <t>00034538</t>
  </si>
  <si>
    <t>00035004</t>
  </si>
  <si>
    <t>00035427</t>
  </si>
  <si>
    <t>00035474</t>
  </si>
  <si>
    <t>00035484</t>
  </si>
  <si>
    <t>00035786</t>
  </si>
  <si>
    <t>00035805</t>
  </si>
  <si>
    <t>00035806</t>
  </si>
  <si>
    <t>00035807</t>
  </si>
  <si>
    <t>00035822</t>
  </si>
  <si>
    <t>00035823</t>
  </si>
  <si>
    <t>00035836</t>
  </si>
  <si>
    <t>00035907</t>
  </si>
  <si>
    <t>00035924</t>
  </si>
  <si>
    <t>00035925</t>
  </si>
  <si>
    <t>00035967</t>
  </si>
  <si>
    <t>00036028</t>
  </si>
  <si>
    <t>00036041</t>
  </si>
  <si>
    <t>00036078</t>
  </si>
  <si>
    <t>00036079</t>
  </si>
  <si>
    <t>00036110</t>
  </si>
  <si>
    <t>00036112</t>
  </si>
  <si>
    <t>00036113</t>
  </si>
  <si>
    <t>00036129</t>
  </si>
  <si>
    <t>00036629</t>
  </si>
  <si>
    <t>00036646</t>
  </si>
  <si>
    <t>00036656</t>
  </si>
  <si>
    <t>00036698</t>
  </si>
  <si>
    <t>00036939</t>
  </si>
  <si>
    <t>00036940</t>
  </si>
  <si>
    <t>00036989</t>
  </si>
  <si>
    <t>00036996</t>
  </si>
  <si>
    <t>00037006</t>
  </si>
  <si>
    <t>00037007</t>
  </si>
  <si>
    <t>00037008</t>
  </si>
  <si>
    <t>00037042</t>
  </si>
  <si>
    <t>00037043</t>
  </si>
  <si>
    <t>00037044</t>
  </si>
  <si>
    <t>00037084</t>
  </si>
  <si>
    <t>00037149</t>
  </si>
  <si>
    <t>00037151</t>
  </si>
  <si>
    <t>00037152</t>
  </si>
  <si>
    <t>00037183</t>
  </si>
  <si>
    <t>00037226</t>
  </si>
  <si>
    <t>00038268</t>
  </si>
  <si>
    <t>00038283</t>
  </si>
  <si>
    <t>00038659</t>
  </si>
  <si>
    <t>00038757</t>
  </si>
  <si>
    <t>00038758</t>
  </si>
  <si>
    <t>00038759</t>
  </si>
  <si>
    <t>00038760</t>
  </si>
  <si>
    <t>00038762</t>
  </si>
  <si>
    <t>00038788</t>
  </si>
  <si>
    <t>00038869</t>
  </si>
  <si>
    <t>00038872</t>
  </si>
  <si>
    <t>00038873</t>
  </si>
  <si>
    <t>00038875</t>
  </si>
  <si>
    <t>00038883</t>
  </si>
  <si>
    <t>00038973</t>
  </si>
  <si>
    <t>00038974</t>
  </si>
  <si>
    <t>00038978</t>
  </si>
  <si>
    <t>00038981</t>
  </si>
  <si>
    <t>00038982</t>
  </si>
  <si>
    <t>00040715</t>
  </si>
  <si>
    <t>00040716</t>
  </si>
  <si>
    <t>00040923</t>
  </si>
  <si>
    <t>00040924</t>
  </si>
  <si>
    <t>00041015</t>
  </si>
  <si>
    <t>00041016</t>
  </si>
  <si>
    <t>00041017</t>
  </si>
  <si>
    <t>00041018</t>
  </si>
  <si>
    <t>00041029</t>
  </si>
  <si>
    <t>00041054</t>
  </si>
  <si>
    <t>00041057</t>
  </si>
  <si>
    <t>00041076</t>
  </si>
  <si>
    <t>00041834</t>
  </si>
  <si>
    <t>00041851</t>
  </si>
  <si>
    <t>00041905</t>
  </si>
  <si>
    <t>00041906</t>
  </si>
  <si>
    <t>00042348</t>
  </si>
  <si>
    <t>00042406</t>
  </si>
  <si>
    <t>00042407</t>
  </si>
  <si>
    <t>00042411</t>
  </si>
  <si>
    <t>00042412</t>
  </si>
  <si>
    <t>00042423</t>
  </si>
  <si>
    <t>00042424</t>
  </si>
  <si>
    <t>00042425</t>
  </si>
  <si>
    <t>00042473</t>
  </si>
  <si>
    <t>00042475</t>
  </si>
  <si>
    <t>00042544</t>
  </si>
  <si>
    <t>00042624</t>
  </si>
  <si>
    <t>00042643</t>
  </si>
  <si>
    <t>00042977</t>
  </si>
  <si>
    <t>00042978</t>
  </si>
  <si>
    <t>00042979</t>
  </si>
  <si>
    <t>00042980</t>
  </si>
  <si>
    <t>00042981</t>
  </si>
  <si>
    <t>00042982</t>
  </si>
  <si>
    <t>00043436</t>
  </si>
  <si>
    <t>00043528</t>
  </si>
  <si>
    <t>00043534</t>
  </si>
  <si>
    <t>00043545</t>
  </si>
  <si>
    <t>00043843</t>
  </si>
  <si>
    <t>00043844</t>
  </si>
  <si>
    <t>00043847</t>
  </si>
  <si>
    <t>00043923</t>
  </si>
  <si>
    <t>00043933</t>
  </si>
  <si>
    <t>00043936</t>
  </si>
  <si>
    <t>00043937</t>
  </si>
  <si>
    <t>00043938</t>
  </si>
  <si>
    <t>00043939</t>
  </si>
  <si>
    <t>00043940</t>
  </si>
  <si>
    <t>00043956</t>
  </si>
  <si>
    <t>00043957</t>
  </si>
  <si>
    <t>00043958</t>
  </si>
  <si>
    <t>00043997</t>
  </si>
  <si>
    <t>00043998</t>
  </si>
  <si>
    <t>00043999</t>
  </si>
  <si>
    <t>00044139</t>
  </si>
  <si>
    <t>00044140</t>
  </si>
  <si>
    <t>00044222</t>
  </si>
  <si>
    <t>00044227</t>
  </si>
  <si>
    <t>00044229</t>
  </si>
  <si>
    <t>00044233</t>
  </si>
  <si>
    <t>00045005</t>
  </si>
  <si>
    <t>00045006</t>
  </si>
  <si>
    <t>00045007</t>
  </si>
  <si>
    <t>00045008</t>
  </si>
  <si>
    <t>00045011</t>
  </si>
  <si>
    <t>00045019</t>
  </si>
  <si>
    <t>00045077</t>
  </si>
  <si>
    <t>00045112</t>
  </si>
  <si>
    <t>00045113</t>
  </si>
  <si>
    <t>00045114</t>
  </si>
  <si>
    <t>00045115</t>
  </si>
  <si>
    <t>00045521</t>
  </si>
  <si>
    <t>00045595</t>
  </si>
  <si>
    <t>00045612</t>
  </si>
  <si>
    <t>00045613</t>
  </si>
  <si>
    <t>00045618</t>
  </si>
  <si>
    <t>00045619</t>
  </si>
  <si>
    <t>00045620</t>
  </si>
  <si>
    <t>00045621</t>
  </si>
  <si>
    <t>00045623</t>
  </si>
  <si>
    <t>00045627</t>
  </si>
  <si>
    <t>00045628</t>
  </si>
  <si>
    <t>00045629</t>
  </si>
  <si>
    <t>00045669</t>
  </si>
  <si>
    <t>00045670</t>
  </si>
  <si>
    <t>00045671</t>
  </si>
  <si>
    <t>00045723</t>
  </si>
  <si>
    <t>00045724</t>
  </si>
  <si>
    <t>00045725</t>
  </si>
  <si>
    <t>00045759</t>
  </si>
  <si>
    <t>00045760</t>
  </si>
  <si>
    <t>00045761</t>
  </si>
  <si>
    <t>00045762</t>
  </si>
  <si>
    <t>00045796</t>
  </si>
  <si>
    <t>00045797</t>
  </si>
  <si>
    <t>00045798</t>
  </si>
  <si>
    <t>00045820</t>
  </si>
  <si>
    <t>00045821</t>
  </si>
  <si>
    <t>00045855</t>
  </si>
  <si>
    <t>00046820</t>
  </si>
  <si>
    <t>00046822</t>
  </si>
  <si>
    <t>00047100</t>
  </si>
  <si>
    <t>00047113</t>
  </si>
  <si>
    <t>00047114</t>
  </si>
  <si>
    <t>00047332</t>
  </si>
  <si>
    <t>00047437</t>
  </si>
  <si>
    <t>00047654</t>
  </si>
  <si>
    <t>00048591</t>
  </si>
  <si>
    <t>00048740</t>
  </si>
  <si>
    <t>00048848</t>
  </si>
  <si>
    <t>00049106</t>
  </si>
  <si>
    <t>00049117</t>
  </si>
  <si>
    <t>00049128</t>
  </si>
  <si>
    <t>00049132</t>
  </si>
  <si>
    <t>00049231</t>
  </si>
  <si>
    <t>00049235</t>
  </si>
  <si>
    <t>00049264</t>
  </si>
  <si>
    <t>00049266</t>
  </si>
  <si>
    <t>00049314</t>
  </si>
  <si>
    <t>00049371</t>
  </si>
  <si>
    <t>00049372</t>
  </si>
  <si>
    <t>00049408</t>
  </si>
  <si>
    <t>00049409</t>
  </si>
  <si>
    <t>00049410</t>
  </si>
  <si>
    <t>00049412</t>
  </si>
  <si>
    <t>00049467</t>
  </si>
  <si>
    <t>00050266</t>
  </si>
  <si>
    <t>00050267</t>
  </si>
  <si>
    <t>00050310</t>
  </si>
  <si>
    <t>00050685</t>
  </si>
  <si>
    <t>00050692</t>
  </si>
  <si>
    <t>00050730</t>
  </si>
  <si>
    <t>00050732</t>
  </si>
  <si>
    <t>00050741</t>
  </si>
  <si>
    <t>00050742</t>
  </si>
  <si>
    <t>00050743</t>
  </si>
  <si>
    <t>00050744</t>
  </si>
  <si>
    <t>00050745</t>
  </si>
  <si>
    <t>00050750</t>
  </si>
  <si>
    <t>00050751</t>
  </si>
  <si>
    <t>00050752</t>
  </si>
  <si>
    <t>00050753</t>
  </si>
  <si>
    <t>00050900</t>
  </si>
  <si>
    <t>00050933</t>
  </si>
  <si>
    <t>00050936</t>
  </si>
  <si>
    <t>00050995</t>
  </si>
  <si>
    <t>00051027</t>
  </si>
  <si>
    <t>00051926</t>
  </si>
  <si>
    <t>00052005</t>
  </si>
  <si>
    <t>00052006</t>
  </si>
  <si>
    <t>00052017</t>
  </si>
  <si>
    <t>00052361</t>
  </si>
  <si>
    <t>00052391</t>
  </si>
  <si>
    <t>00052392</t>
  </si>
  <si>
    <t>00052400</t>
  </si>
  <si>
    <t>00052401</t>
  </si>
  <si>
    <t>00052402</t>
  </si>
  <si>
    <t>00052415</t>
  </si>
  <si>
    <t>00052419</t>
  </si>
  <si>
    <t>00052544</t>
  </si>
  <si>
    <t>00052546</t>
  </si>
  <si>
    <t>00052547</t>
  </si>
  <si>
    <t>00052561</t>
  </si>
  <si>
    <t>00052589</t>
  </si>
  <si>
    <t>00052632</t>
  </si>
  <si>
    <t>00052639</t>
  </si>
  <si>
    <t>00052912</t>
  </si>
  <si>
    <t>00053699</t>
  </si>
  <si>
    <t>00053711</t>
  </si>
  <si>
    <t>00054142</t>
  </si>
  <si>
    <t>00054143</t>
  </si>
  <si>
    <t>00054144</t>
  </si>
  <si>
    <t>00054249</t>
  </si>
  <si>
    <t>00054250</t>
  </si>
  <si>
    <t>00054251</t>
  </si>
  <si>
    <t>00054252</t>
  </si>
  <si>
    <t>00054253</t>
  </si>
  <si>
    <t>00054254</t>
  </si>
  <si>
    <t>00054255</t>
  </si>
  <si>
    <t>00054256</t>
  </si>
  <si>
    <t>00054257</t>
  </si>
  <si>
    <t>00054258</t>
  </si>
  <si>
    <t>00054259</t>
  </si>
  <si>
    <t>00054306</t>
  </si>
  <si>
    <t>00054307</t>
  </si>
  <si>
    <t>00054308</t>
  </si>
  <si>
    <t>00054309</t>
  </si>
  <si>
    <t>00054310</t>
  </si>
  <si>
    <t>00054311</t>
  </si>
  <si>
    <t>00054312</t>
  </si>
  <si>
    <t>00054363</t>
  </si>
  <si>
    <t>00054364</t>
  </si>
  <si>
    <t>00054365</t>
  </si>
  <si>
    <t>00054453</t>
  </si>
  <si>
    <t>00054454</t>
  </si>
  <si>
    <t>00054455</t>
  </si>
  <si>
    <t>00055780</t>
  </si>
  <si>
    <t>00055802</t>
  </si>
  <si>
    <t>00055820</t>
  </si>
  <si>
    <t>00055821</t>
  </si>
  <si>
    <t>00056289</t>
  </si>
  <si>
    <t>00056440</t>
  </si>
  <si>
    <t>00056475</t>
  </si>
  <si>
    <t>00056478</t>
  </si>
  <si>
    <t>00056479</t>
  </si>
  <si>
    <t>00056480</t>
  </si>
  <si>
    <t>00056481</t>
  </si>
  <si>
    <t>00056482</t>
  </si>
  <si>
    <t>00056483</t>
  </si>
  <si>
    <t>00056484</t>
  </si>
  <si>
    <t>00056485</t>
  </si>
  <si>
    <t>00056486</t>
  </si>
  <si>
    <t>00056487</t>
  </si>
  <si>
    <t>00056488</t>
  </si>
  <si>
    <t>00056489</t>
  </si>
  <si>
    <t>00056490</t>
  </si>
  <si>
    <t>00056559</t>
  </si>
  <si>
    <t>00056568</t>
  </si>
  <si>
    <t>00056586</t>
  </si>
  <si>
    <t>00056587</t>
  </si>
  <si>
    <t>00056588</t>
  </si>
  <si>
    <t>00056589</t>
  </si>
  <si>
    <t>00056590</t>
  </si>
  <si>
    <t>00056591</t>
  </si>
  <si>
    <t>00056677</t>
  </si>
  <si>
    <t>00056678</t>
  </si>
  <si>
    <t>00056679</t>
  </si>
  <si>
    <t>00056680</t>
  </si>
  <si>
    <t>00056703</t>
  </si>
  <si>
    <t>00057770</t>
  </si>
  <si>
    <t>00057771</t>
  </si>
  <si>
    <t>00057775</t>
  </si>
  <si>
    <t>00057811</t>
  </si>
  <si>
    <t>00057817</t>
  </si>
  <si>
    <t>00057818</t>
  </si>
  <si>
    <t>00057819</t>
  </si>
  <si>
    <t>00057820</t>
  </si>
  <si>
    <t>00057821</t>
  </si>
  <si>
    <t>00057822</t>
  </si>
  <si>
    <t>00057823</t>
  </si>
  <si>
    <t>00057824</t>
  </si>
  <si>
    <t>00057856</t>
  </si>
  <si>
    <t>00057857</t>
  </si>
  <si>
    <t>00057946</t>
  </si>
  <si>
    <t>00057947</t>
  </si>
  <si>
    <t>00057948</t>
  </si>
  <si>
    <t>00058030</t>
  </si>
  <si>
    <t>00058037</t>
  </si>
  <si>
    <t>00058080</t>
  </si>
  <si>
    <t>00058948</t>
  </si>
  <si>
    <t>00058954</t>
  </si>
  <si>
    <t>00059476</t>
  </si>
  <si>
    <t>00059478</t>
  </si>
  <si>
    <t>00059495</t>
  </si>
  <si>
    <t>00059496</t>
  </si>
  <si>
    <t>00059497</t>
  </si>
  <si>
    <t>00059509</t>
  </si>
  <si>
    <t>00059510</t>
  </si>
  <si>
    <t>00059511</t>
  </si>
  <si>
    <t>00059554</t>
  </si>
  <si>
    <t>00059559</t>
  </si>
  <si>
    <t>00059672</t>
  </si>
  <si>
    <t>00059673</t>
  </si>
  <si>
    <t>00059674</t>
  </si>
  <si>
    <t>00059738</t>
  </si>
  <si>
    <t>00059762</t>
  </si>
  <si>
    <t>00059763</t>
  </si>
  <si>
    <t>00059789</t>
  </si>
  <si>
    <t>00060719</t>
  </si>
  <si>
    <t>00060720</t>
  </si>
  <si>
    <t>00060725</t>
  </si>
  <si>
    <t>00061171</t>
  </si>
  <si>
    <t>00061206</t>
  </si>
  <si>
    <t>00061221</t>
  </si>
  <si>
    <t>00061276</t>
  </si>
  <si>
    <t>00061306</t>
  </si>
  <si>
    <t>00061311</t>
  </si>
  <si>
    <t>00061314</t>
  </si>
  <si>
    <t>00061361</t>
  </si>
  <si>
    <t>00061366</t>
  </si>
  <si>
    <t>00061396</t>
  </si>
  <si>
    <t>00061397</t>
  </si>
  <si>
    <t>00061401</t>
  </si>
  <si>
    <t>00061402</t>
  </si>
  <si>
    <t>00061403</t>
  </si>
  <si>
    <t>00061404</t>
  </si>
  <si>
    <t>00061405</t>
  </si>
  <si>
    <t>00061406</t>
  </si>
  <si>
    <t>00061407</t>
  </si>
  <si>
    <t>00061413</t>
  </si>
  <si>
    <t>00062651</t>
  </si>
  <si>
    <t>00062652</t>
  </si>
  <si>
    <t>00062653</t>
  </si>
  <si>
    <t>00062654</t>
  </si>
  <si>
    <t>00062655</t>
  </si>
  <si>
    <t>00062741</t>
  </si>
  <si>
    <t>00062747</t>
  </si>
  <si>
    <t>00062748</t>
  </si>
  <si>
    <t>00062749</t>
  </si>
  <si>
    <t>00062753</t>
  </si>
  <si>
    <t>00062777</t>
  </si>
  <si>
    <t>00062796</t>
  </si>
  <si>
    <t>00063264</t>
  </si>
  <si>
    <t>00063283</t>
  </si>
  <si>
    <t>00063284</t>
  </si>
  <si>
    <t>00063285</t>
  </si>
  <si>
    <t>00063427</t>
  </si>
  <si>
    <t>00063429</t>
  </si>
  <si>
    <t>00063454</t>
  </si>
  <si>
    <t>00063455</t>
  </si>
  <si>
    <t>00063458</t>
  </si>
  <si>
    <t>00063459</t>
  </si>
  <si>
    <t>00063482</t>
  </si>
  <si>
    <t>00063483</t>
  </si>
  <si>
    <t>00063484</t>
  </si>
  <si>
    <t>00063485</t>
  </si>
  <si>
    <t>00063517</t>
  </si>
  <si>
    <t>00064698</t>
  </si>
  <si>
    <t>00064727</t>
  </si>
  <si>
    <t>00064779</t>
  </si>
  <si>
    <t>00064780</t>
  </si>
  <si>
    <t>00065401</t>
  </si>
  <si>
    <t>00065403</t>
  </si>
  <si>
    <t>00065482</t>
  </si>
  <si>
    <t>00065500</t>
  </si>
  <si>
    <t>00065501</t>
  </si>
  <si>
    <t>00065533</t>
  </si>
  <si>
    <t>00065534</t>
  </si>
  <si>
    <t>00065535</t>
  </si>
  <si>
    <t>00065565</t>
  </si>
  <si>
    <t>00065567</t>
  </si>
  <si>
    <t>00065613</t>
  </si>
  <si>
    <t>00065614</t>
  </si>
  <si>
    <t>00065615</t>
  </si>
  <si>
    <t>00065625</t>
  </si>
  <si>
    <t>00065662</t>
  </si>
  <si>
    <t>00065672</t>
  </si>
  <si>
    <t>00065678</t>
  </si>
  <si>
    <t>00065691</t>
  </si>
  <si>
    <t>00065693</t>
  </si>
  <si>
    <t>00065699</t>
  </si>
  <si>
    <t>00065952</t>
  </si>
  <si>
    <t>00065978</t>
  </si>
  <si>
    <t>00066754</t>
  </si>
  <si>
    <t>00066816</t>
  </si>
  <si>
    <t>00066817</t>
  </si>
  <si>
    <t>00066851</t>
  </si>
  <si>
    <t>00066979</t>
  </si>
  <si>
    <t>00066995</t>
  </si>
  <si>
    <t>00066996</t>
  </si>
  <si>
    <t>00067054</t>
  </si>
  <si>
    <t>00067055</t>
  </si>
  <si>
    <t>00067058</t>
  </si>
  <si>
    <t>00067059</t>
  </si>
  <si>
    <t>00067060</t>
  </si>
  <si>
    <t>00067116</t>
  </si>
  <si>
    <t>00067117</t>
  </si>
  <si>
    <t>00067118</t>
  </si>
  <si>
    <t>00067215</t>
  </si>
  <si>
    <t>00067216</t>
  </si>
  <si>
    <t>00068436</t>
  </si>
  <si>
    <t>00068439</t>
  </si>
  <si>
    <t>00068440</t>
  </si>
  <si>
    <t>00068443</t>
  </si>
  <si>
    <t>00068540</t>
  </si>
  <si>
    <t>00069011</t>
  </si>
  <si>
    <t>00069046</t>
  </si>
  <si>
    <t>00069047</t>
  </si>
  <si>
    <t>00069048</t>
  </si>
  <si>
    <t>00069049</t>
  </si>
  <si>
    <t>00069058</t>
  </si>
  <si>
    <t>00069090</t>
  </si>
  <si>
    <t>00069091</t>
  </si>
  <si>
    <t>00069146</t>
  </si>
  <si>
    <t>00069147</t>
  </si>
  <si>
    <t>00069148</t>
  </si>
  <si>
    <t>00069164</t>
  </si>
  <si>
    <t>00069204</t>
  </si>
  <si>
    <t>00069240</t>
  </si>
  <si>
    <t>00069241</t>
  </si>
  <si>
    <t>00070376</t>
  </si>
  <si>
    <t>00070377</t>
  </si>
  <si>
    <t>00070787</t>
  </si>
  <si>
    <t>00070788</t>
  </si>
  <si>
    <t>00071065</t>
  </si>
  <si>
    <t>00071078</t>
  </si>
  <si>
    <t>00071079</t>
  </si>
  <si>
    <t>00071080</t>
  </si>
  <si>
    <t>00071081</t>
  </si>
  <si>
    <t>00071082</t>
  </si>
  <si>
    <t>00071104</t>
  </si>
  <si>
    <t>00071105</t>
  </si>
  <si>
    <t>00071106</t>
  </si>
  <si>
    <t>00071157</t>
  </si>
  <si>
    <t>00071158</t>
  </si>
  <si>
    <t>00071176</t>
  </si>
  <si>
    <t>00071178</t>
  </si>
  <si>
    <t>00071253</t>
  </si>
  <si>
    <t>00071328</t>
  </si>
  <si>
    <t>00071329</t>
  </si>
  <si>
    <t>00071336</t>
  </si>
  <si>
    <t>00071337</t>
  </si>
  <si>
    <t>00072336</t>
  </si>
  <si>
    <t>00072337</t>
  </si>
  <si>
    <t>00072936</t>
  </si>
  <si>
    <t>00072937</t>
  </si>
  <si>
    <t>00072938</t>
  </si>
  <si>
    <t>00072975</t>
  </si>
  <si>
    <t>00072976</t>
  </si>
  <si>
    <t>00072979</t>
  </si>
  <si>
    <t>00072982</t>
  </si>
  <si>
    <t>00072983</t>
  </si>
  <si>
    <t>00073018</t>
  </si>
  <si>
    <t>00073019</t>
  </si>
  <si>
    <t>00073054</t>
  </si>
  <si>
    <t>00073056</t>
  </si>
  <si>
    <t>00073057</t>
  </si>
  <si>
    <t>00073058</t>
  </si>
  <si>
    <t>00073059</t>
  </si>
  <si>
    <t>00073060</t>
  </si>
  <si>
    <t>00073122</t>
  </si>
  <si>
    <t>00073136</t>
  </si>
  <si>
    <t>00073137</t>
  </si>
  <si>
    <t>00073158</t>
  </si>
  <si>
    <t>00073197</t>
  </si>
  <si>
    <t>00074321</t>
  </si>
  <si>
    <t>00074338</t>
  </si>
  <si>
    <t>00074339</t>
  </si>
  <si>
    <t>00074356</t>
  </si>
  <si>
    <t>00074597</t>
  </si>
  <si>
    <t>00074598</t>
  </si>
  <si>
    <t>00074811</t>
  </si>
  <si>
    <t>00074837</t>
  </si>
  <si>
    <t>00074848</t>
  </si>
  <si>
    <t>00074858</t>
  </si>
  <si>
    <t>00074859</t>
  </si>
  <si>
    <t>00074860</t>
  </si>
  <si>
    <t>00074861</t>
  </si>
  <si>
    <t>00074862</t>
  </si>
  <si>
    <t>00074867</t>
  </si>
  <si>
    <t>00074872</t>
  </si>
  <si>
    <t>00074934</t>
  </si>
  <si>
    <t>00074935</t>
  </si>
  <si>
    <t>00074974</t>
  </si>
  <si>
    <t>00075030</t>
  </si>
  <si>
    <t>00075031</t>
  </si>
  <si>
    <t>00075032</t>
  </si>
  <si>
    <t>00075036</t>
  </si>
  <si>
    <t>00075038</t>
  </si>
  <si>
    <t>00075992</t>
  </si>
  <si>
    <t>00075996</t>
  </si>
  <si>
    <t>00076014</t>
  </si>
  <si>
    <t>00076079</t>
  </si>
  <si>
    <t>00076688</t>
  </si>
  <si>
    <t>00076696</t>
  </si>
  <si>
    <t>00076724</t>
  </si>
  <si>
    <t>00076728</t>
  </si>
  <si>
    <t>00076729</t>
  </si>
  <si>
    <t>00076730</t>
  </si>
  <si>
    <t>00076731</t>
  </si>
  <si>
    <t>00076732</t>
  </si>
  <si>
    <t>00076733</t>
  </si>
  <si>
    <t>00076766</t>
  </si>
  <si>
    <t>00076767</t>
  </si>
  <si>
    <t>00076770</t>
  </si>
  <si>
    <t>00076771</t>
  </si>
  <si>
    <t>00076874</t>
  </si>
  <si>
    <t>00076875</t>
  </si>
  <si>
    <t>00076883</t>
  </si>
  <si>
    <t>00076951</t>
  </si>
  <si>
    <t>00076952</t>
  </si>
  <si>
    <t>00077025</t>
  </si>
  <si>
    <t>00077026</t>
  </si>
  <si>
    <t>00077867</t>
  </si>
  <si>
    <t>00077911</t>
  </si>
  <si>
    <t>00078340</t>
  </si>
  <si>
    <t>00078342</t>
  </si>
  <si>
    <t>00078346</t>
  </si>
  <si>
    <t>00078441</t>
  </si>
  <si>
    <t>00078442</t>
  </si>
  <si>
    <t>00078443</t>
  </si>
  <si>
    <t>00078460</t>
  </si>
  <si>
    <t>00078461</t>
  </si>
  <si>
    <t>00078465</t>
  </si>
  <si>
    <t>00078508</t>
  </si>
  <si>
    <t>00078509</t>
  </si>
  <si>
    <t>00078512</t>
  </si>
  <si>
    <t>00078513</t>
  </si>
  <si>
    <t>00078532</t>
  </si>
  <si>
    <t>00078539</t>
  </si>
  <si>
    <t>00078559</t>
  </si>
  <si>
    <t>00078560</t>
  </si>
  <si>
    <t>00078569</t>
  </si>
  <si>
    <t>00079358</t>
  </si>
  <si>
    <t>00079983</t>
  </si>
  <si>
    <t>00080319</t>
  </si>
  <si>
    <t>00080320</t>
  </si>
  <si>
    <t>Chiết khấu doanh số có điều kiện</t>
  </si>
  <si>
    <t>Điều chỉnh giảm hóa đơn 00061276 22/09/2025 về 0 do cửa hàng không nhận hàng</t>
  </si>
  <si>
    <t>BRGMART Chợ bưởi, HN ( ĐƠN GIAO NGÀY 15-1-2025 )</t>
  </si>
  <si>
    <t>Siêu thị intimex Hưng Yên</t>
  </si>
  <si>
    <t>Siêu thị Fujimart 67 Trần Phú-Ba Đình, ĐƠN KHAI TRƯƠNG CK 10%</t>
  </si>
  <si>
    <t>Siêu thị FujiMart Tân Mai, ĐƠN KHAI TRƯƠNG CK 10%</t>
  </si>
  <si>
    <t>Siêu thị FujiMart Times City, ĐƠN KHAI TRƯƠNG CK 10%</t>
  </si>
  <si>
    <t>Siêu thị BRGMart Đồ Sơn Hải Phòng, ck cố định 5% + KM gà muối 500g và chân 300g mỗi loại 15% từ ngày 1-7-2025 đến 30-7-2025 + đơn khai trương ck 10%</t>
  </si>
  <si>
    <t>Siêu thị BRGMart Phố Nối, ĐƠN KHAI TRƯƠNG CK 10% + KM SP GÀ MUỐI 500G X 15% VÀ CHÂN 300G X 15% VÀ CK CỐ ĐỊNH 5%</t>
  </si>
  <si>
    <t>Siêu thị Fuji Bùi Ngọc Dương ( ĐƠN KHAI TRƯƠNG GIAO VỀ SIÊU THỊ BRG TÂN MAI NHÉ)</t>
  </si>
  <si>
    <t>109003302508000265 - BRG D2 Giảng Võ, Hà Nội</t>
  </si>
  <si>
    <t>CH Hapro 53D Hàng Bài, ĐƠN HÀNG KHAI TRƯƠNG GIAO NGÀY 11-8-2025</t>
  </si>
  <si>
    <t>BRGMART 15-17 Ngọc Khánh, Hà Nội, đc giảm hóa đơn về 0 ngày 21/11/2025 do miss đơn không giao hàng</t>
  </si>
  <si>
    <t>004003302509000646 - Siêu thị intimex Hải Dương</t>
  </si>
  <si>
    <t>010003302509000732 - Siêu thị intimex Hải Phòng</t>
  </si>
  <si>
    <t>014003302509000387 - BRG10141 Siêu thị Intimemex Như Quỳnh, Hưng Yên</t>
  </si>
  <si>
    <t>224003302509000166 - BRGMART Chợ bưởi, HN</t>
  </si>
  <si>
    <t>234003302509000367 - Siêu thị BRGMart Moonlight Vân Canh</t>
  </si>
  <si>
    <t>Siêu thị Fujimart Trần Phú - Hà Đông - 105001302509001779</t>
  </si>
  <si>
    <t>233003302509000212 - CH Hapro 160-162 ngõ Thái Thịnh I</t>
  </si>
  <si>
    <t>Seikamart 275 nguyễn Trãi- 304003302509000722</t>
  </si>
  <si>
    <t>BRG mart N16 Sài Đồng - 268003302509000694</t>
  </si>
  <si>
    <t>Siêu thị FujiMart Ocean Park, ĐƠN KHAI TRƯƠNG CK 10%</t>
  </si>
  <si>
    <t>Fujimart Định Công, ĐƠN KHAI TRƯƠNG CK 10% GIAO NGÀY 3-11-2025 ( ĐƠN RA TRƯỚC NGÀY 1-11)</t>
  </si>
  <si>
    <t>Siêu thị FujiMart Trung Yên ( ĐƠN ĐẶT 28-10)</t>
  </si>
  <si>
    <t>BRGMART 15-17 Ngọc Khánh, Hà Nội ( ĐƠN ĐẶT 30-10)</t>
  </si>
  <si>
    <t>234003302511000615 - Siêu thị BRGMart Moonlight Vân Canh</t>
  </si>
  <si>
    <t>Bán hàng BRGMART 5 Hàm Tử Quan, Hoàn Kiếm, Hà Nội theo hóa đơn 00080319</t>
  </si>
  <si>
    <t>Bán hàng Siêu thị FujiMart Times City theo hóa đơn 00080320</t>
  </si>
  <si>
    <t>00000204</t>
  </si>
  <si>
    <t>00000839</t>
  </si>
  <si>
    <t>00001568</t>
  </si>
  <si>
    <t>00002431</t>
  </si>
  <si>
    <t>00003204</t>
  </si>
  <si>
    <t>552</t>
  </si>
  <si>
    <t>551</t>
  </si>
  <si>
    <t>550</t>
  </si>
  <si>
    <t>549</t>
  </si>
  <si>
    <t>548</t>
  </si>
  <si>
    <t>547</t>
  </si>
  <si>
    <t>546</t>
  </si>
  <si>
    <t>545</t>
  </si>
  <si>
    <t>544</t>
  </si>
  <si>
    <t>543</t>
  </si>
  <si>
    <t>542</t>
  </si>
  <si>
    <t>541</t>
  </si>
  <si>
    <t>540</t>
  </si>
  <si>
    <t>539</t>
  </si>
  <si>
    <t>538</t>
  </si>
  <si>
    <t>537</t>
  </si>
  <si>
    <t>536</t>
  </si>
  <si>
    <t>535</t>
  </si>
  <si>
    <t>534</t>
  </si>
  <si>
    <t>533</t>
  </si>
  <si>
    <t>532</t>
  </si>
  <si>
    <t>531</t>
  </si>
  <si>
    <t>530</t>
  </si>
  <si>
    <t>529</t>
  </si>
  <si>
    <t>528</t>
  </si>
  <si>
    <t>527</t>
  </si>
  <si>
    <t>526</t>
  </si>
  <si>
    <t>525</t>
  </si>
  <si>
    <t>524</t>
  </si>
  <si>
    <t>523</t>
  </si>
  <si>
    <t>522</t>
  </si>
  <si>
    <t>521</t>
  </si>
  <si>
    <t>520</t>
  </si>
  <si>
    <t>519</t>
  </si>
  <si>
    <t>518</t>
  </si>
  <si>
    <t>517</t>
  </si>
  <si>
    <t>516</t>
  </si>
  <si>
    <t>515</t>
  </si>
  <si>
    <t>514</t>
  </si>
  <si>
    <t>513</t>
  </si>
  <si>
    <t>512</t>
  </si>
  <si>
    <t>511</t>
  </si>
  <si>
    <t>510</t>
  </si>
  <si>
    <t>509</t>
  </si>
  <si>
    <t>508</t>
  </si>
  <si>
    <t>507</t>
  </si>
  <si>
    <t>506</t>
  </si>
  <si>
    <t>505</t>
  </si>
  <si>
    <t>504</t>
  </si>
  <si>
    <t>503</t>
  </si>
  <si>
    <t>502</t>
  </si>
  <si>
    <t>2210</t>
  </si>
  <si>
    <t>3281</t>
  </si>
  <si>
    <t>3830</t>
  </si>
  <si>
    <t>31/09/2025</t>
  </si>
  <si>
    <t>Hàng trả (Fuji xuất bán cho NCC)</t>
  </si>
  <si>
    <t>Hàng trả - CH HaproFood 156 Ngọc Lâm</t>
  </si>
  <si>
    <t>Hàng trả - CH Haprofood Ecohome 3</t>
  </si>
  <si>
    <t>Hàng trả - Siêu thị HaproMart Thành Công</t>
  </si>
  <si>
    <t>Hàng trả - Siêu thị intimex Nguyễn Văn Cừ</t>
  </si>
  <si>
    <t>Hàng trả - Siêu thị fujiMart 142 Lê Duẩn</t>
  </si>
  <si>
    <t>Hàng trả - Siêu thị Fuji Trần Phú - Hà Đông</t>
  </si>
  <si>
    <t>Hàng trả - Siêu thị BRGMart 63 Hàng trống</t>
  </si>
  <si>
    <t>Hàng trả - CH HaproFood 362 Ngọc Lâm</t>
  </si>
  <si>
    <t>Hàng trả - BRG mart N16 Sài Đồng</t>
  </si>
  <si>
    <t>Hàng trả - CH Haprofood 24 Trần Nhật Duật</t>
  </si>
  <si>
    <t>Hàng trả - BRG mart Intracom Đông Anh</t>
  </si>
  <si>
    <t>Hàng trả - CH Hapro 160-162 ngõ Thái Thịnh I</t>
  </si>
  <si>
    <t>Hàng trả - Fujimart Times City</t>
  </si>
  <si>
    <t>Hàng trả - CH Hapro Chợ Bưởi</t>
  </si>
  <si>
    <t>Hàng trả - Siêu thị HaproMart A4 Vĩnh Phúc, Ba Đình</t>
  </si>
  <si>
    <t>Hàng trả - Siêu thị Fuji Lê Đại Hành</t>
  </si>
  <si>
    <t>Hàng trả - CH Hapro N4C Trung hòa - Nhân chính</t>
  </si>
  <si>
    <t>Hàng trả - Fujimart Lê Văn Lương</t>
  </si>
  <si>
    <t>Hàng trả - Siêu thị Fuji Chính Kinh</t>
  </si>
  <si>
    <t>Hàng trả - Seikamart 275 nguyễn Trãi</t>
  </si>
  <si>
    <t>Hàng trả - Siêu thị Fuji 324 Tây Sơn</t>
  </si>
  <si>
    <t>Hàng trả - Siêu thị Fuji MD Complex</t>
  </si>
  <si>
    <t>Hàng trả - Siêu thị Fuji 89 Lạc Long Quân</t>
  </si>
  <si>
    <t>Hàng trả - Siêu thị HaproMart Thanh Xuân</t>
  </si>
  <si>
    <t>Hàng trả - Seikamart Phạm Ngọc Thạch</t>
  </si>
  <si>
    <t>Hàng trả - BRG Mart Moonlight Vân Canh</t>
  </si>
  <si>
    <t>Hàng trả - CH Hapro 83 Nguyễn An Ninh</t>
  </si>
  <si>
    <t>Hàng trả - CH Hapro 198 Lò đúc</t>
  </si>
  <si>
    <t>Hàng trả - CH Hapro số 5 Hàm tử quan</t>
  </si>
  <si>
    <t>Hàng trả - Siêu thị HaproMart Lương Đình Của</t>
  </si>
  <si>
    <t>Hàng trả - Siêu thị Fuji giảng võ</t>
  </si>
  <si>
    <t>Hàng trả - Siêu thị Fuji Ngọc Khánh</t>
  </si>
  <si>
    <t>Hàng trả - Seikamart Lý Nam Đế</t>
  </si>
  <si>
    <t>Hàng trả - Siêu thị intimex Hải Dương</t>
  </si>
  <si>
    <t>Hàng trả - Siêu thị Fuji Lạc Long Quân</t>
  </si>
  <si>
    <t>Hàng trả - Fujimart 67 Trần Phú - Ba Đình</t>
  </si>
  <si>
    <t>Hàng trả - CH Haprofood 9 Lê Qúy Đôn</t>
  </si>
  <si>
    <t>Hàng trả - Siêu thị Fuji Thụy Khuê</t>
  </si>
  <si>
    <t>Hàng trả -Siêu thị Fuji 324 Tây Sơn</t>
  </si>
  <si>
    <t>Hàng trả -CH Haprofood 9 Lê Qúy Đôn</t>
  </si>
  <si>
    <t>Hàng trả -Siêu thị Fuji Chính Kinh</t>
  </si>
  <si>
    <t>Hàng trả -Siêu thị Fuji 36 Hoàng Cầu</t>
  </si>
  <si>
    <t>Hàng trả -CH Hapro 198 Lò đúc</t>
  </si>
  <si>
    <t>Hàng trả -Seikamart Phạm Ngọc Thạch</t>
  </si>
  <si>
    <t>Hàng trả -Fujimart Trung Yên</t>
  </si>
  <si>
    <t>Hàng trả -Seikamart 275 nguyễn Trãi</t>
  </si>
  <si>
    <t>Hàng trả -BRG Mart Moonlight Vân Canh</t>
  </si>
  <si>
    <t>Hàng trả -Siêu thị HaproMart A4 Vĩnh Phúc, Ba Đình</t>
  </si>
  <si>
    <t>Hàng trả -BRG mart Intracom Đông Anh</t>
  </si>
  <si>
    <t>Hàng trả -Seika Dimond Westlake 98 Tô Ngọc Vân</t>
  </si>
  <si>
    <t>Hàng trả -CH Hapro 83 Nguyễn An Ninh</t>
  </si>
  <si>
    <t>Hàng trả -Siêu thị HaproMart Lương Đình Của</t>
  </si>
  <si>
    <t>Hàng trả -Siêu thị Fuji MD Complex</t>
  </si>
  <si>
    <t>Hàng trả -Siêu thị Fuji Huỳnh Thúc Kháng</t>
  </si>
  <si>
    <t>Hàng trả -CH HaproFood 362 Ngọc Lâm</t>
  </si>
  <si>
    <t>Hàng trả -Seikamart Lý Nam Đế</t>
  </si>
  <si>
    <t>Hàng trả -Siêu thị Fuji Trần Phú - Hà Đông</t>
  </si>
  <si>
    <t>Hàng trả -Siêu thị BRGMart 63 Hàng trống</t>
  </si>
  <si>
    <t>Hàng trả -Siêu thị Fuji Ngọc Khánh</t>
  </si>
  <si>
    <t>Hàng trả -CH Hapro Chợ Bưởi</t>
  </si>
  <si>
    <t>Hàng trả -Siêu thị Fuji 89 Lạc Long Quân</t>
  </si>
  <si>
    <t>Hàng trả -Siêu thị Fuji Lê Đại Hành</t>
  </si>
  <si>
    <t>Hàng trả -CH Haprofood Ecohome 3</t>
  </si>
  <si>
    <t>Hàng trả -Fujimart Lê Văn Lương</t>
  </si>
  <si>
    <t>Hàng trả -Siêu thị FujiThe Light</t>
  </si>
  <si>
    <t>Hàng trả -Siêu thị intimex Hải Dương</t>
  </si>
  <si>
    <t>Hàng trả -Siêu thị intimex Như Quỳnh</t>
  </si>
  <si>
    <t>Hàng trả -CH Haprofood 24 Trần Nhật Duật</t>
  </si>
  <si>
    <t>Hàng trả -CH Hapro N4C Trung hòa - Nhân chính</t>
  </si>
  <si>
    <t>Hàng trả -CH Hapro số 5 Hàm tử quan</t>
  </si>
  <si>
    <t>Hàng trả -Siêu thị intimex Nguyễn Văn Cừ</t>
  </si>
  <si>
    <t>Hàng trả -Fujimart Times City</t>
  </si>
  <si>
    <t>Hàng trả -CH HaproFood 105 Lê Duẩn</t>
  </si>
  <si>
    <t>Hàng trả - Fujimart Tân Mai</t>
  </si>
  <si>
    <t>Hàng trả - Fujimart Trung Yên</t>
  </si>
  <si>
    <t>Hàng trả - Siêu thị intimex Hải Phòng</t>
  </si>
  <si>
    <t>Hàng trả - Siêu thị Fuji Huỳnh Thúc Kháng</t>
  </si>
  <si>
    <t>Hàng trả - Seika Dimond Westlake 98 Tô Ngọc Vân</t>
  </si>
  <si>
    <t>Hàng trả - Siêu thị BRG Đồ Sơn Hải Phòng</t>
  </si>
  <si>
    <t>Hàng trả - Siêu thị intimex Như Quỳnh</t>
  </si>
  <si>
    <t>Hàng trả - Siêu thị FujiThe Light</t>
  </si>
  <si>
    <t>Hàng trả - Siêu thị BRG Hàng Bài</t>
  </si>
  <si>
    <t>Hàng trả - Siêu thị Fuji 36 Hoàng Cầu</t>
  </si>
  <si>
    <t>Hàng trả - Fujimart Ocean Park</t>
  </si>
  <si>
    <t>Hàng trả - CH Haprofood 9-11 Thổ Quan</t>
  </si>
  <si>
    <t>Hàng trả - CH HaproFood 105 Lê Duẩn</t>
  </si>
  <si>
    <t>00065612</t>
  </si>
  <si>
    <t>341</t>
  </si>
  <si>
    <t>Phí hỗ trợ T1.2025</t>
  </si>
  <si>
    <t>Chiết khấu doanh số không điều kiện T1</t>
  </si>
  <si>
    <t>Chiết khấu thanh toán T1</t>
  </si>
  <si>
    <t>Phí hỗ trợ T2.2025</t>
  </si>
  <si>
    <t>Chiết khấu doanh số không điều kiện T2</t>
  </si>
  <si>
    <t>Chiết khấu thanh toán T2</t>
  </si>
  <si>
    <t>Phí hỗ trợ T3.2025</t>
  </si>
  <si>
    <t>Chiết khấu doanh số không điều kiện T3</t>
  </si>
  <si>
    <t>Chiết khấu thanh toán T3</t>
  </si>
  <si>
    <t>Phí hỗ trợ T4.2025</t>
  </si>
  <si>
    <t>Chiết khấu doanh số không điều kiện T4</t>
  </si>
  <si>
    <t>Chiết khấu thanh toán T4</t>
  </si>
  <si>
    <t>Phí hỗ trợ T5.2025</t>
  </si>
  <si>
    <t>Chiết khấu doanh số không điều kiện T5</t>
  </si>
  <si>
    <t>Chiết khấu thanh toán T5</t>
  </si>
  <si>
    <t>Phí hỗ trợ T6.2025</t>
  </si>
  <si>
    <t>Chiết khấu doanh số không điều kiện T6</t>
  </si>
  <si>
    <t>Chiết khấu thanh toán T6</t>
  </si>
  <si>
    <t>Các khoản hỗ trợ T7.2025</t>
  </si>
  <si>
    <t>Chiết khấu doanh số không điều kiện T7 3,25%</t>
  </si>
  <si>
    <t>Chiết khấu thanh toán T7 1,5%</t>
  </si>
  <si>
    <t>Các khoản hỗ trợ T8.2025</t>
  </si>
  <si>
    <t>Chiết khấu doanh số không điều kiện T8 3,25%</t>
  </si>
  <si>
    <t>Chiết khấu thanh toán T8 1,5%</t>
  </si>
  <si>
    <t>Các khoản hỗ trợ T9.2025</t>
  </si>
  <si>
    <t>Chiết khấu doanh số không điều kiện T9 3,25%</t>
  </si>
  <si>
    <t>Chiết khấu thanh toán T9 1,5%</t>
  </si>
  <si>
    <t>Hỗ trợ kiểm tra chất lượng sản phẩm (0.5%)</t>
  </si>
  <si>
    <t>Hỗ trợ sinh nhật chuỗi 2025 (0.5%)</t>
  </si>
  <si>
    <t>Hỗ trợ sinh nhật chuỗi 2025</t>
  </si>
  <si>
    <t>Hỗ trợ thẻ khách hàng thân thiết T10 (1.5%)</t>
  </si>
  <si>
    <t>Hỗ trợ thẻ khách hàng thân thiết (Thu bs 0.5% T1-T9 theo ĐKTM 2025)</t>
  </si>
  <si>
    <t>Hỗ trợ trưng bày tháng 10 (1.5%)</t>
  </si>
  <si>
    <t>Hỗ trợ trưng bày (Thu lại HTL T1-T9 theo ĐKTM 2025) (1.5%)</t>
  </si>
  <si>
    <t>Chiết khấu thanh toán 1.5%</t>
  </si>
  <si>
    <t>Chiết khấu doanh số không điều kiện</t>
  </si>
  <si>
    <t>Chiết khấu doanh số không điều kiện (Thu VAT T1-T9 theo ĐKTM 2025)</t>
  </si>
  <si>
    <t>Chiết khấu thanh toán (Thu VAT T1-T9 theo ĐKTM 2025)</t>
  </si>
  <si>
    <t>Chiết khấu thanh toán (Thu lại HTL T1-T9 theo ĐKTM 2025)</t>
  </si>
  <si>
    <t>TDMART</t>
  </si>
  <si>
    <t>Hàng trả đơn BH2325514</t>
  </si>
  <si>
    <t>MT12</t>
  </si>
  <si>
    <t>HBTL2511002387</t>
  </si>
  <si>
    <t>Hỗ trợ Marketing</t>
  </si>
  <si>
    <t>dự kiến 15/12/2025 sẽ thanh toán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</si>
</sst>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 #,##0_)_ ;_ * \(#,##0\)_ ;_ * &quot;-&quot;_)_ ;_ @_ "/>
    <numFmt numFmtId="165" formatCode="_(* #,##0_);_(* \(#,##0\);_(* &quot;-&quot;??_);_(@_)"/>
    <numFmt numFmtId="166" formatCode="dd/mmyyyy"/>
    <numFmt numFmtId="167" formatCode="&quot;Tháng &quot;mm"/>
    <numFmt numFmtId="168" formatCode="#,##0_);[Red]\(#,##0\);&quot;&quot;"/>
    <numFmt numFmtId="169" formatCode="mm"/>
    <numFmt numFmtId="170" formatCode="###,###,##0"/>
  </numFmts>
  <fonts count="48">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name val="Microsoft Sans Serif"/>
      <family val="2"/>
    </font>
    <font>
      <b/>
      <sz val="13"/>
      <color theme="1"/>
      <name val="Times New Roman"/>
      <family val="1"/>
    </font>
    <font>
      <sz val="13"/>
      <color theme="1"/>
      <name val="Times New Roman"/>
      <family val="1"/>
    </font>
    <font>
      <sz val="13"/>
      <name val="Times New Roman"/>
      <family val="1"/>
    </font>
    <font>
      <sz val="13"/>
      <color rgb="FF000000"/>
      <name val="Times New Roman"/>
      <family val="1"/>
    </font>
    <font>
      <sz val="13"/>
      <color rgb="FFFF0000"/>
      <name val="Times New Roman"/>
      <family val="1"/>
    </font>
    <font>
      <b/>
      <sz val="20"/>
      <color theme="1"/>
      <name val="Times New Roman"/>
      <family val="1"/>
    </font>
    <font>
      <sz val="9"/>
      <name val="Microsoft Sans Serif"/>
      <family val="2"/>
    </font>
    <font>
      <sz val="11"/>
      <color rgb="FF081B3A"/>
      <name val="Segoe UI"/>
      <family val="2"/>
    </font>
    <font>
      <sz val="11"/>
      <name val="Calibri"/>
      <family val="2"/>
      <scheme val="minor"/>
    </font>
    <font>
      <sz val="9"/>
      <color theme="1"/>
      <name val="Microsoft Sans Serif"/>
      <family val="2"/>
    </font>
    <font>
      <sz val="10"/>
      <color rgb="FF00B050"/>
      <name val="Times New Roman"/>
      <family val="1"/>
    </font>
    <font>
      <sz val="11"/>
      <color rgb="FF00B050"/>
      <name val="Segoe UI"/>
      <family val="2"/>
    </font>
    <font>
      <sz val="8"/>
      <color rgb="FF00B050"/>
      <name val="Microsoft Sans Serif"/>
      <family val="2"/>
    </font>
    <font>
      <sz val="11"/>
      <color rgb="FF00B050"/>
      <name val="Calibri"/>
      <family val="2"/>
      <scheme val="minor"/>
    </font>
    <font>
      <sz val="8"/>
      <color theme="1"/>
      <name val="Microsoft Sans Serif"/>
      <family val="2"/>
    </font>
    <font>
      <b/>
      <sz val="8"/>
      <color rgb="FF00B050"/>
      <name val="Microsoft Sans Serif"/>
      <family val="2"/>
    </font>
    <font>
      <b/>
      <sz val="11"/>
      <color rgb="FF00B050"/>
      <name val="Calibri"/>
      <family val="2"/>
      <scheme val="minor"/>
    </font>
    <font>
      <sz val="8"/>
      <color rgb="FF000000"/>
      <name val="Microsoft Sans Serif"/>
      <family val="2"/>
    </font>
    <font>
      <sz val="10"/>
      <name val="Times New Roman"/>
      <family val="2"/>
    </font>
    <font>
      <sz val="10"/>
      <color rgb="FF000000"/>
      <name val="Times New Roman"/>
      <family val="1"/>
    </font>
    <font>
      <sz val="11"/>
      <color theme="1"/>
      <name val="Microsoft Sans Serif"/>
      <family val="2"/>
    </font>
    <font>
      <sz val="10"/>
      <color rgb="FFFF0000"/>
      <name val="Microsoft Sans Serif"/>
      <family val="2"/>
    </font>
    <font>
      <sz val="11"/>
      <name val="Segoe UI"/>
      <family val="2"/>
    </font>
    <font>
      <sz val="10"/>
      <name val="Microsoft Sans Serif"/>
      <family val="2"/>
    </font>
    <font>
      <sz val="8"/>
      <color rgb="FF008000"/>
      <name val="Microsoft Sans Serif"/>
      <family val="2"/>
    </font>
    <font>
      <sz val="11"/>
      <color theme="1"/>
      <name val="Segoe UI"/>
      <family val="2"/>
    </font>
    <font>
      <u/>
      <sz val="11"/>
      <color theme="10"/>
      <name val="Calibri"/>
      <family val="2"/>
      <scheme val="minor"/>
    </font>
    <font>
      <sz val="12"/>
      <color rgb="FF333E48"/>
      <name val="Open Sans"/>
    </font>
    <font>
      <sz val="11"/>
      <color rgb="FF333E48"/>
      <name val="Open Sans"/>
    </font>
    <font>
      <sz val="11"/>
      <color rgb="FF333E48"/>
      <name val="FontAwesome"/>
    </font>
    <font>
      <sz val="10"/>
      <name val="Arial"/>
      <family val="2"/>
    </font>
    <font>
      <b/>
      <sz val="9"/>
      <name val="Microsoft Sans Serif"/>
      <family val="2"/>
    </font>
    <font>
      <sz val="8"/>
      <color rgb="FFFF0000"/>
      <name val="Microsoft Sans Serif"/>
      <family val="2"/>
    </font>
    <font>
      <sz val="11"/>
      <color rgb="FFCC0066"/>
      <name val="Calibri"/>
      <family val="2"/>
      <scheme val="minor"/>
    </font>
    <font>
      <sz val="12"/>
      <color indexed="8"/>
      <name val="Times New Roman"/>
      <family val="1"/>
    </font>
    <font>
      <b/>
      <sz val="10"/>
      <color theme="6"/>
      <name val="Times New Roman"/>
      <family val="1"/>
    </font>
    <font>
      <sz val="10"/>
      <color rgb="FFFF0000"/>
      <name val="Times New Roman"/>
      <family val="1"/>
    </font>
  </fonts>
  <fills count="16">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FFFF"/>
        <bgColor indexed="64"/>
      </patternFill>
    </fill>
    <fill>
      <patternFill patternType="solid">
        <fgColor indexed="1"/>
        <bgColor indexed="1"/>
      </patternFill>
    </fill>
    <fill>
      <patternFill patternType="solid">
        <fgColor theme="0" tint="-0.34998626667073579"/>
        <bgColor indexed="64"/>
      </patternFill>
    </fill>
  </fills>
  <borders count="19">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E3E3E3"/>
      </left>
      <right style="thin">
        <color rgb="FFE3E3E3"/>
      </right>
      <top style="thin">
        <color rgb="FFE3E3E3"/>
      </top>
      <bottom/>
      <diagonal/>
    </border>
    <border>
      <left style="thin">
        <color rgb="FFE3E3E3"/>
      </left>
      <right/>
      <top/>
      <bottom/>
      <diagonal/>
    </border>
    <border>
      <left style="thin">
        <color rgb="FF8DA1DE"/>
      </left>
      <right style="thin">
        <color rgb="FF8DA1DE"/>
      </right>
      <top style="thin">
        <color rgb="FF8DA1DE"/>
      </top>
      <bottom/>
      <diagonal/>
    </border>
    <border>
      <left/>
      <right/>
      <top style="medium">
        <color rgb="FFECEEEF"/>
      </top>
      <bottom/>
      <diagonal/>
    </border>
    <border>
      <left style="thin">
        <color indexed="8"/>
      </left>
      <right style="thin">
        <color indexed="8"/>
      </right>
      <top style="thin">
        <color indexed="8"/>
      </top>
      <bottom style="thin">
        <color indexed="8"/>
      </bottom>
      <diagonal/>
    </border>
    <border>
      <left/>
      <right/>
      <top style="thin">
        <color theme="4"/>
      </top>
      <bottom/>
      <diagonal/>
    </border>
    <border>
      <left style="thin">
        <color rgb="FFE3E3E3"/>
      </left>
      <right style="thin">
        <color rgb="FFE3E3E3"/>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right style="thin">
        <color indexed="64"/>
      </right>
      <top style="thin">
        <color indexed="64"/>
      </top>
      <bottom/>
      <diagonal/>
    </border>
    <border>
      <left style="thin">
        <color indexed="64"/>
      </left>
      <right style="thin">
        <color indexed="64"/>
      </right>
      <top/>
      <bottom/>
      <diagonal/>
    </border>
  </borders>
  <cellStyleXfs count="8">
    <xf numFmtId="0" fontId="0" fillId="0" borderId="0"/>
    <xf numFmtId="0" fontId="1"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37" fillId="0" borderId="0" applyNumberFormat="0" applyFill="0" applyBorder="0" applyAlignment="0" applyProtection="0"/>
    <xf numFmtId="0" fontId="41" fillId="0" borderId="0"/>
  </cellStyleXfs>
  <cellXfs count="417">
    <xf numFmtId="0" fontId="0" fillId="0" borderId="0" xfId="0"/>
    <xf numFmtId="0" fontId="2" fillId="0" borderId="0" xfId="0" applyFont="1" applyAlignment="1">
      <alignment horizontal="centerContinuous"/>
    </xf>
    <xf numFmtId="0" fontId="3"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7" fillId="0" borderId="0" xfId="0" applyFont="1"/>
    <xf numFmtId="0" fontId="7" fillId="0" borderId="0" xfId="0" pivotButton="1" applyFont="1"/>
    <xf numFmtId="0" fontId="9" fillId="0" borderId="0" xfId="0" applyFont="1" applyAlignment="1">
      <alignment horizontal="centerContinuous"/>
    </xf>
    <xf numFmtId="0" fontId="7" fillId="0" borderId="0" xfId="0" applyFont="1" applyAlignment="1">
      <alignment horizontal="centerContinuous"/>
    </xf>
    <xf numFmtId="0" fontId="8" fillId="5" borderId="0" xfId="0" applyFont="1" applyFill="1" applyAlignment="1">
      <alignment horizontal="center"/>
    </xf>
    <xf numFmtId="164" fontId="8" fillId="5" borderId="0" xfId="0" applyNumberFormat="1" applyFont="1" applyFill="1"/>
    <xf numFmtId="0" fontId="10" fillId="0" borderId="5" xfId="0" applyFont="1" applyBorder="1" applyAlignment="1">
      <alignment horizontal="left" vertical="center"/>
    </xf>
    <xf numFmtId="0" fontId="12" fillId="0" borderId="0" xfId="0" applyFont="1"/>
    <xf numFmtId="0" fontId="11" fillId="6" borderId="0" xfId="0" applyFont="1" applyFill="1"/>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xf numFmtId="0" fontId="12" fillId="0" borderId="0" xfId="0" applyFont="1" applyAlignment="1">
      <alignment horizontal="left" vertical="center"/>
    </xf>
    <xf numFmtId="0" fontId="14" fillId="0" borderId="0" xfId="3" applyFont="1" applyAlignment="1">
      <alignment horizontal="left" vertical="center"/>
    </xf>
    <xf numFmtId="0" fontId="13" fillId="0" borderId="0" xfId="3" applyFont="1" applyAlignment="1">
      <alignment horizontal="left" vertical="center"/>
    </xf>
    <xf numFmtId="0" fontId="15" fillId="0" borderId="0" xfId="0" applyFont="1" applyAlignment="1">
      <alignment horizontal="left" vertical="center"/>
    </xf>
    <xf numFmtId="0" fontId="14" fillId="0" borderId="0" xfId="0" applyFont="1" applyAlignment="1">
      <alignment horizontal="left" vertical="center"/>
    </xf>
    <xf numFmtId="164" fontId="4" fillId="2" borderId="3" xfId="2" applyFont="1" applyFill="1" applyBorder="1" applyAlignment="1">
      <alignment horizontal="center" vertical="center" wrapText="1"/>
    </xf>
    <xf numFmtId="14" fontId="10" fillId="0" borderId="5" xfId="0" applyNumberFormat="1" applyFont="1" applyBorder="1" applyAlignment="1">
      <alignment horizontal="center" vertical="center"/>
    </xf>
    <xf numFmtId="0" fontId="3" fillId="7" borderId="5" xfId="0" applyFont="1" applyFill="1" applyBorder="1" applyAlignment="1">
      <alignment horizontal="left" vertical="center"/>
    </xf>
    <xf numFmtId="0" fontId="3" fillId="7" borderId="5" xfId="0" applyFont="1" applyFill="1" applyBorder="1" applyAlignment="1">
      <alignment horizontal="left"/>
    </xf>
    <xf numFmtId="14" fontId="3" fillId="7" borderId="5" xfId="0" applyNumberFormat="1" applyFont="1" applyFill="1" applyBorder="1" applyAlignment="1">
      <alignment horizontal="left"/>
    </xf>
    <xf numFmtId="0" fontId="3" fillId="7" borderId="6" xfId="0" applyFont="1" applyFill="1" applyBorder="1" applyAlignment="1">
      <alignment horizontal="left" vertical="center"/>
    </xf>
    <xf numFmtId="0" fontId="3" fillId="7" borderId="6" xfId="0" applyFont="1" applyFill="1" applyBorder="1" applyAlignment="1">
      <alignment horizontal="left"/>
    </xf>
    <xf numFmtId="14" fontId="3" fillId="7" borderId="6" xfId="0" applyNumberFormat="1" applyFont="1" applyFill="1" applyBorder="1" applyAlignment="1">
      <alignment horizontal="left"/>
    </xf>
    <xf numFmtId="0" fontId="3" fillId="7" borderId="5" xfId="0" applyFont="1" applyFill="1" applyBorder="1"/>
    <xf numFmtId="0" fontId="3" fillId="7" borderId="6" xfId="0" applyFont="1" applyFill="1" applyBorder="1"/>
    <xf numFmtId="0" fontId="3" fillId="7" borderId="6" xfId="0" quotePrefix="1" applyFont="1" applyFill="1" applyBorder="1"/>
    <xf numFmtId="0" fontId="3" fillId="8" borderId="6" xfId="0" applyFont="1" applyFill="1" applyBorder="1" applyAlignment="1">
      <alignment horizontal="left" vertical="center"/>
    </xf>
    <xf numFmtId="14" fontId="3" fillId="8" borderId="6" xfId="0" applyNumberFormat="1" applyFont="1" applyFill="1" applyBorder="1" applyAlignment="1">
      <alignment horizontal="left"/>
    </xf>
    <xf numFmtId="0" fontId="3" fillId="8" borderId="6" xfId="0" applyFont="1" applyFill="1" applyBorder="1" applyAlignment="1">
      <alignment horizontal="left"/>
    </xf>
    <xf numFmtId="164" fontId="3" fillId="7" borderId="0" xfId="2" applyFont="1" applyFill="1" applyBorder="1"/>
    <xf numFmtId="38" fontId="3" fillId="7" borderId="0" xfId="0" applyNumberFormat="1" applyFont="1" applyFill="1"/>
    <xf numFmtId="14" fontId="3" fillId="7" borderId="0" xfId="0" applyNumberFormat="1" applyFont="1" applyFill="1"/>
    <xf numFmtId="164" fontId="3" fillId="7" borderId="0" xfId="0" applyNumberFormat="1" applyFont="1" applyFill="1"/>
    <xf numFmtId="0" fontId="3" fillId="7" borderId="0" xfId="0" applyFont="1" applyFill="1"/>
    <xf numFmtId="38" fontId="10" fillId="0" borderId="5" xfId="0" applyNumberFormat="1" applyFont="1" applyBorder="1" applyAlignment="1">
      <alignment horizontal="right" vertical="center"/>
    </xf>
    <xf numFmtId="14" fontId="0" fillId="0" borderId="5" xfId="0" applyNumberFormat="1" applyBorder="1"/>
    <xf numFmtId="0" fontId="0" fillId="0" borderId="5" xfId="0" applyBorder="1"/>
    <xf numFmtId="38" fontId="0" fillId="0" borderId="5" xfId="0" applyNumberFormat="1" applyBorder="1"/>
    <xf numFmtId="14" fontId="17" fillId="0" borderId="5" xfId="0" applyNumberFormat="1" applyFont="1" applyBorder="1" applyAlignment="1">
      <alignment horizontal="left" vertical="center"/>
    </xf>
    <xf numFmtId="0" fontId="17" fillId="0" borderId="5" xfId="0" applyFont="1" applyBorder="1" applyAlignment="1">
      <alignment horizontal="left" vertical="center"/>
    </xf>
    <xf numFmtId="0" fontId="18" fillId="0" borderId="0" xfId="0" applyFont="1"/>
    <xf numFmtId="0" fontId="3" fillId="0" borderId="6" xfId="0" applyFont="1" applyBorder="1" applyAlignment="1">
      <alignment horizontal="left" vertical="center"/>
    </xf>
    <xf numFmtId="14" fontId="3" fillId="0" borderId="6" xfId="0" applyNumberFormat="1" applyFont="1" applyBorder="1" applyAlignment="1">
      <alignment horizontal="left"/>
    </xf>
    <xf numFmtId="0" fontId="3" fillId="0" borderId="6" xfId="0" applyFont="1" applyBorder="1" applyAlignment="1">
      <alignment horizontal="left"/>
    </xf>
    <xf numFmtId="164" fontId="3" fillId="0" borderId="0" xfId="2" applyFont="1" applyFill="1" applyBorder="1"/>
    <xf numFmtId="164" fontId="3" fillId="0" borderId="0" xfId="2" applyFont="1" applyFill="1"/>
    <xf numFmtId="164" fontId="3" fillId="0" borderId="0" xfId="0" applyNumberFormat="1" applyFont="1"/>
    <xf numFmtId="0" fontId="3" fillId="0" borderId="6" xfId="0" applyFont="1" applyBorder="1"/>
    <xf numFmtId="0" fontId="3" fillId="0" borderId="5" xfId="0" applyFont="1" applyBorder="1" applyAlignment="1">
      <alignment horizontal="left" vertical="center"/>
    </xf>
    <xf numFmtId="165" fontId="17" fillId="0" borderId="5" xfId="4" applyNumberFormat="1" applyFont="1" applyFill="1" applyBorder="1"/>
    <xf numFmtId="14" fontId="3" fillId="0" borderId="5" xfId="0" applyNumberFormat="1" applyFont="1" applyBorder="1" applyAlignment="1">
      <alignment horizontal="left"/>
    </xf>
    <xf numFmtId="0" fontId="3" fillId="0" borderId="5" xfId="0" applyFont="1" applyBorder="1" applyAlignment="1">
      <alignment horizontal="left"/>
    </xf>
    <xf numFmtId="165" fontId="3" fillId="0" borderId="5" xfId="4" applyNumberFormat="1" applyFont="1" applyFill="1" applyBorder="1" applyAlignment="1"/>
    <xf numFmtId="0" fontId="3" fillId="0" borderId="1" xfId="0" applyFont="1" applyBorder="1" applyAlignment="1">
      <alignment horizontal="left" vertical="center"/>
    </xf>
    <xf numFmtId="0" fontId="3" fillId="0" borderId="7" xfId="0" applyFont="1" applyBorder="1" applyAlignment="1">
      <alignment horizontal="left" vertical="center"/>
    </xf>
    <xf numFmtId="0" fontId="0" fillId="0" borderId="5" xfId="0" quotePrefix="1" applyBorder="1"/>
    <xf numFmtId="0" fontId="3" fillId="0" borderId="5" xfId="0" applyFont="1" applyBorder="1"/>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quotePrefix="1" applyFont="1" applyBorder="1"/>
    <xf numFmtId="0" fontId="3" fillId="0" borderId="5" xfId="0" quotePrefix="1" applyFont="1" applyBorder="1" applyAlignment="1">
      <alignment horizontal="left" vertical="center"/>
    </xf>
    <xf numFmtId="14" fontId="3" fillId="0" borderId="6" xfId="0" applyNumberFormat="1" applyFont="1" applyBorder="1" applyAlignment="1">
      <alignment horizontal="center" vertical="center"/>
    </xf>
    <xf numFmtId="14" fontId="3" fillId="0" borderId="5" xfId="0" applyNumberFormat="1" applyFont="1" applyBorder="1" applyAlignment="1">
      <alignment horizontal="center" vertical="center"/>
    </xf>
    <xf numFmtId="14" fontId="3" fillId="0" borderId="1" xfId="0" applyNumberFormat="1" applyFont="1" applyBorder="1" applyAlignment="1">
      <alignment horizontal="left"/>
    </xf>
    <xf numFmtId="0" fontId="3" fillId="0" borderId="1" xfId="0" applyFont="1" applyBorder="1" applyAlignment="1">
      <alignment horizontal="left"/>
    </xf>
    <xf numFmtId="14" fontId="3" fillId="0" borderId="7" xfId="0" applyNumberFormat="1" applyFont="1" applyBorder="1" applyAlignment="1">
      <alignment horizontal="left"/>
    </xf>
    <xf numFmtId="0" fontId="3" fillId="0" borderId="7" xfId="0" applyFont="1" applyBorder="1" applyAlignment="1">
      <alignment horizontal="left"/>
    </xf>
    <xf numFmtId="0" fontId="3" fillId="0" borderId="1" xfId="3" applyFont="1" applyBorder="1" applyAlignment="1">
      <alignment horizontal="left" vertical="center"/>
    </xf>
    <xf numFmtId="14" fontId="3" fillId="0" borderId="1" xfId="5" applyNumberFormat="1" applyFont="1" applyBorder="1" applyAlignment="1">
      <alignment horizontal="left"/>
    </xf>
    <xf numFmtId="14" fontId="3" fillId="0" borderId="1" xfId="3" applyNumberFormat="1" applyFont="1" applyBorder="1" applyAlignment="1">
      <alignment horizontal="left"/>
    </xf>
    <xf numFmtId="0" fontId="3" fillId="0" borderId="6" xfId="0" quotePrefix="1" applyFont="1" applyBorder="1" applyAlignment="1">
      <alignment horizontal="left" vertical="center"/>
    </xf>
    <xf numFmtId="0" fontId="3" fillId="8" borderId="0" xfId="0" applyFont="1" applyFill="1"/>
    <xf numFmtId="38" fontId="3" fillId="8" borderId="0" xfId="0" applyNumberFormat="1" applyFont="1" applyFill="1"/>
    <xf numFmtId="14" fontId="3" fillId="8" borderId="0" xfId="0" applyNumberFormat="1" applyFont="1" applyFill="1"/>
    <xf numFmtId="0" fontId="18" fillId="8" borderId="0" xfId="0" applyFont="1" applyFill="1"/>
    <xf numFmtId="14" fontId="3" fillId="8" borderId="6" xfId="0" applyNumberFormat="1" applyFont="1" applyFill="1" applyBorder="1" applyAlignment="1">
      <alignment horizontal="left" vertical="center"/>
    </xf>
    <xf numFmtId="3" fontId="3" fillId="8" borderId="6" xfId="0" applyNumberFormat="1" applyFont="1" applyFill="1" applyBorder="1" applyAlignment="1">
      <alignment horizontal="left" vertical="center"/>
    </xf>
    <xf numFmtId="164" fontId="3" fillId="8" borderId="0" xfId="2" applyFont="1" applyFill="1" applyBorder="1"/>
    <xf numFmtId="164" fontId="3" fillId="8" borderId="0" xfId="0" applyNumberFormat="1" applyFont="1" applyFill="1"/>
    <xf numFmtId="14" fontId="0" fillId="7" borderId="5" xfId="0" applyNumberFormat="1" applyFill="1" applyBorder="1"/>
    <xf numFmtId="38" fontId="0" fillId="7" borderId="5" xfId="0" applyNumberFormat="1" applyFill="1" applyBorder="1"/>
    <xf numFmtId="38" fontId="17" fillId="7" borderId="5" xfId="0" applyNumberFormat="1" applyFont="1" applyFill="1" applyBorder="1" applyAlignment="1">
      <alignment horizontal="right" vertical="center"/>
    </xf>
    <xf numFmtId="38" fontId="10" fillId="7" borderId="5" xfId="0" applyNumberFormat="1" applyFont="1" applyFill="1" applyBorder="1" applyAlignment="1">
      <alignment horizontal="right" vertical="center"/>
    </xf>
    <xf numFmtId="164" fontId="3" fillId="7" borderId="0" xfId="2" applyFont="1" applyFill="1"/>
    <xf numFmtId="0" fontId="18" fillId="7" borderId="0" xfId="0" applyFont="1" applyFill="1"/>
    <xf numFmtId="14" fontId="19" fillId="0" borderId="5" xfId="0" applyNumberFormat="1" applyFont="1" applyBorder="1"/>
    <xf numFmtId="0" fontId="19" fillId="0" borderId="5" xfId="0" applyFont="1" applyBorder="1"/>
    <xf numFmtId="0" fontId="17" fillId="0" borderId="5" xfId="0" applyFont="1" applyBorder="1"/>
    <xf numFmtId="14" fontId="17" fillId="0" borderId="5" xfId="0" applyNumberFormat="1" applyFont="1" applyBorder="1"/>
    <xf numFmtId="0" fontId="4" fillId="3" borderId="3" xfId="0" applyFont="1" applyFill="1" applyBorder="1" applyAlignment="1">
      <alignment horizontal="center" vertical="center" wrapText="1"/>
    </xf>
    <xf numFmtId="14" fontId="20" fillId="0" borderId="5" xfId="0" applyNumberFormat="1" applyFont="1" applyBorder="1"/>
    <xf numFmtId="0" fontId="20" fillId="0" borderId="5" xfId="0" applyFont="1" applyBorder="1"/>
    <xf numFmtId="0" fontId="3" fillId="7" borderId="1" xfId="0" applyFont="1" applyFill="1" applyBorder="1" applyAlignment="1">
      <alignment horizontal="left" vertical="center"/>
    </xf>
    <xf numFmtId="0" fontId="21" fillId="0" borderId="6" xfId="0" applyFont="1" applyBorder="1" applyAlignment="1">
      <alignment horizontal="left" vertical="center"/>
    </xf>
    <xf numFmtId="14" fontId="21" fillId="0" borderId="6" xfId="0" applyNumberFormat="1" applyFont="1" applyBorder="1" applyAlignment="1">
      <alignment horizontal="left"/>
    </xf>
    <xf numFmtId="0" fontId="21" fillId="0" borderId="6" xfId="0" applyFont="1" applyBorder="1"/>
    <xf numFmtId="164" fontId="21" fillId="0" borderId="0" xfId="2" applyFont="1" applyFill="1" applyBorder="1"/>
    <xf numFmtId="38" fontId="21" fillId="0" borderId="0" xfId="0" applyNumberFormat="1" applyFont="1"/>
    <xf numFmtId="14" fontId="21" fillId="0" borderId="0" xfId="0" applyNumberFormat="1" applyFont="1"/>
    <xf numFmtId="164" fontId="21" fillId="0" borderId="0" xfId="0" applyNumberFormat="1" applyFont="1"/>
    <xf numFmtId="0" fontId="22" fillId="0" borderId="0" xfId="0" applyFont="1"/>
    <xf numFmtId="0" fontId="21" fillId="0" borderId="0" xfId="0" applyFont="1"/>
    <xf numFmtId="0" fontId="3" fillId="9" borderId="6" xfId="0" applyFont="1" applyFill="1" applyBorder="1" applyAlignment="1">
      <alignment horizontal="left" vertical="center"/>
    </xf>
    <xf numFmtId="14" fontId="3" fillId="9" borderId="6" xfId="0" applyNumberFormat="1" applyFont="1" applyFill="1" applyBorder="1" applyAlignment="1">
      <alignment horizontal="left"/>
    </xf>
    <xf numFmtId="0" fontId="3" fillId="9" borderId="6" xfId="0" applyFont="1" applyFill="1" applyBorder="1" applyAlignment="1">
      <alignment horizontal="left"/>
    </xf>
    <xf numFmtId="0" fontId="3" fillId="9" borderId="6" xfId="0" applyFont="1" applyFill="1" applyBorder="1"/>
    <xf numFmtId="164" fontId="3" fillId="9" borderId="0" xfId="2" applyFont="1" applyFill="1" applyBorder="1"/>
    <xf numFmtId="38" fontId="3" fillId="9" borderId="0" xfId="0" applyNumberFormat="1" applyFont="1" applyFill="1"/>
    <xf numFmtId="14" fontId="10" fillId="9" borderId="5" xfId="0" applyNumberFormat="1" applyFont="1" applyFill="1" applyBorder="1" applyAlignment="1">
      <alignment horizontal="center" vertical="center"/>
    </xf>
    <xf numFmtId="0" fontId="10" fillId="9" borderId="5" xfId="0" applyFont="1" applyFill="1" applyBorder="1" applyAlignment="1">
      <alignment horizontal="left" vertical="center"/>
    </xf>
    <xf numFmtId="164" fontId="3" fillId="9" borderId="0" xfId="2" applyFont="1" applyFill="1"/>
    <xf numFmtId="14" fontId="3" fillId="9" borderId="0" xfId="0" applyNumberFormat="1" applyFont="1" applyFill="1"/>
    <xf numFmtId="164" fontId="3" fillId="9" borderId="0" xfId="0" applyNumberFormat="1" applyFont="1" applyFill="1"/>
    <xf numFmtId="0" fontId="18" fillId="9" borderId="0" xfId="0" applyFont="1" applyFill="1"/>
    <xf numFmtId="0" fontId="3" fillId="9" borderId="0" xfId="0" applyFont="1" applyFill="1"/>
    <xf numFmtId="0" fontId="23" fillId="0" borderId="5" xfId="0" applyFont="1" applyBorder="1" applyAlignment="1">
      <alignment horizontal="left" vertical="center"/>
    </xf>
    <xf numFmtId="38" fontId="24" fillId="0" borderId="5" xfId="0" applyNumberFormat="1" applyFont="1" applyBorder="1"/>
    <xf numFmtId="14" fontId="23" fillId="0" borderId="5" xfId="0" applyNumberFormat="1" applyFont="1" applyBorder="1" applyAlignment="1">
      <alignment horizontal="center" vertical="center"/>
    </xf>
    <xf numFmtId="0" fontId="3" fillId="9" borderId="5" xfId="0" applyFont="1" applyFill="1" applyBorder="1" applyAlignment="1">
      <alignment horizontal="left" vertical="center"/>
    </xf>
    <xf numFmtId="0" fontId="3" fillId="9" borderId="1" xfId="0" applyFont="1" applyFill="1" applyBorder="1" applyAlignment="1">
      <alignment horizontal="left" vertical="center"/>
    </xf>
    <xf numFmtId="0" fontId="3" fillId="9" borderId="5" xfId="0" applyFont="1" applyFill="1" applyBorder="1" applyAlignment="1">
      <alignment horizontal="left"/>
    </xf>
    <xf numFmtId="14" fontId="3" fillId="9" borderId="5" xfId="0" applyNumberFormat="1" applyFont="1" applyFill="1" applyBorder="1" applyAlignment="1">
      <alignment horizontal="left"/>
    </xf>
    <xf numFmtId="38" fontId="10" fillId="9" borderId="5" xfId="0" applyNumberFormat="1" applyFont="1" applyFill="1" applyBorder="1" applyAlignment="1">
      <alignment horizontal="right" vertical="center"/>
    </xf>
    <xf numFmtId="0" fontId="3" fillId="9" borderId="7" xfId="0" applyFont="1" applyFill="1" applyBorder="1" applyAlignment="1">
      <alignment horizontal="left" vertical="center"/>
    </xf>
    <xf numFmtId="14" fontId="25" fillId="0" borderId="5" xfId="0" applyNumberFormat="1" applyFont="1" applyBorder="1" applyAlignment="1">
      <alignment horizontal="center" vertical="center"/>
    </xf>
    <xf numFmtId="0" fontId="25" fillId="0" borderId="5" xfId="0" applyFont="1" applyBorder="1" applyAlignment="1">
      <alignment horizontal="left" vertical="center"/>
    </xf>
    <xf numFmtId="14" fontId="17" fillId="9" borderId="5" xfId="0" applyNumberFormat="1" applyFont="1" applyFill="1" applyBorder="1"/>
    <xf numFmtId="0" fontId="17" fillId="9" borderId="5" xfId="0" applyFont="1" applyFill="1" applyBorder="1"/>
    <xf numFmtId="0" fontId="26" fillId="0" borderId="5" xfId="0" applyFont="1" applyBorder="1" applyAlignment="1">
      <alignment horizontal="left" vertical="center"/>
    </xf>
    <xf numFmtId="38" fontId="27" fillId="0" borderId="5" xfId="0" applyNumberFormat="1" applyFont="1" applyBorder="1"/>
    <xf numFmtId="14" fontId="10" fillId="7" borderId="5" xfId="0" applyNumberFormat="1" applyFont="1" applyFill="1" applyBorder="1" applyAlignment="1">
      <alignment horizontal="center" vertical="center"/>
    </xf>
    <xf numFmtId="0" fontId="10" fillId="7" borderId="5" xfId="0" applyFont="1" applyFill="1" applyBorder="1" applyAlignment="1">
      <alignment horizontal="left" vertical="center"/>
    </xf>
    <xf numFmtId="0" fontId="0" fillId="7" borderId="5" xfId="0" applyFill="1" applyBorder="1"/>
    <xf numFmtId="0" fontId="3" fillId="9" borderId="5" xfId="0" applyFont="1" applyFill="1" applyBorder="1"/>
    <xf numFmtId="38" fontId="17" fillId="0" borderId="5" xfId="0" applyNumberFormat="1" applyFont="1" applyBorder="1" applyAlignment="1">
      <alignment horizontal="right" vertical="center"/>
    </xf>
    <xf numFmtId="0" fontId="10" fillId="3" borderId="5" xfId="0" applyFont="1" applyFill="1" applyBorder="1" applyAlignment="1">
      <alignment horizontal="left" vertical="center"/>
    </xf>
    <xf numFmtId="14" fontId="10" fillId="0" borderId="1" xfId="0" applyNumberFormat="1" applyFont="1" applyBorder="1" applyAlignment="1">
      <alignment horizontal="center" vertical="center"/>
    </xf>
    <xf numFmtId="0" fontId="10" fillId="0" borderId="1" xfId="0" applyFont="1" applyBorder="1" applyAlignment="1">
      <alignment horizontal="left" vertical="center"/>
    </xf>
    <xf numFmtId="14" fontId="10" fillId="7" borderId="1" xfId="0" applyNumberFormat="1" applyFont="1" applyFill="1" applyBorder="1" applyAlignment="1">
      <alignment horizontal="center" vertical="center"/>
    </xf>
    <xf numFmtId="0" fontId="10" fillId="7" borderId="0" xfId="0" applyFont="1" applyFill="1" applyAlignment="1">
      <alignment horizontal="left" vertical="center"/>
    </xf>
    <xf numFmtId="0" fontId="10" fillId="0" borderId="0" xfId="0" applyFont="1" applyAlignment="1">
      <alignment horizontal="left" vertical="center"/>
    </xf>
    <xf numFmtId="0" fontId="3" fillId="7" borderId="7" xfId="0" applyFont="1" applyFill="1" applyBorder="1" applyAlignment="1">
      <alignment horizontal="left" vertical="center"/>
    </xf>
    <xf numFmtId="0" fontId="10" fillId="7" borderId="1" xfId="0" applyFont="1" applyFill="1" applyBorder="1" applyAlignment="1">
      <alignment horizontal="left" vertical="center"/>
    </xf>
    <xf numFmtId="14" fontId="3" fillId="7" borderId="0" xfId="0" applyNumberFormat="1" applyFont="1" applyFill="1" applyAlignment="1">
      <alignment horizontal="left"/>
    </xf>
    <xf numFmtId="14" fontId="3" fillId="7" borderId="1" xfId="0" applyNumberFormat="1" applyFont="1" applyFill="1" applyBorder="1" applyAlignment="1">
      <alignment horizontal="left"/>
    </xf>
    <xf numFmtId="0" fontId="3" fillId="7" borderId="1" xfId="0" applyFont="1" applyFill="1" applyBorder="1" applyAlignment="1">
      <alignment horizontal="left"/>
    </xf>
    <xf numFmtId="14" fontId="3" fillId="7" borderId="7" xfId="0" applyNumberFormat="1" applyFont="1" applyFill="1" applyBorder="1" applyAlignment="1">
      <alignment horizontal="left"/>
    </xf>
    <xf numFmtId="0" fontId="3" fillId="7" borderId="7" xfId="0" applyFont="1" applyFill="1" applyBorder="1" applyAlignment="1">
      <alignment horizontal="left"/>
    </xf>
    <xf numFmtId="0" fontId="3" fillId="9" borderId="0" xfId="0" applyFont="1" applyFill="1" applyAlignment="1">
      <alignment horizontal="left" vertical="center"/>
    </xf>
    <xf numFmtId="14" fontId="3" fillId="9" borderId="0" xfId="0" applyNumberFormat="1" applyFont="1" applyFill="1" applyAlignment="1">
      <alignment horizontal="left"/>
    </xf>
    <xf numFmtId="0" fontId="3" fillId="9" borderId="0" xfId="0" applyFont="1" applyFill="1" applyAlignment="1">
      <alignment horizontal="left"/>
    </xf>
    <xf numFmtId="0" fontId="3" fillId="9" borderId="6" xfId="0" quotePrefix="1" applyFont="1" applyFill="1" applyBorder="1"/>
    <xf numFmtId="0" fontId="0" fillId="9" borderId="5" xfId="0" applyFill="1" applyBorder="1"/>
    <xf numFmtId="14" fontId="24" fillId="0" borderId="5" xfId="0" applyNumberFormat="1" applyFont="1" applyBorder="1"/>
    <xf numFmtId="0" fontId="3" fillId="7" borderId="0" xfId="0" applyFont="1" applyFill="1" applyAlignment="1">
      <alignment horizontal="left" vertical="center"/>
    </xf>
    <xf numFmtId="14" fontId="19" fillId="7" borderId="5" xfId="0" applyNumberFormat="1" applyFont="1" applyFill="1" applyBorder="1"/>
    <xf numFmtId="0" fontId="19" fillId="7" borderId="5" xfId="0" applyFont="1" applyFill="1" applyBorder="1"/>
    <xf numFmtId="38" fontId="19" fillId="7" borderId="5" xfId="0" applyNumberFormat="1" applyFont="1" applyFill="1" applyBorder="1"/>
    <xf numFmtId="14" fontId="24" fillId="7" borderId="5" xfId="0" applyNumberFormat="1" applyFont="1" applyFill="1" applyBorder="1"/>
    <xf numFmtId="0" fontId="3" fillId="9" borderId="1" xfId="3" applyFont="1" applyFill="1" applyBorder="1" applyAlignment="1">
      <alignment horizontal="left" vertical="center"/>
    </xf>
    <xf numFmtId="14" fontId="19" fillId="9" borderId="0" xfId="0" applyNumberFormat="1" applyFont="1" applyFill="1"/>
    <xf numFmtId="0" fontId="19" fillId="9" borderId="0" xfId="0" applyFont="1" applyFill="1"/>
    <xf numFmtId="14" fontId="19" fillId="9" borderId="5" xfId="0" applyNumberFormat="1" applyFont="1" applyFill="1" applyBorder="1"/>
    <xf numFmtId="0" fontId="19" fillId="9" borderId="5" xfId="0" quotePrefix="1" applyFont="1" applyFill="1" applyBorder="1"/>
    <xf numFmtId="38" fontId="19" fillId="9" borderId="0" xfId="0" applyNumberFormat="1" applyFont="1" applyFill="1"/>
    <xf numFmtId="38" fontId="17" fillId="9" borderId="0" xfId="0" applyNumberFormat="1" applyFont="1" applyFill="1" applyAlignment="1">
      <alignment horizontal="right" vertical="center"/>
    </xf>
    <xf numFmtId="38" fontId="19" fillId="9" borderId="5" xfId="0" applyNumberFormat="1" applyFont="1" applyFill="1" applyBorder="1"/>
    <xf numFmtId="14" fontId="5" fillId="0" borderId="5" xfId="0" applyNumberFormat="1" applyFont="1" applyBorder="1" applyAlignment="1">
      <alignment horizontal="center" vertical="center" wrapText="1"/>
    </xf>
    <xf numFmtId="0" fontId="5" fillId="0" borderId="5" xfId="0" applyFont="1" applyBorder="1" applyAlignment="1">
      <alignment vertical="center" wrapText="1"/>
    </xf>
    <xf numFmtId="14" fontId="28" fillId="0" borderId="5" xfId="0" applyNumberFormat="1" applyFont="1" applyBorder="1" applyAlignment="1">
      <alignment horizontal="center" vertical="center"/>
    </xf>
    <xf numFmtId="0" fontId="28" fillId="0" borderId="5" xfId="0" applyFont="1" applyBorder="1" applyAlignment="1">
      <alignment horizontal="left" vertical="center"/>
    </xf>
    <xf numFmtId="14" fontId="28" fillId="9" borderId="5" xfId="0" applyNumberFormat="1" applyFont="1" applyFill="1" applyBorder="1" applyAlignment="1">
      <alignment horizontal="center" vertical="center"/>
    </xf>
    <xf numFmtId="0" fontId="28" fillId="9" borderId="5" xfId="0" applyFont="1" applyFill="1" applyBorder="1" applyAlignment="1">
      <alignment horizontal="left" vertical="center"/>
    </xf>
    <xf numFmtId="14" fontId="24" fillId="0" borderId="0" xfId="0" applyNumberFormat="1" applyFont="1"/>
    <xf numFmtId="14" fontId="10" fillId="10" borderId="0" xfId="0" applyNumberFormat="1" applyFont="1" applyFill="1" applyAlignment="1">
      <alignment horizontal="center" vertical="center"/>
    </xf>
    <xf numFmtId="0" fontId="10" fillId="10" borderId="0" xfId="0" applyFont="1" applyFill="1" applyAlignment="1">
      <alignment horizontal="left" vertical="center"/>
    </xf>
    <xf numFmtId="38" fontId="17" fillId="10" borderId="5" xfId="0" applyNumberFormat="1" applyFont="1" applyFill="1" applyBorder="1"/>
    <xf numFmtId="166" fontId="0" fillId="0" borderId="0" xfId="0" applyNumberFormat="1"/>
    <xf numFmtId="14" fontId="10" fillId="7" borderId="0" xfId="0" applyNumberFormat="1" applyFont="1" applyFill="1" applyAlignment="1">
      <alignment horizontal="center" vertical="center"/>
    </xf>
    <xf numFmtId="0" fontId="10" fillId="7" borderId="0" xfId="0" quotePrefix="1" applyFont="1" applyFill="1" applyAlignment="1">
      <alignment horizontal="left" vertical="center"/>
    </xf>
    <xf numFmtId="38" fontId="17" fillId="7" borderId="5" xfId="0" applyNumberFormat="1" applyFont="1" applyFill="1" applyBorder="1"/>
    <xf numFmtId="0" fontId="10" fillId="0" borderId="8" xfId="0" applyFont="1" applyBorder="1" applyAlignment="1">
      <alignment horizontal="left" vertical="center"/>
    </xf>
    <xf numFmtId="38" fontId="20" fillId="0" borderId="5" xfId="0" applyNumberFormat="1" applyFont="1" applyBorder="1"/>
    <xf numFmtId="0" fontId="3" fillId="7" borderId="5" xfId="0" quotePrefix="1" applyFont="1" applyFill="1" applyBorder="1" applyAlignment="1">
      <alignment horizontal="left" vertical="center"/>
    </xf>
    <xf numFmtId="0" fontId="3" fillId="7" borderId="6" xfId="0" quotePrefix="1" applyFont="1" applyFill="1" applyBorder="1" applyAlignment="1">
      <alignment horizontal="left" vertical="center"/>
    </xf>
    <xf numFmtId="14" fontId="20" fillId="0" borderId="5" xfId="0" applyNumberFormat="1" applyFont="1" applyBorder="1" applyAlignment="1">
      <alignment horizontal="left" vertical="center"/>
    </xf>
    <xf numFmtId="0" fontId="20" fillId="0" borderId="5" xfId="0" applyFont="1" applyBorder="1" applyAlignment="1">
      <alignment horizontal="left" vertical="center"/>
    </xf>
    <xf numFmtId="14" fontId="29" fillId="0" borderId="5" xfId="0" applyNumberFormat="1" applyFont="1" applyBorder="1" applyAlignment="1">
      <alignment horizontal="center" vertical="center" wrapText="1"/>
    </xf>
    <xf numFmtId="0" fontId="29" fillId="0" borderId="5" xfId="0" applyFont="1" applyBorder="1" applyAlignment="1">
      <alignment vertical="center" wrapText="1"/>
    </xf>
    <xf numFmtId="14" fontId="30" fillId="0" borderId="5" xfId="0" applyNumberFormat="1" applyFont="1" applyBorder="1" applyAlignment="1">
      <alignment horizontal="center" vertical="center"/>
    </xf>
    <xf numFmtId="14" fontId="29" fillId="9" borderId="5" xfId="0" applyNumberFormat="1" applyFont="1" applyFill="1" applyBorder="1" applyAlignment="1">
      <alignment horizontal="center" vertical="center" wrapText="1"/>
    </xf>
    <xf numFmtId="0" fontId="29" fillId="9" borderId="5" xfId="0" applyFont="1" applyFill="1" applyBorder="1" applyAlignment="1">
      <alignment vertical="center" wrapText="1"/>
    </xf>
    <xf numFmtId="0" fontId="10" fillId="7" borderId="5" xfId="0" quotePrefix="1" applyFont="1" applyFill="1" applyBorder="1" applyAlignment="1">
      <alignment horizontal="left" vertical="center"/>
    </xf>
    <xf numFmtId="0" fontId="3" fillId="7" borderId="5" xfId="0" quotePrefix="1" applyFont="1" applyFill="1" applyBorder="1"/>
    <xf numFmtId="0" fontId="3" fillId="7" borderId="7" xfId="0" quotePrefix="1" applyFont="1" applyFill="1" applyBorder="1" applyAlignment="1">
      <alignment horizontal="left"/>
    </xf>
    <xf numFmtId="38" fontId="10" fillId="0" borderId="1" xfId="0" applyNumberFormat="1" applyFont="1" applyBorder="1" applyAlignment="1">
      <alignment horizontal="right" vertical="center"/>
    </xf>
    <xf numFmtId="14" fontId="10" fillId="0" borderId="5" xfId="0" applyNumberFormat="1" applyFont="1" applyBorder="1" applyAlignment="1">
      <alignment horizontal="center" vertical="center" wrapText="1"/>
    </xf>
    <xf numFmtId="0" fontId="10" fillId="0" borderId="5" xfId="0" applyFont="1" applyBorder="1" applyAlignment="1">
      <alignment horizontal="left" vertical="center" wrapText="1"/>
    </xf>
    <xf numFmtId="14" fontId="27" fillId="0" borderId="5" xfId="0" applyNumberFormat="1" applyFont="1" applyBorder="1"/>
    <xf numFmtId="0" fontId="32" fillId="0" borderId="5" xfId="0" applyFont="1" applyBorder="1"/>
    <xf numFmtId="14" fontId="10" fillId="9" borderId="1" xfId="0" applyNumberFormat="1" applyFont="1" applyFill="1" applyBorder="1" applyAlignment="1">
      <alignment horizontal="center" vertical="center"/>
    </xf>
    <xf numFmtId="0" fontId="10" fillId="9" borderId="1" xfId="0" applyFont="1" applyFill="1" applyBorder="1" applyAlignment="1">
      <alignment horizontal="left" vertical="center"/>
    </xf>
    <xf numFmtId="14" fontId="3" fillId="9" borderId="1" xfId="0" applyNumberFormat="1" applyFont="1" applyFill="1" applyBorder="1" applyAlignment="1">
      <alignment horizontal="left"/>
    </xf>
    <xf numFmtId="0" fontId="3" fillId="9" borderId="1" xfId="0" applyFont="1" applyFill="1" applyBorder="1" applyAlignment="1">
      <alignment horizontal="left"/>
    </xf>
    <xf numFmtId="1" fontId="10" fillId="0" borderId="5" xfId="0" applyNumberFormat="1" applyFont="1" applyBorder="1" applyAlignment="1">
      <alignment horizontal="left" vertical="center"/>
    </xf>
    <xf numFmtId="14" fontId="31" fillId="0" borderId="5" xfId="0" applyNumberFormat="1" applyFont="1" applyBorder="1"/>
    <xf numFmtId="0" fontId="3" fillId="9" borderId="6" xfId="0" quotePrefix="1" applyFont="1" applyFill="1" applyBorder="1" applyAlignment="1">
      <alignment horizontal="left" vertical="center"/>
    </xf>
    <xf numFmtId="14" fontId="0" fillId="9" borderId="5" xfId="0" applyNumberFormat="1" applyFill="1" applyBorder="1"/>
    <xf numFmtId="165" fontId="1" fillId="9" borderId="5" xfId="4" applyNumberFormat="1" applyFont="1" applyFill="1" applyBorder="1" applyAlignment="1"/>
    <xf numFmtId="165" fontId="17" fillId="9" borderId="5" xfId="4" applyNumberFormat="1" applyFont="1" applyFill="1" applyBorder="1"/>
    <xf numFmtId="0" fontId="5" fillId="0" borderId="0" xfId="0" applyFont="1" applyAlignment="1">
      <alignment horizontal="left" vertical="center"/>
    </xf>
    <xf numFmtId="0" fontId="4" fillId="11" borderId="3" xfId="0" applyFont="1" applyFill="1" applyBorder="1" applyAlignment="1">
      <alignment horizontal="center" vertical="center" wrapText="1"/>
    </xf>
    <xf numFmtId="1" fontId="28" fillId="2" borderId="9" xfId="0" applyNumberFormat="1" applyFont="1" applyFill="1" applyBorder="1" applyAlignment="1">
      <alignment horizontal="center" vertical="center" wrapText="1"/>
    </xf>
    <xf numFmtId="38" fontId="28" fillId="2" borderId="9" xfId="0" applyNumberFormat="1" applyFont="1" applyFill="1" applyBorder="1" applyAlignment="1">
      <alignment horizontal="center" vertical="center" wrapText="1"/>
    </xf>
    <xf numFmtId="0" fontId="28" fillId="2" borderId="9" xfId="0" applyFont="1" applyFill="1" applyBorder="1" applyAlignment="1">
      <alignment horizontal="center" vertical="center" wrapText="1"/>
    </xf>
    <xf numFmtId="1" fontId="28" fillId="0" borderId="1" xfId="0" applyNumberFormat="1" applyFont="1" applyBorder="1" applyAlignment="1">
      <alignment horizontal="right" vertical="center"/>
    </xf>
    <xf numFmtId="38" fontId="28" fillId="0" borderId="1" xfId="0" applyNumberFormat="1" applyFont="1" applyBorder="1" applyAlignment="1">
      <alignment horizontal="right" vertical="center"/>
    </xf>
    <xf numFmtId="0" fontId="28" fillId="0" borderId="1" xfId="0" applyFont="1" applyBorder="1" applyAlignment="1">
      <alignment horizontal="left" vertical="center"/>
    </xf>
    <xf numFmtId="14" fontId="8" fillId="0" borderId="0" xfId="0" applyNumberFormat="1" applyFont="1"/>
    <xf numFmtId="14" fontId="7" fillId="0" borderId="0" xfId="0" applyNumberFormat="1" applyFont="1"/>
    <xf numFmtId="167" fontId="8" fillId="0" borderId="0" xfId="0" applyNumberFormat="1" applyFont="1"/>
    <xf numFmtId="167" fontId="8" fillId="4" borderId="4" xfId="0" applyNumberFormat="1" applyFont="1" applyFill="1" applyBorder="1" applyAlignment="1">
      <alignment horizontal="center"/>
    </xf>
    <xf numFmtId="168" fontId="7" fillId="0" borderId="0" xfId="2" applyNumberFormat="1" applyFont="1"/>
    <xf numFmtId="169" fontId="4" fillId="3" borderId="2" xfId="0" applyNumberFormat="1" applyFont="1" applyFill="1" applyBorder="1" applyAlignment="1">
      <alignment horizontal="center" vertical="center" wrapText="1"/>
    </xf>
    <xf numFmtId="169" fontId="2" fillId="0" borderId="0" xfId="0" applyNumberFormat="1" applyFont="1" applyAlignment="1">
      <alignment horizontal="center"/>
    </xf>
    <xf numFmtId="169" fontId="3" fillId="0" borderId="0" xfId="0" applyNumberFormat="1" applyFont="1" applyAlignment="1">
      <alignment horizontal="center"/>
    </xf>
    <xf numFmtId="169" fontId="5" fillId="0" borderId="1" xfId="0" applyNumberFormat="1" applyFont="1" applyBorder="1" applyAlignment="1">
      <alignment horizontal="center" vertical="center"/>
    </xf>
    <xf numFmtId="169" fontId="3" fillId="8" borderId="0" xfId="0" applyNumberFormat="1" applyFont="1" applyFill="1" applyAlignment="1">
      <alignment horizontal="center"/>
    </xf>
    <xf numFmtId="169" fontId="3" fillId="9" borderId="0" xfId="0" applyNumberFormat="1" applyFont="1" applyFill="1" applyAlignment="1">
      <alignment horizontal="center"/>
    </xf>
    <xf numFmtId="169" fontId="3" fillId="7" borderId="0" xfId="0" applyNumberFormat="1" applyFont="1" applyFill="1" applyAlignment="1">
      <alignment horizontal="center"/>
    </xf>
    <xf numFmtId="169" fontId="21" fillId="0" borderId="0" xfId="0" applyNumberFormat="1" applyFont="1" applyAlignment="1">
      <alignment horizontal="center"/>
    </xf>
    <xf numFmtId="0" fontId="3" fillId="3" borderId="1" xfId="0" applyFont="1" applyFill="1" applyBorder="1" applyAlignment="1">
      <alignment horizontal="left" vertical="center"/>
    </xf>
    <xf numFmtId="14" fontId="3" fillId="3" borderId="1" xfId="0" applyNumberFormat="1" applyFont="1" applyFill="1" applyBorder="1" applyAlignment="1">
      <alignment horizontal="left"/>
    </xf>
    <xf numFmtId="0" fontId="3" fillId="3" borderId="1" xfId="0" applyFont="1" applyFill="1" applyBorder="1" applyAlignment="1">
      <alignment horizontal="left"/>
    </xf>
    <xf numFmtId="164" fontId="3" fillId="3" borderId="0" xfId="2" applyFont="1" applyFill="1" applyBorder="1"/>
    <xf numFmtId="38" fontId="3" fillId="3" borderId="0" xfId="0" applyNumberFormat="1" applyFont="1" applyFill="1"/>
    <xf numFmtId="14" fontId="3" fillId="3" borderId="0" xfId="0" applyNumberFormat="1" applyFont="1" applyFill="1" applyAlignment="1">
      <alignment horizontal="left"/>
    </xf>
    <xf numFmtId="14" fontId="3" fillId="3" borderId="0" xfId="0" applyNumberFormat="1" applyFont="1" applyFill="1"/>
    <xf numFmtId="164" fontId="3" fillId="3" borderId="0" xfId="0" applyNumberFormat="1" applyFont="1" applyFill="1"/>
    <xf numFmtId="0" fontId="18" fillId="3" borderId="0" xfId="0" applyFont="1" applyFill="1"/>
    <xf numFmtId="169" fontId="3" fillId="3" borderId="0" xfId="0" applyNumberFormat="1" applyFont="1" applyFill="1" applyAlignment="1">
      <alignment horizontal="center"/>
    </xf>
    <xf numFmtId="0" fontId="3" fillId="3" borderId="0" xfId="0" applyFont="1" applyFill="1"/>
    <xf numFmtId="0" fontId="3" fillId="3" borderId="6" xfId="0" applyFont="1" applyFill="1" applyBorder="1" applyAlignment="1">
      <alignment horizontal="left" vertical="center"/>
    </xf>
    <xf numFmtId="14" fontId="3" fillId="3" borderId="6" xfId="0" applyNumberFormat="1" applyFont="1" applyFill="1" applyBorder="1" applyAlignment="1">
      <alignment horizontal="left"/>
    </xf>
    <xf numFmtId="0" fontId="3" fillId="3" borderId="6" xfId="0" applyFont="1" applyFill="1" applyBorder="1" applyAlignment="1">
      <alignment horizontal="left"/>
    </xf>
    <xf numFmtId="0" fontId="3" fillId="3" borderId="6" xfId="0" applyFont="1" applyFill="1" applyBorder="1"/>
    <xf numFmtId="14" fontId="10" fillId="3" borderId="5" xfId="0" applyNumberFormat="1" applyFont="1" applyFill="1" applyBorder="1" applyAlignment="1">
      <alignment horizontal="left" vertical="center"/>
    </xf>
    <xf numFmtId="0" fontId="3" fillId="3" borderId="5" xfId="0" applyFont="1" applyFill="1" applyBorder="1" applyAlignment="1">
      <alignment horizontal="left" vertical="center"/>
    </xf>
    <xf numFmtId="14" fontId="3" fillId="3" borderId="5" xfId="0" applyNumberFormat="1" applyFont="1" applyFill="1" applyBorder="1" applyAlignment="1">
      <alignment horizontal="left"/>
    </xf>
    <xf numFmtId="0" fontId="3" fillId="3" borderId="5" xfId="0" applyFont="1" applyFill="1" applyBorder="1" applyAlignment="1">
      <alignment horizontal="left"/>
    </xf>
    <xf numFmtId="0" fontId="3" fillId="3" borderId="5" xfId="0" applyFont="1" applyFill="1" applyBorder="1"/>
    <xf numFmtId="14" fontId="0" fillId="12" borderId="5" xfId="0" applyNumberFormat="1" applyFill="1" applyBorder="1"/>
    <xf numFmtId="14" fontId="3" fillId="12" borderId="5" xfId="0" applyNumberFormat="1" applyFont="1" applyFill="1" applyBorder="1" applyAlignment="1">
      <alignment horizontal="left"/>
    </xf>
    <xf numFmtId="164" fontId="3" fillId="0" borderId="0" xfId="2" applyFont="1" applyBorder="1"/>
    <xf numFmtId="0" fontId="0" fillId="12" borderId="5" xfId="0" applyFill="1" applyBorder="1"/>
    <xf numFmtId="0" fontId="0" fillId="12" borderId="5" xfId="0" quotePrefix="1" applyFill="1" applyBorder="1"/>
    <xf numFmtId="38" fontId="0" fillId="12" borderId="5" xfId="0" applyNumberFormat="1" applyFill="1" applyBorder="1"/>
    <xf numFmtId="14" fontId="10" fillId="12" borderId="5" xfId="0" applyNumberFormat="1" applyFont="1" applyFill="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6" xfId="0" applyFont="1" applyBorder="1" applyAlignment="1">
      <alignment horizontal="left"/>
    </xf>
    <xf numFmtId="14" fontId="5" fillId="0" borderId="6" xfId="0" applyNumberFormat="1" applyFont="1" applyBorder="1" applyAlignment="1">
      <alignment horizontal="left"/>
    </xf>
    <xf numFmtId="0" fontId="5" fillId="0" borderId="6" xfId="0" applyFont="1" applyBorder="1"/>
    <xf numFmtId="164" fontId="5" fillId="0" borderId="0" xfId="2" applyFont="1" applyFill="1" applyBorder="1"/>
    <xf numFmtId="38" fontId="5" fillId="0" borderId="0" xfId="0" applyNumberFormat="1" applyFont="1"/>
    <xf numFmtId="14" fontId="5" fillId="0" borderId="0" xfId="0" applyNumberFormat="1" applyFont="1"/>
    <xf numFmtId="164" fontId="5" fillId="0" borderId="0" xfId="0" applyNumberFormat="1" applyFont="1"/>
    <xf numFmtId="0" fontId="33" fillId="0" borderId="0" xfId="0" applyFont="1"/>
    <xf numFmtId="169" fontId="5" fillId="0" borderId="0" xfId="0" applyNumberFormat="1" applyFont="1" applyAlignment="1">
      <alignment horizontal="center"/>
    </xf>
    <xf numFmtId="0" fontId="5" fillId="0" borderId="0" xfId="0" applyFont="1"/>
    <xf numFmtId="0" fontId="5" fillId="7" borderId="6" xfId="0" applyFont="1" applyFill="1" applyBorder="1" applyAlignment="1">
      <alignment horizontal="left" vertical="center"/>
    </xf>
    <xf numFmtId="14" fontId="5" fillId="7" borderId="6" xfId="0" applyNumberFormat="1" applyFont="1" applyFill="1" applyBorder="1" applyAlignment="1">
      <alignment horizontal="left"/>
    </xf>
    <xf numFmtId="0" fontId="5" fillId="7" borderId="6" xfId="0" applyFont="1" applyFill="1" applyBorder="1"/>
    <xf numFmtId="164" fontId="5" fillId="7" borderId="0" xfId="2" applyFont="1" applyFill="1" applyBorder="1"/>
    <xf numFmtId="38" fontId="5" fillId="7" borderId="0" xfId="0" applyNumberFormat="1" applyFont="1" applyFill="1"/>
    <xf numFmtId="14" fontId="5" fillId="7" borderId="0" xfId="0" applyNumberFormat="1" applyFont="1" applyFill="1"/>
    <xf numFmtId="164" fontId="5" fillId="7" borderId="0" xfId="0" applyNumberFormat="1" applyFont="1" applyFill="1"/>
    <xf numFmtId="0" fontId="33" fillId="7" borderId="0" xfId="0" applyFont="1" applyFill="1"/>
    <xf numFmtId="169" fontId="5" fillId="7" borderId="0" xfId="0" applyNumberFormat="1" applyFont="1" applyFill="1" applyAlignment="1">
      <alignment horizontal="center"/>
    </xf>
    <xf numFmtId="0" fontId="5" fillId="7" borderId="0" xfId="0" applyFont="1" applyFill="1"/>
    <xf numFmtId="14" fontId="23" fillId="0" borderId="6" xfId="0" applyNumberFormat="1" applyFont="1" applyBorder="1" applyAlignment="1">
      <alignment horizontal="center" vertical="center"/>
    </xf>
    <xf numFmtId="0" fontId="23" fillId="0" borderId="6" xfId="0" applyFont="1" applyBorder="1" applyAlignment="1">
      <alignment horizontal="left" vertical="center"/>
    </xf>
    <xf numFmtId="38" fontId="24" fillId="0" borderId="0" xfId="0" applyNumberFormat="1" applyFont="1"/>
    <xf numFmtId="0" fontId="10" fillId="0" borderId="5" xfId="0" quotePrefix="1" applyFont="1" applyBorder="1" applyAlignment="1">
      <alignment horizontal="left" vertical="center"/>
    </xf>
    <xf numFmtId="14" fontId="31" fillId="0" borderId="0" xfId="0" applyNumberFormat="1" applyFont="1"/>
    <xf numFmtId="0" fontId="31" fillId="0" borderId="0" xfId="0" applyFont="1"/>
    <xf numFmtId="0" fontId="0" fillId="0" borderId="0" xfId="0" quotePrefix="1"/>
    <xf numFmtId="38" fontId="31" fillId="0" borderId="0" xfId="0" applyNumberFormat="1" applyFont="1"/>
    <xf numFmtId="0" fontId="0" fillId="0" borderId="0" xfId="0" pivotButton="1"/>
    <xf numFmtId="165" fontId="0" fillId="0" borderId="0" xfId="4" applyNumberFormat="1" applyFont="1"/>
    <xf numFmtId="165" fontId="0" fillId="0" borderId="0" xfId="0" applyNumberFormat="1"/>
    <xf numFmtId="0" fontId="35" fillId="0" borderId="1" xfId="0" applyFont="1" applyBorder="1" applyAlignment="1">
      <alignment horizontal="left" vertical="center"/>
    </xf>
    <xf numFmtId="14" fontId="35" fillId="0" borderId="1" xfId="0" applyNumberFormat="1" applyFont="1" applyBorder="1" applyAlignment="1">
      <alignment horizontal="center" vertical="center"/>
    </xf>
    <xf numFmtId="14" fontId="28" fillId="0" borderId="1" xfId="0" applyNumberFormat="1" applyFont="1" applyBorder="1" applyAlignment="1">
      <alignment horizontal="center" vertical="center"/>
    </xf>
    <xf numFmtId="38" fontId="35" fillId="0" borderId="1" xfId="0" applyNumberFormat="1" applyFont="1" applyBorder="1" applyAlignment="1">
      <alignment horizontal="right" vertical="center"/>
    </xf>
    <xf numFmtId="38" fontId="10" fillId="0" borderId="0" xfId="0" applyNumberFormat="1" applyFont="1" applyAlignment="1">
      <alignment horizontal="right" vertical="center"/>
    </xf>
    <xf numFmtId="0" fontId="3" fillId="7" borderId="0" xfId="0" applyFont="1" applyFill="1" applyAlignment="1">
      <alignment horizontal="left"/>
    </xf>
    <xf numFmtId="0" fontId="28" fillId="7" borderId="1" xfId="0" applyFont="1" applyFill="1" applyBorder="1" applyAlignment="1">
      <alignment horizontal="left" vertical="center"/>
    </xf>
    <xf numFmtId="14" fontId="35" fillId="7" borderId="1" xfId="0" applyNumberFormat="1" applyFont="1" applyFill="1" applyBorder="1" applyAlignment="1">
      <alignment horizontal="center" vertical="center"/>
    </xf>
    <xf numFmtId="0" fontId="35" fillId="7" borderId="1" xfId="0" applyFont="1" applyFill="1" applyBorder="1" applyAlignment="1">
      <alignment horizontal="left" vertical="center"/>
    </xf>
    <xf numFmtId="14" fontId="10" fillId="8" borderId="5" xfId="0" applyNumberFormat="1" applyFont="1" applyFill="1" applyBorder="1" applyAlignment="1">
      <alignment horizontal="center" vertical="center"/>
    </xf>
    <xf numFmtId="0" fontId="10" fillId="8" borderId="5" xfId="0" applyFont="1" applyFill="1" applyBorder="1" applyAlignment="1">
      <alignment horizontal="left" vertical="center"/>
    </xf>
    <xf numFmtId="0" fontId="0" fillId="8" borderId="5" xfId="0" applyFill="1" applyBorder="1"/>
    <xf numFmtId="14" fontId="10" fillId="0" borderId="0" xfId="0" applyNumberFormat="1" applyFont="1" applyAlignment="1">
      <alignment horizontal="center" vertical="center"/>
    </xf>
    <xf numFmtId="38" fontId="10" fillId="7" borderId="1" xfId="0" applyNumberFormat="1" applyFont="1" applyFill="1" applyBorder="1" applyAlignment="1">
      <alignment horizontal="right" vertical="center"/>
    </xf>
    <xf numFmtId="38" fontId="35" fillId="7" borderId="1" xfId="0" applyNumberFormat="1" applyFont="1" applyFill="1" applyBorder="1" applyAlignment="1">
      <alignment horizontal="right" vertical="center"/>
    </xf>
    <xf numFmtId="38" fontId="19" fillId="0" borderId="5" xfId="0" applyNumberFormat="1" applyFont="1" applyBorder="1"/>
    <xf numFmtId="0" fontId="12" fillId="0" borderId="0" xfId="0" applyFont="1" applyAlignment="1">
      <alignment horizontal="right"/>
    </xf>
    <xf numFmtId="0" fontId="16" fillId="0" borderId="0" xfId="0" applyFont="1" applyAlignment="1">
      <alignment horizontal="center"/>
    </xf>
    <xf numFmtId="0" fontId="12" fillId="0" borderId="0" xfId="0" applyFont="1" applyAlignment="1">
      <alignment horizontal="center"/>
    </xf>
    <xf numFmtId="0" fontId="38" fillId="0" borderId="0" xfId="0" applyFont="1"/>
    <xf numFmtId="0" fontId="12" fillId="0" borderId="0" xfId="0" quotePrefix="1" applyFont="1"/>
    <xf numFmtId="0" fontId="39" fillId="13" borderId="10" xfId="0" applyFont="1" applyFill="1" applyBorder="1" applyAlignment="1">
      <alignment vertical="top"/>
    </xf>
    <xf numFmtId="0" fontId="40" fillId="13" borderId="10" xfId="0" applyFont="1" applyFill="1" applyBorder="1" applyAlignment="1">
      <alignment vertical="top"/>
    </xf>
    <xf numFmtId="0" fontId="37" fillId="0" borderId="0" xfId="6"/>
    <xf numFmtId="14" fontId="25" fillId="7" borderId="5" xfId="0" applyNumberFormat="1" applyFont="1" applyFill="1" applyBorder="1" applyAlignment="1">
      <alignment horizontal="center" vertical="center" wrapText="1"/>
    </xf>
    <xf numFmtId="0" fontId="25" fillId="7" borderId="5" xfId="0" applyFont="1" applyFill="1" applyBorder="1" applyAlignment="1">
      <alignment horizontal="left" vertical="center" wrapText="1"/>
    </xf>
    <xf numFmtId="14" fontId="20" fillId="7" borderId="5" xfId="0" applyNumberFormat="1" applyFont="1" applyFill="1" applyBorder="1" applyAlignment="1">
      <alignment horizontal="center" vertical="center" wrapText="1"/>
    </xf>
    <xf numFmtId="0" fontId="20" fillId="7" borderId="5" xfId="0" applyFont="1" applyFill="1" applyBorder="1" applyAlignment="1">
      <alignment horizontal="left" vertical="center" wrapText="1"/>
    </xf>
    <xf numFmtId="0" fontId="25" fillId="7" borderId="5" xfId="0" applyFont="1" applyFill="1" applyBorder="1" applyAlignment="1">
      <alignment horizontal="left" vertical="center"/>
    </xf>
    <xf numFmtId="38" fontId="20" fillId="7" borderId="5" xfId="0" applyNumberFormat="1" applyFont="1" applyFill="1" applyBorder="1" applyAlignment="1">
      <alignment horizontal="right" vertical="center"/>
    </xf>
    <xf numFmtId="0" fontId="36" fillId="7" borderId="0" xfId="0" applyFont="1" applyFill="1"/>
    <xf numFmtId="38" fontId="35" fillId="0" borderId="0" xfId="0" applyNumberFormat="1" applyFont="1" applyAlignment="1">
      <alignment horizontal="right" vertical="center"/>
    </xf>
    <xf numFmtId="38" fontId="28" fillId="0" borderId="1" xfId="3" applyNumberFormat="1" applyFont="1" applyBorder="1" applyAlignment="1">
      <alignment horizontal="right" vertical="center"/>
    </xf>
    <xf numFmtId="0" fontId="28" fillId="3" borderId="1" xfId="0" applyFont="1" applyFill="1" applyBorder="1" applyAlignment="1">
      <alignment horizontal="left" vertical="center"/>
    </xf>
    <xf numFmtId="14" fontId="28" fillId="3" borderId="1" xfId="0" applyNumberFormat="1" applyFont="1" applyFill="1" applyBorder="1" applyAlignment="1">
      <alignment horizontal="center" vertical="center"/>
    </xf>
    <xf numFmtId="0" fontId="41" fillId="14" borderId="11" xfId="7" applyFill="1" applyBorder="1" applyAlignment="1">
      <alignment horizontal="right" vertical="center" wrapText="1"/>
    </xf>
    <xf numFmtId="38" fontId="28" fillId="3" borderId="1" xfId="0" applyNumberFormat="1" applyFont="1" applyFill="1" applyBorder="1" applyAlignment="1">
      <alignment horizontal="right" vertical="center"/>
    </xf>
    <xf numFmtId="170" fontId="41" fillId="14" borderId="11" xfId="0" applyNumberFormat="1" applyFont="1" applyFill="1" applyBorder="1" applyAlignment="1">
      <alignment horizontal="right" vertical="center"/>
    </xf>
    <xf numFmtId="0" fontId="0" fillId="7" borderId="0" xfId="0" applyFill="1"/>
    <xf numFmtId="0" fontId="28" fillId="0" borderId="5" xfId="0" quotePrefix="1" applyFont="1" applyBorder="1" applyAlignment="1">
      <alignment horizontal="left" vertical="center"/>
    </xf>
    <xf numFmtId="38" fontId="5" fillId="0" borderId="5" xfId="0" applyNumberFormat="1" applyFont="1" applyBorder="1" applyAlignment="1">
      <alignment horizontal="right" vertical="center" wrapText="1"/>
    </xf>
    <xf numFmtId="14" fontId="35" fillId="0" borderId="1" xfId="0" applyNumberFormat="1" applyFont="1" applyBorder="1" applyAlignment="1">
      <alignment horizontal="left" vertical="center"/>
    </xf>
    <xf numFmtId="14" fontId="0" fillId="7" borderId="0" xfId="0" applyNumberFormat="1" applyFill="1"/>
    <xf numFmtId="164" fontId="5" fillId="0" borderId="0" xfId="2" applyFont="1"/>
    <xf numFmtId="14" fontId="3" fillId="0" borderId="6" xfId="0" applyNumberFormat="1" applyFont="1" applyBorder="1" applyAlignment="1">
      <alignment horizontal="left" vertical="center"/>
    </xf>
    <xf numFmtId="0" fontId="34" fillId="0" borderId="5" xfId="0" applyFont="1" applyBorder="1" applyAlignment="1">
      <alignment horizontal="left" vertical="center" wrapText="1"/>
    </xf>
    <xf numFmtId="0" fontId="17" fillId="0" borderId="5" xfId="0" quotePrefix="1" applyFont="1" applyBorder="1" applyAlignment="1">
      <alignment horizontal="left" vertical="center"/>
    </xf>
    <xf numFmtId="3" fontId="17" fillId="0" borderId="5" xfId="0" applyNumberFormat="1" applyFont="1" applyBorder="1" applyAlignment="1">
      <alignment horizontal="left" vertical="center"/>
    </xf>
    <xf numFmtId="14" fontId="5" fillId="0" borderId="6" xfId="0" applyNumberFormat="1" applyFont="1" applyBorder="1" applyAlignment="1">
      <alignment horizontal="left" vertical="center"/>
    </xf>
    <xf numFmtId="164" fontId="5" fillId="0" borderId="0" xfId="2" applyFont="1" applyFill="1"/>
    <xf numFmtId="14" fontId="25" fillId="7" borderId="5" xfId="0" applyNumberFormat="1" applyFont="1" applyFill="1" applyBorder="1" applyAlignment="1">
      <alignment horizontal="center" vertical="center"/>
    </xf>
    <xf numFmtId="38" fontId="20" fillId="7" borderId="5" xfId="0" applyNumberFormat="1" applyFont="1" applyFill="1" applyBorder="1"/>
    <xf numFmtId="0" fontId="3" fillId="0" borderId="12" xfId="0" applyFont="1" applyBorder="1"/>
    <xf numFmtId="0" fontId="42" fillId="15" borderId="5" xfId="0" applyFont="1" applyFill="1" applyBorder="1" applyAlignment="1">
      <alignment horizontal="left" vertical="center"/>
    </xf>
    <xf numFmtId="0" fontId="3" fillId="3" borderId="12" xfId="0" applyFont="1" applyFill="1" applyBorder="1"/>
    <xf numFmtId="0" fontId="13" fillId="3" borderId="0" xfId="0" applyFont="1" applyFill="1" applyAlignment="1">
      <alignment horizontal="left" vertical="center"/>
    </xf>
    <xf numFmtId="0" fontId="8" fillId="0" borderId="4" xfId="0" applyFont="1" applyBorder="1"/>
    <xf numFmtId="0" fontId="8" fillId="0" borderId="0" xfId="0" applyFont="1"/>
    <xf numFmtId="0" fontId="28" fillId="0" borderId="13" xfId="0" applyFont="1" applyBorder="1" applyAlignment="1">
      <alignment horizontal="left" vertical="center"/>
    </xf>
    <xf numFmtId="0" fontId="3" fillId="0" borderId="0" xfId="0" quotePrefix="1" applyFont="1"/>
    <xf numFmtId="0" fontId="3" fillId="7" borderId="0" xfId="0" quotePrefix="1" applyFont="1" applyFill="1"/>
    <xf numFmtId="0" fontId="5" fillId="7" borderId="6" xfId="0" applyFont="1" applyFill="1" applyBorder="1" applyAlignment="1">
      <alignment horizontal="left"/>
    </xf>
    <xf numFmtId="14" fontId="19" fillId="0" borderId="0" xfId="0" applyNumberFormat="1" applyFont="1"/>
    <xf numFmtId="14" fontId="28" fillId="7" borderId="1" xfId="0" applyNumberFormat="1" applyFont="1" applyFill="1" applyBorder="1" applyAlignment="1">
      <alignment horizontal="center" vertical="center"/>
    </xf>
    <xf numFmtId="38" fontId="28" fillId="7" borderId="1" xfId="0" applyNumberFormat="1" applyFont="1" applyFill="1" applyBorder="1" applyAlignment="1">
      <alignment horizontal="right" vertical="center"/>
    </xf>
    <xf numFmtId="38" fontId="19" fillId="7" borderId="0" xfId="0" applyNumberFormat="1" applyFont="1" applyFill="1"/>
    <xf numFmtId="165" fontId="19" fillId="0" borderId="0" xfId="4" applyNumberFormat="1" applyFont="1" applyFill="1"/>
    <xf numFmtId="0" fontId="3" fillId="0" borderId="7" xfId="3" applyFont="1" applyBorder="1" applyAlignment="1">
      <alignment horizontal="left" vertical="center"/>
    </xf>
    <xf numFmtId="14" fontId="3" fillId="0" borderId="7" xfId="3" applyNumberFormat="1" applyFont="1" applyBorder="1" applyAlignment="1">
      <alignment horizontal="left"/>
    </xf>
    <xf numFmtId="14" fontId="3" fillId="0" borderId="7" xfId="5" applyNumberFormat="1" applyFont="1" applyBorder="1" applyAlignment="1">
      <alignment horizontal="left"/>
    </xf>
    <xf numFmtId="14" fontId="21" fillId="0" borderId="0" xfId="5" applyNumberFormat="1" applyFont="1" applyAlignment="1">
      <alignment horizontal="left"/>
    </xf>
    <xf numFmtId="0" fontId="21" fillId="0" borderId="0" xfId="3" applyFont="1" applyAlignment="1">
      <alignment horizontal="left" vertical="center"/>
    </xf>
    <xf numFmtId="14" fontId="3" fillId="0" borderId="0" xfId="5" applyNumberFormat="1" applyFont="1" applyAlignment="1">
      <alignment horizontal="left"/>
    </xf>
    <xf numFmtId="0" fontId="28" fillId="7" borderId="0" xfId="0" applyFont="1" applyFill="1" applyAlignment="1">
      <alignment horizontal="left" vertical="center"/>
    </xf>
    <xf numFmtId="14" fontId="28" fillId="7" borderId="0" xfId="0" applyNumberFormat="1" applyFont="1" applyFill="1" applyAlignment="1">
      <alignment horizontal="center" vertical="center"/>
    </xf>
    <xf numFmtId="38" fontId="28" fillId="7" borderId="0" xfId="0" applyNumberFormat="1" applyFont="1" applyFill="1" applyAlignment="1">
      <alignment horizontal="right" vertical="center"/>
    </xf>
    <xf numFmtId="0" fontId="35" fillId="0" borderId="0" xfId="0" applyFont="1" applyAlignment="1">
      <alignment horizontal="left" vertical="center"/>
    </xf>
    <xf numFmtId="14" fontId="35" fillId="0" borderId="0" xfId="0" applyNumberFormat="1" applyFont="1" applyAlignment="1">
      <alignment horizontal="center" vertical="center"/>
    </xf>
    <xf numFmtId="14" fontId="24" fillId="7" borderId="0" xfId="0" applyNumberFormat="1" applyFont="1" applyFill="1"/>
    <xf numFmtId="1" fontId="0" fillId="0" borderId="0" xfId="0" applyNumberFormat="1"/>
    <xf numFmtId="38" fontId="43" fillId="0" borderId="1" xfId="0" applyNumberFormat="1" applyFont="1" applyBorder="1" applyAlignment="1">
      <alignment horizontal="right" vertical="center"/>
    </xf>
    <xf numFmtId="0" fontId="3" fillId="0" borderId="14" xfId="0" applyFont="1" applyBorder="1" applyAlignment="1">
      <alignment horizontal="left" vertical="center"/>
    </xf>
    <xf numFmtId="14" fontId="29" fillId="0" borderId="15" xfId="0" applyNumberFormat="1" applyFont="1" applyBorder="1" applyAlignment="1">
      <alignment horizontal="center" vertical="center" wrapText="1"/>
    </xf>
    <xf numFmtId="14" fontId="44" fillId="0" borderId="0" xfId="0" applyNumberFormat="1" applyFont="1"/>
    <xf numFmtId="14" fontId="45" fillId="0" borderId="16" xfId="3" applyNumberFormat="1" applyFont="1" applyBorder="1" applyAlignment="1">
      <alignment horizontal="center" vertical="center"/>
    </xf>
    <xf numFmtId="49" fontId="45" fillId="0" borderId="16" xfId="3" applyNumberFormat="1" applyFont="1" applyBorder="1" applyAlignment="1">
      <alignment horizontal="left" vertical="center"/>
    </xf>
    <xf numFmtId="38" fontId="0" fillId="0" borderId="0" xfId="0" applyNumberFormat="1"/>
    <xf numFmtId="14" fontId="0" fillId="3" borderId="0" xfId="0" applyNumberFormat="1" applyFill="1"/>
    <xf numFmtId="14" fontId="3" fillId="0" borderId="15" xfId="0" applyNumberFormat="1" applyFont="1" applyBorder="1" applyAlignment="1">
      <alignment horizontal="left"/>
    </xf>
    <xf numFmtId="14" fontId="3" fillId="0" borderId="17" xfId="0" applyNumberFormat="1" applyFont="1" applyBorder="1" applyAlignment="1">
      <alignment horizontal="left"/>
    </xf>
    <xf numFmtId="0" fontId="29" fillId="0" borderId="18" xfId="0" applyFont="1" applyBorder="1" applyAlignment="1">
      <alignment vertical="center" wrapText="1"/>
    </xf>
    <xf numFmtId="0" fontId="29" fillId="0" borderId="0" xfId="0" applyFont="1" applyAlignment="1">
      <alignment vertical="center" wrapText="1"/>
    </xf>
    <xf numFmtId="0" fontId="24" fillId="0" borderId="0" xfId="0" applyFont="1"/>
    <xf numFmtId="38" fontId="29" fillId="0" borderId="5" xfId="0" applyNumberFormat="1" applyFont="1" applyBorder="1" applyAlignment="1">
      <alignment horizontal="right" vertical="center" wrapText="1"/>
    </xf>
    <xf numFmtId="38" fontId="3" fillId="0" borderId="0" xfId="0" applyNumberFormat="1" applyFont="1" applyAlignment="1">
      <alignment horizontal="right" vertical="center" wrapText="1"/>
    </xf>
    <xf numFmtId="0" fontId="46" fillId="3" borderId="0" xfId="0" applyFont="1" applyFill="1"/>
    <xf numFmtId="0" fontId="5" fillId="0" borderId="5" xfId="0" applyFont="1" applyBorder="1" applyAlignment="1">
      <alignment horizontal="left" vertical="center"/>
    </xf>
    <xf numFmtId="14" fontId="5" fillId="0" borderId="5" xfId="0" applyNumberFormat="1" applyFont="1" applyBorder="1" applyAlignment="1">
      <alignment horizontal="left"/>
    </xf>
    <xf numFmtId="0" fontId="5" fillId="0" borderId="5" xfId="0" applyFont="1" applyBorder="1" applyAlignment="1">
      <alignment horizontal="left"/>
    </xf>
    <xf numFmtId="0" fontId="5" fillId="0" borderId="5" xfId="0" applyFont="1" applyBorder="1"/>
    <xf numFmtId="14" fontId="47" fillId="3" borderId="0" xfId="0" applyNumberFormat="1" applyFont="1" applyFill="1" applyAlignment="1">
      <alignment horizontal="left"/>
    </xf>
  </cellXfs>
  <cellStyles count="8">
    <cellStyle name="Comma" xfId="4" builtinId="3"/>
    <cellStyle name="Comma [0]" xfId="2" builtinId="6"/>
    <cellStyle name="Hyperlink" xfId="6" builtinId="8"/>
    <cellStyle name="Normal" xfId="0" builtinId="0"/>
    <cellStyle name="Normal 2" xfId="7" xr:uid="{7EDBC176-9846-439E-984F-7DA9D6B861D8}"/>
    <cellStyle name="Normal 2 2" xfId="3" xr:uid="{8CD866B9-A3D5-4B2A-8153-3A84422CC974}"/>
    <cellStyle name="Normal 3" xfId="1" xr:uid="{00000000-0005-0000-0000-000001000000}"/>
    <cellStyle name="Normal 5" xfId="5" xr:uid="{EF927567-2474-4725-9F5E-A2B6E343D436}"/>
  </cellStyles>
  <dxfs count="68">
    <dxf>
      <numFmt numFmtId="165" formatCode="_(* #,##0_);_(* \(#,##0\);_(* &quot;-&quot;??_);_(@_)"/>
    </dxf>
    <dxf>
      <numFmt numFmtId="165" formatCode="_(* #,##0_);_(* \(#,##0\);_(* &quot;-&quot;??_);_(@_)"/>
    </dxf>
    <dxf>
      <font>
        <name val="Times New Roman"/>
        <family val="1"/>
        <scheme val="none"/>
      </font>
    </dxf>
    <dxf>
      <font>
        <name val="Times New Roman"/>
        <family val="1"/>
        <scheme val="none"/>
      </font>
    </dxf>
    <dxf>
      <font>
        <name val="Times New Roman"/>
        <family val="1"/>
        <scheme val="none"/>
      </font>
    </dxf>
    <dxf>
      <numFmt numFmtId="165" formatCode="_(* #,##0_);_(* \(#,##0\);_(* &quot;-&quot;??_);_(@_)"/>
    </dxf>
    <dxf>
      <numFmt numFmtId="165" formatCode="_(* #,##0_);_(* \(#,##0\);_(* &quot;-&quot;??_);_(@_)"/>
    </dxf>
    <dxf>
      <font>
        <name val="Times New Roman"/>
        <family val="1"/>
        <scheme val="none"/>
      </font>
    </dxf>
    <dxf>
      <font>
        <name val="Times New Roman"/>
        <family val="1"/>
        <scheme val="none"/>
      </font>
    </dxf>
    <dxf>
      <font>
        <name val="Times New Roman"/>
        <family val="1"/>
        <scheme val="none"/>
      </font>
    </dxf>
    <dxf>
      <numFmt numFmtId="165" formatCode="_(* #,##0_);_(* \(#,##0\);_(* &quot;-&quot;??_);_(@_)"/>
    </dxf>
    <dxf>
      <numFmt numFmtId="165" formatCode="_(* #,##0_);_(* \(#,##0\);_(* &quot;-&quot;??_);_(@_)"/>
    </dxf>
    <dxf>
      <font>
        <name val="Times New Roman"/>
        <family val="1"/>
        <scheme val="none"/>
      </font>
    </dxf>
    <dxf>
      <font>
        <name val="Times New Roman"/>
        <family val="1"/>
        <scheme val="none"/>
      </font>
    </dxf>
    <dxf>
      <font>
        <name val="Times New Roman"/>
        <family val="1"/>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9" formatCode="mm"/>
      <alignment horizont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9" formatCode="mm"/>
      <alignment horizont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01.361710069446" createdVersion="8" refreshedVersion="8" minRefreshableVersion="3" recordCount="3801" xr:uid="{C79FEB57-34FB-4201-A672-9713A440DB98}">
  <cacheSource type="worksheet">
    <worksheetSource name="Table1"/>
  </cacheSource>
  <cacheFields count="32">
    <cacheField name="Mã khách hàng" numFmtId="0">
      <sharedItems containsBlank="1" count="218">
        <s v="KL00117"/>
        <s v="KL00020"/>
        <s v="CLEVERFOOD"/>
        <s v="cleverfood0006"/>
        <s v="KL00175"/>
        <s v="KL00187"/>
        <s v="KL.HN003"/>
        <s v="KL00102"/>
        <s v="KL00182"/>
        <s v="KL00057"/>
        <s v="KL00161"/>
        <s v="KL00186"/>
        <s v="KL00193"/>
        <s v="KL00045"/>
        <s v="KL00167"/>
        <s v="KL.HN008"/>
        <s v="KL00188"/>
        <s v="KL00190"/>
        <s v="KL00191"/>
        <s v="KL00176"/>
        <s v="KL00185"/>
        <s v="KL00068"/>
        <s v="KL00082"/>
        <s v="KL00177"/>
        <s v="KL00106"/>
        <s v="KL00196"/>
        <s v="KL00056"/>
        <s v="KL00065"/>
        <s v="KL00155"/>
        <s v="KL00172"/>
        <s v="KL00103"/>
        <s v="KL00099"/>
        <s v="KL00168"/>
        <s v="HUYENANH"/>
        <s v="KL00189"/>
        <s v="KL00192"/>
        <s v="KL00066"/>
        <s v="KL00053"/>
        <s v="KL00181"/>
        <s v="KL00145"/>
        <s v="KL00174"/>
        <s v="Eco001"/>
        <s v="KL00015"/>
        <s v="KL00014"/>
        <s v="KL00085"/>
        <s v="KL.HN007"/>
        <s v="KL00202"/>
        <s v="KL00194"/>
        <s v="KL00184"/>
        <s v="KL00201"/>
        <s v="KL00142"/>
        <s v="KL00152"/>
        <s v="KL00143"/>
        <s v="KL00028"/>
        <s v="KK"/>
        <s v="KL00073"/>
        <s v="KL.HN001"/>
        <s v="KL00016"/>
        <s v="KL00047"/>
        <s v="KL00052"/>
        <s v="KL00109"/>
        <m/>
        <s v="KL00119"/>
        <s v="KL00105"/>
        <s v="KL00124"/>
        <s v="KL00133"/>
        <s v="KL00136"/>
        <s v="KL00162"/>
        <s v="LIENCHAU"/>
        <s v="KL00163"/>
        <s v="KL00164"/>
        <s v="KL00169"/>
        <s v="KL00173"/>
        <s v="KL00159"/>
        <s v="KL00158"/>
        <s v="KL00199"/>
        <s v="KL00200"/>
        <s v="KL.HN"/>
        <s v="KL.SG"/>
        <s v="EASYMART"/>
        <s v="easymartE04"/>
        <s v="GTGL"/>
        <s v="TOMITA"/>
        <s v="TTMFARM"/>
        <s v="TTMFARMP9"/>
        <s v="TTMFARMP5"/>
        <s v="TTMFARMC423"/>
        <s v="TTMFARMP2"/>
        <s v="TTMFARM2TT1B"/>
        <s v="TTMFARMT3"/>
        <s v="TTMFARMS1.0101.S19"/>
        <s v="TTMFARMT2"/>
        <s v="TTMFARMG378"/>
        <s v="UNIT"/>
        <s v="Unit0002"/>
        <s v="Unit0014"/>
        <s v="Unit0003"/>
        <s v="Unit0011"/>
        <s v="Unit0012"/>
        <s v="Unit0010"/>
        <s v="Unit0008"/>
        <s v="Unit0007"/>
        <s v="Unit0004"/>
        <s v="Unit0001"/>
        <s v="Unit0009"/>
        <s v="FRUITS"/>
        <s v="ACM"/>
        <s v="SONGNGOC"/>
        <s v="SANHDIEU"/>
        <s v="SANHDIEU-004"/>
        <s v="sanhdieu0007"/>
        <s v="sanhdieu0009"/>
        <s v="REALFMART"/>
        <s v="VIETY"/>
        <s v="VIETY-HNI-LBN-TT"/>
        <s v="KL00090"/>
        <s v="readymart001"/>
        <s v="KL00114"/>
        <s v="KL00116"/>
        <s v="KL00130"/>
        <s v="KL00153"/>
        <s v="readymart005"/>
        <s v="readymart006"/>
        <s v="READYMART"/>
        <s v="readymart002"/>
        <s v="readymart004"/>
        <s v="readymart003"/>
        <s v="READYMART-HNI-TTX-CS7"/>
        <s v="DALATFARM011"/>
        <s v="DALATFARM012"/>
        <s v="DALATFARM009"/>
        <s v="DALATFARM002"/>
        <s v="DALATFARM010"/>
        <s v="DALATFARM003"/>
        <s v="DALATFARM004"/>
        <s v="DALATFARM007"/>
        <s v="DALATFARM"/>
        <s v="DALATFARM013"/>
        <s v="FINEMART"/>
        <s v="FINEMART01"/>
        <s v="FINEMART02"/>
        <s v="FINEMART04"/>
        <s v="FINEMART03"/>
        <s v="Green001"/>
        <s v="Green002"/>
        <s v="Green004"/>
        <s v="Green003"/>
        <s v="Green005"/>
        <s v="KL00092"/>
        <s v="KL00198"/>
        <s v="HAPPYMART"/>
        <s v="HappyMart0004"/>
        <s v="HappyMart0002"/>
        <s v="HappyMart0003"/>
        <s v="HappyMart0001"/>
        <s v="SHINSEN"/>
        <s v="AEONBINHDUONG"/>
        <s v="AEONHOCHIMINH"/>
        <s v="AEON"/>
        <s v="SOI-HNI-HMI-2785"/>
        <s v="MENAS"/>
        <s v="Menas-HCM-Q7-002"/>
        <s v="htl0003"/>
        <s v="HTL"/>
        <s v="AEON1009"/>
        <s v="KL00111"/>
        <s v="ANNGHIA"/>
        <s v="ANNGHIA-01"/>
        <s v="HKDPH-HNI-BDH-1055"/>
        <s v="BRG01"/>
        <s v="brg12171"/>
        <s v="brg11241"/>
        <s v="brg13011"/>
        <s v="brg12061"/>
        <s v="brg12331"/>
        <s v="brg12231"/>
        <s v="brg12741"/>
        <s v="brg13061"/>
        <s v="brg12351"/>
        <s v="brg11191"/>
        <s v="brg13041"/>
        <s v="brg10101"/>
        <s v="brg11201"/>
        <s v="brg12661"/>
        <s v="brg12051"/>
        <s v="brg12691"/>
        <s v="brg12091"/>
        <s v="brg11121"/>
        <s v="brg10031"/>
        <s v="brg12761"/>
        <s v="brg11021"/>
        <s v="brg11171"/>
        <s v="brg13031"/>
        <s v="brg11161"/>
        <s v="brg12342"/>
        <s v="brg12681"/>
        <s v="brg12731"/>
        <s v="FUJIMART-HNI-GL-11251"/>
        <s v="brg11091"/>
        <s v="brg11181"/>
        <s v="brg11041"/>
        <s v="brg12201"/>
        <s v="brg11031"/>
        <s v="brg11051"/>
        <s v="brg11211"/>
        <s v="brg11221"/>
        <s v="brg10041"/>
        <s v="brg12551"/>
        <s v="brg12241"/>
        <s v="brg12751"/>
        <s v="brg10021"/>
        <s v="GS25" u="1"/>
        <s v="GS25-003" u="1"/>
        <s v="KF" u="1"/>
        <s v="GDVN" u="1"/>
        <s v="INTIMEXDANANG" u="1"/>
        <s v="JMART" u="1"/>
        <s v="LOCAL" u="1"/>
      </sharedItems>
    </cacheField>
    <cacheField name="Tên Khách hàng" numFmtId="0">
      <sharedItems containsBlank="1" count="123">
        <s v="834 Trần Phú, Cẩm Thạch, Cẩm Phả, Quảng Ninh"/>
        <s v="Tòa nhà T6-08 Tổng cục V KĐT Nam Cường, Phường Cổ Nhuế, quận Bắc Từ Liêm, thành phố Hà Nội"/>
        <s v="Thôn Sen Hồ, Xã Lệ Chi, Huyện Gia Lâm, Thành phố Hà Nội, Việt Nam"/>
        <s v="Đối diện sảnh tòa CT-B Chung cư Sun Square, Mỹ Đình 2, Từ Liêm, HN"/>
        <s v="Thị trấn Sóc Sơn"/>
        <s v="Số 9 Tu Hoàng, Nam Từ Liêm (ngã 4 Nhổn)"/>
        <s v="FLC Đại Mỗ, Tây Mỗ, Nam Từ Liêm, Hà Nội"/>
        <s v="99 Trần Bình, phường Mỹ Đình 2, Nam Từ Liêm, thành phố Hà Nội"/>
        <s v="S1.07 Vinhomes Ocean Park, Đa Tốn, Gia Lâm, Hà Nội"/>
        <s v="Siêu Thị Phú Sơn, xã Kỳ Liên, huyện Kỳ Anh, tỉnh Hà Tĩnh"/>
        <s v="Chung cư Osaka Ngõ 48 Ngọc Hồi, Phường Hoàng Liệt, Quận Hoàng Mai"/>
        <s v="Chung cư New City - Lai Xá - Kim Chung - Hoài Đức - Hà Nội"/>
        <s v="876 Bạch Đằng, Hà Nội"/>
        <s v="Tập thể kho 708 , Ngọc Hồi , Thanh Trì , Hà Nội"/>
        <s v="151 Minh Khai, Thành phố Bắc Giang"/>
        <s v="Nhà 54 ngõ 51 Tam Khương, Khương Thượng, Đống Đa, Hà Nội"/>
        <s v="Tòa H2.02 Ocean Park - Trâu Quỳ, Gia Lâm, Hà Nội"/>
        <s v="Tòa H3.03 Ocean Park - Trâu Quỳ, Gia Lâm, Hà Nội"/>
        <s v="Khu nhà ở Dragon Village, Đường 15, Phường Phú Hữu, Thành phố Thủ Đức, Thành phố Hồ Chí Minh"/>
        <s v="Tòa H1.18 - Vin Masterise - Gia Lâm - Hà Nội"/>
        <s v="Eco Mart ki-ốt 7 T2 Blue Start Trâu Quỳ"/>
        <s v="Eco Mart , toà 143 Trần Phú, quận Hà Đông, thành phố Hà Nội"/>
        <s v="đối diên winmart đội 2 Xuân Bách, huyện Sóc Sơn, thành phố Hà Nội"/>
        <s v="Tổ 7 Thị trấn Sóc Sơn, Sóc Sơn"/>
        <s v="84 Huyền Quang- Ninh Xá- Bắc Ninh"/>
        <s v="444 Hoàng Hoa Thám, Ba Đình, Hà Nội"/>
        <s v="S1.03 Vin Ocean Park, huyện Gia Lâm, Thành phố Hà Nội"/>
        <s v="Spendora An Khánh, Hoài Đức, thành phố Hà Nội"/>
        <s v="Sảnh B - 82 Nguyễn Tuân, quận Thanh Xuân, thành phố Hà Nội"/>
        <s v="R1.05 Ocean Park, Đa Tốn, Gia Lâm, Hà Nội"/>
        <s v="H mart - s2.12 Vin Ocean park, Đa Tốn, Gia Lâm, Hà Nội"/>
        <s v="Hada mart, N3 ecohome 3"/>
        <s v="93 Trần Đình Xu, Phường Cầu Ông Lãnh, Thành phố Hồ Chí Minh, Việt Nam"/>
        <s v="Tòa nhà Doji - Lô 8, Đường Lê Hồng Phong, Phường Đông Khê, Quận Ngô Quyền, Hải Phòng"/>
        <s v="Số nhà 28 ngách 46 ngõ 1 Bùi Xương Trạch - Thanh Xuân - HN"/>
        <s v="V-Mart, Số 135 Cửu Việt, Trâu Quỳ, Gia Lâm, Hà Nội"/>
        <s v="tòa S102 Vinhomes Smartcity, Tây Mỗ, Nam Từ Liêm, Hà Nội"/>
        <s v="S1.08 Vinhomes Ocean Park, Đa Tốn, Gia Lâm, Hà Nội"/>
        <s v="52-54 Đường số 1, Khu nhà ở Phước Kiển, ấp 4, Xã Nhà Bè, Thành phố Hồ Chí Minh, Việt Nam"/>
        <s v="Số 213 Đồng Hòa, Kiến An, Hải Phòng"/>
        <s v="Số 81, Đường Nguyễn Hoàng Tôn, Phường Xuân La, Quận Tây Hồ, Xuân La, Tây Hồ, Hà Nội, Việt Nam"/>
        <s v="nhà 10, ngõ 62 phố Vĩnh Phúc Ba ĐÌnh ( Đối diện trường THCS Hoàng Hoa Thám)"/>
        <s v="55 Vạn Bảo, Ba Đình, HN"/>
        <s v="79 ngõ 2 Đại Lộ Thăng Long, Nam Từ Liêm, thành phố Hà Nội"/>
        <s v="SH27,27 tòa CT2 Chung cư iec Tứ Hiệp Thanh Trì Hà Nội"/>
        <s v="Siêu thị TH's Mart, toà SA5 Vinhome Smart Tây Mỗ Nam Từ Liêm"/>
        <s v="TD Mart, Sunshine Dương Văn Bé (Mở mới), Mai Động, Hoàng Mai, HN"/>
        <s v="TD Mart tầng 1 tòa glexico ngõ 885 Tam Trinh, Hoàng Mai. Hà Nội"/>
        <s v="Số 15, Villa 2 Huyndai, Hà Trì 5, Hà Cầu, Hà Đông"/>
        <s v="K11 Nguyễn Cao Luyện, KĐT Việt Hưng, Long Biên, Hà Nội"/>
        <s v="toà no2, 87 lĩnh nam, Hoàng Mai."/>
        <s v="H1 - TM11 chung cư Hope residence phúc đồng, Long Biên, Hà Nội"/>
        <s v="Số 23, Liền kề 11, Khu đô thị Xa La, Phường Phúc La, Quận Hà Đông, Thành phố Hà Nội, Việt Nam"/>
        <s v="toà Ruby3 Phúc Lợi, Phúc Đồng, Long Biên, thành phố Hà Nội"/>
        <s v="SA2 the Sakura Vinhomes Smartcity, Tây Mỗ, Nam Từ Liêm, Hà Nội"/>
        <s v="Siêu thị Cara Mart (Citimart), tòa S1 Sunshine khu Ciputra, Đông Ngạc, Bắc Từ Liêm, HN"/>
        <s v="CÔNG TY TNHH THƯƠNG MẠI DỊCH VỤ NHÀ HÀNG HOA THIÊN"/>
        <s v="K Mart , Spendora An Khánh, Hoài Đức, Hà Nội"/>
        <s v="Thực phẩm xanh Kiôt 16 V8 tòa Vesta Phú Lãm, Hà Đông"/>
        <m/>
        <s v="122 Cao Thắng, P. Trần Hưng Đạo, TP. Hạ Long, tỉnh Quảng Ninh"/>
        <s v="Cmart CT19T1 Tòa nhà Lucky House Kiến Hưng, KĐT Mậu Lương, quận Hà Đông, thành phố Hà Nội"/>
        <s v="Thôn Thượng, Xã Phùng xá, Huyện Mỹ Đức, Thành phố Hà Nội, Việt Nam"/>
        <s v="Chung cư viện bỏng Lê Hữu Trác, Hà Đông, Hà Nội"/>
        <s v="Chung cư Intracom, Vĩnh Ngọc, Đông Anh, Hà Nội"/>
        <s v="Siêu thị C Mart -  toà B chung cư Hoàng Huy Commerce, Võ Nguyên Giáp, Lê Chân, Hải Phòng"/>
        <s v="Tầng 4, tòa nhà Grand Tower, dự án Hoàng Huy - Sở Dầu, khu đô thị 2A Sở Dầu, Phường Hồng Bàng, Thành phố Hải Phòng, Việt Nam"/>
        <s v="Số 90 Ngách 51 Ngõ Linh Quang, P. Văn Chương, Q. Đống Đa, TP. Hà Nội"/>
        <s v="Thực phẩm xanh (Hệ thống Cmart) - V5 The Vespa Phú Lãm, Hà Đông"/>
        <s v="TTTM Phú Lộc Plaza, Đường Lý Thường Kiệt, Phường Hoàng Văn Thụ, Thành phố Lạng Sơn, Lạng Sơn, Việt_x000a_Nam"/>
        <s v="CT2 Mễ Trì, Phường Mễ Trì, Quận Nam Từ Liêm, Hà Nội"/>
        <s v="Sảnh 2 Tòa B chung cư IA20 Ciputra, P. Đông Ngạc, Q. Bắc Từ Liêm, Hà Nội"/>
        <s v="Minh An Mart S302 Vinhomes Smart City"/>
        <s v="TC2 the Canopy Residences Vinhome Smart Tây Mỗ Nam Từ Liêm"/>
        <s v="CHỊ THU CÚC ( READY MART)"/>
        <s v="SG"/>
        <s v="Số nhà 19, ngách 371/53 đường Đại Mỗ, Phường Tây Mỗ, Thành phố Hà Nội, Việt Nam"/>
        <s v="CÔNG TY CỔ PHẦN TRANG TRẠI TOMITA VIỆT NAM"/>
        <s v="CÔNG TY TNHH ĐẦU TƯ VÀ PHÁT TRIỂN TTM FARM"/>
        <s v="CÔNG TY TNHH HÀNG TIÊU DÙNG UNIT"/>
        <s v="CÔNG TY CP VIETNAM FRUITS AND MORE"/>
        <s v="CÔNG TY TNHH MỘT THÀNH VIÊN HỘI NHẬP PHÁT TRIỂN ĐÔNG HƯNG"/>
        <s v="CÔNG TY TNHH MTV SONG NGỌC"/>
        <s v="CÔNG TY TNHH PHÂN PHỐI SÀNH ĐIỆU"/>
        <s v="CÔNG TY TNHH PHÂN PHỐI SÀNH ĐIỆU - CHI NHÁNH HÀ NỘI"/>
        <s v="CÔNG TY TNHH ĐẦU TƯ PHÁT TRIỂN KINH DOANH TOÀN THẮNG"/>
        <s v="CÔNG TY TNHH VIỆT Ý HÀ NỘI CENTER"/>
        <s v="CHỊ HÀ THỊ CÚC (READY MART)"/>
        <s v="Dalatfarm"/>
        <s v="FINEMART"/>
        <s v="GREEN MART 183 Hoàng Mai"/>
        <s v="GREEN MART 48 Trần Kim Xuyến"/>
        <s v="GREEN MART Vinhomes Ocean Park - Khu Pavilion tòa P4"/>
        <s v="GREEN MART Vinhomes Ocean Park - Khu vip Ruby tòa R102"/>
        <s v="GREEN MART Vinhomes Smart City"/>
        <s v="Green mart- hope resident"/>
        <s v="Green Mart (hệ thống green mart)"/>
        <s v="CÔNG TY TNHH HAPPY MART"/>
        <s v="CÔNG TY CỔ PHẦN SHINSEN GROUP"/>
        <s v="CÔNG TY TNHH AEON VIỆT NAM"/>
        <s v="CÔNG TY CỔ PHẦN SÓI BIỂN TRUNG THỰC"/>
        <s v="CÔNG TY TNHH MENAS"/>
        <s v="CÔNG TY TNHH VB TOMO"/>
        <s v="AH Mart"/>
        <s v="Siêu thị tiện lợi Ân Nghĩa Mart 24h"/>
        <s v="HỘ KINH DOANH PHÚC HẬU"/>
        <s v="CÔNG TY TNHH BÁN LẺ FUJIMART VIỆT NAM"/>
        <s v="CÔNG TY TNHH VB HTL /Vinhomes Smart City" u="1"/>
        <s v="Dalat Farm Vinhomes Ocean S1.10, HN" u="1"/>
        <s v="Dalat Farm Vinhomes Ocean S2.10, HN" u="1"/>
        <s v="DalatFarm  M1 Masterise Ocean park" u="1"/>
        <s v="Dalat Farm Vinhomes Ocean S1.08, HN" u="1"/>
        <s v="Dalat Farm Tòa P3 Ocean Park, HN" u="1"/>
        <s v="Dalat Farm Vinhomes Ocean S2.16, HN" u="1"/>
        <s v="readymart004" u="1"/>
        <s v="Số 8, Nguyễn Khắc Viện, Phường Phú Mỹ Hưng, Quận 7, thành phố Hồ Chí Minh" u="1"/>
        <s v="06 Đường A05, KDC Palm Residence, KP19, Phường Bình Trưng, Thành phố Hồ Chí Minh"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0">
      <sharedItems containsDate="1" containsBlank="1" containsMixedTypes="1" minDate="2022-01-03T00:00:00" maxDate="1900-01-03T11:51:04" count="540">
        <d v="2025-01-11T00:00:00"/>
        <d v="2025-02-21T00:00:00"/>
        <d v="2025-03-20T00:00:00"/>
        <d v="2025-04-11T00:00:00"/>
        <d v="2025-05-15T00:00:00"/>
        <d v="2025-06-24T00:00:00"/>
        <d v="2025-08-02T00:00:00"/>
        <d v="2025-08-20T00:00:00"/>
        <d v="2025-10-01T00:00:00"/>
        <d v="2025-10-08T00:00:00"/>
        <d v="2025-10-27T00:00:00"/>
        <d v="2025-11-21T00:00:00"/>
        <d v="2025-06-26T00:00:00"/>
        <d v="2025-06-19T00:00:00"/>
        <m/>
        <d v="2025-01-03T00:00:00"/>
        <d v="2025-01-13T00:00:00"/>
        <d v="2025-01-15T00:00:00"/>
        <d v="2025-01-20T00:00:00"/>
        <d v="2025-02-06T00:00:00"/>
        <d v="2025-02-14T00:00:00"/>
        <d v="2025-02-26T00:00:00"/>
        <d v="2025-02-27T00:00:00"/>
        <d v="2025-03-12T00:00:00"/>
        <d v="2025-03-15T00:00:00"/>
        <d v="2025-03-25T00:00:00"/>
        <d v="2025-03-28T00:00:00"/>
        <d v="2025-04-10T00:00:00"/>
        <d v="2025-04-21T00:00:00"/>
        <d v="2025-04-23T00:00:00"/>
        <d v="2025-04-25T00:00:00"/>
        <d v="2025-05-03T00:00:00"/>
        <d v="2025-05-05T00:00:00"/>
        <d v="2025-05-08T00:00:00"/>
        <d v="2025-05-09T00:00:00"/>
        <d v="2025-05-23T00:00:00"/>
        <d v="2025-06-02T00:00:00"/>
        <d v="2025-06-23T00:00:00"/>
        <d v="2025-06-30T00:00:00"/>
        <d v="2025-07-10T00:00:00"/>
        <d v="2025-07-14T00:00:00"/>
        <d v="2025-07-31T00:00:00"/>
        <d v="2025-08-13T00:00:00"/>
        <d v="2025-08-26T00:00:00"/>
        <d v="2025-08-29T00:00:00"/>
        <d v="2025-08-31T00:00:00"/>
        <d v="2025-09-13T00:00:00"/>
        <d v="2025-10-13T00:00:00"/>
        <d v="2025-03-07T00:00:00"/>
        <d v="2025-03-22T00:00:00"/>
        <d v="2025-03-31T00:00:00"/>
        <d v="2025-04-08T00:00:00"/>
        <d v="2025-04-18T00:00:00"/>
        <d v="2025-04-26T00:00:00"/>
        <d v="2025-05-28T00:00:00"/>
        <d v="2025-06-07T00:00:00"/>
        <d v="2025-07-09T00:00:00"/>
        <d v="2025-07-17T00:00:00"/>
        <d v="2025-08-06T00:00:00"/>
        <d v="2025-09-15T00:00:00"/>
        <d v="2025-03-14T00:00:00"/>
        <d v="2025-01-18T00:00:00"/>
        <d v="2025-06-11T00:00:00"/>
        <d v="2025-07-03T00:00:00"/>
        <d v="2025-07-24T00:00:00"/>
        <d v="2025-08-01T00:00:00"/>
        <d v="2025-08-22T00:00:00"/>
        <d v="2025-01-25T00:00:00"/>
        <d v="2025-10-29T00:00:00"/>
        <d v="2025-11-18T00:00:00"/>
        <d v="2025-03-01T00:00:00"/>
        <d v="2025-03-18T00:00:00"/>
        <d v="2025-05-14T00:00:00"/>
        <d v="2025-06-16T00:00:00"/>
        <d v="2025-02-15T00:00:00"/>
        <d v="2025-03-10T00:00:00"/>
        <d v="2025-06-09T00:00:00"/>
        <d v="2025-06-27T00:00:00"/>
        <d v="2025-07-15T00:00:00"/>
        <d v="2025-08-08T00:00:00"/>
        <d v="2025-09-05T00:00:00"/>
        <d v="2025-09-17T00:00:00"/>
        <d v="2025-10-30T00:00:00"/>
        <d v="2025-01-04T00:00:00"/>
        <d v="2025-02-07T00:00:00"/>
        <d v="2025-05-19T00:00:00"/>
        <d v="2025-07-05T00:00:00"/>
        <d v="2025-07-18T00:00:00"/>
        <d v="2025-08-18T00:00:00"/>
        <d v="2025-10-22T00:00:00"/>
        <d v="2025-11-20T00:00:00"/>
        <d v="2025-06-10T00:00:00"/>
        <d v="2025-06-18T00:00:00"/>
        <d v="2025-07-16T00:00:00"/>
        <d v="2025-07-28T00:00:00"/>
        <d v="2025-08-09T00:00:00"/>
        <d v="2025-09-04T00:00:00"/>
        <d v="2025-09-27T00:00:00"/>
        <d v="2025-10-09T00:00:00"/>
        <d v="2025-11-12T00:00:00"/>
        <d v="2025-11-13T00:00:00"/>
        <d v="2025-01-06T00:00:00"/>
        <d v="2025-01-22T00:00:00"/>
        <d v="2025-08-21T00:00:00"/>
        <d v="2025-08-27T00:00:00"/>
        <d v="2025-09-19T00:00:00"/>
        <d v="2025-10-17T00:00:00"/>
        <d v="2025-10-31T00:00:00"/>
        <d v="2025-04-19T00:00:00"/>
        <d v="2025-05-16T00:00:00"/>
        <d v="2025-05-17T00:00:00"/>
        <d v="2025-08-16T00:00:00"/>
        <d v="2025-10-03T00:00:00"/>
        <d v="2025-10-18T00:00:00"/>
        <d v="2025-11-11T00:00:00"/>
        <d v="2025-11-24T00:00:00"/>
        <d v="2025-05-27T00:00:00"/>
        <d v="2025-06-06T00:00:00"/>
        <d v="2025-06-28T00:00:00"/>
        <d v="2025-08-05T00:00:00"/>
        <d v="2025-09-03T00:00:00"/>
        <d v="2025-09-26T00:00:00"/>
        <d v="2025-02-04T00:00:00"/>
        <d v="2025-02-19T00:00:00"/>
        <d v="2025-02-28T00:00:00"/>
        <d v="2025-03-13T00:00:00"/>
        <d v="2025-04-01T00:00:00"/>
        <d v="2025-03-08T00:00:00"/>
        <d v="2025-12-06T00:00:00"/>
        <d v="2025-05-06T00:00:00"/>
        <d v="2025-07-22T00:00:00"/>
        <d v="2024-12-31T00:00:00"/>
        <d v="2025-01-08T00:00:00"/>
        <d v="2025-02-05T00:00:00"/>
        <d v="2025-05-07T00:00:00"/>
        <d v="2025-09-06T00:00:00"/>
        <d v="2025-09-29T00:00:00"/>
        <d v="2025-11-17T00:00:00"/>
        <d v="2025-04-05T00:00:00"/>
        <d v="2024-10-03T00:00:00"/>
        <d v="2025-01-21T00:00:00"/>
        <d v="2025-09-25T00:00:00"/>
        <d v="2025-04-14T00:00:00"/>
        <d v="2025-05-26T00:00:00"/>
        <d v="2025-06-20T00:00:00"/>
        <d v="2024-12-17T00:00:00"/>
        <d v="2025-11-01T00:00:00"/>
        <d v="2025-01-01T00:00:00"/>
        <d v="2024-08-05T00:00:00"/>
        <d v="2024-12-09T00:00:00"/>
        <d v="2024-12-27T00:00:00"/>
        <d v="2025-03-05T00:00:00"/>
        <d v="2025-05-13T00:00:00"/>
        <d v="2025-08-24T00:00:00"/>
        <d v="2025-01-10T00:00:00"/>
        <d v="2025-03-11T00:00:00"/>
        <d v="2025-08-25T00:00:00"/>
        <d v="2024-12-23T00:00:00"/>
        <d v="2025-02-03T00:00:00"/>
        <d v="2025-07-26T00:00:00"/>
        <d v="2025-09-18T00:00:00"/>
        <d v="2025-10-06T00:00:00"/>
        <d v="2025-01-14T00:00:00"/>
        <d v="2025-03-21T00:00:00"/>
        <d v="2025-06-21T00:00:00"/>
        <d v="2025-10-16T00:00:00"/>
        <d v="2025-06-17T00:00:00"/>
        <d v="2025-07-08T00:00:00"/>
        <d v="2025-07-21T00:00:00"/>
        <d v="2025-07-29T00:00:00"/>
        <d v="2025-09-22T00:00:00"/>
        <d v="2025-09-30T00:00:00"/>
        <d v="2025-11-04T00:00:00"/>
        <d v="2025-06-05T00:00:00"/>
        <d v="2025-07-01T00:00:00"/>
        <d v="2025-08-28T00:00:00"/>
        <d v="2025-02-11T00:00:00"/>
        <d v="2025-05-22T00:00:00"/>
        <d v="2025-05-31T00:00:00"/>
        <d v="2025-07-02T00:00:00"/>
        <d v="2025-07-19T00:00:00"/>
        <d v="2025-10-14T00:00:00"/>
        <d v="2025-11-10T00:00:00"/>
        <d v="2025-06-03T00:00:00"/>
        <d v="2025-01-02T00:00:00"/>
        <d v="2025-02-18T00:00:00"/>
        <d v="2025-07-04T00:00:00"/>
        <d v="2025-09-23T00:00:00"/>
        <d v="2025-10-11T00:00:00"/>
        <d v="2025-10-20T00:00:00"/>
        <d v="2025-02-10T00:00:00"/>
        <d v="2025-03-27T00:00:00"/>
        <d v="2025-05-21T00:00:00"/>
        <d v="2025-08-15T00:00:00"/>
        <d v="2025-08-30T00:00:00"/>
        <d v="2025-09-20T00:00:00"/>
        <d v="2025-02-08T00:00:00"/>
        <d v="2025-04-28T00:00:00"/>
        <d v="2025-07-30T00:00:00"/>
        <d v="2025-08-23T00:00:00"/>
        <d v="2025-02-13T00:00:00"/>
        <d v="2025-04-09T00:00:00"/>
        <d v="2024-08-22T00:00:00"/>
        <d v="2024-11-25T00:00:00"/>
        <d v="2025-08-07T00:00:00"/>
        <d v="2025-07-23T00:00:00"/>
        <d v="2025-02-25T00:00:00"/>
        <d v="2025-05-02T00:00:00"/>
        <d v="2025-01-07T00:00:00"/>
        <d v="2024-11-01T00:00:00"/>
        <d v="2024-12-20T00:00:00"/>
        <d v="2025-06-13T00:00:00"/>
        <d v="2025-06-25T00:00:00"/>
        <d v="2025-08-04T00:00:00"/>
        <d v="2025-10-28T00:00:00"/>
        <d v="2025-03-03T00:00:00"/>
        <d v="2025-11-26T00:00:00"/>
        <d v="2025-02-24T00:00:00"/>
        <d v="2025-01-16T00:00:00"/>
        <d v="2024-11-29T00:00:00"/>
        <d v="2025-10-24T00:00:00"/>
        <d v="2024-12-04T00:00:00"/>
        <d v="2025-09-09T00:00:00"/>
        <d v="2025-11-03T00:00:00"/>
        <d v="2024-12-28T00:00:00"/>
        <d v="2024-11-11T00:00:00"/>
        <d v="2025-04-16T00:00:00"/>
        <d v="2025-10-21T00:00:00"/>
        <d v="2025-11-15T00:00:00"/>
        <d v="2025-02-22T00:00:00"/>
        <d v="2024-11-14T00:00:00"/>
        <d v="2025-01-17T00:00:00"/>
        <d v="2025-08-19T00:00:00"/>
        <d v="2025-09-11T00:00:00"/>
        <d v="2025-11-27T00:00:00"/>
        <d v="2024-10-19T00:00:00"/>
        <d v="2025-03-17T00:00:00"/>
        <d v="2025-07-11T00:00:00"/>
        <d v="2025-03-04T00:00:00"/>
        <d v="2025-03-29T00:00:00"/>
        <d v="2025-01-24T00:00:00"/>
        <d v="2025-04-29T00:00:00"/>
        <d v="2024-12-06T00:00:00"/>
        <d v="2025-09-08T00:00:00"/>
        <d v="2025-05-12T00:00:00"/>
        <d v="2025-01-09T00:00:00"/>
        <d v="2025-10-15T00:00:00"/>
        <d v="2024-10-18T00:00:00"/>
        <d v="2025-05-30T00:00:00"/>
        <d v="2025-11-05T00:00:00"/>
        <d v="2024-12-26T00:00:00"/>
        <d v="2025-05-10T00:00:00"/>
        <d v="2024-12-12T00:00:00"/>
        <d v="2025-12-08T00:00:00"/>
        <d v="2025-10-10T00:00:00"/>
        <d v="2025-01-23T00:00:00"/>
        <d v="2025-07-12T00:00:00"/>
        <d v="2025-09-16T00:00:00"/>
        <d v="2025-09-24T00:00:00"/>
        <d v="2025-01-19T00:00:00"/>
        <d v="2025-03-24T00:00:00"/>
        <d v="2025-04-02T00:00:00"/>
        <d v="2025-04-12T00:00:00"/>
        <d v="2025-05-29T00:00:00"/>
        <d v="2025-06-12T00:00:00"/>
        <d v="2025-10-07T00:00:00"/>
        <d v="2025-11-08T00:00:00"/>
        <d v="2025-03-19T00:00:00"/>
        <d v="2025-04-04T00:00:00"/>
        <d v="2025-04-22T00:00:00"/>
        <d v="2025-05-20T00:00:00"/>
        <d v="2025-08-14T00:00:00"/>
        <d v="2025-11-19T00:00:00"/>
        <d v="2025-01-05T00:00:00"/>
        <d v="2025-04-03T00:00:00"/>
        <d v="2025-08-12T00:00:00"/>
        <d v="2025-10-23T00:00:00"/>
        <d v="2025-12-03T00:00:00"/>
        <d v="2025-01-12T00:00:00"/>
        <d v="2025-02-12T00:00:00"/>
        <d v="2025-03-26T00:00:00"/>
        <d v="2025-09-12T00:00:00"/>
        <d v="2025-10-02T00:00:00"/>
        <d v="2025-11-06T00:00:00"/>
        <d v="2025-11-07T00:00:00"/>
        <d v="2025-11-28T00:00:00"/>
        <d v="2025-02-20T00:00:00"/>
        <d v="2025-04-15T00:00:00"/>
        <d v="2025-06-14T00:00:00"/>
        <s v="18/11/2024"/>
        <s v="15/03/2024"/>
        <d v="2025-11-22T00:00:00"/>
        <d v="2025-12-02T00:00:00"/>
        <d v="2025-10-25T00:00:00"/>
        <d v="2025-02-17T00:00:00"/>
        <d v="2025-04-24T00:00:00"/>
        <d v="2025-06-04T00:00:00"/>
        <d v="2025-07-07T00:00:00"/>
        <d v="2025-07-25T00:00:00"/>
        <d v="2025-09-10T00:00:00"/>
        <d v="2024-11-08T00:00:00"/>
        <d v="2024-10-11T00:00:00"/>
        <d v="2024-09-26T00:00:00"/>
        <d v="2024-08-23T00:00:00"/>
        <d v="2024-06-10T00:00:00"/>
        <d v="2024-04-05T00:00:00"/>
        <d v="2024-03-09T00:00:00"/>
        <d v="2024-05-03T00:00:00"/>
        <d v="2025-03-06T00:00:00"/>
        <d v="2025-11-14T00:00:00"/>
        <d v="2025-11-29T00:00:00"/>
        <d v="2024-11-12T00:00:00"/>
        <d v="2024-11-18T00:00:00"/>
        <d v="2024-11-23T00:00:00"/>
        <d v="2024-11-02T00:00:00"/>
        <d v="2024-12-24T00:00:00"/>
        <d v="2024-12-16T00:00:00"/>
        <d v="2025-04-17T00:00:00"/>
        <d v="2025-08-11T00:00:00"/>
        <d v="2025-11-25T00:00:00"/>
        <d v="2025-10-04T00:00:00"/>
        <d v="2022-07-18T00:00:00"/>
        <d v="2022-08-08T00:00:00"/>
        <d v="2022-08-10T00:00:00"/>
        <d v="2022-08-11T00:00:00"/>
        <d v="2022-09-10T00:00:00"/>
        <d v="2022-09-21T00:00:00"/>
        <d v="2022-10-20T00:00:00"/>
        <d v="2022-10-27T00:00:00"/>
        <d v="2022-12-16T00:00:00"/>
        <d v="2022-12-30T00:00:00"/>
        <d v="2022-11-11T00:00:00"/>
        <d v="2022-10-06T00:00:00"/>
        <d v="2023-01-05T00:00:00"/>
        <d v="2023-01-09T00:00:00"/>
        <d v="2023-03-17T00:00:00"/>
        <d v="2023-03-27T00:00:00"/>
        <d v="2023-05-03T00:00:00"/>
        <d v="2023-02-23T00:00:00"/>
        <d v="2023-03-18T00:00:00"/>
        <d v="2023-05-15T00:00:00"/>
        <d v="2023-02-07T00:00:00"/>
        <d v="2024-12-03T00:00:00"/>
        <d v="2022-01-03T00:00:00"/>
        <d v="2022-01-12T00:00:00"/>
        <d v="2022-01-13T00:00:00"/>
        <d v="2022-01-14T00:00:00"/>
        <d v="2022-01-29T00:00:00"/>
        <d v="2022-02-09T00:00:00"/>
        <d v="2022-02-10T00:00:00"/>
        <d v="2022-02-16T00:00:00"/>
        <d v="2022-03-05T00:00:00"/>
        <d v="2022-03-09T00:00:00"/>
        <d v="2022-03-23T00:00:00"/>
        <d v="2022-03-29T00:00:00"/>
        <d v="2022-04-05T00:00:00"/>
        <d v="2022-04-06T00:00:00"/>
        <d v="2022-04-09T00:00:00"/>
        <d v="2022-04-12T00:00:00"/>
        <d v="2022-04-26T00:00:00"/>
        <d v="2022-04-29T00:00:00"/>
        <d v="2022-05-20T00:00:00"/>
        <d v="2022-06-02T00:00:00"/>
        <d v="2022-06-09T00:00:00"/>
        <d v="2022-06-11T00:00:00"/>
        <d v="2022-06-17T00:00:00"/>
        <d v="2022-06-21T00:00:00"/>
        <d v="2022-07-01T00:00:00"/>
        <d v="2022-07-08T00:00:00"/>
        <d v="2022-07-13T00:00:00"/>
        <d v="2022-07-23T00:00:00"/>
        <d v="2022-08-01T00:00:00"/>
        <d v="2022-08-19T00:00:00"/>
        <d v="2022-08-23T00:00:00"/>
        <d v="2022-08-31T00:00:00"/>
        <d v="2022-09-07T00:00:00"/>
        <d v="2022-09-16T00:00:00"/>
        <d v="2022-09-29T00:00:00"/>
        <d v="2022-10-04T00:00:00"/>
        <d v="2022-10-10T00:00:00"/>
        <d v="2022-10-14T00:00:00"/>
        <d v="2022-11-01T00:00:00"/>
        <d v="2022-11-03T00:00:00"/>
        <d v="2022-11-23T00:00:00"/>
        <d v="2022-12-07T00:00:00"/>
        <d v="2022-12-09T00:00:00"/>
        <d v="2023-06-14T00:00:00"/>
        <d v="2023-07-21T00:00:00"/>
        <d v="2023-08-25T00:00:00"/>
        <d v="2023-09-28T00:00:00"/>
        <d v="2023-10-25T00:00:00"/>
        <d v="2023-11-25T00:00:00"/>
        <d v="2024-04-22T00:00:00"/>
        <d v="2024-05-24T00:00:00"/>
        <d v="2024-06-27T00:00:00"/>
        <d v="2024-07-24T00:00:00"/>
        <d v="2024-08-27T00:00:00"/>
        <d v="2024-10-04T00:00:00"/>
        <d v="2024-10-25T00:00:00"/>
        <s v="02/01/2025"/>
        <s v="03/01/2025"/>
        <s v="07/01/2025"/>
        <s v="08/01/2025"/>
        <s v="10/01/2025"/>
        <s v="11/01/2025"/>
        <s v="15/01/2025"/>
        <s v="23/01/2025"/>
        <s v="25/01/2025"/>
        <s v="24/01/2025"/>
        <s v="31/01/2025"/>
        <s v="05/03/2025"/>
        <s v="06/03/2025"/>
        <s v="07/03/2025"/>
        <s v="18/03/2025"/>
        <s v="22/03/2025"/>
        <s v="27/03/2025"/>
        <s v="28/03/2025"/>
        <s v="31/03/2025"/>
        <s v="12/12/2024"/>
        <s v="13/12/2024"/>
        <s v="16/12/2024"/>
        <s v="17/12/2024"/>
        <s v="22/12/2024"/>
        <s v="24/12/2024"/>
        <s v="31/12/2024"/>
        <s v="27/11/2024"/>
        <s v="05/02/2025"/>
        <s v="08/02/2025"/>
        <s v="13/02/2025"/>
        <s v="14/02/2025"/>
        <s v="15/02/2025"/>
        <s v="20/02/2025"/>
        <s v="21/02/2025"/>
        <s v="27/02/2025"/>
        <s v="24/02/2025"/>
        <s v="28/02/2025"/>
        <s v="01/04/2025"/>
        <s v="05/04/2025"/>
        <s v="08/04/2025"/>
        <s v="16/04/2025"/>
        <s v="17/04/2025"/>
        <s v="19/04/2025"/>
        <s v="22/04/2025"/>
        <s v="23/04/2025"/>
        <s v="24/04/2025"/>
        <s v="28/04/2025"/>
        <s v="29/04/2025"/>
        <s v="30/04/2025"/>
        <s v="03/05/2025"/>
        <s v="08/05/2025"/>
        <s v="17/05/2025"/>
        <s v="20/05/2025"/>
        <s v="22/05/2025"/>
        <s v="23/05/2025"/>
        <s v="30/05/2025"/>
        <s v="31/05/2025"/>
        <s v="03/06/2025"/>
        <s v="06/06/2025"/>
        <s v="10/06/2025"/>
        <s v="11/06/2025"/>
        <s v="12/06/2025"/>
        <s v="17/06/2025"/>
        <s v="19/06/2025"/>
        <s v="25/06/2025"/>
        <s v="26/06/2025"/>
        <s v="30/06/2025"/>
        <s v="01/07/2025"/>
        <s v="02/07/2025"/>
        <s v="03/07/2025"/>
        <s v="04/07/2025"/>
        <s v="08/07/2025"/>
        <s v="12/07/2025"/>
        <s v="14/07/2025"/>
        <s v="18/07/2025"/>
        <s v="22/07/2025"/>
        <s v="30/07/2025"/>
        <s v="31/07/2025"/>
        <s v="01/08/2025"/>
        <s v="07/08/2025"/>
        <s v="08/08/2025"/>
        <s v="09/08/2025"/>
        <s v="12/08/2025"/>
        <s v="14/08/2025"/>
        <s v="15/08/2025"/>
        <s v="16/08/2025"/>
        <s v="20/08/2025"/>
        <s v="21/08/2025"/>
        <s v="23/08/2025"/>
        <s v="22/08/2025"/>
        <s v="27/08/2025"/>
        <s v="29/08/2025"/>
        <s v="30/08/2025"/>
        <s v="31/08/2025"/>
        <s v="14/01/2025"/>
        <s v="30/09/2025"/>
        <s v="03/09/2025"/>
        <s v="09/09/2025"/>
        <s v="08/09/2025"/>
        <s v="04/09/2025"/>
        <s v="10/09/2025"/>
        <s v="11/09/2025"/>
        <s v="13/09/2025"/>
        <s v="16/09/2025"/>
        <s v="17/09/2025"/>
        <s v="18/09/2025"/>
        <s v="19/09/2025"/>
        <s v="20/09/2025"/>
        <s v="24/09/2025"/>
        <s v="22/09/2025"/>
        <s v="25/09/2025"/>
        <s v="26/09/2025"/>
        <s v="27/09/2025"/>
        <d v="2025-12-09T00:00:00"/>
        <d v="2024-12-02T00:00:00"/>
        <d v="2024-12-30T00:00:00"/>
        <d v="2024-10-31T00:00:00"/>
        <d v="2024-09-30T00:00:00"/>
        <d v="2025-12-01T00:00:00"/>
        <s v="04/11/2025"/>
        <s v="14/11/2025"/>
        <s v="31/10/2025"/>
        <n v="45671"/>
        <n v="45759"/>
        <d v="2025-01-28T00:00:00"/>
        <d v="2025-08-17T00:00:00"/>
        <d v="2025-09-07T00:00:00"/>
        <d v="2025-09-14T00:00:00"/>
        <d v="2025-09-21T00:00:00"/>
        <d v="2025-10-05T00:00:00"/>
        <d v="2025-10-12T00:00:00"/>
        <d v="2025-11-23T00:00:00"/>
        <d v="2025-11-02T00:00:00"/>
        <d v="2025-11-16T00:00:00"/>
        <d v="2025-01-31T00:00:00"/>
        <d v="2025-04-30T00:00:00"/>
        <s v="31/09/2025" u="1"/>
        <n v="45663" u="1"/>
        <n v="45702" u="1"/>
        <s v="readymart004" u="1"/>
        <s v="BH2339331" u="1"/>
      </sharedItems>
    </cacheField>
    <cacheField name="Số chứng từ" numFmtId="0">
      <sharedItems containsDate="1" containsBlank="1" containsMixedTypes="1" minDate="2025-01-02T00:00:00" maxDate="2025-01-03T00:00:00" count="3297">
        <s v="BH2319821"/>
        <s v="BH2321107"/>
        <s v="BH2321894"/>
        <s v="BH2322525"/>
        <s v="BH2323547"/>
        <s v="BH2324798"/>
        <s v="BH2326189"/>
        <s v="BH2328633"/>
        <s v="BH2359779"/>
        <s v="BH2360792"/>
        <s v="BH2364134"/>
        <s v="BH2368302"/>
        <s v="HBTL25012063"/>
        <s v="BH2324674"/>
        <m/>
        <s v="BH2319530"/>
        <s v="BH2319855"/>
        <s v="HBTL25010027"/>
        <s v="BH2320266"/>
        <s v="BH2320708"/>
        <s v="HBTL25010248"/>
        <s v="HBTL25010524"/>
        <s v="BH2321218"/>
        <s v="HBTL25010523"/>
        <s v="BH2321229"/>
        <s v="HBTL25010522"/>
        <s v="BH2321604"/>
        <s v="HBTL25010572"/>
        <s v="HBTL25010713"/>
        <s v="BH2322000"/>
        <s v="BH2322095"/>
        <s v="BH2322096"/>
        <s v="BH2322097"/>
        <s v="HBTL25010909"/>
        <s v="HBTL25010938"/>
        <s v="BH2322533"/>
        <s v="BH2322876"/>
        <s v="HBTL25011150"/>
        <s v="BH2322967"/>
        <s v="HBTL25011151"/>
        <s v="HBTL25011280"/>
        <s v="BH2323217"/>
        <s v="HBTL25011340"/>
        <s v="BH2323427"/>
        <s v="BH2323820"/>
        <s v="BH2323821"/>
        <s v="HBTL25011665"/>
        <s v="BH2324077"/>
        <s v="HBTL25011664"/>
        <s v="BH2324654"/>
        <s v="BH2324760"/>
        <s v="HBTL25012102"/>
        <s v="HBTL25012103"/>
        <s v="NVK2502/192"/>
        <s v="BH2325371"/>
        <s v="HBTL25012084"/>
        <s v="BH2325474"/>
        <s v="NVK2502/193"/>
        <s v="BTLHN2304/114"/>
        <s v="BH2329210"/>
        <s v="HBTL2508000056"/>
        <s v="NVK2502/204"/>
        <s v="HN/HT2025090078"/>
        <s v="BH2361835"/>
        <s v="BH2321130"/>
        <s v="BH2321468"/>
        <s v="BH2321972"/>
        <s v="BH2322049"/>
        <s v="BH2322187"/>
        <s v="HBTL25010941"/>
        <s v="BH2322837"/>
        <s v="BH2323092"/>
        <s v="BH2323978"/>
        <s v="HBTL25011695"/>
        <s v="BH2325351"/>
        <s v="BH2325681"/>
        <s v="BTLHN2304/105"/>
        <s v="BH2332078"/>
        <s v="BTLHN1509/106"/>
        <s v="BH2321745"/>
        <s v="BH2320190"/>
        <s v="BH2324399"/>
        <s v="BH2325120"/>
        <s v="BH2325919"/>
        <s v="BH2326156"/>
        <s v="HBTL2311/4271"/>
        <s v="BTLHN2304/133"/>
        <s v="HBTL25010177"/>
        <s v="BH2365038"/>
        <s v="BH2367892"/>
        <s v="BH2320210"/>
        <s v="BH2321241"/>
        <s v="HBTL25010726"/>
        <s v="PT2503/0062"/>
        <s v="HBTL25011491"/>
        <s v="BH2324530"/>
        <s v="BH2320959"/>
        <s v="BH2321495"/>
        <s v="BH2324262"/>
        <s v="HBTL25011697"/>
        <s v="BH2324913"/>
        <s v="BH2325575"/>
        <s v="BH2326329"/>
        <s v="BH2326477"/>
        <s v="BH2331212"/>
        <s v="BH2358937"/>
        <s v="BH2365197"/>
        <s v="BH2319582"/>
        <s v="BH2320009"/>
        <s v="BH2320756"/>
        <s v="BH2320956"/>
        <s v="BH2321501"/>
        <s v="BH2322094"/>
        <s v="BH2323023"/>
        <s v="BH2323643"/>
        <s v="BH2324266"/>
        <s v="BH2325180"/>
        <s v="BH2325679"/>
        <s v="BH2327600"/>
        <s v="BH2329122"/>
        <s v="BH2363299"/>
        <s v="BH2368203"/>
        <s v="BH2325635"/>
        <s v="BH2321623"/>
        <s v="BH2324359"/>
        <s v="BH2324603"/>
        <s v="BH2324879"/>
        <s v="BH2325181"/>
        <s v="BH2325587"/>
        <s v="BH2326037"/>
        <s v="BH2326489"/>
        <s v="BH2330452"/>
        <s v="BH2359169"/>
        <s v="BH2360926"/>
        <s v="BH2366955"/>
        <s v="HN/HT12112502"/>
        <s v="BH2319603"/>
        <s v="BH2320373"/>
        <s v="BH2322871"/>
        <s v="BH2328699"/>
        <s v="HBTL2508001769"/>
        <s v="BH2330451"/>
        <s v="BH2368305"/>
        <s v="BH20259702"/>
        <s v="BH2359245"/>
        <s v="BH2362489"/>
        <s v="BH2365301"/>
        <s v="BH2367809"/>
        <s v="BH2319862"/>
        <s v="9105873459"/>
        <s v="BH2322849"/>
        <s v="BH2323201"/>
        <s v="BH2323616"/>
        <s v="HBTL25011489"/>
        <s v="HBTL25011680"/>
        <s v="BH2324907"/>
        <s v="BH2325545"/>
        <s v="BH2326467"/>
        <s v="BTLHN2304/124"/>
        <s v="BTLHN2304/127"/>
        <s v="BH2331207"/>
        <s v="BH2360307"/>
        <s v="BH2362831"/>
        <s v="BH2365182"/>
        <s v="BH2366905"/>
        <s v="BH2368593"/>
        <s v="BH2323918"/>
        <s v="BH2324906"/>
        <s v="BH2325544"/>
        <s v="BH2326466"/>
        <s v="BH2331205"/>
        <s v="BH2360308"/>
        <s v="BTLHN2304/126"/>
        <s v="BH2362830"/>
        <s v="HN/HT27102503"/>
        <s v="BH2365181"/>
        <s v="BH2366906"/>
        <s v="BH2350661"/>
        <s v="BH2350991"/>
        <s v="BH2352204"/>
        <s v="BH2353533"/>
        <s v="BH2354758"/>
        <s v="BH2357230"/>
        <s v="BH20250497"/>
        <s v="BH2319598"/>
        <s v="BH2320196"/>
        <s v="BH2320432"/>
        <s v="BH2320559"/>
        <s v="BH2321059"/>
        <s v="BH2321237"/>
        <s v="BH2321547"/>
        <s v="HBTL25010711"/>
        <s v="BH2322145"/>
        <s v="BH2322352"/>
        <s v="BH2322846"/>
        <s v="BH2323200"/>
        <s v="BH2323615"/>
        <s v="BH2324905"/>
        <s v="BH2325543"/>
        <s v="BH2326465"/>
        <s v="BTLHN2304/125"/>
        <s v="BH2331204"/>
        <s v="BH2360309"/>
        <s v="BH2362821"/>
        <s v="BH2366904"/>
        <s v="BH2368591"/>
        <s v="BH2321491"/>
        <s v="BH2322842"/>
        <s v="BH2323274"/>
        <s v="BH2324053"/>
        <s v="BH2325542"/>
        <s v="BH2326440"/>
        <s v="BH2331296"/>
        <s v="HN/HT041255"/>
        <s v="HN/HT221102"/>
        <s v="HBTL25011320"/>
        <s v="HBTL25012143"/>
        <s v="BH2318385"/>
        <s v="BH2316406"/>
        <s v="BH2319704"/>
        <s v="BH2320617"/>
        <s v="BH2321766"/>
        <s v="BH2323035"/>
        <s v="BH2323373"/>
        <s v="BH2324795"/>
        <s v="BH2330350"/>
        <s v="HBTL25011319"/>
        <s v="BTLHN2304/135"/>
        <s v="BH2359273"/>
        <s v="BH2367733"/>
        <s v="BH2320193"/>
        <s v="BH2320400"/>
        <s v="BH2320558"/>
        <s v="BH2320751"/>
        <s v="BH2320964"/>
        <s v="BH2321516"/>
        <s v="BH2322360"/>
        <s v="HBTL25010553"/>
        <s v="HBTL25010942"/>
        <s v="BH2320752"/>
        <s v="BH2320963"/>
        <s v="HBTL25010552"/>
        <s v="BH2316733"/>
        <s v="BH2320277"/>
        <s v="BH2324599"/>
        <s v="BH2321771"/>
        <s v="BH2322372"/>
        <s v="BH2323282"/>
        <s v="BH2324390"/>
        <s v="BH2325573"/>
        <s v="BH2326475"/>
        <s v="BH2331211"/>
        <s v="BH2362802"/>
        <s v="HN/HT2025090133"/>
        <s v="HBTL25012142"/>
        <s v="HBTL25010703"/>
        <s v="HN/HT22102501"/>
        <s v="BH2320372"/>
        <s v="BH2321239"/>
        <s v="BH2322627"/>
        <s v="HBTL25011679"/>
        <s v="BH2323856"/>
        <s v="BH2324695"/>
        <s v="BH2359074"/>
        <s v="BH2319045"/>
        <s v="HN/HT2025090298"/>
        <s v="HN/HT011125"/>
        <s v="BH2319435"/>
        <s v="BH2315295"/>
        <s v="HBTL2311/4266"/>
        <s v="BH2318791"/>
        <s v="BH2319350"/>
        <s v="BH2320628"/>
        <s v="BH2321400"/>
        <s v="BH2322339"/>
        <s v="HBTL25011490"/>
        <s v="BH2323957"/>
        <s v="HBTL2508001765"/>
        <s v="BH2319127"/>
        <s v="HBTL2311/4272"/>
        <s v="BH2320627"/>
        <s v="BH2321399"/>
        <s v="HBTL25010706"/>
        <s v="HBTL25010914"/>
        <s v="BH2322340"/>
        <s v="BH2323973"/>
        <s v="BH2324902"/>
        <s v="HBTL2508001771"/>
        <s v="BH2319179"/>
        <s v="BH2319532"/>
        <s v="BH2320462"/>
        <s v="BH2321240"/>
        <s v="HBTL25010709"/>
        <s v="BH2322839"/>
        <s v="BH2323405"/>
        <s v="BH2324070"/>
        <s v="BH2324824"/>
        <s v="BH2325516"/>
        <s v="BH2325991"/>
        <s v="BH2328500"/>
        <s v="BH2331128"/>
        <s v="HN/HT2025090145"/>
        <s v="BH2360467"/>
        <s v="BH2340256"/>
        <s v="BH2341520"/>
        <s v="BH2345044"/>
        <s v="BH2351667"/>
        <s v="BH2362391"/>
        <s v="BH2323790"/>
        <s v="BH2324571"/>
        <s v="BH2325285"/>
        <s v="BH2325621"/>
        <s v="BH2325764"/>
        <s v="BH2326059"/>
        <s v="BH2326437"/>
        <s v="BH2327175"/>
        <s v="BH2328788"/>
        <s v="BH2330840"/>
        <s v="BH20260149"/>
        <s v="BH2359525"/>
        <s v="BH2365703"/>
        <s v="BH2368503"/>
        <s v="BH2324184"/>
        <s v="BH2324996"/>
        <s v="BH2325931"/>
        <s v="BH2330081"/>
        <s v="BH20259431"/>
        <s v="HBTL2508001772"/>
        <s v="BH2319533"/>
        <s v="BH2319942"/>
        <s v="BH2320842"/>
        <s v="BH2321398"/>
        <s v="HBTL25010710"/>
        <s v="BH2322402"/>
        <s v="BH2322840"/>
        <s v="BH2323757"/>
        <s v="HBTL25011682"/>
        <s v="BH2325059"/>
        <s v="BH2325717"/>
        <s v="HN/HT2025090295"/>
        <s v="BH2361845"/>
        <s v="HN/HT27102504"/>
        <s v="BH2321960"/>
        <s v="BH2332113"/>
        <s v="HN/HT2025090144"/>
        <s v="BH2366668"/>
        <s v="BH2320957"/>
        <s v="BH2321484"/>
        <s v="BH2322847"/>
        <s v="BH2323614"/>
        <s v="BH2323953"/>
        <s v="BH2324910"/>
        <s v="BH2325572"/>
        <s v="BH2326080"/>
        <s v="BH2326478"/>
        <s v="BH2327601"/>
        <s v="BH2331209"/>
        <s v="BH2360313"/>
        <s v="HBTL25011152"/>
        <s v="HBTL25011678"/>
        <s v="HBTL25012062"/>
        <s v="HBTL25012088"/>
        <s v="BH2365196"/>
        <s v="BH2367179"/>
        <s v="BH2339331"/>
        <s v="BH2342685"/>
        <s v="BH2346934"/>
        <s v="BH2349791"/>
        <s v="BH2352625"/>
        <s v="BH2356494"/>
        <s v="BH2359259"/>
        <s v="BH/207/20251340"/>
        <s v="BH2372549"/>
        <s v="BH2375544"/>
        <s v="BH2321108"/>
        <s v="BH2322530"/>
        <s v="BH2325110"/>
        <s v="BH2326098"/>
        <s v="BH2328789"/>
        <s v="HN/HT22102502"/>
        <s v="BH2362683"/>
        <s v="BH2321633"/>
        <s v="BH2326330"/>
        <s v="BH2320010"/>
        <s v="BH2320819"/>
        <s v="BH2322068"/>
        <s v="BH2323723"/>
        <s v="BH2326043"/>
        <s v="BH2327567"/>
        <s v="BH2330163"/>
        <s v="BH20259918"/>
        <s v="BH2320008"/>
        <s v="BH2320707"/>
        <s v="BH2321821"/>
        <s v="BH2323034"/>
        <s v="BH2323724"/>
        <s v="BH2325060"/>
        <s v="BH2326039"/>
        <s v="BH2328709"/>
        <s v="BH2330162"/>
        <s v="BH2362074"/>
        <s v="HBTL25010030"/>
        <s v="HBTL25010224"/>
        <s v="HBTL25011265"/>
        <s v="HBTL25012546"/>
        <s v="HBTL25012945"/>
        <s v="HBTL25012547"/>
        <s v="HBTL25010225"/>
        <s v="HBTL2508001779"/>
        <s v="HN/HT2025090297"/>
        <s v="HN/HT2025090296"/>
        <s v="BH2320934"/>
        <s v="BH2321596"/>
        <s v="BH2322418"/>
        <s v="BH2324531"/>
        <s v="BH2325920"/>
        <s v="HBTL25010704"/>
        <s v="HBTL25010705"/>
        <s v="BH2315767"/>
        <s v="BH2318387"/>
        <s v="HBTL25010708"/>
        <s v="BTLHN2304/107"/>
        <s v="HBTL25012144"/>
        <s v="HN/HTBH2325920"/>
        <s v="BH2319856"/>
        <s v="BH2321170"/>
        <s v="BH2322011"/>
        <s v="BH2322417"/>
        <s v="BH2323080"/>
        <s v="BH2323680"/>
        <s v="BH2324263"/>
        <s v="BH2324639"/>
        <s v="BH2325216"/>
        <s v="BH2325922"/>
        <s v="BH2328805"/>
        <s v="BH2331148"/>
        <s v="BH2359271"/>
        <s v="BH2361603"/>
        <s v="HBTL25010944"/>
        <s v="HBTL25011267"/>
        <s v="HBTL25011592"/>
        <s v="HBTL25012087"/>
        <s v="HBTL2508001768"/>
        <s v="BTLHN2304/140"/>
        <s v="HBTL2311/4268"/>
        <s v="BH2317661"/>
        <s v="BH2319126"/>
        <s v="HN/HTBH2331148"/>
        <s v="BH2358756"/>
        <s v="BH2365310"/>
        <s v="BH2324475"/>
        <s v="BH2324833"/>
        <s v="BH2325773"/>
        <s v="BH2326198"/>
        <s v="BH2330368"/>
        <s v="BH2364647"/>
        <s v="BH2321292"/>
        <s v="BH2322830"/>
        <s v="BH2325021"/>
        <s v="HBTL25012075"/>
        <s v="BH2326332"/>
        <s v="HN/HT17102502"/>
        <s v="BH2331123"/>
        <s v="HN/HTPK0154"/>
        <s v="BH2361034"/>
        <s v="BH2362855"/>
        <s v="HN/HT28102502"/>
        <s v="HN/HT28102501"/>
        <s v="BH2368978"/>
        <s v="BH2331126"/>
        <s v="BH2358749"/>
        <s v="BH2368977"/>
        <s v="BH2319726"/>
        <s v="BH2320555"/>
        <s v="BH2321135"/>
        <s v="BH2324398"/>
        <s v="BH2320052"/>
        <s v="BH2322532"/>
        <s v="BH2323223"/>
        <s v="BH2323742"/>
        <s v="BH2323931"/>
        <s v="BH2324470"/>
        <s v="BH2325109"/>
        <s v="BH2326285"/>
        <s v="BH2329560"/>
        <s v="BH2359968"/>
        <s v="HN/HT2025090134"/>
        <s v="BTLHN2304/103"/>
        <s v="HBTL2508001766"/>
        <s v="HBTL25010029"/>
        <s v="BH2318583"/>
        <s v="BH2363797"/>
        <s v="BH2318718"/>
        <s v="BH2320209"/>
        <s v="BH2320623"/>
        <s v="BH2321275"/>
        <s v="BH2322529"/>
        <s v="BH2322829"/>
        <s v="BH2324358"/>
        <s v="BH2325715"/>
        <s v="BH2326042"/>
        <s v="BH2331564"/>
        <s v="BH2359084"/>
        <s v="HN/HT2025090292"/>
        <s v="HN/HT2025090293"/>
        <s v="HN/HT2025090294"/>
        <s v="HN/HT03112505"/>
        <s v="HN/HT03112504"/>
        <s v="BH2365433"/>
        <s v="BH2319378"/>
        <s v="BH2317920"/>
        <s v="BH2320297"/>
        <s v="BH2321228"/>
        <s v="BH2321962"/>
        <s v="BH2322715"/>
        <s v="BH2323229"/>
        <s v="BH2324468"/>
        <s v="BH2325108"/>
        <s v="BH2326056"/>
        <s v="BH2328756"/>
        <s v="BH20259437"/>
        <s v="BH2363192"/>
        <s v="HBTL25011266"/>
        <s v="HBTL25012545"/>
        <s v="HBTL25012544"/>
        <s v="HN/HT2025090291"/>
        <s v="HN/HT15112501"/>
        <s v="BH2365769"/>
        <s v="BH2321127"/>
        <s v="BH2318057"/>
        <s v="BH2320146"/>
        <s v="BH2320629"/>
        <s v="HBTL25010707"/>
        <s v="BH2322338"/>
        <s v="HBTL25010943"/>
        <s v="BH2324049"/>
        <s v="BH2325129"/>
        <s v="BH2325689"/>
        <s v="HBTL25012141"/>
        <s v="BH2327349"/>
        <s v="HBTL25012944"/>
        <s v="BH2330082"/>
        <s v="HBTL2508001767"/>
        <s v="BH2331125"/>
        <s v="BTLHN2304/138"/>
        <s v="BH20259439"/>
        <s v="BH2359557"/>
        <s v="BH2363483"/>
        <s v="BH2366669"/>
        <s v="HN/HT12112503"/>
        <s v="BH2369037"/>
        <s v="BH2317276"/>
        <s v="BH2319434."/>
        <s v="BH2321601"/>
        <s v="HBTL25010725"/>
        <s v="BH2324214"/>
        <s v="HBTL25011696"/>
        <s v="BH2325386"/>
        <s v="BTLHN2304/106"/>
        <s v="BH2327585"/>
        <s v="BH2328793"/>
        <s v="BTLHN2304/134"/>
        <s v="BH2332112"/>
        <s v="HN/HT2025090143"/>
        <s v="BH2360948"/>
        <s v="BH2367643"/>
        <s v="BH2319534"/>
        <s v="BH2321390"/>
        <s v="HBTL25010724"/>
        <s v="BH2322133"/>
        <s v="BH2326157"/>
        <s v="BTLHN2304/104"/>
        <s v="BH2339748"/>
        <s v="BH2340667"/>
        <s v="BH2341368"/>
        <s v="BH2342059"/>
        <s v="BH2344387"/>
        <s v="BH2345714"/>
        <s v="BH2346951"/>
        <s v="BH2347886"/>
        <s v="BH2348383"/>
        <s v="BH2349933"/>
        <s v="BH2351819"/>
        <s v="BH2353231"/>
        <s v="BH2354747"/>
        <s v="BH2356044"/>
        <s v="BH2357152"/>
        <s v="BH2373473"/>
        <s v="BH2318748"/>
        <s v="BH2321238"/>
        <s v="BH2322626"/>
        <s v="BH2323859"/>
        <s v="HBTL25012064"/>
        <s v="BH2319125"/>
        <s v="BH2320746"/>
        <s v="BH2323221"/>
        <s v="BH2325465"/>
        <s v="BH2331131"/>
        <s v="BTLHN2304/139"/>
        <s v="BH2332109"/>
        <s v="BH2363114"/>
        <s v="BH2367187"/>
        <s v="BH2319380"/>
        <s v="BH2322092"/>
        <s v="BH2323632"/>
        <s v="BH2326190"/>
        <s v="BH2329208"/>
        <s v="BH2504/03680"/>
        <s v="BH2364387"/>
        <s v="BH2318058"/>
        <s v="HBTL2311/4270"/>
        <s v="BH2319370"/>
        <s v="BH2320281"/>
        <s v="BH2321448"/>
        <s v="HBTL25010915"/>
        <s v="BH2330504"/>
        <s v="BH2320339"/>
        <s v="BH2322012"/>
        <s v="BH2323079"/>
        <s v="BH2324176"/>
        <s v="BH2506/02535"/>
        <s v="BH2326438"/>
        <s v="BH2331945"/>
        <s v="BH2362138"/>
        <s v="BH2320187"/>
        <s v="BH2318393"/>
        <s v="BH2317253"/>
        <s v="BH2321562"/>
        <s v="BH2324017"/>
        <s v="BH2325464"/>
        <s v="BH2328294"/>
        <s v="BH2331129"/>
        <s v="BH2361541"/>
        <s v="BH2363783"/>
        <s v="HN/HT05112503"/>
        <s v="HN/HT05112502"/>
        <s v="BH2367188"/>
        <s v="BH2320195"/>
        <s v="BH2319303"/>
        <s v="BH2321822"/>
        <s v="HBTL25011318"/>
        <s v="BH2319863"/>
        <s v="HBTL25010558"/>
        <s v="BH2322031"/>
        <s v="BH2324662"/>
        <s v="BH2325514"/>
        <s v="HN/HT2025090142"/>
        <s v="BH2330453"/>
        <s v="BH2361155"/>
        <s v="BH2330450"/>
        <s v="BH2364649"/>
        <s v="BH2369038"/>
        <s v="BH2319477"/>
        <s v="BH2319453."/>
        <s v="BH2320192"/>
        <s v="BH2320279"/>
        <s v="BH2320341"/>
        <s v="BH2320401"/>
        <s v="BH2320414"/>
        <s v="BH2320418"/>
        <s v="BH2320426"/>
        <s v="BH2320433"/>
        <s v="BH2320434"/>
        <s v="BH2320436"/>
        <s v="BH2320847"/>
        <s v="BH2320697"/>
        <s v="BH2503/00554"/>
        <s v="BH2503/00555"/>
        <s v="BH2503/00556"/>
        <s v="BH2503/01444"/>
        <s v="BH2322181"/>
        <s v="BH2322427"/>
        <s v="BH2322613"/>
        <s v="BH2322832"/>
        <s v="BH2323040"/>
        <s v="BH2323228"/>
        <s v="BH2323606"/>
        <s v="BH2323611"/>
        <s v="BH2324038"/>
        <s v="BH2324113"/>
        <s v="BH2325441"/>
        <s v="BH2325680"/>
        <s v="BH2326040"/>
        <s v="BH2327167"/>
        <s v="BH2329724"/>
        <s v="BH2330226"/>
        <s v="BH2358279"/>
        <s v="BH202509875"/>
        <s v="BH2360566"/>
        <s v="BH2365484"/>
        <s v="BH2339450"/>
        <s v="BH2339518"/>
        <s v="BH2339617"/>
        <s v="BH2340002"/>
        <s v="BH2339831"/>
        <s v="BH2339915"/>
        <s v="BH2340000"/>
        <s v="BH2340169"/>
        <s v="BH2340420"/>
        <s v="BH2340502"/>
        <s v="BH2340558"/>
        <s v="BH2340636"/>
        <s v="BH2340638"/>
        <s v="BH2340665"/>
        <s v="BH2340666"/>
        <s v="BH2340785"/>
        <s v="BH2340795"/>
        <s v="BH2340796"/>
        <s v="BH2340899"/>
        <s v="BH2340903"/>
        <s v="BH2341181"/>
        <s v="BH2341263"/>
        <s v="BH2341295"/>
        <s v="BH2341507"/>
        <s v="BH2341522"/>
        <s v="BH2341743"/>
        <s v="BH2341774"/>
        <s v="BH2342145"/>
        <s v="BH2342324"/>
        <s v="BH2343054"/>
        <s v="BH2343415"/>
        <s v="BH2343412"/>
        <s v="BH2343714"/>
        <s v="BH2343853"/>
        <s v="BH2344499"/>
        <s v="BH2344996"/>
        <s v="BH2345299"/>
        <s v="BH2345720"/>
        <s v="BH2345916"/>
        <s v="BH2346500"/>
        <s v="BH2346544"/>
        <s v="BH2346965"/>
        <s v="BH2346966"/>
        <s v="BH2347646"/>
        <s v="BH2348040"/>
        <s v="BH2348701"/>
        <s v="BH2349004"/>
        <s v="BH2349164"/>
        <s v="BH2349926"/>
        <s v="BH2350176"/>
        <s v="BH2350902"/>
        <s v="BH2351029"/>
        <s v="BH2351099"/>
        <s v="BH2351276"/>
        <s v="BH2351828"/>
        <s v="BH2351829"/>
        <s v="BH2352191"/>
        <s v="BH2352879"/>
        <s v="BH2352880"/>
        <s v="BH2352570"/>
        <s v="BH2354465"/>
        <s v="BH2354695"/>
        <s v="BH2354782"/>
        <s v="BH2354823"/>
        <s v="BH2355261"/>
        <s v="BH2355754"/>
        <s v="BH2355880"/>
        <s v="BH2355881"/>
        <s v="BH2356082"/>
        <s v="BH2356303"/>
        <s v="BH2356521"/>
        <s v="BH2356631"/>
        <s v="BH2356742"/>
        <s v="BH2357335"/>
        <s v="BH2357082"/>
        <s v="BH2357348"/>
        <s v="BH2357553"/>
        <s v="BH2357649"/>
        <s v="BH2358836"/>
        <s v="BH2359155"/>
        <s v="BH2359210"/>
        <s v="BH20250509"/>
        <s v="BH20250541"/>
        <s v="BH20250643"/>
        <s v="BH2025091066"/>
        <s v="BH/207/202752"/>
        <s v="BH/207/2025392"/>
        <s v="BH/207/2025709"/>
        <s v="BH/207/2025779"/>
        <s v="BH/207/2025783"/>
        <s v="BH/207/2025784"/>
        <s v="BH/207/2025904"/>
        <s v="BH/207/20251516"/>
        <s v="BH/207/20251568"/>
        <s v="BH/207/20251575"/>
        <s v="BH/207/20251578"/>
        <s v="BH2370461"/>
        <s v="BH2370506"/>
        <s v="BH2370507"/>
        <s v="BH2370559"/>
        <s v="BH2370651"/>
        <s v="BH2372296"/>
        <s v="BH2372299"/>
        <s v="BH2372401"/>
        <s v="BH2372461"/>
        <s v="BH2373413"/>
        <s v="BH2373414"/>
        <s v="BH2373501"/>
        <s v="BH2373351"/>
        <s v="BH2373373"/>
        <s v="BH2373592"/>
        <s v="BH2373417"/>
        <s v="BH2374245"/>
        <s v="BH2319468"/>
        <s v="BH2319469"/>
        <s v="HBTL2311/4274"/>
        <s v="BH2319722"/>
        <s v="BH2319723"/>
        <s v="BH2320137"/>
        <s v="BH2320138"/>
        <s v="BH2320139"/>
        <s v="HBTL25010380"/>
        <s v="HBTL25010740"/>
        <s v="HBTL25010908"/>
        <s v="BH2320662"/>
        <s v="HBTL25010739"/>
        <s v="BH2321103"/>
        <s v="BH2321225"/>
        <s v="BH2321226"/>
        <s v="HBTL25010519"/>
        <s v="HBTL25010528"/>
        <s v="HBTL25010741"/>
        <s v="HBTL25010559"/>
        <s v="BH2321609"/>
        <s v="BH2321611"/>
        <s v="BH2321612"/>
        <s v="BH2321892"/>
        <s v="HBTL25010730"/>
        <s v="HBTL25010743"/>
        <s v="BH2322130"/>
        <s v="BH2322131"/>
        <s v="BH2322156"/>
        <s v="HBTL25011138"/>
        <s v="BH2322475"/>
        <s v="BH2322476"/>
        <s v="BH2322477"/>
        <s v="BH2322491"/>
        <s v="BH2322749"/>
        <s v="BH2322751"/>
        <s v="BH2322752"/>
        <s v="BH2322753"/>
        <s v="HBTL25011146"/>
        <s v="BH2322963"/>
        <s v="BH2322964"/>
        <s v="BH2322965"/>
        <s v="BH2322966"/>
        <s v="HBTL25011276"/>
        <s v="BH2323394"/>
        <s v="BH2323395"/>
        <s v="BH2323396"/>
        <s v="BH2323397"/>
        <s v="BH2323700"/>
        <s v="BH2323701"/>
        <s v="BH2323702"/>
        <s v="BH2323703"/>
        <s v="BH2323946"/>
        <s v="BH2323947"/>
        <s v="BH2323948"/>
        <s v="BH2323949"/>
        <s v="BH2323950"/>
        <s v="HBTL25011739"/>
        <s v="BH2324631"/>
        <s v="BH2324632"/>
        <s v="BH2324633"/>
        <s v="BH2324634"/>
        <s v="HBTL25010940"/>
        <s v="BH2324837"/>
        <s v="BH2324838"/>
        <s v="BH2324839"/>
        <s v="BH2324840"/>
        <s v="BH2324841"/>
        <s v="HBTL25011063"/>
        <s v="BH2325070"/>
        <s v="BH2325321"/>
        <s v="BH2325322"/>
        <s v="BH2325323"/>
        <s v="HBTL25012081"/>
        <s v="HBTL25012082"/>
        <s v="BH2325600"/>
        <s v="BH2325601"/>
        <s v="BH2325602"/>
        <s v="BH2325603"/>
        <s v="BTLHN2304/086"/>
        <s v="BH2325886"/>
        <s v="BH2325887"/>
        <s v="BH2325888"/>
        <s v="BTLHN2304/087"/>
        <s v="NVK2502/197"/>
        <s v="NVK2502/198"/>
        <s v="BH2326119"/>
        <s v="BTLHN2304/112"/>
        <s v="BH2326336"/>
        <s v="BH2326337"/>
        <s v="BH2326338"/>
        <s v="BTLHN2304/111"/>
        <s v="BH2328443"/>
        <s v="BH2330144"/>
        <s v="BH2330145"/>
        <s v="NVK2502/206"/>
        <s v="BH2330174"/>
        <s v="HN/HT2025090025"/>
        <s v="HN/HT2025090026"/>
        <s v="HN/HT2025090029"/>
        <s v="HN/HT2025090031"/>
        <s v="BH2331627"/>
        <s v="BH2331628"/>
        <s v="BH2331629"/>
        <s v="BH2358192"/>
        <s v="BH2358193"/>
        <s v="BH2358195"/>
        <s v="BH2358196"/>
        <s v="BH2358198"/>
        <s v="HN/HT2025090092"/>
        <s v="HN/HT2025090120"/>
        <s v="BH202509891"/>
        <s v="BH202509892"/>
        <s v="BH202509893"/>
        <s v="BH2359987"/>
        <s v="BH2359988"/>
        <s v="BH2359989"/>
        <s v="BH2359990"/>
        <s v="BH2359991"/>
        <s v="BH2360880"/>
        <s v="BH2360881"/>
        <s v="BH2360882"/>
        <s v="BH2360883"/>
        <s v="BH2362201"/>
        <s v="BH2362202"/>
        <s v="BH2362204"/>
        <s v="BH2362205"/>
        <s v="BH2363492"/>
        <s v="BH2363494"/>
        <s v="BH2363496"/>
        <s v="BH2363497"/>
        <s v="BH2365042"/>
        <s v="BH2365989"/>
        <s v="BH2365990"/>
        <s v="BH2365992"/>
        <s v="BH2367048"/>
        <s v="BH2367049"/>
        <s v="BH2367050"/>
        <s v="BH2367051"/>
        <s v="BH2368041"/>
        <s v="BH2368043"/>
        <s v="BH2368044"/>
        <s v="BH2368971"/>
        <s v="BH2368972"/>
        <s v="BH2368973"/>
        <s v="BH2368974"/>
        <s v="HN/HT2025090109"/>
        <s v="BH2319467"/>
        <s v="BH2319721"/>
        <s v="BH2320136"/>
        <s v="BH2320661"/>
        <s v="BH2321102"/>
        <s v="BH2321224"/>
        <s v="BH2321610"/>
        <s v="BH2322474"/>
        <s v="BH2322750"/>
        <s v="BH2323393"/>
        <s v="BH2323699"/>
        <s v="BH2323945"/>
        <s v="BH2324630"/>
        <s v="BH2324836"/>
        <s v="BH2325069"/>
        <s v="BH2325320"/>
        <s v="BH2325889"/>
        <s v="BH2326118"/>
        <s v="BH2326335"/>
        <s v="BH2328444"/>
        <s v="BH2329956"/>
        <s v="BH2331626"/>
        <s v="BH2358190"/>
        <s v="BH202509894"/>
        <s v="BH2359986"/>
        <s v="HBTL2311/4265"/>
        <s v="HBTL25010736"/>
        <s v="HBTL25010382"/>
        <s v="HBTL25010735"/>
        <s v="HBTL25010742"/>
        <s v="HBTL25010937"/>
        <s v="HBTL25011149"/>
        <s v="HBTL25012117"/>
        <s v="HBTL25012110"/>
        <s v="HN/HT2025090066"/>
        <s v="NVK2502/205"/>
        <s v="BH2360879"/>
        <s v="BH2362203"/>
        <s v="BH2363493"/>
        <s v="BH2365041"/>
        <s v="BH2365988"/>
        <s v="BH2367047"/>
        <s v="BH2368042"/>
        <s v="BH2368970"/>
        <s v="OPN"/>
        <s v="BH2319541"/>
        <s v="BH2319762"/>
        <s v="BH2320068"/>
        <s v="BH2320212"/>
        <s v="BH2320471"/>
        <s v="BH2320846"/>
        <s v="BH2321174"/>
        <s v="HBTL25010554"/>
        <s v="BH2321402"/>
        <s v="HBTL25010579"/>
        <s v="BH2321736"/>
        <s v="BH2322001"/>
        <s v="BH2322267"/>
        <s v="BH2322748"/>
        <s v="BH2323038"/>
        <s v="BH2323376"/>
        <s v="BH2323631"/>
        <s v="BH2323854"/>
        <s v="BH2324215"/>
        <s v="BH2324473"/>
        <s v="BH2324718"/>
        <s v="BH2324915"/>
        <s v="BH2325146"/>
        <s v="BH2325607"/>
        <s v="BTLHN2304/088"/>
        <s v="BH2326067"/>
        <s v="BH2326813"/>
        <s v="BTLHN2304/113"/>
        <s v="BH2328501"/>
        <s v="BH2330337"/>
        <s v="BH2358645"/>
        <s v="BH20259438"/>
        <s v="BH2359838"/>
        <s v="BH2360435"/>
        <s v="BH2360797"/>
        <s v="BH2360798"/>
        <s v="BH2362440"/>
        <s v="BH2363705"/>
        <s v="BH2365589"/>
        <s v="BH2366703"/>
        <s v="BH2367735"/>
        <s v="BH2368648"/>
        <s v="BH2369981"/>
        <s v="BH2319462"/>
        <s v="BH2319566"/>
        <s v="BH2319545"/>
        <s v="HBTL25010142"/>
        <s v="BH2319718"/>
        <s v="BH2319717"/>
        <s v="BH2319788"/>
        <s v="HBTL25010141"/>
        <s v="BH2320037"/>
        <s v="BH2320132"/>
        <s v="BH2320131"/>
        <s v="BH2320130"/>
        <s v="BH2320129"/>
        <s v="BH2320262"/>
        <s v="BH2320200"/>
        <s v="BH2320370"/>
        <s v="BH2320416"/>
        <s v="BH2320420"/>
        <s v="BH2320618"/>
        <s v="BH2320779"/>
        <s v="BH2320883"/>
        <s v="BH2321049"/>
        <s v="HBTL25010253"/>
        <s v="BH2321062"/>
        <s v="BH2321192"/>
        <s v="BH2321215"/>
        <s v="BH2321200"/>
        <s v="BH2321328"/>
        <s v="BH2321396"/>
        <s v="BH2321395"/>
        <s v="BH2321737"/>
        <s v="BH2321728"/>
        <s v="BH2321727"/>
        <s v="BH2321767"/>
        <s v="BH2322052"/>
        <s v="BH2322050"/>
        <s v="BH2322088"/>
        <s v="BH2322087"/>
        <s v="BH2322086"/>
        <s v="BH2322335"/>
        <s v="BH2322374"/>
        <s v="BH2322351"/>
        <s v="BH2322350"/>
        <s v="BH2322414"/>
        <s v="BH2322531"/>
        <s v="BH2322612"/>
        <s v="BH2322611"/>
        <s v="BH2322610"/>
        <s v="BH2322609"/>
        <s v="BH2322608"/>
        <s v="BH2322607"/>
        <s v="HBTL2508001777"/>
        <s v="HBTL2508001778"/>
        <s v="HBTL2508001776"/>
        <s v="BH2322821"/>
        <s v="BH2322841"/>
        <s v="BH2323192"/>
        <s v="BH2323190"/>
        <s v="BH2323155"/>
        <s v="BH2323198"/>
        <s v="BH2323214"/>
        <s v="BH2323461"/>
        <s v="BH2323460"/>
        <s v="BH2323453"/>
        <s v="BH2323452"/>
        <s v="BH2323649"/>
        <s v="BH2323729"/>
        <s v="HBTL25010551"/>
        <s v="BH2324066"/>
        <s v="BH2324065"/>
        <s v="BH2324064"/>
        <s v="BH2324063"/>
        <s v="BH2324221"/>
        <s v="BH2324256"/>
        <s v="BH2324421"/>
        <s v="BH2324404"/>
        <s v="BH2324403"/>
        <s v="BH2324615"/>
        <s v="BH2324614"/>
        <s v="BH2324611"/>
        <s v="BH2324829"/>
        <s v="BH2324882"/>
        <s v="BH2325051"/>
        <s v="BH2325050"/>
        <s v="BH2325033"/>
        <s v="BH2325029"/>
        <s v="BH2324992"/>
        <s v="HBTL25012291"/>
        <s v="HBTL25012119"/>
        <s v="HBTL25012292"/>
        <s v="HBTL25012121"/>
        <s v="HBTL25012290"/>
        <s v="HBTL25012140"/>
        <s v="HBTL25012120"/>
        <s v="HBTL25012289"/>
        <s v="BH2325166"/>
        <s v="BH2325310"/>
        <s v="BH2325309"/>
        <s v="BH2325308"/>
        <s v="BH2325598"/>
        <s v="BH2325597"/>
        <s v="BH2325586"/>
        <s v="HBTL2508000057"/>
        <s v="HBTL25012293"/>
        <s v="BH2325674"/>
        <s v="HBTL2508000058"/>
        <s v="BH2325918"/>
        <s v="BH2325891"/>
        <s v="HBTL25012135"/>
        <s v="HBTL25012137"/>
        <s v="HBTL25012136"/>
        <s v="HBTL25012139"/>
        <s v="HBTL2508000059"/>
        <s v="BH2325921"/>
        <s v="HBTL25012138"/>
        <s v="BH2326197"/>
        <s v="BH2326333"/>
        <s v="BH2326474"/>
        <s v="BH2326443"/>
        <s v="BH2326499"/>
        <s v="BH2327117"/>
        <s v="BH2327116"/>
        <s v="BTLHN2304/110"/>
        <s v="BH2327548"/>
        <s v="BH2327810"/>
        <s v="BH2328806"/>
        <s v="BH2329559"/>
        <s v="BH2330161"/>
        <s v="BH2330160"/>
        <s v="BH2330200"/>
        <s v="BH2330199"/>
        <s v="BH2330198"/>
        <s v="BH2331127"/>
        <s v="BH2332003"/>
        <s v="BH2332002"/>
        <s v="BH2332036"/>
        <s v="BH20259821"/>
        <s v="BH20260171"/>
        <s v="HN/HT2025090153"/>
        <s v="HN/HT2025090209"/>
        <s v="HN/HT2025090154"/>
        <s v="HN/HT2025090208"/>
        <s v="HN/HT2025090207"/>
        <s v="BH202509884"/>
        <s v="BH2332349"/>
        <s v="BH2359768"/>
        <s v="BH2359767"/>
        <s v="BH2359766"/>
        <s v="BH2359765"/>
        <s v="BH2360466"/>
        <s v="BH2360465"/>
        <s v="BH2361033"/>
        <s v="BH2361032"/>
        <s v="BH2361031"/>
        <s v="BH2365040"/>
        <s v="BH2365039"/>
        <s v="BH2365036"/>
        <s v="BH2369071"/>
        <s v="BH2369069"/>
        <s v="BH2370073"/>
        <s v="BH2366056"/>
        <s v="BH2366057"/>
        <s v="BH2366059"/>
        <s v="BH2370074"/>
        <s v="BH2369070"/>
        <s v="BH2370075"/>
        <s v="BH2365828"/>
        <s v="BH2366865"/>
        <s v="BH2319543"/>
        <s v="BH2319576"/>
        <s v="HBTL2311/4273"/>
        <s v="BH2319699"/>
        <s v="BH2319802"/>
        <s v="BH2320396"/>
        <s v="BH2320718"/>
        <s v="HBTL25010179"/>
        <s v="BH2320785"/>
        <s v="BH2320894"/>
        <s v="BH2320900"/>
        <s v="HBTL25010183"/>
        <s v="BH2320953"/>
        <s v="BH2320954"/>
        <s v="HBTL25010255"/>
        <s v="HBTL25010939"/>
        <s v="BH2321010"/>
        <s v="HBTL25010254"/>
        <s v="BH2321094"/>
        <s v="BH2321133"/>
        <s v="BH2321168"/>
        <s v="BH2321169"/>
        <s v="HBTL25010518"/>
        <s v="HBTL25010521"/>
        <s v="BH2321274"/>
        <s v="BH2321323"/>
        <s v="HBTL25010556"/>
        <s v="HBTL25010561"/>
        <s v="BH2321422"/>
        <s v="HBTL25010557"/>
        <s v="BH2321450"/>
        <s v="BH2321485"/>
        <s v="BH2321549"/>
        <s v="HBTL25010578"/>
        <s v="BH2321608"/>
        <s v="BH2321626"/>
        <s v="HBTL25010570"/>
        <s v="HBTL25010922"/>
        <s v="HBTL25010571"/>
        <s v="BH2321726"/>
        <s v="BH2321768"/>
        <s v="HBTL25012613"/>
        <s v="BH2321816"/>
        <s v="HBTL25010712"/>
        <s v="BH2321853"/>
        <s v="BH2321963"/>
        <s v="HBTL25010729"/>
        <s v="BH2322004"/>
        <s v="BH2322007"/>
        <s v="HBTL25010728"/>
        <s v="BH2322098"/>
        <s v="BH2322344"/>
        <s v="HBTL25010932"/>
        <s v="BH2322373"/>
        <s v="BH2322456"/>
        <s v="BH2322466"/>
        <s v="BH2322467"/>
        <s v="BH2322535"/>
        <s v="BH2322630"/>
        <s v="HBTL25012614"/>
        <s v="BH2322692"/>
        <s v="HBTL25011133"/>
        <s v="HBTL25012615"/>
        <s v="HBTL25011145"/>
        <s v="BH2322908"/>
        <s v="HBTL25011148"/>
        <s v="HBTL25011144"/>
        <s v="BH2323440"/>
        <s v="BH2323495"/>
        <s v="HBTL25011338"/>
        <s v="BH2323497"/>
        <s v="BH2323545"/>
        <s v="BH2323596"/>
        <s v="BH2323597"/>
        <s v="HBTL25011337"/>
        <s v="HBTL25011339"/>
        <s v="BH2323612"/>
        <s v="HBTL25011336"/>
        <s v="HBTL25012616"/>
        <s v="BH2323646"/>
        <s v="BH2323721"/>
        <s v="HBTL25011616"/>
        <s v="BH2323780"/>
        <s v="BH2323861"/>
        <s v="HBTL25011670"/>
        <s v="BH2323916"/>
        <s v="BH2323960"/>
        <s v="HBTL25011671"/>
        <s v="HBTL25011672"/>
        <s v="HBTL25011674"/>
        <s v="BH2324016"/>
        <s v="HBTL25011677"/>
        <s v="BH2324078"/>
        <s v="HBTL25011673"/>
        <s v="HBTL25012131"/>
        <s v="BH2324337"/>
        <s v="BH2324355"/>
        <s v="HBTL25011719"/>
        <s v="HBTL25011721"/>
        <s v="HBTL25011723"/>
        <s v="BH2324432"/>
        <s v="HBTL25011725"/>
        <s v="BH2324469"/>
        <s v="HBTL25012130"/>
        <s v="BH2324537"/>
        <s v="BH2324613"/>
        <s v="HBTL25012129"/>
        <s v="HBTL25012132"/>
        <s v="BH2324673"/>
        <s v="BH2324699"/>
        <s v="HBTL25012128"/>
        <s v="BH2324820"/>
        <s v="HBTL25012125"/>
        <s v="HBTL25012126"/>
        <s v="HBTL25012127"/>
        <s v="HBTL25012610"/>
        <s v="HBTL25012124"/>
        <s v="BH2324946"/>
        <s v="HBTL25012122"/>
        <s v="HBTL25012123"/>
        <s v="BH2324990"/>
        <s v="HBTL25012070"/>
        <s v="BH2325338"/>
        <s v="BH2325340"/>
        <s v="HBTL25012079"/>
        <s v="HBTL25012080"/>
        <s v="BH2325383"/>
        <s v="BH2325457"/>
        <s v="BTLHN2304/130"/>
        <s v="BTLHN2304/131"/>
        <s v="BH2325581"/>
        <s v="BTLHN2304/132"/>
        <s v="BH2325762"/>
        <s v="BTLHN2304/083"/>
        <s v="BTLHN2304/084"/>
        <s v="BH2326373"/>
        <s v="BTLHN2304/098"/>
        <s v="BTLHN2304/094"/>
        <s v="BH2326482"/>
        <s v="BH2327115"/>
        <s v="BH2327507"/>
        <s v="BTLHN2304/109"/>
        <s v="BTLHN2304/117"/>
        <s v="HBTL2508000050"/>
        <s v="BH2328807"/>
        <s v="BH2330366"/>
        <s v="BH2330367"/>
        <s v="HN/HT2025090017"/>
        <s v="HN/HT2025090019"/>
        <s v="BH2330501"/>
        <s v="BH2331155"/>
        <s v="HN/HT2025090037"/>
        <s v="BH2332004"/>
        <s v="HN/HT2025090041"/>
        <s v="BH2358256"/>
        <s v="BH20259651"/>
        <s v="HN/HT2025090122"/>
        <s v="HN/HT2025090128"/>
        <s v="BH202510115"/>
        <s v="BH2332350"/>
        <s v="BH2361811"/>
        <s v="BH2322182"/>
        <s v="HN/HT2025090288"/>
        <s v="BH2361628"/>
        <s v="BH2361838"/>
        <s v="BH2361404"/>
        <s v="BH2360148"/>
        <s v="BH2363264"/>
        <s v="BH2362709"/>
        <s v="BH2363487"/>
        <s v="BH2362828"/>
        <s v="BH2365037"/>
        <s v="BH2361035"/>
        <s v="BH2364964"/>
        <s v="BH2364963"/>
        <s v="BH2365198"/>
        <s v="BH2364965"/>
        <s v="BH2363706"/>
        <s v="BH2367195"/>
        <s v="BH2366911"/>
        <s v="BH2368979"/>
        <s v="BH2368127"/>
        <s v="BH2368138"/>
        <s v="BH2368225"/>
        <s v="BH2368296"/>
        <s v="BH2368384"/>
        <s v="2611xtunit"/>
        <s v="HN/HTTHN000183"/>
        <s v="HN/HTTHN000182"/>
        <s v="2011xtunit009"/>
        <s v="HN/HTTHN00012511"/>
        <s v="2811unit"/>
        <s v="201125unit"/>
        <s v="HN/HTTHN000325"/>
        <s v="HN/HTTHN000203"/>
        <s v="2011xtunit"/>
        <s v="BH2369983"/>
        <s v="0212unit0007"/>
        <s v="BH2340489"/>
        <s v="BH2341583"/>
        <s v="BH2342382"/>
        <s v="BH2344899"/>
        <s v="BH2344986"/>
        <s v="BH2347080"/>
        <s v="BH2349218"/>
        <s v="BH2351245"/>
        <s v="BH2352692"/>
        <s v="TBH0160"/>
        <s v="BH2358477"/>
        <s v="BH2370854"/>
        <s v="BH2374312"/>
        <s v="BH2339679"/>
        <s v="BH2340103"/>
        <s v="BH2340157"/>
        <s v="BH2340168"/>
        <s v="BH2340445"/>
        <s v="BH2340446"/>
        <s v="BH2340478"/>
        <s v="BH2340521"/>
        <s v="BH2340547"/>
        <s v="BH2340549"/>
        <s v="BH2340552"/>
        <s v="BH2341102"/>
        <s v="BH2341273"/>
        <s v="BH2341406"/>
        <s v="BH2341517"/>
        <s v="BH2341526"/>
        <s v="BH2341543"/>
        <s v="BH2341698"/>
        <s v="BH2342008"/>
        <s v="BH2342309"/>
        <s v="BH2342483"/>
        <s v="BH2343053"/>
        <s v="BH2343480"/>
        <s v="BH2343579"/>
        <s v="BH2343917"/>
        <s v="BH2344278"/>
        <s v="BH2344370"/>
        <s v="BH2344708"/>
        <s v="BH2344720"/>
        <s v="BH2344934"/>
        <s v="BH2345366"/>
        <s v="BH2345384"/>
        <s v="BH2345398"/>
        <s v="BH2345526"/>
        <s v="BH2345807"/>
        <s v="BH2345863"/>
        <s v="BH2345864"/>
        <s v="BH2345866"/>
        <s v="BH2345949"/>
        <s v="BH2345966"/>
        <s v="BH2346034"/>
        <s v="BH2346086"/>
        <s v="BH2346376"/>
        <s v="BH2346377"/>
        <s v="BH2346471"/>
        <s v="BH2346566"/>
        <s v="BH2346662"/>
        <s v="BH2346769"/>
        <s v="BH2346930"/>
        <s v="BH2346935"/>
        <s v="BH2346968"/>
        <s v="BH2347327"/>
        <s v="HBTL25011251"/>
        <s v="BH2347408"/>
        <s v="BH2347480"/>
        <s v="BH2347482"/>
        <s v="BH2347594"/>
        <s v="BH2347870"/>
        <s v="BH2347881"/>
        <s v="BH2348291"/>
        <s v="BH2348312"/>
        <s v="BH2348422"/>
        <s v="BH2348579"/>
        <s v="BH2348595"/>
        <s v="BH2348624"/>
        <s v="BH2348665"/>
        <s v="BH2348810"/>
        <s v="BH2349098"/>
        <s v="BH2349272"/>
        <s v="BH2349373"/>
        <s v="BH2349384"/>
        <s v="BH2349580"/>
        <s v="BH2349689"/>
        <s v="BH2349794"/>
        <s v="BH2349938"/>
        <s v="BH2349946"/>
        <s v="HBTL25011633"/>
        <s v="BH2350495"/>
        <s v="BH2350620"/>
        <s v="BH2350834"/>
        <s v="BH2350875"/>
        <s v="BH2350876"/>
        <s v="BH2351081"/>
        <s v="BH2351130"/>
        <s v="BH2351168"/>
        <s v="BH2351172"/>
        <s v="BH2351551"/>
        <s v="BH2351569"/>
        <s v="BH2351815"/>
        <s v="BH2351835"/>
        <s v="BH2351846"/>
        <s v="BH2351963"/>
        <s v="BH2352247"/>
        <s v="BH2352322"/>
        <s v="BH2352544"/>
        <s v="BH2352577"/>
        <s v="BH2352749"/>
        <s v="BH2353049"/>
        <s v="BH2353116"/>
        <s v="BH2353559"/>
        <s v="BH2353560"/>
        <s v="BH2353561"/>
        <s v="TBH0008"/>
        <s v="TBH0050"/>
        <s v="TBH0152"/>
        <s v="TBH0153"/>
        <s v="TBH0216"/>
        <s v="BH2353919"/>
        <s v="BH2353965"/>
        <s v="HBTL25012160"/>
        <s v="HBTL25012161"/>
        <s v="BH2354217"/>
        <s v="HBTL25012163"/>
        <s v="BH2354612"/>
        <s v="BH2354850"/>
        <s v="BH2355082"/>
        <s v="HBTL2306/529"/>
        <s v="HBTL2306/520"/>
        <s v="HBTL2306/526"/>
        <s v="HBTL2306/528"/>
        <s v="HBTL2306/523"/>
        <s v="HBTL2306/521"/>
        <s v="HBTL2306/524"/>
        <s v="HBTL2306/525"/>
        <s v="HBTL2306/522"/>
        <s v="HBTL2306/527"/>
        <s v="MDV/PVH/00098"/>
        <s v="MH002568"/>
        <s v="BH2339041"/>
        <s v="BH2337211"/>
        <s v="BH2335419"/>
        <s v="BH2333603"/>
        <s v="BH2332640"/>
        <s v="BH2330988"/>
        <s v="BH2327272"/>
        <s v="BH2323378"/>
        <s v="BH2321048"/>
        <s v="BH2325437"/>
        <s v="BH2341888"/>
        <s v="BH2339841"/>
        <s v="BH2339899"/>
        <s v="BH2339901"/>
        <s v="BH2339902"/>
        <s v="BH2339950"/>
        <s v="BH2339992"/>
        <s v="BH2340260"/>
        <s v="BH2340518"/>
        <s v="BH2340523"/>
        <s v="BH2340551"/>
        <s v="BH2501/00982"/>
        <s v="BH2340584"/>
        <s v="BH2340585"/>
        <s v="MH002113"/>
        <s v="BH2341097"/>
        <s v="BH2341272"/>
        <s v="BH2341278"/>
        <s v="HBTL25010101"/>
        <s v="BH2341482"/>
        <s v="BH2341508"/>
        <s v="BH2341509"/>
        <s v="BH2341510"/>
        <s v="BH2341657"/>
        <s v="BH2341699"/>
        <s v="BH2342003"/>
        <s v="BH2342007"/>
        <s v="BH2342362"/>
        <s v="BH2343024"/>
        <s v="BH2343298"/>
        <s v="BH2343338"/>
        <s v="BH2343766"/>
        <s v="BH2343902"/>
        <s v="BH2343908"/>
        <s v="BH2344202"/>
        <s v="BH2344276"/>
        <s v="BH2344454"/>
        <s v="BH2344935"/>
        <s v="BH2344938"/>
        <s v="BH2344941"/>
        <s v="BH2345719"/>
        <s v="BH2345823"/>
        <s v="BH2346037"/>
        <s v="BH2346185"/>
        <s v="BH2346565"/>
        <s v="BH2346932"/>
        <s v="BH2346916"/>
        <s v="BH2346969"/>
        <s v="BH2347062"/>
        <s v="BH2347756"/>
        <s v="BH2347808"/>
        <s v="BH2347809"/>
        <s v="BH2347982"/>
        <s v="BH2348247"/>
        <s v="BH2348251"/>
        <s v="HBTL25011576"/>
        <s v="BH2348439"/>
        <s v="BH2348440"/>
        <s v="BH2348620"/>
        <s v="BH2348666"/>
        <s v="BH2348814"/>
        <s v="MH002642"/>
        <s v="BH2349374"/>
        <s v="BH2349547"/>
        <s v="BH2349905"/>
        <s v="BH2350228"/>
        <s v="BH2350617"/>
        <s v="BH2350816"/>
        <s v="BH2351085"/>
        <s v="BH2351100"/>
        <s v="BH2351240"/>
        <s v="BH2351374"/>
        <s v="BH2351665"/>
        <s v="BH2351818"/>
        <s v="BH2351834"/>
        <s v="BH2352110"/>
        <s v="BH2352145"/>
        <s v="BH2352630"/>
        <s v="BH2506/02537"/>
        <s v="BH2352685"/>
        <s v="BH2353112"/>
        <s v="BH2353395"/>
        <s v="BH2354438"/>
        <s v="BH2354439"/>
        <s v="TBH0013"/>
        <s v="TBH0157"/>
        <s v="TBH0158"/>
        <s v="TBH0240"/>
        <s v="BH2354437"/>
        <s v="BH2354444"/>
        <s v="BH2354796"/>
        <s v="BH2354802"/>
        <s v="BH2354847"/>
        <s v="BH2355210"/>
        <s v="MDV/PVH/00040"/>
        <s v="BH2355897"/>
        <s v="NVK2407/0002"/>
        <s v="BH2356349"/>
        <s v="BH2356734"/>
        <s v="BH2357065"/>
        <s v="BH2357092"/>
        <s v="BH2357219"/>
        <s v="BH2358121"/>
        <s v="BH2358467"/>
        <s v="BH2359131"/>
        <s v="BH20251119"/>
        <s v="BH20250510"/>
        <s v="BH/207/2025328"/>
        <s v="BH/207/2025621"/>
        <s v="BH/207/2025760"/>
        <s v="BH/207/2025824"/>
        <s v="BH/207/20251422"/>
        <s v="BH2359308"/>
        <s v="BH2370596"/>
        <s v="BH2370608"/>
        <s v="BH2370836"/>
        <s v="BH2372539"/>
        <s v="BH2373339"/>
        <s v="MDV/PVH/00234"/>
        <s v="BH2374362"/>
        <s v="BH2374495"/>
        <s v="BH2367734"/>
        <s v="BH2375660"/>
        <s v="BH2376395"/>
        <s v="BH2376397"/>
        <s v="BH2376402"/>
        <s v="BH2368985"/>
        <s v="BH2376559"/>
        <s v="BH2376601"/>
        <s v="BH2319851"/>
        <s v="BH2320812"/>
        <s v="BH2322200"/>
        <s v="HBTL25011087"/>
        <s v="BH2323220"/>
        <s v="BH2323640"/>
        <s v="BH2325393"/>
        <s v="BH2325960"/>
        <s v="BH2326071"/>
        <s v="NVK2502/201"/>
        <s v="BH2326289"/>
        <s v="BH2327511"/>
        <s v="BH2331434"/>
        <s v="BH2361323"/>
        <s v="BH2363704"/>
        <s v="BH2341460"/>
        <s v="BH2319463"/>
        <s v="BH2320398"/>
        <s v="BH2321632"/>
        <s v="BH2322018"/>
        <s v="BH2322019"/>
        <s v="HBTL25010573"/>
        <s v="HBTL25010716"/>
        <s v="BH2322260"/>
        <s v="BH2322424"/>
        <s v="BH2322468"/>
        <s v="HBTL25010907"/>
        <s v="HBTL25010935"/>
        <s v="BH2323374"/>
        <s v="BH2323375"/>
        <s v="BH2323788"/>
        <s v="HBTL25011344"/>
        <s v="HBTL25011757"/>
        <s v="BH2324696"/>
        <s v="BH2325569"/>
        <s v="BH2325878"/>
        <s v="HBTL25012069"/>
        <s v="HBTL25012097"/>
        <s v="HN/HT2025090287"/>
        <s v="HN/HT2025090286"/>
        <s v="BTLHN2304/089"/>
        <s v="BH2326117"/>
        <s v="BH2326405"/>
        <s v="BH2327591"/>
        <s v="BH2327607"/>
        <s v="BH2329251"/>
        <s v="HBTL2508000053"/>
        <s v="HBTL25012976"/>
        <s v="BH2330529"/>
        <s v="BH2331214"/>
        <s v="BH2331455"/>
        <s v="BH20259650"/>
        <s v="HN/HT2025090005"/>
        <s v="BH2359972"/>
        <s v="BH2360930"/>
        <s v="BH2365264"/>
        <s v="2411xtviety"/>
        <s v="HN/HT03112501"/>
        <s v="HN/HT201101"/>
        <s v="BH2365565"/>
        <s v="BH2365670"/>
        <s v="BH2368604"/>
        <s v="BH2317973"/>
        <s v="BH2319535"/>
        <s v="BH2318157"/>
        <s v="BH2318372"/>
        <s v="BH2317682"/>
        <s v="BH2318378"/>
        <s v="BH2317974"/>
        <s v="BH2319226 "/>
        <s v="BH2319225 "/>
        <s v="BH2318987"/>
        <s v="BH2319823"/>
        <s v="BH2320425"/>
        <s v="BH2320996"/>
        <s v="HBTL25010250"/>
        <s v="BH2321823"/>
        <s v="HBTL25010714"/>
        <s v="BH2322784"/>
        <s v="BH2323425"/>
        <s v="HN/HT2025090283"/>
        <s v="HN/HT2025090281"/>
        <s v="HBTL25012095"/>
        <s v="HBTL25012096"/>
        <s v="HN/HT2025090285"/>
        <s v="BH2321825"/>
        <s v="HBTL25012071"/>
        <s v="BH2320199"/>
        <s v="BH2321824"/>
        <s v="HBTL25011155"/>
        <s v="HBTL25012072"/>
        <s v="HBTL25012094"/>
        <s v="BH2362003"/>
        <s v="BH2323639"/>
        <s v="BH2324217"/>
        <s v="BH2324218"/>
        <s v="BH2324496"/>
        <s v="BH2324524"/>
        <s v="BH2324525"/>
        <s v="BH2324526"/>
        <s v="BH2324653"/>
        <s v="BH2324719"/>
        <s v="BH2325071"/>
        <s v="BH2325072"/>
        <s v="BH2325275"/>
        <s v="BH2325771"/>
        <s v="BH2326445"/>
        <s v="BH2326504"/>
        <s v="BH2327496"/>
        <s v="BH2327506"/>
        <s v="BH2329566"/>
        <s v="BH2329567"/>
        <s v="BH2330205"/>
        <s v="BH2330502"/>
        <s v="BH2330503"/>
        <s v="BH2332049"/>
        <s v="BH2332351"/>
        <s v="BH2320140"/>
        <s v="BH2320995"/>
        <s v="HBTL25010464"/>
        <s v="BH2321730"/>
        <s v="BH2322149"/>
        <s v="BH2323090"/>
        <s v="HBTL25012073"/>
        <s v="HN/HT2025090137"/>
        <s v="HN/HT2025090282"/>
        <s v="BH2359845"/>
        <s v="BH2362004"/>
        <s v="BH2320198"/>
        <s v="BH2321208"/>
        <s v="HBTL25010516"/>
        <s v="BH2321755"/>
        <s v="HBTL25011153"/>
        <s v="BH2323216"/>
        <s v="HBTL25011275"/>
        <s v="9105491866"/>
        <s v="9105491867"/>
        <s v="HBTL25012093"/>
        <s v="BTLHN2304/108"/>
        <s v="BH2360097"/>
        <s v="BH2320144"/>
        <s v="BH2321203"/>
        <s v="HBTL25010517"/>
        <s v="BH2321276"/>
        <s v="BH2321874"/>
        <s v="HBTL25011154"/>
        <s v="BH2323091"/>
        <s v="HN/HT2025090284"/>
        <s v="HN/HT2025090138"/>
        <s v="BH2360098"/>
        <s v="BH2365201"/>
        <s v="BH2365200"/>
        <s v="BH2365464"/>
        <s v="BH2366607"/>
        <s v="BH2366673"/>
        <s v="BH2368805"/>
        <s v="BH2366672"/>
        <s v="BH2368125"/>
        <s v="BH2368297"/>
        <s v="HN/HTTHN001425"/>
        <s v="HN/HTTHN001305"/>
        <s v="BH2370025"/>
        <s v="BH2322233"/>
        <s v="BH2322234"/>
        <s v="BTLHN2304/119"/>
        <s v="BH2360306"/>
        <s v="BH2322231"/>
        <s v="HBTL25011730"/>
        <s v="BH2322225"/>
        <s v="HBTL25011676"/>
        <s v="HBTL25011728"/>
        <s v="HBTL25012134"/>
        <s v="BTLHN2304/118"/>
        <s v="BH2360311"/>
        <s v="BH2322232"/>
        <s v="BH2322226"/>
        <s v="HBTL25011675"/>
        <s v="BTLHN2304/095"/>
        <s v="BTLHN2304/096"/>
        <s v="BH2360315"/>
        <s v="HBTL25011726"/>
        <s v="BH2322229"/>
        <s v="HBTL25011731"/>
        <s v="HBTL25012078"/>
        <s v="HBTL25012104"/>
        <s v="BH2322844"/>
        <s v="BH2322850"/>
        <s v="BH2323149"/>
        <s v="BH2323278"/>
        <s v="BH2323279"/>
        <s v="BH2323280"/>
        <s v="BH2323281"/>
        <s v="BH2323951"/>
        <s v="BH2323954"/>
        <s v="BH2323958"/>
        <s v="BH2323959"/>
        <s v="BH2323971"/>
        <s v="BH2324426"/>
        <s v="BH2324428"/>
        <s v="BH2324436"/>
        <s v="BH2324904"/>
        <s v="BH2324908"/>
        <s v="BH2324912"/>
        <s v="BH2324922"/>
        <s v="BH2324451"/>
        <s v="BH2325538"/>
        <s v="BH2325570"/>
        <s v="BH2326442"/>
        <s v="BH2326469"/>
        <s v="BH2326476"/>
        <s v="BH2326481"/>
        <s v="BH2331295"/>
        <s v="BH2358752"/>
        <s v="BH2358932"/>
        <s v="BH2358934"/>
        <s v="BH2362804"/>
        <s v="BH2365184"/>
        <s v="BH2365199"/>
        <s v="BH2365183"/>
        <s v="BH2362803"/>
        <s v="BH2368587"/>
        <s v="BH2367177"/>
        <s v="BH2367193"/>
        <s v="BH2368638"/>
        <s v="BH2367194"/>
        <s v="BH2367178"/>
        <s v="BH2367250"/>
        <s v="BH2368639"/>
        <s v="HN/HTTHN003347"/>
        <s v="HN/HTTHN003379"/>
        <s v="xtdalatfarm002"/>
        <s v="BH2341752"/>
        <s v="BH2341753"/>
        <s v="BH2345020"/>
        <s v="BH2350744"/>
        <s v="BH2350745"/>
        <s v="BH2350746"/>
        <s v="BH2353344"/>
        <s v="BH2354286"/>
        <s v="BH2354770"/>
        <s v="BH2354771"/>
        <s v="BH2358935"/>
        <s v="BH/207/20251561"/>
        <s v="BH/207/20251562"/>
        <s v="BH/207/20251563"/>
        <s v="BH2372358"/>
        <s v="BH2376455"/>
        <s v="BH2376452"/>
        <s v="BH2376451"/>
        <s v="BH2321760"/>
        <s v="HBTL25011611"/>
        <s v="BH2323004"/>
        <s v="HBTL25011274"/>
        <s v="BH2323402"/>
        <s v="HBTL25011273"/>
        <s v="BH2324182"/>
        <s v="HBTL2508001774"/>
        <s v="BH2324636"/>
        <s v="BH2325394"/>
        <s v="BH2325546"/>
        <s v="HBTL2508000054"/>
        <s v="BH2327590"/>
        <s v="BH2332046"/>
        <s v="BH2359086"/>
        <s v="BH2321761"/>
        <s v="BH2322913"/>
        <s v="HBTL25011613"/>
        <s v="HBTL25011612"/>
        <s v="HBTL2508000055"/>
        <s v="BH2325633"/>
        <s v="BH202509889"/>
        <s v="BH2360640"/>
        <s v="BH2362697"/>
        <s v="BH2321763"/>
        <s v="BH2322345"/>
        <s v="BH2322997"/>
        <s v="BH2323150"/>
        <s v="BH2323276"/>
        <s v="HBTL25011614"/>
        <s v="HBTL2508001775"/>
        <s v="HBTL25011736"/>
        <s v="BH2324472"/>
        <s v="BH2325539"/>
        <s v="HBTL25012612"/>
        <s v="BH2326069"/>
        <s v="BH2326492"/>
        <s v="BH2328864"/>
        <s v="BH2331454"/>
        <s v="BH2358189"/>
        <s v="BH2359075"/>
        <s v="BH2360585"/>
        <s v="BH2361676"/>
        <s v="BH2364161"/>
        <s v="BH2321762"/>
        <s v="BH2322144"/>
        <s v="BH2322364"/>
        <s v="BH2322969"/>
        <s v="HBTL25011615"/>
        <s v="BH2323832"/>
        <s v="HBTL25012611"/>
        <s v="BH2324881"/>
        <s v="BH2325424"/>
        <s v="HBTL25012092"/>
        <s v="HBTL25012618"/>
        <s v="BH2326441"/>
        <s v="BH2326560"/>
        <s v="BH2332005"/>
        <s v="BH2360639"/>
        <s v="BH2321764"/>
        <s v="BH2322343"/>
        <s v="BH2322998"/>
        <s v="BH2323441"/>
        <s v="BH2324264"/>
        <s v="BH2325472"/>
        <s v="BH2326038"/>
        <s v="BH2326422"/>
        <s v="BH2328708"/>
        <s v="BH2331453"/>
        <s v="BH202509888"/>
        <s v="BH2359764"/>
        <s v="BH2317541"/>
        <s v="HBTL2311/4267"/>
        <s v="BH2319601"/>
        <s v="BH2320222"/>
        <s v="BH2321401"/>
        <s v="BH2322400"/>
        <s v="HBTL25011143"/>
        <s v="HBTL25011681"/>
        <s v="BH2324046"/>
        <s v="BH2324467"/>
        <s v="BH2325130"/>
        <s v="BTLHN2304/121"/>
        <s v="BTLHN2304/122"/>
        <s v="BTLHN2304/123"/>
        <s v="BH2331436"/>
        <s v="BH2365470"/>
        <s v="HN/HTBH2331436"/>
        <s v="BH2368790"/>
        <s v="BH2326498"/>
        <s v="BH2207-2071"/>
        <s v="BH2207-2069"/>
        <s v="BH2207-2070"/>
        <s v="BH2208-0887"/>
        <s v="BH2208-1170"/>
        <s v="BH2208-1314"/>
        <s v="BH2209/1963"/>
        <s v="BH2209/1961"/>
        <s v="BH2209/1962"/>
        <s v="BH2209/4816"/>
        <s v="BH2210/2274"/>
        <s v="BH2210/2273"/>
        <s v="BH2210/3025"/>
        <s v="BH2209-3806"/>
        <s v="BH2209-5611"/>
        <s v="HT23020188"/>
        <s v="HT23020187"/>
        <s v="HT23020189"/>
        <s v="HT23020190"/>
        <s v="HBTL2210/163"/>
        <s v="BH2212-6216"/>
        <s v="BH2212-6293"/>
        <s v="BH2303113"/>
        <s v="BH2303262"/>
        <s v="BH2304479"/>
        <s v="HBTL2301/115"/>
        <s v="HBTL2304/231"/>
        <s v="HBTL2304/250"/>
        <s v="HBTL2304/267"/>
        <s v="HBTL2303/010"/>
        <s v="BH2318682"/>
        <s v="BH2339342"/>
        <s v="BH2339415"/>
        <s v="BH2339632"/>
        <s v="BH2339811"/>
        <s v="BH2339962"/>
        <s v="BH2340077"/>
        <s v="BH2340288"/>
        <s v="BH2340290"/>
        <s v="BH2341268"/>
        <s v="BH2341369"/>
        <s v="BH2341346"/>
        <s v="BH2341504"/>
        <s v="MH002129"/>
        <s v="MH002131"/>
        <s v="MH002132"/>
        <s v="MH002130"/>
        <s v="MH002133"/>
        <s v="MH002127"/>
        <s v="MH002128"/>
        <s v="MH002134"/>
        <s v="BH2343671"/>
        <s v="BH2343759"/>
        <s v="BH2343758"/>
        <s v="BH2343863"/>
        <s v="BH2344688"/>
        <s v="BH2344693"/>
        <s v="BH2344695"/>
        <s v="BH2345197"/>
        <s v="BH2345531"/>
        <s v="BH2345537"/>
        <s v="BH2345591"/>
        <s v="MH002282"/>
        <s v="MH002286"/>
        <s v="MH002287"/>
        <s v="MH002283"/>
        <s v="MH002285"/>
        <s v="MH002281"/>
        <s v="MH002280"/>
        <s v="MH002284"/>
        <s v="BH2341718"/>
        <s v="BH2341994"/>
        <s v="BH2342288"/>
        <s v="BH2342300"/>
        <s v="BH2342375"/>
        <s v="BH2342871"/>
        <s v="BH2342983"/>
        <s v="BH2343328"/>
        <s v="HBTL25010514"/>
        <s v="MH002208"/>
        <s v="MH002210"/>
        <s v="MH002209"/>
        <s v="MH002207"/>
        <s v="MH002212"/>
        <s v="MH002213"/>
        <s v="MH002214"/>
        <s v="MH002211"/>
        <s v="BH2345818"/>
        <s v="BH2346053"/>
        <s v="BH2346110"/>
        <s v="BH2346663"/>
        <s v="BH2346783"/>
        <s v="BH2347000"/>
        <s v="BH2347297"/>
        <s v="BH2347362"/>
        <s v="BH2347298"/>
        <s v="BH2347394"/>
        <s v="BH2347395"/>
        <s v="BH2347459"/>
        <s v="BH2347798"/>
        <s v="BH2347811"/>
        <s v="BH2347799"/>
        <s v="BH2347800"/>
        <s v="BH2347757"/>
        <s v="MH002358"/>
        <s v="MH002361"/>
        <s v="MH002362"/>
        <s v="MH002355"/>
        <s v="MH002356"/>
        <s v="MH002359"/>
        <s v="MH002353"/>
        <s v="MH002354"/>
        <s v="MH002360"/>
        <s v="BH2348108"/>
        <s v="BH2348399"/>
        <s v="BH2349170"/>
        <s v="BH2349291"/>
        <s v="BH2349520"/>
        <s v="BH2349523"/>
        <s v="BH2349698"/>
        <s v="BH2350243"/>
        <s v="MH002602"/>
        <s v="MH002478"/>
        <s v="MH002601"/>
        <s v="MH002600"/>
        <s v="MH002477"/>
        <s v="MH002604"/>
        <s v="MH002603"/>
        <s v="MH002605"/>
        <s v="BH2350400"/>
        <s v="BH2350402"/>
        <s v="BH2350642"/>
        <s v="BH2350887"/>
        <s v="BH2350906"/>
        <s v="BH2351027"/>
        <s v="BH2351093"/>
        <s v="BH2351324"/>
        <s v="BH2351321"/>
        <s v="BH2351515"/>
        <s v="BH2351512"/>
        <s v="BH2351513"/>
        <s v="BH2351511"/>
        <s v="BH2351510"/>
        <s v="BH2351909"/>
        <s v="BH2351954"/>
        <s v="BH2351956"/>
        <s v="MH002595"/>
        <s v="MH002599"/>
        <s v="MH002598"/>
        <s v="MH002596"/>
        <s v="MH002597"/>
        <s v="MH002564"/>
        <s v="MH002563"/>
        <s v="MH002565"/>
        <s v="BH2352326"/>
        <s v="BH2352337"/>
        <s v="BH2352547"/>
        <s v="BH2352572"/>
        <s v="BH2352620"/>
        <s v="BH2352893"/>
        <s v="BH2353184"/>
        <s v="BH2353211"/>
        <s v="TBH0007"/>
        <s v="TBH0161"/>
        <s v="BH2354272"/>
        <s v="BH2354271"/>
        <s v="BH2354445"/>
        <s v="HBTL25012162"/>
        <s v="MDV/PVH/00016"/>
        <s v="MDV/PVH/00017"/>
        <s v="MDV/PVH/00018"/>
        <s v="MDV/PVH/00015"/>
        <s v="MDV/PVH/00014"/>
        <s v="BH2354591"/>
        <s v="BH2354861"/>
        <s v="BH2354965"/>
        <s v="BH2354964"/>
        <s v="BH2354963"/>
        <s v="BH2355080"/>
        <s v="BH2355076"/>
        <s v="BH2355077"/>
        <s v="BH2355111"/>
        <s v="BH2355204"/>
        <s v="BH2355369"/>
        <s v="BH2355618"/>
        <s v="BH2355617"/>
        <s v="BH2355701"/>
        <s v="BH2355916"/>
        <s v="BH2355219"/>
        <s v="BH2355866"/>
        <s v="BH2356042"/>
        <s v="BH2356312"/>
        <s v="BH2356319"/>
        <s v="BH2356284"/>
        <s v="BH2356019"/>
        <s v="BH2356621"/>
        <s v="BH2356893"/>
        <s v="BH2356895"/>
        <s v="BH2357071"/>
        <s v="BH2357118"/>
        <s v="MDV/PVH/00104"/>
        <s v="MDV/PVH/00102"/>
        <s v="MDV/PVH/00101"/>
        <s v="MDV/PVH/00100"/>
        <s v="BH2340202"/>
        <s v="MDV/PVH/00145"/>
        <s v="MDV/PVH/00146"/>
        <s v="BH2357097"/>
        <s v="BH2357707"/>
        <s v="BH2357217"/>
        <s v="BH2357654"/>
        <s v="BH2358091"/>
        <s v="BH2358445"/>
        <s v="BH2358548"/>
        <s v="BH2358627"/>
        <s v="BH2358685"/>
        <s v="BH2358657"/>
        <s v="BH2359123"/>
        <s v="BH20251066"/>
        <s v="BH2359136"/>
        <s v="BH20250398"/>
        <s v="BH2365430"/>
        <s v="NKMB-2012xtviety"/>
        <s v="HBTL2511002387"/>
        <s v="xts08"/>
        <s v="HN/HTPOR2511000900"/>
        <s v="BH2337023"/>
        <s v="BH2337848"/>
        <s v="BH2337847"/>
        <s v="BH2339292"/>
        <s v="BH2334946"/>
        <s v="BH2332846"/>
        <s v="BH2342317"/>
        <s v="BH2346063"/>
        <s v="BH2347291"/>
        <s v="BH2376404"/>
        <s v="BH2366551"/>
        <s v="BH2320777"/>
        <s v="BH2321132"/>
        <s v="BH2326079"/>
        <s v="BH2319700"/>
        <s v="BH2322150"/>
        <s v="BH2324576"/>
        <s v="BH20259652"/>
        <s v="HN/HT11102501"/>
        <s v="BH/207/2025634"/>
        <s v="BH/207/2025630"/>
        <s v="BH2370473"/>
        <s v="BH/207/2025632"/>
        <s v="BH2370476"/>
        <s v="BH2372501"/>
        <s v="BH2372298"/>
        <s v="BH2372356"/>
        <s v="BH/207/2025631"/>
        <s v="BH2372552"/>
        <s v="BH2370470"/>
        <s v="BH2372456"/>
        <s v="BH/207/202756"/>
        <s v="BH/207/2025275"/>
        <s v="BH/207/2025329"/>
        <s v="BH/207/2025331"/>
        <s v="BH/207/2025441"/>
        <s v="BH/207/2025733"/>
        <s v="BH/207/2025739"/>
        <s v="BH/207/2025856"/>
        <s v="BH/207/2025899"/>
        <s v="BH/207/20251567"/>
        <s v="BH/207/20251620"/>
        <s v="BH2370437"/>
        <s v="BH2370525"/>
        <s v="BH2370650"/>
        <s v="BH2370814"/>
        <s v="BH2372448"/>
        <s v="BH2372502"/>
        <s v="BH2372647"/>
        <s v="BH2372648"/>
        <s v="BH2375667"/>
        <s v="BH2376401"/>
        <s v="BH2376174"/>
        <s v="BH2376169"/>
        <s v="BH2373555"/>
        <s v="BH2373408"/>
        <s v="BH2373644"/>
        <s v="BH2374166"/>
        <s v="BH2374244"/>
        <s v="BH2374218"/>
        <s v="BH2374357"/>
        <s v="BH2374501"/>
        <s v="BH2374517"/>
        <s v="BH2374605"/>
        <s v="BH2375530"/>
        <s v="BH2374410"/>
        <s v="BH2375691"/>
        <s v="BH2375478"/>
        <s v="BH2375822"/>
        <s v="BH2376363"/>
        <s v="BH2376462"/>
        <s v="BH2377297"/>
        <s v="BH2377357"/>
        <s v="BH2377385"/>
        <s v="BH2319955"/>
        <s v="HBTL25011142"/>
        <s v="BH2339556"/>
        <s v="BH2342303"/>
        <s v="BH2338319"/>
        <s v="BH2364653"/>
        <s v="BH2367040"/>
        <s v="BH2367041"/>
        <s v="BH2319464"/>
        <s v="BH2319466"/>
        <s v="BH2501/01026"/>
        <s v="BH2319475"/>
        <s v="BH2319476"/>
        <s v="BH2319502"/>
        <s v="BH2319503"/>
        <s v="BH2319529"/>
        <s v="BH2319546"/>
        <s v="BH2319567"/>
        <s v="BH2319579"/>
        <s v="BH2319585"/>
        <s v="BH2319599"/>
        <s v="BH2319602"/>
        <s v="BH2319611"/>
        <s v="BH2319683"/>
        <s v="BH2319684"/>
        <s v="BH2319588"/>
        <s v="BH2319450."/>
        <s v="BH2319698"/>
        <s v="BH2368317"/>
        <s v="BH2319719"/>
        <s v="BH2319748"/>
        <s v="BH2319750"/>
        <s v="BH2319757"/>
        <s v="BH2319764"/>
        <s v="BH2319765"/>
        <s v="BH2319789"/>
        <s v="BH2319794"/>
        <s v="BH2319800"/>
        <s v="BH2319804"/>
        <s v="BH2319817"/>
        <s v="BH2319818"/>
        <s v="BH2319819"/>
        <s v="BH2319820"/>
        <s v="BH2319824"/>
        <s v="BH2319848"/>
        <s v="BH2319849"/>
        <s v="BH2319853"/>
        <s v="BH2319854"/>
        <s v="BH2319861"/>
        <s v="BH2319936"/>
        <s v="BH2319956"/>
        <s v="BH2319991"/>
        <s v="BH2320005"/>
        <s v="BH2320011"/>
        <s v="BH2320034"/>
        <s v="BH2320035"/>
        <s v="BH2320036"/>
        <s v="BH2320039"/>
        <s v="BH2320040"/>
        <s v="BH2320041"/>
        <s v="BH2320044"/>
        <s v="BH2320045"/>
        <s v="BH2320047"/>
        <s v="BH2320048"/>
        <s v="BH2320054"/>
        <s v="BH2320111"/>
        <s v="BH2320112"/>
        <s v="BH2320113"/>
        <s v="BH2320117"/>
        <s v="BH2320120"/>
        <s v="BH2320124"/>
        <s v="BH2320125"/>
        <s v="BH2320126"/>
        <s v="BH2320134"/>
        <s v="BH2320135"/>
        <s v="BH2319944"/>
        <s v="BH2320141"/>
        <s v="BH2320143"/>
        <s v="BH2320173"/>
        <s v="BH2320177"/>
        <s v="BH2320179"/>
        <s v="BH2320180"/>
        <s v="BH2320188"/>
        <s v="BH2320203"/>
        <s v="BH2320204"/>
        <s v="BH2320205"/>
        <s v="BH2320206"/>
        <s v="BH2320207"/>
        <s v="BH2320208"/>
        <s v="BH2320201"/>
        <s v="BH2320211"/>
        <s v="BH2320263"/>
        <s v="BH2320264"/>
        <s v="BH2320265"/>
        <s v="BH2320313"/>
        <s v="BH2320320"/>
        <s v="BH2320333"/>
        <s v="BH2320334"/>
        <s v="BH2320369"/>
        <s v="BH2320389"/>
        <s v="BH2320402"/>
        <s v="BH2320405"/>
        <s v="BH2320417"/>
        <s v="BH2320421"/>
        <s v="BH2320424"/>
        <s v="BH2341544"/>
        <s v="BH2341545"/>
        <s v="BH2341546"/>
        <s v="BH2320439"/>
        <s v="BH2320452"/>
        <s v="BH2320453"/>
        <s v="BH2320454"/>
        <s v="BH2320455"/>
        <s v="BH2320456"/>
        <s v="BH2320457"/>
        <s v="BH2320550"/>
        <s v="BH2320551"/>
        <s v="BH2320573"/>
        <s v="BH2320556"/>
        <s v="BH2320557"/>
        <s v="BH2320608"/>
        <s v="BH2320622"/>
        <s v="BH2320714"/>
        <s v="BH2320747"/>
        <s v="BH2320750"/>
        <s v="BH2320757"/>
        <s v="BH2320776"/>
        <s v="BH2320800"/>
        <s v="BH2320801"/>
        <s v="BH2320802"/>
        <s v="BH2320803"/>
        <s v="BH2320804"/>
        <s v="BH2320805"/>
        <s v="BH2320806"/>
        <s v="BH2320807"/>
        <s v="BH2320811"/>
        <s v="BH2320856"/>
        <s v="BH2320857"/>
        <s v="BH2320858"/>
        <s v="BH2320869"/>
        <s v="BH2320873"/>
        <s v="BH2320872"/>
        <s v="BH2320939"/>
        <s v="BH2320949"/>
        <s v="BH2320951"/>
        <s v="BH2320962"/>
        <s v="BH2320968"/>
        <s v="BH2320993"/>
        <s v="BH2321003"/>
        <s v="BH2321050"/>
        <s v="BH2321009"/>
        <s v="BH2321052"/>
        <s v="BH2321061"/>
        <s v="BH2321074"/>
        <s v="BH2321082"/>
        <s v="BH2321092"/>
        <s v="BH2321095"/>
        <s v="BH2321116"/>
        <s v="BH2321123"/>
        <s v="BH2321128"/>
        <s v="BH2321129"/>
        <s v="BH2321131"/>
        <s v="BH2321194"/>
        <s v="BH2321197"/>
        <s v="BH2321222"/>
        <s v="BH2321227"/>
        <s v="BH2321230"/>
        <s v="BH2321251"/>
        <s v="BH2321252"/>
        <s v="BH2321279"/>
        <s v="BH2321280"/>
        <s v="BH2321281"/>
        <s v="BH2321282"/>
        <s v="BH2321257"/>
        <s v="BH2321331"/>
        <s v="BH2321397"/>
        <s v="BH2321426"/>
        <s v="BH2321427"/>
        <s v="BH2321443"/>
        <s v="BH2321451"/>
        <s v="BH2321452"/>
        <s v="BH2321455"/>
        <s v="BH2321462"/>
        <s v="BH2321469"/>
        <s v="BH2321470"/>
        <s v="BH2321490"/>
        <s v="BH2321493"/>
        <s v="BH2321496"/>
        <s v="BH2321497"/>
        <s v="BH2321498"/>
        <s v="BH2321499"/>
        <s v="BH2321503"/>
        <s v="BH2321512"/>
        <s v="BH2321513"/>
        <s v="BH2321541"/>
        <s v="BH2321544"/>
        <s v="BH2321551"/>
        <s v="BH2321738"/>
        <s v="BH2321746"/>
        <s v="BH2321754"/>
        <s v="BH2321757"/>
        <s v="BH2321759"/>
        <s v="BH2321773"/>
        <s v="BH2321778"/>
        <s v="BH2321779"/>
        <s v="BH2321780"/>
        <s v="BH2321812"/>
        <s v="BH2321817"/>
        <s v="BH2321818"/>
        <s v="BH2321827"/>
        <s v="BH2321855"/>
        <s v="BH2321872"/>
        <s v="BH2321873"/>
        <s v="BH2321875"/>
        <s v="BH2321876"/>
        <s v="BH2321891"/>
        <s v="BH2321906"/>
        <s v="BH2321907"/>
        <s v="BH2321908"/>
        <s v="BH2321964"/>
        <s v="BH2321965"/>
        <s v="BH2321966"/>
        <s v="BH2321967"/>
        <s v="BH2321968"/>
        <s v="BH2321999"/>
        <s v="BH2322009"/>
        <s v="BH2322010"/>
        <s v="BH2322016"/>
        <s v="BH2322017"/>
        <s v="BH2322037"/>
        <s v="BH2322045"/>
        <s v="BH2322046"/>
        <s v="BH2322053"/>
        <s v="BH2322064"/>
        <s v="BH2322065"/>
        <s v="BH2322066"/>
        <s v="BH2322067"/>
        <s v="BH2322080"/>
        <s v="BH2322082"/>
        <s v="BH2322101"/>
        <s v="BH2322132"/>
        <s v="BH2322154"/>
        <s v="BH2322199"/>
        <s v="BH2322201"/>
        <s v="BH2322221"/>
        <s v="BH2322222"/>
        <s v="BH2322241"/>
        <s v="BH2322244"/>
        <s v="BH2322259"/>
        <s v="BH2322263"/>
        <s v="BH2322265"/>
        <s v="BH2322266"/>
        <s v="BH2322288"/>
        <s v="BH2322292"/>
        <s v="BH2322324"/>
        <s v="BH2322326"/>
        <s v="BH2322336"/>
        <s v="BH2322337"/>
        <s v="BH2322353"/>
        <s v="BH2322354"/>
        <s v="BH2322355"/>
        <s v="BH2322356"/>
        <s v="BH2322357"/>
        <s v="BH2322358"/>
        <s v="BH2322359"/>
        <s v="BH2322375"/>
        <s v="BH2322403"/>
        <s v="BH2322419"/>
        <s v="BH2322420"/>
        <s v="BH2322421"/>
        <s v="BH2322460"/>
        <s v="BH2322473"/>
        <s v="BH2322489"/>
        <s v="BH2322514"/>
        <s v="BH2322515"/>
        <s v="BH2322516"/>
        <s v="BH2322517"/>
        <s v="BH2322523"/>
        <s v="BH2322537"/>
        <s v="BH2322615"/>
        <s v="BH2322616"/>
        <s v="BH2322618"/>
        <s v="BH2322619"/>
        <s v="BH2322620"/>
        <s v="BH2322621"/>
        <s v="BH2322622"/>
        <s v="BH2322636"/>
        <s v="BH2322671"/>
        <s v="BH2322676"/>
        <s v="BH2322682"/>
        <s v="BH2322713"/>
        <s v="BH2322730"/>
        <s v="BH2322734"/>
        <s v="BH2322735"/>
        <s v="BH2322745"/>
        <s v="BH2322746"/>
        <s v="BH2322747"/>
        <s v="BH2322756"/>
        <s v="BH2322772"/>
        <s v="BH2322835"/>
        <s v="BH2322836"/>
        <s v="BH2322852"/>
        <s v="BH2322866"/>
        <s v="BH2322867"/>
        <s v="BH2322868"/>
        <s v="BH2322869"/>
        <s v="BH2322870"/>
        <s v="BH2322874"/>
        <s v="BH2322875"/>
        <s v="BH2322910"/>
        <s v="BH2322912"/>
        <s v="BH2322915"/>
        <s v="BH2322955"/>
        <s v="BH2322956"/>
        <s v="BH2322962"/>
        <s v="BH2323002"/>
        <s v="BH2323003"/>
        <s v="BH2323021"/>
        <s v="BH2323029"/>
        <s v="BH2323036"/>
        <s v="BH2323037"/>
        <s v="BH2323039"/>
        <s v="BH2323053"/>
        <s v="BH2323055"/>
        <s v="BH2323056"/>
        <s v="BH2323081"/>
        <s v="BH2323087"/>
        <s v="BH2323100"/>
        <s v="BH2323103"/>
        <s v="BH2323147"/>
        <s v="BH2323196"/>
        <s v="BH2323209"/>
        <s v="BH2323210"/>
        <s v="BH2323211"/>
        <s v="BH2323212"/>
        <s v="BH2323222"/>
        <s v="BH2323215"/>
        <s v="BH2323219"/>
        <s v="BH2323293"/>
        <s v="BH2323299"/>
        <s v="BH2323326"/>
        <s v="BH2323327"/>
        <s v="BH2323337"/>
        <s v="BH2323338"/>
        <s v="BH2323392"/>
        <s v="BH2323403"/>
        <s v="BH2323404"/>
        <s v="BH2323449"/>
        <s v="BH2323450"/>
        <s v="BH2323451"/>
        <s v="BH2323454"/>
        <s v="BH2323455"/>
        <s v="BH2323456"/>
        <s v="BH2323457"/>
        <s v="BH2323502"/>
        <s v="BH2323503"/>
        <s v="BH2323506"/>
        <s v="BH2323517"/>
        <s v="BH2323579"/>
        <s v="BH2323600"/>
        <s v="BH2323607"/>
        <s v="BH2323608"/>
        <s v="BH2323634"/>
        <s v="BH2323635"/>
        <s v="BH2323636"/>
        <s v="BH2323637"/>
        <s v="BH2323690"/>
        <s v="BH2323692"/>
        <s v="BH2323697"/>
        <s v="BH2323704"/>
        <s v="BH2323725"/>
        <s v="BH2323726"/>
        <s v="BH2323727"/>
        <s v="BH2323728"/>
        <s v="BH2323744"/>
        <s v="BH2323758"/>
        <s v="BH2323778"/>
        <s v="BH2323785"/>
        <s v="BH2323819"/>
        <s v="BH2323834"/>
        <s v="BH2323843"/>
        <s v="BH2323844"/>
        <s v="BH2323846"/>
        <s v="BH2323847"/>
        <s v="BH2323851"/>
        <s v="BH2323852"/>
        <s v="BH2323894"/>
        <s v="BH2323895"/>
        <s v="BH2323902"/>
        <s v="BH2323903"/>
        <s v="BH2323904"/>
        <s v="BH2323905"/>
        <s v="BH2323944"/>
        <s v="BH2323977"/>
        <s v="BH2324011"/>
        <s v="BH2324021"/>
        <s v="BH2324036"/>
        <s v="BH2324067"/>
        <s v="BH2324041"/>
        <s v="BH2324050"/>
        <s v="BH2324071"/>
        <s v="BH2324107"/>
        <s v="BH2324108"/>
        <s v="BH2324111"/>
        <s v="BH2324114"/>
        <s v="BH2324134"/>
        <s v="BH2324141"/>
        <s v="BH2324142"/>
        <s v="BH2324145"/>
        <s v="BH2324177"/>
        <s v="BH2324183"/>
        <s v="BH2324211"/>
        <s v="BH2324213"/>
        <s v="BH2324248"/>
        <s v="BH2323791"/>
        <s v="BH2323792"/>
        <s v="BH2324012"/>
        <s v="BH2324255"/>
        <s v="BH2324254"/>
        <s v="BH2324260"/>
        <s v="BH2324336"/>
        <s v="BH2324354"/>
        <s v="BH2324356"/>
        <s v="BH2324360"/>
        <s v="BH2324365"/>
        <s v="BH2324391"/>
        <s v="BH2324392"/>
        <s v="BH2324393"/>
        <s v="BH2324402"/>
        <s v="BH2324400"/>
        <s v="BH2324401"/>
        <s v="BH2324418"/>
        <s v="BH2324433"/>
        <s v="BH2324453"/>
        <s v="BH2324465"/>
        <s v="BH2324474"/>
        <s v="BH2324497"/>
        <s v="BH2324498"/>
        <s v="BH2324527"/>
        <s v="BH2324529"/>
        <s v="BH2324533"/>
        <s v="BH2324534"/>
        <s v="BH2324535"/>
        <s v="BH2324566"/>
        <s v="BH2324567"/>
        <s v="BH2324568"/>
        <s v="BH2324573"/>
        <s v="BH2324590"/>
        <s v="BH2324604"/>
        <s v="BH2324605"/>
        <s v="BH2324629"/>
        <s v="BH2324638"/>
        <s v="BH2324655"/>
        <s v="BH2324677"/>
        <s v="BH2324710"/>
        <s v="BH2324714"/>
        <s v="BH2324715"/>
        <s v="BH2324716"/>
        <s v="BH2324717"/>
        <s v="BH2324749"/>
        <s v="BH2324761"/>
        <s v="BH2324810"/>
        <s v="BH2324803"/>
        <s v="BH2324804"/>
        <s v="BH2324812"/>
        <s v="BH2324821"/>
        <s v="BH2324835"/>
        <s v="BH2324825"/>
        <s v="BH2324830"/>
        <s v="BH2324834"/>
        <s v="BH2324861"/>
        <s v="BH2324943"/>
        <s v="BH2324944"/>
        <s v="BH2325022"/>
        <s v="BH2325023"/>
        <s v="BH2325055"/>
        <s v="BH2325056"/>
        <s v="BH2325057"/>
        <s v="BH2325058"/>
        <s v="BH2325075"/>
        <s v="BH2325099"/>
        <s v="BH2324980"/>
        <s v="BH2325103"/>
        <s v="BH2325127"/>
        <s v="BH2325132"/>
        <s v="BH2325148"/>
        <s v="BH2325149"/>
        <s v="BH2325178"/>
        <s v="BH2325187"/>
        <s v="BH2325217"/>
        <s v="BH2325221"/>
        <s v="BH2325222"/>
        <s v="BH2325223"/>
        <s v="BH2325224"/>
        <s v="BH2325225"/>
        <s v="BH2325235"/>
        <s v="BH2325277"/>
        <s v="BH2325281"/>
        <s v="BH2325311"/>
        <s v="BH2325339"/>
        <s v="BH2325341"/>
        <s v="BH2325345"/>
        <s v="BH2325346"/>
        <s v="BH2325347"/>
        <s v="BH2325348"/>
        <s v="BH2325350"/>
        <s v="BH2325354"/>
        <s v="BH2325375"/>
        <s v="BH2325385"/>
        <s v="BH2325388"/>
        <s v="BH2325417"/>
        <s v="BH2325418"/>
        <s v="BH2325421"/>
        <s v="BH2325461"/>
        <s v="BH2325462"/>
        <s v="BH2325466"/>
        <s v="BH2325467"/>
        <s v="BH2325468"/>
        <s v="BH2325469"/>
        <s v="BH2325470"/>
        <s v="BH2325475"/>
        <s v="BH2325471"/>
        <s v="BH2325473"/>
        <s v="BH2325517"/>
        <s v="BH2325518"/>
        <s v="BH2325519"/>
        <s v="BH2325574"/>
        <s v="BH2325583"/>
        <s v="BH2325599"/>
        <s v="BH2325604"/>
        <s v="BH2325606"/>
        <s v="BH2325620"/>
        <s v="BH2325627"/>
        <s v="BH2325628"/>
        <s v="BH2325629"/>
        <s v="BH2325631"/>
        <s v="BH2325636"/>
        <s v="BH2325653"/>
        <s v="BH2325675"/>
        <s v="BH2325683"/>
        <s v="BH2325684"/>
        <s v="BH2325685"/>
        <s v="BH2325686"/>
        <s v="BH2325714"/>
        <s v="BH2325763"/>
        <s v="BH2325765"/>
        <s v="BH2325766"/>
        <s v="BH2325767"/>
        <s v="BH2325768"/>
        <s v="BH2325769"/>
        <s v="BH2325770"/>
        <s v="BH2325775"/>
        <s v="BH2325779"/>
        <s v="BH2325780"/>
        <s v="BH2325781"/>
        <s v="BH2325824"/>
        <s v="BH2325825"/>
        <s v="BH2325826"/>
        <s v="BH2325828"/>
        <s v="BH2325829"/>
        <s v="BH2325830"/>
        <s v="BH2325847"/>
        <s v="BH2325848"/>
        <s v="BH2325849"/>
        <s v="BH2325850"/>
        <s v="BH2325867"/>
        <s v="BH2325868"/>
        <s v="BH2325874"/>
        <s v="BH2325879"/>
        <s v="BH2325880"/>
        <s v="BH2325885"/>
        <s v="BH2325929"/>
        <s v="BH2325932"/>
        <s v="BH2325939"/>
        <s v="BH2325956"/>
        <s v="BH2325957"/>
        <s v="BH2325958"/>
        <s v="BH2325992"/>
        <s v="BH2326066"/>
        <s v="BH2325963"/>
        <s v="BH2326073"/>
        <s v="BH2326153"/>
        <s v="BH2326187"/>
        <s v="BH2326188"/>
        <s v="BH2326192"/>
        <s v="BH2326194"/>
        <s v="BH2326278"/>
        <s v="BH2326286"/>
        <s v="BH2326288"/>
        <s v="BH2326290"/>
        <s v="BH2326328"/>
        <s v="BH2326339"/>
        <s v="BH2326340"/>
        <s v="BH2326376"/>
        <s v="BH2326377"/>
        <s v="BH2326378"/>
        <s v="BH2326379"/>
        <s v="BH2326380"/>
        <s v="BH2326423"/>
        <s v="BH2326424"/>
        <s v="BH2326444"/>
        <s v="BH2326464"/>
        <s v="BH2326484"/>
        <s v="BH2326495"/>
        <s v="BH2326497"/>
        <s v="BH2326500"/>
        <s v="BH2326501"/>
        <s v="BH2326502"/>
        <s v="BH2326503"/>
        <s v="BH2326505"/>
        <s v="BH2326510"/>
        <s v="BH2326511"/>
        <s v="BH2326512"/>
        <s v="BH2326513"/>
        <s v="BH2326970"/>
        <s v="BH2326981"/>
        <s v="BH2327114"/>
        <s v="BH2327161"/>
        <s v="BH2327498"/>
        <s v="BH2327512"/>
        <s v="BH2327549"/>
        <s v="BH2327550"/>
        <s v="BH2327568"/>
        <s v="BH2327586"/>
        <s v="BH2327592"/>
        <s v="BH2327593"/>
        <s v="BH2327602"/>
        <s v="BH2327603"/>
        <s v="BH2327604"/>
        <s v="BH2327608"/>
        <s v="BH2327613"/>
        <s v="BH2327825"/>
        <s v="BH2328031"/>
        <s v="BH2328032"/>
        <s v="BH2328295"/>
        <s v="BH2328394"/>
        <s v="BH2328397"/>
        <s v="BH2328502"/>
        <s v="BH2328676"/>
        <s v="BH2328687"/>
        <s v="BH2328697"/>
        <s v="BH2328758"/>
        <s v="BH2328759"/>
        <s v="BH2328760"/>
        <s v="BH2328794"/>
        <s v="BH2328795"/>
        <s v="BH2328796"/>
        <s v="BH2328797"/>
        <s v="BH2328798"/>
        <s v="BH2328799"/>
        <s v="BH2328800"/>
        <s v="BH2328801"/>
        <s v="BH2328802"/>
        <s v="BH2328803"/>
        <s v="BH2328804"/>
        <s v="BH2328854"/>
        <s v="BH2328855"/>
        <s v="BH2328856"/>
        <s v="BH2328857"/>
        <s v="BH2328858"/>
        <s v="BH2328859"/>
        <s v="BH2328860"/>
        <s v="BH2328863"/>
        <s v="BH2328865"/>
        <s v="BH2328866"/>
        <s v="BH2329252"/>
        <s v="BH2329561"/>
        <s v="BH2329562"/>
        <s v="BH2330093"/>
        <s v="BH2330095"/>
        <s v="BH2330104"/>
        <s v="BH2330105"/>
        <s v="BH2330143"/>
        <s v="BH2330170"/>
        <s v="BH2330206"/>
        <s v="BH2330316"/>
        <s v="BH2330318"/>
        <s v="BH2330319"/>
        <s v="BH2330320"/>
        <s v="BH2330322"/>
        <s v="BH2330323"/>
        <s v="BH2330325"/>
        <s v="BH2330326"/>
        <s v="BH2330328"/>
        <s v="BH2330329"/>
        <s v="BH2330331"/>
        <s v="BH2330332"/>
        <s v="BH2330333"/>
        <s v="BH2330462"/>
        <s v="BH2330465"/>
        <s v="BH2330481"/>
        <s v="BH2330483"/>
        <s v="BH2330484"/>
        <s v="BH2330485"/>
        <s v="BH2330486"/>
        <s v="BH2330527"/>
        <s v="BH2331159"/>
        <s v="BH2331160"/>
        <s v="BH2331161"/>
        <s v="BH2331162"/>
        <s v="BH2331202"/>
        <s v="BH2331431"/>
        <s v="BH2331432"/>
        <s v="BH2331438"/>
        <s v="BH2331439"/>
        <s v="BH2331444"/>
        <s v="BH2331445"/>
        <s v="BH2331446"/>
        <s v="BH2331447"/>
        <s v="BH2331448"/>
        <s v="BH2331449"/>
        <s v="BH2331450"/>
        <s v="BH2331451"/>
        <s v="BH2331487"/>
        <s v="BH2331488"/>
        <s v="BH2331566"/>
        <s v="BH2331567"/>
        <s v="BH2331568"/>
        <s v="BH2331649"/>
        <s v="BH2331668"/>
        <s v="BH2331885"/>
        <s v="BH2331996"/>
        <s v="BH2332011"/>
        <s v="BH2332067"/>
        <s v="BH2332068"/>
        <s v="BH2332071"/>
        <s v="BH2332072"/>
        <s v="BH2332073"/>
        <s v="BH2332074"/>
        <s v="BH2332075"/>
        <s v="BH2332076"/>
        <s v="BH2332079"/>
        <s v="BH2332084"/>
        <s v="BH2358186"/>
        <s v="BH2358187"/>
        <s v="BH2358188"/>
        <s v="BH2358643"/>
        <s v="BH2358758"/>
        <s v="BH2358759"/>
        <s v="BH20259260"/>
        <s v="BH20259432"/>
        <s v="BH20259433"/>
        <s v="BH20259440"/>
        <s v="BH20259640"/>
        <s v="BH20259824"/>
        <s v="BH20259915"/>
        <s v="BH20260188"/>
        <s v="BH202509664"/>
        <s v="BH202509742"/>
        <s v="BH202509685"/>
        <s v="BH202509821"/>
        <s v="BH202509835"/>
        <s v="BH202509863"/>
        <s v="BH202509867"/>
        <s v="BH202509872"/>
        <s v="BH202509874"/>
        <s v="BH202509877"/>
        <s v="BH202509878"/>
        <s v="BH202509883"/>
        <s v="BH202509885"/>
        <s v="BH202509886"/>
        <s v="BH20260174"/>
        <s v="BH202510104"/>
        <s v="BH202509970"/>
        <s v="BH202509972"/>
        <s v="BH202510107"/>
        <s v="BH202510108"/>
        <s v="BH202510212"/>
        <s v="BH202510221"/>
        <s v="BH202510222"/>
        <s v="BH202510224"/>
        <s v="BH2332314"/>
        <s v="4177462126"/>
        <s v="BH2332352"/>
        <s v="BH2359253"/>
        <s v="BH2359362"/>
        <s v="BH2359363"/>
        <s v="BH2359364"/>
        <s v="BH2359831"/>
        <s v="BH2359833"/>
        <s v="BH2359970"/>
        <s v="BH2359971"/>
        <s v="BH2359984"/>
        <s v="BH2359985"/>
        <s v="BH2360023"/>
        <s v="BH2360024"/>
        <s v="BH2360025"/>
        <s v="BH2360026"/>
        <s v="BH2360068"/>
        <s v="BH2360147"/>
        <s v="BH2360163"/>
        <s v="BH2360299"/>
        <s v="BH2360300"/>
        <s v="BH2360434"/>
        <s v="BH2360436"/>
        <s v="BH2360463"/>
        <s v="BH2360468"/>
        <s v="BH2360469"/>
        <s v="BH2360581"/>
        <s v="BH2360582"/>
        <s v="BH2360583"/>
        <s v="BH2360614"/>
        <s v="BH2360618"/>
        <s v="BH2360629"/>
        <s v="BH2360630"/>
        <s v="BH2360631"/>
        <s v="BH2360642"/>
        <s v="BH2360788"/>
        <s v="BH2360758"/>
        <s v="BH2360800"/>
        <s v="BH2360875"/>
        <s v="BH2360877"/>
        <s v="BH2360884"/>
        <s v="BH2360928"/>
        <s v="BH2360929"/>
        <s v="BH2361019"/>
        <s v="BH2361161"/>
        <s v="BH2361162"/>
        <s v="BH2361321"/>
        <s v="BH2361369"/>
        <s v="BH2361401"/>
        <s v="BH2361402"/>
        <s v="BH2361646"/>
        <s v="BH2361648"/>
        <s v="BH2361667"/>
        <s v="BH2361668"/>
        <s v="BH2361669"/>
        <s v="BH2361848"/>
        <s v="BH2361849"/>
        <s v="BH2361846"/>
        <s v="BH2362198"/>
        <s v="BH2362199"/>
        <s v="BH2362433"/>
        <s v="BH2362437"/>
        <s v="BH2362438"/>
        <s v="BH2362446"/>
        <s v="BH2362590"/>
        <s v="BH2362681"/>
        <s v="BH2362856"/>
        <s v="BH2362857"/>
        <s v="BH2362858"/>
        <s v="BH2362859"/>
        <s v="BH2362898"/>
        <s v="BH2362977"/>
        <s v="BH2362978"/>
        <s v="BH2363107"/>
        <s v="BH2363108"/>
        <s v="BH2363109"/>
        <s v="BH2363160"/>
        <s v="BH2363261"/>
        <s v="BH2363489"/>
        <s v="BH2363491"/>
        <s v="BH2363700"/>
        <s v="BH2363701"/>
        <s v="BH2363795"/>
        <s v="BH2363796"/>
        <s v="BH2364004"/>
        <s v="BH2364162"/>
        <s v="BH2364163"/>
        <s v="BH2364164"/>
        <s v="BH2364165"/>
        <s v="BH2364166"/>
        <s v="BH2364317"/>
        <s v="BH2364318"/>
        <s v="BH2364384"/>
        <s v="BH2364418"/>
        <s v="BH2364419"/>
        <s v="BH2364642"/>
        <s v="BH2364643"/>
        <s v="BH2364771"/>
        <s v="BH2364966"/>
        <s v="BH2364967"/>
        <s v="BH2364993"/>
        <s v="BH2364979"/>
        <s v="BH2365214"/>
        <s v="BH2365217"/>
        <s v="BH2365467"/>
        <s v="BH2365468"/>
        <s v="BH2365469"/>
        <s v="BH2365577"/>
        <s v="BH2365563"/>
        <s v="BH2365574"/>
        <s v="BH2365590"/>
        <s v="BH2365591"/>
        <s v="BH2365642"/>
        <s v="BH2365643"/>
        <s v="BH2365710"/>
        <s v="BH2365712"/>
        <s v="BH2365713"/>
        <s v="BH2365720"/>
        <s v="BH2365721"/>
        <s v="BH2365722"/>
        <s v="BH2365833"/>
        <s v="BH2365978"/>
        <s v="BH2365979"/>
        <s v="BH2366060"/>
        <s v="BH2366076"/>
        <s v="BH2366228"/>
        <s v="BH2366090"/>
        <s v="BH2366091"/>
        <s v="BH2366332"/>
        <s v="BH2366444"/>
        <s v="BH2366445"/>
        <s v="BH2366514"/>
        <s v="BH2366553"/>
        <s v="BH2366608"/>
        <s v="BH2366611"/>
        <s v="BH2366612"/>
        <s v="BH2366623"/>
        <s v="BH2366624"/>
        <s v="BH2366625"/>
        <s v="BH2366670"/>
        <s v="BH2366704"/>
        <s v="BH2366852"/>
        <s v="BH2366853"/>
        <s v="BH2366899"/>
        <s v="BH2367037"/>
        <s v="BH2367038"/>
        <s v="BH2367039"/>
        <s v="BH2367044"/>
        <s v="BH2367046"/>
        <s v="BH2367182"/>
        <s v="BH2367196"/>
        <s v="BH2367251"/>
        <s v="BH2367333"/>
        <s v="BH2367612"/>
        <s v="BH2367619"/>
        <s v="BH2367621"/>
        <s v="BH2367634"/>
        <s v="BH2367635"/>
        <s v="BH2367637"/>
        <s v="BH2367638"/>
        <s v="BH2367639"/>
        <s v="BH2367640"/>
        <s v="BH2367731"/>
        <s v="BH2367732"/>
        <s v="BH2367740"/>
        <s v="BH2367741"/>
        <s v="BH2367829"/>
        <s v="BH2367830"/>
        <s v="BH2367841"/>
        <s v="BH2367994"/>
        <s v="BH2367995"/>
        <s v="BH2368119"/>
        <s v="BH2368120"/>
        <s v="BH2368221"/>
        <s v="BH2368298"/>
        <s v="BH2368374"/>
        <s v="BH2368376"/>
        <s v="BH2368380"/>
        <s v="BH2368484"/>
        <s v="BH2368485"/>
        <s v="BH2368486"/>
        <s v="BH2368546"/>
        <s v="BH2368547"/>
        <s v="BH2368621"/>
        <s v="BH2368662"/>
        <s v="BH2368665"/>
        <s v="BH2368689"/>
        <s v="BH2368691"/>
        <s v="BH2368794"/>
        <s v="BH2368802"/>
        <s v="BH2368893"/>
        <s v="BH2368898"/>
        <s v="BH2368940"/>
        <s v="BH2369041"/>
        <s v="BH2369365"/>
        <s v="BH2370026"/>
        <s v="BH2370027"/>
        <s v="BH2319435." u="1"/>
        <s v="readymart004" u="1"/>
        <d v="2025-01-02T00:00:00" u="1"/>
        <s v="BC2210-0045" u="1"/>
        <s v="BC2210-0046" u="1"/>
      </sharedItems>
    </cacheField>
    <cacheField name="Ngày hóa đơn" numFmtId="14">
      <sharedItems containsDate="1" containsBlank="1" containsMixedTypes="1" minDate="2022-01-03T00:00:00" maxDate="2025-12-10T00:00:00"/>
    </cacheField>
    <cacheField name="Số hóa đơn" numFmtId="0">
      <sharedItems containsBlank="1" containsMixedTypes="1" containsNumber="1" containsInteger="1" minValue="231" maxValue="1835775"/>
    </cacheField>
    <cacheField name="Diễn giải" numFmtId="0">
      <sharedItems containsBlank="1"/>
    </cacheField>
    <cacheField name="Tiền hàng" numFmtId="0">
      <sharedItems containsString="0" containsBlank="1" containsNumber="1" minValue="-1165518" maxValue="1100000000"/>
    </cacheField>
    <cacheField name="Tiền chiết khấu" numFmtId="0">
      <sharedItems containsString="0" containsBlank="1" containsNumber="1" containsInteger="1" minValue="0" maxValue="21037654"/>
    </cacheField>
    <cacheField name="Tiền VAT" numFmtId="0">
      <sharedItems containsString="0" containsBlank="1" containsNumber="1" minValue="-1683012" maxValue="88000000"/>
    </cacheField>
    <cacheField name="Tổng giá trị" numFmtId="0">
      <sharedItems containsString="0" containsBlank="1" containsNumber="1" minValue="-22720666" maxValue="1188000000"/>
    </cacheField>
    <cacheField name="Phân loại" numFmtId="38">
      <sharedItems containsBlank="1"/>
    </cacheField>
    <cacheField name="Ngày Thanh toán" numFmtId="0">
      <sharedItems containsNonDate="0" containsDate="1" containsString="0" containsBlank="1" minDate="2024-03-11T00:00:00" maxDate="2025-12-10T00:00:00"/>
    </cacheField>
    <cacheField name="Chứng từ Thanh toán" numFmtId="0">
      <sharedItems containsBlank="1"/>
    </cacheField>
    <cacheField name="Số còn phải thu ĐK" numFmtId="164">
      <sharedItems containsString="0" containsBlank="1" containsNumber="1" minValue="-5431549" maxValue="51867664"/>
    </cacheField>
    <cacheField name="Giá Trị HD sau CK" numFmtId="38">
      <sharedItems containsString="0" containsBlank="1" containsNumber="1" minValue="-24151031" maxValue="1188000000"/>
    </cacheField>
    <cacheField name="Số tiền đã thu" numFmtId="164">
      <sharedItems containsString="0" containsBlank="1" containsNumber="1" minValue="-24151031" maxValue="1188000000"/>
    </cacheField>
    <cacheField name="Số còn phải thu" numFmtId="38">
      <sharedItems containsString="0" containsBlank="1" containsNumber="1" minValue="-4552741" maxValue="23295898"/>
    </cacheField>
    <cacheField name="Ngày tính CN" numFmtId="14">
      <sharedItems containsDate="1" containsBlank="1" containsMixedTypes="1" minDate="1899-12-30T00:00:00" maxDate="2025-12-10T00:00:00"/>
    </cacheField>
    <cacheField name="Số ngày được nợ" numFmtId="38">
      <sharedItems containsString="0" containsBlank="1" containsNumber="1" containsInteger="1" minValue="0" maxValue="60"/>
    </cacheField>
    <cacheField name="Hạn thanh toán" numFmtId="14">
      <sharedItems containsDate="1" containsBlank="1" containsMixedTypes="1" minDate="1899-12-30T00:00:00" maxDate="2026-01-13T00:00:00"/>
    </cacheField>
    <cacheField name="Số ngày nợ còn lại" numFmtId="164">
      <sharedItems containsBlank="1" containsMixedTypes="1" containsNumber="1" minValue="0" maxValue="32.642188541663927"/>
    </cacheField>
    <cacheField name="Nhóm nợ trước hạn" numFmtId="0">
      <sharedItems containsNonDate="0" containsString="0" containsBlank="1"/>
    </cacheField>
    <cacheField name="Số ngày quá hạn" numFmtId="0">
      <sharedItems containsBlank="1" containsMixedTypes="1" containsNumber="1" minValue="-32.6421859953698" maxValue="46001.35781400463"/>
    </cacheField>
    <cacheField name="Nhóm nợ quá hạn" numFmtId="0">
      <sharedItems containsBlank="1" count="13">
        <s v="Đã thanh toán"/>
        <s v="Nợ quá hạn từ 60 ngày đến 90 ngày"/>
        <s v="Nợ quá hạn từ 30 ngày đến 60 ngày"/>
        <s v="Nợ quá hạn hơn 120 ngày có khả năng mất thanh toán"/>
        <s v="Nợ quá hạn 30 ngày"/>
        <s v="Nợ quá hạn từ 90 ngày đến 120 ngày"/>
        <m/>
        <s v="Chưa đến hạn thanh toán"/>
        <e v="#VALUE!" u="1"/>
        <e v="#N/A" u="1"/>
        <s v="readymart004" u="1"/>
        <s v="" u="1"/>
        <e v="#REF!" u="1"/>
      </sharedItems>
    </cacheField>
    <cacheField name="Tháng HĐ" numFmtId="169">
      <sharedItems containsDate="1" containsBlank="1" containsMixedTypes="1" minDate="1899-12-30T00:00:00" maxDate="2026-01-13T00:00:00"/>
    </cacheField>
    <cacheField name="Tháng Thanh toán" numFmtId="169">
      <sharedItems containsNonDate="0" containsDate="1" containsString="0" containsBlank="1" minDate="1899-12-30T00:00:00" maxDate="2025-12-10T00:00:00"/>
    </cacheField>
    <cacheField name="Ghi chú" numFmtId="0">
      <sharedItems containsBlank="1"/>
    </cacheField>
    <cacheField name="Trạng Thái ghi sổ" numFmtId="0">
      <sharedItems containsBlank="1"/>
    </cacheField>
    <cacheField name="NHÓM KHÁCH HÀNG" numFmtId="0">
      <sharedItems containsBlank="1" count="117">
        <s v="KL00117"/>
        <s v="KL00020"/>
        <s v="CLEVERFOOD"/>
        <s v="KL00175"/>
        <s v="KL00187"/>
        <s v="KL.HN003"/>
        <s v="KL00102"/>
        <s v="KL00182"/>
        <s v="KL00057"/>
        <s v="KL00161"/>
        <s v="KL00186"/>
        <s v="KL00193"/>
        <s v="KL00045"/>
        <s v="KL00167"/>
        <s v="KL.HN008"/>
        <s v="KL00188"/>
        <s v="KL00190"/>
        <s v="KL00191"/>
        <s v="KL00176"/>
        <s v="KL00185"/>
        <s v="KL00068"/>
        <s v="KL00082"/>
        <s v="KL00177"/>
        <s v="KL00106"/>
        <s v="KL00196"/>
        <s v="KL00056"/>
        <s v="KL00065"/>
        <s v="KL00155"/>
        <s v="KL00172"/>
        <s v="KL00103"/>
        <s v="KL00099"/>
        <s v="KL00168"/>
        <s v="HKDTHIENDAT"/>
        <s v="KL00192"/>
        <s v="KL00066"/>
        <s v="KL00053"/>
        <s v="KL00181"/>
        <s v="KL00145"/>
        <s v="KL00174"/>
        <s v="Eco001"/>
        <s v="HKDPH-HNI-BDH-1055"/>
        <s v="KL00085"/>
        <s v="KL.HN007"/>
        <s v="KL00202"/>
        <s v="KL00194"/>
        <s v="TDMART"/>
        <s v="KL00142"/>
        <s v="KL00152"/>
        <s v="KL00143"/>
        <s v="KL00028"/>
        <s v="KK"/>
        <s v="KL00073"/>
        <s v="KL.HN001"/>
        <s v="KL00016"/>
        <s v="KL00047"/>
        <s v="KL00052"/>
        <s v="KL00109"/>
        <s v=""/>
        <s v="KL00119"/>
        <s v="KL00105"/>
        <s v="KL00124"/>
        <s v="KL00133"/>
        <s v="KL00136"/>
        <s v="KL00162"/>
        <s v="C-MART-HP"/>
        <s v="KL00163"/>
        <s v="KL00164"/>
        <s v="KL00169"/>
        <s v="STXANH"/>
        <s v="KL00199"/>
        <s v="KL00200"/>
        <s v="KL"/>
        <s v="KL.SG"/>
        <s v="EASY"/>
        <s v="GTGT"/>
        <s v="TOMITA"/>
        <s v="TTMFARM"/>
        <s v="UNIT-ECO"/>
        <s v="FRUITS"/>
        <s v="AEON CITIMART"/>
        <s v="SONGNGOC"/>
        <s v="SÀNH ĐIỆU"/>
        <s v="REALFMART"/>
        <s v="VIETY"/>
        <s v="VIETY-HNI-LBN-TT"/>
        <s v="READY MART"/>
        <s v="DALATFARM"/>
        <s v="FINEMART"/>
        <s v="GREENMART"/>
        <s v="HAPPYMART"/>
        <s v="SHINSEN"/>
        <s v="AEON MALL"/>
        <s v="SOI BIỂN"/>
        <s v="MENAS"/>
        <s v="HTL"/>
        <s v="KL00111"/>
        <s v="ANNGHIA"/>
        <s v="BRG - FUJIMART"/>
        <s v="KL00184" u="1"/>
        <s v="KL00201" u="1"/>
        <e v="#N/A" u="1"/>
        <m u="1"/>
        <e v="#REF!" u="1"/>
        <s v="KL00173" u="1"/>
        <s v="KL00159" u="1"/>
        <s v="KL00158" u="1"/>
        <s v="KL00015" u="1"/>
        <s v="KL00014" u="1"/>
        <s v="VIỆT Ý" u="1"/>
        <s v="LIENCHAU" u="1"/>
        <s v="UNIT" u="1"/>
        <s v="HUYENANH" u="1"/>
        <s v="KL00189" u="1"/>
        <s v="GREEN" u="1"/>
        <s v="KL00092" u="1"/>
        <s v="KL00198" u="1"/>
        <s v="readymart004" u="1"/>
      </sharedItems>
    </cacheField>
    <cacheField name="TÊN NHÓM KHÁCH HÀNG" numFmtId="0">
      <sharedItems containsBlank="1" count="108">
        <s v="ANH CƯỜNG - QUẢNG NINH"/>
        <s v="Bách hóa Mai Linh (anh Dương)"/>
        <s v="CÔNG TY CỔ PHẦN THỰC PHẨM SẠCH CLEVERFOOD"/>
        <s v="CP PORK SHOP THANH LINH"/>
        <s v="Cửa hàng H 24h"/>
        <s v="Cửa hàng Tiện ích C Mart FLC Đại Mỗ"/>
        <s v="Cửa hàng tự chọn Quỳnh Anh"/>
        <s v="Cherry Mart - S1.07 Vinhomes Ocean Park"/>
        <s v="Chị Cẩm Nhung - Siêu Thị Phú Sơn"/>
        <s v="Chị Hà"/>
        <s v="Chị Huệ"/>
        <s v="Chị Huyền - SĐT 0916 931 659"/>
        <s v="chị Lan 0947835982"/>
        <s v="Chị Linh"/>
        <s v="CHỊ TRẦN MINH HẰNG"/>
        <s v="Daily H2.02 Ocean Park - Trâu Quỳ, Gia Lâm"/>
        <s v="Daily H3.03 Ocean Park - Trâu Quỳ, Gia Lâm"/>
        <s v="Daily Khu nhà ở Dragon Village, Thủ Đức"/>
        <s v="Daily Mart H1.18 Gia Lâm"/>
        <s v="Eco Mart"/>
        <s v="Eco Mart , toà 143 Trần Phú"/>
        <s v="Em Hằng đội 2 Xuân Bách"/>
        <s v="Em Linh"/>
        <s v="Em Nguyệt - Sach.Mart"/>
        <s v="Esmee Mart - 444 Hoàng Hoa Thám, Ba Đình, Hà Nội"/>
        <s v="Fresh &amp; Go Mart"/>
        <s v="Fresh Food"/>
        <s v="Gmart - Sảnh B - 82 Nguyễn Tuân"/>
        <s v="H mart - R1.05 Ocean Park, Đa Tốn, Gia Lâm"/>
        <s v="H mart-s2.12 Vin Ocean park"/>
        <s v="Hada mart, N3 ecohome 3"/>
        <s v="HỘ KINH DOANH MINIMART HÀ NỘI"/>
        <s v="HỘ KINH DOANH NGUYỄN THIÊN ĐẠT"/>
        <s v="Trần Thanh Vân"/>
        <s v="Văn Quyền Mart"/>
        <s v="Vi Oanh - V-mart"/>
        <s v="ViVy mart"/>
        <s v="Xanh Mart - S1.08 Vinhomes Ocean Park"/>
        <s v="CÔNG TY CỔ PHẦN THƯƠNG MẠI NỘI THẤT PHÚC ĐẠT"/>
        <s v="Chumi Mart"/>
        <s v="Eco xanh"/>
        <s v="Hộ kinh doanh Phúc Hậu (chị Liên sđt 0982164624)"/>
        <s v="Mini Mart, 79 ngõ 2 Đại Lộ Thăng Long"/>
        <s v="Minh Mart"/>
        <s v="Siêu thị Minh Nhi Mart"/>
        <s v="Siêu thị TH's Mart SA5"/>
        <s v="TD Mart"/>
        <s v="TD Mart Glexico"/>
        <s v="Tiện Ích Long Hương"/>
        <s v="Tiện Lợi Mart"/>
        <s v="THANH BÌNH MART"/>
        <s v="Thực phẩm sạch HT mart (Em Huyền) 0974617563"/>
        <s v="CÔNG TY TNHH ĐẦU TƯ K&amp;K"/>
        <s v="Link mart"/>
        <s v="Thực phẩm sạch Minh An SA2 the Sakura Vinhomes Smartcity, Tây Mỗ"/>
        <s v="Ms Quỳnh Siêu Thị Cara Mart"/>
        <s v="QUÁN HƯƠNG BẮC"/>
        <s v="K Mart , Spendora An Khánh"/>
        <s v="Thực phẩm xanh"/>
        <s v=""/>
        <s v="SIÊU THỊ HOMEMART24H"/>
        <s v="Cmart CT19T1"/>
        <s v="CÔNG TY TNHH TRƯỜNG THỊNH"/>
        <s v="C Mart - Chung cư viện bỏng Hà Đông"/>
        <s v="LINKMART"/>
        <s v="Siêu thị C Mart - Hải Phòng"/>
        <s v="CHI NHÁNH CÔNG TY TNHH KINH DOANH TỔNG HỢP LIÊN CHÂU TẠI THÀNH PHỐ HẢI PHÒNG"/>
        <s v="Hộ kinh doanh thực phẩm Thiên Lý - Nguyễn Thị Ánh Nguyệt"/>
        <s v="Thực phẩm xanh (Hệ thống Cmart)"/>
        <s v="Nguyễn Thị Thuý An"/>
        <s v="Siêu thị Xanh CT2 Mễ Trì"/>
        <s v="Siêu thị Xanh CC IA20 Ciputra"/>
        <s v="Siêu thị Xanh N07B2 Thành Thái"/>
        <s v="Minh An Mart"/>
        <s v="Siêu thị TH's Mart TC2"/>
        <s v="HN"/>
        <s v="SG"/>
        <s v="CÔNG TY CỔ PHẦN THƯƠNG MẠI VÀ DỊCH VỤ EASYMART"/>
        <s v="CÔNG TY TNHH GTGL VIỆT NAM"/>
        <s v="CÔNG TY CỔ PHẦN TRANG TRẠI TOMITA VIỆT NAM"/>
        <s v="CÔNG TY TNHH ĐẦU TƯ VÀ PHÁT TRIỂN TTM FARM"/>
        <s v="CÔNG TY TNHH HÀNG TIÊU DÙNG UNIT"/>
        <s v="CÔNG TY CP VIETNAM FRUITS AND MORE"/>
        <s v="CÔNG TY TNHH MỘT THÀNH VIÊN HỘI NHẬP PHÁT TRIỂN ĐÔNG HƯNG"/>
        <s v="CÔNG TY TNHH MTV SONG NGỌC"/>
        <s v="CÔNG TY TNHH PHÂN PHỐI SÀNH ĐIỆU"/>
        <s v="CÔNG TY TNHH ĐẦU TƯ PHÁT TRIỂN KINH DOANH TOÀN THẮNG"/>
        <s v="CÔNG TY TNHH VIỆT Ý"/>
        <s v="READDY MART"/>
        <s v="Dalatfarm"/>
        <s v="FINEMART"/>
        <s v="GREEN MART"/>
        <s v="Green mart- hope resident"/>
        <s v="CÔNG TY TNHH HAPPY MART"/>
        <s v="CÔNG TY CỔ PHẦN SHINSEN GROUP"/>
        <s v="CÔNG TY TNHH AEON VIỆT NAM"/>
        <s v="CÔNG TY CỔ PHẦN SÓI BIỂN TRUNG THỰC"/>
        <s v="CÔNG TY TNHH MENAS"/>
        <s v="CÔNG TY TNHH VB TOMO"/>
        <s v="AH Mart"/>
        <s v="CÔNG TY TNHH ÂN NGHĨA MART"/>
        <s v="CÔNG TY TNHH COOLMART 24H"/>
        <s v="HỘ KINH DOANH PHÚC HẬU"/>
        <s v="CÔNG TY TNHH BÁN LẺ FUJIMART VIỆT NAM"/>
        <e v="#N/A" u="1"/>
        <m u="1"/>
        <e v="#REF!" u="1"/>
        <s v="readymart004" u="1"/>
      </sharedItems>
    </cacheField>
    <cacheField name="Nhân viên sale" numFmtId="0">
      <sharedItems containsBlank="1" containsMixedTypes="1" containsNumber="1" containsInteger="1" minValue="0" maxValue="0" count="13">
        <s v="Trần Thị Huệ"/>
        <s v="Đỗ Minh Quang"/>
        <s v="Vũ Anh Tuấn"/>
        <s v="Nguyễn Văn Vinh"/>
        <s v="Hứa Thị Ngọc Thơ"/>
        <e v="#N/A"/>
        <n v="0"/>
        <m/>
        <s v="Trần Kỳ Tâm"/>
        <s v="Trần Hạo Nhị"/>
        <s v="Nguyễn Quốc Thái"/>
        <s v="Dương Thị Kim Hồng"/>
        <e v="#REF!"/>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01">
  <r>
    <x v="0"/>
    <x v="0"/>
    <x v="0"/>
    <x v="0"/>
    <m/>
    <m/>
    <s v="ĐƠN KHÁCH LẼ C6, THANH TOÁN LUN, CK 5%, SĐT : ANH CƯỜNG 0345.555.555 HOẶC SIÊU THỊ SĐT : 0385619979"/>
    <n v="4657425"/>
    <n v="232871"/>
    <n v="353964.32"/>
    <n v="4778518.32"/>
    <s v="Bán hàng"/>
    <d v="2025-03-18T00:00:00"/>
    <s v="PT2503/0063"/>
    <n v="0"/>
    <n v="4778518.32"/>
    <n v="4778518.32"/>
    <n v="0"/>
    <d v="2025-01-11T00:00:00"/>
    <n v="30"/>
    <d v="2025-02-10T00:00:00"/>
    <n v="0"/>
    <m/>
    <s v=""/>
    <x v="0"/>
    <d v="2025-02-10T00:00:00"/>
    <d v="2025-03-18T00:00:00"/>
    <m/>
    <m/>
    <x v="0"/>
    <x v="0"/>
    <x v="0"/>
  </r>
  <r>
    <x v="0"/>
    <x v="0"/>
    <x v="1"/>
    <x v="1"/>
    <m/>
    <m/>
    <s v="ĐƠN KHÁCH LẼ C6 , THANH TOÁN LUN , CK 5%,  SĐT NHẬN HÀNG : 0345.555.555 HOẶC 0385.619.979"/>
    <n v="4281156"/>
    <n v="214058"/>
    <n v="325367.84000000003"/>
    <n v="4392465.84"/>
    <s v="Bán hàng"/>
    <d v="2025-03-18T00:00:00"/>
    <s v="PT2503/0064"/>
    <n v="0"/>
    <n v="4392465.84"/>
    <n v="4392465.84"/>
    <n v="0"/>
    <d v="2025-02-21T00:00:00"/>
    <n v="30"/>
    <d v="2025-03-23T00:00:00"/>
    <n v="0"/>
    <m/>
    <s v=""/>
    <x v="0"/>
    <d v="2025-03-23T00:00:00"/>
    <d v="2025-03-18T00:00:00"/>
    <m/>
    <m/>
    <x v="0"/>
    <x v="0"/>
    <x v="0"/>
  </r>
  <r>
    <x v="0"/>
    <x v="0"/>
    <x v="2"/>
    <x v="2"/>
    <m/>
    <m/>
    <s v="ĐƠN KHÁCH LẼ C6 , THANH TOÁN LUN , CK 5%,  SĐT NHẬN HÀNG : 0345.555.555  ANH CƯỜNG HOẶC 0334050893 CHỊ HẰNG"/>
    <n v="3066030"/>
    <n v="153302"/>
    <n v="233018.23999999999"/>
    <n v="3145746.24"/>
    <s v="Bán hàng"/>
    <d v="2025-04-05T00:00:00"/>
    <s v="PT2504/0020"/>
    <n v="0"/>
    <n v="3145746.24"/>
    <n v="3145746.24"/>
    <n v="0"/>
    <d v="2025-03-20T00:00:00"/>
    <n v="30"/>
    <d v="2025-04-19T00:00:00"/>
    <n v="0"/>
    <m/>
    <s v=""/>
    <x v="0"/>
    <d v="2025-04-19T00:00:00"/>
    <d v="2025-04-05T00:00:00"/>
    <m/>
    <m/>
    <x v="0"/>
    <x v="0"/>
    <x v="0"/>
  </r>
  <r>
    <x v="0"/>
    <x v="0"/>
    <x v="3"/>
    <x v="3"/>
    <m/>
    <m/>
    <s v="ĐƠN KHÁCH LẼ C6 , THANH TOÁN LUN , STK NGƯỜI NHẬN : 103604888897 EM XUYẾN NGÂN HÀNG VIETIN BANK , CK 5%,  SĐT NHẬN HÀNG : 0345.555.555  ANH CƯỜNG HOẶC 0385619979 Số Siêu Thị"/>
    <n v="2820765"/>
    <n v="141038"/>
    <n v="214378.16"/>
    <n v="2894105.16"/>
    <s v="Bán hàng"/>
    <d v="2025-04-13T00:00:00"/>
    <s v="PT2504/0048"/>
    <n v="0"/>
    <n v="2894105.16"/>
    <n v="2894105.16"/>
    <n v="0"/>
    <d v="2025-04-11T00:00:00"/>
    <n v="30"/>
    <d v="2025-05-11T00:00:00"/>
    <n v="0"/>
    <m/>
    <s v=""/>
    <x v="0"/>
    <d v="2025-05-11T00:00:00"/>
    <d v="2025-04-13T00:00:00"/>
    <m/>
    <m/>
    <x v="0"/>
    <x v="0"/>
    <x v="0"/>
  </r>
  <r>
    <x v="0"/>
    <x v="0"/>
    <x v="4"/>
    <x v="4"/>
    <m/>
    <m/>
    <s v="ĐƠN KHÁCH LẼ C6 , THANH TOÁN LUN , STK NGƯỜI NHẬN : 103604888897 EM XUYẾN NGÂN HÀNG VIETIN BANK , CK 5%,  SĐT NHẬN HÀNG : 0345.555.555  ANH CƯỜNG HOẶC 0385619979 Số Siêu Thị"/>
    <n v="3966368"/>
    <n v="198318"/>
    <n v="301444"/>
    <n v="4069494"/>
    <s v="Bán hàng"/>
    <d v="2025-05-19T00:00:00"/>
    <s v="PT2505/0046"/>
    <n v="0"/>
    <n v="4069494"/>
    <n v="4069494"/>
    <n v="0"/>
    <d v="2025-05-15T00:00:00"/>
    <n v="30"/>
    <d v="2025-06-14T00:00:00"/>
    <n v="0"/>
    <m/>
    <s v=""/>
    <x v="0"/>
    <d v="2025-06-14T00:00:00"/>
    <d v="2025-05-19T00:00:00"/>
    <m/>
    <m/>
    <x v="0"/>
    <x v="0"/>
    <x v="0"/>
  </r>
  <r>
    <x v="0"/>
    <x v="0"/>
    <x v="5"/>
    <x v="5"/>
    <m/>
    <m/>
    <s v="ĐƠN KHÁCH LẼ C6 , THANH TOÁN LUN , STK NGƯỜI NHẬN : 103604888897 EM XUYẾN NGÂN HÀNG VIETIN BANK , CK 5%,  SĐT NHẬN HÀNG : 0345.555.555  ANH CƯỜNG HOẶC 0385619979 Số Siêu Thị"/>
    <n v="3262579"/>
    <n v="163129"/>
    <n v="247956"/>
    <n v="3347406"/>
    <s v="Bán hàng"/>
    <d v="2025-06-26T00:00:00"/>
    <s v="PT2506/0052"/>
    <n v="0"/>
    <n v="3347406"/>
    <n v="3347406"/>
    <n v="0"/>
    <d v="2025-06-24T00:00:00"/>
    <n v="30"/>
    <d v="2025-07-24T00:00:00"/>
    <n v="0"/>
    <m/>
    <s v=""/>
    <x v="0"/>
    <d v="2025-07-24T00:00:00"/>
    <d v="2025-06-26T00:00:00"/>
    <m/>
    <m/>
    <x v="0"/>
    <x v="0"/>
    <x v="0"/>
  </r>
  <r>
    <x v="0"/>
    <x v="0"/>
    <x v="6"/>
    <x v="6"/>
    <m/>
    <m/>
    <s v="ĐƠN KHÁCH LẼ C6 , THANH TOÁN LUN , STK NGƯỜI NHẬN : 103604888897 EM XUYẾN NGÂN HÀNG VIETIN BANK , CK 5%,  SĐT NHẬN HÀNG : 0345.555.555  ANH CƯỜNG HOẶC 0385619979 Số Siêu Thị"/>
    <n v="3896301"/>
    <n v="194815"/>
    <n v="296118.88"/>
    <n v="3997604.88"/>
    <s v="Bán hàng"/>
    <d v="2025-08-08T00:00:00"/>
    <s v="PT/C6-0011"/>
    <n v="0"/>
    <n v="3997604.88"/>
    <n v="3997604.88"/>
    <n v="0"/>
    <d v="2025-08-02T00:00:00"/>
    <n v="30"/>
    <d v="2025-09-01T00:00:00"/>
    <n v="0"/>
    <m/>
    <s v=""/>
    <x v="0"/>
    <d v="2025-09-01T00:00:00"/>
    <d v="2025-08-08T00:00:00"/>
    <m/>
    <m/>
    <x v="0"/>
    <x v="0"/>
    <x v="0"/>
  </r>
  <r>
    <x v="0"/>
    <x v="0"/>
    <x v="7"/>
    <x v="7"/>
    <m/>
    <m/>
    <s v="ĐƠN KHÁCH LẼ C6 , THANH TOÁN LUN , STK NGƯỜI NHẬN : 103604888897 EM XUYẾN NGÂN HÀNG VIETIN BANK , CK 5% ( RIÊNG GÀ HUN KHÓI 300G CK THÊM 15%,)  SĐT NHẬN HÀNG : 0345.555.555  ANH CƯỜNG HOẶC 0385619979 Số Siêu Thị"/>
    <n v="3297288"/>
    <n v="164864"/>
    <n v="250593.92000000001"/>
    <n v="3383017.92"/>
    <s v="Bán hàng"/>
    <d v="2025-08-23T00:00:00"/>
    <s v="PT/C6-0039"/>
    <n v="0"/>
    <n v="3383017.92"/>
    <n v="3383017.92"/>
    <n v="0"/>
    <d v="2025-08-20T00:00:00"/>
    <n v="30"/>
    <d v="2025-09-19T00:00:00"/>
    <n v="0"/>
    <m/>
    <s v=""/>
    <x v="0"/>
    <d v="2025-09-19T00:00:00"/>
    <d v="2025-08-23T00:00:00"/>
    <m/>
    <m/>
    <x v="0"/>
    <x v="0"/>
    <x v="0"/>
  </r>
  <r>
    <x v="0"/>
    <x v="0"/>
    <x v="8"/>
    <x v="8"/>
    <m/>
    <m/>
    <s v="anh cường quảng ninh"/>
    <n v="3511444"/>
    <n v="175572"/>
    <n v="266869.76000000001"/>
    <n v="3602741.76"/>
    <s v="Bán hàng"/>
    <d v="2025-10-08T00:00:00"/>
    <s v="BC2210-0012"/>
    <n v="0"/>
    <n v="3602741.76"/>
    <n v="3602741.76"/>
    <n v="0"/>
    <d v="2025-10-01T00:00:00"/>
    <n v="30"/>
    <d v="2025-10-31T00:00:00"/>
    <n v="0"/>
    <m/>
    <s v=""/>
    <x v="0"/>
    <d v="2025-10-31T00:00:00"/>
    <d v="2025-10-08T00:00:00"/>
    <m/>
    <m/>
    <x v="0"/>
    <x v="0"/>
    <x v="0"/>
  </r>
  <r>
    <x v="0"/>
    <x v="0"/>
    <x v="9"/>
    <x v="9"/>
    <m/>
    <m/>
    <s v="anh cường quảng ninh"/>
    <n v="3241597"/>
    <n v="162080"/>
    <n v="246361.36000000002"/>
    <n v="3325878.36"/>
    <s v="Bán hàng"/>
    <d v="2025-10-14T00:00:00"/>
    <s v="BC2210-0022"/>
    <n v="0"/>
    <n v="3325878.36"/>
    <n v="3325878.36"/>
    <n v="0"/>
    <d v="2025-10-08T00:00:00"/>
    <n v="30"/>
    <d v="2025-11-07T00:00:00"/>
    <n v="0"/>
    <m/>
    <s v=""/>
    <x v="0"/>
    <d v="2025-11-07T00:00:00"/>
    <d v="2025-10-14T00:00:00"/>
    <m/>
    <m/>
    <x v="0"/>
    <x v="0"/>
    <x v="0"/>
  </r>
  <r>
    <x v="0"/>
    <x v="0"/>
    <x v="10"/>
    <x v="10"/>
    <m/>
    <m/>
    <s v="Bán hàng ANH CƯỜNG - QUẢNG NINH"/>
    <n v="4030878"/>
    <n v="201544"/>
    <n v="306346.72000000003"/>
    <n v="4135680.72"/>
    <s v="Bán hàng"/>
    <d v="2025-11-26T00:00:00"/>
    <s v="BC2211-0090"/>
    <n v="0"/>
    <n v="4135680.72"/>
    <n v="4135680.72"/>
    <n v="0"/>
    <d v="2025-10-27T00:00:00"/>
    <n v="30"/>
    <d v="2025-11-26T00:00:00"/>
    <n v="0"/>
    <m/>
    <s v=""/>
    <x v="0"/>
    <d v="2025-11-26T00:00:00"/>
    <d v="2025-11-26T00:00:00"/>
    <m/>
    <m/>
    <x v="0"/>
    <x v="0"/>
    <x v="0"/>
  </r>
  <r>
    <x v="0"/>
    <x v="0"/>
    <x v="11"/>
    <x v="11"/>
    <d v="2025-11-21T00:00:00"/>
    <s v="00077936"/>
    <s v="Bán hàng ANH CƯỜNG - QUẢNG NINH theo hóa đơn 00077936"/>
    <n v="4377624"/>
    <n v="218881"/>
    <n v="332699.44"/>
    <n v="4491442.4400000004"/>
    <s v="Bán hàng"/>
    <d v="2025-11-24T00:00:00"/>
    <s v="BC2211-0087"/>
    <n v="0"/>
    <n v="4491442.4400000004"/>
    <n v="4491442.4400000004"/>
    <n v="0"/>
    <d v="2025-11-21T00:00:00"/>
    <n v="30"/>
    <d v="2025-12-21T00:00:00"/>
    <n v="10.642188541663927"/>
    <m/>
    <s v=""/>
    <x v="0"/>
    <d v="2025-12-21T00:00:00"/>
    <d v="2025-11-24T00:00:00"/>
    <m/>
    <m/>
    <x v="0"/>
    <x v="0"/>
    <x v="0"/>
  </r>
  <r>
    <x v="0"/>
    <x v="0"/>
    <x v="12"/>
    <x v="12"/>
    <m/>
    <m/>
    <s v="hàng trả ( ch báo đổi 3 gói đối --&gt; nhưng mình đổi 2 gói vì ch đã bán đc 1 gói lỗi --&gt; nên cho Xtra 1 nửa giá gà 500g)"/>
    <m/>
    <n v="0"/>
    <n v="0"/>
    <n v="56973"/>
    <s v="Hàng trả"/>
    <d v="2025-06-26T00:00:00"/>
    <s v="HBTL25012063"/>
    <n v="0"/>
    <n v="-56973"/>
    <n v="-56973"/>
    <n v="0"/>
    <d v="2025-06-26T00:00:00"/>
    <n v="30"/>
    <d v="2025-07-26T00:00:00"/>
    <n v="0"/>
    <m/>
    <s v=""/>
    <x v="0"/>
    <d v="2025-07-26T00:00:00"/>
    <d v="2025-06-26T00:00:00"/>
    <m/>
    <m/>
    <x v="0"/>
    <x v="0"/>
    <x v="0"/>
  </r>
  <r>
    <x v="1"/>
    <x v="1"/>
    <x v="13"/>
    <x v="13"/>
    <m/>
    <m/>
    <s v="KHÁCH LẼ C6, THANH TOÁN LUN, CK 5%, SĐT : 0979638323 Anh Dương , SỐ TK NGƯỜI NHẬN CHUYỂN KHOẢN NCC : 19029591040021 ANH CƯỜNG - NGÂN HÀNG TECHCOMBANK"/>
    <n v="440586"/>
    <n v="22029"/>
    <n v="33484.559999999998"/>
    <n v="452042"/>
    <s v="Bán hàng"/>
    <d v="2025-07-08T00:00:00"/>
    <s v="PT2507/0015"/>
    <n v="0"/>
    <n v="452042"/>
    <n v="452042"/>
    <n v="0"/>
    <d v="2025-06-19T00:00:00"/>
    <m/>
    <d v="2025-06-19T00:00:00"/>
    <n v="0"/>
    <m/>
    <s v=""/>
    <x v="0"/>
    <d v="2025-06-19T00:00:00"/>
    <d v="2025-07-08T00:00:00"/>
    <m/>
    <m/>
    <x v="1"/>
    <x v="1"/>
    <x v="1"/>
  </r>
  <r>
    <x v="2"/>
    <x v="2"/>
    <x v="14"/>
    <x v="14"/>
    <m/>
    <m/>
    <s v="CLEVERFOOD thanh toán công nợ T10.2024"/>
    <m/>
    <n v="0"/>
    <n v="0"/>
    <n v="3552445"/>
    <s v="Tồn đầu kỳ"/>
    <d v="2025-01-02T00:00:00"/>
    <s v="PT2501/0002"/>
    <n v="3552445"/>
    <n v="0"/>
    <n v="3552445"/>
    <n v="0"/>
    <d v="1899-12-30T00:00:00"/>
    <n v="0"/>
    <d v="1899-12-30T00:00:00"/>
    <n v="0"/>
    <m/>
    <s v=""/>
    <x v="0"/>
    <d v="1899-12-30T00:00:00"/>
    <d v="2025-01-02T00:00:00"/>
    <m/>
    <m/>
    <x v="2"/>
    <x v="2"/>
    <x v="2"/>
  </r>
  <r>
    <x v="2"/>
    <x v="2"/>
    <x v="15"/>
    <x v="15"/>
    <m/>
    <m/>
    <s v="cleverfood Toà A Goldseason, Quận Thanh Xuân, CK 4% CỐ ĐỊNH + 10% ĐƠN ĐẦU"/>
    <n v="1721178"/>
    <n v="172118"/>
    <n v="123924.8"/>
    <n v="1672985"/>
    <s v="Bán hàng"/>
    <d v="2025-04-29T00:00:00"/>
    <s v="PT2504/0087"/>
    <n v="0"/>
    <n v="1672985"/>
    <n v="1672985"/>
    <n v="0"/>
    <d v="2025-01-03T00:00:00"/>
    <m/>
    <d v="2025-01-03T00:00:00"/>
    <n v="0"/>
    <m/>
    <s v=""/>
    <x v="0"/>
    <d v="2025-01-03T00:00:00"/>
    <d v="2025-04-29T00:00:00"/>
    <m/>
    <m/>
    <x v="2"/>
    <x v="2"/>
    <x v="2"/>
  </r>
  <r>
    <x v="2"/>
    <x v="2"/>
    <x v="16"/>
    <x v="16"/>
    <m/>
    <m/>
    <s v="cleverfood Lữ Đoàn 136 Hồ Tùng Mậu"/>
    <n v="777606"/>
    <n v="0"/>
    <n v="62208.480000000003"/>
    <n v="839814"/>
    <s v="Bán hàng"/>
    <d v="2025-04-29T00:00:00"/>
    <s v="PT2504/0087"/>
    <n v="0"/>
    <n v="839814"/>
    <n v="839814"/>
    <n v="0"/>
    <d v="2025-01-13T00:00:00"/>
    <m/>
    <d v="2025-01-13T00:00:00"/>
    <n v="0"/>
    <m/>
    <s v=""/>
    <x v="0"/>
    <d v="2025-01-13T00:00:00"/>
    <d v="2025-04-29T00:00:00"/>
    <m/>
    <m/>
    <x v="2"/>
    <x v="2"/>
    <x v="2"/>
  </r>
  <r>
    <x v="2"/>
    <x v="2"/>
    <x v="17"/>
    <x v="17"/>
    <m/>
    <m/>
    <s v="Hàng Trả - cleverfood Lữ Đoàn 136 Hồ Tùng Mậu - cleverfood0003"/>
    <m/>
    <n v="0"/>
    <n v="0"/>
    <n v="57641"/>
    <s v="Hàng trả"/>
    <d v="2025-04-29T00:00:00"/>
    <s v="PT2504/0087"/>
    <n v="0"/>
    <n v="-57641"/>
    <n v="-57641"/>
    <n v="0"/>
    <d v="2025-01-15T00:00:00"/>
    <m/>
    <d v="2025-01-15T00:00:00"/>
    <n v="0"/>
    <m/>
    <s v=""/>
    <x v="0"/>
    <d v="2025-01-15T00:00:00"/>
    <d v="2025-04-29T00:00:00"/>
    <m/>
    <m/>
    <x v="2"/>
    <x v="2"/>
    <x v="2"/>
  </r>
  <r>
    <x v="2"/>
    <x v="2"/>
    <x v="18"/>
    <x v="18"/>
    <m/>
    <m/>
    <s v="cleverfood Lữ Đoàn 136 Hồ Tùng Mậu"/>
    <n v="2191320"/>
    <n v="0"/>
    <n v="175305.60000000001"/>
    <n v="2366626"/>
    <s v="Bán hàng"/>
    <d v="2025-04-25T00:00:00"/>
    <s v="PT2504/0073"/>
    <n v="0"/>
    <n v="2366626"/>
    <n v="2366626"/>
    <n v="0"/>
    <d v="2025-01-20T00:00:00"/>
    <m/>
    <d v="2025-01-20T00:00:00"/>
    <n v="0"/>
    <m/>
    <s v=""/>
    <x v="0"/>
    <d v="2025-01-20T00:00:00"/>
    <d v="2025-04-25T00:00:00"/>
    <m/>
    <m/>
    <x v="2"/>
    <x v="2"/>
    <x v="2"/>
  </r>
  <r>
    <x v="2"/>
    <x v="2"/>
    <x v="19"/>
    <x v="19"/>
    <m/>
    <m/>
    <s v="cleverfood Lữ Đoàn 136 Hồ Tùng Mậu"/>
    <n v="1106350"/>
    <n v="0"/>
    <n v="88508"/>
    <n v="1194858"/>
    <s v="Bán hàng"/>
    <d v="2025-04-25T00:00:00"/>
    <s v="PT2504/0073"/>
    <n v="0"/>
    <n v="1194858"/>
    <n v="1194858"/>
    <n v="0"/>
    <d v="2025-02-06T00:00:00"/>
    <m/>
    <d v="2025-02-06T00:00:00"/>
    <n v="0"/>
    <m/>
    <s v=""/>
    <x v="0"/>
    <d v="2025-02-06T00:00:00"/>
    <d v="2025-04-25T00:00:00"/>
    <m/>
    <m/>
    <x v="2"/>
    <x v="2"/>
    <x v="2"/>
  </r>
  <r>
    <x v="2"/>
    <x v="2"/>
    <x v="20"/>
    <x v="20"/>
    <m/>
    <m/>
    <s v="Hàng Trả - cleverfood Lữ Đoàn 136 Hồ Tùng Mậu - phiếu : PXTH016003028 - cleverfood0003"/>
    <m/>
    <n v="0"/>
    <n v="0"/>
    <n v="557178"/>
    <s v="Hàng trả"/>
    <d v="2025-04-25T00:00:00"/>
    <s v="PT2504/0073"/>
    <n v="0"/>
    <n v="-557178"/>
    <n v="-557178"/>
    <n v="0"/>
    <d v="2025-02-14T00:00:00"/>
    <m/>
    <d v="2025-02-14T00:00:00"/>
    <n v="0"/>
    <m/>
    <s v=""/>
    <x v="0"/>
    <d v="2025-02-14T00:00:00"/>
    <d v="2025-04-25T00:00:00"/>
    <m/>
    <m/>
    <x v="2"/>
    <x v="2"/>
    <x v="2"/>
  </r>
  <r>
    <x v="2"/>
    <x v="2"/>
    <x v="1"/>
    <x v="21"/>
    <m/>
    <m/>
    <s v="Hàng Trả - cleverfood Lữ Đoàn 136 Hồ Tùng Mậu - cleverfood0003"/>
    <m/>
    <n v="0"/>
    <n v="0"/>
    <n v="201724"/>
    <s v="Hàng trả"/>
    <d v="2025-04-25T00:00:00"/>
    <s v="PT2504/0073"/>
    <n v="0"/>
    <n v="-201724"/>
    <n v="-201724"/>
    <n v="0"/>
    <d v="2025-02-21T00:00:00"/>
    <m/>
    <d v="2025-02-21T00:00:00"/>
    <n v="0"/>
    <m/>
    <s v=""/>
    <x v="0"/>
    <d v="2025-02-21T00:00:00"/>
    <d v="2025-04-25T00:00:00"/>
    <m/>
    <m/>
    <x v="2"/>
    <x v="2"/>
    <x v="2"/>
  </r>
  <r>
    <x v="2"/>
    <x v="2"/>
    <x v="21"/>
    <x v="22"/>
    <m/>
    <m/>
    <s v="cleverfood Lữ Đoàn 21 Lê Đức Thọ"/>
    <n v="1013206"/>
    <n v="0"/>
    <n v="81056.479999999996"/>
    <n v="1094262"/>
    <s v="Bán hàng"/>
    <d v="2025-04-25T00:00:00"/>
    <s v="PT2504/0073"/>
    <n v="0"/>
    <n v="1094262"/>
    <n v="1094262"/>
    <n v="0"/>
    <d v="2025-02-26T00:00:00"/>
    <m/>
    <d v="2025-02-26T00:00:00"/>
    <n v="0"/>
    <m/>
    <s v=""/>
    <x v="0"/>
    <d v="2025-02-26T00:00:00"/>
    <d v="2025-04-25T00:00:00"/>
    <m/>
    <m/>
    <x v="2"/>
    <x v="2"/>
    <x v="2"/>
  </r>
  <r>
    <x v="2"/>
    <x v="2"/>
    <x v="21"/>
    <x v="23"/>
    <m/>
    <m/>
    <s v="Hàng Trả - cleverfood Lữ Đoàn 21 Lê Đức Thọ - cleverfood0006"/>
    <m/>
    <n v="0"/>
    <n v="0"/>
    <n v="334349"/>
    <s v="Hàng trả"/>
    <d v="2025-04-25T00:00:00"/>
    <s v="PT2504/0073"/>
    <n v="0"/>
    <n v="-334349"/>
    <n v="-334349"/>
    <n v="0"/>
    <d v="2025-02-26T00:00:00"/>
    <m/>
    <d v="2025-02-26T00:00:00"/>
    <n v="0"/>
    <m/>
    <s v=""/>
    <x v="0"/>
    <d v="2025-02-26T00:00:00"/>
    <d v="2025-04-25T00:00:00"/>
    <m/>
    <m/>
    <x v="2"/>
    <x v="2"/>
    <x v="2"/>
  </r>
  <r>
    <x v="2"/>
    <x v="2"/>
    <x v="22"/>
    <x v="24"/>
    <m/>
    <m/>
    <s v="cleverfood Toà A Goldseason, Quận Thanh Xuân"/>
    <n v="1358225"/>
    <n v="0"/>
    <n v="108658"/>
    <n v="1466883"/>
    <s v="Bán hàng"/>
    <d v="2025-04-25T00:00:00"/>
    <s v="PT2504/0073"/>
    <n v="0"/>
    <n v="1466883"/>
    <n v="1466883"/>
    <n v="0"/>
    <d v="2025-02-27T00:00:00"/>
    <m/>
    <d v="2025-02-27T00:00:00"/>
    <n v="0"/>
    <m/>
    <s v=""/>
    <x v="0"/>
    <d v="2025-02-27T00:00:00"/>
    <d v="2025-04-25T00:00:00"/>
    <m/>
    <m/>
    <x v="2"/>
    <x v="2"/>
    <x v="2"/>
  </r>
  <r>
    <x v="2"/>
    <x v="2"/>
    <x v="22"/>
    <x v="25"/>
    <m/>
    <m/>
    <s v="Hàng Trả - cleverfood Toà A Goldseason, Quận Thanh Xuân - cleverfood0012"/>
    <m/>
    <n v="0"/>
    <n v="0"/>
    <n v="534117"/>
    <s v="Hàng trả"/>
    <d v="2025-04-25T00:00:00"/>
    <s v="PT2504/0073"/>
    <n v="0"/>
    <n v="-534117"/>
    <n v="-534117"/>
    <n v="0"/>
    <d v="2025-02-27T00:00:00"/>
    <m/>
    <d v="2025-02-27T00:00:00"/>
    <n v="0"/>
    <m/>
    <s v=""/>
    <x v="0"/>
    <d v="2025-02-27T00:00:00"/>
    <d v="2025-04-25T00:00:00"/>
    <m/>
    <m/>
    <x v="2"/>
    <x v="2"/>
    <x v="2"/>
  </r>
  <r>
    <x v="2"/>
    <x v="2"/>
    <x v="23"/>
    <x v="26"/>
    <m/>
    <m/>
    <s v="cleverfood Lữ Đoàn 136 Hồ Tùng Mậu"/>
    <n v="1232321"/>
    <n v="0"/>
    <n v="98585.680000000008"/>
    <n v="1330907"/>
    <s v="Bán hàng"/>
    <d v="2025-05-27T00:00:00"/>
    <s v="PT2505/0072"/>
    <n v="0"/>
    <n v="1330907"/>
    <n v="1330907"/>
    <n v="0"/>
    <d v="2025-03-12T00:00:00"/>
    <m/>
    <d v="2025-03-12T00:00:00"/>
    <n v="0"/>
    <m/>
    <s v=""/>
    <x v="0"/>
    <d v="2025-03-12T00:00:00"/>
    <d v="2025-05-27T00:00:00"/>
    <m/>
    <m/>
    <x v="2"/>
    <x v="2"/>
    <x v="2"/>
  </r>
  <r>
    <x v="2"/>
    <x v="2"/>
    <x v="23"/>
    <x v="27"/>
    <m/>
    <m/>
    <s v="Hàng Trả -cleverfood Lữ Đoàn 136 Hồ Tùng Mậu - cleverfood0003"/>
    <m/>
    <n v="0"/>
    <n v="0"/>
    <n v="57641"/>
    <s v="Hàng trả"/>
    <d v="2025-05-27T00:00:00"/>
    <s v="PT2505/0072"/>
    <n v="0"/>
    <n v="-57641"/>
    <n v="-57641"/>
    <n v="0"/>
    <d v="2025-03-12T00:00:00"/>
    <m/>
    <d v="2025-03-12T00:00:00"/>
    <n v="0"/>
    <m/>
    <s v=""/>
    <x v="0"/>
    <d v="2025-03-12T00:00:00"/>
    <d v="2025-05-27T00:00:00"/>
    <m/>
    <m/>
    <x v="2"/>
    <x v="2"/>
    <x v="2"/>
  </r>
  <r>
    <x v="2"/>
    <x v="2"/>
    <x v="24"/>
    <x v="28"/>
    <m/>
    <m/>
    <s v="Hàng Trả - cleverfood Lữ Đoàn 136 Hồ Tùng Mậu - cleverfood0003"/>
    <m/>
    <n v="0"/>
    <n v="0"/>
    <n v="230291"/>
    <s v="Hàng trả"/>
    <d v="2025-05-27T00:00:00"/>
    <s v="PT2505/0072"/>
    <n v="0"/>
    <n v="-230291"/>
    <n v="-230291"/>
    <n v="0"/>
    <d v="2025-03-15T00:00:00"/>
    <m/>
    <d v="2025-03-15T00:00:00"/>
    <n v="0"/>
    <m/>
    <s v=""/>
    <x v="0"/>
    <d v="2025-03-15T00:00:00"/>
    <d v="2025-05-27T00:00:00"/>
    <m/>
    <m/>
    <x v="2"/>
    <x v="2"/>
    <x v="2"/>
  </r>
  <r>
    <x v="2"/>
    <x v="2"/>
    <x v="25"/>
    <x v="29"/>
    <m/>
    <m/>
    <s v="cleverfood Toà A Goldseason, Quận Thanh Xuân"/>
    <n v="557312"/>
    <n v="0"/>
    <n v="44584.959999999999"/>
    <n v="601897"/>
    <s v="Bán hàng"/>
    <d v="2025-05-27T00:00:00"/>
    <s v="PT2505/0072"/>
    <n v="0"/>
    <n v="601897"/>
    <n v="601897"/>
    <n v="0"/>
    <d v="2025-03-25T00:00:00"/>
    <m/>
    <d v="2025-03-25T00:00:00"/>
    <n v="0"/>
    <m/>
    <s v=""/>
    <x v="0"/>
    <d v="2025-03-25T00:00:00"/>
    <d v="2025-05-27T00:00:00"/>
    <m/>
    <m/>
    <x v="2"/>
    <x v="2"/>
    <x v="2"/>
  </r>
  <r>
    <x v="2"/>
    <x v="2"/>
    <x v="26"/>
    <x v="30"/>
    <m/>
    <m/>
    <s v="cleverfood Lữ Đoàn Mỹ Đình"/>
    <n v="645632"/>
    <n v="0"/>
    <n v="51650.559999999998"/>
    <n v="697283"/>
    <s v="Bán hàng"/>
    <d v="2025-05-27T00:00:00"/>
    <s v="PT2505/0072"/>
    <n v="0"/>
    <n v="697283"/>
    <n v="697283"/>
    <n v="0"/>
    <d v="2025-03-28T00:00:00"/>
    <m/>
    <d v="2025-03-28T00:00:00"/>
    <n v="0"/>
    <m/>
    <s v=""/>
    <x v="0"/>
    <d v="2025-03-28T00:00:00"/>
    <d v="2025-05-27T00:00:00"/>
    <m/>
    <m/>
    <x v="2"/>
    <x v="2"/>
    <x v="2"/>
  </r>
  <r>
    <x v="2"/>
    <x v="2"/>
    <x v="26"/>
    <x v="31"/>
    <m/>
    <m/>
    <s v="cleverfood Lữ Đoàn 21 Lê Đức Thọ"/>
    <n v="788192"/>
    <n v="0"/>
    <n v="63055.360000000001"/>
    <n v="851247"/>
    <s v="Bán hàng"/>
    <d v="2025-05-27T00:00:00"/>
    <s v="PT2505/0072"/>
    <n v="0"/>
    <n v="851247"/>
    <n v="851247"/>
    <n v="0"/>
    <d v="2025-03-28T00:00:00"/>
    <m/>
    <d v="2025-03-28T00:00:00"/>
    <n v="0"/>
    <m/>
    <s v=""/>
    <x v="0"/>
    <d v="2025-03-28T00:00:00"/>
    <d v="2025-05-27T00:00:00"/>
    <m/>
    <m/>
    <x v="2"/>
    <x v="2"/>
    <x v="2"/>
  </r>
  <r>
    <x v="2"/>
    <x v="2"/>
    <x v="26"/>
    <x v="32"/>
    <m/>
    <m/>
    <s v="cleverfood Lữ Đoàn 136 Hồ Tùng Mậu"/>
    <n v="557802"/>
    <n v="0"/>
    <n v="44624.160000000003"/>
    <n v="602426"/>
    <s v="Bán hàng"/>
    <d v="2025-05-27T00:00:00"/>
    <s v="PT2505/0072"/>
    <n v="0"/>
    <n v="602426"/>
    <n v="602426"/>
    <n v="0"/>
    <d v="2025-03-28T00:00:00"/>
    <m/>
    <d v="2025-03-28T00:00:00"/>
    <n v="0"/>
    <m/>
    <s v=""/>
    <x v="0"/>
    <d v="2025-03-28T00:00:00"/>
    <d v="2025-05-27T00:00:00"/>
    <m/>
    <m/>
    <x v="2"/>
    <x v="2"/>
    <x v="2"/>
  </r>
  <r>
    <x v="2"/>
    <x v="2"/>
    <x v="26"/>
    <x v="33"/>
    <m/>
    <m/>
    <s v="Hàng Trả - cleverfood Lữ Đoàn 21 Lê Đức Thọ - cleverfood0006"/>
    <n v="0"/>
    <n v="0"/>
    <n v="0"/>
    <n v="150543"/>
    <s v="Hàng trả"/>
    <d v="2025-05-27T00:00:00"/>
    <s v="PT2505/0072"/>
    <n v="0"/>
    <n v="-150543"/>
    <n v="-150543"/>
    <n v="0"/>
    <d v="2025-03-28T00:00:00"/>
    <m/>
    <d v="2025-03-28T00:00:00"/>
    <n v="0"/>
    <m/>
    <s v=""/>
    <x v="0"/>
    <d v="2025-03-28T00:00:00"/>
    <d v="2025-05-27T00:00:00"/>
    <m/>
    <m/>
    <x v="2"/>
    <x v="2"/>
    <x v="2"/>
  </r>
  <r>
    <x v="2"/>
    <x v="2"/>
    <x v="27"/>
    <x v="34"/>
    <m/>
    <m/>
    <s v="Hàng Trả - cleverfood Toà A Goldseason, Quận Thanh Xuân - cleverfood0012"/>
    <n v="0"/>
    <n v="0"/>
    <n v="0"/>
    <n v="76982"/>
    <s v="Hàng trả"/>
    <d v="2025-06-24T00:00:00"/>
    <s v="PT2506/0049"/>
    <n v="0"/>
    <n v="-76982"/>
    <n v="-76982"/>
    <n v="0"/>
    <d v="2025-04-10T00:00:00"/>
    <m/>
    <d v="2025-04-10T00:00:00"/>
    <n v="0"/>
    <m/>
    <s v=""/>
    <x v="0"/>
    <d v="2025-04-10T00:00:00"/>
    <d v="2025-06-24T00:00:00"/>
    <m/>
    <m/>
    <x v="2"/>
    <x v="2"/>
    <x v="2"/>
  </r>
  <r>
    <x v="2"/>
    <x v="2"/>
    <x v="3"/>
    <x v="35"/>
    <m/>
    <m/>
    <s v="cleverfood Lữ Đoàn 136 Hồ Tùng Mậu"/>
    <n v="942370"/>
    <n v="0"/>
    <n v="75389.600000000006"/>
    <n v="1017760"/>
    <s v="Bán hàng"/>
    <d v="2025-06-24T00:00:00"/>
    <s v="PT2506/0049"/>
    <n v="0"/>
    <n v="1017760"/>
    <n v="1017760"/>
    <n v="0"/>
    <d v="2025-04-11T00:00:00"/>
    <m/>
    <d v="2025-04-11T00:00:00"/>
    <n v="0"/>
    <m/>
    <s v=""/>
    <x v="0"/>
    <d v="2025-04-11T00:00:00"/>
    <d v="2025-06-24T00:00:00"/>
    <m/>
    <m/>
    <x v="2"/>
    <x v="2"/>
    <x v="2"/>
  </r>
  <r>
    <x v="2"/>
    <x v="2"/>
    <x v="28"/>
    <x v="36"/>
    <m/>
    <m/>
    <s v="cleverfood Toà A Goldseason, Quận Thanh Xuân"/>
    <n v="1027985"/>
    <n v="0"/>
    <n v="82238.8"/>
    <n v="1110224"/>
    <s v="Bán hàng"/>
    <d v="2025-06-24T00:00:00"/>
    <s v="PT2506/0049"/>
    <n v="0"/>
    <n v="1110224"/>
    <n v="1110224"/>
    <n v="0"/>
    <d v="2025-04-21T00:00:00"/>
    <m/>
    <d v="2025-04-21T00:00:00"/>
    <n v="0"/>
    <m/>
    <s v=""/>
    <x v="0"/>
    <d v="2025-04-21T00:00:00"/>
    <d v="2025-06-24T00:00:00"/>
    <m/>
    <m/>
    <x v="2"/>
    <x v="2"/>
    <x v="2"/>
  </r>
  <r>
    <x v="2"/>
    <x v="2"/>
    <x v="28"/>
    <x v="37"/>
    <m/>
    <m/>
    <s v="Hàng Trả - cleverfood Toà A Goldseason, Quận Thanh Xuân - phiếu : PXTH100003483 - cleverfood0012"/>
    <m/>
    <n v="0"/>
    <n v="0"/>
    <n v="156087"/>
    <s v="Hàng trả"/>
    <d v="2025-06-24T00:00:00"/>
    <s v="PT2506/0049"/>
    <n v="0"/>
    <n v="-156087"/>
    <n v="-156087"/>
    <n v="0"/>
    <d v="2025-04-21T00:00:00"/>
    <m/>
    <d v="2025-04-21T00:00:00"/>
    <n v="0"/>
    <m/>
    <s v=""/>
    <x v="0"/>
    <d v="2025-04-21T00:00:00"/>
    <d v="2025-06-24T00:00:00"/>
    <m/>
    <m/>
    <x v="2"/>
    <x v="2"/>
    <x v="2"/>
  </r>
  <r>
    <x v="2"/>
    <x v="2"/>
    <x v="29"/>
    <x v="38"/>
    <m/>
    <m/>
    <s v="cleverfood Lữ Đoàn 136 Hồ Tùng Mậu"/>
    <n v="744562"/>
    <n v="0"/>
    <n v="59564.959999999999"/>
    <n v="804127"/>
    <s v="Bán hàng"/>
    <d v="2025-06-24T00:00:00"/>
    <s v="PT2506/0049"/>
    <n v="0"/>
    <n v="804127"/>
    <n v="804127"/>
    <n v="0"/>
    <d v="2025-04-23T00:00:00"/>
    <m/>
    <d v="2025-04-23T00:00:00"/>
    <n v="0"/>
    <m/>
    <s v=""/>
    <x v="0"/>
    <d v="2025-04-23T00:00:00"/>
    <d v="2025-06-24T00:00:00"/>
    <m/>
    <m/>
    <x v="2"/>
    <x v="2"/>
    <x v="2"/>
  </r>
  <r>
    <x v="2"/>
    <x v="2"/>
    <x v="30"/>
    <x v="39"/>
    <m/>
    <m/>
    <s v="Hàng Trả - cleverfood Lữ Đoàn 136 Hồ Tùng Mậu - phiếu: PXTH016003180 - cleverfood0003"/>
    <m/>
    <n v="0"/>
    <n v="0"/>
    <n v="57641"/>
    <s v="Hàng trả"/>
    <d v="2025-06-24T00:00:00"/>
    <s v="PT2506/0049"/>
    <n v="0"/>
    <n v="-57641"/>
    <n v="-57641"/>
    <n v="0"/>
    <d v="2025-04-25T00:00:00"/>
    <m/>
    <d v="2025-04-25T00:00:00"/>
    <n v="0"/>
    <m/>
    <s v=""/>
    <x v="0"/>
    <d v="2025-04-25T00:00:00"/>
    <d v="2025-06-24T00:00:00"/>
    <m/>
    <m/>
    <x v="2"/>
    <x v="2"/>
    <x v="2"/>
  </r>
  <r>
    <x v="2"/>
    <x v="2"/>
    <x v="31"/>
    <x v="40"/>
    <m/>
    <m/>
    <s v="Hàng Trả - cleverfood Toà A Goldseason, Quận Thanh Xuân - phiếu : PXTH100003518 - cleverfood0012"/>
    <m/>
    <n v="0"/>
    <n v="0"/>
    <n v="238464"/>
    <s v="Hàng trả"/>
    <d v="2025-07-04T00:00:00"/>
    <s v="PT2507/0005"/>
    <n v="0"/>
    <n v="-238464"/>
    <n v="-238464"/>
    <n v="0"/>
    <d v="2025-05-03T00:00:00"/>
    <m/>
    <d v="2025-05-03T00:00:00"/>
    <n v="0"/>
    <m/>
    <s v=""/>
    <x v="0"/>
    <d v="2025-05-03T00:00:00"/>
    <d v="2025-07-04T00:00:00"/>
    <m/>
    <m/>
    <x v="2"/>
    <x v="2"/>
    <x v="2"/>
  </r>
  <r>
    <x v="2"/>
    <x v="2"/>
    <x v="32"/>
    <x v="41"/>
    <m/>
    <m/>
    <s v="cleverfood Lữ Đoàn 136 Hồ Tùng Mậu"/>
    <n v="885550"/>
    <n v="0"/>
    <n v="70844"/>
    <n v="956394"/>
    <s v="Bán hàng"/>
    <d v="2025-07-04T00:00:00"/>
    <s v="PT2507/0005"/>
    <n v="0"/>
    <n v="956394"/>
    <n v="956394"/>
    <n v="0"/>
    <d v="2025-05-05T00:00:00"/>
    <m/>
    <d v="2025-05-05T00:00:00"/>
    <n v="0"/>
    <m/>
    <s v=""/>
    <x v="0"/>
    <d v="2025-05-05T00:00:00"/>
    <d v="2025-07-04T00:00:00"/>
    <m/>
    <m/>
    <x v="2"/>
    <x v="2"/>
    <x v="2"/>
  </r>
  <r>
    <x v="2"/>
    <x v="2"/>
    <x v="33"/>
    <x v="42"/>
    <m/>
    <m/>
    <s v="Hàng Trả - cleverfood Lữ Đoàn 136 Hồ Tùng Mậu - cleverfood0003"/>
    <m/>
    <n v="0"/>
    <n v="0"/>
    <n v="381038"/>
    <s v="Hàng trả"/>
    <d v="2025-07-04T00:00:00"/>
    <s v="PT2507/0005"/>
    <n v="0"/>
    <n v="-381038"/>
    <n v="-381038"/>
    <n v="0"/>
    <d v="2025-05-08T00:00:00"/>
    <m/>
    <d v="2025-05-08T00:00:00"/>
    <n v="0"/>
    <m/>
    <s v=""/>
    <x v="0"/>
    <d v="2025-05-08T00:00:00"/>
    <d v="2025-07-04T00:00:00"/>
    <m/>
    <m/>
    <x v="2"/>
    <x v="2"/>
    <x v="2"/>
  </r>
  <r>
    <x v="2"/>
    <x v="2"/>
    <x v="34"/>
    <x v="43"/>
    <m/>
    <m/>
    <s v="cleverfood Lữ Đoàn 21 Lê Đức Thọ"/>
    <n v="1182288"/>
    <n v="0"/>
    <n v="94583.040000000008"/>
    <n v="1276871"/>
    <s v="Bán hàng"/>
    <d v="2025-07-04T00:00:00"/>
    <s v="PT2507/0005"/>
    <n v="0"/>
    <n v="1276871"/>
    <n v="1276871"/>
    <n v="0"/>
    <d v="2025-05-09T00:00:00"/>
    <m/>
    <d v="2025-05-09T00:00:00"/>
    <n v="0"/>
    <m/>
    <s v=""/>
    <x v="0"/>
    <d v="2025-05-09T00:00:00"/>
    <d v="2025-07-04T00:00:00"/>
    <m/>
    <m/>
    <x v="2"/>
    <x v="2"/>
    <x v="2"/>
  </r>
  <r>
    <x v="2"/>
    <x v="2"/>
    <x v="35"/>
    <x v="44"/>
    <m/>
    <m/>
    <s v="cleverfood Lữ Đoàn 21 Lê Đức Thọ"/>
    <n v="745170"/>
    <n v="0"/>
    <n v="59613.599999999999"/>
    <n v="804784"/>
    <s v="Bán hàng"/>
    <d v="2025-07-04T00:00:00"/>
    <s v="PT2507/0005"/>
    <n v="0"/>
    <n v="804784"/>
    <n v="804784"/>
    <n v="0"/>
    <d v="2025-05-23T00:00:00"/>
    <m/>
    <d v="2025-05-23T00:00:00"/>
    <n v="0"/>
    <m/>
    <s v=""/>
    <x v="0"/>
    <d v="2025-05-23T00:00:00"/>
    <d v="2025-07-04T00:00:00"/>
    <m/>
    <m/>
    <x v="2"/>
    <x v="2"/>
    <x v="2"/>
  </r>
  <r>
    <x v="2"/>
    <x v="2"/>
    <x v="35"/>
    <x v="45"/>
    <m/>
    <m/>
    <s v="cleverfood Lữ Đoàn 136 Hồ Tùng Mậu"/>
    <n v="698790"/>
    <n v="0"/>
    <n v="55903.200000000004"/>
    <n v="754693"/>
    <s v="Bán hàng"/>
    <d v="2025-07-04T00:00:00"/>
    <s v="PT2507/0005"/>
    <n v="0"/>
    <n v="754693"/>
    <n v="754693"/>
    <n v="0"/>
    <d v="2025-05-23T00:00:00"/>
    <m/>
    <d v="2025-05-23T00:00:00"/>
    <n v="0"/>
    <m/>
    <s v=""/>
    <x v="0"/>
    <d v="2025-05-23T00:00:00"/>
    <d v="2025-07-04T00:00:00"/>
    <m/>
    <m/>
    <x v="2"/>
    <x v="2"/>
    <x v="2"/>
  </r>
  <r>
    <x v="2"/>
    <x v="2"/>
    <x v="35"/>
    <x v="46"/>
    <m/>
    <m/>
    <s v="Hàng Trả - cleverfood Lữ Đoàn 136 Hồ Tùng Mậu - cleverfood0003"/>
    <m/>
    <n v="0"/>
    <n v="0"/>
    <n v="52029"/>
    <s v="Hàng trả"/>
    <d v="2025-07-04T00:00:00"/>
    <s v="PT2507/0005"/>
    <n v="0"/>
    <n v="-52029"/>
    <n v="-52029"/>
    <n v="0"/>
    <d v="2025-05-23T00:00:00"/>
    <m/>
    <d v="2025-05-23T00:00:00"/>
    <n v="0"/>
    <m/>
    <s v=""/>
    <x v="0"/>
    <d v="2025-05-23T00:00:00"/>
    <d v="2025-07-04T00:00:00"/>
    <m/>
    <m/>
    <x v="2"/>
    <x v="2"/>
    <x v="2"/>
  </r>
  <r>
    <x v="2"/>
    <x v="2"/>
    <x v="36"/>
    <x v="47"/>
    <m/>
    <m/>
    <s v="cleverfood Toà A Goldseason, Quận Thanh Xuân"/>
    <n v="425322"/>
    <n v="0"/>
    <n v="34025.760000000002"/>
    <n v="459348"/>
    <s v="Bán hàng"/>
    <d v="2025-08-01T00:00:00"/>
    <s v="PT/C6-0027"/>
    <n v="0"/>
    <n v="459348"/>
    <n v="459348"/>
    <n v="0"/>
    <d v="2025-06-02T00:00:00"/>
    <m/>
    <d v="2025-06-02T00:00:00"/>
    <n v="0"/>
    <m/>
    <s v=""/>
    <x v="0"/>
    <d v="2025-06-02T00:00:00"/>
    <d v="2025-08-01T00:00:00"/>
    <m/>
    <m/>
    <x v="2"/>
    <x v="2"/>
    <x v="2"/>
  </r>
  <r>
    <x v="2"/>
    <x v="2"/>
    <x v="36"/>
    <x v="48"/>
    <m/>
    <m/>
    <s v="Hàng Trả - cleverfood Toà A Goldseason, Quận Thanh Xuân - cleverfood0012"/>
    <m/>
    <n v="0"/>
    <n v="0"/>
    <n v="300949"/>
    <s v="Hàng trả"/>
    <d v="2025-08-01T00:00:00"/>
    <s v="PT/C6-0027"/>
    <n v="0"/>
    <n v="-300949"/>
    <n v="-300949"/>
    <n v="0"/>
    <d v="2025-06-02T00:00:00"/>
    <m/>
    <d v="2025-06-02T00:00:00"/>
    <n v="0"/>
    <m/>
    <s v=""/>
    <x v="0"/>
    <d v="2025-06-02T00:00:00"/>
    <d v="2025-08-01T00:00:00"/>
    <m/>
    <m/>
    <x v="2"/>
    <x v="2"/>
    <x v="2"/>
  </r>
  <r>
    <x v="2"/>
    <x v="2"/>
    <x v="13"/>
    <x v="49"/>
    <m/>
    <m/>
    <s v="cleverfood Lữ Đoàn 136 Hồ Tùng Mậu"/>
    <n v="518478"/>
    <n v="0"/>
    <n v="41478.239999999998"/>
    <n v="559956"/>
    <s v="Bán hàng"/>
    <d v="2025-08-01T00:00:00"/>
    <s v="PT/C6-0027"/>
    <n v="0"/>
    <n v="559956"/>
    <n v="559956"/>
    <n v="0"/>
    <d v="2025-06-19T00:00:00"/>
    <m/>
    <d v="2025-06-19T00:00:00"/>
    <n v="0"/>
    <m/>
    <s v=""/>
    <x v="0"/>
    <d v="2025-06-19T00:00:00"/>
    <d v="2025-08-01T00:00:00"/>
    <m/>
    <m/>
    <x v="2"/>
    <x v="2"/>
    <x v="2"/>
  </r>
  <r>
    <x v="2"/>
    <x v="2"/>
    <x v="37"/>
    <x v="50"/>
    <m/>
    <m/>
    <s v="cleverfood Toà A Goldseason, Quận Thanh Xuân"/>
    <n v="517870"/>
    <n v="0"/>
    <n v="41429.599999999999"/>
    <n v="559300"/>
    <s v="Bán hàng"/>
    <d v="2025-08-01T00:00:00"/>
    <s v="PT/C6-0027"/>
    <n v="0"/>
    <n v="559300"/>
    <n v="559300"/>
    <n v="0"/>
    <d v="2025-06-23T00:00:00"/>
    <m/>
    <d v="2025-06-23T00:00:00"/>
    <n v="0"/>
    <m/>
    <s v=""/>
    <x v="0"/>
    <d v="2025-06-23T00:00:00"/>
    <d v="2025-08-01T00:00:00"/>
    <m/>
    <m/>
    <x v="2"/>
    <x v="2"/>
    <x v="2"/>
  </r>
  <r>
    <x v="2"/>
    <x v="2"/>
    <x v="37"/>
    <x v="51"/>
    <m/>
    <m/>
    <s v="Hàng Trả - cleverfood Toà A Goldseason, Quận Thanh Xuân - cleverfood0012"/>
    <m/>
    <n v="0"/>
    <n v="0"/>
    <n v="276172"/>
    <s v="Hàng trả"/>
    <d v="2025-08-01T00:00:00"/>
    <s v="PT/C6-0027"/>
    <n v="0"/>
    <n v="-276172"/>
    <n v="-276172"/>
    <n v="0"/>
    <d v="2025-06-23T00:00:00"/>
    <m/>
    <d v="2025-06-23T00:00:00"/>
    <n v="0"/>
    <m/>
    <s v=""/>
    <x v="0"/>
    <d v="2025-06-23T00:00:00"/>
    <d v="2025-08-01T00:00:00"/>
    <m/>
    <m/>
    <x v="2"/>
    <x v="2"/>
    <x v="2"/>
  </r>
  <r>
    <x v="2"/>
    <x v="2"/>
    <x v="37"/>
    <x v="52"/>
    <m/>
    <m/>
    <s v="Hàng Trả - cleverfood Toà A Goldseason, Quận Thanh Xuân - cleverfood0012"/>
    <m/>
    <n v="0"/>
    <n v="0"/>
    <n v="307273"/>
    <s v="Hàng trả"/>
    <d v="2025-08-01T00:00:00"/>
    <s v="PT/C6-0027"/>
    <n v="0"/>
    <n v="-307273"/>
    <n v="-307273"/>
    <n v="0"/>
    <d v="2025-06-23T00:00:00"/>
    <m/>
    <d v="2025-06-23T00:00:00"/>
    <n v="0"/>
    <m/>
    <s v=""/>
    <x v="0"/>
    <d v="2025-06-23T00:00:00"/>
    <d v="2025-08-01T00:00:00"/>
    <m/>
    <m/>
    <x v="2"/>
    <x v="2"/>
    <x v="2"/>
  </r>
  <r>
    <x v="2"/>
    <x v="2"/>
    <x v="38"/>
    <x v="53"/>
    <m/>
    <m/>
    <s v="Chiết khấu Tháng 6/2025_Cleverfood"/>
    <n v="0"/>
    <n v="27561"/>
    <n v="-2204.88"/>
    <n v="27561"/>
    <s v="Giảm công nợ"/>
    <d v="2025-08-01T00:00:00"/>
    <s v="PT/C6-0027"/>
    <n v="0"/>
    <n v="-27561"/>
    <n v="-27561"/>
    <n v="0"/>
    <d v="2025-06-30T00:00:00"/>
    <m/>
    <d v="2025-06-30T00:00:00"/>
    <n v="0"/>
    <m/>
    <s v=""/>
    <x v="0"/>
    <d v="2025-06-30T00:00:00"/>
    <d v="2025-08-01T00:00:00"/>
    <m/>
    <m/>
    <x v="2"/>
    <x v="2"/>
    <x v="2"/>
  </r>
  <r>
    <x v="2"/>
    <x v="2"/>
    <x v="39"/>
    <x v="54"/>
    <m/>
    <m/>
    <s v="cleverfood Lữ Đoàn 21 Lê Đức Thọ"/>
    <n v="569239"/>
    <n v="0"/>
    <n v="45539.12"/>
    <n v="614778"/>
    <s v="Bán hàng"/>
    <d v="2025-09-08T00:00:00"/>
    <s v="PT/C6-0071"/>
    <n v="0"/>
    <n v="614778"/>
    <n v="614778"/>
    <n v="0"/>
    <d v="2025-07-10T00:00:00"/>
    <m/>
    <d v="2025-07-10T00:00:00"/>
    <n v="0"/>
    <m/>
    <s v=""/>
    <x v="0"/>
    <d v="2025-07-10T00:00:00"/>
    <d v="2025-09-08T00:00:00"/>
    <m/>
    <m/>
    <x v="2"/>
    <x v="2"/>
    <x v="2"/>
  </r>
  <r>
    <x v="2"/>
    <x v="2"/>
    <x v="39"/>
    <x v="55"/>
    <m/>
    <m/>
    <s v="Hàng Trả - cleverfood Lữ Đoàn 21 Lê Đức Thọ - cleverfood0006"/>
    <m/>
    <n v="0"/>
    <n v="0"/>
    <n v="104058"/>
    <s v="Hàng trả"/>
    <d v="2025-09-08T00:00:00"/>
    <s v="PT/C6-0071"/>
    <n v="0"/>
    <n v="-104058"/>
    <n v="-104058"/>
    <n v="0"/>
    <d v="2025-07-10T00:00:00"/>
    <m/>
    <d v="2025-07-10T00:00:00"/>
    <n v="0"/>
    <m/>
    <s v=""/>
    <x v="0"/>
    <d v="2025-07-10T00:00:00"/>
    <d v="2025-09-08T00:00:00"/>
    <m/>
    <m/>
    <x v="2"/>
    <x v="2"/>
    <x v="2"/>
  </r>
  <r>
    <x v="2"/>
    <x v="2"/>
    <x v="40"/>
    <x v="56"/>
    <m/>
    <m/>
    <s v="cleverfood Lữ Đoàn 136 Hồ Tùng Mậu"/>
    <n v="1003428"/>
    <n v="0"/>
    <n v="80274.240000000005"/>
    <n v="1083702"/>
    <s v="Bán hàng"/>
    <d v="2025-09-08T00:00:00"/>
    <s v="PT/C6-0071"/>
    <n v="0"/>
    <n v="1083702"/>
    <n v="1083702"/>
    <n v="0"/>
    <d v="2025-07-14T00:00:00"/>
    <m/>
    <d v="2025-07-14T00:00:00"/>
    <n v="0"/>
    <m/>
    <s v=""/>
    <x v="0"/>
    <d v="2025-07-14T00:00:00"/>
    <d v="2025-09-08T00:00:00"/>
    <m/>
    <m/>
    <x v="2"/>
    <x v="2"/>
    <x v="2"/>
  </r>
  <r>
    <x v="2"/>
    <x v="2"/>
    <x v="41"/>
    <x v="57"/>
    <m/>
    <m/>
    <s v="Chiết khấu Tháng 6/2025_Cleverfood"/>
    <n v="0"/>
    <n v="45253"/>
    <n v="-3620.2400000000002"/>
    <n v="45253"/>
    <s v="Giảm công nợ"/>
    <d v="2025-09-08T00:00:00"/>
    <s v="PT/C6-0071"/>
    <n v="0"/>
    <n v="-45253"/>
    <n v="-45253"/>
    <n v="0"/>
    <d v="2025-07-31T00:00:00"/>
    <m/>
    <d v="2025-07-31T00:00:00"/>
    <n v="0"/>
    <m/>
    <s v=""/>
    <x v="0"/>
    <d v="2025-07-31T00:00:00"/>
    <d v="2025-09-08T00:00:00"/>
    <m/>
    <m/>
    <x v="2"/>
    <x v="2"/>
    <x v="2"/>
  </r>
  <r>
    <x v="2"/>
    <x v="2"/>
    <x v="42"/>
    <x v="58"/>
    <m/>
    <m/>
    <s v="Hàng Trả - cleverfood Lữ Đoàn 21 Lê Đức Thọ - cleverfood0006 - phiếu : PXTH200001640"/>
    <m/>
    <n v="0"/>
    <n v="0"/>
    <n v="269110"/>
    <s v="Hàng trả"/>
    <d v="2025-10-04T00:00:00"/>
    <s v="BC2210-0020"/>
    <n v="0"/>
    <n v="-269110"/>
    <n v="-269110"/>
    <n v="0"/>
    <d v="2025-08-13T00:00:00"/>
    <m/>
    <d v="2025-08-13T00:00:00"/>
    <n v="0"/>
    <m/>
    <s v=""/>
    <x v="0"/>
    <d v="2025-08-13T00:00:00"/>
    <d v="2025-10-04T00:00:00"/>
    <m/>
    <m/>
    <x v="2"/>
    <x v="2"/>
    <x v="2"/>
  </r>
  <r>
    <x v="2"/>
    <x v="2"/>
    <x v="43"/>
    <x v="59"/>
    <m/>
    <m/>
    <s v="cleverfood Lữ Đoàn 21 Lê Đức Thọ"/>
    <n v="875410"/>
    <n v="0"/>
    <n v="70032.800000000003"/>
    <n v="945443"/>
    <s v="Bán hàng"/>
    <d v="2025-10-04T00:00:00"/>
    <s v="BC2210-0020"/>
    <n v="0"/>
    <n v="945443"/>
    <n v="945443"/>
    <n v="0"/>
    <d v="2025-08-26T00:00:00"/>
    <m/>
    <d v="2025-08-26T00:00:00"/>
    <n v="0"/>
    <m/>
    <s v=""/>
    <x v="0"/>
    <d v="2025-08-26T00:00:00"/>
    <d v="2025-10-04T00:00:00"/>
    <m/>
    <m/>
    <x v="2"/>
    <x v="2"/>
    <x v="2"/>
  </r>
  <r>
    <x v="2"/>
    <x v="2"/>
    <x v="44"/>
    <x v="60"/>
    <m/>
    <m/>
    <s v="Hàng Trả - cleverfood Lữ Đoàn 21 Lê Đức Thọ - cleverfood0006"/>
    <m/>
    <n v="0"/>
    <n v="0"/>
    <n v="156087"/>
    <s v="Hàng trả"/>
    <d v="2025-10-04T00:00:00"/>
    <s v="BC2210-0020"/>
    <n v="0"/>
    <n v="-156087"/>
    <n v="-156087"/>
    <n v="0"/>
    <d v="2025-08-29T00:00:00"/>
    <m/>
    <d v="2025-08-29T00:00:00"/>
    <n v="0"/>
    <m/>
    <s v=""/>
    <x v="0"/>
    <d v="2025-08-29T00:00:00"/>
    <d v="2025-10-04T00:00:00"/>
    <m/>
    <m/>
    <x v="2"/>
    <x v="2"/>
    <x v="2"/>
  </r>
  <r>
    <x v="2"/>
    <x v="2"/>
    <x v="45"/>
    <x v="61"/>
    <m/>
    <m/>
    <s v="Chiết khấu Tháng 8/2025_Cleverfood"/>
    <n v="0"/>
    <n v="15987"/>
    <n v="-1278.96"/>
    <n v="15987"/>
    <s v="Giảm công nợ"/>
    <d v="2025-08-31T00:00:00"/>
    <s v="NVK2502/204"/>
    <n v="0"/>
    <n v="-15987"/>
    <n v="-15987"/>
    <n v="0"/>
    <d v="2025-08-31T00:00:00"/>
    <m/>
    <d v="2025-08-31T00:00:00"/>
    <n v="0"/>
    <m/>
    <s v=""/>
    <x v="0"/>
    <d v="2025-08-31T00:00:00"/>
    <d v="2025-08-31T00:00:00"/>
    <m/>
    <m/>
    <x v="2"/>
    <x v="2"/>
    <x v="2"/>
  </r>
  <r>
    <x v="2"/>
    <x v="2"/>
    <x v="46"/>
    <x v="62"/>
    <m/>
    <m/>
    <s v="Hàng trả - cleverfood0006 - cleverfood (Phiếu trả ngày: 13/09/2025)- phiếu: PXTH200001695"/>
    <m/>
    <n v="0"/>
    <n v="0"/>
    <n v="55595"/>
    <s v="Hàng trả"/>
    <m/>
    <m/>
    <n v="0"/>
    <n v="-55595"/>
    <n v="0"/>
    <n v="-55595"/>
    <d v="2025-09-13T00:00:00"/>
    <m/>
    <d v="2025-09-13T00:00:00"/>
    <n v="0"/>
    <m/>
    <n v="88.3578140046302"/>
    <x v="1"/>
    <d v="2025-09-13T00:00:00"/>
    <d v="1899-12-30T00:00:00"/>
    <m/>
    <m/>
    <x v="2"/>
    <x v="2"/>
    <x v="2"/>
  </r>
  <r>
    <x v="3"/>
    <x v="3"/>
    <x v="47"/>
    <x v="63"/>
    <m/>
    <m/>
    <s v="Bán hàng cleverfood Lữ Đoàn 21 Lê Đức Thọ"/>
    <n v="1083582"/>
    <n v="0"/>
    <n v="86686.56"/>
    <n v="1170269"/>
    <s v="Bán hàng"/>
    <m/>
    <m/>
    <n v="0"/>
    <n v="1170269"/>
    <n v="0"/>
    <n v="1170269"/>
    <d v="2025-10-13T00:00:00"/>
    <m/>
    <d v="2025-10-13T00:00:00"/>
    <n v="0"/>
    <m/>
    <n v="58.3578140046302"/>
    <x v="2"/>
    <d v="2025-10-13T00:00:00"/>
    <d v="1899-12-30T00:00:00"/>
    <m/>
    <m/>
    <x v="2"/>
    <x v="2"/>
    <x v="1"/>
  </r>
  <r>
    <x v="4"/>
    <x v="4"/>
    <x v="1"/>
    <x v="64"/>
    <m/>
    <m/>
    <s v="ĐƠN KHÁCH LẼ HÀ NỘI, THANH TOÁN LUN, CK 8% , SĐT : 0963691821 Chị Linh"/>
    <n v="734310"/>
    <n v="58745"/>
    <n v="54045.200000000004"/>
    <n v="729610"/>
    <s v="Bán hàng"/>
    <d v="2025-03-08T00:00:00"/>
    <s v="PT2503/0022"/>
    <n v="0"/>
    <n v="729610"/>
    <n v="729610"/>
    <n v="0"/>
    <d v="2025-02-21T00:00:00"/>
    <m/>
    <d v="2025-02-21T00:00:00"/>
    <n v="0"/>
    <m/>
    <s v=""/>
    <x v="0"/>
    <d v="2025-02-21T00:00:00"/>
    <d v="2025-03-08T00:00:00"/>
    <m/>
    <m/>
    <x v="3"/>
    <x v="3"/>
    <x v="1"/>
  </r>
  <r>
    <x v="4"/>
    <x v="4"/>
    <x v="48"/>
    <x v="65"/>
    <m/>
    <m/>
    <s v="ĐƠN KHÁCH LẼ HÀ NỘI, THANH TOÁN LUN, CK 8% , SĐT : 0963691821 Chị Linh"/>
    <n v="2346710"/>
    <n v="187737"/>
    <n v="172717.84"/>
    <n v="2331691"/>
    <s v="Bán hàng"/>
    <d v="2025-04-08T00:00:00"/>
    <s v="PT2504/0032"/>
    <n v="0"/>
    <n v="2331691"/>
    <n v="2331691"/>
    <n v="0"/>
    <d v="2025-03-07T00:00:00"/>
    <m/>
    <d v="2025-03-07T00:00:00"/>
    <n v="0"/>
    <m/>
    <s v=""/>
    <x v="0"/>
    <d v="2025-03-07T00:00:00"/>
    <d v="2025-04-08T00:00:00"/>
    <m/>
    <m/>
    <x v="3"/>
    <x v="3"/>
    <x v="1"/>
  </r>
  <r>
    <x v="4"/>
    <x v="4"/>
    <x v="49"/>
    <x v="66"/>
    <m/>
    <m/>
    <s v="ĐƠN KHÁCH LẼ HÀ NỘI, THANH TOÁN LUN, CK 8% , SĐT : 0963691821 Chị Linh"/>
    <n v="3126035"/>
    <n v="250083"/>
    <n v="230076.16"/>
    <n v="3106028"/>
    <s v="Bán hàng"/>
    <d v="2025-04-08T00:00:00"/>
    <s v="PT2504/0029"/>
    <n v="0"/>
    <n v="3106028"/>
    <n v="3106028"/>
    <n v="0"/>
    <d v="2025-03-22T00:00:00"/>
    <m/>
    <d v="2025-03-22T00:00:00"/>
    <n v="0"/>
    <m/>
    <s v=""/>
    <x v="0"/>
    <d v="2025-03-22T00:00:00"/>
    <d v="2025-04-08T00:00:00"/>
    <m/>
    <m/>
    <x v="3"/>
    <x v="3"/>
    <x v="1"/>
  </r>
  <r>
    <x v="4"/>
    <x v="4"/>
    <x v="25"/>
    <x v="67"/>
    <m/>
    <m/>
    <s v="ĐƠN KHÁCH LẼ HÀ NỘI, THANH TOÁN LUN, CK 8% , SĐT : 0963691821 Chị Linh"/>
    <n v="555290"/>
    <n v="44423"/>
    <n v="40869.360000000001"/>
    <n v="551736"/>
    <s v="Bán hàng"/>
    <d v="2025-04-08T00:00:00"/>
    <s v="PT2504/0030"/>
    <n v="0"/>
    <n v="551736"/>
    <n v="551736"/>
    <n v="0"/>
    <d v="2025-03-25T00:00:00"/>
    <m/>
    <d v="2025-03-25T00:00:00"/>
    <n v="0"/>
    <m/>
    <s v=""/>
    <x v="0"/>
    <d v="2025-03-25T00:00:00"/>
    <d v="2025-04-08T00:00:00"/>
    <m/>
    <m/>
    <x v="3"/>
    <x v="3"/>
    <x v="1"/>
  </r>
  <r>
    <x v="4"/>
    <x v="4"/>
    <x v="50"/>
    <x v="68"/>
    <m/>
    <m/>
    <s v="ĐƠN KHÁCH LẼ HÀ NỘI, THANH TOÁN LUN, CK 8% , SĐT : 0963691821 Chị Linh"/>
    <n v="888464"/>
    <n v="71077"/>
    <n v="65390.96"/>
    <n v="882778"/>
    <s v="Bán hàng"/>
    <d v="2025-04-08T00:00:00"/>
    <s v="PT2504/0031"/>
    <n v="0"/>
    <n v="882778"/>
    <n v="882778"/>
    <n v="0"/>
    <d v="2025-03-31T00:00:00"/>
    <m/>
    <d v="2025-03-31T00:00:00"/>
    <n v="0"/>
    <m/>
    <s v=""/>
    <x v="0"/>
    <d v="2025-03-31T00:00:00"/>
    <d v="2025-04-08T00:00:00"/>
    <m/>
    <m/>
    <x v="3"/>
    <x v="3"/>
    <x v="1"/>
  </r>
  <r>
    <x v="4"/>
    <x v="4"/>
    <x v="51"/>
    <x v="69"/>
    <d v="2025-04-08T00:00:00"/>
    <m/>
    <s v="hàng trả"/>
    <m/>
    <n v="0"/>
    <n v="0"/>
    <n v="139348"/>
    <s v="Hàng trả"/>
    <d v="2025-04-08T00:00:00"/>
    <s v="PT2504/0029"/>
    <n v="0"/>
    <n v="-139348"/>
    <n v="-139348"/>
    <n v="0"/>
    <d v="2025-04-08T00:00:00"/>
    <m/>
    <d v="2025-04-08T00:00:00"/>
    <n v="0"/>
    <m/>
    <s v=""/>
    <x v="0"/>
    <d v="2025-04-08T00:00:00"/>
    <d v="2025-04-08T00:00:00"/>
    <m/>
    <m/>
    <x v="3"/>
    <x v="3"/>
    <x v="1"/>
  </r>
  <r>
    <x v="4"/>
    <x v="4"/>
    <x v="52"/>
    <x v="70"/>
    <m/>
    <m/>
    <s v="ĐƠN KHÁCH LẼ HÀ NỘI, THANH TOÁN LUN, CK 8% , SĐT : 0963691821 Chị Linh"/>
    <n v="1144561"/>
    <n v="91565"/>
    <n v="84239.680000000008"/>
    <n v="1137236"/>
    <s v="Bán hàng"/>
    <d v="2025-05-06T00:00:00"/>
    <s v="PT2505/0018"/>
    <n v="0"/>
    <n v="1137236"/>
    <n v="1137236"/>
    <n v="0"/>
    <d v="2025-04-18T00:00:00"/>
    <m/>
    <d v="2025-04-18T00:00:00"/>
    <n v="0"/>
    <m/>
    <s v=""/>
    <x v="0"/>
    <d v="2025-04-18T00:00:00"/>
    <d v="2025-05-06T00:00:00"/>
    <m/>
    <m/>
    <x v="3"/>
    <x v="3"/>
    <x v="1"/>
  </r>
  <r>
    <x v="4"/>
    <x v="4"/>
    <x v="53"/>
    <x v="71"/>
    <m/>
    <m/>
    <s v="ĐƠN KHÁCH LẼ HÀ NỘI, THANH TOÁN LUN, CK 8% , SĐT : 0963691821 Chị Linh"/>
    <n v="2213868"/>
    <n v="177109"/>
    <n v="162940.72"/>
    <n v="2199700"/>
    <s v="Bán hàng"/>
    <d v="2025-06-07T00:00:00"/>
    <s v="PT2506/0023"/>
    <n v="0"/>
    <n v="2199700"/>
    <n v="2199700"/>
    <n v="0"/>
    <d v="2025-04-26T00:00:00"/>
    <m/>
    <d v="2025-04-26T00:00:00"/>
    <n v="0"/>
    <m/>
    <s v=""/>
    <x v="0"/>
    <d v="2025-04-26T00:00:00"/>
    <d v="2025-06-07T00:00:00"/>
    <m/>
    <m/>
    <x v="3"/>
    <x v="3"/>
    <x v="1"/>
  </r>
  <r>
    <x v="4"/>
    <x v="4"/>
    <x v="54"/>
    <x v="72"/>
    <m/>
    <m/>
    <s v="ĐƠN KHÁCH LẼ HÀ NỘI, THANH TOÁN LUN, CK 8% , SĐT : 0963691821 Chị Linh"/>
    <n v="2579200"/>
    <n v="206336"/>
    <n v="189829.12"/>
    <n v="2562693"/>
    <s v="Bán hàng"/>
    <d v="2025-06-07T00:00:00"/>
    <s v="PT2506/0024"/>
    <n v="0"/>
    <n v="2562693"/>
    <n v="2562693"/>
    <n v="0"/>
    <d v="2025-05-28T00:00:00"/>
    <m/>
    <d v="2025-05-28T00:00:00"/>
    <n v="0"/>
    <m/>
    <s v=""/>
    <x v="0"/>
    <d v="2025-05-28T00:00:00"/>
    <d v="2025-06-07T00:00:00"/>
    <m/>
    <m/>
    <x v="3"/>
    <x v="3"/>
    <x v="1"/>
  </r>
  <r>
    <x v="4"/>
    <x v="4"/>
    <x v="55"/>
    <x v="73"/>
    <d v="2025-06-07T00:00:00"/>
    <m/>
    <s v="HÀNG TRẢ"/>
    <m/>
    <n v="0"/>
    <n v="0"/>
    <n v="220695"/>
    <s v="Hàng trả"/>
    <d v="2025-04-26T00:00:00"/>
    <s v="BH2323092"/>
    <n v="0"/>
    <n v="-220695"/>
    <n v="-220695"/>
    <n v="0"/>
    <d v="2025-06-07T00:00:00"/>
    <m/>
    <d v="2025-06-07T00:00:00"/>
    <n v="0"/>
    <m/>
    <s v=""/>
    <x v="0"/>
    <d v="2025-06-07T00:00:00"/>
    <d v="2025-04-26T00:00:00"/>
    <m/>
    <m/>
    <x v="3"/>
    <x v="3"/>
    <x v="1"/>
  </r>
  <r>
    <x v="4"/>
    <x v="4"/>
    <x v="56"/>
    <x v="74"/>
    <m/>
    <m/>
    <s v="ĐƠN KHÁCH LẼ HÀ NỘI, THANH TOÁN LUN, CK 8% , SĐT : 0963691821 Chị Linh"/>
    <n v="2023910"/>
    <n v="161913"/>
    <n v="148959.76"/>
    <n v="2010957"/>
    <s v="Bán hàng"/>
    <d v="2025-08-06T00:00:00"/>
    <s v="PT/C6-0006"/>
    <n v="0"/>
    <n v="2010957"/>
    <n v="2010957"/>
    <n v="0"/>
    <d v="2025-07-09T00:00:00"/>
    <m/>
    <d v="2025-07-09T00:00:00"/>
    <n v="0"/>
    <m/>
    <s v=""/>
    <x v="0"/>
    <d v="2025-07-09T00:00:00"/>
    <d v="2025-08-06T00:00:00"/>
    <m/>
    <m/>
    <x v="3"/>
    <x v="3"/>
    <x v="1"/>
  </r>
  <r>
    <x v="4"/>
    <x v="4"/>
    <x v="57"/>
    <x v="75"/>
    <m/>
    <m/>
    <s v="ĐƠN KHÁCH LẼ HÀ NỘI, THANH TOÁN LUN, CK 8% , SĐT : 0963691821 Chị Linh"/>
    <n v="888464"/>
    <n v="71077"/>
    <n v="65390.96"/>
    <n v="882778"/>
    <s v="Bán hàng"/>
    <d v="2025-08-06T00:00:00"/>
    <s v="PT/C6-0007"/>
    <n v="0"/>
    <n v="882778"/>
    <n v="882778"/>
    <n v="0"/>
    <d v="2025-07-17T00:00:00"/>
    <m/>
    <d v="2025-07-17T00:00:00"/>
    <n v="0"/>
    <m/>
    <s v=""/>
    <x v="0"/>
    <d v="2025-07-17T00:00:00"/>
    <d v="2025-08-06T00:00:00"/>
    <m/>
    <m/>
    <x v="3"/>
    <x v="3"/>
    <x v="1"/>
  </r>
  <r>
    <x v="4"/>
    <x v="4"/>
    <x v="58"/>
    <x v="76"/>
    <d v="2025-08-06T00:00:00"/>
    <m/>
    <s v="hàng trả"/>
    <m/>
    <n v="0"/>
    <n v="0"/>
    <n v="293657"/>
    <s v="Hàng trả"/>
    <d v="2025-08-06T00:00:00"/>
    <s v="PT/C6-0006"/>
    <n v="0"/>
    <n v="-293657"/>
    <n v="-293657"/>
    <n v="0"/>
    <d v="2025-08-06T00:00:00"/>
    <m/>
    <d v="2025-08-06T00:00:00"/>
    <n v="0"/>
    <m/>
    <s v=""/>
    <x v="0"/>
    <d v="2025-08-06T00:00:00"/>
    <d v="2025-08-06T00:00:00"/>
    <m/>
    <m/>
    <x v="3"/>
    <x v="3"/>
    <x v="1"/>
  </r>
  <r>
    <x v="4"/>
    <x v="4"/>
    <x v="59"/>
    <x v="77"/>
    <m/>
    <m/>
    <s v="ĐƠN KHÁCH LẼ HÀ NỘI, THANH TOÁN LUN, CK 8% , SĐT : 0963691821 Chị Linh"/>
    <n v="2423223"/>
    <n v="193858"/>
    <n v="178349.2"/>
    <n v="2407714"/>
    <s v="Bán hàng"/>
    <d v="2025-10-07T00:00:00"/>
    <s v="BC2210-0009"/>
    <n v="0"/>
    <n v="2407714"/>
    <n v="2407714"/>
    <n v="0"/>
    <d v="2025-09-15T00:00:00"/>
    <m/>
    <d v="2025-09-15T00:00:00"/>
    <n v="0"/>
    <m/>
    <s v=""/>
    <x v="0"/>
    <d v="2025-09-15T00:00:00"/>
    <d v="2025-10-07T00:00:00"/>
    <m/>
    <m/>
    <x v="3"/>
    <x v="3"/>
    <x v="1"/>
  </r>
  <r>
    <x v="4"/>
    <x v="4"/>
    <x v="59"/>
    <x v="78"/>
    <m/>
    <m/>
    <s v="hàng trả"/>
    <m/>
    <m/>
    <n v="0"/>
    <n v="155439"/>
    <s v="Hàng trả"/>
    <d v="2025-10-07T00:00:00"/>
    <s v="BC2210-0009"/>
    <n v="0"/>
    <n v="-155439"/>
    <n v="-155439"/>
    <n v="0"/>
    <d v="2025-09-15T00:00:00"/>
    <m/>
    <d v="2025-09-15T00:00:00"/>
    <n v="0"/>
    <m/>
    <s v=""/>
    <x v="0"/>
    <d v="2025-09-15T00:00:00"/>
    <d v="2025-10-07T00:00:00"/>
    <m/>
    <m/>
    <x v="3"/>
    <x v="3"/>
    <x v="1"/>
  </r>
  <r>
    <x v="5"/>
    <x v="5"/>
    <x v="60"/>
    <x v="79"/>
    <m/>
    <m/>
    <s v="ĐƠN KHÁCH LẼ Cửa hàng H 24h , THANH TOÁN LUN KHI GIAO HÀNG , CK 5% , SĐT : 0969631028"/>
    <n v="1487884"/>
    <n v="74394"/>
    <n v="113079.2"/>
    <n v="1526569"/>
    <s v="Bán hàng"/>
    <d v="2025-03-17T00:00:00"/>
    <s v="PT2503/0058"/>
    <n v="0"/>
    <n v="1526569"/>
    <n v="1526569"/>
    <n v="0"/>
    <d v="2025-03-14T00:00:00"/>
    <m/>
    <d v="2025-03-14T00:00:00"/>
    <n v="0"/>
    <m/>
    <s v=""/>
    <x v="0"/>
    <d v="2025-03-14T00:00:00"/>
    <d v="2025-03-17T00:00:00"/>
    <m/>
    <m/>
    <x v="4"/>
    <x v="4"/>
    <x v="1"/>
  </r>
  <r>
    <x v="6"/>
    <x v="6"/>
    <x v="14"/>
    <x v="14"/>
    <m/>
    <m/>
    <s v="Đơn năm 2024"/>
    <m/>
    <m/>
    <n v="0"/>
    <n v="604591"/>
    <s v="Tồn đầu kỳ"/>
    <d v="2025-01-11T00:00:00"/>
    <s v="PT2501/0038"/>
    <n v="604591"/>
    <n v="0"/>
    <n v="604591"/>
    <n v="0"/>
    <d v="1899-12-30T00:00:00"/>
    <m/>
    <d v="1899-12-30T00:00:00"/>
    <n v="0"/>
    <m/>
    <s v=""/>
    <x v="0"/>
    <d v="1899-12-30T00:00:00"/>
    <d v="2025-01-11T00:00:00"/>
    <m/>
    <m/>
    <x v="5"/>
    <x v="5"/>
    <x v="1"/>
  </r>
  <r>
    <x v="6"/>
    <x v="6"/>
    <x v="61"/>
    <x v="80"/>
    <m/>
    <m/>
    <s v="ĐƠN KHÁCH LẼ C6,  THANH TOÁN LUN , CK 5%"/>
    <n v="734310"/>
    <n v="36716"/>
    <n v="55807.520000000004"/>
    <n v="753402"/>
    <s v="Bán hàng"/>
    <d v="2025-01-25T00:00:00"/>
    <s v="PT2501/0076"/>
    <n v="0"/>
    <n v="753402"/>
    <n v="753402"/>
    <n v="0"/>
    <d v="2025-01-18T00:00:00"/>
    <m/>
    <d v="2025-01-18T00:00:00"/>
    <n v="0"/>
    <m/>
    <s v=""/>
    <x v="0"/>
    <d v="2025-01-18T00:00:00"/>
    <d v="2025-01-25T00:00:00"/>
    <m/>
    <m/>
    <x v="5"/>
    <x v="5"/>
    <x v="1"/>
  </r>
  <r>
    <x v="6"/>
    <x v="6"/>
    <x v="62"/>
    <x v="81"/>
    <d v="2025-06-11T00:00:00"/>
    <s v="00036111"/>
    <s v="Bán Hàng Cửa hàng Tiện ích C Mart FLC Đại Mỗ theo hóa đơn 00036111 , ck 5%"/>
    <n v="1023914"/>
    <n v="51196"/>
    <n v="77817.440000000002"/>
    <n v="1050535"/>
    <s v="Bán hàng"/>
    <d v="2025-06-14T00:00:00"/>
    <s v="PT2506/0037"/>
    <n v="0"/>
    <n v="1050535"/>
    <n v="1050535"/>
    <n v="0"/>
    <d v="2025-06-11T00:00:00"/>
    <m/>
    <d v="2025-06-11T00:00:00"/>
    <n v="0"/>
    <m/>
    <s v=""/>
    <x v="0"/>
    <d v="2025-06-11T00:00:00"/>
    <d v="2025-06-14T00:00:00"/>
    <m/>
    <m/>
    <x v="5"/>
    <x v="5"/>
    <x v="1"/>
  </r>
  <r>
    <x v="6"/>
    <x v="6"/>
    <x v="63"/>
    <x v="82"/>
    <d v="2025-07-03T00:00:00"/>
    <s v="00041846"/>
    <s v="Bán hàng Cửa hàng Tiện ích C Mart FLC Đại Mỗ theo hóa đơn 00041846"/>
    <n v="440586"/>
    <n v="22029"/>
    <n v="33484.559999999998"/>
    <n v="452042"/>
    <s v="Bán hàng"/>
    <d v="2025-08-06T00:00:00"/>
    <s v="PT/C6-0004"/>
    <n v="0"/>
    <n v="452042"/>
    <n v="452042"/>
    <n v="0"/>
    <d v="2025-07-03T00:00:00"/>
    <m/>
    <d v="2025-07-03T00:00:00"/>
    <n v="0"/>
    <m/>
    <s v=""/>
    <x v="0"/>
    <d v="2025-07-03T00:00:00"/>
    <d v="2025-08-06T00:00:00"/>
    <m/>
    <m/>
    <x v="5"/>
    <x v="5"/>
    <x v="1"/>
  </r>
  <r>
    <x v="6"/>
    <x v="6"/>
    <x v="64"/>
    <x v="83"/>
    <d v="2025-07-24T00:00:00"/>
    <s v="00046343"/>
    <s v="Bán hàng Cửa hàng Tiện ích C Mart FLC Đại Mỗ theo hóa đơn 00046343"/>
    <n v="440586"/>
    <n v="22029"/>
    <n v="33484.559999999998"/>
    <n v="452042"/>
    <s v="Bán hàng"/>
    <d v="2025-07-28T00:00:00"/>
    <s v="PT2507/0050"/>
    <n v="0"/>
    <n v="452042"/>
    <n v="452042"/>
    <n v="0"/>
    <d v="2025-07-24T00:00:00"/>
    <m/>
    <d v="2025-07-24T00:00:00"/>
    <n v="0"/>
    <m/>
    <s v=""/>
    <x v="0"/>
    <d v="2025-07-24T00:00:00"/>
    <d v="2025-07-28T00:00:00"/>
    <m/>
    <m/>
    <x v="5"/>
    <x v="5"/>
    <x v="1"/>
  </r>
  <r>
    <x v="6"/>
    <x v="6"/>
    <x v="65"/>
    <x v="84"/>
    <d v="2025-08-01T00:00:00"/>
    <s v="00048850"/>
    <s v="Bán hàng Cửa hàng Tiện ích C Mart FLC Đại Mỗ theo hóa đơn 00048850"/>
    <n v="956426"/>
    <n v="47821"/>
    <n v="72688.400000000009"/>
    <n v="981293"/>
    <s v="Bán hàng"/>
    <d v="2025-08-23T00:00:00"/>
    <s v="BC2508/0054"/>
    <n v="0"/>
    <n v="981293"/>
    <n v="981293"/>
    <n v="0"/>
    <d v="2025-08-01T00:00:00"/>
    <m/>
    <d v="2025-08-01T00:00:00"/>
    <n v="0"/>
    <m/>
    <s v=""/>
    <x v="0"/>
    <d v="2025-08-01T00:00:00"/>
    <d v="2025-08-23T00:00:00"/>
    <m/>
    <m/>
    <x v="5"/>
    <x v="5"/>
    <x v="1"/>
  </r>
  <r>
    <x v="6"/>
    <x v="6"/>
    <x v="0"/>
    <x v="85"/>
    <d v="2025-01-11T00:00:00"/>
    <m/>
    <s v="hàng trả"/>
    <m/>
    <n v="0"/>
    <n v="0"/>
    <n v="113945"/>
    <s v="Tồn đầu kỳ"/>
    <d v="2025-01-11T00:00:00"/>
    <s v="PT2501/0038"/>
    <n v="113945"/>
    <n v="0"/>
    <n v="113945"/>
    <n v="0"/>
    <d v="2025-01-11T00:00:00"/>
    <m/>
    <d v="2025-01-11T00:00:00"/>
    <n v="0"/>
    <m/>
    <s v=""/>
    <x v="0"/>
    <d v="2025-01-11T00:00:00"/>
    <d v="2025-01-11T00:00:00"/>
    <m/>
    <m/>
    <x v="5"/>
    <x v="5"/>
    <x v="1"/>
  </r>
  <r>
    <x v="6"/>
    <x v="6"/>
    <x v="66"/>
    <x v="86"/>
    <d v="2025-08-22T00:00:00"/>
    <m/>
    <s v="Hàng Trả - Cửa hàng Tiện ích C Mart FLC Đại Mỗ - KL.HN003"/>
    <m/>
    <n v="0"/>
    <n v="0"/>
    <n v="228453"/>
    <s v="Hàng trả"/>
    <d v="2025-08-23T00:00:00"/>
    <s v="BC2508/0054"/>
    <n v="0"/>
    <n v="-228453"/>
    <n v="-228453"/>
    <n v="0"/>
    <d v="2025-08-22T00:00:00"/>
    <m/>
    <d v="2025-08-22T00:00:00"/>
    <n v="0"/>
    <m/>
    <s v=""/>
    <x v="0"/>
    <d v="2025-08-22T00:00:00"/>
    <d v="2025-08-23T00:00:00"/>
    <m/>
    <m/>
    <x v="5"/>
    <x v="5"/>
    <x v="1"/>
  </r>
  <r>
    <x v="6"/>
    <x v="6"/>
    <x v="67"/>
    <x v="87"/>
    <d v="2025-01-25T00:00:00"/>
    <m/>
    <s v="hàng trả"/>
    <m/>
    <n v="0"/>
    <n v="0"/>
    <n v="79305"/>
    <s v="Hàng trả"/>
    <d v="2025-01-25T00:00:00"/>
    <s v="PT2501/0076"/>
    <n v="0"/>
    <n v="-79305"/>
    <n v="-79305"/>
    <n v="0"/>
    <d v="2025-01-25T00:00:00"/>
    <m/>
    <d v="2025-01-25T00:00:00"/>
    <n v="0"/>
    <m/>
    <s v=""/>
    <x v="0"/>
    <d v="2025-01-25T00:00:00"/>
    <d v="2025-01-25T00:00:00"/>
    <m/>
    <m/>
    <x v="5"/>
    <x v="5"/>
    <x v="1"/>
  </r>
  <r>
    <x v="6"/>
    <x v="6"/>
    <x v="68"/>
    <x v="88"/>
    <d v="2025-10-29T00:00:00"/>
    <s v="00071355"/>
    <s v="Bán hàng Cửa hàng Tiện ích C Mart FLC Đại Mỗ theo hóa đơn 00071355"/>
    <n v="452000"/>
    <n v="0"/>
    <n v="36160"/>
    <n v="604592"/>
    <s v="Bán hàng"/>
    <d v="2025-11-03T00:00:00"/>
    <s v="BC2210-0056"/>
    <n v="0"/>
    <n v="604592"/>
    <n v="604592"/>
    <n v="0"/>
    <d v="2025-10-29T00:00:00"/>
    <m/>
    <d v="2025-10-29T00:00:00"/>
    <n v="0"/>
    <m/>
    <s v=""/>
    <x v="0"/>
    <d v="2025-10-29T00:00:00"/>
    <d v="2025-11-03T00:00:00"/>
    <m/>
    <m/>
    <x v="5"/>
    <x v="5"/>
    <x v="1"/>
  </r>
  <r>
    <x v="6"/>
    <x v="6"/>
    <x v="69"/>
    <x v="89"/>
    <d v="2025-11-18T00:00:00"/>
    <s v="00076905"/>
    <s v="Bán hàng Cửa hàng Tiện ích C Mart FLC Đại Mỗ theo hóa đơn 00076905"/>
    <n v="734310"/>
    <n v="36716"/>
    <n v="55807.520000000004"/>
    <n v="753402"/>
    <s v="Bán hàng"/>
    <d v="2025-11-21T00:00:00"/>
    <s v="BC2211-0083"/>
    <n v="0"/>
    <n v="753402"/>
    <n v="753402"/>
    <n v="0"/>
    <d v="2025-11-18T00:00:00"/>
    <m/>
    <d v="2025-11-18T00:00:00"/>
    <n v="0"/>
    <m/>
    <s v=""/>
    <x v="0"/>
    <d v="2025-11-18T00:00:00"/>
    <d v="2025-11-21T00:00:00"/>
    <m/>
    <m/>
    <x v="5"/>
    <x v="5"/>
    <x v="1"/>
  </r>
  <r>
    <x v="7"/>
    <x v="7"/>
    <x v="18"/>
    <x v="90"/>
    <m/>
    <m/>
    <s v="ĐƠN KHÁCH LẼ C6, THANH TOÁN LUN,  CK 5%"/>
    <n v="2378660"/>
    <n v="118934"/>
    <n v="180778.08000000002"/>
    <n v="2440504"/>
    <s v="Bán hàng"/>
    <d v="2025-03-18T00:00:00"/>
    <s v="PT2503/0061"/>
    <n v="0"/>
    <n v="2440504"/>
    <n v="2440504"/>
    <n v="0"/>
    <d v="2025-01-20T00:00:00"/>
    <m/>
    <d v="2025-01-20T00:00:00"/>
    <n v="0"/>
    <m/>
    <s v=""/>
    <x v="0"/>
    <d v="2025-01-20T00:00:00"/>
    <d v="2025-03-18T00:00:00"/>
    <m/>
    <m/>
    <x v="6"/>
    <x v="6"/>
    <x v="1"/>
  </r>
  <r>
    <x v="7"/>
    <x v="7"/>
    <x v="70"/>
    <x v="91"/>
    <m/>
    <m/>
    <s v="ĐƠN KHÁCH LẼ C6, THANH TOÁN LUN,  CK 5%"/>
    <n v="1289600"/>
    <n v="64481"/>
    <n v="98009.52"/>
    <n v="1323129"/>
    <s v="Bán hàng"/>
    <d v="2025-05-14T00:00:00"/>
    <s v="PT2505/0037"/>
    <n v="0"/>
    <n v="1323129"/>
    <n v="1323129"/>
    <n v="0"/>
    <d v="2025-03-01T00:00:00"/>
    <m/>
    <d v="2025-03-01T00:00:00"/>
    <n v="0"/>
    <m/>
    <s v=""/>
    <x v="0"/>
    <d v="2025-03-01T00:00:00"/>
    <d v="2025-05-14T00:00:00"/>
    <m/>
    <m/>
    <x v="6"/>
    <x v="6"/>
    <x v="1"/>
  </r>
  <r>
    <x v="7"/>
    <x v="7"/>
    <x v="71"/>
    <x v="92"/>
    <d v="2025-03-18T00:00:00"/>
    <m/>
    <s v="HÀNG TRẢ"/>
    <m/>
    <n v="0"/>
    <n v="0"/>
    <n v="196569"/>
    <s v="Hàng trả"/>
    <d v="2025-03-18T00:00:00"/>
    <s v="PT2503/0061"/>
    <n v="0"/>
    <n v="-196569"/>
    <n v="-196569"/>
    <n v="0"/>
    <d v="2025-03-18T00:00:00"/>
    <m/>
    <d v="2025-03-18T00:00:00"/>
    <n v="0"/>
    <m/>
    <s v=""/>
    <x v="0"/>
    <d v="2025-03-18T00:00:00"/>
    <d v="2025-03-18T00:00:00"/>
    <m/>
    <m/>
    <x v="6"/>
    <x v="6"/>
    <x v="1"/>
  </r>
  <r>
    <x v="7"/>
    <x v="7"/>
    <x v="71"/>
    <x v="93"/>
    <d v="2025-03-18T00:00:00"/>
    <m/>
    <s v="Thu tiền đơn hàng BH2319174 (21/12)"/>
    <m/>
    <n v="0"/>
    <n v="0"/>
    <n v="753402"/>
    <s v="Tồn đầu kỳ"/>
    <d v="2025-03-18T00:00:00"/>
    <s v="PT2503/0062"/>
    <n v="753402"/>
    <n v="0"/>
    <n v="753402"/>
    <n v="0"/>
    <d v="2025-03-18T00:00:00"/>
    <m/>
    <d v="2025-03-18T00:00:00"/>
    <n v="0"/>
    <m/>
    <s v=""/>
    <x v="0"/>
    <d v="2025-03-18T00:00:00"/>
    <d v="2025-03-18T00:00:00"/>
    <m/>
    <m/>
    <x v="6"/>
    <x v="6"/>
    <x v="1"/>
  </r>
  <r>
    <x v="7"/>
    <x v="7"/>
    <x v="72"/>
    <x v="94"/>
    <d v="2025-05-14T00:00:00"/>
    <m/>
    <s v="hàng trả"/>
    <m/>
    <n v="0"/>
    <n v="0"/>
    <n v="487425"/>
    <s v="Hàng trả"/>
    <d v="2025-05-14T00:00:00"/>
    <s v="PT2505/0037"/>
    <n v="0"/>
    <n v="-487425"/>
    <n v="-487425"/>
    <n v="0"/>
    <d v="2025-05-14T00:00:00"/>
    <m/>
    <d v="2025-05-14T00:00:00"/>
    <n v="0"/>
    <m/>
    <s v=""/>
    <x v="0"/>
    <d v="2025-05-14T00:00:00"/>
    <d v="2025-05-14T00:00:00"/>
    <m/>
    <m/>
    <x v="6"/>
    <x v="6"/>
    <x v="1"/>
  </r>
  <r>
    <x v="7"/>
    <x v="7"/>
    <x v="73"/>
    <x v="95"/>
    <m/>
    <m/>
    <s v="ĐƠN KHÁCH LẼ C6, THANH TOÁN LUN,  CK 5%"/>
    <n v="734310"/>
    <n v="36716"/>
    <n v="55807.520000000004"/>
    <n v="753402"/>
    <s v="Bán hàng"/>
    <m/>
    <m/>
    <n v="0"/>
    <n v="753402"/>
    <n v="0"/>
    <n v="753402"/>
    <d v="2025-06-16T00:00:00"/>
    <m/>
    <d v="2025-06-16T00:00:00"/>
    <n v="0"/>
    <m/>
    <n v="177.3578140046302"/>
    <x v="3"/>
    <d v="2025-06-16T00:00:00"/>
    <d v="1899-12-30T00:00:00"/>
    <m/>
    <m/>
    <x v="6"/>
    <x v="6"/>
    <x v="1"/>
  </r>
  <r>
    <x v="8"/>
    <x v="8"/>
    <x v="74"/>
    <x v="96"/>
    <m/>
    <m/>
    <s v="ĐƠN KHÁCH LẼ Cherry Mart - S1.07 Vinhomes Ocean Park , SĐT : 0878332868"/>
    <n v="553467"/>
    <n v="0"/>
    <n v="44277.36"/>
    <n v="597744"/>
    <s v="Bán hàng"/>
    <d v="2025-03-07T00:00:00"/>
    <s v="PT2503/0016"/>
    <n v="0"/>
    <n v="597744"/>
    <n v="597744"/>
    <n v="0"/>
    <d v="2025-02-15T00:00:00"/>
    <m/>
    <d v="2025-02-15T00:00:00"/>
    <n v="0"/>
    <m/>
    <s v=""/>
    <x v="0"/>
    <d v="2025-02-15T00:00:00"/>
    <d v="2025-03-07T00:00:00"/>
    <m/>
    <m/>
    <x v="7"/>
    <x v="7"/>
    <x v="2"/>
  </r>
  <r>
    <x v="8"/>
    <x v="8"/>
    <x v="75"/>
    <x v="97"/>
    <m/>
    <m/>
    <s v="ĐƠN KHÁCH LẼ Cherry Mart - S1.07 Vinhomes Ocean Park , SĐT : 0878332868"/>
    <n v="553467"/>
    <n v="0"/>
    <n v="44277.36"/>
    <n v="597744"/>
    <s v="Bán hàng"/>
    <d v="2025-03-10T00:00:00"/>
    <s v="PT2504/0067"/>
    <n v="0"/>
    <n v="597744"/>
    <n v="597744"/>
    <n v="0"/>
    <d v="2025-03-10T00:00:00"/>
    <m/>
    <d v="2025-03-10T00:00:00"/>
    <n v="0"/>
    <m/>
    <s v=""/>
    <x v="0"/>
    <d v="2025-03-10T00:00:00"/>
    <d v="2025-03-10T00:00:00"/>
    <m/>
    <m/>
    <x v="7"/>
    <x v="7"/>
    <x v="2"/>
  </r>
  <r>
    <x v="8"/>
    <x v="8"/>
    <x v="76"/>
    <x v="98"/>
    <m/>
    <m/>
    <s v="ĐƠN KHÁCH LẼ Cherry Mart - S1.07 Vinhomes Ocean Park , SĐT : 0878332868"/>
    <n v="553467"/>
    <n v="0"/>
    <n v="44277.36"/>
    <n v="597744"/>
    <s v="Bán hàng"/>
    <d v="2025-06-12T00:00:00"/>
    <s v="PT2506/0031"/>
    <n v="0"/>
    <n v="597744"/>
    <n v="597744"/>
    <n v="0"/>
    <d v="2025-06-09T00:00:00"/>
    <m/>
    <d v="2025-06-09T00:00:00"/>
    <n v="0"/>
    <m/>
    <s v=""/>
    <x v="0"/>
    <d v="2025-06-09T00:00:00"/>
    <d v="2025-06-12T00:00:00"/>
    <m/>
    <m/>
    <x v="7"/>
    <x v="7"/>
    <x v="2"/>
  </r>
  <r>
    <x v="8"/>
    <x v="8"/>
    <x v="62"/>
    <x v="99"/>
    <d v="2025-06-11T00:00:00"/>
    <m/>
    <s v="HÀNG TRẢ"/>
    <m/>
    <n v="0"/>
    <n v="0"/>
    <n v="119943"/>
    <s v="Hàng trả"/>
    <d v="2025-06-12T00:00:00"/>
    <s v="PT2506/0031"/>
    <n v="0"/>
    <n v="-119943"/>
    <n v="-119943"/>
    <n v="0"/>
    <d v="2025-06-11T00:00:00"/>
    <m/>
    <d v="2025-06-11T00:00:00"/>
    <n v="0"/>
    <m/>
    <s v=""/>
    <x v="0"/>
    <d v="2025-06-11T00:00:00"/>
    <d v="2025-06-12T00:00:00"/>
    <m/>
    <m/>
    <x v="7"/>
    <x v="7"/>
    <x v="2"/>
  </r>
  <r>
    <x v="8"/>
    <x v="8"/>
    <x v="77"/>
    <x v="100"/>
    <m/>
    <m/>
    <s v="ĐƠN KHÁCH LẼ Cherry Mart - S1.07 Vinhomes Ocean Park , SĐT : 0878332868"/>
    <n v="368978"/>
    <n v="0"/>
    <n v="29518.240000000002"/>
    <n v="398496"/>
    <s v="Bán hàng"/>
    <d v="2025-07-08T00:00:00"/>
    <s v="PT2507/0013"/>
    <n v="0"/>
    <n v="398496"/>
    <n v="398496"/>
    <n v="0"/>
    <d v="2025-06-27T00:00:00"/>
    <m/>
    <d v="2025-06-27T00:00:00"/>
    <n v="0"/>
    <m/>
    <s v=""/>
    <x v="0"/>
    <d v="2025-06-27T00:00:00"/>
    <d v="2025-07-08T00:00:00"/>
    <m/>
    <m/>
    <x v="7"/>
    <x v="7"/>
    <x v="2"/>
  </r>
  <r>
    <x v="8"/>
    <x v="8"/>
    <x v="78"/>
    <x v="101"/>
    <m/>
    <m/>
    <s v="ĐƠN KHÁCH LẼ Cherry Mart - S1.07 Vinhomes Ocean Park , SĐT : 0878332868"/>
    <n v="333174"/>
    <n v="0"/>
    <n v="26653.920000000002"/>
    <n v="359828"/>
    <s v="Bán hàng"/>
    <d v="2025-07-22T00:00:00"/>
    <s v="PT2507/0043"/>
    <n v="0"/>
    <n v="359828"/>
    <n v="359828"/>
    <n v="0"/>
    <d v="2025-07-15T00:00:00"/>
    <m/>
    <d v="2025-07-15T00:00:00"/>
    <n v="0"/>
    <m/>
    <s v=""/>
    <x v="0"/>
    <d v="2025-07-15T00:00:00"/>
    <d v="2025-07-22T00:00:00"/>
    <m/>
    <m/>
    <x v="7"/>
    <x v="7"/>
    <x v="2"/>
  </r>
  <r>
    <x v="8"/>
    <x v="8"/>
    <x v="58"/>
    <x v="102"/>
    <m/>
    <m/>
    <s v="ĐƠN KHÁCH LẼ Cherry Mart - S1.07 Vinhomes Ocean Park , SĐT : 0878332868"/>
    <n v="553467"/>
    <n v="0"/>
    <n v="44277.36"/>
    <n v="597744"/>
    <s v="Bán hàng"/>
    <d v="2025-10-27T00:00:00"/>
    <s v="BC2210-0041"/>
    <n v="0"/>
    <n v="597744"/>
    <n v="597744"/>
    <n v="0"/>
    <d v="2025-08-06T00:00:00"/>
    <m/>
    <d v="2025-08-06T00:00:00"/>
    <n v="0"/>
    <m/>
    <s v=""/>
    <x v="0"/>
    <d v="2025-08-06T00:00:00"/>
    <d v="2025-10-27T00:00:00"/>
    <m/>
    <m/>
    <x v="7"/>
    <x v="7"/>
    <x v="2"/>
  </r>
  <r>
    <x v="8"/>
    <x v="8"/>
    <x v="79"/>
    <x v="103"/>
    <m/>
    <m/>
    <s v="Bán hàng Cherry Mart - S1.07 Vinhomes Ocean Park"/>
    <n v="132501"/>
    <n v="0"/>
    <n v="10600.08"/>
    <n v="143101"/>
    <s v="Bán hàng"/>
    <d v="2025-08-15T00:00:00"/>
    <s v="PT/C6-0028"/>
    <n v="0"/>
    <n v="143101"/>
    <n v="143101"/>
    <n v="0"/>
    <d v="2025-08-08T00:00:00"/>
    <m/>
    <d v="2025-08-08T00:00:00"/>
    <n v="0"/>
    <m/>
    <s v=""/>
    <x v="0"/>
    <d v="2025-08-08T00:00:00"/>
    <d v="2025-08-15T00:00:00"/>
    <m/>
    <m/>
    <x v="7"/>
    <x v="7"/>
    <x v="2"/>
  </r>
  <r>
    <x v="8"/>
    <x v="8"/>
    <x v="80"/>
    <x v="104"/>
    <m/>
    <m/>
    <s v="Bán hàng Cherry Mart - S1.07 Vinhomes Ocean Park"/>
    <n v="436478"/>
    <n v="0"/>
    <n v="34918.239999999998"/>
    <n v="471396"/>
    <s v="Bán hàng"/>
    <d v="2025-10-27T00:00:00"/>
    <s v="BC2210-0038"/>
    <n v="0"/>
    <n v="471396"/>
    <n v="471396"/>
    <n v="0"/>
    <d v="2025-09-05T00:00:00"/>
    <m/>
    <d v="2025-09-05T00:00:00"/>
    <n v="0"/>
    <m/>
    <s v=""/>
    <x v="0"/>
    <d v="2025-09-05T00:00:00"/>
    <d v="2025-10-27T00:00:00"/>
    <m/>
    <m/>
    <x v="7"/>
    <x v="7"/>
    <x v="2"/>
  </r>
  <r>
    <x v="8"/>
    <x v="8"/>
    <x v="81"/>
    <x v="105"/>
    <m/>
    <m/>
    <s v="Bán hàng Cherry Mart - S1.07 Vinhomes Ocean Park"/>
    <n v="368978"/>
    <n v="0"/>
    <n v="29518.240000000002"/>
    <n v="398496"/>
    <s v="Bán hàng"/>
    <d v="2025-10-08T00:00:00"/>
    <s v="BC2210-0016"/>
    <n v="0"/>
    <n v="398496"/>
    <n v="398496"/>
    <n v="0"/>
    <d v="2025-09-17T00:00:00"/>
    <m/>
    <d v="2025-09-17T00:00:00"/>
    <n v="0"/>
    <m/>
    <s v=""/>
    <x v="0"/>
    <d v="2025-09-17T00:00:00"/>
    <d v="2025-10-08T00:00:00"/>
    <m/>
    <m/>
    <x v="7"/>
    <x v="7"/>
    <x v="2"/>
  </r>
  <r>
    <x v="8"/>
    <x v="8"/>
    <x v="82"/>
    <x v="106"/>
    <m/>
    <m/>
    <s v="Bán hàng Cherry Mart - S1.07 Vinhomes Ocean Park"/>
    <n v="775130"/>
    <n v="0"/>
    <n v="62010.400000000001"/>
    <n v="837140"/>
    <s v="Bán hàng"/>
    <m/>
    <m/>
    <n v="0"/>
    <n v="837140"/>
    <n v="0"/>
    <n v="837140"/>
    <d v="2025-10-30T00:00:00"/>
    <m/>
    <d v="2025-10-30T00:00:00"/>
    <n v="0"/>
    <m/>
    <n v="41.3578140046302"/>
    <x v="2"/>
    <d v="2025-10-30T00:00:00"/>
    <d v="1899-12-30T00:00:00"/>
    <m/>
    <m/>
    <x v="7"/>
    <x v="7"/>
    <x v="2"/>
  </r>
  <r>
    <x v="9"/>
    <x v="9"/>
    <x v="83"/>
    <x v="107"/>
    <m/>
    <m/>
    <s v="Bán hàng Chị Cẩm Nhung - Siêu Thị Phú Sơn, THANH TOÁN LUN, CK 8%"/>
    <n v="7046640"/>
    <n v="563731"/>
    <n v="518632.72000000003"/>
    <n v="6482909"/>
    <s v="Bán hàng"/>
    <d v="2025-01-10T00:00:00"/>
    <s v="PT2501/0035"/>
    <n v="0"/>
    <n v="6482909"/>
    <n v="6482909"/>
    <n v="0"/>
    <d v="2025-01-04T00:00:00"/>
    <m/>
    <d v="2025-01-04T00:00:00"/>
    <n v="0"/>
    <m/>
    <s v=""/>
    <x v="0"/>
    <d v="2025-01-04T00:00:00"/>
    <d v="2025-01-10T00:00:00"/>
    <m/>
    <m/>
    <x v="8"/>
    <x v="8"/>
    <x v="0"/>
  </r>
  <r>
    <x v="9"/>
    <x v="9"/>
    <x v="17"/>
    <x v="108"/>
    <m/>
    <m/>
    <s v="ĐƠN KHÁCH LẼ C6 , THANH TOÁN LUN ,  CK 8%"/>
    <n v="18226590"/>
    <n v="1458127"/>
    <n v="1341477.04"/>
    <n v="16768463"/>
    <s v="Bán hàng"/>
    <d v="2025-01-22T00:00:00"/>
    <s v="PT2501/0067"/>
    <n v="0"/>
    <n v="16768463"/>
    <n v="16768463"/>
    <n v="0"/>
    <d v="2025-01-15T00:00:00"/>
    <m/>
    <d v="2025-01-15T00:00:00"/>
    <n v="0"/>
    <m/>
    <s v=""/>
    <x v="0"/>
    <d v="2025-01-15T00:00:00"/>
    <d v="2025-01-22T00:00:00"/>
    <m/>
    <m/>
    <x v="8"/>
    <x v="8"/>
    <x v="0"/>
  </r>
  <r>
    <x v="9"/>
    <x v="9"/>
    <x v="84"/>
    <x v="109"/>
    <m/>
    <m/>
    <s v="Bán hàng Chị Cẩm Nhung - Siêu Thị Phú Sơn, THANH TOÁN LUN, CK 8%"/>
    <n v="4261320"/>
    <n v="340906"/>
    <n v="313633.12"/>
    <n v="3920414"/>
    <s v="Bán hàng"/>
    <d v="2025-02-12T00:00:00"/>
    <s v="PT2502/0031"/>
    <n v="0"/>
    <n v="3920414"/>
    <n v="3920414"/>
    <n v="0"/>
    <d v="2025-02-07T00:00:00"/>
    <m/>
    <d v="2025-02-07T00:00:00"/>
    <n v="0"/>
    <m/>
    <s v=""/>
    <x v="0"/>
    <d v="2025-02-07T00:00:00"/>
    <d v="2025-02-12T00:00:00"/>
    <m/>
    <m/>
    <x v="8"/>
    <x v="8"/>
    <x v="0"/>
  </r>
  <r>
    <x v="9"/>
    <x v="9"/>
    <x v="74"/>
    <x v="110"/>
    <m/>
    <m/>
    <s v="Bán hàng Chị Cẩm Nhung - Siêu Thị Phú Sơn, THANH TOÁN LUN, CK 8%"/>
    <n v="4454445"/>
    <n v="356356"/>
    <n v="327847.12"/>
    <n v="4098089"/>
    <s v="Bán hàng"/>
    <d v="2025-02-26T00:00:00"/>
    <s v="PT2502/0042"/>
    <n v="0"/>
    <n v="4098089"/>
    <n v="4098089"/>
    <n v="0"/>
    <d v="2025-02-15T00:00:00"/>
    <m/>
    <d v="2025-02-15T00:00:00"/>
    <n v="0"/>
    <m/>
    <s v=""/>
    <x v="0"/>
    <d v="2025-02-15T00:00:00"/>
    <d v="2025-02-26T00:00:00"/>
    <m/>
    <m/>
    <x v="8"/>
    <x v="8"/>
    <x v="0"/>
  </r>
  <r>
    <x v="9"/>
    <x v="9"/>
    <x v="75"/>
    <x v="111"/>
    <m/>
    <m/>
    <s v="Bán hàng Chị Cẩm Nhung - Siêu Thị Phú Sơn ,THANH TOÁN LUN, CK 8%"/>
    <n v="5193450"/>
    <n v="415476"/>
    <n v="382237.92"/>
    <n v="4777974"/>
    <s v="Bán hàng"/>
    <d v="2025-03-17T00:00:00"/>
    <s v="PT2503/0060"/>
    <n v="0"/>
    <n v="4777974"/>
    <n v="4777974"/>
    <n v="0"/>
    <d v="2025-03-10T00:00:00"/>
    <m/>
    <d v="2025-03-10T00:00:00"/>
    <n v="0"/>
    <m/>
    <s v=""/>
    <x v="0"/>
    <d v="2025-03-10T00:00:00"/>
    <d v="2025-03-17T00:00:00"/>
    <m/>
    <m/>
    <x v="8"/>
    <x v="8"/>
    <x v="0"/>
  </r>
  <r>
    <x v="9"/>
    <x v="9"/>
    <x v="26"/>
    <x v="112"/>
    <m/>
    <m/>
    <s v="Bán hàng Chị Cẩm Nhung - Siêu Thị Phú Sơn , CK 8% ( GIÁ NÀY RIÊNG CHO CHỊ CẨM NHUNG ĐÃ BAO GỒM VAT )"/>
    <n v="4996425"/>
    <n v="399714"/>
    <n v="367736.88"/>
    <n v="4596711"/>
    <s v="Bán hàng"/>
    <d v="2025-04-01T00:00:00"/>
    <s v="PT2504/0015"/>
    <n v="0"/>
    <n v="4596711"/>
    <n v="4596711"/>
    <n v="0"/>
    <d v="2025-03-28T00:00:00"/>
    <m/>
    <d v="2025-03-28T00:00:00"/>
    <n v="0"/>
    <m/>
    <s v=""/>
    <x v="0"/>
    <d v="2025-03-28T00:00:00"/>
    <d v="2025-04-01T00:00:00"/>
    <m/>
    <m/>
    <x v="8"/>
    <x v="8"/>
    <x v="0"/>
  </r>
  <r>
    <x v="9"/>
    <x v="9"/>
    <x v="30"/>
    <x v="113"/>
    <m/>
    <m/>
    <s v="Bán hàng Chị Cẩm Nhung - Siêu Thị Phú Sơn , CK 8%"/>
    <n v="2921130"/>
    <n v="233690"/>
    <n v="214995.20000000001"/>
    <n v="2687440"/>
    <s v="Bán hàng"/>
    <d v="2025-05-05T00:00:00"/>
    <s v="PT2505/0022"/>
    <n v="0"/>
    <n v="2687440"/>
    <n v="2687440"/>
    <n v="0"/>
    <d v="2025-04-25T00:00:00"/>
    <m/>
    <d v="2025-04-25T00:00:00"/>
    <n v="0"/>
    <m/>
    <s v=""/>
    <x v="0"/>
    <d v="2025-04-25T00:00:00"/>
    <d v="2025-05-05T00:00:00"/>
    <m/>
    <m/>
    <x v="8"/>
    <x v="8"/>
    <x v="0"/>
  </r>
  <r>
    <x v="9"/>
    <x v="9"/>
    <x v="85"/>
    <x v="114"/>
    <d v="2025-05-30T00:00:00"/>
    <s v="00033976"/>
    <s v="Bán hàng Chị Cẩm Nhung - Siêu Thị Phú Sơn , HỖ TRỢ CK 20% ( XUẤT HÓA ĐƠN SAU)"/>
    <n v="4927485"/>
    <n v="985497"/>
    <n v="315359.03999999998"/>
    <n v="4257347"/>
    <s v="Bán hàng"/>
    <d v="2025-05-23T00:00:00"/>
    <s v="PT2505/0055"/>
    <n v="0"/>
    <n v="4257347"/>
    <n v="4257347"/>
    <n v="0"/>
    <d v="2025-05-30T00:00:00"/>
    <m/>
    <d v="2025-05-30T00:00:00"/>
    <n v="0"/>
    <m/>
    <s v=""/>
    <x v="0"/>
    <d v="2025-05-30T00:00:00"/>
    <d v="2025-05-23T00:00:00"/>
    <m/>
    <m/>
    <x v="8"/>
    <x v="8"/>
    <x v="0"/>
  </r>
  <r>
    <x v="9"/>
    <x v="9"/>
    <x v="76"/>
    <x v="115"/>
    <d v="2025-06-10T00:00:00"/>
    <s v="00035988"/>
    <s v="Bán hàng Chị Cẩm Nhung - Siêu Thị Phú Sơn , CK 8%"/>
    <n v="4370630"/>
    <n v="349650"/>
    <n v="321678.40000000002"/>
    <n v="4342658"/>
    <s v="Bán hàng"/>
    <d v="2025-06-14T00:00:00"/>
    <s v="PT2506/0035"/>
    <n v="0"/>
    <n v="4342658"/>
    <n v="4342658"/>
    <n v="0"/>
    <d v="2025-06-10T00:00:00"/>
    <m/>
    <d v="2025-06-10T00:00:00"/>
    <n v="0"/>
    <m/>
    <s v=""/>
    <x v="0"/>
    <d v="2025-06-10T00:00:00"/>
    <d v="2025-06-14T00:00:00"/>
    <m/>
    <m/>
    <x v="8"/>
    <x v="8"/>
    <x v="0"/>
  </r>
  <r>
    <x v="9"/>
    <x v="9"/>
    <x v="86"/>
    <x v="116"/>
    <d v="2025-07-05T00:00:00"/>
    <s v="00042361"/>
    <s v="Bán hàng Chị Cẩm Nhung - Siêu Thị Phú Sơn , CK 8%"/>
    <n v="4805340"/>
    <n v="384427"/>
    <n v="353673.04"/>
    <n v="4774586"/>
    <s v="Bán hàng"/>
    <d v="2025-07-08T00:00:00"/>
    <s v="PT2507/0020"/>
    <n v="0"/>
    <n v="4774586"/>
    <n v="4774586"/>
    <n v="0"/>
    <d v="2025-07-05T00:00:00"/>
    <m/>
    <d v="2025-07-05T00:00:00"/>
    <n v="0"/>
    <m/>
    <s v=""/>
    <x v="0"/>
    <d v="2025-07-05T00:00:00"/>
    <d v="2025-07-08T00:00:00"/>
    <m/>
    <m/>
    <x v="8"/>
    <x v="8"/>
    <x v="0"/>
  </r>
  <r>
    <x v="9"/>
    <x v="9"/>
    <x v="87"/>
    <x v="117"/>
    <d v="2025-07-18T00:00:00"/>
    <s v="00045092"/>
    <s v="Bán hàng Chị Cẩm Nhung - Siêu Thị Phú Sơn , CK 8%"/>
    <n v="4066255"/>
    <n v="325300"/>
    <n v="299276.40000000002"/>
    <n v="4040231"/>
    <s v="Bán hàng"/>
    <d v="2025-07-30T00:00:00"/>
    <s v="BC2507/0056"/>
    <n v="0"/>
    <n v="4040231"/>
    <n v="4040231"/>
    <n v="0"/>
    <d v="2025-07-18T00:00:00"/>
    <m/>
    <d v="2025-07-18T00:00:00"/>
    <n v="0"/>
    <m/>
    <s v=""/>
    <x v="0"/>
    <d v="2025-07-18T00:00:00"/>
    <d v="2025-07-30T00:00:00"/>
    <m/>
    <m/>
    <x v="8"/>
    <x v="8"/>
    <x v="0"/>
  </r>
  <r>
    <x v="9"/>
    <x v="9"/>
    <x v="88"/>
    <x v="118"/>
    <d v="2025-08-18T00:00:00"/>
    <s v="00052399"/>
    <s v="Bán hàng Chị Cẩm Nhung - Siêu Thị Phú Sơn , CK 8%"/>
    <n v="4370630"/>
    <n v="349650"/>
    <n v="321678.40000000002"/>
    <n v="4342658"/>
    <s v="Bán hàng"/>
    <d v="2025-08-22T00:00:00"/>
    <s v="BC2508/0053"/>
    <n v="0"/>
    <n v="4342658"/>
    <n v="4342658"/>
    <n v="0"/>
    <d v="2025-08-18T00:00:00"/>
    <m/>
    <d v="2025-08-18T00:00:00"/>
    <n v="0"/>
    <m/>
    <s v=""/>
    <x v="0"/>
    <d v="2025-08-18T00:00:00"/>
    <d v="2025-08-22T00:00:00"/>
    <m/>
    <m/>
    <x v="8"/>
    <x v="8"/>
    <x v="0"/>
  </r>
  <r>
    <x v="9"/>
    <x v="9"/>
    <x v="43"/>
    <x v="119"/>
    <d v="2025-08-26T00:00:00"/>
    <s v="00054413"/>
    <s v="Bán hàng Chị Cẩm Nhung - Siêu Thị Phú Sơn  theo hóa đơn 00054413, CK 8% CỐ ĐỊNH VÀ  RIÊNG SP GÀ HUN KHÓI 300G CHIÊT KHẤU THÊM 12% )"/>
    <n v="5120590"/>
    <n v="409647"/>
    <n v="376875.44"/>
    <n v="5087818"/>
    <s v="Bán hàng"/>
    <d v="2025-08-30T00:00:00"/>
    <s v="BC2508/0071"/>
    <n v="0"/>
    <n v="5087818"/>
    <n v="5087818"/>
    <n v="0"/>
    <d v="2025-08-26T00:00:00"/>
    <m/>
    <d v="2025-08-26T00:00:00"/>
    <n v="0"/>
    <m/>
    <s v=""/>
    <x v="0"/>
    <d v="2025-08-26T00:00:00"/>
    <d v="2025-08-30T00:00:00"/>
    <m/>
    <m/>
    <x v="8"/>
    <x v="8"/>
    <x v="0"/>
  </r>
  <r>
    <x v="9"/>
    <x v="9"/>
    <x v="89"/>
    <x v="120"/>
    <d v="2025-10-22T00:00:00"/>
    <s v="00069208"/>
    <s v="Bán hàng Chị Cẩm Nhung - Siêu Thị Phú Sơn theo hóa đơn 00069208"/>
    <n v="4621545"/>
    <n v="369724"/>
    <n v="340145.68"/>
    <n v="4591967"/>
    <s v="Bán hàng"/>
    <d v="2025-10-27T00:00:00"/>
    <s v="BC2510/0061"/>
    <n v="0"/>
    <n v="4591967"/>
    <n v="4591967"/>
    <n v="0"/>
    <d v="2025-10-22T00:00:00"/>
    <m/>
    <d v="2025-10-22T00:00:00"/>
    <n v="0"/>
    <m/>
    <s v=""/>
    <x v="0"/>
    <d v="2025-10-22T00:00:00"/>
    <d v="2025-10-27T00:00:00"/>
    <m/>
    <m/>
    <x v="8"/>
    <x v="8"/>
    <x v="0"/>
  </r>
  <r>
    <x v="9"/>
    <x v="9"/>
    <x v="90"/>
    <x v="121"/>
    <d v="2025-11-20T00:00:00"/>
    <s v="00077405"/>
    <s v="Bán hàng Chị Cẩm Nhung - Siêu Thị Phú Sơn theo hóa đơn 00077405"/>
    <n v="6181650"/>
    <n v="494532"/>
    <n v="454969.44"/>
    <n v="6142087"/>
    <s v="Bán hàng"/>
    <d v="2025-11-28T00:00:00"/>
    <m/>
    <n v="0"/>
    <n v="6142087"/>
    <n v="6142087"/>
    <n v="0"/>
    <d v="2025-11-20T00:00:00"/>
    <m/>
    <d v="2025-11-20T00:00:00"/>
    <n v="0"/>
    <m/>
    <s v=""/>
    <x v="0"/>
    <d v="2025-11-20T00:00:00"/>
    <d v="2025-11-28T00:00:00"/>
    <m/>
    <m/>
    <x v="8"/>
    <x v="8"/>
    <x v="0"/>
  </r>
  <r>
    <x v="10"/>
    <x v="10"/>
    <x v="57"/>
    <x v="122"/>
    <d v="2025-07-17T00:00:00"/>
    <s v="00045012"/>
    <s v="Bán hàng Chị Hà Chung cư Osaka Ngõ 48 Ngọc Hồi  theo hóa đơn 00045012, CK 5%, THANH TOÁN LUN"/>
    <n v="1185148"/>
    <n v="59257"/>
    <n v="90071.28"/>
    <n v="1215962"/>
    <s v="Bán hàng"/>
    <d v="2025-07-21T00:00:00"/>
    <s v="PT2507/0041"/>
    <n v="0"/>
    <n v="1215962"/>
    <n v="1215962"/>
    <n v="0"/>
    <d v="2025-07-17T00:00:00"/>
    <m/>
    <d v="2025-07-17T00:00:00"/>
    <n v="0"/>
    <m/>
    <s v=""/>
    <x v="0"/>
    <d v="2025-07-17T00:00:00"/>
    <d v="2025-07-21T00:00:00"/>
    <m/>
    <m/>
    <x v="9"/>
    <x v="9"/>
    <x v="2"/>
  </r>
  <r>
    <x v="11"/>
    <x v="11"/>
    <x v="23"/>
    <x v="123"/>
    <d v="2025-03-12T00:00:00"/>
    <s v="00015991"/>
    <s v="ĐƠN KHÁCH LẼ C6 , THANH TOÁN LUN , CHỊ HUỆ - SĐT: 0983826793 ( GIAO HÀNG NGÀY THỨ 6 )"/>
    <n v="881172"/>
    <n v="0"/>
    <n v="70493.759999999995"/>
    <n v="951666"/>
    <s v="Bán hàng"/>
    <d v="2025-03-15T00:00:00"/>
    <s v="PT2503/0055"/>
    <n v="0"/>
    <n v="951666"/>
    <n v="951666"/>
    <n v="0"/>
    <d v="2025-03-12T00:00:00"/>
    <m/>
    <d v="2025-03-12T00:00:00"/>
    <n v="0"/>
    <m/>
    <s v=""/>
    <x v="0"/>
    <d v="2025-03-12T00:00:00"/>
    <d v="2025-03-15T00:00:00"/>
    <m/>
    <m/>
    <x v="10"/>
    <x v="10"/>
    <x v="1"/>
  </r>
  <r>
    <x v="12"/>
    <x v="12"/>
    <x v="91"/>
    <x v="124"/>
    <m/>
    <m/>
    <s v="ĐƠN KHÁCH 876 BẠCH ĐẰNG - Chị Huyền - SĐT 0916 931 659 , THANH TOÁN LUN"/>
    <n v="555950"/>
    <n v="0"/>
    <n v="44476"/>
    <n v="600426"/>
    <s v="Bán hàng"/>
    <d v="2025-06-14T00:00:00"/>
    <s v="PT2506/0036"/>
    <n v="0"/>
    <n v="600426"/>
    <n v="600426"/>
    <n v="0"/>
    <d v="2025-06-10T00:00:00"/>
    <m/>
    <d v="2025-06-10T00:00:00"/>
    <n v="0"/>
    <m/>
    <s v=""/>
    <x v="0"/>
    <d v="2025-06-10T00:00:00"/>
    <d v="2025-06-14T00:00:00"/>
    <m/>
    <m/>
    <x v="11"/>
    <x v="11"/>
    <x v="2"/>
  </r>
  <r>
    <x v="12"/>
    <x v="12"/>
    <x v="92"/>
    <x v="125"/>
    <m/>
    <m/>
    <s v="ĐƠN KHÁCH 876 BẠCH ĐẰNG - Chị Huyền  - SĐT 0916 931 659, THANH TOÁN LUN"/>
    <n v="555950"/>
    <n v="0"/>
    <n v="44476"/>
    <n v="600426"/>
    <s v="Bán hàng"/>
    <d v="2025-06-21T00:00:00"/>
    <s v="PT2506/0047"/>
    <n v="0"/>
    <n v="600426"/>
    <n v="600426"/>
    <n v="0"/>
    <d v="2025-06-18T00:00:00"/>
    <m/>
    <d v="2025-06-18T00:00:00"/>
    <n v="0"/>
    <m/>
    <s v=""/>
    <x v="0"/>
    <d v="2025-06-18T00:00:00"/>
    <d v="2025-06-21T00:00:00"/>
    <m/>
    <m/>
    <x v="11"/>
    <x v="11"/>
    <x v="2"/>
  </r>
  <r>
    <x v="12"/>
    <x v="12"/>
    <x v="12"/>
    <x v="126"/>
    <m/>
    <m/>
    <s v="ĐƠN KHÁCH 876 BẠCH ĐẰNG - Chị Huyền  - SĐT 0916 931 659, THANH TOÁN LUN"/>
    <n v="555950"/>
    <n v="0"/>
    <n v="44476"/>
    <n v="600426"/>
    <s v="Bán hàng"/>
    <d v="2025-06-27T00:00:00"/>
    <s v="PT2506/0053"/>
    <n v="0"/>
    <n v="600426"/>
    <n v="600426"/>
    <n v="0"/>
    <d v="2025-06-26T00:00:00"/>
    <m/>
    <d v="2025-06-26T00:00:00"/>
    <n v="0"/>
    <m/>
    <s v=""/>
    <x v="0"/>
    <d v="2025-06-26T00:00:00"/>
    <d v="2025-06-27T00:00:00"/>
    <m/>
    <m/>
    <x v="11"/>
    <x v="11"/>
    <x v="2"/>
  </r>
  <r>
    <x v="12"/>
    <x v="12"/>
    <x v="86"/>
    <x v="127"/>
    <m/>
    <m/>
    <s v="ĐƠN KHÁCH 876 BẠCH ĐẰNG - Chị Huyền  - SĐT 0916 931 659, THANH TOÁN LUN"/>
    <n v="555950"/>
    <n v="0"/>
    <n v="44476"/>
    <n v="600426"/>
    <s v="Bán hàng"/>
    <d v="2025-07-21T00:00:00"/>
    <s v="PT2507/0039"/>
    <n v="0"/>
    <n v="600426"/>
    <n v="600426"/>
    <n v="0"/>
    <d v="2025-07-05T00:00:00"/>
    <m/>
    <d v="2025-07-05T00:00:00"/>
    <n v="0"/>
    <m/>
    <s v=""/>
    <x v="0"/>
    <d v="2025-07-05T00:00:00"/>
    <d v="2025-07-21T00:00:00"/>
    <m/>
    <m/>
    <x v="11"/>
    <x v="11"/>
    <x v="2"/>
  </r>
  <r>
    <x v="12"/>
    <x v="12"/>
    <x v="93"/>
    <x v="128"/>
    <m/>
    <m/>
    <s v="ĐƠN KHÁCH 876 BẠCH ĐẰNG - Chị Huyền  - SĐT 0916 931 659, THANH TOÁN LUN"/>
    <n v="555950"/>
    <n v="0"/>
    <n v="44476"/>
    <n v="600426"/>
    <s v="Bán hàng"/>
    <d v="2025-07-30T00:00:00"/>
    <s v="PT2507/0057"/>
    <n v="0"/>
    <n v="600426"/>
    <n v="600426"/>
    <n v="0"/>
    <d v="2025-07-16T00:00:00"/>
    <m/>
    <d v="2025-07-16T00:00:00"/>
    <n v="0"/>
    <m/>
    <s v=""/>
    <x v="0"/>
    <d v="2025-07-16T00:00:00"/>
    <d v="2025-07-30T00:00:00"/>
    <m/>
    <m/>
    <x v="11"/>
    <x v="11"/>
    <x v="2"/>
  </r>
  <r>
    <x v="12"/>
    <x v="12"/>
    <x v="94"/>
    <x v="129"/>
    <m/>
    <m/>
    <s v="ĐƠN KHÁCH 876 BẠCH ĐẰNG - Chị Huyền  - SĐT 0916 931 659, THANH TOÁN LUN"/>
    <n v="555950"/>
    <n v="0"/>
    <n v="44476"/>
    <n v="600426"/>
    <s v="Bán hàng"/>
    <d v="2025-08-06T00:00:00"/>
    <s v="PT/C6-0005"/>
    <n v="0"/>
    <n v="600426"/>
    <n v="600426"/>
    <n v="0"/>
    <d v="2025-07-28T00:00:00"/>
    <m/>
    <d v="2025-07-28T00:00:00"/>
    <n v="0"/>
    <m/>
    <s v=""/>
    <x v="0"/>
    <d v="2025-07-28T00:00:00"/>
    <d v="2025-08-06T00:00:00"/>
    <m/>
    <m/>
    <x v="11"/>
    <x v="11"/>
    <x v="2"/>
  </r>
  <r>
    <x v="12"/>
    <x v="12"/>
    <x v="95"/>
    <x v="130"/>
    <m/>
    <m/>
    <s v="ĐƠN KHÁCH 876 BẠCH ĐẰNG - Chị Huyền  - SĐT 0916 931 659, THANH TOÁN LUN"/>
    <n v="555950"/>
    <n v="0"/>
    <n v="44476"/>
    <n v="600426"/>
    <s v="Bán hàng"/>
    <d v="2025-08-11T00:00:00"/>
    <s v="PT/C6-0021"/>
    <n v="0"/>
    <n v="600426"/>
    <n v="600426"/>
    <n v="0"/>
    <d v="2025-08-09T00:00:00"/>
    <m/>
    <d v="2025-08-09T00:00:00"/>
    <n v="0"/>
    <m/>
    <s v=""/>
    <x v="0"/>
    <d v="2025-08-09T00:00:00"/>
    <d v="2025-08-11T00:00:00"/>
    <m/>
    <m/>
    <x v="11"/>
    <x v="11"/>
    <x v="2"/>
  </r>
  <r>
    <x v="12"/>
    <x v="12"/>
    <x v="96"/>
    <x v="131"/>
    <m/>
    <m/>
    <s v="ĐƠN KHÁCH 876 BẠCH ĐẰNG - Chị Huyền  - SĐT 0916 931 659, THANH TOÁN LUN"/>
    <n v="833925"/>
    <n v="0"/>
    <n v="66714"/>
    <n v="900639"/>
    <s v="Bán hàng"/>
    <d v="2025-09-06T00:00:00"/>
    <s v="PT/C6-0064"/>
    <n v="0"/>
    <n v="900639"/>
    <n v="900639"/>
    <n v="0"/>
    <d v="2025-09-04T00:00:00"/>
    <m/>
    <d v="2025-09-04T00:00:00"/>
    <n v="0"/>
    <m/>
    <s v=""/>
    <x v="0"/>
    <d v="2025-09-04T00:00:00"/>
    <d v="2025-09-06T00:00:00"/>
    <m/>
    <m/>
    <x v="11"/>
    <x v="11"/>
    <x v="2"/>
  </r>
  <r>
    <x v="12"/>
    <x v="12"/>
    <x v="97"/>
    <x v="132"/>
    <m/>
    <m/>
    <s v="ĐƠN KHÁCH 876 BẠCH ĐẰNG - Chị Huyền  - SĐT 0916 931 659, THANH TOÁN LUN"/>
    <n v="833925"/>
    <n v="0"/>
    <n v="66714"/>
    <n v="900639"/>
    <s v="Bán hàng"/>
    <d v="2025-10-07T00:00:00"/>
    <s v="BC2210-0010"/>
    <n v="0"/>
    <n v="900639"/>
    <n v="900639"/>
    <n v="0"/>
    <d v="2025-09-27T00:00:00"/>
    <m/>
    <d v="2025-09-27T00:00:00"/>
    <n v="0"/>
    <m/>
    <s v=""/>
    <x v="0"/>
    <d v="2025-09-27T00:00:00"/>
    <d v="2025-10-07T00:00:00"/>
    <m/>
    <m/>
    <x v="11"/>
    <x v="11"/>
    <x v="2"/>
  </r>
  <r>
    <x v="12"/>
    <x v="12"/>
    <x v="98"/>
    <x v="133"/>
    <m/>
    <m/>
    <s v="Bán hàng Chị Huyền - SĐT 0916 931 659"/>
    <n v="555950"/>
    <n v="0"/>
    <n v="44476"/>
    <n v="600426"/>
    <s v="Bán hàng"/>
    <d v="2025-10-13T00:00:00"/>
    <s v="BC2210-0021"/>
    <n v="0"/>
    <n v="600426"/>
    <n v="600426"/>
    <n v="0"/>
    <d v="2025-10-09T00:00:00"/>
    <m/>
    <d v="2025-10-09T00:00:00"/>
    <n v="0"/>
    <m/>
    <s v=""/>
    <x v="0"/>
    <d v="2025-10-09T00:00:00"/>
    <d v="2025-10-13T00:00:00"/>
    <m/>
    <m/>
    <x v="11"/>
    <x v="11"/>
    <x v="2"/>
  </r>
  <r>
    <x v="12"/>
    <x v="12"/>
    <x v="99"/>
    <x v="134"/>
    <m/>
    <m/>
    <s v="Bán hàng Chị Huyền - SĐT 0916 931 659 , thanh toán lun"/>
    <n v="776243"/>
    <n v="0"/>
    <n v="62099.44"/>
    <n v="838342"/>
    <s v="Bán hàng"/>
    <d v="2025-11-13T00:00:00"/>
    <s v="BC2211-0069"/>
    <n v="0"/>
    <n v="838342"/>
    <n v="838342"/>
    <n v="0"/>
    <d v="2025-11-12T00:00:00"/>
    <m/>
    <d v="2025-11-12T00:00:00"/>
    <n v="0"/>
    <m/>
    <s v=""/>
    <x v="0"/>
    <d v="2025-11-12T00:00:00"/>
    <d v="2025-11-13T00:00:00"/>
    <m/>
    <m/>
    <x v="11"/>
    <x v="11"/>
    <x v="2"/>
  </r>
  <r>
    <x v="12"/>
    <x v="12"/>
    <x v="100"/>
    <x v="135"/>
    <m/>
    <m/>
    <s v="ĐÃ KIỂM TRA - HÀNG TRẢ - Chị Huyền - SĐT 0916 931 659 - KL00193"/>
    <m/>
    <n v="0"/>
    <n v="0"/>
    <n v="60043"/>
    <s v="Hàng trả"/>
    <d v="2025-11-13T00:00:00"/>
    <s v="BC2211-0069"/>
    <n v="0"/>
    <n v="-60043"/>
    <n v="-60043"/>
    <n v="0"/>
    <d v="2025-11-13T00:00:00"/>
    <m/>
    <d v="2025-11-13T00:00:00"/>
    <n v="0"/>
    <m/>
    <s v=""/>
    <x v="0"/>
    <d v="2025-11-13T00:00:00"/>
    <d v="2025-11-13T00:00:00"/>
    <m/>
    <m/>
    <x v="11"/>
    <x v="11"/>
    <x v="2"/>
  </r>
  <r>
    <x v="13"/>
    <x v="13"/>
    <x v="101"/>
    <x v="136"/>
    <m/>
    <m/>
    <s v="KHÁCH LẼ C6, THANH TOÁN LUN, CK 8%"/>
    <n v="1844890"/>
    <n v="147591"/>
    <n v="135783.92000000001"/>
    <n v="1833083"/>
    <s v="Bán hàng"/>
    <d v="2025-01-07T00:00:00"/>
    <s v="PT2501/0020"/>
    <n v="0"/>
    <n v="1833083"/>
    <n v="1833083"/>
    <n v="0"/>
    <d v="2025-01-06T00:00:00"/>
    <m/>
    <d v="2025-01-06T00:00:00"/>
    <n v="0"/>
    <m/>
    <s v=""/>
    <x v="0"/>
    <d v="2025-01-06T00:00:00"/>
    <d v="2025-01-07T00:00:00"/>
    <m/>
    <m/>
    <x v="12"/>
    <x v="12"/>
    <x v="2"/>
  </r>
  <r>
    <x v="13"/>
    <x v="13"/>
    <x v="102"/>
    <x v="137"/>
    <m/>
    <m/>
    <s v="KHÁCH LẼ C6, THANH TOÁN LUN, CK 8%"/>
    <n v="9582489"/>
    <n v="766599"/>
    <n v="705271.20000000007"/>
    <n v="9521161"/>
    <s v="Bán hàng"/>
    <d v="2025-01-26T00:00:00"/>
    <s v="PT2501/0082"/>
    <n v="0"/>
    <n v="9521161"/>
    <n v="9521161"/>
    <n v="0"/>
    <d v="2025-01-22T00:00:00"/>
    <m/>
    <d v="2025-01-22T00:00:00"/>
    <n v="0"/>
    <m/>
    <s v=""/>
    <x v="0"/>
    <d v="2025-01-22T00:00:00"/>
    <d v="2025-01-26T00:00:00"/>
    <m/>
    <m/>
    <x v="12"/>
    <x v="12"/>
    <x v="2"/>
  </r>
  <r>
    <x v="13"/>
    <x v="13"/>
    <x v="28"/>
    <x v="138"/>
    <m/>
    <m/>
    <s v="KHÁCH LẼ C6, THANH TOÁN LUN, CK 8%"/>
    <n v="2767335"/>
    <n v="221387"/>
    <n v="203675.84"/>
    <n v="2749624"/>
    <s v="Bán hàng"/>
    <d v="2025-04-23T00:00:00"/>
    <s v="PT2504/0072"/>
    <n v="0"/>
    <n v="2749624"/>
    <n v="2749624"/>
    <n v="0"/>
    <d v="2025-04-21T00:00:00"/>
    <m/>
    <d v="2025-04-21T00:00:00"/>
    <n v="0"/>
    <m/>
    <s v=""/>
    <x v="0"/>
    <d v="2025-04-21T00:00:00"/>
    <d v="2025-04-23T00:00:00"/>
    <m/>
    <m/>
    <x v="12"/>
    <x v="12"/>
    <x v="2"/>
  </r>
  <r>
    <x v="13"/>
    <x v="13"/>
    <x v="103"/>
    <x v="139"/>
    <m/>
    <m/>
    <s v="KHÁCH LẼ C6, THANH TOÁN LUN, CK 8%"/>
    <n v="1844890"/>
    <n v="147591"/>
    <n v="135783.92000000001"/>
    <n v="1833083"/>
    <s v="Bán hàng"/>
    <d v="2025-08-27T00:00:00"/>
    <s v="PT/C6-0047"/>
    <n v="0"/>
    <n v="1833083"/>
    <n v="1833083"/>
    <n v="0"/>
    <d v="2025-08-21T00:00:00"/>
    <m/>
    <d v="2025-08-21T00:00:00"/>
    <n v="0"/>
    <m/>
    <s v=""/>
    <x v="0"/>
    <d v="2025-08-21T00:00:00"/>
    <d v="2025-08-27T00:00:00"/>
    <m/>
    <m/>
    <x v="12"/>
    <x v="12"/>
    <x v="2"/>
  </r>
  <r>
    <x v="13"/>
    <x v="13"/>
    <x v="104"/>
    <x v="140"/>
    <d v="2025-08-27T00:00:00"/>
    <m/>
    <s v="HÀNG TRẢ"/>
    <m/>
    <n v="0"/>
    <n v="0"/>
    <n v="220695"/>
    <s v="Hàng trả"/>
    <d v="2025-08-27T00:00:00"/>
    <s v="PT/C6-0047"/>
    <n v="0"/>
    <n v="-220695"/>
    <n v="-220695"/>
    <n v="0"/>
    <d v="2025-08-27T00:00:00"/>
    <m/>
    <d v="2025-08-27T00:00:00"/>
    <n v="0"/>
    <m/>
    <s v=""/>
    <x v="0"/>
    <d v="2025-08-27T00:00:00"/>
    <d v="2025-08-27T00:00:00"/>
    <m/>
    <m/>
    <x v="12"/>
    <x v="12"/>
    <x v="2"/>
  </r>
  <r>
    <x v="13"/>
    <x v="13"/>
    <x v="96"/>
    <x v="141"/>
    <m/>
    <m/>
    <s v="ĐƠN KHÁCH LẼ C6, THANH TOÁN LUN, CK 8%"/>
    <n v="1468620"/>
    <n v="117490"/>
    <n v="108090.40000000001"/>
    <n v="1459220"/>
    <s v="Bán hàng"/>
    <d v="2025-09-06T00:00:00"/>
    <s v="PT/C6-0063"/>
    <n v="0"/>
    <n v="1459220"/>
    <n v="1459220"/>
    <n v="0"/>
    <d v="2025-09-04T00:00:00"/>
    <m/>
    <d v="2025-09-04T00:00:00"/>
    <n v="0"/>
    <m/>
    <s v=""/>
    <x v="0"/>
    <d v="2025-09-04T00:00:00"/>
    <d v="2025-09-06T00:00:00"/>
    <m/>
    <m/>
    <x v="12"/>
    <x v="12"/>
    <x v="2"/>
  </r>
  <r>
    <x v="13"/>
    <x v="13"/>
    <x v="11"/>
    <x v="142"/>
    <d v="2025-11-21T00:00:00"/>
    <s v="00077939"/>
    <s v="Bán hàng chị Lan 0947835982 theo hóa đơn 00077939 , Thanh Toán Lun , CK 8%"/>
    <n v="1900420"/>
    <n v="152034"/>
    <n v="139870.88"/>
    <n v="1888256.88"/>
    <s v="Bán hàng"/>
    <d v="2025-11-22T00:00:00"/>
    <s v="BC2211-0085"/>
    <n v="0"/>
    <n v="1888256.88"/>
    <n v="1888256.88"/>
    <n v="0"/>
    <d v="2025-11-21T00:00:00"/>
    <m/>
    <d v="2025-11-21T00:00:00"/>
    <n v="0"/>
    <m/>
    <s v=""/>
    <x v="0"/>
    <d v="2025-11-21T00:00:00"/>
    <d v="2025-11-22T00:00:00"/>
    <m/>
    <m/>
    <x v="12"/>
    <x v="12"/>
    <x v="2"/>
  </r>
  <r>
    <x v="14"/>
    <x v="14"/>
    <x v="105"/>
    <x v="143"/>
    <m/>
    <m/>
    <s v="Bán hàng Chị Linh -Tp. Bắc Giang , Sđt : 0945.012.191 chị Linh , Thanh Toán trước khi giao hàng"/>
    <n v="2576801"/>
    <n v="0"/>
    <n v="206144.08000000002"/>
    <n v="2782945"/>
    <s v="Bán hàng"/>
    <d v="2025-09-19T00:00:00"/>
    <s v="PT/C6-0087"/>
    <n v="0"/>
    <n v="2782945"/>
    <n v="2782945"/>
    <n v="0"/>
    <d v="2025-09-19T00:00:00"/>
    <m/>
    <d v="2025-09-19T00:00:00"/>
    <n v="0"/>
    <m/>
    <s v=""/>
    <x v="0"/>
    <d v="2025-09-19T00:00:00"/>
    <d v="2025-09-19T00:00:00"/>
    <m/>
    <m/>
    <x v="13"/>
    <x v="13"/>
    <x v="0"/>
  </r>
  <r>
    <x v="14"/>
    <x v="14"/>
    <x v="8"/>
    <x v="144"/>
    <m/>
    <m/>
    <s v="Bán hàng Chị Linh tp Bắc Giang Sdt: 0945 012 191 , Thanh toán trước khi giao hàng"/>
    <n v="2649298"/>
    <n v="0"/>
    <n v="211943.84"/>
    <n v="2861242"/>
    <s v="Bán hàng"/>
    <d v="2025-10-01T00:00:00"/>
    <s v="PT/C6-0106"/>
    <n v="0"/>
    <n v="2861242"/>
    <n v="2861242"/>
    <n v="0"/>
    <d v="2025-10-01T00:00:00"/>
    <m/>
    <d v="2025-10-01T00:00:00"/>
    <n v="0"/>
    <m/>
    <s v=""/>
    <x v="0"/>
    <d v="2025-10-01T00:00:00"/>
    <d v="2025-10-01T00:00:00"/>
    <m/>
    <m/>
    <x v="13"/>
    <x v="13"/>
    <x v="0"/>
  </r>
  <r>
    <x v="14"/>
    <x v="14"/>
    <x v="106"/>
    <x v="145"/>
    <m/>
    <m/>
    <s v="Bán hàng Chị Linh TP. Bắc Giang Sdt: 0945 012 191 , Thanh toán trước khi giao hàng"/>
    <n v="2563585"/>
    <n v="0"/>
    <n v="205086.80000000002"/>
    <n v="2768672"/>
    <s v="Bán hàng"/>
    <d v="2025-10-17T00:00:00"/>
    <s v="BC2210-0028"/>
    <n v="0"/>
    <n v="2768672"/>
    <n v="2768672"/>
    <n v="0"/>
    <d v="2025-10-17T00:00:00"/>
    <m/>
    <d v="2025-10-17T00:00:00"/>
    <n v="0"/>
    <m/>
    <s v=""/>
    <x v="0"/>
    <d v="2025-10-17T00:00:00"/>
    <d v="2025-10-17T00:00:00"/>
    <m/>
    <m/>
    <x v="13"/>
    <x v="13"/>
    <x v="0"/>
  </r>
  <r>
    <x v="14"/>
    <x v="14"/>
    <x v="107"/>
    <x v="146"/>
    <m/>
    <s v="00080033"/>
    <s v="Bán hàng Chị Linh TP. Bắc Giang Sdt: 0945 012 191 , Thanh toán trước khi giao hàng"/>
    <n v="2285130"/>
    <n v="0"/>
    <n v="182810"/>
    <n v="2467940"/>
    <s v="Bán hàng"/>
    <d v="2025-11-01T00:00:00"/>
    <s v="BC2210-0055"/>
    <n v="0"/>
    <n v="2467940"/>
    <n v="2467940"/>
    <n v="0"/>
    <d v="2025-10-31T00:00:00"/>
    <m/>
    <d v="2025-10-31T00:00:00"/>
    <n v="0"/>
    <m/>
    <s v=""/>
    <x v="0"/>
    <d v="2025-10-31T00:00:00"/>
    <d v="2025-11-01T00:00:00"/>
    <m/>
    <m/>
    <x v="13"/>
    <x v="13"/>
    <x v="0"/>
  </r>
  <r>
    <x v="14"/>
    <x v="14"/>
    <x v="69"/>
    <x v="147"/>
    <m/>
    <s v="00080016"/>
    <s v="Chị Linh -TP. BẮC GIANG"/>
    <n v="1373318"/>
    <n v="0"/>
    <n v="109865"/>
    <n v="1483183"/>
    <s v="Bán hàng"/>
    <d v="2025-11-18T00:00:00"/>
    <s v="BC2211-0078"/>
    <n v="0"/>
    <n v="1483183"/>
    <n v="1483183"/>
    <n v="0"/>
    <d v="2025-11-18T00:00:00"/>
    <m/>
    <d v="2025-11-18T00:00:00"/>
    <n v="0"/>
    <m/>
    <s v=""/>
    <x v="0"/>
    <d v="2025-11-18T00:00:00"/>
    <d v="2025-11-18T00:00:00"/>
    <m/>
    <m/>
    <x v="13"/>
    <x v="13"/>
    <x v="0"/>
  </r>
  <r>
    <x v="15"/>
    <x v="15"/>
    <x v="16"/>
    <x v="148"/>
    <m/>
    <m/>
    <s v="ĐƠN KHÁCH LẼ HÀ NỘI ( ĐÃ CHUYỂN KHOẢN) , CHỊ HẰNG SĐT: 0375.238.996"/>
    <n v="847222"/>
    <n v="0"/>
    <n v="67777.759999999995"/>
    <n v="915000"/>
    <s v="Bán hàng"/>
    <d v="2025-01-11T00:00:00"/>
    <s v="PT2501/0049"/>
    <n v="0"/>
    <n v="915000"/>
    <n v="915000"/>
    <n v="0"/>
    <d v="2025-01-13T00:00:00"/>
    <m/>
    <d v="2025-01-13T00:00:00"/>
    <n v="0"/>
    <m/>
    <s v=""/>
    <x v="0"/>
    <d v="2025-01-13T00:00:00"/>
    <d v="2025-01-11T00:00:00"/>
    <m/>
    <m/>
    <x v="14"/>
    <x v="14"/>
    <x v="2"/>
  </r>
  <r>
    <x v="16"/>
    <x v="16"/>
    <x v="108"/>
    <x v="149"/>
    <d v="2025-04-19T00:00:00"/>
    <m/>
    <s v="Hàng Trả - Daily H2.02 Ocean Park - Trâu Quỳ, Gia Lâm - KL00188"/>
    <m/>
    <n v="0"/>
    <n v="0"/>
    <n v="-51487"/>
    <s v="Tồn đầu kỳ"/>
    <d v="2025-05-06T00:00:00"/>
    <s v="PT2505/0015"/>
    <n v="-51487"/>
    <n v="0"/>
    <n v="-51487"/>
    <n v="0"/>
    <d v="2025-04-19T00:00:00"/>
    <m/>
    <d v="2025-04-19T00:00:00"/>
    <n v="0"/>
    <m/>
    <s v=""/>
    <x v="0"/>
    <d v="2025-04-19T00:00:00"/>
    <d v="2025-05-06T00:00:00"/>
    <m/>
    <m/>
    <x v="15"/>
    <x v="15"/>
    <x v="2"/>
  </r>
  <r>
    <x v="16"/>
    <x v="16"/>
    <x v="108"/>
    <x v="150"/>
    <m/>
    <m/>
    <s v="Bán hàng Daily H2.02 Ocean Park - Trâu Quỳ, Gia Lâm , CK 5%"/>
    <n v="555290"/>
    <n v="27765"/>
    <n v="42202"/>
    <n v="569727"/>
    <s v="Bán hàng"/>
    <d v="2025-05-06T00:00:00"/>
    <s v="PT2505/0015"/>
    <n v="0"/>
    <n v="569727"/>
    <n v="569727"/>
    <n v="0"/>
    <d v="2025-04-19T00:00:00"/>
    <m/>
    <d v="2025-04-19T00:00:00"/>
    <n v="0"/>
    <m/>
    <s v=""/>
    <x v="0"/>
    <d v="2025-04-19T00:00:00"/>
    <d v="2025-05-06T00:00:00"/>
    <m/>
    <m/>
    <x v="15"/>
    <x v="15"/>
    <x v="2"/>
  </r>
  <r>
    <x v="16"/>
    <x v="16"/>
    <x v="31"/>
    <x v="151"/>
    <m/>
    <m/>
    <s v="Bán hàng Daily H2.02 Ocean Park - Trâu Quỳ, Gia Lâm , CK 5%"/>
    <n v="922445"/>
    <n v="46122"/>
    <n v="70105.84"/>
    <n v="946429"/>
    <s v="Bán hàng"/>
    <d v="2025-05-17T00:00:00"/>
    <s v="PT2505/0041"/>
    <n v="0"/>
    <n v="946429"/>
    <n v="946429"/>
    <n v="0"/>
    <d v="2025-05-03T00:00:00"/>
    <m/>
    <d v="2025-05-03T00:00:00"/>
    <n v="0"/>
    <m/>
    <s v=""/>
    <x v="0"/>
    <d v="2025-05-03T00:00:00"/>
    <d v="2025-05-17T00:00:00"/>
    <m/>
    <m/>
    <x v="15"/>
    <x v="15"/>
    <x v="2"/>
  </r>
  <r>
    <x v="16"/>
    <x v="16"/>
    <x v="109"/>
    <x v="152"/>
    <m/>
    <m/>
    <s v="Bán hàng Daily H2.02 Ocean Park - Trâu Quỳ, Gia Lâm , CK 5%"/>
    <n v="1818485"/>
    <n v="90924"/>
    <n v="138204.88"/>
    <n v="1865766"/>
    <s v="Bán hàng"/>
    <d v="2025-05-28T00:00:00"/>
    <s v="PT2505/0064"/>
    <n v="0"/>
    <n v="1865766"/>
    <n v="1865766"/>
    <n v="0"/>
    <d v="2025-05-16T00:00:00"/>
    <m/>
    <d v="2025-05-16T00:00:00"/>
    <n v="0"/>
    <m/>
    <s v=""/>
    <x v="0"/>
    <d v="2025-05-16T00:00:00"/>
    <d v="2025-05-28T00:00:00"/>
    <m/>
    <m/>
    <x v="15"/>
    <x v="15"/>
    <x v="2"/>
  </r>
  <r>
    <x v="16"/>
    <x v="16"/>
    <x v="110"/>
    <x v="153"/>
    <d v="2025-05-17T00:00:00"/>
    <m/>
    <s v="HÀNG TRẢ"/>
    <m/>
    <n v="0"/>
    <n v="0"/>
    <n v="227891"/>
    <s v="Hàng trả"/>
    <d v="2025-05-17T00:00:00"/>
    <s v="PT2505/0041"/>
    <n v="0"/>
    <n v="-227891"/>
    <n v="-227891"/>
    <n v="0"/>
    <d v="2025-05-17T00:00:00"/>
    <m/>
    <d v="2025-05-17T00:00:00"/>
    <n v="0"/>
    <m/>
    <s v=""/>
    <x v="0"/>
    <d v="2025-05-17T00:00:00"/>
    <d v="2025-05-17T00:00:00"/>
    <m/>
    <m/>
    <x v="15"/>
    <x v="15"/>
    <x v="2"/>
  </r>
  <r>
    <x v="16"/>
    <x v="16"/>
    <x v="54"/>
    <x v="154"/>
    <m/>
    <m/>
    <s v="HÀNG TRẢ"/>
    <m/>
    <n v="0"/>
    <n v="0"/>
    <n v="189285"/>
    <s v="Hàng trả"/>
    <d v="2025-05-28T00:00:00"/>
    <s v="PT2505/0064"/>
    <n v="0"/>
    <n v="-189285"/>
    <n v="-189285"/>
    <n v="0"/>
    <d v="2025-05-28T00:00:00"/>
    <m/>
    <d v="2025-05-28T00:00:00"/>
    <n v="0"/>
    <m/>
    <s v=""/>
    <x v="0"/>
    <d v="2025-05-28T00:00:00"/>
    <d v="2025-05-28T00:00:00"/>
    <m/>
    <m/>
    <x v="15"/>
    <x v="15"/>
    <x v="2"/>
  </r>
  <r>
    <x v="16"/>
    <x v="16"/>
    <x v="77"/>
    <x v="155"/>
    <m/>
    <m/>
    <s v="Bán hàng Daily H2.02 Ocean Park - Trâu Quỳ, Gia Lâm"/>
    <n v="922445"/>
    <n v="46122"/>
    <n v="70105.84"/>
    <n v="946429"/>
    <s v="Bán hàng"/>
    <d v="2025-08-16T00:00:00"/>
    <s v="PT/C6-0036"/>
    <n v="0"/>
    <n v="946429"/>
    <n v="946429"/>
    <n v="0"/>
    <d v="2025-06-27T00:00:00"/>
    <m/>
    <d v="2025-06-27T00:00:00"/>
    <n v="0"/>
    <m/>
    <s v=""/>
    <x v="0"/>
    <d v="2025-06-27T00:00:00"/>
    <d v="2025-08-16T00:00:00"/>
    <m/>
    <m/>
    <x v="15"/>
    <x v="15"/>
    <x v="2"/>
  </r>
  <r>
    <x v="16"/>
    <x v="16"/>
    <x v="78"/>
    <x v="156"/>
    <m/>
    <m/>
    <s v="ĐƠN KHÁCH LẼ , THANH TOÁN LUN , CK 5% , SĐT : 0949.918.333 ANH HUY"/>
    <n v="922445"/>
    <n v="46122"/>
    <n v="70105.84"/>
    <n v="946429"/>
    <s v="Bán hàng"/>
    <d v="2025-08-16T00:00:00"/>
    <s v="PT/C6-0036"/>
    <n v="0"/>
    <n v="946429"/>
    <n v="946429"/>
    <n v="0"/>
    <d v="2025-07-15T00:00:00"/>
    <m/>
    <d v="2025-07-15T00:00:00"/>
    <n v="0"/>
    <m/>
    <s v=""/>
    <x v="0"/>
    <d v="2025-07-15T00:00:00"/>
    <d v="2025-08-16T00:00:00"/>
    <m/>
    <m/>
    <x v="15"/>
    <x v="15"/>
    <x v="2"/>
  </r>
  <r>
    <x v="16"/>
    <x v="16"/>
    <x v="79"/>
    <x v="157"/>
    <m/>
    <m/>
    <s v="ĐƠN KHÁCH LẼ , THANH TOÁN LUN , CK 5% , SĐT : 0949.918.333 ANH HUY"/>
    <n v="816987"/>
    <n v="40849"/>
    <n v="62091.040000000001"/>
    <n v="838229"/>
    <s v="Bán hàng"/>
    <d v="2025-08-16T00:00:00"/>
    <s v="PT/C6-0032"/>
    <n v="0"/>
    <n v="838229"/>
    <n v="838229"/>
    <n v="0"/>
    <d v="2025-08-08T00:00:00"/>
    <m/>
    <d v="2025-08-08T00:00:00"/>
    <n v="0"/>
    <m/>
    <s v=""/>
    <x v="0"/>
    <d v="2025-08-08T00:00:00"/>
    <d v="2025-08-16T00:00:00"/>
    <m/>
    <m/>
    <x v="15"/>
    <x v="15"/>
    <x v="2"/>
  </r>
  <r>
    <x v="16"/>
    <x v="16"/>
    <x v="111"/>
    <x v="158"/>
    <d v="2025-08-16T00:00:00"/>
    <m/>
    <s v="HÀNG TRẢ"/>
    <m/>
    <n v="0"/>
    <n v="0"/>
    <n v="113945"/>
    <s v="Hàng trả"/>
    <d v="2025-08-16T00:00:00"/>
    <s v="PT/C6-0036"/>
    <n v="0"/>
    <n v="-113945"/>
    <n v="-113945"/>
    <n v="0"/>
    <d v="2025-08-16T00:00:00"/>
    <m/>
    <d v="2025-08-16T00:00:00"/>
    <n v="0"/>
    <m/>
    <s v=""/>
    <x v="0"/>
    <d v="2025-08-16T00:00:00"/>
    <d v="2025-08-16T00:00:00"/>
    <m/>
    <m/>
    <x v="15"/>
    <x v="15"/>
    <x v="2"/>
  </r>
  <r>
    <x v="16"/>
    <x v="16"/>
    <x v="111"/>
    <x v="159"/>
    <d v="2025-08-16T00:00:00"/>
    <m/>
    <s v="HÀNG TRẢ"/>
    <m/>
    <n v="0"/>
    <n v="0"/>
    <n v="51487"/>
    <s v="Hàng trả"/>
    <d v="2025-08-16T00:00:00"/>
    <s v="PT/C6-0032"/>
    <n v="0"/>
    <n v="-51487"/>
    <n v="-51487"/>
    <n v="0"/>
    <d v="2025-08-16T00:00:00"/>
    <m/>
    <d v="2025-08-16T00:00:00"/>
    <n v="0"/>
    <m/>
    <s v=""/>
    <x v="0"/>
    <d v="2025-08-16T00:00:00"/>
    <d v="2025-08-16T00:00:00"/>
    <m/>
    <m/>
    <x v="15"/>
    <x v="15"/>
    <x v="2"/>
  </r>
  <r>
    <x v="16"/>
    <x v="16"/>
    <x v="80"/>
    <x v="160"/>
    <m/>
    <m/>
    <s v="Bán hàng Daily H2.02 Ocean Park - Trâu Quỳ, Gia Lâm , CK 5%"/>
    <n v="1655912"/>
    <n v="82796"/>
    <n v="125849.28"/>
    <n v="1698965"/>
    <s v="Bán hàng"/>
    <d v="2025-10-08T00:00:00"/>
    <s v="BC2210-0014"/>
    <n v="0"/>
    <n v="1698965"/>
    <n v="1698965"/>
    <n v="0"/>
    <d v="2025-09-05T00:00:00"/>
    <m/>
    <d v="2025-09-05T00:00:00"/>
    <n v="0"/>
    <m/>
    <s v=""/>
    <x v="0"/>
    <d v="2025-09-05T00:00:00"/>
    <d v="2025-10-08T00:00:00"/>
    <m/>
    <m/>
    <x v="15"/>
    <x v="15"/>
    <x v="2"/>
  </r>
  <r>
    <x v="16"/>
    <x v="16"/>
    <x v="112"/>
    <x v="161"/>
    <m/>
    <m/>
    <s v="Bán hàng Daily H2.02 Ocean Park - Trâu Quỳ, Gia Lâm"/>
    <n v="983376"/>
    <n v="49169"/>
    <n v="74736.56"/>
    <n v="1008944"/>
    <s v="Bán hàng"/>
    <d v="2025-10-27T00:00:00"/>
    <s v="BC2210-0040"/>
    <n v="0"/>
    <n v="1008944"/>
    <n v="1008944"/>
    <n v="0"/>
    <d v="2025-10-03T00:00:00"/>
    <m/>
    <d v="2025-10-03T00:00:00"/>
    <n v="0"/>
    <m/>
    <s v=""/>
    <x v="0"/>
    <d v="2025-10-03T00:00:00"/>
    <d v="2025-10-27T00:00:00"/>
    <m/>
    <m/>
    <x v="15"/>
    <x v="15"/>
    <x v="2"/>
  </r>
  <r>
    <x v="16"/>
    <x v="16"/>
    <x v="113"/>
    <x v="162"/>
    <m/>
    <m/>
    <s v="Bán hàng Daily H2.02 Ocean Park - Trâu Quỳ, Gia Lâm"/>
    <n v="751986"/>
    <n v="37599"/>
    <n v="57150.96"/>
    <n v="771538"/>
    <s v="Bán hàng"/>
    <m/>
    <m/>
    <n v="0"/>
    <n v="771538"/>
    <n v="0"/>
    <n v="771538"/>
    <d v="2025-10-18T00:00:00"/>
    <n v="3"/>
    <d v="2025-10-21T00:00:00"/>
    <n v="0"/>
    <m/>
    <n v="50.3578140046302"/>
    <x v="2"/>
    <d v="2025-10-21T00:00:00"/>
    <d v="1899-12-30T00:00:00"/>
    <m/>
    <m/>
    <x v="15"/>
    <x v="15"/>
    <x v="2"/>
  </r>
  <r>
    <x v="16"/>
    <x v="16"/>
    <x v="82"/>
    <x v="163"/>
    <m/>
    <m/>
    <s v="Bán hàng Daily H2.02 Ocean Park - Trâu Quỳ, Gia Lâm"/>
    <n v="1110580"/>
    <n v="55529"/>
    <n v="84404.08"/>
    <n v="1139455"/>
    <s v="Bán hàng"/>
    <m/>
    <m/>
    <n v="0"/>
    <n v="1139455"/>
    <n v="0"/>
    <n v="1139455"/>
    <d v="2025-10-30T00:00:00"/>
    <n v="3"/>
    <d v="2025-11-02T00:00:00"/>
    <n v="0"/>
    <m/>
    <n v="38.3578140046302"/>
    <x v="2"/>
    <d v="2025-11-02T00:00:00"/>
    <d v="1899-12-30T00:00:00"/>
    <m/>
    <m/>
    <x v="15"/>
    <x v="15"/>
    <x v="2"/>
  </r>
  <r>
    <x v="16"/>
    <x v="16"/>
    <x v="114"/>
    <x v="164"/>
    <m/>
    <m/>
    <s v="Bán hàng Daily H2.02 Ocean Park - Trâu Quỳ, Gia Lâm"/>
    <n v="1675786"/>
    <n v="83789"/>
    <n v="127359.76000000001"/>
    <n v="1719357"/>
    <s v="Bán hàng"/>
    <m/>
    <m/>
    <n v="0"/>
    <n v="1719357"/>
    <n v="0"/>
    <n v="1719357"/>
    <d v="2025-11-11T00:00:00"/>
    <n v="3"/>
    <d v="2025-11-14T00:00:00"/>
    <n v="0"/>
    <m/>
    <n v="26.3578140046302"/>
    <x v="4"/>
    <d v="2025-11-14T00:00:00"/>
    <d v="1899-12-30T00:00:00"/>
    <m/>
    <m/>
    <x v="15"/>
    <x v="15"/>
    <x v="2"/>
  </r>
  <r>
    <x v="16"/>
    <x v="16"/>
    <x v="115"/>
    <x v="165"/>
    <m/>
    <m/>
    <s v="Bán hàng Daily H2.02 Ocean Park - Trâu Quỳ, Gia Lâm"/>
    <n v="541671"/>
    <n v="27084"/>
    <n v="41166.959999999999"/>
    <n v="555754"/>
    <s v="Bán hàng"/>
    <m/>
    <m/>
    <n v="0"/>
    <n v="555754"/>
    <n v="0"/>
    <n v="555754"/>
    <d v="2025-11-24T00:00:00"/>
    <n v="3"/>
    <d v="2025-11-27T00:00:00"/>
    <n v="0"/>
    <m/>
    <n v="13.3578140046302"/>
    <x v="4"/>
    <d v="2025-11-27T00:00:00"/>
    <d v="1899-12-30T00:00:00"/>
    <m/>
    <m/>
    <x v="15"/>
    <x v="15"/>
    <x v="2"/>
  </r>
  <r>
    <x v="17"/>
    <x v="17"/>
    <x v="116"/>
    <x v="166"/>
    <d v="2025-06-03T00:00:00"/>
    <s v="00034404"/>
    <s v="Bán hàng Daily H3.03 Ocean Park - Trâu Quỳ, Gia Lâm theo hóa đơn 00034404  , ĐƠN KHAI TRƯƠNG CK 5% + 5% CỐ ĐỊNH ,  SĐT : 0949.918.333 ANH HUY"/>
    <n v="5515040"/>
    <n v="275752"/>
    <n v="419143.04000000004"/>
    <n v="5658431"/>
    <s v="Bán hàng"/>
    <d v="2025-06-03T00:00:00"/>
    <s v="PT2506/0016"/>
    <n v="0"/>
    <n v="5658431"/>
    <n v="5658431"/>
    <n v="0"/>
    <d v="2025-06-03T00:00:00"/>
    <m/>
    <d v="2025-06-03T00:00:00"/>
    <n v="0"/>
    <m/>
    <s v=""/>
    <x v="0"/>
    <d v="2025-06-03T00:00:00"/>
    <d v="2025-06-03T00:00:00"/>
    <m/>
    <m/>
    <x v="16"/>
    <x v="16"/>
    <x v="2"/>
  </r>
  <r>
    <x v="17"/>
    <x v="17"/>
    <x v="77"/>
    <x v="167"/>
    <m/>
    <m/>
    <s v="Bán hàng Daily H3.03 Ocean Park - Trâu Quỳ, Gia Lâm"/>
    <n v="367155"/>
    <n v="18358"/>
    <n v="27903.760000000002"/>
    <n v="376701"/>
    <s v="Bán hàng"/>
    <d v="2025-08-16T00:00:00"/>
    <s v="PT/C6-0029"/>
    <n v="0"/>
    <n v="376701"/>
    <n v="376701"/>
    <n v="0"/>
    <d v="2025-06-27T00:00:00"/>
    <m/>
    <d v="2025-06-27T00:00:00"/>
    <n v="0"/>
    <m/>
    <s v=""/>
    <x v="0"/>
    <d v="2025-06-27T00:00:00"/>
    <d v="2025-08-16T00:00:00"/>
    <m/>
    <m/>
    <x v="16"/>
    <x v="16"/>
    <x v="2"/>
  </r>
  <r>
    <x v="17"/>
    <x v="17"/>
    <x v="78"/>
    <x v="168"/>
    <m/>
    <m/>
    <s v="ĐƠN KHÁCH LẼ , THANH TOÁN LUN , CK 5% , SĐT : 0949.918.333 ANH HUY"/>
    <n v="700329"/>
    <n v="35016"/>
    <n v="53225.04"/>
    <n v="718538"/>
    <s v="Bán hàng"/>
    <d v="2025-08-16T00:00:00"/>
    <s v="PT/C6-0033"/>
    <n v="0"/>
    <n v="718538"/>
    <n v="718538"/>
    <n v="0"/>
    <d v="2025-07-15T00:00:00"/>
    <m/>
    <d v="2025-07-15T00:00:00"/>
    <n v="0"/>
    <m/>
    <s v=""/>
    <x v="0"/>
    <d v="2025-07-15T00:00:00"/>
    <d v="2025-08-16T00:00:00"/>
    <m/>
    <m/>
    <x v="16"/>
    <x v="16"/>
    <x v="2"/>
  </r>
  <r>
    <x v="17"/>
    <x v="17"/>
    <x v="79"/>
    <x v="169"/>
    <m/>
    <m/>
    <s v="ĐƠN KHÁCH LẼ , THANH TOÁN LUN , CK 5% , SĐT : 0949.918.333 ANH HUY"/>
    <n v="985199"/>
    <n v="49260"/>
    <n v="74875.12"/>
    <n v="1010814"/>
    <s v="Bán hàng"/>
    <d v="2025-08-16T00:00:00"/>
    <s v="PT/C6-0035"/>
    <n v="0"/>
    <n v="1010814"/>
    <n v="1010814"/>
    <n v="0"/>
    <d v="2025-08-08T00:00:00"/>
    <m/>
    <d v="2025-08-08T00:00:00"/>
    <n v="0"/>
    <m/>
    <s v=""/>
    <x v="0"/>
    <d v="2025-08-08T00:00:00"/>
    <d v="2025-08-16T00:00:00"/>
    <m/>
    <m/>
    <x v="16"/>
    <x v="16"/>
    <x v="2"/>
  </r>
  <r>
    <x v="17"/>
    <x v="17"/>
    <x v="80"/>
    <x v="170"/>
    <m/>
    <m/>
    <s v="Bán hàng Daily H3.03 Ocean Park - Trâu Quỳ, Gia Lâm , CK 5%"/>
    <n v="1724687"/>
    <n v="86234"/>
    <n v="131076.24"/>
    <n v="1769529"/>
    <s v="Bán hàng"/>
    <d v="2025-10-08T00:00:00"/>
    <s v="BC2210-0017"/>
    <n v="0"/>
    <n v="1769529"/>
    <n v="1769529"/>
    <n v="0"/>
    <d v="2025-09-05T00:00:00"/>
    <m/>
    <d v="2025-09-05T00:00:00"/>
    <n v="0"/>
    <m/>
    <s v=""/>
    <x v="0"/>
    <d v="2025-09-05T00:00:00"/>
    <d v="2025-10-08T00:00:00"/>
    <m/>
    <m/>
    <x v="16"/>
    <x v="16"/>
    <x v="2"/>
  </r>
  <r>
    <x v="17"/>
    <x v="17"/>
    <x v="112"/>
    <x v="171"/>
    <m/>
    <m/>
    <s v="Bán hàng Daily H3.03 Ocean Park - Trâu Quỳ, Gia Lâm"/>
    <n v="1592186"/>
    <n v="79609"/>
    <n v="121006.16"/>
    <n v="1633583"/>
    <s v="Bán hàng"/>
    <d v="2025-10-27T00:00:00"/>
    <s v="BC2210-0037"/>
    <n v="0"/>
    <n v="1633583"/>
    <n v="1633583"/>
    <n v="0"/>
    <d v="2025-10-03T00:00:00"/>
    <m/>
    <d v="2025-10-03T00:00:00"/>
    <n v="0"/>
    <m/>
    <s v=""/>
    <x v="0"/>
    <d v="2025-10-03T00:00:00"/>
    <d v="2025-10-27T00:00:00"/>
    <m/>
    <m/>
    <x v="16"/>
    <x v="16"/>
    <x v="2"/>
  </r>
  <r>
    <x v="17"/>
    <x v="17"/>
    <x v="111"/>
    <x v="172"/>
    <d v="2025-08-16T00:00:00"/>
    <m/>
    <s v="HÀNG TRẢ"/>
    <m/>
    <n v="0"/>
    <n v="0"/>
    <n v="170985"/>
    <s v="Hàng trả"/>
    <d v="2025-10-08T00:00:00"/>
    <s v="BC2210-0017"/>
    <n v="0"/>
    <n v="-170985"/>
    <n v="-170985"/>
    <n v="0"/>
    <d v="2025-08-16T00:00:00"/>
    <m/>
    <d v="2025-08-16T00:00:00"/>
    <n v="0"/>
    <m/>
    <s v=""/>
    <x v="0"/>
    <d v="2025-08-16T00:00:00"/>
    <d v="2025-10-08T00:00:00"/>
    <m/>
    <m/>
    <x v="16"/>
    <x v="16"/>
    <x v="2"/>
  </r>
  <r>
    <x v="17"/>
    <x v="17"/>
    <x v="113"/>
    <x v="173"/>
    <m/>
    <m/>
    <s v="Bán hàng Daily H3.03 Ocean Park - Trâu Quỳ, Gia Lâm"/>
    <n v="979800"/>
    <n v="48990"/>
    <n v="74464.800000000003"/>
    <n v="1005275"/>
    <s v="Bán hàng"/>
    <m/>
    <m/>
    <n v="0"/>
    <n v="1005275"/>
    <n v="0"/>
    <n v="1005275"/>
    <d v="2025-10-18T00:00:00"/>
    <n v="3"/>
    <d v="2025-10-21T00:00:00"/>
    <n v="0"/>
    <m/>
    <n v="50.3578140046302"/>
    <x v="2"/>
    <d v="2025-10-21T00:00:00"/>
    <d v="1899-12-30T00:00:00"/>
    <m/>
    <m/>
    <x v="16"/>
    <x v="16"/>
    <x v="2"/>
  </r>
  <r>
    <x v="17"/>
    <x v="17"/>
    <x v="10"/>
    <x v="174"/>
    <m/>
    <m/>
    <s v="ĐÃ KIỂM TRA - HÀNG TRẢ - Daily H3.03 Ocean Park - Trâu Quỳ, Gia Lâm - KL00190"/>
    <m/>
    <m/>
    <n v="0"/>
    <n v="113945"/>
    <s v="Hàng trả"/>
    <d v="2025-10-27T00:00:00"/>
    <s v="BC2210-0037"/>
    <n v="0"/>
    <n v="-113945"/>
    <n v="-113945"/>
    <n v="0"/>
    <d v="2025-10-27T00:00:00"/>
    <m/>
    <d v="2025-10-27T00:00:00"/>
    <n v="0"/>
    <m/>
    <s v=""/>
    <x v="0"/>
    <d v="2025-10-27T00:00:00"/>
    <d v="2025-10-27T00:00:00"/>
    <m/>
    <m/>
    <x v="16"/>
    <x v="16"/>
    <x v="2"/>
  </r>
  <r>
    <x v="17"/>
    <x v="17"/>
    <x v="82"/>
    <x v="175"/>
    <m/>
    <m/>
    <s v="Bán hàng Daily H3.03 Ocean Park - Trâu Quỳ, Gia Lâm"/>
    <n v="666348"/>
    <n v="33317"/>
    <n v="50642.48"/>
    <n v="683673.48"/>
    <s v="Bán hàng"/>
    <m/>
    <m/>
    <n v="0"/>
    <n v="683673.48"/>
    <n v="0"/>
    <n v="683673.48"/>
    <d v="2025-10-30T00:00:00"/>
    <n v="3"/>
    <d v="2025-11-02T00:00:00"/>
    <n v="0"/>
    <m/>
    <n v="38.3578140046302"/>
    <x v="2"/>
    <d v="2025-11-02T00:00:00"/>
    <d v="1899-12-30T00:00:00"/>
    <m/>
    <m/>
    <x v="16"/>
    <x v="16"/>
    <x v="2"/>
  </r>
  <r>
    <x v="17"/>
    <x v="17"/>
    <x v="114"/>
    <x v="176"/>
    <m/>
    <m/>
    <s v="Bán hàng Daily H3.03 Ocean Park - Trâu Quỳ, Gia Lâm"/>
    <n v="1039391"/>
    <n v="51969"/>
    <n v="78993.759999999995"/>
    <n v="1066415.76"/>
    <s v="Bán hàng"/>
    <m/>
    <m/>
    <n v="0"/>
    <n v="1066415.76"/>
    <n v="0"/>
    <n v="1066415.76"/>
    <d v="2025-11-11T00:00:00"/>
    <n v="3"/>
    <d v="2025-11-14T00:00:00"/>
    <n v="0"/>
    <m/>
    <n v="26.3578140046302"/>
    <x v="4"/>
    <d v="2025-11-14T00:00:00"/>
    <d v="1899-12-30T00:00:00"/>
    <m/>
    <m/>
    <x v="16"/>
    <x v="16"/>
    <x v="2"/>
  </r>
  <r>
    <x v="18"/>
    <x v="18"/>
    <x v="117"/>
    <x v="177"/>
    <m/>
    <m/>
    <s v="Đơn Daily Khu nhà ở Dragon Village, Thủ Đức, thu tiền mặt"/>
    <n v="987624"/>
    <n v="39505"/>
    <n v="75849.52"/>
    <n v="1023969"/>
    <s v="Bán hàng"/>
    <d v="2025-06-09T00:00:00"/>
    <s v="PT2506/0018"/>
    <n v="0"/>
    <n v="1023969"/>
    <n v="1023969"/>
    <n v="0"/>
    <d v="2025-06-06T00:00:00"/>
    <m/>
    <d v="2025-06-06T00:00:00"/>
    <n v="0"/>
    <m/>
    <s v=""/>
    <x v="0"/>
    <d v="2025-06-06T00:00:00"/>
    <d v="2025-06-09T00:00:00"/>
    <m/>
    <m/>
    <x v="17"/>
    <x v="17"/>
    <x v="3"/>
  </r>
  <r>
    <x v="18"/>
    <x v="18"/>
    <x v="62"/>
    <x v="178"/>
    <m/>
    <m/>
    <s v="Daily Khu nhà ở Dragon Village, Thủ Đức, thu tiền mặt"/>
    <n v="610982"/>
    <n v="0"/>
    <n v="48878.559999999998"/>
    <n v="659861"/>
    <s v="Bán hàng"/>
    <d v="2025-06-14T00:00:00"/>
    <s v="PT2506/0034"/>
    <n v="0"/>
    <n v="659861"/>
    <n v="659861"/>
    <n v="0"/>
    <d v="2025-06-11T00:00:00"/>
    <m/>
    <d v="2025-06-11T00:00:00"/>
    <n v="0"/>
    <m/>
    <s v=""/>
    <x v="0"/>
    <d v="2025-06-11T00:00:00"/>
    <d v="2025-06-14T00:00:00"/>
    <m/>
    <m/>
    <x v="17"/>
    <x v="17"/>
    <x v="3"/>
  </r>
  <r>
    <x v="18"/>
    <x v="18"/>
    <x v="118"/>
    <x v="179"/>
    <d v="2025-07-07T00:00:00"/>
    <s v="00042502"/>
    <s v="ĐƠN Daily 27/6, THU TIỀN MẶT"/>
    <n v="1699279"/>
    <n v="0"/>
    <n v="135942.32"/>
    <n v="1835221"/>
    <s v="Bán hàng"/>
    <d v="2025-07-04T00:00:00"/>
    <s v="PT2506/0034"/>
    <n v="0"/>
    <n v="1835221"/>
    <n v="1835221"/>
    <n v="0"/>
    <d v="2025-07-07T00:00:00"/>
    <m/>
    <d v="2025-07-07T00:00:00"/>
    <n v="0"/>
    <m/>
    <s v=""/>
    <x v="0"/>
    <d v="2025-07-07T00:00:00"/>
    <d v="2025-07-04T00:00:00"/>
    <m/>
    <m/>
    <x v="17"/>
    <x v="17"/>
    <x v="3"/>
  </r>
  <r>
    <x v="18"/>
    <x v="18"/>
    <x v="57"/>
    <x v="180"/>
    <m/>
    <m/>
    <s v="PODragon Village11/7"/>
    <n v="1360212"/>
    <n v="0"/>
    <n v="108816.96000000001"/>
    <n v="1469029"/>
    <s v="Bán hàng"/>
    <d v="2025-07-21T00:00:00"/>
    <s v="PT2507/0042"/>
    <n v="0"/>
    <n v="1469029"/>
    <n v="1469029"/>
    <n v="0"/>
    <d v="2025-07-17T00:00:00"/>
    <m/>
    <d v="2025-07-17T00:00:00"/>
    <n v="0"/>
    <m/>
    <s v=""/>
    <x v="0"/>
    <d v="2025-07-17T00:00:00"/>
    <d v="2025-07-21T00:00:00"/>
    <m/>
    <m/>
    <x v="17"/>
    <x v="17"/>
    <x v="3"/>
  </r>
  <r>
    <x v="18"/>
    <x v="18"/>
    <x v="119"/>
    <x v="181"/>
    <m/>
    <m/>
    <s v="PODragon Village5/8"/>
    <n v="1823809"/>
    <n v="0"/>
    <n v="145904.72"/>
    <n v="1969714"/>
    <s v="Bán hàng"/>
    <d v="2025-08-06T00:00:00"/>
    <s v="PT/PVH - 0002"/>
    <n v="0"/>
    <n v="1969714"/>
    <n v="1969714"/>
    <n v="0"/>
    <d v="2025-08-05T00:00:00"/>
    <m/>
    <d v="2025-08-05T00:00:00"/>
    <n v="0"/>
    <m/>
    <s v=""/>
    <x v="0"/>
    <d v="2025-08-05T00:00:00"/>
    <d v="2025-08-06T00:00:00"/>
    <m/>
    <m/>
    <x v="17"/>
    <x v="17"/>
    <x v="3"/>
  </r>
  <r>
    <x v="18"/>
    <x v="18"/>
    <x v="120"/>
    <x v="182"/>
    <m/>
    <m/>
    <s v="ĐƠN DAILY 3/9, THANH TOÁN TIỀN MẶT"/>
    <n v="930850"/>
    <n v="0"/>
    <n v="74468"/>
    <n v="1005318"/>
    <s v="Bán hàng"/>
    <d v="2025-09-08T00:00:00"/>
    <s v="PT/PVH - 0022"/>
    <n v="0"/>
    <n v="1005318"/>
    <n v="1005318"/>
    <n v="0"/>
    <d v="2025-09-03T00:00:00"/>
    <m/>
    <d v="2025-09-03T00:00:00"/>
    <n v="0"/>
    <m/>
    <s v=""/>
    <x v="0"/>
    <d v="2025-09-03T00:00:00"/>
    <d v="2025-09-08T00:00:00"/>
    <m/>
    <m/>
    <x v="17"/>
    <x v="17"/>
    <x v="3"/>
  </r>
  <r>
    <x v="18"/>
    <x v="18"/>
    <x v="121"/>
    <x v="183"/>
    <m/>
    <m/>
    <s v="ĐƠN DAILY 24/9"/>
    <n v="1162882"/>
    <n v="0"/>
    <n v="93030.56"/>
    <n v="1255913"/>
    <s v="Bán hàng"/>
    <m/>
    <m/>
    <n v="0"/>
    <n v="1255913"/>
    <n v="0"/>
    <n v="1255913"/>
    <d v="2025-09-26T00:00:00"/>
    <m/>
    <d v="2025-09-26T00:00:00"/>
    <n v="0"/>
    <m/>
    <n v="75.3578140046302"/>
    <x v="1"/>
    <d v="2025-09-26T00:00:00"/>
    <d v="1899-12-30T00:00:00"/>
    <m/>
    <m/>
    <x v="17"/>
    <x v="17"/>
    <x v="3"/>
  </r>
  <r>
    <x v="19"/>
    <x v="19"/>
    <x v="83"/>
    <x v="184"/>
    <m/>
    <m/>
    <s v="ĐƠN KHÁCH LẼ , THANH TOÁN LUN , CK 5% , SĐT : 0949.918.333 ANH HUY"/>
    <n v="3138951"/>
    <n v="156948"/>
    <n v="238560.24"/>
    <n v="3220563"/>
    <s v="Bán hàng"/>
    <d v="2025-01-09T00:00:00"/>
    <s v="PT2501/0033"/>
    <n v="0"/>
    <n v="3220563"/>
    <n v="3220563"/>
    <n v="0"/>
    <d v="2025-01-04T00:00:00"/>
    <m/>
    <d v="2025-01-04T00:00:00"/>
    <n v="0"/>
    <m/>
    <s v=""/>
    <x v="0"/>
    <d v="2025-01-04T00:00:00"/>
    <d v="2025-01-09T00:00:00"/>
    <m/>
    <m/>
    <x v="18"/>
    <x v="18"/>
    <x v="2"/>
  </r>
  <r>
    <x v="19"/>
    <x v="19"/>
    <x v="18"/>
    <x v="185"/>
    <m/>
    <m/>
    <s v="ĐƠN KHÁCH LẼ , THANH TOÁN LUN , CK 5% , SĐT : 0949.918.333 ANH HUY"/>
    <n v="1015837"/>
    <n v="50792"/>
    <n v="77203.600000000006"/>
    <n v="1042249"/>
    <s v="Bán hàng"/>
    <d v="2025-01-22T00:00:00"/>
    <s v="PT2501/0062"/>
    <n v="0"/>
    <n v="1042249"/>
    <n v="1042249"/>
    <n v="0"/>
    <d v="2025-01-20T00:00:00"/>
    <m/>
    <d v="2025-01-20T00:00:00"/>
    <n v="0"/>
    <m/>
    <s v=""/>
    <x v="0"/>
    <d v="2025-01-20T00:00:00"/>
    <d v="2025-01-22T00:00:00"/>
    <m/>
    <m/>
    <x v="18"/>
    <x v="18"/>
    <x v="2"/>
  </r>
  <r>
    <x v="19"/>
    <x v="19"/>
    <x v="67"/>
    <x v="186"/>
    <m/>
    <m/>
    <s v="ĐƠN KHÁCH LẼ , THANH TOÁN LUN , CK 5% , SĐT : 0949.918.333 ANH HUY"/>
    <n v="734310"/>
    <n v="36716"/>
    <n v="55807.520000000004"/>
    <n v="753402"/>
    <s v="Bán hàng"/>
    <d v="2025-02-03T00:00:00"/>
    <s v="PT2502/0004"/>
    <n v="0"/>
    <n v="753402"/>
    <n v="753402"/>
    <n v="0"/>
    <d v="2025-01-25T00:00:00"/>
    <m/>
    <d v="2025-01-25T00:00:00"/>
    <n v="0"/>
    <m/>
    <s v=""/>
    <x v="0"/>
    <d v="2025-01-25T00:00:00"/>
    <d v="2025-02-03T00:00:00"/>
    <m/>
    <m/>
    <x v="18"/>
    <x v="18"/>
    <x v="2"/>
  </r>
  <r>
    <x v="19"/>
    <x v="19"/>
    <x v="122"/>
    <x v="187"/>
    <m/>
    <m/>
    <s v="ĐƠN KHÁCH LẼ , THANH TOÁN LUN , CK 5% , SĐT : 0949.918.333 ANH HUY"/>
    <n v="1236130"/>
    <n v="61807"/>
    <n v="93945.84"/>
    <n v="1268269"/>
    <s v="Bán hàng"/>
    <d v="2025-02-07T00:00:00"/>
    <s v="PT2502/0020"/>
    <n v="0"/>
    <n v="1268269"/>
    <n v="1268269"/>
    <n v="0"/>
    <d v="2025-02-04T00:00:00"/>
    <m/>
    <d v="2025-02-04T00:00:00"/>
    <n v="0"/>
    <m/>
    <s v=""/>
    <x v="0"/>
    <d v="2025-02-04T00:00:00"/>
    <d v="2025-02-07T00:00:00"/>
    <m/>
    <m/>
    <x v="18"/>
    <x v="18"/>
    <x v="2"/>
  </r>
  <r>
    <x v="19"/>
    <x v="19"/>
    <x v="123"/>
    <x v="188"/>
    <m/>
    <m/>
    <s v="ĐƠN KHÁCH LẼ , THANH TOÁN LUN , CK 5% , SĐT : 0949.918.333 ANH HUY"/>
    <n v="2076945"/>
    <n v="103847"/>
    <n v="157847.84"/>
    <n v="2130946"/>
    <s v="Bán hàng"/>
    <d v="2025-02-20T00:00:00"/>
    <s v="PT2502/0040"/>
    <n v="0"/>
    <n v="2130946"/>
    <n v="2130946"/>
    <n v="0"/>
    <d v="2025-02-19T00:00:00"/>
    <m/>
    <d v="2025-02-19T00:00:00"/>
    <n v="0"/>
    <m/>
    <s v=""/>
    <x v="0"/>
    <d v="2025-02-19T00:00:00"/>
    <d v="2025-02-20T00:00:00"/>
    <m/>
    <m/>
    <x v="18"/>
    <x v="18"/>
    <x v="2"/>
  </r>
  <r>
    <x v="19"/>
    <x v="19"/>
    <x v="124"/>
    <x v="189"/>
    <m/>
    <m/>
    <s v="ĐƠN KHÁCH LẼ , THANH TOÁN LUN , CK 5% , SĐT : 0949.918.333 ANH HUY"/>
    <n v="1475430"/>
    <n v="73772"/>
    <n v="112132.64"/>
    <n v="1513791"/>
    <s v="Bán hàng"/>
    <d v="2025-03-01T00:00:00"/>
    <s v="PT2503/0002"/>
    <n v="0"/>
    <n v="1513791"/>
    <n v="1513791"/>
    <n v="0"/>
    <d v="2025-02-28T00:00:00"/>
    <m/>
    <d v="2025-02-28T00:00:00"/>
    <n v="0"/>
    <m/>
    <s v=""/>
    <x v="0"/>
    <d v="2025-02-28T00:00:00"/>
    <d v="2025-03-01T00:00:00"/>
    <m/>
    <m/>
    <x v="18"/>
    <x v="18"/>
    <x v="2"/>
  </r>
  <r>
    <x v="19"/>
    <x v="19"/>
    <x v="75"/>
    <x v="190"/>
    <m/>
    <m/>
    <s v="ĐƠN KHÁCH LẼ , THANH TOÁN LUN , CK 5% , SĐT : 0949.918.333 ANH HUY"/>
    <n v="1970440"/>
    <n v="98522"/>
    <n v="149753.44"/>
    <n v="2021671"/>
    <s v="Bán hàng"/>
    <d v="2025-03-13T00:00:00"/>
    <s v="PT2503/0054"/>
    <n v="0"/>
    <n v="2021671"/>
    <n v="2021671"/>
    <n v="0"/>
    <d v="2025-03-10T00:00:00"/>
    <m/>
    <d v="2025-03-10T00:00:00"/>
    <n v="0"/>
    <m/>
    <s v=""/>
    <x v="0"/>
    <d v="2025-03-10T00:00:00"/>
    <d v="2025-03-13T00:00:00"/>
    <m/>
    <m/>
    <x v="18"/>
    <x v="18"/>
    <x v="2"/>
  </r>
  <r>
    <x v="19"/>
    <x v="19"/>
    <x v="125"/>
    <x v="191"/>
    <d v="2025-03-13T00:00:00"/>
    <m/>
    <s v="hàng trả"/>
    <m/>
    <n v="0"/>
    <n v="0"/>
    <n v="150681"/>
    <s v="Hàng trả"/>
    <d v="2025-03-13T00:00:00"/>
    <s v="PT2503/0054"/>
    <n v="0"/>
    <n v="-150681"/>
    <n v="-150681"/>
    <n v="0"/>
    <d v="2025-03-13T00:00:00"/>
    <m/>
    <d v="2025-03-13T00:00:00"/>
    <n v="0"/>
    <m/>
    <s v=""/>
    <x v="0"/>
    <d v="2025-03-13T00:00:00"/>
    <d v="2025-03-13T00:00:00"/>
    <m/>
    <m/>
    <x v="18"/>
    <x v="18"/>
    <x v="2"/>
  </r>
  <r>
    <x v="19"/>
    <x v="19"/>
    <x v="126"/>
    <x v="192"/>
    <m/>
    <m/>
    <s v="ĐƠN KHÁCH LẼ , THANH TOÁN LUN , CK 5% , SĐT : 0949.918.333 ANH HUY"/>
    <n v="3058624"/>
    <n v="152931"/>
    <n v="232455.44"/>
    <n v="3138148"/>
    <s v="Bán hàng"/>
    <d v="2025-04-02T00:00:00"/>
    <s v="PT2504/0016"/>
    <n v="0"/>
    <n v="3138148"/>
    <n v="3138148"/>
    <n v="0"/>
    <d v="2025-04-01T00:00:00"/>
    <m/>
    <d v="2025-04-01T00:00:00"/>
    <n v="0"/>
    <m/>
    <s v=""/>
    <x v="0"/>
    <d v="2025-04-01T00:00:00"/>
    <d v="2025-04-02T00:00:00"/>
    <m/>
    <m/>
    <x v="18"/>
    <x v="18"/>
    <x v="2"/>
  </r>
  <r>
    <x v="19"/>
    <x v="19"/>
    <x v="51"/>
    <x v="193"/>
    <m/>
    <m/>
    <s v="ĐƠN KHÁCH LẼ , THANH TOÁN LUN , CK 5% , SĐT : 0949.918.333 ANH HUY"/>
    <n v="2472260"/>
    <n v="123613"/>
    <n v="187891.76"/>
    <n v="2536539"/>
    <s v="Bán hàng"/>
    <d v="2025-04-12T00:00:00"/>
    <s v="PT2504/0058"/>
    <n v="0"/>
    <n v="2536539"/>
    <n v="2536539"/>
    <n v="0"/>
    <d v="2025-04-08T00:00:00"/>
    <m/>
    <d v="2025-04-08T00:00:00"/>
    <n v="0"/>
    <m/>
    <s v=""/>
    <x v="0"/>
    <d v="2025-04-08T00:00:00"/>
    <d v="2025-04-12T00:00:00"/>
    <m/>
    <m/>
    <x v="18"/>
    <x v="18"/>
    <x v="2"/>
  </r>
  <r>
    <x v="19"/>
    <x v="19"/>
    <x v="108"/>
    <x v="194"/>
    <m/>
    <m/>
    <s v="ĐƠN KHÁCH LẼ , THANH TOÁN LUN , CK 5% , SĐT : 0949.918.333 ANH HUY"/>
    <n v="555290"/>
    <n v="27765"/>
    <n v="42202"/>
    <n v="569727"/>
    <s v="Bán hàng"/>
    <d v="2025-05-06T00:00:00"/>
    <s v="PT2505/0016"/>
    <n v="0"/>
    <n v="569727"/>
    <n v="569727"/>
    <n v="0"/>
    <d v="2025-04-19T00:00:00"/>
    <m/>
    <d v="2025-04-19T00:00:00"/>
    <n v="0"/>
    <m/>
    <s v=""/>
    <x v="0"/>
    <d v="2025-04-19T00:00:00"/>
    <d v="2025-05-06T00:00:00"/>
    <m/>
    <m/>
    <x v="18"/>
    <x v="18"/>
    <x v="2"/>
  </r>
  <r>
    <x v="19"/>
    <x v="19"/>
    <x v="31"/>
    <x v="195"/>
    <m/>
    <m/>
    <s v="ĐƠN KHÁCH LẼ , THANH TOÁN LUN , CK 5% , SĐT : 0949.918.333 ANH HUY"/>
    <n v="922445"/>
    <n v="46122"/>
    <n v="70105.84"/>
    <n v="946429"/>
    <s v="Bán hàng"/>
    <d v="2025-05-17T00:00:00"/>
    <s v="PT2505/0040"/>
    <n v="0"/>
    <n v="946429"/>
    <n v="946429"/>
    <n v="0"/>
    <d v="2025-05-03T00:00:00"/>
    <m/>
    <d v="2025-05-03T00:00:00"/>
    <n v="0"/>
    <m/>
    <s v=""/>
    <x v="0"/>
    <d v="2025-05-03T00:00:00"/>
    <d v="2025-05-17T00:00:00"/>
    <m/>
    <m/>
    <x v="18"/>
    <x v="18"/>
    <x v="2"/>
  </r>
  <r>
    <x v="19"/>
    <x v="19"/>
    <x v="109"/>
    <x v="196"/>
    <m/>
    <m/>
    <s v="ĐƠN KHÁCH LẼ , THANH TOÁN LUN , CK 5% , SĐT : 0949.918.333 ANH HUY"/>
    <n v="1289600"/>
    <n v="64480"/>
    <n v="98009.600000000006"/>
    <n v="1323130"/>
    <s v="Bán hàng"/>
    <d v="2025-05-28T00:00:00"/>
    <s v="PT2505/0065"/>
    <n v="0"/>
    <n v="1323130"/>
    <n v="1323130"/>
    <n v="0"/>
    <d v="2025-05-16T00:00:00"/>
    <m/>
    <d v="2025-05-16T00:00:00"/>
    <n v="0"/>
    <m/>
    <s v=""/>
    <x v="0"/>
    <d v="2025-05-16T00:00:00"/>
    <d v="2025-05-28T00:00:00"/>
    <m/>
    <m/>
    <x v="18"/>
    <x v="18"/>
    <x v="2"/>
  </r>
  <r>
    <x v="19"/>
    <x v="19"/>
    <x v="77"/>
    <x v="197"/>
    <m/>
    <m/>
    <s v="ĐƠN KHÁCH LẼ , THANH TOÁN LUN , CK 5% , SĐT : 0949.918.333 ANH HUY"/>
    <n v="367155"/>
    <n v="18358"/>
    <n v="27903.760000000002"/>
    <n v="376701"/>
    <s v="Bán hàng"/>
    <d v="2025-07-08T00:00:00"/>
    <s v="PT2507/0014"/>
    <n v="0"/>
    <n v="376701"/>
    <n v="376701"/>
    <n v="0"/>
    <d v="2025-06-27T00:00:00"/>
    <m/>
    <d v="2025-06-27T00:00:00"/>
    <n v="0"/>
    <m/>
    <s v=""/>
    <x v="0"/>
    <d v="2025-06-27T00:00:00"/>
    <d v="2025-07-08T00:00:00"/>
    <m/>
    <m/>
    <x v="18"/>
    <x v="18"/>
    <x v="2"/>
  </r>
  <r>
    <x v="19"/>
    <x v="19"/>
    <x v="78"/>
    <x v="198"/>
    <m/>
    <m/>
    <s v="ĐƠN KHÁCH LẼ , THANH TOÁN LUN , CK 5% , SĐT : 0949.918.333 ANH HUY"/>
    <n v="734310"/>
    <n v="36716"/>
    <n v="55807.520000000004"/>
    <n v="753402"/>
    <s v="Bán hàng"/>
    <d v="2025-08-16T00:00:00"/>
    <s v="PT/C6-0030"/>
    <n v="0"/>
    <n v="753402"/>
    <n v="753402"/>
    <n v="0"/>
    <d v="2025-07-15T00:00:00"/>
    <m/>
    <d v="2025-07-15T00:00:00"/>
    <n v="0"/>
    <m/>
    <s v=""/>
    <x v="0"/>
    <d v="2025-07-15T00:00:00"/>
    <d v="2025-08-16T00:00:00"/>
    <m/>
    <m/>
    <x v="18"/>
    <x v="18"/>
    <x v="2"/>
  </r>
  <r>
    <x v="19"/>
    <x v="19"/>
    <x v="79"/>
    <x v="199"/>
    <m/>
    <m/>
    <s v="ĐƠN KHÁCH LẼ , THANH TOÁN LUN , CK 5% , SĐT : 0949.918.333 ANH HUY"/>
    <n v="1483467"/>
    <n v="74173"/>
    <n v="112743.52"/>
    <n v="1522038"/>
    <s v="Bán hàng"/>
    <d v="2025-08-16T00:00:00"/>
    <s v="PT/C6-0031"/>
    <n v="0"/>
    <n v="1522038"/>
    <n v="1522038"/>
    <n v="0"/>
    <d v="2025-08-08T00:00:00"/>
    <m/>
    <d v="2025-08-08T00:00:00"/>
    <n v="0"/>
    <m/>
    <s v=""/>
    <x v="0"/>
    <d v="2025-08-08T00:00:00"/>
    <d v="2025-08-16T00:00:00"/>
    <m/>
    <m/>
    <x v="18"/>
    <x v="18"/>
    <x v="2"/>
  </r>
  <r>
    <x v="19"/>
    <x v="19"/>
    <x v="111"/>
    <x v="200"/>
    <d v="2025-08-16T00:00:00"/>
    <m/>
    <s v="HÀNG TRẢ"/>
    <m/>
    <n v="0"/>
    <n v="0"/>
    <n v="279378"/>
    <s v="Hàng trả"/>
    <d v="2025-08-16T00:00:00"/>
    <s v="PT/C6-0031"/>
    <n v="0"/>
    <n v="-279378"/>
    <n v="-279378"/>
    <n v="0"/>
    <d v="2025-08-16T00:00:00"/>
    <m/>
    <d v="2025-08-16T00:00:00"/>
    <n v="0"/>
    <m/>
    <s v=""/>
    <x v="0"/>
    <d v="2025-08-16T00:00:00"/>
    <d v="2025-08-16T00:00:00"/>
    <m/>
    <m/>
    <x v="18"/>
    <x v="18"/>
    <x v="2"/>
  </r>
  <r>
    <x v="19"/>
    <x v="19"/>
    <x v="80"/>
    <x v="201"/>
    <m/>
    <m/>
    <s v="Bán hàng Daily Mart H1.18 Gia Lâm , CK 5%"/>
    <n v="1733027"/>
    <n v="86651"/>
    <n v="131710.08000000002"/>
    <n v="1778086"/>
    <s v="Bán hàng"/>
    <d v="2025-10-08T00:00:00"/>
    <s v="BC2210-0015"/>
    <n v="0"/>
    <n v="1778086"/>
    <n v="1778086"/>
    <n v="0"/>
    <d v="2025-09-05T00:00:00"/>
    <m/>
    <d v="2025-09-05T00:00:00"/>
    <n v="0"/>
    <m/>
    <s v=""/>
    <x v="0"/>
    <d v="2025-09-05T00:00:00"/>
    <d v="2025-10-08T00:00:00"/>
    <m/>
    <m/>
    <x v="18"/>
    <x v="18"/>
    <x v="2"/>
  </r>
  <r>
    <x v="19"/>
    <x v="19"/>
    <x v="112"/>
    <x v="202"/>
    <m/>
    <m/>
    <s v="Bán hàng Daily Mart H1.18 Gia Lâm"/>
    <n v="727905"/>
    <n v="36395"/>
    <n v="55320.800000000003"/>
    <n v="746831"/>
    <s v="Bán hàng"/>
    <d v="2025-10-27T00:00:00"/>
    <s v="BC2210-0039"/>
    <n v="0"/>
    <n v="746831"/>
    <n v="746831"/>
    <n v="0"/>
    <d v="2025-10-03T00:00:00"/>
    <m/>
    <d v="2025-10-03T00:00:00"/>
    <n v="0"/>
    <m/>
    <s v=""/>
    <x v="0"/>
    <d v="2025-10-03T00:00:00"/>
    <d v="2025-10-27T00:00:00"/>
    <m/>
    <m/>
    <x v="18"/>
    <x v="18"/>
    <x v="2"/>
  </r>
  <r>
    <x v="19"/>
    <x v="19"/>
    <x v="113"/>
    <x v="203"/>
    <m/>
    <m/>
    <s v="ĐƠN KHÁCH LẼ , THANH TOÁN LUN , CK 5% , SĐT : 0949.918.333 ANH HUY"/>
    <n v="816513"/>
    <n v="40826"/>
    <n v="62054.96"/>
    <n v="837742"/>
    <s v="Bán hàng"/>
    <m/>
    <m/>
    <n v="0"/>
    <n v="837742"/>
    <n v="0"/>
    <n v="837742"/>
    <d v="2025-10-18T00:00:00"/>
    <m/>
    <d v="2025-10-18T00:00:00"/>
    <n v="0"/>
    <m/>
    <n v="53.3578140046302"/>
    <x v="2"/>
    <d v="2025-10-18T00:00:00"/>
    <d v="1899-12-30T00:00:00"/>
    <m/>
    <m/>
    <x v="18"/>
    <x v="18"/>
    <x v="2"/>
  </r>
  <r>
    <x v="19"/>
    <x v="19"/>
    <x v="114"/>
    <x v="204"/>
    <m/>
    <m/>
    <s v="ĐƠN KHÁCH LẼ , THANH TOÁN LUN , CK 5% , SĐT : 0949.918.333 ANH HUY"/>
    <n v="1092731"/>
    <n v="54637"/>
    <n v="83047.520000000004"/>
    <n v="1121142"/>
    <s v="Bán hàng"/>
    <m/>
    <m/>
    <n v="0"/>
    <n v="1121142"/>
    <n v="0"/>
    <n v="1121142"/>
    <d v="2025-11-11T00:00:00"/>
    <m/>
    <d v="2025-11-11T00:00:00"/>
    <n v="0"/>
    <m/>
    <n v="29.3578140046302"/>
    <x v="4"/>
    <d v="2025-11-11T00:00:00"/>
    <d v="1899-12-30T00:00:00"/>
    <m/>
    <m/>
    <x v="18"/>
    <x v="18"/>
    <x v="2"/>
  </r>
  <r>
    <x v="19"/>
    <x v="19"/>
    <x v="115"/>
    <x v="205"/>
    <d v="2025-11-28T00:00:00"/>
    <s v="00079661"/>
    <s v="Bán hàng Daily Mart H1.18 Gia Lâm theo hóa đơn 00079661"/>
    <n v="1417967"/>
    <n v="70900"/>
    <n v="107765.36"/>
    <n v="1454832"/>
    <s v="Bán hàng"/>
    <m/>
    <m/>
    <n v="0"/>
    <n v="1454832"/>
    <n v="0"/>
    <n v="1454832"/>
    <d v="2025-11-28T00:00:00"/>
    <m/>
    <d v="2025-11-28T00:00:00"/>
    <n v="0"/>
    <m/>
    <n v="12.3578140046302"/>
    <x v="4"/>
    <d v="2025-11-28T00:00:00"/>
    <d v="1899-12-30T00:00:00"/>
    <m/>
    <m/>
    <x v="18"/>
    <x v="18"/>
    <x v="2"/>
  </r>
  <r>
    <x v="20"/>
    <x v="20"/>
    <x v="127"/>
    <x v="206"/>
    <m/>
    <m/>
    <s v="ĐƠN KHÁCH LẼ C6 Eco Mart ki-ốt 7 T2 Blue Start Trâu Quỳ , THANH TOÁN LUN"/>
    <n v="1862493"/>
    <n v="0"/>
    <n v="148999.44"/>
    <n v="2011492"/>
    <s v="Bán hàng"/>
    <d v="2025-05-06T00:00:00"/>
    <s v="PT2505/0017"/>
    <n v="0"/>
    <n v="2011492"/>
    <n v="2011492"/>
    <n v="0"/>
    <d v="2025-03-08T00:00:00"/>
    <n v="3"/>
    <d v="2025-03-11T00:00:00"/>
    <n v="0"/>
    <m/>
    <s v=""/>
    <x v="0"/>
    <d v="2025-03-11T00:00:00"/>
    <d v="2025-05-06T00:00:00"/>
    <m/>
    <m/>
    <x v="19"/>
    <x v="19"/>
    <x v="2"/>
  </r>
  <r>
    <x v="20"/>
    <x v="20"/>
    <x v="108"/>
    <x v="207"/>
    <m/>
    <m/>
    <s v="Bán hàng Eco Mart  ki-ốt 7 T2 Blue Start Trâu Quỳ , THANH TOÁN LUN"/>
    <n v="1268575"/>
    <n v="0"/>
    <n v="101486"/>
    <n v="1370061"/>
    <s v="Bán hàng"/>
    <d v="2025-04-22T00:00:00"/>
    <s v="PT2504/0070"/>
    <n v="0"/>
    <n v="1370061"/>
    <n v="1370061"/>
    <n v="0"/>
    <d v="2025-04-19T00:00:00"/>
    <n v="3"/>
    <d v="2025-04-22T00:00:00"/>
    <n v="0"/>
    <m/>
    <s v=""/>
    <x v="0"/>
    <d v="2025-04-22T00:00:00"/>
    <d v="2025-04-22T00:00:00"/>
    <m/>
    <m/>
    <x v="19"/>
    <x v="19"/>
    <x v="2"/>
  </r>
  <r>
    <x v="20"/>
    <x v="20"/>
    <x v="32"/>
    <x v="208"/>
    <m/>
    <m/>
    <s v="Bán hàng Eco Mart  ki-ốt 7 T2 Blue Start Trâu Quỳ , THANH TOÁN LUN"/>
    <n v="985323"/>
    <n v="0"/>
    <n v="78825.84"/>
    <n v="1064149"/>
    <s v="Bán hàng"/>
    <d v="2025-05-06T00:00:00"/>
    <s v="PT2505/0017"/>
    <n v="0"/>
    <n v="1064149"/>
    <n v="1064149"/>
    <n v="0"/>
    <d v="2025-05-05T00:00:00"/>
    <n v="3"/>
    <d v="2025-05-08T00:00:00"/>
    <n v="0"/>
    <m/>
    <s v=""/>
    <x v="0"/>
    <d v="2025-05-08T00:00:00"/>
    <d v="2025-05-06T00:00:00"/>
    <m/>
    <m/>
    <x v="19"/>
    <x v="19"/>
    <x v="2"/>
  </r>
  <r>
    <x v="20"/>
    <x v="20"/>
    <x v="36"/>
    <x v="209"/>
    <m/>
    <m/>
    <s v="Bán hàng Eco Mart  ki-ốt 7 T2 Blue Start Trâu Quỳ , THANH TOÁN LUN"/>
    <n v="950148"/>
    <n v="0"/>
    <n v="76011.839999999997"/>
    <n v="1026160"/>
    <s v="Bán hàng"/>
    <d v="2025-06-03T00:00:00"/>
    <s v="PT2506/0014"/>
    <n v="0"/>
    <n v="1026160"/>
    <n v="1026160"/>
    <n v="0"/>
    <d v="2025-06-02T00:00:00"/>
    <n v="3"/>
    <d v="2025-06-05T00:00:00"/>
    <n v="0"/>
    <m/>
    <s v=""/>
    <x v="0"/>
    <d v="2025-06-05T00:00:00"/>
    <d v="2025-06-03T00:00:00"/>
    <m/>
    <m/>
    <x v="19"/>
    <x v="19"/>
    <x v="2"/>
  </r>
  <r>
    <x v="20"/>
    <x v="20"/>
    <x v="78"/>
    <x v="210"/>
    <m/>
    <m/>
    <s v="Bán hàng Eco Mart  ki-ốt 7 T2 Blue Start Trâu Quỳ , THANH TOÁN LUN"/>
    <n v="1463622"/>
    <n v="0"/>
    <n v="117089.76000000001"/>
    <n v="1580712"/>
    <s v="Bán hàng"/>
    <d v="2025-12-06T00:00:00"/>
    <m/>
    <n v="0"/>
    <n v="1580712"/>
    <n v="1580712"/>
    <n v="0"/>
    <d v="2025-07-15T00:00:00"/>
    <n v="3"/>
    <d v="2025-07-18T00:00:00"/>
    <n v="0"/>
    <m/>
    <s v=""/>
    <x v="0"/>
    <d v="2025-07-18T00:00:00"/>
    <d v="2025-12-06T00:00:00"/>
    <m/>
    <m/>
    <x v="19"/>
    <x v="19"/>
    <x v="2"/>
  </r>
  <r>
    <x v="20"/>
    <x v="20"/>
    <x v="79"/>
    <x v="211"/>
    <m/>
    <m/>
    <s v="Bán hàng Eco Mart"/>
    <n v="1511038"/>
    <n v="0"/>
    <n v="120883.04000000001"/>
    <n v="1631921"/>
    <s v="Bán hàng"/>
    <d v="2025-11-18T00:00:00"/>
    <s v="BC2211-0079"/>
    <n v="0"/>
    <n v="1631921"/>
    <n v="1631921"/>
    <n v="0"/>
    <d v="2025-08-08T00:00:00"/>
    <n v="3"/>
    <d v="2025-08-11T00:00:00"/>
    <n v="0"/>
    <m/>
    <s v=""/>
    <x v="0"/>
    <d v="2025-08-11T00:00:00"/>
    <d v="2025-11-18T00:00:00"/>
    <m/>
    <m/>
    <x v="19"/>
    <x v="19"/>
    <x v="2"/>
  </r>
  <r>
    <x v="20"/>
    <x v="20"/>
    <x v="80"/>
    <x v="212"/>
    <m/>
    <m/>
    <s v="Bán hàng Eco Mart"/>
    <n v="1496118"/>
    <n v="0"/>
    <n v="119689.44"/>
    <n v="1615807"/>
    <s v="Bán hàng"/>
    <m/>
    <m/>
    <n v="0"/>
    <n v="1615807"/>
    <n v="0"/>
    <n v="1615807"/>
    <d v="2025-09-05T00:00:00"/>
    <n v="3"/>
    <d v="2025-09-08T00:00:00"/>
    <n v="0"/>
    <m/>
    <n v="93.3578140046302"/>
    <x v="5"/>
    <d v="2025-09-08T00:00:00"/>
    <d v="1899-12-30T00:00:00"/>
    <m/>
    <m/>
    <x v="19"/>
    <x v="19"/>
    <x v="2"/>
  </r>
  <r>
    <x v="20"/>
    <x v="20"/>
    <x v="128"/>
    <x v="213"/>
    <m/>
    <m/>
    <s v="Hàng trả"/>
    <m/>
    <n v="0"/>
    <n v="0"/>
    <n v="354717"/>
    <s v="Hàng trả"/>
    <d v="2025-12-06T00:00:00"/>
    <m/>
    <n v="0"/>
    <n v="-354717"/>
    <n v="-354717"/>
    <n v="0"/>
    <d v="2025-12-06T00:00:00"/>
    <n v="3"/>
    <d v="2025-12-09T00:00:00"/>
    <n v="0"/>
    <m/>
    <s v=""/>
    <x v="0"/>
    <d v="2025-12-09T00:00:00"/>
    <d v="2025-12-06T00:00:00"/>
    <m/>
    <m/>
    <x v="19"/>
    <x v="19"/>
    <x v="2"/>
  </r>
  <r>
    <x v="20"/>
    <x v="20"/>
    <x v="69"/>
    <x v="214"/>
    <m/>
    <m/>
    <s v="Hàng trả"/>
    <m/>
    <n v="0"/>
    <n v="0"/>
    <n v="119943"/>
    <s v="Hàng trả"/>
    <d v="2025-11-18T00:00:00"/>
    <s v="BC2211-0079"/>
    <n v="0"/>
    <n v="-119943"/>
    <n v="-119943"/>
    <n v="0"/>
    <d v="2025-11-18T00:00:00"/>
    <n v="3"/>
    <d v="2025-11-21T00:00:00"/>
    <n v="0"/>
    <m/>
    <s v=""/>
    <x v="0"/>
    <d v="2025-11-21T00:00:00"/>
    <d v="2025-11-18T00:00:00"/>
    <m/>
    <m/>
    <x v="19"/>
    <x v="19"/>
    <x v="2"/>
  </r>
  <r>
    <x v="20"/>
    <x v="20"/>
    <x v="129"/>
    <x v="215"/>
    <m/>
    <m/>
    <m/>
    <m/>
    <n v="0"/>
    <n v="0"/>
    <n v="248543"/>
    <s v="Hàng trả"/>
    <d v="2025-05-06T00:00:00"/>
    <s v="PT2505/0017"/>
    <n v="0"/>
    <n v="-248543"/>
    <n v="-248543"/>
    <n v="0"/>
    <d v="2025-05-06T00:00:00"/>
    <m/>
    <d v="2025-05-06T00:00:00"/>
    <n v="0"/>
    <m/>
    <s v=""/>
    <x v="0"/>
    <d v="2025-05-06T00:00:00"/>
    <d v="2025-05-06T00:00:00"/>
    <m/>
    <m/>
    <x v="19"/>
    <x v="19"/>
    <x v="2"/>
  </r>
  <r>
    <x v="20"/>
    <x v="20"/>
    <x v="130"/>
    <x v="216"/>
    <m/>
    <m/>
    <m/>
    <m/>
    <n v="0"/>
    <n v="0"/>
    <n v="152226"/>
    <s v="Hàng trả"/>
    <d v="2025-05-06T00:00:00"/>
    <s v="PT2505/0017"/>
    <n v="0"/>
    <n v="-152226"/>
    <n v="-152226"/>
    <n v="0"/>
    <d v="2025-07-22T00:00:00"/>
    <m/>
    <d v="2025-07-22T00:00:00"/>
    <n v="0"/>
    <m/>
    <s v=""/>
    <x v="0"/>
    <d v="2025-07-22T00:00:00"/>
    <d v="2025-05-06T00:00:00"/>
    <m/>
    <m/>
    <x v="19"/>
    <x v="19"/>
    <x v="2"/>
  </r>
  <r>
    <x v="21"/>
    <x v="21"/>
    <x v="131"/>
    <x v="217"/>
    <m/>
    <m/>
    <m/>
    <m/>
    <n v="0"/>
    <n v="0"/>
    <n v="620789"/>
    <s v="Tồn đầu kỳ"/>
    <d v="2025-01-25T00:00:00"/>
    <s v="PT2501/0074"/>
    <n v="620789"/>
    <n v="0"/>
    <n v="620789"/>
    <n v="0"/>
    <d v="2024-12-31T00:00:00"/>
    <m/>
    <d v="2024-12-31T00:00:00"/>
    <n v="0"/>
    <m/>
    <s v=""/>
    <x v="0"/>
    <d v="2024-12-31T00:00:00"/>
    <d v="2025-01-25T00:00:00"/>
    <m/>
    <m/>
    <x v="20"/>
    <x v="20"/>
    <x v="1"/>
  </r>
  <r>
    <x v="21"/>
    <x v="21"/>
    <x v="131"/>
    <x v="218"/>
    <m/>
    <m/>
    <m/>
    <m/>
    <n v="0"/>
    <n v="0"/>
    <n v="687000"/>
    <s v="Tồn đầu kỳ"/>
    <d v="2025-02-07T00:00:00"/>
    <s v="PT2502/0021"/>
    <n v="687000"/>
    <n v="0"/>
    <n v="687000"/>
    <n v="0"/>
    <d v="2024-12-31T00:00:00"/>
    <m/>
    <d v="2024-12-31T00:00:00"/>
    <n v="0"/>
    <m/>
    <s v=""/>
    <x v="0"/>
    <d v="2024-12-31T00:00:00"/>
    <d v="2025-02-07T00:00:00"/>
    <m/>
    <m/>
    <x v="20"/>
    <x v="20"/>
    <x v="1"/>
  </r>
  <r>
    <x v="21"/>
    <x v="21"/>
    <x v="132"/>
    <x v="219"/>
    <m/>
    <m/>
    <s v="ĐƠN KHÁCH LẼ C6, ĐƠN THỨ 22 GỐI ĐẦU, THANH TOÁN ĐƠN THỨ 21 , SĐT : 0904500122, CK 7%"/>
    <n v="618070"/>
    <n v="43265"/>
    <n v="45984.4"/>
    <n v="620789"/>
    <s v="Bán hàng"/>
    <m/>
    <m/>
    <n v="0"/>
    <n v="620789"/>
    <n v="0"/>
    <n v="620789"/>
    <d v="2025-01-08T00:00:00"/>
    <m/>
    <d v="2025-01-08T00:00:00"/>
    <n v="0"/>
    <m/>
    <n v="336.35781423610752"/>
    <x v="3"/>
    <d v="2025-01-08T00:00:00"/>
    <d v="1899-12-30T00:00:00"/>
    <m/>
    <m/>
    <x v="20"/>
    <x v="20"/>
    <x v="1"/>
  </r>
  <r>
    <x v="21"/>
    <x v="21"/>
    <x v="133"/>
    <x v="220"/>
    <m/>
    <m/>
    <s v="ĐƠN KHÁCH LẼ C6, ĐƠN THỨ 23  GỐI ĐẦU, THANH TOÁN ĐƠN THỨ 22 , SĐT : 0904500122, CK 7%"/>
    <n v="611058"/>
    <n v="42774"/>
    <n v="45462.720000000001"/>
    <n v="613747"/>
    <s v="Bán hàng"/>
    <d v="2025-09-06T00:00:00"/>
    <s v="PT/C6-0062"/>
    <n v="0"/>
    <n v="613747"/>
    <n v="613747"/>
    <n v="0"/>
    <d v="2025-02-05T00:00:00"/>
    <m/>
    <d v="2025-02-05T00:00:00"/>
    <n v="0"/>
    <m/>
    <s v=""/>
    <x v="0"/>
    <d v="2025-02-05T00:00:00"/>
    <d v="2025-09-06T00:00:00"/>
    <m/>
    <m/>
    <x v="20"/>
    <x v="20"/>
    <x v="1"/>
  </r>
  <r>
    <x v="21"/>
    <x v="21"/>
    <x v="24"/>
    <x v="221"/>
    <m/>
    <m/>
    <s v="ĐƠN KHÁCH LẼ C6, ĐƠN THỨ 24  GỐI ĐẦU, THANH TOÁN ĐƠN THỨ 23 , SĐT : 0904500122, CK 7%"/>
    <n v="896045"/>
    <n v="62723"/>
    <n v="66665.759999999995"/>
    <n v="899988"/>
    <s v="Bán hàng"/>
    <d v="2025-04-29T00:00:00"/>
    <s v="PT2504/0085"/>
    <n v="0"/>
    <n v="899988"/>
    <n v="899988"/>
    <n v="0"/>
    <d v="2025-03-15T00:00:00"/>
    <m/>
    <d v="2025-03-15T00:00:00"/>
    <n v="0"/>
    <m/>
    <s v=""/>
    <x v="0"/>
    <d v="2025-03-15T00:00:00"/>
    <d v="2025-04-29T00:00:00"/>
    <m/>
    <m/>
    <x v="20"/>
    <x v="20"/>
    <x v="1"/>
  </r>
  <r>
    <x v="21"/>
    <x v="21"/>
    <x v="30"/>
    <x v="222"/>
    <m/>
    <m/>
    <s v="ĐƠN KHÁCH LẼ C6, ĐƠN THỨ 25  GỐI ĐẦU, THANH TOÁN ĐƠN THỨ 24 , SĐT : 0904500122, CK 7%"/>
    <n v="540952"/>
    <n v="37867"/>
    <n v="40246.800000000003"/>
    <n v="543332"/>
    <s v="Bán hàng"/>
    <d v="2025-05-09T00:00:00"/>
    <s v="PT2505/0027"/>
    <n v="0"/>
    <n v="543332"/>
    <n v="543332"/>
    <n v="0"/>
    <d v="2025-04-25T00:00:00"/>
    <m/>
    <d v="2025-04-25T00:00:00"/>
    <n v="0"/>
    <m/>
    <s v=""/>
    <x v="0"/>
    <d v="2025-04-25T00:00:00"/>
    <d v="2025-05-09T00:00:00"/>
    <m/>
    <m/>
    <x v="20"/>
    <x v="20"/>
    <x v="1"/>
  </r>
  <r>
    <x v="21"/>
    <x v="21"/>
    <x v="134"/>
    <x v="223"/>
    <m/>
    <m/>
    <s v="ĐƠN KHÁCH LẼ C6, ĐƠN THỨ 26  GỐI ĐẦU, THANH TOÁN ĐƠN THỨ 25 , SĐT : 0904500122, CK 7%"/>
    <n v="587448"/>
    <n v="41121"/>
    <n v="43706.16"/>
    <n v="590033"/>
    <s v="Bán hàng"/>
    <d v="2025-06-28T00:00:00"/>
    <s v="PT2506/0059"/>
    <n v="0"/>
    <n v="590033"/>
    <n v="590033"/>
    <n v="0"/>
    <d v="2025-05-07T00:00:00"/>
    <m/>
    <d v="2025-05-07T00:00:00"/>
    <n v="0"/>
    <m/>
    <s v=""/>
    <x v="0"/>
    <d v="2025-05-07T00:00:00"/>
    <d v="2025-06-28T00:00:00"/>
    <m/>
    <m/>
    <x v="20"/>
    <x v="20"/>
    <x v="1"/>
  </r>
  <r>
    <x v="21"/>
    <x v="21"/>
    <x v="37"/>
    <x v="224"/>
    <m/>
    <m/>
    <s v="ĐƠN KHÁCH LẼ C6, ĐƠN THỨ 27  GỐI ĐẦU, THANH TOÁN ĐƠN THỨ 26 , SĐT : 0904500122, CK 7%"/>
    <n v="904783"/>
    <n v="63335"/>
    <n v="67315.839999999997"/>
    <n v="908764"/>
    <s v="Bán hàng"/>
    <d v="2025-09-06T00:00:00"/>
    <s v="PT/C6-0061"/>
    <n v="0"/>
    <n v="908764"/>
    <n v="908764"/>
    <n v="0"/>
    <d v="2025-06-23T00:00:00"/>
    <m/>
    <d v="2025-06-23T00:00:00"/>
    <n v="0"/>
    <m/>
    <s v=""/>
    <x v="0"/>
    <d v="2025-06-23T00:00:00"/>
    <d v="2025-09-06T00:00:00"/>
    <m/>
    <m/>
    <x v="20"/>
    <x v="20"/>
    <x v="1"/>
  </r>
  <r>
    <x v="21"/>
    <x v="21"/>
    <x v="120"/>
    <x v="225"/>
    <m/>
    <m/>
    <s v="ĐƠN KHÁCH LẼ C6, ĐƠN THỨ 27  GỐI ĐẦU, THANH TOÁN ĐƠN THỨ 26 , SĐT : 0904500122, CK 7%"/>
    <n v="969352"/>
    <n v="67855"/>
    <n v="72119.759999999995"/>
    <n v="973617"/>
    <s v="Bán hàng"/>
    <d v="2025-10-04T00:00:00"/>
    <s v="BC2210-0006"/>
    <n v="0"/>
    <n v="973617"/>
    <n v="973617"/>
    <n v="0"/>
    <d v="2025-09-03T00:00:00"/>
    <m/>
    <d v="2025-09-03T00:00:00"/>
    <n v="0"/>
    <m/>
    <s v=""/>
    <x v="0"/>
    <d v="2025-09-03T00:00:00"/>
    <d v="2025-10-04T00:00:00"/>
    <m/>
    <m/>
    <x v="20"/>
    <x v="20"/>
    <x v="1"/>
  </r>
  <r>
    <x v="21"/>
    <x v="21"/>
    <x v="34"/>
    <x v="226"/>
    <m/>
    <m/>
    <m/>
    <m/>
    <n v="0"/>
    <n v="0"/>
    <n v="54197"/>
    <s v="Hàng trả"/>
    <d v="2025-05-09T00:00:00"/>
    <s v="PT2505/0027"/>
    <n v="0"/>
    <n v="-54197"/>
    <n v="-54197"/>
    <n v="0"/>
    <d v="2025-05-09T00:00:00"/>
    <m/>
    <d v="2025-05-09T00:00:00"/>
    <n v="0"/>
    <m/>
    <s v=""/>
    <x v="0"/>
    <d v="2025-05-09T00:00:00"/>
    <d v="2025-05-09T00:00:00"/>
    <m/>
    <m/>
    <x v="20"/>
    <x v="20"/>
    <x v="1"/>
  </r>
  <r>
    <x v="21"/>
    <x v="21"/>
    <x v="135"/>
    <x v="227"/>
    <m/>
    <m/>
    <m/>
    <m/>
    <n v="0"/>
    <n v="0"/>
    <n v="111678"/>
    <s v="Hàng trả"/>
    <d v="2025-09-06T00:00:00"/>
    <s v="PT/C6-0061"/>
    <n v="0"/>
    <n v="-111678"/>
    <n v="-111678"/>
    <n v="0"/>
    <d v="2025-09-06T00:00:00"/>
    <m/>
    <d v="2025-09-06T00:00:00"/>
    <n v="0"/>
    <m/>
    <s v=""/>
    <x v="0"/>
    <d v="2025-09-06T00:00:00"/>
    <d v="2025-09-06T00:00:00"/>
    <m/>
    <m/>
    <x v="20"/>
    <x v="20"/>
    <x v="1"/>
  </r>
  <r>
    <x v="21"/>
    <x v="21"/>
    <x v="136"/>
    <x v="228"/>
    <m/>
    <m/>
    <s v="ĐƠN KHÁCH LẼ C6, ĐƠN THỨ 28 GỐI ĐẦU, THANH TOÁN ĐƠN THỨ 27 , SĐT : 0904500122, CK 7%"/>
    <n v="624586"/>
    <n v="43721"/>
    <n v="46469.200000000004"/>
    <n v="627334"/>
    <s v="Bán hàng"/>
    <d v="2025-11-21T00:00:00"/>
    <s v="BC2211-0084"/>
    <n v="0"/>
    <n v="627334"/>
    <n v="627334"/>
    <n v="0"/>
    <d v="2025-09-29T00:00:00"/>
    <m/>
    <d v="2025-09-29T00:00:00"/>
    <n v="0"/>
    <m/>
    <s v=""/>
    <x v="0"/>
    <d v="2025-09-29T00:00:00"/>
    <d v="2025-11-21T00:00:00"/>
    <m/>
    <m/>
    <x v="20"/>
    <x v="20"/>
    <x v="1"/>
  </r>
  <r>
    <x v="21"/>
    <x v="21"/>
    <x v="137"/>
    <x v="229"/>
    <m/>
    <m/>
    <s v="ĐƠN KHÁCH LẼ C6, ĐƠN THỨ 29 GỐI ĐẦU, THANH TOÁN ĐƠN THỨ 28 , SĐT : 0904500122, CK 7%"/>
    <n v="652142"/>
    <n v="45650"/>
    <n v="48519.360000000001"/>
    <n v="655011"/>
    <s v="Bán hàng"/>
    <m/>
    <m/>
    <n v="0"/>
    <n v="655011"/>
    <n v="0"/>
    <n v="655011"/>
    <d v="2025-11-17T00:00:00"/>
    <m/>
    <d v="2025-11-17T00:00:00"/>
    <n v="0"/>
    <m/>
    <n v="23.3578140046302"/>
    <x v="4"/>
    <d v="2025-11-17T00:00:00"/>
    <d v="1899-12-30T00:00:00"/>
    <s v="Đơn gối đầu"/>
    <s v="chưa ghi sổ"/>
    <x v="20"/>
    <x v="20"/>
    <x v="1"/>
  </r>
  <r>
    <x v="22"/>
    <x v="22"/>
    <x v="18"/>
    <x v="230"/>
    <m/>
    <m/>
    <s v="KHÁCH LẼ C6, THANH TOÁN LUN, CK 7%"/>
    <n v="1468620"/>
    <n v="102803"/>
    <n v="109265.36"/>
    <n v="1475082"/>
    <s v="Bán hàng"/>
    <d v="2025-01-25T00:00:00"/>
    <s v="PT2501/0075"/>
    <n v="0"/>
    <n v="1475082"/>
    <n v="1475082"/>
    <n v="0"/>
    <d v="2025-01-20T00:00:00"/>
    <m/>
    <d v="2025-01-20T00:00:00"/>
    <n v="0"/>
    <m/>
    <s v=""/>
    <x v="0"/>
    <d v="2025-01-20T00:00:00"/>
    <d v="2025-01-25T00:00:00"/>
    <m/>
    <m/>
    <x v="21"/>
    <x v="21"/>
    <x v="1"/>
  </r>
  <r>
    <x v="22"/>
    <x v="22"/>
    <x v="102"/>
    <x v="231"/>
    <m/>
    <m/>
    <s v="KHÁCH LẼ C6, THANH TOÁN LUN, CK 7%"/>
    <n v="1835775"/>
    <n v="128504"/>
    <n v="136581.68"/>
    <n v="1843853"/>
    <s v="Bán hàng"/>
    <d v="2025-01-25T00:00:00"/>
    <s v="PT2501/0077"/>
    <n v="0"/>
    <n v="1843853"/>
    <n v="1843853"/>
    <n v="0"/>
    <d v="2025-01-22T00:00:00"/>
    <m/>
    <d v="2025-01-22T00:00:00"/>
    <n v="0"/>
    <m/>
    <s v=""/>
    <x v="0"/>
    <d v="2025-01-22T00:00:00"/>
    <d v="2025-01-25T00:00:00"/>
    <m/>
    <m/>
    <x v="21"/>
    <x v="21"/>
    <x v="1"/>
  </r>
  <r>
    <x v="22"/>
    <x v="22"/>
    <x v="122"/>
    <x v="232"/>
    <m/>
    <m/>
    <s v="KHÁCH LẼ C6, THANH TOÁN LUN, CK 7%"/>
    <n v="3689780"/>
    <n v="258285"/>
    <n v="274519.59999999998"/>
    <n v="3706015"/>
    <s v="Bán hàng"/>
    <d v="2025-03-08T00:00:00"/>
    <s v="PT2503/0023"/>
    <n v="0"/>
    <n v="3706015"/>
    <n v="3706015"/>
    <n v="0"/>
    <d v="2025-02-04T00:00:00"/>
    <m/>
    <d v="2025-02-04T00:00:00"/>
    <n v="0"/>
    <m/>
    <s v=""/>
    <x v="0"/>
    <d v="2025-02-04T00:00:00"/>
    <d v="2025-03-08T00:00:00"/>
    <m/>
    <m/>
    <x v="21"/>
    <x v="21"/>
    <x v="1"/>
  </r>
  <r>
    <x v="22"/>
    <x v="22"/>
    <x v="84"/>
    <x v="233"/>
    <m/>
    <m/>
    <s v="KHÁCH LẼ C6, THANH TOÁN LUN, CK 7%"/>
    <n v="1321758"/>
    <n v="92523"/>
    <n v="98338.8"/>
    <n v="1327574"/>
    <s v="Bán hàng"/>
    <d v="2025-02-07T00:00:00"/>
    <s v="PT2502/0022"/>
    <n v="0"/>
    <n v="1327574"/>
    <n v="1327574"/>
    <n v="0"/>
    <d v="2025-02-07T00:00:00"/>
    <m/>
    <d v="2025-02-07T00:00:00"/>
    <n v="0"/>
    <m/>
    <s v=""/>
    <x v="0"/>
    <d v="2025-02-07T00:00:00"/>
    <d v="2025-02-07T00:00:00"/>
    <m/>
    <m/>
    <x v="21"/>
    <x v="21"/>
    <x v="1"/>
  </r>
  <r>
    <x v="22"/>
    <x v="22"/>
    <x v="74"/>
    <x v="234"/>
    <m/>
    <m/>
    <s v="KHÁCH LẼ C6, THANH TOÁN LUN, CK 7%"/>
    <n v="1468620"/>
    <n v="102803"/>
    <n v="109265.36"/>
    <n v="1475082"/>
    <s v="Bán hàng"/>
    <d v="2025-03-08T00:00:00"/>
    <s v="PT2503/0021"/>
    <n v="0"/>
    <n v="1475082"/>
    <n v="1475082"/>
    <n v="0"/>
    <d v="2025-02-15T00:00:00"/>
    <m/>
    <d v="2025-02-15T00:00:00"/>
    <n v="0"/>
    <m/>
    <s v=""/>
    <x v="0"/>
    <d v="2025-02-15T00:00:00"/>
    <d v="2025-03-08T00:00:00"/>
    <m/>
    <m/>
    <x v="21"/>
    <x v="21"/>
    <x v="1"/>
  </r>
  <r>
    <x v="22"/>
    <x v="22"/>
    <x v="127"/>
    <x v="235"/>
    <m/>
    <m/>
    <s v="KHÁCH LẼ C6, THANH TOÁN LUN, CK 7%"/>
    <n v="1468620"/>
    <n v="102803"/>
    <n v="109265.36"/>
    <n v="1475082"/>
    <s v="Bán hàng"/>
    <d v="2025-04-08T00:00:00"/>
    <s v="PT2504/0033"/>
    <n v="0"/>
    <n v="1475082"/>
    <n v="1475082"/>
    <n v="0"/>
    <d v="2025-03-08T00:00:00"/>
    <m/>
    <d v="2025-03-08T00:00:00"/>
    <n v="0"/>
    <m/>
    <s v=""/>
    <x v="0"/>
    <d v="2025-03-08T00:00:00"/>
    <d v="2025-04-08T00:00:00"/>
    <m/>
    <m/>
    <x v="21"/>
    <x v="21"/>
    <x v="1"/>
  </r>
  <r>
    <x v="22"/>
    <x v="22"/>
    <x v="138"/>
    <x v="236"/>
    <m/>
    <m/>
    <s v="KHÁCH LẼ C6, THANH TOÁN LUN, CK 7%"/>
    <n v="1468620"/>
    <n v="102803"/>
    <n v="109265.36"/>
    <n v="1475082"/>
    <s v="Bán hàng"/>
    <d v="2025-05-06T00:00:00"/>
    <s v="PT2505/0019"/>
    <n v="0"/>
    <n v="1475082"/>
    <n v="1475082"/>
    <n v="0"/>
    <d v="2025-04-05T00:00:00"/>
    <m/>
    <d v="2025-04-05T00:00:00"/>
    <n v="0"/>
    <m/>
    <s v=""/>
    <x v="0"/>
    <d v="2025-04-05T00:00:00"/>
    <d v="2025-05-06T00:00:00"/>
    <m/>
    <m/>
    <x v="21"/>
    <x v="21"/>
    <x v="1"/>
  </r>
  <r>
    <x v="22"/>
    <x v="22"/>
    <x v="127"/>
    <x v="237"/>
    <d v="2025-03-08T00:00:00"/>
    <m/>
    <s v="hàng trả"/>
    <m/>
    <n v="0"/>
    <n v="0"/>
    <n v="239885"/>
    <s v="Hàng trả"/>
    <d v="2025-03-08T00:00:00"/>
    <s v="PT2503/0023"/>
    <n v="0"/>
    <n v="-239885"/>
    <n v="-239885"/>
    <n v="0"/>
    <d v="2025-03-08T00:00:00"/>
    <m/>
    <d v="2025-03-08T00:00:00"/>
    <n v="0"/>
    <m/>
    <s v=""/>
    <x v="0"/>
    <d v="2025-03-08T00:00:00"/>
    <d v="2025-03-08T00:00:00"/>
    <m/>
    <m/>
    <x v="21"/>
    <x v="21"/>
    <x v="1"/>
  </r>
  <r>
    <x v="22"/>
    <x v="22"/>
    <x v="51"/>
    <x v="238"/>
    <d v="2025-04-08T00:00:00"/>
    <m/>
    <s v="hàng trả"/>
    <m/>
    <n v="0"/>
    <n v="0"/>
    <n v="158611"/>
    <s v="Hàng trả"/>
    <d v="2025-04-08T00:00:00"/>
    <s v="PT2504/0033"/>
    <n v="0"/>
    <n v="-158611"/>
    <n v="-158611"/>
    <n v="0"/>
    <d v="2025-04-08T00:00:00"/>
    <m/>
    <d v="2025-04-08T00:00:00"/>
    <n v="0"/>
    <m/>
    <s v=""/>
    <x v="0"/>
    <d v="2025-04-08T00:00:00"/>
    <d v="2025-04-08T00:00:00"/>
    <m/>
    <m/>
    <x v="21"/>
    <x v="21"/>
    <x v="1"/>
  </r>
  <r>
    <x v="23"/>
    <x v="23"/>
    <x v="84"/>
    <x v="239"/>
    <m/>
    <m/>
    <s v="ĐƠN KHÁCH LẼ HÀ NỘI, THANH TOÁN LUN, CK 8%( ĐƠN ĐẦU)"/>
    <n v="2346710"/>
    <n v="187737"/>
    <n v="172717.84"/>
    <n v="2331691"/>
    <s v="Bán hàng"/>
    <d v="2025-03-08T00:00:00"/>
    <s v="PT2503/0019"/>
    <n v="0"/>
    <n v="2331691"/>
    <n v="2331691"/>
    <n v="0"/>
    <d v="2025-02-07T00:00:00"/>
    <m/>
    <d v="2025-02-07T00:00:00"/>
    <n v="0"/>
    <m/>
    <s v=""/>
    <x v="0"/>
    <d v="2025-02-07T00:00:00"/>
    <d v="2025-03-08T00:00:00"/>
    <m/>
    <m/>
    <x v="22"/>
    <x v="22"/>
    <x v="1"/>
  </r>
  <r>
    <x v="23"/>
    <x v="23"/>
    <x v="74"/>
    <x v="240"/>
    <m/>
    <m/>
    <s v="ĐƠN KHÁCH LẼ HÀ NỘI, THANH TOÁN LUN, CK 8%"/>
    <n v="1511716"/>
    <n v="120937"/>
    <n v="111262.32"/>
    <n v="1502041"/>
    <s v="Bán hàng"/>
    <d v="2025-03-08T00:00:00"/>
    <s v="PT2503/0020"/>
    <n v="0"/>
    <n v="1502041"/>
    <n v="1502041"/>
    <n v="0"/>
    <d v="2025-02-15T00:00:00"/>
    <m/>
    <d v="2025-02-15T00:00:00"/>
    <n v="0"/>
    <m/>
    <s v=""/>
    <x v="0"/>
    <d v="2025-02-15T00:00:00"/>
    <d v="2025-03-08T00:00:00"/>
    <m/>
    <m/>
    <x v="22"/>
    <x v="22"/>
    <x v="1"/>
  </r>
  <r>
    <x v="23"/>
    <x v="23"/>
    <x v="127"/>
    <x v="241"/>
    <d v="2025-03-08T00:00:00"/>
    <m/>
    <s v="hàng trả"/>
    <m/>
    <n v="0"/>
    <n v="0"/>
    <n v="239885"/>
    <s v="Hàng trả"/>
    <d v="2025-03-08T00:00:00"/>
    <s v="PT2503/0019"/>
    <n v="0"/>
    <n v="-239885"/>
    <n v="-239885"/>
    <n v="0"/>
    <d v="2025-03-08T00:00:00"/>
    <m/>
    <d v="2025-03-08T00:00:00"/>
    <n v="0"/>
    <m/>
    <s v=""/>
    <x v="0"/>
    <d v="2025-03-08T00:00:00"/>
    <d v="2025-03-08T00:00:00"/>
    <m/>
    <m/>
    <x v="22"/>
    <x v="22"/>
    <x v="1"/>
  </r>
  <r>
    <x v="24"/>
    <x v="24"/>
    <x v="139"/>
    <x v="242"/>
    <m/>
    <m/>
    <s v="ĐƠN KHÁCH LẼ  C6, Thanh toán trước khi giao hàng, CK 5%"/>
    <n v="2355160"/>
    <n v="117758"/>
    <n v="178992.16"/>
    <n v="2416394"/>
    <s v="Tồn đầu kỳ"/>
    <d v="2025-01-20T00:00:00"/>
    <s v="PT2501/0060"/>
    <n v="2416394"/>
    <n v="0"/>
    <n v="2416394"/>
    <n v="0"/>
    <d v="2024-10-03T00:00:00"/>
    <m/>
    <d v="2024-10-03T00:00:00"/>
    <n v="0"/>
    <m/>
    <s v=""/>
    <x v="0"/>
    <d v="2024-10-03T00:00:00"/>
    <d v="2025-01-20T00:00:00"/>
    <m/>
    <m/>
    <x v="23"/>
    <x v="23"/>
    <x v="0"/>
  </r>
  <r>
    <x v="24"/>
    <x v="24"/>
    <x v="140"/>
    <x v="243"/>
    <m/>
    <m/>
    <s v="ĐƠN KHÁCH LẼ  C6, Thanh toán trước khi giao hàng, CK 5%"/>
    <n v="2355160"/>
    <n v="117758"/>
    <n v="178992.16"/>
    <n v="2416394"/>
    <s v="Bán hàng"/>
    <d v="2025-04-05T00:00:00"/>
    <s v="PT2504/0026"/>
    <n v="0"/>
    <n v="2416394"/>
    <n v="2416394"/>
    <n v="0"/>
    <d v="2025-01-21T00:00:00"/>
    <m/>
    <d v="2025-01-21T00:00:00"/>
    <n v="0"/>
    <m/>
    <s v=""/>
    <x v="0"/>
    <d v="2025-01-21T00:00:00"/>
    <d v="2025-04-05T00:00:00"/>
    <m/>
    <m/>
    <x v="23"/>
    <x v="23"/>
    <x v="0"/>
  </r>
  <r>
    <x v="25"/>
    <x v="25"/>
    <x v="92"/>
    <x v="244"/>
    <m/>
    <s v="00037139"/>
    <s v="Bán hàng Esmee Mart - 444 Hoàng Hoa Thám, Ba Đình, Hà Nội - SĐT : 0919628658 (LILY) , ck 7% cđ"/>
    <n v="1083799"/>
    <n v="75866"/>
    <n v="80634.64"/>
    <n v="1088568"/>
    <s v="Bán hàng"/>
    <d v="2025-06-19T00:00:00"/>
    <s v="BC2506/0032"/>
    <n v="0"/>
    <n v="1088568"/>
    <n v="1088568"/>
    <n v="0"/>
    <d v="2025-06-18T00:00:00"/>
    <m/>
    <d v="2025-06-18T00:00:00"/>
    <n v="0"/>
    <m/>
    <s v=""/>
    <x v="0"/>
    <d v="2025-06-18T00:00:00"/>
    <d v="2025-06-19T00:00:00"/>
    <m/>
    <m/>
    <x v="24"/>
    <x v="24"/>
    <x v="2"/>
  </r>
  <r>
    <x v="26"/>
    <x v="26"/>
    <x v="24"/>
    <x v="245"/>
    <m/>
    <m/>
    <s v="ĐƠN KHÁCH LẼ C6, CHỊ TRANG SĐT : 0912377776, THANH TOÁN LUN"/>
    <n v="1343619"/>
    <n v="0"/>
    <n v="107489.52"/>
    <n v="1451109"/>
    <s v="Bán hàng"/>
    <d v="2025-06-13T00:00:00"/>
    <s v="PT2508/0008"/>
    <n v="0"/>
    <n v="1451109"/>
    <n v="1451109"/>
    <n v="0"/>
    <d v="2025-03-15T00:00:00"/>
    <m/>
    <d v="2025-03-15T00:00:00"/>
    <n v="0"/>
    <m/>
    <s v=""/>
    <x v="0"/>
    <d v="2025-03-15T00:00:00"/>
    <d v="2025-06-13T00:00:00"/>
    <m/>
    <m/>
    <x v="25"/>
    <x v="25"/>
    <x v="2"/>
  </r>
  <r>
    <x v="26"/>
    <x v="26"/>
    <x v="51"/>
    <x v="246"/>
    <m/>
    <m/>
    <s v="ĐƠN KHÁCH LẼ C6, CHỊ TRANG SĐT : 0912377776, THANH TOÁN LUN"/>
    <n v="691467"/>
    <n v="0"/>
    <n v="55317.36"/>
    <n v="746784"/>
    <s v="Bán hàng"/>
    <d v="2025-04-11T00:00:00"/>
    <s v="PT2504/0056"/>
    <n v="0"/>
    <n v="746784"/>
    <n v="746784"/>
    <n v="0"/>
    <d v="2025-04-08T00:00:00"/>
    <m/>
    <d v="2025-04-08T00:00:00"/>
    <n v="0"/>
    <m/>
    <s v=""/>
    <x v="0"/>
    <d v="2025-04-08T00:00:00"/>
    <d v="2025-04-11T00:00:00"/>
    <m/>
    <m/>
    <x v="25"/>
    <x v="25"/>
    <x v="2"/>
  </r>
  <r>
    <x v="26"/>
    <x v="26"/>
    <x v="32"/>
    <x v="247"/>
    <m/>
    <m/>
    <s v="ĐƠN KHÁCH LẼ C6, CHỊ TRANG SĐT : 0912377776, THANH TOÁN LUN"/>
    <n v="1008801"/>
    <n v="0"/>
    <n v="80704.08"/>
    <n v="1089505"/>
    <s v="Bán hàng"/>
    <d v="2025-06-13T00:00:00"/>
    <s v="PT2506/0043"/>
    <n v="0"/>
    <n v="1089505"/>
    <n v="1089505"/>
    <n v="0"/>
    <d v="2025-05-05T00:00:00"/>
    <m/>
    <d v="2025-05-05T00:00:00"/>
    <n v="0"/>
    <m/>
    <s v=""/>
    <x v="0"/>
    <d v="2025-05-05T00:00:00"/>
    <d v="2025-06-13T00:00:00"/>
    <m/>
    <m/>
    <x v="25"/>
    <x v="25"/>
    <x v="2"/>
  </r>
  <r>
    <x v="26"/>
    <x v="26"/>
    <x v="91"/>
    <x v="248"/>
    <m/>
    <m/>
    <s v="ĐƠN KHÁCH LẼ C6, CHỊ TRANG SĐT : 0912377776, THANH TOÁN LUN"/>
    <n v="1230917"/>
    <n v="0"/>
    <n v="98473.36"/>
    <n v="1329390"/>
    <s v="Bán hàng"/>
    <d v="2025-07-22T00:00:00"/>
    <s v="PT2507/0046"/>
    <n v="0"/>
    <n v="1329390"/>
    <n v="1329390"/>
    <n v="0"/>
    <d v="2025-06-10T00:00:00"/>
    <m/>
    <d v="2025-06-10T00:00:00"/>
    <n v="0"/>
    <m/>
    <s v=""/>
    <x v="0"/>
    <d v="2025-06-10T00:00:00"/>
    <d v="2025-07-22T00:00:00"/>
    <m/>
    <m/>
    <x v="25"/>
    <x v="25"/>
    <x v="2"/>
  </r>
  <r>
    <x v="26"/>
    <x v="26"/>
    <x v="78"/>
    <x v="249"/>
    <m/>
    <m/>
    <s v="ĐƠN KHÁCH LẼ C6, CHỊ TRANG SĐT : 0912377776, THANH TOÁN LUN"/>
    <n v="1378413"/>
    <n v="0"/>
    <n v="110273.04000000001"/>
    <n v="1488686"/>
    <s v="Bán hàng"/>
    <d v="2025-10-22T00:00:00"/>
    <s v="BC2210-0031"/>
    <n v="0"/>
    <n v="1488686"/>
    <n v="1488686"/>
    <n v="0"/>
    <d v="2025-07-15T00:00:00"/>
    <m/>
    <d v="2025-07-15T00:00:00"/>
    <n v="0"/>
    <m/>
    <s v=""/>
    <x v="0"/>
    <d v="2025-07-15T00:00:00"/>
    <d v="2025-10-22T00:00:00"/>
    <m/>
    <m/>
    <x v="25"/>
    <x v="25"/>
    <x v="2"/>
  </r>
  <r>
    <x v="26"/>
    <x v="26"/>
    <x v="79"/>
    <x v="250"/>
    <m/>
    <m/>
    <s v="ĐƠN KHÁCH LẼ C6, CHỊ TRANG SĐT : 0912377776, THANH TOÁN LUN"/>
    <n v="1020120"/>
    <n v="0"/>
    <n v="81609.600000000006"/>
    <n v="1101730"/>
    <s v="Bán hàng"/>
    <d v="2025-10-22T00:00:00"/>
    <s v="BC2210-0032"/>
    <n v="0"/>
    <n v="1101730"/>
    <n v="1101730"/>
    <n v="0"/>
    <d v="2025-08-08T00:00:00"/>
    <m/>
    <d v="2025-08-08T00:00:00"/>
    <n v="0"/>
    <m/>
    <s v=""/>
    <x v="0"/>
    <d v="2025-08-08T00:00:00"/>
    <d v="2025-10-22T00:00:00"/>
    <m/>
    <m/>
    <x v="25"/>
    <x v="25"/>
    <x v="2"/>
  </r>
  <r>
    <x v="26"/>
    <x v="26"/>
    <x v="80"/>
    <x v="251"/>
    <m/>
    <m/>
    <s v="ĐƠN KHÁCH LẼ C6, CHỊ TRANG SĐT : 0912377776, THANH TOÁN LUN"/>
    <n v="529134"/>
    <n v="0"/>
    <n v="42330.720000000001"/>
    <n v="571465"/>
    <s v="Bán hàng"/>
    <m/>
    <m/>
    <n v="0"/>
    <n v="571465"/>
    <n v="0"/>
    <n v="571465"/>
    <d v="2025-09-05T00:00:00"/>
    <m/>
    <d v="2025-09-05T00:00:00"/>
    <n v="0"/>
    <m/>
    <n v="96.3578140046302"/>
    <x v="5"/>
    <d v="2025-09-05T00:00:00"/>
    <d v="1899-12-30T00:00:00"/>
    <m/>
    <m/>
    <x v="25"/>
    <x v="25"/>
    <x v="2"/>
  </r>
  <r>
    <x v="26"/>
    <x v="26"/>
    <x v="113"/>
    <x v="252"/>
    <m/>
    <m/>
    <s v="ĐƠN KHÁCH LẼ C6, CHỊ TRANG SĐT : 0912377776, THANH TOÁN LUN"/>
    <n v="1017663"/>
    <n v="0"/>
    <n v="81413.040000000008"/>
    <n v="1099076"/>
    <s v="Bán hàng"/>
    <m/>
    <m/>
    <n v="0"/>
    <n v="1099076"/>
    <n v="0"/>
    <n v="1099076"/>
    <d v="2025-10-18T00:00:00"/>
    <m/>
    <d v="2025-10-18T00:00:00"/>
    <n v="0"/>
    <m/>
    <n v="53.3578140046302"/>
    <x v="2"/>
    <d v="2025-10-18T00:00:00"/>
    <d v="1899-12-30T00:00:00"/>
    <m/>
    <m/>
    <x v="25"/>
    <x v="25"/>
    <x v="2"/>
  </r>
  <r>
    <x v="26"/>
    <x v="26"/>
    <x v="141"/>
    <x v="253"/>
    <m/>
    <m/>
    <s v="hàng trả"/>
    <m/>
    <n v="0"/>
    <n v="0"/>
    <n v="240477"/>
    <s v="Hàng trả"/>
    <d v="2025-06-13T00:00:00"/>
    <s v="PT2508/0008"/>
    <n v="0"/>
    <n v="-240477"/>
    <n v="-240477"/>
    <n v="0"/>
    <d v="2025-09-25T00:00:00"/>
    <m/>
    <d v="2025-09-25T00:00:00"/>
    <n v="0"/>
    <m/>
    <s v=""/>
    <x v="0"/>
    <d v="2025-09-25T00:00:00"/>
    <d v="2025-06-13T00:00:00"/>
    <m/>
    <m/>
    <x v="25"/>
    <x v="25"/>
    <x v="2"/>
  </r>
  <r>
    <x v="26"/>
    <x v="26"/>
    <x v="130"/>
    <x v="254"/>
    <m/>
    <m/>
    <s v="Hàng Trả - Fresh &amp; Go Mart ( phiếu giao ngày 18-3-2025)"/>
    <m/>
    <n v="0"/>
    <n v="0"/>
    <n v="120534"/>
    <s v="Hàng trả"/>
    <d v="2025-07-22T00:00:00"/>
    <s v="PT2507/0046"/>
    <n v="0"/>
    <n v="-120534"/>
    <n v="-120534"/>
    <n v="0"/>
    <d v="2025-07-22T00:00:00"/>
    <m/>
    <d v="2025-07-22T00:00:00"/>
    <n v="0"/>
    <m/>
    <s v=""/>
    <x v="0"/>
    <d v="2025-07-22T00:00:00"/>
    <d v="2025-07-22T00:00:00"/>
    <m/>
    <m/>
    <x v="25"/>
    <x v="25"/>
    <x v="2"/>
  </r>
  <r>
    <x v="26"/>
    <x v="26"/>
    <x v="75"/>
    <x v="255"/>
    <m/>
    <m/>
    <s v="hàng trả"/>
    <m/>
    <n v="0"/>
    <n v="0"/>
    <n v="119943"/>
    <s v="Hàng trả"/>
    <d v="2025-07-22T00:00:00"/>
    <s v="PT2507/0046"/>
    <n v="0"/>
    <n v="-119943"/>
    <n v="-119943"/>
    <n v="0"/>
    <d v="2025-03-10T00:00:00"/>
    <m/>
    <d v="2025-03-10T00:00:00"/>
    <n v="0"/>
    <m/>
    <s v=""/>
    <x v="0"/>
    <d v="2025-03-10T00:00:00"/>
    <d v="2025-07-22T00:00:00"/>
    <m/>
    <m/>
    <x v="25"/>
    <x v="25"/>
    <x v="2"/>
  </r>
  <r>
    <x v="26"/>
    <x v="26"/>
    <x v="89"/>
    <x v="256"/>
    <m/>
    <m/>
    <s v="hàng trả"/>
    <m/>
    <n v="0"/>
    <n v="0"/>
    <n v="239885"/>
    <s v="Hàng trả"/>
    <d v="2025-10-22T00:00:00"/>
    <s v="BC2210-0032"/>
    <n v="0"/>
    <n v="-239885"/>
    <n v="-239885"/>
    <n v="0"/>
    <d v="2025-10-22T00:00:00"/>
    <m/>
    <d v="2025-10-22T00:00:00"/>
    <n v="0"/>
    <m/>
    <s v=""/>
    <x v="0"/>
    <d v="2025-10-22T00:00:00"/>
    <d v="2025-10-22T00:00:00"/>
    <m/>
    <s v="chưa ghi sổ"/>
    <x v="25"/>
    <x v="25"/>
    <x v="2"/>
  </r>
  <r>
    <x v="27"/>
    <x v="27"/>
    <x v="102"/>
    <x v="257"/>
    <m/>
    <m/>
    <s v="ĐƠN KHÁCH LẼ C6, SĐT: 0973268824 CHỊ TUYẾN , ĐƠN THỨ 21  GỐI ĐẦU, THANH TOÁN ĐƠN THỨ 20"/>
    <n v="2185645"/>
    <n v="0"/>
    <n v="174851.6"/>
    <n v="2360497"/>
    <s v="Bán hàng"/>
    <d v="2025-02-03T00:00:00"/>
    <s v="PT2502/0005"/>
    <n v="0"/>
    <n v="2360497"/>
    <n v="2360497"/>
    <n v="0"/>
    <d v="2025-01-22T00:00:00"/>
    <m/>
    <d v="2025-01-22T00:00:00"/>
    <n v="0"/>
    <m/>
    <s v=""/>
    <x v="0"/>
    <d v="2025-01-22T00:00:00"/>
    <d v="2025-02-03T00:00:00"/>
    <m/>
    <m/>
    <x v="26"/>
    <x v="26"/>
    <x v="1"/>
  </r>
  <r>
    <x v="27"/>
    <x v="27"/>
    <x v="70"/>
    <x v="258"/>
    <m/>
    <m/>
    <s v="ĐƠN KHÁCH LẼ C6, SĐT: 0973268824 CHỊ TUYẾN , ĐƠN THỨ 22  GỐI ĐẦU, THANH TOÁN ĐƠN THỨ 21"/>
    <n v="444232"/>
    <n v="0"/>
    <n v="35538.559999999998"/>
    <n v="479771"/>
    <s v="Bán hàng"/>
    <d v="2025-06-02T00:00:00"/>
    <s v="PT2506/0009"/>
    <n v="0"/>
    <n v="479771"/>
    <n v="479771"/>
    <n v="0"/>
    <d v="2025-03-01T00:00:00"/>
    <m/>
    <d v="2025-03-01T00:00:00"/>
    <n v="0"/>
    <m/>
    <s v=""/>
    <x v="0"/>
    <d v="2025-03-01T00:00:00"/>
    <d v="2025-06-02T00:00:00"/>
    <m/>
    <m/>
    <x v="26"/>
    <x v="26"/>
    <x v="1"/>
  </r>
  <r>
    <x v="27"/>
    <x v="27"/>
    <x v="142"/>
    <x v="259"/>
    <m/>
    <m/>
    <s v="ĐƠN KHÁCH LẼ C6, SĐT: 0973268824 CHỊ TUYẾN , ĐƠN THỨ 23  GỐI ĐẦU, THANH TOÁN ĐƠN THỨ 22"/>
    <n v="367155"/>
    <n v="0"/>
    <n v="29372.400000000001"/>
    <n v="396527"/>
    <s v="Bán hàng"/>
    <d v="2025-06-02T00:00:00"/>
    <s v="PT2506/0008"/>
    <n v="0"/>
    <n v="396527"/>
    <n v="396527"/>
    <n v="0"/>
    <d v="2025-04-14T00:00:00"/>
    <m/>
    <d v="2025-04-14T00:00:00"/>
    <n v="0"/>
    <m/>
    <s v=""/>
    <x v="0"/>
    <d v="2025-04-14T00:00:00"/>
    <d v="2025-06-02T00:00:00"/>
    <m/>
    <m/>
    <x v="26"/>
    <x v="26"/>
    <x v="1"/>
  </r>
  <r>
    <x v="27"/>
    <x v="27"/>
    <x v="36"/>
    <x v="260"/>
    <m/>
    <m/>
    <s v="HÀNG TRẢ"/>
    <m/>
    <n v="0"/>
    <n v="0"/>
    <n v="390258"/>
    <s v="Hàng trả"/>
    <d v="2025-06-02T00:00:00"/>
    <s v="PT2506/0008"/>
    <n v="0"/>
    <n v="-390258"/>
    <n v="-390258"/>
    <n v="0"/>
    <d v="2025-06-02T00:00:00"/>
    <m/>
    <d v="2025-06-02T00:00:00"/>
    <n v="0"/>
    <m/>
    <s v=""/>
    <x v="0"/>
    <d v="2025-06-02T00:00:00"/>
    <d v="2025-06-02T00:00:00"/>
    <m/>
    <m/>
    <x v="26"/>
    <x v="26"/>
    <x v="1"/>
  </r>
  <r>
    <x v="27"/>
    <x v="27"/>
    <x v="143"/>
    <x v="261"/>
    <m/>
    <m/>
    <s v="ĐƠN KHÁCH LẼ C6, SĐT: 0973268824 CHỊ TUYẾN , ĐƠN THỨ 24  GỐI ĐẦU, THANH TOÁN ĐƠN THỨ 23"/>
    <n v="686312"/>
    <n v="0"/>
    <n v="54904.959999999999"/>
    <n v="741217"/>
    <s v="Bán hàng"/>
    <d v="2025-06-27T00:00:00"/>
    <s v="PT2506/0055"/>
    <n v="0"/>
    <n v="741217"/>
    <n v="741217"/>
    <n v="0"/>
    <d v="2025-05-26T00:00:00"/>
    <m/>
    <d v="2025-05-26T00:00:00"/>
    <n v="0"/>
    <m/>
    <s v=""/>
    <x v="0"/>
    <d v="2025-05-26T00:00:00"/>
    <d v="2025-06-27T00:00:00"/>
    <m/>
    <m/>
    <x v="26"/>
    <x v="26"/>
    <x v="1"/>
  </r>
  <r>
    <x v="27"/>
    <x v="27"/>
    <x v="144"/>
    <x v="262"/>
    <m/>
    <m/>
    <s v="ĐƠN KHÁCH LẼ C6, SĐT: 0973268824 CHỊ TUYẾN , ĐƠN THỨ 25  GỐI ĐẦU, THANH TOÁN ĐƠN THỨ 24"/>
    <n v="553467"/>
    <n v="0"/>
    <n v="44277.36"/>
    <n v="597744"/>
    <s v="Bán hàng"/>
    <d v="2025-09-29T00:00:00"/>
    <s v="PT/C6-0099"/>
    <n v="0"/>
    <n v="597744"/>
    <n v="597744"/>
    <n v="0"/>
    <d v="2025-06-20T00:00:00"/>
    <m/>
    <d v="2025-06-20T00:00:00"/>
    <n v="0"/>
    <m/>
    <s v=""/>
    <x v="0"/>
    <d v="2025-06-20T00:00:00"/>
    <d v="2025-09-29T00:00:00"/>
    <m/>
    <m/>
    <x v="26"/>
    <x v="26"/>
    <x v="1"/>
  </r>
  <r>
    <x v="27"/>
    <x v="27"/>
    <x v="97"/>
    <x v="263"/>
    <m/>
    <m/>
    <s v="ĐƠN KHÁCH LẼ C6, SĐT: 0973268824 CHỊ TUYẾN , ĐƠN THỨ 26  GỐI ĐẦU, THANH TOÁN ĐƠN THỨ 25"/>
    <n v="700329"/>
    <n v="0"/>
    <n v="56026.32"/>
    <n v="756355"/>
    <s v="Bán hàng"/>
    <d v="2025-11-01T00:00:00"/>
    <s v="BC2211-0002"/>
    <n v="0"/>
    <n v="756355"/>
    <n v="756355"/>
    <n v="0"/>
    <d v="2025-09-27T00:00:00"/>
    <m/>
    <d v="2025-09-27T00:00:00"/>
    <n v="0"/>
    <m/>
    <s v=""/>
    <x v="0"/>
    <d v="2025-09-27T00:00:00"/>
    <d v="2025-11-01T00:00:00"/>
    <m/>
    <m/>
    <x v="26"/>
    <x v="26"/>
    <x v="1"/>
  </r>
  <r>
    <x v="27"/>
    <x v="27"/>
    <x v="145"/>
    <x v="264"/>
    <m/>
    <m/>
    <s v="Đơn năm 2024"/>
    <m/>
    <n v="0"/>
    <n v="0"/>
    <n v="425000"/>
    <s v="Tồn đầu kỳ"/>
    <d v="2025-03-03T00:00:00"/>
    <s v="PT2503/0011"/>
    <n v="425000"/>
    <n v="0"/>
    <n v="425000"/>
    <n v="0"/>
    <d v="2024-12-17T00:00:00"/>
    <m/>
    <d v="2024-12-17T00:00:00"/>
    <n v="0"/>
    <m/>
    <s v=""/>
    <x v="0"/>
    <d v="2024-12-17T00:00:00"/>
    <d v="2025-03-03T00:00:00"/>
    <m/>
    <m/>
    <x v="26"/>
    <x v="26"/>
    <x v="1"/>
  </r>
  <r>
    <x v="27"/>
    <x v="27"/>
    <x v="136"/>
    <x v="265"/>
    <d v="2025-09-29T00:00:00"/>
    <m/>
    <s v="ĐÃ NHẬP - HÀNG TRẢ - Fresh Food - KL00065"/>
    <m/>
    <n v="0"/>
    <n v="0"/>
    <n v="359828"/>
    <s v="Hàng trả"/>
    <d v="2025-09-29T00:00:00"/>
    <s v="PT/C6-0099"/>
    <n v="0"/>
    <n v="-359828"/>
    <n v="-359828"/>
    <n v="0"/>
    <d v="2025-09-29T00:00:00"/>
    <m/>
    <d v="2025-09-29T00:00:00"/>
    <n v="0"/>
    <m/>
    <s v=""/>
    <x v="0"/>
    <d v="2025-09-29T00:00:00"/>
    <d v="2025-09-29T00:00:00"/>
    <m/>
    <m/>
    <x v="26"/>
    <x v="26"/>
    <x v="1"/>
  </r>
  <r>
    <x v="27"/>
    <x v="27"/>
    <x v="146"/>
    <x v="266"/>
    <d v="2025-11-01T00:00:00"/>
    <m/>
    <s v="ĐÃ NHẬP - HÀNG TRẢ - Fresh Food - KL00065"/>
    <m/>
    <n v="0"/>
    <n v="0"/>
    <n v="427585"/>
    <s v="Hàng trả"/>
    <d v="2025-11-01T00:00:00"/>
    <s v="BC2211-0002"/>
    <n v="0"/>
    <n v="-427585"/>
    <n v="-427585"/>
    <n v="0"/>
    <d v="2025-11-01T00:00:00"/>
    <m/>
    <d v="2025-11-01T00:00:00"/>
    <n v="0"/>
    <m/>
    <s v=""/>
    <x v="0"/>
    <d v="2025-11-01T00:00:00"/>
    <d v="2025-11-01T00:00:00"/>
    <m/>
    <s v="chưa ghi sổ"/>
    <x v="26"/>
    <x v="26"/>
    <x v="1"/>
  </r>
  <r>
    <x v="28"/>
    <x v="28"/>
    <x v="147"/>
    <x v="267"/>
    <m/>
    <m/>
    <s v="Bán hàng Gmart - Sảnh B - 82 Nguyễn Tuân , CK 5%"/>
    <n v="1240482"/>
    <n v="62024"/>
    <n v="94276.64"/>
    <n v="1272735"/>
    <s v="Bán hàng"/>
    <d v="2025-03-26T00:00:00"/>
    <s v="PT2503/0075"/>
    <n v="0"/>
    <n v="1272735"/>
    <n v="1272735"/>
    <n v="0"/>
    <d v="2025-01-01T00:00:00"/>
    <m/>
    <d v="2025-01-01T00:00:00"/>
    <n v="0"/>
    <m/>
    <s v=""/>
    <x v="0"/>
    <d v="2025-01-01T00:00:00"/>
    <d v="2025-03-26T00:00:00"/>
    <m/>
    <m/>
    <x v="27"/>
    <x v="27"/>
    <x v="1"/>
  </r>
  <r>
    <x v="28"/>
    <x v="28"/>
    <x v="148"/>
    <x v="268"/>
    <m/>
    <m/>
    <s v="Bán hàng Gmart - Sảnh B - 82 Nguyễn Tuân , CK 5%"/>
    <m/>
    <m/>
    <n v="0"/>
    <n v="1510798"/>
    <s v="Tồn đầu kỳ"/>
    <d v="2025-01-06T00:00:00"/>
    <s v="PT2501/0017"/>
    <n v="1510798"/>
    <n v="0"/>
    <n v="1510798"/>
    <n v="0"/>
    <d v="2024-08-05T00:00:00"/>
    <m/>
    <d v="2024-08-05T00:00:00"/>
    <n v="0"/>
    <m/>
    <s v=""/>
    <x v="0"/>
    <d v="2024-08-05T00:00:00"/>
    <d v="2025-01-06T00:00:00"/>
    <m/>
    <m/>
    <x v="27"/>
    <x v="27"/>
    <x v="1"/>
  </r>
  <r>
    <x v="28"/>
    <x v="28"/>
    <x v="101"/>
    <x v="269"/>
    <d v="2025-01-06T00:00:00"/>
    <m/>
    <s v="hàng trả"/>
    <m/>
    <n v="0"/>
    <n v="0"/>
    <n v="385829"/>
    <s v="Tồn đầu kỳ"/>
    <d v="2025-01-06T00:00:00"/>
    <s v="PT2501/0017"/>
    <n v="385829"/>
    <n v="0"/>
    <n v="385829"/>
    <n v="0"/>
    <d v="2025-01-06T00:00:00"/>
    <m/>
    <d v="2025-01-06T00:00:00"/>
    <n v="0"/>
    <m/>
    <s v=""/>
    <x v="0"/>
    <d v="2025-01-06T00:00:00"/>
    <d v="2025-01-06T00:00:00"/>
    <m/>
    <m/>
    <x v="27"/>
    <x v="27"/>
    <x v="1"/>
  </r>
  <r>
    <x v="29"/>
    <x v="29"/>
    <x v="149"/>
    <x v="270"/>
    <m/>
    <m/>
    <s v="ĐƠN KHÁCH LẼ C6 , THANH TOÁN LUN , CK 5%"/>
    <m/>
    <m/>
    <n v="0"/>
    <n v="2506202"/>
    <s v="Tồn đầu kỳ"/>
    <d v="2025-01-11T00:00:00"/>
    <s v="PT2501/0040"/>
    <n v="2506202"/>
    <n v="0"/>
    <n v="2506202"/>
    <n v="0"/>
    <d v="2024-12-09T00:00:00"/>
    <m/>
    <d v="2024-12-09T00:00:00"/>
    <n v="0"/>
    <m/>
    <s v=""/>
    <x v="0"/>
    <d v="2024-12-09T00:00:00"/>
    <d v="2025-01-11T00:00:00"/>
    <m/>
    <m/>
    <x v="28"/>
    <x v="28"/>
    <x v="2"/>
  </r>
  <r>
    <x v="29"/>
    <x v="29"/>
    <x v="150"/>
    <x v="271"/>
    <m/>
    <m/>
    <s v="ĐƠN KHÁCH LẼ C6 , THANH TOÁN LUN , CK 5%"/>
    <m/>
    <m/>
    <n v="0"/>
    <n v="2056922"/>
    <s v="Tồn đầu kỳ"/>
    <d v="2025-01-11T00:00:00"/>
    <s v="PT2501/0041"/>
    <n v="2056922"/>
    <n v="0"/>
    <n v="2056922"/>
    <n v="0"/>
    <d v="2024-12-27T00:00:00"/>
    <m/>
    <d v="2024-12-27T00:00:00"/>
    <n v="0"/>
    <m/>
    <s v=""/>
    <x v="0"/>
    <d v="2024-12-27T00:00:00"/>
    <d v="2025-01-11T00:00:00"/>
    <m/>
    <m/>
    <x v="28"/>
    <x v="28"/>
    <x v="2"/>
  </r>
  <r>
    <x v="29"/>
    <x v="29"/>
    <x v="133"/>
    <x v="272"/>
    <m/>
    <m/>
    <s v="ĐƠN KHÁCH LẼ C6 , THANH TOÁN LUN , CK 5%"/>
    <n v="2004797"/>
    <n v="100240"/>
    <n v="152364.56"/>
    <n v="2056922"/>
    <s v="Bán hàng"/>
    <d v="2025-03-11T00:00:00"/>
    <s v="PT2503/0036"/>
    <n v="0"/>
    <n v="2056922"/>
    <n v="2056922"/>
    <n v="0"/>
    <d v="2025-02-05T00:00:00"/>
    <m/>
    <d v="2025-02-05T00:00:00"/>
    <n v="0"/>
    <m/>
    <s v=""/>
    <x v="0"/>
    <d v="2025-02-05T00:00:00"/>
    <d v="2025-03-11T00:00:00"/>
    <m/>
    <m/>
    <x v="28"/>
    <x v="28"/>
    <x v="2"/>
  </r>
  <r>
    <x v="29"/>
    <x v="29"/>
    <x v="151"/>
    <x v="273"/>
    <m/>
    <m/>
    <s v="ĐƠN KHÁCH LẼ C6 , THANH TOÁN LUN , CK 5%"/>
    <n v="2004797"/>
    <n v="100240"/>
    <n v="152364.56"/>
    <n v="2056922"/>
    <s v="Bán hàng"/>
    <d v="2025-04-01T00:00:00"/>
    <s v="PT2504/0014"/>
    <n v="0"/>
    <n v="2056922"/>
    <n v="2056922"/>
    <n v="0"/>
    <d v="2025-03-05T00:00:00"/>
    <m/>
    <d v="2025-03-05T00:00:00"/>
    <n v="0"/>
    <m/>
    <s v=""/>
    <x v="0"/>
    <d v="2025-03-05T00:00:00"/>
    <d v="2025-04-01T00:00:00"/>
    <m/>
    <m/>
    <x v="28"/>
    <x v="28"/>
    <x v="2"/>
  </r>
  <r>
    <x v="29"/>
    <x v="29"/>
    <x v="138"/>
    <x v="274"/>
    <d v="2025-05-13T00:00:00"/>
    <s v="00029868"/>
    <s v="ĐƠN KHÁCH LẼ C6 , THANH TOÁN LUN , CK 5%"/>
    <n v="2004797"/>
    <n v="100240"/>
    <n v="152364.56"/>
    <n v="2056922"/>
    <s v="Bán hàng"/>
    <d v="2025-05-13T00:00:00"/>
    <s v="PT2505/0034"/>
    <n v="0"/>
    <n v="2056922"/>
    <n v="2056922"/>
    <n v="0"/>
    <d v="2025-05-13T00:00:00"/>
    <m/>
    <d v="2025-05-13T00:00:00"/>
    <n v="0"/>
    <m/>
    <s v=""/>
    <x v="0"/>
    <d v="2025-05-13T00:00:00"/>
    <d v="2025-05-13T00:00:00"/>
    <m/>
    <m/>
    <x v="28"/>
    <x v="28"/>
    <x v="2"/>
  </r>
  <r>
    <x v="29"/>
    <x v="29"/>
    <x v="152"/>
    <x v="275"/>
    <d v="2025-05-13T00:00:00"/>
    <m/>
    <s v="HÀNG TRẢ"/>
    <m/>
    <n v="0"/>
    <n v="0"/>
    <n v="595626"/>
    <s v="Hàng trả"/>
    <d v="2025-05-13T00:00:00"/>
    <s v="PT2505/0034"/>
    <n v="0"/>
    <n v="-595626"/>
    <n v="-595626"/>
    <n v="0"/>
    <d v="2025-05-13T00:00:00"/>
    <m/>
    <d v="2025-05-13T00:00:00"/>
    <n v="0"/>
    <m/>
    <s v=""/>
    <x v="0"/>
    <d v="2025-05-13T00:00:00"/>
    <d v="2025-05-13T00:00:00"/>
    <m/>
    <m/>
    <x v="28"/>
    <x v="28"/>
    <x v="2"/>
  </r>
  <r>
    <x v="29"/>
    <x v="29"/>
    <x v="54"/>
    <x v="276"/>
    <m/>
    <m/>
    <s v="ĐƠN KHÁCH LẼ C6 , THANH TOÁN LUN , CK 5%"/>
    <n v="1773320"/>
    <n v="88666"/>
    <n v="134772.32"/>
    <n v="1819426"/>
    <s v="Bán hàng"/>
    <d v="2025-08-25T00:00:00"/>
    <s v="PT/C6-0044"/>
    <n v="0"/>
    <n v="1819426"/>
    <n v="1819426"/>
    <n v="0"/>
    <d v="2025-05-28T00:00:00"/>
    <m/>
    <d v="2025-05-28T00:00:00"/>
    <n v="0"/>
    <m/>
    <s v=""/>
    <x v="0"/>
    <d v="2025-05-28T00:00:00"/>
    <d v="2025-08-25T00:00:00"/>
    <m/>
    <m/>
    <x v="28"/>
    <x v="28"/>
    <x v="2"/>
  </r>
  <r>
    <x v="29"/>
    <x v="29"/>
    <x v="153"/>
    <x v="277"/>
    <m/>
    <m/>
    <s v="hàng trả"/>
    <m/>
    <m/>
    <n v="0"/>
    <n v="303231"/>
    <s v="Hàng trả"/>
    <d v="2025-08-25T00:00:00"/>
    <s v="PT/C6-0044"/>
    <n v="0"/>
    <n v="-303231"/>
    <n v="-303231"/>
    <n v="0"/>
    <d v="2025-08-24T00:00:00"/>
    <m/>
    <d v="2025-08-24T00:00:00"/>
    <n v="0"/>
    <m/>
    <s v=""/>
    <x v="0"/>
    <d v="2025-08-24T00:00:00"/>
    <d v="2025-08-25T00:00:00"/>
    <m/>
    <m/>
    <x v="28"/>
    <x v="28"/>
    <x v="2"/>
  </r>
  <r>
    <x v="30"/>
    <x v="30"/>
    <x v="139"/>
    <x v="278"/>
    <m/>
    <m/>
    <m/>
    <m/>
    <n v="0"/>
    <n v="0"/>
    <n v="2056552"/>
    <s v="Tồn đầu kỳ"/>
    <d v="2025-01-11T00:00:00"/>
    <s v="PT2501/0042"/>
    <n v="2056552"/>
    <n v="0"/>
    <n v="2056552"/>
    <n v="0"/>
    <d v="2024-10-03T00:00:00"/>
    <m/>
    <d v="2024-10-03T00:00:00"/>
    <n v="0"/>
    <m/>
    <s v=""/>
    <x v="0"/>
    <d v="2024-10-03T00:00:00"/>
    <d v="2025-01-11T00:00:00"/>
    <m/>
    <m/>
    <x v="29"/>
    <x v="29"/>
    <x v="2"/>
  </r>
  <r>
    <x v="30"/>
    <x v="30"/>
    <x v="154"/>
    <x v="279"/>
    <d v="2025-01-10T00:00:00"/>
    <m/>
    <s v="hàng trả"/>
    <m/>
    <n v="0"/>
    <n v="0"/>
    <n v="387905"/>
    <s v="Tồn đầu kỳ"/>
    <d v="2025-01-11T00:00:00"/>
    <s v="PT2501/0042"/>
    <n v="387905"/>
    <n v="0"/>
    <n v="387905"/>
    <n v="0"/>
    <d v="2025-01-10T00:00:00"/>
    <m/>
    <d v="2025-01-10T00:00:00"/>
    <n v="0"/>
    <m/>
    <s v=""/>
    <x v="0"/>
    <d v="2025-01-10T00:00:00"/>
    <d v="2025-01-11T00:00:00"/>
    <m/>
    <m/>
    <x v="29"/>
    <x v="29"/>
    <x v="2"/>
  </r>
  <r>
    <x v="30"/>
    <x v="30"/>
    <x v="133"/>
    <x v="280"/>
    <m/>
    <m/>
    <s v="H mart-s2.12 Vin Ocean park , CK 5%"/>
    <n v="2004802"/>
    <n v="100240"/>
    <n v="152364.96"/>
    <n v="2056927"/>
    <s v="Bán hàng"/>
    <d v="2025-03-11T00:00:00"/>
    <s v="PT2503/0035"/>
    <n v="0"/>
    <n v="2056927"/>
    <n v="2056927"/>
    <n v="0"/>
    <d v="2025-02-05T00:00:00"/>
    <m/>
    <d v="2025-02-05T00:00:00"/>
    <n v="0"/>
    <m/>
    <s v=""/>
    <x v="0"/>
    <d v="2025-02-05T00:00:00"/>
    <d v="2025-03-11T00:00:00"/>
    <m/>
    <m/>
    <x v="29"/>
    <x v="29"/>
    <x v="2"/>
  </r>
  <r>
    <x v="30"/>
    <x v="30"/>
    <x v="151"/>
    <x v="281"/>
    <m/>
    <m/>
    <s v="ĐƠN KHÁCH LẼ H mart-s2.12 Vin Ocean park , CK 5%"/>
    <n v="2004802"/>
    <n v="100240"/>
    <n v="152364.96"/>
    <n v="2056927"/>
    <s v="Bán hàng"/>
    <d v="2025-04-01T00:00:00"/>
    <s v="PT2504/0013"/>
    <n v="0"/>
    <n v="2056927"/>
    <n v="2056927"/>
    <n v="0"/>
    <d v="2025-03-05T00:00:00"/>
    <m/>
    <d v="2025-03-05T00:00:00"/>
    <n v="0"/>
    <m/>
    <s v=""/>
    <x v="0"/>
    <d v="2025-03-05T00:00:00"/>
    <d v="2025-04-01T00:00:00"/>
    <m/>
    <m/>
    <x v="29"/>
    <x v="29"/>
    <x v="2"/>
  </r>
  <r>
    <x v="30"/>
    <x v="30"/>
    <x v="155"/>
    <x v="282"/>
    <d v="2025-03-11T00:00:00"/>
    <m/>
    <s v="hàng trả"/>
    <m/>
    <n v="0"/>
    <n v="0"/>
    <n v="264626"/>
    <s v="Hàng trả"/>
    <d v="2025-03-11T00:00:00"/>
    <s v="PT2503/0035"/>
    <n v="0"/>
    <n v="-264626"/>
    <n v="-264626"/>
    <n v="0"/>
    <d v="2025-03-11T00:00:00"/>
    <m/>
    <d v="2025-03-11T00:00:00"/>
    <n v="0"/>
    <m/>
    <s v=""/>
    <x v="0"/>
    <d v="2025-03-11T00:00:00"/>
    <d v="2025-03-11T00:00:00"/>
    <m/>
    <m/>
    <x v="29"/>
    <x v="29"/>
    <x v="2"/>
  </r>
  <r>
    <x v="30"/>
    <x v="30"/>
    <x v="126"/>
    <x v="283"/>
    <d v="2025-04-01T00:00:00"/>
    <m/>
    <s v="HÀNG TRẢ"/>
    <m/>
    <n v="0"/>
    <n v="0"/>
    <n v="303231"/>
    <s v="Hàng trả"/>
    <d v="2025-04-01T00:00:00"/>
    <s v="PT2504/0013"/>
    <n v="0"/>
    <n v="-303231"/>
    <n v="-303231"/>
    <n v="0"/>
    <d v="2025-04-01T00:00:00"/>
    <m/>
    <d v="2025-04-01T00:00:00"/>
    <n v="0"/>
    <m/>
    <s v=""/>
    <x v="0"/>
    <d v="2025-04-01T00:00:00"/>
    <d v="2025-04-01T00:00:00"/>
    <m/>
    <m/>
    <x v="29"/>
    <x v="29"/>
    <x v="2"/>
  </r>
  <r>
    <x v="30"/>
    <x v="30"/>
    <x v="138"/>
    <x v="284"/>
    <d v="2025-05-13T00:00:00"/>
    <s v="00029869"/>
    <s v="ĐƠN KHÁCH LẼ H mart-s2.12 Vin Ocean park , CK 5%"/>
    <n v="2004802"/>
    <n v="100240"/>
    <n v="152364.96"/>
    <n v="2056927"/>
    <s v="Bán hàng"/>
    <d v="2025-05-13T00:00:00"/>
    <s v="PT2505/0035"/>
    <n v="0"/>
    <n v="2056927"/>
    <n v="2056927"/>
    <n v="0"/>
    <d v="2025-05-13T00:00:00"/>
    <m/>
    <d v="2025-05-13T00:00:00"/>
    <n v="0"/>
    <m/>
    <s v=""/>
    <x v="0"/>
    <d v="2025-05-13T00:00:00"/>
    <d v="2025-05-13T00:00:00"/>
    <m/>
    <m/>
    <x v="29"/>
    <x v="29"/>
    <x v="2"/>
  </r>
  <r>
    <x v="30"/>
    <x v="30"/>
    <x v="54"/>
    <x v="285"/>
    <m/>
    <m/>
    <s v="ĐƠN KHÁCH LẼ C6 , THANH TOÁN LUN , CK 5%"/>
    <n v="1773323"/>
    <n v="88666"/>
    <n v="134772.56"/>
    <n v="1819430"/>
    <s v="Bán hàng"/>
    <d v="2025-08-25T00:00:00"/>
    <s v="PT/C6-0043"/>
    <n v="0"/>
    <n v="1819430"/>
    <n v="1819430"/>
    <n v="0"/>
    <d v="2025-05-28T00:00:00"/>
    <m/>
    <d v="2025-05-28T00:00:00"/>
    <n v="0"/>
    <m/>
    <s v=""/>
    <x v="0"/>
    <d v="2025-05-28T00:00:00"/>
    <d v="2025-08-25T00:00:00"/>
    <m/>
    <m/>
    <x v="29"/>
    <x v="29"/>
    <x v="2"/>
  </r>
  <r>
    <x v="30"/>
    <x v="30"/>
    <x v="77"/>
    <x v="286"/>
    <m/>
    <m/>
    <s v="ĐƠN KHÁCH LẼ C6 , THANH TOÁN LUN , CK 5%"/>
    <n v="333174"/>
    <n v="16659"/>
    <n v="25321.200000000001"/>
    <n v="341836"/>
    <s v="Bán hàng"/>
    <d v="2025-08-25T00:00:00"/>
    <s v="PT/C6-0042"/>
    <n v="0"/>
    <n v="341836"/>
    <n v="341836"/>
    <n v="0"/>
    <d v="2025-06-27T00:00:00"/>
    <m/>
    <d v="2025-06-27T00:00:00"/>
    <n v="0"/>
    <m/>
    <s v=""/>
    <x v="0"/>
    <d v="2025-06-27T00:00:00"/>
    <d v="2025-08-25T00:00:00"/>
    <m/>
    <m/>
    <x v="29"/>
    <x v="29"/>
    <x v="2"/>
  </r>
  <r>
    <x v="30"/>
    <x v="30"/>
    <x v="156"/>
    <x v="287"/>
    <d v="2025-08-25T00:00:00"/>
    <m/>
    <s v="hàng trả"/>
    <m/>
    <n v="0"/>
    <n v="0"/>
    <n v="257439"/>
    <s v="Hàng trả"/>
    <d v="2025-08-25T00:00:00"/>
    <s v="PT/C6-0042"/>
    <n v="0"/>
    <n v="-257439"/>
    <n v="-257439"/>
    <n v="0"/>
    <d v="2025-08-25T00:00:00"/>
    <m/>
    <d v="2025-08-25T00:00:00"/>
    <n v="0"/>
    <m/>
    <s v=""/>
    <x v="0"/>
    <d v="2025-08-25T00:00:00"/>
    <d v="2025-08-25T00:00:00"/>
    <m/>
    <m/>
    <x v="29"/>
    <x v="29"/>
    <x v="2"/>
  </r>
  <r>
    <x v="31"/>
    <x v="31"/>
    <x v="157"/>
    <x v="288"/>
    <m/>
    <m/>
    <s v="ĐƠN KHÁCH LẼ C6, THANH TOÁN LUN, CK 5% , SỐ TK NGƯỜI NHẬN CHUYỂN KHOẢN NCC : 19029591040021 ANH CƯỜNG - NGÂN HÀNG TECHCOMBANK"/>
    <n v="367155"/>
    <n v="18358"/>
    <n v="27903.760000000002"/>
    <n v="376701"/>
    <s v="Tồn đầu kỳ"/>
    <d v="2025-03-13T00:00:00"/>
    <s v="PT2503/0047"/>
    <n v="376701"/>
    <n v="0"/>
    <n v="376701"/>
    <n v="0"/>
    <d v="2024-12-23T00:00:00"/>
    <m/>
    <d v="2024-12-23T00:00:00"/>
    <n v="0"/>
    <m/>
    <s v=""/>
    <x v="0"/>
    <d v="2024-12-23T00:00:00"/>
    <d v="2025-03-13T00:00:00"/>
    <m/>
    <m/>
    <x v="30"/>
    <x v="30"/>
    <x v="1"/>
  </r>
  <r>
    <x v="31"/>
    <x v="31"/>
    <x v="15"/>
    <x v="289"/>
    <m/>
    <m/>
    <s v="ĐƠN KHÁCH LẼ C6, THANH TOÁN LUN, CK 5% , SỐ TK NGƯỜI NHẬN CHUYỂN KHOẢN NCC : 19029591040021 ANH CƯỜNG - NGÂN HÀNG TECHCOMBANK"/>
    <n v="367155"/>
    <n v="18358"/>
    <n v="27903.760000000002"/>
    <n v="376701"/>
    <s v="Bán hàng"/>
    <d v="2025-03-13T00:00:00"/>
    <s v="PT2503/0048"/>
    <n v="0"/>
    <n v="376701"/>
    <n v="376701"/>
    <n v="0"/>
    <d v="2025-01-03T00:00:00"/>
    <m/>
    <d v="2025-01-03T00:00:00"/>
    <n v="0"/>
    <m/>
    <s v=""/>
    <x v="0"/>
    <d v="2025-01-03T00:00:00"/>
    <d v="2025-03-13T00:00:00"/>
    <m/>
    <m/>
    <x v="30"/>
    <x v="30"/>
    <x v="1"/>
  </r>
  <r>
    <x v="31"/>
    <x v="31"/>
    <x v="158"/>
    <x v="290"/>
    <m/>
    <m/>
    <s v="ĐƠN KHÁCH LẼ C6, THANH TOÁN LUN, CK 5% , SỐ TK NGƯỜI NHẬN CHUYỂN KHOẢN NCC : 19029591040021 ANH CƯỜNG - NGÂN HÀNG TECHCOMBANK"/>
    <n v="367155"/>
    <n v="18358"/>
    <n v="27903.760000000002"/>
    <n v="376701"/>
    <s v="Bán hàng"/>
    <d v="2025-03-13T00:00:00"/>
    <s v="PT2503/0049"/>
    <n v="0"/>
    <n v="376701"/>
    <n v="376701"/>
    <n v="0"/>
    <d v="2025-02-03T00:00:00"/>
    <m/>
    <d v="2025-02-03T00:00:00"/>
    <n v="0"/>
    <m/>
    <s v=""/>
    <x v="0"/>
    <d v="2025-02-03T00:00:00"/>
    <d v="2025-03-13T00:00:00"/>
    <m/>
    <m/>
    <x v="30"/>
    <x v="30"/>
    <x v="1"/>
  </r>
  <r>
    <x v="31"/>
    <x v="31"/>
    <x v="70"/>
    <x v="291"/>
    <m/>
    <m/>
    <s v="ĐƠN KHÁCH LẼ C6, THANH TOÁN LUN, CK 5% , SỐ TK NGƯỜI NHẬN CHUYỂN KHOẢN NCC : 19029591040021 ANH CƯỜNG - NGÂN HÀNG TECHCOMBANK"/>
    <n v="367155"/>
    <n v="18358"/>
    <n v="27903.760000000002"/>
    <n v="376701"/>
    <s v="Bán hàng"/>
    <d v="2025-04-14T00:00:00"/>
    <s v="PT2504/0049"/>
    <n v="0"/>
    <n v="376701"/>
    <n v="376701"/>
    <n v="0"/>
    <d v="2025-03-01T00:00:00"/>
    <m/>
    <d v="2025-03-01T00:00:00"/>
    <n v="0"/>
    <m/>
    <s v=""/>
    <x v="0"/>
    <d v="2025-03-01T00:00:00"/>
    <d v="2025-04-14T00:00:00"/>
    <m/>
    <m/>
    <x v="30"/>
    <x v="30"/>
    <x v="1"/>
  </r>
  <r>
    <x v="31"/>
    <x v="31"/>
    <x v="125"/>
    <x v="292"/>
    <m/>
    <m/>
    <s v="hàng trả"/>
    <m/>
    <n v="0"/>
    <n v="0"/>
    <n v="75340"/>
    <s v="Hàng trả"/>
    <d v="2025-03-13T00:00:00"/>
    <s v="PT2503/0049"/>
    <n v="0"/>
    <n v="-75340"/>
    <n v="-75340"/>
    <n v="0"/>
    <d v="2025-03-13T00:00:00"/>
    <m/>
    <d v="2025-03-13T00:00:00"/>
    <n v="0"/>
    <m/>
    <s v=""/>
    <x v="0"/>
    <d v="2025-03-13T00:00:00"/>
    <d v="2025-03-13T00:00:00"/>
    <m/>
    <m/>
    <x v="30"/>
    <x v="30"/>
    <x v="1"/>
  </r>
  <r>
    <x v="31"/>
    <x v="31"/>
    <x v="108"/>
    <x v="293"/>
    <m/>
    <m/>
    <s v="ĐƠN KHÁCH LẼ C6, THANH TOÁN LUN, CK 5% , SỐ TK NGƯỜI NHẬN CHUYỂN KHOẢN NCC : 19029591040021 ANH CƯỜNG - NGÂN HÀNG TECHCOMBANK"/>
    <n v="367155"/>
    <n v="18358"/>
    <n v="27903.760000000002"/>
    <n v="376701"/>
    <s v="Bán hàng"/>
    <d v="2025-06-03T00:00:00"/>
    <s v="PT2506/0011"/>
    <n v="0"/>
    <n v="376701"/>
    <n v="376701"/>
    <n v="0"/>
    <d v="2025-04-19T00:00:00"/>
    <m/>
    <d v="2025-04-19T00:00:00"/>
    <n v="0"/>
    <m/>
    <s v=""/>
    <x v="0"/>
    <d v="2025-04-19T00:00:00"/>
    <d v="2025-06-03T00:00:00"/>
    <m/>
    <m/>
    <x v="30"/>
    <x v="30"/>
    <x v="1"/>
  </r>
  <r>
    <x v="31"/>
    <x v="31"/>
    <x v="33"/>
    <x v="294"/>
    <m/>
    <m/>
    <s v="ĐƠN KHÁCH LẼ C6, THANH TOÁN LUN, CK 5% , SỐ TK NGƯỜI NHẬN CHUYỂN KHOẢN NCC : 19029591040021 ANH CƯỜNG - NGÂN HÀNG TECHCOMBANK"/>
    <n v="367155"/>
    <n v="18358"/>
    <n v="27903.760000000002"/>
    <n v="376701"/>
    <s v="Bán hàng"/>
    <d v="2025-06-03T00:00:00"/>
    <s v="PT2506/0011"/>
    <n v="0"/>
    <n v="376701"/>
    <n v="376701"/>
    <n v="0"/>
    <d v="2025-05-08T00:00:00"/>
    <m/>
    <d v="2025-05-08T00:00:00"/>
    <n v="0"/>
    <m/>
    <s v=""/>
    <x v="0"/>
    <d v="2025-05-08T00:00:00"/>
    <d v="2025-06-03T00:00:00"/>
    <m/>
    <m/>
    <x v="30"/>
    <x v="30"/>
    <x v="1"/>
  </r>
  <r>
    <x v="31"/>
    <x v="31"/>
    <x v="36"/>
    <x v="295"/>
    <m/>
    <m/>
    <s v="ĐƠN KHÁCH LẼ C6, THANH TOÁN LUN, CK 5% , SỐ TK NGƯỜI NHẬN CHUYỂN KHOẢN NCC : 19029591040021 ANH CƯỜNG - NGÂN HÀNG TECHCOMBANK"/>
    <n v="367155"/>
    <n v="18358"/>
    <n v="27903.760000000002"/>
    <n v="376701"/>
    <s v="Bán hàng"/>
    <d v="2025-08-13T00:00:00"/>
    <s v="PT/C6-0024"/>
    <n v="0"/>
    <n v="376701"/>
    <n v="376701"/>
    <n v="0"/>
    <d v="2025-06-02T00:00:00"/>
    <m/>
    <d v="2025-06-02T00:00:00"/>
    <n v="0"/>
    <m/>
    <s v=""/>
    <x v="0"/>
    <d v="2025-06-02T00:00:00"/>
    <d v="2025-08-13T00:00:00"/>
    <m/>
    <m/>
    <x v="30"/>
    <x v="30"/>
    <x v="1"/>
  </r>
  <r>
    <x v="31"/>
    <x v="31"/>
    <x v="5"/>
    <x v="296"/>
    <m/>
    <m/>
    <s v="ĐƠN KHÁCH LẼ C6, THANH TOÁN LUN, CK 5% , SỐ TK NGƯỜI NHẬN CHUYỂN KHOẢN NCC : 19029591040021 ANH CƯỜNG - NGÂN HÀNG TECHCOMBANK"/>
    <n v="367155"/>
    <n v="18358"/>
    <n v="27903.760000000002"/>
    <n v="376701"/>
    <s v="Bán hàng"/>
    <d v="2025-08-13T00:00:00"/>
    <s v="PT/C6-0024"/>
    <n v="0"/>
    <n v="376701"/>
    <n v="376701"/>
    <n v="0"/>
    <d v="2025-06-24T00:00:00"/>
    <m/>
    <d v="2025-06-24T00:00:00"/>
    <n v="0"/>
    <m/>
    <s v=""/>
    <x v="0"/>
    <d v="2025-06-24T00:00:00"/>
    <d v="2025-08-13T00:00:00"/>
    <m/>
    <m/>
    <x v="30"/>
    <x v="30"/>
    <x v="1"/>
  </r>
  <r>
    <x v="31"/>
    <x v="31"/>
    <x v="40"/>
    <x v="297"/>
    <m/>
    <m/>
    <s v="ĐƠN KHÁCH LẼ C6, THANH TOÁN LUN, CK 5% , SỐ TK NGƯỜI NHẬN CHUYỂN KHOẢN NCC : 19029591040021 ANH CƯỜNG - NGÂN HÀNG TECHCOMBANK"/>
    <n v="367155"/>
    <n v="18358"/>
    <n v="27903.760000000002"/>
    <n v="376701"/>
    <s v="Bán hàng"/>
    <d v="2025-09-18T00:00:00"/>
    <s v="PT/C6-0083"/>
    <n v="0"/>
    <n v="376701"/>
    <n v="376701"/>
    <n v="0"/>
    <d v="2025-07-14T00:00:00"/>
    <m/>
    <d v="2025-07-14T00:00:00"/>
    <n v="0"/>
    <m/>
    <s v=""/>
    <x v="0"/>
    <d v="2025-07-14T00:00:00"/>
    <d v="2025-09-18T00:00:00"/>
    <m/>
    <m/>
    <x v="30"/>
    <x v="30"/>
    <x v="1"/>
  </r>
  <r>
    <x v="31"/>
    <x v="31"/>
    <x v="159"/>
    <x v="298"/>
    <m/>
    <m/>
    <s v="ĐƠN KHÁCH LẼ C6, THANH TOÁN LUN, CK 5% , SỐ TK NGƯỜI NHẬN CHUYỂN KHOẢN NCC : 19029591040021 ANH CƯỜNG - NGÂN HÀNG TECHCOMBANK"/>
    <n v="367155"/>
    <n v="18358"/>
    <n v="27903.760000000002"/>
    <n v="376701"/>
    <s v="Bán hàng"/>
    <d v="2025-09-18T00:00:00"/>
    <s v="PT/C6-0082"/>
    <n v="0"/>
    <n v="376701"/>
    <n v="376701"/>
    <n v="0"/>
    <d v="2025-07-26T00:00:00"/>
    <m/>
    <d v="2025-07-26T00:00:00"/>
    <n v="0"/>
    <m/>
    <s v=""/>
    <x v="0"/>
    <d v="2025-07-26T00:00:00"/>
    <d v="2025-09-18T00:00:00"/>
    <m/>
    <m/>
    <x v="30"/>
    <x v="30"/>
    <x v="1"/>
  </r>
  <r>
    <x v="31"/>
    <x v="31"/>
    <x v="7"/>
    <x v="299"/>
    <m/>
    <m/>
    <s v="ĐƠN KHÁCH LẼ C6, THANH TOÁN LUN, CK 5% , SỐ TK NGƯỜI NHẬN CHUYỂN KHOẢN NCC : 19029591040021 ANH CƯỜNG - NGÂN HÀNG TECHCOMBANK"/>
    <n v="367155"/>
    <n v="18358"/>
    <n v="27903.760000000002"/>
    <n v="376701"/>
    <s v="Bán hàng"/>
    <d v="2025-09-18T00:00:00"/>
    <s v="PT/C6-0084"/>
    <n v="0"/>
    <n v="376701"/>
    <n v="376701"/>
    <n v="0"/>
    <d v="2025-08-20T00:00:00"/>
    <m/>
    <d v="2025-08-20T00:00:00"/>
    <n v="0"/>
    <m/>
    <s v=""/>
    <x v="0"/>
    <d v="2025-08-20T00:00:00"/>
    <d v="2025-09-18T00:00:00"/>
    <m/>
    <m/>
    <x v="30"/>
    <x v="30"/>
    <x v="1"/>
  </r>
  <r>
    <x v="31"/>
    <x v="31"/>
    <x v="80"/>
    <x v="300"/>
    <m/>
    <m/>
    <s v="ĐƠN KHÁCH LẼ C6, THANH TOÁN LUN, CK 5% , SỐ TK NGƯỜI NHẬN CHUYỂN KHOẢN NCC : 19029591040021 ANH CƯỜNG - NGÂN HÀNG TECHCOMBANK"/>
    <n v="734310"/>
    <n v="36716"/>
    <n v="55807.520000000004"/>
    <n v="753402"/>
    <s v="Bán hàng"/>
    <d v="2025-09-18T00:00:00"/>
    <s v="PT/C6-0081"/>
    <n v="0"/>
    <n v="753402"/>
    <n v="753402"/>
    <n v="0"/>
    <d v="2025-09-05T00:00:00"/>
    <m/>
    <d v="2025-09-05T00:00:00"/>
    <n v="0"/>
    <m/>
    <s v=""/>
    <x v="0"/>
    <d v="2025-09-05T00:00:00"/>
    <d v="2025-09-18T00:00:00"/>
    <m/>
    <m/>
    <x v="30"/>
    <x v="30"/>
    <x v="1"/>
  </r>
  <r>
    <x v="31"/>
    <x v="31"/>
    <x v="160"/>
    <x v="301"/>
    <m/>
    <m/>
    <s v="Hàng Trả - Hada mart, N3 ecohome 3 - KL00099"/>
    <m/>
    <n v="0"/>
    <n v="0"/>
    <n v="150679"/>
    <s v="Hàng trả"/>
    <d v="2025-09-18T00:00:00"/>
    <s v="PT/C6-0083"/>
    <n v="0"/>
    <n v="-150679"/>
    <n v="-150679"/>
    <n v="0"/>
    <d v="2025-09-18T00:00:00"/>
    <m/>
    <d v="2025-09-18T00:00:00"/>
    <n v="0"/>
    <m/>
    <s v=""/>
    <x v="0"/>
    <d v="2025-09-18T00:00:00"/>
    <d v="2025-09-18T00:00:00"/>
    <m/>
    <m/>
    <x v="30"/>
    <x v="30"/>
    <x v="1"/>
  </r>
  <r>
    <x v="31"/>
    <x v="31"/>
    <x v="161"/>
    <x v="302"/>
    <m/>
    <m/>
    <s v="Bán hàng Hada mart, N3 ecohome 3 theo hđ 00071124"/>
    <n v="734310"/>
    <n v="36716"/>
    <n v="55807.520000000004"/>
    <n v="753402"/>
    <s v="Bán hàng"/>
    <d v="2025-10-24T00:00:00"/>
    <s v="BC2210-0034"/>
    <n v="0"/>
    <n v="753402"/>
    <n v="753402"/>
    <n v="0"/>
    <d v="2025-10-06T00:00:00"/>
    <m/>
    <d v="2025-10-06T00:00:00"/>
    <n v="0"/>
    <m/>
    <s v=""/>
    <x v="0"/>
    <d v="2025-10-06T00:00:00"/>
    <d v="2025-10-24T00:00:00"/>
    <m/>
    <m/>
    <x v="30"/>
    <x v="30"/>
    <x v="1"/>
  </r>
  <r>
    <x v="32"/>
    <x v="32"/>
    <x v="162"/>
    <x v="303"/>
    <d v="2025-01-14T00:00:00"/>
    <s v="00003370"/>
    <s v="HỘ KINH DOANH MINIMART HÀ NỘI"/>
    <n v="2830732"/>
    <n v="283073"/>
    <n v="203812.72"/>
    <n v="2751472"/>
    <s v="Bán hàng"/>
    <d v="2025-03-13T00:00:00"/>
    <s v="PT2503/0027"/>
    <n v="0"/>
    <n v="2751472"/>
    <n v="2751472"/>
    <n v="0"/>
    <d v="2025-01-14T00:00:00"/>
    <m/>
    <d v="2025-01-14T00:00:00"/>
    <n v="0"/>
    <m/>
    <s v=""/>
    <x v="0"/>
    <d v="2025-01-14T00:00:00"/>
    <d v="2025-03-13T00:00:00"/>
    <m/>
    <m/>
    <x v="31"/>
    <x v="31"/>
    <x v="3"/>
  </r>
  <r>
    <x v="32"/>
    <x v="32"/>
    <x v="67"/>
    <x v="304"/>
    <d v="2025-01-25T00:00:00"/>
    <s v="00006813"/>
    <s v="HỘ KINH DOANH MINIMART HÀ NỘI"/>
    <n v="1514105"/>
    <n v="151411"/>
    <n v="109015.52"/>
    <n v="1471710"/>
    <s v="Bán hàng"/>
    <d v="2025-02-07T00:00:00"/>
    <s v="PT2502/0003"/>
    <n v="0"/>
    <n v="1471710"/>
    <n v="1471710"/>
    <n v="0"/>
    <d v="2025-01-25T00:00:00"/>
    <m/>
    <d v="2025-01-25T00:00:00"/>
    <n v="0"/>
    <m/>
    <s v=""/>
    <x v="0"/>
    <d v="2025-01-25T00:00:00"/>
    <d v="2025-02-07T00:00:00"/>
    <m/>
    <m/>
    <x v="31"/>
    <x v="31"/>
    <x v="3"/>
  </r>
  <r>
    <x v="32"/>
    <x v="32"/>
    <x v="163"/>
    <x v="305"/>
    <d v="2025-03-21T00:00:00"/>
    <s v="00018491"/>
    <s v="HỘ KINH DOANH MINIMART HÀ NỘI"/>
    <n v="1792080"/>
    <n v="179208"/>
    <n v="129029.76000000001"/>
    <n v="1741902"/>
    <s v="Bán hàng"/>
    <d v="2025-04-04T00:00:00"/>
    <s v="PT2504/0007"/>
    <n v="0"/>
    <n v="1741902"/>
    <n v="1741902"/>
    <n v="0"/>
    <d v="2025-03-21T00:00:00"/>
    <m/>
    <d v="2025-03-21T00:00:00"/>
    <n v="0"/>
    <m/>
    <s v=""/>
    <x v="0"/>
    <d v="2025-03-21T00:00:00"/>
    <d v="2025-04-04T00:00:00"/>
    <m/>
    <m/>
    <x v="31"/>
    <x v="31"/>
    <x v="3"/>
  </r>
  <r>
    <x v="32"/>
    <x v="32"/>
    <x v="164"/>
    <x v="306"/>
    <d v="2025-06-21T00:00:00"/>
    <s v="00038692"/>
    <s v="ĐƠN MINIMART HÀ NỘI1"/>
    <n v="618065"/>
    <n v="61807"/>
    <n v="44500.639999999999"/>
    <n v="600759"/>
    <s v="Bán hàng"/>
    <d v="2025-06-24T00:00:00"/>
    <s v="PT2506/0045"/>
    <n v="0"/>
    <n v="600759"/>
    <n v="600759"/>
    <n v="0"/>
    <d v="2025-06-21T00:00:00"/>
    <m/>
    <d v="2025-06-21T00:00:00"/>
    <n v="0"/>
    <m/>
    <s v=""/>
    <x v="0"/>
    <d v="2025-06-21T00:00:00"/>
    <d v="2025-06-24T00:00:00"/>
    <m/>
    <m/>
    <x v="31"/>
    <x v="31"/>
    <x v="3"/>
  </r>
  <r>
    <x v="33"/>
    <x v="33"/>
    <x v="165"/>
    <x v="307"/>
    <d v="2025-10-16T00:00:00"/>
    <s v="00068453"/>
    <s v="Bán Hàng Chị Trần Thanh Vân - hải phòng theo hóa đơn 00068453 , THANH TOÁN LUN , CK 8%"/>
    <n v="1757890"/>
    <n v="140631"/>
    <n v="129380.72"/>
    <n v="1746640"/>
    <s v="Bán hàng"/>
    <d v="2025-10-17T00:00:00"/>
    <s v="BC2210-0025"/>
    <n v="0"/>
    <n v="1746640"/>
    <n v="1746640"/>
    <n v="0"/>
    <d v="2025-10-16T00:00:00"/>
    <m/>
    <d v="2025-10-16T00:00:00"/>
    <n v="0"/>
    <m/>
    <s v=""/>
    <x v="0"/>
    <d v="2025-10-16T00:00:00"/>
    <d v="2025-10-17T00:00:00"/>
    <m/>
    <m/>
    <x v="32"/>
    <x v="32"/>
    <x v="0"/>
  </r>
  <r>
    <x v="34"/>
    <x v="33"/>
    <x v="35"/>
    <x v="308"/>
    <d v="2025-05-24T00:00:00"/>
    <s v="00032728"/>
    <s v="ĐƠN KHÁCH LẼ C6 , THANH TOÁN LUN , CK 10% , CHỊ HUYỀN ANH - SĐT: 0917969423"/>
    <n v="3993400"/>
    <n v="399340"/>
    <n v="287524.8"/>
    <n v="3881585"/>
    <s v="Bán hàng"/>
    <d v="2025-05-23T00:00:00"/>
    <s v="PT2505/0057"/>
    <n v="0"/>
    <n v="3881585"/>
    <n v="3881585"/>
    <n v="0"/>
    <d v="2025-05-24T00:00:00"/>
    <m/>
    <d v="2025-05-24T00:00:00"/>
    <n v="0"/>
    <m/>
    <s v=""/>
    <x v="0"/>
    <d v="2025-05-24T00:00:00"/>
    <d v="2025-05-23T00:00:00"/>
    <m/>
    <m/>
    <x v="32"/>
    <x v="33"/>
    <x v="0"/>
  </r>
  <r>
    <x v="34"/>
    <x v="33"/>
    <x v="166"/>
    <x v="309"/>
    <d v="2025-06-17T00:00:00"/>
    <s v="00037083"/>
    <s v="Bán hàng Chị Huyền Anh - SĐT: 0917969423 , CK 10% , THANH TOÁN LUN"/>
    <n v="2193990"/>
    <n v="219399"/>
    <n v="157967.28"/>
    <n v="2132558"/>
    <s v="Bán hàng"/>
    <d v="2025-07-04T00:00:00"/>
    <s v="PT2507/0004"/>
    <n v="0"/>
    <n v="2132558"/>
    <n v="2132558"/>
    <n v="0"/>
    <d v="2025-06-17T00:00:00"/>
    <m/>
    <d v="2025-06-17T00:00:00"/>
    <n v="0"/>
    <m/>
    <s v=""/>
    <x v="0"/>
    <d v="2025-06-17T00:00:00"/>
    <d v="2025-07-04T00:00:00"/>
    <m/>
    <m/>
    <x v="32"/>
    <x v="33"/>
    <x v="0"/>
  </r>
  <r>
    <x v="34"/>
    <x v="33"/>
    <x v="167"/>
    <x v="310"/>
    <m/>
    <m/>
    <s v="ĐƠN KHÁCH LẼ Chị Trần Thanh Vân - hải phòng , THANH TOÁN LUN , CK 8%"/>
    <n v="1047679"/>
    <n v="83814"/>
    <n v="77109.2"/>
    <n v="1040974"/>
    <s v="Bán hàng"/>
    <d v="2025-07-08T00:00:00"/>
    <s v="PT2507/0019"/>
    <n v="0"/>
    <n v="1040974"/>
    <n v="1040974"/>
    <n v="0"/>
    <d v="2025-07-08T00:00:00"/>
    <m/>
    <d v="2025-07-08T00:00:00"/>
    <n v="0"/>
    <m/>
    <s v=""/>
    <x v="0"/>
    <d v="2025-07-08T00:00:00"/>
    <d v="2025-07-08T00:00:00"/>
    <m/>
    <m/>
    <x v="32"/>
    <x v="33"/>
    <x v="0"/>
  </r>
  <r>
    <x v="34"/>
    <x v="33"/>
    <x v="57"/>
    <x v="311"/>
    <m/>
    <m/>
    <s v="ĐƠN KHÁCH LẼ Chị Trần Thanh Vân - hải phòng , THANH TOÁN LUN , CK 8%"/>
    <n v="1197472"/>
    <n v="95798"/>
    <n v="88133.92"/>
    <n v="1189808"/>
    <s v="Bán hàng"/>
    <d v="2025-07-17T00:00:00"/>
    <s v="PT2507/0029"/>
    <n v="0"/>
    <n v="1189808"/>
    <n v="1189808"/>
    <n v="0"/>
    <d v="2025-07-17T00:00:00"/>
    <m/>
    <d v="2025-07-17T00:00:00"/>
    <n v="0"/>
    <m/>
    <s v=""/>
    <x v="0"/>
    <d v="2025-07-17T00:00:00"/>
    <d v="2025-07-17T00:00:00"/>
    <m/>
    <m/>
    <x v="32"/>
    <x v="33"/>
    <x v="0"/>
  </r>
  <r>
    <x v="34"/>
    <x v="33"/>
    <x v="168"/>
    <x v="312"/>
    <m/>
    <m/>
    <s v="ĐƠN KHÁCH LẼ Chị Trần Thanh Vân - hải phòng , THANH TOÁN LUN , CK 8%"/>
    <n v="2080921"/>
    <n v="166474"/>
    <n v="153155.76"/>
    <n v="2067603"/>
    <s v="Bán hàng"/>
    <d v="2025-07-21T00:00:00"/>
    <s v="PT2507/0040"/>
    <n v="0"/>
    <n v="2067603"/>
    <n v="2067603"/>
    <n v="0"/>
    <d v="2025-07-21T00:00:00"/>
    <m/>
    <d v="2025-07-21T00:00:00"/>
    <n v="0"/>
    <m/>
    <s v=""/>
    <x v="0"/>
    <d v="2025-07-21T00:00:00"/>
    <d v="2025-07-21T00:00:00"/>
    <m/>
    <m/>
    <x v="32"/>
    <x v="33"/>
    <x v="0"/>
  </r>
  <r>
    <x v="34"/>
    <x v="33"/>
    <x v="169"/>
    <x v="313"/>
    <m/>
    <m/>
    <s v="ĐƠN KHÁCH LẼ Chị Trần Thanh Vân - hải phòng , THANH TOÁN LUN , CK 8%"/>
    <n v="2138355"/>
    <n v="171068"/>
    <n v="157382.96"/>
    <n v="2124670"/>
    <s v="Bán hàng"/>
    <d v="2025-07-31T00:00:00"/>
    <s v="PT2507/0061"/>
    <n v="0"/>
    <n v="2124670"/>
    <n v="2124670"/>
    <n v="0"/>
    <d v="2025-07-29T00:00:00"/>
    <m/>
    <d v="2025-07-29T00:00:00"/>
    <n v="0"/>
    <m/>
    <s v=""/>
    <x v="0"/>
    <d v="2025-07-29T00:00:00"/>
    <d v="2025-07-31T00:00:00"/>
    <m/>
    <m/>
    <x v="32"/>
    <x v="33"/>
    <x v="0"/>
  </r>
  <r>
    <x v="34"/>
    <x v="33"/>
    <x v="79"/>
    <x v="314"/>
    <m/>
    <m/>
    <s v="ĐƠN KHÁCH LẼ Chị Trần Thanh Vân - hải phòng , THANH TOÁN LUN , CK 8%"/>
    <n v="2031926"/>
    <n v="162554"/>
    <n v="149549.76000000001"/>
    <n v="2018922"/>
    <s v="Bán hàng"/>
    <d v="2025-08-09T00:00:00"/>
    <s v="PT/C6-0015"/>
    <n v="0"/>
    <n v="2018922"/>
    <n v="2018922"/>
    <n v="0"/>
    <d v="2025-08-08T00:00:00"/>
    <m/>
    <d v="2025-08-08T00:00:00"/>
    <n v="0"/>
    <m/>
    <s v=""/>
    <x v="0"/>
    <d v="2025-08-08T00:00:00"/>
    <d v="2025-08-09T00:00:00"/>
    <m/>
    <m/>
    <x v="32"/>
    <x v="33"/>
    <x v="0"/>
  </r>
  <r>
    <x v="34"/>
    <x v="33"/>
    <x v="42"/>
    <x v="315"/>
    <m/>
    <m/>
    <s v="ĐƠN KHÁCH LẼ Chị Trần Thanh Vân - hải phòng , THANH TOÁN LUN , CK 8%"/>
    <n v="2082693"/>
    <n v="166615"/>
    <n v="153286.24"/>
    <n v="2069364"/>
    <s v="Bán hàng"/>
    <d v="2025-08-13T00:00:00"/>
    <s v="PT/C6-0025"/>
    <n v="0"/>
    <n v="2069364"/>
    <n v="2069364"/>
    <n v="0"/>
    <d v="2025-08-13T00:00:00"/>
    <m/>
    <d v="2025-08-13T00:00:00"/>
    <n v="0"/>
    <m/>
    <s v=""/>
    <x v="0"/>
    <d v="2025-08-13T00:00:00"/>
    <d v="2025-08-13T00:00:00"/>
    <m/>
    <m/>
    <x v="32"/>
    <x v="33"/>
    <x v="0"/>
  </r>
  <r>
    <x v="34"/>
    <x v="33"/>
    <x v="156"/>
    <x v="316"/>
    <m/>
    <m/>
    <s v="ĐƠN KHÁCH LẼ Chị Trần Thanh Vân - hải phòng , THANH TOÁN LUN , CK 8%"/>
    <n v="1355832"/>
    <n v="108467"/>
    <n v="99789.2"/>
    <n v="1347154"/>
    <s v="Bán hàng"/>
    <d v="2025-08-25T00:00:00"/>
    <s v="PT/C6-0045"/>
    <n v="0"/>
    <n v="1347154"/>
    <n v="1347154"/>
    <n v="0"/>
    <d v="2025-08-25T00:00:00"/>
    <m/>
    <d v="2025-08-25T00:00:00"/>
    <n v="0"/>
    <m/>
    <s v=""/>
    <x v="0"/>
    <d v="2025-08-25T00:00:00"/>
    <d v="2025-08-25T00:00:00"/>
    <m/>
    <m/>
    <x v="32"/>
    <x v="33"/>
    <x v="0"/>
  </r>
  <r>
    <x v="34"/>
    <x v="33"/>
    <x v="80"/>
    <x v="317"/>
    <m/>
    <m/>
    <s v="ĐƠN KHÁCH LẼ Chị Trần Thanh Vân - hải phòng , THANH TOÁN LUN , CK 8%"/>
    <n v="1985656"/>
    <n v="158852"/>
    <n v="146144.32000000001"/>
    <n v="1972948"/>
    <s v="Bán hàng"/>
    <d v="2025-09-06T00:00:00"/>
    <s v="PT/C6-0060"/>
    <n v="0"/>
    <n v="1972948"/>
    <n v="1972948"/>
    <n v="0"/>
    <d v="2025-09-05T00:00:00"/>
    <m/>
    <d v="2025-09-05T00:00:00"/>
    <n v="0"/>
    <m/>
    <s v=""/>
    <x v="0"/>
    <d v="2025-09-05T00:00:00"/>
    <d v="2025-09-06T00:00:00"/>
    <m/>
    <m/>
    <x v="32"/>
    <x v="33"/>
    <x v="0"/>
  </r>
  <r>
    <x v="34"/>
    <x v="33"/>
    <x v="170"/>
    <x v="318"/>
    <m/>
    <m/>
    <s v="Bán hàng Trần Thanh Vân"/>
    <n v="1746861"/>
    <n v="139749"/>
    <n v="128568.96000000001"/>
    <n v="1735681"/>
    <s v="Bán hàng"/>
    <d v="2025-09-22T00:00:00"/>
    <s v="PT/C6-0089"/>
    <n v="0"/>
    <n v="1735681"/>
    <n v="1735681"/>
    <n v="0"/>
    <d v="2025-09-22T00:00:00"/>
    <m/>
    <d v="2025-09-22T00:00:00"/>
    <n v="0"/>
    <m/>
    <s v=""/>
    <x v="0"/>
    <d v="2025-09-22T00:00:00"/>
    <d v="2025-09-22T00:00:00"/>
    <m/>
    <m/>
    <x v="32"/>
    <x v="33"/>
    <x v="0"/>
  </r>
  <r>
    <x v="34"/>
    <x v="33"/>
    <x v="171"/>
    <x v="319"/>
    <m/>
    <m/>
    <s v="Bán hàng Trần Thanh Vân"/>
    <n v="2368725"/>
    <n v="189498"/>
    <n v="174338.16"/>
    <n v="2353565"/>
    <s v="Bán hàng"/>
    <d v="2025-09-30T00:00:00"/>
    <s v="PT/C6-0103"/>
    <n v="0"/>
    <n v="2353565"/>
    <n v="2353565"/>
    <n v="0"/>
    <d v="2025-09-30T00:00:00"/>
    <m/>
    <d v="2025-09-30T00:00:00"/>
    <n v="0"/>
    <m/>
    <s v=""/>
    <x v="0"/>
    <d v="2025-09-30T00:00:00"/>
    <d v="2025-09-30T00:00:00"/>
    <m/>
    <m/>
    <x v="32"/>
    <x v="33"/>
    <x v="0"/>
  </r>
  <r>
    <x v="34"/>
    <x v="33"/>
    <x v="172"/>
    <x v="320"/>
    <m/>
    <m/>
    <s v="KL00028"/>
    <n v="2474479"/>
    <n v="197958"/>
    <n v="182121.68"/>
    <n v="2458643"/>
    <s v="Bán hàng"/>
    <d v="2025-11-05T00:00:00"/>
    <s v="BC2210-0061"/>
    <n v="0"/>
    <n v="2458643"/>
    <n v="2458643"/>
    <n v="0"/>
    <d v="2025-11-04T00:00:00"/>
    <m/>
    <d v="2025-11-04T00:00:00"/>
    <n v="0"/>
    <m/>
    <s v=""/>
    <x v="0"/>
    <d v="2025-11-04T00:00:00"/>
    <d v="2025-11-05T00:00:00"/>
    <m/>
    <m/>
    <x v="32"/>
    <x v="33"/>
    <x v="0"/>
  </r>
  <r>
    <x v="34"/>
    <x v="33"/>
    <x v="115"/>
    <x v="321"/>
    <d v="2025-11-24T00:00:00"/>
    <s v="00078447"/>
    <s v="Bán hàng Trần Thanh Vân theo hóa đơn 00078447 , THANH TOÁN LUN, CK 8%"/>
    <n v="1565976"/>
    <n v="125278"/>
    <n v="115255.84"/>
    <n v="1555954"/>
    <s v="Bán hàng"/>
    <d v="2025-11-24T00:00:00"/>
    <m/>
    <n v="0"/>
    <n v="1555954"/>
    <n v="1555954"/>
    <n v="0"/>
    <d v="2025-11-24T00:00:00"/>
    <m/>
    <d v="2025-11-24T00:00:00"/>
    <n v="0"/>
    <m/>
    <s v=""/>
    <x v="0"/>
    <d v="2025-11-24T00:00:00"/>
    <d v="2025-11-24T00:00:00"/>
    <m/>
    <m/>
    <x v="32"/>
    <x v="33"/>
    <x v="0"/>
  </r>
  <r>
    <x v="35"/>
    <x v="34"/>
    <x v="173"/>
    <x v="322"/>
    <m/>
    <m/>
    <s v="Bán hàng Số nhà 28 ngách 46 ngõ 1 Bùi Xương Trạch ( VĂN QUYỀN MART - SĐT: 0977467705) , THANH TOÁN LUN , CK 8%"/>
    <n v="691664"/>
    <n v="55333"/>
    <n v="50906.48"/>
    <n v="687237"/>
    <s v="Bán hàng"/>
    <d v="2025-06-07T00:00:00"/>
    <s v="PT2506/0022"/>
    <n v="0"/>
    <n v="687237"/>
    <n v="687237"/>
    <n v="0"/>
    <d v="2025-06-05T00:00:00"/>
    <m/>
    <d v="2025-06-05T00:00:00"/>
    <n v="0"/>
    <m/>
    <s v=""/>
    <x v="0"/>
    <d v="2025-06-05T00:00:00"/>
    <d v="2025-06-07T00:00:00"/>
    <m/>
    <m/>
    <x v="33"/>
    <x v="34"/>
    <x v="1"/>
  </r>
  <r>
    <x v="35"/>
    <x v="34"/>
    <x v="174"/>
    <x v="323"/>
    <m/>
    <m/>
    <s v="Bán hàng Số nhà 28 ngách 46 ngõ 1 Bùi Xương Trạch ( VĂN QUYỀN MART - SĐT: 0977467705) , THANH TOÁN LUN , CK 8%"/>
    <n v="1477734"/>
    <n v="118219"/>
    <n v="108761.2"/>
    <n v="1468276"/>
    <s v="Bán hàng"/>
    <d v="2025-07-08T00:00:00"/>
    <s v="PT2507/0012"/>
    <n v="0"/>
    <n v="1468276"/>
    <n v="1468276"/>
    <n v="0"/>
    <d v="2025-07-01T00:00:00"/>
    <m/>
    <d v="2025-07-01T00:00:00"/>
    <n v="0"/>
    <m/>
    <s v=""/>
    <x v="0"/>
    <d v="2025-07-01T00:00:00"/>
    <d v="2025-07-08T00:00:00"/>
    <m/>
    <m/>
    <x v="33"/>
    <x v="34"/>
    <x v="1"/>
  </r>
  <r>
    <x v="35"/>
    <x v="34"/>
    <x v="64"/>
    <x v="324"/>
    <m/>
    <m/>
    <s v="Bán hàng Số nhà 28 ngách 46 ngõ 1 Bùi Xương Trạch ( VĂN QUYỀN MART - SĐT: 0977467705) , THANH TOÁN LUN , CK 8%"/>
    <n v="561827"/>
    <n v="44946"/>
    <n v="41350.480000000003"/>
    <n v="558231"/>
    <s v="Bán hàng"/>
    <d v="2025-07-28T00:00:00"/>
    <s v="PT2507/0051"/>
    <n v="0"/>
    <n v="558231"/>
    <n v="558231"/>
    <n v="0"/>
    <d v="2025-07-24T00:00:00"/>
    <m/>
    <d v="2025-07-24T00:00:00"/>
    <n v="0"/>
    <m/>
    <s v=""/>
    <x v="0"/>
    <d v="2025-07-24T00:00:00"/>
    <d v="2025-07-28T00:00:00"/>
    <m/>
    <m/>
    <x v="33"/>
    <x v="34"/>
    <x v="1"/>
  </r>
  <r>
    <x v="35"/>
    <x v="34"/>
    <x v="175"/>
    <x v="325"/>
    <m/>
    <m/>
    <s v="Bán hàng Số nhà 28 ngách 46 ngõ 1 Bùi Xương Trạch ( VĂN QUYỀN MART - SĐT: 0977467705) , THANH TOÁN LUN , CK 8%"/>
    <n v="755286"/>
    <n v="60423"/>
    <n v="55589.04"/>
    <n v="750452"/>
    <s v="Bán hàng"/>
    <d v="2025-09-03T00:00:00"/>
    <s v="PT/C6-0054"/>
    <n v="0"/>
    <n v="750452"/>
    <n v="750452"/>
    <n v="0"/>
    <d v="2025-08-28T00:00:00"/>
    <m/>
    <d v="2025-08-28T00:00:00"/>
    <n v="0"/>
    <m/>
    <s v=""/>
    <x v="0"/>
    <d v="2025-08-28T00:00:00"/>
    <d v="2025-09-03T00:00:00"/>
    <m/>
    <m/>
    <x v="33"/>
    <x v="34"/>
    <x v="1"/>
  </r>
  <r>
    <x v="35"/>
    <x v="34"/>
    <x v="160"/>
    <x v="326"/>
    <m/>
    <m/>
    <s v="Bán hàng Số nhà 28 ngách 46 ngõ 1 Bùi Xương Trạch,  SĐT: 0977467705 , THANH TOÁN LUN , CK 8%"/>
    <n v="785804"/>
    <n v="62864"/>
    <n v="57835.200000000004"/>
    <n v="780775"/>
    <s v="Bán hàng"/>
    <d v="2025-09-19T00:00:00"/>
    <s v="PT/C6-0085"/>
    <n v="0"/>
    <n v="780775"/>
    <n v="780775"/>
    <n v="0"/>
    <d v="2025-09-18T00:00:00"/>
    <m/>
    <d v="2025-09-18T00:00:00"/>
    <n v="0"/>
    <m/>
    <s v=""/>
    <x v="0"/>
    <d v="2025-09-18T00:00:00"/>
    <d v="2025-09-19T00:00:00"/>
    <m/>
    <m/>
    <x v="33"/>
    <x v="34"/>
    <x v="1"/>
  </r>
  <r>
    <x v="35"/>
    <x v="34"/>
    <x v="120"/>
    <x v="327"/>
    <m/>
    <m/>
    <s v="hàng trả"/>
    <m/>
    <m/>
    <n v="0"/>
    <n v="73431"/>
    <s v="Hàng trả"/>
    <d v="2025-09-03T00:00:00"/>
    <s v="PT/C6-0054"/>
    <n v="0"/>
    <n v="-73431"/>
    <n v="-73431"/>
    <n v="0"/>
    <d v="2025-09-03T00:00:00"/>
    <m/>
    <d v="2025-09-03T00:00:00"/>
    <n v="0"/>
    <m/>
    <s v=""/>
    <x v="0"/>
    <d v="2025-09-03T00:00:00"/>
    <d v="2025-09-03T00:00:00"/>
    <m/>
    <m/>
    <x v="33"/>
    <x v="34"/>
    <x v="1"/>
  </r>
  <r>
    <x v="36"/>
    <x v="35"/>
    <x v="15"/>
    <x v="328"/>
    <m/>
    <m/>
    <s v="ĐƠN KHÁCH LẼ C6, THANH TOÁN LUN, CK 5%,  SỐ TK NGƯỜI NHẬN CHUYỂN KHOẢN NCC : 19029591040021 ANH CƯỜNG - NGÂN HÀNG TECHCOMBANK"/>
    <n v="1110580"/>
    <n v="55529"/>
    <n v="84404.08"/>
    <n v="1139455"/>
    <s v="Bán hàng"/>
    <d v="2025-02-04T00:00:00"/>
    <s v="PT2502/0008"/>
    <n v="0"/>
    <n v="1139455"/>
    <n v="1139455"/>
    <n v="0"/>
    <d v="2025-01-03T00:00:00"/>
    <m/>
    <d v="2025-01-03T00:00:00"/>
    <n v="0"/>
    <m/>
    <s v=""/>
    <x v="0"/>
    <d v="2025-01-03T00:00:00"/>
    <d v="2025-02-04T00:00:00"/>
    <m/>
    <m/>
    <x v="34"/>
    <x v="35"/>
    <x v="2"/>
  </r>
  <r>
    <x v="36"/>
    <x v="35"/>
    <x v="162"/>
    <x v="329"/>
    <m/>
    <m/>
    <s v="ĐƠN KHÁCH LẼ C6, THANH TOÁN LUN, CK 5%,  SỐ TK NGƯỜI NHẬN CHUYỂN KHOẢN NCC : 19029591040021 ANH CƯỜNG - NGÂN HÀNG TECHCOMBANK"/>
    <n v="1110580"/>
    <n v="55529"/>
    <n v="84404.08"/>
    <n v="1139455"/>
    <s v="Bán hàng"/>
    <d v="2025-02-04T00:00:00"/>
    <s v="PT2502/0009"/>
    <n v="0"/>
    <n v="1139455"/>
    <n v="1139455"/>
    <n v="0"/>
    <d v="2025-01-14T00:00:00"/>
    <m/>
    <d v="2025-01-14T00:00:00"/>
    <n v="0"/>
    <m/>
    <s v=""/>
    <x v="0"/>
    <d v="2025-01-14T00:00:00"/>
    <d v="2025-02-04T00:00:00"/>
    <m/>
    <m/>
    <x v="34"/>
    <x v="35"/>
    <x v="2"/>
  </r>
  <r>
    <x v="36"/>
    <x v="35"/>
    <x v="176"/>
    <x v="330"/>
    <m/>
    <m/>
    <s v="ĐƠN KHÁCH LẼ C6, THANH TOÁN LUN, CK 5%,  SỐ TK NGƯỜI NHẬN CHUYỂN KHOẢN NCC : 19029591040021 ANH CƯỜNG - NGÂN HÀNG TECHCOMBANK"/>
    <n v="999522"/>
    <n v="49976"/>
    <n v="75963.680000000008"/>
    <n v="1025510"/>
    <s v="Bán hàng"/>
    <d v="2025-02-21T00:00:00"/>
    <s v="PT2502/0041"/>
    <n v="0"/>
    <n v="1025510"/>
    <n v="1025510"/>
    <n v="0"/>
    <d v="2025-02-11T00:00:00"/>
    <m/>
    <d v="2025-02-11T00:00:00"/>
    <n v="0"/>
    <m/>
    <s v=""/>
    <x v="0"/>
    <d v="2025-02-11T00:00:00"/>
    <d v="2025-02-21T00:00:00"/>
    <m/>
    <m/>
    <x v="34"/>
    <x v="35"/>
    <x v="2"/>
  </r>
  <r>
    <x v="36"/>
    <x v="35"/>
    <x v="151"/>
    <x v="331"/>
    <m/>
    <m/>
    <s v="ĐƠN KHÁCH LẼ C6, THANH TOÁN LUN, CK 5%,  SỐ TK NGƯỜI NHẬN CHUYỂN KHOẢN NCC : 19029591040021 ANH CƯỜNG - NGÂN HÀNG TECHCOMBANK"/>
    <n v="1110580"/>
    <n v="55529"/>
    <n v="84404.08"/>
    <n v="1139455"/>
    <s v="Bán hàng"/>
    <d v="2025-03-13T00:00:00"/>
    <s v="PT2503/0050"/>
    <n v="0"/>
    <n v="1139455"/>
    <n v="1139455"/>
    <n v="0"/>
    <d v="2025-03-05T00:00:00"/>
    <m/>
    <d v="2025-03-05T00:00:00"/>
    <n v="0"/>
    <m/>
    <s v=""/>
    <x v="0"/>
    <d v="2025-03-05T00:00:00"/>
    <d v="2025-03-13T00:00:00"/>
    <m/>
    <m/>
    <x v="34"/>
    <x v="35"/>
    <x v="2"/>
  </r>
  <r>
    <x v="36"/>
    <x v="35"/>
    <x v="125"/>
    <x v="332"/>
    <d v="2025-03-13T00:00:00"/>
    <m/>
    <s v="hàng trả"/>
    <m/>
    <n v="0"/>
    <n v="0"/>
    <n v="437102"/>
    <s v="Hàng trả"/>
    <d v="2025-03-13T00:00:00"/>
    <s v="PT2503/0050"/>
    <n v="0"/>
    <n v="-437102"/>
    <n v="-437102"/>
    <n v="0"/>
    <d v="2025-03-13T00:00:00"/>
    <m/>
    <d v="2025-03-13T00:00:00"/>
    <n v="0"/>
    <m/>
    <s v=""/>
    <x v="0"/>
    <d v="2025-03-13T00:00:00"/>
    <d v="2025-03-13T00:00:00"/>
    <m/>
    <m/>
    <x v="34"/>
    <x v="35"/>
    <x v="2"/>
  </r>
  <r>
    <x v="36"/>
    <x v="35"/>
    <x v="51"/>
    <x v="333"/>
    <m/>
    <m/>
    <s v="ĐƠN KHÁCH LẼ C6, THANH TOÁN LUN, CK 5%,  SỐ TK NGƯỜI NHẬN CHUYỂN KHOẢN NCC : 19029591040021 ANH CƯỜNG - NGÂN HÀNG TECHCOMBANK"/>
    <n v="1110580"/>
    <n v="55529"/>
    <n v="84404.08"/>
    <n v="1139455"/>
    <s v="Bán hàng"/>
    <d v="2025-04-24T00:00:00"/>
    <s v="PT2504/0075"/>
    <n v="0"/>
    <n v="1139455"/>
    <n v="1139455"/>
    <n v="0"/>
    <d v="2025-04-08T00:00:00"/>
    <m/>
    <d v="2025-04-08T00:00:00"/>
    <n v="0"/>
    <m/>
    <s v=""/>
    <x v="0"/>
    <d v="2025-04-08T00:00:00"/>
    <d v="2025-04-24T00:00:00"/>
    <m/>
    <m/>
    <x v="34"/>
    <x v="35"/>
    <x v="2"/>
  </r>
  <r>
    <x v="36"/>
    <x v="35"/>
    <x v="108"/>
    <x v="334"/>
    <m/>
    <m/>
    <s v="ĐƠN KHÁCH LẼ C6, THANH TOÁN LUN, CK 5%,  SỐ TK NGƯỜI NHẬN CHUYỂN KHOẢN NCC : 19029591040021 ANH CƯỜNG - NGÂN HÀNG TECHCOMBANK"/>
    <n v="293940"/>
    <n v="14697"/>
    <n v="22339.439999999999"/>
    <n v="301582"/>
    <s v="Bán hàng"/>
    <d v="2025-05-06T00:00:00"/>
    <s v="PT2505/0014"/>
    <n v="0"/>
    <n v="301582"/>
    <n v="301582"/>
    <n v="0"/>
    <d v="2025-04-19T00:00:00"/>
    <m/>
    <d v="2025-04-19T00:00:00"/>
    <n v="0"/>
    <m/>
    <s v=""/>
    <x v="0"/>
    <d v="2025-04-19T00:00:00"/>
    <d v="2025-05-06T00:00:00"/>
    <m/>
    <m/>
    <x v="34"/>
    <x v="35"/>
    <x v="2"/>
  </r>
  <r>
    <x v="36"/>
    <x v="35"/>
    <x v="177"/>
    <x v="335"/>
    <m/>
    <m/>
    <s v="ĐƠN KHÁCH LẼ C6, THANH TOÁN LUN, CK 5%,  SỐ TK NGƯỜI NHẬN CHUYỂN KHOẢN NCC : 19029591040021 ANH CƯỜNG - NGÂN HÀNG TECHCOMBANK"/>
    <n v="1110580"/>
    <n v="55529"/>
    <n v="84404.08"/>
    <n v="1139455"/>
    <s v="Bán hàng"/>
    <d v="2025-05-31T00:00:00"/>
    <s v="PT2505/0070"/>
    <n v="0"/>
    <n v="1139455"/>
    <n v="1139455"/>
    <n v="0"/>
    <d v="2025-05-22T00:00:00"/>
    <m/>
    <d v="2025-05-22T00:00:00"/>
    <n v="0"/>
    <m/>
    <s v=""/>
    <x v="0"/>
    <d v="2025-05-22T00:00:00"/>
    <d v="2025-05-31T00:00:00"/>
    <m/>
    <m/>
    <x v="34"/>
    <x v="35"/>
    <x v="2"/>
  </r>
  <r>
    <x v="36"/>
    <x v="35"/>
    <x v="178"/>
    <x v="336"/>
    <d v="2025-05-31T00:00:00"/>
    <m/>
    <s v="HÀNG TRẢ"/>
    <m/>
    <n v="0"/>
    <n v="0"/>
    <n v="189285"/>
    <s v="Hàng trả"/>
    <d v="2025-05-31T00:00:00"/>
    <s v="PT2505/0070"/>
    <n v="0"/>
    <n v="-189285"/>
    <n v="-189285"/>
    <n v="0"/>
    <d v="2025-05-31T00:00:00"/>
    <m/>
    <d v="2025-05-31T00:00:00"/>
    <n v="0"/>
    <m/>
    <s v=""/>
    <x v="0"/>
    <d v="2025-05-31T00:00:00"/>
    <d v="2025-05-31T00:00:00"/>
    <m/>
    <m/>
    <x v="34"/>
    <x v="35"/>
    <x v="2"/>
  </r>
  <r>
    <x v="36"/>
    <x v="35"/>
    <x v="179"/>
    <x v="337"/>
    <m/>
    <m/>
    <s v="ĐƠN KHÁCH LẼ C6, THANH TOÁN LUN, CK 5%,  SỐ TK NGƯỜI NHẬN CHUYỂN KHOẢN NCC : 19029591040021 ANH CƯỜNG - NGÂN HÀNG TECHCOMBANK"/>
    <n v="1110580"/>
    <n v="55529"/>
    <n v="84404.08"/>
    <n v="1139455"/>
    <s v="Bán hàng"/>
    <d v="2025-07-15T00:00:00"/>
    <s v="PT2507/0027"/>
    <n v="0"/>
    <n v="1139455"/>
    <n v="1139455"/>
    <n v="0"/>
    <d v="2025-07-02T00:00:00"/>
    <m/>
    <d v="2025-07-02T00:00:00"/>
    <n v="0"/>
    <m/>
    <s v=""/>
    <x v="0"/>
    <d v="2025-07-02T00:00:00"/>
    <d v="2025-07-15T00:00:00"/>
    <m/>
    <m/>
    <x v="34"/>
    <x v="35"/>
    <x v="2"/>
  </r>
  <r>
    <x v="36"/>
    <x v="35"/>
    <x v="180"/>
    <x v="338"/>
    <m/>
    <m/>
    <s v="ĐƠN KHÁCH LẼ C6, THANH TOÁN LUN, CK 5%,  SỐ TK NGƯỜI NHẬN CHUYỂN KHOẢN NCC : 19029591040021 ANH CƯỜNG - NGÂN HÀNG TECHCOMBANK"/>
    <n v="1665870"/>
    <n v="83294"/>
    <n v="126606.08"/>
    <n v="1709182"/>
    <s v="Bán hàng"/>
    <d v="2025-09-26T00:00:00"/>
    <s v="PT/C6-0092"/>
    <n v="0"/>
    <n v="1709182"/>
    <n v="1709182"/>
    <n v="0"/>
    <d v="2025-07-19T00:00:00"/>
    <m/>
    <d v="2025-07-19T00:00:00"/>
    <n v="0"/>
    <m/>
    <s v=""/>
    <x v="0"/>
    <d v="2025-07-19T00:00:00"/>
    <d v="2025-09-26T00:00:00"/>
    <m/>
    <m/>
    <x v="34"/>
    <x v="35"/>
    <x v="2"/>
  </r>
  <r>
    <x v="36"/>
    <x v="35"/>
    <x v="121"/>
    <x v="339"/>
    <d v="2025-09-26T00:00:00"/>
    <m/>
    <s v="ĐÃ NHẬP - HÀNG TRẢ - Vi Oanh - V-mart- KL00066"/>
    <m/>
    <n v="0"/>
    <n v="0"/>
    <n v="227891"/>
    <s v="Hàng trả"/>
    <d v="2025-09-26T00:00:00"/>
    <s v="PT/C6-0092"/>
    <n v="0"/>
    <n v="-227891"/>
    <n v="-227891"/>
    <n v="0"/>
    <d v="2025-09-26T00:00:00"/>
    <m/>
    <d v="2025-09-26T00:00:00"/>
    <n v="0"/>
    <m/>
    <s v=""/>
    <x v="0"/>
    <d v="2025-09-26T00:00:00"/>
    <d v="2025-09-26T00:00:00"/>
    <m/>
    <m/>
    <x v="34"/>
    <x v="35"/>
    <x v="2"/>
  </r>
  <r>
    <x v="36"/>
    <x v="35"/>
    <x v="181"/>
    <x v="340"/>
    <m/>
    <m/>
    <s v="Bán hàng Vi Oanh - V-mart , THANH TOÁN LUN, CK 5%"/>
    <n v="1443754"/>
    <n v="72188"/>
    <n v="109725.28"/>
    <n v="1481291"/>
    <s v="Bán hàng"/>
    <d v="2025-10-27T00:00:00"/>
    <s v="PT/C6-0104"/>
    <n v="0"/>
    <n v="1481291"/>
    <n v="1481291"/>
    <n v="0"/>
    <d v="2025-10-14T00:00:00"/>
    <m/>
    <d v="2025-10-14T00:00:00"/>
    <n v="0"/>
    <m/>
    <s v=""/>
    <x v="0"/>
    <d v="2025-10-14T00:00:00"/>
    <d v="2025-10-27T00:00:00"/>
    <m/>
    <m/>
    <x v="34"/>
    <x v="35"/>
    <x v="2"/>
  </r>
  <r>
    <x v="36"/>
    <x v="35"/>
    <x v="10"/>
    <x v="341"/>
    <m/>
    <m/>
    <s v="ĐÃ KIỂM TRA - Hàng trả - Vi Oanh - V-mart - KL00066"/>
    <m/>
    <m/>
    <n v="0"/>
    <n v="216496"/>
    <s v="Hàng trả"/>
    <d v="2025-10-27T00:00:00"/>
    <s v="PT/C6-0104"/>
    <n v="0"/>
    <n v="-216496"/>
    <n v="-216496"/>
    <n v="0"/>
    <d v="2025-10-27T00:00:00"/>
    <m/>
    <d v="2025-10-27T00:00:00"/>
    <n v="0"/>
    <m/>
    <s v=""/>
    <x v="0"/>
    <d v="2025-10-27T00:00:00"/>
    <d v="2025-10-27T00:00:00"/>
    <m/>
    <m/>
    <x v="34"/>
    <x v="35"/>
    <x v="2"/>
  </r>
  <r>
    <x v="37"/>
    <x v="36"/>
    <x v="49"/>
    <x v="342"/>
    <m/>
    <m/>
    <s v="ĐƠN KHÁCH LẼ C6 ,  THANH TOÁN LUN, CK 5%, SĐT: 0888.807.469 PHƯƠNG"/>
    <n v="1041387"/>
    <n v="52069"/>
    <n v="79145.440000000002"/>
    <n v="1068463"/>
    <s v="Bán hàng"/>
    <d v="2025-03-25T00:00:00"/>
    <s v="PT2503/0069"/>
    <n v="0"/>
    <n v="1068463"/>
    <n v="1068463"/>
    <n v="0"/>
    <d v="2025-03-22T00:00:00"/>
    <m/>
    <d v="2025-03-22T00:00:00"/>
    <n v="0"/>
    <m/>
    <s v=""/>
    <x v="0"/>
    <d v="2025-03-22T00:00:00"/>
    <d v="2025-03-25T00:00:00"/>
    <m/>
    <m/>
    <x v="35"/>
    <x v="36"/>
    <x v="1"/>
  </r>
  <r>
    <x v="37"/>
    <x v="36"/>
    <x v="59"/>
    <x v="343"/>
    <m/>
    <m/>
    <s v="ĐƠN KHÁCH LẼ C6 ,  THANH TOÁN LUN, CK 5%, SĐT: 0888.807.469 PHƯƠNG"/>
    <n v="765021"/>
    <n v="38251"/>
    <n v="58141.599999999999"/>
    <n v="784912"/>
    <s v="Bán hàng"/>
    <d v="2025-09-19T00:00:00"/>
    <s v="PT/C6-0086"/>
    <n v="0"/>
    <n v="784912"/>
    <n v="784912"/>
    <n v="0"/>
    <d v="2025-09-15T00:00:00"/>
    <m/>
    <d v="2025-09-15T00:00:00"/>
    <n v="0"/>
    <m/>
    <s v=""/>
    <x v="0"/>
    <d v="2025-09-15T00:00:00"/>
    <d v="2025-09-19T00:00:00"/>
    <m/>
    <m/>
    <x v="35"/>
    <x v="36"/>
    <x v="1"/>
  </r>
  <r>
    <x v="37"/>
    <x v="36"/>
    <x v="105"/>
    <x v="344"/>
    <d v="2025-09-19T00:00:00"/>
    <m/>
    <s v="Hàng Trả - ViVy mart - KL00053"/>
    <m/>
    <n v="0"/>
    <n v="0"/>
    <n v="113945"/>
    <s v="Hàng trả"/>
    <d v="2025-09-19T00:00:00"/>
    <s v="PT/C6-0086"/>
    <n v="0"/>
    <n v="-113945"/>
    <n v="-113945"/>
    <n v="0"/>
    <d v="2025-09-19T00:00:00"/>
    <m/>
    <d v="2025-09-19T00:00:00"/>
    <n v="0"/>
    <m/>
    <s v=""/>
    <x v="0"/>
    <d v="2025-09-19T00:00:00"/>
    <d v="2025-09-19T00:00:00"/>
    <m/>
    <m/>
    <x v="35"/>
    <x v="36"/>
    <x v="1"/>
  </r>
  <r>
    <x v="37"/>
    <x v="36"/>
    <x v="182"/>
    <x v="345"/>
    <d v="2025-11-10T00:00:00"/>
    <s v="00078343"/>
    <s v="ĐƠN KHÁCH LẼ C6 ,  THANH TOÁN LUN, CK 5%, SĐT: 0888.807.469 PHƯƠNG"/>
    <n v="478345"/>
    <n v="23918"/>
    <n v="36354"/>
    <n v="490781"/>
    <s v="Bán hàng"/>
    <d v="2025-11-13T00:00:00"/>
    <s v="BC2211-0068"/>
    <n v="0"/>
    <n v="490781"/>
    <n v="490781"/>
    <n v="0"/>
    <d v="2025-11-10T00:00:00"/>
    <m/>
    <d v="2025-11-10T00:00:00"/>
    <n v="0"/>
    <m/>
    <s v=""/>
    <x v="0"/>
    <d v="2025-11-10T00:00:00"/>
    <d v="2025-11-13T00:00:00"/>
    <m/>
    <m/>
    <x v="35"/>
    <x v="36"/>
    <x v="1"/>
  </r>
  <r>
    <x v="38"/>
    <x v="37"/>
    <x v="74"/>
    <x v="346"/>
    <m/>
    <n v="1835775"/>
    <s v="ĐƠN KHÁCH LẼ Xanh Mart - S1.08 Vinhomes Ocean Park,  SĐT : 0972602299"/>
    <n v="1055070"/>
    <n v="0"/>
    <n v="84405.6"/>
    <n v="1139476"/>
    <s v="Bán hàng"/>
    <d v="2025-04-21T00:00:00"/>
    <s v="PT2504/0068"/>
    <n v="0"/>
    <n v="1139476"/>
    <n v="1139476"/>
    <n v="0"/>
    <d v="2025-02-15T00:00:00"/>
    <m/>
    <d v="2025-02-15T00:00:00"/>
    <n v="0"/>
    <m/>
    <s v=""/>
    <x v="0"/>
    <d v="2025-02-15T00:00:00"/>
    <d v="2025-04-21T00:00:00"/>
    <m/>
    <m/>
    <x v="36"/>
    <x v="37"/>
    <x v="2"/>
  </r>
  <r>
    <x v="38"/>
    <x v="37"/>
    <x v="127"/>
    <x v="347"/>
    <m/>
    <n v="881172"/>
    <s v="ĐƠN KHÁCH LẼ Xanh Mart - S1.08 Vinhomes Ocean Park,  SĐT : 0972602299"/>
    <n v="596425"/>
    <n v="0"/>
    <n v="47714"/>
    <n v="644139"/>
    <s v="Bán hàng"/>
    <d v="2025-06-03T00:00:00"/>
    <s v="PT2506/0013"/>
    <n v="0"/>
    <n v="644139"/>
    <n v="644139"/>
    <n v="0"/>
    <d v="2025-03-08T00:00:00"/>
    <m/>
    <d v="2025-03-08T00:00:00"/>
    <n v="0"/>
    <m/>
    <s v=""/>
    <x v="0"/>
    <d v="2025-03-08T00:00:00"/>
    <d v="2025-06-03T00:00:00"/>
    <m/>
    <m/>
    <x v="36"/>
    <x v="37"/>
    <x v="2"/>
  </r>
  <r>
    <x v="38"/>
    <x v="37"/>
    <x v="108"/>
    <x v="348"/>
    <m/>
    <n v="1835775"/>
    <s v="Bán hàng Xanh Mart - S1.08 Vinhomes Ocean Park"/>
    <n v="532072"/>
    <n v="0"/>
    <n v="42565.760000000002"/>
    <n v="574638"/>
    <s v="Bán hàng"/>
    <d v="2025-06-03T00:00:00"/>
    <s v="PT2506/0015"/>
    <n v="0"/>
    <n v="574638"/>
    <n v="574638"/>
    <n v="0"/>
    <d v="2025-04-19T00:00:00"/>
    <m/>
    <d v="2025-04-19T00:00:00"/>
    <n v="0"/>
    <m/>
    <s v=""/>
    <x v="0"/>
    <d v="2025-04-19T00:00:00"/>
    <d v="2025-06-03T00:00:00"/>
    <m/>
    <m/>
    <x v="36"/>
    <x v="37"/>
    <x v="2"/>
  </r>
  <r>
    <x v="38"/>
    <x v="37"/>
    <x v="109"/>
    <x v="349"/>
    <m/>
    <n v="734310"/>
    <s v="Bán hàng Xanh Mart - S1.08 Vinhomes Ocean Park"/>
    <n v="489900"/>
    <n v="0"/>
    <n v="39192"/>
    <n v="529092"/>
    <s v="Bán hàng"/>
    <d v="2025-06-28T00:00:00"/>
    <s v="PT2506/0057"/>
    <n v="0"/>
    <n v="529092"/>
    <n v="529092"/>
    <n v="0"/>
    <d v="2025-05-16T00:00:00"/>
    <m/>
    <d v="2025-05-16T00:00:00"/>
    <n v="0"/>
    <m/>
    <s v=""/>
    <x v="0"/>
    <d v="2025-05-16T00:00:00"/>
    <d v="2025-06-28T00:00:00"/>
    <m/>
    <m/>
    <x v="36"/>
    <x v="37"/>
    <x v="2"/>
  </r>
  <r>
    <x v="38"/>
    <x v="37"/>
    <x v="54"/>
    <x v="350"/>
    <m/>
    <n v="734310"/>
    <s v="Bán hàng Xanh Mart - S1.08 Vinhomes Ocean Park"/>
    <n v="555463"/>
    <n v="0"/>
    <n v="44437.04"/>
    <n v="599900"/>
    <s v="Bán hàng"/>
    <d v="2025-06-28T00:00:00"/>
    <s v="PT2506/0056"/>
    <n v="0"/>
    <n v="599900"/>
    <n v="599900"/>
    <n v="0"/>
    <d v="2025-05-28T00:00:00"/>
    <m/>
    <d v="2025-05-28T00:00:00"/>
    <n v="0"/>
    <m/>
    <s v=""/>
    <x v="0"/>
    <d v="2025-05-28T00:00:00"/>
    <d v="2025-06-28T00:00:00"/>
    <m/>
    <m/>
    <x v="36"/>
    <x v="37"/>
    <x v="2"/>
  </r>
  <r>
    <x v="38"/>
    <x v="37"/>
    <x v="77"/>
    <x v="351"/>
    <m/>
    <n v="1468620"/>
    <s v="Bán hàng Xanh Mart - S1.08 Vinhomes Ocean Park"/>
    <n v="684486"/>
    <n v="0"/>
    <n v="54758.880000000005"/>
    <n v="739245"/>
    <s v="Bán hàng"/>
    <d v="2025-07-08T00:00:00"/>
    <s v="PT2507/0016"/>
    <n v="0"/>
    <n v="739245"/>
    <n v="739245"/>
    <n v="0"/>
    <d v="2025-06-27T00:00:00"/>
    <m/>
    <d v="2025-06-27T00:00:00"/>
    <n v="0"/>
    <m/>
    <s v=""/>
    <x v="0"/>
    <d v="2025-06-27T00:00:00"/>
    <d v="2025-07-08T00:00:00"/>
    <m/>
    <m/>
    <x v="36"/>
    <x v="37"/>
    <x v="2"/>
  </r>
  <r>
    <x v="38"/>
    <x v="37"/>
    <x v="78"/>
    <x v="352"/>
    <m/>
    <n v="697590"/>
    <s v="Bán hàng Xanh Mart - S1.08 Vinhomes Ocean Park"/>
    <n v="384994"/>
    <n v="0"/>
    <n v="30799.52"/>
    <n v="415794"/>
    <s v="Bán hàng"/>
    <d v="2025-07-22T00:00:00"/>
    <s v="PT2507/0044"/>
    <n v="0"/>
    <n v="415794"/>
    <n v="415794"/>
    <n v="0"/>
    <d v="2025-07-15T00:00:00"/>
    <m/>
    <d v="2025-07-15T00:00:00"/>
    <n v="0"/>
    <m/>
    <s v=""/>
    <x v="0"/>
    <d v="2025-07-15T00:00:00"/>
    <d v="2025-07-22T00:00:00"/>
    <m/>
    <m/>
    <x v="36"/>
    <x v="37"/>
    <x v="2"/>
  </r>
  <r>
    <x v="38"/>
    <x v="37"/>
    <x v="65"/>
    <x v="353"/>
    <m/>
    <n v="1101465"/>
    <s v="Bán hàng Xanh Mart - S1.08 Vinhomes Ocean Park"/>
    <n v="726653"/>
    <n v="0"/>
    <n v="58132.24"/>
    <n v="784785"/>
    <s v="Bán hàng"/>
    <d v="2025-08-09T00:00:00"/>
    <s v="PT/C6-0017"/>
    <n v="0"/>
    <n v="784785"/>
    <n v="784785"/>
    <n v="0"/>
    <d v="2025-08-01T00:00:00"/>
    <m/>
    <d v="2025-08-01T00:00:00"/>
    <n v="0"/>
    <m/>
    <s v=""/>
    <x v="0"/>
    <d v="2025-08-01T00:00:00"/>
    <d v="2025-08-09T00:00:00"/>
    <m/>
    <m/>
    <x v="36"/>
    <x v="37"/>
    <x v="2"/>
  </r>
  <r>
    <x v="38"/>
    <x v="37"/>
    <x v="79"/>
    <x v="354"/>
    <m/>
    <n v="734310"/>
    <s v="Bán hàng Xanh Mart - S1.08 Vinhomes Ocean Park"/>
    <n v="880662"/>
    <n v="0"/>
    <n v="70452.960000000006"/>
    <n v="951115"/>
    <s v="Bán hàng"/>
    <d v="2025-11-01T00:00:00"/>
    <s v="BC2211-0001"/>
    <n v="0"/>
    <n v="951115"/>
    <n v="951115"/>
    <n v="0"/>
    <d v="2025-08-08T00:00:00"/>
    <m/>
    <d v="2025-08-08T00:00:00"/>
    <n v="0"/>
    <m/>
    <s v=""/>
    <x v="0"/>
    <d v="2025-08-08T00:00:00"/>
    <d v="2025-11-01T00:00:00"/>
    <m/>
    <m/>
    <x v="36"/>
    <x v="37"/>
    <x v="2"/>
  </r>
  <r>
    <x v="38"/>
    <x v="37"/>
    <x v="88"/>
    <x v="355"/>
    <m/>
    <n v="1101465"/>
    <s v="Bán hàng Xanh Mart - S1.08 Vinhomes Ocean Park"/>
    <n v="555290"/>
    <n v="0"/>
    <n v="44423.200000000004"/>
    <n v="599713"/>
    <s v="Bán hàng"/>
    <d v="2025-08-24T00:00:00"/>
    <s v="PT/C6-0041"/>
    <n v="0"/>
    <n v="599713"/>
    <n v="599713"/>
    <n v="0"/>
    <d v="2025-08-18T00:00:00"/>
    <m/>
    <d v="2025-08-18T00:00:00"/>
    <n v="0"/>
    <m/>
    <s v=""/>
    <x v="0"/>
    <d v="2025-08-18T00:00:00"/>
    <d v="2025-08-24T00:00:00"/>
    <m/>
    <m/>
    <x v="36"/>
    <x v="37"/>
    <x v="2"/>
  </r>
  <r>
    <x v="38"/>
    <x v="37"/>
    <x v="80"/>
    <x v="356"/>
    <m/>
    <n v="1468620"/>
    <s v="Bán hàng Xanh Mart - S1.08 Vinhomes Ocean Park"/>
    <n v="287793"/>
    <n v="0"/>
    <n v="23023.439999999999"/>
    <n v="310816"/>
    <s v="Bán hàng"/>
    <d v="2025-09-12T00:00:00"/>
    <s v="PT/C6-0074"/>
    <n v="0"/>
    <n v="310816"/>
    <n v="310816"/>
    <n v="0"/>
    <d v="2025-09-05T00:00:00"/>
    <m/>
    <d v="2025-09-05T00:00:00"/>
    <n v="0"/>
    <m/>
    <s v=""/>
    <x v="0"/>
    <d v="2025-09-05T00:00:00"/>
    <d v="2025-09-12T00:00:00"/>
    <m/>
    <m/>
    <x v="36"/>
    <x v="37"/>
    <x v="2"/>
  </r>
  <r>
    <x v="38"/>
    <x v="37"/>
    <x v="112"/>
    <x v="357"/>
    <m/>
    <n v="1835775"/>
    <s v="Bán hàng Xanh Mart - S1.08 Vinhomes Ocean Park"/>
    <n v="553467"/>
    <n v="0"/>
    <n v="44277.36"/>
    <n v="597744"/>
    <s v="Bán hàng"/>
    <d v="2025-11-01T00:00:00"/>
    <s v="BC2211-0003"/>
    <n v="0"/>
    <n v="597744"/>
    <n v="597744"/>
    <n v="0"/>
    <d v="2025-10-03T00:00:00"/>
    <m/>
    <d v="2025-10-03T00:00:00"/>
    <n v="0"/>
    <m/>
    <s v=""/>
    <x v="0"/>
    <d v="2025-10-03T00:00:00"/>
    <d v="2025-11-01T00:00:00"/>
    <m/>
    <m/>
    <x v="36"/>
    <x v="37"/>
    <x v="2"/>
  </r>
  <r>
    <x v="38"/>
    <x v="37"/>
    <x v="28"/>
    <x v="358"/>
    <m/>
    <m/>
    <m/>
    <m/>
    <n v="0"/>
    <n v="0"/>
    <n v="240477"/>
    <s v="Hàng trả"/>
    <d v="2025-04-21T00:00:00"/>
    <s v="PT2504/0068"/>
    <n v="0"/>
    <n v="-240477"/>
    <n v="-240477"/>
    <n v="0"/>
    <d v="2025-04-21T00:00:00"/>
    <m/>
    <d v="2025-04-21T00:00:00"/>
    <n v="0"/>
    <m/>
    <s v=""/>
    <x v="0"/>
    <d v="2025-04-21T00:00:00"/>
    <d v="2025-04-21T00:00:00"/>
    <m/>
    <m/>
    <x v="36"/>
    <x v="37"/>
    <x v="2"/>
  </r>
  <r>
    <x v="38"/>
    <x v="37"/>
    <x v="183"/>
    <x v="359"/>
    <m/>
    <m/>
    <m/>
    <m/>
    <n v="0"/>
    <n v="0"/>
    <n v="79305"/>
    <s v="Hàng trả"/>
    <d v="2025-06-03T00:00:00"/>
    <s v="PT2506/0013"/>
    <n v="0"/>
    <n v="-79305"/>
    <n v="-79305"/>
    <n v="0"/>
    <d v="2025-06-03T00:00:00"/>
    <m/>
    <d v="2025-06-03T00:00:00"/>
    <n v="0"/>
    <m/>
    <s v=""/>
    <x v="0"/>
    <d v="2025-06-03T00:00:00"/>
    <d v="2025-06-03T00:00:00"/>
    <m/>
    <m/>
    <x v="36"/>
    <x v="37"/>
    <x v="2"/>
  </r>
  <r>
    <x v="38"/>
    <x v="37"/>
    <x v="118"/>
    <x v="360"/>
    <m/>
    <m/>
    <m/>
    <m/>
    <n v="0"/>
    <n v="0"/>
    <n v="170169"/>
    <s v="Hàng trả"/>
    <d v="2025-06-28T00:00:00"/>
    <s v="PT2506/0056"/>
    <n v="0"/>
    <n v="-170169"/>
    <n v="-170169"/>
    <n v="0"/>
    <d v="2025-06-28T00:00:00"/>
    <m/>
    <d v="2025-06-28T00:00:00"/>
    <n v="0"/>
    <m/>
    <s v=""/>
    <x v="0"/>
    <d v="2025-06-28T00:00:00"/>
    <d v="2025-06-28T00:00:00"/>
    <m/>
    <m/>
    <x v="36"/>
    <x v="37"/>
    <x v="2"/>
  </r>
  <r>
    <x v="38"/>
    <x v="37"/>
    <x v="118"/>
    <x v="360"/>
    <m/>
    <m/>
    <m/>
    <m/>
    <n v="0"/>
    <n v="0"/>
    <n v="70900"/>
    <s v="Hàng trả"/>
    <d v="2025-06-28T00:00:00"/>
    <s v="PT2506/0056"/>
    <n v="0"/>
    <n v="-70900"/>
    <n v="-70900"/>
    <n v="0"/>
    <d v="2025-06-28T00:00:00"/>
    <m/>
    <d v="2025-06-28T00:00:00"/>
    <n v="0"/>
    <m/>
    <s v=""/>
    <x v="0"/>
    <d v="2025-06-28T00:00:00"/>
    <d v="2025-06-28T00:00:00"/>
    <m/>
    <m/>
    <x v="36"/>
    <x v="37"/>
    <x v="2"/>
  </r>
  <r>
    <x v="38"/>
    <x v="37"/>
    <x v="167"/>
    <x v="361"/>
    <m/>
    <m/>
    <m/>
    <m/>
    <n v="0"/>
    <n v="0"/>
    <n v="79305"/>
    <s v="Hàng trả"/>
    <d v="2025-07-08T00:00:00"/>
    <s v="PT2507/0016"/>
    <n v="0"/>
    <n v="-79305"/>
    <n v="-79305"/>
    <n v="0"/>
    <d v="2025-07-08T00:00:00"/>
    <m/>
    <d v="2025-07-08T00:00:00"/>
    <n v="0"/>
    <m/>
    <s v=""/>
    <x v="0"/>
    <d v="2025-07-08T00:00:00"/>
    <d v="2025-07-08T00:00:00"/>
    <m/>
    <m/>
    <x v="36"/>
    <x v="37"/>
    <x v="2"/>
  </r>
  <r>
    <x v="38"/>
    <x v="37"/>
    <x v="82"/>
    <x v="362"/>
    <m/>
    <m/>
    <s v="Bán hàng Xanh Mart - S1.08 Vinhomes Ocean Park"/>
    <n v="537627"/>
    <n v="0"/>
    <n v="43010.16"/>
    <n v="580637"/>
    <s v="Bán hàng"/>
    <m/>
    <m/>
    <n v="0"/>
    <n v="580637"/>
    <n v="0"/>
    <n v="580637"/>
    <d v="2025-10-30T00:00:00"/>
    <m/>
    <d v="2025-10-30T00:00:00"/>
    <n v="0"/>
    <m/>
    <n v="41.3578140046302"/>
    <x v="2"/>
    <d v="2025-10-30T00:00:00"/>
    <d v="1899-12-30T00:00:00"/>
    <m/>
    <m/>
    <x v="36"/>
    <x v="37"/>
    <x v="2"/>
  </r>
  <r>
    <x v="38"/>
    <x v="37"/>
    <x v="100"/>
    <x v="363"/>
    <m/>
    <m/>
    <s v="Bán hàng Xanh Mart - S1.08 Vinhomes Ocean Park"/>
    <n v="367155"/>
    <n v="0"/>
    <n v="29372.400000000001"/>
    <n v="396527"/>
    <s v="Bán hàng"/>
    <m/>
    <m/>
    <n v="0"/>
    <n v="396527"/>
    <n v="0"/>
    <n v="396527"/>
    <d v="2025-11-13T00:00:00"/>
    <m/>
    <d v="2025-11-13T00:00:00"/>
    <n v="0"/>
    <m/>
    <n v="27.3578140046302"/>
    <x v="4"/>
    <d v="2025-11-13T00:00:00"/>
    <d v="1899-12-30T00:00:00"/>
    <m/>
    <m/>
    <x v="36"/>
    <x v="37"/>
    <x v="2"/>
  </r>
  <r>
    <x v="39"/>
    <x v="38"/>
    <x v="184"/>
    <x v="364"/>
    <m/>
    <m/>
    <s v="Bán hàng cho CÔNG TY CỔ PHẦN THƯƠNG MẠI NỘI THẤT PHÚC ĐẠT theo hóa đơn 00000004"/>
    <n v="1388674"/>
    <n v="0"/>
    <n v="111093.92"/>
    <n v="1499768"/>
    <s v="Bán hàng"/>
    <d v="2025-01-06T00:00:00"/>
    <s v="BC2501/0006"/>
    <n v="0"/>
    <n v="1499768"/>
    <n v="1499768"/>
    <n v="0"/>
    <d v="2025-01-02T00:00:00"/>
    <m/>
    <d v="2025-01-02T00:00:00"/>
    <n v="0"/>
    <m/>
    <s v=""/>
    <x v="0"/>
    <d v="2025-01-02T00:00:00"/>
    <d v="2025-01-06T00:00:00"/>
    <m/>
    <m/>
    <x v="37"/>
    <x v="38"/>
    <x v="4"/>
  </r>
  <r>
    <x v="39"/>
    <x v="38"/>
    <x v="185"/>
    <x v="365"/>
    <d v="2025-02-18T00:00:00"/>
    <m/>
    <s v="Bán hàng cho CÔNG TY CỔ PHẦN THƯƠNG MẠI NỘI THẤT PHÚC ĐẠT theo hóa đơn 00010653"/>
    <n v="1473200"/>
    <n v="0"/>
    <n v="117856"/>
    <n v="1591056"/>
    <s v="Bán hàng"/>
    <d v="2025-02-20T00:00:00"/>
    <s v="BC2502/0042"/>
    <n v="0"/>
    <n v="1591056"/>
    <n v="1591056"/>
    <n v="0"/>
    <d v="2025-02-18T00:00:00"/>
    <m/>
    <d v="2025-02-18T00:00:00"/>
    <n v="0"/>
    <m/>
    <s v=""/>
    <x v="0"/>
    <d v="2025-02-18T00:00:00"/>
    <d v="2025-02-20T00:00:00"/>
    <m/>
    <m/>
    <x v="37"/>
    <x v="38"/>
    <x v="4"/>
  </r>
  <r>
    <x v="39"/>
    <x v="38"/>
    <x v="52"/>
    <x v="366"/>
    <d v="2025-04-18T00:00:00"/>
    <m/>
    <s v="Bán hàng cho CÔNG TY CỔ PHẦN THƯƠNG MẠI NỘI THẤT PHÚC ĐẠT theo hóa đơn 00024651"/>
    <n v="1569853"/>
    <n v="0"/>
    <n v="125588.24"/>
    <n v="1695441"/>
    <s v="Bán hàng"/>
    <d v="2025-04-21T00:00:00"/>
    <s v="BC2504/0014"/>
    <n v="0"/>
    <n v="1695441"/>
    <n v="1695441"/>
    <n v="0"/>
    <d v="2025-04-18T00:00:00"/>
    <m/>
    <d v="2025-04-18T00:00:00"/>
    <n v="0"/>
    <m/>
    <s v=""/>
    <x v="0"/>
    <d v="2025-04-18T00:00:00"/>
    <d v="2025-04-21T00:00:00"/>
    <m/>
    <m/>
    <x v="37"/>
    <x v="38"/>
    <x v="4"/>
  </r>
  <r>
    <x v="39"/>
    <x v="38"/>
    <x v="143"/>
    <x v="367"/>
    <d v="2025-05-26T00:00:00"/>
    <m/>
    <s v="Bán hàng cho CÔNG TY CỔ PHẦN THƯƠNG MẠI NỘI THẤT PHÚC ĐẠT theo hóa đơn 00032752"/>
    <n v="1508978"/>
    <n v="0"/>
    <n v="120718.24"/>
    <n v="1629696"/>
    <s v="Bán hàng"/>
    <d v="2025-05-27T00:00:00"/>
    <s v="BC2505/0051"/>
    <n v="0"/>
    <n v="1629696"/>
    <n v="1629696"/>
    <n v="0"/>
    <d v="2025-05-26T00:00:00"/>
    <m/>
    <d v="2025-05-26T00:00:00"/>
    <n v="0"/>
    <m/>
    <s v=""/>
    <x v="0"/>
    <d v="2025-05-26T00:00:00"/>
    <d v="2025-05-27T00:00:00"/>
    <m/>
    <m/>
    <x v="37"/>
    <x v="38"/>
    <x v="4"/>
  </r>
  <r>
    <x v="39"/>
    <x v="38"/>
    <x v="186"/>
    <x v="368"/>
    <d v="2025-07-04T00:00:00"/>
    <m/>
    <s v="ĐƠN PHÚC ĐẠT 2/7"/>
    <n v="1591094"/>
    <n v="0"/>
    <n v="127287.52"/>
    <n v="1718382"/>
    <s v="Bán hàng"/>
    <m/>
    <m/>
    <n v="0"/>
    <n v="1718382"/>
    <n v="0"/>
    <n v="1718382"/>
    <d v="2025-07-04T00:00:00"/>
    <m/>
    <d v="2025-07-04T00:00:00"/>
    <n v="0"/>
    <m/>
    <n v="159.3578140046302"/>
    <x v="3"/>
    <d v="2025-07-04T00:00:00"/>
    <d v="1899-12-30T00:00:00"/>
    <m/>
    <m/>
    <x v="37"/>
    <x v="38"/>
    <x v="4"/>
  </r>
  <r>
    <x v="39"/>
    <x v="38"/>
    <x v="43"/>
    <x v="369"/>
    <d v="2025-08-26T00:00:00"/>
    <m/>
    <s v="ĐƠN PHÚC ĐẠT 22/8"/>
    <n v="1103800"/>
    <n v="0"/>
    <n v="88304"/>
    <n v="1192104"/>
    <s v="Bán hàng"/>
    <d v="2025-08-29T00:00:00"/>
    <s v="BC2508/0064"/>
    <n v="0"/>
    <n v="1192104"/>
    <n v="1192104"/>
    <n v="0"/>
    <d v="2025-08-26T00:00:00"/>
    <m/>
    <d v="2025-08-26T00:00:00"/>
    <n v="0"/>
    <m/>
    <s v=""/>
    <x v="0"/>
    <d v="2025-08-26T00:00:00"/>
    <d v="2025-08-29T00:00:00"/>
    <m/>
    <m/>
    <x v="37"/>
    <x v="38"/>
    <x v="4"/>
  </r>
  <r>
    <x v="39"/>
    <x v="38"/>
    <x v="187"/>
    <x v="370"/>
    <d v="2025-09-23T00:00:00"/>
    <m/>
    <s v="ĐƠN PHÚC ĐẠT 20/9"/>
    <n v="1066049"/>
    <n v="0"/>
    <n v="85283.92"/>
    <n v="1151333"/>
    <s v="Bán hàng"/>
    <d v="2025-09-29T00:00:00"/>
    <s v="BC2509/0066"/>
    <n v="0"/>
    <n v="1151333"/>
    <n v="1151333"/>
    <n v="0"/>
    <d v="2025-09-23T00:00:00"/>
    <m/>
    <d v="2025-09-23T00:00:00"/>
    <n v="0"/>
    <m/>
    <s v=""/>
    <x v="0"/>
    <d v="2025-09-23T00:00:00"/>
    <d v="2025-09-29T00:00:00"/>
    <m/>
    <m/>
    <x v="37"/>
    <x v="38"/>
    <x v="4"/>
  </r>
  <r>
    <x v="39"/>
    <x v="38"/>
    <x v="188"/>
    <x v="371"/>
    <m/>
    <s v="00067016"/>
    <s v="Bán hàng cho CÔNG TY CỔ PHẦN THƯƠNG MẠI NỘI THẤT PHÚC ĐẠT theo hóa đơn 00067016"/>
    <n v="955327"/>
    <n v="0"/>
    <n v="76426.16"/>
    <n v="1031753"/>
    <s v="Bán hàng"/>
    <d v="2025-10-13T00:00:00"/>
    <s v="BC2510/0009"/>
    <n v="0"/>
    <n v="1031753"/>
    <n v="1031753"/>
    <n v="0"/>
    <d v="2025-10-11T00:00:00"/>
    <m/>
    <d v="2025-10-11T00:00:00"/>
    <n v="0"/>
    <m/>
    <s v=""/>
    <x v="0"/>
    <d v="2025-10-11T00:00:00"/>
    <d v="2025-10-13T00:00:00"/>
    <m/>
    <m/>
    <x v="37"/>
    <x v="38"/>
    <x v="4"/>
  </r>
  <r>
    <x v="39"/>
    <x v="38"/>
    <x v="107"/>
    <x v="372"/>
    <m/>
    <s v="00072378"/>
    <s v="Bán hàng cho CÔNG TY CỔ PHẦN THƯƠNG MẠI NỘI THẤT PHÚC ĐẠT theo hóa đơn 00072378"/>
    <n v="874258"/>
    <n v="0"/>
    <n v="69940.639999999999"/>
    <n v="944199"/>
    <s v="Bán hàng"/>
    <d v="2025-11-05T00:00:00"/>
    <s v="BC2511/0012"/>
    <n v="0"/>
    <n v="944199"/>
    <n v="944199"/>
    <n v="0"/>
    <d v="2025-10-31T00:00:00"/>
    <m/>
    <d v="2025-10-31T00:00:00"/>
    <n v="0"/>
    <m/>
    <s v=""/>
    <x v="0"/>
    <d v="2025-10-31T00:00:00"/>
    <d v="2025-11-05T00:00:00"/>
    <m/>
    <m/>
    <x v="37"/>
    <x v="38"/>
    <x v="4"/>
  </r>
  <r>
    <x v="39"/>
    <x v="38"/>
    <x v="69"/>
    <x v="373"/>
    <m/>
    <s v="00076845"/>
    <s v="ĐƠN PHÚC ĐẠT 17/11"/>
    <n v="827920"/>
    <n v="0"/>
    <n v="66234"/>
    <n v="894154"/>
    <s v="Bán hàng"/>
    <d v="2025-11-24T00:00:00"/>
    <m/>
    <n v="0"/>
    <n v="894154"/>
    <n v="894154"/>
    <n v="0"/>
    <d v="2025-11-18T00:00:00"/>
    <m/>
    <d v="2025-11-18T00:00:00"/>
    <n v="0"/>
    <m/>
    <s v=""/>
    <x v="0"/>
    <d v="2025-11-18T00:00:00"/>
    <d v="2025-11-24T00:00:00"/>
    <m/>
    <m/>
    <x v="37"/>
    <x v="38"/>
    <x v="4"/>
  </r>
  <r>
    <x v="40"/>
    <x v="39"/>
    <x v="1"/>
    <x v="374"/>
    <m/>
    <m/>
    <s v="ĐƠN KHÁCH LẼ , THANH TOÁN SAU KHI NHẬN HÀNG , CK 5% , SĐT: 0964.866.403"/>
    <n v="2402919"/>
    <n v="120146"/>
    <n v="182621.84"/>
    <n v="2465395"/>
    <s v="Bán hàng"/>
    <d v="2025-04-05T00:00:00"/>
    <s v="PT2504/0027"/>
    <n v="0"/>
    <n v="2465395"/>
    <n v="2465395"/>
    <n v="0"/>
    <d v="2025-02-21T00:00:00"/>
    <m/>
    <d v="2025-02-21T00:00:00"/>
    <n v="0"/>
    <m/>
    <s v=""/>
    <x v="0"/>
    <d v="2025-02-21T00:00:00"/>
    <d v="2025-04-05T00:00:00"/>
    <m/>
    <m/>
    <x v="38"/>
    <x v="39"/>
    <x v="0"/>
  </r>
  <r>
    <x v="40"/>
    <x v="39"/>
    <x v="3"/>
    <x v="375"/>
    <m/>
    <m/>
    <s v="ĐƠN KHÁCH LẼ , THANH TOÁN SAU KHI NHẬN HÀNG, STK NGƯỜI NHẬN : 103604888897 EM XUYẾN NGÂN HÀNG VIETIN BANK , CK 5% , SĐT: 0964.866.403"/>
    <n v="2067005"/>
    <n v="103350"/>
    <n v="157092.4"/>
    <n v="2120747"/>
    <s v="Bán hàng"/>
    <d v="2025-04-13T00:00:00"/>
    <s v="PT2504/0047"/>
    <n v="0"/>
    <n v="2120747"/>
    <n v="2120747"/>
    <n v="0"/>
    <d v="2025-04-11T00:00:00"/>
    <m/>
    <d v="2025-04-11T00:00:00"/>
    <n v="0"/>
    <m/>
    <s v=""/>
    <x v="0"/>
    <d v="2025-04-11T00:00:00"/>
    <d v="2025-04-13T00:00:00"/>
    <m/>
    <m/>
    <x v="38"/>
    <x v="39"/>
    <x v="0"/>
  </r>
  <r>
    <x v="40"/>
    <x v="39"/>
    <x v="63"/>
    <x v="376"/>
    <m/>
    <m/>
    <s v="ĐƠN KHÁCH LẼ , THANH TOÁN SAU KHI NHẬN HÀNG, STK NGƯỜI NHẬN : 103604888897 EM XUYẾN NGÂN HÀNG VIETIN BANK , CK 5% , SĐT: 0964.866.403"/>
    <n v="2770075"/>
    <n v="138504"/>
    <n v="210525.68"/>
    <n v="2842097"/>
    <s v="Bán hàng"/>
    <d v="2025-07-30T00:00:00"/>
    <s v="PT2507/0058"/>
    <n v="0"/>
    <n v="2842097"/>
    <n v="2842097"/>
    <n v="0"/>
    <d v="2025-07-03T00:00:00"/>
    <m/>
    <d v="2025-07-03T00:00:00"/>
    <n v="0"/>
    <m/>
    <s v=""/>
    <x v="0"/>
    <d v="2025-07-03T00:00:00"/>
    <d v="2025-07-30T00:00:00"/>
    <m/>
    <m/>
    <x v="38"/>
    <x v="39"/>
    <x v="0"/>
  </r>
  <r>
    <x v="40"/>
    <x v="39"/>
    <x v="65"/>
    <x v="377"/>
    <m/>
    <m/>
    <s v="ĐƠN KHÁCH LẼ , THANH TOÁN SAU KHI NHẬN HÀNG, STK NGƯỜI NHẬN : 103604888897 EM XUYẾN NGÂN HÀNG VIETIN BANK , CK 5% , SĐT: 0964.866.403"/>
    <n v="2023910"/>
    <n v="101196"/>
    <n v="153817.12"/>
    <n v="2076531"/>
    <s v="Bán hàng"/>
    <d v="2025-08-14T00:00:00"/>
    <s v="PT/C6-0026"/>
    <n v="0"/>
    <n v="2076531"/>
    <n v="2076531"/>
    <n v="0"/>
    <d v="2025-08-01T00:00:00"/>
    <m/>
    <d v="2025-08-01T00:00:00"/>
    <n v="0"/>
    <m/>
    <s v=""/>
    <x v="0"/>
    <d v="2025-08-01T00:00:00"/>
    <d v="2025-08-14T00:00:00"/>
    <m/>
    <m/>
    <x v="38"/>
    <x v="39"/>
    <x v="0"/>
  </r>
  <r>
    <x v="40"/>
    <x v="39"/>
    <x v="156"/>
    <x v="378"/>
    <m/>
    <m/>
    <s v="ĐƠN KHÁCH LẼ , THANH TOÁN SAU KHI NHẬN HÀNG, STK NGƯỜI NHẬN : 103604888897 EM XUYẾN NGÂN HÀNG VIETIN BANK , CK 5% , SĐT: 0964.866.403"/>
    <n v="3501644"/>
    <n v="175082"/>
    <n v="266124.96000000002"/>
    <n v="3592687"/>
    <s v="Bán hàng"/>
    <d v="2025-10-20T00:00:00"/>
    <s v="BC2210-0029"/>
    <n v="0"/>
    <n v="3592687"/>
    <n v="3592687"/>
    <n v="0"/>
    <d v="2025-08-25T00:00:00"/>
    <m/>
    <d v="2025-08-25T00:00:00"/>
    <n v="0"/>
    <m/>
    <s v=""/>
    <x v="0"/>
    <d v="2025-08-25T00:00:00"/>
    <d v="2025-10-20T00:00:00"/>
    <m/>
    <m/>
    <x v="38"/>
    <x v="39"/>
    <x v="0"/>
  </r>
  <r>
    <x v="40"/>
    <x v="39"/>
    <x v="189"/>
    <x v="379"/>
    <m/>
    <m/>
    <s v="ĐÃ KIỂM TRA - HÀNG TRẢ - Chumi Mart - KL00174"/>
    <m/>
    <m/>
    <n v="0"/>
    <n v="379695"/>
    <s v="Hàng trả"/>
    <d v="2025-10-20T00:00:00"/>
    <s v="BC2210-0029"/>
    <n v="0"/>
    <n v="-379695"/>
    <n v="-379695"/>
    <n v="0"/>
    <d v="2025-10-20T00:00:00"/>
    <m/>
    <d v="2025-10-20T00:00:00"/>
    <n v="0"/>
    <m/>
    <s v=""/>
    <x v="0"/>
    <d v="2025-10-20T00:00:00"/>
    <d v="2025-10-20T00:00:00"/>
    <m/>
    <m/>
    <x v="38"/>
    <x v="39"/>
    <x v="0"/>
  </r>
  <r>
    <x v="40"/>
    <x v="39"/>
    <x v="113"/>
    <x v="380"/>
    <m/>
    <m/>
    <s v="ĐƠN KHÁCH LẼ , THANH TOÁN SAU KHI NHẬN HÀNG, STK NGƯỜI NHẬN : 103604888897 EM XUYẾN NGÂN HÀNG VIETIN BANK , CK 5% , SĐT: 0964.866.403"/>
    <n v="2579200"/>
    <n v="128960"/>
    <n v="196019.20000000001"/>
    <n v="2646259"/>
    <s v="Bán hàng"/>
    <d v="2025-10-20T00:00:00"/>
    <s v="BC2210-0030"/>
    <n v="0"/>
    <n v="2646259"/>
    <n v="2646259"/>
    <n v="0"/>
    <d v="2025-10-18T00:00:00"/>
    <m/>
    <d v="2025-10-18T00:00:00"/>
    <n v="0"/>
    <m/>
    <s v=""/>
    <x v="0"/>
    <d v="2025-10-18T00:00:00"/>
    <d v="2025-10-20T00:00:00"/>
    <m/>
    <m/>
    <x v="38"/>
    <x v="39"/>
    <x v="0"/>
  </r>
  <r>
    <x v="41"/>
    <x v="40"/>
    <x v="125"/>
    <x v="381"/>
    <m/>
    <m/>
    <s v="ĐƠN KHÁCH LẼ Eco xanh Số 81, Đường Nguyễn Hoàng Tôn, Tây Hồ , THANH TOÁN CUỐI THÁNG"/>
    <n v="891001"/>
    <n v="0"/>
    <n v="71280.08"/>
    <n v="962281"/>
    <s v="Bán hàng"/>
    <d v="2025-12-08T00:00:00"/>
    <m/>
    <n v="0"/>
    <n v="962281"/>
    <n v="962281"/>
    <n v="0"/>
    <d v="2025-03-13T00:00:00"/>
    <m/>
    <d v="2025-03-13T00:00:00"/>
    <n v="0"/>
    <m/>
    <s v=""/>
    <x v="0"/>
    <d v="2025-03-13T00:00:00"/>
    <d v="2025-12-08T00:00:00"/>
    <s v="MT12"/>
    <m/>
    <x v="39"/>
    <x v="40"/>
    <x v="2"/>
  </r>
  <r>
    <x v="41"/>
    <x v="40"/>
    <x v="58"/>
    <x v="382"/>
    <m/>
    <m/>
    <s v="ĐƠN KHÁCH LẼ Eco xanh Số 81, Đường Nguyễn Hoàng Tôn, Tây Hồ , THANH TOÁN CUỐI THÁNG"/>
    <n v="1000104"/>
    <n v="0"/>
    <n v="80008.320000000007"/>
    <n v="1080112"/>
    <s v="Bán hàng"/>
    <d v="2025-12-08T00:00:00"/>
    <m/>
    <n v="0"/>
    <n v="1080112"/>
    <n v="1080112"/>
    <n v="0"/>
    <d v="2025-08-06T00:00:00"/>
    <m/>
    <d v="2025-08-06T00:00:00"/>
    <n v="0"/>
    <m/>
    <s v=""/>
    <x v="0"/>
    <d v="2025-08-06T00:00:00"/>
    <d v="2025-12-08T00:00:00"/>
    <s v="MT12"/>
    <m/>
    <x v="39"/>
    <x v="40"/>
    <x v="2"/>
  </r>
  <r>
    <x v="42"/>
    <x v="41"/>
    <x v="17"/>
    <x v="383"/>
    <m/>
    <m/>
    <s v="ĐƠN KHÁCH LẼ , ĐƠN THỨ 27 GỐI ĐẦU, THANH TOÁN ĐƠN 26 , SĐT:  0982164624"/>
    <n v="3851510"/>
    <n v="0"/>
    <n v="308120.8"/>
    <n v="4159631"/>
    <s v="Bán hàng"/>
    <d v="2025-07-31T00:00:00"/>
    <s v="PT2507/0060"/>
    <n v="0"/>
    <n v="4159631"/>
    <n v="4159631"/>
    <n v="0"/>
    <d v="2025-01-15T00:00:00"/>
    <m/>
    <d v="2025-01-15T00:00:00"/>
    <n v="0"/>
    <m/>
    <s v=""/>
    <x v="0"/>
    <d v="2025-01-15T00:00:00"/>
    <d v="2025-07-31T00:00:00"/>
    <m/>
    <m/>
    <x v="40"/>
    <x v="41"/>
    <x v="2"/>
  </r>
  <r>
    <x v="42"/>
    <x v="41"/>
    <x v="190"/>
    <x v="384"/>
    <m/>
    <m/>
    <s v="ĐƠN KHÁCH LẼ , ĐƠN THỨ 28 GỐI ĐẦU, THANH TOÁN ĐƠN 27 , SĐT:  0982164624"/>
    <n v="2095800"/>
    <n v="0"/>
    <n v="167664"/>
    <n v="2263464"/>
    <s v="Bán hàng"/>
    <d v="2025-02-14T00:00:00"/>
    <s v="PT2502/0037"/>
    <n v="0"/>
    <n v="2263464"/>
    <n v="2263464"/>
    <n v="0"/>
    <d v="2025-02-10T00:00:00"/>
    <m/>
    <d v="2025-02-10T00:00:00"/>
    <n v="0"/>
    <m/>
    <s v=""/>
    <x v="0"/>
    <d v="2025-02-10T00:00:00"/>
    <d v="2025-02-14T00:00:00"/>
    <m/>
    <m/>
    <x v="40"/>
    <x v="41"/>
    <x v="2"/>
  </r>
  <r>
    <x v="42"/>
    <x v="41"/>
    <x v="191"/>
    <x v="385"/>
    <m/>
    <m/>
    <s v="ĐƠN KHÁCH LẼ , ĐƠN THỨ 29 GỐI ĐẦU, THANH TOÁN ĐƠN 28 , SĐT:  0982164624"/>
    <n v="896040"/>
    <n v="0"/>
    <n v="71683.199999999997"/>
    <n v="967723"/>
    <s v="Bán hàng"/>
    <d v="2025-03-29T00:00:00"/>
    <s v="PT2503/0078"/>
    <n v="0"/>
    <n v="967723"/>
    <n v="967723"/>
    <n v="0"/>
    <d v="2025-03-27T00:00:00"/>
    <m/>
    <d v="2025-03-27T00:00:00"/>
    <n v="0"/>
    <m/>
    <s v=""/>
    <x v="0"/>
    <d v="2025-03-27T00:00:00"/>
    <d v="2025-03-29T00:00:00"/>
    <m/>
    <m/>
    <x v="40"/>
    <x v="41"/>
    <x v="2"/>
  </r>
  <r>
    <x v="42"/>
    <x v="41"/>
    <x v="192"/>
    <x v="386"/>
    <m/>
    <m/>
    <s v="ĐƠN KHÁCH LẼ , ĐƠN THỨ 30 GỐI ĐẦU, THANH TOÁN ĐƠN 29 , SĐT:  0982164624"/>
    <n v="1707427"/>
    <n v="0"/>
    <n v="136594.16"/>
    <n v="1844021"/>
    <s v="Bán hàng"/>
    <d v="2025-05-23T00:00:00"/>
    <s v="PT2505/0051"/>
    <n v="0"/>
    <n v="1844021"/>
    <n v="1844021"/>
    <n v="0"/>
    <d v="2025-05-21T00:00:00"/>
    <m/>
    <d v="2025-05-21T00:00:00"/>
    <n v="0"/>
    <m/>
    <s v=""/>
    <x v="0"/>
    <d v="2025-05-21T00:00:00"/>
    <d v="2025-05-23T00:00:00"/>
    <m/>
    <m/>
    <x v="40"/>
    <x v="41"/>
    <x v="2"/>
  </r>
  <r>
    <x v="42"/>
    <x v="41"/>
    <x v="94"/>
    <x v="387"/>
    <m/>
    <m/>
    <s v="ĐƠN KHÁCH LẼ , ĐƠN THỨ 31 GỐI ĐẦU, THANH TOÁN ĐƠN 30 , SĐT:  0982164624"/>
    <n v="1035402"/>
    <n v="0"/>
    <n v="82832.160000000003"/>
    <n v="1118234"/>
    <s v="Bán hàng"/>
    <d v="2025-08-21T00:00:00"/>
    <s v="PT/C6-0057"/>
    <n v="0"/>
    <n v="1118234"/>
    <n v="1118234"/>
    <n v="0"/>
    <d v="2025-07-28T00:00:00"/>
    <m/>
    <d v="2025-07-28T00:00:00"/>
    <n v="0"/>
    <m/>
    <s v=""/>
    <x v="0"/>
    <d v="2025-07-28T00:00:00"/>
    <d v="2025-08-21T00:00:00"/>
    <m/>
    <m/>
    <x v="40"/>
    <x v="41"/>
    <x v="2"/>
  </r>
  <r>
    <x v="42"/>
    <x v="41"/>
    <x v="193"/>
    <x v="388"/>
    <m/>
    <m/>
    <s v="ĐƠN KHÁCH LẼ , ĐƠN THỨ 32 GỐI ĐẦU, THANH TOÁN ĐƠN 31 , SĐT:  0982164624"/>
    <n v="1084175"/>
    <n v="0"/>
    <n v="86734"/>
    <n v="1170909"/>
    <s v="Bán hàng"/>
    <d v="2025-10-30T00:00:00"/>
    <s v="BC2210-0052"/>
    <n v="0"/>
    <n v="1170909"/>
    <n v="1170909"/>
    <n v="0"/>
    <d v="2025-08-15T00:00:00"/>
    <m/>
    <d v="2025-08-15T00:00:00"/>
    <n v="0"/>
    <m/>
    <s v=""/>
    <x v="0"/>
    <d v="2025-08-15T00:00:00"/>
    <d v="2025-10-30T00:00:00"/>
    <m/>
    <m/>
    <x v="40"/>
    <x v="41"/>
    <x v="2"/>
  </r>
  <r>
    <x v="42"/>
    <x v="41"/>
    <x v="194"/>
    <x v="389"/>
    <m/>
    <m/>
    <s v="Bán hàng Hộ kinh doanh Phúc Hậu (chị Liên sđt 0982164624)"/>
    <n v="1289600"/>
    <n v="0"/>
    <n v="103168"/>
    <n v="1392768"/>
    <s v="Bán hàng"/>
    <d v="2025-09-30T00:00:00"/>
    <s v="PT/C6-0101"/>
    <n v="0"/>
    <n v="1392768"/>
    <n v="1392768"/>
    <n v="0"/>
    <d v="2025-08-30T00:00:00"/>
    <m/>
    <d v="2025-08-30T00:00:00"/>
    <n v="0"/>
    <m/>
    <s v=""/>
    <x v="0"/>
    <d v="2025-08-30T00:00:00"/>
    <d v="2025-09-30T00:00:00"/>
    <m/>
    <m/>
    <x v="40"/>
    <x v="41"/>
    <x v="2"/>
  </r>
  <r>
    <x v="42"/>
    <x v="41"/>
    <x v="195"/>
    <x v="390"/>
    <m/>
    <m/>
    <s v="Bán hàng Hộ kinh doanh Phúc Hậu (chị Liên sđt 0982164624)"/>
    <n v="775583"/>
    <n v="0"/>
    <n v="62046.64"/>
    <n v="837630"/>
    <s v="Bán hàng"/>
    <d v="2025-09-30T00:00:00"/>
    <s v="PT/C6-0100"/>
    <n v="0"/>
    <n v="837630"/>
    <n v="837630"/>
    <n v="0"/>
    <d v="2025-09-20T00:00:00"/>
    <m/>
    <d v="2025-09-20T00:00:00"/>
    <n v="0"/>
    <m/>
    <s v=""/>
    <x v="0"/>
    <d v="2025-09-20T00:00:00"/>
    <d v="2025-09-30T00:00:00"/>
    <m/>
    <m/>
    <x v="40"/>
    <x v="41"/>
    <x v="2"/>
  </r>
  <r>
    <x v="42"/>
    <x v="41"/>
    <x v="195"/>
    <x v="390"/>
    <m/>
    <m/>
    <s v="Bán hàng Hộ kinh doanh Phúc Hậu (chị Liên sđt 0982164624)"/>
    <n v="775583"/>
    <n v="0"/>
    <n v="62046.64"/>
    <n v="837630"/>
    <s v="Bán hàng"/>
    <d v="2025-09-30T00:00:00"/>
    <s v="PT/C6-0100"/>
    <n v="0"/>
    <n v="837630"/>
    <n v="837630"/>
    <n v="0"/>
    <d v="2025-09-20T00:00:00"/>
    <m/>
    <d v="2025-09-20T00:00:00"/>
    <n v="0"/>
    <m/>
    <s v=""/>
    <x v="0"/>
    <d v="2025-09-20T00:00:00"/>
    <d v="2025-09-30T00:00:00"/>
    <m/>
    <m/>
    <x v="40"/>
    <x v="41"/>
    <x v="2"/>
  </r>
  <r>
    <x v="43"/>
    <x v="42"/>
    <x v="17"/>
    <x v="391"/>
    <m/>
    <m/>
    <s v="ĐƠN KHÁCH LẼ , ĐƠN THỨ 35 GỐI ĐẦU, THANH TOÁN ĐƠN 34, SĐT : 0982164624"/>
    <n v="4747550"/>
    <n v="0"/>
    <n v="379804"/>
    <n v="5127354"/>
    <s v="Bán hàng"/>
    <d v="2025-02-10T00:00:00"/>
    <s v="PT2502/0028"/>
    <n v="0"/>
    <n v="5127354"/>
    <n v="5127354"/>
    <n v="0"/>
    <d v="2025-01-15T00:00:00"/>
    <m/>
    <d v="2025-01-15T00:00:00"/>
    <n v="0"/>
    <m/>
    <s v=""/>
    <x v="0"/>
    <d v="2025-01-15T00:00:00"/>
    <d v="2025-02-10T00:00:00"/>
    <m/>
    <m/>
    <x v="40"/>
    <x v="41"/>
    <x v="2"/>
  </r>
  <r>
    <x v="43"/>
    <x v="42"/>
    <x v="19"/>
    <x v="392"/>
    <m/>
    <m/>
    <s v="ĐƠN KHÁCH LẼ , ĐƠN THỨ 35 GỐI ĐẦU, THANH TOÁN ĐƠN 34, SĐT : 0982164624"/>
    <n v="2095800"/>
    <n v="0"/>
    <n v="167664"/>
    <n v="2263464"/>
    <s v="Bán hàng"/>
    <d v="2025-03-24T00:00:00"/>
    <s v="PT2503/0067"/>
    <n v="0"/>
    <n v="2263464"/>
    <n v="2263464"/>
    <n v="0"/>
    <d v="2025-02-06T00:00:00"/>
    <m/>
    <d v="2025-02-06T00:00:00"/>
    <n v="0"/>
    <m/>
    <s v=""/>
    <x v="0"/>
    <d v="2025-02-06T00:00:00"/>
    <d v="2025-03-24T00:00:00"/>
    <m/>
    <m/>
    <x v="40"/>
    <x v="41"/>
    <x v="2"/>
  </r>
  <r>
    <x v="43"/>
    <x v="42"/>
    <x v="71"/>
    <x v="393"/>
    <m/>
    <m/>
    <s v="ĐƠN KHÁCH LẼ , ĐƠN THỨ 35 GỐI ĐẦU, THANH TOÁN ĐƠN 34, SĐT : 0982164624"/>
    <n v="1755710"/>
    <n v="0"/>
    <n v="140456.80000000002"/>
    <n v="1896167"/>
    <s v="Bán hàng"/>
    <d v="2025-04-28T00:00:00"/>
    <s v="PT2504/0084"/>
    <n v="0"/>
    <n v="1896167"/>
    <n v="1896167"/>
    <n v="0"/>
    <d v="2025-03-18T00:00:00"/>
    <m/>
    <d v="2025-03-18T00:00:00"/>
    <n v="0"/>
    <m/>
    <s v=""/>
    <x v="0"/>
    <d v="2025-03-18T00:00:00"/>
    <d v="2025-04-28T00:00:00"/>
    <m/>
    <m/>
    <x v="40"/>
    <x v="41"/>
    <x v="2"/>
  </r>
  <r>
    <x v="43"/>
    <x v="42"/>
    <x v="30"/>
    <x v="394"/>
    <m/>
    <m/>
    <s v="ĐƠN KHÁCH LẼ , ĐƠN THỨ 35 GỐI ĐẦU, THANH TOÁN ĐƠN 34, SĐT : 0982164624"/>
    <n v="684486"/>
    <n v="0"/>
    <n v="54758.880000000005"/>
    <n v="739245"/>
    <s v="Bán hàng"/>
    <d v="2025-05-23T00:00:00"/>
    <s v="PT2505/0054"/>
    <n v="0"/>
    <n v="739245"/>
    <n v="739245"/>
    <n v="0"/>
    <d v="2025-04-25T00:00:00"/>
    <m/>
    <d v="2025-04-25T00:00:00"/>
    <n v="0"/>
    <m/>
    <s v=""/>
    <x v="0"/>
    <d v="2025-04-25T00:00:00"/>
    <d v="2025-05-23T00:00:00"/>
    <m/>
    <m/>
    <x v="40"/>
    <x v="41"/>
    <x v="2"/>
  </r>
  <r>
    <x v="43"/>
    <x v="42"/>
    <x v="192"/>
    <x v="395"/>
    <m/>
    <m/>
    <s v="ĐƠN KHÁCH LẼ , ĐƠN THỨ 35 GỐI ĐẦU, THANH TOÁN ĐƠN 34, SĐT : 0982164624"/>
    <n v="1818485"/>
    <n v="0"/>
    <n v="145478.80000000002"/>
    <n v="1963964"/>
    <s v="Bán hàng"/>
    <d v="2025-07-04T00:00:00"/>
    <s v="PT2507/0003"/>
    <n v="0"/>
    <n v="1963964"/>
    <n v="1963964"/>
    <n v="0"/>
    <d v="2025-05-21T00:00:00"/>
    <m/>
    <d v="2025-05-21T00:00:00"/>
    <n v="0"/>
    <m/>
    <s v=""/>
    <x v="0"/>
    <d v="2025-05-21T00:00:00"/>
    <d v="2025-07-04T00:00:00"/>
    <m/>
    <m/>
    <x v="40"/>
    <x v="41"/>
    <x v="2"/>
  </r>
  <r>
    <x v="43"/>
    <x v="42"/>
    <x v="179"/>
    <x v="396"/>
    <m/>
    <m/>
    <s v="ĐƠN KHÁCH LẼ , ĐƠN THỨ 35 GỐI ĐẦU, THANH TOÁN ĐƠN 34, SĐT : 0982164624"/>
    <n v="1818485"/>
    <n v="0"/>
    <n v="145478.80000000002"/>
    <n v="1963964"/>
    <s v="Bán hàng"/>
    <d v="2025-07-31T00:00:00"/>
    <s v="PT2507/0059"/>
    <n v="0"/>
    <n v="1963964"/>
    <n v="1963964"/>
    <n v="0"/>
    <d v="2025-07-02T00:00:00"/>
    <m/>
    <d v="2025-07-02T00:00:00"/>
    <n v="0"/>
    <m/>
    <s v=""/>
    <x v="0"/>
    <d v="2025-07-02T00:00:00"/>
    <d v="2025-07-31T00:00:00"/>
    <m/>
    <m/>
    <x v="40"/>
    <x v="41"/>
    <x v="2"/>
  </r>
  <r>
    <x v="43"/>
    <x v="42"/>
    <x v="94"/>
    <x v="397"/>
    <m/>
    <m/>
    <s v="ĐƠN KHÁCH LẼ , ĐƠN THỨ 35 GỐI ĐẦU, THANH TOÁN ĐƠN 34, SĐT : 0982164624"/>
    <n v="1477735"/>
    <n v="0"/>
    <n v="118218.8"/>
    <n v="1595954"/>
    <s v="Bán hàng"/>
    <d v="2025-08-23T00:00:00"/>
    <s v="PT/C6-0038"/>
    <n v="0"/>
    <n v="1595954"/>
    <n v="1595954"/>
    <n v="0"/>
    <d v="2025-07-28T00:00:00"/>
    <m/>
    <d v="2025-07-28T00:00:00"/>
    <n v="0"/>
    <m/>
    <s v=""/>
    <x v="0"/>
    <d v="2025-07-28T00:00:00"/>
    <d v="2025-08-23T00:00:00"/>
    <m/>
    <m/>
    <x v="40"/>
    <x v="41"/>
    <x v="2"/>
  </r>
  <r>
    <x v="43"/>
    <x v="42"/>
    <x v="66"/>
    <x v="398"/>
    <d v="2025-08-22T00:00:00"/>
    <s v="00054120"/>
    <s v="ĐƠN KHÁCH LẼ , ĐƠN THỨ 35 GỐI ĐẦU, THANH TOÁN ĐƠN 34, SĐT : 0982164624"/>
    <n v="1818485"/>
    <n v="0"/>
    <n v="145478.80000000002"/>
    <n v="1963964"/>
    <s v="Bán hàng"/>
    <d v="2025-09-06T00:00:00"/>
    <s v="PT/C6-0059"/>
    <n v="0"/>
    <n v="1963964"/>
    <n v="1963964"/>
    <n v="0"/>
    <d v="2025-08-22T00:00:00"/>
    <m/>
    <d v="2025-08-22T00:00:00"/>
    <n v="0"/>
    <m/>
    <s v=""/>
    <x v="0"/>
    <d v="2025-08-22T00:00:00"/>
    <d v="2025-09-06T00:00:00"/>
    <m/>
    <m/>
    <x v="40"/>
    <x v="41"/>
    <x v="2"/>
  </r>
  <r>
    <x v="43"/>
    <x v="42"/>
    <x v="194"/>
    <x v="399"/>
    <d v="2025-08-30T00:00:00"/>
    <s v="00056334"/>
    <s v="ĐƠN KHÁCH LẼ , ĐƠN THỨ 35 GỐI ĐẦU, THANH TOÁN ĐƠN 34, SĐT : 0982164624"/>
    <n v="3484355"/>
    <n v="0"/>
    <n v="278748.40000000002"/>
    <n v="3763103"/>
    <s v="Bán hàng"/>
    <d v="2025-10-24T00:00:00"/>
    <s v="BC2210-0035"/>
    <n v="0"/>
    <n v="3763103"/>
    <n v="3763103"/>
    <n v="0"/>
    <d v="2025-08-30T00:00:00"/>
    <m/>
    <d v="2025-08-30T00:00:00"/>
    <n v="0"/>
    <m/>
    <s v=""/>
    <x v="0"/>
    <d v="2025-08-30T00:00:00"/>
    <d v="2025-10-24T00:00:00"/>
    <m/>
    <m/>
    <x v="40"/>
    <x v="41"/>
    <x v="2"/>
  </r>
  <r>
    <x v="43"/>
    <x v="42"/>
    <x v="181"/>
    <x v="400"/>
    <d v="2025-10-14T00:00:00"/>
    <n v="67169"/>
    <s v="Bán hàng cho HỘ KINH DOANH PHÚC HẬU theo hóa đơn 00067169"/>
    <n v="1818485"/>
    <n v="0"/>
    <n v="145478.80000000002"/>
    <n v="1963964"/>
    <s v="Bán hàng"/>
    <d v="2025-11-14T00:00:00"/>
    <s v="BC2211-0071"/>
    <n v="0"/>
    <n v="1963964"/>
    <n v="1963964"/>
    <n v="0"/>
    <d v="2025-10-14T00:00:00"/>
    <m/>
    <d v="2025-10-14T00:00:00"/>
    <n v="0"/>
    <m/>
    <s v=""/>
    <x v="0"/>
    <d v="2025-10-14T00:00:00"/>
    <d v="2025-11-14T00:00:00"/>
    <m/>
    <m/>
    <x v="40"/>
    <x v="41"/>
    <x v="2"/>
  </r>
  <r>
    <x v="43"/>
    <x v="42"/>
    <x v="61"/>
    <x v="401"/>
    <m/>
    <m/>
    <s v="Hàng trả"/>
    <m/>
    <n v="0"/>
    <n v="0"/>
    <n v="319190"/>
    <s v="Hàng trả"/>
    <d v="2025-02-10T00:00:00"/>
    <s v="PT2502/0028"/>
    <n v="0"/>
    <n v="-319190"/>
    <n v="-319190"/>
    <n v="0"/>
    <d v="2025-01-18T00:00:00"/>
    <m/>
    <d v="2025-01-18T00:00:00"/>
    <n v="0"/>
    <m/>
    <s v=""/>
    <x v="0"/>
    <d v="2025-01-18T00:00:00"/>
    <d v="2025-02-10T00:00:00"/>
    <m/>
    <m/>
    <x v="40"/>
    <x v="41"/>
    <x v="2"/>
  </r>
  <r>
    <x v="43"/>
    <x v="42"/>
    <x v="196"/>
    <x v="402"/>
    <m/>
    <m/>
    <s v="Hàng trả"/>
    <m/>
    <n v="0"/>
    <n v="0"/>
    <n v="199248"/>
    <s v="Hàng trả"/>
    <d v="2025-02-10T00:00:00"/>
    <s v="PT2502/0028"/>
    <n v="0"/>
    <n v="-199248"/>
    <n v="-199248"/>
    <n v="0"/>
    <d v="2025-02-08T00:00:00"/>
    <m/>
    <d v="2025-02-08T00:00:00"/>
    <n v="0"/>
    <m/>
    <s v=""/>
    <x v="0"/>
    <d v="2025-02-08T00:00:00"/>
    <d v="2025-02-10T00:00:00"/>
    <m/>
    <m/>
    <x v="40"/>
    <x v="41"/>
    <x v="2"/>
  </r>
  <r>
    <x v="43"/>
    <x v="42"/>
    <x v="197"/>
    <x v="403"/>
    <m/>
    <m/>
    <s v="Hàng trả"/>
    <m/>
    <n v="0"/>
    <n v="0"/>
    <n v="241895"/>
    <s v="Hàng trả"/>
    <d v="2025-04-28T00:00:00"/>
    <s v="PT2504/0084"/>
    <n v="0"/>
    <n v="-241895"/>
    <n v="-241895"/>
    <n v="0"/>
    <d v="2025-04-28T00:00:00"/>
    <m/>
    <d v="2025-04-28T00:00:00"/>
    <n v="0"/>
    <m/>
    <s v=""/>
    <x v="0"/>
    <d v="2025-04-28T00:00:00"/>
    <d v="2025-04-28T00:00:00"/>
    <m/>
    <m/>
    <x v="40"/>
    <x v="41"/>
    <x v="2"/>
  </r>
  <r>
    <x v="43"/>
    <x v="42"/>
    <x v="198"/>
    <x v="404"/>
    <m/>
    <m/>
    <s v="Hàng trả"/>
    <m/>
    <n v="0"/>
    <n v="0"/>
    <n v="239885"/>
    <s v="Hàng trả"/>
    <d v="2025-07-31T00:00:00"/>
    <s v="PT2507/0059"/>
    <n v="0"/>
    <n v="-239885"/>
    <n v="-239885"/>
    <n v="0"/>
    <d v="2025-07-30T00:00:00"/>
    <m/>
    <d v="2025-07-30T00:00:00"/>
    <n v="0"/>
    <m/>
    <s v=""/>
    <x v="0"/>
    <d v="2025-07-30T00:00:00"/>
    <d v="2025-07-31T00:00:00"/>
    <m/>
    <m/>
    <x v="40"/>
    <x v="41"/>
    <x v="2"/>
  </r>
  <r>
    <x v="43"/>
    <x v="42"/>
    <x v="199"/>
    <x v="405"/>
    <m/>
    <m/>
    <s v="Hàng trả"/>
    <m/>
    <n v="0"/>
    <n v="0"/>
    <n v="179986"/>
    <s v="Hàng trả"/>
    <d v="2025-08-23T00:00:00"/>
    <s v="PT/C6-0038"/>
    <n v="0"/>
    <n v="-179986"/>
    <n v="-179986"/>
    <n v="0"/>
    <d v="2025-08-23T00:00:00"/>
    <m/>
    <d v="2025-08-23T00:00:00"/>
    <n v="0"/>
    <m/>
    <s v=""/>
    <x v="0"/>
    <d v="2025-08-23T00:00:00"/>
    <d v="2025-08-23T00:00:00"/>
    <m/>
    <m/>
    <x v="40"/>
    <x v="41"/>
    <x v="2"/>
  </r>
  <r>
    <x v="43"/>
    <x v="42"/>
    <x v="41"/>
    <x v="406"/>
    <m/>
    <m/>
    <s v="Hàng trả"/>
    <m/>
    <n v="0"/>
    <n v="0"/>
    <n v="239885"/>
    <s v="Hàng trả"/>
    <d v="2025-07-31T00:00:00"/>
    <s v="PT2507/0060"/>
    <n v="0"/>
    <n v="-239885"/>
    <n v="-239885"/>
    <n v="0"/>
    <d v="2025-07-31T00:00:00"/>
    <m/>
    <d v="2025-07-31T00:00:00"/>
    <n v="0"/>
    <m/>
    <s v=""/>
    <x v="0"/>
    <d v="2025-07-31T00:00:00"/>
    <d v="2025-07-31T00:00:00"/>
    <m/>
    <m/>
    <x v="40"/>
    <x v="41"/>
    <x v="2"/>
  </r>
  <r>
    <x v="43"/>
    <x v="42"/>
    <x v="20"/>
    <x v="407"/>
    <m/>
    <m/>
    <s v="Hàng trả"/>
    <m/>
    <n v="0"/>
    <n v="0"/>
    <n v="199248"/>
    <s v="Hàng trả"/>
    <d v="2025-02-14T00:00:00"/>
    <s v="PT2502/0037"/>
    <n v="0"/>
    <n v="-199248"/>
    <n v="-199248"/>
    <n v="0"/>
    <d v="2025-02-14T00:00:00"/>
    <m/>
    <d v="2025-02-14T00:00:00"/>
    <n v="0"/>
    <m/>
    <s v=""/>
    <x v="0"/>
    <d v="2025-02-14T00:00:00"/>
    <d v="2025-02-14T00:00:00"/>
    <m/>
    <m/>
    <x v="40"/>
    <x v="41"/>
    <x v="2"/>
  </r>
  <r>
    <x v="43"/>
    <x v="42"/>
    <x v="94"/>
    <x v="408"/>
    <m/>
    <m/>
    <s v="Hàng trả"/>
    <m/>
    <n v="0"/>
    <n v="0"/>
    <n v="199248"/>
    <s v="Hàng trả"/>
    <d v="2025-08-21T00:00:00"/>
    <s v="PT/C6-0057"/>
    <n v="0"/>
    <n v="-199248"/>
    <n v="-199248"/>
    <n v="0"/>
    <d v="2025-07-28T00:00:00"/>
    <m/>
    <d v="2025-07-28T00:00:00"/>
    <n v="0"/>
    <m/>
    <s v=""/>
    <x v="0"/>
    <d v="2025-07-28T00:00:00"/>
    <d v="2025-08-21T00:00:00"/>
    <m/>
    <m/>
    <x v="40"/>
    <x v="41"/>
    <x v="2"/>
  </r>
  <r>
    <x v="43"/>
    <x v="42"/>
    <x v="97"/>
    <x v="409"/>
    <m/>
    <m/>
    <s v="Hàng trả"/>
    <m/>
    <n v="0"/>
    <n v="0"/>
    <n v="480055"/>
    <s v="Hàng trả"/>
    <d v="2025-09-30T00:00:00"/>
    <s v="PT/C6-0100"/>
    <n v="0"/>
    <n v="-480055"/>
    <n v="-480055"/>
    <n v="0"/>
    <d v="2025-09-27T00:00:00"/>
    <m/>
    <d v="2025-09-27T00:00:00"/>
    <n v="0"/>
    <m/>
    <s v=""/>
    <x v="0"/>
    <d v="2025-09-27T00:00:00"/>
    <d v="2025-09-30T00:00:00"/>
    <m/>
    <m/>
    <x v="40"/>
    <x v="41"/>
    <x v="2"/>
  </r>
  <r>
    <x v="43"/>
    <x v="42"/>
    <x v="171"/>
    <x v="410"/>
    <m/>
    <m/>
    <s v="Hàng trả"/>
    <m/>
    <n v="0"/>
    <n v="0"/>
    <n v="420013"/>
    <s v="Hàng trả"/>
    <d v="2025-09-30T00:00:00"/>
    <s v="PT/C6-0101"/>
    <n v="0"/>
    <n v="-420013"/>
    <n v="-420013"/>
    <n v="0"/>
    <d v="2025-09-30T00:00:00"/>
    <m/>
    <d v="2025-09-30T00:00:00"/>
    <n v="0"/>
    <m/>
    <s v=""/>
    <x v="0"/>
    <d v="2025-09-30T00:00:00"/>
    <d v="2025-09-30T00:00:00"/>
    <m/>
    <m/>
    <x v="40"/>
    <x v="41"/>
    <x v="2"/>
  </r>
  <r>
    <x v="44"/>
    <x v="43"/>
    <x v="200"/>
    <x v="411"/>
    <m/>
    <m/>
    <s v="ĐƠN KHÁCH LẺ C6, THANH TOÁN LUN, CK 5% SDT: 0368768338 CHỊ THẮM"/>
    <n v="2956290"/>
    <n v="147815"/>
    <n v="224678"/>
    <n v="3033153"/>
    <s v="Bán hàng"/>
    <d v="2025-03-13T00:00:00"/>
    <s v="PT2503/0051"/>
    <n v="0"/>
    <n v="3033153"/>
    <n v="3033153"/>
    <n v="0"/>
    <d v="2025-02-13T00:00:00"/>
    <m/>
    <d v="2025-02-13T00:00:00"/>
    <n v="0"/>
    <m/>
    <s v=""/>
    <x v="0"/>
    <d v="2025-02-13T00:00:00"/>
    <d v="2025-03-13T00:00:00"/>
    <m/>
    <m/>
    <x v="41"/>
    <x v="42"/>
    <x v="1"/>
  </r>
  <r>
    <x v="44"/>
    <x v="43"/>
    <x v="23"/>
    <x v="412"/>
    <m/>
    <m/>
    <s v="ĐƠN KHÁCH LẺ C6, THANH TOÁN LUN, CK 5% SDT: 0368768338 CHỊ THẮM"/>
    <n v="1329050"/>
    <n v="66453"/>
    <n v="101007.76000000001"/>
    <n v="1363605"/>
    <s v="Bán hàng"/>
    <d v="2025-04-18T00:00:00"/>
    <s v="PT2504/0064"/>
    <n v="0"/>
    <n v="1363605"/>
    <n v="1363605"/>
    <n v="0"/>
    <d v="2025-03-12T00:00:00"/>
    <m/>
    <d v="2025-03-12T00:00:00"/>
    <n v="0"/>
    <m/>
    <s v=""/>
    <x v="0"/>
    <d v="2025-03-12T00:00:00"/>
    <d v="2025-04-18T00:00:00"/>
    <m/>
    <m/>
    <x v="41"/>
    <x v="42"/>
    <x v="1"/>
  </r>
  <r>
    <x v="44"/>
    <x v="43"/>
    <x v="201"/>
    <x v="413"/>
    <m/>
    <m/>
    <s v="ĐƠN KHÁCH LẺ C6, THANH TOÁN LUN, CK 5% SDT: 0368768338 CHỊ THẮM"/>
    <n v="773892"/>
    <n v="38695"/>
    <n v="58815.76"/>
    <n v="794013"/>
    <s v="Bán hàng"/>
    <d v="2025-08-07T00:00:00"/>
    <s v="PT/C6-0010"/>
    <n v="0"/>
    <n v="794013"/>
    <n v="794013"/>
    <n v="0"/>
    <d v="2025-04-09T00:00:00"/>
    <m/>
    <d v="2025-04-09T00:00:00"/>
    <n v="0"/>
    <m/>
    <s v=""/>
    <x v="0"/>
    <d v="2025-04-09T00:00:00"/>
    <d v="2025-08-07T00:00:00"/>
    <m/>
    <m/>
    <x v="41"/>
    <x v="42"/>
    <x v="1"/>
  </r>
  <r>
    <x v="44"/>
    <x v="43"/>
    <x v="73"/>
    <x v="414"/>
    <m/>
    <m/>
    <s v="ĐƠN KHÁCH LẺ C6, THANH TOÁN LUN, CK 5% SDT: 0368768338 CHỊ THẮM"/>
    <n v="1024237"/>
    <n v="51212"/>
    <n v="77842"/>
    <n v="1050867"/>
    <s v="Bán hàng"/>
    <d v="2025-07-24T00:00:00"/>
    <s v="PT2507/0047"/>
    <n v="0"/>
    <n v="1050867"/>
    <n v="1050867"/>
    <n v="0"/>
    <d v="2025-06-16T00:00:00"/>
    <m/>
    <d v="2025-06-16T00:00:00"/>
    <n v="0"/>
    <m/>
    <s v=""/>
    <x v="0"/>
    <d v="2025-06-16T00:00:00"/>
    <d v="2025-07-24T00:00:00"/>
    <m/>
    <m/>
    <x v="41"/>
    <x v="42"/>
    <x v="1"/>
  </r>
  <r>
    <x v="44"/>
    <x v="43"/>
    <x v="64"/>
    <x v="415"/>
    <m/>
    <m/>
    <s v="ĐƠN KHÁCH LẺ C6, THANH TOÁN LUN, CK 5% SDT: 0368768338 CHỊ THẮM"/>
    <n v="773760"/>
    <n v="38688"/>
    <n v="58805.760000000002"/>
    <n v="793878"/>
    <s v="Bán hàng"/>
    <d v="2025-10-17T00:00:00"/>
    <s v="BC2210-0027"/>
    <n v="0"/>
    <n v="793878"/>
    <n v="793878"/>
    <n v="0"/>
    <d v="2025-07-24T00:00:00"/>
    <m/>
    <d v="2025-07-24T00:00:00"/>
    <n v="0"/>
    <m/>
    <s v=""/>
    <x v="0"/>
    <d v="2025-07-24T00:00:00"/>
    <d v="2025-10-17T00:00:00"/>
    <m/>
    <m/>
    <x v="41"/>
    <x v="42"/>
    <x v="1"/>
  </r>
  <r>
    <x v="44"/>
    <x v="43"/>
    <x v="75"/>
    <x v="416"/>
    <m/>
    <m/>
    <s v="Hàng trả BH2318387"/>
    <m/>
    <n v="0"/>
    <n v="0"/>
    <n v="-325583"/>
    <s v="Tồn đầu kỳ"/>
    <d v="2025-03-10T00:00:00"/>
    <s v="PT2503/0029"/>
    <n v="-325583"/>
    <n v="0"/>
    <n v="-325583"/>
    <n v="0"/>
    <d v="2025-03-10T00:00:00"/>
    <m/>
    <d v="2025-03-10T00:00:00"/>
    <n v="0"/>
    <m/>
    <s v=""/>
    <x v="0"/>
    <d v="2025-03-10T00:00:00"/>
    <d v="2025-03-10T00:00:00"/>
    <m/>
    <m/>
    <x v="41"/>
    <x v="42"/>
    <x v="1"/>
  </r>
  <r>
    <x v="44"/>
    <x v="43"/>
    <x v="75"/>
    <x v="417"/>
    <m/>
    <m/>
    <s v="Hàng trả BH2315767"/>
    <m/>
    <n v="0"/>
    <n v="0"/>
    <n v="-100364"/>
    <s v="Tồn đầu kỳ"/>
    <d v="2025-03-10T00:00:00"/>
    <s v="PT2503/0030"/>
    <n v="-100364"/>
    <n v="0"/>
    <n v="-100364"/>
    <n v="0"/>
    <d v="2025-03-10T00:00:00"/>
    <m/>
    <d v="2025-03-10T00:00:00"/>
    <n v="0"/>
    <m/>
    <s v=""/>
    <x v="0"/>
    <d v="2025-03-10T00:00:00"/>
    <d v="2025-03-10T00:00:00"/>
    <m/>
    <m/>
    <x v="41"/>
    <x v="42"/>
    <x v="1"/>
  </r>
  <r>
    <x v="44"/>
    <x v="43"/>
    <x v="202"/>
    <x v="418"/>
    <m/>
    <m/>
    <m/>
    <n v="1284418"/>
    <n v="64221"/>
    <n v="97615.76"/>
    <n v="1317812.76"/>
    <s v="Tồn đầu kỳ"/>
    <d v="2025-03-10T00:00:00"/>
    <s v="PT2503/0029"/>
    <n v="1317812.76"/>
    <n v="0"/>
    <n v="1317812.76"/>
    <n v="0"/>
    <d v="2024-08-22T00:00:00"/>
    <m/>
    <d v="2024-08-22T00:00:00"/>
    <n v="0"/>
    <m/>
    <s v=""/>
    <x v="0"/>
    <d v="2024-08-22T00:00:00"/>
    <d v="2025-03-10T00:00:00"/>
    <m/>
    <m/>
    <x v="41"/>
    <x v="42"/>
    <x v="1"/>
  </r>
  <r>
    <x v="44"/>
    <x v="43"/>
    <x v="203"/>
    <x v="419"/>
    <m/>
    <m/>
    <m/>
    <n v="1256029"/>
    <n v="62802"/>
    <n v="95458.16"/>
    <n v="1288685.1599999999"/>
    <s v="Tồn đầu kỳ"/>
    <d v="2025-03-10T00:00:00"/>
    <s v="PT2503/0030"/>
    <n v="1288685.1599999999"/>
    <n v="0"/>
    <n v="1288685.1599999999"/>
    <n v="0"/>
    <d v="2024-11-25T00:00:00"/>
    <m/>
    <d v="2024-11-25T00:00:00"/>
    <n v="0"/>
    <m/>
    <s v=""/>
    <x v="0"/>
    <d v="2024-11-25T00:00:00"/>
    <d v="2025-03-10T00:00:00"/>
    <m/>
    <m/>
    <x v="41"/>
    <x v="42"/>
    <x v="1"/>
  </r>
  <r>
    <x v="44"/>
    <x v="43"/>
    <x v="125"/>
    <x v="420"/>
    <m/>
    <m/>
    <s v="Hàng trả"/>
    <m/>
    <n v="0"/>
    <n v="0"/>
    <n v="539337"/>
    <s v="Hàng trả"/>
    <d v="2025-03-13T00:00:00"/>
    <s v="PT2503/0051"/>
    <n v="0"/>
    <n v="-539337"/>
    <n v="-539337"/>
    <n v="0"/>
    <d v="2025-03-13T00:00:00"/>
    <m/>
    <d v="2025-03-13T00:00:00"/>
    <n v="0"/>
    <m/>
    <s v=""/>
    <x v="0"/>
    <d v="2025-03-13T00:00:00"/>
    <d v="2025-03-13T00:00:00"/>
    <m/>
    <m/>
    <x v="41"/>
    <x v="42"/>
    <x v="1"/>
  </r>
  <r>
    <x v="44"/>
    <x v="43"/>
    <x v="204"/>
    <x v="421"/>
    <m/>
    <m/>
    <s v="Hàng trả"/>
    <m/>
    <n v="0"/>
    <n v="0"/>
    <n v="248853"/>
    <s v="Hàng trả"/>
    <d v="2025-08-07T00:00:00"/>
    <s v="PT/C6-0010"/>
    <n v="0"/>
    <n v="-248853"/>
    <n v="-248853"/>
    <n v="0"/>
    <d v="2025-08-07T00:00:00"/>
    <m/>
    <d v="2025-08-07T00:00:00"/>
    <n v="0"/>
    <m/>
    <s v=""/>
    <x v="0"/>
    <d v="2025-08-07T00:00:00"/>
    <d v="2025-08-07T00:00:00"/>
    <m/>
    <m/>
    <x v="41"/>
    <x v="42"/>
    <x v="1"/>
  </r>
  <r>
    <x v="44"/>
    <x v="43"/>
    <x v="205"/>
    <x v="422"/>
    <m/>
    <m/>
    <s v="Hàng trả"/>
    <m/>
    <n v="0"/>
    <n v="0"/>
    <n v="360271"/>
    <s v="Hàng trả"/>
    <d v="2025-07-24T00:00:00"/>
    <s v="PT2507/0047"/>
    <n v="0"/>
    <n v="-360271"/>
    <n v="-360271"/>
    <n v="0"/>
    <d v="2025-07-23T00:00:00"/>
    <m/>
    <d v="2025-07-23T00:00:00"/>
    <n v="0"/>
    <m/>
    <s v=""/>
    <x v="0"/>
    <d v="2025-07-23T00:00:00"/>
    <d v="2025-07-24T00:00:00"/>
    <m/>
    <m/>
    <x v="41"/>
    <x v="42"/>
    <x v="1"/>
  </r>
  <r>
    <x v="44"/>
    <x v="43"/>
    <x v="106"/>
    <x v="423"/>
    <m/>
    <m/>
    <s v="Hàng trả"/>
    <m/>
    <n v="0"/>
    <n v="0"/>
    <n v="58098"/>
    <s v="Hàng trả"/>
    <d v="2025-10-17T00:00:00"/>
    <s v="BC2210-0027"/>
    <n v="0"/>
    <n v="-58098"/>
    <n v="-58098"/>
    <n v="0"/>
    <d v="2025-10-17T00:00:00"/>
    <m/>
    <d v="2025-10-17T00:00:00"/>
    <n v="0"/>
    <m/>
    <s v=""/>
    <x v="0"/>
    <d v="2025-10-17T00:00:00"/>
    <d v="2025-10-17T00:00:00"/>
    <m/>
    <m/>
    <x v="41"/>
    <x v="42"/>
    <x v="1"/>
  </r>
  <r>
    <x v="45"/>
    <x v="36"/>
    <x v="16"/>
    <x v="424"/>
    <m/>
    <m/>
    <s v="ĐƠN KHÁCH LẼ C6 , ĐƠN THỨ 18 GỐI ĐẦU , THANH TOÁN ĐƠN THỨ 19,  SĐT:  0888807469 Phương"/>
    <n v="1616210"/>
    <n v="0"/>
    <n v="129296.8"/>
    <n v="1745507"/>
    <s v="Bán hàng"/>
    <d v="2025-04-08T00:00:00"/>
    <s v="PT2504/0038"/>
    <n v="0"/>
    <n v="1745507"/>
    <n v="1745507"/>
    <n v="0"/>
    <d v="2025-01-13T00:00:00"/>
    <m/>
    <d v="2025-01-13T00:00:00"/>
    <n v="0"/>
    <m/>
    <s v=""/>
    <x v="0"/>
    <d v="2025-01-13T00:00:00"/>
    <d v="2025-04-08T00:00:00"/>
    <m/>
    <m/>
    <x v="42"/>
    <x v="43"/>
    <x v="1"/>
  </r>
  <r>
    <x v="45"/>
    <x v="36"/>
    <x v="206"/>
    <x v="425"/>
    <m/>
    <m/>
    <s v="ĐƠN KHÁCH LẼ C6 , ĐƠN THỨ 19 GỐI ĐẦU , THANH TOÁN ĐƠN THỨ 18,  SĐT:  0888807469 Phương"/>
    <n v="797887"/>
    <n v="0"/>
    <n v="63830.96"/>
    <n v="861718"/>
    <s v="Bán hàng"/>
    <d v="2025-04-08T00:00:00"/>
    <s v="PT2504/0037"/>
    <n v="0"/>
    <n v="861718"/>
    <n v="861718"/>
    <n v="0"/>
    <d v="2025-02-25T00:00:00"/>
    <m/>
    <d v="2025-02-25T00:00:00"/>
    <n v="0"/>
    <m/>
    <s v=""/>
    <x v="0"/>
    <d v="2025-02-25T00:00:00"/>
    <d v="2025-04-08T00:00:00"/>
    <m/>
    <m/>
    <x v="42"/>
    <x v="43"/>
    <x v="1"/>
  </r>
  <r>
    <x v="45"/>
    <x v="36"/>
    <x v="25"/>
    <x v="426"/>
    <m/>
    <m/>
    <s v="ĐƠN KHÁCH LẼ C6 , ĐƠN THỨ 20  GỐI ĐẦU , THANH TOÁN ĐƠN THỨ 19,  SĐT:  0888807469 Phương"/>
    <n v="803944"/>
    <n v="0"/>
    <n v="64315.520000000004"/>
    <n v="868260"/>
    <s v="Bán hàng"/>
    <d v="2025-04-11T00:00:00"/>
    <s v="PT2504/0057"/>
    <n v="0"/>
    <n v="868260"/>
    <n v="868260"/>
    <n v="0"/>
    <d v="2025-03-25T00:00:00"/>
    <m/>
    <d v="2025-03-25T00:00:00"/>
    <n v="0"/>
    <m/>
    <s v=""/>
    <x v="0"/>
    <d v="2025-03-25T00:00:00"/>
    <d v="2025-04-11T00:00:00"/>
    <m/>
    <m/>
    <x v="42"/>
    <x v="43"/>
    <x v="1"/>
  </r>
  <r>
    <x v="45"/>
    <x v="36"/>
    <x v="201"/>
    <x v="427"/>
    <m/>
    <m/>
    <s v="ĐƠN KHÁCH LẼ C6 , ĐƠN THỨ 21  GỐI ĐẦU , THANH TOÁN ĐƠN THỨ 20,  SĐT:  0888807469 Phương"/>
    <n v="1136670"/>
    <n v="0"/>
    <n v="90933.6"/>
    <n v="1227604"/>
    <s v="Bán hàng"/>
    <d v="2025-05-02T00:00:00"/>
    <s v="PT2505/0004"/>
    <n v="0"/>
    <n v="1227604"/>
    <n v="1227604"/>
    <n v="0"/>
    <d v="2025-04-09T00:00:00"/>
    <m/>
    <d v="2025-04-09T00:00:00"/>
    <n v="0"/>
    <m/>
    <s v=""/>
    <x v="0"/>
    <d v="2025-04-09T00:00:00"/>
    <d v="2025-05-02T00:00:00"/>
    <m/>
    <m/>
    <x v="42"/>
    <x v="43"/>
    <x v="1"/>
  </r>
  <r>
    <x v="45"/>
    <x v="36"/>
    <x v="53"/>
    <x v="428"/>
    <m/>
    <m/>
    <s v="ĐƠN KHÁCH LẼ C6 , ĐƠN THỨ 22  GỐI ĐẦU , THANH TOÁN ĐƠN THỨ 21,  SĐT:  0888807469 Phương"/>
    <n v="700329"/>
    <n v="0"/>
    <n v="56026.32"/>
    <n v="756355"/>
    <s v="Bán hàng"/>
    <d v="2025-05-21T00:00:00"/>
    <s v="PT2505/0050"/>
    <n v="0"/>
    <n v="756355"/>
    <n v="756355"/>
    <n v="0"/>
    <d v="2025-04-26T00:00:00"/>
    <m/>
    <d v="2025-04-26T00:00:00"/>
    <n v="0"/>
    <m/>
    <s v=""/>
    <x v="0"/>
    <d v="2025-04-26T00:00:00"/>
    <d v="2025-05-21T00:00:00"/>
    <m/>
    <m/>
    <x v="42"/>
    <x v="43"/>
    <x v="1"/>
  </r>
  <r>
    <x v="45"/>
    <x v="36"/>
    <x v="85"/>
    <x v="429"/>
    <m/>
    <m/>
    <s v="ĐƠN KHÁCH LẼ C6 , ĐƠN THỨ 23  GỐI ĐẦU , THANH TOÁN ĐƠN THỨ 24,  SĐT:  0888807469 Phương"/>
    <n v="583692"/>
    <n v="0"/>
    <n v="46695.360000000001"/>
    <n v="630387"/>
    <s v="Bán hàng"/>
    <d v="2025-06-11T00:00:00"/>
    <s v="PT2506/0030"/>
    <n v="0"/>
    <n v="630387"/>
    <n v="630387"/>
    <n v="0"/>
    <d v="2025-05-19T00:00:00"/>
    <m/>
    <d v="2025-05-19T00:00:00"/>
    <n v="0"/>
    <m/>
    <s v=""/>
    <x v="0"/>
    <d v="2025-05-19T00:00:00"/>
    <d v="2025-06-11T00:00:00"/>
    <m/>
    <m/>
    <x v="42"/>
    <x v="43"/>
    <x v="1"/>
  </r>
  <r>
    <x v="45"/>
    <x v="36"/>
    <x v="76"/>
    <x v="430"/>
    <m/>
    <m/>
    <s v="ĐƠN KHÁCH LẼ C6 , ĐƠN THỨ 24  GỐI ĐẦU , THANH TOÁN ĐƠN THỨ 25,  SĐT:  0888807469 Phương"/>
    <n v="1106445"/>
    <n v="0"/>
    <n v="88515.6"/>
    <n v="1194961"/>
    <s v="Bán hàng"/>
    <d v="2025-07-08T00:00:00"/>
    <s v="PT2507/0011"/>
    <n v="0"/>
    <n v="1194961"/>
    <n v="1194961"/>
    <n v="0"/>
    <d v="2025-06-09T00:00:00"/>
    <m/>
    <d v="2025-06-09T00:00:00"/>
    <n v="0"/>
    <m/>
    <s v=""/>
    <x v="0"/>
    <d v="2025-06-09T00:00:00"/>
    <d v="2025-07-08T00:00:00"/>
    <m/>
    <m/>
    <x v="42"/>
    <x v="43"/>
    <x v="1"/>
  </r>
  <r>
    <x v="45"/>
    <x v="36"/>
    <x v="13"/>
    <x v="431"/>
    <m/>
    <m/>
    <s v="ĐƠN KHÁCH LẼ C6 , ĐƠN THỨ 25  GỐI ĐẦU , THANH TOÁN ĐƠN THỨ 26,  SĐT:  0888807469 Phương"/>
    <n v="440586"/>
    <n v="0"/>
    <n v="35246.879999999997"/>
    <n v="475833"/>
    <s v="Bán hàng"/>
    <d v="2025-07-08T00:00:00"/>
    <s v="PT2507/0010"/>
    <n v="0"/>
    <n v="475833"/>
    <n v="475833"/>
    <n v="0"/>
    <d v="2025-06-19T00:00:00"/>
    <m/>
    <d v="2025-06-19T00:00:00"/>
    <n v="0"/>
    <m/>
    <s v=""/>
    <x v="0"/>
    <d v="2025-06-19T00:00:00"/>
    <d v="2025-07-08T00:00:00"/>
    <m/>
    <m/>
    <x v="42"/>
    <x v="43"/>
    <x v="1"/>
  </r>
  <r>
    <x v="45"/>
    <x v="36"/>
    <x v="86"/>
    <x v="432"/>
    <m/>
    <m/>
    <s v="ĐƠN KHÁCH LẼ C6 , ĐƠN THỨ 24  GỐI ĐẦU , THANH TOÁN ĐƠN THỨ 23,  SĐT:  0888807469 Phương"/>
    <n v="850878"/>
    <n v="0"/>
    <n v="68070.240000000005"/>
    <n v="918948"/>
    <s v="Bán hàng"/>
    <d v="2025-07-27T00:00:00"/>
    <s v="BC2507/0048"/>
    <n v="0"/>
    <n v="918948"/>
    <n v="918948"/>
    <n v="0"/>
    <d v="2025-07-05T00:00:00"/>
    <m/>
    <d v="2025-07-05T00:00:00"/>
    <n v="0"/>
    <m/>
    <s v=""/>
    <x v="0"/>
    <d v="2025-07-05T00:00:00"/>
    <d v="2025-07-27T00:00:00"/>
    <m/>
    <m/>
    <x v="42"/>
    <x v="43"/>
    <x v="1"/>
  </r>
  <r>
    <x v="45"/>
    <x v="36"/>
    <x v="64"/>
    <x v="433"/>
    <m/>
    <m/>
    <s v="ĐƠN KHÁCH LẼ C6 , ĐƠN THỨ 27 GỐI ĐẦU , THANH TOÁN ĐƠN THỨ 26,  SĐT:  0888807469 Phương"/>
    <n v="1199864"/>
    <n v="0"/>
    <n v="95989.119999999995"/>
    <n v="1295853"/>
    <s v="Bán hàng"/>
    <d v="2025-08-30T00:00:00"/>
    <s v="PT/C6-0051"/>
    <n v="0"/>
    <n v="1295853"/>
    <n v="1295853"/>
    <n v="0"/>
    <d v="2025-07-24T00:00:00"/>
    <m/>
    <d v="2025-07-24T00:00:00"/>
    <n v="0"/>
    <m/>
    <s v=""/>
    <x v="0"/>
    <d v="2025-07-24T00:00:00"/>
    <d v="2025-08-30T00:00:00"/>
    <m/>
    <m/>
    <x v="42"/>
    <x v="43"/>
    <x v="1"/>
  </r>
  <r>
    <x v="45"/>
    <x v="36"/>
    <x v="156"/>
    <x v="434"/>
    <m/>
    <m/>
    <s v="ĐƠN KHÁCH LẼ C6 , ĐƠN THỨ 28  GỐI ĐẦU , THANH TOÁN ĐƠN THỨ 27,  SĐT:  0888807469 Phương"/>
    <n v="850878"/>
    <n v="0"/>
    <n v="68070.240000000005"/>
    <n v="918948"/>
    <s v="Bán hàng"/>
    <d v="2025-09-10T00:00:00"/>
    <s v="BC2509/0017"/>
    <n v="0"/>
    <n v="918948"/>
    <n v="918948"/>
    <n v="0"/>
    <d v="2025-08-25T00:00:00"/>
    <m/>
    <d v="2025-08-25T00:00:00"/>
    <n v="0"/>
    <m/>
    <s v=""/>
    <x v="0"/>
    <d v="2025-08-25T00:00:00"/>
    <d v="2025-09-10T00:00:00"/>
    <m/>
    <m/>
    <x v="42"/>
    <x v="43"/>
    <x v="1"/>
  </r>
  <r>
    <x v="45"/>
    <x v="36"/>
    <x v="80"/>
    <x v="435"/>
    <m/>
    <m/>
    <s v="ĐƠN KHÁCH LẼ C6 , ĐƠN THỨ 29  GỐI ĐẦU , THANH TOÁN ĐƠN THỨ 28,  SĐT:  0888807469 Phương"/>
    <n v="1650150"/>
    <n v="0"/>
    <n v="132012"/>
    <n v="1782162"/>
    <s v="Bán hàng"/>
    <d v="2025-10-03T00:00:00"/>
    <s v="BC2210-0003"/>
    <n v="0"/>
    <n v="1782162"/>
    <n v="1782162"/>
    <n v="0"/>
    <d v="2025-09-05T00:00:00"/>
    <m/>
    <d v="2025-09-05T00:00:00"/>
    <n v="0"/>
    <m/>
    <s v=""/>
    <x v="0"/>
    <d v="2025-09-05T00:00:00"/>
    <d v="2025-10-03T00:00:00"/>
    <m/>
    <m/>
    <x v="42"/>
    <x v="43"/>
    <x v="1"/>
  </r>
  <r>
    <x v="45"/>
    <x v="36"/>
    <x v="136"/>
    <x v="436"/>
    <m/>
    <m/>
    <s v="ĐƠN KHÁCH LẼ C6 , ĐƠN THỨ 30  GỐI ĐẦU , THANH TOÁN ĐƠN THỨ 29,  SĐT:  0888807469 Phương"/>
    <n v="1077184"/>
    <n v="0"/>
    <n v="86174.720000000001"/>
    <n v="1163359"/>
    <s v="Bán hàng"/>
    <d v="2025-10-16T00:00:00"/>
    <s v="BC2210-0023"/>
    <n v="0"/>
    <n v="1163359"/>
    <n v="1163359"/>
    <n v="0"/>
    <d v="2025-09-29T00:00:00"/>
    <m/>
    <d v="2025-09-29T00:00:00"/>
    <n v="0"/>
    <m/>
    <s v=""/>
    <x v="0"/>
    <d v="2025-09-29T00:00:00"/>
    <d v="2025-10-16T00:00:00"/>
    <m/>
    <m/>
    <x v="42"/>
    <x v="43"/>
    <x v="1"/>
  </r>
  <r>
    <x v="45"/>
    <x v="36"/>
    <x v="188"/>
    <x v="437"/>
    <m/>
    <m/>
    <s v="ĐƠN KHÁCH LẼ C6 , ĐƠN THỨ 31  GỐI ĐẦU , THANH TOÁN ĐƠN THỨ 30,  SĐT:  0888807469 Phương"/>
    <n v="985184"/>
    <n v="0"/>
    <n v="78814.720000000001"/>
    <n v="1063999"/>
    <s v="Bán hàng"/>
    <d v="2025-11-19T00:00:00"/>
    <s v="BC2211-0082"/>
    <n v="0"/>
    <n v="1063999"/>
    <n v="1063999"/>
    <n v="0"/>
    <d v="2025-10-11T00:00:00"/>
    <m/>
    <d v="2025-10-11T00:00:00"/>
    <n v="0"/>
    <m/>
    <s v=""/>
    <x v="0"/>
    <d v="2025-10-11T00:00:00"/>
    <d v="2025-11-19T00:00:00"/>
    <m/>
    <m/>
    <x v="42"/>
    <x v="43"/>
    <x v="1"/>
  </r>
  <r>
    <x v="45"/>
    <x v="36"/>
    <x v="3"/>
    <x v="438"/>
    <m/>
    <m/>
    <s v="Hàng trả"/>
    <m/>
    <n v="0"/>
    <n v="0"/>
    <n v="283863"/>
    <s v="Hàng trả"/>
    <d v="2025-04-11T00:00:00"/>
    <s v="PT2504/0057"/>
    <n v="0"/>
    <n v="-283863"/>
    <n v="-283863"/>
    <n v="0"/>
    <d v="2025-04-11T00:00:00"/>
    <m/>
    <d v="2025-04-11T00:00:00"/>
    <n v="0"/>
    <m/>
    <s v=""/>
    <x v="0"/>
    <d v="2025-04-11T00:00:00"/>
    <d v="2025-04-11T00:00:00"/>
    <m/>
    <m/>
    <x v="42"/>
    <x v="43"/>
    <x v="1"/>
  </r>
  <r>
    <x v="45"/>
    <x v="36"/>
    <x v="207"/>
    <x v="439"/>
    <m/>
    <m/>
    <s v="Hàng trả"/>
    <m/>
    <n v="0"/>
    <n v="0"/>
    <n v="199248"/>
    <s v="Hàng trả"/>
    <d v="2025-05-02T00:00:00"/>
    <s v="PT2505/0004"/>
    <n v="0"/>
    <n v="-199248"/>
    <n v="-199248"/>
    <n v="0"/>
    <d v="2025-05-02T00:00:00"/>
    <m/>
    <d v="2025-05-02T00:00:00"/>
    <n v="0"/>
    <m/>
    <s v=""/>
    <x v="0"/>
    <d v="2025-05-02T00:00:00"/>
    <d v="2025-05-02T00:00:00"/>
    <m/>
    <m/>
    <x v="42"/>
    <x v="43"/>
    <x v="1"/>
  </r>
  <r>
    <x v="45"/>
    <x v="36"/>
    <x v="192"/>
    <x v="440"/>
    <m/>
    <m/>
    <s v="Hàng trả"/>
    <m/>
    <n v="0"/>
    <n v="0"/>
    <n v="119943"/>
    <s v="Hàng trả"/>
    <d v="2025-05-21T00:00:00"/>
    <s v="PT2505/0050"/>
    <n v="0"/>
    <n v="-119943"/>
    <n v="-119943"/>
    <n v="0"/>
    <d v="2025-05-21T00:00:00"/>
    <m/>
    <d v="2025-05-21T00:00:00"/>
    <n v="0"/>
    <m/>
    <s v=""/>
    <x v="0"/>
    <d v="2025-05-21T00:00:00"/>
    <d v="2025-05-21T00:00:00"/>
    <m/>
    <m/>
    <x v="42"/>
    <x v="43"/>
    <x v="1"/>
  </r>
  <r>
    <x v="45"/>
    <x v="36"/>
    <x v="167"/>
    <x v="441"/>
    <m/>
    <m/>
    <s v="Hàng trả"/>
    <m/>
    <n v="0"/>
    <n v="0"/>
    <n v="239885"/>
    <s v="Hàng trả"/>
    <d v="2025-07-08T00:00:00"/>
    <s v="PT2507/0011"/>
    <n v="0"/>
    <n v="-239885"/>
    <n v="-239885"/>
    <n v="0"/>
    <d v="2025-07-08T00:00:00"/>
    <m/>
    <d v="2025-07-08T00:00:00"/>
    <n v="0"/>
    <m/>
    <s v=""/>
    <x v="0"/>
    <d v="2025-07-08T00:00:00"/>
    <d v="2025-07-08T00:00:00"/>
    <m/>
    <m/>
    <x v="42"/>
    <x v="43"/>
    <x v="1"/>
  </r>
  <r>
    <x v="45"/>
    <x v="36"/>
    <x v="194"/>
    <x v="442"/>
    <m/>
    <m/>
    <s v="Hàng trả"/>
    <m/>
    <n v="0"/>
    <n v="0"/>
    <n v="119943"/>
    <s v="Hàng trả"/>
    <d v="2025-08-30T00:00:00"/>
    <s v="PT/C6-0051"/>
    <n v="0"/>
    <n v="-119943"/>
    <n v="-119943"/>
    <n v="0"/>
    <d v="2025-08-30T00:00:00"/>
    <m/>
    <d v="2025-08-30T00:00:00"/>
    <n v="0"/>
    <m/>
    <s v=""/>
    <x v="0"/>
    <d v="2025-08-30T00:00:00"/>
    <d v="2025-08-30T00:00:00"/>
    <m/>
    <m/>
    <x v="42"/>
    <x v="43"/>
    <x v="1"/>
  </r>
  <r>
    <x v="45"/>
    <x v="36"/>
    <x v="195"/>
    <x v="443"/>
    <m/>
    <m/>
    <s v="Hàng trả"/>
    <m/>
    <n v="0"/>
    <n v="0"/>
    <n v="410193"/>
    <s v="Hàng trả"/>
    <d v="2025-11-19T00:00:00"/>
    <s v="BC2211-0082"/>
    <n v="0"/>
    <n v="-410193"/>
    <n v="-410193"/>
    <n v="0"/>
    <d v="2025-09-20T00:00:00"/>
    <m/>
    <d v="2025-09-20T00:00:00"/>
    <n v="0"/>
    <m/>
    <s v=""/>
    <x v="0"/>
    <d v="2025-09-20T00:00:00"/>
    <d v="2025-11-19T00:00:00"/>
    <m/>
    <m/>
    <x v="42"/>
    <x v="43"/>
    <x v="1"/>
  </r>
  <r>
    <x v="45"/>
    <x v="36"/>
    <x v="208"/>
    <x v="444"/>
    <m/>
    <m/>
    <s v="Hàng trả"/>
    <m/>
    <n v="0"/>
    <n v="0"/>
    <n v="111058"/>
    <s v="Tồn đầu kỳ"/>
    <d v="2025-01-07T00:00:00"/>
    <s v="PT2501/0022"/>
    <n v="111058"/>
    <n v="0"/>
    <n v="111058"/>
    <n v="0"/>
    <d v="2025-01-07T00:00:00"/>
    <m/>
    <d v="2025-01-07T00:00:00"/>
    <n v="0"/>
    <m/>
    <s v=""/>
    <x v="0"/>
    <d v="2025-01-07T00:00:00"/>
    <d v="2025-01-07T00:00:00"/>
    <m/>
    <m/>
    <x v="42"/>
    <x v="43"/>
    <x v="1"/>
  </r>
  <r>
    <x v="45"/>
    <x v="36"/>
    <x v="209"/>
    <x v="445"/>
    <m/>
    <m/>
    <s v="ĐƠN KHÁCH LẼ C6 , ĐƠN THỨ 15 GỐI ĐẦU , THANH TOÁN ĐƠN THỨ 14,  SĐT:  0888807469 Phương"/>
    <n v="1279187"/>
    <n v="0"/>
    <n v="102334.96"/>
    <n v="1381521.96"/>
    <s v="Tồn đầu kỳ"/>
    <d v="2025-01-07T00:00:00"/>
    <s v="PT2501/0022"/>
    <n v="1381521.96"/>
    <n v="0"/>
    <n v="1381521.96"/>
    <n v="0"/>
    <d v="2024-11-01T00:00:00"/>
    <m/>
    <d v="2024-11-01T00:00:00"/>
    <n v="0"/>
    <m/>
    <s v=""/>
    <x v="0"/>
    <d v="2024-11-01T00:00:00"/>
    <d v="2025-01-07T00:00:00"/>
    <m/>
    <m/>
    <x v="42"/>
    <x v="43"/>
    <x v="1"/>
  </r>
  <r>
    <x v="45"/>
    <x v="36"/>
    <x v="210"/>
    <x v="446"/>
    <m/>
    <m/>
    <s v="ĐƠN KHÁCH LẼ C6 , ĐƠN THỨ 15 GỐI ĐẦU , THANH TOÁN ĐƠN THỨ 14,  SĐT:  0888807469 Phương"/>
    <n v="1072994"/>
    <n v="0"/>
    <n v="85839.52"/>
    <n v="1158833.52"/>
    <s v="Tồn đầu kỳ"/>
    <d v="2025-01-25T00:00:00"/>
    <s v="PT2501/0073"/>
    <n v="1158833.52"/>
    <n v="0"/>
    <n v="1158833.52"/>
    <n v="0"/>
    <d v="2024-12-20T00:00:00"/>
    <m/>
    <d v="2024-12-20T00:00:00"/>
    <n v="0"/>
    <m/>
    <s v=""/>
    <x v="0"/>
    <d v="2024-12-20T00:00:00"/>
    <d v="2025-01-25T00:00:00"/>
    <m/>
    <m/>
    <x v="42"/>
    <x v="43"/>
    <x v="1"/>
  </r>
  <r>
    <x v="45"/>
    <x v="36"/>
    <x v="80"/>
    <x v="447"/>
    <m/>
    <m/>
    <s v="ĐÃ KIỂM TRA - Hàng Trả - Minh Mart - KL.HN007 - PHIẾU: BH2331148"/>
    <m/>
    <n v="0"/>
    <n v="0"/>
    <n v="196569"/>
    <s v="Hàng trả"/>
    <d v="2025-10-03T00:00:00"/>
    <s v="BC2210-0003"/>
    <n v="0"/>
    <n v="-196569"/>
    <n v="-196569"/>
    <n v="0"/>
    <d v="2025-09-05T00:00:00"/>
    <m/>
    <d v="2025-09-05T00:00:00"/>
    <n v="0"/>
    <m/>
    <s v=""/>
    <x v="0"/>
    <d v="2025-09-05T00:00:00"/>
    <d v="2025-10-03T00:00:00"/>
    <m/>
    <m/>
    <x v="42"/>
    <x v="43"/>
    <x v="1"/>
  </r>
  <r>
    <x v="46"/>
    <x v="44"/>
    <x v="81"/>
    <x v="448"/>
    <m/>
    <m/>
    <s v="Bán hàng Siêu thị Minh Nhi Mart , CK 5%"/>
    <n v="778132"/>
    <n v="38907"/>
    <n v="59138"/>
    <n v="798363"/>
    <s v="Bán hàng"/>
    <d v="2025-11-18T00:00:00"/>
    <s v="BC2211-0080"/>
    <n v="0"/>
    <n v="798363"/>
    <n v="798363"/>
    <n v="0"/>
    <d v="2025-09-17T00:00:00"/>
    <m/>
    <d v="2025-09-17T00:00:00"/>
    <n v="0"/>
    <m/>
    <s v=""/>
    <x v="0"/>
    <d v="2025-09-17T00:00:00"/>
    <d v="2025-11-18T00:00:00"/>
    <m/>
    <m/>
    <x v="43"/>
    <x v="44"/>
    <x v="2"/>
  </r>
  <r>
    <x v="46"/>
    <x v="44"/>
    <x v="114"/>
    <x v="449"/>
    <m/>
    <m/>
    <s v="Bán hàng Siêu thị Minh Nhi Mart , CK 5%"/>
    <n v="989844"/>
    <n v="49492"/>
    <n v="75228.160000000003"/>
    <n v="1015580"/>
    <s v="Bán hàng"/>
    <d v="2025-11-17T00:00:00"/>
    <s v="BC2211-0077"/>
    <n v="0"/>
    <n v="1015580"/>
    <n v="1015580"/>
    <n v="0"/>
    <d v="2025-11-11T00:00:00"/>
    <m/>
    <d v="2025-11-11T00:00:00"/>
    <n v="0"/>
    <m/>
    <s v=""/>
    <x v="0"/>
    <d v="2025-11-11T00:00:00"/>
    <d v="2025-11-17T00:00:00"/>
    <m/>
    <m/>
    <x v="43"/>
    <x v="44"/>
    <x v="2"/>
  </r>
  <r>
    <x v="47"/>
    <x v="45"/>
    <x v="211"/>
    <x v="450"/>
    <m/>
    <m/>
    <s v="ĐƠN KHÁCH LẼ Siêu thị Fami Mart , CK 7%, THANH TOÁN LUN, MỸ HẠNH -SĐT: 0963262791 (a Thạch MB báo thanh toán rồi - chưa có chứng từ)"/>
    <n v="1052653"/>
    <n v="73686"/>
    <n v="78317.36"/>
    <n v="1057284"/>
    <s v="Bán hàng"/>
    <m/>
    <m/>
    <n v="0"/>
    <n v="1057284"/>
    <n v="0"/>
    <n v="1057284"/>
    <d v="2025-06-13T00:00:00"/>
    <m/>
    <d v="2025-06-13T00:00:00"/>
    <n v="0"/>
    <m/>
    <n v="180.3578140046302"/>
    <x v="3"/>
    <d v="2025-06-13T00:00:00"/>
    <d v="1899-12-30T00:00:00"/>
    <m/>
    <m/>
    <x v="44"/>
    <x v="45"/>
    <x v="1"/>
  </r>
  <r>
    <x v="47"/>
    <x v="45"/>
    <x v="212"/>
    <x v="451"/>
    <m/>
    <m/>
    <s v="ĐƠN KHÁCH LẼ Siêu thị Fami Mart , CK 7%, THANH TOÁN LUN, MỸ HẠNH -SĐT: 0963262791"/>
    <n v="1249322"/>
    <n v="87453"/>
    <n v="92949.52"/>
    <n v="1254819"/>
    <s v="Bán hàng"/>
    <d v="2025-06-27T00:00:00"/>
    <s v="PT2506/0054"/>
    <n v="0"/>
    <n v="1254819"/>
    <n v="1254819"/>
    <n v="0"/>
    <d v="2025-06-25T00:00:00"/>
    <m/>
    <d v="2025-06-25T00:00:00"/>
    <n v="0"/>
    <m/>
    <s v=""/>
    <x v="0"/>
    <d v="2025-06-25T00:00:00"/>
    <d v="2025-06-27T00:00:00"/>
    <m/>
    <m/>
    <x v="44"/>
    <x v="45"/>
    <x v="1"/>
  </r>
  <r>
    <x v="47"/>
    <x v="45"/>
    <x v="168"/>
    <x v="452"/>
    <m/>
    <m/>
    <s v="ĐƠN KHÁCH LẼ Siêu thị Fami Mart , CK 7%, THANH TOÁN LUN, MỸ HẠNH -SĐT: 0963262791"/>
    <n v="934110"/>
    <n v="65388"/>
    <n v="69497.759999999995"/>
    <n v="938220"/>
    <s v="Bán hàng"/>
    <d v="2025-09-28T00:00:00"/>
    <s v="BC2509/0051"/>
    <n v="0"/>
    <n v="938220"/>
    <n v="938220"/>
    <n v="0"/>
    <d v="2025-07-21T00:00:00"/>
    <m/>
    <d v="2025-07-21T00:00:00"/>
    <n v="0"/>
    <m/>
    <s v=""/>
    <x v="0"/>
    <d v="2025-07-21T00:00:00"/>
    <d v="2025-09-28T00:00:00"/>
    <m/>
    <m/>
    <x v="44"/>
    <x v="45"/>
    <x v="1"/>
  </r>
  <r>
    <x v="47"/>
    <x v="45"/>
    <x v="213"/>
    <x v="453"/>
    <m/>
    <m/>
    <s v="ĐƠN KHÁCH LẼ Siêu thị Fami Mart , CK 7%, THANH TOÁN LUN, MỸ HẠNH -SĐT: 0963262791"/>
    <n v="734310"/>
    <n v="51402"/>
    <n v="54632.639999999999"/>
    <n v="737541"/>
    <s v="Bán hàng"/>
    <d v="2025-09-28T00:00:00"/>
    <s v="BC2509/0051"/>
    <n v="0"/>
    <n v="737541"/>
    <n v="737541"/>
    <n v="0"/>
    <d v="2025-08-04T00:00:00"/>
    <m/>
    <d v="2025-08-04T00:00:00"/>
    <n v="0"/>
    <m/>
    <s v=""/>
    <x v="0"/>
    <d v="2025-08-04T00:00:00"/>
    <d v="2025-09-28T00:00:00"/>
    <m/>
    <m/>
    <x v="44"/>
    <x v="45"/>
    <x v="1"/>
  </r>
  <r>
    <x v="47"/>
    <x v="45"/>
    <x v="120"/>
    <x v="454"/>
    <m/>
    <m/>
    <s v="ĐƠN KHÁCH LẼ Siêu thị TH's Mart , CK 7%, THANH TOÁN LUN, MỸ HẠNH -SĐT: 0963262791"/>
    <n v="934110"/>
    <n v="65388"/>
    <n v="69497.759999999995"/>
    <n v="938220"/>
    <s v="Bán hàng"/>
    <d v="2025-09-28T00:00:00"/>
    <s v="BC2509/0051"/>
    <n v="0"/>
    <n v="938220"/>
    <n v="938220"/>
    <n v="0"/>
    <d v="2025-09-03T00:00:00"/>
    <m/>
    <d v="2025-09-03T00:00:00"/>
    <n v="0"/>
    <m/>
    <s v=""/>
    <x v="0"/>
    <d v="2025-09-03T00:00:00"/>
    <d v="2025-09-28T00:00:00"/>
    <m/>
    <m/>
    <x v="44"/>
    <x v="45"/>
    <x v="1"/>
  </r>
  <r>
    <x v="47"/>
    <x v="45"/>
    <x v="214"/>
    <x v="455"/>
    <m/>
    <m/>
    <s v="ĐƠN KHÁCH LẼ Siêu thị TH's Mart SA5 , CK 7%, THANH TOÁN LUN, MỸ HẠNH -SĐT: 0963262791"/>
    <n v="566955"/>
    <n v="39687"/>
    <n v="42181.440000000002"/>
    <n v="569449"/>
    <s v="Bán hàng"/>
    <d v="2025-10-31T00:00:00"/>
    <s v="BC2210-0053"/>
    <n v="0"/>
    <n v="569449"/>
    <n v="569449"/>
    <n v="0"/>
    <d v="2025-10-28T00:00:00"/>
    <m/>
    <d v="2025-10-28T00:00:00"/>
    <n v="0"/>
    <m/>
    <s v=""/>
    <x v="0"/>
    <d v="2025-10-28T00:00:00"/>
    <d v="2025-10-31T00:00:00"/>
    <m/>
    <m/>
    <x v="44"/>
    <x v="45"/>
    <x v="1"/>
  </r>
  <r>
    <x v="48"/>
    <x v="46"/>
    <x v="215"/>
    <x v="456"/>
    <m/>
    <m/>
    <s v="ĐƠN KHÁCH LẼ TD Mart, Sunshine Dương Văn Bé (Mở mới), Mai Động, Hoàng Mai, HN , THANH TOÁN LUN"/>
    <n v="2420060"/>
    <n v="121003"/>
    <n v="183924.56"/>
    <n v="2482982"/>
    <s v="Bán hàng"/>
    <d v="2025-07-02T00:00:00"/>
    <s v="PT2507/0002"/>
    <n v="0"/>
    <n v="2482982"/>
    <n v="2482982"/>
    <n v="0"/>
    <d v="2025-03-03T00:00:00"/>
    <m/>
    <d v="2025-03-03T00:00:00"/>
    <n v="0"/>
    <m/>
    <s v=""/>
    <x v="0"/>
    <d v="2025-03-03T00:00:00"/>
    <d v="2025-07-02T00:00:00"/>
    <m/>
    <m/>
    <x v="45"/>
    <x v="46"/>
    <x v="2"/>
  </r>
  <r>
    <x v="48"/>
    <x v="46"/>
    <x v="52"/>
    <x v="457"/>
    <m/>
    <m/>
    <s v="Bán hàng TD Mart , ck cố định 5%"/>
    <n v="1224104"/>
    <n v="61205"/>
    <n v="93031.92"/>
    <n v="1255931"/>
    <s v="Bán hàng"/>
    <d v="2025-07-02T00:00:00"/>
    <s v="PT2507/0002"/>
    <n v="0"/>
    <n v="1255931"/>
    <n v="1255931"/>
    <n v="0"/>
    <d v="2025-04-18T00:00:00"/>
    <m/>
    <d v="2025-04-18T00:00:00"/>
    <n v="0"/>
    <m/>
    <s v=""/>
    <x v="0"/>
    <d v="2025-04-18T00:00:00"/>
    <d v="2025-07-02T00:00:00"/>
    <m/>
    <m/>
    <x v="45"/>
    <x v="46"/>
    <x v="2"/>
  </r>
  <r>
    <x v="48"/>
    <x v="46"/>
    <x v="174"/>
    <x v="458"/>
    <m/>
    <m/>
    <s v="Bán hàng TD Mart, Sunshine Dương Văn Bé (Mở mới), Mai Động, Hoàng Mai, HN , CK 5%"/>
    <n v="1056599"/>
    <n v="52830"/>
    <n v="80301.52"/>
    <n v="1084071"/>
    <s v="Bán hàng"/>
    <d v="2025-10-28T00:00:00"/>
    <s v="BC2210-0050"/>
    <n v="0"/>
    <n v="1084071"/>
    <n v="1084071"/>
    <n v="0"/>
    <d v="2025-07-01T00:00:00"/>
    <m/>
    <d v="2025-07-01T00:00:00"/>
    <n v="0"/>
    <m/>
    <s v=""/>
    <x v="0"/>
    <d v="2025-07-01T00:00:00"/>
    <d v="2025-10-28T00:00:00"/>
    <m/>
    <m/>
    <x v="45"/>
    <x v="46"/>
    <x v="2"/>
  </r>
  <r>
    <x v="48"/>
    <x v="46"/>
    <x v="179"/>
    <x v="459"/>
    <m/>
    <m/>
    <m/>
    <m/>
    <n v="0"/>
    <n v="0"/>
    <n v="933843"/>
    <s v="Hàng trả"/>
    <d v="2025-07-02T00:00:00"/>
    <s v="PT2507/0002"/>
    <n v="0"/>
    <n v="-933843"/>
    <n v="-933843"/>
    <n v="0"/>
    <d v="2025-07-02T00:00:00"/>
    <m/>
    <d v="2025-07-02T00:00:00"/>
    <n v="0"/>
    <m/>
    <s v=""/>
    <x v="0"/>
    <d v="2025-07-02T00:00:00"/>
    <d v="2025-07-02T00:00:00"/>
    <m/>
    <m/>
    <x v="45"/>
    <x v="46"/>
    <x v="2"/>
  </r>
  <r>
    <x v="48"/>
    <x v="46"/>
    <x v="58"/>
    <x v="460"/>
    <m/>
    <m/>
    <s v="Bán hàng TD Mart, Sunshine Dương Văn Bé (Mở mới), Mai Động, Hoàng Mai, HN , CK 5%"/>
    <n v="1288000"/>
    <n v="64400"/>
    <n v="97888"/>
    <n v="1321488"/>
    <s v="Bán hàng"/>
    <d v="2025-10-28T00:00:00"/>
    <s v="BC2210-0049"/>
    <n v="0"/>
    <n v="1321488"/>
    <n v="1321488"/>
    <n v="0"/>
    <d v="2025-08-06T00:00:00"/>
    <m/>
    <d v="2025-08-06T00:00:00"/>
    <n v="0"/>
    <m/>
    <s v=""/>
    <x v="0"/>
    <d v="2025-08-06T00:00:00"/>
    <d v="2025-10-28T00:00:00"/>
    <m/>
    <m/>
    <x v="45"/>
    <x v="46"/>
    <x v="2"/>
  </r>
  <r>
    <x v="48"/>
    <x v="46"/>
    <x v="58"/>
    <x v="461"/>
    <m/>
    <m/>
    <m/>
    <m/>
    <n v="0"/>
    <n v="0"/>
    <n v="253532"/>
    <s v="Hàng trả"/>
    <d v="2025-10-28T00:00:00"/>
    <s v="BC2210-0049"/>
    <n v="0"/>
    <n v="-253532"/>
    <n v="-253532"/>
    <n v="0"/>
    <d v="2025-08-06T00:00:00"/>
    <m/>
    <d v="2025-08-06T00:00:00"/>
    <n v="0"/>
    <m/>
    <s v=""/>
    <x v="0"/>
    <d v="2025-08-06T00:00:00"/>
    <d v="2025-10-28T00:00:00"/>
    <m/>
    <m/>
    <x v="45"/>
    <x v="46"/>
    <x v="2"/>
  </r>
  <r>
    <x v="48"/>
    <x v="46"/>
    <x v="80"/>
    <x v="462"/>
    <m/>
    <m/>
    <s v="Bán hàng TD Mart, Sunshine Dương Văn Bé (Mở mới), Mai Động, Hoàng Mai, HN , CK 5%"/>
    <n v="1541750"/>
    <n v="77088"/>
    <n v="117172.96"/>
    <n v="1581835"/>
    <s v="Bán hàng"/>
    <d v="2025-10-28T00:00:00"/>
    <s v="BC2210-0048"/>
    <n v="0"/>
    <n v="1581835"/>
    <n v="1581835"/>
    <n v="0"/>
    <d v="2025-09-05T00:00:00"/>
    <m/>
    <d v="2025-09-05T00:00:00"/>
    <n v="0"/>
    <m/>
    <s v=""/>
    <x v="0"/>
    <d v="2025-09-05T00:00:00"/>
    <d v="2025-10-28T00:00:00"/>
    <m/>
    <m/>
    <x v="45"/>
    <x v="46"/>
    <x v="2"/>
  </r>
  <r>
    <x v="48"/>
    <x v="46"/>
    <x v="80"/>
    <x v="463"/>
    <m/>
    <m/>
    <m/>
    <m/>
    <n v="0"/>
    <n v="0"/>
    <n v="122162"/>
    <s v="Hàng trả"/>
    <d v="2025-10-28T00:00:00"/>
    <s v="BC2210-0048"/>
    <n v="0"/>
    <n v="-122162"/>
    <n v="-122162"/>
    <n v="0"/>
    <d v="2025-09-05T00:00:00"/>
    <m/>
    <d v="2025-09-05T00:00:00"/>
    <n v="0"/>
    <m/>
    <s v=""/>
    <x v="0"/>
    <d v="2025-09-05T00:00:00"/>
    <d v="2025-10-28T00:00:00"/>
    <m/>
    <m/>
    <x v="45"/>
    <x v="46"/>
    <x v="2"/>
  </r>
  <r>
    <x v="48"/>
    <x v="46"/>
    <x v="98"/>
    <x v="464"/>
    <m/>
    <m/>
    <s v="Bán hàng TD Mart"/>
    <n v="580532"/>
    <n v="29027"/>
    <n v="44120.4"/>
    <n v="595625"/>
    <s v="Bán hàng"/>
    <d v="2025-10-28T00:00:00"/>
    <s v="BC2210-0047"/>
    <n v="0"/>
    <n v="595625"/>
    <n v="595625"/>
    <n v="0"/>
    <d v="2025-10-09T00:00:00"/>
    <m/>
    <d v="2025-10-09T00:00:00"/>
    <n v="0"/>
    <m/>
    <s v=""/>
    <x v="0"/>
    <d v="2025-10-09T00:00:00"/>
    <d v="2025-10-28T00:00:00"/>
    <m/>
    <m/>
    <x v="45"/>
    <x v="46"/>
    <x v="2"/>
  </r>
  <r>
    <x v="48"/>
    <x v="46"/>
    <x v="189"/>
    <x v="465"/>
    <m/>
    <m/>
    <s v="Bán hàng TD Mart , CK 5%"/>
    <n v="1215515"/>
    <n v="60776"/>
    <n v="92379.12"/>
    <n v="1247118"/>
    <s v="Bán hàng"/>
    <m/>
    <m/>
    <n v="0"/>
    <n v="1247118"/>
    <n v="0"/>
    <n v="1247118"/>
    <d v="2025-10-20T00:00:00"/>
    <m/>
    <d v="2025-10-20T00:00:00"/>
    <n v="0"/>
    <m/>
    <n v="51.3578140046302"/>
    <x v="2"/>
    <d v="2025-10-20T00:00:00"/>
    <d v="1899-12-30T00:00:00"/>
    <m/>
    <m/>
    <x v="45"/>
    <x v="46"/>
    <x v="2"/>
  </r>
  <r>
    <x v="48"/>
    <x v="46"/>
    <x v="214"/>
    <x v="466"/>
    <m/>
    <m/>
    <s v="Hàng trả"/>
    <m/>
    <n v="0"/>
    <n v="0"/>
    <n v="250455"/>
    <s v="Hàng trả"/>
    <m/>
    <m/>
    <n v="0"/>
    <n v="-250455"/>
    <n v="0"/>
    <n v="-250455"/>
    <d v="2025-10-28T00:00:00"/>
    <m/>
    <d v="2025-10-28T00:00:00"/>
    <n v="0"/>
    <m/>
    <n v="43.3578140046302"/>
    <x v="2"/>
    <d v="2025-10-28T00:00:00"/>
    <d v="1899-12-30T00:00:00"/>
    <m/>
    <m/>
    <x v="45"/>
    <x v="46"/>
    <x v="2"/>
  </r>
  <r>
    <x v="48"/>
    <x v="46"/>
    <x v="214"/>
    <x v="467"/>
    <m/>
    <m/>
    <s v="Hàng trả"/>
    <m/>
    <n v="0"/>
    <n v="0"/>
    <n v="122162"/>
    <s v="Hàng trả"/>
    <m/>
    <m/>
    <n v="0"/>
    <n v="-122162"/>
    <n v="0"/>
    <n v="-122162"/>
    <d v="2025-10-28T00:00:00"/>
    <m/>
    <d v="2025-10-28T00:00:00"/>
    <n v="0"/>
    <m/>
    <n v="43.3578140046302"/>
    <x v="2"/>
    <d v="2025-10-28T00:00:00"/>
    <d v="1899-12-30T00:00:00"/>
    <m/>
    <m/>
    <x v="45"/>
    <x v="46"/>
    <x v="2"/>
  </r>
  <r>
    <x v="48"/>
    <x v="46"/>
    <x v="216"/>
    <x v="468"/>
    <m/>
    <m/>
    <s v="TD Mart, Sunshine Dương Văn Bé (Mở mới), Mai Động, Hoàng Mai, HN"/>
    <n v="937595"/>
    <n v="46880"/>
    <n v="71257.2"/>
    <n v="961972"/>
    <s v="Bán hàng"/>
    <m/>
    <m/>
    <n v="0"/>
    <n v="961972"/>
    <n v="0"/>
    <n v="961972"/>
    <d v="2025-11-26T00:00:00"/>
    <m/>
    <d v="2025-11-26T00:00:00"/>
    <n v="0"/>
    <m/>
    <n v="14.3578140046302"/>
    <x v="4"/>
    <d v="2025-11-26T00:00:00"/>
    <d v="1899-12-30T00:00:00"/>
    <m/>
    <m/>
    <x v="45"/>
    <x v="46"/>
    <x v="2"/>
  </r>
  <r>
    <x v="49"/>
    <x v="47"/>
    <x v="80"/>
    <x v="469"/>
    <m/>
    <m/>
    <s v="Bán Hàng TD Mart tầng 1 tòa glexico ngõ 885 Tam Trinh, Hoàng Mai. Hà Nội , ck 5%"/>
    <n v="1850013"/>
    <n v="92501"/>
    <n v="140600.95999999999"/>
    <n v="1898113"/>
    <s v="Bán hàng"/>
    <d v="2025-10-28T00:00:00"/>
    <s v="BC2210-0046"/>
    <n v="0"/>
    <n v="1898113"/>
    <n v="1898113"/>
    <n v="0"/>
    <d v="2025-09-05T00:00:00"/>
    <m/>
    <d v="2025-09-05T00:00:00"/>
    <n v="0"/>
    <m/>
    <s v=""/>
    <x v="0"/>
    <d v="2025-09-05T00:00:00"/>
    <d v="2025-10-28T00:00:00"/>
    <m/>
    <m/>
    <x v="45"/>
    <x v="47"/>
    <x v="2"/>
  </r>
  <r>
    <x v="49"/>
    <x v="47"/>
    <x v="81"/>
    <x v="470"/>
    <m/>
    <m/>
    <s v="Bán hàng TD Mart Glexico , ck 5%"/>
    <n v="864265"/>
    <n v="43213"/>
    <n v="65684.160000000003"/>
    <n v="886736"/>
    <s v="Bán hàng"/>
    <d v="2025-10-28T00:00:00"/>
    <s v="BC2210-0045"/>
    <n v="0"/>
    <n v="886736"/>
    <n v="886736"/>
    <n v="0"/>
    <d v="2025-09-17T00:00:00"/>
    <m/>
    <d v="2025-09-17T00:00:00"/>
    <n v="0"/>
    <m/>
    <s v=""/>
    <x v="0"/>
    <d v="2025-09-17T00:00:00"/>
    <d v="2025-10-28T00:00:00"/>
    <m/>
    <m/>
    <x v="45"/>
    <x v="47"/>
    <x v="2"/>
  </r>
  <r>
    <x v="49"/>
    <x v="47"/>
    <x v="216"/>
    <x v="471"/>
    <m/>
    <m/>
    <s v="TD Mart tầng 1 tòa glexico ngõ 885 Tam Trinh, Hoàng Mai. Hà Nội"/>
    <n v="1620916"/>
    <n v="81047"/>
    <n v="123189.52"/>
    <n v="1663059"/>
    <s v="Bán hàng"/>
    <m/>
    <m/>
    <n v="0"/>
    <n v="1663059"/>
    <n v="0"/>
    <n v="1663059"/>
    <d v="2025-11-26T00:00:00"/>
    <m/>
    <d v="2025-11-26T00:00:00"/>
    <n v="0"/>
    <m/>
    <n v="14.3578140046302"/>
    <x v="4"/>
    <d v="2025-11-26T00:00:00"/>
    <d v="1899-12-30T00:00:00"/>
    <m/>
    <m/>
    <x v="45"/>
    <x v="47"/>
    <x v="2"/>
  </r>
  <r>
    <x v="50"/>
    <x v="48"/>
    <x v="132"/>
    <x v="472"/>
    <m/>
    <m/>
    <s v="ĐƠN KHÁCH LẼ C6, THANH TOÁN LUN, CK 5%"/>
    <n v="1101465"/>
    <n v="55073"/>
    <n v="83711.360000000001"/>
    <n v="1130103"/>
    <s v="Bán hàng"/>
    <d v="2025-02-04T00:00:00"/>
    <s v="PT2502/0012"/>
    <n v="0"/>
    <n v="1130103"/>
    <n v="1130103"/>
    <n v="0"/>
    <d v="2025-01-08T00:00:00"/>
    <m/>
    <d v="2025-01-08T00:00:00"/>
    <n v="0"/>
    <m/>
    <s v=""/>
    <x v="0"/>
    <d v="2025-01-08T00:00:00"/>
    <d v="2025-02-04T00:00:00"/>
    <m/>
    <m/>
    <x v="46"/>
    <x v="48"/>
    <x v="1"/>
  </r>
  <r>
    <x v="50"/>
    <x v="48"/>
    <x v="122"/>
    <x v="473"/>
    <m/>
    <m/>
    <s v="ĐƠN KHÁCH LẼ C6, THANH TOÁN LUN, CK 5%"/>
    <n v="734310"/>
    <n v="36716"/>
    <n v="55807.520000000004"/>
    <n v="753402"/>
    <s v="Bán hàng"/>
    <m/>
    <m/>
    <n v="0"/>
    <n v="753402"/>
    <n v="0"/>
    <n v="753402"/>
    <d v="2025-02-04T00:00:00"/>
    <m/>
    <d v="2025-02-04T00:00:00"/>
    <n v="0"/>
    <m/>
    <n v="309.3578140046302"/>
    <x v="3"/>
    <d v="2025-02-04T00:00:00"/>
    <d v="1899-12-30T00:00:00"/>
    <m/>
    <m/>
    <x v="46"/>
    <x v="48"/>
    <x v="1"/>
  </r>
  <r>
    <x v="50"/>
    <x v="48"/>
    <x v="217"/>
    <x v="474"/>
    <m/>
    <m/>
    <s v="ĐƠN KHÁCH LẼ C6, THANH TOÁN LUN, CK 5%"/>
    <n v="734310"/>
    <n v="36716"/>
    <n v="55807.520000000004"/>
    <n v="753402"/>
    <s v="Bán hàng"/>
    <m/>
    <m/>
    <n v="0"/>
    <n v="753402"/>
    <n v="0"/>
    <n v="753402"/>
    <d v="2025-02-24T00:00:00"/>
    <m/>
    <d v="2025-02-24T00:00:00"/>
    <n v="0"/>
    <m/>
    <n v="289.3578140046302"/>
    <x v="3"/>
    <d v="2025-02-24T00:00:00"/>
    <d v="1899-12-30T00:00:00"/>
    <m/>
    <m/>
    <x v="46"/>
    <x v="48"/>
    <x v="1"/>
  </r>
  <r>
    <x v="50"/>
    <x v="48"/>
    <x v="62"/>
    <x v="475"/>
    <m/>
    <m/>
    <s v="ĐƠN KHÁCH LẼ C6, THANH TOÁN LUN, CK 5%"/>
    <n v="734310"/>
    <n v="36716"/>
    <n v="55807.520000000004"/>
    <n v="753402"/>
    <s v="Bán hàng"/>
    <m/>
    <m/>
    <n v="0"/>
    <n v="753402"/>
    <n v="0"/>
    <n v="753402"/>
    <d v="2025-06-11T00:00:00"/>
    <m/>
    <d v="2025-06-11T00:00:00"/>
    <n v="0"/>
    <m/>
    <n v="182.3578140046302"/>
    <x v="3"/>
    <d v="2025-06-11T00:00:00"/>
    <d v="1899-12-30T00:00:00"/>
    <m/>
    <m/>
    <x v="46"/>
    <x v="48"/>
    <x v="1"/>
  </r>
  <r>
    <x v="51"/>
    <x v="49"/>
    <x v="218"/>
    <x v="476"/>
    <m/>
    <m/>
    <s v="Bán hàng Tiện Lợi Mart , CK 7% CỐ ĐỊNH , ĐƠN THỨ 3 THANH TOÁN ĐƠN THỨ 2"/>
    <n v="1475912"/>
    <n v="103314"/>
    <n v="109807.84"/>
    <n v="1482406"/>
    <s v="Bán hàng"/>
    <d v="2025-05-06T00:00:00"/>
    <s v="PT2505/0020"/>
    <n v="0"/>
    <n v="1482406"/>
    <n v="1482406"/>
    <n v="0"/>
    <d v="2025-01-16T00:00:00"/>
    <m/>
    <d v="2025-01-16T00:00:00"/>
    <n v="0"/>
    <m/>
    <s v=""/>
    <x v="0"/>
    <d v="2025-01-16T00:00:00"/>
    <d v="2025-05-06T00:00:00"/>
    <m/>
    <m/>
    <x v="47"/>
    <x v="49"/>
    <x v="2"/>
  </r>
  <r>
    <x v="51"/>
    <x v="49"/>
    <x v="3"/>
    <x v="477"/>
    <m/>
    <m/>
    <s v="Bán hàng Tiện Lợi Mart , CK 7% CỐ ĐỊNH , ĐƠN THỨ 4 THANH TOÁN ĐƠN THỨ 3"/>
    <n v="553467"/>
    <n v="38743"/>
    <n v="41177.919999999998"/>
    <n v="555902"/>
    <s v="Bán hàng"/>
    <d v="2025-05-06T00:00:00"/>
    <s v="PT2505/0021"/>
    <n v="0"/>
    <n v="555902"/>
    <n v="555902"/>
    <n v="0"/>
    <d v="2025-04-11T00:00:00"/>
    <m/>
    <d v="2025-04-11T00:00:00"/>
    <n v="0"/>
    <m/>
    <s v=""/>
    <x v="0"/>
    <d v="2025-04-11T00:00:00"/>
    <d v="2025-05-06T00:00:00"/>
    <m/>
    <m/>
    <x v="47"/>
    <x v="49"/>
    <x v="2"/>
  </r>
  <r>
    <x v="51"/>
    <x v="49"/>
    <x v="32"/>
    <x v="478"/>
    <m/>
    <m/>
    <s v="Bán hàng Tiện Lợi Mart , CK 7% CỐ ĐỊNH , ĐƠN THỨ 4 THANH TOÁN ĐƠN THỨ 3"/>
    <n v="589271"/>
    <n v="41249"/>
    <n v="43841.760000000002"/>
    <n v="591864"/>
    <s v="Bán hàng"/>
    <d v="2025-05-23T00:00:00"/>
    <s v="PT2505/0052"/>
    <n v="0"/>
    <n v="591864"/>
    <n v="591864"/>
    <n v="0"/>
    <d v="2025-05-05T00:00:00"/>
    <m/>
    <d v="2025-05-05T00:00:00"/>
    <n v="0"/>
    <m/>
    <s v=""/>
    <x v="0"/>
    <d v="2025-05-05T00:00:00"/>
    <d v="2025-05-23T00:00:00"/>
    <m/>
    <m/>
    <x v="47"/>
    <x v="49"/>
    <x v="2"/>
  </r>
  <r>
    <x v="51"/>
    <x v="49"/>
    <x v="192"/>
    <x v="479"/>
    <m/>
    <m/>
    <s v="Bán hàng Tiện Lợi Mart , CK 7% CỐ ĐỊNH , ĐƠN THỨ 4 THANH TOÁN ĐƠN THỨ 3"/>
    <n v="866681"/>
    <n v="60668"/>
    <n v="64481.04"/>
    <n v="870494"/>
    <s v="Bán hàng"/>
    <d v="2025-05-29T00:00:00"/>
    <s v="PT2505/0066"/>
    <n v="0"/>
    <n v="870494"/>
    <n v="870494"/>
    <n v="0"/>
    <d v="2025-05-21T00:00:00"/>
    <m/>
    <d v="2025-05-21T00:00:00"/>
    <n v="0"/>
    <m/>
    <s v=""/>
    <x v="0"/>
    <d v="2025-05-21T00:00:00"/>
    <d v="2025-05-29T00:00:00"/>
    <m/>
    <m/>
    <x v="47"/>
    <x v="49"/>
    <x v="2"/>
  </r>
  <r>
    <x v="51"/>
    <x v="49"/>
    <x v="54"/>
    <x v="480"/>
    <m/>
    <m/>
    <s v="Bán hàng Tiện Lợi Mart , CK 7% CỐ ĐỊNH , ĐƠN THỨ 4 THANH TOÁN ĐƠN THỨ 3"/>
    <n v="494452"/>
    <n v="34612"/>
    <n v="36787.200000000004"/>
    <n v="496627"/>
    <s v="Bán hàng"/>
    <d v="2025-07-04T00:00:00"/>
    <s v="PT2506/0004"/>
    <n v="0"/>
    <n v="496627"/>
    <n v="496627"/>
    <n v="0"/>
    <d v="2025-05-28T00:00:00"/>
    <m/>
    <d v="2025-05-28T00:00:00"/>
    <n v="0"/>
    <m/>
    <s v=""/>
    <x v="0"/>
    <d v="2025-05-28T00:00:00"/>
    <d v="2025-07-04T00:00:00"/>
    <m/>
    <m/>
    <x v="47"/>
    <x v="49"/>
    <x v="2"/>
  </r>
  <r>
    <x v="51"/>
    <x v="49"/>
    <x v="211"/>
    <x v="481"/>
    <m/>
    <m/>
    <s v="Bán hàng Tiện Lợi Mart , CK 7% CỐ ĐỊNH , ĐƠN THỨ 4 THANH TOÁN ĐƠN THỨ 3"/>
    <n v="358776"/>
    <n v="25114"/>
    <n v="26692.959999999999"/>
    <n v="360355"/>
    <s v="Bán hàng"/>
    <d v="2025-06-16T00:00:00"/>
    <s v="PT2506/0039"/>
    <n v="0"/>
    <n v="360355"/>
    <n v="360355"/>
    <n v="0"/>
    <d v="2025-06-13T00:00:00"/>
    <m/>
    <d v="2025-06-13T00:00:00"/>
    <n v="0"/>
    <m/>
    <s v=""/>
    <x v="0"/>
    <d v="2025-06-13T00:00:00"/>
    <d v="2025-06-16T00:00:00"/>
    <m/>
    <m/>
    <x v="47"/>
    <x v="49"/>
    <x v="2"/>
  </r>
  <r>
    <x v="51"/>
    <x v="49"/>
    <x v="63"/>
    <x v="482"/>
    <m/>
    <m/>
    <s v="Bán hàng Tiện Lợi Mart , CK 7% CỐ ĐỊNH , ĐƠN THỨ 4 THANH TOÁN ĐƠN THỨ 3"/>
    <n v="486221"/>
    <n v="34035"/>
    <n v="36174.879999999997"/>
    <n v="488361"/>
    <s v="Bán hàng"/>
    <d v="2025-08-09T00:00:00"/>
    <s v="PT/C6-0016"/>
    <n v="0"/>
    <n v="488361"/>
    <n v="488361"/>
    <n v="0"/>
    <d v="2025-07-03T00:00:00"/>
    <m/>
    <d v="2025-07-03T00:00:00"/>
    <n v="0"/>
    <m/>
    <s v=""/>
    <x v="0"/>
    <d v="2025-07-03T00:00:00"/>
    <d v="2025-08-09T00:00:00"/>
    <m/>
    <m/>
    <x v="47"/>
    <x v="49"/>
    <x v="2"/>
  </r>
  <r>
    <x v="51"/>
    <x v="49"/>
    <x v="213"/>
    <x v="483"/>
    <m/>
    <m/>
    <s v="Bán hàng Tiện Lợi Mart , CK 7% CỐ ĐỊNH , ĐƠN THỨ 4 THANH TOÁN ĐƠN THỨ 3"/>
    <n v="486221"/>
    <n v="34035"/>
    <n v="36174.879999999997"/>
    <n v="488361"/>
    <s v="Bán hàng"/>
    <d v="2025-10-04T00:00:00"/>
    <s v="BC2210-0005"/>
    <n v="0"/>
    <n v="488361"/>
    <n v="488361"/>
    <n v="0"/>
    <d v="2025-08-04T00:00:00"/>
    <m/>
    <d v="2025-08-04T00:00:00"/>
    <n v="0"/>
    <m/>
    <s v=""/>
    <x v="0"/>
    <d v="2025-08-04T00:00:00"/>
    <d v="2025-10-04T00:00:00"/>
    <m/>
    <m/>
    <x v="47"/>
    <x v="49"/>
    <x v="2"/>
  </r>
  <r>
    <x v="51"/>
    <x v="49"/>
    <x v="43"/>
    <x v="484"/>
    <m/>
    <m/>
    <s v="Bán hàng Tiện Lợi Mart , CK 7% CỐ ĐỊNH , ĐƠN THỨ 4 THANH TOÁN ĐƠN THỨ 3"/>
    <n v="700329"/>
    <n v="49023"/>
    <n v="52104.480000000003"/>
    <n v="703410"/>
    <s v="Bán hàng"/>
    <d v="2025-08-30T00:00:00"/>
    <s v="PT/C6-0053"/>
    <n v="0"/>
    <n v="703410"/>
    <n v="703410"/>
    <n v="0"/>
    <d v="2025-08-26T00:00:00"/>
    <m/>
    <d v="2025-08-26T00:00:00"/>
    <n v="0"/>
    <m/>
    <s v=""/>
    <x v="0"/>
    <d v="2025-08-26T00:00:00"/>
    <d v="2025-08-30T00:00:00"/>
    <m/>
    <m/>
    <x v="47"/>
    <x v="49"/>
    <x v="2"/>
  </r>
  <r>
    <x v="51"/>
    <x v="49"/>
    <x v="8"/>
    <x v="485"/>
    <m/>
    <m/>
    <s v="Bán hàng Tiện Lợi Mart , CK 7% CỐ ĐỊNH , ĐƠN THỨ 12 THANH TOÁN ĐƠN THỨ 11"/>
    <n v="1256744"/>
    <n v="87972"/>
    <n v="93501.759999999995"/>
    <n v="1262274"/>
    <s v="Bán hàng"/>
    <m/>
    <m/>
    <n v="0"/>
    <n v="1262274"/>
    <n v="0"/>
    <n v="1262274"/>
    <d v="2025-10-01T00:00:00"/>
    <m/>
    <d v="2025-10-01T00:00:00"/>
    <n v="0"/>
    <m/>
    <n v="70.3578140046302"/>
    <x v="1"/>
    <d v="2025-10-01T00:00:00"/>
    <d v="1899-12-30T00:00:00"/>
    <m/>
    <m/>
    <x v="47"/>
    <x v="49"/>
    <x v="2"/>
  </r>
  <r>
    <x v="51"/>
    <x v="49"/>
    <x v="141"/>
    <x v="486"/>
    <m/>
    <m/>
    <s v="hàng trả"/>
    <m/>
    <n v="0"/>
    <n v="0"/>
    <n v="398496"/>
    <s v="Hàng trả"/>
    <d v="2025-05-06T00:00:00"/>
    <s v="PT2505/0020"/>
    <n v="0"/>
    <n v="-398496"/>
    <n v="-398496"/>
    <n v="0"/>
    <d v="2025-09-25T00:00:00"/>
    <m/>
    <d v="2025-09-25T00:00:00"/>
    <n v="0"/>
    <m/>
    <s v=""/>
    <x v="0"/>
    <d v="2025-09-25T00:00:00"/>
    <d v="2025-05-06T00:00:00"/>
    <m/>
    <m/>
    <x v="47"/>
    <x v="49"/>
    <x v="2"/>
  </r>
  <r>
    <x v="51"/>
    <x v="49"/>
    <x v="95"/>
    <x v="487"/>
    <m/>
    <m/>
    <s v="hàng trả"/>
    <m/>
    <n v="0"/>
    <n v="0"/>
    <n v="73754"/>
    <s v="Hàng trả"/>
    <d v="2025-08-09T00:00:00"/>
    <s v="PT/C6-0016"/>
    <n v="0"/>
    <n v="-73754"/>
    <n v="-73754"/>
    <n v="0"/>
    <d v="2025-08-09T00:00:00"/>
    <m/>
    <d v="2025-08-09T00:00:00"/>
    <n v="0"/>
    <m/>
    <s v=""/>
    <x v="0"/>
    <d v="2025-08-09T00:00:00"/>
    <d v="2025-08-09T00:00:00"/>
    <m/>
    <m/>
    <x v="47"/>
    <x v="49"/>
    <x v="2"/>
  </r>
  <r>
    <x v="51"/>
    <x v="49"/>
    <x v="194"/>
    <x v="488"/>
    <m/>
    <m/>
    <s v="hàng trả"/>
    <m/>
    <n v="0"/>
    <n v="0"/>
    <n v="365617"/>
    <s v="Hàng trả"/>
    <d v="2025-08-30T00:00:00"/>
    <s v="PT/C6-0053"/>
    <n v="0"/>
    <n v="-365617"/>
    <n v="-365617"/>
    <n v="0"/>
    <d v="2025-08-30T00:00:00"/>
    <m/>
    <d v="2025-08-30T00:00:00"/>
    <n v="0"/>
    <m/>
    <s v=""/>
    <x v="0"/>
    <d v="2025-08-30T00:00:00"/>
    <d v="2025-08-30T00:00:00"/>
    <m/>
    <m/>
    <x v="47"/>
    <x v="49"/>
    <x v="2"/>
  </r>
  <r>
    <x v="51"/>
    <x v="49"/>
    <x v="61"/>
    <x v="489"/>
    <m/>
    <m/>
    <s v="hàng trả"/>
    <m/>
    <n v="0"/>
    <n v="0"/>
    <n v="113946"/>
    <s v="Tồn đầu kỳ"/>
    <d v="2025-01-18T00:00:00"/>
    <s v="PT2501/0054"/>
    <n v="113946"/>
    <n v="0"/>
    <n v="113946"/>
    <n v="0"/>
    <d v="2025-01-18T00:00:00"/>
    <m/>
    <d v="2025-01-18T00:00:00"/>
    <n v="0"/>
    <m/>
    <s v=""/>
    <x v="0"/>
    <d v="2025-01-18T00:00:00"/>
    <d v="2025-01-18T00:00:00"/>
    <m/>
    <m/>
    <x v="47"/>
    <x v="49"/>
    <x v="2"/>
  </r>
  <r>
    <x v="51"/>
    <x v="49"/>
    <x v="219"/>
    <x v="490"/>
    <m/>
    <m/>
    <m/>
    <m/>
    <n v="0"/>
    <n v="0"/>
    <n v="926504"/>
    <s v="Tồn đầu kỳ"/>
    <d v="2025-01-18T00:00:00"/>
    <s v="PT2501/0054"/>
    <n v="926504"/>
    <n v="0"/>
    <n v="926504"/>
    <n v="0"/>
    <d v="2024-11-29T00:00:00"/>
    <m/>
    <d v="2024-11-29T00:00:00"/>
    <n v="0"/>
    <m/>
    <s v=""/>
    <x v="0"/>
    <d v="2024-11-29T00:00:00"/>
    <d v="2025-01-18T00:00:00"/>
    <m/>
    <m/>
    <x v="47"/>
    <x v="49"/>
    <x v="2"/>
  </r>
  <r>
    <x v="51"/>
    <x v="49"/>
    <x v="220"/>
    <x v="491"/>
    <m/>
    <m/>
    <s v="Bán hàng Tiện Lợi Mart , CK 7% CỐ ĐỊNH , ĐƠN THỨ 13 THANH TOÁN ĐƠN THỨ 12"/>
    <n v="367155"/>
    <n v="25701"/>
    <n v="27316.32"/>
    <n v="368770"/>
    <s v="Bán hàng"/>
    <d v="2025-10-28T00:00:00"/>
    <s v="BC2210-0044"/>
    <n v="0"/>
    <n v="368770"/>
    <n v="368770"/>
    <n v="0"/>
    <d v="2025-10-24T00:00:00"/>
    <m/>
    <d v="2025-10-24T00:00:00"/>
    <n v="0"/>
    <m/>
    <s v=""/>
    <x v="0"/>
    <d v="2025-10-24T00:00:00"/>
    <d v="2025-10-28T00:00:00"/>
    <m/>
    <m/>
    <x v="47"/>
    <x v="49"/>
    <x v="2"/>
  </r>
  <r>
    <x v="52"/>
    <x v="50"/>
    <x v="221"/>
    <x v="492"/>
    <m/>
    <m/>
    <m/>
    <m/>
    <m/>
    <n v="0"/>
    <n v="855672"/>
    <s v="Tồn đầu kỳ"/>
    <d v="2025-01-06T00:00:00"/>
    <s v="PT2501/0019"/>
    <n v="855672"/>
    <n v="0"/>
    <n v="855672"/>
    <n v="0"/>
    <d v="2024-12-04T00:00:00"/>
    <m/>
    <d v="2024-12-04T00:00:00"/>
    <n v="0"/>
    <m/>
    <s v=""/>
    <x v="0"/>
    <d v="2024-12-04T00:00:00"/>
    <d v="2025-01-06T00:00:00"/>
    <m/>
    <m/>
    <x v="48"/>
    <x v="50"/>
    <x v="2"/>
  </r>
  <r>
    <x v="52"/>
    <x v="50"/>
    <x v="18"/>
    <x v="493"/>
    <m/>
    <m/>
    <s v="ĐƠN HÀNG KHÁCH LẼ C6, ĐƠN THỨ 18 GỐI ĐẦU THANH TOÁN ĐƠN THỨ 17 , CK 5%, SĐT: 0969809516 BÌNH"/>
    <n v="1442360"/>
    <n v="72118"/>
    <n v="109619.36"/>
    <n v="1479861"/>
    <s v="Bán hàng"/>
    <d v="2025-03-05T00:00:00"/>
    <s v="PT2503/0015"/>
    <n v="0"/>
    <n v="1479861"/>
    <n v="1479861"/>
    <n v="0"/>
    <d v="2025-01-20T00:00:00"/>
    <m/>
    <d v="2025-01-20T00:00:00"/>
    <n v="0"/>
    <m/>
    <s v=""/>
    <x v="0"/>
    <d v="2025-01-20T00:00:00"/>
    <d v="2025-03-05T00:00:00"/>
    <m/>
    <m/>
    <x v="48"/>
    <x v="50"/>
    <x v="2"/>
  </r>
  <r>
    <x v="52"/>
    <x v="50"/>
    <x v="133"/>
    <x v="494"/>
    <m/>
    <m/>
    <s v="ĐƠN HÀNG KHÁCH LẼ C6, ĐƠN THỨ 19 GỐI ĐẦU THANH TOÁN ĐƠN THỨ 18 , CK 5%, SĐT: 0969809516 BÌNH"/>
    <n v="957376"/>
    <n v="47869"/>
    <n v="72760.56"/>
    <n v="982268"/>
    <s v="Bán hàng"/>
    <d v="2025-03-05T00:00:00"/>
    <s v="PT2503/0015"/>
    <n v="0"/>
    <n v="982268"/>
    <n v="982268"/>
    <n v="0"/>
    <d v="2025-02-05T00:00:00"/>
    <m/>
    <d v="2025-02-05T00:00:00"/>
    <n v="0"/>
    <m/>
    <s v=""/>
    <x v="0"/>
    <d v="2025-02-05T00:00:00"/>
    <d v="2025-03-05T00:00:00"/>
    <m/>
    <m/>
    <x v="48"/>
    <x v="50"/>
    <x v="2"/>
  </r>
  <r>
    <x v="52"/>
    <x v="50"/>
    <x v="70"/>
    <x v="495"/>
    <m/>
    <m/>
    <s v="ĐƠN HÀNG KHÁCH LẼ C6, ĐƠN THỨ 20  GỐI ĐẦU THANH TOÁN ĐƠN THỨ 19 , CK 5%, SĐT: 0969809516 BÌNH"/>
    <n v="589271"/>
    <n v="29464"/>
    <n v="44784.56"/>
    <n v="604592"/>
    <s v="Bán hàng"/>
    <d v="2025-04-15T00:00:00"/>
    <s v="PT2504/0054"/>
    <n v="0"/>
    <n v="604592"/>
    <n v="604592"/>
    <n v="0"/>
    <d v="2025-03-01T00:00:00"/>
    <m/>
    <d v="2025-03-01T00:00:00"/>
    <n v="0"/>
    <m/>
    <s v=""/>
    <x v="0"/>
    <d v="2025-03-01T00:00:00"/>
    <d v="2025-04-15T00:00:00"/>
    <m/>
    <m/>
    <x v="48"/>
    <x v="50"/>
    <x v="2"/>
  </r>
  <r>
    <x v="52"/>
    <x v="50"/>
    <x v="3"/>
    <x v="496"/>
    <m/>
    <m/>
    <s v="ĐƠN HÀNG KHÁCH LẼ C6, ĐƠN THỨ 21  GỐI ĐẦU THANH TOÁN ĐƠN THỨ 20 , CK 5%, SĐT: 0969809516 BÌNH"/>
    <n v="1031636"/>
    <n v="51582"/>
    <n v="78404.320000000007"/>
    <n v="1058458"/>
    <s v="Bán hàng"/>
    <d v="2025-09-27T00:00:00"/>
    <s v="PT/C6-0095"/>
    <n v="0"/>
    <n v="1058458"/>
    <n v="1058458"/>
    <n v="0"/>
    <d v="2025-04-11T00:00:00"/>
    <m/>
    <d v="2025-04-11T00:00:00"/>
    <n v="0"/>
    <m/>
    <s v=""/>
    <x v="0"/>
    <d v="2025-04-11T00:00:00"/>
    <d v="2025-09-27T00:00:00"/>
    <m/>
    <m/>
    <x v="48"/>
    <x v="50"/>
    <x v="2"/>
  </r>
  <r>
    <x v="52"/>
    <x v="50"/>
    <x v="52"/>
    <x v="497"/>
    <m/>
    <m/>
    <s v="Bán hàng THANH BÌNH MART"/>
    <n v="977730"/>
    <n v="48887"/>
    <n v="74307.44"/>
    <n v="1003150"/>
    <s v="Bán hàng"/>
    <d v="2025-09-27T00:00:00"/>
    <s v="PT/C6-0098"/>
    <n v="0"/>
    <n v="1003150"/>
    <n v="1003150"/>
    <n v="0"/>
    <d v="2025-04-18T00:00:00"/>
    <m/>
    <d v="2025-04-18T00:00:00"/>
    <n v="0"/>
    <m/>
    <s v=""/>
    <x v="0"/>
    <d v="2025-04-18T00:00:00"/>
    <d v="2025-09-27T00:00:00"/>
    <m/>
    <m/>
    <x v="48"/>
    <x v="50"/>
    <x v="2"/>
  </r>
  <r>
    <x v="52"/>
    <x v="50"/>
    <x v="91"/>
    <x v="498"/>
    <m/>
    <m/>
    <s v="Bán hàng THANH BÌNH MART"/>
    <n v="544332"/>
    <n v="27217"/>
    <n v="41369.200000000004"/>
    <n v="558484"/>
    <s v="Bán hàng"/>
    <d v="2025-07-08T00:00:00"/>
    <s v="PT2507/0017"/>
    <n v="0"/>
    <n v="558484"/>
    <n v="558484"/>
    <n v="0"/>
    <d v="2025-06-10T00:00:00"/>
    <m/>
    <d v="2025-06-10T00:00:00"/>
    <n v="0"/>
    <m/>
    <s v=""/>
    <x v="0"/>
    <d v="2025-06-10T00:00:00"/>
    <d v="2025-07-08T00:00:00"/>
    <m/>
    <m/>
    <x v="48"/>
    <x v="50"/>
    <x v="2"/>
  </r>
  <r>
    <x v="52"/>
    <x v="50"/>
    <x v="180"/>
    <x v="499"/>
    <m/>
    <m/>
    <s v="Bán hàng THANH BÌNH MART , CK 5%"/>
    <n v="584308"/>
    <n v="29215"/>
    <n v="44407.44"/>
    <n v="599500"/>
    <s v="Bán hàng"/>
    <d v="2025-09-27T00:00:00"/>
    <s v="PT/C6-0096"/>
    <n v="0"/>
    <n v="599500"/>
    <n v="599500"/>
    <n v="0"/>
    <d v="2025-07-19T00:00:00"/>
    <m/>
    <d v="2025-07-19T00:00:00"/>
    <n v="0"/>
    <m/>
    <s v=""/>
    <x v="0"/>
    <d v="2025-07-19T00:00:00"/>
    <d v="2025-09-27T00:00:00"/>
    <m/>
    <m/>
    <x v="48"/>
    <x v="50"/>
    <x v="2"/>
  </r>
  <r>
    <x v="52"/>
    <x v="50"/>
    <x v="94"/>
    <x v="500"/>
    <m/>
    <m/>
    <s v="Bán hàng THANH BÌNH MART , CK 5%"/>
    <n v="699110"/>
    <n v="34956"/>
    <n v="53132.32"/>
    <n v="717286"/>
    <s v="Bán hàng"/>
    <d v="2025-09-27T00:00:00"/>
    <s v="PT/C6-0097"/>
    <n v="0"/>
    <n v="717286"/>
    <n v="717286"/>
    <n v="0"/>
    <d v="2025-07-28T00:00:00"/>
    <m/>
    <d v="2025-07-28T00:00:00"/>
    <n v="0"/>
    <m/>
    <s v=""/>
    <x v="0"/>
    <d v="2025-07-28T00:00:00"/>
    <d v="2025-09-27T00:00:00"/>
    <m/>
    <m/>
    <x v="48"/>
    <x v="50"/>
    <x v="2"/>
  </r>
  <r>
    <x v="52"/>
    <x v="50"/>
    <x v="222"/>
    <x v="501"/>
    <m/>
    <m/>
    <s v="Bán hàng THANH BÌNH MART"/>
    <n v="574205"/>
    <n v="28710"/>
    <n v="43639.6"/>
    <n v="589135"/>
    <s v="Bán hàng"/>
    <d v="2025-11-03T00:00:00"/>
    <s v="BC2210-0059"/>
    <n v="0"/>
    <n v="589135"/>
    <n v="589135"/>
    <n v="0"/>
    <d v="2025-09-09T00:00:00"/>
    <m/>
    <d v="2025-09-09T00:00:00"/>
    <n v="0"/>
    <m/>
    <s v=""/>
    <x v="0"/>
    <d v="2025-09-09T00:00:00"/>
    <d v="2025-11-03T00:00:00"/>
    <m/>
    <m/>
    <x v="48"/>
    <x v="50"/>
    <x v="2"/>
  </r>
  <r>
    <x v="52"/>
    <x v="50"/>
    <x v="97"/>
    <x v="502"/>
    <m/>
    <m/>
    <s v="ĐƠN KHÁCH LẼ THANH BÌNH MART , CK 5%"/>
    <n v="1084902"/>
    <n v="54245"/>
    <n v="82452.56"/>
    <n v="1113110"/>
    <s v="Bán hàng"/>
    <d v="2025-11-03T00:00:00"/>
    <s v="BC2210-0058"/>
    <n v="0"/>
    <n v="1113110"/>
    <n v="1113110"/>
    <n v="0"/>
    <d v="2025-09-27T00:00:00"/>
    <m/>
    <d v="2025-09-27T00:00:00"/>
    <n v="0"/>
    <m/>
    <s v=""/>
    <x v="0"/>
    <d v="2025-09-27T00:00:00"/>
    <d v="2025-11-03T00:00:00"/>
    <m/>
    <m/>
    <x v="48"/>
    <x v="50"/>
    <x v="2"/>
  </r>
  <r>
    <x v="52"/>
    <x v="50"/>
    <x v="97"/>
    <x v="503"/>
    <m/>
    <m/>
    <s v="hàng trả"/>
    <m/>
    <n v="0"/>
    <n v="0"/>
    <n v="330817"/>
    <s v="Hàng trả"/>
    <d v="2025-09-27T00:00:00"/>
    <s v="PT/C6-0095"/>
    <n v="0"/>
    <n v="-330817"/>
    <n v="-330817"/>
    <n v="0"/>
    <d v="2025-09-27T00:00:00"/>
    <m/>
    <d v="2025-09-27T00:00:00"/>
    <n v="0"/>
    <m/>
    <s v=""/>
    <x v="0"/>
    <d v="2025-09-27T00:00:00"/>
    <d v="2025-09-27T00:00:00"/>
    <m/>
    <m/>
    <x v="48"/>
    <x v="50"/>
    <x v="2"/>
  </r>
  <r>
    <x v="52"/>
    <x v="50"/>
    <x v="97"/>
    <x v="504"/>
    <m/>
    <m/>
    <s v="hàng trả"/>
    <m/>
    <n v="0"/>
    <n v="0"/>
    <n v="469637"/>
    <s v="Hàng trả"/>
    <d v="2025-09-27T00:00:00"/>
    <s v="PT/C6-0096"/>
    <n v="0"/>
    <n v="-469637"/>
    <n v="-469637"/>
    <n v="0"/>
    <d v="2025-09-27T00:00:00"/>
    <m/>
    <d v="2025-09-27T00:00:00"/>
    <n v="0"/>
    <m/>
    <s v=""/>
    <x v="0"/>
    <d v="2025-09-27T00:00:00"/>
    <d v="2025-09-27T00:00:00"/>
    <m/>
    <m/>
    <x v="48"/>
    <x v="50"/>
    <x v="2"/>
  </r>
  <r>
    <x v="52"/>
    <x v="50"/>
    <x v="97"/>
    <x v="505"/>
    <m/>
    <m/>
    <s v="hàng trả"/>
    <m/>
    <n v="0"/>
    <n v="0"/>
    <n v="76181"/>
    <s v="Hàng trả"/>
    <d v="2025-09-27T00:00:00"/>
    <s v="PT/C6-0098"/>
    <n v="0"/>
    <n v="-76181"/>
    <n v="-76181"/>
    <n v="0"/>
    <d v="2025-09-27T00:00:00"/>
    <m/>
    <d v="2025-09-27T00:00:00"/>
    <n v="0"/>
    <m/>
    <s v=""/>
    <x v="0"/>
    <d v="2025-09-27T00:00:00"/>
    <d v="2025-09-27T00:00:00"/>
    <m/>
    <m/>
    <x v="48"/>
    <x v="50"/>
    <x v="2"/>
  </r>
  <r>
    <x v="52"/>
    <x v="50"/>
    <x v="223"/>
    <x v="506"/>
    <m/>
    <m/>
    <s v="hàng trả"/>
    <m/>
    <n v="0"/>
    <n v="0"/>
    <n v="262921"/>
    <s v="Hàng trả"/>
    <d v="2025-11-03T00:00:00"/>
    <s v="BC2210-0059"/>
    <n v="0"/>
    <n v="-262921"/>
    <n v="-262921"/>
    <n v="0"/>
    <d v="2025-11-03T00:00:00"/>
    <m/>
    <d v="2025-11-03T00:00:00"/>
    <n v="0"/>
    <m/>
    <s v=""/>
    <x v="0"/>
    <d v="2025-11-03T00:00:00"/>
    <d v="2025-11-03T00:00:00"/>
    <m/>
    <s v="chưa ghi sổ"/>
    <x v="48"/>
    <x v="50"/>
    <x v="2"/>
  </r>
  <r>
    <x v="52"/>
    <x v="50"/>
    <x v="223"/>
    <x v="507"/>
    <m/>
    <m/>
    <s v="hàng trả"/>
    <m/>
    <n v="0"/>
    <n v="0"/>
    <n v="236107"/>
    <s v="Hàng trả"/>
    <d v="2025-11-03T00:00:00"/>
    <s v="BC2210-0058"/>
    <n v="0"/>
    <n v="-236107"/>
    <n v="-236107"/>
    <n v="0"/>
    <d v="2025-11-03T00:00:00"/>
    <m/>
    <d v="2025-11-03T00:00:00"/>
    <n v="0"/>
    <m/>
    <s v=""/>
    <x v="0"/>
    <d v="2025-11-03T00:00:00"/>
    <d v="2025-11-03T00:00:00"/>
    <m/>
    <s v="chưa ghi sổ"/>
    <x v="48"/>
    <x v="50"/>
    <x v="2"/>
  </r>
  <r>
    <x v="52"/>
    <x v="50"/>
    <x v="146"/>
    <x v="508"/>
    <m/>
    <m/>
    <s v="Bán hàng THANH BÌNH MART , CK 5%"/>
    <n v="719341"/>
    <m/>
    <n v="57547.28"/>
    <n v="776888"/>
    <s v="Bán hàng"/>
    <m/>
    <m/>
    <n v="0"/>
    <n v="776888"/>
    <n v="0"/>
    <n v="776888"/>
    <d v="2025-11-01T00:00:00"/>
    <m/>
    <d v="2025-11-01T00:00:00"/>
    <n v="0"/>
    <m/>
    <n v="39.3578140046302"/>
    <x v="2"/>
    <d v="2025-11-01T00:00:00"/>
    <d v="1899-12-30T00:00:00"/>
    <m/>
    <m/>
    <x v="48"/>
    <x v="50"/>
    <x v="2"/>
  </r>
  <r>
    <x v="53"/>
    <x v="51"/>
    <x v="224"/>
    <x v="509"/>
    <m/>
    <m/>
    <s v="H1 - TM11 chung cư Hope residence phúc đồng, Long Biên, Hà Nội"/>
    <n v="2281305"/>
    <n v="114066"/>
    <n v="173379.12"/>
    <n v="2340618.12"/>
    <s v="Tồn đầu kỳ"/>
    <d v="2025-02-04T00:00:00"/>
    <s v="PT2502/0014"/>
    <n v="2340618.12"/>
    <n v="0"/>
    <n v="2340618.12"/>
    <n v="0"/>
    <d v="2024-12-28T00:00:00"/>
    <m/>
    <d v="2024-12-28T00:00:00"/>
    <n v="0"/>
    <m/>
    <s v=""/>
    <x v="0"/>
    <d v="2024-12-28T00:00:00"/>
    <d v="2025-02-04T00:00:00"/>
    <m/>
    <m/>
    <x v="49"/>
    <x v="51"/>
    <x v="2"/>
  </r>
  <r>
    <x v="53"/>
    <x v="51"/>
    <x v="225"/>
    <x v="510"/>
    <m/>
    <m/>
    <s v="H1 - TM11 chung cư Hope residence phúc đồng, Long Biên, Hà Nội"/>
    <n v="1838093"/>
    <n v="91904"/>
    <n v="139695.12"/>
    <n v="1885884.12"/>
    <s v="Tồn đầu kỳ"/>
    <d v="2025-02-04T00:00:00"/>
    <s v="PT2502/0013"/>
    <n v="1885884.12"/>
    <n v="0"/>
    <n v="1885884.12"/>
    <n v="0"/>
    <d v="2024-11-11T00:00:00"/>
    <m/>
    <d v="2024-11-11T00:00:00"/>
    <n v="0"/>
    <m/>
    <s v=""/>
    <x v="0"/>
    <d v="2024-11-11T00:00:00"/>
    <d v="2025-02-04T00:00:00"/>
    <m/>
    <m/>
    <x v="49"/>
    <x v="51"/>
    <x v="2"/>
  </r>
  <r>
    <x v="53"/>
    <x v="51"/>
    <x v="140"/>
    <x v="511"/>
    <m/>
    <m/>
    <s v="ĐƠN KHÁCH LẼ C6, THANH TOÁN LUN, CK 5% , SĐT: 0974617563"/>
    <n v="2214237"/>
    <n v="110712"/>
    <n v="168282"/>
    <n v="2271807"/>
    <s v="Bán hàng"/>
    <d v="2025-04-18T00:00:00"/>
    <s v="PT2504/0063"/>
    <n v="0"/>
    <n v="2271807"/>
    <n v="2271807"/>
    <n v="0"/>
    <d v="2025-01-21T00:00:00"/>
    <m/>
    <d v="2025-01-21T00:00:00"/>
    <n v="0"/>
    <m/>
    <s v=""/>
    <x v="0"/>
    <d v="2025-01-21T00:00:00"/>
    <d v="2025-04-18T00:00:00"/>
    <m/>
    <m/>
    <x v="49"/>
    <x v="51"/>
    <x v="2"/>
  </r>
  <r>
    <x v="53"/>
    <x v="51"/>
    <x v="22"/>
    <x v="512"/>
    <m/>
    <m/>
    <s v="ĐƠN KHÁCH LẼ C6, THANH TOÁN LUN, CK 5% , SĐT: 0974617563"/>
    <n v="1380630"/>
    <n v="69032"/>
    <n v="104927.84"/>
    <n v="1416526"/>
    <s v="Bán hàng"/>
    <d v="2025-04-18T00:00:00"/>
    <s v="PT2504/0062"/>
    <n v="0"/>
    <n v="1416526"/>
    <n v="1416526"/>
    <n v="0"/>
    <d v="2025-02-27T00:00:00"/>
    <m/>
    <d v="2025-02-27T00:00:00"/>
    <n v="0"/>
    <m/>
    <s v=""/>
    <x v="0"/>
    <d v="2025-02-27T00:00:00"/>
    <d v="2025-04-18T00:00:00"/>
    <m/>
    <m/>
    <x v="49"/>
    <x v="51"/>
    <x v="2"/>
  </r>
  <r>
    <x v="53"/>
    <x v="51"/>
    <x v="49"/>
    <x v="513"/>
    <m/>
    <m/>
    <s v="ĐƠN KHÁCH LẼ C6, THANH TOÁN LUN, CK 5% , SĐT: 0974617563"/>
    <n v="1923698"/>
    <n v="96185"/>
    <n v="146201.04"/>
    <n v="1973714"/>
    <s v="Bán hàng"/>
    <d v="2025-04-28T00:00:00"/>
    <s v="PT2504/0083"/>
    <n v="0"/>
    <n v="1973714"/>
    <n v="1973714"/>
    <n v="0"/>
    <d v="2025-03-22T00:00:00"/>
    <m/>
    <d v="2025-03-22T00:00:00"/>
    <n v="0"/>
    <m/>
    <s v=""/>
    <x v="0"/>
    <d v="2025-03-22T00:00:00"/>
    <d v="2025-04-28T00:00:00"/>
    <m/>
    <m/>
    <x v="49"/>
    <x v="51"/>
    <x v="2"/>
  </r>
  <r>
    <x v="53"/>
    <x v="51"/>
    <x v="226"/>
    <x v="514"/>
    <m/>
    <m/>
    <s v="ĐƠN KHÁCH LẼ C6, THANH TOÁN LUN, CK 5% , SĐT: 0974617563"/>
    <n v="1657851"/>
    <n v="82893"/>
    <n v="125996.64"/>
    <n v="1700955"/>
    <s v="Bán hàng"/>
    <d v="2025-07-29T00:00:00"/>
    <s v="PT2507/0054"/>
    <n v="0"/>
    <n v="1700955"/>
    <n v="1700955"/>
    <n v="0"/>
    <d v="2025-04-16T00:00:00"/>
    <m/>
    <d v="2025-04-16T00:00:00"/>
    <n v="0"/>
    <m/>
    <s v=""/>
    <x v="0"/>
    <d v="2025-04-16T00:00:00"/>
    <d v="2025-07-29T00:00:00"/>
    <m/>
    <m/>
    <x v="49"/>
    <x v="51"/>
    <x v="2"/>
  </r>
  <r>
    <x v="53"/>
    <x v="51"/>
    <x v="32"/>
    <x v="515"/>
    <m/>
    <m/>
    <s v="ĐƠN KHÁCH LẼ C6, THANH TOÁN LUN, CK 5% , SĐT: 0974617563"/>
    <n v="556386"/>
    <n v="27819"/>
    <n v="42285.36"/>
    <n v="570852"/>
    <s v="Bán hàng"/>
    <d v="2025-07-29T00:00:00"/>
    <s v="PT2507/0055"/>
    <n v="0"/>
    <n v="570852"/>
    <n v="570852"/>
    <n v="0"/>
    <d v="2025-05-05T00:00:00"/>
    <m/>
    <d v="2025-05-05T00:00:00"/>
    <n v="0"/>
    <m/>
    <s v=""/>
    <x v="0"/>
    <d v="2025-05-05T00:00:00"/>
    <d v="2025-07-29T00:00:00"/>
    <m/>
    <m/>
    <x v="49"/>
    <x v="51"/>
    <x v="2"/>
  </r>
  <r>
    <x v="53"/>
    <x v="51"/>
    <x v="211"/>
    <x v="516"/>
    <m/>
    <m/>
    <s v="ĐƠN KHÁCH LẼ C6, THANH TOÁN LUN, CK 5% , SĐT: 0974617563"/>
    <n v="947282"/>
    <n v="47364"/>
    <n v="71993.440000000002"/>
    <n v="971911"/>
    <s v="Bán hàng"/>
    <d v="2025-07-29T00:00:00"/>
    <s v="PT2507/0056"/>
    <n v="0"/>
    <n v="971911"/>
    <n v="971911"/>
    <n v="0"/>
    <d v="2025-06-13T00:00:00"/>
    <m/>
    <d v="2025-06-13T00:00:00"/>
    <n v="0"/>
    <m/>
    <s v=""/>
    <x v="0"/>
    <d v="2025-06-13T00:00:00"/>
    <d v="2025-07-29T00:00:00"/>
    <m/>
    <m/>
    <x v="49"/>
    <x v="51"/>
    <x v="2"/>
  </r>
  <r>
    <x v="53"/>
    <x v="51"/>
    <x v="63"/>
    <x v="517"/>
    <m/>
    <m/>
    <s v="ĐƠN KHÁCH LẼ C6, THANH TOÁN LUN, CK 5% , SĐT: 0974617563"/>
    <n v="1445691"/>
    <n v="72285"/>
    <n v="109872.48"/>
    <n v="1483278"/>
    <s v="Bán hàng"/>
    <d v="2025-07-29T00:00:00"/>
    <s v="PT2507/0053"/>
    <n v="0"/>
    <n v="1483278"/>
    <n v="1483278"/>
    <n v="0"/>
    <d v="2025-07-03T00:00:00"/>
    <m/>
    <d v="2025-07-03T00:00:00"/>
    <n v="0"/>
    <m/>
    <s v=""/>
    <x v="0"/>
    <d v="2025-07-03T00:00:00"/>
    <d v="2025-07-29T00:00:00"/>
    <m/>
    <m/>
    <x v="49"/>
    <x v="51"/>
    <x v="2"/>
  </r>
  <r>
    <x v="53"/>
    <x v="51"/>
    <x v="169"/>
    <x v="518"/>
    <m/>
    <m/>
    <s v="ĐƠN KHÁCH LẼ C6, THANH TOÁN LUN, CK 5% , SĐT: 0974617563"/>
    <n v="2332513"/>
    <n v="116626"/>
    <n v="177270.96"/>
    <n v="2393158"/>
    <s v="Bán hàng"/>
    <d v="2025-11-15T00:00:00"/>
    <s v="BC2211-0073"/>
    <n v="0"/>
    <n v="2393158"/>
    <n v="2393158"/>
    <n v="0"/>
    <d v="2025-07-29T00:00:00"/>
    <m/>
    <d v="2025-07-29T00:00:00"/>
    <n v="0"/>
    <m/>
    <s v=""/>
    <x v="0"/>
    <d v="2025-07-29T00:00:00"/>
    <d v="2025-11-15T00:00:00"/>
    <m/>
    <m/>
    <x v="49"/>
    <x v="51"/>
    <x v="2"/>
  </r>
  <r>
    <x v="53"/>
    <x v="51"/>
    <x v="66"/>
    <x v="519"/>
    <m/>
    <m/>
    <s v="ĐƠN KHÁCH LẼ C6, THANH TOÁN LUN, CK 5% , SĐT: 0974617563"/>
    <n v="1101465"/>
    <n v="55073"/>
    <n v="83711.360000000001"/>
    <n v="1130103"/>
    <s v="Bán hàng"/>
    <d v="2025-11-15T00:00:00"/>
    <s v="BC2211-0074"/>
    <n v="0"/>
    <n v="1130103"/>
    <n v="1130103"/>
    <n v="0"/>
    <d v="2025-08-22T00:00:00"/>
    <m/>
    <d v="2025-08-22T00:00:00"/>
    <n v="0"/>
    <m/>
    <s v=""/>
    <x v="0"/>
    <d v="2025-08-22T00:00:00"/>
    <d v="2025-11-15T00:00:00"/>
    <m/>
    <m/>
    <x v="49"/>
    <x v="51"/>
    <x v="2"/>
  </r>
  <r>
    <x v="53"/>
    <x v="51"/>
    <x v="160"/>
    <x v="520"/>
    <m/>
    <m/>
    <s v="ĐƠN KHÁCH LẼ C6, THANH TOÁN LUN, CK 5% , SĐT: 0974617563"/>
    <n v="820827"/>
    <n v="41041"/>
    <n v="62382.880000000005"/>
    <n v="842169"/>
    <s v="Bán hàng"/>
    <d v="2025-09-23T00:00:00"/>
    <s v="PT/C6-0090"/>
    <n v="0"/>
    <n v="842169"/>
    <n v="842169"/>
    <n v="0"/>
    <d v="2025-09-18T00:00:00"/>
    <m/>
    <d v="2025-09-18T00:00:00"/>
    <n v="0"/>
    <m/>
    <s v=""/>
    <x v="0"/>
    <d v="2025-09-18T00:00:00"/>
    <d v="2025-09-23T00:00:00"/>
    <m/>
    <m/>
    <x v="49"/>
    <x v="51"/>
    <x v="2"/>
  </r>
  <r>
    <x v="53"/>
    <x v="51"/>
    <x v="227"/>
    <x v="521"/>
    <m/>
    <m/>
    <s v="ĐƠN KHÁCH LẼ C6, THANH TOÁN LUN, CK 5% , SĐT: 0974617563"/>
    <n v="611271"/>
    <n v="30564"/>
    <n v="46456.56"/>
    <n v="627164"/>
    <s v="Bán hàng"/>
    <d v="2025-10-23T00:00:00"/>
    <s v="BC2210-0033"/>
    <n v="0"/>
    <n v="627164"/>
    <n v="627164"/>
    <n v="0"/>
    <d v="2025-10-21T00:00:00"/>
    <m/>
    <d v="2025-10-21T00:00:00"/>
    <n v="0"/>
    <m/>
    <s v=""/>
    <x v="0"/>
    <d v="2025-10-21T00:00:00"/>
    <d v="2025-10-23T00:00:00"/>
    <m/>
    <m/>
    <x v="49"/>
    <x v="51"/>
    <x v="2"/>
  </r>
  <r>
    <x v="53"/>
    <x v="51"/>
    <x v="197"/>
    <x v="522"/>
    <m/>
    <m/>
    <s v="hàng trả"/>
    <m/>
    <n v="0"/>
    <n v="0"/>
    <n v="189285"/>
    <s v="Hàng trả"/>
    <d v="2025-04-28T00:00:00"/>
    <s v="PT2504/0083"/>
    <n v="0"/>
    <n v="-189285"/>
    <n v="-189285"/>
    <n v="0"/>
    <d v="2025-04-28T00:00:00"/>
    <m/>
    <d v="2025-04-28T00:00:00"/>
    <n v="0"/>
    <m/>
    <s v=""/>
    <x v="0"/>
    <d v="2025-04-28T00:00:00"/>
    <d v="2025-04-28T00:00:00"/>
    <m/>
    <m/>
    <x v="49"/>
    <x v="51"/>
    <x v="2"/>
  </r>
  <r>
    <x v="53"/>
    <x v="51"/>
    <x v="169"/>
    <x v="523"/>
    <m/>
    <m/>
    <s v="hàng trả"/>
    <m/>
    <n v="0"/>
    <n v="0"/>
    <n v="150681"/>
    <s v="Hàng trả"/>
    <d v="2025-07-29T00:00:00"/>
    <s v="PT2507/0054"/>
    <n v="0"/>
    <n v="-150681"/>
    <n v="-150681"/>
    <n v="0"/>
    <d v="2025-07-29T00:00:00"/>
    <m/>
    <d v="2025-07-29T00:00:00"/>
    <n v="0"/>
    <m/>
    <s v=""/>
    <x v="0"/>
    <d v="2025-07-29T00:00:00"/>
    <d v="2025-07-29T00:00:00"/>
    <m/>
    <m/>
    <x v="49"/>
    <x v="51"/>
    <x v="2"/>
  </r>
  <r>
    <x v="53"/>
    <x v="51"/>
    <x v="169"/>
    <x v="524"/>
    <m/>
    <m/>
    <s v="hàng trả"/>
    <m/>
    <n v="0"/>
    <n v="0"/>
    <n v="113945"/>
    <s v="Hàng trả"/>
    <d v="2025-07-29T00:00:00"/>
    <s v="PT2507/0053"/>
    <n v="0"/>
    <n v="-113945"/>
    <n v="-113945"/>
    <n v="0"/>
    <d v="2025-07-29T00:00:00"/>
    <m/>
    <d v="2025-07-29T00:00:00"/>
    <n v="0"/>
    <m/>
    <s v=""/>
    <x v="0"/>
    <d v="2025-07-29T00:00:00"/>
    <d v="2025-07-29T00:00:00"/>
    <m/>
    <m/>
    <x v="49"/>
    <x v="51"/>
    <x v="2"/>
  </r>
  <r>
    <x v="53"/>
    <x v="51"/>
    <x v="187"/>
    <x v="525"/>
    <m/>
    <m/>
    <s v="hàng trả"/>
    <m/>
    <n v="0"/>
    <n v="0"/>
    <n v="189285"/>
    <s v="Hàng trả"/>
    <d v="2025-09-23T00:00:00"/>
    <s v="PT/C6-0090"/>
    <n v="0"/>
    <n v="-189285"/>
    <n v="-189285"/>
    <n v="0"/>
    <d v="2025-09-23T00:00:00"/>
    <m/>
    <d v="2025-09-23T00:00:00"/>
    <n v="0"/>
    <m/>
    <s v=""/>
    <x v="0"/>
    <d v="2025-09-23T00:00:00"/>
    <d v="2025-09-23T00:00:00"/>
    <m/>
    <m/>
    <x v="49"/>
    <x v="51"/>
    <x v="2"/>
  </r>
  <r>
    <x v="53"/>
    <x v="51"/>
    <x v="228"/>
    <x v="526"/>
    <m/>
    <m/>
    <s v="hàng trả"/>
    <m/>
    <n v="0"/>
    <n v="0"/>
    <n v="417739"/>
    <s v="Hàng trả"/>
    <d v="2025-11-15T00:00:00"/>
    <s v="BC2211-0073"/>
    <n v="0"/>
    <n v="-417739"/>
    <n v="-417739"/>
    <n v="0"/>
    <d v="2025-11-15T00:00:00"/>
    <m/>
    <d v="2025-11-15T00:00:00"/>
    <n v="0"/>
    <m/>
    <s v=""/>
    <x v="0"/>
    <d v="2025-11-15T00:00:00"/>
    <d v="2025-11-15T00:00:00"/>
    <m/>
    <m/>
    <x v="49"/>
    <x v="51"/>
    <x v="2"/>
  </r>
  <r>
    <x v="53"/>
    <x v="51"/>
    <x v="172"/>
    <x v="527"/>
    <m/>
    <m/>
    <s v="ĐƠN KHÁCH LẼ C6, THANH TOÁN LUN, CK 5% , SĐT: 0974617563"/>
    <n v="1781687"/>
    <n v="89084"/>
    <n v="135408.24"/>
    <n v="1917095"/>
    <s v="Bán hàng"/>
    <m/>
    <m/>
    <n v="0"/>
    <n v="1917095"/>
    <n v="0"/>
    <n v="1917095"/>
    <d v="2025-11-04T00:00:00"/>
    <m/>
    <d v="2025-11-04T00:00:00"/>
    <n v="0"/>
    <m/>
    <n v="36.3578140046302"/>
    <x v="2"/>
    <d v="2025-11-04T00:00:00"/>
    <d v="1899-12-30T00:00:00"/>
    <m/>
    <m/>
    <x v="49"/>
    <x v="51"/>
    <x v="2"/>
  </r>
  <r>
    <x v="54"/>
    <x v="52"/>
    <x v="229"/>
    <x v="528"/>
    <m/>
    <m/>
    <s v="Bán hàng LAN THU MART ( ANH ĐỨC)   theo hóa đơn 00012518"/>
    <n v="553467"/>
    <n v="27673"/>
    <n v="42063.520000000004"/>
    <n v="567858"/>
    <s v="Bán hàng"/>
    <m/>
    <m/>
    <n v="0"/>
    <n v="567858"/>
    <n v="0"/>
    <n v="567858"/>
    <d v="2025-02-22T00:00:00"/>
    <m/>
    <d v="2025-02-22T00:00:00"/>
    <n v="0"/>
    <m/>
    <n v="291.35781435185345"/>
    <x v="3"/>
    <d v="2025-02-22T00:00:00"/>
    <d v="1899-12-30T00:00:00"/>
    <m/>
    <m/>
    <x v="50"/>
    <x v="52"/>
    <x v="1"/>
  </r>
  <r>
    <x v="55"/>
    <x v="53"/>
    <x v="230"/>
    <x v="529"/>
    <m/>
    <m/>
    <s v="toà Ruby3 Phúc Lợi, Phúc Đồng, Long Biên, thành phố Hà Nội"/>
    <n v="1071130"/>
    <n v="53556"/>
    <n v="81405.919999999998"/>
    <n v="1098979.92"/>
    <s v="Tồn đầu kỳ"/>
    <d v="2025-01-09T00:00:00"/>
    <s v="PT2501/0032"/>
    <n v="1098979.92"/>
    <n v="0"/>
    <n v="1098979.92"/>
    <n v="0"/>
    <d v="2024-11-14T00:00:00"/>
    <m/>
    <d v="2024-11-14T00:00:00"/>
    <n v="0"/>
    <m/>
    <s v=""/>
    <x v="0"/>
    <d v="2024-11-14T00:00:00"/>
    <d v="2025-01-09T00:00:00"/>
    <m/>
    <m/>
    <x v="51"/>
    <x v="53"/>
    <x v="2"/>
  </r>
  <r>
    <x v="55"/>
    <x v="53"/>
    <x v="231"/>
    <x v="530"/>
    <m/>
    <m/>
    <s v="ĐƠN  KHÁCH LẼ C6, THANH TOÁN LUN, CHIẾT KHẤU 5%,  SĐT: 087808343 ( ANH TUYỂN) ,  SỐ TK NGƯỜI NHẬN CHUYỂN KHOẢN NCC : 19029591040021 ANH CƯỜNG - NGÂN HÀNG TECHCOMBANK"/>
    <n v="4047820"/>
    <n v="202391"/>
    <n v="307634.32"/>
    <n v="4153063"/>
    <s v="Bán hàng"/>
    <d v="2025-03-13T00:00:00"/>
    <s v="PT2503/0045"/>
    <n v="0"/>
    <n v="4153063"/>
    <n v="4153063"/>
    <n v="0"/>
    <d v="2025-01-17T00:00:00"/>
    <m/>
    <d v="2025-01-17T00:00:00"/>
    <n v="0"/>
    <m/>
    <s v=""/>
    <x v="0"/>
    <d v="2025-01-17T00:00:00"/>
    <d v="2025-03-13T00:00:00"/>
    <m/>
    <m/>
    <x v="51"/>
    <x v="53"/>
    <x v="2"/>
  </r>
  <r>
    <x v="55"/>
    <x v="53"/>
    <x v="133"/>
    <x v="531"/>
    <m/>
    <m/>
    <s v="ĐƠN  KHÁCH LẼ C6, THANH TOÁN LUN, CHIẾT KHẤU 5%,  SĐT: 087808343 ( ANH TUYỂN) ,  SỐ TK NGƯỜI NHẬN CHUYỂN KHOẢN NCC : 19029591040021 ANH CƯỜNG - NGÂN HÀNG TECHCOMBANK"/>
    <n v="999522"/>
    <n v="49976"/>
    <n v="75963.680000000008"/>
    <n v="1025510"/>
    <s v="Bán hàng"/>
    <d v="2025-03-10T00:00:00"/>
    <s v="PT2503/0031"/>
    <n v="0"/>
    <n v="1025510"/>
    <n v="1025510"/>
    <n v="0"/>
    <d v="2025-02-05T00:00:00"/>
    <m/>
    <d v="2025-02-05T00:00:00"/>
    <n v="0"/>
    <m/>
    <s v=""/>
    <x v="0"/>
    <d v="2025-02-05T00:00:00"/>
    <d v="2025-03-10T00:00:00"/>
    <m/>
    <m/>
    <x v="51"/>
    <x v="53"/>
    <x v="2"/>
  </r>
  <r>
    <x v="55"/>
    <x v="53"/>
    <x v="125"/>
    <x v="532"/>
    <m/>
    <m/>
    <s v="hàng trả"/>
    <m/>
    <n v="0"/>
    <n v="0"/>
    <n v="378572"/>
    <s v="Hàng trả"/>
    <d v="2025-03-13T00:00:00"/>
    <s v="PT2503/0045"/>
    <n v="0"/>
    <n v="-378572"/>
    <n v="-378572"/>
    <n v="0"/>
    <d v="2025-03-13T00:00:00"/>
    <m/>
    <d v="2025-03-13T00:00:00"/>
    <n v="0"/>
    <m/>
    <s v=""/>
    <x v="0"/>
    <d v="2025-03-13T00:00:00"/>
    <d v="2025-03-13T00:00:00"/>
    <m/>
    <m/>
    <x v="51"/>
    <x v="53"/>
    <x v="2"/>
  </r>
  <r>
    <x v="55"/>
    <x v="53"/>
    <x v="138"/>
    <x v="533"/>
    <m/>
    <m/>
    <s v="ĐƠN  KHÁCH LẼ C6, THANH TOÁN LUN, CHIẾT KHẤU 5%,  SĐT: 087808343 ( ANH TUYỂN) ,  SỐ TK NGƯỜI NHẬN CHUYỂN KHOẢN NCC : 19029591040021 ANH CƯỜNG - NGÂN HÀNG TECHCOMBANK"/>
    <n v="1289599"/>
    <n v="64480"/>
    <n v="98009.52"/>
    <n v="1323129"/>
    <s v="Bán hàng"/>
    <d v="2025-04-08T00:00:00"/>
    <s v="PT2504/0035"/>
    <n v="0"/>
    <n v="1323129"/>
    <n v="1323129"/>
    <n v="0"/>
    <d v="2025-04-05T00:00:00"/>
    <m/>
    <d v="2025-04-05T00:00:00"/>
    <n v="0"/>
    <m/>
    <s v=""/>
    <x v="0"/>
    <d v="2025-04-05T00:00:00"/>
    <d v="2025-04-08T00:00:00"/>
    <m/>
    <m/>
    <x v="51"/>
    <x v="53"/>
    <x v="2"/>
  </r>
  <r>
    <x v="55"/>
    <x v="53"/>
    <x v="51"/>
    <x v="534"/>
    <m/>
    <m/>
    <s v="hàng trả"/>
    <m/>
    <n v="0"/>
    <n v="0"/>
    <n v="189285"/>
    <s v="Hàng trả"/>
    <d v="2025-04-08T00:00:00"/>
    <s v="PT2504/0035"/>
    <n v="0"/>
    <n v="-189285"/>
    <n v="-189285"/>
    <n v="0"/>
    <d v="2025-04-08T00:00:00"/>
    <m/>
    <d v="2025-04-08T00:00:00"/>
    <n v="0"/>
    <m/>
    <s v=""/>
    <x v="0"/>
    <d v="2025-04-08T00:00:00"/>
    <d v="2025-04-08T00:00:00"/>
    <m/>
    <m/>
    <x v="51"/>
    <x v="53"/>
    <x v="2"/>
  </r>
  <r>
    <x v="55"/>
    <x v="53"/>
    <x v="36"/>
    <x v="535"/>
    <m/>
    <m/>
    <s v="ĐƠN  KHÁCH LẼ C6, THANH TOÁN LUN, CHIẾT KHẤU 5%,  SĐT: 087808343 ( ANH TUYỂN) ,  SỐ TK NGƯỜI NHẬN CHUYỂN KHOẢN NCC : 19029591040021 ANH CƯỜNG - NGÂN HÀNG TECHCOMBANK"/>
    <n v="1844890"/>
    <n v="92245"/>
    <n v="140211.6"/>
    <n v="1892857"/>
    <s v="Bán hàng"/>
    <d v="2025-06-07T00:00:00"/>
    <s v="PT2506/0025"/>
    <n v="0"/>
    <n v="1892857"/>
    <n v="1892857"/>
    <n v="0"/>
    <d v="2025-06-02T00:00:00"/>
    <m/>
    <d v="2025-06-02T00:00:00"/>
    <n v="0"/>
    <m/>
    <s v=""/>
    <x v="0"/>
    <d v="2025-06-02T00:00:00"/>
    <d v="2025-06-07T00:00:00"/>
    <m/>
    <m/>
    <x v="51"/>
    <x v="53"/>
    <x v="2"/>
  </r>
  <r>
    <x v="55"/>
    <x v="53"/>
    <x v="63"/>
    <x v="536"/>
    <m/>
    <m/>
    <s v="ĐƠN  KHÁCH LẼ C6, THANH TOÁN LUN, CHIẾT KHẤU 5%,  SĐT: 087808343 ( ANH TUYỂN) ,  SỐ TK NGƯỜI NHẬN CHUYỂN KHOẢN NCC : 19029591040021 ANH CƯỜNG - NGÂN HÀNG TECHCOMBANK"/>
    <n v="734310"/>
    <n v="36716"/>
    <n v="55807.520000000004"/>
    <n v="753402"/>
    <s v="Bán hàng"/>
    <d v="2025-07-21T00:00:00"/>
    <s v="PT2507/0038"/>
    <n v="0"/>
    <n v="753402"/>
    <n v="753402"/>
    <n v="0"/>
    <d v="2025-07-03T00:00:00"/>
    <m/>
    <d v="2025-07-03T00:00:00"/>
    <n v="0"/>
    <m/>
    <s v=""/>
    <x v="0"/>
    <d v="2025-07-03T00:00:00"/>
    <d v="2025-07-21T00:00:00"/>
    <m/>
    <m/>
    <x v="51"/>
    <x v="53"/>
    <x v="2"/>
  </r>
  <r>
    <x v="55"/>
    <x v="53"/>
    <x v="87"/>
    <x v="537"/>
    <m/>
    <m/>
    <s v="ĐƠN  KHÁCH LẼ C6, THANH TOÁN LUN, CHIẾT KHẤU 5%,  SĐT: 087808343 ( ANH TUYỂN) ,  SỐ TK NGƯỜI NHẬN CHUYỂN KHOẢN NCC : 19029591040021 ANH CƯỜNG - NGÂN HÀNG TECHCOMBANK"/>
    <n v="1624597"/>
    <n v="81230"/>
    <n v="123469.36"/>
    <n v="1666836"/>
    <s v="Bán hàng"/>
    <d v="2025-07-21T00:00:00"/>
    <s v="PT2507/0037"/>
    <n v="0"/>
    <n v="1666836"/>
    <n v="1666836"/>
    <n v="0"/>
    <d v="2025-07-18T00:00:00"/>
    <m/>
    <d v="2025-07-18T00:00:00"/>
    <n v="0"/>
    <m/>
    <s v=""/>
    <x v="0"/>
    <d v="2025-07-18T00:00:00"/>
    <d v="2025-07-21T00:00:00"/>
    <m/>
    <m/>
    <x v="51"/>
    <x v="53"/>
    <x v="2"/>
  </r>
  <r>
    <x v="55"/>
    <x v="53"/>
    <x v="168"/>
    <x v="538"/>
    <m/>
    <m/>
    <s v="hàng trả"/>
    <m/>
    <n v="0"/>
    <n v="0"/>
    <n v="227891"/>
    <s v="Hàng trả"/>
    <d v="2025-07-21T00:00:00"/>
    <s v="PT2507/0038"/>
    <n v="0"/>
    <n v="-227891"/>
    <n v="-227891"/>
    <n v="0"/>
    <d v="2025-07-21T00:00:00"/>
    <m/>
    <d v="2025-07-21T00:00:00"/>
    <n v="0"/>
    <m/>
    <s v=""/>
    <x v="0"/>
    <d v="2025-07-21T00:00:00"/>
    <d v="2025-07-21T00:00:00"/>
    <m/>
    <m/>
    <x v="51"/>
    <x v="53"/>
    <x v="2"/>
  </r>
  <r>
    <x v="55"/>
    <x v="53"/>
    <x v="42"/>
    <x v="539"/>
    <m/>
    <m/>
    <s v="ĐƠN  KHÁCH LẼ C6, THANH TOÁN LUN, CHIẾT KHẤU 5%,  SĐT: 087808343 ( ANH TUYỂN) ,  SỐ TK NGƯỜI NHẬN CHUYỂN KHOẢN NCC : 19029591040021 ANH CƯỜNG - NGÂN HÀNG TECHCOMBANK"/>
    <n v="1475913"/>
    <n v="73796"/>
    <n v="112169.36"/>
    <n v="1514286"/>
    <s v="Bán hàng"/>
    <d v="2025-08-19T00:00:00"/>
    <s v="PT/C6-0037"/>
    <n v="0"/>
    <n v="1514286"/>
    <n v="1514286"/>
    <n v="0"/>
    <d v="2025-08-13T00:00:00"/>
    <m/>
    <d v="2025-08-13T00:00:00"/>
    <n v="0"/>
    <m/>
    <s v=""/>
    <x v="0"/>
    <d v="2025-08-13T00:00:00"/>
    <d v="2025-08-19T00:00:00"/>
    <m/>
    <m/>
    <x v="51"/>
    <x v="53"/>
    <x v="2"/>
  </r>
  <r>
    <x v="55"/>
    <x v="53"/>
    <x v="232"/>
    <x v="540"/>
    <m/>
    <m/>
    <s v="hàng trả"/>
    <m/>
    <n v="0"/>
    <n v="0"/>
    <n v="264626"/>
    <s v="Hàng trả"/>
    <d v="2025-08-19T00:00:00"/>
    <s v="PT/C6-0037"/>
    <n v="0"/>
    <n v="-264626"/>
    <n v="-264626"/>
    <n v="0"/>
    <d v="2025-08-19T00:00:00"/>
    <m/>
    <d v="2025-08-19T00:00:00"/>
    <n v="0"/>
    <m/>
    <s v=""/>
    <x v="0"/>
    <d v="2025-08-19T00:00:00"/>
    <d v="2025-08-19T00:00:00"/>
    <m/>
    <m/>
    <x v="51"/>
    <x v="53"/>
    <x v="2"/>
  </r>
  <r>
    <x v="55"/>
    <x v="53"/>
    <x v="175"/>
    <x v="541"/>
    <m/>
    <m/>
    <s v="ĐƠN  KHÁCH LẼ C6, THANH TOÁN LUN, CHIẾT KHẤU 5%,  SĐT: 087808343 ( ANH TUYỂN) ,  SỐ TK NGƯỜI NHẬN CHUYỂN KHOẢN NCC : 19029591040021 ANH CƯỜNG - NGÂN HÀNG TECHCOMBANK"/>
    <n v="734310"/>
    <n v="36716"/>
    <n v="55807.520000000004"/>
    <n v="753402"/>
    <s v="Bán hàng"/>
    <d v="2025-08-30T00:00:00"/>
    <s v="PT/C6-0052"/>
    <n v="0"/>
    <n v="753402"/>
    <n v="753402"/>
    <n v="0"/>
    <d v="2025-08-28T00:00:00"/>
    <m/>
    <d v="2025-08-28T00:00:00"/>
    <n v="0"/>
    <m/>
    <s v=""/>
    <x v="0"/>
    <d v="2025-08-28T00:00:00"/>
    <d v="2025-08-30T00:00:00"/>
    <m/>
    <m/>
    <x v="51"/>
    <x v="53"/>
    <x v="2"/>
  </r>
  <r>
    <x v="55"/>
    <x v="53"/>
    <x v="194"/>
    <x v="542"/>
    <m/>
    <m/>
    <s v="hàng trả"/>
    <m/>
    <n v="0"/>
    <n v="0"/>
    <n v="73431"/>
    <s v="Hàng trả"/>
    <d v="2025-08-30T00:00:00"/>
    <s v="PT/C6-0052"/>
    <n v="0"/>
    <n v="-73431"/>
    <n v="-73431"/>
    <n v="0"/>
    <d v="2025-08-30T00:00:00"/>
    <m/>
    <d v="2025-08-30T00:00:00"/>
    <n v="0"/>
    <m/>
    <s v=""/>
    <x v="0"/>
    <d v="2025-08-30T00:00:00"/>
    <d v="2025-08-30T00:00:00"/>
    <m/>
    <m/>
    <x v="51"/>
    <x v="53"/>
    <x v="2"/>
  </r>
  <r>
    <x v="55"/>
    <x v="53"/>
    <x v="80"/>
    <x v="543"/>
    <m/>
    <m/>
    <s v="ĐƠN  KHÁCH LẼ C6, THANH TOÁN LUN, CHIẾT KHẤU 5%,  SĐT: 087808343 ( ANH TUYỂN) ,  SỐ TK NGƯỜI NHẬN CHUYỂN KHOẢN NCC : 19029591040021 ANH CƯỜNG - NGÂN HÀNG TECHCOMBANK"/>
    <n v="1110580"/>
    <n v="55529"/>
    <n v="84404.08"/>
    <n v="1139455"/>
    <s v="Bán hàng"/>
    <d v="2025-09-11T00:00:00"/>
    <s v="PT/C6-0073"/>
    <n v="0"/>
    <n v="1139455"/>
    <n v="1139455"/>
    <n v="0"/>
    <d v="2025-09-05T00:00:00"/>
    <m/>
    <d v="2025-09-05T00:00:00"/>
    <n v="0"/>
    <m/>
    <s v=""/>
    <x v="0"/>
    <d v="2025-09-05T00:00:00"/>
    <d v="2025-09-11T00:00:00"/>
    <m/>
    <m/>
    <x v="51"/>
    <x v="53"/>
    <x v="2"/>
  </r>
  <r>
    <x v="55"/>
    <x v="53"/>
    <x v="233"/>
    <x v="544"/>
    <m/>
    <m/>
    <s v="hàng trả"/>
    <m/>
    <n v="0"/>
    <n v="0"/>
    <n v="113945"/>
    <s v="Hàng trả"/>
    <d v="2025-09-11T00:00:00"/>
    <s v="PT/C6-0073"/>
    <n v="0"/>
    <n v="-113945"/>
    <n v="-113945"/>
    <n v="0"/>
    <d v="2025-09-11T00:00:00"/>
    <m/>
    <d v="2025-09-11T00:00:00"/>
    <n v="0"/>
    <m/>
    <s v=""/>
    <x v="0"/>
    <d v="2025-09-11T00:00:00"/>
    <d v="2025-09-11T00:00:00"/>
    <m/>
    <m/>
    <x v="51"/>
    <x v="53"/>
    <x v="2"/>
  </r>
  <r>
    <x v="55"/>
    <x v="53"/>
    <x v="160"/>
    <x v="545"/>
    <m/>
    <m/>
    <s v="ĐƠN  KHÁCH LẼ C6, THANH TOÁN LUN, CHIẾT KHẤU 5%,  SĐT: 087808343 ( ANH TUYỂN) ,  SỐ TK NGƯỜI NHẬN CHUYỂN KHOẢN NCC : 19029591040021 ANH CƯỜNG - NGÂN HÀNG TECHCOMBANK"/>
    <n v="587448"/>
    <n v="29372"/>
    <n v="44646.080000000002"/>
    <n v="602722"/>
    <s v="Bán hàng"/>
    <d v="2025-09-23T00:00:00"/>
    <s v="PT/C6-0091"/>
    <n v="0"/>
    <n v="602722"/>
    <n v="602722"/>
    <n v="0"/>
    <d v="2025-09-18T00:00:00"/>
    <m/>
    <d v="2025-09-18T00:00:00"/>
    <n v="0"/>
    <m/>
    <s v=""/>
    <x v="0"/>
    <d v="2025-09-18T00:00:00"/>
    <d v="2025-09-23T00:00:00"/>
    <m/>
    <m/>
    <x v="51"/>
    <x v="53"/>
    <x v="2"/>
  </r>
  <r>
    <x v="55"/>
    <x v="53"/>
    <x v="171"/>
    <x v="546"/>
    <m/>
    <m/>
    <s v="ĐƠN  KHÁCH LẼ C6, THANH TOÁN LUN, CHIẾT KHẤU 5%,  SĐT: 087808343 ( ANH TUYỂN) ,  SỐ TK NGƯỜI NHẬN CHUYỂN KHOẢN NCC : 19029591040021 ANH CƯỜNG - NGÂN HÀNG TECHCOMBANK"/>
    <n v="888464"/>
    <n v="44423"/>
    <n v="67523.28"/>
    <n v="911564"/>
    <s v="Bán hàng"/>
    <d v="2025-10-01T00:00:00"/>
    <s v="BC2210-0054"/>
    <n v="0"/>
    <n v="911564"/>
    <n v="911564"/>
    <n v="0"/>
    <d v="2025-09-30T00:00:00"/>
    <m/>
    <d v="2025-09-30T00:00:00"/>
    <n v="0"/>
    <m/>
    <s v=""/>
    <x v="0"/>
    <d v="2025-09-30T00:00:00"/>
    <d v="2025-10-01T00:00:00"/>
    <m/>
    <m/>
    <x v="51"/>
    <x v="53"/>
    <x v="2"/>
  </r>
  <r>
    <x v="55"/>
    <x v="53"/>
    <x v="89"/>
    <x v="547"/>
    <m/>
    <m/>
    <s v="Bán hàng Link mart , ck 5%"/>
    <n v="1289600"/>
    <n v="64480"/>
    <n v="98009.600000000006"/>
    <n v="1323130"/>
    <s v="Bán hàng"/>
    <d v="2025-10-27T00:00:00"/>
    <s v="BC2210-0042"/>
    <n v="0"/>
    <n v="1323130"/>
    <n v="1323130"/>
    <n v="0"/>
    <d v="2025-10-22T00:00:00"/>
    <m/>
    <d v="2025-10-22T00:00:00"/>
    <n v="0"/>
    <m/>
    <s v=""/>
    <x v="0"/>
    <d v="2025-10-22T00:00:00"/>
    <d v="2025-10-27T00:00:00"/>
    <m/>
    <m/>
    <x v="51"/>
    <x v="53"/>
    <x v="2"/>
  </r>
  <r>
    <x v="55"/>
    <x v="53"/>
    <x v="182"/>
    <x v="548"/>
    <m/>
    <m/>
    <s v="Bán hàng Link mart , ck 5%"/>
    <n v="1166110"/>
    <n v="58306"/>
    <n v="88624.320000000007"/>
    <n v="1254734"/>
    <s v="Bán hàng"/>
    <d v="2025-11-12T00:00:00"/>
    <s v="BC2211-0066"/>
    <n v="0"/>
    <n v="1254734"/>
    <n v="1254734"/>
    <n v="0"/>
    <d v="2025-11-10T00:00:00"/>
    <m/>
    <d v="2025-11-10T00:00:00"/>
    <n v="0"/>
    <m/>
    <s v=""/>
    <x v="0"/>
    <d v="2025-11-10T00:00:00"/>
    <d v="2025-11-12T00:00:00"/>
    <m/>
    <m/>
    <x v="51"/>
    <x v="53"/>
    <x v="2"/>
  </r>
  <r>
    <x v="55"/>
    <x v="53"/>
    <x v="99"/>
    <x v="549"/>
    <m/>
    <m/>
    <s v="Bán hàng Link mart , ck 5%"/>
    <m/>
    <m/>
    <n v="0"/>
    <n v="221560"/>
    <s v="Hàng trả"/>
    <d v="2025-11-12T00:00:00"/>
    <s v="BC2211-0066"/>
    <n v="0"/>
    <n v="-221560"/>
    <n v="-221560"/>
    <n v="0"/>
    <d v="2025-11-12T00:00:00"/>
    <m/>
    <d v="2025-11-12T00:00:00"/>
    <n v="0"/>
    <m/>
    <s v=""/>
    <x v="0"/>
    <d v="2025-11-12T00:00:00"/>
    <d v="2025-11-12T00:00:00"/>
    <m/>
    <m/>
    <x v="51"/>
    <x v="53"/>
    <x v="2"/>
  </r>
  <r>
    <x v="55"/>
    <x v="53"/>
    <x v="234"/>
    <x v="550"/>
    <m/>
    <m/>
    <s v="Bán hàng Link mart , ck 5%"/>
    <n v="734310"/>
    <n v="36716"/>
    <n v="55808"/>
    <n v="753402"/>
    <s v="Bán hàng"/>
    <d v="2025-12-01T00:00:00"/>
    <m/>
    <n v="0"/>
    <n v="753402"/>
    <n v="753402"/>
    <n v="0"/>
    <d v="2025-11-27T00:00:00"/>
    <m/>
    <d v="2025-11-27T00:00:00"/>
    <n v="0"/>
    <m/>
    <s v=""/>
    <x v="0"/>
    <d v="2025-11-27T00:00:00"/>
    <d v="2025-12-01T00:00:00"/>
    <m/>
    <m/>
    <x v="51"/>
    <x v="53"/>
    <x v="2"/>
  </r>
  <r>
    <x v="56"/>
    <x v="54"/>
    <x v="235"/>
    <x v="551"/>
    <m/>
    <m/>
    <s v="SA2 the Sakura Vinhomes Smartcity, Tây Mỗ, Nam Từ Liêm, Hà Nội"/>
    <n v="1101465"/>
    <n v="55073"/>
    <n v="83711.360000000001"/>
    <n v="1130103"/>
    <s v="Tồn đầu kỳ"/>
    <d v="2025-01-06T00:00:00"/>
    <s v="PT2501/0012"/>
    <n v="1130103"/>
    <n v="0"/>
    <n v="1130103"/>
    <n v="0"/>
    <d v="2024-10-19T00:00:00"/>
    <m/>
    <d v="2024-10-19T00:00:00"/>
    <n v="0"/>
    <m/>
    <s v=""/>
    <x v="0"/>
    <d v="2024-10-19T00:00:00"/>
    <d v="2025-01-06T00:00:00"/>
    <m/>
    <m/>
    <x v="52"/>
    <x v="54"/>
    <x v="1"/>
  </r>
  <r>
    <x v="56"/>
    <x v="54"/>
    <x v="147"/>
    <x v="552"/>
    <m/>
    <m/>
    <s v="ĐƠN KHÁCH LẼ C6, THANH TOÁN LUN, CK 5%"/>
    <n v="1101465"/>
    <n v="55073"/>
    <n v="83711.360000000001"/>
    <n v="1130103"/>
    <s v="Bán hàng"/>
    <m/>
    <m/>
    <n v="0"/>
    <n v="1130103"/>
    <n v="0"/>
    <n v="1130103"/>
    <d v="2025-01-01T00:00:00"/>
    <m/>
    <d v="2025-01-01T00:00:00"/>
    <n v="0"/>
    <m/>
    <n v="343.35781423610752"/>
    <x v="3"/>
    <d v="2025-01-01T00:00:00"/>
    <d v="1899-12-30T00:00:00"/>
    <m/>
    <m/>
    <x v="52"/>
    <x v="54"/>
    <x v="1"/>
  </r>
  <r>
    <x v="56"/>
    <x v="54"/>
    <x v="23"/>
    <x v="553"/>
    <m/>
    <m/>
    <s v="ĐƠN KHÁCH LẼ C6, THANH TOÁN LUN, CK 5%"/>
    <n v="1101465"/>
    <n v="55073"/>
    <n v="83711.360000000001"/>
    <n v="1130103"/>
    <s v="Bán hàng"/>
    <d v="2025-03-17T00:00:00"/>
    <s v="PT2503/0057"/>
    <n v="0"/>
    <n v="1130103"/>
    <n v="1130103"/>
    <n v="0"/>
    <d v="2025-03-12T00:00:00"/>
    <m/>
    <d v="2025-03-12T00:00:00"/>
    <n v="0"/>
    <m/>
    <s v=""/>
    <x v="0"/>
    <d v="2025-03-12T00:00:00"/>
    <d v="2025-03-17T00:00:00"/>
    <m/>
    <m/>
    <x v="52"/>
    <x v="54"/>
    <x v="1"/>
  </r>
  <r>
    <x v="56"/>
    <x v="54"/>
    <x v="236"/>
    <x v="554"/>
    <d v="2025-03-17T00:00:00"/>
    <m/>
    <s v="HÀNG TRẢ"/>
    <n v="0"/>
    <n v="0"/>
    <n v="0"/>
    <n v="75340"/>
    <s v="Hàng trả"/>
    <d v="2025-03-17T00:00:00"/>
    <s v="PT2503/0057"/>
    <n v="0"/>
    <n v="-75340"/>
    <n v="-75340"/>
    <n v="0"/>
    <d v="2025-03-17T00:00:00"/>
    <m/>
    <d v="2025-03-17T00:00:00"/>
    <n v="0"/>
    <m/>
    <s v=""/>
    <x v="0"/>
    <d v="2025-03-17T00:00:00"/>
    <d v="2025-03-17T00:00:00"/>
    <m/>
    <m/>
    <x v="52"/>
    <x v="54"/>
    <x v="1"/>
  </r>
  <r>
    <x v="56"/>
    <x v="54"/>
    <x v="117"/>
    <x v="555"/>
    <m/>
    <m/>
    <s v="ĐƠN KHÁCH LẼ C6, THANH TOÁN LUN, CK 5%"/>
    <n v="1436283"/>
    <n v="71814"/>
    <n v="109157.52"/>
    <n v="1473627"/>
    <s v="Bán hàng"/>
    <d v="2025-06-09T00:00:00"/>
    <s v="PT2506/0027"/>
    <n v="0"/>
    <n v="1473627"/>
    <n v="1473627"/>
    <n v="0"/>
    <d v="2025-06-06T00:00:00"/>
    <m/>
    <d v="2025-06-06T00:00:00"/>
    <n v="0"/>
    <m/>
    <s v=""/>
    <x v="0"/>
    <d v="2025-06-06T00:00:00"/>
    <d v="2025-06-09T00:00:00"/>
    <m/>
    <m/>
    <x v="52"/>
    <x v="54"/>
    <x v="1"/>
  </r>
  <r>
    <x v="56"/>
    <x v="54"/>
    <x v="76"/>
    <x v="556"/>
    <d v="2025-06-09T00:00:00"/>
    <m/>
    <s v="HÀNG TRẢ"/>
    <n v="0"/>
    <n v="0"/>
    <n v="0"/>
    <n v="189285"/>
    <s v="Hàng trả"/>
    <d v="2025-06-09T00:00:00"/>
    <s v="PT2506/0027"/>
    <n v="0"/>
    <n v="-189285"/>
    <n v="-189285"/>
    <n v="0"/>
    <d v="2025-06-09T00:00:00"/>
    <m/>
    <d v="2025-06-09T00:00:00"/>
    <n v="0"/>
    <m/>
    <s v=""/>
    <x v="0"/>
    <d v="2025-06-09T00:00:00"/>
    <d v="2025-06-09T00:00:00"/>
    <m/>
    <m/>
    <x v="52"/>
    <x v="54"/>
    <x v="1"/>
  </r>
  <r>
    <x v="56"/>
    <x v="54"/>
    <x v="237"/>
    <x v="557"/>
    <m/>
    <m/>
    <s v="ĐƠN KHÁCH LẼ C6, THANH TOÁN LUN, CK 5%"/>
    <n v="1101465"/>
    <n v="55073"/>
    <n v="83711.360000000001"/>
    <n v="1130103"/>
    <s v="Bán hàng"/>
    <d v="2025-08-08T00:00:00"/>
    <s v="PT/C6-0012"/>
    <n v="0"/>
    <n v="1130103"/>
    <n v="1130103"/>
    <n v="0"/>
    <d v="2025-07-11T00:00:00"/>
    <m/>
    <d v="2025-07-11T00:00:00"/>
    <n v="0"/>
    <m/>
    <s v=""/>
    <x v="0"/>
    <d v="2025-07-11T00:00:00"/>
    <d v="2025-08-08T00:00:00"/>
    <m/>
    <m/>
    <x v="52"/>
    <x v="54"/>
    <x v="1"/>
  </r>
  <r>
    <x v="56"/>
    <x v="54"/>
    <x v="79"/>
    <x v="558"/>
    <d v="2025-08-08T00:00:00"/>
    <m/>
    <s v="hàng trả"/>
    <n v="0"/>
    <n v="0"/>
    <n v="0"/>
    <n v="189848"/>
    <s v="Hàng trả"/>
    <d v="2025-08-08T00:00:00"/>
    <s v="PT/C6-0012"/>
    <n v="0"/>
    <n v="-189848"/>
    <n v="-189848"/>
    <n v="0"/>
    <d v="2025-08-08T00:00:00"/>
    <m/>
    <d v="2025-08-08T00:00:00"/>
    <n v="0"/>
    <m/>
    <s v=""/>
    <x v="0"/>
    <d v="2025-08-08T00:00:00"/>
    <d v="2025-08-08T00:00:00"/>
    <m/>
    <m/>
    <x v="52"/>
    <x v="54"/>
    <x v="1"/>
  </r>
  <r>
    <x v="56"/>
    <x v="54"/>
    <x v="111"/>
    <x v="559"/>
    <m/>
    <m/>
    <s v="ĐƠN KHÁCH LẼ C6, THANH TOÁN LUN, CK 5%"/>
    <n v="881172"/>
    <n v="44059"/>
    <n v="66969.040000000008"/>
    <n v="904082"/>
    <s v="Bán hàng"/>
    <d v="2025-09-05T00:00:00"/>
    <s v="PT/C6-0055"/>
    <n v="0"/>
    <n v="904082"/>
    <n v="904082"/>
    <n v="0"/>
    <d v="2025-08-16T00:00:00"/>
    <m/>
    <d v="2025-08-16T00:00:00"/>
    <n v="0"/>
    <m/>
    <s v=""/>
    <x v="0"/>
    <d v="2025-08-16T00:00:00"/>
    <d v="2025-09-05T00:00:00"/>
    <m/>
    <m/>
    <x v="52"/>
    <x v="54"/>
    <x v="1"/>
  </r>
  <r>
    <x v="56"/>
    <x v="54"/>
    <x v="156"/>
    <x v="560"/>
    <m/>
    <m/>
    <s v="ĐƠN KHÁCH LẼ C6, THANH TOÁN LUN, CK 5%"/>
    <n v="558030"/>
    <n v="27902"/>
    <n v="42410.239999999998"/>
    <n v="572538"/>
    <s v="Bán hàng"/>
    <d v="2025-08-30T00:00:00"/>
    <s v="PT/C6-0050"/>
    <n v="0"/>
    <n v="572538"/>
    <n v="572538"/>
    <n v="0"/>
    <d v="2025-08-25T00:00:00"/>
    <m/>
    <d v="2025-08-25T00:00:00"/>
    <n v="0"/>
    <m/>
    <s v=""/>
    <x v="0"/>
    <d v="2025-08-25T00:00:00"/>
    <d v="2025-08-30T00:00:00"/>
    <m/>
    <m/>
    <x v="52"/>
    <x v="54"/>
    <x v="1"/>
  </r>
  <r>
    <x v="56"/>
    <x v="54"/>
    <x v="80"/>
    <x v="561"/>
    <d v="2025-09-05T00:00:00"/>
    <m/>
    <s v="Hàng Trả - Thực phẩm sạch Minh An SA2 the Sakura Vinhomes Smartcity, Tây Mỗ - KL.HN001"/>
    <n v="0"/>
    <n v="0"/>
    <n v="0"/>
    <n v="150679"/>
    <s v="Hàng trả"/>
    <d v="2025-09-05T00:00:00"/>
    <s v="PT/C6-0055"/>
    <n v="0"/>
    <n v="-150679"/>
    <n v="-150679"/>
    <n v="0"/>
    <d v="2025-09-05T00:00:00"/>
    <m/>
    <d v="2025-09-05T00:00:00"/>
    <n v="0"/>
    <m/>
    <s v=""/>
    <x v="0"/>
    <d v="2025-09-05T00:00:00"/>
    <d v="2025-09-05T00:00:00"/>
    <m/>
    <m/>
    <x v="52"/>
    <x v="54"/>
    <x v="1"/>
  </r>
  <r>
    <x v="56"/>
    <x v="54"/>
    <x v="59"/>
    <x v="562"/>
    <m/>
    <m/>
    <s v="ĐƠN KHÁCH LẼ C6, THANH TOÁN LUN, CK 5%"/>
    <n v="1101465"/>
    <n v="55073"/>
    <n v="83711.360000000001"/>
    <n v="1130103"/>
    <s v="Bán hàng"/>
    <d v="2025-09-18T00:00:00"/>
    <s v="PT/C6-0080"/>
    <n v="0"/>
    <n v="1130103"/>
    <n v="1130103"/>
    <n v="0"/>
    <d v="2025-09-15T00:00:00"/>
    <m/>
    <d v="2025-09-15T00:00:00"/>
    <n v="0"/>
    <m/>
    <s v=""/>
    <x v="0"/>
    <d v="2025-09-15T00:00:00"/>
    <d v="2025-09-18T00:00:00"/>
    <m/>
    <m/>
    <x v="52"/>
    <x v="54"/>
    <x v="1"/>
  </r>
  <r>
    <x v="56"/>
    <x v="54"/>
    <x v="160"/>
    <x v="563"/>
    <d v="2025-09-27T00:00:00"/>
    <m/>
    <s v="Hàng Trả - Thực phẩm sạch Minh An SA2 the Sakura Vinhomes Smartcity, Tây Mỗ- KL.HN001"/>
    <n v="0"/>
    <n v="0"/>
    <n v="0"/>
    <n v="150679"/>
    <s v="Hàng trả"/>
    <d v="2025-09-18T00:00:00"/>
    <s v="PT/C6-0080"/>
    <n v="0"/>
    <n v="-150679"/>
    <n v="-150679"/>
    <n v="0"/>
    <d v="2025-09-27T00:00:00"/>
    <m/>
    <d v="2025-09-27T00:00:00"/>
    <n v="0"/>
    <m/>
    <s v=""/>
    <x v="0"/>
    <d v="2025-09-27T00:00:00"/>
    <d v="2025-09-18T00:00:00"/>
    <m/>
    <m/>
    <x v="52"/>
    <x v="54"/>
    <x v="1"/>
  </r>
  <r>
    <x v="56"/>
    <x v="54"/>
    <x v="98"/>
    <x v="564"/>
    <m/>
    <m/>
    <s v="ĐƠN KHÁCH LẼ C6, THANH TOÁN LUN, CK 5%"/>
    <n v="734310"/>
    <n v="36716"/>
    <n v="55807.520000000004"/>
    <n v="753402"/>
    <s v="Bán hàng"/>
    <d v="2025-10-11T00:00:00"/>
    <s v="BC2210-0019"/>
    <n v="0"/>
    <n v="753402"/>
    <n v="753402"/>
    <n v="0"/>
    <d v="2025-10-09T00:00:00"/>
    <m/>
    <d v="2025-10-09T00:00:00"/>
    <n v="0"/>
    <m/>
    <s v=""/>
    <x v="0"/>
    <d v="2025-10-09T00:00:00"/>
    <d v="2025-10-11T00:00:00"/>
    <m/>
    <m/>
    <x v="52"/>
    <x v="54"/>
    <x v="1"/>
  </r>
  <r>
    <x v="56"/>
    <x v="54"/>
    <x v="137"/>
    <x v="565"/>
    <m/>
    <m/>
    <s v="Bán hàng Thực phẩm sạch Minh An SA2 the Sakura Vinhomes Smartcity, Tây Mỗ , THANH TOÁN LUN , CK 5%"/>
    <n v="957522"/>
    <n v="72772"/>
    <n v="47876"/>
    <n v="982418"/>
    <s v="Bán hàng"/>
    <d v="2025-11-28T00:00:00"/>
    <s v="BC2211-0092"/>
    <n v="0"/>
    <n v="982418"/>
    <n v="982418"/>
    <n v="0"/>
    <d v="2025-11-17T00:00:00"/>
    <m/>
    <d v="2025-11-17T00:00:00"/>
    <n v="0"/>
    <m/>
    <s v=""/>
    <x v="0"/>
    <d v="2025-11-17T00:00:00"/>
    <d v="2025-11-28T00:00:00"/>
    <m/>
    <m/>
    <x v="52"/>
    <x v="54"/>
    <x v="1"/>
  </r>
  <r>
    <x v="57"/>
    <x v="55"/>
    <x v="15"/>
    <x v="566"/>
    <m/>
    <m/>
    <s v="Bán hàng Ms Quỳnh Siêu Thị Cara Mart (Citimart),  THANH TOÁN LUN, CK 7%"/>
    <n v="995876"/>
    <n v="69711"/>
    <n v="74093.2"/>
    <n v="1000258"/>
    <s v="Bán hàng"/>
    <d v="2025-01-07T00:00:00"/>
    <s v="PT2501/0024"/>
    <n v="0"/>
    <n v="1000258"/>
    <n v="1000258"/>
    <n v="0"/>
    <d v="2025-01-03T00:00:00"/>
    <m/>
    <d v="2025-01-03T00:00:00"/>
    <n v="0"/>
    <m/>
    <s v=""/>
    <x v="0"/>
    <d v="2025-01-03T00:00:00"/>
    <d v="2025-01-07T00:00:00"/>
    <m/>
    <m/>
    <x v="53"/>
    <x v="55"/>
    <x v="1"/>
  </r>
  <r>
    <x v="57"/>
    <x v="55"/>
    <x v="238"/>
    <x v="567"/>
    <m/>
    <m/>
    <s v="Bán hàng Ms Quỳnh Siêu Thị Cara Mart (Citimart),  THANH TOÁN LUN, CK 7%"/>
    <n v="722075"/>
    <n v="50545"/>
    <n v="53722.400000000001"/>
    <n v="725252"/>
    <s v="Bán hàng"/>
    <d v="2025-03-17T00:00:00"/>
    <s v="PT2503/0059"/>
    <n v="0"/>
    <n v="725252"/>
    <n v="725252"/>
    <n v="0"/>
    <d v="2025-03-04T00:00:00"/>
    <m/>
    <d v="2025-03-04T00:00:00"/>
    <n v="0"/>
    <m/>
    <s v=""/>
    <x v="0"/>
    <d v="2025-03-04T00:00:00"/>
    <d v="2025-03-17T00:00:00"/>
    <m/>
    <m/>
    <x v="53"/>
    <x v="55"/>
    <x v="1"/>
  </r>
  <r>
    <x v="57"/>
    <x v="55"/>
    <x v="236"/>
    <x v="568"/>
    <d v="2025-03-17T00:00:00"/>
    <m/>
    <s v="HÀNG TRẢ"/>
    <m/>
    <n v="0"/>
    <n v="0"/>
    <n v="147509"/>
    <s v="Hàng trả"/>
    <d v="2025-03-17T00:00:00"/>
    <s v="PT2503/0059"/>
    <n v="0"/>
    <n v="-147509"/>
    <n v="-147509"/>
    <n v="0"/>
    <d v="2025-03-17T00:00:00"/>
    <m/>
    <d v="2025-03-17T00:00:00"/>
    <n v="0"/>
    <m/>
    <s v=""/>
    <x v="0"/>
    <d v="2025-03-17T00:00:00"/>
    <d v="2025-03-17T00:00:00"/>
    <m/>
    <m/>
    <x v="53"/>
    <x v="55"/>
    <x v="1"/>
  </r>
  <r>
    <x v="57"/>
    <x v="55"/>
    <x v="239"/>
    <x v="569"/>
    <m/>
    <m/>
    <s v="Ms Quỳnh Siêu Thị Cara Mart, THANH TOÁN LUN, CK 7%"/>
    <n v="995876"/>
    <n v="69711"/>
    <n v="74093.2"/>
    <n v="1000258"/>
    <s v="Bán hàng"/>
    <d v="2025-04-08T00:00:00"/>
    <s v="PT2504/0034"/>
    <n v="0"/>
    <n v="1000258"/>
    <n v="1000258"/>
    <n v="0"/>
    <d v="2025-03-29T00:00:00"/>
    <m/>
    <d v="2025-03-29T00:00:00"/>
    <n v="0"/>
    <m/>
    <s v=""/>
    <x v="0"/>
    <d v="2025-03-29T00:00:00"/>
    <d v="2025-04-08T00:00:00"/>
    <m/>
    <m/>
    <x v="53"/>
    <x v="55"/>
    <x v="1"/>
  </r>
  <r>
    <x v="57"/>
    <x v="55"/>
    <x v="65"/>
    <x v="570"/>
    <m/>
    <m/>
    <s v="Ms Quỳnh Siêu Thị Cara Mart, THANH TOÁN LUN, CK 7%"/>
    <n v="922445"/>
    <n v="64571"/>
    <n v="68629.919999999998"/>
    <n v="926504"/>
    <s v="Bán hàng"/>
    <d v="2025-08-07T00:00:00"/>
    <s v="PT/C6-0009"/>
    <n v="0"/>
    <n v="926504"/>
    <n v="926504"/>
    <n v="0"/>
    <d v="2025-08-01T00:00:00"/>
    <m/>
    <d v="2025-08-01T00:00:00"/>
    <n v="0"/>
    <m/>
    <s v=""/>
    <x v="0"/>
    <d v="2025-08-01T00:00:00"/>
    <d v="2025-08-07T00:00:00"/>
    <m/>
    <m/>
    <x v="53"/>
    <x v="55"/>
    <x v="1"/>
  </r>
  <r>
    <x v="57"/>
    <x v="55"/>
    <x v="204"/>
    <x v="571"/>
    <d v="2025-08-07T00:00:00"/>
    <m/>
    <s v="hàng trả"/>
    <m/>
    <n v="0"/>
    <n v="0"/>
    <n v="111547"/>
    <s v="Hàng trả"/>
    <d v="2025-08-07T00:00:00"/>
    <s v="PT/C6-0009"/>
    <n v="0"/>
    <n v="-111547"/>
    <n v="-111547"/>
    <n v="0"/>
    <d v="2025-08-07T00:00:00"/>
    <m/>
    <d v="2025-08-07T00:00:00"/>
    <n v="0"/>
    <m/>
    <s v=""/>
    <x v="0"/>
    <d v="2025-08-07T00:00:00"/>
    <d v="2025-08-07T00:00:00"/>
    <m/>
    <m/>
    <x v="53"/>
    <x v="55"/>
    <x v="1"/>
  </r>
  <r>
    <x v="58"/>
    <x v="56"/>
    <x v="208"/>
    <x v="572"/>
    <m/>
    <m/>
    <s v="QUÁN HƯƠNG BẮC"/>
    <n v="1110580"/>
    <n v="0"/>
    <n v="88846.400000000009"/>
    <n v="1199426"/>
    <s v="Bán hàng"/>
    <d v="2025-01-08T00:00:00"/>
    <s v="PT2501/0031"/>
    <n v="0"/>
    <n v="1199426"/>
    <n v="1199426"/>
    <n v="0"/>
    <d v="2025-01-07T00:00:00"/>
    <m/>
    <d v="2025-01-07T00:00:00"/>
    <n v="0"/>
    <m/>
    <s v=""/>
    <x v="0"/>
    <d v="2025-01-07T00:00:00"/>
    <d v="2025-01-08T00:00:00"/>
    <m/>
    <m/>
    <x v="54"/>
    <x v="56"/>
    <x v="4"/>
  </r>
  <r>
    <x v="58"/>
    <x v="56"/>
    <x v="18"/>
    <x v="573"/>
    <m/>
    <m/>
    <s v="QUÁNHƯƠNG BẮC"/>
    <n v="1110580"/>
    <n v="0"/>
    <n v="88846.400000000009"/>
    <n v="1199426"/>
    <s v="Bán hàng"/>
    <d v="2025-01-21T00:00:00"/>
    <s v="PT2501/0070"/>
    <n v="0"/>
    <n v="1199426"/>
    <n v="1199426"/>
    <n v="0"/>
    <d v="2025-01-20T00:00:00"/>
    <m/>
    <d v="2025-01-20T00:00:00"/>
    <n v="0"/>
    <m/>
    <s v=""/>
    <x v="0"/>
    <d v="2025-01-20T00:00:00"/>
    <d v="2025-01-21T00:00:00"/>
    <m/>
    <m/>
    <x v="54"/>
    <x v="56"/>
    <x v="4"/>
  </r>
  <r>
    <x v="58"/>
    <x v="56"/>
    <x v="240"/>
    <x v="574"/>
    <m/>
    <m/>
    <s v="QUÁN HƯƠNG BẮC"/>
    <n v="1110580"/>
    <n v="0"/>
    <n v="88846.400000000009"/>
    <n v="1199426"/>
    <s v="Bán hàng"/>
    <d v="2025-02-07T00:00:00"/>
    <s v="PT2502/0003"/>
    <n v="0"/>
    <n v="1199426"/>
    <n v="1199426"/>
    <n v="0"/>
    <d v="2025-01-24T00:00:00"/>
    <m/>
    <d v="2025-01-24T00:00:00"/>
    <n v="0"/>
    <m/>
    <s v=""/>
    <x v="0"/>
    <d v="2025-01-24T00:00:00"/>
    <d v="2025-02-07T00:00:00"/>
    <m/>
    <m/>
    <x v="54"/>
    <x v="56"/>
    <x v="4"/>
  </r>
  <r>
    <x v="58"/>
    <x v="56"/>
    <x v="190"/>
    <x v="575"/>
    <m/>
    <m/>
    <s v="QUÁN HƯƠNG BẮC"/>
    <n v="1110580"/>
    <n v="0"/>
    <n v="88846.400000000009"/>
    <n v="1199426"/>
    <s v="Bán hàng"/>
    <d v="2025-12-03T00:00:00"/>
    <s v="PT/PVH - 0061"/>
    <n v="0"/>
    <n v="1199426"/>
    <n v="1199426"/>
    <n v="0"/>
    <d v="2025-02-10T00:00:00"/>
    <m/>
    <d v="2025-02-10T00:00:00"/>
    <n v="0"/>
    <m/>
    <s v=""/>
    <x v="0"/>
    <d v="2025-02-10T00:00:00"/>
    <d v="2025-12-03T00:00:00"/>
    <m/>
    <m/>
    <x v="54"/>
    <x v="56"/>
    <x v="4"/>
  </r>
  <r>
    <x v="58"/>
    <x v="56"/>
    <x v="125"/>
    <x v="576"/>
    <m/>
    <m/>
    <s v="QUÁN HƯƠNG BẮC"/>
    <n v="1110580"/>
    <n v="0"/>
    <n v="88846.400000000009"/>
    <n v="1199426"/>
    <s v="Bán hàng"/>
    <d v="2025-03-13T00:00:00"/>
    <s v="PT2503/0040"/>
    <n v="0"/>
    <n v="1199426"/>
    <n v="1199426"/>
    <n v="0"/>
    <d v="2025-03-13T00:00:00"/>
    <m/>
    <d v="2025-03-13T00:00:00"/>
    <n v="0"/>
    <m/>
    <s v=""/>
    <x v="0"/>
    <d v="2025-03-13T00:00:00"/>
    <d v="2025-03-13T00:00:00"/>
    <m/>
    <m/>
    <x v="54"/>
    <x v="56"/>
    <x v="4"/>
  </r>
  <r>
    <x v="58"/>
    <x v="56"/>
    <x v="50"/>
    <x v="577"/>
    <m/>
    <m/>
    <s v="QUÁN HƯƠNG BẮC"/>
    <n v="1110580"/>
    <n v="0"/>
    <n v="88846.400000000009"/>
    <n v="1199426"/>
    <s v="Bán hàng"/>
    <d v="2025-03-31T00:00:00"/>
    <s v="PT2503/0080"/>
    <n v="0"/>
    <n v="1199426"/>
    <n v="1199426"/>
    <n v="0"/>
    <d v="2025-03-31T00:00:00"/>
    <m/>
    <d v="2025-03-31T00:00:00"/>
    <n v="0"/>
    <m/>
    <s v=""/>
    <x v="0"/>
    <d v="2025-03-31T00:00:00"/>
    <d v="2025-03-31T00:00:00"/>
    <m/>
    <m/>
    <x v="54"/>
    <x v="56"/>
    <x v="4"/>
  </r>
  <r>
    <x v="58"/>
    <x v="56"/>
    <x v="52"/>
    <x v="578"/>
    <m/>
    <m/>
    <s v="QUÁN HƯƠNG BẮC"/>
    <n v="1110580"/>
    <n v="0"/>
    <n v="88846.400000000009"/>
    <n v="1199426"/>
    <s v="Bán hàng"/>
    <d v="2025-12-03T00:00:00"/>
    <s v="PT/PVH - 0061"/>
    <n v="0"/>
    <n v="1199426"/>
    <n v="1199426"/>
    <n v="0"/>
    <d v="2025-04-18T00:00:00"/>
    <m/>
    <d v="2025-04-18T00:00:00"/>
    <n v="0"/>
    <m/>
    <s v=""/>
    <x v="0"/>
    <d v="2025-04-18T00:00:00"/>
    <d v="2025-12-03T00:00:00"/>
    <m/>
    <m/>
    <x v="54"/>
    <x v="56"/>
    <x v="4"/>
  </r>
  <r>
    <x v="58"/>
    <x v="56"/>
    <x v="241"/>
    <x v="579"/>
    <m/>
    <m/>
    <s v="QUÁN HƯƠNG BẮC"/>
    <n v="1110580"/>
    <n v="0"/>
    <n v="88846.400000000009"/>
    <n v="1199426"/>
    <s v="Bán hàng"/>
    <d v="2025-04-29T00:00:00"/>
    <s v="PT2504/0086"/>
    <n v="0"/>
    <n v="1199426"/>
    <n v="1199426"/>
    <n v="0"/>
    <d v="2025-04-29T00:00:00"/>
    <m/>
    <d v="2025-04-29T00:00:00"/>
    <n v="0"/>
    <m/>
    <s v=""/>
    <x v="0"/>
    <d v="2025-04-29T00:00:00"/>
    <d v="2025-04-29T00:00:00"/>
    <m/>
    <m/>
    <x v="54"/>
    <x v="56"/>
    <x v="4"/>
  </r>
  <r>
    <x v="58"/>
    <x v="56"/>
    <x v="134"/>
    <x v="580"/>
    <m/>
    <m/>
    <s v="ĐƠN HƯƠNG BẮC"/>
    <n v="1110580"/>
    <n v="0"/>
    <n v="88846.400000000009"/>
    <n v="1199426"/>
    <s v="Bán hàng"/>
    <d v="2025-05-07T00:00:00"/>
    <s v="PT2505/0025"/>
    <n v="0"/>
    <n v="1199426"/>
    <n v="1199426"/>
    <n v="0"/>
    <d v="2025-05-07T00:00:00"/>
    <m/>
    <d v="2025-05-07T00:00:00"/>
    <n v="0"/>
    <m/>
    <s v=""/>
    <x v="0"/>
    <d v="2025-05-07T00:00:00"/>
    <d v="2025-05-07T00:00:00"/>
    <m/>
    <m/>
    <x v="54"/>
    <x v="56"/>
    <x v="4"/>
  </r>
  <r>
    <x v="58"/>
    <x v="56"/>
    <x v="54"/>
    <x v="581"/>
    <m/>
    <m/>
    <s v="QUÁN HƯƠNG BẮC"/>
    <n v="1665870"/>
    <n v="0"/>
    <n v="133269.6"/>
    <n v="1799140"/>
    <s v="Bán hàng"/>
    <d v="2025-05-28T00:00:00"/>
    <s v="PT2505/0063"/>
    <n v="0"/>
    <n v="1799140"/>
    <n v="1799140"/>
    <n v="0"/>
    <d v="2025-05-28T00:00:00"/>
    <m/>
    <d v="2025-05-28T00:00:00"/>
    <n v="0"/>
    <m/>
    <s v=""/>
    <x v="0"/>
    <d v="2025-05-28T00:00:00"/>
    <d v="2025-05-28T00:00:00"/>
    <m/>
    <m/>
    <x v="54"/>
    <x v="56"/>
    <x v="4"/>
  </r>
  <r>
    <x v="58"/>
    <x v="56"/>
    <x v="5"/>
    <x v="582"/>
    <d v="2025-06-24T00:00:00"/>
    <s v="00038885"/>
    <s v="ĐƠN HƯƠNG BẮC 23/6"/>
    <n v="1110580"/>
    <n v="0"/>
    <n v="88846.400000000009"/>
    <n v="1199426"/>
    <s v="Bán hàng"/>
    <d v="2025-06-24T00:00:00"/>
    <s v="PT2506/0050"/>
    <n v="0"/>
    <n v="1199426"/>
    <n v="1199426"/>
    <n v="0"/>
    <d v="2025-06-24T00:00:00"/>
    <m/>
    <d v="2025-06-24T00:00:00"/>
    <n v="0"/>
    <m/>
    <s v=""/>
    <x v="0"/>
    <d v="2025-06-24T00:00:00"/>
    <d v="2025-06-24T00:00:00"/>
    <m/>
    <m/>
    <x v="54"/>
    <x v="56"/>
    <x v="4"/>
  </r>
  <r>
    <x v="58"/>
    <x v="56"/>
    <x v="40"/>
    <x v="583"/>
    <d v="2025-07-14T00:00:00"/>
    <s v="00043949"/>
    <s v="ĐƠN HƯƠNG BẮC 14/7"/>
    <n v="1110580"/>
    <n v="0"/>
    <n v="88846.400000000009"/>
    <n v="1199426"/>
    <s v="Bán hàng"/>
    <d v="2025-07-14T00:00:00"/>
    <s v="PT2507/0026"/>
    <n v="0"/>
    <n v="1199426"/>
    <n v="1199426"/>
    <n v="0"/>
    <d v="2025-07-14T00:00:00"/>
    <m/>
    <d v="2025-07-14T00:00:00"/>
    <n v="0"/>
    <m/>
    <s v=""/>
    <x v="0"/>
    <d v="2025-07-14T00:00:00"/>
    <d v="2025-07-14T00:00:00"/>
    <m/>
    <m/>
    <x v="54"/>
    <x v="56"/>
    <x v="4"/>
  </r>
  <r>
    <x v="58"/>
    <x v="56"/>
    <x v="119"/>
    <x v="584"/>
    <d v="2025-08-05T00:00:00"/>
    <s v="00049242"/>
    <s v="ĐƠN HƯƠNG BẮC 5/8"/>
    <n v="1110580"/>
    <n v="0"/>
    <n v="88846.400000000009"/>
    <n v="1199426"/>
    <s v="Bán hàng"/>
    <d v="2025-08-05T00:00:00"/>
    <s v="PT/PVH - 0001"/>
    <n v="0"/>
    <n v="1199426"/>
    <n v="1199426"/>
    <n v="0"/>
    <d v="2025-08-05T00:00:00"/>
    <m/>
    <d v="2025-08-05T00:00:00"/>
    <n v="0"/>
    <m/>
    <s v=""/>
    <x v="0"/>
    <d v="2025-08-05T00:00:00"/>
    <d v="2025-08-05T00:00:00"/>
    <m/>
    <m/>
    <x v="54"/>
    <x v="56"/>
    <x v="4"/>
  </r>
  <r>
    <x v="58"/>
    <x v="56"/>
    <x v="103"/>
    <x v="585"/>
    <d v="2025-08-21T00:00:00"/>
    <s v="00053688"/>
    <s v="HƯƠNG BẮC 21/8"/>
    <n v="1110580"/>
    <n v="0"/>
    <n v="88846.400000000009"/>
    <n v="1199426"/>
    <s v="Bán hàng"/>
    <d v="2025-08-21T00:00:00"/>
    <s v="PT/PVH - 0014"/>
    <n v="0"/>
    <n v="1199426"/>
    <n v="1199426"/>
    <n v="0"/>
    <d v="2025-08-21T00:00:00"/>
    <m/>
    <d v="2025-08-21T00:00:00"/>
    <n v="0"/>
    <m/>
    <s v=""/>
    <x v="0"/>
    <d v="2025-08-21T00:00:00"/>
    <d v="2025-08-21T00:00:00"/>
    <m/>
    <m/>
    <x v="54"/>
    <x v="56"/>
    <x v="4"/>
  </r>
  <r>
    <x v="58"/>
    <x v="56"/>
    <x v="194"/>
    <x v="586"/>
    <d v="2025-08-30T00:00:00"/>
    <s v="00056356"/>
    <s v="HƯƠNG BẮC 30/8"/>
    <n v="1110580"/>
    <n v="0"/>
    <n v="88846.400000000009"/>
    <n v="1199426"/>
    <s v="Bán hàng"/>
    <d v="2025-08-30T00:00:00"/>
    <s v="PT/PVH - 0019"/>
    <n v="0"/>
    <n v="1199426"/>
    <n v="1199426"/>
    <n v="0"/>
    <d v="2025-08-30T00:00:00"/>
    <m/>
    <d v="2025-08-30T00:00:00"/>
    <n v="0"/>
    <m/>
    <s v=""/>
    <x v="0"/>
    <d v="2025-08-30T00:00:00"/>
    <d v="2025-08-30T00:00:00"/>
    <m/>
    <m/>
    <x v="54"/>
    <x v="56"/>
    <x v="4"/>
  </r>
  <r>
    <x v="58"/>
    <x v="56"/>
    <x v="172"/>
    <x v="587"/>
    <d v="2025-11-04T00:00:00"/>
    <s v="00073088"/>
    <s v="ĐƠN HƯƠNG BẮC 5/11 - QUÁN HƯƠNG BẮC"/>
    <n v="1110580"/>
    <n v="0"/>
    <n v="88846.400000000009"/>
    <n v="1199426"/>
    <s v="Bán hàng"/>
    <d v="2025-12-02T00:00:00"/>
    <s v="PT/PVH - 0060"/>
    <n v="0"/>
    <n v="1199426"/>
    <n v="1199426"/>
    <n v="0"/>
    <d v="2025-11-04T00:00:00"/>
    <m/>
    <d v="2025-11-04T00:00:00"/>
    <n v="0"/>
    <m/>
    <s v=""/>
    <x v="0"/>
    <d v="2025-11-04T00:00:00"/>
    <d v="2025-12-02T00:00:00"/>
    <m/>
    <m/>
    <x v="54"/>
    <x v="56"/>
    <x v="4"/>
  </r>
  <r>
    <x v="59"/>
    <x v="57"/>
    <x v="242"/>
    <x v="588"/>
    <m/>
    <m/>
    <s v="ĐƠN KHÁCH LẼ C6, ĐƠN THỨ 37  GỐI ĐẦU, THANH TOÁN ĐƠN THỨ 36 , SĐT : 0984153944 THANH"/>
    <m/>
    <n v="0"/>
    <n v="0"/>
    <n v="996241"/>
    <s v="Tồn đầu kỳ"/>
    <d v="2025-03-03T00:00:00"/>
    <s v="PT2503/0010"/>
    <n v="996241"/>
    <n v="0"/>
    <n v="996241"/>
    <n v="0"/>
    <d v="2024-12-06T00:00:00"/>
    <m/>
    <d v="2024-12-06T00:00:00"/>
    <n v="0"/>
    <m/>
    <s v=""/>
    <x v="0"/>
    <d v="2024-12-06T00:00:00"/>
    <d v="2025-03-03T00:00:00"/>
    <m/>
    <m/>
    <x v="55"/>
    <x v="57"/>
    <x v="1"/>
  </r>
  <r>
    <x v="59"/>
    <x v="57"/>
    <x v="70"/>
    <x v="589"/>
    <m/>
    <m/>
    <s v="ĐƠN KHÁCH LẼ C6, ĐƠN THỨ 37  GỐI ĐẦU, THANH TOÁN ĐƠN THỨ 36 , SĐT : 0984153944 THANH"/>
    <n v="1239779"/>
    <n v="0"/>
    <n v="99182.32"/>
    <n v="1338961"/>
    <s v="Bán hàng"/>
    <d v="2025-04-19T00:00:00"/>
    <s v="PT2504/0066"/>
    <n v="0"/>
    <n v="1338961"/>
    <n v="1338961"/>
    <n v="0"/>
    <d v="2025-03-01T00:00:00"/>
    <m/>
    <d v="2025-03-01T00:00:00"/>
    <n v="0"/>
    <m/>
    <s v=""/>
    <x v="0"/>
    <d v="2025-03-01T00:00:00"/>
    <d v="2025-04-19T00:00:00"/>
    <m/>
    <m/>
    <x v="55"/>
    <x v="57"/>
    <x v="1"/>
  </r>
  <r>
    <x v="59"/>
    <x v="57"/>
    <x v="142"/>
    <x v="590"/>
    <m/>
    <m/>
    <s v="ĐƠN KHÁCH LẼ C6, ĐƠN THỨ 38  GỐI ĐẦU, THANH TOÁN ĐƠN THỨ 37 , SĐT : 0984153944 THANH"/>
    <n v="1444401"/>
    <n v="0"/>
    <n v="115552.08"/>
    <n v="1559953"/>
    <s v="Bán hàng"/>
    <d v="2025-06-02T00:00:00"/>
    <s v="PT2506/0007"/>
    <n v="0"/>
    <n v="1559953"/>
    <n v="1559953"/>
    <n v="0"/>
    <d v="2025-04-14T00:00:00"/>
    <m/>
    <d v="2025-04-14T00:00:00"/>
    <n v="0"/>
    <m/>
    <s v=""/>
    <x v="0"/>
    <d v="2025-04-14T00:00:00"/>
    <d v="2025-06-02T00:00:00"/>
    <m/>
    <m/>
    <x v="55"/>
    <x v="57"/>
    <x v="1"/>
  </r>
  <r>
    <x v="59"/>
    <x v="57"/>
    <x v="143"/>
    <x v="591"/>
    <m/>
    <m/>
    <s v="ĐƠN KHÁCH LẼ C6, ĐƠN THỨ 39  GỐI ĐẦU, THANH TOÁN ĐƠN THỨ 38 , SĐT : 0984153944 THANH"/>
    <n v="870801"/>
    <n v="0"/>
    <n v="69664.08"/>
    <n v="940465"/>
    <s v="Bán hàng"/>
    <d v="2025-06-23T00:00:00"/>
    <s v="PT2506/0048"/>
    <n v="0"/>
    <n v="940465"/>
    <n v="940465"/>
    <n v="0"/>
    <d v="2025-05-26T00:00:00"/>
    <m/>
    <d v="2025-05-26T00:00:00"/>
    <n v="0"/>
    <m/>
    <s v=""/>
    <x v="0"/>
    <d v="2025-05-26T00:00:00"/>
    <d v="2025-06-23T00:00:00"/>
    <m/>
    <m/>
    <x v="55"/>
    <x v="57"/>
    <x v="1"/>
  </r>
  <r>
    <x v="59"/>
    <x v="57"/>
    <x v="12"/>
    <x v="592"/>
    <d v="2025-06-26T00:00:00"/>
    <m/>
    <s v="hàng trả"/>
    <n v="0"/>
    <n v="0"/>
    <n v="0"/>
    <n v="289921"/>
    <s v="Hàng trả"/>
    <d v="2025-06-23T00:00:00"/>
    <s v="PT2506/0048"/>
    <n v="0"/>
    <n v="-289921"/>
    <n v="-289921"/>
    <n v="0"/>
    <d v="2025-06-26T00:00:00"/>
    <m/>
    <d v="2025-06-26T00:00:00"/>
    <n v="0"/>
    <m/>
    <s v=""/>
    <x v="0"/>
    <d v="2025-06-26T00:00:00"/>
    <d v="2025-06-23T00:00:00"/>
    <m/>
    <m/>
    <x v="55"/>
    <x v="57"/>
    <x v="1"/>
  </r>
  <r>
    <x v="60"/>
    <x v="58"/>
    <x v="210"/>
    <x v="593"/>
    <m/>
    <m/>
    <s v="Đơn Hàng Khách Lẽ  Thực phẩm xanh Kiôt 16 V8 tòa Vesta Phú Lãm, Hà Đông , Thanh Toán Lun , CK 5%"/>
    <m/>
    <m/>
    <n v="0"/>
    <n v="892751"/>
    <s v="Tồn đầu kỳ"/>
    <d v="2025-01-07T00:00:00"/>
    <s v="PT2501/0023"/>
    <n v="892751"/>
    <n v="0"/>
    <n v="892751"/>
    <n v="0"/>
    <d v="2024-12-20T00:00:00"/>
    <m/>
    <d v="2024-12-20T00:00:00"/>
    <n v="0"/>
    <m/>
    <s v=""/>
    <x v="0"/>
    <d v="2024-12-20T00:00:00"/>
    <d v="2025-01-07T00:00:00"/>
    <m/>
    <m/>
    <x v="56"/>
    <x v="58"/>
    <x v="1"/>
  </r>
  <r>
    <x v="60"/>
    <x v="58"/>
    <x v="84"/>
    <x v="594"/>
    <m/>
    <m/>
    <s v="Đơn Hàng Khách Lẽ  Thực phẩm xanh Kiôt 16 V8 tòa Vesta Phú Lãm, Hà Đông , Thanh Toán Lun , CK 5%"/>
    <n v="681271"/>
    <n v="34064"/>
    <n v="51776.56"/>
    <n v="698984"/>
    <s v="Bán hàng"/>
    <d v="2025-04-18T00:00:00"/>
    <s v="PT2504/0065"/>
    <n v="0"/>
    <n v="698984"/>
    <n v="698984"/>
    <n v="0"/>
    <d v="2025-02-07T00:00:00"/>
    <m/>
    <d v="2025-02-07T00:00:00"/>
    <n v="0"/>
    <m/>
    <s v=""/>
    <x v="0"/>
    <d v="2025-02-07T00:00:00"/>
    <d v="2025-04-18T00:00:00"/>
    <m/>
    <m/>
    <x v="56"/>
    <x v="58"/>
    <x v="1"/>
  </r>
  <r>
    <x v="60"/>
    <x v="58"/>
    <x v="32"/>
    <x v="595"/>
    <m/>
    <m/>
    <s v="Đơn Hàng Khách Lẽ  Thực phẩm xanh Kiôt 16 V8 tòa Vesta Phú Lãm, Hà Đông , Thanh Toán Lun , CK 5%"/>
    <n v="737771"/>
    <n v="36889"/>
    <n v="56070.559999999998"/>
    <n v="756953"/>
    <s v="Bán hàng"/>
    <d v="2025-05-07T00:00:00"/>
    <s v="PT2505/0023"/>
    <n v="0"/>
    <n v="756953"/>
    <n v="756953"/>
    <n v="0"/>
    <d v="2025-05-05T00:00:00"/>
    <m/>
    <d v="2025-05-05T00:00:00"/>
    <n v="0"/>
    <m/>
    <s v=""/>
    <x v="0"/>
    <d v="2025-05-05T00:00:00"/>
    <d v="2025-05-07T00:00:00"/>
    <m/>
    <m/>
    <x v="56"/>
    <x v="58"/>
    <x v="1"/>
  </r>
  <r>
    <x v="60"/>
    <x v="58"/>
    <x v="40"/>
    <x v="596"/>
    <m/>
    <m/>
    <s v="Đơn Hàng Khách Lẽ  Thực phẩm xanh Kiôt 16 V8 tòa Vesta Phú Lãm, Hà Đông , Thanh Toán Lun , CK 5%"/>
    <n v="774908"/>
    <n v="38745"/>
    <n v="58893.04"/>
    <n v="795056"/>
    <s v="Bán hàng"/>
    <d v="2025-09-08T00:00:00"/>
    <s v="PT/C6-0069"/>
    <n v="0"/>
    <n v="795056"/>
    <n v="795056"/>
    <n v="0"/>
    <d v="2025-07-14T00:00:00"/>
    <m/>
    <d v="2025-07-14T00:00:00"/>
    <n v="0"/>
    <m/>
    <s v=""/>
    <x v="0"/>
    <d v="2025-07-14T00:00:00"/>
    <d v="2025-09-08T00:00:00"/>
    <m/>
    <m/>
    <x v="56"/>
    <x v="58"/>
    <x v="1"/>
  </r>
  <r>
    <x v="60"/>
    <x v="58"/>
    <x v="80"/>
    <x v="597"/>
    <m/>
    <m/>
    <s v="ĐƠN KHÁCH LẼ Thực phẩm xanh Kiôt 16 V8 tòa Vesta Phú Lãm, Hà Đông, THANH TOÁN LUN, CK 5%"/>
    <n v="590908"/>
    <n v="29545"/>
    <n v="44909.04"/>
    <n v="606272"/>
    <s v="Bán hàng"/>
    <d v="2025-09-08T00:00:00"/>
    <s v="PT/C6-0068"/>
    <n v="0"/>
    <n v="606272"/>
    <n v="606272"/>
    <n v="0"/>
    <d v="2025-09-05T00:00:00"/>
    <m/>
    <d v="2025-09-05T00:00:00"/>
    <n v="0"/>
    <m/>
    <s v=""/>
    <x v="0"/>
    <d v="2025-09-05T00:00:00"/>
    <d v="2025-09-08T00:00:00"/>
    <m/>
    <m/>
    <x v="56"/>
    <x v="58"/>
    <x v="1"/>
  </r>
  <r>
    <x v="60"/>
    <x v="58"/>
    <x v="243"/>
    <x v="598"/>
    <m/>
    <m/>
    <s v="Hàng Trả - KL00109 - Thực phẩm xanh"/>
    <m/>
    <m/>
    <n v="0"/>
    <n v="202166"/>
    <s v="Hàng trả"/>
    <d v="2025-09-08T00:00:00"/>
    <s v="PT/C6-0068"/>
    <n v="0"/>
    <n v="-202166"/>
    <n v="-202166"/>
    <n v="0"/>
    <d v="2025-09-08T00:00:00"/>
    <m/>
    <d v="2025-09-08T00:00:00"/>
    <n v="0"/>
    <m/>
    <s v=""/>
    <x v="0"/>
    <d v="2025-09-08T00:00:00"/>
    <d v="2025-09-08T00:00:00"/>
    <m/>
    <m/>
    <x v="56"/>
    <x v="58"/>
    <x v="1"/>
  </r>
  <r>
    <x v="60"/>
    <x v="58"/>
    <x v="59"/>
    <x v="599"/>
    <m/>
    <m/>
    <s v="ĐƠN KHÁCH LẼ Thực phẩm xanh Kiôt 16 V8 tòa Vesta Phú Lãm, Hà Đông, THANH TOÁN LUN, CK 5%"/>
    <n v="495724"/>
    <n v="24786"/>
    <n v="37675.040000000001"/>
    <n v="508613"/>
    <s v="Bán hàng"/>
    <d v="2025-09-30T00:00:00"/>
    <s v="PT/C6-0102"/>
    <n v="0"/>
    <n v="508613"/>
    <n v="508613"/>
    <n v="0"/>
    <d v="2025-09-15T00:00:00"/>
    <m/>
    <d v="2025-09-15T00:00:00"/>
    <n v="0"/>
    <m/>
    <s v=""/>
    <x v="0"/>
    <d v="2025-09-15T00:00:00"/>
    <d v="2025-09-30T00:00:00"/>
    <m/>
    <m/>
    <x v="56"/>
    <x v="58"/>
    <x v="1"/>
  </r>
  <r>
    <x v="60"/>
    <x v="58"/>
    <x v="227"/>
    <x v="600"/>
    <m/>
    <m/>
    <s v="Bán hàng Thực phẩm xanh , CK 5%"/>
    <n v="675340"/>
    <n v="33767"/>
    <n v="51325.840000000004"/>
    <n v="692899"/>
    <s v="Bán hàng"/>
    <d v="2025-11-05T00:00:00"/>
    <s v="BC2210-0062"/>
    <n v="0"/>
    <n v="692899"/>
    <n v="692899"/>
    <n v="0"/>
    <d v="2025-10-21T00:00:00"/>
    <m/>
    <d v="2025-10-21T00:00:00"/>
    <n v="0"/>
    <m/>
    <s v=""/>
    <x v="0"/>
    <d v="2025-10-21T00:00:00"/>
    <d v="2025-11-05T00:00:00"/>
    <m/>
    <m/>
    <x v="56"/>
    <x v="58"/>
    <x v="1"/>
  </r>
  <r>
    <x v="60"/>
    <x v="58"/>
    <x v="100"/>
    <x v="601"/>
    <m/>
    <m/>
    <s v="Bán hàng Thực phẩm xanh , CK 5%"/>
    <n v="738377"/>
    <n v="56117"/>
    <n v="54580.800000000003"/>
    <n v="757575"/>
    <s v="Bán hàng"/>
    <d v="2025-11-15T00:00:00"/>
    <s v="BC2211-0075"/>
    <n v="0"/>
    <n v="757575"/>
    <n v="757575"/>
    <n v="0"/>
    <d v="2025-11-13T00:00:00"/>
    <m/>
    <d v="2025-11-13T00:00:00"/>
    <n v="0"/>
    <m/>
    <s v=""/>
    <x v="0"/>
    <d v="2025-11-13T00:00:00"/>
    <d v="2025-11-15T00:00:00"/>
    <m/>
    <m/>
    <x v="56"/>
    <x v="58"/>
    <x v="1"/>
  </r>
  <r>
    <x v="61"/>
    <x v="59"/>
    <x v="14"/>
    <x v="14"/>
    <m/>
    <m/>
    <m/>
    <m/>
    <n v="0"/>
    <n v="0"/>
    <n v="0"/>
    <m/>
    <m/>
    <m/>
    <n v="0"/>
    <n v="0"/>
    <n v="0"/>
    <n v="0"/>
    <d v="1899-12-30T00:00:00"/>
    <m/>
    <d v="1899-12-30T00:00:00"/>
    <n v="0"/>
    <m/>
    <s v=""/>
    <x v="0"/>
    <d v="1899-12-30T00:00:00"/>
    <d v="1899-12-30T00:00:00"/>
    <m/>
    <m/>
    <x v="57"/>
    <x v="59"/>
    <x v="5"/>
  </r>
  <r>
    <x v="62"/>
    <x v="60"/>
    <x v="224"/>
    <x v="602"/>
    <m/>
    <m/>
    <s v="Bán hàng SIÊU THỊ HOMEMART24H"/>
    <n v="2095805"/>
    <n v="104790"/>
    <n v="159281.20000000001"/>
    <n v="2150296"/>
    <s v="Tồn đầu kỳ"/>
    <d v="2025-03-27T00:00:00"/>
    <s v="PT2503/0076"/>
    <n v="2150296"/>
    <n v="0"/>
    <n v="2150296"/>
    <n v="0"/>
    <d v="2024-12-28T00:00:00"/>
    <m/>
    <d v="2024-12-28T00:00:00"/>
    <n v="0"/>
    <m/>
    <s v=""/>
    <x v="0"/>
    <d v="2024-12-28T00:00:00"/>
    <d v="2025-03-27T00:00:00"/>
    <m/>
    <m/>
    <x v="58"/>
    <x v="60"/>
    <x v="0"/>
  </r>
  <r>
    <x v="62"/>
    <x v="60"/>
    <x v="26"/>
    <x v="603"/>
    <m/>
    <m/>
    <s v="Bán hàng SIÊU THỊ HOMEMART24H"/>
    <n v="2095805"/>
    <n v="104790"/>
    <n v="159281.20000000001"/>
    <n v="2150296"/>
    <s v="Bán hàng"/>
    <d v="2025-04-04T00:00:00"/>
    <s v="PT2504/0041"/>
    <n v="0"/>
    <n v="2150296"/>
    <n v="2150296"/>
    <n v="0"/>
    <d v="2025-03-28T00:00:00"/>
    <m/>
    <d v="2025-03-28T00:00:00"/>
    <n v="0"/>
    <m/>
    <s v=""/>
    <x v="0"/>
    <d v="2025-03-28T00:00:00"/>
    <d v="2025-04-04T00:00:00"/>
    <m/>
    <m/>
    <x v="58"/>
    <x v="60"/>
    <x v="0"/>
  </r>
  <r>
    <x v="62"/>
    <x v="60"/>
    <x v="110"/>
    <x v="604"/>
    <m/>
    <m/>
    <s v="Bán hàng SIÊU THỊ HOMEMART24H , CK 5% CỐ ĐỊNH"/>
    <n v="2095805"/>
    <n v="104790"/>
    <n v="159281.20000000001"/>
    <n v="2150296"/>
    <s v="Bán hàng"/>
    <d v="2025-05-23T00:00:00"/>
    <s v="PT2505/0056"/>
    <n v="0"/>
    <n v="2150296"/>
    <n v="2150296"/>
    <n v="0"/>
    <d v="2025-05-17T00:00:00"/>
    <m/>
    <d v="2025-05-17T00:00:00"/>
    <n v="0"/>
    <m/>
    <s v=""/>
    <x v="0"/>
    <d v="2025-05-17T00:00:00"/>
    <d v="2025-05-23T00:00:00"/>
    <m/>
    <m/>
    <x v="58"/>
    <x v="60"/>
    <x v="0"/>
  </r>
  <r>
    <x v="62"/>
    <x v="60"/>
    <x v="14"/>
    <x v="14"/>
    <m/>
    <m/>
    <s v="phần thu dư"/>
    <m/>
    <m/>
    <n v="0"/>
    <n v="2150296"/>
    <m/>
    <m/>
    <m/>
    <n v="0"/>
    <n v="-2150296"/>
    <n v="0"/>
    <n v="-2150296"/>
    <d v="1899-12-30T00:00:00"/>
    <m/>
    <d v="1899-12-30T00:00:00"/>
    <n v="0"/>
    <m/>
    <n v="46001.35781400463"/>
    <x v="3"/>
    <d v="1899-12-30T00:00:00"/>
    <d v="1899-12-30T00:00:00"/>
    <m/>
    <m/>
    <x v="58"/>
    <x v="60"/>
    <x v="0"/>
  </r>
  <r>
    <x v="63"/>
    <x v="61"/>
    <x v="213"/>
    <x v="605"/>
    <d v="2025-08-04T00:00:00"/>
    <s v="00049131"/>
    <s v="ĐƠN KHÁCH LẼ Cmart CT19T1 , THANH TOÁN LUN , SĐT: 0971105286 CHỊ HƯƠNG, CK 5%"/>
    <n v="956426"/>
    <n v="47821"/>
    <n v="72688.400000000009"/>
    <n v="981293"/>
    <s v="Bán hàng"/>
    <d v="2025-08-06T00:00:00"/>
    <s v="PT/C6-0003"/>
    <n v="0"/>
    <n v="981293"/>
    <n v="981293"/>
    <n v="0"/>
    <d v="2025-08-04T00:00:00"/>
    <m/>
    <d v="2025-08-04T00:00:00"/>
    <n v="0"/>
    <m/>
    <s v=""/>
    <x v="0"/>
    <d v="2025-08-04T00:00:00"/>
    <d v="2025-08-06T00:00:00"/>
    <m/>
    <m/>
    <x v="59"/>
    <x v="61"/>
    <x v="1"/>
  </r>
  <r>
    <x v="63"/>
    <x v="61"/>
    <x v="43"/>
    <x v="606"/>
    <d v="2025-08-26T00:00:00"/>
    <s v="00054412"/>
    <s v="Bán hàng  Cmart CT19T1 Tòa nhà Lucky House Kiến Hưng theo hóa đơn 00054412 , THANH TOÁN LUN , SĐT: 0971105286 CHỊ HƯƠNG, CK 5%"/>
    <n v="734310"/>
    <n v="36716"/>
    <n v="55807.520000000004"/>
    <n v="753402"/>
    <s v="Bán hàng"/>
    <d v="2025-08-27T00:00:00"/>
    <s v="PT/C6-0048"/>
    <n v="0"/>
    <n v="753402"/>
    <n v="753402"/>
    <n v="0"/>
    <d v="2025-08-26T00:00:00"/>
    <m/>
    <d v="2025-08-26T00:00:00"/>
    <n v="0"/>
    <m/>
    <s v=""/>
    <x v="0"/>
    <d v="2025-08-26T00:00:00"/>
    <d v="2025-08-27T00:00:00"/>
    <m/>
    <m/>
    <x v="59"/>
    <x v="61"/>
    <x v="1"/>
  </r>
  <r>
    <x v="64"/>
    <x v="62"/>
    <x v="244"/>
    <x v="607"/>
    <d v="2025-05-14T00:00:00"/>
    <s v="00029943"/>
    <s v="Bán máy nhuộm cũ cho Cty Trường Thịnh"/>
    <n v="1100000000"/>
    <n v="0"/>
    <n v="88000000"/>
    <n v="1188000000"/>
    <s v="Bán hàng"/>
    <d v="2025-05-05T00:00:00"/>
    <s v="BC2505/0002"/>
    <n v="0"/>
    <n v="1188000000"/>
    <n v="1188000000"/>
    <n v="0"/>
    <d v="2025-05-14T00:00:00"/>
    <m/>
    <d v="2025-05-14T00:00:00"/>
    <n v="0"/>
    <m/>
    <s v=""/>
    <x v="0"/>
    <d v="2025-05-14T00:00:00"/>
    <d v="2025-05-05T00:00:00"/>
    <m/>
    <m/>
    <x v="60"/>
    <x v="62"/>
    <x v="1"/>
  </r>
  <r>
    <x v="65"/>
    <x v="63"/>
    <x v="10"/>
    <x v="608"/>
    <d v="2025-10-28T00:00:00"/>
    <s v="00071177"/>
    <s v="Bán hàng C Mart - Chung cư viện bỏng Hà Đông theo hóa đơn 00071177 ,  CK 5%"/>
    <n v="951156"/>
    <n v="47558"/>
    <n v="72287.839999999997"/>
    <n v="975886"/>
    <s v="Bán hàng"/>
    <d v="2025-10-29T00:00:00"/>
    <s v="BC2210-0051"/>
    <n v="0"/>
    <n v="975886"/>
    <n v="975886"/>
    <n v="0"/>
    <d v="2025-10-28T00:00:00"/>
    <m/>
    <d v="2025-10-28T00:00:00"/>
    <n v="0"/>
    <m/>
    <s v=""/>
    <x v="0"/>
    <d v="2025-10-28T00:00:00"/>
    <d v="2025-10-29T00:00:00"/>
    <m/>
    <m/>
    <x v="61"/>
    <x v="63"/>
    <x v="1"/>
  </r>
  <r>
    <x v="66"/>
    <x v="64"/>
    <x v="230"/>
    <x v="609"/>
    <d v="2025-01-09T00:00:00"/>
    <m/>
    <s v="hàng trả"/>
    <n v="0"/>
    <n v="0"/>
    <n v="0"/>
    <n v="1892857"/>
    <s v="Tồn đầu kỳ"/>
    <d v="2025-01-11T00:00:00"/>
    <s v="PT2501/0039"/>
    <n v="1892857"/>
    <n v="0"/>
    <n v="1892857"/>
    <n v="0"/>
    <d v="2025-01-09T00:00:00"/>
    <m/>
    <d v="2025-01-09T00:00:00"/>
    <n v="0"/>
    <m/>
    <s v=""/>
    <x v="0"/>
    <d v="2025-01-09T00:00:00"/>
    <d v="2025-01-11T00:00:00"/>
    <m/>
    <m/>
    <x v="62"/>
    <x v="64"/>
    <x v="1"/>
  </r>
  <r>
    <x v="66"/>
    <x v="64"/>
    <x v="245"/>
    <x v="610"/>
    <d v="2025-01-09T00:00:00"/>
    <m/>
    <s v="hàng trả"/>
    <n v="0"/>
    <n v="0"/>
    <n v="0"/>
    <n v="113945"/>
    <s v="Tồn đầu kỳ"/>
    <d v="2025-01-11T00:00:00"/>
    <s v="PT2501/0039"/>
    <n v="113945"/>
    <n v="0"/>
    <n v="113945"/>
    <n v="0"/>
    <d v="2025-01-09T00:00:00"/>
    <m/>
    <d v="2025-01-09T00:00:00"/>
    <n v="0"/>
    <m/>
    <s v=""/>
    <x v="0"/>
    <d v="2025-01-09T00:00:00"/>
    <d v="2025-01-11T00:00:00"/>
    <m/>
    <m/>
    <x v="62"/>
    <x v="64"/>
    <x v="1"/>
  </r>
  <r>
    <x v="66"/>
    <x v="64"/>
    <x v="150"/>
    <x v="611"/>
    <d v="2025-01-09T00:00:00"/>
    <m/>
    <s v="hàng trả"/>
    <n v="0"/>
    <n v="0"/>
    <n v="0"/>
    <n v="2205566"/>
    <s v="Tồn đầu kỳ"/>
    <d v="2025-03-10T00:00:00"/>
    <s v="PT2503/0032"/>
    <n v="2205566"/>
    <n v="0"/>
    <n v="2205566"/>
    <n v="0"/>
    <d v="2025-01-09T00:00:00"/>
    <m/>
    <d v="2025-01-09T00:00:00"/>
    <n v="0"/>
    <m/>
    <s v=""/>
    <x v="0"/>
    <d v="2025-01-09T00:00:00"/>
    <d v="2025-03-10T00:00:00"/>
    <m/>
    <m/>
    <x v="62"/>
    <x v="64"/>
    <x v="1"/>
  </r>
  <r>
    <x v="66"/>
    <x v="64"/>
    <x v="140"/>
    <x v="612"/>
    <m/>
    <m/>
    <s v="ĐƠN  KHÁCH LẼ C6, THANH TOÁN LUN, CHIẾT KHẤU 5%, SĐT: 087808343 ( ANH TUYỂN)"/>
    <n v="1844890"/>
    <n v="92245"/>
    <n v="140211.6"/>
    <n v="1892857"/>
    <s v="Bán hàng"/>
    <d v="2025-04-01T00:00:00"/>
    <s v="PT2504/0012"/>
    <n v="0"/>
    <n v="1892857"/>
    <n v="1892857"/>
    <n v="0"/>
    <d v="2025-01-21T00:00:00"/>
    <m/>
    <d v="2025-01-21T00:00:00"/>
    <n v="0"/>
    <m/>
    <s v=""/>
    <x v="0"/>
    <d v="2025-01-21T00:00:00"/>
    <d v="2025-04-01T00:00:00"/>
    <m/>
    <m/>
    <x v="62"/>
    <x v="64"/>
    <x v="1"/>
  </r>
  <r>
    <x v="66"/>
    <x v="64"/>
    <x v="48"/>
    <x v="613"/>
    <m/>
    <m/>
    <s v="ĐƠN  KHÁCH LẼ C6, THANH TOÁN LUN, CHIẾT KHẤU 5%, SĐT: 087808343 ( ANH TUYỂN)"/>
    <n v="1844890"/>
    <n v="92245"/>
    <n v="140211.6"/>
    <n v="1892857"/>
    <s v="Bán hàng"/>
    <d v="2025-04-01T00:00:00"/>
    <s v="PT2504/0011"/>
    <n v="0"/>
    <n v="1892857"/>
    <n v="1892857"/>
    <n v="0"/>
    <d v="2025-03-07T00:00:00"/>
    <m/>
    <d v="2025-03-07T00:00:00"/>
    <n v="0"/>
    <m/>
    <s v=""/>
    <x v="0"/>
    <d v="2025-03-07T00:00:00"/>
    <d v="2025-04-01T00:00:00"/>
    <m/>
    <m/>
    <x v="62"/>
    <x v="64"/>
    <x v="1"/>
  </r>
  <r>
    <x v="66"/>
    <x v="64"/>
    <x v="126"/>
    <x v="614"/>
    <d v="2025-04-01T00:00:00"/>
    <m/>
    <s v="HÀNG TRẢ"/>
    <n v="0"/>
    <n v="0"/>
    <n v="0"/>
    <n v="398496"/>
    <s v="Hàng trả"/>
    <d v="2025-04-01T00:00:00"/>
    <s v="PT2504/0011"/>
    <n v="0"/>
    <n v="-398496"/>
    <n v="-398496"/>
    <n v="0"/>
    <d v="2025-04-01T00:00:00"/>
    <m/>
    <d v="2025-04-01T00:00:00"/>
    <n v="0"/>
    <m/>
    <s v=""/>
    <x v="0"/>
    <d v="2025-04-01T00:00:00"/>
    <d v="2025-04-01T00:00:00"/>
    <m/>
    <m/>
    <x v="62"/>
    <x v="64"/>
    <x v="1"/>
  </r>
  <r>
    <x v="66"/>
    <x v="64"/>
    <x v="96"/>
    <x v="615"/>
    <m/>
    <m/>
    <s v="ĐƠN  KHÁCH LẼ C6, THANH TOÁN LUN, CHIẾT KHẤU 5%, SĐT: 087808343 ( ANH TUYỂN)"/>
    <n v="1069306"/>
    <n v="53465"/>
    <n v="81267.28"/>
    <n v="1097108"/>
    <s v="Bán hàng"/>
    <d v="2025-09-08T00:00:00"/>
    <s v="PT/C6-0070"/>
    <n v="0"/>
    <n v="1097108"/>
    <n v="1097108"/>
    <n v="0"/>
    <d v="2025-09-04T00:00:00"/>
    <m/>
    <d v="2025-09-04T00:00:00"/>
    <n v="0"/>
    <m/>
    <s v=""/>
    <x v="0"/>
    <d v="2025-09-04T00:00:00"/>
    <d v="2025-09-08T00:00:00"/>
    <m/>
    <m/>
    <x v="62"/>
    <x v="64"/>
    <x v="1"/>
  </r>
  <r>
    <x v="67"/>
    <x v="65"/>
    <x v="102"/>
    <x v="616"/>
    <m/>
    <m/>
    <s v="ĐƠN KHÁCH LẼ, THANH TOÁN LUN  , SĐT :  0904238996 CHỊ CHÂU"/>
    <n v="2212045"/>
    <n v="0"/>
    <n v="176963.6"/>
    <n v="2389009"/>
    <s v="Bán hàng"/>
    <d v="2025-01-22T00:00:00"/>
    <s v="PT2501/0063"/>
    <n v="0"/>
    <n v="2389009"/>
    <n v="2389009"/>
    <n v="0"/>
    <d v="2025-01-22T00:00:00"/>
    <m/>
    <d v="2025-01-22T00:00:00"/>
    <n v="0"/>
    <m/>
    <s v=""/>
    <x v="0"/>
    <d v="2025-01-22T00:00:00"/>
    <d v="2025-01-22T00:00:00"/>
    <m/>
    <m/>
    <x v="63"/>
    <x v="65"/>
    <x v="0"/>
  </r>
  <r>
    <x v="67"/>
    <x v="65"/>
    <x v="25"/>
    <x v="617"/>
    <d v="2025-03-25T00:00:00"/>
    <s v="00018980"/>
    <s v="ĐƠN KHÁCH LẼ, THANH TOÁN LUN  , SĐT :  0904238996 CHỊ CHÂU"/>
    <n v="2346710"/>
    <n v="0"/>
    <n v="187736.80000000002"/>
    <n v="2534447"/>
    <s v="Bán hàng"/>
    <d v="2025-03-26T00:00:00"/>
    <s v="PT2503/0071"/>
    <n v="0"/>
    <n v="2534447"/>
    <n v="2534447"/>
    <n v="0"/>
    <d v="2025-03-25T00:00:00"/>
    <m/>
    <d v="2025-03-25T00:00:00"/>
    <n v="0"/>
    <m/>
    <s v=""/>
    <x v="0"/>
    <d v="2025-03-25T00:00:00"/>
    <d v="2025-03-26T00:00:00"/>
    <m/>
    <m/>
    <x v="63"/>
    <x v="65"/>
    <x v="0"/>
  </r>
  <r>
    <x v="67"/>
    <x v="65"/>
    <x v="53"/>
    <x v="618"/>
    <d v="2025-04-26T00:00:00"/>
    <s v="00026604"/>
    <s v="ĐƠN KHÁCH LẼ, THANH TOÁN LUN  , SĐT :  0904238996 CHỊ CHÂU"/>
    <n v="2346710"/>
    <n v="0"/>
    <n v="187736.80000000002"/>
    <n v="2534447"/>
    <s v="Bán hàng"/>
    <d v="2025-04-26T00:00:00"/>
    <s v="PT2504/0079"/>
    <n v="0"/>
    <n v="2534447"/>
    <n v="2534447"/>
    <n v="0"/>
    <d v="2025-04-26T00:00:00"/>
    <m/>
    <d v="2025-04-26T00:00:00"/>
    <n v="0"/>
    <m/>
    <s v=""/>
    <x v="0"/>
    <d v="2025-04-26T00:00:00"/>
    <d v="2025-04-26T00:00:00"/>
    <m/>
    <m/>
    <x v="63"/>
    <x v="65"/>
    <x v="0"/>
  </r>
  <r>
    <x v="67"/>
    <x v="65"/>
    <x v="173"/>
    <x v="619"/>
    <d v="2025-06-05T00:00:00"/>
    <s v="00034940"/>
    <s v="Bán hàng Siêu thị C Mart - Hải Phòng theo hóa đơn 00034940"/>
    <n v="2346710"/>
    <n v="0"/>
    <n v="187736.80000000002"/>
    <n v="2534447"/>
    <s v="Bán hàng"/>
    <d v="2025-06-07T00:00:00"/>
    <s v="BC2506/0011"/>
    <n v="0"/>
    <n v="2534447"/>
    <n v="2534447"/>
    <n v="0"/>
    <d v="2025-06-05T00:00:00"/>
    <m/>
    <d v="2025-06-05T00:00:00"/>
    <n v="0"/>
    <m/>
    <s v=""/>
    <x v="0"/>
    <d v="2025-06-05T00:00:00"/>
    <d v="2025-06-07T00:00:00"/>
    <m/>
    <m/>
    <x v="63"/>
    <x v="65"/>
    <x v="0"/>
  </r>
  <r>
    <x v="67"/>
    <x v="65"/>
    <x v="12"/>
    <x v="620"/>
    <d v="2025-06-26T00:00:00"/>
    <s v="00039588"/>
    <s v="Bán hàng Siêu thị C Mart - Hải Phòng theo hóa đơn 00039588"/>
    <n v="4262565"/>
    <n v="0"/>
    <n v="341005.2"/>
    <n v="4603570"/>
    <s v="Bán hàng"/>
    <d v="2025-06-26T00:00:00"/>
    <s v="BC2506/0044"/>
    <n v="0"/>
    <n v="4603570"/>
    <n v="4603570"/>
    <n v="0"/>
    <d v="2025-06-26T00:00:00"/>
    <m/>
    <d v="2025-06-26T00:00:00"/>
    <n v="0"/>
    <m/>
    <s v=""/>
    <x v="0"/>
    <d v="2025-06-26T00:00:00"/>
    <d v="2025-06-26T00:00:00"/>
    <m/>
    <m/>
    <x v="63"/>
    <x v="65"/>
    <x v="0"/>
  </r>
  <r>
    <x v="67"/>
    <x v="65"/>
    <x v="79"/>
    <x v="621"/>
    <d v="2025-08-18T00:00:00"/>
    <s v="00052410"/>
    <s v="Bán hàng Siêu thị C Mart - Hải Phòng theo hóa đơn 00052410"/>
    <n v="4262565"/>
    <n v="0"/>
    <n v="341005.2"/>
    <n v="4603570"/>
    <s v="Bán hàng"/>
    <d v="2025-08-18T00:00:00"/>
    <s v="BC2508/0045"/>
    <n v="0"/>
    <n v="4603570"/>
    <n v="4603570"/>
    <n v="0"/>
    <d v="2025-08-18T00:00:00"/>
    <m/>
    <d v="2025-08-18T00:00:00"/>
    <n v="0"/>
    <m/>
    <s v=""/>
    <x v="0"/>
    <d v="2025-08-18T00:00:00"/>
    <d v="2025-08-18T00:00:00"/>
    <m/>
    <m/>
    <x v="63"/>
    <x v="65"/>
    <x v="0"/>
  </r>
  <r>
    <x v="68"/>
    <x v="65"/>
    <x v="233"/>
    <x v="622"/>
    <d v="2025-09-11T00:00:00"/>
    <s v="00058092"/>
    <s v="Siêu thị C Mart - Hải Phòng"/>
    <n v="3689780"/>
    <n v="0"/>
    <n v="295182.40000000002"/>
    <n v="3984962"/>
    <s v="Bán hàng"/>
    <d v="2025-09-11T00:00:00"/>
    <s v="BC2509/0024"/>
    <n v="0"/>
    <n v="3984962"/>
    <n v="3984962"/>
    <n v="0"/>
    <d v="2025-09-11T00:00:00"/>
    <m/>
    <d v="2025-09-11T00:00:00"/>
    <n v="0"/>
    <m/>
    <s v=""/>
    <x v="0"/>
    <d v="2025-09-11T00:00:00"/>
    <d v="2025-09-11T00:00:00"/>
    <m/>
    <m/>
    <x v="64"/>
    <x v="66"/>
    <x v="0"/>
  </r>
  <r>
    <x v="68"/>
    <x v="66"/>
    <x v="246"/>
    <x v="623"/>
    <d v="2025-10-15T00:00:00"/>
    <s v="00067194"/>
    <s v="Siêu thị C Mart - Hải Phòng"/>
    <n v="5420910"/>
    <n v="0"/>
    <n v="433672.8"/>
    <n v="5854583"/>
    <s v="Bán hàng"/>
    <d v="2025-10-15T00:00:00"/>
    <s v="BC2510/0015"/>
    <n v="0"/>
    <n v="5854583"/>
    <n v="5854583"/>
    <n v="0"/>
    <d v="2025-10-15T00:00:00"/>
    <m/>
    <d v="2025-10-15T00:00:00"/>
    <n v="0"/>
    <m/>
    <s v=""/>
    <x v="0"/>
    <d v="2025-10-15T00:00:00"/>
    <d v="2025-10-15T00:00:00"/>
    <m/>
    <m/>
    <x v="64"/>
    <x v="66"/>
    <x v="0"/>
  </r>
  <r>
    <x v="69"/>
    <x v="67"/>
    <x v="61"/>
    <x v="624"/>
    <d v="2025-01-18T00:00:00"/>
    <s v="00005016"/>
    <s v="ĐƠN KHÁCH LẼ , THANH TOÁN LUN, SĐT NGƯỜI NHẬN : A hạnh: 0989.992.033"/>
    <n v="734310"/>
    <n v="0"/>
    <n v="58744.800000000003"/>
    <n v="793055"/>
    <s v="Bán hàng"/>
    <d v="2025-01-18T00:00:00"/>
    <s v="PT2501/0055"/>
    <n v="0"/>
    <n v="793055"/>
    <n v="793055"/>
    <n v="0"/>
    <d v="2025-01-18T00:00:00"/>
    <m/>
    <d v="2025-01-18T00:00:00"/>
    <n v="0"/>
    <m/>
    <s v=""/>
    <x v="0"/>
    <d v="2025-01-18T00:00:00"/>
    <d v="2025-01-18T00:00:00"/>
    <m/>
    <m/>
    <x v="65"/>
    <x v="67"/>
    <x v="2"/>
  </r>
  <r>
    <x v="70"/>
    <x v="68"/>
    <x v="203"/>
    <x v="625"/>
    <m/>
    <m/>
    <s v="Đơn Hàng Khách Lẽ  Thực phẩm xanh (Hệ thống Cmart) - V5 The Vespa Phú Lãm, Hà Đông , Thanh Toán Lun , CK 5%"/>
    <m/>
    <m/>
    <n v="0"/>
    <n v="700664"/>
    <s v="Bán hàng"/>
    <d v="2025-03-13T00:00:00"/>
    <s v="PT2503/0046"/>
    <n v="0"/>
    <n v="700664"/>
    <n v="700664"/>
    <n v="0"/>
    <d v="2024-11-25T00:00:00"/>
    <m/>
    <d v="2024-11-25T00:00:00"/>
    <n v="0"/>
    <m/>
    <s v=""/>
    <x v="0"/>
    <d v="2024-11-25T00:00:00"/>
    <d v="2025-03-13T00:00:00"/>
    <m/>
    <m/>
    <x v="66"/>
    <x v="68"/>
    <x v="1"/>
  </r>
  <r>
    <x v="70"/>
    <x v="68"/>
    <x v="247"/>
    <x v="626"/>
    <m/>
    <m/>
    <s v="Đơn Hàng Khách Lẽ  Thực phẩm xanh (Hệ thống Cmart) - V5 The Vespa Phú Lãm, Hà Đông , Thanh Toán Lun , CK 5%"/>
    <m/>
    <m/>
    <n v="0"/>
    <n v="700664"/>
    <s v="Bán hàng"/>
    <d v="2025-03-26T00:00:00"/>
    <s v="PT2503/0074"/>
    <n v="0"/>
    <n v="700664"/>
    <n v="700664"/>
    <n v="0"/>
    <d v="2024-10-18T00:00:00"/>
    <m/>
    <d v="2024-10-18T00:00:00"/>
    <n v="0"/>
    <m/>
    <s v=""/>
    <x v="0"/>
    <d v="2024-10-18T00:00:00"/>
    <d v="2025-03-26T00:00:00"/>
    <m/>
    <m/>
    <x v="66"/>
    <x v="68"/>
    <x v="1"/>
  </r>
  <r>
    <x v="70"/>
    <x v="68"/>
    <x v="155"/>
    <x v="627"/>
    <m/>
    <m/>
    <s v="Đơn Hàng Khách Lẽ  Thực phẩm xanh (Hệ thống Cmart) - V5 The Vespa Phú Lãm, Hà Đông , Thanh Toán Lun , CK 5%"/>
    <n v="1058133"/>
    <n v="52907"/>
    <n v="80418.080000000002"/>
    <n v="1085644"/>
    <s v="Bán hàng"/>
    <d v="2025-05-31T00:00:00"/>
    <s v="PT2505/0069"/>
    <n v="0"/>
    <n v="1085644"/>
    <n v="1085644"/>
    <n v="0"/>
    <d v="2025-03-11T00:00:00"/>
    <m/>
    <d v="2025-03-11T00:00:00"/>
    <n v="0"/>
    <m/>
    <s v=""/>
    <x v="0"/>
    <d v="2025-03-11T00:00:00"/>
    <d v="2025-05-31T00:00:00"/>
    <m/>
    <m/>
    <x v="66"/>
    <x v="68"/>
    <x v="1"/>
  </r>
  <r>
    <x v="70"/>
    <x v="68"/>
    <x v="248"/>
    <x v="628"/>
    <m/>
    <m/>
    <s v="Đơn Hàng Khách Lẽ  Thực phẩm xanh (Hệ thống Cmart) - V5 The Vespa Phú Lãm, Hà Đông , Thanh Toán Lun , CK 5%"/>
    <n v="968405"/>
    <n v="48420"/>
    <n v="73598.8"/>
    <n v="993584"/>
    <s v="Bán hàng"/>
    <d v="2025-07-15T00:00:00"/>
    <s v="PT2507/0028"/>
    <n v="0"/>
    <n v="993584"/>
    <n v="993584"/>
    <n v="0"/>
    <d v="2025-05-30T00:00:00"/>
    <m/>
    <d v="2025-05-30T00:00:00"/>
    <n v="0"/>
    <m/>
    <s v=""/>
    <x v="0"/>
    <d v="2025-05-30T00:00:00"/>
    <d v="2025-07-15T00:00:00"/>
    <m/>
    <m/>
    <x v="66"/>
    <x v="68"/>
    <x v="1"/>
  </r>
  <r>
    <x v="70"/>
    <x v="68"/>
    <x v="40"/>
    <x v="629"/>
    <m/>
    <m/>
    <s v="Đơn Hàng Khách Lẽ  Thực phẩm xanh (Hệ thống Cmart) - V5 The Vespa Phú Lãm, Hà Đông , Thanh Toán Lun , CK 5%"/>
    <n v="819905"/>
    <n v="40995"/>
    <n v="62312.800000000003"/>
    <n v="841223"/>
    <s v="Bán hàng"/>
    <d v="2025-09-08T00:00:00"/>
    <s v="PT/C6-0065"/>
    <n v="0"/>
    <n v="841223"/>
    <n v="841223"/>
    <n v="0"/>
    <d v="2025-07-14T00:00:00"/>
    <m/>
    <d v="2025-07-14T00:00:00"/>
    <n v="0"/>
    <m/>
    <s v=""/>
    <x v="0"/>
    <d v="2025-07-14T00:00:00"/>
    <d v="2025-09-08T00:00:00"/>
    <m/>
    <m/>
    <x v="66"/>
    <x v="68"/>
    <x v="1"/>
  </r>
  <r>
    <x v="70"/>
    <x v="68"/>
    <x v="232"/>
    <x v="630"/>
    <m/>
    <m/>
    <s v="Đơn Hàng Khách Lẽ  Thực phẩm xanh (Hệ thống Cmart) - V5 The Vespa Phú Lãm, Hà Đông , Thanh Toán Lun , CK 5%"/>
    <n v="700963"/>
    <n v="35048"/>
    <n v="53273.200000000004"/>
    <n v="719188"/>
    <s v="Bán hàng"/>
    <d v="2025-09-08T00:00:00"/>
    <s v="PT/C6-0066"/>
    <n v="0"/>
    <n v="719188"/>
    <n v="719188"/>
    <n v="0"/>
    <d v="2025-08-19T00:00:00"/>
    <m/>
    <d v="2025-08-19T00:00:00"/>
    <n v="0"/>
    <m/>
    <s v=""/>
    <x v="0"/>
    <d v="2025-08-19T00:00:00"/>
    <d v="2025-09-08T00:00:00"/>
    <m/>
    <m/>
    <x v="66"/>
    <x v="68"/>
    <x v="1"/>
  </r>
  <r>
    <x v="70"/>
    <x v="68"/>
    <x v="80"/>
    <x v="631"/>
    <m/>
    <m/>
    <s v="Đơn Hàng Khách Lẽ  Thực phẩm xanh (Hệ thống Cmart) - V5 The Vespa Phú Lãm, Hà Đông , Thanh Toán Lun , CK 5%"/>
    <n v="838963"/>
    <n v="41948"/>
    <n v="63761.200000000004"/>
    <n v="860776"/>
    <s v="Bán hàng"/>
    <d v="2025-09-08T00:00:00"/>
    <s v="PT/C6-0067"/>
    <n v="0"/>
    <n v="860776"/>
    <n v="860776"/>
    <n v="0"/>
    <d v="2025-09-05T00:00:00"/>
    <m/>
    <d v="2025-09-05T00:00:00"/>
    <n v="0"/>
    <m/>
    <s v=""/>
    <x v="0"/>
    <d v="2025-09-05T00:00:00"/>
    <d v="2025-09-08T00:00:00"/>
    <m/>
    <m/>
    <x v="66"/>
    <x v="68"/>
    <x v="1"/>
  </r>
  <r>
    <x v="70"/>
    <x v="68"/>
    <x v="188"/>
    <x v="632"/>
    <m/>
    <m/>
    <s v="Đơn Hàng Khách Lẽ  Thực phẩm xanh (Hệ thống Cmart) - V5 The Vespa Phú Lãm, Hà Đông , Thanh Toán Lun , CK 5%"/>
    <n v="580409"/>
    <n v="29020"/>
    <n v="44111.12"/>
    <n v="595500"/>
    <s v="Bán hàng"/>
    <d v="2025-11-05T00:00:00"/>
    <s v="BC2210-0064"/>
    <n v="0"/>
    <n v="595500"/>
    <n v="595500"/>
    <n v="0"/>
    <d v="2025-10-11T00:00:00"/>
    <m/>
    <d v="2025-10-11T00:00:00"/>
    <n v="0"/>
    <m/>
    <s v=""/>
    <x v="0"/>
    <d v="2025-10-11T00:00:00"/>
    <d v="2025-11-05T00:00:00"/>
    <m/>
    <m/>
    <x v="66"/>
    <x v="68"/>
    <x v="1"/>
  </r>
  <r>
    <x v="70"/>
    <x v="68"/>
    <x v="220"/>
    <x v="633"/>
    <m/>
    <m/>
    <s v="Bán hàng Thực phẩm xanh (Hệ thống Cmart) , CK 5%"/>
    <n v="635724"/>
    <n v="31786"/>
    <n v="48315.040000000001"/>
    <n v="652253"/>
    <s v="Bán hàng"/>
    <d v="2025-11-05T00:00:00"/>
    <s v="BC2210-0063"/>
    <n v="0"/>
    <n v="652253"/>
    <n v="652253"/>
    <n v="0"/>
    <d v="2025-10-24T00:00:00"/>
    <m/>
    <d v="2025-10-24T00:00:00"/>
    <n v="0"/>
    <m/>
    <s v=""/>
    <x v="0"/>
    <d v="2025-10-24T00:00:00"/>
    <d v="2025-11-05T00:00:00"/>
    <m/>
    <m/>
    <x v="66"/>
    <x v="68"/>
    <x v="1"/>
  </r>
  <r>
    <x v="70"/>
    <x v="68"/>
    <x v="249"/>
    <x v="634"/>
    <m/>
    <m/>
    <s v="Bán hàng Thực phẩm xanh (Hệ thống Cmart) , CK 5%"/>
    <m/>
    <m/>
    <n v="0"/>
    <n v="143727"/>
    <s v="Hàng trả"/>
    <d v="2025-11-05T00:00:00"/>
    <s v="BC2210-0063"/>
    <n v="0"/>
    <n v="-143727"/>
    <n v="-143727"/>
    <n v="0"/>
    <d v="2025-11-05T00:00:00"/>
    <m/>
    <d v="2025-11-05T00:00:00"/>
    <n v="0"/>
    <m/>
    <s v=""/>
    <x v="0"/>
    <d v="2025-11-05T00:00:00"/>
    <d v="2025-11-05T00:00:00"/>
    <m/>
    <s v="chưa ghi sổ"/>
    <x v="66"/>
    <x v="68"/>
    <x v="1"/>
  </r>
  <r>
    <x v="70"/>
    <x v="68"/>
    <x v="249"/>
    <x v="635"/>
    <m/>
    <m/>
    <s v="Bán hàng Thực phẩm xanh (Hệ thống Cmart) , CK 5%"/>
    <m/>
    <m/>
    <n v="0"/>
    <n v="76181"/>
    <s v="Hàng trả"/>
    <d v="2025-11-05T00:00:00"/>
    <s v="BC2210-0064"/>
    <n v="0"/>
    <n v="-76181"/>
    <n v="-76181"/>
    <n v="0"/>
    <d v="2025-11-05T00:00:00"/>
    <m/>
    <d v="2025-11-05T00:00:00"/>
    <n v="0"/>
    <m/>
    <s v=""/>
    <x v="0"/>
    <d v="2025-11-05T00:00:00"/>
    <d v="2025-11-05T00:00:00"/>
    <m/>
    <s v="chưa ghi sổ"/>
    <x v="66"/>
    <x v="68"/>
    <x v="1"/>
  </r>
  <r>
    <x v="70"/>
    <x v="68"/>
    <x v="100"/>
    <x v="636"/>
    <m/>
    <m/>
    <s v="Thực phẩm xanh (Hệ thống Cmart)"/>
    <n v="452116"/>
    <n v="22606"/>
    <n v="34360.800000000003"/>
    <n v="463871"/>
    <s v="Bán hàng"/>
    <d v="2025-11-15T00:00:00"/>
    <s v="BC2211-0076"/>
    <n v="0"/>
    <n v="463871"/>
    <n v="463871"/>
    <n v="0"/>
    <d v="2025-11-13T00:00:00"/>
    <m/>
    <d v="2025-11-13T00:00:00"/>
    <n v="0"/>
    <m/>
    <s v=""/>
    <x v="0"/>
    <d v="2025-11-13T00:00:00"/>
    <d v="2025-11-15T00:00:00"/>
    <m/>
    <s v="chưa ghi sổ"/>
    <x v="66"/>
    <x v="68"/>
    <x v="1"/>
  </r>
  <r>
    <x v="61"/>
    <x v="59"/>
    <x v="14"/>
    <x v="14"/>
    <m/>
    <m/>
    <m/>
    <m/>
    <n v="0"/>
    <n v="0"/>
    <n v="0"/>
    <m/>
    <m/>
    <m/>
    <n v="0"/>
    <n v="0"/>
    <n v="0"/>
    <n v="0"/>
    <d v="1899-12-30T00:00:00"/>
    <m/>
    <d v="1899-12-30T00:00:00"/>
    <n v="0"/>
    <m/>
    <s v=""/>
    <x v="0"/>
    <d v="1899-12-30T00:00:00"/>
    <d v="1899-12-30T00:00:00"/>
    <m/>
    <m/>
    <x v="57"/>
    <x v="59"/>
    <x v="5"/>
  </r>
  <r>
    <x v="71"/>
    <x v="69"/>
    <x v="18"/>
    <x v="637"/>
    <d v="2025-01-20T00:00:00"/>
    <s v="00005066"/>
    <s v="ĐƠN KHÁCH LẼ , THANH TOÁN TRƯỚC KHI GIAO HÀNG, STK Người Nhận : : 072-1-00-510442-0 (VND) - tại Ngân hàng Vietcombank - Chi nhánh Kỳ Đồng , CK 5%,  SĐT: 0911998488 Chị Vân Anh,"/>
    <n v="3953419"/>
    <n v="197671"/>
    <n v="300459.84000000003"/>
    <n v="4056208"/>
    <s v="Bán hàng"/>
    <d v="2025-01-21T00:00:00"/>
    <s v="BC2501/0021"/>
    <n v="0"/>
    <n v="4056208"/>
    <n v="4056208"/>
    <n v="0"/>
    <d v="2025-01-20T00:00:00"/>
    <m/>
    <d v="2025-01-20T00:00:00"/>
    <n v="0"/>
    <m/>
    <s v=""/>
    <x v="0"/>
    <d v="2025-01-20T00:00:00"/>
    <d v="2025-01-21T00:00:00"/>
    <m/>
    <m/>
    <x v="67"/>
    <x v="69"/>
    <x v="0"/>
  </r>
  <r>
    <x v="72"/>
    <x v="70"/>
    <x v="250"/>
    <x v="638"/>
    <m/>
    <m/>
    <s v="Bán hàng Siêu thị Xanh CT2 Mễ Trì"/>
    <m/>
    <n v="0"/>
    <n v="0"/>
    <n v="2565634"/>
    <s v="Tồn đầu kỳ"/>
    <d v="2025-05-10T00:00:00"/>
    <s v="PT2505/0028"/>
    <n v="2565634"/>
    <n v="0"/>
    <n v="2565634"/>
    <n v="0"/>
    <d v="2024-12-26T00:00:00"/>
    <m/>
    <d v="2024-12-26T00:00:00"/>
    <n v="0"/>
    <m/>
    <s v=""/>
    <x v="0"/>
    <d v="2024-12-26T00:00:00"/>
    <d v="2025-05-10T00:00:00"/>
    <m/>
    <m/>
    <x v="68"/>
    <x v="70"/>
    <x v="1"/>
  </r>
  <r>
    <x v="72"/>
    <x v="70"/>
    <x v="71"/>
    <x v="639"/>
    <m/>
    <m/>
    <s v="Bán hàng Siêu thị Xanh CT2 Mễ Trì"/>
    <n v="749194"/>
    <n v="0"/>
    <n v="59935.520000000004"/>
    <n v="809130"/>
    <s v="Bán hàng"/>
    <d v="2025-05-10T00:00:00"/>
    <s v="PT2505/0028"/>
    <n v="0"/>
    <n v="809130"/>
    <n v="809130"/>
    <n v="0"/>
    <d v="2025-03-18T00:00:00"/>
    <m/>
    <d v="2025-03-18T00:00:00"/>
    <n v="0"/>
    <m/>
    <s v=""/>
    <x v="0"/>
    <d v="2025-03-18T00:00:00"/>
    <d v="2025-05-10T00:00:00"/>
    <m/>
    <m/>
    <x v="68"/>
    <x v="70"/>
    <x v="1"/>
  </r>
  <r>
    <x v="72"/>
    <x v="70"/>
    <x v="251"/>
    <x v="640"/>
    <d v="2025-05-10T00:00:00"/>
    <m/>
    <s v="hàng trả"/>
    <m/>
    <n v="0"/>
    <n v="0"/>
    <n v="824493"/>
    <s v="Hàng trả"/>
    <d v="2025-05-10T00:00:00"/>
    <s v="PT2505/0028"/>
    <n v="0"/>
    <n v="-824493"/>
    <n v="-824493"/>
    <n v="0"/>
    <d v="2025-05-10T00:00:00"/>
    <m/>
    <d v="2025-05-10T00:00:00"/>
    <n v="0"/>
    <m/>
    <s v=""/>
    <x v="0"/>
    <d v="2025-05-10T00:00:00"/>
    <d v="2025-05-10T00:00:00"/>
    <m/>
    <m/>
    <x v="68"/>
    <x v="70"/>
    <x v="1"/>
  </r>
  <r>
    <x v="72"/>
    <x v="70"/>
    <x v="250"/>
    <x v="638"/>
    <m/>
    <m/>
    <m/>
    <m/>
    <n v="0"/>
    <n v="0"/>
    <n v="2565634"/>
    <s v="Tồn đầu kỳ"/>
    <d v="2025-05-10T00:00:00"/>
    <s v="PT2505/0028"/>
    <n v="2565634"/>
    <n v="0"/>
    <n v="2565634"/>
    <n v="0"/>
    <d v="2024-12-26T00:00:00"/>
    <m/>
    <d v="2024-12-26T00:00:00"/>
    <n v="0"/>
    <m/>
    <s v=""/>
    <x v="0"/>
    <d v="2024-12-26T00:00:00"/>
    <d v="2025-05-10T00:00:00"/>
    <m/>
    <m/>
    <x v="68"/>
    <x v="70"/>
    <x v="1"/>
  </r>
  <r>
    <x v="73"/>
    <x v="71"/>
    <x v="252"/>
    <x v="641"/>
    <m/>
    <m/>
    <s v="Bán hàng Siêu thị Xanh CC IA20 Ciputra"/>
    <n v="877771"/>
    <n v="0"/>
    <n v="70221.680000000008"/>
    <n v="947993"/>
    <s v="Tồn đầu kỳ"/>
    <d v="2025-05-10T00:00:00"/>
    <s v="PT2505/0028"/>
    <n v="947993"/>
    <n v="0"/>
    <n v="947993"/>
    <n v="0"/>
    <d v="2024-12-12T00:00:00"/>
    <m/>
    <d v="2024-12-12T00:00:00"/>
    <n v="0"/>
    <m/>
    <s v=""/>
    <x v="0"/>
    <d v="2024-12-12T00:00:00"/>
    <d v="2025-05-10T00:00:00"/>
    <m/>
    <m/>
    <x v="68"/>
    <x v="71"/>
    <x v="1"/>
  </r>
  <r>
    <x v="73"/>
    <x v="71"/>
    <x v="16"/>
    <x v="641"/>
    <m/>
    <m/>
    <s v="Bán hàng Siêu thị Xanh CC IA20 Ciputra"/>
    <n v="877771"/>
    <n v="0"/>
    <n v="70221.680000000008"/>
    <n v="947993"/>
    <s v="Bán hàng"/>
    <d v="2025-05-10T00:00:00"/>
    <s v="PT2505/0028"/>
    <n v="0"/>
    <n v="947993"/>
    <n v="947993"/>
    <n v="0"/>
    <d v="2025-01-13T00:00:00"/>
    <m/>
    <d v="2025-01-13T00:00:00"/>
    <n v="0"/>
    <m/>
    <s v=""/>
    <x v="0"/>
    <d v="2025-01-13T00:00:00"/>
    <d v="2025-05-10T00:00:00"/>
    <m/>
    <m/>
    <x v="68"/>
    <x v="71"/>
    <x v="1"/>
  </r>
  <r>
    <x v="73"/>
    <x v="71"/>
    <x v="21"/>
    <x v="642"/>
    <m/>
    <m/>
    <s v="hàng trả"/>
    <m/>
    <n v="0"/>
    <n v="0"/>
    <n v="631789"/>
    <s v="Tồn đầu kỳ"/>
    <d v="2025-05-10T00:00:00"/>
    <s v="PT2505/0028"/>
    <n v="631789"/>
    <n v="0"/>
    <n v="631789"/>
    <n v="0"/>
    <d v="2025-02-26T00:00:00"/>
    <m/>
    <d v="2025-02-26T00:00:00"/>
    <n v="0"/>
    <m/>
    <s v=""/>
    <x v="0"/>
    <d v="2025-02-26T00:00:00"/>
    <d v="2025-05-10T00:00:00"/>
    <m/>
    <m/>
    <x v="68"/>
    <x v="71"/>
    <x v="1"/>
  </r>
  <r>
    <x v="73"/>
    <x v="71"/>
    <x v="25"/>
    <x v="643"/>
    <m/>
    <m/>
    <s v="Bán hàng Siêu thị Xanh CC IA20 Ciputra"/>
    <n v="1098618"/>
    <n v="0"/>
    <n v="87889.44"/>
    <n v="1186507"/>
    <s v="Bán hàng"/>
    <m/>
    <m/>
    <n v="0"/>
    <n v="1186507"/>
    <n v="0"/>
    <n v="1186507"/>
    <d v="2025-03-25T00:00:00"/>
    <m/>
    <d v="2025-03-25T00:00:00"/>
    <n v="0"/>
    <m/>
    <n v="260.3578140046302"/>
    <x v="3"/>
    <d v="2025-03-25T00:00:00"/>
    <d v="1899-12-30T00:00:00"/>
    <m/>
    <m/>
    <x v="68"/>
    <x v="71"/>
    <x v="1"/>
  </r>
  <r>
    <x v="73"/>
    <x v="71"/>
    <x v="13"/>
    <x v="644"/>
    <m/>
    <m/>
    <s v="Bán hàng Siêu thị Xanh CC IA20 Ciputra"/>
    <n v="759743"/>
    <n v="0"/>
    <n v="60779.44"/>
    <n v="820522"/>
    <s v="Bán hàng"/>
    <d v="2025-12-08T00:00:00"/>
    <m/>
    <n v="0"/>
    <n v="820522"/>
    <n v="820522"/>
    <n v="0"/>
    <d v="2025-06-19T00:00:00"/>
    <m/>
    <d v="2025-06-19T00:00:00"/>
    <n v="0"/>
    <m/>
    <s v=""/>
    <x v="0"/>
    <d v="2025-06-19T00:00:00"/>
    <d v="2025-12-08T00:00:00"/>
    <s v="MT12"/>
    <m/>
    <x v="68"/>
    <x v="71"/>
    <x v="1"/>
  </r>
  <r>
    <x v="73"/>
    <x v="71"/>
    <x v="253"/>
    <x v="14"/>
    <m/>
    <m/>
    <s v="Hàng trả đơn BH2324662"/>
    <m/>
    <n v="0"/>
    <n v="0"/>
    <n v="500151"/>
    <s v="Hàng trả"/>
    <d v="2025-12-08T00:00:00"/>
    <m/>
    <n v="0"/>
    <n v="-500151"/>
    <n v="-500151"/>
    <n v="0"/>
    <d v="2025-12-08T00:00:00"/>
    <m/>
    <d v="2025-12-08T00:00:00"/>
    <n v="0"/>
    <m/>
    <s v=""/>
    <x v="0"/>
    <d v="2025-12-08T00:00:00"/>
    <d v="2025-12-08T00:00:00"/>
    <m/>
    <s v="Hàng trả chốt lúc thanh toán (kg có ctu)"/>
    <x v="68"/>
    <x v="71"/>
    <x v="1"/>
  </r>
  <r>
    <x v="73"/>
    <x v="71"/>
    <x v="40"/>
    <x v="645"/>
    <m/>
    <m/>
    <s v="Bán hàng Siêu thị Xanh CC IA20 Ciputra"/>
    <n v="897743"/>
    <n v="0"/>
    <n v="71819.44"/>
    <n v="969562"/>
    <s v="Bán hàng"/>
    <d v="2025-12-08T00:00:00"/>
    <m/>
    <n v="0"/>
    <n v="969562"/>
    <n v="969562"/>
    <n v="0"/>
    <d v="2025-07-14T00:00:00"/>
    <m/>
    <d v="2025-07-14T00:00:00"/>
    <n v="0"/>
    <m/>
    <s v=""/>
    <x v="0"/>
    <d v="2025-07-14T00:00:00"/>
    <d v="2025-12-08T00:00:00"/>
    <s v="MT12"/>
    <m/>
    <x v="68"/>
    <x v="71"/>
    <x v="1"/>
  </r>
  <r>
    <x v="73"/>
    <x v="71"/>
    <x v="253"/>
    <x v="14"/>
    <m/>
    <m/>
    <s v="Hàng trả đơn BH2325514"/>
    <m/>
    <n v="0"/>
    <n v="0"/>
    <n v="232863"/>
    <s v="Giảm công nợ"/>
    <d v="2025-12-08T00:00:00"/>
    <m/>
    <n v="0"/>
    <n v="-232863"/>
    <n v="-232863"/>
    <n v="0"/>
    <d v="2025-12-08T00:00:00"/>
    <m/>
    <d v="2025-12-08T00:00:00"/>
    <n v="0"/>
    <m/>
    <s v=""/>
    <x v="0"/>
    <d v="2025-12-08T00:00:00"/>
    <d v="2025-12-08T00:00:00"/>
    <m/>
    <m/>
    <x v="68"/>
    <x v="71"/>
    <x v="1"/>
  </r>
  <r>
    <x v="73"/>
    <x v="71"/>
    <x v="97"/>
    <x v="646"/>
    <m/>
    <m/>
    <m/>
    <m/>
    <n v="0"/>
    <n v="0"/>
    <n v="119943"/>
    <s v="Hàng trả"/>
    <m/>
    <m/>
    <n v="0"/>
    <n v="-119943"/>
    <n v="0"/>
    <n v="-119943"/>
    <d v="2025-09-27T00:00:00"/>
    <m/>
    <d v="2025-09-27T00:00:00"/>
    <n v="0"/>
    <m/>
    <n v="74.3578140046302"/>
    <x v="1"/>
    <d v="2025-09-27T00:00:00"/>
    <d v="1899-12-30T00:00:00"/>
    <m/>
    <m/>
    <x v="68"/>
    <x v="71"/>
    <x v="1"/>
  </r>
  <r>
    <x v="74"/>
    <x v="71"/>
    <x v="16"/>
    <x v="641"/>
    <m/>
    <m/>
    <s v="Bán hàng Siêu thị Xanh CC IA20 Ciputra"/>
    <n v="877771"/>
    <n v="0"/>
    <n v="70221.680000000008"/>
    <n v="947993"/>
    <s v="Bán hàng"/>
    <m/>
    <m/>
    <n v="0"/>
    <n v="947993"/>
    <n v="0"/>
    <n v="947993"/>
    <d v="2025-01-13T00:00:00"/>
    <m/>
    <d v="2025-01-13T00:00:00"/>
    <n v="0"/>
    <m/>
    <n v="331.35781446759211"/>
    <x v="3"/>
    <d v="2025-01-13T00:00:00"/>
    <d v="1899-12-30T00:00:00"/>
    <m/>
    <m/>
    <x v="68"/>
    <x v="72"/>
    <x v="1"/>
  </r>
  <r>
    <x v="75"/>
    <x v="72"/>
    <x v="96"/>
    <x v="647"/>
    <m/>
    <m/>
    <s v="ĐƠN KHÁCH LẼ C6, THANH TOÁN LUN, CK 5%"/>
    <n v="734310"/>
    <n v="36716"/>
    <n v="55807.520000000004"/>
    <n v="753402"/>
    <s v="Bán hàng"/>
    <d v="2025-09-05T00:00:00"/>
    <s v="PT/C6-0056"/>
    <n v="0"/>
    <n v="753402"/>
    <n v="753402"/>
    <n v="0"/>
    <d v="2025-09-04T00:00:00"/>
    <m/>
    <d v="2025-09-04T00:00:00"/>
    <n v="0"/>
    <m/>
    <s v=""/>
    <x v="0"/>
    <d v="2025-09-04T00:00:00"/>
    <d v="2025-09-05T00:00:00"/>
    <m/>
    <m/>
    <x v="69"/>
    <x v="73"/>
    <x v="1"/>
  </r>
  <r>
    <x v="75"/>
    <x v="72"/>
    <x v="254"/>
    <x v="648"/>
    <m/>
    <m/>
    <s v="ĐƠN KHÁCH LẼ C6, THANH TOÁN LUN, CK 5%"/>
    <n v="587448"/>
    <n v="29372"/>
    <n v="44646.080000000002"/>
    <n v="602722"/>
    <s v="Bán hàng"/>
    <d v="2025-10-16T00:00:00"/>
    <s v="BC2210-0024"/>
    <n v="0"/>
    <n v="602722"/>
    <n v="602722"/>
    <n v="0"/>
    <d v="2025-10-10T00:00:00"/>
    <m/>
    <d v="2025-10-10T00:00:00"/>
    <n v="0"/>
    <m/>
    <s v=""/>
    <x v="0"/>
    <d v="2025-10-10T00:00:00"/>
    <d v="2025-10-16T00:00:00"/>
    <m/>
    <m/>
    <x v="69"/>
    <x v="73"/>
    <x v="1"/>
  </r>
  <r>
    <x v="76"/>
    <x v="73"/>
    <x v="96"/>
    <x v="649"/>
    <m/>
    <m/>
    <s v="ĐƠN KHÁCH LẼ Siêu thị TH's Mart TC2 , CK 7%, THANH TOÁN LUN, MỸ HẠNH -SĐT: 0963262791"/>
    <n v="934110"/>
    <n v="65388"/>
    <n v="69497.759999999995"/>
    <n v="938220"/>
    <s v="Bán hàng"/>
    <d v="2025-09-28T00:00:00"/>
    <s v="BC2509/0073"/>
    <n v="0"/>
    <n v="938220"/>
    <n v="938220"/>
    <n v="0"/>
    <d v="2025-09-04T00:00:00"/>
    <m/>
    <d v="2025-09-04T00:00:00"/>
    <n v="0"/>
    <m/>
    <s v=""/>
    <x v="0"/>
    <d v="2025-09-04T00:00:00"/>
    <d v="2025-09-28T00:00:00"/>
    <m/>
    <m/>
    <x v="70"/>
    <x v="74"/>
    <x v="1"/>
  </r>
  <r>
    <x v="76"/>
    <x v="73"/>
    <x v="214"/>
    <x v="650"/>
    <m/>
    <m/>
    <s v="ĐƠN KHÁCH LẼ Siêu thị TH's Mart TC2 , CK 7%, THANH TOÁN LUN, MỸ HẠNH -SĐT: 0963262791"/>
    <n v="805087"/>
    <n v="56356"/>
    <n v="59898.48"/>
    <n v="808629"/>
    <s v="Bán hàng"/>
    <d v="2025-11-13T00:00:00"/>
    <s v="BC2211-0067"/>
    <n v="0"/>
    <n v="808629"/>
    <n v="808629"/>
    <n v="0"/>
    <d v="2025-10-28T00:00:00"/>
    <m/>
    <d v="2025-10-28T00:00:00"/>
    <n v="0"/>
    <m/>
    <s v=""/>
    <x v="0"/>
    <d v="2025-10-28T00:00:00"/>
    <d v="2025-11-13T00:00:00"/>
    <m/>
    <m/>
    <x v="70"/>
    <x v="74"/>
    <x v="1"/>
  </r>
  <r>
    <x v="76"/>
    <x v="73"/>
    <x v="234"/>
    <x v="651"/>
    <m/>
    <m/>
    <s v="ĐƠN KHÁCH LẼ Siêu thị TH's Mart TC2 , CK 7%, THANH TOÁN LUN, MỸ HẠNH -SĐT: 0963262791"/>
    <n v="367155"/>
    <n v="25701"/>
    <n v="27316.32"/>
    <n v="368770"/>
    <s v="Bán hàng"/>
    <d v="2025-12-09T00:00:00"/>
    <m/>
    <n v="0"/>
    <n v="368770"/>
    <n v="368770"/>
    <n v="0"/>
    <d v="2025-11-27T00:00:00"/>
    <m/>
    <d v="2025-11-27T00:00:00"/>
    <n v="0"/>
    <m/>
    <s v=""/>
    <x v="0"/>
    <d v="2025-11-27T00:00:00"/>
    <d v="2025-12-09T00:00:00"/>
    <s v="MT12"/>
    <m/>
    <x v="70"/>
    <x v="74"/>
    <x v="1"/>
  </r>
  <r>
    <x v="77"/>
    <x v="59"/>
    <x v="184"/>
    <x v="652"/>
    <m/>
    <m/>
    <s v="ĐƠN KHÁCH LẼ , THANH TOÁN LUN, SĐT  : 035 7101755 CHỊ QUỲNH ( LẤY DATE MỚI NHẤT NHÉ) (trên Fanpage)"/>
    <n v="408333"/>
    <n v="0"/>
    <n v="32666.639999999999"/>
    <n v="441000"/>
    <s v="Bán hàng"/>
    <d v="2025-01-03T00:00:00"/>
    <s v="PT2501/0003"/>
    <n v="0"/>
    <n v="441000"/>
    <n v="441000"/>
    <n v="0"/>
    <d v="2025-01-02T00:00:00"/>
    <m/>
    <d v="2025-01-02T00:00:00"/>
    <n v="0"/>
    <m/>
    <s v=""/>
    <x v="0"/>
    <d v="2025-01-02T00:00:00"/>
    <d v="2025-01-03T00:00:00"/>
    <m/>
    <m/>
    <x v="71"/>
    <x v="75"/>
    <x v="0"/>
  </r>
  <r>
    <x v="77"/>
    <x v="59"/>
    <x v="208"/>
    <x v="653"/>
    <m/>
    <m/>
    <s v="ĐƠN HÀNG KHÁCH LẼ C6, THANH TOÁN LUN, CK 8%"/>
    <n v="1688409"/>
    <n v="135073"/>
    <n v="124266.88"/>
    <n v="1677603"/>
    <s v="Bán hàng"/>
    <d v="2025-01-09T00:00:00"/>
    <s v="PT2501/0034"/>
    <n v="0"/>
    <n v="1677603"/>
    <n v="1677603"/>
    <n v="0"/>
    <d v="2025-01-07T00:00:00"/>
    <m/>
    <d v="2025-01-07T00:00:00"/>
    <n v="0"/>
    <m/>
    <s v=""/>
    <x v="0"/>
    <d v="2025-01-07T00:00:00"/>
    <d v="2025-01-09T00:00:00"/>
    <m/>
    <m/>
    <x v="71"/>
    <x v="75"/>
    <x v="0"/>
  </r>
  <r>
    <x v="77"/>
    <x v="59"/>
    <x v="18"/>
    <x v="654"/>
    <m/>
    <m/>
    <s v="ĐƠN KHÁCH LẼ HÀ NỘI  , THANH TOÁN LUN ,  CK 7%, SĐT : 0961682728 ANH NAM"/>
    <n v="2454643"/>
    <n v="171825"/>
    <n v="182625.44"/>
    <n v="2465443"/>
    <s v="Bán hàng"/>
    <d v="2025-01-23T00:00:00"/>
    <s v="PT2501/0064"/>
    <n v="0"/>
    <n v="2465443"/>
    <n v="2465443"/>
    <n v="0"/>
    <d v="2025-01-20T00:00:00"/>
    <m/>
    <d v="2025-01-20T00:00:00"/>
    <n v="0"/>
    <m/>
    <s v=""/>
    <x v="0"/>
    <d v="2025-01-20T00:00:00"/>
    <d v="2025-01-23T00:00:00"/>
    <m/>
    <m/>
    <x v="71"/>
    <x v="75"/>
    <x v="0"/>
  </r>
  <r>
    <x v="77"/>
    <x v="59"/>
    <x v="140"/>
    <x v="655"/>
    <m/>
    <m/>
    <s v="ĐƠN KHÁCH LẼ C6 , THANH TOÁN LUN , CK 5% , Chị Linh SĐT :  0911617989"/>
    <n v="7021710"/>
    <n v="351086"/>
    <n v="533649.92000000004"/>
    <n v="7204274"/>
    <s v="Bán hàng"/>
    <d v="2025-01-24T00:00:00"/>
    <s v="PT2501/0066"/>
    <n v="0"/>
    <n v="7204274"/>
    <n v="7204274"/>
    <n v="0"/>
    <d v="2025-01-21T00:00:00"/>
    <m/>
    <d v="2025-01-21T00:00:00"/>
    <n v="0"/>
    <m/>
    <s v=""/>
    <x v="0"/>
    <d v="2025-01-21T00:00:00"/>
    <d v="2025-01-24T00:00:00"/>
    <m/>
    <m/>
    <x v="71"/>
    <x v="75"/>
    <x v="0"/>
  </r>
  <r>
    <x v="77"/>
    <x v="59"/>
    <x v="102"/>
    <x v="656"/>
    <m/>
    <m/>
    <s v="Bán hàng Anh Lân - 0916452829"/>
    <n v="1633100"/>
    <n v="326620"/>
    <n v="104518.40000000001"/>
    <n v="1410998"/>
    <s v="Bán hàng"/>
    <d v="2025-02-03T00:00:00"/>
    <s v="PT2502/0006"/>
    <n v="0"/>
    <n v="1410998"/>
    <n v="1410998"/>
    <n v="0"/>
    <d v="2025-01-22T00:00:00"/>
    <m/>
    <d v="2025-01-22T00:00:00"/>
    <n v="0"/>
    <m/>
    <s v=""/>
    <x v="0"/>
    <d v="2025-01-22T00:00:00"/>
    <d v="2025-02-03T00:00:00"/>
    <m/>
    <m/>
    <x v="71"/>
    <x v="75"/>
    <x v="0"/>
  </r>
  <r>
    <x v="77"/>
    <x v="59"/>
    <x v="255"/>
    <x v="657"/>
    <m/>
    <m/>
    <s v="ĐƠN KHÁCH LẼ HÀ NỘI , THNAH TOÁN LUN , CK 5% ( lấy giá khách lẽ)"/>
    <n v="1633333"/>
    <n v="81667"/>
    <n v="124133.28"/>
    <n v="1675799"/>
    <s v="Bán hàng"/>
    <d v="2025-02-04T00:00:00"/>
    <s v="PT2502/0015"/>
    <n v="0"/>
    <n v="1675799"/>
    <n v="1675799"/>
    <n v="0"/>
    <d v="2025-01-23T00:00:00"/>
    <m/>
    <d v="2025-01-23T00:00:00"/>
    <n v="0"/>
    <m/>
    <s v=""/>
    <x v="0"/>
    <d v="2025-01-23T00:00:00"/>
    <d v="2025-02-04T00:00:00"/>
    <m/>
    <m/>
    <x v="71"/>
    <x v="75"/>
    <x v="0"/>
  </r>
  <r>
    <x v="77"/>
    <x v="59"/>
    <x v="240"/>
    <x v="658"/>
    <m/>
    <m/>
    <s v="ĐƠN KHÁCH LẼ HÀ NỘI, THNAH TOÁN LUN , SĐT NGƯỜI NHẬN : 0972.339.690  ( GIAO TRƯỚC 5H CHIỀU)"/>
    <n v="1615482"/>
    <n v="0"/>
    <n v="129238.56"/>
    <n v="1744721"/>
    <s v="Bán hàng"/>
    <d v="2025-01-25T00:00:00"/>
    <s v="PT2501/0079"/>
    <n v="0"/>
    <n v="1744721"/>
    <n v="1744721"/>
    <n v="0"/>
    <d v="2025-01-24T00:00:00"/>
    <m/>
    <d v="2025-01-24T00:00:00"/>
    <n v="0"/>
    <m/>
    <s v=""/>
    <x v="0"/>
    <d v="2025-01-24T00:00:00"/>
    <d v="2025-01-25T00:00:00"/>
    <m/>
    <m/>
    <x v="71"/>
    <x v="75"/>
    <x v="0"/>
  </r>
  <r>
    <x v="77"/>
    <x v="59"/>
    <x v="240"/>
    <x v="659"/>
    <m/>
    <m/>
    <s v="ĐƠN KHÁCH LẼ HÀ NỘI, THANH TOÁN LUN , CK 10%"/>
    <n v="1101465"/>
    <n v="110147"/>
    <n v="79305.440000000002"/>
    <n v="1070623"/>
    <s v="Bán hàng"/>
    <d v="2025-02-05T00:00:00"/>
    <s v="PT2502/0018"/>
    <n v="0"/>
    <n v="1070623"/>
    <n v="1070623"/>
    <n v="0"/>
    <d v="2025-01-24T00:00:00"/>
    <m/>
    <d v="2025-01-24T00:00:00"/>
    <n v="0"/>
    <m/>
    <s v=""/>
    <x v="0"/>
    <d v="2025-01-24T00:00:00"/>
    <d v="2025-02-05T00:00:00"/>
    <m/>
    <m/>
    <x v="71"/>
    <x v="75"/>
    <x v="0"/>
  </r>
  <r>
    <x v="77"/>
    <x v="74"/>
    <x v="240"/>
    <x v="660"/>
    <m/>
    <m/>
    <s v="ĐƠN KHÁCH LẼ CHỊ CÚC ( READY MART) , THANH TOÁN LUN, CK 7%"/>
    <n v="1289600"/>
    <n v="90272"/>
    <n v="95946.240000000005"/>
    <n v="1295274"/>
    <s v="Bán hàng"/>
    <d v="2025-03-04T00:00:00"/>
    <s v="PT2503/0014"/>
    <n v="0"/>
    <n v="1295274"/>
    <n v="1295274"/>
    <n v="0"/>
    <d v="2025-01-24T00:00:00"/>
    <m/>
    <d v="2025-01-24T00:00:00"/>
    <n v="0"/>
    <m/>
    <s v=""/>
    <x v="0"/>
    <d v="2025-01-24T00:00:00"/>
    <d v="2025-03-04T00:00:00"/>
    <m/>
    <m/>
    <x v="71"/>
    <x v="75"/>
    <x v="0"/>
  </r>
  <r>
    <x v="77"/>
    <x v="59"/>
    <x v="67"/>
    <x v="661"/>
    <m/>
    <m/>
    <s v="ĐƠN KHÁCH LẼ HÀ NỘI, THANH TOÁN LUN"/>
    <n v="702152"/>
    <n v="0"/>
    <n v="56172.160000000003"/>
    <n v="758324"/>
    <s v="Bán hàng"/>
    <d v="2025-01-26T00:00:00"/>
    <s v="PT2501/0081"/>
    <n v="0"/>
    <n v="758324"/>
    <n v="758324"/>
    <n v="0"/>
    <d v="2025-01-25T00:00:00"/>
    <m/>
    <d v="2025-01-25T00:00:00"/>
    <n v="0"/>
    <m/>
    <s v=""/>
    <x v="0"/>
    <d v="2025-01-25T00:00:00"/>
    <d v="2025-01-26T00:00:00"/>
    <m/>
    <m/>
    <x v="71"/>
    <x v="75"/>
    <x v="0"/>
  </r>
  <r>
    <x v="77"/>
    <x v="59"/>
    <x v="67"/>
    <x v="662"/>
    <m/>
    <m/>
    <s v="ĐƠN KHÁCH LẼ HÀ NỘI, THANH TOÁN LUN, CK 8%"/>
    <n v="5892710"/>
    <n v="471417"/>
    <n v="433703.44"/>
    <n v="5854996"/>
    <s v="Bán hàng"/>
    <d v="2025-02-04T00:00:00"/>
    <s v="PT2502/0007"/>
    <n v="0"/>
    <n v="5854996"/>
    <n v="5854996"/>
    <n v="0"/>
    <d v="2025-01-25T00:00:00"/>
    <m/>
    <d v="2025-01-25T00:00:00"/>
    <n v="0"/>
    <m/>
    <s v=""/>
    <x v="0"/>
    <d v="2025-01-25T00:00:00"/>
    <d v="2025-02-04T00:00:00"/>
    <m/>
    <m/>
    <x v="71"/>
    <x v="75"/>
    <x v="0"/>
  </r>
  <r>
    <x v="77"/>
    <x v="59"/>
    <x v="67"/>
    <x v="663"/>
    <m/>
    <m/>
    <s v="ĐƠN KHÁCH LẼ HÀ NỘI, THANH TOÁN LUN , CK 6%"/>
    <n v="1979982"/>
    <n v="118799"/>
    <n v="148894.64000000001"/>
    <n v="2010078"/>
    <s v="Bán hàng"/>
    <d v="2025-02-04T00:00:00"/>
    <s v="PT2502/0016"/>
    <n v="0"/>
    <n v="2010078"/>
    <n v="2010078"/>
    <n v="0"/>
    <d v="2025-01-25T00:00:00"/>
    <m/>
    <d v="2025-01-25T00:00:00"/>
    <n v="0"/>
    <m/>
    <s v=""/>
    <x v="0"/>
    <d v="2025-01-25T00:00:00"/>
    <d v="2025-02-04T00:00:00"/>
    <m/>
    <m/>
    <x v="71"/>
    <x v="75"/>
    <x v="0"/>
  </r>
  <r>
    <x v="77"/>
    <x v="59"/>
    <x v="158"/>
    <x v="664"/>
    <m/>
    <m/>
    <s v="ĐƠN KHÁCH LẼ CAO BẰNG , THANH TOÁN LUN , CK 8%"/>
    <n v="3257543"/>
    <n v="260603"/>
    <n v="239755.2"/>
    <n v="3236695"/>
    <s v="Bán hàng"/>
    <d v="2025-02-11T00:00:00"/>
    <s v="PT2502/0029"/>
    <n v="0"/>
    <n v="3236695"/>
    <n v="3236695"/>
    <n v="0"/>
    <d v="2025-02-03T00:00:00"/>
    <m/>
    <d v="2025-02-03T00:00:00"/>
    <n v="0"/>
    <m/>
    <s v=""/>
    <x v="0"/>
    <d v="2025-02-03T00:00:00"/>
    <d v="2025-02-11T00:00:00"/>
    <m/>
    <m/>
    <x v="71"/>
    <x v="75"/>
    <x v="0"/>
  </r>
  <r>
    <x v="77"/>
    <x v="59"/>
    <x v="19"/>
    <x v="665"/>
    <m/>
    <m/>
    <s v="ĐƠN KHÁCH LẼ HÀ NỘI, THANH TOÁN LUN , LẤY GIÁ BÁN KHÁCH LẼ"/>
    <n v="2078700"/>
    <n v="0"/>
    <n v="166296"/>
    <n v="2244996"/>
    <s v="Bán hàng"/>
    <d v="2025-02-06T00:00:00"/>
    <s v="PT2502/0019"/>
    <n v="0"/>
    <n v="2244996"/>
    <n v="2244996"/>
    <n v="0"/>
    <d v="2025-02-06T00:00:00"/>
    <m/>
    <d v="2025-02-06T00:00:00"/>
    <n v="0"/>
    <m/>
    <s v=""/>
    <x v="0"/>
    <d v="2025-02-06T00:00:00"/>
    <d v="2025-02-06T00:00:00"/>
    <m/>
    <m/>
    <x v="71"/>
    <x v="75"/>
    <x v="0"/>
  </r>
  <r>
    <x v="77"/>
    <x v="59"/>
    <x v="70"/>
    <x v="666"/>
    <m/>
    <m/>
    <s v="Đơn hàng thanh lý khách lẻ bán ngoài C6"/>
    <n v="9033800"/>
    <n v="0"/>
    <n v="722704"/>
    <n v="9033800"/>
    <s v="Bán hàng"/>
    <d v="2025-03-07T00:00:00"/>
    <s v="PT2503/0017"/>
    <n v="0"/>
    <n v="9033800"/>
    <n v="9033800"/>
    <n v="0"/>
    <d v="2025-03-01T00:00:00"/>
    <m/>
    <d v="2025-03-01T00:00:00"/>
    <n v="0"/>
    <m/>
    <s v=""/>
    <x v="0"/>
    <d v="2025-03-01T00:00:00"/>
    <d v="2025-03-07T00:00:00"/>
    <m/>
    <m/>
    <x v="71"/>
    <x v="75"/>
    <x v="0"/>
  </r>
  <r>
    <x v="77"/>
    <x v="59"/>
    <x v="70"/>
    <x v="667"/>
    <m/>
    <m/>
    <s v="Hàng bán thanh lý do cận date"/>
    <n v="6585000"/>
    <n v="0"/>
    <n v="526800"/>
    <n v="6585000"/>
    <s v="Bán hàng"/>
    <d v="2025-03-03T00:00:00"/>
    <s v="PT2503/0012"/>
    <n v="0"/>
    <n v="6585000"/>
    <n v="6585000"/>
    <n v="0"/>
    <d v="2025-03-01T00:00:00"/>
    <m/>
    <d v="2025-03-01T00:00:00"/>
    <n v="0"/>
    <m/>
    <s v=""/>
    <x v="0"/>
    <d v="2025-03-01T00:00:00"/>
    <d v="2025-03-03T00:00:00"/>
    <m/>
    <m/>
    <x v="71"/>
    <x v="75"/>
    <x v="0"/>
  </r>
  <r>
    <x v="77"/>
    <x v="59"/>
    <x v="215"/>
    <x v="668"/>
    <m/>
    <m/>
    <s v="Hàng thanh lý do cận date"/>
    <n v="1390000"/>
    <n v="0"/>
    <n v="111200"/>
    <n v="1390000"/>
    <s v="Bán hàng"/>
    <d v="2025-03-03T00:00:00"/>
    <s v="PT2503/0013"/>
    <n v="0"/>
    <n v="1390000"/>
    <n v="1390000"/>
    <n v="0"/>
    <d v="2025-03-03T00:00:00"/>
    <m/>
    <d v="2025-03-03T00:00:00"/>
    <n v="0"/>
    <m/>
    <s v=""/>
    <x v="0"/>
    <d v="2025-03-03T00:00:00"/>
    <d v="2025-03-03T00:00:00"/>
    <m/>
    <m/>
    <x v="71"/>
    <x v="75"/>
    <x v="0"/>
  </r>
  <r>
    <x v="77"/>
    <x v="59"/>
    <x v="155"/>
    <x v="669"/>
    <m/>
    <m/>
    <s v="Đơn hàng thanh lý chả nướng"/>
    <n v="1400000"/>
    <n v="0"/>
    <n v="112000"/>
    <n v="1400000"/>
    <s v="Bán hàng"/>
    <d v="2025-03-12T00:00:00"/>
    <s v="PT2503/0038"/>
    <n v="0"/>
    <n v="1400000"/>
    <n v="1400000"/>
    <n v="0"/>
    <d v="2025-03-11T00:00:00"/>
    <m/>
    <d v="2025-03-11T00:00:00"/>
    <n v="0"/>
    <m/>
    <s v=""/>
    <x v="0"/>
    <d v="2025-03-11T00:00:00"/>
    <d v="2025-03-12T00:00:00"/>
    <m/>
    <m/>
    <x v="71"/>
    <x v="75"/>
    <x v="0"/>
  </r>
  <r>
    <x v="77"/>
    <x v="59"/>
    <x v="126"/>
    <x v="670"/>
    <m/>
    <m/>
    <s v="ĐƠN KHÁCH LẼ HÀ NỘI, THANH TOÁN LUN , SĐT : 0916931659 CHỊ HUYỀN"/>
    <n v="703244"/>
    <n v="0"/>
    <n v="56259.520000000004"/>
    <n v="759504"/>
    <s v="Bán hàng"/>
    <d v="2025-04-02T00:00:00"/>
    <s v="PT2504/0017"/>
    <n v="0"/>
    <n v="759504"/>
    <n v="759504"/>
    <n v="0"/>
    <d v="2025-04-01T00:00:00"/>
    <m/>
    <d v="2025-04-01T00:00:00"/>
    <n v="0"/>
    <m/>
    <s v=""/>
    <x v="0"/>
    <d v="2025-04-01T00:00:00"/>
    <d v="2025-04-02T00:00:00"/>
    <m/>
    <m/>
    <x v="71"/>
    <x v="75"/>
    <x v="0"/>
  </r>
  <r>
    <x v="77"/>
    <x v="59"/>
    <x v="201"/>
    <x v="671"/>
    <m/>
    <m/>
    <s v="ĐƠN KHÁCH LẼ HÀ NỘI, THANH TOÁN LUN , CK 8%"/>
    <n v="468255"/>
    <n v="37460"/>
    <n v="34463.599999999999"/>
    <n v="465259"/>
    <s v="Bán hàng"/>
    <d v="2025-04-09T00:00:00"/>
    <s v="PT2504/0039"/>
    <n v="0"/>
    <n v="465259"/>
    <n v="465259"/>
    <n v="0"/>
    <d v="2025-04-09T00:00:00"/>
    <m/>
    <d v="2025-04-09T00:00:00"/>
    <n v="0"/>
    <m/>
    <s v=""/>
    <x v="0"/>
    <d v="2025-04-09T00:00:00"/>
    <d v="2025-04-09T00:00:00"/>
    <m/>
    <m/>
    <x v="71"/>
    <x v="75"/>
    <x v="0"/>
  </r>
  <r>
    <x v="77"/>
    <x v="59"/>
    <x v="142"/>
    <x v="672"/>
    <m/>
    <m/>
    <s v="ĐƠN KHÁCH LẼ HÀ NỘI, THANH TOÁN LUN , SĐT : 0916931659 CHỊ HUYỀN"/>
    <n v="703244"/>
    <n v="0"/>
    <n v="56259.520000000004"/>
    <n v="759504"/>
    <s v="Bán hàng"/>
    <d v="2025-04-15T00:00:00"/>
    <s v="PT2504/0053"/>
    <n v="0"/>
    <n v="759504"/>
    <n v="759504"/>
    <n v="0"/>
    <d v="2025-04-14T00:00:00"/>
    <m/>
    <d v="2025-04-14T00:00:00"/>
    <n v="0"/>
    <m/>
    <s v=""/>
    <x v="0"/>
    <d v="2025-04-14T00:00:00"/>
    <d v="2025-04-15T00:00:00"/>
    <m/>
    <m/>
    <x v="71"/>
    <x v="75"/>
    <x v="0"/>
  </r>
  <r>
    <x v="77"/>
    <x v="59"/>
    <x v="108"/>
    <x v="673"/>
    <m/>
    <m/>
    <s v="ĐƠN KHÁCH LẼ HÀ NỘI, THANH TOÁN LUN , ANH HIẾU - SĐT: 0363415993 , CK 8%"/>
    <n v="476264"/>
    <n v="38101"/>
    <n v="35053.040000000001"/>
    <n v="473216"/>
    <s v="Bán hàng"/>
    <d v="2025-04-21T00:00:00"/>
    <s v="PT2504/0069"/>
    <n v="0"/>
    <n v="473216"/>
    <n v="473216"/>
    <n v="0"/>
    <d v="2025-04-19T00:00:00"/>
    <m/>
    <d v="2025-04-19T00:00:00"/>
    <n v="0"/>
    <m/>
    <s v=""/>
    <x v="0"/>
    <d v="2025-04-19T00:00:00"/>
    <d v="2025-04-21T00:00:00"/>
    <m/>
    <m/>
    <x v="71"/>
    <x v="75"/>
    <x v="0"/>
  </r>
  <r>
    <x v="77"/>
    <x v="59"/>
    <x v="30"/>
    <x v="674"/>
    <m/>
    <m/>
    <s v="ĐƠN KHÁCH LẼ C6, THANH TOÁN LUN, CK 8%"/>
    <n v="1028034"/>
    <n v="82243"/>
    <n v="75663.28"/>
    <n v="1021454"/>
    <s v="Bán hàng"/>
    <d v="2025-04-25T00:00:00"/>
    <s v="PT2504/0077"/>
    <n v="0"/>
    <n v="1021454"/>
    <n v="1021454"/>
    <n v="0"/>
    <d v="2025-04-25T00:00:00"/>
    <m/>
    <d v="2025-04-25T00:00:00"/>
    <n v="0"/>
    <m/>
    <s v=""/>
    <x v="0"/>
    <d v="2025-04-25T00:00:00"/>
    <d v="2025-04-25T00:00:00"/>
    <m/>
    <m/>
    <x v="71"/>
    <x v="75"/>
    <x v="0"/>
  </r>
  <r>
    <x v="77"/>
    <x v="59"/>
    <x v="32"/>
    <x v="675"/>
    <m/>
    <m/>
    <s v="ĐƠN KHÁCH LẼ VĂN QUYỀN MART , THANH TOÁN LUN , CK 8%, - SĐT: 0977467705 ( A. HUYNH)"/>
    <n v="944855"/>
    <n v="75588"/>
    <n v="69541.36"/>
    <n v="938808"/>
    <s v="Bán hàng"/>
    <d v="2025-05-07T00:00:00"/>
    <s v="PT2505/0024"/>
    <n v="0"/>
    <n v="938808"/>
    <n v="938808"/>
    <n v="0"/>
    <d v="2025-05-05T00:00:00"/>
    <m/>
    <d v="2025-05-05T00:00:00"/>
    <n v="0"/>
    <m/>
    <s v=""/>
    <x v="0"/>
    <d v="2025-05-05T00:00:00"/>
    <d v="2025-05-07T00:00:00"/>
    <m/>
    <m/>
    <x v="71"/>
    <x v="75"/>
    <x v="0"/>
  </r>
  <r>
    <x v="77"/>
    <x v="59"/>
    <x v="109"/>
    <x v="676"/>
    <m/>
    <m/>
    <s v="ĐƠN KHÁCH LẼ HÀ NỘI , THANH TOÁN LUN , CK 8%"/>
    <n v="865294"/>
    <n v="69224"/>
    <n v="63685.599999999999"/>
    <n v="859756"/>
    <s v="Bán hàng"/>
    <d v="2025-05-19T00:00:00"/>
    <s v="PT2505/0047"/>
    <n v="0"/>
    <n v="859756"/>
    <n v="859756"/>
    <n v="0"/>
    <d v="2025-05-16T00:00:00"/>
    <m/>
    <d v="2025-05-16T00:00:00"/>
    <n v="0"/>
    <m/>
    <s v=""/>
    <x v="0"/>
    <d v="2025-05-16T00:00:00"/>
    <d v="2025-05-19T00:00:00"/>
    <m/>
    <m/>
    <x v="71"/>
    <x v="75"/>
    <x v="0"/>
  </r>
  <r>
    <x v="77"/>
    <x v="59"/>
    <x v="109"/>
    <x v="677"/>
    <m/>
    <m/>
    <s v="ĐƠN KHÁCH LẼ HÀ NỘI, THANH TOÁN LUN , SĐT : 0916931659 CHỊ HUYỀN , CK 8%"/>
    <n v="555950"/>
    <n v="44476"/>
    <n v="40917.919999999998"/>
    <n v="552392"/>
    <s v="Bán hàng"/>
    <d v="2025-05-19T00:00:00"/>
    <s v="PT2505/0048"/>
    <n v="0"/>
    <n v="552392"/>
    <n v="552392"/>
    <n v="0"/>
    <d v="2025-05-16T00:00:00"/>
    <m/>
    <d v="2025-05-16T00:00:00"/>
    <n v="0"/>
    <m/>
    <s v=""/>
    <x v="0"/>
    <d v="2025-05-16T00:00:00"/>
    <d v="2025-05-19T00:00:00"/>
    <m/>
    <m/>
    <x v="71"/>
    <x v="75"/>
    <x v="0"/>
  </r>
  <r>
    <x v="77"/>
    <x v="59"/>
    <x v="178"/>
    <x v="678"/>
    <m/>
    <m/>
    <s v="ĐƠN KHÁCH LẼ HÀ NỘI, THANH TOÁN LUN , CK 8%"/>
    <n v="734310"/>
    <n v="58745"/>
    <n v="54045.200000000004"/>
    <n v="729610"/>
    <s v="Bán hàng"/>
    <d v="2025-05-31T00:00:00"/>
    <s v="PT2505/0074"/>
    <n v="0"/>
    <n v="729610"/>
    <n v="729610"/>
    <n v="0"/>
    <d v="2025-05-31T00:00:00"/>
    <m/>
    <d v="2025-05-31T00:00:00"/>
    <n v="0"/>
    <m/>
    <s v=""/>
    <x v="0"/>
    <d v="2025-05-31T00:00:00"/>
    <d v="2025-05-31T00:00:00"/>
    <m/>
    <m/>
    <x v="71"/>
    <x v="75"/>
    <x v="0"/>
  </r>
  <r>
    <x v="77"/>
    <x v="59"/>
    <x v="183"/>
    <x v="679"/>
    <m/>
    <m/>
    <s v="ĐƠN KHÁCH LẼ HÀ NỘI, THANH TOÁN LUN , CK 8%"/>
    <n v="336449"/>
    <n v="26916"/>
    <n v="24762.639999999999"/>
    <n v="334296"/>
    <s v="Bán hàng"/>
    <d v="2025-06-03T00:00:00"/>
    <s v="PT2506/0012"/>
    <n v="0"/>
    <n v="334296"/>
    <n v="334296"/>
    <n v="0"/>
    <d v="2025-06-03T00:00:00"/>
    <m/>
    <d v="2025-06-03T00:00:00"/>
    <n v="0"/>
    <m/>
    <s v=""/>
    <x v="0"/>
    <d v="2025-06-03T00:00:00"/>
    <d v="2025-06-03T00:00:00"/>
    <m/>
    <m/>
    <x v="71"/>
    <x v="75"/>
    <x v="0"/>
  </r>
  <r>
    <x v="77"/>
    <x v="59"/>
    <x v="256"/>
    <x v="680"/>
    <m/>
    <m/>
    <s v="ĐƠN KHÁCH LẼ CHỊ KIỀU CHINH ( QUẢNG NINH) - SĐT: 0901536204 , THANH TOÁN LUN , CK 8%"/>
    <n v="2018045"/>
    <n v="161444"/>
    <n v="148528.08000000002"/>
    <n v="2005129"/>
    <s v="Bán hàng"/>
    <d v="2025-07-12T00:00:00"/>
    <s v="PT2507/0022"/>
    <n v="0"/>
    <n v="2005129"/>
    <n v="2005129"/>
    <n v="0"/>
    <d v="2025-07-12T00:00:00"/>
    <m/>
    <d v="2025-07-12T00:00:00"/>
    <n v="0"/>
    <m/>
    <s v=""/>
    <x v="0"/>
    <d v="2025-07-12T00:00:00"/>
    <d v="2025-07-12T00:00:00"/>
    <m/>
    <m/>
    <x v="71"/>
    <x v="75"/>
    <x v="0"/>
  </r>
  <r>
    <x v="77"/>
    <x v="59"/>
    <x v="87"/>
    <x v="681"/>
    <m/>
    <m/>
    <s v="ĐƠN KHÁCH LẼ HÀ NỘI , CK 8%, THANH TOÁN LUN"/>
    <n v="257920"/>
    <n v="20634"/>
    <n v="18982.88"/>
    <n v="256269"/>
    <s v="Bán hàng"/>
    <d v="2025-07-18T00:00:00"/>
    <s v="PT2507/0034"/>
    <n v="0"/>
    <n v="256269"/>
    <n v="256269"/>
    <n v="0"/>
    <d v="2025-07-18T00:00:00"/>
    <m/>
    <d v="2025-07-18T00:00:00"/>
    <n v="0"/>
    <m/>
    <s v=""/>
    <x v="0"/>
    <d v="2025-07-18T00:00:00"/>
    <d v="2025-07-18T00:00:00"/>
    <m/>
    <m/>
    <x v="71"/>
    <x v="75"/>
    <x v="0"/>
  </r>
  <r>
    <x v="77"/>
    <x v="59"/>
    <x v="94"/>
    <x v="682"/>
    <m/>
    <m/>
    <s v="ĐƠN KHÁCH LẼ HÀ NỘI , CK 8%, THANH TOÁN LUN"/>
    <n v="891713"/>
    <n v="71337"/>
    <n v="65630.080000000002"/>
    <n v="886006"/>
    <s v="Bán hàng"/>
    <d v="2025-07-28T00:00:00"/>
    <s v="PT2507/0052"/>
    <n v="0"/>
    <n v="886006"/>
    <n v="886006"/>
    <n v="0"/>
    <d v="2025-07-28T00:00:00"/>
    <m/>
    <d v="2025-07-28T00:00:00"/>
    <n v="0"/>
    <m/>
    <s v=""/>
    <x v="0"/>
    <d v="2025-07-28T00:00:00"/>
    <d v="2025-07-28T00:00:00"/>
    <m/>
    <m/>
    <x v="71"/>
    <x v="75"/>
    <x v="0"/>
  </r>
  <r>
    <x v="77"/>
    <x v="59"/>
    <x v="42"/>
    <x v="683"/>
    <m/>
    <m/>
    <s v="ĐƠN KHÁCH LẼ HÀ NỘI , CK 8%, THANH TOÁN LUN"/>
    <n v="111058"/>
    <n v="8885"/>
    <n v="8173.84"/>
    <n v="110347"/>
    <s v="Bán hàng"/>
    <d v="2025-08-13T00:00:00"/>
    <s v="PT/C6-0023"/>
    <n v="0"/>
    <n v="110347"/>
    <n v="110347"/>
    <n v="0"/>
    <d v="2025-08-13T00:00:00"/>
    <m/>
    <d v="2025-08-13T00:00:00"/>
    <n v="0"/>
    <m/>
    <s v=""/>
    <x v="0"/>
    <d v="2025-08-13T00:00:00"/>
    <d v="2025-08-13T00:00:00"/>
    <m/>
    <m/>
    <x v="71"/>
    <x v="75"/>
    <x v="0"/>
  </r>
  <r>
    <x v="77"/>
    <x v="59"/>
    <x v="104"/>
    <x v="684"/>
    <m/>
    <m/>
    <s v="KHÁCH LẼ HÀ NỘI , THANH TOÁN LUN, CK 9%"/>
    <n v="514017"/>
    <n v="46262"/>
    <n v="37420.400000000001"/>
    <n v="505175"/>
    <s v="Bán hàng"/>
    <d v="2025-08-27T00:00:00"/>
    <s v="PT/C6-0046"/>
    <n v="0"/>
    <n v="505175"/>
    <n v="505175"/>
    <n v="0"/>
    <d v="2025-08-27T00:00:00"/>
    <m/>
    <d v="2025-08-27T00:00:00"/>
    <n v="0"/>
    <m/>
    <s v=""/>
    <x v="0"/>
    <d v="2025-08-27T00:00:00"/>
    <d v="2025-08-27T00:00:00"/>
    <m/>
    <m/>
    <x v="71"/>
    <x v="75"/>
    <x v="0"/>
  </r>
  <r>
    <x v="77"/>
    <x v="59"/>
    <x v="120"/>
    <x v="685"/>
    <m/>
    <m/>
    <s v="ĐƠN VẬN CHUYỂN XE NGHỆ AN- HÀ TĨNH - LÍ DO:   ĐỀN THÙNG HÀNG DO BÃO LŨ HỎNG CỦA VIN 2ARK"/>
    <n v="4659924"/>
    <n v="698989"/>
    <n v="316874.8"/>
    <n v="4277810"/>
    <s v="Bán hàng"/>
    <d v="2025-10-01T00:00:00"/>
    <s v="BC2210-0002"/>
    <n v="0"/>
    <n v="4277810"/>
    <n v="4277810"/>
    <n v="0"/>
    <d v="2025-09-03T00:00:00"/>
    <m/>
    <d v="2025-09-03T00:00:00"/>
    <n v="0"/>
    <m/>
    <s v=""/>
    <x v="0"/>
    <d v="2025-09-03T00:00:00"/>
    <d v="2025-10-01T00:00:00"/>
    <m/>
    <m/>
    <x v="71"/>
    <x v="75"/>
    <x v="0"/>
  </r>
  <r>
    <x v="77"/>
    <x v="59"/>
    <x v="257"/>
    <x v="686"/>
    <m/>
    <m/>
    <s v="ĐƠN KHÁCH LẼ HÀ NỘI, CK 8% , THANH TOÁN LUN"/>
    <n v="187500"/>
    <n v="15000"/>
    <n v="13800"/>
    <n v="186300"/>
    <s v="Bán hàng"/>
    <d v="2025-09-17T00:00:00"/>
    <s v="PT/C6-0078"/>
    <n v="0"/>
    <n v="186300"/>
    <n v="186300"/>
    <n v="0"/>
    <d v="2025-09-16T00:00:00"/>
    <m/>
    <d v="2025-09-16T00:00:00"/>
    <n v="0"/>
    <m/>
    <s v=""/>
    <x v="0"/>
    <d v="2025-09-16T00:00:00"/>
    <d v="2025-09-17T00:00:00"/>
    <m/>
    <m/>
    <x v="71"/>
    <x v="75"/>
    <x v="0"/>
  </r>
  <r>
    <x v="77"/>
    <x v="59"/>
    <x v="258"/>
    <x v="687"/>
    <m/>
    <m/>
    <s v="đtkl.hn"/>
    <n v="625207"/>
    <n v="62521"/>
    <n v="45014.879999999997"/>
    <n v="607701"/>
    <s v="Bán hàng"/>
    <d v="2025-09-24T00:00:00"/>
    <s v="PT/C6-0107"/>
    <n v="0"/>
    <n v="607701"/>
    <n v="607701"/>
    <n v="0"/>
    <d v="2025-09-24T00:00:00"/>
    <m/>
    <d v="2025-09-24T00:00:00"/>
    <n v="0"/>
    <m/>
    <s v=""/>
    <x v="0"/>
    <d v="2025-09-24T00:00:00"/>
    <d v="2025-09-24T00:00:00"/>
    <m/>
    <m/>
    <x v="71"/>
    <x v="75"/>
    <x v="0"/>
  </r>
  <r>
    <x v="77"/>
    <x v="59"/>
    <x v="161"/>
    <x v="688"/>
    <m/>
    <m/>
    <s v="ĐƠN KHÁCH LẼ CHỊ HOÀN HÀ NỘI, THANH TOÁN LUN"/>
    <n v="285185"/>
    <n v="0"/>
    <n v="22814.799999999999"/>
    <n v="308000"/>
    <s v="Bán hàng"/>
    <d v="2025-10-05T00:00:00"/>
    <s v="BC2210-0008"/>
    <n v="0"/>
    <n v="308000"/>
    <n v="308000"/>
    <n v="0"/>
    <d v="2025-10-06T00:00:00"/>
    <m/>
    <d v="2025-10-06T00:00:00"/>
    <n v="0"/>
    <m/>
    <s v=""/>
    <x v="0"/>
    <d v="2025-10-06T00:00:00"/>
    <d v="2025-10-05T00:00:00"/>
    <m/>
    <m/>
    <x v="71"/>
    <x v="75"/>
    <x v="0"/>
  </r>
  <r>
    <x v="77"/>
    <x v="59"/>
    <x v="223"/>
    <x v="689"/>
    <m/>
    <m/>
    <s v="ĐƠN HÀNG KHÁCH LẺ TP HẢI PHÒNG , THANH TOÁN LUÔN  ,CK 8%"/>
    <n v="1523241"/>
    <n v="121860"/>
    <n v="112110.48"/>
    <n v="1513491"/>
    <s v="Bán hàng"/>
    <d v="2025-10-05T00:00:00"/>
    <s v="BC2210-0008"/>
    <n v="0"/>
    <n v="1513491"/>
    <n v="1513491"/>
    <n v="0"/>
    <d v="2025-11-03T00:00:00"/>
    <m/>
    <d v="2025-11-03T00:00:00"/>
    <n v="0"/>
    <m/>
    <s v=""/>
    <x v="0"/>
    <d v="2025-11-03T00:00:00"/>
    <d v="2025-10-05T00:00:00"/>
    <m/>
    <m/>
    <x v="71"/>
    <x v="75"/>
    <x v="0"/>
  </r>
  <r>
    <x v="78"/>
    <x v="75"/>
    <x v="15"/>
    <x v="690"/>
    <m/>
    <m/>
    <s v="CHỊ HOA, thanh toán ck"/>
    <n v="3095690"/>
    <n v="154785"/>
    <n v="235272.4"/>
    <n v="3176177"/>
    <s v="Bán hàng"/>
    <d v="2025-01-02T00:00:00"/>
    <s v="PT2501/0037"/>
    <n v="0"/>
    <n v="3176177"/>
    <n v="3176177"/>
    <n v="0"/>
    <d v="2025-01-03T00:00:00"/>
    <m/>
    <d v="2025-01-03T00:00:00"/>
    <n v="0"/>
    <m/>
    <s v=""/>
    <x v="0"/>
    <d v="2025-01-03T00:00:00"/>
    <d v="2025-01-02T00:00:00"/>
    <m/>
    <m/>
    <x v="72"/>
    <x v="76"/>
    <x v="6"/>
  </r>
  <r>
    <x v="78"/>
    <x v="75"/>
    <x v="83"/>
    <x v="691"/>
    <m/>
    <m/>
    <s v="ĐƠN KHÁCH LẺ, THANH TOÁN TIỀM MẶT"/>
    <n v="296296"/>
    <n v="0"/>
    <n v="23703.68"/>
    <n v="320000"/>
    <s v="Bán hàng"/>
    <d v="2025-03-15T00:00:00"/>
    <s v="PT2503/0042"/>
    <n v="0"/>
    <n v="320000"/>
    <n v="320000"/>
    <n v="0"/>
    <d v="2025-01-04T00:00:00"/>
    <m/>
    <d v="2025-01-04T00:00:00"/>
    <n v="0"/>
    <m/>
    <s v=""/>
    <x v="0"/>
    <d v="2025-01-04T00:00:00"/>
    <d v="2025-03-15T00:00:00"/>
    <m/>
    <m/>
    <x v="72"/>
    <x v="76"/>
    <x v="6"/>
  </r>
  <r>
    <x v="78"/>
    <x v="75"/>
    <x v="101"/>
    <x v="692"/>
    <m/>
    <m/>
    <s v="CĐ MÂN CÔI HÀNG XANH"/>
    <n v="544444"/>
    <n v="108889"/>
    <n v="34844.400000000001"/>
    <n v="470399"/>
    <s v="Bán hàng"/>
    <d v="2025-03-15T00:00:00"/>
    <s v="PT2503/0042"/>
    <n v="0"/>
    <n v="470399"/>
    <n v="470399"/>
    <n v="0"/>
    <d v="2025-01-06T00:00:00"/>
    <m/>
    <d v="2025-01-06T00:00:00"/>
    <n v="0"/>
    <m/>
    <s v=""/>
    <x v="0"/>
    <d v="2025-01-06T00:00:00"/>
    <d v="2025-03-15T00:00:00"/>
    <m/>
    <m/>
    <x v="72"/>
    <x v="76"/>
    <x v="6"/>
  </r>
  <r>
    <x v="78"/>
    <x v="75"/>
    <x v="101"/>
    <x v="693"/>
    <m/>
    <m/>
    <s v="ĐƠN KHÁCH CHỊ THƠM"/>
    <n v="669088"/>
    <n v="0"/>
    <n v="53527.040000000001"/>
    <n v="722615"/>
    <s v="Bán hàng"/>
    <d v="2025-01-10T00:00:00"/>
    <s v="PT2501/0010"/>
    <n v="0"/>
    <n v="722615"/>
    <n v="722615"/>
    <n v="0"/>
    <d v="2025-01-06T00:00:00"/>
    <m/>
    <d v="2025-01-06T00:00:00"/>
    <n v="0"/>
    <m/>
    <s v=""/>
    <x v="0"/>
    <d v="2025-01-06T00:00:00"/>
    <d v="2025-01-10T00:00:00"/>
    <m/>
    <m/>
    <x v="72"/>
    <x v="76"/>
    <x v="6"/>
  </r>
  <r>
    <x v="78"/>
    <x v="75"/>
    <x v="132"/>
    <x v="694"/>
    <m/>
    <m/>
    <s v="đơn KL Tesla Tran, đã thanh toán (có note đã thanh toán nhưng kg thấy ctu)"/>
    <n v="26962845"/>
    <n v="5392569"/>
    <n v="1725622.08"/>
    <n v="23295898"/>
    <s v="Bán hàng"/>
    <m/>
    <m/>
    <n v="0"/>
    <n v="23295898"/>
    <n v="0"/>
    <n v="23295898"/>
    <d v="2025-01-08T00:00:00"/>
    <m/>
    <d v="2025-01-08T00:00:00"/>
    <n v="0"/>
    <m/>
    <n v="336.3578140046302"/>
    <x v="3"/>
    <d v="2025-01-08T00:00:00"/>
    <d v="1899-12-30T00:00:00"/>
    <m/>
    <m/>
    <x v="72"/>
    <x v="76"/>
    <x v="6"/>
  </r>
  <r>
    <x v="78"/>
    <x v="75"/>
    <x v="245"/>
    <x v="695"/>
    <m/>
    <m/>
    <s v="CHỊ THANH - CAO LÃNH, THANH TOÁN CK"/>
    <n v="8334620"/>
    <n v="833462"/>
    <n v="600092.64"/>
    <n v="8101251"/>
    <s v="Bán hàng"/>
    <d v="2025-03-15T00:00:00"/>
    <s v="PT2503/0042"/>
    <n v="0"/>
    <n v="8101251"/>
    <n v="8101251"/>
    <n v="0"/>
    <d v="2025-01-09T00:00:00"/>
    <m/>
    <d v="2025-01-09T00:00:00"/>
    <n v="0"/>
    <m/>
    <s v=""/>
    <x v="0"/>
    <d v="2025-01-09T00:00:00"/>
    <d v="2025-03-15T00:00:00"/>
    <m/>
    <m/>
    <x v="72"/>
    <x v="76"/>
    <x v="6"/>
  </r>
  <r>
    <x v="78"/>
    <x v="75"/>
    <x v="154"/>
    <x v="696"/>
    <m/>
    <m/>
    <s v="ĐƠN KL CHỊ THẢO, THANH TOÁN TIỀN MẶT"/>
    <n v="202776"/>
    <n v="20278"/>
    <n v="14599.84"/>
    <n v="197098"/>
    <s v="Bán hàng"/>
    <d v="2025-03-15T00:00:00"/>
    <s v="PT2503/0042"/>
    <n v="0"/>
    <n v="197098"/>
    <n v="197098"/>
    <n v="0"/>
    <d v="2025-01-10T00:00:00"/>
    <m/>
    <d v="2025-01-10T00:00:00"/>
    <n v="0"/>
    <m/>
    <s v=""/>
    <x v="0"/>
    <d v="2025-01-10T00:00:00"/>
    <d v="2025-03-15T00:00:00"/>
    <m/>
    <m/>
    <x v="72"/>
    <x v="76"/>
    <x v="6"/>
  </r>
  <r>
    <x v="78"/>
    <x v="75"/>
    <x v="16"/>
    <x v="697"/>
    <m/>
    <m/>
    <s v="ĐƠN KL, THANH TOÁN TIỀN MẶT"/>
    <n v="244998"/>
    <n v="0"/>
    <n v="19599.84"/>
    <n v="264598"/>
    <s v="Bán hàng"/>
    <d v="2025-03-13T00:00:00"/>
    <s v="PT2503/0027"/>
    <n v="0"/>
    <n v="264598"/>
    <n v="264598"/>
    <n v="0"/>
    <d v="2025-01-13T00:00:00"/>
    <m/>
    <d v="2025-01-13T00:00:00"/>
    <n v="0"/>
    <m/>
    <s v=""/>
    <x v="0"/>
    <d v="2025-01-13T00:00:00"/>
    <d v="2025-03-13T00:00:00"/>
    <m/>
    <m/>
    <x v="72"/>
    <x v="76"/>
    <x v="6"/>
  </r>
  <r>
    <x v="78"/>
    <x v="75"/>
    <x v="17"/>
    <x v="698"/>
    <m/>
    <m/>
    <s v="ĐƠN KHÁCH LẺ, ĐÃ THANH TOÁN TIỀN MẶT"/>
    <n v="86111"/>
    <n v="0"/>
    <n v="6888.88"/>
    <n v="93000"/>
    <s v="Bán hàng"/>
    <d v="2025-02-07T00:00:00"/>
    <s v="PT2502/0003"/>
    <n v="0"/>
    <n v="93000"/>
    <n v="93000"/>
    <n v="0"/>
    <d v="2025-01-15T00:00:00"/>
    <m/>
    <d v="2025-01-15T00:00:00"/>
    <n v="0"/>
    <m/>
    <s v=""/>
    <x v="0"/>
    <d v="2025-01-15T00:00:00"/>
    <d v="2025-02-07T00:00:00"/>
    <m/>
    <m/>
    <x v="72"/>
    <x v="76"/>
    <x v="6"/>
  </r>
  <r>
    <x v="78"/>
    <x v="75"/>
    <x v="218"/>
    <x v="699"/>
    <m/>
    <m/>
    <s v="ĐƠN KL CHỊ NHƯ, ĐÃ TT CK"/>
    <n v="816666"/>
    <n v="163333"/>
    <n v="52266.64"/>
    <n v="705600"/>
    <s v="Bán hàng"/>
    <d v="2025-01-17T00:00:00"/>
    <s v="PT2501/0044"/>
    <n v="0"/>
    <n v="705600"/>
    <n v="705600"/>
    <n v="0"/>
    <d v="2025-01-16T00:00:00"/>
    <m/>
    <d v="2025-01-16T00:00:00"/>
    <n v="0"/>
    <m/>
    <s v=""/>
    <x v="0"/>
    <d v="2025-01-16T00:00:00"/>
    <d v="2025-01-17T00:00:00"/>
    <m/>
    <m/>
    <x v="72"/>
    <x v="76"/>
    <x v="6"/>
  </r>
  <r>
    <x v="78"/>
    <x v="75"/>
    <x v="231"/>
    <x v="700"/>
    <m/>
    <m/>
    <s v="đơn khách lẻ, đã TT tiền mặt"/>
    <n v="408333"/>
    <n v="0"/>
    <n v="32666.639999999999"/>
    <n v="441000"/>
    <s v="Bán hàng"/>
    <d v="2025-02-07T00:00:00"/>
    <s v="PT2502/0003"/>
    <n v="0"/>
    <n v="441000"/>
    <n v="441000"/>
    <n v="0"/>
    <d v="2025-01-17T00:00:00"/>
    <m/>
    <d v="2025-01-17T00:00:00"/>
    <n v="0"/>
    <m/>
    <s v=""/>
    <x v="0"/>
    <d v="2025-01-17T00:00:00"/>
    <d v="2025-02-07T00:00:00"/>
    <m/>
    <m/>
    <x v="72"/>
    <x v="76"/>
    <x v="6"/>
  </r>
  <r>
    <x v="78"/>
    <x v="75"/>
    <x v="61"/>
    <x v="701"/>
    <m/>
    <m/>
    <s v="ĐƠN KL A ĐỒNG, THANH TOÁN TIÊN MẶT"/>
    <n v="7699880"/>
    <n v="0"/>
    <n v="615990.4"/>
    <n v="8315870"/>
    <s v="Bán hàng"/>
    <d v="2025-01-20T00:00:00"/>
    <s v="PT2501/0068"/>
    <n v="0"/>
    <n v="8315870"/>
    <n v="8315870"/>
    <n v="0"/>
    <d v="2025-01-18T00:00:00"/>
    <m/>
    <d v="2025-01-18T00:00:00"/>
    <n v="0"/>
    <m/>
    <s v=""/>
    <x v="0"/>
    <d v="2025-01-18T00:00:00"/>
    <d v="2025-01-20T00:00:00"/>
    <m/>
    <m/>
    <x v="72"/>
    <x v="76"/>
    <x v="6"/>
  </r>
  <r>
    <x v="78"/>
    <x v="75"/>
    <x v="61"/>
    <x v="702"/>
    <m/>
    <m/>
    <s v="ANH HÙNG-0918096009"/>
    <n v="3629600"/>
    <n v="725920"/>
    <n v="232294.39999999999"/>
    <n v="3135974"/>
    <s v="Bán hàng"/>
    <d v="2025-03-13T00:00:00"/>
    <s v="PT2503/0027"/>
    <n v="0"/>
    <n v="3135974"/>
    <n v="3135974"/>
    <n v="0"/>
    <d v="2025-01-18T00:00:00"/>
    <m/>
    <d v="2025-01-18T00:00:00"/>
    <n v="0"/>
    <m/>
    <s v=""/>
    <x v="0"/>
    <d v="2025-01-18T00:00:00"/>
    <d v="2025-03-13T00:00:00"/>
    <m/>
    <m/>
    <x v="72"/>
    <x v="76"/>
    <x v="6"/>
  </r>
  <r>
    <x v="78"/>
    <x v="75"/>
    <x v="259"/>
    <x v="703"/>
    <m/>
    <m/>
    <s v="KHÁCH LẺ TIKTOK,  ĐÃ NHẬN CHUYỂN KHOẢN"/>
    <n v="385182"/>
    <n v="0"/>
    <n v="30814.560000000001"/>
    <n v="415997"/>
    <s v="Bán hàng"/>
    <m/>
    <m/>
    <n v="0"/>
    <n v="415997"/>
    <n v="0"/>
    <n v="415997"/>
    <d v="2025-01-19T00:00:00"/>
    <m/>
    <d v="2025-01-19T00:00:00"/>
    <n v="0"/>
    <m/>
    <n v="325.3578140046302"/>
    <x v="3"/>
    <d v="2025-01-19T00:00:00"/>
    <d v="1899-12-30T00:00:00"/>
    <m/>
    <m/>
    <x v="72"/>
    <x v="76"/>
    <x v="6"/>
  </r>
  <r>
    <x v="78"/>
    <x v="75"/>
    <x v="259"/>
    <x v="704"/>
    <m/>
    <m/>
    <s v="ĐƠN KL TIKTOK, ĐÃ NHẬN CHUYỂN KHOẢN"/>
    <n v="335648"/>
    <n v="0"/>
    <n v="26851.84"/>
    <n v="362500"/>
    <s v="Bán hàng"/>
    <m/>
    <m/>
    <n v="0"/>
    <n v="362500"/>
    <n v="0"/>
    <n v="362500"/>
    <d v="2025-01-19T00:00:00"/>
    <m/>
    <d v="2025-01-19T00:00:00"/>
    <n v="0"/>
    <m/>
    <n v="325.3578140046302"/>
    <x v="3"/>
    <d v="2025-01-19T00:00:00"/>
    <d v="1899-12-30T00:00:00"/>
    <m/>
    <m/>
    <x v="72"/>
    <x v="76"/>
    <x v="6"/>
  </r>
  <r>
    <x v="78"/>
    <x v="75"/>
    <x v="140"/>
    <x v="705"/>
    <m/>
    <m/>
    <s v="ĐƠN KHÁCH LẺ, ĐÃ THIANH TOÁN"/>
    <n v="1152780"/>
    <n v="0"/>
    <n v="92222.400000000009"/>
    <n v="1245002"/>
    <s v="Bán hàng"/>
    <d v="2025-01-20T00:00:00"/>
    <s v="PT2501/0069"/>
    <n v="0"/>
    <n v="1245002"/>
    <n v="1245002"/>
    <n v="0"/>
    <d v="2025-01-21T00:00:00"/>
    <m/>
    <d v="2025-01-21T00:00:00"/>
    <n v="0"/>
    <m/>
    <s v=""/>
    <x v="0"/>
    <d v="2025-01-21T00:00:00"/>
    <d v="2025-01-20T00:00:00"/>
    <m/>
    <m/>
    <x v="72"/>
    <x v="76"/>
    <x v="6"/>
  </r>
  <r>
    <x v="78"/>
    <x v="75"/>
    <x v="140"/>
    <x v="706"/>
    <m/>
    <m/>
    <s v="KL CHỊ LIÊN, ĐÃ THANH TOÁN TIỀN MẶT"/>
    <n v="420369"/>
    <n v="84074"/>
    <n v="26903.600000000002"/>
    <n v="363199"/>
    <s v="Bán hàng"/>
    <d v="2025-02-07T00:00:00"/>
    <s v="PT2502/0003"/>
    <n v="0"/>
    <n v="363199"/>
    <n v="363199"/>
    <n v="0"/>
    <d v="2025-01-21T00:00:00"/>
    <m/>
    <d v="2025-01-21T00:00:00"/>
    <n v="0"/>
    <m/>
    <s v=""/>
    <x v="0"/>
    <d v="2025-01-21T00:00:00"/>
    <d v="2025-02-07T00:00:00"/>
    <m/>
    <m/>
    <x v="72"/>
    <x v="76"/>
    <x v="6"/>
  </r>
  <r>
    <x v="78"/>
    <x v="75"/>
    <x v="140"/>
    <x v="707"/>
    <m/>
    <m/>
    <s v="KHÁCH LẺ, ĐÃ THANH TOÁN TIỀN MẶT"/>
    <n v="1361110"/>
    <n v="136111"/>
    <n v="97999.92"/>
    <n v="1322999"/>
    <s v="Bán hàng"/>
    <d v="2025-03-13T00:00:00"/>
    <s v="PT2503/0027"/>
    <n v="0"/>
    <n v="1322999"/>
    <n v="1322999"/>
    <n v="0"/>
    <d v="2025-01-21T00:00:00"/>
    <m/>
    <d v="2025-01-21T00:00:00"/>
    <n v="0"/>
    <m/>
    <s v=""/>
    <x v="0"/>
    <d v="2025-01-21T00:00:00"/>
    <d v="2025-03-13T00:00:00"/>
    <m/>
    <m/>
    <x v="72"/>
    <x v="76"/>
    <x v="6"/>
  </r>
  <r>
    <x v="78"/>
    <x v="75"/>
    <x v="102"/>
    <x v="708"/>
    <m/>
    <m/>
    <s v="ĐƠN KL CHỊ XUÂN, đã thanh toán"/>
    <n v="2394439"/>
    <n v="478888"/>
    <n v="153244.08000000002"/>
    <n v="2068795"/>
    <s v="Bán hàng"/>
    <d v="2025-01-22T00:00:00"/>
    <s v="PT2501/0071"/>
    <n v="0"/>
    <n v="2068795"/>
    <n v="2068795"/>
    <n v="0"/>
    <d v="2025-01-22T00:00:00"/>
    <m/>
    <d v="2025-01-22T00:00:00"/>
    <n v="0"/>
    <m/>
    <s v=""/>
    <x v="0"/>
    <d v="2025-01-22T00:00:00"/>
    <d v="2025-01-22T00:00:00"/>
    <m/>
    <m/>
    <x v="72"/>
    <x v="76"/>
    <x v="6"/>
  </r>
  <r>
    <x v="78"/>
    <x v="75"/>
    <x v="102"/>
    <x v="709"/>
    <m/>
    <m/>
    <s v="ĐƠN KHÁCH LẺ, THANH TOÁN TIỀN MẶT"/>
    <n v="1633332"/>
    <n v="326666"/>
    <n v="104533.28"/>
    <n v="1411199"/>
    <s v="Bán hàng"/>
    <d v="2025-02-07T00:00:00"/>
    <s v="PT2502/0003"/>
    <n v="0"/>
    <n v="1411199"/>
    <n v="1411199"/>
    <n v="0"/>
    <d v="2025-01-22T00:00:00"/>
    <m/>
    <d v="2025-01-22T00:00:00"/>
    <n v="0"/>
    <m/>
    <s v=""/>
    <x v="0"/>
    <d v="2025-01-22T00:00:00"/>
    <d v="2025-02-07T00:00:00"/>
    <m/>
    <m/>
    <x v="72"/>
    <x v="76"/>
    <x v="6"/>
  </r>
  <r>
    <x v="78"/>
    <x v="75"/>
    <x v="255"/>
    <x v="710"/>
    <m/>
    <m/>
    <s v="KHÁCH LẺ , ĐÃ THANH TOÁN TIỀN MẶT"/>
    <n v="222222"/>
    <n v="0"/>
    <n v="17777.760000000002"/>
    <n v="240000"/>
    <s v="Bán hàng"/>
    <d v="2025-02-07T00:00:00"/>
    <s v="PT2502/0003"/>
    <n v="0"/>
    <n v="240000"/>
    <n v="240000"/>
    <n v="0"/>
    <d v="2025-01-23T00:00:00"/>
    <m/>
    <d v="2025-01-23T00:00:00"/>
    <n v="0"/>
    <m/>
    <s v=""/>
    <x v="0"/>
    <d v="2025-01-23T00:00:00"/>
    <d v="2025-02-07T00:00:00"/>
    <m/>
    <m/>
    <x v="72"/>
    <x v="76"/>
    <x v="6"/>
  </r>
  <r>
    <x v="78"/>
    <x v="75"/>
    <x v="255"/>
    <x v="711"/>
    <m/>
    <m/>
    <s v="ANH TÂM NV CÔNG TY, NV CTY CK 20%, THANH TOÁN TIỀN MẶT"/>
    <n v="778674"/>
    <n v="155735"/>
    <n v="49835.12"/>
    <n v="672774"/>
    <s v="Bán hàng"/>
    <d v="2025-03-15T00:00:00"/>
    <s v="PT2503/0042"/>
    <n v="0"/>
    <n v="672774"/>
    <n v="672774"/>
    <n v="0"/>
    <d v="2025-01-23T00:00:00"/>
    <m/>
    <d v="2025-01-23T00:00:00"/>
    <n v="0"/>
    <m/>
    <s v=""/>
    <x v="0"/>
    <d v="2025-01-23T00:00:00"/>
    <d v="2025-03-15T00:00:00"/>
    <m/>
    <m/>
    <x v="72"/>
    <x v="76"/>
    <x v="6"/>
  </r>
  <r>
    <x v="78"/>
    <x v="75"/>
    <x v="255"/>
    <x v="712"/>
    <m/>
    <m/>
    <s v="ĐƠN KHÁCH LẺ,CK 20%THANH TOÁN CK,"/>
    <n v="818538"/>
    <n v="163708"/>
    <n v="52386.400000000001"/>
    <n v="707216"/>
    <s v="Bán hàng"/>
    <m/>
    <m/>
    <n v="0"/>
    <n v="707216"/>
    <n v="0"/>
    <n v="707216"/>
    <d v="2025-01-23T00:00:00"/>
    <m/>
    <d v="2025-01-23T00:00:00"/>
    <n v="0"/>
    <m/>
    <n v="321.3578140046302"/>
    <x v="3"/>
    <d v="2025-01-23T00:00:00"/>
    <d v="1899-12-30T00:00:00"/>
    <m/>
    <m/>
    <x v="72"/>
    <x v="76"/>
    <x v="6"/>
  </r>
  <r>
    <x v="78"/>
    <x v="75"/>
    <x v="67"/>
    <x v="713"/>
    <m/>
    <m/>
    <s v="ĐƠN KHÁCH LẺ, THANH TOÁN LIỀN"/>
    <n v="969442"/>
    <n v="193888"/>
    <n v="62044.32"/>
    <n v="837598"/>
    <s v="Bán hàng"/>
    <d v="2025-02-07T00:00:00"/>
    <s v="PT2502/0003"/>
    <n v="0"/>
    <n v="837598"/>
    <n v="837598"/>
    <n v="0"/>
    <d v="2025-01-25T00:00:00"/>
    <m/>
    <d v="2025-01-25T00:00:00"/>
    <n v="0"/>
    <m/>
    <s v=""/>
    <x v="0"/>
    <d v="2025-01-25T00:00:00"/>
    <d v="2025-02-07T00:00:00"/>
    <m/>
    <m/>
    <x v="72"/>
    <x v="76"/>
    <x v="6"/>
  </r>
  <r>
    <x v="78"/>
    <x v="75"/>
    <x v="67"/>
    <x v="714"/>
    <m/>
    <m/>
    <s v="ĐƠN KHÁCH LẺ-0909630341, ĐÃ THANH TOÁN TIỀN MẶT (đã thanh toán tiền mặt (kg thấy phiếu thanh toán)"/>
    <n v="386109"/>
    <n v="0"/>
    <n v="30888.720000000001"/>
    <n v="416998"/>
    <s v="Bán hàng"/>
    <m/>
    <m/>
    <n v="0"/>
    <n v="416998"/>
    <n v="0"/>
    <n v="416998"/>
    <d v="2025-01-25T00:00:00"/>
    <m/>
    <d v="2025-01-25T00:00:00"/>
    <n v="0"/>
    <m/>
    <n v="319.3578140046302"/>
    <x v="3"/>
    <d v="2025-01-25T00:00:00"/>
    <d v="1899-12-30T00:00:00"/>
    <m/>
    <m/>
    <x v="72"/>
    <x v="76"/>
    <x v="6"/>
  </r>
  <r>
    <x v="78"/>
    <x v="75"/>
    <x v="19"/>
    <x v="715"/>
    <m/>
    <m/>
    <s v="ĐƠN KL ANH HIỀN, ĐÃ THANH TOÁN TIỀN MẶT"/>
    <n v="544444"/>
    <n v="54444"/>
    <n v="39200"/>
    <n v="529200"/>
    <s v="Bán hàng"/>
    <d v="2025-02-07T00:00:00"/>
    <s v="PT2502/0003"/>
    <n v="0"/>
    <n v="529200"/>
    <n v="529200"/>
    <n v="0"/>
    <d v="2025-02-06T00:00:00"/>
    <m/>
    <d v="2025-02-06T00:00:00"/>
    <n v="0"/>
    <m/>
    <s v=""/>
    <x v="0"/>
    <d v="2025-02-06T00:00:00"/>
    <d v="2025-02-07T00:00:00"/>
    <m/>
    <m/>
    <x v="72"/>
    <x v="76"/>
    <x v="6"/>
  </r>
  <r>
    <x v="78"/>
    <x v="75"/>
    <x v="19"/>
    <x v="716"/>
    <m/>
    <m/>
    <s v="ĐƠN KL ÁNH NGUYỆT, ĐÃ THANH TOÁN CHUYỂN KHOẢN"/>
    <n v="1866648"/>
    <n v="373330"/>
    <n v="119465.44"/>
    <n v="1612783"/>
    <s v="Bán hàng"/>
    <d v="2025-02-06T00:00:00"/>
    <s v="PT2502/0046"/>
    <n v="0"/>
    <n v="1612783"/>
    <n v="1612783"/>
    <n v="0"/>
    <d v="2025-02-06T00:00:00"/>
    <m/>
    <d v="2025-02-06T00:00:00"/>
    <n v="0"/>
    <m/>
    <s v=""/>
    <x v="0"/>
    <d v="2025-02-06T00:00:00"/>
    <d v="2025-02-06T00:00:00"/>
    <m/>
    <m/>
    <x v="72"/>
    <x v="76"/>
    <x v="6"/>
  </r>
  <r>
    <x v="78"/>
    <x v="75"/>
    <x v="176"/>
    <x v="717"/>
    <m/>
    <m/>
    <s v="CHỊ THANH CAO LÃNH, CK 10%, THANH TOÁN CHUYỂN KHOẢN"/>
    <n v="5953300"/>
    <n v="595330"/>
    <n v="428637.60000000003"/>
    <n v="5786608"/>
    <s v="Bán hàng"/>
    <d v="2025-02-11T00:00:00"/>
    <s v="PT2502/0047"/>
    <n v="0"/>
    <n v="5786608"/>
    <n v="5786608"/>
    <n v="0"/>
    <d v="2025-02-11T00:00:00"/>
    <m/>
    <d v="2025-02-11T00:00:00"/>
    <n v="0"/>
    <m/>
    <s v=""/>
    <x v="0"/>
    <d v="2025-02-11T00:00:00"/>
    <d v="2025-02-11T00:00:00"/>
    <m/>
    <m/>
    <x v="72"/>
    <x v="76"/>
    <x v="6"/>
  </r>
  <r>
    <x v="78"/>
    <x v="75"/>
    <x v="20"/>
    <x v="718"/>
    <m/>
    <m/>
    <s v="CHỊ KHÁCH LẺ , THANH TOÁN TIỀN MẶT"/>
    <n v="296296"/>
    <n v="0"/>
    <n v="23703.68"/>
    <n v="320000"/>
    <s v="Bán hàng"/>
    <d v="2025-03-05T00:00:00"/>
    <s v="PT2503/0004"/>
    <n v="0"/>
    <n v="320000"/>
    <n v="320000"/>
    <n v="0"/>
    <d v="2025-02-14T00:00:00"/>
    <m/>
    <d v="2025-02-14T00:00:00"/>
    <n v="0"/>
    <m/>
    <s v=""/>
    <x v="0"/>
    <d v="2025-02-14T00:00:00"/>
    <d v="2025-03-05T00:00:00"/>
    <m/>
    <m/>
    <x v="72"/>
    <x v="76"/>
    <x v="6"/>
  </r>
  <r>
    <x v="78"/>
    <x v="75"/>
    <x v="229"/>
    <x v="719"/>
    <m/>
    <m/>
    <s v="CHỊ THANH- 0937013055"/>
    <n v="1361110"/>
    <n v="408333"/>
    <n v="76222.16"/>
    <n v="1028999"/>
    <s v="Bán hàng"/>
    <m/>
    <m/>
    <n v="0"/>
    <n v="1028999"/>
    <n v="0"/>
    <n v="1028999"/>
    <d v="2025-02-22T00:00:00"/>
    <m/>
    <d v="2025-02-22T00:00:00"/>
    <n v="0"/>
    <m/>
    <n v="291.3578140046302"/>
    <x v="3"/>
    <d v="2025-02-22T00:00:00"/>
    <d v="1899-12-30T00:00:00"/>
    <m/>
    <m/>
    <x v="72"/>
    <x v="76"/>
    <x v="6"/>
  </r>
  <r>
    <x v="78"/>
    <x v="75"/>
    <x v="124"/>
    <x v="720"/>
    <m/>
    <m/>
    <s v="CÔ HÀNG XÓM, ĐÃ THANH TOÁN TIỀN MẶT"/>
    <n v="370370"/>
    <n v="0"/>
    <n v="29629.600000000002"/>
    <n v="400000"/>
    <s v="Bán hàng"/>
    <d v="2025-03-05T00:00:00"/>
    <s v="PT2503/0004"/>
    <n v="0"/>
    <n v="400000"/>
    <n v="400000"/>
    <n v="0"/>
    <d v="2025-02-28T00:00:00"/>
    <m/>
    <d v="2025-02-28T00:00:00"/>
    <n v="0"/>
    <m/>
    <s v=""/>
    <x v="0"/>
    <d v="2025-02-28T00:00:00"/>
    <d v="2025-03-05T00:00:00"/>
    <m/>
    <m/>
    <x v="72"/>
    <x v="76"/>
    <x v="6"/>
  </r>
  <r>
    <x v="78"/>
    <x v="75"/>
    <x v="70"/>
    <x v="721"/>
    <m/>
    <m/>
    <s v="THẦY PHỔ NGUYỆN-0969547088"/>
    <n v="14481450"/>
    <n v="7240725"/>
    <n v="579258"/>
    <n v="7819983"/>
    <s v="Bán hàng"/>
    <d v="2025-02-28T00:00:00"/>
    <s v="PT2502/0045"/>
    <n v="0"/>
    <n v="7819983"/>
    <n v="7819983"/>
    <n v="0"/>
    <d v="2025-03-01T00:00:00"/>
    <m/>
    <d v="2025-03-01T00:00:00"/>
    <n v="0"/>
    <m/>
    <s v=""/>
    <x v="0"/>
    <d v="2025-03-01T00:00:00"/>
    <d v="2025-02-28T00:00:00"/>
    <m/>
    <m/>
    <x v="72"/>
    <x v="76"/>
    <x v="6"/>
  </r>
  <r>
    <x v="78"/>
    <x v="75"/>
    <x v="151"/>
    <x v="722"/>
    <m/>
    <m/>
    <s v="CHỊ THANH-0937013055"/>
    <n v="1361110"/>
    <n v="408333"/>
    <n v="76222.16"/>
    <n v="1028999"/>
    <s v="Bán hàng"/>
    <d v="2025-03-09T00:00:00"/>
    <s v="PT2503/0041"/>
    <n v="0"/>
    <n v="1028999"/>
    <n v="1028999"/>
    <n v="0"/>
    <d v="2025-03-05T00:00:00"/>
    <m/>
    <d v="2025-03-05T00:00:00"/>
    <n v="0"/>
    <m/>
    <s v=""/>
    <x v="0"/>
    <d v="2025-03-05T00:00:00"/>
    <d v="2025-03-09T00:00:00"/>
    <m/>
    <m/>
    <x v="72"/>
    <x v="76"/>
    <x v="6"/>
  </r>
  <r>
    <x v="78"/>
    <x v="75"/>
    <x v="48"/>
    <x v="723"/>
    <m/>
    <m/>
    <s v="CHỊ HUYỀN-0918893179, THANH TOÁN TIỀN MẶT"/>
    <n v="848145"/>
    <n v="169629"/>
    <n v="54281.279999999999"/>
    <n v="732797"/>
    <s v="Bán hàng"/>
    <d v="2025-03-07T00:00:00"/>
    <s v="PT2503/0018"/>
    <n v="0"/>
    <n v="732797"/>
    <n v="732797"/>
    <n v="0"/>
    <d v="2025-03-07T00:00:00"/>
    <m/>
    <d v="2025-03-07T00:00:00"/>
    <n v="0"/>
    <m/>
    <s v=""/>
    <x v="0"/>
    <d v="2025-03-07T00:00:00"/>
    <d v="2025-03-07T00:00:00"/>
    <m/>
    <m/>
    <x v="72"/>
    <x v="76"/>
    <x v="6"/>
  </r>
  <r>
    <x v="78"/>
    <x v="75"/>
    <x v="24"/>
    <x v="724"/>
    <m/>
    <m/>
    <s v="CHỊ HÀNG XÓM, ĐÃ TT TIỀN MẶT"/>
    <n v="222222"/>
    <n v="0"/>
    <n v="17777.760000000002"/>
    <n v="240000"/>
    <s v="Bán hàng"/>
    <d v="2025-03-15T00:00:00"/>
    <s v="PT2503/0042"/>
    <n v="0"/>
    <n v="240000"/>
    <n v="240000"/>
    <n v="0"/>
    <d v="2025-03-15T00:00:00"/>
    <m/>
    <d v="2025-03-15T00:00:00"/>
    <n v="0"/>
    <m/>
    <s v=""/>
    <x v="0"/>
    <d v="2025-03-15T00:00:00"/>
    <d v="2025-03-15T00:00:00"/>
    <m/>
    <m/>
    <x v="72"/>
    <x v="76"/>
    <x v="6"/>
  </r>
  <r>
    <x v="78"/>
    <x v="75"/>
    <x v="2"/>
    <x v="725"/>
    <m/>
    <m/>
    <s v="KHÁCH TỚI LẤY, THANH TOÁN TIỀN MẶT"/>
    <n v="135185"/>
    <n v="27037"/>
    <n v="8651.84"/>
    <n v="116800"/>
    <s v="Bán hàng"/>
    <d v="2025-04-04T00:00:00"/>
    <s v="PT2504/0007"/>
    <n v="0"/>
    <n v="116800"/>
    <n v="116800"/>
    <n v="0"/>
    <d v="2025-03-20T00:00:00"/>
    <m/>
    <d v="2025-03-20T00:00:00"/>
    <n v="0"/>
    <m/>
    <s v=""/>
    <x v="0"/>
    <d v="2025-03-20T00:00:00"/>
    <d v="2025-04-04T00:00:00"/>
    <m/>
    <m/>
    <x v="72"/>
    <x v="76"/>
    <x v="6"/>
  </r>
  <r>
    <x v="78"/>
    <x v="75"/>
    <x v="260"/>
    <x v="726"/>
    <m/>
    <m/>
    <s v="CHỊ THANH CAO LÃNH, THANH TOÁN CHUYỂN KHỎAN"/>
    <n v="5953300"/>
    <n v="595330"/>
    <n v="428637.60000000003"/>
    <n v="5786608"/>
    <s v="Bán hàng"/>
    <d v="2025-03-24T00:00:00"/>
    <s v="PT2503/0068"/>
    <n v="0"/>
    <n v="5786608"/>
    <n v="5786608"/>
    <n v="0"/>
    <d v="2025-03-24T00:00:00"/>
    <m/>
    <d v="2025-03-24T00:00:00"/>
    <n v="0"/>
    <m/>
    <s v=""/>
    <x v="0"/>
    <d v="2025-03-24T00:00:00"/>
    <d v="2025-03-24T00:00:00"/>
    <m/>
    <m/>
    <x v="72"/>
    <x v="76"/>
    <x v="6"/>
  </r>
  <r>
    <x v="78"/>
    <x v="75"/>
    <x v="50"/>
    <x v="727"/>
    <m/>
    <m/>
    <s v="CHỊ THANH-CAO LÃNH, THANH TOÁN CHUYỂN KHOẢN"/>
    <n v="5953300"/>
    <n v="595330"/>
    <n v="428637.60000000003"/>
    <n v="5786608"/>
    <s v="Bán hàng"/>
    <d v="2025-03-31T00:00:00"/>
    <s v="PT2503/0079"/>
    <n v="0"/>
    <n v="5786608"/>
    <n v="5786608"/>
    <n v="0"/>
    <d v="2025-03-31T00:00:00"/>
    <m/>
    <d v="2025-03-31T00:00:00"/>
    <n v="0"/>
    <m/>
    <s v=""/>
    <x v="0"/>
    <d v="2025-03-31T00:00:00"/>
    <d v="2025-03-31T00:00:00"/>
    <m/>
    <m/>
    <x v="72"/>
    <x v="76"/>
    <x v="6"/>
  </r>
  <r>
    <x v="78"/>
    <x v="75"/>
    <x v="261"/>
    <x v="728"/>
    <m/>
    <m/>
    <s v="chị Thanh -0937013055"/>
    <n v="1361110"/>
    <n v="408333"/>
    <n v="76222.16"/>
    <n v="1028999"/>
    <s v="Bán hàng"/>
    <d v="2025-04-02T00:00:00"/>
    <s v="PT2504/0018"/>
    <n v="0"/>
    <n v="1028999"/>
    <n v="1028999"/>
    <n v="0"/>
    <d v="2025-04-02T00:00:00"/>
    <m/>
    <d v="2025-04-02T00:00:00"/>
    <n v="0"/>
    <m/>
    <s v=""/>
    <x v="0"/>
    <d v="2025-04-02T00:00:00"/>
    <d v="2025-04-02T00:00:00"/>
    <m/>
    <m/>
    <x v="72"/>
    <x v="76"/>
    <x v="6"/>
  </r>
  <r>
    <x v="78"/>
    <x v="75"/>
    <x v="262"/>
    <x v="729"/>
    <m/>
    <m/>
    <s v="chị TRÂM HÀNG XÓM, THANH TOÁN TIỀN MẶT"/>
    <n v="359256"/>
    <n v="71851"/>
    <n v="22992.400000000001"/>
    <n v="310397"/>
    <s v="Bán hàng"/>
    <d v="2025-05-02T00:00:00"/>
    <s v="PT2505/0005"/>
    <n v="0"/>
    <n v="310397"/>
    <n v="310397"/>
    <n v="0"/>
    <d v="2025-04-12T00:00:00"/>
    <m/>
    <d v="2025-04-12T00:00:00"/>
    <n v="0"/>
    <m/>
    <s v=""/>
    <x v="0"/>
    <d v="2025-04-12T00:00:00"/>
    <d v="2025-05-02T00:00:00"/>
    <m/>
    <m/>
    <x v="72"/>
    <x v="76"/>
    <x v="6"/>
  </r>
  <r>
    <x v="78"/>
    <x v="75"/>
    <x v="142"/>
    <x v="730"/>
    <m/>
    <m/>
    <s v="CHỊ HUYỀN-0918893179"/>
    <n v="938888"/>
    <n v="187778"/>
    <n v="60088.800000000003"/>
    <n v="811199"/>
    <s v="Bán hàng"/>
    <d v="2025-04-16T00:00:00"/>
    <s v="PT2504/0059"/>
    <n v="0"/>
    <n v="811199"/>
    <n v="811199"/>
    <n v="0"/>
    <d v="2025-04-14T00:00:00"/>
    <m/>
    <d v="2025-04-14T00:00:00"/>
    <n v="0"/>
    <m/>
    <s v=""/>
    <x v="0"/>
    <d v="2025-04-14T00:00:00"/>
    <d v="2025-04-16T00:00:00"/>
    <m/>
    <m/>
    <x v="72"/>
    <x v="76"/>
    <x v="6"/>
  </r>
  <r>
    <x v="78"/>
    <x v="75"/>
    <x v="52"/>
    <x v="731"/>
    <m/>
    <m/>
    <s v="THIỆN"/>
    <n v="8611100"/>
    <n v="4305550"/>
    <n v="344444"/>
    <n v="4649994"/>
    <s v="Bán hàng"/>
    <d v="2025-04-16T00:00:00"/>
    <s v="PT2504/0060"/>
    <n v="0"/>
    <n v="4649994"/>
    <n v="4649994"/>
    <n v="0"/>
    <d v="2025-04-18T00:00:00"/>
    <m/>
    <d v="2025-04-18T00:00:00"/>
    <n v="0"/>
    <m/>
    <s v=""/>
    <x v="0"/>
    <d v="2025-04-18T00:00:00"/>
    <d v="2025-04-16T00:00:00"/>
    <m/>
    <m/>
    <x v="72"/>
    <x v="76"/>
    <x v="6"/>
  </r>
  <r>
    <x v="78"/>
    <x v="75"/>
    <x v="108"/>
    <x v="732"/>
    <m/>
    <m/>
    <s v="CHỊ THANH-0397013055"/>
    <n v="1361110"/>
    <n v="408333"/>
    <n v="76222.16"/>
    <n v="1028999"/>
    <s v="Bán hàng"/>
    <d v="2025-05-25T00:00:00"/>
    <s v="PT2505/0062"/>
    <n v="0"/>
    <n v="1028999"/>
    <n v="1028999"/>
    <n v="0"/>
    <d v="2025-04-19T00:00:00"/>
    <m/>
    <d v="2025-04-19T00:00:00"/>
    <n v="0"/>
    <m/>
    <s v=""/>
    <x v="0"/>
    <d v="2025-04-19T00:00:00"/>
    <d v="2025-05-25T00:00:00"/>
    <m/>
    <m/>
    <x v="72"/>
    <x v="76"/>
    <x v="6"/>
  </r>
  <r>
    <x v="78"/>
    <x v="75"/>
    <x v="30"/>
    <x v="733"/>
    <m/>
    <m/>
    <s v="THANH-0937769749"/>
    <n v="533334"/>
    <n v="106667"/>
    <n v="34133.360000000001"/>
    <n v="460800"/>
    <s v="Bán hàng"/>
    <d v="2025-04-25T00:00:00"/>
    <s v="PT2504/0074"/>
    <n v="0"/>
    <n v="460800"/>
    <n v="460800"/>
    <n v="0"/>
    <d v="2025-04-25T00:00:00"/>
    <m/>
    <d v="2025-04-25T00:00:00"/>
    <n v="0"/>
    <m/>
    <s v=""/>
    <x v="0"/>
    <d v="2025-04-25T00:00:00"/>
    <d v="2025-04-25T00:00:00"/>
    <m/>
    <m/>
    <x v="72"/>
    <x v="76"/>
    <x v="6"/>
  </r>
  <r>
    <x v="78"/>
    <x v="75"/>
    <x v="207"/>
    <x v="734"/>
    <m/>
    <m/>
    <s v="CHỊ THANH CAO LÃNH, THANH TOÁN CHUYỂN KHOẢN"/>
    <n v="5953300"/>
    <n v="595330"/>
    <n v="428637.60000000003"/>
    <n v="5786608"/>
    <s v="Bán hàng"/>
    <d v="2025-05-02T00:00:00"/>
    <s v="PT2505/0005"/>
    <n v="0"/>
    <n v="5786608"/>
    <n v="5786608"/>
    <n v="0"/>
    <d v="2025-05-02T00:00:00"/>
    <m/>
    <d v="2025-05-02T00:00:00"/>
    <n v="0"/>
    <m/>
    <s v=""/>
    <x v="0"/>
    <d v="2025-05-02T00:00:00"/>
    <d v="2025-05-02T00:00:00"/>
    <m/>
    <m/>
    <x v="72"/>
    <x v="76"/>
    <x v="6"/>
  </r>
  <r>
    <x v="78"/>
    <x v="75"/>
    <x v="244"/>
    <x v="735"/>
    <m/>
    <m/>
    <s v="NGỌC THẢO( A NGỌC)"/>
    <n v="8296710"/>
    <n v="0"/>
    <n v="663736.80000000005"/>
    <n v="8960447"/>
    <s v="Bán hàng"/>
    <m/>
    <m/>
    <n v="0"/>
    <n v="8960447"/>
    <n v="0"/>
    <n v="8960447"/>
    <d v="2025-05-12T00:00:00"/>
    <m/>
    <d v="2025-05-12T00:00:00"/>
    <n v="0"/>
    <m/>
    <n v="212.3578140046302"/>
    <x v="3"/>
    <d v="2025-05-12T00:00:00"/>
    <d v="1899-12-30T00:00:00"/>
    <m/>
    <m/>
    <x v="72"/>
    <x v="76"/>
    <x v="6"/>
  </r>
  <r>
    <x v="78"/>
    <x v="75"/>
    <x v="72"/>
    <x v="736"/>
    <m/>
    <m/>
    <s v="ANH HOÀNG-0938 494 565"/>
    <n v="271296"/>
    <n v="0"/>
    <n v="21703.68"/>
    <n v="293000"/>
    <s v="Bán hàng"/>
    <d v="2025-05-17T00:00:00"/>
    <s v="PT2505/0042"/>
    <n v="0"/>
    <n v="293000"/>
    <n v="293000"/>
    <n v="0"/>
    <d v="2025-05-14T00:00:00"/>
    <m/>
    <d v="2025-05-14T00:00:00"/>
    <n v="0"/>
    <m/>
    <s v=""/>
    <x v="0"/>
    <d v="2025-05-14T00:00:00"/>
    <d v="2025-05-17T00:00:00"/>
    <m/>
    <m/>
    <x v="72"/>
    <x v="76"/>
    <x v="6"/>
  </r>
  <r>
    <x v="78"/>
    <x v="75"/>
    <x v="110"/>
    <x v="737"/>
    <m/>
    <m/>
    <s v="CHỊ HỒNG-0909160958"/>
    <n v="355556"/>
    <n v="35556"/>
    <n v="25600"/>
    <n v="345600"/>
    <s v="Bán hàng"/>
    <d v="2025-05-22T00:00:00"/>
    <s v="PT2505/0045"/>
    <n v="0"/>
    <n v="345600"/>
    <n v="345600"/>
    <n v="0"/>
    <d v="2025-05-17T00:00:00"/>
    <m/>
    <d v="2025-05-17T00:00:00"/>
    <n v="0"/>
    <m/>
    <s v=""/>
    <x v="0"/>
    <d v="2025-05-17T00:00:00"/>
    <d v="2025-05-22T00:00:00"/>
    <m/>
    <m/>
    <x v="72"/>
    <x v="76"/>
    <x v="6"/>
  </r>
  <r>
    <x v="78"/>
    <x v="75"/>
    <x v="116"/>
    <x v="738"/>
    <m/>
    <m/>
    <s v="KHÁCH LẺ THANH-0937013055,THANH TOÁN CHUYỂN KHOẢN"/>
    <n v="1361110"/>
    <n v="408333"/>
    <n v="76222.16"/>
    <n v="1028999"/>
    <s v="Bán hàng"/>
    <m/>
    <m/>
    <n v="0"/>
    <n v="1028999"/>
    <n v="0"/>
    <n v="1028999"/>
    <d v="2025-05-27T00:00:00"/>
    <m/>
    <d v="2025-05-27T00:00:00"/>
    <n v="0"/>
    <m/>
    <n v="197.3578140046302"/>
    <x v="3"/>
    <d v="2025-05-27T00:00:00"/>
    <d v="1899-12-30T00:00:00"/>
    <m/>
    <m/>
    <x v="72"/>
    <x v="76"/>
    <x v="6"/>
  </r>
  <r>
    <x v="78"/>
    <x v="75"/>
    <x v="263"/>
    <x v="739"/>
    <m/>
    <m/>
    <s v="CHỊ THANH-CAO LÃNH THANH TOÁN CHUYỂN KHOẢN"/>
    <n v="4762640"/>
    <n v="476264"/>
    <n v="342910.08"/>
    <n v="4629286"/>
    <s v="Bán hàng"/>
    <d v="2025-05-29T00:00:00"/>
    <s v="PT2505/0068"/>
    <n v="0"/>
    <n v="4629286"/>
    <n v="4629286"/>
    <n v="0"/>
    <d v="2025-05-29T00:00:00"/>
    <m/>
    <d v="2025-05-29T00:00:00"/>
    <n v="0"/>
    <m/>
    <s v=""/>
    <x v="0"/>
    <d v="2025-05-29T00:00:00"/>
    <d v="2025-05-29T00:00:00"/>
    <m/>
    <m/>
    <x v="72"/>
    <x v="76"/>
    <x v="6"/>
  </r>
  <r>
    <x v="78"/>
    <x v="75"/>
    <x v="91"/>
    <x v="740"/>
    <m/>
    <m/>
    <s v="CHỊ THANH-CAO LÃNH, THANH TOÁN CHUYỂN KHOẢN"/>
    <n v="5953300"/>
    <n v="595330"/>
    <n v="428637.60000000003"/>
    <n v="5786608"/>
    <s v="Bán hàng"/>
    <d v="2025-06-10T00:00:00"/>
    <s v="PT2506/0029"/>
    <n v="0"/>
    <n v="5786608"/>
    <n v="5786608"/>
    <n v="0"/>
    <d v="2025-06-10T00:00:00"/>
    <m/>
    <d v="2025-06-10T00:00:00"/>
    <n v="0"/>
    <m/>
    <s v=""/>
    <x v="0"/>
    <d v="2025-06-10T00:00:00"/>
    <d v="2025-06-10T00:00:00"/>
    <m/>
    <m/>
    <x v="72"/>
    <x v="76"/>
    <x v="6"/>
  </r>
  <r>
    <x v="78"/>
    <x v="75"/>
    <x v="62"/>
    <x v="741"/>
    <m/>
    <m/>
    <s v="CÔ HÀNG XÓM, ĐÃ THANH TOÁN TIỀN MẶT"/>
    <n v="740740"/>
    <n v="0"/>
    <n v="59259.200000000004"/>
    <n v="799999"/>
    <s v="Bán hàng"/>
    <d v="2025-06-14T00:00:00"/>
    <s v="PT2506/0034"/>
    <n v="0"/>
    <n v="799999"/>
    <n v="799999"/>
    <n v="0"/>
    <d v="2025-06-11T00:00:00"/>
    <m/>
    <d v="2025-06-11T00:00:00"/>
    <n v="0"/>
    <m/>
    <s v=""/>
    <x v="0"/>
    <d v="2025-06-11T00:00:00"/>
    <d v="2025-06-14T00:00:00"/>
    <m/>
    <m/>
    <x v="72"/>
    <x v="76"/>
    <x v="6"/>
  </r>
  <r>
    <x v="78"/>
    <x v="75"/>
    <x v="264"/>
    <x v="742"/>
    <m/>
    <m/>
    <s v="CHỊ THANH-CAO LÃNH, THANH TOÁN CHUYỂN KHOẢN"/>
    <n v="3571980"/>
    <n v="357198"/>
    <n v="257182.56"/>
    <n v="3471965"/>
    <s v="Bán hàng"/>
    <d v="2025-06-12T00:00:00"/>
    <s v="PT2506/0032"/>
    <n v="0"/>
    <n v="3471965"/>
    <n v="3471965"/>
    <n v="0"/>
    <d v="2025-06-12T00:00:00"/>
    <m/>
    <d v="2025-06-12T00:00:00"/>
    <n v="0"/>
    <m/>
    <s v=""/>
    <x v="0"/>
    <d v="2025-06-12T00:00:00"/>
    <d v="2025-06-12T00:00:00"/>
    <m/>
    <m/>
    <x v="72"/>
    <x v="76"/>
    <x v="6"/>
  </r>
  <r>
    <x v="78"/>
    <x v="75"/>
    <x v="73"/>
    <x v="743"/>
    <m/>
    <m/>
    <s v="C.NGUYỆT, TT C.KHOẢN"/>
    <n v="1866648"/>
    <n v="373330"/>
    <n v="119465.44"/>
    <n v="1612783"/>
    <s v="Bán hàng"/>
    <d v="2025-06-16T00:00:00"/>
    <s v="PT2506/0066"/>
    <n v="0"/>
    <n v="1612783"/>
    <n v="1612783"/>
    <n v="0"/>
    <d v="2025-06-16T00:00:00"/>
    <m/>
    <d v="2025-06-16T00:00:00"/>
    <n v="0"/>
    <m/>
    <s v=""/>
    <x v="0"/>
    <d v="2025-06-16T00:00:00"/>
    <d v="2025-06-16T00:00:00"/>
    <m/>
    <m/>
    <x v="72"/>
    <x v="76"/>
    <x v="6"/>
  </r>
  <r>
    <x v="78"/>
    <x v="75"/>
    <x v="5"/>
    <x v="744"/>
    <m/>
    <m/>
    <s v="KL TT TIỀN MẶT"/>
    <n v="222222"/>
    <n v="0"/>
    <n v="17777.760000000002"/>
    <n v="240000"/>
    <s v="Bán hàng"/>
    <d v="2025-06-26T00:00:00"/>
    <s v="PT2506/0046"/>
    <n v="0"/>
    <n v="240000"/>
    <n v="240000"/>
    <n v="0"/>
    <d v="2025-06-24T00:00:00"/>
    <m/>
    <d v="2025-06-24T00:00:00"/>
    <n v="0"/>
    <m/>
    <s v=""/>
    <x v="0"/>
    <d v="2025-06-24T00:00:00"/>
    <d v="2025-06-26T00:00:00"/>
    <m/>
    <m/>
    <x v="72"/>
    <x v="76"/>
    <x v="6"/>
  </r>
  <r>
    <x v="78"/>
    <x v="75"/>
    <x v="5"/>
    <x v="745"/>
    <m/>
    <m/>
    <s v="NHÂN- NV CTY"/>
    <n v="238132"/>
    <n v="47626"/>
    <n v="15240.48"/>
    <n v="205746"/>
    <s v="Bán hàng"/>
    <d v="2025-06-26T00:00:00"/>
    <s v="PT2506/0046"/>
    <n v="0"/>
    <n v="205746"/>
    <n v="205746"/>
    <n v="0"/>
    <d v="2025-06-24T00:00:00"/>
    <m/>
    <d v="2025-06-24T00:00:00"/>
    <n v="0"/>
    <m/>
    <s v=""/>
    <x v="0"/>
    <d v="2025-06-24T00:00:00"/>
    <d v="2025-06-26T00:00:00"/>
    <m/>
    <m/>
    <x v="72"/>
    <x v="76"/>
    <x v="6"/>
  </r>
  <r>
    <x v="78"/>
    <x v="75"/>
    <x v="77"/>
    <x v="746"/>
    <m/>
    <m/>
    <s v="CHỊ TÂM LÊ- TT CK"/>
    <n v="14638870"/>
    <n v="7319435"/>
    <n v="585554.80000000005"/>
    <n v="7904990"/>
    <s v="Bán hàng"/>
    <m/>
    <m/>
    <n v="0"/>
    <n v="7904990"/>
    <n v="0"/>
    <n v="7904990"/>
    <d v="2025-06-27T00:00:00"/>
    <m/>
    <d v="2025-06-27T00:00:00"/>
    <n v="0"/>
    <m/>
    <n v="166.3578140046302"/>
    <x v="3"/>
    <d v="2025-06-27T00:00:00"/>
    <d v="1899-12-30T00:00:00"/>
    <m/>
    <m/>
    <x v="72"/>
    <x v="76"/>
    <x v="6"/>
  </r>
  <r>
    <x v="78"/>
    <x v="75"/>
    <x v="38"/>
    <x v="747"/>
    <m/>
    <m/>
    <s v="A THẠCH NV CTY, CK 20%, TT TIỀN MẶT"/>
    <n v="49500"/>
    <n v="9900"/>
    <n v="3168"/>
    <n v="42768"/>
    <s v="Bán hàng"/>
    <d v="2025-07-11T00:00:00"/>
    <s v="PT2507/0008"/>
    <n v="0"/>
    <n v="42768"/>
    <n v="42768"/>
    <n v="0"/>
    <d v="2025-06-30T00:00:00"/>
    <m/>
    <d v="2025-06-30T00:00:00"/>
    <n v="0"/>
    <m/>
    <s v=""/>
    <x v="0"/>
    <d v="2025-06-30T00:00:00"/>
    <d v="2025-07-11T00:00:00"/>
    <m/>
    <m/>
    <x v="72"/>
    <x v="76"/>
    <x v="6"/>
  </r>
  <r>
    <x v="78"/>
    <x v="75"/>
    <x v="38"/>
    <x v="748"/>
    <m/>
    <m/>
    <s v="A PHƯỚC NV CTY, CK 20%, TT TIỀN MẶT"/>
    <n v="406420"/>
    <n v="81284"/>
    <n v="26010.880000000001"/>
    <n v="351147"/>
    <s v="Bán hàng"/>
    <d v="2025-08-07T00:00:00"/>
    <s v="PT/PVH - 0003"/>
    <n v="0"/>
    <n v="351147"/>
    <n v="351147"/>
    <n v="0"/>
    <d v="2025-06-30T00:00:00"/>
    <m/>
    <d v="2025-06-30T00:00:00"/>
    <n v="0"/>
    <m/>
    <s v=""/>
    <x v="0"/>
    <d v="2025-06-30T00:00:00"/>
    <d v="2025-08-07T00:00:00"/>
    <m/>
    <m/>
    <x v="72"/>
    <x v="76"/>
    <x v="6"/>
  </r>
  <r>
    <x v="78"/>
    <x v="75"/>
    <x v="179"/>
    <x v="749"/>
    <m/>
    <m/>
    <s v="TÂM GN,CK 20%, THANH TOÁN TIỀN MẶT"/>
    <n v="146862"/>
    <n v="29372"/>
    <n v="9399.2000000000007"/>
    <n v="126889"/>
    <s v="Bán hàng"/>
    <d v="2025-08-07T00:00:00"/>
    <s v="PT/PVH - 0003"/>
    <n v="0"/>
    <n v="126889"/>
    <n v="126889"/>
    <n v="0"/>
    <d v="2025-07-02T00:00:00"/>
    <m/>
    <d v="2025-07-02T00:00:00"/>
    <n v="0"/>
    <m/>
    <s v=""/>
    <x v="0"/>
    <d v="2025-07-02T00:00:00"/>
    <d v="2025-08-07T00:00:00"/>
    <m/>
    <m/>
    <x v="72"/>
    <x v="76"/>
    <x v="6"/>
  </r>
  <r>
    <x v="78"/>
    <x v="75"/>
    <x v="198"/>
    <x v="750"/>
    <m/>
    <m/>
    <s v="ĐƠN KL C. HUYỀN, THANH TOÁN TIỀN MẶT"/>
    <n v="135185"/>
    <n v="27037"/>
    <n v="8651.84"/>
    <n v="116800"/>
    <s v="Bán hàng"/>
    <d v="2025-08-02T00:00:00"/>
    <s v="PT2508/0001"/>
    <n v="0"/>
    <n v="116800"/>
    <n v="116800"/>
    <n v="0"/>
    <d v="2025-07-30T00:00:00"/>
    <m/>
    <d v="2025-07-30T00:00:00"/>
    <n v="0"/>
    <m/>
    <s v=""/>
    <x v="0"/>
    <d v="2025-07-30T00:00:00"/>
    <d v="2025-08-02T00:00:00"/>
    <m/>
    <m/>
    <x v="72"/>
    <x v="76"/>
    <x v="6"/>
  </r>
  <r>
    <x v="78"/>
    <x v="75"/>
    <x v="6"/>
    <x v="751"/>
    <m/>
    <m/>
    <s v="C DUYÊN NV CTY, CK 20%, THANH TOÁN LIỀN"/>
    <n v="222750"/>
    <n v="44550"/>
    <n v="14256"/>
    <n v="192456"/>
    <s v="Bán hàng"/>
    <d v="2025-08-02T00:00:00"/>
    <s v="PT2508/0003"/>
    <n v="0"/>
    <n v="192456"/>
    <n v="192456"/>
    <n v="0"/>
    <d v="2025-08-02T00:00:00"/>
    <m/>
    <d v="2025-08-02T00:00:00"/>
    <n v="0"/>
    <m/>
    <s v=""/>
    <x v="0"/>
    <d v="2025-08-02T00:00:00"/>
    <d v="2025-08-02T00:00:00"/>
    <m/>
    <m/>
    <x v="72"/>
    <x v="76"/>
    <x v="6"/>
  </r>
  <r>
    <x v="78"/>
    <x v="75"/>
    <x v="119"/>
    <x v="752"/>
    <m/>
    <m/>
    <s v="DUNG CTY, CK 20%, THANH TOÁN TIỀN MẶT"/>
    <n v="74731"/>
    <n v="14946"/>
    <n v="4782.8"/>
    <n v="64568"/>
    <s v="Bán hàng"/>
    <d v="2025-08-08T00:00:00"/>
    <s v="PT/PVH - 0004"/>
    <n v="0"/>
    <n v="64568"/>
    <n v="64568"/>
    <n v="0"/>
    <d v="2025-08-05T00:00:00"/>
    <m/>
    <d v="2025-08-05T00:00:00"/>
    <n v="0"/>
    <m/>
    <s v=""/>
    <x v="0"/>
    <d v="2025-08-05T00:00:00"/>
    <d v="2025-08-08T00:00:00"/>
    <m/>
    <m/>
    <x v="72"/>
    <x v="76"/>
    <x v="6"/>
  </r>
  <r>
    <x v="78"/>
    <x v="75"/>
    <x v="58"/>
    <x v="753"/>
    <m/>
    <m/>
    <s v="CHỊ HUYỀN"/>
    <n v="135185"/>
    <n v="27037"/>
    <n v="8651.84"/>
    <n v="116800"/>
    <s v="Bán hàng"/>
    <m/>
    <m/>
    <n v="0"/>
    <n v="116800"/>
    <n v="0"/>
    <n v="116800"/>
    <d v="2025-08-06T00:00:00"/>
    <m/>
    <d v="2025-08-06T00:00:00"/>
    <n v="0"/>
    <m/>
    <n v="126.3578140046302"/>
    <x v="3"/>
    <d v="2025-08-06T00:00:00"/>
    <d v="1899-12-30T00:00:00"/>
    <m/>
    <m/>
    <x v="72"/>
    <x v="76"/>
    <x v="6"/>
  </r>
  <r>
    <x v="78"/>
    <x v="75"/>
    <x v="42"/>
    <x v="754"/>
    <m/>
    <m/>
    <s v="KL TÂM  12/8, THANH TOÁN KHI NHẬN HÀNG"/>
    <n v="1689800"/>
    <n v="253470"/>
    <n v="114906.40000000001"/>
    <n v="1551236"/>
    <s v="Bán hàng"/>
    <d v="2025-08-13T00:00:00"/>
    <s v="PT/PVH - 0008"/>
    <n v="0"/>
    <n v="1551236"/>
    <n v="1551236"/>
    <n v="0"/>
    <d v="2025-08-13T00:00:00"/>
    <m/>
    <d v="2025-08-13T00:00:00"/>
    <n v="0"/>
    <m/>
    <s v=""/>
    <x v="0"/>
    <d v="2025-08-13T00:00:00"/>
    <d v="2025-08-13T00:00:00"/>
    <m/>
    <m/>
    <x v="72"/>
    <x v="76"/>
    <x v="6"/>
  </r>
  <r>
    <x v="78"/>
    <x v="75"/>
    <x v="111"/>
    <x v="755"/>
    <m/>
    <m/>
    <s v="SAIGON SEA AIR, THANH TOÁN TIỀN MẶT"/>
    <n v="3860000"/>
    <n v="0"/>
    <n v="308800"/>
    <n v="3860000"/>
    <s v="Bán hàng"/>
    <d v="2025-08-16T00:00:00"/>
    <s v="PT/PVH - 0009"/>
    <n v="0"/>
    <n v="3860000"/>
    <n v="3860000"/>
    <n v="0"/>
    <d v="2025-08-16T00:00:00"/>
    <m/>
    <d v="2025-08-16T00:00:00"/>
    <n v="0"/>
    <m/>
    <s v=""/>
    <x v="0"/>
    <d v="2025-08-16T00:00:00"/>
    <d v="2025-08-16T00:00:00"/>
    <m/>
    <m/>
    <x v="72"/>
    <x v="76"/>
    <x v="6"/>
  </r>
  <r>
    <x v="78"/>
    <x v="75"/>
    <x v="7"/>
    <x v="756"/>
    <m/>
    <m/>
    <s v="TRÚC PHƯƠNG 20/8, ĐÃ THANH TOÁN CK"/>
    <n v="1453700"/>
    <n v="218055"/>
    <n v="98851.6"/>
    <n v="1334497"/>
    <s v="Bán hàng"/>
    <d v="2025-08-19T00:00:00"/>
    <s v="PT/PVH - 0013"/>
    <n v="0"/>
    <n v="1334497"/>
    <n v="1334497"/>
    <n v="0"/>
    <d v="2025-08-20T00:00:00"/>
    <m/>
    <d v="2025-08-20T00:00:00"/>
    <n v="0"/>
    <m/>
    <s v=""/>
    <x v="0"/>
    <d v="2025-08-20T00:00:00"/>
    <d v="2025-08-19T00:00:00"/>
    <m/>
    <m/>
    <x v="72"/>
    <x v="76"/>
    <x v="6"/>
  </r>
  <r>
    <x v="78"/>
    <x v="75"/>
    <x v="7"/>
    <x v="757"/>
    <m/>
    <m/>
    <s v="THẢO NGUYÊN 20/8, ĐÃ THANH TOÁN CK"/>
    <n v="1013880"/>
    <n v="152082"/>
    <n v="68943.839999999997"/>
    <n v="930742"/>
    <s v="Bán hàng"/>
    <d v="2025-08-19T00:00:00"/>
    <s v="PT/PVH - 0012"/>
    <n v="0"/>
    <n v="930742"/>
    <n v="930742"/>
    <n v="0"/>
    <d v="2025-08-20T00:00:00"/>
    <m/>
    <d v="2025-08-20T00:00:00"/>
    <n v="0"/>
    <m/>
    <s v=""/>
    <x v="0"/>
    <d v="2025-08-20T00:00:00"/>
    <d v="2025-08-19T00:00:00"/>
    <m/>
    <m/>
    <x v="72"/>
    <x v="76"/>
    <x v="6"/>
  </r>
  <r>
    <x v="78"/>
    <x v="75"/>
    <x v="103"/>
    <x v="758"/>
    <m/>
    <m/>
    <s v="A THẠCH CÔNG TY 21/8, QUA LỄ THU TIỀN"/>
    <n v="594000"/>
    <n v="118800"/>
    <n v="38016"/>
    <n v="513216"/>
    <s v="Bán hàng"/>
    <d v="2025-09-05T00:00:00"/>
    <s v="PT/PVH - 0020"/>
    <n v="0"/>
    <n v="513216"/>
    <n v="513216"/>
    <n v="0"/>
    <d v="2025-08-21T00:00:00"/>
    <m/>
    <d v="2025-08-21T00:00:00"/>
    <n v="0"/>
    <m/>
    <s v=""/>
    <x v="0"/>
    <d v="2025-08-21T00:00:00"/>
    <d v="2025-09-05T00:00:00"/>
    <m/>
    <m/>
    <x v="72"/>
    <x v="76"/>
    <x v="6"/>
  </r>
  <r>
    <x v="78"/>
    <x v="75"/>
    <x v="66"/>
    <x v="759"/>
    <m/>
    <m/>
    <s v="CHỊ HÂN(KHÁCH A NGỌC), THANH TOÁN SAU"/>
    <n v="3986822"/>
    <n v="0"/>
    <n v="318945.76"/>
    <n v="4305768"/>
    <s v="Bán hàng"/>
    <m/>
    <m/>
    <n v="0"/>
    <n v="4305768"/>
    <n v="0"/>
    <n v="4305768"/>
    <d v="2025-08-22T00:00:00"/>
    <m/>
    <d v="2025-08-22T00:00:00"/>
    <n v="0"/>
    <m/>
    <n v="110.3578140046302"/>
    <x v="5"/>
    <d v="2025-08-22T00:00:00"/>
    <d v="1899-12-30T00:00:00"/>
    <m/>
    <m/>
    <x v="72"/>
    <x v="76"/>
    <x v="6"/>
  </r>
  <r>
    <x v="78"/>
    <x v="75"/>
    <x v="43"/>
    <x v="760"/>
    <m/>
    <m/>
    <s v="CHỊ VY, TT TIỀN MẶT, THU THÊM 110K"/>
    <n v="780000"/>
    <n v="10000"/>
    <n v="61600"/>
    <n v="770000"/>
    <s v="Bán hàng"/>
    <d v="2025-08-30T00:00:00"/>
    <s v="PT/PVH - 0018"/>
    <n v="0"/>
    <n v="770000"/>
    <n v="770000"/>
    <n v="0"/>
    <d v="2025-08-26T00:00:00"/>
    <m/>
    <d v="2025-08-26T00:00:00"/>
    <n v="0"/>
    <m/>
    <s v=""/>
    <x v="0"/>
    <d v="2025-08-26T00:00:00"/>
    <d v="2025-08-30T00:00:00"/>
    <m/>
    <m/>
    <x v="72"/>
    <x v="76"/>
    <x v="6"/>
  </r>
  <r>
    <x v="78"/>
    <x v="75"/>
    <x v="104"/>
    <x v="761"/>
    <m/>
    <m/>
    <s v="CHỊ THANH- CAO LÃNH, THANH TOÁN CHUYỂN KHOẢN"/>
    <n v="3571980"/>
    <n v="357198"/>
    <n v="257182.56"/>
    <n v="3471965"/>
    <s v="Bán hàng"/>
    <d v="2025-08-27T00:00:00"/>
    <s v="PT/PVH - 0015"/>
    <n v="0"/>
    <n v="3471965"/>
    <n v="3471965"/>
    <n v="0"/>
    <d v="2025-08-27T00:00:00"/>
    <m/>
    <d v="2025-08-27T00:00:00"/>
    <n v="0"/>
    <m/>
    <s v=""/>
    <x v="0"/>
    <d v="2025-08-27T00:00:00"/>
    <d v="2025-08-27T00:00:00"/>
    <m/>
    <m/>
    <x v="72"/>
    <x v="76"/>
    <x v="6"/>
  </r>
  <r>
    <x v="78"/>
    <x v="75"/>
    <x v="175"/>
    <x v="762"/>
    <m/>
    <m/>
    <s v="CHỊ THANH-CAO LÃNH THANH TOÁN CHUYỂN KHOẢN"/>
    <n v="3671550"/>
    <n v="367155"/>
    <n v="264351.59999999998"/>
    <n v="3568747"/>
    <s v="Bán hàng"/>
    <d v="2025-08-28T00:00:00"/>
    <s v="PT/PVH - 0017"/>
    <n v="0"/>
    <n v="3568747"/>
    <n v="3568747"/>
    <n v="0"/>
    <d v="2025-08-28T00:00:00"/>
    <m/>
    <d v="2025-08-28T00:00:00"/>
    <n v="0"/>
    <m/>
    <s v=""/>
    <x v="0"/>
    <d v="2025-08-28T00:00:00"/>
    <d v="2025-08-28T00:00:00"/>
    <m/>
    <m/>
    <x v="72"/>
    <x v="76"/>
    <x v="6"/>
  </r>
  <r>
    <x v="78"/>
    <x v="75"/>
    <x v="175"/>
    <x v="763"/>
    <m/>
    <m/>
    <s v="A PHƯỚC CTY, CK 20%"/>
    <n v="200732"/>
    <n v="40146"/>
    <n v="12846.880000000001"/>
    <n v="173433"/>
    <s v="Bán hàng"/>
    <d v="2025-09-08T00:00:00"/>
    <s v="PT/PVH - 0021"/>
    <n v="0"/>
    <n v="173433"/>
    <n v="173433"/>
    <n v="0"/>
    <d v="2025-08-28T00:00:00"/>
    <m/>
    <d v="2025-08-28T00:00:00"/>
    <n v="0"/>
    <m/>
    <s v=""/>
    <x v="0"/>
    <d v="2025-08-28T00:00:00"/>
    <d v="2025-09-08T00:00:00"/>
    <m/>
    <m/>
    <x v="72"/>
    <x v="76"/>
    <x v="6"/>
  </r>
  <r>
    <x v="78"/>
    <x v="75"/>
    <x v="194"/>
    <x v="764"/>
    <m/>
    <m/>
    <s v="CHỊ TÂM LÊ, THANH TOÁN SAU"/>
    <n v="14638870"/>
    <n v="7319435"/>
    <n v="585554.80000000005"/>
    <n v="7904990"/>
    <s v="Bán hàng"/>
    <d v="2025-08-29T00:00:00"/>
    <s v="PT/PVH - 0016"/>
    <n v="0"/>
    <n v="7904990"/>
    <n v="7904990"/>
    <n v="0"/>
    <d v="2025-08-30T00:00:00"/>
    <m/>
    <d v="2025-08-30T00:00:00"/>
    <n v="0"/>
    <m/>
    <s v=""/>
    <x v="0"/>
    <d v="2025-08-30T00:00:00"/>
    <d v="2025-08-29T00:00:00"/>
    <m/>
    <m/>
    <x v="72"/>
    <x v="76"/>
    <x v="6"/>
  </r>
  <r>
    <x v="78"/>
    <x v="75"/>
    <x v="80"/>
    <x v="765"/>
    <m/>
    <m/>
    <s v="CHỊ HÂN(KHÁCH A NGỌC)"/>
    <n v="4214456"/>
    <n v="0"/>
    <n v="337156.48"/>
    <n v="4551612"/>
    <s v="Bán hàng"/>
    <m/>
    <m/>
    <n v="0"/>
    <n v="4551612"/>
    <n v="0"/>
    <n v="4551612"/>
    <d v="2025-09-05T00:00:00"/>
    <m/>
    <d v="2025-09-05T00:00:00"/>
    <n v="0"/>
    <m/>
    <n v="96.3578140046302"/>
    <x v="5"/>
    <d v="2025-09-05T00:00:00"/>
    <d v="1899-12-30T00:00:00"/>
    <m/>
    <m/>
    <x v="72"/>
    <x v="76"/>
    <x v="6"/>
  </r>
  <r>
    <x v="78"/>
    <x v="75"/>
    <x v="243"/>
    <x v="766"/>
    <m/>
    <m/>
    <s v="C HƯƠNG, NV CTY, CK 20%, ĐÃ THANH TOÁN CHUYỂN KHOẢN"/>
    <n v="142500"/>
    <n v="28500"/>
    <n v="9120"/>
    <n v="123120"/>
    <s v="Bán hàng"/>
    <d v="2025-09-08T00:00:00"/>
    <s v="PT/PVH - 0026"/>
    <n v="0"/>
    <n v="123120"/>
    <n v="123120"/>
    <n v="0"/>
    <d v="2025-09-08T00:00:00"/>
    <m/>
    <d v="2025-09-08T00:00:00"/>
    <n v="0"/>
    <m/>
    <s v=""/>
    <x v="0"/>
    <d v="2025-09-08T00:00:00"/>
    <d v="2025-09-08T00:00:00"/>
    <m/>
    <m/>
    <x v="72"/>
    <x v="76"/>
    <x v="6"/>
  </r>
  <r>
    <x v="78"/>
    <x v="75"/>
    <x v="222"/>
    <x v="767"/>
    <m/>
    <m/>
    <s v="nv giao nhận, ck 20%, đã thanh toán chuyển khỏa"/>
    <n v="1048839"/>
    <n v="209768"/>
    <n v="67125.680000000008"/>
    <n v="906197"/>
    <s v="Bán hàng"/>
    <m/>
    <m/>
    <n v="0"/>
    <n v="906197"/>
    <n v="0"/>
    <n v="906197"/>
    <d v="2025-09-09T00:00:00"/>
    <m/>
    <d v="2025-09-09T00:00:00"/>
    <n v="0"/>
    <m/>
    <n v="92.3578140046302"/>
    <x v="5"/>
    <d v="2025-09-09T00:00:00"/>
    <d v="1899-12-30T00:00:00"/>
    <m/>
    <m/>
    <x v="72"/>
    <x v="76"/>
    <x v="6"/>
  </r>
  <r>
    <x v="78"/>
    <x v="75"/>
    <x v="105"/>
    <x v="768"/>
    <m/>
    <m/>
    <s v="ĐƠN C THANH-0937013055, ĐÃ THANH TOÁN CHUYỂN KHOẢN"/>
    <n v="2722220"/>
    <n v="816666"/>
    <n v="152444.32"/>
    <n v="2057998"/>
    <s v="Bán hàng"/>
    <d v="2025-09-18T00:00:00"/>
    <s v="PT/PVH - 0030"/>
    <n v="0"/>
    <n v="2057998"/>
    <n v="2057998"/>
    <n v="0"/>
    <d v="2025-09-19T00:00:00"/>
    <m/>
    <d v="2025-09-19T00:00:00"/>
    <n v="0"/>
    <m/>
    <s v=""/>
    <x v="0"/>
    <d v="2025-09-19T00:00:00"/>
    <d v="2025-09-18T00:00:00"/>
    <m/>
    <m/>
    <x v="72"/>
    <x v="76"/>
    <x v="6"/>
  </r>
  <r>
    <x v="78"/>
    <x v="75"/>
    <x v="195"/>
    <x v="769"/>
    <m/>
    <m/>
    <s v="TRANG NV CTY, CK 20%"/>
    <n v="119066"/>
    <n v="23813"/>
    <n v="7620.24"/>
    <n v="102873"/>
    <s v="Bán hàng"/>
    <d v="2025-09-24T00:00:00"/>
    <s v="PT/PVH - 0033"/>
    <n v="0"/>
    <n v="102873"/>
    <n v="102873"/>
    <n v="0"/>
    <d v="2025-09-20T00:00:00"/>
    <m/>
    <d v="2025-09-20T00:00:00"/>
    <n v="0"/>
    <m/>
    <s v=""/>
    <x v="0"/>
    <d v="2025-09-20T00:00:00"/>
    <d v="2025-09-24T00:00:00"/>
    <m/>
    <m/>
    <x v="72"/>
    <x v="76"/>
    <x v="6"/>
  </r>
  <r>
    <x v="78"/>
    <x v="75"/>
    <x v="170"/>
    <x v="770"/>
    <m/>
    <m/>
    <s v="CÔ HÀNG XÓM 22/9, THANH TOÁN TIỀN MẶT"/>
    <n v="148148"/>
    <n v="0"/>
    <n v="11851.84"/>
    <n v="160000"/>
    <s v="Bán hàng"/>
    <d v="2025-09-24T00:00:00"/>
    <s v="PT/PVH - 0032"/>
    <n v="0"/>
    <n v="160000"/>
    <n v="160000"/>
    <n v="0"/>
    <d v="2025-09-22T00:00:00"/>
    <m/>
    <d v="2025-09-22T00:00:00"/>
    <n v="0"/>
    <m/>
    <s v=""/>
    <x v="0"/>
    <d v="2025-09-22T00:00:00"/>
    <d v="2025-09-24T00:00:00"/>
    <m/>
    <m/>
    <x v="72"/>
    <x v="76"/>
    <x v="6"/>
  </r>
  <r>
    <x v="78"/>
    <x v="75"/>
    <x v="170"/>
    <x v="144"/>
    <m/>
    <m/>
    <s v="A HỒ, ĐÃ THANH TOÁN CHUYỂN KHOẢN"/>
    <n v="450000"/>
    <n v="135000"/>
    <n v="25200"/>
    <n v="340200"/>
    <s v="Bán hàng"/>
    <d v="2025-09-22T00:00:00"/>
    <s v="PT/PVH - 0034"/>
    <n v="0"/>
    <n v="340200"/>
    <n v="340200"/>
    <n v="0"/>
    <d v="2025-09-22T00:00:00"/>
    <m/>
    <d v="2025-09-22T00:00:00"/>
    <n v="0"/>
    <m/>
    <s v=""/>
    <x v="0"/>
    <d v="2025-09-22T00:00:00"/>
    <d v="2025-09-22T00:00:00"/>
    <m/>
    <m/>
    <x v="72"/>
    <x v="76"/>
    <x v="6"/>
  </r>
  <r>
    <x v="78"/>
    <x v="75"/>
    <x v="121"/>
    <x v="771"/>
    <m/>
    <m/>
    <s v="CHỊ THANH CAO LÃNH, THANH TOÁN CHUYỂN KHOẢN"/>
    <n v="3571980"/>
    <n v="357198"/>
    <n v="257182.56"/>
    <n v="3471965"/>
    <s v="Bán hàng"/>
    <d v="2025-09-26T00:00:00"/>
    <s v="PT/PVH - 0036"/>
    <n v="0"/>
    <n v="3471965"/>
    <n v="3471965"/>
    <n v="0"/>
    <d v="2025-09-26T00:00:00"/>
    <m/>
    <d v="2025-09-26T00:00:00"/>
    <n v="0"/>
    <m/>
    <s v=""/>
    <x v="0"/>
    <d v="2025-09-26T00:00:00"/>
    <d v="2025-09-26T00:00:00"/>
    <m/>
    <m/>
    <x v="72"/>
    <x v="76"/>
    <x v="6"/>
  </r>
  <r>
    <x v="78"/>
    <x v="75"/>
    <x v="121"/>
    <x v="772"/>
    <m/>
    <m/>
    <s v="CÔ HÀNG XÓM 26/9, ĐÃ THANH TOÁN TIỀN MẶT"/>
    <n v="222222"/>
    <n v="0"/>
    <n v="17777.760000000002"/>
    <n v="240000"/>
    <s v="Bán hàng"/>
    <d v="2025-09-30T00:00:00"/>
    <s v="PT/PVH - 0040"/>
    <n v="0"/>
    <n v="240000"/>
    <n v="240000"/>
    <n v="0"/>
    <d v="2025-09-26T00:00:00"/>
    <m/>
    <d v="2025-09-26T00:00:00"/>
    <n v="0"/>
    <m/>
    <s v=""/>
    <x v="0"/>
    <d v="2025-09-26T00:00:00"/>
    <d v="2025-09-30T00:00:00"/>
    <m/>
    <m/>
    <x v="72"/>
    <x v="76"/>
    <x v="6"/>
  </r>
  <r>
    <x v="78"/>
    <x v="75"/>
    <x v="97"/>
    <x v="773"/>
    <m/>
    <m/>
    <s v="CHỊ HƯƠNG CTY, CK 20%, ĐÃ THANH TOÁN CHUYỂN KHOẢN"/>
    <n v="212500"/>
    <n v="42500"/>
    <n v="13600"/>
    <n v="183600"/>
    <s v="Bán hàng"/>
    <m/>
    <m/>
    <n v="0"/>
    <n v="183600"/>
    <n v="0"/>
    <n v="183600"/>
    <d v="2025-09-27T00:00:00"/>
    <m/>
    <d v="2025-09-27T00:00:00"/>
    <n v="0"/>
    <m/>
    <n v="74.3578140046302"/>
    <x v="1"/>
    <d v="2025-09-27T00:00:00"/>
    <d v="1899-12-30T00:00:00"/>
    <m/>
    <m/>
    <x v="72"/>
    <x v="76"/>
    <x v="6"/>
  </r>
  <r>
    <x v="78"/>
    <x v="75"/>
    <x v="97"/>
    <x v="774"/>
    <m/>
    <m/>
    <s v="ANH HỒ CTY, ĐÃ THANH TOÁN CHUYỂN KHOẢN"/>
    <n v="185183"/>
    <n v="55555"/>
    <n v="10370.24"/>
    <n v="139998"/>
    <s v="Bán hàng"/>
    <m/>
    <m/>
    <n v="0"/>
    <n v="139998"/>
    <n v="0"/>
    <n v="139998"/>
    <d v="2025-09-27T00:00:00"/>
    <m/>
    <d v="2025-09-27T00:00:00"/>
    <n v="0"/>
    <m/>
    <n v="74.3578140046302"/>
    <x v="1"/>
    <d v="2025-09-27T00:00:00"/>
    <d v="1899-12-30T00:00:00"/>
    <m/>
    <m/>
    <x v="72"/>
    <x v="76"/>
    <x v="6"/>
  </r>
  <r>
    <x v="78"/>
    <x v="75"/>
    <x v="8"/>
    <x v="775"/>
    <m/>
    <m/>
    <s v="A HÙNG CTY, CK 20%"/>
    <n v="179209"/>
    <n v="35842"/>
    <n v="11469.36"/>
    <n v="154836"/>
    <s v="Bán hàng"/>
    <d v="2025-10-08T00:00:00"/>
    <s v="BC2210/0032"/>
    <n v="0"/>
    <n v="154836"/>
    <n v="154836"/>
    <n v="0"/>
    <d v="2025-10-01T00:00:00"/>
    <m/>
    <d v="2025-10-01T00:00:00"/>
    <n v="0"/>
    <m/>
    <s v=""/>
    <x v="0"/>
    <d v="2025-10-01T00:00:00"/>
    <d v="2025-10-08T00:00:00"/>
    <m/>
    <m/>
    <x v="72"/>
    <x v="76"/>
    <x v="6"/>
  </r>
  <r>
    <x v="78"/>
    <x v="75"/>
    <x v="112"/>
    <x v="776"/>
    <m/>
    <m/>
    <s v="A HÙNG CTYCK 20%3/10"/>
    <n v="238132"/>
    <n v="47626"/>
    <n v="15240.48"/>
    <n v="205746"/>
    <s v="Bán hàng"/>
    <d v="2025-10-08T00:00:00"/>
    <s v="BC2210/0032"/>
    <n v="0"/>
    <n v="205746"/>
    <n v="205746"/>
    <n v="0"/>
    <d v="2025-10-03T00:00:00"/>
    <m/>
    <d v="2025-10-03T00:00:00"/>
    <n v="0"/>
    <m/>
    <s v=""/>
    <x v="0"/>
    <d v="2025-10-03T00:00:00"/>
    <d v="2025-10-08T00:00:00"/>
    <m/>
    <m/>
    <x v="72"/>
    <x v="76"/>
    <x v="6"/>
  </r>
  <r>
    <x v="78"/>
    <x v="75"/>
    <x v="265"/>
    <x v="777"/>
    <m/>
    <m/>
    <s v="A HÙNG CTY 6/10, CK 20%"/>
    <n v="358419"/>
    <n v="71684"/>
    <n v="22938.799999999999"/>
    <n v="309674"/>
    <s v="Bán hàng"/>
    <d v="2025-10-08T00:00:00"/>
    <s v="BC2210/0032"/>
    <n v="0"/>
    <n v="309674"/>
    <n v="309674"/>
    <n v="0"/>
    <d v="2025-10-07T00:00:00"/>
    <m/>
    <d v="2025-10-07T00:00:00"/>
    <n v="0"/>
    <m/>
    <s v=""/>
    <x v="0"/>
    <d v="2025-10-07T00:00:00"/>
    <d v="2025-10-08T00:00:00"/>
    <m/>
    <m/>
    <x v="72"/>
    <x v="76"/>
    <x v="6"/>
  </r>
  <r>
    <x v="78"/>
    <x v="75"/>
    <x v="9"/>
    <x v="778"/>
    <m/>
    <m/>
    <s v="CHỊ THANH CAO LÃNH, THANH TOÁN CHUYỂN KHOẢN"/>
    <n v="3571980"/>
    <n v="357198"/>
    <n v="257182.56"/>
    <n v="3471965"/>
    <s v="Bán hàng"/>
    <d v="2025-10-08T00:00:00"/>
    <s v="BC2210/0031"/>
    <n v="0"/>
    <n v="3471965"/>
    <n v="3471965"/>
    <n v="0"/>
    <d v="2025-10-08T00:00:00"/>
    <m/>
    <d v="2025-10-08T00:00:00"/>
    <n v="0"/>
    <m/>
    <s v=""/>
    <x v="0"/>
    <d v="2025-10-08T00:00:00"/>
    <d v="2025-10-08T00:00:00"/>
    <m/>
    <m/>
    <x v="72"/>
    <x v="76"/>
    <x v="6"/>
  </r>
  <r>
    <x v="78"/>
    <x v="75"/>
    <x v="9"/>
    <x v="779"/>
    <m/>
    <m/>
    <s v="A HÙNG CTY 8/10"/>
    <n v="2381320"/>
    <n v="476264"/>
    <n v="152404.48000000001"/>
    <n v="2057460"/>
    <s v="Bán hàng"/>
    <d v="2025-10-08T00:00:00"/>
    <s v="BC2210/0032"/>
    <n v="0"/>
    <n v="2057460"/>
    <n v="2057460"/>
    <n v="0"/>
    <d v="2025-10-08T00:00:00"/>
    <m/>
    <d v="2025-10-08T00:00:00"/>
    <n v="0"/>
    <m/>
    <s v=""/>
    <x v="0"/>
    <d v="2025-10-08T00:00:00"/>
    <d v="2025-10-08T00:00:00"/>
    <m/>
    <m/>
    <x v="72"/>
    <x v="76"/>
    <x v="6"/>
  </r>
  <r>
    <x v="78"/>
    <x v="75"/>
    <x v="9"/>
    <x v="780"/>
    <m/>
    <m/>
    <s v="A HÙNG CTY 7/10"/>
    <n v="119066"/>
    <n v="23813"/>
    <n v="7620.24"/>
    <n v="102873"/>
    <s v="Bán hàng"/>
    <d v="2025-10-08T00:00:00"/>
    <s v="BC2210/0032"/>
    <n v="0"/>
    <n v="102873"/>
    <n v="102873"/>
    <n v="0"/>
    <d v="2025-10-08T00:00:00"/>
    <m/>
    <d v="2025-10-08T00:00:00"/>
    <n v="0"/>
    <m/>
    <s v=""/>
    <x v="0"/>
    <d v="2025-10-08T00:00:00"/>
    <d v="2025-10-08T00:00:00"/>
    <m/>
    <m/>
    <x v="72"/>
    <x v="76"/>
    <x v="6"/>
  </r>
  <r>
    <x v="78"/>
    <x v="75"/>
    <x v="254"/>
    <x v="781"/>
    <m/>
    <m/>
    <s v="c Thanh- Hồ Văn Huê"/>
    <n v="1361110"/>
    <n v="408333"/>
    <n v="76222.16"/>
    <n v="1028999"/>
    <s v="Bán hàng"/>
    <m/>
    <m/>
    <n v="0"/>
    <n v="1028999"/>
    <n v="0"/>
    <n v="1028999"/>
    <d v="2025-10-10T00:00:00"/>
    <m/>
    <d v="2025-10-10T00:00:00"/>
    <n v="0"/>
    <m/>
    <n v="61.3578140046302"/>
    <x v="1"/>
    <d v="2025-10-10T00:00:00"/>
    <d v="1899-12-30T00:00:00"/>
    <m/>
    <m/>
    <x v="72"/>
    <x v="76"/>
    <x v="6"/>
  </r>
  <r>
    <x v="78"/>
    <x v="75"/>
    <x v="181"/>
    <x v="782"/>
    <m/>
    <m/>
    <s v="CÔ HÀNG XÓM11/10, THANH TOÁN TIỀN MẶT"/>
    <n v="148148"/>
    <n v="0"/>
    <n v="11851.84"/>
    <n v="160000"/>
    <s v="Bán hàng"/>
    <d v="2025-10-14T00:00:00"/>
    <s v="PT/PVH - 0044"/>
    <n v="0"/>
    <n v="160000"/>
    <n v="160000"/>
    <n v="0"/>
    <d v="2025-10-14T00:00:00"/>
    <m/>
    <d v="2025-10-14T00:00:00"/>
    <n v="0"/>
    <m/>
    <s v=""/>
    <x v="0"/>
    <d v="2025-10-14T00:00:00"/>
    <d v="2025-10-14T00:00:00"/>
    <m/>
    <m/>
    <x v="72"/>
    <x v="76"/>
    <x v="6"/>
  </r>
  <r>
    <x v="78"/>
    <x v="75"/>
    <x v="246"/>
    <x v="783"/>
    <m/>
    <m/>
    <s v="ST K- foodmart, Thanh toán khi nhận hàng"/>
    <n v="1818296"/>
    <n v="90915"/>
    <n v="138190.48000000001"/>
    <n v="1865571"/>
    <s v="Bán hàng"/>
    <m/>
    <m/>
    <n v="0"/>
    <n v="1865571"/>
    <n v="0"/>
    <n v="1865571"/>
    <d v="2025-10-15T00:00:00"/>
    <m/>
    <d v="2025-10-15T00:00:00"/>
    <n v="0"/>
    <m/>
    <n v="56.3578140046302"/>
    <x v="2"/>
    <d v="2025-10-15T00:00:00"/>
    <d v="1899-12-30T00:00:00"/>
    <m/>
    <m/>
    <x v="72"/>
    <x v="76"/>
    <x v="6"/>
  </r>
  <r>
    <x v="78"/>
    <x v="75"/>
    <x v="246"/>
    <x v="784"/>
    <m/>
    <m/>
    <s v="A HÙNG CTY 13/10, THANH TOÁN SAU"/>
    <n v="73431"/>
    <n v="14686"/>
    <n v="4699.6000000000004"/>
    <n v="63445"/>
    <s v="Bán hàng"/>
    <d v="2025-10-24T00:00:00"/>
    <s v="BC2210/0037"/>
    <n v="0"/>
    <n v="63445"/>
    <n v="63445"/>
    <n v="0"/>
    <d v="2025-10-15T00:00:00"/>
    <m/>
    <d v="2025-10-15T00:00:00"/>
    <n v="0"/>
    <m/>
    <s v=""/>
    <x v="0"/>
    <d v="2025-10-15T00:00:00"/>
    <d v="2025-10-24T00:00:00"/>
    <m/>
    <m/>
    <x v="72"/>
    <x v="76"/>
    <x v="6"/>
  </r>
  <r>
    <x v="78"/>
    <x v="75"/>
    <x v="246"/>
    <x v="785"/>
    <m/>
    <m/>
    <s v="TRÂM CTY, CK 20%, THANH TOÁN CHUYỂN KHOẢN"/>
    <n v="119066"/>
    <n v="23813"/>
    <n v="7620.24"/>
    <n v="102873"/>
    <s v="Bán hàng"/>
    <d v="2025-10-15T00:00:00"/>
    <s v="BC2210/0033"/>
    <n v="0"/>
    <n v="102873"/>
    <n v="102873"/>
    <n v="0"/>
    <d v="2025-10-15T00:00:00"/>
    <m/>
    <d v="2025-10-15T00:00:00"/>
    <n v="0"/>
    <m/>
    <s v=""/>
    <x v="0"/>
    <d v="2025-10-15T00:00:00"/>
    <d v="2025-10-15T00:00:00"/>
    <m/>
    <m/>
    <x v="72"/>
    <x v="76"/>
    <x v="6"/>
  </r>
  <r>
    <x v="78"/>
    <x v="75"/>
    <x v="113"/>
    <x v="786"/>
    <m/>
    <m/>
    <s v="Cô hàng xóm 18/10, thanh toán tiền mặt"/>
    <n v="148148"/>
    <n v="0"/>
    <n v="11851.84"/>
    <n v="160000"/>
    <s v="Bán hàng"/>
    <d v="2025-10-22T00:00:00"/>
    <s v="PT/PVH - 0047"/>
    <n v="0"/>
    <n v="160000"/>
    <n v="160000"/>
    <n v="0"/>
    <d v="2025-10-18T00:00:00"/>
    <m/>
    <d v="2025-10-18T00:00:00"/>
    <n v="0"/>
    <m/>
    <s v=""/>
    <x v="0"/>
    <d v="2025-10-18T00:00:00"/>
    <d v="2025-10-22T00:00:00"/>
    <m/>
    <m/>
    <x v="72"/>
    <x v="76"/>
    <x v="6"/>
  </r>
  <r>
    <x v="78"/>
    <x v="75"/>
    <x v="189"/>
    <x v="787"/>
    <m/>
    <m/>
    <s v="KH HUY QUẬY, THANH TOÁN CHUYỂN KHOẢN"/>
    <n v="1505490"/>
    <n v="75275"/>
    <n v="114417.2"/>
    <n v="1544632"/>
    <s v="Bán hàng"/>
    <d v="2025-10-20T00:00:00"/>
    <s v="BC2210/0036"/>
    <n v="0"/>
    <n v="1544632"/>
    <n v="1544632"/>
    <n v="0"/>
    <d v="2025-10-20T00:00:00"/>
    <m/>
    <d v="2025-10-20T00:00:00"/>
    <n v="0"/>
    <m/>
    <s v=""/>
    <x v="0"/>
    <d v="2025-10-20T00:00:00"/>
    <d v="2025-10-20T00:00:00"/>
    <m/>
    <m/>
    <x v="72"/>
    <x v="76"/>
    <x v="6"/>
  </r>
  <r>
    <x v="78"/>
    <x v="75"/>
    <x v="189"/>
    <x v="788"/>
    <m/>
    <m/>
    <s v="KH HÒA ĐINH, THANH TOÁN CHUYỂN KHOẢN"/>
    <n v="1505490"/>
    <n v="75275"/>
    <n v="114417.2"/>
    <n v="1544632"/>
    <s v="Bán hàng"/>
    <d v="2025-10-20T00:00:00"/>
    <s v="BC2210/0035"/>
    <n v="0"/>
    <n v="1544632"/>
    <n v="1544632"/>
    <n v="0"/>
    <d v="2025-10-20T00:00:00"/>
    <m/>
    <d v="2025-10-20T00:00:00"/>
    <n v="0"/>
    <m/>
    <s v=""/>
    <x v="0"/>
    <d v="2025-10-20T00:00:00"/>
    <d v="2025-10-20T00:00:00"/>
    <m/>
    <m/>
    <x v="72"/>
    <x v="76"/>
    <x v="6"/>
  </r>
  <r>
    <x v="78"/>
    <x v="75"/>
    <x v="227"/>
    <x v="789"/>
    <m/>
    <m/>
    <s v="ST K-Foodmart 20/10, THANH TOÁN KHI NHẬN HÀNG"/>
    <n v="1657579"/>
    <n v="82879"/>
    <n v="125976"/>
    <n v="1700676"/>
    <s v="Bán hàng"/>
    <m/>
    <m/>
    <n v="0"/>
    <n v="1700676"/>
    <n v="0"/>
    <n v="1700676"/>
    <d v="2025-10-21T00:00:00"/>
    <m/>
    <d v="2025-10-21T00:00:00"/>
    <n v="0"/>
    <m/>
    <n v="50.3578140046302"/>
    <x v="2"/>
    <d v="2025-10-21T00:00:00"/>
    <d v="1899-12-30T00:00:00"/>
    <m/>
    <m/>
    <x v="72"/>
    <x v="76"/>
    <x v="6"/>
  </r>
  <r>
    <x v="78"/>
    <x v="75"/>
    <x v="227"/>
    <x v="790"/>
    <m/>
    <m/>
    <s v="A HÙNG CTY 21/10"/>
    <n v="119066"/>
    <n v="23813"/>
    <n v="7620.24"/>
    <n v="102873"/>
    <s v="Bán hàng"/>
    <d v="2025-10-24T00:00:00"/>
    <s v="BC2210/0037"/>
    <n v="0"/>
    <n v="102873"/>
    <n v="102873"/>
    <n v="0"/>
    <d v="2025-10-21T00:00:00"/>
    <m/>
    <d v="2025-10-21T00:00:00"/>
    <n v="0"/>
    <m/>
    <s v=""/>
    <x v="0"/>
    <d v="2025-10-21T00:00:00"/>
    <d v="2025-10-24T00:00:00"/>
    <m/>
    <m/>
    <x v="72"/>
    <x v="76"/>
    <x v="6"/>
  </r>
  <r>
    <x v="78"/>
    <x v="75"/>
    <x v="10"/>
    <x v="791"/>
    <m/>
    <m/>
    <s v="K-FOODMART 27/10, THANH TOÁN KHI NHẬN HÀNG"/>
    <n v="3492150"/>
    <n v="112654"/>
    <n v="270359.67999999999"/>
    <n v="3649856"/>
    <s v="Bán hàng"/>
    <d v="2025-10-29T00:00:00"/>
    <s v="PT/PVH - 0048"/>
    <n v="0"/>
    <n v="3649856"/>
    <n v="3649856"/>
    <n v="0"/>
    <d v="2025-10-27T00:00:00"/>
    <m/>
    <d v="2025-10-27T00:00:00"/>
    <n v="0"/>
    <m/>
    <s v=""/>
    <x v="0"/>
    <d v="2025-10-27T00:00:00"/>
    <d v="2025-10-29T00:00:00"/>
    <m/>
    <m/>
    <x v="72"/>
    <x v="76"/>
    <x v="6"/>
  </r>
  <r>
    <x v="78"/>
    <x v="75"/>
    <x v="10"/>
    <x v="792"/>
    <m/>
    <m/>
    <s v="HUY QUẬY 27/10, THANH TOÁN CHUYỂN KHOẢN"/>
    <n v="1505490"/>
    <n v="75275"/>
    <n v="114417.2"/>
    <n v="1544632"/>
    <s v="Bán hàng"/>
    <d v="2025-10-30T00:00:00"/>
    <s v="BC2210/0038"/>
    <n v="0"/>
    <n v="1544632"/>
    <n v="1544632"/>
    <n v="0"/>
    <d v="2025-10-27T00:00:00"/>
    <m/>
    <d v="2025-10-27T00:00:00"/>
    <n v="0"/>
    <m/>
    <s v=""/>
    <x v="0"/>
    <d v="2025-10-27T00:00:00"/>
    <d v="2025-10-30T00:00:00"/>
    <m/>
    <m/>
    <x v="72"/>
    <x v="76"/>
    <x v="6"/>
  </r>
  <r>
    <x v="78"/>
    <x v="75"/>
    <x v="214"/>
    <x v="793"/>
    <m/>
    <m/>
    <s v="A HÙNG CTY 28/10"/>
    <n v="73431"/>
    <n v="14686"/>
    <n v="4699.6000000000004"/>
    <n v="63445"/>
    <s v="Bán hàng"/>
    <m/>
    <m/>
    <n v="0"/>
    <n v="63445"/>
    <n v="0"/>
    <n v="63445"/>
    <d v="2025-10-28T00:00:00"/>
    <m/>
    <d v="2025-10-28T00:00:00"/>
    <n v="0"/>
    <m/>
    <n v="43.3578140046302"/>
    <x v="2"/>
    <d v="2025-10-28T00:00:00"/>
    <d v="1899-12-30T00:00:00"/>
    <m/>
    <m/>
    <x v="72"/>
    <x v="76"/>
    <x v="6"/>
  </r>
  <r>
    <x v="78"/>
    <x v="75"/>
    <x v="68"/>
    <x v="794"/>
    <m/>
    <m/>
    <s v="CHỊ VŨ HÀ 29/10, THANH TOÁN KHI NHẬN HÀNG"/>
    <n v="355552"/>
    <n v="0"/>
    <n v="28444.16"/>
    <n v="383996"/>
    <s v="Bán hàng"/>
    <d v="2025-10-31T00:00:00"/>
    <s v="PT/PVH - 0049"/>
    <n v="0"/>
    <n v="383996"/>
    <n v="383996"/>
    <n v="0"/>
    <d v="2025-10-29T00:00:00"/>
    <m/>
    <d v="2025-10-29T00:00:00"/>
    <n v="0"/>
    <m/>
    <s v=""/>
    <x v="0"/>
    <d v="2025-10-29T00:00:00"/>
    <d v="2025-10-31T00:00:00"/>
    <m/>
    <m/>
    <x v="72"/>
    <x v="76"/>
    <x v="6"/>
  </r>
  <r>
    <x v="78"/>
    <x v="75"/>
    <x v="107"/>
    <x v="795"/>
    <m/>
    <m/>
    <s v="A PHƯỚC NV CTY,CK 20%"/>
    <n v="50400"/>
    <n v="10080"/>
    <n v="3225.6"/>
    <n v="43546"/>
    <s v="Bán hàng"/>
    <d v="2025-11-04T00:00:00"/>
    <s v="PT/PVH - 0055"/>
    <n v="0"/>
    <n v="43546"/>
    <n v="43546"/>
    <n v="0"/>
    <d v="2025-10-31T00:00:00"/>
    <m/>
    <d v="2025-10-31T00:00:00"/>
    <n v="0"/>
    <m/>
    <s v=""/>
    <x v="0"/>
    <d v="2025-10-31T00:00:00"/>
    <d v="2025-11-04T00:00:00"/>
    <m/>
    <m/>
    <x v="72"/>
    <x v="76"/>
    <x v="6"/>
  </r>
  <r>
    <x v="78"/>
    <x v="75"/>
    <x v="107"/>
    <x v="796"/>
    <m/>
    <m/>
    <s v="TRANG NV CTY, CK 20%"/>
    <n v="50400"/>
    <n v="2520"/>
    <n v="3830.4"/>
    <n v="51710"/>
    <s v="Bán hàng"/>
    <d v="2025-11-04T00:00:00"/>
    <s v="PT/PVH - 0055"/>
    <n v="0"/>
    <n v="51710"/>
    <n v="51710"/>
    <n v="0"/>
    <d v="2025-10-31T00:00:00"/>
    <m/>
    <d v="2025-10-31T00:00:00"/>
    <n v="0"/>
    <m/>
    <s v=""/>
    <x v="0"/>
    <d v="2025-10-31T00:00:00"/>
    <d v="2025-11-04T00:00:00"/>
    <m/>
    <m/>
    <x v="72"/>
    <x v="76"/>
    <x v="6"/>
  </r>
  <r>
    <x v="78"/>
    <x v="75"/>
    <x v="107"/>
    <x v="797"/>
    <m/>
    <m/>
    <s v="PHONG NV CTY, CK 20%"/>
    <n v="1560900"/>
    <n v="78045"/>
    <n v="118628.40000000001"/>
    <n v="1601483"/>
    <s v="Bán hàng"/>
    <d v="2025-10-06T00:00:00"/>
    <s v="BC2511/0002"/>
    <n v="0"/>
    <n v="1601483"/>
    <n v="1601483"/>
    <n v="0"/>
    <d v="2025-10-31T00:00:00"/>
    <m/>
    <d v="2025-10-31T00:00:00"/>
    <n v="0"/>
    <m/>
    <s v=""/>
    <x v="0"/>
    <d v="2025-10-31T00:00:00"/>
    <d v="2025-10-06T00:00:00"/>
    <m/>
    <m/>
    <x v="72"/>
    <x v="76"/>
    <x v="6"/>
  </r>
  <r>
    <x v="78"/>
    <x v="75"/>
    <x v="146"/>
    <x v="798"/>
    <m/>
    <m/>
    <s v="CHỊ TÙNG, NV CTY CK 20%"/>
    <n v="37500"/>
    <n v="7500"/>
    <n v="2400"/>
    <n v="32400"/>
    <s v="Bán hàng"/>
    <m/>
    <m/>
    <n v="0"/>
    <n v="32400"/>
    <n v="0"/>
    <n v="32400"/>
    <d v="2025-11-01T00:00:00"/>
    <m/>
    <d v="2025-11-01T00:00:00"/>
    <n v="0"/>
    <m/>
    <n v="39.3578140046302"/>
    <x v="2"/>
    <d v="2025-11-01T00:00:00"/>
    <d v="1899-12-30T00:00:00"/>
    <m/>
    <m/>
    <x v="72"/>
    <x v="76"/>
    <x v="6"/>
  </r>
  <r>
    <x v="78"/>
    <x v="75"/>
    <x v="223"/>
    <x v="799"/>
    <m/>
    <m/>
    <s v="ĐƠN K-FOODMART 3/11, THANH TOÁN KHI NHẬN HÀNG"/>
    <n v="1366029"/>
    <n v="68301"/>
    <n v="103818.24000000001"/>
    <n v="1401546.24"/>
    <s v="Bán hàng"/>
    <m/>
    <m/>
    <n v="0"/>
    <n v="1401546.24"/>
    <n v="0"/>
    <n v="1401546.24"/>
    <d v="2025-11-03T00:00:00"/>
    <m/>
    <d v="2025-11-03T00:00:00"/>
    <n v="0"/>
    <m/>
    <n v="37.3578140046302"/>
    <x v="2"/>
    <d v="2025-11-03T00:00:00"/>
    <d v="1899-12-30T00:00:00"/>
    <m/>
    <m/>
    <x v="72"/>
    <x v="76"/>
    <x v="6"/>
  </r>
  <r>
    <x v="78"/>
    <x v="75"/>
    <x v="223"/>
    <x v="800"/>
    <m/>
    <m/>
    <s v="A HÙNG CTY 3/11"/>
    <n v="179209"/>
    <n v="35842"/>
    <n v="11469.36"/>
    <n v="154836.35999999999"/>
    <s v="Bán hàng"/>
    <m/>
    <m/>
    <n v="0"/>
    <n v="154836.35999999999"/>
    <n v="0"/>
    <n v="154836.35999999999"/>
    <d v="2025-11-03T00:00:00"/>
    <m/>
    <d v="2025-11-03T00:00:00"/>
    <n v="0"/>
    <m/>
    <n v="37.3578140046302"/>
    <x v="2"/>
    <d v="2025-11-03T00:00:00"/>
    <d v="1899-12-30T00:00:00"/>
    <m/>
    <m/>
    <x v="72"/>
    <x v="76"/>
    <x v="6"/>
  </r>
  <r>
    <x v="78"/>
    <x v="75"/>
    <x v="172"/>
    <x v="801"/>
    <m/>
    <m/>
    <s v="ĐƠN HUY QUẬY 4/11, THANH TOÁN SAU"/>
    <n v="1505490"/>
    <n v="75275"/>
    <n v="114417.2"/>
    <n v="1544632.2"/>
    <s v="Bán hàng"/>
    <m/>
    <m/>
    <n v="0"/>
    <n v="1544632.2"/>
    <n v="0"/>
    <n v="1544632.2"/>
    <d v="2025-11-04T00:00:00"/>
    <m/>
    <d v="2025-11-04T00:00:00"/>
    <n v="0"/>
    <m/>
    <n v="36.3578140046302"/>
    <x v="2"/>
    <d v="2025-11-04T00:00:00"/>
    <d v="1899-12-30T00:00:00"/>
    <m/>
    <m/>
    <x v="72"/>
    <x v="76"/>
    <x v="6"/>
  </r>
  <r>
    <x v="78"/>
    <x v="75"/>
    <x v="266"/>
    <x v="802"/>
    <m/>
    <m/>
    <s v="A HÙNG CTY, CK 20%"/>
    <n v="119066"/>
    <n v="23813"/>
    <n v="7620.24"/>
    <n v="102873.24"/>
    <s v="Bán hàng"/>
    <m/>
    <m/>
    <n v="0"/>
    <n v="102873.24"/>
    <n v="0"/>
    <n v="102873.24"/>
    <d v="2025-11-08T00:00:00"/>
    <m/>
    <d v="2025-11-08T00:00:00"/>
    <n v="0"/>
    <m/>
    <n v="32.3578140046302"/>
    <x v="2"/>
    <d v="2025-11-08T00:00:00"/>
    <d v="1899-12-30T00:00:00"/>
    <m/>
    <m/>
    <x v="72"/>
    <x v="76"/>
    <x v="6"/>
  </r>
  <r>
    <x v="79"/>
    <x v="59"/>
    <x v="14"/>
    <x v="14"/>
    <m/>
    <m/>
    <s v="OPN"/>
    <m/>
    <m/>
    <n v="0"/>
    <n v="1525344"/>
    <s v="Tồn đầu kỳ"/>
    <d v="2025-03-20T00:00:00"/>
    <s v="BC2503/0038"/>
    <n v="1525344"/>
    <n v="0"/>
    <n v="1525344"/>
    <n v="0"/>
    <d v="1899-12-30T00:00:00"/>
    <m/>
    <d v="1899-12-30T00:00:00"/>
    <n v="0"/>
    <m/>
    <s v=""/>
    <x v="0"/>
    <d v="1899-12-30T00:00:00"/>
    <d v="2025-03-20T00:00:00"/>
    <m/>
    <m/>
    <x v="73"/>
    <x v="77"/>
    <x v="1"/>
  </r>
  <r>
    <x v="79"/>
    <x v="59"/>
    <x v="184"/>
    <x v="803"/>
    <d v="2025-01-02T00:00:00"/>
    <s v="00000103"/>
    <s v="EASYMART 136 Hồ Tùng Mậu, Bắc Từ Liêm, HN"/>
    <n v="2306388"/>
    <n v="0"/>
    <n v="184511.04"/>
    <n v="2490899"/>
    <s v="Bán hàng"/>
    <d v="2025-03-20T00:00:00"/>
    <s v="BC2503/0038"/>
    <n v="0"/>
    <n v="2490899"/>
    <n v="2490899"/>
    <n v="0"/>
    <d v="2025-01-02T00:00:00"/>
    <m/>
    <d v="2025-01-02T00:00:00"/>
    <n v="0"/>
    <m/>
    <s v=""/>
    <x v="0"/>
    <d v="2025-01-02T00:00:00"/>
    <d v="2025-03-20T00:00:00"/>
    <m/>
    <m/>
    <x v="73"/>
    <x v="77"/>
    <x v="1"/>
  </r>
  <r>
    <x v="79"/>
    <x v="59"/>
    <x v="184"/>
    <x v="804"/>
    <d v="2025-01-02T00:00:00"/>
    <s v="00000104"/>
    <s v="Easymart Mipec Rubik 360"/>
    <n v="693203"/>
    <n v="0"/>
    <n v="55456.24"/>
    <n v="748659"/>
    <s v="Bán hàng"/>
    <d v="2025-03-20T00:00:00"/>
    <s v="BC2503/0038"/>
    <n v="0"/>
    <n v="748659"/>
    <n v="748659"/>
    <n v="0"/>
    <d v="2025-01-02T00:00:00"/>
    <m/>
    <d v="2025-01-02T00:00:00"/>
    <n v="0"/>
    <m/>
    <s v=""/>
    <x v="0"/>
    <d v="2025-01-02T00:00:00"/>
    <d v="2025-03-20T00:00:00"/>
    <m/>
    <m/>
    <x v="73"/>
    <x v="77"/>
    <x v="1"/>
  </r>
  <r>
    <x v="79"/>
    <x v="59"/>
    <x v="15"/>
    <x v="805"/>
    <m/>
    <m/>
    <s v="Hàng Trả - Easymart Mipec Rubik 360 - easymartE05"/>
    <m/>
    <n v="0"/>
    <n v="0"/>
    <n v="1043248"/>
    <s v="Hàng trả"/>
    <d v="2025-03-20T00:00:00"/>
    <s v="BC2503/0038"/>
    <n v="0"/>
    <n v="-1043248"/>
    <n v="-1043248"/>
    <n v="0"/>
    <d v="2025-01-03T00:00:00"/>
    <m/>
    <d v="2025-01-03T00:00:00"/>
    <n v="0"/>
    <m/>
    <s v=""/>
    <x v="0"/>
    <d v="2025-01-03T00:00:00"/>
    <d v="2025-03-20T00:00:00"/>
    <m/>
    <m/>
    <x v="73"/>
    <x v="77"/>
    <x v="1"/>
  </r>
  <r>
    <x v="79"/>
    <x v="59"/>
    <x v="132"/>
    <x v="806"/>
    <d v="2025-01-08T00:00:00"/>
    <s v="00001892"/>
    <s v="Easymart Mipec Rubik 360"/>
    <n v="1505690"/>
    <n v="0"/>
    <n v="120455.2"/>
    <n v="1626145"/>
    <s v="Bán hàng"/>
    <d v="2025-03-20T00:00:00"/>
    <s v="BC2503/0038"/>
    <n v="0"/>
    <n v="1626145"/>
    <n v="1626145"/>
    <n v="0"/>
    <d v="2025-01-08T00:00:00"/>
    <m/>
    <d v="2025-01-08T00:00:00"/>
    <n v="0"/>
    <m/>
    <s v=""/>
    <x v="0"/>
    <d v="2025-01-08T00:00:00"/>
    <d v="2025-03-20T00:00:00"/>
    <m/>
    <m/>
    <x v="73"/>
    <x v="77"/>
    <x v="1"/>
  </r>
  <r>
    <x v="79"/>
    <x v="59"/>
    <x v="132"/>
    <x v="807"/>
    <d v="2025-01-08T00:00:00"/>
    <s v="00001893"/>
    <s v="EASYMART 136 Hồ Tùng Mậu, Bắc Từ Liêm, HN"/>
    <n v="971800"/>
    <n v="0"/>
    <n v="77744"/>
    <n v="1049544"/>
    <s v="Bán hàng"/>
    <d v="2025-03-20T00:00:00"/>
    <s v="BC2503/0038"/>
    <n v="0"/>
    <n v="1049544"/>
    <n v="1049544"/>
    <n v="0"/>
    <d v="2025-01-08T00:00:00"/>
    <m/>
    <d v="2025-01-08T00:00:00"/>
    <n v="0"/>
    <m/>
    <s v=""/>
    <x v="0"/>
    <d v="2025-01-08T00:00:00"/>
    <d v="2025-03-20T00:00:00"/>
    <m/>
    <m/>
    <x v="73"/>
    <x v="77"/>
    <x v="1"/>
  </r>
  <r>
    <x v="79"/>
    <x v="59"/>
    <x v="231"/>
    <x v="808"/>
    <d v="2025-01-17T00:00:00"/>
    <s v="00004739"/>
    <s v="EASYMART The Terra An Hưng, Hà Đông, HN"/>
    <n v="507735"/>
    <n v="0"/>
    <n v="40618.800000000003"/>
    <n v="548354"/>
    <s v="Bán hàng"/>
    <d v="2025-03-20T00:00:00"/>
    <s v="BC2503/0038"/>
    <n v="0"/>
    <n v="548354"/>
    <n v="548354"/>
    <n v="0"/>
    <d v="2025-01-17T00:00:00"/>
    <m/>
    <d v="2025-01-17T00:00:00"/>
    <n v="0"/>
    <m/>
    <s v=""/>
    <x v="0"/>
    <d v="2025-01-17T00:00:00"/>
    <d v="2025-03-20T00:00:00"/>
    <m/>
    <m/>
    <x v="73"/>
    <x v="77"/>
    <x v="1"/>
  </r>
  <r>
    <x v="79"/>
    <x v="59"/>
    <x v="231"/>
    <x v="809"/>
    <d v="2025-01-17T00:00:00"/>
    <s v="00004740"/>
    <s v="EASYMART 136 Hồ Tùng Mậu, Bắc Từ Liêm, HN"/>
    <n v="3688715"/>
    <n v="0"/>
    <n v="295097.2"/>
    <n v="3983812"/>
    <s v="Bán hàng"/>
    <d v="2025-03-20T00:00:00"/>
    <s v="BC2503/0038"/>
    <n v="0"/>
    <n v="3983812"/>
    <n v="3983812"/>
    <n v="0"/>
    <d v="2025-01-17T00:00:00"/>
    <m/>
    <d v="2025-01-17T00:00:00"/>
    <n v="0"/>
    <m/>
    <s v=""/>
    <x v="0"/>
    <d v="2025-01-17T00:00:00"/>
    <d v="2025-03-20T00:00:00"/>
    <m/>
    <m/>
    <x v="73"/>
    <x v="77"/>
    <x v="1"/>
  </r>
  <r>
    <x v="79"/>
    <x v="59"/>
    <x v="231"/>
    <x v="810"/>
    <d v="2025-01-17T00:00:00"/>
    <s v="00004741"/>
    <s v="Easymart Mipec Rubik 360"/>
    <n v="1558707"/>
    <n v="0"/>
    <n v="124696.56"/>
    <n v="1683404"/>
    <s v="Bán hàng"/>
    <d v="2025-03-20T00:00:00"/>
    <s v="BC2503/0038"/>
    <n v="0"/>
    <n v="1683404"/>
    <n v="1683404"/>
    <n v="0"/>
    <d v="2025-01-17T00:00:00"/>
    <m/>
    <d v="2025-01-17T00:00:00"/>
    <n v="0"/>
    <m/>
    <s v=""/>
    <x v="0"/>
    <d v="2025-01-17T00:00:00"/>
    <d v="2025-03-20T00:00:00"/>
    <m/>
    <m/>
    <x v="73"/>
    <x v="77"/>
    <x v="1"/>
  </r>
  <r>
    <x v="79"/>
    <x v="59"/>
    <x v="259"/>
    <x v="811"/>
    <m/>
    <m/>
    <s v="Hàng Trả - Easymart Mipec Rubik 360 - easymartE05"/>
    <n v="0"/>
    <n v="0"/>
    <n v="0"/>
    <n v="384912"/>
    <s v="Hàng trả"/>
    <d v="2025-03-20T00:00:00"/>
    <s v="BC2503/0038"/>
    <n v="0"/>
    <n v="-384912"/>
    <n v="-384912"/>
    <n v="0"/>
    <d v="2025-01-19T00:00:00"/>
    <m/>
    <d v="2025-01-19T00:00:00"/>
    <n v="0"/>
    <m/>
    <s v=""/>
    <x v="0"/>
    <d v="2025-01-19T00:00:00"/>
    <d v="2025-03-20T00:00:00"/>
    <m/>
    <m/>
    <x v="73"/>
    <x v="77"/>
    <x v="1"/>
  </r>
  <r>
    <x v="79"/>
    <x v="59"/>
    <x v="259"/>
    <x v="812"/>
    <m/>
    <m/>
    <s v="Hàng trả - E05 Mipec Rubik 360 - EasymartE05"/>
    <n v="0"/>
    <n v="0"/>
    <n v="0"/>
    <n v="384912"/>
    <s v="Hàng trả"/>
    <d v="2025-03-20T00:00:00"/>
    <s v="BC2503/0038"/>
    <n v="0"/>
    <n v="-384912"/>
    <n v="-384912"/>
    <n v="0"/>
    <d v="2025-01-19T00:00:00"/>
    <m/>
    <d v="2025-01-19T00:00:00"/>
    <n v="0"/>
    <m/>
    <s v=""/>
    <x v="0"/>
    <d v="2025-01-19T00:00:00"/>
    <d v="2025-03-20T00:00:00"/>
    <m/>
    <m/>
    <x v="73"/>
    <x v="77"/>
    <x v="1"/>
  </r>
  <r>
    <x v="79"/>
    <x v="59"/>
    <x v="122"/>
    <x v="813"/>
    <m/>
    <m/>
    <s v="Hàng Trả - EASYMART 136 Hồ Tùng Mậu, Bắc Từ Liêm, HN - easymartE04"/>
    <n v="0"/>
    <n v="0"/>
    <n v="0"/>
    <n v="230947"/>
    <s v="Hàng trả"/>
    <d v="2025-03-20T00:00:00"/>
    <s v="BC2503/0038"/>
    <n v="0"/>
    <n v="-230947"/>
    <n v="-230947"/>
    <n v="0"/>
    <d v="2025-02-04T00:00:00"/>
    <m/>
    <d v="2025-02-04T00:00:00"/>
    <n v="0"/>
    <m/>
    <s v=""/>
    <x v="0"/>
    <d v="2025-02-04T00:00:00"/>
    <d v="2025-03-20T00:00:00"/>
    <m/>
    <m/>
    <x v="73"/>
    <x v="77"/>
    <x v="1"/>
  </r>
  <r>
    <x v="79"/>
    <x v="59"/>
    <x v="133"/>
    <x v="814"/>
    <d v="2025-02-05T00:00:00"/>
    <s v="00007132"/>
    <s v="EASYMART 136 Hồ Tùng Mậu, Bắc Từ Liêm, HN"/>
    <n v="1815220"/>
    <n v="0"/>
    <n v="145217.60000000001"/>
    <n v="1960438"/>
    <s v="Bán hàng"/>
    <d v="2025-03-20T00:00:00"/>
    <s v="BC2503/0038"/>
    <n v="0"/>
    <n v="1960438"/>
    <n v="1960438"/>
    <n v="0"/>
    <d v="2025-02-05T00:00:00"/>
    <m/>
    <d v="2025-02-05T00:00:00"/>
    <n v="0"/>
    <m/>
    <s v=""/>
    <x v="0"/>
    <d v="2025-02-05T00:00:00"/>
    <d v="2025-03-20T00:00:00"/>
    <m/>
    <m/>
    <x v="73"/>
    <x v="77"/>
    <x v="1"/>
  </r>
  <r>
    <x v="79"/>
    <x v="59"/>
    <x v="19"/>
    <x v="815"/>
    <m/>
    <m/>
    <s v="Hàng trả - E06 Terra An Hưng - easymartE06"/>
    <n v="0"/>
    <n v="0"/>
    <n v="0"/>
    <n v="874786"/>
    <s v="Hàng trả"/>
    <d v="2025-03-20T00:00:00"/>
    <s v="BC2503/0038"/>
    <n v="0"/>
    <n v="-874786"/>
    <n v="-874786"/>
    <n v="0"/>
    <d v="2025-02-06T00:00:00"/>
    <m/>
    <d v="2025-02-06T00:00:00"/>
    <n v="0"/>
    <m/>
    <s v=""/>
    <x v="0"/>
    <d v="2025-02-06T00:00:00"/>
    <d v="2025-03-20T00:00:00"/>
    <m/>
    <m/>
    <x v="73"/>
    <x v="77"/>
    <x v="1"/>
  </r>
  <r>
    <x v="79"/>
    <x v="59"/>
    <x v="1"/>
    <x v="816"/>
    <d v="2025-02-21T00:00:00"/>
    <s v="00012316"/>
    <s v="EASYMART 136 Hồ Tùng Mậu, Bắc Từ Liêm, HN"/>
    <n v="1512448"/>
    <n v="0"/>
    <n v="120995.84"/>
    <n v="1633444"/>
    <s v="Bán hàng"/>
    <d v="2025-03-20T00:00:00"/>
    <s v="BC2503/0038"/>
    <n v="0"/>
    <n v="1633444"/>
    <n v="1633444"/>
    <n v="0"/>
    <d v="2025-02-21T00:00:00"/>
    <m/>
    <d v="2025-02-21T00:00:00"/>
    <n v="0"/>
    <m/>
    <s v=""/>
    <x v="0"/>
    <d v="2025-02-21T00:00:00"/>
    <d v="2025-03-20T00:00:00"/>
    <m/>
    <m/>
    <x v="73"/>
    <x v="77"/>
    <x v="1"/>
  </r>
  <r>
    <x v="79"/>
    <x v="59"/>
    <x v="21"/>
    <x v="817"/>
    <d v="2025-02-26T00:00:00"/>
    <s v="00012719"/>
    <s v="EASYMART 136 Hồ Tùng Mậu, Bắc Từ Liêm, HN"/>
    <n v="1261615"/>
    <n v="0"/>
    <n v="100929.2"/>
    <n v="1362544"/>
    <s v="Bán hàng"/>
    <d v="2025-03-20T00:00:00"/>
    <s v="BC2503/0038"/>
    <n v="0"/>
    <n v="1362544"/>
    <n v="1362544"/>
    <n v="0"/>
    <d v="2025-02-26T00:00:00"/>
    <m/>
    <d v="2025-02-26T00:00:00"/>
    <n v="0"/>
    <m/>
    <s v=""/>
    <x v="0"/>
    <d v="2025-02-26T00:00:00"/>
    <d v="2025-03-20T00:00:00"/>
    <m/>
    <m/>
    <x v="73"/>
    <x v="77"/>
    <x v="1"/>
  </r>
  <r>
    <x v="79"/>
    <x v="59"/>
    <x v="21"/>
    <x v="818"/>
    <d v="2025-02-26T00:00:00"/>
    <s v="00012720"/>
    <s v="Easymart Mipec Rubik 360"/>
    <n v="1458820"/>
    <n v="0"/>
    <n v="116705.60000000001"/>
    <n v="1575526"/>
    <s v="Bán hàng"/>
    <d v="2025-03-20T00:00:00"/>
    <s v="BC2503/0038"/>
    <n v="0"/>
    <n v="1575526"/>
    <n v="1575526"/>
    <n v="0"/>
    <d v="2025-02-26T00:00:00"/>
    <m/>
    <d v="2025-02-26T00:00:00"/>
    <n v="0"/>
    <m/>
    <s v=""/>
    <x v="0"/>
    <d v="2025-02-26T00:00:00"/>
    <d v="2025-03-20T00:00:00"/>
    <m/>
    <m/>
    <x v="73"/>
    <x v="77"/>
    <x v="1"/>
  </r>
  <r>
    <x v="79"/>
    <x v="59"/>
    <x v="124"/>
    <x v="819"/>
    <m/>
    <m/>
    <s v="Hàng Trả - Easymart Mipec Rubik 360 - easymartE05"/>
    <n v="0"/>
    <n v="0"/>
    <n v="0"/>
    <n v="104060"/>
    <s v="Hàng trả"/>
    <d v="2025-03-20T00:00:00"/>
    <s v="BC2503/0038"/>
    <n v="0"/>
    <n v="-104060"/>
    <n v="-104060"/>
    <n v="0"/>
    <d v="2025-02-28T00:00:00"/>
    <m/>
    <d v="2025-02-28T00:00:00"/>
    <n v="0"/>
    <m/>
    <s v=""/>
    <x v="0"/>
    <d v="2025-02-28T00:00:00"/>
    <d v="2025-03-20T00:00:00"/>
    <m/>
    <m/>
    <x v="73"/>
    <x v="77"/>
    <x v="1"/>
  </r>
  <r>
    <x v="79"/>
    <x v="59"/>
    <x v="124"/>
    <x v="820"/>
    <m/>
    <m/>
    <s v="Hàng Trả - EASYMART 136 Hồ Tùng Mậu, Bắc Từ Liêm, HN - easymartE04"/>
    <n v="0"/>
    <n v="0"/>
    <n v="0"/>
    <n v="153116"/>
    <s v="Hàng trả"/>
    <d v="2025-03-20T00:00:00"/>
    <s v="BC2503/0038"/>
    <n v="0"/>
    <n v="-153116"/>
    <n v="-153116"/>
    <n v="0"/>
    <d v="2025-02-28T00:00:00"/>
    <m/>
    <d v="2025-02-28T00:00:00"/>
    <n v="0"/>
    <m/>
    <s v=""/>
    <x v="0"/>
    <d v="2025-02-28T00:00:00"/>
    <d v="2025-03-20T00:00:00"/>
    <m/>
    <m/>
    <x v="73"/>
    <x v="77"/>
    <x v="1"/>
  </r>
  <r>
    <x v="79"/>
    <x v="59"/>
    <x v="124"/>
    <x v="821"/>
    <m/>
    <m/>
    <s v="Hàng trả - Easymart mipec Rubik 360 - EasymartE05"/>
    <n v="0"/>
    <n v="0"/>
    <n v="0"/>
    <n v="115281"/>
    <s v="Hàng trả"/>
    <d v="2025-03-20T00:00:00"/>
    <s v="BC2503/0038"/>
    <n v="0"/>
    <n v="-115281"/>
    <n v="-115281"/>
    <n v="0"/>
    <d v="2025-02-28T00:00:00"/>
    <m/>
    <d v="2025-02-28T00:00:00"/>
    <n v="0"/>
    <m/>
    <s v=""/>
    <x v="0"/>
    <d v="2025-02-28T00:00:00"/>
    <d v="2025-03-20T00:00:00"/>
    <m/>
    <m/>
    <x v="73"/>
    <x v="77"/>
    <x v="1"/>
  </r>
  <r>
    <x v="79"/>
    <x v="59"/>
    <x v="215"/>
    <x v="822"/>
    <m/>
    <m/>
    <s v="Hàng Trả - EASYMART The Terra An Hưng, Hà Đông, HN - easymartE06"/>
    <n v="0"/>
    <n v="0"/>
    <n v="0"/>
    <n v="109671"/>
    <s v="Hàng trả"/>
    <d v="2025-04-21T00:00:00"/>
    <s v="BC2504/0027"/>
    <n v="0"/>
    <n v="-109671"/>
    <n v="-109671"/>
    <n v="0"/>
    <d v="2025-03-03T00:00:00"/>
    <m/>
    <d v="2025-03-03T00:00:00"/>
    <n v="0"/>
    <m/>
    <s v=""/>
    <x v="0"/>
    <d v="2025-03-03T00:00:00"/>
    <d v="2025-04-21T00:00:00"/>
    <m/>
    <m/>
    <x v="73"/>
    <x v="77"/>
    <x v="1"/>
  </r>
  <r>
    <x v="79"/>
    <x v="59"/>
    <x v="23"/>
    <x v="823"/>
    <d v="2025-03-12T00:00:00"/>
    <s v="00015976"/>
    <s v="Easymart Mipec Rubik 360"/>
    <n v="929670"/>
    <n v="0"/>
    <n v="74373.600000000006"/>
    <n v="1004044"/>
    <s v="Bán hàng"/>
    <d v="2025-04-21T00:00:00"/>
    <s v="BC2504/0027"/>
    <n v="0"/>
    <n v="1004044"/>
    <n v="1004044"/>
    <n v="0"/>
    <d v="2025-03-12T00:00:00"/>
    <m/>
    <d v="2025-03-12T00:00:00"/>
    <n v="0"/>
    <m/>
    <s v=""/>
    <x v="0"/>
    <d v="2025-03-12T00:00:00"/>
    <d v="2025-04-21T00:00:00"/>
    <m/>
    <m/>
    <x v="73"/>
    <x v="77"/>
    <x v="1"/>
  </r>
  <r>
    <x v="79"/>
    <x v="59"/>
    <x v="23"/>
    <x v="824"/>
    <d v="2025-03-12T00:00:00"/>
    <s v="00015978"/>
    <s v="EASYMART 136 Hồ Tùng Mậu, Bắc Từ Liêm, HN"/>
    <n v="2082080"/>
    <n v="0"/>
    <n v="166566.39999999999"/>
    <n v="2248646"/>
    <s v="Bán hàng"/>
    <d v="2025-04-21T00:00:00"/>
    <s v="BC2504/0027"/>
    <n v="0"/>
    <n v="2248646"/>
    <n v="2248646"/>
    <n v="0"/>
    <d v="2025-03-12T00:00:00"/>
    <m/>
    <d v="2025-03-12T00:00:00"/>
    <n v="0"/>
    <m/>
    <s v=""/>
    <x v="0"/>
    <d v="2025-03-12T00:00:00"/>
    <d v="2025-04-21T00:00:00"/>
    <m/>
    <m/>
    <x v="73"/>
    <x v="77"/>
    <x v="1"/>
  </r>
  <r>
    <x v="79"/>
    <x v="59"/>
    <x v="23"/>
    <x v="825"/>
    <d v="2025-03-12T00:00:00"/>
    <s v="00015979"/>
    <s v="EASYMART The Terra An Hưng, Hà Đông, HN"/>
    <n v="1729610"/>
    <n v="0"/>
    <n v="138368.79999999999"/>
    <n v="1867979"/>
    <s v="Bán hàng"/>
    <d v="2025-04-21T00:00:00"/>
    <s v="BC2504/0027"/>
    <n v="0"/>
    <n v="1867979"/>
    <n v="1867979"/>
    <n v="0"/>
    <d v="2025-03-12T00:00:00"/>
    <m/>
    <d v="2025-03-12T00:00:00"/>
    <n v="0"/>
    <m/>
    <s v=""/>
    <x v="0"/>
    <d v="2025-03-12T00:00:00"/>
    <d v="2025-04-21T00:00:00"/>
    <m/>
    <m/>
    <x v="73"/>
    <x v="77"/>
    <x v="1"/>
  </r>
  <r>
    <x v="79"/>
    <x v="59"/>
    <x v="267"/>
    <x v="826"/>
    <d v="2025-03-19T00:00:00"/>
    <s v="00017496"/>
    <s v="EASYMART S2.03 VINHOME SMARTCITY + CK CỐ ĐỊNH 4% + 10% ĐƠN KHAI TRƯƠNG"/>
    <n v="1970485"/>
    <n v="197049"/>
    <n v="141874.88"/>
    <n v="1915311"/>
    <s v="Bán hàng"/>
    <d v="2025-04-21T00:00:00"/>
    <s v="BC2504/0027"/>
    <n v="0"/>
    <n v="1915311"/>
    <n v="1915311"/>
    <n v="0"/>
    <d v="2025-03-19T00:00:00"/>
    <m/>
    <d v="2025-03-19T00:00:00"/>
    <n v="0"/>
    <m/>
    <s v=""/>
    <x v="0"/>
    <d v="2025-03-19T00:00:00"/>
    <d v="2025-04-21T00:00:00"/>
    <m/>
    <m/>
    <x v="73"/>
    <x v="77"/>
    <x v="1"/>
  </r>
  <r>
    <x v="79"/>
    <x v="59"/>
    <x v="163"/>
    <x v="827"/>
    <m/>
    <m/>
    <s v="Hàng Trả - Easymart Mipec Rubik 360 - easymartE05"/>
    <n v="0"/>
    <n v="0"/>
    <n v="0"/>
    <n v="462512"/>
    <s v="Hàng trả"/>
    <d v="2025-04-21T00:00:00"/>
    <s v="BC2504/0027"/>
    <n v="0"/>
    <n v="-462512"/>
    <n v="-462512"/>
    <n v="0"/>
    <d v="2025-03-21T00:00:00"/>
    <m/>
    <d v="2025-03-21T00:00:00"/>
    <n v="0"/>
    <m/>
    <s v=""/>
    <x v="0"/>
    <d v="2025-03-21T00:00:00"/>
    <d v="2025-04-21T00:00:00"/>
    <m/>
    <m/>
    <x v="73"/>
    <x v="77"/>
    <x v="1"/>
  </r>
  <r>
    <x v="79"/>
    <x v="59"/>
    <x v="26"/>
    <x v="828"/>
    <m/>
    <m/>
    <s v="Hàng trả - Easymart 136 Hồ Tùng Mậu Goldmark Diamond - easymartE04"/>
    <n v="0"/>
    <n v="0"/>
    <n v="0"/>
    <n v="230947"/>
    <s v="Hàng trả"/>
    <d v="2025-04-21T00:00:00"/>
    <s v="BC2504/0027"/>
    <n v="0"/>
    <n v="-230947"/>
    <n v="-230947"/>
    <n v="0"/>
    <d v="2025-03-28T00:00:00"/>
    <m/>
    <d v="2025-03-28T00:00:00"/>
    <n v="0"/>
    <m/>
    <s v=""/>
    <x v="0"/>
    <d v="2025-03-28T00:00:00"/>
    <d v="2025-04-21T00:00:00"/>
    <m/>
    <m/>
    <x v="73"/>
    <x v="77"/>
    <x v="1"/>
  </r>
  <r>
    <x v="79"/>
    <x v="59"/>
    <x v="239"/>
    <x v="829"/>
    <d v="2025-03-29T00:00:00"/>
    <s v="00020507"/>
    <s v="EASYMART 136 Hồ Tùng Mậu, Bắc Từ Liêm, HN"/>
    <n v="1789875"/>
    <n v="0"/>
    <n v="143190"/>
    <n v="1933065"/>
    <s v="Bán hàng"/>
    <d v="2025-04-21T00:00:00"/>
    <s v="BC2504/0027"/>
    <n v="0"/>
    <n v="1933065"/>
    <n v="1933065"/>
    <n v="0"/>
    <d v="2025-03-29T00:00:00"/>
    <m/>
    <d v="2025-03-29T00:00:00"/>
    <n v="0"/>
    <m/>
    <s v=""/>
    <x v="0"/>
    <d v="2025-03-29T00:00:00"/>
    <d v="2025-04-21T00:00:00"/>
    <m/>
    <m/>
    <x v="73"/>
    <x v="77"/>
    <x v="1"/>
  </r>
  <r>
    <x v="79"/>
    <x v="59"/>
    <x v="239"/>
    <x v="830"/>
    <d v="2025-03-29T00:00:00"/>
    <s v="00020508"/>
    <s v="Easymart Mipec Rubik 360"/>
    <n v="1836105"/>
    <n v="0"/>
    <n v="146888.4"/>
    <n v="1982993"/>
    <s v="Bán hàng"/>
    <d v="2025-04-21T00:00:00"/>
    <s v="BC2504/0027"/>
    <n v="0"/>
    <n v="1982993"/>
    <n v="1982993"/>
    <n v="0"/>
    <d v="2025-03-29T00:00:00"/>
    <m/>
    <d v="2025-03-29T00:00:00"/>
    <n v="0"/>
    <m/>
    <s v=""/>
    <x v="0"/>
    <d v="2025-03-29T00:00:00"/>
    <d v="2025-04-21T00:00:00"/>
    <m/>
    <m/>
    <x v="73"/>
    <x v="77"/>
    <x v="1"/>
  </r>
  <r>
    <x v="79"/>
    <x v="59"/>
    <x v="126"/>
    <x v="831"/>
    <d v="2025-04-01T00:00:00"/>
    <s v="00020593"/>
    <s v="EASYMART The Terra An Hưng, Hà Đông, HN"/>
    <n v="593345"/>
    <n v="0"/>
    <n v="47467.6"/>
    <n v="640813"/>
    <s v="Bán hàng"/>
    <d v="2025-05-20T00:00:00"/>
    <s v="BC2505/0014"/>
    <n v="0"/>
    <n v="640813"/>
    <n v="640813"/>
    <n v="0"/>
    <d v="2025-04-01T00:00:00"/>
    <m/>
    <d v="2025-04-01T00:00:00"/>
    <n v="0"/>
    <m/>
    <s v=""/>
    <x v="0"/>
    <d v="2025-04-01T00:00:00"/>
    <d v="2025-05-20T00:00:00"/>
    <m/>
    <m/>
    <x v="73"/>
    <x v="77"/>
    <x v="1"/>
  </r>
  <r>
    <x v="79"/>
    <x v="59"/>
    <x v="268"/>
    <x v="832"/>
    <m/>
    <m/>
    <s v="Hàng Trả - Easymart Mipec Rubik 360 - easymartE05"/>
    <n v="0"/>
    <n v="0"/>
    <n v="0"/>
    <n v="230563"/>
    <s v="Hàng trả"/>
    <d v="2025-05-20T00:00:00"/>
    <s v="BC2505/0014"/>
    <n v="0"/>
    <n v="-230563"/>
    <n v="-230563"/>
    <n v="0"/>
    <d v="2025-04-04T00:00:00"/>
    <m/>
    <d v="2025-04-04T00:00:00"/>
    <n v="0"/>
    <m/>
    <s v=""/>
    <x v="0"/>
    <d v="2025-04-04T00:00:00"/>
    <d v="2025-05-20T00:00:00"/>
    <m/>
    <m/>
    <x v="73"/>
    <x v="77"/>
    <x v="1"/>
  </r>
  <r>
    <x v="79"/>
    <x v="59"/>
    <x v="201"/>
    <x v="833"/>
    <d v="2025-04-09T00:00:00"/>
    <s v="00022232"/>
    <s v="EASYMART The Terra An Hưng, Hà Đông, HN"/>
    <n v="929670"/>
    <n v="0"/>
    <n v="74373.600000000006"/>
    <n v="1004044"/>
    <s v="Bán hàng"/>
    <d v="2025-05-20T00:00:00"/>
    <s v="BC2505/0014"/>
    <n v="0"/>
    <n v="1004044"/>
    <n v="1004044"/>
    <n v="0"/>
    <d v="2025-04-09T00:00:00"/>
    <m/>
    <d v="2025-04-09T00:00:00"/>
    <n v="0"/>
    <m/>
    <s v=""/>
    <x v="0"/>
    <d v="2025-04-09T00:00:00"/>
    <d v="2025-05-20T00:00:00"/>
    <m/>
    <m/>
    <x v="73"/>
    <x v="77"/>
    <x v="1"/>
  </r>
  <r>
    <x v="79"/>
    <x v="59"/>
    <x v="201"/>
    <x v="834"/>
    <d v="2025-04-09T00:00:00"/>
    <s v="00022234"/>
    <s v="EASYMART 136 Hồ Tùng Mậu, Bắc Từ Liêm, HN"/>
    <n v="1176844"/>
    <n v="0"/>
    <n v="94147.520000000004"/>
    <n v="1270992"/>
    <s v="Bán hàng"/>
    <d v="2025-05-20T00:00:00"/>
    <s v="BC2505/0014"/>
    <n v="0"/>
    <n v="1270992"/>
    <n v="1270992"/>
    <n v="0"/>
    <d v="2025-04-09T00:00:00"/>
    <m/>
    <d v="2025-04-09T00:00:00"/>
    <n v="0"/>
    <m/>
    <s v=""/>
    <x v="0"/>
    <d v="2025-04-09T00:00:00"/>
    <d v="2025-05-20T00:00:00"/>
    <m/>
    <m/>
    <x v="73"/>
    <x v="77"/>
    <x v="1"/>
  </r>
  <r>
    <x v="79"/>
    <x v="59"/>
    <x v="201"/>
    <x v="835"/>
    <d v="2025-04-09T00:00:00"/>
    <s v="00022235"/>
    <s v="EASYMART S2.03 VINHOME SMARTCITY"/>
    <n v="1347225"/>
    <n v="0"/>
    <n v="107778"/>
    <n v="1455003"/>
    <s v="Bán hàng"/>
    <d v="2025-05-20T00:00:00"/>
    <s v="BC2505/0014"/>
    <n v="0"/>
    <n v="1455003"/>
    <n v="1455003"/>
    <n v="0"/>
    <d v="2025-04-09T00:00:00"/>
    <m/>
    <d v="2025-04-09T00:00:00"/>
    <n v="0"/>
    <m/>
    <s v=""/>
    <x v="0"/>
    <d v="2025-04-09T00:00:00"/>
    <d v="2025-05-20T00:00:00"/>
    <m/>
    <m/>
    <x v="73"/>
    <x v="77"/>
    <x v="1"/>
  </r>
  <r>
    <x v="79"/>
    <x v="59"/>
    <x v="27"/>
    <x v="836"/>
    <d v="2025-04-10T00:00:00"/>
    <s v="00023006"/>
    <s v="Easymart Mipec Rubik 360"/>
    <n v="352470"/>
    <n v="0"/>
    <n v="28197.600000000002"/>
    <n v="380668"/>
    <s v="Bán hàng"/>
    <d v="2025-05-20T00:00:00"/>
    <s v="BC2505/0014"/>
    <n v="0"/>
    <n v="380668"/>
    <n v="380668"/>
    <n v="0"/>
    <d v="2025-04-10T00:00:00"/>
    <m/>
    <d v="2025-04-10T00:00:00"/>
    <n v="0"/>
    <m/>
    <s v=""/>
    <x v="0"/>
    <d v="2025-04-10T00:00:00"/>
    <d v="2025-05-20T00:00:00"/>
    <m/>
    <m/>
    <x v="73"/>
    <x v="77"/>
    <x v="1"/>
  </r>
  <r>
    <x v="79"/>
    <x v="59"/>
    <x v="226"/>
    <x v="837"/>
    <d v="2025-04-16T00:00:00"/>
    <s v="00023810"/>
    <s v="EASYMART S2.03 VINHOME SMARTCITY"/>
    <n v="266860"/>
    <n v="0"/>
    <n v="21348.799999999999"/>
    <n v="288209"/>
    <s v="Bán hàng"/>
    <d v="2025-05-20T00:00:00"/>
    <s v="BC2505/0014"/>
    <n v="0"/>
    <n v="288209"/>
    <n v="288209"/>
    <n v="0"/>
    <d v="2025-04-16T00:00:00"/>
    <m/>
    <d v="2025-04-16T00:00:00"/>
    <n v="0"/>
    <m/>
    <s v=""/>
    <x v="0"/>
    <d v="2025-04-16T00:00:00"/>
    <d v="2025-05-20T00:00:00"/>
    <m/>
    <m/>
    <x v="73"/>
    <x v="77"/>
    <x v="1"/>
  </r>
  <r>
    <x v="79"/>
    <x v="59"/>
    <x v="226"/>
    <x v="838"/>
    <d v="2025-04-16T00:00:00"/>
    <s v="00023812"/>
    <s v="EASYMART 136 Hồ Tùng Mậu, Bắc Từ Liêm, HN"/>
    <n v="784752"/>
    <n v="0"/>
    <n v="62780.160000000003"/>
    <n v="847532"/>
    <s v="Bán hàng"/>
    <d v="2025-05-20T00:00:00"/>
    <s v="BC2505/0014"/>
    <n v="0"/>
    <n v="847532"/>
    <n v="847532"/>
    <n v="0"/>
    <d v="2025-04-16T00:00:00"/>
    <m/>
    <d v="2025-04-16T00:00:00"/>
    <n v="0"/>
    <m/>
    <s v=""/>
    <x v="0"/>
    <d v="2025-04-16T00:00:00"/>
    <d v="2025-05-20T00:00:00"/>
    <m/>
    <m/>
    <x v="73"/>
    <x v="77"/>
    <x v="1"/>
  </r>
  <r>
    <x v="79"/>
    <x v="59"/>
    <x v="226"/>
    <x v="839"/>
    <d v="2025-04-16T00:00:00"/>
    <s v="00023813"/>
    <s v="EASYMART The Terra An Hưng, Hà Đông, HN"/>
    <n v="533080"/>
    <n v="0"/>
    <n v="42646.400000000001"/>
    <n v="575726"/>
    <s v="Bán hàng"/>
    <d v="2025-05-20T00:00:00"/>
    <s v="BC2505/0014"/>
    <n v="0"/>
    <n v="575726"/>
    <n v="575726"/>
    <n v="0"/>
    <d v="2025-04-16T00:00:00"/>
    <m/>
    <d v="2025-04-16T00:00:00"/>
    <n v="0"/>
    <m/>
    <s v=""/>
    <x v="0"/>
    <d v="2025-04-16T00:00:00"/>
    <d v="2025-05-20T00:00:00"/>
    <m/>
    <m/>
    <x v="73"/>
    <x v="77"/>
    <x v="1"/>
  </r>
  <r>
    <x v="79"/>
    <x v="59"/>
    <x v="226"/>
    <x v="840"/>
    <d v="2025-04-16T00:00:00"/>
    <s v="00023814"/>
    <s v="Easymart Mipec Rubik 360"/>
    <n v="885550"/>
    <n v="0"/>
    <n v="70844"/>
    <n v="956394"/>
    <s v="Bán hàng"/>
    <d v="2025-05-20T00:00:00"/>
    <s v="BC2505/0014"/>
    <n v="0"/>
    <n v="956394"/>
    <n v="956394"/>
    <n v="0"/>
    <d v="2025-04-16T00:00:00"/>
    <m/>
    <d v="2025-04-16T00:00:00"/>
    <n v="0"/>
    <m/>
    <s v=""/>
    <x v="0"/>
    <d v="2025-04-16T00:00:00"/>
    <d v="2025-05-20T00:00:00"/>
    <m/>
    <m/>
    <x v="73"/>
    <x v="77"/>
    <x v="1"/>
  </r>
  <r>
    <x v="79"/>
    <x v="59"/>
    <x v="269"/>
    <x v="841"/>
    <m/>
    <m/>
    <s v="Hàng Trả - EASYMART The Terra An Hưng, Hà Đông, HN - phiếu : THN004661 - easymartE06"/>
    <n v="0"/>
    <n v="0"/>
    <n v="0"/>
    <n v="109670"/>
    <s v="Hàng trả"/>
    <d v="2025-05-20T00:00:00"/>
    <s v="BC2505/0014"/>
    <n v="0"/>
    <n v="-109670"/>
    <n v="-109670"/>
    <n v="0"/>
    <d v="2025-04-22T00:00:00"/>
    <m/>
    <d v="2025-04-22T00:00:00"/>
    <n v="0"/>
    <m/>
    <s v=""/>
    <x v="0"/>
    <d v="2025-04-22T00:00:00"/>
    <d v="2025-05-20T00:00:00"/>
    <m/>
    <m/>
    <x v="73"/>
    <x v="77"/>
    <x v="1"/>
  </r>
  <r>
    <x v="79"/>
    <x v="59"/>
    <x v="29"/>
    <x v="842"/>
    <d v="2025-04-23T00:00:00"/>
    <s v="00025379"/>
    <s v="EASYMART The Terra An Hưng, Hà Đông, HN"/>
    <n v="563952"/>
    <n v="0"/>
    <n v="45116.160000000003"/>
    <n v="609068"/>
    <s v="Bán hàng"/>
    <d v="2025-05-20T00:00:00"/>
    <s v="BC2505/0014"/>
    <n v="0"/>
    <n v="609068"/>
    <n v="609068"/>
    <n v="0"/>
    <d v="2025-04-23T00:00:00"/>
    <m/>
    <d v="2025-04-23T00:00:00"/>
    <n v="0"/>
    <m/>
    <s v=""/>
    <x v="0"/>
    <d v="2025-04-23T00:00:00"/>
    <d v="2025-05-20T00:00:00"/>
    <m/>
    <m/>
    <x v="73"/>
    <x v="77"/>
    <x v="1"/>
  </r>
  <r>
    <x v="79"/>
    <x v="59"/>
    <x v="29"/>
    <x v="843"/>
    <d v="2025-04-23T00:00:00"/>
    <s v="00025380"/>
    <s v="EASYMART 136 Hồ Tùng Mậu, Bắc Từ Liêm, HN"/>
    <n v="1301607"/>
    <n v="0"/>
    <n v="104128.56"/>
    <n v="1405736"/>
    <s v="Bán hàng"/>
    <d v="2025-05-20T00:00:00"/>
    <s v="BC2505/0014"/>
    <n v="0"/>
    <n v="1405736"/>
    <n v="1405736"/>
    <n v="0"/>
    <d v="2025-04-23T00:00:00"/>
    <m/>
    <d v="2025-04-23T00:00:00"/>
    <n v="0"/>
    <m/>
    <s v=""/>
    <x v="0"/>
    <d v="2025-04-23T00:00:00"/>
    <d v="2025-05-20T00:00:00"/>
    <m/>
    <m/>
    <x v="73"/>
    <x v="77"/>
    <x v="1"/>
  </r>
  <r>
    <x v="79"/>
    <x v="59"/>
    <x v="29"/>
    <x v="844"/>
    <d v="2025-04-23T00:00:00"/>
    <s v="00025381"/>
    <s v="Easymart Mipec Rubik 360"/>
    <n v="352470"/>
    <n v="0"/>
    <n v="28197.600000000002"/>
    <n v="380668"/>
    <s v="Bán hàng"/>
    <d v="2025-05-20T00:00:00"/>
    <s v="BC2505/0014"/>
    <n v="0"/>
    <n v="380668"/>
    <n v="380668"/>
    <n v="0"/>
    <d v="2025-04-23T00:00:00"/>
    <m/>
    <d v="2025-04-23T00:00:00"/>
    <n v="0"/>
    <m/>
    <s v=""/>
    <x v="0"/>
    <d v="2025-04-23T00:00:00"/>
    <d v="2025-05-20T00:00:00"/>
    <m/>
    <m/>
    <x v="73"/>
    <x v="77"/>
    <x v="1"/>
  </r>
  <r>
    <x v="79"/>
    <x v="59"/>
    <x v="29"/>
    <x v="845"/>
    <d v="2025-04-23T00:00:00"/>
    <s v="00025382"/>
    <s v="EASYMART S2.03 VINHOME SMARTCITY"/>
    <n v="549156"/>
    <n v="0"/>
    <n v="43932.480000000003"/>
    <n v="593088"/>
    <s v="Bán hàng"/>
    <d v="2025-05-20T00:00:00"/>
    <s v="BC2505/0014"/>
    <n v="0"/>
    <n v="593088"/>
    <n v="593088"/>
    <n v="0"/>
    <d v="2025-04-23T00:00:00"/>
    <m/>
    <d v="2025-04-23T00:00:00"/>
    <n v="0"/>
    <m/>
    <s v=""/>
    <x v="0"/>
    <d v="2025-04-23T00:00:00"/>
    <d v="2025-05-20T00:00:00"/>
    <m/>
    <m/>
    <x v="73"/>
    <x v="77"/>
    <x v="1"/>
  </r>
  <r>
    <x v="79"/>
    <x v="59"/>
    <x v="31"/>
    <x v="846"/>
    <m/>
    <m/>
    <s v="Hàng Trả - Easymart Mipec Rubik 360 - phiếu : THN004724 - easymartE05"/>
    <n v="0"/>
    <n v="0"/>
    <n v="0"/>
    <n v="230291"/>
    <s v="Hàng trả"/>
    <d v="2025-05-20T00:00:00"/>
    <s v="BC2505/0014"/>
    <n v="0"/>
    <n v="-230291"/>
    <n v="-230291"/>
    <n v="0"/>
    <d v="2025-05-03T00:00:00"/>
    <m/>
    <d v="2025-05-03T00:00:00"/>
    <n v="0"/>
    <m/>
    <s v=""/>
    <x v="0"/>
    <d v="2025-05-03T00:00:00"/>
    <d v="2025-05-20T00:00:00"/>
    <m/>
    <m/>
    <x v="73"/>
    <x v="77"/>
    <x v="1"/>
  </r>
  <r>
    <x v="79"/>
    <x v="59"/>
    <x v="134"/>
    <x v="847"/>
    <d v="2025-05-07T00:00:00"/>
    <s v="00028336"/>
    <s v="EASYMART The Terra An Hưng, Hà Đông, HN"/>
    <n v="484950"/>
    <n v="0"/>
    <n v="38796"/>
    <n v="523746"/>
    <s v="Bán hàng"/>
    <d v="2025-06-20T00:00:00"/>
    <s v="BC2506/0052"/>
    <n v="0"/>
    <n v="523746"/>
    <n v="523746"/>
    <n v="0"/>
    <d v="2025-05-07T00:00:00"/>
    <m/>
    <d v="2025-05-07T00:00:00"/>
    <n v="0"/>
    <m/>
    <s v=""/>
    <x v="0"/>
    <d v="2025-05-07T00:00:00"/>
    <d v="2025-06-20T00:00:00"/>
    <m/>
    <m/>
    <x v="73"/>
    <x v="77"/>
    <x v="1"/>
  </r>
  <r>
    <x v="79"/>
    <x v="59"/>
    <x v="134"/>
    <x v="848"/>
    <d v="2025-05-07T00:00:00"/>
    <s v="00028337"/>
    <s v="EASYMART 136 Hồ Tùng Mậu, Bắc Từ Liêm, HN"/>
    <n v="974261"/>
    <n v="0"/>
    <n v="77940.88"/>
    <n v="1052202"/>
    <s v="Bán hàng"/>
    <d v="2025-06-20T00:00:00"/>
    <s v="BC2506/0052"/>
    <n v="0"/>
    <n v="1052202"/>
    <n v="1052202"/>
    <n v="0"/>
    <d v="2025-05-07T00:00:00"/>
    <m/>
    <d v="2025-05-07T00:00:00"/>
    <n v="0"/>
    <m/>
    <s v=""/>
    <x v="0"/>
    <d v="2025-05-07T00:00:00"/>
    <d v="2025-06-20T00:00:00"/>
    <m/>
    <m/>
    <x v="73"/>
    <x v="77"/>
    <x v="1"/>
  </r>
  <r>
    <x v="79"/>
    <x v="59"/>
    <x v="134"/>
    <x v="849"/>
    <d v="2025-05-07T00:00:00"/>
    <s v="00028338"/>
    <s v="Easymart Mipec Rubik 360"/>
    <n v="487660"/>
    <n v="0"/>
    <n v="39012.800000000003"/>
    <n v="526673"/>
    <s v="Bán hàng"/>
    <d v="2025-06-20T00:00:00"/>
    <s v="BC2506/0052"/>
    <n v="0"/>
    <n v="526673"/>
    <n v="526673"/>
    <n v="0"/>
    <d v="2025-05-07T00:00:00"/>
    <m/>
    <d v="2025-05-07T00:00:00"/>
    <n v="0"/>
    <m/>
    <s v=""/>
    <x v="0"/>
    <d v="2025-05-07T00:00:00"/>
    <d v="2025-06-20T00:00:00"/>
    <m/>
    <m/>
    <x v="73"/>
    <x v="77"/>
    <x v="1"/>
  </r>
  <r>
    <x v="79"/>
    <x v="59"/>
    <x v="134"/>
    <x v="850"/>
    <d v="2025-05-07T00:00:00"/>
    <s v="00028339"/>
    <s v="EASYMART S2.03 VINHOME SMARTCITY"/>
    <n v="502776"/>
    <n v="0"/>
    <n v="40222.080000000002"/>
    <n v="542998"/>
    <s v="Bán hàng"/>
    <d v="2025-06-20T00:00:00"/>
    <s v="BC2506/0052"/>
    <n v="0"/>
    <n v="542998"/>
    <n v="542998"/>
    <n v="0"/>
    <d v="2025-05-07T00:00:00"/>
    <m/>
    <d v="2025-05-07T00:00:00"/>
    <n v="0"/>
    <m/>
    <s v=""/>
    <x v="0"/>
    <d v="2025-05-07T00:00:00"/>
    <d v="2025-06-20T00:00:00"/>
    <m/>
    <m/>
    <x v="73"/>
    <x v="77"/>
    <x v="1"/>
  </r>
  <r>
    <x v="79"/>
    <x v="59"/>
    <x v="270"/>
    <x v="851"/>
    <d v="2025-05-20T00:00:00"/>
    <s v="00031213"/>
    <s v="EASYMART The Terra An Hưng, Hà Đông, HN"/>
    <n v="717795"/>
    <n v="0"/>
    <n v="57423.6"/>
    <n v="775219"/>
    <s v="Bán hàng"/>
    <d v="2025-06-20T00:00:00"/>
    <s v="BC2506/0052"/>
    <n v="0"/>
    <n v="775219"/>
    <n v="775219"/>
    <n v="0"/>
    <d v="2025-05-20T00:00:00"/>
    <m/>
    <d v="2025-05-20T00:00:00"/>
    <n v="0"/>
    <m/>
    <s v=""/>
    <x v="0"/>
    <d v="2025-05-20T00:00:00"/>
    <d v="2025-06-20T00:00:00"/>
    <m/>
    <m/>
    <x v="73"/>
    <x v="77"/>
    <x v="1"/>
  </r>
  <r>
    <x v="79"/>
    <x v="59"/>
    <x v="270"/>
    <x v="852"/>
    <d v="2025-05-20T00:00:00"/>
    <s v="00031214"/>
    <s v="EASYMART 136 Hồ Tùng Mậu, Bắc Từ Liêm, HN"/>
    <n v="566310"/>
    <n v="0"/>
    <n v="45304.800000000003"/>
    <n v="611615"/>
    <s v="Bán hàng"/>
    <d v="2025-06-20T00:00:00"/>
    <s v="BC2506/0052"/>
    <n v="0"/>
    <n v="611615"/>
    <n v="611615"/>
    <n v="0"/>
    <d v="2025-05-20T00:00:00"/>
    <m/>
    <d v="2025-05-20T00:00:00"/>
    <n v="0"/>
    <m/>
    <s v=""/>
    <x v="0"/>
    <d v="2025-05-20T00:00:00"/>
    <d v="2025-06-20T00:00:00"/>
    <m/>
    <m/>
    <x v="73"/>
    <x v="77"/>
    <x v="1"/>
  </r>
  <r>
    <x v="79"/>
    <x v="59"/>
    <x v="270"/>
    <x v="853"/>
    <d v="2025-05-20T00:00:00"/>
    <s v="00031215"/>
    <s v="Easymart Mipec Rubik 360"/>
    <n v="1074195"/>
    <n v="0"/>
    <n v="85935.6"/>
    <n v="1160131"/>
    <s v="Bán hàng"/>
    <d v="2025-06-20T00:00:00"/>
    <s v="BC2506/0052"/>
    <n v="0"/>
    <n v="1160131"/>
    <n v="1160131"/>
    <n v="0"/>
    <d v="2025-05-20T00:00:00"/>
    <m/>
    <d v="2025-05-20T00:00:00"/>
    <n v="0"/>
    <m/>
    <s v=""/>
    <x v="0"/>
    <d v="2025-05-20T00:00:00"/>
    <d v="2025-06-20T00:00:00"/>
    <m/>
    <m/>
    <x v="73"/>
    <x v="77"/>
    <x v="1"/>
  </r>
  <r>
    <x v="79"/>
    <x v="59"/>
    <x v="270"/>
    <x v="854"/>
    <d v="2025-05-20T00:00:00"/>
    <s v="00031216"/>
    <s v="EASYMART S2.03 VINHOME SMARTCITY"/>
    <n v="896655"/>
    <n v="0"/>
    <n v="71732.400000000009"/>
    <n v="968387"/>
    <s v="Bán hàng"/>
    <d v="2025-06-20T00:00:00"/>
    <s v="BC2506/0052"/>
    <n v="0"/>
    <n v="968387"/>
    <n v="968387"/>
    <n v="0"/>
    <d v="2025-05-20T00:00:00"/>
    <m/>
    <d v="2025-05-20T00:00:00"/>
    <n v="0"/>
    <m/>
    <s v=""/>
    <x v="0"/>
    <d v="2025-05-20T00:00:00"/>
    <d v="2025-06-20T00:00:00"/>
    <m/>
    <m/>
    <x v="73"/>
    <x v="77"/>
    <x v="1"/>
  </r>
  <r>
    <x v="79"/>
    <x v="59"/>
    <x v="54"/>
    <x v="855"/>
    <d v="2025-05-28T00:00:00"/>
    <s v="00032980"/>
    <s v="EASYMART The Terra An Hưng, Hà Đông, HN"/>
    <n v="1590490"/>
    <n v="0"/>
    <n v="127239.2"/>
    <n v="1717729"/>
    <s v="Bán hàng"/>
    <d v="2025-06-20T00:00:00"/>
    <s v="BC2506/0052"/>
    <n v="0"/>
    <n v="1717729"/>
    <n v="1717729"/>
    <n v="0"/>
    <d v="2025-05-28T00:00:00"/>
    <m/>
    <d v="2025-05-28T00:00:00"/>
    <n v="0"/>
    <m/>
    <s v=""/>
    <x v="0"/>
    <d v="2025-05-28T00:00:00"/>
    <d v="2025-06-20T00:00:00"/>
    <m/>
    <m/>
    <x v="73"/>
    <x v="77"/>
    <x v="1"/>
  </r>
  <r>
    <x v="79"/>
    <x v="59"/>
    <x v="54"/>
    <x v="856"/>
    <d v="2025-05-28T00:00:00"/>
    <s v="00032981"/>
    <s v="EASYMART 136 Hồ Tùng Mậu, Bắc Từ Liêm, HN"/>
    <n v="573270"/>
    <n v="0"/>
    <n v="45861.599999999999"/>
    <n v="619132"/>
    <s v="Bán hàng"/>
    <d v="2025-06-20T00:00:00"/>
    <s v="BC2506/0052"/>
    <n v="0"/>
    <n v="619132"/>
    <n v="619132"/>
    <n v="0"/>
    <d v="2025-05-28T00:00:00"/>
    <m/>
    <d v="2025-05-28T00:00:00"/>
    <n v="0"/>
    <m/>
    <s v=""/>
    <x v="0"/>
    <d v="2025-05-28T00:00:00"/>
    <d v="2025-06-20T00:00:00"/>
    <m/>
    <m/>
    <x v="73"/>
    <x v="77"/>
    <x v="1"/>
  </r>
  <r>
    <x v="79"/>
    <x v="59"/>
    <x v="54"/>
    <x v="857"/>
    <d v="2025-05-28T00:00:00"/>
    <s v="00032982"/>
    <s v="Easymart Mipec Rubik 360"/>
    <n v="1523015"/>
    <n v="0"/>
    <n v="121841.2"/>
    <n v="1644856"/>
    <s v="Bán hàng"/>
    <d v="2025-06-20T00:00:00"/>
    <s v="BC2506/0052"/>
    <n v="0"/>
    <n v="1644856"/>
    <n v="1644856"/>
    <n v="0"/>
    <d v="2025-05-28T00:00:00"/>
    <m/>
    <d v="2025-05-28T00:00:00"/>
    <n v="0"/>
    <m/>
    <s v=""/>
    <x v="0"/>
    <d v="2025-05-28T00:00:00"/>
    <d v="2025-06-20T00:00:00"/>
    <m/>
    <m/>
    <x v="73"/>
    <x v="77"/>
    <x v="1"/>
  </r>
  <r>
    <x v="79"/>
    <x v="59"/>
    <x v="54"/>
    <x v="858"/>
    <d v="2025-05-28T00:00:00"/>
    <s v="00032983"/>
    <s v="EASYMART S2.03 VINHOME SMARTCITY"/>
    <n v="994755"/>
    <n v="0"/>
    <n v="79580.400000000009"/>
    <n v="1074335"/>
    <s v="Bán hàng"/>
    <d v="2025-06-20T00:00:00"/>
    <s v="BC2506/0052"/>
    <n v="0"/>
    <n v="1074335"/>
    <n v="1074335"/>
    <n v="0"/>
    <d v="2025-05-28T00:00:00"/>
    <m/>
    <d v="2025-05-28T00:00:00"/>
    <n v="0"/>
    <m/>
    <s v=""/>
    <x v="0"/>
    <d v="2025-05-28T00:00:00"/>
    <d v="2025-06-20T00:00:00"/>
    <m/>
    <m/>
    <x v="73"/>
    <x v="77"/>
    <x v="1"/>
  </r>
  <r>
    <x v="79"/>
    <x v="59"/>
    <x v="54"/>
    <x v="859"/>
    <d v="2025-05-28T00:00:00"/>
    <s v="00032984"/>
    <s v="EASYMART S2.05 VINHOMES SMARTCITY"/>
    <n v="220800"/>
    <n v="0"/>
    <n v="17664"/>
    <n v="238464"/>
    <s v="Bán hàng"/>
    <d v="2025-06-20T00:00:00"/>
    <s v="BC2506/0052"/>
    <n v="0"/>
    <n v="238464"/>
    <n v="238464"/>
    <n v="0"/>
    <d v="2025-05-28T00:00:00"/>
    <m/>
    <d v="2025-05-28T00:00:00"/>
    <n v="0"/>
    <m/>
    <s v=""/>
    <x v="0"/>
    <d v="2025-05-28T00:00:00"/>
    <d v="2025-06-20T00:00:00"/>
    <m/>
    <m/>
    <x v="73"/>
    <x v="77"/>
    <x v="1"/>
  </r>
  <r>
    <x v="79"/>
    <x v="59"/>
    <x v="117"/>
    <x v="860"/>
    <d v="2025-06-06T00:00:00"/>
    <s v="00000216"/>
    <s v="Hàng Trả - EASYMART S2.03 VINHOME SMARTCITY -easymartE07"/>
    <n v="0"/>
    <n v="0"/>
    <n v="0"/>
    <n v="230947"/>
    <s v="Hàng trả"/>
    <d v="2025-07-30T00:00:00"/>
    <s v="BC2507/0055"/>
    <n v="0"/>
    <n v="-230947"/>
    <n v="-230947"/>
    <n v="0"/>
    <d v="2025-06-06T00:00:00"/>
    <m/>
    <d v="2025-06-06T00:00:00"/>
    <n v="0"/>
    <m/>
    <s v=""/>
    <x v="0"/>
    <d v="2025-06-06T00:00:00"/>
    <d v="2025-07-30T00:00:00"/>
    <m/>
    <m/>
    <x v="73"/>
    <x v="77"/>
    <x v="1"/>
  </r>
  <r>
    <x v="79"/>
    <x v="59"/>
    <x v="92"/>
    <x v="861"/>
    <d v="2025-06-18T00:00:00"/>
    <s v="00037185"/>
    <s v="EASYMART The Terra An Hưng, Hà Đông, HN"/>
    <n v="837420"/>
    <n v="0"/>
    <n v="66993.600000000006"/>
    <n v="904414"/>
    <s v="Bán hàng"/>
    <d v="2025-07-30T00:00:00"/>
    <s v="BC2507/0055"/>
    <n v="0"/>
    <n v="904414"/>
    <n v="904414"/>
    <n v="0"/>
    <d v="2025-06-18T00:00:00"/>
    <m/>
    <d v="2025-06-18T00:00:00"/>
    <n v="0"/>
    <m/>
    <s v=""/>
    <x v="0"/>
    <d v="2025-06-18T00:00:00"/>
    <d v="2025-07-30T00:00:00"/>
    <m/>
    <m/>
    <x v="73"/>
    <x v="77"/>
    <x v="1"/>
  </r>
  <r>
    <x v="79"/>
    <x v="59"/>
    <x v="92"/>
    <x v="862"/>
    <d v="2025-06-18T00:00:00"/>
    <s v="00037186"/>
    <s v="EASYMART 136 Hồ Tùng Mậu, Bắc Từ Liêm, HN"/>
    <n v="914604"/>
    <n v="0"/>
    <n v="73168.320000000007"/>
    <n v="987772"/>
    <s v="Bán hàng"/>
    <d v="2025-07-30T00:00:00"/>
    <s v="BC2507/0055"/>
    <n v="0"/>
    <n v="987772"/>
    <n v="987772"/>
    <n v="0"/>
    <d v="2025-06-18T00:00:00"/>
    <m/>
    <d v="2025-06-18T00:00:00"/>
    <n v="0"/>
    <m/>
    <s v=""/>
    <x v="0"/>
    <d v="2025-06-18T00:00:00"/>
    <d v="2025-07-30T00:00:00"/>
    <m/>
    <m/>
    <x v="73"/>
    <x v="77"/>
    <x v="1"/>
  </r>
  <r>
    <x v="79"/>
    <x v="59"/>
    <x v="92"/>
    <x v="863"/>
    <d v="2025-06-18T00:00:00"/>
    <s v="00037187"/>
    <s v="Easymart Mipec Rubik 360"/>
    <n v="804798"/>
    <n v="0"/>
    <n v="64383.840000000004"/>
    <n v="869182"/>
    <s v="Bán hàng"/>
    <d v="2025-07-30T00:00:00"/>
    <s v="BC2507/0055"/>
    <n v="0"/>
    <n v="869182"/>
    <n v="869182"/>
    <n v="0"/>
    <d v="2025-06-18T00:00:00"/>
    <m/>
    <d v="2025-06-18T00:00:00"/>
    <n v="0"/>
    <m/>
    <s v=""/>
    <x v="0"/>
    <d v="2025-06-18T00:00:00"/>
    <d v="2025-07-30T00:00:00"/>
    <m/>
    <m/>
    <x v="73"/>
    <x v="77"/>
    <x v="1"/>
  </r>
  <r>
    <x v="79"/>
    <x v="59"/>
    <x v="92"/>
    <x v="864"/>
    <d v="2025-06-18T00:00:00"/>
    <s v="00037188"/>
    <s v="EASYMART S2.03 VINHOME SMARTCITY"/>
    <n v="417993"/>
    <n v="0"/>
    <n v="33439.440000000002"/>
    <n v="451432"/>
    <s v="Bán hàng"/>
    <d v="2025-07-30T00:00:00"/>
    <s v="BC2507/0055"/>
    <n v="0"/>
    <n v="451432"/>
    <n v="451432"/>
    <n v="0"/>
    <d v="2025-06-18T00:00:00"/>
    <m/>
    <d v="2025-06-18T00:00:00"/>
    <n v="0"/>
    <m/>
    <s v=""/>
    <x v="0"/>
    <d v="2025-06-18T00:00:00"/>
    <d v="2025-07-30T00:00:00"/>
    <m/>
    <m/>
    <x v="73"/>
    <x v="77"/>
    <x v="1"/>
  </r>
  <r>
    <x v="79"/>
    <x v="59"/>
    <x v="13"/>
    <x v="865"/>
    <d v="2025-06-19T00:00:00"/>
    <s v="00000216"/>
    <s v="Hàng Trả - Easymart Mipec Rubik 360 - easymartE05"/>
    <n v="0"/>
    <n v="0"/>
    <n v="0"/>
    <n v="52029"/>
    <s v="Hàng trả"/>
    <d v="2025-07-30T00:00:00"/>
    <s v="BC2507/0055"/>
    <n v="0"/>
    <n v="-52029"/>
    <n v="-52029"/>
    <n v="0"/>
    <d v="2025-06-19T00:00:00"/>
    <m/>
    <d v="2025-06-19T00:00:00"/>
    <n v="0"/>
    <m/>
    <s v=""/>
    <x v="0"/>
    <d v="2025-06-19T00:00:00"/>
    <d v="2025-07-30T00:00:00"/>
    <m/>
    <m/>
    <x v="73"/>
    <x v="77"/>
    <x v="1"/>
  </r>
  <r>
    <x v="79"/>
    <x v="59"/>
    <x v="212"/>
    <x v="866"/>
    <d v="2025-06-25T00:00:00"/>
    <s v="00038984"/>
    <s v="EASYMART The Terra An Hưng, Hà Đông, HN"/>
    <n v="1983150"/>
    <n v="0"/>
    <n v="158652"/>
    <n v="2141802"/>
    <s v="Bán hàng"/>
    <d v="2025-07-30T00:00:00"/>
    <s v="BC2507/0055"/>
    <n v="0"/>
    <n v="2141802"/>
    <n v="2141802"/>
    <n v="0"/>
    <d v="2025-06-25T00:00:00"/>
    <m/>
    <d v="2025-06-25T00:00:00"/>
    <n v="0"/>
    <m/>
    <s v=""/>
    <x v="0"/>
    <d v="2025-06-25T00:00:00"/>
    <d v="2025-07-30T00:00:00"/>
    <m/>
    <m/>
    <x v="73"/>
    <x v="77"/>
    <x v="1"/>
  </r>
  <r>
    <x v="79"/>
    <x v="59"/>
    <x v="212"/>
    <x v="867"/>
    <d v="2025-06-25T00:00:00"/>
    <s v="00038985"/>
    <s v="EASYMART 136 Hồ Tùng Mậu, Bắc Từ Liêm, HN"/>
    <n v="824539"/>
    <n v="0"/>
    <n v="65963.12"/>
    <n v="890502"/>
    <s v="Bán hàng"/>
    <d v="2025-07-30T00:00:00"/>
    <s v="BC2507/0055"/>
    <n v="0"/>
    <n v="890502"/>
    <n v="890502"/>
    <n v="0"/>
    <d v="2025-06-25T00:00:00"/>
    <m/>
    <d v="2025-06-25T00:00:00"/>
    <n v="0"/>
    <m/>
    <s v=""/>
    <x v="0"/>
    <d v="2025-06-25T00:00:00"/>
    <d v="2025-07-30T00:00:00"/>
    <m/>
    <m/>
    <x v="73"/>
    <x v="77"/>
    <x v="1"/>
  </r>
  <r>
    <x v="79"/>
    <x v="59"/>
    <x v="212"/>
    <x v="868"/>
    <d v="2025-06-25T00:00:00"/>
    <s v="00038986"/>
    <s v="Easymart Mipec Rubik 360"/>
    <n v="1618943"/>
    <n v="0"/>
    <n v="129515.44"/>
    <n v="1748458"/>
    <s v="Bán hàng"/>
    <d v="2025-07-30T00:00:00"/>
    <s v="BC2507/0055"/>
    <n v="0"/>
    <n v="1748458"/>
    <n v="1748458"/>
    <n v="0"/>
    <d v="2025-06-25T00:00:00"/>
    <m/>
    <d v="2025-06-25T00:00:00"/>
    <n v="0"/>
    <m/>
    <s v=""/>
    <x v="0"/>
    <d v="2025-06-25T00:00:00"/>
    <d v="2025-07-30T00:00:00"/>
    <m/>
    <m/>
    <x v="73"/>
    <x v="77"/>
    <x v="1"/>
  </r>
  <r>
    <x v="79"/>
    <x v="59"/>
    <x v="212"/>
    <x v="869"/>
    <d v="2025-06-25T00:00:00"/>
    <s v="00038987"/>
    <s v="EASYMART S2.03 VINHOME SMARTCITY"/>
    <n v="850275"/>
    <n v="0"/>
    <n v="68022"/>
    <n v="918297"/>
    <s v="Bán hàng"/>
    <d v="2025-07-30T00:00:00"/>
    <s v="BC2507/0055"/>
    <n v="0"/>
    <n v="918297"/>
    <n v="918297"/>
    <n v="0"/>
    <d v="2025-06-25T00:00:00"/>
    <m/>
    <d v="2025-06-25T00:00:00"/>
    <n v="0"/>
    <m/>
    <s v=""/>
    <x v="0"/>
    <d v="2025-06-25T00:00:00"/>
    <d v="2025-07-30T00:00:00"/>
    <m/>
    <m/>
    <x v="73"/>
    <x v="77"/>
    <x v="1"/>
  </r>
  <r>
    <x v="79"/>
    <x v="59"/>
    <x v="212"/>
    <x v="870"/>
    <d v="2025-06-25T00:00:00"/>
    <s v="00038988"/>
    <s v="EASYMART S2.05 VINHOMES SMARTCITY"/>
    <n v="573270"/>
    <n v="0"/>
    <n v="45861.599999999999"/>
    <n v="619132"/>
    <s v="Bán hàng"/>
    <d v="2025-07-30T00:00:00"/>
    <s v="BC2507/0055"/>
    <n v="0"/>
    <n v="619132"/>
    <n v="619132"/>
    <n v="0"/>
    <d v="2025-06-25T00:00:00"/>
    <m/>
    <d v="2025-06-25T00:00:00"/>
    <n v="0"/>
    <m/>
    <s v=""/>
    <x v="0"/>
    <d v="2025-06-25T00:00:00"/>
    <d v="2025-07-30T00:00:00"/>
    <m/>
    <m/>
    <x v="73"/>
    <x v="77"/>
    <x v="1"/>
  </r>
  <r>
    <x v="79"/>
    <x v="59"/>
    <x v="12"/>
    <x v="871"/>
    <d v="2025-06-26T00:00:00"/>
    <s v="00000216"/>
    <s v="Hàng Trả -EASYMART S2.03 VINHOME SMARTCITY - easymartE07"/>
    <n v="0"/>
    <n v="0"/>
    <n v="0"/>
    <n v="47693"/>
    <s v="Hàng trả"/>
    <d v="2025-07-30T00:00:00"/>
    <s v="BC2507/0055"/>
    <n v="0"/>
    <n v="-47693"/>
    <n v="-47693"/>
    <n v="0"/>
    <d v="2025-06-26T00:00:00"/>
    <m/>
    <d v="2025-06-26T00:00:00"/>
    <n v="0"/>
    <m/>
    <s v=""/>
    <x v="0"/>
    <d v="2025-06-26T00:00:00"/>
    <d v="2025-07-30T00:00:00"/>
    <m/>
    <m/>
    <x v="73"/>
    <x v="77"/>
    <x v="1"/>
  </r>
  <r>
    <x v="79"/>
    <x v="59"/>
    <x v="179"/>
    <x v="872"/>
    <d v="2025-07-02T00:00:00"/>
    <s v="00041028"/>
    <s v="EASYMART S2.03 VINHOME SMARTCITY"/>
    <n v="1166615"/>
    <n v="0"/>
    <n v="93329.2"/>
    <n v="1259944"/>
    <s v="Bán hàng"/>
    <d v="2025-08-20T00:00:00"/>
    <s v="BC2508/0051"/>
    <n v="0"/>
    <n v="1259944"/>
    <n v="1259944"/>
    <n v="0"/>
    <d v="2025-07-02T00:00:00"/>
    <m/>
    <d v="2025-07-02T00:00:00"/>
    <n v="0"/>
    <m/>
    <s v=""/>
    <x v="0"/>
    <d v="2025-07-02T00:00:00"/>
    <d v="2025-08-20T00:00:00"/>
    <m/>
    <m/>
    <x v="73"/>
    <x v="77"/>
    <x v="1"/>
  </r>
  <r>
    <x v="79"/>
    <x v="59"/>
    <x v="56"/>
    <x v="873"/>
    <d v="2025-07-09T00:00:00"/>
    <s v="00042627"/>
    <s v="EASYMART The Terra An Hưng, Hà Đông, HN"/>
    <n v="1057410"/>
    <n v="0"/>
    <n v="84592.8"/>
    <n v="1142003"/>
    <s v="Bán hàng"/>
    <d v="2025-08-20T00:00:00"/>
    <s v="BC2508/0051"/>
    <n v="0"/>
    <n v="1142003"/>
    <n v="1142003"/>
    <n v="0"/>
    <d v="2025-07-09T00:00:00"/>
    <m/>
    <d v="2025-07-09T00:00:00"/>
    <n v="0"/>
    <m/>
    <s v=""/>
    <x v="0"/>
    <d v="2025-07-09T00:00:00"/>
    <d v="2025-08-20T00:00:00"/>
    <m/>
    <m/>
    <x v="73"/>
    <x v="77"/>
    <x v="1"/>
  </r>
  <r>
    <x v="79"/>
    <x v="59"/>
    <x v="56"/>
    <x v="874"/>
    <d v="2025-07-09T00:00:00"/>
    <s v="00042628"/>
    <s v="EASYMART 136 Hồ Tùng Mậu, Bắc Từ Liêm, HN"/>
    <n v="1206038"/>
    <n v="0"/>
    <n v="96483.040000000008"/>
    <n v="1302521"/>
    <s v="Bán hàng"/>
    <d v="2025-08-20T00:00:00"/>
    <s v="BC2508/0051"/>
    <n v="0"/>
    <n v="1302521"/>
    <n v="1302521"/>
    <n v="0"/>
    <d v="2025-07-09T00:00:00"/>
    <m/>
    <d v="2025-07-09T00:00:00"/>
    <n v="0"/>
    <m/>
    <s v=""/>
    <x v="0"/>
    <d v="2025-07-09T00:00:00"/>
    <d v="2025-08-20T00:00:00"/>
    <m/>
    <m/>
    <x v="73"/>
    <x v="77"/>
    <x v="1"/>
  </r>
  <r>
    <x v="79"/>
    <x v="59"/>
    <x v="56"/>
    <x v="875"/>
    <d v="2025-07-09T00:00:00"/>
    <s v="00042629"/>
    <s v="Easymart Mipec Rubik 360"/>
    <n v="441600"/>
    <n v="0"/>
    <n v="35328"/>
    <n v="476928"/>
    <s v="Bán hàng"/>
    <d v="2025-08-20T00:00:00"/>
    <s v="BC2508/0051"/>
    <n v="0"/>
    <n v="476928"/>
    <n v="476928"/>
    <n v="0"/>
    <d v="2025-07-09T00:00:00"/>
    <m/>
    <d v="2025-07-09T00:00:00"/>
    <n v="0"/>
    <m/>
    <s v=""/>
    <x v="0"/>
    <d v="2025-07-09T00:00:00"/>
    <d v="2025-08-20T00:00:00"/>
    <m/>
    <m/>
    <x v="73"/>
    <x v="77"/>
    <x v="1"/>
  </r>
  <r>
    <x v="79"/>
    <x v="59"/>
    <x v="237"/>
    <x v="876"/>
    <m/>
    <m/>
    <s v="Hàng Trả - EASYMART The Terra An Hưng, Hà Đông, HN - easymartE06"/>
    <n v="0"/>
    <n v="0"/>
    <n v="0"/>
    <n v="244292"/>
    <s v="Hàng trả"/>
    <d v="2025-08-20T00:00:00"/>
    <s v="BC2508/0051"/>
    <n v="0"/>
    <n v="-244292"/>
    <n v="-244292"/>
    <n v="0"/>
    <d v="2025-07-11T00:00:00"/>
    <m/>
    <d v="2025-07-11T00:00:00"/>
    <n v="0"/>
    <m/>
    <s v=""/>
    <x v="0"/>
    <d v="2025-07-11T00:00:00"/>
    <d v="2025-08-20T00:00:00"/>
    <m/>
    <m/>
    <x v="73"/>
    <x v="77"/>
    <x v="1"/>
  </r>
  <r>
    <x v="79"/>
    <x v="59"/>
    <x v="237"/>
    <x v="877"/>
    <m/>
    <m/>
    <s v="Hàng Trả - EASYMART The Terra An Hưng, Hà Đông, HN - easymartE06"/>
    <n v="0"/>
    <n v="0"/>
    <n v="0"/>
    <n v="346228"/>
    <s v="Hàng trả"/>
    <d v="2025-08-20T00:00:00"/>
    <s v="BC2508/0051"/>
    <n v="0"/>
    <n v="-346228"/>
    <n v="-346228"/>
    <n v="0"/>
    <d v="2025-07-11T00:00:00"/>
    <m/>
    <d v="2025-07-11T00:00:00"/>
    <n v="0"/>
    <m/>
    <s v=""/>
    <x v="0"/>
    <d v="2025-07-11T00:00:00"/>
    <d v="2025-08-20T00:00:00"/>
    <m/>
    <m/>
    <x v="73"/>
    <x v="77"/>
    <x v="1"/>
  </r>
  <r>
    <x v="79"/>
    <x v="59"/>
    <x v="93"/>
    <x v="878"/>
    <d v="2025-07-16T00:00:00"/>
    <s v="00044223"/>
    <s v="EASYMART The Terra An Hưng, Hà Đông, HN"/>
    <n v="2082198"/>
    <n v="0"/>
    <n v="166575.84"/>
    <n v="2248774"/>
    <s v="Bán hàng"/>
    <d v="2025-08-20T00:00:00"/>
    <s v="BC2508/0051"/>
    <n v="0"/>
    <n v="2248774"/>
    <n v="2248774"/>
    <n v="0"/>
    <d v="2025-07-16T00:00:00"/>
    <m/>
    <d v="2025-07-16T00:00:00"/>
    <n v="0"/>
    <m/>
    <s v=""/>
    <x v="0"/>
    <d v="2025-07-16T00:00:00"/>
    <d v="2025-08-20T00:00:00"/>
    <m/>
    <m/>
    <x v="73"/>
    <x v="77"/>
    <x v="1"/>
  </r>
  <r>
    <x v="79"/>
    <x v="59"/>
    <x v="93"/>
    <x v="879"/>
    <d v="2025-07-16T00:00:00"/>
    <s v="00044224"/>
    <s v="EASYMART 136 Hồ Tùng Mậu, Bắc Từ Liêm, HN"/>
    <n v="672318"/>
    <n v="0"/>
    <n v="53785.440000000002"/>
    <n v="726103"/>
    <s v="Bán hàng"/>
    <d v="2025-08-20T00:00:00"/>
    <s v="BC2508/0051"/>
    <n v="0"/>
    <n v="726103"/>
    <n v="726103"/>
    <n v="0"/>
    <d v="2025-07-16T00:00:00"/>
    <m/>
    <d v="2025-07-16T00:00:00"/>
    <n v="0"/>
    <m/>
    <s v=""/>
    <x v="0"/>
    <d v="2025-07-16T00:00:00"/>
    <d v="2025-08-20T00:00:00"/>
    <m/>
    <m/>
    <x v="73"/>
    <x v="77"/>
    <x v="1"/>
  </r>
  <r>
    <x v="79"/>
    <x v="59"/>
    <x v="93"/>
    <x v="880"/>
    <d v="2025-07-16T00:00:00"/>
    <s v="00044225"/>
    <s v="Easymart Mipec Rubik 360"/>
    <n v="704940"/>
    <n v="0"/>
    <n v="56395.200000000004"/>
    <n v="761335"/>
    <s v="Bán hàng"/>
    <d v="2025-08-20T00:00:00"/>
    <s v="BC2508/0051"/>
    <n v="0"/>
    <n v="761335"/>
    <n v="761335"/>
    <n v="0"/>
    <d v="2025-07-16T00:00:00"/>
    <m/>
    <d v="2025-07-16T00:00:00"/>
    <n v="0"/>
    <m/>
    <s v=""/>
    <x v="0"/>
    <d v="2025-07-16T00:00:00"/>
    <d v="2025-08-20T00:00:00"/>
    <m/>
    <m/>
    <x v="73"/>
    <x v="77"/>
    <x v="1"/>
  </r>
  <r>
    <x v="79"/>
    <x v="59"/>
    <x v="93"/>
    <x v="881"/>
    <d v="2025-07-16T00:00:00"/>
    <s v="00044226"/>
    <s v="EASYMART S2.03 VINHOME SMARTCITY"/>
    <n v="814145"/>
    <n v="0"/>
    <n v="65131.6"/>
    <n v="879277"/>
    <s v="Bán hàng"/>
    <d v="2025-08-20T00:00:00"/>
    <s v="BC2508/0051"/>
    <n v="0"/>
    <n v="879277"/>
    <n v="879277"/>
    <n v="0"/>
    <d v="2025-07-16T00:00:00"/>
    <m/>
    <d v="2025-07-16T00:00:00"/>
    <n v="0"/>
    <m/>
    <s v=""/>
    <x v="0"/>
    <d v="2025-07-16T00:00:00"/>
    <d v="2025-08-20T00:00:00"/>
    <m/>
    <m/>
    <x v="73"/>
    <x v="77"/>
    <x v="1"/>
  </r>
  <r>
    <x v="79"/>
    <x v="59"/>
    <x v="180"/>
    <x v="882"/>
    <m/>
    <m/>
    <s v="Hàng Trả - Easymart Mipec Rubik 360 - easymartE05"/>
    <n v="0"/>
    <n v="0"/>
    <n v="0"/>
    <n v="230947"/>
    <s v="Hàng trả"/>
    <d v="2025-08-20T00:00:00"/>
    <s v="BC2508/0051"/>
    <n v="0"/>
    <n v="-230947"/>
    <n v="-230947"/>
    <n v="0"/>
    <d v="2025-07-19T00:00:00"/>
    <m/>
    <d v="2025-07-19T00:00:00"/>
    <n v="0"/>
    <m/>
    <s v=""/>
    <x v="0"/>
    <d v="2025-07-19T00:00:00"/>
    <d v="2025-08-20T00:00:00"/>
    <m/>
    <m/>
    <x v="73"/>
    <x v="77"/>
    <x v="1"/>
  </r>
  <r>
    <x v="79"/>
    <x v="59"/>
    <x v="205"/>
    <x v="883"/>
    <d v="2025-07-23T00:00:00"/>
    <s v="00045856"/>
    <s v="EASYMART 136 Hồ Tùng Mậu, Bắc Từ Liêm, HN"/>
    <n v="2519750"/>
    <n v="0"/>
    <n v="201580"/>
    <n v="2721330"/>
    <s v="Bán hàng"/>
    <d v="2025-08-20T00:00:00"/>
    <s v="BC2508/0051"/>
    <n v="0"/>
    <n v="2721330"/>
    <n v="2721330"/>
    <n v="0"/>
    <d v="2025-07-23T00:00:00"/>
    <m/>
    <d v="2025-07-23T00:00:00"/>
    <n v="0"/>
    <m/>
    <s v=""/>
    <x v="0"/>
    <d v="2025-07-23T00:00:00"/>
    <d v="2025-08-20T00:00:00"/>
    <m/>
    <m/>
    <x v="73"/>
    <x v="77"/>
    <x v="1"/>
  </r>
  <r>
    <x v="79"/>
    <x v="59"/>
    <x v="205"/>
    <x v="884"/>
    <d v="2025-07-23T00:00:00"/>
    <s v="00045857"/>
    <s v="Easymart Mipec Rubik 360"/>
    <n v="2134335"/>
    <n v="0"/>
    <n v="170746.80000000002"/>
    <n v="2305082"/>
    <s v="Bán hàng"/>
    <d v="2025-08-20T00:00:00"/>
    <s v="BC2508/0051"/>
    <n v="0"/>
    <n v="2305082"/>
    <n v="2305082"/>
    <n v="0"/>
    <d v="2025-07-23T00:00:00"/>
    <m/>
    <d v="2025-07-23T00:00:00"/>
    <n v="0"/>
    <m/>
    <s v=""/>
    <x v="0"/>
    <d v="2025-07-23T00:00:00"/>
    <d v="2025-08-20T00:00:00"/>
    <m/>
    <m/>
    <x v="73"/>
    <x v="77"/>
    <x v="1"/>
  </r>
  <r>
    <x v="79"/>
    <x v="59"/>
    <x v="205"/>
    <x v="885"/>
    <d v="2025-07-23T00:00:00"/>
    <s v="00045858"/>
    <s v="EASYMART S2.03 VINHOME SMARTCITY"/>
    <n v="1027985"/>
    <n v="0"/>
    <n v="82238.8"/>
    <n v="1110224"/>
    <s v="Bán hàng"/>
    <d v="2025-08-20T00:00:00"/>
    <s v="BC2508/0051"/>
    <n v="0"/>
    <n v="1110224"/>
    <n v="1110224"/>
    <n v="0"/>
    <d v="2025-07-23T00:00:00"/>
    <m/>
    <d v="2025-07-23T00:00:00"/>
    <n v="0"/>
    <m/>
    <s v=""/>
    <x v="0"/>
    <d v="2025-07-23T00:00:00"/>
    <d v="2025-08-20T00:00:00"/>
    <m/>
    <m/>
    <x v="73"/>
    <x v="77"/>
    <x v="1"/>
  </r>
  <r>
    <x v="79"/>
    <x v="59"/>
    <x v="159"/>
    <x v="886"/>
    <m/>
    <m/>
    <s v="Hàng Trả - EASYMART 136 Hồ Tùng Mậu, Bắc Từ Liêm, HN - easymartE04"/>
    <n v="0"/>
    <n v="0"/>
    <n v="0"/>
    <n v="205994"/>
    <s v="Hàng trả"/>
    <d v="2025-08-20T00:00:00"/>
    <s v="BC2508/0051"/>
    <n v="0"/>
    <n v="-205994"/>
    <n v="-205994"/>
    <n v="0"/>
    <d v="2025-07-26T00:00:00"/>
    <m/>
    <d v="2025-07-26T00:00:00"/>
    <n v="0"/>
    <m/>
    <s v=""/>
    <x v="0"/>
    <d v="2025-07-26T00:00:00"/>
    <d v="2025-08-20T00:00:00"/>
    <m/>
    <m/>
    <x v="73"/>
    <x v="77"/>
    <x v="1"/>
  </r>
  <r>
    <x v="79"/>
    <x v="59"/>
    <x v="41"/>
    <x v="887"/>
    <m/>
    <m/>
    <s v="Kết chuyển công nợ phải thu từ EASY MART qua GTGL _Tháng 7/2025 _EASY MART"/>
    <n v="360688"/>
    <n v="0"/>
    <n v="28855.040000000001"/>
    <n v="360688"/>
    <s v="Bán hàng"/>
    <d v="2025-08-20T00:00:00"/>
    <s v="BC2508/0051"/>
    <n v="0"/>
    <n v="360688"/>
    <n v="360688"/>
    <n v="0"/>
    <d v="2025-07-31T00:00:00"/>
    <m/>
    <d v="2025-07-31T00:00:00"/>
    <n v="0"/>
    <m/>
    <s v=""/>
    <x v="0"/>
    <d v="2025-07-31T00:00:00"/>
    <d v="2025-08-20T00:00:00"/>
    <m/>
    <m/>
    <x v="73"/>
    <x v="77"/>
    <x v="1"/>
  </r>
  <r>
    <x v="79"/>
    <x v="59"/>
    <x v="41"/>
    <x v="888"/>
    <m/>
    <m/>
    <s v="Điều chỉnh tăng công nợ phải thu 131 cho khớp công nợ thực tế_Tháng 7/2025 _Easymart"/>
    <n v="441234"/>
    <n v="0"/>
    <n v="35298.720000000001"/>
    <n v="441234"/>
    <s v="Bán hàng"/>
    <d v="2025-08-20T00:00:00"/>
    <s v="BC2508/0051"/>
    <n v="0"/>
    <n v="441234"/>
    <n v="441234"/>
    <n v="0"/>
    <d v="2025-07-31T00:00:00"/>
    <m/>
    <d v="2025-07-31T00:00:00"/>
    <n v="0"/>
    <m/>
    <s v=""/>
    <x v="0"/>
    <d v="2025-07-31T00:00:00"/>
    <d v="2025-08-20T00:00:00"/>
    <m/>
    <m/>
    <x v="73"/>
    <x v="77"/>
    <x v="1"/>
  </r>
  <r>
    <x v="79"/>
    <x v="59"/>
    <x v="65"/>
    <x v="889"/>
    <d v="2025-08-01T00:00:00"/>
    <s v="00048844"/>
    <s v="EASYMART The Terra An Hưng, Hà Đông, HN"/>
    <n v="704940"/>
    <n v="0"/>
    <n v="56395.200000000004"/>
    <n v="761335"/>
    <s v="Bán hàng"/>
    <d v="2025-09-26T00:00:00"/>
    <s v="BC2509/0046"/>
    <n v="0"/>
    <n v="761335"/>
    <n v="761335"/>
    <n v="0"/>
    <d v="2025-08-01T00:00:00"/>
    <m/>
    <d v="2025-08-01T00:00:00"/>
    <n v="0"/>
    <m/>
    <s v=""/>
    <x v="0"/>
    <d v="2025-08-01T00:00:00"/>
    <d v="2025-09-26T00:00:00"/>
    <m/>
    <m/>
    <x v="73"/>
    <x v="77"/>
    <x v="1"/>
  </r>
  <r>
    <x v="79"/>
    <x v="59"/>
    <x v="6"/>
    <x v="890"/>
    <m/>
    <m/>
    <s v="Hàng Trả - EASYMART 136 Hồ Tùng Mậu, Bắc Từ Liêm, HN - easymartE04"/>
    <n v="0"/>
    <n v="0"/>
    <n v="0"/>
    <n v="230429"/>
    <s v="Hàng trả"/>
    <d v="2025-09-26T00:00:00"/>
    <s v="BC2509/0046"/>
    <n v="0"/>
    <n v="-230429"/>
    <n v="-230429"/>
    <n v="0"/>
    <d v="2025-08-02T00:00:00"/>
    <m/>
    <d v="2025-08-02T00:00:00"/>
    <n v="0"/>
    <m/>
    <s v=""/>
    <x v="0"/>
    <d v="2025-08-02T00:00:00"/>
    <d v="2025-09-26T00:00:00"/>
    <m/>
    <m/>
    <x v="73"/>
    <x v="77"/>
    <x v="1"/>
  </r>
  <r>
    <x v="79"/>
    <x v="59"/>
    <x v="58"/>
    <x v="891"/>
    <d v="2025-08-06T00:00:00"/>
    <s v="00049368"/>
    <s v="EASYMART The Terra An Hưng, Hà Đông, HN"/>
    <n v="2335620"/>
    <n v="0"/>
    <n v="186849.6"/>
    <n v="2522470"/>
    <s v="Bán hàng"/>
    <d v="2025-09-26T00:00:00"/>
    <s v="BC2509/0046"/>
    <n v="0"/>
    <n v="2522470"/>
    <n v="2522470"/>
    <n v="0"/>
    <d v="2025-08-06T00:00:00"/>
    <m/>
    <d v="2025-08-06T00:00:00"/>
    <n v="0"/>
    <m/>
    <s v=""/>
    <x v="0"/>
    <d v="2025-08-06T00:00:00"/>
    <d v="2025-09-26T00:00:00"/>
    <m/>
    <m/>
    <x v="73"/>
    <x v="77"/>
    <x v="1"/>
  </r>
  <r>
    <x v="79"/>
    <x v="59"/>
    <x v="58"/>
    <x v="892"/>
    <d v="2025-08-06T00:00:00"/>
    <s v="00049369"/>
    <s v="EASYMART 136 Hồ Tùng Mậu, Bắc Từ Liêm, HN"/>
    <n v="2546453"/>
    <n v="0"/>
    <n v="203716.24"/>
    <n v="2750169"/>
    <s v="Bán hàng"/>
    <d v="2025-09-26T00:00:00"/>
    <s v="BC2509/0046"/>
    <n v="0"/>
    <n v="2750169"/>
    <n v="2750169"/>
    <n v="0"/>
    <d v="2025-08-06T00:00:00"/>
    <m/>
    <d v="2025-08-06T00:00:00"/>
    <n v="0"/>
    <m/>
    <s v=""/>
    <x v="0"/>
    <d v="2025-08-06T00:00:00"/>
    <d v="2025-09-26T00:00:00"/>
    <m/>
    <m/>
    <x v="73"/>
    <x v="77"/>
    <x v="1"/>
  </r>
  <r>
    <x v="79"/>
    <x v="59"/>
    <x v="58"/>
    <x v="893"/>
    <d v="2025-08-06T00:00:00"/>
    <s v="00049370"/>
    <s v="EASYMART S2.03 VINHOME SMARTCITY"/>
    <n v="1387415"/>
    <n v="0"/>
    <n v="110993.2"/>
    <n v="1498408"/>
    <s v="Bán hàng"/>
    <d v="2025-09-26T00:00:00"/>
    <s v="BC2509/0046"/>
    <n v="0"/>
    <n v="1498408"/>
    <n v="1498408"/>
    <n v="0"/>
    <d v="2025-08-06T00:00:00"/>
    <m/>
    <d v="2025-08-06T00:00:00"/>
    <n v="0"/>
    <m/>
    <s v=""/>
    <x v="0"/>
    <d v="2025-08-06T00:00:00"/>
    <d v="2025-09-26T00:00:00"/>
    <m/>
    <m/>
    <x v="73"/>
    <x v="77"/>
    <x v="1"/>
  </r>
  <r>
    <x v="79"/>
    <x v="59"/>
    <x v="271"/>
    <x v="894"/>
    <m/>
    <m/>
    <s v="Hàng Trả - Easymart Mipec Rubik 360 - easymartE05"/>
    <n v="0"/>
    <n v="0"/>
    <n v="0"/>
    <n v="651491"/>
    <s v="Hàng trả"/>
    <d v="2025-09-26T00:00:00"/>
    <s v="BC2509/0046"/>
    <n v="0"/>
    <n v="-651491"/>
    <n v="-651491"/>
    <n v="0"/>
    <d v="2025-08-14T00:00:00"/>
    <m/>
    <d v="2025-08-14T00:00:00"/>
    <n v="0"/>
    <m/>
    <s v=""/>
    <x v="0"/>
    <d v="2025-08-14T00:00:00"/>
    <d v="2025-09-26T00:00:00"/>
    <m/>
    <m/>
    <x v="73"/>
    <x v="77"/>
    <x v="1"/>
  </r>
  <r>
    <x v="79"/>
    <x v="59"/>
    <x v="7"/>
    <x v="895"/>
    <d v="2025-08-20T00:00:00"/>
    <s v="00052636"/>
    <s v="Easymart Mipec Rubik 360"/>
    <n v="787110"/>
    <n v="0"/>
    <n v="62968.800000000003"/>
    <n v="850079"/>
    <s v="Bán hàng"/>
    <d v="2025-09-26T00:00:00"/>
    <s v="BC2509/0046"/>
    <n v="0"/>
    <n v="850079"/>
    <n v="850079"/>
    <n v="0"/>
    <d v="2025-08-20T00:00:00"/>
    <m/>
    <d v="2025-08-20T00:00:00"/>
    <n v="0"/>
    <m/>
    <s v=""/>
    <x v="0"/>
    <d v="2025-08-20T00:00:00"/>
    <d v="2025-09-26T00:00:00"/>
    <m/>
    <m/>
    <x v="73"/>
    <x v="77"/>
    <x v="1"/>
  </r>
  <r>
    <x v="79"/>
    <x v="59"/>
    <x v="44"/>
    <x v="896"/>
    <d v="2025-08-29T00:00:00"/>
    <s v="00056290"/>
    <s v="EASYMART 136 Hồ Tùng Mậu, Bắc Từ Liêm, HN"/>
    <n v="1284105"/>
    <n v="0"/>
    <n v="102728.40000000001"/>
    <n v="1386833"/>
    <s v="Bán hàng"/>
    <d v="2025-09-26T00:00:00"/>
    <s v="BC2509/0046"/>
    <n v="0"/>
    <n v="1386833"/>
    <n v="1386833"/>
    <n v="0"/>
    <d v="2025-08-29T00:00:00"/>
    <m/>
    <d v="2025-08-29T00:00:00"/>
    <n v="0"/>
    <m/>
    <s v=""/>
    <x v="0"/>
    <d v="2025-08-29T00:00:00"/>
    <d v="2025-09-26T00:00:00"/>
    <m/>
    <m/>
    <x v="73"/>
    <x v="77"/>
    <x v="1"/>
  </r>
  <r>
    <x v="79"/>
    <x v="59"/>
    <x v="44"/>
    <x v="897"/>
    <d v="2025-08-29T00:00:00"/>
    <s v="00056291"/>
    <s v="EASYMART S2.03 VINHOME SMARTCITY"/>
    <n v="1380455"/>
    <n v="0"/>
    <n v="110436.40000000001"/>
    <n v="1490891"/>
    <s v="Bán hàng"/>
    <d v="2025-09-26T00:00:00"/>
    <s v="BC2509/0046"/>
    <n v="0"/>
    <n v="1490891"/>
    <n v="1490891"/>
    <n v="0"/>
    <d v="2025-08-29T00:00:00"/>
    <m/>
    <d v="2025-08-29T00:00:00"/>
    <n v="0"/>
    <m/>
    <s v=""/>
    <x v="0"/>
    <d v="2025-08-29T00:00:00"/>
    <d v="2025-09-26T00:00:00"/>
    <m/>
    <m/>
    <x v="73"/>
    <x v="77"/>
    <x v="1"/>
  </r>
  <r>
    <x v="79"/>
    <x v="59"/>
    <x v="45"/>
    <x v="898"/>
    <m/>
    <m/>
    <s v="Chiết khấu Tháng 8/2025_EASYMART"/>
    <n v="0"/>
    <n v="207571"/>
    <n v="-16605.68"/>
    <n v="207571"/>
    <s v="Bán hàng"/>
    <d v="2025-09-26T00:00:00"/>
    <s v="BC2509/0046"/>
    <n v="0"/>
    <n v="207571"/>
    <n v="207571"/>
    <n v="0"/>
    <d v="2025-08-31T00:00:00"/>
    <m/>
    <d v="2025-08-31T00:00:00"/>
    <n v="0"/>
    <m/>
    <s v=""/>
    <x v="0"/>
    <d v="2025-08-31T00:00:00"/>
    <d v="2025-09-26T00:00:00"/>
    <m/>
    <m/>
    <x v="73"/>
    <x v="77"/>
    <x v="1"/>
  </r>
  <r>
    <x v="79"/>
    <x v="59"/>
    <x v="120"/>
    <x v="899"/>
    <d v="2025-09-03T00:00:00"/>
    <s v="00056476"/>
    <s v="EASYMART The Terra An Hưng, Hà Đông, HN"/>
    <n v="1729728"/>
    <n v="0"/>
    <n v="138378.23999999999"/>
    <n v="1868106"/>
    <s v="Bán hàng"/>
    <m/>
    <m/>
    <n v="0"/>
    <n v="1868106"/>
    <n v="0"/>
    <n v="1868106"/>
    <d v="2025-09-03T00:00:00"/>
    <m/>
    <d v="2025-09-03T00:00:00"/>
    <n v="0"/>
    <m/>
    <n v="98.3578140046302"/>
    <x v="5"/>
    <d v="2025-09-03T00:00:00"/>
    <d v="1899-12-30T00:00:00"/>
    <m/>
    <m/>
    <x v="73"/>
    <x v="77"/>
    <x v="1"/>
  </r>
  <r>
    <x v="79"/>
    <x v="59"/>
    <x v="80"/>
    <x v="900"/>
    <m/>
    <m/>
    <s v="Hàng trả - EASY+GTGT - easymarte07 (Phiếu trả ngày: 05/09/2025) - EASYMART S2.03 VINHOME SMARTCITY"/>
    <n v="0"/>
    <n v="0"/>
    <n v="0"/>
    <n v="202966"/>
    <s v="Hàng trả"/>
    <m/>
    <m/>
    <n v="0"/>
    <n v="-202966"/>
    <n v="0"/>
    <n v="-202966"/>
    <d v="2025-09-05T00:00:00"/>
    <m/>
    <d v="2025-09-05T00:00:00"/>
    <n v="0"/>
    <m/>
    <n v="96.3578140046302"/>
    <x v="5"/>
    <d v="2025-09-05T00:00:00"/>
    <d v="1899-12-30T00:00:00"/>
    <m/>
    <m/>
    <x v="73"/>
    <x v="77"/>
    <x v="1"/>
  </r>
  <r>
    <x v="79"/>
    <x v="59"/>
    <x v="80"/>
    <x v="901"/>
    <m/>
    <m/>
    <s v="Hàng trả - EASY+GTGT - easymarte08 (Phiếu trả ngày: 05/09/2025) - EASYMART S2.05 VINHOMES SMARTCITY"/>
    <n v="0"/>
    <n v="0"/>
    <n v="0"/>
    <n v="620610"/>
    <s v="Hàng trả"/>
    <m/>
    <m/>
    <n v="0"/>
    <n v="-620610"/>
    <n v="0"/>
    <n v="-620610"/>
    <d v="2025-09-05T00:00:00"/>
    <m/>
    <d v="2025-09-05T00:00:00"/>
    <n v="0"/>
    <m/>
    <n v="96.3578140046302"/>
    <x v="5"/>
    <d v="2025-09-05T00:00:00"/>
    <d v="1899-12-30T00:00:00"/>
    <m/>
    <m/>
    <x v="73"/>
    <x v="77"/>
    <x v="1"/>
  </r>
  <r>
    <x v="79"/>
    <x v="59"/>
    <x v="80"/>
    <x v="902"/>
    <m/>
    <m/>
    <s v="Hàng trả - EASY+GTGT - easymart (Phiếu trả ngày: 05/09/2025) -easymartE07- EASYMART S2.03 VINHOME SMARTCITY"/>
    <n v="0"/>
    <n v="0"/>
    <n v="0"/>
    <n v="261407"/>
    <s v="Hàng trả"/>
    <m/>
    <m/>
    <n v="0"/>
    <n v="-261407"/>
    <n v="0"/>
    <n v="-261407"/>
    <d v="2025-09-05T00:00:00"/>
    <m/>
    <d v="2025-09-05T00:00:00"/>
    <n v="0"/>
    <m/>
    <n v="96.3578140046302"/>
    <x v="5"/>
    <d v="2025-09-05T00:00:00"/>
    <d v="1899-12-30T00:00:00"/>
    <m/>
    <m/>
    <x v="73"/>
    <x v="77"/>
    <x v="1"/>
  </r>
  <r>
    <x v="79"/>
    <x v="59"/>
    <x v="135"/>
    <x v="903"/>
    <m/>
    <m/>
    <s v="ĐÃ KIỂM TRA -Hàng trả - EASY+GTGT - easymart (Phiếu trả ngày: 06/09/2025) - EASYMART The Terra An Hưng, Hà Đông, HN"/>
    <n v="0"/>
    <n v="0"/>
    <n v="0"/>
    <n v="291286"/>
    <s v="Hàng trả"/>
    <m/>
    <m/>
    <n v="0"/>
    <n v="-291286"/>
    <n v="0"/>
    <n v="-291286"/>
    <d v="2025-09-06T00:00:00"/>
    <m/>
    <d v="2025-09-06T00:00:00"/>
    <n v="0"/>
    <m/>
    <n v="95.3578140046302"/>
    <x v="5"/>
    <d v="2025-09-06T00:00:00"/>
    <d v="1899-12-30T00:00:00"/>
    <m/>
    <m/>
    <x v="73"/>
    <x v="77"/>
    <x v="1"/>
  </r>
  <r>
    <x v="79"/>
    <x v="59"/>
    <x v="222"/>
    <x v="904"/>
    <d v="2025-09-09T00:00:00"/>
    <s v="00057951"/>
    <s v="EASYMART 136 Hồ Tùng Mậu, Bắc Từ Liêm, HN"/>
    <n v="1959745"/>
    <n v="0"/>
    <n v="156779.6"/>
    <n v="2116525"/>
    <s v="Bán hàng"/>
    <m/>
    <m/>
    <n v="0"/>
    <n v="2116525"/>
    <n v="0"/>
    <n v="2116525"/>
    <d v="2025-09-09T00:00:00"/>
    <m/>
    <d v="2025-09-09T00:00:00"/>
    <n v="0"/>
    <m/>
    <n v="92.3578140046302"/>
    <x v="5"/>
    <d v="2025-09-09T00:00:00"/>
    <d v="1899-12-30T00:00:00"/>
    <m/>
    <m/>
    <x v="73"/>
    <x v="77"/>
    <x v="1"/>
  </r>
  <r>
    <x v="79"/>
    <x v="59"/>
    <x v="222"/>
    <x v="905"/>
    <d v="2025-09-09T00:00:00"/>
    <s v="00057952"/>
    <s v="Easymart Mipec Rubik 360"/>
    <n v="1379847"/>
    <n v="0"/>
    <n v="110387.76000000001"/>
    <n v="1490235"/>
    <s v="Bán hàng"/>
    <m/>
    <m/>
    <n v="0"/>
    <n v="1490235"/>
    <n v="0"/>
    <n v="1490235"/>
    <d v="2025-09-09T00:00:00"/>
    <m/>
    <d v="2025-09-09T00:00:00"/>
    <n v="0"/>
    <m/>
    <n v="92.3578140046302"/>
    <x v="5"/>
    <d v="2025-09-09T00:00:00"/>
    <d v="1899-12-30T00:00:00"/>
    <m/>
    <m/>
    <x v="73"/>
    <x v="77"/>
    <x v="1"/>
  </r>
  <r>
    <x v="79"/>
    <x v="59"/>
    <x v="222"/>
    <x v="906"/>
    <d v="2025-09-09T00:00:00"/>
    <s v="00057953"/>
    <s v="EASYMART S2.03 VINHOME SMARTCITY"/>
    <n v="1442303"/>
    <n v="0"/>
    <n v="115384.24"/>
    <n v="1557687"/>
    <s v="Bán hàng"/>
    <m/>
    <m/>
    <n v="0"/>
    <n v="1557687"/>
    <n v="0"/>
    <n v="1557687"/>
    <d v="2025-09-09T00:00:00"/>
    <m/>
    <d v="2025-09-09T00:00:00"/>
    <n v="0"/>
    <m/>
    <n v="92.3578140046302"/>
    <x v="5"/>
    <d v="2025-09-09T00:00:00"/>
    <d v="1899-12-30T00:00:00"/>
    <m/>
    <m/>
    <x v="73"/>
    <x v="77"/>
    <x v="1"/>
  </r>
  <r>
    <x v="79"/>
    <x v="59"/>
    <x v="257"/>
    <x v="907"/>
    <d v="2025-09-16T00:00:00"/>
    <s v="00059676"/>
    <s v="EASYMART 136 Hồ Tùng Mậu, Bắc Từ Liêm, HN"/>
    <n v="704940"/>
    <n v="0"/>
    <n v="56395.200000000004"/>
    <n v="761335"/>
    <s v="Bán hàng"/>
    <m/>
    <m/>
    <n v="0"/>
    <n v="761335"/>
    <n v="0"/>
    <n v="761335"/>
    <d v="2025-09-16T00:00:00"/>
    <m/>
    <d v="2025-09-16T00:00:00"/>
    <n v="0"/>
    <m/>
    <n v="85.3578140046302"/>
    <x v="1"/>
    <d v="2025-09-16T00:00:00"/>
    <d v="1899-12-30T00:00:00"/>
    <m/>
    <m/>
    <x v="73"/>
    <x v="77"/>
    <x v="1"/>
  </r>
  <r>
    <x v="79"/>
    <x v="59"/>
    <x v="257"/>
    <x v="908"/>
    <d v="2025-09-16T00:00:00"/>
    <s v="00059677"/>
    <s v="Easymart Mipec Rubik 360"/>
    <n v="566310"/>
    <n v="0"/>
    <n v="45304.800000000003"/>
    <n v="611615"/>
    <s v="Bán hàng"/>
    <m/>
    <m/>
    <n v="0"/>
    <n v="611615"/>
    <n v="0"/>
    <n v="611615"/>
    <d v="2025-09-16T00:00:00"/>
    <m/>
    <d v="2025-09-16T00:00:00"/>
    <n v="0"/>
    <m/>
    <n v="85.3578140046302"/>
    <x v="1"/>
    <d v="2025-09-16T00:00:00"/>
    <d v="1899-12-30T00:00:00"/>
    <m/>
    <m/>
    <x v="73"/>
    <x v="77"/>
    <x v="1"/>
  </r>
  <r>
    <x v="79"/>
    <x v="59"/>
    <x v="257"/>
    <x v="909"/>
    <d v="2025-09-16T00:00:00"/>
    <s v="00059678"/>
    <s v="EASYMART The Terra An Hưng, Hà Đông, HN"/>
    <n v="1818309"/>
    <n v="0"/>
    <n v="145464.72"/>
    <n v="1963774"/>
    <s v="Bán hàng"/>
    <m/>
    <m/>
    <n v="0"/>
    <n v="1963774"/>
    <n v="0"/>
    <n v="1963774"/>
    <d v="2025-09-16T00:00:00"/>
    <m/>
    <d v="2025-09-16T00:00:00"/>
    <n v="0"/>
    <m/>
    <n v="85.3578140046302"/>
    <x v="1"/>
    <d v="2025-09-16T00:00:00"/>
    <d v="1899-12-30T00:00:00"/>
    <m/>
    <m/>
    <x v="73"/>
    <x v="77"/>
    <x v="1"/>
  </r>
  <r>
    <x v="79"/>
    <x v="59"/>
    <x v="257"/>
    <x v="910"/>
    <d v="2025-09-16T00:00:00"/>
    <s v="00059679"/>
    <s v="EASYMART S2.03 VINHOME SMARTCITY"/>
    <n v="540648"/>
    <n v="0"/>
    <n v="43251.840000000004"/>
    <n v="583900"/>
    <s v="Bán hàng"/>
    <m/>
    <m/>
    <n v="0"/>
    <n v="583900"/>
    <n v="0"/>
    <n v="583900"/>
    <d v="2025-09-16T00:00:00"/>
    <m/>
    <d v="2025-09-16T00:00:00"/>
    <n v="0"/>
    <m/>
    <n v="85.3578140046302"/>
    <x v="1"/>
    <d v="2025-09-16T00:00:00"/>
    <d v="1899-12-30T00:00:00"/>
    <m/>
    <m/>
    <x v="73"/>
    <x v="77"/>
    <x v="1"/>
  </r>
  <r>
    <x v="79"/>
    <x v="59"/>
    <x v="257"/>
    <x v="911"/>
    <d v="2025-09-16T00:00:00"/>
    <s v="00059680"/>
    <s v="EASYMART S2.05 VINHOMES SMARTCITY"/>
    <n v="893118"/>
    <n v="0"/>
    <n v="71449.440000000002"/>
    <n v="964567"/>
    <s v="Bán hàng"/>
    <m/>
    <m/>
    <n v="0"/>
    <n v="964567"/>
    <n v="0"/>
    <n v="964567"/>
    <d v="2025-09-16T00:00:00"/>
    <m/>
    <d v="2025-09-16T00:00:00"/>
    <n v="0"/>
    <m/>
    <n v="85.3578140046302"/>
    <x v="1"/>
    <d v="2025-09-16T00:00:00"/>
    <d v="1899-12-30T00:00:00"/>
    <m/>
    <m/>
    <x v="73"/>
    <x v="77"/>
    <x v="1"/>
  </r>
  <r>
    <x v="79"/>
    <x v="59"/>
    <x v="257"/>
    <x v="912"/>
    <m/>
    <m/>
    <s v="Hàng trả - Easymart Mipec Rubik360 - easymart (Phiếu trả ngày: 16/09/2025)- phiếu: THN006054"/>
    <n v="0"/>
    <n v="0"/>
    <n v="0"/>
    <n v="192905"/>
    <s v="Hàng trả"/>
    <m/>
    <m/>
    <n v="0"/>
    <n v="-192905"/>
    <n v="0"/>
    <n v="-192905"/>
    <d v="2025-09-16T00:00:00"/>
    <m/>
    <d v="2025-09-16T00:00:00"/>
    <n v="0"/>
    <m/>
    <n v="85.3578140046302"/>
    <x v="1"/>
    <d v="2025-09-16T00:00:00"/>
    <d v="1899-12-30T00:00:00"/>
    <m/>
    <m/>
    <x v="73"/>
    <x v="77"/>
    <x v="1"/>
  </r>
  <r>
    <x v="79"/>
    <x v="59"/>
    <x v="160"/>
    <x v="913"/>
    <m/>
    <m/>
    <s v="Hàng trả - gtgl0002 - (Phiếu trả ngày: 18/09/2025) - phiếu: THN006077"/>
    <n v="0"/>
    <n v="0"/>
    <n v="0"/>
    <n v="234392"/>
    <s v="Hàng trả"/>
    <m/>
    <m/>
    <n v="0"/>
    <n v="-234392"/>
    <n v="0"/>
    <n v="-234392"/>
    <d v="2025-09-18T00:00:00"/>
    <m/>
    <d v="2025-09-18T00:00:00"/>
    <n v="0"/>
    <m/>
    <n v="83.3578140046302"/>
    <x v="1"/>
    <d v="2025-09-18T00:00:00"/>
    <d v="1899-12-30T00:00:00"/>
    <m/>
    <m/>
    <x v="73"/>
    <x v="77"/>
    <x v="1"/>
  </r>
  <r>
    <x v="79"/>
    <x v="59"/>
    <x v="258"/>
    <x v="914"/>
    <d v="2025-09-24T00:00:00"/>
    <s v="00061409"/>
    <s v="EASYMART The Terra An Hưng, Hà Đông, HN"/>
    <n v="704940"/>
    <n v="0"/>
    <n v="56395.200000000004"/>
    <n v="761335"/>
    <s v="Bán hàng"/>
    <m/>
    <m/>
    <n v="0"/>
    <n v="761335"/>
    <n v="0"/>
    <n v="761335"/>
    <d v="2025-09-24T00:00:00"/>
    <m/>
    <d v="2025-09-24T00:00:00"/>
    <n v="0"/>
    <m/>
    <n v="77.3578140046302"/>
    <x v="1"/>
    <d v="2025-09-24T00:00:00"/>
    <d v="1899-12-30T00:00:00"/>
    <m/>
    <m/>
    <x v="73"/>
    <x v="77"/>
    <x v="1"/>
  </r>
  <r>
    <x v="79"/>
    <x v="59"/>
    <x v="258"/>
    <x v="915"/>
    <d v="2025-09-24T00:00:00"/>
    <s v="00061410"/>
    <s v="EASYMART 136 Hồ Tùng Mậu, Bắc Từ Liêm, HN"/>
    <n v="619330"/>
    <n v="0"/>
    <n v="49546.400000000001"/>
    <n v="668876"/>
    <s v="Bán hàng"/>
    <m/>
    <m/>
    <n v="0"/>
    <n v="668876"/>
    <n v="0"/>
    <n v="668876"/>
    <d v="2025-09-24T00:00:00"/>
    <m/>
    <d v="2025-09-24T00:00:00"/>
    <n v="0"/>
    <m/>
    <n v="77.3578140046302"/>
    <x v="1"/>
    <d v="2025-09-24T00:00:00"/>
    <d v="1899-12-30T00:00:00"/>
    <m/>
    <m/>
    <x v="73"/>
    <x v="77"/>
    <x v="1"/>
  </r>
  <r>
    <x v="79"/>
    <x v="59"/>
    <x v="258"/>
    <x v="916"/>
    <d v="2025-09-24T00:00:00"/>
    <s v="00061411"/>
    <s v="Easymart Mipec Rubik 360"/>
    <n v="355792"/>
    <n v="0"/>
    <n v="28463.360000000001"/>
    <n v="384255"/>
    <s v="Bán hàng"/>
    <m/>
    <m/>
    <n v="0"/>
    <n v="384255"/>
    <n v="0"/>
    <n v="384255"/>
    <d v="2025-09-24T00:00:00"/>
    <m/>
    <d v="2025-09-24T00:00:00"/>
    <n v="0"/>
    <m/>
    <n v="77.3578140046302"/>
    <x v="1"/>
    <d v="2025-09-24T00:00:00"/>
    <d v="1899-12-30T00:00:00"/>
    <m/>
    <m/>
    <x v="73"/>
    <x v="77"/>
    <x v="1"/>
  </r>
  <r>
    <x v="79"/>
    <x v="59"/>
    <x v="8"/>
    <x v="917"/>
    <d v="2025-10-01T00:00:00"/>
    <s v="00063461"/>
    <s v="EASYMART 136 Hồ Tùng Mậu, Bắc Từ Liêm, HN"/>
    <n v="1605160"/>
    <n v="0"/>
    <n v="128412.8"/>
    <n v="1733573"/>
    <s v="Bán hàng"/>
    <m/>
    <m/>
    <n v="0"/>
    <n v="1733573"/>
    <n v="0"/>
    <n v="1733573"/>
    <d v="2025-10-01T00:00:00"/>
    <m/>
    <d v="2025-10-01T00:00:00"/>
    <n v="0"/>
    <m/>
    <n v="70.3578140046302"/>
    <x v="1"/>
    <d v="2025-10-01T00:00:00"/>
    <d v="1899-12-30T00:00:00"/>
    <m/>
    <m/>
    <x v="73"/>
    <x v="77"/>
    <x v="1"/>
  </r>
  <r>
    <x v="79"/>
    <x v="59"/>
    <x v="8"/>
    <x v="918"/>
    <d v="2025-10-01T00:00:00"/>
    <s v="00063462"/>
    <s v="Easymart Mipec Rubik 360"/>
    <n v="1235322"/>
    <n v="0"/>
    <n v="98825.760000000009"/>
    <n v="1334148"/>
    <s v="Bán hàng"/>
    <m/>
    <m/>
    <n v="0"/>
    <n v="1334148"/>
    <n v="0"/>
    <n v="1334148"/>
    <d v="2025-10-01T00:00:00"/>
    <m/>
    <d v="2025-10-01T00:00:00"/>
    <n v="0"/>
    <m/>
    <n v="70.3578140046302"/>
    <x v="1"/>
    <d v="2025-10-01T00:00:00"/>
    <d v="1899-12-30T00:00:00"/>
    <m/>
    <m/>
    <x v="73"/>
    <x v="77"/>
    <x v="1"/>
  </r>
  <r>
    <x v="79"/>
    <x v="59"/>
    <x v="8"/>
    <x v="919"/>
    <d v="2025-10-01T00:00:00"/>
    <s v="00063463"/>
    <s v="EASYMART The Terra An Hưng, Hà Đông, HN"/>
    <n v="1704674"/>
    <n v="0"/>
    <n v="136373.92000000001"/>
    <n v="1841048"/>
    <s v="Bán hàng"/>
    <m/>
    <m/>
    <n v="0"/>
    <n v="1841048"/>
    <n v="0"/>
    <n v="1841048"/>
    <d v="2025-10-01T00:00:00"/>
    <m/>
    <d v="2025-10-01T00:00:00"/>
    <n v="0"/>
    <m/>
    <n v="70.3578140046302"/>
    <x v="1"/>
    <d v="2025-10-01T00:00:00"/>
    <d v="1899-12-30T00:00:00"/>
    <m/>
    <m/>
    <x v="73"/>
    <x v="77"/>
    <x v="1"/>
  </r>
  <r>
    <x v="79"/>
    <x v="59"/>
    <x v="8"/>
    <x v="920"/>
    <d v="2025-10-01T00:00:00"/>
    <s v="00063464"/>
    <s v="EASYMART S2.03 VINHOME SMARTCITY"/>
    <n v="931635"/>
    <n v="0"/>
    <n v="74530.8"/>
    <n v="1006166"/>
    <s v="Bán hàng"/>
    <m/>
    <m/>
    <n v="0"/>
    <n v="1006166"/>
    <n v="0"/>
    <n v="1006166"/>
    <d v="2025-10-01T00:00:00"/>
    <m/>
    <d v="2025-10-01T00:00:00"/>
    <n v="0"/>
    <m/>
    <n v="70.3578140046302"/>
    <x v="1"/>
    <d v="2025-10-01T00:00:00"/>
    <d v="1899-12-30T00:00:00"/>
    <m/>
    <m/>
    <x v="73"/>
    <x v="77"/>
    <x v="1"/>
  </r>
  <r>
    <x v="79"/>
    <x v="59"/>
    <x v="8"/>
    <x v="921"/>
    <d v="2025-10-01T00:00:00"/>
    <s v="00063465"/>
    <s v="EASYMART S2.05 VINHOMES SMARTCITY"/>
    <n v="220800"/>
    <n v="0"/>
    <n v="17664"/>
    <n v="238464"/>
    <s v="Bán hàng"/>
    <m/>
    <m/>
    <n v="0"/>
    <n v="238464"/>
    <n v="0"/>
    <n v="238464"/>
    <d v="2025-10-01T00:00:00"/>
    <m/>
    <d v="2025-10-01T00:00:00"/>
    <n v="0"/>
    <m/>
    <n v="70.3578140046302"/>
    <x v="1"/>
    <d v="2025-10-01T00:00:00"/>
    <d v="1899-12-30T00:00:00"/>
    <m/>
    <m/>
    <x v="73"/>
    <x v="77"/>
    <x v="1"/>
  </r>
  <r>
    <x v="79"/>
    <x v="59"/>
    <x v="9"/>
    <x v="922"/>
    <d v="2025-10-08T00:00:00"/>
    <s v="00065695"/>
    <s v="EASYMART 136 Hồ Tùng Mậu, Bắc Từ Liêm, HN"/>
    <n v="929520"/>
    <n v="0"/>
    <n v="74361.600000000006"/>
    <n v="1003882"/>
    <s v="Bán hàng"/>
    <m/>
    <m/>
    <n v="0"/>
    <n v="1003882"/>
    <n v="0"/>
    <n v="1003882"/>
    <d v="2025-10-08T00:00:00"/>
    <m/>
    <d v="2025-10-08T00:00:00"/>
    <n v="0"/>
    <m/>
    <n v="63.3578140046302"/>
    <x v="1"/>
    <d v="2025-10-08T00:00:00"/>
    <d v="1899-12-30T00:00:00"/>
    <m/>
    <m/>
    <x v="73"/>
    <x v="77"/>
    <x v="1"/>
  </r>
  <r>
    <x v="79"/>
    <x v="59"/>
    <x v="9"/>
    <x v="923"/>
    <d v="2025-10-08T00:00:00"/>
    <s v="00065696"/>
    <s v="EASYMART The Terra An Hưng, Hà Đông, HN"/>
    <n v="832434"/>
    <n v="0"/>
    <n v="66594.720000000001"/>
    <n v="899029"/>
    <s v="Bán hàng"/>
    <m/>
    <m/>
    <n v="0"/>
    <n v="899029"/>
    <n v="0"/>
    <n v="899029"/>
    <d v="2025-10-08T00:00:00"/>
    <m/>
    <d v="2025-10-08T00:00:00"/>
    <n v="0"/>
    <m/>
    <n v="63.3578140046302"/>
    <x v="1"/>
    <d v="2025-10-08T00:00:00"/>
    <d v="1899-12-30T00:00:00"/>
    <m/>
    <m/>
    <x v="73"/>
    <x v="77"/>
    <x v="1"/>
  </r>
  <r>
    <x v="79"/>
    <x v="59"/>
    <x v="9"/>
    <x v="924"/>
    <d v="2025-10-08T00:00:00"/>
    <s v="00065697"/>
    <s v="EASYMART S2.03 VINHOME SMARTCITY"/>
    <n v="1056547"/>
    <n v="0"/>
    <n v="84523.76"/>
    <n v="1141071"/>
    <s v="Bán hàng"/>
    <m/>
    <m/>
    <n v="0"/>
    <n v="1141071"/>
    <n v="0"/>
    <n v="1141071"/>
    <d v="2025-10-08T00:00:00"/>
    <m/>
    <d v="2025-10-08T00:00:00"/>
    <n v="0"/>
    <m/>
    <n v="63.3578140046302"/>
    <x v="1"/>
    <d v="2025-10-08T00:00:00"/>
    <d v="1899-12-30T00:00:00"/>
    <m/>
    <m/>
    <x v="73"/>
    <x v="77"/>
    <x v="1"/>
  </r>
  <r>
    <x v="79"/>
    <x v="59"/>
    <x v="9"/>
    <x v="925"/>
    <d v="2025-10-08T00:00:00"/>
    <s v="00065698"/>
    <s v="EASYMART S2.05 VINHOMES SMARTCITY"/>
    <n v="220800"/>
    <n v="0"/>
    <n v="17664"/>
    <n v="238464"/>
    <s v="Bán hàng"/>
    <m/>
    <m/>
    <n v="0"/>
    <n v="238464"/>
    <n v="0"/>
    <n v="238464"/>
    <d v="2025-10-08T00:00:00"/>
    <m/>
    <d v="2025-10-08T00:00:00"/>
    <n v="0"/>
    <m/>
    <n v="63.3578140046302"/>
    <x v="1"/>
    <d v="2025-10-08T00:00:00"/>
    <d v="1899-12-30T00:00:00"/>
    <m/>
    <m/>
    <x v="73"/>
    <x v="77"/>
    <x v="1"/>
  </r>
  <r>
    <x v="79"/>
    <x v="59"/>
    <x v="246"/>
    <x v="926"/>
    <d v="2025-10-15T00:00:00"/>
    <s v="00067218"/>
    <s v="EASYMART 136 Hồ Tùng Mậu, Bắc Từ Liêm, HN"/>
    <n v="2183138"/>
    <n v="0"/>
    <n v="174651.04"/>
    <n v="2357789"/>
    <s v="Bán hàng"/>
    <m/>
    <m/>
    <n v="0"/>
    <n v="2357789"/>
    <n v="0"/>
    <n v="2357789"/>
    <d v="2025-10-15T00:00:00"/>
    <m/>
    <d v="2025-10-15T00:00:00"/>
    <n v="0"/>
    <m/>
    <n v="56.3578140046302"/>
    <x v="2"/>
    <d v="2025-10-15T00:00:00"/>
    <d v="1899-12-30T00:00:00"/>
    <m/>
    <m/>
    <x v="73"/>
    <x v="77"/>
    <x v="1"/>
  </r>
  <r>
    <x v="79"/>
    <x v="59"/>
    <x v="246"/>
    <x v="927"/>
    <d v="2025-10-15T00:00:00"/>
    <s v="00067219"/>
    <s v="Easymart Mipec Rubik 360"/>
    <n v="1418489"/>
    <n v="0"/>
    <n v="113479.12"/>
    <n v="1531968"/>
    <s v="Bán hàng"/>
    <m/>
    <m/>
    <n v="0"/>
    <n v="1531968"/>
    <n v="0"/>
    <n v="1531968"/>
    <d v="2025-10-15T00:00:00"/>
    <m/>
    <d v="2025-10-15T00:00:00"/>
    <n v="0"/>
    <m/>
    <n v="56.3578140046302"/>
    <x v="2"/>
    <d v="2025-10-15T00:00:00"/>
    <d v="1899-12-30T00:00:00"/>
    <m/>
    <m/>
    <x v="73"/>
    <x v="77"/>
    <x v="1"/>
  </r>
  <r>
    <x v="79"/>
    <x v="59"/>
    <x v="246"/>
    <x v="928"/>
    <d v="2025-10-15T00:00:00"/>
    <s v="00067220"/>
    <s v="EASYMART S2.03 VINHOME SMARTCITY"/>
    <n v="840957"/>
    <n v="0"/>
    <n v="67276.56"/>
    <n v="908234"/>
    <s v="Bán hàng"/>
    <m/>
    <m/>
    <n v="0"/>
    <n v="908234"/>
    <n v="0"/>
    <n v="908234"/>
    <d v="2025-10-15T00:00:00"/>
    <m/>
    <d v="2025-10-15T00:00:00"/>
    <n v="0"/>
    <m/>
    <n v="56.3578140046302"/>
    <x v="2"/>
    <d v="2025-10-15T00:00:00"/>
    <d v="1899-12-30T00:00:00"/>
    <m/>
    <m/>
    <x v="73"/>
    <x v="77"/>
    <x v="1"/>
  </r>
  <r>
    <x v="79"/>
    <x v="59"/>
    <x v="246"/>
    <x v="929"/>
    <d v="2025-10-15T00:00:00"/>
    <s v="00067221"/>
    <s v="EASYMART S2.05 VINHOMES SMARTCITY"/>
    <n v="352470"/>
    <n v="0"/>
    <n v="28197.600000000002"/>
    <n v="380668"/>
    <s v="Bán hàng"/>
    <m/>
    <m/>
    <n v="0"/>
    <n v="380668"/>
    <n v="0"/>
    <n v="380668"/>
    <d v="2025-10-15T00:00:00"/>
    <m/>
    <d v="2025-10-15T00:00:00"/>
    <n v="0"/>
    <m/>
    <n v="56.3578140046302"/>
    <x v="2"/>
    <d v="2025-10-15T00:00:00"/>
    <d v="1899-12-30T00:00:00"/>
    <m/>
    <m/>
    <x v="73"/>
    <x v="77"/>
    <x v="1"/>
  </r>
  <r>
    <x v="79"/>
    <x v="59"/>
    <x v="89"/>
    <x v="930"/>
    <d v="2025-10-22T00:00:00"/>
    <s v="00069242"/>
    <s v="Bán hàng cho CÔNG TY CỔ PHẦN THƯƠNG MẠI VÀ DỊCH VỤ EASYMART theo hóa đơn 00069242"/>
    <n v="1413810"/>
    <n v="0"/>
    <n v="113104.8"/>
    <n v="1526915"/>
    <s v="Bán hàng"/>
    <m/>
    <m/>
    <n v="0"/>
    <n v="1526915"/>
    <n v="0"/>
    <n v="1526915"/>
    <d v="2025-10-22T00:00:00"/>
    <m/>
    <d v="2025-10-22T00:00:00"/>
    <n v="0"/>
    <m/>
    <n v="49.3578140046302"/>
    <x v="2"/>
    <d v="2025-10-22T00:00:00"/>
    <d v="1899-12-30T00:00:00"/>
    <m/>
    <m/>
    <x v="73"/>
    <x v="77"/>
    <x v="1"/>
  </r>
  <r>
    <x v="79"/>
    <x v="59"/>
    <x v="89"/>
    <x v="931"/>
    <d v="2025-10-22T00:00:00"/>
    <s v="00069244"/>
    <s v="Bán hàng cho CÔNG TY CỔ PHẦN THƯƠNG MẠI VÀ DỊCH VỤ EASYMART theo hóa đơn 00069244"/>
    <n v="597275"/>
    <n v="0"/>
    <n v="47782"/>
    <n v="645057"/>
    <s v="Bán hàng"/>
    <m/>
    <m/>
    <n v="0"/>
    <n v="645057"/>
    <n v="0"/>
    <n v="645057"/>
    <d v="2025-10-22T00:00:00"/>
    <m/>
    <d v="2025-10-22T00:00:00"/>
    <n v="0"/>
    <m/>
    <n v="49.3578140046302"/>
    <x v="2"/>
    <d v="2025-10-22T00:00:00"/>
    <d v="1899-12-30T00:00:00"/>
    <m/>
    <m/>
    <x v="73"/>
    <x v="77"/>
    <x v="1"/>
  </r>
  <r>
    <x v="79"/>
    <x v="59"/>
    <x v="89"/>
    <x v="932"/>
    <d v="2025-10-22T00:00:00"/>
    <s v="00069245"/>
    <s v="EASYMART 136 Hồ Tùng Mậu, Bắc Từ Liêm, HN"/>
    <n v="577200"/>
    <n v="0"/>
    <n v="46176"/>
    <n v="623376"/>
    <s v="Bán hàng"/>
    <m/>
    <m/>
    <n v="0"/>
    <n v="623376"/>
    <n v="0"/>
    <n v="623376"/>
    <d v="2025-10-22T00:00:00"/>
    <m/>
    <d v="2025-10-22T00:00:00"/>
    <n v="0"/>
    <m/>
    <n v="49.3578140046302"/>
    <x v="2"/>
    <d v="2025-10-22T00:00:00"/>
    <d v="1899-12-30T00:00:00"/>
    <m/>
    <m/>
    <x v="73"/>
    <x v="77"/>
    <x v="1"/>
  </r>
  <r>
    <x v="79"/>
    <x v="59"/>
    <x v="89"/>
    <x v="933"/>
    <d v="2025-10-22T00:00:00"/>
    <s v="00069246"/>
    <s v="EASYMART The Terra An Hưng, Hà Đông, HN"/>
    <n v="1618936"/>
    <n v="0"/>
    <n v="129514.88"/>
    <n v="1748451"/>
    <s v="Bán hàng"/>
    <m/>
    <m/>
    <n v="0"/>
    <n v="1748451"/>
    <n v="0"/>
    <n v="1748451"/>
    <d v="2025-10-22T00:00:00"/>
    <m/>
    <d v="2025-10-22T00:00:00"/>
    <n v="0"/>
    <m/>
    <n v="49.3578140046302"/>
    <x v="2"/>
    <d v="2025-10-22T00:00:00"/>
    <d v="1899-12-30T00:00:00"/>
    <m/>
    <m/>
    <x v="73"/>
    <x v="77"/>
    <x v="1"/>
  </r>
  <r>
    <x v="79"/>
    <x v="59"/>
    <x v="68"/>
    <x v="934"/>
    <d v="2025-10-29T00:00:00"/>
    <s v="00071357"/>
    <s v="EASYMART 136 Hồ Tùng Mậu, Bắc Từ Liêm, HN"/>
    <n v="662660"/>
    <n v="0"/>
    <n v="53012.800000000003"/>
    <n v="715673"/>
    <s v="Bán hàng"/>
    <m/>
    <m/>
    <n v="0"/>
    <n v="715673"/>
    <n v="0"/>
    <n v="715673"/>
    <d v="2025-10-29T00:00:00"/>
    <m/>
    <d v="2025-10-29T00:00:00"/>
    <n v="0"/>
    <m/>
    <n v="42.3578140046302"/>
    <x v="2"/>
    <d v="2025-10-29T00:00:00"/>
    <d v="1899-12-30T00:00:00"/>
    <m/>
    <m/>
    <x v="73"/>
    <x v="77"/>
    <x v="1"/>
  </r>
  <r>
    <x v="79"/>
    <x v="59"/>
    <x v="249"/>
    <x v="935"/>
    <d v="2025-11-05T00:00:00"/>
    <s v="00073141"/>
    <s v="EASYMART 136 Hồ Tùng Mậu, Bắc Từ Liêm, HN"/>
    <n v="573270.37037037034"/>
    <n v="0"/>
    <n v="45861.629629629628"/>
    <n v="619132"/>
    <s v="Bán hàng"/>
    <m/>
    <m/>
    <n v="0"/>
    <n v="619132"/>
    <n v="0"/>
    <n v="619132"/>
    <d v="2025-11-05T00:00:00"/>
    <m/>
    <d v="2025-11-05T00:00:00"/>
    <n v="0"/>
    <m/>
    <n v="35.3578140046302"/>
    <x v="2"/>
    <d v="2025-11-05T00:00:00"/>
    <d v="1899-12-30T00:00:00"/>
    <m/>
    <m/>
    <x v="73"/>
    <x v="77"/>
    <x v="1"/>
  </r>
  <r>
    <x v="79"/>
    <x v="59"/>
    <x v="249"/>
    <x v="936"/>
    <d v="2025-11-05T00:00:00"/>
    <s v="00073142"/>
    <s v="EASYMART The Terra An Hưng, Hà Đông, HN"/>
    <n v="909111.11111111101"/>
    <n v="0"/>
    <n v="72728.888888888876"/>
    <n v="981839.99999999988"/>
    <s v="Bán hàng"/>
    <m/>
    <m/>
    <n v="0"/>
    <n v="981839.99999999988"/>
    <n v="0"/>
    <n v="981839.99999999988"/>
    <d v="2025-11-05T00:00:00"/>
    <m/>
    <d v="2025-11-05T00:00:00"/>
    <n v="0"/>
    <m/>
    <n v="35.3578140046302"/>
    <x v="2"/>
    <d v="2025-11-05T00:00:00"/>
    <d v="1899-12-30T00:00:00"/>
    <m/>
    <m/>
    <x v="73"/>
    <x v="77"/>
    <x v="1"/>
  </r>
  <r>
    <x v="79"/>
    <x v="59"/>
    <x v="249"/>
    <x v="937"/>
    <d v="2025-11-05T00:00:00"/>
    <s v="00073143"/>
    <s v="EASYMART S2.03 VINHOME SMARTCITY"/>
    <n v="1059427.7777777778"/>
    <n v="0"/>
    <n v="84754.222222222219"/>
    <n v="1144182"/>
    <s v="Bán hàng"/>
    <m/>
    <m/>
    <n v="0"/>
    <n v="1144182"/>
    <n v="0"/>
    <n v="1144182"/>
    <d v="2025-11-05T00:00:00"/>
    <m/>
    <d v="2025-11-05T00:00:00"/>
    <n v="0"/>
    <m/>
    <n v="35.3578140046302"/>
    <x v="2"/>
    <d v="2025-11-05T00:00:00"/>
    <d v="1899-12-30T00:00:00"/>
    <m/>
    <m/>
    <x v="73"/>
    <x v="77"/>
    <x v="1"/>
  </r>
  <r>
    <x v="79"/>
    <x v="59"/>
    <x v="99"/>
    <x v="938"/>
    <d v="2025-11-12T00:00:00"/>
    <s v="00075040"/>
    <s v="EASYMART 136 Hồ Tùng Mậu, Bắc Từ Liêm, HN"/>
    <n v="484949.99999999994"/>
    <n v="0"/>
    <n v="38795.999999999993"/>
    <n v="523745.99999999994"/>
    <s v="Bán hàng"/>
    <m/>
    <m/>
    <n v="0"/>
    <n v="523745.99999999994"/>
    <n v="0"/>
    <n v="523745.99999999994"/>
    <d v="2025-11-12T00:00:00"/>
    <m/>
    <d v="2025-11-12T00:00:00"/>
    <n v="0"/>
    <m/>
    <n v="28.3578140046302"/>
    <x v="4"/>
    <d v="2025-11-12T00:00:00"/>
    <d v="1899-12-30T00:00:00"/>
    <m/>
    <m/>
    <x v="73"/>
    <x v="77"/>
    <x v="1"/>
  </r>
  <r>
    <x v="79"/>
    <x v="59"/>
    <x v="99"/>
    <x v="939"/>
    <d v="2025-11-12T00:00:00"/>
    <s v="00075041"/>
    <s v="Easymart Mipec Rubik 360"/>
    <n v="480365.74074074073"/>
    <n v="0"/>
    <n v="38429.259259259263"/>
    <n v="518795"/>
    <s v="Bán hàng"/>
    <m/>
    <m/>
    <n v="0"/>
    <n v="518795"/>
    <n v="0"/>
    <n v="518795"/>
    <d v="2025-11-12T00:00:00"/>
    <m/>
    <d v="2025-11-12T00:00:00"/>
    <n v="0"/>
    <m/>
    <n v="28.3578140046302"/>
    <x v="4"/>
    <d v="2025-11-12T00:00:00"/>
    <d v="1899-12-30T00:00:00"/>
    <m/>
    <m/>
    <x v="73"/>
    <x v="77"/>
    <x v="1"/>
  </r>
  <r>
    <x v="79"/>
    <x v="59"/>
    <x v="99"/>
    <x v="940"/>
    <d v="2025-11-12T00:00:00"/>
    <s v="00075042"/>
    <s v="EASYMART The Terra An Hưng, Hà Đông, HN"/>
    <n v="555444.44444444438"/>
    <n v="0"/>
    <n v="44435.555555555555"/>
    <n v="599879.99999999988"/>
    <s v="Bán hàng"/>
    <m/>
    <m/>
    <n v="0"/>
    <n v="599879.99999999988"/>
    <n v="0"/>
    <n v="599879.99999999988"/>
    <d v="2025-11-12T00:00:00"/>
    <m/>
    <d v="2025-11-12T00:00:00"/>
    <n v="0"/>
    <m/>
    <n v="28.3578140046302"/>
    <x v="4"/>
    <d v="2025-11-12T00:00:00"/>
    <d v="1899-12-30T00:00:00"/>
    <m/>
    <m/>
    <x v="73"/>
    <x v="77"/>
    <x v="1"/>
  </r>
  <r>
    <x v="79"/>
    <x v="59"/>
    <x v="99"/>
    <x v="941"/>
    <d v="2025-11-12T00:00:00"/>
    <s v="00075043"/>
    <s v="EASYMART S2.03 VINHOME SMARTCITY"/>
    <n v="496995.37037037034"/>
    <n v="0"/>
    <n v="39759.629629629628"/>
    <n v="536755"/>
    <s v="Bán hàng"/>
    <m/>
    <m/>
    <n v="0"/>
    <n v="536755"/>
    <n v="0"/>
    <n v="536755"/>
    <d v="2025-11-12T00:00:00"/>
    <m/>
    <d v="2025-11-12T00:00:00"/>
    <n v="0"/>
    <m/>
    <n v="28.3578140046302"/>
    <x v="4"/>
    <d v="2025-11-12T00:00:00"/>
    <d v="1899-12-30T00:00:00"/>
    <m/>
    <m/>
    <x v="73"/>
    <x v="77"/>
    <x v="1"/>
  </r>
  <r>
    <x v="79"/>
    <x v="59"/>
    <x v="272"/>
    <x v="942"/>
    <d v="2025-11-19T00:00:00"/>
    <s v="00076992"/>
    <s v="EASYMART 136 Hồ Tùng Mậu, Bắc Từ Liêm, HN"/>
    <n v="1084463"/>
    <n v="0"/>
    <n v="86757.040000000008"/>
    <n v="1171220.04"/>
    <s v="Bán hàng"/>
    <m/>
    <m/>
    <n v="0"/>
    <n v="1171220.04"/>
    <n v="0"/>
    <n v="1171220.04"/>
    <d v="2025-11-19T00:00:00"/>
    <m/>
    <d v="2025-11-19T00:00:00"/>
    <n v="0"/>
    <m/>
    <n v="21.3578140046302"/>
    <x v="4"/>
    <d v="2025-11-19T00:00:00"/>
    <d v="1899-12-30T00:00:00"/>
    <m/>
    <m/>
    <x v="73"/>
    <x v="77"/>
    <x v="1"/>
  </r>
  <r>
    <x v="79"/>
    <x v="59"/>
    <x v="272"/>
    <x v="943"/>
    <d v="2025-11-19T00:00:00"/>
    <s v="00076994"/>
    <s v="EASYMART S2.03 VINHOME SMARTCITY"/>
    <n v="656176"/>
    <n v="0"/>
    <n v="52494.080000000002"/>
    <n v="708670.08"/>
    <s v="Bán hàng"/>
    <m/>
    <m/>
    <n v="0"/>
    <n v="708670.08"/>
    <n v="0"/>
    <n v="708670.08"/>
    <d v="2025-11-19T00:00:00"/>
    <m/>
    <d v="2025-11-19T00:00:00"/>
    <n v="0"/>
    <m/>
    <n v="21.3578140046302"/>
    <x v="4"/>
    <d v="2025-11-19T00:00:00"/>
    <d v="1899-12-30T00:00:00"/>
    <m/>
    <m/>
    <x v="73"/>
    <x v="77"/>
    <x v="1"/>
  </r>
  <r>
    <x v="79"/>
    <x v="59"/>
    <x v="272"/>
    <x v="944"/>
    <d v="2025-11-19T00:00:00"/>
    <s v="00076995"/>
    <s v="EASYMART The Terra An Hưng, Hà Đông, HN"/>
    <n v="902151"/>
    <n v="0"/>
    <n v="72172.08"/>
    <n v="974323.08"/>
    <s v="Bán hàng"/>
    <m/>
    <m/>
    <n v="0"/>
    <n v="974323.08"/>
    <n v="0"/>
    <n v="974323.08"/>
    <d v="2025-11-19T00:00:00"/>
    <m/>
    <d v="2025-11-19T00:00:00"/>
    <n v="0"/>
    <m/>
    <n v="21.3578140046302"/>
    <x v="4"/>
    <d v="2025-11-19T00:00:00"/>
    <d v="1899-12-30T00:00:00"/>
    <m/>
    <m/>
    <x v="73"/>
    <x v="77"/>
    <x v="1"/>
  </r>
  <r>
    <x v="79"/>
    <x v="59"/>
    <x v="216"/>
    <x v="945"/>
    <d v="2025-11-26T00:00:00"/>
    <s v="00078641"/>
    <s v="Bán hàng EASYMART 136 Hồ Tùng Mậu, Bắc Từ Liêm, HN theo hóa đơn 00078641"/>
    <n v="520511"/>
    <n v="0"/>
    <n v="41640.879999999997"/>
    <n v="562151.88"/>
    <s v="Bán hàng"/>
    <m/>
    <m/>
    <n v="0"/>
    <n v="562151.88"/>
    <n v="0"/>
    <n v="562151.88"/>
    <d v="2025-11-26T00:00:00"/>
    <m/>
    <d v="2025-11-26T00:00:00"/>
    <n v="0"/>
    <m/>
    <n v="14.3578140046302"/>
    <x v="4"/>
    <d v="2025-11-26T00:00:00"/>
    <d v="1899-12-30T00:00:00"/>
    <m/>
    <m/>
    <x v="73"/>
    <x v="77"/>
    <x v="1"/>
  </r>
  <r>
    <x v="79"/>
    <x v="59"/>
    <x v="216"/>
    <x v="946"/>
    <d v="2025-11-26T00:00:00"/>
    <s v="00078642"/>
    <s v="Bán hàng Easymart Mipec Rubik 360 theo hóa đơn 00078642"/>
    <n v="635643"/>
    <n v="0"/>
    <n v="50851.44"/>
    <n v="686494.44"/>
    <s v="Bán hàng"/>
    <m/>
    <m/>
    <n v="0"/>
    <n v="686494.44"/>
    <n v="0"/>
    <n v="686494.44"/>
    <d v="2025-11-26T00:00:00"/>
    <m/>
    <d v="2025-11-26T00:00:00"/>
    <n v="0"/>
    <m/>
    <n v="14.3578140046302"/>
    <x v="4"/>
    <d v="2025-11-26T00:00:00"/>
    <d v="1899-12-30T00:00:00"/>
    <m/>
    <m/>
    <x v="73"/>
    <x v="77"/>
    <x v="1"/>
  </r>
  <r>
    <x v="79"/>
    <x v="59"/>
    <x v="216"/>
    <x v="947"/>
    <d v="2025-11-26T00:00:00"/>
    <s v="00078643"/>
    <s v="Bán hàng EASYMART The Terra An Hưng, Hà Đông, HN theo hóa đơn 00078643"/>
    <n v="660302"/>
    <n v="0"/>
    <n v="52824.160000000003"/>
    <n v="713126.16"/>
    <s v="Bán hàng"/>
    <m/>
    <m/>
    <n v="0"/>
    <n v="713126.16"/>
    <n v="0"/>
    <n v="713126.16"/>
    <d v="2025-11-26T00:00:00"/>
    <m/>
    <d v="2025-11-26T00:00:00"/>
    <n v="0"/>
    <m/>
    <n v="14.3578140046302"/>
    <x v="4"/>
    <d v="2025-11-26T00:00:00"/>
    <d v="1899-12-30T00:00:00"/>
    <m/>
    <m/>
    <x v="73"/>
    <x v="77"/>
    <x v="1"/>
  </r>
  <r>
    <x v="79"/>
    <x v="59"/>
    <x v="216"/>
    <x v="948"/>
    <d v="2025-11-26T00:00:00"/>
    <s v="00078644"/>
    <s v="Bán hàng EASYMART S2.03 VINHOME SMARTCITY theo hóa đơn 00078644"/>
    <n v="223894"/>
    <n v="0"/>
    <n v="17911.52"/>
    <n v="241805.52"/>
    <s v="Bán hàng"/>
    <m/>
    <m/>
    <n v="0"/>
    <n v="241805.52"/>
    <n v="0"/>
    <n v="241805.52"/>
    <d v="2025-11-26T00:00:00"/>
    <m/>
    <d v="2025-11-26T00:00:00"/>
    <n v="0"/>
    <m/>
    <n v="14.3578140046302"/>
    <x v="4"/>
    <d v="2025-11-26T00:00:00"/>
    <d v="1899-12-30T00:00:00"/>
    <m/>
    <m/>
    <x v="73"/>
    <x v="77"/>
    <x v="1"/>
  </r>
  <r>
    <x v="61"/>
    <x v="59"/>
    <x v="14"/>
    <x v="14"/>
    <m/>
    <m/>
    <m/>
    <m/>
    <m/>
    <m/>
    <m/>
    <m/>
    <m/>
    <m/>
    <m/>
    <m/>
    <m/>
    <m/>
    <m/>
    <m/>
    <m/>
    <m/>
    <m/>
    <m/>
    <x v="6"/>
    <m/>
    <m/>
    <m/>
    <m/>
    <x v="57"/>
    <x v="59"/>
    <x v="7"/>
  </r>
  <r>
    <x v="61"/>
    <x v="59"/>
    <x v="14"/>
    <x v="14"/>
    <m/>
    <m/>
    <m/>
    <m/>
    <m/>
    <m/>
    <m/>
    <m/>
    <m/>
    <m/>
    <m/>
    <m/>
    <m/>
    <m/>
    <m/>
    <m/>
    <m/>
    <m/>
    <m/>
    <m/>
    <x v="6"/>
    <m/>
    <m/>
    <m/>
    <m/>
    <x v="57"/>
    <x v="59"/>
    <x v="7"/>
  </r>
  <r>
    <x v="61"/>
    <x v="59"/>
    <x v="14"/>
    <x v="14"/>
    <m/>
    <m/>
    <m/>
    <m/>
    <m/>
    <m/>
    <m/>
    <m/>
    <m/>
    <m/>
    <m/>
    <m/>
    <m/>
    <m/>
    <m/>
    <m/>
    <m/>
    <m/>
    <m/>
    <m/>
    <x v="6"/>
    <m/>
    <m/>
    <m/>
    <m/>
    <x v="57"/>
    <x v="59"/>
    <x v="7"/>
  </r>
  <r>
    <x v="61"/>
    <x v="59"/>
    <x v="14"/>
    <x v="14"/>
    <m/>
    <m/>
    <m/>
    <m/>
    <m/>
    <m/>
    <m/>
    <m/>
    <m/>
    <m/>
    <m/>
    <m/>
    <m/>
    <m/>
    <m/>
    <m/>
    <m/>
    <m/>
    <m/>
    <m/>
    <x v="6"/>
    <m/>
    <m/>
    <m/>
    <m/>
    <x v="57"/>
    <x v="59"/>
    <x v="7"/>
  </r>
  <r>
    <x v="80"/>
    <x v="59"/>
    <x v="66"/>
    <x v="949"/>
    <d v="2025-08-22T00:00:00"/>
    <m/>
    <s v="ĐÃ KIỂM TRA - Hàng trả - EASY+GTGT - easymarte04 (Phiếu trả ngày: 22/08/2025)- phiếu: THN005798"/>
    <m/>
    <n v="0"/>
    <n v="0"/>
    <n v="50182"/>
    <s v="Hàng trả"/>
    <m/>
    <m/>
    <n v="0"/>
    <n v="-50182"/>
    <n v="0"/>
    <n v="-50182"/>
    <d v="2025-08-22T00:00:00"/>
    <m/>
    <d v="2025-08-22T00:00:00"/>
    <n v="0"/>
    <m/>
    <n v="110.3578140046302"/>
    <x v="5"/>
    <d v="2025-08-22T00:00:00"/>
    <d v="1899-12-30T00:00:00"/>
    <m/>
    <m/>
    <x v="73"/>
    <x v="77"/>
    <x v="1"/>
  </r>
  <r>
    <x v="81"/>
    <x v="76"/>
    <x v="184"/>
    <x v="950"/>
    <d v="2025-01-02T00:00:00"/>
    <s v="00000102"/>
    <s v="CÔNG TY TNHH GTGL VIỆT NAM / Easymart 47 Nguyễn Tuân"/>
    <n v="1584340"/>
    <n v="0"/>
    <n v="126747.2"/>
    <n v="1711087"/>
    <s v="Bán hàng"/>
    <d v="2025-03-20T00:00:00"/>
    <s v="BC2503/0039"/>
    <n v="0"/>
    <n v="1711087"/>
    <n v="1711087"/>
    <n v="0"/>
    <d v="2025-01-02T00:00:00"/>
    <m/>
    <d v="2025-01-02T00:00:00"/>
    <n v="0"/>
    <m/>
    <s v=""/>
    <x v="0"/>
    <d v="2025-01-02T00:00:00"/>
    <d v="2025-03-20T00:00:00"/>
    <m/>
    <m/>
    <x v="74"/>
    <x v="78"/>
    <x v="1"/>
  </r>
  <r>
    <x v="81"/>
    <x v="76"/>
    <x v="132"/>
    <x v="951"/>
    <d v="2025-01-08T00:00:00"/>
    <s v="00001891"/>
    <s v="CÔNG TY TNHH GTGL VIỆT NAM / Easymart 47 Nguyễn Tuân"/>
    <n v="1561065"/>
    <n v="0"/>
    <n v="124885.2"/>
    <n v="1685950"/>
    <s v="Bán hàng"/>
    <d v="2025-03-20T00:00:00"/>
    <s v="BC2503/0039"/>
    <n v="0"/>
    <n v="1685950"/>
    <n v="1685950"/>
    <n v="0"/>
    <d v="2025-01-08T00:00:00"/>
    <m/>
    <d v="2025-01-08T00:00:00"/>
    <n v="0"/>
    <m/>
    <s v=""/>
    <x v="0"/>
    <d v="2025-01-08T00:00:00"/>
    <d v="2025-03-20T00:00:00"/>
    <m/>
    <m/>
    <x v="74"/>
    <x v="78"/>
    <x v="1"/>
  </r>
  <r>
    <x v="81"/>
    <x v="76"/>
    <x v="231"/>
    <x v="952"/>
    <d v="2025-01-17T00:00:00"/>
    <s v="00004738"/>
    <s v="CÔNG TY TNHH GTGL VIỆT NAM / Easymart 47 Nguyễn Tuân"/>
    <n v="3605095"/>
    <n v="0"/>
    <n v="288407.60000000003"/>
    <n v="3893503"/>
    <s v="Bán hàng"/>
    <d v="2025-03-20T00:00:00"/>
    <s v="BC2503/0039"/>
    <n v="0"/>
    <n v="3893503"/>
    <n v="3893503"/>
    <n v="0"/>
    <d v="2025-01-17T00:00:00"/>
    <m/>
    <d v="2025-01-17T00:00:00"/>
    <n v="0"/>
    <m/>
    <s v=""/>
    <x v="0"/>
    <d v="2025-01-17T00:00:00"/>
    <d v="2025-03-20T00:00:00"/>
    <m/>
    <m/>
    <x v="74"/>
    <x v="78"/>
    <x v="1"/>
  </r>
  <r>
    <x v="81"/>
    <x v="76"/>
    <x v="133"/>
    <x v="953"/>
    <d v="2025-02-05T00:00:00"/>
    <s v="00007131"/>
    <s v="CÔNG TY TNHH GTGL VIỆT NAM / Easymart 47 Nguyễn Tuân"/>
    <n v="1245588"/>
    <n v="0"/>
    <n v="99647.040000000008"/>
    <n v="1345235"/>
    <s v="Bán hàng"/>
    <d v="2025-03-20T00:00:00"/>
    <s v="BC2503/0039"/>
    <n v="0"/>
    <n v="1345235"/>
    <n v="1345235"/>
    <n v="0"/>
    <d v="2025-02-05T00:00:00"/>
    <m/>
    <d v="2025-02-05T00:00:00"/>
    <n v="0"/>
    <m/>
    <s v=""/>
    <x v="0"/>
    <d v="2025-02-05T00:00:00"/>
    <d v="2025-03-20T00:00:00"/>
    <m/>
    <m/>
    <x v="74"/>
    <x v="78"/>
    <x v="1"/>
  </r>
  <r>
    <x v="81"/>
    <x v="76"/>
    <x v="1"/>
    <x v="954"/>
    <d v="2025-02-21T00:00:00"/>
    <s v="00012315"/>
    <s v="CÔNG TY TNHH GTGL VIỆT NAM / Easymart 47 Nguyễn Tuân"/>
    <n v="925740"/>
    <n v="0"/>
    <n v="74059.199999999997"/>
    <n v="999799"/>
    <s v="Bán hàng"/>
    <d v="2025-03-20T00:00:00"/>
    <s v="BC2503/0039"/>
    <n v="0"/>
    <n v="999799"/>
    <n v="999799"/>
    <n v="0"/>
    <d v="2025-02-21T00:00:00"/>
    <m/>
    <d v="2025-02-21T00:00:00"/>
    <n v="0"/>
    <m/>
    <s v=""/>
    <x v="0"/>
    <d v="2025-02-21T00:00:00"/>
    <d v="2025-03-20T00:00:00"/>
    <m/>
    <m/>
    <x v="74"/>
    <x v="78"/>
    <x v="1"/>
  </r>
  <r>
    <x v="81"/>
    <x v="76"/>
    <x v="21"/>
    <x v="955"/>
    <d v="2025-02-26T00:00:00"/>
    <s v="00012718"/>
    <s v="CÔNG TY TNHH GTGL VIỆT NAM / Easymart 47 Nguyễn Tuân"/>
    <n v="1106350"/>
    <n v="0"/>
    <n v="88508"/>
    <n v="1194858"/>
    <s v="Bán hàng"/>
    <d v="2025-05-20T00:00:00"/>
    <s v="BC2505/0015"/>
    <n v="0"/>
    <n v="1194858"/>
    <n v="1194858"/>
    <n v="0"/>
    <d v="2025-02-26T00:00:00"/>
    <m/>
    <d v="2025-02-26T00:00:00"/>
    <n v="0"/>
    <m/>
    <s v=""/>
    <x v="0"/>
    <d v="2025-02-26T00:00:00"/>
    <d v="2025-05-20T00:00:00"/>
    <m/>
    <m/>
    <x v="74"/>
    <x v="78"/>
    <x v="1"/>
  </r>
  <r>
    <x v="81"/>
    <x v="76"/>
    <x v="23"/>
    <x v="956"/>
    <d v="2025-03-12T00:00:00"/>
    <s v="00015977"/>
    <s v="CÔNG TY TNHH GTGL VIỆT NAM / Easymart 47 Nguyễn Tuân"/>
    <n v="623260"/>
    <n v="0"/>
    <n v="49860.800000000003"/>
    <n v="673121"/>
    <s v="Bán hàng"/>
    <d v="2025-05-20T00:00:00"/>
    <s v="BC2505/0015"/>
    <n v="0"/>
    <n v="673121"/>
    <n v="673121"/>
    <n v="0"/>
    <d v="2025-03-12T00:00:00"/>
    <m/>
    <d v="2025-03-12T00:00:00"/>
    <n v="0"/>
    <m/>
    <s v=""/>
    <x v="0"/>
    <d v="2025-03-12T00:00:00"/>
    <d v="2025-05-20T00:00:00"/>
    <m/>
    <m/>
    <x v="74"/>
    <x v="78"/>
    <x v="1"/>
  </r>
  <r>
    <x v="81"/>
    <x v="76"/>
    <x v="201"/>
    <x v="957"/>
    <d v="2025-04-09T00:00:00"/>
    <s v="00022231"/>
    <s v="CÔNG TY TNHH GTGL VIỆT NAM / Easymart 47 Nguyễn Tuân"/>
    <n v="1216605"/>
    <n v="0"/>
    <n v="97328.400000000009"/>
    <n v="1313933"/>
    <s v="Bán hàng"/>
    <d v="2025-06-20T00:00:00"/>
    <s v="BC2506/0053"/>
    <n v="0"/>
    <n v="1313933"/>
    <n v="1313933"/>
    <n v="0"/>
    <d v="2025-04-09T00:00:00"/>
    <m/>
    <d v="2025-04-09T00:00:00"/>
    <n v="0"/>
    <m/>
    <s v=""/>
    <x v="0"/>
    <d v="2025-04-09T00:00:00"/>
    <d v="2025-06-20T00:00:00"/>
    <m/>
    <m/>
    <x v="74"/>
    <x v="78"/>
    <x v="1"/>
  </r>
  <r>
    <x v="81"/>
    <x v="76"/>
    <x v="226"/>
    <x v="958"/>
    <d v="2025-04-16T00:00:00"/>
    <s v="00023811"/>
    <s v="CÔNG TY TNHH GTGL VIỆT NAM / Easymart 47 Nguyễn Tuân"/>
    <n v="994755"/>
    <n v="0"/>
    <n v="79580.400000000009"/>
    <n v="1074335"/>
    <s v="Bán hàng"/>
    <d v="2025-06-20T00:00:00"/>
    <s v="BC2506/0053"/>
    <n v="0"/>
    <n v="1074335"/>
    <n v="1074335"/>
    <n v="0"/>
    <d v="2025-04-16T00:00:00"/>
    <m/>
    <d v="2025-04-16T00:00:00"/>
    <n v="0"/>
    <m/>
    <s v=""/>
    <x v="0"/>
    <d v="2025-04-16T00:00:00"/>
    <d v="2025-06-20T00:00:00"/>
    <m/>
    <m/>
    <x v="74"/>
    <x v="78"/>
    <x v="1"/>
  </r>
  <r>
    <x v="81"/>
    <x v="76"/>
    <x v="134"/>
    <x v="959"/>
    <d v="2025-05-07T00:00:00"/>
    <s v="00028335"/>
    <s v="CÔNG TY TNHH GTGL VIỆT NAM / Easymart 47 Nguyễn Tuân"/>
    <n v="557802"/>
    <n v="0"/>
    <n v="44624.160000000003"/>
    <n v="602426"/>
    <s v="Bán hàng"/>
    <d v="2025-07-30T00:00:00"/>
    <s v="BC2507/0054"/>
    <n v="0"/>
    <n v="602426"/>
    <n v="602426"/>
    <n v="0"/>
    <d v="2025-05-07T00:00:00"/>
    <m/>
    <d v="2025-05-07T00:00:00"/>
    <n v="0"/>
    <m/>
    <s v=""/>
    <x v="0"/>
    <d v="2025-05-07T00:00:00"/>
    <d v="2025-07-30T00:00:00"/>
    <m/>
    <m/>
    <x v="74"/>
    <x v="78"/>
    <x v="1"/>
  </r>
  <r>
    <x v="81"/>
    <x v="76"/>
    <x v="270"/>
    <x v="960"/>
    <d v="2025-05-20T00:00:00"/>
    <s v="00031212"/>
    <s v="CÔNG TY TNHH GTGL VIỆT NAM / Easymart 47 Nguyễn Tuân"/>
    <n v="752130"/>
    <n v="0"/>
    <n v="60170.400000000001"/>
    <n v="812300"/>
    <s v="Bán hàng"/>
    <d v="2025-07-30T00:00:00"/>
    <s v="BC2507/0054"/>
    <n v="0"/>
    <n v="812300"/>
    <n v="812300"/>
    <n v="0"/>
    <d v="2025-05-20T00:00:00"/>
    <m/>
    <d v="2025-05-20T00:00:00"/>
    <n v="0"/>
    <m/>
    <s v=""/>
    <x v="0"/>
    <d v="2025-05-20T00:00:00"/>
    <d v="2025-07-30T00:00:00"/>
    <m/>
    <m/>
    <x v="74"/>
    <x v="78"/>
    <x v="1"/>
  </r>
  <r>
    <x v="81"/>
    <x v="76"/>
    <x v="54"/>
    <x v="961"/>
    <d v="2025-05-28T00:00:00"/>
    <s v="00032985"/>
    <s v="CÔNG TY TNHH GTGL VIỆT NAM / Easymart 47 Nguyễn Tuân"/>
    <n v="945815"/>
    <n v="0"/>
    <n v="75665.2"/>
    <n v="1021480"/>
    <s v="Bán hàng"/>
    <d v="2025-07-30T00:00:00"/>
    <s v="BC2507/0054"/>
    <n v="0"/>
    <n v="1021480"/>
    <n v="1021480"/>
    <n v="0"/>
    <d v="2025-05-28T00:00:00"/>
    <m/>
    <d v="2025-05-28T00:00:00"/>
    <n v="0"/>
    <m/>
    <s v=""/>
    <x v="0"/>
    <d v="2025-05-28T00:00:00"/>
    <d v="2025-07-30T00:00:00"/>
    <m/>
    <m/>
    <x v="74"/>
    <x v="78"/>
    <x v="1"/>
  </r>
  <r>
    <x v="81"/>
    <x v="76"/>
    <x v="92"/>
    <x v="962"/>
    <d v="2025-06-18T00:00:00"/>
    <s v="00037184"/>
    <s v="CÔNG TY TNHH GTGL VIỆT NAM / Easymart 47 Nguyễn Tuân"/>
    <n v="1093886"/>
    <n v="0"/>
    <n v="87510.88"/>
    <n v="1181397"/>
    <s v="Bán hàng"/>
    <d v="2025-08-20T00:00:00"/>
    <s v="BC2508/0050"/>
    <n v="0"/>
    <n v="1181397"/>
    <n v="1181397"/>
    <n v="0"/>
    <d v="2025-06-18T00:00:00"/>
    <m/>
    <d v="2025-06-18T00:00:00"/>
    <n v="0"/>
    <m/>
    <s v=""/>
    <x v="0"/>
    <d v="2025-06-18T00:00:00"/>
    <d v="2025-08-20T00:00:00"/>
    <m/>
    <m/>
    <x v="74"/>
    <x v="78"/>
    <x v="1"/>
  </r>
  <r>
    <x v="81"/>
    <x v="76"/>
    <x v="212"/>
    <x v="963"/>
    <d v="2025-06-25T00:00:00"/>
    <s v="00038983"/>
    <s v="CÔNG TY TNHH GTGL VIỆT NAM / Easymart 47 Nguyễn Tuân"/>
    <n v="804798"/>
    <n v="0"/>
    <n v="64383.840000000004"/>
    <n v="869182"/>
    <s v="Bán hàng"/>
    <d v="2025-08-20T00:00:00"/>
    <s v="BC2508/0050"/>
    <n v="0"/>
    <n v="869182"/>
    <n v="869182"/>
    <n v="0"/>
    <d v="2025-06-25T00:00:00"/>
    <m/>
    <d v="2025-06-25T00:00:00"/>
    <n v="0"/>
    <m/>
    <s v=""/>
    <x v="0"/>
    <d v="2025-06-25T00:00:00"/>
    <d v="2025-08-20T00:00:00"/>
    <m/>
    <m/>
    <x v="74"/>
    <x v="78"/>
    <x v="1"/>
  </r>
  <r>
    <x v="81"/>
    <x v="76"/>
    <x v="179"/>
    <x v="964"/>
    <d v="2025-07-02T00:00:00"/>
    <s v="00041027"/>
    <s v="CÔNG TY TNHH GTGL VIỆT NAM / Easymart 47 Nguyễn Tuân"/>
    <n v="1753000"/>
    <n v="0"/>
    <n v="140240"/>
    <n v="1893240"/>
    <s v="Bán hàng"/>
    <d v="2025-08-20T00:00:00"/>
    <s v="BC2508/0050"/>
    <n v="0"/>
    <n v="1893240"/>
    <n v="1893240"/>
    <n v="0"/>
    <d v="2025-07-02T00:00:00"/>
    <m/>
    <d v="2025-07-02T00:00:00"/>
    <n v="0"/>
    <m/>
    <s v=""/>
    <x v="0"/>
    <d v="2025-07-02T00:00:00"/>
    <d v="2025-08-20T00:00:00"/>
    <m/>
    <m/>
    <x v="74"/>
    <x v="78"/>
    <x v="1"/>
  </r>
  <r>
    <x v="81"/>
    <x v="76"/>
    <x v="56"/>
    <x v="965"/>
    <d v="2025-07-09T00:00:00"/>
    <s v="00042626"/>
    <s v="CÔNG TY TNHH GTGL VIỆT NAM / Easymart 47 Nguyễn Tuân"/>
    <n v="925740"/>
    <n v="0"/>
    <n v="74059.199999999997"/>
    <n v="999799"/>
    <s v="Bán hàng"/>
    <d v="2025-08-20T00:00:00"/>
    <s v="BC2508/0050"/>
    <n v="0"/>
    <n v="999799"/>
    <n v="999799"/>
    <n v="0"/>
    <d v="2025-07-09T00:00:00"/>
    <m/>
    <d v="2025-07-09T00:00:00"/>
    <n v="0"/>
    <m/>
    <s v=""/>
    <x v="0"/>
    <d v="2025-07-09T00:00:00"/>
    <d v="2025-08-20T00:00:00"/>
    <m/>
    <m/>
    <x v="74"/>
    <x v="78"/>
    <x v="1"/>
  </r>
  <r>
    <x v="81"/>
    <x v="76"/>
    <x v="205"/>
    <x v="966"/>
    <d v="2025-07-23T00:00:00"/>
    <s v="00045859"/>
    <s v="CÔNG TY TNHH GTGL VIỆT NAM / Easymart 47 Nguyễn Tuân"/>
    <n v="2063663"/>
    <n v="0"/>
    <n v="165093.04"/>
    <n v="2228756"/>
    <s v="Bán hàng"/>
    <d v="2025-08-20T00:00:00"/>
    <s v="BC2508/0050"/>
    <n v="0"/>
    <n v="2228756"/>
    <n v="2228756"/>
    <n v="0"/>
    <d v="2025-07-23T00:00:00"/>
    <m/>
    <d v="2025-07-23T00:00:00"/>
    <n v="0"/>
    <m/>
    <s v=""/>
    <x v="0"/>
    <d v="2025-07-23T00:00:00"/>
    <d v="2025-08-20T00:00:00"/>
    <m/>
    <m/>
    <x v="74"/>
    <x v="78"/>
    <x v="1"/>
  </r>
  <r>
    <x v="81"/>
    <x v="76"/>
    <x v="65"/>
    <x v="967"/>
    <d v="2025-08-01T00:00:00"/>
    <s v="00048843"/>
    <s v="CÔNG TY TNHH GTGL VIỆT NAM / Easymart 47 Nguyễn Tuân"/>
    <n v="1347833"/>
    <n v="0"/>
    <n v="107826.64"/>
    <n v="1455660"/>
    <s v="Bán hàng"/>
    <d v="2025-09-26T00:00:00"/>
    <s v="BC2509/0045"/>
    <n v="0"/>
    <n v="1455660"/>
    <n v="1455660"/>
    <n v="0"/>
    <d v="2025-08-01T00:00:00"/>
    <m/>
    <d v="2025-08-01T00:00:00"/>
    <n v="0"/>
    <m/>
    <s v=""/>
    <x v="0"/>
    <d v="2025-08-01T00:00:00"/>
    <d v="2025-09-26T00:00:00"/>
    <m/>
    <m/>
    <x v="74"/>
    <x v="78"/>
    <x v="1"/>
  </r>
  <r>
    <x v="81"/>
    <x v="76"/>
    <x v="58"/>
    <x v="968"/>
    <d v="2025-08-06T00:00:00"/>
    <s v="00049367"/>
    <s v="CÔNG TY TNHH GTGL VIỆT NAM / Easymart 47 Nguyễn Tuân"/>
    <n v="1238020"/>
    <n v="0"/>
    <n v="99041.600000000006"/>
    <n v="1337062"/>
    <s v="Bán hàng"/>
    <d v="2025-09-26T00:00:00"/>
    <s v="BC2509/0045"/>
    <n v="0"/>
    <n v="1337062"/>
    <n v="1337062"/>
    <n v="0"/>
    <d v="2025-08-06T00:00:00"/>
    <m/>
    <d v="2025-08-06T00:00:00"/>
    <n v="0"/>
    <m/>
    <s v=""/>
    <x v="0"/>
    <d v="2025-08-06T00:00:00"/>
    <d v="2025-09-26T00:00:00"/>
    <m/>
    <m/>
    <x v="74"/>
    <x v="78"/>
    <x v="1"/>
  </r>
  <r>
    <x v="81"/>
    <x v="76"/>
    <x v="7"/>
    <x v="969"/>
    <d v="2025-08-20T00:00:00"/>
    <s v="00052637"/>
    <s v="CÔNG TY TNHH GTGL VIỆT NAM / Easymart 47 Nguyễn Tuân"/>
    <n v="356400"/>
    <n v="0"/>
    <n v="28512"/>
    <n v="384912"/>
    <s v="Bán hàng"/>
    <d v="2025-09-26T00:00:00"/>
    <s v="BC2509/0045"/>
    <n v="0"/>
    <n v="384912"/>
    <n v="384912"/>
    <n v="0"/>
    <d v="2025-08-20T00:00:00"/>
    <m/>
    <d v="2025-08-20T00:00:00"/>
    <n v="0"/>
    <m/>
    <s v=""/>
    <x v="0"/>
    <d v="2025-08-20T00:00:00"/>
    <d v="2025-09-26T00:00:00"/>
    <m/>
    <m/>
    <x v="74"/>
    <x v="78"/>
    <x v="1"/>
  </r>
  <r>
    <x v="81"/>
    <x v="76"/>
    <x v="104"/>
    <x v="970"/>
    <d v="2025-08-27T00:00:00"/>
    <s v="00054500"/>
    <s v="CÔNG TY TNHH GTGL VIỆT NAM / Easymart 47 Nguyễn Tuân"/>
    <n v="889480"/>
    <n v="0"/>
    <n v="71158.400000000009"/>
    <n v="960638"/>
    <s v="Bán hàng"/>
    <d v="2025-09-26T00:00:00"/>
    <s v="BC2509/0045"/>
    <n v="0"/>
    <n v="960638"/>
    <n v="960638"/>
    <n v="0"/>
    <d v="2025-08-27T00:00:00"/>
    <m/>
    <d v="2025-08-27T00:00:00"/>
    <n v="0"/>
    <m/>
    <s v=""/>
    <x v="0"/>
    <d v="2025-08-27T00:00:00"/>
    <d v="2025-09-26T00:00:00"/>
    <m/>
    <m/>
    <x v="74"/>
    <x v="78"/>
    <x v="1"/>
  </r>
  <r>
    <x v="81"/>
    <x v="76"/>
    <x v="222"/>
    <x v="971"/>
    <d v="2025-09-09T00:00:00"/>
    <s v="00057950"/>
    <s v="CÔNG TY TNHH GTGL VIỆT NAM / Easymart 47 Nguyễn Tuân"/>
    <n v="1815220"/>
    <n v="0"/>
    <n v="145217.60000000001"/>
    <n v="1960438"/>
    <s v="Bán hàng"/>
    <m/>
    <m/>
    <n v="0"/>
    <n v="1960438"/>
    <n v="0"/>
    <n v="1960438"/>
    <d v="2025-09-09T00:00:00"/>
    <m/>
    <d v="2025-09-09T00:00:00"/>
    <n v="0"/>
    <m/>
    <n v="92.3578140046302"/>
    <x v="5"/>
    <d v="2025-09-09T00:00:00"/>
    <d v="1899-12-30T00:00:00"/>
    <m/>
    <m/>
    <x v="74"/>
    <x v="78"/>
    <x v="1"/>
  </r>
  <r>
    <x v="81"/>
    <x v="76"/>
    <x v="257"/>
    <x v="972"/>
    <d v="2025-09-16T00:00:00"/>
    <s v="00059675"/>
    <s v="CÔNG TY TNHH GTGL VIỆT NAM / Easymart 47 Nguyễn Tuân"/>
    <n v="704940"/>
    <n v="0"/>
    <n v="56395.200000000004"/>
    <n v="761335"/>
    <s v="Bán hàng"/>
    <m/>
    <m/>
    <n v="0"/>
    <n v="761335"/>
    <n v="0"/>
    <n v="761335"/>
    <d v="2025-09-16T00:00:00"/>
    <m/>
    <d v="2025-09-16T00:00:00"/>
    <n v="0"/>
    <m/>
    <n v="85.3578140046302"/>
    <x v="1"/>
    <d v="2025-09-16T00:00:00"/>
    <d v="1899-12-30T00:00:00"/>
    <m/>
    <m/>
    <x v="74"/>
    <x v="78"/>
    <x v="1"/>
  </r>
  <r>
    <x v="81"/>
    <x v="76"/>
    <x v="258"/>
    <x v="973"/>
    <d v="2025-09-24T00:00:00"/>
    <s v="00061412"/>
    <s v="CÔNG TY TNHH GTGL VIỆT NAM / Easymart 47 Nguyễn Tuân"/>
    <n v="1013044"/>
    <n v="0"/>
    <n v="81043.520000000004"/>
    <n v="1094088"/>
    <s v="Bán hàng"/>
    <m/>
    <m/>
    <n v="0"/>
    <n v="1094088"/>
    <n v="0"/>
    <n v="1094088"/>
    <d v="2025-09-24T00:00:00"/>
    <m/>
    <d v="2025-09-24T00:00:00"/>
    <n v="0"/>
    <m/>
    <n v="77.3578140046302"/>
    <x v="1"/>
    <d v="2025-09-24T00:00:00"/>
    <d v="1899-12-30T00:00:00"/>
    <m/>
    <m/>
    <x v="74"/>
    <x v="78"/>
    <x v="1"/>
  </r>
  <r>
    <x v="81"/>
    <x v="76"/>
    <x v="8"/>
    <x v="974"/>
    <d v="2025-10-01T00:00:00"/>
    <s v="00063460"/>
    <s v="CÔNG TY TNHH GTGL VIỆT NAM / Easymart 47 Nguyễn Tuân"/>
    <n v="1070265"/>
    <n v="0"/>
    <n v="85621.2"/>
    <n v="1155886"/>
    <s v="Bán hàng"/>
    <m/>
    <m/>
    <n v="0"/>
    <n v="1155886"/>
    <n v="0"/>
    <n v="1155886"/>
    <d v="2025-10-01T00:00:00"/>
    <m/>
    <d v="2025-10-01T00:00:00"/>
    <n v="0"/>
    <m/>
    <n v="70.3578140046302"/>
    <x v="1"/>
    <d v="2025-10-01T00:00:00"/>
    <d v="1899-12-30T00:00:00"/>
    <m/>
    <m/>
    <x v="74"/>
    <x v="78"/>
    <x v="1"/>
  </r>
  <r>
    <x v="81"/>
    <x v="76"/>
    <x v="15"/>
    <x v="975"/>
    <d v="2025-01-03T00:00:00"/>
    <m/>
    <s v="Hàng Trả - Easymart 47 Nguyễn Tuân - gtgl0002"/>
    <m/>
    <n v="0"/>
    <n v="0"/>
    <n v="842149"/>
    <s v="Hàng trả"/>
    <d v="2025-03-20T00:00:00"/>
    <s v="BC2503/0039"/>
    <n v="0"/>
    <n v="-842149"/>
    <n v="-842149"/>
    <n v="0"/>
    <d v="2025-01-03T00:00:00"/>
    <m/>
    <d v="2025-01-03T00:00:00"/>
    <n v="0"/>
    <m/>
    <s v=""/>
    <x v="0"/>
    <d v="2025-01-03T00:00:00"/>
    <d v="2025-03-20T00:00:00"/>
    <m/>
    <m/>
    <x v="74"/>
    <x v="78"/>
    <x v="1"/>
  </r>
  <r>
    <x v="81"/>
    <x v="76"/>
    <x v="273"/>
    <x v="976"/>
    <d v="2025-01-05T00:00:00"/>
    <m/>
    <s v="Hàng trả - Easymart 47 Nguyễn Tuân - gtgl001"/>
    <m/>
    <n v="0"/>
    <n v="0"/>
    <n v="104060"/>
    <s v="Hàng trả"/>
    <d v="2025-03-20T00:00:00"/>
    <s v="BC2503/0039"/>
    <n v="0"/>
    <n v="-104060"/>
    <n v="-104060"/>
    <n v="0"/>
    <d v="2025-01-05T00:00:00"/>
    <m/>
    <d v="2025-01-05T00:00:00"/>
    <n v="0"/>
    <m/>
    <s v=""/>
    <x v="0"/>
    <d v="2025-01-05T00:00:00"/>
    <d v="2025-03-20T00:00:00"/>
    <m/>
    <m/>
    <x v="74"/>
    <x v="78"/>
    <x v="1"/>
  </r>
  <r>
    <x v="81"/>
    <x v="76"/>
    <x v="18"/>
    <x v="977"/>
    <d v="2025-01-20T00:00:00"/>
    <m/>
    <s v="Hàng Trả - Easymart 47 Nguyễn Tuân - gtgl0002"/>
    <m/>
    <n v="0"/>
    <n v="0"/>
    <n v="51488"/>
    <s v="Hàng trả"/>
    <d v="2025-03-20T00:00:00"/>
    <s v="BC2503/0039"/>
    <n v="0"/>
    <n v="-51488"/>
    <n v="-51488"/>
    <n v="0"/>
    <d v="2025-01-20T00:00:00"/>
    <m/>
    <d v="2025-01-20T00:00:00"/>
    <n v="0"/>
    <m/>
    <s v=""/>
    <x v="0"/>
    <d v="2025-01-20T00:00:00"/>
    <d v="2025-03-20T00:00:00"/>
    <m/>
    <m/>
    <x v="74"/>
    <x v="78"/>
    <x v="1"/>
  </r>
  <r>
    <x v="81"/>
    <x v="76"/>
    <x v="18"/>
    <x v="978"/>
    <d v="2025-01-20T00:00:00"/>
    <m/>
    <s v="Hàng trả - Easymart 47 Nguyễn Tuân - gtgl001"/>
    <m/>
    <n v="0"/>
    <n v="0"/>
    <n v="52030"/>
    <s v="Hàng trả"/>
    <d v="2025-03-20T00:00:00"/>
    <s v="BC2503/0039"/>
    <n v="0"/>
    <n v="-52030"/>
    <n v="-52030"/>
    <n v="0"/>
    <d v="2025-01-20T00:00:00"/>
    <m/>
    <d v="2025-01-20T00:00:00"/>
    <n v="0"/>
    <m/>
    <s v=""/>
    <x v="0"/>
    <d v="2025-01-20T00:00:00"/>
    <d v="2025-03-20T00:00:00"/>
    <m/>
    <m/>
    <x v="74"/>
    <x v="78"/>
    <x v="1"/>
  </r>
  <r>
    <x v="81"/>
    <x v="76"/>
    <x v="155"/>
    <x v="979"/>
    <d v="2025-03-11T00:00:00"/>
    <m/>
    <s v="Hàng trả - Easymart 47 Nguyễn Tuân - gtgl0001"/>
    <m/>
    <n v="0"/>
    <n v="0"/>
    <n v="928232"/>
    <s v="Hàng trả"/>
    <d v="2025-05-20T00:00:00"/>
    <s v="BC2505/0015"/>
    <n v="0"/>
    <n v="-928232"/>
    <n v="-928232"/>
    <n v="0"/>
    <d v="2025-03-11T00:00:00"/>
    <m/>
    <d v="2025-03-11T00:00:00"/>
    <n v="0"/>
    <m/>
    <s v=""/>
    <x v="0"/>
    <d v="2025-03-11T00:00:00"/>
    <d v="2025-05-20T00:00:00"/>
    <m/>
    <m/>
    <x v="74"/>
    <x v="78"/>
    <x v="1"/>
  </r>
  <r>
    <x v="81"/>
    <x v="76"/>
    <x v="27"/>
    <x v="980"/>
    <d v="2025-04-10T00:00:00"/>
    <m/>
    <s v="Hàng Trả - CÔNG TY TNHH GTGL VIỆT NAM / Easymart 47 Nguyễn Tuân - gtgl0002"/>
    <m/>
    <n v="0"/>
    <n v="0"/>
    <n v="175857"/>
    <s v="Hàng trả"/>
    <d v="2025-06-20T00:00:00"/>
    <s v="BC2506/0053"/>
    <n v="0"/>
    <n v="-175857"/>
    <n v="-175857"/>
    <n v="0"/>
    <d v="2025-04-10T00:00:00"/>
    <m/>
    <d v="2025-04-10T00:00:00"/>
    <n v="0"/>
    <m/>
    <s v=""/>
    <x v="0"/>
    <d v="2025-04-10T00:00:00"/>
    <d v="2025-06-20T00:00:00"/>
    <m/>
    <m/>
    <x v="74"/>
    <x v="78"/>
    <x v="1"/>
  </r>
  <r>
    <x v="81"/>
    <x v="76"/>
    <x v="28"/>
    <x v="981"/>
    <d v="2025-04-21T00:00:00"/>
    <m/>
    <s v="Hàng Trả - CÔNG TY TNHH GTGL VIỆT NAM / Easymart 47 Nguyễn Tuân- phiếu : THN004651 - gtgl0002"/>
    <m/>
    <n v="0"/>
    <n v="0"/>
    <n v="200719"/>
    <s v="Hàng trả"/>
    <d v="2025-06-20T00:00:00"/>
    <s v="BC2506/0053"/>
    <n v="0"/>
    <n v="-200719"/>
    <n v="-200719"/>
    <n v="0"/>
    <d v="2025-04-21T00:00:00"/>
    <m/>
    <d v="2025-04-21T00:00:00"/>
    <n v="0"/>
    <m/>
    <s v=""/>
    <x v="0"/>
    <d v="2025-04-21T00:00:00"/>
    <d v="2025-06-20T00:00:00"/>
    <m/>
    <m/>
    <x v="74"/>
    <x v="78"/>
    <x v="1"/>
  </r>
  <r>
    <x v="81"/>
    <x v="76"/>
    <x v="36"/>
    <x v="982"/>
    <d v="2025-08-01T00:00:00"/>
    <s v="00000129"/>
    <s v="Hàng Trả - CÔNG TY TNHH GTGL VIỆT NAM / Easymart 47 Nguyễn Tuân - gtgl0002"/>
    <m/>
    <n v="0"/>
    <n v="0"/>
    <n v="282320"/>
    <s v="Hàng trả"/>
    <d v="2025-08-20T00:00:00"/>
    <s v="BC2508/0050"/>
    <n v="0"/>
    <n v="-282320"/>
    <n v="-282320"/>
    <n v="0"/>
    <d v="2025-08-01T00:00:00"/>
    <m/>
    <d v="2025-08-01T00:00:00"/>
    <n v="0"/>
    <m/>
    <s v=""/>
    <x v="0"/>
    <d v="2025-08-01T00:00:00"/>
    <d v="2025-08-20T00:00:00"/>
    <m/>
    <m/>
    <x v="74"/>
    <x v="78"/>
    <x v="1"/>
  </r>
  <r>
    <x v="81"/>
    <x v="76"/>
    <x v="57"/>
    <x v="983"/>
    <d v="2025-08-19T00:00:00"/>
    <s v="00000184"/>
    <s v="Hàng Trả - CÔNG TY TNHH GTGL VIỆT NAM / Easymart 47 Nguyễn Tuân - gtgl0002"/>
    <m/>
    <n v="0"/>
    <n v="0"/>
    <n v="307273"/>
    <s v="Hàng trả"/>
    <d v="2025-08-20T00:00:00"/>
    <s v="BC2508/0050"/>
    <n v="0"/>
    <n v="-307273"/>
    <n v="-307273"/>
    <n v="0"/>
    <d v="2025-08-19T00:00:00"/>
    <m/>
    <d v="2025-08-19T00:00:00"/>
    <n v="0"/>
    <m/>
    <s v=""/>
    <x v="0"/>
    <d v="2025-08-19T00:00:00"/>
    <d v="2025-08-20T00:00:00"/>
    <m/>
    <m/>
    <x v="74"/>
    <x v="78"/>
    <x v="1"/>
  </r>
  <r>
    <x v="81"/>
    <x v="76"/>
    <x v="233"/>
    <x v="984"/>
    <d v="2025-09-11T00:00:00"/>
    <m/>
    <s v="Hàng trả - EASY+GTGT - easymart (Phiếu trả ngày: 12/09/2025) - CÔNG TY TNHH GTGL VIỆT NAM / Easymart 47 Nguyễn Tuân"/>
    <m/>
    <n v="0"/>
    <n v="0"/>
    <n v="150904"/>
    <s v="Hàng trả"/>
    <m/>
    <m/>
    <n v="0"/>
    <n v="-150904"/>
    <n v="0"/>
    <n v="-150904"/>
    <d v="2025-09-11T00:00:00"/>
    <m/>
    <d v="2025-09-11T00:00:00"/>
    <n v="0"/>
    <m/>
    <n v="90.3578140046302"/>
    <x v="5"/>
    <d v="2025-09-11T00:00:00"/>
    <d v="1899-12-30T00:00:00"/>
    <m/>
    <m/>
    <x v="74"/>
    <x v="78"/>
    <x v="1"/>
  </r>
  <r>
    <x v="81"/>
    <x v="76"/>
    <x v="45"/>
    <x v="985"/>
    <d v="2025-07-31T00:00:00"/>
    <m/>
    <s v="Chiết khấu Tháng 8/2025_GTGL"/>
    <m/>
    <n v="77119"/>
    <n v="-6169.52"/>
    <n v="77119"/>
    <s v="Giảm công nợ"/>
    <d v="2025-09-26T00:00:00"/>
    <s v="BC2509/0045"/>
    <n v="0"/>
    <n v="-77119"/>
    <n v="-77119"/>
    <n v="0"/>
    <d v="2025-07-31T00:00:00"/>
    <m/>
    <d v="2025-07-31T00:00:00"/>
    <n v="0"/>
    <m/>
    <s v=""/>
    <x v="0"/>
    <d v="2025-07-31T00:00:00"/>
    <d v="2025-09-26T00:00:00"/>
    <m/>
    <m/>
    <x v="74"/>
    <x v="78"/>
    <x v="1"/>
  </r>
  <r>
    <x v="81"/>
    <x v="76"/>
    <x v="9"/>
    <x v="986"/>
    <d v="2025-10-08T00:00:00"/>
    <s v="00065694"/>
    <s v="CÔNG TY TNHH GTGL VIỆT NAM / Easymart 47 Nguyễn Tuân"/>
    <n v="1013044"/>
    <n v="0"/>
    <n v="81043.520000000004"/>
    <n v="1094088"/>
    <s v="Bán hàng"/>
    <m/>
    <m/>
    <n v="0"/>
    <n v="1094088"/>
    <n v="0"/>
    <n v="1094088"/>
    <d v="2025-10-08T00:00:00"/>
    <m/>
    <d v="2025-10-08T00:00:00"/>
    <n v="0"/>
    <m/>
    <n v="63.3578140046302"/>
    <x v="1"/>
    <d v="2025-10-08T00:00:00"/>
    <d v="1899-12-30T00:00:00"/>
    <m/>
    <m/>
    <x v="74"/>
    <x v="78"/>
    <x v="1"/>
  </r>
  <r>
    <x v="81"/>
    <x v="76"/>
    <x v="246"/>
    <x v="987"/>
    <d v="2025-10-15T00:00:00"/>
    <s v="00067222"/>
    <s v="CÔNG TY TNHH GTGL VIỆT NAM / Easymart 47 Nguyễn Tuân"/>
    <n v="810085"/>
    <n v="0"/>
    <n v="64806.8"/>
    <n v="874892"/>
    <s v="Bán hàng"/>
    <m/>
    <m/>
    <n v="0"/>
    <n v="874892"/>
    <n v="0"/>
    <n v="874892"/>
    <d v="2025-10-15T00:00:00"/>
    <m/>
    <d v="2025-10-15T00:00:00"/>
    <n v="0"/>
    <m/>
    <n v="56.3578140046302"/>
    <x v="2"/>
    <d v="2025-10-15T00:00:00"/>
    <d v="1899-12-30T00:00:00"/>
    <m/>
    <m/>
    <x v="74"/>
    <x v="78"/>
    <x v="1"/>
  </r>
  <r>
    <x v="81"/>
    <x v="76"/>
    <x v="89"/>
    <x v="988"/>
    <d v="2025-10-22T00:00:00"/>
    <s v="00069243"/>
    <s v="Bán hàng cho CÔNG TY TNHH GTGL VIỆT NAM theo hóa đơn 00069243"/>
    <n v="352470"/>
    <n v="0"/>
    <n v="28197.600000000002"/>
    <n v="380668"/>
    <s v="Bán hàng"/>
    <m/>
    <m/>
    <n v="0"/>
    <n v="380668"/>
    <n v="0"/>
    <n v="380668"/>
    <d v="2025-10-22T00:00:00"/>
    <m/>
    <d v="2025-10-22T00:00:00"/>
    <n v="0"/>
    <m/>
    <n v="49.3578140046302"/>
    <x v="2"/>
    <d v="2025-10-22T00:00:00"/>
    <d v="1899-12-30T00:00:00"/>
    <m/>
    <m/>
    <x v="74"/>
    <x v="78"/>
    <x v="1"/>
  </r>
  <r>
    <x v="81"/>
    <x v="76"/>
    <x v="68"/>
    <x v="989"/>
    <d v="2025-10-29T00:00:00"/>
    <s v="00071356"/>
    <s v="Bán hàng cho CÔNG TY TNHH GTGL VIỆT NAM theo hóa đơn 00071356"/>
    <n v="1295035"/>
    <n v="0"/>
    <n v="103602.8"/>
    <n v="1398638"/>
    <s v="Bán hàng"/>
    <m/>
    <m/>
    <n v="0"/>
    <n v="1398638"/>
    <n v="0"/>
    <n v="1398638"/>
    <d v="2025-10-29T00:00:00"/>
    <m/>
    <d v="2025-10-29T00:00:00"/>
    <n v="0"/>
    <m/>
    <n v="42.3578140046302"/>
    <x v="2"/>
    <d v="2025-10-29T00:00:00"/>
    <d v="1899-12-30T00:00:00"/>
    <m/>
    <m/>
    <x v="74"/>
    <x v="78"/>
    <x v="1"/>
  </r>
  <r>
    <x v="81"/>
    <x v="76"/>
    <x v="249"/>
    <x v="990"/>
    <d v="2025-11-05T00:00:00"/>
    <s v="00073140"/>
    <s v="Bán hàng cho CÔNG TY TNHH GTGL VIỆT NAM theo hóa đơn 00073140"/>
    <n v="1470007"/>
    <n v="0"/>
    <n v="117600.56"/>
    <n v="1587607.56"/>
    <s v="Bán hàng"/>
    <m/>
    <m/>
    <n v="0"/>
    <n v="1587607.56"/>
    <n v="0"/>
    <n v="1587607.56"/>
    <d v="2025-11-05T00:00:00"/>
    <m/>
    <d v="2025-11-05T00:00:00"/>
    <n v="0"/>
    <m/>
    <n v="35.3578140046302"/>
    <x v="2"/>
    <d v="2025-11-05T00:00:00"/>
    <d v="1899-12-30T00:00:00"/>
    <m/>
    <m/>
    <x v="74"/>
    <x v="78"/>
    <x v="1"/>
  </r>
  <r>
    <x v="81"/>
    <x v="76"/>
    <x v="99"/>
    <x v="991"/>
    <d v="2025-11-12T00:00:00"/>
    <s v="00075039"/>
    <s v="Bán hàng cho CÔNG TY TNHH GTGL VIỆT NAM theo hóa đơn 00075039"/>
    <n v="559735"/>
    <n v="0"/>
    <n v="44778.8"/>
    <n v="604513.80000000005"/>
    <s v="Bán hàng"/>
    <m/>
    <m/>
    <n v="0"/>
    <n v="604513.80000000005"/>
    <n v="0"/>
    <n v="604513.80000000005"/>
    <d v="2025-11-12T00:00:00"/>
    <m/>
    <d v="2025-11-12T00:00:00"/>
    <n v="0"/>
    <m/>
    <n v="28.3578140046302"/>
    <x v="4"/>
    <d v="2025-11-12T00:00:00"/>
    <d v="1899-12-30T00:00:00"/>
    <m/>
    <m/>
    <x v="74"/>
    <x v="78"/>
    <x v="1"/>
  </r>
  <r>
    <x v="81"/>
    <x v="76"/>
    <x v="272"/>
    <x v="992"/>
    <d v="2025-11-19T00:00:00"/>
    <s v="00076993"/>
    <s v="CÔNG TY TNHH GTGL VIỆT NAM / Easymart 47 Nguyễn Tuân"/>
    <n v="717795"/>
    <n v="0"/>
    <n v="57423.6"/>
    <n v="775218.6"/>
    <s v="Bán hàng"/>
    <m/>
    <m/>
    <n v="0"/>
    <n v="775218.6"/>
    <n v="0"/>
    <n v="775218.6"/>
    <d v="2025-11-19T00:00:00"/>
    <m/>
    <d v="2025-11-19T00:00:00"/>
    <n v="0"/>
    <m/>
    <n v="21.3578140046302"/>
    <x v="4"/>
    <d v="2025-11-19T00:00:00"/>
    <d v="1899-12-30T00:00:00"/>
    <m/>
    <m/>
    <x v="74"/>
    <x v="78"/>
    <x v="1"/>
  </r>
  <r>
    <x v="81"/>
    <x v="76"/>
    <x v="216"/>
    <x v="993"/>
    <d v="2025-11-26T00:00:00"/>
    <s v="00078640"/>
    <s v="Bán hàng CÔNG TY TNHH GTGL VIỆT NAM / Easymart 47 Nguyễn Tuân theo hóa đơn 00078640"/>
    <n v="440790"/>
    <n v="0"/>
    <n v="35263.200000000004"/>
    <n v="476053.2"/>
    <s v="Bán hàng"/>
    <m/>
    <m/>
    <n v="0"/>
    <n v="476053.2"/>
    <n v="0"/>
    <n v="476053.2"/>
    <d v="2025-11-26T00:00:00"/>
    <m/>
    <d v="2025-11-26T00:00:00"/>
    <n v="0"/>
    <m/>
    <n v="14.3578140046302"/>
    <x v="4"/>
    <d v="2025-11-26T00:00:00"/>
    <d v="1899-12-30T00:00:00"/>
    <m/>
    <m/>
    <x v="74"/>
    <x v="78"/>
    <x v="1"/>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82"/>
    <x v="77"/>
    <x v="14"/>
    <x v="994"/>
    <m/>
    <m/>
    <s v="Số dư đầu kỳ"/>
    <m/>
    <n v="0"/>
    <n v="0"/>
    <n v="26005627"/>
    <s v="Tồn đầu kỳ"/>
    <d v="2025-01-26T00:00:00"/>
    <s v="BC2501/0044"/>
    <n v="26005627"/>
    <n v="0"/>
    <n v="26005627"/>
    <n v="0"/>
    <d v="1899-12-30T00:00:00"/>
    <m/>
    <d v="1899-12-30T00:00:00"/>
    <n v="0"/>
    <m/>
    <s v=""/>
    <x v="0"/>
    <d v="1899-12-30T00:00:00"/>
    <d v="2025-01-26T00:00:00"/>
    <m/>
    <m/>
    <x v="75"/>
    <x v="79"/>
    <x v="1"/>
  </r>
  <r>
    <x v="82"/>
    <x v="77"/>
    <x v="15"/>
    <x v="995"/>
    <m/>
    <m/>
    <s v="Bán hàng CÔNG TY CỔ PHẦN TRANG TRẠI TOMITA VIỆT NAM theo hóa đơn 00001116"/>
    <n v="2204010"/>
    <n v="110201"/>
    <n v="167504.72"/>
    <n v="2261314"/>
    <s v="Bán hàng"/>
    <d v="2025-05-02T00:00:00"/>
    <s v="BC2505/0001"/>
    <n v="0"/>
    <n v="2261314"/>
    <n v="2261314"/>
    <n v="0"/>
    <d v="2025-01-03T00:00:00"/>
    <m/>
    <d v="2025-01-03T00:00:00"/>
    <n v="0"/>
    <m/>
    <s v=""/>
    <x v="0"/>
    <d v="2025-01-03T00:00:00"/>
    <d v="2025-05-02T00:00:00"/>
    <m/>
    <m/>
    <x v="75"/>
    <x v="79"/>
    <x v="1"/>
  </r>
  <r>
    <x v="82"/>
    <x v="77"/>
    <x v="245"/>
    <x v="996"/>
    <m/>
    <m/>
    <s v="Bán hàng CÔNG TY CỔ PHẦN TRANG TRẠI TOMITA VIỆT NAM theo hóa đơn 00002632"/>
    <n v="2326755"/>
    <n v="116338"/>
    <n v="176833.36000000002"/>
    <n v="2387250"/>
    <s v="Bán hàng"/>
    <d v="2025-05-02T00:00:00"/>
    <s v="BC2505/0001"/>
    <n v="0"/>
    <n v="2387250"/>
    <n v="2387250"/>
    <n v="0"/>
    <d v="2025-01-09T00:00:00"/>
    <m/>
    <d v="2025-01-09T00:00:00"/>
    <n v="0"/>
    <m/>
    <s v=""/>
    <x v="0"/>
    <d v="2025-01-09T00:00:00"/>
    <d v="2025-05-02T00:00:00"/>
    <m/>
    <m/>
    <x v="75"/>
    <x v="79"/>
    <x v="1"/>
  </r>
  <r>
    <x v="82"/>
    <x v="77"/>
    <x v="218"/>
    <x v="997"/>
    <m/>
    <m/>
    <s v="Bán hàng CÔNG TY CỔ PHẦN TRANG TRẠI TOMITA VIỆT NAM theo hóa đơn 00004549"/>
    <n v="3304395"/>
    <n v="165220"/>
    <n v="251134"/>
    <n v="3390309"/>
    <s v="Bán hàng"/>
    <d v="2025-05-02T00:00:00"/>
    <s v="BC2505/0001"/>
    <n v="0"/>
    <n v="3390309"/>
    <n v="3390309"/>
    <n v="0"/>
    <d v="2025-01-16T00:00:00"/>
    <m/>
    <d v="2025-01-16T00:00:00"/>
    <n v="0"/>
    <m/>
    <s v=""/>
    <x v="0"/>
    <d v="2025-01-16T00:00:00"/>
    <d v="2025-05-02T00:00:00"/>
    <m/>
    <m/>
    <x v="75"/>
    <x v="79"/>
    <x v="1"/>
  </r>
  <r>
    <x v="82"/>
    <x v="77"/>
    <x v="18"/>
    <x v="998"/>
    <m/>
    <m/>
    <s v="Bán hàng CÔNG TY CỔ PHẦN TRANG TRẠI TOMITA VIỆT NAM theo hóa đơn 00005071"/>
    <n v="3671550"/>
    <n v="183578"/>
    <n v="279037.76"/>
    <n v="3767010"/>
    <s v="Bán hàng"/>
    <d v="2025-05-02T00:00:00"/>
    <s v="BC2505/0001"/>
    <n v="0"/>
    <n v="3767010"/>
    <n v="3767010"/>
    <n v="0"/>
    <d v="2025-01-20T00:00:00"/>
    <m/>
    <d v="2025-01-20T00:00:00"/>
    <n v="0"/>
    <m/>
    <s v=""/>
    <x v="0"/>
    <d v="2025-01-20T00:00:00"/>
    <d v="2025-05-02T00:00:00"/>
    <m/>
    <m/>
    <x v="75"/>
    <x v="79"/>
    <x v="1"/>
  </r>
  <r>
    <x v="82"/>
    <x v="77"/>
    <x v="158"/>
    <x v="999"/>
    <m/>
    <m/>
    <s v="Bán hàng CÔNG TY CỔ PHẦN TRANG TRẠI TOMITA VIỆT NAM theo hóa đơn 00006943"/>
    <n v="3550965"/>
    <n v="177548"/>
    <n v="269873.36"/>
    <n v="3643290"/>
    <s v="Bán hàng"/>
    <d v="2025-05-02T00:00:00"/>
    <s v="BC2505/0001"/>
    <n v="0"/>
    <n v="3643290"/>
    <n v="3643290"/>
    <n v="0"/>
    <d v="2025-02-03T00:00:00"/>
    <m/>
    <d v="2025-02-03T00:00:00"/>
    <n v="0"/>
    <m/>
    <s v=""/>
    <x v="0"/>
    <d v="2025-02-03T00:00:00"/>
    <d v="2025-05-02T00:00:00"/>
    <m/>
    <m/>
    <x v="75"/>
    <x v="79"/>
    <x v="1"/>
  </r>
  <r>
    <x v="82"/>
    <x v="77"/>
    <x v="176"/>
    <x v="1000"/>
    <m/>
    <m/>
    <s v="Bán hàng CÔNG TY CỔ PHẦN TRANG TRẠI TOMITA VIỆT NAM theo hóa đơn 00008866"/>
    <n v="2937240"/>
    <n v="146862"/>
    <n v="223230.24"/>
    <n v="3013608"/>
    <s v="Bán hàng"/>
    <d v="2025-05-02T00:00:00"/>
    <s v="BC2505/0001"/>
    <n v="0"/>
    <n v="3013608"/>
    <n v="3013608"/>
    <n v="0"/>
    <d v="2025-02-11T00:00:00"/>
    <m/>
    <d v="2025-02-11T00:00:00"/>
    <n v="0"/>
    <m/>
    <s v=""/>
    <x v="0"/>
    <d v="2025-02-11T00:00:00"/>
    <d v="2025-05-02T00:00:00"/>
    <m/>
    <m/>
    <x v="75"/>
    <x v="79"/>
    <x v="1"/>
  </r>
  <r>
    <x v="82"/>
    <x v="77"/>
    <x v="206"/>
    <x v="1001"/>
    <m/>
    <m/>
    <s v="Bán hàng CÔNG TY CỔ PHẦN TRANG TRẠI TOMITA VIỆT NAM theo hóa đơn 00012629"/>
    <n v="2938320"/>
    <n v="146916"/>
    <n v="223312.32"/>
    <n v="3014716"/>
    <s v="Bán hàng"/>
    <d v="2025-05-02T00:00:00"/>
    <s v="BC2505/0001"/>
    <n v="0"/>
    <n v="3014716"/>
    <n v="3014716"/>
    <n v="0"/>
    <d v="2025-02-25T00:00:00"/>
    <m/>
    <d v="2025-02-25T00:00:00"/>
    <n v="0"/>
    <m/>
    <s v=""/>
    <x v="0"/>
    <d v="2025-02-25T00:00:00"/>
    <d v="2025-05-02T00:00:00"/>
    <m/>
    <m/>
    <x v="75"/>
    <x v="79"/>
    <x v="1"/>
  </r>
  <r>
    <x v="82"/>
    <x v="77"/>
    <x v="206"/>
    <x v="1002"/>
    <m/>
    <m/>
    <s v="Hàng trả - Tomita"/>
    <n v="0"/>
    <n v="0"/>
    <n v="0"/>
    <n v="703692"/>
    <s v="Hàng trả"/>
    <d v="2025-05-02T00:00:00"/>
    <s v="BC2505/0001"/>
    <n v="0"/>
    <n v="-703692"/>
    <n v="-703692"/>
    <n v="0"/>
    <d v="2025-02-25T00:00:00"/>
    <m/>
    <d v="2025-02-25T00:00:00"/>
    <n v="0"/>
    <m/>
    <s v=""/>
    <x v="0"/>
    <d v="2025-02-25T00:00:00"/>
    <d v="2025-05-02T00:00:00"/>
    <m/>
    <m/>
    <x v="75"/>
    <x v="79"/>
    <x v="1"/>
  </r>
  <r>
    <x v="82"/>
    <x v="77"/>
    <x v="151"/>
    <x v="1003"/>
    <m/>
    <m/>
    <s v="Bán hàng CÔNG TY CỔ PHẦN TRANG TRẠI TOMITA VIỆT NAM theo hóa đơn 00014498"/>
    <n v="1468620"/>
    <n v="73431"/>
    <n v="111615.12"/>
    <n v="1506804"/>
    <s v="Bán hàng"/>
    <d v="2025-06-05T00:00:00"/>
    <s v="BC2506/0022"/>
    <n v="0"/>
    <n v="1506804"/>
    <n v="1506804"/>
    <n v="0"/>
    <d v="2025-03-05T00:00:00"/>
    <m/>
    <d v="2025-03-05T00:00:00"/>
    <n v="0"/>
    <m/>
    <s v=""/>
    <x v="0"/>
    <d v="2025-03-05T00:00:00"/>
    <d v="2025-06-05T00:00:00"/>
    <m/>
    <m/>
    <x v="75"/>
    <x v="79"/>
    <x v="1"/>
  </r>
  <r>
    <x v="82"/>
    <x v="77"/>
    <x v="75"/>
    <x v="1004"/>
    <m/>
    <m/>
    <s v="Hàng Trả - Tomita Mart - Tây Mỗ 4 - Tomita0005"/>
    <n v="0"/>
    <n v="0"/>
    <n v="0"/>
    <n v="75340"/>
    <s v="Hàng trả"/>
    <d v="2025-08-01T00:00:00"/>
    <s v="BC2508/0001"/>
    <n v="0"/>
    <n v="-75340"/>
    <n v="-75340"/>
    <n v="0"/>
    <d v="2025-03-10T00:00:00"/>
    <m/>
    <d v="2025-03-10T00:00:00"/>
    <n v="0"/>
    <m/>
    <s v=""/>
    <x v="0"/>
    <d v="2025-03-10T00:00:00"/>
    <d v="2025-08-01T00:00:00"/>
    <m/>
    <m/>
    <x v="75"/>
    <x v="79"/>
    <x v="1"/>
  </r>
  <r>
    <x v="82"/>
    <x v="77"/>
    <x v="60"/>
    <x v="1005"/>
    <m/>
    <m/>
    <s v="Bán hàng CÔNG TY CỔ PHẦN TRANG TRẠI TOMITA VIỆT NAM theo hóa đơn 00016955"/>
    <n v="3550965"/>
    <n v="177548"/>
    <n v="269873.36"/>
    <n v="3643290"/>
    <s v="Bán hàng"/>
    <d v="2025-06-05T00:00:00"/>
    <s v="BC2506/0022"/>
    <n v="0"/>
    <n v="3643290"/>
    <n v="3643290"/>
    <n v="0"/>
    <d v="2025-03-14T00:00:00"/>
    <m/>
    <d v="2025-03-14T00:00:00"/>
    <n v="0"/>
    <m/>
    <s v=""/>
    <x v="0"/>
    <d v="2025-03-14T00:00:00"/>
    <d v="2025-06-05T00:00:00"/>
    <m/>
    <m/>
    <x v="75"/>
    <x v="79"/>
    <x v="1"/>
  </r>
  <r>
    <x v="82"/>
    <x v="77"/>
    <x v="25"/>
    <x v="1006"/>
    <m/>
    <m/>
    <s v="Bán hàng CÔNG TY CỔ PHẦN TRANG TRẠI TOMITA VIỆT NAM theo hóa đơn 00018917"/>
    <n v="2816655"/>
    <n v="140833"/>
    <n v="214065.76"/>
    <n v="2889888"/>
    <s v="Bán hàng"/>
    <d v="2025-06-05T00:00:00"/>
    <s v="BC2506/0022"/>
    <n v="0"/>
    <n v="2889888"/>
    <n v="2889888"/>
    <n v="0"/>
    <d v="2025-03-25T00:00:00"/>
    <m/>
    <d v="2025-03-25T00:00:00"/>
    <n v="0"/>
    <m/>
    <s v=""/>
    <x v="0"/>
    <d v="2025-03-25T00:00:00"/>
    <d v="2025-06-05T00:00:00"/>
    <m/>
    <m/>
    <x v="75"/>
    <x v="79"/>
    <x v="1"/>
  </r>
  <r>
    <x v="82"/>
    <x v="77"/>
    <x v="274"/>
    <x v="1007"/>
    <m/>
    <m/>
    <s v="Bán hàng CÔNG TY CỔ PHẦN TRANG TRẠI TOMITA VIỆT NAM theo hóa đơn 00021603"/>
    <n v="2081265"/>
    <n v="104063"/>
    <n v="158176.16"/>
    <n v="2135378"/>
    <s v="Bán hàng"/>
    <d v="2025-06-05T00:00:00"/>
    <s v="BC2506/0022"/>
    <n v="0"/>
    <n v="2135378"/>
    <n v="2135378"/>
    <n v="0"/>
    <d v="2025-04-03T00:00:00"/>
    <m/>
    <d v="2025-04-03T00:00:00"/>
    <n v="0"/>
    <m/>
    <s v=""/>
    <x v="0"/>
    <d v="2025-04-03T00:00:00"/>
    <d v="2025-06-05T00:00:00"/>
    <m/>
    <m/>
    <x v="75"/>
    <x v="79"/>
    <x v="1"/>
  </r>
  <r>
    <x v="82"/>
    <x v="77"/>
    <x v="226"/>
    <x v="1008"/>
    <m/>
    <m/>
    <s v="Bán hàng CÔNG TY CỔ PHẦN TRANG TRẠI TOMITA VIỆT NAM theo hóa đơn 00023809"/>
    <n v="3061065"/>
    <n v="153053"/>
    <n v="232640.96"/>
    <n v="3140653"/>
    <s v="Bán hàng"/>
    <d v="2025-06-05T00:00:00"/>
    <s v="BC2506/0022"/>
    <n v="0"/>
    <n v="3140653"/>
    <n v="3140653"/>
    <n v="0"/>
    <d v="2025-04-16T00:00:00"/>
    <m/>
    <d v="2025-04-16T00:00:00"/>
    <n v="0"/>
    <m/>
    <s v=""/>
    <x v="0"/>
    <d v="2025-04-16T00:00:00"/>
    <d v="2025-06-05T00:00:00"/>
    <m/>
    <m/>
    <x v="75"/>
    <x v="79"/>
    <x v="1"/>
  </r>
  <r>
    <x v="82"/>
    <x v="77"/>
    <x v="30"/>
    <x v="1009"/>
    <m/>
    <m/>
    <s v="Bán hàng CÔNG TY CỔ PHẦN TRANG TRẠI TOMITA VIỆT NAM theo hóa đơn 00026335"/>
    <n v="2082345"/>
    <n v="104117"/>
    <n v="158258.23999999999"/>
    <n v="2136486"/>
    <s v="Bán hàng"/>
    <d v="2025-06-05T00:00:00"/>
    <s v="BC2506/0022"/>
    <n v="0"/>
    <n v="2136486"/>
    <n v="2136486"/>
    <n v="0"/>
    <d v="2025-04-25T00:00:00"/>
    <m/>
    <d v="2025-04-25T00:00:00"/>
    <n v="0"/>
    <m/>
    <s v=""/>
    <x v="0"/>
    <d v="2025-04-25T00:00:00"/>
    <d v="2025-06-05T00:00:00"/>
    <m/>
    <m/>
    <x v="75"/>
    <x v="79"/>
    <x v="1"/>
  </r>
  <r>
    <x v="82"/>
    <x v="77"/>
    <x v="134"/>
    <x v="1010"/>
    <m/>
    <m/>
    <s v="Bán hàng CÔNG TY CỔ PHẦN TRANG TRẠI TOMITA VIỆT NAM theo hóa đơn 00028318"/>
    <n v="1959600"/>
    <n v="97980"/>
    <n v="148929.60000000001"/>
    <n v="2010550"/>
    <s v="Bán hàng"/>
    <d v="2025-08-01T00:00:00"/>
    <s v="BC2508/0001"/>
    <n v="0"/>
    <n v="2010550"/>
    <n v="2010550"/>
    <n v="0"/>
    <d v="2025-05-07T00:00:00"/>
    <m/>
    <d v="2025-05-07T00:00:00"/>
    <n v="0"/>
    <m/>
    <s v=""/>
    <x v="0"/>
    <d v="2025-05-07T00:00:00"/>
    <d v="2025-08-01T00:00:00"/>
    <m/>
    <m/>
    <x v="75"/>
    <x v="79"/>
    <x v="1"/>
  </r>
  <r>
    <x v="82"/>
    <x v="77"/>
    <x v="110"/>
    <x v="1011"/>
    <m/>
    <m/>
    <s v="Bán hàng CÔNG TY CỔ PHẦN TRANG TRẠI TOMITA VIỆT NAM theo hóa đơn 00031087"/>
    <n v="2571165"/>
    <n v="128558"/>
    <n v="195408.56"/>
    <n v="2638016"/>
    <s v="Bán hàng"/>
    <d v="2025-08-01T00:00:00"/>
    <s v="BC2508/0001"/>
    <n v="0"/>
    <n v="2638016"/>
    <n v="2638016"/>
    <n v="0"/>
    <d v="2025-05-17T00:00:00"/>
    <m/>
    <d v="2025-05-17T00:00:00"/>
    <n v="0"/>
    <m/>
    <s v=""/>
    <x v="0"/>
    <d v="2025-05-17T00:00:00"/>
    <d v="2025-08-01T00:00:00"/>
    <m/>
    <m/>
    <x v="75"/>
    <x v="79"/>
    <x v="1"/>
  </r>
  <r>
    <x v="82"/>
    <x v="77"/>
    <x v="143"/>
    <x v="1012"/>
    <m/>
    <m/>
    <s v="Bán hàng CÔNG TY CỔ PHẦN TRANG TRẠI TOMITA VIỆT NAM theo hóa đơn 00032777"/>
    <n v="2204010"/>
    <n v="110201"/>
    <n v="167504.72"/>
    <n v="2261314"/>
    <s v="Bán hàng"/>
    <d v="2025-08-01T00:00:00"/>
    <s v="BC2508/0001"/>
    <n v="0"/>
    <n v="2261314"/>
    <n v="2261314"/>
    <n v="0"/>
    <d v="2025-05-26T00:00:00"/>
    <m/>
    <d v="2025-05-26T00:00:00"/>
    <n v="0"/>
    <m/>
    <s v=""/>
    <x v="0"/>
    <d v="2025-05-26T00:00:00"/>
    <d v="2025-08-01T00:00:00"/>
    <m/>
    <m/>
    <x v="75"/>
    <x v="79"/>
    <x v="1"/>
  </r>
  <r>
    <x v="82"/>
    <x v="77"/>
    <x v="117"/>
    <x v="1013"/>
    <m/>
    <m/>
    <s v="Bán hàng CÔNG TY CỔ PHẦN TRANG TRẠI TOMITA VIỆT NAM theo hóa đơn 00035498"/>
    <n v="2449500"/>
    <n v="122475"/>
    <n v="186162"/>
    <n v="2513187"/>
    <s v="Bán hàng"/>
    <d v="2025-08-01T00:00:00"/>
    <s v="BC2508/0001"/>
    <n v="0"/>
    <n v="2513187"/>
    <n v="2513187"/>
    <n v="0"/>
    <d v="2025-06-06T00:00:00"/>
    <m/>
    <d v="2025-06-06T00:00:00"/>
    <n v="0"/>
    <m/>
    <s v=""/>
    <x v="0"/>
    <d v="2025-06-06T00:00:00"/>
    <d v="2025-08-01T00:00:00"/>
    <m/>
    <m/>
    <x v="75"/>
    <x v="79"/>
    <x v="1"/>
  </r>
  <r>
    <x v="82"/>
    <x v="77"/>
    <x v="211"/>
    <x v="1014"/>
    <m/>
    <m/>
    <s v="Bán hàng CÔNG TY CỔ PHẦN TRANG TRẠI TOMITA VIỆT NAM theo hóa đơn 00036697"/>
    <n v="1346955"/>
    <n v="67348"/>
    <n v="102368.56"/>
    <n v="1381976"/>
    <s v="Bán hàng"/>
    <d v="2025-08-01T00:00:00"/>
    <s v="BC2508/0001"/>
    <n v="0"/>
    <n v="1381976"/>
    <n v="1381976"/>
    <n v="0"/>
    <d v="2025-06-13T00:00:00"/>
    <m/>
    <d v="2025-06-13T00:00:00"/>
    <n v="0"/>
    <m/>
    <s v=""/>
    <x v="0"/>
    <d v="2025-06-13T00:00:00"/>
    <d v="2025-08-01T00:00:00"/>
    <m/>
    <m/>
    <x v="75"/>
    <x v="79"/>
    <x v="1"/>
  </r>
  <r>
    <x v="82"/>
    <x v="77"/>
    <x v="37"/>
    <x v="1015"/>
    <m/>
    <m/>
    <s v="Bán hàng CÔNG TY CỔ PHẦN TRANG TRẠI TOMITA VIỆT NAM theo hóa đơn 00038761"/>
    <n v="2081265"/>
    <n v="104063"/>
    <n v="158176.16"/>
    <n v="2135378"/>
    <s v="Bán hàng"/>
    <d v="2025-08-01T00:00:00"/>
    <s v="BC2508/0001"/>
    <n v="0"/>
    <n v="2135378"/>
    <n v="2135378"/>
    <n v="0"/>
    <d v="2025-06-23T00:00:00"/>
    <m/>
    <d v="2025-06-23T00:00:00"/>
    <n v="0"/>
    <m/>
    <s v=""/>
    <x v="0"/>
    <d v="2025-06-23T00:00:00"/>
    <d v="2025-08-01T00:00:00"/>
    <m/>
    <m/>
    <x v="75"/>
    <x v="79"/>
    <x v="1"/>
  </r>
  <r>
    <x v="82"/>
    <x v="77"/>
    <x v="77"/>
    <x v="1016"/>
    <m/>
    <m/>
    <s v="Bán hàng CÔNG TY CỔ PHẦN TRANG TRẠI TOMITA VIỆT NAM theo hóa đơn 00040169"/>
    <n v="1836855"/>
    <n v="91843"/>
    <n v="139600.95999999999"/>
    <n v="1884613"/>
    <s v="Bán hàng"/>
    <d v="2025-08-01T00:00:00"/>
    <s v="BC2508/0001"/>
    <n v="0"/>
    <n v="1884613"/>
    <n v="1884613"/>
    <n v="0"/>
    <d v="2025-06-27T00:00:00"/>
    <m/>
    <d v="2025-06-27T00:00:00"/>
    <n v="0"/>
    <m/>
    <s v=""/>
    <x v="0"/>
    <d v="2025-06-27T00:00:00"/>
    <d v="2025-08-01T00:00:00"/>
    <m/>
    <m/>
    <x v="75"/>
    <x v="79"/>
    <x v="1"/>
  </r>
  <r>
    <x v="82"/>
    <x v="77"/>
    <x v="186"/>
    <x v="1017"/>
    <m/>
    <m/>
    <s v="Bán hàng CÔNG TY CỔ PHẦN TRANG TRẠI TOMITA VIỆT NAM theo hóa đơn 00041904"/>
    <n v="1469700"/>
    <n v="73485"/>
    <n v="111697.2"/>
    <n v="1507912"/>
    <s v="Bán hàng"/>
    <d v="2025-09-16T00:00:00"/>
    <s v="BC2509/0034"/>
    <n v="0"/>
    <n v="1507912"/>
    <n v="1507912"/>
    <n v="0"/>
    <d v="2025-07-04T00:00:00"/>
    <m/>
    <d v="2025-07-04T00:00:00"/>
    <n v="0"/>
    <m/>
    <s v=""/>
    <x v="0"/>
    <d v="2025-07-04T00:00:00"/>
    <d v="2025-09-16T00:00:00"/>
    <m/>
    <m/>
    <x v="75"/>
    <x v="79"/>
    <x v="1"/>
  </r>
  <r>
    <x v="82"/>
    <x v="77"/>
    <x v="93"/>
    <x v="1018"/>
    <m/>
    <m/>
    <s v="Bán hàng CÔNG TY CỔ PHẦN TRANG TRẠI TOMITA VIỆT NAM theo hóa đơn 00044230"/>
    <n v="2816655"/>
    <n v="140833"/>
    <n v="214065.76"/>
    <n v="2889888"/>
    <s v="Bán hàng"/>
    <d v="2025-09-16T00:00:00"/>
    <s v="BC2509/0034"/>
    <n v="0"/>
    <n v="2889888"/>
    <n v="2889888"/>
    <n v="0"/>
    <d v="2025-07-16T00:00:00"/>
    <m/>
    <d v="2025-07-16T00:00:00"/>
    <n v="0"/>
    <m/>
    <s v=""/>
    <x v="0"/>
    <d v="2025-07-16T00:00:00"/>
    <d v="2025-09-16T00:00:00"/>
    <m/>
    <m/>
    <x v="75"/>
    <x v="79"/>
    <x v="1"/>
  </r>
  <r>
    <x v="82"/>
    <x v="77"/>
    <x v="93"/>
    <x v="1019"/>
    <m/>
    <m/>
    <s v="Hàng trả -CÔNG TY CỔ PHẦN TRANG TRẠI TOMITA VIỆT NAM"/>
    <n v="0"/>
    <n v="0"/>
    <n v="0"/>
    <n v="50376"/>
    <s v="Hàng trả"/>
    <d v="2025-09-16T00:00:00"/>
    <s v="BC2509/0034"/>
    <n v="0"/>
    <n v="-50376"/>
    <n v="-50376"/>
    <n v="0"/>
    <d v="2025-07-16T00:00:00"/>
    <m/>
    <d v="2025-07-16T00:00:00"/>
    <n v="0"/>
    <m/>
    <s v=""/>
    <x v="0"/>
    <d v="2025-07-16T00:00:00"/>
    <d v="2025-09-16T00:00:00"/>
    <m/>
    <m/>
    <x v="75"/>
    <x v="79"/>
    <x v="1"/>
  </r>
  <r>
    <x v="82"/>
    <x v="77"/>
    <x v="198"/>
    <x v="1020"/>
    <m/>
    <m/>
    <s v="Bán hàng CÔNG TY CỔ PHẦN TRANG TRẠI TOMITA VIỆT NAM theo hóa đơn 00047655"/>
    <n v="2693910"/>
    <n v="134696"/>
    <n v="204737.12"/>
    <n v="2763951"/>
    <s v="Bán hàng"/>
    <d v="2025-09-16T00:00:00"/>
    <s v="BC2509/0034"/>
    <n v="0"/>
    <n v="2763951"/>
    <n v="2763951"/>
    <n v="0"/>
    <d v="2025-07-30T00:00:00"/>
    <m/>
    <d v="2025-07-30T00:00:00"/>
    <n v="0"/>
    <m/>
    <s v=""/>
    <x v="0"/>
    <d v="2025-07-30T00:00:00"/>
    <d v="2025-09-16T00:00:00"/>
    <m/>
    <m/>
    <x v="75"/>
    <x v="79"/>
    <x v="1"/>
  </r>
  <r>
    <x v="82"/>
    <x v="77"/>
    <x v="198"/>
    <x v="1019"/>
    <m/>
    <m/>
    <s v="Hàng trả -CÔNG TY CỔ PHẦN TRANG TRẠI TOMITA VIỆT NAM"/>
    <n v="0"/>
    <n v="0"/>
    <n v="0"/>
    <n v="25188"/>
    <s v="Hàng trả"/>
    <d v="2025-09-16T00:00:00"/>
    <s v="BC2509/0034"/>
    <n v="0"/>
    <n v="-25188"/>
    <n v="-25188"/>
    <n v="0"/>
    <d v="2025-07-30T00:00:00"/>
    <m/>
    <d v="2025-07-30T00:00:00"/>
    <n v="0"/>
    <m/>
    <s v=""/>
    <x v="0"/>
    <d v="2025-07-30T00:00:00"/>
    <d v="2025-09-16T00:00:00"/>
    <m/>
    <m/>
    <x v="75"/>
    <x v="79"/>
    <x v="1"/>
  </r>
  <r>
    <x v="82"/>
    <x v="77"/>
    <x v="275"/>
    <x v="1021"/>
    <m/>
    <m/>
    <s v="Bán hàng CÔNG TY CỔ PHẦN TRANG TRẠI TOMITA VIỆT NAM theo hóa đơn 00050899"/>
    <n v="2204010"/>
    <n v="110201"/>
    <n v="167504.72"/>
    <n v="2261314"/>
    <s v="Bán hàng"/>
    <d v="2025-09-16T00:00:00"/>
    <s v="BC2509/0034"/>
    <n v="0"/>
    <n v="2261314"/>
    <n v="2261314"/>
    <n v="0"/>
    <d v="2025-08-12T00:00:00"/>
    <m/>
    <d v="2025-08-12T00:00:00"/>
    <n v="0"/>
    <m/>
    <s v=""/>
    <x v="0"/>
    <d v="2025-08-12T00:00:00"/>
    <d v="2025-09-16T00:00:00"/>
    <m/>
    <m/>
    <x v="75"/>
    <x v="79"/>
    <x v="1"/>
  </r>
  <r>
    <x v="82"/>
    <x v="77"/>
    <x v="42"/>
    <x v="1022"/>
    <m/>
    <m/>
    <s v="Hàng Trả - CÔNG TY CỔ PHẦN TRANG TRẠI TOMITA VIỆT NAM - TOMITA"/>
    <n v="0"/>
    <n v="0"/>
    <n v="0"/>
    <n v="100528"/>
    <s v="Hàng trả"/>
    <d v="2025-09-16T00:00:00"/>
    <s v="BC2509/0034"/>
    <n v="0"/>
    <n v="-100528"/>
    <n v="-100528"/>
    <n v="0"/>
    <d v="2025-08-13T00:00:00"/>
    <m/>
    <d v="2025-08-13T00:00:00"/>
    <n v="0"/>
    <m/>
    <s v=""/>
    <x v="0"/>
    <d v="2025-08-13T00:00:00"/>
    <d v="2025-09-16T00:00:00"/>
    <m/>
    <m/>
    <x v="75"/>
    <x v="79"/>
    <x v="1"/>
  </r>
  <r>
    <x v="82"/>
    <x v="77"/>
    <x v="7"/>
    <x v="1023"/>
    <m/>
    <m/>
    <s v="Bán hàng CÔNG TY CỔ PHẦN TRANG TRẠI TOMITA VIỆT NAM theo hóa đơn 00052638"/>
    <n v="1836855"/>
    <n v="91843"/>
    <n v="139600.95999999999"/>
    <n v="1884613"/>
    <s v="Bán hàng"/>
    <d v="2025-09-16T00:00:00"/>
    <s v="BC2509/0034"/>
    <n v="0"/>
    <n v="1884613"/>
    <n v="1884613"/>
    <n v="0"/>
    <d v="2025-08-20T00:00:00"/>
    <m/>
    <d v="2025-08-20T00:00:00"/>
    <n v="0"/>
    <m/>
    <s v=""/>
    <x v="0"/>
    <d v="2025-08-20T00:00:00"/>
    <d v="2025-09-16T00:00:00"/>
    <m/>
    <m/>
    <x v="75"/>
    <x v="79"/>
    <x v="1"/>
  </r>
  <r>
    <x v="82"/>
    <x v="77"/>
    <x v="120"/>
    <x v="1024"/>
    <m/>
    <m/>
    <s v="Bán hàng CÔNG TY CỔ PHẦN TRANG TRẠI TOMITA VIỆT NAM theo hóa đơn 00056477"/>
    <n v="2693910"/>
    <n v="134696"/>
    <n v="204737.12"/>
    <n v="2763951"/>
    <s v="Bán hàng"/>
    <d v="2025-11-06T00:00:00"/>
    <s v="BC2511/0002"/>
    <n v="0"/>
    <n v="2763951"/>
    <n v="2763951"/>
    <n v="0"/>
    <d v="2025-09-03T00:00:00"/>
    <m/>
    <d v="2025-09-03T00:00:00"/>
    <n v="0"/>
    <m/>
    <s v=""/>
    <x v="0"/>
    <d v="2025-09-03T00:00:00"/>
    <d v="2025-11-06T00:00:00"/>
    <m/>
    <m/>
    <x v="75"/>
    <x v="79"/>
    <x v="1"/>
  </r>
  <r>
    <x v="82"/>
    <x v="77"/>
    <x v="81"/>
    <x v="1025"/>
    <m/>
    <m/>
    <s v="Bán hàng CÔNG TY CỔ PHẦN TRANG TRẠI TOMITA VIỆT NAM theo hóa đơn 00059740"/>
    <n v="2938320"/>
    <n v="146916"/>
    <n v="223312.32"/>
    <n v="3014716"/>
    <s v="Bán hàng"/>
    <d v="2025-11-06T00:00:00"/>
    <s v="BC2511/0002"/>
    <n v="0"/>
    <n v="3014716"/>
    <n v="3014716"/>
    <n v="0"/>
    <d v="2025-09-17T00:00:00"/>
    <m/>
    <d v="2025-09-17T00:00:00"/>
    <n v="0"/>
    <m/>
    <s v=""/>
    <x v="0"/>
    <d v="2025-09-17T00:00:00"/>
    <d v="2025-11-06T00:00:00"/>
    <m/>
    <m/>
    <x v="75"/>
    <x v="79"/>
    <x v="1"/>
  </r>
  <r>
    <x v="82"/>
    <x v="77"/>
    <x v="160"/>
    <x v="1026"/>
    <m/>
    <m/>
    <s v="CÔNG TY CỔ PHẦN TRANG TRẠI TOMITA VIỆT NAM"/>
    <n v="612645"/>
    <n v="30632"/>
    <n v="46561.04"/>
    <n v="628574"/>
    <s v="Bán hàng"/>
    <d v="2025-11-06T00:00:00"/>
    <s v="BC2511/0002"/>
    <n v="0"/>
    <n v="628574"/>
    <n v="628574"/>
    <n v="0"/>
    <d v="2025-09-18T00:00:00"/>
    <m/>
    <d v="2025-09-18T00:00:00"/>
    <n v="0"/>
    <m/>
    <s v=""/>
    <x v="0"/>
    <d v="2025-09-18T00:00:00"/>
    <d v="2025-11-06T00:00:00"/>
    <m/>
    <m/>
    <x v="75"/>
    <x v="79"/>
    <x v="1"/>
  </r>
  <r>
    <x v="82"/>
    <x v="77"/>
    <x v="8"/>
    <x v="1027"/>
    <m/>
    <m/>
    <s v="Bán hàng CÔNG TY CỔ PHẦN TRANG TRẠI TOMITA VIỆT NAM theo hóa đơn 00063432"/>
    <n v="1714110"/>
    <n v="85706"/>
    <n v="130272.32000000001"/>
    <n v="1758676"/>
    <s v="Bán hàng"/>
    <d v="2025-11-06T00:00:00"/>
    <s v="BC2511/0002"/>
    <n v="0"/>
    <n v="1758676"/>
    <n v="1758676"/>
    <n v="0"/>
    <d v="2025-10-01T00:00:00"/>
    <m/>
    <d v="2025-10-01T00:00:00"/>
    <n v="0"/>
    <m/>
    <s v=""/>
    <x v="0"/>
    <d v="2025-10-01T00:00:00"/>
    <d v="2025-11-06T00:00:00"/>
    <m/>
    <m/>
    <x v="75"/>
    <x v="79"/>
    <x v="1"/>
  </r>
  <r>
    <x v="82"/>
    <x v="77"/>
    <x v="112"/>
    <x v="1028"/>
    <m/>
    <m/>
    <s v="Bán hàng CÔNG TY CỔ PHẦN TRANG TRẠI TOMITA VIỆT NAM theo hóa đơn 00065402"/>
    <n v="1469700"/>
    <n v="73485"/>
    <n v="111697.2"/>
    <n v="1507912"/>
    <s v="Bán hàng"/>
    <d v="2025-11-06T00:00:00"/>
    <s v="BC2511/0002"/>
    <n v="0"/>
    <n v="1507912"/>
    <n v="1507912"/>
    <n v="0"/>
    <d v="2025-10-03T00:00:00"/>
    <m/>
    <d v="2025-10-03T00:00:00"/>
    <n v="0"/>
    <m/>
    <s v=""/>
    <x v="0"/>
    <d v="2025-10-03T00:00:00"/>
    <d v="2025-11-06T00:00:00"/>
    <m/>
    <m/>
    <x v="75"/>
    <x v="79"/>
    <x v="1"/>
  </r>
  <r>
    <x v="82"/>
    <x v="77"/>
    <x v="9"/>
    <x v="1029"/>
    <m/>
    <m/>
    <s v="Bán hàng CÔNG TY CỔ PHẦN TRANG TRẠI TOMITA VIỆT NAM theo hóa đơn 00065676"/>
    <n v="2816655"/>
    <n v="140833"/>
    <n v="214065.76"/>
    <n v="2889888"/>
    <s v="Bán hàng"/>
    <d v="2025-11-06T00:00:00"/>
    <s v="BC2511/0002"/>
    <n v="0"/>
    <n v="2889888"/>
    <n v="2889888"/>
    <n v="0"/>
    <d v="2025-10-08T00:00:00"/>
    <m/>
    <d v="2025-10-08T00:00:00"/>
    <n v="0"/>
    <m/>
    <s v=""/>
    <x v="0"/>
    <d v="2025-10-08T00:00:00"/>
    <d v="2025-11-06T00:00:00"/>
    <m/>
    <m/>
    <x v="75"/>
    <x v="79"/>
    <x v="1"/>
  </r>
  <r>
    <x v="82"/>
    <x v="77"/>
    <x v="9"/>
    <x v="1030"/>
    <m/>
    <m/>
    <s v="Tomita Mart - 15 Villa 2 Huyndai"/>
    <n v="489900"/>
    <n v="24495"/>
    <n v="37232.400000000001"/>
    <n v="502637"/>
    <s v="Bán hàng"/>
    <d v="2025-11-06T00:00:00"/>
    <s v="BC2511/0002"/>
    <n v="0"/>
    <n v="502637"/>
    <n v="502637"/>
    <n v="0"/>
    <d v="2025-10-08T00:00:00"/>
    <m/>
    <d v="2025-10-08T00:00:00"/>
    <n v="0"/>
    <m/>
    <s v=""/>
    <x v="0"/>
    <d v="2025-10-08T00:00:00"/>
    <d v="2025-11-06T00:00:00"/>
    <m/>
    <m/>
    <x v="75"/>
    <x v="79"/>
    <x v="1"/>
  </r>
  <r>
    <x v="82"/>
    <x v="77"/>
    <x v="165"/>
    <x v="1031"/>
    <m/>
    <m/>
    <s v="Bán hàng CÔNG TY CỔ PHẦN TRANG TRẠI TOMITA VIỆT NAM theo hóa đơn 00068442"/>
    <n v="1591365"/>
    <n v="79568"/>
    <n v="120943.76000000001"/>
    <n v="1632741"/>
    <s v="Bán hàng"/>
    <d v="2025-11-06T00:00:00"/>
    <s v="BC2511/0002"/>
    <n v="0"/>
    <n v="1632741"/>
    <n v="1632741"/>
    <n v="0"/>
    <d v="2025-10-16T00:00:00"/>
    <m/>
    <d v="2025-10-16T00:00:00"/>
    <n v="0"/>
    <m/>
    <s v=""/>
    <x v="0"/>
    <d v="2025-10-16T00:00:00"/>
    <d v="2025-11-06T00:00:00"/>
    <m/>
    <m/>
    <x v="75"/>
    <x v="79"/>
    <x v="1"/>
  </r>
  <r>
    <x v="82"/>
    <x v="77"/>
    <x v="276"/>
    <x v="1032"/>
    <m/>
    <m/>
    <s v="Bán hàng CÔNG TY CỔ PHẦN TRANG TRẠI TOMITA VIỆT NAM theo hóa đơn 00070381"/>
    <n v="1959600"/>
    <n v="97980"/>
    <n v="148929.60000000001"/>
    <n v="2010550"/>
    <s v="Bán hàng"/>
    <d v="2025-11-06T00:00:00"/>
    <s v="BC2511/0002"/>
    <n v="0"/>
    <n v="2010550"/>
    <n v="2010550"/>
    <n v="0"/>
    <d v="2025-10-23T00:00:00"/>
    <m/>
    <d v="2025-10-23T00:00:00"/>
    <n v="0"/>
    <m/>
    <s v=""/>
    <x v="0"/>
    <d v="2025-10-23T00:00:00"/>
    <d v="2025-11-06T00:00:00"/>
    <m/>
    <m/>
    <x v="75"/>
    <x v="79"/>
    <x v="1"/>
  </r>
  <r>
    <x v="82"/>
    <x v="77"/>
    <x v="223"/>
    <x v="1033"/>
    <d v="2025-11-03T00:00:00"/>
    <s v="00072981"/>
    <s v="Bán hàng CÔNG TY CỔ PHẦN TRANG TRẠI TOMITA VIỆT NAM theo hóa đơn 00072981"/>
    <n v="1714110"/>
    <n v="85706"/>
    <n v="130272.32000000001"/>
    <n v="1758676.32"/>
    <s v="Bán hàng"/>
    <m/>
    <m/>
    <n v="0"/>
    <n v="1758676.32"/>
    <n v="0"/>
    <n v="1758676.32"/>
    <d v="2025-11-03T00:00:00"/>
    <m/>
    <d v="2025-11-03T00:00:00"/>
    <n v="0"/>
    <m/>
    <n v="37.3578140046302"/>
    <x v="2"/>
    <d v="2025-11-03T00:00:00"/>
    <d v="1899-12-30T00:00:00"/>
    <m/>
    <m/>
    <x v="75"/>
    <x v="79"/>
    <x v="1"/>
  </r>
  <r>
    <x v="82"/>
    <x v="77"/>
    <x v="182"/>
    <x v="1034"/>
    <d v="2025-11-10T00:00:00"/>
    <s v="00074871"/>
    <s v="Bán hàng CÔNG TY CỔ PHẦN TRANG TRẠI TOMITA VIỆT NAM theo hóa đơn 00074871"/>
    <n v="1469700"/>
    <n v="73485"/>
    <n v="111697.2"/>
    <n v="1507912.2"/>
    <s v="Bán hàng"/>
    <m/>
    <m/>
    <n v="0"/>
    <n v="1507912.2"/>
    <n v="0"/>
    <n v="1507912.2"/>
    <d v="2025-11-10T00:00:00"/>
    <m/>
    <d v="2025-11-10T00:00:00"/>
    <n v="0"/>
    <m/>
    <n v="30.3578140046302"/>
    <x v="2"/>
    <d v="2025-11-10T00:00:00"/>
    <d v="1899-12-30T00:00:00"/>
    <m/>
    <m/>
    <x v="75"/>
    <x v="79"/>
    <x v="1"/>
  </r>
  <r>
    <x v="82"/>
    <x v="77"/>
    <x v="137"/>
    <x v="1035"/>
    <d v="2025-11-17T00:00:00"/>
    <s v="00076769"/>
    <s v="Bán hàng CÔNG TY CỔ PHẦN TRANG TRẠI TOMITA VIỆT NAM theo hóa đơn 00076769"/>
    <n v="1592445"/>
    <n v="79622"/>
    <n v="121025.84"/>
    <n v="1633848.84"/>
    <s v="Bán hàng"/>
    <m/>
    <m/>
    <n v="0"/>
    <n v="1633848.84"/>
    <n v="0"/>
    <n v="1633848.84"/>
    <d v="2025-11-17T00:00:00"/>
    <m/>
    <d v="2025-11-17T00:00:00"/>
    <n v="0"/>
    <m/>
    <n v="23.3578140046302"/>
    <x v="4"/>
    <d v="2025-11-17T00:00:00"/>
    <d v="1899-12-30T00:00:00"/>
    <m/>
    <m/>
    <x v="75"/>
    <x v="79"/>
    <x v="1"/>
  </r>
  <r>
    <x v="82"/>
    <x v="77"/>
    <x v="115"/>
    <x v="1036"/>
    <d v="2025-11-24T00:00:00"/>
    <s v="00078485"/>
    <s v="Bán hàng CÔNG TY CỔ PHẦN TRANG TRẠI TOMITA VIỆT NAM theo hóa đơn 00078485"/>
    <n v="1346955"/>
    <n v="67348"/>
    <n v="102368.56"/>
    <n v="1381975.56"/>
    <s v="Bán hàng"/>
    <m/>
    <m/>
    <n v="0"/>
    <n v="1381975.56"/>
    <n v="0"/>
    <n v="1381975.56"/>
    <d v="2025-11-24T00:00:00"/>
    <m/>
    <d v="2025-11-24T00:00:00"/>
    <n v="0"/>
    <m/>
    <n v="16.3578140046302"/>
    <x v="4"/>
    <d v="2025-11-24T00:00:00"/>
    <d v="1899-12-30T00:00:00"/>
    <m/>
    <m/>
    <x v="75"/>
    <x v="79"/>
    <x v="1"/>
  </r>
  <r>
    <x v="82"/>
    <x v="77"/>
    <x v="277"/>
    <x v="1037"/>
    <d v="2025-12-03T00:00:00"/>
    <s v="00080261"/>
    <s v="Bán hàng CÔNG TY CỔ PHẦN TRANG TRẠI TOMITA VIỆT NAM theo hóa đơn 00080261"/>
    <n v="1592445"/>
    <n v="79622"/>
    <n v="121025.84"/>
    <n v="1633848.84"/>
    <s v="Bán hàng"/>
    <m/>
    <m/>
    <n v="0"/>
    <n v="1633848.84"/>
    <n v="0"/>
    <n v="1633848.84"/>
    <d v="2025-12-03T00:00:00"/>
    <m/>
    <d v="2025-12-03T00:00:00"/>
    <n v="0"/>
    <m/>
    <n v="7.3578140046301996"/>
    <x v="4"/>
    <d v="2025-12-03T00:00:00"/>
    <d v="1899-12-30T00:00:00"/>
    <m/>
    <m/>
    <x v="75"/>
    <x v="79"/>
    <x v="1"/>
  </r>
  <r>
    <x v="83"/>
    <x v="78"/>
    <x v="14"/>
    <x v="994"/>
    <m/>
    <m/>
    <s v="Số dư đầu kỳ"/>
    <m/>
    <n v="0"/>
    <n v="0"/>
    <n v="5598031"/>
    <s v="Tồn đầu kỳ"/>
    <d v="2025-01-17T00:00:00"/>
    <s v="PT2501/0053"/>
    <n v="5598031"/>
    <n v="0"/>
    <n v="5598031"/>
    <n v="0"/>
    <d v="1899-12-30T00:00:00"/>
    <m/>
    <d v="1899-12-30T00:00:00"/>
    <n v="0"/>
    <m/>
    <s v=""/>
    <x v="0"/>
    <d v="1899-12-30T00:00:00"/>
    <d v="2025-01-17T00:00:00"/>
    <m/>
    <m/>
    <x v="76"/>
    <x v="80"/>
    <x v="0"/>
  </r>
  <r>
    <x v="83"/>
    <x v="78"/>
    <x v="184"/>
    <x v="1038"/>
    <m/>
    <m/>
    <s v="CÔNG TY TNHH ĐẦU TƯ VÀ PHÁT TRIỂN TTM FARM"/>
    <n v="1675597"/>
    <n v="0"/>
    <n v="134047.76"/>
    <n v="1809645"/>
    <s v="Bán hàng"/>
    <d v="2025-02-19T00:00:00"/>
    <s v="PT2502/0035"/>
    <n v="0"/>
    <n v="1809645"/>
    <n v="1809645"/>
    <n v="0"/>
    <d v="2025-01-02T00:00:00"/>
    <m/>
    <d v="2025-01-02T00:00:00"/>
    <n v="0"/>
    <m/>
    <s v=""/>
    <x v="0"/>
    <d v="2025-01-02T00:00:00"/>
    <d v="2025-02-19T00:00:00"/>
    <m/>
    <m/>
    <x v="76"/>
    <x v="80"/>
    <x v="0"/>
  </r>
  <r>
    <x v="83"/>
    <x v="78"/>
    <x v="15"/>
    <x v="1039"/>
    <m/>
    <m/>
    <s v="CÔNG TY TNHH ĐẦU TƯ VÀ PHÁT TRIỂN TTM FARM"/>
    <n v="728037"/>
    <n v="0"/>
    <n v="58242.96"/>
    <n v="786280"/>
    <s v="Bán hàng"/>
    <d v="2025-02-19T00:00:00"/>
    <s v="PT2502/0035"/>
    <n v="0"/>
    <n v="786280"/>
    <n v="786280"/>
    <n v="0"/>
    <d v="2025-01-03T00:00:00"/>
    <m/>
    <d v="2025-01-03T00:00:00"/>
    <n v="0"/>
    <m/>
    <s v=""/>
    <x v="0"/>
    <d v="2025-01-03T00:00:00"/>
    <d v="2025-02-19T00:00:00"/>
    <m/>
    <m/>
    <x v="76"/>
    <x v="80"/>
    <x v="0"/>
  </r>
  <r>
    <x v="83"/>
    <x v="78"/>
    <x v="15"/>
    <x v="1040"/>
    <m/>
    <m/>
    <s v="CÔNG TY TNHH ĐẦU TƯ VÀ PHÁT TRIỂN TTM FARM"/>
    <n v="817574"/>
    <n v="0"/>
    <n v="65405.919999999998"/>
    <n v="882980"/>
    <s v="Bán hàng"/>
    <d v="2025-02-19T00:00:00"/>
    <s v="PT2502/0035"/>
    <n v="0"/>
    <n v="882980"/>
    <n v="882980"/>
    <n v="0"/>
    <d v="2025-01-03T00:00:00"/>
    <m/>
    <d v="2025-01-03T00:00:00"/>
    <n v="0"/>
    <m/>
    <s v=""/>
    <x v="0"/>
    <d v="2025-01-03T00:00:00"/>
    <d v="2025-02-19T00:00:00"/>
    <m/>
    <m/>
    <x v="76"/>
    <x v="80"/>
    <x v="0"/>
  </r>
  <r>
    <x v="84"/>
    <x v="78"/>
    <x v="15"/>
    <x v="1041"/>
    <m/>
    <m/>
    <s v="TTMFARM - Sảnh Park 9 Times City"/>
    <m/>
    <n v="0"/>
    <n v="0"/>
    <n v="218116"/>
    <s v="Hàng trả"/>
    <d v="2025-02-19T00:00:00"/>
    <s v="PT2502/0035"/>
    <n v="0"/>
    <n v="-218116"/>
    <n v="-218116"/>
    <n v="0"/>
    <d v="2025-01-03T00:00:00"/>
    <m/>
    <d v="2025-01-03T00:00:00"/>
    <n v="0"/>
    <m/>
    <s v=""/>
    <x v="0"/>
    <d v="2025-01-03T00:00:00"/>
    <d v="2025-02-19T00:00:00"/>
    <m/>
    <m/>
    <x v="76"/>
    <x v="80"/>
    <x v="2"/>
  </r>
  <r>
    <x v="83"/>
    <x v="78"/>
    <x v="132"/>
    <x v="1042"/>
    <m/>
    <m/>
    <s v="CÔNG TY TNHH ĐẦU TƯ VÀ PHÁT TRIỂN TTM FARM"/>
    <n v="592955"/>
    <n v="0"/>
    <n v="47436.4"/>
    <n v="640391"/>
    <s v="Bán hàng"/>
    <d v="2025-02-19T00:00:00"/>
    <s v="PT2502/0035"/>
    <n v="0"/>
    <n v="640391"/>
    <n v="640391"/>
    <n v="0"/>
    <d v="2025-01-08T00:00:00"/>
    <m/>
    <d v="2025-01-08T00:00:00"/>
    <n v="0"/>
    <m/>
    <s v=""/>
    <x v="0"/>
    <d v="2025-01-08T00:00:00"/>
    <d v="2025-02-19T00:00:00"/>
    <m/>
    <m/>
    <x v="76"/>
    <x v="80"/>
    <x v="0"/>
  </r>
  <r>
    <x v="83"/>
    <x v="78"/>
    <x v="132"/>
    <x v="1043"/>
    <m/>
    <m/>
    <s v="CÔNG TY TNHH ĐẦU TƯ VÀ PHÁT TRIỂN TTM FARM"/>
    <n v="671802"/>
    <n v="0"/>
    <n v="53744.160000000003"/>
    <n v="725546"/>
    <s v="Bán hàng"/>
    <d v="2025-02-19T00:00:00"/>
    <s v="PT2502/0035"/>
    <n v="0"/>
    <n v="725546"/>
    <n v="725546"/>
    <n v="0"/>
    <d v="2025-01-08T00:00:00"/>
    <m/>
    <d v="2025-01-08T00:00:00"/>
    <n v="0"/>
    <m/>
    <s v=""/>
    <x v="0"/>
    <d v="2025-01-08T00:00:00"/>
    <d v="2025-02-19T00:00:00"/>
    <m/>
    <m/>
    <x v="76"/>
    <x v="80"/>
    <x v="0"/>
  </r>
  <r>
    <x v="83"/>
    <x v="78"/>
    <x v="245"/>
    <x v="1044"/>
    <m/>
    <m/>
    <s v="CÔNG TY TNHH ĐẦU TƯ VÀ PHÁT TRIỂN TTM FARM"/>
    <n v="688548"/>
    <n v="0"/>
    <n v="55083.840000000004"/>
    <n v="743632"/>
    <s v="Bán hàng"/>
    <d v="2025-02-19T00:00:00"/>
    <s v="PT2502/0035"/>
    <n v="0"/>
    <n v="743632"/>
    <n v="743632"/>
    <n v="0"/>
    <d v="2025-01-09T00:00:00"/>
    <m/>
    <d v="2025-01-09T00:00:00"/>
    <n v="0"/>
    <m/>
    <s v=""/>
    <x v="0"/>
    <d v="2025-01-09T00:00:00"/>
    <d v="2025-02-19T00:00:00"/>
    <m/>
    <m/>
    <x v="76"/>
    <x v="80"/>
    <x v="0"/>
  </r>
  <r>
    <x v="85"/>
    <x v="78"/>
    <x v="278"/>
    <x v="1045"/>
    <m/>
    <m/>
    <s v="TTMFARM - Sảnh Park 5 Times City"/>
    <m/>
    <n v="0"/>
    <n v="0"/>
    <n v="49680"/>
    <s v="Hàng trả"/>
    <d v="2025-02-19T00:00:00"/>
    <s v="PT2502/0035"/>
    <n v="0"/>
    <n v="-49680"/>
    <n v="-49680"/>
    <n v="0"/>
    <d v="2025-01-12T00:00:00"/>
    <m/>
    <d v="2025-01-12T00:00:00"/>
    <n v="0"/>
    <m/>
    <s v=""/>
    <x v="0"/>
    <d v="2025-01-12T00:00:00"/>
    <d v="2025-02-19T00:00:00"/>
    <m/>
    <m/>
    <x v="76"/>
    <x v="80"/>
    <x v="2"/>
  </r>
  <r>
    <x v="83"/>
    <x v="78"/>
    <x v="17"/>
    <x v="1046"/>
    <m/>
    <m/>
    <s v="CÔNG TY TNHH ĐẦU TƯ VÀ PHÁT TRIỂN TTM FARM"/>
    <n v="450416"/>
    <n v="0"/>
    <n v="36033.279999999999"/>
    <n v="486449"/>
    <s v="Bán hàng"/>
    <d v="2025-02-19T00:00:00"/>
    <s v="PT2502/0035"/>
    <n v="0"/>
    <n v="486449"/>
    <n v="486449"/>
    <n v="0"/>
    <d v="2025-01-15T00:00:00"/>
    <m/>
    <d v="2025-01-15T00:00:00"/>
    <n v="0"/>
    <m/>
    <s v=""/>
    <x v="0"/>
    <d v="2025-01-15T00:00:00"/>
    <d v="2025-02-19T00:00:00"/>
    <m/>
    <m/>
    <x v="76"/>
    <x v="80"/>
    <x v="0"/>
  </r>
  <r>
    <x v="83"/>
    <x v="78"/>
    <x v="231"/>
    <x v="1047"/>
    <m/>
    <m/>
    <s v="CÔNG TY TNHH ĐẦU TƯ VÀ PHÁT TRIỂN TTM FARM"/>
    <n v="720891"/>
    <n v="0"/>
    <n v="57671.28"/>
    <n v="778562"/>
    <s v="Bán hàng"/>
    <d v="2025-02-19T00:00:00"/>
    <s v="PT2502/0035"/>
    <n v="0"/>
    <n v="778562"/>
    <n v="778562"/>
    <n v="0"/>
    <d v="2025-01-17T00:00:00"/>
    <m/>
    <d v="2025-01-17T00:00:00"/>
    <n v="0"/>
    <m/>
    <s v=""/>
    <x v="0"/>
    <d v="2025-01-17T00:00:00"/>
    <d v="2025-02-19T00:00:00"/>
    <m/>
    <m/>
    <x v="76"/>
    <x v="80"/>
    <x v="0"/>
  </r>
  <r>
    <x v="83"/>
    <x v="78"/>
    <x v="231"/>
    <x v="1048"/>
    <m/>
    <m/>
    <s v="CÔNG TY TNHH ĐẦU TƯ VÀ PHÁT TRIỂN TTM FARM"/>
    <n v="618934"/>
    <n v="0"/>
    <n v="49514.720000000001"/>
    <n v="668449"/>
    <s v="Bán hàng"/>
    <d v="2025-02-19T00:00:00"/>
    <s v="PT2502/0035"/>
    <n v="0"/>
    <n v="668449"/>
    <n v="668449"/>
    <n v="0"/>
    <d v="2025-01-17T00:00:00"/>
    <m/>
    <d v="2025-01-17T00:00:00"/>
    <n v="0"/>
    <m/>
    <s v=""/>
    <x v="0"/>
    <d v="2025-01-17T00:00:00"/>
    <d v="2025-02-19T00:00:00"/>
    <m/>
    <m/>
    <x v="76"/>
    <x v="80"/>
    <x v="0"/>
  </r>
  <r>
    <x v="83"/>
    <x v="78"/>
    <x v="231"/>
    <x v="1049"/>
    <m/>
    <m/>
    <s v="CÔNG TY TNHH ĐẦU TƯ VÀ PHÁT TRIỂN TTM FARM"/>
    <n v="1031718"/>
    <n v="0"/>
    <n v="82537.440000000002"/>
    <n v="1114255"/>
    <s v="Bán hàng"/>
    <d v="2025-02-19T00:00:00"/>
    <s v="PT2502/0035"/>
    <n v="0"/>
    <n v="1114255"/>
    <n v="1114255"/>
    <n v="0"/>
    <d v="2025-01-17T00:00:00"/>
    <m/>
    <d v="2025-01-17T00:00:00"/>
    <n v="0"/>
    <m/>
    <s v=""/>
    <x v="0"/>
    <d v="2025-01-17T00:00:00"/>
    <d v="2025-02-19T00:00:00"/>
    <m/>
    <m/>
    <x v="76"/>
    <x v="80"/>
    <x v="0"/>
  </r>
  <r>
    <x v="83"/>
    <x v="78"/>
    <x v="231"/>
    <x v="1050"/>
    <m/>
    <m/>
    <s v="CÔNG TY TNHH ĐẦU TƯ VÀ PHÁT TRIỂN TTM FARM"/>
    <n v="578709"/>
    <n v="0"/>
    <n v="46296.72"/>
    <n v="625006"/>
    <s v="Bán hàng"/>
    <d v="2025-02-19T00:00:00"/>
    <s v="PT2502/0035"/>
    <n v="0"/>
    <n v="625006"/>
    <n v="625006"/>
    <n v="0"/>
    <d v="2025-01-17T00:00:00"/>
    <m/>
    <d v="2025-01-17T00:00:00"/>
    <n v="0"/>
    <m/>
    <s v=""/>
    <x v="0"/>
    <d v="2025-01-17T00:00:00"/>
    <d v="2025-02-19T00:00:00"/>
    <m/>
    <m/>
    <x v="76"/>
    <x v="80"/>
    <x v="0"/>
  </r>
  <r>
    <x v="83"/>
    <x v="78"/>
    <x v="18"/>
    <x v="1051"/>
    <m/>
    <m/>
    <s v="CÔNG TY TNHH ĐẦU TƯ VÀ PHÁT TRIỂN TTM FARM"/>
    <n v="837234"/>
    <n v="0"/>
    <n v="66978.720000000001"/>
    <n v="904213"/>
    <s v="Bán hàng"/>
    <d v="2025-02-19T00:00:00"/>
    <s v="PT2502/0035"/>
    <n v="0"/>
    <n v="904213"/>
    <n v="904213"/>
    <n v="0"/>
    <d v="2025-01-20T00:00:00"/>
    <m/>
    <d v="2025-01-20T00:00:00"/>
    <n v="0"/>
    <m/>
    <s v=""/>
    <x v="0"/>
    <d v="2025-01-20T00:00:00"/>
    <d v="2025-02-19T00:00:00"/>
    <m/>
    <m/>
    <x v="76"/>
    <x v="80"/>
    <x v="0"/>
  </r>
  <r>
    <x v="83"/>
    <x v="78"/>
    <x v="18"/>
    <x v="1052"/>
    <m/>
    <m/>
    <s v="CÔNG TY TNHH ĐẦU TƯ VÀ PHÁT TRIỂN TTM FARM"/>
    <n v="810300"/>
    <n v="0"/>
    <n v="64824"/>
    <n v="875124"/>
    <s v="Bán hàng"/>
    <d v="2025-02-19T00:00:00"/>
    <s v="PT2502/0035"/>
    <n v="0"/>
    <n v="875124"/>
    <n v="875124"/>
    <n v="0"/>
    <d v="2025-01-20T00:00:00"/>
    <m/>
    <d v="2025-01-20T00:00:00"/>
    <n v="0"/>
    <m/>
    <s v=""/>
    <x v="0"/>
    <d v="2025-01-20T00:00:00"/>
    <d v="2025-02-19T00:00:00"/>
    <m/>
    <m/>
    <x v="76"/>
    <x v="80"/>
    <x v="0"/>
  </r>
  <r>
    <x v="83"/>
    <x v="78"/>
    <x v="102"/>
    <x v="1053"/>
    <m/>
    <m/>
    <s v="CÔNG TY TNHH ĐẦU TƯ VÀ PHÁT TRIỂN TTM FARM"/>
    <n v="922445"/>
    <n v="0"/>
    <n v="73795.600000000006"/>
    <n v="996241"/>
    <s v="Bán hàng"/>
    <d v="2025-02-19T00:00:00"/>
    <s v="PT2502/0035"/>
    <n v="0"/>
    <n v="996241"/>
    <n v="996241"/>
    <n v="0"/>
    <d v="2025-01-22T00:00:00"/>
    <m/>
    <d v="2025-01-22T00:00:00"/>
    <n v="0"/>
    <m/>
    <s v=""/>
    <x v="0"/>
    <d v="2025-01-22T00:00:00"/>
    <d v="2025-02-19T00:00:00"/>
    <m/>
    <m/>
    <x v="76"/>
    <x v="80"/>
    <x v="0"/>
  </r>
  <r>
    <x v="83"/>
    <x v="78"/>
    <x v="255"/>
    <x v="1054"/>
    <m/>
    <m/>
    <s v="CÔNG TY TNHH ĐẦU TƯ VÀ PHÁT TRIỂN TTM FARM"/>
    <n v="2399945"/>
    <n v="0"/>
    <n v="191995.6"/>
    <n v="2591941"/>
    <s v="Bán hàng"/>
    <d v="2025-02-19T00:00:00"/>
    <s v="PT2502/0035"/>
    <n v="0"/>
    <n v="2591941"/>
    <n v="2591941"/>
    <n v="0"/>
    <d v="2025-01-23T00:00:00"/>
    <m/>
    <d v="2025-01-23T00:00:00"/>
    <n v="0"/>
    <m/>
    <s v=""/>
    <x v="0"/>
    <d v="2025-01-23T00:00:00"/>
    <d v="2025-02-19T00:00:00"/>
    <m/>
    <m/>
    <x v="76"/>
    <x v="80"/>
    <x v="0"/>
  </r>
  <r>
    <x v="83"/>
    <x v="78"/>
    <x v="240"/>
    <x v="1055"/>
    <m/>
    <m/>
    <s v="CÔNG TY TNHH ĐẦU TƯ VÀ PHÁT TRIỂN TTM FARM"/>
    <n v="1173355"/>
    <n v="0"/>
    <n v="93868.400000000009"/>
    <n v="1267223"/>
    <s v="Bán hàng"/>
    <d v="2025-02-19T00:00:00"/>
    <s v="PT2502/0035"/>
    <n v="0"/>
    <n v="1267223"/>
    <n v="1267223"/>
    <n v="0"/>
    <d v="2025-01-24T00:00:00"/>
    <m/>
    <d v="2025-01-24T00:00:00"/>
    <n v="0"/>
    <m/>
    <s v=""/>
    <x v="0"/>
    <d v="2025-01-24T00:00:00"/>
    <d v="2025-02-19T00:00:00"/>
    <m/>
    <m/>
    <x v="76"/>
    <x v="80"/>
    <x v="0"/>
  </r>
  <r>
    <x v="83"/>
    <x v="78"/>
    <x v="133"/>
    <x v="1056"/>
    <m/>
    <m/>
    <s v="CÔNG TY TNHH ĐẦU TƯ VÀ PHÁT TRIỂN TTM FARM"/>
    <n v="469342"/>
    <n v="0"/>
    <n v="37547.360000000001"/>
    <n v="506889"/>
    <s v="Bán hàng"/>
    <d v="2025-03-17T00:00:00"/>
    <s v="PT2503/0056"/>
    <n v="0"/>
    <n v="506889"/>
    <n v="506889"/>
    <n v="0"/>
    <d v="2025-02-05T00:00:00"/>
    <m/>
    <d v="2025-02-05T00:00:00"/>
    <n v="0"/>
    <m/>
    <s v=""/>
    <x v="0"/>
    <d v="2025-02-05T00:00:00"/>
    <d v="2025-03-17T00:00:00"/>
    <m/>
    <m/>
    <x v="76"/>
    <x v="80"/>
    <x v="0"/>
  </r>
  <r>
    <x v="83"/>
    <x v="78"/>
    <x v="196"/>
    <x v="1057"/>
    <m/>
    <m/>
    <s v="CÔNG TY TNHH ĐẦU TƯ VÀ PHÁT TRIỂN TTM FARM"/>
    <n v="962065"/>
    <n v="0"/>
    <n v="76965.2"/>
    <n v="1039030"/>
    <s v="Bán hàng"/>
    <d v="2025-03-17T00:00:00"/>
    <s v="PT2503/0056"/>
    <n v="0"/>
    <n v="1039030"/>
    <n v="1039030"/>
    <n v="0"/>
    <d v="2025-02-08T00:00:00"/>
    <m/>
    <d v="2025-02-08T00:00:00"/>
    <n v="0"/>
    <m/>
    <s v=""/>
    <x v="0"/>
    <d v="2025-02-08T00:00:00"/>
    <d v="2025-03-17T00:00:00"/>
    <m/>
    <m/>
    <x v="76"/>
    <x v="80"/>
    <x v="0"/>
  </r>
  <r>
    <x v="83"/>
    <x v="78"/>
    <x v="279"/>
    <x v="1058"/>
    <m/>
    <m/>
    <s v="CÔNG TY TNHH ĐẦU TƯ VÀ PHÁT TRIỂN TTM FARM"/>
    <n v="1057527"/>
    <n v="0"/>
    <n v="84602.16"/>
    <n v="1142129"/>
    <s v="Bán hàng"/>
    <d v="2025-03-17T00:00:00"/>
    <s v="PT2503/0056"/>
    <n v="0"/>
    <n v="1142129"/>
    <n v="1142129"/>
    <n v="0"/>
    <d v="2025-02-12T00:00:00"/>
    <m/>
    <d v="2025-02-12T00:00:00"/>
    <n v="0"/>
    <m/>
    <s v=""/>
    <x v="0"/>
    <d v="2025-02-12T00:00:00"/>
    <d v="2025-03-17T00:00:00"/>
    <m/>
    <m/>
    <x v="76"/>
    <x v="80"/>
    <x v="0"/>
  </r>
  <r>
    <x v="83"/>
    <x v="78"/>
    <x v="185"/>
    <x v="1059"/>
    <m/>
    <m/>
    <s v="CÔNG TY TNHH ĐẦU TƯ VÀ PHÁT TRIỂN TTM FARM"/>
    <n v="1504850"/>
    <n v="0"/>
    <n v="120388"/>
    <n v="1625238"/>
    <s v="Bán hàng"/>
    <d v="2025-03-17T00:00:00"/>
    <s v="PT2503/0056"/>
    <n v="0"/>
    <n v="1625238"/>
    <n v="1625238"/>
    <n v="0"/>
    <d v="2025-02-18T00:00:00"/>
    <m/>
    <d v="2025-02-18T00:00:00"/>
    <n v="0"/>
    <m/>
    <s v=""/>
    <x v="0"/>
    <d v="2025-02-18T00:00:00"/>
    <d v="2025-03-17T00:00:00"/>
    <m/>
    <m/>
    <x v="76"/>
    <x v="80"/>
    <x v="0"/>
  </r>
  <r>
    <x v="83"/>
    <x v="78"/>
    <x v="185"/>
    <x v="1060"/>
    <m/>
    <m/>
    <s v="CÔNG TY TNHH ĐẦU TƯ VÀ PHÁT TRIỂN TTM FARM"/>
    <m/>
    <n v="0"/>
    <n v="0"/>
    <n v="179986"/>
    <s v="Hàng trả"/>
    <d v="2025-03-17T00:00:00"/>
    <s v="PT2503/0056"/>
    <n v="0"/>
    <n v="-179986"/>
    <n v="-179986"/>
    <n v="0"/>
    <d v="2025-02-18T00:00:00"/>
    <m/>
    <d v="2025-02-18T00:00:00"/>
    <n v="0"/>
    <m/>
    <s v=""/>
    <x v="0"/>
    <d v="2025-02-18T00:00:00"/>
    <d v="2025-03-17T00:00:00"/>
    <m/>
    <m/>
    <x v="76"/>
    <x v="80"/>
    <x v="0"/>
  </r>
  <r>
    <x v="83"/>
    <x v="78"/>
    <x v="123"/>
    <x v="1061"/>
    <m/>
    <m/>
    <s v="CÔNG TY TNHH ĐẦU TƯ VÀ PHÁT TRIỂN TTM FARM"/>
    <n v="724353"/>
    <n v="0"/>
    <n v="57948.24"/>
    <n v="782301"/>
    <s v="Bán hàng"/>
    <d v="2025-03-17T00:00:00"/>
    <s v="PT2503/0056"/>
    <n v="0"/>
    <n v="782301"/>
    <n v="782301"/>
    <n v="0"/>
    <d v="2025-02-19T00:00:00"/>
    <m/>
    <d v="2025-02-19T00:00:00"/>
    <n v="0"/>
    <m/>
    <s v=""/>
    <x v="0"/>
    <d v="2025-02-19T00:00:00"/>
    <d v="2025-03-17T00:00:00"/>
    <m/>
    <m/>
    <x v="76"/>
    <x v="80"/>
    <x v="0"/>
  </r>
  <r>
    <x v="83"/>
    <x v="78"/>
    <x v="206"/>
    <x v="1062"/>
    <m/>
    <m/>
    <s v="CÔNG TY TNHH ĐẦU TƯ VÀ PHÁT TRIỂN TTM FARM"/>
    <n v="684486"/>
    <n v="0"/>
    <n v="54758.880000000005"/>
    <n v="739245"/>
    <s v="Bán hàng"/>
    <d v="2025-03-17T00:00:00"/>
    <s v="PT2503/0056"/>
    <n v="0"/>
    <n v="739245"/>
    <n v="739245"/>
    <n v="0"/>
    <d v="2025-02-25T00:00:00"/>
    <m/>
    <d v="2025-02-25T00:00:00"/>
    <n v="0"/>
    <m/>
    <s v=""/>
    <x v="0"/>
    <d v="2025-02-25T00:00:00"/>
    <d v="2025-03-17T00:00:00"/>
    <m/>
    <m/>
    <x v="76"/>
    <x v="80"/>
    <x v="0"/>
  </r>
  <r>
    <x v="83"/>
    <x v="78"/>
    <x v="21"/>
    <x v="1063"/>
    <m/>
    <m/>
    <s v="CÔNG TY TNHH ĐẦU TƯ VÀ PHÁT TRIỂN TTM FARM"/>
    <n v="1210574"/>
    <n v="0"/>
    <n v="96845.92"/>
    <n v="1307420"/>
    <s v="Bán hàng"/>
    <d v="2025-03-17T00:00:00"/>
    <s v="PT2503/0056"/>
    <n v="0"/>
    <n v="1307420"/>
    <n v="1307420"/>
    <n v="0"/>
    <d v="2025-02-26T00:00:00"/>
    <m/>
    <d v="2025-02-26T00:00:00"/>
    <n v="0"/>
    <m/>
    <s v=""/>
    <x v="0"/>
    <d v="2025-02-26T00:00:00"/>
    <d v="2025-03-17T00:00:00"/>
    <m/>
    <m/>
    <x v="76"/>
    <x v="80"/>
    <x v="0"/>
  </r>
  <r>
    <x v="83"/>
    <x v="78"/>
    <x v="21"/>
    <x v="1064"/>
    <m/>
    <m/>
    <s v="CÔNG TY TNHH ĐẦU TƯ VÀ PHÁT TRIỂN TTM FARM"/>
    <n v="870798"/>
    <n v="0"/>
    <n v="69663.839999999997"/>
    <n v="940462"/>
    <s v="Bán hàng"/>
    <d v="2025-03-17T00:00:00"/>
    <s v="PT2503/0056"/>
    <n v="0"/>
    <n v="940462"/>
    <n v="940462"/>
    <n v="0"/>
    <d v="2025-02-26T00:00:00"/>
    <m/>
    <d v="2025-02-26T00:00:00"/>
    <n v="0"/>
    <m/>
    <s v=""/>
    <x v="0"/>
    <d v="2025-02-26T00:00:00"/>
    <d v="2025-03-17T00:00:00"/>
    <m/>
    <m/>
    <x v="76"/>
    <x v="80"/>
    <x v="0"/>
  </r>
  <r>
    <x v="83"/>
    <x v="78"/>
    <x v="14"/>
    <x v="14"/>
    <m/>
    <m/>
    <s v="trả thiếu tháng 2"/>
    <m/>
    <n v="0"/>
    <n v="0"/>
    <n v="577945"/>
    <s v="Bán hàng"/>
    <d v="2025-12-04T00:00:00"/>
    <m/>
    <n v="0"/>
    <n v="577945"/>
    <n v="577945"/>
    <n v="0"/>
    <d v="1899-12-30T00:00:00"/>
    <m/>
    <d v="1899-12-30T00:00:00"/>
    <n v="0"/>
    <m/>
    <s v=""/>
    <x v="0"/>
    <d v="1899-12-30T00:00:00"/>
    <d v="2025-12-04T00:00:00"/>
    <m/>
    <m/>
    <x v="76"/>
    <x v="80"/>
    <x v="0"/>
  </r>
  <r>
    <x v="83"/>
    <x v="78"/>
    <x v="238"/>
    <x v="1065"/>
    <m/>
    <m/>
    <s v="CÔNG TY TNHH ĐẦU TƯ VÀ PHÁT TRIỂN TTM FARM"/>
    <n v="455331"/>
    <n v="0"/>
    <n v="36426.480000000003"/>
    <n v="491757"/>
    <s v="Bán hàng"/>
    <d v="2025-04-16T00:00:00"/>
    <s v="PT2504/0055"/>
    <n v="0"/>
    <n v="491757"/>
    <n v="491757"/>
    <n v="0"/>
    <d v="2025-03-04T00:00:00"/>
    <m/>
    <d v="2025-03-04T00:00:00"/>
    <n v="0"/>
    <m/>
    <s v=""/>
    <x v="0"/>
    <d v="2025-03-04T00:00:00"/>
    <d v="2025-04-16T00:00:00"/>
    <m/>
    <m/>
    <x v="76"/>
    <x v="80"/>
    <x v="0"/>
  </r>
  <r>
    <x v="83"/>
    <x v="78"/>
    <x v="151"/>
    <x v="1066"/>
    <m/>
    <m/>
    <s v="CÔNG TY TNHH ĐẦU TƯ VÀ PHÁT TRIỂN TTM FARM"/>
    <n v="818541"/>
    <n v="0"/>
    <n v="65483.28"/>
    <n v="884024"/>
    <s v="Bán hàng"/>
    <d v="2025-04-16T00:00:00"/>
    <s v="PT2504/0055"/>
    <n v="0"/>
    <n v="884024"/>
    <n v="884024"/>
    <n v="0"/>
    <d v="2025-03-05T00:00:00"/>
    <m/>
    <d v="2025-03-05T00:00:00"/>
    <n v="0"/>
    <m/>
    <s v=""/>
    <x v="0"/>
    <d v="2025-03-05T00:00:00"/>
    <d v="2025-04-16T00:00:00"/>
    <m/>
    <m/>
    <x v="76"/>
    <x v="80"/>
    <x v="0"/>
  </r>
  <r>
    <x v="83"/>
    <x v="78"/>
    <x v="151"/>
    <x v="1067"/>
    <m/>
    <m/>
    <s v="CÔNG TY TNHH ĐẦU TƯ VÀ PHÁT TRIỂN TTM FARM"/>
    <n v="628891"/>
    <n v="0"/>
    <n v="50311.28"/>
    <n v="679202"/>
    <s v="Bán hàng"/>
    <d v="2025-04-16T00:00:00"/>
    <s v="PT2504/0055"/>
    <n v="0"/>
    <n v="679202"/>
    <n v="679202"/>
    <n v="0"/>
    <d v="2025-03-05T00:00:00"/>
    <m/>
    <d v="2025-03-05T00:00:00"/>
    <n v="0"/>
    <m/>
    <s v=""/>
    <x v="0"/>
    <d v="2025-03-05T00:00:00"/>
    <d v="2025-04-16T00:00:00"/>
    <m/>
    <m/>
    <x v="76"/>
    <x v="80"/>
    <x v="0"/>
  </r>
  <r>
    <x v="83"/>
    <x v="78"/>
    <x v="60"/>
    <x v="1068"/>
    <m/>
    <m/>
    <s v="CÔNG TY TNHH ĐẦU TƯ VÀ PHÁT TRIỂN TTM FARM"/>
    <n v="605287"/>
    <n v="0"/>
    <n v="48422.96"/>
    <n v="653710"/>
    <s v="Bán hàng"/>
    <d v="2025-04-16T00:00:00"/>
    <s v="PT2504/0055"/>
    <n v="0"/>
    <n v="653710"/>
    <n v="653710"/>
    <n v="0"/>
    <d v="2025-03-14T00:00:00"/>
    <m/>
    <d v="2025-03-14T00:00:00"/>
    <n v="0"/>
    <m/>
    <s v=""/>
    <x v="0"/>
    <d v="2025-03-14T00:00:00"/>
    <d v="2025-04-16T00:00:00"/>
    <m/>
    <m/>
    <x v="76"/>
    <x v="80"/>
    <x v="0"/>
  </r>
  <r>
    <x v="83"/>
    <x v="78"/>
    <x v="60"/>
    <x v="1069"/>
    <m/>
    <m/>
    <s v="CÔNG TY TNHH ĐẦU TƯ VÀ PHÁT TRIỂN TTM FARM"/>
    <n v="605287"/>
    <n v="0"/>
    <n v="48422.96"/>
    <n v="653710"/>
    <s v="Bán hàng"/>
    <d v="2025-04-16T00:00:00"/>
    <s v="PT2504/0055"/>
    <n v="0"/>
    <n v="653710"/>
    <n v="653710"/>
    <n v="0"/>
    <d v="2025-03-14T00:00:00"/>
    <m/>
    <d v="2025-03-14T00:00:00"/>
    <n v="0"/>
    <m/>
    <s v=""/>
    <x v="0"/>
    <d v="2025-03-14T00:00:00"/>
    <d v="2025-04-16T00:00:00"/>
    <m/>
    <m/>
    <x v="76"/>
    <x v="80"/>
    <x v="0"/>
  </r>
  <r>
    <x v="83"/>
    <x v="78"/>
    <x v="60"/>
    <x v="1070"/>
    <m/>
    <m/>
    <s v="CÔNG TY TNHH ĐẦU TƯ VÀ PHÁT TRIỂN TTM FARM"/>
    <n v="555290"/>
    <n v="0"/>
    <n v="44423.200000000004"/>
    <n v="599713"/>
    <s v="Bán hàng"/>
    <d v="2025-04-16T00:00:00"/>
    <s v="PT2504/0055"/>
    <n v="0"/>
    <n v="599713"/>
    <n v="599713"/>
    <n v="0"/>
    <d v="2025-03-14T00:00:00"/>
    <m/>
    <d v="2025-03-14T00:00:00"/>
    <n v="0"/>
    <m/>
    <s v=""/>
    <x v="0"/>
    <d v="2025-03-14T00:00:00"/>
    <d v="2025-04-16T00:00:00"/>
    <m/>
    <m/>
    <x v="76"/>
    <x v="80"/>
    <x v="0"/>
  </r>
  <r>
    <x v="83"/>
    <x v="78"/>
    <x v="24"/>
    <x v="1071"/>
    <m/>
    <m/>
    <s v="CÔNG TY TNHH ĐẦU TƯ VÀ PHÁT TRIỂN TTM FARM"/>
    <n v="480036"/>
    <n v="0"/>
    <n v="38402.879999999997"/>
    <n v="518439"/>
    <s v="Bán hàng"/>
    <d v="2025-04-16T00:00:00"/>
    <s v="PT2504/0055"/>
    <n v="0"/>
    <n v="518439"/>
    <n v="518439"/>
    <n v="0"/>
    <d v="2025-03-15T00:00:00"/>
    <m/>
    <d v="2025-03-15T00:00:00"/>
    <n v="0"/>
    <m/>
    <s v=""/>
    <x v="0"/>
    <d v="2025-03-15T00:00:00"/>
    <d v="2025-04-16T00:00:00"/>
    <m/>
    <m/>
    <x v="76"/>
    <x v="80"/>
    <x v="0"/>
  </r>
  <r>
    <x v="83"/>
    <x v="78"/>
    <x v="280"/>
    <x v="1072"/>
    <m/>
    <m/>
    <s v="CÔNG TY TNHH ĐẦU TƯ VÀ PHÁT TRIỂN TTM FARM"/>
    <n v="670845"/>
    <n v="0"/>
    <n v="53667.6"/>
    <n v="724513"/>
    <s v="Bán hàng"/>
    <d v="2025-04-16T00:00:00"/>
    <s v="PT2504/0055"/>
    <n v="0"/>
    <n v="724513"/>
    <n v="724513"/>
    <n v="0"/>
    <d v="2025-03-26T00:00:00"/>
    <m/>
    <d v="2025-03-26T00:00:00"/>
    <n v="0"/>
    <m/>
    <s v=""/>
    <x v="0"/>
    <d v="2025-03-26T00:00:00"/>
    <d v="2025-04-16T00:00:00"/>
    <m/>
    <m/>
    <x v="76"/>
    <x v="80"/>
    <x v="0"/>
  </r>
  <r>
    <x v="83"/>
    <x v="78"/>
    <x v="280"/>
    <x v="1073"/>
    <m/>
    <m/>
    <s v="CÔNG TY TNHH ĐẦU TƯ VÀ PHÁT TRIỂN TTM FARM"/>
    <n v="367155"/>
    <n v="0"/>
    <n v="29372.400000000001"/>
    <n v="396527"/>
    <s v="Bán hàng"/>
    <d v="2025-04-16T00:00:00"/>
    <s v="PT2504/0055"/>
    <n v="0"/>
    <n v="396527"/>
    <n v="396527"/>
    <n v="0"/>
    <d v="2025-03-26T00:00:00"/>
    <m/>
    <d v="2025-03-26T00:00:00"/>
    <n v="0"/>
    <m/>
    <s v=""/>
    <x v="0"/>
    <d v="2025-03-26T00:00:00"/>
    <d v="2025-04-16T00:00:00"/>
    <m/>
    <m/>
    <x v="76"/>
    <x v="80"/>
    <x v="0"/>
  </r>
  <r>
    <x v="83"/>
    <x v="78"/>
    <x v="191"/>
    <x v="1074"/>
    <m/>
    <m/>
    <s v="CÔNG TY TNHH ĐẦU TƯ VÀ PHÁT TRIỂN TTM FARM"/>
    <n v="650505"/>
    <n v="0"/>
    <n v="52040.4"/>
    <n v="702545"/>
    <s v="Bán hàng"/>
    <d v="2025-04-16T00:00:00"/>
    <s v="PT2504/0055"/>
    <n v="0"/>
    <n v="702545"/>
    <n v="702545"/>
    <n v="0"/>
    <d v="2025-03-27T00:00:00"/>
    <m/>
    <d v="2025-03-27T00:00:00"/>
    <n v="0"/>
    <m/>
    <s v=""/>
    <x v="0"/>
    <d v="2025-03-27T00:00:00"/>
    <d v="2025-04-16T00:00:00"/>
    <m/>
    <m/>
    <x v="76"/>
    <x v="80"/>
    <x v="0"/>
  </r>
  <r>
    <x v="83"/>
    <x v="78"/>
    <x v="191"/>
    <x v="1075"/>
    <m/>
    <m/>
    <s v="CÔNG TY TNHH ĐẦU TƯ VÀ PHÁT TRIỂN TTM FARM"/>
    <n v="387078"/>
    <n v="0"/>
    <n v="30966.240000000002"/>
    <n v="418044"/>
    <s v="Bán hàng"/>
    <d v="2025-04-16T00:00:00"/>
    <s v="PT2504/0055"/>
    <n v="0"/>
    <n v="418044"/>
    <n v="418044"/>
    <n v="0"/>
    <d v="2025-03-27T00:00:00"/>
    <m/>
    <d v="2025-03-27T00:00:00"/>
    <n v="0"/>
    <m/>
    <s v=""/>
    <x v="0"/>
    <d v="2025-03-27T00:00:00"/>
    <d v="2025-04-16T00:00:00"/>
    <m/>
    <m/>
    <x v="76"/>
    <x v="80"/>
    <x v="0"/>
  </r>
  <r>
    <x v="83"/>
    <x v="78"/>
    <x v="191"/>
    <x v="1076"/>
    <m/>
    <m/>
    <s v="CÔNG TY TNHH ĐẦU TƯ VÀ PHÁT TRIỂN TTM FARM"/>
    <n v="553467"/>
    <n v="0"/>
    <n v="44277.36"/>
    <n v="597744"/>
    <s v="Bán hàng"/>
    <d v="2025-04-16T00:00:00"/>
    <s v="PT2504/0055"/>
    <n v="0"/>
    <n v="597744"/>
    <n v="597744"/>
    <n v="0"/>
    <d v="2025-03-27T00:00:00"/>
    <m/>
    <d v="2025-03-27T00:00:00"/>
    <n v="0"/>
    <m/>
    <s v=""/>
    <x v="0"/>
    <d v="2025-03-27T00:00:00"/>
    <d v="2025-04-16T00:00:00"/>
    <m/>
    <m/>
    <x v="76"/>
    <x v="80"/>
    <x v="0"/>
  </r>
  <r>
    <x v="83"/>
    <x v="78"/>
    <x v="14"/>
    <x v="14"/>
    <m/>
    <m/>
    <s v="trả thiếu tháng 3"/>
    <m/>
    <n v="0"/>
    <n v="0"/>
    <n v="369195"/>
    <s v="Bán hàng"/>
    <d v="2025-12-04T00:00:00"/>
    <m/>
    <n v="0"/>
    <n v="369195"/>
    <n v="369195"/>
    <n v="0"/>
    <d v="1899-12-30T00:00:00"/>
    <m/>
    <d v="1899-12-30T00:00:00"/>
    <n v="0"/>
    <m/>
    <s v=""/>
    <x v="0"/>
    <d v="1899-12-30T00:00:00"/>
    <d v="2025-12-04T00:00:00"/>
    <m/>
    <m/>
    <x v="76"/>
    <x v="80"/>
    <x v="0"/>
  </r>
  <r>
    <x v="83"/>
    <x v="78"/>
    <x v="138"/>
    <x v="1077"/>
    <m/>
    <m/>
    <s v="CÔNG TY TNHH ĐẦU TƯ VÀ PHÁT TRIỂN TTM FARM"/>
    <n v="220293"/>
    <n v="0"/>
    <n v="17623.439999999999"/>
    <n v="237916"/>
    <s v="Bán hàng"/>
    <d v="2025-05-16T00:00:00"/>
    <s v="PT2505/0038"/>
    <n v="0"/>
    <n v="237916"/>
    <n v="237916"/>
    <n v="0"/>
    <d v="2025-04-05T00:00:00"/>
    <m/>
    <d v="2025-04-05T00:00:00"/>
    <n v="0"/>
    <m/>
    <s v=""/>
    <x v="0"/>
    <d v="2025-04-05T00:00:00"/>
    <d v="2025-05-16T00:00:00"/>
    <m/>
    <m/>
    <x v="76"/>
    <x v="80"/>
    <x v="0"/>
  </r>
  <r>
    <x v="83"/>
    <x v="78"/>
    <x v="51"/>
    <x v="1078"/>
    <m/>
    <m/>
    <s v="CÔNG TY TNHH ĐẦU TƯ VÀ PHÁT TRIỂN TTM FARM"/>
    <n v="1246930"/>
    <n v="124693"/>
    <n v="89778.96"/>
    <n v="1212016"/>
    <s v="Bán hàng"/>
    <d v="2025-05-16T00:00:00"/>
    <s v="PT2505/0038"/>
    <n v="0"/>
    <n v="1212016"/>
    <n v="1212016"/>
    <n v="0"/>
    <d v="2025-04-08T00:00:00"/>
    <m/>
    <d v="2025-04-08T00:00:00"/>
    <n v="0"/>
    <m/>
    <s v=""/>
    <x v="0"/>
    <d v="2025-04-08T00:00:00"/>
    <d v="2025-05-16T00:00:00"/>
    <m/>
    <m/>
    <x v="76"/>
    <x v="80"/>
    <x v="0"/>
  </r>
  <r>
    <x v="83"/>
    <x v="78"/>
    <x v="51"/>
    <x v="1079"/>
    <m/>
    <m/>
    <s v="CÔNG TY TNHH ĐẦU TƯ VÀ PHÁT TRIỂN TTM FARM"/>
    <n v="517701"/>
    <n v="0"/>
    <n v="41416.080000000002"/>
    <n v="559117"/>
    <s v="Bán hàng"/>
    <d v="2025-05-16T00:00:00"/>
    <s v="PT2505/0038"/>
    <n v="0"/>
    <n v="559117"/>
    <n v="559117"/>
    <n v="0"/>
    <d v="2025-04-08T00:00:00"/>
    <m/>
    <d v="2025-04-08T00:00:00"/>
    <n v="0"/>
    <m/>
    <s v=""/>
    <x v="0"/>
    <d v="2025-04-08T00:00:00"/>
    <d v="2025-05-16T00:00:00"/>
    <m/>
    <m/>
    <x v="76"/>
    <x v="80"/>
    <x v="0"/>
  </r>
  <r>
    <x v="83"/>
    <x v="78"/>
    <x v="51"/>
    <x v="1080"/>
    <m/>
    <m/>
    <s v="CÔNG TY TNHH ĐẦU TƯ VÀ PHÁT TRIỂN TTM FARM"/>
    <n v="1461484"/>
    <n v="0"/>
    <n v="116918.72"/>
    <n v="1578403"/>
    <s v="Bán hàng"/>
    <d v="2025-05-16T00:00:00"/>
    <s v="PT2505/0038"/>
    <n v="0"/>
    <n v="1578403"/>
    <n v="1578403"/>
    <n v="0"/>
    <d v="2025-04-08T00:00:00"/>
    <m/>
    <d v="2025-04-08T00:00:00"/>
    <n v="0"/>
    <m/>
    <s v=""/>
    <x v="0"/>
    <d v="2025-04-08T00:00:00"/>
    <d v="2025-05-16T00:00:00"/>
    <m/>
    <m/>
    <x v="76"/>
    <x v="80"/>
    <x v="0"/>
  </r>
  <r>
    <x v="83"/>
    <x v="78"/>
    <x v="201"/>
    <x v="1081"/>
    <m/>
    <m/>
    <s v="CÔNG TY TNHH ĐẦU TƯ VÀ PHÁT TRIỂN TTM FARM"/>
    <n v="560873"/>
    <n v="0"/>
    <n v="44869.840000000004"/>
    <n v="605743"/>
    <s v="Bán hàng"/>
    <d v="2025-05-16T00:00:00"/>
    <s v="PT2505/0038"/>
    <n v="0"/>
    <n v="605743"/>
    <n v="605743"/>
    <n v="0"/>
    <d v="2025-04-09T00:00:00"/>
    <m/>
    <d v="2025-04-09T00:00:00"/>
    <n v="0"/>
    <m/>
    <s v=""/>
    <x v="0"/>
    <d v="2025-04-09T00:00:00"/>
    <d v="2025-05-16T00:00:00"/>
    <m/>
    <m/>
    <x v="76"/>
    <x v="80"/>
    <x v="0"/>
  </r>
  <r>
    <x v="83"/>
    <x v="78"/>
    <x v="3"/>
    <x v="1082"/>
    <m/>
    <m/>
    <s v="CÔNG TY TNHH ĐẦU TƯ VÀ PHÁT TRIỂN TTM FARM"/>
    <n v="881045"/>
    <n v="0"/>
    <n v="70483.600000000006"/>
    <n v="951529"/>
    <s v="Bán hàng"/>
    <d v="2025-05-16T00:00:00"/>
    <s v="PT2505/0038"/>
    <n v="0"/>
    <n v="951529"/>
    <n v="951529"/>
    <n v="0"/>
    <d v="2025-04-11T00:00:00"/>
    <m/>
    <d v="2025-04-11T00:00:00"/>
    <n v="0"/>
    <m/>
    <s v=""/>
    <x v="0"/>
    <d v="2025-04-11T00:00:00"/>
    <d v="2025-05-16T00:00:00"/>
    <m/>
    <m/>
    <x v="76"/>
    <x v="80"/>
    <x v="0"/>
  </r>
  <r>
    <x v="83"/>
    <x v="78"/>
    <x v="262"/>
    <x v="1083"/>
    <m/>
    <m/>
    <s v="CÔNG TY TNHH ĐẦU TƯ VÀ PHÁT TRIỂN TTM FARM"/>
    <n v="368978"/>
    <n v="0"/>
    <n v="29518.240000000002"/>
    <n v="398496"/>
    <s v="Bán hàng"/>
    <d v="2025-05-16T00:00:00"/>
    <s v="PT2505/0038"/>
    <n v="0"/>
    <n v="398496"/>
    <n v="398496"/>
    <n v="0"/>
    <d v="2025-04-12T00:00:00"/>
    <m/>
    <d v="2025-04-12T00:00:00"/>
    <n v="0"/>
    <m/>
    <s v=""/>
    <x v="0"/>
    <d v="2025-04-12T00:00:00"/>
    <d v="2025-05-16T00:00:00"/>
    <m/>
    <m/>
    <x v="76"/>
    <x v="80"/>
    <x v="0"/>
  </r>
  <r>
    <x v="83"/>
    <x v="78"/>
    <x v="262"/>
    <x v="1084"/>
    <m/>
    <m/>
    <s v="CÔNG TY TNHH ĐẦU TƯ VÀ PHÁT TRIỂN TTM FARM"/>
    <n v="544728"/>
    <n v="0"/>
    <n v="43578.239999999998"/>
    <n v="588306"/>
    <s v="Bán hàng"/>
    <d v="2025-05-16T00:00:00"/>
    <s v="PT2505/0038"/>
    <n v="0"/>
    <n v="588306"/>
    <n v="588306"/>
    <n v="0"/>
    <d v="2025-04-12T00:00:00"/>
    <m/>
    <d v="2025-04-12T00:00:00"/>
    <n v="0"/>
    <m/>
    <s v=""/>
    <x v="0"/>
    <d v="2025-04-12T00:00:00"/>
    <d v="2025-05-16T00:00:00"/>
    <m/>
    <m/>
    <x v="76"/>
    <x v="80"/>
    <x v="0"/>
  </r>
  <r>
    <x v="83"/>
    <x v="78"/>
    <x v="262"/>
    <x v="1085"/>
    <m/>
    <m/>
    <s v="CÔNG TY TNHH ĐẦU TƯ VÀ PHÁT TRIỂN TTM FARM"/>
    <n v="605287"/>
    <n v="0"/>
    <n v="48422.96"/>
    <n v="653710"/>
    <s v="Bán hàng"/>
    <d v="2025-05-16T00:00:00"/>
    <s v="PT2505/0038"/>
    <n v="0"/>
    <n v="653710"/>
    <n v="653710"/>
    <n v="0"/>
    <d v="2025-04-12T00:00:00"/>
    <m/>
    <d v="2025-04-12T00:00:00"/>
    <n v="0"/>
    <m/>
    <s v=""/>
    <x v="0"/>
    <d v="2025-04-12T00:00:00"/>
    <d v="2025-05-16T00:00:00"/>
    <m/>
    <m/>
    <x v="76"/>
    <x v="80"/>
    <x v="0"/>
  </r>
  <r>
    <x v="83"/>
    <x v="78"/>
    <x v="262"/>
    <x v="1086"/>
    <m/>
    <m/>
    <s v="CÔNG TY TNHH ĐẦU TƯ VÀ PHÁT TRIỂN TTM FARM"/>
    <n v="250910"/>
    <n v="0"/>
    <n v="20072.8"/>
    <n v="270983"/>
    <s v="Bán hàng"/>
    <d v="2025-05-16T00:00:00"/>
    <s v="PT2505/0038"/>
    <n v="0"/>
    <n v="270983"/>
    <n v="270983"/>
    <n v="0"/>
    <d v="2025-04-12T00:00:00"/>
    <m/>
    <d v="2025-04-12T00:00:00"/>
    <n v="0"/>
    <m/>
    <s v=""/>
    <x v="0"/>
    <d v="2025-04-12T00:00:00"/>
    <d v="2025-05-16T00:00:00"/>
    <m/>
    <m/>
    <x v="76"/>
    <x v="80"/>
    <x v="0"/>
  </r>
  <r>
    <x v="83"/>
    <x v="78"/>
    <x v="262"/>
    <x v="1087"/>
    <m/>
    <m/>
    <s v="CÔNG TY TNHH ĐẦU TƯ VÀ PHÁT TRIỂN TTM FARM"/>
    <n v="575720"/>
    <n v="0"/>
    <n v="46057.599999999999"/>
    <n v="621778"/>
    <s v="Bán hàng"/>
    <d v="2025-05-16T00:00:00"/>
    <s v="PT2505/0038"/>
    <n v="0"/>
    <n v="621778"/>
    <n v="621778"/>
    <n v="0"/>
    <d v="2025-04-12T00:00:00"/>
    <m/>
    <d v="2025-04-12T00:00:00"/>
    <n v="0"/>
    <m/>
    <s v=""/>
    <x v="0"/>
    <d v="2025-04-12T00:00:00"/>
    <d v="2025-05-16T00:00:00"/>
    <m/>
    <m/>
    <x v="76"/>
    <x v="80"/>
    <x v="0"/>
  </r>
  <r>
    <x v="83"/>
    <x v="78"/>
    <x v="262"/>
    <x v="1088"/>
    <m/>
    <m/>
    <s v="CÔNG TY TNHH ĐẦU TƯ VÀ PHÁT TRIỂN TTM FARM"/>
    <n v="369975"/>
    <n v="0"/>
    <n v="29598"/>
    <n v="399573"/>
    <s v="Bán hàng"/>
    <d v="2025-05-16T00:00:00"/>
    <s v="PT2505/0038"/>
    <n v="0"/>
    <n v="399573"/>
    <n v="399573"/>
    <n v="0"/>
    <d v="2025-04-12T00:00:00"/>
    <m/>
    <d v="2025-04-12T00:00:00"/>
    <n v="0"/>
    <m/>
    <s v=""/>
    <x v="0"/>
    <d v="2025-04-12T00:00:00"/>
    <d v="2025-05-16T00:00:00"/>
    <m/>
    <m/>
    <x v="76"/>
    <x v="80"/>
    <x v="0"/>
  </r>
  <r>
    <x v="83"/>
    <x v="78"/>
    <x v="142"/>
    <x v="1089"/>
    <m/>
    <m/>
    <s v="CÔNG TY TNHH ĐẦU TƯ VÀ PHÁT TRIỂN TTM FARM"/>
    <m/>
    <n v="0"/>
    <n v="0"/>
    <n v="239885"/>
    <s v="Hàng trả"/>
    <d v="2025-05-16T00:00:00"/>
    <s v="PT2505/0038"/>
    <n v="0"/>
    <n v="-239885"/>
    <n v="-239885"/>
    <n v="0"/>
    <d v="2025-04-14T00:00:00"/>
    <m/>
    <d v="2025-04-14T00:00:00"/>
    <n v="0"/>
    <m/>
    <s v=""/>
    <x v="0"/>
    <d v="2025-04-14T00:00:00"/>
    <d v="2025-05-16T00:00:00"/>
    <m/>
    <m/>
    <x v="76"/>
    <x v="80"/>
    <x v="0"/>
  </r>
  <r>
    <x v="83"/>
    <x v="78"/>
    <x v="142"/>
    <x v="1090"/>
    <m/>
    <m/>
    <s v="CÔNG TY TNHH ĐẦU TƯ VÀ PHÁT TRIỂN TTM FARM"/>
    <m/>
    <n v="0"/>
    <n v="0"/>
    <n v="239885"/>
    <s v="Hàng trả"/>
    <d v="2025-05-16T00:00:00"/>
    <s v="PT2505/0038"/>
    <n v="0"/>
    <n v="-239885"/>
    <n v="-239885"/>
    <n v="0"/>
    <d v="2025-04-14T00:00:00"/>
    <m/>
    <d v="2025-04-14T00:00:00"/>
    <n v="0"/>
    <m/>
    <s v=""/>
    <x v="0"/>
    <d v="2025-04-14T00:00:00"/>
    <d v="2025-05-16T00:00:00"/>
    <m/>
    <m/>
    <x v="76"/>
    <x v="80"/>
    <x v="0"/>
  </r>
  <r>
    <x v="83"/>
    <x v="78"/>
    <x v="142"/>
    <x v="1091"/>
    <m/>
    <m/>
    <s v="CÔNG TY TNHH ĐẦU TƯ VÀ PHÁT TRIỂN TTM FARM"/>
    <m/>
    <n v="0"/>
    <n v="0"/>
    <n v="119943"/>
    <s v="Hàng trả"/>
    <d v="2025-05-16T00:00:00"/>
    <s v="PT2505/0038"/>
    <n v="0"/>
    <n v="-119943"/>
    <n v="-119943"/>
    <n v="0"/>
    <d v="2025-04-14T00:00:00"/>
    <m/>
    <d v="2025-04-14T00:00:00"/>
    <n v="0"/>
    <m/>
    <s v=""/>
    <x v="0"/>
    <d v="2025-04-14T00:00:00"/>
    <d v="2025-05-16T00:00:00"/>
    <m/>
    <m/>
    <x v="76"/>
    <x v="80"/>
    <x v="0"/>
  </r>
  <r>
    <x v="83"/>
    <x v="78"/>
    <x v="52"/>
    <x v="1092"/>
    <m/>
    <m/>
    <s v="CÔNG TY TNHH ĐẦU TƯ VÀ PHÁT TRIỂN TTM FARM"/>
    <n v="584084"/>
    <n v="0"/>
    <n v="46726.720000000001"/>
    <n v="630811"/>
    <s v="Bán hàng"/>
    <d v="2025-05-16T00:00:00"/>
    <s v="PT2505/0038"/>
    <n v="0"/>
    <n v="630811"/>
    <n v="630811"/>
    <n v="0"/>
    <d v="2025-04-18T00:00:00"/>
    <m/>
    <d v="2025-04-18T00:00:00"/>
    <n v="0"/>
    <m/>
    <s v=""/>
    <x v="0"/>
    <d v="2025-04-18T00:00:00"/>
    <d v="2025-05-16T00:00:00"/>
    <m/>
    <m/>
    <x v="76"/>
    <x v="80"/>
    <x v="0"/>
  </r>
  <r>
    <x v="83"/>
    <x v="78"/>
    <x v="108"/>
    <x v="1093"/>
    <m/>
    <m/>
    <s v="CÔNG TY TNHH ĐẦU TƯ VÀ PHÁT TRIỂN TTM FARM"/>
    <n v="555290"/>
    <n v="0"/>
    <n v="44423.200000000004"/>
    <n v="599713"/>
    <s v="Bán hàng"/>
    <d v="2025-05-16T00:00:00"/>
    <s v="PT2505/0038"/>
    <n v="0"/>
    <n v="599713"/>
    <n v="599713"/>
    <n v="0"/>
    <d v="2025-04-19T00:00:00"/>
    <m/>
    <d v="2025-04-19T00:00:00"/>
    <n v="0"/>
    <m/>
    <s v=""/>
    <x v="0"/>
    <d v="2025-04-19T00:00:00"/>
    <d v="2025-05-16T00:00:00"/>
    <m/>
    <m/>
    <x v="76"/>
    <x v="80"/>
    <x v="0"/>
  </r>
  <r>
    <x v="83"/>
    <x v="78"/>
    <x v="14"/>
    <x v="14"/>
    <m/>
    <m/>
    <s v="trả thiếu tháng 4"/>
    <m/>
    <m/>
    <n v="0"/>
    <n v="126886"/>
    <s v="Bán hàng"/>
    <d v="2025-12-04T00:00:00"/>
    <m/>
    <n v="0"/>
    <n v="126886"/>
    <n v="126886"/>
    <n v="0"/>
    <d v="1899-12-30T00:00:00"/>
    <m/>
    <d v="1899-12-30T00:00:00"/>
    <n v="0"/>
    <m/>
    <s v=""/>
    <x v="0"/>
    <d v="1899-12-30T00:00:00"/>
    <d v="2025-12-04T00:00:00"/>
    <m/>
    <m/>
    <x v="76"/>
    <x v="80"/>
    <x v="0"/>
  </r>
  <r>
    <x v="83"/>
    <x v="78"/>
    <x v="207"/>
    <x v="1094"/>
    <m/>
    <m/>
    <s v="CÔNG TY TNHH ĐẦU TƯ VÀ PHÁT TRIỂN TTM FARM"/>
    <n v="458425"/>
    <n v="0"/>
    <n v="36674"/>
    <n v="495099"/>
    <s v="Bán hàng"/>
    <d v="2025-09-15T00:00:00"/>
    <s v="PT/C6-0077"/>
    <n v="0"/>
    <n v="495099"/>
    <n v="495099"/>
    <n v="0"/>
    <d v="2025-05-02T00:00:00"/>
    <m/>
    <d v="2025-05-02T00:00:00"/>
    <n v="0"/>
    <m/>
    <s v=""/>
    <x v="0"/>
    <d v="2025-05-02T00:00:00"/>
    <d v="2025-09-15T00:00:00"/>
    <m/>
    <m/>
    <x v="76"/>
    <x v="80"/>
    <x v="0"/>
  </r>
  <r>
    <x v="83"/>
    <x v="78"/>
    <x v="207"/>
    <x v="1095"/>
    <m/>
    <m/>
    <s v="CÔNG TY TNHH ĐẦU TƯ VÀ PHÁT TRIỂN TTM FARM"/>
    <n v="988875"/>
    <n v="0"/>
    <n v="79110"/>
    <n v="1067985"/>
    <s v="Bán hàng"/>
    <d v="2025-09-15T00:00:00"/>
    <s v="PT/C6-0077"/>
    <n v="0"/>
    <n v="1067985"/>
    <n v="1067985"/>
    <n v="0"/>
    <d v="2025-05-02T00:00:00"/>
    <m/>
    <d v="2025-05-02T00:00:00"/>
    <n v="0"/>
    <m/>
    <s v=""/>
    <x v="0"/>
    <d v="2025-05-02T00:00:00"/>
    <d v="2025-09-15T00:00:00"/>
    <m/>
    <m/>
    <x v="76"/>
    <x v="80"/>
    <x v="0"/>
  </r>
  <r>
    <x v="83"/>
    <x v="78"/>
    <x v="207"/>
    <x v="1096"/>
    <m/>
    <m/>
    <s v="CÔNG TY TNHH ĐẦU TƯ VÀ PHÁT TRIỂN TTM FARM"/>
    <n v="358293"/>
    <n v="0"/>
    <n v="28663.440000000002"/>
    <n v="386956"/>
    <s v="Bán hàng"/>
    <d v="2025-09-15T00:00:00"/>
    <s v="PT/C6-0077"/>
    <n v="0"/>
    <n v="386956"/>
    <n v="386956"/>
    <n v="0"/>
    <d v="2025-05-02T00:00:00"/>
    <m/>
    <d v="2025-05-02T00:00:00"/>
    <n v="0"/>
    <m/>
    <s v=""/>
    <x v="0"/>
    <d v="2025-05-02T00:00:00"/>
    <d v="2025-09-15T00:00:00"/>
    <m/>
    <m/>
    <x v="76"/>
    <x v="80"/>
    <x v="0"/>
  </r>
  <r>
    <x v="83"/>
    <x v="78"/>
    <x v="31"/>
    <x v="1097"/>
    <m/>
    <m/>
    <s v="CÔNG TY TNHH ĐẦU TƯ VÀ PHÁT TRIỂN TTM FARM"/>
    <n v="742505"/>
    <n v="0"/>
    <n v="59400.4"/>
    <n v="801905"/>
    <s v="Bán hàng"/>
    <d v="2025-09-15T00:00:00"/>
    <s v="PT/C6-0077"/>
    <n v="0"/>
    <n v="801905"/>
    <n v="801905"/>
    <n v="0"/>
    <d v="2025-05-03T00:00:00"/>
    <m/>
    <d v="2025-05-03T00:00:00"/>
    <n v="0"/>
    <m/>
    <s v=""/>
    <x v="0"/>
    <d v="2025-05-03T00:00:00"/>
    <d v="2025-09-15T00:00:00"/>
    <m/>
    <m/>
    <x v="76"/>
    <x v="80"/>
    <x v="0"/>
  </r>
  <r>
    <x v="83"/>
    <x v="78"/>
    <x v="32"/>
    <x v="1098"/>
    <m/>
    <m/>
    <s v="CÔNG TY TNHH ĐẦU TƯ VÀ PHÁT TRIỂN TTM FARM"/>
    <n v="367155"/>
    <n v="0"/>
    <n v="29372.400000000001"/>
    <n v="396527"/>
    <s v="Bán hàng"/>
    <d v="2025-09-15T00:00:00"/>
    <s v="PT/C6-0077"/>
    <n v="0"/>
    <n v="396527"/>
    <n v="396527"/>
    <n v="0"/>
    <d v="2025-05-05T00:00:00"/>
    <m/>
    <d v="2025-05-05T00:00:00"/>
    <n v="0"/>
    <m/>
    <s v=""/>
    <x v="0"/>
    <d v="2025-05-05T00:00:00"/>
    <d v="2025-09-15T00:00:00"/>
    <m/>
    <m/>
    <x v="76"/>
    <x v="80"/>
    <x v="0"/>
  </r>
  <r>
    <x v="83"/>
    <x v="78"/>
    <x v="244"/>
    <x v="1099"/>
    <m/>
    <m/>
    <s v="CÔNG TY TNHH ĐẦU TƯ VÀ PHÁT TRIỂN TTM FARM"/>
    <n v="535540"/>
    <n v="0"/>
    <n v="42843.200000000004"/>
    <n v="578383"/>
    <s v="Bán hàng"/>
    <d v="2025-09-15T00:00:00"/>
    <s v="PT/C6-0077"/>
    <n v="0"/>
    <n v="578383"/>
    <n v="578383"/>
    <n v="0"/>
    <d v="2025-05-12T00:00:00"/>
    <m/>
    <d v="2025-05-12T00:00:00"/>
    <n v="0"/>
    <m/>
    <s v=""/>
    <x v="0"/>
    <d v="2025-05-12T00:00:00"/>
    <d v="2025-09-15T00:00:00"/>
    <m/>
    <m/>
    <x v="76"/>
    <x v="80"/>
    <x v="0"/>
  </r>
  <r>
    <x v="83"/>
    <x v="78"/>
    <x v="244"/>
    <x v="1100"/>
    <m/>
    <m/>
    <s v="CÔNG TY TNHH ĐẦU TƯ VÀ PHÁT TRIỂN TTM FARM"/>
    <n v="508839"/>
    <n v="0"/>
    <n v="40707.120000000003"/>
    <n v="549546"/>
    <s v="Bán hàng"/>
    <d v="2025-09-15T00:00:00"/>
    <s v="PT/C6-0077"/>
    <n v="0"/>
    <n v="549546"/>
    <n v="549546"/>
    <n v="0"/>
    <d v="2025-05-12T00:00:00"/>
    <m/>
    <d v="2025-05-12T00:00:00"/>
    <n v="0"/>
    <m/>
    <s v=""/>
    <x v="0"/>
    <d v="2025-05-12T00:00:00"/>
    <d v="2025-09-15T00:00:00"/>
    <m/>
    <m/>
    <x v="76"/>
    <x v="80"/>
    <x v="0"/>
  </r>
  <r>
    <x v="83"/>
    <x v="78"/>
    <x v="244"/>
    <x v="1101"/>
    <m/>
    <m/>
    <s v="CÔNG TY TNHH ĐẦU TƯ VÀ PHÁT TRIỂN TTM FARM"/>
    <n v="1180509"/>
    <n v="0"/>
    <n v="94440.72"/>
    <n v="1274950"/>
    <s v="Bán hàng"/>
    <d v="2025-09-15T00:00:00"/>
    <s v="PT/C6-0077"/>
    <n v="0"/>
    <n v="1274950"/>
    <n v="1274950"/>
    <n v="0"/>
    <d v="2025-05-12T00:00:00"/>
    <m/>
    <d v="2025-05-12T00:00:00"/>
    <n v="0"/>
    <m/>
    <s v=""/>
    <x v="0"/>
    <d v="2025-05-12T00:00:00"/>
    <d v="2025-09-15T00:00:00"/>
    <m/>
    <m/>
    <x v="76"/>
    <x v="80"/>
    <x v="0"/>
  </r>
  <r>
    <x v="83"/>
    <x v="78"/>
    <x v="244"/>
    <x v="1102"/>
    <m/>
    <m/>
    <s v="CÔNG TY TNHH ĐẦU TƯ VÀ PHÁT TRIỂN TTM FARM"/>
    <n v="818541"/>
    <n v="0"/>
    <n v="65483.28"/>
    <n v="884024"/>
    <s v="Bán hàng"/>
    <d v="2025-09-15T00:00:00"/>
    <s v="PT/C6-0077"/>
    <n v="0"/>
    <n v="884024"/>
    <n v="884024"/>
    <n v="0"/>
    <d v="2025-05-12T00:00:00"/>
    <m/>
    <d v="2025-05-12T00:00:00"/>
    <n v="0"/>
    <m/>
    <s v=""/>
    <x v="0"/>
    <d v="2025-05-12T00:00:00"/>
    <d v="2025-09-15T00:00:00"/>
    <m/>
    <m/>
    <x v="76"/>
    <x v="80"/>
    <x v="0"/>
  </r>
  <r>
    <x v="83"/>
    <x v="78"/>
    <x v="85"/>
    <x v="1103"/>
    <m/>
    <m/>
    <s v="CÔNG TY TNHH ĐẦU TƯ VÀ PHÁT TRIỂN TTM FARM"/>
    <n v="589271"/>
    <n v="0"/>
    <n v="47141.68"/>
    <n v="636413"/>
    <s v="Bán hàng"/>
    <d v="2025-09-15T00:00:00"/>
    <s v="PT/C6-0077"/>
    <n v="0"/>
    <n v="636413"/>
    <n v="636413"/>
    <n v="0"/>
    <d v="2025-05-19T00:00:00"/>
    <m/>
    <d v="2025-05-19T00:00:00"/>
    <n v="0"/>
    <m/>
    <s v=""/>
    <x v="0"/>
    <d v="2025-05-19T00:00:00"/>
    <d v="2025-09-15T00:00:00"/>
    <m/>
    <m/>
    <x v="76"/>
    <x v="80"/>
    <x v="0"/>
  </r>
  <r>
    <x v="83"/>
    <x v="78"/>
    <x v="192"/>
    <x v="1104"/>
    <m/>
    <m/>
    <s v="CÔNG TY TNHH ĐẦU TƯ VÀ PHÁT TRIỂN TTM FARM"/>
    <n v="930329"/>
    <n v="0"/>
    <n v="74426.320000000007"/>
    <n v="1004755"/>
    <s v="Bán hàng"/>
    <d v="2025-09-15T00:00:00"/>
    <s v="PT/C6-0077"/>
    <n v="0"/>
    <n v="1004755"/>
    <n v="1004755"/>
    <n v="0"/>
    <d v="2025-05-21T00:00:00"/>
    <m/>
    <d v="2025-05-21T00:00:00"/>
    <n v="0"/>
    <m/>
    <s v=""/>
    <x v="0"/>
    <d v="2025-05-21T00:00:00"/>
    <d v="2025-09-15T00:00:00"/>
    <m/>
    <m/>
    <x v="76"/>
    <x v="80"/>
    <x v="0"/>
  </r>
  <r>
    <x v="83"/>
    <x v="78"/>
    <x v="178"/>
    <x v="1105"/>
    <m/>
    <m/>
    <s v="CÔNG TY TNHH ĐẦU TƯ VÀ PHÁT TRIỂN TTM FARM"/>
    <m/>
    <n v="0"/>
    <n v="0"/>
    <n v="356927"/>
    <s v="Hàng trả"/>
    <d v="2025-09-15T00:00:00"/>
    <s v="PT/C6-0077"/>
    <n v="0"/>
    <n v="-356927"/>
    <n v="-356927"/>
    <n v="0"/>
    <d v="2025-05-31T00:00:00"/>
    <m/>
    <d v="2025-05-31T00:00:00"/>
    <n v="0"/>
    <m/>
    <s v=""/>
    <x v="0"/>
    <d v="2025-05-31T00:00:00"/>
    <d v="2025-09-15T00:00:00"/>
    <m/>
    <m/>
    <x v="76"/>
    <x v="80"/>
    <x v="0"/>
  </r>
  <r>
    <x v="83"/>
    <x v="78"/>
    <x v="14"/>
    <x v="14"/>
    <m/>
    <m/>
    <s v="Trả thiếu tháng 5"/>
    <m/>
    <n v="0"/>
    <n v="0"/>
    <n v="2601"/>
    <s v="Bán hàng"/>
    <d v="2025-12-04T00:00:00"/>
    <m/>
    <n v="0"/>
    <n v="2601"/>
    <n v="2601"/>
    <n v="0"/>
    <d v="1899-12-30T00:00:00"/>
    <m/>
    <d v="1899-12-30T00:00:00"/>
    <n v="0"/>
    <m/>
    <s v=""/>
    <x v="0"/>
    <d v="1899-12-30T00:00:00"/>
    <d v="2025-12-04T00:00:00"/>
    <m/>
    <m/>
    <x v="76"/>
    <x v="80"/>
    <x v="0"/>
  </r>
  <r>
    <x v="83"/>
    <x v="78"/>
    <x v="36"/>
    <x v="1106"/>
    <m/>
    <m/>
    <s v="CÔNG TY TNHH ĐẦU TƯ VÀ PHÁT TRIỂN TTM FARM"/>
    <n v="442409"/>
    <n v="0"/>
    <n v="35392.720000000001"/>
    <n v="477802"/>
    <s v="Bán hàng"/>
    <d v="2025-09-15T00:00:00"/>
    <s v="PT/C6-0077"/>
    <n v="0"/>
    <n v="477802"/>
    <n v="477802"/>
    <n v="0"/>
    <d v="2025-06-02T00:00:00"/>
    <m/>
    <d v="2025-06-02T00:00:00"/>
    <n v="0"/>
    <m/>
    <s v=""/>
    <x v="0"/>
    <d v="2025-06-02T00:00:00"/>
    <d v="2025-09-15T00:00:00"/>
    <m/>
    <m/>
    <x v="76"/>
    <x v="80"/>
    <x v="0"/>
  </r>
  <r>
    <x v="83"/>
    <x v="78"/>
    <x v="36"/>
    <x v="1107"/>
    <m/>
    <m/>
    <s v="CÔNG TY TNHH ĐẦU TƯ VÀ PHÁT TRIỂN TTM FARM"/>
    <n v="444232"/>
    <n v="0"/>
    <n v="35538.559999999998"/>
    <n v="479771"/>
    <s v="Bán hàng"/>
    <d v="2025-09-15T00:00:00"/>
    <s v="PT/C6-0077"/>
    <n v="0"/>
    <n v="479771"/>
    <n v="479771"/>
    <n v="0"/>
    <d v="2025-06-02T00:00:00"/>
    <m/>
    <d v="2025-06-02T00:00:00"/>
    <n v="0"/>
    <m/>
    <s v=""/>
    <x v="0"/>
    <d v="2025-06-02T00:00:00"/>
    <d v="2025-09-15T00:00:00"/>
    <m/>
    <m/>
    <x v="76"/>
    <x v="80"/>
    <x v="0"/>
  </r>
  <r>
    <x v="83"/>
    <x v="78"/>
    <x v="36"/>
    <x v="1108"/>
    <m/>
    <m/>
    <s v="CÔNG TY TNHH ĐẦU TƯ VÀ PHÁT TRIỂN TTM FARM"/>
    <n v="788505"/>
    <n v="0"/>
    <n v="63080.4"/>
    <n v="851585"/>
    <s v="Bán hàng"/>
    <d v="2025-09-15T00:00:00"/>
    <s v="PT/C6-0077"/>
    <n v="0"/>
    <n v="851585"/>
    <n v="851585"/>
    <n v="0"/>
    <d v="2025-06-02T00:00:00"/>
    <m/>
    <d v="2025-06-02T00:00:00"/>
    <n v="0"/>
    <m/>
    <s v=""/>
    <x v="0"/>
    <d v="2025-06-02T00:00:00"/>
    <d v="2025-09-15T00:00:00"/>
    <m/>
    <m/>
    <x v="76"/>
    <x v="80"/>
    <x v="0"/>
  </r>
  <r>
    <x v="83"/>
    <x v="78"/>
    <x v="36"/>
    <x v="1109"/>
    <m/>
    <m/>
    <s v="CÔNG TY TNHH ĐẦU TƯ VÀ PHÁT TRIỂN TTM FARM"/>
    <n v="894047"/>
    <n v="0"/>
    <n v="71523.759999999995"/>
    <n v="965571"/>
    <s v="Bán hàng"/>
    <d v="2025-09-15T00:00:00"/>
    <s v="PT/C6-0077"/>
    <n v="0"/>
    <n v="965571"/>
    <n v="965571"/>
    <n v="0"/>
    <d v="2025-06-02T00:00:00"/>
    <m/>
    <d v="2025-06-02T00:00:00"/>
    <n v="0"/>
    <m/>
    <s v=""/>
    <x v="0"/>
    <d v="2025-06-02T00:00:00"/>
    <d v="2025-09-15T00:00:00"/>
    <m/>
    <m/>
    <x v="76"/>
    <x v="80"/>
    <x v="0"/>
  </r>
  <r>
    <x v="83"/>
    <x v="78"/>
    <x v="117"/>
    <x v="1110"/>
    <m/>
    <m/>
    <s v="CÔNG TY TNHH ĐẦU TƯ VÀ PHÁT TRIỂN TTM FARM"/>
    <n v="1783740"/>
    <n v="0"/>
    <n v="142699.20000000001"/>
    <n v="1926439"/>
    <s v="Bán hàng"/>
    <d v="2025-09-15T00:00:00"/>
    <s v="PT/C6-0077"/>
    <n v="0"/>
    <n v="1926439"/>
    <n v="1926439"/>
    <n v="0"/>
    <d v="2025-06-06T00:00:00"/>
    <m/>
    <d v="2025-06-06T00:00:00"/>
    <n v="0"/>
    <m/>
    <s v=""/>
    <x v="0"/>
    <d v="2025-06-06T00:00:00"/>
    <d v="2025-09-15T00:00:00"/>
    <m/>
    <m/>
    <x v="76"/>
    <x v="80"/>
    <x v="0"/>
  </r>
  <r>
    <x v="83"/>
    <x v="78"/>
    <x v="55"/>
    <x v="1111"/>
    <m/>
    <m/>
    <s v="CÔNG TY TNHH ĐẦU TƯ VÀ PHÁT TRIỂN TTM FARM"/>
    <n v="1234048"/>
    <n v="0"/>
    <n v="98723.839999999997"/>
    <n v="1332772"/>
    <s v="Bán hàng"/>
    <d v="2025-09-15T00:00:00"/>
    <s v="PT/C6-0077"/>
    <n v="0"/>
    <n v="1332772"/>
    <n v="1332772"/>
    <n v="0"/>
    <d v="2025-06-07T00:00:00"/>
    <m/>
    <d v="2025-06-07T00:00:00"/>
    <n v="0"/>
    <m/>
    <s v=""/>
    <x v="0"/>
    <d v="2025-06-07T00:00:00"/>
    <d v="2025-09-15T00:00:00"/>
    <m/>
    <m/>
    <x v="76"/>
    <x v="80"/>
    <x v="0"/>
  </r>
  <r>
    <x v="83"/>
    <x v="78"/>
    <x v="62"/>
    <x v="1112"/>
    <m/>
    <m/>
    <s v="CÔNG TY TNHH ĐẦU TƯ VÀ PHÁT TRIỂN TTM FARM"/>
    <n v="412657"/>
    <n v="0"/>
    <n v="33012.559999999998"/>
    <n v="445670"/>
    <s v="Bán hàng"/>
    <d v="2025-09-15T00:00:00"/>
    <s v="PT/C6-0077"/>
    <n v="0"/>
    <n v="445670"/>
    <n v="445670"/>
    <n v="0"/>
    <d v="2025-06-11T00:00:00"/>
    <m/>
    <d v="2025-06-11T00:00:00"/>
    <n v="0"/>
    <m/>
    <s v=""/>
    <x v="0"/>
    <d v="2025-06-11T00:00:00"/>
    <d v="2025-09-15T00:00:00"/>
    <m/>
    <m/>
    <x v="76"/>
    <x v="80"/>
    <x v="0"/>
  </r>
  <r>
    <x v="83"/>
    <x v="78"/>
    <x v="62"/>
    <x v="1113"/>
    <m/>
    <m/>
    <s v="CÔNG TY TNHH ĐẦU TƯ VÀ PHÁT TRIỂN TTM FARM"/>
    <n v="1512858"/>
    <n v="151287"/>
    <n v="108925.68000000001"/>
    <n v="1470497"/>
    <s v="Bán hàng"/>
    <d v="2025-09-15T00:00:00"/>
    <s v="PT/C6-0077"/>
    <n v="0"/>
    <n v="1470497"/>
    <n v="1470497"/>
    <n v="0"/>
    <d v="2025-06-11T00:00:00"/>
    <m/>
    <d v="2025-06-11T00:00:00"/>
    <n v="0"/>
    <m/>
    <s v=""/>
    <x v="0"/>
    <d v="2025-06-11T00:00:00"/>
    <d v="2025-09-15T00:00:00"/>
    <m/>
    <m/>
    <x v="76"/>
    <x v="80"/>
    <x v="0"/>
  </r>
  <r>
    <x v="83"/>
    <x v="78"/>
    <x v="62"/>
    <x v="1114"/>
    <m/>
    <m/>
    <s v="CÔNG TY TNHH ĐẦU TƯ VÀ PHÁT TRIỂN TTM FARM"/>
    <n v="809670"/>
    <n v="0"/>
    <n v="64773.599999999999"/>
    <n v="874444"/>
    <s v="Bán hàng"/>
    <d v="2025-09-15T00:00:00"/>
    <s v="PT/C6-0077"/>
    <n v="0"/>
    <n v="874444"/>
    <n v="874444"/>
    <n v="0"/>
    <d v="2025-06-11T00:00:00"/>
    <m/>
    <d v="2025-06-11T00:00:00"/>
    <n v="0"/>
    <m/>
    <s v=""/>
    <x v="0"/>
    <d v="2025-06-11T00:00:00"/>
    <d v="2025-09-15T00:00:00"/>
    <m/>
    <m/>
    <x v="76"/>
    <x v="80"/>
    <x v="0"/>
  </r>
  <r>
    <x v="83"/>
    <x v="78"/>
    <x v="92"/>
    <x v="1115"/>
    <m/>
    <m/>
    <s v="CÔNG TY TNHH ĐẦU TƯ VÀ PHÁT TRIỂN TTM FARM"/>
    <n v="566389"/>
    <n v="0"/>
    <n v="45311.12"/>
    <n v="611700"/>
    <s v="Bán hàng"/>
    <d v="2025-09-15T00:00:00"/>
    <s v="PT/C6-0077"/>
    <n v="0"/>
    <n v="611700"/>
    <n v="611700"/>
    <n v="0"/>
    <d v="2025-06-18T00:00:00"/>
    <m/>
    <d v="2025-06-18T00:00:00"/>
    <n v="0"/>
    <m/>
    <s v=""/>
    <x v="0"/>
    <d v="2025-06-18T00:00:00"/>
    <d v="2025-09-15T00:00:00"/>
    <m/>
    <m/>
    <x v="76"/>
    <x v="80"/>
    <x v="0"/>
  </r>
  <r>
    <x v="83"/>
    <x v="78"/>
    <x v="92"/>
    <x v="1116"/>
    <m/>
    <m/>
    <s v="CÔNG TY TNHH ĐẦU TƯ VÀ PHÁT TRIỂN TTM FARM"/>
    <n v="539447"/>
    <n v="0"/>
    <n v="43155.76"/>
    <n v="582603"/>
    <s v="Bán hàng"/>
    <d v="2025-09-15T00:00:00"/>
    <s v="PT/C6-0077"/>
    <n v="0"/>
    <n v="582603"/>
    <n v="582603"/>
    <n v="0"/>
    <d v="2025-06-18T00:00:00"/>
    <m/>
    <d v="2025-06-18T00:00:00"/>
    <n v="0"/>
    <m/>
    <s v=""/>
    <x v="0"/>
    <d v="2025-06-18T00:00:00"/>
    <d v="2025-09-15T00:00:00"/>
    <m/>
    <m/>
    <x v="76"/>
    <x v="80"/>
    <x v="0"/>
  </r>
  <r>
    <x v="83"/>
    <x v="78"/>
    <x v="92"/>
    <x v="1117"/>
    <m/>
    <m/>
    <s v="CÔNG TY TNHH ĐẦU TƯ VÀ PHÁT TRIỂN TTM FARM"/>
    <n v="1393792"/>
    <n v="0"/>
    <n v="111503.36"/>
    <n v="1505295"/>
    <s v="Bán hàng"/>
    <d v="2025-09-15T00:00:00"/>
    <s v="PT/C6-0077"/>
    <n v="0"/>
    <n v="1505295"/>
    <n v="1505295"/>
    <n v="0"/>
    <d v="2025-06-18T00:00:00"/>
    <m/>
    <d v="2025-06-18T00:00:00"/>
    <n v="0"/>
    <m/>
    <s v=""/>
    <x v="0"/>
    <d v="2025-06-18T00:00:00"/>
    <d v="2025-09-15T00:00:00"/>
    <m/>
    <m/>
    <x v="76"/>
    <x v="80"/>
    <x v="0"/>
  </r>
  <r>
    <x v="83"/>
    <x v="78"/>
    <x v="212"/>
    <x v="1118"/>
    <m/>
    <m/>
    <s v="CÔNG TY TNHH ĐẦU TƯ VÀ PHÁT TRIỂN TTM FARM"/>
    <n v="500731"/>
    <n v="0"/>
    <n v="40058.480000000003"/>
    <n v="540789"/>
    <s v="Bán hàng"/>
    <d v="2025-09-15T00:00:00"/>
    <s v="PT/C6-0077"/>
    <n v="0"/>
    <n v="540789"/>
    <n v="540789"/>
    <n v="0"/>
    <d v="2025-06-25T00:00:00"/>
    <m/>
    <d v="2025-06-25T00:00:00"/>
    <n v="0"/>
    <m/>
    <s v=""/>
    <x v="0"/>
    <d v="2025-06-25T00:00:00"/>
    <d v="2025-09-15T00:00:00"/>
    <m/>
    <m/>
    <x v="76"/>
    <x v="80"/>
    <x v="0"/>
  </r>
  <r>
    <x v="83"/>
    <x v="78"/>
    <x v="12"/>
    <x v="1119"/>
    <m/>
    <m/>
    <s v="CÔNG TY TNHH ĐẦU TƯ VÀ PHÁT TRIỂN TTM FARM"/>
    <n v="533940"/>
    <n v="0"/>
    <n v="42715.200000000004"/>
    <n v="576655"/>
    <s v="Bán hàng"/>
    <d v="2025-09-15T00:00:00"/>
    <s v="PT/C6-0077"/>
    <n v="0"/>
    <n v="576655"/>
    <n v="576655"/>
    <n v="0"/>
    <d v="2025-06-26T00:00:00"/>
    <m/>
    <d v="2025-06-26T00:00:00"/>
    <n v="0"/>
    <m/>
    <s v=""/>
    <x v="0"/>
    <d v="2025-06-26T00:00:00"/>
    <d v="2025-09-15T00:00:00"/>
    <m/>
    <m/>
    <x v="76"/>
    <x v="80"/>
    <x v="0"/>
  </r>
  <r>
    <x v="83"/>
    <x v="78"/>
    <x v="14"/>
    <x v="14"/>
    <m/>
    <m/>
    <s v="Công nợ còn thiếu tháng 6"/>
    <m/>
    <n v="0"/>
    <n v="0"/>
    <n v="387480"/>
    <s v="Bán hàng"/>
    <d v="2025-12-04T00:00:00"/>
    <m/>
    <n v="0"/>
    <n v="387480"/>
    <n v="387480"/>
    <n v="0"/>
    <d v="1899-12-30T00:00:00"/>
    <m/>
    <d v="1899-12-30T00:00:00"/>
    <n v="0"/>
    <m/>
    <s v=""/>
    <x v="0"/>
    <d v="1899-12-30T00:00:00"/>
    <d v="2025-12-04T00:00:00"/>
    <m/>
    <m/>
    <x v="76"/>
    <x v="80"/>
    <x v="0"/>
  </r>
  <r>
    <x v="83"/>
    <x v="78"/>
    <x v="174"/>
    <x v="1120"/>
    <m/>
    <m/>
    <s v="CÔNG TY TNHH ĐẦU TƯ VÀ PHÁT TRIỂN TTM FARM"/>
    <n v="320657"/>
    <n v="0"/>
    <n v="25652.560000000001"/>
    <n v="346310"/>
    <s v="Bán hàng"/>
    <d v="2025-09-15T00:00:00"/>
    <s v="PT/C6-0077"/>
    <n v="0"/>
    <n v="346310"/>
    <n v="346310"/>
    <n v="0"/>
    <d v="2025-07-01T00:00:00"/>
    <m/>
    <d v="2025-07-01T00:00:00"/>
    <n v="0"/>
    <m/>
    <s v=""/>
    <x v="0"/>
    <d v="2025-07-01T00:00:00"/>
    <d v="2025-09-15T00:00:00"/>
    <m/>
    <m/>
    <x v="76"/>
    <x v="80"/>
    <x v="0"/>
  </r>
  <r>
    <x v="83"/>
    <x v="78"/>
    <x v="174"/>
    <x v="1121"/>
    <m/>
    <m/>
    <s v="CÔNG TY TNHH ĐẦU TƯ VÀ PHÁT TRIỂN TTM FARM"/>
    <n v="672532"/>
    <n v="0"/>
    <n v="53802.559999999998"/>
    <n v="726335"/>
    <s v="Bán hàng"/>
    <d v="2025-09-15T00:00:00"/>
    <s v="PT/C6-0077"/>
    <n v="0"/>
    <n v="726335"/>
    <n v="726335"/>
    <n v="0"/>
    <d v="2025-07-01T00:00:00"/>
    <m/>
    <d v="2025-07-01T00:00:00"/>
    <n v="0"/>
    <m/>
    <s v=""/>
    <x v="0"/>
    <d v="2025-07-01T00:00:00"/>
    <d v="2025-09-15T00:00:00"/>
    <m/>
    <m/>
    <x v="76"/>
    <x v="80"/>
    <x v="0"/>
  </r>
  <r>
    <x v="83"/>
    <x v="78"/>
    <x v="174"/>
    <x v="1122"/>
    <m/>
    <m/>
    <s v="CÔNG TY TNHH ĐẦU TƯ VÀ PHÁT TRIỂN TTM FARM"/>
    <n v="747194"/>
    <n v="0"/>
    <n v="59775.520000000004"/>
    <n v="806970"/>
    <s v="Bán hàng"/>
    <d v="2025-09-15T00:00:00"/>
    <s v="PT/C6-0077"/>
    <n v="0"/>
    <n v="806970"/>
    <n v="806970"/>
    <n v="0"/>
    <d v="2025-07-01T00:00:00"/>
    <m/>
    <d v="2025-07-01T00:00:00"/>
    <n v="0"/>
    <m/>
    <s v=""/>
    <x v="0"/>
    <d v="2025-07-01T00:00:00"/>
    <d v="2025-09-15T00:00:00"/>
    <m/>
    <m/>
    <x v="76"/>
    <x v="80"/>
    <x v="0"/>
  </r>
  <r>
    <x v="83"/>
    <x v="78"/>
    <x v="174"/>
    <x v="1123"/>
    <m/>
    <m/>
    <s v="CÔNG TY TNHH ĐẦU TƯ VÀ PHÁT TRIỂN TTM FARM"/>
    <n v="526678"/>
    <n v="0"/>
    <n v="42134.239999999998"/>
    <n v="568812"/>
    <s v="Bán hàng"/>
    <d v="2025-09-15T00:00:00"/>
    <s v="PT/C6-0077"/>
    <n v="0"/>
    <n v="568812"/>
    <n v="568812"/>
    <n v="0"/>
    <d v="2025-07-01T00:00:00"/>
    <m/>
    <d v="2025-07-01T00:00:00"/>
    <n v="0"/>
    <m/>
    <s v=""/>
    <x v="0"/>
    <d v="2025-07-01T00:00:00"/>
    <d v="2025-09-15T00:00:00"/>
    <m/>
    <m/>
    <x v="76"/>
    <x v="80"/>
    <x v="0"/>
  </r>
  <r>
    <x v="83"/>
    <x v="78"/>
    <x v="174"/>
    <x v="1124"/>
    <m/>
    <m/>
    <s v="CÔNG TY TNHH ĐẦU TƯ VÀ PHÁT TRIỂN TTM FARM"/>
    <n v="482029"/>
    <n v="0"/>
    <n v="38562.32"/>
    <n v="520591"/>
    <s v="Bán hàng"/>
    <d v="2025-09-15T00:00:00"/>
    <s v="PT/C6-0077"/>
    <n v="0"/>
    <n v="520591"/>
    <n v="520591"/>
    <n v="0"/>
    <d v="2025-07-01T00:00:00"/>
    <m/>
    <d v="2025-07-01T00:00:00"/>
    <n v="0"/>
    <m/>
    <s v=""/>
    <x v="0"/>
    <d v="2025-07-01T00:00:00"/>
    <d v="2025-09-15T00:00:00"/>
    <m/>
    <m/>
    <x v="76"/>
    <x v="80"/>
    <x v="0"/>
  </r>
  <r>
    <x v="83"/>
    <x v="78"/>
    <x v="174"/>
    <x v="1125"/>
    <m/>
    <m/>
    <s v="CÔNG TY TNHH ĐẦU TƯ VÀ PHÁT TRIỂN TTM FARM"/>
    <m/>
    <n v="0"/>
    <n v="0"/>
    <n v="294225"/>
    <s v="Hàng trả"/>
    <d v="2025-09-15T00:00:00"/>
    <s v="PT/C6-0077"/>
    <n v="0"/>
    <n v="-294225"/>
    <n v="-294225"/>
    <n v="0"/>
    <d v="2025-07-01T00:00:00"/>
    <m/>
    <d v="2025-07-01T00:00:00"/>
    <n v="0"/>
    <m/>
    <s v=""/>
    <x v="0"/>
    <d v="2025-07-01T00:00:00"/>
    <d v="2025-09-15T00:00:00"/>
    <m/>
    <m/>
    <x v="76"/>
    <x v="80"/>
    <x v="0"/>
  </r>
  <r>
    <x v="83"/>
    <x v="78"/>
    <x v="174"/>
    <x v="1126"/>
    <m/>
    <m/>
    <s v="CÔNG TY TNHH ĐẦU TƯ VÀ PHÁT TRIỂN TTM FARM"/>
    <m/>
    <n v="0"/>
    <n v="0"/>
    <n v="128591"/>
    <s v="Hàng trả"/>
    <d v="2025-09-15T00:00:00"/>
    <s v="PT/C6-0077"/>
    <n v="0"/>
    <n v="-128591"/>
    <n v="-128591"/>
    <n v="0"/>
    <d v="2025-07-01T00:00:00"/>
    <m/>
    <d v="2025-07-01T00:00:00"/>
    <n v="0"/>
    <m/>
    <s v=""/>
    <x v="0"/>
    <d v="2025-07-01T00:00:00"/>
    <d v="2025-09-15T00:00:00"/>
    <m/>
    <m/>
    <x v="76"/>
    <x v="80"/>
    <x v="0"/>
  </r>
  <r>
    <x v="83"/>
    <x v="78"/>
    <x v="174"/>
    <x v="1127"/>
    <m/>
    <m/>
    <s v="CÔNG TY TNHH ĐẦU TƯ VÀ PHÁT TRIỂN TTM FARM"/>
    <m/>
    <n v="0"/>
    <n v="0"/>
    <n v="128591"/>
    <s v="Hàng trả"/>
    <d v="2025-09-15T00:00:00"/>
    <s v="PT/C6-0077"/>
    <n v="0"/>
    <n v="-128591"/>
    <n v="-128591"/>
    <n v="0"/>
    <d v="2025-07-01T00:00:00"/>
    <m/>
    <d v="2025-07-01T00:00:00"/>
    <n v="0"/>
    <m/>
    <s v=""/>
    <x v="0"/>
    <d v="2025-07-01T00:00:00"/>
    <d v="2025-09-15T00:00:00"/>
    <m/>
    <m/>
    <x v="76"/>
    <x v="80"/>
    <x v="0"/>
  </r>
  <r>
    <x v="83"/>
    <x v="78"/>
    <x v="174"/>
    <x v="1128"/>
    <m/>
    <m/>
    <s v="CÔNG TY TNHH ĐẦU TƯ VÀ PHÁT TRIỂN TTM FARM"/>
    <m/>
    <n v="0"/>
    <n v="0"/>
    <n v="557647"/>
    <s v="Hàng trả"/>
    <d v="2025-09-15T00:00:00"/>
    <s v="PT/C6-0077"/>
    <n v="0"/>
    <n v="-557647"/>
    <n v="-557647"/>
    <n v="0"/>
    <d v="2025-07-01T00:00:00"/>
    <m/>
    <d v="2025-07-01T00:00:00"/>
    <n v="0"/>
    <m/>
    <s v=""/>
    <x v="0"/>
    <d v="2025-07-01T00:00:00"/>
    <d v="2025-09-15T00:00:00"/>
    <m/>
    <m/>
    <x v="76"/>
    <x v="80"/>
    <x v="0"/>
  </r>
  <r>
    <x v="83"/>
    <x v="78"/>
    <x v="174"/>
    <x v="1129"/>
    <m/>
    <m/>
    <s v="CÔNG TY TNHH ĐẦU TƯ VÀ PHÁT TRIỂN TTM FARM"/>
    <m/>
    <n v="0"/>
    <n v="0"/>
    <n v="223820"/>
    <s v="Hàng trả"/>
    <d v="2025-09-15T00:00:00"/>
    <s v="PT/C6-0077"/>
    <n v="0"/>
    <n v="-223820"/>
    <n v="-223820"/>
    <n v="0"/>
    <d v="2025-07-01T00:00:00"/>
    <m/>
    <d v="2025-07-01T00:00:00"/>
    <n v="0"/>
    <m/>
    <s v=""/>
    <x v="0"/>
    <d v="2025-07-01T00:00:00"/>
    <d v="2025-09-15T00:00:00"/>
    <m/>
    <m/>
    <x v="76"/>
    <x v="80"/>
    <x v="0"/>
  </r>
  <r>
    <x v="83"/>
    <x v="78"/>
    <x v="174"/>
    <x v="1130"/>
    <m/>
    <m/>
    <s v="CÔNG TY TNHH ĐẦU TƯ VÀ PHÁT TRIỂN TTM FARM"/>
    <m/>
    <n v="0"/>
    <n v="0"/>
    <n v="119943"/>
    <s v="Hàng trả"/>
    <d v="2025-09-15T00:00:00"/>
    <s v="PT/C6-0077"/>
    <n v="0"/>
    <n v="-119943"/>
    <n v="-119943"/>
    <n v="0"/>
    <d v="2025-07-01T00:00:00"/>
    <m/>
    <d v="2025-07-01T00:00:00"/>
    <n v="0"/>
    <m/>
    <s v=""/>
    <x v="0"/>
    <d v="2025-07-01T00:00:00"/>
    <d v="2025-09-15T00:00:00"/>
    <m/>
    <m/>
    <x v="76"/>
    <x v="80"/>
    <x v="0"/>
  </r>
  <r>
    <x v="83"/>
    <x v="78"/>
    <x v="174"/>
    <x v="1131"/>
    <m/>
    <m/>
    <s v="CÔNG TY TNHH ĐẦU TƯ VÀ PHÁT TRIỂN TTM FARM"/>
    <m/>
    <n v="0"/>
    <n v="0"/>
    <n v="119943"/>
    <s v="Hàng trả"/>
    <d v="2025-09-15T00:00:00"/>
    <s v="PT/C6-0077"/>
    <n v="0"/>
    <n v="-119943"/>
    <n v="-119943"/>
    <n v="0"/>
    <d v="2025-07-01T00:00:00"/>
    <m/>
    <d v="2025-07-01T00:00:00"/>
    <n v="0"/>
    <m/>
    <s v=""/>
    <x v="0"/>
    <d v="2025-07-01T00:00:00"/>
    <d v="2025-09-15T00:00:00"/>
    <m/>
    <m/>
    <x v="76"/>
    <x v="80"/>
    <x v="0"/>
  </r>
  <r>
    <x v="83"/>
    <x v="78"/>
    <x v="63"/>
    <x v="1132"/>
    <m/>
    <m/>
    <s v="CÔNG TY TNHH ĐẦU TƯ VÀ PHÁT TRIỂN TTM FARM"/>
    <m/>
    <n v="0"/>
    <n v="0"/>
    <n v="239885"/>
    <s v="Hàng trả"/>
    <d v="2025-09-15T00:00:00"/>
    <s v="PT/C6-0077"/>
    <n v="0"/>
    <n v="-239885"/>
    <n v="-239885"/>
    <n v="0"/>
    <d v="2025-07-03T00:00:00"/>
    <m/>
    <d v="2025-07-03T00:00:00"/>
    <n v="0"/>
    <m/>
    <s v=""/>
    <x v="0"/>
    <d v="2025-07-03T00:00:00"/>
    <d v="2025-09-15T00:00:00"/>
    <m/>
    <m/>
    <x v="76"/>
    <x v="80"/>
    <x v="0"/>
  </r>
  <r>
    <x v="83"/>
    <x v="78"/>
    <x v="186"/>
    <x v="1133"/>
    <m/>
    <m/>
    <s v="CÔNG TY TNHH ĐẦU TƯ VÀ PHÁT TRIỂN TTM FARM"/>
    <n v="1511504"/>
    <n v="151151"/>
    <n v="108828.24"/>
    <n v="1469181"/>
    <s v="Bán hàng"/>
    <d v="2025-09-15T00:00:00"/>
    <s v="PT/C6-0077"/>
    <n v="0"/>
    <n v="1469181"/>
    <n v="1469181"/>
    <n v="0"/>
    <d v="2025-07-04T00:00:00"/>
    <m/>
    <d v="2025-07-04T00:00:00"/>
    <n v="0"/>
    <m/>
    <s v=""/>
    <x v="0"/>
    <d v="2025-07-04T00:00:00"/>
    <d v="2025-09-15T00:00:00"/>
    <m/>
    <m/>
    <x v="76"/>
    <x v="80"/>
    <x v="0"/>
  </r>
  <r>
    <x v="83"/>
    <x v="78"/>
    <x v="167"/>
    <x v="1134"/>
    <m/>
    <m/>
    <s v="CÔNG TY TNHH ĐẦU TƯ VÀ PHÁT TRIỂN TTM FARM"/>
    <n v="481674"/>
    <n v="0"/>
    <n v="38533.919999999998"/>
    <n v="520208"/>
    <s v="Bán hàng"/>
    <d v="2025-09-15T00:00:00"/>
    <s v="PT/C6-0077"/>
    <n v="0"/>
    <n v="520208"/>
    <n v="520208"/>
    <n v="0"/>
    <d v="2025-07-08T00:00:00"/>
    <m/>
    <d v="2025-07-08T00:00:00"/>
    <n v="0"/>
    <m/>
    <s v=""/>
    <x v="0"/>
    <d v="2025-07-08T00:00:00"/>
    <d v="2025-09-15T00:00:00"/>
    <m/>
    <m/>
    <x v="76"/>
    <x v="80"/>
    <x v="0"/>
  </r>
  <r>
    <x v="83"/>
    <x v="78"/>
    <x v="167"/>
    <x v="1135"/>
    <m/>
    <m/>
    <s v="CÔNG TY TNHH ĐẦU TƯ VÀ PHÁT TRIỂN TTM FARM"/>
    <n v="636127"/>
    <n v="0"/>
    <n v="50890.16"/>
    <n v="687017"/>
    <s v="Bán hàng"/>
    <d v="2025-09-15T00:00:00"/>
    <s v="PT/C6-0077"/>
    <n v="0"/>
    <n v="687017"/>
    <n v="687017"/>
    <n v="0"/>
    <d v="2025-07-08T00:00:00"/>
    <m/>
    <d v="2025-07-08T00:00:00"/>
    <n v="0"/>
    <m/>
    <s v=""/>
    <x v="0"/>
    <d v="2025-07-08T00:00:00"/>
    <d v="2025-09-15T00:00:00"/>
    <m/>
    <m/>
    <x v="76"/>
    <x v="80"/>
    <x v="0"/>
  </r>
  <r>
    <x v="83"/>
    <x v="78"/>
    <x v="167"/>
    <x v="1136"/>
    <m/>
    <m/>
    <s v="CÔNG TY TNHH ĐẦU TƯ VÀ PHÁT TRIỂN TTM FARM"/>
    <n v="776217"/>
    <n v="0"/>
    <n v="62097.36"/>
    <n v="838314"/>
    <s v="Bán hàng"/>
    <d v="2025-09-15T00:00:00"/>
    <s v="PT/C6-0077"/>
    <n v="0"/>
    <n v="838314"/>
    <n v="838314"/>
    <n v="0"/>
    <d v="2025-07-08T00:00:00"/>
    <m/>
    <d v="2025-07-08T00:00:00"/>
    <n v="0"/>
    <m/>
    <s v=""/>
    <x v="0"/>
    <d v="2025-07-08T00:00:00"/>
    <d v="2025-09-15T00:00:00"/>
    <m/>
    <m/>
    <x v="76"/>
    <x v="80"/>
    <x v="0"/>
  </r>
  <r>
    <x v="83"/>
    <x v="78"/>
    <x v="93"/>
    <x v="1137"/>
    <m/>
    <m/>
    <s v="CÔNG TY TNHH ĐẦU TƯ VÀ PHÁT TRIỂN TTM FARM"/>
    <n v="637988"/>
    <n v="0"/>
    <n v="51039.040000000001"/>
    <n v="689027"/>
    <s v="Bán hàng"/>
    <d v="2025-09-15T00:00:00"/>
    <s v="PT/C6-0077"/>
    <n v="0"/>
    <n v="689027"/>
    <n v="689027"/>
    <n v="0"/>
    <d v="2025-07-16T00:00:00"/>
    <m/>
    <d v="2025-07-16T00:00:00"/>
    <n v="0"/>
    <m/>
    <s v=""/>
    <x v="0"/>
    <d v="2025-07-16T00:00:00"/>
    <d v="2025-09-15T00:00:00"/>
    <m/>
    <m/>
    <x v="76"/>
    <x v="80"/>
    <x v="0"/>
  </r>
  <r>
    <x v="83"/>
    <x v="78"/>
    <x v="93"/>
    <x v="1138"/>
    <m/>
    <m/>
    <s v="CÔNG TY TNHH ĐẦU TƯ VÀ PHÁT TRIỂN TTM FARM"/>
    <n v="370839"/>
    <n v="0"/>
    <n v="29667.119999999999"/>
    <n v="400506"/>
    <s v="Bán hàng"/>
    <d v="2025-09-15T00:00:00"/>
    <s v="PT/C6-0077"/>
    <n v="0"/>
    <n v="400506"/>
    <n v="400506"/>
    <n v="0"/>
    <d v="2025-07-16T00:00:00"/>
    <m/>
    <d v="2025-07-16T00:00:00"/>
    <n v="0"/>
    <m/>
    <s v=""/>
    <x v="0"/>
    <d v="2025-07-16T00:00:00"/>
    <d v="2025-09-15T00:00:00"/>
    <m/>
    <m/>
    <x v="76"/>
    <x v="80"/>
    <x v="0"/>
  </r>
  <r>
    <x v="83"/>
    <x v="78"/>
    <x v="93"/>
    <x v="1139"/>
    <m/>
    <m/>
    <s v="CÔNG TY TNHH ĐẦU TƯ VÀ PHÁT TRIỂN TTM FARM"/>
    <n v="759740"/>
    <n v="0"/>
    <n v="60779.200000000004"/>
    <n v="820519"/>
    <s v="Bán hàng"/>
    <d v="2025-09-15T00:00:00"/>
    <s v="PT/C6-0077"/>
    <n v="0"/>
    <n v="820519"/>
    <n v="820519"/>
    <n v="0"/>
    <d v="2025-07-16T00:00:00"/>
    <m/>
    <d v="2025-07-16T00:00:00"/>
    <n v="0"/>
    <m/>
    <s v=""/>
    <x v="0"/>
    <d v="2025-07-16T00:00:00"/>
    <d v="2025-09-15T00:00:00"/>
    <m/>
    <m/>
    <x v="76"/>
    <x v="80"/>
    <x v="0"/>
  </r>
  <r>
    <x v="85"/>
    <x v="78"/>
    <x v="93"/>
    <x v="1140"/>
    <m/>
    <m/>
    <s v="TTMFARM - Sảnh Park 5 Times City"/>
    <m/>
    <n v="0"/>
    <n v="0"/>
    <n v="561144"/>
    <s v="Hàng trả"/>
    <d v="2025-09-15T00:00:00"/>
    <s v="PT/C6-0077"/>
    <n v="0"/>
    <n v="-561144"/>
    <n v="-561144"/>
    <n v="0"/>
    <d v="2025-07-16T00:00:00"/>
    <m/>
    <d v="2025-07-16T00:00:00"/>
    <n v="0"/>
    <m/>
    <s v=""/>
    <x v="0"/>
    <d v="2025-07-16T00:00:00"/>
    <d v="2025-09-15T00:00:00"/>
    <m/>
    <m/>
    <x v="76"/>
    <x v="80"/>
    <x v="2"/>
  </r>
  <r>
    <x v="83"/>
    <x v="78"/>
    <x v="93"/>
    <x v="1141"/>
    <m/>
    <m/>
    <s v="CÔNG TY TNHH ĐẦU TƯ VÀ PHÁT TRIỂN TTM FARM"/>
    <m/>
    <n v="0"/>
    <n v="0"/>
    <n v="377126"/>
    <s v="Hàng trả"/>
    <d v="2025-09-15T00:00:00"/>
    <s v="PT/C6-0077"/>
    <n v="0"/>
    <n v="-377126"/>
    <n v="-377126"/>
    <n v="0"/>
    <d v="2025-07-16T00:00:00"/>
    <m/>
    <d v="2025-07-16T00:00:00"/>
    <n v="0"/>
    <m/>
    <s v=""/>
    <x v="0"/>
    <d v="2025-07-16T00:00:00"/>
    <d v="2025-09-15T00:00:00"/>
    <m/>
    <m/>
    <x v="76"/>
    <x v="80"/>
    <x v="0"/>
  </r>
  <r>
    <x v="83"/>
    <x v="78"/>
    <x v="87"/>
    <x v="1142"/>
    <m/>
    <m/>
    <s v="CÔNG TY TNHH ĐẦU TƯ VÀ PHÁT TRIỂN TTM FARM"/>
    <n v="1122988"/>
    <n v="0"/>
    <n v="89839.040000000008"/>
    <n v="1212827"/>
    <s v="Bán hàng"/>
    <d v="2025-09-15T00:00:00"/>
    <s v="PT/C6-0077"/>
    <n v="0"/>
    <n v="1212827"/>
    <n v="1212827"/>
    <n v="0"/>
    <d v="2025-07-18T00:00:00"/>
    <m/>
    <d v="2025-07-18T00:00:00"/>
    <n v="0"/>
    <m/>
    <s v=""/>
    <x v="0"/>
    <d v="2025-07-18T00:00:00"/>
    <d v="2025-09-15T00:00:00"/>
    <m/>
    <m/>
    <x v="76"/>
    <x v="80"/>
    <x v="0"/>
  </r>
  <r>
    <x v="86"/>
    <x v="78"/>
    <x v="168"/>
    <x v="1143"/>
    <m/>
    <m/>
    <s v="TTMFARM - Sảnh C 423 Minh Khai"/>
    <m/>
    <n v="0"/>
    <n v="0"/>
    <n v="280323"/>
    <s v="Hàng trả"/>
    <d v="2025-09-15T00:00:00"/>
    <s v="PT/C6-0077"/>
    <n v="0"/>
    <n v="-280323"/>
    <n v="-280323"/>
    <n v="0"/>
    <d v="2025-07-21T00:00:00"/>
    <m/>
    <d v="2025-07-21T00:00:00"/>
    <n v="0"/>
    <m/>
    <s v=""/>
    <x v="0"/>
    <d v="2025-07-21T00:00:00"/>
    <d v="2025-09-15T00:00:00"/>
    <m/>
    <m/>
    <x v="76"/>
    <x v="80"/>
    <x v="2"/>
  </r>
  <r>
    <x v="83"/>
    <x v="78"/>
    <x v="205"/>
    <x v="1144"/>
    <m/>
    <m/>
    <s v="CÔNG TY TNHH ĐẦU TƯ VÀ PHÁT TRIỂN TTM FARM"/>
    <n v="698925"/>
    <n v="0"/>
    <n v="55914"/>
    <n v="754839"/>
    <s v="Bán hàng"/>
    <d v="2025-09-15T00:00:00"/>
    <s v="PT/C6-0077"/>
    <n v="0"/>
    <n v="754839"/>
    <n v="754839"/>
    <n v="0"/>
    <d v="2025-07-23T00:00:00"/>
    <m/>
    <d v="2025-07-23T00:00:00"/>
    <n v="0"/>
    <m/>
    <s v=""/>
    <x v="0"/>
    <d v="2025-07-23T00:00:00"/>
    <d v="2025-09-15T00:00:00"/>
    <m/>
    <m/>
    <x v="76"/>
    <x v="80"/>
    <x v="0"/>
  </r>
  <r>
    <x v="83"/>
    <x v="78"/>
    <x v="205"/>
    <x v="1145"/>
    <m/>
    <m/>
    <s v="CÔNG TY TNHH ĐẦU TƯ VÀ PHÁT TRIỂN TTM FARM"/>
    <n v="573674"/>
    <n v="0"/>
    <n v="45893.919999999998"/>
    <n v="619568"/>
    <s v="Bán hàng"/>
    <d v="2025-09-15T00:00:00"/>
    <s v="PT/C6-0077"/>
    <n v="0"/>
    <n v="619568"/>
    <n v="619568"/>
    <n v="0"/>
    <d v="2025-07-23T00:00:00"/>
    <m/>
    <d v="2025-07-23T00:00:00"/>
    <n v="0"/>
    <m/>
    <s v=""/>
    <x v="0"/>
    <d v="2025-07-23T00:00:00"/>
    <d v="2025-09-15T00:00:00"/>
    <m/>
    <m/>
    <x v="76"/>
    <x v="80"/>
    <x v="0"/>
  </r>
  <r>
    <x v="83"/>
    <x v="78"/>
    <x v="205"/>
    <x v="1146"/>
    <m/>
    <m/>
    <s v="CÔNG TY TNHH ĐẦU TƯ VÀ PHÁT TRIỂN TTM FARM"/>
    <m/>
    <n v="0"/>
    <n v="0"/>
    <n v="174140"/>
    <s v="Hàng trả"/>
    <d v="2025-09-15T00:00:00"/>
    <s v="PT/C6-0077"/>
    <n v="0"/>
    <n v="-174140"/>
    <n v="-174140"/>
    <n v="0"/>
    <d v="2025-07-23T00:00:00"/>
    <m/>
    <d v="2025-07-23T00:00:00"/>
    <n v="0"/>
    <m/>
    <s v=""/>
    <x v="0"/>
    <d v="2025-07-23T00:00:00"/>
    <d v="2025-09-15T00:00:00"/>
    <m/>
    <m/>
    <x v="76"/>
    <x v="80"/>
    <x v="0"/>
  </r>
  <r>
    <x v="83"/>
    <x v="78"/>
    <x v="205"/>
    <x v="1147"/>
    <m/>
    <m/>
    <s v="CÔNG TY TNHH ĐẦU TƯ VÀ PHÁT TRIỂN TTM FARM"/>
    <m/>
    <n v="0"/>
    <n v="0"/>
    <n v="128591"/>
    <s v="Hàng trả"/>
    <d v="2025-09-15T00:00:00"/>
    <s v="PT/C6-0077"/>
    <n v="0"/>
    <n v="-128591"/>
    <n v="-128591"/>
    <n v="0"/>
    <d v="2025-07-23T00:00:00"/>
    <m/>
    <d v="2025-07-23T00:00:00"/>
    <n v="0"/>
    <m/>
    <s v=""/>
    <x v="0"/>
    <d v="2025-07-23T00:00:00"/>
    <d v="2025-09-15T00:00:00"/>
    <m/>
    <m/>
    <x v="76"/>
    <x v="80"/>
    <x v="0"/>
  </r>
  <r>
    <x v="83"/>
    <x v="78"/>
    <x v="205"/>
    <x v="1148"/>
    <m/>
    <m/>
    <s v="CÔNG TY TNHH ĐẦU TƯ VÀ PHÁT TRIỂN TTM FARM"/>
    <m/>
    <n v="0"/>
    <n v="0"/>
    <n v="373387"/>
    <s v="Hàng trả"/>
    <d v="2025-09-15T00:00:00"/>
    <s v="PT/C6-0077"/>
    <n v="0"/>
    <n v="-373387"/>
    <n v="-373387"/>
    <n v="0"/>
    <d v="2025-07-23T00:00:00"/>
    <m/>
    <d v="2025-07-23T00:00:00"/>
    <n v="0"/>
    <m/>
    <s v=""/>
    <x v="0"/>
    <d v="2025-07-23T00:00:00"/>
    <d v="2025-09-15T00:00:00"/>
    <m/>
    <m/>
    <x v="76"/>
    <x v="80"/>
    <x v="0"/>
  </r>
  <r>
    <x v="83"/>
    <x v="78"/>
    <x v="205"/>
    <x v="1149"/>
    <m/>
    <m/>
    <s v="CÔNG TY TNHH ĐẦU TƯ VÀ PHÁT TRIỂN TTM FARM"/>
    <m/>
    <n v="0"/>
    <n v="0"/>
    <n v="237916"/>
    <s v="Hàng trả"/>
    <d v="2025-09-15T00:00:00"/>
    <s v="PT/C6-0077"/>
    <n v="0"/>
    <n v="-237916"/>
    <n v="-237916"/>
    <n v="0"/>
    <d v="2025-07-23T00:00:00"/>
    <m/>
    <d v="2025-07-23T00:00:00"/>
    <n v="0"/>
    <m/>
    <s v=""/>
    <x v="0"/>
    <d v="2025-07-23T00:00:00"/>
    <d v="2025-09-15T00:00:00"/>
    <m/>
    <m/>
    <x v="76"/>
    <x v="80"/>
    <x v="0"/>
  </r>
  <r>
    <x v="87"/>
    <x v="78"/>
    <x v="205"/>
    <x v="1150"/>
    <m/>
    <m/>
    <s v="TTMFARM - Sảnh Park 2 Times City"/>
    <m/>
    <n v="0"/>
    <n v="0"/>
    <n v="689735"/>
    <s v="Hàng trả"/>
    <d v="2025-09-15T00:00:00"/>
    <s v="PT/C6-0077"/>
    <n v="0"/>
    <n v="-689735"/>
    <n v="-689735"/>
    <n v="0"/>
    <d v="2025-07-23T00:00:00"/>
    <m/>
    <d v="2025-07-23T00:00:00"/>
    <n v="0"/>
    <m/>
    <s v=""/>
    <x v="0"/>
    <d v="2025-07-23T00:00:00"/>
    <d v="2025-09-15T00:00:00"/>
    <m/>
    <m/>
    <x v="76"/>
    <x v="80"/>
    <x v="2"/>
  </r>
  <r>
    <x v="83"/>
    <x v="78"/>
    <x v="64"/>
    <x v="1151"/>
    <m/>
    <m/>
    <s v="CÔNG TY TNHH ĐẦU TƯ VÀ PHÁT TRIỂN TTM FARM"/>
    <n v="755833"/>
    <n v="0"/>
    <n v="60466.64"/>
    <n v="816300"/>
    <s v="Bán hàng"/>
    <d v="2025-09-15T00:00:00"/>
    <s v="PT/C6-0077"/>
    <n v="0"/>
    <n v="816300"/>
    <n v="816300"/>
    <n v="0"/>
    <d v="2025-07-24T00:00:00"/>
    <m/>
    <d v="2025-07-24T00:00:00"/>
    <n v="0"/>
    <m/>
    <s v=""/>
    <x v="0"/>
    <d v="2025-07-24T00:00:00"/>
    <d v="2025-09-15T00:00:00"/>
    <m/>
    <m/>
    <x v="76"/>
    <x v="80"/>
    <x v="0"/>
  </r>
  <r>
    <x v="83"/>
    <x v="78"/>
    <x v="64"/>
    <x v="1152"/>
    <m/>
    <m/>
    <s v="CÔNG TY TNHH ĐẦU TƯ VÀ PHÁT TRIỂN TTM FARM"/>
    <m/>
    <n v="0"/>
    <n v="0"/>
    <n v="60043"/>
    <s v="Hàng trả"/>
    <d v="2025-09-15T00:00:00"/>
    <s v="PT/C6-0077"/>
    <n v="0"/>
    <n v="-60043"/>
    <n v="-60043"/>
    <n v="0"/>
    <d v="2025-07-24T00:00:00"/>
    <m/>
    <d v="2025-07-24T00:00:00"/>
    <n v="0"/>
    <m/>
    <s v=""/>
    <x v="0"/>
    <d v="2025-07-24T00:00:00"/>
    <d v="2025-09-15T00:00:00"/>
    <m/>
    <m/>
    <x v="76"/>
    <x v="80"/>
    <x v="0"/>
  </r>
  <r>
    <x v="83"/>
    <x v="78"/>
    <x v="14"/>
    <x v="14"/>
    <m/>
    <m/>
    <s v="Trả dư tháng 7"/>
    <m/>
    <n v="0"/>
    <n v="0"/>
    <n v="1782515"/>
    <m/>
    <d v="2025-12-04T00:00:00"/>
    <m/>
    <n v="0"/>
    <n v="-1782515"/>
    <n v="-1782515"/>
    <n v="0"/>
    <d v="1899-12-30T00:00:00"/>
    <m/>
    <d v="1899-12-30T00:00:00"/>
    <n v="0"/>
    <m/>
    <s v=""/>
    <x v="0"/>
    <d v="1899-12-30T00:00:00"/>
    <d v="2025-12-04T00:00:00"/>
    <m/>
    <m/>
    <x v="76"/>
    <x v="80"/>
    <x v="0"/>
  </r>
  <r>
    <x v="83"/>
    <x v="78"/>
    <x v="213"/>
    <x v="1153"/>
    <m/>
    <m/>
    <s v="CÔNG TY TNHH ĐẦU TƯ VÀ PHÁT TRIỂN TTM FARM"/>
    <n v="555463"/>
    <n v="0"/>
    <n v="44437.04"/>
    <n v="599900"/>
    <s v="Bán hàng"/>
    <d v="2025-09-15T00:00:00"/>
    <s v="PT/C6-0077"/>
    <n v="0"/>
    <n v="599900"/>
    <n v="599900"/>
    <n v="0"/>
    <d v="2025-08-04T00:00:00"/>
    <m/>
    <d v="2025-08-04T00:00:00"/>
    <n v="0"/>
    <m/>
    <s v=""/>
    <x v="0"/>
    <d v="2025-08-04T00:00:00"/>
    <d v="2025-09-15T00:00:00"/>
    <m/>
    <m/>
    <x v="76"/>
    <x v="80"/>
    <x v="0"/>
  </r>
  <r>
    <x v="83"/>
    <x v="78"/>
    <x v="58"/>
    <x v="1154"/>
    <m/>
    <m/>
    <s v="CÔNG TY TNHH ĐẦU TƯ VÀ PHÁT TRIỂN TTM FARM"/>
    <n v="367155"/>
    <n v="0"/>
    <n v="29372.400000000001"/>
    <n v="396527"/>
    <s v="Bán hàng"/>
    <d v="2025-09-15T00:00:00"/>
    <s v="PT/C6-0077"/>
    <n v="0"/>
    <n v="396527"/>
    <n v="396527"/>
    <n v="0"/>
    <d v="2025-08-06T00:00:00"/>
    <m/>
    <d v="2025-08-06T00:00:00"/>
    <n v="0"/>
    <m/>
    <s v=""/>
    <x v="0"/>
    <d v="2025-08-06T00:00:00"/>
    <d v="2025-09-15T00:00:00"/>
    <m/>
    <m/>
    <x v="76"/>
    <x v="80"/>
    <x v="0"/>
  </r>
  <r>
    <x v="83"/>
    <x v="78"/>
    <x v="79"/>
    <x v="1155"/>
    <m/>
    <m/>
    <s v="CÔNG TY TNHH ĐẦU TƯ VÀ PHÁT TRIỂN TTM FARM"/>
    <n v="894690"/>
    <n v="0"/>
    <n v="71575.199999999997"/>
    <n v="966265"/>
    <s v="Bán hàng"/>
    <d v="2025-09-15T00:00:00"/>
    <s v="PT/C6-0077"/>
    <n v="0"/>
    <n v="966265"/>
    <n v="966265"/>
    <n v="0"/>
    <d v="2025-08-08T00:00:00"/>
    <m/>
    <d v="2025-08-08T00:00:00"/>
    <n v="0"/>
    <m/>
    <s v=""/>
    <x v="0"/>
    <d v="2025-08-08T00:00:00"/>
    <d v="2025-09-15T00:00:00"/>
    <m/>
    <m/>
    <x v="76"/>
    <x v="80"/>
    <x v="0"/>
  </r>
  <r>
    <x v="83"/>
    <x v="78"/>
    <x v="79"/>
    <x v="1156"/>
    <m/>
    <m/>
    <s v="CÔNG TY TNHH ĐẦU TƯ VÀ PHÁT TRIỂN TTM FARM"/>
    <n v="1564801"/>
    <n v="0"/>
    <n v="125184.08"/>
    <n v="1689985"/>
    <s v="Bán hàng"/>
    <d v="2025-09-15T00:00:00"/>
    <s v="PT/C6-0077"/>
    <n v="0"/>
    <n v="1689985"/>
    <n v="1689985"/>
    <n v="0"/>
    <d v="2025-08-08T00:00:00"/>
    <m/>
    <d v="2025-08-08T00:00:00"/>
    <n v="0"/>
    <m/>
    <s v=""/>
    <x v="0"/>
    <d v="2025-08-08T00:00:00"/>
    <d v="2025-09-15T00:00:00"/>
    <m/>
    <m/>
    <x v="76"/>
    <x v="80"/>
    <x v="0"/>
  </r>
  <r>
    <x v="83"/>
    <x v="78"/>
    <x v="95"/>
    <x v="1157"/>
    <m/>
    <m/>
    <s v="CÔNG TY TNHH ĐẦU TƯ VÀ PHÁT TRIỂN TTM FARM"/>
    <n v="537624"/>
    <n v="0"/>
    <n v="43009.919999999998"/>
    <n v="580634"/>
    <s v="Bán hàng"/>
    <d v="2025-09-15T00:00:00"/>
    <s v="PT/C6-0077"/>
    <n v="0"/>
    <n v="580634"/>
    <n v="580634"/>
    <n v="0"/>
    <d v="2025-08-09T00:00:00"/>
    <m/>
    <d v="2025-08-09T00:00:00"/>
    <n v="0"/>
    <m/>
    <s v=""/>
    <x v="0"/>
    <d v="2025-08-09T00:00:00"/>
    <d v="2025-09-15T00:00:00"/>
    <m/>
    <m/>
    <x v="76"/>
    <x v="80"/>
    <x v="0"/>
  </r>
  <r>
    <x v="83"/>
    <x v="78"/>
    <x v="275"/>
    <x v="1158"/>
    <m/>
    <m/>
    <s v="CÔNG TY TNHH ĐẦU TƯ VÀ PHÁT TRIỂN TTM FARM"/>
    <n v="821032"/>
    <n v="0"/>
    <n v="65682.559999999998"/>
    <n v="886715"/>
    <s v="Bán hàng"/>
    <d v="2025-09-15T00:00:00"/>
    <s v="PT/C6-0077"/>
    <n v="0"/>
    <n v="886715"/>
    <n v="886715"/>
    <n v="0"/>
    <d v="2025-08-12T00:00:00"/>
    <m/>
    <d v="2025-08-12T00:00:00"/>
    <n v="0"/>
    <m/>
    <s v=""/>
    <x v="0"/>
    <d v="2025-08-12T00:00:00"/>
    <d v="2025-09-15T00:00:00"/>
    <m/>
    <m/>
    <x v="76"/>
    <x v="80"/>
    <x v="0"/>
  </r>
  <r>
    <x v="83"/>
    <x v="78"/>
    <x v="275"/>
    <x v="1159"/>
    <m/>
    <m/>
    <s v="CÔNG TY TNHH ĐẦU TƯ VÀ PHÁT TRIỂN TTM FARM"/>
    <n v="776217"/>
    <n v="0"/>
    <n v="62097.36"/>
    <n v="838314"/>
    <s v="Bán hàng"/>
    <d v="2025-09-15T00:00:00"/>
    <s v="PT/C6-0077"/>
    <n v="0"/>
    <n v="838314"/>
    <n v="838314"/>
    <n v="0"/>
    <d v="2025-08-12T00:00:00"/>
    <m/>
    <d v="2025-08-12T00:00:00"/>
    <n v="0"/>
    <m/>
    <s v=""/>
    <x v="0"/>
    <d v="2025-08-12T00:00:00"/>
    <d v="2025-09-15T00:00:00"/>
    <m/>
    <m/>
    <x v="76"/>
    <x v="80"/>
    <x v="0"/>
  </r>
  <r>
    <x v="83"/>
    <x v="78"/>
    <x v="271"/>
    <x v="1160"/>
    <m/>
    <m/>
    <s v="CÔNG TY TNHH ĐẦU TƯ VÀ PHÁT TRIỂN TTM FARM"/>
    <m/>
    <n v="0"/>
    <n v="0"/>
    <n v="476736"/>
    <s v="Hàng trả"/>
    <d v="2025-09-15T00:00:00"/>
    <s v="PT/C6-0077"/>
    <n v="0"/>
    <n v="-476736"/>
    <n v="-476736"/>
    <n v="0"/>
    <d v="2025-08-14T00:00:00"/>
    <m/>
    <d v="2025-08-14T00:00:00"/>
    <n v="0"/>
    <m/>
    <s v=""/>
    <x v="0"/>
    <d v="2025-08-14T00:00:00"/>
    <d v="2025-09-15T00:00:00"/>
    <m/>
    <m/>
    <x v="76"/>
    <x v="80"/>
    <x v="0"/>
  </r>
  <r>
    <x v="83"/>
    <x v="78"/>
    <x v="193"/>
    <x v="1161"/>
    <m/>
    <m/>
    <s v="CÔNG TY TNHH ĐẦU TƯ VÀ PHÁT TRIỂN TTM FARM"/>
    <n v="277975"/>
    <n v="0"/>
    <n v="22238"/>
    <n v="300213"/>
    <s v="Bán hàng"/>
    <d v="2025-09-15T00:00:00"/>
    <s v="PT/C6-0077"/>
    <n v="0"/>
    <n v="300213"/>
    <n v="300213"/>
    <n v="0"/>
    <d v="2025-08-15T00:00:00"/>
    <m/>
    <d v="2025-08-15T00:00:00"/>
    <n v="0"/>
    <m/>
    <s v=""/>
    <x v="0"/>
    <d v="2025-08-15T00:00:00"/>
    <d v="2025-09-15T00:00:00"/>
    <m/>
    <m/>
    <x v="76"/>
    <x v="80"/>
    <x v="0"/>
  </r>
  <r>
    <x v="83"/>
    <x v="78"/>
    <x v="232"/>
    <x v="1162"/>
    <m/>
    <m/>
    <s v="CÔNG TY TNHH ĐẦU TƯ VÀ PHÁT TRIỂN TTM FARM"/>
    <n v="707474"/>
    <n v="0"/>
    <n v="56597.919999999998"/>
    <n v="764072"/>
    <s v="Bán hàng"/>
    <d v="2025-09-15T00:00:00"/>
    <s v="PT/C6-0077"/>
    <n v="0"/>
    <n v="764072"/>
    <n v="764072"/>
    <n v="0"/>
    <d v="2025-08-19T00:00:00"/>
    <m/>
    <d v="2025-08-19T00:00:00"/>
    <n v="0"/>
    <m/>
    <s v=""/>
    <x v="0"/>
    <d v="2025-08-19T00:00:00"/>
    <d v="2025-09-15T00:00:00"/>
    <m/>
    <m/>
    <x v="76"/>
    <x v="80"/>
    <x v="0"/>
  </r>
  <r>
    <x v="83"/>
    <x v="78"/>
    <x v="156"/>
    <x v="1163"/>
    <m/>
    <m/>
    <s v="CÔNG TY TNHH ĐẦU TƯ VÀ PHÁT TRIỂN TTM FARM"/>
    <n v="372662"/>
    <n v="0"/>
    <n v="29812.959999999999"/>
    <n v="402475"/>
    <s v="Bán hàng"/>
    <d v="2025-09-15T00:00:00"/>
    <s v="PT/C6-0077"/>
    <n v="0"/>
    <n v="402475"/>
    <n v="402475"/>
    <n v="0"/>
    <d v="2025-08-25T00:00:00"/>
    <m/>
    <d v="2025-08-25T00:00:00"/>
    <n v="0"/>
    <m/>
    <s v=""/>
    <x v="0"/>
    <d v="2025-08-25T00:00:00"/>
    <d v="2025-09-15T00:00:00"/>
    <m/>
    <m/>
    <x v="76"/>
    <x v="80"/>
    <x v="0"/>
  </r>
  <r>
    <x v="83"/>
    <x v="78"/>
    <x v="43"/>
    <x v="1164"/>
    <m/>
    <m/>
    <s v="CÔNG TY TNHH ĐẦU TƯ VÀ PHÁT TRIỂN TTM FARM"/>
    <n v="458425"/>
    <n v="0"/>
    <n v="36674"/>
    <n v="495099"/>
    <s v="Bán hàng"/>
    <d v="2025-09-15T00:00:00"/>
    <s v="PT/C6-0077"/>
    <n v="0"/>
    <n v="495099"/>
    <n v="495099"/>
    <n v="0"/>
    <d v="2025-08-26T00:00:00"/>
    <m/>
    <d v="2025-08-26T00:00:00"/>
    <n v="0"/>
    <m/>
    <s v=""/>
    <x v="0"/>
    <d v="2025-08-26T00:00:00"/>
    <d v="2025-09-15T00:00:00"/>
    <m/>
    <m/>
    <x v="76"/>
    <x v="80"/>
    <x v="0"/>
  </r>
  <r>
    <x v="83"/>
    <x v="78"/>
    <x v="194"/>
    <x v="1165"/>
    <m/>
    <m/>
    <s v="CÔNG TY TNHH ĐẦU TƯ VÀ PHÁT TRIỂN TTM FARM"/>
    <n v="497141"/>
    <n v="0"/>
    <n v="39771.279999999999"/>
    <n v="536912"/>
    <s v="Bán hàng"/>
    <d v="2025-09-15T00:00:00"/>
    <s v="PT/C6-0077"/>
    <n v="0"/>
    <n v="536912"/>
    <n v="536912"/>
    <n v="0"/>
    <d v="2025-08-30T00:00:00"/>
    <m/>
    <d v="2025-08-30T00:00:00"/>
    <n v="0"/>
    <m/>
    <s v=""/>
    <x v="0"/>
    <d v="2025-08-30T00:00:00"/>
    <d v="2025-09-15T00:00:00"/>
    <m/>
    <m/>
    <x v="76"/>
    <x v="80"/>
    <x v="0"/>
  </r>
  <r>
    <x v="83"/>
    <x v="78"/>
    <x v="194"/>
    <x v="1166"/>
    <m/>
    <m/>
    <s v="CÔNG TY TNHH ĐẦU TƯ VÀ PHÁT TRIỂN TTM FARM"/>
    <n v="1580550"/>
    <n v="0"/>
    <n v="126444"/>
    <n v="1706994"/>
    <s v="Bán hàng"/>
    <d v="2025-09-15T00:00:00"/>
    <s v="PT/C6-0077"/>
    <n v="0"/>
    <n v="1706994"/>
    <n v="1706994"/>
    <n v="0"/>
    <d v="2025-08-30T00:00:00"/>
    <m/>
    <d v="2025-08-30T00:00:00"/>
    <n v="0"/>
    <m/>
    <s v=""/>
    <x v="0"/>
    <d v="2025-08-30T00:00:00"/>
    <d v="2025-09-15T00:00:00"/>
    <m/>
    <m/>
    <x v="76"/>
    <x v="80"/>
    <x v="0"/>
  </r>
  <r>
    <x v="83"/>
    <x v="78"/>
    <x v="14"/>
    <x v="14"/>
    <m/>
    <m/>
    <s v="trả thiếu tháng 8"/>
    <m/>
    <n v="0"/>
    <n v="0"/>
    <n v="762826"/>
    <s v="Bán hàng"/>
    <d v="2025-12-04T00:00:00"/>
    <m/>
    <n v="0"/>
    <n v="762826"/>
    <n v="762826"/>
    <n v="0"/>
    <d v="1899-12-30T00:00:00"/>
    <m/>
    <d v="1899-12-30T00:00:00"/>
    <n v="0"/>
    <m/>
    <s v=""/>
    <x v="0"/>
    <d v="1899-12-30T00:00:00"/>
    <d v="2025-12-04T00:00:00"/>
    <m/>
    <m/>
    <x v="76"/>
    <x v="80"/>
    <x v="0"/>
  </r>
  <r>
    <x v="83"/>
    <x v="78"/>
    <x v="120"/>
    <x v="1167"/>
    <m/>
    <m/>
    <s v="CÔNG TY TNHH ĐẦU TƯ VÀ PHÁT TRIỂN TTM FARM"/>
    <n v="715491"/>
    <n v="0"/>
    <n v="57239.28"/>
    <n v="772730"/>
    <s v="Bán hàng"/>
    <d v="2025-12-04T00:00:00"/>
    <m/>
    <n v="0"/>
    <n v="772730"/>
    <n v="772730"/>
    <n v="0"/>
    <d v="2025-09-03T00:00:00"/>
    <m/>
    <d v="2025-09-03T00:00:00"/>
    <n v="0"/>
    <m/>
    <s v=""/>
    <x v="0"/>
    <d v="2025-09-03T00:00:00"/>
    <d v="2025-12-04T00:00:00"/>
    <m/>
    <m/>
    <x v="76"/>
    <x v="80"/>
    <x v="0"/>
  </r>
  <r>
    <x v="83"/>
    <x v="78"/>
    <x v="120"/>
    <x v="1168"/>
    <m/>
    <m/>
    <s v="CÔNG TY TNHH ĐẦU TƯ VÀ PHÁT TRIỂN TTM FARM"/>
    <n v="261736"/>
    <n v="0"/>
    <n v="20938.88"/>
    <n v="282675"/>
    <s v="Bán hàng"/>
    <d v="2025-12-04T00:00:00"/>
    <m/>
    <n v="0"/>
    <n v="282675"/>
    <n v="282675"/>
    <n v="0"/>
    <d v="2025-09-03T00:00:00"/>
    <m/>
    <d v="2025-09-03T00:00:00"/>
    <n v="0"/>
    <m/>
    <s v=""/>
    <x v="0"/>
    <d v="2025-09-03T00:00:00"/>
    <d v="2025-12-04T00:00:00"/>
    <m/>
    <m/>
    <x v="76"/>
    <x v="80"/>
    <x v="0"/>
  </r>
  <r>
    <x v="83"/>
    <x v="78"/>
    <x v="120"/>
    <x v="1169"/>
    <m/>
    <m/>
    <s v="CÔNG TY TNHH ĐẦU TƯ VÀ PHÁT TRIỂN TTM FARM"/>
    <n v="1108930"/>
    <n v="0"/>
    <n v="88714.400000000009"/>
    <n v="1197644"/>
    <s v="Bán hàng"/>
    <d v="2025-12-04T00:00:00"/>
    <m/>
    <n v="0"/>
    <n v="1197644"/>
    <n v="1197644"/>
    <n v="0"/>
    <d v="2025-09-03T00:00:00"/>
    <m/>
    <d v="2025-09-03T00:00:00"/>
    <n v="0"/>
    <m/>
    <s v=""/>
    <x v="0"/>
    <d v="2025-09-03T00:00:00"/>
    <d v="2025-12-04T00:00:00"/>
    <m/>
    <m/>
    <x v="76"/>
    <x v="80"/>
    <x v="0"/>
  </r>
  <r>
    <x v="83"/>
    <x v="78"/>
    <x v="80"/>
    <x v="1170"/>
    <m/>
    <m/>
    <s v="CÔNG TY TNHH ĐẦU TƯ VÀ PHÁT TRIỂN TTM FARM"/>
    <n v="922445"/>
    <n v="0"/>
    <n v="73795.600000000006"/>
    <n v="996241"/>
    <s v="Bán hàng"/>
    <d v="2025-12-04T00:00:00"/>
    <m/>
    <n v="0"/>
    <n v="996241"/>
    <n v="996241"/>
    <n v="0"/>
    <d v="2025-09-05T00:00:00"/>
    <m/>
    <d v="2025-09-05T00:00:00"/>
    <n v="0"/>
    <m/>
    <s v=""/>
    <x v="0"/>
    <d v="2025-09-05T00:00:00"/>
    <d v="2025-12-04T00:00:00"/>
    <m/>
    <m/>
    <x v="76"/>
    <x v="80"/>
    <x v="0"/>
  </r>
  <r>
    <x v="83"/>
    <x v="78"/>
    <x v="233"/>
    <x v="1171"/>
    <m/>
    <m/>
    <s v="CÔNG TY TNHH ĐẦU TƯ VÀ PHÁT TRIỂN TTM FARM"/>
    <n v="1367484"/>
    <n v="0"/>
    <n v="109398.72"/>
    <n v="1476883"/>
    <s v="Bán hàng"/>
    <d v="2025-12-04T00:00:00"/>
    <m/>
    <n v="0"/>
    <n v="1476883"/>
    <n v="1476883"/>
    <n v="0"/>
    <d v="2025-09-11T00:00:00"/>
    <m/>
    <d v="2025-09-11T00:00:00"/>
    <n v="0"/>
    <m/>
    <s v=""/>
    <x v="0"/>
    <d v="2025-09-11T00:00:00"/>
    <d v="2025-12-04T00:00:00"/>
    <m/>
    <m/>
    <x v="76"/>
    <x v="80"/>
    <x v="0"/>
  </r>
  <r>
    <x v="83"/>
    <x v="78"/>
    <x v="233"/>
    <x v="1172"/>
    <m/>
    <m/>
    <s v="CÔNG TY TNHH ĐẦU TƯ VÀ PHÁT TRIỂN TTM FARM"/>
    <n v="693924"/>
    <n v="0"/>
    <n v="55513.919999999998"/>
    <n v="749438"/>
    <s v="Bán hàng"/>
    <d v="2025-12-04T00:00:00"/>
    <m/>
    <n v="0"/>
    <n v="749438"/>
    <n v="749438"/>
    <n v="0"/>
    <d v="2025-09-11T00:00:00"/>
    <m/>
    <d v="2025-09-11T00:00:00"/>
    <n v="0"/>
    <m/>
    <s v=""/>
    <x v="0"/>
    <d v="2025-09-11T00:00:00"/>
    <d v="2025-12-04T00:00:00"/>
    <m/>
    <m/>
    <x v="76"/>
    <x v="80"/>
    <x v="0"/>
  </r>
  <r>
    <x v="83"/>
    <x v="78"/>
    <x v="281"/>
    <x v="1173"/>
    <m/>
    <m/>
    <s v="CÔNG TY TNHH ĐẦU TƯ VÀ PHÁT TRIỂN TTM FARM"/>
    <n v="810532"/>
    <n v="0"/>
    <n v="64842.560000000005"/>
    <n v="875375"/>
    <s v="Bán hàng"/>
    <d v="2025-12-04T00:00:00"/>
    <m/>
    <n v="0"/>
    <n v="875375"/>
    <n v="875375"/>
    <n v="0"/>
    <d v="2025-09-12T00:00:00"/>
    <m/>
    <d v="2025-09-12T00:00:00"/>
    <n v="0"/>
    <m/>
    <s v=""/>
    <x v="0"/>
    <d v="2025-09-12T00:00:00"/>
    <d v="2025-12-04T00:00:00"/>
    <m/>
    <m/>
    <x v="76"/>
    <x v="80"/>
    <x v="0"/>
  </r>
  <r>
    <x v="88"/>
    <x v="78"/>
    <x v="195"/>
    <x v="1174"/>
    <m/>
    <m/>
    <s v="TTMFARM - Số 2 TT1B Ngõ 622 Minh Khai"/>
    <n v="367155"/>
    <n v="0"/>
    <n v="29372.400000000001"/>
    <n v="396527"/>
    <s v="Bán hàng"/>
    <d v="2025-12-04T00:00:00"/>
    <m/>
    <n v="0"/>
    <n v="396527"/>
    <n v="396527"/>
    <n v="0"/>
    <d v="2025-09-20T00:00:00"/>
    <m/>
    <d v="2025-09-20T00:00:00"/>
    <n v="0"/>
    <m/>
    <s v=""/>
    <x v="0"/>
    <d v="2025-09-20T00:00:00"/>
    <d v="2025-12-04T00:00:00"/>
    <m/>
    <m/>
    <x v="76"/>
    <x v="80"/>
    <x v="2"/>
  </r>
  <r>
    <x v="83"/>
    <x v="78"/>
    <x v="170"/>
    <x v="1175"/>
    <m/>
    <m/>
    <s v="CÔNG TY TNHH ĐẦU TƯ VÀ PHÁT TRIỂN TTM FARM"/>
    <n v="1858525"/>
    <n v="0"/>
    <n v="148682"/>
    <n v="2007207"/>
    <s v="Bán hàng"/>
    <d v="2025-12-04T00:00:00"/>
    <m/>
    <n v="0"/>
    <n v="2007207"/>
    <n v="2007207"/>
    <n v="0"/>
    <d v="2025-09-22T00:00:00"/>
    <m/>
    <d v="2025-09-22T00:00:00"/>
    <n v="0"/>
    <m/>
    <s v=""/>
    <x v="0"/>
    <d v="2025-09-22T00:00:00"/>
    <d v="2025-12-04T00:00:00"/>
    <m/>
    <m/>
    <x v="76"/>
    <x v="80"/>
    <x v="0"/>
  </r>
  <r>
    <x v="89"/>
    <x v="78"/>
    <x v="187"/>
    <x v="1176"/>
    <m/>
    <m/>
    <s v="TTMFARM - Tòa T3 Times City"/>
    <m/>
    <n v="0"/>
    <n v="0"/>
    <n v="234183"/>
    <s v="Hàng trả"/>
    <d v="2025-12-04T00:00:00"/>
    <m/>
    <n v="0"/>
    <n v="-234183"/>
    <n v="-234183"/>
    <n v="0"/>
    <d v="2025-09-23T00:00:00"/>
    <m/>
    <d v="2025-09-23T00:00:00"/>
    <n v="0"/>
    <m/>
    <s v=""/>
    <x v="0"/>
    <d v="2025-09-23T00:00:00"/>
    <d v="2025-12-04T00:00:00"/>
    <m/>
    <m/>
    <x v="76"/>
    <x v="80"/>
    <x v="2"/>
  </r>
  <r>
    <x v="89"/>
    <x v="78"/>
    <x v="187"/>
    <x v="1177"/>
    <m/>
    <m/>
    <s v="TTMFARM - Tòa T3 Times City"/>
    <m/>
    <n v="0"/>
    <n v="0"/>
    <n v="216835"/>
    <s v="Hàng trả"/>
    <d v="2025-12-04T00:00:00"/>
    <m/>
    <n v="0"/>
    <n v="-216835"/>
    <n v="-216835"/>
    <n v="0"/>
    <d v="2025-09-23T00:00:00"/>
    <m/>
    <d v="2025-09-23T00:00:00"/>
    <n v="0"/>
    <m/>
    <s v=""/>
    <x v="0"/>
    <d v="2025-09-23T00:00:00"/>
    <d v="2025-12-04T00:00:00"/>
    <m/>
    <m/>
    <x v="76"/>
    <x v="80"/>
    <x v="2"/>
  </r>
  <r>
    <x v="85"/>
    <x v="78"/>
    <x v="187"/>
    <x v="1178"/>
    <m/>
    <m/>
    <s v="TTMFARM - Sảnh Park 5 Times City"/>
    <m/>
    <n v="0"/>
    <n v="0"/>
    <n v="1112592"/>
    <s v="Hàng trả"/>
    <d v="2025-12-04T00:00:00"/>
    <m/>
    <n v="0"/>
    <n v="-1112592"/>
    <n v="-1112592"/>
    <n v="0"/>
    <d v="2025-09-23T00:00:00"/>
    <m/>
    <d v="2025-09-23T00:00:00"/>
    <n v="0"/>
    <m/>
    <s v=""/>
    <x v="0"/>
    <d v="2025-09-23T00:00:00"/>
    <d v="2025-12-04T00:00:00"/>
    <m/>
    <m/>
    <x v="76"/>
    <x v="80"/>
    <x v="2"/>
  </r>
  <r>
    <x v="84"/>
    <x v="78"/>
    <x v="187"/>
    <x v="1179"/>
    <m/>
    <m/>
    <s v="TTMFARM - Sảnh Park 9 Times City"/>
    <m/>
    <n v="0"/>
    <n v="0"/>
    <n v="657017"/>
    <s v="Hàng trả"/>
    <d v="2025-12-04T00:00:00"/>
    <m/>
    <n v="0"/>
    <n v="-657017"/>
    <n v="-657017"/>
    <n v="0"/>
    <d v="2025-09-23T00:00:00"/>
    <m/>
    <d v="2025-09-23T00:00:00"/>
    <n v="0"/>
    <m/>
    <s v=""/>
    <x v="0"/>
    <d v="2025-09-23T00:00:00"/>
    <d v="2025-12-04T00:00:00"/>
    <m/>
    <m/>
    <x v="76"/>
    <x v="80"/>
    <x v="2"/>
  </r>
  <r>
    <x v="85"/>
    <x v="78"/>
    <x v="187"/>
    <x v="1180"/>
    <m/>
    <m/>
    <s v="TTMFARM - Sảnh Park 5 Times City"/>
    <m/>
    <n v="0"/>
    <n v="0"/>
    <n v="1030177"/>
    <s v="Hàng trả"/>
    <d v="2025-12-04T00:00:00"/>
    <m/>
    <n v="0"/>
    <n v="-1030177"/>
    <n v="-1030177"/>
    <n v="0"/>
    <d v="2025-09-23T00:00:00"/>
    <m/>
    <d v="2025-09-23T00:00:00"/>
    <n v="0"/>
    <m/>
    <s v=""/>
    <x v="0"/>
    <d v="2025-09-23T00:00:00"/>
    <d v="2025-12-04T00:00:00"/>
    <m/>
    <m/>
    <x v="76"/>
    <x v="80"/>
    <x v="2"/>
  </r>
  <r>
    <x v="83"/>
    <x v="78"/>
    <x v="258"/>
    <x v="1181"/>
    <m/>
    <m/>
    <s v="CÔNG TY TNHH ĐẦU TƯ VÀ PHÁT TRIỂN TTM FARM"/>
    <n v="678081"/>
    <n v="0"/>
    <n v="54246.48"/>
    <n v="732327"/>
    <s v="Bán hàng"/>
    <d v="2025-12-04T00:00:00"/>
    <m/>
    <n v="0"/>
    <n v="732327"/>
    <n v="732327"/>
    <n v="0"/>
    <d v="2025-09-24T00:00:00"/>
    <m/>
    <d v="2025-09-24T00:00:00"/>
    <n v="0"/>
    <m/>
    <s v=""/>
    <x v="0"/>
    <d v="2025-09-24T00:00:00"/>
    <d v="2025-12-04T00:00:00"/>
    <m/>
    <m/>
    <x v="76"/>
    <x v="80"/>
    <x v="0"/>
  </r>
  <r>
    <x v="83"/>
    <x v="78"/>
    <x v="121"/>
    <x v="1182"/>
    <m/>
    <m/>
    <s v="CÔNG TY TNHH ĐẦU TƯ VÀ PHÁT TRIỂN TTM FARM"/>
    <n v="872621"/>
    <n v="0"/>
    <n v="69809.680000000008"/>
    <n v="942431"/>
    <s v="Bán hàng"/>
    <d v="2025-12-04T00:00:00"/>
    <m/>
    <n v="0"/>
    <n v="942431"/>
    <n v="942431"/>
    <n v="0"/>
    <d v="2025-09-26T00:00:00"/>
    <m/>
    <d v="2025-09-26T00:00:00"/>
    <n v="0"/>
    <m/>
    <s v=""/>
    <x v="0"/>
    <d v="2025-09-26T00:00:00"/>
    <d v="2025-12-04T00:00:00"/>
    <m/>
    <m/>
    <x v="76"/>
    <x v="80"/>
    <x v="0"/>
  </r>
  <r>
    <x v="89"/>
    <x v="78"/>
    <x v="8"/>
    <x v="1183"/>
    <m/>
    <m/>
    <s v="TTMFARM - Tòa T3 Times City"/>
    <n v="1161575"/>
    <n v="0"/>
    <n v="92926"/>
    <n v="1254501"/>
    <s v="Bán hàng"/>
    <d v="2025-12-04T00:00:00"/>
    <m/>
    <n v="0"/>
    <n v="1254501"/>
    <n v="1254501"/>
    <n v="0"/>
    <d v="2025-10-01T00:00:00"/>
    <m/>
    <d v="2025-10-01T00:00:00"/>
    <n v="0"/>
    <m/>
    <s v=""/>
    <x v="0"/>
    <d v="2025-10-01T00:00:00"/>
    <d v="2025-12-04T00:00:00"/>
    <m/>
    <m/>
    <x v="76"/>
    <x v="80"/>
    <x v="2"/>
  </r>
  <r>
    <x v="90"/>
    <x v="78"/>
    <x v="8"/>
    <x v="1184"/>
    <m/>
    <m/>
    <s v="TTMFARM - Shophouse S1.0101.S19 Vinhome Ocean Park"/>
    <n v="718168"/>
    <n v="0"/>
    <n v="57453.440000000002"/>
    <n v="775621"/>
    <s v="Bán hàng"/>
    <d v="2025-12-04T00:00:00"/>
    <m/>
    <n v="0"/>
    <n v="775621"/>
    <n v="775621"/>
    <n v="0"/>
    <d v="2025-10-01T00:00:00"/>
    <m/>
    <d v="2025-10-01T00:00:00"/>
    <n v="0"/>
    <m/>
    <s v=""/>
    <x v="0"/>
    <d v="2025-10-01T00:00:00"/>
    <d v="2025-12-04T00:00:00"/>
    <m/>
    <m/>
    <x v="76"/>
    <x v="80"/>
    <x v="2"/>
  </r>
  <r>
    <x v="87"/>
    <x v="78"/>
    <x v="8"/>
    <x v="1185"/>
    <m/>
    <m/>
    <s v="TTMFARM - Sảnh Park 2 Times City"/>
    <n v="728037"/>
    <n v="0"/>
    <n v="58242.96"/>
    <n v="786280"/>
    <s v="Bán hàng"/>
    <d v="2025-12-04T00:00:00"/>
    <m/>
    <n v="0"/>
    <n v="786280"/>
    <n v="786280"/>
    <n v="0"/>
    <d v="2025-10-01T00:00:00"/>
    <m/>
    <d v="2025-10-01T00:00:00"/>
    <n v="0"/>
    <m/>
    <s v=""/>
    <x v="0"/>
    <d v="2025-10-01T00:00:00"/>
    <d v="2025-12-04T00:00:00"/>
    <m/>
    <m/>
    <x v="76"/>
    <x v="80"/>
    <x v="2"/>
  </r>
  <r>
    <x v="91"/>
    <x v="78"/>
    <x v="8"/>
    <x v="1186"/>
    <m/>
    <m/>
    <s v="TTMFARM - Tòa T2 Times City"/>
    <n v="702325"/>
    <n v="0"/>
    <n v="56186"/>
    <n v="758511"/>
    <s v="Bán hàng"/>
    <d v="2025-12-04T00:00:00"/>
    <m/>
    <n v="0"/>
    <n v="758511"/>
    <n v="758511"/>
    <n v="0"/>
    <d v="2025-10-01T00:00:00"/>
    <m/>
    <d v="2025-10-01T00:00:00"/>
    <n v="0"/>
    <m/>
    <s v=""/>
    <x v="0"/>
    <d v="2025-10-01T00:00:00"/>
    <d v="2025-12-04T00:00:00"/>
    <m/>
    <m/>
    <x v="76"/>
    <x v="80"/>
    <x v="2"/>
  </r>
  <r>
    <x v="87"/>
    <x v="78"/>
    <x v="161"/>
    <x v="1187"/>
    <m/>
    <m/>
    <s v="TTMFARM - Sảnh Park 2 Times City"/>
    <n v="317331"/>
    <n v="0"/>
    <n v="25386.48"/>
    <n v="342717"/>
    <s v="Bán hàng"/>
    <d v="2025-12-04T00:00:00"/>
    <m/>
    <n v="0"/>
    <n v="342717"/>
    <n v="342717"/>
    <n v="0"/>
    <d v="2025-10-06T00:00:00"/>
    <m/>
    <d v="2025-10-06T00:00:00"/>
    <n v="0"/>
    <m/>
    <s v=""/>
    <x v="0"/>
    <d v="2025-10-06T00:00:00"/>
    <d v="2025-12-04T00:00:00"/>
    <m/>
    <m/>
    <x v="76"/>
    <x v="80"/>
    <x v="2"/>
  </r>
  <r>
    <x v="88"/>
    <x v="78"/>
    <x v="161"/>
    <x v="1188"/>
    <m/>
    <m/>
    <s v="TTMFARM - Số 2 TT1B Ngõ 622 Minh Khai ( SẢNH A 423 MINH KHAI)"/>
    <n v="1818485"/>
    <n v="0"/>
    <n v="145478.80000000002"/>
    <n v="1963964"/>
    <s v="Bán hàng"/>
    <d v="2025-12-04T00:00:00"/>
    <m/>
    <n v="0"/>
    <n v="1963964"/>
    <n v="1963964"/>
    <n v="0"/>
    <d v="2025-10-06T00:00:00"/>
    <m/>
    <d v="2025-10-06T00:00:00"/>
    <n v="0"/>
    <m/>
    <s v=""/>
    <x v="0"/>
    <d v="2025-10-06T00:00:00"/>
    <d v="2025-12-04T00:00:00"/>
    <m/>
    <m/>
    <x v="76"/>
    <x v="80"/>
    <x v="2"/>
  </r>
  <r>
    <x v="85"/>
    <x v="78"/>
    <x v="98"/>
    <x v="1189"/>
    <m/>
    <m/>
    <s v="TTMFARM - Sảnh Park 5 Times City"/>
    <n v="609478"/>
    <n v="0"/>
    <n v="48758.239999999998"/>
    <n v="658236"/>
    <s v="Bán hàng"/>
    <d v="2025-12-04T00:00:00"/>
    <m/>
    <n v="0"/>
    <n v="658236"/>
    <n v="658236"/>
    <n v="0"/>
    <d v="2025-10-09T00:00:00"/>
    <m/>
    <d v="2025-10-09T00:00:00"/>
    <n v="0"/>
    <m/>
    <s v=""/>
    <x v="0"/>
    <d v="2025-10-09T00:00:00"/>
    <d v="2025-12-04T00:00:00"/>
    <m/>
    <m/>
    <x v="76"/>
    <x v="80"/>
    <x v="2"/>
  </r>
  <r>
    <x v="92"/>
    <x v="78"/>
    <x v="98"/>
    <x v="1190"/>
    <m/>
    <m/>
    <s v="TTMFARM - G 378 Minh Khai"/>
    <n v="537624"/>
    <n v="0"/>
    <n v="43009.919999999998"/>
    <n v="580634"/>
    <s v="Bán hàng"/>
    <d v="2025-12-04T00:00:00"/>
    <m/>
    <n v="0"/>
    <n v="580634"/>
    <n v="580634"/>
    <n v="0"/>
    <d v="2025-10-09T00:00:00"/>
    <m/>
    <d v="2025-10-09T00:00:00"/>
    <n v="0"/>
    <m/>
    <s v=""/>
    <x v="0"/>
    <d v="2025-10-09T00:00:00"/>
    <d v="2025-12-04T00:00:00"/>
    <m/>
    <m/>
    <x v="76"/>
    <x v="80"/>
    <x v="2"/>
  </r>
  <r>
    <x v="86"/>
    <x v="78"/>
    <x v="98"/>
    <x v="1191"/>
    <m/>
    <m/>
    <s v="TTMFARM - Sảnh C 423 Minh Khai"/>
    <n v="537624"/>
    <n v="0"/>
    <n v="43009.919999999998"/>
    <n v="580634"/>
    <s v="Bán hàng"/>
    <d v="2025-12-04T00:00:00"/>
    <m/>
    <n v="0"/>
    <n v="580634"/>
    <n v="580634"/>
    <n v="0"/>
    <d v="2025-10-09T00:00:00"/>
    <m/>
    <d v="2025-10-09T00:00:00"/>
    <n v="0"/>
    <m/>
    <s v=""/>
    <x v="0"/>
    <d v="2025-10-09T00:00:00"/>
    <d v="2025-12-04T00:00:00"/>
    <m/>
    <m/>
    <x v="76"/>
    <x v="80"/>
    <x v="2"/>
  </r>
  <r>
    <x v="91"/>
    <x v="78"/>
    <x v="68"/>
    <x v="1192"/>
    <m/>
    <m/>
    <s v="TTMFARM - Tòa T2 Times City"/>
    <n v="653963"/>
    <n v="0"/>
    <n v="52317.04"/>
    <n v="706280"/>
    <s v="Bán hàng"/>
    <d v="2025-12-04T00:00:00"/>
    <m/>
    <n v="0"/>
    <n v="706280"/>
    <n v="706280"/>
    <n v="0"/>
    <d v="2025-10-29T00:00:00"/>
    <m/>
    <d v="2025-10-29T00:00:00"/>
    <n v="0"/>
    <m/>
    <s v=""/>
    <x v="0"/>
    <d v="2025-10-29T00:00:00"/>
    <d v="2025-12-04T00:00:00"/>
    <m/>
    <m/>
    <x v="76"/>
    <x v="80"/>
    <x v="2"/>
  </r>
  <r>
    <x v="87"/>
    <x v="78"/>
    <x v="68"/>
    <x v="1193"/>
    <m/>
    <m/>
    <s v="TTMFARM - Sảnh Park 2 Times City"/>
    <n v="927767"/>
    <n v="0"/>
    <n v="74221.36"/>
    <n v="1001988"/>
    <s v="Bán hàng"/>
    <d v="2025-12-04T00:00:00"/>
    <m/>
    <n v="0"/>
    <n v="1001988"/>
    <n v="1001988"/>
    <n v="0"/>
    <d v="2025-10-29T00:00:00"/>
    <m/>
    <d v="2025-10-29T00:00:00"/>
    <n v="0"/>
    <m/>
    <s v=""/>
    <x v="0"/>
    <d v="2025-10-29T00:00:00"/>
    <d v="2025-12-04T00:00:00"/>
    <m/>
    <m/>
    <x v="76"/>
    <x v="80"/>
    <x v="2"/>
  </r>
  <r>
    <x v="89"/>
    <x v="78"/>
    <x v="68"/>
    <x v="1194"/>
    <m/>
    <m/>
    <s v="TTMFARM - Tòa T3 Times City"/>
    <n v="1255792"/>
    <n v="0"/>
    <n v="100463.36"/>
    <n v="1356255"/>
    <s v="Bán hàng"/>
    <d v="2025-12-04T00:00:00"/>
    <m/>
    <n v="0"/>
    <n v="1356255"/>
    <n v="1356255"/>
    <n v="0"/>
    <d v="2025-10-29T00:00:00"/>
    <m/>
    <d v="2025-10-29T00:00:00"/>
    <n v="0"/>
    <m/>
    <s v=""/>
    <x v="0"/>
    <d v="2025-10-29T00:00:00"/>
    <d v="2025-12-04T00:00:00"/>
    <m/>
    <m/>
    <x v="76"/>
    <x v="80"/>
    <x v="2"/>
  </r>
  <r>
    <x v="83"/>
    <x v="78"/>
    <x v="113"/>
    <x v="14"/>
    <m/>
    <m/>
    <s v="Hàng trả tháng 10 chưa cập nhật"/>
    <m/>
    <n v="0"/>
    <n v="0"/>
    <n v="1069669"/>
    <s v="Hàng trả"/>
    <d v="2025-12-04T00:00:00"/>
    <m/>
    <n v="0"/>
    <n v="-1069669"/>
    <n v="-1069669"/>
    <n v="0"/>
    <d v="2025-10-18T00:00:00"/>
    <m/>
    <d v="2025-10-18T00:00:00"/>
    <n v="0"/>
    <m/>
    <s v=""/>
    <x v="0"/>
    <d v="2025-10-18T00:00:00"/>
    <d v="2025-12-04T00:00:00"/>
    <m/>
    <m/>
    <x v="76"/>
    <x v="80"/>
    <x v="0"/>
  </r>
  <r>
    <x v="83"/>
    <x v="78"/>
    <x v="82"/>
    <x v="14"/>
    <m/>
    <m/>
    <s v="Hàng trả tháng 10 chưa cập nhật"/>
    <m/>
    <n v="0"/>
    <n v="0"/>
    <n v="119939"/>
    <s v="Hàng trả"/>
    <d v="2025-12-04T00:00:00"/>
    <m/>
    <n v="0"/>
    <n v="-119939"/>
    <n v="-119939"/>
    <n v="0"/>
    <d v="2025-10-30T00:00:00"/>
    <m/>
    <d v="2025-10-30T00:00:00"/>
    <n v="0"/>
    <m/>
    <s v=""/>
    <x v="0"/>
    <d v="2025-10-30T00:00:00"/>
    <d v="2025-12-04T00:00:00"/>
    <m/>
    <m/>
    <x v="76"/>
    <x v="80"/>
    <x v="0"/>
  </r>
  <r>
    <x v="83"/>
    <x v="78"/>
    <x v="82"/>
    <x v="14"/>
    <m/>
    <m/>
    <s v="Hàng trả tháng 10 chưa cập nhật"/>
    <m/>
    <n v="0"/>
    <n v="0"/>
    <n v="239885"/>
    <s v="Hàng trả"/>
    <d v="2025-12-04T00:00:00"/>
    <m/>
    <n v="0"/>
    <n v="-239885"/>
    <n v="-239885"/>
    <n v="0"/>
    <d v="2025-10-30T00:00:00"/>
    <m/>
    <d v="2025-10-30T00:00:00"/>
    <n v="0"/>
    <m/>
    <s v=""/>
    <x v="0"/>
    <d v="2025-10-30T00:00:00"/>
    <d v="2025-12-04T00:00:00"/>
    <m/>
    <m/>
    <x v="76"/>
    <x v="80"/>
    <x v="0"/>
  </r>
  <r>
    <x v="83"/>
    <x v="78"/>
    <x v="8"/>
    <x v="14"/>
    <m/>
    <m/>
    <s v="Hàng trả tháng 10 chưa cập nhật"/>
    <m/>
    <n v="0"/>
    <n v="0"/>
    <n v="412309"/>
    <s v="Hàng trả"/>
    <d v="2025-12-04T00:00:00"/>
    <m/>
    <n v="0"/>
    <n v="-412309"/>
    <n v="-412309"/>
    <n v="0"/>
    <d v="2025-10-01T00:00:00"/>
    <m/>
    <d v="2025-10-01T00:00:00"/>
    <n v="0"/>
    <m/>
    <s v=""/>
    <x v="0"/>
    <d v="2025-10-01T00:00:00"/>
    <d v="2025-12-04T00:00:00"/>
    <m/>
    <m/>
    <x v="76"/>
    <x v="80"/>
    <x v="0"/>
  </r>
  <r>
    <x v="83"/>
    <x v="78"/>
    <x v="282"/>
    <x v="14"/>
    <m/>
    <m/>
    <s v="Hàng trả tháng 10 chưa cập nhật"/>
    <m/>
    <n v="0"/>
    <n v="0"/>
    <n v="327839"/>
    <s v="Hàng trả"/>
    <d v="2025-12-04T00:00:00"/>
    <m/>
    <n v="0"/>
    <n v="-327839"/>
    <n v="-327839"/>
    <n v="0"/>
    <d v="2025-10-02T00:00:00"/>
    <m/>
    <d v="2025-10-02T00:00:00"/>
    <n v="0"/>
    <m/>
    <s v=""/>
    <x v="0"/>
    <d v="2025-10-02T00:00:00"/>
    <d v="2025-12-04T00:00:00"/>
    <m/>
    <m/>
    <x v="76"/>
    <x v="80"/>
    <x v="0"/>
  </r>
  <r>
    <x v="89"/>
    <x v="78"/>
    <x v="234"/>
    <x v="1195"/>
    <m/>
    <m/>
    <s v="Bán hàng TTMFARM - Tòa T3 Times City"/>
    <n v="775756"/>
    <n v="0"/>
    <n v="62060.480000000003"/>
    <n v="837816.48"/>
    <s v="Bán hàng"/>
    <m/>
    <m/>
    <n v="0"/>
    <n v="837816.48"/>
    <n v="0"/>
    <n v="837816.48"/>
    <d v="2025-11-27T00:00:00"/>
    <m/>
    <d v="2025-11-27T00:00:00"/>
    <n v="0"/>
    <m/>
    <n v="13.3578140046302"/>
    <x v="4"/>
    <d v="2025-11-27T00:00:00"/>
    <d v="1899-12-30T00:00:00"/>
    <m/>
    <m/>
    <x v="76"/>
    <x v="80"/>
    <x v="2"/>
  </r>
  <r>
    <x v="86"/>
    <x v="78"/>
    <x v="234"/>
    <x v="1196"/>
    <m/>
    <m/>
    <s v="Bán hàng TTMFARM - Sảnh C 423 Minh Khai"/>
    <n v="777224"/>
    <n v="0"/>
    <n v="62177.919999999998"/>
    <n v="839401.92"/>
    <s v="Bán hàng"/>
    <m/>
    <m/>
    <n v="0"/>
    <n v="839401.92"/>
    <n v="0"/>
    <n v="839401.92"/>
    <d v="2025-11-27T00:00:00"/>
    <m/>
    <d v="2025-11-27T00:00:00"/>
    <n v="0"/>
    <m/>
    <n v="13.3578140046302"/>
    <x v="4"/>
    <d v="2025-11-27T00:00:00"/>
    <d v="1899-12-30T00:00:00"/>
    <m/>
    <m/>
    <x v="76"/>
    <x v="80"/>
    <x v="2"/>
  </r>
  <r>
    <x v="92"/>
    <x v="78"/>
    <x v="277"/>
    <x v="1197"/>
    <m/>
    <m/>
    <s v="Bán hàng TTMFARM - G 378 Minh Khai"/>
    <n v="726361"/>
    <n v="0"/>
    <n v="58108.880000000005"/>
    <n v="784469.88"/>
    <s v="Bán hàng"/>
    <m/>
    <m/>
    <n v="0"/>
    <n v="784469.88"/>
    <n v="0"/>
    <n v="784469.88"/>
    <d v="2025-12-03T00:00:00"/>
    <m/>
    <d v="2025-12-03T00:00:00"/>
    <n v="0"/>
    <m/>
    <n v="7.3578140046301996"/>
    <x v="4"/>
    <d v="2025-12-03T00:00:00"/>
    <d v="1899-12-30T00:00:00"/>
    <m/>
    <m/>
    <x v="76"/>
    <x v="80"/>
    <x v="2"/>
  </r>
  <r>
    <x v="86"/>
    <x v="78"/>
    <x v="249"/>
    <x v="1198"/>
    <m/>
    <m/>
    <s v="Bán hàng TTMFARM - Sảnh C 423 Minh Khai"/>
    <n v="922445"/>
    <n v="0"/>
    <n v="73795.600000000006"/>
    <n v="996240.6"/>
    <s v="Bán hàng"/>
    <m/>
    <m/>
    <n v="0"/>
    <n v="996240.6"/>
    <n v="0"/>
    <n v="996240.6"/>
    <d v="2025-11-05T00:00:00"/>
    <m/>
    <d v="2025-11-05T00:00:00"/>
    <n v="0"/>
    <m/>
    <n v="35.3578140046302"/>
    <x v="2"/>
    <d v="2025-11-05T00:00:00"/>
    <d v="1899-12-30T00:00:00"/>
    <m/>
    <m/>
    <x v="76"/>
    <x v="80"/>
    <x v="2"/>
  </r>
  <r>
    <x v="85"/>
    <x v="78"/>
    <x v="249"/>
    <x v="1199"/>
    <m/>
    <m/>
    <s v="Bán hàng TTMFARM - Sảnh Park 5 Times City"/>
    <n v="598916"/>
    <n v="0"/>
    <n v="47913.279999999999"/>
    <n v="646829.28"/>
    <s v="Bán hàng"/>
    <m/>
    <m/>
    <n v="0"/>
    <n v="646829.28"/>
    <n v="0"/>
    <n v="646829.28"/>
    <d v="2025-11-05T00:00:00"/>
    <m/>
    <d v="2025-11-05T00:00:00"/>
    <n v="0"/>
    <m/>
    <n v="35.3578140046302"/>
    <x v="2"/>
    <d v="2025-11-05T00:00:00"/>
    <d v="1899-12-30T00:00:00"/>
    <m/>
    <m/>
    <x v="76"/>
    <x v="80"/>
    <x v="2"/>
  </r>
  <r>
    <x v="87"/>
    <x v="78"/>
    <x v="249"/>
    <x v="1200"/>
    <m/>
    <m/>
    <s v="Bán hàng TTMFARM - Sảnh Park 2 Times City"/>
    <n v="844470"/>
    <n v="0"/>
    <n v="67557.600000000006"/>
    <n v="912027.6"/>
    <s v="Bán hàng"/>
    <m/>
    <m/>
    <n v="0"/>
    <n v="912027.6"/>
    <n v="0"/>
    <n v="912027.6"/>
    <d v="2025-11-05T00:00:00"/>
    <m/>
    <d v="2025-11-05T00:00:00"/>
    <n v="0"/>
    <m/>
    <n v="35.3578140046302"/>
    <x v="2"/>
    <d v="2025-11-05T00:00:00"/>
    <d v="1899-12-30T00:00:00"/>
    <m/>
    <m/>
    <x v="76"/>
    <x v="80"/>
    <x v="2"/>
  </r>
  <r>
    <x v="87"/>
    <x v="78"/>
    <x v="277"/>
    <x v="1201"/>
    <m/>
    <m/>
    <s v="Bán hàng TTMFARM - Sảnh Park 2 Times City"/>
    <n v="517701"/>
    <n v="0"/>
    <n v="41416.080000000002"/>
    <n v="559117.07999999996"/>
    <s v="Bán hàng"/>
    <m/>
    <m/>
    <n v="0"/>
    <n v="559117.07999999996"/>
    <n v="0"/>
    <n v="559117.07999999996"/>
    <d v="2025-12-03T00:00:00"/>
    <m/>
    <d v="2025-12-03T00:00:00"/>
    <n v="0"/>
    <m/>
    <n v="7.3578140046301996"/>
    <x v="4"/>
    <d v="2025-12-03T00:00:00"/>
    <d v="1899-12-30T00:00:00"/>
    <m/>
    <m/>
    <x v="76"/>
    <x v="80"/>
    <x v="2"/>
  </r>
  <r>
    <x v="88"/>
    <x v="78"/>
    <x v="234"/>
    <x v="1202"/>
    <m/>
    <m/>
    <s v="Bán hàng TTMFARM - Số 2 TT1B Ngõ 622 Minh Khai"/>
    <n v="744518"/>
    <n v="0"/>
    <n v="59561.440000000002"/>
    <n v="804079.44"/>
    <s v="Bán hàng"/>
    <m/>
    <m/>
    <n v="0"/>
    <n v="804079.44"/>
    <n v="0"/>
    <n v="804079.44"/>
    <d v="2025-11-27T00:00:00"/>
    <m/>
    <d v="2025-11-27T00:00:00"/>
    <n v="0"/>
    <m/>
    <n v="13.3578140046302"/>
    <x v="4"/>
    <d v="2025-11-27T00:00:00"/>
    <d v="1899-12-30T00:00:00"/>
    <m/>
    <m/>
    <x v="76"/>
    <x v="80"/>
    <x v="2"/>
  </r>
  <r>
    <x v="85"/>
    <x v="78"/>
    <x v="277"/>
    <x v="1203"/>
    <m/>
    <m/>
    <s v="Bán hàng TTMFARM - Sảnh Park 5 Times City"/>
    <n v="1070270"/>
    <n v="0"/>
    <n v="85621.6"/>
    <n v="1155891.6000000001"/>
    <s v="Bán hàng"/>
    <m/>
    <m/>
    <n v="0"/>
    <n v="1155891.6000000001"/>
    <n v="0"/>
    <n v="1155891.6000000001"/>
    <d v="2025-12-03T00:00:00"/>
    <m/>
    <d v="2025-12-03T00:00:00"/>
    <n v="0"/>
    <m/>
    <n v="7.3578140046301996"/>
    <x v="4"/>
    <d v="2025-12-03T00:00:00"/>
    <d v="1899-12-30T00:00:00"/>
    <m/>
    <m/>
    <x v="76"/>
    <x v="80"/>
    <x v="2"/>
  </r>
  <r>
    <x v="88"/>
    <x v="78"/>
    <x v="249"/>
    <x v="1204"/>
    <m/>
    <m/>
    <s v="Bán hàng TTMFARM - Số 2 TT1B Ngõ 622 Minh Khai ( SẢNH A 423 MINH KHAI)"/>
    <n v="1003059"/>
    <n v="0"/>
    <n v="80244.72"/>
    <n v="1083303.72"/>
    <s v="Bán hàng"/>
    <m/>
    <m/>
    <n v="0"/>
    <n v="1083303.72"/>
    <n v="0"/>
    <n v="1083303.72"/>
    <d v="2025-11-05T00:00:00"/>
    <m/>
    <d v="2025-11-05T00:00:00"/>
    <n v="0"/>
    <m/>
    <n v="35.3578140046302"/>
    <x v="2"/>
    <d v="2025-11-05T00:00:00"/>
    <d v="1899-12-30T00:00:00"/>
    <m/>
    <m/>
    <x v="76"/>
    <x v="80"/>
    <x v="2"/>
  </r>
  <r>
    <x v="88"/>
    <x v="78"/>
    <x v="114"/>
    <x v="1205"/>
    <m/>
    <m/>
    <s v="Bán hàng TTMFARM - Số 2 TT1B Ngõ 622 Minh Khai ( SẢNH A 423 MINH KHAI)"/>
    <n v="1686981"/>
    <n v="0"/>
    <n v="134958.48000000001"/>
    <n v="1821939.48"/>
    <s v="Bán hàng"/>
    <m/>
    <m/>
    <n v="0"/>
    <n v="1821939.48"/>
    <n v="0"/>
    <n v="1821939.48"/>
    <d v="2025-11-11T00:00:00"/>
    <m/>
    <d v="2025-11-11T00:00:00"/>
    <n v="0"/>
    <m/>
    <n v="29.3578140046302"/>
    <x v="4"/>
    <d v="2025-11-11T00:00:00"/>
    <d v="1899-12-30T00:00:00"/>
    <m/>
    <m/>
    <x v="76"/>
    <x v="80"/>
    <x v="2"/>
  </r>
  <r>
    <x v="83"/>
    <x v="78"/>
    <x v="283"/>
    <x v="14"/>
    <m/>
    <m/>
    <s v="THN000733 (1A)"/>
    <m/>
    <n v="0"/>
    <n v="0"/>
    <n v="119943"/>
    <s v="Hàng trả"/>
    <m/>
    <m/>
    <n v="0"/>
    <n v="-119943"/>
    <n v="0"/>
    <n v="-119943"/>
    <d v="2025-11-06T00:00:00"/>
    <m/>
    <d v="2025-11-06T00:00:00"/>
    <n v="0"/>
    <m/>
    <n v="34.3578140046302"/>
    <x v="2"/>
    <d v="2025-11-06T00:00:00"/>
    <d v="1899-12-30T00:00:00"/>
    <m/>
    <m/>
    <x v="76"/>
    <x v="80"/>
    <x v="0"/>
  </r>
  <r>
    <x v="83"/>
    <x v="78"/>
    <x v="100"/>
    <x v="14"/>
    <m/>
    <m/>
    <s v="THN000768 (1A)"/>
    <m/>
    <n v="0"/>
    <n v="0"/>
    <n v="206130"/>
    <s v="Hàng trả"/>
    <m/>
    <m/>
    <n v="0"/>
    <n v="-206130"/>
    <n v="0"/>
    <n v="-206130"/>
    <d v="2025-11-13T00:00:00"/>
    <m/>
    <d v="2025-11-13T00:00:00"/>
    <n v="0"/>
    <m/>
    <n v="27.3578140046302"/>
    <x v="4"/>
    <d v="2025-11-13T00:00:00"/>
    <d v="1899-12-30T00:00:00"/>
    <m/>
    <m/>
    <x v="76"/>
    <x v="80"/>
    <x v="0"/>
  </r>
  <r>
    <x v="83"/>
    <x v="78"/>
    <x v="284"/>
    <x v="14"/>
    <m/>
    <m/>
    <s v="THN000736 (2C)"/>
    <m/>
    <n v="0"/>
    <n v="0"/>
    <n v="615926"/>
    <s v="Hàng trả"/>
    <m/>
    <m/>
    <n v="0"/>
    <n v="-615926"/>
    <n v="0"/>
    <n v="-615926"/>
    <d v="2025-11-07T00:00:00"/>
    <m/>
    <d v="2025-11-07T00:00:00"/>
    <n v="0"/>
    <m/>
    <n v="33.3578140046302"/>
    <x v="2"/>
    <d v="2025-11-07T00:00:00"/>
    <d v="1899-12-30T00:00:00"/>
    <m/>
    <m/>
    <x v="76"/>
    <x v="80"/>
    <x v="0"/>
  </r>
  <r>
    <x v="83"/>
    <x v="78"/>
    <x v="285"/>
    <x v="14"/>
    <m/>
    <m/>
    <s v="THN000841 (2C)"/>
    <m/>
    <n v="0"/>
    <n v="0"/>
    <n v="369899"/>
    <s v="Hàng trả"/>
    <m/>
    <m/>
    <n v="0"/>
    <n v="-369899"/>
    <n v="0"/>
    <n v="-369899"/>
    <d v="2025-11-28T00:00:00"/>
    <m/>
    <d v="2025-11-28T00:00:00"/>
    <n v="0"/>
    <m/>
    <n v="12.3578140046302"/>
    <x v="4"/>
    <d v="2025-11-28T00:00:00"/>
    <d v="1899-12-30T00:00:00"/>
    <m/>
    <m/>
    <x v="76"/>
    <x v="80"/>
    <x v="0"/>
  </r>
  <r>
    <x v="83"/>
    <x v="78"/>
    <x v="284"/>
    <x v="14"/>
    <m/>
    <m/>
    <s v="THN000731 (4P)"/>
    <m/>
    <n v="0"/>
    <n v="0"/>
    <n v="60043"/>
    <s v="Hàng trả"/>
    <m/>
    <m/>
    <n v="0"/>
    <n v="-60043"/>
    <n v="0"/>
    <n v="-60043"/>
    <d v="2025-11-07T00:00:00"/>
    <m/>
    <d v="2025-11-07T00:00:00"/>
    <n v="0"/>
    <m/>
    <n v="33.3578140046302"/>
    <x v="2"/>
    <d v="2025-11-07T00:00:00"/>
    <d v="1899-12-30T00:00:00"/>
    <m/>
    <m/>
    <x v="76"/>
    <x v="80"/>
    <x v="0"/>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93"/>
    <x v="79"/>
    <x v="14"/>
    <x v="14"/>
    <m/>
    <m/>
    <s v="OPN"/>
    <m/>
    <m/>
    <n v="0"/>
    <n v="7396439"/>
    <s v="Tồn đầu kỳ"/>
    <d v="2025-05-10T00:00:00"/>
    <s v="PT2505/0029"/>
    <n v="7396439"/>
    <n v="0"/>
    <n v="7396439"/>
    <n v="0"/>
    <d v="1899-12-30T00:00:00"/>
    <m/>
    <d v="1899-12-30T00:00:00"/>
    <n v="0"/>
    <m/>
    <s v=""/>
    <x v="0"/>
    <d v="1899-12-30T00:00:00"/>
    <d v="2025-05-10T00:00:00"/>
    <m/>
    <m/>
    <x v="77"/>
    <x v="81"/>
    <x v="1"/>
  </r>
  <r>
    <x v="93"/>
    <x v="79"/>
    <x v="15"/>
    <x v="1206"/>
    <m/>
    <m/>
    <s v="Ecomart chung cư GELEXIA, 885 Tam Trinh"/>
    <n v="1905376"/>
    <n v="133376"/>
    <n v="141760"/>
    <n v="1913760"/>
    <s v="Bán hàng"/>
    <d v="2025-05-10T00:00:00"/>
    <s v="PT2505/0029"/>
    <n v="0"/>
    <n v="1913760"/>
    <n v="1913760"/>
    <n v="0"/>
    <d v="2025-01-03T00:00:00"/>
    <m/>
    <d v="2025-01-03T00:00:00"/>
    <n v="0"/>
    <m/>
    <s v=""/>
    <x v="0"/>
    <d v="2025-01-03T00:00:00"/>
    <d v="2025-05-10T00:00:00"/>
    <m/>
    <m/>
    <x v="77"/>
    <x v="81"/>
    <x v="1"/>
  </r>
  <r>
    <x v="93"/>
    <x v="79"/>
    <x v="15"/>
    <x v="1207"/>
    <m/>
    <m/>
    <s v="Ecomart Tầng 1 Sảnh G5 CC Five Star Kim Giang, Thanh Xuân"/>
    <n v="1350273"/>
    <n v="94519"/>
    <n v="100460.32"/>
    <n v="1356214"/>
    <s v="Bán hàng"/>
    <d v="2025-05-10T00:00:00"/>
    <s v="PT2505/0029"/>
    <n v="0"/>
    <n v="1356214"/>
    <n v="1356214"/>
    <n v="0"/>
    <d v="2025-01-03T00:00:00"/>
    <m/>
    <d v="2025-01-03T00:00:00"/>
    <n v="0"/>
    <m/>
    <s v=""/>
    <x v="0"/>
    <d v="2025-01-03T00:00:00"/>
    <d v="2025-05-10T00:00:00"/>
    <m/>
    <m/>
    <x v="77"/>
    <x v="81"/>
    <x v="1"/>
  </r>
  <r>
    <x v="93"/>
    <x v="79"/>
    <x v="83"/>
    <x v="1208"/>
    <d v="2025-01-04T00:00:00"/>
    <m/>
    <s v="Hàng Trả - Ecomart Tầng 1 Sảnh G5 CC Five Star Kim Giang, Thanh Xuân - Unit0011"/>
    <n v="0"/>
    <n v="0"/>
    <n v="0"/>
    <n v="73754"/>
    <s v="Hàng trả"/>
    <d v="2025-05-10T00:00:00"/>
    <s v="PT2505/0029"/>
    <n v="0"/>
    <n v="-73754"/>
    <n v="-73754"/>
    <n v="0"/>
    <d v="2025-01-04T00:00:00"/>
    <m/>
    <d v="2025-01-04T00:00:00"/>
    <n v="0"/>
    <m/>
    <s v=""/>
    <x v="0"/>
    <d v="2025-01-04T00:00:00"/>
    <d v="2025-05-10T00:00:00"/>
    <m/>
    <m/>
    <x v="77"/>
    <x v="81"/>
    <x v="1"/>
  </r>
  <r>
    <x v="93"/>
    <x v="79"/>
    <x v="132"/>
    <x v="1209"/>
    <m/>
    <m/>
    <s v="Ecomart Lê Đức Thọ"/>
    <n v="444232"/>
    <n v="31096"/>
    <n v="33050.879999999997"/>
    <n v="446187"/>
    <s v="Bán hàng"/>
    <d v="2025-05-10T00:00:00"/>
    <s v="PT2505/0029"/>
    <n v="0"/>
    <n v="446187"/>
    <n v="446187"/>
    <n v="0"/>
    <d v="2025-01-08T00:00:00"/>
    <m/>
    <d v="2025-01-08T00:00:00"/>
    <n v="0"/>
    <m/>
    <s v=""/>
    <x v="0"/>
    <d v="2025-01-08T00:00:00"/>
    <d v="2025-05-10T00:00:00"/>
    <m/>
    <m/>
    <x v="77"/>
    <x v="81"/>
    <x v="1"/>
  </r>
  <r>
    <x v="93"/>
    <x v="79"/>
    <x v="154"/>
    <x v="1210"/>
    <m/>
    <m/>
    <s v="Ecomart Lê Đức Thọ ( GIAO SỚM ĐỂ KHÁCH MUA VỀ QUÊ)"/>
    <n v="1110580"/>
    <n v="77741"/>
    <n v="82627.12"/>
    <n v="1115466"/>
    <s v="Bán hàng"/>
    <d v="2025-05-10T00:00:00"/>
    <s v="PT2505/0029"/>
    <n v="0"/>
    <n v="1115466"/>
    <n v="1115466"/>
    <n v="0"/>
    <d v="2025-01-10T00:00:00"/>
    <m/>
    <d v="2025-01-10T00:00:00"/>
    <n v="0"/>
    <m/>
    <s v=""/>
    <x v="0"/>
    <d v="2025-01-10T00:00:00"/>
    <d v="2025-05-10T00:00:00"/>
    <m/>
    <m/>
    <x v="77"/>
    <x v="81"/>
    <x v="1"/>
  </r>
  <r>
    <x v="93"/>
    <x v="79"/>
    <x v="255"/>
    <x v="1211"/>
    <m/>
    <m/>
    <s v="Bán Hàng Eco Mart SA3 Vin Smart City ( UNIT) ,  CK CỐ ĐỊNH 7%"/>
    <n v="3559775"/>
    <n v="249184"/>
    <n v="264847.28000000003"/>
    <n v="3575438"/>
    <s v="Bán hàng"/>
    <d v="2025-05-10T00:00:00"/>
    <s v="PT2505/0029"/>
    <n v="0"/>
    <n v="3575438"/>
    <n v="3575438"/>
    <n v="0"/>
    <d v="2025-01-23T00:00:00"/>
    <m/>
    <d v="2025-01-23T00:00:00"/>
    <n v="0"/>
    <m/>
    <s v=""/>
    <x v="0"/>
    <d v="2025-01-23T00:00:00"/>
    <d v="2025-05-10T00:00:00"/>
    <m/>
    <m/>
    <x v="77"/>
    <x v="81"/>
    <x v="1"/>
  </r>
  <r>
    <x v="93"/>
    <x v="79"/>
    <x v="19"/>
    <x v="1212"/>
    <m/>
    <m/>
    <s v="Ecomart Tầng 1 Green Park"/>
    <n v="2407330"/>
    <n v="168513"/>
    <n v="179105.36000000002"/>
    <n v="2417922"/>
    <s v="Bán hàng"/>
    <d v="2025-05-10T00:00:00"/>
    <s v="PT2505/0029"/>
    <n v="0"/>
    <n v="2417922"/>
    <n v="2417922"/>
    <n v="0"/>
    <d v="2025-02-06T00:00:00"/>
    <m/>
    <d v="2025-02-06T00:00:00"/>
    <n v="0"/>
    <m/>
    <s v=""/>
    <x v="0"/>
    <d v="2025-02-06T00:00:00"/>
    <d v="2025-05-10T00:00:00"/>
    <m/>
    <m/>
    <x v="77"/>
    <x v="81"/>
    <x v="1"/>
  </r>
  <r>
    <x v="93"/>
    <x v="79"/>
    <x v="19"/>
    <x v="1213"/>
    <d v="2025-02-06T00:00:00"/>
    <m/>
    <s v="Hàng Trả - Ecomart Tầng 1 Green Park - Unit0003"/>
    <n v="0"/>
    <n v="0"/>
    <n v="0"/>
    <n v="231223"/>
    <s v="Hàng trả"/>
    <d v="2025-05-10T00:00:00"/>
    <s v="PT2505/0029"/>
    <n v="0"/>
    <n v="-231223"/>
    <n v="-231223"/>
    <n v="0"/>
    <d v="2025-02-06T00:00:00"/>
    <m/>
    <d v="2025-02-06T00:00:00"/>
    <n v="0"/>
    <m/>
    <s v=""/>
    <x v="0"/>
    <d v="2025-02-06T00:00:00"/>
    <d v="2025-05-10T00:00:00"/>
    <m/>
    <m/>
    <x v="77"/>
    <x v="81"/>
    <x v="1"/>
  </r>
  <r>
    <x v="93"/>
    <x v="79"/>
    <x v="196"/>
    <x v="1214"/>
    <m/>
    <m/>
    <s v="Ecomart An Hưng, Hà Đông"/>
    <n v="1681330"/>
    <n v="117693"/>
    <n v="125090.96"/>
    <n v="1688728"/>
    <s v="Bán hàng"/>
    <d v="2025-05-10T00:00:00"/>
    <s v="PT2505/0029"/>
    <n v="0"/>
    <n v="1688728"/>
    <n v="1688728"/>
    <n v="0"/>
    <d v="2025-02-08T00:00:00"/>
    <m/>
    <d v="2025-02-08T00:00:00"/>
    <n v="0"/>
    <m/>
    <s v=""/>
    <x v="0"/>
    <d v="2025-02-08T00:00:00"/>
    <d v="2025-05-10T00:00:00"/>
    <m/>
    <m/>
    <x v="77"/>
    <x v="81"/>
    <x v="1"/>
  </r>
  <r>
    <x v="93"/>
    <x v="79"/>
    <x v="279"/>
    <x v="1215"/>
    <m/>
    <m/>
    <s v="Ecomart Tầng 1 Green Park"/>
    <n v="922445"/>
    <n v="64571"/>
    <n v="68629.919999999998"/>
    <n v="926504"/>
    <s v="Bán hàng"/>
    <d v="2025-05-10T00:00:00"/>
    <s v="PT2505/0029"/>
    <n v="0"/>
    <n v="926504"/>
    <n v="926504"/>
    <n v="0"/>
    <d v="2025-02-12T00:00:00"/>
    <m/>
    <d v="2025-02-12T00:00:00"/>
    <n v="0"/>
    <m/>
    <s v=""/>
    <x v="0"/>
    <d v="2025-02-12T00:00:00"/>
    <d v="2025-05-10T00:00:00"/>
    <m/>
    <m/>
    <x v="77"/>
    <x v="81"/>
    <x v="1"/>
  </r>
  <r>
    <x v="93"/>
    <x v="79"/>
    <x v="279"/>
    <x v="1216"/>
    <m/>
    <m/>
    <s v="Ecomart chung cư GELEXIA, 885 Tam Trinh"/>
    <n v="1285841"/>
    <n v="90009"/>
    <n v="95666.559999999998"/>
    <n v="1291499"/>
    <s v="Bán hàng"/>
    <d v="2025-05-10T00:00:00"/>
    <s v="PT2505/0029"/>
    <n v="0"/>
    <n v="1291499"/>
    <n v="1291499"/>
    <n v="0"/>
    <d v="2025-02-12T00:00:00"/>
    <m/>
    <d v="2025-02-12T00:00:00"/>
    <n v="0"/>
    <m/>
    <s v=""/>
    <x v="0"/>
    <d v="2025-02-12T00:00:00"/>
    <d v="2025-05-10T00:00:00"/>
    <m/>
    <m/>
    <x v="77"/>
    <x v="81"/>
    <x v="1"/>
  </r>
  <r>
    <x v="93"/>
    <x v="79"/>
    <x v="279"/>
    <x v="1217"/>
    <d v="2025-02-12T00:00:00"/>
    <m/>
    <s v="Hàng Trả - Ecomart chung cư GELEXIA, 885 Tam Trinh - Unit0009"/>
    <n v="0"/>
    <n v="0"/>
    <n v="0"/>
    <n v="594852"/>
    <s v="Hàng trả"/>
    <d v="2025-05-10T00:00:00"/>
    <s v="PT2505/0029"/>
    <n v="0"/>
    <n v="-594852"/>
    <n v="-594852"/>
    <n v="0"/>
    <d v="2025-02-12T00:00:00"/>
    <m/>
    <d v="2025-02-12T00:00:00"/>
    <n v="0"/>
    <m/>
    <s v=""/>
    <x v="0"/>
    <d v="2025-02-12T00:00:00"/>
    <d v="2025-05-10T00:00:00"/>
    <m/>
    <m/>
    <x v="77"/>
    <x v="81"/>
    <x v="1"/>
  </r>
  <r>
    <x v="93"/>
    <x v="79"/>
    <x v="74"/>
    <x v="1218"/>
    <m/>
    <m/>
    <s v="Ecomart Tầng 1 Sảnh G5 CC Five Star Kim Giang, Thanh Xuân"/>
    <n v="1243467"/>
    <n v="87043"/>
    <n v="92513.919999999998"/>
    <n v="1248938"/>
    <s v="Bán hàng"/>
    <d v="2025-05-10T00:00:00"/>
    <s v="PT2505/0029"/>
    <n v="0"/>
    <n v="1248938"/>
    <n v="1248938"/>
    <n v="0"/>
    <d v="2025-02-15T00:00:00"/>
    <m/>
    <d v="2025-02-15T00:00:00"/>
    <n v="0"/>
    <m/>
    <s v=""/>
    <x v="0"/>
    <d v="2025-02-15T00:00:00"/>
    <d v="2025-05-10T00:00:00"/>
    <m/>
    <m/>
    <x v="77"/>
    <x v="81"/>
    <x v="1"/>
  </r>
  <r>
    <x v="93"/>
    <x v="79"/>
    <x v="74"/>
    <x v="1219"/>
    <m/>
    <m/>
    <s v="Ecomart S2.12 Vinhome Ocean Park"/>
    <n v="1152445"/>
    <n v="80671"/>
    <n v="85741.92"/>
    <n v="1157516"/>
    <s v="Bán hàng"/>
    <d v="2025-05-10T00:00:00"/>
    <s v="PT2505/0029"/>
    <n v="0"/>
    <n v="1157516"/>
    <n v="1157516"/>
    <n v="0"/>
    <d v="2025-02-15T00:00:00"/>
    <m/>
    <d v="2025-02-15T00:00:00"/>
    <n v="0"/>
    <m/>
    <s v=""/>
    <x v="0"/>
    <d v="2025-02-15T00:00:00"/>
    <d v="2025-05-10T00:00:00"/>
    <m/>
    <m/>
    <x v="77"/>
    <x v="81"/>
    <x v="1"/>
  </r>
  <r>
    <x v="93"/>
    <x v="79"/>
    <x v="74"/>
    <x v="1220"/>
    <d v="2025-02-15T00:00:00"/>
    <m/>
    <s v="Hàng Trả - Ecomart S2.12 Vinhome Ocean Park - Unit0004"/>
    <n v="0"/>
    <n v="0"/>
    <n v="0"/>
    <n v="424774"/>
    <s v="Hàng trả"/>
    <d v="2025-05-10T00:00:00"/>
    <s v="PT2505/0029"/>
    <n v="0"/>
    <n v="-424774"/>
    <n v="-424774"/>
    <n v="0"/>
    <d v="2025-02-15T00:00:00"/>
    <m/>
    <d v="2025-02-15T00:00:00"/>
    <n v="0"/>
    <m/>
    <s v=""/>
    <x v="0"/>
    <d v="2025-02-15T00:00:00"/>
    <d v="2025-05-10T00:00:00"/>
    <m/>
    <m/>
    <x v="77"/>
    <x v="81"/>
    <x v="1"/>
  </r>
  <r>
    <x v="93"/>
    <x v="79"/>
    <x v="74"/>
    <x v="1221"/>
    <d v="2025-02-15T00:00:00"/>
    <m/>
    <s v="Hàng trả - Ecomart Lê Đức Thọ - unit0013"/>
    <n v="0"/>
    <n v="0"/>
    <n v="0"/>
    <n v="582057"/>
    <s v="Hàng trả"/>
    <d v="2025-05-10T00:00:00"/>
    <s v="PT2505/0029"/>
    <n v="0"/>
    <n v="-582057"/>
    <n v="-582057"/>
    <n v="0"/>
    <d v="2025-02-15T00:00:00"/>
    <m/>
    <d v="2025-02-15T00:00:00"/>
    <n v="0"/>
    <m/>
    <s v=""/>
    <x v="0"/>
    <d v="2025-02-15T00:00:00"/>
    <d v="2025-05-10T00:00:00"/>
    <m/>
    <m/>
    <x v="77"/>
    <x v="81"/>
    <x v="1"/>
  </r>
  <r>
    <x v="93"/>
    <x v="79"/>
    <x v="185"/>
    <x v="1222"/>
    <m/>
    <m/>
    <s v="Ecomart Helios 75 Tam Trinh"/>
    <n v="1237053"/>
    <n v="86594"/>
    <n v="92036.72"/>
    <n v="1242496"/>
    <s v="Bán hàng"/>
    <d v="2025-05-10T00:00:00"/>
    <s v="PT2505/0029"/>
    <n v="0"/>
    <n v="1242496"/>
    <n v="1242496"/>
    <n v="0"/>
    <d v="2025-02-18T00:00:00"/>
    <m/>
    <d v="2025-02-18T00:00:00"/>
    <n v="0"/>
    <m/>
    <s v=""/>
    <x v="0"/>
    <d v="2025-02-18T00:00:00"/>
    <d v="2025-05-10T00:00:00"/>
    <m/>
    <m/>
    <x v="77"/>
    <x v="81"/>
    <x v="1"/>
  </r>
  <r>
    <x v="93"/>
    <x v="79"/>
    <x v="185"/>
    <x v="1223"/>
    <d v="2025-02-18T00:00:00"/>
    <m/>
    <s v="Hàng Trả - Ecomart Tầng 1 Sảnh G5 CC Five Star Kim Giang, Thanh Xuân - Unit0011"/>
    <n v="0"/>
    <n v="0"/>
    <n v="0"/>
    <n v="74577"/>
    <s v="Hàng trả"/>
    <d v="2025-05-10T00:00:00"/>
    <s v="PT2505/0029"/>
    <n v="0"/>
    <n v="-74577"/>
    <n v="-74577"/>
    <n v="0"/>
    <d v="2025-02-18T00:00:00"/>
    <m/>
    <d v="2025-02-18T00:00:00"/>
    <n v="0"/>
    <m/>
    <s v=""/>
    <x v="0"/>
    <d v="2025-02-18T00:00:00"/>
    <d v="2025-05-10T00:00:00"/>
    <m/>
    <m/>
    <x v="77"/>
    <x v="81"/>
    <x v="1"/>
  </r>
  <r>
    <x v="93"/>
    <x v="79"/>
    <x v="286"/>
    <x v="1224"/>
    <m/>
    <m/>
    <s v="Ecomart Lê Đức Thọ"/>
    <n v="618036"/>
    <n v="43263"/>
    <n v="45981.840000000004"/>
    <n v="620755"/>
    <s v="Bán hàng"/>
    <d v="2025-05-10T00:00:00"/>
    <s v="PT2505/0029"/>
    <n v="0"/>
    <n v="620755"/>
    <n v="620755"/>
    <n v="0"/>
    <d v="2025-02-20T00:00:00"/>
    <m/>
    <d v="2025-02-20T00:00:00"/>
    <n v="0"/>
    <m/>
    <s v=""/>
    <x v="0"/>
    <d v="2025-02-20T00:00:00"/>
    <d v="2025-05-10T00:00:00"/>
    <m/>
    <m/>
    <x v="77"/>
    <x v="81"/>
    <x v="1"/>
  </r>
  <r>
    <x v="93"/>
    <x v="79"/>
    <x v="217"/>
    <x v="1225"/>
    <m/>
    <m/>
    <s v="Ecomart chung cư GELEXIA, 885 Tam Trinh"/>
    <n v="797784"/>
    <n v="55845"/>
    <n v="59355.12"/>
    <n v="801294"/>
    <s v="Bán hàng"/>
    <d v="2025-05-10T00:00:00"/>
    <s v="PT2505/0029"/>
    <n v="0"/>
    <n v="801294"/>
    <n v="801294"/>
    <n v="0"/>
    <d v="2025-02-24T00:00:00"/>
    <m/>
    <d v="2025-02-24T00:00:00"/>
    <n v="0"/>
    <m/>
    <s v=""/>
    <x v="0"/>
    <d v="2025-02-24T00:00:00"/>
    <d v="2025-05-10T00:00:00"/>
    <m/>
    <m/>
    <x v="77"/>
    <x v="81"/>
    <x v="1"/>
  </r>
  <r>
    <x v="93"/>
    <x v="79"/>
    <x v="206"/>
    <x v="1226"/>
    <m/>
    <m/>
    <s v="Ecomart Tầng 1 chung cư Ecolife Tây Hồ"/>
    <n v="709842"/>
    <n v="49689"/>
    <n v="52812.24"/>
    <n v="712965"/>
    <s v="Bán hàng"/>
    <d v="2025-05-10T00:00:00"/>
    <s v="PT2505/0029"/>
    <n v="0"/>
    <n v="712965"/>
    <n v="712965"/>
    <n v="0"/>
    <d v="2025-02-25T00:00:00"/>
    <m/>
    <d v="2025-02-25T00:00:00"/>
    <n v="0"/>
    <m/>
    <s v=""/>
    <x v="0"/>
    <d v="2025-02-25T00:00:00"/>
    <d v="2025-05-10T00:00:00"/>
    <m/>
    <m/>
    <x v="77"/>
    <x v="81"/>
    <x v="1"/>
  </r>
  <r>
    <x v="93"/>
    <x v="79"/>
    <x v="206"/>
    <x v="1227"/>
    <m/>
    <m/>
    <s v="Ecomart Tầng 1 chưng cư Park Home"/>
    <n v="820909"/>
    <n v="57464"/>
    <n v="61075.6"/>
    <n v="824521"/>
    <s v="Bán hàng"/>
    <d v="2025-05-10T00:00:00"/>
    <s v="PT2505/0029"/>
    <n v="0"/>
    <n v="824521"/>
    <n v="824521"/>
    <n v="0"/>
    <d v="2025-02-25T00:00:00"/>
    <m/>
    <d v="2025-02-25T00:00:00"/>
    <n v="0"/>
    <m/>
    <s v=""/>
    <x v="0"/>
    <d v="2025-02-25T00:00:00"/>
    <d v="2025-05-10T00:00:00"/>
    <m/>
    <m/>
    <x v="77"/>
    <x v="81"/>
    <x v="1"/>
  </r>
  <r>
    <x v="93"/>
    <x v="79"/>
    <x v="21"/>
    <x v="1228"/>
    <d v="2025-02-26T00:00:00"/>
    <m/>
    <s v="Hàng Trả - Ecomart Tầng 1 chung cư Ecolife Tây Hồ - Unit0010"/>
    <n v="0"/>
    <n v="0"/>
    <n v="0"/>
    <n v="606706"/>
    <s v="Hàng trả"/>
    <d v="2025-05-10T00:00:00"/>
    <s v="PT2505/0029"/>
    <n v="0"/>
    <n v="-606706"/>
    <n v="-606706"/>
    <n v="0"/>
    <d v="2025-02-26T00:00:00"/>
    <m/>
    <d v="2025-02-26T00:00:00"/>
    <n v="0"/>
    <m/>
    <s v=""/>
    <x v="0"/>
    <d v="2025-02-26T00:00:00"/>
    <d v="2025-05-10T00:00:00"/>
    <m/>
    <m/>
    <x v="77"/>
    <x v="81"/>
    <x v="1"/>
  </r>
  <r>
    <x v="93"/>
    <x v="79"/>
    <x v="21"/>
    <x v="1229"/>
    <d v="2025-02-26T00:00:00"/>
    <m/>
    <s v="Hàng Trả - Ecomart Tầng 1 chưng cư Park Home - Unit0007"/>
    <n v="0"/>
    <n v="0"/>
    <n v="0"/>
    <n v="390614"/>
    <s v="Hàng trả"/>
    <d v="2025-05-10T00:00:00"/>
    <s v="PT2505/0029"/>
    <n v="0"/>
    <n v="-390614"/>
    <n v="-390614"/>
    <n v="0"/>
    <d v="2025-02-26T00:00:00"/>
    <m/>
    <d v="2025-02-26T00:00:00"/>
    <n v="0"/>
    <m/>
    <s v=""/>
    <x v="0"/>
    <d v="2025-02-26T00:00:00"/>
    <d v="2025-05-10T00:00:00"/>
    <m/>
    <m/>
    <x v="77"/>
    <x v="81"/>
    <x v="1"/>
  </r>
  <r>
    <x v="93"/>
    <x v="79"/>
    <x v="70"/>
    <x v="1230"/>
    <m/>
    <m/>
    <s v="Ecomart Helios 75 Tam Trinh"/>
    <n v="1162710"/>
    <n v="81390"/>
    <n v="86505.600000000006"/>
    <n v="1167826"/>
    <s v="Bán hàng"/>
    <d v="2025-07-07T00:00:00"/>
    <s v="PT/C6-0008"/>
    <n v="0"/>
    <n v="1167826"/>
    <n v="1167826"/>
    <n v="0"/>
    <d v="2025-03-01T00:00:00"/>
    <m/>
    <d v="2025-03-01T00:00:00"/>
    <n v="0"/>
    <m/>
    <s v=""/>
    <x v="0"/>
    <d v="2025-03-01T00:00:00"/>
    <d v="2025-07-07T00:00:00"/>
    <m/>
    <m/>
    <x v="77"/>
    <x v="81"/>
    <x v="1"/>
  </r>
  <r>
    <x v="93"/>
    <x v="79"/>
    <x v="215"/>
    <x v="1231"/>
    <m/>
    <m/>
    <s v="Ecomart An Hưng, Hà Đông"/>
    <n v="1106753"/>
    <n v="77473"/>
    <n v="82342.400000000009"/>
    <n v="1111622"/>
    <s v="Bán hàng"/>
    <d v="2025-07-07T00:00:00"/>
    <s v="PT/C6-0008"/>
    <n v="0"/>
    <n v="1111622"/>
    <n v="1111622"/>
    <n v="0"/>
    <d v="2025-03-03T00:00:00"/>
    <m/>
    <d v="2025-03-03T00:00:00"/>
    <n v="0"/>
    <m/>
    <s v=""/>
    <x v="0"/>
    <d v="2025-03-03T00:00:00"/>
    <d v="2025-07-07T00:00:00"/>
    <m/>
    <m/>
    <x v="77"/>
    <x v="81"/>
    <x v="1"/>
  </r>
  <r>
    <x v="93"/>
    <x v="79"/>
    <x v="215"/>
    <x v="1232"/>
    <d v="2025-03-03T00:00:00"/>
    <m/>
    <s v="Hàng Trả - Ecomart An Hưng, Hà Đông - Unit0012"/>
    <n v="0"/>
    <n v="0"/>
    <n v="0"/>
    <n v="100805"/>
    <s v="Hàng trả"/>
    <d v="2025-07-07T00:00:00"/>
    <s v="PT/C6-0008"/>
    <n v="0"/>
    <n v="-100805"/>
    <n v="-100805"/>
    <n v="0"/>
    <d v="2025-03-03T00:00:00"/>
    <m/>
    <d v="2025-03-03T00:00:00"/>
    <n v="0"/>
    <m/>
    <s v=""/>
    <x v="0"/>
    <d v="2025-03-03T00:00:00"/>
    <d v="2025-07-07T00:00:00"/>
    <m/>
    <m/>
    <x v="77"/>
    <x v="81"/>
    <x v="1"/>
  </r>
  <r>
    <x v="93"/>
    <x v="79"/>
    <x v="215"/>
    <x v="1233"/>
    <d v="2025-03-03T00:00:00"/>
    <m/>
    <s v="Hàng Trả - Ecomart An Hưng, Hà Đông - Unit0012"/>
    <n v="0"/>
    <n v="0"/>
    <n v="0"/>
    <n v="639130"/>
    <s v="Hàng trả"/>
    <d v="2025-07-07T00:00:00"/>
    <s v="PT/C6-0008"/>
    <n v="0"/>
    <n v="-639130"/>
    <n v="-639130"/>
    <n v="0"/>
    <d v="2025-03-03T00:00:00"/>
    <m/>
    <d v="2025-03-03T00:00:00"/>
    <n v="0"/>
    <m/>
    <s v=""/>
    <x v="0"/>
    <d v="2025-03-03T00:00:00"/>
    <d v="2025-07-07T00:00:00"/>
    <m/>
    <m/>
    <x v="77"/>
    <x v="81"/>
    <x v="1"/>
  </r>
  <r>
    <x v="93"/>
    <x v="79"/>
    <x v="151"/>
    <x v="1234"/>
    <m/>
    <m/>
    <s v="Ecomart chung cư OSAKA"/>
    <n v="1444398"/>
    <n v="101108"/>
    <n v="107463.2"/>
    <n v="1450753"/>
    <s v="Bán hàng"/>
    <d v="2025-07-07T00:00:00"/>
    <s v="PT/C6-0008"/>
    <n v="0"/>
    <n v="1450753"/>
    <n v="1450753"/>
    <n v="0"/>
    <d v="2025-03-05T00:00:00"/>
    <m/>
    <d v="2025-03-05T00:00:00"/>
    <n v="0"/>
    <m/>
    <s v=""/>
    <x v="0"/>
    <d v="2025-03-05T00:00:00"/>
    <d v="2025-07-07T00:00:00"/>
    <m/>
    <m/>
    <x v="77"/>
    <x v="81"/>
    <x v="1"/>
  </r>
  <r>
    <x v="93"/>
    <x v="79"/>
    <x v="151"/>
    <x v="1235"/>
    <d v="2025-03-05T00:00:00"/>
    <m/>
    <s v="Hàng Trả - Ecomart chung cư OSAKA - Unit0002"/>
    <n v="0"/>
    <n v="0"/>
    <n v="0"/>
    <n v="106243"/>
    <s v="Hàng trả"/>
    <d v="2025-07-07T00:00:00"/>
    <s v="PT/C6-0008"/>
    <n v="0"/>
    <n v="-106243"/>
    <n v="-106243"/>
    <n v="0"/>
    <d v="2025-03-05T00:00:00"/>
    <m/>
    <d v="2025-03-05T00:00:00"/>
    <n v="0"/>
    <m/>
    <s v=""/>
    <x v="0"/>
    <d v="2025-03-05T00:00:00"/>
    <d v="2025-07-07T00:00:00"/>
    <m/>
    <m/>
    <x v="77"/>
    <x v="81"/>
    <x v="1"/>
  </r>
  <r>
    <x v="93"/>
    <x v="79"/>
    <x v="48"/>
    <x v="1236"/>
    <m/>
    <m/>
    <s v="Ecomart Tầng 1 chung cư Ecolife Tây Hồ"/>
    <n v="1266363"/>
    <n v="88645"/>
    <n v="94217.44"/>
    <n v="1271935"/>
    <s v="Bán hàng"/>
    <d v="2025-07-07T00:00:00"/>
    <s v="PT/C6-0008"/>
    <n v="0"/>
    <n v="1271935"/>
    <n v="1271935"/>
    <n v="0"/>
    <d v="2025-03-07T00:00:00"/>
    <m/>
    <d v="2025-03-07T00:00:00"/>
    <n v="0"/>
    <m/>
    <s v=""/>
    <x v="0"/>
    <d v="2025-03-07T00:00:00"/>
    <d v="2025-07-07T00:00:00"/>
    <m/>
    <m/>
    <x v="77"/>
    <x v="81"/>
    <x v="1"/>
  </r>
  <r>
    <x v="93"/>
    <x v="79"/>
    <x v="127"/>
    <x v="1237"/>
    <m/>
    <m/>
    <s v="Ecomart S2.12 Vinhome Ocean Park"/>
    <n v="574400"/>
    <n v="40208"/>
    <n v="42735.360000000001"/>
    <n v="576927"/>
    <s v="Bán hàng"/>
    <d v="2025-07-07T00:00:00"/>
    <s v="PT/C6-0008"/>
    <n v="0"/>
    <n v="576927"/>
    <n v="576927"/>
    <n v="0"/>
    <d v="2025-03-08T00:00:00"/>
    <m/>
    <d v="2025-03-08T00:00:00"/>
    <n v="0"/>
    <m/>
    <s v=""/>
    <x v="0"/>
    <d v="2025-03-08T00:00:00"/>
    <d v="2025-07-07T00:00:00"/>
    <m/>
    <m/>
    <x v="77"/>
    <x v="81"/>
    <x v="1"/>
  </r>
  <r>
    <x v="93"/>
    <x v="79"/>
    <x v="75"/>
    <x v="1238"/>
    <m/>
    <m/>
    <s v="Eco Mart SA3 Vin Smart City, Nam Từ Liêm, thành phố Hà Nội"/>
    <n v="694193"/>
    <n v="48594"/>
    <n v="51647.92"/>
    <n v="697247"/>
    <s v="Bán hàng"/>
    <d v="2025-07-07T00:00:00"/>
    <s v="PT/C6-0008"/>
    <n v="0"/>
    <n v="697247"/>
    <n v="697247"/>
    <n v="0"/>
    <d v="2025-03-10T00:00:00"/>
    <m/>
    <d v="2025-03-10T00:00:00"/>
    <n v="0"/>
    <m/>
    <s v=""/>
    <x v="0"/>
    <d v="2025-03-10T00:00:00"/>
    <d v="2025-07-07T00:00:00"/>
    <m/>
    <m/>
    <x v="77"/>
    <x v="81"/>
    <x v="1"/>
  </r>
  <r>
    <x v="93"/>
    <x v="79"/>
    <x v="75"/>
    <x v="1239"/>
    <d v="2025-03-10T00:00:00"/>
    <m/>
    <s v="Hàng Trả - Eco Mart SA3 Vin Smart City ( UNIT) - KL00170"/>
    <n v="0"/>
    <n v="0"/>
    <n v="0"/>
    <n v="259878"/>
    <s v="Hàng trả"/>
    <d v="2025-07-07T00:00:00"/>
    <s v="PT/C6-0008"/>
    <n v="0"/>
    <n v="-259878"/>
    <n v="-259878"/>
    <n v="0"/>
    <d v="2025-03-10T00:00:00"/>
    <m/>
    <d v="2025-03-10T00:00:00"/>
    <n v="0"/>
    <m/>
    <s v=""/>
    <x v="0"/>
    <d v="2025-03-10T00:00:00"/>
    <d v="2025-07-07T00:00:00"/>
    <m/>
    <m/>
    <x v="77"/>
    <x v="81"/>
    <x v="1"/>
  </r>
  <r>
    <x v="93"/>
    <x v="79"/>
    <x v="23"/>
    <x v="1240"/>
    <m/>
    <m/>
    <s v="Ecomart Tầng 1, CT3, KĐT nam cường"/>
    <n v="1657215"/>
    <n v="116005"/>
    <n v="123296.8"/>
    <n v="1664507"/>
    <s v="Bán hàng"/>
    <d v="2025-07-07T00:00:00"/>
    <s v="PT/C6-0008"/>
    <n v="0"/>
    <n v="1664507"/>
    <n v="1664507"/>
    <n v="0"/>
    <d v="2025-03-12T00:00:00"/>
    <m/>
    <d v="2025-03-12T00:00:00"/>
    <n v="0"/>
    <m/>
    <s v=""/>
    <x v="0"/>
    <d v="2025-03-12T00:00:00"/>
    <d v="2025-07-07T00:00:00"/>
    <m/>
    <m/>
    <x v="77"/>
    <x v="81"/>
    <x v="1"/>
  </r>
  <r>
    <x v="93"/>
    <x v="79"/>
    <x v="23"/>
    <x v="1241"/>
    <m/>
    <m/>
    <s v="Ecomart Tầng 1 Green Park"/>
    <n v="514017"/>
    <n v="35981"/>
    <n v="38242.879999999997"/>
    <n v="516279"/>
    <s v="Bán hàng"/>
    <d v="2025-07-07T00:00:00"/>
    <s v="PT/C6-0008"/>
    <n v="0"/>
    <n v="516279"/>
    <n v="516279"/>
    <n v="0"/>
    <d v="2025-03-12T00:00:00"/>
    <m/>
    <d v="2025-03-12T00:00:00"/>
    <n v="0"/>
    <m/>
    <s v=""/>
    <x v="0"/>
    <d v="2025-03-12T00:00:00"/>
    <d v="2025-07-07T00:00:00"/>
    <m/>
    <m/>
    <x v="77"/>
    <x v="81"/>
    <x v="1"/>
  </r>
  <r>
    <x v="93"/>
    <x v="79"/>
    <x v="23"/>
    <x v="1242"/>
    <d v="2025-03-12T00:00:00"/>
    <m/>
    <s v="Hàng Trả - Ecomart Tầng 1, CT3, KĐT nam cường - Unit0008"/>
    <n v="0"/>
    <n v="0"/>
    <n v="0"/>
    <n v="292367"/>
    <s v="Hàng trả"/>
    <d v="2025-07-07T00:00:00"/>
    <s v="PT/C6-0008"/>
    <n v="0"/>
    <n v="-292367"/>
    <n v="-292367"/>
    <n v="0"/>
    <d v="2025-03-12T00:00:00"/>
    <m/>
    <d v="2025-03-12T00:00:00"/>
    <n v="0"/>
    <m/>
    <s v=""/>
    <x v="0"/>
    <d v="2025-03-12T00:00:00"/>
    <d v="2025-07-07T00:00:00"/>
    <m/>
    <m/>
    <x v="77"/>
    <x v="81"/>
    <x v="1"/>
  </r>
  <r>
    <x v="93"/>
    <x v="79"/>
    <x v="23"/>
    <x v="1243"/>
    <d v="2025-03-12T00:00:00"/>
    <m/>
    <s v="Hàng Trả - Ecomart Tầng 1 Green Park - Unit0003"/>
    <n v="0"/>
    <n v="0"/>
    <n v="0"/>
    <n v="437520"/>
    <s v="Hàng trả"/>
    <d v="2025-07-07T00:00:00"/>
    <s v="PT/C6-0008"/>
    <n v="0"/>
    <n v="-437520"/>
    <n v="-437520"/>
    <n v="0"/>
    <d v="2025-03-12T00:00:00"/>
    <m/>
    <d v="2025-03-12T00:00:00"/>
    <n v="0"/>
    <m/>
    <s v=""/>
    <x v="0"/>
    <d v="2025-03-12T00:00:00"/>
    <d v="2025-07-07T00:00:00"/>
    <m/>
    <m/>
    <x v="77"/>
    <x v="81"/>
    <x v="1"/>
  </r>
  <r>
    <x v="93"/>
    <x v="79"/>
    <x v="125"/>
    <x v="1244"/>
    <d v="2025-03-13T00:00:00"/>
    <m/>
    <s v="Hàng Trả - Ecomart chung cư GELEXIA, 885 Tam Trinh - Unit0009"/>
    <n v="0"/>
    <n v="0"/>
    <n v="0"/>
    <n v="427683"/>
    <s v="Hàng trả"/>
    <d v="2025-07-07T00:00:00"/>
    <s v="PT/C6-0008"/>
    <n v="0"/>
    <n v="-427683"/>
    <n v="-427683"/>
    <n v="0"/>
    <d v="2025-03-13T00:00:00"/>
    <m/>
    <d v="2025-03-13T00:00:00"/>
    <n v="0"/>
    <m/>
    <s v=""/>
    <x v="0"/>
    <d v="2025-03-13T00:00:00"/>
    <d v="2025-07-07T00:00:00"/>
    <m/>
    <m/>
    <x v="77"/>
    <x v="81"/>
    <x v="1"/>
  </r>
  <r>
    <x v="93"/>
    <x v="79"/>
    <x v="60"/>
    <x v="1245"/>
    <m/>
    <m/>
    <s v="Ecomart Helios 75 Tam Trinh"/>
    <n v="586146"/>
    <n v="41030"/>
    <n v="43609.279999999999"/>
    <n v="588725"/>
    <s v="Bán hàng"/>
    <d v="2025-07-07T00:00:00"/>
    <s v="PT/C6-0008"/>
    <n v="0"/>
    <n v="588725"/>
    <n v="588725"/>
    <n v="0"/>
    <d v="2025-03-14T00:00:00"/>
    <m/>
    <d v="2025-03-14T00:00:00"/>
    <n v="0"/>
    <m/>
    <s v=""/>
    <x v="0"/>
    <d v="2025-03-14T00:00:00"/>
    <d v="2025-07-07T00:00:00"/>
    <m/>
    <m/>
    <x v="77"/>
    <x v="81"/>
    <x v="1"/>
  </r>
  <r>
    <x v="93"/>
    <x v="79"/>
    <x v="24"/>
    <x v="1246"/>
    <m/>
    <m/>
    <s v="Ecomart S2.12 Vinhome Ocean Park"/>
    <n v="1694439"/>
    <n v="118611"/>
    <n v="126066.24000000001"/>
    <n v="1701894"/>
    <s v="Bán hàng"/>
    <d v="2025-07-07T00:00:00"/>
    <s v="PT/C6-0008"/>
    <n v="0"/>
    <n v="1701894"/>
    <n v="1701894"/>
    <n v="0"/>
    <d v="2025-03-15T00:00:00"/>
    <m/>
    <d v="2025-03-15T00:00:00"/>
    <n v="0"/>
    <m/>
    <s v=""/>
    <x v="0"/>
    <d v="2025-03-15T00:00:00"/>
    <d v="2025-07-07T00:00:00"/>
    <m/>
    <m/>
    <x v="77"/>
    <x v="81"/>
    <x v="1"/>
  </r>
  <r>
    <x v="93"/>
    <x v="79"/>
    <x v="24"/>
    <x v="1247"/>
    <d v="2025-03-15T00:00:00"/>
    <m/>
    <s v="Hàng Trả - Ecomart S2.12 Vinhomes Ocean Park"/>
    <n v="0"/>
    <n v="0"/>
    <n v="0"/>
    <n v="138607"/>
    <s v="Hàng trả"/>
    <d v="2025-07-07T00:00:00"/>
    <s v="PT/C6-0008"/>
    <n v="0"/>
    <n v="-138607"/>
    <n v="-138607"/>
    <n v="0"/>
    <d v="2025-03-15T00:00:00"/>
    <m/>
    <d v="2025-03-15T00:00:00"/>
    <n v="0"/>
    <m/>
    <s v=""/>
    <x v="0"/>
    <d v="2025-03-15T00:00:00"/>
    <d v="2025-07-07T00:00:00"/>
    <m/>
    <m/>
    <x v="77"/>
    <x v="81"/>
    <x v="1"/>
  </r>
  <r>
    <x v="93"/>
    <x v="79"/>
    <x v="236"/>
    <x v="1248"/>
    <m/>
    <m/>
    <s v="Ecomart Tầng 1 Sảnh G5 CC Five Star Kim Giang, Thanh Xuân"/>
    <n v="2073692"/>
    <n v="145158"/>
    <n v="154282.72"/>
    <n v="2082817"/>
    <s v="Bán hàng"/>
    <d v="2025-07-07T00:00:00"/>
    <s v="PT/C6-0008"/>
    <n v="0"/>
    <n v="2082817"/>
    <n v="2082817"/>
    <n v="0"/>
    <d v="2025-03-17T00:00:00"/>
    <m/>
    <d v="2025-03-17T00:00:00"/>
    <n v="0"/>
    <m/>
    <s v=""/>
    <x v="0"/>
    <d v="2025-03-17T00:00:00"/>
    <d v="2025-07-07T00:00:00"/>
    <m/>
    <m/>
    <x v="77"/>
    <x v="81"/>
    <x v="1"/>
  </r>
  <r>
    <x v="93"/>
    <x v="79"/>
    <x v="236"/>
    <x v="1249"/>
    <d v="2025-03-17T00:00:00"/>
    <m/>
    <s v="Hàng Trả - Ecomart Tầng 1 Sảnh G5 CC Five Star Kim Giang, Thanh Xuân - Unit0011"/>
    <n v="0"/>
    <n v="0"/>
    <n v="0"/>
    <n v="175382"/>
    <s v="Hàng trả"/>
    <d v="2025-07-07T00:00:00"/>
    <s v="PT/C6-0008"/>
    <n v="0"/>
    <n v="-175382"/>
    <n v="-175382"/>
    <n v="0"/>
    <d v="2025-03-17T00:00:00"/>
    <m/>
    <d v="2025-03-17T00:00:00"/>
    <n v="0"/>
    <m/>
    <s v=""/>
    <x v="0"/>
    <d v="2025-03-17T00:00:00"/>
    <d v="2025-07-07T00:00:00"/>
    <m/>
    <m/>
    <x v="77"/>
    <x v="81"/>
    <x v="1"/>
  </r>
  <r>
    <x v="93"/>
    <x v="79"/>
    <x v="71"/>
    <x v="1250"/>
    <m/>
    <m/>
    <s v="Ecomart An Hưng, Hà Đông"/>
    <n v="788505"/>
    <n v="55195"/>
    <n v="58664.800000000003"/>
    <n v="791975"/>
    <s v="Bán hàng"/>
    <d v="2025-07-07T00:00:00"/>
    <s v="PT/C6-0008"/>
    <n v="0"/>
    <n v="791975"/>
    <n v="791975"/>
    <n v="0"/>
    <d v="2025-03-18T00:00:00"/>
    <m/>
    <d v="2025-03-18T00:00:00"/>
    <n v="0"/>
    <m/>
    <s v=""/>
    <x v="0"/>
    <d v="2025-03-18T00:00:00"/>
    <d v="2025-07-07T00:00:00"/>
    <m/>
    <m/>
    <x v="77"/>
    <x v="81"/>
    <x v="1"/>
  </r>
  <r>
    <x v="93"/>
    <x v="79"/>
    <x v="49"/>
    <x v="1251"/>
    <m/>
    <m/>
    <s v="Ecomart Tầng 1 Green Park"/>
    <n v="588416"/>
    <n v="41189"/>
    <n v="43778.16"/>
    <n v="591005"/>
    <s v="Bán hàng"/>
    <d v="2025-07-07T00:00:00"/>
    <s v="PT/C6-0008"/>
    <n v="0"/>
    <n v="591005"/>
    <n v="591005"/>
    <n v="0"/>
    <d v="2025-03-22T00:00:00"/>
    <m/>
    <d v="2025-03-22T00:00:00"/>
    <n v="0"/>
    <m/>
    <s v=""/>
    <x v="0"/>
    <d v="2025-03-22T00:00:00"/>
    <d v="2025-07-07T00:00:00"/>
    <m/>
    <m/>
    <x v="77"/>
    <x v="81"/>
    <x v="1"/>
  </r>
  <r>
    <x v="93"/>
    <x v="79"/>
    <x v="260"/>
    <x v="1252"/>
    <d v="2025-03-24T00:00:00"/>
    <m/>
    <s v="Hàng Trả - Ecomart Tầng 1 Green Park - Unit0003"/>
    <n v="0"/>
    <n v="0"/>
    <n v="0"/>
    <n v="512714"/>
    <s v="Hàng trả"/>
    <d v="2025-07-07T00:00:00"/>
    <s v="PT/C6-0008"/>
    <n v="0"/>
    <n v="-512714"/>
    <n v="-512714"/>
    <n v="0"/>
    <d v="2025-03-24T00:00:00"/>
    <m/>
    <d v="2025-03-24T00:00:00"/>
    <n v="0"/>
    <m/>
    <s v=""/>
    <x v="0"/>
    <d v="2025-03-24T00:00:00"/>
    <d v="2025-07-07T00:00:00"/>
    <m/>
    <m/>
    <x v="77"/>
    <x v="81"/>
    <x v="1"/>
  </r>
  <r>
    <x v="93"/>
    <x v="79"/>
    <x v="25"/>
    <x v="1253"/>
    <m/>
    <m/>
    <s v="Ecomart chung cư OSAKA"/>
    <n v="1153350"/>
    <n v="80735"/>
    <n v="85809.2"/>
    <n v="1158424"/>
    <s v="Bán hàng"/>
    <d v="2025-07-07T00:00:00"/>
    <s v="PT/C6-0008"/>
    <n v="0"/>
    <n v="1158424"/>
    <n v="1158424"/>
    <n v="0"/>
    <d v="2025-03-25T00:00:00"/>
    <m/>
    <d v="2025-03-25T00:00:00"/>
    <n v="0"/>
    <m/>
    <s v=""/>
    <x v="0"/>
    <d v="2025-03-25T00:00:00"/>
    <d v="2025-07-07T00:00:00"/>
    <m/>
    <m/>
    <x v="77"/>
    <x v="81"/>
    <x v="1"/>
  </r>
  <r>
    <x v="93"/>
    <x v="79"/>
    <x v="25"/>
    <x v="1254"/>
    <m/>
    <m/>
    <s v="Ecomart chung cư GELEXIA, 885 Tam Trinh"/>
    <n v="1879538"/>
    <n v="131568"/>
    <n v="139837.6"/>
    <n v="1887808"/>
    <s v="Bán hàng"/>
    <d v="2025-07-07T00:00:00"/>
    <s v="PT/C6-0008"/>
    <n v="0"/>
    <n v="1887808"/>
    <n v="1887808"/>
    <n v="0"/>
    <d v="2025-03-25T00:00:00"/>
    <m/>
    <d v="2025-03-25T00:00:00"/>
    <n v="0"/>
    <m/>
    <s v=""/>
    <x v="0"/>
    <d v="2025-03-25T00:00:00"/>
    <d v="2025-07-07T00:00:00"/>
    <m/>
    <m/>
    <x v="77"/>
    <x v="81"/>
    <x v="1"/>
  </r>
  <r>
    <x v="93"/>
    <x v="79"/>
    <x v="191"/>
    <x v="1255"/>
    <d v="2025-03-27T00:00:00"/>
    <m/>
    <s v="Hàng Trả - Ecomart Tầng 1 Sảnh G5 CC Five Star Kim Giang, Thanh Xuân - Unit0011"/>
    <n v="0"/>
    <n v="0"/>
    <n v="0"/>
    <n v="102043"/>
    <s v="Hàng trả"/>
    <d v="2025-07-07T00:00:00"/>
    <s v="PT/C6-0008"/>
    <n v="0"/>
    <n v="-102043"/>
    <n v="-102043"/>
    <n v="0"/>
    <d v="2025-03-27T00:00:00"/>
    <m/>
    <d v="2025-03-27T00:00:00"/>
    <n v="0"/>
    <m/>
    <s v=""/>
    <x v="0"/>
    <d v="2025-03-27T00:00:00"/>
    <d v="2025-07-07T00:00:00"/>
    <m/>
    <m/>
    <x v="77"/>
    <x v="81"/>
    <x v="1"/>
  </r>
  <r>
    <x v="93"/>
    <x v="79"/>
    <x v="26"/>
    <x v="1256"/>
    <m/>
    <m/>
    <s v="Ecomart Tầng 1, CT3, KĐT nam cường"/>
    <n v="589271"/>
    <n v="41249"/>
    <n v="43841.760000000002"/>
    <n v="591864"/>
    <s v="Bán hàng"/>
    <d v="2025-07-07T00:00:00"/>
    <s v="PT/C6-0008"/>
    <n v="0"/>
    <n v="591864"/>
    <n v="591864"/>
    <n v="0"/>
    <d v="2025-03-28T00:00:00"/>
    <m/>
    <d v="2025-03-28T00:00:00"/>
    <n v="0"/>
    <m/>
    <s v=""/>
    <x v="0"/>
    <d v="2025-03-28T00:00:00"/>
    <d v="2025-07-07T00:00:00"/>
    <m/>
    <m/>
    <x v="77"/>
    <x v="81"/>
    <x v="1"/>
  </r>
  <r>
    <x v="93"/>
    <x v="79"/>
    <x v="138"/>
    <x v="1257"/>
    <m/>
    <m/>
    <s v="Eco Mart SA3 Vin Smart City ( UNIT)"/>
    <n v="1325603"/>
    <n v="92792"/>
    <n v="98624.88"/>
    <n v="1331436"/>
    <s v="Bán hàng"/>
    <d v="2025-07-07T00:00:00"/>
    <s v="PT/C6-0008"/>
    <n v="0"/>
    <n v="1331436"/>
    <n v="1331436"/>
    <n v="0"/>
    <d v="2025-04-05T00:00:00"/>
    <m/>
    <d v="2025-04-05T00:00:00"/>
    <n v="0"/>
    <m/>
    <s v=""/>
    <x v="0"/>
    <d v="2025-04-05T00:00:00"/>
    <d v="2025-07-07T00:00:00"/>
    <m/>
    <m/>
    <x v="77"/>
    <x v="81"/>
    <x v="1"/>
  </r>
  <r>
    <x v="93"/>
    <x v="79"/>
    <x v="138"/>
    <x v="1258"/>
    <d v="2025-04-05T00:00:00"/>
    <m/>
    <s v="Hàng Trả - Eco Mart SA3 Vin Smart City - Unit0014"/>
    <n v="0"/>
    <n v="0"/>
    <n v="0"/>
    <n v="362943"/>
    <s v="Hàng trả"/>
    <d v="2025-07-07T00:00:00"/>
    <s v="PT/C6-0008"/>
    <n v="0"/>
    <n v="-362943"/>
    <n v="-362943"/>
    <n v="0"/>
    <d v="2025-04-05T00:00:00"/>
    <m/>
    <d v="2025-04-05T00:00:00"/>
    <n v="0"/>
    <m/>
    <s v=""/>
    <x v="0"/>
    <d v="2025-04-05T00:00:00"/>
    <d v="2025-07-07T00:00:00"/>
    <m/>
    <m/>
    <x v="77"/>
    <x v="81"/>
    <x v="1"/>
  </r>
  <r>
    <x v="93"/>
    <x v="79"/>
    <x v="51"/>
    <x v="1259"/>
    <m/>
    <m/>
    <s v="Ecomart S2.12 Vinhome Ocean Park ( UNIT)"/>
    <n v="1343320"/>
    <n v="94032"/>
    <n v="99943.040000000008"/>
    <n v="1349231"/>
    <s v="Bán hàng"/>
    <d v="2025-07-07T00:00:00"/>
    <s v="PT/C6-0008"/>
    <n v="0"/>
    <n v="1349231"/>
    <n v="1349231"/>
    <n v="0"/>
    <d v="2025-04-08T00:00:00"/>
    <m/>
    <d v="2025-04-08T00:00:00"/>
    <n v="0"/>
    <m/>
    <s v=""/>
    <x v="0"/>
    <d v="2025-04-08T00:00:00"/>
    <d v="2025-07-07T00:00:00"/>
    <m/>
    <m/>
    <x v="77"/>
    <x v="81"/>
    <x v="1"/>
  </r>
  <r>
    <x v="93"/>
    <x v="79"/>
    <x v="201"/>
    <x v="1260"/>
    <m/>
    <m/>
    <s v="Ecomart chung cư OSAKA"/>
    <n v="1078105"/>
    <n v="75467"/>
    <n v="80211.040000000008"/>
    <n v="1082849"/>
    <s v="Bán hàng"/>
    <d v="2025-07-07T00:00:00"/>
    <s v="PT/C6-0008"/>
    <n v="0"/>
    <n v="1082849"/>
    <n v="1082849"/>
    <n v="0"/>
    <d v="2025-04-09T00:00:00"/>
    <m/>
    <d v="2025-04-09T00:00:00"/>
    <n v="0"/>
    <m/>
    <s v=""/>
    <x v="0"/>
    <d v="2025-04-09T00:00:00"/>
    <d v="2025-07-07T00:00:00"/>
    <m/>
    <m/>
    <x v="77"/>
    <x v="81"/>
    <x v="1"/>
  </r>
  <r>
    <x v="93"/>
    <x v="79"/>
    <x v="201"/>
    <x v="1261"/>
    <m/>
    <m/>
    <s v="Ecomart Tầng 1 Green Park"/>
    <n v="940105"/>
    <n v="65807"/>
    <n v="69943.839999999997"/>
    <n v="944242"/>
    <s v="Bán hàng"/>
    <d v="2025-07-07T00:00:00"/>
    <s v="PT/C6-0008"/>
    <n v="0"/>
    <n v="944242"/>
    <n v="944242"/>
    <n v="0"/>
    <d v="2025-04-09T00:00:00"/>
    <m/>
    <d v="2025-04-09T00:00:00"/>
    <n v="0"/>
    <m/>
    <s v=""/>
    <x v="0"/>
    <d v="2025-04-09T00:00:00"/>
    <d v="2025-07-07T00:00:00"/>
    <m/>
    <m/>
    <x v="77"/>
    <x v="81"/>
    <x v="1"/>
  </r>
  <r>
    <x v="93"/>
    <x v="79"/>
    <x v="201"/>
    <x v="1262"/>
    <m/>
    <m/>
    <s v="Ecomart Helios 75 Tam Trinh"/>
    <n v="982097"/>
    <n v="68747"/>
    <n v="73068"/>
    <n v="986418"/>
    <s v="Bán hàng"/>
    <d v="2025-07-07T00:00:00"/>
    <s v="PT/C6-0008"/>
    <n v="0"/>
    <n v="986418"/>
    <n v="986418"/>
    <n v="0"/>
    <d v="2025-04-09T00:00:00"/>
    <m/>
    <d v="2025-04-09T00:00:00"/>
    <n v="0"/>
    <m/>
    <s v=""/>
    <x v="0"/>
    <d v="2025-04-09T00:00:00"/>
    <d v="2025-07-07T00:00:00"/>
    <m/>
    <m/>
    <x v="77"/>
    <x v="81"/>
    <x v="1"/>
  </r>
  <r>
    <x v="93"/>
    <x v="79"/>
    <x v="3"/>
    <x v="1263"/>
    <m/>
    <m/>
    <s v="Ecomart Tầng 1 chung cư Ecolife Tây Hồ"/>
    <n v="2596720"/>
    <n v="181770"/>
    <n v="193196"/>
    <n v="2608146"/>
    <s v="Bán hàng"/>
    <d v="2025-07-07T00:00:00"/>
    <s v="PT/C6-0008"/>
    <n v="0"/>
    <n v="2608146"/>
    <n v="2608146"/>
    <n v="0"/>
    <d v="2025-04-11T00:00:00"/>
    <m/>
    <d v="2025-04-11T00:00:00"/>
    <n v="0"/>
    <m/>
    <s v=""/>
    <x v="0"/>
    <d v="2025-04-11T00:00:00"/>
    <d v="2025-07-07T00:00:00"/>
    <m/>
    <m/>
    <x v="77"/>
    <x v="81"/>
    <x v="1"/>
  </r>
  <r>
    <x v="93"/>
    <x v="79"/>
    <x v="142"/>
    <x v="1264"/>
    <m/>
    <m/>
    <s v="Eco Mart SA3 Vin Smart City"/>
    <n v="555290"/>
    <n v="38870"/>
    <n v="41313.599999999999"/>
    <n v="557734"/>
    <s v="Bán hàng"/>
    <d v="2025-07-07T00:00:00"/>
    <s v="PT/C6-0008"/>
    <n v="0"/>
    <n v="557734"/>
    <n v="557734"/>
    <n v="0"/>
    <d v="2025-04-14T00:00:00"/>
    <m/>
    <d v="2025-04-14T00:00:00"/>
    <n v="0"/>
    <m/>
    <s v=""/>
    <x v="0"/>
    <d v="2025-04-14T00:00:00"/>
    <d v="2025-07-07T00:00:00"/>
    <m/>
    <m/>
    <x v="77"/>
    <x v="81"/>
    <x v="1"/>
  </r>
  <r>
    <x v="93"/>
    <x v="79"/>
    <x v="142"/>
    <x v="1265"/>
    <d v="2025-04-14T00:00:00"/>
    <m/>
    <s v="Hàng Trả - Eco-Mart SA3 Vinhomes Smart City"/>
    <n v="0"/>
    <n v="0"/>
    <n v="0"/>
    <n v="374273"/>
    <s v="Hàng trả"/>
    <d v="2025-07-07T00:00:00"/>
    <s v="PT/C6-0008"/>
    <n v="0"/>
    <n v="-374273"/>
    <n v="-374273"/>
    <n v="0"/>
    <d v="2025-04-14T00:00:00"/>
    <m/>
    <d v="2025-04-14T00:00:00"/>
    <n v="0"/>
    <m/>
    <s v=""/>
    <x v="0"/>
    <d v="2025-04-14T00:00:00"/>
    <d v="2025-07-07T00:00:00"/>
    <m/>
    <m/>
    <x v="77"/>
    <x v="81"/>
    <x v="1"/>
  </r>
  <r>
    <x v="93"/>
    <x v="79"/>
    <x v="287"/>
    <x v="1266"/>
    <m/>
    <m/>
    <s v="Ecomart Tầng 1 chưng cư Park Home"/>
    <n v="1267814"/>
    <n v="88747"/>
    <n v="94325.36"/>
    <n v="1273392"/>
    <s v="Bán hàng"/>
    <d v="2025-07-07T00:00:00"/>
    <s v="PT/C6-0008"/>
    <n v="0"/>
    <n v="1273392"/>
    <n v="1273392"/>
    <n v="0"/>
    <d v="2025-04-15T00:00:00"/>
    <m/>
    <d v="2025-04-15T00:00:00"/>
    <n v="0"/>
    <m/>
    <s v=""/>
    <x v="0"/>
    <d v="2025-04-15T00:00:00"/>
    <d v="2025-07-07T00:00:00"/>
    <m/>
    <m/>
    <x v="77"/>
    <x v="81"/>
    <x v="1"/>
  </r>
  <r>
    <x v="93"/>
    <x v="79"/>
    <x v="226"/>
    <x v="1267"/>
    <d v="2025-04-16T00:00:00"/>
    <m/>
    <s v="Hàng Trả - Ecomart Tầng 1 chưng cư Park Home - Unit0007"/>
    <n v="0"/>
    <n v="0"/>
    <n v="0"/>
    <n v="111681"/>
    <s v="Hàng trả"/>
    <d v="2025-07-07T00:00:00"/>
    <s v="PT/C6-0008"/>
    <n v="0"/>
    <n v="-111681"/>
    <n v="-111681"/>
    <n v="0"/>
    <d v="2025-04-16T00:00:00"/>
    <m/>
    <d v="2025-04-16T00:00:00"/>
    <n v="0"/>
    <m/>
    <s v=""/>
    <x v="0"/>
    <d v="2025-04-16T00:00:00"/>
    <d v="2025-07-07T00:00:00"/>
    <m/>
    <m/>
    <x v="77"/>
    <x v="81"/>
    <x v="1"/>
  </r>
  <r>
    <x v="93"/>
    <x v="79"/>
    <x v="226"/>
    <x v="1268"/>
    <d v="2025-04-16T00:00:00"/>
    <m/>
    <s v="Hàng Trả - Eco-Mart Hà Đông"/>
    <n v="0"/>
    <n v="0"/>
    <n v="0"/>
    <n v="120085"/>
    <s v="Hàng trả"/>
    <d v="2025-07-07T00:00:00"/>
    <s v="PT/C6-0008"/>
    <n v="0"/>
    <n v="-120085"/>
    <n v="-120085"/>
    <n v="0"/>
    <d v="2025-04-16T00:00:00"/>
    <m/>
    <d v="2025-04-16T00:00:00"/>
    <n v="0"/>
    <m/>
    <s v=""/>
    <x v="0"/>
    <d v="2025-04-16T00:00:00"/>
    <d v="2025-07-07T00:00:00"/>
    <m/>
    <m/>
    <x v="77"/>
    <x v="81"/>
    <x v="1"/>
  </r>
  <r>
    <x v="93"/>
    <x v="79"/>
    <x v="108"/>
    <x v="1269"/>
    <d v="2025-04-19T00:00:00"/>
    <m/>
    <s v="Hàng Trả - Ecomart S2.12 Vinhome Ocean Park - Unit0004"/>
    <n v="0"/>
    <n v="0"/>
    <n v="0"/>
    <n v="119589"/>
    <s v="Hàng trả"/>
    <d v="2025-07-07T00:00:00"/>
    <s v="PT/C6-0008"/>
    <n v="0"/>
    <n v="-119589"/>
    <n v="-119589"/>
    <n v="0"/>
    <d v="2025-04-19T00:00:00"/>
    <m/>
    <d v="2025-04-19T00:00:00"/>
    <n v="0"/>
    <m/>
    <s v=""/>
    <x v="0"/>
    <d v="2025-04-19T00:00:00"/>
    <d v="2025-07-07T00:00:00"/>
    <m/>
    <m/>
    <x v="77"/>
    <x v="81"/>
    <x v="1"/>
  </r>
  <r>
    <x v="93"/>
    <x v="79"/>
    <x v="28"/>
    <x v="1270"/>
    <m/>
    <m/>
    <s v="Ecomart Tầng 1 Sảnh G5 CC Five Star Kim Giang, Thanh Xuân"/>
    <n v="1038478"/>
    <n v="72693"/>
    <n v="77262.8"/>
    <n v="1043048"/>
    <s v="Bán hàng"/>
    <d v="2025-07-07T00:00:00"/>
    <s v="PT/C6-0008"/>
    <n v="0"/>
    <n v="1043048"/>
    <n v="1043048"/>
    <n v="0"/>
    <d v="2025-04-21T00:00:00"/>
    <m/>
    <d v="2025-04-21T00:00:00"/>
    <n v="0"/>
    <m/>
    <s v=""/>
    <x v="0"/>
    <d v="2025-04-21T00:00:00"/>
    <d v="2025-07-07T00:00:00"/>
    <m/>
    <m/>
    <x v="77"/>
    <x v="81"/>
    <x v="1"/>
  </r>
  <r>
    <x v="93"/>
    <x v="79"/>
    <x v="269"/>
    <x v="1271"/>
    <d v="2025-04-22T00:00:00"/>
    <m/>
    <s v="Hàng Trả - Ecomart An Hưng, Hà Đông - phiếu : THN020591 - Unit0012"/>
    <n v="0"/>
    <n v="0"/>
    <n v="0"/>
    <n v="435579"/>
    <s v="Hàng trả"/>
    <d v="2025-07-07T00:00:00"/>
    <s v="PT/C6-0008"/>
    <n v="0"/>
    <n v="-435579"/>
    <n v="-435579"/>
    <n v="0"/>
    <d v="2025-04-22T00:00:00"/>
    <m/>
    <d v="2025-04-22T00:00:00"/>
    <n v="0"/>
    <m/>
    <s v=""/>
    <x v="0"/>
    <d v="2025-04-22T00:00:00"/>
    <d v="2025-07-07T00:00:00"/>
    <m/>
    <m/>
    <x v="77"/>
    <x v="81"/>
    <x v="1"/>
  </r>
  <r>
    <x v="93"/>
    <x v="79"/>
    <x v="241"/>
    <x v="1272"/>
    <d v="2025-04-29T00:00:00"/>
    <m/>
    <s v="Hàng Trả - Ecomart Tầng 1 Sảnh G5 CC Five Star Kim Giang, Thanh Xuân - Unit0011"/>
    <n v="0"/>
    <n v="0"/>
    <n v="0"/>
    <n v="189010"/>
    <s v="Hàng trả"/>
    <d v="2025-07-07T00:00:00"/>
    <s v="PT/C6-0008"/>
    <n v="0"/>
    <n v="-189010"/>
    <n v="-189010"/>
    <n v="0"/>
    <d v="2025-04-29T00:00:00"/>
    <m/>
    <d v="2025-04-29T00:00:00"/>
    <n v="0"/>
    <m/>
    <s v=""/>
    <x v="0"/>
    <d v="2025-04-29T00:00:00"/>
    <d v="2025-07-07T00:00:00"/>
    <m/>
    <m/>
    <x v="77"/>
    <x v="81"/>
    <x v="1"/>
  </r>
  <r>
    <x v="93"/>
    <x v="79"/>
    <x v="34"/>
    <x v="1273"/>
    <m/>
    <m/>
    <s v="Ecomart Tầng 1, CT3, KĐT nam cường"/>
    <n v="1951360"/>
    <n v="136595"/>
    <n v="145181.20000000001"/>
    <n v="1959946"/>
    <s v="Bán hàng"/>
    <d v="2025-07-07T00:00:00"/>
    <s v="PT/C6-0008"/>
    <n v="0"/>
    <n v="1959946"/>
    <n v="1959946"/>
    <n v="0"/>
    <d v="2025-05-09T00:00:00"/>
    <m/>
    <d v="2025-05-09T00:00:00"/>
    <n v="0"/>
    <m/>
    <s v=""/>
    <x v="0"/>
    <d v="2025-05-09T00:00:00"/>
    <d v="2025-07-07T00:00:00"/>
    <m/>
    <m/>
    <x v="77"/>
    <x v="81"/>
    <x v="1"/>
  </r>
  <r>
    <x v="93"/>
    <x v="79"/>
    <x v="244"/>
    <x v="1274"/>
    <m/>
    <m/>
    <s v="Ecomart chung cư GELEXIA, 885 Tam Trinh"/>
    <n v="932056"/>
    <n v="65244"/>
    <n v="69344.960000000006"/>
    <n v="936157"/>
    <s v="Bán hàng"/>
    <d v="2025-07-07T00:00:00"/>
    <s v="PT/C6-0008"/>
    <n v="0"/>
    <n v="936157"/>
    <n v="936157"/>
    <n v="0"/>
    <d v="2025-05-12T00:00:00"/>
    <m/>
    <d v="2025-05-12T00:00:00"/>
    <n v="0"/>
    <m/>
    <s v=""/>
    <x v="0"/>
    <d v="2025-05-12T00:00:00"/>
    <d v="2025-07-07T00:00:00"/>
    <m/>
    <m/>
    <x v="77"/>
    <x v="81"/>
    <x v="1"/>
  </r>
  <r>
    <x v="93"/>
    <x v="79"/>
    <x v="244"/>
    <x v="1275"/>
    <d v="2025-05-12T00:00:00"/>
    <m/>
    <s v="Hàng Trả - Ecomart chung cư GELEXIA, 885 Tam Trinh - Unit0009"/>
    <n v="0"/>
    <n v="0"/>
    <n v="0"/>
    <n v="492387"/>
    <s v="Hàng trả"/>
    <d v="2025-07-07T00:00:00"/>
    <s v="PT/C6-0008"/>
    <n v="0"/>
    <n v="-492387"/>
    <n v="-492387"/>
    <n v="0"/>
    <d v="2025-05-12T00:00:00"/>
    <m/>
    <d v="2025-05-12T00:00:00"/>
    <n v="0"/>
    <m/>
    <s v=""/>
    <x v="0"/>
    <d v="2025-05-12T00:00:00"/>
    <d v="2025-07-07T00:00:00"/>
    <m/>
    <m/>
    <x v="77"/>
    <x v="81"/>
    <x v="1"/>
  </r>
  <r>
    <x v="93"/>
    <x v="79"/>
    <x v="152"/>
    <x v="1276"/>
    <m/>
    <m/>
    <s v="Ecomart Helios 75 Tam Trinh"/>
    <n v="1107937"/>
    <n v="77556"/>
    <n v="82430.48"/>
    <n v="1112811"/>
    <s v="Bán hàng"/>
    <d v="2025-07-07T00:00:00"/>
    <s v="PT/C6-0008"/>
    <n v="0"/>
    <n v="1112811"/>
    <n v="1112811"/>
    <n v="0"/>
    <d v="2025-05-13T00:00:00"/>
    <m/>
    <d v="2025-05-13T00:00:00"/>
    <n v="0"/>
    <m/>
    <s v=""/>
    <x v="0"/>
    <d v="2025-05-13T00:00:00"/>
    <d v="2025-07-07T00:00:00"/>
    <m/>
    <m/>
    <x v="77"/>
    <x v="81"/>
    <x v="1"/>
  </r>
  <r>
    <x v="93"/>
    <x v="79"/>
    <x v="72"/>
    <x v="1277"/>
    <m/>
    <m/>
    <s v="Eco Mart SA3 Vin Smart City"/>
    <n v="1177047"/>
    <n v="82393"/>
    <n v="87572.32"/>
    <n v="1182226"/>
    <s v="Bán hàng"/>
    <d v="2025-07-07T00:00:00"/>
    <s v="PT/C6-0008"/>
    <n v="0"/>
    <n v="1182226"/>
    <n v="1182226"/>
    <n v="0"/>
    <d v="2025-05-14T00:00:00"/>
    <m/>
    <d v="2025-05-14T00:00:00"/>
    <n v="0"/>
    <m/>
    <s v=""/>
    <x v="0"/>
    <d v="2025-05-14T00:00:00"/>
    <d v="2025-07-07T00:00:00"/>
    <m/>
    <m/>
    <x v="77"/>
    <x v="81"/>
    <x v="1"/>
  </r>
  <r>
    <x v="93"/>
    <x v="79"/>
    <x v="4"/>
    <x v="1278"/>
    <m/>
    <m/>
    <s v="Ecomart Tầng 1 Green Park"/>
    <n v="1835340"/>
    <n v="128474"/>
    <n v="136549.28"/>
    <n v="1843415"/>
    <s v="Bán hàng"/>
    <d v="2025-07-07T00:00:00"/>
    <s v="PT/C6-0008"/>
    <n v="0"/>
    <n v="1843415"/>
    <n v="1843415"/>
    <n v="0"/>
    <d v="2025-05-15T00:00:00"/>
    <m/>
    <d v="2025-05-15T00:00:00"/>
    <n v="0"/>
    <m/>
    <s v=""/>
    <x v="0"/>
    <d v="2025-05-15T00:00:00"/>
    <d v="2025-07-07T00:00:00"/>
    <m/>
    <m/>
    <x v="77"/>
    <x v="81"/>
    <x v="1"/>
  </r>
  <r>
    <x v="93"/>
    <x v="79"/>
    <x v="4"/>
    <x v="1279"/>
    <m/>
    <m/>
    <s v="Ecomart chung cư OSAKA"/>
    <n v="1469680"/>
    <n v="102878"/>
    <n v="109344.16"/>
    <n v="1476146"/>
    <s v="Bán hàng"/>
    <d v="2025-07-07T00:00:00"/>
    <s v="PT/C6-0008"/>
    <n v="0"/>
    <n v="1476146"/>
    <n v="1476146"/>
    <n v="0"/>
    <d v="2025-05-15T00:00:00"/>
    <m/>
    <d v="2025-05-15T00:00:00"/>
    <n v="0"/>
    <m/>
    <s v=""/>
    <x v="0"/>
    <d v="2025-05-15T00:00:00"/>
    <d v="2025-07-07T00:00:00"/>
    <m/>
    <m/>
    <x v="77"/>
    <x v="81"/>
    <x v="1"/>
  </r>
  <r>
    <x v="93"/>
    <x v="79"/>
    <x v="4"/>
    <x v="1280"/>
    <d v="2025-05-15T00:00:00"/>
    <m/>
    <s v="Hàng Trả - Ecomart chung cư OSAKA - Unit0002"/>
    <n v="0"/>
    <n v="0"/>
    <n v="0"/>
    <n v="112098"/>
    <s v="Hàng trả"/>
    <d v="2025-07-07T00:00:00"/>
    <s v="PT/C6-0008"/>
    <n v="0"/>
    <n v="-112098"/>
    <n v="-112098"/>
    <n v="0"/>
    <d v="2025-05-15T00:00:00"/>
    <m/>
    <d v="2025-05-15T00:00:00"/>
    <n v="0"/>
    <m/>
    <s v=""/>
    <x v="0"/>
    <d v="2025-05-15T00:00:00"/>
    <d v="2025-07-07T00:00:00"/>
    <m/>
    <m/>
    <x v="77"/>
    <x v="81"/>
    <x v="1"/>
  </r>
  <r>
    <x v="93"/>
    <x v="79"/>
    <x v="4"/>
    <x v="1281"/>
    <d v="2025-05-15T00:00:00"/>
    <m/>
    <s v="Hàng Trả - Eco Mart SA3 Vin Smart City - Unit0014"/>
    <n v="0"/>
    <n v="0"/>
    <n v="0"/>
    <n v="268326"/>
    <s v="Hàng trả"/>
    <d v="2025-07-07T00:00:00"/>
    <s v="PT/C6-0008"/>
    <n v="0"/>
    <n v="-268326"/>
    <n v="-268326"/>
    <n v="0"/>
    <d v="2025-05-15T00:00:00"/>
    <m/>
    <d v="2025-05-15T00:00:00"/>
    <n v="0"/>
    <m/>
    <s v=""/>
    <x v="0"/>
    <d v="2025-05-15T00:00:00"/>
    <d v="2025-07-07T00:00:00"/>
    <m/>
    <m/>
    <x v="77"/>
    <x v="81"/>
    <x v="1"/>
  </r>
  <r>
    <x v="93"/>
    <x v="79"/>
    <x v="109"/>
    <x v="1282"/>
    <m/>
    <m/>
    <s v="Ecomart S2.12 Vinhome Ocean Park"/>
    <n v="1013114"/>
    <n v="70918"/>
    <n v="75375.680000000008"/>
    <n v="1017572"/>
    <s v="Bán hàng"/>
    <d v="2025-07-07T00:00:00"/>
    <s v="PT/C6-0008"/>
    <n v="0"/>
    <n v="1017572"/>
    <n v="1017572"/>
    <n v="0"/>
    <d v="2025-05-16T00:00:00"/>
    <m/>
    <d v="2025-05-16T00:00:00"/>
    <n v="0"/>
    <m/>
    <s v=""/>
    <x v="0"/>
    <d v="2025-05-16T00:00:00"/>
    <d v="2025-07-07T00:00:00"/>
    <m/>
    <m/>
    <x v="77"/>
    <x v="81"/>
    <x v="1"/>
  </r>
  <r>
    <x v="93"/>
    <x v="79"/>
    <x v="109"/>
    <x v="1283"/>
    <d v="2025-05-16T00:00:00"/>
    <m/>
    <s v="Hàng Trả -Ecomart S2.12 Vinhome Ocean Park - Unit0004"/>
    <n v="0"/>
    <n v="0"/>
    <n v="0"/>
    <n v="374301"/>
    <s v="Hàng trả"/>
    <d v="2025-07-07T00:00:00"/>
    <s v="PT/C6-0008"/>
    <n v="0"/>
    <n v="-374301"/>
    <n v="-374301"/>
    <n v="0"/>
    <d v="2025-05-16T00:00:00"/>
    <m/>
    <d v="2025-05-16T00:00:00"/>
    <n v="0"/>
    <m/>
    <s v=""/>
    <x v="0"/>
    <d v="2025-05-16T00:00:00"/>
    <d v="2025-07-07T00:00:00"/>
    <m/>
    <m/>
    <x v="77"/>
    <x v="81"/>
    <x v="1"/>
  </r>
  <r>
    <x v="93"/>
    <x v="79"/>
    <x v="110"/>
    <x v="1284"/>
    <d v="2025-05-17T00:00:00"/>
    <m/>
    <s v="Hàng Trả - Eco-Mart 75 Tam Trinh"/>
    <n v="0"/>
    <n v="0"/>
    <n v="0"/>
    <n v="1014678"/>
    <s v="Hàng trả"/>
    <d v="2025-07-07T00:00:00"/>
    <s v="PT/C6-0008"/>
    <n v="0"/>
    <n v="-1014678"/>
    <n v="-1014678"/>
    <n v="0"/>
    <d v="2025-05-17T00:00:00"/>
    <m/>
    <d v="2025-05-17T00:00:00"/>
    <n v="0"/>
    <m/>
    <s v=""/>
    <x v="0"/>
    <d v="2025-05-17T00:00:00"/>
    <d v="2025-07-07T00:00:00"/>
    <m/>
    <m/>
    <x v="77"/>
    <x v="81"/>
    <x v="1"/>
  </r>
  <r>
    <x v="93"/>
    <x v="79"/>
    <x v="85"/>
    <x v="1285"/>
    <m/>
    <m/>
    <s v="Ecomart An Hưng, Hà Đông"/>
    <n v="2161696"/>
    <n v="151319"/>
    <n v="160830.16"/>
    <n v="2171207"/>
    <s v="Bán hàng"/>
    <d v="2025-07-07T00:00:00"/>
    <s v="PT/C6-0008"/>
    <n v="0"/>
    <n v="2171207"/>
    <n v="2171207"/>
    <n v="0"/>
    <d v="2025-05-19T00:00:00"/>
    <m/>
    <d v="2025-05-19T00:00:00"/>
    <n v="0"/>
    <m/>
    <s v=""/>
    <x v="0"/>
    <d v="2025-05-19T00:00:00"/>
    <d v="2025-07-07T00:00:00"/>
    <m/>
    <m/>
    <x v="77"/>
    <x v="81"/>
    <x v="1"/>
  </r>
  <r>
    <x v="93"/>
    <x v="79"/>
    <x v="270"/>
    <x v="1286"/>
    <m/>
    <m/>
    <s v="Ecomart Tầng 1 Sảnh G5 CC Five Star Kim Giang, Thanh Xuân"/>
    <n v="505155"/>
    <n v="35361"/>
    <n v="37583.520000000004"/>
    <n v="507378"/>
    <s v="Bán hàng"/>
    <d v="2025-07-07T00:00:00"/>
    <s v="PT/C6-0008"/>
    <n v="0"/>
    <n v="507378"/>
    <n v="507378"/>
    <n v="0"/>
    <d v="2025-05-20T00:00:00"/>
    <m/>
    <d v="2025-05-20T00:00:00"/>
    <n v="0"/>
    <m/>
    <s v=""/>
    <x v="0"/>
    <d v="2025-05-20T00:00:00"/>
    <d v="2025-07-07T00:00:00"/>
    <m/>
    <m/>
    <x v="77"/>
    <x v="81"/>
    <x v="1"/>
  </r>
  <r>
    <x v="93"/>
    <x v="79"/>
    <x v="192"/>
    <x v="1287"/>
    <d v="2025-05-21T00:00:00"/>
    <m/>
    <s v="Hàng Trả - Ecomart Tầng 1 Sảnh G5 CC Five Star Kim Giang, Thanh Xuân - phiếu:THN021114 - Unit0011"/>
    <n v="0"/>
    <n v="0"/>
    <n v="0"/>
    <n v="71263"/>
    <s v="Hàng trả"/>
    <d v="2025-07-07T00:00:00"/>
    <s v="PT/C6-0008"/>
    <n v="0"/>
    <n v="-71263"/>
    <n v="-71263"/>
    <n v="0"/>
    <d v="2025-05-21T00:00:00"/>
    <m/>
    <d v="2025-05-21T00:00:00"/>
    <n v="0"/>
    <m/>
    <s v=""/>
    <x v="0"/>
    <d v="2025-05-21T00:00:00"/>
    <d v="2025-07-07T00:00:00"/>
    <m/>
    <m/>
    <x v="77"/>
    <x v="81"/>
    <x v="1"/>
  </r>
  <r>
    <x v="93"/>
    <x v="79"/>
    <x v="177"/>
    <x v="1288"/>
    <m/>
    <m/>
    <s v="Ecomart Tầng 1 chưng cư Park Home"/>
    <n v="888285"/>
    <n v="62180"/>
    <n v="66088.399999999994"/>
    <n v="892193"/>
    <s v="Bán hàng"/>
    <d v="2025-07-07T00:00:00"/>
    <s v="PT/C6-0008"/>
    <n v="0"/>
    <n v="892193"/>
    <n v="892193"/>
    <n v="0"/>
    <d v="2025-05-22T00:00:00"/>
    <m/>
    <d v="2025-05-22T00:00:00"/>
    <n v="0"/>
    <m/>
    <s v=""/>
    <x v="0"/>
    <d v="2025-05-22T00:00:00"/>
    <d v="2025-07-07T00:00:00"/>
    <m/>
    <m/>
    <x v="77"/>
    <x v="81"/>
    <x v="1"/>
  </r>
  <r>
    <x v="93"/>
    <x v="79"/>
    <x v="143"/>
    <x v="1289"/>
    <m/>
    <m/>
    <s v="Eco Mart SA3 Vin Smart City"/>
    <n v="778213"/>
    <n v="54475"/>
    <n v="57899.040000000001"/>
    <n v="781637"/>
    <s v="Bán hàng"/>
    <d v="2025-07-07T00:00:00"/>
    <s v="PT/C6-0008"/>
    <n v="0"/>
    <n v="781637"/>
    <n v="781637"/>
    <n v="0"/>
    <d v="2025-05-26T00:00:00"/>
    <m/>
    <d v="2025-05-26T00:00:00"/>
    <n v="0"/>
    <m/>
    <s v=""/>
    <x v="0"/>
    <d v="2025-05-26T00:00:00"/>
    <d v="2025-07-07T00:00:00"/>
    <m/>
    <m/>
    <x v="77"/>
    <x v="81"/>
    <x v="1"/>
  </r>
  <r>
    <x v="93"/>
    <x v="79"/>
    <x v="143"/>
    <x v="1290"/>
    <d v="2025-05-26T00:00:00"/>
    <m/>
    <s v="Hàng Trả - Eco Mart SA3 Vin Smart City - Unit0014"/>
    <n v="0"/>
    <n v="0"/>
    <n v="0"/>
    <n v="186258"/>
    <s v="Hàng trả"/>
    <d v="2025-07-07T00:00:00"/>
    <s v="PT/C6-0008"/>
    <n v="0"/>
    <n v="-186258"/>
    <n v="-186258"/>
    <n v="0"/>
    <d v="2025-05-26T00:00:00"/>
    <m/>
    <d v="2025-05-26T00:00:00"/>
    <n v="0"/>
    <m/>
    <s v=""/>
    <x v="0"/>
    <d v="2025-05-26T00:00:00"/>
    <d v="2025-07-07T00:00:00"/>
    <m/>
    <m/>
    <x v="77"/>
    <x v="81"/>
    <x v="1"/>
  </r>
  <r>
    <x v="93"/>
    <x v="79"/>
    <x v="116"/>
    <x v="1291"/>
    <m/>
    <m/>
    <s v="Ecomart chung cư OSAKA"/>
    <n v="1299211"/>
    <n v="90945"/>
    <n v="96661.28"/>
    <n v="1304927"/>
    <s v="Bán hàng"/>
    <d v="2025-07-07T00:00:00"/>
    <s v="PT/C6-0008"/>
    <n v="0"/>
    <n v="1304927"/>
    <n v="1304927"/>
    <n v="0"/>
    <d v="2025-05-27T00:00:00"/>
    <m/>
    <d v="2025-05-27T00:00:00"/>
    <n v="0"/>
    <m/>
    <s v=""/>
    <x v="0"/>
    <d v="2025-05-27T00:00:00"/>
    <d v="2025-07-07T00:00:00"/>
    <m/>
    <m/>
    <x v="77"/>
    <x v="81"/>
    <x v="1"/>
  </r>
  <r>
    <x v="93"/>
    <x v="79"/>
    <x v="54"/>
    <x v="1292"/>
    <m/>
    <m/>
    <s v="Ecomart S2.12 Vinhome Ocean Park"/>
    <n v="1005114"/>
    <n v="70358"/>
    <n v="74780.479999999996"/>
    <n v="1009536"/>
    <s v="Bán hàng"/>
    <d v="2025-07-07T00:00:00"/>
    <s v="PT/C6-0008"/>
    <n v="0"/>
    <n v="1009536"/>
    <n v="1009536"/>
    <n v="0"/>
    <d v="2025-05-28T00:00:00"/>
    <m/>
    <d v="2025-05-28T00:00:00"/>
    <n v="0"/>
    <m/>
    <s v=""/>
    <x v="0"/>
    <d v="2025-05-28T00:00:00"/>
    <d v="2025-07-07T00:00:00"/>
    <m/>
    <m/>
    <x v="77"/>
    <x v="81"/>
    <x v="1"/>
  </r>
  <r>
    <x v="93"/>
    <x v="79"/>
    <x v="54"/>
    <x v="1293"/>
    <d v="2025-05-28T00:00:00"/>
    <m/>
    <s v="Hàng Trả - Ecomart S2.12 Vinhome Ocean Park - Unit0004"/>
    <n v="0"/>
    <n v="0"/>
    <n v="0"/>
    <n v="415430"/>
    <s v="Hàng trả"/>
    <d v="2025-07-07T00:00:00"/>
    <s v="PT/C6-0008"/>
    <n v="0"/>
    <n v="-415430"/>
    <n v="-415430"/>
    <n v="0"/>
    <d v="2025-05-28T00:00:00"/>
    <m/>
    <d v="2025-05-28T00:00:00"/>
    <n v="0"/>
    <m/>
    <s v=""/>
    <x v="0"/>
    <d v="2025-05-28T00:00:00"/>
    <d v="2025-07-07T00:00:00"/>
    <m/>
    <m/>
    <x v="77"/>
    <x v="81"/>
    <x v="1"/>
  </r>
  <r>
    <x v="93"/>
    <x v="79"/>
    <x v="54"/>
    <x v="1294"/>
    <d v="2025-05-28T00:00:00"/>
    <m/>
    <s v="Hàng Trả - Ecomart Tầng 1 Sảnh G5 CC Five Star Kim Giang, Thanh Xuân - Unit0011 (ngày trả 2/6)"/>
    <n v="0"/>
    <n v="0"/>
    <n v="0"/>
    <n v="410319"/>
    <s v="Hàng trả"/>
    <d v="2025-07-07T00:00:00"/>
    <s v="PT/C6-0008"/>
    <n v="0"/>
    <n v="-410319"/>
    <n v="-410319"/>
    <n v="0"/>
    <d v="2025-05-28T00:00:00"/>
    <m/>
    <d v="2025-05-28T00:00:00"/>
    <n v="0"/>
    <m/>
    <s v=""/>
    <x v="0"/>
    <d v="2025-05-28T00:00:00"/>
    <d v="2025-07-07T00:00:00"/>
    <m/>
    <m/>
    <x v="77"/>
    <x v="81"/>
    <x v="1"/>
  </r>
  <r>
    <x v="93"/>
    <x v="79"/>
    <x v="54"/>
    <x v="1295"/>
    <d v="2025-05-28T00:00:00"/>
    <m/>
    <s v="Hàng Trả - Ecomart S2.12 Vinhome Ocean Park - Unit0004"/>
    <n v="0"/>
    <n v="0"/>
    <n v="0"/>
    <n v="55840"/>
    <s v="Hàng trả"/>
    <d v="2025-07-07T00:00:00"/>
    <s v="PT/C6-0008"/>
    <n v="0"/>
    <n v="-55840"/>
    <n v="-55840"/>
    <n v="0"/>
    <d v="2025-05-28T00:00:00"/>
    <m/>
    <d v="2025-05-28T00:00:00"/>
    <n v="0"/>
    <m/>
    <s v=""/>
    <x v="0"/>
    <d v="2025-05-28T00:00:00"/>
    <d v="2025-07-07T00:00:00"/>
    <m/>
    <m/>
    <x v="77"/>
    <x v="81"/>
    <x v="1"/>
  </r>
  <r>
    <x v="93"/>
    <x v="79"/>
    <x v="248"/>
    <x v="1296"/>
    <m/>
    <m/>
    <s v="Ecomart An Hưng, Hà Đông"/>
    <n v="593589"/>
    <n v="41551"/>
    <n v="44163.040000000001"/>
    <n v="596201"/>
    <s v="Bán hàng"/>
    <d v="2025-07-07T00:00:00"/>
    <s v="PT/C6-0008"/>
    <n v="0"/>
    <n v="596201"/>
    <n v="596201"/>
    <n v="0"/>
    <d v="2025-05-30T00:00:00"/>
    <m/>
    <d v="2025-05-30T00:00:00"/>
    <n v="0"/>
    <m/>
    <s v=""/>
    <x v="0"/>
    <d v="2025-05-30T00:00:00"/>
    <d v="2025-07-07T00:00:00"/>
    <m/>
    <m/>
    <x v="77"/>
    <x v="81"/>
    <x v="1"/>
  </r>
  <r>
    <x v="93"/>
    <x v="79"/>
    <x v="248"/>
    <x v="1297"/>
    <d v="2025-05-30T00:00:00"/>
    <m/>
    <s v="Hàng Trả - Ecomart An Hưng, Hà Đông - Unit0012"/>
    <n v="0"/>
    <n v="0"/>
    <n v="0"/>
    <n v="532870"/>
    <s v="Hàng trả"/>
    <d v="2025-07-07T00:00:00"/>
    <s v="PT/C6-0008"/>
    <n v="0"/>
    <n v="-532870"/>
    <n v="-532870"/>
    <n v="0"/>
    <d v="2025-05-30T00:00:00"/>
    <m/>
    <d v="2025-05-30T00:00:00"/>
    <n v="0"/>
    <m/>
    <s v=""/>
    <x v="0"/>
    <d v="2025-05-30T00:00:00"/>
    <d v="2025-07-07T00:00:00"/>
    <m/>
    <m/>
    <x v="77"/>
    <x v="81"/>
    <x v="1"/>
  </r>
  <r>
    <x v="93"/>
    <x v="79"/>
    <x v="36"/>
    <x v="1298"/>
    <m/>
    <m/>
    <s v="Ecomart Tầng 1 Sảnh G5 CC Five Star Kim Giang, Thanh Xuân"/>
    <n v="537624"/>
    <n v="37634"/>
    <n v="39999.200000000004"/>
    <n v="539989"/>
    <s v="Bán hàng"/>
    <d v="2025-09-15T00:00:00"/>
    <s v="PT/C6-0076"/>
    <n v="0"/>
    <n v="539989"/>
    <n v="539989"/>
    <n v="0"/>
    <d v="2025-06-02T00:00:00"/>
    <m/>
    <d v="2025-06-02T00:00:00"/>
    <n v="0"/>
    <m/>
    <s v=""/>
    <x v="0"/>
    <d v="2025-06-02T00:00:00"/>
    <d v="2025-09-15T00:00:00"/>
    <m/>
    <m/>
    <x v="77"/>
    <x v="81"/>
    <x v="1"/>
  </r>
  <r>
    <x v="93"/>
    <x v="79"/>
    <x v="36"/>
    <x v="1299"/>
    <d v="2025-06-02T00:00:00"/>
    <m/>
    <s v="Hàng trả - Ecomart Tầng 1 Sảnh G5 CC Five Star Kim Giang, Thanh Xuân - Unit0011"/>
    <n v="0"/>
    <n v="0"/>
    <n v="0"/>
    <n v="111547"/>
    <s v="Hàng trả"/>
    <d v="2025-09-15T00:00:00"/>
    <s v="PT/C6-0076"/>
    <n v="0"/>
    <n v="-111547"/>
    <n v="-111547"/>
    <n v="0"/>
    <d v="2025-06-02T00:00:00"/>
    <m/>
    <d v="2025-06-02T00:00:00"/>
    <n v="0"/>
    <m/>
    <s v=""/>
    <x v="0"/>
    <d v="2025-06-02T00:00:00"/>
    <d v="2025-09-15T00:00:00"/>
    <m/>
    <m/>
    <x v="77"/>
    <x v="81"/>
    <x v="1"/>
  </r>
  <r>
    <x v="93"/>
    <x v="79"/>
    <x v="55"/>
    <x v="1300"/>
    <d v="2025-06-07T00:00:00"/>
    <m/>
    <s v="Hàng Trả - Ecomart Helios 75 Tam Trinh - Unit0001"/>
    <n v="0"/>
    <n v="0"/>
    <n v="0"/>
    <n v="334640"/>
    <s v="Hàng trả"/>
    <d v="2025-09-15T00:00:00"/>
    <s v="PT/C6-0076"/>
    <n v="0"/>
    <n v="-334640"/>
    <n v="-334640"/>
    <n v="0"/>
    <d v="2025-06-07T00:00:00"/>
    <m/>
    <d v="2025-06-07T00:00:00"/>
    <n v="0"/>
    <m/>
    <s v=""/>
    <x v="0"/>
    <d v="2025-06-07T00:00:00"/>
    <d v="2025-09-15T00:00:00"/>
    <m/>
    <m/>
    <x v="77"/>
    <x v="81"/>
    <x v="1"/>
  </r>
  <r>
    <x v="93"/>
    <x v="79"/>
    <x v="76"/>
    <x v="1301"/>
    <m/>
    <m/>
    <s v="Ecomart chung cư OSAKA"/>
    <n v="1300855"/>
    <n v="91060"/>
    <n v="96783.6"/>
    <n v="1306579"/>
    <s v="Bán hàng"/>
    <d v="2025-09-15T00:00:00"/>
    <s v="PT/C6-0076"/>
    <n v="0"/>
    <n v="1306579"/>
    <n v="1306579"/>
    <n v="0"/>
    <d v="2025-06-09T00:00:00"/>
    <m/>
    <d v="2025-06-09T00:00:00"/>
    <n v="0"/>
    <m/>
    <s v=""/>
    <x v="0"/>
    <d v="2025-06-09T00:00:00"/>
    <d v="2025-09-15T00:00:00"/>
    <m/>
    <m/>
    <x v="77"/>
    <x v="81"/>
    <x v="1"/>
  </r>
  <r>
    <x v="93"/>
    <x v="79"/>
    <x v="76"/>
    <x v="1302"/>
    <m/>
    <m/>
    <s v="Ecomart chung cư GELEXIA, 885 Tam Trinh"/>
    <n v="1012265"/>
    <n v="70859"/>
    <n v="75312.479999999996"/>
    <n v="1016718"/>
    <s v="Bán hàng"/>
    <d v="2025-09-15T00:00:00"/>
    <s v="PT/C6-0076"/>
    <n v="0"/>
    <n v="1016718"/>
    <n v="1016718"/>
    <n v="0"/>
    <d v="2025-06-09T00:00:00"/>
    <m/>
    <d v="2025-06-09T00:00:00"/>
    <n v="0"/>
    <m/>
    <s v=""/>
    <x v="0"/>
    <d v="2025-06-09T00:00:00"/>
    <d v="2025-09-15T00:00:00"/>
    <m/>
    <m/>
    <x v="77"/>
    <x v="81"/>
    <x v="1"/>
  </r>
  <r>
    <x v="93"/>
    <x v="79"/>
    <x v="76"/>
    <x v="1303"/>
    <d v="2025-06-09T00:00:00"/>
    <m/>
    <s v="Hàng Trả - Ecomart chung cư OSAKA - Unit0002 (48 Ngọc Hồi)"/>
    <n v="0"/>
    <n v="0"/>
    <n v="0"/>
    <n v="568625"/>
    <s v="Hàng trả"/>
    <d v="2025-09-15T00:00:00"/>
    <s v="PT/C6-0076"/>
    <n v="0"/>
    <n v="-568625"/>
    <n v="-568625"/>
    <n v="0"/>
    <d v="2025-06-09T00:00:00"/>
    <m/>
    <d v="2025-06-09T00:00:00"/>
    <n v="0"/>
    <m/>
    <s v=""/>
    <x v="0"/>
    <d v="2025-06-09T00:00:00"/>
    <d v="2025-09-15T00:00:00"/>
    <m/>
    <m/>
    <x v="77"/>
    <x v="81"/>
    <x v="1"/>
  </r>
  <r>
    <x v="93"/>
    <x v="79"/>
    <x v="76"/>
    <x v="1304"/>
    <d v="2025-06-09T00:00:00"/>
    <m/>
    <s v="Hàng Trả - Ecomart Tầng 1 Green Park - Unit0003"/>
    <n v="0"/>
    <n v="0"/>
    <n v="0"/>
    <n v="385043"/>
    <s v="Hàng trả"/>
    <d v="2025-09-15T00:00:00"/>
    <s v="PT/C6-0076"/>
    <n v="0"/>
    <n v="-385043"/>
    <n v="-385043"/>
    <n v="0"/>
    <d v="2025-06-09T00:00:00"/>
    <m/>
    <d v="2025-06-09T00:00:00"/>
    <n v="0"/>
    <m/>
    <s v=""/>
    <x v="0"/>
    <d v="2025-06-09T00:00:00"/>
    <d v="2025-09-15T00:00:00"/>
    <m/>
    <m/>
    <x v="77"/>
    <x v="81"/>
    <x v="1"/>
  </r>
  <r>
    <x v="93"/>
    <x v="79"/>
    <x v="62"/>
    <x v="1305"/>
    <d v="2025-06-11T00:00:00"/>
    <m/>
    <s v="Hàng Trả - Ecomart chung cư GELEXIA, 885 Tam Trinh - Unit0009"/>
    <n v="0"/>
    <n v="0"/>
    <n v="0"/>
    <n v="224195"/>
    <s v="Hàng trả"/>
    <d v="2025-09-15T00:00:00"/>
    <s v="PT/C6-0076"/>
    <n v="0"/>
    <n v="-224195"/>
    <n v="-224195"/>
    <n v="0"/>
    <d v="2025-06-11T00:00:00"/>
    <m/>
    <d v="2025-06-11T00:00:00"/>
    <n v="0"/>
    <m/>
    <s v=""/>
    <x v="0"/>
    <d v="2025-06-11T00:00:00"/>
    <d v="2025-09-15T00:00:00"/>
    <m/>
    <m/>
    <x v="77"/>
    <x v="81"/>
    <x v="1"/>
  </r>
  <r>
    <x v="93"/>
    <x v="79"/>
    <x v="264"/>
    <x v="1306"/>
    <m/>
    <m/>
    <s v="Ecomart S2.12 Vinhome Ocean Park"/>
    <n v="1634029"/>
    <n v="114382"/>
    <n v="121571.76000000001"/>
    <n v="1641219"/>
    <s v="Bán hàng"/>
    <d v="2025-09-15T00:00:00"/>
    <s v="PT/C6-0076"/>
    <n v="0"/>
    <n v="1641219"/>
    <n v="1641219"/>
    <n v="0"/>
    <d v="2025-06-12T00:00:00"/>
    <m/>
    <d v="2025-06-12T00:00:00"/>
    <n v="0"/>
    <m/>
    <s v=""/>
    <x v="0"/>
    <d v="2025-06-12T00:00:00"/>
    <d v="2025-09-15T00:00:00"/>
    <m/>
    <m/>
    <x v="77"/>
    <x v="81"/>
    <x v="1"/>
  </r>
  <r>
    <x v="93"/>
    <x v="79"/>
    <x v="264"/>
    <x v="1307"/>
    <d v="2025-06-12T00:00:00"/>
    <m/>
    <s v="Hàng Trả - Ecomart S2.12 Vinhome Ocean Park - Unit0004"/>
    <n v="0"/>
    <n v="0"/>
    <n v="0"/>
    <n v="112098"/>
    <s v="Hàng trả"/>
    <d v="2025-09-15T00:00:00"/>
    <s v="PT/C6-0076"/>
    <n v="0"/>
    <n v="-112098"/>
    <n v="-112098"/>
    <n v="0"/>
    <d v="2025-06-12T00:00:00"/>
    <m/>
    <d v="2025-06-12T00:00:00"/>
    <n v="0"/>
    <m/>
    <s v=""/>
    <x v="0"/>
    <d v="2025-06-12T00:00:00"/>
    <d v="2025-09-15T00:00:00"/>
    <m/>
    <m/>
    <x v="77"/>
    <x v="81"/>
    <x v="1"/>
  </r>
  <r>
    <x v="93"/>
    <x v="79"/>
    <x v="211"/>
    <x v="1308"/>
    <m/>
    <m/>
    <s v="Ecomart Tầng 1 chung cư Ecolife Tây Hồ, CK 7%"/>
    <n v="833319"/>
    <n v="58332"/>
    <n v="61998.96"/>
    <n v="836986"/>
    <s v="Bán hàng"/>
    <d v="2025-09-15T00:00:00"/>
    <s v="PT/C6-0076"/>
    <n v="0"/>
    <n v="836986"/>
    <n v="836986"/>
    <n v="0"/>
    <d v="2025-06-13T00:00:00"/>
    <m/>
    <d v="2025-06-13T00:00:00"/>
    <n v="0"/>
    <m/>
    <s v=""/>
    <x v="0"/>
    <d v="2025-06-13T00:00:00"/>
    <d v="2025-09-15T00:00:00"/>
    <m/>
    <m/>
    <x v="77"/>
    <x v="81"/>
    <x v="1"/>
  </r>
  <r>
    <x v="93"/>
    <x v="79"/>
    <x v="288"/>
    <x v="1309"/>
    <d v="2025-06-14T00:00:00"/>
    <m/>
    <s v="Hàng Trả - Ecomart Tầng 1 chung cư Ecolife Tây Hồ - Unit0010"/>
    <n v="0"/>
    <n v="0"/>
    <n v="0"/>
    <n v="50403"/>
    <s v="Hàng trả"/>
    <d v="2025-09-15T00:00:00"/>
    <s v="PT/C6-0076"/>
    <n v="0"/>
    <n v="-50403"/>
    <n v="-50403"/>
    <n v="0"/>
    <d v="2025-06-14T00:00:00"/>
    <m/>
    <d v="2025-06-14T00:00:00"/>
    <n v="0"/>
    <m/>
    <s v=""/>
    <x v="0"/>
    <d v="2025-06-14T00:00:00"/>
    <d v="2025-09-15T00:00:00"/>
    <m/>
    <m/>
    <x v="77"/>
    <x v="81"/>
    <x v="1"/>
  </r>
  <r>
    <x v="93"/>
    <x v="79"/>
    <x v="73"/>
    <x v="1310"/>
    <m/>
    <m/>
    <s v="Ecomart An Hưng, Hà Đông"/>
    <n v="772072"/>
    <n v="54045"/>
    <n v="57442.16"/>
    <n v="775469"/>
    <s v="Bán hàng"/>
    <d v="2025-09-15T00:00:00"/>
    <s v="PT/C6-0076"/>
    <n v="0"/>
    <n v="775469"/>
    <n v="775469"/>
    <n v="0"/>
    <d v="2025-06-16T00:00:00"/>
    <m/>
    <d v="2025-06-16T00:00:00"/>
    <n v="0"/>
    <m/>
    <s v=""/>
    <x v="0"/>
    <d v="2025-06-16T00:00:00"/>
    <d v="2025-09-15T00:00:00"/>
    <m/>
    <m/>
    <x v="77"/>
    <x v="81"/>
    <x v="1"/>
  </r>
  <r>
    <x v="93"/>
    <x v="79"/>
    <x v="92"/>
    <x v="1311"/>
    <m/>
    <m/>
    <s v="Ecomart Helios 75 Tam Trinh"/>
    <n v="1505946"/>
    <n v="105416"/>
    <n v="112042.40000000001"/>
    <n v="1512572"/>
    <s v="Bán hàng"/>
    <d v="2025-09-15T00:00:00"/>
    <s v="PT/C6-0076"/>
    <n v="0"/>
    <n v="1512572"/>
    <n v="1512572"/>
    <n v="0"/>
    <d v="2025-06-18T00:00:00"/>
    <m/>
    <d v="2025-06-18T00:00:00"/>
    <n v="0"/>
    <m/>
    <s v=""/>
    <x v="0"/>
    <d v="2025-06-18T00:00:00"/>
    <d v="2025-09-15T00:00:00"/>
    <m/>
    <m/>
    <x v="77"/>
    <x v="81"/>
    <x v="1"/>
  </r>
  <r>
    <x v="93"/>
    <x v="79"/>
    <x v="92"/>
    <x v="1312"/>
    <d v="2025-06-18T00:00:00"/>
    <m/>
    <s v="Hàng Trả - Ecomart Helios 75 Tam Trinh - Unit0001"/>
    <n v="0"/>
    <n v="0"/>
    <n v="0"/>
    <n v="653320"/>
    <s v="Hàng trả"/>
    <d v="2025-09-15T00:00:00"/>
    <s v="PT/C6-0076"/>
    <n v="0"/>
    <n v="-653320"/>
    <n v="-653320"/>
    <n v="0"/>
    <d v="2025-06-18T00:00:00"/>
    <m/>
    <d v="2025-06-18T00:00:00"/>
    <n v="0"/>
    <m/>
    <s v=""/>
    <x v="0"/>
    <d v="2025-06-18T00:00:00"/>
    <d v="2025-09-15T00:00:00"/>
    <m/>
    <m/>
    <x v="77"/>
    <x v="81"/>
    <x v="1"/>
  </r>
  <r>
    <x v="93"/>
    <x v="79"/>
    <x v="92"/>
    <x v="1313"/>
    <d v="2025-06-18T00:00:00"/>
    <m/>
    <s v="Hàng Trả - Ecomart Helios 75 Tam Trinh - Unit0001"/>
    <n v="0"/>
    <n v="0"/>
    <n v="0"/>
    <n v="147007"/>
    <s v="Hàng trả"/>
    <d v="2025-09-15T00:00:00"/>
    <s v="PT/C6-0076"/>
    <n v="0"/>
    <n v="-147007"/>
    <n v="-147007"/>
    <n v="0"/>
    <d v="2025-06-18T00:00:00"/>
    <m/>
    <d v="2025-06-18T00:00:00"/>
    <n v="0"/>
    <m/>
    <s v=""/>
    <x v="0"/>
    <d v="2025-06-18T00:00:00"/>
    <d v="2025-09-15T00:00:00"/>
    <m/>
    <m/>
    <x v="77"/>
    <x v="81"/>
    <x v="1"/>
  </r>
  <r>
    <x v="93"/>
    <x v="79"/>
    <x v="13"/>
    <x v="1314"/>
    <m/>
    <m/>
    <s v="Ecomart Tầng 1, CT3, KĐT nam cường"/>
    <n v="1494288"/>
    <n v="104600"/>
    <n v="111175.04000000001"/>
    <n v="1500863"/>
    <s v="Bán hàng"/>
    <d v="2025-09-15T00:00:00"/>
    <s v="PT/C6-0076"/>
    <n v="0"/>
    <n v="1500863"/>
    <n v="1500863"/>
    <n v="0"/>
    <d v="2025-06-19T00:00:00"/>
    <m/>
    <d v="2025-06-19T00:00:00"/>
    <n v="0"/>
    <m/>
    <s v=""/>
    <x v="0"/>
    <d v="2025-06-19T00:00:00"/>
    <d v="2025-09-15T00:00:00"/>
    <m/>
    <m/>
    <x v="77"/>
    <x v="81"/>
    <x v="1"/>
  </r>
  <r>
    <x v="93"/>
    <x v="79"/>
    <x v="144"/>
    <x v="1315"/>
    <m/>
    <m/>
    <s v="Eco Mart SA3 Vin Smart City"/>
    <n v="966037"/>
    <n v="67623"/>
    <n v="71873.119999999995"/>
    <n v="970287"/>
    <s v="Bán hàng"/>
    <d v="2025-09-15T00:00:00"/>
    <s v="PT/C6-0076"/>
    <n v="0"/>
    <n v="970287"/>
    <n v="970287"/>
    <n v="0"/>
    <d v="2025-06-20T00:00:00"/>
    <m/>
    <d v="2025-06-20T00:00:00"/>
    <n v="0"/>
    <m/>
    <s v=""/>
    <x v="0"/>
    <d v="2025-06-20T00:00:00"/>
    <d v="2025-09-15T00:00:00"/>
    <m/>
    <m/>
    <x v="77"/>
    <x v="81"/>
    <x v="1"/>
  </r>
  <r>
    <x v="93"/>
    <x v="79"/>
    <x v="144"/>
    <x v="1316"/>
    <d v="2025-06-20T00:00:00"/>
    <m/>
    <s v="Hàng Trả - Eco Mart SA3 Vin Smart City - Unit0014"/>
    <n v="0"/>
    <n v="0"/>
    <n v="0"/>
    <n v="213184"/>
    <s v="Hàng trả"/>
    <d v="2025-09-15T00:00:00"/>
    <s v="PT/C6-0076"/>
    <n v="0"/>
    <n v="-213184"/>
    <n v="-213184"/>
    <n v="0"/>
    <d v="2025-06-20T00:00:00"/>
    <m/>
    <d v="2025-06-20T00:00:00"/>
    <n v="0"/>
    <m/>
    <s v=""/>
    <x v="0"/>
    <d v="2025-06-20T00:00:00"/>
    <d v="2025-09-15T00:00:00"/>
    <m/>
    <m/>
    <x v="77"/>
    <x v="81"/>
    <x v="1"/>
  </r>
  <r>
    <x v="93"/>
    <x v="79"/>
    <x v="5"/>
    <x v="1317"/>
    <m/>
    <m/>
    <s v="Ecomart Tầng 1 Sảnh G5 CC Five Star Kim Giang, Thanh Xuân"/>
    <n v="978822"/>
    <n v="68518"/>
    <n v="72824.320000000007"/>
    <n v="983128"/>
    <s v="Bán hàng"/>
    <d v="2025-09-15T00:00:00"/>
    <s v="PT/C6-0076"/>
    <n v="0"/>
    <n v="983128"/>
    <n v="983128"/>
    <n v="0"/>
    <d v="2025-06-24T00:00:00"/>
    <m/>
    <d v="2025-06-24T00:00:00"/>
    <n v="0"/>
    <m/>
    <s v=""/>
    <x v="0"/>
    <d v="2025-06-24T00:00:00"/>
    <d v="2025-09-15T00:00:00"/>
    <m/>
    <m/>
    <x v="77"/>
    <x v="81"/>
    <x v="1"/>
  </r>
  <r>
    <x v="93"/>
    <x v="79"/>
    <x v="5"/>
    <x v="1318"/>
    <d v="2025-06-24T00:00:00"/>
    <m/>
    <s v="Hàng Trả - Ecomart Tầng 1 Sảnh G5 CC Five Star Kim Giang, Thanh Xuân - Unit0011"/>
    <n v="0"/>
    <n v="0"/>
    <n v="0"/>
    <n v="406518"/>
    <s v="Hàng trả"/>
    <d v="2025-09-15T00:00:00"/>
    <s v="PT/C6-0076"/>
    <n v="0"/>
    <n v="-406518"/>
    <n v="-406518"/>
    <n v="0"/>
    <d v="2025-06-24T00:00:00"/>
    <m/>
    <d v="2025-06-24T00:00:00"/>
    <n v="0"/>
    <m/>
    <s v=""/>
    <x v="0"/>
    <d v="2025-06-24T00:00:00"/>
    <d v="2025-09-15T00:00:00"/>
    <m/>
    <m/>
    <x v="77"/>
    <x v="81"/>
    <x v="1"/>
  </r>
  <r>
    <x v="93"/>
    <x v="79"/>
    <x v="5"/>
    <x v="1319"/>
    <d v="2025-06-24T00:00:00"/>
    <m/>
    <s v="Hàng Trả - Ecomart Tầng 1 Sảnh G5 CC Five Star Kim Giang, Thanh Xuân - Unit0011"/>
    <n v="0"/>
    <n v="0"/>
    <n v="0"/>
    <n v="351276"/>
    <s v="Hàng trả"/>
    <d v="2025-09-15T00:00:00"/>
    <s v="PT/C6-0076"/>
    <n v="0"/>
    <n v="-351276"/>
    <n v="-351276"/>
    <n v="0"/>
    <d v="2025-06-24T00:00:00"/>
    <m/>
    <d v="2025-06-24T00:00:00"/>
    <n v="0"/>
    <m/>
    <s v=""/>
    <x v="0"/>
    <d v="2025-06-24T00:00:00"/>
    <d v="2025-09-15T00:00:00"/>
    <m/>
    <m/>
    <x v="77"/>
    <x v="81"/>
    <x v="1"/>
  </r>
  <r>
    <x v="93"/>
    <x v="79"/>
    <x v="5"/>
    <x v="1320"/>
    <d v="2025-06-24T00:00:00"/>
    <m/>
    <s v="Hàng Trả - Ecomart Tầng 1 Sảnh G5 CC Five Star Kim Giang, Thanh Xuân - Unit0011"/>
    <n v="0"/>
    <n v="0"/>
    <n v="0"/>
    <n v="212352"/>
    <s v="Hàng trả"/>
    <d v="2025-09-15T00:00:00"/>
    <s v="PT/C6-0076"/>
    <n v="0"/>
    <n v="-212352"/>
    <n v="-212352"/>
    <n v="0"/>
    <d v="2025-06-24T00:00:00"/>
    <m/>
    <d v="2025-06-24T00:00:00"/>
    <n v="0"/>
    <m/>
    <s v=""/>
    <x v="0"/>
    <d v="2025-06-24T00:00:00"/>
    <d v="2025-09-15T00:00:00"/>
    <m/>
    <m/>
    <x v="77"/>
    <x v="81"/>
    <x v="1"/>
  </r>
  <r>
    <x v="93"/>
    <x v="79"/>
    <x v="5"/>
    <x v="1321"/>
    <d v="2025-06-24T00:00:00"/>
    <m/>
    <s v="Hàng Trả - Ecomart Helios 75 Tam Trinh (Khách ghi Kim Giang) - Unit0001"/>
    <n v="0"/>
    <n v="0"/>
    <n v="0"/>
    <n v="970143"/>
    <s v="Hàng trả"/>
    <d v="2025-09-15T00:00:00"/>
    <s v="PT/C6-0076"/>
    <n v="0"/>
    <n v="-970143"/>
    <n v="-970143"/>
    <n v="0"/>
    <d v="2025-06-24T00:00:00"/>
    <m/>
    <d v="2025-06-24T00:00:00"/>
    <n v="0"/>
    <m/>
    <s v=""/>
    <x v="0"/>
    <d v="2025-06-24T00:00:00"/>
    <d v="2025-09-15T00:00:00"/>
    <m/>
    <m/>
    <x v="77"/>
    <x v="81"/>
    <x v="1"/>
  </r>
  <r>
    <x v="93"/>
    <x v="79"/>
    <x v="77"/>
    <x v="1322"/>
    <d v="2025-06-27T00:00:00"/>
    <m/>
    <s v="Hàng Trả - Ecomart S2.12 Vinhome Ocean Park - Unit0004"/>
    <n v="0"/>
    <n v="0"/>
    <n v="0"/>
    <n v="287110"/>
    <s v="Hàng trả"/>
    <d v="2025-09-15T00:00:00"/>
    <s v="PT/C6-0076"/>
    <n v="0"/>
    <n v="-287110"/>
    <n v="-287110"/>
    <n v="0"/>
    <d v="2025-06-27T00:00:00"/>
    <m/>
    <d v="2025-06-27T00:00:00"/>
    <n v="0"/>
    <m/>
    <s v=""/>
    <x v="0"/>
    <d v="2025-06-27T00:00:00"/>
    <d v="2025-09-15T00:00:00"/>
    <m/>
    <m/>
    <x v="77"/>
    <x v="81"/>
    <x v="1"/>
  </r>
  <r>
    <x v="93"/>
    <x v="79"/>
    <x v="118"/>
    <x v="1323"/>
    <m/>
    <m/>
    <s v="Ecomart chung cư GELEXIA, 885 Tam Trinh"/>
    <n v="1352564"/>
    <n v="94679"/>
    <n v="100630.8"/>
    <n v="1358516"/>
    <s v="Bán hàng"/>
    <d v="2025-09-15T00:00:00"/>
    <s v="PT/C6-0076"/>
    <n v="0"/>
    <n v="1358516"/>
    <n v="1358516"/>
    <n v="0"/>
    <d v="2025-06-28T00:00:00"/>
    <m/>
    <d v="2025-06-28T00:00:00"/>
    <n v="0"/>
    <m/>
    <s v=""/>
    <x v="0"/>
    <d v="2025-06-28T00:00:00"/>
    <d v="2025-09-15T00:00:00"/>
    <m/>
    <m/>
    <x v="77"/>
    <x v="81"/>
    <x v="1"/>
  </r>
  <r>
    <x v="93"/>
    <x v="79"/>
    <x v="118"/>
    <x v="1324"/>
    <d v="2025-06-28T00:00:00"/>
    <m/>
    <s v="Hàng Trả - Ecomart chung cư GELEXIA, 885 Tam Trinh - Unit0009 (CT2A)"/>
    <n v="0"/>
    <n v="0"/>
    <n v="0"/>
    <n v="119589"/>
    <s v="Hàng trả"/>
    <d v="2025-09-15T00:00:00"/>
    <s v="PT/C6-0076"/>
    <n v="0"/>
    <n v="-119589"/>
    <n v="-119589"/>
    <n v="0"/>
    <d v="2025-06-28T00:00:00"/>
    <m/>
    <d v="2025-06-28T00:00:00"/>
    <n v="0"/>
    <m/>
    <s v=""/>
    <x v="0"/>
    <d v="2025-06-28T00:00:00"/>
    <d v="2025-09-15T00:00:00"/>
    <m/>
    <m/>
    <x v="77"/>
    <x v="81"/>
    <x v="1"/>
  </r>
  <r>
    <x v="93"/>
    <x v="79"/>
    <x v="118"/>
    <x v="1325"/>
    <d v="2025-06-28T00:00:00"/>
    <m/>
    <s v="Hàng Trả - Ecomart chung cư GELEXIA, 885 Tam Trinh - Unit0009 (CT2A)"/>
    <n v="0"/>
    <n v="0"/>
    <n v="0"/>
    <n v="539693"/>
    <s v="Hàng trả"/>
    <d v="2025-09-15T00:00:00"/>
    <s v="PT/C6-0076"/>
    <n v="0"/>
    <n v="-539693"/>
    <n v="-539693"/>
    <n v="0"/>
    <d v="2025-06-28T00:00:00"/>
    <m/>
    <d v="2025-06-28T00:00:00"/>
    <n v="0"/>
    <m/>
    <s v=""/>
    <x v="0"/>
    <d v="2025-06-28T00:00:00"/>
    <d v="2025-09-15T00:00:00"/>
    <m/>
    <m/>
    <x v="77"/>
    <x v="81"/>
    <x v="1"/>
  </r>
  <r>
    <x v="93"/>
    <x v="79"/>
    <x v="174"/>
    <x v="1326"/>
    <m/>
    <m/>
    <s v="Ecomart Tầng 1 Green Park"/>
    <n v="1608446"/>
    <n v="112591"/>
    <n v="119668.40000000001"/>
    <n v="1615523"/>
    <s v="Bán hàng"/>
    <d v="2025-09-15T00:00:00"/>
    <s v="PT/C6-0076"/>
    <n v="0"/>
    <n v="1615523"/>
    <n v="1615523"/>
    <n v="0"/>
    <d v="2025-07-01T00:00:00"/>
    <m/>
    <d v="2025-07-01T00:00:00"/>
    <n v="0"/>
    <m/>
    <s v=""/>
    <x v="0"/>
    <d v="2025-07-01T00:00:00"/>
    <d v="2025-09-15T00:00:00"/>
    <m/>
    <m/>
    <x v="77"/>
    <x v="81"/>
    <x v="1"/>
  </r>
  <r>
    <x v="93"/>
    <x v="79"/>
    <x v="63"/>
    <x v="1327"/>
    <d v="2025-07-03T00:00:00"/>
    <m/>
    <s v="Hàng Trả -Ecomart Tầng 1 Green Park - Unit0003"/>
    <n v="0"/>
    <n v="0"/>
    <n v="0"/>
    <n v="224195"/>
    <s v="Hàng trả"/>
    <d v="2025-09-15T00:00:00"/>
    <s v="PT/C6-0076"/>
    <n v="0"/>
    <n v="-224195"/>
    <n v="-224195"/>
    <n v="0"/>
    <d v="2025-07-03T00:00:00"/>
    <m/>
    <d v="2025-07-03T00:00:00"/>
    <n v="0"/>
    <m/>
    <s v=""/>
    <x v="0"/>
    <d v="2025-07-03T00:00:00"/>
    <d v="2025-09-15T00:00:00"/>
    <m/>
    <m/>
    <x v="77"/>
    <x v="81"/>
    <x v="1"/>
  </r>
  <r>
    <x v="93"/>
    <x v="79"/>
    <x v="56"/>
    <x v="1328"/>
    <m/>
    <m/>
    <s v="Ecomart chung cư OSAKA"/>
    <n v="1089007"/>
    <n v="76230"/>
    <n v="81022.16"/>
    <n v="1093799"/>
    <s v="Bán hàng"/>
    <d v="2025-09-15T00:00:00"/>
    <s v="PT/C6-0076"/>
    <n v="0"/>
    <n v="1093799"/>
    <n v="1093799"/>
    <n v="0"/>
    <d v="2025-07-09T00:00:00"/>
    <m/>
    <d v="2025-07-09T00:00:00"/>
    <n v="0"/>
    <m/>
    <s v=""/>
    <x v="0"/>
    <d v="2025-07-09T00:00:00"/>
    <d v="2025-09-15T00:00:00"/>
    <m/>
    <m/>
    <x v="77"/>
    <x v="81"/>
    <x v="1"/>
  </r>
  <r>
    <x v="93"/>
    <x v="79"/>
    <x v="56"/>
    <x v="1329"/>
    <m/>
    <m/>
    <s v="Ecomart Helios 75 Tam Trinh"/>
    <n v="700329"/>
    <n v="49023"/>
    <n v="52104.480000000003"/>
    <n v="703410"/>
    <s v="Bán hàng"/>
    <d v="2025-09-15T00:00:00"/>
    <s v="PT/C6-0076"/>
    <n v="0"/>
    <n v="703410"/>
    <n v="703410"/>
    <n v="0"/>
    <d v="2025-07-09T00:00:00"/>
    <m/>
    <d v="2025-07-09T00:00:00"/>
    <n v="0"/>
    <m/>
    <s v=""/>
    <x v="0"/>
    <d v="2025-07-09T00:00:00"/>
    <d v="2025-09-15T00:00:00"/>
    <m/>
    <m/>
    <x v="77"/>
    <x v="81"/>
    <x v="1"/>
  </r>
  <r>
    <x v="93"/>
    <x v="79"/>
    <x v="56"/>
    <x v="1330"/>
    <d v="2025-07-09T00:00:00"/>
    <m/>
    <s v="Hàng Trả - Ecomart Tầng 1 Green Park - Unit0003"/>
    <n v="0"/>
    <n v="0"/>
    <n v="0"/>
    <n v="336293"/>
    <s v="Hàng trả"/>
    <d v="2025-09-15T00:00:00"/>
    <s v="PT/C6-0076"/>
    <n v="0"/>
    <n v="-336293"/>
    <n v="-336293"/>
    <n v="0"/>
    <d v="2025-07-09T00:00:00"/>
    <m/>
    <d v="2025-07-09T00:00:00"/>
    <n v="0"/>
    <m/>
    <s v=""/>
    <x v="0"/>
    <d v="2025-07-09T00:00:00"/>
    <d v="2025-09-15T00:00:00"/>
    <m/>
    <m/>
    <x v="77"/>
    <x v="81"/>
    <x v="1"/>
  </r>
  <r>
    <x v="93"/>
    <x v="79"/>
    <x v="56"/>
    <x v="1331"/>
    <d v="2025-07-09T00:00:00"/>
    <m/>
    <s v="Hàng Trả - Ecomart chung cư OSAKA - Unit0002"/>
    <n v="0"/>
    <n v="0"/>
    <n v="0"/>
    <n v="100805"/>
    <s v="Hàng trả"/>
    <d v="2025-09-15T00:00:00"/>
    <s v="PT/C6-0076"/>
    <n v="0"/>
    <n v="-100805"/>
    <n v="-100805"/>
    <n v="0"/>
    <d v="2025-07-09T00:00:00"/>
    <m/>
    <d v="2025-07-09T00:00:00"/>
    <n v="0"/>
    <m/>
    <s v=""/>
    <x v="0"/>
    <d v="2025-07-09T00:00:00"/>
    <d v="2025-09-15T00:00:00"/>
    <m/>
    <m/>
    <x v="77"/>
    <x v="81"/>
    <x v="1"/>
  </r>
  <r>
    <x v="93"/>
    <x v="79"/>
    <x v="39"/>
    <x v="1332"/>
    <m/>
    <m/>
    <s v="Ecomart Tầng 1 chưng cư Park Home"/>
    <n v="729032"/>
    <n v="51032"/>
    <n v="54240"/>
    <n v="732240"/>
    <s v="Bán hàng"/>
    <d v="2025-09-15T00:00:00"/>
    <s v="PT/C6-0076"/>
    <n v="0"/>
    <n v="732240"/>
    <n v="732240"/>
    <n v="0"/>
    <d v="2025-07-10T00:00:00"/>
    <m/>
    <d v="2025-07-10T00:00:00"/>
    <n v="0"/>
    <m/>
    <s v=""/>
    <x v="0"/>
    <d v="2025-07-10T00:00:00"/>
    <d v="2025-09-15T00:00:00"/>
    <m/>
    <m/>
    <x v="77"/>
    <x v="81"/>
    <x v="1"/>
  </r>
  <r>
    <x v="93"/>
    <x v="79"/>
    <x v="256"/>
    <x v="1333"/>
    <m/>
    <m/>
    <s v="Eco Mart SA3 Vin Smart City"/>
    <n v="897382"/>
    <n v="62817"/>
    <n v="66765.2"/>
    <n v="901330"/>
    <s v="Bán hàng"/>
    <d v="2025-09-15T00:00:00"/>
    <s v="PT/C6-0076"/>
    <n v="0"/>
    <n v="901330"/>
    <n v="901330"/>
    <n v="0"/>
    <d v="2025-07-12T00:00:00"/>
    <m/>
    <d v="2025-07-12T00:00:00"/>
    <n v="0"/>
    <m/>
    <s v=""/>
    <x v="0"/>
    <d v="2025-07-12T00:00:00"/>
    <d v="2025-09-15T00:00:00"/>
    <m/>
    <m/>
    <x v="77"/>
    <x v="81"/>
    <x v="1"/>
  </r>
  <r>
    <x v="93"/>
    <x v="79"/>
    <x v="40"/>
    <x v="1334"/>
    <d v="2025-07-14T00:00:00"/>
    <m/>
    <s v="Hàng Trả - Ecomart Tầng 1, CT3, KĐT nam cường - Unit0008"/>
    <n v="0"/>
    <n v="0"/>
    <n v="0"/>
    <n v="441985"/>
    <s v="Hàng trả"/>
    <d v="2025-09-15T00:00:00"/>
    <s v="PT/C6-0076"/>
    <n v="0"/>
    <n v="-441985"/>
    <n v="-441985"/>
    <n v="0"/>
    <d v="2025-07-14T00:00:00"/>
    <m/>
    <d v="2025-07-14T00:00:00"/>
    <n v="0"/>
    <m/>
    <s v=""/>
    <x v="0"/>
    <d v="2025-07-14T00:00:00"/>
    <d v="2025-09-15T00:00:00"/>
    <m/>
    <m/>
    <x v="77"/>
    <x v="81"/>
    <x v="1"/>
  </r>
  <r>
    <x v="93"/>
    <x v="79"/>
    <x v="40"/>
    <x v="1335"/>
    <d v="2025-07-14T00:00:00"/>
    <m/>
    <s v="Hàng Trả - Ecomart Tầng 1, CT3, KĐT nam cường - Unit0008"/>
    <n v="0"/>
    <n v="0"/>
    <n v="0"/>
    <n v="300690"/>
    <s v="Hàng trả"/>
    <d v="2025-09-15T00:00:00"/>
    <s v="PT/C6-0076"/>
    <n v="0"/>
    <n v="-300690"/>
    <n v="-300690"/>
    <n v="0"/>
    <d v="2025-07-14T00:00:00"/>
    <m/>
    <d v="2025-07-14T00:00:00"/>
    <n v="0"/>
    <m/>
    <s v=""/>
    <x v="0"/>
    <d v="2025-07-14T00:00:00"/>
    <d v="2025-09-15T00:00:00"/>
    <m/>
    <m/>
    <x v="77"/>
    <x v="81"/>
    <x v="1"/>
  </r>
  <r>
    <x v="93"/>
    <x v="79"/>
    <x v="78"/>
    <x v="1336"/>
    <m/>
    <m/>
    <s v="Ecomart S2.12 Vinhome Ocean Park"/>
    <n v="740451"/>
    <n v="51832"/>
    <n v="55089.520000000004"/>
    <n v="743709"/>
    <s v="Bán hàng"/>
    <d v="2025-09-15T00:00:00"/>
    <s v="PT/C6-0076"/>
    <n v="0"/>
    <n v="743709"/>
    <n v="743709"/>
    <n v="0"/>
    <d v="2025-07-15T00:00:00"/>
    <m/>
    <d v="2025-07-15T00:00:00"/>
    <n v="0"/>
    <m/>
    <s v=""/>
    <x v="0"/>
    <d v="2025-07-15T00:00:00"/>
    <d v="2025-09-15T00:00:00"/>
    <m/>
    <m/>
    <x v="77"/>
    <x v="81"/>
    <x v="1"/>
  </r>
  <r>
    <x v="93"/>
    <x v="79"/>
    <x v="93"/>
    <x v="1334"/>
    <d v="2025-07-16T00:00:00"/>
    <m/>
    <s v="Hàng trả -Eco Mart SA3 Vin Smart City"/>
    <n v="0"/>
    <n v="0"/>
    <n v="0"/>
    <n v="521861"/>
    <s v="Hàng trả"/>
    <d v="2025-09-15T00:00:00"/>
    <s v="PT/C6-0076"/>
    <n v="0"/>
    <n v="-521861"/>
    <n v="-521861"/>
    <n v="0"/>
    <d v="2025-07-16T00:00:00"/>
    <m/>
    <d v="2025-07-16T00:00:00"/>
    <n v="0"/>
    <m/>
    <s v=""/>
    <x v="0"/>
    <d v="2025-07-16T00:00:00"/>
    <d v="2025-09-15T00:00:00"/>
    <m/>
    <m/>
    <x v="77"/>
    <x v="81"/>
    <x v="1"/>
  </r>
  <r>
    <x v="93"/>
    <x v="79"/>
    <x v="87"/>
    <x v="1337"/>
    <d v="2025-07-18T00:00:00"/>
    <m/>
    <s v="Hàng Trả  - Ecomart Lê Đức Thọ  - Unit0013"/>
    <n v="0"/>
    <n v="0"/>
    <n v="0"/>
    <n v="46202"/>
    <s v="Hàng trả"/>
    <d v="2025-09-15T00:00:00"/>
    <s v="PT/C6-0076"/>
    <n v="0"/>
    <n v="-46202"/>
    <n v="-46202"/>
    <n v="0"/>
    <d v="2025-07-18T00:00:00"/>
    <m/>
    <d v="2025-07-18T00:00:00"/>
    <n v="0"/>
    <m/>
    <s v=""/>
    <x v="0"/>
    <d v="2025-07-18T00:00:00"/>
    <d v="2025-09-15T00:00:00"/>
    <m/>
    <m/>
    <x v="77"/>
    <x v="81"/>
    <x v="1"/>
  </r>
  <r>
    <x v="93"/>
    <x v="79"/>
    <x v="180"/>
    <x v="1338"/>
    <m/>
    <m/>
    <s v="Ecomart Helios 75 Tam Trinh"/>
    <n v="1255792"/>
    <n v="87905"/>
    <n v="93430.96"/>
    <n v="1261318"/>
    <s v="Bán hàng"/>
    <d v="2025-09-15T00:00:00"/>
    <s v="PT/C6-0076"/>
    <n v="0"/>
    <n v="1261318"/>
    <n v="1261318"/>
    <n v="0"/>
    <d v="2025-07-19T00:00:00"/>
    <m/>
    <d v="2025-07-19T00:00:00"/>
    <n v="0"/>
    <m/>
    <s v=""/>
    <x v="0"/>
    <d v="2025-07-19T00:00:00"/>
    <d v="2025-09-15T00:00:00"/>
    <m/>
    <m/>
    <x v="77"/>
    <x v="81"/>
    <x v="1"/>
  </r>
  <r>
    <x v="93"/>
    <x v="79"/>
    <x v="168"/>
    <x v="1337"/>
    <d v="2025-07-21T00:00:00"/>
    <m/>
    <s v="Hàng trả -Ecomart S2.12 Vinhome Ocean Park -Unit0004"/>
    <n v="0"/>
    <n v="0"/>
    <n v="0"/>
    <n v="260700"/>
    <s v="Hàng trả"/>
    <d v="2025-09-15T00:00:00"/>
    <s v="PT/C6-0076"/>
    <n v="0"/>
    <n v="-260700"/>
    <n v="-260700"/>
    <n v="0"/>
    <d v="2025-07-21T00:00:00"/>
    <m/>
    <d v="2025-07-21T00:00:00"/>
    <n v="0"/>
    <m/>
    <s v=""/>
    <x v="0"/>
    <d v="2025-07-21T00:00:00"/>
    <d v="2025-09-15T00:00:00"/>
    <m/>
    <m/>
    <x v="77"/>
    <x v="81"/>
    <x v="1"/>
  </r>
  <r>
    <x v="93"/>
    <x v="79"/>
    <x v="205"/>
    <x v="1335"/>
    <d v="2025-07-23T00:00:00"/>
    <m/>
    <s v="Hàng trả -Eco Mart SA3 Vin Smart City-Unit0014"/>
    <n v="0"/>
    <n v="0"/>
    <n v="0"/>
    <n v="641451"/>
    <s v="Hàng trả"/>
    <d v="2025-09-15T00:00:00"/>
    <s v="PT/C6-0076"/>
    <n v="0"/>
    <n v="-641451"/>
    <n v="-641451"/>
    <n v="0"/>
    <d v="2025-07-23T00:00:00"/>
    <m/>
    <d v="2025-07-23T00:00:00"/>
    <n v="0"/>
    <m/>
    <s v=""/>
    <x v="0"/>
    <d v="2025-07-23T00:00:00"/>
    <d v="2025-09-15T00:00:00"/>
    <m/>
    <m/>
    <x v="77"/>
    <x v="81"/>
    <x v="1"/>
  </r>
  <r>
    <x v="93"/>
    <x v="79"/>
    <x v="94"/>
    <x v="1339"/>
    <d v="2025-07-28T00:00:00"/>
    <m/>
    <s v="Hàng Trả - Ecomart Tầng 1 Green Park - Unit0003"/>
    <n v="0"/>
    <n v="0"/>
    <n v="0"/>
    <n v="260835"/>
    <s v="Hàng trả"/>
    <d v="2025-09-15T00:00:00"/>
    <s v="PT/C6-0076"/>
    <n v="0"/>
    <n v="-260835"/>
    <n v="-260835"/>
    <n v="0"/>
    <d v="2025-07-28T00:00:00"/>
    <m/>
    <d v="2025-07-28T00:00:00"/>
    <n v="0"/>
    <m/>
    <s v=""/>
    <x v="0"/>
    <d v="2025-07-28T00:00:00"/>
    <d v="2025-09-15T00:00:00"/>
    <m/>
    <m/>
    <x v="77"/>
    <x v="81"/>
    <x v="1"/>
  </r>
  <r>
    <x v="93"/>
    <x v="79"/>
    <x v="94"/>
    <x v="1340"/>
    <d v="2025-07-28T00:00:00"/>
    <m/>
    <s v="Hàng Trả - Ecomart chung cư GELEXIA, 885 Tam Trinh - Unit0009"/>
    <n v="0"/>
    <n v="0"/>
    <n v="0"/>
    <n v="336293"/>
    <s v="Hàng trả"/>
    <d v="2025-09-15T00:00:00"/>
    <s v="PT/C6-0076"/>
    <n v="0"/>
    <n v="-336293"/>
    <n v="-336293"/>
    <n v="0"/>
    <d v="2025-07-28T00:00:00"/>
    <m/>
    <d v="2025-07-28T00:00:00"/>
    <n v="0"/>
    <m/>
    <s v=""/>
    <x v="0"/>
    <d v="2025-07-28T00:00:00"/>
    <d v="2025-09-15T00:00:00"/>
    <m/>
    <m/>
    <x v="77"/>
    <x v="81"/>
    <x v="1"/>
  </r>
  <r>
    <x v="93"/>
    <x v="79"/>
    <x v="58"/>
    <x v="1341"/>
    <m/>
    <m/>
    <s v="Ecomart Helios 75 Tam Trinh"/>
    <n v="922618"/>
    <n v="64583"/>
    <n v="68642.8"/>
    <n v="926678"/>
    <s v="Bán hàng"/>
    <d v="2025-10-07T00:00:00"/>
    <s v="BC2210-0011"/>
    <n v="0"/>
    <n v="926678"/>
    <n v="926678"/>
    <n v="0"/>
    <d v="2025-08-06T00:00:00"/>
    <m/>
    <d v="2025-08-06T00:00:00"/>
    <n v="0"/>
    <m/>
    <s v=""/>
    <x v="0"/>
    <d v="2025-08-06T00:00:00"/>
    <d v="2025-10-07T00:00:00"/>
    <m/>
    <m/>
    <x v="77"/>
    <x v="81"/>
    <x v="1"/>
  </r>
  <r>
    <x v="93"/>
    <x v="79"/>
    <x v="58"/>
    <x v="1342"/>
    <d v="2025-08-06T00:00:00"/>
    <m/>
    <s v="Hàng Trả - Ecomart An Hưng, Hà Đông - Unit0012"/>
    <n v="0"/>
    <n v="0"/>
    <n v="0"/>
    <n v="617919"/>
    <s v="Hàng trả"/>
    <d v="2025-10-07T00:00:00"/>
    <s v="BC2210-0011"/>
    <n v="0"/>
    <n v="-617919"/>
    <n v="-617919"/>
    <n v="0"/>
    <d v="2025-08-06T00:00:00"/>
    <m/>
    <d v="2025-08-06T00:00:00"/>
    <n v="0"/>
    <m/>
    <s v=""/>
    <x v="0"/>
    <d v="2025-08-06T00:00:00"/>
    <d v="2025-10-07T00:00:00"/>
    <m/>
    <m/>
    <x v="77"/>
    <x v="81"/>
    <x v="1"/>
  </r>
  <r>
    <x v="93"/>
    <x v="79"/>
    <x v="204"/>
    <x v="1343"/>
    <d v="2025-08-07T00:00:00"/>
    <m/>
    <s v="Hàng Trả - Ecomart Tầng 1 Sảnh G5 CC Five Star Kim Giang, Thanh Xuân - Unit0011"/>
    <n v="0"/>
    <n v="0"/>
    <n v="0"/>
    <n v="100805"/>
    <s v="Hàng trả"/>
    <d v="2025-10-07T00:00:00"/>
    <s v="BC2210-0011"/>
    <n v="0"/>
    <n v="-100805"/>
    <n v="-100805"/>
    <n v="0"/>
    <d v="2025-08-07T00:00:00"/>
    <m/>
    <d v="2025-08-07T00:00:00"/>
    <n v="0"/>
    <m/>
    <s v=""/>
    <x v="0"/>
    <d v="2025-08-07T00:00:00"/>
    <d v="2025-10-07T00:00:00"/>
    <m/>
    <m/>
    <x v="77"/>
    <x v="81"/>
    <x v="1"/>
  </r>
  <r>
    <x v="93"/>
    <x v="79"/>
    <x v="79"/>
    <x v="1344"/>
    <m/>
    <m/>
    <s v="Ecomart S2.12 Vinhome Ocean Park"/>
    <n v="1011255"/>
    <n v="70788"/>
    <n v="75237.36"/>
    <n v="1015704"/>
    <s v="Bán hàng"/>
    <d v="2025-10-07T00:00:00"/>
    <s v="BC2210-0011"/>
    <n v="0"/>
    <n v="1015704"/>
    <n v="1015704"/>
    <n v="0"/>
    <d v="2025-08-08T00:00:00"/>
    <m/>
    <d v="2025-08-08T00:00:00"/>
    <n v="0"/>
    <m/>
    <s v=""/>
    <x v="0"/>
    <d v="2025-08-08T00:00:00"/>
    <d v="2025-10-07T00:00:00"/>
    <m/>
    <m/>
    <x v="77"/>
    <x v="81"/>
    <x v="1"/>
  </r>
  <r>
    <x v="93"/>
    <x v="79"/>
    <x v="275"/>
    <x v="1345"/>
    <m/>
    <m/>
    <s v="Ecomart chung cư GELEXIA, 885 Tam Trinh"/>
    <n v="1701754"/>
    <n v="119123"/>
    <n v="126610.48"/>
    <n v="1709241"/>
    <s v="Bán hàng"/>
    <d v="2025-10-07T00:00:00"/>
    <s v="BC2210-0011"/>
    <n v="0"/>
    <n v="1709241"/>
    <n v="1709241"/>
    <n v="0"/>
    <d v="2025-08-12T00:00:00"/>
    <m/>
    <d v="2025-08-12T00:00:00"/>
    <n v="0"/>
    <m/>
    <s v=""/>
    <x v="0"/>
    <d v="2025-08-12T00:00:00"/>
    <d v="2025-10-07T00:00:00"/>
    <m/>
    <m/>
    <x v="77"/>
    <x v="81"/>
    <x v="1"/>
  </r>
  <r>
    <x v="93"/>
    <x v="79"/>
    <x v="271"/>
    <x v="1346"/>
    <m/>
    <m/>
    <s v="Ecomart Tầng 1 Green Park"/>
    <n v="1255792"/>
    <n v="87905"/>
    <n v="93430.96"/>
    <n v="1261318"/>
    <s v="Bán hàng"/>
    <d v="2025-10-07T00:00:00"/>
    <s v="BC2210-0011"/>
    <n v="0"/>
    <n v="1261318"/>
    <n v="1261318"/>
    <n v="0"/>
    <d v="2025-08-14T00:00:00"/>
    <m/>
    <d v="2025-08-14T00:00:00"/>
    <n v="0"/>
    <m/>
    <s v=""/>
    <x v="0"/>
    <d v="2025-08-14T00:00:00"/>
    <d v="2025-10-07T00:00:00"/>
    <m/>
    <m/>
    <x v="77"/>
    <x v="81"/>
    <x v="1"/>
  </r>
  <r>
    <x v="93"/>
    <x v="79"/>
    <x v="271"/>
    <x v="1347"/>
    <d v="2025-08-14T00:00:00"/>
    <m/>
    <s v="Hàng Trả - Ecomart Tầng 1 Green Park - Unit0003"/>
    <n v="0"/>
    <n v="0"/>
    <n v="0"/>
    <n v="224195"/>
    <s v="Hàng trả"/>
    <d v="2025-10-07T00:00:00"/>
    <s v="BC2210-0011"/>
    <n v="0"/>
    <n v="-224195"/>
    <n v="-224195"/>
    <n v="0"/>
    <d v="2025-08-14T00:00:00"/>
    <m/>
    <d v="2025-08-14T00:00:00"/>
    <n v="0"/>
    <m/>
    <s v=""/>
    <x v="0"/>
    <d v="2025-08-14T00:00:00"/>
    <d v="2025-10-07T00:00:00"/>
    <m/>
    <m/>
    <x v="77"/>
    <x v="81"/>
    <x v="1"/>
  </r>
  <r>
    <x v="93"/>
    <x v="79"/>
    <x v="271"/>
    <x v="1348"/>
    <d v="2025-08-14T00:00:00"/>
    <m/>
    <s v="Hàng Trả -Ecomart S2.12 Vinhome Ocean Park - Unit0004"/>
    <n v="0"/>
    <n v="0"/>
    <n v="0"/>
    <n v="224195"/>
    <s v="Hàng trả"/>
    <d v="2025-10-07T00:00:00"/>
    <s v="BC2210-0011"/>
    <n v="0"/>
    <n v="-224195"/>
    <n v="-224195"/>
    <n v="0"/>
    <d v="2025-08-14T00:00:00"/>
    <m/>
    <d v="2025-08-14T00:00:00"/>
    <n v="0"/>
    <m/>
    <s v=""/>
    <x v="0"/>
    <d v="2025-08-14T00:00:00"/>
    <d v="2025-10-07T00:00:00"/>
    <m/>
    <m/>
    <x v="77"/>
    <x v="81"/>
    <x v="1"/>
  </r>
  <r>
    <x v="93"/>
    <x v="79"/>
    <x v="199"/>
    <x v="1349"/>
    <d v="2025-08-23T00:00:00"/>
    <m/>
    <s v="Hàng Trả - Ecomart Tầng 1, CT3, KĐT nam cường - Unit0008"/>
    <n v="0"/>
    <n v="0"/>
    <n v="0"/>
    <n v="297399"/>
    <s v="Hàng trả"/>
    <d v="2025-10-07T00:00:00"/>
    <s v="BC2210-0011"/>
    <n v="0"/>
    <n v="-297399"/>
    <n v="-297399"/>
    <n v="0"/>
    <d v="2025-08-23T00:00:00"/>
    <m/>
    <d v="2025-08-23T00:00:00"/>
    <n v="0"/>
    <m/>
    <s v=""/>
    <x v="0"/>
    <d v="2025-08-23T00:00:00"/>
    <d v="2025-10-07T00:00:00"/>
    <m/>
    <m/>
    <x v="77"/>
    <x v="81"/>
    <x v="1"/>
  </r>
  <r>
    <x v="93"/>
    <x v="79"/>
    <x v="156"/>
    <x v="1350"/>
    <m/>
    <m/>
    <s v="Ecomart Tầng 1, CT3, KĐT nam cường"/>
    <n v="1600526"/>
    <n v="112037"/>
    <n v="119079.12"/>
    <n v="1607568"/>
    <s v="Bán hàng"/>
    <d v="2025-10-07T00:00:00"/>
    <s v="BC2210-0011"/>
    <n v="0"/>
    <n v="1607568"/>
    <n v="1607568"/>
    <n v="0"/>
    <d v="2025-08-25T00:00:00"/>
    <m/>
    <d v="2025-08-25T00:00:00"/>
    <n v="0"/>
    <m/>
    <s v=""/>
    <x v="0"/>
    <d v="2025-08-25T00:00:00"/>
    <d v="2025-10-07T00:00:00"/>
    <m/>
    <m/>
    <x v="77"/>
    <x v="81"/>
    <x v="1"/>
  </r>
  <r>
    <x v="93"/>
    <x v="79"/>
    <x v="120"/>
    <x v="1351"/>
    <m/>
    <m/>
    <s v="Ecomart chung cư OSAKA, CHẠY KM GÀ MUỐI 500G X 10% VÀ CHÂN GIÒ MUỐI 300G X 10% TỪ NGÀY 1-9-2025 ĐẾN 30-9-2025"/>
    <n v="1471045"/>
    <n v="102973"/>
    <n v="109445.76000000001"/>
    <n v="1477518"/>
    <s v="Bán hàng"/>
    <m/>
    <m/>
    <n v="0"/>
    <n v="1477518"/>
    <n v="0"/>
    <n v="1477518"/>
    <d v="2025-09-03T00:00:00"/>
    <n v="45"/>
    <d v="2025-10-18T00:00:00"/>
    <n v="0"/>
    <m/>
    <n v="53.3578140046302"/>
    <x v="2"/>
    <d v="2025-10-18T00:00:00"/>
    <d v="1899-12-30T00:00:00"/>
    <m/>
    <m/>
    <x v="77"/>
    <x v="81"/>
    <x v="1"/>
  </r>
  <r>
    <x v="93"/>
    <x v="79"/>
    <x v="120"/>
    <x v="1352"/>
    <m/>
    <m/>
    <s v="Ecomart Tầng 1 Green Park, CHẠY KM GÀ MUỐI 500G X 10% VÀ CHÂN GIÒ MUỐI 300G X 10% TỪ NGÀY 1-9-2025 ĐẾN 30-9-2025"/>
    <n v="1190950"/>
    <n v="83367"/>
    <n v="88606.64"/>
    <n v="1196190"/>
    <s v="Bán hàng"/>
    <m/>
    <m/>
    <n v="0"/>
    <n v="1196190"/>
    <n v="0"/>
    <n v="1196190"/>
    <d v="2025-09-03T00:00:00"/>
    <n v="45"/>
    <d v="2025-10-18T00:00:00"/>
    <n v="0"/>
    <m/>
    <n v="53.3578140046302"/>
    <x v="2"/>
    <d v="2025-10-18T00:00:00"/>
    <d v="1899-12-30T00:00:00"/>
    <m/>
    <m/>
    <x v="77"/>
    <x v="81"/>
    <x v="1"/>
  </r>
  <r>
    <x v="93"/>
    <x v="79"/>
    <x v="120"/>
    <x v="1353"/>
    <d v="2025-09-20T00:00:00"/>
    <m/>
    <s v="Hàng trả - ST NHỎ - KHÁCH LẺ - unit (Phiếu trả ngày: 03/09/2025) - Ecomart chung cư GELEXIA, 885 Tam Trinh"/>
    <n v="0"/>
    <n v="0"/>
    <n v="0"/>
    <n v="98373"/>
    <s v="Hàng trả"/>
    <m/>
    <m/>
    <n v="0"/>
    <n v="-98373"/>
    <n v="0"/>
    <n v="-98373"/>
    <d v="2025-09-20T00:00:00"/>
    <n v="45"/>
    <d v="2025-11-04T00:00:00"/>
    <n v="0"/>
    <m/>
    <n v="36.3578140046302"/>
    <x v="2"/>
    <d v="2025-11-04T00:00:00"/>
    <d v="1899-12-30T00:00:00"/>
    <m/>
    <m/>
    <x v="77"/>
    <x v="81"/>
    <x v="1"/>
  </r>
  <r>
    <x v="93"/>
    <x v="79"/>
    <x v="120"/>
    <x v="1354"/>
    <d v="2025-09-20T00:00:00"/>
    <m/>
    <s v="Hàng trả - ST NHỎ - KHÁCH LẺ - unit (Phiếu trả ngày: 03/09/2025) - Ecomart chung cư OSAKA"/>
    <n v="0"/>
    <n v="0"/>
    <n v="0"/>
    <n v="674039"/>
    <s v="Hàng trả"/>
    <m/>
    <m/>
    <n v="0"/>
    <n v="-674039"/>
    <n v="0"/>
    <n v="-674039"/>
    <d v="2025-09-20T00:00:00"/>
    <n v="45"/>
    <d v="2025-11-04T00:00:00"/>
    <n v="0"/>
    <m/>
    <n v="36.3578140046302"/>
    <x v="2"/>
    <d v="2025-11-04T00:00:00"/>
    <d v="1899-12-30T00:00:00"/>
    <m/>
    <m/>
    <x v="77"/>
    <x v="81"/>
    <x v="1"/>
  </r>
  <r>
    <x v="93"/>
    <x v="79"/>
    <x v="96"/>
    <x v="1355"/>
    <m/>
    <m/>
    <s v="Ecomart chung cư GELEXIA, 885 Tam Trinh, CHẠY KM GÀ MUỐI 500G X 10% VÀ CHÂN GIÒ MUỐI 300G X 10% TỪ NGÀY 1-9-2025 ĐẾN 30-9-2025"/>
    <n v="908271"/>
    <n v="63579"/>
    <n v="67575.360000000001"/>
    <n v="912267"/>
    <s v="Bán hàng"/>
    <m/>
    <m/>
    <n v="0"/>
    <n v="912267"/>
    <n v="0"/>
    <n v="912267"/>
    <d v="2025-09-04T00:00:00"/>
    <n v="45"/>
    <d v="2025-10-19T00:00:00"/>
    <n v="0"/>
    <m/>
    <n v="52.3578140046302"/>
    <x v="2"/>
    <d v="2025-10-19T00:00:00"/>
    <d v="1899-12-30T00:00:00"/>
    <m/>
    <m/>
    <x v="77"/>
    <x v="81"/>
    <x v="1"/>
  </r>
  <r>
    <x v="93"/>
    <x v="79"/>
    <x v="80"/>
    <x v="1356"/>
    <m/>
    <m/>
    <s v="Ecomart S2.12 Vinhome Ocean Park, KM CHÂN GIÒ MUỐI 300G X 10% VÀ GÀ MUỐI 500G X 10% TỪ NGÀY 1-9 ĐẾN 30-9"/>
    <n v="1405587"/>
    <n v="98391"/>
    <n v="104575.68000000001"/>
    <n v="1411772"/>
    <s v="Bán hàng"/>
    <m/>
    <m/>
    <n v="0"/>
    <n v="1411772"/>
    <n v="0"/>
    <n v="1411772"/>
    <d v="2025-09-05T00:00:00"/>
    <n v="45"/>
    <d v="2025-10-20T00:00:00"/>
    <n v="0"/>
    <m/>
    <n v="51.3578140046302"/>
    <x v="2"/>
    <d v="2025-10-20T00:00:00"/>
    <d v="1899-12-30T00:00:00"/>
    <m/>
    <m/>
    <x v="77"/>
    <x v="81"/>
    <x v="1"/>
  </r>
  <r>
    <x v="93"/>
    <x v="79"/>
    <x v="80"/>
    <x v="1357"/>
    <d v="2025-09-20T00:00:00"/>
    <m/>
    <s v="Hàng trả - ST NHỎ - KHÁCH LẺ - unit (Phiếu trả ngày: 11/09/2025) - Ecomart S2.12 Vinhome Ocean Park"/>
    <n v="0"/>
    <n v="0"/>
    <n v="0"/>
    <n v="51704"/>
    <s v="Hàng trả"/>
    <m/>
    <m/>
    <n v="0"/>
    <n v="-51704"/>
    <n v="0"/>
    <n v="-51704"/>
    <d v="2025-09-20T00:00:00"/>
    <n v="45"/>
    <d v="2025-11-04T00:00:00"/>
    <n v="0"/>
    <m/>
    <n v="36.3578140046302"/>
    <x v="2"/>
    <d v="2025-11-04T00:00:00"/>
    <d v="1899-12-30T00:00:00"/>
    <m/>
    <m/>
    <x v="77"/>
    <x v="81"/>
    <x v="1"/>
  </r>
  <r>
    <x v="93"/>
    <x v="79"/>
    <x v="233"/>
    <x v="1358"/>
    <m/>
    <m/>
    <s v="Ecomart Helios 75 Tam Trinh"/>
    <n v="1384423"/>
    <n v="96910"/>
    <n v="103001.04000000001"/>
    <n v="1390514"/>
    <s v="Bán hàng"/>
    <m/>
    <m/>
    <n v="0"/>
    <n v="1390514"/>
    <n v="0"/>
    <n v="1390514"/>
    <d v="2025-09-11T00:00:00"/>
    <n v="45"/>
    <d v="2025-10-26T00:00:00"/>
    <n v="0"/>
    <m/>
    <n v="45.3578140046302"/>
    <x v="2"/>
    <d v="2025-10-26T00:00:00"/>
    <d v="1899-12-30T00:00:00"/>
    <m/>
    <m/>
    <x v="77"/>
    <x v="81"/>
    <x v="1"/>
  </r>
  <r>
    <x v="93"/>
    <x v="79"/>
    <x v="233"/>
    <x v="1359"/>
    <d v="2025-09-20T00:00:00"/>
    <m/>
    <s v="Hàng trả - ST NHỎ - KHÁCH LẺ - unit (Phiếu trả ngày: 11/09/2025) - Ecomart Helios 75 Tam Trinh"/>
    <n v="0"/>
    <n v="0"/>
    <n v="0"/>
    <n v="50182"/>
    <s v="Hàng trả"/>
    <m/>
    <m/>
    <n v="0"/>
    <n v="-50182"/>
    <n v="0"/>
    <n v="-50182"/>
    <d v="2025-09-20T00:00:00"/>
    <n v="45"/>
    <d v="2025-11-04T00:00:00"/>
    <n v="0"/>
    <m/>
    <n v="36.3578140046302"/>
    <x v="2"/>
    <d v="2025-11-04T00:00:00"/>
    <d v="1899-12-30T00:00:00"/>
    <m/>
    <m/>
    <x v="77"/>
    <x v="81"/>
    <x v="1"/>
  </r>
  <r>
    <x v="93"/>
    <x v="79"/>
    <x v="257"/>
    <x v="1360"/>
    <m/>
    <m/>
    <s v="Ecomart Tầng 1 chung cư Ecolife Tây Hồ"/>
    <n v="1876901"/>
    <n v="131383"/>
    <n v="139641.44"/>
    <n v="1885159"/>
    <s v="Bán hàng"/>
    <m/>
    <m/>
    <n v="0"/>
    <n v="1885159"/>
    <n v="0"/>
    <n v="1885159"/>
    <d v="2025-09-16T00:00:00"/>
    <n v="45"/>
    <d v="2025-10-31T00:00:00"/>
    <n v="0"/>
    <m/>
    <n v="40.3578140046302"/>
    <x v="2"/>
    <d v="2025-10-31T00:00:00"/>
    <d v="1899-12-30T00:00:00"/>
    <m/>
    <m/>
    <x v="77"/>
    <x v="81"/>
    <x v="1"/>
  </r>
  <r>
    <x v="93"/>
    <x v="79"/>
    <x v="105"/>
    <x v="1361"/>
    <m/>
    <m/>
    <s v="Ecomart Tầng 1 Sảnh G5 CC Five Star Kim Giang, Thanh Xuân"/>
    <n v="1144673"/>
    <n v="80127"/>
    <n v="85163.680000000008"/>
    <n v="1149710"/>
    <s v="Bán hàng"/>
    <m/>
    <m/>
    <n v="0"/>
    <n v="1149710"/>
    <n v="0"/>
    <n v="1149710"/>
    <d v="2025-09-19T00:00:00"/>
    <n v="45"/>
    <d v="2025-11-03T00:00:00"/>
    <n v="0"/>
    <m/>
    <n v="37.3578140046302"/>
    <x v="2"/>
    <d v="2025-11-03T00:00:00"/>
    <d v="1899-12-30T00:00:00"/>
    <m/>
    <m/>
    <x v="77"/>
    <x v="81"/>
    <x v="1"/>
  </r>
  <r>
    <x v="93"/>
    <x v="79"/>
    <x v="105"/>
    <x v="1362"/>
    <d v="2025-09-20T00:00:00"/>
    <m/>
    <s v="ĐÃ KIỂM TRA - Hàng trả - Unit0011 - unit (Phiếu trả ngày: 19/09/2025) - Ecomart Tầng 1 Sảnh G5 CC Five Star Kim Giang, Thanh Xuân"/>
    <n v="0"/>
    <n v="0"/>
    <n v="0"/>
    <n v="429815"/>
    <s v="Hàng trả"/>
    <m/>
    <m/>
    <n v="0"/>
    <n v="-429815"/>
    <n v="0"/>
    <n v="-429815"/>
    <d v="2025-09-20T00:00:00"/>
    <n v="45"/>
    <d v="2025-11-04T00:00:00"/>
    <n v="0"/>
    <m/>
    <n v="36.3578140046302"/>
    <x v="2"/>
    <d v="2025-11-04T00:00:00"/>
    <d v="1899-12-30T00:00:00"/>
    <m/>
    <m/>
    <x v="77"/>
    <x v="81"/>
    <x v="1"/>
  </r>
  <r>
    <x v="93"/>
    <x v="79"/>
    <x v="105"/>
    <x v="1363"/>
    <d v="2025-09-20T00:00:00"/>
    <m/>
    <s v="Hàng trả - Ecomart Tầng 1 chung cư Ecolife Tây Hồ - unit0010 (Phiếu trả ngày: 19/09/2025)"/>
    <n v="0"/>
    <n v="0"/>
    <n v="0"/>
    <n v="161788"/>
    <s v="Hàng trả"/>
    <m/>
    <m/>
    <n v="0"/>
    <n v="-161788"/>
    <n v="0"/>
    <n v="-161788"/>
    <d v="2025-09-20T00:00:00"/>
    <n v="45"/>
    <d v="2025-11-04T00:00:00"/>
    <n v="0"/>
    <m/>
    <n v="36.3578140046302"/>
    <x v="2"/>
    <d v="2025-11-04T00:00:00"/>
    <d v="1899-12-30T00:00:00"/>
    <m/>
    <m/>
    <x v="77"/>
    <x v="81"/>
    <x v="1"/>
  </r>
  <r>
    <x v="93"/>
    <x v="79"/>
    <x v="141"/>
    <x v="1364"/>
    <m/>
    <m/>
    <s v="Ecomart Tầng 1 Green Park"/>
    <n v="537624"/>
    <n v="37634"/>
    <n v="39999.200000000004"/>
    <n v="539989"/>
    <s v="Bán hàng"/>
    <m/>
    <m/>
    <n v="0"/>
    <n v="539989"/>
    <n v="0"/>
    <n v="539989"/>
    <d v="2025-09-25T00:00:00"/>
    <n v="45"/>
    <d v="2025-11-09T00:00:00"/>
    <n v="0"/>
    <m/>
    <n v="31.3578140046302"/>
    <x v="2"/>
    <d v="2025-11-09T00:00:00"/>
    <d v="1899-12-30T00:00:00"/>
    <m/>
    <m/>
    <x v="77"/>
    <x v="81"/>
    <x v="1"/>
  </r>
  <r>
    <x v="93"/>
    <x v="79"/>
    <x v="121"/>
    <x v="1365"/>
    <m/>
    <m/>
    <s v="Ecomart Tầng 1, CT3, KĐT nam cường"/>
    <n v="1600526"/>
    <n v="112037"/>
    <n v="119079.12"/>
    <n v="1607568"/>
    <s v="Bán hàng"/>
    <m/>
    <m/>
    <n v="0"/>
    <n v="1607568"/>
    <n v="0"/>
    <n v="1607568"/>
    <d v="2025-09-26T00:00:00"/>
    <n v="45"/>
    <d v="2025-11-10T00:00:00"/>
    <n v="0"/>
    <m/>
    <n v="30.3578140046302"/>
    <x v="2"/>
    <d v="2025-11-10T00:00:00"/>
    <d v="1899-12-30T00:00:00"/>
    <m/>
    <m/>
    <x v="77"/>
    <x v="81"/>
    <x v="1"/>
  </r>
  <r>
    <x v="94"/>
    <x v="79"/>
    <x v="47"/>
    <x v="1366"/>
    <m/>
    <m/>
    <s v="Xuất kho bán hàng Ecomart chung cư OSAKA"/>
    <n v="800825"/>
    <n v="56058"/>
    <n v="59581.36"/>
    <n v="804348"/>
    <s v="Bán hàng"/>
    <m/>
    <m/>
    <n v="0"/>
    <n v="804348"/>
    <n v="0"/>
    <n v="804348"/>
    <d v="2025-10-13T00:00:00"/>
    <n v="45"/>
    <d v="2025-11-27T00:00:00"/>
    <n v="0"/>
    <m/>
    <n v="13.3578140046302"/>
    <x v="4"/>
    <d v="2025-11-27T00:00:00"/>
    <d v="1899-12-30T00:00:00"/>
    <m/>
    <m/>
    <x v="77"/>
    <x v="81"/>
    <x v="2"/>
  </r>
  <r>
    <x v="95"/>
    <x v="79"/>
    <x v="126"/>
    <x v="1367"/>
    <m/>
    <m/>
    <s v="Bán hàng Eco Mart SA3 Vin Smart City ( UNIT)"/>
    <n v="990374"/>
    <n v="69326"/>
    <n v="73683.839999999997"/>
    <n v="994732"/>
    <s v="Bán hàng"/>
    <m/>
    <m/>
    <n v="0"/>
    <n v="994732"/>
    <n v="0"/>
    <n v="994732"/>
    <d v="2025-04-01T00:00:00"/>
    <n v="45"/>
    <d v="2025-05-16T00:00:00"/>
    <n v="0"/>
    <m/>
    <n v="208.3578140046302"/>
    <x v="3"/>
    <d v="2025-05-16T00:00:00"/>
    <d v="1899-12-30T00:00:00"/>
    <m/>
    <m/>
    <x v="77"/>
    <x v="81"/>
    <x v="1"/>
  </r>
  <r>
    <x v="95"/>
    <x v="79"/>
    <x v="205"/>
    <x v="1368"/>
    <d v="2025-07-23T00:00:00"/>
    <m/>
    <s v="ĐÃ NHẬP - HÀNG TRẢ - Eco Mart SA3 Vin Smart City -Unit0014 - phiếu: THN000037 ( NGÀY 23-7-2025)"/>
    <n v="0"/>
    <n v="0"/>
    <n v="0"/>
    <n v="689736"/>
    <s v="Hàng trả"/>
    <m/>
    <m/>
    <n v="0"/>
    <n v="-689736"/>
    <n v="0"/>
    <n v="-689736"/>
    <d v="2025-07-23T00:00:00"/>
    <n v="45"/>
    <d v="2025-09-06T00:00:00"/>
    <n v="0"/>
    <m/>
    <n v="95.3578140046302"/>
    <x v="5"/>
    <d v="2025-09-06T00:00:00"/>
    <d v="1899-12-30T00:00:00"/>
    <m/>
    <m/>
    <x v="77"/>
    <x v="81"/>
    <x v="1"/>
  </r>
  <r>
    <x v="95"/>
    <x v="79"/>
    <x v="188"/>
    <x v="1369"/>
    <m/>
    <m/>
    <s v="Bán hàng Eco Mart SA3 Vin Smart City"/>
    <n v="1905376"/>
    <n v="133376"/>
    <n v="141760"/>
    <n v="1913760"/>
    <s v="Bán hàng"/>
    <m/>
    <m/>
    <n v="0"/>
    <n v="1913760"/>
    <n v="0"/>
    <n v="1913760"/>
    <d v="2025-10-11T00:00:00"/>
    <n v="45"/>
    <d v="2025-11-25T00:00:00"/>
    <n v="0"/>
    <m/>
    <n v="15.3578140046302"/>
    <x v="4"/>
    <d v="2025-11-25T00:00:00"/>
    <d v="1899-12-30T00:00:00"/>
    <m/>
    <m/>
    <x v="77"/>
    <x v="81"/>
    <x v="1"/>
  </r>
  <r>
    <x v="96"/>
    <x v="79"/>
    <x v="47"/>
    <x v="1370"/>
    <m/>
    <m/>
    <s v="Bán hàng Ecomart Tầng 1 Green Park"/>
    <n v="731589"/>
    <n v="51211"/>
    <n v="54430.239999999998"/>
    <n v="734808"/>
    <s v="Bán hàng"/>
    <m/>
    <m/>
    <n v="0"/>
    <n v="734808"/>
    <n v="0"/>
    <n v="734808"/>
    <d v="2025-10-13T00:00:00"/>
    <n v="45"/>
    <d v="2025-11-27T00:00:00"/>
    <n v="0"/>
    <m/>
    <n v="13.3578140046302"/>
    <x v="4"/>
    <d v="2025-11-27T00:00:00"/>
    <d v="1899-12-30T00:00:00"/>
    <m/>
    <m/>
    <x v="77"/>
    <x v="81"/>
    <x v="2"/>
  </r>
  <r>
    <x v="97"/>
    <x v="79"/>
    <x v="188"/>
    <x v="1371"/>
    <m/>
    <m/>
    <s v="Bán hàng Ecomart Tầng 1 Sảnh G5 CC Five Star Kim Giang, Thanh Xuân"/>
    <n v="778176"/>
    <n v="54472"/>
    <n v="57896.32"/>
    <n v="781600"/>
    <s v="Bán hàng"/>
    <m/>
    <m/>
    <n v="0"/>
    <n v="781600"/>
    <n v="0"/>
    <n v="781600"/>
    <d v="2025-10-11T00:00:00"/>
    <n v="45"/>
    <d v="2025-11-25T00:00:00"/>
    <n v="0"/>
    <m/>
    <n v="15.357814236107515"/>
    <x v="4"/>
    <d v="2025-11-25T00:00:00"/>
    <d v="1899-12-30T00:00:00"/>
    <m/>
    <m/>
    <x v="77"/>
    <x v="81"/>
    <x v="1"/>
  </r>
  <r>
    <x v="98"/>
    <x v="79"/>
    <x v="282"/>
    <x v="1372"/>
    <m/>
    <m/>
    <s v="Bán hàng Ecomart An Hưng, Hà Đông"/>
    <n v="1905376"/>
    <n v="133376"/>
    <n v="141760"/>
    <n v="1913760"/>
    <s v="Bán hàng"/>
    <m/>
    <m/>
    <n v="0"/>
    <n v="1913760"/>
    <n v="0"/>
    <n v="1913760"/>
    <d v="2025-10-02T00:00:00"/>
    <n v="45"/>
    <d v="2025-11-16T00:00:00"/>
    <n v="0"/>
    <m/>
    <n v="24.357814467592107"/>
    <x v="4"/>
    <d v="2025-11-16T00:00:00"/>
    <d v="1899-12-30T00:00:00"/>
    <m/>
    <m/>
    <x v="77"/>
    <x v="81"/>
    <x v="1"/>
  </r>
  <r>
    <x v="99"/>
    <x v="79"/>
    <x v="89"/>
    <x v="1373"/>
    <m/>
    <m/>
    <s v="Bán hàng Ecomart Tầng 1 chung cư Ecolife Tây Hồ"/>
    <n v="1783034"/>
    <n v="124812"/>
    <n v="132657.76"/>
    <n v="1790880"/>
    <s v="Bán hàng"/>
    <m/>
    <m/>
    <n v="0"/>
    <n v="1790880"/>
    <n v="0"/>
    <n v="1790880"/>
    <d v="2025-10-22T00:00:00"/>
    <n v="45"/>
    <d v="2025-12-06T00:00:00"/>
    <n v="0"/>
    <m/>
    <n v="4.3578140046301996"/>
    <x v="4"/>
    <d v="2025-12-06T00:00:00"/>
    <d v="1899-12-30T00:00:00"/>
    <m/>
    <m/>
    <x v="77"/>
    <x v="81"/>
    <x v="2"/>
  </r>
  <r>
    <x v="100"/>
    <x v="79"/>
    <x v="113"/>
    <x v="1374"/>
    <m/>
    <m/>
    <s v="Bán hàng Ecomart Tầng 1, CT3, KĐT nam cường"/>
    <n v="1953904"/>
    <n v="136773"/>
    <n v="145370.48000000001"/>
    <n v="1962501"/>
    <s v="Bán hàng"/>
    <m/>
    <m/>
    <n v="0"/>
    <n v="1962501"/>
    <n v="0"/>
    <n v="1962501"/>
    <d v="2025-10-18T00:00:00"/>
    <n v="45"/>
    <d v="2025-12-02T00:00:00"/>
    <n v="0"/>
    <m/>
    <n v="8.3578140046301996"/>
    <x v="4"/>
    <d v="2025-12-02T00:00:00"/>
    <d v="1899-12-30T00:00:00"/>
    <m/>
    <m/>
    <x v="77"/>
    <x v="81"/>
    <x v="1"/>
  </r>
  <r>
    <x v="101"/>
    <x v="79"/>
    <x v="89"/>
    <x v="1375"/>
    <m/>
    <m/>
    <s v="Bán hàng Ecomart Tầng 1 chung cư Park Home"/>
    <n v="1886621"/>
    <n v="132063"/>
    <n v="140364.64000000001"/>
    <n v="1894923"/>
    <s v="Bán hàng"/>
    <m/>
    <m/>
    <n v="0"/>
    <n v="1894923"/>
    <n v="0"/>
    <n v="1894923"/>
    <d v="2025-10-22T00:00:00"/>
    <n v="45"/>
    <d v="2025-12-06T00:00:00"/>
    <n v="0"/>
    <m/>
    <n v="4.3578140046301996"/>
    <x v="4"/>
    <d v="2025-12-06T00:00:00"/>
    <d v="1899-12-30T00:00:00"/>
    <m/>
    <m/>
    <x v="77"/>
    <x v="81"/>
    <x v="1"/>
  </r>
  <r>
    <x v="102"/>
    <x v="79"/>
    <x v="113"/>
    <x v="1376"/>
    <m/>
    <m/>
    <s v="Bán hàng Ecomart S2.12 Vinhome Ocean Park"/>
    <n v="1258160"/>
    <n v="88071"/>
    <n v="93607.12"/>
    <n v="1263696"/>
    <s v="Bán hàng"/>
    <m/>
    <m/>
    <n v="0"/>
    <n v="1263696"/>
    <n v="0"/>
    <n v="1263696"/>
    <d v="2025-10-18T00:00:00"/>
    <n v="45"/>
    <d v="2025-12-02T00:00:00"/>
    <n v="0"/>
    <m/>
    <n v="8.3578140046301996"/>
    <x v="4"/>
    <d v="2025-12-02T00:00:00"/>
    <d v="1899-12-30T00:00:00"/>
    <m/>
    <m/>
    <x v="77"/>
    <x v="81"/>
    <x v="2"/>
  </r>
  <r>
    <x v="103"/>
    <x v="79"/>
    <x v="68"/>
    <x v="1377"/>
    <m/>
    <m/>
    <s v="Bán hàng Ecomart Helios 75 Tam Trinh"/>
    <n v="757471"/>
    <n v="53023"/>
    <n v="56355.840000000004"/>
    <n v="760804"/>
    <s v="Bán hàng"/>
    <m/>
    <m/>
    <n v="0"/>
    <n v="760804"/>
    <n v="0"/>
    <n v="760804"/>
    <d v="2025-10-29T00:00:00"/>
    <n v="45"/>
    <d v="2025-12-13T00:00:00"/>
    <n v="2.6421859953698004"/>
    <m/>
    <n v="-2.6421859953698004"/>
    <x v="7"/>
    <d v="2025-12-13T00:00:00"/>
    <d v="1899-12-30T00:00:00"/>
    <m/>
    <m/>
    <x v="77"/>
    <x v="81"/>
    <x v="2"/>
  </r>
  <r>
    <x v="103"/>
    <x v="79"/>
    <x v="98"/>
    <x v="1378"/>
    <m/>
    <m/>
    <s v="Bán hàng Ecomart Helios 75 Tam Trinh"/>
    <n v="555290"/>
    <n v="38870"/>
    <n v="41313.599999999999"/>
    <n v="557734"/>
    <s v="Bán hàng"/>
    <m/>
    <m/>
    <n v="0"/>
    <n v="557734"/>
    <n v="0"/>
    <n v="557734"/>
    <d v="2025-10-09T00:00:00"/>
    <n v="45"/>
    <d v="2025-11-23T00:00:00"/>
    <n v="0"/>
    <m/>
    <n v="17.3578140046302"/>
    <x v="4"/>
    <d v="2025-11-23T00:00:00"/>
    <d v="1899-12-30T00:00:00"/>
    <m/>
    <m/>
    <x v="77"/>
    <x v="81"/>
    <x v="2"/>
  </r>
  <r>
    <x v="94"/>
    <x v="79"/>
    <x v="68"/>
    <x v="1379"/>
    <m/>
    <m/>
    <s v="Bán hàng Ecomart chung cư OSAKA"/>
    <n v="605287"/>
    <n v="42370"/>
    <n v="45033.36"/>
    <n v="607950"/>
    <s v="Bán hàng"/>
    <m/>
    <m/>
    <n v="0"/>
    <n v="607950"/>
    <n v="0"/>
    <n v="607950"/>
    <d v="2025-10-29T00:00:00"/>
    <n v="45"/>
    <d v="2025-12-13T00:00:00"/>
    <n v="2.6421859953698004"/>
    <m/>
    <n v="-2.6421859953698004"/>
    <x v="7"/>
    <d v="2025-12-13T00:00:00"/>
    <d v="1899-12-30T00:00:00"/>
    <m/>
    <m/>
    <x v="77"/>
    <x v="81"/>
    <x v="2"/>
  </r>
  <r>
    <x v="96"/>
    <x v="79"/>
    <x v="68"/>
    <x v="1380"/>
    <m/>
    <m/>
    <s v="Bán hàng Ecomart Tầng 1 Green Park"/>
    <n v="922445"/>
    <n v="64571"/>
    <n v="68629.919999999998"/>
    <n v="926504"/>
    <s v="Bán hàng"/>
    <m/>
    <m/>
    <n v="0"/>
    <n v="926504"/>
    <n v="0"/>
    <n v="926504"/>
    <d v="2025-10-29T00:00:00"/>
    <n v="45"/>
    <d v="2025-12-13T00:00:00"/>
    <n v="2.6421859953698004"/>
    <m/>
    <n v="-2.6421859953698004"/>
    <x v="7"/>
    <d v="2025-12-13T00:00:00"/>
    <d v="1899-12-30T00:00:00"/>
    <m/>
    <m/>
    <x v="77"/>
    <x v="81"/>
    <x v="2"/>
  </r>
  <r>
    <x v="102"/>
    <x v="79"/>
    <x v="82"/>
    <x v="1381"/>
    <m/>
    <m/>
    <s v="Bán hàng Ecomart S2.12 Vinhome Ocean Park"/>
    <n v="752931"/>
    <n v="52705"/>
    <n v="56018.080000000002"/>
    <n v="756244"/>
    <s v="Bán hàng"/>
    <m/>
    <m/>
    <n v="0"/>
    <n v="756244"/>
    <n v="0"/>
    <n v="756244"/>
    <d v="2025-10-30T00:00:00"/>
    <n v="45"/>
    <d v="2025-12-14T00:00:00"/>
    <n v="3.6421859953698004"/>
    <m/>
    <n v="-3.6421859953698004"/>
    <x v="7"/>
    <d v="2025-12-14T00:00:00"/>
    <d v="1899-12-30T00:00:00"/>
    <m/>
    <m/>
    <x v="77"/>
    <x v="81"/>
    <x v="2"/>
  </r>
  <r>
    <x v="104"/>
    <x v="79"/>
    <x v="68"/>
    <x v="1382"/>
    <m/>
    <m/>
    <s v="Bán hàng Ecomart chung cư GELEXIA, 885 Tam Trinh"/>
    <n v="1133415"/>
    <n v="79339"/>
    <n v="84326.080000000002"/>
    <n v="1138402"/>
    <s v="Bán hàng"/>
    <m/>
    <m/>
    <n v="0"/>
    <n v="1138402"/>
    <n v="0"/>
    <n v="1138402"/>
    <d v="2025-10-29T00:00:00"/>
    <n v="45"/>
    <d v="2025-12-13T00:00:00"/>
    <n v="2.6421859953698004"/>
    <m/>
    <n v="-2.6421859953698004"/>
    <x v="7"/>
    <d v="2025-12-13T00:00:00"/>
    <d v="1899-12-30T00:00:00"/>
    <m/>
    <m/>
    <x v="77"/>
    <x v="81"/>
    <x v="2"/>
  </r>
  <r>
    <x v="99"/>
    <x v="79"/>
    <x v="276"/>
    <x v="1383"/>
    <m/>
    <m/>
    <s v="Bán hàng Ecomart An Hưng, Hà Đông"/>
    <n v="367155"/>
    <n v="25701"/>
    <n v="27316.32"/>
    <n v="368770"/>
    <s v="Bán hàng"/>
    <m/>
    <m/>
    <n v="0"/>
    <n v="368770"/>
    <n v="0"/>
    <n v="368770"/>
    <d v="2025-10-23T00:00:00"/>
    <n v="45"/>
    <d v="2025-12-07T00:00:00"/>
    <n v="0"/>
    <m/>
    <n v="3.3578140046301996"/>
    <x v="4"/>
    <d v="2025-12-07T00:00:00"/>
    <d v="1899-12-30T00:00:00"/>
    <m/>
    <m/>
    <x v="77"/>
    <x v="81"/>
    <x v="2"/>
  </r>
  <r>
    <x v="93"/>
    <x v="79"/>
    <x v="289"/>
    <x v="14"/>
    <m/>
    <m/>
    <s v="Eco-Mart SA3 Vinhomes Smart City"/>
    <m/>
    <n v="0"/>
    <n v="0"/>
    <n v="1112696"/>
    <s v="Tồn đầu kỳ"/>
    <d v="2025-10-07T00:00:00"/>
    <s v="BC2210-0011"/>
    <n v="1112696"/>
    <n v="0"/>
    <n v="1112696"/>
    <n v="0"/>
    <s v="18/11/2024"/>
    <m/>
    <d v="2024-11-18T00:00:00"/>
    <n v="0"/>
    <m/>
    <s v=""/>
    <x v="0"/>
    <d v="2024-11-18T00:00:00"/>
    <d v="2025-10-07T00:00:00"/>
    <m/>
    <m/>
    <x v="77"/>
    <x v="81"/>
    <x v="1"/>
  </r>
  <r>
    <x v="93"/>
    <x v="79"/>
    <x v="290"/>
    <x v="14"/>
    <m/>
    <m/>
    <s v="Kim Giang"/>
    <m/>
    <n v="0"/>
    <n v="0"/>
    <n v="962843"/>
    <s v="Tồn đầu kỳ"/>
    <d v="2025-10-07T00:00:00"/>
    <s v="BC2210-0011"/>
    <n v="962843"/>
    <n v="0"/>
    <n v="962843"/>
    <n v="0"/>
    <s v="15/03/2024"/>
    <m/>
    <d v="2024-03-15T00:00:00"/>
    <n v="0"/>
    <m/>
    <s v=""/>
    <x v="0"/>
    <d v="2024-03-15T00:00:00"/>
    <d v="2025-10-07T00:00:00"/>
    <m/>
    <m/>
    <x v="77"/>
    <x v="81"/>
    <x v="1"/>
  </r>
  <r>
    <x v="102"/>
    <x v="79"/>
    <x v="100"/>
    <x v="1384"/>
    <d v="2025-11-13T00:00:00"/>
    <m/>
    <s v="Bán hàng Ecomart S2.12 Vinhome Ocean Park"/>
    <n v="1061721"/>
    <n v="74321"/>
    <n v="78992"/>
    <n v="1066392"/>
    <s v="Bán hàng"/>
    <m/>
    <m/>
    <n v="0"/>
    <n v="1066392"/>
    <n v="0"/>
    <n v="1066392"/>
    <d v="2025-11-13T00:00:00"/>
    <n v="45"/>
    <d v="2025-12-28T00:00:00"/>
    <n v="17.642188541663927"/>
    <m/>
    <n v="-17.6421859953698"/>
    <x v="7"/>
    <d v="2025-12-28T00:00:00"/>
    <d v="1899-12-30T00:00:00"/>
    <m/>
    <m/>
    <x v="77"/>
    <x v="81"/>
    <x v="2"/>
  </r>
  <r>
    <x v="96"/>
    <x v="79"/>
    <x v="114"/>
    <x v="1385"/>
    <d v="2025-11-11T00:00:00"/>
    <m/>
    <s v="Ecomart Tầng 1 Green Park"/>
    <n v="686124"/>
    <n v="48029"/>
    <n v="51048"/>
    <n v="689143"/>
    <s v="Bán hàng"/>
    <m/>
    <m/>
    <n v="0"/>
    <n v="689143"/>
    <n v="0"/>
    <n v="689143"/>
    <d v="2025-11-11T00:00:00"/>
    <n v="45"/>
    <d v="2025-12-26T00:00:00"/>
    <n v="15.642188541663927"/>
    <m/>
    <n v="-15.6421859953698"/>
    <x v="7"/>
    <d v="2025-12-26T00:00:00"/>
    <d v="1899-12-30T00:00:00"/>
    <m/>
    <m/>
    <x v="77"/>
    <x v="81"/>
    <x v="2"/>
  </r>
  <r>
    <x v="95"/>
    <x v="79"/>
    <x v="216"/>
    <x v="1386"/>
    <d v="2025-11-26T00:00:00"/>
    <m/>
    <s v="Bán hàng Eco Mart SA3 Vin Smart City"/>
    <n v="1149320"/>
    <n v="80453"/>
    <n v="85509"/>
    <n v="1154376"/>
    <s v="Bán hàng"/>
    <m/>
    <m/>
    <n v="0"/>
    <n v="1154376"/>
    <n v="0"/>
    <n v="1154376"/>
    <d v="2025-11-26T00:00:00"/>
    <n v="45"/>
    <d v="2026-01-10T00:00:00"/>
    <n v="30.642188541663927"/>
    <m/>
    <n v="-30.6421859953698"/>
    <x v="7"/>
    <d v="2026-01-10T00:00:00"/>
    <d v="1899-12-30T00:00:00"/>
    <m/>
    <m/>
    <x v="77"/>
    <x v="81"/>
    <x v="1"/>
  </r>
  <r>
    <x v="96"/>
    <x v="79"/>
    <x v="272"/>
    <x v="1387"/>
    <d v="2025-11-19T00:00:00"/>
    <s v="00077035"/>
    <s v="Bán hàng Ecomart Tầng 1 Green Park theo hóa đơn 00077035"/>
    <n v="605287"/>
    <n v="42370"/>
    <n v="45033"/>
    <n v="607950"/>
    <s v="Bán hàng"/>
    <m/>
    <m/>
    <n v="0"/>
    <n v="607950"/>
    <n v="0"/>
    <n v="607950"/>
    <d v="2025-11-19T00:00:00"/>
    <n v="45"/>
    <d v="2026-01-03T00:00:00"/>
    <n v="23.642188541663927"/>
    <m/>
    <n v="-23.6421859953698"/>
    <x v="7"/>
    <d v="2026-01-03T00:00:00"/>
    <d v="1899-12-30T00:00:00"/>
    <m/>
    <m/>
    <x v="77"/>
    <x v="81"/>
    <x v="2"/>
  </r>
  <r>
    <x v="104"/>
    <x v="79"/>
    <x v="272"/>
    <x v="1388"/>
    <d v="2025-11-19T00:00:00"/>
    <s v="00077042"/>
    <s v="Bán hàng Ecomart chung cư GELEXIA, 885 Tam Trinh theo hóa đơn 00077042"/>
    <n v="1120251"/>
    <n v="78418"/>
    <n v="83347"/>
    <n v="1125180"/>
    <s v="Bán hàng"/>
    <m/>
    <m/>
    <n v="0"/>
    <n v="1125180"/>
    <n v="0"/>
    <n v="1125180"/>
    <d v="2025-11-19T00:00:00"/>
    <n v="45"/>
    <d v="2026-01-03T00:00:00"/>
    <n v="23.642188541663927"/>
    <m/>
    <n v="-23.6421859953698"/>
    <x v="7"/>
    <d v="2026-01-03T00:00:00"/>
    <d v="1899-12-30T00:00:00"/>
    <m/>
    <m/>
    <x v="77"/>
    <x v="81"/>
    <x v="2"/>
  </r>
  <r>
    <x v="97"/>
    <x v="79"/>
    <x v="90"/>
    <x v="1389"/>
    <d v="2025-11-20T00:00:00"/>
    <s v="00077871"/>
    <s v="Bán hàng Ecomart Tầng 1 Sảnh G5 CC Five Star Kim Giang, Thanh Xuân theo hóa đơn 00077871"/>
    <n v="505155"/>
    <n v="35361"/>
    <n v="37584"/>
    <n v="507378"/>
    <s v="Bán hàng"/>
    <m/>
    <m/>
    <n v="0"/>
    <n v="507378"/>
    <n v="0"/>
    <n v="507378"/>
    <d v="2025-11-20T00:00:00"/>
    <n v="45"/>
    <d v="2026-01-04T00:00:00"/>
    <n v="24.642188541663927"/>
    <m/>
    <n v="-24.6421859953698"/>
    <x v="7"/>
    <d v="2026-01-04T00:00:00"/>
    <d v="1899-12-30T00:00:00"/>
    <m/>
    <m/>
    <x v="77"/>
    <x v="81"/>
    <x v="1"/>
  </r>
  <r>
    <x v="103"/>
    <x v="79"/>
    <x v="90"/>
    <x v="1390"/>
    <d v="2025-11-20T00:00:00"/>
    <s v="00077909"/>
    <s v="Bán hàng Ecomart Helios 75 Tam Trinh theo hóa đơn 00077909"/>
    <n v="1101118"/>
    <n v="77078"/>
    <n v="81923"/>
    <n v="1105963"/>
    <s v="Bán hàng"/>
    <m/>
    <m/>
    <n v="0"/>
    <n v="1105963"/>
    <n v="0"/>
    <n v="1105963"/>
    <d v="2025-11-20T00:00:00"/>
    <n v="45"/>
    <d v="2026-01-04T00:00:00"/>
    <n v="24.642188541663927"/>
    <m/>
    <n v="-24.6421859953698"/>
    <x v="7"/>
    <d v="2026-01-04T00:00:00"/>
    <d v="1899-12-30T00:00:00"/>
    <m/>
    <m/>
    <x v="77"/>
    <x v="81"/>
    <x v="2"/>
  </r>
  <r>
    <x v="99"/>
    <x v="79"/>
    <x v="291"/>
    <x v="1391"/>
    <d v="2025-11-22T00:00:00"/>
    <s v="00078374"/>
    <s v="Bán hàng Ecomart Tầng 1 chung cư Ecolife Tây Hồ theo hóa đơn 00078374"/>
    <n v="1768574"/>
    <n v="123799"/>
    <n v="131582"/>
    <n v="1776357"/>
    <s v="Bán hàng"/>
    <m/>
    <m/>
    <n v="0"/>
    <n v="1776357"/>
    <n v="0"/>
    <n v="1776357"/>
    <d v="2025-11-22T00:00:00"/>
    <n v="45"/>
    <d v="2026-01-06T00:00:00"/>
    <n v="26.642188541663927"/>
    <m/>
    <n v="-26.6421859953698"/>
    <x v="7"/>
    <d v="2026-01-06T00:00:00"/>
    <d v="1899-12-30T00:00:00"/>
    <m/>
    <m/>
    <x v="77"/>
    <x v="81"/>
    <x v="2"/>
  </r>
  <r>
    <x v="93"/>
    <x v="79"/>
    <x v="216"/>
    <x v="1392"/>
    <d v="2025-11-26T00:00:00"/>
    <m/>
    <s v="Hàng trả - UNIT - CÔNG TY TNHH HÀNG TIÊU DÙNG UNIT - 2611xtunit - Phiếu ngày (26/11/2025)"/>
    <n v="111058"/>
    <n v="0"/>
    <n v="8884.64"/>
    <n v="119942.64"/>
    <s v="Hàng trả"/>
    <m/>
    <m/>
    <n v="0"/>
    <n v="-119942.64"/>
    <n v="0"/>
    <n v="-119942.64"/>
    <d v="2025-11-26T00:00:00"/>
    <n v="45"/>
    <d v="2026-01-10T00:00:00"/>
    <n v="30.642188541663927"/>
    <m/>
    <n v="-30.6421859953698"/>
    <x v="7"/>
    <d v="2026-01-10T00:00:00"/>
    <d v="1899-12-30T00:00:00"/>
    <m/>
    <m/>
    <x v="77"/>
    <x v="81"/>
    <x v="1"/>
  </r>
  <r>
    <x v="103"/>
    <x v="79"/>
    <x v="90"/>
    <x v="1393"/>
    <d v="2025-11-20T00:00:00"/>
    <m/>
    <s v="ĐÃ KIỂM TRA - Hàng trả -Ecomart Helios 75 Tam Trinh -Unit0001 - Phiếu ngày (20/11/2025)"/>
    <n v="73431"/>
    <n v="0"/>
    <n v="5874.4800000000005"/>
    <n v="79305.48"/>
    <s v="Hàng trả"/>
    <m/>
    <m/>
    <n v="0"/>
    <n v="-79305.48"/>
    <n v="0"/>
    <n v="-79305.48"/>
    <d v="2025-11-20T00:00:00"/>
    <n v="45"/>
    <d v="2026-01-04T00:00:00"/>
    <n v="24.642188541663927"/>
    <m/>
    <n v="-24.6421859953698"/>
    <x v="7"/>
    <d v="2026-01-04T00:00:00"/>
    <d v="1899-12-30T00:00:00"/>
    <m/>
    <m/>
    <x v="77"/>
    <x v="81"/>
    <x v="2"/>
  </r>
  <r>
    <x v="102"/>
    <x v="79"/>
    <x v="100"/>
    <x v="1394"/>
    <d v="2025-11-13T00:00:00"/>
    <m/>
    <s v="ĐÃ KIỂM TRA - Hàng trả -Ecomart S2.12 Vinhome Ocean Park - Unit0004 - Phiếu ngày (13/11/2025)"/>
    <n v="224796"/>
    <n v="0"/>
    <n v="17983.68"/>
    <n v="242779.68"/>
    <s v="Hàng trả"/>
    <m/>
    <m/>
    <n v="0"/>
    <n v="-242779.68"/>
    <n v="0"/>
    <n v="-242779.68"/>
    <d v="2025-11-13T00:00:00"/>
    <n v="45"/>
    <d v="2025-12-28T00:00:00"/>
    <n v="17.642188541663927"/>
    <m/>
    <n v="-17.6421859953698"/>
    <x v="7"/>
    <d v="2025-12-28T00:00:00"/>
    <d v="1899-12-30T00:00:00"/>
    <m/>
    <m/>
    <x v="77"/>
    <x v="81"/>
    <x v="2"/>
  </r>
  <r>
    <x v="104"/>
    <x v="79"/>
    <x v="90"/>
    <x v="1395"/>
    <d v="2025-11-20T00:00:00"/>
    <m/>
    <s v="Hàng trả - Unit0009 - Ecomart chung cư GELEXIA, 885 Tam Trinh - 2011xtunit009 - Phiếu ngày (20/11/2025)"/>
    <n v="111606"/>
    <n v="0"/>
    <n v="8928.48"/>
    <n v="120534.48"/>
    <s v="Hàng trả"/>
    <m/>
    <m/>
    <n v="0"/>
    <n v="-120534.48"/>
    <n v="0"/>
    <n v="-120534.48"/>
    <d v="2025-11-20T00:00:00"/>
    <n v="45"/>
    <d v="2026-01-04T00:00:00"/>
    <n v="24.642188541663927"/>
    <m/>
    <n v="-24.6421859953698"/>
    <x v="7"/>
    <d v="2026-01-04T00:00:00"/>
    <d v="1899-12-30T00:00:00"/>
    <m/>
    <m/>
    <x v="77"/>
    <x v="81"/>
    <x v="2"/>
  </r>
  <r>
    <x v="94"/>
    <x v="79"/>
    <x v="114"/>
    <x v="1396"/>
    <d v="2025-11-11T00:00:00"/>
    <m/>
    <s v="ĐÃ KIỂM TRA - Hàng trả - Ecomart chung cư OSAKA - Unit0002 - phiếu: THN00012511 - phiếu ngày : 11-11-2025"/>
    <n v="477904"/>
    <n v="0"/>
    <n v="38232.32"/>
    <n v="516136.32"/>
    <s v="Hàng trả"/>
    <m/>
    <m/>
    <n v="0"/>
    <n v="-516136.32"/>
    <n v="0"/>
    <n v="-516136.32"/>
    <d v="2025-11-11T00:00:00"/>
    <n v="45"/>
    <d v="2025-12-26T00:00:00"/>
    <n v="15.642188541663927"/>
    <m/>
    <n v="-15.6421859953698"/>
    <x v="7"/>
    <d v="2025-12-26T00:00:00"/>
    <d v="1899-12-30T00:00:00"/>
    <m/>
    <m/>
    <x v="77"/>
    <x v="81"/>
    <x v="2"/>
  </r>
  <r>
    <x v="93"/>
    <x v="79"/>
    <x v="285"/>
    <x v="1397"/>
    <d v="2025-11-28T00:00:00"/>
    <m/>
    <s v="Hàng trả - UNIT - CÔNG TY TNHH HÀNG TIÊU DÙNG UNIT - 2811unit - Phiếu ngày (28/11/2025)"/>
    <n v="260106"/>
    <n v="0"/>
    <n v="20808.48"/>
    <n v="280914.48"/>
    <s v="Hàng trả"/>
    <m/>
    <m/>
    <n v="0"/>
    <n v="-280914.48"/>
    <n v="0"/>
    <n v="-280914.48"/>
    <d v="2025-11-28T00:00:00"/>
    <n v="45"/>
    <d v="2026-01-12T00:00:00"/>
    <n v="32.642188541663927"/>
    <m/>
    <n v="-32.6421859953698"/>
    <x v="7"/>
    <d v="2026-01-12T00:00:00"/>
    <d v="1899-12-30T00:00:00"/>
    <m/>
    <m/>
    <x v="77"/>
    <x v="81"/>
    <x v="1"/>
  </r>
  <r>
    <x v="93"/>
    <x v="79"/>
    <x v="90"/>
    <x v="1398"/>
    <d v="2025-11-20T00:00:00"/>
    <m/>
    <s v="Hàng trả - UNIT - CÔNG TY TNHH HÀNG TIÊU DÙNG UNIT - 201125unit - Phiếu ngày (20/11/2025)"/>
    <n v="73431"/>
    <n v="0"/>
    <n v="5874.4800000000005"/>
    <n v="79305.48"/>
    <s v="Hàng trả"/>
    <m/>
    <m/>
    <n v="0"/>
    <n v="-79305.48"/>
    <n v="0"/>
    <n v="-79305.48"/>
    <d v="2025-11-20T00:00:00"/>
    <n v="45"/>
    <d v="2026-01-04T00:00:00"/>
    <n v="24.642188541663927"/>
    <m/>
    <n v="-24.6421859953698"/>
    <x v="7"/>
    <d v="2026-01-04T00:00:00"/>
    <d v="1899-12-30T00:00:00"/>
    <m/>
    <m/>
    <x v="77"/>
    <x v="81"/>
    <x v="1"/>
  </r>
  <r>
    <x v="97"/>
    <x v="79"/>
    <x v="90"/>
    <x v="1399"/>
    <d v="2025-11-20T00:00:00"/>
    <m/>
    <s v="ĐÃ KIỂM TRA- Hàng trả -Ecomart Tầng 1 Sảnh G5 CC Five Star Kim Giang, Thanh Xuân - Unit0011 - Phiếu ngày (20/11/2025)"/>
    <n v="46000"/>
    <n v="0"/>
    <n v="3680"/>
    <n v="49680"/>
    <s v="Hàng trả"/>
    <m/>
    <m/>
    <n v="0"/>
    <n v="-49680"/>
    <n v="0"/>
    <n v="-49680"/>
    <d v="2025-11-20T00:00:00"/>
    <n v="45"/>
    <d v="2026-01-04T00:00:00"/>
    <n v="24.642188541663927"/>
    <m/>
    <n v="-24.6421859953698"/>
    <x v="7"/>
    <d v="2026-01-04T00:00:00"/>
    <d v="1899-12-30T00:00:00"/>
    <m/>
    <m/>
    <x v="77"/>
    <x v="81"/>
    <x v="1"/>
  </r>
  <r>
    <x v="104"/>
    <x v="79"/>
    <x v="90"/>
    <x v="1400"/>
    <d v="2025-11-20T00:00:00"/>
    <m/>
    <s v="ĐÃ KIỂM TRA - Hàng trả - Unit0009 - Ecomart chung cư GELEXIA, 885 Tam Trinh - phiếu: THN000203- Phiếu ngày (20/11/2025)"/>
    <n v="111606"/>
    <n v="0"/>
    <n v="8928.48"/>
    <n v="120534.48"/>
    <s v="Hàng trả"/>
    <m/>
    <m/>
    <n v="0"/>
    <n v="-120534.48"/>
    <n v="0"/>
    <n v="-120534.48"/>
    <d v="2025-11-20T00:00:00"/>
    <n v="45"/>
    <d v="2026-01-04T00:00:00"/>
    <n v="24.642188541663927"/>
    <m/>
    <n v="-24.6421859953698"/>
    <x v="7"/>
    <d v="2026-01-04T00:00:00"/>
    <d v="1899-12-30T00:00:00"/>
    <m/>
    <m/>
    <x v="77"/>
    <x v="81"/>
    <x v="2"/>
  </r>
  <r>
    <x v="93"/>
    <x v="79"/>
    <x v="90"/>
    <x v="1401"/>
    <d v="2025-11-20T00:00:00"/>
    <m/>
    <s v="Hàng trả - UNIT - CÔNG TY TNHH HÀNG TIÊU DÙNG UNIT - 2011xtunit - Phiếu ngày (20/11/2025)"/>
    <n v="46000"/>
    <n v="0"/>
    <n v="3680"/>
    <n v="49680"/>
    <s v="Hàng trả"/>
    <m/>
    <m/>
    <n v="0"/>
    <n v="-49680"/>
    <n v="0"/>
    <n v="-49680"/>
    <d v="2025-11-20T00:00:00"/>
    <n v="45"/>
    <d v="2026-01-04T00:00:00"/>
    <n v="24.642188541663927"/>
    <m/>
    <n v="-24.6421859953698"/>
    <x v="7"/>
    <d v="2026-01-04T00:00:00"/>
    <d v="1899-12-30T00:00:00"/>
    <m/>
    <m/>
    <x v="77"/>
    <x v="81"/>
    <x v="1"/>
  </r>
  <r>
    <x v="104"/>
    <x v="79"/>
    <x v="277"/>
    <x v="1402"/>
    <m/>
    <m/>
    <s v="Bán hàng Ecomart chung cư GELEXIA, 885 Tam Trinh"/>
    <n v="760374"/>
    <n v="53227"/>
    <n v="56571.76"/>
    <n v="763718.76"/>
    <s v="Bán hàng"/>
    <m/>
    <m/>
    <n v="0"/>
    <n v="763718.76"/>
    <n v="0"/>
    <n v="763718.76"/>
    <d v="2025-12-03T00:00:00"/>
    <m/>
    <d v="2025-12-03T00:00:00"/>
    <n v="0"/>
    <m/>
    <n v="7.3578140046301996"/>
    <x v="4"/>
    <d v="2025-12-03T00:00:00"/>
    <d v="1899-12-30T00:00:00"/>
    <m/>
    <m/>
    <x v="77"/>
    <x v="81"/>
    <x v="2"/>
  </r>
  <r>
    <x v="101"/>
    <x v="79"/>
    <x v="292"/>
    <x v="1403"/>
    <d v="2025-12-02T00:00:00"/>
    <m/>
    <s v="Hàng trả - Unit0007 - Ecomart Tầng 1 chung cư Park Home - 0212unit0007 - Phiếu ngày (02/12/2025)"/>
    <n v="228217"/>
    <n v="0"/>
    <n v="18257.36"/>
    <n v="246474.36"/>
    <s v="Hàng trả"/>
    <m/>
    <m/>
    <n v="0"/>
    <n v="-246474.36"/>
    <n v="0"/>
    <n v="-246474.36"/>
    <d v="2025-12-02T00:00:00"/>
    <m/>
    <d v="2025-12-02T00:00:00"/>
    <n v="0"/>
    <m/>
    <n v="8.3578140046301996"/>
    <x v="4"/>
    <d v="2025-12-02T00:00:00"/>
    <d v="1899-12-30T00:00:00"/>
    <m/>
    <m/>
    <x v="77"/>
    <x v="81"/>
    <x v="1"/>
  </r>
  <r>
    <x v="61"/>
    <x v="59"/>
    <x v="14"/>
    <x v="14"/>
    <m/>
    <m/>
    <m/>
    <m/>
    <n v="0"/>
    <n v="0"/>
    <n v="0"/>
    <m/>
    <m/>
    <m/>
    <n v="0"/>
    <n v="0"/>
    <n v="0"/>
    <n v="0"/>
    <d v="1899-12-30T00:00:00"/>
    <m/>
    <d v="1899-12-30T00:00:00"/>
    <n v="0"/>
    <m/>
    <s v=""/>
    <x v="0"/>
    <d v="1899-12-30T00:00:00"/>
    <d v="1899-12-30T00:00:00"/>
    <m/>
    <m/>
    <x v="57"/>
    <x v="59"/>
    <x v="5"/>
  </r>
  <r>
    <x v="105"/>
    <x v="80"/>
    <x v="218"/>
    <x v="1404"/>
    <d v="2025-01-16T00:00:00"/>
    <s v="00004516"/>
    <s v="CÔNG TY CP VIETNAM FRUITS AND MORE"/>
    <n v="4473715"/>
    <n v="0"/>
    <n v="357897.2"/>
    <n v="4831612"/>
    <s v="Bán hàng"/>
    <d v="2025-01-20T00:00:00"/>
    <s v="BC2501/0016"/>
    <n v="0"/>
    <n v="4831612"/>
    <n v="4831612"/>
    <n v="0"/>
    <d v="2025-01-16T00:00:00"/>
    <m/>
    <d v="2025-01-16T00:00:00"/>
    <n v="0"/>
    <m/>
    <s v=""/>
    <x v="0"/>
    <d v="2025-01-16T00:00:00"/>
    <d v="2025-01-20T00:00:00"/>
    <m/>
    <m/>
    <x v="78"/>
    <x v="82"/>
    <x v="8"/>
  </r>
  <r>
    <x v="105"/>
    <x v="80"/>
    <x v="158"/>
    <x v="1405"/>
    <d v="2025-02-07T00:00:00"/>
    <s v="00008171"/>
    <s v="CÔNG TY CP VIETNAM FRUITS AND MORE"/>
    <n v="6942189"/>
    <n v="0"/>
    <n v="555375.12"/>
    <n v="7497564"/>
    <s v="Bán hàng"/>
    <d v="2025-02-06T00:00:00"/>
    <s v="BC2502/0018"/>
    <n v="0"/>
    <n v="7497564"/>
    <n v="7497564"/>
    <n v="0"/>
    <d v="2025-02-07T00:00:00"/>
    <m/>
    <d v="2025-02-07T00:00:00"/>
    <n v="0"/>
    <m/>
    <s v=""/>
    <x v="0"/>
    <d v="2025-02-07T00:00:00"/>
    <d v="2025-02-06T00:00:00"/>
    <m/>
    <m/>
    <x v="78"/>
    <x v="82"/>
    <x v="8"/>
  </r>
  <r>
    <x v="105"/>
    <x v="80"/>
    <x v="74"/>
    <x v="1406"/>
    <d v="2025-02-19T00:00:00"/>
    <s v="00010790"/>
    <s v="CÔNG TY CP VIETNAM FRUITS AND MORE"/>
    <n v="5925593"/>
    <n v="0"/>
    <n v="474047.44"/>
    <n v="6399640"/>
    <s v="Bán hàng"/>
    <d v="2025-02-18T00:00:00"/>
    <s v="BC2502/0040"/>
    <n v="0"/>
    <n v="6399640"/>
    <n v="6399640"/>
    <n v="0"/>
    <d v="2025-02-19T00:00:00"/>
    <m/>
    <d v="2025-02-19T00:00:00"/>
    <n v="0"/>
    <m/>
    <s v=""/>
    <x v="0"/>
    <d v="2025-02-19T00:00:00"/>
    <d v="2025-02-18T00:00:00"/>
    <m/>
    <m/>
    <x v="78"/>
    <x v="82"/>
    <x v="8"/>
  </r>
  <r>
    <x v="105"/>
    <x v="80"/>
    <x v="267"/>
    <x v="1407"/>
    <d v="2025-03-19T00:00:00"/>
    <s v="00017495"/>
    <s v="CÔNG TY CP VIETNAM FRUITS AND MORE"/>
    <n v="5182469"/>
    <n v="0"/>
    <n v="414597.52"/>
    <n v="5597067"/>
    <s v="Bán hàng"/>
    <d v="2025-04-16T00:00:00"/>
    <s v="BC2504/0009"/>
    <n v="0"/>
    <n v="5597067"/>
    <n v="5597067"/>
    <n v="0"/>
    <d v="2025-03-19T00:00:00"/>
    <m/>
    <d v="2025-03-19T00:00:00"/>
    <n v="0"/>
    <m/>
    <s v=""/>
    <x v="0"/>
    <d v="2025-03-19T00:00:00"/>
    <d v="2025-04-16T00:00:00"/>
    <m/>
    <m/>
    <x v="78"/>
    <x v="82"/>
    <x v="8"/>
  </r>
  <r>
    <x v="105"/>
    <x v="80"/>
    <x v="2"/>
    <x v="1408"/>
    <d v="2025-03-20T00:00:00"/>
    <s v="00018464"/>
    <s v="CÔNG TY CP VIETNAM FRUITS AND MORE"/>
    <n v="279036"/>
    <n v="0"/>
    <n v="22322.880000000001"/>
    <n v="301359"/>
    <s v="Bán hàng"/>
    <d v="2025-04-16T00:00:00"/>
    <s v="BC2504/0009"/>
    <n v="0"/>
    <n v="301359"/>
    <n v="301359"/>
    <n v="0"/>
    <d v="2025-03-20T00:00:00"/>
    <m/>
    <d v="2025-03-20T00:00:00"/>
    <n v="0"/>
    <m/>
    <s v=""/>
    <x v="0"/>
    <d v="2025-03-20T00:00:00"/>
    <d v="2025-04-16T00:00:00"/>
    <m/>
    <m/>
    <x v="78"/>
    <x v="82"/>
    <x v="8"/>
  </r>
  <r>
    <x v="105"/>
    <x v="80"/>
    <x v="28"/>
    <x v="1409"/>
    <d v="2025-04-23T00:00:00"/>
    <s v="00025402"/>
    <s v="CÔNG TY CP VIETNAM FRUITS AND MORE"/>
    <n v="3437144"/>
    <n v="0"/>
    <n v="274971.52000000002"/>
    <n v="3712116"/>
    <s v="Bán hàng"/>
    <d v="2025-05-19T00:00:00"/>
    <s v="BC2505/0031"/>
    <n v="0"/>
    <n v="3712116"/>
    <n v="3712116"/>
    <n v="0"/>
    <d v="2025-04-23T00:00:00"/>
    <m/>
    <d v="2025-04-23T00:00:00"/>
    <n v="0"/>
    <m/>
    <s v=""/>
    <x v="0"/>
    <d v="2025-04-23T00:00:00"/>
    <d v="2025-05-19T00:00:00"/>
    <m/>
    <m/>
    <x v="78"/>
    <x v="82"/>
    <x v="8"/>
  </r>
  <r>
    <x v="105"/>
    <x v="80"/>
    <x v="85"/>
    <x v="1410"/>
    <d v="2025-05-19T00:00:00"/>
    <s v="00031107"/>
    <s v="CÔNG TY CP VIETNAM FRUITS AND MORE"/>
    <n v="2753351"/>
    <n v="0"/>
    <n v="220268.08000000002"/>
    <n v="2973619"/>
    <s v="Bán hàng"/>
    <d v="2025-06-16T00:00:00"/>
    <s v="BC2506/0018"/>
    <n v="0"/>
    <n v="2973619"/>
    <n v="2973619"/>
    <n v="0"/>
    <d v="2025-05-19T00:00:00"/>
    <m/>
    <d v="2025-05-19T00:00:00"/>
    <n v="0"/>
    <m/>
    <s v=""/>
    <x v="0"/>
    <d v="2025-05-19T00:00:00"/>
    <d v="2025-06-16T00:00:00"/>
    <m/>
    <m/>
    <x v="78"/>
    <x v="82"/>
    <x v="8"/>
  </r>
  <r>
    <x v="105"/>
    <x v="80"/>
    <x v="288"/>
    <x v="1411"/>
    <d v="2025-06-14T00:00:00"/>
    <s v="00036982"/>
    <s v="ĐƠN FRUIT&amp;MORE"/>
    <n v="1871880"/>
    <n v="0"/>
    <n v="149750.39999999999"/>
    <n v="2021630"/>
    <s v="Bán hàng"/>
    <d v="2025-07-25T00:00:00"/>
    <s v="BC2507/0031"/>
    <n v="0"/>
    <n v="2021630"/>
    <n v="2021630"/>
    <n v="0"/>
    <d v="2025-06-14T00:00:00"/>
    <m/>
    <d v="2025-06-14T00:00:00"/>
    <n v="0"/>
    <m/>
    <s v=""/>
    <x v="0"/>
    <d v="2025-06-14T00:00:00"/>
    <d v="2025-07-25T00:00:00"/>
    <m/>
    <m/>
    <x v="78"/>
    <x v="82"/>
    <x v="8"/>
  </r>
  <r>
    <x v="105"/>
    <x v="80"/>
    <x v="86"/>
    <x v="1412"/>
    <d v="2025-07-09T00:00:00"/>
    <s v="00042644"/>
    <s v="ĐƠN FRUIT&amp;MORE 1"/>
    <n v="1760890"/>
    <n v="0"/>
    <n v="140871.20000000001"/>
    <n v="1901761"/>
    <s v="Bán hàng"/>
    <d v="2025-08-23T00:00:00"/>
    <s v="BC2508/0037"/>
    <n v="0"/>
    <n v="1901761"/>
    <n v="1901761"/>
    <n v="0"/>
    <d v="2025-07-09T00:00:00"/>
    <m/>
    <d v="2025-07-09T00:00:00"/>
    <n v="0"/>
    <m/>
    <s v=""/>
    <x v="0"/>
    <d v="2025-07-09T00:00:00"/>
    <d v="2025-08-23T00:00:00"/>
    <m/>
    <m/>
    <x v="78"/>
    <x v="82"/>
    <x v="8"/>
  </r>
  <r>
    <x v="105"/>
    <x v="80"/>
    <x v="130"/>
    <x v="1413"/>
    <d v="2025-07-22T00:00:00"/>
    <s v="00045712"/>
    <s v="ĐƠN FRUITS&amp;MORE 21/7"/>
    <n v="3293858"/>
    <n v="0"/>
    <n v="263508.64"/>
    <n v="3557367"/>
    <s v="Bán hàng"/>
    <d v="2025-08-23T00:00:00"/>
    <s v="BC2508/0037"/>
    <n v="0"/>
    <n v="3557367"/>
    <n v="3557367"/>
    <n v="0"/>
    <d v="2025-07-22T00:00:00"/>
    <m/>
    <d v="2025-07-22T00:00:00"/>
    <n v="0"/>
    <m/>
    <s v=""/>
    <x v="0"/>
    <d v="2025-07-22T00:00:00"/>
    <d v="2025-08-23T00:00:00"/>
    <m/>
    <m/>
    <x v="78"/>
    <x v="82"/>
    <x v="8"/>
  </r>
  <r>
    <x v="105"/>
    <x v="80"/>
    <x v="59"/>
    <x v="1414"/>
    <d v="2025-09-15T00:00:00"/>
    <s v="00059501"/>
    <s v="ĐƠN FRUITS 11/9"/>
    <n v="2831542"/>
    <n v="0"/>
    <n v="226523.36000000002"/>
    <n v="3058065"/>
    <s v="Bán hàng"/>
    <m/>
    <m/>
    <n v="0"/>
    <n v="3058065"/>
    <n v="0"/>
    <n v="3058065"/>
    <d v="2025-09-15T00:00:00"/>
    <m/>
    <d v="2025-09-15T00:00:00"/>
    <n v="0"/>
    <m/>
    <n v="86.3578140046302"/>
    <x v="1"/>
    <d v="2025-09-15T00:00:00"/>
    <d v="1899-12-30T00:00:00"/>
    <m/>
    <m/>
    <x v="78"/>
    <x v="82"/>
    <x v="8"/>
  </r>
  <r>
    <x v="105"/>
    <x v="80"/>
    <x v="293"/>
    <x v="1415"/>
    <d v="2025-10-24T00:00:00"/>
    <s v="00070448"/>
    <s v="Bán hàng cho CÔNG TY CP VIETNAM FRUITS AND MORE theo hóa đơn 00070448"/>
    <n v="3154540"/>
    <n v="0"/>
    <n v="252363.2"/>
    <n v="3406903"/>
    <s v="Bán hàng"/>
    <m/>
    <m/>
    <n v="0"/>
    <n v="3406903"/>
    <n v="0"/>
    <n v="3406903"/>
    <d v="2025-10-24T00:00:00"/>
    <m/>
    <d v="2025-10-24T00:00:00"/>
    <n v="0"/>
    <m/>
    <n v="47.3578140046302"/>
    <x v="2"/>
    <d v="2025-10-24T00:00:00"/>
    <d v="1899-12-30T00:00:00"/>
    <m/>
    <m/>
    <x v="78"/>
    <x v="82"/>
    <x v="8"/>
  </r>
  <r>
    <x v="105"/>
    <x v="80"/>
    <x v="99"/>
    <x v="1416"/>
    <d v="2025-11-12T00:00:00"/>
    <s v="00075024"/>
    <s v="Bán hàng cho CÔNG TY CP VIETNAM FRUITS AND MORE theo hóa đơn 00075024"/>
    <n v="5136487"/>
    <n v="0"/>
    <n v="410918.96"/>
    <n v="5547406"/>
    <s v="Bán hàng"/>
    <m/>
    <m/>
    <n v="0"/>
    <n v="5547406"/>
    <n v="0"/>
    <n v="5547406"/>
    <d v="2025-11-12T00:00:00"/>
    <m/>
    <d v="2025-11-12T00:00:00"/>
    <n v="0"/>
    <m/>
    <n v="28.3578140046302"/>
    <x v="4"/>
    <d v="2025-11-12T00:00:00"/>
    <d v="1899-12-30T00:00:00"/>
    <m/>
    <m/>
    <x v="78"/>
    <x v="82"/>
    <x v="8"/>
  </r>
  <r>
    <x v="106"/>
    <x v="81"/>
    <x v="14"/>
    <x v="14"/>
    <m/>
    <m/>
    <s v="số dư đầu kỳ"/>
    <m/>
    <n v="0"/>
    <n v="0"/>
    <n v="51867664"/>
    <s v="Tồn đầu kỳ"/>
    <d v="2025-10-29T00:00:00"/>
    <s v="BC2510/0039"/>
    <n v="51867664"/>
    <n v="0"/>
    <n v="51867664"/>
    <n v="0"/>
    <d v="1899-12-30T00:00:00"/>
    <m/>
    <d v="1899-12-30T00:00:00"/>
    <n v="0"/>
    <m/>
    <s v=""/>
    <x v="0"/>
    <d v="1899-12-30T00:00:00"/>
    <d v="2025-10-29T00:00:00"/>
    <m/>
    <m/>
    <x v="79"/>
    <x v="83"/>
    <x v="6"/>
  </r>
  <r>
    <x v="106"/>
    <x v="81"/>
    <x v="208"/>
    <x v="1417"/>
    <d v="2025-01-07T00:00:00"/>
    <s v="00001741"/>
    <s v="ACM - NEW"/>
    <n v="699664"/>
    <n v="0"/>
    <n v="55973.120000000003"/>
    <n v="755637"/>
    <s v="Bán hàng"/>
    <d v="2025-10-29T00:00:00"/>
    <s v="BC2510/0039"/>
    <n v="0"/>
    <n v="755637"/>
    <n v="755637"/>
    <n v="0"/>
    <d v="2025-01-07T00:00:00"/>
    <m/>
    <d v="2025-01-07T00:00:00"/>
    <n v="0"/>
    <m/>
    <s v=""/>
    <x v="0"/>
    <d v="2025-01-07T00:00:00"/>
    <d v="2025-10-29T00:00:00"/>
    <m/>
    <m/>
    <x v="79"/>
    <x v="83"/>
    <x v="6"/>
  </r>
  <r>
    <x v="106"/>
    <x v="81"/>
    <x v="16"/>
    <x v="1418"/>
    <d v="2025-01-13T00:00:00"/>
    <s v="00003125"/>
    <s v="ACM - ORC"/>
    <n v="660880"/>
    <n v="0"/>
    <n v="52870.400000000001"/>
    <n v="713750"/>
    <s v="Bán hàng"/>
    <d v="2025-10-29T00:00:00"/>
    <s v="BC2510/0039"/>
    <n v="0"/>
    <n v="713750"/>
    <n v="713750"/>
    <n v="0"/>
    <d v="2025-01-13T00:00:00"/>
    <m/>
    <d v="2025-01-13T00:00:00"/>
    <n v="0"/>
    <m/>
    <s v=""/>
    <x v="0"/>
    <d v="2025-01-13T00:00:00"/>
    <d v="2025-10-29T00:00:00"/>
    <m/>
    <m/>
    <x v="79"/>
    <x v="83"/>
    <x v="6"/>
  </r>
  <r>
    <x v="106"/>
    <x v="81"/>
    <x v="16"/>
    <x v="1419"/>
    <d v="2025-01-13T00:00:00"/>
    <s v="00003182"/>
    <s v="ACM - CON"/>
    <n v="432032"/>
    <n v="0"/>
    <n v="34562.559999999998"/>
    <n v="466595"/>
    <s v="Bán hàng"/>
    <d v="2025-10-29T00:00:00"/>
    <s v="BC2510/0039"/>
    <n v="0"/>
    <n v="466595"/>
    <n v="466595"/>
    <n v="0"/>
    <d v="2025-01-13T00:00:00"/>
    <m/>
    <d v="2025-01-13T00:00:00"/>
    <n v="0"/>
    <m/>
    <s v=""/>
    <x v="0"/>
    <d v="2025-01-13T00:00:00"/>
    <d v="2025-10-29T00:00:00"/>
    <m/>
    <m/>
    <x v="79"/>
    <x v="83"/>
    <x v="6"/>
  </r>
  <r>
    <x v="106"/>
    <x v="81"/>
    <x v="16"/>
    <x v="1420"/>
    <d v="2025-01-13T00:00:00"/>
    <s v="00003220"/>
    <s v="ACM - SOM"/>
    <n v="696384"/>
    <n v="0"/>
    <n v="55710.720000000001"/>
    <n v="752095"/>
    <s v="Bán hàng"/>
    <d v="2025-10-29T00:00:00"/>
    <s v="BC2510/0039"/>
    <n v="0"/>
    <n v="752095"/>
    <n v="752095"/>
    <n v="0"/>
    <d v="2025-01-13T00:00:00"/>
    <m/>
    <d v="2025-01-13T00:00:00"/>
    <n v="0"/>
    <m/>
    <s v=""/>
    <x v="0"/>
    <d v="2025-01-13T00:00:00"/>
    <d v="2025-10-29T00:00:00"/>
    <m/>
    <m/>
    <x v="79"/>
    <x v="83"/>
    <x v="6"/>
  </r>
  <r>
    <x v="106"/>
    <x v="81"/>
    <x v="17"/>
    <x v="1421"/>
    <d v="2025-01-15T00:00:00"/>
    <s v="00003586"/>
    <s v="ACM – GAR"/>
    <n v="1466950"/>
    <n v="0"/>
    <n v="117356"/>
    <n v="1584306"/>
    <s v="Bán hàng"/>
    <d v="2025-10-29T00:00:00"/>
    <s v="BC2510/0039"/>
    <n v="0"/>
    <n v="1584306"/>
    <n v="1584306"/>
    <n v="0"/>
    <d v="2025-01-15T00:00:00"/>
    <m/>
    <d v="2025-01-15T00:00:00"/>
    <n v="0"/>
    <m/>
    <s v=""/>
    <x v="0"/>
    <d v="2025-01-15T00:00:00"/>
    <d v="2025-10-29T00:00:00"/>
    <m/>
    <m/>
    <x v="79"/>
    <x v="83"/>
    <x v="6"/>
  </r>
  <r>
    <x v="106"/>
    <x v="81"/>
    <x v="17"/>
    <x v="1422"/>
    <d v="2025-01-15T00:00:00"/>
    <s v="00003587"/>
    <s v="ACM - GRE"/>
    <n v="1466950"/>
    <n v="0"/>
    <n v="117356"/>
    <n v="1584306"/>
    <s v="Bán hàng"/>
    <d v="2025-10-29T00:00:00"/>
    <s v="BC2510/0039"/>
    <n v="0"/>
    <n v="1584306"/>
    <n v="1584306"/>
    <n v="0"/>
    <d v="2025-01-15T00:00:00"/>
    <m/>
    <d v="2025-01-15T00:00:00"/>
    <n v="0"/>
    <m/>
    <s v=""/>
    <x v="0"/>
    <d v="2025-01-15T00:00:00"/>
    <d v="2025-10-29T00:00:00"/>
    <m/>
    <m/>
    <x v="79"/>
    <x v="83"/>
    <x v="6"/>
  </r>
  <r>
    <x v="106"/>
    <x v="81"/>
    <x v="218"/>
    <x v="1423"/>
    <d v="2025-01-16T00:00:00"/>
    <s v="00003622"/>
    <s v="ACM - ORC"/>
    <n v="1466950"/>
    <n v="0"/>
    <n v="117356"/>
    <n v="1584306"/>
    <s v="Bán hàng"/>
    <d v="2025-10-29T00:00:00"/>
    <s v="BC2510/0039"/>
    <n v="0"/>
    <n v="1584306"/>
    <n v="1584306"/>
    <n v="0"/>
    <d v="2025-01-16T00:00:00"/>
    <m/>
    <d v="2025-01-16T00:00:00"/>
    <n v="0"/>
    <m/>
    <s v=""/>
    <x v="0"/>
    <d v="2025-01-16T00:00:00"/>
    <d v="2025-10-29T00:00:00"/>
    <m/>
    <m/>
    <x v="79"/>
    <x v="83"/>
    <x v="6"/>
  </r>
  <r>
    <x v="106"/>
    <x v="81"/>
    <x v="218"/>
    <x v="1424"/>
    <d v="2025-01-17T00:00:00"/>
    <s v="00004695"/>
    <s v="ACM - NEW"/>
    <n v="1466950"/>
    <n v="0"/>
    <n v="117356"/>
    <n v="1584306"/>
    <s v="Bán hàng"/>
    <d v="2025-10-29T00:00:00"/>
    <s v="BC2510/0039"/>
    <n v="0"/>
    <n v="1584306"/>
    <n v="1584306"/>
    <n v="0"/>
    <d v="2025-01-17T00:00:00"/>
    <m/>
    <d v="2025-01-17T00:00:00"/>
    <n v="0"/>
    <m/>
    <s v=""/>
    <x v="0"/>
    <d v="2025-01-17T00:00:00"/>
    <d v="2025-10-29T00:00:00"/>
    <m/>
    <m/>
    <x v="79"/>
    <x v="83"/>
    <x v="6"/>
  </r>
  <r>
    <x v="106"/>
    <x v="81"/>
    <x v="231"/>
    <x v="1425"/>
    <d v="2025-01-17T00:00:00"/>
    <s v="00004730"/>
    <s v="ACM – HL7"/>
    <n v="1466950"/>
    <n v="0"/>
    <n v="117356"/>
    <n v="1584306"/>
    <s v="Bán hàng"/>
    <d v="2025-10-29T00:00:00"/>
    <s v="BC2510/0039"/>
    <n v="0"/>
    <n v="1584306"/>
    <n v="1584306"/>
    <n v="0"/>
    <d v="2025-01-17T00:00:00"/>
    <m/>
    <d v="2025-01-17T00:00:00"/>
    <n v="0"/>
    <m/>
    <s v=""/>
    <x v="0"/>
    <d v="2025-01-17T00:00:00"/>
    <d v="2025-10-29T00:00:00"/>
    <m/>
    <m/>
    <x v="79"/>
    <x v="83"/>
    <x v="6"/>
  </r>
  <r>
    <x v="106"/>
    <x v="81"/>
    <x v="231"/>
    <x v="1426"/>
    <d v="2025-01-17T00:00:00"/>
    <s v="00004732"/>
    <s v="ACM - CAO"/>
    <n v="1466950"/>
    <n v="0"/>
    <n v="117356"/>
    <n v="1584306"/>
    <s v="Bán hàng"/>
    <d v="2025-10-29T00:00:00"/>
    <s v="BC2510/0039"/>
    <n v="0"/>
    <n v="1584306"/>
    <n v="1584306"/>
    <n v="0"/>
    <d v="2025-01-17T00:00:00"/>
    <m/>
    <d v="2025-01-17T00:00:00"/>
    <n v="0"/>
    <m/>
    <s v=""/>
    <x v="0"/>
    <d v="2025-01-17T00:00:00"/>
    <d v="2025-10-29T00:00:00"/>
    <m/>
    <m/>
    <x v="79"/>
    <x v="83"/>
    <x v="6"/>
  </r>
  <r>
    <x v="106"/>
    <x v="81"/>
    <x v="231"/>
    <x v="1427"/>
    <d v="2025-01-17T00:00:00"/>
    <s v="00004735"/>
    <s v="ACM - TRO"/>
    <n v="1466950"/>
    <n v="0"/>
    <n v="117356"/>
    <n v="1584306"/>
    <s v="Bán hàng"/>
    <d v="2025-10-29T00:00:00"/>
    <s v="BC2510/0039"/>
    <n v="0"/>
    <n v="1584306"/>
    <n v="1584306"/>
    <n v="0"/>
    <d v="2025-01-17T00:00:00"/>
    <m/>
    <d v="2025-01-17T00:00:00"/>
    <n v="0"/>
    <m/>
    <s v=""/>
    <x v="0"/>
    <d v="2025-01-17T00:00:00"/>
    <d v="2025-10-29T00:00:00"/>
    <m/>
    <m/>
    <x v="79"/>
    <x v="83"/>
    <x v="6"/>
  </r>
  <r>
    <x v="106"/>
    <x v="81"/>
    <x v="102"/>
    <x v="1428"/>
    <d v="2025-01-22T00:00:00"/>
    <s v="00005366"/>
    <s v="ACM – HL7"/>
    <n v="399810"/>
    <n v="0"/>
    <n v="31984.799999999999"/>
    <n v="431795"/>
    <s v="Bán hàng"/>
    <d v="2025-10-29T00:00:00"/>
    <s v="BC2510/0039"/>
    <n v="0"/>
    <n v="431795"/>
    <n v="431795"/>
    <n v="0"/>
    <d v="2025-01-22T00:00:00"/>
    <m/>
    <d v="2025-01-22T00:00:00"/>
    <n v="0"/>
    <m/>
    <s v=""/>
    <x v="0"/>
    <d v="2025-01-22T00:00:00"/>
    <d v="2025-10-29T00:00:00"/>
    <m/>
    <m/>
    <x v="79"/>
    <x v="83"/>
    <x v="6"/>
  </r>
  <r>
    <x v="106"/>
    <x v="81"/>
    <x v="255"/>
    <x v="1429"/>
    <d v="2025-01-23T00:00:00"/>
    <s v="00006317"/>
    <s v="ACM - TRO"/>
    <n v="1700420"/>
    <n v="0"/>
    <n v="136033.60000000001"/>
    <n v="1836454"/>
    <s v="Bán hàng"/>
    <d v="2025-10-29T00:00:00"/>
    <s v="BC2510/0039"/>
    <n v="0"/>
    <n v="1836454"/>
    <n v="1836454"/>
    <n v="0"/>
    <d v="2025-01-23T00:00:00"/>
    <m/>
    <d v="2025-01-23T00:00:00"/>
    <n v="0"/>
    <m/>
    <s v=""/>
    <x v="0"/>
    <d v="2025-01-23T00:00:00"/>
    <d v="2025-10-29T00:00:00"/>
    <m/>
    <m/>
    <x v="79"/>
    <x v="83"/>
    <x v="6"/>
  </r>
  <r>
    <x v="106"/>
    <x v="81"/>
    <x v="240"/>
    <x v="1430"/>
    <d v="2025-01-24T00:00:00"/>
    <s v="00006650"/>
    <s v="ACM - CAO"/>
    <n v="1946722"/>
    <n v="0"/>
    <n v="155737.76"/>
    <n v="2102460"/>
    <s v="Bán hàng"/>
    <d v="2025-10-29T00:00:00"/>
    <s v="BC2510/0039"/>
    <n v="0"/>
    <n v="2102460"/>
    <n v="2102460"/>
    <n v="0"/>
    <d v="2025-01-24T00:00:00"/>
    <m/>
    <d v="2025-01-24T00:00:00"/>
    <n v="0"/>
    <m/>
    <s v=""/>
    <x v="0"/>
    <d v="2025-01-24T00:00:00"/>
    <d v="2025-10-29T00:00:00"/>
    <m/>
    <m/>
    <x v="79"/>
    <x v="83"/>
    <x v="6"/>
  </r>
  <r>
    <x v="106"/>
    <x v="81"/>
    <x v="67"/>
    <x v="1431"/>
    <d v="2025-01-25T00:00:00"/>
    <s v="00006811"/>
    <s v="ACM - NEW"/>
    <n v="1097015"/>
    <n v="0"/>
    <n v="87761.2"/>
    <n v="1184776"/>
    <s v="Bán hàng"/>
    <d v="2025-10-29T00:00:00"/>
    <s v="BC2510/0039"/>
    <n v="0"/>
    <n v="1184776"/>
    <n v="1184776"/>
    <n v="0"/>
    <d v="2025-01-25T00:00:00"/>
    <m/>
    <d v="2025-01-25T00:00:00"/>
    <n v="0"/>
    <m/>
    <s v=""/>
    <x v="0"/>
    <d v="2025-01-25T00:00:00"/>
    <d v="2025-10-29T00:00:00"/>
    <m/>
    <m/>
    <x v="79"/>
    <x v="83"/>
    <x v="6"/>
  </r>
  <r>
    <x v="106"/>
    <x v="81"/>
    <x v="67"/>
    <x v="1432"/>
    <d v="2025-01-25T00:00:00"/>
    <s v="00006818"/>
    <s v="ACM – GAR"/>
    <n v="1189580"/>
    <n v="0"/>
    <n v="95166.400000000009"/>
    <n v="1284746"/>
    <s v="Bán hàng"/>
    <d v="2025-10-29T00:00:00"/>
    <s v="BC2510/0039"/>
    <n v="0"/>
    <n v="1284746"/>
    <n v="1284746"/>
    <n v="0"/>
    <d v="2025-01-25T00:00:00"/>
    <m/>
    <d v="2025-01-25T00:00:00"/>
    <n v="0"/>
    <m/>
    <s v=""/>
    <x v="0"/>
    <d v="2025-01-25T00:00:00"/>
    <d v="2025-10-29T00:00:00"/>
    <m/>
    <m/>
    <x v="79"/>
    <x v="83"/>
    <x v="6"/>
  </r>
  <r>
    <x v="106"/>
    <x v="81"/>
    <x v="67"/>
    <x v="1433"/>
    <d v="2025-01-25T00:00:00"/>
    <s v="00006838"/>
    <s v="ACM - ORC"/>
    <n v="722640"/>
    <n v="0"/>
    <n v="57811.200000000004"/>
    <n v="780451"/>
    <s v="Bán hàng"/>
    <d v="2025-10-29T00:00:00"/>
    <s v="BC2510/0039"/>
    <n v="0"/>
    <n v="780451"/>
    <n v="780451"/>
    <n v="0"/>
    <d v="2025-01-25T00:00:00"/>
    <m/>
    <d v="2025-01-25T00:00:00"/>
    <n v="0"/>
    <m/>
    <s v=""/>
    <x v="0"/>
    <d v="2025-01-25T00:00:00"/>
    <d v="2025-10-29T00:00:00"/>
    <m/>
    <m/>
    <x v="79"/>
    <x v="83"/>
    <x v="6"/>
  </r>
  <r>
    <x v="106"/>
    <x v="81"/>
    <x v="133"/>
    <x v="1434"/>
    <d v="2025-02-05T00:00:00"/>
    <s v="00007075"/>
    <s v="ACM - CAO"/>
    <n v="1133285"/>
    <n v="0"/>
    <n v="90662.8"/>
    <n v="1223948"/>
    <s v="Bán hàng"/>
    <d v="2025-03-31T00:00:00"/>
    <s v="BC2503/0050"/>
    <n v="0"/>
    <n v="1223948"/>
    <n v="1223948"/>
    <n v="0"/>
    <d v="2025-02-05T00:00:00"/>
    <m/>
    <d v="2025-02-05T00:00:00"/>
    <n v="0"/>
    <m/>
    <s v=""/>
    <x v="0"/>
    <d v="2025-02-05T00:00:00"/>
    <d v="2025-03-31T00:00:00"/>
    <m/>
    <m/>
    <x v="79"/>
    <x v="83"/>
    <x v="6"/>
  </r>
  <r>
    <x v="106"/>
    <x v="81"/>
    <x v="196"/>
    <x v="1435"/>
    <d v="2025-02-08T00:00:00"/>
    <s v="00008668"/>
    <s v="ACM - SOM"/>
    <n v="996240"/>
    <n v="0"/>
    <n v="79699.199999999997"/>
    <n v="1075939"/>
    <s v="Bán hàng"/>
    <d v="2025-03-31T00:00:00"/>
    <s v="BC2503/0050"/>
    <n v="0"/>
    <n v="1075939"/>
    <n v="1075939"/>
    <n v="0"/>
    <d v="2025-02-08T00:00:00"/>
    <m/>
    <d v="2025-02-08T00:00:00"/>
    <n v="0"/>
    <m/>
    <s v=""/>
    <x v="0"/>
    <d v="2025-02-08T00:00:00"/>
    <d v="2025-03-31T00:00:00"/>
    <m/>
    <m/>
    <x v="79"/>
    <x v="83"/>
    <x v="6"/>
  </r>
  <r>
    <x v="106"/>
    <x v="81"/>
    <x v="20"/>
    <x v="1436"/>
    <d v="2025-02-14T00:00:00"/>
    <s v="00010245"/>
    <s v="ACM - CON"/>
    <n v="398168"/>
    <n v="0"/>
    <n v="31853.440000000002"/>
    <n v="430021"/>
    <s v="Bán hàng"/>
    <d v="2025-03-31T00:00:00"/>
    <s v="BC2503/0050"/>
    <n v="0"/>
    <n v="430021"/>
    <n v="430021"/>
    <n v="0"/>
    <d v="2025-02-14T00:00:00"/>
    <m/>
    <d v="2025-02-14T00:00:00"/>
    <n v="0"/>
    <m/>
    <s v=""/>
    <x v="0"/>
    <d v="2025-02-14T00:00:00"/>
    <d v="2025-03-31T00:00:00"/>
    <m/>
    <m/>
    <x v="79"/>
    <x v="83"/>
    <x v="6"/>
  </r>
  <r>
    <x v="106"/>
    <x v="81"/>
    <x v="294"/>
    <x v="1437"/>
    <d v="2025-02-17T00:00:00"/>
    <s v="00010541"/>
    <s v="ACM – HL7"/>
    <n v="830200"/>
    <n v="0"/>
    <n v="66416"/>
    <n v="896616"/>
    <s v="Bán hàng"/>
    <d v="2025-03-31T00:00:00"/>
    <s v="BC2503/0050"/>
    <n v="0"/>
    <n v="896616"/>
    <n v="896616"/>
    <n v="0"/>
    <d v="2025-02-17T00:00:00"/>
    <m/>
    <d v="2025-02-17T00:00:00"/>
    <n v="0"/>
    <m/>
    <s v=""/>
    <x v="0"/>
    <d v="2025-02-17T00:00:00"/>
    <d v="2025-03-31T00:00:00"/>
    <m/>
    <m/>
    <x v="79"/>
    <x v="83"/>
    <x v="6"/>
  </r>
  <r>
    <x v="106"/>
    <x v="81"/>
    <x v="229"/>
    <x v="1438"/>
    <d v="2025-02-22T00:00:00"/>
    <s v="00012510"/>
    <s v="ACM - CAO"/>
    <n v="651554"/>
    <n v="0"/>
    <n v="52124.32"/>
    <n v="703678"/>
    <s v="Bán hàng"/>
    <d v="2025-03-31T00:00:00"/>
    <s v="BC2503/0050"/>
    <n v="0"/>
    <n v="703678"/>
    <n v="703678"/>
    <n v="0"/>
    <d v="2025-02-22T00:00:00"/>
    <m/>
    <d v="2025-02-22T00:00:00"/>
    <n v="0"/>
    <m/>
    <s v=""/>
    <x v="0"/>
    <d v="2025-02-22T00:00:00"/>
    <d v="2025-03-31T00:00:00"/>
    <m/>
    <m/>
    <x v="79"/>
    <x v="83"/>
    <x v="6"/>
  </r>
  <r>
    <x v="106"/>
    <x v="81"/>
    <x v="215"/>
    <x v="1439"/>
    <d v="2025-03-03T00:00:00"/>
    <s v="00014260"/>
    <s v="ACM - CAO"/>
    <n v="556265"/>
    <n v="0"/>
    <n v="44501.200000000004"/>
    <n v="600766"/>
    <s v="Bán hàng"/>
    <d v="2025-04-29T00:00:00"/>
    <s v="BC2504/0042"/>
    <n v="0"/>
    <n v="600766"/>
    <n v="600766"/>
    <n v="0"/>
    <d v="2025-03-03T00:00:00"/>
    <m/>
    <d v="2025-03-03T00:00:00"/>
    <n v="0"/>
    <m/>
    <s v=""/>
    <x v="0"/>
    <d v="2025-03-03T00:00:00"/>
    <d v="2025-04-29T00:00:00"/>
    <m/>
    <m/>
    <x v="79"/>
    <x v="83"/>
    <x v="6"/>
  </r>
  <r>
    <x v="106"/>
    <x v="81"/>
    <x v="238"/>
    <x v="1440"/>
    <d v="2025-03-04T00:00:00"/>
    <s v="00014353"/>
    <s v="ACM – HL7"/>
    <n v="358001"/>
    <n v="0"/>
    <n v="28640.080000000002"/>
    <n v="386641"/>
    <s v="Bán hàng"/>
    <d v="2025-04-29T00:00:00"/>
    <s v="BC2504/0042"/>
    <n v="0"/>
    <n v="386641"/>
    <n v="386641"/>
    <n v="0"/>
    <d v="2025-03-04T00:00:00"/>
    <m/>
    <d v="2025-03-04T00:00:00"/>
    <n v="0"/>
    <m/>
    <s v=""/>
    <x v="0"/>
    <d v="2025-03-04T00:00:00"/>
    <d v="2025-04-29T00:00:00"/>
    <m/>
    <m/>
    <x v="79"/>
    <x v="83"/>
    <x v="6"/>
  </r>
  <r>
    <x v="106"/>
    <x v="81"/>
    <x v="127"/>
    <x v="1441"/>
    <d v="2025-03-08T00:00:00"/>
    <s v="00015589"/>
    <s v="ACM - NEW"/>
    <n v="1250552"/>
    <n v="0"/>
    <n v="100044.16"/>
    <n v="1350596"/>
    <s v="Bán hàng"/>
    <d v="2025-04-29T00:00:00"/>
    <s v="BC2504/0042"/>
    <n v="0"/>
    <n v="1350596"/>
    <n v="1350596"/>
    <n v="0"/>
    <d v="2025-03-08T00:00:00"/>
    <m/>
    <d v="2025-03-08T00:00:00"/>
    <n v="0"/>
    <m/>
    <s v=""/>
    <x v="0"/>
    <d v="2025-03-08T00:00:00"/>
    <d v="2025-04-29T00:00:00"/>
    <m/>
    <m/>
    <x v="79"/>
    <x v="83"/>
    <x v="6"/>
  </r>
  <r>
    <x v="106"/>
    <x v="81"/>
    <x v="23"/>
    <x v="1442"/>
    <d v="2025-03-12T00:00:00"/>
    <s v="00015942"/>
    <s v="ACM - CAO"/>
    <n v="856121"/>
    <n v="0"/>
    <n v="68489.680000000008"/>
    <n v="924611"/>
    <s v="Bán hàng"/>
    <d v="2025-04-29T00:00:00"/>
    <s v="BC2504/0042"/>
    <n v="0"/>
    <n v="924611"/>
    <n v="924611"/>
    <n v="0"/>
    <d v="2025-03-12T00:00:00"/>
    <m/>
    <d v="2025-03-12T00:00:00"/>
    <n v="0"/>
    <m/>
    <s v=""/>
    <x v="0"/>
    <d v="2025-03-12T00:00:00"/>
    <d v="2025-04-29T00:00:00"/>
    <m/>
    <m/>
    <x v="79"/>
    <x v="83"/>
    <x v="6"/>
  </r>
  <r>
    <x v="106"/>
    <x v="81"/>
    <x v="125"/>
    <x v="1443"/>
    <d v="2025-03-13T00:00:00"/>
    <s v="00016591"/>
    <s v="ACM - ORC"/>
    <n v="1149475"/>
    <n v="0"/>
    <n v="91958"/>
    <n v="1241433"/>
    <s v="Bán hàng"/>
    <d v="2025-04-29T00:00:00"/>
    <s v="BC2504/0042"/>
    <n v="0"/>
    <n v="1241433"/>
    <n v="1241433"/>
    <n v="0"/>
    <d v="2025-03-13T00:00:00"/>
    <m/>
    <d v="2025-03-13T00:00:00"/>
    <n v="0"/>
    <m/>
    <s v=""/>
    <x v="0"/>
    <d v="2025-03-13T00:00:00"/>
    <d v="2025-04-29T00:00:00"/>
    <m/>
    <m/>
    <x v="79"/>
    <x v="83"/>
    <x v="6"/>
  </r>
  <r>
    <x v="106"/>
    <x v="81"/>
    <x v="71"/>
    <x v="1444"/>
    <d v="2025-03-18T00:00:00"/>
    <s v="00017347"/>
    <s v="ACM – HL7"/>
    <n v="525324"/>
    <n v="0"/>
    <n v="42025.919999999998"/>
    <n v="567350"/>
    <s v="Bán hàng"/>
    <d v="2025-04-29T00:00:00"/>
    <s v="BC2504/0042"/>
    <n v="0"/>
    <n v="567350"/>
    <n v="567350"/>
    <n v="0"/>
    <d v="2025-03-18T00:00:00"/>
    <m/>
    <d v="2025-03-18T00:00:00"/>
    <n v="0"/>
    <m/>
    <s v=""/>
    <x v="0"/>
    <d v="2025-03-18T00:00:00"/>
    <d v="2025-04-29T00:00:00"/>
    <m/>
    <m/>
    <x v="79"/>
    <x v="83"/>
    <x v="6"/>
  </r>
  <r>
    <x v="106"/>
    <x v="81"/>
    <x v="71"/>
    <x v="1445"/>
    <d v="2025-03-18T00:00:00"/>
    <s v="00017355"/>
    <s v="ACM - NEW"/>
    <n v="1112530"/>
    <n v="0"/>
    <n v="89002.400000000009"/>
    <n v="1201532"/>
    <s v="Bán hàng"/>
    <d v="2025-04-29T00:00:00"/>
    <s v="BC2504/0042"/>
    <n v="0"/>
    <n v="1201532"/>
    <n v="1201532"/>
    <n v="0"/>
    <d v="2025-03-18T00:00:00"/>
    <m/>
    <d v="2025-03-18T00:00:00"/>
    <n v="0"/>
    <m/>
    <s v=""/>
    <x v="0"/>
    <d v="2025-03-18T00:00:00"/>
    <d v="2025-04-29T00:00:00"/>
    <m/>
    <m/>
    <x v="79"/>
    <x v="83"/>
    <x v="6"/>
  </r>
  <r>
    <x v="106"/>
    <x v="81"/>
    <x v="267"/>
    <x v="1446"/>
    <d v="2025-03-19T00:00:00"/>
    <s v="00017524"/>
    <s v="ACM - SOM"/>
    <n v="779658"/>
    <n v="0"/>
    <n v="62372.639999999999"/>
    <n v="842031"/>
    <s v="Bán hàng"/>
    <d v="2025-04-29T00:00:00"/>
    <s v="BC2504/0042"/>
    <n v="0"/>
    <n v="842031"/>
    <n v="842031"/>
    <n v="0"/>
    <d v="2025-03-19T00:00:00"/>
    <m/>
    <d v="2025-03-19T00:00:00"/>
    <n v="0"/>
    <m/>
    <s v=""/>
    <x v="0"/>
    <d v="2025-03-19T00:00:00"/>
    <d v="2025-04-29T00:00:00"/>
    <m/>
    <m/>
    <x v="79"/>
    <x v="83"/>
    <x v="6"/>
  </r>
  <r>
    <x v="106"/>
    <x v="81"/>
    <x v="25"/>
    <x v="1447"/>
    <d v="2025-03-25T00:00:00"/>
    <s v="00018927"/>
    <s v="ACM - CAO"/>
    <n v="743364"/>
    <n v="0"/>
    <n v="59469.120000000003"/>
    <n v="802833"/>
    <s v="Bán hàng"/>
    <d v="2025-04-29T00:00:00"/>
    <s v="BC2504/0042"/>
    <n v="0"/>
    <n v="802833"/>
    <n v="802833"/>
    <n v="0"/>
    <d v="2025-03-25T00:00:00"/>
    <m/>
    <d v="2025-03-25T00:00:00"/>
    <n v="0"/>
    <m/>
    <s v=""/>
    <x v="0"/>
    <d v="2025-03-25T00:00:00"/>
    <d v="2025-04-29T00:00:00"/>
    <m/>
    <m/>
    <x v="79"/>
    <x v="83"/>
    <x v="6"/>
  </r>
  <r>
    <x v="106"/>
    <x v="81"/>
    <x v="25"/>
    <x v="1448"/>
    <d v="2025-03-25T00:00:00"/>
    <s v="00018943"/>
    <s v="ACM - TRO"/>
    <n v="1160640"/>
    <n v="0"/>
    <n v="92851.199999999997"/>
    <n v="1253491"/>
    <s v="Bán hàng"/>
    <d v="2025-04-29T00:00:00"/>
    <s v="BC2504/0042"/>
    <n v="0"/>
    <n v="1253491"/>
    <n v="1253491"/>
    <n v="0"/>
    <d v="2025-03-25T00:00:00"/>
    <m/>
    <d v="2025-03-25T00:00:00"/>
    <n v="0"/>
    <m/>
    <s v=""/>
    <x v="0"/>
    <d v="2025-03-25T00:00:00"/>
    <d v="2025-04-29T00:00:00"/>
    <m/>
    <m/>
    <x v="79"/>
    <x v="83"/>
    <x v="6"/>
  </r>
  <r>
    <x v="106"/>
    <x v="81"/>
    <x v="25"/>
    <x v="1449"/>
    <d v="2025-03-25T00:00:00"/>
    <s v="00018957"/>
    <s v="ACM – HL7"/>
    <n v="465935"/>
    <n v="0"/>
    <n v="37274.800000000003"/>
    <n v="503210"/>
    <s v="Bán hàng"/>
    <d v="2025-04-29T00:00:00"/>
    <s v="BC2504/0042"/>
    <n v="0"/>
    <n v="503210"/>
    <n v="503210"/>
    <n v="0"/>
    <d v="2025-03-25T00:00:00"/>
    <m/>
    <d v="2025-03-25T00:00:00"/>
    <n v="0"/>
    <m/>
    <s v=""/>
    <x v="0"/>
    <d v="2025-03-25T00:00:00"/>
    <d v="2025-04-29T00:00:00"/>
    <m/>
    <m/>
    <x v="79"/>
    <x v="83"/>
    <x v="6"/>
  </r>
  <r>
    <x v="106"/>
    <x v="81"/>
    <x v="191"/>
    <x v="1450"/>
    <d v="2025-03-27T00:00:00"/>
    <s v="00019100"/>
    <s v="AEON Citimart - Sunrise"/>
    <n v="1075444"/>
    <n v="0"/>
    <n v="86035.520000000004"/>
    <n v="1161480"/>
    <s v="Bán hàng"/>
    <d v="2025-04-29T00:00:00"/>
    <s v="BC2504/0042"/>
    <n v="0"/>
    <n v="1161480"/>
    <n v="1161480"/>
    <n v="0"/>
    <d v="2025-03-27T00:00:00"/>
    <m/>
    <d v="2025-03-27T00:00:00"/>
    <n v="0"/>
    <m/>
    <s v=""/>
    <x v="0"/>
    <d v="2025-03-27T00:00:00"/>
    <d v="2025-04-29T00:00:00"/>
    <m/>
    <m/>
    <x v="79"/>
    <x v="83"/>
    <x v="6"/>
  </r>
  <r>
    <x v="106"/>
    <x v="81"/>
    <x v="126"/>
    <x v="1451"/>
    <d v="2025-04-01T00:00:00"/>
    <s v="00020584"/>
    <s v="ACM - NEW"/>
    <n v="1056623"/>
    <n v="0"/>
    <n v="84529.84"/>
    <n v="1141153"/>
    <s v="Bán hàng"/>
    <d v="2025-05-30T00:00:00"/>
    <s v="BC2505/0058"/>
    <n v="0"/>
    <n v="1141153"/>
    <n v="1141153"/>
    <n v="0"/>
    <d v="2025-04-01T00:00:00"/>
    <m/>
    <d v="2025-04-01T00:00:00"/>
    <n v="0"/>
    <m/>
    <s v=""/>
    <x v="0"/>
    <d v="2025-04-01T00:00:00"/>
    <d v="2025-05-30T00:00:00"/>
    <m/>
    <m/>
    <x v="79"/>
    <x v="83"/>
    <x v="6"/>
  </r>
  <r>
    <x v="106"/>
    <x v="81"/>
    <x v="261"/>
    <x v="1452"/>
    <d v="2025-04-02T00:00:00"/>
    <s v="00020694"/>
    <s v="AEON Citimart - Sunrise"/>
    <n v="1112530"/>
    <n v="0"/>
    <n v="89002.400000000009"/>
    <n v="1201532"/>
    <s v="Bán hàng"/>
    <d v="2025-05-30T00:00:00"/>
    <s v="BC2505/0058"/>
    <n v="0"/>
    <n v="1201532"/>
    <n v="1201532"/>
    <n v="0"/>
    <d v="2025-04-02T00:00:00"/>
    <m/>
    <d v="2025-04-02T00:00:00"/>
    <n v="0"/>
    <m/>
    <s v=""/>
    <x v="0"/>
    <d v="2025-04-02T00:00:00"/>
    <d v="2025-05-30T00:00:00"/>
    <m/>
    <m/>
    <x v="79"/>
    <x v="83"/>
    <x v="6"/>
  </r>
  <r>
    <x v="106"/>
    <x v="81"/>
    <x v="261"/>
    <x v="1453"/>
    <d v="2025-04-02T00:00:00"/>
    <s v="00020695"/>
    <s v="ACM – HL7"/>
    <n v="424089"/>
    <n v="0"/>
    <n v="33927.120000000003"/>
    <n v="458016"/>
    <s v="Bán hàng"/>
    <d v="2025-05-30T00:00:00"/>
    <s v="BC2505/0058"/>
    <n v="0"/>
    <n v="458016"/>
    <n v="458016"/>
    <n v="0"/>
    <d v="2025-04-02T00:00:00"/>
    <m/>
    <d v="2025-04-02T00:00:00"/>
    <n v="0"/>
    <m/>
    <s v=""/>
    <x v="0"/>
    <d v="2025-04-02T00:00:00"/>
    <d v="2025-05-30T00:00:00"/>
    <m/>
    <m/>
    <x v="79"/>
    <x v="83"/>
    <x v="6"/>
  </r>
  <r>
    <x v="106"/>
    <x v="81"/>
    <x v="261"/>
    <x v="1454"/>
    <d v="2025-04-02T00:00:00"/>
    <s v="00020696"/>
    <s v="ACM - CAO"/>
    <n v="720812"/>
    <n v="0"/>
    <n v="57664.959999999999"/>
    <n v="778477"/>
    <s v="Bán hàng"/>
    <d v="2025-05-30T00:00:00"/>
    <s v="BC2505/0058"/>
    <n v="0"/>
    <n v="778477"/>
    <n v="778477"/>
    <n v="0"/>
    <d v="2025-04-02T00:00:00"/>
    <m/>
    <d v="2025-04-02T00:00:00"/>
    <n v="0"/>
    <m/>
    <s v=""/>
    <x v="0"/>
    <d v="2025-04-02T00:00:00"/>
    <d v="2025-05-30T00:00:00"/>
    <m/>
    <m/>
    <x v="79"/>
    <x v="83"/>
    <x v="6"/>
  </r>
  <r>
    <x v="106"/>
    <x v="81"/>
    <x v="274"/>
    <x v="1455"/>
    <d v="2025-04-03T00:00:00"/>
    <s v="00021583"/>
    <s v="ACM – GAR"/>
    <n v="556971"/>
    <n v="0"/>
    <n v="44557.68"/>
    <n v="601529"/>
    <s v="Bán hàng"/>
    <d v="2025-05-30T00:00:00"/>
    <s v="BC2505/0058"/>
    <n v="0"/>
    <n v="601529"/>
    <n v="601529"/>
    <n v="0"/>
    <d v="2025-04-03T00:00:00"/>
    <m/>
    <d v="2025-04-03T00:00:00"/>
    <n v="0"/>
    <m/>
    <s v=""/>
    <x v="0"/>
    <d v="2025-04-03T00:00:00"/>
    <d v="2025-05-30T00:00:00"/>
    <m/>
    <m/>
    <x v="79"/>
    <x v="83"/>
    <x v="6"/>
  </r>
  <r>
    <x v="106"/>
    <x v="81"/>
    <x v="274"/>
    <x v="1456"/>
    <d v="2025-04-03T00:00:00"/>
    <s v="00021599"/>
    <s v="ACM - HL6"/>
    <n v="424795"/>
    <n v="0"/>
    <n v="33983.599999999999"/>
    <n v="458779"/>
    <s v="Bán hàng"/>
    <d v="2025-05-30T00:00:00"/>
    <s v="BC2505/0058"/>
    <n v="0"/>
    <n v="458779"/>
    <n v="458779"/>
    <n v="0"/>
    <d v="2025-04-03T00:00:00"/>
    <m/>
    <d v="2025-04-03T00:00:00"/>
    <n v="0"/>
    <m/>
    <s v=""/>
    <x v="0"/>
    <d v="2025-04-03T00:00:00"/>
    <d v="2025-05-30T00:00:00"/>
    <m/>
    <m/>
    <x v="79"/>
    <x v="83"/>
    <x v="6"/>
  </r>
  <r>
    <x v="106"/>
    <x v="81"/>
    <x v="268"/>
    <x v="1457"/>
    <d v="2025-04-04T00:00:00"/>
    <s v="00021935"/>
    <s v="ACM - HUN"/>
    <n v="453141"/>
    <n v="0"/>
    <n v="36251.279999999999"/>
    <n v="489392"/>
    <s v="Bán hàng"/>
    <d v="2025-05-30T00:00:00"/>
    <s v="BC2505/0058"/>
    <n v="0"/>
    <n v="489392"/>
    <n v="489392"/>
    <n v="0"/>
    <d v="2025-04-04T00:00:00"/>
    <m/>
    <d v="2025-04-04T00:00:00"/>
    <n v="0"/>
    <m/>
    <s v=""/>
    <x v="0"/>
    <d v="2025-04-04T00:00:00"/>
    <d v="2025-05-30T00:00:00"/>
    <m/>
    <m/>
    <x v="79"/>
    <x v="83"/>
    <x v="6"/>
  </r>
  <r>
    <x v="106"/>
    <x v="81"/>
    <x v="51"/>
    <x v="1458"/>
    <d v="2025-04-08T00:00:00"/>
    <s v="00022009"/>
    <s v="ACM - ORC"/>
    <n v="2149020"/>
    <n v="0"/>
    <n v="171921.6"/>
    <n v="2320942"/>
    <s v="Bán hàng"/>
    <d v="2025-05-30T00:00:00"/>
    <s v="BC2505/0058"/>
    <n v="0"/>
    <n v="2320942"/>
    <n v="2320942"/>
    <n v="0"/>
    <d v="2025-04-08T00:00:00"/>
    <m/>
    <d v="2025-04-08T00:00:00"/>
    <n v="0"/>
    <m/>
    <s v=""/>
    <x v="0"/>
    <d v="2025-04-08T00:00:00"/>
    <d v="2025-05-30T00:00:00"/>
    <m/>
    <m/>
    <x v="79"/>
    <x v="83"/>
    <x v="6"/>
  </r>
  <r>
    <x v="106"/>
    <x v="81"/>
    <x v="3"/>
    <x v="1459"/>
    <d v="2025-04-11T00:00:00"/>
    <s v="00023097"/>
    <s v="ACM – HL7"/>
    <n v="527919"/>
    <n v="0"/>
    <n v="42233.520000000004"/>
    <n v="570153"/>
    <s v="Bán hàng"/>
    <d v="2025-05-30T00:00:00"/>
    <s v="BC2505/0058"/>
    <n v="0"/>
    <n v="570153"/>
    <n v="570153"/>
    <n v="0"/>
    <d v="2025-04-11T00:00:00"/>
    <m/>
    <d v="2025-04-11T00:00:00"/>
    <n v="0"/>
    <m/>
    <s v=""/>
    <x v="0"/>
    <d v="2025-04-11T00:00:00"/>
    <d v="2025-05-30T00:00:00"/>
    <m/>
    <m/>
    <x v="79"/>
    <x v="83"/>
    <x v="6"/>
  </r>
  <r>
    <x v="106"/>
    <x v="81"/>
    <x v="3"/>
    <x v="1460"/>
    <d v="2025-04-11T00:00:00"/>
    <s v="00023098"/>
    <s v="ACM - CAO"/>
    <n v="556265"/>
    <n v="0"/>
    <n v="44501.200000000004"/>
    <n v="600766"/>
    <s v="Bán hàng"/>
    <d v="2025-05-30T00:00:00"/>
    <s v="BC2505/0058"/>
    <n v="0"/>
    <n v="600766"/>
    <n v="600766"/>
    <n v="0"/>
    <d v="2025-04-11T00:00:00"/>
    <m/>
    <d v="2025-04-11T00:00:00"/>
    <n v="0"/>
    <m/>
    <s v=""/>
    <x v="0"/>
    <d v="2025-04-11T00:00:00"/>
    <d v="2025-05-30T00:00:00"/>
    <m/>
    <m/>
    <x v="79"/>
    <x v="83"/>
    <x v="6"/>
  </r>
  <r>
    <x v="106"/>
    <x v="81"/>
    <x v="262"/>
    <x v="1461"/>
    <d v="2025-04-12T00:00:00"/>
    <s v="00023451"/>
    <s v="ACM - CON"/>
    <n v="1045453"/>
    <n v="0"/>
    <n v="83636.240000000005"/>
    <n v="1129089"/>
    <s v="Bán hàng"/>
    <d v="2025-05-30T00:00:00"/>
    <s v="BC2505/0058"/>
    <n v="0"/>
    <n v="1129089"/>
    <n v="1129089"/>
    <n v="0"/>
    <d v="2025-04-12T00:00:00"/>
    <m/>
    <d v="2025-04-12T00:00:00"/>
    <n v="0"/>
    <m/>
    <s v=""/>
    <x v="0"/>
    <d v="2025-04-12T00:00:00"/>
    <d v="2025-05-30T00:00:00"/>
    <m/>
    <m/>
    <x v="79"/>
    <x v="83"/>
    <x v="6"/>
  </r>
  <r>
    <x v="106"/>
    <x v="81"/>
    <x v="287"/>
    <x v="1462"/>
    <d v="2025-04-15T00:00:00"/>
    <s v="00023645"/>
    <s v="ACM - SOM"/>
    <n v="660880"/>
    <n v="0"/>
    <n v="52870.400000000001"/>
    <n v="713750"/>
    <s v="Bán hàng"/>
    <d v="2025-05-30T00:00:00"/>
    <s v="BC2505/0058"/>
    <n v="0"/>
    <n v="713750"/>
    <n v="713750"/>
    <n v="0"/>
    <d v="2025-04-15T00:00:00"/>
    <m/>
    <d v="2025-04-15T00:00:00"/>
    <n v="0"/>
    <m/>
    <s v=""/>
    <x v="0"/>
    <d v="2025-04-15T00:00:00"/>
    <d v="2025-05-30T00:00:00"/>
    <m/>
    <m/>
    <x v="79"/>
    <x v="83"/>
    <x v="6"/>
  </r>
  <r>
    <x v="106"/>
    <x v="81"/>
    <x v="226"/>
    <x v="1463"/>
    <d v="2025-04-16T00:00:00"/>
    <s v="00023767"/>
    <s v="ACM - HL6"/>
    <n v="1260592"/>
    <n v="0"/>
    <n v="100847.36"/>
    <n v="1361439"/>
    <s v="Bán hàng"/>
    <d v="2025-05-30T00:00:00"/>
    <s v="BC2505/0058"/>
    <n v="0"/>
    <n v="1361439"/>
    <n v="1361439"/>
    <n v="0"/>
    <d v="2025-04-16T00:00:00"/>
    <m/>
    <d v="2025-04-16T00:00:00"/>
    <n v="0"/>
    <m/>
    <s v=""/>
    <x v="0"/>
    <d v="2025-04-16T00:00:00"/>
    <d v="2025-05-30T00:00:00"/>
    <m/>
    <m/>
    <x v="79"/>
    <x v="83"/>
    <x v="6"/>
  </r>
  <r>
    <x v="106"/>
    <x v="81"/>
    <x v="226"/>
    <x v="1464"/>
    <d v="2025-04-16T00:00:00"/>
    <s v="00023845"/>
    <s v="ACM - NEW"/>
    <n v="991320"/>
    <n v="0"/>
    <n v="79305.600000000006"/>
    <n v="1070626"/>
    <s v="Bán hàng"/>
    <d v="2025-05-30T00:00:00"/>
    <s v="BC2505/0058"/>
    <n v="0"/>
    <n v="1070626"/>
    <n v="1070626"/>
    <n v="0"/>
    <d v="2025-04-16T00:00:00"/>
    <m/>
    <d v="2025-04-16T00:00:00"/>
    <n v="0"/>
    <m/>
    <s v=""/>
    <x v="0"/>
    <d v="2025-04-16T00:00:00"/>
    <d v="2025-05-30T00:00:00"/>
    <m/>
    <m/>
    <x v="79"/>
    <x v="83"/>
    <x v="6"/>
  </r>
  <r>
    <x v="106"/>
    <x v="81"/>
    <x v="52"/>
    <x v="1465"/>
    <d v="2025-04-18T00:00:00"/>
    <s v="00024648"/>
    <s v="ACM - HUN"/>
    <n v="900336"/>
    <n v="0"/>
    <n v="72026.880000000005"/>
    <n v="972363"/>
    <s v="Bán hàng"/>
    <d v="2025-05-30T00:00:00"/>
    <s v="BC2505/0058"/>
    <n v="0"/>
    <n v="972363"/>
    <n v="972363"/>
    <n v="0"/>
    <d v="2025-04-18T00:00:00"/>
    <m/>
    <d v="2025-04-18T00:00:00"/>
    <n v="0"/>
    <m/>
    <s v=""/>
    <x v="0"/>
    <d v="2025-04-18T00:00:00"/>
    <d v="2025-05-30T00:00:00"/>
    <m/>
    <m/>
    <x v="79"/>
    <x v="83"/>
    <x v="6"/>
  </r>
  <r>
    <x v="106"/>
    <x v="81"/>
    <x v="52"/>
    <x v="1466"/>
    <d v="2025-04-18T00:00:00"/>
    <s v="00024652"/>
    <s v="ACM - CAO"/>
    <n v="923849"/>
    <n v="0"/>
    <n v="73907.92"/>
    <n v="997757"/>
    <s v="Bán hàng"/>
    <d v="2025-05-30T00:00:00"/>
    <s v="BC2505/0058"/>
    <n v="0"/>
    <n v="997757"/>
    <n v="997757"/>
    <n v="0"/>
    <d v="2025-04-18T00:00:00"/>
    <m/>
    <d v="2025-04-18T00:00:00"/>
    <n v="0"/>
    <m/>
    <s v=""/>
    <x v="0"/>
    <d v="2025-04-18T00:00:00"/>
    <d v="2025-05-30T00:00:00"/>
    <m/>
    <m/>
    <x v="79"/>
    <x v="83"/>
    <x v="6"/>
  </r>
  <r>
    <x v="106"/>
    <x v="81"/>
    <x v="108"/>
    <x v="1467"/>
    <d v="2025-04-19T00:00:00"/>
    <s v="00024950"/>
    <s v="ACM - TRO"/>
    <n v="1021765"/>
    <n v="0"/>
    <n v="81741.2"/>
    <n v="1103506"/>
    <s v="Bán hàng"/>
    <d v="2025-05-30T00:00:00"/>
    <s v="BC2505/0058"/>
    <n v="0"/>
    <n v="1103506"/>
    <n v="1103506"/>
    <n v="0"/>
    <d v="2025-04-19T00:00:00"/>
    <m/>
    <d v="2025-04-19T00:00:00"/>
    <n v="0"/>
    <m/>
    <s v=""/>
    <x v="0"/>
    <d v="2025-04-19T00:00:00"/>
    <d v="2025-05-30T00:00:00"/>
    <m/>
    <m/>
    <x v="79"/>
    <x v="83"/>
    <x v="6"/>
  </r>
  <r>
    <x v="106"/>
    <x v="81"/>
    <x v="269"/>
    <x v="1468"/>
    <d v="2025-04-22T00:00:00"/>
    <s v="00025238"/>
    <s v="ACM - CON"/>
    <n v="522005"/>
    <n v="0"/>
    <n v="41760.400000000001"/>
    <n v="563765"/>
    <s v="Bán hàng"/>
    <d v="2025-05-30T00:00:00"/>
    <s v="BC2505/0058"/>
    <n v="0"/>
    <n v="563765"/>
    <n v="563765"/>
    <n v="0"/>
    <d v="2025-04-22T00:00:00"/>
    <m/>
    <d v="2025-04-22T00:00:00"/>
    <n v="0"/>
    <m/>
    <s v=""/>
    <x v="0"/>
    <d v="2025-04-22T00:00:00"/>
    <d v="2025-05-30T00:00:00"/>
    <m/>
    <m/>
    <x v="79"/>
    <x v="83"/>
    <x v="6"/>
  </r>
  <r>
    <x v="106"/>
    <x v="81"/>
    <x v="269"/>
    <x v="1469"/>
    <d v="2025-04-22T00:00:00"/>
    <s v="00000010"/>
    <s v="Hàng trả"/>
    <m/>
    <n v="0"/>
    <n v="0"/>
    <n v="1684061"/>
    <s v="Hàng trả"/>
    <d v="2025-05-30T00:00:00"/>
    <s v="BC2505/0058"/>
    <n v="0"/>
    <n v="-1684061"/>
    <n v="-1684061"/>
    <n v="0"/>
    <d v="2025-04-22T00:00:00"/>
    <m/>
    <d v="2025-04-22T00:00:00"/>
    <n v="0"/>
    <m/>
    <s v=""/>
    <x v="0"/>
    <d v="2025-04-22T00:00:00"/>
    <d v="2025-05-30T00:00:00"/>
    <m/>
    <m/>
    <x v="79"/>
    <x v="83"/>
    <x v="6"/>
  </r>
  <r>
    <x v="106"/>
    <x v="81"/>
    <x v="29"/>
    <x v="1470"/>
    <d v="2025-04-23T00:00:00"/>
    <s v="00025373"/>
    <s v="ACM – HL7"/>
    <n v="533663"/>
    <n v="0"/>
    <n v="42693.04"/>
    <n v="576356"/>
    <s v="Bán hàng"/>
    <d v="2025-05-30T00:00:00"/>
    <s v="BC2505/0058"/>
    <n v="0"/>
    <n v="576356"/>
    <n v="576356"/>
    <n v="0"/>
    <d v="2025-04-23T00:00:00"/>
    <m/>
    <d v="2025-04-23T00:00:00"/>
    <n v="0"/>
    <m/>
    <s v=""/>
    <x v="0"/>
    <d v="2025-04-23T00:00:00"/>
    <d v="2025-05-30T00:00:00"/>
    <m/>
    <m/>
    <x v="79"/>
    <x v="83"/>
    <x v="6"/>
  </r>
  <r>
    <x v="106"/>
    <x v="81"/>
    <x v="295"/>
    <x v="1471"/>
    <d v="2025-04-24T00:00:00"/>
    <s v="00026094"/>
    <s v="ACM - NEW"/>
    <n v="751506"/>
    <n v="0"/>
    <n v="60120.480000000003"/>
    <n v="811626"/>
    <s v="Bán hàng"/>
    <d v="2025-05-30T00:00:00"/>
    <s v="BC2505/0058"/>
    <n v="0"/>
    <n v="811626"/>
    <n v="811626"/>
    <n v="0"/>
    <d v="2025-04-24T00:00:00"/>
    <m/>
    <d v="2025-04-24T00:00:00"/>
    <n v="0"/>
    <m/>
    <s v=""/>
    <x v="0"/>
    <d v="2025-04-24T00:00:00"/>
    <d v="2025-05-30T00:00:00"/>
    <m/>
    <m/>
    <x v="79"/>
    <x v="83"/>
    <x v="6"/>
  </r>
  <r>
    <x v="106"/>
    <x v="81"/>
    <x v="295"/>
    <x v="1472"/>
    <d v="2025-04-24T00:00:00"/>
    <s v="00026096"/>
    <s v="ACM - CAO"/>
    <n v="915510"/>
    <n v="0"/>
    <n v="73240.800000000003"/>
    <n v="988751"/>
    <s v="Bán hàng"/>
    <d v="2025-05-30T00:00:00"/>
    <s v="BC2505/0058"/>
    <n v="0"/>
    <n v="988751"/>
    <n v="988751"/>
    <n v="0"/>
    <d v="2025-04-24T00:00:00"/>
    <m/>
    <d v="2025-04-24T00:00:00"/>
    <n v="0"/>
    <m/>
    <s v=""/>
    <x v="0"/>
    <d v="2025-04-24T00:00:00"/>
    <d v="2025-05-30T00:00:00"/>
    <m/>
    <m/>
    <x v="79"/>
    <x v="83"/>
    <x v="6"/>
  </r>
  <r>
    <x v="106"/>
    <x v="81"/>
    <x v="30"/>
    <x v="1473"/>
    <d v="2025-04-25T00:00:00"/>
    <s v="00026299"/>
    <s v="AEON Citimart - Sunrise"/>
    <n v="844956"/>
    <n v="0"/>
    <n v="67596.479999999996"/>
    <n v="912552"/>
    <s v="Bán hàng"/>
    <d v="2025-05-30T00:00:00"/>
    <s v="BC2505/0058"/>
    <n v="0"/>
    <n v="912552"/>
    <n v="912552"/>
    <n v="0"/>
    <d v="2025-04-25T00:00:00"/>
    <m/>
    <d v="2025-04-25T00:00:00"/>
    <n v="0"/>
    <m/>
    <s v=""/>
    <x v="0"/>
    <d v="2025-04-25T00:00:00"/>
    <d v="2025-05-30T00:00:00"/>
    <m/>
    <m/>
    <x v="79"/>
    <x v="83"/>
    <x v="6"/>
  </r>
  <r>
    <x v="106"/>
    <x v="81"/>
    <x v="197"/>
    <x v="1474"/>
    <d v="2025-04-28T00:00:00"/>
    <s v="00026758"/>
    <s v="ACM - SOM"/>
    <n v="1079514"/>
    <n v="0"/>
    <n v="86361.12"/>
    <n v="1165875"/>
    <s v="Bán hàng"/>
    <d v="2025-05-30T00:00:00"/>
    <s v="BC2505/0058"/>
    <n v="0"/>
    <n v="1165875"/>
    <n v="1165875"/>
    <n v="0"/>
    <d v="2025-04-28T00:00:00"/>
    <m/>
    <d v="2025-04-28T00:00:00"/>
    <n v="0"/>
    <m/>
    <s v=""/>
    <x v="0"/>
    <d v="2025-04-28T00:00:00"/>
    <d v="2025-05-30T00:00:00"/>
    <m/>
    <m/>
    <x v="79"/>
    <x v="83"/>
    <x v="6"/>
  </r>
  <r>
    <x v="106"/>
    <x v="81"/>
    <x v="241"/>
    <x v="1475"/>
    <d v="2025-04-29T00:00:00"/>
    <s v="00026770"/>
    <s v="ACM - SUN"/>
    <n v="864375"/>
    <n v="0"/>
    <n v="69150"/>
    <n v="933525"/>
    <s v="Bán hàng"/>
    <d v="2025-05-30T00:00:00"/>
    <s v="BC2505/0058"/>
    <n v="0"/>
    <n v="933525"/>
    <n v="933525"/>
    <n v="0"/>
    <d v="2025-04-29T00:00:00"/>
    <m/>
    <d v="2025-04-29T00:00:00"/>
    <n v="0"/>
    <m/>
    <s v=""/>
    <x v="0"/>
    <d v="2025-04-29T00:00:00"/>
    <d v="2025-05-30T00:00:00"/>
    <m/>
    <m/>
    <x v="79"/>
    <x v="83"/>
    <x v="6"/>
  </r>
  <r>
    <x v="106"/>
    <x v="81"/>
    <x v="134"/>
    <x v="1476"/>
    <d v="2025-05-07T00:00:00"/>
    <s v="00028252"/>
    <s v="ACM – HL7"/>
    <n v="424089"/>
    <n v="0"/>
    <n v="33927.120000000003"/>
    <n v="458016"/>
    <s v="Bán hàng"/>
    <d v="2025-06-30T00:00:00"/>
    <s v="BC2506/0049"/>
    <n v="0"/>
    <n v="458016"/>
    <n v="458016"/>
    <n v="0"/>
    <d v="2025-05-07T00:00:00"/>
    <m/>
    <d v="2025-05-07T00:00:00"/>
    <n v="0"/>
    <m/>
    <s v=""/>
    <x v="0"/>
    <d v="2025-05-07T00:00:00"/>
    <d v="2025-06-30T00:00:00"/>
    <m/>
    <m/>
    <x v="79"/>
    <x v="83"/>
    <x v="6"/>
  </r>
  <r>
    <x v="106"/>
    <x v="81"/>
    <x v="134"/>
    <x v="1477"/>
    <d v="2025-05-07T00:00:00"/>
    <s v="00028293"/>
    <s v="ACM - CAO"/>
    <n v="424089"/>
    <n v="0"/>
    <n v="33927.120000000003"/>
    <n v="458016"/>
    <s v="Bán hàng"/>
    <d v="2025-06-30T00:00:00"/>
    <s v="BC2506/0049"/>
    <n v="0"/>
    <n v="458016"/>
    <n v="458016"/>
    <n v="0"/>
    <d v="2025-05-07T00:00:00"/>
    <m/>
    <d v="2025-05-07T00:00:00"/>
    <n v="0"/>
    <m/>
    <s v=""/>
    <x v="0"/>
    <d v="2025-05-07T00:00:00"/>
    <d v="2025-06-30T00:00:00"/>
    <m/>
    <m/>
    <x v="79"/>
    <x v="83"/>
    <x v="6"/>
  </r>
  <r>
    <x v="106"/>
    <x v="81"/>
    <x v="33"/>
    <x v="1478"/>
    <d v="2025-05-08T00:00:00"/>
    <s v="00029065"/>
    <s v="ACM - CON"/>
    <n v="425729"/>
    <n v="0"/>
    <n v="34058.32"/>
    <n v="459787"/>
    <s v="Bán hàng"/>
    <d v="2025-06-30T00:00:00"/>
    <s v="BC2506/0049"/>
    <n v="0"/>
    <n v="459787"/>
    <n v="459787"/>
    <n v="0"/>
    <d v="2025-05-08T00:00:00"/>
    <m/>
    <d v="2025-05-08T00:00:00"/>
    <n v="0"/>
    <m/>
    <s v=""/>
    <x v="0"/>
    <d v="2025-05-08T00:00:00"/>
    <d v="2025-06-30T00:00:00"/>
    <m/>
    <m/>
    <x v="79"/>
    <x v="83"/>
    <x v="6"/>
  </r>
  <r>
    <x v="106"/>
    <x v="81"/>
    <x v="34"/>
    <x v="1479"/>
    <d v="2025-05-09T00:00:00"/>
    <s v="00029275"/>
    <s v="ACM - ORC"/>
    <n v="1299430"/>
    <n v="0"/>
    <n v="103954.40000000001"/>
    <n v="1403384"/>
    <s v="Bán hàng"/>
    <d v="2025-06-30T00:00:00"/>
    <s v="BC2506/0049"/>
    <n v="0"/>
    <n v="1403384"/>
    <n v="1403384"/>
    <n v="0"/>
    <d v="2025-05-09T00:00:00"/>
    <m/>
    <d v="2025-05-09T00:00:00"/>
    <n v="0"/>
    <m/>
    <s v=""/>
    <x v="0"/>
    <d v="2025-05-09T00:00:00"/>
    <d v="2025-06-30T00:00:00"/>
    <m/>
    <m/>
    <x v="79"/>
    <x v="83"/>
    <x v="6"/>
  </r>
  <r>
    <x v="106"/>
    <x v="81"/>
    <x v="34"/>
    <x v="1480"/>
    <d v="2025-05-09T00:00:00"/>
    <s v="00029287"/>
    <s v="ACM - NEW"/>
    <n v="1306068"/>
    <n v="0"/>
    <n v="104485.44"/>
    <n v="1410553"/>
    <s v="Bán hàng"/>
    <d v="2025-06-30T00:00:00"/>
    <s v="BC2506/0049"/>
    <n v="0"/>
    <n v="1410553"/>
    <n v="1410553"/>
    <n v="0"/>
    <d v="2025-05-09T00:00:00"/>
    <m/>
    <d v="2025-05-09T00:00:00"/>
    <n v="0"/>
    <m/>
    <s v=""/>
    <x v="0"/>
    <d v="2025-05-09T00:00:00"/>
    <d v="2025-06-30T00:00:00"/>
    <m/>
    <m/>
    <x v="79"/>
    <x v="83"/>
    <x v="6"/>
  </r>
  <r>
    <x v="106"/>
    <x v="81"/>
    <x v="34"/>
    <x v="1481"/>
    <d v="2025-05-09T00:00:00"/>
    <s v="00029298"/>
    <s v="ACM - TRO"/>
    <n v="960736"/>
    <n v="0"/>
    <n v="76858.880000000005"/>
    <n v="1037595"/>
    <s v="Bán hàng"/>
    <d v="2025-06-30T00:00:00"/>
    <s v="BC2506/0049"/>
    <n v="0"/>
    <n v="1037595"/>
    <n v="1037595"/>
    <n v="0"/>
    <d v="2025-05-09T00:00:00"/>
    <m/>
    <d v="2025-05-09T00:00:00"/>
    <n v="0"/>
    <m/>
    <s v=""/>
    <x v="0"/>
    <d v="2025-05-09T00:00:00"/>
    <d v="2025-06-30T00:00:00"/>
    <m/>
    <m/>
    <x v="79"/>
    <x v="83"/>
    <x v="6"/>
  </r>
  <r>
    <x v="106"/>
    <x v="81"/>
    <x v="251"/>
    <x v="1482"/>
    <d v="2025-05-10T00:00:00"/>
    <s v="00029707"/>
    <s v="AEON Citimart - Sunrise"/>
    <n v="660880"/>
    <n v="0"/>
    <n v="52870.400000000001"/>
    <n v="713750"/>
    <s v="Bán hàng"/>
    <d v="2025-06-30T00:00:00"/>
    <s v="BC2506/0049"/>
    <n v="0"/>
    <n v="713750"/>
    <n v="713750"/>
    <n v="0"/>
    <d v="2025-05-10T00:00:00"/>
    <m/>
    <d v="2025-05-10T00:00:00"/>
    <n v="0"/>
    <m/>
    <s v=""/>
    <x v="0"/>
    <d v="2025-05-10T00:00:00"/>
    <d v="2025-06-30T00:00:00"/>
    <m/>
    <m/>
    <x v="79"/>
    <x v="83"/>
    <x v="6"/>
  </r>
  <r>
    <x v="106"/>
    <x v="81"/>
    <x v="244"/>
    <x v="1483"/>
    <d v="2025-05-12T00:00:00"/>
    <s v="00029826"/>
    <s v="ACM - HUN"/>
    <n v="570846"/>
    <n v="0"/>
    <n v="45667.68"/>
    <n v="616514"/>
    <s v="Bán hàng"/>
    <d v="2025-06-30T00:00:00"/>
    <s v="BC2506/0049"/>
    <n v="0"/>
    <n v="616514"/>
    <n v="616514"/>
    <n v="0"/>
    <d v="2025-05-12T00:00:00"/>
    <m/>
    <d v="2025-05-12T00:00:00"/>
    <n v="0"/>
    <m/>
    <s v=""/>
    <x v="0"/>
    <d v="2025-05-12T00:00:00"/>
    <d v="2025-06-30T00:00:00"/>
    <m/>
    <m/>
    <x v="79"/>
    <x v="83"/>
    <x v="6"/>
  </r>
  <r>
    <x v="106"/>
    <x v="81"/>
    <x v="109"/>
    <x v="1484"/>
    <d v="2025-05-16T00:00:00"/>
    <s v="00030823"/>
    <s v="ACM - CAO"/>
    <n v="877180"/>
    <n v="0"/>
    <n v="70174.400000000009"/>
    <n v="947354"/>
    <s v="Bán hàng"/>
    <d v="2025-06-30T00:00:00"/>
    <s v="BC2506/0049"/>
    <n v="0"/>
    <n v="947354"/>
    <n v="947354"/>
    <n v="0"/>
    <d v="2025-05-16T00:00:00"/>
    <m/>
    <d v="2025-05-16T00:00:00"/>
    <n v="0"/>
    <m/>
    <s v=""/>
    <x v="0"/>
    <d v="2025-05-16T00:00:00"/>
    <d v="2025-06-30T00:00:00"/>
    <m/>
    <m/>
    <x v="79"/>
    <x v="83"/>
    <x v="6"/>
  </r>
  <r>
    <x v="106"/>
    <x v="81"/>
    <x v="270"/>
    <x v="1485"/>
    <d v="2025-05-20T00:00:00"/>
    <s v="00031174"/>
    <s v="ACM - NEW"/>
    <n v="949571"/>
    <n v="0"/>
    <n v="75965.680000000008"/>
    <n v="1025537"/>
    <s v="Bán hàng"/>
    <d v="2025-06-30T00:00:00"/>
    <s v="BC2506/0049"/>
    <n v="0"/>
    <n v="1025537"/>
    <n v="1025537"/>
    <n v="0"/>
    <d v="2025-05-20T00:00:00"/>
    <m/>
    <d v="2025-05-20T00:00:00"/>
    <n v="0"/>
    <m/>
    <s v=""/>
    <x v="0"/>
    <d v="2025-05-20T00:00:00"/>
    <d v="2025-06-30T00:00:00"/>
    <m/>
    <m/>
    <x v="79"/>
    <x v="83"/>
    <x v="6"/>
  </r>
  <r>
    <x v="106"/>
    <x v="81"/>
    <x v="192"/>
    <x v="1486"/>
    <d v="2025-05-21T00:00:00"/>
    <s v="00031277"/>
    <s v="ACM - TRO"/>
    <n v="1087853"/>
    <n v="0"/>
    <n v="87028.24"/>
    <n v="1174881"/>
    <s v="Bán hàng"/>
    <d v="2025-06-30T00:00:00"/>
    <s v="BC2506/0049"/>
    <n v="0"/>
    <n v="1174881"/>
    <n v="1174881"/>
    <n v="0"/>
    <d v="2025-05-21T00:00:00"/>
    <m/>
    <d v="2025-05-21T00:00:00"/>
    <n v="0"/>
    <m/>
    <s v=""/>
    <x v="0"/>
    <d v="2025-05-21T00:00:00"/>
    <d v="2025-06-30T00:00:00"/>
    <m/>
    <m/>
    <x v="79"/>
    <x v="83"/>
    <x v="6"/>
  </r>
  <r>
    <x v="106"/>
    <x v="81"/>
    <x v="192"/>
    <x v="1487"/>
    <d v="2025-05-21T00:00:00"/>
    <s v="00031287"/>
    <s v="ACM – HL7"/>
    <n v="458150"/>
    <n v="0"/>
    <n v="36652"/>
    <n v="494802"/>
    <s v="Bán hàng"/>
    <d v="2025-06-30T00:00:00"/>
    <s v="BC2506/0049"/>
    <n v="0"/>
    <n v="494802"/>
    <n v="494802"/>
    <n v="0"/>
    <d v="2025-05-21T00:00:00"/>
    <m/>
    <d v="2025-05-21T00:00:00"/>
    <n v="0"/>
    <m/>
    <s v=""/>
    <x v="0"/>
    <d v="2025-05-21T00:00:00"/>
    <d v="2025-06-30T00:00:00"/>
    <m/>
    <m/>
    <x v="79"/>
    <x v="83"/>
    <x v="6"/>
  </r>
  <r>
    <x v="106"/>
    <x v="81"/>
    <x v="35"/>
    <x v="1488"/>
    <d v="2025-05-23T00:00:00"/>
    <s v="00032307"/>
    <s v="ACM - HL6"/>
    <n v="862424"/>
    <n v="0"/>
    <n v="68993.919999999998"/>
    <n v="931418"/>
    <s v="Bán hàng"/>
    <d v="2025-06-30T00:00:00"/>
    <s v="BC2506/0049"/>
    <n v="0"/>
    <n v="931418"/>
    <n v="931418"/>
    <n v="0"/>
    <d v="2025-05-23T00:00:00"/>
    <m/>
    <d v="2025-05-23T00:00:00"/>
    <n v="0"/>
    <m/>
    <s v=""/>
    <x v="0"/>
    <d v="2025-05-23T00:00:00"/>
    <d v="2025-06-30T00:00:00"/>
    <m/>
    <m/>
    <x v="79"/>
    <x v="83"/>
    <x v="6"/>
  </r>
  <r>
    <x v="106"/>
    <x v="81"/>
    <x v="35"/>
    <x v="1489"/>
    <d v="2025-05-23T00:00:00"/>
    <s v="00032338"/>
    <s v="ACM - SOM"/>
    <n v="660880"/>
    <n v="0"/>
    <n v="52870.400000000001"/>
    <n v="713750"/>
    <s v="Bán hàng"/>
    <d v="2025-06-30T00:00:00"/>
    <s v="BC2506/0049"/>
    <n v="0"/>
    <n v="713750"/>
    <n v="713750"/>
    <n v="0"/>
    <d v="2025-05-23T00:00:00"/>
    <m/>
    <d v="2025-05-23T00:00:00"/>
    <n v="0"/>
    <m/>
    <s v=""/>
    <x v="0"/>
    <d v="2025-05-23T00:00:00"/>
    <d v="2025-06-30T00:00:00"/>
    <m/>
    <m/>
    <x v="79"/>
    <x v="83"/>
    <x v="6"/>
  </r>
  <r>
    <x v="106"/>
    <x v="81"/>
    <x v="143"/>
    <x v="1490"/>
    <d v="2025-05-26T00:00:00"/>
    <s v="00032753"/>
    <s v="AEON Citimart - Sunrise"/>
    <n v="696384"/>
    <n v="0"/>
    <n v="55710.720000000001"/>
    <n v="752095"/>
    <s v="Bán hàng"/>
    <d v="2025-06-30T00:00:00"/>
    <s v="BC2506/0049"/>
    <n v="0"/>
    <n v="752095"/>
    <n v="752095"/>
    <n v="0"/>
    <d v="2025-05-26T00:00:00"/>
    <m/>
    <d v="2025-05-26T00:00:00"/>
    <n v="0"/>
    <m/>
    <s v=""/>
    <x v="0"/>
    <d v="2025-05-26T00:00:00"/>
    <d v="2025-06-30T00:00:00"/>
    <m/>
    <m/>
    <x v="79"/>
    <x v="83"/>
    <x v="6"/>
  </r>
  <r>
    <x v="106"/>
    <x v="81"/>
    <x v="54"/>
    <x v="1491"/>
    <d v="2025-05-28T00:00:00"/>
    <s v="00032939"/>
    <s v="ACM – HL7"/>
    <n v="425729"/>
    <n v="0"/>
    <n v="34058.32"/>
    <n v="459787"/>
    <s v="Bán hàng"/>
    <d v="2025-06-30T00:00:00"/>
    <s v="BC2506/0049"/>
    <n v="0"/>
    <n v="459787"/>
    <n v="459787"/>
    <n v="0"/>
    <d v="2025-05-28T00:00:00"/>
    <m/>
    <d v="2025-05-28T00:00:00"/>
    <n v="0"/>
    <m/>
    <s v=""/>
    <x v="0"/>
    <d v="2025-05-28T00:00:00"/>
    <d v="2025-06-30T00:00:00"/>
    <m/>
    <m/>
    <x v="79"/>
    <x v="83"/>
    <x v="6"/>
  </r>
  <r>
    <x v="106"/>
    <x v="81"/>
    <x v="54"/>
    <x v="1492"/>
    <d v="2025-05-28T00:00:00"/>
    <s v="00032945"/>
    <s v="ACM - SOM"/>
    <n v="691325"/>
    <n v="0"/>
    <n v="55306"/>
    <n v="746631"/>
    <s v="Bán hàng"/>
    <d v="2025-06-30T00:00:00"/>
    <s v="BC2506/0049"/>
    <n v="0"/>
    <n v="746631"/>
    <n v="746631"/>
    <n v="0"/>
    <d v="2025-05-28T00:00:00"/>
    <m/>
    <d v="2025-05-28T00:00:00"/>
    <n v="0"/>
    <m/>
    <s v=""/>
    <x v="0"/>
    <d v="2025-05-28T00:00:00"/>
    <d v="2025-06-30T00:00:00"/>
    <m/>
    <m/>
    <x v="79"/>
    <x v="83"/>
    <x v="6"/>
  </r>
  <r>
    <x v="106"/>
    <x v="81"/>
    <x v="178"/>
    <x v="1493"/>
    <d v="2025-05-31T00:00:00"/>
    <s v="00000026"/>
    <s v="Hàng trả"/>
    <m/>
    <n v="0"/>
    <n v="0"/>
    <n v="689634"/>
    <s v="Hàng trả"/>
    <d v="2025-06-30T00:00:00"/>
    <s v="BC2506/0049"/>
    <n v="0"/>
    <n v="-689634"/>
    <n v="-689634"/>
    <n v="0"/>
    <d v="2025-05-31T00:00:00"/>
    <m/>
    <d v="2025-05-31T00:00:00"/>
    <n v="0"/>
    <m/>
    <s v=""/>
    <x v="0"/>
    <d v="2025-05-31T00:00:00"/>
    <d v="2025-06-30T00:00:00"/>
    <m/>
    <m/>
    <x v="79"/>
    <x v="83"/>
    <x v="6"/>
  </r>
  <r>
    <x v="106"/>
    <x v="81"/>
    <x v="296"/>
    <x v="1494"/>
    <d v="2025-06-04T00:00:00"/>
    <s v="00034516"/>
    <s v="ACM - CAO"/>
    <n v="973655"/>
    <n v="0"/>
    <n v="77892.400000000009"/>
    <n v="1051547"/>
    <s v="Bán hàng"/>
    <d v="2025-07-30T00:00:00"/>
    <s v="BC2507/0035"/>
    <n v="0"/>
    <n v="1051547"/>
    <n v="1051547"/>
    <n v="0"/>
    <d v="2025-06-04T00:00:00"/>
    <m/>
    <d v="2025-06-04T00:00:00"/>
    <n v="0"/>
    <m/>
    <s v=""/>
    <x v="0"/>
    <d v="2025-06-04T00:00:00"/>
    <d v="2025-07-30T00:00:00"/>
    <m/>
    <m/>
    <x v="79"/>
    <x v="83"/>
    <x v="6"/>
  </r>
  <r>
    <x v="106"/>
    <x v="81"/>
    <x v="173"/>
    <x v="1495"/>
    <d v="2025-06-05T00:00:00"/>
    <s v="00035328"/>
    <s v="ACM - HL6"/>
    <n v="962376"/>
    <n v="0"/>
    <n v="76990.080000000002"/>
    <n v="1039366"/>
    <s v="Bán hàng"/>
    <d v="2025-07-30T00:00:00"/>
    <s v="BC2507/0035"/>
    <n v="0"/>
    <n v="1039366"/>
    <n v="1039366"/>
    <n v="0"/>
    <d v="2025-06-05T00:00:00"/>
    <m/>
    <d v="2025-06-05T00:00:00"/>
    <n v="0"/>
    <m/>
    <s v=""/>
    <x v="0"/>
    <d v="2025-06-05T00:00:00"/>
    <d v="2025-07-30T00:00:00"/>
    <m/>
    <m/>
    <x v="79"/>
    <x v="83"/>
    <x v="6"/>
  </r>
  <r>
    <x v="106"/>
    <x v="81"/>
    <x v="76"/>
    <x v="1496"/>
    <d v="2025-06-09T00:00:00"/>
    <s v="00035868"/>
    <s v="ACM - TRO"/>
    <n v="991320"/>
    <n v="0"/>
    <n v="79305.600000000006"/>
    <n v="1070626"/>
    <s v="Bán hàng"/>
    <d v="2025-07-30T00:00:00"/>
    <s v="BC2507/0035"/>
    <n v="0"/>
    <n v="1070626"/>
    <n v="1070626"/>
    <n v="0"/>
    <d v="2025-06-09T00:00:00"/>
    <m/>
    <d v="2025-06-09T00:00:00"/>
    <n v="0"/>
    <m/>
    <s v=""/>
    <x v="0"/>
    <d v="2025-06-09T00:00:00"/>
    <d v="2025-07-30T00:00:00"/>
    <m/>
    <m/>
    <x v="79"/>
    <x v="83"/>
    <x v="6"/>
  </r>
  <r>
    <x v="106"/>
    <x v="81"/>
    <x v="91"/>
    <x v="1497"/>
    <d v="2025-06-10T00:00:00"/>
    <s v="00035971"/>
    <s v="ACM – HL7"/>
    <n v="589733"/>
    <n v="0"/>
    <n v="47178.64"/>
    <n v="636912"/>
    <s v="Bán hàng"/>
    <d v="2025-07-30T00:00:00"/>
    <s v="BC2507/0035"/>
    <n v="0"/>
    <n v="636912"/>
    <n v="636912"/>
    <n v="0"/>
    <d v="2025-06-10T00:00:00"/>
    <m/>
    <d v="2025-06-10T00:00:00"/>
    <n v="0"/>
    <m/>
    <s v=""/>
    <x v="0"/>
    <d v="2025-06-10T00:00:00"/>
    <d v="2025-07-30T00:00:00"/>
    <m/>
    <m/>
    <x v="79"/>
    <x v="83"/>
    <x v="6"/>
  </r>
  <r>
    <x v="106"/>
    <x v="81"/>
    <x v="91"/>
    <x v="1498"/>
    <d v="2025-06-10T00:00:00"/>
    <s v="00035972"/>
    <s v="ACM - NAM"/>
    <n v="556265"/>
    <n v="0"/>
    <n v="44501.200000000004"/>
    <n v="600766"/>
    <s v="Bán hàng"/>
    <d v="2025-07-30T00:00:00"/>
    <s v="BC2507/0035"/>
    <n v="0"/>
    <n v="600766"/>
    <n v="600766"/>
    <n v="0"/>
    <d v="2025-06-10T00:00:00"/>
    <m/>
    <d v="2025-06-10T00:00:00"/>
    <n v="0"/>
    <m/>
    <s v=""/>
    <x v="0"/>
    <d v="2025-06-10T00:00:00"/>
    <d v="2025-07-30T00:00:00"/>
    <m/>
    <m/>
    <x v="79"/>
    <x v="83"/>
    <x v="6"/>
  </r>
  <r>
    <x v="106"/>
    <x v="81"/>
    <x v="264"/>
    <x v="1499"/>
    <d v="2025-06-12T00:00:00"/>
    <s v="00036161"/>
    <s v="ACM - CAO"/>
    <n v="785567"/>
    <n v="0"/>
    <n v="62845.36"/>
    <n v="848412"/>
    <s v="Bán hàng"/>
    <d v="2025-07-30T00:00:00"/>
    <s v="BC2507/0035"/>
    <n v="0"/>
    <n v="848412"/>
    <n v="848412"/>
    <n v="0"/>
    <d v="2025-06-12T00:00:00"/>
    <m/>
    <d v="2025-06-12T00:00:00"/>
    <n v="0"/>
    <m/>
    <s v=""/>
    <x v="0"/>
    <d v="2025-06-12T00:00:00"/>
    <d v="2025-07-30T00:00:00"/>
    <m/>
    <m/>
    <x v="79"/>
    <x v="83"/>
    <x v="6"/>
  </r>
  <r>
    <x v="106"/>
    <x v="81"/>
    <x v="264"/>
    <x v="1500"/>
    <d v="2025-06-12T00:00:00"/>
    <s v="00036627"/>
    <s v="ACM - ORC"/>
    <n v="1112530"/>
    <n v="0"/>
    <n v="89002.400000000009"/>
    <n v="1201532"/>
    <s v="Bán hàng"/>
    <d v="2025-07-30T00:00:00"/>
    <s v="BC2507/0035"/>
    <n v="0"/>
    <n v="1201532"/>
    <n v="1201532"/>
    <n v="0"/>
    <d v="2025-06-12T00:00:00"/>
    <m/>
    <d v="2025-06-12T00:00:00"/>
    <n v="0"/>
    <m/>
    <s v=""/>
    <x v="0"/>
    <d v="2025-06-12T00:00:00"/>
    <d v="2025-07-30T00:00:00"/>
    <m/>
    <m/>
    <x v="79"/>
    <x v="83"/>
    <x v="6"/>
  </r>
  <r>
    <x v="106"/>
    <x v="81"/>
    <x v="211"/>
    <x v="1501"/>
    <d v="2025-06-13T00:00:00"/>
    <s v="00036665"/>
    <s v="ACM - SUN"/>
    <n v="875540"/>
    <n v="0"/>
    <n v="70043.199999999997"/>
    <n v="945583"/>
    <s v="Bán hàng"/>
    <d v="2025-07-30T00:00:00"/>
    <s v="BC2507/0035"/>
    <n v="0"/>
    <n v="945583"/>
    <n v="945583"/>
    <n v="0"/>
    <d v="2025-06-13T00:00:00"/>
    <m/>
    <d v="2025-06-13T00:00:00"/>
    <n v="0"/>
    <m/>
    <s v=""/>
    <x v="0"/>
    <d v="2025-06-13T00:00:00"/>
    <d v="2025-07-30T00:00:00"/>
    <m/>
    <m/>
    <x v="79"/>
    <x v="83"/>
    <x v="6"/>
  </r>
  <r>
    <x v="106"/>
    <x v="81"/>
    <x v="211"/>
    <x v="1502"/>
    <d v="2025-06-13T00:00:00"/>
    <s v="00036668"/>
    <s v="ACM - SOM"/>
    <n v="638550"/>
    <n v="0"/>
    <n v="51084"/>
    <n v="689634"/>
    <s v="Bán hàng"/>
    <d v="2025-07-30T00:00:00"/>
    <s v="BC2507/0035"/>
    <n v="0"/>
    <n v="689634"/>
    <n v="689634"/>
    <n v="0"/>
    <d v="2025-06-13T00:00:00"/>
    <m/>
    <d v="2025-06-13T00:00:00"/>
    <n v="0"/>
    <m/>
    <s v=""/>
    <x v="0"/>
    <d v="2025-06-13T00:00:00"/>
    <d v="2025-07-30T00:00:00"/>
    <m/>
    <m/>
    <x v="79"/>
    <x v="83"/>
    <x v="6"/>
  </r>
  <r>
    <x v="106"/>
    <x v="81"/>
    <x v="144"/>
    <x v="1503"/>
    <d v="2025-06-20T00:00:00"/>
    <s v="00038307"/>
    <s v="PO-2226280-1 - ACM - NEW"/>
    <n v="1462214"/>
    <n v="0"/>
    <n v="116977.12"/>
    <n v="1579191"/>
    <s v="Bán hàng"/>
    <d v="2025-07-30T00:00:00"/>
    <s v="BC2507/0035"/>
    <n v="0"/>
    <n v="1579191"/>
    <n v="1579191"/>
    <n v="0"/>
    <d v="2025-06-20T00:00:00"/>
    <m/>
    <d v="2025-06-20T00:00:00"/>
    <n v="0"/>
    <m/>
    <s v=""/>
    <x v="0"/>
    <d v="2025-06-20T00:00:00"/>
    <d v="2025-07-30T00:00:00"/>
    <m/>
    <m/>
    <x v="79"/>
    <x v="83"/>
    <x v="6"/>
  </r>
  <r>
    <x v="106"/>
    <x v="81"/>
    <x v="144"/>
    <x v="1504"/>
    <d v="2025-06-20T00:00:00"/>
    <s v="00038324"/>
    <s v="PO-2225672-1 - ACM - CON"/>
    <n v="791316"/>
    <n v="0"/>
    <n v="63305.279999999999"/>
    <n v="854621"/>
    <s v="Bán hàng"/>
    <d v="2025-07-30T00:00:00"/>
    <s v="BC2507/0035"/>
    <n v="0"/>
    <n v="854621"/>
    <n v="854621"/>
    <n v="0"/>
    <d v="2025-06-20T00:00:00"/>
    <m/>
    <d v="2025-06-20T00:00:00"/>
    <n v="0"/>
    <m/>
    <s v=""/>
    <x v="0"/>
    <d v="2025-06-20T00:00:00"/>
    <d v="2025-07-30T00:00:00"/>
    <m/>
    <m/>
    <x v="79"/>
    <x v="83"/>
    <x v="6"/>
  </r>
  <r>
    <x v="106"/>
    <x v="81"/>
    <x v="5"/>
    <x v="1505"/>
    <d v="2025-06-24T00:00:00"/>
    <s v="00038830"/>
    <s v="PO-2228224-1 - ACM - SUN"/>
    <n v="619131"/>
    <n v="0"/>
    <n v="49530.48"/>
    <n v="668661"/>
    <s v="Bán hàng"/>
    <d v="2025-07-30T00:00:00"/>
    <s v="BC2507/0035"/>
    <n v="0"/>
    <n v="668661"/>
    <n v="668661"/>
    <n v="0"/>
    <d v="2025-06-24T00:00:00"/>
    <m/>
    <d v="2025-06-24T00:00:00"/>
    <n v="0"/>
    <m/>
    <s v=""/>
    <x v="0"/>
    <d v="2025-06-24T00:00:00"/>
    <d v="2025-07-30T00:00:00"/>
    <m/>
    <m/>
    <x v="79"/>
    <x v="83"/>
    <x v="6"/>
  </r>
  <r>
    <x v="106"/>
    <x v="81"/>
    <x v="5"/>
    <x v="1506"/>
    <d v="2025-06-24T00:00:00"/>
    <s v="00038850"/>
    <s v="PO-2228223-1 - ACM - TRO"/>
    <n v="788590"/>
    <n v="0"/>
    <n v="63087.200000000004"/>
    <n v="851677"/>
    <s v="Bán hàng"/>
    <d v="2025-07-30T00:00:00"/>
    <s v="BC2507/0035"/>
    <n v="0"/>
    <n v="851677"/>
    <n v="851677"/>
    <n v="0"/>
    <d v="2025-06-24T00:00:00"/>
    <m/>
    <d v="2025-06-24T00:00:00"/>
    <n v="0"/>
    <m/>
    <s v=""/>
    <x v="0"/>
    <d v="2025-06-24T00:00:00"/>
    <d v="2025-07-30T00:00:00"/>
    <m/>
    <m/>
    <x v="79"/>
    <x v="83"/>
    <x v="6"/>
  </r>
  <r>
    <x v="106"/>
    <x v="81"/>
    <x v="5"/>
    <x v="1507"/>
    <d v="2025-06-24T00:00:00"/>
    <s v="00038863"/>
    <s v="PO-2227661-1 - ACM - ORC"/>
    <n v="1149475"/>
    <n v="0"/>
    <n v="91958"/>
    <n v="1241433"/>
    <s v="Bán hàng"/>
    <d v="2025-07-30T00:00:00"/>
    <s v="BC2507/0035"/>
    <n v="0"/>
    <n v="1241433"/>
    <n v="1241433"/>
    <n v="0"/>
    <d v="2025-06-24T00:00:00"/>
    <m/>
    <d v="2025-06-24T00:00:00"/>
    <n v="0"/>
    <m/>
    <s v=""/>
    <x v="0"/>
    <d v="2025-06-24T00:00:00"/>
    <d v="2025-07-30T00:00:00"/>
    <m/>
    <m/>
    <x v="79"/>
    <x v="83"/>
    <x v="6"/>
  </r>
  <r>
    <x v="106"/>
    <x v="81"/>
    <x v="12"/>
    <x v="1508"/>
    <d v="2025-06-26T00:00:00"/>
    <s v="00039215"/>
    <s v="PO-2228890-1 - ACM - CAO"/>
    <n v="843119"/>
    <n v="0"/>
    <n v="67449.52"/>
    <n v="910569"/>
    <s v="Bán hàng"/>
    <d v="2025-07-30T00:00:00"/>
    <s v="BC2507/0035"/>
    <n v="0"/>
    <n v="910569"/>
    <n v="910569"/>
    <n v="0"/>
    <d v="2025-06-26T00:00:00"/>
    <m/>
    <d v="2025-06-26T00:00:00"/>
    <n v="0"/>
    <m/>
    <s v=""/>
    <x v="0"/>
    <d v="2025-06-26T00:00:00"/>
    <d v="2025-07-30T00:00:00"/>
    <m/>
    <m/>
    <x v="79"/>
    <x v="83"/>
    <x v="6"/>
  </r>
  <r>
    <x v="106"/>
    <x v="81"/>
    <x v="118"/>
    <x v="1509"/>
    <d v="2025-06-28T00:00:00"/>
    <s v="00040703"/>
    <s v="PO-2230583-1 - ACM - HUN"/>
    <n v="753540"/>
    <n v="0"/>
    <n v="60283.200000000004"/>
    <n v="813823"/>
    <s v="Bán hàng"/>
    <d v="2025-07-30T00:00:00"/>
    <s v="BC2507/0035"/>
    <n v="0"/>
    <n v="813823"/>
    <n v="813823"/>
    <n v="0"/>
    <d v="2025-06-28T00:00:00"/>
    <m/>
    <d v="2025-06-28T00:00:00"/>
    <n v="0"/>
    <m/>
    <s v=""/>
    <x v="0"/>
    <d v="2025-06-28T00:00:00"/>
    <d v="2025-07-30T00:00:00"/>
    <m/>
    <m/>
    <x v="79"/>
    <x v="83"/>
    <x v="6"/>
  </r>
  <r>
    <x v="106"/>
    <x v="81"/>
    <x v="174"/>
    <x v="1510"/>
    <d v="2025-07-01T00:00:00"/>
    <s v="00040776"/>
    <s v="PO-2231036-1 - ACM - NEW"/>
    <n v="991320"/>
    <n v="0"/>
    <n v="79305.600000000006"/>
    <n v="1070626"/>
    <s v="Bán hàng"/>
    <d v="2025-10-29T00:00:00"/>
    <s v="BC2510/0039"/>
    <n v="0"/>
    <n v="1070626"/>
    <n v="1070626"/>
    <n v="0"/>
    <d v="2025-07-01T00:00:00"/>
    <m/>
    <d v="2025-07-01T00:00:00"/>
    <n v="0"/>
    <m/>
    <s v=""/>
    <x v="0"/>
    <d v="2025-07-01T00:00:00"/>
    <d v="2025-10-29T00:00:00"/>
    <m/>
    <m/>
    <x v="79"/>
    <x v="83"/>
    <x v="6"/>
  </r>
  <r>
    <x v="106"/>
    <x v="81"/>
    <x v="179"/>
    <x v="1511"/>
    <d v="2025-07-02T00:00:00"/>
    <s v="00041005"/>
    <s v="PO-2231972-1 - ACM – HL7"/>
    <n v="596964"/>
    <n v="0"/>
    <n v="47757.120000000003"/>
    <n v="644721"/>
    <s v="Bán hàng"/>
    <d v="2025-10-29T00:00:00"/>
    <s v="BC2510/0039"/>
    <n v="0"/>
    <n v="644721"/>
    <n v="644721"/>
    <n v="0"/>
    <d v="2025-07-02T00:00:00"/>
    <m/>
    <d v="2025-07-02T00:00:00"/>
    <n v="0"/>
    <m/>
    <s v=""/>
    <x v="0"/>
    <d v="2025-07-02T00:00:00"/>
    <d v="2025-10-29T00:00:00"/>
    <m/>
    <m/>
    <x v="79"/>
    <x v="83"/>
    <x v="6"/>
  </r>
  <r>
    <x v="106"/>
    <x v="81"/>
    <x v="63"/>
    <x v="1512"/>
    <d v="2025-07-03T00:00:00"/>
    <s v="00041083"/>
    <s v="PO-2232743-1 - ACM - GRE"/>
    <n v="689685"/>
    <n v="0"/>
    <n v="55174.8"/>
    <n v="744860"/>
    <s v="Bán hàng"/>
    <d v="2025-10-29T00:00:00"/>
    <s v="BC2510/0039"/>
    <n v="0"/>
    <n v="744860"/>
    <n v="744860"/>
    <n v="0"/>
    <d v="2025-07-03T00:00:00"/>
    <m/>
    <d v="2025-07-03T00:00:00"/>
    <n v="0"/>
    <m/>
    <s v=""/>
    <x v="0"/>
    <d v="2025-07-03T00:00:00"/>
    <d v="2025-10-29T00:00:00"/>
    <m/>
    <m/>
    <x v="79"/>
    <x v="83"/>
    <x v="6"/>
  </r>
  <r>
    <x v="106"/>
    <x v="81"/>
    <x v="297"/>
    <x v="1513"/>
    <d v="2025-07-07T00:00:00"/>
    <s v="00042417"/>
    <s v="PO-2234467-1 - ACM - CAO"/>
    <n v="358001"/>
    <n v="0"/>
    <n v="28640.080000000002"/>
    <n v="386641"/>
    <s v="Bán hàng"/>
    <d v="2025-10-29T00:00:00"/>
    <s v="BC2510/0039"/>
    <n v="0"/>
    <n v="386641"/>
    <n v="386641"/>
    <n v="0"/>
    <d v="2025-07-07T00:00:00"/>
    <m/>
    <d v="2025-07-07T00:00:00"/>
    <n v="0"/>
    <m/>
    <s v=""/>
    <x v="0"/>
    <d v="2025-07-07T00:00:00"/>
    <d v="2025-10-29T00:00:00"/>
    <m/>
    <m/>
    <x v="79"/>
    <x v="83"/>
    <x v="6"/>
  </r>
  <r>
    <x v="106"/>
    <x v="81"/>
    <x v="39"/>
    <x v="1514"/>
    <d v="2025-07-10T00:00:00"/>
    <s v="00042739"/>
    <s v="PO-2235422-1 - ACM - TRO"/>
    <n v="1252253"/>
    <n v="0"/>
    <n v="100180.24"/>
    <n v="1352433"/>
    <s v="Bán hàng"/>
    <d v="2025-10-29T00:00:00"/>
    <s v="BC2510/0039"/>
    <n v="0"/>
    <n v="1352433"/>
    <n v="1352433"/>
    <n v="0"/>
    <d v="2025-07-10T00:00:00"/>
    <m/>
    <d v="2025-07-10T00:00:00"/>
    <n v="0"/>
    <m/>
    <s v=""/>
    <x v="0"/>
    <d v="2025-07-10T00:00:00"/>
    <d v="2025-10-29T00:00:00"/>
    <m/>
    <m/>
    <x v="79"/>
    <x v="83"/>
    <x v="6"/>
  </r>
  <r>
    <x v="106"/>
    <x v="81"/>
    <x v="237"/>
    <x v="1515"/>
    <d v="2025-07-11T00:00:00"/>
    <s v="00043547"/>
    <s v="PO-2237201-1 - ACM – GAR"/>
    <n v="689685"/>
    <n v="0"/>
    <n v="55174.8"/>
    <n v="744860"/>
    <s v="Bán hàng"/>
    <d v="2025-10-29T00:00:00"/>
    <s v="BC2510/0039"/>
    <n v="0"/>
    <n v="744860"/>
    <n v="744860"/>
    <n v="0"/>
    <d v="2025-07-11T00:00:00"/>
    <m/>
    <d v="2025-07-11T00:00:00"/>
    <n v="0"/>
    <m/>
    <s v=""/>
    <x v="0"/>
    <d v="2025-07-11T00:00:00"/>
    <d v="2025-10-29T00:00:00"/>
    <m/>
    <m/>
    <x v="79"/>
    <x v="83"/>
    <x v="6"/>
  </r>
  <r>
    <x v="106"/>
    <x v="81"/>
    <x v="57"/>
    <x v="1516"/>
    <d v="2025-07-17T00:00:00"/>
    <s v="00044941"/>
    <s v="PO-2239470-1 - ACM - HUN"/>
    <n v="620674"/>
    <n v="0"/>
    <n v="49653.919999999998"/>
    <n v="670328"/>
    <s v="Bán hàng"/>
    <d v="2025-10-29T00:00:00"/>
    <s v="BC2510/0039"/>
    <n v="0"/>
    <n v="670328"/>
    <n v="670328"/>
    <n v="0"/>
    <d v="2025-07-17T00:00:00"/>
    <m/>
    <d v="2025-07-17T00:00:00"/>
    <n v="0"/>
    <m/>
    <s v=""/>
    <x v="0"/>
    <d v="2025-07-17T00:00:00"/>
    <d v="2025-10-29T00:00:00"/>
    <m/>
    <m/>
    <x v="79"/>
    <x v="83"/>
    <x v="6"/>
  </r>
  <r>
    <x v="106"/>
    <x v="81"/>
    <x v="57"/>
    <x v="1517"/>
    <d v="2025-07-17T00:00:00"/>
    <s v="00044962"/>
    <s v="PO-2239471-1 - ACM - NAM"/>
    <n v="330440"/>
    <n v="0"/>
    <n v="26435.200000000001"/>
    <n v="356875"/>
    <s v="Bán hàng"/>
    <d v="2025-10-29T00:00:00"/>
    <s v="BC2510/0039"/>
    <n v="0"/>
    <n v="356875"/>
    <n v="356875"/>
    <n v="0"/>
    <d v="2025-07-17T00:00:00"/>
    <m/>
    <d v="2025-07-17T00:00:00"/>
    <n v="0"/>
    <m/>
    <s v=""/>
    <x v="0"/>
    <d v="2025-07-17T00:00:00"/>
    <d v="2025-10-29T00:00:00"/>
    <m/>
    <m/>
    <x v="79"/>
    <x v="83"/>
    <x v="6"/>
  </r>
  <r>
    <x v="106"/>
    <x v="81"/>
    <x v="57"/>
    <x v="1518"/>
    <d v="2025-07-17T00:00:00"/>
    <s v="00044963"/>
    <s v="PO-2240119-1 - ACM – GAR"/>
    <n v="608955"/>
    <n v="0"/>
    <n v="48716.4"/>
    <n v="657671"/>
    <s v="Bán hàng"/>
    <d v="2025-10-29T00:00:00"/>
    <s v="BC2510/0039"/>
    <n v="0"/>
    <n v="657671"/>
    <n v="657671"/>
    <n v="0"/>
    <d v="2025-07-17T00:00:00"/>
    <m/>
    <d v="2025-07-17T00:00:00"/>
    <n v="0"/>
    <m/>
    <s v=""/>
    <x v="0"/>
    <d v="2025-07-17T00:00:00"/>
    <d v="2025-10-29T00:00:00"/>
    <m/>
    <m/>
    <x v="79"/>
    <x v="83"/>
    <x v="6"/>
  </r>
  <r>
    <x v="106"/>
    <x v="81"/>
    <x v="87"/>
    <x v="1519"/>
    <d v="2025-07-18T00:00:00"/>
    <s v="00045102"/>
    <s v="PO-2239472-1 - ACM - ORC"/>
    <n v="856121"/>
    <n v="0"/>
    <n v="68489.680000000008"/>
    <n v="924611"/>
    <s v="Bán hàng"/>
    <d v="2025-10-29T00:00:00"/>
    <s v="BC2510/0039"/>
    <n v="0"/>
    <n v="924611"/>
    <n v="924611"/>
    <n v="0"/>
    <d v="2025-07-18T00:00:00"/>
    <m/>
    <d v="2025-07-18T00:00:00"/>
    <n v="0"/>
    <m/>
    <s v=""/>
    <x v="0"/>
    <d v="2025-07-18T00:00:00"/>
    <d v="2025-10-29T00:00:00"/>
    <m/>
    <m/>
    <x v="79"/>
    <x v="83"/>
    <x v="6"/>
  </r>
  <r>
    <x v="106"/>
    <x v="81"/>
    <x v="180"/>
    <x v="1520"/>
    <d v="2025-07-19T00:00:00"/>
    <s v="00045515"/>
    <s v="PO-2241229-1 - ACM – HL7"/>
    <n v="417390"/>
    <n v="0"/>
    <n v="33391.199999999997"/>
    <n v="450781"/>
    <s v="Bán hàng"/>
    <d v="2025-10-29T00:00:00"/>
    <s v="BC2510/0039"/>
    <n v="0"/>
    <n v="450781"/>
    <n v="450781"/>
    <n v="0"/>
    <d v="2025-07-19T00:00:00"/>
    <m/>
    <d v="2025-07-19T00:00:00"/>
    <n v="0"/>
    <m/>
    <s v=""/>
    <x v="0"/>
    <d v="2025-07-19T00:00:00"/>
    <d v="2025-10-29T00:00:00"/>
    <m/>
    <m/>
    <x v="79"/>
    <x v="83"/>
    <x v="6"/>
  </r>
  <r>
    <x v="106"/>
    <x v="81"/>
    <x v="130"/>
    <x v="1521"/>
    <d v="2025-07-22T00:00:00"/>
    <s v="00045704"/>
    <s v="PO-2242748-1 - ACM - CAO"/>
    <n v="1047686"/>
    <n v="0"/>
    <n v="83814.880000000005"/>
    <n v="1131501"/>
    <s v="Bán hàng"/>
    <d v="2025-10-29T00:00:00"/>
    <s v="BC2510/0039"/>
    <n v="0"/>
    <n v="1131501"/>
    <n v="1131501"/>
    <n v="0"/>
    <d v="2025-07-22T00:00:00"/>
    <m/>
    <d v="2025-07-22T00:00:00"/>
    <n v="0"/>
    <m/>
    <s v=""/>
    <x v="0"/>
    <d v="2025-07-22T00:00:00"/>
    <d v="2025-10-29T00:00:00"/>
    <m/>
    <m/>
    <x v="79"/>
    <x v="83"/>
    <x v="6"/>
  </r>
  <r>
    <x v="106"/>
    <x v="81"/>
    <x v="130"/>
    <x v="1522"/>
    <d v="2025-07-22T00:00:00"/>
    <s v="00045705"/>
    <s v="PO-2241970-1 - ACM - NEW"/>
    <n v="901286"/>
    <n v="0"/>
    <n v="72102.880000000005"/>
    <n v="973389"/>
    <s v="Bán hàng"/>
    <d v="2025-10-29T00:00:00"/>
    <s v="BC2510/0039"/>
    <n v="0"/>
    <n v="973389"/>
    <n v="973389"/>
    <n v="0"/>
    <d v="2025-07-22T00:00:00"/>
    <m/>
    <d v="2025-07-22T00:00:00"/>
    <n v="0"/>
    <m/>
    <s v=""/>
    <x v="0"/>
    <d v="2025-07-22T00:00:00"/>
    <d v="2025-10-29T00:00:00"/>
    <m/>
    <m/>
    <x v="79"/>
    <x v="83"/>
    <x v="6"/>
  </r>
  <r>
    <x v="106"/>
    <x v="81"/>
    <x v="205"/>
    <x v="1523"/>
    <d v="2025-07-23T00:00:00"/>
    <s v="00045813"/>
    <s v="PO-2242749-1 - ACM - CON"/>
    <n v="706538"/>
    <n v="0"/>
    <n v="56523.040000000001"/>
    <n v="763061"/>
    <s v="Bán hàng"/>
    <d v="2025-10-29T00:00:00"/>
    <s v="BC2510/0039"/>
    <n v="0"/>
    <n v="763061"/>
    <n v="763061"/>
    <n v="0"/>
    <d v="2025-07-23T00:00:00"/>
    <m/>
    <d v="2025-07-23T00:00:00"/>
    <n v="0"/>
    <m/>
    <s v=""/>
    <x v="0"/>
    <d v="2025-07-23T00:00:00"/>
    <d v="2025-10-29T00:00:00"/>
    <m/>
    <m/>
    <x v="79"/>
    <x v="83"/>
    <x v="6"/>
  </r>
  <r>
    <x v="106"/>
    <x v="81"/>
    <x v="64"/>
    <x v="1524"/>
    <d v="2025-07-24T00:00:00"/>
    <s v="00045905"/>
    <s v="PO-2244045-1 - ACM - TRO"/>
    <n v="1514175"/>
    <n v="0"/>
    <n v="121134"/>
    <n v="1635309"/>
    <s v="Bán hàng"/>
    <d v="2025-10-29T00:00:00"/>
    <s v="BC2510/0039"/>
    <n v="0"/>
    <n v="1635309"/>
    <n v="1635309"/>
    <n v="0"/>
    <d v="2025-07-24T00:00:00"/>
    <m/>
    <d v="2025-07-24T00:00:00"/>
    <n v="0"/>
    <m/>
    <s v=""/>
    <x v="0"/>
    <d v="2025-07-24T00:00:00"/>
    <d v="2025-10-29T00:00:00"/>
    <m/>
    <m/>
    <x v="79"/>
    <x v="83"/>
    <x v="6"/>
  </r>
  <r>
    <x v="106"/>
    <x v="81"/>
    <x v="298"/>
    <x v="1525"/>
    <d v="2025-07-25T00:00:00"/>
    <s v="00047120"/>
    <s v="PO-2244044-1 - ACM - NAM"/>
    <n v="427012"/>
    <n v="0"/>
    <n v="34160.959999999999"/>
    <n v="461173"/>
    <s v="Bán hàng"/>
    <d v="2025-10-29T00:00:00"/>
    <s v="BC2510/0039"/>
    <n v="0"/>
    <n v="461173"/>
    <n v="461173"/>
    <n v="0"/>
    <d v="2025-07-25T00:00:00"/>
    <m/>
    <d v="2025-07-25T00:00:00"/>
    <n v="0"/>
    <m/>
    <s v=""/>
    <x v="0"/>
    <d v="2025-07-25T00:00:00"/>
    <d v="2025-10-29T00:00:00"/>
    <m/>
    <m/>
    <x v="79"/>
    <x v="83"/>
    <x v="6"/>
  </r>
  <r>
    <x v="106"/>
    <x v="81"/>
    <x v="298"/>
    <x v="1526"/>
    <d v="2025-07-25T00:00:00"/>
    <s v="00000019"/>
    <s v="Hàng trả - phiếu HT0009871 - acm0016"/>
    <m/>
    <n v="0"/>
    <n v="0"/>
    <n v="481358"/>
    <s v="Hàng trả"/>
    <d v="2025-10-29T00:00:00"/>
    <s v="BC2510/0039"/>
    <n v="0"/>
    <n v="-481358"/>
    <n v="-481358"/>
    <n v="0"/>
    <d v="2025-07-25T00:00:00"/>
    <m/>
    <d v="2025-07-25T00:00:00"/>
    <n v="0"/>
    <m/>
    <s v=""/>
    <x v="0"/>
    <d v="2025-07-25T00:00:00"/>
    <d v="2025-10-29T00:00:00"/>
    <m/>
    <m/>
    <x v="79"/>
    <x v="83"/>
    <x v="6"/>
  </r>
  <r>
    <x v="106"/>
    <x v="81"/>
    <x v="298"/>
    <x v="1527"/>
    <d v="2025-07-25T00:00:00"/>
    <s v="00000022"/>
    <s v="Hàng trả - phiếu HT0009366 - acm0006"/>
    <m/>
    <n v="0"/>
    <n v="0"/>
    <n v="336431"/>
    <s v="Hàng trả"/>
    <d v="2025-10-29T00:00:00"/>
    <s v="BC2510/0039"/>
    <n v="0"/>
    <n v="-336431"/>
    <n v="-336431"/>
    <n v="0"/>
    <d v="2025-07-25T00:00:00"/>
    <m/>
    <d v="2025-07-25T00:00:00"/>
    <n v="0"/>
    <m/>
    <s v=""/>
    <x v="0"/>
    <d v="2025-07-25T00:00:00"/>
    <d v="2025-10-29T00:00:00"/>
    <m/>
    <m/>
    <x v="79"/>
    <x v="83"/>
    <x v="6"/>
  </r>
  <r>
    <x v="106"/>
    <x v="81"/>
    <x v="169"/>
    <x v="1528"/>
    <d v="2025-07-29T00:00:00"/>
    <s v="00047558"/>
    <s v="PO-2246906-1 - ACM - GRE"/>
    <n v="636577"/>
    <n v="0"/>
    <n v="50926.16"/>
    <n v="687503"/>
    <s v="Bán hàng"/>
    <d v="2025-10-29T00:00:00"/>
    <s v="BC2510/0039"/>
    <n v="0"/>
    <n v="687503"/>
    <n v="687503"/>
    <n v="0"/>
    <d v="2025-07-29T00:00:00"/>
    <m/>
    <d v="2025-07-29T00:00:00"/>
    <n v="0"/>
    <m/>
    <s v=""/>
    <x v="0"/>
    <d v="2025-07-29T00:00:00"/>
    <d v="2025-10-29T00:00:00"/>
    <m/>
    <m/>
    <x v="79"/>
    <x v="83"/>
    <x v="6"/>
  </r>
  <r>
    <x v="106"/>
    <x v="81"/>
    <x v="198"/>
    <x v="1529"/>
    <d v="2025-07-30T00:00:00"/>
    <s v="00000030"/>
    <s v="Hàng trả"/>
    <m/>
    <n v="0"/>
    <n v="0"/>
    <n v="575330"/>
    <s v="Hàng trả"/>
    <d v="2025-10-29T00:00:00"/>
    <s v="BC2510/0039"/>
    <n v="0"/>
    <n v="-575330"/>
    <n v="-575330"/>
    <n v="0"/>
    <d v="2025-07-30T00:00:00"/>
    <m/>
    <d v="2025-07-30T00:00:00"/>
    <n v="0"/>
    <m/>
    <s v=""/>
    <x v="0"/>
    <d v="2025-07-30T00:00:00"/>
    <d v="2025-10-29T00:00:00"/>
    <m/>
    <m/>
    <x v="79"/>
    <x v="83"/>
    <x v="6"/>
  </r>
  <r>
    <x v="106"/>
    <x v="81"/>
    <x v="65"/>
    <x v="1530"/>
    <d v="2025-08-01T00:00:00"/>
    <s v="00048812"/>
    <s v="PO-2246908-1 - ACM - ORC"/>
    <n v="1056025"/>
    <n v="0"/>
    <n v="84482"/>
    <n v="1140507"/>
    <s v="Bán hàng"/>
    <d v="2025-10-29T00:00:00"/>
    <s v="BC2510/0039"/>
    <n v="0"/>
    <n v="1140507"/>
    <n v="1140507"/>
    <n v="0"/>
    <d v="2025-08-01T00:00:00"/>
    <m/>
    <d v="2025-08-01T00:00:00"/>
    <n v="0"/>
    <m/>
    <s v=""/>
    <x v="0"/>
    <d v="2025-08-01T00:00:00"/>
    <d v="2025-10-29T00:00:00"/>
    <m/>
    <m/>
    <x v="79"/>
    <x v="83"/>
    <x v="6"/>
  </r>
  <r>
    <x v="106"/>
    <x v="81"/>
    <x v="204"/>
    <x v="1531"/>
    <d v="2025-08-07T00:00:00"/>
    <s v="00049425"/>
    <s v="PO-2251300-1 - ACM - NAM"/>
    <n v="743364"/>
    <n v="0"/>
    <n v="59469.120000000003"/>
    <n v="802833"/>
    <s v="Bán hàng"/>
    <d v="2025-10-29T00:00:00"/>
    <s v="BC2510/0039"/>
    <n v="0"/>
    <n v="802833"/>
    <n v="802833"/>
    <n v="0"/>
    <d v="2025-08-07T00:00:00"/>
    <m/>
    <d v="2025-08-07T00:00:00"/>
    <n v="0"/>
    <m/>
    <s v=""/>
    <x v="0"/>
    <d v="2025-08-07T00:00:00"/>
    <d v="2025-10-29T00:00:00"/>
    <m/>
    <m/>
    <x v="79"/>
    <x v="83"/>
    <x v="6"/>
  </r>
  <r>
    <x v="106"/>
    <x v="81"/>
    <x v="95"/>
    <x v="1532"/>
    <d v="2025-08-09T00:00:00"/>
    <s v="00050694"/>
    <s v="PO-2251774-1 - ACM - CAO"/>
    <n v="653391"/>
    <n v="0"/>
    <n v="52271.28"/>
    <n v="705662"/>
    <s v="Bán hàng"/>
    <d v="2025-10-29T00:00:00"/>
    <s v="BC2510/0039"/>
    <n v="0"/>
    <n v="705662"/>
    <n v="705662"/>
    <n v="0"/>
    <d v="2025-08-09T00:00:00"/>
    <m/>
    <d v="2025-08-09T00:00:00"/>
    <n v="0"/>
    <m/>
    <s v=""/>
    <x v="0"/>
    <d v="2025-08-09T00:00:00"/>
    <d v="2025-10-29T00:00:00"/>
    <m/>
    <m/>
    <x v="79"/>
    <x v="83"/>
    <x v="6"/>
  </r>
  <r>
    <x v="106"/>
    <x v="81"/>
    <x v="275"/>
    <x v="1533"/>
    <d v="2025-08-12T00:00:00"/>
    <s v="00000020"/>
    <s v="Hàng trả"/>
    <n v="0"/>
    <n v="0"/>
    <n v="0"/>
    <n v="142750"/>
    <s v="Hàng trả"/>
    <d v="2025-10-29T00:00:00"/>
    <s v="BC2510/0039"/>
    <n v="0"/>
    <n v="-142750"/>
    <n v="-142750"/>
    <n v="0"/>
    <d v="2025-08-12T00:00:00"/>
    <m/>
    <d v="2025-08-12T00:00:00"/>
    <n v="0"/>
    <m/>
    <s v=""/>
    <x v="0"/>
    <d v="2025-08-12T00:00:00"/>
    <d v="2025-10-29T00:00:00"/>
    <m/>
    <m/>
    <x v="79"/>
    <x v="83"/>
    <x v="6"/>
  </r>
  <r>
    <x v="106"/>
    <x v="81"/>
    <x v="42"/>
    <x v="1534"/>
    <d v="2025-08-13T00:00:00"/>
    <s v="00000037"/>
    <s v="Hàng trả"/>
    <n v="0"/>
    <n v="0"/>
    <n v="0"/>
    <n v="142750"/>
    <s v="Hàng trả"/>
    <d v="2025-10-29T00:00:00"/>
    <s v="BC2510/0039"/>
    <n v="0"/>
    <n v="-142750"/>
    <n v="-142750"/>
    <n v="0"/>
    <d v="2025-08-13T00:00:00"/>
    <m/>
    <d v="2025-08-13T00:00:00"/>
    <n v="0"/>
    <m/>
    <s v=""/>
    <x v="0"/>
    <d v="2025-08-13T00:00:00"/>
    <d v="2025-10-29T00:00:00"/>
    <m/>
    <m/>
    <x v="79"/>
    <x v="83"/>
    <x v="6"/>
  </r>
  <r>
    <x v="106"/>
    <x v="81"/>
    <x v="88"/>
    <x v="1535"/>
    <d v="2025-08-18T00:00:00"/>
    <s v="00000015"/>
    <s v="Hàng trả"/>
    <n v="0"/>
    <n v="0"/>
    <n v="0"/>
    <n v="356875"/>
    <s v="Hàng trả"/>
    <d v="2025-10-29T00:00:00"/>
    <s v="BC2510/0039"/>
    <n v="0"/>
    <n v="-356875"/>
    <n v="-356875"/>
    <n v="0"/>
    <d v="2025-08-18T00:00:00"/>
    <m/>
    <d v="2025-08-18T00:00:00"/>
    <n v="0"/>
    <m/>
    <s v=""/>
    <x v="0"/>
    <d v="2025-08-18T00:00:00"/>
    <d v="2025-10-29T00:00:00"/>
    <m/>
    <m/>
    <x v="79"/>
    <x v="83"/>
    <x v="6"/>
  </r>
  <r>
    <x v="106"/>
    <x v="81"/>
    <x v="103"/>
    <x v="1536"/>
    <d v="2025-08-21T00:00:00"/>
    <s v="00000026"/>
    <s v="Hàng trả"/>
    <n v="0"/>
    <n v="0"/>
    <n v="0"/>
    <n v="647689"/>
    <s v="Hàng trả"/>
    <d v="2025-10-29T00:00:00"/>
    <s v="BC2510/0039"/>
    <n v="0"/>
    <n v="-647689"/>
    <n v="-647689"/>
    <n v="0"/>
    <d v="2025-08-21T00:00:00"/>
    <m/>
    <d v="2025-08-21T00:00:00"/>
    <n v="0"/>
    <m/>
    <s v=""/>
    <x v="0"/>
    <d v="2025-08-21T00:00:00"/>
    <d v="2025-10-29T00:00:00"/>
    <m/>
    <m/>
    <x v="79"/>
    <x v="83"/>
    <x v="6"/>
  </r>
  <r>
    <x v="106"/>
    <x v="81"/>
    <x v="156"/>
    <x v="1537"/>
    <d v="2025-08-25T00:00:00"/>
    <s v="00000027"/>
    <s v="Hàng trả"/>
    <n v="0"/>
    <n v="0"/>
    <n v="0"/>
    <n v="354464"/>
    <s v="Hàng trả"/>
    <d v="2025-10-29T00:00:00"/>
    <s v="BC2510/0039"/>
    <n v="0"/>
    <n v="-354464"/>
    <n v="-354464"/>
    <n v="0"/>
    <d v="2025-08-25T00:00:00"/>
    <m/>
    <d v="2025-08-25T00:00:00"/>
    <n v="0"/>
    <m/>
    <s v=""/>
    <x v="0"/>
    <d v="2025-08-25T00:00:00"/>
    <d v="2025-10-29T00:00:00"/>
    <m/>
    <m/>
    <x v="79"/>
    <x v="83"/>
    <x v="6"/>
  </r>
  <r>
    <x v="106"/>
    <x v="81"/>
    <x v="43"/>
    <x v="1538"/>
    <d v="2025-08-26T00:00:00"/>
    <s v="00000030"/>
    <s v="Hàng trả"/>
    <n v="0"/>
    <n v="0"/>
    <n v="0"/>
    <n v="1593485"/>
    <s v="Hàng trả"/>
    <d v="2025-10-29T00:00:00"/>
    <s v="BC2510/0039"/>
    <n v="0"/>
    <n v="-1593485"/>
    <n v="-1593485"/>
    <n v="0"/>
    <d v="2025-08-26T00:00:00"/>
    <m/>
    <d v="2025-08-26T00:00:00"/>
    <n v="0"/>
    <m/>
    <s v=""/>
    <x v="0"/>
    <d v="2025-08-26T00:00:00"/>
    <d v="2025-10-29T00:00:00"/>
    <m/>
    <m/>
    <x v="79"/>
    <x v="83"/>
    <x v="6"/>
  </r>
  <r>
    <x v="106"/>
    <x v="81"/>
    <x v="43"/>
    <x v="1539"/>
    <d v="2025-08-26T00:00:00"/>
    <s v="00000018"/>
    <s v="Hàng trả"/>
    <n v="0"/>
    <n v="0"/>
    <n v="0"/>
    <n v="388625"/>
    <s v="Hàng trả"/>
    <d v="2025-10-29T00:00:00"/>
    <s v="BC2510/0039"/>
    <n v="0"/>
    <n v="-388625"/>
    <n v="-388625"/>
    <n v="0"/>
    <d v="2025-08-26T00:00:00"/>
    <m/>
    <d v="2025-08-26T00:00:00"/>
    <n v="0"/>
    <m/>
    <s v=""/>
    <x v="0"/>
    <d v="2025-08-26T00:00:00"/>
    <d v="2025-10-29T00:00:00"/>
    <m/>
    <m/>
    <x v="79"/>
    <x v="83"/>
    <x v="6"/>
  </r>
  <r>
    <x v="106"/>
    <x v="81"/>
    <x v="43"/>
    <x v="1540"/>
    <d v="2025-08-26T00:00:00"/>
    <s v="00000032"/>
    <s v="Hàng trả"/>
    <n v="0"/>
    <n v="0"/>
    <n v="0"/>
    <n v="368440"/>
    <s v="Hàng trả"/>
    <d v="2025-10-29T00:00:00"/>
    <s v="BC2510/0039"/>
    <n v="0"/>
    <n v="-368440"/>
    <n v="-368440"/>
    <n v="0"/>
    <d v="2025-08-26T00:00:00"/>
    <m/>
    <d v="2025-08-26T00:00:00"/>
    <n v="0"/>
    <m/>
    <s v=""/>
    <x v="0"/>
    <d v="2025-08-26T00:00:00"/>
    <d v="2025-10-29T00:00:00"/>
    <m/>
    <m/>
    <x v="79"/>
    <x v="83"/>
    <x v="6"/>
  </r>
  <r>
    <x v="106"/>
    <x v="81"/>
    <x v="104"/>
    <x v="1541"/>
    <d v="2025-08-27T00:00:00"/>
    <s v="00000016"/>
    <s v="Hàng trả"/>
    <n v="0"/>
    <n v="0"/>
    <n v="0"/>
    <n v="107948"/>
    <s v="Hàng trả"/>
    <d v="2025-10-29T00:00:00"/>
    <s v="BC2510/0039"/>
    <n v="0"/>
    <n v="-107948"/>
    <n v="-107948"/>
    <n v="0"/>
    <d v="2025-08-27T00:00:00"/>
    <m/>
    <d v="2025-08-27T00:00:00"/>
    <n v="0"/>
    <m/>
    <s v=""/>
    <x v="0"/>
    <d v="2025-08-27T00:00:00"/>
    <d v="2025-10-29T00:00:00"/>
    <m/>
    <m/>
    <x v="79"/>
    <x v="83"/>
    <x v="6"/>
  </r>
  <r>
    <x v="106"/>
    <x v="81"/>
    <x v="104"/>
    <x v="1542"/>
    <d v="2025-08-27T00:00:00"/>
    <s v="00000031"/>
    <s v="Hàng trả"/>
    <n v="0"/>
    <n v="0"/>
    <n v="0"/>
    <n v="356875"/>
    <s v="Hàng trả"/>
    <d v="2025-10-29T00:00:00"/>
    <s v="BC2510/0039"/>
    <n v="0"/>
    <n v="-356875"/>
    <n v="-356875"/>
    <n v="0"/>
    <d v="2025-08-27T00:00:00"/>
    <m/>
    <d v="2025-08-27T00:00:00"/>
    <n v="0"/>
    <m/>
    <s v=""/>
    <x v="0"/>
    <d v="2025-08-27T00:00:00"/>
    <d v="2025-10-29T00:00:00"/>
    <m/>
    <m/>
    <x v="79"/>
    <x v="83"/>
    <x v="6"/>
  </r>
  <r>
    <x v="106"/>
    <x v="81"/>
    <x v="299"/>
    <x v="1543"/>
    <d v="2025-09-10T00:00:00"/>
    <s v="613"/>
    <s v="Các khoản hỗ trợ năm 2025 theo hợp đồng-V002188"/>
    <n v="0"/>
    <n v="0"/>
    <n v="0"/>
    <n v="8368682"/>
    <s v="Giảm công nợ"/>
    <d v="2025-10-29T00:00:00"/>
    <s v="BC2510/0039"/>
    <n v="0"/>
    <n v="-8368682"/>
    <n v="-8368682"/>
    <n v="0"/>
    <d v="2025-09-10T00:00:00"/>
    <m/>
    <d v="2025-09-10T00:00:00"/>
    <n v="0"/>
    <m/>
    <s v=""/>
    <x v="0"/>
    <d v="2025-09-10T00:00:00"/>
    <d v="2025-10-29T00:00:00"/>
    <m/>
    <m/>
    <x v="79"/>
    <x v="83"/>
    <x v="6"/>
  </r>
  <r>
    <x v="106"/>
    <x v="81"/>
    <x v="61"/>
    <x v="1544"/>
    <d v="2025-01-18T00:00:00"/>
    <s v="00000066"/>
    <s v="Các khoản hỗ trợ năm 2024 theo hợp đồng"/>
    <n v="0"/>
    <n v="0"/>
    <n v="0"/>
    <n v="10822107"/>
    <s v="Giảm công nợ"/>
    <d v="2025-10-29T00:00:00"/>
    <s v="BC2510/0039"/>
    <n v="0"/>
    <n v="-10822107"/>
    <n v="-10822107"/>
    <n v="0"/>
    <d v="2025-01-18T00:00:00"/>
    <m/>
    <d v="2025-01-18T00:00:00"/>
    <n v="0"/>
    <m/>
    <s v=""/>
    <x v="0"/>
    <d v="2025-01-18T00:00:00"/>
    <d v="2025-10-29T00:00:00"/>
    <m/>
    <m/>
    <x v="79"/>
    <x v="83"/>
    <x v="6"/>
  </r>
  <r>
    <x v="107"/>
    <x v="82"/>
    <x v="150"/>
    <x v="1545"/>
    <m/>
    <s v="00074576"/>
    <s v="Chi Nhánh Song Ngọc Food Bình Hưng"/>
    <n v="1706415"/>
    <n v="0"/>
    <n v="136513.20000000001"/>
    <n v="1842928"/>
    <s v="Tồn đầu kỳ"/>
    <d v="2025-04-05T00:00:00"/>
    <s v="PT2504/0023"/>
    <n v="1842928"/>
    <n v="0"/>
    <n v="1842928"/>
    <n v="0"/>
    <d v="2024-12-27T00:00:00"/>
    <m/>
    <d v="2024-12-27T00:00:00"/>
    <n v="0"/>
    <m/>
    <s v=""/>
    <x v="0"/>
    <d v="2024-12-27T00:00:00"/>
    <d v="2025-04-05T00:00:00"/>
    <m/>
    <m/>
    <x v="80"/>
    <x v="84"/>
    <x v="9"/>
  </r>
  <r>
    <x v="107"/>
    <x v="82"/>
    <x v="221"/>
    <x v="1546"/>
    <m/>
    <s v="00068821"/>
    <s v="Chi Nhánh Song Ngọc Food Bình Hưng"/>
    <n v="1694911"/>
    <n v="0"/>
    <n v="135592.88"/>
    <n v="1830504"/>
    <s v="Tồn đầu kỳ"/>
    <d v="2025-04-05T00:00:00"/>
    <s v="PT2504/0023"/>
    <n v="1830504"/>
    <n v="0"/>
    <n v="1830504"/>
    <n v="0"/>
    <d v="2024-12-04T00:00:00"/>
    <m/>
    <d v="2024-12-04T00:00:00"/>
    <n v="0"/>
    <m/>
    <s v=""/>
    <x v="0"/>
    <d v="2024-12-04T00:00:00"/>
    <d v="2025-04-05T00:00:00"/>
    <m/>
    <m/>
    <x v="80"/>
    <x v="84"/>
    <x v="9"/>
  </r>
  <r>
    <x v="107"/>
    <x v="82"/>
    <x v="300"/>
    <x v="1547"/>
    <m/>
    <s v="00063535"/>
    <s v="Chi Nhánh Song Ngọc Food Bình Hưng"/>
    <n v="1632165"/>
    <n v="0"/>
    <n v="130573.2"/>
    <n v="1762738"/>
    <s v="Tồn đầu kỳ"/>
    <d v="2025-07-17T00:00:00"/>
    <s v="PT2507/0036"/>
    <n v="1762738"/>
    <n v="0"/>
    <n v="1762738"/>
    <n v="0"/>
    <d v="2024-11-08T00:00:00"/>
    <m/>
    <d v="2024-11-08T00:00:00"/>
    <n v="0"/>
    <m/>
    <s v=""/>
    <x v="0"/>
    <d v="2024-11-08T00:00:00"/>
    <d v="2025-07-17T00:00:00"/>
    <m/>
    <m/>
    <x v="80"/>
    <x v="84"/>
    <x v="9"/>
  </r>
  <r>
    <x v="107"/>
    <x v="82"/>
    <x v="301"/>
    <x v="1548"/>
    <m/>
    <s v="00056966"/>
    <s v="Chi Nhánh Song Ngọc Food Bình Hưng"/>
    <n v="958729"/>
    <n v="0"/>
    <n v="76698.320000000007"/>
    <n v="1035427"/>
    <s v="Tồn đầu kỳ"/>
    <d v="2025-07-15T00:00:00"/>
    <s v="PT2507/0035"/>
    <n v="1035427"/>
    <n v="0"/>
    <n v="1035427"/>
    <n v="0"/>
    <d v="2024-10-11T00:00:00"/>
    <m/>
    <d v="2024-10-11T00:00:00"/>
    <n v="0"/>
    <m/>
    <s v=""/>
    <x v="0"/>
    <d v="2024-10-11T00:00:00"/>
    <d v="2025-07-15T00:00:00"/>
    <m/>
    <m/>
    <x v="80"/>
    <x v="84"/>
    <x v="9"/>
  </r>
  <r>
    <x v="107"/>
    <x v="82"/>
    <x v="302"/>
    <x v="1549"/>
    <m/>
    <s v="00052999"/>
    <s v="Chi Nhánh Song Ngọc Food Bình Hưng"/>
    <n v="1233384"/>
    <n v="0"/>
    <n v="98670.720000000001"/>
    <n v="1332055"/>
    <s v="Tồn đầu kỳ"/>
    <d v="2025-07-15T00:00:00"/>
    <s v="PT2507/0035"/>
    <n v="1332055"/>
    <n v="0"/>
    <n v="1332055"/>
    <n v="0"/>
    <d v="2024-09-26T00:00:00"/>
    <m/>
    <d v="2024-09-26T00:00:00"/>
    <n v="0"/>
    <m/>
    <s v=""/>
    <x v="0"/>
    <d v="2024-09-26T00:00:00"/>
    <d v="2025-07-15T00:00:00"/>
    <m/>
    <m/>
    <x v="80"/>
    <x v="84"/>
    <x v="9"/>
  </r>
  <r>
    <x v="107"/>
    <x v="82"/>
    <x v="303"/>
    <x v="1550"/>
    <m/>
    <s v="00044810"/>
    <s v="Chi Nhánh Song Ngọc Food Bình Hưng"/>
    <n v="1173597"/>
    <n v="0"/>
    <n v="93887.76"/>
    <n v="1267485"/>
    <s v="Tồn đầu kỳ"/>
    <d v="2025-04-05T00:00:00"/>
    <s v="PT2504/0023"/>
    <n v="1267485"/>
    <n v="0"/>
    <n v="1267485"/>
    <n v="0"/>
    <d v="2024-08-23T00:00:00"/>
    <m/>
    <d v="2024-08-23T00:00:00"/>
    <n v="0"/>
    <m/>
    <s v=""/>
    <x v="0"/>
    <d v="2024-08-23T00:00:00"/>
    <d v="2025-04-05T00:00:00"/>
    <m/>
    <m/>
    <x v="80"/>
    <x v="84"/>
    <x v="9"/>
  </r>
  <r>
    <x v="107"/>
    <x v="82"/>
    <x v="304"/>
    <x v="1551"/>
    <m/>
    <s v="00027944"/>
    <s v="Chi Nhánh Song Ngọc Food Bình Hưng"/>
    <n v="908626"/>
    <n v="0"/>
    <n v="72690.080000000002"/>
    <n v="981316"/>
    <s v="Tồn đầu kỳ"/>
    <d v="2025-06-12T00:00:00"/>
    <s v="PT2407/0030"/>
    <n v="981316"/>
    <n v="0"/>
    <n v="981316"/>
    <n v="0"/>
    <d v="2024-06-10T00:00:00"/>
    <m/>
    <d v="2024-06-10T00:00:00"/>
    <n v="0"/>
    <m/>
    <s v=""/>
    <x v="0"/>
    <d v="2024-06-10T00:00:00"/>
    <d v="2025-06-12T00:00:00"/>
    <m/>
    <m/>
    <x v="80"/>
    <x v="84"/>
    <x v="9"/>
  </r>
  <r>
    <x v="107"/>
    <x v="82"/>
    <x v="305"/>
    <x v="1014"/>
    <m/>
    <s v="00015934"/>
    <s v="Chi Nhánh Song Ngọc Food Bình Hưng"/>
    <n v="856570"/>
    <n v="0"/>
    <n v="68525.600000000006"/>
    <n v="925096"/>
    <s v="Tồn đầu kỳ"/>
    <d v="2024-04-08T00:00:00"/>
    <s v="PT2407/0022"/>
    <n v="925096"/>
    <n v="0"/>
    <n v="925096"/>
    <n v="0"/>
    <d v="2024-04-05T00:00:00"/>
    <m/>
    <d v="2024-04-05T00:00:00"/>
    <n v="0"/>
    <m/>
    <s v=""/>
    <x v="0"/>
    <d v="2024-04-05T00:00:00"/>
    <d v="2024-04-08T00:00:00"/>
    <m/>
    <m/>
    <x v="80"/>
    <x v="84"/>
    <x v="9"/>
  </r>
  <r>
    <x v="107"/>
    <x v="82"/>
    <x v="306"/>
    <x v="1552"/>
    <m/>
    <s v="00011508"/>
    <s v="Chi Nhánh Song Ngọc Food Bình Hưng"/>
    <n v="1774506"/>
    <n v="0"/>
    <n v="141960.48000000001"/>
    <n v="1916466"/>
    <s v="Tồn đầu kỳ"/>
    <d v="2024-03-11T00:00:00"/>
    <s v="PT2405/0055"/>
    <n v="1916466"/>
    <n v="0"/>
    <n v="1916466"/>
    <n v="0"/>
    <d v="2024-03-09T00:00:00"/>
    <m/>
    <d v="2024-03-09T00:00:00"/>
    <n v="0"/>
    <m/>
    <s v=""/>
    <x v="0"/>
    <d v="2024-03-09T00:00:00"/>
    <d v="2024-03-11T00:00:00"/>
    <m/>
    <m/>
    <x v="80"/>
    <x v="84"/>
    <x v="9"/>
  </r>
  <r>
    <x v="107"/>
    <x v="82"/>
    <x v="209"/>
    <x v="1553"/>
    <d v="2024-11-01T00:00:00"/>
    <s v="00002264"/>
    <s v="CHI NHÁNH CÔNG TY TNHH MTV SONG NGỌC"/>
    <n v="1177898"/>
    <n v="0"/>
    <n v="94231.84"/>
    <n v="1272130"/>
    <s v="Tồn đầu kỳ"/>
    <m/>
    <m/>
    <n v="1272130"/>
    <n v="0"/>
    <n v="0"/>
    <n v="1272130"/>
    <d v="2024-11-01T00:00:00"/>
    <m/>
    <d v="2024-11-01T00:00:00"/>
    <n v="0"/>
    <m/>
    <n v="404.3578140046302"/>
    <x v="3"/>
    <d v="2024-11-01T00:00:00"/>
    <d v="1899-12-30T00:00:00"/>
    <m/>
    <m/>
    <x v="80"/>
    <x v="84"/>
    <x v="9"/>
  </r>
  <r>
    <x v="107"/>
    <x v="82"/>
    <x v="307"/>
    <x v="1554"/>
    <d v="2024-05-03T00:00:00"/>
    <s v="00020110"/>
    <s v="CHI NHÁNH CÔNG TY TNHH MTV SONG NGỌC"/>
    <n v="1921132"/>
    <n v="0"/>
    <n v="153690.56"/>
    <n v="2074823"/>
    <s v="Tồn đầu kỳ"/>
    <m/>
    <m/>
    <n v="2074823"/>
    <n v="0"/>
    <n v="0"/>
    <n v="2074823"/>
    <d v="2024-05-03T00:00:00"/>
    <m/>
    <d v="2024-05-03T00:00:00"/>
    <n v="0"/>
    <m/>
    <n v="586.3578140046302"/>
    <x v="3"/>
    <d v="2024-05-03T00:00:00"/>
    <d v="1899-12-30T00:00:00"/>
    <m/>
    <m/>
    <x v="80"/>
    <x v="84"/>
    <x v="9"/>
  </r>
  <r>
    <x v="107"/>
    <x v="82"/>
    <x v="196"/>
    <x v="1555"/>
    <d v="2025-02-08T00:00:00"/>
    <s v="00008615"/>
    <s v="Bán hàng cho CÔNG TY TNHH MTV SONG NGỌC theo hóa đơn 00008615"/>
    <n v="1756598"/>
    <n v="0"/>
    <n v="140527.84"/>
    <n v="1897126"/>
    <s v="Bán hàng"/>
    <d v="2025-04-05T00:00:00"/>
    <s v="PT2504/0023"/>
    <n v="0"/>
    <n v="1897126"/>
    <n v="1897126"/>
    <n v="0"/>
    <d v="2025-02-08T00:00:00"/>
    <m/>
    <d v="2025-02-08T00:00:00"/>
    <n v="0"/>
    <m/>
    <s v=""/>
    <x v="0"/>
    <d v="2025-02-08T00:00:00"/>
    <d v="2025-04-05T00:00:00"/>
    <m/>
    <m/>
    <x v="80"/>
    <x v="84"/>
    <x v="9"/>
  </r>
  <r>
    <x v="108"/>
    <x v="83"/>
    <x v="14"/>
    <x v="994"/>
    <m/>
    <m/>
    <s v="Số dư đầu kỳ"/>
    <m/>
    <n v="0"/>
    <n v="0"/>
    <n v="9165210"/>
    <s v="Tồn đầu kỳ"/>
    <d v="2025-02-13T00:00:00"/>
    <s v="BC2502/0024"/>
    <n v="9165210"/>
    <n v="0"/>
    <n v="9165210"/>
    <n v="0"/>
    <d v="1899-12-30T00:00:00"/>
    <m/>
    <d v="1899-12-30T00:00:00"/>
    <n v="0"/>
    <m/>
    <s v=""/>
    <x v="0"/>
    <d v="1899-12-30T00:00:00"/>
    <d v="2025-02-13T00:00:00"/>
    <m/>
    <m/>
    <x v="81"/>
    <x v="85"/>
    <x v="6"/>
  </r>
  <r>
    <x v="108"/>
    <x v="83"/>
    <x v="14"/>
    <x v="994"/>
    <m/>
    <m/>
    <s v="số dư đầu kỳ"/>
    <m/>
    <n v="0"/>
    <n v="0"/>
    <n v="5855345"/>
    <s v="Tồn đầu kỳ"/>
    <d v="2025-02-19T00:00:00"/>
    <s v="BC2502/0041"/>
    <n v="5855345"/>
    <n v="0"/>
    <n v="5855345"/>
    <n v="0"/>
    <d v="1899-12-30T00:00:00"/>
    <m/>
    <d v="1899-12-30T00:00:00"/>
    <n v="0"/>
    <m/>
    <s v=""/>
    <x v="0"/>
    <d v="1899-12-30T00:00:00"/>
    <d v="2025-02-19T00:00:00"/>
    <m/>
    <m/>
    <x v="81"/>
    <x v="85"/>
    <x v="6"/>
  </r>
  <r>
    <x v="108"/>
    <x v="83"/>
    <x v="132"/>
    <x v="1556"/>
    <d v="2025-01-08T00:00:00"/>
    <s v="00001888"/>
    <s v="SÀNH ĐIỆU Annam Gourmet Hai Bà Trưng"/>
    <n v="903182"/>
    <n v="0"/>
    <n v="72254.559999999998"/>
    <n v="975437"/>
    <s v="Bán hàng"/>
    <d v="2025-04-24T00:00:00"/>
    <s v="BC2504/0016"/>
    <n v="0"/>
    <n v="975437"/>
    <n v="975437"/>
    <n v="0"/>
    <d v="2025-01-08T00:00:00"/>
    <m/>
    <d v="2025-01-08T00:00:00"/>
    <n v="0"/>
    <m/>
    <s v=""/>
    <x v="0"/>
    <d v="2025-01-08T00:00:00"/>
    <d v="2025-04-24T00:00:00"/>
    <m/>
    <m/>
    <x v="81"/>
    <x v="85"/>
    <x v="6"/>
  </r>
  <r>
    <x v="108"/>
    <x v="83"/>
    <x v="245"/>
    <x v="1557"/>
    <d v="2025-01-09T00:00:00"/>
    <s v="00002012"/>
    <s v="SÀNH ĐIỆU Annam Gourmet Estella"/>
    <n v="1463891"/>
    <n v="0"/>
    <n v="117111.28"/>
    <n v="1581002"/>
    <s v="Bán hàng"/>
    <d v="2025-04-24T00:00:00"/>
    <s v="BC2504/0016"/>
    <n v="0"/>
    <n v="1581002"/>
    <n v="1581002"/>
    <n v="0"/>
    <d v="2025-01-09T00:00:00"/>
    <m/>
    <d v="2025-01-09T00:00:00"/>
    <n v="0"/>
    <m/>
    <s v=""/>
    <x v="0"/>
    <d v="2025-01-09T00:00:00"/>
    <d v="2025-04-24T00:00:00"/>
    <m/>
    <m/>
    <x v="81"/>
    <x v="85"/>
    <x v="6"/>
  </r>
  <r>
    <x v="108"/>
    <x v="83"/>
    <x v="245"/>
    <x v="1558"/>
    <d v="2025-01-09T00:00:00"/>
    <s v="00002035"/>
    <s v="SÀNH ĐIỆU Annam Gourmet An Phú"/>
    <n v="860109"/>
    <n v="0"/>
    <n v="68808.72"/>
    <n v="928918"/>
    <s v="Bán hàng"/>
    <d v="2025-04-24T00:00:00"/>
    <s v="BC2504/0016"/>
    <n v="0"/>
    <n v="928918"/>
    <n v="928918"/>
    <n v="0"/>
    <d v="2025-01-09T00:00:00"/>
    <m/>
    <d v="2025-01-09T00:00:00"/>
    <n v="0"/>
    <m/>
    <s v=""/>
    <x v="0"/>
    <d v="2025-01-09T00:00:00"/>
    <d v="2025-04-24T00:00:00"/>
    <m/>
    <m/>
    <x v="81"/>
    <x v="85"/>
    <x v="6"/>
  </r>
  <r>
    <x v="108"/>
    <x v="83"/>
    <x v="245"/>
    <x v="1559"/>
    <d v="2025-01-09T00:00:00"/>
    <s v="00002036"/>
    <s v="SÀNH ĐIỆU Annam Gourmet Feliz En Vista"/>
    <n v="537627"/>
    <n v="0"/>
    <n v="43010.16"/>
    <n v="580637"/>
    <s v="Bán hàng"/>
    <d v="2025-04-24T00:00:00"/>
    <s v="BC2504/0016"/>
    <n v="0"/>
    <n v="580637"/>
    <n v="580637"/>
    <n v="0"/>
    <d v="2025-01-09T00:00:00"/>
    <m/>
    <d v="2025-01-09T00:00:00"/>
    <n v="0"/>
    <m/>
    <s v=""/>
    <x v="0"/>
    <d v="2025-01-09T00:00:00"/>
    <d v="2025-04-24T00:00:00"/>
    <m/>
    <m/>
    <x v="81"/>
    <x v="85"/>
    <x v="6"/>
  </r>
  <r>
    <x v="108"/>
    <x v="83"/>
    <x v="245"/>
    <x v="1560"/>
    <d v="2025-01-09T00:00:00"/>
    <s v="00002604"/>
    <s v="SÀNH ĐIỆU Annam Gourmet Saigon Center"/>
    <n v="464196"/>
    <n v="0"/>
    <n v="37135.68"/>
    <n v="501332"/>
    <s v="Bán hàng"/>
    <d v="2025-04-24T00:00:00"/>
    <s v="BC2504/0016"/>
    <n v="0"/>
    <n v="501332"/>
    <n v="501332"/>
    <n v="0"/>
    <d v="2025-01-09T00:00:00"/>
    <m/>
    <d v="2025-01-09T00:00:00"/>
    <n v="0"/>
    <m/>
    <s v=""/>
    <x v="0"/>
    <d v="2025-01-09T00:00:00"/>
    <d v="2025-04-24T00:00:00"/>
    <m/>
    <m/>
    <x v="81"/>
    <x v="85"/>
    <x v="6"/>
  </r>
  <r>
    <x v="108"/>
    <x v="83"/>
    <x v="154"/>
    <x v="1561"/>
    <d v="2025-01-10T00:00:00"/>
    <s v="00002811"/>
    <s v="SÀNH ĐIỆU Annam Gourmet Phú Mỹ Hưng"/>
    <n v="2257706"/>
    <n v="0"/>
    <n v="180616.48"/>
    <n v="2438322"/>
    <s v="Bán hàng"/>
    <d v="2025-04-24T00:00:00"/>
    <s v="BC2504/0016"/>
    <n v="0"/>
    <n v="2438322"/>
    <n v="2438322"/>
    <n v="0"/>
    <d v="2025-01-10T00:00:00"/>
    <m/>
    <d v="2025-01-10T00:00:00"/>
    <n v="0"/>
    <m/>
    <s v=""/>
    <x v="0"/>
    <d v="2025-01-10T00:00:00"/>
    <d v="2025-04-24T00:00:00"/>
    <m/>
    <m/>
    <x v="81"/>
    <x v="85"/>
    <x v="6"/>
  </r>
  <r>
    <x v="108"/>
    <x v="83"/>
    <x v="162"/>
    <x v="1562"/>
    <d v="2025-01-14T00:00:00"/>
    <s v="00003380"/>
    <s v="SÀNH ĐIỆU Annam Gourmet Nguyễn Văn Trỗi"/>
    <n v="863698"/>
    <n v="0"/>
    <n v="69095.839999999997"/>
    <n v="932794"/>
    <s v="Bán hàng"/>
    <d v="2025-04-24T00:00:00"/>
    <s v="BC2504/0016"/>
    <n v="0"/>
    <n v="932794"/>
    <n v="932794"/>
    <n v="0"/>
    <d v="2025-01-14T00:00:00"/>
    <m/>
    <d v="2025-01-14T00:00:00"/>
    <n v="0"/>
    <m/>
    <s v=""/>
    <x v="0"/>
    <d v="2025-01-14T00:00:00"/>
    <d v="2025-04-24T00:00:00"/>
    <m/>
    <m/>
    <x v="81"/>
    <x v="85"/>
    <x v="6"/>
  </r>
  <r>
    <x v="108"/>
    <x v="83"/>
    <x v="218"/>
    <x v="1563"/>
    <d v="2025-01-17T00:00:00"/>
    <s v="00004729"/>
    <s v="SÀNH ĐIỆU Annam Gourmet Saigon Center"/>
    <n v="802650"/>
    <n v="0"/>
    <n v="64212"/>
    <n v="866862"/>
    <s v="Bán hàng"/>
    <d v="2025-04-24T00:00:00"/>
    <s v="BC2504/0016"/>
    <n v="0"/>
    <n v="866862"/>
    <n v="866862"/>
    <n v="0"/>
    <d v="2025-01-17T00:00:00"/>
    <m/>
    <d v="2025-01-17T00:00:00"/>
    <n v="0"/>
    <m/>
    <s v=""/>
    <x v="0"/>
    <d v="2025-01-17T00:00:00"/>
    <d v="2025-04-24T00:00:00"/>
    <m/>
    <m/>
    <x v="81"/>
    <x v="85"/>
    <x v="6"/>
  </r>
  <r>
    <x v="108"/>
    <x v="83"/>
    <x v="231"/>
    <x v="1564"/>
    <d v="2025-01-17T00:00:00"/>
    <s v="00004702"/>
    <s v="SÀNH ĐIỆU Annam Gourmet Feliz En Vista"/>
    <n v="854829"/>
    <n v="0"/>
    <n v="68386.320000000007"/>
    <n v="923215"/>
    <s v="Bán hàng"/>
    <d v="2025-04-24T00:00:00"/>
    <s v="BC2504/0016"/>
    <n v="0"/>
    <n v="923215"/>
    <n v="923215"/>
    <n v="0"/>
    <d v="2025-01-17T00:00:00"/>
    <m/>
    <d v="2025-01-17T00:00:00"/>
    <n v="0"/>
    <m/>
    <s v=""/>
    <x v="0"/>
    <d v="2025-01-17T00:00:00"/>
    <d v="2025-04-24T00:00:00"/>
    <m/>
    <m/>
    <x v="81"/>
    <x v="85"/>
    <x v="6"/>
  </r>
  <r>
    <x v="108"/>
    <x v="83"/>
    <x v="231"/>
    <x v="1565"/>
    <d v="2025-01-17T00:00:00"/>
    <s v="00004734"/>
    <s v="SÀNH ĐIỆU Annam Gourmet Q2 Terrace"/>
    <n v="896045"/>
    <n v="0"/>
    <n v="71683.600000000006"/>
    <n v="967729"/>
    <s v="Bán hàng"/>
    <d v="2025-04-24T00:00:00"/>
    <s v="BC2504/0016"/>
    <n v="0"/>
    <n v="967729"/>
    <n v="967729"/>
    <n v="0"/>
    <d v="2025-01-17T00:00:00"/>
    <m/>
    <d v="2025-01-17T00:00:00"/>
    <n v="0"/>
    <m/>
    <s v=""/>
    <x v="0"/>
    <d v="2025-01-17T00:00:00"/>
    <d v="2025-04-24T00:00:00"/>
    <m/>
    <m/>
    <x v="81"/>
    <x v="85"/>
    <x v="6"/>
  </r>
  <r>
    <x v="108"/>
    <x v="83"/>
    <x v="231"/>
    <x v="1566"/>
    <d v="2025-01-17T00:00:00"/>
    <s v="00004722"/>
    <s v="Chiết khấu thương mại"/>
    <n v="0"/>
    <n v="5431549"/>
    <n v="-434523.92"/>
    <n v="-5431549"/>
    <s v="Tồn đầu kỳ"/>
    <d v="2025-01-17T00:00:00"/>
    <s v="BH2501/00982"/>
    <n v="-5431549"/>
    <n v="0"/>
    <n v="-5431549"/>
    <n v="0"/>
    <d v="2025-01-17T00:00:00"/>
    <m/>
    <d v="2025-01-17T00:00:00"/>
    <n v="0"/>
    <m/>
    <s v=""/>
    <x v="0"/>
    <d v="2025-01-17T00:00:00"/>
    <d v="2025-01-17T00:00:00"/>
    <m/>
    <m/>
    <x v="81"/>
    <x v="85"/>
    <x v="6"/>
  </r>
  <r>
    <x v="108"/>
    <x v="83"/>
    <x v="61"/>
    <x v="1567"/>
    <d v="2025-01-18T00:00:00"/>
    <s v="00004973"/>
    <s v="SÀNH ĐIỆU Annam Gourmet Nguyễn Văn Trỗi"/>
    <n v="1468620"/>
    <n v="0"/>
    <n v="117489.60000000001"/>
    <n v="1586110"/>
    <s v="Bán hàng"/>
    <d v="2025-04-24T00:00:00"/>
    <s v="BC2504/0016"/>
    <n v="0"/>
    <n v="1586110"/>
    <n v="1586110"/>
    <n v="0"/>
    <d v="2025-01-18T00:00:00"/>
    <m/>
    <d v="2025-01-18T00:00:00"/>
    <n v="0"/>
    <m/>
    <s v=""/>
    <x v="0"/>
    <d v="2025-01-18T00:00:00"/>
    <d v="2025-04-24T00:00:00"/>
    <m/>
    <m/>
    <x v="81"/>
    <x v="85"/>
    <x v="6"/>
  </r>
  <r>
    <x v="108"/>
    <x v="83"/>
    <x v="61"/>
    <x v="1568"/>
    <d v="2025-01-18T00:00:00"/>
    <s v="00004974"/>
    <s v="SÀNH ĐIỆU Annam Gourmet Nguyễn Văn Trỗi"/>
    <n v="1404386"/>
    <n v="0"/>
    <n v="112350.88"/>
    <n v="1516737"/>
    <s v="Bán hàng"/>
    <d v="2025-04-24T00:00:00"/>
    <s v="BC2504/0016"/>
    <n v="0"/>
    <n v="1516737"/>
    <n v="1516737"/>
    <n v="0"/>
    <d v="2025-01-18T00:00:00"/>
    <m/>
    <d v="2025-01-18T00:00:00"/>
    <n v="0"/>
    <m/>
    <s v=""/>
    <x v="0"/>
    <d v="2025-01-18T00:00:00"/>
    <d v="2025-04-24T00:00:00"/>
    <m/>
    <m/>
    <x v="81"/>
    <x v="85"/>
    <x v="6"/>
  </r>
  <r>
    <x v="108"/>
    <x v="83"/>
    <x v="140"/>
    <x v="1569"/>
    <d v="2025-01-21T00:00:00"/>
    <s v="142"/>
    <s v="Phí trưng bày Quý 4/2024"/>
    <n v="0"/>
    <n v="700861"/>
    <n v="-56068.880000000005"/>
    <n v="-700861"/>
    <s v="Tồn đầu kỳ"/>
    <d v="2025-01-21T00:00:00"/>
    <s v="MH002113"/>
    <n v="-700861"/>
    <n v="0"/>
    <n v="-700861"/>
    <n v="0"/>
    <d v="2025-01-21T00:00:00"/>
    <m/>
    <d v="2025-01-21T00:00:00"/>
    <n v="0"/>
    <m/>
    <s v=""/>
    <x v="0"/>
    <d v="2025-01-21T00:00:00"/>
    <d v="2025-01-21T00:00:00"/>
    <m/>
    <m/>
    <x v="81"/>
    <x v="85"/>
    <x v="6"/>
  </r>
  <r>
    <x v="108"/>
    <x v="83"/>
    <x v="102"/>
    <x v="1570"/>
    <d v="2025-01-22T00:00:00"/>
    <s v="00005363"/>
    <s v="SÀNH ĐIỆU Annam Gourmet Hai Bà Trưng"/>
    <n v="611281"/>
    <n v="0"/>
    <n v="48902.48"/>
    <n v="660183"/>
    <s v="Bán hàng"/>
    <d v="2025-04-24T00:00:00"/>
    <s v="BC2504/0016"/>
    <n v="0"/>
    <n v="660183"/>
    <n v="660183"/>
    <n v="0"/>
    <d v="2025-01-22T00:00:00"/>
    <m/>
    <d v="2025-01-22T00:00:00"/>
    <n v="0"/>
    <m/>
    <s v=""/>
    <x v="0"/>
    <d v="2025-01-22T00:00:00"/>
    <d v="2025-04-24T00:00:00"/>
    <m/>
    <m/>
    <x v="81"/>
    <x v="85"/>
    <x v="6"/>
  </r>
  <r>
    <x v="108"/>
    <x v="83"/>
    <x v="255"/>
    <x v="1571"/>
    <d v="2025-01-23T00:00:00"/>
    <s v="00006316"/>
    <s v="SÀNH ĐIỆU Annam Gourmet An Phú"/>
    <n v="646821"/>
    <n v="0"/>
    <n v="51745.68"/>
    <n v="698567"/>
    <s v="Bán hàng"/>
    <d v="2025-04-24T00:00:00"/>
    <s v="BC2504/0016"/>
    <n v="0"/>
    <n v="698567"/>
    <n v="698567"/>
    <n v="0"/>
    <d v="2025-01-23T00:00:00"/>
    <m/>
    <d v="2025-01-23T00:00:00"/>
    <n v="0"/>
    <m/>
    <s v=""/>
    <x v="0"/>
    <d v="2025-01-23T00:00:00"/>
    <d v="2025-04-24T00:00:00"/>
    <m/>
    <m/>
    <x v="81"/>
    <x v="85"/>
    <x v="6"/>
  </r>
  <r>
    <x v="108"/>
    <x v="83"/>
    <x v="255"/>
    <x v="1572"/>
    <d v="2025-01-23T00:00:00"/>
    <s v="00006329"/>
    <s v="SÀNH ĐIỆU Annam Gourmet Feliz En Vista"/>
    <n v="648692"/>
    <n v="0"/>
    <n v="51895.360000000001"/>
    <n v="700587"/>
    <s v="Bán hàng"/>
    <d v="2025-04-24T00:00:00"/>
    <s v="BC2504/0016"/>
    <n v="0"/>
    <n v="700587"/>
    <n v="700587"/>
    <n v="0"/>
    <d v="2025-01-23T00:00:00"/>
    <m/>
    <d v="2025-01-23T00:00:00"/>
    <n v="0"/>
    <m/>
    <s v=""/>
    <x v="0"/>
    <d v="2025-01-23T00:00:00"/>
    <d v="2025-04-24T00:00:00"/>
    <m/>
    <m/>
    <x v="81"/>
    <x v="85"/>
    <x v="6"/>
  </r>
  <r>
    <x v="108"/>
    <x v="83"/>
    <x v="255"/>
    <x v="1573"/>
    <d v="2025-01-23T00:00:00"/>
    <s v="00022445"/>
    <m/>
    <n v="0"/>
    <n v="0"/>
    <n v="0"/>
    <n v="793544"/>
    <s v="Hàng trả"/>
    <d v="2025-04-24T00:00:00"/>
    <s v="BC2504/0016"/>
    <n v="0"/>
    <n v="-793544"/>
    <n v="-793544"/>
    <n v="0"/>
    <d v="2025-01-23T00:00:00"/>
    <m/>
    <d v="2025-01-23T00:00:00"/>
    <n v="0"/>
    <m/>
    <s v=""/>
    <x v="0"/>
    <d v="2025-01-23T00:00:00"/>
    <d v="2025-04-24T00:00:00"/>
    <m/>
    <m/>
    <x v="81"/>
    <x v="85"/>
    <x v="6"/>
  </r>
  <r>
    <x v="108"/>
    <x v="83"/>
    <x v="67"/>
    <x v="1574"/>
    <d v="2025-01-25T00:00:00"/>
    <s v="00006766"/>
    <s v="SÀNH ĐIỆU Annam Gourmet Estella"/>
    <n v="1684678"/>
    <n v="0"/>
    <n v="134774.24"/>
    <n v="1819452"/>
    <s v="Bán hàng"/>
    <d v="2025-04-24T00:00:00"/>
    <s v="BC2504/0016"/>
    <n v="0"/>
    <n v="1819452"/>
    <n v="1819452"/>
    <n v="0"/>
    <d v="2025-01-25T00:00:00"/>
    <m/>
    <d v="2025-01-25T00:00:00"/>
    <n v="0"/>
    <m/>
    <s v=""/>
    <x v="0"/>
    <d v="2025-01-25T00:00:00"/>
    <d v="2025-04-24T00:00:00"/>
    <m/>
    <m/>
    <x v="81"/>
    <x v="85"/>
    <x v="6"/>
  </r>
  <r>
    <x v="108"/>
    <x v="83"/>
    <x v="67"/>
    <x v="1575"/>
    <d v="2025-01-25T00:00:00"/>
    <s v="00006803"/>
    <s v="SÀNH ĐIỆU Annam Gourmet Ascentia"/>
    <n v="555290"/>
    <n v="0"/>
    <n v="44423.200000000004"/>
    <n v="599713"/>
    <s v="Bán hàng"/>
    <d v="2025-04-24T00:00:00"/>
    <s v="BC2504/0016"/>
    <n v="0"/>
    <n v="599713"/>
    <n v="599713"/>
    <n v="0"/>
    <d v="2025-01-25T00:00:00"/>
    <m/>
    <d v="2025-01-25T00:00:00"/>
    <n v="0"/>
    <m/>
    <s v=""/>
    <x v="0"/>
    <d v="2025-01-25T00:00:00"/>
    <d v="2025-04-24T00:00:00"/>
    <m/>
    <m/>
    <x v="81"/>
    <x v="85"/>
    <x v="6"/>
  </r>
  <r>
    <x v="108"/>
    <x v="83"/>
    <x v="67"/>
    <x v="1576"/>
    <d v="2025-01-25T00:00:00"/>
    <s v="00006804"/>
    <s v="SÀNH ĐIỆU Annam Gourmet Ascentia"/>
    <n v="2410160"/>
    <n v="0"/>
    <n v="192812.80000000002"/>
    <n v="2602973"/>
    <s v="Bán hàng"/>
    <d v="2025-04-24T00:00:00"/>
    <s v="BC2504/0016"/>
    <n v="0"/>
    <n v="2602973"/>
    <n v="2602973"/>
    <n v="0"/>
    <d v="2025-01-25T00:00:00"/>
    <m/>
    <d v="2025-01-25T00:00:00"/>
    <n v="0"/>
    <m/>
    <s v=""/>
    <x v="0"/>
    <d v="2025-01-25T00:00:00"/>
    <d v="2025-04-24T00:00:00"/>
    <m/>
    <m/>
    <x v="81"/>
    <x v="85"/>
    <x v="6"/>
  </r>
  <r>
    <x v="108"/>
    <x v="83"/>
    <x v="67"/>
    <x v="1577"/>
    <d v="2025-01-25T00:00:00"/>
    <s v="00006805"/>
    <s v="SÀNH ĐIỆU Annam Gourmet Phú Mỹ Hưng"/>
    <n v="2100020"/>
    <n v="0"/>
    <n v="168001.6"/>
    <n v="2268022"/>
    <s v="Bán hàng"/>
    <d v="2025-04-24T00:00:00"/>
    <s v="BC2504/0016"/>
    <n v="0"/>
    <n v="2268022"/>
    <n v="2268022"/>
    <n v="0"/>
    <d v="2025-01-25T00:00:00"/>
    <m/>
    <d v="2025-01-25T00:00:00"/>
    <n v="0"/>
    <m/>
    <s v=""/>
    <x v="0"/>
    <d v="2025-01-25T00:00:00"/>
    <d v="2025-04-24T00:00:00"/>
    <m/>
    <m/>
    <x v="81"/>
    <x v="85"/>
    <x v="6"/>
  </r>
  <r>
    <x v="108"/>
    <x v="83"/>
    <x v="122"/>
    <x v="1578"/>
    <d v="2025-02-04T00:00:00"/>
    <s v="00006975"/>
    <s v="SÀNH ĐIỆU Annam Gourmet Hai Bà Trưng"/>
    <n v="645130"/>
    <n v="0"/>
    <n v="51610.400000000001"/>
    <n v="696740"/>
    <s v="Bán hàng"/>
    <d v="2025-04-28T00:00:00"/>
    <s v="BC2504/0038"/>
    <n v="0"/>
    <n v="696740"/>
    <n v="696740"/>
    <n v="0"/>
    <d v="2025-02-04T00:00:00"/>
    <m/>
    <d v="2025-02-04T00:00:00"/>
    <n v="0"/>
    <m/>
    <s v=""/>
    <x v="0"/>
    <d v="2025-02-04T00:00:00"/>
    <d v="2025-04-28T00:00:00"/>
    <m/>
    <m/>
    <x v="81"/>
    <x v="85"/>
    <x v="6"/>
  </r>
  <r>
    <x v="108"/>
    <x v="83"/>
    <x v="133"/>
    <x v="1579"/>
    <d v="2025-02-05T00:00:00"/>
    <s v="00007083"/>
    <s v="SÀNH ĐIỆU Annam Gourmet Nguyễn Văn Trỗi"/>
    <n v="1222116"/>
    <n v="0"/>
    <n v="97769.279999999999"/>
    <n v="1319885"/>
    <s v="Bán hàng"/>
    <d v="2025-04-28T00:00:00"/>
    <s v="BC2504/0038"/>
    <n v="0"/>
    <n v="1319885"/>
    <n v="1319885"/>
    <n v="0"/>
    <d v="2025-02-05T00:00:00"/>
    <m/>
    <d v="2025-02-05T00:00:00"/>
    <n v="0"/>
    <m/>
    <s v=""/>
    <x v="0"/>
    <d v="2025-02-05T00:00:00"/>
    <d v="2025-04-28T00:00:00"/>
    <m/>
    <m/>
    <x v="81"/>
    <x v="85"/>
    <x v="6"/>
  </r>
  <r>
    <x v="108"/>
    <x v="83"/>
    <x v="196"/>
    <x v="1580"/>
    <d v="2025-02-08T00:00:00"/>
    <s v="00008663"/>
    <s v="SÀNH ĐIỆU Annam Gourmet Phú Mỹ Hưng"/>
    <n v="1481463"/>
    <n v="0"/>
    <n v="118517.04000000001"/>
    <n v="1599980"/>
    <s v="Bán hàng"/>
    <d v="2025-04-28T00:00:00"/>
    <s v="BC2504/0038"/>
    <n v="0"/>
    <n v="1599980"/>
    <n v="1599980"/>
    <n v="0"/>
    <d v="2025-02-08T00:00:00"/>
    <m/>
    <d v="2025-02-08T00:00:00"/>
    <n v="0"/>
    <m/>
    <s v=""/>
    <x v="0"/>
    <d v="2025-02-08T00:00:00"/>
    <d v="2025-04-28T00:00:00"/>
    <m/>
    <m/>
    <x v="81"/>
    <x v="85"/>
    <x v="6"/>
  </r>
  <r>
    <x v="108"/>
    <x v="83"/>
    <x v="196"/>
    <x v="1581"/>
    <d v="2025-02-08T00:00:00"/>
    <s v="00008667"/>
    <s v="SÀNH ĐIỆU Annam Gourmet Saigon Center"/>
    <n v="537627"/>
    <n v="0"/>
    <n v="43010.16"/>
    <n v="580637"/>
    <s v="Bán hàng"/>
    <d v="2025-04-28T00:00:00"/>
    <s v="BC2504/0038"/>
    <n v="0"/>
    <n v="580637"/>
    <n v="580637"/>
    <n v="0"/>
    <d v="2025-02-08T00:00:00"/>
    <m/>
    <d v="2025-02-08T00:00:00"/>
    <n v="0"/>
    <m/>
    <s v=""/>
    <x v="0"/>
    <d v="2025-02-08T00:00:00"/>
    <d v="2025-04-28T00:00:00"/>
    <m/>
    <m/>
    <x v="81"/>
    <x v="85"/>
    <x v="6"/>
  </r>
  <r>
    <x v="108"/>
    <x v="83"/>
    <x v="74"/>
    <x v="1582"/>
    <d v="2025-02-15T00:00:00"/>
    <s v="00010490"/>
    <s v="SÀNH ĐIỆU Annam Gourmet An Phú"/>
    <n v="528890"/>
    <n v="0"/>
    <n v="42311.200000000004"/>
    <n v="571201"/>
    <s v="Bán hàng"/>
    <d v="2025-04-28T00:00:00"/>
    <s v="BC2504/0038"/>
    <n v="0"/>
    <n v="571201"/>
    <n v="571201"/>
    <n v="0"/>
    <d v="2025-02-15T00:00:00"/>
    <m/>
    <d v="2025-02-15T00:00:00"/>
    <n v="0"/>
    <m/>
    <s v=""/>
    <x v="0"/>
    <d v="2025-02-15T00:00:00"/>
    <d v="2025-04-28T00:00:00"/>
    <m/>
    <m/>
    <x v="81"/>
    <x v="85"/>
    <x v="6"/>
  </r>
  <r>
    <x v="108"/>
    <x v="83"/>
    <x v="229"/>
    <x v="1583"/>
    <d v="2025-02-22T00:00:00"/>
    <s v="00012488"/>
    <s v="SÀNH ĐIỆU Annam Gourmet Estella"/>
    <n v="1508794"/>
    <n v="0"/>
    <n v="120703.52"/>
    <n v="1629498"/>
    <s v="Bán hàng"/>
    <d v="2025-04-28T00:00:00"/>
    <s v="BC2504/0038"/>
    <n v="0"/>
    <n v="1629498"/>
    <n v="1629498"/>
    <n v="0"/>
    <d v="2025-02-22T00:00:00"/>
    <m/>
    <d v="2025-02-22T00:00:00"/>
    <n v="0"/>
    <m/>
    <s v=""/>
    <x v="0"/>
    <d v="2025-02-22T00:00:00"/>
    <d v="2025-04-28T00:00:00"/>
    <m/>
    <m/>
    <x v="81"/>
    <x v="85"/>
    <x v="6"/>
  </r>
  <r>
    <x v="108"/>
    <x v="83"/>
    <x v="21"/>
    <x v="1584"/>
    <d v="2025-02-26T00:00:00"/>
    <s v="00012695"/>
    <s v="SÀNH ĐIỆU Annam Gourmet Phú Mỹ Hưng"/>
    <n v="1655788"/>
    <n v="0"/>
    <n v="132463.04000000001"/>
    <n v="1788251"/>
    <s v="Bán hàng"/>
    <d v="2025-04-28T00:00:00"/>
    <s v="BC2504/0038"/>
    <n v="0"/>
    <n v="1788251"/>
    <n v="1788251"/>
    <n v="0"/>
    <d v="2025-02-26T00:00:00"/>
    <m/>
    <d v="2025-02-26T00:00:00"/>
    <n v="0"/>
    <m/>
    <s v=""/>
    <x v="0"/>
    <d v="2025-02-26T00:00:00"/>
    <d v="2025-04-28T00:00:00"/>
    <m/>
    <m/>
    <x v="81"/>
    <x v="85"/>
    <x v="6"/>
  </r>
  <r>
    <x v="108"/>
    <x v="83"/>
    <x v="22"/>
    <x v="1585"/>
    <d v="2025-02-27T00:00:00"/>
    <s v="00013058"/>
    <s v="SÀNH ĐIỆU Annam Gourmet Saigon Center"/>
    <n v="580402"/>
    <n v="0"/>
    <n v="46432.160000000003"/>
    <n v="626834"/>
    <s v="Bán hàng"/>
    <d v="2025-04-28T00:00:00"/>
    <s v="BC2504/0038"/>
    <n v="0"/>
    <n v="626834"/>
    <n v="626834"/>
    <n v="0"/>
    <d v="2025-02-27T00:00:00"/>
    <m/>
    <d v="2025-02-27T00:00:00"/>
    <n v="0"/>
    <m/>
    <s v=""/>
    <x v="0"/>
    <d v="2025-02-27T00:00:00"/>
    <d v="2025-04-28T00:00:00"/>
    <m/>
    <m/>
    <x v="81"/>
    <x v="85"/>
    <x v="6"/>
  </r>
  <r>
    <x v="108"/>
    <x v="83"/>
    <x v="308"/>
    <x v="1586"/>
    <d v="2025-03-06T00:00:00"/>
    <s v="00015155"/>
    <s v="SÀNH ĐIỆU Annam Gourmet Nguyễn Văn Trỗi"/>
    <n v="587448"/>
    <n v="0"/>
    <n v="46995.840000000004"/>
    <n v="634444"/>
    <s v="Bán hàng"/>
    <d v="2025-05-30T00:00:00"/>
    <s v="BC2505/0055"/>
    <n v="0"/>
    <n v="634444"/>
    <n v="634444"/>
    <n v="0"/>
    <d v="2025-03-06T00:00:00"/>
    <m/>
    <d v="2025-03-06T00:00:00"/>
    <n v="0"/>
    <m/>
    <s v=""/>
    <x v="0"/>
    <d v="2025-03-06T00:00:00"/>
    <d v="2025-05-30T00:00:00"/>
    <m/>
    <m/>
    <x v="81"/>
    <x v="85"/>
    <x v="6"/>
  </r>
  <r>
    <x v="108"/>
    <x v="83"/>
    <x v="127"/>
    <x v="1587"/>
    <d v="2025-03-08T00:00:00"/>
    <s v="00015573"/>
    <s v="SÀNH ĐIỆU Annam Gourmet Estella"/>
    <n v="627294"/>
    <n v="0"/>
    <n v="50183.520000000004"/>
    <n v="677478"/>
    <s v="Bán hàng"/>
    <d v="2025-05-30T00:00:00"/>
    <s v="BC2505/0055"/>
    <n v="0"/>
    <n v="677478"/>
    <n v="677478"/>
    <n v="0"/>
    <d v="2025-03-08T00:00:00"/>
    <m/>
    <d v="2025-03-08T00:00:00"/>
    <n v="0"/>
    <m/>
    <s v=""/>
    <x v="0"/>
    <d v="2025-03-08T00:00:00"/>
    <d v="2025-05-30T00:00:00"/>
    <m/>
    <m/>
    <x v="81"/>
    <x v="85"/>
    <x v="6"/>
  </r>
  <r>
    <x v="108"/>
    <x v="83"/>
    <x v="127"/>
    <x v="1588"/>
    <d v="2025-03-08T00:00:00"/>
    <s v="00015582"/>
    <s v="SÀNH ĐIỆU Annam Gourmet Phú Mỹ Hưng"/>
    <n v="1186444"/>
    <n v="0"/>
    <n v="94915.520000000004"/>
    <n v="1281360"/>
    <s v="Bán hàng"/>
    <d v="2025-05-30T00:00:00"/>
    <s v="BC2505/0055"/>
    <n v="0"/>
    <n v="1281360"/>
    <n v="1281360"/>
    <n v="0"/>
    <d v="2025-03-08T00:00:00"/>
    <m/>
    <d v="2025-03-08T00:00:00"/>
    <n v="0"/>
    <m/>
    <s v=""/>
    <x v="0"/>
    <d v="2025-03-08T00:00:00"/>
    <d v="2025-05-30T00:00:00"/>
    <m/>
    <m/>
    <x v="81"/>
    <x v="85"/>
    <x v="6"/>
  </r>
  <r>
    <x v="108"/>
    <x v="83"/>
    <x v="155"/>
    <x v="1589"/>
    <d v="2025-03-11T00:00:00"/>
    <s v="00015825"/>
    <s v="SÀNH ĐIỆU Annam Gourmet Nguyễn Văn Trỗi"/>
    <n v="494456"/>
    <n v="0"/>
    <n v="39556.480000000003"/>
    <n v="534012"/>
    <s v="Bán hàng"/>
    <d v="2025-05-30T00:00:00"/>
    <s v="BC2505/0055"/>
    <n v="0"/>
    <n v="534012"/>
    <n v="534012"/>
    <n v="0"/>
    <d v="2025-03-11T00:00:00"/>
    <m/>
    <d v="2025-03-11T00:00:00"/>
    <n v="0"/>
    <m/>
    <s v=""/>
    <x v="0"/>
    <d v="2025-03-11T00:00:00"/>
    <d v="2025-05-30T00:00:00"/>
    <m/>
    <m/>
    <x v="81"/>
    <x v="85"/>
    <x v="6"/>
  </r>
  <r>
    <x v="108"/>
    <x v="83"/>
    <x v="23"/>
    <x v="1590"/>
    <d v="2025-03-12T00:00:00"/>
    <s v="00015940"/>
    <s v="SÀNH ĐIỆU Annam Gourmet Ascentia"/>
    <n v="2410160"/>
    <n v="0"/>
    <n v="192812.80000000002"/>
    <n v="2602973"/>
    <s v="Bán hàng"/>
    <d v="2025-05-30T00:00:00"/>
    <s v="BC2505/0055"/>
    <n v="0"/>
    <n v="2602973"/>
    <n v="2602973"/>
    <n v="0"/>
    <d v="2025-03-12T00:00:00"/>
    <m/>
    <d v="2025-03-12T00:00:00"/>
    <n v="0"/>
    <m/>
    <s v=""/>
    <x v="0"/>
    <d v="2025-03-12T00:00:00"/>
    <d v="2025-05-30T00:00:00"/>
    <m/>
    <m/>
    <x v="81"/>
    <x v="85"/>
    <x v="6"/>
  </r>
  <r>
    <x v="108"/>
    <x v="83"/>
    <x v="60"/>
    <x v="1591"/>
    <d v="2025-03-14T00:00:00"/>
    <s v="00016971"/>
    <s v="SÀNH ĐIỆU Annam Gourmet An Phú"/>
    <n v="537627"/>
    <n v="0"/>
    <n v="43010.16"/>
    <n v="580637"/>
    <s v="Bán hàng"/>
    <d v="2025-05-30T00:00:00"/>
    <s v="BC2505/0055"/>
    <n v="0"/>
    <n v="580637"/>
    <n v="580637"/>
    <n v="0"/>
    <d v="2025-03-14T00:00:00"/>
    <m/>
    <d v="2025-03-14T00:00:00"/>
    <n v="0"/>
    <m/>
    <s v=""/>
    <x v="0"/>
    <d v="2025-03-14T00:00:00"/>
    <d v="2025-05-30T00:00:00"/>
    <m/>
    <m/>
    <x v="81"/>
    <x v="85"/>
    <x v="6"/>
  </r>
  <r>
    <x v="108"/>
    <x v="83"/>
    <x v="267"/>
    <x v="1592"/>
    <d v="2025-03-19T00:00:00"/>
    <s v="00017525"/>
    <s v="SÀNH ĐIỆU Annam Gourmet Hai Bà Trưng"/>
    <n v="645130"/>
    <n v="0"/>
    <n v="51610.400000000001"/>
    <n v="696740"/>
    <s v="Bán hàng"/>
    <d v="2025-05-30T00:00:00"/>
    <s v="BC2505/0055"/>
    <n v="0"/>
    <n v="696740"/>
    <n v="696740"/>
    <n v="0"/>
    <d v="2025-03-19T00:00:00"/>
    <m/>
    <d v="2025-03-19T00:00:00"/>
    <n v="0"/>
    <m/>
    <s v=""/>
    <x v="0"/>
    <d v="2025-03-19T00:00:00"/>
    <d v="2025-05-30T00:00:00"/>
    <m/>
    <m/>
    <x v="81"/>
    <x v="85"/>
    <x v="6"/>
  </r>
  <r>
    <x v="108"/>
    <x v="83"/>
    <x v="2"/>
    <x v="1593"/>
    <d v="2025-03-20T00:00:00"/>
    <s v="00017531"/>
    <s v="SÀNH ĐIỆU Annam Gourmet Estella"/>
    <n v="1297238"/>
    <n v="0"/>
    <n v="103779.04000000001"/>
    <n v="1401017"/>
    <s v="Bán hàng"/>
    <d v="2025-05-30T00:00:00"/>
    <s v="BC2505/0055"/>
    <n v="0"/>
    <n v="1401017"/>
    <n v="1401017"/>
    <n v="0"/>
    <d v="2025-03-20T00:00:00"/>
    <m/>
    <d v="2025-03-20T00:00:00"/>
    <n v="0"/>
    <m/>
    <s v=""/>
    <x v="0"/>
    <d v="2025-03-20T00:00:00"/>
    <d v="2025-05-30T00:00:00"/>
    <m/>
    <m/>
    <x v="81"/>
    <x v="85"/>
    <x v="6"/>
  </r>
  <r>
    <x v="108"/>
    <x v="83"/>
    <x v="2"/>
    <x v="1594"/>
    <d v="2025-03-20T00:00:00"/>
    <s v="00017533"/>
    <s v="SÀNH ĐIỆU Annam Gourmet Q2 Terrace"/>
    <n v="896045"/>
    <n v="0"/>
    <n v="71683.600000000006"/>
    <n v="967729"/>
    <s v="Bán hàng"/>
    <d v="2025-05-30T00:00:00"/>
    <s v="BC2505/0055"/>
    <n v="0"/>
    <n v="967729"/>
    <n v="967729"/>
    <n v="0"/>
    <d v="2025-03-20T00:00:00"/>
    <m/>
    <d v="2025-03-20T00:00:00"/>
    <n v="0"/>
    <m/>
    <s v=""/>
    <x v="0"/>
    <d v="2025-03-20T00:00:00"/>
    <d v="2025-05-30T00:00:00"/>
    <m/>
    <m/>
    <x v="81"/>
    <x v="85"/>
    <x v="6"/>
  </r>
  <r>
    <x v="108"/>
    <x v="83"/>
    <x v="50"/>
    <x v="1595"/>
    <d v="2025-03-31T00:00:00"/>
    <s v="00020527"/>
    <s v="SÀNH ĐIỆU Annam Gourmet Phú Mỹ Hưng"/>
    <n v="1777538"/>
    <n v="0"/>
    <n v="142203.04"/>
    <n v="1919741"/>
    <s v="Bán hàng"/>
    <d v="2025-05-30T00:00:00"/>
    <s v="BC2505/0055"/>
    <n v="0"/>
    <n v="1919741"/>
    <n v="1919741"/>
    <n v="0"/>
    <d v="2025-03-31T00:00:00"/>
    <m/>
    <d v="2025-03-31T00:00:00"/>
    <n v="0"/>
    <m/>
    <s v=""/>
    <x v="0"/>
    <d v="2025-03-31T00:00:00"/>
    <d v="2025-05-30T00:00:00"/>
    <m/>
    <m/>
    <x v="81"/>
    <x v="85"/>
    <x v="6"/>
  </r>
  <r>
    <x v="108"/>
    <x v="83"/>
    <x v="126"/>
    <x v="1596"/>
    <d v="2025-04-01T00:00:00"/>
    <s v="00020628"/>
    <s v="SÀNH ĐIỆU Annam Gourmet Nguyễn Văn Trỗi"/>
    <n v="634668"/>
    <n v="0"/>
    <n v="50773.440000000002"/>
    <n v="685441"/>
    <s v="Bán hàng"/>
    <d v="2025-06-27T00:00:00"/>
    <s v="BC2506/0045"/>
    <n v="0"/>
    <n v="685441"/>
    <n v="685441"/>
    <n v="0"/>
    <d v="2025-04-01T00:00:00"/>
    <m/>
    <d v="2025-04-01T00:00:00"/>
    <n v="0"/>
    <m/>
    <s v=""/>
    <x v="0"/>
    <d v="2025-04-01T00:00:00"/>
    <d v="2025-06-27T00:00:00"/>
    <m/>
    <m/>
    <x v="81"/>
    <x v="85"/>
    <x v="6"/>
  </r>
  <r>
    <x v="108"/>
    <x v="83"/>
    <x v="268"/>
    <x v="1597"/>
    <d v="2025-04-04T00:00:00"/>
    <s v="00021938"/>
    <s v="SÀNH ĐIỆU Annam Gourmet Hai Bà Trưng"/>
    <n v="498268"/>
    <n v="0"/>
    <n v="39861.440000000002"/>
    <n v="538129"/>
    <s v="Bán hàng"/>
    <d v="2025-06-27T00:00:00"/>
    <s v="BC2506/0045"/>
    <n v="0"/>
    <n v="538129"/>
    <n v="538129"/>
    <n v="0"/>
    <d v="2025-04-04T00:00:00"/>
    <m/>
    <d v="2025-04-04T00:00:00"/>
    <n v="0"/>
    <m/>
    <s v=""/>
    <x v="0"/>
    <d v="2025-04-04T00:00:00"/>
    <d v="2025-06-27T00:00:00"/>
    <m/>
    <m/>
    <x v="81"/>
    <x v="85"/>
    <x v="6"/>
  </r>
  <r>
    <x v="108"/>
    <x v="83"/>
    <x v="51"/>
    <x v="1598"/>
    <d v="2025-04-08T00:00:00"/>
    <s v="00022107"/>
    <s v="SÀNH ĐIỆU Annam Gourmet Saigon Center"/>
    <n v="331483"/>
    <n v="0"/>
    <n v="26518.639999999999"/>
    <n v="358002"/>
    <s v="Bán hàng"/>
    <d v="2025-06-27T00:00:00"/>
    <s v="BC2506/0045"/>
    <n v="0"/>
    <n v="358002"/>
    <n v="358002"/>
    <n v="0"/>
    <d v="2025-04-08T00:00:00"/>
    <m/>
    <d v="2025-04-08T00:00:00"/>
    <n v="0"/>
    <m/>
    <s v=""/>
    <x v="0"/>
    <d v="2025-04-08T00:00:00"/>
    <d v="2025-06-27T00:00:00"/>
    <m/>
    <m/>
    <x v="81"/>
    <x v="85"/>
    <x v="6"/>
  </r>
  <r>
    <x v="108"/>
    <x v="83"/>
    <x v="287"/>
    <x v="1599"/>
    <d v="2025-04-15T00:00:00"/>
    <s v="00023644"/>
    <s v="SÀNH ĐIỆU Annam Gourmet Hai Bà Trưng"/>
    <n v="680802"/>
    <n v="0"/>
    <n v="54464.160000000003"/>
    <n v="735266"/>
    <s v="Bán hàng"/>
    <d v="2025-06-27T00:00:00"/>
    <s v="BC2506/0045"/>
    <n v="0"/>
    <n v="735266"/>
    <n v="735266"/>
    <n v="0"/>
    <d v="2025-04-15T00:00:00"/>
    <m/>
    <d v="2025-04-15T00:00:00"/>
    <n v="0"/>
    <m/>
    <s v=""/>
    <x v="0"/>
    <d v="2025-04-15T00:00:00"/>
    <d v="2025-06-27T00:00:00"/>
    <m/>
    <m/>
    <x v="81"/>
    <x v="85"/>
    <x v="6"/>
  </r>
  <r>
    <x v="108"/>
    <x v="83"/>
    <x v="52"/>
    <x v="1600"/>
    <d v="2025-04-18T00:00:00"/>
    <s v="00024649"/>
    <s v="SÀNH ĐIỆU Annam Gourmet Phú Mỹ Hưng"/>
    <n v="1218256"/>
    <n v="0"/>
    <n v="97460.479999999996"/>
    <n v="1315716"/>
    <s v="Bán hàng"/>
    <d v="2025-06-27T00:00:00"/>
    <s v="BC2506/0045"/>
    <n v="0"/>
    <n v="1315716"/>
    <n v="1315716"/>
    <n v="0"/>
    <d v="2025-04-18T00:00:00"/>
    <m/>
    <d v="2025-04-18T00:00:00"/>
    <n v="0"/>
    <m/>
    <s v=""/>
    <x v="0"/>
    <d v="2025-04-18T00:00:00"/>
    <d v="2025-06-27T00:00:00"/>
    <m/>
    <m/>
    <x v="81"/>
    <x v="85"/>
    <x v="6"/>
  </r>
  <r>
    <x v="108"/>
    <x v="83"/>
    <x v="108"/>
    <x v="1601"/>
    <d v="2025-04-19T00:00:00"/>
    <s v="00024948"/>
    <s v="SÀNH ĐIỆU Annam Gourmet Estella"/>
    <n v="1766978"/>
    <n v="0"/>
    <n v="141358.24"/>
    <n v="1908336"/>
    <s v="Bán hàng"/>
    <d v="2025-06-27T00:00:00"/>
    <s v="BC2506/0045"/>
    <n v="0"/>
    <n v="1908336"/>
    <n v="1908336"/>
    <n v="0"/>
    <d v="2025-04-19T00:00:00"/>
    <m/>
    <d v="2025-04-19T00:00:00"/>
    <n v="0"/>
    <m/>
    <s v=""/>
    <x v="0"/>
    <d v="2025-04-19T00:00:00"/>
    <d v="2025-06-27T00:00:00"/>
    <m/>
    <m/>
    <x v="81"/>
    <x v="85"/>
    <x v="6"/>
  </r>
  <r>
    <x v="108"/>
    <x v="83"/>
    <x v="108"/>
    <x v="1602"/>
    <d v="2025-04-19T00:00:00"/>
    <s v="00024951"/>
    <s v="SÀNH ĐIỆU Annam Gourmet An Phú"/>
    <n v="648685"/>
    <n v="0"/>
    <n v="51894.8"/>
    <n v="700580"/>
    <s v="Bán hàng"/>
    <d v="2025-06-27T00:00:00"/>
    <s v="BC2506/0045"/>
    <n v="0"/>
    <n v="700580"/>
    <n v="700580"/>
    <n v="0"/>
    <d v="2025-04-19T00:00:00"/>
    <m/>
    <d v="2025-04-19T00:00:00"/>
    <n v="0"/>
    <m/>
    <s v=""/>
    <x v="0"/>
    <d v="2025-04-19T00:00:00"/>
    <d v="2025-06-27T00:00:00"/>
    <m/>
    <m/>
    <x v="81"/>
    <x v="85"/>
    <x v="6"/>
  </r>
  <r>
    <x v="108"/>
    <x v="83"/>
    <x v="28"/>
    <x v="1603"/>
    <d v="2025-04-21T00:00:00"/>
    <s v="00025072"/>
    <s v="SÀNH ĐIỆU Annam Gourmet Ascentia"/>
    <n v="734310"/>
    <n v="0"/>
    <n v="58744.800000000003"/>
    <n v="793055"/>
    <s v="Bán hàng"/>
    <d v="2025-06-27T00:00:00"/>
    <s v="BC2506/0045"/>
    <n v="0"/>
    <n v="793055"/>
    <n v="793055"/>
    <n v="0"/>
    <d v="2025-04-21T00:00:00"/>
    <m/>
    <d v="2025-04-21T00:00:00"/>
    <n v="0"/>
    <m/>
    <s v=""/>
    <x v="0"/>
    <d v="2025-04-21T00:00:00"/>
    <d v="2025-06-27T00:00:00"/>
    <m/>
    <m/>
    <x v="81"/>
    <x v="85"/>
    <x v="6"/>
  </r>
  <r>
    <x v="108"/>
    <x v="83"/>
    <x v="197"/>
    <x v="1604"/>
    <d v="2025-04-28T00:00:00"/>
    <s v="00026675"/>
    <s v="SÀNH ĐIỆU Annam Gourmet Hai Bà Trưng"/>
    <n v="389165"/>
    <n v="0"/>
    <n v="31133.200000000001"/>
    <n v="420298"/>
    <s v="Bán hàng"/>
    <d v="2025-06-27T00:00:00"/>
    <s v="BC2506/0045"/>
    <n v="0"/>
    <n v="420298"/>
    <n v="420298"/>
    <n v="0"/>
    <d v="2025-04-28T00:00:00"/>
    <m/>
    <d v="2025-04-28T00:00:00"/>
    <n v="0"/>
    <m/>
    <s v=""/>
    <x v="0"/>
    <d v="2025-04-28T00:00:00"/>
    <d v="2025-06-27T00:00:00"/>
    <m/>
    <m/>
    <x v="81"/>
    <x v="85"/>
    <x v="6"/>
  </r>
  <r>
    <x v="108"/>
    <x v="83"/>
    <x v="197"/>
    <x v="1605"/>
    <d v="2025-04-28T00:00:00"/>
    <s v="00026701"/>
    <s v="SÀNH ĐIỆU Annam Gourmet Nguyễn Văn Trỗi"/>
    <n v="881172"/>
    <n v="0"/>
    <n v="70493.759999999995"/>
    <n v="951666"/>
    <s v="Bán hàng"/>
    <d v="2025-06-27T00:00:00"/>
    <s v="BC2506/0045"/>
    <n v="0"/>
    <n v="951666"/>
    <n v="951666"/>
    <n v="0"/>
    <d v="2025-04-28T00:00:00"/>
    <m/>
    <d v="2025-04-28T00:00:00"/>
    <n v="0"/>
    <m/>
    <s v=""/>
    <x v="0"/>
    <d v="2025-04-28T00:00:00"/>
    <d v="2025-06-27T00:00:00"/>
    <m/>
    <m/>
    <x v="81"/>
    <x v="85"/>
    <x v="6"/>
  </r>
  <r>
    <x v="108"/>
    <x v="83"/>
    <x v="197"/>
    <x v="1606"/>
    <d v="2025-04-28T00:00:00"/>
    <s v="00026702"/>
    <s v="SÀNH ĐIỆU Annam Gourmet Nguyễn Văn Trỗi"/>
    <n v="908469"/>
    <n v="0"/>
    <n v="72677.52"/>
    <n v="981147"/>
    <s v="Bán hàng"/>
    <d v="2025-06-27T00:00:00"/>
    <s v="BC2506/0045"/>
    <n v="0"/>
    <n v="981147"/>
    <n v="981147"/>
    <n v="0"/>
    <d v="2025-04-28T00:00:00"/>
    <m/>
    <d v="2025-04-28T00:00:00"/>
    <n v="0"/>
    <m/>
    <s v=""/>
    <x v="0"/>
    <d v="2025-04-28T00:00:00"/>
    <d v="2025-06-27T00:00:00"/>
    <m/>
    <m/>
    <x v="81"/>
    <x v="85"/>
    <x v="6"/>
  </r>
  <r>
    <x v="108"/>
    <x v="83"/>
    <x v="207"/>
    <x v="1607"/>
    <d v="2025-05-02T00:00:00"/>
    <s v="00026872"/>
    <s v="SÀNH ĐIỆU Annam Gourmet Estella"/>
    <n v="811749"/>
    <n v="0"/>
    <n v="64939.92"/>
    <n v="876689"/>
    <s v="Bán hàng"/>
    <d v="2025-07-31T00:00:00"/>
    <s v="BC2507/0059"/>
    <n v="0"/>
    <n v="876689"/>
    <n v="876689"/>
    <n v="0"/>
    <d v="2025-05-02T00:00:00"/>
    <m/>
    <d v="2025-05-02T00:00:00"/>
    <n v="0"/>
    <m/>
    <s v=""/>
    <x v="0"/>
    <d v="2025-05-02T00:00:00"/>
    <d v="2025-07-31T00:00:00"/>
    <m/>
    <m/>
    <x v="81"/>
    <x v="85"/>
    <x v="6"/>
  </r>
  <r>
    <x v="108"/>
    <x v="83"/>
    <x v="134"/>
    <x v="1608"/>
    <d v="2025-05-07T00:00:00"/>
    <s v="00028230"/>
    <s v="SÀNH ĐIỆU Annam Gourmet Estella"/>
    <n v="1318795"/>
    <n v="0"/>
    <n v="105503.6"/>
    <n v="1424299"/>
    <s v="Bán hàng"/>
    <d v="2025-07-31T00:00:00"/>
    <s v="BC2507/0059"/>
    <n v="0"/>
    <n v="1424299"/>
    <n v="1424299"/>
    <n v="0"/>
    <d v="2025-05-07T00:00:00"/>
    <m/>
    <d v="2025-05-07T00:00:00"/>
    <n v="0"/>
    <m/>
    <s v=""/>
    <x v="0"/>
    <d v="2025-05-07T00:00:00"/>
    <d v="2025-07-31T00:00:00"/>
    <m/>
    <m/>
    <x v="81"/>
    <x v="85"/>
    <x v="6"/>
  </r>
  <r>
    <x v="108"/>
    <x v="83"/>
    <x v="134"/>
    <x v="1609"/>
    <d v="2025-05-07T00:00:00"/>
    <s v="00028233"/>
    <s v="SÀNH ĐIỆU Annam Gourmet An Phú"/>
    <n v="1146960"/>
    <n v="0"/>
    <n v="91756.800000000003"/>
    <n v="1238717"/>
    <s v="Bán hàng"/>
    <d v="2025-07-31T00:00:00"/>
    <s v="BC2507/0059"/>
    <n v="0"/>
    <n v="1238717"/>
    <n v="1238717"/>
    <n v="0"/>
    <d v="2025-05-07T00:00:00"/>
    <m/>
    <d v="2025-05-07T00:00:00"/>
    <n v="0"/>
    <m/>
    <s v=""/>
    <x v="0"/>
    <d v="2025-05-07T00:00:00"/>
    <d v="2025-07-31T00:00:00"/>
    <m/>
    <m/>
    <x v="81"/>
    <x v="85"/>
    <x v="6"/>
  </r>
  <r>
    <x v="108"/>
    <x v="83"/>
    <x v="134"/>
    <x v="1610"/>
    <d v="2025-05-07T00:00:00"/>
    <s v="00053655"/>
    <s v="Hàng trả"/>
    <n v="0"/>
    <m/>
    <n v="0"/>
    <n v="594296"/>
    <s v="Hàng trả"/>
    <d v="2025-07-31T00:00:00"/>
    <s v="BC2507/0059"/>
    <n v="0"/>
    <n v="-594296"/>
    <n v="-594296"/>
    <n v="0"/>
    <d v="2025-05-07T00:00:00"/>
    <m/>
    <d v="2025-05-07T00:00:00"/>
    <n v="0"/>
    <m/>
    <s v=""/>
    <x v="0"/>
    <d v="2025-05-07T00:00:00"/>
    <d v="2025-07-31T00:00:00"/>
    <m/>
    <m/>
    <x v="81"/>
    <x v="85"/>
    <x v="6"/>
  </r>
  <r>
    <x v="108"/>
    <x v="83"/>
    <x v="33"/>
    <x v="1611"/>
    <d v="2025-05-08T00:00:00"/>
    <s v="00029084"/>
    <s v="SÀNH ĐIỆU Annam Gourmet Ascentia"/>
    <n v="1406835"/>
    <n v="0"/>
    <n v="112546.8"/>
    <n v="1519382"/>
    <s v="Bán hàng"/>
    <d v="2025-07-31T00:00:00"/>
    <s v="BC2507/0059"/>
    <n v="0"/>
    <n v="1519382"/>
    <n v="1519382"/>
    <n v="0"/>
    <d v="2025-05-08T00:00:00"/>
    <m/>
    <d v="2025-05-08T00:00:00"/>
    <n v="0"/>
    <m/>
    <s v=""/>
    <x v="0"/>
    <d v="2025-05-08T00:00:00"/>
    <d v="2025-07-31T00:00:00"/>
    <m/>
    <m/>
    <x v="81"/>
    <x v="85"/>
    <x v="6"/>
  </r>
  <r>
    <x v="108"/>
    <x v="83"/>
    <x v="33"/>
    <x v="1612"/>
    <d v="2025-05-08T00:00:00"/>
    <s v="00029082"/>
    <s v="SÀNH ĐIỆU Annam Gourmet Phú Mỹ Hưng"/>
    <n v="1530087"/>
    <n v="0"/>
    <n v="122406.96"/>
    <n v="1652494"/>
    <s v="Bán hàng"/>
    <d v="2025-07-31T00:00:00"/>
    <s v="BC2507/0059"/>
    <n v="0"/>
    <n v="1652494"/>
    <n v="1652494"/>
    <n v="0"/>
    <d v="2025-05-08T00:00:00"/>
    <m/>
    <d v="2025-05-08T00:00:00"/>
    <n v="0"/>
    <m/>
    <s v=""/>
    <x v="0"/>
    <d v="2025-05-08T00:00:00"/>
    <d v="2025-07-31T00:00:00"/>
    <m/>
    <m/>
    <x v="81"/>
    <x v="85"/>
    <x v="6"/>
  </r>
  <r>
    <x v="108"/>
    <x v="83"/>
    <x v="34"/>
    <x v="1613"/>
    <d v="2025-05-09T00:00:00"/>
    <s v="00029296"/>
    <s v="SÀNH ĐIỆU Annam Gourmet Q2 Terrace"/>
    <n v="589535"/>
    <n v="0"/>
    <n v="47162.8"/>
    <n v="636698"/>
    <s v="Bán hàng"/>
    <d v="2025-07-31T00:00:00"/>
    <s v="BC2507/0059"/>
    <n v="0"/>
    <n v="636698"/>
    <n v="636698"/>
    <n v="0"/>
    <d v="2025-05-09T00:00:00"/>
    <m/>
    <d v="2025-05-09T00:00:00"/>
    <n v="0"/>
    <m/>
    <s v=""/>
    <x v="0"/>
    <d v="2025-05-09T00:00:00"/>
    <d v="2025-07-31T00:00:00"/>
    <m/>
    <m/>
    <x v="81"/>
    <x v="85"/>
    <x v="6"/>
  </r>
  <r>
    <x v="108"/>
    <x v="83"/>
    <x v="251"/>
    <x v="1614"/>
    <d v="2025-05-10T00:00:00"/>
    <s v="00029708"/>
    <s v="SÀNH ĐIỆU Annam Gourmet Hai Bà Trưng"/>
    <n v="536027"/>
    <n v="0"/>
    <n v="42882.16"/>
    <n v="578909"/>
    <s v="Bán hàng"/>
    <d v="2025-07-31T00:00:00"/>
    <s v="BC2507/0059"/>
    <n v="0"/>
    <n v="578909"/>
    <n v="578909"/>
    <n v="0"/>
    <d v="2025-05-10T00:00:00"/>
    <m/>
    <d v="2025-05-10T00:00:00"/>
    <n v="0"/>
    <m/>
    <s v=""/>
    <x v="0"/>
    <d v="2025-05-10T00:00:00"/>
    <d v="2025-07-31T00:00:00"/>
    <m/>
    <m/>
    <x v="81"/>
    <x v="85"/>
    <x v="6"/>
  </r>
  <r>
    <x v="108"/>
    <x v="83"/>
    <x v="244"/>
    <x v="1615"/>
    <d v="2025-05-12T00:00:00"/>
    <s v="00029828"/>
    <s v="SÀNH ĐIỆU Annam Gourmet Saigon Center"/>
    <n v="431849"/>
    <n v="0"/>
    <n v="34547.919999999998"/>
    <n v="466397"/>
    <s v="Bán hàng"/>
    <d v="2025-07-31T00:00:00"/>
    <s v="BC2507/0059"/>
    <n v="0"/>
    <n v="466397"/>
    <n v="466397"/>
    <n v="0"/>
    <d v="2025-05-12T00:00:00"/>
    <m/>
    <d v="2025-05-12T00:00:00"/>
    <n v="0"/>
    <m/>
    <s v=""/>
    <x v="0"/>
    <d v="2025-05-12T00:00:00"/>
    <d v="2025-07-31T00:00:00"/>
    <m/>
    <m/>
    <x v="81"/>
    <x v="85"/>
    <x v="6"/>
  </r>
  <r>
    <x v="108"/>
    <x v="83"/>
    <x v="244"/>
    <x v="1616"/>
    <d v="2025-05-12T00:00:00"/>
    <s v="1293"/>
    <s v="Phí trưng bày Quý 1/2025"/>
    <n v="0"/>
    <n v="897859"/>
    <n v="-71828.72"/>
    <n v="897859"/>
    <s v="Giảm công nợ"/>
    <d v="2025-05-30T00:00:00"/>
    <s v="BC2505/0055"/>
    <n v="0"/>
    <n v="-897859"/>
    <n v="-897859"/>
    <n v="0"/>
    <d v="2025-05-12T00:00:00"/>
    <m/>
    <d v="2025-05-12T00:00:00"/>
    <n v="0"/>
    <m/>
    <s v=""/>
    <x v="0"/>
    <d v="2025-05-12T00:00:00"/>
    <d v="2025-05-30T00:00:00"/>
    <m/>
    <m/>
    <x v="81"/>
    <x v="85"/>
    <x v="6"/>
  </r>
  <r>
    <x v="108"/>
    <x v="83"/>
    <x v="192"/>
    <x v="1617"/>
    <d v="2025-05-21T00:00:00"/>
    <s v="00031278"/>
    <s v="SÀNH ĐIỆU Annam Gourmet An Phú"/>
    <n v="1171537"/>
    <n v="0"/>
    <n v="93722.96"/>
    <n v="1265260"/>
    <s v="Bán hàng"/>
    <d v="2025-07-31T00:00:00"/>
    <s v="BC2507/0059"/>
    <n v="0"/>
    <n v="1265260"/>
    <n v="1265260"/>
    <n v="0"/>
    <d v="2025-05-21T00:00:00"/>
    <m/>
    <d v="2025-05-21T00:00:00"/>
    <n v="0"/>
    <m/>
    <s v=""/>
    <x v="0"/>
    <d v="2025-05-21T00:00:00"/>
    <d v="2025-07-31T00:00:00"/>
    <m/>
    <m/>
    <x v="81"/>
    <x v="85"/>
    <x v="6"/>
  </r>
  <r>
    <x v="108"/>
    <x v="83"/>
    <x v="177"/>
    <x v="1618"/>
    <d v="2025-05-22T00:00:00"/>
    <s v="00032066"/>
    <s v="SÀNH ĐIỆU Annam Gourmet Hai Bà Trưng"/>
    <n v="555950"/>
    <n v="0"/>
    <n v="44476"/>
    <n v="600426"/>
    <s v="Bán hàng"/>
    <d v="2025-07-31T00:00:00"/>
    <s v="BC2507/0059"/>
    <n v="0"/>
    <n v="600426"/>
    <n v="600426"/>
    <n v="0"/>
    <d v="2025-05-22T00:00:00"/>
    <m/>
    <d v="2025-05-22T00:00:00"/>
    <n v="0"/>
    <m/>
    <s v=""/>
    <x v="0"/>
    <d v="2025-05-22T00:00:00"/>
    <d v="2025-07-31T00:00:00"/>
    <m/>
    <m/>
    <x v="81"/>
    <x v="85"/>
    <x v="6"/>
  </r>
  <r>
    <x v="108"/>
    <x v="83"/>
    <x v="116"/>
    <x v="1619"/>
    <d v="2025-05-27T00:00:00"/>
    <s v="00032867"/>
    <s v="SÀNH ĐIỆU Annam Gourmet Nguyễn Văn Trỗi"/>
    <n v="896045"/>
    <n v="0"/>
    <n v="71683.600000000006"/>
    <n v="967729"/>
    <s v="Bán hàng"/>
    <d v="2025-07-31T00:00:00"/>
    <s v="BC2507/0059"/>
    <n v="0"/>
    <n v="967729"/>
    <n v="967729"/>
    <n v="0"/>
    <d v="2025-05-27T00:00:00"/>
    <m/>
    <d v="2025-05-27T00:00:00"/>
    <n v="0"/>
    <m/>
    <s v=""/>
    <x v="0"/>
    <d v="2025-05-27T00:00:00"/>
    <d v="2025-07-31T00:00:00"/>
    <m/>
    <m/>
    <x v="81"/>
    <x v="85"/>
    <x v="6"/>
  </r>
  <r>
    <x v="108"/>
    <x v="83"/>
    <x v="248"/>
    <x v="1620"/>
    <d v="2025-05-30T00:00:00"/>
    <s v="00033943"/>
    <s v="SÀNH ĐIỆU Annam Gourmet Saigon Center"/>
    <n v="222380"/>
    <n v="0"/>
    <n v="17790.400000000001"/>
    <n v="240170"/>
    <s v="Bán hàng"/>
    <d v="2025-07-31T00:00:00"/>
    <s v="BC2507/0059"/>
    <n v="0"/>
    <n v="240170"/>
    <n v="240170"/>
    <n v="0"/>
    <d v="2025-05-30T00:00:00"/>
    <m/>
    <d v="2025-05-30T00:00:00"/>
    <n v="0"/>
    <m/>
    <s v=""/>
    <x v="0"/>
    <d v="2025-05-30T00:00:00"/>
    <d v="2025-07-31T00:00:00"/>
    <m/>
    <m/>
    <x v="81"/>
    <x v="85"/>
    <x v="6"/>
  </r>
  <r>
    <x v="108"/>
    <x v="83"/>
    <x v="173"/>
    <x v="1621"/>
    <d v="2025-06-05T00:00:00"/>
    <s v="00035326"/>
    <s v="SÀNH ĐIỆU Annam Gourmet Estella"/>
    <n v="1297370"/>
    <n v="0"/>
    <n v="103789.6"/>
    <n v="1401160"/>
    <s v="Bán hàng"/>
    <d v="2025-08-24T00:00:00"/>
    <s v="BC2508/0038"/>
    <n v="0"/>
    <n v="1401160"/>
    <n v="1401160"/>
    <n v="0"/>
    <d v="2025-06-05T00:00:00"/>
    <m/>
    <d v="2025-06-05T00:00:00"/>
    <n v="0"/>
    <m/>
    <s v=""/>
    <x v="0"/>
    <d v="2025-06-05T00:00:00"/>
    <d v="2025-08-24T00:00:00"/>
    <m/>
    <m/>
    <x v="81"/>
    <x v="85"/>
    <x v="6"/>
  </r>
  <r>
    <x v="108"/>
    <x v="83"/>
    <x v="55"/>
    <x v="1622"/>
    <d v="2025-06-07T00:00:00"/>
    <s v="00035808"/>
    <s v="SÀNH ĐIỆU Annam Gourmet Q2 Terrace"/>
    <n v="440586"/>
    <n v="0"/>
    <n v="35246.879999999997"/>
    <n v="475833"/>
    <s v="Bán hàng"/>
    <d v="2025-08-24T00:00:00"/>
    <s v="BC2508/0038"/>
    <n v="0"/>
    <n v="475833"/>
    <n v="475833"/>
    <n v="0"/>
    <d v="2025-06-07T00:00:00"/>
    <m/>
    <d v="2025-06-07T00:00:00"/>
    <n v="0"/>
    <m/>
    <s v=""/>
    <x v="0"/>
    <d v="2025-06-07T00:00:00"/>
    <d v="2025-08-24T00:00:00"/>
    <m/>
    <m/>
    <x v="81"/>
    <x v="85"/>
    <x v="6"/>
  </r>
  <r>
    <x v="108"/>
    <x v="83"/>
    <x v="264"/>
    <x v="1623"/>
    <d v="2025-06-12T00:00:00"/>
    <s v="00036176"/>
    <s v="SÀNH ĐIỆU Annam Gourmet Hai Bà Trưng"/>
    <n v="607371"/>
    <n v="0"/>
    <n v="48589.68"/>
    <n v="655961"/>
    <s v="Bán hàng"/>
    <d v="2025-08-24T00:00:00"/>
    <s v="BC2508/0038"/>
    <n v="0"/>
    <n v="655961"/>
    <n v="655961"/>
    <n v="0"/>
    <d v="2025-06-12T00:00:00"/>
    <m/>
    <d v="2025-06-12T00:00:00"/>
    <n v="0"/>
    <m/>
    <s v=""/>
    <x v="0"/>
    <d v="2025-06-12T00:00:00"/>
    <d v="2025-08-24T00:00:00"/>
    <m/>
    <m/>
    <x v="81"/>
    <x v="85"/>
    <x v="6"/>
  </r>
  <r>
    <x v="108"/>
    <x v="83"/>
    <x v="264"/>
    <x v="1624"/>
    <d v="2025-06-12T00:00:00"/>
    <s v="00036533"/>
    <s v="SÀNH ĐIỆU Annam Gourmet An Phú"/>
    <n v="766887"/>
    <n v="0"/>
    <n v="61350.96"/>
    <n v="828238"/>
    <s v="Bán hàng"/>
    <d v="2025-08-24T00:00:00"/>
    <s v="BC2508/0038"/>
    <n v="0"/>
    <n v="828238"/>
    <n v="828238"/>
    <n v="0"/>
    <d v="2025-06-12T00:00:00"/>
    <m/>
    <d v="2025-06-12T00:00:00"/>
    <n v="0"/>
    <m/>
    <s v=""/>
    <x v="0"/>
    <d v="2025-06-12T00:00:00"/>
    <d v="2025-08-24T00:00:00"/>
    <m/>
    <m/>
    <x v="81"/>
    <x v="85"/>
    <x v="6"/>
  </r>
  <r>
    <x v="108"/>
    <x v="83"/>
    <x v="288"/>
    <x v="1625"/>
    <d v="2025-06-14T00:00:00"/>
    <s v="00036953"/>
    <s v="AGMPO000529345 - SÀNH ĐIỆU Annam Gourmet Hai Bà Trưng"/>
    <n v="389165"/>
    <n v="0"/>
    <n v="31133.200000000001"/>
    <n v="420298"/>
    <s v="Bán hàng"/>
    <d v="2025-08-24T00:00:00"/>
    <s v="BC2508/0038"/>
    <n v="0"/>
    <n v="420298"/>
    <n v="420298"/>
    <n v="0"/>
    <d v="2025-06-14T00:00:00"/>
    <m/>
    <d v="2025-06-14T00:00:00"/>
    <n v="0"/>
    <m/>
    <s v=""/>
    <x v="0"/>
    <d v="2025-06-14T00:00:00"/>
    <d v="2025-08-24T00:00:00"/>
    <m/>
    <m/>
    <x v="81"/>
    <x v="85"/>
    <x v="6"/>
  </r>
  <r>
    <x v="108"/>
    <x v="83"/>
    <x v="92"/>
    <x v="1626"/>
    <d v="2025-06-18T00:00:00"/>
    <s v="00037165"/>
    <s v="AGMPO000529285 - SÀNH ĐIỆU Annam Gourmet Phú Mỹ Hưng"/>
    <n v="1918988"/>
    <n v="0"/>
    <n v="153519.04000000001"/>
    <n v="2072507"/>
    <s v="Bán hàng"/>
    <d v="2025-08-24T00:00:00"/>
    <s v="BC2508/0038"/>
    <n v="0"/>
    <n v="2072507"/>
    <n v="2072507"/>
    <n v="0"/>
    <d v="2025-06-18T00:00:00"/>
    <m/>
    <d v="2025-06-18T00:00:00"/>
    <n v="0"/>
    <m/>
    <s v=""/>
    <x v="0"/>
    <d v="2025-06-18T00:00:00"/>
    <d v="2025-08-24T00:00:00"/>
    <m/>
    <m/>
    <x v="81"/>
    <x v="85"/>
    <x v="6"/>
  </r>
  <r>
    <x v="108"/>
    <x v="83"/>
    <x v="164"/>
    <x v="1627"/>
    <d v="2025-06-21T00:00:00"/>
    <s v="00038690"/>
    <s v="AGMPO000534760 - SÀNH ĐIỆU Annam Gourmet Nguyễn Văn Trỗi"/>
    <n v="1044730"/>
    <n v="0"/>
    <n v="83578.400000000009"/>
    <n v="1128308"/>
    <s v="Bán hàng"/>
    <d v="2025-08-24T00:00:00"/>
    <s v="BC2508/0038"/>
    <n v="0"/>
    <n v="1128308"/>
    <n v="1128308"/>
    <n v="0"/>
    <d v="2025-06-21T00:00:00"/>
    <m/>
    <d v="2025-06-21T00:00:00"/>
    <n v="0"/>
    <m/>
    <s v=""/>
    <x v="0"/>
    <d v="2025-06-21T00:00:00"/>
    <d v="2025-08-24T00:00:00"/>
    <m/>
    <m/>
    <x v="81"/>
    <x v="85"/>
    <x v="6"/>
  </r>
  <r>
    <x v="108"/>
    <x v="83"/>
    <x v="5"/>
    <x v="1628"/>
    <d v="2025-06-24T00:00:00"/>
    <s v="00038833"/>
    <s v="AGMPO000536353 - SÀNH ĐIỆU Annam Gourmet Ascentia"/>
    <n v="1747055"/>
    <n v="0"/>
    <n v="139764.4"/>
    <n v="1886819"/>
    <s v="Bán hàng"/>
    <d v="2025-08-24T00:00:00"/>
    <s v="BC2508/0038"/>
    <n v="0"/>
    <n v="1886819"/>
    <n v="1886819"/>
    <n v="0"/>
    <d v="2025-06-24T00:00:00"/>
    <m/>
    <d v="2025-06-24T00:00:00"/>
    <n v="0"/>
    <m/>
    <s v=""/>
    <x v="0"/>
    <d v="2025-06-24T00:00:00"/>
    <d v="2025-08-24T00:00:00"/>
    <m/>
    <m/>
    <x v="81"/>
    <x v="85"/>
    <x v="6"/>
  </r>
  <r>
    <x v="108"/>
    <x v="83"/>
    <x v="5"/>
    <x v="1629"/>
    <d v="2025-06-24T00:00:00"/>
    <s v="00038849"/>
    <s v="AGMPO000535331 - SÀNH ĐIỆU Annam Gourmet An Phú"/>
    <n v="480036"/>
    <n v="0"/>
    <n v="38402.879999999997"/>
    <n v="518439"/>
    <s v="Bán hàng"/>
    <d v="2025-08-24T00:00:00"/>
    <s v="BC2508/0038"/>
    <n v="0"/>
    <n v="518439"/>
    <n v="518439"/>
    <n v="0"/>
    <d v="2025-06-24T00:00:00"/>
    <m/>
    <d v="2025-06-24T00:00:00"/>
    <n v="0"/>
    <m/>
    <s v=""/>
    <x v="0"/>
    <d v="2025-06-24T00:00:00"/>
    <d v="2025-08-24T00:00:00"/>
    <m/>
    <m/>
    <x v="81"/>
    <x v="85"/>
    <x v="6"/>
  </r>
  <r>
    <x v="108"/>
    <x v="83"/>
    <x v="77"/>
    <x v="1630"/>
    <d v="2025-06-27T00:00:00"/>
    <s v="00040141"/>
    <s v="AGMPO000537448 - SÀNH ĐIỆU Annam Gourmet Estella"/>
    <n v="1150508"/>
    <n v="0"/>
    <n v="92040.639999999999"/>
    <n v="1242549"/>
    <s v="Bán hàng"/>
    <d v="2025-08-24T00:00:00"/>
    <s v="BC2508/0038"/>
    <n v="0"/>
    <n v="1242549"/>
    <n v="1242549"/>
    <n v="0"/>
    <d v="2025-06-27T00:00:00"/>
    <m/>
    <d v="2025-06-27T00:00:00"/>
    <n v="0"/>
    <m/>
    <s v=""/>
    <x v="0"/>
    <d v="2025-06-27T00:00:00"/>
    <d v="2025-08-24T00:00:00"/>
    <m/>
    <m/>
    <x v="81"/>
    <x v="85"/>
    <x v="6"/>
  </r>
  <r>
    <x v="108"/>
    <x v="83"/>
    <x v="77"/>
    <x v="1631"/>
    <d v="2025-06-27T00:00:00"/>
    <s v="00040153"/>
    <s v="AGMPO000538076 - SÀNH ĐIỆU Annam Gourmet Saigon Center"/>
    <n v="517704"/>
    <n v="0"/>
    <n v="41416.32"/>
    <n v="559120"/>
    <s v="Bán hàng"/>
    <d v="2025-08-24T00:00:00"/>
    <s v="BC2508/0038"/>
    <n v="0"/>
    <n v="559120"/>
    <n v="559120"/>
    <n v="0"/>
    <d v="2025-06-27T00:00:00"/>
    <m/>
    <d v="2025-06-27T00:00:00"/>
    <n v="0"/>
    <m/>
    <s v=""/>
    <x v="0"/>
    <d v="2025-06-27T00:00:00"/>
    <d v="2025-08-24T00:00:00"/>
    <m/>
    <m/>
    <x v="81"/>
    <x v="85"/>
    <x v="6"/>
  </r>
  <r>
    <x v="108"/>
    <x v="83"/>
    <x v="186"/>
    <x v="1632"/>
    <d v="2025-07-04T00:00:00"/>
    <s v="00041867"/>
    <s v="AGMPO000540365 - SÀNH ĐIỆU Annam Gourmet Hai Bà Trưng"/>
    <n v="1107726"/>
    <n v="0"/>
    <n v="88618.08"/>
    <n v="1196344"/>
    <s v="Bán hàng"/>
    <d v="2025-09-11T00:00:00"/>
    <s v="BC2509/0022"/>
    <n v="0"/>
    <n v="1196344"/>
    <n v="1196344"/>
    <n v="0"/>
    <d v="2025-07-04T00:00:00"/>
    <m/>
    <d v="2025-07-04T00:00:00"/>
    <n v="0"/>
    <m/>
    <s v=""/>
    <x v="0"/>
    <d v="2025-07-04T00:00:00"/>
    <d v="2025-09-11T00:00:00"/>
    <m/>
    <m/>
    <x v="81"/>
    <x v="85"/>
    <x v="6"/>
  </r>
  <r>
    <x v="108"/>
    <x v="83"/>
    <x v="77"/>
    <x v="1633"/>
    <d v="2025-06-27T00:00:00"/>
    <s v="00001183"/>
    <s v="Chiết khấu thương mại"/>
    <m/>
    <n v="0"/>
    <n v="0"/>
    <n v="1907951"/>
    <s v="Giảm công nợ"/>
    <d v="2025-05-30T00:00:00"/>
    <s v="BC2505/0055"/>
    <n v="0"/>
    <n v="-1907951"/>
    <n v="-1907951"/>
    <n v="0"/>
    <d v="2025-06-27T00:00:00"/>
    <m/>
    <d v="2025-06-27T00:00:00"/>
    <n v="0"/>
    <m/>
    <s v=""/>
    <x v="0"/>
    <d v="2025-06-27T00:00:00"/>
    <d v="2025-05-30T00:00:00"/>
    <m/>
    <m/>
    <x v="81"/>
    <x v="85"/>
    <x v="6"/>
  </r>
  <r>
    <x v="108"/>
    <x v="83"/>
    <x v="86"/>
    <x v="1634"/>
    <d v="2025-07-05T00:00:00"/>
    <s v="00042359"/>
    <s v="AGMPO000544244 - SÀNH ĐIỆU Annam Gourmet An Phú"/>
    <n v="508967"/>
    <n v="0"/>
    <n v="40717.360000000001"/>
    <n v="549684"/>
    <s v="Bán hàng"/>
    <d v="2025-09-11T00:00:00"/>
    <s v="BC2509/0022"/>
    <n v="0"/>
    <n v="549684"/>
    <n v="549684"/>
    <n v="0"/>
    <d v="2025-07-05T00:00:00"/>
    <m/>
    <d v="2025-07-05T00:00:00"/>
    <n v="0"/>
    <m/>
    <s v=""/>
    <x v="0"/>
    <d v="2025-07-05T00:00:00"/>
    <d v="2025-09-11T00:00:00"/>
    <m/>
    <m/>
    <x v="81"/>
    <x v="85"/>
    <x v="6"/>
  </r>
  <r>
    <x v="108"/>
    <x v="83"/>
    <x v="237"/>
    <x v="1635"/>
    <d v="2025-07-11T00:00:00"/>
    <s v="00043541"/>
    <s v="AGMPO000550103 - SÀNH ĐIỆU Annam Gourmet Nguyễn Văn Trỗi"/>
    <n v="761607"/>
    <n v="0"/>
    <n v="60928.56"/>
    <n v="822536"/>
    <s v="Bán hàng"/>
    <d v="2025-09-11T00:00:00"/>
    <s v="BC2509/0022"/>
    <n v="0"/>
    <n v="822536"/>
    <n v="822536"/>
    <n v="0"/>
    <d v="2025-07-11T00:00:00"/>
    <m/>
    <d v="2025-07-11T00:00:00"/>
    <n v="0"/>
    <m/>
    <s v=""/>
    <x v="0"/>
    <d v="2025-07-11T00:00:00"/>
    <d v="2025-09-11T00:00:00"/>
    <m/>
    <m/>
    <x v="81"/>
    <x v="85"/>
    <x v="6"/>
  </r>
  <r>
    <x v="108"/>
    <x v="83"/>
    <x v="93"/>
    <x v="1636"/>
    <d v="2025-07-16T00:00:00"/>
    <s v="00044184"/>
    <s v="AGMPO000554556 - SÀNH ĐIỆU Annam Gourmet An Phú"/>
    <n v="628762"/>
    <n v="0"/>
    <n v="50300.959999999999"/>
    <n v="679063"/>
    <s v="Bán hàng"/>
    <d v="2025-09-11T00:00:00"/>
    <s v="BC2509/0022"/>
    <n v="0"/>
    <n v="679063"/>
    <n v="679063"/>
    <n v="0"/>
    <d v="2025-07-16T00:00:00"/>
    <m/>
    <d v="2025-07-16T00:00:00"/>
    <n v="0"/>
    <m/>
    <s v=""/>
    <x v="0"/>
    <d v="2025-07-16T00:00:00"/>
    <d v="2025-09-11T00:00:00"/>
    <m/>
    <m/>
    <x v="81"/>
    <x v="85"/>
    <x v="6"/>
  </r>
  <r>
    <x v="108"/>
    <x v="83"/>
    <x v="57"/>
    <x v="1637"/>
    <d v="2025-07-17T00:00:00"/>
    <s v="00001220"/>
    <s v="Hàng Trả"/>
    <m/>
    <n v="0"/>
    <n v="0"/>
    <n v="462521"/>
    <s v="Hàng trả"/>
    <d v="2025-09-11T00:00:00"/>
    <s v="BC2509/0022"/>
    <n v="0"/>
    <n v="-462521"/>
    <n v="-462521"/>
    <n v="0"/>
    <d v="2025-07-17T00:00:00"/>
    <m/>
    <d v="2025-07-17T00:00:00"/>
    <n v="0"/>
    <m/>
    <s v=""/>
    <x v="0"/>
    <d v="2025-07-17T00:00:00"/>
    <d v="2025-09-11T00:00:00"/>
    <m/>
    <m/>
    <x v="81"/>
    <x v="85"/>
    <x v="6"/>
  </r>
  <r>
    <x v="108"/>
    <x v="83"/>
    <x v="57"/>
    <x v="1638"/>
    <d v="2025-07-17T00:00:00"/>
    <s v="00001219"/>
    <s v="Hàng trả"/>
    <m/>
    <n v="0"/>
    <n v="0"/>
    <n v="359970"/>
    <s v="Hàng trả"/>
    <d v="2025-09-11T00:00:00"/>
    <s v="BC2509/0022"/>
    <n v="0"/>
    <n v="-359970"/>
    <n v="-359970"/>
    <n v="0"/>
    <d v="2025-07-17T00:00:00"/>
    <m/>
    <d v="2025-07-17T00:00:00"/>
    <n v="0"/>
    <m/>
    <s v=""/>
    <x v="0"/>
    <d v="2025-07-17T00:00:00"/>
    <d v="2025-09-11T00:00:00"/>
    <m/>
    <m/>
    <x v="81"/>
    <x v="85"/>
    <x v="6"/>
  </r>
  <r>
    <x v="108"/>
    <x v="83"/>
    <x v="87"/>
    <x v="1639"/>
    <d v="2025-07-18T00:00:00"/>
    <s v="00045104"/>
    <s v="AGMPO000555188 - SÀNH ĐIỆU Annam Gourmet Saigon Center"/>
    <n v="480168"/>
    <n v="0"/>
    <n v="38413.440000000002"/>
    <n v="518581"/>
    <s v="Bán hàng"/>
    <d v="2025-09-11T00:00:00"/>
    <s v="BC2509/0022"/>
    <n v="0"/>
    <n v="518581"/>
    <n v="518581"/>
    <n v="0"/>
    <d v="2025-07-18T00:00:00"/>
    <m/>
    <d v="2025-07-18T00:00:00"/>
    <n v="0"/>
    <m/>
    <s v=""/>
    <x v="0"/>
    <d v="2025-07-18T00:00:00"/>
    <d v="2025-09-11T00:00:00"/>
    <m/>
    <m/>
    <x v="81"/>
    <x v="85"/>
    <x v="6"/>
  </r>
  <r>
    <x v="108"/>
    <x v="83"/>
    <x v="130"/>
    <x v="1640"/>
    <d v="2025-07-22T00:00:00"/>
    <s v="00045709"/>
    <s v="AGMPO000559268 - SÀNH ĐIỆU Annam Gourmet Q2 Terrace"/>
    <n v="423112"/>
    <n v="0"/>
    <n v="33848.959999999999"/>
    <n v="456961"/>
    <s v="Bán hàng"/>
    <d v="2025-09-11T00:00:00"/>
    <s v="BC2509/0022"/>
    <n v="0"/>
    <n v="456961"/>
    <n v="456961"/>
    <n v="0"/>
    <d v="2025-07-22T00:00:00"/>
    <m/>
    <d v="2025-07-22T00:00:00"/>
    <n v="0"/>
    <m/>
    <s v=""/>
    <x v="0"/>
    <d v="2025-07-22T00:00:00"/>
    <d v="2025-09-11T00:00:00"/>
    <m/>
    <m/>
    <x v="81"/>
    <x v="85"/>
    <x v="6"/>
  </r>
  <r>
    <x v="108"/>
    <x v="83"/>
    <x v="130"/>
    <x v="1641"/>
    <d v="2025-07-22T00:00:00"/>
    <s v="00045710"/>
    <s v="AGMPO000558410 - SÀNH ĐIỆU Annam Gourmet Estella"/>
    <n v="679077"/>
    <n v="0"/>
    <n v="54326.16"/>
    <n v="733403"/>
    <s v="Bán hàng"/>
    <d v="2025-09-11T00:00:00"/>
    <s v="BC2509/0022"/>
    <n v="0"/>
    <n v="733403"/>
    <n v="733403"/>
    <n v="0"/>
    <d v="2025-07-22T00:00:00"/>
    <m/>
    <d v="2025-07-22T00:00:00"/>
    <n v="0"/>
    <m/>
    <s v=""/>
    <x v="0"/>
    <d v="2025-07-22T00:00:00"/>
    <d v="2025-09-11T00:00:00"/>
    <m/>
    <m/>
    <x v="81"/>
    <x v="85"/>
    <x v="6"/>
  </r>
  <r>
    <x v="108"/>
    <x v="83"/>
    <x v="205"/>
    <x v="1642"/>
    <d v="2025-07-23T00:00:00"/>
    <s v="00045839"/>
    <s v="AGMPO000560017 - SÀNH ĐIỆU Annam Gourmet Ascentia"/>
    <n v="734310"/>
    <n v="0"/>
    <n v="58744.800000000003"/>
    <n v="793055"/>
    <s v="Bán hàng"/>
    <d v="2025-09-11T00:00:00"/>
    <s v="BC2509/0022"/>
    <n v="0"/>
    <n v="793055"/>
    <n v="793055"/>
    <n v="0"/>
    <d v="2025-07-23T00:00:00"/>
    <m/>
    <d v="2025-07-23T00:00:00"/>
    <n v="0"/>
    <m/>
    <s v=""/>
    <x v="0"/>
    <d v="2025-07-23T00:00:00"/>
    <d v="2025-09-11T00:00:00"/>
    <m/>
    <m/>
    <x v="81"/>
    <x v="85"/>
    <x v="6"/>
  </r>
  <r>
    <x v="108"/>
    <x v="83"/>
    <x v="198"/>
    <x v="1643"/>
    <d v="2025-07-30T00:00:00"/>
    <s v="00001262"/>
    <s v="Hàng trả"/>
    <m/>
    <n v="0"/>
    <n v="0"/>
    <n v="296096"/>
    <s v="Hàng trả"/>
    <d v="2025-09-11T00:00:00"/>
    <s v="BC2509/0022"/>
    <n v="0"/>
    <n v="-296096"/>
    <n v="-296096"/>
    <n v="0"/>
    <d v="2025-07-30T00:00:00"/>
    <m/>
    <d v="2025-07-30T00:00:00"/>
    <n v="0"/>
    <m/>
    <s v=""/>
    <x v="0"/>
    <d v="2025-07-30T00:00:00"/>
    <d v="2025-09-11T00:00:00"/>
    <m/>
    <m/>
    <x v="81"/>
    <x v="85"/>
    <x v="6"/>
  </r>
  <r>
    <x v="108"/>
    <x v="83"/>
    <x v="41"/>
    <x v="1644"/>
    <d v="2025-07-31T00:00:00"/>
    <s v="00047820"/>
    <s v="AGMPO000565943 - SÀNH ĐIỆU Annam Gourmet Ascentia"/>
    <n v="471208"/>
    <n v="0"/>
    <n v="37696.639999999999"/>
    <n v="508905"/>
    <s v="Bán hàng"/>
    <d v="2025-09-11T00:00:00"/>
    <s v="BC2509/0022"/>
    <n v="0"/>
    <n v="508905"/>
    <n v="508905"/>
    <n v="0"/>
    <d v="2025-07-31T00:00:00"/>
    <m/>
    <d v="2025-07-31T00:00:00"/>
    <n v="0"/>
    <m/>
    <s v=""/>
    <x v="0"/>
    <d v="2025-07-31T00:00:00"/>
    <d v="2025-09-11T00:00:00"/>
    <m/>
    <m/>
    <x v="81"/>
    <x v="85"/>
    <x v="6"/>
  </r>
  <r>
    <x v="108"/>
    <x v="83"/>
    <x v="58"/>
    <x v="1645"/>
    <d v="2025-08-06T00:00:00"/>
    <s v="00049332"/>
    <s v="AGMPO000570848 - SÀNH ĐIỆU Annam Gourmet Hai Bà Trưng"/>
    <n v="533940"/>
    <n v="0"/>
    <n v="42715.200000000004"/>
    <n v="576655"/>
    <s v="Bán hàng"/>
    <d v="2025-10-15T00:00:00"/>
    <s v="BC2510/0014"/>
    <n v="0"/>
    <n v="576655"/>
    <n v="576655"/>
    <n v="0"/>
    <d v="2025-08-06T00:00:00"/>
    <m/>
    <d v="2025-08-06T00:00:00"/>
    <n v="0"/>
    <m/>
    <s v=""/>
    <x v="0"/>
    <d v="2025-08-06T00:00:00"/>
    <d v="2025-10-15T00:00:00"/>
    <m/>
    <m/>
    <x v="81"/>
    <x v="85"/>
    <x v="6"/>
  </r>
  <r>
    <x v="108"/>
    <x v="83"/>
    <x v="58"/>
    <x v="1646"/>
    <d v="2025-08-06T00:00:00"/>
    <s v="00049342"/>
    <s v="AGMPO000569152 - SÀNH ĐIỆU Annam Gourmet Nguyễn Văn Trỗi"/>
    <n v="946228"/>
    <n v="0"/>
    <n v="75698.240000000005"/>
    <n v="1021926"/>
    <s v="Bán hàng"/>
    <d v="2025-10-15T00:00:00"/>
    <s v="BC2510/0014"/>
    <n v="0"/>
    <n v="1021926"/>
    <n v="1021926"/>
    <n v="0"/>
    <d v="2025-08-06T00:00:00"/>
    <m/>
    <d v="2025-08-06T00:00:00"/>
    <n v="0"/>
    <m/>
    <s v=""/>
    <x v="0"/>
    <d v="2025-08-06T00:00:00"/>
    <d v="2025-10-15T00:00:00"/>
    <m/>
    <m/>
    <x v="81"/>
    <x v="85"/>
    <x v="6"/>
  </r>
  <r>
    <x v="108"/>
    <x v="83"/>
    <x v="204"/>
    <x v="1647"/>
    <d v="2025-08-07T00:00:00"/>
    <s v="00049416"/>
    <s v="AGMPO000570731 - SÀNH ĐIỆU Annam Gourmet An Phú"/>
    <n v="895913"/>
    <n v="0"/>
    <n v="71673.040000000008"/>
    <n v="967586"/>
    <s v="Bán hàng"/>
    <d v="2025-10-15T00:00:00"/>
    <s v="BC2510/0014"/>
    <n v="0"/>
    <n v="967586"/>
    <n v="967586"/>
    <n v="0"/>
    <d v="2025-08-07T00:00:00"/>
    <m/>
    <d v="2025-08-07T00:00:00"/>
    <n v="0"/>
    <m/>
    <s v=""/>
    <x v="0"/>
    <d v="2025-08-07T00:00:00"/>
    <d v="2025-10-15T00:00:00"/>
    <m/>
    <m/>
    <x v="81"/>
    <x v="85"/>
    <x v="6"/>
  </r>
  <r>
    <x v="108"/>
    <x v="83"/>
    <x v="275"/>
    <x v="1648"/>
    <d v="2025-08-12T00:00:00"/>
    <s v="00050867"/>
    <s v="AGMPO000574687 - SÀNH ĐIỆU Annam Gourmet Ascentia"/>
    <n v="740084"/>
    <n v="0"/>
    <n v="59206.720000000001"/>
    <n v="799291"/>
    <s v="Bán hàng"/>
    <d v="2025-10-15T00:00:00"/>
    <s v="BC2510/0014"/>
    <n v="0"/>
    <n v="799291"/>
    <n v="799291"/>
    <n v="0"/>
    <d v="2025-08-12T00:00:00"/>
    <m/>
    <d v="2025-08-12T00:00:00"/>
    <n v="0"/>
    <m/>
    <s v=""/>
    <x v="0"/>
    <d v="2025-08-12T00:00:00"/>
    <d v="2025-10-15T00:00:00"/>
    <m/>
    <m/>
    <x v="81"/>
    <x v="85"/>
    <x v="6"/>
  </r>
  <r>
    <x v="108"/>
    <x v="83"/>
    <x v="88"/>
    <x v="1649"/>
    <d v="2025-08-18T00:00:00"/>
    <s v="2307"/>
    <s v="Phí trưng bày Quý 2/2025"/>
    <n v="0"/>
    <n v="680004"/>
    <n v="-54400.32"/>
    <n v="680004"/>
    <s v="Giảm công nợ"/>
    <d v="2025-08-24T00:00:00"/>
    <s v="BC2508/0038"/>
    <n v="0"/>
    <n v="-680004"/>
    <n v="-680004"/>
    <n v="0"/>
    <d v="2025-08-18T00:00:00"/>
    <m/>
    <d v="2025-08-18T00:00:00"/>
    <n v="0"/>
    <m/>
    <s v=""/>
    <x v="0"/>
    <d v="2025-08-18T00:00:00"/>
    <d v="2025-08-24T00:00:00"/>
    <m/>
    <m/>
    <x v="81"/>
    <x v="85"/>
    <x v="6"/>
  </r>
  <r>
    <x v="108"/>
    <x v="83"/>
    <x v="7"/>
    <x v="1650"/>
    <d v="2025-08-20T00:00:00"/>
    <s v="00052596"/>
    <s v="AGMPO000576904 - SÀNH ĐIỆU Annam Gourmet Phú Mỹ Hưng"/>
    <n v="387078"/>
    <n v="0"/>
    <n v="30966.240000000002"/>
    <n v="418044"/>
    <s v="Bán hàng"/>
    <d v="2025-10-15T00:00:00"/>
    <s v="BC2510/0014"/>
    <n v="0"/>
    <n v="418044"/>
    <n v="418044"/>
    <n v="0"/>
    <d v="2025-08-20T00:00:00"/>
    <m/>
    <d v="2025-08-20T00:00:00"/>
    <n v="0"/>
    <m/>
    <s v=""/>
    <x v="0"/>
    <d v="2025-08-20T00:00:00"/>
    <d v="2025-10-15T00:00:00"/>
    <m/>
    <m/>
    <x v="81"/>
    <x v="85"/>
    <x v="6"/>
  </r>
  <r>
    <x v="108"/>
    <x v="83"/>
    <x v="7"/>
    <x v="1651"/>
    <m/>
    <m/>
    <s v="Điều chỉnh giảm tiền hàng, tiền thuế của doanh số kỳ quý 02/2025 do chiết khấu thương mại kèm bảng kê doanh số 02-2025/BKHD/NT-SD ngày 20/08/2025"/>
    <m/>
    <n v="1445008"/>
    <n v="-115600.64"/>
    <n v="1445008"/>
    <s v="Giảm công nợ"/>
    <d v="2025-08-24T00:00:00"/>
    <s v="BC2508/0038"/>
    <n v="0"/>
    <n v="-1445008"/>
    <n v="-1445008"/>
    <n v="0"/>
    <d v="2025-08-20T00:00:00"/>
    <m/>
    <d v="2025-08-20T00:00:00"/>
    <n v="0"/>
    <m/>
    <s v=""/>
    <x v="0"/>
    <d v="2025-08-20T00:00:00"/>
    <d v="2025-08-24T00:00:00"/>
    <m/>
    <m/>
    <x v="81"/>
    <x v="85"/>
    <x v="6"/>
  </r>
  <r>
    <x v="108"/>
    <x v="83"/>
    <x v="199"/>
    <x v="1652"/>
    <d v="2025-08-23T00:00:00"/>
    <s v="00054192"/>
    <s v="AGMPO000581338 - SÀNH ĐIỆU Annam Gourmet Estella"/>
    <n v="1431676"/>
    <n v="0"/>
    <n v="114534.08"/>
    <n v="1546210"/>
    <s v="Bán hàng"/>
    <d v="2025-10-15T00:00:00"/>
    <s v="BC2510/0014"/>
    <n v="0"/>
    <n v="1546210"/>
    <n v="1546210"/>
    <n v="0"/>
    <d v="2025-08-23T00:00:00"/>
    <m/>
    <d v="2025-08-23T00:00:00"/>
    <n v="0"/>
    <m/>
    <s v=""/>
    <x v="0"/>
    <d v="2025-08-23T00:00:00"/>
    <d v="2025-10-15T00:00:00"/>
    <m/>
    <m/>
    <x v="81"/>
    <x v="85"/>
    <x v="6"/>
  </r>
  <r>
    <x v="108"/>
    <x v="83"/>
    <x v="175"/>
    <x v="1653"/>
    <d v="2025-08-28T00:00:00"/>
    <s v="00055189"/>
    <s v="AGMPO000588876 - SÀNH ĐIỆU Annam Gourmet Phú Mỹ Hưng"/>
    <n v="3547800"/>
    <n v="0"/>
    <n v="283824"/>
    <n v="3831624"/>
    <s v="Bán hàng"/>
    <d v="2025-10-15T00:00:00"/>
    <s v="BC2510/0014"/>
    <n v="0"/>
    <n v="3831624"/>
    <n v="3831624"/>
    <n v="0"/>
    <d v="2025-08-28T00:00:00"/>
    <m/>
    <d v="2025-08-28T00:00:00"/>
    <n v="0"/>
    <m/>
    <s v=""/>
    <x v="0"/>
    <d v="2025-08-28T00:00:00"/>
    <d v="2025-10-15T00:00:00"/>
    <m/>
    <m/>
    <x v="81"/>
    <x v="85"/>
    <x v="6"/>
  </r>
  <r>
    <x v="108"/>
    <x v="83"/>
    <x v="44"/>
    <x v="1654"/>
    <d v="2025-08-29T00:00:00"/>
    <s v="00055816"/>
    <s v="AGMPO000590758 - SÀNH ĐIỆU Annam Gourmet Hai Bà Trưng"/>
    <n v="736397"/>
    <n v="0"/>
    <n v="58911.76"/>
    <n v="795309"/>
    <s v="Bán hàng"/>
    <d v="2025-10-15T00:00:00"/>
    <s v="BC2510/0014"/>
    <n v="0"/>
    <n v="795309"/>
    <n v="795309"/>
    <n v="0"/>
    <d v="2025-08-29T00:00:00"/>
    <m/>
    <d v="2025-08-29T00:00:00"/>
    <n v="0"/>
    <m/>
    <s v=""/>
    <x v="0"/>
    <d v="2025-08-29T00:00:00"/>
    <d v="2025-10-15T00:00:00"/>
    <m/>
    <m/>
    <x v="81"/>
    <x v="85"/>
    <x v="6"/>
  </r>
  <r>
    <x v="108"/>
    <x v="83"/>
    <x v="194"/>
    <x v="1655"/>
    <d v="2025-08-30T00:00:00"/>
    <s v="00056299"/>
    <s v="AGMPO000590212 - SÀNH ĐIỆU Annam Gourmet An Phú"/>
    <n v="933672"/>
    <n v="0"/>
    <n v="74693.759999999995"/>
    <n v="1008366"/>
    <s v="Bán hàng"/>
    <d v="2025-10-15T00:00:00"/>
    <s v="BC2510/0014"/>
    <n v="0"/>
    <n v="1008366"/>
    <n v="1008366"/>
    <n v="0"/>
    <d v="2025-08-30T00:00:00"/>
    <m/>
    <d v="2025-08-30T00:00:00"/>
    <n v="0"/>
    <m/>
    <s v=""/>
    <x v="0"/>
    <d v="2025-08-30T00:00:00"/>
    <d v="2025-10-15T00:00:00"/>
    <m/>
    <m/>
    <x v="81"/>
    <x v="85"/>
    <x v="6"/>
  </r>
  <r>
    <x v="108"/>
    <x v="83"/>
    <x v="120"/>
    <x v="1656"/>
    <d v="2025-09-03T00:00:00"/>
    <s v="00056435"/>
    <s v="AGMPO000592887 - SÀNH ĐIỆU Annam Gourmet Ascentia"/>
    <n v="985225"/>
    <n v="0"/>
    <n v="78818"/>
    <n v="1064043"/>
    <s v="Bán hàng"/>
    <d v="2025-11-17T00:00:00"/>
    <m/>
    <n v="0"/>
    <n v="1064043"/>
    <n v="1064043"/>
    <n v="0"/>
    <d v="2025-09-03T00:00:00"/>
    <m/>
    <d v="2025-09-03T00:00:00"/>
    <n v="0"/>
    <m/>
    <s v=""/>
    <x v="0"/>
    <d v="2025-09-03T00:00:00"/>
    <d v="2025-11-17T00:00:00"/>
    <m/>
    <m/>
    <x v="81"/>
    <x v="85"/>
    <x v="6"/>
  </r>
  <r>
    <x v="108"/>
    <x v="83"/>
    <x v="281"/>
    <x v="1657"/>
    <d v="2025-09-12T00:00:00"/>
    <s v="00058969"/>
    <s v="AGMPO000597471 - SÀNH ĐIỆU Annam Gourmet Estella"/>
    <n v="1297370"/>
    <n v="0"/>
    <n v="103789.6"/>
    <n v="1401160"/>
    <s v="Bán hàng"/>
    <d v="2025-11-17T00:00:00"/>
    <m/>
    <n v="0"/>
    <n v="1401160"/>
    <n v="1401160"/>
    <n v="0"/>
    <d v="2025-09-12T00:00:00"/>
    <m/>
    <d v="2025-09-12T00:00:00"/>
    <n v="0"/>
    <m/>
    <s v=""/>
    <x v="0"/>
    <d v="2025-09-12T00:00:00"/>
    <d v="2025-11-17T00:00:00"/>
    <m/>
    <m/>
    <x v="81"/>
    <x v="85"/>
    <x v="6"/>
  </r>
  <r>
    <x v="108"/>
    <x v="83"/>
    <x v="59"/>
    <x v="1658"/>
    <d v="2025-09-15T00:00:00"/>
    <s v="00059484"/>
    <s v="AGMPO000601275 - SÀNH ĐIỆU Annam Gourmet Hai Bà Trưng"/>
    <n v="533940"/>
    <n v="0"/>
    <n v="42715.200000000004"/>
    <n v="576655"/>
    <s v="Bán hàng"/>
    <d v="2025-11-17T00:00:00"/>
    <m/>
    <n v="0"/>
    <n v="576655"/>
    <n v="576655"/>
    <n v="0"/>
    <d v="2025-09-15T00:00:00"/>
    <m/>
    <d v="2025-09-15T00:00:00"/>
    <n v="0"/>
    <m/>
    <s v=""/>
    <x v="0"/>
    <d v="2025-09-15T00:00:00"/>
    <d v="2025-11-17T00:00:00"/>
    <m/>
    <m/>
    <x v="81"/>
    <x v="85"/>
    <x v="6"/>
  </r>
  <r>
    <x v="108"/>
    <x v="83"/>
    <x v="195"/>
    <x v="1659"/>
    <d v="2025-09-20T00:00:00"/>
    <s v="00061195"/>
    <s v="AGMPO000606760 - SÀNH ĐIỆU Annam Gourmet Ascentia"/>
    <n v="751006"/>
    <n v="0"/>
    <n v="60080.480000000003"/>
    <n v="811086"/>
    <s v="Bán hàng"/>
    <d v="2025-11-17T00:00:00"/>
    <m/>
    <n v="0"/>
    <n v="811086"/>
    <n v="811086"/>
    <n v="0"/>
    <d v="2025-09-20T00:00:00"/>
    <m/>
    <d v="2025-09-20T00:00:00"/>
    <n v="0"/>
    <m/>
    <s v=""/>
    <x v="0"/>
    <d v="2025-09-20T00:00:00"/>
    <d v="2025-11-17T00:00:00"/>
    <m/>
    <m/>
    <x v="81"/>
    <x v="85"/>
    <x v="6"/>
  </r>
  <r>
    <x v="108"/>
    <x v="83"/>
    <x v="141"/>
    <x v="1660"/>
    <d v="2025-09-25T00:00:00"/>
    <s v="00061463"/>
    <s v="AGMPO000610062 - SÀNH ĐIỆU Annam Gourmet Q2 Terrace"/>
    <n v="878209"/>
    <n v="0"/>
    <n v="70256.72"/>
    <n v="948466"/>
    <s v="Bán hàng"/>
    <d v="2025-11-17T00:00:00"/>
    <m/>
    <n v="0"/>
    <n v="948466"/>
    <n v="948466"/>
    <n v="0"/>
    <d v="2025-09-25T00:00:00"/>
    <m/>
    <d v="2025-09-25T00:00:00"/>
    <n v="0"/>
    <m/>
    <s v=""/>
    <x v="0"/>
    <d v="2025-09-25T00:00:00"/>
    <d v="2025-11-17T00:00:00"/>
    <m/>
    <m/>
    <x v="81"/>
    <x v="85"/>
    <x v="6"/>
  </r>
  <r>
    <x v="108"/>
    <x v="83"/>
    <x v="121"/>
    <x v="1661"/>
    <d v="2025-09-26T00:00:00"/>
    <s v="00062766"/>
    <s v="AGMPO000610933 - SÀNH ĐIỆU Annam Gourmet Estella"/>
    <n v="1159245"/>
    <n v="0"/>
    <n v="92739.6"/>
    <n v="1251985"/>
    <s v="Bán hàng"/>
    <d v="2025-11-17T00:00:00"/>
    <m/>
    <n v="0"/>
    <n v="1251985"/>
    <n v="1251985"/>
    <n v="0"/>
    <d v="2025-09-26T00:00:00"/>
    <m/>
    <d v="2025-09-26T00:00:00"/>
    <n v="0"/>
    <m/>
    <s v=""/>
    <x v="0"/>
    <d v="2025-09-26T00:00:00"/>
    <d v="2025-11-17T00:00:00"/>
    <m/>
    <m/>
    <x v="81"/>
    <x v="85"/>
    <x v="6"/>
  </r>
  <r>
    <x v="108"/>
    <x v="83"/>
    <x v="112"/>
    <x v="1662"/>
    <d v="2025-10-03T00:00:00"/>
    <s v="00064749"/>
    <s v="AGMPO000611948 - SÀNH ĐIỆU Annam Gourmet Saigon Center"/>
    <n v="537627"/>
    <n v="0"/>
    <n v="43010.16"/>
    <n v="580637"/>
    <s v="Bán hàng"/>
    <m/>
    <m/>
    <n v="0"/>
    <n v="580637"/>
    <n v="0"/>
    <n v="580637"/>
    <d v="2025-10-03T00:00:00"/>
    <m/>
    <d v="2025-10-03T00:00:00"/>
    <n v="0"/>
    <m/>
    <n v="68.3578140046302"/>
    <x v="1"/>
    <d v="2025-10-03T00:00:00"/>
    <d v="1899-12-30T00:00:00"/>
    <m/>
    <m/>
    <x v="81"/>
    <x v="85"/>
    <x v="6"/>
  </r>
  <r>
    <x v="108"/>
    <x v="83"/>
    <x v="161"/>
    <x v="1663"/>
    <d v="2025-10-06T00:00:00"/>
    <s v="00065498"/>
    <s v="AGMPO000618391 - SÀNH ĐIỆU Annam Gourmet Nguyễn Văn Trỗi"/>
    <n v="1544730"/>
    <n v="0"/>
    <n v="123578.40000000001"/>
    <n v="1668308"/>
    <s v="Bán hàng"/>
    <m/>
    <m/>
    <n v="0"/>
    <n v="1668308"/>
    <n v="0"/>
    <n v="1668308"/>
    <d v="2025-10-06T00:00:00"/>
    <m/>
    <d v="2025-10-06T00:00:00"/>
    <n v="0"/>
    <m/>
    <n v="65.3578140046302"/>
    <x v="1"/>
    <d v="2025-10-06T00:00:00"/>
    <d v="1899-12-30T00:00:00"/>
    <m/>
    <m/>
    <x v="81"/>
    <x v="85"/>
    <x v="6"/>
  </r>
  <r>
    <x v="108"/>
    <x v="83"/>
    <x v="9"/>
    <x v="1664"/>
    <d v="2025-10-08T00:00:00"/>
    <s v="00065653"/>
    <s v="AGMPO000620517 - SÀNH ĐIỆU Annam Gourmet An Phú"/>
    <n v="971167"/>
    <n v="0"/>
    <n v="77693.36"/>
    <n v="1048860"/>
    <s v="Bán hàng"/>
    <m/>
    <m/>
    <n v="0"/>
    <n v="1048860"/>
    <n v="0"/>
    <n v="1048860"/>
    <d v="2025-10-08T00:00:00"/>
    <m/>
    <d v="2025-10-08T00:00:00"/>
    <n v="0"/>
    <m/>
    <n v="63.3578140046302"/>
    <x v="1"/>
    <d v="2025-10-08T00:00:00"/>
    <d v="1899-12-30T00:00:00"/>
    <m/>
    <m/>
    <x v="81"/>
    <x v="85"/>
    <x v="6"/>
  </r>
  <r>
    <x v="108"/>
    <x v="83"/>
    <x v="98"/>
    <x v="1665"/>
    <d v="2025-10-09T00:00:00"/>
    <s v="00065741"/>
    <s v="AGMPO000622015 - SÀNH ĐIỆU Annam Gourmet Hai Bà Trưng"/>
    <n v="625207"/>
    <n v="0"/>
    <n v="50016.56"/>
    <n v="675224"/>
    <s v="Bán hàng"/>
    <m/>
    <m/>
    <n v="0"/>
    <n v="675224"/>
    <n v="0"/>
    <n v="675224"/>
    <d v="2025-10-09T00:00:00"/>
    <m/>
    <d v="2025-10-09T00:00:00"/>
    <n v="0"/>
    <m/>
    <n v="62.3578140046302"/>
    <x v="1"/>
    <d v="2025-10-09T00:00:00"/>
    <d v="1899-12-30T00:00:00"/>
    <m/>
    <m/>
    <x v="81"/>
    <x v="85"/>
    <x v="6"/>
  </r>
  <r>
    <x v="108"/>
    <x v="83"/>
    <x v="47"/>
    <x v="1666"/>
    <d v="2025-10-13T00:00:00"/>
    <s v="00067039"/>
    <s v="AGMPO000624045 - SÀNH ĐIỆU Annam Gourmet Estella"/>
    <n v="1014115"/>
    <n v="0"/>
    <n v="81129.2"/>
    <n v="1095244"/>
    <s v="Bán hàng"/>
    <m/>
    <m/>
    <n v="0"/>
    <n v="1095244"/>
    <n v="0"/>
    <n v="1095244"/>
    <d v="2025-10-13T00:00:00"/>
    <m/>
    <d v="2025-10-13T00:00:00"/>
    <n v="0"/>
    <m/>
    <n v="58.3578140046302"/>
    <x v="2"/>
    <d v="2025-10-13T00:00:00"/>
    <d v="1899-12-30T00:00:00"/>
    <m/>
    <m/>
    <x v="81"/>
    <x v="85"/>
    <x v="6"/>
  </r>
  <r>
    <x v="108"/>
    <x v="83"/>
    <x v="106"/>
    <x v="1667"/>
    <d v="2025-10-17T00:00:00"/>
    <s v="00068519"/>
    <s v="AGMPO000628955 - SÀNH ĐIỆU Annam Gourmet Nguyễn Văn Trỗi"/>
    <n v="957414"/>
    <n v="0"/>
    <n v="76593.119999999995"/>
    <n v="1034007"/>
    <s v="Bán hàng"/>
    <m/>
    <m/>
    <n v="0"/>
    <n v="1034007"/>
    <n v="0"/>
    <n v="1034007"/>
    <d v="2025-10-17T00:00:00"/>
    <m/>
    <d v="2025-10-17T00:00:00"/>
    <n v="0"/>
    <m/>
    <n v="54.3578140046302"/>
    <x v="2"/>
    <d v="2025-10-17T00:00:00"/>
    <d v="1899-12-30T00:00:00"/>
    <m/>
    <m/>
    <x v="81"/>
    <x v="85"/>
    <x v="6"/>
  </r>
  <r>
    <x v="108"/>
    <x v="83"/>
    <x v="89"/>
    <x v="1668"/>
    <d v="2025-10-22T00:00:00"/>
    <s v="00069200"/>
    <s v="AGMPO000633481 - SÀNH ĐIỆU Annam Gourmet An Phú"/>
    <n v="800695"/>
    <n v="0"/>
    <n v="64055.6"/>
    <n v="864751"/>
    <s v="Bán hàng"/>
    <m/>
    <m/>
    <n v="0"/>
    <n v="864751"/>
    <n v="0"/>
    <n v="864751"/>
    <d v="2025-10-22T00:00:00"/>
    <m/>
    <d v="2025-10-22T00:00:00"/>
    <n v="0"/>
    <m/>
    <n v="49.3578140046302"/>
    <x v="2"/>
    <d v="2025-10-22T00:00:00"/>
    <d v="1899-12-30T00:00:00"/>
    <m/>
    <m/>
    <x v="81"/>
    <x v="85"/>
    <x v="6"/>
  </r>
  <r>
    <x v="108"/>
    <x v="83"/>
    <x v="89"/>
    <x v="1669"/>
    <d v="2025-10-22T00:00:00"/>
    <s v="00069228"/>
    <s v="AGMPO000632951 - SÀNH ĐIỆU Annam Gourmet Phú Mỹ Hưng"/>
    <n v="594822"/>
    <n v="0"/>
    <n v="47585.760000000002"/>
    <n v="642408"/>
    <s v="Bán hàng"/>
    <m/>
    <m/>
    <n v="0"/>
    <n v="642408"/>
    <n v="0"/>
    <n v="642408"/>
    <d v="2025-10-22T00:00:00"/>
    <m/>
    <d v="2025-10-22T00:00:00"/>
    <n v="0"/>
    <m/>
    <n v="49.3578140046302"/>
    <x v="2"/>
    <d v="2025-10-22T00:00:00"/>
    <d v="1899-12-30T00:00:00"/>
    <m/>
    <m/>
    <x v="81"/>
    <x v="85"/>
    <x v="6"/>
  </r>
  <r>
    <x v="108"/>
    <x v="83"/>
    <x v="220"/>
    <x v="1670"/>
    <d v="2025-10-24T00:00:00"/>
    <s v="00070439"/>
    <s v="AGMPO000634618 - SÀNH ĐIỆU Annam Gourmet Ascentia"/>
    <n v="1318399"/>
    <n v="0"/>
    <n v="105471.92"/>
    <n v="1423871"/>
    <s v="Bán hàng"/>
    <m/>
    <m/>
    <n v="0"/>
    <n v="1423871"/>
    <n v="0"/>
    <n v="1423871"/>
    <d v="2025-10-24T00:00:00"/>
    <m/>
    <d v="2025-10-24T00:00:00"/>
    <n v="0"/>
    <m/>
    <n v="47.3578140046302"/>
    <x v="2"/>
    <d v="2025-10-24T00:00:00"/>
    <d v="1899-12-30T00:00:00"/>
    <m/>
    <m/>
    <x v="81"/>
    <x v="85"/>
    <x v="6"/>
  </r>
  <r>
    <x v="108"/>
    <x v="83"/>
    <x v="107"/>
    <x v="1671"/>
    <d v="2025-10-31T00:00:00"/>
    <s v="00072369"/>
    <s v="AGMPO000641318 - SÀNH ĐIỆU Annam Gourmet Saigon Center"/>
    <n v="537627"/>
    <n v="0"/>
    <n v="43010.16"/>
    <n v="580637"/>
    <s v="Bán hàng"/>
    <m/>
    <m/>
    <n v="0"/>
    <n v="580637"/>
    <n v="0"/>
    <n v="580637"/>
    <d v="2025-10-31T00:00:00"/>
    <m/>
    <d v="2025-10-31T00:00:00"/>
    <n v="0"/>
    <m/>
    <n v="40.3578140046302"/>
    <x v="2"/>
    <d v="2025-10-31T00:00:00"/>
    <d v="1899-12-30T00:00:00"/>
    <m/>
    <m/>
    <x v="81"/>
    <x v="85"/>
    <x v="6"/>
  </r>
  <r>
    <x v="108"/>
    <x v="83"/>
    <x v="146"/>
    <x v="1672"/>
    <d v="2025-11-01T00:00:00"/>
    <s v="00072919"/>
    <s v="AGMPO000641021 - SÀNH ĐIỆU Annam Gourmet Estella"/>
    <m/>
    <n v="0"/>
    <n v="0"/>
    <n v="1161274"/>
    <s v="Bán hàng"/>
    <m/>
    <m/>
    <n v="0"/>
    <n v="1161274"/>
    <n v="0"/>
    <n v="1161274"/>
    <d v="2025-11-01T00:00:00"/>
    <m/>
    <d v="2025-11-01T00:00:00"/>
    <n v="0"/>
    <m/>
    <n v="39.3578140046302"/>
    <x v="2"/>
    <d v="2025-11-01T00:00:00"/>
    <d v="1899-12-30T00:00:00"/>
    <m/>
    <m/>
    <x v="81"/>
    <x v="85"/>
    <x v="6"/>
  </r>
  <r>
    <x v="108"/>
    <x v="83"/>
    <x v="14"/>
    <x v="14"/>
    <d v="2025-11-29T00:00:00"/>
    <s v="00001923"/>
    <s v="Annam Phú Mỹ Hưng _ AGMPO000658096"/>
    <m/>
    <n v="0"/>
    <n v="0"/>
    <n v="180128"/>
    <s v="Giảm công nợ"/>
    <m/>
    <m/>
    <n v="0"/>
    <n v="-180128"/>
    <n v="0"/>
    <n v="-180128"/>
    <d v="2025-11-29T00:00:00"/>
    <m/>
    <d v="2025-11-29T00:00:00"/>
    <n v="0"/>
    <m/>
    <n v="11.3578140046302"/>
    <x v="4"/>
    <d v="2025-11-29T00:00:00"/>
    <d v="1899-12-30T00:00:00"/>
    <m/>
    <m/>
    <x v="81"/>
    <x v="85"/>
    <x v="6"/>
  </r>
  <r>
    <x v="108"/>
    <x v="83"/>
    <x v="14"/>
    <x v="14"/>
    <d v="2025-12-03T00:00:00"/>
    <s v="00001939"/>
    <s v=""/>
    <m/>
    <n v="0"/>
    <n v="0"/>
    <n v="1037038"/>
    <s v="Giảm công nợ"/>
    <m/>
    <m/>
    <n v="0"/>
    <n v="-1037038"/>
    <n v="0"/>
    <n v="-1037038"/>
    <d v="2025-12-03T00:00:00"/>
    <m/>
    <d v="2025-12-03T00:00:00"/>
    <n v="0"/>
    <m/>
    <n v="7.3578140046301996"/>
    <x v="4"/>
    <d v="2025-12-03T00:00:00"/>
    <d v="1899-12-30T00:00:00"/>
    <m/>
    <m/>
    <x v="81"/>
    <x v="85"/>
    <x v="6"/>
  </r>
  <r>
    <x v="108"/>
    <x v="83"/>
    <x v="182"/>
    <x v="1673"/>
    <m/>
    <n v="2893"/>
    <s v="Phí trưng bày Quý 3/2025"/>
    <m/>
    <n v="0"/>
    <n v="0"/>
    <n v="488018"/>
    <s v="Giảm công nợ"/>
    <d v="2025-11-17T00:00:00"/>
    <m/>
    <n v="0"/>
    <n v="-488018"/>
    <n v="-488018"/>
    <n v="0"/>
    <d v="2025-11-10T00:00:00"/>
    <m/>
    <d v="2025-11-10T00:00:00"/>
    <n v="0"/>
    <m/>
    <s v=""/>
    <x v="0"/>
    <d v="2025-11-10T00:00:00"/>
    <d v="2025-11-17T00:00:00"/>
    <m/>
    <m/>
    <x v="81"/>
    <x v="85"/>
    <x v="6"/>
  </r>
  <r>
    <x v="108"/>
    <x v="83"/>
    <x v="171"/>
    <x v="14"/>
    <m/>
    <s v="00072369"/>
    <s v="Hàng trả"/>
    <m/>
    <n v="0"/>
    <n v="0"/>
    <n v="1170629"/>
    <s v="Hàng trả"/>
    <d v="2025-11-17T00:00:00"/>
    <m/>
    <n v="0"/>
    <n v="-1170629"/>
    <n v="-1170629"/>
    <n v="0"/>
    <d v="2025-09-30T00:00:00"/>
    <m/>
    <d v="2025-09-30T00:00:00"/>
    <n v="0"/>
    <m/>
    <s v=""/>
    <x v="0"/>
    <d v="2025-09-30T00:00:00"/>
    <d v="2025-11-17T00:00:00"/>
    <m/>
    <m/>
    <x v="81"/>
    <x v="85"/>
    <x v="6"/>
  </r>
  <r>
    <x v="108"/>
    <x v="83"/>
    <x v="107"/>
    <x v="14"/>
    <m/>
    <m/>
    <s v="CKTM tạm tính quý 3"/>
    <m/>
    <n v="0"/>
    <n v="0"/>
    <n v="1037039"/>
    <s v="Giảm công nợ"/>
    <d v="2025-11-17T00:00:00"/>
    <m/>
    <n v="0"/>
    <n v="-1037039"/>
    <n v="-1037039"/>
    <n v="0"/>
    <d v="2025-10-31T00:00:00"/>
    <m/>
    <d v="2025-10-31T00:00:00"/>
    <n v="0"/>
    <m/>
    <s v=""/>
    <x v="0"/>
    <d v="2025-10-31T00:00:00"/>
    <d v="2025-11-17T00:00:00"/>
    <m/>
    <m/>
    <x v="81"/>
    <x v="85"/>
    <x v="6"/>
  </r>
  <r>
    <x v="108"/>
    <x v="83"/>
    <x v="100"/>
    <x v="1674"/>
    <d v="2025-11-13T00:00:00"/>
    <s v="00075102"/>
    <s v="AGMPO000650167 - SÀNH ĐIỆU Annam Gourmet Hai Bà Trưng"/>
    <n v="849674"/>
    <n v="0"/>
    <n v="67973.919999999998"/>
    <n v="917647.92"/>
    <s v="Bán hàng"/>
    <m/>
    <m/>
    <n v="0"/>
    <n v="917647.92"/>
    <n v="0"/>
    <n v="917647.92"/>
    <d v="2025-11-13T00:00:00"/>
    <m/>
    <d v="2025-11-13T00:00:00"/>
    <n v="0"/>
    <m/>
    <n v="27.3578140046302"/>
    <x v="4"/>
    <d v="2025-11-13T00:00:00"/>
    <d v="1899-12-30T00:00:00"/>
    <m/>
    <m/>
    <x v="81"/>
    <x v="85"/>
    <x v="6"/>
  </r>
  <r>
    <x v="108"/>
    <x v="83"/>
    <x v="309"/>
    <x v="1675"/>
    <d v="2025-11-14T00:00:00"/>
    <s v="00076037"/>
    <s v="AGMPO000651243 - SÀNH ĐIỆU Annam Gourmet Estella"/>
    <n v="926528"/>
    <n v="0"/>
    <n v="74122.240000000005"/>
    <n v="1000650.24"/>
    <s v="Bán hàng"/>
    <m/>
    <m/>
    <n v="0"/>
    <n v="1000650.24"/>
    <n v="0"/>
    <n v="1000650.24"/>
    <d v="2025-11-14T00:00:00"/>
    <m/>
    <d v="2025-11-14T00:00:00"/>
    <n v="0"/>
    <m/>
    <n v="26.3578140046302"/>
    <x v="4"/>
    <d v="2025-11-14T00:00:00"/>
    <d v="1899-12-30T00:00:00"/>
    <m/>
    <m/>
    <x v="81"/>
    <x v="85"/>
    <x v="6"/>
  </r>
  <r>
    <x v="109"/>
    <x v="83"/>
    <x v="137"/>
    <x v="1676"/>
    <d v="2025-11-17T00:00:00"/>
    <s v="00076768"/>
    <s v="SÀNH ĐIỆU 51 Xuân Diệu, Tây Hồ, HN"/>
    <n v="528890"/>
    <n v="0"/>
    <n v="42311.200000000004"/>
    <n v="571201.19999999995"/>
    <s v="Bán hàng"/>
    <m/>
    <m/>
    <n v="0"/>
    <n v="571201.19999999995"/>
    <n v="0"/>
    <n v="571201.19999999995"/>
    <d v="2025-11-17T00:00:00"/>
    <m/>
    <d v="2025-11-17T00:00:00"/>
    <n v="0"/>
    <m/>
    <n v="23.3578140046302"/>
    <x v="4"/>
    <d v="2025-11-17T00:00:00"/>
    <d v="1899-12-30T00:00:00"/>
    <m/>
    <m/>
    <x v="81"/>
    <x v="85"/>
    <x v="2"/>
  </r>
  <r>
    <x v="108"/>
    <x v="83"/>
    <x v="272"/>
    <x v="1677"/>
    <d v="2025-11-19T00:00:00"/>
    <s v="00076981"/>
    <s v="AGMPO000658059"/>
    <n v="645130"/>
    <n v="0"/>
    <n v="51610.400000000001"/>
    <n v="696740.4"/>
    <s v="Bán hàng"/>
    <m/>
    <m/>
    <n v="0"/>
    <n v="696740.4"/>
    <n v="0"/>
    <n v="696740.4"/>
    <d v="2025-11-19T00:00:00"/>
    <m/>
    <d v="2025-11-19T00:00:00"/>
    <n v="0"/>
    <m/>
    <n v="21.3578140046302"/>
    <x v="4"/>
    <d v="2025-11-19T00:00:00"/>
    <d v="1899-12-30T00:00:00"/>
    <m/>
    <m/>
    <x v="81"/>
    <x v="85"/>
    <x v="6"/>
  </r>
  <r>
    <x v="108"/>
    <x v="83"/>
    <x v="216"/>
    <x v="1678"/>
    <d v="2025-11-26T00:00:00"/>
    <s v="00078626"/>
    <s v="AGMPO000662666 - SÀNH ĐIỆU Annam Gourmet Hai Bà Trưng"/>
    <n v="551776"/>
    <n v="0"/>
    <n v="44142.080000000002"/>
    <n v="595918.07999999996"/>
    <s v="Bán hàng"/>
    <m/>
    <m/>
    <n v="0"/>
    <n v="595918.07999999996"/>
    <n v="0"/>
    <n v="595918.07999999996"/>
    <d v="2025-11-26T00:00:00"/>
    <m/>
    <d v="2025-11-26T00:00:00"/>
    <n v="0"/>
    <m/>
    <n v="14.3578140046302"/>
    <x v="4"/>
    <d v="2025-11-26T00:00:00"/>
    <d v="1899-12-30T00:00:00"/>
    <m/>
    <m/>
    <x v="81"/>
    <x v="85"/>
    <x v="6"/>
  </r>
  <r>
    <x v="108"/>
    <x v="83"/>
    <x v="216"/>
    <x v="1679"/>
    <d v="2025-11-26T00:00:00"/>
    <s v="00078628"/>
    <s v="AGMPO000661575 - SÀNH ĐIỆU Annam Gourmet Saigon Center"/>
    <n v="716836"/>
    <n v="0"/>
    <n v="57346.880000000005"/>
    <n v="774182.88"/>
    <s v="Bán hàng"/>
    <m/>
    <m/>
    <n v="0"/>
    <n v="774182.88"/>
    <n v="0"/>
    <n v="774182.88"/>
    <d v="2025-11-26T00:00:00"/>
    <m/>
    <d v="2025-11-26T00:00:00"/>
    <n v="0"/>
    <m/>
    <n v="14.3578140046302"/>
    <x v="4"/>
    <d v="2025-11-26T00:00:00"/>
    <d v="1899-12-30T00:00:00"/>
    <m/>
    <m/>
    <x v="81"/>
    <x v="85"/>
    <x v="6"/>
  </r>
  <r>
    <x v="108"/>
    <x v="83"/>
    <x v="216"/>
    <x v="1680"/>
    <d v="2025-11-26T00:00:00"/>
    <s v="00078632"/>
    <s v="AGMPO000663615 - SÀNH ĐIỆU Annam Gourmet Phú Mỹ Hưng"/>
    <n v="772431"/>
    <n v="0"/>
    <n v="61794.48"/>
    <n v="834225.48"/>
    <s v="Bán hàng"/>
    <m/>
    <m/>
    <n v="0"/>
    <n v="834225.48"/>
    <n v="0"/>
    <n v="834225.48"/>
    <d v="2025-11-26T00:00:00"/>
    <m/>
    <d v="2025-11-26T00:00:00"/>
    <n v="0"/>
    <m/>
    <n v="14.3578140046302"/>
    <x v="4"/>
    <d v="2025-11-26T00:00:00"/>
    <d v="1899-12-30T00:00:00"/>
    <m/>
    <m/>
    <x v="81"/>
    <x v="85"/>
    <x v="6"/>
  </r>
  <r>
    <x v="109"/>
    <x v="83"/>
    <x v="234"/>
    <x v="1681"/>
    <d v="2025-11-27T00:00:00"/>
    <s v="00078696"/>
    <s v="SÀNH ĐIỆU 51 Xuân Diệu, Tây Hồ, HN"/>
    <n v="768619"/>
    <n v="0"/>
    <n v="61489.520000000004"/>
    <n v="830108.52"/>
    <s v="Bán hàng"/>
    <m/>
    <m/>
    <n v="0"/>
    <n v="830108.52"/>
    <n v="0"/>
    <n v="830108.52"/>
    <d v="2025-11-27T00:00:00"/>
    <m/>
    <d v="2025-11-27T00:00:00"/>
    <n v="0"/>
    <m/>
    <n v="13.3578140046302"/>
    <x v="4"/>
    <d v="2025-11-27T00:00:00"/>
    <d v="1899-12-30T00:00:00"/>
    <m/>
    <m/>
    <x v="81"/>
    <x v="85"/>
    <x v="2"/>
  </r>
  <r>
    <x v="110"/>
    <x v="83"/>
    <x v="285"/>
    <x v="1682"/>
    <d v="2025-11-28T00:00:00"/>
    <s v="00079410"/>
    <s v="AGMPO000664480"/>
    <n v="1161109"/>
    <n v="0"/>
    <n v="92888.72"/>
    <n v="1253997.72"/>
    <s v="Bán hàng"/>
    <m/>
    <m/>
    <n v="0"/>
    <n v="1253997.72"/>
    <n v="0"/>
    <n v="1253997.72"/>
    <d v="2025-11-28T00:00:00"/>
    <m/>
    <d v="2025-11-28T00:00:00"/>
    <n v="0"/>
    <m/>
    <n v="12.3578140046302"/>
    <x v="4"/>
    <d v="2025-11-28T00:00:00"/>
    <d v="1899-12-30T00:00:00"/>
    <m/>
    <m/>
    <x v="81"/>
    <x v="85"/>
    <x v="4"/>
  </r>
  <r>
    <x v="111"/>
    <x v="83"/>
    <x v="310"/>
    <x v="1683"/>
    <d v="2025-11-29T00:00:00"/>
    <s v="00079995"/>
    <s v="AGMPO000664293"/>
    <n v="1186444"/>
    <n v="0"/>
    <n v="94915.520000000004"/>
    <n v="1281359.52"/>
    <s v="Bán hàng"/>
    <m/>
    <m/>
    <n v="0"/>
    <n v="1281359.52"/>
    <n v="0"/>
    <n v="1281359.52"/>
    <d v="2025-11-29T00:00:00"/>
    <m/>
    <d v="2025-11-29T00:00:00"/>
    <n v="0"/>
    <m/>
    <n v="11.3578140046302"/>
    <x v="4"/>
    <d v="2025-11-29T00:00:00"/>
    <d v="1899-12-30T00:00:00"/>
    <m/>
    <m/>
    <x v="81"/>
    <x v="85"/>
    <x v="3"/>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8"/>
    <x v="83"/>
    <x v="14"/>
    <x v="14"/>
    <m/>
    <m/>
    <m/>
    <m/>
    <n v="0"/>
    <n v="0"/>
    <n v="0"/>
    <m/>
    <m/>
    <m/>
    <n v="0"/>
    <n v="0"/>
    <n v="0"/>
    <n v="0"/>
    <d v="1899-12-30T00:00:00"/>
    <m/>
    <d v="1899-12-30T00:00:00"/>
    <n v="0"/>
    <m/>
    <s v=""/>
    <x v="0"/>
    <d v="1899-12-30T00:00:00"/>
    <d v="1899-12-30T00:00:00"/>
    <m/>
    <m/>
    <x v="81"/>
    <x v="85"/>
    <x v="6"/>
  </r>
  <r>
    <x v="109"/>
    <x v="84"/>
    <x v="14"/>
    <x v="994"/>
    <m/>
    <m/>
    <s v="Số dư đầu kỳ"/>
    <m/>
    <n v="0"/>
    <n v="0"/>
    <n v="4106871"/>
    <s v="Tồn đầu kỳ"/>
    <d v="2025-01-23T00:00:00"/>
    <s v="BC2501/0037 + BC2501/0038"/>
    <n v="4106871"/>
    <n v="0"/>
    <n v="4106871"/>
    <n v="0"/>
    <d v="1899-12-30T00:00:00"/>
    <m/>
    <d v="1899-12-30T00:00:00"/>
    <n v="0"/>
    <m/>
    <s v=""/>
    <x v="0"/>
    <d v="1899-12-30T00:00:00"/>
    <d v="2025-01-23T00:00:00"/>
    <m/>
    <m/>
    <x v="81"/>
    <x v="85"/>
    <x v="2"/>
  </r>
  <r>
    <x v="109"/>
    <x v="84"/>
    <x v="0"/>
    <x v="1684"/>
    <d v="2025-01-11T00:00:00"/>
    <s v="00003112"/>
    <s v="SÀNH ĐIỆU Long Biên"/>
    <n v="1530046"/>
    <n v="0"/>
    <n v="122403.68000000001"/>
    <n v="1652450"/>
    <s v="Bán hàng"/>
    <d v="2025-06-24T00:00:00"/>
    <s v="BC2506/0039"/>
    <n v="0"/>
    <n v="1652450"/>
    <n v="1652450"/>
    <n v="0"/>
    <d v="2025-01-11T00:00:00"/>
    <m/>
    <d v="2025-01-11T00:00:00"/>
    <n v="0"/>
    <m/>
    <s v=""/>
    <x v="0"/>
    <d v="2025-01-11T00:00:00"/>
    <d v="2025-06-24T00:00:00"/>
    <m/>
    <m/>
    <x v="81"/>
    <x v="85"/>
    <x v="2"/>
  </r>
  <r>
    <x v="109"/>
    <x v="84"/>
    <x v="190"/>
    <x v="1685"/>
    <d v="2025-02-10T00:00:00"/>
    <s v="00008766"/>
    <s v="SÀNH ĐIỆU 51 Xuân Diệu, Tây Hồ, HN"/>
    <n v="1284814"/>
    <n v="0"/>
    <n v="102785.12"/>
    <n v="1387599"/>
    <s v="Bán hàng"/>
    <d v="2025-06-24T00:00:00"/>
    <s v="BC2506/0039"/>
    <n v="0"/>
    <n v="1387599"/>
    <n v="1387599"/>
    <n v="0"/>
    <d v="2025-02-10T00:00:00"/>
    <m/>
    <d v="2025-02-10T00:00:00"/>
    <n v="0"/>
    <m/>
    <s v=""/>
    <x v="0"/>
    <d v="2025-02-10T00:00:00"/>
    <d v="2025-06-24T00:00:00"/>
    <m/>
    <m/>
    <x v="81"/>
    <x v="85"/>
    <x v="2"/>
  </r>
  <r>
    <x v="109"/>
    <x v="84"/>
    <x v="126"/>
    <x v="1686"/>
    <d v="2025-04-01T00:00:00"/>
    <s v="00020644"/>
    <s v="SÀNH ĐIỆU 51 Xuân Diệu, Tây Hồ, HN"/>
    <n v="1082357"/>
    <n v="0"/>
    <n v="86588.56"/>
    <n v="1168946"/>
    <s v="Bán hàng"/>
    <d v="2025-06-24T00:00:00"/>
    <s v="BC2506/0039"/>
    <n v="0"/>
    <n v="1168946"/>
    <n v="1168946"/>
    <n v="0"/>
    <d v="2025-04-01T00:00:00"/>
    <m/>
    <d v="2025-04-01T00:00:00"/>
    <n v="0"/>
    <m/>
    <s v=""/>
    <x v="0"/>
    <d v="2025-04-01T00:00:00"/>
    <d v="2025-06-24T00:00:00"/>
    <m/>
    <m/>
    <x v="81"/>
    <x v="85"/>
    <x v="2"/>
  </r>
  <r>
    <x v="109"/>
    <x v="84"/>
    <x v="261"/>
    <x v="1687"/>
    <d v="2025-04-02T00:00:00"/>
    <s v="00024537"/>
    <s v="Hàng trả - Annam Long Biên - sanhdieu9001"/>
    <n v="0"/>
    <n v="0"/>
    <n v="0"/>
    <n v="54198"/>
    <s v="Hàng trả"/>
    <d v="2025-08-15T00:00:00"/>
    <s v="BC2508/0020"/>
    <n v="0"/>
    <n v="-54198"/>
    <n v="-54198"/>
    <n v="0"/>
    <d v="2025-04-02T00:00:00"/>
    <m/>
    <d v="2025-04-02T00:00:00"/>
    <n v="0"/>
    <m/>
    <s v=""/>
    <x v="0"/>
    <d v="2025-04-02T00:00:00"/>
    <d v="2025-08-15T00:00:00"/>
    <m/>
    <m/>
    <x v="81"/>
    <x v="85"/>
    <x v="2"/>
  </r>
  <r>
    <x v="109"/>
    <x v="84"/>
    <x v="226"/>
    <x v="14"/>
    <d v="2025-04-16T00:00:00"/>
    <s v="00000797"/>
    <s v="Hóa đơn điều chỉnh"/>
    <m/>
    <m/>
    <n v="0"/>
    <n v="119943"/>
    <s v="Hàng trả"/>
    <d v="2025-09-29T00:00:00"/>
    <s v="BC2509/0065"/>
    <n v="0"/>
    <n v="-119943"/>
    <n v="-119943"/>
    <n v="0"/>
    <d v="2025-04-16T00:00:00"/>
    <m/>
    <d v="2025-04-16T00:00:00"/>
    <n v="0"/>
    <m/>
    <s v=""/>
    <x v="0"/>
    <d v="2025-04-16T00:00:00"/>
    <d v="2025-09-29T00:00:00"/>
    <m/>
    <m/>
    <x v="81"/>
    <x v="85"/>
    <x v="2"/>
  </r>
  <r>
    <x v="109"/>
    <x v="84"/>
    <x v="32"/>
    <x v="1688"/>
    <d v="2025-05-05T00:00:00"/>
    <s v="00028066"/>
    <s v="SÀNH ĐIỆU 51 Xuân Diệu, Tây Hồ, HN"/>
    <n v="367155"/>
    <n v="0"/>
    <n v="29372.400000000001"/>
    <n v="396527"/>
    <s v="Bán hàng"/>
    <d v="2025-08-15T00:00:00"/>
    <s v="BC2508/0020"/>
    <n v="0"/>
    <n v="396527"/>
    <n v="396527"/>
    <n v="0"/>
    <d v="2025-05-05T00:00:00"/>
    <m/>
    <d v="2025-05-05T00:00:00"/>
    <n v="0"/>
    <m/>
    <s v=""/>
    <x v="0"/>
    <d v="2025-05-05T00:00:00"/>
    <d v="2025-08-15T00:00:00"/>
    <m/>
    <m/>
    <x v="81"/>
    <x v="85"/>
    <x v="2"/>
  </r>
  <r>
    <x v="109"/>
    <x v="84"/>
    <x v="85"/>
    <x v="1689"/>
    <d v="2025-05-19T00:00:00"/>
    <s v="00031102"/>
    <s v="SÀNH ĐIỆU 51 Xuân Diệu, Tây Hồ, HN"/>
    <n v="1073258"/>
    <n v="0"/>
    <n v="85860.64"/>
    <n v="1159119"/>
    <s v="Bán hàng"/>
    <d v="2025-08-15T00:00:00"/>
    <s v="BC2508/0020"/>
    <n v="0"/>
    <n v="1159119"/>
    <n v="1159119"/>
    <n v="0"/>
    <d v="2025-05-19T00:00:00"/>
    <m/>
    <d v="2025-05-19T00:00:00"/>
    <n v="0"/>
    <m/>
    <s v=""/>
    <x v="0"/>
    <d v="2025-05-19T00:00:00"/>
    <d v="2025-08-15T00:00:00"/>
    <m/>
    <m/>
    <x v="81"/>
    <x v="85"/>
    <x v="2"/>
  </r>
  <r>
    <x v="109"/>
    <x v="84"/>
    <x v="237"/>
    <x v="1690"/>
    <d v="2025-07-11T00:00:00"/>
    <s v="00043581"/>
    <s v="SÀNH ĐIỆU 51 Xuân Diệu, Tây Hồ, HN"/>
    <n v="200732"/>
    <n v="0"/>
    <n v="16058.56"/>
    <n v="216791"/>
    <s v="Bán hàng"/>
    <d v="2025-09-29T00:00:00"/>
    <s v="BC2509/0065"/>
    <n v="0"/>
    <n v="216791"/>
    <n v="216791"/>
    <n v="0"/>
    <d v="2025-07-11T00:00:00"/>
    <m/>
    <d v="2025-07-11T00:00:00"/>
    <n v="0"/>
    <m/>
    <s v=""/>
    <x v="0"/>
    <d v="2025-07-11T00:00:00"/>
    <d v="2025-09-29T00:00:00"/>
    <m/>
    <m/>
    <x v="81"/>
    <x v="85"/>
    <x v="2"/>
  </r>
  <r>
    <x v="109"/>
    <x v="84"/>
    <x v="298"/>
    <x v="1691"/>
    <d v="2025-07-25T00:00:00"/>
    <s v="00047145"/>
    <s v="SÀNH ĐIỆU 51 Xuân Diệu, Tây Hồ, HN"/>
    <n v="720252"/>
    <n v="0"/>
    <n v="57620.160000000003"/>
    <n v="777872"/>
    <s v="Bán hàng"/>
    <d v="2025-09-29T00:00:00"/>
    <s v="BC2509/0065"/>
    <n v="0"/>
    <n v="777872"/>
    <n v="777872"/>
    <n v="0"/>
    <d v="2025-07-25T00:00:00"/>
    <m/>
    <d v="2025-07-25T00:00:00"/>
    <n v="0"/>
    <m/>
    <s v=""/>
    <x v="0"/>
    <d v="2025-07-25T00:00:00"/>
    <d v="2025-09-29T00:00:00"/>
    <m/>
    <m/>
    <x v="81"/>
    <x v="85"/>
    <x v="2"/>
  </r>
  <r>
    <x v="109"/>
    <x v="84"/>
    <x v="198"/>
    <x v="1692"/>
    <d v="2025-07-24T00:00:00"/>
    <s v="00001249"/>
    <s v="Bán hàng CÔNG TY TNHH PHÂN PHỐI SÀNH ĐIỆU - CHI NHÁNH HÀ NỘI"/>
    <m/>
    <n v="0"/>
    <n v="0"/>
    <n v="348281"/>
    <s v="Giảm công nợ"/>
    <d v="2025-09-29T00:00:00"/>
    <s v="BC2509/0065"/>
    <n v="0"/>
    <n v="-348281"/>
    <n v="-348281"/>
    <n v="0"/>
    <d v="2025-07-24T00:00:00"/>
    <m/>
    <d v="2025-07-24T00:00:00"/>
    <n v="0"/>
    <m/>
    <s v=""/>
    <x v="0"/>
    <d v="2025-07-24T00:00:00"/>
    <d v="2025-09-29T00:00:00"/>
    <m/>
    <m/>
    <x v="81"/>
    <x v="85"/>
    <x v="2"/>
  </r>
  <r>
    <x v="109"/>
    <x v="84"/>
    <x v="41"/>
    <x v="1693"/>
    <m/>
    <m/>
    <s v="Điều chỉnh giảm công nợ phải thu 131 cho khớp công nợ thực tế (do điều chỉnh 2 hóa đơn 2024 vào tháng  3/25 ở PM 2024)_Tháng 7/2025 _Sành Điệu HN"/>
    <n v="0"/>
    <n v="611305"/>
    <n v="-48904.4"/>
    <n v="611305"/>
    <s v="Giảm công nợ"/>
    <d v="2025-06-24T00:00:00"/>
    <s v="BC2506/0039"/>
    <n v="0"/>
    <n v="-611305"/>
    <n v="-611305"/>
    <n v="0"/>
    <d v="2025-07-31T00:00:00"/>
    <m/>
    <d v="2025-07-31T00:00:00"/>
    <n v="0"/>
    <m/>
    <s v=""/>
    <x v="0"/>
    <d v="2025-07-31T00:00:00"/>
    <d v="2025-06-24T00:00:00"/>
    <m/>
    <m/>
    <x v="81"/>
    <x v="85"/>
    <x v="2"/>
  </r>
  <r>
    <x v="109"/>
    <x v="84"/>
    <x v="119"/>
    <x v="1694"/>
    <d v="2025-08-05T00:00:00"/>
    <s v="00049265"/>
    <s v="AGMPO000570256 - SÀNH ĐIỆU 51 Xuân Diệu, Tây Hồ, HN"/>
    <n v="370842"/>
    <n v="0"/>
    <n v="29667.360000000001"/>
    <n v="400509"/>
    <s v="Bán hàng"/>
    <m/>
    <m/>
    <n v="0"/>
    <n v="400509"/>
    <n v="0"/>
    <n v="400509"/>
    <d v="2025-08-05T00:00:00"/>
    <m/>
    <d v="2025-08-05T00:00:00"/>
    <n v="0"/>
    <m/>
    <n v="127.3578140046302"/>
    <x v="3"/>
    <d v="2025-08-05T00:00:00"/>
    <d v="1899-12-30T00:00:00"/>
    <m/>
    <m/>
    <x v="81"/>
    <x v="85"/>
    <x v="2"/>
  </r>
  <r>
    <x v="109"/>
    <x v="84"/>
    <x v="271"/>
    <x v="1695"/>
    <d v="2025-08-14T00:00:00"/>
    <s v="00051925"/>
    <s v="AGMPO000577343 - SÀNH ĐIỆU 51 Xuân Diệu, Tây Hồ, HN"/>
    <n v="1239779"/>
    <n v="0"/>
    <n v="99182.32"/>
    <n v="1338961"/>
    <s v="Bán hàng"/>
    <m/>
    <m/>
    <n v="0"/>
    <n v="1338961"/>
    <n v="0"/>
    <n v="1338961"/>
    <d v="2025-08-14T00:00:00"/>
    <m/>
    <d v="2025-08-14T00:00:00"/>
    <n v="0"/>
    <m/>
    <n v="118.3578140046302"/>
    <x v="5"/>
    <d v="2025-08-14T00:00:00"/>
    <d v="1899-12-30T00:00:00"/>
    <m/>
    <m/>
    <x v="81"/>
    <x v="85"/>
    <x v="2"/>
  </r>
  <r>
    <x v="109"/>
    <x v="84"/>
    <x v="135"/>
    <x v="1696"/>
    <d v="2025-09-06T00:00:00"/>
    <s v="00057773"/>
    <s v="SÀNH ĐIỆU 51 Xuân Diệu, Tây Hồ, HN"/>
    <n v="951244"/>
    <n v="0"/>
    <n v="76099.520000000004"/>
    <n v="1027344"/>
    <s v="Bán hàng"/>
    <d v="2025-09-29T00:00:00"/>
    <s v="BC2509/0065"/>
    <n v="0"/>
    <n v="1027344"/>
    <n v="1027344"/>
    <n v="0"/>
    <d v="2025-09-06T00:00:00"/>
    <m/>
    <d v="2025-09-06T00:00:00"/>
    <n v="0"/>
    <m/>
    <s v=""/>
    <x v="0"/>
    <d v="2025-09-06T00:00:00"/>
    <d v="2025-09-29T00:00:00"/>
    <m/>
    <m/>
    <x v="81"/>
    <x v="85"/>
    <x v="2"/>
  </r>
  <r>
    <x v="109"/>
    <x v="84"/>
    <x v="254"/>
    <x v="1697"/>
    <m/>
    <s v="00066852"/>
    <s v="SÀNH ĐIỆU 51 Xuân Diệu, Tây Hồ, HN"/>
    <n v="166785"/>
    <m/>
    <n v="13342.800000000001"/>
    <n v="180128"/>
    <s v="Bán hàng"/>
    <m/>
    <m/>
    <n v="0"/>
    <n v="180128"/>
    <n v="0"/>
    <n v="180128"/>
    <d v="2025-10-10T00:00:00"/>
    <m/>
    <d v="2025-10-10T00:00:00"/>
    <n v="0"/>
    <m/>
    <n v="61.3578140046302"/>
    <x v="1"/>
    <d v="2025-10-10T00:00:00"/>
    <d v="1899-12-30T00:00:00"/>
    <m/>
    <m/>
    <x v="81"/>
    <x v="85"/>
    <x v="2"/>
  </r>
  <r>
    <x v="109"/>
    <x v="84"/>
    <x v="276"/>
    <x v="1698"/>
    <m/>
    <s v="00070380"/>
    <s v="SÀNH ĐIỆU 51 Xuân Diệu, Tây Hồ, HN"/>
    <n v="1084180"/>
    <n v="0"/>
    <n v="86734.400000000009"/>
    <n v="1170914"/>
    <s v="Bán hàng"/>
    <m/>
    <m/>
    <n v="0"/>
    <n v="1170914"/>
    <n v="0"/>
    <n v="1170914"/>
    <d v="2025-10-23T00:00:00"/>
    <m/>
    <d v="2025-10-23T00:00:00"/>
    <n v="0"/>
    <m/>
    <n v="48.3578140046302"/>
    <x v="2"/>
    <d v="2025-10-23T00:00:00"/>
    <d v="1899-12-30T00:00:00"/>
    <m/>
    <m/>
    <x v="81"/>
    <x v="85"/>
    <x v="2"/>
  </r>
  <r>
    <x v="109"/>
    <x v="84"/>
    <x v="82"/>
    <x v="1698"/>
    <m/>
    <s v="00001752"/>
    <s v="AGMPO000633391"/>
    <m/>
    <n v="0"/>
    <n v="0"/>
    <n v="791291"/>
    <s v="Hàng trả"/>
    <m/>
    <m/>
    <n v="0"/>
    <n v="-791291"/>
    <n v="0"/>
    <n v="-791291"/>
    <d v="2025-10-30T00:00:00"/>
    <m/>
    <d v="2025-10-30T00:00:00"/>
    <n v="0"/>
    <m/>
    <n v="41.3578140046302"/>
    <x v="2"/>
    <d v="2025-10-30T00:00:00"/>
    <d v="1899-12-30T00:00:00"/>
    <m/>
    <m/>
    <x v="81"/>
    <x v="85"/>
    <x v="2"/>
  </r>
  <r>
    <x v="109"/>
    <x v="84"/>
    <x v="137"/>
    <x v="1676"/>
    <d v="2025-11-17T00:00:00"/>
    <s v="00076768"/>
    <s v="AGMPO000655579"/>
    <n v="528890"/>
    <n v="0"/>
    <n v="42311.200000000004"/>
    <n v="571201.19999999995"/>
    <s v="Bán hàng"/>
    <m/>
    <m/>
    <n v="0"/>
    <n v="571201.19999999995"/>
    <n v="0"/>
    <n v="571201.19999999995"/>
    <d v="2025-11-17T00:00:00"/>
    <m/>
    <d v="2025-11-17T00:00:00"/>
    <n v="0"/>
    <m/>
    <n v="23.3578140046302"/>
    <x v="4"/>
    <d v="2025-11-17T00:00:00"/>
    <d v="1899-12-30T00:00:00"/>
    <m/>
    <m/>
    <x v="81"/>
    <x v="85"/>
    <x v="2"/>
  </r>
  <r>
    <x v="109"/>
    <x v="84"/>
    <x v="234"/>
    <x v="1681"/>
    <d v="2025-11-27T00:00:00"/>
    <s v="00078696"/>
    <s v="Bán hàng SÀNH ĐIỆU 51 Xuân Diệu, Tây Hồ, HN theo hóa đơn 00078696"/>
    <n v="768619"/>
    <n v="0"/>
    <n v="61489.520000000004"/>
    <n v="830108.52"/>
    <s v="Bán hàng"/>
    <m/>
    <m/>
    <n v="0"/>
    <n v="830108.52"/>
    <n v="0"/>
    <n v="830108.52"/>
    <d v="2025-11-27T00:00:00"/>
    <m/>
    <d v="2025-11-27T00:00:00"/>
    <n v="0"/>
    <m/>
    <n v="13.3578140046302"/>
    <x v="4"/>
    <d v="2025-11-27T00:00:00"/>
    <d v="1899-12-30T00:00:00"/>
    <m/>
    <m/>
    <x v="81"/>
    <x v="85"/>
    <x v="2"/>
  </r>
  <r>
    <x v="112"/>
    <x v="85"/>
    <x v="14"/>
    <x v="14"/>
    <d v="2025-01-25T00:00:00"/>
    <s v="00006746"/>
    <s v="Tồn đầu kỳ"/>
    <m/>
    <n v="0"/>
    <n v="0"/>
    <n v="22790569"/>
    <s v="Tồn đầu kỳ"/>
    <d v="2025-02-07T00:00:00"/>
    <s v="PT2502/0003"/>
    <n v="22790569"/>
    <n v="0"/>
    <n v="22790569"/>
    <n v="0"/>
    <d v="2025-01-25T00:00:00"/>
    <m/>
    <d v="2025-01-25T00:00:00"/>
    <n v="0"/>
    <m/>
    <s v=""/>
    <x v="0"/>
    <d v="2025-01-25T00:00:00"/>
    <d v="2025-02-07T00:00:00"/>
    <m/>
    <m/>
    <x v="82"/>
    <x v="86"/>
    <x v="10"/>
  </r>
  <r>
    <x v="112"/>
    <x v="85"/>
    <x v="67"/>
    <x v="1699"/>
    <d v="2025-01-25T00:00:00"/>
    <s v="00006746"/>
    <s v="REAL FMART KDC Đại Phúc"/>
    <n v="2440110"/>
    <n v="0"/>
    <n v="195208.80000000002"/>
    <n v="2635319"/>
    <s v="Bán hàng"/>
    <d v="2025-02-07T00:00:00"/>
    <s v="PT2502/0003"/>
    <n v="0"/>
    <n v="2635319"/>
    <n v="2635319"/>
    <n v="0"/>
    <d v="2025-01-25T00:00:00"/>
    <m/>
    <d v="2025-01-25T00:00:00"/>
    <n v="0"/>
    <m/>
    <s v=""/>
    <x v="0"/>
    <d v="2025-01-25T00:00:00"/>
    <d v="2025-02-07T00:00:00"/>
    <m/>
    <m/>
    <x v="82"/>
    <x v="86"/>
    <x v="10"/>
  </r>
  <r>
    <x v="113"/>
    <x v="86"/>
    <x v="14"/>
    <x v="14"/>
    <m/>
    <m/>
    <s v="Tồn đầu kỳ"/>
    <m/>
    <n v="0"/>
    <n v="0"/>
    <n v="9258476"/>
    <s v="Tồn đầu kỳ"/>
    <d v="2025-04-08T00:00:00"/>
    <s v="BC2503/0055"/>
    <n v="9258476"/>
    <n v="0"/>
    <n v="9258476"/>
    <n v="0"/>
    <d v="1899-12-30T00:00:00"/>
    <m/>
    <d v="1899-12-30T00:00:00"/>
    <n v="0"/>
    <m/>
    <s v=""/>
    <x v="0"/>
    <d v="1899-12-30T00:00:00"/>
    <d v="2025-04-08T00:00:00"/>
    <m/>
    <m/>
    <x v="83"/>
    <x v="87"/>
    <x v="2"/>
  </r>
  <r>
    <x v="113"/>
    <x v="86"/>
    <x v="184"/>
    <x v="1700"/>
    <d v="2025-01-02T00:00:00"/>
    <s v="00000067"/>
    <s v="Bán hàng CÔNG TY TNHH VIỆT Ý HÀ NỘI CENTER theo hóa đơn 00000067"/>
    <n v="8770990"/>
    <n v="0"/>
    <n v="701679.20000000007"/>
    <n v="9472669"/>
    <s v="Bán hàng"/>
    <d v="2025-05-22T00:00:00"/>
    <s v="BC2505/0038"/>
    <n v="0"/>
    <n v="9472669"/>
    <n v="9472669"/>
    <n v="0"/>
    <d v="2025-01-02T00:00:00"/>
    <m/>
    <d v="2025-01-02T00:00:00"/>
    <n v="0"/>
    <m/>
    <s v=""/>
    <x v="0"/>
    <d v="2025-01-02T00:00:00"/>
    <d v="2025-05-22T00:00:00"/>
    <m/>
    <m/>
    <x v="83"/>
    <x v="87"/>
    <x v="2"/>
  </r>
  <r>
    <x v="113"/>
    <x v="86"/>
    <x v="255"/>
    <x v="1701"/>
    <d v="2025-01-23T00:00:00"/>
    <s v="00005964"/>
    <s v="Bán hàng CÔNG TY TNHH VIỆT Ý HÀ NỘI CENTER theo hóa đơn 00005964"/>
    <n v="3487950"/>
    <n v="0"/>
    <n v="279036"/>
    <n v="3766986"/>
    <s v="Bán hàng"/>
    <d v="2025-05-22T00:00:00"/>
    <s v="BC2505/0038"/>
    <n v="0"/>
    <n v="3766986"/>
    <n v="3766986"/>
    <n v="0"/>
    <d v="2025-01-23T00:00:00"/>
    <m/>
    <d v="2025-01-23T00:00:00"/>
    <n v="0"/>
    <m/>
    <s v=""/>
    <x v="0"/>
    <d v="2025-01-23T00:00:00"/>
    <d v="2025-05-22T00:00:00"/>
    <m/>
    <m/>
    <x v="83"/>
    <x v="87"/>
    <x v="2"/>
  </r>
  <r>
    <x v="113"/>
    <x v="86"/>
    <x v="125"/>
    <x v="1702"/>
    <d v="2025-03-13T00:00:00"/>
    <s v="00016689"/>
    <s v="Việt Ý Tòa H2 Vinhomes Ocean Park 1, CK CỐ ĐỊNH 5% + 10% ĐƠN KHAI TRƯƠNG"/>
    <n v="1617125"/>
    <n v="161713"/>
    <n v="116432.96000000001"/>
    <n v="1571845"/>
    <s v="Bán hàng"/>
    <d v="2025-09-08T00:00:00"/>
    <s v="BC2509/0013"/>
    <n v="0"/>
    <n v="1571845"/>
    <n v="1571845"/>
    <n v="0"/>
    <d v="2025-03-13T00:00:00"/>
    <m/>
    <d v="2025-03-13T00:00:00"/>
    <n v="0"/>
    <m/>
    <s v=""/>
    <x v="0"/>
    <d v="2025-03-13T00:00:00"/>
    <d v="2025-09-08T00:00:00"/>
    <m/>
    <m/>
    <x v="83"/>
    <x v="87"/>
    <x v="2"/>
  </r>
  <r>
    <x v="113"/>
    <x v="86"/>
    <x v="25"/>
    <x v="1703"/>
    <d v="2025-03-25T00:00:00"/>
    <s v="00018963"/>
    <s v="Việt Ý The Manor Park, Đại lộ Chu Văn An"/>
    <n v="567222"/>
    <n v="0"/>
    <n v="45377.760000000002"/>
    <n v="612600"/>
    <s v="Bán hàng"/>
    <d v="2025-09-08T00:00:00"/>
    <s v="BC2509/0013"/>
    <n v="0"/>
    <n v="612600"/>
    <n v="612600"/>
    <n v="0"/>
    <d v="2025-03-25T00:00:00"/>
    <m/>
    <d v="2025-03-25T00:00:00"/>
    <n v="0"/>
    <m/>
    <s v=""/>
    <x v="0"/>
    <d v="2025-03-25T00:00:00"/>
    <d v="2025-09-08T00:00:00"/>
    <m/>
    <m/>
    <x v="83"/>
    <x v="87"/>
    <x v="2"/>
  </r>
  <r>
    <x v="113"/>
    <x v="86"/>
    <x v="25"/>
    <x v="1704"/>
    <d v="2025-03-25T00:00:00"/>
    <s v="00018964"/>
    <s v="Bán hàng CÔNG TY TNHH VIỆT Ý HÀ NỘI CENTER theo hóa đơn 00018964"/>
    <n v="2092770"/>
    <n v="0"/>
    <n v="167421.6"/>
    <n v="2260192"/>
    <s v="Bán hàng"/>
    <d v="2025-09-08T00:00:00"/>
    <s v="BC2509/0013"/>
    <n v="0"/>
    <n v="2260192"/>
    <n v="2260192"/>
    <n v="0"/>
    <d v="2025-03-25T00:00:00"/>
    <m/>
    <d v="2025-03-25T00:00:00"/>
    <n v="0"/>
    <m/>
    <s v=""/>
    <x v="0"/>
    <d v="2025-03-25T00:00:00"/>
    <d v="2025-09-08T00:00:00"/>
    <m/>
    <m/>
    <x v="83"/>
    <x v="87"/>
    <x v="2"/>
  </r>
  <r>
    <x v="113"/>
    <x v="86"/>
    <x v="155"/>
    <x v="1705"/>
    <m/>
    <m/>
    <s v="Hàng Trả - CÔNG TY TNHH VIỆT Ý HÀ NỘI CENTER - VIETY"/>
    <m/>
    <m/>
    <n v="0"/>
    <n v="494850"/>
    <s v="Hàng trả"/>
    <d v="2025-09-08T00:00:00"/>
    <s v="BC2509/0013"/>
    <n v="0"/>
    <n v="-494850"/>
    <n v="-494850"/>
    <n v="0"/>
    <d v="2025-03-11T00:00:00"/>
    <m/>
    <d v="2025-03-11T00:00:00"/>
    <n v="0"/>
    <m/>
    <s v=""/>
    <x v="0"/>
    <d v="2025-03-11T00:00:00"/>
    <d v="2025-09-08T00:00:00"/>
    <m/>
    <m/>
    <x v="83"/>
    <x v="87"/>
    <x v="2"/>
  </r>
  <r>
    <x v="113"/>
    <x v="86"/>
    <x v="236"/>
    <x v="1706"/>
    <m/>
    <m/>
    <s v="Hàng Trả - Việt Ý The Manor Park, Đại lộ Chu Văn An - viety0001"/>
    <m/>
    <m/>
    <n v="0"/>
    <n v="729143"/>
    <s v="Hàng trả"/>
    <d v="2025-09-08T00:00:00"/>
    <s v="BC2509/0013"/>
    <n v="0"/>
    <n v="-729143"/>
    <n v="-729143"/>
    <n v="0"/>
    <d v="2025-03-17T00:00:00"/>
    <m/>
    <d v="2025-03-17T00:00:00"/>
    <n v="0"/>
    <m/>
    <s v=""/>
    <x v="0"/>
    <d v="2025-03-17T00:00:00"/>
    <d v="2025-09-08T00:00:00"/>
    <m/>
    <m/>
    <x v="83"/>
    <x v="87"/>
    <x v="2"/>
  </r>
  <r>
    <x v="113"/>
    <x v="86"/>
    <x v="14"/>
    <x v="14"/>
    <m/>
    <m/>
    <m/>
    <m/>
    <m/>
    <n v="0"/>
    <n v="54584"/>
    <s v="Hàng trả"/>
    <m/>
    <m/>
    <n v="0"/>
    <n v="-54584"/>
    <n v="0"/>
    <n v="-54584"/>
    <d v="1899-12-30T00:00:00"/>
    <m/>
    <d v="1899-12-30T00:00:00"/>
    <n v="0"/>
    <m/>
    <n v="46001.35781400463"/>
    <x v="3"/>
    <d v="1899-12-30T00:00:00"/>
    <d v="1899-12-30T00:00:00"/>
    <m/>
    <m/>
    <x v="83"/>
    <x v="87"/>
    <x v="2"/>
  </r>
  <r>
    <x v="113"/>
    <x v="86"/>
    <x v="261"/>
    <x v="1707"/>
    <d v="2025-04-02T00:00:00"/>
    <s v="00020754"/>
    <s v="Bán hàng CÔNG TY TNHH VIỆT Ý HÀ NỘI CENTER theo hóa đơn 00020754"/>
    <n v="1775990"/>
    <n v="0"/>
    <n v="142079.20000000001"/>
    <n v="1918069"/>
    <s v="Bán hàng"/>
    <d v="2025-10-03T00:00:00"/>
    <s v="BC2510/0001"/>
    <n v="0"/>
    <n v="1918069"/>
    <n v="1918069"/>
    <n v="0"/>
    <d v="2025-04-02T00:00:00"/>
    <m/>
    <d v="2025-04-02T00:00:00"/>
    <n v="0"/>
    <m/>
    <s v=""/>
    <x v="0"/>
    <d v="2025-04-02T00:00:00"/>
    <d v="2025-10-03T00:00:00"/>
    <m/>
    <m/>
    <x v="83"/>
    <x v="87"/>
    <x v="2"/>
  </r>
  <r>
    <x v="113"/>
    <x v="86"/>
    <x v="201"/>
    <x v="1708"/>
    <d v="2025-04-09T00:00:00"/>
    <s v="00022163"/>
    <s v="Việt Ý Tòa H2 Vinhomes Ocean Park 1"/>
    <n v="1617125"/>
    <n v="0"/>
    <n v="129370"/>
    <n v="1746495"/>
    <s v="Bán hàng"/>
    <d v="2025-10-03T00:00:00"/>
    <s v="BC2510/0001"/>
    <n v="0"/>
    <n v="1746495"/>
    <n v="1746495"/>
    <n v="0"/>
    <d v="2025-04-09T00:00:00"/>
    <m/>
    <d v="2025-04-09T00:00:00"/>
    <n v="0"/>
    <m/>
    <s v=""/>
    <x v="0"/>
    <d v="2025-04-09T00:00:00"/>
    <d v="2025-10-03T00:00:00"/>
    <m/>
    <m/>
    <x v="83"/>
    <x v="87"/>
    <x v="2"/>
  </r>
  <r>
    <x v="113"/>
    <x v="86"/>
    <x v="201"/>
    <x v="1709"/>
    <d v="2025-04-09T00:00:00"/>
    <s v="00022202"/>
    <s v="Việt Ý The Manor Park, Đại lộ Chu Văn An"/>
    <n v="817554"/>
    <n v="0"/>
    <n v="65404.32"/>
    <n v="882958"/>
    <s v="Bán hàng"/>
    <d v="2025-10-03T00:00:00"/>
    <s v="BC2510/0001"/>
    <n v="0"/>
    <n v="882958"/>
    <n v="882958"/>
    <n v="0"/>
    <d v="2025-04-09T00:00:00"/>
    <m/>
    <d v="2025-04-09T00:00:00"/>
    <n v="0"/>
    <m/>
    <s v=""/>
    <x v="0"/>
    <d v="2025-04-09T00:00:00"/>
    <d v="2025-10-03T00:00:00"/>
    <m/>
    <m/>
    <x v="83"/>
    <x v="87"/>
    <x v="2"/>
  </r>
  <r>
    <x v="113"/>
    <x v="86"/>
    <x v="261"/>
    <x v="1710"/>
    <m/>
    <m/>
    <s v="Hàng Trả - CÔNG TY TNHH VIỆT Ý HÀ NỘI CENTER - VIETY"/>
    <m/>
    <m/>
    <n v="0"/>
    <n v="911563"/>
    <s v="Hàng trả"/>
    <d v="2025-10-03T00:00:00"/>
    <s v="BC2510/0001"/>
    <n v="0"/>
    <n v="-911563"/>
    <n v="-911563"/>
    <n v="0"/>
    <d v="2025-04-02T00:00:00"/>
    <m/>
    <d v="2025-04-02T00:00:00"/>
    <n v="0"/>
    <m/>
    <s v=""/>
    <x v="0"/>
    <d v="2025-04-02T00:00:00"/>
    <d v="2025-10-03T00:00:00"/>
    <m/>
    <m/>
    <x v="83"/>
    <x v="87"/>
    <x v="2"/>
  </r>
  <r>
    <x v="113"/>
    <x v="86"/>
    <x v="201"/>
    <x v="1711"/>
    <m/>
    <m/>
    <s v="Hàng Trả - CÔNG TY TNHH VIỆT Ý HÀ NỘI CENTER - VIETY"/>
    <m/>
    <m/>
    <n v="0"/>
    <n v="341836"/>
    <s v="Hàng trả"/>
    <d v="2025-10-03T00:00:00"/>
    <s v="BC2510/0001"/>
    <n v="0"/>
    <n v="-341836"/>
    <n v="-341836"/>
    <n v="0"/>
    <d v="2025-04-09T00:00:00"/>
    <m/>
    <d v="2025-04-09T00:00:00"/>
    <n v="0"/>
    <m/>
    <s v=""/>
    <x v="0"/>
    <d v="2025-04-09T00:00:00"/>
    <d v="2025-10-03T00:00:00"/>
    <m/>
    <m/>
    <x v="83"/>
    <x v="87"/>
    <x v="2"/>
  </r>
  <r>
    <x v="113"/>
    <x v="86"/>
    <x v="134"/>
    <x v="1712"/>
    <d v="2025-05-07T00:00:00"/>
    <s v="00028312"/>
    <s v="Việt Ý Tòa H2 Vinhomes Ocean Park 1"/>
    <n v="692790"/>
    <n v="0"/>
    <n v="55423.200000000004"/>
    <n v="748213"/>
    <s v="Bán hàng"/>
    <d v="2025-10-22T00:00:00"/>
    <s v="BC2510/0033"/>
    <n v="0"/>
    <n v="748213"/>
    <n v="748213"/>
    <n v="0"/>
    <d v="2025-05-07T00:00:00"/>
    <m/>
    <d v="2025-05-07T00:00:00"/>
    <n v="0"/>
    <m/>
    <s v=""/>
    <x v="0"/>
    <d v="2025-05-07T00:00:00"/>
    <d v="2025-10-22T00:00:00"/>
    <m/>
    <m/>
    <x v="83"/>
    <x v="87"/>
    <x v="2"/>
  </r>
  <r>
    <x v="113"/>
    <x v="86"/>
    <x v="134"/>
    <x v="1713"/>
    <d v="2025-05-07T00:00:00"/>
    <s v="00028317"/>
    <s v="Việt Ý SP3B-33, Hải Âu 9, Vinhomes Ocean Park 1, ĐƠN KHAI TRƯƠNG CK 10% + 5% CK CỐ ĐỊNH"/>
    <n v="587160"/>
    <n v="58716"/>
    <n v="42275.520000000004"/>
    <n v="570720"/>
    <s v="Bán hàng"/>
    <d v="2025-10-22T00:00:00"/>
    <s v="BC2510/0033"/>
    <n v="0"/>
    <n v="570720"/>
    <n v="570720"/>
    <n v="0"/>
    <d v="2025-05-07T00:00:00"/>
    <m/>
    <d v="2025-05-07T00:00:00"/>
    <n v="0"/>
    <m/>
    <s v=""/>
    <x v="0"/>
    <d v="2025-05-07T00:00:00"/>
    <d v="2025-10-22T00:00:00"/>
    <m/>
    <m/>
    <x v="83"/>
    <x v="87"/>
    <x v="2"/>
  </r>
  <r>
    <x v="113"/>
    <x v="86"/>
    <x v="177"/>
    <x v="1714"/>
    <d v="2025-05-22T00:00:00"/>
    <s v="00032288"/>
    <s v="Bán hàng CÔNG TY TNHH VIỆT Ý HÀ NỘI CENTER theo hóa đơn 00032288"/>
    <n v="2554909"/>
    <n v="0"/>
    <n v="204392.72"/>
    <n v="2759302"/>
    <s v="Bán hàng"/>
    <d v="2025-10-22T00:00:00"/>
    <s v="BC2510/0033"/>
    <n v="0"/>
    <n v="2759302"/>
    <n v="2759302"/>
    <n v="0"/>
    <d v="2025-05-22T00:00:00"/>
    <m/>
    <d v="2025-05-22T00:00:00"/>
    <n v="0"/>
    <m/>
    <s v=""/>
    <x v="0"/>
    <d v="2025-05-22T00:00:00"/>
    <d v="2025-10-22T00:00:00"/>
    <m/>
    <m/>
    <x v="83"/>
    <x v="87"/>
    <x v="2"/>
  </r>
  <r>
    <x v="113"/>
    <x v="86"/>
    <x v="4"/>
    <x v="1715"/>
    <m/>
    <m/>
    <s v="Hàng Trả - CÔNG TY TNHH VIỆT Ý HÀ NỘI CENTER - VIETY"/>
    <m/>
    <m/>
    <n v="0"/>
    <n v="75341"/>
    <s v="Hàng trả"/>
    <d v="2025-10-22T00:00:00"/>
    <s v="BC2510/0033"/>
    <n v="0"/>
    <n v="-75341"/>
    <n v="-75341"/>
    <n v="0"/>
    <d v="2025-05-15T00:00:00"/>
    <m/>
    <d v="2025-05-15T00:00:00"/>
    <n v="0"/>
    <m/>
    <s v=""/>
    <x v="0"/>
    <d v="2025-05-15T00:00:00"/>
    <d v="2025-10-22T00:00:00"/>
    <m/>
    <m/>
    <x v="83"/>
    <x v="87"/>
    <x v="2"/>
  </r>
  <r>
    <x v="113"/>
    <x v="86"/>
    <x v="117"/>
    <x v="1716"/>
    <d v="2025-06-20T00:00:00"/>
    <m/>
    <s v="Hàng Trả - Việt Ý Kim Văn Kim Lũ - CÔNG TY TNHH VIỆT Ý HÀ NỘI CENTER - VIETY"/>
    <m/>
    <n v="0"/>
    <n v="0"/>
    <n v="322283"/>
    <s v="Hàng trả"/>
    <d v="2025-10-22T00:00:00"/>
    <s v="BC2510/0033"/>
    <n v="0"/>
    <n v="-322283"/>
    <n v="-322283"/>
    <n v="0"/>
    <d v="2025-06-20T00:00:00"/>
    <m/>
    <d v="2025-06-20T00:00:00"/>
    <n v="0"/>
    <m/>
    <s v=""/>
    <x v="0"/>
    <d v="2025-06-20T00:00:00"/>
    <d v="2025-10-22T00:00:00"/>
    <m/>
    <m/>
    <x v="83"/>
    <x v="87"/>
    <x v="2"/>
  </r>
  <r>
    <x v="113"/>
    <x v="86"/>
    <x v="144"/>
    <x v="1717"/>
    <d v="2025-06-20T00:00:00"/>
    <s v="00038382"/>
    <s v="Bán hàng CÔNG TY TNHH VIỆT Ý HÀ NỘI CENTER theo hóa đơn 00038382"/>
    <n v="2907095"/>
    <n v="0"/>
    <n v="232567.6"/>
    <n v="3139663"/>
    <s v="Bán hàng"/>
    <d v="2025-10-22T00:00:00"/>
    <s v="BC2510/0033"/>
    <n v="0"/>
    <n v="3139663"/>
    <n v="3139663"/>
    <n v="0"/>
    <d v="2025-06-20T00:00:00"/>
    <m/>
    <d v="2025-06-20T00:00:00"/>
    <n v="0"/>
    <m/>
    <s v=""/>
    <x v="0"/>
    <d v="2025-06-20T00:00:00"/>
    <d v="2025-10-22T00:00:00"/>
    <m/>
    <m/>
    <x v="83"/>
    <x v="87"/>
    <x v="2"/>
  </r>
  <r>
    <x v="113"/>
    <x v="86"/>
    <x v="78"/>
    <x v="1718"/>
    <d v="2025-07-15T00:00:00"/>
    <s v="00044138"/>
    <s v="Việt Ý The Manor Park, Đại lộ Chu Văn An"/>
    <n v="589158"/>
    <n v="0"/>
    <n v="47132.639999999999"/>
    <n v="636291"/>
    <s v="Bán hàng"/>
    <m/>
    <m/>
    <n v="0"/>
    <n v="636291"/>
    <n v="0"/>
    <n v="636291"/>
    <d v="2025-07-15T00:00:00"/>
    <m/>
    <d v="2025-07-15T00:00:00"/>
    <n v="0"/>
    <m/>
    <n v="148.3578140046302"/>
    <x v="3"/>
    <d v="2025-07-15T00:00:00"/>
    <d v="1899-12-30T00:00:00"/>
    <m/>
    <m/>
    <x v="83"/>
    <x v="87"/>
    <x v="2"/>
  </r>
  <r>
    <x v="113"/>
    <x v="86"/>
    <x v="205"/>
    <x v="1719"/>
    <d v="2025-07-23T00:00:00"/>
    <s v="00045819"/>
    <s v="Việt Ý SP02 Hải Âu 11, Vinhomes Ocean Park 1, CK CỐ ĐỊNH 5% + 10% ĐƠN KHAI TRƯƠNG"/>
    <n v="1235958"/>
    <n v="123596"/>
    <n v="88988.96"/>
    <n v="1201351"/>
    <s v="Bán hàng"/>
    <m/>
    <m/>
    <n v="0"/>
    <n v="1201351"/>
    <n v="0"/>
    <n v="1201351"/>
    <d v="2025-07-23T00:00:00"/>
    <m/>
    <d v="2025-07-23T00:00:00"/>
    <n v="0"/>
    <m/>
    <n v="140.3578140046302"/>
    <x v="3"/>
    <d v="2025-07-23T00:00:00"/>
    <d v="1899-12-30T00:00:00"/>
    <m/>
    <m/>
    <x v="83"/>
    <x v="87"/>
    <x v="2"/>
  </r>
  <r>
    <x v="113"/>
    <x v="86"/>
    <x v="179"/>
    <x v="1720"/>
    <m/>
    <m/>
    <s v="Hàng Trả - Việt Ý The Manor Park, Đại lộ Chu Văn An - viety0001"/>
    <m/>
    <m/>
    <n v="0"/>
    <n v="333060"/>
    <s v="Hàng trả"/>
    <m/>
    <m/>
    <n v="0"/>
    <n v="-333060"/>
    <n v="0"/>
    <n v="-333060"/>
    <d v="2025-07-02T00:00:00"/>
    <m/>
    <d v="2025-07-02T00:00:00"/>
    <n v="0"/>
    <m/>
    <n v="161.3578140046302"/>
    <x v="3"/>
    <d v="2025-07-02T00:00:00"/>
    <d v="1899-12-30T00:00:00"/>
    <m/>
    <m/>
    <x v="83"/>
    <x v="87"/>
    <x v="2"/>
  </r>
  <r>
    <x v="113"/>
    <x v="86"/>
    <x v="78"/>
    <x v="1721"/>
    <m/>
    <m/>
    <s v="Hàng Trả - Việt Ý The Manor Park, Đại lộ Chu Văn An - viety0001"/>
    <m/>
    <m/>
    <n v="0"/>
    <n v="272501"/>
    <s v="Hàng trả"/>
    <m/>
    <m/>
    <n v="0"/>
    <n v="-272501"/>
    <n v="0"/>
    <n v="-272501"/>
    <d v="2025-07-15T00:00:00"/>
    <m/>
    <d v="2025-07-15T00:00:00"/>
    <n v="0"/>
    <m/>
    <n v="148.3578140046302"/>
    <x v="3"/>
    <d v="2025-07-15T00:00:00"/>
    <d v="1899-12-30T00:00:00"/>
    <m/>
    <m/>
    <x v="83"/>
    <x v="87"/>
    <x v="2"/>
  </r>
  <r>
    <x v="113"/>
    <x v="86"/>
    <x v="78"/>
    <x v="1722"/>
    <m/>
    <m/>
    <s v="ĐÃ NHẬP - Việt Ý SP02 Hải Âu 11, Vinhomes Ocean Park 1 - phiếu: THN000050 ( Ngày 15-7-2025)"/>
    <m/>
    <m/>
    <n v="0"/>
    <n v="286841"/>
    <s v="Hàng trả"/>
    <m/>
    <m/>
    <n v="0"/>
    <n v="-286841"/>
    <n v="0"/>
    <n v="-286841"/>
    <d v="2025-07-15T00:00:00"/>
    <m/>
    <d v="2025-07-15T00:00:00"/>
    <n v="0"/>
    <m/>
    <n v="148.3578140046302"/>
    <x v="3"/>
    <d v="2025-07-15T00:00:00"/>
    <d v="1899-12-30T00:00:00"/>
    <m/>
    <m/>
    <x v="83"/>
    <x v="87"/>
    <x v="2"/>
  </r>
  <r>
    <x v="113"/>
    <x v="86"/>
    <x v="205"/>
    <x v="1723"/>
    <m/>
    <m/>
    <s v="ĐÃ NHẬP - CÔNG TY TNHH VIỆT Ý HÀ NỘI CENTER - phiếu: THN000054 ( Ngày 23-7-2025)"/>
    <m/>
    <m/>
    <n v="0"/>
    <n v="226019"/>
    <s v="Hàng trả"/>
    <m/>
    <m/>
    <n v="0"/>
    <n v="-226019"/>
    <n v="0"/>
    <n v="-226019"/>
    <d v="2025-07-23T00:00:00"/>
    <m/>
    <d v="2025-07-23T00:00:00"/>
    <n v="0"/>
    <m/>
    <n v="140.3578140046302"/>
    <x v="3"/>
    <d v="2025-07-23T00:00:00"/>
    <d v="1899-12-30T00:00:00"/>
    <m/>
    <m/>
    <x v="83"/>
    <x v="87"/>
    <x v="2"/>
  </r>
  <r>
    <x v="113"/>
    <x v="86"/>
    <x v="169"/>
    <x v="1724"/>
    <m/>
    <m/>
    <s v="Hàng Trả - Siêu Thị Việt Ý Kim Văn Kim Lũ - CÔNG TY TNHH VIỆT Ý HÀ NỘI CENTER - VIETY"/>
    <m/>
    <m/>
    <n v="0"/>
    <n v="590071"/>
    <s v="Hàng trả"/>
    <m/>
    <m/>
    <n v="0"/>
    <n v="-590071"/>
    <n v="0"/>
    <n v="-590071"/>
    <d v="2025-07-29T00:00:00"/>
    <m/>
    <d v="2025-07-29T00:00:00"/>
    <n v="0"/>
    <m/>
    <n v="134.3578140046302"/>
    <x v="3"/>
    <d v="2025-07-29T00:00:00"/>
    <d v="1899-12-30T00:00:00"/>
    <m/>
    <m/>
    <x v="83"/>
    <x v="87"/>
    <x v="2"/>
  </r>
  <r>
    <x v="113"/>
    <x v="86"/>
    <x v="65"/>
    <x v="1725"/>
    <d v="2025-08-01T00:00:00"/>
    <s v="00048842"/>
    <s v="Bán hàng CÔNG TY TNHH VIỆT Ý HÀ NỘI CENTER theo hóa đơn 00048842"/>
    <n v="2200719"/>
    <n v="0"/>
    <n v="176057.52"/>
    <n v="2376777"/>
    <s v="Bán hàng"/>
    <m/>
    <m/>
    <n v="0"/>
    <n v="2376777"/>
    <n v="0"/>
    <n v="2376777"/>
    <d v="2025-08-01T00:00:00"/>
    <m/>
    <d v="2025-08-01T00:00:00"/>
    <n v="0"/>
    <m/>
    <n v="131.3578140046302"/>
    <x v="3"/>
    <d v="2025-08-01T00:00:00"/>
    <d v="1899-12-30T00:00:00"/>
    <m/>
    <m/>
    <x v="83"/>
    <x v="87"/>
    <x v="2"/>
  </r>
  <r>
    <x v="113"/>
    <x v="86"/>
    <x v="204"/>
    <x v="1726"/>
    <d v="2025-08-07T00:00:00"/>
    <s v="00050246"/>
    <s v="Việt Ý SP02 Hải Âu 11, Vinhomes Ocean Park 1"/>
    <n v="1295091"/>
    <n v="0"/>
    <n v="103607.28"/>
    <n v="1398698"/>
    <s v="Bán hàng"/>
    <m/>
    <m/>
    <n v="0"/>
    <n v="1398698"/>
    <n v="0"/>
    <n v="1398698"/>
    <d v="2025-08-07T00:00:00"/>
    <m/>
    <d v="2025-08-07T00:00:00"/>
    <n v="0"/>
    <m/>
    <n v="125.3578140046302"/>
    <x v="3"/>
    <d v="2025-08-07T00:00:00"/>
    <d v="1899-12-30T00:00:00"/>
    <m/>
    <m/>
    <x v="83"/>
    <x v="87"/>
    <x v="2"/>
  </r>
  <r>
    <x v="113"/>
    <x v="86"/>
    <x v="111"/>
    <x v="1727"/>
    <d v="2025-08-16T00:00:00"/>
    <s v="00052383"/>
    <s v="Bán hàng CÔNG TY TNHH VIỆT Ý HÀ NỘI CENTER theo hóa đơn 00052383"/>
    <n v="2663960"/>
    <n v="0"/>
    <n v="213116.80000000002"/>
    <n v="2877077"/>
    <s v="Bán hàng"/>
    <m/>
    <m/>
    <n v="0"/>
    <n v="2877077"/>
    <n v="0"/>
    <n v="2877077"/>
    <d v="2025-08-16T00:00:00"/>
    <m/>
    <d v="2025-08-16T00:00:00"/>
    <n v="0"/>
    <m/>
    <n v="116.3578140046302"/>
    <x v="5"/>
    <d v="2025-08-16T00:00:00"/>
    <d v="1899-12-30T00:00:00"/>
    <m/>
    <m/>
    <x v="83"/>
    <x v="87"/>
    <x v="2"/>
  </r>
  <r>
    <x v="113"/>
    <x v="86"/>
    <x v="88"/>
    <x v="1728"/>
    <d v="2025-08-18T00:00:00"/>
    <s v="00052414"/>
    <s v="Việt Ý SP02 Hải Âu 11, Vinhomes Ocean Park 1"/>
    <n v="575358"/>
    <n v="0"/>
    <n v="46028.639999999999"/>
    <n v="621387"/>
    <s v="Bán hàng"/>
    <m/>
    <m/>
    <n v="0"/>
    <n v="621387"/>
    <n v="0"/>
    <n v="621387"/>
    <d v="2025-08-18T00:00:00"/>
    <m/>
    <d v="2025-08-18T00:00:00"/>
    <n v="0"/>
    <m/>
    <n v="114.3578140046302"/>
    <x v="5"/>
    <d v="2025-08-18T00:00:00"/>
    <d v="1899-12-30T00:00:00"/>
    <m/>
    <m/>
    <x v="83"/>
    <x v="87"/>
    <x v="2"/>
  </r>
  <r>
    <x v="113"/>
    <x v="86"/>
    <x v="43"/>
    <x v="1729"/>
    <d v="2025-08-26T00:00:00"/>
    <s v="00054414"/>
    <s v="Bán hàng CÔNG TY TNHH VIỆT Ý HÀ NỘI CENTER theo hóa đơn 00054414"/>
    <n v="1559588"/>
    <n v="0"/>
    <n v="124767.04000000001"/>
    <n v="1684355"/>
    <s v="Bán hàng"/>
    <m/>
    <m/>
    <n v="0"/>
    <n v="1684355"/>
    <n v="0"/>
    <n v="1684355"/>
    <d v="2025-08-26T00:00:00"/>
    <m/>
    <d v="2025-08-26T00:00:00"/>
    <n v="0"/>
    <m/>
    <n v="106.3578140046302"/>
    <x v="5"/>
    <d v="2025-08-26T00:00:00"/>
    <d v="1899-12-30T00:00:00"/>
    <m/>
    <m/>
    <x v="83"/>
    <x v="87"/>
    <x v="2"/>
  </r>
  <r>
    <x v="113"/>
    <x v="86"/>
    <x v="199"/>
    <x v="1730"/>
    <m/>
    <m/>
    <s v="Hàng Trả - P3 Pavilion Premium Vinhome Ocean Park 1, Đa Tốn - viety0004"/>
    <m/>
    <m/>
    <n v="0"/>
    <n v="228025"/>
    <s v="Hàng trả"/>
    <m/>
    <m/>
    <n v="0"/>
    <n v="-228025"/>
    <n v="0"/>
    <n v="-228025"/>
    <d v="2025-08-23T00:00:00"/>
    <m/>
    <d v="2025-08-23T00:00:00"/>
    <n v="0"/>
    <m/>
    <n v="109.3578140046302"/>
    <x v="5"/>
    <d v="2025-08-23T00:00:00"/>
    <d v="1899-12-30T00:00:00"/>
    <m/>
    <m/>
    <x v="83"/>
    <x v="87"/>
    <x v="2"/>
  </r>
  <r>
    <x v="113"/>
    <x v="86"/>
    <x v="232"/>
    <x v="1731"/>
    <m/>
    <m/>
    <s v="Hàng Trả - Siêu Thị Việt Ý Kim Văn Kim Lũ - CÔNG TY TNHH VIỆT Ý HÀ NỘI CENTER - VIETY - Phiếu: THN000371"/>
    <m/>
    <m/>
    <n v="0"/>
    <n v="308921"/>
    <s v="Hàng trả"/>
    <m/>
    <m/>
    <n v="0"/>
    <n v="-308921"/>
    <n v="0"/>
    <n v="-308921"/>
    <d v="2025-08-19T00:00:00"/>
    <m/>
    <d v="2025-08-19T00:00:00"/>
    <n v="0"/>
    <m/>
    <n v="113.3578140046302"/>
    <x v="5"/>
    <d v="2025-08-19T00:00:00"/>
    <d v="1899-12-30T00:00:00"/>
    <m/>
    <m/>
    <x v="83"/>
    <x v="87"/>
    <x v="2"/>
  </r>
  <r>
    <x v="113"/>
    <x v="86"/>
    <x v="96"/>
    <x v="1732"/>
    <d v="2025-09-04T00:00:00"/>
    <s v="00056595"/>
    <s v="Việt Ý SP02 Hải Âu 11, Vinhomes Ocean Park 1"/>
    <n v="633030"/>
    <n v="0"/>
    <n v="50642.400000000001"/>
    <n v="683672"/>
    <s v="Bán hàng"/>
    <m/>
    <m/>
    <n v="0"/>
    <n v="683672"/>
    <n v="0"/>
    <n v="683672"/>
    <d v="2025-09-04T00:00:00"/>
    <m/>
    <d v="2025-09-04T00:00:00"/>
    <n v="0"/>
    <m/>
    <n v="97.3578140046302"/>
    <x v="5"/>
    <d v="2025-09-04T00:00:00"/>
    <d v="1899-12-30T00:00:00"/>
    <m/>
    <m/>
    <x v="83"/>
    <x v="87"/>
    <x v="2"/>
  </r>
  <r>
    <x v="113"/>
    <x v="86"/>
    <x v="80"/>
    <x v="1733"/>
    <d v="2025-09-05T00:00:00"/>
    <s v="00056704"/>
    <s v="Việt Ý SP02 Hải Âu 11, Vinhomes Ocean Park 1"/>
    <n v="405111"/>
    <n v="0"/>
    <n v="32408.880000000001"/>
    <n v="437520"/>
    <s v="Bán hàng"/>
    <m/>
    <m/>
    <n v="0"/>
    <n v="437520"/>
    <n v="0"/>
    <n v="437520"/>
    <d v="2025-09-05T00:00:00"/>
    <m/>
    <d v="2025-09-05T00:00:00"/>
    <n v="0"/>
    <m/>
    <n v="96.3578140046302"/>
    <x v="5"/>
    <d v="2025-09-05T00:00:00"/>
    <d v="1899-12-30T00:00:00"/>
    <m/>
    <m/>
    <x v="83"/>
    <x v="87"/>
    <x v="2"/>
  </r>
  <r>
    <x v="113"/>
    <x v="86"/>
    <x v="243"/>
    <x v="1734"/>
    <d v="2025-09-08T00:00:00"/>
    <s v="00057826"/>
    <s v="Bán hàng CÔNG TY TNHH VIỆT Ý HÀ NỘI CENTER theo hóa đơn 00057826"/>
    <n v="3172385"/>
    <n v="0"/>
    <n v="253790.80000000002"/>
    <n v="3426176"/>
    <s v="Bán hàng"/>
    <m/>
    <m/>
    <n v="0"/>
    <n v="3426176"/>
    <n v="0"/>
    <n v="3426176"/>
    <d v="2025-09-08T00:00:00"/>
    <m/>
    <d v="2025-09-08T00:00:00"/>
    <n v="0"/>
    <m/>
    <n v="93.3578140046302"/>
    <x v="5"/>
    <d v="2025-09-08T00:00:00"/>
    <d v="1899-12-30T00:00:00"/>
    <m/>
    <m/>
    <x v="83"/>
    <x v="87"/>
    <x v="2"/>
  </r>
  <r>
    <x v="113"/>
    <x v="86"/>
    <x v="105"/>
    <x v="1735"/>
    <d v="2025-09-19T00:00:00"/>
    <s v="00061176"/>
    <s v="Việt Ý Siêu thị Go Việt Hưng, ĐƠN KHAI TRƯƠNG CK 10% + CK CỐ ĐỊNH 5%"/>
    <n v="1017221"/>
    <n v="101722"/>
    <n v="73239.92"/>
    <n v="988739"/>
    <s v="Bán hàng"/>
    <m/>
    <m/>
    <n v="0"/>
    <n v="988739"/>
    <n v="0"/>
    <n v="988739"/>
    <d v="2025-09-19T00:00:00"/>
    <m/>
    <d v="2025-09-19T00:00:00"/>
    <n v="0"/>
    <m/>
    <n v="82.3578140046302"/>
    <x v="1"/>
    <d v="2025-09-19T00:00:00"/>
    <d v="1899-12-30T00:00:00"/>
    <m/>
    <m/>
    <x v="83"/>
    <x v="87"/>
    <x v="2"/>
  </r>
  <r>
    <x v="113"/>
    <x v="86"/>
    <x v="120"/>
    <x v="1736"/>
    <m/>
    <m/>
    <s v="Hàng trả - ST NHỎ - KHÁCH LẺ - viety (Phiếu trả ngày: 03/09/2025)"/>
    <m/>
    <m/>
    <n v="0"/>
    <n v="316765"/>
    <s v="Hàng trả"/>
    <m/>
    <m/>
    <n v="0"/>
    <n v="-316765"/>
    <n v="0"/>
    <n v="-316765"/>
    <d v="2025-09-03T00:00:00"/>
    <m/>
    <d v="2025-09-03T00:00:00"/>
    <n v="0"/>
    <m/>
    <n v="98.3578140046302"/>
    <x v="5"/>
    <d v="2025-09-03T00:00:00"/>
    <d v="1899-12-30T00:00:00"/>
    <m/>
    <m/>
    <x v="83"/>
    <x v="87"/>
    <x v="2"/>
  </r>
  <r>
    <x v="113"/>
    <x v="86"/>
    <x v="8"/>
    <x v="1737"/>
    <d v="2025-10-01T00:00:00"/>
    <s v="00063456"/>
    <s v="Việt Ý The Manor Park, Đại lộ Chu Văn An"/>
    <n v="684237"/>
    <n v="0"/>
    <n v="54738.96"/>
    <n v="738976"/>
    <s v="Bán hàng"/>
    <m/>
    <m/>
    <n v="0"/>
    <n v="738976"/>
    <n v="0"/>
    <n v="738976"/>
    <d v="2025-10-01T00:00:00"/>
    <m/>
    <d v="2025-10-01T00:00:00"/>
    <n v="0"/>
    <m/>
    <n v="70.3578140046302"/>
    <x v="1"/>
    <d v="2025-10-01T00:00:00"/>
    <d v="1899-12-30T00:00:00"/>
    <m/>
    <m/>
    <x v="83"/>
    <x v="87"/>
    <x v="2"/>
  </r>
  <r>
    <x v="113"/>
    <x v="86"/>
    <x v="98"/>
    <x v="1738"/>
    <d v="2025-10-09T00:00:00"/>
    <s v="00065979"/>
    <s v="Việt Ý The Manor Park, Đại lộ Chu Văn An"/>
    <n v="684237"/>
    <n v="0"/>
    <n v="54738.96"/>
    <n v="738976"/>
    <s v="Bán hàng"/>
    <m/>
    <m/>
    <n v="0"/>
    <n v="738976"/>
    <n v="0"/>
    <n v="738976"/>
    <d v="2025-10-09T00:00:00"/>
    <m/>
    <d v="2025-10-09T00:00:00"/>
    <n v="0"/>
    <m/>
    <n v="62.3578140046302"/>
    <x v="1"/>
    <d v="2025-10-09T00:00:00"/>
    <d v="1899-12-30T00:00:00"/>
    <m/>
    <m/>
    <x v="83"/>
    <x v="87"/>
    <x v="2"/>
  </r>
  <r>
    <x v="114"/>
    <x v="86"/>
    <x v="82"/>
    <x v="1739"/>
    <d v="2025-10-30T00:00:00"/>
    <s v="00072353"/>
    <s v="Việt Ý Siêu thị Go Việt Hưng"/>
    <n v="1404274"/>
    <n v="0"/>
    <n v="112341.92"/>
    <n v="1516616"/>
    <s v="Bán hàng"/>
    <m/>
    <m/>
    <n v="0"/>
    <n v="1516616"/>
    <n v="0"/>
    <n v="1516616"/>
    <d v="2025-10-30T00:00:00"/>
    <m/>
    <d v="2025-10-30T00:00:00"/>
    <n v="0"/>
    <m/>
    <n v="41.3578140046302"/>
    <x v="2"/>
    <d v="2025-10-30T00:00:00"/>
    <d v="1899-12-30T00:00:00"/>
    <m/>
    <m/>
    <x v="84"/>
    <x v="87"/>
    <x v="2"/>
  </r>
  <r>
    <x v="113"/>
    <x v="86"/>
    <x v="115"/>
    <x v="1740"/>
    <d v="2025-11-20T00:00:00"/>
    <m/>
    <s v="Hàng trả - VIETY - CÔNG TY TNHH VIỆT Ý HÀ NỘI CENTER - 2411xtviety - Phiếu ngày (20/11/2025)"/>
    <n v="527525"/>
    <n v="0"/>
    <n v="42202"/>
    <n v="569727"/>
    <s v="Hàng trả"/>
    <m/>
    <m/>
    <n v="0"/>
    <n v="-569727"/>
    <n v="0"/>
    <n v="-569727"/>
    <d v="2025-11-20T00:00:00"/>
    <m/>
    <d v="2025-11-20T00:00:00"/>
    <n v="0"/>
    <m/>
    <n v="20.3578140046302"/>
    <x v="4"/>
    <d v="2025-11-20T00:00:00"/>
    <d v="1899-12-30T00:00:00"/>
    <m/>
    <m/>
    <x v="83"/>
    <x v="87"/>
    <x v="2"/>
  </r>
  <r>
    <x v="113"/>
    <x v="86"/>
    <x v="223"/>
    <x v="1741"/>
    <d v="2025-11-03T00:00:00"/>
    <m/>
    <s v="ĐÃ KIỂM TRA - Hàng trả - CÔNG TY TNHH VIỆT Ý HÀ NỘI CENTER - VIETY - Phiếu ngày (03/11/2025)"/>
    <n v="359775"/>
    <n v="0"/>
    <n v="28782"/>
    <n v="388557"/>
    <s v="Hàng trả"/>
    <m/>
    <m/>
    <n v="0"/>
    <n v="-388557"/>
    <n v="0"/>
    <n v="-388557"/>
    <d v="2025-11-03T00:00:00"/>
    <m/>
    <d v="2025-11-03T00:00:00"/>
    <n v="0"/>
    <m/>
    <n v="37.3578140046302"/>
    <x v="2"/>
    <d v="2025-11-03T00:00:00"/>
    <d v="1899-12-30T00:00:00"/>
    <m/>
    <m/>
    <x v="83"/>
    <x v="87"/>
    <x v="2"/>
  </r>
  <r>
    <x v="113"/>
    <x v="86"/>
    <x v="90"/>
    <x v="1742"/>
    <d v="2025-11-20T00:00:00"/>
    <m/>
    <s v="ĐÃ KIỂM TRA - Hàng trả - VIETY - CÔNG TY TNHH VIỆT Ý HÀ NỘI CENTER - VIETY -  Phiếu ngày (20/11/2025)"/>
    <n v="620400"/>
    <n v="0"/>
    <n v="49632"/>
    <n v="670032"/>
    <s v="Hàng trả"/>
    <m/>
    <m/>
    <n v="0"/>
    <n v="-670032"/>
    <n v="0"/>
    <n v="-670032"/>
    <d v="2025-11-20T00:00:00"/>
    <m/>
    <d v="2025-11-20T00:00:00"/>
    <n v="0"/>
    <m/>
    <n v="20.3578140046302"/>
    <x v="4"/>
    <d v="2025-11-20T00:00:00"/>
    <d v="1899-12-30T00:00:00"/>
    <m/>
    <m/>
    <x v="83"/>
    <x v="87"/>
    <x v="2"/>
  </r>
  <r>
    <x v="113"/>
    <x v="86"/>
    <x v="223"/>
    <x v="1743"/>
    <d v="2025-11-03T00:00:00"/>
    <s v="00072978"/>
    <s v="Bán hàng CÔNG TY TNHH VIỆT Ý HÀ NỘI CENTER theo hóa đơn 00072978"/>
    <n v="2670020"/>
    <n v="0"/>
    <n v="213601.6"/>
    <n v="2883621.6"/>
    <s v="Bán hàng"/>
    <m/>
    <m/>
    <n v="0"/>
    <n v="2883621.6"/>
    <n v="0"/>
    <n v="2883621.6"/>
    <d v="2025-11-03T00:00:00"/>
    <m/>
    <d v="2025-11-03T00:00:00"/>
    <n v="0"/>
    <m/>
    <n v="37.3578140046302"/>
    <x v="2"/>
    <d v="2025-11-03T00:00:00"/>
    <d v="1899-12-30T00:00:00"/>
    <m/>
    <m/>
    <x v="83"/>
    <x v="87"/>
    <x v="2"/>
  </r>
  <r>
    <x v="113"/>
    <x v="86"/>
    <x v="172"/>
    <x v="1744"/>
    <d v="2025-11-04T00:00:00"/>
    <s v="00073025"/>
    <s v="Bán hàng CÔNG TY TNHH VIỆT Ý HÀ NỘI CENTER theo hóa đơn 00073025"/>
    <n v="1056340"/>
    <n v="0"/>
    <n v="84507.199999999997"/>
    <n v="1140847.2"/>
    <s v="Bán hàng"/>
    <m/>
    <m/>
    <n v="0"/>
    <n v="1140847.2"/>
    <n v="0"/>
    <n v="1140847.2"/>
    <d v="2025-11-04T00:00:00"/>
    <m/>
    <d v="2025-11-04T00:00:00"/>
    <n v="0"/>
    <m/>
    <n v="36.3578140046302"/>
    <x v="2"/>
    <d v="2025-11-04T00:00:00"/>
    <d v="1899-12-30T00:00:00"/>
    <m/>
    <m/>
    <x v="83"/>
    <x v="87"/>
    <x v="2"/>
  </r>
  <r>
    <x v="113"/>
    <x v="86"/>
    <x v="115"/>
    <x v="1745"/>
    <d v="2025-11-24T00:00:00"/>
    <s v="00078463"/>
    <s v="Bán hàng CÔNG TY TNHH VIỆT Ý HÀ NỘI CENTER theo hóa đơn 00078463"/>
    <n v="2502980"/>
    <n v="0"/>
    <n v="200238.4"/>
    <n v="2703218.4"/>
    <s v="Bán hàng"/>
    <m/>
    <m/>
    <n v="0"/>
    <n v="2703218.4"/>
    <n v="0"/>
    <n v="2703218.4"/>
    <d v="2025-11-24T00:00:00"/>
    <m/>
    <d v="2025-11-24T00:00:00"/>
    <n v="0"/>
    <m/>
    <n v="16.3578140046302"/>
    <x v="4"/>
    <d v="2025-11-24T00:00:00"/>
    <d v="1899-12-30T00:00:00"/>
    <m/>
    <m/>
    <x v="83"/>
    <x v="87"/>
    <x v="2"/>
  </r>
  <r>
    <x v="61"/>
    <x v="59"/>
    <x v="14"/>
    <x v="14"/>
    <m/>
    <m/>
    <m/>
    <m/>
    <n v="0"/>
    <n v="0"/>
    <n v="0"/>
    <m/>
    <m/>
    <m/>
    <n v="0"/>
    <n v="0"/>
    <n v="0"/>
    <n v="0"/>
    <d v="1899-12-30T00:00:00"/>
    <m/>
    <d v="1899-12-30T00:00:00"/>
    <n v="0"/>
    <m/>
    <s v=""/>
    <x v="0"/>
    <d v="1899-12-30T00:00:00"/>
    <d v="1899-12-30T00:00:00"/>
    <m/>
    <m/>
    <x v="57"/>
    <x v="59"/>
    <x v="5"/>
  </r>
  <r>
    <x v="115"/>
    <x v="87"/>
    <x v="311"/>
    <x v="1746"/>
    <m/>
    <m/>
    <s v="Bán hàng CHỊ HÀ THỊ CÚC (READY MART)"/>
    <n v="1711225"/>
    <n v="119787"/>
    <n v="127315.04000000001"/>
    <n v="1718753.04"/>
    <s v="Tồn đầu kỳ"/>
    <d v="2025-01-07T00:00:00"/>
    <s v="PT2501/0030"/>
    <n v="1718753.04"/>
    <n v="0"/>
    <n v="1718753.04"/>
    <n v="0"/>
    <d v="2024-11-12T00:00:00"/>
    <m/>
    <d v="2024-11-12T00:00:00"/>
    <n v="0"/>
    <m/>
    <s v=""/>
    <x v="0"/>
    <d v="2024-11-12T00:00:00"/>
    <d v="2025-01-07T00:00:00"/>
    <m/>
    <m/>
    <x v="85"/>
    <x v="88"/>
    <x v="6"/>
  </r>
  <r>
    <x v="116"/>
    <x v="87"/>
    <x v="15"/>
    <x v="1747"/>
    <m/>
    <m/>
    <s v="Bán hàng CHỊ HÀ THỊ CÚC (READY MART)"/>
    <n v="2575443"/>
    <n v="180281"/>
    <n v="191612.96"/>
    <n v="2586775"/>
    <s v="Bán hàng"/>
    <d v="2025-03-04T00:00:00"/>
    <s v="PT2503/0014"/>
    <n v="0"/>
    <n v="2586775"/>
    <n v="2586775"/>
    <n v="0"/>
    <d v="2025-01-03T00:00:00"/>
    <m/>
    <d v="2025-01-03T00:00:00"/>
    <n v="0"/>
    <m/>
    <s v=""/>
    <x v="0"/>
    <d v="2025-01-03T00:00:00"/>
    <d v="2025-03-04T00:00:00"/>
    <m/>
    <m/>
    <x v="85"/>
    <x v="88"/>
    <x v="2"/>
  </r>
  <r>
    <x v="117"/>
    <x v="87"/>
    <x v="312"/>
    <x v="1748"/>
    <m/>
    <m/>
    <s v="Bán hàng Ready mart - bến xe Giáp Bát"/>
    <n v="924215"/>
    <n v="64695"/>
    <n v="68761.600000000006"/>
    <n v="928281.59999999998"/>
    <s v="Tồn đầu kỳ"/>
    <d v="2025-01-07T00:00:00"/>
    <s v="PT2501/0027"/>
    <n v="928281.59999999998"/>
    <n v="0"/>
    <n v="928281.59999999998"/>
    <n v="0"/>
    <d v="2024-11-18T00:00:00"/>
    <m/>
    <d v="2024-11-18T00:00:00"/>
    <n v="0"/>
    <m/>
    <s v=""/>
    <x v="0"/>
    <d v="2024-11-18T00:00:00"/>
    <d v="2025-01-07T00:00:00"/>
    <m/>
    <m/>
    <x v="85"/>
    <x v="88"/>
    <x v="6"/>
  </r>
  <r>
    <x v="118"/>
    <x v="87"/>
    <x v="313"/>
    <x v="1749"/>
    <m/>
    <m/>
    <m/>
    <n v="1181362"/>
    <n v="82695"/>
    <n v="87893.36"/>
    <n v="1186560.3600000001"/>
    <s v="Tồn đầu kỳ"/>
    <d v="2025-01-07T00:00:00"/>
    <s v="PT2501/0026"/>
    <n v="1186560.3600000001"/>
    <n v="0"/>
    <n v="1186560.3600000001"/>
    <n v="0"/>
    <d v="2024-11-23T00:00:00"/>
    <m/>
    <d v="2024-11-23T00:00:00"/>
    <n v="0"/>
    <m/>
    <s v=""/>
    <x v="0"/>
    <d v="2024-11-23T00:00:00"/>
    <d v="2025-01-07T00:00:00"/>
    <m/>
    <m/>
    <x v="85"/>
    <x v="88"/>
    <x v="6"/>
  </r>
  <r>
    <x v="118"/>
    <x v="87"/>
    <x v="314"/>
    <x v="1750"/>
    <m/>
    <m/>
    <m/>
    <n v="1013494"/>
    <n v="70977"/>
    <n v="75401.36"/>
    <n v="1017918.36"/>
    <s v="Tồn đầu kỳ"/>
    <d v="2025-01-07T00:00:00"/>
    <s v="PT2501/0028"/>
    <n v="1017918.36"/>
    <n v="0"/>
    <n v="1017918.36"/>
    <n v="0"/>
    <d v="2024-11-02T00:00:00"/>
    <m/>
    <d v="2024-11-02T00:00:00"/>
    <n v="0"/>
    <m/>
    <s v=""/>
    <x v="0"/>
    <d v="2024-11-02T00:00:00"/>
    <d v="2025-01-07T00:00:00"/>
    <m/>
    <m/>
    <x v="85"/>
    <x v="88"/>
    <x v="6"/>
  </r>
  <r>
    <x v="119"/>
    <x v="87"/>
    <x v="313"/>
    <x v="1751"/>
    <m/>
    <m/>
    <s v="Bán hàng Ready Mart - CS2 - Định Công"/>
    <n v="1064345"/>
    <n v="74504"/>
    <n v="79187.28"/>
    <n v="1069028.28"/>
    <s v="Tồn đầu kỳ"/>
    <d v="2025-01-07T00:00:00"/>
    <s v="PT2501/0025"/>
    <n v="1069028.28"/>
    <n v="0"/>
    <n v="1069028.28"/>
    <n v="0"/>
    <d v="2024-11-23T00:00:00"/>
    <m/>
    <d v="2024-11-23T00:00:00"/>
    <n v="0"/>
    <m/>
    <s v=""/>
    <x v="0"/>
    <d v="2024-11-23T00:00:00"/>
    <d v="2025-01-07T00:00:00"/>
    <m/>
    <m/>
    <x v="85"/>
    <x v="88"/>
    <x v="6"/>
  </r>
  <r>
    <x v="120"/>
    <x v="87"/>
    <x v="311"/>
    <x v="1752"/>
    <m/>
    <m/>
    <s v="Bán hàng Ready Mart - CS2 - Định Công"/>
    <n v="830920"/>
    <n v="58165"/>
    <n v="61820.4"/>
    <n v="834575.4"/>
    <s v="Tồn đầu kỳ"/>
    <d v="2025-01-07T00:00:00"/>
    <s v="PT2501/0029"/>
    <n v="834575.4"/>
    <n v="0"/>
    <n v="834575.4"/>
    <n v="0"/>
    <d v="2024-11-12T00:00:00"/>
    <m/>
    <d v="2024-11-12T00:00:00"/>
    <n v="0"/>
    <m/>
    <s v=""/>
    <x v="0"/>
    <d v="2024-11-12T00:00:00"/>
    <d v="2025-01-07T00:00:00"/>
    <m/>
    <m/>
    <x v="85"/>
    <x v="88"/>
    <x v="6"/>
  </r>
  <r>
    <x v="117"/>
    <x v="87"/>
    <x v="315"/>
    <x v="1753"/>
    <m/>
    <m/>
    <m/>
    <n v="1092643"/>
    <n v="76485"/>
    <n v="81292.639999999999"/>
    <n v="1097450.6399999999"/>
    <s v="Tồn đầu kỳ"/>
    <d v="2025-03-04T00:00:00"/>
    <s v="PT2503/0014"/>
    <n v="1097450.6399999999"/>
    <n v="0"/>
    <n v="1097450.6399999999"/>
    <n v="0"/>
    <d v="2024-12-24T00:00:00"/>
    <m/>
    <d v="2024-12-24T00:00:00"/>
    <n v="0"/>
    <m/>
    <s v=""/>
    <x v="0"/>
    <d v="2024-12-24T00:00:00"/>
    <d v="2025-03-04T00:00:00"/>
    <m/>
    <m/>
    <x v="85"/>
    <x v="88"/>
    <x v="6"/>
  </r>
  <r>
    <x v="119"/>
    <x v="87"/>
    <x v="315"/>
    <x v="1754"/>
    <m/>
    <m/>
    <m/>
    <n v="842229"/>
    <n v="58596"/>
    <n v="62690.64"/>
    <n v="846323.64"/>
    <s v="Tồn đầu kỳ"/>
    <d v="2025-03-04T00:00:00"/>
    <s v="PT2503/0014"/>
    <n v="846323.64"/>
    <n v="0"/>
    <n v="846323.64"/>
    <n v="0"/>
    <d v="2024-12-24T00:00:00"/>
    <m/>
    <d v="2024-12-24T00:00:00"/>
    <n v="0"/>
    <m/>
    <s v=""/>
    <x v="0"/>
    <d v="2024-12-24T00:00:00"/>
    <d v="2025-03-04T00:00:00"/>
    <m/>
    <m/>
    <x v="85"/>
    <x v="88"/>
    <x v="6"/>
  </r>
  <r>
    <x v="115"/>
    <x v="87"/>
    <x v="316"/>
    <x v="1755"/>
    <m/>
    <m/>
    <m/>
    <n v="2975030"/>
    <n v="208253"/>
    <n v="221342.16"/>
    <n v="2988119.16"/>
    <s v="Tồn đầu kỳ"/>
    <d v="2025-03-04T00:00:00"/>
    <s v="PT2503/0014"/>
    <n v="2988119.16"/>
    <n v="0"/>
    <n v="2988119.16"/>
    <n v="0"/>
    <d v="2024-12-16T00:00:00"/>
    <m/>
    <d v="2024-12-16T00:00:00"/>
    <n v="0"/>
    <m/>
    <s v=""/>
    <x v="0"/>
    <d v="2024-12-16T00:00:00"/>
    <d v="2025-03-04T00:00:00"/>
    <m/>
    <m/>
    <x v="85"/>
    <x v="88"/>
    <x v="6"/>
  </r>
  <r>
    <x v="116"/>
    <x v="87"/>
    <x v="0"/>
    <x v="1756"/>
    <m/>
    <m/>
    <s v="Bán hàng CHỊ HÀ THỊ CÚC (READY MART)"/>
    <n v="1468620"/>
    <n v="102803"/>
    <n v="109265.36"/>
    <n v="1475082"/>
    <s v="Bán hàng"/>
    <d v="2025-03-04T00:00:00"/>
    <s v="PT2503/0014"/>
    <n v="0"/>
    <n v="1475082"/>
    <n v="1475082"/>
    <n v="0"/>
    <d v="2025-01-11T00:00:00"/>
    <m/>
    <d v="2025-01-11T00:00:00"/>
    <n v="0"/>
    <m/>
    <s v=""/>
    <x v="0"/>
    <d v="2025-01-11T00:00:00"/>
    <d v="2025-03-04T00:00:00"/>
    <m/>
    <m/>
    <x v="85"/>
    <x v="88"/>
    <x v="2"/>
  </r>
  <r>
    <x v="116"/>
    <x v="87"/>
    <x v="240"/>
    <x v="1757"/>
    <m/>
    <m/>
    <s v="Bán hàng CHỊ HÀ THỊ CÚC (READY MART)"/>
    <n v="2579200"/>
    <n v="180544"/>
    <n v="191892.48000000001"/>
    <n v="2590548"/>
    <s v="Bán hàng"/>
    <d v="2025-01-26T00:00:00"/>
    <s v="PT2501/0083"/>
    <n v="0"/>
    <n v="2590548"/>
    <n v="2590548"/>
    <n v="0"/>
    <d v="2025-01-24T00:00:00"/>
    <m/>
    <d v="2025-01-24T00:00:00"/>
    <n v="0"/>
    <m/>
    <s v=""/>
    <x v="0"/>
    <d v="2025-01-24T00:00:00"/>
    <d v="2025-01-26T00:00:00"/>
    <m/>
    <m/>
    <x v="85"/>
    <x v="88"/>
    <x v="2"/>
  </r>
  <r>
    <x v="116"/>
    <x v="87"/>
    <x v="185"/>
    <x v="1758"/>
    <m/>
    <m/>
    <s v="Bán hàng CHỊ HÀ THỊ CÚC (READY MART)"/>
    <n v="1953630"/>
    <n v="136754"/>
    <n v="145350.08000000002"/>
    <n v="1962226"/>
    <s v="Bán hàng"/>
    <d v="2025-03-04T00:00:00"/>
    <s v="PT2503/0014"/>
    <n v="0"/>
    <n v="1962226"/>
    <n v="1962226"/>
    <n v="0"/>
    <d v="2025-02-18T00:00:00"/>
    <m/>
    <d v="2025-02-18T00:00:00"/>
    <n v="0"/>
    <m/>
    <s v=""/>
    <x v="0"/>
    <d v="2025-02-18T00:00:00"/>
    <d v="2025-03-04T00:00:00"/>
    <m/>
    <m/>
    <x v="85"/>
    <x v="88"/>
    <x v="2"/>
  </r>
  <r>
    <x v="116"/>
    <x v="87"/>
    <x v="123"/>
    <x v="1759"/>
    <d v="2025-02-19T00:00:00"/>
    <m/>
    <s v="Hàng Trả - CHỊ HÀ THỊ CÚC (READY MART) - KL00090"/>
    <n v="0"/>
    <n v="0"/>
    <n v="0"/>
    <n v="124159"/>
    <s v="Hàng trả"/>
    <d v="2025-03-04T00:00:00"/>
    <s v="PT2503/0014"/>
    <n v="0"/>
    <n v="-124159"/>
    <n v="-124159"/>
    <n v="0"/>
    <d v="2025-02-19T00:00:00"/>
    <m/>
    <d v="2025-02-19T00:00:00"/>
    <n v="0"/>
    <m/>
    <s v=""/>
    <x v="0"/>
    <d v="2025-02-19T00:00:00"/>
    <d v="2025-03-04T00:00:00"/>
    <m/>
    <m/>
    <x v="85"/>
    <x v="88"/>
    <x v="2"/>
  </r>
  <r>
    <x v="116"/>
    <x v="87"/>
    <x v="71"/>
    <x v="1760"/>
    <m/>
    <m/>
    <s v="Bán hàng CHỊ HÀ THỊ CÚC (READY MART)"/>
    <n v="2267903"/>
    <n v="158753"/>
    <n v="168732"/>
    <n v="2277882"/>
    <s v="Bán hàng"/>
    <d v="2025-04-26T00:00:00"/>
    <s v="PT2504/0078"/>
    <n v="0"/>
    <n v="2277882"/>
    <n v="2277882"/>
    <n v="0"/>
    <d v="2025-03-18T00:00:00"/>
    <m/>
    <d v="2025-03-18T00:00:00"/>
    <n v="0"/>
    <m/>
    <s v=""/>
    <x v="0"/>
    <d v="2025-03-18T00:00:00"/>
    <d v="2025-04-26T00:00:00"/>
    <m/>
    <m/>
    <x v="85"/>
    <x v="88"/>
    <x v="2"/>
  </r>
  <r>
    <x v="116"/>
    <x v="87"/>
    <x v="267"/>
    <x v="1761"/>
    <d v="2025-03-19T00:00:00"/>
    <m/>
    <s v="Hàng Trả - CHỊ HÀ THỊ CÚC (READY MART) - KL00090"/>
    <n v="0"/>
    <n v="0"/>
    <n v="0"/>
    <n v="223225"/>
    <s v="Hàng trả"/>
    <d v="2025-04-26T00:00:00"/>
    <s v="PT2504/0078"/>
    <n v="0"/>
    <n v="-223225"/>
    <n v="-223225"/>
    <n v="0"/>
    <d v="2025-03-19T00:00:00"/>
    <m/>
    <d v="2025-03-19T00:00:00"/>
    <n v="0"/>
    <m/>
    <s v=""/>
    <x v="0"/>
    <d v="2025-03-19T00:00:00"/>
    <d v="2025-04-26T00:00:00"/>
    <m/>
    <m/>
    <x v="85"/>
    <x v="88"/>
    <x v="2"/>
  </r>
  <r>
    <x v="116"/>
    <x v="87"/>
    <x v="317"/>
    <x v="1762"/>
    <m/>
    <m/>
    <s v="Bán hàng CHỊ HÀ THỊ CÚC (READY MART)"/>
    <n v="2184295"/>
    <n v="152901"/>
    <n v="162511.51999999999"/>
    <n v="2193906"/>
    <s v="Bán hàng"/>
    <d v="2025-06-07T00:00:00"/>
    <s v="PT2506/0026"/>
    <n v="0"/>
    <n v="2193906"/>
    <n v="2193906"/>
    <n v="0"/>
    <d v="2025-04-17T00:00:00"/>
    <m/>
    <d v="2025-04-17T00:00:00"/>
    <n v="0"/>
    <m/>
    <s v=""/>
    <x v="0"/>
    <d v="2025-04-17T00:00:00"/>
    <d v="2025-06-07T00:00:00"/>
    <m/>
    <m/>
    <x v="85"/>
    <x v="88"/>
    <x v="2"/>
  </r>
  <r>
    <x v="116"/>
    <x v="87"/>
    <x v="34"/>
    <x v="1763"/>
    <m/>
    <m/>
    <s v="Bán hàng CHỊ HÀ THỊ CÚC (READY MART)"/>
    <n v="3002198"/>
    <n v="210154"/>
    <n v="223363.52000000002"/>
    <n v="3015408"/>
    <s v="Bán hàng"/>
    <d v="2025-09-24T00:00:00"/>
    <s v="BC2509/0060"/>
    <n v="0"/>
    <n v="3015408"/>
    <n v="3015408"/>
    <n v="0"/>
    <d v="2025-05-09T00:00:00"/>
    <m/>
    <d v="2025-05-09T00:00:00"/>
    <n v="0"/>
    <m/>
    <s v=""/>
    <x v="0"/>
    <d v="2025-05-09T00:00:00"/>
    <d v="2025-09-24T00:00:00"/>
    <m/>
    <m/>
    <x v="85"/>
    <x v="88"/>
    <x v="2"/>
  </r>
  <r>
    <x v="116"/>
    <x v="87"/>
    <x v="152"/>
    <x v="1764"/>
    <d v="2025-05-13T00:00:00"/>
    <m/>
    <s v="ĐÃ NHẬP - HÀNG TRẢ - CHỊ HÀ THỊ CÚC (READY MART) - readymart001"/>
    <m/>
    <m/>
    <n v="0"/>
    <n v="119943"/>
    <s v="Hàng trả"/>
    <d v="2025-09-24T00:00:00"/>
    <s v="BC2509/0060"/>
    <n v="0"/>
    <n v="-119943"/>
    <n v="-119943"/>
    <n v="0"/>
    <d v="2025-05-13T00:00:00"/>
    <m/>
    <d v="2025-05-13T00:00:00"/>
    <n v="0"/>
    <m/>
    <s v=""/>
    <x v="0"/>
    <d v="2025-05-13T00:00:00"/>
    <d v="2025-09-24T00:00:00"/>
    <m/>
    <m/>
    <x v="85"/>
    <x v="88"/>
    <x v="2"/>
  </r>
  <r>
    <x v="116"/>
    <x v="87"/>
    <x v="86"/>
    <x v="1765"/>
    <d v="2025-07-05T00:00:00"/>
    <m/>
    <s v="ĐÃ NHẬP - CHỊ HÀ THỊ CÚC (READY MART) - readymart001"/>
    <m/>
    <m/>
    <n v="0"/>
    <n v="49680"/>
    <s v="Hàng trả"/>
    <d v="2025-09-24T00:00:00"/>
    <s v="BC2509/0060"/>
    <n v="0"/>
    <n v="-49680"/>
    <n v="-49680"/>
    <n v="0"/>
    <d v="2025-07-05T00:00:00"/>
    <m/>
    <d v="2025-07-05T00:00:00"/>
    <n v="0"/>
    <m/>
    <s v=""/>
    <x v="0"/>
    <d v="2025-07-05T00:00:00"/>
    <d v="2025-09-24T00:00:00"/>
    <m/>
    <m/>
    <x v="85"/>
    <x v="88"/>
    <x v="2"/>
  </r>
  <r>
    <x v="116"/>
    <x v="87"/>
    <x v="93"/>
    <x v="1766"/>
    <d v="2025-07-16T00:00:00"/>
    <m/>
    <s v="Hàng Trả - CHỊ HÀ THỊ CÚC (READY MART)  - readymart001"/>
    <m/>
    <m/>
    <n v="0"/>
    <n v="292948"/>
    <s v="Hàng trả"/>
    <d v="2025-09-24T00:00:00"/>
    <s v="BC2509/0060"/>
    <n v="0"/>
    <n v="-292948"/>
    <n v="-292948"/>
    <n v="0"/>
    <d v="2025-07-16T00:00:00"/>
    <m/>
    <d v="2025-07-16T00:00:00"/>
    <n v="0"/>
    <m/>
    <s v=""/>
    <x v="0"/>
    <d v="2025-07-16T00:00:00"/>
    <d v="2025-09-24T00:00:00"/>
    <m/>
    <m/>
    <x v="85"/>
    <x v="88"/>
    <x v="2"/>
  </r>
  <r>
    <x v="116"/>
    <x v="87"/>
    <x v="93"/>
    <x v="1767"/>
    <d v="2025-07-16T00:00:00"/>
    <m/>
    <s v="Hàng Trả - CHỊ HÀ THỊ CÚC (READY MART) - readymart001"/>
    <m/>
    <m/>
    <n v="0"/>
    <n v="217868"/>
    <s v="Hàng trả"/>
    <d v="2025-09-24T00:00:00"/>
    <s v="BC2509/0060"/>
    <n v="0"/>
    <n v="-217868"/>
    <n v="-217868"/>
    <n v="0"/>
    <d v="2025-07-16T00:00:00"/>
    <m/>
    <d v="2025-07-16T00:00:00"/>
    <n v="0"/>
    <m/>
    <s v=""/>
    <x v="0"/>
    <d v="2025-07-16T00:00:00"/>
    <d v="2025-09-24T00:00:00"/>
    <m/>
    <m/>
    <x v="85"/>
    <x v="88"/>
    <x v="2"/>
  </r>
  <r>
    <x v="116"/>
    <x v="87"/>
    <x v="175"/>
    <x v="1768"/>
    <d v="2025-08-28T00:00:00"/>
    <m/>
    <s v="ĐÃ NHẬP - CHỊ HÀ THỊ CÚC (READY MART) - readymart001"/>
    <m/>
    <m/>
    <n v="0"/>
    <n v="49680"/>
    <s v="Hàng trả"/>
    <d v="2025-09-24T00:00:00"/>
    <s v="BC2509/0060"/>
    <n v="0"/>
    <n v="-49680"/>
    <n v="-49680"/>
    <n v="0"/>
    <d v="2025-08-28T00:00:00"/>
    <m/>
    <d v="2025-08-28T00:00:00"/>
    <n v="0"/>
    <m/>
    <s v=""/>
    <x v="0"/>
    <d v="2025-08-28T00:00:00"/>
    <d v="2025-09-24T00:00:00"/>
    <m/>
    <m/>
    <x v="85"/>
    <x v="88"/>
    <x v="2"/>
  </r>
  <r>
    <x v="121"/>
    <x v="87"/>
    <x v="71"/>
    <x v="1769"/>
    <m/>
    <m/>
    <s v="Bán hàng Hà Thị Cúc CS1 - Tòa C KVKL"/>
    <n v="1142738"/>
    <n v="79992"/>
    <n v="85019.680000000008"/>
    <n v="1147766"/>
    <s v="Bán hàng"/>
    <d v="2025-04-26T00:00:00"/>
    <s v="PT2504/0078"/>
    <n v="0"/>
    <n v="1147766"/>
    <n v="1147766"/>
    <n v="0"/>
    <d v="2025-03-18T00:00:00"/>
    <m/>
    <d v="2025-03-18T00:00:00"/>
    <n v="0"/>
    <m/>
    <s v=""/>
    <x v="0"/>
    <d v="2025-03-18T00:00:00"/>
    <d v="2025-04-26T00:00:00"/>
    <m/>
    <m/>
    <x v="85"/>
    <x v="88"/>
    <x v="2"/>
  </r>
  <r>
    <x v="121"/>
    <x v="87"/>
    <x v="288"/>
    <x v="1770"/>
    <d v="2025-06-14T00:00:00"/>
    <m/>
    <s v="Hàng Trả - Hà Thị Cúc CS1 - Tòa C KVKL - phiếu :THN000537 - readymart005"/>
    <m/>
    <m/>
    <n v="0"/>
    <n v="396776"/>
    <s v="Hàng trả"/>
    <d v="2025-09-24T00:00:00"/>
    <s v="BC2509/0060"/>
    <n v="0"/>
    <n v="-396776"/>
    <n v="-396776"/>
    <n v="0"/>
    <d v="2025-06-14T00:00:00"/>
    <m/>
    <d v="2025-06-14T00:00:00"/>
    <n v="0"/>
    <m/>
    <s v=""/>
    <x v="0"/>
    <d v="2025-06-14T00:00:00"/>
    <d v="2025-09-24T00:00:00"/>
    <m/>
    <m/>
    <x v="85"/>
    <x v="88"/>
    <x v="2"/>
  </r>
  <r>
    <x v="122"/>
    <x v="87"/>
    <x v="18"/>
    <x v="1771"/>
    <m/>
    <m/>
    <s v="Bán hàng Hà Thị Cúc CS5 - Thông Tấn Xã"/>
    <n v="1642391"/>
    <n v="114967"/>
    <n v="122193.92"/>
    <n v="1649618"/>
    <s v="Bán hàng"/>
    <d v="2025-03-04T00:00:00"/>
    <s v="PT2503/0014"/>
    <n v="0"/>
    <n v="1649618"/>
    <n v="1649618"/>
    <n v="0"/>
    <d v="2025-01-20T00:00:00"/>
    <m/>
    <d v="2025-01-20T00:00:00"/>
    <n v="0"/>
    <m/>
    <s v=""/>
    <x v="0"/>
    <d v="2025-01-20T00:00:00"/>
    <d v="2025-03-04T00:00:00"/>
    <m/>
    <m/>
    <x v="85"/>
    <x v="88"/>
    <x v="2"/>
  </r>
  <r>
    <x v="122"/>
    <x v="87"/>
    <x v="71"/>
    <x v="1772"/>
    <m/>
    <m/>
    <s v="Bán hàng Hà Thị Cúc CS5 - Thông Tấn Xã"/>
    <n v="1142738"/>
    <n v="79992"/>
    <n v="85019.680000000008"/>
    <n v="1147766"/>
    <s v="Bán hàng"/>
    <d v="2025-04-26T00:00:00"/>
    <s v="PT2504/0078"/>
    <n v="0"/>
    <n v="1147766"/>
    <n v="1147766"/>
    <n v="0"/>
    <d v="2025-03-18T00:00:00"/>
    <m/>
    <d v="2025-03-18T00:00:00"/>
    <n v="0"/>
    <m/>
    <s v=""/>
    <x v="0"/>
    <d v="2025-03-18T00:00:00"/>
    <d v="2025-04-26T00:00:00"/>
    <m/>
    <m/>
    <x v="85"/>
    <x v="88"/>
    <x v="2"/>
  </r>
  <r>
    <x v="122"/>
    <x v="87"/>
    <x v="53"/>
    <x v="1773"/>
    <d v="2025-04-26T00:00:00"/>
    <m/>
    <s v="HÀNG TRẢ"/>
    <m/>
    <m/>
    <n v="0"/>
    <n v="160467"/>
    <s v="Hàng trả"/>
    <d v="2025-04-26T00:00:00"/>
    <s v="PT2504/0078"/>
    <n v="0"/>
    <n v="-160467"/>
    <n v="-160467"/>
    <n v="0"/>
    <d v="2025-04-26T00:00:00"/>
    <m/>
    <d v="2025-04-26T00:00:00"/>
    <n v="0"/>
    <m/>
    <s v=""/>
    <x v="0"/>
    <d v="2025-04-26T00:00:00"/>
    <d v="2025-04-26T00:00:00"/>
    <m/>
    <m/>
    <x v="85"/>
    <x v="88"/>
    <x v="2"/>
  </r>
  <r>
    <x v="122"/>
    <x v="87"/>
    <x v="288"/>
    <x v="1774"/>
    <d v="2025-06-14T00:00:00"/>
    <m/>
    <s v="Hàng Trả - Hà Thị Cúc CS5 - Thông Tấn Xã - readymart006 - phiếu : THN000536"/>
    <m/>
    <m/>
    <n v="0"/>
    <n v="364811"/>
    <s v="Hàng trả"/>
    <d v="2025-09-24T00:00:00"/>
    <s v="BC2509/0060"/>
    <n v="0"/>
    <n v="-364811"/>
    <n v="-364811"/>
    <n v="0"/>
    <d v="2025-06-14T00:00:00"/>
    <m/>
    <d v="2025-06-14T00:00:00"/>
    <n v="0"/>
    <m/>
    <s v=""/>
    <x v="0"/>
    <d v="2025-06-14T00:00:00"/>
    <d v="2025-09-24T00:00:00"/>
    <m/>
    <m/>
    <x v="85"/>
    <x v="88"/>
    <x v="2"/>
  </r>
  <r>
    <x v="122"/>
    <x v="87"/>
    <x v="93"/>
    <x v="1775"/>
    <d v="2025-07-16T00:00:00"/>
    <m/>
    <s v="Hàng Trả - Hà Thị Cúc CS5 - Thông Tấn Xã -readymart006"/>
    <m/>
    <m/>
    <n v="0"/>
    <n v="75330"/>
    <s v="Hàng trả"/>
    <d v="2025-09-24T00:00:00"/>
    <s v="BC2509/0060"/>
    <n v="0"/>
    <n v="-75330"/>
    <n v="-75330"/>
    <n v="0"/>
    <d v="2025-07-16T00:00:00"/>
    <m/>
    <d v="2025-07-16T00:00:00"/>
    <n v="0"/>
    <m/>
    <s v=""/>
    <x v="0"/>
    <d v="2025-07-16T00:00:00"/>
    <d v="2025-09-24T00:00:00"/>
    <m/>
    <m/>
    <x v="85"/>
    <x v="88"/>
    <x v="2"/>
  </r>
  <r>
    <x v="122"/>
    <x v="87"/>
    <x v="181"/>
    <x v="1776"/>
    <m/>
    <m/>
    <s v="Bán hàng Hà Thị Cúc CS5 - Thông Tấn Xã"/>
    <n v="1190656"/>
    <n v="83346"/>
    <n v="88584.8"/>
    <n v="1195895"/>
    <s v="Bán hàng"/>
    <m/>
    <m/>
    <n v="0"/>
    <n v="1195895"/>
    <n v="0"/>
    <n v="1195895"/>
    <d v="2025-10-14T00:00:00"/>
    <m/>
    <d v="2025-10-14T00:00:00"/>
    <n v="0"/>
    <m/>
    <n v="57.3578140046302"/>
    <x v="2"/>
    <d v="2025-10-14T00:00:00"/>
    <d v="1899-12-30T00:00:00"/>
    <m/>
    <m/>
    <x v="85"/>
    <x v="88"/>
    <x v="2"/>
  </r>
  <r>
    <x v="123"/>
    <x v="87"/>
    <x v="85"/>
    <x v="1777"/>
    <m/>
    <m/>
    <s v="Ready mart - bến xe Giáp Bát"/>
    <n v="1335464"/>
    <n v="93482"/>
    <n v="99358.56"/>
    <n v="1341341"/>
    <s v="Bán hàng"/>
    <d v="2025-09-24T00:00:00"/>
    <s v="BC2509/0060"/>
    <n v="0"/>
    <n v="1341341"/>
    <n v="1341341"/>
    <n v="0"/>
    <d v="2025-05-19T00:00:00"/>
    <m/>
    <d v="2025-05-19T00:00:00"/>
    <n v="0"/>
    <m/>
    <s v=""/>
    <x v="0"/>
    <d v="2025-05-19T00:00:00"/>
    <d v="2025-09-24T00:00:00"/>
    <m/>
    <m/>
    <x v="85"/>
    <x v="88"/>
    <x v="6"/>
  </r>
  <r>
    <x v="123"/>
    <x v="87"/>
    <x v="117"/>
    <x v="1778"/>
    <m/>
    <m/>
    <s v="Ready mart - bến xe Giáp Bát"/>
    <n v="1348351"/>
    <n v="94385"/>
    <n v="100317.28"/>
    <n v="1354283"/>
    <s v="Bán hàng"/>
    <d v="2025-09-24T00:00:00"/>
    <s v="BC2509/0060"/>
    <n v="0"/>
    <n v="1354283"/>
    <n v="1354283"/>
    <n v="0"/>
    <d v="2025-06-06T00:00:00"/>
    <m/>
    <d v="2025-06-06T00:00:00"/>
    <n v="0"/>
    <m/>
    <s v=""/>
    <x v="0"/>
    <d v="2025-06-06T00:00:00"/>
    <d v="2025-09-24T00:00:00"/>
    <m/>
    <m/>
    <x v="85"/>
    <x v="88"/>
    <x v="6"/>
  </r>
  <r>
    <x v="123"/>
    <x v="87"/>
    <x v="117"/>
    <x v="1779"/>
    <m/>
    <m/>
    <s v="Ready Mart - CS6 - K35 Tân Mai"/>
    <n v="1005523"/>
    <n v="70387"/>
    <n v="74810.880000000005"/>
    <n v="1009947"/>
    <s v="Bán hàng"/>
    <d v="2025-09-24T00:00:00"/>
    <s v="BC2509/0060"/>
    <n v="0"/>
    <n v="1009947"/>
    <n v="1009947"/>
    <n v="0"/>
    <d v="2025-06-06T00:00:00"/>
    <m/>
    <d v="2025-06-06T00:00:00"/>
    <n v="0"/>
    <m/>
    <s v=""/>
    <x v="0"/>
    <d v="2025-06-06T00:00:00"/>
    <d v="2025-09-24T00:00:00"/>
    <m/>
    <m/>
    <x v="85"/>
    <x v="88"/>
    <x v="6"/>
  </r>
  <r>
    <x v="123"/>
    <x v="87"/>
    <x v="288"/>
    <x v="1780"/>
    <m/>
    <m/>
    <s v="CHỊ HÀ THỊ CÚC (READY MART)"/>
    <n v="1625244"/>
    <n v="113767"/>
    <n v="120918.16"/>
    <n v="1632395"/>
    <s v="Bán hàng"/>
    <d v="2025-09-24T00:00:00"/>
    <s v="BC2509/0060"/>
    <n v="0"/>
    <n v="1632395"/>
    <n v="1632395"/>
    <n v="0"/>
    <d v="2025-06-14T00:00:00"/>
    <m/>
    <d v="2025-06-14T00:00:00"/>
    <n v="0"/>
    <m/>
    <s v=""/>
    <x v="0"/>
    <d v="2025-06-14T00:00:00"/>
    <d v="2025-09-24T00:00:00"/>
    <m/>
    <m/>
    <x v="85"/>
    <x v="88"/>
    <x v="6"/>
  </r>
  <r>
    <x v="123"/>
    <x v="87"/>
    <x v="288"/>
    <x v="1781"/>
    <m/>
    <m/>
    <s v="CHỊ HÀ THỊ CÚC (READY MART)"/>
    <n v="220833"/>
    <n v="15458"/>
    <n v="16430"/>
    <n v="221805"/>
    <s v="Bán hàng"/>
    <d v="2025-09-24T00:00:00"/>
    <s v="BC2509/0060"/>
    <n v="0"/>
    <n v="221805"/>
    <n v="221805"/>
    <n v="0"/>
    <d v="2025-06-14T00:00:00"/>
    <m/>
    <d v="2025-06-14T00:00:00"/>
    <n v="0"/>
    <m/>
    <s v=""/>
    <x v="0"/>
    <d v="2025-06-14T00:00:00"/>
    <d v="2025-09-24T00:00:00"/>
    <m/>
    <m/>
    <x v="85"/>
    <x v="88"/>
    <x v="6"/>
  </r>
  <r>
    <x v="123"/>
    <x v="87"/>
    <x v="288"/>
    <x v="1782"/>
    <m/>
    <m/>
    <s v="Hà Thị Cúc CS1 - Tòa C KVKL"/>
    <n v="757796"/>
    <n v="53046"/>
    <n v="56380"/>
    <n v="761130"/>
    <s v="Bán hàng"/>
    <d v="2025-09-24T00:00:00"/>
    <s v="BC2509/0060"/>
    <n v="0"/>
    <n v="761130"/>
    <n v="761130"/>
    <n v="0"/>
    <d v="2025-06-14T00:00:00"/>
    <m/>
    <d v="2025-06-14T00:00:00"/>
    <n v="0"/>
    <m/>
    <s v=""/>
    <x v="0"/>
    <d v="2025-06-14T00:00:00"/>
    <d v="2025-09-24T00:00:00"/>
    <m/>
    <m/>
    <x v="85"/>
    <x v="88"/>
    <x v="6"/>
  </r>
  <r>
    <x v="123"/>
    <x v="87"/>
    <x v="288"/>
    <x v="1783"/>
    <m/>
    <m/>
    <s v="Hà Thị Cúc CS5 - Thông Tấn Xã"/>
    <n v="925354"/>
    <n v="64775"/>
    <n v="68846.320000000007"/>
    <n v="929425"/>
    <s v="Bán hàng"/>
    <d v="2025-09-24T00:00:00"/>
    <s v="BC2509/0060"/>
    <n v="0"/>
    <n v="929425"/>
    <n v="929425"/>
    <n v="0"/>
    <d v="2025-06-14T00:00:00"/>
    <m/>
    <d v="2025-06-14T00:00:00"/>
    <n v="0"/>
    <m/>
    <s v=""/>
    <x v="0"/>
    <d v="2025-06-14T00:00:00"/>
    <d v="2025-09-24T00:00:00"/>
    <m/>
    <m/>
    <x v="85"/>
    <x v="88"/>
    <x v="6"/>
  </r>
  <r>
    <x v="123"/>
    <x v="87"/>
    <x v="13"/>
    <x v="1784"/>
    <m/>
    <m/>
    <s v="Ready Mart - CS2 - Định Công"/>
    <n v="757334"/>
    <n v="53013"/>
    <n v="56345.68"/>
    <n v="760667"/>
    <s v="Bán hàng"/>
    <d v="2025-09-24T00:00:00"/>
    <s v="BC2509/0060"/>
    <n v="0"/>
    <n v="760667"/>
    <n v="760667"/>
    <n v="0"/>
    <d v="2025-06-19T00:00:00"/>
    <m/>
    <d v="2025-06-19T00:00:00"/>
    <n v="0"/>
    <m/>
    <s v=""/>
    <x v="0"/>
    <d v="2025-06-19T00:00:00"/>
    <d v="2025-09-24T00:00:00"/>
    <m/>
    <m/>
    <x v="85"/>
    <x v="88"/>
    <x v="6"/>
  </r>
  <r>
    <x v="123"/>
    <x v="87"/>
    <x v="37"/>
    <x v="1785"/>
    <m/>
    <m/>
    <s v="Ready mart - bến xe Giáp Bát"/>
    <n v="1308348"/>
    <n v="91584"/>
    <n v="97341.119999999995"/>
    <n v="1314105"/>
    <s v="Bán hàng"/>
    <d v="2025-09-24T00:00:00"/>
    <s v="BC2509/0060"/>
    <n v="0"/>
    <n v="1314105"/>
    <n v="1314105"/>
    <n v="0"/>
    <d v="2025-06-23T00:00:00"/>
    <m/>
    <d v="2025-06-23T00:00:00"/>
    <n v="0"/>
    <m/>
    <s v=""/>
    <x v="0"/>
    <d v="2025-06-23T00:00:00"/>
    <d v="2025-09-24T00:00:00"/>
    <m/>
    <m/>
    <x v="85"/>
    <x v="88"/>
    <x v="6"/>
  </r>
  <r>
    <x v="123"/>
    <x v="87"/>
    <x v="179"/>
    <x v="1786"/>
    <m/>
    <m/>
    <s v="CHỊ HÀ THỊ CÚC (READY MART)"/>
    <n v="958740"/>
    <n v="67112"/>
    <n v="71330.240000000005"/>
    <n v="962958"/>
    <s v="Bán hàng"/>
    <d v="2025-09-24T00:00:00"/>
    <s v="BC2509/0060"/>
    <n v="0"/>
    <n v="962958"/>
    <n v="962958"/>
    <n v="0"/>
    <d v="2025-07-02T00:00:00"/>
    <m/>
    <d v="2025-07-02T00:00:00"/>
    <n v="0"/>
    <m/>
    <s v=""/>
    <x v="0"/>
    <d v="2025-07-02T00:00:00"/>
    <d v="2025-09-24T00:00:00"/>
    <m/>
    <m/>
    <x v="85"/>
    <x v="88"/>
    <x v="6"/>
  </r>
  <r>
    <x v="123"/>
    <x v="87"/>
    <x v="179"/>
    <x v="1787"/>
    <m/>
    <m/>
    <s v="Hà Thị Cúc CS1 - Tòa C KVKL"/>
    <n v="445328"/>
    <n v="31173"/>
    <n v="33132.400000000001"/>
    <n v="447287"/>
    <s v="Bán hàng"/>
    <d v="2025-09-24T00:00:00"/>
    <s v="BC2509/0060"/>
    <n v="0"/>
    <n v="447287"/>
    <n v="447287"/>
    <n v="0"/>
    <d v="2025-07-02T00:00:00"/>
    <m/>
    <d v="2025-07-02T00:00:00"/>
    <n v="0"/>
    <m/>
    <s v=""/>
    <x v="0"/>
    <d v="2025-07-02T00:00:00"/>
    <d v="2025-09-24T00:00:00"/>
    <m/>
    <m/>
    <x v="85"/>
    <x v="88"/>
    <x v="6"/>
  </r>
  <r>
    <x v="123"/>
    <x v="87"/>
    <x v="297"/>
    <x v="1788"/>
    <m/>
    <m/>
    <s v="Ready Mart - CS2 - Định Công"/>
    <n v="1252562"/>
    <n v="87679"/>
    <n v="93190.64"/>
    <n v="1258074"/>
    <s v="Bán hàng"/>
    <d v="2025-09-24T00:00:00"/>
    <s v="BC2509/0060"/>
    <n v="0"/>
    <n v="1258074"/>
    <n v="1258074"/>
    <n v="0"/>
    <d v="2025-07-07T00:00:00"/>
    <m/>
    <d v="2025-07-07T00:00:00"/>
    <n v="0"/>
    <m/>
    <s v=""/>
    <x v="0"/>
    <d v="2025-07-07T00:00:00"/>
    <d v="2025-09-24T00:00:00"/>
    <m/>
    <m/>
    <x v="85"/>
    <x v="88"/>
    <x v="6"/>
  </r>
  <r>
    <x v="123"/>
    <x v="87"/>
    <x v="168"/>
    <x v="1789"/>
    <m/>
    <m/>
    <s v="Ready mart - bến xe Giáp Bát"/>
    <n v="1184634"/>
    <n v="82924"/>
    <n v="88136.8"/>
    <n v="1189847"/>
    <s v="Bán hàng"/>
    <d v="2025-09-24T00:00:00"/>
    <s v="BC2509/0060"/>
    <n v="0"/>
    <n v="1189847"/>
    <n v="1189847"/>
    <n v="0"/>
    <d v="2025-07-21T00:00:00"/>
    <m/>
    <d v="2025-07-21T00:00:00"/>
    <n v="0"/>
    <m/>
    <s v=""/>
    <x v="0"/>
    <d v="2025-07-21T00:00:00"/>
    <d v="2025-09-24T00:00:00"/>
    <m/>
    <m/>
    <x v="85"/>
    <x v="88"/>
    <x v="6"/>
  </r>
  <r>
    <x v="123"/>
    <x v="87"/>
    <x v="79"/>
    <x v="1790"/>
    <m/>
    <m/>
    <s v="Ready mart - bến xe Giáp Bát"/>
    <n v="686812"/>
    <n v="48077"/>
    <n v="51098.8"/>
    <n v="689834"/>
    <s v="Bán hàng"/>
    <d v="2025-09-24T00:00:00"/>
    <s v="BC2509/0060"/>
    <n v="0"/>
    <n v="689834"/>
    <n v="689834"/>
    <n v="0"/>
    <d v="2025-08-08T00:00:00"/>
    <m/>
    <d v="2025-08-08T00:00:00"/>
    <n v="0"/>
    <m/>
    <s v=""/>
    <x v="0"/>
    <d v="2025-08-08T00:00:00"/>
    <d v="2025-09-24T00:00:00"/>
    <m/>
    <m/>
    <x v="85"/>
    <x v="88"/>
    <x v="6"/>
  </r>
  <r>
    <x v="123"/>
    <x v="87"/>
    <x v="318"/>
    <x v="1791"/>
    <m/>
    <m/>
    <s v="Ready Mart - CS6 - K35 Tân Mai"/>
    <n v="611342"/>
    <n v="42794"/>
    <n v="45483.840000000004"/>
    <n v="614032"/>
    <s v="Bán hàng"/>
    <d v="2025-09-24T00:00:00"/>
    <s v="BC2509/0060"/>
    <n v="0"/>
    <n v="614032"/>
    <n v="614032"/>
    <n v="0"/>
    <d v="2025-08-11T00:00:00"/>
    <m/>
    <d v="2025-08-11T00:00:00"/>
    <n v="0"/>
    <m/>
    <s v=""/>
    <x v="0"/>
    <d v="2025-08-11T00:00:00"/>
    <d v="2025-09-24T00:00:00"/>
    <m/>
    <m/>
    <x v="85"/>
    <x v="88"/>
    <x v="6"/>
  </r>
  <r>
    <x v="123"/>
    <x v="87"/>
    <x v="42"/>
    <x v="1792"/>
    <m/>
    <m/>
    <s v="Hà Thị Cúc CS1 - Tòa C KVKL"/>
    <n v="958466"/>
    <n v="67093"/>
    <n v="71309.84"/>
    <n v="962683"/>
    <s v="Bán hàng"/>
    <d v="2025-09-24T00:00:00"/>
    <s v="BC2509/0060"/>
    <n v="0"/>
    <n v="962683"/>
    <n v="962683"/>
    <n v="0"/>
    <d v="2025-08-13T00:00:00"/>
    <m/>
    <d v="2025-08-13T00:00:00"/>
    <n v="0"/>
    <m/>
    <s v=""/>
    <x v="0"/>
    <d v="2025-08-13T00:00:00"/>
    <d v="2025-09-24T00:00:00"/>
    <m/>
    <m/>
    <x v="85"/>
    <x v="88"/>
    <x v="6"/>
  </r>
  <r>
    <x v="123"/>
    <x v="87"/>
    <x v="271"/>
    <x v="1793"/>
    <m/>
    <m/>
    <s v="CHỊ HÀ THỊ CÚC (READY MART)"/>
    <n v="958466"/>
    <n v="67093"/>
    <n v="71309.84"/>
    <n v="962683"/>
    <s v="Bán hàng"/>
    <d v="2025-09-24T00:00:00"/>
    <s v="BC2509/0060"/>
    <n v="0"/>
    <n v="962683"/>
    <n v="962683"/>
    <n v="0"/>
    <d v="2025-08-14T00:00:00"/>
    <m/>
    <d v="2025-08-14T00:00:00"/>
    <n v="0"/>
    <m/>
    <s v=""/>
    <x v="0"/>
    <d v="2025-08-14T00:00:00"/>
    <d v="2025-09-24T00:00:00"/>
    <m/>
    <m/>
    <x v="85"/>
    <x v="88"/>
    <x v="6"/>
  </r>
  <r>
    <x v="123"/>
    <x v="87"/>
    <x v="104"/>
    <x v="1794"/>
    <m/>
    <m/>
    <s v="CHỊ HÀ THỊ CÚC (READY MART)"/>
    <n v="1382095"/>
    <n v="96747"/>
    <n v="102827.84"/>
    <n v="1388176"/>
    <s v="Bán hàng"/>
    <d v="2025-09-24T00:00:00"/>
    <s v="BC2509/0060"/>
    <n v="0"/>
    <n v="1388176"/>
    <n v="1388176"/>
    <n v="0"/>
    <d v="2025-08-27T00:00:00"/>
    <m/>
    <d v="2025-08-27T00:00:00"/>
    <n v="0"/>
    <m/>
    <s v=""/>
    <x v="0"/>
    <d v="2025-08-27T00:00:00"/>
    <d v="2025-09-24T00:00:00"/>
    <m/>
    <m/>
    <x v="85"/>
    <x v="88"/>
    <x v="6"/>
  </r>
  <r>
    <x v="123"/>
    <x v="87"/>
    <x v="104"/>
    <x v="1795"/>
    <m/>
    <m/>
    <s v="CHỊ HÀ THỊ CÚC (READY MART)"/>
    <n v="2204232"/>
    <n v="154296"/>
    <n v="163994.88"/>
    <n v="2213931"/>
    <s v="Bán hàng"/>
    <d v="2025-09-24T00:00:00"/>
    <s v="BC2509/0060"/>
    <n v="0"/>
    <n v="2213931"/>
    <n v="2213931"/>
    <n v="0"/>
    <d v="2025-08-27T00:00:00"/>
    <m/>
    <d v="2025-08-27T00:00:00"/>
    <n v="0"/>
    <m/>
    <s v=""/>
    <x v="0"/>
    <d v="2025-08-27T00:00:00"/>
    <d v="2025-09-24T00:00:00"/>
    <m/>
    <m/>
    <x v="85"/>
    <x v="88"/>
    <x v="6"/>
  </r>
  <r>
    <x v="123"/>
    <x v="87"/>
    <x v="120"/>
    <x v="1796"/>
    <m/>
    <m/>
    <s v="Ready Mart - CS2 - Định Công"/>
    <n v="1063897"/>
    <n v="74473"/>
    <n v="79153.919999999998"/>
    <n v="1068578"/>
    <s v="Bán hàng"/>
    <m/>
    <m/>
    <n v="0"/>
    <n v="1068578"/>
    <n v="0"/>
    <n v="1068578"/>
    <d v="2025-09-03T00:00:00"/>
    <m/>
    <d v="2025-09-03T00:00:00"/>
    <n v="0"/>
    <m/>
    <n v="98.3578140046302"/>
    <x v="5"/>
    <d v="2025-09-03T00:00:00"/>
    <d v="1899-12-30T00:00:00"/>
    <m/>
    <m/>
    <x v="85"/>
    <x v="88"/>
    <x v="6"/>
  </r>
  <r>
    <x v="123"/>
    <x v="87"/>
    <x v="96"/>
    <x v="1797"/>
    <m/>
    <m/>
    <s v="Hà Thị Cúc CS1 - Tòa C KVKL"/>
    <n v="874734"/>
    <n v="61231"/>
    <n v="65080.24"/>
    <n v="878583"/>
    <s v="Bán hàng"/>
    <m/>
    <m/>
    <n v="0"/>
    <n v="878583"/>
    <n v="0"/>
    <n v="878583"/>
    <d v="2025-09-04T00:00:00"/>
    <m/>
    <d v="2025-09-04T00:00:00"/>
    <n v="0"/>
    <m/>
    <n v="97.3578140046302"/>
    <x v="5"/>
    <d v="2025-09-04T00:00:00"/>
    <d v="1899-12-30T00:00:00"/>
    <m/>
    <m/>
    <x v="85"/>
    <x v="88"/>
    <x v="6"/>
  </r>
  <r>
    <x v="123"/>
    <x v="87"/>
    <x v="96"/>
    <x v="1798"/>
    <m/>
    <m/>
    <s v="CHỊ HÀ THỊ CÚC (READY MART)"/>
    <n v="1167935"/>
    <n v="81755"/>
    <n v="86894.400000000009"/>
    <n v="1173074"/>
    <s v="Bán hàng"/>
    <m/>
    <m/>
    <n v="0"/>
    <n v="1173074"/>
    <n v="0"/>
    <n v="1173074"/>
    <d v="2025-09-04T00:00:00"/>
    <m/>
    <d v="2025-09-04T00:00:00"/>
    <n v="0"/>
    <m/>
    <n v="97.3578140046302"/>
    <x v="5"/>
    <d v="2025-09-04T00:00:00"/>
    <d v="1899-12-30T00:00:00"/>
    <m/>
    <m/>
    <x v="85"/>
    <x v="88"/>
    <x v="6"/>
  </r>
  <r>
    <x v="123"/>
    <x v="87"/>
    <x v="46"/>
    <x v="1799"/>
    <m/>
    <m/>
    <s v="Ready mart - bến xe Giáp Bát"/>
    <n v="874076"/>
    <n v="61185"/>
    <n v="65031.28"/>
    <n v="877922"/>
    <s v="Bán hàng"/>
    <m/>
    <m/>
    <n v="0"/>
    <n v="877922"/>
    <n v="0"/>
    <n v="877922"/>
    <d v="2025-09-13T00:00:00"/>
    <m/>
    <d v="2025-09-13T00:00:00"/>
    <n v="0"/>
    <m/>
    <n v="88.3578140046302"/>
    <x v="1"/>
    <d v="2025-09-13T00:00:00"/>
    <d v="1899-12-30T00:00:00"/>
    <m/>
    <m/>
    <x v="85"/>
    <x v="88"/>
    <x v="6"/>
  </r>
  <r>
    <x v="123"/>
    <x v="87"/>
    <x v="121"/>
    <x v="1800"/>
    <m/>
    <m/>
    <s v="CHỊ HÀ THỊ CÚC (READY MART)"/>
    <n v="2074890"/>
    <n v="145242"/>
    <n v="154371.84"/>
    <n v="2084020"/>
    <s v="Bán hàng"/>
    <m/>
    <m/>
    <n v="0"/>
    <n v="2084020"/>
    <n v="0"/>
    <n v="2084020"/>
    <d v="2025-09-26T00:00:00"/>
    <m/>
    <d v="2025-09-26T00:00:00"/>
    <n v="0"/>
    <m/>
    <n v="75.3578140046302"/>
    <x v="1"/>
    <d v="2025-09-26T00:00:00"/>
    <d v="1899-12-30T00:00:00"/>
    <m/>
    <m/>
    <x v="85"/>
    <x v="88"/>
    <x v="6"/>
  </r>
  <r>
    <x v="124"/>
    <x v="87"/>
    <x v="231"/>
    <x v="1801"/>
    <m/>
    <m/>
    <s v="Bán hàng Ready mart - bến xe Giáp Bát"/>
    <n v="1055608"/>
    <n v="73893"/>
    <n v="78537.2"/>
    <n v="1060252"/>
    <s v="Bán hàng"/>
    <d v="2025-03-04T00:00:00"/>
    <s v="PT2503/0014"/>
    <n v="0"/>
    <n v="1060252"/>
    <n v="1060252"/>
    <n v="0"/>
    <d v="2025-01-17T00:00:00"/>
    <m/>
    <d v="2025-01-17T00:00:00"/>
    <n v="0"/>
    <m/>
    <s v=""/>
    <x v="0"/>
    <d v="2025-01-17T00:00:00"/>
    <d v="2025-03-04T00:00:00"/>
    <m/>
    <m/>
    <x v="85"/>
    <x v="88"/>
    <x v="2"/>
  </r>
  <r>
    <x v="124"/>
    <x v="87"/>
    <x v="185"/>
    <x v="1802"/>
    <m/>
    <m/>
    <s v="Bán hàng Ready mart - bến xe Giáp Bát"/>
    <n v="1290320"/>
    <n v="90322"/>
    <n v="95999.84"/>
    <n v="1295998"/>
    <s v="Bán hàng"/>
    <d v="2025-03-04T00:00:00"/>
    <s v="PT2503/0014"/>
    <n v="0"/>
    <n v="1295998"/>
    <n v="1295998"/>
    <n v="0"/>
    <d v="2025-02-18T00:00:00"/>
    <m/>
    <d v="2025-02-18T00:00:00"/>
    <n v="0"/>
    <m/>
    <s v=""/>
    <x v="0"/>
    <d v="2025-02-18T00:00:00"/>
    <d v="2025-03-04T00:00:00"/>
    <m/>
    <m/>
    <x v="85"/>
    <x v="88"/>
    <x v="2"/>
  </r>
  <r>
    <x v="124"/>
    <x v="87"/>
    <x v="123"/>
    <x v="1803"/>
    <d v="2025-02-19T00:00:00"/>
    <m/>
    <s v="Hàng trả - Ready mart - bến xe Giáp Bát - KL00114"/>
    <n v="0"/>
    <n v="0"/>
    <n v="0"/>
    <n v="46202"/>
    <s v="Hàng trả"/>
    <d v="2025-03-04T00:00:00"/>
    <s v="PT2503/0014"/>
    <n v="0"/>
    <n v="-46202"/>
    <n v="-46202"/>
    <n v="0"/>
    <d v="2025-02-19T00:00:00"/>
    <m/>
    <d v="2025-02-19T00:00:00"/>
    <n v="0"/>
    <m/>
    <s v=""/>
    <x v="0"/>
    <d v="2025-02-19T00:00:00"/>
    <d v="2025-03-04T00:00:00"/>
    <m/>
    <m/>
    <x v="85"/>
    <x v="88"/>
    <x v="2"/>
  </r>
  <r>
    <x v="124"/>
    <x v="87"/>
    <x v="60"/>
    <x v="1804"/>
    <m/>
    <m/>
    <s v="Bán hàng Ready mart - bến xe Giáp Bát"/>
    <n v="1006227"/>
    <n v="70436"/>
    <n v="74863.28"/>
    <n v="1010654"/>
    <s v="Bán hàng"/>
    <d v="2025-04-26T00:00:00"/>
    <s v="PT2504/0078"/>
    <n v="0"/>
    <n v="1010654"/>
    <n v="1010654"/>
    <n v="0"/>
    <d v="2025-03-14T00:00:00"/>
    <m/>
    <d v="2025-03-14T00:00:00"/>
    <n v="0"/>
    <m/>
    <s v=""/>
    <x v="0"/>
    <d v="2025-03-14T00:00:00"/>
    <d v="2025-04-26T00:00:00"/>
    <m/>
    <m/>
    <x v="85"/>
    <x v="88"/>
    <x v="2"/>
  </r>
  <r>
    <x v="124"/>
    <x v="87"/>
    <x v="126"/>
    <x v="1805"/>
    <m/>
    <m/>
    <s v="Bán hàng Ready mart - bến xe Giáp Bát"/>
    <n v="931490"/>
    <n v="65204"/>
    <n v="69302.880000000005"/>
    <n v="935589"/>
    <s v="Bán hàng"/>
    <d v="2025-06-07T00:00:00"/>
    <s v="PT2506/0026"/>
    <n v="0"/>
    <n v="935589"/>
    <n v="935589"/>
    <n v="0"/>
    <d v="2025-04-01T00:00:00"/>
    <m/>
    <d v="2025-04-01T00:00:00"/>
    <n v="0"/>
    <m/>
    <s v=""/>
    <x v="0"/>
    <d v="2025-04-01T00:00:00"/>
    <d v="2025-06-07T00:00:00"/>
    <m/>
    <m/>
    <x v="85"/>
    <x v="88"/>
    <x v="2"/>
  </r>
  <r>
    <x v="124"/>
    <x v="87"/>
    <x v="197"/>
    <x v="1806"/>
    <m/>
    <m/>
    <s v="Bán hàng Ready mart - bến xe Giáp Bát"/>
    <n v="1074696"/>
    <n v="75229"/>
    <n v="79957.36"/>
    <n v="1079424"/>
    <s v="Bán hàng"/>
    <d v="2025-06-07T00:00:00"/>
    <s v="PT2506/0026"/>
    <n v="0"/>
    <n v="1079424"/>
    <n v="1079424"/>
    <n v="0"/>
    <d v="2025-04-28T00:00:00"/>
    <m/>
    <d v="2025-04-28T00:00:00"/>
    <n v="0"/>
    <m/>
    <s v=""/>
    <x v="0"/>
    <d v="2025-04-28T00:00:00"/>
    <d v="2025-06-07T00:00:00"/>
    <m/>
    <m/>
    <x v="85"/>
    <x v="88"/>
    <x v="2"/>
  </r>
  <r>
    <x v="124"/>
    <x v="87"/>
    <x v="288"/>
    <x v="1807"/>
    <d v="2025-06-14T00:00:00"/>
    <m/>
    <s v="Hàng Trả - Ready mart - bến xe Giáp Bát - phiếu :THN000535 - readymart002"/>
    <m/>
    <m/>
    <n v="0"/>
    <n v="322471"/>
    <s v="Hàng trả"/>
    <d v="2025-09-24T00:00:00"/>
    <s v="BC2509/0060"/>
    <n v="0"/>
    <n v="-322471"/>
    <n v="-322471"/>
    <n v="0"/>
    <d v="2025-06-14T00:00:00"/>
    <m/>
    <d v="2025-06-14T00:00:00"/>
    <n v="0"/>
    <m/>
    <s v=""/>
    <x v="0"/>
    <d v="2025-06-14T00:00:00"/>
    <d v="2025-09-24T00:00:00"/>
    <m/>
    <m/>
    <x v="85"/>
    <x v="88"/>
    <x v="2"/>
  </r>
  <r>
    <x v="124"/>
    <x v="87"/>
    <x v="79"/>
    <x v="1808"/>
    <d v="2025-08-08T00:00:00"/>
    <m/>
    <s v="Hàng Trả - Ready mart - bến xe Giáp Bát - readymart002"/>
    <m/>
    <m/>
    <n v="0"/>
    <n v="280745"/>
    <s v="Hàng trả"/>
    <d v="2025-09-24T00:00:00"/>
    <s v="BC2509/0060"/>
    <n v="0"/>
    <n v="-280745"/>
    <n v="-280745"/>
    <n v="0"/>
    <d v="2025-08-08T00:00:00"/>
    <m/>
    <d v="2025-08-08T00:00:00"/>
    <n v="0"/>
    <m/>
    <s v=""/>
    <x v="0"/>
    <d v="2025-08-08T00:00:00"/>
    <d v="2025-09-24T00:00:00"/>
    <m/>
    <m/>
    <x v="85"/>
    <x v="88"/>
    <x v="2"/>
  </r>
  <r>
    <x v="124"/>
    <x v="87"/>
    <x v="79"/>
    <x v="1809"/>
    <d v="2025-08-08T00:00:00"/>
    <m/>
    <s v="ĐÃ NHẬP - HÀNG TRẢ - Ready mart - bến xe Giáp Bát"/>
    <m/>
    <m/>
    <n v="0"/>
    <n v="301877"/>
    <s v="Hàng trả"/>
    <d v="2025-09-24T00:00:00"/>
    <s v="BC2509/0060"/>
    <n v="0"/>
    <n v="-301877"/>
    <n v="-301877"/>
    <n v="0"/>
    <d v="2025-08-08T00:00:00"/>
    <m/>
    <d v="2025-08-08T00:00:00"/>
    <n v="0"/>
    <m/>
    <s v=""/>
    <x v="0"/>
    <d v="2025-08-08T00:00:00"/>
    <d v="2025-09-24T00:00:00"/>
    <m/>
    <m/>
    <x v="85"/>
    <x v="88"/>
    <x v="2"/>
  </r>
  <r>
    <x v="124"/>
    <x v="87"/>
    <x v="8"/>
    <x v="1810"/>
    <m/>
    <m/>
    <s v="Bán hàng Ready mart - bến xe Giáp Bát"/>
    <n v="943226"/>
    <n v="66026"/>
    <n v="70176"/>
    <n v="947376"/>
    <s v="Bán hàng"/>
    <m/>
    <m/>
    <n v="0"/>
    <n v="947376"/>
    <n v="0"/>
    <n v="947376"/>
    <d v="2025-10-01T00:00:00"/>
    <m/>
    <d v="2025-10-01T00:00:00"/>
    <n v="0"/>
    <m/>
    <n v="70.3578140046302"/>
    <x v="1"/>
    <d v="2025-10-01T00:00:00"/>
    <d v="1899-12-30T00:00:00"/>
    <m/>
    <m/>
    <x v="85"/>
    <x v="88"/>
    <x v="2"/>
  </r>
  <r>
    <x v="124"/>
    <x v="87"/>
    <x v="181"/>
    <x v="1811"/>
    <m/>
    <m/>
    <s v="Bán hàng Ready mart - bến xe Giáp Bát"/>
    <n v="817240"/>
    <n v="57207"/>
    <n v="60802.64"/>
    <n v="820836"/>
    <s v="Bán hàng"/>
    <m/>
    <m/>
    <n v="0"/>
    <n v="820836"/>
    <n v="0"/>
    <n v="820836"/>
    <d v="2025-10-14T00:00:00"/>
    <m/>
    <d v="2025-10-14T00:00:00"/>
    <n v="0"/>
    <m/>
    <n v="57.3578140046302"/>
    <x v="2"/>
    <d v="2025-10-14T00:00:00"/>
    <d v="1899-12-30T00:00:00"/>
    <m/>
    <m/>
    <x v="85"/>
    <x v="88"/>
    <x v="2"/>
  </r>
  <r>
    <x v="125"/>
    <x v="87"/>
    <x v="18"/>
    <x v="1812"/>
    <m/>
    <m/>
    <s v="Bán hàng Ready Mart - CS2 - Định Công"/>
    <n v="2129760"/>
    <n v="149083"/>
    <n v="158454.16"/>
    <n v="2139131"/>
    <s v="Bán hàng"/>
    <d v="2025-03-04T00:00:00"/>
    <s v="PT2503/0014"/>
    <n v="0"/>
    <n v="2139131"/>
    <n v="2139131"/>
    <n v="0"/>
    <d v="2025-01-20T00:00:00"/>
    <m/>
    <d v="2025-01-20T00:00:00"/>
    <n v="0"/>
    <m/>
    <s v=""/>
    <x v="0"/>
    <d v="2025-01-20T00:00:00"/>
    <d v="2025-03-04T00:00:00"/>
    <m/>
    <m/>
    <x v="85"/>
    <x v="88"/>
    <x v="2"/>
  </r>
  <r>
    <x v="125"/>
    <x v="87"/>
    <x v="21"/>
    <x v="1813"/>
    <m/>
    <m/>
    <s v="Bán hàng Ready Mart - CS2 - Định Công"/>
    <n v="859355"/>
    <n v="60155"/>
    <n v="63936"/>
    <n v="863136"/>
    <s v="Bán hàng"/>
    <m/>
    <m/>
    <n v="0"/>
    <n v="863136"/>
    <n v="0"/>
    <n v="863136"/>
    <d v="2025-02-26T00:00:00"/>
    <m/>
    <d v="2025-02-26T00:00:00"/>
    <n v="0"/>
    <m/>
    <n v="287.3578140046302"/>
    <x v="3"/>
    <d v="2025-02-26T00:00:00"/>
    <d v="1899-12-30T00:00:00"/>
    <m/>
    <m/>
    <x v="85"/>
    <x v="88"/>
    <x v="2"/>
  </r>
  <r>
    <x v="125"/>
    <x v="87"/>
    <x v="21"/>
    <x v="1814"/>
    <d v="2025-02-26T00:00:00"/>
    <m/>
    <s v="Hàng Trả - Ready Mart - CS2 - Định Công - KL00130"/>
    <n v="0"/>
    <n v="0"/>
    <n v="0"/>
    <n v="55839"/>
    <s v="Hàng trả"/>
    <d v="2025-03-04T00:00:00"/>
    <s v="PT2503/0014"/>
    <n v="0"/>
    <n v="-55839"/>
    <n v="-55839"/>
    <n v="0"/>
    <d v="2025-02-26T00:00:00"/>
    <m/>
    <d v="2025-02-26T00:00:00"/>
    <n v="0"/>
    <m/>
    <s v=""/>
    <x v="0"/>
    <d v="2025-02-26T00:00:00"/>
    <d v="2025-03-04T00:00:00"/>
    <m/>
    <m/>
    <x v="85"/>
    <x v="88"/>
    <x v="2"/>
  </r>
  <r>
    <x v="125"/>
    <x v="87"/>
    <x v="60"/>
    <x v="1815"/>
    <m/>
    <m/>
    <s v="Bán hàng Ready Mart - CS2 - Định Công"/>
    <n v="1081002"/>
    <n v="75670"/>
    <n v="80426.559999999998"/>
    <n v="1085759"/>
    <s v="Bán hàng"/>
    <d v="2025-04-26T00:00:00"/>
    <s v="PT2504/0078"/>
    <n v="0"/>
    <n v="1085759"/>
    <n v="1085759"/>
    <n v="0"/>
    <d v="2025-03-14T00:00:00"/>
    <m/>
    <d v="2025-03-14T00:00:00"/>
    <n v="0"/>
    <m/>
    <s v=""/>
    <x v="0"/>
    <d v="2025-03-14T00:00:00"/>
    <d v="2025-04-26T00:00:00"/>
    <m/>
    <m/>
    <x v="85"/>
    <x v="88"/>
    <x v="2"/>
  </r>
  <r>
    <x v="125"/>
    <x v="87"/>
    <x v="53"/>
    <x v="1816"/>
    <d v="2025-04-26T00:00:00"/>
    <m/>
    <s v="HÀNG TRẢ"/>
    <n v="0"/>
    <n v="0"/>
    <n v="0"/>
    <n v="61318"/>
    <s v="Hàng trả"/>
    <d v="2025-04-26T00:00:00"/>
    <s v="PT2504/0078"/>
    <n v="0"/>
    <n v="-61318"/>
    <n v="-61318"/>
    <n v="0"/>
    <d v="2025-04-26T00:00:00"/>
    <m/>
    <d v="2025-04-26T00:00:00"/>
    <n v="0"/>
    <m/>
    <s v=""/>
    <x v="0"/>
    <d v="2025-04-26T00:00:00"/>
    <d v="2025-04-26T00:00:00"/>
    <m/>
    <m/>
    <x v="85"/>
    <x v="88"/>
    <x v="2"/>
  </r>
  <r>
    <x v="125"/>
    <x v="87"/>
    <x v="32"/>
    <x v="1817"/>
    <m/>
    <m/>
    <s v="Bán hàng Ready Mart - CS2 - Định Công"/>
    <n v="1120777"/>
    <n v="78454"/>
    <n v="83385.84"/>
    <n v="1125709"/>
    <s v="Bán hàng"/>
    <d v="2025-09-24T00:00:00"/>
    <s v="BC2509/0060"/>
    <n v="0"/>
    <n v="1125709"/>
    <n v="1125709"/>
    <n v="0"/>
    <d v="2025-05-05T00:00:00"/>
    <m/>
    <d v="2025-05-05T00:00:00"/>
    <n v="0"/>
    <m/>
    <s v=""/>
    <x v="0"/>
    <d v="2025-05-05T00:00:00"/>
    <d v="2025-09-24T00:00:00"/>
    <m/>
    <m/>
    <x v="85"/>
    <x v="88"/>
    <x v="2"/>
  </r>
  <r>
    <x v="125"/>
    <x v="87"/>
    <x v="129"/>
    <x v="1818"/>
    <d v="2025-05-06T00:00:00"/>
    <m/>
    <s v="Hàng Trả - Ready Mart - CS2 - Định Công - KL00130"/>
    <m/>
    <m/>
    <n v="0"/>
    <n v="120780"/>
    <s v="Hàng trả"/>
    <d v="2025-09-24T00:00:00"/>
    <s v="BC2509/0060"/>
    <n v="0"/>
    <n v="-120780"/>
    <n v="-120780"/>
    <n v="0"/>
    <d v="2025-05-06T00:00:00"/>
    <m/>
    <d v="2025-05-06T00:00:00"/>
    <n v="0"/>
    <m/>
    <s v=""/>
    <x v="0"/>
    <d v="2025-05-06T00:00:00"/>
    <d v="2025-09-24T00:00:00"/>
    <m/>
    <m/>
    <x v="85"/>
    <x v="88"/>
    <x v="2"/>
  </r>
  <r>
    <x v="125"/>
    <x v="87"/>
    <x v="288"/>
    <x v="1819"/>
    <d v="2025-06-14T00:00:00"/>
    <m/>
    <s v="Hàng Trả - Ready Mart - CS2 - Định Công - readymart004"/>
    <m/>
    <m/>
    <n v="0"/>
    <n v="560488"/>
    <s v="Hàng trả"/>
    <d v="2025-09-24T00:00:00"/>
    <s v="BC2509/0060"/>
    <n v="0"/>
    <n v="-560488"/>
    <n v="-560488"/>
    <n v="0"/>
    <d v="2025-06-14T00:00:00"/>
    <m/>
    <d v="2025-06-14T00:00:00"/>
    <n v="0"/>
    <m/>
    <s v=""/>
    <x v="0"/>
    <d v="2025-06-14T00:00:00"/>
    <d v="2025-09-24T00:00:00"/>
    <m/>
    <m/>
    <x v="85"/>
    <x v="88"/>
    <x v="2"/>
  </r>
  <r>
    <x v="125"/>
    <x v="87"/>
    <x v="13"/>
    <x v="1820"/>
    <d v="2025-06-19T00:00:00"/>
    <m/>
    <s v="hàng Trả - Ready Mart - CS2 - Định Công - readymart004"/>
    <m/>
    <m/>
    <n v="0"/>
    <n v="315630"/>
    <s v="Hàng trả"/>
    <d v="2025-09-24T00:00:00"/>
    <s v="BC2509/0060"/>
    <n v="0"/>
    <n v="-315630"/>
    <n v="-315630"/>
    <n v="0"/>
    <d v="2025-06-19T00:00:00"/>
    <m/>
    <d v="2025-06-19T00:00:00"/>
    <n v="0"/>
    <m/>
    <s v=""/>
    <x v="0"/>
    <d v="2025-06-19T00:00:00"/>
    <d v="2025-09-24T00:00:00"/>
    <m/>
    <m/>
    <x v="85"/>
    <x v="88"/>
    <x v="2"/>
  </r>
  <r>
    <x v="125"/>
    <x v="87"/>
    <x v="297"/>
    <x v="1821"/>
    <d v="2025-07-07T00:00:00"/>
    <m/>
    <s v="Hàng Trả - Ready Mart - CS2 - Định Công - readymart004"/>
    <m/>
    <m/>
    <n v="0"/>
    <n v="118742"/>
    <s v="Hàng trả"/>
    <d v="2025-09-24T00:00:00"/>
    <s v="BC2509/0060"/>
    <n v="0"/>
    <n v="-118742"/>
    <n v="-118742"/>
    <n v="0"/>
    <d v="2025-07-07T00:00:00"/>
    <m/>
    <d v="2025-07-07T00:00:00"/>
    <n v="0"/>
    <m/>
    <s v=""/>
    <x v="0"/>
    <d v="2025-07-07T00:00:00"/>
    <d v="2025-09-24T00:00:00"/>
    <m/>
    <m/>
    <x v="85"/>
    <x v="88"/>
    <x v="2"/>
  </r>
  <r>
    <x v="125"/>
    <x v="87"/>
    <x v="58"/>
    <x v="1822"/>
    <d v="2025-08-06T00:00:00"/>
    <m/>
    <s v="Hàng Trả - Ready Mart - CS2 - Định Công - readymart004"/>
    <m/>
    <m/>
    <n v="0"/>
    <n v="37665"/>
    <s v="Hàng trả"/>
    <d v="2025-09-24T00:00:00"/>
    <s v="BC2509/0060"/>
    <n v="0"/>
    <n v="-37665"/>
    <n v="-37665"/>
    <n v="0"/>
    <d v="2025-08-06T00:00:00"/>
    <m/>
    <d v="2025-08-06T00:00:00"/>
    <n v="0"/>
    <m/>
    <s v=""/>
    <x v="0"/>
    <d v="2025-08-06T00:00:00"/>
    <d v="2025-09-24T00:00:00"/>
    <m/>
    <m/>
    <x v="85"/>
    <x v="88"/>
    <x v="2"/>
  </r>
  <r>
    <x v="125"/>
    <x v="87"/>
    <x v="282"/>
    <x v="1823"/>
    <m/>
    <m/>
    <s v="Bán hàng Ready Mart - CS2 - Định Công"/>
    <n v="919428"/>
    <n v="64360"/>
    <n v="68405.440000000002"/>
    <n v="923473"/>
    <s v="Bán hàng"/>
    <m/>
    <m/>
    <n v="0"/>
    <n v="923473"/>
    <n v="0"/>
    <n v="923473"/>
    <d v="2025-10-02T00:00:00"/>
    <m/>
    <d v="2025-10-02T00:00:00"/>
    <n v="0"/>
    <m/>
    <n v="69.3578140046302"/>
    <x v="1"/>
    <d v="2025-10-02T00:00:00"/>
    <d v="1899-12-30T00:00:00"/>
    <m/>
    <m/>
    <x v="85"/>
    <x v="88"/>
    <x v="2"/>
  </r>
  <r>
    <x v="126"/>
    <x v="87"/>
    <x v="231"/>
    <x v="1824"/>
    <m/>
    <m/>
    <s v="Bán hàng Ready Mart - CS6 - K35 Tân Mai"/>
    <n v="1644137"/>
    <n v="115090"/>
    <n v="122323.76000000001"/>
    <n v="1651371"/>
    <s v="Bán hàng"/>
    <d v="2025-03-04T00:00:00"/>
    <s v="PT2503/0014"/>
    <n v="0"/>
    <n v="1651371"/>
    <n v="1651371"/>
    <n v="0"/>
    <d v="2025-01-17T00:00:00"/>
    <m/>
    <d v="2025-01-17T00:00:00"/>
    <n v="0"/>
    <m/>
    <s v=""/>
    <x v="0"/>
    <d v="2025-01-17T00:00:00"/>
    <d v="2025-03-04T00:00:00"/>
    <m/>
    <m/>
    <x v="85"/>
    <x v="88"/>
    <x v="2"/>
  </r>
  <r>
    <x v="126"/>
    <x v="87"/>
    <x v="21"/>
    <x v="1825"/>
    <m/>
    <m/>
    <s v="Bán hàng Ready Mart - CS6 - K35 Tân Mai"/>
    <n v="462842"/>
    <n v="32399"/>
    <n v="34435.440000000002"/>
    <n v="464878"/>
    <s v="Bán hàng"/>
    <m/>
    <m/>
    <n v="0"/>
    <n v="464878"/>
    <n v="0"/>
    <n v="464878"/>
    <d v="2025-02-26T00:00:00"/>
    <m/>
    <d v="2025-02-26T00:00:00"/>
    <n v="0"/>
    <m/>
    <n v="287.3578140046302"/>
    <x v="3"/>
    <d v="2025-02-26T00:00:00"/>
    <d v="1899-12-30T00:00:00"/>
    <m/>
    <m/>
    <x v="85"/>
    <x v="88"/>
    <x v="2"/>
  </r>
  <r>
    <x v="126"/>
    <x v="87"/>
    <x v="22"/>
    <x v="1826"/>
    <d v="2025-02-27T00:00:00"/>
    <m/>
    <s v="Hàng Trả -Ready Mart - CS6 - K35 Tân Mai - KL00116"/>
    <m/>
    <m/>
    <n v="0"/>
    <n v="613705"/>
    <s v="Hàng trả"/>
    <d v="2025-03-04T00:00:00"/>
    <s v="PT2503/0014"/>
    <n v="0"/>
    <n v="-613705"/>
    <n v="-613705"/>
    <n v="0"/>
    <d v="2025-02-27T00:00:00"/>
    <m/>
    <d v="2025-02-27T00:00:00"/>
    <n v="0"/>
    <m/>
    <s v=""/>
    <x v="0"/>
    <d v="2025-02-27T00:00:00"/>
    <d v="2025-03-04T00:00:00"/>
    <m/>
    <m/>
    <x v="85"/>
    <x v="88"/>
    <x v="2"/>
  </r>
  <r>
    <x v="126"/>
    <x v="87"/>
    <x v="70"/>
    <x v="1827"/>
    <m/>
    <m/>
    <s v="Bán hàng Ready Mart - CS6 - K35 Tân Mai"/>
    <n v="555290"/>
    <n v="38870"/>
    <n v="41313.599999999999"/>
    <n v="557734"/>
    <s v="Bán hàng"/>
    <d v="2025-04-26T00:00:00"/>
    <s v="PT2504/0078"/>
    <n v="0"/>
    <n v="557734"/>
    <n v="557734"/>
    <n v="0"/>
    <d v="2025-03-01T00:00:00"/>
    <m/>
    <d v="2025-03-01T00:00:00"/>
    <n v="0"/>
    <m/>
    <s v=""/>
    <x v="0"/>
    <d v="2025-03-01T00:00:00"/>
    <d v="2025-04-26T00:00:00"/>
    <m/>
    <m/>
    <x v="85"/>
    <x v="88"/>
    <x v="2"/>
  </r>
  <r>
    <x v="126"/>
    <x v="87"/>
    <x v="267"/>
    <x v="1828"/>
    <m/>
    <m/>
    <s v="Bán hàng Ready Mart - CS6 - K35 Tân Mai"/>
    <n v="756056"/>
    <n v="52924"/>
    <n v="56250.559999999998"/>
    <n v="759383"/>
    <s v="Bán hàng"/>
    <d v="2025-04-26T00:00:00"/>
    <s v="PT2504/0078"/>
    <n v="0"/>
    <n v="759383"/>
    <n v="759383"/>
    <n v="0"/>
    <d v="2025-03-19T00:00:00"/>
    <m/>
    <d v="2025-03-19T00:00:00"/>
    <n v="0"/>
    <m/>
    <s v=""/>
    <x v="0"/>
    <d v="2025-03-19T00:00:00"/>
    <d v="2025-04-26T00:00:00"/>
    <m/>
    <m/>
    <x v="85"/>
    <x v="88"/>
    <x v="2"/>
  </r>
  <r>
    <x v="126"/>
    <x v="87"/>
    <x v="53"/>
    <x v="1829"/>
    <d v="2025-04-26T00:00:00"/>
    <m/>
    <s v="HÀNG TRẢ"/>
    <m/>
    <m/>
    <n v="0"/>
    <n v="192040"/>
    <s v="Hàng trả"/>
    <d v="2025-04-26T00:00:00"/>
    <s v="PT2504/0078"/>
    <n v="0"/>
    <n v="-192040"/>
    <n v="-192040"/>
    <n v="0"/>
    <d v="2025-04-26T00:00:00"/>
    <m/>
    <d v="2025-04-26T00:00:00"/>
    <n v="0"/>
    <m/>
    <s v=""/>
    <x v="0"/>
    <d v="2025-04-26T00:00:00"/>
    <d v="2025-04-26T00:00:00"/>
    <m/>
    <m/>
    <x v="85"/>
    <x v="88"/>
    <x v="2"/>
  </r>
  <r>
    <x v="126"/>
    <x v="87"/>
    <x v="197"/>
    <x v="1830"/>
    <m/>
    <m/>
    <s v="Bán hàng Ready Mart - CS6 - K35 Tân Mai"/>
    <n v="385498"/>
    <n v="26985"/>
    <n v="28681.040000000001"/>
    <n v="387194"/>
    <s v="Bán hàng"/>
    <d v="2025-06-07T00:00:00"/>
    <s v="PT2506/0026"/>
    <n v="0"/>
    <n v="387194"/>
    <n v="387194"/>
    <n v="0"/>
    <d v="2025-04-28T00:00:00"/>
    <m/>
    <d v="2025-04-28T00:00:00"/>
    <n v="0"/>
    <m/>
    <s v=""/>
    <x v="0"/>
    <d v="2025-04-28T00:00:00"/>
    <d v="2025-06-07T00:00:00"/>
    <m/>
    <m/>
    <x v="85"/>
    <x v="88"/>
    <x v="2"/>
  </r>
  <r>
    <x v="126"/>
    <x v="87"/>
    <x v="91"/>
    <x v="1831"/>
    <d v="2025-06-10T00:00:00"/>
    <m/>
    <s v="ĐÃ NHẬP - HÀNG TRẢ - Ready Mart - CS6 - K35 Tân Mai"/>
    <m/>
    <m/>
    <n v="0"/>
    <n v="289565"/>
    <s v="Hàng trả"/>
    <d v="2025-09-24T00:00:00"/>
    <s v="BC2509/0060"/>
    <n v="0"/>
    <n v="-289565"/>
    <n v="-289565"/>
    <n v="0"/>
    <d v="2025-06-10T00:00:00"/>
    <m/>
    <d v="2025-06-10T00:00:00"/>
    <n v="0"/>
    <m/>
    <s v=""/>
    <x v="0"/>
    <d v="2025-06-10T00:00:00"/>
    <d v="2025-09-24T00:00:00"/>
    <m/>
    <m/>
    <x v="85"/>
    <x v="88"/>
    <x v="2"/>
  </r>
  <r>
    <x v="126"/>
    <x v="87"/>
    <x v="42"/>
    <x v="1832"/>
    <d v="2025-08-13T00:00:00"/>
    <m/>
    <s v="Hàng Trả - Ready Mart - CS6 - K35 Tân Mai - readymart003"/>
    <m/>
    <m/>
    <n v="0"/>
    <n v="269934"/>
    <s v="Hàng trả"/>
    <d v="2025-09-24T00:00:00"/>
    <s v="BC2509/0060"/>
    <n v="0"/>
    <n v="-269934"/>
    <n v="-269934"/>
    <n v="0"/>
    <d v="2025-08-13T00:00:00"/>
    <m/>
    <d v="2025-08-13T00:00:00"/>
    <n v="0"/>
    <m/>
    <s v=""/>
    <x v="0"/>
    <d v="2025-08-13T00:00:00"/>
    <d v="2025-09-24T00:00:00"/>
    <m/>
    <m/>
    <x v="85"/>
    <x v="88"/>
    <x v="2"/>
  </r>
  <r>
    <x v="126"/>
    <x v="87"/>
    <x v="282"/>
    <x v="1833"/>
    <m/>
    <m/>
    <s v="Bán hàng Ready Mart - CS6 - K35 Tân Mai"/>
    <n v="1085535"/>
    <n v="75987"/>
    <n v="80763.839999999997"/>
    <n v="1090312"/>
    <s v="Bán hàng"/>
    <m/>
    <m/>
    <n v="0"/>
    <n v="1090312"/>
    <n v="0"/>
    <n v="1090312"/>
    <d v="2025-10-02T00:00:00"/>
    <m/>
    <d v="2025-10-02T00:00:00"/>
    <n v="0"/>
    <m/>
    <n v="69.3578140046302"/>
    <x v="1"/>
    <d v="2025-10-02T00:00:00"/>
    <d v="1899-12-30T00:00:00"/>
    <m/>
    <m/>
    <x v="85"/>
    <x v="88"/>
    <x v="2"/>
  </r>
  <r>
    <x v="116"/>
    <x v="87"/>
    <x v="82"/>
    <x v="1834"/>
    <m/>
    <m/>
    <s v="Bán hàng CHỊ HÀ THỊ CÚC (READY MART)"/>
    <n v="1595579"/>
    <n v="111691"/>
    <n v="118711.04000000001"/>
    <n v="1602599"/>
    <s v="Bán hàng"/>
    <m/>
    <m/>
    <n v="0"/>
    <n v="1602599"/>
    <n v="0"/>
    <n v="1602599"/>
    <d v="2025-10-30T00:00:00"/>
    <m/>
    <d v="2025-10-30T00:00:00"/>
    <n v="0"/>
    <m/>
    <n v="41.3578140046302"/>
    <x v="2"/>
    <d v="2025-10-30T00:00:00"/>
    <d v="1899-12-30T00:00:00"/>
    <m/>
    <m/>
    <x v="85"/>
    <x v="88"/>
    <x v="2"/>
  </r>
  <r>
    <x v="125"/>
    <x v="87"/>
    <x v="82"/>
    <x v="1835"/>
    <m/>
    <m/>
    <s v="Bán hàng Ready Mart - CS2 - Định Công"/>
    <n v="715703"/>
    <n v="50099"/>
    <n v="53248.32"/>
    <n v="718852"/>
    <s v="Bán hàng"/>
    <m/>
    <m/>
    <n v="0"/>
    <n v="718852"/>
    <n v="0"/>
    <n v="718852"/>
    <d v="2025-10-30T00:00:00"/>
    <m/>
    <d v="2025-10-30T00:00:00"/>
    <n v="0"/>
    <m/>
    <n v="41.3578140046302"/>
    <x v="2"/>
    <d v="2025-10-30T00:00:00"/>
    <d v="1899-12-30T00:00:00"/>
    <m/>
    <m/>
    <x v="85"/>
    <x v="88"/>
    <x v="2"/>
  </r>
  <r>
    <x v="124"/>
    <x v="87"/>
    <x v="146"/>
    <x v="1836"/>
    <m/>
    <m/>
    <s v="Bán hàng Ready mart - bến xe Giáp Bát"/>
    <n v="831568"/>
    <n v="58210"/>
    <n v="61869"/>
    <n v="835227"/>
    <s v="Bán hàng"/>
    <m/>
    <m/>
    <n v="0"/>
    <n v="835227"/>
    <n v="0"/>
    <n v="835227"/>
    <d v="2025-11-01T00:00:00"/>
    <m/>
    <d v="2025-11-01T00:00:00"/>
    <n v="0"/>
    <m/>
    <n v="39.3578140046302"/>
    <x v="2"/>
    <d v="2025-11-01T00:00:00"/>
    <d v="1899-12-30T00:00:00"/>
    <m/>
    <m/>
    <x v="85"/>
    <x v="88"/>
    <x v="2"/>
  </r>
  <r>
    <x v="125"/>
    <x v="87"/>
    <x v="266"/>
    <x v="1837"/>
    <m/>
    <m/>
    <s v="Bán hàng Ready Mart - CS2 - Định Công"/>
    <n v="914349"/>
    <n v="64005"/>
    <n v="68028"/>
    <n v="918372"/>
    <s v="Bán hàng"/>
    <m/>
    <m/>
    <n v="0"/>
    <n v="918372"/>
    <n v="0"/>
    <n v="918372"/>
    <d v="2025-11-08T00:00:00"/>
    <m/>
    <d v="2025-11-08T00:00:00"/>
    <n v="0"/>
    <m/>
    <n v="32.3578140046302"/>
    <x v="2"/>
    <d v="2025-11-08T00:00:00"/>
    <d v="1899-12-30T00:00:00"/>
    <m/>
    <m/>
    <x v="85"/>
    <x v="88"/>
    <x v="2"/>
  </r>
  <r>
    <x v="121"/>
    <x v="87"/>
    <x v="182"/>
    <x v="1838"/>
    <m/>
    <m/>
    <s v="Bán hàng Hà Thị Cúc CS1 - Tòa C KVKL"/>
    <n v="814265"/>
    <n v="57000"/>
    <n v="60581"/>
    <n v="817846"/>
    <s v="Bán hàng"/>
    <m/>
    <m/>
    <n v="0"/>
    <n v="817846"/>
    <n v="0"/>
    <n v="817846"/>
    <d v="2025-11-10T00:00:00"/>
    <m/>
    <d v="2025-11-10T00:00:00"/>
    <n v="0"/>
    <m/>
    <n v="30.3578140046302"/>
    <x v="2"/>
    <d v="2025-11-10T00:00:00"/>
    <d v="1899-12-30T00:00:00"/>
    <m/>
    <m/>
    <x v="85"/>
    <x v="88"/>
    <x v="2"/>
  </r>
  <r>
    <x v="127"/>
    <x v="87"/>
    <x v="319"/>
    <x v="1839"/>
    <m/>
    <m/>
    <s v="Bán hàng readymart căn d4.3-d4.4 tòa d khu b , kdt imperia garden 203 nguyễn huy tưởng , ĐƠN KHAI TRƯƠNG GIAO 26-11-2025"/>
    <n v="5070910"/>
    <n v="354964"/>
    <n v="377276"/>
    <n v="5093222"/>
    <s v="Bán hàng"/>
    <m/>
    <m/>
    <n v="0"/>
    <n v="5093222"/>
    <n v="0"/>
    <n v="5093222"/>
    <d v="2025-11-25T00:00:00"/>
    <m/>
    <d v="2025-11-25T00:00:00"/>
    <n v="0"/>
    <m/>
    <n v="15.3578140046302"/>
    <x v="4"/>
    <d v="2025-11-25T00:00:00"/>
    <d v="1899-12-30T00:00:00"/>
    <m/>
    <m/>
    <x v="85"/>
    <x v="88"/>
    <x v="1"/>
  </r>
  <r>
    <x v="124"/>
    <x v="87"/>
    <x v="182"/>
    <x v="1840"/>
    <m/>
    <m/>
    <s v="Ready mart - bến xe Giáp Bát"/>
    <n v="818992"/>
    <n v="57330"/>
    <n v="60933"/>
    <n v="822595"/>
    <s v="Bán hàng"/>
    <m/>
    <m/>
    <n v="0"/>
    <n v="822595"/>
    <n v="0"/>
    <n v="822595"/>
    <d v="2025-11-10T00:00:00"/>
    <m/>
    <d v="2025-11-10T00:00:00"/>
    <n v="0"/>
    <m/>
    <n v="30.3578140046302"/>
    <x v="2"/>
    <d v="2025-11-10T00:00:00"/>
    <d v="1899-12-30T00:00:00"/>
    <m/>
    <m/>
    <x v="85"/>
    <x v="88"/>
    <x v="2"/>
  </r>
  <r>
    <x v="116"/>
    <x v="87"/>
    <x v="272"/>
    <x v="1841"/>
    <d v="2025-11-19T00:00:00"/>
    <s v="00077033"/>
    <s v="Bán hàng CHỊ HÀ THỊ CÚC (READY MART) theo hóa đơn 00077033"/>
    <n v="2968834"/>
    <n v="207819"/>
    <n v="220881"/>
    <n v="2981896"/>
    <s v="Bán hàng"/>
    <m/>
    <m/>
    <n v="0"/>
    <n v="2981896"/>
    <n v="0"/>
    <n v="2981896"/>
    <d v="2025-11-19T00:00:00"/>
    <m/>
    <d v="2025-11-19T00:00:00"/>
    <n v="0"/>
    <m/>
    <n v="21.3578140046302"/>
    <x v="4"/>
    <d v="2025-11-19T00:00:00"/>
    <d v="1899-12-30T00:00:00"/>
    <m/>
    <m/>
    <x v="85"/>
    <x v="88"/>
    <x v="2"/>
  </r>
  <r>
    <x v="124"/>
    <x v="87"/>
    <x v="90"/>
    <x v="1842"/>
    <d v="2025-11-20T00:00:00"/>
    <s v="00077910"/>
    <s v="Bán hàng Ready mart - bến xe Giáp Bát theo hóa đơn 00077910"/>
    <n v="1077826"/>
    <n v="75447"/>
    <n v="80190"/>
    <n v="1082569"/>
    <s v="Bán hàng"/>
    <m/>
    <m/>
    <n v="0"/>
    <n v="1082569"/>
    <n v="0"/>
    <n v="1082569"/>
    <d v="2025-11-20T00:00:00"/>
    <m/>
    <d v="2025-11-20T00:00:00"/>
    <n v="0"/>
    <m/>
    <n v="20.3578140046302"/>
    <x v="4"/>
    <d v="2025-11-20T00:00:00"/>
    <d v="1899-12-30T00:00:00"/>
    <m/>
    <m/>
    <x v="85"/>
    <x v="88"/>
    <x v="2"/>
  </r>
  <r>
    <x v="116"/>
    <x v="87"/>
    <x v="90"/>
    <x v="1843"/>
    <d v="2025-11-20T00:00:00"/>
    <m/>
    <s v="ĐÃ KIỂM TRA - Hàng trả - readymart001 - CHỊ HÀ THỊ CÚC (READY MART) -phiếu: THN001425 - Phiếu ngày (20/11/2025)"/>
    <n v="74534"/>
    <n v="0"/>
    <n v="5962"/>
    <n v="80496"/>
    <s v="Hàng trả"/>
    <m/>
    <m/>
    <n v="0"/>
    <n v="-80496"/>
    <n v="0"/>
    <n v="-80496"/>
    <d v="2025-11-20T00:00:00"/>
    <m/>
    <d v="2025-11-20T00:00:00"/>
    <n v="0"/>
    <m/>
    <n v="20.3578140046302"/>
    <x v="4"/>
    <d v="2025-11-20T00:00:00"/>
    <d v="1899-12-30T00:00:00"/>
    <m/>
    <m/>
    <x v="85"/>
    <x v="88"/>
    <x v="2"/>
  </r>
  <r>
    <x v="124"/>
    <x v="87"/>
    <x v="146"/>
    <x v="1844"/>
    <d v="2025-11-01T00:00:00"/>
    <m/>
    <s v="ĐÃ KIỂM TRA - HÀNG TRẢ - readymart002 - Ready mart - bến xe Giáp Bát - phiếu: THN001305 - phiếu ngày : 01/11/2025"/>
    <n v="111058"/>
    <n v="0"/>
    <n v="8885"/>
    <n v="119943"/>
    <s v="Hàng trả"/>
    <m/>
    <m/>
    <n v="0"/>
    <n v="-119943"/>
    <n v="0"/>
    <n v="-119943"/>
    <d v="2025-11-01T00:00:00"/>
    <m/>
    <d v="2025-11-01T00:00:00"/>
    <n v="0"/>
    <m/>
    <n v="39.3578140046302"/>
    <x v="2"/>
    <d v="2025-11-01T00:00:00"/>
    <d v="1899-12-30T00:00:00"/>
    <m/>
    <m/>
    <x v="85"/>
    <x v="88"/>
    <x v="2"/>
  </r>
  <r>
    <x v="124"/>
    <x v="87"/>
    <x v="277"/>
    <x v="1845"/>
    <m/>
    <m/>
    <s v="Bán hàng Ready mart - bến xe Giáp Bát"/>
    <n v="1079553"/>
    <n v="0"/>
    <n v="86364.24"/>
    <n v="1165917.24"/>
    <s v="Bán hàng"/>
    <m/>
    <m/>
    <n v="0"/>
    <n v="1165917.24"/>
    <n v="0"/>
    <n v="1165917.24"/>
    <d v="2025-12-03T00:00:00"/>
    <m/>
    <d v="2025-12-03T00:00:00"/>
    <n v="0"/>
    <m/>
    <n v="7.3578140046301996"/>
    <x v="4"/>
    <d v="2025-12-03T00:00:00"/>
    <d v="1899-12-30T00:00:00"/>
    <m/>
    <m/>
    <x v="85"/>
    <x v="88"/>
    <x v="2"/>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61"/>
    <x v="59"/>
    <x v="14"/>
    <x v="14"/>
    <m/>
    <m/>
    <m/>
    <m/>
    <n v="0"/>
    <n v="0"/>
    <n v="0"/>
    <m/>
    <m/>
    <m/>
    <n v="0"/>
    <n v="0"/>
    <n v="0"/>
    <n v="0"/>
    <d v="1899-12-30T00:00:00"/>
    <m/>
    <d v="1899-12-30T00:00:00"/>
    <n v="0"/>
    <m/>
    <s v=""/>
    <x v="0"/>
    <d v="1899-12-30T00:00:00"/>
    <d v="1899-12-30T00:00:00"/>
    <m/>
    <m/>
    <x v="57"/>
    <x v="59"/>
    <x v="5"/>
  </r>
  <r>
    <x v="128"/>
    <x v="88"/>
    <x v="126"/>
    <x v="1846"/>
    <m/>
    <m/>
    <s v="Bán hàng Dalat Farm Tòa M2 Ocean Park, HN"/>
    <n v="2148194"/>
    <n v="0"/>
    <n v="171855.52"/>
    <n v="2320050"/>
    <s v="Bán hàng"/>
    <d v="2025-06-06T00:00:00"/>
    <s v="PT2506/0017"/>
    <n v="0"/>
    <n v="2320050"/>
    <n v="2320050"/>
    <n v="0"/>
    <d v="2025-04-01T00:00:00"/>
    <m/>
    <d v="2025-04-01T00:00:00"/>
    <n v="0"/>
    <m/>
    <s v=""/>
    <x v="0"/>
    <d v="2025-04-01T00:00:00"/>
    <d v="2025-06-06T00:00:00"/>
    <m/>
    <m/>
    <x v="86"/>
    <x v="89"/>
    <x v="2"/>
  </r>
  <r>
    <x v="129"/>
    <x v="88"/>
    <x v="126"/>
    <x v="1847"/>
    <m/>
    <m/>
    <s v="Bán hàng Dalat Farm Tòa P3 Ocean Park, HN"/>
    <n v="2148194"/>
    <n v="0"/>
    <n v="171855.52"/>
    <n v="2320050"/>
    <s v="Bán hàng"/>
    <d v="2025-06-06T00:00:00"/>
    <s v="PT2506/0017"/>
    <n v="0"/>
    <n v="2320050"/>
    <n v="2320050"/>
    <n v="0"/>
    <d v="2025-04-01T00:00:00"/>
    <m/>
    <d v="2025-04-01T00:00:00"/>
    <n v="0"/>
    <m/>
    <s v=""/>
    <x v="0"/>
    <d v="2025-04-01T00:00:00"/>
    <d v="2025-06-06T00:00:00"/>
    <m/>
    <m/>
    <x v="86"/>
    <x v="89"/>
    <x v="2"/>
  </r>
  <r>
    <x v="129"/>
    <x v="88"/>
    <x v="87"/>
    <x v="1848"/>
    <d v="2025-07-18T00:00:00"/>
    <m/>
    <s v="Hàng Trả - Dalat Farm Tòa P3 Ocean Park, HN - DALATFARM012"/>
    <n v="0"/>
    <n v="0"/>
    <n v="0"/>
    <n v="427873"/>
    <s v="Hàng trả"/>
    <d v="2025-09-28T00:00:00"/>
    <s v="BC2509/0047"/>
    <n v="0"/>
    <n v="-427873"/>
    <n v="-427873"/>
    <n v="0"/>
    <d v="2025-07-18T00:00:00"/>
    <m/>
    <d v="2025-07-18T00:00:00"/>
    <n v="0"/>
    <m/>
    <s v=""/>
    <x v="0"/>
    <d v="2025-07-18T00:00:00"/>
    <d v="2025-09-28T00:00:00"/>
    <m/>
    <m/>
    <x v="86"/>
    <x v="89"/>
    <x v="2"/>
  </r>
  <r>
    <x v="129"/>
    <x v="88"/>
    <x v="112"/>
    <x v="1849"/>
    <m/>
    <m/>
    <s v="Bán hàng Dalat Farm Tòa P3 Ocean Park, HN"/>
    <n v="1093253"/>
    <n v="0"/>
    <n v="87460.24"/>
    <n v="1180713"/>
    <s v="Bán hàng"/>
    <m/>
    <m/>
    <n v="0"/>
    <n v="1180713"/>
    <n v="0"/>
    <n v="1180713"/>
    <d v="2025-10-03T00:00:00"/>
    <m/>
    <d v="2025-10-03T00:00:00"/>
    <n v="0"/>
    <m/>
    <n v="68.3578140046302"/>
    <x v="1"/>
    <d v="2025-10-03T00:00:00"/>
    <d v="1899-12-30T00:00:00"/>
    <m/>
    <m/>
    <x v="86"/>
    <x v="89"/>
    <x v="2"/>
  </r>
  <r>
    <x v="130"/>
    <x v="88"/>
    <x v="126"/>
    <x v="1850"/>
    <d v="2025-04-19T00:00:00"/>
    <s v="00025016"/>
    <s v="Dalat Farm Vinhomes Ocean S1.08, HN"/>
    <n v="2148197"/>
    <n v="0"/>
    <n v="171855.76"/>
    <n v="2320053"/>
    <s v="Bán hàng"/>
    <d v="2025-06-06T00:00:00"/>
    <s v="PT2506/0017"/>
    <n v="0"/>
    <n v="2320053"/>
    <n v="2320053"/>
    <n v="0"/>
    <d v="2025-04-19T00:00:00"/>
    <m/>
    <d v="2025-04-19T00:00:00"/>
    <n v="0"/>
    <m/>
    <s v=""/>
    <x v="0"/>
    <d v="2025-04-19T00:00:00"/>
    <d v="2025-06-06T00:00:00"/>
    <m/>
    <m/>
    <x v="86"/>
    <x v="89"/>
    <x v="2"/>
  </r>
  <r>
    <x v="130"/>
    <x v="88"/>
    <x v="264"/>
    <x v="1851"/>
    <d v="2025-06-12T00:00:00"/>
    <m/>
    <s v="Hàng Trả - Dalat Farm Vinhomes Ocean S1.08, HN - DALATFARM009"/>
    <n v="0"/>
    <n v="0"/>
    <n v="0"/>
    <n v="348879"/>
    <s v="Hàng trả"/>
    <d v="2025-09-28T00:00:00"/>
    <s v="BC2509/0047"/>
    <n v="0"/>
    <n v="-348879"/>
    <n v="-348879"/>
    <n v="0"/>
    <d v="2025-06-12T00:00:00"/>
    <m/>
    <d v="2025-06-12T00:00:00"/>
    <n v="0"/>
    <m/>
    <s v=""/>
    <x v="0"/>
    <d v="2025-06-12T00:00:00"/>
    <d v="2025-09-28T00:00:00"/>
    <m/>
    <m/>
    <x v="86"/>
    <x v="89"/>
    <x v="2"/>
  </r>
  <r>
    <x v="131"/>
    <x v="88"/>
    <x v="126"/>
    <x v="1852"/>
    <d v="2025-04-19T00:00:00"/>
    <s v="00025013"/>
    <s v="Bán hàng Dalat Farm Vinhomes Ocean S1.10, HN theo hóa đơn 00025013"/>
    <n v="2148197"/>
    <n v="0"/>
    <n v="171855.76"/>
    <n v="2320053"/>
    <s v="Bán hàng"/>
    <d v="2025-06-06T00:00:00"/>
    <s v="PT2506/0017"/>
    <n v="0"/>
    <n v="2320053"/>
    <n v="2320053"/>
    <n v="0"/>
    <d v="2025-04-19T00:00:00"/>
    <m/>
    <d v="2025-04-19T00:00:00"/>
    <n v="0"/>
    <m/>
    <s v=""/>
    <x v="0"/>
    <d v="2025-04-19T00:00:00"/>
    <d v="2025-06-06T00:00:00"/>
    <m/>
    <m/>
    <x v="86"/>
    <x v="89"/>
    <x v="2"/>
  </r>
  <r>
    <x v="131"/>
    <x v="88"/>
    <x v="54"/>
    <x v="1853"/>
    <d v="2025-05-28T00:00:00"/>
    <m/>
    <s v="Hàng Trả - Dalat Farm Vinhomes Ocean S1.10, HN - DALATFARM002"/>
    <n v="0"/>
    <n v="0"/>
    <n v="0"/>
    <n v="338273.28000000003"/>
    <s v="Hàng trả"/>
    <d v="2025-07-27T00:00:00"/>
    <s v="PT2507/0049"/>
    <n v="0"/>
    <n v="-338273.28000000003"/>
    <n v="-338273.28000000003"/>
    <n v="0"/>
    <d v="2025-05-28T00:00:00"/>
    <m/>
    <d v="2025-05-28T00:00:00"/>
    <n v="0"/>
    <m/>
    <s v=""/>
    <x v="0"/>
    <d v="2025-05-28T00:00:00"/>
    <d v="2025-07-27T00:00:00"/>
    <m/>
    <m/>
    <x v="86"/>
    <x v="89"/>
    <x v="2"/>
  </r>
  <r>
    <x v="131"/>
    <x v="88"/>
    <x v="264"/>
    <x v="1854"/>
    <d v="2025-06-12T00:00:00"/>
    <m/>
    <s v="Hàng Trả - Dalat Farm Vinhomes Ocean S1.10, HN - DALATFARM002"/>
    <n v="0"/>
    <n v="0"/>
    <n v="0"/>
    <n v="295266.59999999998"/>
    <s v="Hàng trả"/>
    <d v="2025-09-28T00:00:00"/>
    <s v="BC2509/0047"/>
    <n v="0"/>
    <n v="-295266.59999999998"/>
    <n v="-295266.59999999998"/>
    <n v="0"/>
    <d v="2025-06-12T00:00:00"/>
    <m/>
    <d v="2025-06-12T00:00:00"/>
    <n v="0"/>
    <m/>
    <s v=""/>
    <x v="0"/>
    <d v="2025-06-12T00:00:00"/>
    <d v="2025-09-28T00:00:00"/>
    <m/>
    <m/>
    <x v="86"/>
    <x v="89"/>
    <x v="2"/>
  </r>
  <r>
    <x v="131"/>
    <x v="88"/>
    <x v="168"/>
    <x v="1855"/>
    <d v="2025-07-21T00:00:00"/>
    <m/>
    <s v="Hàng Trả - Dalat Farm Vinhomes Ocean S1.10, HN - DALATFARM002"/>
    <n v="0"/>
    <n v="0"/>
    <n v="0"/>
    <n v="80190"/>
    <s v="Hàng trả"/>
    <d v="2025-09-28T00:00:00"/>
    <s v="BC2509/0047"/>
    <n v="0"/>
    <n v="-80190"/>
    <n v="-80190"/>
    <n v="0"/>
    <d v="2025-07-21T00:00:00"/>
    <m/>
    <d v="2025-07-21T00:00:00"/>
    <n v="0"/>
    <m/>
    <s v=""/>
    <x v="0"/>
    <d v="2025-07-21T00:00:00"/>
    <d v="2025-09-28T00:00:00"/>
    <m/>
    <m/>
    <x v="86"/>
    <x v="89"/>
    <x v="2"/>
  </r>
  <r>
    <x v="131"/>
    <x v="88"/>
    <x v="271"/>
    <x v="1856"/>
    <d v="2025-08-14T00:00:00"/>
    <m/>
    <s v="Hàng Trả - Dalat Farm Vinhomes Ocean S1.10, HN - DALATFARM002"/>
    <n v="0"/>
    <n v="0"/>
    <n v="0"/>
    <n v="545671.07999999996"/>
    <s v="Hàng trả"/>
    <m/>
    <m/>
    <n v="0"/>
    <n v="-545671.07999999996"/>
    <n v="0"/>
    <n v="-545671.07999999996"/>
    <d v="2025-08-14T00:00:00"/>
    <m/>
    <d v="2025-08-14T00:00:00"/>
    <n v="0"/>
    <m/>
    <n v="118.3578140046302"/>
    <x v="5"/>
    <d v="2025-08-14T00:00:00"/>
    <d v="1899-12-30T00:00:00"/>
    <m/>
    <m/>
    <x v="86"/>
    <x v="89"/>
    <x v="2"/>
  </r>
  <r>
    <x v="131"/>
    <x v="88"/>
    <x v="112"/>
    <x v="1857"/>
    <m/>
    <m/>
    <s v="Bán hàng Dalat Farm Vinhomes Ocean S1.10, HN"/>
    <n v="694614"/>
    <n v="0"/>
    <n v="55569.120000000003"/>
    <n v="750183"/>
    <s v="Bán hàng"/>
    <m/>
    <m/>
    <n v="0"/>
    <n v="750183"/>
    <n v="0"/>
    <n v="750183"/>
    <d v="2025-10-03T00:00:00"/>
    <m/>
    <d v="2025-10-03T00:00:00"/>
    <n v="0"/>
    <m/>
    <n v="68.3578140046302"/>
    <x v="1"/>
    <d v="2025-10-03T00:00:00"/>
    <d v="1899-12-30T00:00:00"/>
    <m/>
    <m/>
    <x v="86"/>
    <x v="89"/>
    <x v="2"/>
  </r>
  <r>
    <x v="132"/>
    <x v="88"/>
    <x v="126"/>
    <x v="1858"/>
    <d v="2025-04-19T00:00:00"/>
    <s v="00025017"/>
    <s v="Bán hàng Dalat Farm Vinhomes Ocean S2.09, HN theo hóa đơn 00025017"/>
    <n v="2148197"/>
    <n v="0"/>
    <n v="171855.76"/>
    <n v="2320053"/>
    <s v="Bán hàng"/>
    <d v="2025-06-06T00:00:00"/>
    <s v="PT2506/0017"/>
    <n v="0"/>
    <n v="2320053"/>
    <n v="2320053"/>
    <n v="0"/>
    <d v="2025-04-19T00:00:00"/>
    <m/>
    <d v="2025-04-19T00:00:00"/>
    <n v="0"/>
    <m/>
    <s v=""/>
    <x v="0"/>
    <d v="2025-04-19T00:00:00"/>
    <d v="2025-06-06T00:00:00"/>
    <m/>
    <m/>
    <x v="86"/>
    <x v="89"/>
    <x v="2"/>
  </r>
  <r>
    <x v="133"/>
    <x v="88"/>
    <x v="126"/>
    <x v="1859"/>
    <d v="2025-04-19T00:00:00"/>
    <s v="00025014"/>
    <s v="Bán hàng Dalat Farm Vinhomes Ocean S2.10, HN theo hóa đơn 00025014"/>
    <n v="2148197"/>
    <n v="0"/>
    <n v="171855.76"/>
    <n v="2320053"/>
    <s v="Bán hàng"/>
    <d v="2025-06-06T00:00:00"/>
    <s v="PT2506/0017"/>
    <n v="0"/>
    <n v="2320053"/>
    <n v="2320053"/>
    <n v="0"/>
    <d v="2025-04-19T00:00:00"/>
    <m/>
    <d v="2025-04-19T00:00:00"/>
    <n v="0"/>
    <m/>
    <s v=""/>
    <x v="0"/>
    <d v="2025-04-19T00:00:00"/>
    <d v="2025-06-06T00:00:00"/>
    <m/>
    <m/>
    <x v="86"/>
    <x v="89"/>
    <x v="2"/>
  </r>
  <r>
    <x v="133"/>
    <x v="88"/>
    <x v="54"/>
    <x v="1860"/>
    <d v="2025-05-28T00:00:00"/>
    <m/>
    <s v="Hàng Trả - Dalat Farm Vinhomes Ocean S2.10, HN - DALATFARM003"/>
    <n v="0"/>
    <n v="0"/>
    <n v="0"/>
    <n v="153252"/>
    <s v="Hàng trả"/>
    <d v="2025-07-27T00:00:00"/>
    <s v="PT2507/0049"/>
    <n v="0"/>
    <n v="-153252"/>
    <n v="-153252"/>
    <n v="0"/>
    <d v="2025-05-28T00:00:00"/>
    <m/>
    <d v="2025-05-28T00:00:00"/>
    <n v="0"/>
    <m/>
    <s v=""/>
    <x v="0"/>
    <d v="2025-05-28T00:00:00"/>
    <d v="2025-07-27T00:00:00"/>
    <m/>
    <m/>
    <x v="86"/>
    <x v="89"/>
    <x v="2"/>
  </r>
  <r>
    <x v="133"/>
    <x v="88"/>
    <x v="79"/>
    <x v="1861"/>
    <d v="2025-08-08T00:00:00"/>
    <m/>
    <s v="Hàng Trả - Dalat Farm Vinhomes Ocean S2.10, HN - DALATFARM003"/>
    <n v="0"/>
    <n v="0"/>
    <n v="0"/>
    <n v="609782.04"/>
    <s v="Hàng trả"/>
    <m/>
    <m/>
    <n v="0"/>
    <n v="-609782.04"/>
    <n v="0"/>
    <n v="-609782.04"/>
    <d v="2025-08-08T00:00:00"/>
    <m/>
    <d v="2025-08-08T00:00:00"/>
    <n v="0"/>
    <m/>
    <n v="124.3578140046302"/>
    <x v="3"/>
    <d v="2025-08-08T00:00:00"/>
    <d v="1899-12-30T00:00:00"/>
    <m/>
    <m/>
    <x v="86"/>
    <x v="89"/>
    <x v="2"/>
  </r>
  <r>
    <x v="133"/>
    <x v="88"/>
    <x v="79"/>
    <x v="1862"/>
    <d v="2025-08-08T00:00:00"/>
    <m/>
    <s v="Hàng Trả - Dalat Farm Vinhomes Ocean S2.10, HN - DALATFARM003"/>
    <n v="0"/>
    <n v="0"/>
    <n v="0"/>
    <n v="560837.52"/>
    <s v="Hàng trả"/>
    <m/>
    <m/>
    <n v="0"/>
    <n v="-560837.52"/>
    <n v="0"/>
    <n v="-560837.52"/>
    <d v="2025-08-08T00:00:00"/>
    <m/>
    <d v="2025-08-08T00:00:00"/>
    <n v="0"/>
    <m/>
    <n v="124.3578140046302"/>
    <x v="3"/>
    <d v="2025-08-08T00:00:00"/>
    <d v="1899-12-30T00:00:00"/>
    <m/>
    <m/>
    <x v="86"/>
    <x v="89"/>
    <x v="2"/>
  </r>
  <r>
    <x v="133"/>
    <x v="88"/>
    <x v="112"/>
    <x v="1863"/>
    <m/>
    <m/>
    <s v="Bán hàng Dalat Farm Vinhomes Ocean S2.10, HN"/>
    <n v="553467"/>
    <n v="0"/>
    <n v="44277.36"/>
    <n v="597744"/>
    <s v="Bán hàng"/>
    <m/>
    <m/>
    <n v="0"/>
    <n v="597744"/>
    <n v="0"/>
    <n v="597744"/>
    <d v="2025-10-03T00:00:00"/>
    <m/>
    <d v="2025-10-03T00:00:00"/>
    <n v="0"/>
    <m/>
    <n v="68.3578140046302"/>
    <x v="1"/>
    <d v="2025-10-03T00:00:00"/>
    <d v="1899-12-30T00:00:00"/>
    <m/>
    <m/>
    <x v="86"/>
    <x v="89"/>
    <x v="2"/>
  </r>
  <r>
    <x v="134"/>
    <x v="88"/>
    <x v="264"/>
    <x v="1864"/>
    <d v="2025-06-12T00:00:00"/>
    <m/>
    <s v="Hàng Trả - Dalat Farm Vinhomes Ocean S2.17, HN - DALATFARM004"/>
    <n v="0"/>
    <n v="0"/>
    <n v="0"/>
    <n v="228930"/>
    <s v="Hàng trả"/>
    <d v="2025-09-28T00:00:00"/>
    <s v="BC2509/0047"/>
    <n v="0"/>
    <n v="-228930"/>
    <n v="-228930"/>
    <n v="0"/>
    <d v="2025-06-12T00:00:00"/>
    <m/>
    <d v="2025-06-12T00:00:00"/>
    <n v="0"/>
    <m/>
    <s v=""/>
    <x v="0"/>
    <d v="2025-06-12T00:00:00"/>
    <d v="2025-09-28T00:00:00"/>
    <m/>
    <m/>
    <x v="86"/>
    <x v="89"/>
    <x v="2"/>
  </r>
  <r>
    <x v="135"/>
    <x v="88"/>
    <x v="126"/>
    <x v="1865"/>
    <d v="2025-04-19T00:00:00"/>
    <s v="00025015"/>
    <s v="Bán hàng DalatFarm  M1 Masterise Ocean park theo hóa đơn 00025015"/>
    <n v="2148197"/>
    <n v="0"/>
    <n v="171855.76"/>
    <n v="2320053"/>
    <s v="Bán hàng"/>
    <d v="2025-06-06T00:00:00"/>
    <s v="PT2506/0017"/>
    <n v="0"/>
    <n v="2320053"/>
    <n v="2320053"/>
    <n v="0"/>
    <d v="2025-04-19T00:00:00"/>
    <m/>
    <d v="2025-04-19T00:00:00"/>
    <n v="0"/>
    <m/>
    <s v=""/>
    <x v="0"/>
    <d v="2025-04-19T00:00:00"/>
    <d v="2025-06-06T00:00:00"/>
    <m/>
    <m/>
    <x v="86"/>
    <x v="89"/>
    <x v="2"/>
  </r>
  <r>
    <x v="135"/>
    <x v="88"/>
    <x v="264"/>
    <x v="1866"/>
    <m/>
    <m/>
    <s v="Hàng Trả - DalatFarm  M1 Masterise Ocean park - DALATFARM007"/>
    <m/>
    <m/>
    <n v="0"/>
    <n v="128591"/>
    <s v="Hàng trả"/>
    <d v="2025-09-28T00:00:00"/>
    <s v="BC2509/0047"/>
    <n v="0"/>
    <n v="-128591"/>
    <n v="-128591"/>
    <n v="0"/>
    <d v="2025-06-12T00:00:00"/>
    <m/>
    <d v="2025-06-12T00:00:00"/>
    <n v="0"/>
    <m/>
    <s v=""/>
    <x v="0"/>
    <d v="2025-06-12T00:00:00"/>
    <d v="2025-09-28T00:00:00"/>
    <m/>
    <m/>
    <x v="86"/>
    <x v="89"/>
    <x v="2"/>
  </r>
  <r>
    <x v="135"/>
    <x v="88"/>
    <x v="77"/>
    <x v="1867"/>
    <m/>
    <m/>
    <s v="Hàng Trả - DalatFarm  M1 Masterise Ocean park - DALATFARM007"/>
    <m/>
    <m/>
    <n v="0"/>
    <n v="480954"/>
    <s v="Hàng trả"/>
    <d v="2025-09-28T00:00:00"/>
    <s v="BC2509/0047"/>
    <n v="0"/>
    <n v="-480954"/>
    <n v="-480954"/>
    <n v="0"/>
    <d v="2025-06-27T00:00:00"/>
    <m/>
    <d v="2025-06-27T00:00:00"/>
    <n v="0"/>
    <m/>
    <s v=""/>
    <x v="0"/>
    <d v="2025-06-27T00:00:00"/>
    <d v="2025-09-28T00:00:00"/>
    <m/>
    <m/>
    <x v="86"/>
    <x v="89"/>
    <x v="2"/>
  </r>
  <r>
    <x v="135"/>
    <x v="88"/>
    <x v="77"/>
    <x v="1868"/>
    <m/>
    <m/>
    <s v="Hàng Trả - DalatFarm  M1 Masterise Ocean park - DALATFARM007"/>
    <m/>
    <m/>
    <n v="0"/>
    <n v="475252"/>
    <s v="Hàng trả"/>
    <d v="2025-09-28T00:00:00"/>
    <s v="BC2509/0047"/>
    <n v="0"/>
    <n v="-475252"/>
    <n v="-475252"/>
    <n v="0"/>
    <d v="2025-06-27T00:00:00"/>
    <m/>
    <d v="2025-06-27T00:00:00"/>
    <n v="0"/>
    <m/>
    <s v=""/>
    <x v="0"/>
    <d v="2025-06-27T00:00:00"/>
    <d v="2025-09-28T00:00:00"/>
    <m/>
    <m/>
    <x v="86"/>
    <x v="89"/>
    <x v="2"/>
  </r>
  <r>
    <x v="136"/>
    <x v="88"/>
    <x v="108"/>
    <x v="1869"/>
    <m/>
    <m/>
    <s v="Dalat Farm Vinhomes Ocean S1.10, HN"/>
    <n v="1238196"/>
    <n v="0"/>
    <n v="99055.680000000008"/>
    <n v="1337252"/>
    <s v="Bán hàng"/>
    <d v="2025-06-06T00:00:00"/>
    <s v="PT2506/0017"/>
    <n v="0"/>
    <n v="1337252"/>
    <n v="1337252"/>
    <n v="0"/>
    <d v="2025-04-19T00:00:00"/>
    <m/>
    <d v="2025-04-19T00:00:00"/>
    <n v="0"/>
    <m/>
    <s v=""/>
    <x v="0"/>
    <d v="2025-04-19T00:00:00"/>
    <d v="2025-06-06T00:00:00"/>
    <m/>
    <m/>
    <x v="86"/>
    <x v="89"/>
    <x v="2"/>
  </r>
  <r>
    <x v="136"/>
    <x v="88"/>
    <x v="108"/>
    <x v="1870"/>
    <m/>
    <m/>
    <s v="Dalat Farm Vinhomes Ocean S2.10, HN"/>
    <n v="605287"/>
    <n v="0"/>
    <n v="48422.96"/>
    <n v="653710"/>
    <s v="Bán hàng"/>
    <d v="2025-06-06T00:00:00"/>
    <s v="PT2506/0017"/>
    <n v="0"/>
    <n v="653710"/>
    <n v="653710"/>
    <n v="0"/>
    <d v="2025-04-19T00:00:00"/>
    <m/>
    <d v="2025-04-19T00:00:00"/>
    <n v="0"/>
    <m/>
    <s v=""/>
    <x v="0"/>
    <d v="2025-04-19T00:00:00"/>
    <d v="2025-06-06T00:00:00"/>
    <m/>
    <m/>
    <x v="86"/>
    <x v="89"/>
    <x v="2"/>
  </r>
  <r>
    <x v="136"/>
    <x v="88"/>
    <x v="207"/>
    <x v="1871"/>
    <m/>
    <m/>
    <s v="Dalat Farm Tòa P3 Ocean Park, HN"/>
    <n v="1632388"/>
    <n v="0"/>
    <n v="130591.04000000001"/>
    <n v="1762979"/>
    <s v="Bán hàng"/>
    <d v="2025-07-27T00:00:00"/>
    <s v="PT2507/0049"/>
    <n v="0"/>
    <n v="1762979"/>
    <n v="1762979"/>
    <n v="0"/>
    <d v="2025-05-02T00:00:00"/>
    <m/>
    <d v="2025-05-02T00:00:00"/>
    <n v="0"/>
    <m/>
    <s v=""/>
    <x v="0"/>
    <d v="2025-05-02T00:00:00"/>
    <d v="2025-07-27T00:00:00"/>
    <m/>
    <m/>
    <x v="86"/>
    <x v="89"/>
    <x v="2"/>
  </r>
  <r>
    <x v="136"/>
    <x v="88"/>
    <x v="32"/>
    <x v="1872"/>
    <m/>
    <m/>
    <s v="Dalat Farm Vinhomes Ocean S1.10, HN"/>
    <n v="1360306"/>
    <n v="0"/>
    <n v="108824.48"/>
    <n v="1469130"/>
    <s v="Bán hàng"/>
    <d v="2025-07-27T00:00:00"/>
    <s v="PT2507/0049"/>
    <n v="0"/>
    <n v="1469130"/>
    <n v="1469130"/>
    <n v="0"/>
    <d v="2025-05-05T00:00:00"/>
    <m/>
    <d v="2025-05-05T00:00:00"/>
    <n v="0"/>
    <m/>
    <s v=""/>
    <x v="0"/>
    <d v="2025-05-05T00:00:00"/>
    <d v="2025-07-27T00:00:00"/>
    <m/>
    <m/>
    <x v="86"/>
    <x v="89"/>
    <x v="2"/>
  </r>
  <r>
    <x v="136"/>
    <x v="88"/>
    <x v="32"/>
    <x v="1873"/>
    <m/>
    <m/>
    <s v="Dalat Farm Vinhomes Ocean S1.08, HN"/>
    <n v="1273279"/>
    <n v="0"/>
    <n v="101862.32"/>
    <n v="1375141"/>
    <s v="Bán hàng"/>
    <d v="2025-07-27T00:00:00"/>
    <s v="PT2507/0049"/>
    <n v="0"/>
    <n v="1375141"/>
    <n v="1375141"/>
    <n v="0"/>
    <d v="2025-05-05T00:00:00"/>
    <m/>
    <d v="2025-05-05T00:00:00"/>
    <n v="0"/>
    <m/>
    <s v=""/>
    <x v="0"/>
    <d v="2025-05-05T00:00:00"/>
    <d v="2025-07-27T00:00:00"/>
    <m/>
    <m/>
    <x v="86"/>
    <x v="89"/>
    <x v="2"/>
  </r>
  <r>
    <x v="136"/>
    <x v="88"/>
    <x v="32"/>
    <x v="1874"/>
    <m/>
    <m/>
    <s v="Dalat Farm Vinhomes Ocean S2.10, HN"/>
    <n v="1123326"/>
    <n v="0"/>
    <n v="89866.08"/>
    <n v="1213192"/>
    <s v="Bán hàng"/>
    <d v="2025-07-27T00:00:00"/>
    <s v="PT2507/0049"/>
    <n v="0"/>
    <n v="1213192"/>
    <n v="1213192"/>
    <n v="0"/>
    <d v="2025-05-05T00:00:00"/>
    <m/>
    <d v="2025-05-05T00:00:00"/>
    <n v="0"/>
    <m/>
    <s v=""/>
    <x v="0"/>
    <d v="2025-05-05T00:00:00"/>
    <d v="2025-07-27T00:00:00"/>
    <m/>
    <m/>
    <x v="86"/>
    <x v="89"/>
    <x v="2"/>
  </r>
  <r>
    <x v="136"/>
    <x v="88"/>
    <x v="32"/>
    <x v="1875"/>
    <m/>
    <m/>
    <s v="DalatFarm  M1 Masterise Ocean park"/>
    <n v="1728613"/>
    <n v="0"/>
    <n v="138289.04"/>
    <n v="1866902"/>
    <s v="Bán hàng"/>
    <d v="2025-07-27T00:00:00"/>
    <s v="PT2507/0049"/>
    <n v="0"/>
    <n v="1866902"/>
    <n v="1866902"/>
    <n v="0"/>
    <d v="2025-05-05T00:00:00"/>
    <m/>
    <d v="2025-05-05T00:00:00"/>
    <n v="0"/>
    <m/>
    <s v=""/>
    <x v="0"/>
    <d v="2025-05-05T00:00:00"/>
    <d v="2025-07-27T00:00:00"/>
    <m/>
    <m/>
    <x v="86"/>
    <x v="89"/>
    <x v="2"/>
  </r>
  <r>
    <x v="136"/>
    <x v="88"/>
    <x v="54"/>
    <x v="1876"/>
    <m/>
    <m/>
    <s v="Dalat Farm Vinhomes Ocean S1.10, HN"/>
    <n v="458425"/>
    <n v="0"/>
    <n v="36674"/>
    <n v="495099"/>
    <s v="Bán hàng"/>
    <d v="2025-07-27T00:00:00"/>
    <s v="PT2507/0049"/>
    <n v="0"/>
    <n v="495099"/>
    <n v="495099"/>
    <n v="0"/>
    <d v="2025-05-28T00:00:00"/>
    <m/>
    <d v="2025-05-28T00:00:00"/>
    <n v="0"/>
    <m/>
    <s v=""/>
    <x v="0"/>
    <d v="2025-05-28T00:00:00"/>
    <d v="2025-07-27T00:00:00"/>
    <m/>
    <m/>
    <x v="86"/>
    <x v="89"/>
    <x v="2"/>
  </r>
  <r>
    <x v="136"/>
    <x v="88"/>
    <x v="54"/>
    <x v="1877"/>
    <m/>
    <m/>
    <s v="Dalat Farm Vinhomes Ocean S1.08, HN"/>
    <n v="662829"/>
    <n v="0"/>
    <n v="53026.32"/>
    <n v="715855"/>
    <s v="Bán hàng"/>
    <d v="2025-07-27T00:00:00"/>
    <s v="PT2507/0049"/>
    <n v="0"/>
    <n v="715855"/>
    <n v="715855"/>
    <n v="0"/>
    <d v="2025-05-28T00:00:00"/>
    <m/>
    <d v="2025-05-28T00:00:00"/>
    <n v="0"/>
    <m/>
    <s v=""/>
    <x v="0"/>
    <d v="2025-05-28T00:00:00"/>
    <d v="2025-07-27T00:00:00"/>
    <m/>
    <m/>
    <x v="86"/>
    <x v="89"/>
    <x v="2"/>
  </r>
  <r>
    <x v="136"/>
    <x v="88"/>
    <x v="54"/>
    <x v="1878"/>
    <m/>
    <m/>
    <s v="Dalat Farm Vinhomes Ocean S2.10, HN"/>
    <n v="482801"/>
    <n v="0"/>
    <n v="38624.080000000002"/>
    <n v="521425"/>
    <s v="Bán hàng"/>
    <d v="2025-07-27T00:00:00"/>
    <s v="PT2507/0049"/>
    <n v="0"/>
    <n v="521425"/>
    <n v="521425"/>
    <n v="0"/>
    <d v="2025-05-28T00:00:00"/>
    <m/>
    <d v="2025-05-28T00:00:00"/>
    <n v="0"/>
    <m/>
    <s v=""/>
    <x v="0"/>
    <d v="2025-05-28T00:00:00"/>
    <d v="2025-07-27T00:00:00"/>
    <m/>
    <m/>
    <x v="86"/>
    <x v="89"/>
    <x v="2"/>
  </r>
  <r>
    <x v="136"/>
    <x v="88"/>
    <x v="54"/>
    <x v="1879"/>
    <m/>
    <m/>
    <s v="DalatFarm  M1 Masterise Ocean park"/>
    <n v="1210156"/>
    <n v="0"/>
    <n v="96812.479999999996"/>
    <n v="1306968"/>
    <s v="Bán hàng"/>
    <d v="2025-07-27T00:00:00"/>
    <s v="PT2507/0049"/>
    <n v="0"/>
    <n v="1306968"/>
    <n v="1306968"/>
    <n v="0"/>
    <d v="2025-05-28T00:00:00"/>
    <m/>
    <d v="2025-05-28T00:00:00"/>
    <n v="0"/>
    <m/>
    <s v=""/>
    <x v="0"/>
    <d v="2025-05-28T00:00:00"/>
    <d v="2025-07-27T00:00:00"/>
    <m/>
    <m/>
    <x v="86"/>
    <x v="89"/>
    <x v="2"/>
  </r>
  <r>
    <x v="136"/>
    <x v="88"/>
    <x v="54"/>
    <x v="1880"/>
    <m/>
    <m/>
    <s v="Dalat Farm Tòa P3 Ocean Park, HN"/>
    <n v="746181"/>
    <n v="0"/>
    <n v="59694.48"/>
    <n v="805875"/>
    <s v="Bán hàng"/>
    <d v="2025-07-27T00:00:00"/>
    <s v="PT2507/0049"/>
    <n v="0"/>
    <n v="805875"/>
    <n v="805875"/>
    <n v="0"/>
    <d v="2025-05-28T00:00:00"/>
    <m/>
    <d v="2025-05-28T00:00:00"/>
    <n v="0"/>
    <m/>
    <s v=""/>
    <x v="0"/>
    <d v="2025-05-28T00:00:00"/>
    <d v="2025-07-27T00:00:00"/>
    <m/>
    <m/>
    <x v="86"/>
    <x v="89"/>
    <x v="2"/>
  </r>
  <r>
    <x v="136"/>
    <x v="88"/>
    <x v="264"/>
    <x v="1881"/>
    <m/>
    <m/>
    <s v="Dalat Farm Vinhomes Ocean S1.10, HN"/>
    <n v="556386"/>
    <n v="0"/>
    <n v="44510.879999999997"/>
    <n v="600897"/>
    <s v="Bán hàng"/>
    <d v="2025-09-28T00:00:00"/>
    <s v="BC2509/0047"/>
    <n v="0"/>
    <n v="600897"/>
    <n v="600897"/>
    <n v="0"/>
    <d v="2025-06-12T00:00:00"/>
    <m/>
    <d v="2025-06-12T00:00:00"/>
    <n v="0"/>
    <m/>
    <s v=""/>
    <x v="0"/>
    <d v="2025-06-12T00:00:00"/>
    <d v="2025-09-28T00:00:00"/>
    <m/>
    <m/>
    <x v="86"/>
    <x v="89"/>
    <x v="2"/>
  </r>
  <r>
    <x v="136"/>
    <x v="88"/>
    <x v="264"/>
    <x v="1882"/>
    <m/>
    <m/>
    <s v="Dalat Farm Vinhomes Ocean S1.08, HN"/>
    <n v="925390"/>
    <n v="0"/>
    <n v="74031.199999999997"/>
    <n v="999421"/>
    <s v="Bán hàng"/>
    <d v="2025-09-28T00:00:00"/>
    <s v="BC2509/0047"/>
    <n v="0"/>
    <n v="999421"/>
    <n v="999421"/>
    <n v="0"/>
    <d v="2025-06-12T00:00:00"/>
    <m/>
    <d v="2025-06-12T00:00:00"/>
    <n v="0"/>
    <m/>
    <s v=""/>
    <x v="0"/>
    <d v="2025-06-12T00:00:00"/>
    <d v="2025-09-28T00:00:00"/>
    <m/>
    <m/>
    <x v="86"/>
    <x v="89"/>
    <x v="2"/>
  </r>
  <r>
    <x v="136"/>
    <x v="88"/>
    <x v="264"/>
    <x v="1883"/>
    <m/>
    <m/>
    <s v="Dalat Farm Vinhomes Ocean S2.16, HN, CK 10% ĐƠN ĐẦU TIÊN"/>
    <n v="1240655"/>
    <n v="124066"/>
    <n v="89327.12"/>
    <n v="1205916"/>
    <s v="Bán hàng"/>
    <d v="2025-09-28T00:00:00"/>
    <s v="BC2509/0047"/>
    <n v="0"/>
    <n v="1205916"/>
    <n v="1205916"/>
    <n v="0"/>
    <d v="2025-06-12T00:00:00"/>
    <m/>
    <d v="2025-06-12T00:00:00"/>
    <n v="0"/>
    <m/>
    <s v=""/>
    <x v="0"/>
    <d v="2025-06-12T00:00:00"/>
    <d v="2025-09-28T00:00:00"/>
    <m/>
    <m/>
    <x v="86"/>
    <x v="89"/>
    <x v="2"/>
  </r>
  <r>
    <x v="136"/>
    <x v="88"/>
    <x v="77"/>
    <x v="1884"/>
    <m/>
    <m/>
    <s v="Dalat Farm Vinhomes Ocean S2.16, HN"/>
    <n v="944448"/>
    <n v="0"/>
    <n v="75555.839999999997"/>
    <n v="1020004"/>
    <s v="Bán hàng"/>
    <d v="2025-09-28T00:00:00"/>
    <s v="BC2509/0047"/>
    <n v="0"/>
    <n v="1020004"/>
    <n v="1020004"/>
    <n v="0"/>
    <d v="2025-06-27T00:00:00"/>
    <m/>
    <d v="2025-06-27T00:00:00"/>
    <n v="0"/>
    <m/>
    <s v=""/>
    <x v="0"/>
    <d v="2025-06-27T00:00:00"/>
    <d v="2025-09-28T00:00:00"/>
    <m/>
    <m/>
    <x v="86"/>
    <x v="89"/>
    <x v="2"/>
  </r>
  <r>
    <x v="136"/>
    <x v="88"/>
    <x v="77"/>
    <x v="1885"/>
    <m/>
    <m/>
    <s v="Dalat Farm Vinhomes Ocean S1.10, HN"/>
    <n v="914703"/>
    <n v="0"/>
    <n v="73176.240000000005"/>
    <n v="987879"/>
    <s v="Bán hàng"/>
    <d v="2025-09-28T00:00:00"/>
    <s v="BC2509/0047"/>
    <n v="0"/>
    <n v="987879"/>
    <n v="987879"/>
    <n v="0"/>
    <d v="2025-06-27T00:00:00"/>
    <m/>
    <d v="2025-06-27T00:00:00"/>
    <n v="0"/>
    <m/>
    <s v=""/>
    <x v="0"/>
    <d v="2025-06-27T00:00:00"/>
    <d v="2025-09-28T00:00:00"/>
    <m/>
    <m/>
    <x v="86"/>
    <x v="89"/>
    <x v="2"/>
  </r>
  <r>
    <x v="136"/>
    <x v="88"/>
    <x v="77"/>
    <x v="1886"/>
    <m/>
    <m/>
    <s v="Dalat Farm Vinhomes Ocean S1.08, HN"/>
    <n v="676212"/>
    <n v="0"/>
    <n v="54096.959999999999"/>
    <n v="730309"/>
    <s v="Bán hàng"/>
    <d v="2025-09-28T00:00:00"/>
    <s v="BC2509/0047"/>
    <n v="0"/>
    <n v="730309"/>
    <n v="730309"/>
    <n v="0"/>
    <d v="2025-06-27T00:00:00"/>
    <m/>
    <d v="2025-06-27T00:00:00"/>
    <n v="0"/>
    <m/>
    <s v=""/>
    <x v="0"/>
    <d v="2025-06-27T00:00:00"/>
    <d v="2025-09-28T00:00:00"/>
    <m/>
    <m/>
    <x v="86"/>
    <x v="89"/>
    <x v="2"/>
  </r>
  <r>
    <x v="136"/>
    <x v="88"/>
    <x v="77"/>
    <x v="1887"/>
    <m/>
    <m/>
    <s v="Dalat Farm Tòa P3 Ocean Park, HN"/>
    <n v="980770"/>
    <n v="0"/>
    <n v="78461.600000000006"/>
    <n v="1059232"/>
    <s v="Bán hàng"/>
    <d v="2025-09-28T00:00:00"/>
    <s v="BC2509/0047"/>
    <n v="0"/>
    <n v="1059232"/>
    <n v="1059232"/>
    <n v="0"/>
    <d v="2025-06-27T00:00:00"/>
    <m/>
    <d v="2025-06-27T00:00:00"/>
    <n v="0"/>
    <m/>
    <s v=""/>
    <x v="0"/>
    <d v="2025-06-27T00:00:00"/>
    <d v="2025-09-28T00:00:00"/>
    <m/>
    <m/>
    <x v="86"/>
    <x v="89"/>
    <x v="2"/>
  </r>
  <r>
    <x v="136"/>
    <x v="88"/>
    <x v="86"/>
    <x v="1888"/>
    <m/>
    <m/>
    <s v="DalatFarm M1 Masterise Ocean park"/>
    <n v="667992"/>
    <n v="0"/>
    <n v="53439.360000000001"/>
    <n v="721431"/>
    <s v="Bán hàng"/>
    <d v="2025-09-28T00:00:00"/>
    <s v="BC2509/0047"/>
    <n v="0"/>
    <n v="721431"/>
    <n v="721431"/>
    <n v="0"/>
    <d v="2025-07-05T00:00:00"/>
    <m/>
    <d v="2025-07-05T00:00:00"/>
    <n v="0"/>
    <m/>
    <s v=""/>
    <x v="0"/>
    <d v="2025-07-05T00:00:00"/>
    <d v="2025-09-28T00:00:00"/>
    <m/>
    <m/>
    <x v="86"/>
    <x v="89"/>
    <x v="2"/>
  </r>
  <r>
    <x v="136"/>
    <x v="88"/>
    <x v="78"/>
    <x v="1889"/>
    <m/>
    <m/>
    <s v="Dalat Farm Tòa P3 Ocean Park, HN"/>
    <n v="430293"/>
    <n v="0"/>
    <n v="34423.440000000002"/>
    <n v="464716"/>
    <s v="Bán hàng"/>
    <d v="2025-09-28T00:00:00"/>
    <s v="BC2509/0047"/>
    <n v="0"/>
    <n v="464716"/>
    <n v="464716"/>
    <n v="0"/>
    <d v="2025-07-15T00:00:00"/>
    <m/>
    <d v="2025-07-15T00:00:00"/>
    <n v="0"/>
    <m/>
    <s v=""/>
    <x v="0"/>
    <d v="2025-07-15T00:00:00"/>
    <d v="2025-09-28T00:00:00"/>
    <m/>
    <m/>
    <x v="86"/>
    <x v="89"/>
    <x v="2"/>
  </r>
  <r>
    <x v="136"/>
    <x v="88"/>
    <x v="78"/>
    <x v="1890"/>
    <m/>
    <m/>
    <s v="Dalat Farm Vinhomes Ocean S1.10, HN"/>
    <n v="516056"/>
    <n v="0"/>
    <n v="41284.480000000003"/>
    <n v="557340"/>
    <s v="Bán hàng"/>
    <d v="2025-09-28T00:00:00"/>
    <s v="BC2509/0047"/>
    <n v="0"/>
    <n v="557340"/>
    <n v="557340"/>
    <n v="0"/>
    <d v="2025-07-15T00:00:00"/>
    <m/>
    <d v="2025-07-15T00:00:00"/>
    <n v="0"/>
    <m/>
    <s v=""/>
    <x v="0"/>
    <d v="2025-07-15T00:00:00"/>
    <d v="2025-09-28T00:00:00"/>
    <m/>
    <m/>
    <x v="86"/>
    <x v="89"/>
    <x v="2"/>
  </r>
  <r>
    <x v="136"/>
    <x v="88"/>
    <x v="79"/>
    <x v="1891"/>
    <m/>
    <m/>
    <s v="Dalat Farm Tòa P3 Ocean Park, HN"/>
    <n v="723325"/>
    <n v="0"/>
    <n v="57866"/>
    <n v="781191"/>
    <s v="Bán hàng"/>
    <m/>
    <m/>
    <n v="0"/>
    <n v="781191"/>
    <n v="0"/>
    <n v="781191"/>
    <d v="2025-08-08T00:00:00"/>
    <m/>
    <d v="2025-08-08T00:00:00"/>
    <n v="0"/>
    <m/>
    <n v="124.3578140046302"/>
    <x v="3"/>
    <d v="2025-08-08T00:00:00"/>
    <d v="1899-12-30T00:00:00"/>
    <m/>
    <m/>
    <x v="86"/>
    <x v="89"/>
    <x v="2"/>
  </r>
  <r>
    <x v="136"/>
    <x v="88"/>
    <x v="79"/>
    <x v="1892"/>
    <m/>
    <m/>
    <s v="Dalat Farm Vinhomes Ocean S1.10, HN"/>
    <n v="891955"/>
    <n v="0"/>
    <n v="71356.400000000009"/>
    <n v="963311"/>
    <s v="Bán hàng"/>
    <m/>
    <m/>
    <n v="0"/>
    <n v="963311"/>
    <n v="0"/>
    <n v="963311"/>
    <d v="2025-08-08T00:00:00"/>
    <m/>
    <d v="2025-08-08T00:00:00"/>
    <n v="0"/>
    <m/>
    <n v="124.3578140046302"/>
    <x v="3"/>
    <d v="2025-08-08T00:00:00"/>
    <d v="1899-12-30T00:00:00"/>
    <m/>
    <m/>
    <x v="86"/>
    <x v="89"/>
    <x v="2"/>
  </r>
  <r>
    <x v="136"/>
    <x v="88"/>
    <x v="79"/>
    <x v="1893"/>
    <m/>
    <m/>
    <s v="Dalat Farm Vinhomes Ocean S1.08, HN"/>
    <n v="606468"/>
    <n v="0"/>
    <n v="48517.440000000002"/>
    <n v="654985"/>
    <s v="Bán hàng"/>
    <m/>
    <m/>
    <n v="0"/>
    <n v="654985"/>
    <n v="0"/>
    <n v="654985"/>
    <d v="2025-08-08T00:00:00"/>
    <m/>
    <d v="2025-08-08T00:00:00"/>
    <n v="0"/>
    <m/>
    <n v="124.3578140046302"/>
    <x v="3"/>
    <d v="2025-08-08T00:00:00"/>
    <d v="1899-12-30T00:00:00"/>
    <m/>
    <m/>
    <x v="86"/>
    <x v="89"/>
    <x v="2"/>
  </r>
  <r>
    <x v="136"/>
    <x v="88"/>
    <x v="79"/>
    <x v="1894"/>
    <m/>
    <m/>
    <s v="Dalat Farm Vinhomes Ocean S2.09, HN"/>
    <n v="625534"/>
    <n v="0"/>
    <n v="50042.720000000001"/>
    <n v="675577"/>
    <s v="Bán hàng"/>
    <m/>
    <m/>
    <n v="0"/>
    <n v="675577"/>
    <n v="0"/>
    <n v="675577"/>
    <d v="2025-08-08T00:00:00"/>
    <m/>
    <d v="2025-08-08T00:00:00"/>
    <n v="0"/>
    <m/>
    <n v="124.3578140046302"/>
    <x v="3"/>
    <d v="2025-08-08T00:00:00"/>
    <d v="1899-12-30T00:00:00"/>
    <m/>
    <m/>
    <x v="86"/>
    <x v="89"/>
    <x v="2"/>
  </r>
  <r>
    <x v="136"/>
    <x v="88"/>
    <x v="80"/>
    <x v="1895"/>
    <m/>
    <m/>
    <s v="Dalat Farm Tòa P3 Ocean Park, HN"/>
    <n v="1167660"/>
    <n v="0"/>
    <n v="93412.800000000003"/>
    <n v="1261073"/>
    <s v="Bán hàng"/>
    <m/>
    <m/>
    <n v="0"/>
    <n v="1261073"/>
    <n v="0"/>
    <n v="1261073"/>
    <d v="2025-09-05T00:00:00"/>
    <m/>
    <d v="2025-09-05T00:00:00"/>
    <n v="0"/>
    <m/>
    <n v="96.3578140046302"/>
    <x v="5"/>
    <d v="2025-09-05T00:00:00"/>
    <d v="1899-12-30T00:00:00"/>
    <m/>
    <m/>
    <x v="86"/>
    <x v="89"/>
    <x v="2"/>
  </r>
  <r>
    <x v="136"/>
    <x v="88"/>
    <x v="81"/>
    <x v="1896"/>
    <m/>
    <m/>
    <s v="DalatFarm  M1 Masterise Ocean park"/>
    <n v="580534"/>
    <n v="0"/>
    <n v="46442.720000000001"/>
    <n v="626977"/>
    <s v="Bán hàng"/>
    <m/>
    <m/>
    <n v="0"/>
    <n v="626977"/>
    <n v="0"/>
    <n v="626977"/>
    <d v="2025-09-17T00:00:00"/>
    <m/>
    <d v="2025-09-17T00:00:00"/>
    <n v="0"/>
    <m/>
    <n v="84.3578140046302"/>
    <x v="1"/>
    <d v="2025-09-17T00:00:00"/>
    <d v="1899-12-30T00:00:00"/>
    <m/>
    <m/>
    <x v="86"/>
    <x v="89"/>
    <x v="2"/>
  </r>
  <r>
    <x v="136"/>
    <x v="88"/>
    <x v="81"/>
    <x v="1897"/>
    <m/>
    <m/>
    <s v="Dalat Farm Vinhomes Ocean S1.08, HN"/>
    <n v="588420"/>
    <n v="0"/>
    <n v="47073.599999999999"/>
    <n v="635494"/>
    <s v="Bán hàng"/>
    <m/>
    <m/>
    <n v="0"/>
    <n v="635494"/>
    <n v="0"/>
    <n v="635494"/>
    <d v="2025-09-17T00:00:00"/>
    <m/>
    <d v="2025-09-17T00:00:00"/>
    <n v="0"/>
    <m/>
    <n v="84.3578140046302"/>
    <x v="1"/>
    <d v="2025-09-17T00:00:00"/>
    <d v="1899-12-30T00:00:00"/>
    <m/>
    <m/>
    <x v="86"/>
    <x v="89"/>
    <x v="2"/>
  </r>
  <r>
    <x v="136"/>
    <x v="88"/>
    <x v="81"/>
    <x v="1898"/>
    <m/>
    <m/>
    <s v="Dalat Farm Vinhomes Ocean S2.10, HN"/>
    <n v="697132"/>
    <n v="0"/>
    <n v="55770.559999999998"/>
    <n v="752903"/>
    <s v="Bán hàng"/>
    <m/>
    <m/>
    <n v="0"/>
    <n v="752903"/>
    <n v="0"/>
    <n v="752903"/>
    <d v="2025-09-17T00:00:00"/>
    <m/>
    <d v="2025-09-17T00:00:00"/>
    <n v="0"/>
    <m/>
    <n v="84.3578140046302"/>
    <x v="1"/>
    <d v="2025-09-17T00:00:00"/>
    <d v="1899-12-30T00:00:00"/>
    <m/>
    <m/>
    <x v="86"/>
    <x v="89"/>
    <x v="2"/>
  </r>
  <r>
    <x v="131"/>
    <x v="88"/>
    <x v="113"/>
    <x v="1899"/>
    <m/>
    <m/>
    <s v="Bán hàng Dalat Farm Vinhomes Ocean S1.10, HN"/>
    <n v="553467"/>
    <n v="0"/>
    <n v="44277.36"/>
    <n v="597744"/>
    <s v="Bán hàng"/>
    <m/>
    <m/>
    <n v="0"/>
    <n v="597744"/>
    <n v="0"/>
    <n v="597744"/>
    <d v="2025-10-18T00:00:00"/>
    <m/>
    <d v="2025-10-18T00:00:00"/>
    <n v="0"/>
    <m/>
    <n v="53.3578140046302"/>
    <x v="2"/>
    <d v="2025-10-18T00:00:00"/>
    <d v="1899-12-30T00:00:00"/>
    <m/>
    <m/>
    <x v="86"/>
    <x v="89"/>
    <x v="2"/>
  </r>
  <r>
    <x v="131"/>
    <x v="88"/>
    <x v="82"/>
    <x v="1900"/>
    <m/>
    <m/>
    <s v="Bán hàng Dalat Farm Vinhomes Ocean S1.10, HN"/>
    <n v="353006"/>
    <n v="0"/>
    <n v="28240.48"/>
    <n v="381246"/>
    <s v="Bán hàng"/>
    <m/>
    <m/>
    <n v="0"/>
    <n v="381246"/>
    <n v="0"/>
    <n v="381246"/>
    <d v="2025-10-30T00:00:00"/>
    <m/>
    <d v="2025-10-30T00:00:00"/>
    <n v="0"/>
    <m/>
    <n v="41.3578140046302"/>
    <x v="2"/>
    <d v="2025-10-30T00:00:00"/>
    <d v="1899-12-30T00:00:00"/>
    <m/>
    <m/>
    <x v="86"/>
    <x v="89"/>
    <x v="2"/>
  </r>
  <r>
    <x v="135"/>
    <x v="88"/>
    <x v="82"/>
    <x v="1901"/>
    <m/>
    <m/>
    <s v="Bán hàng DalatFarm  M1 Masterise Ocean park"/>
    <n v="703279"/>
    <n v="35164"/>
    <n v="53449.200000000004"/>
    <n v="721564"/>
    <s v="Bán hàng"/>
    <m/>
    <m/>
    <n v="0"/>
    <n v="721564"/>
    <n v="0"/>
    <n v="721564"/>
    <d v="2025-10-30T00:00:00"/>
    <m/>
    <d v="2025-10-30T00:00:00"/>
    <n v="0"/>
    <m/>
    <n v="41.3578140046302"/>
    <x v="2"/>
    <d v="2025-10-30T00:00:00"/>
    <d v="1899-12-30T00:00:00"/>
    <m/>
    <m/>
    <x v="86"/>
    <x v="89"/>
    <x v="2"/>
  </r>
  <r>
    <x v="135"/>
    <x v="88"/>
    <x v="82"/>
    <x v="1901"/>
    <m/>
    <m/>
    <s v="Bán hàng DalatFarm  M1 Masterise Ocean park"/>
    <n v="555924"/>
    <n v="0"/>
    <n v="44473.919999999998"/>
    <n v="600398"/>
    <s v="Bán hàng"/>
    <m/>
    <m/>
    <n v="0"/>
    <n v="600398"/>
    <n v="0"/>
    <n v="600398"/>
    <d v="2025-10-30T00:00:00"/>
    <m/>
    <d v="2025-10-30T00:00:00"/>
    <n v="0"/>
    <m/>
    <n v="41.3578140046302"/>
    <x v="2"/>
    <d v="2025-10-30T00:00:00"/>
    <d v="1899-12-30T00:00:00"/>
    <m/>
    <m/>
    <x v="86"/>
    <x v="89"/>
    <x v="2"/>
  </r>
  <r>
    <x v="137"/>
    <x v="88"/>
    <x v="82"/>
    <x v="1902"/>
    <m/>
    <m/>
    <s v="Bán hàng Dalat Farm Vinhomes Ocean S2.16, HN"/>
    <n v="629632"/>
    <n v="0"/>
    <n v="50370.559999999998"/>
    <n v="680003"/>
    <s v="Bán hàng"/>
    <m/>
    <m/>
    <n v="0"/>
    <n v="680003"/>
    <n v="0"/>
    <n v="680003"/>
    <d v="2025-10-30T00:00:00"/>
    <m/>
    <d v="2025-10-30T00:00:00"/>
    <n v="0"/>
    <m/>
    <n v="41.3578140046302"/>
    <x v="2"/>
    <d v="2025-10-30T00:00:00"/>
    <d v="1899-12-30T00:00:00"/>
    <m/>
    <m/>
    <x v="86"/>
    <x v="89"/>
    <x v="2"/>
  </r>
  <r>
    <x v="130"/>
    <x v="88"/>
    <x v="113"/>
    <x v="1903"/>
    <m/>
    <m/>
    <s v="Bán hàng Dalat Farm Vinhomes Ocean S1.08, HN"/>
    <n v="686312"/>
    <n v="0"/>
    <n v="54904.959999999999"/>
    <n v="741217"/>
    <s v="Bán hàng"/>
    <m/>
    <m/>
    <n v="0"/>
    <n v="741217"/>
    <n v="0"/>
    <n v="741217"/>
    <d v="2025-10-18T00:00:00"/>
    <m/>
    <d v="2025-10-18T00:00:00"/>
    <n v="0"/>
    <m/>
    <n v="53.3578140046302"/>
    <x v="2"/>
    <d v="2025-10-18T00:00:00"/>
    <d v="1899-12-30T00:00:00"/>
    <m/>
    <m/>
    <x v="86"/>
    <x v="89"/>
    <x v="2"/>
  </r>
  <r>
    <x v="131"/>
    <x v="88"/>
    <x v="115"/>
    <x v="1904"/>
    <m/>
    <m/>
    <s v="Dalat Farm Vinhomes Ocean S1.10, HN"/>
    <n v="888283"/>
    <n v="0"/>
    <n v="71062.64"/>
    <n v="959345.64"/>
    <s v="Bán hàng"/>
    <m/>
    <m/>
    <n v="0"/>
    <n v="959345.64"/>
    <n v="0"/>
    <n v="959345.64"/>
    <d v="2025-11-24T00:00:00"/>
    <m/>
    <d v="2025-11-24T00:00:00"/>
    <n v="0"/>
    <m/>
    <n v="16.3578140046302"/>
    <x v="4"/>
    <d v="2025-11-24T00:00:00"/>
    <d v="1899-12-30T00:00:00"/>
    <m/>
    <m/>
    <x v="86"/>
    <x v="89"/>
    <x v="2"/>
  </r>
  <r>
    <x v="131"/>
    <x v="88"/>
    <x v="100"/>
    <x v="1905"/>
    <m/>
    <m/>
    <s v="Dalat Farm Vinhomes Ocean S1.10, HN"/>
    <n v="769760"/>
    <n v="0"/>
    <n v="61580.800000000003"/>
    <n v="831340.8"/>
    <s v="Bán hàng"/>
    <m/>
    <m/>
    <n v="0"/>
    <n v="831340.8"/>
    <n v="0"/>
    <n v="831340.8"/>
    <d v="2025-11-13T00:00:00"/>
    <m/>
    <d v="2025-11-13T00:00:00"/>
    <n v="0"/>
    <m/>
    <n v="27.3578140046302"/>
    <x v="4"/>
    <d v="2025-11-13T00:00:00"/>
    <d v="1899-12-30T00:00:00"/>
    <m/>
    <m/>
    <x v="86"/>
    <x v="89"/>
    <x v="2"/>
  </r>
  <r>
    <x v="133"/>
    <x v="88"/>
    <x v="100"/>
    <x v="1906"/>
    <m/>
    <m/>
    <s v="Dalat Farm Vinhomes Ocean S2.10, HN"/>
    <n v="814852"/>
    <n v="0"/>
    <n v="65188.160000000003"/>
    <n v="880040.16"/>
    <s v="Bán hàng"/>
    <m/>
    <m/>
    <n v="0"/>
    <n v="880040.16"/>
    <n v="0"/>
    <n v="880040.16"/>
    <d v="2025-11-13T00:00:00"/>
    <m/>
    <d v="2025-11-13T00:00:00"/>
    <n v="0"/>
    <m/>
    <n v="27.3578140046302"/>
    <x v="4"/>
    <d v="2025-11-13T00:00:00"/>
    <d v="1899-12-30T00:00:00"/>
    <m/>
    <m/>
    <x v="86"/>
    <x v="89"/>
    <x v="2"/>
  </r>
  <r>
    <x v="133"/>
    <x v="88"/>
    <x v="115"/>
    <x v="1907"/>
    <m/>
    <m/>
    <s v="Dalat Farm Vinhomes Ocean S2.10, HN"/>
    <n v="832140"/>
    <n v="0"/>
    <n v="66571.199999999997"/>
    <n v="898711.2"/>
    <s v="Bán hàng"/>
    <m/>
    <m/>
    <n v="0"/>
    <n v="898711.2"/>
    <n v="0"/>
    <n v="898711.2"/>
    <d v="2025-11-24T00:00:00"/>
    <m/>
    <d v="2025-11-24T00:00:00"/>
    <n v="0"/>
    <m/>
    <n v="16.3578140046302"/>
    <x v="4"/>
    <d v="2025-11-24T00:00:00"/>
    <d v="1899-12-30T00:00:00"/>
    <m/>
    <m/>
    <x v="86"/>
    <x v="89"/>
    <x v="2"/>
  </r>
  <r>
    <x v="135"/>
    <x v="88"/>
    <x v="100"/>
    <x v="1908"/>
    <m/>
    <m/>
    <s v="DalatFarm  M1 Masterise Ocean park"/>
    <n v="293940"/>
    <n v="0"/>
    <n v="23515.200000000001"/>
    <n v="317455.2"/>
    <s v="Bán hàng"/>
    <m/>
    <m/>
    <n v="0"/>
    <n v="317455.2"/>
    <n v="0"/>
    <n v="317455.2"/>
    <d v="2025-11-13T00:00:00"/>
    <m/>
    <d v="2025-11-13T00:00:00"/>
    <n v="0"/>
    <m/>
    <n v="27.3578140046302"/>
    <x v="4"/>
    <d v="2025-11-13T00:00:00"/>
    <d v="1899-12-30T00:00:00"/>
    <m/>
    <m/>
    <x v="86"/>
    <x v="89"/>
    <x v="2"/>
  </r>
  <r>
    <x v="130"/>
    <x v="88"/>
    <x v="100"/>
    <x v="1909"/>
    <m/>
    <m/>
    <s v="Dalat Farm Vinhomes Ocean S1.08, HN"/>
    <n v="992972"/>
    <n v="0"/>
    <n v="79437.759999999995"/>
    <n v="1072409.76"/>
    <s v="Bán hàng"/>
    <m/>
    <m/>
    <n v="0"/>
    <n v="1072409.76"/>
    <n v="0"/>
    <n v="1072409.76"/>
    <d v="2025-11-13T00:00:00"/>
    <m/>
    <d v="2025-11-13T00:00:00"/>
    <n v="0"/>
    <m/>
    <n v="27.3578140046302"/>
    <x v="4"/>
    <d v="2025-11-13T00:00:00"/>
    <d v="1899-12-30T00:00:00"/>
    <m/>
    <m/>
    <x v="86"/>
    <x v="89"/>
    <x v="2"/>
  </r>
  <r>
    <x v="129"/>
    <x v="88"/>
    <x v="100"/>
    <x v="1910"/>
    <m/>
    <m/>
    <s v="Dalat Farm Tòa P3 Ocean Park, HN"/>
    <n v="519538"/>
    <n v="0"/>
    <n v="41563.040000000001"/>
    <n v="561101.04"/>
    <s v="Bán hàng"/>
    <m/>
    <m/>
    <n v="0"/>
    <n v="561101.04"/>
    <n v="0"/>
    <n v="561101.04"/>
    <d v="2025-11-13T00:00:00"/>
    <m/>
    <d v="2025-11-13T00:00:00"/>
    <n v="0"/>
    <m/>
    <n v="27.3578140046302"/>
    <x v="4"/>
    <d v="2025-11-13T00:00:00"/>
    <d v="1899-12-30T00:00:00"/>
    <m/>
    <m/>
    <x v="86"/>
    <x v="89"/>
    <x v="2"/>
  </r>
  <r>
    <x v="137"/>
    <x v="88"/>
    <x v="115"/>
    <x v="1911"/>
    <m/>
    <m/>
    <s v="Dalat Farm Vinhomes Ocean S2.16, HN"/>
    <n v="1104450"/>
    <n v="0"/>
    <n v="88356"/>
    <n v="1192806"/>
    <s v="Bán hàng"/>
    <m/>
    <m/>
    <n v="0"/>
    <n v="1192806"/>
    <n v="0"/>
    <n v="1192806"/>
    <d v="2025-11-24T00:00:00"/>
    <m/>
    <d v="2025-11-24T00:00:00"/>
    <n v="0"/>
    <m/>
    <n v="16.3578140046302"/>
    <x v="4"/>
    <d v="2025-11-24T00:00:00"/>
    <d v="1899-12-30T00:00:00"/>
    <m/>
    <m/>
    <x v="86"/>
    <x v="89"/>
    <x v="2"/>
  </r>
  <r>
    <x v="131"/>
    <x v="88"/>
    <x v="113"/>
    <x v="1912"/>
    <d v="2025-10-18T00:00:00"/>
    <m/>
    <s v="ĐÃ KIỂM TRA - HÀNG TRẢ - Dalat Farm Vinhomes Ocean S1.10, HN - DALATFARM002- phiếu :THN003347"/>
    <n v="251123"/>
    <n v="0"/>
    <n v="20089.84"/>
    <n v="271212.84000000003"/>
    <s v="Hàng trả"/>
    <m/>
    <m/>
    <n v="0"/>
    <n v="-271212.84000000003"/>
    <n v="0"/>
    <n v="-271212.84000000003"/>
    <d v="2025-10-18T00:00:00"/>
    <m/>
    <d v="2025-10-18T00:00:00"/>
    <n v="0"/>
    <m/>
    <n v="53.3578140046302"/>
    <x v="2"/>
    <d v="2025-10-18T00:00:00"/>
    <d v="1899-12-30T00:00:00"/>
    <m/>
    <m/>
    <x v="86"/>
    <x v="89"/>
    <x v="2"/>
  </r>
  <r>
    <x v="134"/>
    <x v="88"/>
    <x v="82"/>
    <x v="1913"/>
    <d v="2025-10-30T00:00:00"/>
    <m/>
    <s v="ĐÃ KIỂM TRA - HÀNG TRẢ - Dalat Farm Vinhomes Ocean S2.17, HN - DALATFARM004 - Phiếu: THN003379"/>
    <n v="222380"/>
    <n v="0"/>
    <n v="17790.400000000001"/>
    <n v="240170.4"/>
    <s v="Hàng trả"/>
    <m/>
    <m/>
    <n v="0"/>
    <n v="-240170.4"/>
    <n v="0"/>
    <n v="-240170.4"/>
    <d v="2025-10-30T00:00:00"/>
    <m/>
    <d v="2025-10-30T00:00:00"/>
    <n v="0"/>
    <m/>
    <n v="41.3578140046302"/>
    <x v="2"/>
    <d v="2025-10-30T00:00:00"/>
    <d v="1899-12-30T00:00:00"/>
    <m/>
    <m/>
    <x v="86"/>
    <x v="89"/>
    <x v="2"/>
  </r>
  <r>
    <x v="131"/>
    <x v="88"/>
    <x v="216"/>
    <x v="1914"/>
    <d v="2025-11-24T00:00:00"/>
    <m/>
    <s v="Hàng trả - DALATFARM002 - Dalat Farm Vinhomes Ocean S1.10, HN - xtdalatfarm002 - Phiếu ngày (24/11/2025)"/>
    <n v="428072"/>
    <n v="0"/>
    <n v="34245.760000000002"/>
    <n v="462317.76"/>
    <s v="Hàng trả"/>
    <m/>
    <m/>
    <n v="0"/>
    <n v="-462317.76"/>
    <n v="0"/>
    <n v="-462317.76"/>
    <d v="2025-11-24T00:00:00"/>
    <m/>
    <d v="2025-11-24T00:00:00"/>
    <n v="0"/>
    <m/>
    <n v="16.3578140046302"/>
    <x v="4"/>
    <d v="2025-11-24T00:00:00"/>
    <d v="1899-12-30T00:00:00"/>
    <m/>
    <m/>
    <x v="86"/>
    <x v="89"/>
    <x v="2"/>
  </r>
  <r>
    <x v="61"/>
    <x v="59"/>
    <x v="14"/>
    <x v="14"/>
    <m/>
    <m/>
    <m/>
    <m/>
    <m/>
    <m/>
    <m/>
    <m/>
    <m/>
    <m/>
    <m/>
    <m/>
    <m/>
    <m/>
    <m/>
    <m/>
    <m/>
    <m/>
    <m/>
    <m/>
    <x v="6"/>
    <m/>
    <m/>
    <m/>
    <m/>
    <x v="57"/>
    <x v="59"/>
    <x v="7"/>
  </r>
  <r>
    <x v="138"/>
    <x v="89"/>
    <x v="14"/>
    <x v="14"/>
    <m/>
    <m/>
    <s v="OPN"/>
    <m/>
    <n v="0"/>
    <n v="0"/>
    <n v="5342749"/>
    <s v="Tồn đầu kỳ"/>
    <d v="2025-06-03T00:00:00"/>
    <s v="PT2506/0010"/>
    <n v="5342749"/>
    <n v="0"/>
    <n v="5342749"/>
    <n v="0"/>
    <d v="1899-12-30T00:00:00"/>
    <m/>
    <d v="1899-12-30T00:00:00"/>
    <n v="0"/>
    <m/>
    <s v=""/>
    <x v="0"/>
    <d v="1899-12-30T00:00:00"/>
    <d v="2025-06-03T00:00:00"/>
    <m/>
    <m/>
    <x v="87"/>
    <x v="90"/>
    <x v="3"/>
  </r>
  <r>
    <x v="138"/>
    <x v="89"/>
    <x v="19"/>
    <x v="1915"/>
    <m/>
    <m/>
    <s v="ĐƠN FINEMART"/>
    <n v="889368"/>
    <n v="0"/>
    <n v="71149.440000000002"/>
    <n v="960517"/>
    <s v="Bán hàng"/>
    <d v="2025-06-03T00:00:00"/>
    <s v="PT2506/0010"/>
    <n v="0"/>
    <n v="960517"/>
    <n v="960517"/>
    <n v="0"/>
    <d v="2025-02-06T00:00:00"/>
    <m/>
    <d v="2025-02-06T00:00:00"/>
    <n v="0"/>
    <m/>
    <s v=""/>
    <x v="0"/>
    <d v="2025-02-06T00:00:00"/>
    <d v="2025-06-03T00:00:00"/>
    <m/>
    <m/>
    <x v="87"/>
    <x v="90"/>
    <x v="3"/>
  </r>
  <r>
    <x v="138"/>
    <x v="89"/>
    <x v="19"/>
    <x v="1916"/>
    <m/>
    <m/>
    <s v="ĐƠN FINEMART"/>
    <n v="1162175"/>
    <n v="0"/>
    <n v="92974"/>
    <n v="1255149"/>
    <s v="Bán hàng"/>
    <d v="2025-06-03T00:00:00"/>
    <s v="PT2506/0010"/>
    <n v="0"/>
    <n v="1255149"/>
    <n v="1255149"/>
    <n v="0"/>
    <d v="2025-02-06T00:00:00"/>
    <m/>
    <d v="2025-02-06T00:00:00"/>
    <n v="0"/>
    <m/>
    <s v=""/>
    <x v="0"/>
    <d v="2025-02-06T00:00:00"/>
    <d v="2025-06-03T00:00:00"/>
    <m/>
    <m/>
    <x v="87"/>
    <x v="90"/>
    <x v="3"/>
  </r>
  <r>
    <x v="138"/>
    <x v="89"/>
    <x v="163"/>
    <x v="1917"/>
    <m/>
    <m/>
    <s v="ĐƠN FINEMART"/>
    <n v="1332698"/>
    <n v="0"/>
    <n v="106615.84"/>
    <n v="1439314"/>
    <s v="Bán hàng"/>
    <m/>
    <m/>
    <n v="0"/>
    <n v="1439314"/>
    <n v="0"/>
    <n v="1439314"/>
    <d v="2025-03-21T00:00:00"/>
    <m/>
    <d v="2025-03-21T00:00:00"/>
    <n v="0"/>
    <m/>
    <n v="264.3578140046302"/>
    <x v="3"/>
    <d v="2025-03-21T00:00:00"/>
    <d v="1899-12-30T00:00:00"/>
    <m/>
    <m/>
    <x v="87"/>
    <x v="90"/>
    <x v="3"/>
  </r>
  <r>
    <x v="138"/>
    <x v="89"/>
    <x v="117"/>
    <x v="1918"/>
    <m/>
    <m/>
    <s v="FINEMART Căn 01S03, block S7.02 chung cư Vinhomes Grand Park"/>
    <n v="703278"/>
    <n v="0"/>
    <n v="56262.239999999998"/>
    <n v="759540"/>
    <s v="Bán hàng"/>
    <d v="2025-10-10T00:00:00"/>
    <s v="PT2510/0002"/>
    <n v="0"/>
    <n v="759540"/>
    <n v="759540"/>
    <n v="0"/>
    <d v="2025-06-06T00:00:00"/>
    <m/>
    <d v="2025-06-06T00:00:00"/>
    <n v="0"/>
    <m/>
    <s v=""/>
    <x v="0"/>
    <d v="2025-06-06T00:00:00"/>
    <d v="2025-10-10T00:00:00"/>
    <m/>
    <m/>
    <x v="87"/>
    <x v="90"/>
    <x v="3"/>
  </r>
  <r>
    <x v="138"/>
    <x v="89"/>
    <x v="117"/>
    <x v="1919"/>
    <m/>
    <m/>
    <s v="FINEMART Căn 01S04, Block S2.01, Chung Cư Vinhomes, Grand Park, Đường Nguyễn Xiển, P. Long Thạnh Mỹ, TP.Thủ Đức"/>
    <n v="1040636"/>
    <n v="0"/>
    <n v="83250.880000000005"/>
    <n v="1123887"/>
    <s v="Bán hàng"/>
    <d v="2025-10-10T00:00:00"/>
    <s v="PT2510/0002"/>
    <n v="0"/>
    <n v="1123887"/>
    <n v="1123887"/>
    <n v="0"/>
    <d v="2025-06-06T00:00:00"/>
    <m/>
    <d v="2025-06-06T00:00:00"/>
    <n v="0"/>
    <m/>
    <s v=""/>
    <x v="0"/>
    <d v="2025-06-06T00:00:00"/>
    <d v="2025-10-10T00:00:00"/>
    <m/>
    <m/>
    <x v="87"/>
    <x v="90"/>
    <x v="3"/>
  </r>
  <r>
    <x v="138"/>
    <x v="89"/>
    <x v="117"/>
    <x v="1920"/>
    <m/>
    <m/>
    <s v="FINEMART Căn 01S02, Block S5.01, Chung Cư Vinhomes, Grand Park"/>
    <n v="648062"/>
    <n v="0"/>
    <n v="51844.959999999999"/>
    <n v="699907"/>
    <s v="Bán hàng"/>
    <d v="2025-10-10T00:00:00"/>
    <s v="PT2510/0002"/>
    <n v="0"/>
    <n v="699907"/>
    <n v="699907"/>
    <n v="0"/>
    <d v="2025-06-06T00:00:00"/>
    <m/>
    <d v="2025-06-06T00:00:00"/>
    <n v="0"/>
    <m/>
    <s v=""/>
    <x v="0"/>
    <d v="2025-06-06T00:00:00"/>
    <d v="2025-10-10T00:00:00"/>
    <m/>
    <m/>
    <x v="87"/>
    <x v="90"/>
    <x v="3"/>
  </r>
  <r>
    <x v="138"/>
    <x v="89"/>
    <x v="57"/>
    <x v="1921"/>
    <m/>
    <m/>
    <s v="FINEMART KDC Palm Residence"/>
    <n v="1923136"/>
    <n v="0"/>
    <n v="153850.88"/>
    <n v="2076987"/>
    <s v="Bán hàng"/>
    <m/>
    <m/>
    <n v="0"/>
    <n v="2076987"/>
    <n v="0"/>
    <n v="2076987"/>
    <d v="2025-07-17T00:00:00"/>
    <m/>
    <d v="2025-07-17T00:00:00"/>
    <n v="0"/>
    <m/>
    <n v="146.3578140046302"/>
    <x v="3"/>
    <d v="2025-07-17T00:00:00"/>
    <d v="1899-12-30T00:00:00"/>
    <m/>
    <m/>
    <x v="87"/>
    <x v="90"/>
    <x v="3"/>
  </r>
  <r>
    <x v="138"/>
    <x v="89"/>
    <x v="198"/>
    <x v="1922"/>
    <m/>
    <m/>
    <s v="ĐƠN FINEMART S2.01--1"/>
    <n v="1703563"/>
    <n v="0"/>
    <n v="136285.04"/>
    <n v="1839848"/>
    <s v="Bán hàng"/>
    <d v="2025-10-10T00:00:00"/>
    <s v="PT2510/0002"/>
    <n v="0"/>
    <n v="1839848"/>
    <n v="1839848"/>
    <n v="0"/>
    <d v="2025-07-30T00:00:00"/>
    <m/>
    <d v="2025-07-30T00:00:00"/>
    <n v="0"/>
    <m/>
    <s v=""/>
    <x v="0"/>
    <d v="2025-07-30T00:00:00"/>
    <d v="2025-10-10T00:00:00"/>
    <m/>
    <m/>
    <x v="87"/>
    <x v="90"/>
    <x v="3"/>
  </r>
  <r>
    <x v="138"/>
    <x v="89"/>
    <x v="119"/>
    <x v="1923"/>
    <m/>
    <m/>
    <s v="FINEMART S5.01 5/8 - FINEMART Căn 01S02, Block S5.01, Chung Cư Vinhomes, Grand Park"/>
    <n v="850378"/>
    <n v="0"/>
    <n v="68030.240000000005"/>
    <n v="918408"/>
    <s v="Bán hàng"/>
    <d v="2025-10-10T00:00:00"/>
    <s v="PT2510/0002"/>
    <n v="0"/>
    <n v="918408"/>
    <n v="918408"/>
    <n v="0"/>
    <d v="2025-08-05T00:00:00"/>
    <m/>
    <d v="2025-08-05T00:00:00"/>
    <n v="0"/>
    <m/>
    <s v=""/>
    <x v="0"/>
    <d v="2025-08-05T00:00:00"/>
    <d v="2025-10-10T00:00:00"/>
    <m/>
    <m/>
    <x v="87"/>
    <x v="90"/>
    <x v="3"/>
  </r>
  <r>
    <x v="138"/>
    <x v="89"/>
    <x v="119"/>
    <x v="1924"/>
    <m/>
    <m/>
    <s v="FINEMART S7.02 5/8 - FINEMART Căn 01S03, block S7.02 chung cư Vinhomes Grand Park"/>
    <n v="1593518"/>
    <n v="0"/>
    <n v="127481.44"/>
    <n v="1720999"/>
    <s v="Bán hàng"/>
    <d v="2025-10-10T00:00:00"/>
    <s v="PT2510/0002"/>
    <n v="0"/>
    <n v="1720999"/>
    <n v="1720999"/>
    <n v="0"/>
    <d v="2025-08-05T00:00:00"/>
    <m/>
    <d v="2025-08-05T00:00:00"/>
    <n v="0"/>
    <m/>
    <s v=""/>
    <x v="0"/>
    <d v="2025-08-05T00:00:00"/>
    <d v="2025-10-10T00:00:00"/>
    <m/>
    <m/>
    <x v="87"/>
    <x v="90"/>
    <x v="3"/>
  </r>
  <r>
    <x v="138"/>
    <x v="89"/>
    <x v="105"/>
    <x v="1925"/>
    <m/>
    <m/>
    <s v="FINEMART KDC Palm Residence"/>
    <n v="993790"/>
    <n v="0"/>
    <n v="79503.199999999997"/>
    <n v="1073293"/>
    <s v="Bán hàng"/>
    <m/>
    <m/>
    <n v="0"/>
    <n v="1073293"/>
    <n v="0"/>
    <n v="1073293"/>
    <d v="2025-09-19T00:00:00"/>
    <m/>
    <d v="2025-09-19T00:00:00"/>
    <n v="0"/>
    <m/>
    <n v="82.3578140046302"/>
    <x v="1"/>
    <d v="2025-09-19T00:00:00"/>
    <d v="1899-12-30T00:00:00"/>
    <m/>
    <m/>
    <x v="87"/>
    <x v="90"/>
    <x v="3"/>
  </r>
  <r>
    <x v="138"/>
    <x v="89"/>
    <x v="246"/>
    <x v="1926"/>
    <m/>
    <m/>
    <s v="FINEMART S2.01 14/10"/>
    <n v="2624753"/>
    <n v="0"/>
    <n v="209980.24"/>
    <n v="2834733"/>
    <s v="Bán hàng"/>
    <m/>
    <m/>
    <n v="0"/>
    <n v="2834733"/>
    <n v="0"/>
    <n v="2834733"/>
    <d v="2025-10-15T00:00:00"/>
    <m/>
    <d v="2025-10-15T00:00:00"/>
    <n v="0"/>
    <m/>
    <n v="56.3578140046302"/>
    <x v="2"/>
    <d v="2025-10-15T00:00:00"/>
    <d v="1899-12-30T00:00:00"/>
    <m/>
    <m/>
    <x v="87"/>
    <x v="90"/>
    <x v="3"/>
  </r>
  <r>
    <x v="139"/>
    <x v="89"/>
    <x v="246"/>
    <x v="1927"/>
    <m/>
    <m/>
    <s v="FINEMART S7.02 14/10 - FINEMART 512 Nguyễn Xiển"/>
    <n v="1348686"/>
    <n v="0"/>
    <n v="107894.88"/>
    <n v="1456581"/>
    <s v="Bán hàng"/>
    <m/>
    <m/>
    <n v="0"/>
    <n v="1456581"/>
    <n v="0"/>
    <n v="1456581"/>
    <d v="2025-10-15T00:00:00"/>
    <m/>
    <d v="2025-10-15T00:00:00"/>
    <n v="0"/>
    <m/>
    <n v="56.3578140046302"/>
    <x v="2"/>
    <d v="2025-10-15T00:00:00"/>
    <d v="1899-12-30T00:00:00"/>
    <m/>
    <m/>
    <x v="87"/>
    <x v="90"/>
    <x v="3"/>
  </r>
  <r>
    <x v="140"/>
    <x v="89"/>
    <x v="246"/>
    <x v="1928"/>
    <m/>
    <m/>
    <s v="FINEMART S5.01 14/10 - FINEMART Căn 01S02, Block S5.01, Chung Cư Vinhomes, Grand Park"/>
    <n v="1910690"/>
    <n v="0"/>
    <n v="152855.20000000001"/>
    <n v="2063545"/>
    <s v="Bán hàng"/>
    <m/>
    <m/>
    <n v="0"/>
    <n v="2063545"/>
    <n v="0"/>
    <n v="2063545"/>
    <d v="2025-10-15T00:00:00"/>
    <m/>
    <d v="2025-10-15T00:00:00"/>
    <n v="0"/>
    <m/>
    <n v="56.357814120368857"/>
    <x v="2"/>
    <d v="2025-10-15T00:00:00"/>
    <d v="1899-12-30T00:00:00"/>
    <m/>
    <m/>
    <x v="87"/>
    <x v="90"/>
    <x v="3"/>
  </r>
  <r>
    <x v="141"/>
    <x v="89"/>
    <x v="214"/>
    <x v="1929"/>
    <m/>
    <m/>
    <s v="FINEMART04 28/10"/>
    <n v="1193873"/>
    <n v="0"/>
    <n v="95509.84"/>
    <n v="1289383"/>
    <s v="Bán hàng"/>
    <m/>
    <m/>
    <n v="0"/>
    <n v="1289383"/>
    <n v="0"/>
    <n v="1289383"/>
    <d v="2025-10-28T00:00:00"/>
    <m/>
    <d v="2025-10-28T00:00:00"/>
    <n v="0"/>
    <m/>
    <n v="43.3578140046302"/>
    <x v="2"/>
    <d v="2025-10-28T00:00:00"/>
    <d v="1899-12-30T00:00:00"/>
    <m/>
    <m/>
    <x v="87"/>
    <x v="90"/>
    <x v="4"/>
  </r>
  <r>
    <x v="138"/>
    <x v="89"/>
    <x v="234"/>
    <x v="1930"/>
    <m/>
    <m/>
    <s v="FINEMART S2.01 25/11"/>
    <n v="1920285"/>
    <n v="0"/>
    <n v="153622.80000000002"/>
    <n v="2073907.8"/>
    <s v="Bán hàng"/>
    <m/>
    <m/>
    <n v="0"/>
    <n v="2073907.8"/>
    <n v="0"/>
    <n v="2073907.8"/>
    <d v="2025-11-27T00:00:00"/>
    <m/>
    <d v="2025-11-27T00:00:00"/>
    <n v="0"/>
    <m/>
    <n v="13.3578140046302"/>
    <x v="4"/>
    <d v="2025-11-27T00:00:00"/>
    <d v="1899-12-30T00:00:00"/>
    <m/>
    <m/>
    <x v="87"/>
    <x v="90"/>
    <x v="3"/>
  </r>
  <r>
    <x v="140"/>
    <x v="89"/>
    <x v="234"/>
    <x v="1931"/>
    <m/>
    <m/>
    <s v="finemart s5.01 24/11"/>
    <n v="1114654"/>
    <n v="0"/>
    <n v="89172.32"/>
    <n v="1203826.32"/>
    <s v="Bán hàng"/>
    <m/>
    <m/>
    <n v="0"/>
    <n v="1203826.32"/>
    <n v="0"/>
    <n v="1203826.32"/>
    <d v="2025-11-27T00:00:00"/>
    <m/>
    <d v="2025-11-27T00:00:00"/>
    <n v="0"/>
    <m/>
    <n v="13.3578140046302"/>
    <x v="4"/>
    <d v="2025-11-27T00:00:00"/>
    <d v="1899-12-30T00:00:00"/>
    <m/>
    <m/>
    <x v="87"/>
    <x v="90"/>
    <x v="3"/>
  </r>
  <r>
    <x v="142"/>
    <x v="89"/>
    <x v="234"/>
    <x v="1932"/>
    <m/>
    <m/>
    <s v="finemart s7.02 24/11"/>
    <n v="1152314"/>
    <n v="0"/>
    <n v="92185.12"/>
    <n v="1244499.1200000001"/>
    <s v="Bán hàng"/>
    <m/>
    <m/>
    <n v="0"/>
    <n v="1244499.1200000001"/>
    <n v="0"/>
    <n v="1244499.1200000001"/>
    <d v="2025-11-27T00:00:00"/>
    <m/>
    <d v="2025-11-27T00:00:00"/>
    <n v="0"/>
    <m/>
    <n v="13.3578140046302"/>
    <x v="4"/>
    <d v="2025-11-27T00:00:00"/>
    <d v="1899-12-30T00:00:00"/>
    <m/>
    <m/>
    <x v="87"/>
    <x v="90"/>
    <x v="3"/>
  </r>
  <r>
    <x v="143"/>
    <x v="90"/>
    <x v="60"/>
    <x v="1933"/>
    <m/>
    <m/>
    <s v="ĐƠN KHÁCH LẼ GREEN MART 183 Hoàng Mai , THANH TOÁN 15 HÀNG THÁNG , CK 10% ĐƠN ĐẦU , SĐT CỬA HÀNG : 0359090944"/>
    <n v="3095879"/>
    <n v="309588"/>
    <n v="222903.28"/>
    <n v="3009194"/>
    <s v="Bán hàng"/>
    <d v="2025-08-08T00:00:00"/>
    <s v="PT/C6-0014"/>
    <n v="0"/>
    <n v="3009194"/>
    <n v="3009194"/>
    <n v="0"/>
    <d v="2025-03-14T00:00:00"/>
    <m/>
    <d v="2025-03-14T00:00:00"/>
    <n v="0"/>
    <m/>
    <s v=""/>
    <x v="0"/>
    <d v="2025-03-14T00:00:00"/>
    <d v="2025-08-08T00:00:00"/>
    <m/>
    <m/>
    <x v="88"/>
    <x v="91"/>
    <x v="2"/>
  </r>
  <r>
    <x v="143"/>
    <x v="90"/>
    <x v="317"/>
    <x v="1934"/>
    <m/>
    <m/>
    <s v="Hàng Trả - GREEN MART 183 Hoàng Mai - phiếu : : THN002366 - Green001"/>
    <m/>
    <n v="0"/>
    <n v="0"/>
    <n v="591194"/>
    <s v="Hàng trả"/>
    <d v="2025-08-08T00:00:00"/>
    <s v="PT/C6-0014"/>
    <n v="0"/>
    <n v="-591194"/>
    <n v="-591194"/>
    <n v="0"/>
    <d v="2025-04-17T00:00:00"/>
    <m/>
    <d v="2025-04-17T00:00:00"/>
    <n v="0"/>
    <m/>
    <s v=""/>
    <x v="0"/>
    <d v="2025-04-17T00:00:00"/>
    <d v="2025-08-08T00:00:00"/>
    <m/>
    <m/>
    <x v="88"/>
    <x v="91"/>
    <x v="2"/>
  </r>
  <r>
    <x v="143"/>
    <x v="90"/>
    <x v="295"/>
    <x v="1935"/>
    <m/>
    <m/>
    <s v="Bán hàng GREEN MART 183 Hoàng Mai"/>
    <n v="349386"/>
    <n v="0"/>
    <n v="27950.880000000001"/>
    <n v="377337"/>
    <s v="Bán hàng"/>
    <d v="2025-08-08T00:00:00"/>
    <s v="PT/C6-0014"/>
    <n v="0"/>
    <n v="377337"/>
    <n v="377337"/>
    <n v="0"/>
    <d v="2025-04-24T00:00:00"/>
    <m/>
    <d v="2025-04-24T00:00:00"/>
    <n v="0"/>
    <m/>
    <s v=""/>
    <x v="0"/>
    <d v="2025-04-24T00:00:00"/>
    <d v="2025-08-08T00:00:00"/>
    <m/>
    <m/>
    <x v="88"/>
    <x v="91"/>
    <x v="2"/>
  </r>
  <r>
    <x v="143"/>
    <x v="90"/>
    <x v="53"/>
    <x v="1936"/>
    <m/>
    <m/>
    <s v="Hàng Trả - GREEN MART 183 Hoàng Mai - Green001"/>
    <m/>
    <n v="0"/>
    <n v="0"/>
    <n v="217705"/>
    <s v="Hàng trả"/>
    <d v="2025-08-08T00:00:00"/>
    <s v="PT/C6-0014"/>
    <n v="0"/>
    <n v="-217705"/>
    <n v="-217705"/>
    <n v="0"/>
    <d v="2025-04-26T00:00:00"/>
    <m/>
    <d v="2025-04-26T00:00:00"/>
    <n v="0"/>
    <m/>
    <s v=""/>
    <x v="0"/>
    <d v="2025-04-26T00:00:00"/>
    <d v="2025-08-08T00:00:00"/>
    <m/>
    <m/>
    <x v="88"/>
    <x v="91"/>
    <x v="2"/>
  </r>
  <r>
    <x v="143"/>
    <x v="90"/>
    <x v="33"/>
    <x v="1937"/>
    <m/>
    <m/>
    <s v="Bán hàng GREEN MART 183 Hoàng Mai"/>
    <n v="559951"/>
    <n v="0"/>
    <n v="44796.08"/>
    <n v="604747"/>
    <s v="Bán hàng"/>
    <d v="2025-09-03T00:00:00"/>
    <s v="BC2509/0001"/>
    <n v="0"/>
    <n v="604747"/>
    <n v="604747"/>
    <n v="0"/>
    <d v="2025-05-08T00:00:00"/>
    <m/>
    <d v="2025-05-08T00:00:00"/>
    <n v="0"/>
    <m/>
    <s v=""/>
    <x v="0"/>
    <d v="2025-05-08T00:00:00"/>
    <d v="2025-09-03T00:00:00"/>
    <m/>
    <m/>
    <x v="88"/>
    <x v="91"/>
    <x v="2"/>
  </r>
  <r>
    <x v="143"/>
    <x v="90"/>
    <x v="34"/>
    <x v="1938"/>
    <m/>
    <m/>
    <s v="Hàng Trả - GREEN MART 183 Hoàng Mai. - Green001"/>
    <m/>
    <n v="0"/>
    <n v="0"/>
    <n v="476643"/>
    <s v="Hàng trả"/>
    <d v="2025-09-03T00:00:00"/>
    <s v="BC2509/0001"/>
    <n v="0"/>
    <n v="-476643"/>
    <n v="-476643"/>
    <n v="0"/>
    <d v="2025-05-09T00:00:00"/>
    <m/>
    <d v="2025-05-09T00:00:00"/>
    <n v="0"/>
    <m/>
    <s v=""/>
    <x v="0"/>
    <d v="2025-05-09T00:00:00"/>
    <d v="2025-09-03T00:00:00"/>
    <m/>
    <m/>
    <x v="88"/>
    <x v="91"/>
    <x v="2"/>
  </r>
  <r>
    <x v="143"/>
    <x v="90"/>
    <x v="173"/>
    <x v="1939"/>
    <m/>
    <m/>
    <s v="Bán hàng GREEN MART 183 Hoàng Mai"/>
    <n v="238196"/>
    <n v="0"/>
    <n v="19055.68"/>
    <n v="257252"/>
    <s v="Bán hàng"/>
    <d v="2025-09-03T00:00:00"/>
    <s v="BC2509/0001"/>
    <n v="0"/>
    <n v="257252"/>
    <n v="257252"/>
    <n v="0"/>
    <d v="2025-06-05T00:00:00"/>
    <m/>
    <d v="2025-06-05T00:00:00"/>
    <n v="0"/>
    <m/>
    <s v=""/>
    <x v="0"/>
    <d v="2025-06-05T00:00:00"/>
    <d v="2025-09-03T00:00:00"/>
    <m/>
    <m/>
    <x v="88"/>
    <x v="91"/>
    <x v="2"/>
  </r>
  <r>
    <x v="143"/>
    <x v="90"/>
    <x v="55"/>
    <x v="1940"/>
    <m/>
    <m/>
    <s v="Hàng Trả - GREEN MART 183 Hoàng Mai - Green001"/>
    <m/>
    <n v="0"/>
    <n v="0"/>
    <n v="476485"/>
    <s v="Hàng trả"/>
    <d v="2025-09-03T00:00:00"/>
    <s v="BC2509/0001"/>
    <n v="0"/>
    <n v="-476485"/>
    <n v="-476485"/>
    <n v="0"/>
    <d v="2025-06-07T00:00:00"/>
    <m/>
    <d v="2025-06-07T00:00:00"/>
    <n v="0"/>
    <m/>
    <s v=""/>
    <x v="0"/>
    <d v="2025-06-07T00:00:00"/>
    <d v="2025-09-03T00:00:00"/>
    <m/>
    <m/>
    <x v="88"/>
    <x v="91"/>
    <x v="2"/>
  </r>
  <r>
    <x v="143"/>
    <x v="90"/>
    <x v="92"/>
    <x v="1941"/>
    <m/>
    <m/>
    <s v="Bán hàng GREEN MART 183 Hoàng Mai"/>
    <n v="247658"/>
    <n v="0"/>
    <n v="19812.64"/>
    <n v="267471"/>
    <s v="Bán hàng"/>
    <d v="2025-09-03T00:00:00"/>
    <s v="BC2509/0001"/>
    <n v="0"/>
    <n v="267471"/>
    <n v="267471"/>
    <n v="0"/>
    <d v="2025-06-18T00:00:00"/>
    <m/>
    <d v="2025-06-18T00:00:00"/>
    <n v="0"/>
    <m/>
    <s v=""/>
    <x v="0"/>
    <d v="2025-06-18T00:00:00"/>
    <d v="2025-09-03T00:00:00"/>
    <m/>
    <m/>
    <x v="88"/>
    <x v="91"/>
    <x v="2"/>
  </r>
  <r>
    <x v="143"/>
    <x v="90"/>
    <x v="237"/>
    <x v="1942"/>
    <m/>
    <m/>
    <s v="GREEN MART 183 Hoàng Mai"/>
    <n v="371578"/>
    <n v="0"/>
    <n v="29726.240000000002"/>
    <n v="401304"/>
    <s v="Bán hàng"/>
    <d v="2025-09-03T00:00:00"/>
    <s v="BC2509/0001"/>
    <n v="0"/>
    <n v="401304"/>
    <n v="401304"/>
    <n v="0"/>
    <d v="2025-07-11T00:00:00"/>
    <m/>
    <d v="2025-07-11T00:00:00"/>
    <n v="0"/>
    <m/>
    <s v=""/>
    <x v="0"/>
    <d v="2025-07-11T00:00:00"/>
    <d v="2025-09-03T00:00:00"/>
    <m/>
    <m/>
    <x v="88"/>
    <x v="91"/>
    <x v="2"/>
  </r>
  <r>
    <x v="143"/>
    <x v="90"/>
    <x v="78"/>
    <x v="1943"/>
    <m/>
    <m/>
    <s v="GREEN MART 183 Hoàng Mai"/>
    <n v="312927"/>
    <n v="0"/>
    <n v="25034.16"/>
    <n v="337961"/>
    <s v="Bán hàng"/>
    <d v="2025-09-03T00:00:00"/>
    <s v="BC2509/0001"/>
    <n v="0"/>
    <n v="337961"/>
    <n v="337961"/>
    <n v="0"/>
    <d v="2025-07-15T00:00:00"/>
    <m/>
    <d v="2025-07-15T00:00:00"/>
    <n v="0"/>
    <m/>
    <s v=""/>
    <x v="0"/>
    <d v="2025-07-15T00:00:00"/>
    <d v="2025-09-03T00:00:00"/>
    <m/>
    <m/>
    <x v="88"/>
    <x v="91"/>
    <x v="2"/>
  </r>
  <r>
    <x v="143"/>
    <x v="90"/>
    <x v="93"/>
    <x v="1944"/>
    <m/>
    <m/>
    <s v="hàng Trả - GREEN MART 183 Hoàng Mai - Green001"/>
    <m/>
    <n v="0"/>
    <n v="0"/>
    <n v="49680"/>
    <s v="Hàng trả"/>
    <d v="2025-09-03T00:00:00"/>
    <s v="BC2509/0001"/>
    <n v="0"/>
    <n v="-49680"/>
    <n v="-49680"/>
    <n v="0"/>
    <d v="2025-07-16T00:00:00"/>
    <m/>
    <d v="2025-07-16T00:00:00"/>
    <n v="0"/>
    <m/>
    <s v=""/>
    <x v="0"/>
    <d v="2025-07-16T00:00:00"/>
    <d v="2025-09-03T00:00:00"/>
    <m/>
    <m/>
    <x v="88"/>
    <x v="91"/>
    <x v="2"/>
  </r>
  <r>
    <x v="143"/>
    <x v="90"/>
    <x v="111"/>
    <x v="1945"/>
    <m/>
    <m/>
    <s v="GREEN MART 183 Hoàng Mai"/>
    <n v="383490"/>
    <n v="0"/>
    <n v="30679.200000000001"/>
    <n v="414169"/>
    <s v="Bán hàng"/>
    <d v="2025-09-18T00:00:00"/>
    <s v="BC2509/0035"/>
    <n v="0"/>
    <n v="414169"/>
    <n v="414169"/>
    <n v="0"/>
    <d v="2025-08-16T00:00:00"/>
    <m/>
    <d v="2025-08-16T00:00:00"/>
    <n v="0"/>
    <m/>
    <s v=""/>
    <x v="0"/>
    <d v="2025-08-16T00:00:00"/>
    <d v="2025-09-18T00:00:00"/>
    <m/>
    <m/>
    <x v="88"/>
    <x v="91"/>
    <x v="2"/>
  </r>
  <r>
    <x v="143"/>
    <x v="90"/>
    <x v="46"/>
    <x v="1946"/>
    <m/>
    <m/>
    <s v="Bán hàng GREEN MART 183 Hoàng Mai"/>
    <n v="402364"/>
    <n v="0"/>
    <n v="32189.119999999999"/>
    <n v="434553"/>
    <s v="Bán hàng"/>
    <d v="2025-11-18T00:00:00"/>
    <m/>
    <n v="0"/>
    <n v="434553"/>
    <n v="434553"/>
    <n v="0"/>
    <d v="2025-09-13T00:00:00"/>
    <m/>
    <d v="2025-09-13T00:00:00"/>
    <n v="0"/>
    <m/>
    <s v=""/>
    <x v="0"/>
    <d v="2025-09-13T00:00:00"/>
    <d v="2025-11-18T00:00:00"/>
    <m/>
    <m/>
    <x v="88"/>
    <x v="91"/>
    <x v="2"/>
  </r>
  <r>
    <x v="143"/>
    <x v="90"/>
    <x v="97"/>
    <x v="1947"/>
    <m/>
    <m/>
    <s v="GREEN MART 183 Hoàng Mai"/>
    <n v="396036"/>
    <n v="0"/>
    <n v="31682.880000000001"/>
    <n v="427719"/>
    <s v="Bán hàng"/>
    <d v="2025-11-18T00:00:00"/>
    <m/>
    <n v="0"/>
    <n v="427719"/>
    <n v="427719"/>
    <n v="0"/>
    <d v="2025-09-27T00:00:00"/>
    <m/>
    <d v="2025-09-27T00:00:00"/>
    <n v="0"/>
    <m/>
    <s v=""/>
    <x v="0"/>
    <d v="2025-09-27T00:00:00"/>
    <d v="2025-11-18T00:00:00"/>
    <m/>
    <m/>
    <x v="88"/>
    <x v="91"/>
    <x v="2"/>
  </r>
  <r>
    <x v="143"/>
    <x v="90"/>
    <x v="181"/>
    <x v="1947"/>
    <m/>
    <m/>
    <s v="Bán hàng GREEN MART 183 Hoàng Mai"/>
    <n v="556508"/>
    <n v="0"/>
    <n v="44520.639999999999"/>
    <n v="601029"/>
    <s v="Bán hàng"/>
    <d v="2025-11-18T00:00:00"/>
    <m/>
    <n v="0"/>
    <n v="601029"/>
    <n v="601029"/>
    <n v="0"/>
    <d v="2025-10-14T00:00:00"/>
    <m/>
    <d v="2025-10-14T00:00:00"/>
    <n v="0"/>
    <m/>
    <s v=""/>
    <x v="0"/>
    <d v="2025-10-14T00:00:00"/>
    <d v="2025-11-18T00:00:00"/>
    <m/>
    <m/>
    <x v="88"/>
    <x v="91"/>
    <x v="2"/>
  </r>
  <r>
    <x v="144"/>
    <x v="91"/>
    <x v="60"/>
    <x v="1948"/>
    <m/>
    <m/>
    <s v="ĐƠN KHÁCH LẼ GREEN MART 48 Trần Kim Xuyến , THANH TOÁN 15 HÀNG THÁNG , CK 10% ĐƠN ĐẦU , SĐT CỬA HÀNG : 0868090944"/>
    <n v="3095881"/>
    <n v="309588"/>
    <n v="222903.44"/>
    <n v="3009196"/>
    <s v="Bán hàng"/>
    <d v="2025-08-08T00:00:00"/>
    <s v="PT/C6-0014"/>
    <n v="0"/>
    <n v="3009196"/>
    <n v="3009196"/>
    <n v="0"/>
    <d v="2025-03-14T00:00:00"/>
    <m/>
    <d v="2025-03-14T00:00:00"/>
    <n v="0"/>
    <m/>
    <s v=""/>
    <x v="0"/>
    <d v="2025-03-14T00:00:00"/>
    <d v="2025-08-08T00:00:00"/>
    <m/>
    <m/>
    <x v="88"/>
    <x v="91"/>
    <x v="1"/>
  </r>
  <r>
    <x v="144"/>
    <x v="91"/>
    <x v="269"/>
    <x v="1949"/>
    <m/>
    <m/>
    <s v="Bán hàng GREEN MART 48 Trần Kim Xuyến"/>
    <n v="1100798"/>
    <n v="0"/>
    <n v="88063.84"/>
    <n v="1188862"/>
    <s v="Bán hàng"/>
    <d v="2025-08-08T00:00:00"/>
    <s v="PT/C6-0014"/>
    <n v="0"/>
    <n v="1188862"/>
    <n v="1188862"/>
    <n v="0"/>
    <d v="2025-04-22T00:00:00"/>
    <m/>
    <d v="2025-04-22T00:00:00"/>
    <n v="0"/>
    <m/>
    <s v=""/>
    <x v="0"/>
    <d v="2025-04-22T00:00:00"/>
    <d v="2025-08-08T00:00:00"/>
    <m/>
    <m/>
    <x v="88"/>
    <x v="91"/>
    <x v="1"/>
  </r>
  <r>
    <x v="144"/>
    <x v="91"/>
    <x v="110"/>
    <x v="1950"/>
    <m/>
    <m/>
    <s v="Hàng Trả - GREEN MART 48 Trần Kim Xuyến - phiếu : THN001725 -Green002"/>
    <m/>
    <n v="0"/>
    <n v="0"/>
    <n v="619526"/>
    <s v="Hàng trả"/>
    <d v="2025-09-03T00:00:00"/>
    <s v="BC2509/0001"/>
    <n v="0"/>
    <n v="-619526"/>
    <n v="-619526"/>
    <n v="0"/>
    <d v="2025-05-17T00:00:00"/>
    <m/>
    <d v="2025-05-17T00:00:00"/>
    <n v="0"/>
    <m/>
    <s v=""/>
    <x v="0"/>
    <d v="2025-05-17T00:00:00"/>
    <d v="2025-09-03T00:00:00"/>
    <m/>
    <m/>
    <x v="88"/>
    <x v="91"/>
    <x v="1"/>
  </r>
  <r>
    <x v="144"/>
    <x v="91"/>
    <x v="264"/>
    <x v="1951"/>
    <m/>
    <m/>
    <s v="Hàng Trả - GREEN MART 48 Trần Kim Xuyến - phiếu : THN001735- Green002"/>
    <m/>
    <n v="0"/>
    <n v="0"/>
    <n v="128591"/>
    <s v="Hàng trả"/>
    <d v="2025-09-03T00:00:00"/>
    <s v="BC2509/0001"/>
    <n v="0"/>
    <n v="-128591"/>
    <n v="-128591"/>
    <n v="0"/>
    <d v="2025-06-12T00:00:00"/>
    <m/>
    <d v="2025-06-12T00:00:00"/>
    <n v="0"/>
    <m/>
    <s v=""/>
    <x v="0"/>
    <d v="2025-06-12T00:00:00"/>
    <d v="2025-09-03T00:00:00"/>
    <m/>
    <m/>
    <x v="88"/>
    <x v="91"/>
    <x v="1"/>
  </r>
  <r>
    <x v="144"/>
    <x v="91"/>
    <x v="93"/>
    <x v="1952"/>
    <m/>
    <m/>
    <s v="Hàng Trả - GREEN MART 48 Trần Kim Xuyến - Green002"/>
    <m/>
    <n v="0"/>
    <n v="0"/>
    <n v="174282"/>
    <s v="Hàng trả"/>
    <d v="2025-09-03T00:00:00"/>
    <s v="BC2509/0001"/>
    <n v="0"/>
    <n v="-174282"/>
    <n v="-174282"/>
    <n v="0"/>
    <d v="2025-07-16T00:00:00"/>
    <m/>
    <d v="2025-07-16T00:00:00"/>
    <n v="0"/>
    <m/>
    <s v=""/>
    <x v="0"/>
    <d v="2025-07-16T00:00:00"/>
    <d v="2025-09-03T00:00:00"/>
    <m/>
    <m/>
    <x v="88"/>
    <x v="91"/>
    <x v="1"/>
  </r>
  <r>
    <x v="144"/>
    <x v="91"/>
    <x v="57"/>
    <x v="1953"/>
    <m/>
    <m/>
    <s v="GREEN MART 48 Trần Kim Xuyến"/>
    <n v="352745"/>
    <n v="0"/>
    <n v="28219.600000000002"/>
    <n v="380965"/>
    <s v="Bán hàng"/>
    <d v="2025-09-03T00:00:00"/>
    <s v="BC2509/0001"/>
    <n v="0"/>
    <n v="380965"/>
    <n v="380965"/>
    <n v="0"/>
    <d v="2025-07-17T00:00:00"/>
    <m/>
    <d v="2025-07-17T00:00:00"/>
    <n v="0"/>
    <m/>
    <s v=""/>
    <x v="0"/>
    <d v="2025-07-17T00:00:00"/>
    <d v="2025-09-03T00:00:00"/>
    <m/>
    <m/>
    <x v="88"/>
    <x v="91"/>
    <x v="1"/>
  </r>
  <r>
    <x v="144"/>
    <x v="91"/>
    <x v="258"/>
    <x v="1954"/>
    <m/>
    <m/>
    <s v="Bán hàng GREEN MART 48 Trần Kim Xuyến"/>
    <n v="552480"/>
    <n v="0"/>
    <n v="44198.400000000001"/>
    <n v="596678"/>
    <s v="Bán hàng"/>
    <d v="2025-11-18T00:00:00"/>
    <m/>
    <n v="0"/>
    <n v="596678"/>
    <n v="596678"/>
    <n v="0"/>
    <d v="2025-09-24T00:00:00"/>
    <m/>
    <d v="2025-09-24T00:00:00"/>
    <n v="0"/>
    <m/>
    <s v=""/>
    <x v="0"/>
    <d v="2025-09-24T00:00:00"/>
    <d v="2025-11-18T00:00:00"/>
    <m/>
    <m/>
    <x v="88"/>
    <x v="91"/>
    <x v="1"/>
  </r>
  <r>
    <x v="144"/>
    <x v="91"/>
    <x v="265"/>
    <x v="1955"/>
    <m/>
    <m/>
    <s v="Bán hàng GREEN MART 48 Trần Kim Xuyến"/>
    <n v="675328"/>
    <n v="0"/>
    <n v="54026.239999999998"/>
    <n v="729354"/>
    <s v="Bán hàng"/>
    <d v="2025-11-18T00:00:00"/>
    <m/>
    <n v="0"/>
    <n v="729354"/>
    <n v="729354"/>
    <n v="0"/>
    <d v="2025-10-07T00:00:00"/>
    <m/>
    <d v="2025-10-07T00:00:00"/>
    <n v="0"/>
    <m/>
    <s v=""/>
    <x v="0"/>
    <d v="2025-10-07T00:00:00"/>
    <d v="2025-11-18T00:00:00"/>
    <m/>
    <m/>
    <x v="88"/>
    <x v="91"/>
    <x v="1"/>
  </r>
  <r>
    <x v="144"/>
    <x v="91"/>
    <x v="113"/>
    <x v="1956"/>
    <m/>
    <m/>
    <s v="Bán hàng GREEN MART 48 Trần Kim Xuyến"/>
    <n v="230000"/>
    <n v="0"/>
    <n v="18400"/>
    <n v="248400"/>
    <s v="Bán hàng"/>
    <d v="2025-11-18T00:00:00"/>
    <m/>
    <n v="0"/>
    <n v="248400"/>
    <n v="248400"/>
    <n v="0"/>
    <d v="2025-10-18T00:00:00"/>
    <m/>
    <d v="2025-10-18T00:00:00"/>
    <n v="0"/>
    <m/>
    <s v=""/>
    <x v="0"/>
    <d v="2025-10-18T00:00:00"/>
    <d v="2025-11-18T00:00:00"/>
    <m/>
    <m/>
    <x v="88"/>
    <x v="91"/>
    <x v="1"/>
  </r>
  <r>
    <x v="145"/>
    <x v="92"/>
    <x v="60"/>
    <x v="1957"/>
    <m/>
    <m/>
    <s v="ĐƠN KHÁCH LẼ GREEN MART Vinhomes Ocean Park - Khu Pavilion tòa P4 , THANH TOÁN 15 HÀNG THÁNG , CK 10% ĐƠN ĐẦU , SĐT CỬA HÀNG : 076 6090944"/>
    <n v="3095881"/>
    <n v="309588"/>
    <n v="222903.44"/>
    <n v="3009196"/>
    <s v="Bán hàng"/>
    <d v="2025-08-08T00:00:00"/>
    <s v="PT/C6-0014"/>
    <n v="0"/>
    <n v="3009196"/>
    <n v="3009196"/>
    <n v="0"/>
    <d v="2025-03-14T00:00:00"/>
    <m/>
    <d v="2025-03-14T00:00:00"/>
    <n v="0"/>
    <m/>
    <s v=""/>
    <x v="0"/>
    <d v="2025-03-14T00:00:00"/>
    <d v="2025-08-08T00:00:00"/>
    <m/>
    <m/>
    <x v="88"/>
    <x v="91"/>
    <x v="2"/>
  </r>
  <r>
    <x v="145"/>
    <x v="92"/>
    <x v="51"/>
    <x v="1958"/>
    <m/>
    <m/>
    <s v="GREEN MART Vinhomes Ocean Park - Khu Pavilion tòa P4"/>
    <n v="503291"/>
    <n v="0"/>
    <n v="40263.279999999999"/>
    <n v="543554"/>
    <s v="Bán hàng"/>
    <d v="2025-08-08T00:00:00"/>
    <s v="PT/C6-0014"/>
    <n v="0"/>
    <n v="543554"/>
    <n v="543554"/>
    <n v="0"/>
    <d v="2025-04-08T00:00:00"/>
    <m/>
    <d v="2025-04-08T00:00:00"/>
    <n v="0"/>
    <m/>
    <s v=""/>
    <x v="0"/>
    <d v="2025-04-08T00:00:00"/>
    <d v="2025-08-08T00:00:00"/>
    <m/>
    <m/>
    <x v="88"/>
    <x v="91"/>
    <x v="2"/>
  </r>
  <r>
    <x v="145"/>
    <x v="92"/>
    <x v="29"/>
    <x v="1959"/>
    <m/>
    <m/>
    <s v="Bán hàng GREEN MART Vinhomes Ocean Park - Khu Pavilion tòa P4"/>
    <n v="1192485"/>
    <n v="0"/>
    <n v="95398.8"/>
    <n v="1287884"/>
    <s v="Bán hàng"/>
    <d v="2025-08-08T00:00:00"/>
    <s v="PT/C6-0014"/>
    <n v="0"/>
    <n v="1287884"/>
    <n v="1287884"/>
    <n v="0"/>
    <d v="2025-04-23T00:00:00"/>
    <m/>
    <d v="2025-04-23T00:00:00"/>
    <n v="0"/>
    <m/>
    <s v=""/>
    <x v="0"/>
    <d v="2025-04-23T00:00:00"/>
    <d v="2025-08-08T00:00:00"/>
    <m/>
    <m/>
    <x v="88"/>
    <x v="91"/>
    <x v="2"/>
  </r>
  <r>
    <x v="145"/>
    <x v="92"/>
    <x v="207"/>
    <x v="1960"/>
    <m/>
    <m/>
    <s v="Bán hàng GREEN MART Vinhomes Ocean Park - Khu Pavilion tòa P4"/>
    <n v="563174"/>
    <n v="0"/>
    <n v="45053.919999999998"/>
    <n v="608228"/>
    <s v="Bán hàng"/>
    <d v="2025-09-03T00:00:00"/>
    <s v="BC2509/0001"/>
    <n v="0"/>
    <n v="608228"/>
    <n v="608228"/>
    <n v="0"/>
    <d v="2025-05-02T00:00:00"/>
    <m/>
    <d v="2025-05-02T00:00:00"/>
    <n v="0"/>
    <m/>
    <s v=""/>
    <x v="0"/>
    <d v="2025-05-02T00:00:00"/>
    <d v="2025-09-03T00:00:00"/>
    <m/>
    <m/>
    <x v="88"/>
    <x v="91"/>
    <x v="2"/>
  </r>
  <r>
    <x v="145"/>
    <x v="92"/>
    <x v="32"/>
    <x v="1961"/>
    <m/>
    <m/>
    <s v="GREEN MART Vinhomes Ocean Park - Khu Pavilion tòa P4"/>
    <n v="609203"/>
    <n v="0"/>
    <n v="48736.24"/>
    <n v="657939"/>
    <s v="Bán hàng"/>
    <d v="2025-09-03T00:00:00"/>
    <s v="BC2509/0001"/>
    <n v="0"/>
    <n v="657939"/>
    <n v="657939"/>
    <n v="0"/>
    <d v="2025-05-05T00:00:00"/>
    <m/>
    <d v="2025-05-05T00:00:00"/>
    <n v="0"/>
    <m/>
    <s v=""/>
    <x v="0"/>
    <d v="2025-05-05T00:00:00"/>
    <d v="2025-09-03T00:00:00"/>
    <m/>
    <m/>
    <x v="88"/>
    <x v="91"/>
    <x v="2"/>
  </r>
  <r>
    <x v="145"/>
    <x v="92"/>
    <x v="109"/>
    <x v="1962"/>
    <m/>
    <m/>
    <s v="Hàng Trả -GREEN MART Vinhomes Ocean Park - Khu Pavilion tòa P4 - phiếu : THN002522 -Green004"/>
    <m/>
    <n v="0"/>
    <n v="0"/>
    <n v="509525"/>
    <s v="Hàng trả"/>
    <d v="2025-09-03T00:00:00"/>
    <s v="BC2509/0001"/>
    <n v="0"/>
    <n v="-509525"/>
    <n v="-509525"/>
    <n v="0"/>
    <d v="2025-05-16T00:00:00"/>
    <m/>
    <d v="2025-05-16T00:00:00"/>
    <n v="0"/>
    <m/>
    <s v=""/>
    <x v="0"/>
    <d v="2025-05-16T00:00:00"/>
    <d v="2025-09-03T00:00:00"/>
    <m/>
    <m/>
    <x v="88"/>
    <x v="91"/>
    <x v="2"/>
  </r>
  <r>
    <x v="145"/>
    <x v="92"/>
    <x v="35"/>
    <x v="1963"/>
    <m/>
    <m/>
    <s v="Hàng Trả -GREEN MART Vinhomes Ocean Park - Khu Pavilion tòa P4 - Green004"/>
    <m/>
    <n v="0"/>
    <n v="0"/>
    <n v="204191"/>
    <s v="Hàng trả"/>
    <d v="2025-09-03T00:00:00"/>
    <s v="BC2509/0001"/>
    <n v="0"/>
    <n v="-204191"/>
    <n v="-204191"/>
    <n v="0"/>
    <d v="2025-05-23T00:00:00"/>
    <m/>
    <d v="2025-05-23T00:00:00"/>
    <n v="0"/>
    <m/>
    <s v=""/>
    <x v="0"/>
    <d v="2025-05-23T00:00:00"/>
    <d v="2025-09-03T00:00:00"/>
    <m/>
    <m/>
    <x v="88"/>
    <x v="91"/>
    <x v="2"/>
  </r>
  <r>
    <x v="145"/>
    <x v="92"/>
    <x v="264"/>
    <x v="1964"/>
    <m/>
    <m/>
    <s v="Hàng Trả - GREEN MART Vinhomes Ocean Park - Khu Pavilion tòa P4 - Green004"/>
    <m/>
    <n v="0"/>
    <n v="0"/>
    <n v="120085"/>
    <s v="Hàng trả"/>
    <d v="2025-09-03T00:00:00"/>
    <s v="BC2509/0001"/>
    <n v="0"/>
    <n v="-120085"/>
    <n v="-120085"/>
    <n v="0"/>
    <d v="2025-06-12T00:00:00"/>
    <m/>
    <d v="2025-06-12T00:00:00"/>
    <n v="0"/>
    <m/>
    <s v=""/>
    <x v="0"/>
    <d v="2025-06-12T00:00:00"/>
    <d v="2025-09-03T00:00:00"/>
    <m/>
    <m/>
    <x v="88"/>
    <x v="91"/>
    <x v="2"/>
  </r>
  <r>
    <x v="145"/>
    <x v="92"/>
    <x v="211"/>
    <x v="1965"/>
    <m/>
    <m/>
    <s v="Bán hàng GREEN MART Vinhomes Ocean Park - Khu Pavilion tòa P4"/>
    <n v="549291"/>
    <n v="0"/>
    <n v="43943.28"/>
    <n v="593234"/>
    <s v="Bán hàng"/>
    <d v="2025-09-03T00:00:00"/>
    <s v="BC2509/0001"/>
    <n v="0"/>
    <n v="593234"/>
    <n v="593234"/>
    <n v="0"/>
    <d v="2025-06-13T00:00:00"/>
    <m/>
    <d v="2025-06-13T00:00:00"/>
    <n v="0"/>
    <m/>
    <s v=""/>
    <x v="0"/>
    <d v="2025-06-13T00:00:00"/>
    <d v="2025-09-03T00:00:00"/>
    <m/>
    <m/>
    <x v="88"/>
    <x v="91"/>
    <x v="2"/>
  </r>
  <r>
    <x v="145"/>
    <x v="92"/>
    <x v="78"/>
    <x v="1966"/>
    <m/>
    <m/>
    <s v="Bán hàng GREEN MART Vinhomes Ocean Park - Khu Pavilion tòa P4"/>
    <n v="1056599"/>
    <n v="0"/>
    <n v="84527.92"/>
    <n v="1141127"/>
    <s v="Bán hàng"/>
    <d v="2025-09-03T00:00:00"/>
    <s v="BC2509/0001"/>
    <n v="0"/>
    <n v="1141127"/>
    <n v="1141127"/>
    <n v="0"/>
    <d v="2025-07-15T00:00:00"/>
    <m/>
    <d v="2025-07-15T00:00:00"/>
    <n v="0"/>
    <m/>
    <s v=""/>
    <x v="0"/>
    <d v="2025-07-15T00:00:00"/>
    <d v="2025-09-03T00:00:00"/>
    <m/>
    <m/>
    <x v="88"/>
    <x v="91"/>
    <x v="2"/>
  </r>
  <r>
    <x v="145"/>
    <x v="92"/>
    <x v="78"/>
    <x v="1967"/>
    <m/>
    <m/>
    <s v="Hàng Trả - GREEN MART Vinhomes Ocean Park - Khu Pavilion tòa P4-THN002862"/>
    <m/>
    <n v="0"/>
    <n v="0"/>
    <n v="79305"/>
    <s v="Hàng trả"/>
    <d v="2025-09-03T00:00:00"/>
    <s v="BC2509/0001"/>
    <n v="0"/>
    <n v="-79305"/>
    <n v="-79305"/>
    <n v="0"/>
    <d v="2025-07-15T00:00:00"/>
    <m/>
    <d v="2025-07-15T00:00:00"/>
    <n v="0"/>
    <m/>
    <s v=""/>
    <x v="0"/>
    <d v="2025-07-15T00:00:00"/>
    <d v="2025-09-03T00:00:00"/>
    <m/>
    <m/>
    <x v="88"/>
    <x v="91"/>
    <x v="2"/>
  </r>
  <r>
    <x v="145"/>
    <x v="92"/>
    <x v="198"/>
    <x v="1968"/>
    <m/>
    <m/>
    <s v="GREEN MART Vinhomes Ocean Park - Khu Pavilion tòa P4"/>
    <n v="600839"/>
    <n v="0"/>
    <n v="48067.12"/>
    <n v="648906"/>
    <s v="Bán hàng"/>
    <d v="2025-09-03T00:00:00"/>
    <s v="BC2509/0001"/>
    <n v="0"/>
    <n v="648906"/>
    <n v="648906"/>
    <n v="0"/>
    <d v="2025-07-30T00:00:00"/>
    <m/>
    <d v="2025-07-30T00:00:00"/>
    <n v="0"/>
    <m/>
    <s v=""/>
    <x v="0"/>
    <d v="2025-07-30T00:00:00"/>
    <d v="2025-09-03T00:00:00"/>
    <m/>
    <m/>
    <x v="88"/>
    <x v="91"/>
    <x v="2"/>
  </r>
  <r>
    <x v="145"/>
    <x v="92"/>
    <x v="95"/>
    <x v="1969"/>
    <m/>
    <m/>
    <s v="Bán hàng GREEN MART Vinhomes Ocean Park - Khu Pavilion tòa P4"/>
    <n v="643291"/>
    <n v="0"/>
    <n v="51463.28"/>
    <n v="694754"/>
    <s v="Bán hàng"/>
    <d v="2025-09-18T00:00:00"/>
    <s v="BC2509/0035"/>
    <n v="0"/>
    <n v="694754"/>
    <n v="694754"/>
    <n v="0"/>
    <d v="2025-08-09T00:00:00"/>
    <m/>
    <d v="2025-08-09T00:00:00"/>
    <n v="0"/>
    <m/>
    <s v=""/>
    <x v="0"/>
    <d v="2025-08-09T00:00:00"/>
    <d v="2025-09-18T00:00:00"/>
    <m/>
    <m/>
    <x v="88"/>
    <x v="91"/>
    <x v="2"/>
  </r>
  <r>
    <x v="145"/>
    <x v="92"/>
    <x v="43"/>
    <x v="1970"/>
    <m/>
    <m/>
    <s v="GREEN MART Vinhomes Ocean Park - Khu Pavilion tòa P4"/>
    <n v="929900"/>
    <n v="0"/>
    <n v="74392"/>
    <n v="1004292"/>
    <s v="Bán hàng"/>
    <d v="2025-09-18T00:00:00"/>
    <s v="BC2509/0035"/>
    <n v="0"/>
    <n v="1004292"/>
    <n v="1004292"/>
    <n v="0"/>
    <d v="2025-08-26T00:00:00"/>
    <m/>
    <d v="2025-08-26T00:00:00"/>
    <n v="0"/>
    <m/>
    <s v=""/>
    <x v="0"/>
    <d v="2025-08-26T00:00:00"/>
    <d v="2025-09-18T00:00:00"/>
    <m/>
    <m/>
    <x v="88"/>
    <x v="91"/>
    <x v="2"/>
  </r>
  <r>
    <x v="145"/>
    <x v="92"/>
    <x v="243"/>
    <x v="1971"/>
    <m/>
    <m/>
    <s v="GREEN MART Vinhomes Ocean Park - Khu Pavilion tòa P4"/>
    <n v="753983"/>
    <n v="0"/>
    <n v="60318.64"/>
    <n v="814302"/>
    <s v="Bán hàng"/>
    <d v="2025-11-18T00:00:00"/>
    <m/>
    <n v="0"/>
    <n v="814302"/>
    <n v="814302"/>
    <n v="0"/>
    <d v="2025-09-08T00:00:00"/>
    <m/>
    <d v="2025-09-08T00:00:00"/>
    <n v="0"/>
    <m/>
    <s v=""/>
    <x v="0"/>
    <d v="2025-09-08T00:00:00"/>
    <d v="2025-11-18T00:00:00"/>
    <m/>
    <m/>
    <x v="88"/>
    <x v="91"/>
    <x v="2"/>
  </r>
  <r>
    <x v="145"/>
    <x v="92"/>
    <x v="257"/>
    <x v="1972"/>
    <m/>
    <m/>
    <s v="GREEN MART Vinhomes Ocean Park - Khu Pavilion tòa P4"/>
    <n v="960956"/>
    <n v="0"/>
    <n v="76876.479999999996"/>
    <n v="1037832"/>
    <s v="Bán hàng"/>
    <d v="2025-11-18T00:00:00"/>
    <m/>
    <n v="0"/>
    <n v="1037832"/>
    <n v="1037832"/>
    <n v="0"/>
    <d v="2025-09-16T00:00:00"/>
    <m/>
    <d v="2025-09-16T00:00:00"/>
    <n v="0"/>
    <m/>
    <s v=""/>
    <x v="0"/>
    <d v="2025-09-16T00:00:00"/>
    <d v="2025-11-18T00:00:00"/>
    <m/>
    <m/>
    <x v="88"/>
    <x v="91"/>
    <x v="2"/>
  </r>
  <r>
    <x v="145"/>
    <x v="92"/>
    <x v="97"/>
    <x v="1973"/>
    <m/>
    <m/>
    <s v="GREEN MART Vinhomes Ocean Park - Khu Pavilion tòa P4"/>
    <n v="988782"/>
    <n v="0"/>
    <n v="79102.559999999998"/>
    <n v="1067885"/>
    <s v="Bán hàng"/>
    <d v="2025-11-18T00:00:00"/>
    <m/>
    <n v="0"/>
    <n v="1067885"/>
    <n v="1067885"/>
    <n v="0"/>
    <d v="2025-09-27T00:00:00"/>
    <m/>
    <d v="2025-09-27T00:00:00"/>
    <n v="0"/>
    <m/>
    <s v=""/>
    <x v="0"/>
    <d v="2025-09-27T00:00:00"/>
    <d v="2025-11-18T00:00:00"/>
    <m/>
    <m/>
    <x v="88"/>
    <x v="91"/>
    <x v="2"/>
  </r>
  <r>
    <x v="145"/>
    <x v="92"/>
    <x v="161"/>
    <x v="1974"/>
    <m/>
    <m/>
    <s v="Bán hàng GREEN MART Vinhomes Ocean Park - Khu Pavilion tòa P4"/>
    <n v="1313365"/>
    <n v="0"/>
    <n v="105069.2"/>
    <n v="1418434"/>
    <s v="Bán hàng"/>
    <d v="2025-11-18T00:00:00"/>
    <m/>
    <n v="0"/>
    <n v="1418434"/>
    <n v="1418434"/>
    <n v="0"/>
    <d v="2025-10-06T00:00:00"/>
    <m/>
    <d v="2025-10-06T00:00:00"/>
    <n v="0"/>
    <m/>
    <s v=""/>
    <x v="0"/>
    <d v="2025-10-06T00:00:00"/>
    <d v="2025-11-18T00:00:00"/>
    <m/>
    <m/>
    <x v="88"/>
    <x v="91"/>
    <x v="2"/>
  </r>
  <r>
    <x v="145"/>
    <x v="92"/>
    <x v="47"/>
    <x v="1975"/>
    <m/>
    <m/>
    <s v="Bán hàng GREEN MART Vinhomes Ocean Park - Khu Pavilion tòa P4"/>
    <n v="1451365"/>
    <n v="0"/>
    <n v="116109.2"/>
    <n v="1567474"/>
    <s v="Bán hàng"/>
    <d v="2025-11-18T00:00:00"/>
    <m/>
    <n v="0"/>
    <n v="1567474"/>
    <n v="1567474"/>
    <n v="0"/>
    <d v="2025-10-13T00:00:00"/>
    <m/>
    <d v="2025-10-13T00:00:00"/>
    <n v="0"/>
    <m/>
    <s v=""/>
    <x v="0"/>
    <d v="2025-10-13T00:00:00"/>
    <d v="2025-11-18T00:00:00"/>
    <m/>
    <m/>
    <x v="88"/>
    <x v="91"/>
    <x v="2"/>
  </r>
  <r>
    <x v="145"/>
    <x v="92"/>
    <x v="10"/>
    <x v="1976"/>
    <m/>
    <m/>
    <s v="Bán hàng GREEN MART Vinhomes Ocean Park - Khu Pavilion tòa P4"/>
    <n v="547331"/>
    <n v="0"/>
    <n v="43786.48"/>
    <n v="591117"/>
    <s v="Bán hàng"/>
    <d v="2025-11-18T00:00:00"/>
    <m/>
    <n v="0"/>
    <n v="591117"/>
    <n v="591117"/>
    <n v="0"/>
    <d v="2025-10-27T00:00:00"/>
    <m/>
    <d v="2025-10-27T00:00:00"/>
    <n v="0"/>
    <m/>
    <s v=""/>
    <x v="0"/>
    <d v="2025-10-27T00:00:00"/>
    <d v="2025-11-18T00:00:00"/>
    <m/>
    <m/>
    <x v="88"/>
    <x v="91"/>
    <x v="2"/>
  </r>
  <r>
    <x v="146"/>
    <x v="93"/>
    <x v="60"/>
    <x v="1977"/>
    <m/>
    <m/>
    <s v="ĐƠN KHÁCH LẼGREEN MART Vinhomes Ocean Park - Khu vip Ruby tòa R102 , THANH TOÁN 15 HÀNG THÁNG , CK 10% ĐƠN ĐẦU , SĐT CỬA HÀNG : 0799090944"/>
    <n v="3095881"/>
    <n v="309588"/>
    <n v="222903.44"/>
    <n v="3009196"/>
    <s v="Bán hàng"/>
    <d v="2025-08-08T00:00:00"/>
    <s v="PT/C6-0014"/>
    <n v="0"/>
    <n v="3009196"/>
    <n v="3009196"/>
    <n v="0"/>
    <d v="2025-03-14T00:00:00"/>
    <m/>
    <d v="2025-03-14T00:00:00"/>
    <n v="0"/>
    <m/>
    <s v=""/>
    <x v="0"/>
    <d v="2025-03-14T00:00:00"/>
    <d v="2025-08-08T00:00:00"/>
    <m/>
    <m/>
    <x v="88"/>
    <x v="91"/>
    <x v="2"/>
  </r>
  <r>
    <x v="146"/>
    <x v="93"/>
    <x v="126"/>
    <x v="1978"/>
    <m/>
    <m/>
    <s v="Bán hàng GREEN MART Vinhomes Ocean Park - Khu vip Ruby tòa R102"/>
    <n v="396785"/>
    <n v="0"/>
    <n v="31742.799999999999"/>
    <n v="428528"/>
    <s v="Bán hàng"/>
    <d v="2025-08-08T00:00:00"/>
    <s v="PT/C6-0014"/>
    <n v="0"/>
    <n v="428528"/>
    <n v="428528"/>
    <n v="0"/>
    <d v="2025-04-01T00:00:00"/>
    <m/>
    <d v="2025-04-01T00:00:00"/>
    <n v="0"/>
    <m/>
    <s v=""/>
    <x v="0"/>
    <d v="2025-04-01T00:00:00"/>
    <d v="2025-08-08T00:00:00"/>
    <m/>
    <m/>
    <x v="88"/>
    <x v="91"/>
    <x v="2"/>
  </r>
  <r>
    <x v="146"/>
    <x v="93"/>
    <x v="51"/>
    <x v="1979"/>
    <m/>
    <m/>
    <s v="Bán hàng GREEN MART Vinhomes Ocean Park - Khu vip Ruby tòa R102"/>
    <n v="245490"/>
    <n v="0"/>
    <n v="19639.2"/>
    <n v="265129"/>
    <s v="Bán hàng"/>
    <d v="2025-08-08T00:00:00"/>
    <s v="PT/C6-0014"/>
    <n v="0"/>
    <n v="265129"/>
    <n v="265129"/>
    <n v="0"/>
    <d v="2025-04-08T00:00:00"/>
    <m/>
    <d v="2025-04-08T00:00:00"/>
    <n v="0"/>
    <m/>
    <s v=""/>
    <x v="0"/>
    <d v="2025-04-08T00:00:00"/>
    <d v="2025-08-08T00:00:00"/>
    <m/>
    <m/>
    <x v="88"/>
    <x v="91"/>
    <x v="2"/>
  </r>
  <r>
    <x v="146"/>
    <x v="93"/>
    <x v="29"/>
    <x v="1980"/>
    <m/>
    <m/>
    <s v="GREEN MART Vinhomes Ocean Park - Khu vip Ruby tòa R102"/>
    <n v="842013"/>
    <n v="0"/>
    <n v="67361.040000000008"/>
    <n v="909374"/>
    <s v="Bán hàng"/>
    <d v="2025-08-08T00:00:00"/>
    <s v="PT/C6-0014"/>
    <n v="0"/>
    <n v="909374"/>
    <n v="909374"/>
    <n v="0"/>
    <d v="2025-04-23T00:00:00"/>
    <m/>
    <d v="2025-04-23T00:00:00"/>
    <n v="0"/>
    <m/>
    <s v=""/>
    <x v="0"/>
    <d v="2025-04-23T00:00:00"/>
    <d v="2025-08-08T00:00:00"/>
    <m/>
    <m/>
    <x v="88"/>
    <x v="91"/>
    <x v="2"/>
  </r>
  <r>
    <x v="146"/>
    <x v="93"/>
    <x v="109"/>
    <x v="1981"/>
    <m/>
    <m/>
    <s v="Hàng Trả - GREEN MART Vinhomes Ocean Park - Khu vip Ruby tòa R102 - phiếu : THN002520 -Green003"/>
    <m/>
    <n v="0"/>
    <n v="0"/>
    <n v="401043"/>
    <s v="Hàng trả"/>
    <d v="2025-09-03T00:00:00"/>
    <s v="BC2509/0001"/>
    <n v="0"/>
    <n v="-401043"/>
    <n v="-401043"/>
    <n v="0"/>
    <d v="2025-05-16T00:00:00"/>
    <m/>
    <d v="2025-05-16T00:00:00"/>
    <n v="0"/>
    <m/>
    <s v=""/>
    <x v="0"/>
    <d v="2025-05-16T00:00:00"/>
    <d v="2025-09-03T00:00:00"/>
    <m/>
    <m/>
    <x v="88"/>
    <x v="91"/>
    <x v="2"/>
  </r>
  <r>
    <x v="146"/>
    <x v="93"/>
    <x v="35"/>
    <x v="1982"/>
    <m/>
    <m/>
    <s v="Bán hàng GREEN MART Vinhomes Ocean Park - Khu vip Ruby tòa R102"/>
    <n v="475490"/>
    <n v="0"/>
    <n v="38039.200000000004"/>
    <n v="513529"/>
    <s v="Bán hàng"/>
    <d v="2025-09-03T00:00:00"/>
    <s v="BC2509/0001"/>
    <n v="0"/>
    <n v="513529"/>
    <n v="513529"/>
    <n v="0"/>
    <d v="2025-05-23T00:00:00"/>
    <m/>
    <d v="2025-05-23T00:00:00"/>
    <n v="0"/>
    <m/>
    <s v=""/>
    <x v="0"/>
    <d v="2025-05-23T00:00:00"/>
    <d v="2025-09-03T00:00:00"/>
    <m/>
    <m/>
    <x v="88"/>
    <x v="91"/>
    <x v="2"/>
  </r>
  <r>
    <x v="146"/>
    <x v="93"/>
    <x v="143"/>
    <x v="1983"/>
    <m/>
    <m/>
    <s v="Hàng trả -Ocean Park - Khu vip Ruby tòa R102 -THN002581"/>
    <m/>
    <n v="0"/>
    <n v="0"/>
    <n v="1326268"/>
    <s v="Hàng trả"/>
    <d v="2025-09-03T00:00:00"/>
    <s v="BC2509/0001"/>
    <n v="0"/>
    <n v="-1326268"/>
    <n v="-1326268"/>
    <n v="0"/>
    <d v="2025-05-26T00:00:00"/>
    <m/>
    <d v="2025-05-26T00:00:00"/>
    <n v="0"/>
    <m/>
    <s v=""/>
    <x v="0"/>
    <d v="2025-05-26T00:00:00"/>
    <d v="2025-09-03T00:00:00"/>
    <m/>
    <m/>
    <x v="88"/>
    <x v="91"/>
    <x v="2"/>
  </r>
  <r>
    <x v="146"/>
    <x v="93"/>
    <x v="12"/>
    <x v="1984"/>
    <m/>
    <m/>
    <s v="Bán hàng GREEN MART Vinhomes Ocean Park - Khu vip Ruby tòa R102"/>
    <n v="475490"/>
    <n v="0"/>
    <n v="38039.200000000004"/>
    <n v="513529"/>
    <s v="Bán hàng"/>
    <d v="2025-09-03T00:00:00"/>
    <s v="BC2509/0001"/>
    <n v="0"/>
    <n v="513529"/>
    <n v="513529"/>
    <n v="0"/>
    <d v="2025-06-26T00:00:00"/>
    <m/>
    <d v="2025-06-26T00:00:00"/>
    <n v="0"/>
    <m/>
    <s v=""/>
    <x v="0"/>
    <d v="2025-06-26T00:00:00"/>
    <d v="2025-09-03T00:00:00"/>
    <m/>
    <m/>
    <x v="88"/>
    <x v="91"/>
    <x v="2"/>
  </r>
  <r>
    <x v="146"/>
    <x v="93"/>
    <x v="256"/>
    <x v="1985"/>
    <m/>
    <m/>
    <s v="GREEN MART Vinhomes Ocean Park - Khu vip Ruby tòa R102"/>
    <n v="713720"/>
    <n v="0"/>
    <n v="57097.599999999999"/>
    <n v="770818"/>
    <s v="Bán hàng"/>
    <d v="2025-09-03T00:00:00"/>
    <s v="BC2509/0001"/>
    <n v="0"/>
    <n v="770818"/>
    <n v="770818"/>
    <n v="0"/>
    <d v="2025-07-12T00:00:00"/>
    <m/>
    <d v="2025-07-12T00:00:00"/>
    <n v="0"/>
    <m/>
    <s v=""/>
    <x v="0"/>
    <d v="2025-07-12T00:00:00"/>
    <d v="2025-09-03T00:00:00"/>
    <m/>
    <m/>
    <x v="88"/>
    <x v="91"/>
    <x v="2"/>
  </r>
  <r>
    <x v="146"/>
    <x v="93"/>
    <x v="78"/>
    <x v="1986"/>
    <m/>
    <m/>
    <s v="Hàng Trả - GREEN MART Vinhomes Ocean Park - Khu vip Ruby tòa R102 - Green003"/>
    <m/>
    <n v="0"/>
    <n v="0"/>
    <n v="75600"/>
    <s v="Hàng trả"/>
    <d v="2025-09-03T00:00:00"/>
    <s v="BC2509/0001"/>
    <n v="0"/>
    <n v="-75600"/>
    <n v="-75600"/>
    <n v="0"/>
    <d v="2025-07-15T00:00:00"/>
    <m/>
    <d v="2025-07-15T00:00:00"/>
    <n v="0"/>
    <m/>
    <s v=""/>
    <x v="0"/>
    <d v="2025-07-15T00:00:00"/>
    <d v="2025-09-03T00:00:00"/>
    <m/>
    <m/>
    <x v="88"/>
    <x v="91"/>
    <x v="2"/>
  </r>
  <r>
    <x v="146"/>
    <x v="93"/>
    <x v="41"/>
    <x v="1987"/>
    <m/>
    <m/>
    <s v="Hàng Trả - GREEN MART Vinhomes Ocean Park - Khu vip Ruby tòa R102- (TH -5/5/2025) -Green003"/>
    <m/>
    <n v="0"/>
    <n v="0"/>
    <n v="316669"/>
    <s v="Hàng trả"/>
    <d v="2025-09-03T00:00:00"/>
    <s v="BC2509/0001"/>
    <n v="0"/>
    <n v="-316669"/>
    <n v="-316669"/>
    <n v="0"/>
    <d v="2025-07-31T00:00:00"/>
    <m/>
    <d v="2025-07-31T00:00:00"/>
    <n v="0"/>
    <m/>
    <s v=""/>
    <x v="0"/>
    <d v="2025-07-31T00:00:00"/>
    <d v="2025-09-03T00:00:00"/>
    <m/>
    <m/>
    <x v="88"/>
    <x v="91"/>
    <x v="2"/>
  </r>
  <r>
    <x v="146"/>
    <x v="93"/>
    <x v="79"/>
    <x v="1988"/>
    <m/>
    <m/>
    <s v="Bán hàng GREEN MART Vinhomes Ocean Park - Khu vip Ruby tòa R102"/>
    <n v="475490"/>
    <n v="0"/>
    <n v="38039.200000000004"/>
    <n v="513529"/>
    <s v="Bán hàng"/>
    <d v="2025-09-18T00:00:00"/>
    <s v="BC2509/0035"/>
    <n v="0"/>
    <n v="513529"/>
    <n v="513529"/>
    <n v="0"/>
    <d v="2025-08-08T00:00:00"/>
    <m/>
    <d v="2025-08-08T00:00:00"/>
    <n v="0"/>
    <m/>
    <s v=""/>
    <x v="0"/>
    <d v="2025-08-08T00:00:00"/>
    <d v="2025-09-18T00:00:00"/>
    <m/>
    <m/>
    <x v="88"/>
    <x v="91"/>
    <x v="2"/>
  </r>
  <r>
    <x v="146"/>
    <x v="93"/>
    <x v="318"/>
    <x v="1989"/>
    <m/>
    <m/>
    <s v="GREEN MART Vinhomes Ocean Park - Khu vip Ruby tòa R102"/>
    <n v="230000"/>
    <n v="0"/>
    <n v="18400"/>
    <n v="248400"/>
    <s v="Bán hàng"/>
    <d v="2025-09-18T00:00:00"/>
    <s v="BC2509/0035"/>
    <n v="0"/>
    <n v="248400"/>
    <n v="248400"/>
    <n v="0"/>
    <d v="2025-08-11T00:00:00"/>
    <m/>
    <d v="2025-08-11T00:00:00"/>
    <n v="0"/>
    <m/>
    <s v=""/>
    <x v="0"/>
    <d v="2025-08-11T00:00:00"/>
    <d v="2025-09-18T00:00:00"/>
    <m/>
    <m/>
    <x v="88"/>
    <x v="91"/>
    <x v="2"/>
  </r>
  <r>
    <x v="146"/>
    <x v="93"/>
    <x v="233"/>
    <x v="1990"/>
    <m/>
    <m/>
    <s v="GREEN MART Vinhomes Ocean Park - Khu vip Ruby tòa R102"/>
    <n v="959210"/>
    <n v="0"/>
    <n v="76736.800000000003"/>
    <n v="1035947"/>
    <s v="Bán hàng"/>
    <d v="2025-11-18T00:00:00"/>
    <m/>
    <n v="0"/>
    <n v="1035947"/>
    <n v="1035947"/>
    <n v="0"/>
    <d v="2025-09-11T00:00:00"/>
    <m/>
    <d v="2025-09-11T00:00:00"/>
    <n v="0"/>
    <m/>
    <s v=""/>
    <x v="0"/>
    <d v="2025-09-11T00:00:00"/>
    <d v="2025-11-18T00:00:00"/>
    <m/>
    <m/>
    <x v="88"/>
    <x v="91"/>
    <x v="2"/>
  </r>
  <r>
    <x v="146"/>
    <x v="93"/>
    <x v="265"/>
    <x v="1991"/>
    <m/>
    <m/>
    <s v="Bán hàng GREEN MART Vinhomes Ocean Park - Khu vip Ruby tòa R102"/>
    <n v="1340401"/>
    <n v="0"/>
    <n v="107232.08"/>
    <n v="1447633"/>
    <s v="Bán hàng"/>
    <d v="2025-11-18T00:00:00"/>
    <m/>
    <n v="0"/>
    <n v="1447633"/>
    <n v="1447633"/>
    <n v="0"/>
    <d v="2025-10-07T00:00:00"/>
    <m/>
    <d v="2025-10-07T00:00:00"/>
    <n v="0"/>
    <m/>
    <s v=""/>
    <x v="0"/>
    <d v="2025-10-07T00:00:00"/>
    <d v="2025-11-18T00:00:00"/>
    <m/>
    <m/>
    <x v="88"/>
    <x v="91"/>
    <x v="2"/>
  </r>
  <r>
    <x v="147"/>
    <x v="94"/>
    <x v="60"/>
    <x v="1992"/>
    <m/>
    <m/>
    <s v="ĐƠN KHÁCH LẼ GREEN MART Vinhomes Smart City Tòa SA3 , THANH TOÁN 15 HÀNG THÁNG , CK 10% ĐƠN ĐẦU , SĐT CỬA HÀNG : 0853090944"/>
    <n v="3095881"/>
    <n v="309588"/>
    <n v="222903.44"/>
    <n v="3009196"/>
    <s v="Bán hàng"/>
    <d v="2025-08-08T00:00:00"/>
    <s v="PT/C6-0014"/>
    <n v="0"/>
    <n v="3009196"/>
    <n v="3009196"/>
    <n v="0"/>
    <d v="2025-03-14T00:00:00"/>
    <m/>
    <d v="2025-03-14T00:00:00"/>
    <n v="0"/>
    <m/>
    <s v=""/>
    <x v="0"/>
    <d v="2025-03-14T00:00:00"/>
    <d v="2025-08-08T00:00:00"/>
    <m/>
    <m/>
    <x v="88"/>
    <x v="91"/>
    <x v="1"/>
  </r>
  <r>
    <x v="147"/>
    <x v="94"/>
    <x v="138"/>
    <x v="1993"/>
    <m/>
    <m/>
    <s v="GREEN MART Vinhomes Smart City"/>
    <n v="1073419"/>
    <n v="0"/>
    <n v="85873.52"/>
    <n v="1159293"/>
    <s v="Bán hàng"/>
    <d v="2025-08-08T00:00:00"/>
    <s v="PT/C6-0014"/>
    <n v="0"/>
    <n v="1159293"/>
    <n v="1159293"/>
    <n v="0"/>
    <d v="2025-04-05T00:00:00"/>
    <m/>
    <d v="2025-04-05T00:00:00"/>
    <n v="0"/>
    <m/>
    <s v=""/>
    <x v="0"/>
    <d v="2025-04-05T00:00:00"/>
    <d v="2025-08-08T00:00:00"/>
    <m/>
    <m/>
    <x v="88"/>
    <x v="91"/>
    <x v="1"/>
  </r>
  <r>
    <x v="147"/>
    <x v="94"/>
    <x v="29"/>
    <x v="1994"/>
    <m/>
    <m/>
    <s v="Bán hàng GREEN MART Vinhomes Smart City"/>
    <n v="1013606"/>
    <n v="0"/>
    <n v="81088.479999999996"/>
    <n v="1094694"/>
    <s v="Bán hàng"/>
    <d v="2025-08-08T00:00:00"/>
    <s v="PT/C6-0014"/>
    <n v="0"/>
    <n v="1094694"/>
    <n v="1094694"/>
    <n v="0"/>
    <d v="2025-04-23T00:00:00"/>
    <m/>
    <d v="2025-04-23T00:00:00"/>
    <n v="0"/>
    <m/>
    <s v=""/>
    <x v="0"/>
    <d v="2025-04-23T00:00:00"/>
    <d v="2025-08-08T00:00:00"/>
    <m/>
    <m/>
    <x v="88"/>
    <x v="91"/>
    <x v="1"/>
  </r>
  <r>
    <x v="147"/>
    <x v="94"/>
    <x v="34"/>
    <x v="1995"/>
    <m/>
    <m/>
    <s v="GREEN MART Vinhomes Smart City"/>
    <n v="1089367"/>
    <n v="0"/>
    <n v="87149.36"/>
    <n v="1176516"/>
    <s v="Bán hàng"/>
    <d v="2025-09-03T00:00:00"/>
    <s v="BC2509/0001"/>
    <n v="0"/>
    <n v="1176516"/>
    <n v="1176516"/>
    <n v="0"/>
    <d v="2025-05-09T00:00:00"/>
    <m/>
    <d v="2025-05-09T00:00:00"/>
    <n v="0"/>
    <m/>
    <s v=""/>
    <x v="0"/>
    <d v="2025-05-09T00:00:00"/>
    <d v="2025-09-03T00:00:00"/>
    <m/>
    <m/>
    <x v="88"/>
    <x v="91"/>
    <x v="1"/>
  </r>
  <r>
    <x v="147"/>
    <x v="94"/>
    <x v="76"/>
    <x v="1996"/>
    <m/>
    <m/>
    <s v="Bán hàng GREEN MART Vinhomes Smart City"/>
    <n v="396785"/>
    <n v="0"/>
    <n v="31742.799999999999"/>
    <n v="428528"/>
    <s v="Bán hàng"/>
    <d v="2025-09-03T00:00:00"/>
    <s v="BC2509/0001"/>
    <n v="0"/>
    <n v="428528"/>
    <n v="428528"/>
    <n v="0"/>
    <d v="2025-06-09T00:00:00"/>
    <m/>
    <d v="2025-06-09T00:00:00"/>
    <n v="0"/>
    <m/>
    <s v=""/>
    <x v="0"/>
    <d v="2025-06-09T00:00:00"/>
    <d v="2025-09-03T00:00:00"/>
    <m/>
    <m/>
    <x v="88"/>
    <x v="91"/>
    <x v="1"/>
  </r>
  <r>
    <x v="147"/>
    <x v="94"/>
    <x v="40"/>
    <x v="1997"/>
    <m/>
    <m/>
    <s v="GREEN MART Vinhomes Smart City"/>
    <n v="396785"/>
    <n v="0"/>
    <n v="31742.799999999999"/>
    <n v="428528"/>
    <s v="Bán hàng"/>
    <d v="2025-09-03T00:00:00"/>
    <s v="BC2509/0001"/>
    <n v="0"/>
    <n v="428528"/>
    <n v="428528"/>
    <n v="0"/>
    <d v="2025-07-14T00:00:00"/>
    <m/>
    <d v="2025-07-14T00:00:00"/>
    <n v="0"/>
    <m/>
    <s v=""/>
    <x v="0"/>
    <d v="2025-07-14T00:00:00"/>
    <d v="2025-09-03T00:00:00"/>
    <m/>
    <m/>
    <x v="88"/>
    <x v="91"/>
    <x v="1"/>
  </r>
  <r>
    <x v="147"/>
    <x v="94"/>
    <x v="94"/>
    <x v="1998"/>
    <m/>
    <m/>
    <s v="GREEN MART Vinhomes Smart City"/>
    <n v="470432"/>
    <n v="0"/>
    <n v="37634.559999999998"/>
    <n v="508067"/>
    <s v="Bán hàng"/>
    <d v="2025-09-03T00:00:00"/>
    <s v="BC2509/0001"/>
    <n v="0"/>
    <n v="508067"/>
    <n v="508067"/>
    <n v="0"/>
    <d v="2025-07-28T00:00:00"/>
    <m/>
    <d v="2025-07-28T00:00:00"/>
    <n v="0"/>
    <m/>
    <s v=""/>
    <x v="0"/>
    <d v="2025-07-28T00:00:00"/>
    <d v="2025-09-03T00:00:00"/>
    <m/>
    <m/>
    <x v="88"/>
    <x v="91"/>
    <x v="1"/>
  </r>
  <r>
    <x v="147"/>
    <x v="94"/>
    <x v="204"/>
    <x v="1999"/>
    <m/>
    <m/>
    <s v="Bán hàng GREEN MART Vinhomes Smart City"/>
    <n v="460837"/>
    <n v="0"/>
    <n v="36866.959999999999"/>
    <n v="497704"/>
    <s v="Bán hàng"/>
    <d v="2025-09-18T00:00:00"/>
    <s v="BC2509/0035"/>
    <n v="0"/>
    <n v="497704"/>
    <n v="497704"/>
    <n v="0"/>
    <d v="2025-08-07T00:00:00"/>
    <m/>
    <d v="2025-08-07T00:00:00"/>
    <n v="0"/>
    <m/>
    <s v=""/>
    <x v="0"/>
    <d v="2025-08-07T00:00:00"/>
    <d v="2025-09-18T00:00:00"/>
    <m/>
    <m/>
    <x v="88"/>
    <x v="91"/>
    <x v="1"/>
  </r>
  <r>
    <x v="147"/>
    <x v="94"/>
    <x v="103"/>
    <x v="2000"/>
    <m/>
    <m/>
    <s v="GREEN MART Vinhomes Smart City"/>
    <n v="626785"/>
    <n v="0"/>
    <n v="50142.8"/>
    <n v="676928"/>
    <s v="Bán hàng"/>
    <d v="2025-09-18T00:00:00"/>
    <s v="BC2509/0035"/>
    <n v="0"/>
    <n v="676928"/>
    <n v="676928"/>
    <n v="0"/>
    <d v="2025-08-21T00:00:00"/>
    <m/>
    <d v="2025-08-21T00:00:00"/>
    <n v="0"/>
    <m/>
    <s v=""/>
    <x v="0"/>
    <d v="2025-08-21T00:00:00"/>
    <d v="2025-09-18T00:00:00"/>
    <m/>
    <m/>
    <x v="88"/>
    <x v="91"/>
    <x v="1"/>
  </r>
  <r>
    <x v="147"/>
    <x v="94"/>
    <x v="243"/>
    <x v="2001"/>
    <m/>
    <m/>
    <s v="Bán hàng GREEN MART Vinhomes Smart City"/>
    <n v="795017"/>
    <n v="0"/>
    <n v="63601.36"/>
    <n v="858618"/>
    <s v="Bán hàng"/>
    <d v="2025-11-18T00:00:00"/>
    <m/>
    <n v="0"/>
    <n v="858618"/>
    <n v="858618"/>
    <n v="0"/>
    <d v="2025-09-08T00:00:00"/>
    <m/>
    <d v="2025-09-08T00:00:00"/>
    <n v="0"/>
    <m/>
    <s v=""/>
    <x v="0"/>
    <d v="2025-09-08T00:00:00"/>
    <d v="2025-11-18T00:00:00"/>
    <m/>
    <m/>
    <x v="88"/>
    <x v="91"/>
    <x v="1"/>
  </r>
  <r>
    <x v="147"/>
    <x v="94"/>
    <x v="258"/>
    <x v="2002"/>
    <m/>
    <m/>
    <s v="Bán hàng GREEN MART Vinhomes Smart City"/>
    <n v="398745"/>
    <n v="0"/>
    <n v="31899.600000000002"/>
    <n v="430645"/>
    <s v="Bán hàng"/>
    <d v="2025-11-18T00:00:00"/>
    <m/>
    <n v="0"/>
    <n v="430645"/>
    <n v="430645"/>
    <n v="0"/>
    <d v="2025-09-24T00:00:00"/>
    <m/>
    <d v="2025-09-24T00:00:00"/>
    <n v="0"/>
    <m/>
    <s v=""/>
    <x v="0"/>
    <d v="2025-09-24T00:00:00"/>
    <d v="2025-11-18T00:00:00"/>
    <m/>
    <m/>
    <x v="88"/>
    <x v="91"/>
    <x v="1"/>
  </r>
  <r>
    <x v="147"/>
    <x v="94"/>
    <x v="8"/>
    <x v="2003"/>
    <m/>
    <m/>
    <s v="Bán hàng GREEN MART Vinhomes Smart City"/>
    <n v="516432"/>
    <n v="0"/>
    <n v="41314.559999999998"/>
    <n v="557747"/>
    <s v="Bán hàng"/>
    <d v="2025-11-18T00:00:00"/>
    <m/>
    <n v="0"/>
    <n v="557747"/>
    <n v="557747"/>
    <n v="0"/>
    <d v="2025-10-01T00:00:00"/>
    <m/>
    <d v="2025-10-01T00:00:00"/>
    <n v="0"/>
    <m/>
    <s v=""/>
    <x v="0"/>
    <d v="2025-10-01T00:00:00"/>
    <d v="2025-11-18T00:00:00"/>
    <m/>
    <m/>
    <x v="88"/>
    <x v="91"/>
    <x v="1"/>
  </r>
  <r>
    <x v="143"/>
    <x v="90"/>
    <x v="181"/>
    <x v="14"/>
    <m/>
    <m/>
    <s v="Hàng trả"/>
    <m/>
    <n v="0"/>
    <n v="0"/>
    <n v="49680"/>
    <s v="Hàng trả"/>
    <d v="2025-11-18T00:00:00"/>
    <m/>
    <n v="0"/>
    <n v="-49680"/>
    <n v="-49680"/>
    <n v="0"/>
    <d v="2025-10-14T00:00:00"/>
    <m/>
    <d v="2025-10-14T00:00:00"/>
    <n v="0"/>
    <m/>
    <s v=""/>
    <x v="0"/>
    <d v="2025-10-14T00:00:00"/>
    <d v="2025-11-18T00:00:00"/>
    <m/>
    <m/>
    <x v="88"/>
    <x v="91"/>
    <x v="2"/>
  </r>
  <r>
    <x v="148"/>
    <x v="95"/>
    <x v="14"/>
    <x v="2004"/>
    <d v="2025-01-04T00:00:00"/>
    <m/>
    <s v="OPN"/>
    <n v="0"/>
    <n v="0"/>
    <n v="0"/>
    <n v="1428202"/>
    <s v="Tồn đầu kỳ"/>
    <d v="2025-01-06T00:00:00"/>
    <s v="PT2501/0018"/>
    <n v="1428202"/>
    <n v="0"/>
    <n v="1428202"/>
    <n v="0"/>
    <d v="2025-01-04T00:00:00"/>
    <m/>
    <d v="2025-01-04T00:00:00"/>
    <n v="0"/>
    <m/>
    <s v=""/>
    <x v="0"/>
    <d v="2025-01-04T00:00:00"/>
    <d v="2025-01-06T00:00:00"/>
    <m/>
    <m/>
    <x v="88"/>
    <x v="92"/>
    <x v="2"/>
  </r>
  <r>
    <x v="148"/>
    <x v="95"/>
    <x v="83"/>
    <x v="2005"/>
    <d v="2025-01-04T00:00:00"/>
    <m/>
    <s v="hàng trả"/>
    <n v="0"/>
    <n v="0"/>
    <n v="0"/>
    <n v="-585660"/>
    <s v="Tồn đầu kỳ"/>
    <d v="2025-01-06T00:00:00"/>
    <s v="PT2501/0018"/>
    <n v="-585660"/>
    <n v="0"/>
    <n v="-585660"/>
    <n v="0"/>
    <d v="2025-01-04T00:00:00"/>
    <m/>
    <d v="2025-01-04T00:00:00"/>
    <n v="0"/>
    <m/>
    <s v=""/>
    <x v="0"/>
    <d v="2025-01-04T00:00:00"/>
    <d v="2025-01-06T00:00:00"/>
    <m/>
    <m/>
    <x v="88"/>
    <x v="92"/>
    <x v="2"/>
  </r>
  <r>
    <x v="148"/>
    <x v="95"/>
    <x v="101"/>
    <x v="2006"/>
    <m/>
    <m/>
    <s v="ĐƠN KHÁCH LẼ C6, THANH TOÁN LUN, CK 7%, SĐT: 0353870217 CHỊ GIANG"/>
    <n v="1511025"/>
    <n v="105772"/>
    <n v="112420.24"/>
    <n v="1517673"/>
    <s v="Bán hàng"/>
    <d v="2025-04-14T00:00:00"/>
    <s v="PT2504/0052"/>
    <n v="0"/>
    <n v="1517673"/>
    <n v="1517673"/>
    <n v="0"/>
    <d v="2025-01-06T00:00:00"/>
    <m/>
    <d v="2025-01-06T00:00:00"/>
    <n v="0"/>
    <m/>
    <s v=""/>
    <x v="0"/>
    <d v="2025-01-06T00:00:00"/>
    <d v="2025-04-14T00:00:00"/>
    <m/>
    <m/>
    <x v="88"/>
    <x v="92"/>
    <x v="2"/>
  </r>
  <r>
    <x v="148"/>
    <x v="95"/>
    <x v="18"/>
    <x v="2007"/>
    <m/>
    <m/>
    <s v="ĐƠN KHÁCH LẼ C6, THANH TOÁN LUN, CK 7%, SĐT: 0353870217 CHỊ GIANG"/>
    <n v="734310"/>
    <n v="51402"/>
    <n v="54632.639999999999"/>
    <n v="737541"/>
    <s v="Bán hàng"/>
    <d v="2025-01-25T00:00:00"/>
    <s v="PT2501/0078"/>
    <n v="0"/>
    <n v="737541"/>
    <n v="737541"/>
    <n v="0"/>
    <d v="2025-01-20T00:00:00"/>
    <m/>
    <d v="2025-01-20T00:00:00"/>
    <n v="0"/>
    <m/>
    <s v=""/>
    <x v="0"/>
    <d v="2025-01-20T00:00:00"/>
    <d v="2025-01-25T00:00:00"/>
    <m/>
    <m/>
    <x v="88"/>
    <x v="92"/>
    <x v="2"/>
  </r>
  <r>
    <x v="148"/>
    <x v="95"/>
    <x v="151"/>
    <x v="2008"/>
    <m/>
    <m/>
    <s v="ĐƠN KHÁCH LẼ C6, THANH TOÁN LUN, CK 7%, SĐT: 0353870217 CHỊ GIANG"/>
    <n v="1045190"/>
    <n v="73163"/>
    <n v="77762.16"/>
    <n v="1049789"/>
    <s v="Bán hàng"/>
    <d v="2025-04-14T00:00:00"/>
    <s v="PT2504/0051"/>
    <n v="0"/>
    <n v="1049789"/>
    <n v="1049789"/>
    <n v="0"/>
    <d v="2025-03-05T00:00:00"/>
    <m/>
    <d v="2025-03-05T00:00:00"/>
    <n v="0"/>
    <m/>
    <s v=""/>
    <x v="0"/>
    <d v="2025-03-05T00:00:00"/>
    <d v="2025-04-14T00:00:00"/>
    <m/>
    <m/>
    <x v="88"/>
    <x v="92"/>
    <x v="2"/>
  </r>
  <r>
    <x v="148"/>
    <x v="95"/>
    <x v="51"/>
    <x v="2009"/>
    <m/>
    <m/>
    <s v="Bán hàng Green mart- hope resident"/>
    <n v="1067979"/>
    <n v="0"/>
    <n v="85438.32"/>
    <n v="1153417"/>
    <s v="Bán hàng"/>
    <d v="2025-05-29T00:00:00"/>
    <s v="PT2505/0067"/>
    <n v="0"/>
    <n v="1153417"/>
    <n v="1153417"/>
    <n v="0"/>
    <d v="2025-04-08T00:00:00"/>
    <m/>
    <d v="2025-04-08T00:00:00"/>
    <n v="0"/>
    <m/>
    <s v=""/>
    <x v="0"/>
    <d v="2025-04-08T00:00:00"/>
    <d v="2025-05-29T00:00:00"/>
    <m/>
    <m/>
    <x v="88"/>
    <x v="92"/>
    <x v="2"/>
  </r>
  <r>
    <x v="148"/>
    <x v="95"/>
    <x v="142"/>
    <x v="2010"/>
    <d v="2025-04-14T00:00:00"/>
    <m/>
    <s v="hàng trả"/>
    <n v="0"/>
    <n v="0"/>
    <n v="0"/>
    <n v="167386"/>
    <s v="Hàng trả"/>
    <d v="2025-04-14T00:00:00"/>
    <s v="PT2504/0051"/>
    <n v="0"/>
    <n v="-167386"/>
    <n v="-167386"/>
    <n v="0"/>
    <d v="2025-04-14T00:00:00"/>
    <m/>
    <d v="2025-04-14T00:00:00"/>
    <n v="0"/>
    <m/>
    <s v=""/>
    <x v="0"/>
    <d v="2025-04-14T00:00:00"/>
    <d v="2025-04-14T00:00:00"/>
    <m/>
    <m/>
    <x v="88"/>
    <x v="92"/>
    <x v="2"/>
  </r>
  <r>
    <x v="148"/>
    <x v="95"/>
    <x v="263"/>
    <x v="2011"/>
    <d v="2025-05-29T00:00:00"/>
    <m/>
    <s v="HÀNG TRẢ"/>
    <n v="0"/>
    <n v="0"/>
    <n v="0"/>
    <n v="239885"/>
    <s v="Hàng trả"/>
    <d v="2025-05-29T00:00:00"/>
    <s v="PT2505/0067"/>
    <n v="0"/>
    <n v="-239885"/>
    <n v="-239885"/>
    <n v="0"/>
    <d v="2025-05-29T00:00:00"/>
    <m/>
    <d v="2025-05-29T00:00:00"/>
    <n v="0"/>
    <m/>
    <s v=""/>
    <x v="0"/>
    <d v="2025-05-29T00:00:00"/>
    <d v="2025-05-29T00:00:00"/>
    <m/>
    <m/>
    <x v="88"/>
    <x v="92"/>
    <x v="2"/>
  </r>
  <r>
    <x v="148"/>
    <x v="95"/>
    <x v="36"/>
    <x v="2012"/>
    <m/>
    <m/>
    <s v="Bán hàng Green mart- hope resident"/>
    <n v="814212"/>
    <n v="0"/>
    <n v="65136.959999999999"/>
    <n v="879349"/>
    <s v="Bán hàng"/>
    <d v="2025-08-11T00:00:00"/>
    <s v="PT/C6-0018"/>
    <n v="0"/>
    <n v="879349"/>
    <n v="879349"/>
    <n v="0"/>
    <d v="2025-06-02T00:00:00"/>
    <m/>
    <d v="2025-06-02T00:00:00"/>
    <n v="0"/>
    <m/>
    <s v=""/>
    <x v="0"/>
    <d v="2025-06-02T00:00:00"/>
    <d v="2025-08-11T00:00:00"/>
    <m/>
    <m/>
    <x v="88"/>
    <x v="92"/>
    <x v="2"/>
  </r>
  <r>
    <x v="148"/>
    <x v="95"/>
    <x v="211"/>
    <x v="2013"/>
    <m/>
    <m/>
    <s v="ĐƠN KHÁCH LẼ Green mart- hope resident, THANH TOÁN LUN,  SĐT: 0353870217 CHỊ GIANG"/>
    <n v="800827"/>
    <n v="0"/>
    <n v="64066.16"/>
    <n v="864893"/>
    <s v="Bán hàng"/>
    <d v="2025-08-11T00:00:00"/>
    <s v="PT/C6-0019"/>
    <n v="0"/>
    <n v="864893"/>
    <n v="864893"/>
    <n v="0"/>
    <d v="2025-06-13T00:00:00"/>
    <m/>
    <d v="2025-06-13T00:00:00"/>
    <n v="0"/>
    <m/>
    <s v=""/>
    <x v="0"/>
    <d v="2025-06-13T00:00:00"/>
    <d v="2025-08-11T00:00:00"/>
    <m/>
    <m/>
    <x v="88"/>
    <x v="92"/>
    <x v="2"/>
  </r>
  <r>
    <x v="148"/>
    <x v="95"/>
    <x v="63"/>
    <x v="2014"/>
    <m/>
    <m/>
    <s v="ĐƠN KHÁCH LẼ Green mart- hope resident, THANH TOÁN LUN,  SĐT: 0353870217 CHỊ GIANG"/>
    <n v="1071800"/>
    <n v="0"/>
    <n v="85744"/>
    <n v="1157544"/>
    <s v="Bán hàng"/>
    <d v="2025-08-11T00:00:00"/>
    <s v="PT/C6-0020"/>
    <n v="0"/>
    <n v="1157544"/>
    <n v="1157544"/>
    <n v="0"/>
    <d v="2025-07-03T00:00:00"/>
    <m/>
    <d v="2025-07-03T00:00:00"/>
    <n v="0"/>
    <m/>
    <s v=""/>
    <x v="0"/>
    <d v="2025-07-03T00:00:00"/>
    <d v="2025-08-11T00:00:00"/>
    <m/>
    <m/>
    <x v="88"/>
    <x v="92"/>
    <x v="2"/>
  </r>
  <r>
    <x v="148"/>
    <x v="95"/>
    <x v="318"/>
    <x v="2015"/>
    <d v="2025-08-11T00:00:00"/>
    <m/>
    <s v="HÀNG TRẢ"/>
    <n v="0"/>
    <n v="0"/>
    <n v="0"/>
    <n v="239885"/>
    <s v="Hàng trả"/>
    <d v="2025-08-11T00:00:00"/>
    <s v="PT/C6-0018"/>
    <n v="0"/>
    <n v="-239885"/>
    <n v="-239885"/>
    <n v="0"/>
    <d v="2025-08-11T00:00:00"/>
    <m/>
    <d v="2025-08-11T00:00:00"/>
    <n v="0"/>
    <m/>
    <s v=""/>
    <x v="0"/>
    <d v="2025-08-11T00:00:00"/>
    <d v="2025-08-11T00:00:00"/>
    <m/>
    <m/>
    <x v="88"/>
    <x v="92"/>
    <x v="2"/>
  </r>
  <r>
    <x v="148"/>
    <x v="95"/>
    <x v="318"/>
    <x v="2016"/>
    <d v="2025-08-11T00:00:00"/>
    <m/>
    <s v="HÀNG TRẢ"/>
    <n v="0"/>
    <n v="0"/>
    <n v="0"/>
    <n v="294083"/>
    <s v="Hàng trả"/>
    <d v="2025-08-11T00:00:00"/>
    <s v="PT/C6-0019"/>
    <n v="0"/>
    <n v="-294083"/>
    <n v="-294083"/>
    <n v="0"/>
    <d v="2025-08-11T00:00:00"/>
    <m/>
    <d v="2025-08-11T00:00:00"/>
    <n v="0"/>
    <m/>
    <s v=""/>
    <x v="0"/>
    <d v="2025-08-11T00:00:00"/>
    <d v="2025-08-11T00:00:00"/>
    <m/>
    <m/>
    <x v="88"/>
    <x v="92"/>
    <x v="2"/>
  </r>
  <r>
    <x v="148"/>
    <x v="95"/>
    <x v="318"/>
    <x v="2017"/>
    <d v="2025-08-11T00:00:00"/>
    <m/>
    <s v="HÀNG TRẢ"/>
    <n v="0"/>
    <n v="0"/>
    <n v="0"/>
    <n v="198720"/>
    <s v="Hàng trả"/>
    <d v="2025-08-11T00:00:00"/>
    <s v="PT/C6-0020"/>
    <n v="0"/>
    <n v="-198720"/>
    <n v="-198720"/>
    <n v="0"/>
    <d v="2025-08-11T00:00:00"/>
    <m/>
    <d v="2025-08-11T00:00:00"/>
    <n v="0"/>
    <m/>
    <s v=""/>
    <x v="0"/>
    <d v="2025-08-11T00:00:00"/>
    <d v="2025-08-11T00:00:00"/>
    <m/>
    <m/>
    <x v="88"/>
    <x v="92"/>
    <x v="2"/>
  </r>
  <r>
    <x v="148"/>
    <x v="95"/>
    <x v="135"/>
    <x v="2018"/>
    <m/>
    <m/>
    <s v="Bán hàng Green mart- hope resident"/>
    <n v="1335440"/>
    <n v="0"/>
    <n v="106835.2"/>
    <n v="1442275"/>
    <s v="Bán hàng"/>
    <d v="2025-10-04T00:00:00"/>
    <s v="BC2210-0004"/>
    <n v="0"/>
    <n v="1442275"/>
    <n v="1442275"/>
    <n v="0"/>
    <d v="2025-09-06T00:00:00"/>
    <m/>
    <d v="2025-09-06T00:00:00"/>
    <n v="0"/>
    <m/>
    <s v=""/>
    <x v="0"/>
    <d v="2025-09-06T00:00:00"/>
    <d v="2025-10-04T00:00:00"/>
    <m/>
    <m/>
    <x v="88"/>
    <x v="92"/>
    <x v="2"/>
  </r>
  <r>
    <x v="148"/>
    <x v="95"/>
    <x v="146"/>
    <x v="2019"/>
    <m/>
    <m/>
    <s v="Bán hàng Green mart- hope resident"/>
    <n v="1082448"/>
    <m/>
    <n v="86595.839999999997"/>
    <n v="1169044"/>
    <s v="Bán hàng"/>
    <m/>
    <m/>
    <n v="0"/>
    <n v="1169044"/>
    <n v="0"/>
    <n v="1169044"/>
    <d v="2025-11-01T00:00:00"/>
    <m/>
    <d v="2025-11-01T00:00:00"/>
    <n v="0"/>
    <m/>
    <n v="39.3578140046302"/>
    <x v="2"/>
    <d v="2025-11-01T00:00:00"/>
    <d v="1899-12-30T00:00:00"/>
    <m/>
    <m/>
    <x v="88"/>
    <x v="92"/>
    <x v="2"/>
  </r>
  <r>
    <x v="148"/>
    <x v="95"/>
    <x v="320"/>
    <x v="2020"/>
    <m/>
    <m/>
    <s v="ĐÃ KIỂM TRA - HÀNG TRẢ - Green mart- hope resident - KL00092 , PHIẾU: BH2331436"/>
    <m/>
    <m/>
    <n v="0"/>
    <n v="219303"/>
    <s v="Hàng trả"/>
    <d v="2025-10-04T00:00:00"/>
    <s v="BC2210-0004"/>
    <n v="0"/>
    <n v="-219303"/>
    <n v="-219303"/>
    <n v="0"/>
    <d v="2025-10-04T00:00:00"/>
    <m/>
    <d v="2025-10-04T00:00:00"/>
    <n v="0"/>
    <m/>
    <s v=""/>
    <x v="0"/>
    <d v="2025-10-04T00:00:00"/>
    <d v="2025-10-04T00:00:00"/>
    <m/>
    <m/>
    <x v="88"/>
    <x v="92"/>
    <x v="2"/>
  </r>
  <r>
    <x v="148"/>
    <x v="95"/>
    <x v="319"/>
    <x v="2021"/>
    <m/>
    <m/>
    <s v="Bán hàng Green mart- hope resident"/>
    <n v="1424817"/>
    <n v="0"/>
    <n v="113985"/>
    <n v="1538802"/>
    <s v="Bán hàng"/>
    <m/>
    <m/>
    <n v="0"/>
    <n v="1538802"/>
    <n v="0"/>
    <n v="1538802"/>
    <d v="2025-11-25T00:00:00"/>
    <m/>
    <d v="2025-11-25T00:00:00"/>
    <n v="0"/>
    <m/>
    <n v="15.3578140046302"/>
    <x v="4"/>
    <d v="2025-11-25T00:00:00"/>
    <d v="1899-12-30T00:00:00"/>
    <m/>
    <m/>
    <x v="88"/>
    <x v="92"/>
    <x v="2"/>
  </r>
  <r>
    <x v="61"/>
    <x v="59"/>
    <x v="14"/>
    <x v="14"/>
    <m/>
    <m/>
    <m/>
    <m/>
    <n v="0"/>
    <n v="0"/>
    <n v="0"/>
    <m/>
    <m/>
    <m/>
    <n v="0"/>
    <n v="0"/>
    <n v="0"/>
    <n v="0"/>
    <d v="1899-12-30T00:00:00"/>
    <m/>
    <d v="1899-12-30T00:00:00"/>
    <n v="0"/>
    <m/>
    <s v=""/>
    <x v="0"/>
    <d v="1899-12-30T00:00:00"/>
    <d v="1899-12-30T00:00:00"/>
    <m/>
    <m/>
    <x v="57"/>
    <x v="59"/>
    <x v="5"/>
  </r>
  <r>
    <x v="149"/>
    <x v="96"/>
    <x v="95"/>
    <x v="2022"/>
    <m/>
    <m/>
    <s v="Bán hàng Green Mart Tòa CT2A chung cư Homeland, Phường Bồ Đề (Thượng Thanh cũ) (hệ thống green mart) , ĐƠN ĐẦU KHAI TRƯƠNG CK 10% GIAO NGÀY 12-8-2025"/>
    <n v="1767684"/>
    <n v="176768"/>
    <n v="127273.28"/>
    <n v="1718189"/>
    <s v="Bán hàng"/>
    <d v="2025-08-13T00:00:00"/>
    <s v="PT/C6-0022"/>
    <n v="0"/>
    <n v="1718189"/>
    <n v="1718189"/>
    <n v="0"/>
    <d v="2025-08-09T00:00:00"/>
    <m/>
    <d v="2025-08-09T00:00:00"/>
    <n v="0"/>
    <m/>
    <s v=""/>
    <x v="0"/>
    <d v="2025-08-09T00:00:00"/>
    <d v="2025-08-13T00:00:00"/>
    <m/>
    <m/>
    <x v="88"/>
    <x v="91"/>
    <x v="2"/>
  </r>
  <r>
    <x v="150"/>
    <x v="97"/>
    <x v="14"/>
    <x v="994"/>
    <m/>
    <m/>
    <s v="TỒN ĐẦU KỲ NĂM 2022"/>
    <m/>
    <n v="0"/>
    <n v="0"/>
    <n v="21871486"/>
    <s v="Tồn đầu kỳ"/>
    <d v="2025-04-05T00:00:00"/>
    <s v="PT2504/0019"/>
    <n v="21871486"/>
    <n v="0"/>
    <n v="21871486"/>
    <n v="0"/>
    <d v="1899-12-30T00:00:00"/>
    <m/>
    <d v="1899-12-30T00:00:00"/>
    <n v="0"/>
    <m/>
    <s v=""/>
    <x v="0"/>
    <d v="1899-12-30T00:00:00"/>
    <d v="2025-04-05T00:00:00"/>
    <m/>
    <m/>
    <x v="89"/>
    <x v="93"/>
    <x v="1"/>
  </r>
  <r>
    <x v="151"/>
    <x v="97"/>
    <x v="321"/>
    <x v="2023"/>
    <m/>
    <m/>
    <s v="Happymart anland 2"/>
    <n v="2168400"/>
    <n v="108420"/>
    <n v="164798.39999999999"/>
    <n v="2059979"/>
    <s v="Bán hàng"/>
    <m/>
    <m/>
    <n v="0"/>
    <n v="2059979"/>
    <n v="0"/>
    <n v="2059979"/>
    <d v="2022-07-18T00:00:00"/>
    <m/>
    <d v="2022-07-18T00:00:00"/>
    <n v="0"/>
    <m/>
    <n v="1241.3578140046302"/>
    <x v="3"/>
    <d v="2022-07-18T00:00:00"/>
    <d v="1899-12-30T00:00:00"/>
    <m/>
    <m/>
    <x v="89"/>
    <x v="93"/>
    <x v="1"/>
  </r>
  <r>
    <x v="152"/>
    <x v="97"/>
    <x v="321"/>
    <x v="2024"/>
    <m/>
    <m/>
    <s v="Happymart ct8a kđt Dương Nội"/>
    <n v="2168400"/>
    <n v="0"/>
    <n v="173472"/>
    <n v="2059979"/>
    <s v="Bán hàng"/>
    <m/>
    <m/>
    <n v="0"/>
    <n v="2059979"/>
    <n v="0"/>
    <n v="2059979"/>
    <d v="2022-07-18T00:00:00"/>
    <m/>
    <d v="2022-07-18T00:00:00"/>
    <n v="0"/>
    <m/>
    <n v="1241.3578142361075"/>
    <x v="3"/>
    <d v="2022-07-18T00:00:00"/>
    <d v="1899-12-30T00:00:00"/>
    <m/>
    <m/>
    <x v="89"/>
    <x v="93"/>
    <x v="1"/>
  </r>
  <r>
    <x v="153"/>
    <x v="97"/>
    <x v="321"/>
    <x v="2025"/>
    <m/>
    <m/>
    <s v="Happymart anland 1"/>
    <n v="2168400"/>
    <n v="0"/>
    <n v="173472"/>
    <n v="2059979"/>
    <s v="Bán hàng"/>
    <m/>
    <m/>
    <n v="0"/>
    <n v="2059979"/>
    <n v="0"/>
    <n v="2059979"/>
    <d v="2022-07-18T00:00:00"/>
    <m/>
    <d v="2022-07-18T00:00:00"/>
    <n v="0"/>
    <m/>
    <n v="1241.3578140046302"/>
    <x v="3"/>
    <d v="2022-07-18T00:00:00"/>
    <d v="1899-12-30T00:00:00"/>
    <m/>
    <m/>
    <x v="89"/>
    <x v="93"/>
    <x v="1"/>
  </r>
  <r>
    <x v="152"/>
    <x v="97"/>
    <x v="322"/>
    <x v="2026"/>
    <m/>
    <m/>
    <s v="Happymart ct8a kđt Dương Nội"/>
    <n v="900304"/>
    <n v="0"/>
    <n v="72024.320000000007"/>
    <n v="855288"/>
    <s v="Bán hàng"/>
    <m/>
    <m/>
    <n v="0"/>
    <n v="855288"/>
    <n v="0"/>
    <n v="855288"/>
    <d v="2022-08-08T00:00:00"/>
    <m/>
    <d v="2022-08-08T00:00:00"/>
    <n v="0"/>
    <m/>
    <n v="1220.3578140046302"/>
    <x v="3"/>
    <d v="2022-08-08T00:00:00"/>
    <d v="1899-12-30T00:00:00"/>
    <m/>
    <m/>
    <x v="89"/>
    <x v="93"/>
    <x v="1"/>
  </r>
  <r>
    <x v="151"/>
    <x v="97"/>
    <x v="323"/>
    <x v="2027"/>
    <m/>
    <m/>
    <s v="Happymart anland 2"/>
    <n v="1354855"/>
    <n v="0"/>
    <n v="108388.40000000001"/>
    <n v="1287111"/>
    <s v="Bán hàng"/>
    <m/>
    <m/>
    <n v="0"/>
    <n v="1287111"/>
    <n v="0"/>
    <n v="1287111"/>
    <d v="2022-08-10T00:00:00"/>
    <m/>
    <d v="2022-08-10T00:00:00"/>
    <n v="0"/>
    <m/>
    <n v="1218.3578140046302"/>
    <x v="3"/>
    <d v="2022-08-10T00:00:00"/>
    <d v="1899-12-30T00:00:00"/>
    <m/>
    <m/>
    <x v="89"/>
    <x v="93"/>
    <x v="1"/>
  </r>
  <r>
    <x v="154"/>
    <x v="97"/>
    <x v="324"/>
    <x v="2028"/>
    <m/>
    <m/>
    <s v="Happy Mart CT2 Dương Nội, HN"/>
    <n v="2323314"/>
    <n v="0"/>
    <n v="185865.12"/>
    <n v="2096791"/>
    <s v="Bán hàng"/>
    <m/>
    <m/>
    <n v="0"/>
    <n v="2096791"/>
    <n v="0"/>
    <n v="2096791"/>
    <d v="2022-08-11T00:00:00"/>
    <m/>
    <d v="2022-08-11T00:00:00"/>
    <n v="0"/>
    <m/>
    <n v="1217.3578142361075"/>
    <x v="3"/>
    <d v="2022-08-11T00:00:00"/>
    <d v="1899-12-30T00:00:00"/>
    <m/>
    <m/>
    <x v="89"/>
    <x v="93"/>
    <x v="1"/>
  </r>
  <r>
    <x v="154"/>
    <x v="97"/>
    <x v="325"/>
    <x v="2029"/>
    <m/>
    <m/>
    <s v="Happy Mart CT2 Dương Nội, HN"/>
    <n v="1201573"/>
    <n v="60079"/>
    <n v="91319.52"/>
    <n v="1232814"/>
    <s v="Bán hàng"/>
    <m/>
    <m/>
    <n v="0"/>
    <n v="1232814"/>
    <n v="0"/>
    <n v="1232814"/>
    <d v="2022-09-10T00:00:00"/>
    <m/>
    <d v="2022-09-10T00:00:00"/>
    <n v="0"/>
    <m/>
    <n v="1187.3578140046302"/>
    <x v="3"/>
    <d v="2022-09-10T00:00:00"/>
    <d v="1899-12-30T00:00:00"/>
    <m/>
    <m/>
    <x v="89"/>
    <x v="93"/>
    <x v="1"/>
  </r>
  <r>
    <x v="152"/>
    <x v="97"/>
    <x v="325"/>
    <x v="2030"/>
    <m/>
    <m/>
    <s v="Happymart ct8a kđt Dương Nội"/>
    <n v="880505"/>
    <n v="44025"/>
    <n v="66918.399999999994"/>
    <n v="903398"/>
    <s v="Bán hàng"/>
    <m/>
    <m/>
    <n v="0"/>
    <n v="903398"/>
    <n v="0"/>
    <n v="903398"/>
    <d v="2022-09-10T00:00:00"/>
    <m/>
    <d v="2022-09-10T00:00:00"/>
    <n v="0"/>
    <m/>
    <n v="1187.3578140046302"/>
    <x v="3"/>
    <d v="2022-09-10T00:00:00"/>
    <d v="1899-12-30T00:00:00"/>
    <m/>
    <m/>
    <x v="89"/>
    <x v="93"/>
    <x v="1"/>
  </r>
  <r>
    <x v="153"/>
    <x v="97"/>
    <x v="325"/>
    <x v="2031"/>
    <m/>
    <m/>
    <s v="Happymart anland 1"/>
    <n v="601250"/>
    <n v="0"/>
    <n v="48100"/>
    <n v="571187"/>
    <s v="Bán hàng"/>
    <m/>
    <m/>
    <n v="0"/>
    <n v="571187"/>
    <n v="0"/>
    <n v="571187"/>
    <d v="2022-09-10T00:00:00"/>
    <m/>
    <d v="2022-09-10T00:00:00"/>
    <n v="0"/>
    <m/>
    <n v="1187.3578140046302"/>
    <x v="3"/>
    <d v="2022-09-10T00:00:00"/>
    <d v="1899-12-30T00:00:00"/>
    <m/>
    <m/>
    <x v="89"/>
    <x v="93"/>
    <x v="1"/>
  </r>
  <r>
    <x v="153"/>
    <x v="97"/>
    <x v="326"/>
    <x v="2032"/>
    <m/>
    <m/>
    <s v="Happymart anland 1"/>
    <n v="601250"/>
    <n v="0"/>
    <n v="48100"/>
    <n v="571187"/>
    <s v="Bán hàng"/>
    <m/>
    <m/>
    <n v="0"/>
    <n v="571187"/>
    <n v="0"/>
    <n v="571187"/>
    <d v="2022-09-21T00:00:00"/>
    <m/>
    <d v="2022-09-21T00:00:00"/>
    <n v="0"/>
    <m/>
    <n v="1176.3578140046302"/>
    <x v="3"/>
    <d v="2022-09-21T00:00:00"/>
    <d v="1899-12-30T00:00:00"/>
    <m/>
    <m/>
    <x v="89"/>
    <x v="93"/>
    <x v="1"/>
  </r>
  <r>
    <x v="154"/>
    <x v="97"/>
    <x v="327"/>
    <x v="2033"/>
    <m/>
    <m/>
    <s v="Happy Mart CT2 Dương Nội, HN"/>
    <n v="807066"/>
    <n v="0"/>
    <n v="64565.279999999999"/>
    <n v="766712"/>
    <s v="Bán hàng"/>
    <m/>
    <m/>
    <n v="0"/>
    <n v="766712"/>
    <n v="0"/>
    <n v="766712"/>
    <d v="2022-10-20T00:00:00"/>
    <m/>
    <d v="2022-10-20T00:00:00"/>
    <n v="0"/>
    <m/>
    <n v="1147.3578140046302"/>
    <x v="3"/>
    <d v="2022-10-20T00:00:00"/>
    <d v="1899-12-30T00:00:00"/>
    <m/>
    <m/>
    <x v="89"/>
    <x v="93"/>
    <x v="1"/>
  </r>
  <r>
    <x v="152"/>
    <x v="97"/>
    <x v="327"/>
    <x v="2034"/>
    <m/>
    <m/>
    <s v="Happymart ct8a kđt Dương Nội"/>
    <n v="1239776"/>
    <n v="0"/>
    <n v="99182.080000000002"/>
    <n v="1177787"/>
    <s v="Bán hàng"/>
    <m/>
    <m/>
    <n v="0"/>
    <n v="1177787"/>
    <n v="0"/>
    <n v="1177787"/>
    <d v="2022-10-20T00:00:00"/>
    <m/>
    <d v="2022-10-20T00:00:00"/>
    <n v="0"/>
    <m/>
    <n v="1147.3578140046302"/>
    <x v="3"/>
    <d v="2022-10-20T00:00:00"/>
    <d v="1899-12-30T00:00:00"/>
    <m/>
    <m/>
    <x v="89"/>
    <x v="93"/>
    <x v="1"/>
  </r>
  <r>
    <x v="151"/>
    <x v="97"/>
    <x v="328"/>
    <x v="2035"/>
    <m/>
    <m/>
    <s v="Happymart anland 2"/>
    <n v="1279371"/>
    <n v="63969"/>
    <n v="97232.16"/>
    <n v="1312634"/>
    <s v="Bán hàng"/>
    <m/>
    <m/>
    <n v="0"/>
    <n v="1312634"/>
    <n v="0"/>
    <n v="1312634"/>
    <d v="2022-10-27T00:00:00"/>
    <m/>
    <d v="2022-10-27T00:00:00"/>
    <n v="0"/>
    <m/>
    <n v="1140.3578140046302"/>
    <x v="3"/>
    <d v="2022-10-27T00:00:00"/>
    <d v="1899-12-30T00:00:00"/>
    <m/>
    <m/>
    <x v="89"/>
    <x v="93"/>
    <x v="1"/>
  </r>
  <r>
    <x v="153"/>
    <x v="97"/>
    <x v="329"/>
    <x v="2036"/>
    <m/>
    <m/>
    <s v="Happymart anland 1"/>
    <n v="1148555"/>
    <n v="57428"/>
    <n v="87290.16"/>
    <n v="1178416"/>
    <s v="Bán hàng"/>
    <m/>
    <m/>
    <n v="0"/>
    <n v="1178416"/>
    <n v="0"/>
    <n v="1178416"/>
    <d v="2022-12-16T00:00:00"/>
    <m/>
    <d v="2022-12-16T00:00:00"/>
    <n v="0"/>
    <m/>
    <n v="1090.3578140046302"/>
    <x v="3"/>
    <d v="2022-12-16T00:00:00"/>
    <d v="1899-12-30T00:00:00"/>
    <m/>
    <m/>
    <x v="89"/>
    <x v="93"/>
    <x v="1"/>
  </r>
  <r>
    <x v="152"/>
    <x v="97"/>
    <x v="330"/>
    <x v="2037"/>
    <m/>
    <m/>
    <s v="Happymart ct8a kđt Dương Nội"/>
    <n v="1361380"/>
    <n v="68069"/>
    <n v="103464.88"/>
    <n v="1396775"/>
    <s v="Bán hàng"/>
    <m/>
    <m/>
    <n v="0"/>
    <n v="1396775"/>
    <n v="0"/>
    <n v="1396775"/>
    <d v="2022-12-30T00:00:00"/>
    <m/>
    <d v="2022-12-30T00:00:00"/>
    <n v="0"/>
    <m/>
    <n v="1076.3578140046302"/>
    <x v="3"/>
    <d v="2022-12-30T00:00:00"/>
    <d v="1899-12-30T00:00:00"/>
    <m/>
    <m/>
    <x v="89"/>
    <x v="93"/>
    <x v="1"/>
  </r>
  <r>
    <x v="151"/>
    <x v="97"/>
    <x v="331"/>
    <x v="2038"/>
    <m/>
    <m/>
    <s v="Happymart anland 2"/>
    <m/>
    <m/>
    <n v="0"/>
    <n v="150679.44"/>
    <s v="Hàng trả"/>
    <m/>
    <m/>
    <n v="0"/>
    <n v="-150679.44"/>
    <n v="0"/>
    <n v="-150679.44"/>
    <d v="2022-11-11T00:00:00"/>
    <m/>
    <d v="2022-11-11T00:00:00"/>
    <n v="0"/>
    <m/>
    <n v="1125.3578140046302"/>
    <x v="3"/>
    <d v="2022-11-11T00:00:00"/>
    <d v="1899-12-30T00:00:00"/>
    <m/>
    <m/>
    <x v="89"/>
    <x v="93"/>
    <x v="1"/>
  </r>
  <r>
    <x v="152"/>
    <x v="97"/>
    <x v="331"/>
    <x v="2039"/>
    <m/>
    <m/>
    <s v="Happymart CT8a Dương Nội, HN"/>
    <m/>
    <m/>
    <n v="0"/>
    <n v="478822.32"/>
    <s v="Hàng trả"/>
    <m/>
    <m/>
    <n v="0"/>
    <n v="-478822.32"/>
    <n v="0"/>
    <n v="-478822.32"/>
    <d v="2022-11-11T00:00:00"/>
    <m/>
    <d v="2022-11-11T00:00:00"/>
    <n v="0"/>
    <m/>
    <n v="1125.3578140046302"/>
    <x v="3"/>
    <d v="2022-11-11T00:00:00"/>
    <d v="1899-12-30T00:00:00"/>
    <m/>
    <m/>
    <x v="89"/>
    <x v="93"/>
    <x v="1"/>
  </r>
  <r>
    <x v="154"/>
    <x v="97"/>
    <x v="331"/>
    <x v="2040"/>
    <m/>
    <m/>
    <s v="Happy Mart CT2 Dương Nội, HN"/>
    <m/>
    <m/>
    <n v="0"/>
    <n v="463808.16"/>
    <s v="Hàng trả"/>
    <m/>
    <m/>
    <n v="0"/>
    <n v="-463808.16"/>
    <n v="0"/>
    <n v="-463808.16"/>
    <d v="2022-11-11T00:00:00"/>
    <m/>
    <d v="2022-11-11T00:00:00"/>
    <n v="0"/>
    <m/>
    <n v="1125.3578140046302"/>
    <x v="3"/>
    <d v="2022-11-11T00:00:00"/>
    <d v="1899-12-30T00:00:00"/>
    <m/>
    <m/>
    <x v="89"/>
    <x v="93"/>
    <x v="1"/>
  </r>
  <r>
    <x v="152"/>
    <x v="97"/>
    <x v="330"/>
    <x v="2041"/>
    <m/>
    <m/>
    <s v="Happymart CT8a Dương Nội, HN"/>
    <m/>
    <m/>
    <n v="0"/>
    <n v="57040.2"/>
    <s v="Hàng trả"/>
    <m/>
    <m/>
    <n v="0"/>
    <n v="-57040.2"/>
    <n v="0"/>
    <n v="-57040.2"/>
    <d v="2022-12-30T00:00:00"/>
    <m/>
    <d v="2022-12-30T00:00:00"/>
    <n v="0"/>
    <m/>
    <n v="1076.3578140046302"/>
    <x v="3"/>
    <d v="2022-12-30T00:00:00"/>
    <d v="1899-12-30T00:00:00"/>
    <m/>
    <m/>
    <x v="89"/>
    <x v="93"/>
    <x v="1"/>
  </r>
  <r>
    <x v="154"/>
    <x v="97"/>
    <x v="332"/>
    <x v="2042"/>
    <m/>
    <m/>
    <s v="Happymart CT8a Dương Nội, HN"/>
    <m/>
    <m/>
    <n v="0"/>
    <n v="326992"/>
    <s v="Hàng trả"/>
    <m/>
    <m/>
    <n v="0"/>
    <n v="-326992"/>
    <n v="0"/>
    <n v="-326992"/>
    <d v="2022-10-06T00:00:00"/>
    <m/>
    <d v="2022-10-06T00:00:00"/>
    <n v="0"/>
    <m/>
    <n v="1161.3578140046302"/>
    <x v="3"/>
    <d v="2022-10-06T00:00:00"/>
    <d v="1899-12-30T00:00:00"/>
    <m/>
    <m/>
    <x v="89"/>
    <x v="93"/>
    <x v="1"/>
  </r>
  <r>
    <x v="151"/>
    <x v="97"/>
    <x v="333"/>
    <x v="2043"/>
    <m/>
    <m/>
    <s v="Happymart anland 2"/>
    <n v="1110580"/>
    <n v="55529"/>
    <n v="84404.08"/>
    <n v="1139455"/>
    <s v="Bán hàng"/>
    <m/>
    <m/>
    <n v="0"/>
    <n v="1139455"/>
    <n v="0"/>
    <n v="1139455"/>
    <d v="2023-01-05T00:00:00"/>
    <m/>
    <d v="2023-01-05T00:00:00"/>
    <n v="0"/>
    <m/>
    <n v="1070.3578140046302"/>
    <x v="3"/>
    <d v="2023-01-05T00:00:00"/>
    <d v="1899-12-30T00:00:00"/>
    <m/>
    <m/>
    <x v="89"/>
    <x v="93"/>
    <x v="1"/>
  </r>
  <r>
    <x v="152"/>
    <x v="97"/>
    <x v="334"/>
    <x v="2044"/>
    <m/>
    <m/>
    <s v="Happymart CT8a Dương Nội, HN"/>
    <n v="2221160"/>
    <n v="111058"/>
    <n v="168808.16"/>
    <n v="2278910"/>
    <s v="Bán hàng"/>
    <m/>
    <m/>
    <n v="0"/>
    <n v="2278910"/>
    <n v="0"/>
    <n v="2278910"/>
    <d v="2023-01-09T00:00:00"/>
    <m/>
    <d v="2023-01-09T00:00:00"/>
    <n v="0"/>
    <m/>
    <n v="1066.3578140046302"/>
    <x v="3"/>
    <d v="2023-01-09T00:00:00"/>
    <d v="1899-12-30T00:00:00"/>
    <m/>
    <m/>
    <x v="89"/>
    <x v="93"/>
    <x v="1"/>
  </r>
  <r>
    <x v="150"/>
    <x v="97"/>
    <x v="335"/>
    <x v="2045"/>
    <m/>
    <m/>
    <s v="Happymart CT8a Dương Nội, HN"/>
    <n v="533940"/>
    <n v="26697"/>
    <n v="40579.440000000002"/>
    <n v="547822"/>
    <s v="Bán hàng"/>
    <m/>
    <m/>
    <n v="0"/>
    <n v="547822"/>
    <n v="0"/>
    <n v="547822"/>
    <d v="2023-03-17T00:00:00"/>
    <m/>
    <d v="2023-03-17T00:00:00"/>
    <n v="0"/>
    <m/>
    <n v="999.3578140046302"/>
    <x v="3"/>
    <d v="2023-03-17T00:00:00"/>
    <d v="1899-12-30T00:00:00"/>
    <m/>
    <m/>
    <x v="89"/>
    <x v="93"/>
    <x v="1"/>
  </r>
  <r>
    <x v="150"/>
    <x v="97"/>
    <x v="336"/>
    <x v="2046"/>
    <m/>
    <m/>
    <s v="Happymart CT8a Dương Nội, HN"/>
    <n v="775583"/>
    <n v="38779"/>
    <n v="58944.32"/>
    <n v="795748"/>
    <s v="Bán hàng"/>
    <m/>
    <m/>
    <n v="0"/>
    <n v="795748"/>
    <n v="0"/>
    <n v="795748"/>
    <d v="2023-03-27T00:00:00"/>
    <m/>
    <d v="2023-03-27T00:00:00"/>
    <n v="0"/>
    <m/>
    <n v="989.3578140046302"/>
    <x v="3"/>
    <d v="2023-03-27T00:00:00"/>
    <d v="1899-12-30T00:00:00"/>
    <m/>
    <m/>
    <x v="89"/>
    <x v="93"/>
    <x v="1"/>
  </r>
  <r>
    <x v="152"/>
    <x v="97"/>
    <x v="337"/>
    <x v="2047"/>
    <m/>
    <m/>
    <s v="Happymart CT8a Dương Nội, HN"/>
    <n v="1161010"/>
    <n v="58051"/>
    <n v="88236.72"/>
    <n v="1191196"/>
    <s v="Bán hàng"/>
    <m/>
    <m/>
    <n v="0"/>
    <n v="1191196"/>
    <n v="0"/>
    <n v="1191196"/>
    <d v="2023-05-03T00:00:00"/>
    <m/>
    <d v="2023-05-03T00:00:00"/>
    <n v="0"/>
    <m/>
    <n v="952.3578140046302"/>
    <x v="3"/>
    <d v="2023-05-03T00:00:00"/>
    <d v="1899-12-30T00:00:00"/>
    <m/>
    <m/>
    <x v="89"/>
    <x v="93"/>
    <x v="1"/>
  </r>
  <r>
    <x v="152"/>
    <x v="97"/>
    <x v="338"/>
    <x v="2048"/>
    <m/>
    <m/>
    <s v="Happymart CT8a Dương Nội, HN"/>
    <m/>
    <m/>
    <n v="0"/>
    <n v="57040.2"/>
    <s v="Hàng trả"/>
    <m/>
    <m/>
    <n v="0"/>
    <n v="-57040.2"/>
    <n v="0"/>
    <n v="-57040.2"/>
    <d v="2023-02-23T00:00:00"/>
    <m/>
    <d v="2023-02-23T00:00:00"/>
    <n v="0"/>
    <m/>
    <n v="1021.3578140046302"/>
    <x v="3"/>
    <d v="2023-02-23T00:00:00"/>
    <d v="1899-12-30T00:00:00"/>
    <m/>
    <m/>
    <x v="89"/>
    <x v="93"/>
    <x v="1"/>
  </r>
  <r>
    <x v="153"/>
    <x v="97"/>
    <x v="335"/>
    <x v="2049"/>
    <m/>
    <m/>
    <s v="Happymart Anland 1"/>
    <m/>
    <m/>
    <n v="0"/>
    <n v="571195.80000000005"/>
    <s v="Hàng trả"/>
    <m/>
    <m/>
    <n v="0"/>
    <n v="-571195.80000000005"/>
    <n v="0"/>
    <n v="-571195.80000000005"/>
    <d v="2023-03-17T00:00:00"/>
    <m/>
    <d v="2023-03-17T00:00:00"/>
    <n v="0"/>
    <m/>
    <n v="999.3578140046302"/>
    <x v="3"/>
    <d v="2023-03-17T00:00:00"/>
    <d v="1899-12-30T00:00:00"/>
    <m/>
    <m/>
    <x v="89"/>
    <x v="93"/>
    <x v="1"/>
  </r>
  <r>
    <x v="152"/>
    <x v="97"/>
    <x v="339"/>
    <x v="2050"/>
    <m/>
    <m/>
    <s v="Happymart CT8a Dương Nội, HN"/>
    <m/>
    <m/>
    <n v="0"/>
    <n v="255479.4"/>
    <s v="Hàng trả"/>
    <m/>
    <m/>
    <n v="0"/>
    <n v="-255479.4"/>
    <n v="0"/>
    <n v="-255479.4"/>
    <d v="2023-03-18T00:00:00"/>
    <m/>
    <d v="2023-03-18T00:00:00"/>
    <n v="0"/>
    <m/>
    <n v="998.3578140046302"/>
    <x v="3"/>
    <d v="2023-03-18T00:00:00"/>
    <d v="1899-12-30T00:00:00"/>
    <m/>
    <m/>
    <x v="89"/>
    <x v="93"/>
    <x v="1"/>
  </r>
  <r>
    <x v="152"/>
    <x v="97"/>
    <x v="340"/>
    <x v="2051"/>
    <m/>
    <m/>
    <s v="Happymart CT8a Dương Nội, HN"/>
    <m/>
    <m/>
    <n v="0"/>
    <n v="90069.84"/>
    <s v="Hàng trả"/>
    <m/>
    <m/>
    <n v="0"/>
    <n v="-90069.84"/>
    <n v="0"/>
    <n v="-90069.84"/>
    <d v="2023-05-15T00:00:00"/>
    <m/>
    <d v="2023-05-15T00:00:00"/>
    <n v="0"/>
    <m/>
    <n v="940.3578140046302"/>
    <x v="3"/>
    <d v="2023-05-15T00:00:00"/>
    <d v="1899-12-30T00:00:00"/>
    <m/>
    <m/>
    <x v="89"/>
    <x v="93"/>
    <x v="1"/>
  </r>
  <r>
    <x v="151"/>
    <x v="97"/>
    <x v="341"/>
    <x v="2052"/>
    <m/>
    <m/>
    <m/>
    <m/>
    <m/>
    <n v="0"/>
    <n v="1160555"/>
    <s v="Hàng trả"/>
    <m/>
    <m/>
    <n v="0"/>
    <n v="-1160555"/>
    <n v="0"/>
    <n v="-1160555"/>
    <d v="2023-02-07T00:00:00"/>
    <m/>
    <d v="2023-02-07T00:00:00"/>
    <n v="0"/>
    <m/>
    <n v="1037.3578140046302"/>
    <x v="3"/>
    <d v="2023-02-07T00:00:00"/>
    <d v="1899-12-30T00:00:00"/>
    <m/>
    <m/>
    <x v="89"/>
    <x v="93"/>
    <x v="1"/>
  </r>
  <r>
    <x v="152"/>
    <x v="97"/>
    <x v="342"/>
    <x v="2053"/>
    <m/>
    <m/>
    <s v="ĐƠN KHÁCH LẼ Happymart CT8a Dương Nội, HN, THANH TOÁN LUN , CHỊ VUI SĐT : 0865239929 , CK 5% CỐ ĐỊNH"/>
    <n v="555290"/>
    <n v="27765"/>
    <n v="42202"/>
    <n v="569727"/>
    <s v="Bán hàng"/>
    <d v="2024-12-05T00:00:00"/>
    <s v="PT2412/0015"/>
    <n v="0"/>
    <n v="569727"/>
    <n v="569727"/>
    <n v="0"/>
    <d v="2024-12-03T00:00:00"/>
    <m/>
    <d v="2024-12-03T00:00:00"/>
    <n v="0"/>
    <m/>
    <s v=""/>
    <x v="0"/>
    <d v="2024-12-03T00:00:00"/>
    <d v="2024-12-05T00:00:00"/>
    <m/>
    <m/>
    <x v="89"/>
    <x v="93"/>
    <x v="1"/>
  </r>
  <r>
    <x v="155"/>
    <x v="98"/>
    <x v="343"/>
    <x v="14"/>
    <d v="2022-01-03T00:00:00"/>
    <s v="0006260"/>
    <s v="Bán hàng CÔNG TY CỔ PHẦN SHINSEN GROUP theo hóa đơn 0006260"/>
    <n v="1739744"/>
    <n v="0"/>
    <n v="139179.51999999999"/>
    <n v="1913718"/>
    <s v="Bán hàng"/>
    <m/>
    <m/>
    <n v="0"/>
    <n v="1913718"/>
    <n v="0"/>
    <n v="1913718"/>
    <d v="2022-01-03T00:00:00"/>
    <m/>
    <d v="2022-01-03T00:00:00"/>
    <n v="0"/>
    <m/>
    <n v="1437.3578140046302"/>
    <x v="3"/>
    <d v="2022-01-03T00:00:00"/>
    <d v="1899-12-30T00:00:00"/>
    <m/>
    <m/>
    <x v="90"/>
    <x v="94"/>
    <x v="6"/>
  </r>
  <r>
    <x v="155"/>
    <x v="98"/>
    <x v="344"/>
    <x v="14"/>
    <d v="2022-01-12T00:00:00"/>
    <s v="0007441"/>
    <s v="Bán hàng CÔNG TY CỔ PHẦN SHINSEN GROUP theo hóa đơn 0007441"/>
    <n v="752730"/>
    <n v="0"/>
    <n v="60218.400000000001"/>
    <n v="828003"/>
    <s v="Bán hàng"/>
    <m/>
    <m/>
    <n v="0"/>
    <n v="828003"/>
    <n v="0"/>
    <n v="828003"/>
    <d v="2022-01-12T00:00:00"/>
    <m/>
    <d v="2022-01-12T00:00:00"/>
    <n v="0"/>
    <m/>
    <n v="1428.3578140046302"/>
    <x v="3"/>
    <d v="2022-01-12T00:00:00"/>
    <d v="1899-12-30T00:00:00"/>
    <m/>
    <m/>
    <x v="90"/>
    <x v="94"/>
    <x v="6"/>
  </r>
  <r>
    <x v="155"/>
    <x v="98"/>
    <x v="345"/>
    <x v="14"/>
    <d v="2022-01-13T00:00:00"/>
    <s v="0007626"/>
    <s v="Bán hàng CÔNG TY CỔ PHẦN SHINSEN GROUP theo hóa đơn 0007626"/>
    <n v="555290"/>
    <n v="0"/>
    <n v="44423.200000000004"/>
    <n v="610819"/>
    <s v="Bán hàng"/>
    <m/>
    <m/>
    <n v="0"/>
    <n v="610819"/>
    <n v="0"/>
    <n v="610819"/>
    <d v="2022-01-13T00:00:00"/>
    <m/>
    <d v="2022-01-13T00:00:00"/>
    <n v="0"/>
    <m/>
    <n v="1427.3578140046302"/>
    <x v="3"/>
    <d v="2022-01-13T00:00:00"/>
    <d v="1899-12-30T00:00:00"/>
    <m/>
    <m/>
    <x v="90"/>
    <x v="94"/>
    <x v="6"/>
  </r>
  <r>
    <x v="155"/>
    <x v="98"/>
    <x v="346"/>
    <x v="14"/>
    <d v="2022-01-14T00:00:00"/>
    <s v="0007683"/>
    <s v="Bán hàng CÔNG TY CỔ PHẦN SHINSEN GROUP theo hóa đơn 0007683"/>
    <n v="1126866"/>
    <n v="0"/>
    <n v="90149.28"/>
    <n v="1239553"/>
    <s v="Bán hàng"/>
    <m/>
    <m/>
    <n v="0"/>
    <n v="1239553"/>
    <n v="0"/>
    <n v="1239553"/>
    <d v="2022-01-14T00:00:00"/>
    <m/>
    <d v="2022-01-14T00:00:00"/>
    <n v="0"/>
    <m/>
    <n v="1426.3578140046302"/>
    <x v="3"/>
    <d v="2022-01-14T00:00:00"/>
    <d v="1899-12-30T00:00:00"/>
    <m/>
    <m/>
    <x v="90"/>
    <x v="94"/>
    <x v="6"/>
  </r>
  <r>
    <x v="155"/>
    <x v="98"/>
    <x v="347"/>
    <x v="14"/>
    <d v="2022-01-29T00:00:00"/>
    <s v="0010425"/>
    <s v="Bán hàng CÔNG TY CỔ PHẦN SHINSEN GROUP theo hóa đơn 0010425"/>
    <n v="752730"/>
    <n v="0"/>
    <n v="60218.400000000001"/>
    <n v="828003"/>
    <s v="Bán hàng"/>
    <m/>
    <m/>
    <n v="0"/>
    <n v="828003"/>
    <n v="0"/>
    <n v="828003"/>
    <d v="2022-01-29T00:00:00"/>
    <m/>
    <d v="2022-01-29T00:00:00"/>
    <n v="0"/>
    <m/>
    <n v="1411.3578140046302"/>
    <x v="3"/>
    <d v="2022-01-29T00:00:00"/>
    <d v="1899-12-30T00:00:00"/>
    <m/>
    <m/>
    <x v="90"/>
    <x v="94"/>
    <x v="6"/>
  </r>
  <r>
    <x v="155"/>
    <x v="98"/>
    <x v="347"/>
    <x v="14"/>
    <d v="2022-01-29T00:00:00"/>
    <s v="0010439"/>
    <s v="Bán hàng CÔNG TY CỔ PHẦN SHINSEN GROUP theo hóa đơn 0010439"/>
    <n v="2074051"/>
    <n v="0"/>
    <n v="165924.08000000002"/>
    <n v="2281456"/>
    <s v="Bán hàng"/>
    <m/>
    <m/>
    <n v="0"/>
    <n v="2281456"/>
    <n v="0"/>
    <n v="2281456"/>
    <d v="2022-01-29T00:00:00"/>
    <m/>
    <d v="2022-01-29T00:00:00"/>
    <n v="0"/>
    <m/>
    <n v="1411.3578140046302"/>
    <x v="3"/>
    <d v="2022-01-29T00:00:00"/>
    <d v="1899-12-30T00:00:00"/>
    <m/>
    <m/>
    <x v="90"/>
    <x v="94"/>
    <x v="6"/>
  </r>
  <r>
    <x v="155"/>
    <x v="98"/>
    <x v="348"/>
    <x v="14"/>
    <d v="2022-02-09T00:00:00"/>
    <s v="0010742"/>
    <s v="Bán hàng CÔNG TY CỔ PHẦN SHINSEN GROUP theo hóa đơn 0010742"/>
    <n v="1598270"/>
    <n v="0"/>
    <n v="127861.6"/>
    <n v="1726132"/>
    <s v="Bán hàng"/>
    <m/>
    <m/>
    <n v="0"/>
    <n v="1726132"/>
    <n v="0"/>
    <n v="1726132"/>
    <d v="2022-02-09T00:00:00"/>
    <m/>
    <d v="2022-02-09T00:00:00"/>
    <n v="0"/>
    <m/>
    <n v="1400.3578140046302"/>
    <x v="3"/>
    <d v="2022-02-09T00:00:00"/>
    <d v="1899-12-30T00:00:00"/>
    <m/>
    <m/>
    <x v="90"/>
    <x v="94"/>
    <x v="6"/>
  </r>
  <r>
    <x v="155"/>
    <x v="98"/>
    <x v="349"/>
    <x v="14"/>
    <d v="2022-02-10T00:00:00"/>
    <s v="0011240"/>
    <s v="Bán hàng CÔNG TY CỔ PHẦN SHINSEN GROUP theo hóa đơn 0011240"/>
    <n v="884818"/>
    <n v="0"/>
    <n v="70785.440000000002"/>
    <n v="955603"/>
    <s v="Bán hàng"/>
    <m/>
    <m/>
    <n v="0"/>
    <n v="955603"/>
    <n v="0"/>
    <n v="955603"/>
    <d v="2022-02-10T00:00:00"/>
    <m/>
    <d v="2022-02-10T00:00:00"/>
    <n v="0"/>
    <m/>
    <n v="1399.3578140046302"/>
    <x v="3"/>
    <d v="2022-02-10T00:00:00"/>
    <d v="1899-12-30T00:00:00"/>
    <m/>
    <m/>
    <x v="90"/>
    <x v="94"/>
    <x v="6"/>
  </r>
  <r>
    <x v="155"/>
    <x v="98"/>
    <x v="349"/>
    <x v="14"/>
    <d v="2022-02-10T00:00:00"/>
    <s v="0011257"/>
    <s v="Bán hàng CÔNG TY CỔ PHẦN SHINSEN GROUP theo hóa đơn 0011257"/>
    <n v="1552578"/>
    <n v="0"/>
    <n v="124206.24"/>
    <n v="1676784"/>
    <s v="Bán hàng"/>
    <m/>
    <m/>
    <n v="0"/>
    <n v="1676784"/>
    <n v="0"/>
    <n v="1676784"/>
    <d v="2022-02-10T00:00:00"/>
    <m/>
    <d v="2022-02-10T00:00:00"/>
    <n v="0"/>
    <m/>
    <n v="1399.3578140046302"/>
    <x v="3"/>
    <d v="2022-02-10T00:00:00"/>
    <d v="1899-12-30T00:00:00"/>
    <m/>
    <m/>
    <x v="90"/>
    <x v="94"/>
    <x v="6"/>
  </r>
  <r>
    <x v="155"/>
    <x v="98"/>
    <x v="350"/>
    <x v="14"/>
    <d v="2022-02-16T00:00:00"/>
    <s v="0012792"/>
    <s v="Bán hàng CÔNG TY CỔ PHẦN SHINSEN GROUP theo hóa đơn 0012792"/>
    <n v="953062"/>
    <n v="0"/>
    <n v="76244.960000000006"/>
    <n v="1029307"/>
    <s v="Bán hàng"/>
    <m/>
    <m/>
    <n v="0"/>
    <n v="1029307"/>
    <n v="0"/>
    <n v="1029307"/>
    <d v="2022-02-16T00:00:00"/>
    <m/>
    <d v="2022-02-16T00:00:00"/>
    <n v="0"/>
    <m/>
    <n v="1393.3578140046302"/>
    <x v="3"/>
    <d v="2022-02-16T00:00:00"/>
    <d v="1899-12-30T00:00:00"/>
    <m/>
    <m/>
    <x v="90"/>
    <x v="94"/>
    <x v="6"/>
  </r>
  <r>
    <x v="155"/>
    <x v="98"/>
    <x v="351"/>
    <x v="14"/>
    <d v="2022-03-05T00:00:00"/>
    <s v="00000235"/>
    <s v="Bán hàng CÔNG TY CỔ PHẦN SHINSEN GROUP theo hóa đơn 00000235"/>
    <n v="1351348"/>
    <n v="0"/>
    <n v="108107.84"/>
    <n v="1459456"/>
    <s v="Bán hàng"/>
    <m/>
    <m/>
    <n v="0"/>
    <n v="1459456"/>
    <n v="0"/>
    <n v="1459456"/>
    <d v="2022-03-05T00:00:00"/>
    <m/>
    <d v="2022-03-05T00:00:00"/>
    <n v="0"/>
    <m/>
    <n v="1376.3578140046302"/>
    <x v="3"/>
    <d v="2022-03-05T00:00:00"/>
    <d v="1899-12-30T00:00:00"/>
    <m/>
    <m/>
    <x v="90"/>
    <x v="94"/>
    <x v="6"/>
  </r>
  <r>
    <x v="155"/>
    <x v="98"/>
    <x v="351"/>
    <x v="14"/>
    <d v="2022-03-05T00:00:00"/>
    <s v="00000250"/>
    <s v="Bán hàng CÔNG TY CỔ PHẦN SHINSEN GROUP theo hóa đơn 00000250"/>
    <n v="1552578"/>
    <n v="0"/>
    <n v="124206.24"/>
    <n v="1676784"/>
    <s v="Bán hàng"/>
    <m/>
    <m/>
    <n v="0"/>
    <n v="1676784"/>
    <n v="0"/>
    <n v="1676784"/>
    <d v="2022-03-05T00:00:00"/>
    <m/>
    <d v="2022-03-05T00:00:00"/>
    <n v="0"/>
    <m/>
    <n v="1376.3578140046302"/>
    <x v="3"/>
    <d v="2022-03-05T00:00:00"/>
    <d v="1899-12-30T00:00:00"/>
    <m/>
    <m/>
    <x v="90"/>
    <x v="94"/>
    <x v="6"/>
  </r>
  <r>
    <x v="155"/>
    <x v="98"/>
    <x v="352"/>
    <x v="14"/>
    <d v="2022-03-09T00:00:00"/>
    <s v="00000921"/>
    <s v="Bán hàng CÔNG TY CỔ PHẦN SHINSEN GROUP theo hóa đơn 00000921"/>
    <n v="806200"/>
    <n v="0"/>
    <n v="64496"/>
    <n v="870696"/>
    <s v="Bán hàng"/>
    <m/>
    <m/>
    <n v="0"/>
    <n v="870696"/>
    <n v="0"/>
    <n v="870696"/>
    <d v="2022-03-09T00:00:00"/>
    <m/>
    <d v="2022-03-09T00:00:00"/>
    <n v="0"/>
    <m/>
    <n v="1372.3578140046302"/>
    <x v="3"/>
    <d v="2022-03-09T00:00:00"/>
    <d v="1899-12-30T00:00:00"/>
    <m/>
    <m/>
    <x v="90"/>
    <x v="94"/>
    <x v="6"/>
  </r>
  <r>
    <x v="155"/>
    <x v="98"/>
    <x v="353"/>
    <x v="14"/>
    <d v="2022-03-23T00:00:00"/>
    <s v="00003436"/>
    <s v="Bán hàng CÔNG TY CỔ PHẦN SHINSEN GROUP theo hóa đơn 00003436"/>
    <n v="988866"/>
    <n v="0"/>
    <n v="79109.279999999999"/>
    <n v="1067975"/>
    <s v="Bán hàng"/>
    <m/>
    <m/>
    <n v="0"/>
    <n v="1067975"/>
    <n v="0"/>
    <n v="1067975"/>
    <d v="2022-03-23T00:00:00"/>
    <m/>
    <d v="2022-03-23T00:00:00"/>
    <n v="0"/>
    <m/>
    <n v="1358.3578140046302"/>
    <x v="3"/>
    <d v="2022-03-23T00:00:00"/>
    <d v="1899-12-30T00:00:00"/>
    <m/>
    <m/>
    <x v="90"/>
    <x v="94"/>
    <x v="6"/>
  </r>
  <r>
    <x v="155"/>
    <x v="98"/>
    <x v="354"/>
    <x v="14"/>
    <d v="2022-03-29T00:00:00"/>
    <s v="00004658"/>
    <s v="Bán hàng CÔNG TY CỔ PHẦN SHINSEN GROUP theo hóa đơn 00004658"/>
    <n v="2071296"/>
    <n v="0"/>
    <n v="165703.67999999999"/>
    <n v="2237000"/>
    <s v="Bán hàng"/>
    <m/>
    <m/>
    <n v="0"/>
    <n v="2237000"/>
    <n v="0"/>
    <n v="2237000"/>
    <d v="2022-03-29T00:00:00"/>
    <m/>
    <d v="2022-03-29T00:00:00"/>
    <n v="0"/>
    <m/>
    <n v="1352.3578140046302"/>
    <x v="3"/>
    <d v="2022-03-29T00:00:00"/>
    <d v="1899-12-30T00:00:00"/>
    <m/>
    <m/>
    <x v="90"/>
    <x v="94"/>
    <x v="6"/>
  </r>
  <r>
    <x v="155"/>
    <x v="98"/>
    <x v="354"/>
    <x v="14"/>
    <d v="2022-03-29T00:00:00"/>
    <s v="00004659"/>
    <s v="Bán hàng CÔNG TY CỔ PHẦN SHINSEN GROUP theo hóa đơn 00004659"/>
    <n v="2071296"/>
    <n v="0"/>
    <n v="165703.67999999999"/>
    <n v="2237000"/>
    <s v="Bán hàng"/>
    <m/>
    <m/>
    <n v="0"/>
    <n v="2237000"/>
    <n v="0"/>
    <n v="2237000"/>
    <d v="2022-03-29T00:00:00"/>
    <m/>
    <d v="2022-03-29T00:00:00"/>
    <n v="0"/>
    <m/>
    <n v="1352.3578140046302"/>
    <x v="3"/>
    <d v="2022-03-29T00:00:00"/>
    <d v="1899-12-30T00:00:00"/>
    <m/>
    <m/>
    <x v="90"/>
    <x v="94"/>
    <x v="6"/>
  </r>
  <r>
    <x v="155"/>
    <x v="98"/>
    <x v="355"/>
    <x v="14"/>
    <d v="2022-04-05T00:00:00"/>
    <s v="00005411"/>
    <s v="Bán hàng CÔNG TY CỔ PHẦN SHINSEN GROUP theo hóa đơn 00005411"/>
    <n v="618065"/>
    <n v="0"/>
    <n v="49445.200000000004"/>
    <n v="667510"/>
    <s v="Bán hàng"/>
    <m/>
    <m/>
    <n v="0"/>
    <n v="667510"/>
    <n v="0"/>
    <n v="667510"/>
    <d v="2022-04-05T00:00:00"/>
    <m/>
    <d v="2022-04-05T00:00:00"/>
    <n v="0"/>
    <m/>
    <n v="1345.3578140046302"/>
    <x v="3"/>
    <d v="2022-04-05T00:00:00"/>
    <d v="1899-12-30T00:00:00"/>
    <m/>
    <m/>
    <x v="90"/>
    <x v="94"/>
    <x v="6"/>
  </r>
  <r>
    <x v="155"/>
    <x v="98"/>
    <x v="356"/>
    <x v="14"/>
    <d v="2022-04-06T00:00:00"/>
    <s v="00005583"/>
    <s v="Bán hàng CÔNG TY CỔ PHẦN SHINSEN GROUP theo hóa đơn 00005583"/>
    <n v="1265018"/>
    <n v="0"/>
    <n v="101201.44"/>
    <n v="1366219"/>
    <s v="Bán hàng"/>
    <m/>
    <m/>
    <n v="0"/>
    <n v="1366219"/>
    <n v="0"/>
    <n v="1366219"/>
    <d v="2022-04-06T00:00:00"/>
    <m/>
    <d v="2022-04-06T00:00:00"/>
    <n v="0"/>
    <m/>
    <n v="1344.3578140046302"/>
    <x v="3"/>
    <d v="2022-04-06T00:00:00"/>
    <d v="1899-12-30T00:00:00"/>
    <m/>
    <m/>
    <x v="90"/>
    <x v="94"/>
    <x v="6"/>
  </r>
  <r>
    <x v="155"/>
    <x v="98"/>
    <x v="357"/>
    <x v="14"/>
    <d v="2022-04-09T00:00:00"/>
    <s v="00006265"/>
    <s v="Bán hàng CÔNG TY CỔ PHẦN SHINSEN GROUP theo hóa đơn 00006265"/>
    <n v="752730"/>
    <n v="0"/>
    <n v="60218.400000000001"/>
    <n v="812948"/>
    <s v="Bán hàng"/>
    <m/>
    <m/>
    <n v="0"/>
    <n v="812948"/>
    <n v="0"/>
    <n v="812948"/>
    <d v="2022-04-09T00:00:00"/>
    <m/>
    <d v="2022-04-09T00:00:00"/>
    <n v="0"/>
    <m/>
    <n v="1341.3578140046302"/>
    <x v="3"/>
    <d v="2022-04-09T00:00:00"/>
    <d v="1899-12-30T00:00:00"/>
    <m/>
    <m/>
    <x v="90"/>
    <x v="94"/>
    <x v="6"/>
  </r>
  <r>
    <x v="155"/>
    <x v="98"/>
    <x v="358"/>
    <x v="14"/>
    <d v="2022-04-12T00:00:00"/>
    <s v="00006749"/>
    <s v="Bán hàng CÔNG TY CỔ PHẦN SHINSEN GROUP theo hóa đơn 00006749"/>
    <n v="1768685"/>
    <n v="0"/>
    <n v="141494.80000000002"/>
    <n v="1910180"/>
    <s v="Bán hàng"/>
    <m/>
    <m/>
    <n v="0"/>
    <n v="1910180"/>
    <n v="0"/>
    <n v="1910180"/>
    <d v="2022-04-12T00:00:00"/>
    <m/>
    <d v="2022-04-12T00:00:00"/>
    <n v="0"/>
    <m/>
    <n v="1338.3578140046302"/>
    <x v="3"/>
    <d v="2022-04-12T00:00:00"/>
    <d v="1899-12-30T00:00:00"/>
    <m/>
    <m/>
    <x v="90"/>
    <x v="94"/>
    <x v="6"/>
  </r>
  <r>
    <x v="155"/>
    <x v="98"/>
    <x v="359"/>
    <x v="14"/>
    <d v="2022-04-26T00:00:00"/>
    <s v="00009775"/>
    <s v="Bán hàng CÔNG TY CỔ PHẦN SHINSEN GROUP theo hóa đơn 00009775"/>
    <n v="1119885"/>
    <n v="0"/>
    <n v="89590.8"/>
    <n v="1209476"/>
    <s v="Bán hàng"/>
    <m/>
    <m/>
    <n v="0"/>
    <n v="1209476"/>
    <n v="0"/>
    <n v="1209476"/>
    <d v="2022-04-26T00:00:00"/>
    <m/>
    <d v="2022-04-26T00:00:00"/>
    <n v="0"/>
    <m/>
    <n v="1324.3578140046302"/>
    <x v="3"/>
    <d v="2022-04-26T00:00:00"/>
    <d v="1899-12-30T00:00:00"/>
    <m/>
    <m/>
    <x v="90"/>
    <x v="94"/>
    <x v="6"/>
  </r>
  <r>
    <x v="155"/>
    <x v="98"/>
    <x v="360"/>
    <x v="14"/>
    <d v="2022-04-29T00:00:00"/>
    <s v="00010542"/>
    <s v="Bán hàng CÔNG TY CỔ PHẦN SHINSEN GROUP theo hóa đơn 00010542"/>
    <n v="1028316"/>
    <n v="0"/>
    <n v="82265.279999999999"/>
    <n v="1110581"/>
    <s v="Bán hàng"/>
    <m/>
    <m/>
    <n v="0"/>
    <n v="1110581"/>
    <n v="0"/>
    <n v="1110581"/>
    <d v="2022-04-29T00:00:00"/>
    <m/>
    <d v="2022-04-29T00:00:00"/>
    <n v="0"/>
    <m/>
    <n v="1321.3578140046302"/>
    <x v="3"/>
    <d v="2022-04-29T00:00:00"/>
    <d v="1899-12-30T00:00:00"/>
    <m/>
    <m/>
    <x v="90"/>
    <x v="94"/>
    <x v="6"/>
  </r>
  <r>
    <x v="155"/>
    <x v="98"/>
    <x v="361"/>
    <x v="14"/>
    <d v="2022-05-20T00:00:00"/>
    <s v="00013488"/>
    <s v="Bán hàng CÔNG TY CỔ PHẦN SHINSEN GROUP theo hóa đơn 00013488"/>
    <n v="1412346"/>
    <n v="0"/>
    <n v="112987.68000000001"/>
    <n v="1525334"/>
    <s v="Bán hàng"/>
    <m/>
    <m/>
    <n v="0"/>
    <n v="1525334"/>
    <n v="0"/>
    <n v="1525334"/>
    <d v="2022-05-20T00:00:00"/>
    <m/>
    <d v="2022-05-20T00:00:00"/>
    <n v="0"/>
    <m/>
    <n v="1300.3578140046302"/>
    <x v="3"/>
    <d v="2022-05-20T00:00:00"/>
    <d v="1899-12-30T00:00:00"/>
    <m/>
    <m/>
    <x v="90"/>
    <x v="94"/>
    <x v="6"/>
  </r>
  <r>
    <x v="155"/>
    <x v="98"/>
    <x v="362"/>
    <x v="14"/>
    <d v="2022-06-02T00:00:00"/>
    <s v="00015812"/>
    <s v="Bán hàng CÔNG TY CỔ PHẦN SHINSEN GROUP theo hóa đơn 00015812"/>
    <n v="1791194"/>
    <n v="0"/>
    <n v="143295.51999999999"/>
    <n v="1934490"/>
    <s v="Bán hàng"/>
    <m/>
    <m/>
    <n v="0"/>
    <n v="1934490"/>
    <n v="0"/>
    <n v="1934490"/>
    <d v="2022-06-02T00:00:00"/>
    <m/>
    <d v="2022-06-02T00:00:00"/>
    <n v="0"/>
    <m/>
    <n v="1287.3578140046302"/>
    <x v="3"/>
    <d v="2022-06-02T00:00:00"/>
    <d v="1899-12-30T00:00:00"/>
    <m/>
    <m/>
    <x v="90"/>
    <x v="94"/>
    <x v="6"/>
  </r>
  <r>
    <x v="155"/>
    <x v="98"/>
    <x v="363"/>
    <x v="14"/>
    <d v="2022-06-09T00:00:00"/>
    <s v="00017102"/>
    <s v="Bán hàng CÔNG TY CỔ PHẦN SHINSEN GROUP theo hóa đơn 00017102"/>
    <n v="1289600"/>
    <n v="0"/>
    <n v="103168"/>
    <n v="1392768"/>
    <s v="Bán hàng"/>
    <m/>
    <m/>
    <n v="0"/>
    <n v="1392768"/>
    <n v="0"/>
    <n v="1392768"/>
    <d v="2022-06-09T00:00:00"/>
    <m/>
    <d v="2022-06-09T00:00:00"/>
    <n v="0"/>
    <m/>
    <n v="1280.3578140046302"/>
    <x v="3"/>
    <d v="2022-06-09T00:00:00"/>
    <d v="1899-12-30T00:00:00"/>
    <m/>
    <m/>
    <x v="90"/>
    <x v="94"/>
    <x v="6"/>
  </r>
  <r>
    <x v="155"/>
    <x v="98"/>
    <x v="364"/>
    <x v="14"/>
    <d v="2022-06-11T00:00:00"/>
    <s v="00017677"/>
    <s v="Bán hàng CÔNG TY CỔ PHẦN SHINSEN GROUP theo hóa đơn 00017677"/>
    <n v="1768685"/>
    <n v="0"/>
    <n v="141494.80000000002"/>
    <n v="1910180"/>
    <s v="Bán hàng"/>
    <m/>
    <m/>
    <n v="0"/>
    <n v="1910180"/>
    <n v="0"/>
    <n v="1910180"/>
    <d v="2022-06-11T00:00:00"/>
    <m/>
    <d v="2022-06-11T00:00:00"/>
    <n v="0"/>
    <m/>
    <n v="1278.3578140046302"/>
    <x v="3"/>
    <d v="2022-06-11T00:00:00"/>
    <d v="1899-12-30T00:00:00"/>
    <m/>
    <m/>
    <x v="90"/>
    <x v="94"/>
    <x v="6"/>
  </r>
  <r>
    <x v="155"/>
    <x v="98"/>
    <x v="365"/>
    <x v="14"/>
    <d v="2022-06-17T00:00:00"/>
    <s v="00018358"/>
    <s v="Bán hàng CÔNG TY CỔ PHẦN SHINSEN GROUP theo hóa đơn 00018358"/>
    <n v="1820386"/>
    <n v="0"/>
    <n v="145630.88"/>
    <n v="1966017"/>
    <s v="Bán hàng"/>
    <m/>
    <m/>
    <n v="0"/>
    <n v="1966017"/>
    <n v="0"/>
    <n v="1966017"/>
    <d v="2022-06-17T00:00:00"/>
    <m/>
    <d v="2022-06-17T00:00:00"/>
    <n v="0"/>
    <m/>
    <n v="1272.3578140046302"/>
    <x v="3"/>
    <d v="2022-06-17T00:00:00"/>
    <d v="1899-12-30T00:00:00"/>
    <m/>
    <m/>
    <x v="90"/>
    <x v="94"/>
    <x v="6"/>
  </r>
  <r>
    <x v="155"/>
    <x v="98"/>
    <x v="366"/>
    <x v="14"/>
    <d v="2022-06-21T00:00:00"/>
    <s v="00019520"/>
    <s v="Bán hàng CÔNG TY CỔ PHẦN SHINSEN GROUP theo hóa đơn 00019520"/>
    <n v="555290"/>
    <n v="0"/>
    <n v="44423.200000000004"/>
    <n v="599713"/>
    <s v="Bán hàng"/>
    <m/>
    <m/>
    <n v="0"/>
    <n v="599713"/>
    <n v="0"/>
    <n v="599713"/>
    <d v="2022-06-21T00:00:00"/>
    <m/>
    <d v="2022-06-21T00:00:00"/>
    <n v="0"/>
    <m/>
    <n v="1268.3578140046302"/>
    <x v="3"/>
    <d v="2022-06-21T00:00:00"/>
    <d v="1899-12-30T00:00:00"/>
    <m/>
    <m/>
    <x v="90"/>
    <x v="94"/>
    <x v="6"/>
  </r>
  <r>
    <x v="155"/>
    <x v="98"/>
    <x v="367"/>
    <x v="14"/>
    <d v="2022-07-01T00:00:00"/>
    <s v="00021898"/>
    <s v="Bán hàng CÔNG TY CỔ PHẦN SHINSEN GROUP theo hóa đơn 00021898"/>
    <n v="2283144"/>
    <n v="0"/>
    <n v="182651.51999999999"/>
    <n v="2465796"/>
    <s v="Bán hàng"/>
    <m/>
    <m/>
    <n v="0"/>
    <n v="2465796"/>
    <n v="0"/>
    <n v="2465796"/>
    <d v="2022-07-01T00:00:00"/>
    <m/>
    <d v="2022-07-01T00:00:00"/>
    <n v="0"/>
    <m/>
    <n v="1258.3578140046302"/>
    <x v="3"/>
    <d v="2022-07-01T00:00:00"/>
    <d v="1899-12-30T00:00:00"/>
    <m/>
    <m/>
    <x v="90"/>
    <x v="94"/>
    <x v="6"/>
  </r>
  <r>
    <x v="155"/>
    <x v="98"/>
    <x v="368"/>
    <x v="14"/>
    <d v="2022-07-08T00:00:00"/>
    <s v="00023969"/>
    <s v="Bán hàng Shinsen Cửa Hàng Nguyễn Văn Đậu theo hóa đơn 00023969"/>
    <n v="951239"/>
    <n v="0"/>
    <n v="76099.12"/>
    <n v="1027338"/>
    <s v="Bán hàng"/>
    <m/>
    <m/>
    <n v="0"/>
    <n v="1027338"/>
    <n v="0"/>
    <n v="1027338"/>
    <d v="2022-07-08T00:00:00"/>
    <m/>
    <d v="2022-07-08T00:00:00"/>
    <n v="0"/>
    <m/>
    <n v="1251.3578140046302"/>
    <x v="3"/>
    <d v="2022-07-08T00:00:00"/>
    <d v="1899-12-30T00:00:00"/>
    <m/>
    <m/>
    <x v="90"/>
    <x v="94"/>
    <x v="6"/>
  </r>
  <r>
    <x v="155"/>
    <x v="98"/>
    <x v="369"/>
    <x v="14"/>
    <d v="2022-07-13T00:00:00"/>
    <s v="00024369"/>
    <s v="Bán hàng Shinsen Cửa Hàng Nguyễn Văn Công theo hóa đơn 00024369"/>
    <n v="1843821"/>
    <n v="0"/>
    <n v="147505.68"/>
    <n v="1991327"/>
    <s v="Bán hàng"/>
    <m/>
    <m/>
    <n v="0"/>
    <n v="1991327"/>
    <n v="0"/>
    <n v="1991327"/>
    <d v="2022-07-13T00:00:00"/>
    <m/>
    <d v="2022-07-13T00:00:00"/>
    <n v="0"/>
    <m/>
    <n v="1246.3578140046302"/>
    <x v="3"/>
    <d v="2022-07-13T00:00:00"/>
    <d v="1899-12-30T00:00:00"/>
    <m/>
    <m/>
    <x v="90"/>
    <x v="94"/>
    <x v="6"/>
  </r>
  <r>
    <x v="155"/>
    <x v="98"/>
    <x v="370"/>
    <x v="14"/>
    <d v="2022-07-23T00:00:00"/>
    <s v="00027076"/>
    <s v="Bán hàng CÔNG TY CỔ PHẦN SHINSEN GROUP theo hóa đơn 00027076"/>
    <n v="666348"/>
    <n v="0"/>
    <n v="53307.840000000004"/>
    <n v="719656"/>
    <s v="Bán hàng"/>
    <m/>
    <m/>
    <n v="0"/>
    <n v="719656"/>
    <n v="0"/>
    <n v="719656"/>
    <d v="2022-07-23T00:00:00"/>
    <m/>
    <d v="2022-07-23T00:00:00"/>
    <n v="0"/>
    <m/>
    <n v="1236.3578140046302"/>
    <x v="3"/>
    <d v="2022-07-23T00:00:00"/>
    <d v="1899-12-30T00:00:00"/>
    <m/>
    <m/>
    <x v="90"/>
    <x v="94"/>
    <x v="6"/>
  </r>
  <r>
    <x v="155"/>
    <x v="98"/>
    <x v="371"/>
    <x v="14"/>
    <d v="2022-08-01T00:00:00"/>
    <s v="00028964"/>
    <s v="Bán hàng Shinsen Cửa Hàng Nguyễn Văn Công theo hóa đơn 00028964"/>
    <n v="1800682"/>
    <n v="0"/>
    <n v="144054.56"/>
    <n v="1944737"/>
    <s v="Bán hàng"/>
    <m/>
    <m/>
    <n v="0"/>
    <n v="1944737"/>
    <n v="0"/>
    <n v="1944737"/>
    <d v="2022-08-01T00:00:00"/>
    <m/>
    <d v="2022-08-01T00:00:00"/>
    <n v="0"/>
    <m/>
    <n v="1227.3578140046302"/>
    <x v="3"/>
    <d v="2022-08-01T00:00:00"/>
    <d v="1899-12-30T00:00:00"/>
    <m/>
    <m/>
    <x v="90"/>
    <x v="94"/>
    <x v="6"/>
  </r>
  <r>
    <x v="155"/>
    <x v="98"/>
    <x v="371"/>
    <x v="14"/>
    <d v="2022-08-01T00:00:00"/>
    <s v="00028984"/>
    <s v="Bán hàng Shinsen Cửa Hàng Nguyễn Văn Đậu theo hóa đơn 00028984"/>
    <n v="818450"/>
    <n v="0"/>
    <n v="65476"/>
    <n v="883926"/>
    <s v="Bán hàng"/>
    <m/>
    <m/>
    <n v="0"/>
    <n v="883926"/>
    <n v="0"/>
    <n v="883926"/>
    <d v="2022-08-01T00:00:00"/>
    <m/>
    <d v="2022-08-01T00:00:00"/>
    <n v="0"/>
    <m/>
    <n v="1227.3578140046302"/>
    <x v="3"/>
    <d v="2022-08-01T00:00:00"/>
    <d v="1899-12-30T00:00:00"/>
    <m/>
    <m/>
    <x v="90"/>
    <x v="94"/>
    <x v="6"/>
  </r>
  <r>
    <x v="155"/>
    <x v="98"/>
    <x v="323"/>
    <x v="14"/>
    <d v="2022-08-10T00:00:00"/>
    <s v="00029644"/>
    <s v="Bán hàng Shinsen Cửa Hàng Nguyễn Văn Công theo hóa đơn 00029644"/>
    <n v="1928357"/>
    <n v="0"/>
    <n v="154268.56"/>
    <n v="2082626"/>
    <s v="Bán hàng"/>
    <m/>
    <m/>
    <n v="0"/>
    <n v="2082626"/>
    <n v="0"/>
    <n v="2082626"/>
    <d v="2022-08-10T00:00:00"/>
    <m/>
    <d v="2022-08-10T00:00:00"/>
    <n v="0"/>
    <m/>
    <n v="1218.3578140046302"/>
    <x v="3"/>
    <d v="2022-08-10T00:00:00"/>
    <d v="1899-12-30T00:00:00"/>
    <m/>
    <m/>
    <x v="90"/>
    <x v="94"/>
    <x v="6"/>
  </r>
  <r>
    <x v="155"/>
    <x v="98"/>
    <x v="372"/>
    <x v="14"/>
    <d v="2022-08-19T00:00:00"/>
    <s v="00033910"/>
    <s v="Bán hàng CÔNG TY CỔ PHẦN SHINSEN GROUP theo hóa đơn 00033910"/>
    <n v="1505639"/>
    <n v="0"/>
    <n v="120451.12"/>
    <n v="1626090"/>
    <s v="Bán hàng"/>
    <m/>
    <m/>
    <n v="0"/>
    <n v="1626090"/>
    <n v="0"/>
    <n v="1626090"/>
    <d v="2022-08-19T00:00:00"/>
    <m/>
    <d v="2022-08-19T00:00:00"/>
    <n v="0"/>
    <m/>
    <n v="1209.3578140046302"/>
    <x v="3"/>
    <d v="2022-08-19T00:00:00"/>
    <d v="1899-12-30T00:00:00"/>
    <m/>
    <m/>
    <x v="90"/>
    <x v="94"/>
    <x v="6"/>
  </r>
  <r>
    <x v="155"/>
    <x v="98"/>
    <x v="372"/>
    <x v="14"/>
    <d v="2022-08-19T00:00:00"/>
    <s v="00033911"/>
    <s v="Bán hàng CÔNG TY CỔ PHẦN SHINSEN GROUP theo hóa đơn 00033911"/>
    <n v="277975"/>
    <n v="0"/>
    <n v="22238"/>
    <n v="300213"/>
    <s v="Bán hàng"/>
    <m/>
    <m/>
    <n v="0"/>
    <n v="300213"/>
    <n v="0"/>
    <n v="300213"/>
    <d v="2022-08-19T00:00:00"/>
    <m/>
    <d v="2022-08-19T00:00:00"/>
    <n v="0"/>
    <m/>
    <n v="1209.3578140046302"/>
    <x v="3"/>
    <d v="2022-08-19T00:00:00"/>
    <d v="1899-12-30T00:00:00"/>
    <m/>
    <m/>
    <x v="90"/>
    <x v="94"/>
    <x v="6"/>
  </r>
  <r>
    <x v="155"/>
    <x v="98"/>
    <x v="373"/>
    <x v="14"/>
    <d v="2022-08-23T00:00:00"/>
    <s v="00034309"/>
    <s v="Bán hàng CÔNG TY CỔ PHẦN SHINSEN GROUP theo hóa đơn 00034309"/>
    <n v="1163398"/>
    <n v="0"/>
    <n v="93071.84"/>
    <n v="1256470"/>
    <s v="Bán hàng"/>
    <m/>
    <m/>
    <n v="0"/>
    <n v="1256470"/>
    <n v="0"/>
    <n v="1256470"/>
    <d v="2022-08-23T00:00:00"/>
    <m/>
    <d v="2022-08-23T00:00:00"/>
    <n v="0"/>
    <m/>
    <n v="1205.3578140046302"/>
    <x v="3"/>
    <d v="2022-08-23T00:00:00"/>
    <d v="1899-12-30T00:00:00"/>
    <m/>
    <m/>
    <x v="90"/>
    <x v="94"/>
    <x v="6"/>
  </r>
  <r>
    <x v="155"/>
    <x v="98"/>
    <x v="373"/>
    <x v="14"/>
    <d v="2022-08-23T00:00:00"/>
    <s v="00034328"/>
    <s v="Bán hàng Shinsen Cửa Hàng Nguyễn Văn Công theo hóa đơn 00034328"/>
    <n v="2613327"/>
    <n v="0"/>
    <n v="209066.16"/>
    <n v="2822393"/>
    <s v="Bán hàng"/>
    <m/>
    <m/>
    <n v="0"/>
    <n v="2822393"/>
    <n v="0"/>
    <n v="2822393"/>
    <d v="2022-08-23T00:00:00"/>
    <m/>
    <d v="2022-08-23T00:00:00"/>
    <n v="0"/>
    <m/>
    <n v="1205.3578140046302"/>
    <x v="3"/>
    <d v="2022-08-23T00:00:00"/>
    <d v="1899-12-30T00:00:00"/>
    <m/>
    <m/>
    <x v="90"/>
    <x v="94"/>
    <x v="6"/>
  </r>
  <r>
    <x v="155"/>
    <x v="98"/>
    <x v="374"/>
    <x v="14"/>
    <d v="2022-08-31T00:00:00"/>
    <s v="00036453"/>
    <s v="Bán hàng Shinsen Cửa Hàng Nguyễn Văn Đậu theo hóa đơn 00036453"/>
    <n v="1129751"/>
    <n v="0"/>
    <n v="90380.08"/>
    <n v="1220131"/>
    <s v="Bán hàng"/>
    <m/>
    <m/>
    <n v="0"/>
    <n v="1220131"/>
    <n v="0"/>
    <n v="1220131"/>
    <d v="2022-08-31T00:00:00"/>
    <m/>
    <d v="2022-08-31T00:00:00"/>
    <n v="0"/>
    <m/>
    <n v="1197.3578140046302"/>
    <x v="3"/>
    <d v="2022-08-31T00:00:00"/>
    <d v="1899-12-30T00:00:00"/>
    <m/>
    <m/>
    <x v="90"/>
    <x v="94"/>
    <x v="6"/>
  </r>
  <r>
    <x v="155"/>
    <x v="98"/>
    <x v="375"/>
    <x v="14"/>
    <d v="2022-09-07T00:00:00"/>
    <s v="00037770"/>
    <s v="Bán hàng Shinsen Cửa Hàng Nguyễn Văn Công theo hóa đơn 00037770"/>
    <n v="2251892"/>
    <n v="0"/>
    <n v="180151.36000000002"/>
    <n v="2432043"/>
    <s v="Bán hàng"/>
    <m/>
    <m/>
    <n v="0"/>
    <n v="2432043"/>
    <n v="0"/>
    <n v="2432043"/>
    <d v="2022-09-07T00:00:00"/>
    <m/>
    <d v="2022-09-07T00:00:00"/>
    <n v="0"/>
    <m/>
    <n v="1190.3578140046302"/>
    <x v="3"/>
    <d v="2022-09-07T00:00:00"/>
    <d v="1899-12-30T00:00:00"/>
    <m/>
    <m/>
    <x v="90"/>
    <x v="94"/>
    <x v="6"/>
  </r>
  <r>
    <x v="155"/>
    <x v="98"/>
    <x v="376"/>
    <x v="14"/>
    <d v="2022-09-16T00:00:00"/>
    <s v="00041713"/>
    <s v="Bán hàng Shinsen Cửa Hàng Nguyễn Văn Công theo hóa đơn 00041713"/>
    <n v="1732740"/>
    <n v="0"/>
    <n v="138619.20000000001"/>
    <n v="1871359"/>
    <s v="Bán hàng"/>
    <m/>
    <m/>
    <n v="0"/>
    <n v="1871359"/>
    <n v="0"/>
    <n v="1871359"/>
    <d v="2022-09-16T00:00:00"/>
    <m/>
    <d v="2022-09-16T00:00:00"/>
    <n v="0"/>
    <m/>
    <n v="1181.3578140046302"/>
    <x v="3"/>
    <d v="2022-09-16T00:00:00"/>
    <d v="1899-12-30T00:00:00"/>
    <m/>
    <m/>
    <x v="90"/>
    <x v="94"/>
    <x v="6"/>
  </r>
  <r>
    <x v="155"/>
    <x v="98"/>
    <x v="377"/>
    <x v="14"/>
    <d v="2022-09-29T00:00:00"/>
    <s v="00044679"/>
    <s v="Bán hàng Shinsen Cửa Hàng Phạm Viết Chánh theo hóa đơn 00044679"/>
    <n v="367155"/>
    <n v="0"/>
    <n v="29372.400000000001"/>
    <n v="396527"/>
    <s v="Bán hàng"/>
    <m/>
    <m/>
    <n v="0"/>
    <n v="396527"/>
    <n v="0"/>
    <n v="396527"/>
    <d v="2022-09-29T00:00:00"/>
    <m/>
    <d v="2022-09-29T00:00:00"/>
    <n v="0"/>
    <m/>
    <n v="1168.3578140046302"/>
    <x v="3"/>
    <d v="2022-09-29T00:00:00"/>
    <d v="1899-12-30T00:00:00"/>
    <m/>
    <m/>
    <x v="90"/>
    <x v="94"/>
    <x v="6"/>
  </r>
  <r>
    <x v="155"/>
    <x v="98"/>
    <x v="378"/>
    <x v="14"/>
    <d v="2022-10-04T00:00:00"/>
    <s v="00045804"/>
    <s v="Bán hàng Shinsen Cửa Hàng Nguyễn Văn Công theo hóa đơn 00045804"/>
    <n v="2532587"/>
    <n v="0"/>
    <n v="202606.96"/>
    <n v="2735194"/>
    <s v="Bán hàng"/>
    <m/>
    <m/>
    <n v="0"/>
    <n v="2735194"/>
    <n v="0"/>
    <n v="2735194"/>
    <d v="2022-10-04T00:00:00"/>
    <m/>
    <d v="2022-10-04T00:00:00"/>
    <n v="0"/>
    <m/>
    <n v="1163.3578140046302"/>
    <x v="3"/>
    <d v="2022-10-04T00:00:00"/>
    <d v="1899-12-30T00:00:00"/>
    <m/>
    <m/>
    <x v="90"/>
    <x v="94"/>
    <x v="6"/>
  </r>
  <r>
    <x v="155"/>
    <x v="98"/>
    <x v="379"/>
    <x v="14"/>
    <d v="2022-10-10T00:00:00"/>
    <s v="00046930"/>
    <s v="Bán hàng Shinsen Cửa Hàng Ngô Quyền theo hóa đơn 00046930"/>
    <n v="664525"/>
    <n v="0"/>
    <n v="53162"/>
    <n v="717687"/>
    <s v="Bán hàng"/>
    <m/>
    <m/>
    <n v="0"/>
    <n v="717687"/>
    <n v="0"/>
    <n v="717687"/>
    <d v="2022-10-10T00:00:00"/>
    <m/>
    <d v="2022-10-10T00:00:00"/>
    <n v="0"/>
    <m/>
    <n v="1157.3578140046302"/>
    <x v="3"/>
    <d v="2022-10-10T00:00:00"/>
    <d v="1899-12-30T00:00:00"/>
    <m/>
    <m/>
    <x v="90"/>
    <x v="94"/>
    <x v="6"/>
  </r>
  <r>
    <x v="155"/>
    <x v="98"/>
    <x v="380"/>
    <x v="14"/>
    <d v="2022-10-14T00:00:00"/>
    <s v="00047673"/>
    <s v="Bán hàng Shinsen Cửa Hàng Phạm Viết Chánh theo hóa đơn 00047673"/>
    <n v="922445"/>
    <n v="0"/>
    <n v="73795.600000000006"/>
    <n v="996241"/>
    <s v="Bán hàng"/>
    <m/>
    <m/>
    <n v="0"/>
    <n v="996241"/>
    <n v="0"/>
    <n v="996241"/>
    <d v="2022-10-14T00:00:00"/>
    <m/>
    <d v="2022-10-14T00:00:00"/>
    <n v="0"/>
    <m/>
    <n v="1153.3578140046302"/>
    <x v="3"/>
    <d v="2022-10-14T00:00:00"/>
    <d v="1899-12-30T00:00:00"/>
    <m/>
    <m/>
    <x v="90"/>
    <x v="94"/>
    <x v="6"/>
  </r>
  <r>
    <x v="155"/>
    <x v="98"/>
    <x v="381"/>
    <x v="14"/>
    <d v="2022-11-01T00:00:00"/>
    <s v="00049627"/>
    <s v="Bán hàng Shinsen Cửa Hàng Nguyễn Văn Công theo hóa đơn 00049627"/>
    <n v="1963007"/>
    <n v="0"/>
    <n v="157040.56"/>
    <n v="2120048"/>
    <s v="Bán hàng"/>
    <m/>
    <m/>
    <n v="0"/>
    <n v="2120048"/>
    <n v="0"/>
    <n v="2120048"/>
    <d v="2022-11-01T00:00:00"/>
    <m/>
    <d v="2022-11-01T00:00:00"/>
    <n v="0"/>
    <m/>
    <n v="1135.3578140046302"/>
    <x v="3"/>
    <d v="2022-11-01T00:00:00"/>
    <d v="1899-12-30T00:00:00"/>
    <m/>
    <m/>
    <x v="90"/>
    <x v="94"/>
    <x v="6"/>
  </r>
  <r>
    <x v="155"/>
    <x v="98"/>
    <x v="382"/>
    <x v="14"/>
    <d v="2022-11-03T00:00:00"/>
    <s v="00049722"/>
    <s v="Bán hàng Shinsen Cửa Hàng Phạm Viết Chánh theo hóa đơn 00049722"/>
    <n v="850875"/>
    <n v="0"/>
    <n v="68070"/>
    <n v="918945"/>
    <s v="Bán hàng"/>
    <m/>
    <m/>
    <n v="0"/>
    <n v="918945"/>
    <n v="0"/>
    <n v="918945"/>
    <d v="2022-11-03T00:00:00"/>
    <m/>
    <d v="2022-11-03T00:00:00"/>
    <n v="0"/>
    <m/>
    <n v="1133.3578140046302"/>
    <x v="3"/>
    <d v="2022-11-03T00:00:00"/>
    <d v="1899-12-30T00:00:00"/>
    <m/>
    <m/>
    <x v="90"/>
    <x v="94"/>
    <x v="6"/>
  </r>
  <r>
    <x v="155"/>
    <x v="98"/>
    <x v="383"/>
    <x v="14"/>
    <d v="2022-11-23T00:00:00"/>
    <s v="00052097"/>
    <s v="Bán hàng Shinsen Cửa Hàng Nguyễn Văn Công theo hóa đơn 00052097"/>
    <n v="2309837"/>
    <n v="0"/>
    <n v="184786.96"/>
    <n v="2494624"/>
    <s v="Bán hàng"/>
    <m/>
    <m/>
    <n v="0"/>
    <n v="2494624"/>
    <n v="0"/>
    <n v="2494624"/>
    <d v="2022-11-23T00:00:00"/>
    <m/>
    <d v="2022-11-23T00:00:00"/>
    <n v="0"/>
    <m/>
    <n v="1113.3578140046302"/>
    <x v="3"/>
    <d v="2022-11-23T00:00:00"/>
    <d v="1899-12-30T00:00:00"/>
    <m/>
    <m/>
    <x v="90"/>
    <x v="94"/>
    <x v="6"/>
  </r>
  <r>
    <x v="155"/>
    <x v="98"/>
    <x v="384"/>
    <x v="14"/>
    <d v="2022-12-07T00:00:00"/>
    <s v="00054474"/>
    <s v="Bán hàng Shinsen Cửa Hàng Nguyễn Văn Công theo hóa đơn 00054474"/>
    <n v="1808017"/>
    <n v="0"/>
    <n v="144641.36000000002"/>
    <n v="1952658"/>
    <s v="Bán hàng"/>
    <m/>
    <m/>
    <n v="0"/>
    <n v="1952658"/>
    <n v="0"/>
    <n v="1952658"/>
    <d v="2022-12-07T00:00:00"/>
    <m/>
    <d v="2022-12-07T00:00:00"/>
    <n v="0"/>
    <m/>
    <n v="1099.3578140046302"/>
    <x v="3"/>
    <d v="2022-12-07T00:00:00"/>
    <d v="1899-12-30T00:00:00"/>
    <m/>
    <m/>
    <x v="90"/>
    <x v="94"/>
    <x v="6"/>
  </r>
  <r>
    <x v="155"/>
    <x v="98"/>
    <x v="385"/>
    <x v="14"/>
    <d v="2022-12-09T00:00:00"/>
    <s v="00055226"/>
    <s v="Bán hàng Shinsen Cửa Hàng Phạm Viết Chánh theo hóa đơn 00055226"/>
    <n v="953062"/>
    <n v="0"/>
    <n v="76244.960000000006"/>
    <n v="1029307"/>
    <s v="Bán hàng"/>
    <m/>
    <m/>
    <n v="0"/>
    <n v="1029307"/>
    <n v="0"/>
    <n v="1029307"/>
    <d v="2022-12-09T00:00:00"/>
    <m/>
    <d v="2022-12-09T00:00:00"/>
    <n v="0"/>
    <m/>
    <n v="1097.3578140046302"/>
    <x v="3"/>
    <d v="2022-12-09T00:00:00"/>
    <d v="1899-12-30T00:00:00"/>
    <m/>
    <m/>
    <x v="90"/>
    <x v="94"/>
    <x v="6"/>
  </r>
  <r>
    <x v="155"/>
    <x v="98"/>
    <x v="386"/>
    <x v="14"/>
    <m/>
    <m/>
    <m/>
    <m/>
    <n v="0"/>
    <n v="0"/>
    <n v="2000000"/>
    <s v="Giảm công nợ"/>
    <m/>
    <m/>
    <n v="0"/>
    <n v="-2000000"/>
    <n v="0"/>
    <n v="-2000000"/>
    <d v="2023-06-14T00:00:00"/>
    <m/>
    <d v="2023-06-14T00:00:00"/>
    <n v="0"/>
    <m/>
    <n v="910.3578140046302"/>
    <x v="3"/>
    <d v="2023-06-14T00:00:00"/>
    <d v="1899-12-30T00:00:00"/>
    <m/>
    <m/>
    <x v="90"/>
    <x v="94"/>
    <x v="6"/>
  </r>
  <r>
    <x v="155"/>
    <x v="98"/>
    <x v="387"/>
    <x v="14"/>
    <m/>
    <m/>
    <m/>
    <m/>
    <n v="0"/>
    <n v="0"/>
    <n v="1000000"/>
    <s v="Giảm công nợ"/>
    <m/>
    <m/>
    <n v="0"/>
    <n v="-1000000"/>
    <n v="0"/>
    <n v="-1000000"/>
    <d v="2023-07-21T00:00:00"/>
    <m/>
    <d v="2023-07-21T00:00:00"/>
    <n v="0"/>
    <m/>
    <n v="873.3578140046302"/>
    <x v="3"/>
    <d v="2023-07-21T00:00:00"/>
    <d v="1899-12-30T00:00:00"/>
    <m/>
    <m/>
    <x v="90"/>
    <x v="94"/>
    <x v="6"/>
  </r>
  <r>
    <x v="155"/>
    <x v="98"/>
    <x v="388"/>
    <x v="14"/>
    <m/>
    <m/>
    <m/>
    <m/>
    <n v="0"/>
    <n v="0"/>
    <n v="500000"/>
    <s v="Giảm công nợ"/>
    <m/>
    <m/>
    <n v="0"/>
    <n v="-500000"/>
    <n v="0"/>
    <n v="-500000"/>
    <d v="2023-08-25T00:00:00"/>
    <m/>
    <d v="2023-08-25T00:00:00"/>
    <n v="0"/>
    <m/>
    <n v="838.3578140046302"/>
    <x v="3"/>
    <d v="2023-08-25T00:00:00"/>
    <d v="1899-12-30T00:00:00"/>
    <m/>
    <m/>
    <x v="90"/>
    <x v="94"/>
    <x v="6"/>
  </r>
  <r>
    <x v="155"/>
    <x v="98"/>
    <x v="389"/>
    <x v="14"/>
    <m/>
    <m/>
    <m/>
    <m/>
    <n v="0"/>
    <n v="0"/>
    <n v="1000000"/>
    <s v="Giảm công nợ"/>
    <m/>
    <m/>
    <n v="0"/>
    <n v="-1000000"/>
    <n v="0"/>
    <n v="-1000000"/>
    <d v="2023-09-28T00:00:00"/>
    <m/>
    <d v="2023-09-28T00:00:00"/>
    <n v="0"/>
    <m/>
    <n v="804.3578140046302"/>
    <x v="3"/>
    <d v="2023-09-28T00:00:00"/>
    <d v="1899-12-30T00:00:00"/>
    <m/>
    <m/>
    <x v="90"/>
    <x v="94"/>
    <x v="6"/>
  </r>
  <r>
    <x v="155"/>
    <x v="98"/>
    <x v="390"/>
    <x v="14"/>
    <m/>
    <m/>
    <m/>
    <m/>
    <n v="0"/>
    <n v="0"/>
    <n v="500000"/>
    <s v="Giảm công nợ"/>
    <m/>
    <m/>
    <n v="0"/>
    <n v="-500000"/>
    <n v="0"/>
    <n v="-500000"/>
    <d v="2023-10-25T00:00:00"/>
    <m/>
    <d v="2023-10-25T00:00:00"/>
    <n v="0"/>
    <m/>
    <n v="777.3578140046302"/>
    <x v="3"/>
    <d v="2023-10-25T00:00:00"/>
    <d v="1899-12-30T00:00:00"/>
    <m/>
    <m/>
    <x v="90"/>
    <x v="94"/>
    <x v="6"/>
  </r>
  <r>
    <x v="155"/>
    <x v="98"/>
    <x v="391"/>
    <x v="14"/>
    <m/>
    <m/>
    <m/>
    <m/>
    <n v="0"/>
    <n v="0"/>
    <n v="500000"/>
    <s v="Giảm công nợ"/>
    <m/>
    <m/>
    <n v="0"/>
    <n v="-500000"/>
    <n v="0"/>
    <n v="-500000"/>
    <d v="2023-11-25T00:00:00"/>
    <m/>
    <d v="2023-11-25T00:00:00"/>
    <n v="0"/>
    <m/>
    <n v="746.3578140046302"/>
    <x v="3"/>
    <d v="2023-11-25T00:00:00"/>
    <d v="1899-12-30T00:00:00"/>
    <m/>
    <m/>
    <x v="90"/>
    <x v="94"/>
    <x v="6"/>
  </r>
  <r>
    <x v="155"/>
    <x v="98"/>
    <x v="392"/>
    <x v="14"/>
    <m/>
    <m/>
    <m/>
    <m/>
    <n v="0"/>
    <n v="0"/>
    <n v="500000"/>
    <s v="Giảm công nợ"/>
    <m/>
    <m/>
    <n v="0"/>
    <n v="-500000"/>
    <n v="0"/>
    <n v="-500000"/>
    <d v="2024-04-22T00:00:00"/>
    <m/>
    <d v="2024-04-22T00:00:00"/>
    <n v="0"/>
    <m/>
    <n v="597.3578140046302"/>
    <x v="3"/>
    <d v="2024-04-22T00:00:00"/>
    <d v="1899-12-30T00:00:00"/>
    <m/>
    <m/>
    <x v="90"/>
    <x v="94"/>
    <x v="6"/>
  </r>
  <r>
    <x v="155"/>
    <x v="98"/>
    <x v="393"/>
    <x v="14"/>
    <m/>
    <m/>
    <m/>
    <m/>
    <n v="0"/>
    <n v="0"/>
    <n v="500000"/>
    <s v="Giảm công nợ"/>
    <m/>
    <m/>
    <n v="0"/>
    <n v="-500000"/>
    <n v="0"/>
    <n v="-500000"/>
    <d v="2024-05-24T00:00:00"/>
    <m/>
    <d v="2024-05-24T00:00:00"/>
    <n v="0"/>
    <m/>
    <n v="565.3578140046302"/>
    <x v="3"/>
    <d v="2024-05-24T00:00:00"/>
    <d v="1899-12-30T00:00:00"/>
    <m/>
    <m/>
    <x v="90"/>
    <x v="94"/>
    <x v="6"/>
  </r>
  <r>
    <x v="155"/>
    <x v="98"/>
    <x v="394"/>
    <x v="14"/>
    <m/>
    <m/>
    <m/>
    <m/>
    <n v="0"/>
    <n v="0"/>
    <n v="500000"/>
    <s v="Giảm công nợ"/>
    <m/>
    <m/>
    <n v="0"/>
    <n v="-500000"/>
    <n v="0"/>
    <n v="-500000"/>
    <d v="2024-06-27T00:00:00"/>
    <m/>
    <d v="2024-06-27T00:00:00"/>
    <n v="0"/>
    <m/>
    <n v="531.3578140046302"/>
    <x v="3"/>
    <d v="2024-06-27T00:00:00"/>
    <d v="1899-12-30T00:00:00"/>
    <m/>
    <m/>
    <x v="90"/>
    <x v="94"/>
    <x v="6"/>
  </r>
  <r>
    <x v="155"/>
    <x v="98"/>
    <x v="395"/>
    <x v="14"/>
    <m/>
    <m/>
    <m/>
    <m/>
    <n v="0"/>
    <n v="0"/>
    <n v="500000"/>
    <s v="Giảm công nợ"/>
    <m/>
    <m/>
    <n v="0"/>
    <n v="-500000"/>
    <n v="0"/>
    <n v="-500000"/>
    <d v="2024-07-24T00:00:00"/>
    <m/>
    <d v="2024-07-24T00:00:00"/>
    <n v="0"/>
    <m/>
    <n v="504.3578140046302"/>
    <x v="3"/>
    <d v="2024-07-24T00:00:00"/>
    <d v="1899-12-30T00:00:00"/>
    <m/>
    <m/>
    <x v="90"/>
    <x v="94"/>
    <x v="6"/>
  </r>
  <r>
    <x v="155"/>
    <x v="98"/>
    <x v="396"/>
    <x v="14"/>
    <m/>
    <m/>
    <m/>
    <m/>
    <n v="0"/>
    <n v="0"/>
    <n v="500000"/>
    <s v="Giảm công nợ"/>
    <m/>
    <m/>
    <n v="0"/>
    <n v="-500000"/>
    <n v="0"/>
    <n v="-500000"/>
    <d v="2024-08-27T00:00:00"/>
    <m/>
    <d v="2024-08-27T00:00:00"/>
    <n v="0"/>
    <m/>
    <n v="470.3578140046302"/>
    <x v="3"/>
    <d v="2024-08-27T00:00:00"/>
    <d v="1899-12-30T00:00:00"/>
    <m/>
    <m/>
    <x v="90"/>
    <x v="94"/>
    <x v="6"/>
  </r>
  <r>
    <x v="155"/>
    <x v="98"/>
    <x v="397"/>
    <x v="14"/>
    <m/>
    <m/>
    <m/>
    <m/>
    <n v="0"/>
    <n v="0"/>
    <n v="500000"/>
    <s v="Giảm công nợ"/>
    <m/>
    <m/>
    <n v="0"/>
    <n v="-500000"/>
    <n v="0"/>
    <n v="-500000"/>
    <d v="2024-10-04T00:00:00"/>
    <m/>
    <d v="2024-10-04T00:00:00"/>
    <n v="0"/>
    <m/>
    <n v="432.3578140046302"/>
    <x v="3"/>
    <d v="2024-10-04T00:00:00"/>
    <d v="1899-12-30T00:00:00"/>
    <m/>
    <m/>
    <x v="90"/>
    <x v="94"/>
    <x v="6"/>
  </r>
  <r>
    <x v="155"/>
    <x v="98"/>
    <x v="398"/>
    <x v="14"/>
    <m/>
    <m/>
    <m/>
    <m/>
    <n v="0"/>
    <n v="0"/>
    <n v="500000"/>
    <s v="Giảm công nợ"/>
    <m/>
    <m/>
    <n v="0"/>
    <n v="-500000"/>
    <n v="0"/>
    <n v="-500000"/>
    <d v="2024-10-25T00:00:00"/>
    <m/>
    <d v="2024-10-25T00:00:00"/>
    <n v="0"/>
    <m/>
    <n v="411.3578140046302"/>
    <x v="3"/>
    <d v="2024-10-25T00:00:00"/>
    <d v="1899-12-30T00:00:00"/>
    <m/>
    <m/>
    <x v="90"/>
    <x v="94"/>
    <x v="6"/>
  </r>
  <r>
    <x v="155"/>
    <x v="98"/>
    <x v="219"/>
    <x v="14"/>
    <m/>
    <m/>
    <m/>
    <m/>
    <n v="0"/>
    <n v="0"/>
    <n v="500000"/>
    <s v="Giảm công nợ"/>
    <m/>
    <m/>
    <n v="0"/>
    <n v="-500000"/>
    <n v="0"/>
    <n v="-500000"/>
    <d v="2024-11-29T00:00:00"/>
    <m/>
    <d v="2024-11-29T00:00:00"/>
    <n v="0"/>
    <m/>
    <n v="376.3578140046302"/>
    <x v="3"/>
    <d v="2024-11-29T00:00:00"/>
    <d v="1899-12-30T00:00:00"/>
    <m/>
    <m/>
    <x v="90"/>
    <x v="94"/>
    <x v="6"/>
  </r>
  <r>
    <x v="155"/>
    <x v="98"/>
    <x v="224"/>
    <x v="14"/>
    <m/>
    <m/>
    <m/>
    <m/>
    <n v="0"/>
    <n v="0"/>
    <n v="500000"/>
    <s v="Giảm công nợ"/>
    <m/>
    <m/>
    <n v="0"/>
    <n v="-500000"/>
    <n v="0"/>
    <n v="-500000"/>
    <d v="2024-12-28T00:00:00"/>
    <m/>
    <d v="2024-12-28T00:00:00"/>
    <n v="0"/>
    <m/>
    <n v="347.3578140046302"/>
    <x v="3"/>
    <d v="2024-12-28T00:00:00"/>
    <d v="1899-12-30T00:00:00"/>
    <m/>
    <m/>
    <x v="90"/>
    <x v="94"/>
    <x v="6"/>
  </r>
  <r>
    <x v="155"/>
    <x v="98"/>
    <x v="48"/>
    <x v="14"/>
    <m/>
    <m/>
    <m/>
    <m/>
    <n v="0"/>
    <n v="0"/>
    <n v="500000"/>
    <s v="Giảm công nợ"/>
    <m/>
    <m/>
    <n v="0"/>
    <n v="-500000"/>
    <n v="0"/>
    <n v="-500000"/>
    <d v="2025-03-07T00:00:00"/>
    <m/>
    <d v="2025-03-07T00:00:00"/>
    <n v="0"/>
    <m/>
    <n v="278.3578140046302"/>
    <x v="3"/>
    <d v="2025-03-07T00:00:00"/>
    <d v="1899-12-30T00:00:00"/>
    <m/>
    <m/>
    <x v="90"/>
    <x v="94"/>
    <x v="6"/>
  </r>
  <r>
    <x v="155"/>
    <x v="98"/>
    <x v="108"/>
    <x v="14"/>
    <m/>
    <m/>
    <m/>
    <m/>
    <n v="0"/>
    <n v="0"/>
    <n v="500000"/>
    <s v="Giảm công nợ"/>
    <m/>
    <m/>
    <n v="0"/>
    <n v="-500000"/>
    <n v="0"/>
    <n v="-500000"/>
    <d v="2025-04-19T00:00:00"/>
    <m/>
    <d v="2025-04-19T00:00:00"/>
    <n v="0"/>
    <m/>
    <n v="235.3578140046302"/>
    <x v="3"/>
    <d v="2025-04-19T00:00:00"/>
    <d v="1899-12-30T00:00:00"/>
    <m/>
    <m/>
    <x v="90"/>
    <x v="94"/>
    <x v="6"/>
  </r>
  <r>
    <x v="155"/>
    <x v="98"/>
    <x v="173"/>
    <x v="14"/>
    <m/>
    <m/>
    <m/>
    <m/>
    <n v="0"/>
    <n v="0"/>
    <n v="500000"/>
    <s v="Giảm công nợ"/>
    <m/>
    <m/>
    <n v="0"/>
    <n v="-500000"/>
    <n v="0"/>
    <n v="-500000"/>
    <d v="2025-06-05T00:00:00"/>
    <m/>
    <d v="2025-06-05T00:00:00"/>
    <n v="0"/>
    <m/>
    <n v="188.3578140046302"/>
    <x v="3"/>
    <d v="2025-06-05T00:00:00"/>
    <d v="1899-12-30T00:00:00"/>
    <m/>
    <m/>
    <x v="90"/>
    <x v="94"/>
    <x v="6"/>
  </r>
  <r>
    <x v="155"/>
    <x v="98"/>
    <x v="59"/>
    <x v="14"/>
    <m/>
    <m/>
    <m/>
    <m/>
    <n v="0"/>
    <n v="0"/>
    <n v="500000"/>
    <s v="Giảm công nợ"/>
    <m/>
    <m/>
    <n v="0"/>
    <n v="-500000"/>
    <n v="0"/>
    <n v="-500000"/>
    <d v="2025-09-15T00:00:00"/>
    <m/>
    <d v="2025-09-15T00:00:00"/>
    <n v="0"/>
    <m/>
    <n v="86.3578140046302"/>
    <x v="1"/>
    <d v="2025-09-15T00:00:00"/>
    <d v="1899-12-30T00:00:00"/>
    <m/>
    <m/>
    <x v="90"/>
    <x v="94"/>
    <x v="6"/>
  </r>
  <r>
    <x v="155"/>
    <x v="98"/>
    <x v="59"/>
    <x v="14"/>
    <m/>
    <m/>
    <m/>
    <m/>
    <n v="0"/>
    <n v="0"/>
    <n v="500000"/>
    <s v="Giảm công nợ"/>
    <m/>
    <m/>
    <n v="0"/>
    <n v="-500000"/>
    <n v="0"/>
    <n v="-500000"/>
    <d v="2025-09-15T00:00:00"/>
    <m/>
    <d v="2025-09-15T00:00:00"/>
    <n v="0"/>
    <m/>
    <n v="86.3578140046302"/>
    <x v="1"/>
    <d v="2025-09-15T00:00:00"/>
    <d v="1899-12-30T00:00:00"/>
    <m/>
    <m/>
    <x v="90"/>
    <x v="94"/>
    <x v="6"/>
  </r>
  <r>
    <x v="156"/>
    <x v="99"/>
    <x v="399"/>
    <x v="2054"/>
    <d v="2025-01-02T00:00:00"/>
    <s v="00000024"/>
    <m/>
    <m/>
    <n v="0"/>
    <n v="0"/>
    <n v="11891232"/>
    <s v="Bán hàng"/>
    <d v="2025-02-28T00:00:00"/>
    <s v="BC2502/0057"/>
    <n v="0"/>
    <n v="11891232"/>
    <n v="11891232"/>
    <n v="0"/>
    <d v="2025-01-02T00:00:00"/>
    <m/>
    <d v="2025-01-02T00:00:00"/>
    <n v="0"/>
    <m/>
    <s v=""/>
    <x v="0"/>
    <d v="2025-01-02T00:00:00"/>
    <d v="2025-02-28T00:00:00"/>
    <m/>
    <m/>
    <x v="91"/>
    <x v="95"/>
    <x v="11"/>
  </r>
  <r>
    <x v="157"/>
    <x v="99"/>
    <x v="400"/>
    <x v="2055"/>
    <d v="2025-01-03T00:00:00"/>
    <s v="00001077"/>
    <m/>
    <m/>
    <n v="0"/>
    <n v="0"/>
    <n v="19344204"/>
    <s v="Bán hàng"/>
    <d v="2025-02-28T00:00:00"/>
    <s v="BC2502/0057"/>
    <n v="0"/>
    <n v="19344204"/>
    <n v="19344204"/>
    <n v="0"/>
    <d v="2025-01-03T00:00:00"/>
    <m/>
    <d v="2025-01-03T00:00:00"/>
    <n v="0"/>
    <m/>
    <s v=""/>
    <x v="0"/>
    <d v="2025-01-03T00:00:00"/>
    <d v="2025-02-28T00:00:00"/>
    <m/>
    <m/>
    <x v="91"/>
    <x v="95"/>
    <x v="10"/>
  </r>
  <r>
    <x v="157"/>
    <x v="99"/>
    <x v="401"/>
    <x v="2056"/>
    <d v="2025-01-07T00:00:00"/>
    <s v="00001674"/>
    <m/>
    <m/>
    <n v="0"/>
    <n v="0"/>
    <n v="9446652"/>
    <s v="Bán hàng"/>
    <d v="2025-02-28T00:00:00"/>
    <s v="BC2502/0057"/>
    <n v="0"/>
    <n v="9446652"/>
    <n v="9446652"/>
    <n v="0"/>
    <d v="2025-01-07T00:00:00"/>
    <m/>
    <d v="2025-01-07T00:00:00"/>
    <n v="0"/>
    <m/>
    <s v=""/>
    <x v="0"/>
    <d v="2025-01-07T00:00:00"/>
    <d v="2025-02-28T00:00:00"/>
    <m/>
    <m/>
    <x v="91"/>
    <x v="95"/>
    <x v="10"/>
  </r>
  <r>
    <x v="156"/>
    <x v="99"/>
    <x v="402"/>
    <x v="2057"/>
    <d v="2025-01-08T00:00:00"/>
    <s v="00001835"/>
    <m/>
    <m/>
    <n v="0"/>
    <n v="0"/>
    <n v="13690382"/>
    <s v="Bán hàng"/>
    <d v="2025-02-28T00:00:00"/>
    <s v="BC2502/0057"/>
    <n v="0"/>
    <n v="13690382"/>
    <n v="13690382"/>
    <n v="0"/>
    <d v="2025-01-08T00:00:00"/>
    <m/>
    <d v="2025-01-08T00:00:00"/>
    <n v="0"/>
    <m/>
    <s v=""/>
    <x v="0"/>
    <d v="2025-01-08T00:00:00"/>
    <d v="2025-02-28T00:00:00"/>
    <m/>
    <m/>
    <x v="91"/>
    <x v="95"/>
    <x v="11"/>
  </r>
  <r>
    <x v="157"/>
    <x v="99"/>
    <x v="403"/>
    <x v="2058"/>
    <d v="2025-01-10T00:00:00"/>
    <s v="00002789"/>
    <m/>
    <m/>
    <n v="0"/>
    <n v="0"/>
    <n v="19506312"/>
    <s v="Bán hàng"/>
    <d v="2025-02-28T00:00:00"/>
    <s v="BC2502/0057"/>
    <n v="0"/>
    <n v="19506312"/>
    <n v="19506312"/>
    <n v="0"/>
    <d v="2025-01-10T00:00:00"/>
    <m/>
    <d v="2025-01-10T00:00:00"/>
    <n v="0"/>
    <m/>
    <s v=""/>
    <x v="0"/>
    <d v="2025-01-10T00:00:00"/>
    <d v="2025-02-28T00:00:00"/>
    <m/>
    <m/>
    <x v="91"/>
    <x v="95"/>
    <x v="10"/>
  </r>
  <r>
    <x v="158"/>
    <x v="99"/>
    <x v="404"/>
    <x v="2059"/>
    <d v="2025-01-11T00:00:00"/>
    <s v="00003070"/>
    <m/>
    <m/>
    <n v="0"/>
    <n v="0"/>
    <n v="1127300"/>
    <s v="Bán hàng"/>
    <d v="2025-02-28T00:00:00"/>
    <s v="BC2502/0057"/>
    <n v="0"/>
    <n v="1127300"/>
    <n v="1127300"/>
    <n v="0"/>
    <d v="2025-01-11T00:00:00"/>
    <m/>
    <d v="2025-01-11T00:00:00"/>
    <n v="0"/>
    <m/>
    <s v=""/>
    <x v="0"/>
    <d v="2025-01-11T00:00:00"/>
    <d v="2025-02-28T00:00:00"/>
    <m/>
    <m/>
    <x v="91"/>
    <x v="95"/>
    <x v="9"/>
  </r>
  <r>
    <x v="157"/>
    <x v="99"/>
    <x v="405"/>
    <x v="2060"/>
    <d v="2025-01-15T00:00:00"/>
    <s v="00003441"/>
    <m/>
    <m/>
    <n v="0"/>
    <n v="0"/>
    <n v="29728080"/>
    <s v="Bán hàng"/>
    <d v="2025-02-28T00:00:00"/>
    <s v="BC2502/0057"/>
    <n v="0"/>
    <n v="29728080"/>
    <n v="29728080"/>
    <n v="0"/>
    <d v="2025-01-15T00:00:00"/>
    <m/>
    <d v="2025-01-15T00:00:00"/>
    <n v="0"/>
    <m/>
    <s v=""/>
    <x v="0"/>
    <d v="2025-01-15T00:00:00"/>
    <d v="2025-02-28T00:00:00"/>
    <m/>
    <m/>
    <x v="91"/>
    <x v="95"/>
    <x v="10"/>
  </r>
  <r>
    <x v="156"/>
    <x v="99"/>
    <x v="405"/>
    <x v="2061"/>
    <d v="2025-01-15T00:00:00"/>
    <s v="00003443"/>
    <m/>
    <m/>
    <n v="0"/>
    <n v="0"/>
    <n v="33857222"/>
    <s v="Bán hàng"/>
    <d v="2025-02-28T00:00:00"/>
    <s v="BC2502/0057"/>
    <n v="0"/>
    <n v="33857222"/>
    <n v="33857222"/>
    <n v="0"/>
    <d v="2025-01-15T00:00:00"/>
    <m/>
    <d v="2025-01-15T00:00:00"/>
    <n v="0"/>
    <m/>
    <s v=""/>
    <x v="0"/>
    <d v="2025-01-15T00:00:00"/>
    <d v="2025-02-28T00:00:00"/>
    <m/>
    <m/>
    <x v="91"/>
    <x v="95"/>
    <x v="11"/>
  </r>
  <r>
    <x v="156"/>
    <x v="99"/>
    <x v="406"/>
    <x v="2062"/>
    <d v="2025-01-23T00:00:00"/>
    <s v="00006069"/>
    <m/>
    <m/>
    <n v="0"/>
    <n v="0"/>
    <n v="8995752"/>
    <s v="Bán hàng"/>
    <d v="2025-02-28T00:00:00"/>
    <s v="BC2502/0057"/>
    <n v="0"/>
    <n v="8995752"/>
    <n v="8995752"/>
    <n v="0"/>
    <d v="2025-01-23T00:00:00"/>
    <m/>
    <d v="2025-01-23T00:00:00"/>
    <n v="0"/>
    <m/>
    <s v=""/>
    <x v="0"/>
    <d v="2025-01-23T00:00:00"/>
    <d v="2025-02-28T00:00:00"/>
    <m/>
    <m/>
    <x v="91"/>
    <x v="95"/>
    <x v="11"/>
  </r>
  <r>
    <x v="158"/>
    <x v="99"/>
    <x v="407"/>
    <x v="2063"/>
    <d v="2025-01-25T00:00:00"/>
    <s v="00006646"/>
    <m/>
    <m/>
    <n v="0"/>
    <n v="0"/>
    <n v="1300730"/>
    <s v="Bán hàng"/>
    <d v="2025-02-28T00:00:00"/>
    <s v="BC2502/0057"/>
    <n v="0"/>
    <n v="1300730"/>
    <n v="1300730"/>
    <n v="0"/>
    <d v="2025-01-25T00:00:00"/>
    <m/>
    <d v="2025-01-25T00:00:00"/>
    <n v="0"/>
    <m/>
    <s v=""/>
    <x v="0"/>
    <d v="2025-01-25T00:00:00"/>
    <d v="2025-02-28T00:00:00"/>
    <m/>
    <m/>
    <x v="91"/>
    <x v="95"/>
    <x v="9"/>
  </r>
  <r>
    <x v="157"/>
    <x v="99"/>
    <x v="408"/>
    <x v="2064"/>
    <d v="2025-01-24T00:00:00"/>
    <s v="00006533"/>
    <m/>
    <m/>
    <n v="0"/>
    <n v="0"/>
    <n v="8671536"/>
    <s v="Bán hàng"/>
    <d v="2025-02-28T00:00:00"/>
    <s v="BC2502/0057"/>
    <n v="0"/>
    <n v="8671536"/>
    <n v="8671536"/>
    <n v="0"/>
    <d v="2025-01-24T00:00:00"/>
    <m/>
    <d v="2025-01-24T00:00:00"/>
    <n v="0"/>
    <m/>
    <s v=""/>
    <x v="0"/>
    <d v="2025-01-24T00:00:00"/>
    <d v="2025-02-28T00:00:00"/>
    <m/>
    <m/>
    <x v="91"/>
    <x v="95"/>
    <x v="10"/>
  </r>
  <r>
    <x v="157"/>
    <x v="99"/>
    <x v="407"/>
    <x v="2065"/>
    <d v="2025-01-25T00:00:00"/>
    <s v="00006798"/>
    <m/>
    <m/>
    <n v="0"/>
    <n v="0"/>
    <n v="2167884"/>
    <s v="Bán hàng"/>
    <d v="2025-02-28T00:00:00"/>
    <s v="BC2502/0057"/>
    <n v="0"/>
    <n v="2167884"/>
    <n v="2167884"/>
    <n v="0"/>
    <d v="2025-01-25T00:00:00"/>
    <m/>
    <d v="2025-01-25T00:00:00"/>
    <n v="0"/>
    <m/>
    <s v=""/>
    <x v="0"/>
    <d v="2025-01-25T00:00:00"/>
    <d v="2025-02-28T00:00:00"/>
    <m/>
    <m/>
    <x v="91"/>
    <x v="95"/>
    <x v="10"/>
  </r>
  <r>
    <x v="158"/>
    <x v="99"/>
    <x v="409"/>
    <x v="2066"/>
    <d v="2025-01-31T00:00:00"/>
    <n v="556"/>
    <m/>
    <m/>
    <n v="0"/>
    <n v="0"/>
    <n v="5331882"/>
    <s v="Giảm công nợ"/>
    <d v="2025-02-28T00:00:00"/>
    <s v="BC2502/0057"/>
    <n v="0"/>
    <n v="-5331882"/>
    <n v="-5331882"/>
    <n v="0"/>
    <d v="2025-01-31T00:00:00"/>
    <m/>
    <d v="2025-01-31T00:00:00"/>
    <n v="0"/>
    <m/>
    <s v=""/>
    <x v="0"/>
    <d v="2025-01-31T00:00:00"/>
    <d v="2025-02-28T00:00:00"/>
    <m/>
    <m/>
    <x v="91"/>
    <x v="95"/>
    <x v="9"/>
  </r>
  <r>
    <x v="158"/>
    <x v="99"/>
    <x v="409"/>
    <x v="2067"/>
    <d v="2025-01-31T00:00:00"/>
    <n v="1046"/>
    <m/>
    <m/>
    <n v="0"/>
    <n v="0"/>
    <n v="983793"/>
    <s v="Giảm công nợ"/>
    <d v="2025-02-28T00:00:00"/>
    <s v="BC2502/0057"/>
    <n v="0"/>
    <n v="-983793"/>
    <n v="-983793"/>
    <n v="0"/>
    <d v="2025-01-31T00:00:00"/>
    <m/>
    <d v="2025-01-31T00:00:00"/>
    <n v="0"/>
    <m/>
    <s v=""/>
    <x v="0"/>
    <d v="2025-01-31T00:00:00"/>
    <d v="2025-02-28T00:00:00"/>
    <m/>
    <m/>
    <x v="91"/>
    <x v="95"/>
    <x v="9"/>
  </r>
  <r>
    <x v="158"/>
    <x v="99"/>
    <x v="409"/>
    <x v="2068"/>
    <d v="2025-01-31T00:00:00"/>
    <n v="1464"/>
    <m/>
    <m/>
    <n v="0"/>
    <n v="0"/>
    <n v="145684"/>
    <s v="Giảm công nợ"/>
    <d v="2025-02-28T00:00:00"/>
    <s v="BC2502/0057"/>
    <n v="0"/>
    <n v="-145684"/>
    <n v="-145684"/>
    <n v="0"/>
    <d v="2025-01-31T00:00:00"/>
    <m/>
    <d v="2025-01-31T00:00:00"/>
    <n v="0"/>
    <m/>
    <s v=""/>
    <x v="0"/>
    <d v="2025-01-31T00:00:00"/>
    <d v="2025-02-28T00:00:00"/>
    <m/>
    <m/>
    <x v="91"/>
    <x v="95"/>
    <x v="9"/>
  </r>
  <r>
    <x v="158"/>
    <x v="99"/>
    <x v="409"/>
    <x v="2069"/>
    <d v="2025-01-31T00:00:00"/>
    <n v="658"/>
    <m/>
    <m/>
    <n v="0"/>
    <n v="0"/>
    <n v="4106074"/>
    <s v="Giảm công nợ"/>
    <d v="2025-02-28T00:00:00"/>
    <s v="BC2502/0057"/>
    <n v="0"/>
    <n v="-4106074"/>
    <n v="-4106074"/>
    <n v="0"/>
    <d v="2025-01-31T00:00:00"/>
    <m/>
    <d v="2025-01-31T00:00:00"/>
    <n v="0"/>
    <m/>
    <s v=""/>
    <x v="0"/>
    <d v="2025-01-31T00:00:00"/>
    <d v="2025-02-28T00:00:00"/>
    <m/>
    <m/>
    <x v="91"/>
    <x v="95"/>
    <x v="9"/>
  </r>
  <r>
    <x v="158"/>
    <x v="99"/>
    <x v="409"/>
    <x v="2070"/>
    <d v="2025-01-31T00:00:00"/>
    <n v="741"/>
    <m/>
    <m/>
    <n v="0"/>
    <n v="0"/>
    <n v="455460"/>
    <s v="Giảm công nợ"/>
    <d v="2025-02-28T00:00:00"/>
    <s v="BC2502/0057"/>
    <n v="0"/>
    <n v="-455460"/>
    <n v="-455460"/>
    <n v="0"/>
    <d v="2025-01-31T00:00:00"/>
    <m/>
    <d v="2025-01-31T00:00:00"/>
    <n v="0"/>
    <m/>
    <s v=""/>
    <x v="0"/>
    <d v="2025-01-31T00:00:00"/>
    <d v="2025-02-28T00:00:00"/>
    <m/>
    <m/>
    <x v="91"/>
    <x v="95"/>
    <x v="9"/>
  </r>
  <r>
    <x v="158"/>
    <x v="99"/>
    <x v="409"/>
    <x v="2071"/>
    <d v="2025-01-31T00:00:00"/>
    <n v="723"/>
    <m/>
    <m/>
    <n v="0"/>
    <n v="0"/>
    <n v="1900961"/>
    <s v="Giảm công nợ"/>
    <d v="2025-02-28T00:00:00"/>
    <s v="BC2502/0057"/>
    <n v="0"/>
    <n v="-1900961"/>
    <n v="-1900961"/>
    <n v="0"/>
    <d v="2025-01-31T00:00:00"/>
    <m/>
    <d v="2025-01-31T00:00:00"/>
    <n v="0"/>
    <m/>
    <s v=""/>
    <x v="0"/>
    <d v="2025-01-31T00:00:00"/>
    <d v="2025-02-28T00:00:00"/>
    <m/>
    <m/>
    <x v="91"/>
    <x v="95"/>
    <x v="9"/>
  </r>
  <r>
    <x v="158"/>
    <x v="99"/>
    <x v="409"/>
    <x v="2072"/>
    <d v="2025-01-31T00:00:00"/>
    <n v="735"/>
    <m/>
    <m/>
    <n v="0"/>
    <n v="0"/>
    <n v="2468463"/>
    <s v="Giảm công nợ"/>
    <d v="2025-02-28T00:00:00"/>
    <s v="BC2502/0057"/>
    <n v="0"/>
    <n v="-2468463"/>
    <n v="-2468463"/>
    <n v="0"/>
    <d v="2025-01-31T00:00:00"/>
    <m/>
    <d v="2025-01-31T00:00:00"/>
    <n v="0"/>
    <m/>
    <s v=""/>
    <x v="0"/>
    <d v="2025-01-31T00:00:00"/>
    <d v="2025-02-28T00:00:00"/>
    <m/>
    <m/>
    <x v="91"/>
    <x v="95"/>
    <x v="9"/>
  </r>
  <r>
    <x v="158"/>
    <x v="99"/>
    <x v="409"/>
    <x v="2073"/>
    <d v="2025-01-31T00:00:00"/>
    <n v="546"/>
    <m/>
    <m/>
    <n v="0"/>
    <n v="0"/>
    <n v="67445"/>
    <s v="Giảm công nợ"/>
    <d v="2025-02-28T00:00:00"/>
    <s v="BC2502/0057"/>
    <n v="0"/>
    <n v="-67445"/>
    <n v="-67445"/>
    <n v="0"/>
    <d v="2025-01-31T00:00:00"/>
    <m/>
    <d v="2025-01-31T00:00:00"/>
    <n v="0"/>
    <m/>
    <s v=""/>
    <x v="0"/>
    <d v="2025-01-31T00:00:00"/>
    <d v="2025-02-28T00:00:00"/>
    <m/>
    <m/>
    <x v="91"/>
    <x v="95"/>
    <x v="9"/>
  </r>
  <r>
    <x v="158"/>
    <x v="99"/>
    <x v="410"/>
    <x v="2074"/>
    <d v="2025-03-05T00:00:00"/>
    <s v="00014493"/>
    <m/>
    <m/>
    <n v="0"/>
    <n v="0"/>
    <n v="3707089"/>
    <s v="Bán hàng"/>
    <d v="2025-05-05T00:00:00"/>
    <s v="BC2505/0018"/>
    <n v="0"/>
    <n v="3707089"/>
    <n v="3707089"/>
    <n v="0"/>
    <d v="2025-03-05T00:00:00"/>
    <m/>
    <d v="2025-03-05T00:00:00"/>
    <n v="0"/>
    <m/>
    <s v=""/>
    <x v="0"/>
    <d v="2025-03-05T00:00:00"/>
    <d v="2025-05-05T00:00:00"/>
    <m/>
    <m/>
    <x v="91"/>
    <x v="95"/>
    <x v="9"/>
  </r>
  <r>
    <x v="157"/>
    <x v="99"/>
    <x v="411"/>
    <x v="2075"/>
    <d v="2025-03-06T00:00:00"/>
    <s v="00014885"/>
    <m/>
    <m/>
    <n v="0"/>
    <n v="0"/>
    <n v="2298780"/>
    <s v="Bán hàng"/>
    <d v="2025-05-05T00:00:00"/>
    <s v="BC2505/0018"/>
    <n v="0"/>
    <n v="2298780"/>
    <n v="2298780"/>
    <n v="0"/>
    <d v="2025-03-06T00:00:00"/>
    <m/>
    <d v="2025-03-06T00:00:00"/>
    <n v="0"/>
    <m/>
    <s v=""/>
    <x v="0"/>
    <d v="2025-03-06T00:00:00"/>
    <d v="2025-05-05T00:00:00"/>
    <m/>
    <m/>
    <x v="91"/>
    <x v="95"/>
    <x v="10"/>
  </r>
  <r>
    <x v="157"/>
    <x v="99"/>
    <x v="411"/>
    <x v="2076"/>
    <d v="2025-03-06T00:00:00"/>
    <s v="00014884"/>
    <m/>
    <m/>
    <n v="0"/>
    <n v="0"/>
    <n v="2449926"/>
    <s v="Bán hàng"/>
    <d v="2025-05-05T00:00:00"/>
    <s v="BC2505/0018"/>
    <n v="0"/>
    <n v="2449926"/>
    <n v="2449926"/>
    <n v="0"/>
    <d v="2025-03-06T00:00:00"/>
    <m/>
    <d v="2025-03-06T00:00:00"/>
    <n v="0"/>
    <m/>
    <s v=""/>
    <x v="0"/>
    <d v="2025-03-06T00:00:00"/>
    <d v="2025-05-05T00:00:00"/>
    <m/>
    <m/>
    <x v="91"/>
    <x v="95"/>
    <x v="10"/>
  </r>
  <r>
    <x v="158"/>
    <x v="99"/>
    <x v="412"/>
    <x v="2077"/>
    <d v="2025-03-07T00:00:00"/>
    <s v="00015311"/>
    <m/>
    <m/>
    <n v="0"/>
    <n v="0"/>
    <n v="1083953"/>
    <s v="Bán hàng"/>
    <d v="2025-05-05T00:00:00"/>
    <s v="BC2505/0018"/>
    <n v="0"/>
    <n v="1083953"/>
    <n v="1083953"/>
    <n v="0"/>
    <d v="2025-03-07T00:00:00"/>
    <m/>
    <d v="2025-03-07T00:00:00"/>
    <n v="0"/>
    <m/>
    <s v=""/>
    <x v="0"/>
    <d v="2025-03-07T00:00:00"/>
    <d v="2025-05-05T00:00:00"/>
    <m/>
    <m/>
    <x v="91"/>
    <x v="95"/>
    <x v="9"/>
  </r>
  <r>
    <x v="157"/>
    <x v="99"/>
    <x v="413"/>
    <x v="2078"/>
    <d v="2025-03-18T00:00:00"/>
    <s v="00017312"/>
    <m/>
    <m/>
    <n v="0"/>
    <n v="0"/>
    <n v="2883092"/>
    <s v="Bán hàng"/>
    <d v="2025-05-05T00:00:00"/>
    <s v="BC2505/0018"/>
    <n v="0"/>
    <n v="2883092"/>
    <n v="2883092"/>
    <n v="0"/>
    <d v="2025-03-18T00:00:00"/>
    <m/>
    <d v="2025-03-18T00:00:00"/>
    <n v="0"/>
    <m/>
    <s v=""/>
    <x v="0"/>
    <d v="2025-03-18T00:00:00"/>
    <d v="2025-05-05T00:00:00"/>
    <m/>
    <m/>
    <x v="91"/>
    <x v="95"/>
    <x v="10"/>
  </r>
  <r>
    <x v="158"/>
    <x v="99"/>
    <x v="413"/>
    <x v="2079"/>
    <d v="2025-03-18T00:00:00"/>
    <s v="00017317"/>
    <m/>
    <m/>
    <n v="0"/>
    <n v="0"/>
    <n v="2940829"/>
    <s v="Bán hàng"/>
    <d v="2025-05-05T00:00:00"/>
    <s v="BC2505/0018"/>
    <n v="0"/>
    <n v="2940829"/>
    <n v="2940829"/>
    <n v="0"/>
    <d v="2025-03-18T00:00:00"/>
    <m/>
    <d v="2025-03-18T00:00:00"/>
    <n v="0"/>
    <m/>
    <s v=""/>
    <x v="0"/>
    <d v="2025-03-18T00:00:00"/>
    <d v="2025-05-05T00:00:00"/>
    <m/>
    <m/>
    <x v="91"/>
    <x v="95"/>
    <x v="9"/>
  </r>
  <r>
    <x v="156"/>
    <x v="99"/>
    <x v="413"/>
    <x v="2080"/>
    <d v="2025-03-18T00:00:00"/>
    <s v="00017321"/>
    <m/>
    <m/>
    <n v="0"/>
    <n v="0"/>
    <n v="3978077"/>
    <s v="Bán hàng"/>
    <d v="2025-05-05T00:00:00"/>
    <s v="BC2505/0018"/>
    <n v="0"/>
    <n v="3978077"/>
    <n v="3978077"/>
    <n v="0"/>
    <d v="2025-03-18T00:00:00"/>
    <m/>
    <d v="2025-03-18T00:00:00"/>
    <n v="0"/>
    <m/>
    <s v=""/>
    <x v="0"/>
    <d v="2025-03-18T00:00:00"/>
    <d v="2025-05-05T00:00:00"/>
    <m/>
    <m/>
    <x v="91"/>
    <x v="95"/>
    <x v="11"/>
  </r>
  <r>
    <x v="158"/>
    <x v="99"/>
    <x v="414"/>
    <x v="2081"/>
    <d v="2025-03-22T00:00:00"/>
    <s v="00018824"/>
    <m/>
    <m/>
    <n v="0"/>
    <n v="0"/>
    <n v="7522988"/>
    <s v="Bán hàng"/>
    <d v="2025-05-05T00:00:00"/>
    <s v="BC2505/0018"/>
    <n v="0"/>
    <n v="7522988"/>
    <n v="7522988"/>
    <n v="0"/>
    <d v="2025-03-22T00:00:00"/>
    <m/>
    <d v="2025-03-22T00:00:00"/>
    <n v="0"/>
    <m/>
    <s v=""/>
    <x v="0"/>
    <d v="2025-03-22T00:00:00"/>
    <d v="2025-05-05T00:00:00"/>
    <m/>
    <m/>
    <x v="91"/>
    <x v="95"/>
    <x v="9"/>
  </r>
  <r>
    <x v="157"/>
    <x v="99"/>
    <x v="415"/>
    <x v="2082"/>
    <d v="2025-03-27T00:00:00"/>
    <s v="00019265"/>
    <m/>
    <m/>
    <n v="0"/>
    <n v="0"/>
    <n v="4249066"/>
    <s v="Bán hàng"/>
    <d v="2025-05-05T00:00:00"/>
    <s v="BC2505/0018"/>
    <n v="0"/>
    <n v="4249066"/>
    <n v="4249066"/>
    <n v="0"/>
    <d v="2025-03-27T00:00:00"/>
    <m/>
    <d v="2025-03-27T00:00:00"/>
    <n v="0"/>
    <m/>
    <s v=""/>
    <x v="0"/>
    <d v="2025-03-27T00:00:00"/>
    <d v="2025-05-05T00:00:00"/>
    <m/>
    <m/>
    <x v="91"/>
    <x v="95"/>
    <x v="10"/>
  </r>
  <r>
    <x v="156"/>
    <x v="99"/>
    <x v="415"/>
    <x v="2083"/>
    <d v="2025-03-27T00:00:00"/>
    <s v="00019133"/>
    <m/>
    <m/>
    <n v="0"/>
    <n v="0"/>
    <n v="2398853"/>
    <s v="Bán hàng"/>
    <d v="2025-05-05T00:00:00"/>
    <s v="BC2505/0018"/>
    <n v="0"/>
    <n v="2398853"/>
    <n v="2398853"/>
    <n v="0"/>
    <d v="2025-03-27T00:00:00"/>
    <m/>
    <d v="2025-03-27T00:00:00"/>
    <n v="0"/>
    <m/>
    <s v=""/>
    <x v="0"/>
    <d v="2025-03-27T00:00:00"/>
    <d v="2025-05-05T00:00:00"/>
    <m/>
    <m/>
    <x v="91"/>
    <x v="95"/>
    <x v="11"/>
  </r>
  <r>
    <x v="158"/>
    <x v="99"/>
    <x v="416"/>
    <x v="2084"/>
    <d v="2025-03-28T00:00:00"/>
    <s v="00020082"/>
    <m/>
    <m/>
    <n v="0"/>
    <n v="0"/>
    <n v="1083953"/>
    <s v="Bán hàng"/>
    <d v="2025-05-05T00:00:00"/>
    <s v="BC2505/0018"/>
    <n v="0"/>
    <n v="1083953"/>
    <n v="1083953"/>
    <n v="0"/>
    <d v="2025-03-28T00:00:00"/>
    <m/>
    <d v="2025-03-28T00:00:00"/>
    <n v="0"/>
    <m/>
    <s v=""/>
    <x v="0"/>
    <d v="2025-03-28T00:00:00"/>
    <d v="2025-05-05T00:00:00"/>
    <m/>
    <m/>
    <x v="91"/>
    <x v="95"/>
    <x v="9"/>
  </r>
  <r>
    <x v="157"/>
    <x v="99"/>
    <x v="417"/>
    <x v="2085"/>
    <d v="2025-03-31T00:00:00"/>
    <n v="2343"/>
    <m/>
    <m/>
    <n v="0"/>
    <n v="0"/>
    <n v="1067204"/>
    <s v="Giảm công nợ"/>
    <d v="2025-05-05T00:00:00"/>
    <s v="BC2505/0018"/>
    <n v="0"/>
    <n v="-1067204"/>
    <n v="-1067204"/>
    <n v="0"/>
    <d v="2025-03-31T00:00:00"/>
    <m/>
    <d v="2025-03-31T00:00:00"/>
    <n v="0"/>
    <m/>
    <s v=""/>
    <x v="0"/>
    <d v="2025-03-31T00:00:00"/>
    <d v="2025-05-05T00:00:00"/>
    <m/>
    <m/>
    <x v="91"/>
    <x v="95"/>
    <x v="10"/>
  </r>
  <r>
    <x v="158"/>
    <x v="99"/>
    <x v="417"/>
    <x v="2086"/>
    <d v="2025-03-31T00:00:00"/>
    <n v="7882"/>
    <m/>
    <m/>
    <n v="0"/>
    <n v="0"/>
    <n v="978961"/>
    <s v="Giảm công nợ"/>
    <d v="2025-05-05T00:00:00"/>
    <s v="BC2505/0018"/>
    <n v="0"/>
    <n v="-978961"/>
    <n v="-978961"/>
    <n v="0"/>
    <d v="2025-03-31T00:00:00"/>
    <m/>
    <d v="2025-03-31T00:00:00"/>
    <n v="0"/>
    <m/>
    <s v=""/>
    <x v="0"/>
    <d v="2025-03-31T00:00:00"/>
    <d v="2025-05-05T00:00:00"/>
    <m/>
    <m/>
    <x v="91"/>
    <x v="95"/>
    <x v="9"/>
  </r>
  <r>
    <x v="158"/>
    <x v="99"/>
    <x v="417"/>
    <x v="2087"/>
    <d v="2025-03-31T00:00:00"/>
    <n v="8359"/>
    <m/>
    <m/>
    <n v="0"/>
    <n v="0"/>
    <n v="147077"/>
    <s v="Giảm công nợ"/>
    <d v="2025-05-05T00:00:00"/>
    <s v="BC2505/0018"/>
    <n v="0"/>
    <n v="-147077"/>
    <n v="-147077"/>
    <n v="0"/>
    <d v="2025-03-31T00:00:00"/>
    <m/>
    <d v="2025-03-31T00:00:00"/>
    <n v="0"/>
    <m/>
    <s v=""/>
    <x v="0"/>
    <d v="2025-03-31T00:00:00"/>
    <d v="2025-05-05T00:00:00"/>
    <m/>
    <m/>
    <x v="91"/>
    <x v="95"/>
    <x v="9"/>
  </r>
  <r>
    <x v="156"/>
    <x v="99"/>
    <x v="417"/>
    <x v="2088"/>
    <d v="2025-03-31T00:00:00"/>
    <n v="3295"/>
    <m/>
    <m/>
    <n v="0"/>
    <n v="0"/>
    <n v="627751"/>
    <s v="Giảm công nợ"/>
    <d v="2025-05-05T00:00:00"/>
    <s v="BC2505/0018"/>
    <n v="0"/>
    <n v="-627751"/>
    <n v="-627751"/>
    <n v="0"/>
    <d v="2025-03-31T00:00:00"/>
    <m/>
    <d v="2025-03-31T00:00:00"/>
    <n v="0"/>
    <m/>
    <s v=""/>
    <x v="0"/>
    <d v="2025-03-31T00:00:00"/>
    <d v="2025-05-05T00:00:00"/>
    <m/>
    <m/>
    <x v="91"/>
    <x v="95"/>
    <x v="11"/>
  </r>
  <r>
    <x v="158"/>
    <x v="99"/>
    <x v="417"/>
    <x v="2089"/>
    <d v="2025-03-31T00:00:00"/>
    <n v="1488"/>
    <m/>
    <m/>
    <n v="0"/>
    <n v="0"/>
    <n v="2393636"/>
    <s v="Giảm công nợ"/>
    <d v="2025-05-05T00:00:00"/>
    <s v="BC2505/0018"/>
    <n v="0"/>
    <n v="-2393636"/>
    <n v="-2393636"/>
    <n v="0"/>
    <d v="2025-03-31T00:00:00"/>
    <m/>
    <d v="2025-03-31T00:00:00"/>
    <n v="0"/>
    <m/>
    <s v=""/>
    <x v="0"/>
    <d v="2025-03-31T00:00:00"/>
    <d v="2025-05-05T00:00:00"/>
    <m/>
    <m/>
    <x v="91"/>
    <x v="95"/>
    <x v="9"/>
  </r>
  <r>
    <x v="158"/>
    <x v="99"/>
    <x v="417"/>
    <x v="2090"/>
    <d v="2025-03-31T00:00:00"/>
    <n v="1437"/>
    <m/>
    <m/>
    <n v="0"/>
    <n v="0"/>
    <n v="177137"/>
    <s v="Giảm công nợ"/>
    <d v="2025-05-05T00:00:00"/>
    <s v="BC2505/0018"/>
    <n v="0"/>
    <n v="-177137"/>
    <n v="-177137"/>
    <n v="0"/>
    <d v="2025-03-31T00:00:00"/>
    <m/>
    <d v="2025-03-31T00:00:00"/>
    <n v="0"/>
    <m/>
    <s v=""/>
    <x v="0"/>
    <d v="2025-03-31T00:00:00"/>
    <d v="2025-05-05T00:00:00"/>
    <m/>
    <m/>
    <x v="91"/>
    <x v="95"/>
    <x v="9"/>
  </r>
  <r>
    <x v="158"/>
    <x v="99"/>
    <x v="417"/>
    <x v="2091"/>
    <d v="2025-03-31T00:00:00"/>
    <n v="1445"/>
    <m/>
    <m/>
    <n v="0"/>
    <n v="0"/>
    <n v="330024"/>
    <s v="Giảm công nợ"/>
    <d v="2025-05-05T00:00:00"/>
    <s v="BC2505/0018"/>
    <n v="0"/>
    <n v="-330024"/>
    <n v="-330024"/>
    <n v="0"/>
    <d v="2025-03-31T00:00:00"/>
    <m/>
    <d v="2025-03-31T00:00:00"/>
    <n v="0"/>
    <m/>
    <s v=""/>
    <x v="0"/>
    <d v="2025-03-31T00:00:00"/>
    <d v="2025-05-05T00:00:00"/>
    <m/>
    <m/>
    <x v="91"/>
    <x v="95"/>
    <x v="9"/>
  </r>
  <r>
    <x v="158"/>
    <x v="99"/>
    <x v="417"/>
    <x v="2092"/>
    <d v="2025-03-31T00:00:00"/>
    <n v="1147"/>
    <m/>
    <m/>
    <n v="0"/>
    <n v="0"/>
    <n v="60220"/>
    <s v="Giảm công nợ"/>
    <d v="2025-05-05T00:00:00"/>
    <s v="BC2505/0018"/>
    <n v="0"/>
    <n v="-60220"/>
    <n v="-60220"/>
    <n v="0"/>
    <d v="2025-03-31T00:00:00"/>
    <m/>
    <d v="2025-03-31T00:00:00"/>
    <n v="0"/>
    <m/>
    <s v=""/>
    <x v="0"/>
    <d v="2025-03-31T00:00:00"/>
    <d v="2025-05-05T00:00:00"/>
    <m/>
    <m/>
    <x v="91"/>
    <x v="95"/>
    <x v="9"/>
  </r>
  <r>
    <x v="158"/>
    <x v="99"/>
    <x v="418"/>
    <x v="14"/>
    <d v="2024-12-12T00:00:00"/>
    <s v="00070660"/>
    <m/>
    <m/>
    <n v="0"/>
    <n v="0"/>
    <n v="6677483"/>
    <s v="Tồn đầu kỳ"/>
    <d v="2025-02-03T00:00:00"/>
    <s v="BC2502/0012"/>
    <n v="6677483"/>
    <n v="0"/>
    <n v="6677483"/>
    <n v="0"/>
    <d v="2024-12-12T00:00:00"/>
    <m/>
    <d v="2024-12-12T00:00:00"/>
    <n v="0"/>
    <m/>
    <s v=""/>
    <x v="0"/>
    <d v="2024-12-12T00:00:00"/>
    <d v="2025-02-03T00:00:00"/>
    <m/>
    <m/>
    <x v="91"/>
    <x v="95"/>
    <x v="9"/>
  </r>
  <r>
    <x v="158"/>
    <x v="99"/>
    <x v="418"/>
    <x v="14"/>
    <d v="2024-12-12T00:00:00"/>
    <s v="00070749"/>
    <m/>
    <m/>
    <n v="0"/>
    <n v="0"/>
    <n v="3815705"/>
    <s v="Tồn đầu kỳ"/>
    <d v="2025-02-03T00:00:00"/>
    <s v="BC2502/0012"/>
    <n v="3815705"/>
    <n v="0"/>
    <n v="3815705"/>
    <n v="0"/>
    <d v="2024-12-12T00:00:00"/>
    <m/>
    <d v="2024-12-12T00:00:00"/>
    <n v="0"/>
    <m/>
    <s v=""/>
    <x v="0"/>
    <d v="2024-12-12T00:00:00"/>
    <d v="2025-02-03T00:00:00"/>
    <m/>
    <m/>
    <x v="91"/>
    <x v="95"/>
    <x v="9"/>
  </r>
  <r>
    <x v="158"/>
    <x v="99"/>
    <x v="418"/>
    <x v="14"/>
    <d v="2024-12-12T00:00:00"/>
    <s v="00071244"/>
    <m/>
    <m/>
    <n v="0"/>
    <n v="0"/>
    <n v="6677483"/>
    <s v="Tồn đầu kỳ"/>
    <d v="2025-02-03T00:00:00"/>
    <s v="BC2502/0012"/>
    <n v="6677483"/>
    <n v="0"/>
    <n v="6677483"/>
    <n v="0"/>
    <d v="2024-12-12T00:00:00"/>
    <m/>
    <d v="2024-12-12T00:00:00"/>
    <n v="0"/>
    <m/>
    <s v=""/>
    <x v="0"/>
    <d v="2024-12-12T00:00:00"/>
    <d v="2025-02-03T00:00:00"/>
    <m/>
    <m/>
    <x v="91"/>
    <x v="95"/>
    <x v="9"/>
  </r>
  <r>
    <x v="158"/>
    <x v="99"/>
    <x v="419"/>
    <x v="14"/>
    <d v="2024-12-13T00:00:00"/>
    <s v="00071307"/>
    <m/>
    <m/>
    <n v="0"/>
    <n v="0"/>
    <n v="9495403"/>
    <s v="Tồn đầu kỳ"/>
    <d v="2025-02-03T00:00:00"/>
    <s v="BC2502/0012"/>
    <n v="9495403"/>
    <n v="0"/>
    <n v="9495403"/>
    <n v="0"/>
    <d v="2024-12-13T00:00:00"/>
    <m/>
    <d v="2024-12-13T00:00:00"/>
    <n v="0"/>
    <m/>
    <s v=""/>
    <x v="0"/>
    <d v="2024-12-13T00:00:00"/>
    <d v="2025-02-03T00:00:00"/>
    <m/>
    <m/>
    <x v="91"/>
    <x v="95"/>
    <x v="9"/>
  </r>
  <r>
    <x v="158"/>
    <x v="99"/>
    <x v="420"/>
    <x v="14"/>
    <d v="2024-12-16T00:00:00"/>
    <s v="00071698"/>
    <m/>
    <m/>
    <n v="0"/>
    <n v="0"/>
    <n v="7164180"/>
    <s v="Tồn đầu kỳ"/>
    <d v="2025-02-03T00:00:00"/>
    <s v="BC2502/0012"/>
    <n v="7164180"/>
    <n v="0"/>
    <n v="7164180"/>
    <n v="0"/>
    <d v="2024-12-16T00:00:00"/>
    <m/>
    <d v="2024-12-16T00:00:00"/>
    <n v="0"/>
    <m/>
    <s v=""/>
    <x v="0"/>
    <d v="2024-12-16T00:00:00"/>
    <d v="2025-02-03T00:00:00"/>
    <m/>
    <m/>
    <x v="91"/>
    <x v="95"/>
    <x v="9"/>
  </r>
  <r>
    <x v="158"/>
    <x v="99"/>
    <x v="421"/>
    <x v="14"/>
    <d v="2024-12-17T00:00:00"/>
    <s v="00071797"/>
    <m/>
    <m/>
    <n v="0"/>
    <n v="0"/>
    <n v="13331520"/>
    <s v="Tồn đầu kỳ"/>
    <d v="2025-02-03T00:00:00"/>
    <s v="BC2502/0012"/>
    <n v="13331520"/>
    <n v="0"/>
    <n v="13331520"/>
    <n v="0"/>
    <d v="2024-12-17T00:00:00"/>
    <m/>
    <d v="2024-12-17T00:00:00"/>
    <n v="0"/>
    <m/>
    <s v=""/>
    <x v="0"/>
    <d v="2024-12-17T00:00:00"/>
    <d v="2025-02-03T00:00:00"/>
    <m/>
    <m/>
    <x v="91"/>
    <x v="95"/>
    <x v="9"/>
  </r>
  <r>
    <x v="158"/>
    <x v="99"/>
    <x v="421"/>
    <x v="14"/>
    <d v="2024-12-17T00:00:00"/>
    <s v="00071801"/>
    <m/>
    <m/>
    <n v="0"/>
    <n v="0"/>
    <n v="7956284"/>
    <s v="Tồn đầu kỳ"/>
    <d v="2025-02-03T00:00:00"/>
    <s v="BC2502/0012"/>
    <n v="7956284"/>
    <n v="0"/>
    <n v="7956284"/>
    <n v="0"/>
    <d v="2024-12-17T00:00:00"/>
    <m/>
    <d v="2024-12-17T00:00:00"/>
    <n v="0"/>
    <m/>
    <s v=""/>
    <x v="0"/>
    <d v="2024-12-17T00:00:00"/>
    <d v="2025-02-03T00:00:00"/>
    <m/>
    <m/>
    <x v="91"/>
    <x v="95"/>
    <x v="9"/>
  </r>
  <r>
    <x v="158"/>
    <x v="99"/>
    <x v="422"/>
    <x v="14"/>
    <d v="2024-12-22T00:00:00"/>
    <s v="00073216"/>
    <m/>
    <m/>
    <n v="0"/>
    <n v="0"/>
    <n v="18372906"/>
    <s v="Tồn đầu kỳ"/>
    <d v="2025-02-03T00:00:00"/>
    <s v="BC2502/0012"/>
    <n v="18372906"/>
    <n v="0"/>
    <n v="18372906"/>
    <n v="0"/>
    <d v="2024-12-22T00:00:00"/>
    <m/>
    <d v="2024-12-22T00:00:00"/>
    <n v="0"/>
    <m/>
    <s v=""/>
    <x v="0"/>
    <d v="2024-12-22T00:00:00"/>
    <d v="2025-02-03T00:00:00"/>
    <m/>
    <m/>
    <x v="91"/>
    <x v="95"/>
    <x v="9"/>
  </r>
  <r>
    <x v="158"/>
    <x v="99"/>
    <x v="423"/>
    <x v="14"/>
    <d v="2024-12-24T00:00:00"/>
    <s v="00073338"/>
    <m/>
    <m/>
    <n v="0"/>
    <n v="0"/>
    <n v="9798062"/>
    <s v="Tồn đầu kỳ"/>
    <d v="2025-02-03T00:00:00"/>
    <s v="BC2502/0012"/>
    <n v="9798062"/>
    <n v="0"/>
    <n v="9798062"/>
    <n v="0"/>
    <d v="2024-12-24T00:00:00"/>
    <m/>
    <d v="2024-12-24T00:00:00"/>
    <n v="0"/>
    <m/>
    <s v=""/>
    <x v="0"/>
    <d v="2024-12-24T00:00:00"/>
    <d v="2025-02-03T00:00:00"/>
    <m/>
    <m/>
    <x v="91"/>
    <x v="95"/>
    <x v="9"/>
  </r>
  <r>
    <x v="158"/>
    <x v="99"/>
    <x v="423"/>
    <x v="14"/>
    <d v="2024-12-24T00:00:00"/>
    <s v="00073355"/>
    <m/>
    <m/>
    <n v="0"/>
    <n v="0"/>
    <n v="1149401"/>
    <s v="Tồn đầu kỳ"/>
    <d v="2025-02-03T00:00:00"/>
    <s v="BC2502/0012"/>
    <n v="1149401"/>
    <n v="0"/>
    <n v="1149401"/>
    <n v="0"/>
    <d v="2024-12-24T00:00:00"/>
    <m/>
    <d v="2024-12-24T00:00:00"/>
    <n v="0"/>
    <m/>
    <s v=""/>
    <x v="0"/>
    <d v="2024-12-24T00:00:00"/>
    <d v="2025-02-03T00:00:00"/>
    <m/>
    <m/>
    <x v="91"/>
    <x v="95"/>
    <x v="9"/>
  </r>
  <r>
    <x v="158"/>
    <x v="99"/>
    <x v="423"/>
    <x v="14"/>
    <d v="2024-12-24T00:00:00"/>
    <s v="00073358"/>
    <m/>
    <m/>
    <n v="0"/>
    <n v="0"/>
    <n v="7815161"/>
    <s v="Tồn đầu kỳ"/>
    <d v="2025-02-03T00:00:00"/>
    <s v="BC2502/0012"/>
    <n v="7815161"/>
    <n v="0"/>
    <n v="7815161"/>
    <n v="0"/>
    <d v="2024-12-24T00:00:00"/>
    <m/>
    <d v="2024-12-24T00:00:00"/>
    <n v="0"/>
    <m/>
    <s v=""/>
    <x v="0"/>
    <d v="2024-12-24T00:00:00"/>
    <d v="2025-02-03T00:00:00"/>
    <m/>
    <m/>
    <x v="91"/>
    <x v="95"/>
    <x v="9"/>
  </r>
  <r>
    <x v="158"/>
    <x v="99"/>
    <x v="424"/>
    <x v="14"/>
    <d v="2024-12-31T00:00:00"/>
    <s v="00074990"/>
    <m/>
    <m/>
    <n v="0"/>
    <n v="0"/>
    <n v="7458199"/>
    <s v="Tồn đầu kỳ"/>
    <d v="2025-02-03T00:00:00"/>
    <s v="BC2502/0012"/>
    <n v="7458199"/>
    <n v="0"/>
    <n v="7458199"/>
    <n v="0"/>
    <d v="2024-12-31T00:00:00"/>
    <m/>
    <d v="2024-12-31T00:00:00"/>
    <n v="0"/>
    <m/>
    <s v=""/>
    <x v="0"/>
    <d v="2024-12-31T00:00:00"/>
    <d v="2025-02-03T00:00:00"/>
    <m/>
    <m/>
    <x v="91"/>
    <x v="95"/>
    <x v="9"/>
  </r>
  <r>
    <x v="158"/>
    <x v="99"/>
    <x v="425"/>
    <x v="14"/>
    <d v="2024-11-27T00:00:00"/>
    <n v="12332"/>
    <m/>
    <m/>
    <n v="0"/>
    <n v="0"/>
    <n v="-3124804"/>
    <s v="Tồn đầu kỳ"/>
    <d v="2025-02-03T00:00:00"/>
    <s v="BC2502/0012"/>
    <n v="-3124804"/>
    <n v="0"/>
    <n v="-3124804"/>
    <n v="0"/>
    <d v="2024-11-27T00:00:00"/>
    <m/>
    <d v="2024-11-27T00:00:00"/>
    <n v="0"/>
    <m/>
    <s v=""/>
    <x v="0"/>
    <d v="2024-11-27T00:00:00"/>
    <d v="2025-02-03T00:00:00"/>
    <m/>
    <m/>
    <x v="91"/>
    <x v="95"/>
    <x v="9"/>
  </r>
  <r>
    <x v="158"/>
    <x v="99"/>
    <x v="425"/>
    <x v="14"/>
    <d v="2024-11-27T00:00:00"/>
    <n v="35049"/>
    <m/>
    <m/>
    <n v="0"/>
    <n v="0"/>
    <n v="-1855697"/>
    <s v="Tồn đầu kỳ"/>
    <d v="2025-02-03T00:00:00"/>
    <s v="BC2502/0012"/>
    <n v="-1855697"/>
    <n v="0"/>
    <n v="-1855697"/>
    <n v="0"/>
    <d v="2024-11-27T00:00:00"/>
    <m/>
    <d v="2024-11-27T00:00:00"/>
    <n v="0"/>
    <m/>
    <s v=""/>
    <x v="0"/>
    <d v="2024-11-27T00:00:00"/>
    <d v="2025-02-03T00:00:00"/>
    <m/>
    <m/>
    <x v="91"/>
    <x v="95"/>
    <x v="9"/>
  </r>
  <r>
    <x v="158"/>
    <x v="99"/>
    <x v="425"/>
    <x v="14"/>
    <d v="2024-11-27T00:00:00"/>
    <n v="17702"/>
    <m/>
    <m/>
    <n v="0"/>
    <n v="0"/>
    <n v="-1374807"/>
    <s v="Tồn đầu kỳ"/>
    <d v="2025-02-03T00:00:00"/>
    <s v="BC2502/0012"/>
    <n v="-1374807"/>
    <n v="0"/>
    <n v="-1374807"/>
    <n v="0"/>
    <d v="2024-11-27T00:00:00"/>
    <m/>
    <d v="2024-11-27T00:00:00"/>
    <n v="0"/>
    <m/>
    <s v=""/>
    <x v="0"/>
    <d v="2024-11-27T00:00:00"/>
    <d v="2025-02-03T00:00:00"/>
    <m/>
    <m/>
    <x v="91"/>
    <x v="95"/>
    <x v="9"/>
  </r>
  <r>
    <x v="158"/>
    <x v="99"/>
    <x v="425"/>
    <x v="14"/>
    <d v="2024-11-27T00:00:00"/>
    <n v="10645"/>
    <m/>
    <m/>
    <n v="0"/>
    <n v="0"/>
    <n v="-3240000"/>
    <s v="Tồn đầu kỳ"/>
    <d v="2025-02-03T00:00:00"/>
    <s v="BC2502/0012"/>
    <n v="-3240000"/>
    <n v="0"/>
    <n v="-3240000"/>
    <n v="0"/>
    <d v="2024-11-27T00:00:00"/>
    <m/>
    <d v="2024-11-27T00:00:00"/>
    <n v="0"/>
    <m/>
    <s v=""/>
    <x v="0"/>
    <d v="2024-11-27T00:00:00"/>
    <d v="2025-02-03T00:00:00"/>
    <m/>
    <m/>
    <x v="91"/>
    <x v="95"/>
    <x v="9"/>
  </r>
  <r>
    <x v="158"/>
    <x v="99"/>
    <x v="425"/>
    <x v="14"/>
    <d v="2024-11-27T00:00:00"/>
    <n v="29977"/>
    <m/>
    <m/>
    <n v="0"/>
    <n v="0"/>
    <n v="-3240000"/>
    <s v="Tồn đầu kỳ"/>
    <d v="2025-02-03T00:00:00"/>
    <s v="BC2502/0012"/>
    <n v="-3240000"/>
    <n v="0"/>
    <n v="-3240000"/>
    <n v="0"/>
    <d v="2024-11-27T00:00:00"/>
    <m/>
    <d v="2024-11-27T00:00:00"/>
    <n v="0"/>
    <m/>
    <s v=""/>
    <x v="0"/>
    <d v="2024-11-27T00:00:00"/>
    <d v="2025-02-03T00:00:00"/>
    <m/>
    <m/>
    <x v="91"/>
    <x v="95"/>
    <x v="9"/>
  </r>
  <r>
    <x v="158"/>
    <x v="99"/>
    <x v="425"/>
    <x v="14"/>
    <d v="2024-11-27T00:00:00"/>
    <n v="30012"/>
    <m/>
    <m/>
    <n v="0"/>
    <n v="0"/>
    <n v="-1620000"/>
    <s v="Tồn đầu kỳ"/>
    <d v="2025-02-03T00:00:00"/>
    <s v="BC2502/0012"/>
    <n v="-1620000"/>
    <n v="0"/>
    <n v="-1620000"/>
    <n v="0"/>
    <d v="2024-11-27T00:00:00"/>
    <m/>
    <d v="2024-11-27T00:00:00"/>
    <n v="0"/>
    <m/>
    <s v=""/>
    <x v="0"/>
    <d v="2024-11-27T00:00:00"/>
    <d v="2025-02-03T00:00:00"/>
    <m/>
    <m/>
    <x v="91"/>
    <x v="95"/>
    <x v="9"/>
  </r>
  <r>
    <x v="158"/>
    <x v="99"/>
    <x v="425"/>
    <x v="14"/>
    <d v="2024-11-27T00:00:00"/>
    <n v="30039"/>
    <m/>
    <m/>
    <n v="0"/>
    <n v="0"/>
    <n v="-3240000"/>
    <s v="Tồn đầu kỳ"/>
    <d v="2025-02-03T00:00:00"/>
    <s v="BC2502/0012"/>
    <n v="-3240000"/>
    <n v="0"/>
    <n v="-3240000"/>
    <n v="0"/>
    <d v="2024-11-27T00:00:00"/>
    <m/>
    <d v="2024-11-27T00:00:00"/>
    <n v="0"/>
    <m/>
    <s v=""/>
    <x v="0"/>
    <d v="2024-11-27T00:00:00"/>
    <d v="2025-02-03T00:00:00"/>
    <m/>
    <m/>
    <x v="91"/>
    <x v="95"/>
    <x v="9"/>
  </r>
  <r>
    <x v="158"/>
    <x v="99"/>
    <x v="425"/>
    <x v="14"/>
    <d v="2024-11-27T00:00:00"/>
    <n v="15304"/>
    <m/>
    <m/>
    <n v="0"/>
    <n v="0"/>
    <n v="-3240000"/>
    <s v="Tồn đầu kỳ"/>
    <d v="2025-02-03T00:00:00"/>
    <s v="BC2502/0012"/>
    <n v="-3240000"/>
    <n v="0"/>
    <n v="-3240000"/>
    <n v="0"/>
    <d v="2024-11-27T00:00:00"/>
    <m/>
    <d v="2024-11-27T00:00:00"/>
    <n v="0"/>
    <m/>
    <s v=""/>
    <x v="0"/>
    <d v="2024-11-27T00:00:00"/>
    <d v="2025-02-03T00:00:00"/>
    <m/>
    <m/>
    <x v="91"/>
    <x v="95"/>
    <x v="9"/>
  </r>
  <r>
    <x v="158"/>
    <x v="99"/>
    <x v="425"/>
    <x v="14"/>
    <d v="2024-11-27T00:00:00"/>
    <n v="15339"/>
    <m/>
    <m/>
    <n v="0"/>
    <n v="0"/>
    <n v="-1620000"/>
    <s v="Tồn đầu kỳ"/>
    <d v="2025-02-03T00:00:00"/>
    <s v="BC2502/0012"/>
    <n v="-1620000"/>
    <n v="0"/>
    <n v="-1620000"/>
    <n v="0"/>
    <d v="2024-11-27T00:00:00"/>
    <m/>
    <d v="2024-11-27T00:00:00"/>
    <n v="0"/>
    <m/>
    <s v=""/>
    <x v="0"/>
    <d v="2024-11-27T00:00:00"/>
    <d v="2025-02-03T00:00:00"/>
    <m/>
    <m/>
    <x v="91"/>
    <x v="95"/>
    <x v="9"/>
  </r>
  <r>
    <x v="158"/>
    <x v="99"/>
    <x v="425"/>
    <x v="14"/>
    <d v="2024-11-27T00:00:00"/>
    <n v="237"/>
    <m/>
    <m/>
    <n v="0"/>
    <n v="0"/>
    <n v="-1078335"/>
    <s v="Tồn đầu kỳ"/>
    <d v="2025-02-03T00:00:00"/>
    <s v="BC2502/0012"/>
    <n v="-1078335"/>
    <n v="0"/>
    <n v="-1078335"/>
    <n v="0"/>
    <d v="2024-11-27T00:00:00"/>
    <m/>
    <d v="2024-11-27T00:00:00"/>
    <n v="0"/>
    <m/>
    <s v=""/>
    <x v="0"/>
    <d v="2024-11-27T00:00:00"/>
    <d v="2025-02-03T00:00:00"/>
    <m/>
    <m/>
    <x v="91"/>
    <x v="95"/>
    <x v="9"/>
  </r>
  <r>
    <x v="158"/>
    <x v="99"/>
    <x v="425"/>
    <x v="14"/>
    <d v="2024-11-27T00:00:00"/>
    <n v="231"/>
    <m/>
    <m/>
    <n v="0"/>
    <n v="0"/>
    <n v="-2798891"/>
    <s v="Tồn đầu kỳ"/>
    <d v="2025-02-03T00:00:00"/>
    <s v="BC2502/0012"/>
    <n v="-2798891"/>
    <n v="0"/>
    <n v="-2798891"/>
    <n v="0"/>
    <d v="2024-11-27T00:00:00"/>
    <m/>
    <d v="2024-11-27T00:00:00"/>
    <n v="0"/>
    <m/>
    <s v=""/>
    <x v="0"/>
    <d v="2024-11-27T00:00:00"/>
    <d v="2025-02-03T00:00:00"/>
    <m/>
    <m/>
    <x v="91"/>
    <x v="95"/>
    <x v="9"/>
  </r>
  <r>
    <x v="158"/>
    <x v="99"/>
    <x v="425"/>
    <x v="14"/>
    <d v="2024-11-27T00:00:00"/>
    <n v="243"/>
    <m/>
    <m/>
    <n v="0"/>
    <n v="0"/>
    <n v="-1815804"/>
    <s v="Tồn đầu kỳ"/>
    <d v="2025-02-03T00:00:00"/>
    <s v="BC2502/0012"/>
    <n v="-1815804"/>
    <n v="0"/>
    <n v="-1815804"/>
    <n v="0"/>
    <d v="2024-11-27T00:00:00"/>
    <m/>
    <d v="2024-11-27T00:00:00"/>
    <n v="0"/>
    <m/>
    <s v=""/>
    <x v="0"/>
    <d v="2024-11-27T00:00:00"/>
    <d v="2025-02-03T00:00:00"/>
    <m/>
    <m/>
    <x v="91"/>
    <x v="95"/>
    <x v="9"/>
  </r>
  <r>
    <x v="157"/>
    <x v="99"/>
    <x v="426"/>
    <x v="2093"/>
    <d v="2025-02-05T00:00:00"/>
    <s v="00007095"/>
    <m/>
    <m/>
    <n v="0"/>
    <n v="0"/>
    <n v="5102071"/>
    <s v="Bán hàng"/>
    <d v="2025-03-31T00:00:00"/>
    <s v="BC2503/0049"/>
    <n v="0"/>
    <n v="5102071"/>
    <n v="5102071"/>
    <n v="0"/>
    <d v="2025-02-05T00:00:00"/>
    <m/>
    <d v="2025-02-05T00:00:00"/>
    <n v="0"/>
    <m/>
    <s v=""/>
    <x v="0"/>
    <d v="2025-02-05T00:00:00"/>
    <d v="2025-03-31T00:00:00"/>
    <m/>
    <m/>
    <x v="91"/>
    <x v="95"/>
    <x v="10"/>
  </r>
  <r>
    <x v="158"/>
    <x v="99"/>
    <x v="427"/>
    <x v="2094"/>
    <d v="2025-02-08T00:00:00"/>
    <s v="00008661"/>
    <m/>
    <m/>
    <n v="0"/>
    <n v="0"/>
    <n v="6214752"/>
    <s v="Bán hàng"/>
    <d v="2025-03-31T00:00:00"/>
    <s v="BC2503/0049"/>
    <n v="0"/>
    <n v="6214752"/>
    <n v="6214752"/>
    <n v="0"/>
    <d v="2025-02-08T00:00:00"/>
    <m/>
    <d v="2025-02-08T00:00:00"/>
    <n v="0"/>
    <m/>
    <s v=""/>
    <x v="0"/>
    <d v="2025-02-08T00:00:00"/>
    <d v="2025-03-31T00:00:00"/>
    <m/>
    <m/>
    <x v="91"/>
    <x v="95"/>
    <x v="9"/>
  </r>
  <r>
    <x v="157"/>
    <x v="99"/>
    <x v="428"/>
    <x v="2095"/>
    <d v="2025-02-13T00:00:00"/>
    <s v="00009691"/>
    <m/>
    <m/>
    <n v="0"/>
    <n v="0"/>
    <n v="10361671"/>
    <s v="Bán hàng"/>
    <d v="2025-03-31T00:00:00"/>
    <s v="BC2503/0049"/>
    <n v="0"/>
    <n v="10361671"/>
    <n v="10361671"/>
    <n v="0"/>
    <d v="2025-02-13T00:00:00"/>
    <m/>
    <d v="2025-02-13T00:00:00"/>
    <n v="0"/>
    <m/>
    <s v=""/>
    <x v="0"/>
    <d v="2025-02-13T00:00:00"/>
    <d v="2025-03-31T00:00:00"/>
    <m/>
    <m/>
    <x v="91"/>
    <x v="95"/>
    <x v="10"/>
  </r>
  <r>
    <x v="156"/>
    <x v="99"/>
    <x v="429"/>
    <x v="2096"/>
    <d v="2025-02-14T00:00:00"/>
    <s v="00010236"/>
    <m/>
    <m/>
    <n v="0"/>
    <n v="0"/>
    <n v="3211817"/>
    <s v="Bán hàng"/>
    <d v="2025-03-31T00:00:00"/>
    <s v="BC2503/0049"/>
    <n v="0"/>
    <n v="3211817"/>
    <n v="3211817"/>
    <n v="0"/>
    <d v="2025-02-14T00:00:00"/>
    <m/>
    <d v="2025-02-14T00:00:00"/>
    <n v="0"/>
    <m/>
    <s v=""/>
    <x v="0"/>
    <d v="2025-02-14T00:00:00"/>
    <d v="2025-03-31T00:00:00"/>
    <m/>
    <m/>
    <x v="91"/>
    <x v="95"/>
    <x v="11"/>
  </r>
  <r>
    <x v="158"/>
    <x v="99"/>
    <x v="430"/>
    <x v="2097"/>
    <d v="2025-02-15T00:00:00"/>
    <s v="00010507"/>
    <m/>
    <m/>
    <n v="0"/>
    <n v="0"/>
    <n v="1083953"/>
    <s v="Bán hàng"/>
    <d v="2025-03-31T00:00:00"/>
    <s v="BC2503/0049"/>
    <n v="0"/>
    <n v="1083953"/>
    <n v="1083953"/>
    <n v="0"/>
    <d v="2025-02-15T00:00:00"/>
    <m/>
    <d v="2025-02-15T00:00:00"/>
    <n v="0"/>
    <m/>
    <s v=""/>
    <x v="0"/>
    <d v="2025-02-15T00:00:00"/>
    <d v="2025-03-31T00:00:00"/>
    <m/>
    <m/>
    <x v="91"/>
    <x v="95"/>
    <x v="9"/>
  </r>
  <r>
    <x v="158"/>
    <x v="99"/>
    <x v="431"/>
    <x v="2098"/>
    <d v="2025-02-20T00:00:00"/>
    <s v="00011165"/>
    <m/>
    <m/>
    <n v="0"/>
    <n v="0"/>
    <n v="6214752"/>
    <s v="Bán hàng"/>
    <d v="2025-03-31T00:00:00"/>
    <s v="BC2503/0049"/>
    <n v="0"/>
    <n v="6214752"/>
    <n v="6214752"/>
    <n v="0"/>
    <d v="2025-02-20T00:00:00"/>
    <m/>
    <d v="2025-02-20T00:00:00"/>
    <n v="0"/>
    <m/>
    <s v=""/>
    <x v="0"/>
    <d v="2025-02-20T00:00:00"/>
    <d v="2025-03-31T00:00:00"/>
    <m/>
    <m/>
    <x v="91"/>
    <x v="95"/>
    <x v="9"/>
  </r>
  <r>
    <x v="157"/>
    <x v="99"/>
    <x v="432"/>
    <x v="2099"/>
    <d v="2025-02-21T00:00:00"/>
    <s v="00012312"/>
    <m/>
    <m/>
    <n v="0"/>
    <n v="0"/>
    <n v="2167906"/>
    <s v="Bán hàng"/>
    <d v="2025-03-31T00:00:00"/>
    <s v="BC2503/0049"/>
    <n v="0"/>
    <n v="2167906"/>
    <n v="2167906"/>
    <n v="0"/>
    <d v="2025-02-21T00:00:00"/>
    <m/>
    <d v="2025-02-21T00:00:00"/>
    <n v="0"/>
    <m/>
    <s v=""/>
    <x v="0"/>
    <d v="2025-02-21T00:00:00"/>
    <d v="2025-03-31T00:00:00"/>
    <m/>
    <m/>
    <x v="91"/>
    <x v="95"/>
    <x v="10"/>
  </r>
  <r>
    <x v="156"/>
    <x v="99"/>
    <x v="433"/>
    <x v="2100"/>
    <d v="2025-02-27T00:00:00"/>
    <s v="00012790"/>
    <m/>
    <m/>
    <n v="0"/>
    <n v="0"/>
    <n v="6423635"/>
    <s v="Bán hàng"/>
    <d v="2025-03-31T00:00:00"/>
    <s v="BC2503/0049"/>
    <n v="0"/>
    <n v="6423635"/>
    <n v="6423635"/>
    <n v="0"/>
    <d v="2025-02-27T00:00:00"/>
    <m/>
    <d v="2025-02-27T00:00:00"/>
    <n v="0"/>
    <m/>
    <s v=""/>
    <x v="0"/>
    <d v="2025-02-27T00:00:00"/>
    <d v="2025-03-31T00:00:00"/>
    <m/>
    <m/>
    <x v="91"/>
    <x v="95"/>
    <x v="11"/>
  </r>
  <r>
    <x v="158"/>
    <x v="99"/>
    <x v="434"/>
    <x v="2101"/>
    <d v="2025-02-24T00:00:00"/>
    <n v="630"/>
    <m/>
    <m/>
    <n v="0"/>
    <n v="0"/>
    <n v="2554697"/>
    <s v="Giảm công nợ"/>
    <d v="2025-03-31T00:00:00"/>
    <s v="BC2503/0049"/>
    <n v="0"/>
    <n v="-2554697"/>
    <n v="-2554697"/>
    <n v="0"/>
    <d v="2025-02-24T00:00:00"/>
    <m/>
    <d v="2025-02-24T00:00:00"/>
    <n v="0"/>
    <m/>
    <s v=""/>
    <x v="0"/>
    <d v="2025-02-24T00:00:00"/>
    <d v="2025-03-31T00:00:00"/>
    <m/>
    <m/>
    <x v="91"/>
    <x v="95"/>
    <x v="9"/>
  </r>
  <r>
    <x v="158"/>
    <x v="99"/>
    <x v="435"/>
    <x v="2102"/>
    <d v="2025-02-28T00:00:00"/>
    <n v="1403"/>
    <m/>
    <m/>
    <n v="0"/>
    <n v="0"/>
    <n v="1057899"/>
    <s v="Giảm công nợ"/>
    <d v="2025-03-31T00:00:00"/>
    <s v="BC2503/0049"/>
    <n v="0"/>
    <n v="-1057899"/>
    <n v="-1057899"/>
    <n v="0"/>
    <d v="2025-02-28T00:00:00"/>
    <m/>
    <d v="2025-02-28T00:00:00"/>
    <n v="0"/>
    <m/>
    <s v=""/>
    <x v="0"/>
    <d v="2025-02-28T00:00:00"/>
    <d v="2025-03-31T00:00:00"/>
    <m/>
    <m/>
    <x v="91"/>
    <x v="95"/>
    <x v="9"/>
  </r>
  <r>
    <x v="158"/>
    <x v="99"/>
    <x v="435"/>
    <x v="2103"/>
    <d v="2025-02-28T00:00:00"/>
    <n v="4391"/>
    <m/>
    <m/>
    <n v="0"/>
    <n v="0"/>
    <n v="745771"/>
    <s v="Giảm công nợ"/>
    <d v="2025-03-31T00:00:00"/>
    <s v="BC2503/0049"/>
    <n v="0"/>
    <n v="-745771"/>
    <n v="-745771"/>
    <n v="0"/>
    <d v="2025-02-28T00:00:00"/>
    <m/>
    <d v="2025-02-28T00:00:00"/>
    <n v="0"/>
    <m/>
    <s v=""/>
    <x v="0"/>
    <d v="2025-02-28T00:00:00"/>
    <d v="2025-03-31T00:00:00"/>
    <m/>
    <m/>
    <x v="91"/>
    <x v="95"/>
    <x v="9"/>
  </r>
  <r>
    <x v="158"/>
    <x v="99"/>
    <x v="435"/>
    <x v="2104"/>
    <d v="2025-02-28T00:00:00"/>
    <n v="4780"/>
    <m/>
    <m/>
    <n v="0"/>
    <n v="0"/>
    <n v="65037"/>
    <s v="Giảm công nợ"/>
    <d v="2025-03-31T00:00:00"/>
    <s v="BC2503/0049"/>
    <n v="0"/>
    <n v="-65037"/>
    <n v="-65037"/>
    <n v="0"/>
    <d v="2025-02-28T00:00:00"/>
    <m/>
    <d v="2025-02-28T00:00:00"/>
    <n v="0"/>
    <m/>
    <s v=""/>
    <x v="0"/>
    <d v="2025-02-28T00:00:00"/>
    <d v="2025-03-31T00:00:00"/>
    <m/>
    <m/>
    <x v="91"/>
    <x v="95"/>
    <x v="9"/>
  </r>
  <r>
    <x v="158"/>
    <x v="99"/>
    <x v="435"/>
    <x v="2105"/>
    <d v="2025-02-28T00:00:00"/>
    <n v="1924"/>
    <m/>
    <m/>
    <n v="0"/>
    <n v="0"/>
    <n v="424847"/>
    <s v="Giảm công nợ"/>
    <d v="2025-03-31T00:00:00"/>
    <s v="BC2503/0049"/>
    <n v="0"/>
    <n v="-424847"/>
    <n v="-424847"/>
    <n v="0"/>
    <d v="2025-02-28T00:00:00"/>
    <m/>
    <d v="2025-02-28T00:00:00"/>
    <n v="0"/>
    <m/>
    <s v=""/>
    <x v="0"/>
    <d v="2025-02-28T00:00:00"/>
    <d v="2025-03-31T00:00:00"/>
    <m/>
    <m/>
    <x v="91"/>
    <x v="95"/>
    <x v="9"/>
  </r>
  <r>
    <x v="158"/>
    <x v="99"/>
    <x v="435"/>
    <x v="2106"/>
    <d v="2025-02-28T00:00:00"/>
    <n v="1101"/>
    <m/>
    <m/>
    <n v="0"/>
    <n v="0"/>
    <n v="345264"/>
    <s v="Giảm công nợ"/>
    <d v="2025-03-31T00:00:00"/>
    <s v="BC2503/0049"/>
    <n v="0"/>
    <n v="-345264"/>
    <n v="-345264"/>
    <n v="0"/>
    <d v="2025-02-28T00:00:00"/>
    <m/>
    <d v="2025-02-28T00:00:00"/>
    <n v="0"/>
    <m/>
    <s v=""/>
    <x v="0"/>
    <d v="2025-02-28T00:00:00"/>
    <d v="2025-03-31T00:00:00"/>
    <m/>
    <m/>
    <x v="91"/>
    <x v="95"/>
    <x v="9"/>
  </r>
  <r>
    <x v="158"/>
    <x v="99"/>
    <x v="435"/>
    <x v="2107"/>
    <d v="2025-02-28T00:00:00"/>
    <n v="1075"/>
    <m/>
    <m/>
    <n v="0"/>
    <n v="0"/>
    <n v="196688"/>
    <s v="Giảm công nợ"/>
    <d v="2025-03-31T00:00:00"/>
    <s v="BC2503/0049"/>
    <n v="0"/>
    <n v="-196688"/>
    <n v="-196688"/>
    <n v="0"/>
    <d v="2025-02-28T00:00:00"/>
    <m/>
    <d v="2025-02-28T00:00:00"/>
    <n v="0"/>
    <m/>
    <s v=""/>
    <x v="0"/>
    <d v="2025-02-28T00:00:00"/>
    <d v="2025-03-31T00:00:00"/>
    <m/>
    <m/>
    <x v="91"/>
    <x v="95"/>
    <x v="9"/>
  </r>
  <r>
    <x v="158"/>
    <x v="99"/>
    <x v="435"/>
    <x v="2108"/>
    <d v="2025-02-28T00:00:00"/>
    <n v="1092"/>
    <m/>
    <m/>
    <n v="0"/>
    <n v="0"/>
    <n v="489768"/>
    <s v="Giảm công nợ"/>
    <d v="2025-03-31T00:00:00"/>
    <s v="BC2503/0049"/>
    <n v="0"/>
    <n v="-489768"/>
    <n v="-489768"/>
    <n v="0"/>
    <d v="2025-02-28T00:00:00"/>
    <m/>
    <d v="2025-02-28T00:00:00"/>
    <n v="0"/>
    <m/>
    <s v=""/>
    <x v="0"/>
    <d v="2025-02-28T00:00:00"/>
    <d v="2025-03-31T00:00:00"/>
    <m/>
    <m/>
    <x v="91"/>
    <x v="95"/>
    <x v="9"/>
  </r>
  <r>
    <x v="158"/>
    <x v="99"/>
    <x v="435"/>
    <x v="2109"/>
    <d v="2025-02-28T00:00:00"/>
    <n v="844"/>
    <m/>
    <m/>
    <n v="0"/>
    <n v="0"/>
    <n v="30110"/>
    <s v="Giảm công nợ"/>
    <d v="2025-03-31T00:00:00"/>
    <s v="BC2503/0049"/>
    <n v="0"/>
    <n v="-30110"/>
    <n v="-30110"/>
    <n v="0"/>
    <d v="2025-02-28T00:00:00"/>
    <m/>
    <d v="2025-02-28T00:00:00"/>
    <n v="0"/>
    <m/>
    <s v=""/>
    <x v="0"/>
    <d v="2025-02-28T00:00:00"/>
    <d v="2025-03-31T00:00:00"/>
    <m/>
    <m/>
    <x v="91"/>
    <x v="95"/>
    <x v="9"/>
  </r>
  <r>
    <x v="157"/>
    <x v="99"/>
    <x v="436"/>
    <x v="2110"/>
    <d v="2025-04-01T00:00:00"/>
    <s v="00020623"/>
    <m/>
    <m/>
    <n v="0"/>
    <n v="0"/>
    <n v="2709882"/>
    <s v="Bán hàng"/>
    <d v="2025-06-02T00:00:00"/>
    <s v="BC2506/0001"/>
    <n v="0"/>
    <n v="2709882"/>
    <n v="2709882"/>
    <n v="0"/>
    <d v="2025-04-01T00:00:00"/>
    <m/>
    <d v="2025-04-01T00:00:00"/>
    <n v="0"/>
    <m/>
    <s v=""/>
    <x v="0"/>
    <d v="2025-04-01T00:00:00"/>
    <d v="2025-06-02T00:00:00"/>
    <m/>
    <m/>
    <x v="91"/>
    <x v="95"/>
    <x v="10"/>
  </r>
  <r>
    <x v="158"/>
    <x v="99"/>
    <x v="437"/>
    <x v="2111"/>
    <d v="2025-04-05T00:00:00"/>
    <s v="00021963"/>
    <m/>
    <m/>
    <n v="0"/>
    <n v="0"/>
    <n v="4249066"/>
    <s v="Bán hàng"/>
    <d v="2025-06-02T00:00:00"/>
    <s v="BC2506/0001"/>
    <n v="0"/>
    <n v="4249066"/>
    <n v="4249066"/>
    <n v="0"/>
    <d v="2025-04-05T00:00:00"/>
    <m/>
    <d v="2025-04-05T00:00:00"/>
    <n v="0"/>
    <m/>
    <s v=""/>
    <x v="0"/>
    <d v="2025-04-05T00:00:00"/>
    <d v="2025-06-02T00:00:00"/>
    <m/>
    <m/>
    <x v="91"/>
    <x v="95"/>
    <x v="9"/>
  </r>
  <r>
    <x v="156"/>
    <x v="99"/>
    <x v="438"/>
    <x v="2112"/>
    <d v="2025-04-08T00:00:00"/>
    <s v="00022020"/>
    <m/>
    <m/>
    <n v="0"/>
    <n v="0"/>
    <n v="2612104"/>
    <s v="Bán hàng"/>
    <d v="2025-06-02T00:00:00"/>
    <s v="BC2506/0001"/>
    <n v="0"/>
    <n v="2612104"/>
    <n v="2612104"/>
    <n v="0"/>
    <d v="2025-04-08T00:00:00"/>
    <m/>
    <d v="2025-04-08T00:00:00"/>
    <n v="0"/>
    <m/>
    <s v=""/>
    <x v="0"/>
    <d v="2025-04-08T00:00:00"/>
    <d v="2025-06-02T00:00:00"/>
    <m/>
    <m/>
    <x v="91"/>
    <x v="95"/>
    <x v="11"/>
  </r>
  <r>
    <x v="157"/>
    <x v="99"/>
    <x v="439"/>
    <x v="2113"/>
    <d v="2025-04-16T00:00:00"/>
    <s v="00023768"/>
    <m/>
    <m/>
    <n v="0"/>
    <n v="0"/>
    <n v="1625929"/>
    <s v="Bán hàng"/>
    <d v="2025-06-02T00:00:00"/>
    <s v="BC2506/0001"/>
    <n v="0"/>
    <n v="1625929"/>
    <n v="1625929"/>
    <n v="0"/>
    <d v="2025-04-16T00:00:00"/>
    <m/>
    <d v="2025-04-16T00:00:00"/>
    <n v="0"/>
    <m/>
    <s v=""/>
    <x v="0"/>
    <d v="2025-04-16T00:00:00"/>
    <d v="2025-06-02T00:00:00"/>
    <m/>
    <m/>
    <x v="91"/>
    <x v="95"/>
    <x v="10"/>
  </r>
  <r>
    <x v="156"/>
    <x v="99"/>
    <x v="440"/>
    <x v="2114"/>
    <d v="2025-04-17T00:00:00"/>
    <s v="00024104"/>
    <m/>
    <m/>
    <n v="0"/>
    <n v="0"/>
    <n v="1253831"/>
    <s v="Bán hàng"/>
    <d v="2025-06-02T00:00:00"/>
    <s v="BC2506/0001"/>
    <n v="0"/>
    <n v="1253831"/>
    <n v="1253831"/>
    <n v="0"/>
    <d v="2025-04-17T00:00:00"/>
    <m/>
    <d v="2025-04-17T00:00:00"/>
    <n v="0"/>
    <m/>
    <s v=""/>
    <x v="0"/>
    <d v="2025-04-17T00:00:00"/>
    <d v="2025-06-02T00:00:00"/>
    <m/>
    <m/>
    <x v="91"/>
    <x v="95"/>
    <x v="11"/>
  </r>
  <r>
    <x v="157"/>
    <x v="99"/>
    <x v="441"/>
    <x v="2115"/>
    <d v="2025-04-19T00:00:00"/>
    <s v="00024990"/>
    <m/>
    <m/>
    <n v="0"/>
    <n v="0"/>
    <n v="2075717"/>
    <s v="Bán hàng"/>
    <d v="2025-06-02T00:00:00"/>
    <s v="BC2506/0001"/>
    <n v="0"/>
    <n v="2075717"/>
    <n v="2075717"/>
    <n v="0"/>
    <d v="2025-04-19T00:00:00"/>
    <m/>
    <d v="2025-04-19T00:00:00"/>
    <n v="0"/>
    <m/>
    <s v=""/>
    <x v="0"/>
    <d v="2025-04-19T00:00:00"/>
    <d v="2025-06-02T00:00:00"/>
    <m/>
    <m/>
    <x v="91"/>
    <x v="95"/>
    <x v="10"/>
  </r>
  <r>
    <x v="158"/>
    <x v="99"/>
    <x v="442"/>
    <x v="2116"/>
    <d v="2025-04-22T00:00:00"/>
    <s v="00025205"/>
    <m/>
    <m/>
    <n v="0"/>
    <n v="0"/>
    <n v="1083953"/>
    <s v="Bán hàng"/>
    <d v="2025-06-02T00:00:00"/>
    <s v="BC2506/0001"/>
    <n v="0"/>
    <n v="1083953"/>
    <n v="1083953"/>
    <n v="0"/>
    <d v="2025-04-22T00:00:00"/>
    <m/>
    <d v="2025-04-22T00:00:00"/>
    <n v="0"/>
    <m/>
    <s v=""/>
    <x v="0"/>
    <d v="2025-04-22T00:00:00"/>
    <d v="2025-06-02T00:00:00"/>
    <m/>
    <m/>
    <x v="91"/>
    <x v="95"/>
    <x v="9"/>
  </r>
  <r>
    <x v="157"/>
    <x v="99"/>
    <x v="443"/>
    <x v="2117"/>
    <d v="2025-04-23T00:00:00"/>
    <s v="00025311"/>
    <m/>
    <m/>
    <n v="0"/>
    <n v="0"/>
    <n v="10462835"/>
    <s v="Bán hàng"/>
    <d v="2025-06-02T00:00:00"/>
    <s v="BC2506/0001"/>
    <n v="0"/>
    <n v="10462835"/>
    <n v="10462835"/>
    <n v="0"/>
    <d v="2025-04-23T00:00:00"/>
    <m/>
    <d v="2025-04-23T00:00:00"/>
    <n v="0"/>
    <m/>
    <s v=""/>
    <x v="0"/>
    <d v="2025-04-23T00:00:00"/>
    <d v="2025-06-02T00:00:00"/>
    <m/>
    <m/>
    <x v="91"/>
    <x v="95"/>
    <x v="10"/>
  </r>
  <r>
    <x v="158"/>
    <x v="99"/>
    <x v="442"/>
    <x v="2118"/>
    <d v="2025-04-22T00:00:00"/>
    <s v="00025206"/>
    <m/>
    <m/>
    <n v="0"/>
    <n v="0"/>
    <n v="1983528"/>
    <s v="Bán hàng"/>
    <d v="2025-06-02T00:00:00"/>
    <s v="BC2506/0001"/>
    <n v="0"/>
    <n v="1983528"/>
    <n v="1983528"/>
    <n v="0"/>
    <d v="2025-04-22T00:00:00"/>
    <m/>
    <d v="2025-04-22T00:00:00"/>
    <n v="0"/>
    <m/>
    <s v=""/>
    <x v="0"/>
    <d v="2025-04-22T00:00:00"/>
    <d v="2025-06-02T00:00:00"/>
    <m/>
    <m/>
    <x v="91"/>
    <x v="95"/>
    <x v="9"/>
  </r>
  <r>
    <x v="158"/>
    <x v="99"/>
    <x v="443"/>
    <x v="2119"/>
    <d v="2025-04-23T00:00:00"/>
    <s v="00025356"/>
    <m/>
    <m/>
    <n v="0"/>
    <n v="0"/>
    <n v="6868892"/>
    <s v="Bán hàng"/>
    <d v="2025-06-02T00:00:00"/>
    <s v="BC2506/0001"/>
    <n v="0"/>
    <n v="6868892"/>
    <n v="6868892"/>
    <n v="0"/>
    <d v="2025-04-23T00:00:00"/>
    <m/>
    <d v="2025-04-23T00:00:00"/>
    <n v="0"/>
    <m/>
    <s v=""/>
    <x v="0"/>
    <d v="2025-04-23T00:00:00"/>
    <d v="2025-06-02T00:00:00"/>
    <m/>
    <m/>
    <x v="91"/>
    <x v="95"/>
    <x v="9"/>
  </r>
  <r>
    <x v="158"/>
    <x v="99"/>
    <x v="443"/>
    <x v="2120"/>
    <d v="2025-04-23T00:00:00"/>
    <s v="00025357"/>
    <m/>
    <m/>
    <n v="0"/>
    <n v="0"/>
    <n v="3378375"/>
    <s v="Bán hàng"/>
    <d v="2025-06-02T00:00:00"/>
    <s v="BC2506/0001"/>
    <n v="0"/>
    <n v="3378375"/>
    <n v="3378375"/>
    <n v="0"/>
    <d v="2025-04-23T00:00:00"/>
    <m/>
    <d v="2025-04-23T00:00:00"/>
    <n v="0"/>
    <m/>
    <s v=""/>
    <x v="0"/>
    <d v="2025-04-23T00:00:00"/>
    <d v="2025-06-02T00:00:00"/>
    <m/>
    <m/>
    <x v="91"/>
    <x v="95"/>
    <x v="9"/>
  </r>
  <r>
    <x v="156"/>
    <x v="99"/>
    <x v="444"/>
    <x v="2121"/>
    <d v="2025-04-24T00:00:00"/>
    <s v="00025462"/>
    <m/>
    <m/>
    <n v="0"/>
    <n v="0"/>
    <n v="3630681"/>
    <s v="Bán hàng"/>
    <d v="2025-06-02T00:00:00"/>
    <s v="BC2506/0001"/>
    <n v="0"/>
    <n v="3630681"/>
    <n v="3630681"/>
    <n v="0"/>
    <d v="2025-04-24T00:00:00"/>
    <m/>
    <d v="2025-04-24T00:00:00"/>
    <n v="0"/>
    <m/>
    <s v=""/>
    <x v="0"/>
    <d v="2025-04-24T00:00:00"/>
    <d v="2025-06-02T00:00:00"/>
    <m/>
    <m/>
    <x v="91"/>
    <x v="95"/>
    <x v="11"/>
  </r>
  <r>
    <x v="156"/>
    <x v="99"/>
    <x v="445"/>
    <x v="2122"/>
    <d v="2025-04-28T00:00:00"/>
    <s v="00026691"/>
    <m/>
    <m/>
    <n v="0"/>
    <n v="0"/>
    <n v="6214774"/>
    <s v="Bán hàng"/>
    <d v="2025-06-02T00:00:00"/>
    <s v="BC2506/0001"/>
    <n v="0"/>
    <n v="6214774"/>
    <n v="6214774"/>
    <n v="0"/>
    <d v="2025-04-28T00:00:00"/>
    <m/>
    <d v="2025-04-28T00:00:00"/>
    <n v="0"/>
    <m/>
    <s v=""/>
    <x v="0"/>
    <d v="2025-04-28T00:00:00"/>
    <d v="2025-06-02T00:00:00"/>
    <m/>
    <m/>
    <x v="91"/>
    <x v="95"/>
    <x v="11"/>
  </r>
  <r>
    <x v="158"/>
    <x v="99"/>
    <x v="445"/>
    <x v="2123"/>
    <d v="2025-04-28T00:00:00"/>
    <s v="00026704"/>
    <m/>
    <m/>
    <n v="0"/>
    <n v="0"/>
    <n v="7196602"/>
    <s v="Bán hàng"/>
    <d v="2025-06-02T00:00:00"/>
    <s v="BC2506/0001"/>
    <n v="0"/>
    <n v="7196602"/>
    <n v="7196602"/>
    <n v="0"/>
    <d v="2025-04-28T00:00:00"/>
    <m/>
    <d v="2025-04-28T00:00:00"/>
    <n v="0"/>
    <m/>
    <s v=""/>
    <x v="0"/>
    <d v="2025-04-28T00:00:00"/>
    <d v="2025-06-02T00:00:00"/>
    <m/>
    <m/>
    <x v="91"/>
    <x v="95"/>
    <x v="9"/>
  </r>
  <r>
    <x v="156"/>
    <x v="99"/>
    <x v="445"/>
    <x v="2124"/>
    <d v="2025-04-28T00:00:00"/>
    <s v="00026692"/>
    <m/>
    <m/>
    <n v="0"/>
    <n v="0"/>
    <n v="4865411"/>
    <s v="Bán hàng"/>
    <d v="2025-06-02T00:00:00"/>
    <s v="BC2506/0001"/>
    <n v="0"/>
    <n v="4865411"/>
    <n v="4865411"/>
    <n v="0"/>
    <d v="2025-04-28T00:00:00"/>
    <m/>
    <d v="2025-04-28T00:00:00"/>
    <n v="0"/>
    <m/>
    <s v=""/>
    <x v="0"/>
    <d v="2025-04-28T00:00:00"/>
    <d v="2025-06-02T00:00:00"/>
    <m/>
    <m/>
    <x v="91"/>
    <x v="95"/>
    <x v="11"/>
  </r>
  <r>
    <x v="156"/>
    <x v="99"/>
    <x v="445"/>
    <x v="2125"/>
    <d v="2025-04-28T00:00:00"/>
    <s v="00026693"/>
    <m/>
    <m/>
    <n v="0"/>
    <n v="0"/>
    <n v="2698726"/>
    <s v="Bán hàng"/>
    <d v="2025-06-02T00:00:00"/>
    <s v="BC2506/0001"/>
    <n v="0"/>
    <n v="2698726"/>
    <n v="2698726"/>
    <n v="0"/>
    <d v="2025-04-28T00:00:00"/>
    <m/>
    <d v="2025-04-28T00:00:00"/>
    <n v="0"/>
    <m/>
    <s v=""/>
    <x v="0"/>
    <d v="2025-04-28T00:00:00"/>
    <d v="2025-06-02T00:00:00"/>
    <m/>
    <m/>
    <x v="91"/>
    <x v="95"/>
    <x v="11"/>
  </r>
  <r>
    <x v="157"/>
    <x v="99"/>
    <x v="446"/>
    <x v="2126"/>
    <d v="2025-04-29T00:00:00"/>
    <s v="00026834"/>
    <m/>
    <m/>
    <n v="0"/>
    <n v="0"/>
    <n v="8833687"/>
    <s v="Bán hàng"/>
    <d v="2025-06-02T00:00:00"/>
    <s v="BC2506/0001"/>
    <n v="0"/>
    <n v="8833687"/>
    <n v="8833687"/>
    <n v="0"/>
    <d v="2025-04-29T00:00:00"/>
    <m/>
    <d v="2025-04-29T00:00:00"/>
    <n v="0"/>
    <m/>
    <s v=""/>
    <x v="0"/>
    <d v="2025-04-29T00:00:00"/>
    <d v="2025-06-02T00:00:00"/>
    <m/>
    <m/>
    <x v="91"/>
    <x v="95"/>
    <x v="10"/>
  </r>
  <r>
    <x v="158"/>
    <x v="99"/>
    <x v="447"/>
    <x v="2127"/>
    <d v="2025-04-30T00:00:00"/>
    <n v="3395"/>
    <m/>
    <m/>
    <n v="0"/>
    <n v="0"/>
    <n v="1542482"/>
    <s v="Giảm công nợ"/>
    <d v="2025-06-02T00:00:00"/>
    <s v="BC2506/0001"/>
    <n v="0"/>
    <n v="-1542482"/>
    <n v="-1542482"/>
    <n v="0"/>
    <d v="2025-04-30T00:00:00"/>
    <m/>
    <d v="2025-04-30T00:00:00"/>
    <n v="0"/>
    <m/>
    <s v=""/>
    <x v="0"/>
    <d v="2025-04-30T00:00:00"/>
    <d v="2025-06-02T00:00:00"/>
    <m/>
    <m/>
    <x v="91"/>
    <x v="95"/>
    <x v="9"/>
  </r>
  <r>
    <x v="158"/>
    <x v="99"/>
    <x v="447"/>
    <x v="2128"/>
    <d v="2025-04-30T00:00:00"/>
    <n v="12291"/>
    <m/>
    <m/>
    <n v="0"/>
    <n v="0"/>
    <n v="1301577"/>
    <s v="Giảm công nợ"/>
    <d v="2025-06-02T00:00:00"/>
    <s v="BC2506/0001"/>
    <n v="0"/>
    <n v="-1301577"/>
    <n v="-1301577"/>
    <n v="0"/>
    <d v="2025-04-30T00:00:00"/>
    <m/>
    <d v="2025-04-30T00:00:00"/>
    <n v="0"/>
    <m/>
    <s v=""/>
    <x v="0"/>
    <d v="2025-04-30T00:00:00"/>
    <d v="2025-06-02T00:00:00"/>
    <m/>
    <m/>
    <x v="91"/>
    <x v="95"/>
    <x v="9"/>
  </r>
  <r>
    <x v="158"/>
    <x v="99"/>
    <x v="447"/>
    <x v="2129"/>
    <d v="2025-04-30T00:00:00"/>
    <n v="12694"/>
    <m/>
    <m/>
    <n v="0"/>
    <n v="0"/>
    <n v="184048"/>
    <s v="Giảm công nợ"/>
    <d v="2025-06-02T00:00:00"/>
    <s v="BC2506/0001"/>
    <n v="0"/>
    <n v="-184048"/>
    <n v="-184048"/>
    <n v="0"/>
    <d v="2025-04-30T00:00:00"/>
    <m/>
    <d v="2025-04-30T00:00:00"/>
    <n v="0"/>
    <m/>
    <s v=""/>
    <x v="0"/>
    <d v="2025-04-30T00:00:00"/>
    <d v="2025-06-02T00:00:00"/>
    <m/>
    <m/>
    <x v="91"/>
    <x v="95"/>
    <x v="9"/>
  </r>
  <r>
    <x v="158"/>
    <x v="99"/>
    <x v="447"/>
    <x v="2130"/>
    <d v="2025-04-30T00:00:00"/>
    <n v="4934"/>
    <m/>
    <m/>
    <n v="0"/>
    <n v="0"/>
    <n v="1114608"/>
    <s v="Giảm công nợ"/>
    <d v="2025-06-02T00:00:00"/>
    <s v="BC2506/0001"/>
    <n v="0"/>
    <n v="-1114608"/>
    <n v="-1114608"/>
    <n v="0"/>
    <d v="2025-04-30T00:00:00"/>
    <m/>
    <d v="2025-04-30T00:00:00"/>
    <n v="0"/>
    <m/>
    <s v=""/>
    <x v="0"/>
    <d v="2025-04-30T00:00:00"/>
    <d v="2025-06-02T00:00:00"/>
    <m/>
    <m/>
    <x v="91"/>
    <x v="95"/>
    <x v="9"/>
  </r>
  <r>
    <x v="158"/>
    <x v="99"/>
    <x v="447"/>
    <x v="2131"/>
    <d v="2025-04-30T00:00:00"/>
    <n v="5330"/>
    <m/>
    <m/>
    <n v="0"/>
    <n v="0"/>
    <n v="161923"/>
    <s v="Giảm công nợ"/>
    <d v="2025-06-02T00:00:00"/>
    <s v="BC2506/0001"/>
    <n v="0"/>
    <n v="-161923"/>
    <n v="-161923"/>
    <n v="0"/>
    <d v="2025-04-30T00:00:00"/>
    <m/>
    <d v="2025-04-30T00:00:00"/>
    <n v="0"/>
    <m/>
    <s v=""/>
    <x v="0"/>
    <d v="2025-04-30T00:00:00"/>
    <d v="2025-06-02T00:00:00"/>
    <m/>
    <m/>
    <x v="91"/>
    <x v="95"/>
    <x v="9"/>
  </r>
  <r>
    <x v="158"/>
    <x v="99"/>
    <x v="447"/>
    <x v="2132"/>
    <d v="2025-04-30T00:00:00"/>
    <n v="1909"/>
    <m/>
    <m/>
    <n v="0"/>
    <n v="0"/>
    <n v="602582"/>
    <s v="Giảm công nợ"/>
    <d v="2025-06-02T00:00:00"/>
    <s v="BC2506/0001"/>
    <n v="0"/>
    <n v="-602582"/>
    <n v="-602582"/>
    <n v="0"/>
    <d v="2025-04-30T00:00:00"/>
    <m/>
    <d v="2025-04-30T00:00:00"/>
    <n v="0"/>
    <m/>
    <s v=""/>
    <x v="0"/>
    <d v="2025-04-30T00:00:00"/>
    <d v="2025-06-02T00:00:00"/>
    <m/>
    <m/>
    <x v="91"/>
    <x v="95"/>
    <x v="9"/>
  </r>
  <r>
    <x v="158"/>
    <x v="99"/>
    <x v="447"/>
    <x v="2133"/>
    <d v="2025-04-30T00:00:00"/>
    <n v="1802"/>
    <m/>
    <m/>
    <n v="0"/>
    <n v="0"/>
    <n v="516022"/>
    <s v="Giảm công nợ"/>
    <d v="2025-06-02T00:00:00"/>
    <s v="BC2506/0001"/>
    <n v="0"/>
    <n v="-516022"/>
    <n v="-516022"/>
    <n v="0"/>
    <d v="2025-04-30T00:00:00"/>
    <m/>
    <d v="2025-04-30T00:00:00"/>
    <n v="0"/>
    <m/>
    <s v=""/>
    <x v="0"/>
    <d v="2025-04-30T00:00:00"/>
    <d v="2025-06-02T00:00:00"/>
    <m/>
    <m/>
    <x v="91"/>
    <x v="95"/>
    <x v="9"/>
  </r>
  <r>
    <x v="158"/>
    <x v="99"/>
    <x v="447"/>
    <x v="14"/>
    <d v="2025-04-30T00:00:00"/>
    <n v="1797"/>
    <m/>
    <m/>
    <n v="0"/>
    <n v="0"/>
    <n v="714113"/>
    <s v="Giảm công nợ"/>
    <d v="2025-06-02T00:00:00"/>
    <s v="BC2506/0001"/>
    <n v="0"/>
    <n v="-714113"/>
    <n v="-714113"/>
    <n v="0"/>
    <d v="2025-04-30T00:00:00"/>
    <m/>
    <d v="2025-04-30T00:00:00"/>
    <n v="0"/>
    <m/>
    <s v=""/>
    <x v="0"/>
    <d v="2025-04-30T00:00:00"/>
    <d v="2025-06-02T00:00:00"/>
    <m/>
    <m/>
    <x v="91"/>
    <x v="95"/>
    <x v="9"/>
  </r>
  <r>
    <x v="158"/>
    <x v="99"/>
    <x v="447"/>
    <x v="2134"/>
    <d v="2025-04-30T00:00:00"/>
    <n v="1431"/>
    <m/>
    <m/>
    <n v="0"/>
    <n v="0"/>
    <n v="74965"/>
    <s v="Giảm công nợ"/>
    <d v="2025-06-02T00:00:00"/>
    <s v="BC2506/0001"/>
    <n v="0"/>
    <n v="-74965"/>
    <n v="-74965"/>
    <n v="0"/>
    <d v="2025-04-30T00:00:00"/>
    <m/>
    <d v="2025-04-30T00:00:00"/>
    <n v="0"/>
    <m/>
    <s v=""/>
    <x v="0"/>
    <d v="2025-04-30T00:00:00"/>
    <d v="2025-06-02T00:00:00"/>
    <m/>
    <m/>
    <x v="91"/>
    <x v="95"/>
    <x v="9"/>
  </r>
  <r>
    <x v="158"/>
    <x v="99"/>
    <x v="447"/>
    <x v="2135"/>
    <d v="2025-04-30T00:00:00"/>
    <n v="1451"/>
    <m/>
    <m/>
    <n v="0"/>
    <n v="0"/>
    <n v="85208"/>
    <s v="Giảm công nợ"/>
    <d v="2025-06-02T00:00:00"/>
    <s v="BC2506/0001"/>
    <n v="0"/>
    <n v="-85208"/>
    <n v="-85208"/>
    <n v="0"/>
    <d v="2025-04-30T00:00:00"/>
    <m/>
    <d v="2025-04-30T00:00:00"/>
    <n v="0"/>
    <m/>
    <s v=""/>
    <x v="0"/>
    <d v="2025-04-30T00:00:00"/>
    <d v="2025-06-02T00:00:00"/>
    <m/>
    <m/>
    <x v="91"/>
    <x v="95"/>
    <x v="9"/>
  </r>
  <r>
    <x v="157"/>
    <x v="99"/>
    <x v="448"/>
    <x v="2136"/>
    <d v="2025-05-03T00:00:00"/>
    <s v="00027822"/>
    <m/>
    <m/>
    <n v="0"/>
    <n v="0"/>
    <n v="3924709"/>
    <s v="Bán hàng"/>
    <d v="2025-06-30T00:00:00"/>
    <s v="BC2506/0048"/>
    <n v="0"/>
    <n v="3924709"/>
    <n v="3924709"/>
    <n v="0"/>
    <d v="2025-05-03T00:00:00"/>
    <m/>
    <d v="2025-05-03T00:00:00"/>
    <n v="0"/>
    <m/>
    <s v=""/>
    <x v="0"/>
    <d v="2025-05-03T00:00:00"/>
    <d v="2025-06-30T00:00:00"/>
    <m/>
    <m/>
    <x v="91"/>
    <x v="95"/>
    <x v="10"/>
  </r>
  <r>
    <x v="156"/>
    <x v="99"/>
    <x v="449"/>
    <x v="2137"/>
    <d v="2025-05-08T00:00:00"/>
    <s v="00028523"/>
    <m/>
    <m/>
    <n v="0"/>
    <n v="0"/>
    <n v="2398853"/>
    <s v="Bán hàng"/>
    <d v="2025-06-30T00:00:00"/>
    <s v="BC2506/0048"/>
    <n v="0"/>
    <n v="2398853"/>
    <n v="2398853"/>
    <n v="0"/>
    <d v="2025-05-08T00:00:00"/>
    <m/>
    <d v="2025-05-08T00:00:00"/>
    <n v="0"/>
    <m/>
    <s v=""/>
    <x v="0"/>
    <d v="2025-05-08T00:00:00"/>
    <d v="2025-06-30T00:00:00"/>
    <m/>
    <m/>
    <x v="91"/>
    <x v="95"/>
    <x v="11"/>
  </r>
  <r>
    <x v="156"/>
    <x v="99"/>
    <x v="450"/>
    <x v="2138"/>
    <d v="2025-05-17T00:00:00"/>
    <s v="00031078"/>
    <m/>
    <m/>
    <n v="0"/>
    <n v="0"/>
    <n v="3811531"/>
    <s v="Bán hàng"/>
    <d v="2025-06-30T00:00:00"/>
    <s v="BC2506/0048"/>
    <n v="0"/>
    <n v="3811531"/>
    <n v="3811531"/>
    <n v="0"/>
    <d v="2025-05-17T00:00:00"/>
    <m/>
    <d v="2025-05-17T00:00:00"/>
    <n v="0"/>
    <m/>
    <s v=""/>
    <x v="0"/>
    <d v="2025-05-17T00:00:00"/>
    <d v="2025-06-30T00:00:00"/>
    <m/>
    <m/>
    <x v="91"/>
    <x v="95"/>
    <x v="11"/>
  </r>
  <r>
    <x v="157"/>
    <x v="99"/>
    <x v="451"/>
    <x v="2139"/>
    <d v="2025-05-20T00:00:00"/>
    <s v="00031195"/>
    <m/>
    <m/>
    <n v="0"/>
    <n v="0"/>
    <n v="1799140"/>
    <s v="Bán hàng"/>
    <d v="2025-06-30T00:00:00"/>
    <s v="BC2506/0048"/>
    <n v="0"/>
    <n v="1799140"/>
    <n v="1799140"/>
    <n v="0"/>
    <d v="2025-05-20T00:00:00"/>
    <m/>
    <d v="2025-05-20T00:00:00"/>
    <n v="0"/>
    <m/>
    <s v=""/>
    <x v="0"/>
    <d v="2025-05-20T00:00:00"/>
    <d v="2025-06-30T00:00:00"/>
    <m/>
    <m/>
    <x v="91"/>
    <x v="95"/>
    <x v="10"/>
  </r>
  <r>
    <x v="156"/>
    <x v="99"/>
    <x v="452"/>
    <x v="2140"/>
    <d v="2025-05-22T00:00:00"/>
    <s v="00031362"/>
    <m/>
    <m/>
    <n v="0"/>
    <n v="0"/>
    <n v="3211817"/>
    <s v="Bán hàng"/>
    <d v="2025-06-30T00:00:00"/>
    <s v="BC2506/0048"/>
    <n v="0"/>
    <n v="3211817"/>
    <n v="3211817"/>
    <n v="0"/>
    <d v="2025-05-22T00:00:00"/>
    <m/>
    <d v="2025-05-22T00:00:00"/>
    <n v="0"/>
    <m/>
    <s v=""/>
    <x v="0"/>
    <d v="2025-05-22T00:00:00"/>
    <d v="2025-06-30T00:00:00"/>
    <m/>
    <m/>
    <x v="91"/>
    <x v="95"/>
    <x v="11"/>
  </r>
  <r>
    <x v="156"/>
    <x v="99"/>
    <x v="452"/>
    <x v="2141"/>
    <d v="2025-05-22T00:00:00"/>
    <s v="00031365"/>
    <m/>
    <m/>
    <n v="0"/>
    <n v="0"/>
    <n v="1799140"/>
    <s v="Bán hàng"/>
    <d v="2025-06-30T00:00:00"/>
    <s v="BC2506/0048"/>
    <n v="0"/>
    <n v="1799140"/>
    <n v="1799140"/>
    <n v="0"/>
    <d v="2025-05-22T00:00:00"/>
    <m/>
    <d v="2025-05-22T00:00:00"/>
    <n v="0"/>
    <m/>
    <s v=""/>
    <x v="0"/>
    <d v="2025-05-22T00:00:00"/>
    <d v="2025-06-30T00:00:00"/>
    <m/>
    <m/>
    <x v="91"/>
    <x v="95"/>
    <x v="11"/>
  </r>
  <r>
    <x v="158"/>
    <x v="99"/>
    <x v="453"/>
    <x v="2142"/>
    <d v="2025-05-23T00:00:00"/>
    <s v="00032361"/>
    <m/>
    <m/>
    <n v="0"/>
    <n v="0"/>
    <n v="3482806"/>
    <s v="Bán hàng"/>
    <d v="2025-06-30T00:00:00"/>
    <s v="BC2506/0048"/>
    <n v="0"/>
    <n v="3482806"/>
    <n v="3482806"/>
    <n v="0"/>
    <d v="2025-05-23T00:00:00"/>
    <m/>
    <d v="2025-05-23T00:00:00"/>
    <n v="0"/>
    <m/>
    <s v=""/>
    <x v="0"/>
    <d v="2025-05-23T00:00:00"/>
    <d v="2025-06-30T00:00:00"/>
    <m/>
    <m/>
    <x v="91"/>
    <x v="95"/>
    <x v="9"/>
  </r>
  <r>
    <x v="157"/>
    <x v="99"/>
    <x v="454"/>
    <x v="2143"/>
    <d v="2025-05-30T00:00:00"/>
    <s v="00033958"/>
    <m/>
    <m/>
    <n v="0"/>
    <n v="0"/>
    <n v="5701741"/>
    <s v="Bán hàng"/>
    <d v="2025-06-30T00:00:00"/>
    <s v="BC2506/0048"/>
    <n v="0"/>
    <n v="5701741"/>
    <n v="5701741"/>
    <n v="0"/>
    <d v="2025-05-30T00:00:00"/>
    <m/>
    <d v="2025-05-30T00:00:00"/>
    <n v="0"/>
    <m/>
    <s v=""/>
    <x v="0"/>
    <d v="2025-05-30T00:00:00"/>
    <d v="2025-06-30T00:00:00"/>
    <m/>
    <m/>
    <x v="91"/>
    <x v="95"/>
    <x v="10"/>
  </r>
  <r>
    <x v="158"/>
    <x v="99"/>
    <x v="455"/>
    <x v="2144"/>
    <d v="2025-05-31T00:00:00"/>
    <n v="4435"/>
    <m/>
    <m/>
    <n v="0"/>
    <n v="0"/>
    <n v="685536"/>
    <s v="Giảm công nợ"/>
    <d v="2025-06-30T00:00:00"/>
    <s v="BC2506/0048"/>
    <n v="0"/>
    <n v="-685536"/>
    <n v="-685536"/>
    <n v="0"/>
    <d v="2025-05-31T00:00:00"/>
    <m/>
    <d v="2025-05-31T00:00:00"/>
    <n v="0"/>
    <m/>
    <s v=""/>
    <x v="0"/>
    <d v="2025-05-31T00:00:00"/>
    <d v="2025-06-30T00:00:00"/>
    <m/>
    <m/>
    <x v="91"/>
    <x v="95"/>
    <x v="9"/>
  </r>
  <r>
    <x v="158"/>
    <x v="99"/>
    <x v="455"/>
    <x v="2145"/>
    <d v="2025-05-31T00:00:00"/>
    <n v="15905"/>
    <m/>
    <m/>
    <n v="0"/>
    <n v="0"/>
    <n v="208968"/>
    <s v="Giảm công nợ"/>
    <d v="2025-06-30T00:00:00"/>
    <s v="BC2506/0048"/>
    <n v="0"/>
    <n v="-208968"/>
    <n v="-208968"/>
    <n v="0"/>
    <d v="2025-05-31T00:00:00"/>
    <m/>
    <d v="2025-05-31T00:00:00"/>
    <n v="0"/>
    <m/>
    <s v=""/>
    <x v="0"/>
    <d v="2025-05-31T00:00:00"/>
    <d v="2025-06-30T00:00:00"/>
    <m/>
    <m/>
    <x v="91"/>
    <x v="95"/>
    <x v="9"/>
  </r>
  <r>
    <x v="158"/>
    <x v="99"/>
    <x v="455"/>
    <x v="2146"/>
    <d v="2025-05-31T00:00:00"/>
    <n v="6582"/>
    <m/>
    <m/>
    <n v="0"/>
    <n v="0"/>
    <n v="421402"/>
    <s v="Giảm công nợ"/>
    <d v="2025-06-30T00:00:00"/>
    <s v="BC2506/0048"/>
    <n v="0"/>
    <n v="-421402"/>
    <n v="-421402"/>
    <n v="0"/>
    <d v="2025-05-31T00:00:00"/>
    <m/>
    <d v="2025-05-31T00:00:00"/>
    <n v="0"/>
    <m/>
    <s v=""/>
    <x v="0"/>
    <d v="2025-05-31T00:00:00"/>
    <d v="2025-06-30T00:00:00"/>
    <m/>
    <m/>
    <x v="91"/>
    <x v="95"/>
    <x v="9"/>
  </r>
  <r>
    <x v="158"/>
    <x v="99"/>
    <x v="455"/>
    <x v="2147"/>
    <d v="2025-05-31T00:00:00"/>
    <n v="7019"/>
    <m/>
    <m/>
    <n v="0"/>
    <n v="0"/>
    <n v="251878"/>
    <s v="Giảm công nợ"/>
    <d v="2025-06-30T00:00:00"/>
    <s v="BC2506/0048"/>
    <n v="0"/>
    <n v="-251878"/>
    <n v="-251878"/>
    <n v="0"/>
    <d v="2025-05-31T00:00:00"/>
    <m/>
    <d v="2025-05-31T00:00:00"/>
    <n v="0"/>
    <m/>
    <s v=""/>
    <x v="0"/>
    <d v="2025-05-31T00:00:00"/>
    <d v="2025-06-30T00:00:00"/>
    <m/>
    <m/>
    <x v="91"/>
    <x v="95"/>
    <x v="9"/>
  </r>
  <r>
    <x v="158"/>
    <x v="99"/>
    <x v="455"/>
    <x v="2148"/>
    <d v="2025-05-31T00:00:00"/>
    <n v="2271"/>
    <m/>
    <m/>
    <n v="0"/>
    <n v="0"/>
    <n v="96745"/>
    <s v="Giảm công nợ"/>
    <d v="2025-06-30T00:00:00"/>
    <s v="BC2506/0048"/>
    <n v="0"/>
    <n v="-96745"/>
    <n v="-96745"/>
    <n v="0"/>
    <d v="2025-05-31T00:00:00"/>
    <m/>
    <d v="2025-05-31T00:00:00"/>
    <n v="0"/>
    <m/>
    <s v=""/>
    <x v="0"/>
    <d v="2025-05-31T00:00:00"/>
    <d v="2025-06-30T00:00:00"/>
    <m/>
    <m/>
    <x v="91"/>
    <x v="95"/>
    <x v="9"/>
  </r>
  <r>
    <x v="158"/>
    <x v="99"/>
    <x v="455"/>
    <x v="2149"/>
    <d v="2025-05-31T00:00:00"/>
    <n v="2161"/>
    <m/>
    <m/>
    <n v="0"/>
    <n v="0"/>
    <n v="195093"/>
    <s v="Giảm công nợ"/>
    <d v="2025-06-30T00:00:00"/>
    <s v="BC2506/0048"/>
    <n v="0"/>
    <n v="-195093"/>
    <n v="-195093"/>
    <n v="0"/>
    <d v="2025-05-31T00:00:00"/>
    <m/>
    <d v="2025-05-31T00:00:00"/>
    <n v="0"/>
    <m/>
    <s v=""/>
    <x v="0"/>
    <d v="2025-05-31T00:00:00"/>
    <d v="2025-06-30T00:00:00"/>
    <m/>
    <m/>
    <x v="91"/>
    <x v="95"/>
    <x v="9"/>
  </r>
  <r>
    <x v="158"/>
    <x v="99"/>
    <x v="455"/>
    <x v="2150"/>
    <d v="2025-05-31T00:00:00"/>
    <n v="2151"/>
    <m/>
    <m/>
    <n v="0"/>
    <n v="0"/>
    <n v="317378"/>
    <s v="Giảm công nợ"/>
    <d v="2025-06-30T00:00:00"/>
    <s v="BC2506/0048"/>
    <n v="0"/>
    <n v="-317378"/>
    <n v="-317378"/>
    <n v="0"/>
    <d v="2025-05-31T00:00:00"/>
    <m/>
    <d v="2025-05-31T00:00:00"/>
    <n v="0"/>
    <m/>
    <s v=""/>
    <x v="0"/>
    <d v="2025-05-31T00:00:00"/>
    <d v="2025-06-30T00:00:00"/>
    <m/>
    <m/>
    <x v="91"/>
    <x v="95"/>
    <x v="9"/>
  </r>
  <r>
    <x v="158"/>
    <x v="99"/>
    <x v="455"/>
    <x v="2151"/>
    <d v="2025-05-31T00:00:00"/>
    <n v="1721"/>
    <m/>
    <m/>
    <n v="0"/>
    <n v="0"/>
    <n v="116611"/>
    <s v="Giảm công nợ"/>
    <d v="2025-06-30T00:00:00"/>
    <s v="BC2506/0048"/>
    <n v="0"/>
    <n v="-116611"/>
    <n v="-116611"/>
    <n v="0"/>
    <d v="2025-05-31T00:00:00"/>
    <m/>
    <d v="2025-05-31T00:00:00"/>
    <n v="0"/>
    <m/>
    <s v=""/>
    <x v="0"/>
    <d v="2025-05-31T00:00:00"/>
    <d v="2025-06-30T00:00:00"/>
    <m/>
    <m/>
    <x v="91"/>
    <x v="95"/>
    <x v="9"/>
  </r>
  <r>
    <x v="156"/>
    <x v="99"/>
    <x v="456"/>
    <x v="2152"/>
    <d v="2025-06-03T00:00:00"/>
    <s v="00034390"/>
    <m/>
    <m/>
    <n v="0"/>
    <n v="0"/>
    <n v="1799140"/>
    <s v="Bán hàng"/>
    <d v="2025-07-31T00:00:00"/>
    <s v="BC2507/0058"/>
    <n v="0"/>
    <n v="1799140"/>
    <n v="1799140"/>
    <n v="0"/>
    <d v="2025-06-03T00:00:00"/>
    <m/>
    <d v="2025-06-03T00:00:00"/>
    <n v="0"/>
    <m/>
    <s v=""/>
    <x v="0"/>
    <d v="2025-06-03T00:00:00"/>
    <d v="2025-07-31T00:00:00"/>
    <m/>
    <m/>
    <x v="91"/>
    <x v="95"/>
    <x v="11"/>
  </r>
  <r>
    <x v="156"/>
    <x v="99"/>
    <x v="456"/>
    <x v="2153"/>
    <d v="2025-06-03T00:00:00"/>
    <s v="00034392"/>
    <m/>
    <m/>
    <n v="0"/>
    <n v="0"/>
    <n v="1849792"/>
    <s v="Bán hàng"/>
    <d v="2025-07-31T00:00:00"/>
    <s v="BC2507/0058"/>
    <n v="0"/>
    <n v="1849792"/>
    <n v="1849792"/>
    <n v="0"/>
    <d v="2025-06-03T00:00:00"/>
    <m/>
    <d v="2025-06-03T00:00:00"/>
    <n v="0"/>
    <m/>
    <s v=""/>
    <x v="0"/>
    <d v="2025-06-03T00:00:00"/>
    <d v="2025-07-31T00:00:00"/>
    <m/>
    <m/>
    <x v="91"/>
    <x v="95"/>
    <x v="11"/>
  </r>
  <r>
    <x v="158"/>
    <x v="99"/>
    <x v="457"/>
    <x v="2154"/>
    <d v="2025-06-06T00:00:00"/>
    <s v="00035448"/>
    <m/>
    <m/>
    <n v="0"/>
    <n v="0"/>
    <n v="1826695"/>
    <s v="Bán hàng"/>
    <d v="2025-07-31T00:00:00"/>
    <s v="BC2507/0058"/>
    <n v="0"/>
    <n v="1826695"/>
    <n v="1826695"/>
    <n v="0"/>
    <d v="2025-06-06T00:00:00"/>
    <m/>
    <d v="2025-06-06T00:00:00"/>
    <n v="0"/>
    <m/>
    <s v=""/>
    <x v="0"/>
    <d v="2025-06-06T00:00:00"/>
    <d v="2025-07-31T00:00:00"/>
    <m/>
    <m/>
    <x v="91"/>
    <x v="95"/>
    <x v="9"/>
  </r>
  <r>
    <x v="156"/>
    <x v="99"/>
    <x v="458"/>
    <x v="2155"/>
    <d v="2025-06-10T00:00:00"/>
    <s v="00035978"/>
    <m/>
    <m/>
    <n v="0"/>
    <n v="0"/>
    <n v="2066580"/>
    <s v="Bán hàng"/>
    <d v="2025-07-31T00:00:00"/>
    <s v="BC2507/0058"/>
    <n v="0"/>
    <n v="2066580"/>
    <n v="2066580"/>
    <n v="0"/>
    <d v="2025-06-10T00:00:00"/>
    <m/>
    <d v="2025-06-10T00:00:00"/>
    <n v="0"/>
    <m/>
    <s v=""/>
    <x v="0"/>
    <d v="2025-06-10T00:00:00"/>
    <d v="2025-07-31T00:00:00"/>
    <m/>
    <m/>
    <x v="91"/>
    <x v="95"/>
    <x v="11"/>
  </r>
  <r>
    <x v="157"/>
    <x v="99"/>
    <x v="458"/>
    <x v="2156"/>
    <d v="2025-06-10T00:00:00"/>
    <s v="00035992"/>
    <m/>
    <m/>
    <n v="0"/>
    <n v="0"/>
    <n v="613008"/>
    <s v="Bán hàng"/>
    <d v="2025-07-31T00:00:00"/>
    <s v="BC2507/0058"/>
    <n v="0"/>
    <n v="613008"/>
    <n v="613008"/>
    <n v="0"/>
    <d v="2025-06-10T00:00:00"/>
    <m/>
    <d v="2025-06-10T00:00:00"/>
    <n v="0"/>
    <m/>
    <s v=""/>
    <x v="0"/>
    <d v="2025-06-10T00:00:00"/>
    <d v="2025-07-31T00:00:00"/>
    <m/>
    <m/>
    <x v="91"/>
    <x v="95"/>
    <x v="10"/>
  </r>
  <r>
    <x v="158"/>
    <x v="99"/>
    <x v="459"/>
    <x v="2157"/>
    <d v="2025-06-11T00:00:00"/>
    <s v="00036096"/>
    <m/>
    <m/>
    <n v="0"/>
    <n v="0"/>
    <n v="2246011"/>
    <s v="Bán hàng"/>
    <d v="2025-07-31T00:00:00"/>
    <s v="BC2507/0058"/>
    <n v="0"/>
    <n v="2246011"/>
    <n v="2246011"/>
    <n v="0"/>
    <d v="2025-06-11T00:00:00"/>
    <m/>
    <d v="2025-06-11T00:00:00"/>
    <n v="0"/>
    <m/>
    <s v=""/>
    <x v="0"/>
    <d v="2025-06-11T00:00:00"/>
    <d v="2025-07-31T00:00:00"/>
    <m/>
    <m/>
    <x v="91"/>
    <x v="95"/>
    <x v="9"/>
  </r>
  <r>
    <x v="156"/>
    <x v="99"/>
    <x v="460"/>
    <x v="2158"/>
    <d v="2025-06-12T00:00:00"/>
    <s v="00036463"/>
    <m/>
    <m/>
    <n v="0"/>
    <n v="0"/>
    <n v="867154"/>
    <s v="Bán hàng"/>
    <d v="2025-07-31T00:00:00"/>
    <s v="BC2507/0058"/>
    <n v="0"/>
    <n v="867154"/>
    <n v="867154"/>
    <n v="0"/>
    <d v="2025-06-12T00:00:00"/>
    <m/>
    <d v="2025-06-12T00:00:00"/>
    <n v="0"/>
    <m/>
    <s v=""/>
    <x v="0"/>
    <d v="2025-06-12T00:00:00"/>
    <d v="2025-07-31T00:00:00"/>
    <m/>
    <m/>
    <x v="91"/>
    <x v="95"/>
    <x v="11"/>
  </r>
  <r>
    <x v="158"/>
    <x v="99"/>
    <x v="461"/>
    <x v="2159"/>
    <d v="2025-06-17T00:00:00"/>
    <s v="00037091"/>
    <m/>
    <m/>
    <n v="0"/>
    <n v="0"/>
    <n v="3419669"/>
    <s v="Bán hàng"/>
    <d v="2025-07-31T00:00:00"/>
    <s v="BC2507/0058"/>
    <n v="0"/>
    <n v="3419669"/>
    <n v="3419669"/>
    <n v="0"/>
    <d v="2025-06-17T00:00:00"/>
    <m/>
    <d v="2025-06-17T00:00:00"/>
    <n v="0"/>
    <m/>
    <s v=""/>
    <x v="0"/>
    <d v="2025-06-17T00:00:00"/>
    <d v="2025-07-31T00:00:00"/>
    <m/>
    <m/>
    <x v="91"/>
    <x v="95"/>
    <x v="9"/>
  </r>
  <r>
    <x v="157"/>
    <x v="99"/>
    <x v="461"/>
    <x v="2160"/>
    <d v="2025-06-17T00:00:00"/>
    <s v="00037088"/>
    <m/>
    <m/>
    <n v="0"/>
    <n v="0"/>
    <n v="2500157"/>
    <s v="Bán hàng"/>
    <d v="2025-07-31T00:00:00"/>
    <s v="BC2507/0058"/>
    <n v="0"/>
    <n v="2500157"/>
    <n v="2500157"/>
    <n v="0"/>
    <d v="2025-06-17T00:00:00"/>
    <m/>
    <d v="2025-06-17T00:00:00"/>
    <n v="0"/>
    <m/>
    <s v=""/>
    <x v="0"/>
    <d v="2025-06-17T00:00:00"/>
    <d v="2025-07-31T00:00:00"/>
    <m/>
    <m/>
    <x v="91"/>
    <x v="95"/>
    <x v="10"/>
  </r>
  <r>
    <x v="157"/>
    <x v="99"/>
    <x v="462"/>
    <x v="2161"/>
    <d v="2025-06-19T00:00:00"/>
    <s v="00038222"/>
    <m/>
    <m/>
    <n v="0"/>
    <n v="0"/>
    <n v="5890396"/>
    <s v="Bán hàng"/>
    <d v="2025-07-31T00:00:00"/>
    <s v="BC2507/0058"/>
    <n v="0"/>
    <n v="5890396"/>
    <n v="5890396"/>
    <n v="0"/>
    <d v="2025-06-19T00:00:00"/>
    <m/>
    <d v="2025-06-19T00:00:00"/>
    <n v="0"/>
    <m/>
    <s v=""/>
    <x v="0"/>
    <d v="2025-06-19T00:00:00"/>
    <d v="2025-07-31T00:00:00"/>
    <m/>
    <m/>
    <x v="91"/>
    <x v="95"/>
    <x v="10"/>
  </r>
  <r>
    <x v="156"/>
    <x v="99"/>
    <x v="462"/>
    <x v="2162"/>
    <d v="2025-06-19T00:00:00"/>
    <s v="00037357"/>
    <m/>
    <m/>
    <n v="0"/>
    <n v="0"/>
    <n v="1199426"/>
    <s v="Bán hàng"/>
    <d v="2025-07-31T00:00:00"/>
    <s v="BC2507/0058"/>
    <n v="0"/>
    <n v="1199426"/>
    <n v="1199426"/>
    <n v="0"/>
    <d v="2025-06-19T00:00:00"/>
    <m/>
    <d v="2025-06-19T00:00:00"/>
    <n v="0"/>
    <m/>
    <s v=""/>
    <x v="0"/>
    <d v="2025-06-19T00:00:00"/>
    <d v="2025-07-31T00:00:00"/>
    <m/>
    <m/>
    <x v="91"/>
    <x v="95"/>
    <x v="11"/>
  </r>
  <r>
    <x v="156"/>
    <x v="99"/>
    <x v="462"/>
    <x v="2163"/>
    <d v="2025-06-19T00:00:00"/>
    <s v="00037358"/>
    <m/>
    <m/>
    <n v="0"/>
    <n v="0"/>
    <n v="1226016"/>
    <s v="Bán hàng"/>
    <d v="2025-07-31T00:00:00"/>
    <s v="BC2507/0058"/>
    <n v="0"/>
    <n v="1226016"/>
    <n v="1226016"/>
    <n v="0"/>
    <d v="2025-06-19T00:00:00"/>
    <m/>
    <d v="2025-06-19T00:00:00"/>
    <n v="0"/>
    <m/>
    <s v=""/>
    <x v="0"/>
    <d v="2025-06-19T00:00:00"/>
    <d v="2025-07-31T00:00:00"/>
    <m/>
    <m/>
    <x v="91"/>
    <x v="95"/>
    <x v="11"/>
  </r>
  <r>
    <x v="156"/>
    <x v="99"/>
    <x v="462"/>
    <x v="2164"/>
    <d v="2025-06-19T00:00:00"/>
    <s v="00037356"/>
    <m/>
    <m/>
    <n v="0"/>
    <n v="0"/>
    <n v="599713"/>
    <s v="Bán hàng"/>
    <d v="2025-07-31T00:00:00"/>
    <s v="BC2507/0058"/>
    <n v="0"/>
    <n v="599713"/>
    <n v="599713"/>
    <n v="0"/>
    <d v="2025-06-19T00:00:00"/>
    <m/>
    <d v="2025-06-19T00:00:00"/>
    <n v="0"/>
    <m/>
    <s v=""/>
    <x v="0"/>
    <d v="2025-06-19T00:00:00"/>
    <d v="2025-07-31T00:00:00"/>
    <m/>
    <m/>
    <x v="91"/>
    <x v="95"/>
    <x v="11"/>
  </r>
  <r>
    <x v="156"/>
    <x v="99"/>
    <x v="462"/>
    <x v="2165"/>
    <d v="2025-06-19T00:00:00"/>
    <s v="00037334"/>
    <m/>
    <m/>
    <n v="0"/>
    <n v="0"/>
    <n v="1633003"/>
    <s v="Bán hàng"/>
    <d v="2025-07-31T00:00:00"/>
    <s v="BC2507/0058"/>
    <n v="0"/>
    <n v="1633003"/>
    <n v="1633003"/>
    <n v="0"/>
    <d v="2025-06-19T00:00:00"/>
    <m/>
    <d v="2025-06-19T00:00:00"/>
    <n v="0"/>
    <m/>
    <s v=""/>
    <x v="0"/>
    <d v="2025-06-19T00:00:00"/>
    <d v="2025-07-31T00:00:00"/>
    <m/>
    <m/>
    <x v="91"/>
    <x v="95"/>
    <x v="11"/>
  </r>
  <r>
    <x v="158"/>
    <x v="99"/>
    <x v="463"/>
    <x v="2166"/>
    <d v="2025-06-25T00:00:00"/>
    <s v="00038956"/>
    <m/>
    <m/>
    <n v="0"/>
    <n v="0"/>
    <n v="1199426"/>
    <s v="Bán hàng"/>
    <d v="2025-07-31T00:00:00"/>
    <s v="BC2507/0058"/>
    <n v="0"/>
    <n v="1199426"/>
    <n v="1199426"/>
    <n v="0"/>
    <d v="2025-06-25T00:00:00"/>
    <m/>
    <d v="2025-06-25T00:00:00"/>
    <n v="0"/>
    <m/>
    <s v=""/>
    <x v="0"/>
    <d v="2025-06-25T00:00:00"/>
    <d v="2025-07-31T00:00:00"/>
    <m/>
    <m/>
    <x v="91"/>
    <x v="95"/>
    <x v="9"/>
  </r>
  <r>
    <x v="156"/>
    <x v="99"/>
    <x v="464"/>
    <x v="2167"/>
    <d v="2025-06-26T00:00:00"/>
    <s v="00039059"/>
    <m/>
    <m/>
    <n v="0"/>
    <n v="0"/>
    <n v="541976"/>
    <s v="Bán hàng"/>
    <d v="2025-07-31T00:00:00"/>
    <s v="BC2507/0058"/>
    <n v="0"/>
    <n v="541976"/>
    <n v="541976"/>
    <n v="0"/>
    <d v="2025-06-26T00:00:00"/>
    <m/>
    <d v="2025-06-26T00:00:00"/>
    <n v="0"/>
    <m/>
    <s v=""/>
    <x v="0"/>
    <d v="2025-06-26T00:00:00"/>
    <d v="2025-07-31T00:00:00"/>
    <m/>
    <m/>
    <x v="91"/>
    <x v="95"/>
    <x v="11"/>
  </r>
  <r>
    <x v="156"/>
    <x v="99"/>
    <x v="464"/>
    <x v="2168"/>
    <d v="2025-06-26T00:00:00"/>
    <s v="00039060"/>
    <m/>
    <m/>
    <n v="0"/>
    <n v="0"/>
    <n v="1812434"/>
    <s v="Bán hàng"/>
    <d v="2025-07-31T00:00:00"/>
    <s v="BC2507/0058"/>
    <n v="0"/>
    <n v="1812434"/>
    <n v="1812434"/>
    <n v="0"/>
    <d v="2025-06-26T00:00:00"/>
    <m/>
    <d v="2025-06-26T00:00:00"/>
    <n v="0"/>
    <m/>
    <s v=""/>
    <x v="0"/>
    <d v="2025-06-26T00:00:00"/>
    <d v="2025-07-31T00:00:00"/>
    <m/>
    <m/>
    <x v="91"/>
    <x v="95"/>
    <x v="11"/>
  </r>
  <r>
    <x v="158"/>
    <x v="99"/>
    <x v="465"/>
    <x v="2169"/>
    <d v="2025-06-30T00:00:00"/>
    <n v="5604"/>
    <m/>
    <m/>
    <n v="0"/>
    <n v="0"/>
    <n v="740430"/>
    <s v="Giảm công nợ"/>
    <d v="2025-07-31T00:00:00"/>
    <s v="BC2507/0058"/>
    <n v="0"/>
    <n v="-740430"/>
    <n v="-740430"/>
    <n v="0"/>
    <d v="2025-06-30T00:00:00"/>
    <m/>
    <d v="2025-06-30T00:00:00"/>
    <n v="0"/>
    <m/>
    <s v=""/>
    <x v="0"/>
    <d v="2025-06-30T00:00:00"/>
    <d v="2025-07-31T00:00:00"/>
    <m/>
    <m/>
    <x v="91"/>
    <x v="95"/>
    <x v="9"/>
  </r>
  <r>
    <x v="158"/>
    <x v="99"/>
    <x v="465"/>
    <x v="2170"/>
    <d v="2025-06-30T00:00:00"/>
    <n v="19886"/>
    <m/>
    <m/>
    <n v="0"/>
    <n v="0"/>
    <n v="473780"/>
    <s v="Giảm công nợ"/>
    <d v="2025-07-31T00:00:00"/>
    <s v="BC2507/0058"/>
    <n v="0"/>
    <n v="-473780"/>
    <n v="-473780"/>
    <n v="0"/>
    <d v="2025-06-30T00:00:00"/>
    <m/>
    <d v="2025-06-30T00:00:00"/>
    <n v="0"/>
    <m/>
    <s v=""/>
    <x v="0"/>
    <d v="2025-06-30T00:00:00"/>
    <d v="2025-07-31T00:00:00"/>
    <m/>
    <m/>
    <x v="91"/>
    <x v="95"/>
    <x v="9"/>
  </r>
  <r>
    <x v="158"/>
    <x v="99"/>
    <x v="465"/>
    <x v="2171"/>
    <d v="2025-06-30T00:00:00"/>
    <n v="21888"/>
    <m/>
    <m/>
    <n v="0"/>
    <n v="0"/>
    <n v="208010"/>
    <s v="Giảm công nợ"/>
    <d v="2025-07-31T00:00:00"/>
    <s v="BC2507/0058"/>
    <n v="0"/>
    <n v="-208010"/>
    <n v="-208010"/>
    <n v="0"/>
    <d v="2025-06-30T00:00:00"/>
    <m/>
    <d v="2025-06-30T00:00:00"/>
    <n v="0"/>
    <m/>
    <s v=""/>
    <x v="0"/>
    <d v="2025-06-30T00:00:00"/>
    <d v="2025-07-31T00:00:00"/>
    <m/>
    <m/>
    <x v="91"/>
    <x v="95"/>
    <x v="9"/>
  </r>
  <r>
    <x v="158"/>
    <x v="99"/>
    <x v="465"/>
    <x v="2172"/>
    <d v="2025-06-30T00:00:00"/>
    <n v="8264"/>
    <m/>
    <m/>
    <n v="0"/>
    <n v="0"/>
    <n v="418349"/>
    <s v="Giảm công nợ"/>
    <d v="2025-07-31T00:00:00"/>
    <s v="BC2507/0058"/>
    <n v="0"/>
    <n v="-418349"/>
    <n v="-418349"/>
    <n v="0"/>
    <d v="2025-06-30T00:00:00"/>
    <m/>
    <d v="2025-06-30T00:00:00"/>
    <n v="0"/>
    <m/>
    <s v=""/>
    <x v="0"/>
    <d v="2025-06-30T00:00:00"/>
    <d v="2025-07-31T00:00:00"/>
    <m/>
    <m/>
    <x v="91"/>
    <x v="95"/>
    <x v="9"/>
  </r>
  <r>
    <x v="158"/>
    <x v="99"/>
    <x v="465"/>
    <x v="2173"/>
    <d v="2025-06-30T00:00:00"/>
    <n v="8711"/>
    <m/>
    <m/>
    <n v="0"/>
    <n v="0"/>
    <n v="597387"/>
    <s v="Giảm công nợ"/>
    <d v="2025-07-31T00:00:00"/>
    <s v="BC2507/0058"/>
    <n v="0"/>
    <n v="-597387"/>
    <n v="-597387"/>
    <n v="0"/>
    <d v="2025-06-30T00:00:00"/>
    <m/>
    <d v="2025-06-30T00:00:00"/>
    <n v="0"/>
    <m/>
    <s v=""/>
    <x v="0"/>
    <d v="2025-06-30T00:00:00"/>
    <d v="2025-07-31T00:00:00"/>
    <m/>
    <m/>
    <x v="91"/>
    <x v="95"/>
    <x v="9"/>
  </r>
  <r>
    <x v="158"/>
    <x v="99"/>
    <x v="465"/>
    <x v="2174"/>
    <d v="2025-06-30T00:00:00"/>
    <n v="2630"/>
    <m/>
    <m/>
    <n v="0"/>
    <n v="0"/>
    <n v="157380"/>
    <s v="Giảm công nợ"/>
    <d v="2025-07-31T00:00:00"/>
    <s v="BC2507/0058"/>
    <n v="0"/>
    <n v="-157380"/>
    <n v="-157380"/>
    <n v="0"/>
    <d v="2025-06-30T00:00:00"/>
    <m/>
    <d v="2025-06-30T00:00:00"/>
    <n v="0"/>
    <m/>
    <s v=""/>
    <x v="0"/>
    <d v="2025-06-30T00:00:00"/>
    <d v="2025-07-31T00:00:00"/>
    <m/>
    <m/>
    <x v="91"/>
    <x v="95"/>
    <x v="9"/>
  </r>
  <r>
    <x v="158"/>
    <x v="99"/>
    <x v="465"/>
    <x v="2175"/>
    <d v="2025-06-30T00:00:00"/>
    <n v="2518"/>
    <m/>
    <m/>
    <n v="0"/>
    <n v="0"/>
    <n v="209951"/>
    <s v="Giảm công nợ"/>
    <d v="2025-07-31T00:00:00"/>
    <s v="BC2507/0058"/>
    <n v="0"/>
    <n v="-209951"/>
    <n v="-209951"/>
    <n v="0"/>
    <d v="2025-06-30T00:00:00"/>
    <m/>
    <d v="2025-06-30T00:00:00"/>
    <n v="0"/>
    <m/>
    <s v=""/>
    <x v="0"/>
    <d v="2025-06-30T00:00:00"/>
    <d v="2025-07-31T00:00:00"/>
    <m/>
    <m/>
    <x v="91"/>
    <x v="95"/>
    <x v="9"/>
  </r>
  <r>
    <x v="158"/>
    <x v="99"/>
    <x v="465"/>
    <x v="2176"/>
    <d v="2025-06-30T00:00:00"/>
    <n v="2503"/>
    <m/>
    <m/>
    <n v="0"/>
    <n v="0"/>
    <n v="250099"/>
    <s v="Giảm công nợ"/>
    <d v="2025-07-31T00:00:00"/>
    <s v="BC2507/0058"/>
    <n v="0"/>
    <n v="-250099"/>
    <n v="-250099"/>
    <n v="0"/>
    <d v="2025-06-30T00:00:00"/>
    <m/>
    <d v="2025-06-30T00:00:00"/>
    <n v="0"/>
    <m/>
    <s v=""/>
    <x v="0"/>
    <d v="2025-06-30T00:00:00"/>
    <d v="2025-07-31T00:00:00"/>
    <m/>
    <m/>
    <x v="91"/>
    <x v="95"/>
    <x v="9"/>
  </r>
  <r>
    <x v="158"/>
    <x v="99"/>
    <x v="465"/>
    <x v="2175"/>
    <d v="2025-06-30T00:00:00"/>
    <n v="2016"/>
    <m/>
    <m/>
    <n v="0"/>
    <n v="0"/>
    <n v="167695"/>
    <s v="Giảm công nợ"/>
    <d v="2025-07-31T00:00:00"/>
    <s v="BC2507/0058"/>
    <n v="0"/>
    <n v="-167695"/>
    <n v="-167695"/>
    <n v="0"/>
    <d v="2025-06-30T00:00:00"/>
    <m/>
    <d v="2025-06-30T00:00:00"/>
    <n v="0"/>
    <m/>
    <s v=""/>
    <x v="0"/>
    <d v="2025-06-30T00:00:00"/>
    <d v="2025-07-31T00:00:00"/>
    <m/>
    <m/>
    <x v="91"/>
    <x v="95"/>
    <x v="9"/>
  </r>
  <r>
    <x v="158"/>
    <x v="99"/>
    <x v="465"/>
    <x v="2174"/>
    <d v="2025-06-30T00:00:00"/>
    <n v="2065"/>
    <m/>
    <m/>
    <n v="0"/>
    <n v="0"/>
    <n v="1084059"/>
    <s v="Giảm công nợ"/>
    <d v="2025-07-31T00:00:00"/>
    <s v="BC2507/0058"/>
    <n v="0"/>
    <n v="-1084059"/>
    <n v="-1084059"/>
    <n v="0"/>
    <d v="2025-06-30T00:00:00"/>
    <m/>
    <d v="2025-06-30T00:00:00"/>
    <n v="0"/>
    <m/>
    <s v=""/>
    <x v="0"/>
    <d v="2025-06-30T00:00:00"/>
    <d v="2025-07-31T00:00:00"/>
    <m/>
    <m/>
    <x v="91"/>
    <x v="95"/>
    <x v="9"/>
  </r>
  <r>
    <x v="156"/>
    <x v="99"/>
    <x v="466"/>
    <x v="2177"/>
    <d v="2025-07-01T00:00:00"/>
    <s v="00040846"/>
    <m/>
    <m/>
    <n v="0"/>
    <n v="0"/>
    <n v="1412678"/>
    <s v="Bán hàng"/>
    <d v="2025-09-03T00:00:00"/>
    <s v="BC2509/0008"/>
    <n v="0"/>
    <n v="1412678"/>
    <n v="1412678"/>
    <n v="0"/>
    <d v="2025-07-01T00:00:00"/>
    <m/>
    <d v="2025-07-01T00:00:00"/>
    <n v="0"/>
    <m/>
    <s v=""/>
    <x v="0"/>
    <d v="2025-07-01T00:00:00"/>
    <d v="2025-09-03T00:00:00"/>
    <m/>
    <m/>
    <x v="91"/>
    <x v="95"/>
    <x v="11"/>
  </r>
  <r>
    <x v="157"/>
    <x v="99"/>
    <x v="466"/>
    <x v="2178"/>
    <d v="2025-07-01T00:00:00"/>
    <s v="00040861"/>
    <m/>
    <m/>
    <n v="0"/>
    <n v="0"/>
    <n v="2283379"/>
    <s v="Bán hàng"/>
    <d v="2025-09-03T00:00:00"/>
    <s v="BC2509/0008"/>
    <n v="0"/>
    <n v="2283379"/>
    <n v="2283379"/>
    <n v="0"/>
    <d v="2025-07-01T00:00:00"/>
    <m/>
    <d v="2025-07-01T00:00:00"/>
    <n v="0"/>
    <m/>
    <s v=""/>
    <x v="0"/>
    <d v="2025-07-01T00:00:00"/>
    <d v="2025-09-03T00:00:00"/>
    <m/>
    <m/>
    <x v="91"/>
    <x v="95"/>
    <x v="10"/>
  </r>
  <r>
    <x v="158"/>
    <x v="99"/>
    <x v="467"/>
    <x v="2179"/>
    <d v="2025-07-02T00:00:00"/>
    <s v="00041009"/>
    <m/>
    <m/>
    <n v="0"/>
    <n v="0"/>
    <n v="3553837"/>
    <s v="Bán hàng"/>
    <d v="2025-09-03T00:00:00"/>
    <s v="BC2509/0008"/>
    <n v="0"/>
    <n v="3553837"/>
    <n v="3553837"/>
    <n v="0"/>
    <d v="2025-07-02T00:00:00"/>
    <m/>
    <d v="2025-07-02T00:00:00"/>
    <n v="0"/>
    <m/>
    <s v=""/>
    <x v="0"/>
    <d v="2025-07-02T00:00:00"/>
    <d v="2025-09-03T00:00:00"/>
    <m/>
    <m/>
    <x v="91"/>
    <x v="95"/>
    <x v="9"/>
  </r>
  <r>
    <x v="158"/>
    <x v="99"/>
    <x v="468"/>
    <x v="2180"/>
    <d v="2025-07-03T00:00:00"/>
    <s v="00041082"/>
    <m/>
    <m/>
    <n v="0"/>
    <n v="0"/>
    <n v="541976"/>
    <s v="Bán hàng"/>
    <d v="2025-09-03T00:00:00"/>
    <s v="BC2509/0008"/>
    <n v="0"/>
    <n v="541976"/>
    <n v="541976"/>
    <n v="0"/>
    <d v="2025-07-03T00:00:00"/>
    <m/>
    <d v="2025-07-03T00:00:00"/>
    <n v="0"/>
    <m/>
    <s v=""/>
    <x v="0"/>
    <d v="2025-07-03T00:00:00"/>
    <d v="2025-09-03T00:00:00"/>
    <m/>
    <m/>
    <x v="91"/>
    <x v="95"/>
    <x v="9"/>
  </r>
  <r>
    <x v="157"/>
    <x v="99"/>
    <x v="469"/>
    <x v="2181"/>
    <d v="2025-07-04T00:00:00"/>
    <s v="00041858"/>
    <m/>
    <m/>
    <n v="0"/>
    <n v="0"/>
    <n v="2825356"/>
    <s v="Bán hàng"/>
    <d v="2025-09-03T00:00:00"/>
    <s v="BC2509/0008"/>
    <n v="0"/>
    <n v="2825356"/>
    <n v="2825356"/>
    <n v="0"/>
    <d v="2025-07-04T00:00:00"/>
    <m/>
    <d v="2025-07-04T00:00:00"/>
    <n v="0"/>
    <m/>
    <s v=""/>
    <x v="0"/>
    <d v="2025-07-04T00:00:00"/>
    <d v="2025-09-03T00:00:00"/>
    <m/>
    <m/>
    <x v="91"/>
    <x v="95"/>
    <x v="10"/>
  </r>
  <r>
    <x v="156"/>
    <x v="99"/>
    <x v="470"/>
    <x v="2182"/>
    <d v="2025-07-08T00:00:00"/>
    <s v="00042525"/>
    <m/>
    <m/>
    <n v="0"/>
    <n v="0"/>
    <n v="3553837"/>
    <s v="Bán hàng"/>
    <d v="2025-09-03T00:00:00"/>
    <s v="BC2509/0008"/>
    <n v="0"/>
    <n v="3553837"/>
    <n v="3553837"/>
    <n v="0"/>
    <d v="2025-07-08T00:00:00"/>
    <m/>
    <d v="2025-07-08T00:00:00"/>
    <n v="0"/>
    <m/>
    <s v=""/>
    <x v="0"/>
    <d v="2025-07-08T00:00:00"/>
    <d v="2025-09-03T00:00:00"/>
    <m/>
    <m/>
    <x v="91"/>
    <x v="95"/>
    <x v="11"/>
  </r>
  <r>
    <x v="156"/>
    <x v="99"/>
    <x v="471"/>
    <x v="2183"/>
    <d v="2025-07-12T00:00:00"/>
    <s v="00043869"/>
    <m/>
    <m/>
    <n v="0"/>
    <n v="0"/>
    <n v="2398853"/>
    <s v="Bán hàng"/>
    <d v="2025-09-03T00:00:00"/>
    <s v="BC2509/0008"/>
    <n v="0"/>
    <n v="2398853"/>
    <n v="2398853"/>
    <n v="0"/>
    <d v="2025-07-12T00:00:00"/>
    <m/>
    <d v="2025-07-12T00:00:00"/>
    <n v="0"/>
    <m/>
    <s v=""/>
    <x v="0"/>
    <d v="2025-07-12T00:00:00"/>
    <d v="2025-09-03T00:00:00"/>
    <m/>
    <m/>
    <x v="91"/>
    <x v="95"/>
    <x v="11"/>
  </r>
  <r>
    <x v="157"/>
    <x v="99"/>
    <x v="472"/>
    <x v="2184"/>
    <d v="2025-07-14T00:00:00"/>
    <s v="00043941"/>
    <m/>
    <m/>
    <n v="0"/>
    <n v="0"/>
    <n v="2825356"/>
    <s v="Bán hàng"/>
    <d v="2025-09-03T00:00:00"/>
    <s v="BC2509/0008"/>
    <n v="0"/>
    <n v="2825356"/>
    <n v="2825356"/>
    <n v="0"/>
    <d v="2025-07-14T00:00:00"/>
    <m/>
    <d v="2025-07-14T00:00:00"/>
    <n v="0"/>
    <m/>
    <s v=""/>
    <x v="0"/>
    <d v="2025-07-14T00:00:00"/>
    <d v="2025-09-03T00:00:00"/>
    <m/>
    <m/>
    <x v="91"/>
    <x v="95"/>
    <x v="10"/>
  </r>
  <r>
    <x v="158"/>
    <x v="99"/>
    <x v="473"/>
    <x v="2185"/>
    <d v="2025-07-18T00:00:00"/>
    <s v="00045101"/>
    <m/>
    <m/>
    <n v="0"/>
    <n v="0"/>
    <n v="5015326"/>
    <s v="Bán hàng"/>
    <d v="2025-09-03T00:00:00"/>
    <s v="BC2509/0008"/>
    <n v="0"/>
    <n v="5015326"/>
    <n v="5015326"/>
    <n v="0"/>
    <d v="2025-07-18T00:00:00"/>
    <m/>
    <d v="2025-07-18T00:00:00"/>
    <n v="0"/>
    <m/>
    <s v=""/>
    <x v="0"/>
    <d v="2025-07-18T00:00:00"/>
    <d v="2025-09-03T00:00:00"/>
    <m/>
    <m/>
    <x v="91"/>
    <x v="95"/>
    <x v="9"/>
  </r>
  <r>
    <x v="156"/>
    <x v="99"/>
    <x v="474"/>
    <x v="2186"/>
    <d v="2025-07-22T00:00:00"/>
    <s v="00045714"/>
    <m/>
    <m/>
    <n v="0"/>
    <n v="0"/>
    <n v="5286314"/>
    <s v="Bán hàng"/>
    <d v="2025-09-03T00:00:00"/>
    <s v="BC2509/0008"/>
    <n v="0"/>
    <n v="5286314"/>
    <n v="5286314"/>
    <n v="0"/>
    <d v="2025-07-22T00:00:00"/>
    <m/>
    <d v="2025-07-22T00:00:00"/>
    <n v="0"/>
    <m/>
    <s v=""/>
    <x v="0"/>
    <d v="2025-07-22T00:00:00"/>
    <d v="2025-09-03T00:00:00"/>
    <m/>
    <m/>
    <x v="91"/>
    <x v="95"/>
    <x v="11"/>
  </r>
  <r>
    <x v="158"/>
    <x v="99"/>
    <x v="475"/>
    <x v="2187"/>
    <d v="2025-07-30T00:00:00"/>
    <s v="00047634"/>
    <m/>
    <m/>
    <n v="0"/>
    <n v="0"/>
    <n v="1302653"/>
    <s v="Bán hàng"/>
    <d v="2025-09-03T00:00:00"/>
    <s v="BC2509/0008"/>
    <n v="0"/>
    <n v="1302653"/>
    <n v="1302653"/>
    <n v="0"/>
    <d v="2025-07-30T00:00:00"/>
    <m/>
    <d v="2025-07-30T00:00:00"/>
    <n v="0"/>
    <m/>
    <s v=""/>
    <x v="0"/>
    <d v="2025-07-30T00:00:00"/>
    <d v="2025-09-03T00:00:00"/>
    <m/>
    <m/>
    <x v="91"/>
    <x v="95"/>
    <x v="9"/>
  </r>
  <r>
    <x v="158"/>
    <x v="99"/>
    <x v="475"/>
    <x v="2188"/>
    <d v="2025-07-30T00:00:00"/>
    <s v="00047633"/>
    <m/>
    <m/>
    <n v="0"/>
    <n v="0"/>
    <n v="1741403"/>
    <s v="Bán hàng"/>
    <d v="2025-09-03T00:00:00"/>
    <s v="BC2509/0008"/>
    <n v="0"/>
    <n v="1741403"/>
    <n v="1741403"/>
    <n v="0"/>
    <d v="2025-07-30T00:00:00"/>
    <m/>
    <d v="2025-07-30T00:00:00"/>
    <n v="0"/>
    <m/>
    <s v=""/>
    <x v="0"/>
    <d v="2025-07-30T00:00:00"/>
    <d v="2025-09-03T00:00:00"/>
    <m/>
    <m/>
    <x v="91"/>
    <x v="95"/>
    <x v="9"/>
  </r>
  <r>
    <x v="156"/>
    <x v="99"/>
    <x v="476"/>
    <x v="2189"/>
    <d v="2025-07-31T00:00:00"/>
    <s v="00048376"/>
    <m/>
    <m/>
    <n v="0"/>
    <n v="0"/>
    <n v="2502079"/>
    <s v="Bán hàng"/>
    <d v="2025-09-03T00:00:00"/>
    <s v="BC2509/0008"/>
    <n v="0"/>
    <n v="2502079"/>
    <n v="2502079"/>
    <n v="0"/>
    <d v="2025-07-31T00:00:00"/>
    <m/>
    <d v="2025-07-31T00:00:00"/>
    <n v="0"/>
    <m/>
    <s v=""/>
    <x v="0"/>
    <d v="2025-07-31T00:00:00"/>
    <d v="2025-09-03T00:00:00"/>
    <m/>
    <m/>
    <x v="91"/>
    <x v="95"/>
    <x v="11"/>
  </r>
  <r>
    <x v="157"/>
    <x v="99"/>
    <x v="475"/>
    <x v="2190"/>
    <d v="2025-07-30T00:00:00"/>
    <n v="1536"/>
    <m/>
    <m/>
    <n v="0"/>
    <n v="0"/>
    <n v="429106"/>
    <s v="Giảm công nợ"/>
    <d v="2025-09-03T00:00:00"/>
    <s v="BC2509/0008"/>
    <n v="0"/>
    <n v="-429106"/>
    <n v="-429106"/>
    <n v="0"/>
    <d v="2025-07-30T00:00:00"/>
    <m/>
    <d v="2025-07-30T00:00:00"/>
    <n v="0"/>
    <m/>
    <s v=""/>
    <x v="0"/>
    <d v="2025-07-30T00:00:00"/>
    <d v="2025-09-03T00:00:00"/>
    <m/>
    <m/>
    <x v="91"/>
    <x v="95"/>
    <x v="10"/>
  </r>
  <r>
    <x v="158"/>
    <x v="99"/>
    <x v="476"/>
    <x v="2191"/>
    <d v="2025-07-31T00:00:00"/>
    <n v="6653"/>
    <m/>
    <m/>
    <n v="0"/>
    <n v="0"/>
    <n v="675449"/>
    <s v="Giảm công nợ"/>
    <d v="2025-09-03T00:00:00"/>
    <s v="BC2509/0008"/>
    <n v="0"/>
    <n v="-675449"/>
    <n v="-675449"/>
    <n v="0"/>
    <d v="2025-07-31T00:00:00"/>
    <m/>
    <d v="2025-07-31T00:00:00"/>
    <n v="0"/>
    <m/>
    <s v=""/>
    <x v="0"/>
    <d v="2025-07-31T00:00:00"/>
    <d v="2025-09-03T00:00:00"/>
    <m/>
    <m/>
    <x v="91"/>
    <x v="95"/>
    <x v="9"/>
  </r>
  <r>
    <x v="158"/>
    <x v="99"/>
    <x v="476"/>
    <x v="2192"/>
    <d v="2025-07-31T00:00:00"/>
    <n v="25435"/>
    <m/>
    <m/>
    <n v="0"/>
    <n v="0"/>
    <n v="771224"/>
    <s v="Giảm công nợ"/>
    <d v="2025-09-03T00:00:00"/>
    <s v="BC2509/0008"/>
    <n v="0"/>
    <n v="-771224"/>
    <n v="-771224"/>
    <n v="0"/>
    <d v="2025-07-31T00:00:00"/>
    <m/>
    <d v="2025-07-31T00:00:00"/>
    <n v="0"/>
    <m/>
    <s v=""/>
    <x v="0"/>
    <d v="2025-07-31T00:00:00"/>
    <d v="2025-09-03T00:00:00"/>
    <m/>
    <m/>
    <x v="91"/>
    <x v="95"/>
    <x v="9"/>
  </r>
  <r>
    <x v="158"/>
    <x v="99"/>
    <x v="476"/>
    <x v="2193"/>
    <d v="2025-07-31T00:00:00"/>
    <n v="26414"/>
    <m/>
    <m/>
    <n v="0"/>
    <n v="0"/>
    <n v="322742"/>
    <s v="Giảm công nợ"/>
    <d v="2025-09-03T00:00:00"/>
    <s v="BC2509/0008"/>
    <n v="0"/>
    <n v="-322742"/>
    <n v="-322742"/>
    <n v="0"/>
    <d v="2025-07-31T00:00:00"/>
    <m/>
    <d v="2025-07-31T00:00:00"/>
    <n v="0"/>
    <m/>
    <s v=""/>
    <x v="0"/>
    <d v="2025-07-31T00:00:00"/>
    <d v="2025-09-03T00:00:00"/>
    <m/>
    <m/>
    <x v="91"/>
    <x v="95"/>
    <x v="9"/>
  </r>
  <r>
    <x v="158"/>
    <x v="99"/>
    <x v="476"/>
    <x v="2194"/>
    <d v="2025-07-31T00:00:00"/>
    <n v="9841"/>
    <m/>
    <m/>
    <n v="0"/>
    <n v="0"/>
    <n v="922754"/>
    <s v="Giảm công nợ"/>
    <d v="2025-09-03T00:00:00"/>
    <s v="BC2509/0008"/>
    <n v="0"/>
    <n v="-922754"/>
    <n v="-922754"/>
    <n v="0"/>
    <d v="2025-07-31T00:00:00"/>
    <m/>
    <d v="2025-07-31T00:00:00"/>
    <n v="0"/>
    <m/>
    <s v=""/>
    <x v="0"/>
    <d v="2025-07-31T00:00:00"/>
    <d v="2025-09-03T00:00:00"/>
    <m/>
    <m/>
    <x v="91"/>
    <x v="95"/>
    <x v="9"/>
  </r>
  <r>
    <x v="158"/>
    <x v="99"/>
    <x v="476"/>
    <x v="2195"/>
    <d v="2025-07-31T00:00:00"/>
    <n v="10269"/>
    <m/>
    <m/>
    <n v="0"/>
    <n v="0"/>
    <n v="441086"/>
    <s v="Giảm công nợ"/>
    <d v="2025-09-03T00:00:00"/>
    <s v="BC2509/0008"/>
    <n v="0"/>
    <n v="-441086"/>
    <n v="-441086"/>
    <n v="0"/>
    <d v="2025-07-31T00:00:00"/>
    <m/>
    <d v="2025-07-31T00:00:00"/>
    <n v="0"/>
    <m/>
    <s v=""/>
    <x v="0"/>
    <d v="2025-07-31T00:00:00"/>
    <d v="2025-09-03T00:00:00"/>
    <m/>
    <m/>
    <x v="91"/>
    <x v="95"/>
    <x v="9"/>
  </r>
  <r>
    <x v="157"/>
    <x v="99"/>
    <x v="477"/>
    <x v="2196"/>
    <d v="2025-08-01T00:00:00"/>
    <s v="00048770"/>
    <m/>
    <m/>
    <n v="0"/>
    <n v="0"/>
    <n v="1683666"/>
    <s v="Bán hàng"/>
    <d v="2025-09-30T00:00:00"/>
    <s v="BC2509/0067"/>
    <n v="0"/>
    <n v="1683666"/>
    <n v="1683666"/>
    <n v="0"/>
    <d v="2025-08-01T00:00:00"/>
    <m/>
    <d v="2025-08-01T00:00:00"/>
    <n v="0"/>
    <m/>
    <s v=""/>
    <x v="0"/>
    <d v="2025-08-01T00:00:00"/>
    <d v="2025-09-30T00:00:00"/>
    <m/>
    <m/>
    <x v="91"/>
    <x v="95"/>
    <x v="10"/>
  </r>
  <r>
    <x v="156"/>
    <x v="99"/>
    <x v="478"/>
    <x v="2197"/>
    <d v="2025-08-07T00:00:00"/>
    <s v="00049953"/>
    <m/>
    <m/>
    <n v="0"/>
    <n v="0"/>
    <n v="3208756"/>
    <s v="Bán hàng"/>
    <d v="2025-09-30T00:00:00"/>
    <s v="BC2509/0067"/>
    <n v="0"/>
    <n v="3208756"/>
    <n v="3208756"/>
    <n v="0"/>
    <d v="2025-08-07T00:00:00"/>
    <m/>
    <d v="2025-08-07T00:00:00"/>
    <n v="0"/>
    <m/>
    <s v=""/>
    <x v="0"/>
    <d v="2025-08-07T00:00:00"/>
    <d v="2025-09-30T00:00:00"/>
    <m/>
    <m/>
    <x v="91"/>
    <x v="95"/>
    <x v="11"/>
  </r>
  <r>
    <x v="157"/>
    <x v="99"/>
    <x v="479"/>
    <x v="2198"/>
    <d v="2025-08-08T00:00:00"/>
    <s v="00050277"/>
    <m/>
    <m/>
    <n v="0"/>
    <n v="0"/>
    <n v="3367332"/>
    <s v="Bán hàng"/>
    <d v="2025-09-30T00:00:00"/>
    <s v="BC2509/0067"/>
    <n v="0"/>
    <n v="3367332"/>
    <n v="3367332"/>
    <n v="0"/>
    <d v="2025-08-08T00:00:00"/>
    <m/>
    <d v="2025-08-08T00:00:00"/>
    <n v="0"/>
    <m/>
    <s v=""/>
    <x v="0"/>
    <d v="2025-08-08T00:00:00"/>
    <d v="2025-09-30T00:00:00"/>
    <m/>
    <m/>
    <x v="91"/>
    <x v="95"/>
    <x v="10"/>
  </r>
  <r>
    <x v="157"/>
    <x v="99"/>
    <x v="479"/>
    <x v="2199"/>
    <d v="2025-08-08T00:00:00"/>
    <s v="00050276"/>
    <m/>
    <m/>
    <n v="0"/>
    <n v="0"/>
    <n v="976990"/>
    <s v="Bán hàng"/>
    <d v="2025-09-30T00:00:00"/>
    <s v="BC2509/0067"/>
    <n v="0"/>
    <n v="976990"/>
    <n v="976990"/>
    <n v="0"/>
    <d v="2025-08-08T00:00:00"/>
    <m/>
    <d v="2025-08-08T00:00:00"/>
    <n v="0"/>
    <m/>
    <s v=""/>
    <x v="0"/>
    <d v="2025-08-08T00:00:00"/>
    <d v="2025-09-30T00:00:00"/>
    <m/>
    <m/>
    <x v="91"/>
    <x v="95"/>
    <x v="10"/>
  </r>
  <r>
    <x v="157"/>
    <x v="99"/>
    <x v="479"/>
    <x v="2200"/>
    <d v="2025-08-08T00:00:00"/>
    <s v="00050275"/>
    <m/>
    <m/>
    <n v="0"/>
    <n v="0"/>
    <n v="6733314"/>
    <s v="Bán hàng"/>
    <d v="2025-09-30T00:00:00"/>
    <s v="BC2509/0067"/>
    <n v="0"/>
    <n v="6733314"/>
    <n v="6733314"/>
    <n v="0"/>
    <d v="2025-08-08T00:00:00"/>
    <m/>
    <d v="2025-08-08T00:00:00"/>
    <n v="0"/>
    <m/>
    <s v=""/>
    <x v="0"/>
    <d v="2025-08-08T00:00:00"/>
    <d v="2025-09-30T00:00:00"/>
    <m/>
    <m/>
    <x v="91"/>
    <x v="95"/>
    <x v="10"/>
  </r>
  <r>
    <x v="158"/>
    <x v="99"/>
    <x v="480"/>
    <x v="2201"/>
    <d v="2025-08-09T00:00:00"/>
    <s v="00050690"/>
    <m/>
    <m/>
    <n v="0"/>
    <n v="0"/>
    <n v="5442908"/>
    <s v="Bán hàng"/>
    <d v="2025-09-30T00:00:00"/>
    <s v="BC2509/0067"/>
    <n v="0"/>
    <n v="5442908"/>
    <n v="5442908"/>
    <n v="0"/>
    <d v="2025-08-09T00:00:00"/>
    <m/>
    <d v="2025-08-09T00:00:00"/>
    <n v="0"/>
    <m/>
    <s v=""/>
    <x v="0"/>
    <d v="2025-08-09T00:00:00"/>
    <d v="2025-09-30T00:00:00"/>
    <m/>
    <m/>
    <x v="91"/>
    <x v="95"/>
    <x v="9"/>
  </r>
  <r>
    <x v="158"/>
    <x v="99"/>
    <x v="480"/>
    <x v="2202"/>
    <d v="2025-08-09T00:00:00"/>
    <s v="00050686"/>
    <m/>
    <m/>
    <n v="0"/>
    <n v="0"/>
    <n v="2283379"/>
    <s v="Bán hàng"/>
    <d v="2025-09-30T00:00:00"/>
    <s v="BC2509/0067"/>
    <n v="0"/>
    <n v="2283379"/>
    <n v="2283379"/>
    <n v="0"/>
    <d v="2025-08-09T00:00:00"/>
    <m/>
    <d v="2025-08-09T00:00:00"/>
    <n v="0"/>
    <m/>
    <s v=""/>
    <x v="0"/>
    <d v="2025-08-09T00:00:00"/>
    <d v="2025-09-30T00:00:00"/>
    <m/>
    <m/>
    <x v="91"/>
    <x v="95"/>
    <x v="9"/>
  </r>
  <r>
    <x v="158"/>
    <x v="99"/>
    <x v="480"/>
    <x v="2203"/>
    <d v="2025-08-09T00:00:00"/>
    <s v="00050687"/>
    <m/>
    <m/>
    <n v="0"/>
    <n v="0"/>
    <n v="1302653"/>
    <s v="Bán hàng"/>
    <d v="2025-09-30T00:00:00"/>
    <s v="BC2509/0067"/>
    <n v="0"/>
    <n v="1302653"/>
    <n v="1302653"/>
    <n v="0"/>
    <d v="2025-08-09T00:00:00"/>
    <m/>
    <d v="2025-08-09T00:00:00"/>
    <n v="0"/>
    <m/>
    <s v=""/>
    <x v="0"/>
    <d v="2025-08-09T00:00:00"/>
    <d v="2025-09-30T00:00:00"/>
    <m/>
    <m/>
    <x v="91"/>
    <x v="95"/>
    <x v="9"/>
  </r>
  <r>
    <x v="158"/>
    <x v="99"/>
    <x v="480"/>
    <x v="2204"/>
    <d v="2025-08-09T00:00:00"/>
    <s v="00050733"/>
    <m/>
    <m/>
    <n v="0"/>
    <n v="0"/>
    <n v="3579908"/>
    <s v="Bán hàng"/>
    <d v="2025-09-30T00:00:00"/>
    <s v="BC2509/0067"/>
    <n v="0"/>
    <n v="3579908"/>
    <n v="3579908"/>
    <n v="0"/>
    <d v="2025-08-09T00:00:00"/>
    <m/>
    <d v="2025-08-09T00:00:00"/>
    <n v="0"/>
    <m/>
    <s v=""/>
    <x v="0"/>
    <d v="2025-08-09T00:00:00"/>
    <d v="2025-09-30T00:00:00"/>
    <m/>
    <m/>
    <x v="91"/>
    <x v="95"/>
    <x v="9"/>
  </r>
  <r>
    <x v="156"/>
    <x v="99"/>
    <x v="481"/>
    <x v="2205"/>
    <d v="2025-08-12T00:00:00"/>
    <s v="00050858"/>
    <m/>
    <m/>
    <n v="0"/>
    <n v="0"/>
    <n v="1199426"/>
    <s v="Bán hàng"/>
    <d v="2025-09-30T00:00:00"/>
    <s v="BC2509/0067"/>
    <n v="0"/>
    <n v="1199426"/>
    <n v="1199426"/>
    <n v="0"/>
    <d v="2025-08-12T00:00:00"/>
    <m/>
    <d v="2025-08-12T00:00:00"/>
    <n v="0"/>
    <m/>
    <s v=""/>
    <x v="0"/>
    <d v="2025-08-12T00:00:00"/>
    <d v="2025-09-30T00:00:00"/>
    <m/>
    <m/>
    <x v="91"/>
    <x v="95"/>
    <x v="11"/>
  </r>
  <r>
    <x v="158"/>
    <x v="99"/>
    <x v="482"/>
    <x v="2206"/>
    <d v="2025-08-14T00:00:00"/>
    <s v="00051036"/>
    <m/>
    <m/>
    <n v="0"/>
    <n v="0"/>
    <n v="651326"/>
    <s v="Bán hàng"/>
    <d v="2025-09-30T00:00:00"/>
    <s v="BC2509/0067"/>
    <n v="0"/>
    <n v="651326"/>
    <n v="651326"/>
    <n v="0"/>
    <d v="2025-08-14T00:00:00"/>
    <m/>
    <d v="2025-08-14T00:00:00"/>
    <n v="0"/>
    <m/>
    <s v=""/>
    <x v="0"/>
    <d v="2025-08-14T00:00:00"/>
    <d v="2025-09-30T00:00:00"/>
    <m/>
    <m/>
    <x v="91"/>
    <x v="95"/>
    <x v="9"/>
  </r>
  <r>
    <x v="156"/>
    <x v="99"/>
    <x v="483"/>
    <x v="2207"/>
    <d v="2025-08-15T00:00:00"/>
    <s v="00051976"/>
    <m/>
    <m/>
    <n v="0"/>
    <n v="0"/>
    <n v="2543910"/>
    <s v="Bán hàng"/>
    <d v="2025-09-30T00:00:00"/>
    <s v="BC2509/0067"/>
    <n v="0"/>
    <n v="2543910"/>
    <n v="2543910"/>
    <n v="0"/>
    <d v="2025-08-15T00:00:00"/>
    <m/>
    <d v="2025-08-15T00:00:00"/>
    <n v="0"/>
    <m/>
    <s v=""/>
    <x v="0"/>
    <d v="2025-08-15T00:00:00"/>
    <d v="2025-09-30T00:00:00"/>
    <m/>
    <m/>
    <x v="91"/>
    <x v="95"/>
    <x v="11"/>
  </r>
  <r>
    <x v="156"/>
    <x v="99"/>
    <x v="483"/>
    <x v="2208"/>
    <d v="2025-08-15T00:00:00"/>
    <s v="00051975"/>
    <m/>
    <m/>
    <n v="0"/>
    <n v="0"/>
    <n v="1459957"/>
    <s v="Bán hàng"/>
    <d v="2025-09-30T00:00:00"/>
    <s v="BC2509/0067"/>
    <n v="0"/>
    <n v="1459957"/>
    <n v="1459957"/>
    <n v="0"/>
    <d v="2025-08-15T00:00:00"/>
    <m/>
    <d v="2025-08-15T00:00:00"/>
    <n v="0"/>
    <m/>
    <s v=""/>
    <x v="0"/>
    <d v="2025-08-15T00:00:00"/>
    <d v="2025-09-30T00:00:00"/>
    <m/>
    <m/>
    <x v="91"/>
    <x v="95"/>
    <x v="11"/>
  </r>
  <r>
    <x v="158"/>
    <x v="99"/>
    <x v="484"/>
    <x v="2209"/>
    <d v="2025-08-16T00:00:00"/>
    <s v="00052364"/>
    <m/>
    <m/>
    <n v="0"/>
    <n v="0"/>
    <n v="5197468"/>
    <s v="Bán hàng"/>
    <d v="2025-09-30T00:00:00"/>
    <s v="BC2509/0067"/>
    <n v="0"/>
    <n v="5197468"/>
    <n v="5197468"/>
    <n v="0"/>
    <d v="2025-08-16T00:00:00"/>
    <m/>
    <d v="2025-08-16T00:00:00"/>
    <n v="0"/>
    <m/>
    <s v=""/>
    <x v="0"/>
    <d v="2025-08-16T00:00:00"/>
    <d v="2025-09-30T00:00:00"/>
    <m/>
    <m/>
    <x v="91"/>
    <x v="95"/>
    <x v="9"/>
  </r>
  <r>
    <x v="156"/>
    <x v="99"/>
    <x v="485"/>
    <x v="2210"/>
    <d v="2025-08-20T00:00:00"/>
    <s v="00052608"/>
    <m/>
    <m/>
    <n v="0"/>
    <n v="0"/>
    <n v="2039018"/>
    <s v="Bán hàng"/>
    <d v="2025-09-30T00:00:00"/>
    <s v="BC2509/0067"/>
    <n v="0"/>
    <n v="2039018"/>
    <n v="2039018"/>
    <n v="0"/>
    <d v="2025-08-20T00:00:00"/>
    <m/>
    <d v="2025-08-20T00:00:00"/>
    <n v="0"/>
    <m/>
    <s v=""/>
    <x v="0"/>
    <d v="2025-08-20T00:00:00"/>
    <d v="2025-09-30T00:00:00"/>
    <m/>
    <m/>
    <x v="91"/>
    <x v="95"/>
    <x v="11"/>
  </r>
  <r>
    <x v="158"/>
    <x v="99"/>
    <x v="482"/>
    <x v="2211"/>
    <d v="2025-08-14T00:00:00"/>
    <s v="00052653"/>
    <m/>
    <m/>
    <n v="0"/>
    <n v="0"/>
    <n v="3771457"/>
    <s v="Bán hàng"/>
    <d v="2025-09-30T00:00:00"/>
    <s v="BC2509/0067"/>
    <n v="0"/>
    <n v="3771457"/>
    <n v="3771457"/>
    <n v="0"/>
    <d v="2025-08-14T00:00:00"/>
    <m/>
    <d v="2025-08-14T00:00:00"/>
    <n v="0"/>
    <m/>
    <s v=""/>
    <x v="0"/>
    <d v="2025-08-14T00:00:00"/>
    <d v="2025-09-30T00:00:00"/>
    <m/>
    <m/>
    <x v="91"/>
    <x v="95"/>
    <x v="9"/>
  </r>
  <r>
    <x v="158"/>
    <x v="99"/>
    <x v="485"/>
    <x v="2212"/>
    <d v="2025-08-20T00:00:00"/>
    <s v="00053702"/>
    <m/>
    <m/>
    <n v="0"/>
    <n v="0"/>
    <n v="1308236"/>
    <s v="Bán hàng"/>
    <d v="2025-09-30T00:00:00"/>
    <s v="BC2509/0067"/>
    <n v="0"/>
    <n v="1308236"/>
    <n v="1308236"/>
    <n v="0"/>
    <d v="2025-08-20T00:00:00"/>
    <m/>
    <d v="2025-08-20T00:00:00"/>
    <n v="0"/>
    <m/>
    <s v=""/>
    <x v="0"/>
    <d v="2025-08-20T00:00:00"/>
    <d v="2025-09-30T00:00:00"/>
    <m/>
    <m/>
    <x v="91"/>
    <x v="95"/>
    <x v="9"/>
  </r>
  <r>
    <x v="158"/>
    <x v="99"/>
    <x v="485"/>
    <x v="14"/>
    <d v="2025-08-20T00:00:00"/>
    <s v="00053701"/>
    <m/>
    <m/>
    <n v="0"/>
    <n v="0"/>
    <n v="1777126"/>
    <s v="Bán hàng"/>
    <d v="2025-09-30T00:00:00"/>
    <s v="BC2509/0067"/>
    <n v="0"/>
    <n v="1777126"/>
    <n v="1777126"/>
    <n v="0"/>
    <d v="2025-08-20T00:00:00"/>
    <m/>
    <d v="2025-08-20T00:00:00"/>
    <n v="0"/>
    <m/>
    <s v=""/>
    <x v="0"/>
    <d v="2025-08-20T00:00:00"/>
    <d v="2025-09-30T00:00:00"/>
    <m/>
    <m/>
    <x v="91"/>
    <x v="95"/>
    <x v="9"/>
  </r>
  <r>
    <x v="157"/>
    <x v="99"/>
    <x v="486"/>
    <x v="2213"/>
    <d v="2025-08-21T00:00:00"/>
    <s v="00053687"/>
    <m/>
    <m/>
    <n v="0"/>
    <n v="0"/>
    <n v="1529264"/>
    <s v="Bán hàng"/>
    <d v="2025-09-30T00:00:00"/>
    <s v="BC2509/0067"/>
    <n v="0"/>
    <n v="1529264"/>
    <n v="1529264"/>
    <n v="0"/>
    <d v="2025-08-21T00:00:00"/>
    <m/>
    <d v="2025-08-21T00:00:00"/>
    <n v="0"/>
    <m/>
    <s v=""/>
    <x v="0"/>
    <d v="2025-08-21T00:00:00"/>
    <d v="2025-09-30T00:00:00"/>
    <m/>
    <m/>
    <x v="91"/>
    <x v="95"/>
    <x v="10"/>
  </r>
  <r>
    <x v="158"/>
    <x v="99"/>
    <x v="487"/>
    <x v="2214"/>
    <d v="2025-08-23T00:00:00"/>
    <s v="00054153"/>
    <m/>
    <m/>
    <n v="0"/>
    <n v="0"/>
    <n v="6723475"/>
    <s v="Bán hàng"/>
    <d v="2025-09-30T00:00:00"/>
    <s v="BC2509/0067"/>
    <n v="0"/>
    <n v="6723475"/>
    <n v="6723475"/>
    <n v="0"/>
    <d v="2025-08-23T00:00:00"/>
    <m/>
    <d v="2025-08-23T00:00:00"/>
    <n v="0"/>
    <m/>
    <s v=""/>
    <x v="0"/>
    <d v="2025-08-23T00:00:00"/>
    <d v="2025-09-30T00:00:00"/>
    <m/>
    <m/>
    <x v="91"/>
    <x v="95"/>
    <x v="9"/>
  </r>
  <r>
    <x v="157"/>
    <x v="99"/>
    <x v="487"/>
    <x v="2215"/>
    <d v="2025-08-23T00:00:00"/>
    <s v="00054171"/>
    <m/>
    <m/>
    <n v="0"/>
    <n v="0"/>
    <n v="3155193"/>
    <s v="Bán hàng"/>
    <d v="2025-09-30T00:00:00"/>
    <s v="BC2509/0067"/>
    <n v="0"/>
    <n v="3155193"/>
    <n v="3155193"/>
    <n v="0"/>
    <d v="2025-08-23T00:00:00"/>
    <m/>
    <d v="2025-08-23T00:00:00"/>
    <n v="0"/>
    <m/>
    <s v=""/>
    <x v="0"/>
    <d v="2025-08-23T00:00:00"/>
    <d v="2025-09-30T00:00:00"/>
    <m/>
    <m/>
    <x v="91"/>
    <x v="95"/>
    <x v="10"/>
  </r>
  <r>
    <x v="158"/>
    <x v="99"/>
    <x v="487"/>
    <x v="2216"/>
    <d v="2025-08-23T00:00:00"/>
    <s v="00054201"/>
    <m/>
    <m/>
    <n v="0"/>
    <n v="0"/>
    <n v="1524820"/>
    <s v="Bán hàng"/>
    <d v="2025-09-30T00:00:00"/>
    <s v="BC2509/0067"/>
    <n v="0"/>
    <n v="1524820"/>
    <n v="1524820"/>
    <n v="0"/>
    <d v="2025-08-23T00:00:00"/>
    <m/>
    <d v="2025-08-23T00:00:00"/>
    <n v="0"/>
    <m/>
    <s v=""/>
    <x v="0"/>
    <d v="2025-08-23T00:00:00"/>
    <d v="2025-09-30T00:00:00"/>
    <m/>
    <m/>
    <x v="91"/>
    <x v="95"/>
    <x v="9"/>
  </r>
  <r>
    <x v="158"/>
    <x v="99"/>
    <x v="488"/>
    <x v="2217"/>
    <d v="2025-08-22T00:00:00"/>
    <s v="00054200"/>
    <m/>
    <m/>
    <n v="0"/>
    <n v="0"/>
    <n v="541976"/>
    <s v="Bán hàng"/>
    <d v="2025-09-30T00:00:00"/>
    <s v="BC2509/0067"/>
    <n v="0"/>
    <n v="541976"/>
    <n v="541976"/>
    <n v="0"/>
    <d v="2025-08-22T00:00:00"/>
    <m/>
    <d v="2025-08-22T00:00:00"/>
    <n v="0"/>
    <m/>
    <s v=""/>
    <x v="0"/>
    <d v="2025-08-22T00:00:00"/>
    <d v="2025-09-30T00:00:00"/>
    <m/>
    <m/>
    <x v="91"/>
    <x v="95"/>
    <x v="9"/>
  </r>
  <r>
    <x v="158"/>
    <x v="99"/>
    <x v="489"/>
    <x v="2218"/>
    <d v="2025-08-27T00:00:00"/>
    <s v="00054487"/>
    <m/>
    <m/>
    <n v="0"/>
    <n v="0"/>
    <n v="2103462"/>
    <s v="Bán hàng"/>
    <d v="2025-09-30T00:00:00"/>
    <s v="BC2509/0067"/>
    <n v="0"/>
    <n v="2103462"/>
    <n v="2103462"/>
    <n v="0"/>
    <d v="2025-08-27T00:00:00"/>
    <m/>
    <d v="2025-08-27T00:00:00"/>
    <n v="0"/>
    <m/>
    <s v=""/>
    <x v="0"/>
    <d v="2025-08-27T00:00:00"/>
    <d v="2025-09-30T00:00:00"/>
    <m/>
    <m/>
    <x v="91"/>
    <x v="95"/>
    <x v="9"/>
  </r>
  <r>
    <x v="156"/>
    <x v="99"/>
    <x v="490"/>
    <x v="2219"/>
    <d v="2025-08-29T00:00:00"/>
    <s v="00055775"/>
    <m/>
    <m/>
    <n v="0"/>
    <n v="0"/>
    <n v="2805278"/>
    <s v="Bán hàng"/>
    <d v="2025-09-30T00:00:00"/>
    <s v="BC2509/0067"/>
    <n v="0"/>
    <n v="2805278"/>
    <n v="2805278"/>
    <n v="0"/>
    <d v="2025-08-29T00:00:00"/>
    <m/>
    <d v="2025-08-29T00:00:00"/>
    <n v="0"/>
    <m/>
    <s v=""/>
    <x v="0"/>
    <d v="2025-08-29T00:00:00"/>
    <d v="2025-09-30T00:00:00"/>
    <m/>
    <m/>
    <x v="91"/>
    <x v="95"/>
    <x v="11"/>
  </r>
  <r>
    <x v="156"/>
    <x v="99"/>
    <x v="490"/>
    <x v="2220"/>
    <d v="2025-08-29T00:00:00"/>
    <s v="00055777"/>
    <m/>
    <m/>
    <n v="0"/>
    <n v="0"/>
    <n v="9051221"/>
    <s v="Bán hàng"/>
    <d v="2025-09-30T00:00:00"/>
    <s v="BC2509/0067"/>
    <n v="0"/>
    <n v="9051221"/>
    <n v="9051221"/>
    <n v="0"/>
    <d v="2025-08-29T00:00:00"/>
    <m/>
    <d v="2025-08-29T00:00:00"/>
    <n v="0"/>
    <m/>
    <s v=""/>
    <x v="0"/>
    <d v="2025-08-29T00:00:00"/>
    <d v="2025-09-30T00:00:00"/>
    <m/>
    <m/>
    <x v="91"/>
    <x v="95"/>
    <x v="11"/>
  </r>
  <r>
    <x v="158"/>
    <x v="99"/>
    <x v="491"/>
    <x v="2221"/>
    <d v="2025-08-30T00:00:00"/>
    <s v="00056394"/>
    <m/>
    <m/>
    <n v="0"/>
    <n v="0"/>
    <n v="784068"/>
    <s v="Bán hàng"/>
    <d v="2025-09-30T00:00:00"/>
    <s v="BC2509/0067"/>
    <n v="0"/>
    <n v="784068"/>
    <n v="784068"/>
    <n v="0"/>
    <d v="2025-08-30T00:00:00"/>
    <m/>
    <d v="2025-08-30T00:00:00"/>
    <n v="0"/>
    <m/>
    <s v=""/>
    <x v="0"/>
    <d v="2025-08-30T00:00:00"/>
    <d v="2025-09-30T00:00:00"/>
    <m/>
    <m/>
    <x v="91"/>
    <x v="95"/>
    <x v="9"/>
  </r>
  <r>
    <x v="157"/>
    <x v="99"/>
    <x v="491"/>
    <x v="2222"/>
    <d v="2025-08-30T00:00:00"/>
    <s v="00056342"/>
    <m/>
    <m/>
    <n v="0"/>
    <n v="0"/>
    <n v="2135684"/>
    <s v="Bán hàng"/>
    <d v="2025-09-30T00:00:00"/>
    <s v="BC2509/0067"/>
    <n v="0"/>
    <n v="2135684"/>
    <n v="2135684"/>
    <n v="0"/>
    <d v="2025-08-30T00:00:00"/>
    <m/>
    <d v="2025-08-30T00:00:00"/>
    <n v="0"/>
    <m/>
    <s v=""/>
    <x v="0"/>
    <d v="2025-08-30T00:00:00"/>
    <d v="2025-09-30T00:00:00"/>
    <m/>
    <m/>
    <x v="91"/>
    <x v="95"/>
    <x v="10"/>
  </r>
  <r>
    <x v="158"/>
    <x v="99"/>
    <x v="492"/>
    <x v="2223"/>
    <d v="2025-08-31T00:00:00"/>
    <n v="7552"/>
    <m/>
    <m/>
    <n v="0"/>
    <n v="0"/>
    <n v="1762329"/>
    <s v="Giảm công nợ"/>
    <d v="2025-09-30T00:00:00"/>
    <s v="BC2509/0067"/>
    <n v="0"/>
    <n v="-1762329"/>
    <n v="-1762329"/>
    <n v="0"/>
    <d v="2025-08-31T00:00:00"/>
    <m/>
    <d v="2025-08-31T00:00:00"/>
    <n v="0"/>
    <m/>
    <s v=""/>
    <x v="0"/>
    <d v="2025-08-31T00:00:00"/>
    <d v="2025-09-30T00:00:00"/>
    <m/>
    <m/>
    <x v="91"/>
    <x v="95"/>
    <x v="9"/>
  </r>
  <r>
    <x v="158"/>
    <x v="99"/>
    <x v="492"/>
    <x v="14"/>
    <d v="2025-08-31T00:00:00"/>
    <n v="29156"/>
    <m/>
    <m/>
    <n v="0"/>
    <n v="0"/>
    <n v="873692"/>
    <s v="Giảm công nợ"/>
    <d v="2025-09-30T00:00:00"/>
    <s v="BC2509/0067"/>
    <n v="0"/>
    <n v="-873692"/>
    <n v="-873692"/>
    <n v="0"/>
    <d v="2025-08-31T00:00:00"/>
    <m/>
    <d v="2025-08-31T00:00:00"/>
    <n v="0"/>
    <m/>
    <s v=""/>
    <x v="0"/>
    <d v="2025-08-31T00:00:00"/>
    <d v="2025-09-30T00:00:00"/>
    <m/>
    <m/>
    <x v="91"/>
    <x v="95"/>
    <x v="9"/>
  </r>
  <r>
    <x v="158"/>
    <x v="99"/>
    <x v="492"/>
    <x v="2224"/>
    <d v="2025-08-31T00:00:00"/>
    <n v="29710"/>
    <m/>
    <m/>
    <n v="0"/>
    <n v="0"/>
    <n v="570674"/>
    <s v="Giảm công nợ"/>
    <d v="2025-09-30T00:00:00"/>
    <s v="BC2509/0067"/>
    <n v="0"/>
    <n v="-570674"/>
    <n v="-570674"/>
    <n v="0"/>
    <d v="2025-08-31T00:00:00"/>
    <m/>
    <d v="2025-08-31T00:00:00"/>
    <n v="0"/>
    <m/>
    <s v=""/>
    <x v="0"/>
    <d v="2025-08-31T00:00:00"/>
    <d v="2025-09-30T00:00:00"/>
    <m/>
    <m/>
    <x v="91"/>
    <x v="95"/>
    <x v="9"/>
  </r>
  <r>
    <x v="158"/>
    <x v="99"/>
    <x v="492"/>
    <x v="14"/>
    <d v="2025-08-31T00:00:00"/>
    <n v="30059"/>
    <m/>
    <m/>
    <n v="0"/>
    <n v="0"/>
    <n v="1884940"/>
    <s v="Giảm công nợ"/>
    <d v="2025-09-30T00:00:00"/>
    <s v="BC2509/0067"/>
    <n v="0"/>
    <n v="-1884940"/>
    <n v="-1884940"/>
    <n v="0"/>
    <d v="2025-08-31T00:00:00"/>
    <m/>
    <d v="2025-08-31T00:00:00"/>
    <n v="0"/>
    <m/>
    <s v=""/>
    <x v="0"/>
    <d v="2025-08-31T00:00:00"/>
    <d v="2025-09-30T00:00:00"/>
    <m/>
    <m/>
    <x v="91"/>
    <x v="95"/>
    <x v="9"/>
  </r>
  <r>
    <x v="158"/>
    <x v="99"/>
    <x v="492"/>
    <x v="2225"/>
    <d v="2025-08-31T00:00:00"/>
    <n v="11290"/>
    <m/>
    <m/>
    <n v="0"/>
    <n v="0"/>
    <n v="1463746"/>
    <s v="Giảm công nợ"/>
    <d v="2025-09-30T00:00:00"/>
    <s v="BC2509/0067"/>
    <n v="0"/>
    <n v="-1463746"/>
    <n v="-1463746"/>
    <n v="0"/>
    <d v="2025-08-31T00:00:00"/>
    <m/>
    <d v="2025-08-31T00:00:00"/>
    <n v="0"/>
    <m/>
    <s v=""/>
    <x v="0"/>
    <d v="2025-08-31T00:00:00"/>
    <d v="2025-09-30T00:00:00"/>
    <m/>
    <m/>
    <x v="91"/>
    <x v="95"/>
    <x v="9"/>
  </r>
  <r>
    <x v="158"/>
    <x v="99"/>
    <x v="492"/>
    <x v="2226"/>
    <d v="2025-08-31T00:00:00"/>
    <n v="11670"/>
    <m/>
    <m/>
    <n v="0"/>
    <n v="0"/>
    <n v="543935"/>
    <s v="Giảm công nợ"/>
    <d v="2025-09-30T00:00:00"/>
    <s v="BC2509/0067"/>
    <n v="0"/>
    <n v="-543935"/>
    <n v="-543935"/>
    <n v="0"/>
    <d v="2025-08-31T00:00:00"/>
    <m/>
    <d v="2025-08-31T00:00:00"/>
    <n v="0"/>
    <m/>
    <s v=""/>
    <x v="0"/>
    <d v="2025-08-31T00:00:00"/>
    <d v="2025-09-30T00:00:00"/>
    <m/>
    <m/>
    <x v="91"/>
    <x v="95"/>
    <x v="9"/>
  </r>
  <r>
    <x v="158"/>
    <x v="99"/>
    <x v="493"/>
    <x v="2227"/>
    <d v="2025-01-14T00:00:00"/>
    <s v="00003373"/>
    <m/>
    <m/>
    <n v="0"/>
    <n v="0"/>
    <n v="16396560"/>
    <s v="Bán hàng"/>
    <d v="2025-10-15T00:00:00"/>
    <s v="BC2510/0011"/>
    <n v="0"/>
    <n v="16396560"/>
    <n v="16396560"/>
    <n v="0"/>
    <d v="2025-01-14T00:00:00"/>
    <m/>
    <d v="2025-01-14T00:00:00"/>
    <n v="0"/>
    <m/>
    <s v=""/>
    <x v="0"/>
    <d v="2025-01-14T00:00:00"/>
    <d v="2025-10-15T00:00:00"/>
    <m/>
    <m/>
    <x v="91"/>
    <x v="95"/>
    <x v="9"/>
  </r>
  <r>
    <x v="158"/>
    <x v="99"/>
    <x v="494"/>
    <x v="14"/>
    <d v="2025-09-30T00:00:00"/>
    <n v="8613"/>
    <m/>
    <m/>
    <n v="0"/>
    <n v="0"/>
    <n v="3391408"/>
    <s v="Giảm công nợ"/>
    <d v="2025-10-15T00:00:00"/>
    <s v="BC2510/0011"/>
    <n v="0"/>
    <n v="-3391408"/>
    <n v="-3391408"/>
    <n v="0"/>
    <d v="2025-09-30T00:00:00"/>
    <m/>
    <d v="2025-09-30T00:00:00"/>
    <n v="0"/>
    <m/>
    <s v=""/>
    <x v="0"/>
    <d v="2025-09-30T00:00:00"/>
    <d v="2025-10-15T00:00:00"/>
    <m/>
    <m/>
    <x v="91"/>
    <x v="95"/>
    <x v="9"/>
  </r>
  <r>
    <x v="158"/>
    <x v="99"/>
    <x v="494"/>
    <x v="14"/>
    <d v="2025-09-30T00:00:00"/>
    <n v="31793"/>
    <m/>
    <m/>
    <n v="0"/>
    <n v="0"/>
    <n v="1375105"/>
    <s v="Giảm công nợ"/>
    <d v="2025-10-15T00:00:00"/>
    <s v="BC2510/0011"/>
    <n v="0"/>
    <n v="-1375105"/>
    <n v="-1375105"/>
    <n v="0"/>
    <d v="2025-09-30T00:00:00"/>
    <m/>
    <d v="2025-09-30T00:00:00"/>
    <n v="0"/>
    <m/>
    <s v=""/>
    <x v="0"/>
    <d v="2025-09-30T00:00:00"/>
    <d v="2025-10-15T00:00:00"/>
    <m/>
    <m/>
    <x v="91"/>
    <x v="95"/>
    <x v="9"/>
  </r>
  <r>
    <x v="158"/>
    <x v="99"/>
    <x v="494"/>
    <x v="14"/>
    <d v="2025-09-30T00:00:00"/>
    <n v="32416"/>
    <m/>
    <m/>
    <n v="0"/>
    <n v="0"/>
    <n v="274561"/>
    <s v="Giảm công nợ"/>
    <d v="2025-10-15T00:00:00"/>
    <s v="BC2510/0011"/>
    <n v="0"/>
    <n v="-274561"/>
    <n v="-274561"/>
    <n v="0"/>
    <d v="2025-09-30T00:00:00"/>
    <m/>
    <d v="2025-09-30T00:00:00"/>
    <n v="0"/>
    <m/>
    <s v=""/>
    <x v="0"/>
    <d v="2025-09-30T00:00:00"/>
    <d v="2025-10-15T00:00:00"/>
    <m/>
    <m/>
    <x v="91"/>
    <x v="95"/>
    <x v="9"/>
  </r>
  <r>
    <x v="158"/>
    <x v="99"/>
    <x v="494"/>
    <x v="14"/>
    <d v="2025-09-30T00:00:00"/>
    <n v="34291"/>
    <m/>
    <m/>
    <n v="0"/>
    <n v="0"/>
    <n v="1752239"/>
    <s v="Giảm công nợ"/>
    <d v="2025-10-15T00:00:00"/>
    <s v="BC2510/0011"/>
    <n v="0"/>
    <n v="-1752239"/>
    <n v="-1752239"/>
    <n v="0"/>
    <d v="2025-09-30T00:00:00"/>
    <m/>
    <d v="2025-09-30T00:00:00"/>
    <n v="0"/>
    <m/>
    <s v=""/>
    <x v="0"/>
    <d v="2025-09-30T00:00:00"/>
    <d v="2025-10-15T00:00:00"/>
    <m/>
    <m/>
    <x v="91"/>
    <x v="95"/>
    <x v="9"/>
  </r>
  <r>
    <x v="158"/>
    <x v="99"/>
    <x v="494"/>
    <x v="2228"/>
    <d v="2025-09-30T00:00:00"/>
    <n v="12825"/>
    <m/>
    <m/>
    <n v="0"/>
    <n v="0"/>
    <n v="247102"/>
    <s v="Giảm công nợ"/>
    <d v="2025-10-15T00:00:00"/>
    <s v="BC2510/0011"/>
    <n v="0"/>
    <n v="-247102"/>
    <n v="-247102"/>
    <n v="0"/>
    <d v="2025-09-30T00:00:00"/>
    <m/>
    <d v="2025-09-30T00:00:00"/>
    <n v="0"/>
    <m/>
    <s v=""/>
    <x v="0"/>
    <d v="2025-09-30T00:00:00"/>
    <d v="2025-10-15T00:00:00"/>
    <m/>
    <m/>
    <x v="91"/>
    <x v="95"/>
    <x v="9"/>
  </r>
  <r>
    <x v="158"/>
    <x v="99"/>
    <x v="494"/>
    <x v="2229"/>
    <d v="2025-09-30T00:00:00"/>
    <n v="13272"/>
    <m/>
    <m/>
    <n v="0"/>
    <n v="0"/>
    <n v="1470409"/>
    <s v="Giảm công nợ"/>
    <d v="2025-10-15T00:00:00"/>
    <s v="BC2510/0011"/>
    <n v="0"/>
    <n v="-1470409"/>
    <n v="-1470409"/>
    <n v="0"/>
    <d v="2025-09-30T00:00:00"/>
    <m/>
    <d v="2025-09-30T00:00:00"/>
    <n v="0"/>
    <m/>
    <s v=""/>
    <x v="0"/>
    <d v="2025-09-30T00:00:00"/>
    <d v="2025-10-15T00:00:00"/>
    <m/>
    <m/>
    <x v="91"/>
    <x v="95"/>
    <x v="9"/>
  </r>
  <r>
    <x v="158"/>
    <x v="99"/>
    <x v="495"/>
    <x v="14"/>
    <d v="2025-09-03T00:00:00"/>
    <n v="13273"/>
    <m/>
    <m/>
    <n v="0"/>
    <n v="0"/>
    <n v="1754031"/>
    <s v="Bán hàng"/>
    <d v="2025-10-31T00:00:00"/>
    <s v="BC2510/0043"/>
    <n v="0"/>
    <n v="1754031"/>
    <n v="1754031"/>
    <n v="0"/>
    <d v="2025-09-03T00:00:00"/>
    <m/>
    <d v="2025-09-03T00:00:00"/>
    <n v="0"/>
    <m/>
    <s v=""/>
    <x v="0"/>
    <d v="2025-09-03T00:00:00"/>
    <d v="2025-10-31T00:00:00"/>
    <m/>
    <m/>
    <x v="91"/>
    <x v="95"/>
    <x v="9"/>
  </r>
  <r>
    <x v="158"/>
    <x v="99"/>
    <x v="495"/>
    <x v="2230"/>
    <d v="2025-09-03T00:00:00"/>
    <n v="13274"/>
    <m/>
    <m/>
    <n v="0"/>
    <n v="0"/>
    <n v="642363"/>
    <s v="Bán hàng"/>
    <d v="2025-10-31T00:00:00"/>
    <s v="BC2510/0043"/>
    <n v="0"/>
    <n v="642363"/>
    <n v="642363"/>
    <n v="0"/>
    <d v="2025-09-03T00:00:00"/>
    <m/>
    <d v="2025-09-03T00:00:00"/>
    <n v="0"/>
    <m/>
    <s v=""/>
    <x v="0"/>
    <d v="2025-09-03T00:00:00"/>
    <d v="2025-10-31T00:00:00"/>
    <m/>
    <m/>
    <x v="91"/>
    <x v="95"/>
    <x v="9"/>
  </r>
  <r>
    <x v="158"/>
    <x v="99"/>
    <x v="496"/>
    <x v="2231"/>
    <d v="2025-09-09T00:00:00"/>
    <n v="13275"/>
    <m/>
    <m/>
    <n v="0"/>
    <n v="0"/>
    <n v="3502850"/>
    <s v="Bán hàng"/>
    <d v="2025-10-31T00:00:00"/>
    <s v="BC2510/0043"/>
    <n v="0"/>
    <n v="3502850"/>
    <n v="3502850"/>
    <n v="0"/>
    <d v="2025-09-09T00:00:00"/>
    <m/>
    <d v="2025-09-09T00:00:00"/>
    <n v="0"/>
    <m/>
    <s v=""/>
    <x v="0"/>
    <d v="2025-09-09T00:00:00"/>
    <d v="2025-10-31T00:00:00"/>
    <m/>
    <m/>
    <x v="91"/>
    <x v="95"/>
    <x v="9"/>
  </r>
  <r>
    <x v="158"/>
    <x v="99"/>
    <x v="497"/>
    <x v="14"/>
    <d v="2025-09-08T00:00:00"/>
    <n v="13276"/>
    <m/>
    <m/>
    <n v="0"/>
    <n v="0"/>
    <n v="1774046"/>
    <s v="Bán hàng"/>
    <d v="2025-10-31T00:00:00"/>
    <s v="BC2510/0043"/>
    <n v="0"/>
    <n v="1774046"/>
    <n v="1774046"/>
    <n v="0"/>
    <d v="2025-09-08T00:00:00"/>
    <m/>
    <d v="2025-09-08T00:00:00"/>
    <n v="0"/>
    <m/>
    <s v=""/>
    <x v="0"/>
    <d v="2025-09-08T00:00:00"/>
    <d v="2025-10-31T00:00:00"/>
    <m/>
    <m/>
    <x v="91"/>
    <x v="95"/>
    <x v="9"/>
  </r>
  <r>
    <x v="158"/>
    <x v="99"/>
    <x v="498"/>
    <x v="2232"/>
    <d v="2025-09-04T00:00:00"/>
    <n v="13277"/>
    <m/>
    <m/>
    <n v="0"/>
    <n v="0"/>
    <n v="599713"/>
    <s v="Bán hàng"/>
    <d v="2025-10-31T00:00:00"/>
    <s v="BC2510/0043"/>
    <n v="0"/>
    <n v="599713"/>
    <n v="599713"/>
    <n v="0"/>
    <d v="2025-09-04T00:00:00"/>
    <m/>
    <d v="2025-09-04T00:00:00"/>
    <n v="0"/>
    <m/>
    <s v=""/>
    <x v="0"/>
    <d v="2025-09-04T00:00:00"/>
    <d v="2025-10-31T00:00:00"/>
    <m/>
    <m/>
    <x v="91"/>
    <x v="95"/>
    <x v="9"/>
  </r>
  <r>
    <x v="158"/>
    <x v="99"/>
    <x v="499"/>
    <x v="2233"/>
    <d v="2025-09-10T00:00:00"/>
    <n v="13278"/>
    <m/>
    <m/>
    <n v="0"/>
    <n v="0"/>
    <n v="663459"/>
    <s v="Bán hàng"/>
    <d v="2025-10-31T00:00:00"/>
    <s v="BC2510/0043"/>
    <n v="0"/>
    <n v="663459"/>
    <n v="663459"/>
    <n v="0"/>
    <d v="2025-09-10T00:00:00"/>
    <m/>
    <d v="2025-09-10T00:00:00"/>
    <n v="0"/>
    <m/>
    <s v=""/>
    <x v="0"/>
    <d v="2025-09-10T00:00:00"/>
    <d v="2025-10-31T00:00:00"/>
    <m/>
    <m/>
    <x v="91"/>
    <x v="95"/>
    <x v="9"/>
  </r>
  <r>
    <x v="158"/>
    <x v="99"/>
    <x v="500"/>
    <x v="14"/>
    <d v="2025-09-11T00:00:00"/>
    <n v="13279"/>
    <m/>
    <m/>
    <n v="0"/>
    <n v="0"/>
    <n v="698101"/>
    <s v="Bán hàng"/>
    <d v="2025-10-31T00:00:00"/>
    <s v="BC2510/0043"/>
    <n v="0"/>
    <n v="698101"/>
    <n v="698101"/>
    <n v="0"/>
    <d v="2025-09-11T00:00:00"/>
    <m/>
    <d v="2025-09-11T00:00:00"/>
    <n v="0"/>
    <m/>
    <s v=""/>
    <x v="0"/>
    <d v="2025-09-11T00:00:00"/>
    <d v="2025-10-31T00:00:00"/>
    <m/>
    <m/>
    <x v="91"/>
    <x v="95"/>
    <x v="9"/>
  </r>
  <r>
    <x v="158"/>
    <x v="99"/>
    <x v="500"/>
    <x v="2234"/>
    <d v="2025-09-11T00:00:00"/>
    <n v="13280"/>
    <m/>
    <m/>
    <n v="0"/>
    <n v="0"/>
    <n v="1687630"/>
    <s v="Bán hàng"/>
    <d v="2025-10-31T00:00:00"/>
    <s v="BC2510/0043"/>
    <n v="0"/>
    <n v="1687630"/>
    <n v="1687630"/>
    <n v="0"/>
    <d v="2025-09-11T00:00:00"/>
    <m/>
    <d v="2025-09-11T00:00:00"/>
    <n v="0"/>
    <m/>
    <s v=""/>
    <x v="0"/>
    <d v="2025-09-11T00:00:00"/>
    <d v="2025-10-31T00:00:00"/>
    <m/>
    <m/>
    <x v="91"/>
    <x v="95"/>
    <x v="9"/>
  </r>
  <r>
    <x v="158"/>
    <x v="99"/>
    <x v="501"/>
    <x v="2235"/>
    <d v="2025-09-13T00:00:00"/>
    <n v="13281"/>
    <m/>
    <m/>
    <n v="0"/>
    <n v="0"/>
    <n v="11678083"/>
    <s v="Bán hàng"/>
    <d v="2025-10-31T00:00:00"/>
    <s v="BC2510/0043"/>
    <n v="0"/>
    <n v="11678083"/>
    <n v="11678083"/>
    <n v="0"/>
    <d v="2025-09-13T00:00:00"/>
    <m/>
    <d v="2025-09-13T00:00:00"/>
    <n v="0"/>
    <m/>
    <s v=""/>
    <x v="0"/>
    <d v="2025-09-13T00:00:00"/>
    <d v="2025-10-31T00:00:00"/>
    <m/>
    <m/>
    <x v="91"/>
    <x v="95"/>
    <x v="9"/>
  </r>
  <r>
    <x v="158"/>
    <x v="99"/>
    <x v="502"/>
    <x v="2236"/>
    <d v="2025-09-16T00:00:00"/>
    <n v="13282"/>
    <m/>
    <m/>
    <n v="0"/>
    <n v="0"/>
    <n v="2581481"/>
    <s v="Bán hàng"/>
    <d v="2025-10-31T00:00:00"/>
    <s v="BC2510/0043"/>
    <n v="0"/>
    <n v="2581481"/>
    <n v="2581481"/>
    <n v="0"/>
    <d v="2025-09-16T00:00:00"/>
    <m/>
    <d v="2025-09-16T00:00:00"/>
    <n v="0"/>
    <m/>
    <s v=""/>
    <x v="0"/>
    <d v="2025-09-16T00:00:00"/>
    <d v="2025-10-31T00:00:00"/>
    <m/>
    <m/>
    <x v="91"/>
    <x v="95"/>
    <x v="9"/>
  </r>
  <r>
    <x v="158"/>
    <x v="99"/>
    <x v="503"/>
    <x v="2237"/>
    <d v="2025-09-17T00:00:00"/>
    <n v="13283"/>
    <m/>
    <m/>
    <n v="0"/>
    <n v="0"/>
    <n v="3270186"/>
    <s v="Bán hàng"/>
    <d v="2025-10-31T00:00:00"/>
    <s v="BC2510/0043"/>
    <n v="0"/>
    <n v="3270186"/>
    <n v="3270186"/>
    <n v="0"/>
    <d v="2025-09-17T00:00:00"/>
    <m/>
    <d v="2025-09-17T00:00:00"/>
    <n v="0"/>
    <m/>
    <s v=""/>
    <x v="0"/>
    <d v="2025-09-17T00:00:00"/>
    <d v="2025-10-31T00:00:00"/>
    <m/>
    <m/>
    <x v="91"/>
    <x v="95"/>
    <x v="9"/>
  </r>
  <r>
    <x v="158"/>
    <x v="99"/>
    <x v="504"/>
    <x v="2238"/>
    <d v="2025-09-18T00:00:00"/>
    <n v="13284"/>
    <m/>
    <m/>
    <n v="0"/>
    <n v="0"/>
    <n v="2259824"/>
    <s v="Bán hàng"/>
    <d v="2025-10-31T00:00:00"/>
    <s v="BC2510/0043"/>
    <n v="0"/>
    <n v="2259824"/>
    <n v="2259824"/>
    <n v="0"/>
    <d v="2025-09-18T00:00:00"/>
    <m/>
    <d v="2025-09-18T00:00:00"/>
    <n v="0"/>
    <m/>
    <s v=""/>
    <x v="0"/>
    <d v="2025-09-18T00:00:00"/>
    <d v="2025-10-31T00:00:00"/>
    <m/>
    <m/>
    <x v="91"/>
    <x v="95"/>
    <x v="9"/>
  </r>
  <r>
    <x v="158"/>
    <x v="99"/>
    <x v="503"/>
    <x v="2180"/>
    <d v="2025-09-17T00:00:00"/>
    <n v="13285"/>
    <m/>
    <m/>
    <n v="0"/>
    <n v="0"/>
    <n v="541976"/>
    <s v="Bán hàng"/>
    <d v="2025-10-31T00:00:00"/>
    <s v="BC2510/0043"/>
    <n v="0"/>
    <n v="541976"/>
    <n v="541976"/>
    <n v="0"/>
    <d v="2025-09-17T00:00:00"/>
    <m/>
    <d v="2025-09-17T00:00:00"/>
    <n v="0"/>
    <m/>
    <s v=""/>
    <x v="0"/>
    <d v="2025-09-17T00:00:00"/>
    <d v="2025-10-31T00:00:00"/>
    <m/>
    <m/>
    <x v="91"/>
    <x v="95"/>
    <x v="9"/>
  </r>
  <r>
    <x v="158"/>
    <x v="99"/>
    <x v="505"/>
    <x v="2239"/>
    <d v="2025-09-19T00:00:00"/>
    <n v="13286"/>
    <m/>
    <m/>
    <n v="0"/>
    <n v="0"/>
    <n v="576618"/>
    <s v="Bán hàng"/>
    <d v="2025-10-31T00:00:00"/>
    <s v="BC2510/0043"/>
    <n v="0"/>
    <n v="576618"/>
    <n v="576618"/>
    <n v="0"/>
    <d v="2025-09-19T00:00:00"/>
    <m/>
    <d v="2025-09-19T00:00:00"/>
    <n v="0"/>
    <m/>
    <s v=""/>
    <x v="0"/>
    <d v="2025-09-19T00:00:00"/>
    <d v="2025-10-31T00:00:00"/>
    <m/>
    <m/>
    <x v="91"/>
    <x v="95"/>
    <x v="9"/>
  </r>
  <r>
    <x v="158"/>
    <x v="99"/>
    <x v="506"/>
    <x v="2240"/>
    <d v="2025-09-20T00:00:00"/>
    <n v="13287"/>
    <m/>
    <m/>
    <n v="0"/>
    <n v="0"/>
    <n v="5435273"/>
    <s v="Bán hàng"/>
    <d v="2025-10-31T00:00:00"/>
    <s v="BC2510/0043"/>
    <n v="0"/>
    <n v="5435273"/>
    <n v="5435273"/>
    <n v="0"/>
    <d v="2025-09-20T00:00:00"/>
    <m/>
    <d v="2025-09-20T00:00:00"/>
    <n v="0"/>
    <m/>
    <s v=""/>
    <x v="0"/>
    <d v="2025-09-20T00:00:00"/>
    <d v="2025-10-31T00:00:00"/>
    <m/>
    <m/>
    <x v="91"/>
    <x v="95"/>
    <x v="9"/>
  </r>
  <r>
    <x v="158"/>
    <x v="99"/>
    <x v="506"/>
    <x v="14"/>
    <d v="2025-09-20T00:00:00"/>
    <n v="13288"/>
    <m/>
    <m/>
    <n v="0"/>
    <n v="0"/>
    <n v="3061853"/>
    <s v="Bán hàng"/>
    <d v="2025-10-31T00:00:00"/>
    <s v="BC2510/0043"/>
    <n v="0"/>
    <n v="3061853"/>
    <n v="3061853"/>
    <n v="0"/>
    <d v="2025-09-20T00:00:00"/>
    <m/>
    <d v="2025-09-20T00:00:00"/>
    <n v="0"/>
    <m/>
    <s v=""/>
    <x v="0"/>
    <d v="2025-09-20T00:00:00"/>
    <d v="2025-10-31T00:00:00"/>
    <m/>
    <m/>
    <x v="91"/>
    <x v="95"/>
    <x v="9"/>
  </r>
  <r>
    <x v="158"/>
    <x v="99"/>
    <x v="507"/>
    <x v="2241"/>
    <d v="2025-09-24T00:00:00"/>
    <n v="13289"/>
    <m/>
    <m/>
    <n v="0"/>
    <n v="0"/>
    <n v="6020287"/>
    <s v="Bán hàng"/>
    <d v="2025-10-31T00:00:00"/>
    <s v="BC2510/0043"/>
    <n v="0"/>
    <n v="6020287"/>
    <n v="6020287"/>
    <n v="0"/>
    <d v="2025-09-24T00:00:00"/>
    <m/>
    <d v="2025-09-24T00:00:00"/>
    <n v="0"/>
    <m/>
    <s v=""/>
    <x v="0"/>
    <d v="2025-09-24T00:00:00"/>
    <d v="2025-10-31T00:00:00"/>
    <m/>
    <m/>
    <x v="91"/>
    <x v="95"/>
    <x v="9"/>
  </r>
  <r>
    <x v="158"/>
    <x v="99"/>
    <x v="508"/>
    <x v="2242"/>
    <d v="2025-09-22T00:00:00"/>
    <n v="13290"/>
    <m/>
    <m/>
    <n v="0"/>
    <n v="0"/>
    <n v="839598"/>
    <s v="Bán hàng"/>
    <d v="2025-10-31T00:00:00"/>
    <s v="BC2510/0043"/>
    <n v="0"/>
    <n v="839598"/>
    <n v="839598"/>
    <n v="0"/>
    <d v="2025-09-22T00:00:00"/>
    <m/>
    <d v="2025-09-22T00:00:00"/>
    <n v="0"/>
    <m/>
    <s v=""/>
    <x v="0"/>
    <d v="2025-09-22T00:00:00"/>
    <d v="2025-10-31T00:00:00"/>
    <m/>
    <m/>
    <x v="91"/>
    <x v="95"/>
    <x v="9"/>
  </r>
  <r>
    <x v="158"/>
    <x v="99"/>
    <x v="509"/>
    <x v="2243"/>
    <d v="2025-09-25T00:00:00"/>
    <n v="13291"/>
    <m/>
    <m/>
    <n v="0"/>
    <n v="0"/>
    <n v="1525511"/>
    <s v="Bán hàng"/>
    <d v="2025-10-31T00:00:00"/>
    <s v="BC2510/0043"/>
    <n v="0"/>
    <n v="1525511"/>
    <n v="1525511"/>
    <n v="0"/>
    <d v="2025-09-25T00:00:00"/>
    <m/>
    <d v="2025-09-25T00:00:00"/>
    <n v="0"/>
    <m/>
    <s v=""/>
    <x v="0"/>
    <d v="2025-09-25T00:00:00"/>
    <d v="2025-10-31T00:00:00"/>
    <m/>
    <m/>
    <x v="91"/>
    <x v="95"/>
    <x v="9"/>
  </r>
  <r>
    <x v="158"/>
    <x v="99"/>
    <x v="510"/>
    <x v="14"/>
    <d v="2025-09-26T00:00:00"/>
    <n v="13292"/>
    <m/>
    <m/>
    <n v="0"/>
    <n v="0"/>
    <n v="1688953"/>
    <s v="Bán hàng"/>
    <d v="2025-10-31T00:00:00"/>
    <s v="BC2510/0043"/>
    <n v="0"/>
    <n v="1688953"/>
    <n v="1688953"/>
    <n v="0"/>
    <d v="2025-09-26T00:00:00"/>
    <m/>
    <d v="2025-09-26T00:00:00"/>
    <n v="0"/>
    <m/>
    <s v=""/>
    <x v="0"/>
    <d v="2025-09-26T00:00:00"/>
    <d v="2025-10-31T00:00:00"/>
    <m/>
    <m/>
    <x v="91"/>
    <x v="95"/>
    <x v="9"/>
  </r>
  <r>
    <x v="158"/>
    <x v="99"/>
    <x v="511"/>
    <x v="14"/>
    <d v="2025-09-27T00:00:00"/>
    <n v="13293"/>
    <m/>
    <m/>
    <n v="0"/>
    <n v="0"/>
    <n v="1534827"/>
    <s v="Bán hàng"/>
    <d v="2025-10-31T00:00:00"/>
    <s v="BC2510/0043"/>
    <n v="0"/>
    <n v="1534827"/>
    <n v="1534827"/>
    <n v="0"/>
    <d v="2025-09-27T00:00:00"/>
    <m/>
    <d v="2025-09-27T00:00:00"/>
    <n v="0"/>
    <m/>
    <s v=""/>
    <x v="0"/>
    <d v="2025-09-27T00:00:00"/>
    <d v="2025-10-31T00:00:00"/>
    <m/>
    <m/>
    <x v="91"/>
    <x v="95"/>
    <x v="9"/>
  </r>
  <r>
    <x v="159"/>
    <x v="100"/>
    <x v="107"/>
    <x v="2244"/>
    <d v="2025-10-31T00:00:00"/>
    <s v="00072879"/>
    <s v="Bán hàng CÔNG TY CỔ PHẦN SÓI BIỂN TRUNG THỰC theo hóa đơn 00072879 (dự kiến T2 (24/11) thanh toán)"/>
    <n v="36409499"/>
    <n v="3640950"/>
    <n v="2621483.92"/>
    <n v="35390032.920000002"/>
    <s v="Bán hàng"/>
    <d v="2025-11-24T00:00:00"/>
    <m/>
    <n v="0"/>
    <n v="35390032.920000002"/>
    <n v="35390032.920000002"/>
    <n v="0"/>
    <d v="2025-10-31T00:00:00"/>
    <n v="30"/>
    <d v="2025-11-30T00:00:00"/>
    <n v="0"/>
    <m/>
    <s v=""/>
    <x v="0"/>
    <d v="2025-11-30T00:00:00"/>
    <d v="2025-11-24T00:00:00"/>
    <m/>
    <m/>
    <x v="92"/>
    <x v="96"/>
    <x v="2"/>
  </r>
  <r>
    <x v="159"/>
    <x v="100"/>
    <x v="11"/>
    <x v="2245"/>
    <d v="2025-11-21T00:00:00"/>
    <n v="1243057"/>
    <s v="Chi phí hỗ trợ T10"/>
    <m/>
    <n v="0"/>
    <n v="0"/>
    <n v="1653892"/>
    <s v="Giảm công nợ"/>
    <d v="2025-11-24T00:00:00"/>
    <m/>
    <n v="0"/>
    <n v="-1653892"/>
    <n v="-1653892"/>
    <n v="0"/>
    <d v="2025-11-21T00:00:00"/>
    <n v="30"/>
    <d v="2025-12-21T00:00:00"/>
    <n v="10.6421859953698"/>
    <m/>
    <s v=""/>
    <x v="0"/>
    <d v="2025-12-21T00:00:00"/>
    <d v="2025-11-24T00:00:00"/>
    <m/>
    <m/>
    <x v="92"/>
    <x v="96"/>
    <x v="2"/>
  </r>
  <r>
    <x v="159"/>
    <x v="100"/>
    <x v="310"/>
    <x v="14"/>
    <d v="2025-11-29T00:00:00"/>
    <s v="00080056"/>
    <s v="Xuất hóa đơn cho CÔNG TY CỔ PHẦN SÓI BIỂN TRUNG THỰC theo hóa đơn 00080056"/>
    <n v="20266550"/>
    <n v="0"/>
    <n v="1621316"/>
    <n v="21887866"/>
    <s v="Bán hàng"/>
    <m/>
    <m/>
    <n v="0"/>
    <n v="21887866"/>
    <n v="0"/>
    <n v="21887866"/>
    <d v="2025-11-29T00:00:00"/>
    <n v="30"/>
    <d v="2025-12-29T00:00:00"/>
    <n v="18.642188541663927"/>
    <m/>
    <n v="-18.6421859953698"/>
    <x v="7"/>
    <d v="2025-12-29T00:00:00"/>
    <d v="1899-12-30T00:00:00"/>
    <m/>
    <m/>
    <x v="92"/>
    <x v="96"/>
    <x v="2"/>
  </r>
  <r>
    <x v="159"/>
    <x v="100"/>
    <x v="512"/>
    <x v="2246"/>
    <d v="2025-12-09T00:00:00"/>
    <n v="1312989"/>
    <s v="Hỗ trợ Marketing"/>
    <n v="201235"/>
    <n v="0"/>
    <n v="16099"/>
    <n v="217334"/>
    <s v="Giảm công nợ"/>
    <m/>
    <m/>
    <n v="0"/>
    <n v="-217334"/>
    <n v="0"/>
    <n v="-217334"/>
    <d v="2025-12-09T00:00:00"/>
    <n v="30"/>
    <d v="2026-01-08T00:00:00"/>
    <n v="28.642188541663927"/>
    <m/>
    <n v="-28.6421859953698"/>
    <x v="7"/>
    <d v="2026-01-08T00:00:00"/>
    <d v="1899-12-30T00:00:00"/>
    <s v="dự kiến 15/12/2025 sẽ thanh toán"/>
    <m/>
    <x v="92"/>
    <x v="96"/>
    <x v="2"/>
  </r>
  <r>
    <x v="159"/>
    <x v="100"/>
    <x v="182"/>
    <x v="2247"/>
    <d v="2025-12-09T00:00:00"/>
    <n v="1313029"/>
    <s v="Hàng sói SOI-HNI-BDH-S08 - SOI 8 - 20 Núi Trúc"/>
    <n v="95336"/>
    <n v="0"/>
    <n v="7627"/>
    <n v="102963"/>
    <s v="Giảm công nợ"/>
    <m/>
    <m/>
    <n v="0"/>
    <n v="-102963"/>
    <n v="0"/>
    <n v="-102963"/>
    <d v="2025-12-09T00:00:00"/>
    <n v="30"/>
    <d v="2026-01-08T00:00:00"/>
    <n v="28.642188541663927"/>
    <m/>
    <n v="-28.6421859953698"/>
    <x v="7"/>
    <d v="2026-01-08T00:00:00"/>
    <d v="1899-12-30T00:00:00"/>
    <m/>
    <m/>
    <x v="92"/>
    <x v="96"/>
    <x v="2"/>
  </r>
  <r>
    <x v="159"/>
    <x v="100"/>
    <x v="291"/>
    <x v="2248"/>
    <d v="2025-12-09T00:00:00"/>
    <n v="1313029"/>
    <s v="Hàng trả SOI 51 - 142 Trần Bình"/>
    <n v="47669"/>
    <n v="0"/>
    <n v="3914"/>
    <n v="51483"/>
    <s v="Giảm công nợ"/>
    <m/>
    <m/>
    <n v="0"/>
    <n v="-51483"/>
    <n v="0"/>
    <n v="-51483"/>
    <d v="2025-12-09T00:00:00"/>
    <n v="30"/>
    <d v="2026-01-08T00:00:00"/>
    <n v="28.642188541663927"/>
    <m/>
    <n v="-28.6421859953698"/>
    <x v="7"/>
    <d v="2026-01-08T00:00:00"/>
    <d v="1899-12-30T00:00:00"/>
    <m/>
    <m/>
    <x v="92"/>
    <x v="96"/>
    <x v="2"/>
  </r>
  <r>
    <x v="160"/>
    <x v="101"/>
    <x v="513"/>
    <x v="2249"/>
    <d v="2024-12-02T00:00:00"/>
    <s v="00068572"/>
    <s v="Mena Gourmet Market- "/>
    <n v="1541195"/>
    <n v="0"/>
    <n v="123295.6"/>
    <n v="1664490.6"/>
    <s v="Tồn đầu kỳ"/>
    <d v="2025-01-15T00:00:00"/>
    <s v="BC2501/0048"/>
    <n v="1664490.6"/>
    <n v="0"/>
    <n v="1664490.6"/>
    <n v="0"/>
    <d v="2024-12-02T00:00:00"/>
    <n v="30"/>
    <d v="2025-01-01T00:00:00"/>
    <n v="0"/>
    <m/>
    <s v=""/>
    <x v="0"/>
    <d v="2025-01-01T00:00:00"/>
    <d v="2025-01-15T00:00:00"/>
    <m/>
    <m/>
    <x v="93"/>
    <x v="97"/>
    <x v="3"/>
  </r>
  <r>
    <x v="160"/>
    <x v="101"/>
    <x v="252"/>
    <x v="2250"/>
    <d v="2024-12-12T00:00:00"/>
    <s v="00070897"/>
    <m/>
    <n v="1812235"/>
    <n v="0"/>
    <n v="144978.80000000002"/>
    <n v="1957213.8"/>
    <s v="Tồn đầu kỳ"/>
    <d v="2025-01-14T00:00:00"/>
    <s v="BC2501/0047"/>
    <n v="1957213.8"/>
    <n v="0"/>
    <n v="1957213.8"/>
    <n v="0"/>
    <d v="2024-12-12T00:00:00"/>
    <n v="30"/>
    <d v="2025-01-11T00:00:00"/>
    <n v="0"/>
    <m/>
    <s v=""/>
    <x v="0"/>
    <d v="2025-01-11T00:00:00"/>
    <d v="2025-01-14T00:00:00"/>
    <m/>
    <m/>
    <x v="93"/>
    <x v="97"/>
    <x v="3"/>
  </r>
  <r>
    <x v="160"/>
    <x v="101"/>
    <x v="252"/>
    <x v="2251"/>
    <d v="2024-12-12T00:00:00"/>
    <s v="00070896"/>
    <m/>
    <n v="3304395"/>
    <n v="0"/>
    <n v="264351.59999999998"/>
    <n v="3568746.6"/>
    <s v="Tồn đầu kỳ"/>
    <d v="2025-01-14T00:00:00"/>
    <s v="BC2501/0047"/>
    <n v="3568746.6"/>
    <n v="0"/>
    <n v="3568746.6"/>
    <n v="0"/>
    <d v="2024-12-12T00:00:00"/>
    <n v="30"/>
    <d v="2025-01-11T00:00:00"/>
    <n v="0"/>
    <m/>
    <s v=""/>
    <x v="0"/>
    <d v="2025-01-11T00:00:00"/>
    <d v="2025-01-14T00:00:00"/>
    <m/>
    <m/>
    <x v="93"/>
    <x v="97"/>
    <x v="3"/>
  </r>
  <r>
    <x v="160"/>
    <x v="101"/>
    <x v="514"/>
    <x v="2252"/>
    <d v="2024-12-30T00:00:00"/>
    <s v="00074995"/>
    <m/>
    <n v="2190.8380000000002"/>
    <n v="0"/>
    <n v="175.26704000000001"/>
    <n v="2366.1050400000004"/>
    <s v="Tồn đầu kỳ"/>
    <d v="2025-02-12T00:00:00"/>
    <s v="BC2502/0026"/>
    <n v="2366.1050400000004"/>
    <n v="0"/>
    <n v="2366.1050400000004"/>
    <n v="0"/>
    <d v="2024-12-30T00:00:00"/>
    <n v="30"/>
    <d v="2025-01-29T00:00:00"/>
    <n v="0"/>
    <m/>
    <s v=""/>
    <x v="0"/>
    <d v="2025-01-29T00:00:00"/>
    <d v="2025-02-12T00:00:00"/>
    <m/>
    <m/>
    <x v="93"/>
    <x v="97"/>
    <x v="3"/>
  </r>
  <r>
    <x v="160"/>
    <x v="101"/>
    <x v="515"/>
    <x v="2253"/>
    <d v="2024-10-31T00:00:00"/>
    <s v="00061701"/>
    <m/>
    <n v="3478110"/>
    <n v="0"/>
    <n v="278248.8"/>
    <n v="3756358.8"/>
    <s v="Tồn đầu kỳ"/>
    <d v="2024-12-03T00:00:00"/>
    <s v="BC2412/0062"/>
    <n v="3756358.8"/>
    <n v="0"/>
    <n v="3756358.8"/>
    <n v="0"/>
    <d v="2024-10-31T00:00:00"/>
    <n v="30"/>
    <d v="2024-11-30T00:00:00"/>
    <n v="0"/>
    <m/>
    <s v=""/>
    <x v="0"/>
    <d v="2024-11-30T00:00:00"/>
    <d v="2024-12-03T00:00:00"/>
    <m/>
    <m/>
    <x v="93"/>
    <x v="97"/>
    <x v="3"/>
  </r>
  <r>
    <x v="160"/>
    <x v="101"/>
    <x v="516"/>
    <x v="2254"/>
    <d v="2024-09-30T00:00:00"/>
    <s v="00053537"/>
    <m/>
    <n v="1877445"/>
    <n v="0"/>
    <n v="150195.6"/>
    <n v="2027640.6"/>
    <s v="Tồn đầu kỳ"/>
    <d v="2024-11-13T00:00:00"/>
    <s v="BC2412/0060"/>
    <n v="2027640.6"/>
    <n v="0"/>
    <n v="2027640.6"/>
    <n v="0"/>
    <d v="2024-09-30T00:00:00"/>
    <n v="30"/>
    <d v="2024-10-30T00:00:00"/>
    <n v="0"/>
    <m/>
    <s v=""/>
    <x v="0"/>
    <d v="2024-10-30T00:00:00"/>
    <d v="2024-11-13T00:00:00"/>
    <m/>
    <m/>
    <x v="93"/>
    <x v="97"/>
    <x v="3"/>
  </r>
  <r>
    <x v="160"/>
    <x v="101"/>
    <x v="20"/>
    <x v="2255"/>
    <d v="2025-02-14T00:00:00"/>
    <s v="00010252"/>
    <s v="Mena Gourmet Market- MGM01010000004440"/>
    <n v="6380139"/>
    <n v="0"/>
    <n v="510411.12"/>
    <n v="6890550.1200000001"/>
    <s v="Bán hàng"/>
    <d v="2025-03-14T00:00:00"/>
    <s v="BC2503/0046"/>
    <n v="0"/>
    <n v="6890550.1200000001"/>
    <n v="6890550.1200000001"/>
    <n v="0"/>
    <d v="2025-02-14T00:00:00"/>
    <n v="30"/>
    <d v="2025-03-16T00:00:00"/>
    <n v="0"/>
    <m/>
    <s v=""/>
    <x v="0"/>
    <d v="2025-03-16T00:00:00"/>
    <d v="2025-03-14T00:00:00"/>
    <m/>
    <m/>
    <x v="93"/>
    <x v="97"/>
    <x v="3"/>
  </r>
  <r>
    <x v="160"/>
    <x v="101"/>
    <x v="138"/>
    <x v="2256"/>
    <d v="2025-04-05T00:00:00"/>
    <s v="00021976"/>
    <s v="Mena Gourmet Market- MGM01010000006178"/>
    <n v="3195582"/>
    <n v="0"/>
    <n v="255646.56"/>
    <n v="3451228.56"/>
    <s v="Bán hàng"/>
    <d v="2025-05-14T00:00:00"/>
    <s v="BC2505/0059"/>
    <n v="0"/>
    <n v="3451228.56"/>
    <n v="3451228.56"/>
    <n v="0"/>
    <d v="2025-04-05T00:00:00"/>
    <n v="30"/>
    <d v="2025-05-05T00:00:00"/>
    <n v="0"/>
    <m/>
    <s v=""/>
    <x v="0"/>
    <d v="2025-05-05T00:00:00"/>
    <d v="2025-05-14T00:00:00"/>
    <m/>
    <m/>
    <x v="93"/>
    <x v="97"/>
    <x v="3"/>
  </r>
  <r>
    <x v="160"/>
    <x v="101"/>
    <x v="269"/>
    <x v="2257"/>
    <d v="2025-04-22T00:00:00"/>
    <s v="00025202"/>
    <s v="Mena Gourmet Market - MGM01010000006918"/>
    <n v="2548417"/>
    <n v="0"/>
    <n v="203873.36000000002"/>
    <n v="2752290.36"/>
    <s v="Bán hàng"/>
    <d v="2025-05-29T00:00:00"/>
    <s v="BC2505/0060"/>
    <n v="0"/>
    <n v="2752290.36"/>
    <n v="2752290.36"/>
    <n v="0"/>
    <d v="2025-04-22T00:00:00"/>
    <n v="30"/>
    <d v="2025-05-22T00:00:00"/>
    <n v="0"/>
    <m/>
    <s v=""/>
    <x v="0"/>
    <d v="2025-05-22T00:00:00"/>
    <d v="2025-05-29T00:00:00"/>
    <m/>
    <m/>
    <x v="93"/>
    <x v="97"/>
    <x v="3"/>
  </r>
  <r>
    <x v="161"/>
    <x v="101"/>
    <x v="216"/>
    <x v="2258"/>
    <d v="2025-11-26T00:00:00"/>
    <s v="00078634"/>
    <s v="MGM02010000017826 - Mena Gourmet Celesta Rise"/>
    <n v="5236220"/>
    <n v="0"/>
    <n v="418897.60000000003"/>
    <n v="5655117.5999999996"/>
    <s v="Bán hàng"/>
    <m/>
    <m/>
    <n v="0"/>
    <n v="5655117.5999999996"/>
    <n v="0"/>
    <n v="5655117.5999999996"/>
    <d v="2025-11-26T00:00:00"/>
    <m/>
    <d v="2025-11-26T00:00:00"/>
    <n v="0"/>
    <m/>
    <n v="14.3578140046302"/>
    <x v="4"/>
    <d v="2025-11-26T00:00:00"/>
    <d v="1899-12-30T00:00:00"/>
    <m/>
    <m/>
    <x v="93"/>
    <x v="97"/>
    <x v="3"/>
  </r>
  <r>
    <x v="162"/>
    <x v="102"/>
    <x v="266"/>
    <x v="2259"/>
    <d v="2025-10-06T00:00:00"/>
    <s v="00066846"/>
    <m/>
    <n v="1280752"/>
    <n v="0"/>
    <n v="102460.16"/>
    <n v="1383212.16"/>
    <s v="Bán hàng"/>
    <d v="2025-12-01T00:00:00"/>
    <m/>
    <n v="0"/>
    <n v="1383212.16"/>
    <n v="1383212.16"/>
    <n v="0"/>
    <d v="2025-10-06T00:00:00"/>
    <m/>
    <d v="2025-10-06T00:00:00"/>
    <n v="0"/>
    <m/>
    <s v=""/>
    <x v="0"/>
    <d v="2025-10-06T00:00:00"/>
    <d v="2025-12-01T00:00:00"/>
    <m/>
    <m/>
    <x v="94"/>
    <x v="98"/>
    <x v="1"/>
  </r>
  <r>
    <x v="163"/>
    <x v="102"/>
    <x v="196"/>
    <x v="2260"/>
    <m/>
    <m/>
    <s v="CÔNG TY TNHH VB HTL /Vinhomes Smart City"/>
    <n v="1129395"/>
    <n v="0"/>
    <n v="90351.6"/>
    <n v="1219746.6000000001"/>
    <s v="Bán hàng"/>
    <d v="2025-03-21T00:00:00"/>
    <s v="PT2503/0065"/>
    <n v="0"/>
    <n v="1219746.6000000001"/>
    <n v="1219746.6000000001"/>
    <n v="0"/>
    <d v="2025-02-08T00:00:00"/>
    <m/>
    <d v="2025-02-08T00:00:00"/>
    <n v="0"/>
    <m/>
    <s v=""/>
    <x v="0"/>
    <d v="2025-02-08T00:00:00"/>
    <d v="2025-03-21T00:00:00"/>
    <m/>
    <m/>
    <x v="94"/>
    <x v="98"/>
    <x v="1"/>
  </r>
  <r>
    <x v="163"/>
    <x v="102"/>
    <x v="229"/>
    <x v="2261"/>
    <m/>
    <m/>
    <s v="CÔNG TY TNHH VB HTL /Vinhomes Smart City"/>
    <n v="1111197"/>
    <n v="0"/>
    <n v="88895.76"/>
    <n v="1200092.76"/>
    <s v="Bán hàng"/>
    <d v="2025-03-21T00:00:00"/>
    <s v="PT2503/0065"/>
    <n v="0"/>
    <n v="1200092.76"/>
    <n v="1200092.76"/>
    <n v="0"/>
    <d v="2025-02-22T00:00:00"/>
    <m/>
    <d v="2025-02-22T00:00:00"/>
    <n v="0"/>
    <m/>
    <s v=""/>
    <x v="0"/>
    <d v="2025-02-22T00:00:00"/>
    <d v="2025-03-21T00:00:00"/>
    <m/>
    <m/>
    <x v="94"/>
    <x v="98"/>
    <x v="1"/>
  </r>
  <r>
    <x v="163"/>
    <x v="102"/>
    <x v="65"/>
    <x v="2262"/>
    <m/>
    <m/>
    <s v="CÔNG TY TNHH VB HTL /Vinhomes Smart City"/>
    <n v="1489826"/>
    <n v="0"/>
    <n v="119186.08"/>
    <n v="1609012.08"/>
    <s v="Bán hàng"/>
    <d v="2025-03-21T00:00:00"/>
    <s v="PT2503/0065"/>
    <n v="0"/>
    <n v="1609012.08"/>
    <n v="1609012.08"/>
    <n v="0"/>
    <d v="2025-08-01T00:00:00"/>
    <m/>
    <d v="2025-08-01T00:00:00"/>
    <n v="0"/>
    <m/>
    <s v=""/>
    <x v="0"/>
    <d v="2025-08-01T00:00:00"/>
    <d v="2025-03-21T00:00:00"/>
    <m/>
    <m/>
    <x v="94"/>
    <x v="98"/>
    <x v="1"/>
  </r>
  <r>
    <x v="163"/>
    <x v="102"/>
    <x v="132"/>
    <x v="2263"/>
    <m/>
    <m/>
    <s v="CÔNG TY TNHH VB HTL /Vinhomes Smart City"/>
    <n v="1674019"/>
    <n v="0"/>
    <n v="133921.51999999999"/>
    <n v="1807940.52"/>
    <s v="Bán hàng"/>
    <d v="2025-05-13T00:00:00"/>
    <s v="PT2505/0036"/>
    <n v="0"/>
    <n v="1807940.52"/>
    <n v="1807940.52"/>
    <n v="0"/>
    <d v="2025-01-08T00:00:00"/>
    <m/>
    <d v="2025-01-08T00:00:00"/>
    <n v="0"/>
    <m/>
    <s v=""/>
    <x v="0"/>
    <d v="2025-01-08T00:00:00"/>
    <d v="2025-05-13T00:00:00"/>
    <m/>
    <m/>
    <x v="94"/>
    <x v="98"/>
    <x v="1"/>
  </r>
  <r>
    <x v="163"/>
    <x v="102"/>
    <x v="126"/>
    <x v="2264"/>
    <m/>
    <m/>
    <s v="CÔNG TY TNHH VB HTL /Vinhomes Smart City"/>
    <n v="1454118"/>
    <n v="0"/>
    <n v="116329.44"/>
    <n v="1570447.44"/>
    <s v="Bán hàng"/>
    <d v="2025-10-02T00:00:00"/>
    <s v="PT/C6-0105"/>
    <n v="0"/>
    <n v="1570447.44"/>
    <n v="1570447.44"/>
    <n v="0"/>
    <d v="2025-04-01T00:00:00"/>
    <m/>
    <d v="2025-04-01T00:00:00"/>
    <n v="0"/>
    <m/>
    <s v=""/>
    <x v="0"/>
    <d v="2025-04-01T00:00:00"/>
    <d v="2025-10-02T00:00:00"/>
    <m/>
    <m/>
    <x v="94"/>
    <x v="98"/>
    <x v="1"/>
  </r>
  <r>
    <x v="163"/>
    <x v="102"/>
    <x v="166"/>
    <x v="2265"/>
    <m/>
    <m/>
    <s v="CÔNG TY TNHH VB HTL /Vinhomes Smart City"/>
    <n v="1711113"/>
    <n v="0"/>
    <n v="136889.04"/>
    <n v="1848002.04"/>
    <s v="Bán hàng"/>
    <d v="2025-10-02T00:00:00"/>
    <s v="PT/C6-0105"/>
    <n v="0"/>
    <n v="1848002.04"/>
    <n v="1848002.04"/>
    <n v="0"/>
    <d v="2025-06-17T00:00:00"/>
    <m/>
    <d v="2025-06-17T00:00:00"/>
    <n v="0"/>
    <m/>
    <s v=""/>
    <x v="0"/>
    <d v="2025-06-17T00:00:00"/>
    <d v="2025-10-02T00:00:00"/>
    <m/>
    <m/>
    <x v="94"/>
    <x v="98"/>
    <x v="1"/>
  </r>
  <r>
    <x v="163"/>
    <x v="102"/>
    <x v="105"/>
    <x v="2266"/>
    <m/>
    <m/>
    <s v="CÔNG TY TNHH VB HTL /Vinhomes Smart City"/>
    <n v="1380368"/>
    <n v="0"/>
    <n v="110429.44"/>
    <n v="1490797.44"/>
    <s v="Bán hàng"/>
    <d v="2025-10-02T00:00:00"/>
    <s v="PT/C6-0105"/>
    <n v="0"/>
    <n v="1490797.44"/>
    <n v="1490797.44"/>
    <n v="0"/>
    <d v="2025-09-19T00:00:00"/>
    <m/>
    <d v="2025-09-19T00:00:00"/>
    <n v="0"/>
    <m/>
    <s v=""/>
    <x v="0"/>
    <d v="2025-09-19T00:00:00"/>
    <d v="2025-10-02T00:00:00"/>
    <m/>
    <m/>
    <x v="94"/>
    <x v="98"/>
    <x v="1"/>
  </r>
  <r>
    <x v="162"/>
    <x v="102"/>
    <x v="99"/>
    <x v="2267"/>
    <d v="2025-11-12T00:00:00"/>
    <m/>
    <s v="ĐÃ KIỂM TRA - Hàng trả -CÔNG TY TNHH VB HTL /Vinhomes Smart City - htl0003 - phiếu: 11/10/2025"/>
    <n v="71962"/>
    <n v="0"/>
    <n v="5756.96"/>
    <n v="77718.960000000006"/>
    <s v="Hàng trả"/>
    <d v="2025-12-01T00:00:00"/>
    <m/>
    <n v="0"/>
    <n v="-77718.960000000006"/>
    <n v="-77718.960000000006"/>
    <n v="0"/>
    <d v="2025-11-12T00:00:00"/>
    <m/>
    <d v="2025-11-12T00:00:00"/>
    <n v="0"/>
    <m/>
    <s v=""/>
    <x v="0"/>
    <d v="2025-11-12T00:00:00"/>
    <d v="2025-12-01T00:00:00"/>
    <m/>
    <m/>
    <x v="94"/>
    <x v="98"/>
    <x v="1"/>
  </r>
  <r>
    <x v="158"/>
    <x v="99"/>
    <x v="161"/>
    <x v="2268"/>
    <d v="2025-10-06T00:00:00"/>
    <s v="00066847"/>
    <s v="5402-54021000072380(1203) - ACM - GRE hóa đơn 00066846 10/10/2025"/>
    <n v="644964"/>
    <n v="0"/>
    <n v="51597.120000000003"/>
    <n v="696561.12"/>
    <s v="Bán hàng"/>
    <d v="2025-12-01T00:00:00"/>
    <m/>
    <n v="0"/>
    <n v="696561.12"/>
    <n v="696561.12"/>
    <n v="0"/>
    <d v="2025-10-06T00:00:00"/>
    <m/>
    <d v="2025-10-06T00:00:00"/>
    <n v="0"/>
    <m/>
    <s v=""/>
    <x v="0"/>
    <d v="2025-10-06T00:00:00"/>
    <d v="2025-12-01T00:00:00"/>
    <m/>
    <m/>
    <x v="91"/>
    <x v="95"/>
    <x v="9"/>
  </r>
  <r>
    <x v="158"/>
    <x v="99"/>
    <x v="161"/>
    <x v="2269"/>
    <d v="2025-10-20T00:00:00"/>
    <s v="00069239"/>
    <s v="5402-54021000072523(1111) - ACM - CAO hóa đơn 00066847 10/10/2025"/>
    <n v="643730"/>
    <n v="0"/>
    <n v="51498.400000000001"/>
    <n v="695228.4"/>
    <s v="Bán hàng"/>
    <d v="2025-12-01T00:00:00"/>
    <m/>
    <n v="0"/>
    <n v="695228.4"/>
    <n v="695228.4"/>
    <n v="0"/>
    <d v="2025-10-20T00:00:00"/>
    <m/>
    <d v="2025-10-20T00:00:00"/>
    <n v="0"/>
    <m/>
    <s v=""/>
    <x v="0"/>
    <d v="2025-10-20T00:00:00"/>
    <d v="2025-12-01T00:00:00"/>
    <m/>
    <m/>
    <x v="91"/>
    <x v="95"/>
    <x v="9"/>
  </r>
  <r>
    <x v="158"/>
    <x v="99"/>
    <x v="189"/>
    <x v="2270"/>
    <d v="2025-10-06T00:00:00"/>
    <s v="00066847"/>
    <s v="5402-54021000074396(1205) - ACM - NAM hóa đơn 00069237 22/10/2025"/>
    <n v="496650"/>
    <n v="0"/>
    <n v="39732"/>
    <n v="536382"/>
    <s v="Bán hàng"/>
    <d v="2025-12-01T00:00:00"/>
    <m/>
    <n v="0"/>
    <n v="536382"/>
    <n v="536382"/>
    <n v="0"/>
    <d v="2025-10-06T00:00:00"/>
    <m/>
    <d v="2025-10-06T00:00:00"/>
    <n v="0"/>
    <m/>
    <s v=""/>
    <x v="0"/>
    <d v="2025-10-06T00:00:00"/>
    <d v="2025-12-01T00:00:00"/>
    <m/>
    <m/>
    <x v="91"/>
    <x v="95"/>
    <x v="9"/>
  </r>
  <r>
    <x v="158"/>
    <x v="99"/>
    <x v="161"/>
    <x v="2271"/>
    <d v="2025-10-20T00:00:00"/>
    <s v="00069238"/>
    <s v="5402-54021000072523(1309) - ACM - SUN hóa đơn 00066847 10/10/2025"/>
    <n v="576866"/>
    <n v="0"/>
    <n v="46149.279999999999"/>
    <n v="623015.28"/>
    <s v="Bán hàng"/>
    <d v="2025-12-01T00:00:00"/>
    <m/>
    <n v="0"/>
    <n v="623015.28"/>
    <n v="623015.28"/>
    <n v="0"/>
    <d v="2025-10-20T00:00:00"/>
    <m/>
    <d v="2025-10-20T00:00:00"/>
    <n v="0"/>
    <m/>
    <s v=""/>
    <x v="0"/>
    <d v="2025-10-20T00:00:00"/>
    <d v="2025-12-01T00:00:00"/>
    <m/>
    <m/>
    <x v="91"/>
    <x v="95"/>
    <x v="9"/>
  </r>
  <r>
    <x v="158"/>
    <x v="99"/>
    <x v="189"/>
    <x v="2272"/>
    <d v="2025-10-30T00:00:00"/>
    <s v="00072862"/>
    <s v="5402-54021000074221(1309) - ACM - SUN hóa đơn 00069238 22/10/2025"/>
    <n v="685881"/>
    <n v="0"/>
    <n v="54870.48"/>
    <n v="740751.48"/>
    <s v="Bán hàng"/>
    <d v="2025-12-01T00:00:00"/>
    <m/>
    <n v="0"/>
    <n v="740751.48"/>
    <n v="740751.48"/>
    <n v="0"/>
    <d v="2025-10-30T00:00:00"/>
    <m/>
    <d v="2025-10-30T00:00:00"/>
    <n v="0"/>
    <m/>
    <s v=""/>
    <x v="0"/>
    <d v="2025-10-30T00:00:00"/>
    <d v="2025-12-01T00:00:00"/>
    <m/>
    <m/>
    <x v="91"/>
    <x v="95"/>
    <x v="9"/>
  </r>
  <r>
    <x v="158"/>
    <x v="99"/>
    <x v="82"/>
    <x v="2273"/>
    <d v="2025-10-27T00:00:00"/>
    <s v="00072863"/>
    <s v="5402-54021000075423(1202) - ACM – GAR hóa đơn 00072862 31/10/2025"/>
    <n v="696573"/>
    <n v="0"/>
    <n v="55725.840000000004"/>
    <n v="752298.84"/>
    <s v="Bán hàng"/>
    <d v="2025-12-01T00:00:00"/>
    <m/>
    <n v="0"/>
    <n v="752298.84"/>
    <n v="752298.84"/>
    <n v="0"/>
    <d v="2025-10-27T00:00:00"/>
    <m/>
    <d v="2025-10-27T00:00:00"/>
    <n v="0"/>
    <m/>
    <s v=""/>
    <x v="0"/>
    <d v="2025-10-27T00:00:00"/>
    <d v="2025-12-01T00:00:00"/>
    <m/>
    <m/>
    <x v="91"/>
    <x v="95"/>
    <x v="9"/>
  </r>
  <r>
    <x v="158"/>
    <x v="99"/>
    <x v="10"/>
    <x v="2274"/>
    <d v="2025-10-28T00:00:00"/>
    <s v="00072863"/>
    <s v="5402-54021000075125(1211) - ACM - HL6 hóa đơn 00072863 31/10/2025"/>
    <n v="1171030"/>
    <n v="0"/>
    <n v="93682.400000000009"/>
    <n v="1264712.3999999999"/>
    <s v="Bán hàng"/>
    <d v="2025-12-01T00:00:00"/>
    <m/>
    <n v="0"/>
    <n v="1264712.3999999999"/>
    <n v="1264712.3999999999"/>
    <n v="0"/>
    <d v="2025-10-28T00:00:00"/>
    <m/>
    <d v="2025-10-28T00:00:00"/>
    <n v="0"/>
    <m/>
    <s v=""/>
    <x v="0"/>
    <d v="2025-10-28T00:00:00"/>
    <d v="2025-12-01T00:00:00"/>
    <m/>
    <m/>
    <x v="91"/>
    <x v="95"/>
    <x v="9"/>
  </r>
  <r>
    <x v="158"/>
    <x v="99"/>
    <x v="214"/>
    <x v="2275"/>
    <d v="2025-10-06T00:00:00"/>
    <s v="00066847"/>
    <s v="5402-54021000075125(1208) - ACM - TRO hóa đơn 00072863 31/10/2025"/>
    <n v="1047854"/>
    <n v="0"/>
    <n v="83828.320000000007"/>
    <n v="1131682.32"/>
    <s v="Bán hàng"/>
    <d v="2025-12-01T00:00:00"/>
    <m/>
    <n v="0"/>
    <n v="1131682.32"/>
    <n v="1131682.32"/>
    <n v="0"/>
    <d v="2025-10-06T00:00:00"/>
    <m/>
    <d v="2025-10-06T00:00:00"/>
    <n v="0"/>
    <m/>
    <s v=""/>
    <x v="0"/>
    <d v="2025-10-06T00:00:00"/>
    <d v="2025-12-01T00:00:00"/>
    <m/>
    <m/>
    <x v="91"/>
    <x v="95"/>
    <x v="9"/>
  </r>
  <r>
    <x v="158"/>
    <x v="99"/>
    <x v="161"/>
    <x v="2276"/>
    <d v="2025-10-31T00:00:00"/>
    <m/>
    <s v="5402-54021000072523(1205) - ACM - NAM hóa đơn 00066847 10/10/2025"/>
    <n v="523214"/>
    <n v="0"/>
    <n v="41857.120000000003"/>
    <n v="565071.12"/>
    <s v="Bán hàng"/>
    <d v="2025-12-01T00:00:00"/>
    <m/>
    <n v="0"/>
    <n v="565071.12"/>
    <n v="565071.12"/>
    <n v="0"/>
    <d v="2025-10-31T00:00:00"/>
    <m/>
    <d v="2025-10-31T00:00:00"/>
    <n v="0"/>
    <m/>
    <s v=""/>
    <x v="0"/>
    <d v="2025-10-31T00:00:00"/>
    <d v="2025-12-01T00:00:00"/>
    <m/>
    <m/>
    <x v="91"/>
    <x v="95"/>
    <x v="9"/>
  </r>
  <r>
    <x v="158"/>
    <x v="99"/>
    <x v="107"/>
    <x v="2277"/>
    <d v="2025-10-20T00:00:00"/>
    <s v="00069239"/>
    <s v="5402-54021000075742(1310) - ACM - ORC hóa đơn 00072952 03/11/2025"/>
    <n v="605665"/>
    <n v="0"/>
    <n v="48453.200000000004"/>
    <n v="654118.19999999995"/>
    <s v="Bán hàng"/>
    <m/>
    <m/>
    <n v="0"/>
    <n v="654118.19999999995"/>
    <n v="0"/>
    <n v="654118.19999999995"/>
    <d v="2025-10-20T00:00:00"/>
    <m/>
    <d v="2025-10-20T00:00:00"/>
    <n v="0"/>
    <m/>
    <n v="51.3578140046302"/>
    <x v="2"/>
    <d v="2025-10-20T00:00:00"/>
    <d v="1899-12-30T00:00:00"/>
    <m/>
    <m/>
    <x v="91"/>
    <x v="95"/>
    <x v="9"/>
  </r>
  <r>
    <x v="158"/>
    <x v="99"/>
    <x v="189"/>
    <x v="2278"/>
    <d v="2025-10-29T00:00:00"/>
    <s v="00072862"/>
    <s v="5402-54021000074101(1111) - ACM - CAO hóa đơn 00069239 22/10/2025"/>
    <n v="1087962"/>
    <n v="0"/>
    <n v="87036.96"/>
    <n v="1174998.96"/>
    <s v="Bán hàng"/>
    <d v="2025-12-01T00:00:00"/>
    <m/>
    <n v="0"/>
    <n v="1174998.96"/>
    <n v="1174998.96"/>
    <n v="0"/>
    <d v="2025-10-29T00:00:00"/>
    <m/>
    <d v="2025-10-29T00:00:00"/>
    <n v="0"/>
    <m/>
    <s v=""/>
    <x v="0"/>
    <d v="2025-10-29T00:00:00"/>
    <d v="2025-12-01T00:00:00"/>
    <m/>
    <m/>
    <x v="91"/>
    <x v="95"/>
    <x v="9"/>
  </r>
  <r>
    <x v="158"/>
    <x v="99"/>
    <x v="68"/>
    <x v="2279"/>
    <d v="2025-10-02T00:00:00"/>
    <s v="00065171"/>
    <s v="5402-54021000075423(1304) - ACM - SOM hóa đơn 00072862 31/10/2025"/>
    <n v="584089"/>
    <n v="0"/>
    <n v="46727.12"/>
    <n v="630816.12"/>
    <s v="Bán hàng"/>
    <d v="2025-12-01T00:00:00"/>
    <m/>
    <n v="0"/>
    <n v="630816.12"/>
    <n v="630816.12"/>
    <n v="0"/>
    <d v="2025-10-02T00:00:00"/>
    <m/>
    <d v="2025-10-02T00:00:00"/>
    <n v="0"/>
    <m/>
    <s v=""/>
    <x v="0"/>
    <d v="2025-10-02T00:00:00"/>
    <d v="2025-12-01T00:00:00"/>
    <m/>
    <m/>
    <x v="91"/>
    <x v="95"/>
    <x v="9"/>
  </r>
  <r>
    <x v="158"/>
    <x v="99"/>
    <x v="282"/>
    <x v="2280"/>
    <d v="2025-10-03T00:00:00"/>
    <s v="00064722"/>
    <s v="5402 - 54021000071990(1208) - ACM - TRO hóa đơn 00065171 03/10/2025"/>
    <n v="752745"/>
    <n v="0"/>
    <n v="60219.6"/>
    <n v="812964.6"/>
    <s v="Bán hàng"/>
    <d v="2025-12-01T00:00:00"/>
    <m/>
    <n v="0"/>
    <n v="812964.6"/>
    <n v="812964.6"/>
    <n v="0"/>
    <d v="2025-10-03T00:00:00"/>
    <m/>
    <d v="2025-10-03T00:00:00"/>
    <n v="0"/>
    <m/>
    <s v=""/>
    <x v="0"/>
    <d v="2025-10-03T00:00:00"/>
    <d v="2025-12-01T00:00:00"/>
    <m/>
    <m/>
    <x v="91"/>
    <x v="95"/>
    <x v="9"/>
  </r>
  <r>
    <x v="157"/>
    <x v="99"/>
    <x v="112"/>
    <x v="2281"/>
    <d v="2025-10-03T00:00:00"/>
    <s v="00064750"/>
    <s v="1004-10041001131872"/>
    <n v="2176110"/>
    <n v="0"/>
    <n v="174088.80000000002"/>
    <n v="2350198.7999999998"/>
    <s v="Bán hàng"/>
    <d v="2025-12-01T00:00:00"/>
    <m/>
    <n v="0"/>
    <n v="2350198.7999999998"/>
    <n v="2350198.7999999998"/>
    <n v="0"/>
    <d v="2025-10-03T00:00:00"/>
    <m/>
    <d v="2025-10-03T00:00:00"/>
    <n v="0"/>
    <m/>
    <s v=""/>
    <x v="0"/>
    <d v="2025-10-03T00:00:00"/>
    <d v="2025-12-01T00:00:00"/>
    <m/>
    <m/>
    <x v="91"/>
    <x v="95"/>
    <x v="10"/>
  </r>
  <r>
    <x v="156"/>
    <x v="99"/>
    <x v="112"/>
    <x v="2282"/>
    <d v="2025-10-03T00:00:00"/>
    <s v="00064752"/>
    <s v="1009-10091000160811 - AEON BÌNH DƯƠNG NEW CITY"/>
    <n v="1971685"/>
    <n v="0"/>
    <n v="157734.80000000002"/>
    <n v="2129419.7999999998"/>
    <s v="Bán hàng"/>
    <d v="2025-12-01T00:00:00"/>
    <m/>
    <n v="0"/>
    <n v="2129419.7999999998"/>
    <n v="2129419.7999999998"/>
    <n v="0"/>
    <d v="2025-10-03T00:00:00"/>
    <m/>
    <d v="2025-10-03T00:00:00"/>
    <n v="0"/>
    <m/>
    <s v=""/>
    <x v="0"/>
    <d v="2025-10-03T00:00:00"/>
    <d v="2025-12-01T00:00:00"/>
    <m/>
    <m/>
    <x v="91"/>
    <x v="95"/>
    <x v="11"/>
  </r>
  <r>
    <x v="156"/>
    <x v="99"/>
    <x v="112"/>
    <x v="2283"/>
    <d v="2025-10-04T00:00:00"/>
    <s v="00065459"/>
    <s v="1002-10021001199273"/>
    <n v="1412510"/>
    <n v="0"/>
    <n v="113000.8"/>
    <n v="1525510.8"/>
    <s v="Bán hàng"/>
    <d v="2025-12-01T00:00:00"/>
    <m/>
    <n v="0"/>
    <n v="1525510.8"/>
    <n v="1525510.8"/>
    <n v="0"/>
    <d v="2025-10-04T00:00:00"/>
    <m/>
    <d v="2025-10-04T00:00:00"/>
    <n v="0"/>
    <m/>
    <s v=""/>
    <x v="0"/>
    <d v="2025-10-04T00:00:00"/>
    <d v="2025-12-01T00:00:00"/>
    <m/>
    <m/>
    <x v="91"/>
    <x v="95"/>
    <x v="11"/>
  </r>
  <r>
    <x v="158"/>
    <x v="99"/>
    <x v="320"/>
    <x v="2284"/>
    <d v="2025-10-07T00:00:00"/>
    <s v="00065648"/>
    <s v="1001-10011001510326"/>
    <n v="3929930"/>
    <n v="0"/>
    <n v="314394.40000000002"/>
    <n v="4244324.4000000004"/>
    <s v="Bán hàng"/>
    <d v="2025-12-01T00:00:00"/>
    <m/>
    <n v="0"/>
    <n v="4244324.4000000004"/>
    <n v="4244324.4000000004"/>
    <n v="0"/>
    <d v="2025-10-07T00:00:00"/>
    <m/>
    <d v="2025-10-07T00:00:00"/>
    <n v="0"/>
    <m/>
    <s v=""/>
    <x v="0"/>
    <d v="2025-10-07T00:00:00"/>
    <d v="2025-12-01T00:00:00"/>
    <m/>
    <m/>
    <x v="91"/>
    <x v="95"/>
    <x v="9"/>
  </r>
  <r>
    <x v="157"/>
    <x v="99"/>
    <x v="265"/>
    <x v="2285"/>
    <d v="2025-10-07T00:00:00"/>
    <s v="00065652"/>
    <s v="1004-10041001134174"/>
    <n v="1305200"/>
    <n v="0"/>
    <n v="104416"/>
    <n v="1409616"/>
    <s v="Bán hàng"/>
    <d v="2025-12-01T00:00:00"/>
    <m/>
    <n v="0"/>
    <n v="1409616"/>
    <n v="1409616"/>
    <n v="0"/>
    <d v="2025-10-07T00:00:00"/>
    <m/>
    <d v="2025-10-07T00:00:00"/>
    <n v="0"/>
    <m/>
    <s v=""/>
    <x v="0"/>
    <d v="2025-10-07T00:00:00"/>
    <d v="2025-12-01T00:00:00"/>
    <m/>
    <m/>
    <x v="91"/>
    <x v="95"/>
    <x v="10"/>
  </r>
  <r>
    <x v="158"/>
    <x v="99"/>
    <x v="265"/>
    <x v="2286"/>
    <d v="2025-10-09T00:00:00"/>
    <s v="00066304"/>
    <s v="1001-10011001511274"/>
    <n v="1821360"/>
    <n v="0"/>
    <n v="145708.80000000002"/>
    <n v="1967068.8"/>
    <s v="Bán hàng"/>
    <d v="2025-12-01T00:00:00"/>
    <m/>
    <n v="0"/>
    <n v="1967068.8"/>
    <n v="1967068.8"/>
    <n v="0"/>
    <d v="2025-10-09T00:00:00"/>
    <m/>
    <d v="2025-10-09T00:00:00"/>
    <n v="0"/>
    <m/>
    <s v=""/>
    <x v="0"/>
    <d v="2025-10-09T00:00:00"/>
    <d v="2025-12-01T00:00:00"/>
    <m/>
    <m/>
    <x v="91"/>
    <x v="95"/>
    <x v="9"/>
  </r>
  <r>
    <x v="156"/>
    <x v="99"/>
    <x v="98"/>
    <x v="2287"/>
    <d v="2025-10-10T00:00:00"/>
    <s v="00066807"/>
    <s v="1009-10091000162541"/>
    <n v="1714050"/>
    <n v="0"/>
    <n v="137124"/>
    <n v="1851174"/>
    <s v="Bán hàng"/>
    <d v="2025-12-01T00:00:00"/>
    <m/>
    <n v="0"/>
    <n v="1851174"/>
    <n v="1851174"/>
    <n v="0"/>
    <d v="2025-10-10T00:00:00"/>
    <m/>
    <d v="2025-10-10T00:00:00"/>
    <n v="0"/>
    <m/>
    <s v=""/>
    <x v="0"/>
    <d v="2025-10-10T00:00:00"/>
    <d v="2025-12-01T00:00:00"/>
    <m/>
    <m/>
    <x v="91"/>
    <x v="95"/>
    <x v="11"/>
  </r>
  <r>
    <x v="157"/>
    <x v="99"/>
    <x v="254"/>
    <x v="2288"/>
    <d v="2025-10-15T00:00:00"/>
    <s v="00067208"/>
    <s v="1004-10041001134918"/>
    <n v="1809240"/>
    <n v="0"/>
    <n v="144739.20000000001"/>
    <n v="1953979.2"/>
    <s v="Bán hàng"/>
    <d v="2025-12-01T00:00:00"/>
    <m/>
    <n v="0"/>
    <n v="1953979.2"/>
    <n v="1953979.2"/>
    <n v="0"/>
    <d v="2025-10-15T00:00:00"/>
    <m/>
    <d v="2025-10-15T00:00:00"/>
    <n v="0"/>
    <m/>
    <s v=""/>
    <x v="0"/>
    <d v="2025-10-15T00:00:00"/>
    <d v="2025-12-01T00:00:00"/>
    <m/>
    <m/>
    <x v="91"/>
    <x v="95"/>
    <x v="10"/>
  </r>
  <r>
    <x v="156"/>
    <x v="99"/>
    <x v="246"/>
    <x v="2289"/>
    <d v="2025-10-16T00:00:00"/>
    <s v="00068080"/>
    <s v="1002-10021001202775"/>
    <n v="1612410"/>
    <n v="0"/>
    <n v="128992.8"/>
    <n v="1741402.8"/>
    <s v="Bán hàng"/>
    <d v="2025-12-01T00:00:00"/>
    <m/>
    <n v="0"/>
    <n v="1741402.8"/>
    <n v="1741402.8"/>
    <n v="0"/>
    <d v="2025-10-16T00:00:00"/>
    <m/>
    <d v="2025-10-16T00:00:00"/>
    <n v="0"/>
    <m/>
    <s v=""/>
    <x v="0"/>
    <d v="2025-10-16T00:00:00"/>
    <d v="2025-12-01T00:00:00"/>
    <m/>
    <m/>
    <x v="91"/>
    <x v="95"/>
    <x v="11"/>
  </r>
  <r>
    <x v="158"/>
    <x v="99"/>
    <x v="165"/>
    <x v="2290"/>
    <d v="2025-10-18T00:00:00"/>
    <s v="00069004"/>
    <s v="1010-10101000124934 - AEON NGUYỄN VĂN LINH"/>
    <n v="1003660"/>
    <n v="0"/>
    <n v="80292.800000000003"/>
    <n v="1083952.8"/>
    <s v="Bán hàng"/>
    <d v="2025-12-01T00:00:00"/>
    <m/>
    <n v="0"/>
    <n v="1083952.8"/>
    <n v="1083952.8"/>
    <n v="0"/>
    <d v="2025-10-18T00:00:00"/>
    <m/>
    <d v="2025-10-18T00:00:00"/>
    <n v="0"/>
    <m/>
    <s v=""/>
    <x v="0"/>
    <d v="2025-10-18T00:00:00"/>
    <d v="2025-12-01T00:00:00"/>
    <m/>
    <m/>
    <x v="91"/>
    <x v="95"/>
    <x v="9"/>
  </r>
  <r>
    <x v="158"/>
    <x v="99"/>
    <x v="113"/>
    <x v="2291"/>
    <d v="2025-10-21T00:00:00"/>
    <s v="00069116"/>
    <s v="1001-10011001514120"/>
    <n v="4329730"/>
    <n v="0"/>
    <n v="346378.4"/>
    <n v="4676108.4000000004"/>
    <s v="Bán hàng"/>
    <d v="2025-12-01T00:00:00"/>
    <m/>
    <n v="0"/>
    <n v="4676108.4000000004"/>
    <n v="4676108.4000000004"/>
    <n v="0"/>
    <d v="2025-10-21T00:00:00"/>
    <m/>
    <d v="2025-10-21T00:00:00"/>
    <n v="0"/>
    <m/>
    <s v=""/>
    <x v="0"/>
    <d v="2025-10-21T00:00:00"/>
    <d v="2025-12-01T00:00:00"/>
    <m/>
    <m/>
    <x v="91"/>
    <x v="95"/>
    <x v="9"/>
  </r>
  <r>
    <x v="157"/>
    <x v="99"/>
    <x v="227"/>
    <x v="2292"/>
    <d v="2025-10-23T00:00:00"/>
    <s v="00069289"/>
    <s v="10041001138635"/>
    <n v="1834970"/>
    <n v="0"/>
    <n v="146797.6"/>
    <n v="1981767.6"/>
    <s v="Bán hàng"/>
    <d v="2025-12-01T00:00:00"/>
    <m/>
    <n v="0"/>
    <n v="1981767.6"/>
    <n v="1981767.6"/>
    <n v="0"/>
    <d v="2025-10-23T00:00:00"/>
    <m/>
    <d v="2025-10-23T00:00:00"/>
    <n v="0"/>
    <m/>
    <s v=""/>
    <x v="0"/>
    <d v="2025-10-23T00:00:00"/>
    <d v="2025-12-01T00:00:00"/>
    <m/>
    <m/>
    <x v="91"/>
    <x v="95"/>
    <x v="10"/>
  </r>
  <r>
    <x v="156"/>
    <x v="99"/>
    <x v="276"/>
    <x v="2293"/>
    <d v="2025-10-24T00:00:00"/>
    <s v="00070425"/>
    <s v="10091000165525 - AEON BÌNH DƯƠNG NEW CITY"/>
    <n v="2353500"/>
    <n v="0"/>
    <n v="188280"/>
    <n v="2541780"/>
    <s v="Bán hàng"/>
    <d v="2025-12-01T00:00:00"/>
    <m/>
    <n v="0"/>
    <n v="2541780"/>
    <n v="2541780"/>
    <n v="0"/>
    <d v="2025-10-24T00:00:00"/>
    <m/>
    <d v="2025-10-24T00:00:00"/>
    <n v="0"/>
    <m/>
    <s v=""/>
    <x v="0"/>
    <d v="2025-10-24T00:00:00"/>
    <d v="2025-12-01T00:00:00"/>
    <m/>
    <m/>
    <x v="91"/>
    <x v="95"/>
    <x v="11"/>
  </r>
  <r>
    <x v="158"/>
    <x v="99"/>
    <x v="220"/>
    <x v="2294"/>
    <d v="2025-10-29T00:00:00"/>
    <s v="00071305"/>
    <s v="10011001517015"/>
    <n v="1706240"/>
    <n v="0"/>
    <n v="136499.20000000001"/>
    <n v="1842739.2"/>
    <s v="Bán hàng"/>
    <d v="2025-12-01T00:00:00"/>
    <m/>
    <n v="0"/>
    <n v="1842739.2"/>
    <n v="1842739.2"/>
    <n v="0"/>
    <d v="2025-10-29T00:00:00"/>
    <m/>
    <d v="2025-10-29T00:00:00"/>
    <n v="0"/>
    <m/>
    <s v=""/>
    <x v="0"/>
    <d v="2025-10-29T00:00:00"/>
    <d v="2025-12-01T00:00:00"/>
    <m/>
    <m/>
    <x v="91"/>
    <x v="95"/>
    <x v="9"/>
  </r>
  <r>
    <x v="156"/>
    <x v="99"/>
    <x v="68"/>
    <x v="2295"/>
    <d v="2025-10-30T00:00:00"/>
    <s v="00071663"/>
    <s v="1002-10021001207214"/>
    <n v="1349340"/>
    <n v="0"/>
    <n v="107947.2"/>
    <n v="1457287.2"/>
    <s v="Bán hàng"/>
    <d v="2025-12-01T00:00:00"/>
    <m/>
    <n v="0"/>
    <n v="1457287.2"/>
    <n v="1457287.2"/>
    <n v="0"/>
    <d v="2025-10-30T00:00:00"/>
    <m/>
    <d v="2025-10-30T00:00:00"/>
    <n v="0"/>
    <m/>
    <s v=""/>
    <x v="0"/>
    <d v="2025-10-30T00:00:00"/>
    <d v="2025-12-01T00:00:00"/>
    <m/>
    <m/>
    <x v="91"/>
    <x v="95"/>
    <x v="11"/>
  </r>
  <r>
    <x v="158"/>
    <x v="99"/>
    <x v="82"/>
    <x v="2296"/>
    <d v="2025-10-31T00:00:00"/>
    <s v="00072403"/>
    <s v="1010-10101000127422 - AEON NGUYỄN VĂN LINH"/>
    <n v="853120"/>
    <n v="0"/>
    <n v="68249.600000000006"/>
    <n v="921369.59999999998"/>
    <s v="Bán hàng"/>
    <d v="2025-12-01T00:00:00"/>
    <m/>
    <n v="0"/>
    <n v="921369.59999999998"/>
    <n v="921369.59999999998"/>
    <n v="0"/>
    <d v="2025-10-31T00:00:00"/>
    <m/>
    <d v="2025-10-31T00:00:00"/>
    <n v="0"/>
    <m/>
    <s v=""/>
    <x v="0"/>
    <d v="2025-10-31T00:00:00"/>
    <d v="2025-12-01T00:00:00"/>
    <m/>
    <m/>
    <x v="91"/>
    <x v="95"/>
    <x v="9"/>
  </r>
  <r>
    <x v="157"/>
    <x v="99"/>
    <x v="107"/>
    <x v="2297"/>
    <d v="2025-10-31T00:00:00"/>
    <s v="00072404"/>
    <s v="1004-10041001141190"/>
    <n v="354750"/>
    <n v="0"/>
    <n v="28380"/>
    <n v="383130"/>
    <s v="Bán hàng"/>
    <d v="2025-12-01T00:00:00"/>
    <m/>
    <n v="0"/>
    <n v="383130"/>
    <n v="383130"/>
    <n v="0"/>
    <d v="2025-10-31T00:00:00"/>
    <m/>
    <d v="2025-10-31T00:00:00"/>
    <n v="0"/>
    <m/>
    <s v=""/>
    <x v="0"/>
    <d v="2025-10-31T00:00:00"/>
    <d v="2025-12-01T00:00:00"/>
    <m/>
    <m/>
    <x v="91"/>
    <x v="95"/>
    <x v="10"/>
  </r>
  <r>
    <x v="157"/>
    <x v="99"/>
    <x v="107"/>
    <x v="2298"/>
    <m/>
    <m/>
    <s v="1004-10041001141197"/>
    <n v="853120"/>
    <n v="0"/>
    <n v="68249.600000000006"/>
    <n v="921369.59999999998"/>
    <s v="Bán hàng"/>
    <d v="2025-12-01T00:00:00"/>
    <m/>
    <n v="0"/>
    <n v="921369.59999999998"/>
    <n v="921369.59999999998"/>
    <n v="0"/>
    <d v="2025-10-31T00:00:00"/>
    <m/>
    <d v="2025-10-31T00:00:00"/>
    <n v="0"/>
    <m/>
    <s v=""/>
    <x v="0"/>
    <d v="2025-10-31T00:00:00"/>
    <d v="2025-12-01T00:00:00"/>
    <m/>
    <m/>
    <x v="91"/>
    <x v="95"/>
    <x v="10"/>
  </r>
  <r>
    <x v="158"/>
    <x v="99"/>
    <x v="272"/>
    <x v="2299"/>
    <d v="2025-11-19T00:00:00"/>
    <m/>
    <s v="54021000078081(1111) - ACM - CAO hóa đơn 00077878 20/11/2025"/>
    <n v="1160955"/>
    <n v="0"/>
    <n v="92876.400000000009"/>
    <n v="1253831.3999999999"/>
    <s v="Bán hàng"/>
    <m/>
    <m/>
    <n v="0"/>
    <n v="1253831.3999999999"/>
    <n v="0"/>
    <n v="1253831.3999999999"/>
    <d v="2025-11-19T00:00:00"/>
    <m/>
    <d v="2025-11-19T00:00:00"/>
    <n v="0"/>
    <m/>
    <n v="21.3578140046302"/>
    <x v="4"/>
    <d v="2025-11-19T00:00:00"/>
    <d v="1899-12-30T00:00:00"/>
    <m/>
    <m/>
    <x v="91"/>
    <x v="95"/>
    <x v="9"/>
  </r>
  <r>
    <x v="158"/>
    <x v="99"/>
    <x v="216"/>
    <x v="2300"/>
    <d v="2025-11-26T00:00:00"/>
    <m/>
    <s v="54021000078930(1202) - ACM – GAR hóa đơn 00079360 27/11/2025"/>
    <n v="501830"/>
    <n v="0"/>
    <n v="40146.400000000001"/>
    <n v="541976.4"/>
    <s v="Bán hàng"/>
    <m/>
    <m/>
    <n v="0"/>
    <n v="541976.4"/>
    <n v="0"/>
    <n v="541976.4"/>
    <d v="2025-11-26T00:00:00"/>
    <m/>
    <d v="2025-11-26T00:00:00"/>
    <n v="0"/>
    <m/>
    <n v="14.3578140046302"/>
    <x v="4"/>
    <d v="2025-11-26T00:00:00"/>
    <d v="1899-12-30T00:00:00"/>
    <m/>
    <m/>
    <x v="91"/>
    <x v="95"/>
    <x v="9"/>
  </r>
  <r>
    <x v="158"/>
    <x v="99"/>
    <x v="291"/>
    <x v="2301"/>
    <d v="2025-11-22T00:00:00"/>
    <m/>
    <s v="54021000078470(1309) - ACM - SUN hóa đơn 00078542 25/11/2025"/>
    <n v="533906"/>
    <n v="0"/>
    <n v="42712.480000000003"/>
    <n v="576618.48"/>
    <s v="Bán hàng"/>
    <m/>
    <m/>
    <n v="0"/>
    <n v="576618.48"/>
    <n v="0"/>
    <n v="576618.48"/>
    <d v="2025-11-22T00:00:00"/>
    <m/>
    <d v="2025-11-22T00:00:00"/>
    <n v="0"/>
    <m/>
    <n v="18.3578140046302"/>
    <x v="4"/>
    <d v="2025-11-22T00:00:00"/>
    <d v="1899-12-30T00:00:00"/>
    <m/>
    <m/>
    <x v="91"/>
    <x v="95"/>
    <x v="9"/>
  </r>
  <r>
    <x v="158"/>
    <x v="99"/>
    <x v="291"/>
    <x v="2302"/>
    <d v="2025-11-22T00:00:00"/>
    <m/>
    <s v="54021000078470(1304) - ACM - SOM hóa đơn 00078542 25/11/2025"/>
    <n v="505299"/>
    <n v="0"/>
    <n v="40423.919999999998"/>
    <n v="545722.92000000004"/>
    <s v="Bán hàng"/>
    <m/>
    <m/>
    <n v="0"/>
    <n v="545722.92000000004"/>
    <n v="0"/>
    <n v="545722.92000000004"/>
    <d v="2025-11-22T00:00:00"/>
    <m/>
    <d v="2025-11-22T00:00:00"/>
    <n v="0"/>
    <m/>
    <n v="18.3578140046302"/>
    <x v="4"/>
    <d v="2025-11-22T00:00:00"/>
    <d v="1899-12-30T00:00:00"/>
    <m/>
    <m/>
    <x v="91"/>
    <x v="95"/>
    <x v="9"/>
  </r>
  <r>
    <x v="158"/>
    <x v="99"/>
    <x v="283"/>
    <x v="2303"/>
    <d v="2025-11-06T00:00:00"/>
    <s v="00073431"/>
    <s v="1010-10101000129840 - AEON NGUYỄN VĂN LINH"/>
    <n v="943990"/>
    <n v="0"/>
    <n v="75519.199999999997"/>
    <n v="1019509.2"/>
    <s v="Bán hàng"/>
    <m/>
    <m/>
    <n v="0"/>
    <n v="1019509.2"/>
    <n v="0"/>
    <n v="1019509.2"/>
    <d v="2025-11-06T00:00:00"/>
    <m/>
    <d v="2025-11-06T00:00:00"/>
    <n v="0"/>
    <m/>
    <n v="34.3578140046302"/>
    <x v="2"/>
    <d v="2025-11-06T00:00:00"/>
    <d v="1899-12-30T00:00:00"/>
    <m/>
    <m/>
    <x v="91"/>
    <x v="95"/>
    <x v="9"/>
  </r>
  <r>
    <x v="158"/>
    <x v="99"/>
    <x v="172"/>
    <x v="2304"/>
    <d v="2025-11-04T00:00:00"/>
    <s v="00074335"/>
    <s v="5402-54021000076020(1309) - ACM - SUN"/>
    <n v="564748"/>
    <n v="0"/>
    <n v="45179.840000000004"/>
    <n v="609927.84"/>
    <s v="Bán hàng"/>
    <m/>
    <m/>
    <n v="0"/>
    <n v="609927.84"/>
    <n v="0"/>
    <n v="609927.84"/>
    <d v="2025-11-04T00:00:00"/>
    <m/>
    <d v="2025-11-04T00:00:00"/>
    <n v="0"/>
    <m/>
    <n v="36.3578140046302"/>
    <x v="2"/>
    <d v="2025-11-04T00:00:00"/>
    <d v="1899-12-30T00:00:00"/>
    <m/>
    <m/>
    <x v="91"/>
    <x v="95"/>
    <x v="9"/>
  </r>
  <r>
    <x v="156"/>
    <x v="99"/>
    <x v="266"/>
    <x v="2305"/>
    <d v="2025-11-08T00:00:00"/>
    <s v="00074390"/>
    <s v="1009-10091000168786"/>
    <n v="1917815"/>
    <n v="0"/>
    <n v="153425.20000000001"/>
    <n v="2071240.2"/>
    <s v="Bán hàng"/>
    <m/>
    <m/>
    <n v="0"/>
    <n v="2071240.2"/>
    <n v="0"/>
    <n v="2071240.2"/>
    <d v="2025-11-08T00:00:00"/>
    <m/>
    <d v="2025-11-08T00:00:00"/>
    <n v="0"/>
    <m/>
    <n v="32.3578140046302"/>
    <x v="2"/>
    <d v="2025-11-08T00:00:00"/>
    <d v="1899-12-30T00:00:00"/>
    <m/>
    <m/>
    <x v="91"/>
    <x v="95"/>
    <x v="11"/>
  </r>
  <r>
    <x v="157"/>
    <x v="99"/>
    <x v="266"/>
    <x v="2306"/>
    <d v="2025-11-08T00:00:00"/>
    <s v="00074841"/>
    <s v="10041001144155"/>
    <n v="1917815"/>
    <n v="0"/>
    <n v="153425.20000000001"/>
    <n v="2071240.2"/>
    <s v="Bán hàng"/>
    <m/>
    <m/>
    <n v="0"/>
    <n v="2071240.2"/>
    <n v="0"/>
    <n v="2071240.2"/>
    <d v="2025-11-08T00:00:00"/>
    <m/>
    <d v="2025-11-08T00:00:00"/>
    <n v="0"/>
    <m/>
    <n v="32.3578140046302"/>
    <x v="2"/>
    <d v="2025-11-08T00:00:00"/>
    <d v="1899-12-30T00:00:00"/>
    <m/>
    <m/>
    <x v="91"/>
    <x v="95"/>
    <x v="10"/>
  </r>
  <r>
    <x v="158"/>
    <x v="99"/>
    <x v="114"/>
    <x v="2307"/>
    <d v="2025-11-11T00:00:00"/>
    <s v="00074928"/>
    <s v="10011001523517"/>
    <n v="3142555"/>
    <n v="0"/>
    <n v="251404.4"/>
    <n v="3393959.4"/>
    <s v="Bán hàng"/>
    <m/>
    <m/>
    <n v="0"/>
    <n v="3393959.4"/>
    <n v="0"/>
    <n v="3393959.4"/>
    <d v="2025-11-11T00:00:00"/>
    <m/>
    <d v="2025-11-11T00:00:00"/>
    <n v="0"/>
    <m/>
    <n v="29.3578140046302"/>
    <x v="4"/>
    <d v="2025-11-11T00:00:00"/>
    <d v="1899-12-30T00:00:00"/>
    <m/>
    <m/>
    <x v="91"/>
    <x v="95"/>
    <x v="9"/>
  </r>
  <r>
    <x v="158"/>
    <x v="99"/>
    <x v="114"/>
    <x v="2308"/>
    <d v="2025-11-11T00:00:00"/>
    <s v="00075027"/>
    <s v="54021000076839(1111) - ACM - CAO"/>
    <n v="938839"/>
    <n v="0"/>
    <n v="75107.12"/>
    <n v="1013946.12"/>
    <s v="Bán hàng"/>
    <m/>
    <m/>
    <n v="0"/>
    <n v="1013946.12"/>
    <n v="0"/>
    <n v="1013946.12"/>
    <d v="2025-11-11T00:00:00"/>
    <m/>
    <d v="2025-11-11T00:00:00"/>
    <n v="0"/>
    <m/>
    <n v="29.3578140046302"/>
    <x v="4"/>
    <d v="2025-11-11T00:00:00"/>
    <d v="1899-12-30T00:00:00"/>
    <m/>
    <m/>
    <x v="91"/>
    <x v="95"/>
    <x v="9"/>
  </r>
  <r>
    <x v="156"/>
    <x v="99"/>
    <x v="100"/>
    <x v="2309"/>
    <d v="2025-11-13T00:00:00"/>
    <s v="00075097"/>
    <s v="10091000170460 - AEON BÌNH DƯƠNG NEW CITY"/>
    <n v="1887980"/>
    <n v="0"/>
    <n v="151038.39999999999"/>
    <n v="2039018.4"/>
    <s v="Bán hàng"/>
    <m/>
    <m/>
    <n v="0"/>
    <n v="2039018.4"/>
    <n v="0"/>
    <n v="2039018.4"/>
    <d v="2025-11-13T00:00:00"/>
    <m/>
    <d v="2025-11-13T00:00:00"/>
    <n v="0"/>
    <m/>
    <n v="27.3578140046302"/>
    <x v="4"/>
    <d v="2025-11-13T00:00:00"/>
    <d v="1899-12-30T00:00:00"/>
    <m/>
    <m/>
    <x v="91"/>
    <x v="95"/>
    <x v="11"/>
  </r>
  <r>
    <x v="158"/>
    <x v="99"/>
    <x v="309"/>
    <x v="2310"/>
    <d v="2025-11-14T00:00:00"/>
    <s v="00076044"/>
    <s v="10011001524418"/>
    <n v="1206160"/>
    <n v="0"/>
    <n v="96492.800000000003"/>
    <n v="1302652.8"/>
    <s v="Bán hàng"/>
    <m/>
    <m/>
    <n v="0"/>
    <n v="1302652.8"/>
    <n v="0"/>
    <n v="1302652.8"/>
    <d v="2025-11-14T00:00:00"/>
    <m/>
    <d v="2025-11-14T00:00:00"/>
    <n v="0"/>
    <m/>
    <n v="26.3578140046302"/>
    <x v="4"/>
    <d v="2025-11-14T00:00:00"/>
    <d v="1899-12-30T00:00:00"/>
    <m/>
    <m/>
    <x v="91"/>
    <x v="95"/>
    <x v="9"/>
  </r>
  <r>
    <x v="156"/>
    <x v="99"/>
    <x v="309"/>
    <x v="2311"/>
    <d v="2025-11-14T00:00:00"/>
    <s v="00076060"/>
    <s v="10021001212034"/>
    <n v="1696735"/>
    <n v="0"/>
    <n v="135738.79999999999"/>
    <n v="1832473.8"/>
    <s v="Bán hàng"/>
    <m/>
    <m/>
    <n v="0"/>
    <n v="1832473.8"/>
    <n v="0"/>
    <n v="1832473.8"/>
    <d v="2025-11-14T00:00:00"/>
    <m/>
    <d v="2025-11-14T00:00:00"/>
    <n v="0"/>
    <m/>
    <n v="26.3578140046302"/>
    <x v="4"/>
    <d v="2025-11-14T00:00:00"/>
    <d v="1899-12-30T00:00:00"/>
    <m/>
    <m/>
    <x v="91"/>
    <x v="95"/>
    <x v="11"/>
  </r>
  <r>
    <x v="157"/>
    <x v="99"/>
    <x v="228"/>
    <x v="2312"/>
    <d v="2025-11-15T00:00:00"/>
    <s v="00076677"/>
    <s v="10041001146429"/>
    <n v="2681815"/>
    <n v="0"/>
    <n v="214545.2"/>
    <n v="2896360.2"/>
    <s v="Bán hàng"/>
    <m/>
    <m/>
    <n v="0"/>
    <n v="2896360.2"/>
    <n v="0"/>
    <n v="2896360.2"/>
    <d v="2025-11-15T00:00:00"/>
    <m/>
    <d v="2025-11-15T00:00:00"/>
    <n v="0"/>
    <m/>
    <n v="25.3578140046302"/>
    <x v="4"/>
    <d v="2025-11-15T00:00:00"/>
    <d v="1899-12-30T00:00:00"/>
    <m/>
    <m/>
    <x v="91"/>
    <x v="95"/>
    <x v="10"/>
  </r>
  <r>
    <x v="156"/>
    <x v="99"/>
    <x v="69"/>
    <x v="2313"/>
    <d v="2025-11-18T00:00:00"/>
    <s v="00076830"/>
    <s v="10021001213559"/>
    <n v="803370"/>
    <n v="0"/>
    <n v="64269.599999999999"/>
    <n v="867639.6"/>
    <s v="Bán hàng"/>
    <m/>
    <m/>
    <n v="0"/>
    <n v="867639.6"/>
    <n v="0"/>
    <n v="867639.6"/>
    <d v="2025-11-18T00:00:00"/>
    <m/>
    <d v="2025-11-18T00:00:00"/>
    <n v="0"/>
    <m/>
    <n v="22.3578140046302"/>
    <x v="4"/>
    <d v="2025-11-18T00:00:00"/>
    <d v="1899-12-30T00:00:00"/>
    <m/>
    <m/>
    <x v="91"/>
    <x v="95"/>
    <x v="11"/>
  </r>
  <r>
    <x v="158"/>
    <x v="99"/>
    <x v="100"/>
    <x v="2314"/>
    <d v="2025-11-13T00:00:00"/>
    <s v="00076903"/>
    <s v="54021000077161(1202) - ACM – GAR"/>
    <n v="856388"/>
    <n v="0"/>
    <n v="68511.040000000008"/>
    <n v="924899.04"/>
    <s v="Bán hàng"/>
    <m/>
    <m/>
    <n v="0"/>
    <n v="924899.04"/>
    <n v="0"/>
    <n v="924899.04"/>
    <d v="2025-11-13T00:00:00"/>
    <m/>
    <d v="2025-11-13T00:00:00"/>
    <n v="0"/>
    <m/>
    <n v="27.3578140046302"/>
    <x v="4"/>
    <d v="2025-11-13T00:00:00"/>
    <d v="1899-12-30T00:00:00"/>
    <m/>
    <m/>
    <x v="91"/>
    <x v="95"/>
    <x v="9"/>
  </r>
  <r>
    <x v="156"/>
    <x v="99"/>
    <x v="90"/>
    <x v="2315"/>
    <d v="2025-11-20T00:00:00"/>
    <s v="00077046"/>
    <s v="10091000171780 - AEON BÌNH DƯƠNG NEW CITY"/>
    <n v="2048900"/>
    <n v="0"/>
    <n v="163912"/>
    <n v="2212812"/>
    <s v="Bán hàng"/>
    <m/>
    <m/>
    <n v="0"/>
    <n v="2212812"/>
    <n v="0"/>
    <n v="2212812"/>
    <d v="2025-11-20T00:00:00"/>
    <m/>
    <d v="2025-11-20T00:00:00"/>
    <n v="0"/>
    <m/>
    <n v="20.3578140046302"/>
    <x v="4"/>
    <d v="2025-11-20T00:00:00"/>
    <d v="1899-12-30T00:00:00"/>
    <m/>
    <m/>
    <x v="91"/>
    <x v="95"/>
    <x v="11"/>
  </r>
  <r>
    <x v="158"/>
    <x v="99"/>
    <x v="137"/>
    <x v="2316"/>
    <d v="2025-11-17T00:00:00"/>
    <s v="00077879"/>
    <s v="54021000077869(1208) - ACM - TRO"/>
    <n v="1269970"/>
    <n v="0"/>
    <n v="101597.6"/>
    <n v="1371567.6"/>
    <s v="Bán hàng"/>
    <m/>
    <m/>
    <n v="0"/>
    <n v="1371567.6"/>
    <n v="0"/>
    <n v="1371567.6"/>
    <d v="2025-11-17T00:00:00"/>
    <m/>
    <d v="2025-11-17T00:00:00"/>
    <n v="0"/>
    <m/>
    <n v="23.3578140046302"/>
    <x v="4"/>
    <d v="2025-11-17T00:00:00"/>
    <d v="1899-12-30T00:00:00"/>
    <m/>
    <m/>
    <x v="91"/>
    <x v="95"/>
    <x v="9"/>
  </r>
  <r>
    <x v="157"/>
    <x v="99"/>
    <x v="291"/>
    <x v="2317"/>
    <d v="2025-11-22T00:00:00"/>
    <s v="00078364"/>
    <s v="10041001148741"/>
    <n v="1505490"/>
    <n v="0"/>
    <n v="120439.2"/>
    <n v="1625929.2"/>
    <s v="Bán hàng"/>
    <m/>
    <m/>
    <n v="0"/>
    <n v="1625929.2"/>
    <n v="0"/>
    <n v="1625929.2"/>
    <d v="2025-11-22T00:00:00"/>
    <m/>
    <d v="2025-11-22T00:00:00"/>
    <n v="0"/>
    <m/>
    <n v="18.3578140046302"/>
    <x v="4"/>
    <d v="2025-11-22T00:00:00"/>
    <d v="1899-12-30T00:00:00"/>
    <m/>
    <m/>
    <x v="91"/>
    <x v="95"/>
    <x v="10"/>
  </r>
  <r>
    <x v="157"/>
    <x v="99"/>
    <x v="216"/>
    <x v="2318"/>
    <d v="2025-11-26T00:00:00"/>
    <s v="00078590"/>
    <s v="10041001149706"/>
    <n v="1809240"/>
    <n v="0"/>
    <n v="144739.20000000001"/>
    <n v="1953979.2"/>
    <s v="Bán hàng"/>
    <m/>
    <m/>
    <n v="0"/>
    <n v="1953979.2"/>
    <n v="0"/>
    <n v="1953979.2"/>
    <d v="2025-11-26T00:00:00"/>
    <m/>
    <d v="2025-11-26T00:00:00"/>
    <n v="0"/>
    <m/>
    <n v="14.3578140046302"/>
    <x v="4"/>
    <d v="2025-11-26T00:00:00"/>
    <d v="1899-12-30T00:00:00"/>
    <m/>
    <m/>
    <x v="91"/>
    <x v="95"/>
    <x v="10"/>
  </r>
  <r>
    <x v="156"/>
    <x v="99"/>
    <x v="234"/>
    <x v="2319"/>
    <d v="2025-11-27T00:00:00"/>
    <s v="00078700"/>
    <s v="10021001215335"/>
    <n v="3320400"/>
    <n v="0"/>
    <n v="265632"/>
    <n v="3586032"/>
    <s v="Bán hàng"/>
    <m/>
    <m/>
    <n v="0"/>
    <n v="3586032"/>
    <n v="0"/>
    <n v="3586032"/>
    <d v="2025-11-27T00:00:00"/>
    <m/>
    <d v="2025-11-27T00:00:00"/>
    <n v="0"/>
    <m/>
    <n v="13.3578140046302"/>
    <x v="4"/>
    <d v="2025-11-27T00:00:00"/>
    <d v="1899-12-30T00:00:00"/>
    <m/>
    <m/>
    <x v="91"/>
    <x v="95"/>
    <x v="11"/>
  </r>
  <r>
    <x v="157"/>
    <x v="99"/>
    <x v="517"/>
    <x v="2320"/>
    <d v="2025-12-01T00:00:00"/>
    <s v="00080106"/>
    <s v="10041001151155"/>
    <n v="1110580"/>
    <n v="0"/>
    <n v="88846.400000000009"/>
    <n v="1199426.3999999999"/>
    <s v="Bán hàng"/>
    <m/>
    <m/>
    <n v="0"/>
    <n v="1199426.3999999999"/>
    <n v="0"/>
    <n v="1199426.3999999999"/>
    <d v="2025-12-01T00:00:00"/>
    <m/>
    <d v="2025-12-01T00:00:00"/>
    <n v="0"/>
    <m/>
    <n v="9.3578140046301996"/>
    <x v="4"/>
    <d v="2025-12-01T00:00:00"/>
    <d v="1899-12-30T00:00:00"/>
    <m/>
    <m/>
    <x v="91"/>
    <x v="95"/>
    <x v="10"/>
  </r>
  <r>
    <x v="158"/>
    <x v="99"/>
    <x v="292"/>
    <x v="2321"/>
    <d v="2025-12-02T00:00:00"/>
    <s v="00080194"/>
    <s v="10011001528985"/>
    <n v="2872030"/>
    <n v="0"/>
    <n v="229762.4"/>
    <n v="3101792.4"/>
    <s v="Bán hàng"/>
    <m/>
    <m/>
    <n v="0"/>
    <n v="3101792.4"/>
    <n v="0"/>
    <n v="3101792.4"/>
    <d v="2025-12-02T00:00:00"/>
    <m/>
    <d v="2025-12-02T00:00:00"/>
    <n v="0"/>
    <m/>
    <n v="8.3578140046301996"/>
    <x v="4"/>
    <d v="2025-12-02T00:00:00"/>
    <d v="1899-12-30T00:00:00"/>
    <m/>
    <m/>
    <x v="91"/>
    <x v="95"/>
    <x v="9"/>
  </r>
  <r>
    <x v="164"/>
    <x v="99"/>
    <x v="277"/>
    <x v="2322"/>
    <d v="2025-12-03T00:00:00"/>
    <s v="00080256"/>
    <s v="10091000175110"/>
    <n v="2020620"/>
    <n v="0"/>
    <n v="161649.60000000001"/>
    <n v="2182269.6"/>
    <s v="Bán hàng"/>
    <m/>
    <m/>
    <n v="0"/>
    <n v="2182269.6"/>
    <n v="0"/>
    <n v="2182269.6"/>
    <d v="2025-12-03T00:00:00"/>
    <m/>
    <d v="2025-12-03T00:00:00"/>
    <n v="0"/>
    <m/>
    <n v="7.3578140046301996"/>
    <x v="4"/>
    <d v="2025-12-03T00:00:00"/>
    <d v="1899-12-30T00:00:00"/>
    <m/>
    <m/>
    <x v="91"/>
    <x v="95"/>
    <x v="11"/>
  </r>
  <r>
    <x v="158"/>
    <x v="99"/>
    <x v="518"/>
    <x v="14"/>
    <d v="2025-11-04T00:00:00"/>
    <n v="6752"/>
    <s v="ck"/>
    <m/>
    <n v="0"/>
    <n v="0"/>
    <n v="716459"/>
    <s v="Giảm công nợ"/>
    <d v="2025-12-01T00:00:00"/>
    <m/>
    <n v="0"/>
    <n v="-716459"/>
    <n v="-716459"/>
    <n v="0"/>
    <d v="2025-11-04T00:00:00"/>
    <m/>
    <d v="2025-11-04T00:00:00"/>
    <n v="0"/>
    <m/>
    <s v=""/>
    <x v="0"/>
    <d v="2025-11-04T00:00:00"/>
    <d v="2025-12-01T00:00:00"/>
    <m/>
    <m/>
    <x v="91"/>
    <x v="95"/>
    <x v="9"/>
  </r>
  <r>
    <x v="158"/>
    <x v="99"/>
    <x v="519"/>
    <x v="14"/>
    <d v="2025-11-14T00:00:00"/>
    <n v="2887"/>
    <s v="ck"/>
    <m/>
    <n v="0"/>
    <n v="0"/>
    <n v="1839024"/>
    <s v="Giảm công nợ"/>
    <d v="2025-12-01T00:00:00"/>
    <m/>
    <n v="0"/>
    <n v="-1839024"/>
    <n v="-1839024"/>
    <n v="0"/>
    <d v="2025-11-14T00:00:00"/>
    <m/>
    <d v="2025-11-14T00:00:00"/>
    <n v="0"/>
    <m/>
    <s v=""/>
    <x v="0"/>
    <d v="2025-11-14T00:00:00"/>
    <d v="2025-12-01T00:00:00"/>
    <m/>
    <m/>
    <x v="91"/>
    <x v="95"/>
    <x v="9"/>
  </r>
  <r>
    <x v="158"/>
    <x v="99"/>
    <x v="520"/>
    <x v="14"/>
    <d v="2025-10-31T00:00:00"/>
    <n v="9667"/>
    <s v="ck"/>
    <m/>
    <n v="0"/>
    <n v="0"/>
    <n v="810006"/>
    <s v="Giảm công nợ"/>
    <d v="2025-12-01T00:00:00"/>
    <m/>
    <n v="0"/>
    <n v="-810006"/>
    <n v="-810006"/>
    <n v="0"/>
    <d v="2025-10-31T00:00:00"/>
    <m/>
    <d v="2025-10-31T00:00:00"/>
    <n v="0"/>
    <m/>
    <s v=""/>
    <x v="0"/>
    <d v="2025-10-31T00:00:00"/>
    <d v="2025-12-01T00:00:00"/>
    <m/>
    <m/>
    <x v="91"/>
    <x v="95"/>
    <x v="9"/>
  </r>
  <r>
    <x v="158"/>
    <x v="99"/>
    <x v="520"/>
    <x v="14"/>
    <d v="2025-10-31T00:00:00"/>
    <n v="37547"/>
    <s v="ck"/>
    <m/>
    <n v="0"/>
    <n v="0"/>
    <n v="1145723"/>
    <s v="Giảm công nợ"/>
    <d v="2025-12-01T00:00:00"/>
    <m/>
    <n v="0"/>
    <n v="-1145723"/>
    <n v="-1145723"/>
    <n v="0"/>
    <d v="2025-10-31T00:00:00"/>
    <m/>
    <d v="2025-10-31T00:00:00"/>
    <n v="0"/>
    <m/>
    <s v=""/>
    <x v="0"/>
    <d v="2025-10-31T00:00:00"/>
    <d v="2025-12-01T00:00:00"/>
    <m/>
    <m/>
    <x v="91"/>
    <x v="95"/>
    <x v="9"/>
  </r>
  <r>
    <x v="158"/>
    <x v="99"/>
    <x v="520"/>
    <x v="14"/>
    <d v="2025-10-31T00:00:00"/>
    <n v="37927"/>
    <s v="ck"/>
    <m/>
    <n v="0"/>
    <n v="0"/>
    <n v="180479"/>
    <s v="Giảm công nợ"/>
    <d v="2025-12-01T00:00:00"/>
    <m/>
    <n v="0"/>
    <n v="-180479"/>
    <n v="-180479"/>
    <n v="0"/>
    <d v="2025-10-31T00:00:00"/>
    <m/>
    <d v="2025-10-31T00:00:00"/>
    <n v="0"/>
    <m/>
    <s v=""/>
    <x v="0"/>
    <d v="2025-10-31T00:00:00"/>
    <d v="2025-12-01T00:00:00"/>
    <m/>
    <m/>
    <x v="91"/>
    <x v="95"/>
    <x v="9"/>
  </r>
  <r>
    <x v="158"/>
    <x v="99"/>
    <x v="520"/>
    <x v="14"/>
    <d v="2025-10-31T00:00:00"/>
    <n v="38509"/>
    <s v="ck"/>
    <m/>
    <n v="0"/>
    <n v="0"/>
    <n v="866203"/>
    <s v="Giảm công nợ"/>
    <d v="2025-12-01T00:00:00"/>
    <m/>
    <n v="0"/>
    <n v="-866203"/>
    <n v="-866203"/>
    <n v="0"/>
    <d v="2025-10-31T00:00:00"/>
    <m/>
    <d v="2025-10-31T00:00:00"/>
    <n v="0"/>
    <m/>
    <s v=""/>
    <x v="0"/>
    <d v="2025-10-31T00:00:00"/>
    <d v="2025-12-01T00:00:00"/>
    <m/>
    <m/>
    <x v="91"/>
    <x v="95"/>
    <x v="9"/>
  </r>
  <r>
    <x v="158"/>
    <x v="99"/>
    <x v="520"/>
    <x v="14"/>
    <d v="2025-10-31T00:00:00"/>
    <n v="14368"/>
    <s v="ck"/>
    <m/>
    <n v="0"/>
    <n v="0"/>
    <n v="425178"/>
    <s v="Giảm công nợ"/>
    <d v="2025-12-01T00:00:00"/>
    <m/>
    <n v="0"/>
    <n v="-425178"/>
    <n v="-425178"/>
    <n v="0"/>
    <d v="2025-10-31T00:00:00"/>
    <m/>
    <d v="2025-10-31T00:00:00"/>
    <n v="0"/>
    <m/>
    <s v=""/>
    <x v="0"/>
    <d v="2025-10-31T00:00:00"/>
    <d v="2025-12-01T00:00:00"/>
    <m/>
    <m/>
    <x v="91"/>
    <x v="95"/>
    <x v="9"/>
  </r>
  <r>
    <x v="158"/>
    <x v="99"/>
    <x v="520"/>
    <x v="14"/>
    <d v="2025-10-31T00:00:00"/>
    <n v="14743"/>
    <s v="ck"/>
    <m/>
    <n v="0"/>
    <n v="0"/>
    <n v="587014"/>
    <s v="Giảm công nợ"/>
    <d v="2025-12-01T00:00:00"/>
    <m/>
    <n v="0"/>
    <n v="-587014"/>
    <n v="-587014"/>
    <n v="0"/>
    <d v="2025-10-31T00:00:00"/>
    <m/>
    <d v="2025-10-31T00:00:00"/>
    <n v="0"/>
    <m/>
    <s v=""/>
    <x v="0"/>
    <d v="2025-10-31T00:00:00"/>
    <d v="2025-12-01T00:00:00"/>
    <m/>
    <m/>
    <x v="91"/>
    <x v="95"/>
    <x v="9"/>
  </r>
  <r>
    <x v="165"/>
    <x v="103"/>
    <x v="521"/>
    <x v="2323"/>
    <m/>
    <m/>
    <s v="ĐƠN KHÁCH LẼ C6, THANH TOÁN LUN, SĐT: 0949448070 , CK 5%"/>
    <n v="884818"/>
    <n v="44241"/>
    <n v="67246.16"/>
    <n v="907823.16"/>
    <s v="Bán hàng"/>
    <d v="2025-04-14T00:00:00"/>
    <s v="PT2504/0050"/>
    <n v="0"/>
    <n v="907823.16"/>
    <n v="907823.16"/>
    <n v="0"/>
    <d v="2025-01-14T00:00:00"/>
    <m/>
    <d v="2025-01-14T00:00:00"/>
    <n v="0"/>
    <m/>
    <s v=""/>
    <x v="0"/>
    <d v="2025-01-14T00:00:00"/>
    <d v="2025-04-14T00:00:00"/>
    <m/>
    <m/>
    <x v="95"/>
    <x v="99"/>
    <x v="2"/>
  </r>
  <r>
    <x v="165"/>
    <x v="103"/>
    <x v="522"/>
    <x v="2324"/>
    <m/>
    <m/>
    <s v="hàng trả"/>
    <m/>
    <n v="0"/>
    <n v="0"/>
    <n v="0"/>
    <s v="Giảm công nợ"/>
    <d v="2025-04-14T00:00:00"/>
    <s v="PT2504/0050"/>
    <n v="0"/>
    <n v="0"/>
    <n v="0"/>
    <n v="0"/>
    <d v="2025-04-12T00:00:00"/>
    <m/>
    <d v="2025-04-12T00:00:00"/>
    <n v="0"/>
    <m/>
    <s v=""/>
    <x v="0"/>
    <d v="2025-04-12T00:00:00"/>
    <d v="2025-04-14T00:00:00"/>
    <m/>
    <m/>
    <x v="95"/>
    <x v="99"/>
    <x v="2"/>
  </r>
  <r>
    <x v="166"/>
    <x v="104"/>
    <x v="101"/>
    <x v="2325"/>
    <m/>
    <s v="00001528"/>
    <s v="Siêu thị tiện lợi Ân Nghĩa Mart 24h"/>
    <n v="1306641"/>
    <n v="0"/>
    <n v="104531"/>
    <n v="1411172"/>
    <s v="Bán hàng"/>
    <d v="2025-02-13T00:00:00"/>
    <s v="PT2502/0032"/>
    <n v="0"/>
    <n v="1411172"/>
    <n v="1411172"/>
    <n v="0"/>
    <d v="2025-01-06T00:00:00"/>
    <m/>
    <d v="2025-01-06T00:00:00"/>
    <n v="0"/>
    <m/>
    <s v=""/>
    <x v="0"/>
    <d v="2025-01-06T00:00:00"/>
    <d v="2025-02-13T00:00:00"/>
    <m/>
    <m/>
    <x v="96"/>
    <x v="100"/>
    <x v="11"/>
  </r>
  <r>
    <x v="167"/>
    <x v="104"/>
    <x v="20"/>
    <x v="2326"/>
    <m/>
    <s v="00010239"/>
    <s v="Siêu thị tiện lợi Ân Nghĩa Mart 24h"/>
    <n v="2796043"/>
    <n v="0"/>
    <n v="223683"/>
    <n v="3019726"/>
    <s v="Bán hàng"/>
    <m/>
    <m/>
    <n v="0"/>
    <n v="3019726"/>
    <n v="0"/>
    <n v="3019726"/>
    <d v="2025-02-14T00:00:00"/>
    <m/>
    <d v="2025-02-14T00:00:00"/>
    <n v="0"/>
    <m/>
    <n v="299.3578140046302"/>
    <x v="3"/>
    <d v="2025-02-14T00:00:00"/>
    <d v="1899-12-30T00:00:00"/>
    <m/>
    <m/>
    <x v="96"/>
    <x v="101"/>
    <x v="6"/>
  </r>
  <r>
    <x v="166"/>
    <x v="104"/>
    <x v="131"/>
    <x v="2327"/>
    <m/>
    <m/>
    <m/>
    <m/>
    <n v="0"/>
    <n v="0"/>
    <n v="1481058"/>
    <s v="Tồn đầu kỳ"/>
    <d v="2025-02-13T00:00:00"/>
    <s v="PT2502/0032"/>
    <n v="1481058"/>
    <n v="0"/>
    <n v="1481058"/>
    <n v="0"/>
    <d v="2024-12-31T00:00:00"/>
    <m/>
    <d v="2024-12-31T00:00:00"/>
    <n v="0"/>
    <m/>
    <s v=""/>
    <x v="0"/>
    <d v="2024-12-31T00:00:00"/>
    <d v="2025-02-13T00:00:00"/>
    <m/>
    <m/>
    <x v="96"/>
    <x v="100"/>
    <x v="11"/>
  </r>
  <r>
    <x v="168"/>
    <x v="105"/>
    <x v="68"/>
    <x v="2328"/>
    <d v="2025-10-29T00:00:00"/>
    <s v="00071327"/>
    <s v="Hộ kinh doanh Phúc Hậu (chị Liên sđt 0982164624), nhà 10, ngõ 62 phố Vĩnh Phúc Ba ĐÌnh ( Đối diện trường THCS Hoàng Hoa Thám)"/>
    <n v="1167195"/>
    <n v="0"/>
    <n v="93375.6"/>
    <n v="1260570.6000000001"/>
    <s v="Bán hàng"/>
    <d v="2025-11-19T00:00:00"/>
    <s v="BH2364653"/>
    <n v="0"/>
    <n v="1260570.6000000001"/>
    <n v="1260570.6000000001"/>
    <n v="0"/>
    <d v="2025-10-29T00:00:00"/>
    <m/>
    <d v="2025-10-29T00:00:00"/>
    <n v="0"/>
    <m/>
    <s v=""/>
    <x v="0"/>
    <d v="2025-10-29T00:00:00"/>
    <d v="2025-11-19T00:00:00"/>
    <m/>
    <m/>
    <x v="40"/>
    <x v="102"/>
    <x v="2"/>
  </r>
  <r>
    <x v="168"/>
    <x v="105"/>
    <x v="99"/>
    <x v="2329"/>
    <d v="2025-11-12T00:00:00"/>
    <s v="00075033"/>
    <s v="Bán hàng Hộ kinh doanh Phúc Hậu (chị Liên sđt 0982164624) , nhà 10, ngõ 62 phố Vĩnh Phúc Ba ĐÌnh ( Đối diện trường THCS Hoàng Hoa Thám)"/>
    <n v="787157"/>
    <n v="0"/>
    <n v="62972.56"/>
    <n v="850129.56"/>
    <s v="Bán hàng"/>
    <d v="2025-12-09T00:00:00"/>
    <m/>
    <n v="0"/>
    <n v="850129.56"/>
    <n v="850129.56"/>
    <n v="0"/>
    <d v="2025-11-12T00:00:00"/>
    <m/>
    <d v="2025-11-12T00:00:00"/>
    <n v="0"/>
    <m/>
    <s v=""/>
    <x v="0"/>
    <d v="2025-11-12T00:00:00"/>
    <d v="2025-12-09T00:00:00"/>
    <s v="MT12"/>
    <m/>
    <x v="40"/>
    <x v="102"/>
    <x v="2"/>
  </r>
  <r>
    <x v="168"/>
    <x v="105"/>
    <x v="99"/>
    <x v="2330"/>
    <d v="2025-11-12T00:00:00"/>
    <s v="00075034"/>
    <s v="Hộ kinh doanh Phúc Hậu (chị Liên sđt 0982164624) 55 Vạn Bảo, Ba Đình, HN"/>
    <n v="2703741"/>
    <n v="0"/>
    <n v="216299.28"/>
    <n v="2920040.28"/>
    <s v="Bán hàng"/>
    <m/>
    <m/>
    <n v="0"/>
    <n v="2920040.28"/>
    <n v="0"/>
    <n v="2920040.28"/>
    <d v="2025-11-12T00:00:00"/>
    <m/>
    <d v="2025-11-12T00:00:00"/>
    <n v="0"/>
    <m/>
    <n v="28.3578140046302"/>
    <x v="4"/>
    <d v="2025-11-12T00:00:00"/>
    <d v="1899-12-30T00:00:00"/>
    <m/>
    <m/>
    <x v="40"/>
    <x v="102"/>
    <x v="2"/>
  </r>
  <r>
    <x v="169"/>
    <x v="106"/>
    <x v="184"/>
    <x v="2331"/>
    <d v="2025-01-02T00:00:00"/>
    <s v="00000068"/>
    <s v="BRGMART 105 Lê Duẩn, Hà Nội"/>
    <n v="1383358"/>
    <n v="0"/>
    <n v="110669"/>
    <n v="1494027"/>
    <s v="Bán hàng"/>
    <d v="2025-02-25T00:00:00"/>
    <m/>
    <n v="0"/>
    <n v="1494027"/>
    <n v="1494027"/>
    <n v="0"/>
    <d v="2025-01-02T00:00:00"/>
    <n v="30"/>
    <d v="2025-02-01T00:00:00"/>
    <n v="0"/>
    <m/>
    <s v=""/>
    <x v="0"/>
    <d v="2025-02-01T00:00:00"/>
    <d v="2025-02-25T00:00:00"/>
    <m/>
    <m/>
    <x v="97"/>
    <x v="103"/>
    <x v="2"/>
  </r>
  <r>
    <x v="169"/>
    <x v="106"/>
    <x v="184"/>
    <x v="2332"/>
    <d v="2025-01-02T00:00:00"/>
    <s v="00000070"/>
    <s v="Siêu thị FujiMart 51 Lê Đại Hành"/>
    <n v="1004649"/>
    <n v="0"/>
    <n v="80372"/>
    <n v="1085021"/>
    <s v="Bán hàng"/>
    <d v="2025-02-25T00:00:00"/>
    <m/>
    <n v="0"/>
    <n v="1085021"/>
    <n v="1085021"/>
    <n v="0"/>
    <d v="2025-01-02T00:00:00"/>
    <n v="30"/>
    <d v="2025-02-01T00:00:00"/>
    <n v="0"/>
    <m/>
    <s v=""/>
    <x v="0"/>
    <d v="2025-02-01T00:00:00"/>
    <d v="2025-02-25T00:00:00"/>
    <m/>
    <m/>
    <x v="97"/>
    <x v="103"/>
    <x v="2"/>
  </r>
  <r>
    <x v="169"/>
    <x v="106"/>
    <x v="61"/>
    <x v="2333"/>
    <d v="2025-01-18T00:00:00"/>
    <s v="00000132"/>
    <s v="Chiết khấu doanh số có điều kiện"/>
    <n v="0"/>
    <n v="21037654"/>
    <n v="-1683012"/>
    <n v="-22720666"/>
    <s v="Bán hàng"/>
    <d v="2025-02-25T00:00:00"/>
    <m/>
    <n v="0"/>
    <n v="-22720666"/>
    <n v="-22720666"/>
    <n v="0"/>
    <d v="2025-01-18T00:00:00"/>
    <n v="30"/>
    <d v="2025-02-17T00:00:00"/>
    <n v="0"/>
    <m/>
    <s v=""/>
    <x v="0"/>
    <d v="2025-02-17T00:00:00"/>
    <d v="2025-02-25T00:00:00"/>
    <m/>
    <m/>
    <x v="97"/>
    <x v="103"/>
    <x v="2"/>
  </r>
  <r>
    <x v="169"/>
    <x v="106"/>
    <x v="184"/>
    <x v="2334"/>
    <d v="2025-01-02T00:00:00"/>
    <s v="00000358"/>
    <s v="Siêu thị intimex Hải Dương"/>
    <n v="2206603"/>
    <n v="0"/>
    <n v="176528"/>
    <n v="2383131"/>
    <s v="Bán hàng"/>
    <d v="2025-02-25T00:00:00"/>
    <m/>
    <n v="0"/>
    <n v="2383131"/>
    <n v="2383131"/>
    <n v="0"/>
    <d v="2025-01-02T00:00:00"/>
    <n v="30"/>
    <d v="2025-02-01T00:00:00"/>
    <n v="0"/>
    <m/>
    <s v=""/>
    <x v="0"/>
    <d v="2025-02-01T00:00:00"/>
    <d v="2025-02-25T00:00:00"/>
    <m/>
    <m/>
    <x v="97"/>
    <x v="103"/>
    <x v="2"/>
  </r>
  <r>
    <x v="169"/>
    <x v="106"/>
    <x v="184"/>
    <x v="2335"/>
    <d v="2025-01-02T00:00:00"/>
    <s v="00000923"/>
    <s v="Siêu thị intimex Hải Dương"/>
    <n v="558072"/>
    <n v="0"/>
    <n v="44646"/>
    <n v="602718"/>
    <s v="Bán hàng"/>
    <d v="2025-02-25T00:00:00"/>
    <m/>
    <n v="0"/>
    <n v="602718"/>
    <n v="602718"/>
    <n v="0"/>
    <d v="2025-01-02T00:00:00"/>
    <n v="30"/>
    <d v="2025-02-01T00:00:00"/>
    <n v="0"/>
    <m/>
    <s v=""/>
    <x v="0"/>
    <d v="2025-02-01T00:00:00"/>
    <d v="2025-02-25T00:00:00"/>
    <m/>
    <m/>
    <x v="97"/>
    <x v="103"/>
    <x v="2"/>
  </r>
  <r>
    <x v="169"/>
    <x v="106"/>
    <x v="184"/>
    <x v="2336"/>
    <d v="2025-01-02T00:00:00"/>
    <s v="00001014"/>
    <s v="Siêu thị FujiMart Lê Văn Lương"/>
    <n v="948854"/>
    <n v="0"/>
    <n v="75908"/>
    <n v="1024762"/>
    <s v="Bán hàng"/>
    <d v="2025-02-25T00:00:00"/>
    <m/>
    <n v="0"/>
    <n v="1024762"/>
    <n v="1024762"/>
    <n v="0"/>
    <d v="2025-01-02T00:00:00"/>
    <n v="30"/>
    <d v="2025-02-01T00:00:00"/>
    <n v="0"/>
    <m/>
    <s v=""/>
    <x v="0"/>
    <d v="2025-02-01T00:00:00"/>
    <d v="2025-02-25T00:00:00"/>
    <m/>
    <m/>
    <x v="97"/>
    <x v="103"/>
    <x v="2"/>
  </r>
  <r>
    <x v="169"/>
    <x v="106"/>
    <x v="184"/>
    <x v="2337"/>
    <d v="2025-01-02T00:00:00"/>
    <s v="00001015"/>
    <s v="BRGMART 15-17 Ngọc Khánh, Hà Nội"/>
    <n v="2260913"/>
    <n v="0"/>
    <n v="180873"/>
    <n v="2441786"/>
    <s v="Bán hàng"/>
    <d v="2025-02-25T00:00:00"/>
    <m/>
    <n v="0"/>
    <n v="2441786"/>
    <n v="2441786"/>
    <n v="0"/>
    <d v="2025-01-02T00:00:00"/>
    <n v="30"/>
    <d v="2025-02-01T00:00:00"/>
    <n v="0"/>
    <m/>
    <s v=""/>
    <x v="0"/>
    <d v="2025-02-01T00:00:00"/>
    <d v="2025-02-25T00:00:00"/>
    <m/>
    <m/>
    <x v="97"/>
    <x v="103"/>
    <x v="2"/>
  </r>
  <r>
    <x v="169"/>
    <x v="106"/>
    <x v="15"/>
    <x v="2338"/>
    <d v="2025-01-03T00:00:00"/>
    <s v="00001095"/>
    <s v="CH Haprofood 24 Trần Nhật Duật"/>
    <n v="2164700"/>
    <n v="0"/>
    <n v="173176"/>
    <n v="2337876"/>
    <s v="Bán hàng"/>
    <d v="2025-02-25T00:00:00"/>
    <m/>
    <n v="0"/>
    <n v="2337876"/>
    <n v="2337876"/>
    <n v="0"/>
    <d v="2025-01-03T00:00:00"/>
    <n v="30"/>
    <d v="2025-02-02T00:00:00"/>
    <n v="0"/>
    <m/>
    <s v=""/>
    <x v="0"/>
    <d v="2025-02-02T00:00:00"/>
    <d v="2025-02-25T00:00:00"/>
    <m/>
    <m/>
    <x v="97"/>
    <x v="103"/>
    <x v="2"/>
  </r>
  <r>
    <x v="169"/>
    <x v="106"/>
    <x v="15"/>
    <x v="2339"/>
    <d v="2025-01-03T00:00:00"/>
    <s v="00001127"/>
    <s v="BRG10141 Siêu thị Intimemex Như Quỳnh, Hưng Yên"/>
    <n v="2450230"/>
    <n v="0"/>
    <n v="196018"/>
    <n v="2646248"/>
    <s v="Bán hàng"/>
    <d v="2025-02-25T00:00:00"/>
    <m/>
    <n v="0"/>
    <n v="2646248"/>
    <n v="2646248"/>
    <n v="0"/>
    <d v="2025-01-03T00:00:00"/>
    <n v="30"/>
    <d v="2025-02-02T00:00:00"/>
    <n v="0"/>
    <m/>
    <s v=""/>
    <x v="0"/>
    <d v="2025-02-02T00:00:00"/>
    <d v="2025-02-25T00:00:00"/>
    <m/>
    <m/>
    <x v="97"/>
    <x v="103"/>
    <x v="2"/>
  </r>
  <r>
    <x v="169"/>
    <x v="106"/>
    <x v="15"/>
    <x v="2340"/>
    <d v="2025-01-03T00:00:00"/>
    <s v="00001393"/>
    <s v="Siêu thị FujiMart Trung Yên"/>
    <n v="755766"/>
    <n v="0"/>
    <n v="60461"/>
    <n v="816227"/>
    <s v="Bán hàng"/>
    <d v="2025-02-25T00:00:00"/>
    <m/>
    <n v="0"/>
    <n v="816227"/>
    <n v="816227"/>
    <n v="0"/>
    <d v="2025-01-03T00:00:00"/>
    <n v="30"/>
    <d v="2025-02-02T00:00:00"/>
    <n v="0"/>
    <m/>
    <s v=""/>
    <x v="0"/>
    <d v="2025-02-02T00:00:00"/>
    <d v="2025-02-25T00:00:00"/>
    <m/>
    <m/>
    <x v="97"/>
    <x v="103"/>
    <x v="2"/>
  </r>
  <r>
    <x v="169"/>
    <x v="106"/>
    <x v="83"/>
    <x v="2341"/>
    <d v="2025-01-04T00:00:00"/>
    <s v="00001419"/>
    <s v="Cửa hàng Haprofood N4C Trung Hòa Nhân Chính"/>
    <n v="2120790"/>
    <n v="0"/>
    <n v="169663"/>
    <n v="2290453"/>
    <s v="Bán hàng"/>
    <d v="2025-02-25T00:00:00"/>
    <m/>
    <n v="0"/>
    <n v="2290453"/>
    <n v="2290453"/>
    <n v="0"/>
    <d v="2025-01-04T00:00:00"/>
    <n v="30"/>
    <d v="2025-02-03T00:00:00"/>
    <n v="0"/>
    <m/>
    <s v=""/>
    <x v="0"/>
    <d v="2025-02-03T00:00:00"/>
    <d v="2025-02-25T00:00:00"/>
    <m/>
    <m/>
    <x v="97"/>
    <x v="103"/>
    <x v="2"/>
  </r>
  <r>
    <x v="169"/>
    <x v="106"/>
    <x v="83"/>
    <x v="2342"/>
    <d v="2025-01-04T00:00:00"/>
    <s v="00001459"/>
    <s v="Siêu thị Fuji The Light"/>
    <n v="1015668"/>
    <n v="0"/>
    <n v="81253"/>
    <n v="1096921"/>
    <s v="Bán hàng"/>
    <d v="2025-02-25T00:00:00"/>
    <m/>
    <n v="0"/>
    <n v="1096921"/>
    <n v="1096921"/>
    <n v="0"/>
    <d v="2025-01-04T00:00:00"/>
    <n v="30"/>
    <d v="2025-02-03T00:00:00"/>
    <n v="0"/>
    <m/>
    <s v=""/>
    <x v="0"/>
    <d v="2025-02-03T00:00:00"/>
    <d v="2025-02-25T00:00:00"/>
    <m/>
    <m/>
    <x v="97"/>
    <x v="103"/>
    <x v="2"/>
  </r>
  <r>
    <x v="169"/>
    <x v="106"/>
    <x v="83"/>
    <x v="2343"/>
    <d v="2025-01-04T00:00:00"/>
    <s v="00001500"/>
    <s v="BRGMART 15-17 Ngọc Khánh, Hà Nội"/>
    <n v="476730"/>
    <n v="0"/>
    <n v="38138"/>
    <n v="514868"/>
    <s v="Bán hàng"/>
    <d v="2025-02-25T00:00:00"/>
    <m/>
    <n v="0"/>
    <n v="514868"/>
    <n v="514868"/>
    <n v="0"/>
    <d v="2025-01-04T00:00:00"/>
    <n v="30"/>
    <d v="2025-02-03T00:00:00"/>
    <n v="0"/>
    <m/>
    <s v=""/>
    <x v="0"/>
    <d v="2025-02-03T00:00:00"/>
    <d v="2025-02-25T00:00:00"/>
    <m/>
    <m/>
    <x v="97"/>
    <x v="103"/>
    <x v="2"/>
  </r>
  <r>
    <x v="169"/>
    <x v="106"/>
    <x v="101"/>
    <x v="2344"/>
    <d v="2025-01-06T00:00:00"/>
    <s v="00001504"/>
    <s v="Seikamart Phạm Ngọc Thạch"/>
    <n v="2019320"/>
    <n v="0"/>
    <n v="161546"/>
    <n v="2180866"/>
    <s v="Bán hàng"/>
    <d v="2025-02-25T00:00:00"/>
    <m/>
    <n v="0"/>
    <n v="2180866"/>
    <n v="2180866"/>
    <n v="0"/>
    <d v="2025-01-06T00:00:00"/>
    <n v="30"/>
    <d v="2025-02-05T00:00:00"/>
    <n v="0"/>
    <m/>
    <s v=""/>
    <x v="0"/>
    <d v="2025-02-05T00:00:00"/>
    <d v="2025-02-25T00:00:00"/>
    <m/>
    <m/>
    <x v="97"/>
    <x v="103"/>
    <x v="2"/>
  </r>
  <r>
    <x v="169"/>
    <x v="106"/>
    <x v="101"/>
    <x v="2345"/>
    <d v="2025-01-06T00:00:00"/>
    <s v="00001550"/>
    <s v="Siêu thị Fujimart 89 Lạc Long Quân"/>
    <n v="1624757"/>
    <n v="0"/>
    <n v="129981"/>
    <n v="1754738"/>
    <s v="Bán hàng"/>
    <d v="2025-02-25T00:00:00"/>
    <m/>
    <n v="0"/>
    <n v="1754738"/>
    <n v="1754738"/>
    <n v="0"/>
    <d v="2025-01-06T00:00:00"/>
    <n v="30"/>
    <d v="2025-02-05T00:00:00"/>
    <n v="0"/>
    <m/>
    <s v=""/>
    <x v="0"/>
    <d v="2025-02-05T00:00:00"/>
    <d v="2025-02-25T00:00:00"/>
    <m/>
    <m/>
    <x v="97"/>
    <x v="103"/>
    <x v="2"/>
  </r>
  <r>
    <x v="169"/>
    <x v="106"/>
    <x v="208"/>
    <x v="2346"/>
    <d v="2025-01-07T00:00:00"/>
    <s v="00001685"/>
    <s v="BRGMART Chợ bưởi, HN"/>
    <n v="1386509"/>
    <n v="0"/>
    <n v="110921"/>
    <n v="1497430"/>
    <s v="Bán hàng"/>
    <d v="2025-02-25T00:00:00"/>
    <m/>
    <n v="0"/>
    <n v="1497430"/>
    <n v="1497430"/>
    <n v="0"/>
    <d v="2025-01-07T00:00:00"/>
    <n v="30"/>
    <d v="2025-02-06T00:00:00"/>
    <n v="0"/>
    <m/>
    <s v=""/>
    <x v="0"/>
    <d v="2025-02-06T00:00:00"/>
    <d v="2025-02-25T00:00:00"/>
    <m/>
    <m/>
    <x v="97"/>
    <x v="103"/>
    <x v="2"/>
  </r>
  <r>
    <x v="169"/>
    <x v="106"/>
    <x v="208"/>
    <x v="2347"/>
    <d v="2025-01-07T00:00:00"/>
    <s v="00001686"/>
    <s v="BRG mart N16 Sài Đồng"/>
    <n v="1669605"/>
    <n v="0"/>
    <n v="133568"/>
    <n v="1803173"/>
    <s v="Bán hàng"/>
    <d v="2025-02-25T00:00:00"/>
    <m/>
    <n v="0"/>
    <n v="1803173"/>
    <n v="1803173"/>
    <n v="0"/>
    <d v="2025-01-07T00:00:00"/>
    <n v="30"/>
    <d v="2025-02-06T00:00:00"/>
    <n v="0"/>
    <m/>
    <s v=""/>
    <x v="0"/>
    <d v="2025-02-06T00:00:00"/>
    <d v="2025-02-25T00:00:00"/>
    <m/>
    <m/>
    <x v="97"/>
    <x v="103"/>
    <x v="2"/>
  </r>
  <r>
    <x v="169"/>
    <x v="106"/>
    <x v="208"/>
    <x v="2348"/>
    <d v="2025-01-07T00:00:00"/>
    <s v="00001745"/>
    <s v="Seikamart 275 nguyễn Trãi"/>
    <n v="851118"/>
    <n v="0"/>
    <n v="68089"/>
    <n v="919207"/>
    <s v="Bán hàng"/>
    <d v="2025-02-25T00:00:00"/>
    <m/>
    <n v="0"/>
    <n v="919207"/>
    <n v="919207"/>
    <n v="0"/>
    <d v="2025-01-07T00:00:00"/>
    <n v="30"/>
    <d v="2025-02-06T00:00:00"/>
    <n v="0"/>
    <m/>
    <s v=""/>
    <x v="0"/>
    <d v="2025-02-06T00:00:00"/>
    <d v="2025-02-25T00:00:00"/>
    <m/>
    <m/>
    <x v="97"/>
    <x v="103"/>
    <x v="2"/>
  </r>
  <r>
    <x v="169"/>
    <x v="106"/>
    <x v="208"/>
    <x v="2349"/>
    <d v="2025-01-07T00:00:00"/>
    <s v="00001746"/>
    <s v="BRG mart Intracom Đông Anh"/>
    <n v="1639128"/>
    <n v="0"/>
    <n v="131130"/>
    <n v="1770258"/>
    <s v="Bán hàng"/>
    <d v="2025-02-25T00:00:00"/>
    <m/>
    <n v="0"/>
    <n v="1770258"/>
    <n v="1770258"/>
    <n v="0"/>
    <d v="2025-01-07T00:00:00"/>
    <n v="30"/>
    <d v="2025-02-06T00:00:00"/>
    <n v="0"/>
    <m/>
    <s v=""/>
    <x v="0"/>
    <d v="2025-02-06T00:00:00"/>
    <d v="2025-02-25T00:00:00"/>
    <m/>
    <m/>
    <x v="97"/>
    <x v="103"/>
    <x v="2"/>
  </r>
  <r>
    <x v="169"/>
    <x v="106"/>
    <x v="208"/>
    <x v="2350"/>
    <d v="2025-01-07T00:00:00"/>
    <s v="00001786"/>
    <s v="Siêu thị HaproMart Lương Đình Của"/>
    <n v="854691"/>
    <n v="0"/>
    <n v="68375"/>
    <n v="923066"/>
    <s v="Bán hàng"/>
    <d v="2025-02-25T00:00:00"/>
    <m/>
    <n v="0"/>
    <n v="923066"/>
    <n v="923066"/>
    <n v="0"/>
    <d v="2025-01-07T00:00:00"/>
    <n v="30"/>
    <d v="2025-02-06T00:00:00"/>
    <n v="0"/>
    <m/>
    <s v=""/>
    <x v="0"/>
    <d v="2025-02-06T00:00:00"/>
    <d v="2025-02-25T00:00:00"/>
    <m/>
    <m/>
    <x v="97"/>
    <x v="103"/>
    <x v="2"/>
  </r>
  <r>
    <x v="169"/>
    <x v="106"/>
    <x v="11"/>
    <x v="2351"/>
    <d v="2025-11-21T00:00:00"/>
    <s v="00001840"/>
    <s v="Điều chỉnh giảm hóa đơn 00061276 22/09/2025 về 0 do cửa hàng không nhận hàng"/>
    <n v="-1165518"/>
    <n v="0"/>
    <n v="-93241"/>
    <n v="-1258759"/>
    <s v="Bán hàng"/>
    <d v="2025-02-25T00:00:00"/>
    <m/>
    <n v="0"/>
    <n v="-1258759"/>
    <n v="-1258759"/>
    <n v="0"/>
    <d v="2025-11-21T00:00:00"/>
    <n v="30"/>
    <d v="2025-12-21T00:00:00"/>
    <n v="10.642188541663927"/>
    <m/>
    <s v=""/>
    <x v="0"/>
    <d v="2025-12-21T00:00:00"/>
    <d v="2025-02-25T00:00:00"/>
    <m/>
    <m/>
    <x v="97"/>
    <x v="103"/>
    <x v="2"/>
  </r>
  <r>
    <x v="169"/>
    <x v="106"/>
    <x v="132"/>
    <x v="2352"/>
    <d v="2025-01-08T00:00:00"/>
    <s v="00001890"/>
    <s v="Siêu thị Fujimart 324 Tây Sơn"/>
    <n v="3205795"/>
    <n v="0"/>
    <n v="256464"/>
    <n v="3462259"/>
    <s v="Bán hàng"/>
    <d v="2025-02-25T00:00:00"/>
    <m/>
    <n v="0"/>
    <n v="3462259"/>
    <n v="3462259"/>
    <n v="0"/>
    <d v="2025-01-08T00:00:00"/>
    <n v="30"/>
    <d v="2025-02-07T00:00:00"/>
    <n v="0"/>
    <m/>
    <s v=""/>
    <x v="0"/>
    <d v="2025-02-07T00:00:00"/>
    <d v="2025-02-25T00:00:00"/>
    <m/>
    <m/>
    <x v="97"/>
    <x v="103"/>
    <x v="2"/>
  </r>
  <r>
    <x v="169"/>
    <x v="106"/>
    <x v="132"/>
    <x v="2353"/>
    <d v="2025-01-08T00:00:00"/>
    <s v="00001918"/>
    <s v="Siêu thị Fujimart 36 Hoàng Cầu"/>
    <n v="3363105"/>
    <n v="0"/>
    <n v="269048"/>
    <n v="3632153"/>
    <s v="Bán hàng"/>
    <d v="2025-02-25T00:00:00"/>
    <m/>
    <n v="0"/>
    <n v="3632153"/>
    <n v="3632153"/>
    <n v="0"/>
    <d v="2025-01-08T00:00:00"/>
    <n v="30"/>
    <d v="2025-02-07T00:00:00"/>
    <n v="0"/>
    <m/>
    <s v=""/>
    <x v="0"/>
    <d v="2025-02-07T00:00:00"/>
    <d v="2025-02-25T00:00:00"/>
    <m/>
    <m/>
    <x v="97"/>
    <x v="103"/>
    <x v="2"/>
  </r>
  <r>
    <x v="169"/>
    <x v="106"/>
    <x v="132"/>
    <x v="2354"/>
    <d v="2025-01-08T00:00:00"/>
    <s v="00001923"/>
    <s v="Siêu thị Fujimart 142 Lê Duẩn"/>
    <n v="2869930"/>
    <n v="0"/>
    <n v="229594"/>
    <n v="3099524"/>
    <s v="Bán hàng"/>
    <d v="2025-02-25T00:00:00"/>
    <m/>
    <n v="0"/>
    <n v="3099524"/>
    <n v="3099524"/>
    <n v="0"/>
    <d v="2025-01-08T00:00:00"/>
    <n v="30"/>
    <d v="2025-02-07T00:00:00"/>
    <n v="0"/>
    <m/>
    <s v=""/>
    <x v="0"/>
    <d v="2025-02-07T00:00:00"/>
    <d v="2025-02-25T00:00:00"/>
    <m/>
    <m/>
    <x v="97"/>
    <x v="103"/>
    <x v="2"/>
  </r>
  <r>
    <x v="169"/>
    <x v="106"/>
    <x v="245"/>
    <x v="2355"/>
    <d v="2025-01-09T00:00:00"/>
    <s v="00002607"/>
    <s v="CH Hapro 83 Nguyễn An Ninh"/>
    <n v="2757520"/>
    <n v="0"/>
    <n v="220602"/>
    <n v="2978122"/>
    <s v="Bán hàng"/>
    <d v="2025-02-25T00:00:00"/>
    <m/>
    <n v="0"/>
    <n v="2978122"/>
    <n v="2978122"/>
    <n v="0"/>
    <d v="2025-01-09T00:00:00"/>
    <n v="30"/>
    <d v="2025-02-08T00:00:00"/>
    <n v="0"/>
    <m/>
    <s v=""/>
    <x v="0"/>
    <d v="2025-02-08T00:00:00"/>
    <d v="2025-02-25T00:00:00"/>
    <m/>
    <m/>
    <x v="97"/>
    <x v="103"/>
    <x v="2"/>
  </r>
  <r>
    <x v="169"/>
    <x v="106"/>
    <x v="245"/>
    <x v="2356"/>
    <d v="2025-01-09T00:00:00"/>
    <s v="00002634"/>
    <s v="Seikamart Phạm Ngọc Thạch"/>
    <n v="1978340"/>
    <n v="0"/>
    <n v="158267"/>
    <n v="2136607"/>
    <s v="Bán hàng"/>
    <d v="2025-02-25T00:00:00"/>
    <m/>
    <n v="0"/>
    <n v="2136607"/>
    <n v="2136607"/>
    <n v="0"/>
    <d v="2025-01-09T00:00:00"/>
    <n v="30"/>
    <d v="2025-02-08T00:00:00"/>
    <n v="0"/>
    <m/>
    <s v=""/>
    <x v="0"/>
    <d v="2025-02-08T00:00:00"/>
    <d v="2025-02-25T00:00:00"/>
    <m/>
    <m/>
    <x v="97"/>
    <x v="103"/>
    <x v="2"/>
  </r>
  <r>
    <x v="169"/>
    <x v="106"/>
    <x v="245"/>
    <x v="2357"/>
    <d v="2025-01-09T00:00:00"/>
    <s v="00002635"/>
    <s v="BRGMART 5 Hàm Tử Quan, Hoàn Kiếm, Hà Nội"/>
    <n v="1764365"/>
    <n v="0"/>
    <n v="141149"/>
    <n v="1905514"/>
    <s v="Bán hàng"/>
    <d v="2025-02-25T00:00:00"/>
    <m/>
    <n v="0"/>
    <n v="1905514"/>
    <n v="1905514"/>
    <n v="0"/>
    <d v="2025-01-09T00:00:00"/>
    <n v="30"/>
    <d v="2025-02-08T00:00:00"/>
    <n v="0"/>
    <m/>
    <s v=""/>
    <x v="0"/>
    <d v="2025-02-08T00:00:00"/>
    <d v="2025-02-25T00:00:00"/>
    <m/>
    <m/>
    <x v="97"/>
    <x v="103"/>
    <x v="2"/>
  </r>
  <r>
    <x v="169"/>
    <x v="106"/>
    <x v="245"/>
    <x v="2358"/>
    <d v="2025-01-09T00:00:00"/>
    <s v="00002738"/>
    <s v="Siêu thị intimex Hải Dương"/>
    <n v="11311536"/>
    <n v="0"/>
    <n v="904923"/>
    <n v="12216459"/>
    <s v="Bán hàng"/>
    <d v="2025-02-25T00:00:00"/>
    <m/>
    <n v="0"/>
    <n v="12216459"/>
    <n v="12216459"/>
    <n v="0"/>
    <d v="2025-01-09T00:00:00"/>
    <n v="30"/>
    <d v="2025-02-08T00:00:00"/>
    <n v="0"/>
    <m/>
    <s v=""/>
    <x v="0"/>
    <d v="2025-02-08T00:00:00"/>
    <d v="2025-02-25T00:00:00"/>
    <m/>
    <m/>
    <x v="97"/>
    <x v="103"/>
    <x v="2"/>
  </r>
  <r>
    <x v="169"/>
    <x v="106"/>
    <x v="154"/>
    <x v="2359"/>
    <d v="2025-01-10T00:00:00"/>
    <s v="00002797"/>
    <s v="Siêu thị intimex 120 Hàng Trống"/>
    <n v="2953715"/>
    <n v="0"/>
    <n v="236297"/>
    <n v="3190012"/>
    <s v="Bán hàng"/>
    <d v="2025-02-25T00:00:00"/>
    <m/>
    <n v="0"/>
    <n v="3190012"/>
    <n v="3190012"/>
    <n v="0"/>
    <d v="2025-01-10T00:00:00"/>
    <n v="30"/>
    <d v="2025-02-09T00:00:00"/>
    <n v="0"/>
    <m/>
    <s v=""/>
    <x v="0"/>
    <d v="2025-02-09T00:00:00"/>
    <d v="2025-02-25T00:00:00"/>
    <m/>
    <m/>
    <x v="97"/>
    <x v="103"/>
    <x v="2"/>
  </r>
  <r>
    <x v="169"/>
    <x v="106"/>
    <x v="154"/>
    <x v="2360"/>
    <d v="2025-01-10T00:00:00"/>
    <s v="00002845"/>
    <s v="CH Haprofood 24 Trần Nhật Duật"/>
    <n v="1801075"/>
    <n v="0"/>
    <n v="144086"/>
    <n v="1945161"/>
    <s v="Bán hàng"/>
    <d v="2025-02-25T00:00:00"/>
    <m/>
    <n v="0"/>
    <n v="1945161"/>
    <n v="1945161"/>
    <n v="0"/>
    <d v="2025-01-10T00:00:00"/>
    <n v="30"/>
    <d v="2025-02-09T00:00:00"/>
    <n v="0"/>
    <m/>
    <s v=""/>
    <x v="0"/>
    <d v="2025-02-09T00:00:00"/>
    <d v="2025-02-25T00:00:00"/>
    <m/>
    <m/>
    <x v="97"/>
    <x v="103"/>
    <x v="2"/>
  </r>
  <r>
    <x v="169"/>
    <x v="106"/>
    <x v="154"/>
    <x v="2361"/>
    <d v="2025-01-10T00:00:00"/>
    <s v="00002886"/>
    <s v="BRGMART Thanh Xuân, Hà Nội"/>
    <n v="2483624"/>
    <n v="0"/>
    <n v="198690"/>
    <n v="2682314"/>
    <s v="Bán hàng"/>
    <d v="2025-02-25T00:00:00"/>
    <m/>
    <n v="0"/>
    <n v="2682314"/>
    <n v="2682314"/>
    <n v="0"/>
    <d v="2025-01-10T00:00:00"/>
    <n v="30"/>
    <d v="2025-02-09T00:00:00"/>
    <n v="0"/>
    <m/>
    <s v=""/>
    <x v="0"/>
    <d v="2025-02-09T00:00:00"/>
    <d v="2025-02-25T00:00:00"/>
    <m/>
    <m/>
    <x v="97"/>
    <x v="103"/>
    <x v="2"/>
  </r>
  <r>
    <x v="169"/>
    <x v="106"/>
    <x v="0"/>
    <x v="2362"/>
    <d v="2025-01-11T00:00:00"/>
    <s v="00003036"/>
    <s v="CH Hapro 198 Lò Đúc"/>
    <n v="2396403"/>
    <n v="0"/>
    <n v="191712"/>
    <n v="2588115"/>
    <s v="Bán hàng"/>
    <d v="2025-02-25T00:00:00"/>
    <m/>
    <n v="0"/>
    <n v="2588115"/>
    <n v="2588115"/>
    <n v="0"/>
    <d v="2025-01-11T00:00:00"/>
    <n v="30"/>
    <d v="2025-02-10T00:00:00"/>
    <n v="0"/>
    <m/>
    <s v=""/>
    <x v="0"/>
    <d v="2025-02-10T00:00:00"/>
    <d v="2025-02-25T00:00:00"/>
    <m/>
    <m/>
    <x v="97"/>
    <x v="103"/>
    <x v="2"/>
  </r>
  <r>
    <x v="169"/>
    <x v="106"/>
    <x v="0"/>
    <x v="2363"/>
    <d v="2025-01-11T00:00:00"/>
    <s v="00003037"/>
    <s v="CH Haprofood Ecohome 3"/>
    <n v="4427391"/>
    <n v="0"/>
    <n v="354191"/>
    <n v="4781582"/>
    <s v="Bán hàng"/>
    <d v="2025-02-25T00:00:00"/>
    <m/>
    <n v="0"/>
    <n v="4781582"/>
    <n v="4781582"/>
    <n v="0"/>
    <d v="2025-01-11T00:00:00"/>
    <n v="30"/>
    <d v="2025-02-10T00:00:00"/>
    <n v="0"/>
    <m/>
    <s v=""/>
    <x v="0"/>
    <d v="2025-02-10T00:00:00"/>
    <d v="2025-02-25T00:00:00"/>
    <m/>
    <m/>
    <x v="97"/>
    <x v="103"/>
    <x v="2"/>
  </r>
  <r>
    <x v="169"/>
    <x v="106"/>
    <x v="0"/>
    <x v="2364"/>
    <d v="2025-01-11T00:00:00"/>
    <s v="00003038"/>
    <s v="BRGMART Chợ bưởi, HN ( ĐƠN GIAO NGÀY 15-1-2025 )"/>
    <n v="4820863"/>
    <n v="0"/>
    <n v="385669"/>
    <n v="5206532"/>
    <s v="Bán hàng"/>
    <d v="2025-02-25T00:00:00"/>
    <m/>
    <n v="0"/>
    <n v="5206532"/>
    <n v="5206532"/>
    <n v="0"/>
    <d v="2025-01-11T00:00:00"/>
    <n v="30"/>
    <d v="2025-02-10T00:00:00"/>
    <n v="0"/>
    <m/>
    <s v=""/>
    <x v="0"/>
    <d v="2025-02-10T00:00:00"/>
    <d v="2025-02-25T00:00:00"/>
    <m/>
    <m/>
    <x v="97"/>
    <x v="103"/>
    <x v="2"/>
  </r>
  <r>
    <x v="169"/>
    <x v="106"/>
    <x v="0"/>
    <x v="2365"/>
    <d v="2025-01-11T00:00:00"/>
    <s v="00003039"/>
    <s v="CH Hapro 160-162 ngõ Thái Thịnh I"/>
    <n v="2202595"/>
    <n v="0"/>
    <n v="176208"/>
    <n v="2378803"/>
    <s v="Bán hàng"/>
    <d v="2025-02-25T00:00:00"/>
    <m/>
    <n v="0"/>
    <n v="2378803"/>
    <n v="2378803"/>
    <n v="0"/>
    <d v="2025-01-11T00:00:00"/>
    <n v="30"/>
    <d v="2025-02-10T00:00:00"/>
    <n v="0"/>
    <m/>
    <s v=""/>
    <x v="0"/>
    <d v="2025-02-10T00:00:00"/>
    <d v="2025-02-25T00:00:00"/>
    <m/>
    <m/>
    <x v="97"/>
    <x v="103"/>
    <x v="2"/>
  </r>
  <r>
    <x v="169"/>
    <x v="106"/>
    <x v="0"/>
    <x v="2366"/>
    <d v="2025-01-11T00:00:00"/>
    <s v="00003083"/>
    <s v="Siêu thị intimex Hưng Yên"/>
    <n v="13445500"/>
    <n v="0"/>
    <n v="1075640"/>
    <n v="14521140"/>
    <s v="Bán hàng"/>
    <d v="2025-02-25T00:00:00"/>
    <m/>
    <n v="0"/>
    <n v="14521140"/>
    <n v="14521140"/>
    <n v="0"/>
    <d v="2025-01-11T00:00:00"/>
    <n v="30"/>
    <d v="2025-02-10T00:00:00"/>
    <n v="0"/>
    <m/>
    <s v=""/>
    <x v="0"/>
    <d v="2025-02-10T00:00:00"/>
    <d v="2025-02-25T00:00:00"/>
    <m/>
    <m/>
    <x v="97"/>
    <x v="103"/>
    <x v="2"/>
  </r>
  <r>
    <x v="169"/>
    <x v="106"/>
    <x v="0"/>
    <x v="2367"/>
    <d v="2025-01-11T00:00:00"/>
    <s v="00003109"/>
    <s v="Siêu thị Fujimart Huỳnh Thúc Kháng"/>
    <n v="1406450"/>
    <n v="0"/>
    <n v="112516"/>
    <n v="1518966"/>
    <s v="Bán hàng"/>
    <d v="2025-02-25T00:00:00"/>
    <m/>
    <n v="0"/>
    <n v="1518966"/>
    <n v="1518966"/>
    <n v="0"/>
    <d v="2025-01-11T00:00:00"/>
    <n v="30"/>
    <d v="2025-02-10T00:00:00"/>
    <n v="0"/>
    <m/>
    <s v=""/>
    <x v="0"/>
    <d v="2025-02-10T00:00:00"/>
    <d v="2025-02-25T00:00:00"/>
    <m/>
    <m/>
    <x v="97"/>
    <x v="103"/>
    <x v="2"/>
  </r>
  <r>
    <x v="169"/>
    <x v="106"/>
    <x v="0"/>
    <x v="2368"/>
    <d v="2025-01-11T00:00:00"/>
    <s v="00003110"/>
    <s v="Siêu thị BRGMart 63 Hàng trống"/>
    <n v="1823545"/>
    <n v="0"/>
    <n v="145884"/>
    <n v="1969429"/>
    <s v="Bán hàng"/>
    <d v="2025-02-25T00:00:00"/>
    <m/>
    <n v="0"/>
    <n v="1969429"/>
    <n v="1969429"/>
    <n v="0"/>
    <d v="2025-01-11T00:00:00"/>
    <n v="30"/>
    <d v="2025-02-10T00:00:00"/>
    <n v="0"/>
    <m/>
    <s v=""/>
    <x v="0"/>
    <d v="2025-02-10T00:00:00"/>
    <d v="2025-02-25T00:00:00"/>
    <m/>
    <m/>
    <x v="97"/>
    <x v="103"/>
    <x v="2"/>
  </r>
  <r>
    <x v="169"/>
    <x v="106"/>
    <x v="16"/>
    <x v="2369"/>
    <d v="2025-01-13T00:00:00"/>
    <s v="00003124"/>
    <s v="Siêu thị intimex Hải Phòng"/>
    <n v="2620295"/>
    <n v="0"/>
    <n v="209624"/>
    <n v="2829919"/>
    <s v="Bán hàng"/>
    <d v="2025-02-25T00:00:00"/>
    <m/>
    <n v="0"/>
    <n v="2829919"/>
    <n v="2829919"/>
    <n v="0"/>
    <d v="2025-01-13T00:00:00"/>
    <n v="30"/>
    <d v="2025-02-12T00:00:00"/>
    <n v="0"/>
    <m/>
    <s v=""/>
    <x v="0"/>
    <d v="2025-02-12T00:00:00"/>
    <d v="2025-02-25T00:00:00"/>
    <m/>
    <m/>
    <x v="97"/>
    <x v="103"/>
    <x v="2"/>
  </r>
  <r>
    <x v="169"/>
    <x v="106"/>
    <x v="16"/>
    <x v="2370"/>
    <d v="2025-01-13T00:00:00"/>
    <s v="00003128"/>
    <s v="Siêu thị BRGMart Nguyễn Văn Cừ"/>
    <n v="3161695"/>
    <n v="0"/>
    <n v="252936"/>
    <n v="3414631"/>
    <s v="Bán hàng"/>
    <d v="2025-02-25T00:00:00"/>
    <m/>
    <n v="0"/>
    <n v="3414631"/>
    <n v="3414631"/>
    <n v="0"/>
    <d v="2025-01-13T00:00:00"/>
    <n v="30"/>
    <d v="2025-02-12T00:00:00"/>
    <n v="0"/>
    <m/>
    <s v=""/>
    <x v="0"/>
    <d v="2025-02-12T00:00:00"/>
    <d v="2025-02-25T00:00:00"/>
    <m/>
    <m/>
    <x v="97"/>
    <x v="103"/>
    <x v="2"/>
  </r>
  <r>
    <x v="169"/>
    <x v="106"/>
    <x v="16"/>
    <x v="2371"/>
    <d v="2025-01-13T00:00:00"/>
    <s v="00003154"/>
    <s v="BRGMART 13 Thành Công, Hà Nội"/>
    <n v="1029965"/>
    <n v="0"/>
    <n v="82397"/>
    <n v="1112362"/>
    <s v="Bán hàng"/>
    <d v="2025-02-25T00:00:00"/>
    <m/>
    <n v="0"/>
    <n v="1112362"/>
    <n v="1112362"/>
    <n v="0"/>
    <d v="2025-01-13T00:00:00"/>
    <n v="30"/>
    <d v="2025-02-12T00:00:00"/>
    <n v="0"/>
    <m/>
    <s v=""/>
    <x v="0"/>
    <d v="2025-02-12T00:00:00"/>
    <d v="2025-02-25T00:00:00"/>
    <m/>
    <m/>
    <x v="97"/>
    <x v="103"/>
    <x v="2"/>
  </r>
  <r>
    <x v="169"/>
    <x v="106"/>
    <x v="16"/>
    <x v="2372"/>
    <d v="2025-01-13T00:00:00"/>
    <s v="00003260"/>
    <s v="Siêu thị FujiMart Trung Yên"/>
    <n v="1463480"/>
    <n v="0"/>
    <n v="117078"/>
    <n v="1580558"/>
    <s v="Bán hàng"/>
    <d v="2025-02-25T00:00:00"/>
    <m/>
    <n v="0"/>
    <n v="1580558"/>
    <n v="1580558"/>
    <n v="0"/>
    <d v="2025-01-13T00:00:00"/>
    <n v="30"/>
    <d v="2025-02-12T00:00:00"/>
    <n v="0"/>
    <m/>
    <s v=""/>
    <x v="0"/>
    <d v="2025-02-12T00:00:00"/>
    <d v="2025-02-25T00:00:00"/>
    <m/>
    <m/>
    <x v="97"/>
    <x v="103"/>
    <x v="2"/>
  </r>
  <r>
    <x v="169"/>
    <x v="106"/>
    <x v="162"/>
    <x v="2373"/>
    <d v="2025-01-14T00:00:00"/>
    <s v="00003386"/>
    <s v="BRG10141 Siêu thị Intimemex Như Quỳnh, Hưng Yên"/>
    <n v="3487950"/>
    <n v="0"/>
    <n v="279036"/>
    <n v="3766986"/>
    <s v="Bán hàng"/>
    <d v="2025-02-25T00:00:00"/>
    <m/>
    <n v="0"/>
    <n v="3766986"/>
    <n v="3766986"/>
    <n v="0"/>
    <d v="2025-01-14T00:00:00"/>
    <n v="30"/>
    <d v="2025-02-13T00:00:00"/>
    <n v="0"/>
    <m/>
    <s v=""/>
    <x v="0"/>
    <d v="2025-02-13T00:00:00"/>
    <d v="2025-02-25T00:00:00"/>
    <m/>
    <m/>
    <x v="97"/>
    <x v="103"/>
    <x v="2"/>
  </r>
  <r>
    <x v="169"/>
    <x v="106"/>
    <x v="162"/>
    <x v="2374"/>
    <d v="2025-01-14T00:00:00"/>
    <s v="00003412"/>
    <s v="Cửa hàng Haprofood N4C Trung Hòa Nhân Chính"/>
    <n v="1352546"/>
    <n v="0"/>
    <n v="108204"/>
    <n v="1460750"/>
    <s v="Bán hàng"/>
    <d v="2025-02-25T00:00:00"/>
    <m/>
    <n v="0"/>
    <n v="1460750"/>
    <n v="1460750"/>
    <n v="0"/>
    <d v="2025-01-14T00:00:00"/>
    <n v="30"/>
    <d v="2025-02-13T00:00:00"/>
    <n v="0"/>
    <m/>
    <s v=""/>
    <x v="0"/>
    <d v="2025-02-13T00:00:00"/>
    <d v="2025-02-25T00:00:00"/>
    <m/>
    <m/>
    <x v="97"/>
    <x v="103"/>
    <x v="2"/>
  </r>
  <r>
    <x v="169"/>
    <x v="106"/>
    <x v="17"/>
    <x v="2375"/>
    <d v="2025-01-15T00:00:00"/>
    <s v="00003442"/>
    <s v="BRG 1 Lý Nam Đế, Hoàn Kiếm, Hà Nội"/>
    <n v="1626975"/>
    <n v="0"/>
    <n v="130158"/>
    <n v="1757133"/>
    <s v="Bán hàng"/>
    <d v="2025-02-25T00:00:00"/>
    <m/>
    <n v="0"/>
    <n v="1757133"/>
    <n v="1757133"/>
    <n v="0"/>
    <d v="2025-01-15T00:00:00"/>
    <n v="30"/>
    <d v="2025-02-14T00:00:00"/>
    <n v="0"/>
    <m/>
    <s v=""/>
    <x v="0"/>
    <d v="2025-02-14T00:00:00"/>
    <d v="2025-02-25T00:00:00"/>
    <m/>
    <m/>
    <x v="97"/>
    <x v="103"/>
    <x v="2"/>
  </r>
  <r>
    <x v="169"/>
    <x v="106"/>
    <x v="17"/>
    <x v="2376"/>
    <d v="2025-01-15T00:00:00"/>
    <s v="00003525"/>
    <s v="Seikamart Phạm Ngọc Thạch"/>
    <n v="13172020"/>
    <n v="0"/>
    <n v="1053762"/>
    <n v="14225782"/>
    <s v="Bán hàng"/>
    <d v="2025-02-25T00:00:00"/>
    <m/>
    <n v="0"/>
    <n v="14225782"/>
    <n v="14225782"/>
    <n v="0"/>
    <d v="2025-01-15T00:00:00"/>
    <n v="30"/>
    <d v="2025-02-14T00:00:00"/>
    <n v="0"/>
    <m/>
    <s v=""/>
    <x v="0"/>
    <d v="2025-02-14T00:00:00"/>
    <d v="2025-02-25T00:00:00"/>
    <m/>
    <m/>
    <x v="97"/>
    <x v="103"/>
    <x v="2"/>
  </r>
  <r>
    <x v="169"/>
    <x v="106"/>
    <x v="17"/>
    <x v="2377"/>
    <d v="2025-01-15T00:00:00"/>
    <s v="00003553"/>
    <s v="Siêu thị FujiMart Lê Văn Lương"/>
    <n v="2879052"/>
    <n v="0"/>
    <n v="230324"/>
    <n v="3109376"/>
    <s v="Bán hàng"/>
    <d v="2025-02-25T00:00:00"/>
    <m/>
    <n v="0"/>
    <n v="3109376"/>
    <n v="3109376"/>
    <n v="0"/>
    <d v="2025-01-15T00:00:00"/>
    <n v="30"/>
    <d v="2025-02-14T00:00:00"/>
    <n v="0"/>
    <m/>
    <s v=""/>
    <x v="0"/>
    <d v="2025-02-14T00:00:00"/>
    <d v="2025-02-25T00:00:00"/>
    <m/>
    <m/>
    <x v="97"/>
    <x v="103"/>
    <x v="2"/>
  </r>
  <r>
    <x v="169"/>
    <x v="106"/>
    <x v="17"/>
    <x v="2378"/>
    <d v="2025-01-15T00:00:00"/>
    <s v="00003554"/>
    <s v="BRG 156 Ngọc Lâm, Hà Nội"/>
    <n v="1086131"/>
    <n v="0"/>
    <n v="86890"/>
    <n v="1173021"/>
    <s v="Bán hàng"/>
    <d v="2025-02-25T00:00:00"/>
    <m/>
    <n v="0"/>
    <n v="1173021"/>
    <n v="1173021"/>
    <n v="0"/>
    <d v="2025-01-15T00:00:00"/>
    <n v="30"/>
    <d v="2025-02-14T00:00:00"/>
    <n v="0"/>
    <m/>
    <s v=""/>
    <x v="0"/>
    <d v="2025-02-14T00:00:00"/>
    <d v="2025-02-25T00:00:00"/>
    <m/>
    <m/>
    <x v="97"/>
    <x v="103"/>
    <x v="2"/>
  </r>
  <r>
    <x v="169"/>
    <x v="106"/>
    <x v="17"/>
    <x v="2379"/>
    <d v="2025-01-15T00:00:00"/>
    <s v="00003555"/>
    <s v="BRGMART 13 Thành Công, Hà Nội"/>
    <n v="8243490"/>
    <n v="0"/>
    <n v="659479"/>
    <n v="8902969"/>
    <s v="Bán hàng"/>
    <d v="2025-02-25T00:00:00"/>
    <m/>
    <n v="0"/>
    <n v="8902969"/>
    <n v="8902969"/>
    <n v="0"/>
    <d v="2025-01-15T00:00:00"/>
    <n v="30"/>
    <d v="2025-02-14T00:00:00"/>
    <n v="0"/>
    <m/>
    <s v=""/>
    <x v="0"/>
    <d v="2025-02-14T00:00:00"/>
    <d v="2025-02-25T00:00:00"/>
    <m/>
    <m/>
    <x v="97"/>
    <x v="103"/>
    <x v="2"/>
  </r>
  <r>
    <x v="169"/>
    <x v="106"/>
    <x v="17"/>
    <x v="2380"/>
    <d v="2025-01-15T00:00:00"/>
    <s v="00003557"/>
    <s v="Seika Dimond Westlake 98 Tô Ngọc Vân"/>
    <n v="2062140"/>
    <n v="0"/>
    <n v="164971"/>
    <n v="2227111"/>
    <s v="Bán hàng"/>
    <d v="2025-02-25T00:00:00"/>
    <m/>
    <n v="0"/>
    <n v="2227111"/>
    <n v="2227111"/>
    <n v="0"/>
    <d v="2025-01-15T00:00:00"/>
    <n v="30"/>
    <d v="2025-02-14T00:00:00"/>
    <n v="0"/>
    <m/>
    <s v=""/>
    <x v="0"/>
    <d v="2025-02-14T00:00:00"/>
    <d v="2025-02-25T00:00:00"/>
    <m/>
    <m/>
    <x v="97"/>
    <x v="103"/>
    <x v="2"/>
  </r>
  <r>
    <x v="169"/>
    <x v="106"/>
    <x v="17"/>
    <x v="2381"/>
    <d v="2025-01-15T00:00:00"/>
    <s v="00003558"/>
    <s v="Siêu thị FujiMart Trung Yên"/>
    <n v="2115310"/>
    <n v="0"/>
    <n v="169225"/>
    <n v="2284535"/>
    <s v="Bán hàng"/>
    <d v="2025-02-25T00:00:00"/>
    <m/>
    <n v="0"/>
    <n v="2284535"/>
    <n v="2284535"/>
    <n v="0"/>
    <d v="2025-01-15T00:00:00"/>
    <n v="30"/>
    <d v="2025-02-14T00:00:00"/>
    <n v="0"/>
    <m/>
    <s v=""/>
    <x v="0"/>
    <d v="2025-02-14T00:00:00"/>
    <d v="2025-02-25T00:00:00"/>
    <m/>
    <m/>
    <x v="97"/>
    <x v="103"/>
    <x v="2"/>
  </r>
  <r>
    <x v="169"/>
    <x v="106"/>
    <x v="17"/>
    <x v="2382"/>
    <d v="2025-01-15T00:00:00"/>
    <s v="00003559"/>
    <s v="CH Haprofood 9-11 Thổ Quan"/>
    <n v="2926960"/>
    <n v="0"/>
    <n v="234157"/>
    <n v="3161117"/>
    <s v="Bán hàng"/>
    <d v="2025-02-25T00:00:00"/>
    <m/>
    <n v="0"/>
    <n v="3161117"/>
    <n v="3161117"/>
    <n v="0"/>
    <d v="2025-01-15T00:00:00"/>
    <n v="30"/>
    <d v="2025-02-14T00:00:00"/>
    <n v="0"/>
    <m/>
    <s v=""/>
    <x v="0"/>
    <d v="2025-02-14T00:00:00"/>
    <d v="2025-02-25T00:00:00"/>
    <m/>
    <m/>
    <x v="97"/>
    <x v="103"/>
    <x v="2"/>
  </r>
  <r>
    <x v="169"/>
    <x v="106"/>
    <x v="17"/>
    <x v="2383"/>
    <d v="2025-01-15T00:00:00"/>
    <s v="00003562"/>
    <s v="BRG mart N16 Sài Đồng"/>
    <n v="2282770"/>
    <n v="0"/>
    <n v="182622"/>
    <n v="2465392"/>
    <s v="Bán hàng"/>
    <d v="2025-02-25T00:00:00"/>
    <m/>
    <n v="0"/>
    <n v="2465392"/>
    <n v="2465392"/>
    <n v="0"/>
    <d v="2025-01-15T00:00:00"/>
    <n v="30"/>
    <d v="2025-02-14T00:00:00"/>
    <n v="0"/>
    <m/>
    <s v=""/>
    <x v="0"/>
    <d v="2025-02-14T00:00:00"/>
    <d v="2025-02-25T00:00:00"/>
    <m/>
    <m/>
    <x v="97"/>
    <x v="103"/>
    <x v="2"/>
  </r>
  <r>
    <x v="169"/>
    <x v="106"/>
    <x v="17"/>
    <x v="2384"/>
    <d v="2025-01-15T00:00:00"/>
    <s v="00003563"/>
    <s v="Siêu thị Fuji MD Complex"/>
    <n v="2845730"/>
    <n v="0"/>
    <n v="227658"/>
    <n v="3073388"/>
    <s v="Bán hàng"/>
    <d v="2025-02-25T00:00:00"/>
    <m/>
    <n v="0"/>
    <n v="3073388"/>
    <n v="3073388"/>
    <n v="0"/>
    <d v="2025-01-15T00:00:00"/>
    <n v="30"/>
    <d v="2025-02-14T00:00:00"/>
    <n v="0"/>
    <m/>
    <s v=""/>
    <x v="0"/>
    <d v="2025-02-14T00:00:00"/>
    <d v="2025-02-25T00:00:00"/>
    <m/>
    <m/>
    <x v="97"/>
    <x v="103"/>
    <x v="2"/>
  </r>
  <r>
    <x v="169"/>
    <x v="106"/>
    <x v="218"/>
    <x v="2385"/>
    <d v="2025-01-16T00:00:00"/>
    <s v="00003607"/>
    <s v="Siêu thị Fujimart 324 Tây Sơn"/>
    <n v="9143600"/>
    <n v="0"/>
    <n v="731488"/>
    <n v="9875088"/>
    <s v="Bán hàng"/>
    <d v="2025-02-25T00:00:00"/>
    <m/>
    <n v="0"/>
    <n v="9875088"/>
    <n v="9875088"/>
    <n v="0"/>
    <d v="2025-01-16T00:00:00"/>
    <n v="30"/>
    <d v="2025-02-15T00:00:00"/>
    <n v="0"/>
    <m/>
    <s v=""/>
    <x v="0"/>
    <d v="2025-02-15T00:00:00"/>
    <d v="2025-02-25T00:00:00"/>
    <m/>
    <m/>
    <x v="97"/>
    <x v="103"/>
    <x v="2"/>
  </r>
  <r>
    <x v="169"/>
    <x v="106"/>
    <x v="218"/>
    <x v="2386"/>
    <d v="2025-01-16T00:00:00"/>
    <s v="00003609"/>
    <s v="Siêu thị HaproMart A4 Vĩnh Phúc, Ba Đình"/>
    <n v="2268330"/>
    <n v="0"/>
    <n v="181466"/>
    <n v="2449796"/>
    <s v="Bán hàng"/>
    <d v="2025-02-25T00:00:00"/>
    <m/>
    <n v="0"/>
    <n v="2449796"/>
    <n v="2449796"/>
    <n v="0"/>
    <d v="2025-01-16T00:00:00"/>
    <n v="30"/>
    <d v="2025-02-15T00:00:00"/>
    <n v="0"/>
    <m/>
    <s v=""/>
    <x v="0"/>
    <d v="2025-02-15T00:00:00"/>
    <d v="2025-02-25T00:00:00"/>
    <m/>
    <m/>
    <x v="97"/>
    <x v="103"/>
    <x v="2"/>
  </r>
  <r>
    <x v="169"/>
    <x v="106"/>
    <x v="218"/>
    <x v="2387"/>
    <d v="2025-01-16T00:00:00"/>
    <s v="00004512"/>
    <s v="CH Haprofood 24 Trần Nhật Duật"/>
    <n v="3340635"/>
    <n v="0"/>
    <n v="267251"/>
    <n v="3607886"/>
    <s v="Bán hàng"/>
    <d v="2025-02-25T00:00:00"/>
    <m/>
    <n v="0"/>
    <n v="3607886"/>
    <n v="3607886"/>
    <n v="0"/>
    <d v="2025-01-16T00:00:00"/>
    <n v="30"/>
    <d v="2025-02-15T00:00:00"/>
    <n v="0"/>
    <m/>
    <s v=""/>
    <x v="0"/>
    <d v="2025-02-15T00:00:00"/>
    <d v="2025-02-25T00:00:00"/>
    <m/>
    <m/>
    <x v="97"/>
    <x v="103"/>
    <x v="2"/>
  </r>
  <r>
    <x v="169"/>
    <x v="106"/>
    <x v="218"/>
    <x v="2388"/>
    <d v="2025-01-16T00:00:00"/>
    <s v="00004669"/>
    <s v="Siêu thị Fujimart 324 Tây Sơn"/>
    <n v="2450230"/>
    <n v="0"/>
    <n v="196018"/>
    <n v="2646248"/>
    <s v="Bán hàng"/>
    <d v="2025-02-25T00:00:00"/>
    <m/>
    <n v="0"/>
    <n v="2646248"/>
    <n v="2646248"/>
    <n v="0"/>
    <d v="2025-01-16T00:00:00"/>
    <n v="30"/>
    <d v="2025-02-15T00:00:00"/>
    <n v="0"/>
    <m/>
    <s v=""/>
    <x v="0"/>
    <d v="2025-02-15T00:00:00"/>
    <d v="2025-02-25T00:00:00"/>
    <m/>
    <m/>
    <x v="97"/>
    <x v="103"/>
    <x v="2"/>
  </r>
  <r>
    <x v="169"/>
    <x v="106"/>
    <x v="218"/>
    <x v="2389"/>
    <d v="2025-01-16T00:00:00"/>
    <s v="00004670"/>
    <s v="BRGMART 15-17 Ngọc Khánh, Hà Nội"/>
    <n v="4897490"/>
    <n v="0"/>
    <n v="391799"/>
    <n v="5289289"/>
    <s v="Bán hàng"/>
    <d v="2025-02-25T00:00:00"/>
    <m/>
    <n v="0"/>
    <n v="5289289"/>
    <n v="5289289"/>
    <n v="0"/>
    <d v="2025-01-16T00:00:00"/>
    <n v="30"/>
    <d v="2025-02-15T00:00:00"/>
    <n v="0"/>
    <m/>
    <s v=""/>
    <x v="0"/>
    <d v="2025-02-15T00:00:00"/>
    <d v="2025-02-25T00:00:00"/>
    <m/>
    <m/>
    <x v="97"/>
    <x v="103"/>
    <x v="2"/>
  </r>
  <r>
    <x v="169"/>
    <x v="106"/>
    <x v="218"/>
    <x v="2390"/>
    <d v="2025-01-16T00:00:00"/>
    <s v="00004671"/>
    <s v="BRG D2 Giảng Võ, Hà Nội"/>
    <n v="1046385"/>
    <n v="0"/>
    <n v="83711"/>
    <n v="1130096"/>
    <s v="Bán hàng"/>
    <d v="2025-02-25T00:00:00"/>
    <m/>
    <n v="0"/>
    <n v="1130096"/>
    <n v="1130096"/>
    <n v="0"/>
    <d v="2025-01-16T00:00:00"/>
    <n v="30"/>
    <d v="2025-02-15T00:00:00"/>
    <n v="0"/>
    <m/>
    <s v=""/>
    <x v="0"/>
    <d v="2025-02-15T00:00:00"/>
    <d v="2025-02-25T00:00:00"/>
    <m/>
    <m/>
    <x v="97"/>
    <x v="103"/>
    <x v="2"/>
  </r>
  <r>
    <x v="169"/>
    <x v="106"/>
    <x v="231"/>
    <x v="2391"/>
    <d v="2025-01-17T00:00:00"/>
    <s v="00004674"/>
    <s v="BRG mart N16 Sài Đồng"/>
    <n v="2282770"/>
    <n v="0"/>
    <n v="182622"/>
    <n v="2465392"/>
    <s v="Bán hàng"/>
    <d v="2025-02-25T00:00:00"/>
    <m/>
    <n v="0"/>
    <n v="2465392"/>
    <n v="2465392"/>
    <n v="0"/>
    <d v="2025-01-17T00:00:00"/>
    <n v="30"/>
    <d v="2025-02-16T00:00:00"/>
    <n v="0"/>
    <m/>
    <s v=""/>
    <x v="0"/>
    <d v="2025-02-16T00:00:00"/>
    <d v="2025-02-25T00:00:00"/>
    <m/>
    <m/>
    <x v="97"/>
    <x v="103"/>
    <x v="2"/>
  </r>
  <r>
    <x v="169"/>
    <x v="106"/>
    <x v="218"/>
    <x v="2392"/>
    <d v="2025-01-16T00:00:00"/>
    <s v="00004677"/>
    <s v="Siêu thị intimex Hưng Yên"/>
    <n v="11025460"/>
    <n v="0"/>
    <n v="882037"/>
    <n v="11907497"/>
    <s v="Bán hàng"/>
    <d v="2025-02-25T00:00:00"/>
    <m/>
    <n v="0"/>
    <n v="11907497"/>
    <n v="11907497"/>
    <n v="0"/>
    <d v="2025-01-16T00:00:00"/>
    <n v="30"/>
    <d v="2025-02-15T00:00:00"/>
    <n v="0"/>
    <m/>
    <s v=""/>
    <x v="0"/>
    <d v="2025-02-15T00:00:00"/>
    <d v="2025-02-25T00:00:00"/>
    <m/>
    <m/>
    <x v="97"/>
    <x v="103"/>
    <x v="2"/>
  </r>
  <r>
    <x v="169"/>
    <x v="106"/>
    <x v="231"/>
    <x v="2393"/>
    <d v="2025-01-17T00:00:00"/>
    <s v="00004698"/>
    <s v="CH Haprofood 9 Lê Qúy Đôn"/>
    <n v="2168787"/>
    <n v="0"/>
    <n v="173503"/>
    <n v="2342290"/>
    <s v="Bán hàng"/>
    <d v="2025-02-25T00:00:00"/>
    <m/>
    <n v="0"/>
    <n v="2342290"/>
    <n v="2342290"/>
    <n v="0"/>
    <d v="2025-01-17T00:00:00"/>
    <n v="30"/>
    <d v="2025-02-16T00:00:00"/>
    <n v="0"/>
    <m/>
    <s v=""/>
    <x v="0"/>
    <d v="2025-02-16T00:00:00"/>
    <d v="2025-02-25T00:00:00"/>
    <m/>
    <m/>
    <x v="97"/>
    <x v="103"/>
    <x v="2"/>
  </r>
  <r>
    <x v="169"/>
    <x v="106"/>
    <x v="231"/>
    <x v="2394"/>
    <d v="2025-01-17T00:00:00"/>
    <s v="00004699"/>
    <s v="BRGMART 174 Lạc Long Quân, Tây Hồ"/>
    <n v="2450230"/>
    <n v="0"/>
    <n v="196018"/>
    <n v="2646248"/>
    <s v="Bán hàng"/>
    <d v="2025-02-25T00:00:00"/>
    <m/>
    <n v="0"/>
    <n v="2646248"/>
    <n v="2646248"/>
    <n v="0"/>
    <d v="2025-01-17T00:00:00"/>
    <n v="30"/>
    <d v="2025-02-16T00:00:00"/>
    <n v="0"/>
    <m/>
    <s v=""/>
    <x v="0"/>
    <d v="2025-02-16T00:00:00"/>
    <d v="2025-02-25T00:00:00"/>
    <m/>
    <m/>
    <x v="97"/>
    <x v="103"/>
    <x v="2"/>
  </r>
  <r>
    <x v="169"/>
    <x v="106"/>
    <x v="231"/>
    <x v="2395"/>
    <d v="2025-01-17T00:00:00"/>
    <s v="00004700"/>
    <s v="Siêu thị intimex Hải Dương"/>
    <n v="14401520"/>
    <n v="0"/>
    <n v="1152122"/>
    <n v="15553642"/>
    <s v="Bán hàng"/>
    <d v="2025-02-25T00:00:00"/>
    <m/>
    <n v="0"/>
    <n v="15553642"/>
    <n v="15553642"/>
    <n v="0"/>
    <d v="2025-01-17T00:00:00"/>
    <n v="30"/>
    <d v="2025-02-16T00:00:00"/>
    <n v="0"/>
    <m/>
    <s v=""/>
    <x v="0"/>
    <d v="2025-02-16T00:00:00"/>
    <d v="2025-02-25T00:00:00"/>
    <m/>
    <m/>
    <x v="97"/>
    <x v="103"/>
    <x v="2"/>
  </r>
  <r>
    <x v="169"/>
    <x v="106"/>
    <x v="231"/>
    <x v="2396"/>
    <d v="2025-01-17T00:00:00"/>
    <s v="00004736"/>
    <s v="Siêu thị Fujimart Chính Kinh"/>
    <n v="4230620"/>
    <n v="0"/>
    <n v="338450"/>
    <n v="4569070"/>
    <s v="Bán hàng"/>
    <d v="2025-02-25T00:00:00"/>
    <m/>
    <n v="0"/>
    <n v="4569070"/>
    <n v="4569070"/>
    <n v="0"/>
    <d v="2025-01-17T00:00:00"/>
    <n v="30"/>
    <d v="2025-02-16T00:00:00"/>
    <n v="0"/>
    <m/>
    <s v=""/>
    <x v="0"/>
    <d v="2025-02-16T00:00:00"/>
    <d v="2025-02-25T00:00:00"/>
    <m/>
    <m/>
    <x v="97"/>
    <x v="103"/>
    <x v="2"/>
  </r>
  <r>
    <x v="169"/>
    <x v="106"/>
    <x v="231"/>
    <x v="2397"/>
    <d v="2025-01-17T00:00:00"/>
    <s v="00004737"/>
    <s v="BRGMART 5 Hàm Tử Quan, Hoàn Kiếm, Hà Nội"/>
    <n v="2584192"/>
    <n v="0"/>
    <n v="206735"/>
    <n v="2790927"/>
    <s v="Bán hàng"/>
    <d v="2025-02-25T00:00:00"/>
    <m/>
    <n v="0"/>
    <n v="2790927"/>
    <n v="2790927"/>
    <n v="0"/>
    <d v="2025-01-17T00:00:00"/>
    <n v="30"/>
    <d v="2025-02-16T00:00:00"/>
    <n v="0"/>
    <m/>
    <s v=""/>
    <x v="0"/>
    <d v="2025-02-16T00:00:00"/>
    <d v="2025-02-25T00:00:00"/>
    <m/>
    <m/>
    <x v="97"/>
    <x v="103"/>
    <x v="2"/>
  </r>
  <r>
    <x v="169"/>
    <x v="106"/>
    <x v="162"/>
    <x v="2398"/>
    <d v="2025-01-14T00:00:00"/>
    <s v="00004915"/>
    <s v="Siêu thị Fujimart 89 Lạc Long Quân"/>
    <n v="2226923"/>
    <n v="0"/>
    <n v="178154"/>
    <n v="2405077"/>
    <s v="Bán hàng"/>
    <d v="2025-02-25T00:00:00"/>
    <m/>
    <n v="0"/>
    <n v="2405077"/>
    <n v="2405077"/>
    <n v="0"/>
    <d v="2025-01-14T00:00:00"/>
    <n v="30"/>
    <d v="2025-02-13T00:00:00"/>
    <n v="0"/>
    <m/>
    <s v=""/>
    <x v="0"/>
    <d v="2025-02-13T00:00:00"/>
    <d v="2025-02-25T00:00:00"/>
    <m/>
    <m/>
    <x v="97"/>
    <x v="103"/>
    <x v="2"/>
  </r>
  <r>
    <x v="169"/>
    <x v="106"/>
    <x v="231"/>
    <x v="2399"/>
    <d v="2025-01-17T00:00:00"/>
    <s v="00004941"/>
    <s v="Siêu thị FujiMart 51 Lê Đại Hành"/>
    <n v="6324081"/>
    <n v="0"/>
    <n v="505926"/>
    <n v="6830007"/>
    <s v="Bán hàng"/>
    <d v="2025-02-25T00:00:00"/>
    <m/>
    <n v="0"/>
    <n v="6830007"/>
    <n v="6830007"/>
    <n v="0"/>
    <d v="2025-01-17T00:00:00"/>
    <n v="30"/>
    <d v="2025-02-16T00:00:00"/>
    <n v="0"/>
    <m/>
    <s v=""/>
    <x v="0"/>
    <d v="2025-02-16T00:00:00"/>
    <d v="2025-02-25T00:00:00"/>
    <m/>
    <m/>
    <x v="97"/>
    <x v="103"/>
    <x v="2"/>
  </r>
  <r>
    <x v="169"/>
    <x v="106"/>
    <x v="231"/>
    <x v="2400"/>
    <d v="2025-01-17T00:00:00"/>
    <s v="00004942"/>
    <s v="BRGMART Chợ bưởi, HN"/>
    <n v="2500053"/>
    <n v="0"/>
    <n v="200004"/>
    <n v="2700057"/>
    <s v="Bán hàng"/>
    <d v="2025-02-25T00:00:00"/>
    <m/>
    <n v="0"/>
    <n v="2700057"/>
    <n v="2700057"/>
    <n v="0"/>
    <d v="2025-01-17T00:00:00"/>
    <n v="30"/>
    <d v="2025-02-16T00:00:00"/>
    <n v="0"/>
    <m/>
    <s v=""/>
    <x v="0"/>
    <d v="2025-02-16T00:00:00"/>
    <d v="2025-02-25T00:00:00"/>
    <m/>
    <m/>
    <x v="97"/>
    <x v="103"/>
    <x v="2"/>
  </r>
  <r>
    <x v="169"/>
    <x v="106"/>
    <x v="231"/>
    <x v="2401"/>
    <d v="2025-01-17T00:00:00"/>
    <s v="00004945"/>
    <s v="Seikamart 275 nguyễn Trãi"/>
    <n v="1613122"/>
    <n v="0"/>
    <n v="129050"/>
    <n v="1742172"/>
    <s v="Bán hàng"/>
    <d v="2025-02-25T00:00:00"/>
    <m/>
    <n v="0"/>
    <n v="1742172"/>
    <n v="1742172"/>
    <n v="0"/>
    <d v="2025-01-17T00:00:00"/>
    <n v="30"/>
    <d v="2025-02-16T00:00:00"/>
    <n v="0"/>
    <m/>
    <s v=""/>
    <x v="0"/>
    <d v="2025-02-16T00:00:00"/>
    <d v="2025-02-25T00:00:00"/>
    <m/>
    <m/>
    <x v="97"/>
    <x v="103"/>
    <x v="2"/>
  </r>
  <r>
    <x v="169"/>
    <x v="106"/>
    <x v="231"/>
    <x v="2402"/>
    <d v="2025-01-17T00:00:00"/>
    <s v="00004948"/>
    <s v="Siêu thị intimex 120 Hàng Trống"/>
    <n v="3505280"/>
    <n v="0"/>
    <n v="280422"/>
    <n v="3785702"/>
    <s v="Bán hàng"/>
    <d v="2025-02-25T00:00:00"/>
    <m/>
    <n v="0"/>
    <n v="3785702"/>
    <n v="3785702"/>
    <n v="0"/>
    <d v="2025-01-17T00:00:00"/>
    <n v="30"/>
    <d v="2025-02-16T00:00:00"/>
    <n v="0"/>
    <m/>
    <s v=""/>
    <x v="0"/>
    <d v="2025-02-16T00:00:00"/>
    <d v="2025-02-25T00:00:00"/>
    <m/>
    <m/>
    <x v="97"/>
    <x v="103"/>
    <x v="2"/>
  </r>
  <r>
    <x v="169"/>
    <x v="106"/>
    <x v="61"/>
    <x v="2403"/>
    <d v="2025-01-18T00:00:00"/>
    <s v="00004996"/>
    <s v="CH Haprofood 9-11 Thổ Quan"/>
    <n v="1948170"/>
    <n v="0"/>
    <n v="155854"/>
    <n v="2104024"/>
    <s v="Bán hàng"/>
    <d v="2025-02-25T00:00:00"/>
    <m/>
    <n v="0"/>
    <n v="2104024"/>
    <n v="2104024"/>
    <n v="0"/>
    <d v="2025-01-18T00:00:00"/>
    <n v="30"/>
    <d v="2025-02-17T00:00:00"/>
    <n v="0"/>
    <m/>
    <s v=""/>
    <x v="0"/>
    <d v="2025-02-17T00:00:00"/>
    <d v="2025-02-25T00:00:00"/>
    <m/>
    <m/>
    <x v="97"/>
    <x v="103"/>
    <x v="2"/>
  </r>
  <r>
    <x v="169"/>
    <x v="106"/>
    <x v="61"/>
    <x v="2404"/>
    <d v="2025-01-18T00:00:00"/>
    <s v="00004997"/>
    <s v="Siêu thị BRGMart Moonlight Vân Canh"/>
    <n v="1752640"/>
    <n v="0"/>
    <n v="140211"/>
    <n v="1892851"/>
    <s v="Bán hàng"/>
    <d v="2025-02-25T00:00:00"/>
    <m/>
    <n v="0"/>
    <n v="1892851"/>
    <n v="1892851"/>
    <n v="0"/>
    <d v="2025-01-18T00:00:00"/>
    <n v="30"/>
    <d v="2025-02-17T00:00:00"/>
    <n v="0"/>
    <m/>
    <s v=""/>
    <x v="0"/>
    <d v="2025-02-17T00:00:00"/>
    <d v="2025-02-25T00:00:00"/>
    <m/>
    <m/>
    <x v="97"/>
    <x v="103"/>
    <x v="2"/>
  </r>
  <r>
    <x v="169"/>
    <x v="106"/>
    <x v="61"/>
    <x v="2405"/>
    <d v="2025-01-18T00:00:00"/>
    <s v="00005017"/>
    <s v="Siêu thị intimex Hưng Yên"/>
    <n v="9314650"/>
    <n v="0"/>
    <n v="745172"/>
    <n v="10059822"/>
    <s v="Bán hàng"/>
    <d v="2025-02-25T00:00:00"/>
    <m/>
    <n v="0"/>
    <n v="10059822"/>
    <n v="10059822"/>
    <n v="0"/>
    <d v="2025-01-18T00:00:00"/>
    <n v="30"/>
    <d v="2025-02-17T00:00:00"/>
    <n v="0"/>
    <m/>
    <s v=""/>
    <x v="0"/>
    <d v="2025-02-17T00:00:00"/>
    <d v="2025-02-25T00:00:00"/>
    <m/>
    <m/>
    <x v="97"/>
    <x v="103"/>
    <x v="2"/>
  </r>
  <r>
    <x v="169"/>
    <x v="106"/>
    <x v="18"/>
    <x v="2406"/>
    <d v="2025-01-20T00:00:00"/>
    <s v="00005060"/>
    <s v="Siêu thị Fujimart Huỳnh Thúc Kháng"/>
    <n v="3435495"/>
    <n v="0"/>
    <n v="274840"/>
    <n v="3710335"/>
    <s v="Bán hàng"/>
    <d v="2025-02-25T00:00:00"/>
    <m/>
    <n v="0"/>
    <n v="3710335"/>
    <n v="3710335"/>
    <n v="0"/>
    <d v="2025-01-20T00:00:00"/>
    <n v="30"/>
    <d v="2025-02-19T00:00:00"/>
    <n v="0"/>
    <m/>
    <s v=""/>
    <x v="0"/>
    <d v="2025-02-19T00:00:00"/>
    <d v="2025-02-25T00:00:00"/>
    <m/>
    <m/>
    <x v="97"/>
    <x v="103"/>
    <x v="2"/>
  </r>
  <r>
    <x v="169"/>
    <x v="106"/>
    <x v="18"/>
    <x v="2407"/>
    <d v="2025-01-20T00:00:00"/>
    <s v="00005061"/>
    <s v="CH Hapro 198 Lò Đúc"/>
    <n v="1588414"/>
    <n v="0"/>
    <n v="127073"/>
    <n v="1715487"/>
    <s v="Bán hàng"/>
    <d v="2025-02-25T00:00:00"/>
    <m/>
    <n v="0"/>
    <n v="1715487"/>
    <n v="1715487"/>
    <n v="0"/>
    <d v="2025-01-20T00:00:00"/>
    <n v="30"/>
    <d v="2025-02-19T00:00:00"/>
    <n v="0"/>
    <m/>
    <s v=""/>
    <x v="0"/>
    <d v="2025-02-19T00:00:00"/>
    <d v="2025-02-25T00:00:00"/>
    <m/>
    <m/>
    <x v="97"/>
    <x v="103"/>
    <x v="2"/>
  </r>
  <r>
    <x v="169"/>
    <x v="106"/>
    <x v="18"/>
    <x v="2408"/>
    <d v="2025-01-20T00:00:00"/>
    <s v="00005062"/>
    <s v="BRG 1 Lý Nam Đế, Hoàn Kiếm, Hà Nội"/>
    <n v="2282770"/>
    <n v="0"/>
    <n v="182622"/>
    <n v="2465392"/>
    <s v="Bán hàng"/>
    <d v="2025-02-25T00:00:00"/>
    <m/>
    <n v="0"/>
    <n v="2465392"/>
    <n v="2465392"/>
    <n v="0"/>
    <d v="2025-01-20T00:00:00"/>
    <n v="30"/>
    <d v="2025-02-19T00:00:00"/>
    <n v="0"/>
    <m/>
    <s v=""/>
    <x v="0"/>
    <d v="2025-02-19T00:00:00"/>
    <d v="2025-02-25T00:00:00"/>
    <m/>
    <m/>
    <x v="97"/>
    <x v="103"/>
    <x v="2"/>
  </r>
  <r>
    <x v="169"/>
    <x v="106"/>
    <x v="18"/>
    <x v="2409"/>
    <d v="2025-01-20T00:00:00"/>
    <s v="00005063"/>
    <s v="Siêu thị Fujimart 324 Tây Sơn"/>
    <n v="7411400"/>
    <n v="0"/>
    <n v="592912"/>
    <n v="8004312"/>
    <s v="Bán hàng"/>
    <d v="2025-02-25T00:00:00"/>
    <m/>
    <n v="0"/>
    <n v="8004312"/>
    <n v="8004312"/>
    <n v="0"/>
    <d v="2025-01-20T00:00:00"/>
    <n v="30"/>
    <d v="2025-02-19T00:00:00"/>
    <n v="0"/>
    <m/>
    <s v=""/>
    <x v="0"/>
    <d v="2025-02-19T00:00:00"/>
    <d v="2025-02-25T00:00:00"/>
    <m/>
    <m/>
    <x v="97"/>
    <x v="103"/>
    <x v="2"/>
  </r>
  <r>
    <x v="169"/>
    <x v="106"/>
    <x v="18"/>
    <x v="2410"/>
    <d v="2025-01-20T00:00:00"/>
    <s v="00005064"/>
    <s v="Siêu thị Fuji The Light"/>
    <n v="697590"/>
    <n v="0"/>
    <n v="55807"/>
    <n v="753397"/>
    <s v="Bán hàng"/>
    <d v="2025-02-25T00:00:00"/>
    <m/>
    <n v="0"/>
    <n v="753397"/>
    <n v="753397"/>
    <n v="0"/>
    <d v="2025-01-20T00:00:00"/>
    <n v="30"/>
    <d v="2025-02-19T00:00:00"/>
    <n v="0"/>
    <m/>
    <s v=""/>
    <x v="0"/>
    <d v="2025-02-19T00:00:00"/>
    <d v="2025-02-25T00:00:00"/>
    <m/>
    <m/>
    <x v="97"/>
    <x v="103"/>
    <x v="2"/>
  </r>
  <r>
    <x v="169"/>
    <x v="106"/>
    <x v="18"/>
    <x v="2411"/>
    <d v="2025-01-20T00:00:00"/>
    <s v="00005065"/>
    <s v="Siêu thị Fujimart Trần Phú - Hà Đông"/>
    <n v="3944030"/>
    <n v="0"/>
    <n v="315522"/>
    <n v="4259552"/>
    <s v="Bán hàng"/>
    <d v="2025-02-25T00:00:00"/>
    <m/>
    <n v="0"/>
    <n v="4259552"/>
    <n v="4259552"/>
    <n v="0"/>
    <d v="2025-01-20T00:00:00"/>
    <n v="30"/>
    <d v="2025-02-19T00:00:00"/>
    <n v="0"/>
    <m/>
    <s v=""/>
    <x v="0"/>
    <d v="2025-02-19T00:00:00"/>
    <d v="2025-02-25T00:00:00"/>
    <m/>
    <m/>
    <x v="97"/>
    <x v="103"/>
    <x v="2"/>
  </r>
  <r>
    <x v="169"/>
    <x v="106"/>
    <x v="18"/>
    <x v="2412"/>
    <d v="2025-01-20T00:00:00"/>
    <s v="00005067"/>
    <s v="Siêu thị intimex Hải Phòng"/>
    <n v="25811430"/>
    <n v="0"/>
    <n v="2064914"/>
    <n v="27876344"/>
    <s v="Bán hàng"/>
    <d v="2025-02-25T00:00:00"/>
    <m/>
    <n v="0"/>
    <n v="27876344"/>
    <n v="27876344"/>
    <n v="0"/>
    <d v="2025-01-20T00:00:00"/>
    <n v="30"/>
    <d v="2025-02-19T00:00:00"/>
    <n v="0"/>
    <m/>
    <s v=""/>
    <x v="0"/>
    <d v="2025-02-19T00:00:00"/>
    <d v="2025-02-25T00:00:00"/>
    <m/>
    <m/>
    <x v="97"/>
    <x v="103"/>
    <x v="2"/>
  </r>
  <r>
    <x v="169"/>
    <x v="106"/>
    <x v="18"/>
    <x v="2413"/>
    <d v="2025-01-20T00:00:00"/>
    <s v="00005070"/>
    <s v="Siêu thị HaproMart Lương Đình Của"/>
    <n v="5257426"/>
    <n v="0"/>
    <n v="420594"/>
    <n v="5678020"/>
    <s v="Bán hàng"/>
    <d v="2025-02-25T00:00:00"/>
    <m/>
    <n v="0"/>
    <n v="5678020"/>
    <n v="5678020"/>
    <n v="0"/>
    <d v="2025-01-20T00:00:00"/>
    <n v="30"/>
    <d v="2025-02-19T00:00:00"/>
    <n v="0"/>
    <m/>
    <s v=""/>
    <x v="0"/>
    <d v="2025-02-19T00:00:00"/>
    <d v="2025-02-25T00:00:00"/>
    <m/>
    <m/>
    <x v="97"/>
    <x v="103"/>
    <x v="2"/>
  </r>
  <r>
    <x v="169"/>
    <x v="106"/>
    <x v="18"/>
    <x v="2414"/>
    <d v="2025-01-20T00:00:00"/>
    <s v="00005119"/>
    <s v="Siêu thị Fujimart 142 Lê Duẩn"/>
    <n v="16527130"/>
    <n v="0"/>
    <n v="1322170"/>
    <n v="17849300"/>
    <s v="Bán hàng"/>
    <d v="2025-02-25T00:00:00"/>
    <m/>
    <n v="0"/>
    <n v="17849300"/>
    <n v="17849300"/>
    <n v="0"/>
    <d v="2025-01-20T00:00:00"/>
    <n v="30"/>
    <d v="2025-02-19T00:00:00"/>
    <n v="0"/>
    <m/>
    <s v=""/>
    <x v="0"/>
    <d v="2025-02-19T00:00:00"/>
    <d v="2025-02-25T00:00:00"/>
    <m/>
    <m/>
    <x v="97"/>
    <x v="103"/>
    <x v="2"/>
  </r>
  <r>
    <x v="169"/>
    <x v="106"/>
    <x v="18"/>
    <x v="2415"/>
    <d v="2025-01-20T00:00:00"/>
    <s v="00005120"/>
    <s v="BRGMART 13 Thành Công, Hà Nội"/>
    <n v="6653100"/>
    <n v="0"/>
    <n v="532248"/>
    <n v="7185348"/>
    <s v="Bán hàng"/>
    <d v="2025-02-25T00:00:00"/>
    <m/>
    <n v="0"/>
    <n v="7185348"/>
    <n v="7185348"/>
    <n v="0"/>
    <d v="2025-01-20T00:00:00"/>
    <n v="30"/>
    <d v="2025-02-19T00:00:00"/>
    <n v="0"/>
    <m/>
    <s v=""/>
    <x v="0"/>
    <d v="2025-02-19T00:00:00"/>
    <d v="2025-02-25T00:00:00"/>
    <m/>
    <m/>
    <x v="97"/>
    <x v="103"/>
    <x v="2"/>
  </r>
  <r>
    <x v="169"/>
    <x v="106"/>
    <x v="18"/>
    <x v="2416"/>
    <d v="2025-01-20T00:00:00"/>
    <s v="00005121"/>
    <s v="Siêu thị FujiMart Trung Yên"/>
    <n v="6101739"/>
    <n v="0"/>
    <n v="488139"/>
    <n v="6589878"/>
    <s v="Bán hàng"/>
    <d v="2025-02-25T00:00:00"/>
    <m/>
    <n v="0"/>
    <n v="6589878"/>
    <n v="6589878"/>
    <n v="0"/>
    <d v="2025-01-20T00:00:00"/>
    <n v="30"/>
    <d v="2025-02-19T00:00:00"/>
    <n v="0"/>
    <m/>
    <s v=""/>
    <x v="0"/>
    <d v="2025-02-19T00:00:00"/>
    <d v="2025-02-25T00:00:00"/>
    <m/>
    <m/>
    <x v="97"/>
    <x v="103"/>
    <x v="2"/>
  </r>
  <r>
    <x v="169"/>
    <x v="106"/>
    <x v="140"/>
    <x v="2417"/>
    <d v="2025-01-21T00:00:00"/>
    <s v="00005211"/>
    <s v="BRG10141 Siêu thị Intimemex Như Quỳnh, Hưng Yên"/>
    <n v="6975900"/>
    <n v="0"/>
    <n v="558072"/>
    <n v="7533972"/>
    <s v="Bán hàng"/>
    <d v="2025-02-25T00:00:00"/>
    <m/>
    <n v="0"/>
    <n v="7533972"/>
    <n v="7533972"/>
    <n v="0"/>
    <d v="2025-01-21T00:00:00"/>
    <n v="30"/>
    <d v="2025-02-20T00:00:00"/>
    <n v="0"/>
    <m/>
    <s v=""/>
    <x v="0"/>
    <d v="2025-02-20T00:00:00"/>
    <d v="2025-02-25T00:00:00"/>
    <m/>
    <m/>
    <x v="97"/>
    <x v="103"/>
    <x v="2"/>
  </r>
  <r>
    <x v="169"/>
    <x v="106"/>
    <x v="140"/>
    <x v="2418"/>
    <d v="2025-01-21T00:00:00"/>
    <s v="00005229"/>
    <s v="Siêu thị intimex Hải Dương"/>
    <n v="6079990"/>
    <n v="0"/>
    <n v="486399"/>
    <n v="6566389"/>
    <s v="Bán hàng"/>
    <d v="2025-02-25T00:00:00"/>
    <m/>
    <n v="0"/>
    <n v="6566389"/>
    <n v="6566389"/>
    <n v="0"/>
    <d v="2025-01-21T00:00:00"/>
    <n v="30"/>
    <d v="2025-02-20T00:00:00"/>
    <n v="0"/>
    <m/>
    <s v=""/>
    <x v="0"/>
    <d v="2025-02-20T00:00:00"/>
    <d v="2025-02-25T00:00:00"/>
    <m/>
    <m/>
    <x v="97"/>
    <x v="103"/>
    <x v="2"/>
  </r>
  <r>
    <x v="169"/>
    <x v="106"/>
    <x v="140"/>
    <x v="2419"/>
    <d v="2025-01-21T00:00:00"/>
    <s v="00005242"/>
    <s v="Siêu thị Fujimart 324 Tây Sơn"/>
    <n v="10361110"/>
    <n v="0"/>
    <n v="828889"/>
    <n v="11189999"/>
    <s v="Bán hàng"/>
    <d v="2025-02-25T00:00:00"/>
    <m/>
    <n v="0"/>
    <n v="11189999"/>
    <n v="11189999"/>
    <n v="0"/>
    <d v="2025-01-21T00:00:00"/>
    <n v="30"/>
    <d v="2025-02-20T00:00:00"/>
    <n v="0"/>
    <m/>
    <s v=""/>
    <x v="0"/>
    <d v="2025-02-20T00:00:00"/>
    <d v="2025-02-25T00:00:00"/>
    <m/>
    <m/>
    <x v="97"/>
    <x v="103"/>
    <x v="2"/>
  </r>
  <r>
    <x v="169"/>
    <x v="106"/>
    <x v="102"/>
    <x v="2420"/>
    <d v="2025-01-22T00:00:00"/>
    <s v="00005243"/>
    <s v="BRG mart N16 Sài Đồng"/>
    <n v="2450230"/>
    <n v="0"/>
    <n v="196018"/>
    <n v="2646248"/>
    <s v="Bán hàng"/>
    <d v="2025-02-25T00:00:00"/>
    <m/>
    <n v="0"/>
    <n v="2646248"/>
    <n v="2646248"/>
    <n v="0"/>
    <d v="2025-01-22T00:00:00"/>
    <n v="30"/>
    <d v="2025-02-21T00:00:00"/>
    <n v="0"/>
    <m/>
    <s v=""/>
    <x v="0"/>
    <d v="2025-02-21T00:00:00"/>
    <d v="2025-02-25T00:00:00"/>
    <m/>
    <m/>
    <x v="97"/>
    <x v="103"/>
    <x v="2"/>
  </r>
  <r>
    <x v="169"/>
    <x v="106"/>
    <x v="102"/>
    <x v="2421"/>
    <d v="2025-01-22T00:00:00"/>
    <s v="00005297"/>
    <s v="Siêu thị FujiMart Lê Văn Lương"/>
    <n v="2120520"/>
    <n v="0"/>
    <n v="169642"/>
    <n v="2290162"/>
    <s v="Bán hàng"/>
    <d v="2025-02-25T00:00:00"/>
    <m/>
    <n v="0"/>
    <n v="2290162"/>
    <n v="2290162"/>
    <n v="0"/>
    <d v="2025-01-22T00:00:00"/>
    <n v="30"/>
    <d v="2025-02-21T00:00:00"/>
    <n v="0"/>
    <m/>
    <s v=""/>
    <x v="0"/>
    <d v="2025-02-21T00:00:00"/>
    <d v="2025-02-25T00:00:00"/>
    <m/>
    <m/>
    <x v="97"/>
    <x v="103"/>
    <x v="2"/>
  </r>
  <r>
    <x v="169"/>
    <x v="106"/>
    <x v="102"/>
    <x v="2422"/>
    <d v="2025-01-22T00:00:00"/>
    <s v="00005388"/>
    <s v="Siêu thị intimex Hải Phòng"/>
    <n v="8557900"/>
    <n v="0"/>
    <n v="684632"/>
    <n v="9242532"/>
    <s v="Bán hàng"/>
    <d v="2025-02-25T00:00:00"/>
    <m/>
    <n v="0"/>
    <n v="9242532"/>
    <n v="9242532"/>
    <n v="0"/>
    <d v="2025-01-22T00:00:00"/>
    <n v="30"/>
    <d v="2025-02-21T00:00:00"/>
    <n v="0"/>
    <m/>
    <s v=""/>
    <x v="0"/>
    <d v="2025-02-21T00:00:00"/>
    <d v="2025-02-25T00:00:00"/>
    <m/>
    <m/>
    <x v="97"/>
    <x v="103"/>
    <x v="2"/>
  </r>
  <r>
    <x v="169"/>
    <x v="106"/>
    <x v="255"/>
    <x v="2423"/>
    <d v="2025-01-23T00:00:00"/>
    <s v="00006498"/>
    <s v="BRG10141 Siêu thị Intimemex Như Quỳnh, Hưng Yên"/>
    <n v="5275250"/>
    <n v="0"/>
    <n v="422020"/>
    <n v="5697270"/>
    <s v="Bán hàng"/>
    <d v="2025-02-25T00:00:00"/>
    <m/>
    <n v="0"/>
    <n v="5697270"/>
    <n v="5697270"/>
    <n v="0"/>
    <d v="2025-01-23T00:00:00"/>
    <n v="30"/>
    <d v="2025-02-22T00:00:00"/>
    <n v="0"/>
    <m/>
    <s v=""/>
    <x v="0"/>
    <d v="2025-02-22T00:00:00"/>
    <d v="2025-02-25T00:00:00"/>
    <m/>
    <m/>
    <x v="97"/>
    <x v="103"/>
    <x v="2"/>
  </r>
  <r>
    <x v="169"/>
    <x v="106"/>
    <x v="255"/>
    <x v="2424"/>
    <d v="2025-01-23T00:00:00"/>
    <s v="00006501"/>
    <s v="Siêu thị FujiMart 51 Lê Đại Hành"/>
    <n v="2648045"/>
    <n v="0"/>
    <n v="211844"/>
    <n v="2859889"/>
    <s v="Bán hàng"/>
    <d v="2025-02-25T00:00:00"/>
    <m/>
    <n v="0"/>
    <n v="2859889"/>
    <n v="2859889"/>
    <n v="0"/>
    <d v="2025-01-23T00:00:00"/>
    <n v="30"/>
    <d v="2025-02-22T00:00:00"/>
    <n v="0"/>
    <m/>
    <s v=""/>
    <x v="0"/>
    <d v="2025-02-22T00:00:00"/>
    <d v="2025-02-25T00:00:00"/>
    <m/>
    <m/>
    <x v="97"/>
    <x v="103"/>
    <x v="2"/>
  </r>
  <r>
    <x v="169"/>
    <x v="106"/>
    <x v="240"/>
    <x v="2425"/>
    <d v="2025-01-24T00:00:00"/>
    <s v="00006530"/>
    <s v="Siêu thị intimex Hưng Yên"/>
    <n v="12631550"/>
    <n v="0"/>
    <n v="1010524"/>
    <n v="13642074"/>
    <s v="Bán hàng"/>
    <d v="2025-02-25T00:00:00"/>
    <m/>
    <n v="0"/>
    <n v="13642074"/>
    <n v="13642074"/>
    <n v="0"/>
    <d v="2025-01-24T00:00:00"/>
    <n v="30"/>
    <d v="2025-02-23T00:00:00"/>
    <n v="0"/>
    <m/>
    <s v=""/>
    <x v="0"/>
    <d v="2025-02-23T00:00:00"/>
    <d v="2025-02-25T00:00:00"/>
    <m/>
    <m/>
    <x v="97"/>
    <x v="103"/>
    <x v="2"/>
  </r>
  <r>
    <x v="169"/>
    <x v="106"/>
    <x v="240"/>
    <x v="2426"/>
    <d v="2025-01-24T00:00:00"/>
    <s v="00006715"/>
    <s v="CH Haprofood 9 Lê Qúy Đôn"/>
    <n v="1812900"/>
    <n v="0"/>
    <n v="145032"/>
    <n v="1957932"/>
    <s v="Bán hàng"/>
    <d v="2025-02-25T00:00:00"/>
    <m/>
    <n v="0"/>
    <n v="1957932"/>
    <n v="1957932"/>
    <n v="0"/>
    <d v="2025-01-24T00:00:00"/>
    <n v="30"/>
    <d v="2025-02-23T00:00:00"/>
    <n v="0"/>
    <m/>
    <s v=""/>
    <x v="0"/>
    <d v="2025-02-23T00:00:00"/>
    <d v="2025-02-25T00:00:00"/>
    <m/>
    <m/>
    <x v="97"/>
    <x v="103"/>
    <x v="2"/>
  </r>
  <r>
    <x v="169"/>
    <x v="106"/>
    <x v="240"/>
    <x v="2427"/>
    <d v="2025-01-24T00:00:00"/>
    <s v="00006718"/>
    <s v="CH Hapro 198 Lò Đúc"/>
    <n v="2789785"/>
    <n v="0"/>
    <n v="223183"/>
    <n v="3012968"/>
    <s v="Bán hàng"/>
    <d v="2025-02-25T00:00:00"/>
    <m/>
    <n v="0"/>
    <n v="3012968"/>
    <n v="3012968"/>
    <n v="0"/>
    <d v="2025-01-24T00:00:00"/>
    <n v="30"/>
    <d v="2025-02-23T00:00:00"/>
    <n v="0"/>
    <m/>
    <s v=""/>
    <x v="0"/>
    <d v="2025-02-23T00:00:00"/>
    <d v="2025-02-25T00:00:00"/>
    <m/>
    <m/>
    <x v="97"/>
    <x v="103"/>
    <x v="2"/>
  </r>
  <r>
    <x v="169"/>
    <x v="106"/>
    <x v="67"/>
    <x v="2428"/>
    <d v="2025-01-25T00:00:00"/>
    <s v="00006839"/>
    <s v="BRG D2 Giảng Võ, Hà Nội"/>
    <n v="2790360"/>
    <n v="0"/>
    <n v="223229"/>
    <n v="3013589"/>
    <s v="Bán hàng"/>
    <d v="2025-02-25T00:00:00"/>
    <m/>
    <n v="0"/>
    <n v="3013589"/>
    <n v="3013589"/>
    <n v="0"/>
    <d v="2025-01-25T00:00:00"/>
    <n v="30"/>
    <d v="2025-02-24T00:00:00"/>
    <n v="0"/>
    <m/>
    <s v=""/>
    <x v="0"/>
    <d v="2025-02-24T00:00:00"/>
    <d v="2025-02-25T00:00:00"/>
    <m/>
    <m/>
    <x v="97"/>
    <x v="103"/>
    <x v="2"/>
  </r>
  <r>
    <x v="169"/>
    <x v="106"/>
    <x v="67"/>
    <x v="2429"/>
    <d v="2025-01-25T00:00:00"/>
    <s v="00006840"/>
    <s v="CH Haprofood 24 Trần Nhật Duật"/>
    <n v="2092770"/>
    <n v="0"/>
    <n v="167422"/>
    <n v="2260192"/>
    <s v="Bán hàng"/>
    <d v="2025-02-25T00:00:00"/>
    <m/>
    <n v="0"/>
    <n v="2260192"/>
    <n v="2260192"/>
    <n v="0"/>
    <d v="2025-01-25T00:00:00"/>
    <n v="30"/>
    <d v="2025-02-24T00:00:00"/>
    <n v="0"/>
    <m/>
    <s v=""/>
    <x v="0"/>
    <d v="2025-02-24T00:00:00"/>
    <d v="2025-02-25T00:00:00"/>
    <m/>
    <m/>
    <x v="97"/>
    <x v="103"/>
    <x v="2"/>
  </r>
  <r>
    <x v="169"/>
    <x v="106"/>
    <x v="67"/>
    <x v="2430"/>
    <d v="2025-01-25T00:00:00"/>
    <s v="00006841"/>
    <s v="Siêu thị HaproMart A4 Vĩnh Phúc, Ba Đình"/>
    <n v="2807690"/>
    <n v="0"/>
    <n v="224615"/>
    <n v="3032305"/>
    <s v="Bán hàng"/>
    <d v="2025-03-25T00:00:00"/>
    <m/>
    <n v="0"/>
    <n v="3032305"/>
    <n v="3032305"/>
    <n v="0"/>
    <d v="2025-01-25T00:00:00"/>
    <n v="30"/>
    <d v="2025-02-24T00:00:00"/>
    <n v="0"/>
    <m/>
    <s v=""/>
    <x v="0"/>
    <d v="2025-02-24T00:00:00"/>
    <d v="2025-03-25T00:00:00"/>
    <m/>
    <m/>
    <x v="97"/>
    <x v="103"/>
    <x v="2"/>
  </r>
  <r>
    <x v="169"/>
    <x v="106"/>
    <x v="67"/>
    <x v="2431"/>
    <d v="2025-01-25T00:00:00"/>
    <s v="00006848"/>
    <s v="CH Haprofood Ecohome 3"/>
    <n v="2768160"/>
    <n v="0"/>
    <n v="221453"/>
    <n v="2989613"/>
    <s v="Bán hàng"/>
    <d v="2025-03-25T00:00:00"/>
    <m/>
    <n v="0"/>
    <n v="2989613"/>
    <n v="2989613"/>
    <n v="0"/>
    <d v="2025-01-25T00:00:00"/>
    <n v="30"/>
    <d v="2025-02-24T00:00:00"/>
    <n v="0"/>
    <m/>
    <s v=""/>
    <x v="0"/>
    <d v="2025-02-24T00:00:00"/>
    <d v="2025-03-25T00:00:00"/>
    <m/>
    <m/>
    <x v="97"/>
    <x v="103"/>
    <x v="2"/>
  </r>
  <r>
    <x v="169"/>
    <x v="106"/>
    <x v="158"/>
    <x v="2432"/>
    <d v="2025-02-03T00:00:00"/>
    <s v="00006856"/>
    <s v="CH Hapro 83 Nguyễn An Ninh"/>
    <n v="1473639"/>
    <n v="0"/>
    <n v="117891"/>
    <n v="1591530"/>
    <s v="Bán hàng"/>
    <d v="2025-03-25T00:00:00"/>
    <m/>
    <n v="0"/>
    <n v="1591530"/>
    <n v="1591530"/>
    <n v="0"/>
    <d v="2025-02-03T00:00:00"/>
    <n v="30"/>
    <d v="2025-03-05T00:00:00"/>
    <n v="0"/>
    <m/>
    <s v=""/>
    <x v="0"/>
    <d v="2025-03-05T00:00:00"/>
    <d v="2025-03-25T00:00:00"/>
    <m/>
    <m/>
    <x v="97"/>
    <x v="103"/>
    <x v="2"/>
  </r>
  <r>
    <x v="169"/>
    <x v="106"/>
    <x v="158"/>
    <x v="2433"/>
    <d v="2025-02-03T00:00:00"/>
    <s v="00006857"/>
    <s v="Siêu thị FujiMart 51 Lê Đại Hành"/>
    <n v="2448745"/>
    <n v="0"/>
    <n v="195900"/>
    <n v="2644645"/>
    <s v="Bán hàng"/>
    <d v="2025-03-25T00:00:00"/>
    <m/>
    <n v="0"/>
    <n v="2644645"/>
    <n v="2644645"/>
    <n v="0"/>
    <d v="2025-02-03T00:00:00"/>
    <n v="30"/>
    <d v="2025-03-05T00:00:00"/>
    <n v="0"/>
    <m/>
    <s v=""/>
    <x v="0"/>
    <d v="2025-03-05T00:00:00"/>
    <d v="2025-03-25T00:00:00"/>
    <m/>
    <m/>
    <x v="97"/>
    <x v="103"/>
    <x v="2"/>
  </r>
  <r>
    <x v="169"/>
    <x v="106"/>
    <x v="158"/>
    <x v="2434"/>
    <d v="2025-02-03T00:00:00"/>
    <s v="00006858"/>
    <s v="Siêu thị Fujimart 89 Lạc Long Quân"/>
    <n v="2210380"/>
    <n v="0"/>
    <n v="176830"/>
    <n v="2387210"/>
    <s v="Bán hàng"/>
    <d v="2025-03-25T00:00:00"/>
    <m/>
    <n v="0"/>
    <n v="2387210"/>
    <n v="2387210"/>
    <n v="0"/>
    <d v="2025-02-03T00:00:00"/>
    <n v="30"/>
    <d v="2025-03-05T00:00:00"/>
    <n v="0"/>
    <m/>
    <s v=""/>
    <x v="0"/>
    <d v="2025-03-05T00:00:00"/>
    <d v="2025-03-25T00:00:00"/>
    <m/>
    <m/>
    <x v="97"/>
    <x v="103"/>
    <x v="2"/>
  </r>
  <r>
    <x v="169"/>
    <x v="106"/>
    <x v="158"/>
    <x v="2435"/>
    <d v="2025-02-03T00:00:00"/>
    <s v="00006859"/>
    <s v="BRGMART 174 Lạc Long Quân, Tây Hồ"/>
    <n v="946079"/>
    <n v="0"/>
    <n v="75686"/>
    <n v="1021765"/>
    <s v="Bán hàng"/>
    <d v="2025-03-25T00:00:00"/>
    <m/>
    <n v="0"/>
    <n v="1021765"/>
    <n v="1021765"/>
    <n v="0"/>
    <d v="2025-02-03T00:00:00"/>
    <n v="30"/>
    <d v="2025-03-05T00:00:00"/>
    <n v="0"/>
    <m/>
    <s v=""/>
    <x v="0"/>
    <d v="2025-03-05T00:00:00"/>
    <d v="2025-03-25T00:00:00"/>
    <m/>
    <m/>
    <x v="97"/>
    <x v="103"/>
    <x v="2"/>
  </r>
  <r>
    <x v="169"/>
    <x v="106"/>
    <x v="158"/>
    <x v="2436"/>
    <d v="2025-02-03T00:00:00"/>
    <s v="00006860"/>
    <s v="BRGMART 5 Hàm Tử Quan, Hoàn Kiếm, Hà Nội"/>
    <n v="2581558"/>
    <n v="0"/>
    <n v="206525"/>
    <n v="2788083"/>
    <s v="Bán hàng"/>
    <d v="2025-03-25T00:00:00"/>
    <m/>
    <n v="0"/>
    <n v="2788083"/>
    <n v="2788083"/>
    <n v="0"/>
    <d v="2025-02-03T00:00:00"/>
    <n v="30"/>
    <d v="2025-03-05T00:00:00"/>
    <n v="0"/>
    <m/>
    <s v=""/>
    <x v="0"/>
    <d v="2025-03-05T00:00:00"/>
    <d v="2025-03-25T00:00:00"/>
    <m/>
    <m/>
    <x v="97"/>
    <x v="103"/>
    <x v="2"/>
  </r>
  <r>
    <x v="169"/>
    <x v="106"/>
    <x v="158"/>
    <x v="2437"/>
    <d v="2025-02-03T00:00:00"/>
    <s v="00006861"/>
    <s v="Siêu thị FujiMart Lê Văn Lương"/>
    <n v="2486028"/>
    <n v="0"/>
    <n v="198882"/>
    <n v="2684910"/>
    <s v="Bán hàng"/>
    <d v="2025-03-25T00:00:00"/>
    <m/>
    <n v="0"/>
    <n v="2684910"/>
    <n v="2684910"/>
    <n v="0"/>
    <d v="2025-02-03T00:00:00"/>
    <n v="30"/>
    <d v="2025-03-05T00:00:00"/>
    <n v="0"/>
    <m/>
    <s v=""/>
    <x v="0"/>
    <d v="2025-03-05T00:00:00"/>
    <d v="2025-03-25T00:00:00"/>
    <m/>
    <m/>
    <x v="97"/>
    <x v="103"/>
    <x v="2"/>
  </r>
  <r>
    <x v="169"/>
    <x v="106"/>
    <x v="158"/>
    <x v="2438"/>
    <d v="2025-02-03T00:00:00"/>
    <s v="00006949"/>
    <s v="BRGMART 15-17 Ngọc Khánh, Hà Nội"/>
    <n v="1556773"/>
    <n v="0"/>
    <n v="124542"/>
    <n v="1681315"/>
    <s v="Bán hàng"/>
    <d v="2025-03-25T00:00:00"/>
    <m/>
    <n v="0"/>
    <n v="1681315"/>
    <n v="1681315"/>
    <n v="0"/>
    <d v="2025-02-03T00:00:00"/>
    <n v="30"/>
    <d v="2025-03-05T00:00:00"/>
    <n v="0"/>
    <m/>
    <s v=""/>
    <x v="0"/>
    <d v="2025-03-05T00:00:00"/>
    <d v="2025-03-25T00:00:00"/>
    <m/>
    <m/>
    <x v="97"/>
    <x v="103"/>
    <x v="2"/>
  </r>
  <r>
    <x v="169"/>
    <x v="106"/>
    <x v="158"/>
    <x v="2439"/>
    <d v="2025-02-03T00:00:00"/>
    <s v="00006950"/>
    <s v="Siêu thị Fuji The Light"/>
    <n v="1470138"/>
    <n v="0"/>
    <n v="117611"/>
    <n v="1587749"/>
    <s v="Bán hàng"/>
    <d v="2025-03-25T00:00:00"/>
    <m/>
    <n v="0"/>
    <n v="1587749"/>
    <n v="1587749"/>
    <n v="0"/>
    <d v="2025-02-03T00:00:00"/>
    <n v="30"/>
    <d v="2025-03-05T00:00:00"/>
    <n v="0"/>
    <m/>
    <s v=""/>
    <x v="0"/>
    <d v="2025-03-05T00:00:00"/>
    <d v="2025-03-25T00:00:00"/>
    <m/>
    <m/>
    <x v="97"/>
    <x v="103"/>
    <x v="2"/>
  </r>
  <r>
    <x v="169"/>
    <x v="106"/>
    <x v="122"/>
    <x v="2440"/>
    <d v="2025-02-04T00:00:00"/>
    <s v="00007017"/>
    <s v="Siêu thị intimex Hưng Yên"/>
    <n v="3223900"/>
    <n v="0"/>
    <n v="257912"/>
    <n v="3481812"/>
    <s v="Bán hàng"/>
    <d v="2025-03-25T00:00:00"/>
    <m/>
    <n v="0"/>
    <n v="3481812"/>
    <n v="3481812"/>
    <n v="0"/>
    <d v="2025-02-04T00:00:00"/>
    <n v="30"/>
    <d v="2025-03-06T00:00:00"/>
    <n v="0"/>
    <m/>
    <s v=""/>
    <x v="0"/>
    <d v="2025-03-06T00:00:00"/>
    <d v="2025-03-25T00:00:00"/>
    <m/>
    <m/>
    <x v="97"/>
    <x v="103"/>
    <x v="2"/>
  </r>
  <r>
    <x v="169"/>
    <x v="106"/>
    <x v="122"/>
    <x v="2441"/>
    <d v="2025-02-04T00:00:00"/>
    <s v="00007018"/>
    <s v="BRG D2 Giảng Võ, Hà Nội"/>
    <n v="1046385"/>
    <n v="0"/>
    <n v="83711"/>
    <n v="1130096"/>
    <s v="Bán hàng"/>
    <d v="2025-03-25T00:00:00"/>
    <m/>
    <n v="0"/>
    <n v="1130096"/>
    <n v="1130096"/>
    <n v="0"/>
    <d v="2025-02-04T00:00:00"/>
    <n v="30"/>
    <d v="2025-03-06T00:00:00"/>
    <n v="0"/>
    <m/>
    <s v=""/>
    <x v="0"/>
    <d v="2025-03-06T00:00:00"/>
    <d v="2025-03-25T00:00:00"/>
    <m/>
    <m/>
    <x v="97"/>
    <x v="103"/>
    <x v="2"/>
  </r>
  <r>
    <x v="169"/>
    <x v="106"/>
    <x v="122"/>
    <x v="2442"/>
    <d v="2025-02-04T00:00:00"/>
    <s v="00007019"/>
    <s v="Siêu thị Fujimart 324 Tây Sơn"/>
    <n v="1607860"/>
    <n v="0"/>
    <n v="128629"/>
    <n v="1736489"/>
    <s v="Bán hàng"/>
    <d v="2025-03-25T00:00:00"/>
    <m/>
    <n v="0"/>
    <n v="1736489"/>
    <n v="1736489"/>
    <n v="0"/>
    <d v="2025-02-04T00:00:00"/>
    <n v="30"/>
    <d v="2025-03-06T00:00:00"/>
    <n v="0"/>
    <m/>
    <s v=""/>
    <x v="0"/>
    <d v="2025-03-06T00:00:00"/>
    <d v="2025-03-25T00:00:00"/>
    <m/>
    <m/>
    <x v="97"/>
    <x v="103"/>
    <x v="2"/>
  </r>
  <r>
    <x v="169"/>
    <x v="106"/>
    <x v="122"/>
    <x v="2443"/>
    <d v="2025-02-04T00:00:00"/>
    <s v="00007027"/>
    <s v="Seika Dimond Westlake 98 Tô Ngọc Vân"/>
    <n v="876320"/>
    <n v="0"/>
    <n v="70106"/>
    <n v="946426"/>
    <s v="Bán hàng"/>
    <d v="2025-03-25T00:00:00"/>
    <m/>
    <n v="0"/>
    <n v="946426"/>
    <n v="946426"/>
    <n v="0"/>
    <d v="2025-02-04T00:00:00"/>
    <n v="30"/>
    <d v="2025-03-06T00:00:00"/>
    <n v="0"/>
    <m/>
    <s v=""/>
    <x v="0"/>
    <d v="2025-03-06T00:00:00"/>
    <d v="2025-03-25T00:00:00"/>
    <m/>
    <m/>
    <x v="97"/>
    <x v="103"/>
    <x v="2"/>
  </r>
  <r>
    <x v="169"/>
    <x v="106"/>
    <x v="133"/>
    <x v="2444"/>
    <d v="2025-02-05T00:00:00"/>
    <s v="00007099"/>
    <s v="CH Haprofood 9-11 Thổ Quan"/>
    <n v="1225115"/>
    <n v="0"/>
    <n v="98009"/>
    <n v="1323124"/>
    <s v="Bán hàng"/>
    <d v="2025-03-25T00:00:00"/>
    <m/>
    <n v="0"/>
    <n v="1323124"/>
    <n v="1323124"/>
    <n v="0"/>
    <d v="2025-02-05T00:00:00"/>
    <n v="30"/>
    <d v="2025-03-07T00:00:00"/>
    <n v="0"/>
    <m/>
    <s v=""/>
    <x v="0"/>
    <d v="2025-03-07T00:00:00"/>
    <d v="2025-03-25T00:00:00"/>
    <m/>
    <m/>
    <x v="97"/>
    <x v="103"/>
    <x v="2"/>
  </r>
  <r>
    <x v="169"/>
    <x v="106"/>
    <x v="19"/>
    <x v="2445"/>
    <d v="2025-02-06T00:00:00"/>
    <s v="00008094"/>
    <s v="Siêu thị Fujimart Huỳnh Thúc Kháng"/>
    <n v="1861585"/>
    <n v="0"/>
    <n v="148927"/>
    <n v="2010512"/>
    <s v="Bán hàng"/>
    <d v="2025-03-25T00:00:00"/>
    <m/>
    <n v="0"/>
    <n v="2010512"/>
    <n v="2010512"/>
    <n v="0"/>
    <d v="2025-02-06T00:00:00"/>
    <n v="30"/>
    <d v="2025-03-08T00:00:00"/>
    <n v="0"/>
    <m/>
    <s v=""/>
    <x v="0"/>
    <d v="2025-03-08T00:00:00"/>
    <d v="2025-03-25T00:00:00"/>
    <m/>
    <m/>
    <x v="97"/>
    <x v="103"/>
    <x v="2"/>
  </r>
  <r>
    <x v="169"/>
    <x v="106"/>
    <x v="84"/>
    <x v="2446"/>
    <d v="2025-02-07T00:00:00"/>
    <s v="00008190"/>
    <s v="CH Haprofood 9 Lê Qúy Đôn"/>
    <n v="1114488"/>
    <n v="0"/>
    <n v="89159"/>
    <n v="1203647"/>
    <s v="Bán hàng"/>
    <d v="2025-03-25T00:00:00"/>
    <m/>
    <n v="0"/>
    <n v="1203647"/>
    <n v="1203647"/>
    <n v="0"/>
    <d v="2025-02-07T00:00:00"/>
    <n v="30"/>
    <d v="2025-03-09T00:00:00"/>
    <n v="0"/>
    <m/>
    <s v=""/>
    <x v="0"/>
    <d v="2025-03-09T00:00:00"/>
    <d v="2025-03-25T00:00:00"/>
    <m/>
    <m/>
    <x v="97"/>
    <x v="103"/>
    <x v="2"/>
  </r>
  <r>
    <x v="169"/>
    <x v="106"/>
    <x v="84"/>
    <x v="2447"/>
    <d v="2025-02-07T00:00:00"/>
    <s v="00008192"/>
    <s v="Siêu thị BRGMart Nguyễn Văn Cừ"/>
    <n v="1055050"/>
    <n v="0"/>
    <n v="84404"/>
    <n v="1139454"/>
    <s v="Bán hàng"/>
    <d v="2025-03-25T00:00:00"/>
    <m/>
    <n v="0"/>
    <n v="1139454"/>
    <n v="1139454"/>
    <n v="0"/>
    <d v="2025-02-07T00:00:00"/>
    <n v="30"/>
    <d v="2025-03-09T00:00:00"/>
    <n v="0"/>
    <m/>
    <s v=""/>
    <x v="0"/>
    <d v="2025-03-09T00:00:00"/>
    <d v="2025-03-25T00:00:00"/>
    <m/>
    <m/>
    <x v="97"/>
    <x v="103"/>
    <x v="2"/>
  </r>
  <r>
    <x v="169"/>
    <x v="106"/>
    <x v="84"/>
    <x v="2448"/>
    <d v="2025-02-07T00:00:00"/>
    <s v="00008595"/>
    <s v="Siêu thị Fujimart 142 Lê Duẩn"/>
    <n v="2067085"/>
    <n v="0"/>
    <n v="165367"/>
    <n v="2232452"/>
    <s v="Bán hàng"/>
    <d v="2025-03-25T00:00:00"/>
    <m/>
    <n v="0"/>
    <n v="2232452"/>
    <n v="2232452"/>
    <n v="0"/>
    <d v="2025-02-07T00:00:00"/>
    <n v="30"/>
    <d v="2025-03-09T00:00:00"/>
    <n v="0"/>
    <m/>
    <s v=""/>
    <x v="0"/>
    <d v="2025-03-09T00:00:00"/>
    <d v="2025-03-25T00:00:00"/>
    <m/>
    <m/>
    <x v="97"/>
    <x v="103"/>
    <x v="2"/>
  </r>
  <r>
    <x v="169"/>
    <x v="106"/>
    <x v="196"/>
    <x v="2449"/>
    <d v="2025-02-08T00:00:00"/>
    <s v="00008616"/>
    <s v="CH Hapro 160-162 ngõ Thái Thịnh I"/>
    <n v="1375624"/>
    <n v="0"/>
    <n v="110050"/>
    <n v="1485674"/>
    <s v="Bán hàng"/>
    <d v="2025-03-25T00:00:00"/>
    <m/>
    <n v="0"/>
    <n v="1485674"/>
    <n v="1485674"/>
    <n v="0"/>
    <d v="2025-02-08T00:00:00"/>
    <n v="30"/>
    <d v="2025-03-10T00:00:00"/>
    <n v="0"/>
    <m/>
    <s v=""/>
    <x v="0"/>
    <d v="2025-03-10T00:00:00"/>
    <d v="2025-03-25T00:00:00"/>
    <m/>
    <m/>
    <x v="97"/>
    <x v="103"/>
    <x v="2"/>
  </r>
  <r>
    <x v="169"/>
    <x v="106"/>
    <x v="190"/>
    <x v="2450"/>
    <d v="2025-02-10T00:00:00"/>
    <s v="00008696"/>
    <s v="Siêu thị intimex Hải Dương"/>
    <n v="2221871"/>
    <n v="0"/>
    <n v="177750"/>
    <n v="2399621"/>
    <s v="Bán hàng"/>
    <d v="2025-03-25T00:00:00"/>
    <m/>
    <n v="0"/>
    <n v="2399621"/>
    <n v="2399621"/>
    <n v="0"/>
    <d v="2025-02-10T00:00:00"/>
    <n v="30"/>
    <d v="2025-03-12T00:00:00"/>
    <n v="0"/>
    <m/>
    <s v=""/>
    <x v="0"/>
    <d v="2025-03-12T00:00:00"/>
    <d v="2025-03-25T00:00:00"/>
    <m/>
    <m/>
    <x v="97"/>
    <x v="103"/>
    <x v="2"/>
  </r>
  <r>
    <x v="169"/>
    <x v="106"/>
    <x v="190"/>
    <x v="2451"/>
    <d v="2025-02-10T00:00:00"/>
    <s v="00008697"/>
    <s v="Siêu thị intimex Hưng Yên"/>
    <n v="5052620"/>
    <n v="0"/>
    <n v="404210"/>
    <n v="5456830"/>
    <s v="Bán hàng"/>
    <d v="2025-03-25T00:00:00"/>
    <m/>
    <n v="0"/>
    <n v="5456830"/>
    <n v="5456830"/>
    <n v="0"/>
    <d v="2025-02-10T00:00:00"/>
    <n v="30"/>
    <d v="2025-03-12T00:00:00"/>
    <n v="0"/>
    <m/>
    <s v=""/>
    <x v="0"/>
    <d v="2025-03-12T00:00:00"/>
    <d v="2025-03-25T00:00:00"/>
    <m/>
    <m/>
    <x v="97"/>
    <x v="103"/>
    <x v="2"/>
  </r>
  <r>
    <x v="169"/>
    <x v="106"/>
    <x v="190"/>
    <x v="2452"/>
    <d v="2025-02-10T00:00:00"/>
    <s v="00008699"/>
    <s v="BRG mart Intracom Đông Anh"/>
    <n v="2757810"/>
    <n v="0"/>
    <n v="220625"/>
    <n v="2978435"/>
    <s v="Bán hàng"/>
    <d v="2025-03-25T00:00:00"/>
    <m/>
    <n v="0"/>
    <n v="2978435"/>
    <n v="2978435"/>
    <n v="0"/>
    <d v="2025-02-10T00:00:00"/>
    <n v="30"/>
    <d v="2025-03-12T00:00:00"/>
    <n v="0"/>
    <m/>
    <s v=""/>
    <x v="0"/>
    <d v="2025-03-12T00:00:00"/>
    <d v="2025-03-25T00:00:00"/>
    <m/>
    <m/>
    <x v="97"/>
    <x v="103"/>
    <x v="2"/>
  </r>
  <r>
    <x v="169"/>
    <x v="106"/>
    <x v="190"/>
    <x v="2453"/>
    <d v="2025-02-10T00:00:00"/>
    <s v="00008700"/>
    <s v="BRGMART 174 Lạc Long Quân, Tây Hồ"/>
    <n v="1051584"/>
    <n v="0"/>
    <n v="84127"/>
    <n v="1135711"/>
    <s v="Bán hàng"/>
    <d v="2025-03-25T00:00:00"/>
    <m/>
    <n v="0"/>
    <n v="1135711"/>
    <n v="1135711"/>
    <n v="0"/>
    <d v="2025-02-10T00:00:00"/>
    <n v="30"/>
    <d v="2025-03-12T00:00:00"/>
    <n v="0"/>
    <m/>
    <s v=""/>
    <x v="0"/>
    <d v="2025-03-12T00:00:00"/>
    <d v="2025-03-25T00:00:00"/>
    <m/>
    <m/>
    <x v="97"/>
    <x v="103"/>
    <x v="2"/>
  </r>
  <r>
    <x v="169"/>
    <x v="106"/>
    <x v="190"/>
    <x v="2454"/>
    <d v="2025-02-10T00:00:00"/>
    <s v="00008701"/>
    <s v="Siêu thị HaproMart Lương Đình Của"/>
    <n v="914360"/>
    <n v="0"/>
    <n v="73149"/>
    <n v="987509"/>
    <s v="Bán hàng"/>
    <d v="2025-03-25T00:00:00"/>
    <m/>
    <n v="0"/>
    <n v="987509"/>
    <n v="987509"/>
    <n v="0"/>
    <d v="2025-02-10T00:00:00"/>
    <n v="30"/>
    <d v="2025-03-12T00:00:00"/>
    <n v="0"/>
    <m/>
    <s v=""/>
    <x v="0"/>
    <d v="2025-03-12T00:00:00"/>
    <d v="2025-03-25T00:00:00"/>
    <m/>
    <m/>
    <x v="97"/>
    <x v="103"/>
    <x v="2"/>
  </r>
  <r>
    <x v="169"/>
    <x v="106"/>
    <x v="190"/>
    <x v="2455"/>
    <d v="2025-02-10T00:00:00"/>
    <s v="00008702"/>
    <s v="BRGMART 15-17 Ngọc Khánh, Hà Nội"/>
    <n v="1768304"/>
    <n v="0"/>
    <n v="141464"/>
    <n v="1909768"/>
    <s v="Bán hàng"/>
    <d v="2025-03-25T00:00:00"/>
    <m/>
    <n v="0"/>
    <n v="1909768"/>
    <n v="1909768"/>
    <n v="0"/>
    <d v="2025-02-10T00:00:00"/>
    <n v="30"/>
    <d v="2025-03-12T00:00:00"/>
    <n v="0"/>
    <m/>
    <s v=""/>
    <x v="0"/>
    <d v="2025-03-12T00:00:00"/>
    <d v="2025-03-25T00:00:00"/>
    <m/>
    <m/>
    <x v="97"/>
    <x v="103"/>
    <x v="2"/>
  </r>
  <r>
    <x v="169"/>
    <x v="106"/>
    <x v="190"/>
    <x v="2456"/>
    <d v="2025-02-10T00:00:00"/>
    <s v="00008703"/>
    <s v="BRG mart N16 Sài Đồng"/>
    <n v="1701885"/>
    <n v="0"/>
    <n v="136151"/>
    <n v="1838036"/>
    <s v="Bán hàng"/>
    <d v="2025-03-25T00:00:00"/>
    <m/>
    <n v="0"/>
    <n v="1838036"/>
    <n v="1838036"/>
    <n v="0"/>
    <d v="2025-02-10T00:00:00"/>
    <n v="30"/>
    <d v="2025-03-12T00:00:00"/>
    <n v="0"/>
    <m/>
    <s v=""/>
    <x v="0"/>
    <d v="2025-03-12T00:00:00"/>
    <d v="2025-03-25T00:00:00"/>
    <m/>
    <m/>
    <x v="97"/>
    <x v="103"/>
    <x v="2"/>
  </r>
  <r>
    <x v="169"/>
    <x v="106"/>
    <x v="190"/>
    <x v="2457"/>
    <d v="2025-02-10T00:00:00"/>
    <s v="00008704"/>
    <s v="Siêu thị FujiMart Trung Yên"/>
    <n v="1000766"/>
    <n v="0"/>
    <n v="80061"/>
    <n v="1080827"/>
    <s v="Bán hàng"/>
    <d v="2025-03-25T00:00:00"/>
    <m/>
    <n v="0"/>
    <n v="1080827"/>
    <n v="1080827"/>
    <n v="0"/>
    <d v="2025-02-10T00:00:00"/>
    <n v="30"/>
    <d v="2025-03-12T00:00:00"/>
    <n v="0"/>
    <m/>
    <s v=""/>
    <x v="0"/>
    <d v="2025-03-12T00:00:00"/>
    <d v="2025-03-25T00:00:00"/>
    <m/>
    <m/>
    <x v="97"/>
    <x v="103"/>
    <x v="2"/>
  </r>
  <r>
    <x v="169"/>
    <x v="106"/>
    <x v="190"/>
    <x v="2458"/>
    <d v="2025-02-10T00:00:00"/>
    <s v="00008707"/>
    <s v="Siêu thị Fuji MD Complex"/>
    <n v="1263155"/>
    <n v="0"/>
    <n v="101052"/>
    <n v="1364207"/>
    <s v="Bán hàng"/>
    <d v="2025-03-25T00:00:00"/>
    <m/>
    <n v="0"/>
    <n v="1364207"/>
    <n v="1364207"/>
    <n v="0"/>
    <d v="2025-02-10T00:00:00"/>
    <n v="30"/>
    <d v="2025-03-12T00:00:00"/>
    <n v="0"/>
    <m/>
    <s v=""/>
    <x v="0"/>
    <d v="2025-03-12T00:00:00"/>
    <d v="2025-03-25T00:00:00"/>
    <m/>
    <m/>
    <x v="97"/>
    <x v="103"/>
    <x v="2"/>
  </r>
  <r>
    <x v="169"/>
    <x v="106"/>
    <x v="176"/>
    <x v="2459"/>
    <d v="2025-02-11T00:00:00"/>
    <s v="00008888"/>
    <s v="Siêu thị intimex 120 Hàng Trống"/>
    <n v="446560"/>
    <n v="0"/>
    <n v="35725"/>
    <n v="482285"/>
    <s v="Bán hàng"/>
    <d v="2025-03-25T00:00:00"/>
    <m/>
    <n v="0"/>
    <n v="482285"/>
    <n v="482285"/>
    <n v="0"/>
    <d v="2025-02-11T00:00:00"/>
    <n v="30"/>
    <d v="2025-03-13T00:00:00"/>
    <n v="0"/>
    <m/>
    <s v=""/>
    <x v="0"/>
    <d v="2025-03-13T00:00:00"/>
    <d v="2025-03-25T00:00:00"/>
    <m/>
    <m/>
    <x v="97"/>
    <x v="103"/>
    <x v="2"/>
  </r>
  <r>
    <x v="169"/>
    <x v="106"/>
    <x v="176"/>
    <x v="2460"/>
    <d v="2025-02-11T00:00:00"/>
    <s v="00008889"/>
    <s v="Siêu thị HaproMart A4 Vĩnh Phúc, Ba Đình"/>
    <n v="2302235"/>
    <n v="0"/>
    <n v="184179"/>
    <n v="2486414"/>
    <s v="Bán hàng"/>
    <d v="2025-03-25T00:00:00"/>
    <m/>
    <n v="0"/>
    <n v="2486414"/>
    <n v="2486414"/>
    <n v="0"/>
    <d v="2025-02-11T00:00:00"/>
    <n v="30"/>
    <d v="2025-03-13T00:00:00"/>
    <n v="0"/>
    <m/>
    <s v=""/>
    <x v="0"/>
    <d v="2025-03-13T00:00:00"/>
    <d v="2025-03-25T00:00:00"/>
    <m/>
    <m/>
    <x v="97"/>
    <x v="103"/>
    <x v="2"/>
  </r>
  <r>
    <x v="169"/>
    <x v="106"/>
    <x v="176"/>
    <x v="2461"/>
    <d v="2025-02-11T00:00:00"/>
    <s v="00008890"/>
    <s v="Seika Dimond Westlake 98 Tô Ngọc Vân"/>
    <n v="688134"/>
    <n v="0"/>
    <n v="55051"/>
    <n v="743185"/>
    <s v="Bán hàng"/>
    <d v="2025-03-25T00:00:00"/>
    <m/>
    <n v="0"/>
    <n v="743185"/>
    <n v="743185"/>
    <n v="0"/>
    <d v="2025-02-11T00:00:00"/>
    <n v="30"/>
    <d v="2025-03-13T00:00:00"/>
    <n v="0"/>
    <m/>
    <s v=""/>
    <x v="0"/>
    <d v="2025-03-13T00:00:00"/>
    <d v="2025-03-25T00:00:00"/>
    <m/>
    <m/>
    <x v="97"/>
    <x v="103"/>
    <x v="2"/>
  </r>
  <r>
    <x v="169"/>
    <x v="106"/>
    <x v="176"/>
    <x v="2462"/>
    <d v="2025-02-11T00:00:00"/>
    <s v="00008891"/>
    <s v="Siêu thị Fujimart 89 Lạc Long Quân"/>
    <n v="1054710"/>
    <n v="0"/>
    <n v="84377"/>
    <n v="1139087"/>
    <s v="Bán hàng"/>
    <d v="2025-03-25T00:00:00"/>
    <m/>
    <n v="0"/>
    <n v="1139087"/>
    <n v="1139087"/>
    <n v="0"/>
    <d v="2025-02-11T00:00:00"/>
    <n v="30"/>
    <d v="2025-03-13T00:00:00"/>
    <n v="0"/>
    <m/>
    <s v=""/>
    <x v="0"/>
    <d v="2025-03-13T00:00:00"/>
    <d v="2025-03-25T00:00:00"/>
    <m/>
    <m/>
    <x v="97"/>
    <x v="103"/>
    <x v="2"/>
  </r>
  <r>
    <x v="169"/>
    <x v="106"/>
    <x v="279"/>
    <x v="2463"/>
    <d v="2025-02-12T00:00:00"/>
    <s v="00008899"/>
    <s v="Siêu thị Fujimart 324 Tây Sơn"/>
    <n v="1395180"/>
    <n v="0"/>
    <n v="111614"/>
    <n v="1506794"/>
    <s v="Bán hàng"/>
    <d v="2025-03-25T00:00:00"/>
    <m/>
    <n v="0"/>
    <n v="1506794"/>
    <n v="1506794"/>
    <n v="0"/>
    <d v="2025-02-12T00:00:00"/>
    <n v="30"/>
    <d v="2025-03-14T00:00:00"/>
    <n v="0"/>
    <m/>
    <s v=""/>
    <x v="0"/>
    <d v="2025-03-14T00:00:00"/>
    <d v="2025-03-25T00:00:00"/>
    <m/>
    <m/>
    <x v="97"/>
    <x v="103"/>
    <x v="2"/>
  </r>
  <r>
    <x v="169"/>
    <x v="106"/>
    <x v="279"/>
    <x v="2464"/>
    <d v="2025-02-12T00:00:00"/>
    <s v="00008908"/>
    <s v="BRGMART 5 Hàm Tử Quan, Hoàn Kiếm, Hà Nội"/>
    <n v="1824875"/>
    <n v="0"/>
    <n v="145990"/>
    <n v="1970865"/>
    <s v="Bán hàng"/>
    <d v="2025-03-25T00:00:00"/>
    <m/>
    <n v="0"/>
    <n v="1970865"/>
    <n v="1970865"/>
    <n v="0"/>
    <d v="2025-02-12T00:00:00"/>
    <n v="30"/>
    <d v="2025-03-14T00:00:00"/>
    <n v="0"/>
    <m/>
    <s v=""/>
    <x v="0"/>
    <d v="2025-03-14T00:00:00"/>
    <d v="2025-03-25T00:00:00"/>
    <m/>
    <m/>
    <x v="97"/>
    <x v="103"/>
    <x v="2"/>
  </r>
  <r>
    <x v="169"/>
    <x v="106"/>
    <x v="20"/>
    <x v="2465"/>
    <d v="2025-02-14T00:00:00"/>
    <s v="00010271"/>
    <s v="BRGMART Thanh Xuân, Hà Nội"/>
    <n v="1597260"/>
    <n v="0"/>
    <n v="127781"/>
    <n v="1725041"/>
    <s v="Bán hàng"/>
    <d v="2025-03-25T00:00:00"/>
    <m/>
    <n v="0"/>
    <n v="1725041"/>
    <n v="1725041"/>
    <n v="0"/>
    <d v="2025-02-14T00:00:00"/>
    <n v="30"/>
    <d v="2025-03-16T00:00:00"/>
    <n v="0"/>
    <m/>
    <s v=""/>
    <x v="0"/>
    <d v="2025-03-16T00:00:00"/>
    <d v="2025-03-25T00:00:00"/>
    <m/>
    <m/>
    <x v="97"/>
    <x v="103"/>
    <x v="2"/>
  </r>
  <r>
    <x v="169"/>
    <x v="106"/>
    <x v="20"/>
    <x v="2466"/>
    <d v="2025-02-14T00:00:00"/>
    <s v="00010279"/>
    <s v="CH Haprofood Ecohome 3"/>
    <n v="1551685"/>
    <n v="0"/>
    <n v="124135"/>
    <n v="1675820"/>
    <s v="Bán hàng"/>
    <d v="2025-03-25T00:00:00"/>
    <m/>
    <n v="0"/>
    <n v="1675820"/>
    <n v="1675820"/>
    <n v="0"/>
    <d v="2025-02-14T00:00:00"/>
    <n v="30"/>
    <d v="2025-03-16T00:00:00"/>
    <n v="0"/>
    <m/>
    <s v=""/>
    <x v="0"/>
    <d v="2025-03-16T00:00:00"/>
    <d v="2025-03-25T00:00:00"/>
    <m/>
    <m/>
    <x v="97"/>
    <x v="103"/>
    <x v="2"/>
  </r>
  <r>
    <x v="169"/>
    <x v="106"/>
    <x v="74"/>
    <x v="2467"/>
    <d v="2025-02-15T00:00:00"/>
    <s v="00010488"/>
    <s v="Siêu thị Fujimart Trần Phú - Hà Đông"/>
    <n v="1830764"/>
    <n v="0"/>
    <n v="146461"/>
    <n v="1977225"/>
    <s v="Bán hàng"/>
    <d v="2025-03-25T00:00:00"/>
    <m/>
    <n v="0"/>
    <n v="1977225"/>
    <n v="1977225"/>
    <n v="0"/>
    <d v="2025-02-15T00:00:00"/>
    <n v="30"/>
    <d v="2025-03-17T00:00:00"/>
    <n v="0"/>
    <m/>
    <s v=""/>
    <x v="0"/>
    <d v="2025-03-17T00:00:00"/>
    <d v="2025-03-25T00:00:00"/>
    <m/>
    <m/>
    <x v="97"/>
    <x v="103"/>
    <x v="2"/>
  </r>
  <r>
    <x v="169"/>
    <x v="106"/>
    <x v="294"/>
    <x v="2468"/>
    <d v="2025-02-17T00:00:00"/>
    <s v="00010531"/>
    <s v="Siêu thị intimex Hải Dương"/>
    <n v="2358093"/>
    <n v="0"/>
    <n v="188647"/>
    <n v="2546740"/>
    <s v="Bán hàng"/>
    <d v="2025-03-25T00:00:00"/>
    <m/>
    <n v="0"/>
    <n v="2546740"/>
    <n v="2546740"/>
    <n v="0"/>
    <d v="2025-02-17T00:00:00"/>
    <n v="30"/>
    <d v="2025-03-19T00:00:00"/>
    <n v="0"/>
    <m/>
    <s v=""/>
    <x v="0"/>
    <d v="2025-03-19T00:00:00"/>
    <d v="2025-03-25T00:00:00"/>
    <m/>
    <m/>
    <x v="97"/>
    <x v="103"/>
    <x v="2"/>
  </r>
  <r>
    <x v="169"/>
    <x v="106"/>
    <x v="294"/>
    <x v="2469"/>
    <d v="2025-02-17T00:00:00"/>
    <s v="00010597"/>
    <s v="BRGMART 5 Hàm Tử Quan, Hoàn Kiếm, Hà Nội"/>
    <n v="844040"/>
    <n v="0"/>
    <n v="67523"/>
    <n v="911563"/>
    <s v="Bán hàng"/>
    <d v="2025-03-25T00:00:00"/>
    <m/>
    <n v="0"/>
    <n v="911563"/>
    <n v="911563"/>
    <n v="0"/>
    <d v="2025-02-17T00:00:00"/>
    <n v="30"/>
    <d v="2025-03-19T00:00:00"/>
    <n v="0"/>
    <m/>
    <s v=""/>
    <x v="0"/>
    <d v="2025-03-19T00:00:00"/>
    <d v="2025-03-25T00:00:00"/>
    <m/>
    <m/>
    <x v="97"/>
    <x v="103"/>
    <x v="2"/>
  </r>
  <r>
    <x v="169"/>
    <x v="106"/>
    <x v="294"/>
    <x v="2470"/>
    <d v="2025-02-17T00:00:00"/>
    <s v="00010649"/>
    <s v="Siêu thị Fujimart 67 Trần Phú-Ba Đình, ĐƠN KHAI TRƯƠNG CK 10%"/>
    <n v="2850940"/>
    <n v="285095"/>
    <n v="205268"/>
    <n v="2771113"/>
    <s v="Bán hàng"/>
    <d v="2025-03-25T00:00:00"/>
    <m/>
    <n v="0"/>
    <n v="2771113"/>
    <n v="2771113"/>
    <n v="0"/>
    <d v="2025-02-17T00:00:00"/>
    <n v="30"/>
    <d v="2025-03-19T00:00:00"/>
    <n v="0"/>
    <m/>
    <s v=""/>
    <x v="0"/>
    <d v="2025-03-19T00:00:00"/>
    <d v="2025-03-25T00:00:00"/>
    <m/>
    <m/>
    <x v="97"/>
    <x v="103"/>
    <x v="2"/>
  </r>
  <r>
    <x v="169"/>
    <x v="106"/>
    <x v="185"/>
    <x v="2471"/>
    <d v="2025-02-18T00:00:00"/>
    <s v="00010698"/>
    <s v="Siêu thị FujiMart 51 Lê Đại Hành"/>
    <n v="1004255"/>
    <n v="0"/>
    <n v="80340"/>
    <n v="1084595"/>
    <s v="Bán hàng"/>
    <d v="2025-03-25T00:00:00"/>
    <m/>
    <n v="0"/>
    <n v="1084595"/>
    <n v="1084595"/>
    <n v="0"/>
    <d v="2025-02-18T00:00:00"/>
    <n v="30"/>
    <d v="2025-03-20T00:00:00"/>
    <n v="0"/>
    <m/>
    <s v=""/>
    <x v="0"/>
    <d v="2025-03-20T00:00:00"/>
    <d v="2025-03-25T00:00:00"/>
    <m/>
    <m/>
    <x v="97"/>
    <x v="103"/>
    <x v="2"/>
  </r>
  <r>
    <x v="169"/>
    <x v="106"/>
    <x v="185"/>
    <x v="2472"/>
    <d v="2025-02-18T00:00:00"/>
    <s v="00010748"/>
    <s v="BRGMART 105 Lê Duẩn, Hà Nội"/>
    <n v="943984"/>
    <n v="0"/>
    <n v="75519"/>
    <n v="1019503"/>
    <s v="Bán hàng"/>
    <d v="2025-03-25T00:00:00"/>
    <m/>
    <n v="0"/>
    <n v="1019503"/>
    <n v="1019503"/>
    <n v="0"/>
    <d v="2025-02-18T00:00:00"/>
    <n v="30"/>
    <d v="2025-03-20T00:00:00"/>
    <n v="0"/>
    <m/>
    <s v=""/>
    <x v="0"/>
    <d v="2025-03-20T00:00:00"/>
    <d v="2025-03-25T00:00:00"/>
    <m/>
    <m/>
    <x v="97"/>
    <x v="103"/>
    <x v="2"/>
  </r>
  <r>
    <x v="169"/>
    <x v="106"/>
    <x v="185"/>
    <x v="2473"/>
    <d v="2025-02-18T00:00:00"/>
    <s v="00010750"/>
    <s v="BRG 362 Ngọc Lâm, Hà Nội"/>
    <n v="736802"/>
    <n v="0"/>
    <n v="58944"/>
    <n v="795746"/>
    <s v="Bán hàng"/>
    <d v="2025-03-25T00:00:00"/>
    <m/>
    <n v="0"/>
    <n v="795746"/>
    <n v="795746"/>
    <n v="0"/>
    <d v="2025-02-18T00:00:00"/>
    <n v="30"/>
    <d v="2025-03-20T00:00:00"/>
    <n v="0"/>
    <m/>
    <s v=""/>
    <x v="0"/>
    <d v="2025-03-20T00:00:00"/>
    <d v="2025-03-25T00:00:00"/>
    <m/>
    <m/>
    <x v="97"/>
    <x v="103"/>
    <x v="2"/>
  </r>
  <r>
    <x v="169"/>
    <x v="106"/>
    <x v="185"/>
    <x v="2474"/>
    <d v="2025-02-18T00:00:00"/>
    <s v="00010760"/>
    <s v="Siêu thị FujiMart Trung Yên"/>
    <n v="1391090"/>
    <n v="0"/>
    <n v="111287"/>
    <n v="1502377"/>
    <s v="Bán hàng"/>
    <d v="2025-03-25T00:00:00"/>
    <m/>
    <n v="0"/>
    <n v="1502377"/>
    <n v="1502377"/>
    <n v="0"/>
    <d v="2025-02-18T00:00:00"/>
    <n v="30"/>
    <d v="2025-03-20T00:00:00"/>
    <n v="0"/>
    <m/>
    <s v=""/>
    <x v="0"/>
    <d v="2025-03-20T00:00:00"/>
    <d v="2025-03-25T00:00:00"/>
    <m/>
    <m/>
    <x v="97"/>
    <x v="103"/>
    <x v="2"/>
  </r>
  <r>
    <x v="169"/>
    <x v="106"/>
    <x v="123"/>
    <x v="2475"/>
    <d v="2025-02-19T00:00:00"/>
    <s v="00010792"/>
    <s v="Siêu thị Fujimart 89 Lạc Long Quân"/>
    <n v="1053147"/>
    <n v="0"/>
    <n v="84252"/>
    <n v="1137399"/>
    <s v="Bán hàng"/>
    <d v="2025-03-25T00:00:00"/>
    <m/>
    <n v="0"/>
    <n v="1137399"/>
    <n v="1137399"/>
    <n v="0"/>
    <d v="2025-02-19T00:00:00"/>
    <n v="30"/>
    <d v="2025-03-21T00:00:00"/>
    <n v="0"/>
    <m/>
    <s v=""/>
    <x v="0"/>
    <d v="2025-03-21T00:00:00"/>
    <d v="2025-03-25T00:00:00"/>
    <m/>
    <m/>
    <x v="97"/>
    <x v="103"/>
    <x v="2"/>
  </r>
  <r>
    <x v="169"/>
    <x v="106"/>
    <x v="123"/>
    <x v="2476"/>
    <d v="2025-02-19T00:00:00"/>
    <s v="00010805"/>
    <s v="Siêu thị FujiMart Lê Văn Lương"/>
    <n v="1047923"/>
    <n v="0"/>
    <n v="83834"/>
    <n v="1131757"/>
    <s v="Bán hàng"/>
    <d v="2025-03-25T00:00:00"/>
    <m/>
    <n v="0"/>
    <n v="1131757"/>
    <n v="1131757"/>
    <n v="0"/>
    <d v="2025-02-19T00:00:00"/>
    <n v="30"/>
    <d v="2025-03-21T00:00:00"/>
    <n v="0"/>
    <m/>
    <s v=""/>
    <x v="0"/>
    <d v="2025-03-21T00:00:00"/>
    <d v="2025-03-25T00:00:00"/>
    <m/>
    <m/>
    <x v="97"/>
    <x v="103"/>
    <x v="2"/>
  </r>
  <r>
    <x v="169"/>
    <x v="106"/>
    <x v="123"/>
    <x v="2477"/>
    <d v="2025-02-19T00:00:00"/>
    <s v="00010807"/>
    <s v="Siêu thị Fujimart 36 Hoàng Cầu"/>
    <n v="2347123"/>
    <n v="0"/>
    <n v="187770"/>
    <n v="2534893"/>
    <s v="Bán hàng"/>
    <d v="2025-03-25T00:00:00"/>
    <m/>
    <n v="0"/>
    <n v="2534893"/>
    <n v="2534893"/>
    <n v="0"/>
    <d v="2025-02-19T00:00:00"/>
    <n v="30"/>
    <d v="2025-03-21T00:00:00"/>
    <n v="0"/>
    <m/>
    <s v=""/>
    <x v="0"/>
    <d v="2025-03-21T00:00:00"/>
    <d v="2025-03-25T00:00:00"/>
    <m/>
    <m/>
    <x v="97"/>
    <x v="103"/>
    <x v="2"/>
  </r>
  <r>
    <x v="169"/>
    <x v="106"/>
    <x v="286"/>
    <x v="2478"/>
    <d v="2025-02-20T00:00:00"/>
    <s v="00011863"/>
    <s v="CH Haprofood 9-11 Thổ Quan"/>
    <n v="975167"/>
    <n v="0"/>
    <n v="78013"/>
    <n v="1053180"/>
    <s v="Bán hàng"/>
    <d v="2025-03-25T00:00:00"/>
    <m/>
    <n v="0"/>
    <n v="1053180"/>
    <n v="1053180"/>
    <n v="0"/>
    <d v="2025-02-20T00:00:00"/>
    <n v="30"/>
    <d v="2025-03-22T00:00:00"/>
    <n v="0"/>
    <m/>
    <s v=""/>
    <x v="0"/>
    <d v="2025-03-22T00:00:00"/>
    <d v="2025-03-25T00:00:00"/>
    <m/>
    <m/>
    <x v="97"/>
    <x v="103"/>
    <x v="2"/>
  </r>
  <r>
    <x v="169"/>
    <x v="106"/>
    <x v="286"/>
    <x v="2479"/>
    <d v="2025-02-20T00:00:00"/>
    <s v="00012283"/>
    <s v="BRG 156 Ngọc Lâm, Hà Nội"/>
    <n v="896289"/>
    <n v="0"/>
    <n v="71703"/>
    <n v="967992"/>
    <s v="Bán hàng"/>
    <d v="2025-03-25T00:00:00"/>
    <m/>
    <n v="0"/>
    <n v="967992"/>
    <n v="967992"/>
    <n v="0"/>
    <d v="2025-02-20T00:00:00"/>
    <n v="30"/>
    <d v="2025-03-22T00:00:00"/>
    <n v="0"/>
    <m/>
    <s v=""/>
    <x v="0"/>
    <d v="2025-03-22T00:00:00"/>
    <d v="2025-03-25T00:00:00"/>
    <m/>
    <m/>
    <x v="97"/>
    <x v="103"/>
    <x v="2"/>
  </r>
  <r>
    <x v="169"/>
    <x v="106"/>
    <x v="1"/>
    <x v="2480"/>
    <d v="2025-02-21T00:00:00"/>
    <s v="00012340"/>
    <s v="Siêu thị FujiMart Trung Yên"/>
    <n v="1625825"/>
    <n v="0"/>
    <n v="130066"/>
    <n v="1755891"/>
    <s v="Bán hàng"/>
    <d v="2025-03-25T00:00:00"/>
    <m/>
    <n v="0"/>
    <n v="1755891"/>
    <n v="1755891"/>
    <n v="0"/>
    <d v="2025-02-21T00:00:00"/>
    <n v="30"/>
    <d v="2025-03-23T00:00:00"/>
    <n v="0"/>
    <m/>
    <s v=""/>
    <x v="0"/>
    <d v="2025-03-23T00:00:00"/>
    <d v="2025-03-25T00:00:00"/>
    <m/>
    <m/>
    <x v="97"/>
    <x v="103"/>
    <x v="2"/>
  </r>
  <r>
    <x v="169"/>
    <x v="106"/>
    <x v="229"/>
    <x v="2481"/>
    <d v="2025-02-22T00:00:00"/>
    <s v="00012470"/>
    <s v="BRGMART Thanh Xuân, Hà Nội"/>
    <n v="1333185"/>
    <n v="0"/>
    <n v="106655"/>
    <n v="1439840"/>
    <s v="Bán hàng"/>
    <d v="2025-03-25T00:00:00"/>
    <m/>
    <n v="0"/>
    <n v="1439840"/>
    <n v="1439840"/>
    <n v="0"/>
    <d v="2025-02-22T00:00:00"/>
    <n v="30"/>
    <d v="2025-03-24T00:00:00"/>
    <n v="0"/>
    <m/>
    <s v=""/>
    <x v="0"/>
    <d v="2025-03-24T00:00:00"/>
    <d v="2025-03-25T00:00:00"/>
    <m/>
    <m/>
    <x v="97"/>
    <x v="103"/>
    <x v="2"/>
  </r>
  <r>
    <x v="169"/>
    <x v="106"/>
    <x v="229"/>
    <x v="2482"/>
    <d v="2025-02-22T00:00:00"/>
    <s v="00012519"/>
    <s v="Siêu thị Fujimart 142 Lê Duẩn"/>
    <n v="2210380"/>
    <n v="0"/>
    <n v="176830"/>
    <n v="2387210"/>
    <s v="Bán hàng"/>
    <d v="2025-03-25T00:00:00"/>
    <m/>
    <n v="0"/>
    <n v="2387210"/>
    <n v="2387210"/>
    <n v="0"/>
    <d v="2025-02-22T00:00:00"/>
    <n v="30"/>
    <d v="2025-03-24T00:00:00"/>
    <n v="0"/>
    <m/>
    <s v=""/>
    <x v="0"/>
    <d v="2025-03-24T00:00:00"/>
    <d v="2025-03-25T00:00:00"/>
    <m/>
    <m/>
    <x v="97"/>
    <x v="103"/>
    <x v="2"/>
  </r>
  <r>
    <x v="169"/>
    <x v="106"/>
    <x v="229"/>
    <x v="2483"/>
    <d v="2025-02-22T00:00:00"/>
    <s v="00012520"/>
    <s v="BRGMART 15-17 Ngọc Khánh, Hà Nội"/>
    <n v="870704"/>
    <n v="0"/>
    <n v="69656"/>
    <n v="940360"/>
    <s v="Bán hàng"/>
    <d v="2025-03-25T00:00:00"/>
    <m/>
    <n v="0"/>
    <n v="940360"/>
    <n v="940360"/>
    <n v="0"/>
    <d v="2025-02-22T00:00:00"/>
    <n v="30"/>
    <d v="2025-03-24T00:00:00"/>
    <n v="0"/>
    <m/>
    <s v=""/>
    <x v="0"/>
    <d v="2025-03-24T00:00:00"/>
    <d v="2025-03-25T00:00:00"/>
    <m/>
    <m/>
    <x v="97"/>
    <x v="103"/>
    <x v="2"/>
  </r>
  <r>
    <x v="169"/>
    <x v="106"/>
    <x v="229"/>
    <x v="2484"/>
    <d v="2025-02-22T00:00:00"/>
    <s v="00012521"/>
    <s v="Seikamart Phạm Ngọc Thạch"/>
    <n v="1872364"/>
    <n v="0"/>
    <n v="149789"/>
    <n v="2022153"/>
    <s v="Bán hàng"/>
    <d v="2025-03-25T00:00:00"/>
    <m/>
    <n v="0"/>
    <n v="2022153"/>
    <n v="2022153"/>
    <n v="0"/>
    <d v="2025-02-22T00:00:00"/>
    <n v="30"/>
    <d v="2025-03-24T00:00:00"/>
    <n v="0"/>
    <m/>
    <s v=""/>
    <x v="0"/>
    <d v="2025-03-24T00:00:00"/>
    <d v="2025-03-25T00:00:00"/>
    <m/>
    <m/>
    <x v="97"/>
    <x v="103"/>
    <x v="2"/>
  </r>
  <r>
    <x v="169"/>
    <x v="106"/>
    <x v="206"/>
    <x v="2485"/>
    <d v="2025-02-25T00:00:00"/>
    <s v="00012656"/>
    <s v="BRG mart Intracom Đông Anh"/>
    <n v="735444"/>
    <n v="0"/>
    <n v="58836"/>
    <n v="794280"/>
    <s v="Bán hàng"/>
    <d v="2025-03-25T00:00:00"/>
    <m/>
    <n v="0"/>
    <n v="794280"/>
    <n v="794280"/>
    <n v="0"/>
    <d v="2025-02-25T00:00:00"/>
    <n v="30"/>
    <d v="2025-03-27T00:00:00"/>
    <n v="0"/>
    <m/>
    <s v=""/>
    <x v="0"/>
    <d v="2025-03-27T00:00:00"/>
    <d v="2025-03-25T00:00:00"/>
    <m/>
    <m/>
    <x v="97"/>
    <x v="103"/>
    <x v="2"/>
  </r>
  <r>
    <x v="169"/>
    <x v="106"/>
    <x v="21"/>
    <x v="2486"/>
    <d v="2025-02-26T00:00:00"/>
    <s v="00012692"/>
    <s v="Seika Dimond Westlake 98 Tô Ngọc Vân"/>
    <n v="576999"/>
    <n v="0"/>
    <n v="46160"/>
    <n v="623159"/>
    <s v="Bán hàng"/>
    <d v="2025-03-25T00:00:00"/>
    <m/>
    <n v="0"/>
    <n v="623159"/>
    <n v="623159"/>
    <n v="0"/>
    <d v="2025-02-26T00:00:00"/>
    <n v="30"/>
    <d v="2025-03-28T00:00:00"/>
    <n v="0"/>
    <m/>
    <s v=""/>
    <x v="0"/>
    <d v="2025-03-28T00:00:00"/>
    <d v="2025-03-25T00:00:00"/>
    <m/>
    <m/>
    <x v="97"/>
    <x v="103"/>
    <x v="2"/>
  </r>
  <r>
    <x v="169"/>
    <x v="106"/>
    <x v="21"/>
    <x v="2487"/>
    <d v="2025-02-26T00:00:00"/>
    <s v="00012717"/>
    <s v="Siêu thị Fujimart 89 Lạc Long Quân"/>
    <n v="1755245"/>
    <n v="0"/>
    <n v="140420"/>
    <n v="1895665"/>
    <s v="Bán hàng"/>
    <d v="2025-03-25T00:00:00"/>
    <m/>
    <n v="0"/>
    <n v="1895665"/>
    <n v="1895665"/>
    <n v="0"/>
    <d v="2025-02-26T00:00:00"/>
    <n v="30"/>
    <d v="2025-03-28T00:00:00"/>
    <n v="0"/>
    <m/>
    <s v=""/>
    <x v="0"/>
    <d v="2025-03-28T00:00:00"/>
    <d v="2025-03-25T00:00:00"/>
    <m/>
    <m/>
    <x v="97"/>
    <x v="103"/>
    <x v="2"/>
  </r>
  <r>
    <x v="169"/>
    <x v="106"/>
    <x v="21"/>
    <x v="2488"/>
    <d v="2025-02-26T00:00:00"/>
    <s v="00012721"/>
    <s v="Siêu thị Fujimart 67 Trần Phú-Ba Đình"/>
    <n v="1752640"/>
    <n v="0"/>
    <n v="140211"/>
    <n v="1892851"/>
    <s v="Bán hàng"/>
    <d v="2025-04-25T00:00:00"/>
    <m/>
    <n v="0"/>
    <n v="1892851"/>
    <n v="1892851"/>
    <n v="0"/>
    <d v="2025-02-26T00:00:00"/>
    <n v="30"/>
    <d v="2025-03-28T00:00:00"/>
    <n v="0"/>
    <m/>
    <s v=""/>
    <x v="0"/>
    <d v="2025-03-28T00:00:00"/>
    <d v="2025-04-25T00:00:00"/>
    <m/>
    <m/>
    <x v="97"/>
    <x v="103"/>
    <x v="2"/>
  </r>
  <r>
    <x v="169"/>
    <x v="106"/>
    <x v="22"/>
    <x v="2489"/>
    <d v="2025-02-27T00:00:00"/>
    <s v="00013741"/>
    <s v="Siêu thị intimex Hải Dương"/>
    <n v="2037266"/>
    <n v="0"/>
    <n v="162981"/>
    <n v="2200247"/>
    <s v="Bán hàng"/>
    <d v="2025-04-25T00:00:00"/>
    <m/>
    <n v="0"/>
    <n v="2200247"/>
    <n v="2200247"/>
    <n v="0"/>
    <d v="2025-02-27T00:00:00"/>
    <n v="30"/>
    <d v="2025-03-29T00:00:00"/>
    <n v="0"/>
    <m/>
    <s v=""/>
    <x v="0"/>
    <d v="2025-03-29T00:00:00"/>
    <d v="2025-04-25T00:00:00"/>
    <m/>
    <m/>
    <x v="97"/>
    <x v="103"/>
    <x v="2"/>
  </r>
  <r>
    <x v="169"/>
    <x v="106"/>
    <x v="70"/>
    <x v="2490"/>
    <d v="2025-03-01T00:00:00"/>
    <s v="00014177"/>
    <s v="Siêu thị BRGMart Moonlight Vân Canh"/>
    <n v="633030"/>
    <n v="0"/>
    <n v="50642"/>
    <n v="683672"/>
    <s v="Bán hàng"/>
    <d v="2025-04-25T00:00:00"/>
    <m/>
    <n v="0"/>
    <n v="683672"/>
    <n v="683672"/>
    <n v="0"/>
    <d v="2025-03-01T00:00:00"/>
    <n v="30"/>
    <d v="2025-03-31T00:00:00"/>
    <n v="0"/>
    <m/>
    <s v=""/>
    <x v="0"/>
    <d v="2025-03-31T00:00:00"/>
    <d v="2025-04-25T00:00:00"/>
    <m/>
    <m/>
    <x v="97"/>
    <x v="103"/>
    <x v="2"/>
  </r>
  <r>
    <x v="169"/>
    <x v="106"/>
    <x v="70"/>
    <x v="2491"/>
    <d v="2025-03-01T00:00:00"/>
    <s v="00014178"/>
    <s v="Siêu thị Fujimart Trần Phú - Hà Đông"/>
    <n v="1004649"/>
    <n v="0"/>
    <n v="80372"/>
    <n v="1085021"/>
    <s v="Bán hàng"/>
    <d v="2025-04-25T00:00:00"/>
    <m/>
    <n v="0"/>
    <n v="1085021"/>
    <n v="1085021"/>
    <n v="0"/>
    <d v="2025-03-01T00:00:00"/>
    <n v="30"/>
    <d v="2025-03-31T00:00:00"/>
    <n v="0"/>
    <m/>
    <s v=""/>
    <x v="0"/>
    <d v="2025-03-31T00:00:00"/>
    <d v="2025-04-25T00:00:00"/>
    <m/>
    <m/>
    <x v="97"/>
    <x v="103"/>
    <x v="2"/>
  </r>
  <r>
    <x v="169"/>
    <x v="106"/>
    <x v="70"/>
    <x v="2492"/>
    <d v="2025-03-01T00:00:00"/>
    <s v="00014227"/>
    <s v="BRG mart N16 Sài Đồng"/>
    <n v="1046385"/>
    <n v="0"/>
    <n v="83711"/>
    <n v="1130096"/>
    <s v="Bán hàng"/>
    <d v="2025-04-25T00:00:00"/>
    <m/>
    <n v="0"/>
    <n v="1130096"/>
    <n v="1130096"/>
    <n v="0"/>
    <d v="2025-03-01T00:00:00"/>
    <n v="30"/>
    <d v="2025-03-31T00:00:00"/>
    <n v="0"/>
    <m/>
    <s v=""/>
    <x v="0"/>
    <d v="2025-03-31T00:00:00"/>
    <d v="2025-04-25T00:00:00"/>
    <m/>
    <m/>
    <x v="97"/>
    <x v="103"/>
    <x v="2"/>
  </r>
  <r>
    <x v="169"/>
    <x v="106"/>
    <x v="70"/>
    <x v="2493"/>
    <d v="2025-03-01T00:00:00"/>
    <s v="00014228"/>
    <s v="Siêu thị FujiMart 51 Lê Đại Hành"/>
    <n v="1501520"/>
    <n v="0"/>
    <n v="120122"/>
    <n v="1621642"/>
    <s v="Bán hàng"/>
    <d v="2025-04-25T00:00:00"/>
    <m/>
    <n v="0"/>
    <n v="1621642"/>
    <n v="1621642"/>
    <n v="0"/>
    <d v="2025-03-01T00:00:00"/>
    <n v="30"/>
    <d v="2025-03-31T00:00:00"/>
    <n v="0"/>
    <m/>
    <s v=""/>
    <x v="0"/>
    <d v="2025-03-31T00:00:00"/>
    <d v="2025-04-25T00:00:00"/>
    <m/>
    <m/>
    <x v="97"/>
    <x v="103"/>
    <x v="2"/>
  </r>
  <r>
    <x v="169"/>
    <x v="106"/>
    <x v="215"/>
    <x v="2494"/>
    <d v="2025-03-03T00:00:00"/>
    <s v="00014229"/>
    <s v="Siêu thị intimex Hải Dương"/>
    <n v="2577428"/>
    <n v="0"/>
    <n v="206194"/>
    <n v="2783622"/>
    <s v="Bán hàng"/>
    <d v="2025-04-25T00:00:00"/>
    <m/>
    <n v="0"/>
    <n v="2783622"/>
    <n v="2783622"/>
    <n v="0"/>
    <d v="2025-03-03T00:00:00"/>
    <n v="30"/>
    <d v="2025-04-02T00:00:00"/>
    <n v="0"/>
    <m/>
    <s v=""/>
    <x v="0"/>
    <d v="2025-04-02T00:00:00"/>
    <d v="2025-04-25T00:00:00"/>
    <m/>
    <m/>
    <x v="97"/>
    <x v="103"/>
    <x v="2"/>
  </r>
  <r>
    <x v="169"/>
    <x v="106"/>
    <x v="215"/>
    <x v="2495"/>
    <d v="2025-03-03T00:00:00"/>
    <s v="00014230"/>
    <s v="Siêu thị intimex Hưng Yên"/>
    <n v="3581360"/>
    <n v="0"/>
    <n v="286509"/>
    <n v="3867869"/>
    <s v="Bán hàng"/>
    <d v="2025-04-25T00:00:00"/>
    <m/>
    <n v="0"/>
    <n v="3867869"/>
    <n v="3867869"/>
    <n v="0"/>
    <d v="2025-03-03T00:00:00"/>
    <n v="30"/>
    <d v="2025-04-02T00:00:00"/>
    <n v="0"/>
    <m/>
    <s v=""/>
    <x v="0"/>
    <d v="2025-04-02T00:00:00"/>
    <d v="2025-04-25T00:00:00"/>
    <m/>
    <m/>
    <x v="97"/>
    <x v="103"/>
    <x v="2"/>
  </r>
  <r>
    <x v="169"/>
    <x v="106"/>
    <x v="215"/>
    <x v="2496"/>
    <d v="2025-03-03T00:00:00"/>
    <s v="00014315"/>
    <s v="Siêu thị Fuji MD Complex"/>
    <n v="1828720"/>
    <n v="0"/>
    <n v="146298"/>
    <n v="1975018"/>
    <s v="Bán hàng"/>
    <d v="2025-04-25T00:00:00"/>
    <m/>
    <n v="0"/>
    <n v="1975018"/>
    <n v="1975018"/>
    <n v="0"/>
    <d v="2025-03-03T00:00:00"/>
    <n v="30"/>
    <d v="2025-04-02T00:00:00"/>
    <n v="0"/>
    <m/>
    <s v=""/>
    <x v="0"/>
    <d v="2025-04-02T00:00:00"/>
    <d v="2025-04-25T00:00:00"/>
    <m/>
    <m/>
    <x v="97"/>
    <x v="103"/>
    <x v="2"/>
  </r>
  <r>
    <x v="169"/>
    <x v="106"/>
    <x v="238"/>
    <x v="2497"/>
    <d v="2025-03-04T00:00:00"/>
    <s v="00014386"/>
    <s v="BRG mart Intracom Đông Anh"/>
    <n v="1806126"/>
    <n v="0"/>
    <n v="144490"/>
    <n v="1950616"/>
    <s v="Bán hàng"/>
    <d v="2025-04-25T00:00:00"/>
    <m/>
    <n v="0"/>
    <n v="1950616"/>
    <n v="1950616"/>
    <n v="0"/>
    <d v="2025-03-04T00:00:00"/>
    <n v="30"/>
    <d v="2025-04-03T00:00:00"/>
    <n v="0"/>
    <m/>
    <s v=""/>
    <x v="0"/>
    <d v="2025-04-03T00:00:00"/>
    <d v="2025-04-25T00:00:00"/>
    <m/>
    <m/>
    <x v="97"/>
    <x v="103"/>
    <x v="2"/>
  </r>
  <r>
    <x v="169"/>
    <x v="106"/>
    <x v="151"/>
    <x v="2498"/>
    <d v="2025-03-05T00:00:00"/>
    <s v="00014497"/>
    <s v="BRG 1 Lý Nam Đế, Hoàn Kiếm, Hà Nội"/>
    <n v="827256"/>
    <n v="0"/>
    <n v="66180"/>
    <n v="893436"/>
    <s v="Bán hàng"/>
    <d v="2025-04-25T00:00:00"/>
    <m/>
    <n v="0"/>
    <n v="893436"/>
    <n v="893436"/>
    <n v="0"/>
    <d v="2025-03-05T00:00:00"/>
    <n v="30"/>
    <d v="2025-04-04T00:00:00"/>
    <n v="0"/>
    <m/>
    <s v=""/>
    <x v="0"/>
    <d v="2025-04-04T00:00:00"/>
    <d v="2025-04-25T00:00:00"/>
    <m/>
    <m/>
    <x v="97"/>
    <x v="103"/>
    <x v="2"/>
  </r>
  <r>
    <x v="169"/>
    <x v="106"/>
    <x v="308"/>
    <x v="2499"/>
    <d v="2025-03-06T00:00:00"/>
    <s v="00015269"/>
    <s v="CH Hapro 160-162 ngõ Thái Thịnh I"/>
    <n v="889044"/>
    <n v="0"/>
    <n v="71124"/>
    <n v="960168"/>
    <s v="Bán hàng"/>
    <d v="2025-04-25T00:00:00"/>
    <m/>
    <n v="0"/>
    <n v="960168"/>
    <n v="960168"/>
    <n v="0"/>
    <d v="2025-03-06T00:00:00"/>
    <n v="30"/>
    <d v="2025-04-05T00:00:00"/>
    <n v="0"/>
    <m/>
    <s v=""/>
    <x v="0"/>
    <d v="2025-04-05T00:00:00"/>
    <d v="2025-04-25T00:00:00"/>
    <m/>
    <m/>
    <x v="97"/>
    <x v="103"/>
    <x v="2"/>
  </r>
  <r>
    <x v="169"/>
    <x v="106"/>
    <x v="308"/>
    <x v="2500"/>
    <d v="2025-03-06T00:00:00"/>
    <s v="00015270"/>
    <s v="Siêu thị Fujimart 36 Hoàng Cầu"/>
    <n v="1331455"/>
    <n v="0"/>
    <n v="106516"/>
    <n v="1437971"/>
    <s v="Bán hàng"/>
    <d v="2025-04-25T00:00:00"/>
    <m/>
    <n v="0"/>
    <n v="1437971"/>
    <n v="1437971"/>
    <n v="0"/>
    <d v="2025-03-06T00:00:00"/>
    <n v="30"/>
    <d v="2025-04-05T00:00:00"/>
    <n v="0"/>
    <m/>
    <s v=""/>
    <x v="0"/>
    <d v="2025-04-05T00:00:00"/>
    <d v="2025-04-25T00:00:00"/>
    <m/>
    <m/>
    <x v="97"/>
    <x v="103"/>
    <x v="2"/>
  </r>
  <r>
    <x v="169"/>
    <x v="106"/>
    <x v="308"/>
    <x v="2501"/>
    <d v="2025-03-06T00:00:00"/>
    <s v="00015286"/>
    <s v="Siêu thị Fujimart Huỳnh Thúc Kháng"/>
    <n v="1536990"/>
    <n v="0"/>
    <n v="122959"/>
    <n v="1659949"/>
    <s v="Bán hàng"/>
    <d v="2025-04-25T00:00:00"/>
    <m/>
    <n v="0"/>
    <n v="1659949"/>
    <n v="1659949"/>
    <n v="0"/>
    <d v="2025-03-06T00:00:00"/>
    <n v="30"/>
    <d v="2025-04-05T00:00:00"/>
    <n v="0"/>
    <m/>
    <s v=""/>
    <x v="0"/>
    <d v="2025-04-05T00:00:00"/>
    <d v="2025-04-25T00:00:00"/>
    <m/>
    <m/>
    <x v="97"/>
    <x v="103"/>
    <x v="2"/>
  </r>
  <r>
    <x v="169"/>
    <x v="106"/>
    <x v="48"/>
    <x v="2502"/>
    <d v="2025-03-07T00:00:00"/>
    <s v="00015336"/>
    <s v="BRGMART 13 Thành Công, Hà Nội"/>
    <n v="1548825"/>
    <n v="0"/>
    <n v="123906"/>
    <n v="1672731"/>
    <s v="Bán hàng"/>
    <d v="2025-04-25T00:00:00"/>
    <m/>
    <n v="0"/>
    <n v="1672731"/>
    <n v="1672731"/>
    <n v="0"/>
    <d v="2025-03-07T00:00:00"/>
    <n v="30"/>
    <d v="2025-04-06T00:00:00"/>
    <n v="0"/>
    <m/>
    <s v=""/>
    <x v="0"/>
    <d v="2025-04-06T00:00:00"/>
    <d v="2025-04-25T00:00:00"/>
    <m/>
    <m/>
    <x v="97"/>
    <x v="103"/>
    <x v="2"/>
  </r>
  <r>
    <x v="169"/>
    <x v="106"/>
    <x v="48"/>
    <x v="2503"/>
    <d v="2025-03-07T00:00:00"/>
    <s v="00015337"/>
    <s v="BRGMART 15-17 Ngọc Khánh, Hà Nội"/>
    <n v="891748"/>
    <n v="0"/>
    <n v="71340"/>
    <n v="963088"/>
    <s v="Bán hàng"/>
    <d v="2025-04-25T00:00:00"/>
    <m/>
    <n v="0"/>
    <n v="963088"/>
    <n v="963088"/>
    <n v="0"/>
    <d v="2025-03-07T00:00:00"/>
    <n v="30"/>
    <d v="2025-04-06T00:00:00"/>
    <n v="0"/>
    <m/>
    <s v=""/>
    <x v="0"/>
    <d v="2025-04-06T00:00:00"/>
    <d v="2025-04-25T00:00:00"/>
    <m/>
    <m/>
    <x v="97"/>
    <x v="103"/>
    <x v="2"/>
  </r>
  <r>
    <x v="169"/>
    <x v="106"/>
    <x v="48"/>
    <x v="2504"/>
    <d v="2025-03-07T00:00:00"/>
    <s v="00015346"/>
    <s v="Siêu thị Fujimart 324 Tây Sơn"/>
    <n v="3355596"/>
    <n v="0"/>
    <n v="268448"/>
    <n v="3624044"/>
    <s v="Bán hàng"/>
    <d v="2025-04-25T00:00:00"/>
    <m/>
    <n v="0"/>
    <n v="3624044"/>
    <n v="3624044"/>
    <n v="0"/>
    <d v="2025-03-07T00:00:00"/>
    <n v="30"/>
    <d v="2025-04-06T00:00:00"/>
    <n v="0"/>
    <m/>
    <s v=""/>
    <x v="0"/>
    <d v="2025-04-06T00:00:00"/>
    <d v="2025-04-25T00:00:00"/>
    <m/>
    <m/>
    <x v="97"/>
    <x v="103"/>
    <x v="2"/>
  </r>
  <r>
    <x v="169"/>
    <x v="106"/>
    <x v="48"/>
    <x v="2505"/>
    <d v="2025-03-07T00:00:00"/>
    <s v="00015347"/>
    <s v="CH Haprofood 24 Trần Nhật Duật"/>
    <n v="1093090"/>
    <n v="0"/>
    <n v="87447"/>
    <n v="1180537"/>
    <s v="Bán hàng"/>
    <d v="2025-04-25T00:00:00"/>
    <m/>
    <n v="0"/>
    <n v="1180537"/>
    <n v="1180537"/>
    <n v="0"/>
    <d v="2025-03-07T00:00:00"/>
    <n v="30"/>
    <d v="2025-04-06T00:00:00"/>
    <n v="0"/>
    <m/>
    <s v=""/>
    <x v="0"/>
    <d v="2025-04-06T00:00:00"/>
    <d v="2025-04-25T00:00:00"/>
    <m/>
    <m/>
    <x v="97"/>
    <x v="103"/>
    <x v="2"/>
  </r>
  <r>
    <x v="169"/>
    <x v="106"/>
    <x v="127"/>
    <x v="2506"/>
    <d v="2025-03-08T00:00:00"/>
    <s v="00015594"/>
    <s v="BRGMART 105 Lê Duẩn, Hà Nội"/>
    <n v="903675"/>
    <n v="0"/>
    <n v="72294"/>
    <n v="975969"/>
    <s v="Bán hàng"/>
    <d v="2025-04-25T00:00:00"/>
    <m/>
    <n v="0"/>
    <n v="975969"/>
    <n v="975969"/>
    <n v="0"/>
    <d v="2025-03-08T00:00:00"/>
    <n v="30"/>
    <d v="2025-04-07T00:00:00"/>
    <n v="0"/>
    <m/>
    <s v=""/>
    <x v="0"/>
    <d v="2025-04-07T00:00:00"/>
    <d v="2025-04-25T00:00:00"/>
    <m/>
    <m/>
    <x v="97"/>
    <x v="103"/>
    <x v="2"/>
  </r>
  <r>
    <x v="169"/>
    <x v="106"/>
    <x v="127"/>
    <x v="2507"/>
    <d v="2025-03-08T00:00:00"/>
    <s v="00015595"/>
    <s v="Siêu thị BRGMart 63 Hàng trống"/>
    <n v="2527148"/>
    <n v="0"/>
    <n v="202172"/>
    <n v="2729320"/>
    <s v="Bán hàng"/>
    <d v="2025-04-25T00:00:00"/>
    <m/>
    <n v="0"/>
    <n v="2729320"/>
    <n v="2729320"/>
    <n v="0"/>
    <d v="2025-03-08T00:00:00"/>
    <n v="30"/>
    <d v="2025-04-07T00:00:00"/>
    <n v="0"/>
    <m/>
    <s v=""/>
    <x v="0"/>
    <d v="2025-04-07T00:00:00"/>
    <d v="2025-04-25T00:00:00"/>
    <m/>
    <m/>
    <x v="97"/>
    <x v="103"/>
    <x v="2"/>
  </r>
  <r>
    <x v="169"/>
    <x v="106"/>
    <x v="127"/>
    <x v="2508"/>
    <d v="2025-03-08T00:00:00"/>
    <s v="00015613"/>
    <s v="Siêu thị Fujimart 67 Trần Phú-Ba Đình"/>
    <n v="1441885"/>
    <n v="0"/>
    <n v="115351"/>
    <n v="1557236"/>
    <s v="Bán hàng"/>
    <d v="2025-04-25T00:00:00"/>
    <m/>
    <n v="0"/>
    <n v="1557236"/>
    <n v="1557236"/>
    <n v="0"/>
    <d v="2025-03-08T00:00:00"/>
    <n v="30"/>
    <d v="2025-04-07T00:00:00"/>
    <n v="0"/>
    <m/>
    <s v=""/>
    <x v="0"/>
    <d v="2025-04-07T00:00:00"/>
    <d v="2025-04-25T00:00:00"/>
    <m/>
    <m/>
    <x v="97"/>
    <x v="103"/>
    <x v="2"/>
  </r>
  <r>
    <x v="169"/>
    <x v="106"/>
    <x v="75"/>
    <x v="2509"/>
    <d v="2025-03-10T00:00:00"/>
    <s v="00015619"/>
    <s v="Siêu thị intimex Hải Dương"/>
    <n v="2023953"/>
    <n v="0"/>
    <n v="161916"/>
    <n v="2185869"/>
    <s v="Bán hàng"/>
    <d v="2025-04-25T00:00:00"/>
    <m/>
    <n v="0"/>
    <n v="2185869"/>
    <n v="2185869"/>
    <n v="0"/>
    <d v="2025-03-10T00:00:00"/>
    <n v="30"/>
    <d v="2025-04-09T00:00:00"/>
    <n v="0"/>
    <m/>
    <s v=""/>
    <x v="0"/>
    <d v="2025-04-09T00:00:00"/>
    <d v="2025-04-25T00:00:00"/>
    <m/>
    <m/>
    <x v="97"/>
    <x v="103"/>
    <x v="2"/>
  </r>
  <r>
    <x v="169"/>
    <x v="106"/>
    <x v="75"/>
    <x v="2510"/>
    <d v="2025-03-10T00:00:00"/>
    <s v="00015620"/>
    <s v="CH Hapro 83 Nguyễn An Ninh"/>
    <n v="1114685"/>
    <n v="0"/>
    <n v="89175"/>
    <n v="1203860"/>
    <s v="Bán hàng"/>
    <d v="2025-04-25T00:00:00"/>
    <m/>
    <n v="0"/>
    <n v="1203860"/>
    <n v="1203860"/>
    <n v="0"/>
    <d v="2025-03-10T00:00:00"/>
    <n v="30"/>
    <d v="2025-04-09T00:00:00"/>
    <n v="0"/>
    <m/>
    <s v=""/>
    <x v="0"/>
    <d v="2025-04-09T00:00:00"/>
    <d v="2025-04-25T00:00:00"/>
    <m/>
    <m/>
    <x v="97"/>
    <x v="103"/>
    <x v="2"/>
  </r>
  <r>
    <x v="169"/>
    <x v="106"/>
    <x v="75"/>
    <x v="2511"/>
    <d v="2025-03-10T00:00:00"/>
    <s v="00015621"/>
    <s v="Siêu thị Fujimart 89 Lạc Long Quân"/>
    <n v="1904750"/>
    <n v="0"/>
    <n v="152380"/>
    <n v="2057130"/>
    <s v="Bán hàng"/>
    <d v="2025-04-25T00:00:00"/>
    <m/>
    <n v="0"/>
    <n v="2057130"/>
    <n v="2057130"/>
    <n v="0"/>
    <d v="2025-03-10T00:00:00"/>
    <n v="30"/>
    <d v="2025-04-09T00:00:00"/>
    <n v="0"/>
    <m/>
    <s v=""/>
    <x v="0"/>
    <d v="2025-04-09T00:00:00"/>
    <d v="2025-04-25T00:00:00"/>
    <m/>
    <m/>
    <x v="97"/>
    <x v="103"/>
    <x v="2"/>
  </r>
  <r>
    <x v="169"/>
    <x v="106"/>
    <x v="75"/>
    <x v="2512"/>
    <d v="2025-03-10T00:00:00"/>
    <s v="00015622"/>
    <s v="Seikamart 275 nguyễn Trãi"/>
    <n v="1013999"/>
    <n v="0"/>
    <n v="81120"/>
    <n v="1095119"/>
    <s v="Bán hàng"/>
    <d v="2025-04-25T00:00:00"/>
    <m/>
    <n v="0"/>
    <n v="1095119"/>
    <n v="1095119"/>
    <n v="0"/>
    <d v="2025-03-10T00:00:00"/>
    <n v="30"/>
    <d v="2025-04-09T00:00:00"/>
    <n v="0"/>
    <m/>
    <s v=""/>
    <x v="0"/>
    <d v="2025-04-09T00:00:00"/>
    <d v="2025-04-25T00:00:00"/>
    <m/>
    <m/>
    <x v="97"/>
    <x v="103"/>
    <x v="2"/>
  </r>
  <r>
    <x v="169"/>
    <x v="106"/>
    <x v="75"/>
    <x v="2513"/>
    <d v="2025-03-10T00:00:00"/>
    <s v="00015623"/>
    <s v="Siêu thị FujiMart Trung Yên"/>
    <n v="665310"/>
    <n v="0"/>
    <n v="53225"/>
    <n v="718535"/>
    <s v="Bán hàng"/>
    <d v="2025-04-25T00:00:00"/>
    <m/>
    <n v="0"/>
    <n v="718535"/>
    <n v="718535"/>
    <n v="0"/>
    <d v="2025-03-10T00:00:00"/>
    <n v="30"/>
    <d v="2025-04-09T00:00:00"/>
    <n v="0"/>
    <m/>
    <s v=""/>
    <x v="0"/>
    <d v="2025-04-09T00:00:00"/>
    <d v="2025-04-25T00:00:00"/>
    <m/>
    <m/>
    <x v="97"/>
    <x v="103"/>
    <x v="2"/>
  </r>
  <r>
    <x v="169"/>
    <x v="106"/>
    <x v="75"/>
    <x v="2514"/>
    <d v="2025-03-10T00:00:00"/>
    <s v="00015704"/>
    <s v="BRG 156 Ngọc Lâm, Hà Nội"/>
    <n v="764130"/>
    <n v="0"/>
    <n v="61130"/>
    <n v="825260"/>
    <s v="Bán hàng"/>
    <d v="2025-04-25T00:00:00"/>
    <m/>
    <n v="0"/>
    <n v="825260"/>
    <n v="825260"/>
    <n v="0"/>
    <d v="2025-03-10T00:00:00"/>
    <n v="30"/>
    <d v="2025-04-09T00:00:00"/>
    <n v="0"/>
    <m/>
    <s v=""/>
    <x v="0"/>
    <d v="2025-04-09T00:00:00"/>
    <d v="2025-04-25T00:00:00"/>
    <m/>
    <m/>
    <x v="97"/>
    <x v="103"/>
    <x v="2"/>
  </r>
  <r>
    <x v="169"/>
    <x v="106"/>
    <x v="75"/>
    <x v="2515"/>
    <d v="2025-03-10T00:00:00"/>
    <s v="00015705"/>
    <s v="Siêu thị FujiMart 51 Lê Đại Hành"/>
    <n v="1602828"/>
    <n v="0"/>
    <n v="128226"/>
    <n v="1731054"/>
    <s v="Bán hàng"/>
    <d v="2025-04-25T00:00:00"/>
    <m/>
    <n v="0"/>
    <n v="1731054"/>
    <n v="1731054"/>
    <n v="0"/>
    <d v="2025-03-10T00:00:00"/>
    <n v="30"/>
    <d v="2025-04-09T00:00:00"/>
    <n v="0"/>
    <m/>
    <s v=""/>
    <x v="0"/>
    <d v="2025-04-09T00:00:00"/>
    <d v="2025-04-25T00:00:00"/>
    <m/>
    <m/>
    <x v="97"/>
    <x v="103"/>
    <x v="2"/>
  </r>
  <r>
    <x v="169"/>
    <x v="106"/>
    <x v="75"/>
    <x v="2516"/>
    <d v="2025-03-10T00:00:00"/>
    <s v="00015706"/>
    <s v="CH Haprofood Ecohome 3"/>
    <n v="1002565"/>
    <n v="0"/>
    <n v="80205"/>
    <n v="1082770"/>
    <s v="Bán hàng"/>
    <d v="2025-04-25T00:00:00"/>
    <m/>
    <n v="0"/>
    <n v="1082770"/>
    <n v="1082770"/>
    <n v="0"/>
    <d v="2025-03-10T00:00:00"/>
    <n v="30"/>
    <d v="2025-04-09T00:00:00"/>
    <n v="0"/>
    <m/>
    <s v=""/>
    <x v="0"/>
    <d v="2025-04-09T00:00:00"/>
    <d v="2025-04-25T00:00:00"/>
    <m/>
    <m/>
    <x v="97"/>
    <x v="103"/>
    <x v="2"/>
  </r>
  <r>
    <x v="169"/>
    <x v="106"/>
    <x v="75"/>
    <x v="2517"/>
    <d v="2025-03-10T00:00:00"/>
    <s v="00015733"/>
    <s v="Siêu thị Fujimart Huỳnh Thúc Kháng"/>
    <n v="1206203"/>
    <n v="0"/>
    <n v="96496"/>
    <n v="1302699"/>
    <s v="Bán hàng"/>
    <d v="2025-04-25T00:00:00"/>
    <m/>
    <n v="0"/>
    <n v="1302699"/>
    <n v="1302699"/>
    <n v="0"/>
    <d v="2025-03-10T00:00:00"/>
    <n v="30"/>
    <d v="2025-04-09T00:00:00"/>
    <n v="0"/>
    <m/>
    <s v=""/>
    <x v="0"/>
    <d v="2025-04-09T00:00:00"/>
    <d v="2025-04-25T00:00:00"/>
    <m/>
    <m/>
    <x v="97"/>
    <x v="103"/>
    <x v="2"/>
  </r>
  <r>
    <x v="169"/>
    <x v="106"/>
    <x v="75"/>
    <x v="2518"/>
    <d v="2025-03-10T00:00:00"/>
    <s v="00015735"/>
    <s v="CH Hapro 198 Lò Đúc"/>
    <n v="917123"/>
    <n v="0"/>
    <n v="73370"/>
    <n v="990493"/>
    <s v="Bán hàng"/>
    <d v="2025-04-25T00:00:00"/>
    <m/>
    <n v="0"/>
    <n v="990493"/>
    <n v="990493"/>
    <n v="0"/>
    <d v="2025-03-10T00:00:00"/>
    <n v="30"/>
    <d v="2025-04-09T00:00:00"/>
    <n v="0"/>
    <m/>
    <s v=""/>
    <x v="0"/>
    <d v="2025-04-09T00:00:00"/>
    <d v="2025-04-25T00:00:00"/>
    <m/>
    <m/>
    <x v="97"/>
    <x v="103"/>
    <x v="2"/>
  </r>
  <r>
    <x v="169"/>
    <x v="106"/>
    <x v="155"/>
    <x v="2519"/>
    <d v="2025-03-11T00:00:00"/>
    <s v="00015778"/>
    <s v="Siêu thị Fujimart 249 Thụy Khê"/>
    <n v="1004649"/>
    <n v="0"/>
    <n v="80372"/>
    <n v="1085021"/>
    <s v="Bán hàng"/>
    <d v="2025-04-25T00:00:00"/>
    <m/>
    <n v="0"/>
    <n v="1085021"/>
    <n v="1085021"/>
    <n v="0"/>
    <d v="2025-03-11T00:00:00"/>
    <n v="30"/>
    <d v="2025-04-10T00:00:00"/>
    <n v="0"/>
    <m/>
    <s v=""/>
    <x v="0"/>
    <d v="2025-04-10T00:00:00"/>
    <d v="2025-04-25T00:00:00"/>
    <m/>
    <m/>
    <x v="97"/>
    <x v="103"/>
    <x v="2"/>
  </r>
  <r>
    <x v="169"/>
    <x v="106"/>
    <x v="60"/>
    <x v="2520"/>
    <d v="2025-03-14T00:00:00"/>
    <s v="00016956"/>
    <s v="Siêu thị Fujimart Trần Phú - Hà Đông"/>
    <n v="1185984"/>
    <n v="0"/>
    <n v="94879"/>
    <n v="1280863"/>
    <s v="Bán hàng"/>
    <d v="2025-04-25T00:00:00"/>
    <m/>
    <n v="0"/>
    <n v="1280863"/>
    <n v="1280863"/>
    <n v="0"/>
    <d v="2025-03-14T00:00:00"/>
    <n v="30"/>
    <d v="2025-04-13T00:00:00"/>
    <n v="0"/>
    <m/>
    <s v=""/>
    <x v="0"/>
    <d v="2025-04-13T00:00:00"/>
    <d v="2025-04-25T00:00:00"/>
    <m/>
    <m/>
    <x v="97"/>
    <x v="103"/>
    <x v="2"/>
  </r>
  <r>
    <x v="169"/>
    <x v="106"/>
    <x v="60"/>
    <x v="2521"/>
    <d v="2025-03-14T00:00:00"/>
    <s v="00016982"/>
    <s v="Siêu thị Fuji The Light"/>
    <n v="1194398"/>
    <n v="0"/>
    <n v="95552"/>
    <n v="1289950"/>
    <s v="Bán hàng"/>
    <d v="2025-04-25T00:00:00"/>
    <m/>
    <n v="0"/>
    <n v="1289950"/>
    <n v="1289950"/>
    <n v="0"/>
    <d v="2025-03-14T00:00:00"/>
    <n v="30"/>
    <d v="2025-04-13T00:00:00"/>
    <n v="0"/>
    <m/>
    <s v=""/>
    <x v="0"/>
    <d v="2025-04-13T00:00:00"/>
    <d v="2025-04-25T00:00:00"/>
    <m/>
    <m/>
    <x v="97"/>
    <x v="103"/>
    <x v="2"/>
  </r>
  <r>
    <x v="169"/>
    <x v="106"/>
    <x v="60"/>
    <x v="2522"/>
    <d v="2025-03-14T00:00:00"/>
    <s v="00016990"/>
    <s v="Siêu thị FujiMart Lê Văn Lương"/>
    <n v="1240258"/>
    <n v="0"/>
    <n v="99221"/>
    <n v="1339479"/>
    <s v="Bán hàng"/>
    <d v="2025-04-25T00:00:00"/>
    <m/>
    <n v="0"/>
    <n v="1339479"/>
    <n v="1339479"/>
    <n v="0"/>
    <d v="2025-03-14T00:00:00"/>
    <n v="30"/>
    <d v="2025-04-13T00:00:00"/>
    <n v="0"/>
    <m/>
    <s v=""/>
    <x v="0"/>
    <d v="2025-04-13T00:00:00"/>
    <d v="2025-04-25T00:00:00"/>
    <m/>
    <m/>
    <x v="97"/>
    <x v="103"/>
    <x v="2"/>
  </r>
  <r>
    <x v="169"/>
    <x v="106"/>
    <x v="60"/>
    <x v="2523"/>
    <d v="2025-03-14T00:00:00"/>
    <s v="00017046"/>
    <s v="Siêu thị Fujimart 36 Hoàng Cầu"/>
    <n v="2559175"/>
    <n v="0"/>
    <n v="204734"/>
    <n v="2763909"/>
    <s v="Bán hàng"/>
    <d v="2025-04-25T00:00:00"/>
    <m/>
    <n v="0"/>
    <n v="2763909"/>
    <n v="2763909"/>
    <n v="0"/>
    <d v="2025-03-14T00:00:00"/>
    <n v="30"/>
    <d v="2025-04-13T00:00:00"/>
    <n v="0"/>
    <m/>
    <s v=""/>
    <x v="0"/>
    <d v="2025-04-13T00:00:00"/>
    <d v="2025-04-25T00:00:00"/>
    <m/>
    <m/>
    <x v="97"/>
    <x v="103"/>
    <x v="2"/>
  </r>
  <r>
    <x v="169"/>
    <x v="106"/>
    <x v="60"/>
    <x v="2524"/>
    <d v="2025-03-14T00:00:00"/>
    <s v="00017153"/>
    <s v="CH Haprofood 9-11 Thổ Quan"/>
    <n v="697590"/>
    <n v="0"/>
    <n v="55807"/>
    <n v="753397"/>
    <s v="Bán hàng"/>
    <d v="2025-04-25T00:00:00"/>
    <m/>
    <n v="0"/>
    <n v="753397"/>
    <n v="753397"/>
    <n v="0"/>
    <d v="2025-03-14T00:00:00"/>
    <n v="30"/>
    <d v="2025-04-13T00:00:00"/>
    <n v="0"/>
    <m/>
    <s v=""/>
    <x v="0"/>
    <d v="2025-04-13T00:00:00"/>
    <d v="2025-04-25T00:00:00"/>
    <m/>
    <m/>
    <x v="97"/>
    <x v="103"/>
    <x v="2"/>
  </r>
  <r>
    <x v="169"/>
    <x v="106"/>
    <x v="24"/>
    <x v="2525"/>
    <d v="2025-03-15T00:00:00"/>
    <s v="00017200"/>
    <s v="BRG mart Intracom Đông Anh"/>
    <n v="1533216"/>
    <n v="0"/>
    <n v="122657"/>
    <n v="1655873"/>
    <s v="Bán hàng"/>
    <d v="2025-04-25T00:00:00"/>
    <m/>
    <n v="0"/>
    <n v="1655873"/>
    <n v="1655873"/>
    <n v="0"/>
    <d v="2025-03-15T00:00:00"/>
    <n v="30"/>
    <d v="2025-04-14T00:00:00"/>
    <n v="0"/>
    <m/>
    <s v=""/>
    <x v="0"/>
    <d v="2025-04-14T00:00:00"/>
    <d v="2025-04-25T00:00:00"/>
    <m/>
    <m/>
    <x v="97"/>
    <x v="103"/>
    <x v="2"/>
  </r>
  <r>
    <x v="169"/>
    <x v="106"/>
    <x v="236"/>
    <x v="2526"/>
    <d v="2025-03-17T00:00:00"/>
    <s v="00017217"/>
    <s v="BRG10141 Siêu thị Intimemex Như Quỳnh, Hưng Yên"/>
    <n v="2092770"/>
    <n v="0"/>
    <n v="167422"/>
    <n v="2260192"/>
    <s v="Bán hàng"/>
    <d v="2025-04-25T00:00:00"/>
    <m/>
    <n v="0"/>
    <n v="2260192"/>
    <n v="2260192"/>
    <n v="0"/>
    <d v="2025-03-17T00:00:00"/>
    <n v="30"/>
    <d v="2025-04-16T00:00:00"/>
    <n v="0"/>
    <m/>
    <s v=""/>
    <x v="0"/>
    <d v="2025-04-16T00:00:00"/>
    <d v="2025-04-25T00:00:00"/>
    <m/>
    <m/>
    <x v="97"/>
    <x v="103"/>
    <x v="2"/>
  </r>
  <r>
    <x v="169"/>
    <x v="106"/>
    <x v="236"/>
    <x v="2527"/>
    <d v="2025-03-17T00:00:00"/>
    <s v="00017221"/>
    <s v="BRGMART 174 Lạc Long Quân, Tây Hồ"/>
    <n v="697590"/>
    <n v="0"/>
    <n v="55807"/>
    <n v="753397"/>
    <s v="Bán hàng"/>
    <d v="2025-04-25T00:00:00"/>
    <m/>
    <n v="0"/>
    <n v="753397"/>
    <n v="753397"/>
    <n v="0"/>
    <d v="2025-03-17T00:00:00"/>
    <n v="30"/>
    <d v="2025-04-16T00:00:00"/>
    <n v="0"/>
    <m/>
    <s v=""/>
    <x v="0"/>
    <d v="2025-04-16T00:00:00"/>
    <d v="2025-04-25T00:00:00"/>
    <m/>
    <m/>
    <x v="97"/>
    <x v="103"/>
    <x v="2"/>
  </r>
  <r>
    <x v="169"/>
    <x v="106"/>
    <x v="236"/>
    <x v="2528"/>
    <d v="2025-03-17T00:00:00"/>
    <s v="00017222"/>
    <s v="BRGMART Thanh Xuân, Hà Nội"/>
    <n v="831370"/>
    <n v="0"/>
    <n v="66510"/>
    <n v="897880"/>
    <s v="Bán hàng"/>
    <d v="2025-04-25T00:00:00"/>
    <m/>
    <n v="0"/>
    <n v="897880"/>
    <n v="897880"/>
    <n v="0"/>
    <d v="2025-03-17T00:00:00"/>
    <n v="30"/>
    <d v="2025-04-16T00:00:00"/>
    <n v="0"/>
    <m/>
    <s v=""/>
    <x v="0"/>
    <d v="2025-04-16T00:00:00"/>
    <d v="2025-04-25T00:00:00"/>
    <m/>
    <m/>
    <x v="97"/>
    <x v="103"/>
    <x v="2"/>
  </r>
  <r>
    <x v="169"/>
    <x v="106"/>
    <x v="236"/>
    <x v="2529"/>
    <d v="2025-03-17T00:00:00"/>
    <s v="00017261"/>
    <s v="BRG mart N16 Sài Đồng"/>
    <n v="1304097"/>
    <n v="0"/>
    <n v="104328"/>
    <n v="1408425"/>
    <s v="Bán hàng"/>
    <d v="2025-04-25T00:00:00"/>
    <m/>
    <n v="0"/>
    <n v="1408425"/>
    <n v="1408425"/>
    <n v="0"/>
    <d v="2025-03-17T00:00:00"/>
    <n v="30"/>
    <d v="2025-04-16T00:00:00"/>
    <n v="0"/>
    <m/>
    <s v=""/>
    <x v="0"/>
    <d v="2025-04-16T00:00:00"/>
    <d v="2025-04-25T00:00:00"/>
    <m/>
    <m/>
    <x v="97"/>
    <x v="103"/>
    <x v="2"/>
  </r>
  <r>
    <x v="169"/>
    <x v="106"/>
    <x v="236"/>
    <x v="2530"/>
    <d v="2025-03-17T00:00:00"/>
    <s v="00017262"/>
    <s v="Siêu thị HaproMart Lương Đình Của"/>
    <n v="1106884"/>
    <n v="0"/>
    <n v="88551"/>
    <n v="1195435"/>
    <s v="Bán hàng"/>
    <d v="2025-04-25T00:00:00"/>
    <m/>
    <n v="0"/>
    <n v="1195435"/>
    <n v="1195435"/>
    <n v="0"/>
    <d v="2025-03-17T00:00:00"/>
    <n v="30"/>
    <d v="2025-04-16T00:00:00"/>
    <n v="0"/>
    <m/>
    <s v=""/>
    <x v="0"/>
    <d v="2025-04-16T00:00:00"/>
    <d v="2025-04-25T00:00:00"/>
    <m/>
    <m/>
    <x v="97"/>
    <x v="103"/>
    <x v="2"/>
  </r>
  <r>
    <x v="169"/>
    <x v="106"/>
    <x v="71"/>
    <x v="2531"/>
    <d v="2025-03-18T00:00:00"/>
    <s v="00017319"/>
    <s v="Siêu thị Fujimart 89 Lạc Long Quân"/>
    <n v="1054880"/>
    <n v="0"/>
    <n v="84390"/>
    <n v="1139270"/>
    <s v="Bán hàng"/>
    <d v="2025-04-25T00:00:00"/>
    <m/>
    <n v="0"/>
    <n v="1139270"/>
    <n v="1139270"/>
    <n v="0"/>
    <d v="2025-03-18T00:00:00"/>
    <n v="30"/>
    <d v="2025-04-17T00:00:00"/>
    <n v="0"/>
    <m/>
    <s v=""/>
    <x v="0"/>
    <d v="2025-04-17T00:00:00"/>
    <d v="2025-04-25T00:00:00"/>
    <m/>
    <m/>
    <x v="97"/>
    <x v="103"/>
    <x v="2"/>
  </r>
  <r>
    <x v="169"/>
    <x v="106"/>
    <x v="71"/>
    <x v="2532"/>
    <d v="2025-03-18T00:00:00"/>
    <s v="00017373"/>
    <s v="Siêu thị Fujimart 142 Lê Duẩn"/>
    <n v="1114685"/>
    <n v="0"/>
    <n v="89175"/>
    <n v="1203860"/>
    <s v="Bán hàng"/>
    <d v="2025-04-25T00:00:00"/>
    <m/>
    <n v="0"/>
    <n v="1203860"/>
    <n v="1203860"/>
    <n v="0"/>
    <d v="2025-03-18T00:00:00"/>
    <n v="30"/>
    <d v="2025-04-17T00:00:00"/>
    <n v="0"/>
    <m/>
    <s v=""/>
    <x v="0"/>
    <d v="2025-04-17T00:00:00"/>
    <d v="2025-04-25T00:00:00"/>
    <m/>
    <m/>
    <x v="97"/>
    <x v="103"/>
    <x v="2"/>
  </r>
  <r>
    <x v="169"/>
    <x v="106"/>
    <x v="71"/>
    <x v="2533"/>
    <d v="2025-03-18T00:00:00"/>
    <s v="00017405"/>
    <s v="BRGMART 5 Hàm Tử Quan, Hoàn Kiếm, Hà Nội"/>
    <n v="1606848"/>
    <n v="0"/>
    <n v="128548"/>
    <n v="1735396"/>
    <s v="Bán hàng"/>
    <d v="2025-04-25T00:00:00"/>
    <m/>
    <n v="0"/>
    <n v="1735396"/>
    <n v="1735396"/>
    <n v="0"/>
    <d v="2025-03-18T00:00:00"/>
    <n v="30"/>
    <d v="2025-04-17T00:00:00"/>
    <n v="0"/>
    <m/>
    <s v=""/>
    <x v="0"/>
    <d v="2025-04-17T00:00:00"/>
    <d v="2025-04-25T00:00:00"/>
    <m/>
    <m/>
    <x v="97"/>
    <x v="103"/>
    <x v="2"/>
  </r>
  <r>
    <x v="169"/>
    <x v="106"/>
    <x v="267"/>
    <x v="2534"/>
    <d v="2025-03-19T00:00:00"/>
    <s v="00017439"/>
    <s v="Siêu thị BRGMart Moonlight Vân Canh"/>
    <n v="843870"/>
    <n v="0"/>
    <n v="67510"/>
    <n v="911380"/>
    <s v="Bán hàng"/>
    <d v="2025-04-25T00:00:00"/>
    <m/>
    <n v="0"/>
    <n v="911380"/>
    <n v="911380"/>
    <n v="0"/>
    <d v="2025-03-19T00:00:00"/>
    <n v="30"/>
    <d v="2025-04-18T00:00:00"/>
    <n v="0"/>
    <m/>
    <s v=""/>
    <x v="0"/>
    <d v="2025-04-18T00:00:00"/>
    <d v="2025-04-25T00:00:00"/>
    <m/>
    <m/>
    <x v="97"/>
    <x v="103"/>
    <x v="2"/>
  </r>
  <r>
    <x v="169"/>
    <x v="106"/>
    <x v="267"/>
    <x v="2535"/>
    <d v="2025-03-19T00:00:00"/>
    <s v="00017490"/>
    <s v="Siêu thị HaproMart A4 Vĩnh Phúc, Ba Đình"/>
    <n v="1619959"/>
    <n v="0"/>
    <n v="129597"/>
    <n v="1749556"/>
    <s v="Bán hàng"/>
    <d v="2025-04-25T00:00:00"/>
    <m/>
    <n v="0"/>
    <n v="1749556"/>
    <n v="1749556"/>
    <n v="0"/>
    <d v="2025-03-19T00:00:00"/>
    <n v="30"/>
    <d v="2025-04-18T00:00:00"/>
    <n v="0"/>
    <m/>
    <s v=""/>
    <x v="0"/>
    <d v="2025-04-18T00:00:00"/>
    <d v="2025-04-25T00:00:00"/>
    <m/>
    <m/>
    <x v="97"/>
    <x v="103"/>
    <x v="2"/>
  </r>
  <r>
    <x v="169"/>
    <x v="106"/>
    <x v="267"/>
    <x v="2536"/>
    <d v="2025-03-19T00:00:00"/>
    <s v="00017491"/>
    <s v="Siêu thị Fujimart 324 Tây Sơn"/>
    <n v="1391090"/>
    <n v="0"/>
    <n v="111287"/>
    <n v="1502377"/>
    <s v="Bán hàng"/>
    <d v="2025-04-25T00:00:00"/>
    <m/>
    <n v="0"/>
    <n v="1502377"/>
    <n v="1502377"/>
    <n v="0"/>
    <d v="2025-03-19T00:00:00"/>
    <n v="30"/>
    <d v="2025-04-18T00:00:00"/>
    <n v="0"/>
    <m/>
    <s v=""/>
    <x v="0"/>
    <d v="2025-04-18T00:00:00"/>
    <d v="2025-04-25T00:00:00"/>
    <m/>
    <m/>
    <x v="97"/>
    <x v="103"/>
    <x v="2"/>
  </r>
  <r>
    <x v="169"/>
    <x v="106"/>
    <x v="267"/>
    <x v="2537"/>
    <d v="2025-03-19T00:00:00"/>
    <s v="00017492"/>
    <s v="Cửa hàng Haprofood N4C Trung Hòa Nhân Chính"/>
    <n v="786031"/>
    <n v="0"/>
    <n v="62882"/>
    <n v="848913"/>
    <s v="Bán hàng"/>
    <d v="2025-04-25T00:00:00"/>
    <m/>
    <n v="0"/>
    <n v="848913"/>
    <n v="848913"/>
    <n v="0"/>
    <d v="2025-03-19T00:00:00"/>
    <n v="30"/>
    <d v="2025-04-18T00:00:00"/>
    <n v="0"/>
    <m/>
    <s v=""/>
    <x v="0"/>
    <d v="2025-04-18T00:00:00"/>
    <d v="2025-04-25T00:00:00"/>
    <m/>
    <m/>
    <x v="97"/>
    <x v="103"/>
    <x v="2"/>
  </r>
  <r>
    <x v="169"/>
    <x v="106"/>
    <x v="267"/>
    <x v="2538"/>
    <d v="2025-03-19T00:00:00"/>
    <s v="00017494"/>
    <s v="Seikamart Phạm Ngọc Thạch"/>
    <n v="1350591"/>
    <n v="0"/>
    <n v="108047"/>
    <n v="1458638"/>
    <s v="Bán hàng"/>
    <d v="2025-04-25T00:00:00"/>
    <m/>
    <n v="0"/>
    <n v="1458638"/>
    <n v="1458638"/>
    <n v="0"/>
    <d v="2025-03-19T00:00:00"/>
    <n v="30"/>
    <d v="2025-04-18T00:00:00"/>
    <n v="0"/>
    <m/>
    <s v=""/>
    <x v="0"/>
    <d v="2025-04-18T00:00:00"/>
    <d v="2025-04-25T00:00:00"/>
    <m/>
    <m/>
    <x v="97"/>
    <x v="103"/>
    <x v="2"/>
  </r>
  <r>
    <x v="169"/>
    <x v="106"/>
    <x v="2"/>
    <x v="2539"/>
    <d v="2025-03-20T00:00:00"/>
    <s v="00018452"/>
    <s v="BRG10141 Siêu thị Intimemex Như Quỳnh, Hưng Yên"/>
    <n v="2092770"/>
    <n v="0"/>
    <n v="167422"/>
    <n v="2260192"/>
    <s v="Bán hàng"/>
    <d v="2025-04-25T00:00:00"/>
    <m/>
    <n v="0"/>
    <n v="2260192"/>
    <n v="2260192"/>
    <n v="0"/>
    <d v="2025-03-20T00:00:00"/>
    <n v="30"/>
    <d v="2025-04-19T00:00:00"/>
    <n v="0"/>
    <m/>
    <s v=""/>
    <x v="0"/>
    <d v="2025-04-19T00:00:00"/>
    <d v="2025-04-25T00:00:00"/>
    <m/>
    <m/>
    <x v="97"/>
    <x v="103"/>
    <x v="2"/>
  </r>
  <r>
    <x v="169"/>
    <x v="106"/>
    <x v="2"/>
    <x v="2540"/>
    <d v="2025-03-20T00:00:00"/>
    <s v="00018460"/>
    <s v="Siêu thị Fujimart 67 Trần Phú-Ba Đình"/>
    <n v="1441885"/>
    <n v="0"/>
    <n v="115351"/>
    <n v="1557236"/>
    <s v="Bán hàng"/>
    <d v="2025-04-25T00:00:00"/>
    <m/>
    <n v="0"/>
    <n v="1557236"/>
    <n v="1557236"/>
    <n v="0"/>
    <d v="2025-03-20T00:00:00"/>
    <n v="30"/>
    <d v="2025-04-19T00:00:00"/>
    <n v="0"/>
    <m/>
    <s v=""/>
    <x v="0"/>
    <d v="2025-04-19T00:00:00"/>
    <d v="2025-04-25T00:00:00"/>
    <m/>
    <m/>
    <x v="97"/>
    <x v="103"/>
    <x v="2"/>
  </r>
  <r>
    <x v="169"/>
    <x v="106"/>
    <x v="2"/>
    <x v="2541"/>
    <d v="2025-03-20T00:00:00"/>
    <s v="00018461"/>
    <s v="BRG D2 Giảng Võ, Hà Nội"/>
    <n v="697590"/>
    <n v="0"/>
    <n v="55807"/>
    <n v="753397"/>
    <s v="Bán hàng"/>
    <d v="2025-04-25T00:00:00"/>
    <m/>
    <n v="0"/>
    <n v="753397"/>
    <n v="753397"/>
    <n v="0"/>
    <d v="2025-03-20T00:00:00"/>
    <n v="30"/>
    <d v="2025-04-19T00:00:00"/>
    <n v="0"/>
    <m/>
    <s v=""/>
    <x v="0"/>
    <d v="2025-04-19T00:00:00"/>
    <d v="2025-04-25T00:00:00"/>
    <m/>
    <m/>
    <x v="97"/>
    <x v="103"/>
    <x v="2"/>
  </r>
  <r>
    <x v="169"/>
    <x v="106"/>
    <x v="260"/>
    <x v="2542"/>
    <d v="2025-03-24T00:00:00"/>
    <s v="00018837"/>
    <s v="CH Haprofood 24 Trần Nhật Duật"/>
    <n v="1305137"/>
    <n v="0"/>
    <n v="104411"/>
    <n v="1409548"/>
    <s v="Bán hàng"/>
    <d v="2025-04-25T00:00:00"/>
    <m/>
    <n v="0"/>
    <n v="1409548"/>
    <n v="1409548"/>
    <n v="0"/>
    <d v="2025-03-24T00:00:00"/>
    <n v="30"/>
    <d v="2025-04-23T00:00:00"/>
    <n v="0"/>
    <m/>
    <s v=""/>
    <x v="0"/>
    <d v="2025-04-23T00:00:00"/>
    <d v="2025-04-25T00:00:00"/>
    <m/>
    <m/>
    <x v="97"/>
    <x v="103"/>
    <x v="2"/>
  </r>
  <r>
    <x v="169"/>
    <x v="106"/>
    <x v="260"/>
    <x v="2543"/>
    <d v="2025-03-24T00:00:00"/>
    <s v="00018838"/>
    <s v="Siêu thị FujiMart 51 Lê Đại Hành"/>
    <n v="1085010"/>
    <n v="0"/>
    <n v="86801"/>
    <n v="1171811"/>
    <s v="Bán hàng"/>
    <d v="2025-04-25T00:00:00"/>
    <m/>
    <n v="0"/>
    <n v="1171811"/>
    <n v="1171811"/>
    <n v="0"/>
    <d v="2025-03-24T00:00:00"/>
    <n v="30"/>
    <d v="2025-04-23T00:00:00"/>
    <n v="0"/>
    <m/>
    <s v=""/>
    <x v="0"/>
    <d v="2025-04-23T00:00:00"/>
    <d v="2025-04-25T00:00:00"/>
    <m/>
    <m/>
    <x v="97"/>
    <x v="103"/>
    <x v="2"/>
  </r>
  <r>
    <x v="169"/>
    <x v="106"/>
    <x v="260"/>
    <x v="2544"/>
    <d v="2025-03-24T00:00:00"/>
    <s v="00018839"/>
    <s v="Siêu thị Fujimart 89 Lạc Long Quân"/>
    <n v="1463480"/>
    <n v="0"/>
    <n v="117078"/>
    <n v="1580558"/>
    <s v="Bán hàng"/>
    <d v="2025-04-25T00:00:00"/>
    <m/>
    <n v="0"/>
    <n v="1580558"/>
    <n v="1580558"/>
    <n v="0"/>
    <d v="2025-03-24T00:00:00"/>
    <n v="30"/>
    <d v="2025-04-23T00:00:00"/>
    <n v="0"/>
    <m/>
    <s v=""/>
    <x v="0"/>
    <d v="2025-04-23T00:00:00"/>
    <d v="2025-04-25T00:00:00"/>
    <m/>
    <m/>
    <x v="97"/>
    <x v="103"/>
    <x v="2"/>
  </r>
  <r>
    <x v="169"/>
    <x v="106"/>
    <x v="260"/>
    <x v="2545"/>
    <d v="2025-03-24T00:00:00"/>
    <s v="00018840"/>
    <s v="BRGMART 13 Thành Công, Hà Nội"/>
    <n v="1925310"/>
    <n v="0"/>
    <n v="154025"/>
    <n v="2079335"/>
    <s v="Bán hàng"/>
    <d v="2025-04-25T00:00:00"/>
    <m/>
    <n v="0"/>
    <n v="2079335"/>
    <n v="2079335"/>
    <n v="0"/>
    <d v="2025-03-24T00:00:00"/>
    <n v="30"/>
    <d v="2025-04-23T00:00:00"/>
    <n v="0"/>
    <m/>
    <s v=""/>
    <x v="0"/>
    <d v="2025-04-23T00:00:00"/>
    <d v="2025-04-25T00:00:00"/>
    <m/>
    <m/>
    <x v="97"/>
    <x v="103"/>
    <x v="2"/>
  </r>
  <r>
    <x v="169"/>
    <x v="106"/>
    <x v="260"/>
    <x v="2546"/>
    <d v="2025-03-24T00:00:00"/>
    <s v="00018841"/>
    <s v="Siêu thị FujiMart Trung Yên"/>
    <n v="856740"/>
    <n v="0"/>
    <n v="68539"/>
    <n v="925279"/>
    <s v="Bán hàng"/>
    <d v="2025-04-25T00:00:00"/>
    <m/>
    <n v="0"/>
    <n v="925279"/>
    <n v="925279"/>
    <n v="0"/>
    <d v="2025-03-24T00:00:00"/>
    <n v="30"/>
    <d v="2025-04-23T00:00:00"/>
    <n v="0"/>
    <m/>
    <s v=""/>
    <x v="0"/>
    <d v="2025-04-23T00:00:00"/>
    <d v="2025-04-25T00:00:00"/>
    <m/>
    <m/>
    <x v="97"/>
    <x v="103"/>
    <x v="2"/>
  </r>
  <r>
    <x v="169"/>
    <x v="106"/>
    <x v="25"/>
    <x v="2547"/>
    <d v="2025-03-25T00:00:00"/>
    <s v="00018916"/>
    <s v="BRG mart N16 Sài Đồng"/>
    <n v="1088372"/>
    <n v="0"/>
    <n v="87070"/>
    <n v="1175442"/>
    <s v="Bán hàng"/>
    <d v="2025-04-25T00:00:00"/>
    <m/>
    <n v="0"/>
    <n v="1175442"/>
    <n v="1175442"/>
    <n v="0"/>
    <d v="2025-03-25T00:00:00"/>
    <n v="30"/>
    <d v="2025-04-24T00:00:00"/>
    <n v="0"/>
    <m/>
    <s v=""/>
    <x v="0"/>
    <d v="2025-04-24T00:00:00"/>
    <d v="2025-04-25T00:00:00"/>
    <m/>
    <m/>
    <x v="97"/>
    <x v="103"/>
    <x v="2"/>
  </r>
  <r>
    <x v="169"/>
    <x v="106"/>
    <x v="25"/>
    <x v="2548"/>
    <d v="2025-03-25T00:00:00"/>
    <s v="00018921"/>
    <s v="Siêu thị FujiMart Lê Văn Lương"/>
    <n v="823031"/>
    <n v="0"/>
    <n v="65842"/>
    <n v="888873"/>
    <s v="Bán hàng"/>
    <d v="2025-04-25T00:00:00"/>
    <m/>
    <n v="0"/>
    <n v="888873"/>
    <n v="888873"/>
    <n v="0"/>
    <d v="2025-03-25T00:00:00"/>
    <n v="30"/>
    <d v="2025-04-24T00:00:00"/>
    <n v="0"/>
    <m/>
    <s v=""/>
    <x v="0"/>
    <d v="2025-04-24T00:00:00"/>
    <d v="2025-04-25T00:00:00"/>
    <m/>
    <m/>
    <x v="97"/>
    <x v="103"/>
    <x v="2"/>
  </r>
  <r>
    <x v="169"/>
    <x v="106"/>
    <x v="25"/>
    <x v="2549"/>
    <d v="2025-03-25T00:00:00"/>
    <s v="00018922"/>
    <s v="BRGMART 105 Lê Duẩn, Hà Nội"/>
    <n v="1106382"/>
    <n v="0"/>
    <n v="88511"/>
    <n v="1194893"/>
    <s v="Bán hàng"/>
    <d v="2025-04-25T00:00:00"/>
    <m/>
    <n v="0"/>
    <n v="1194893"/>
    <n v="1194893"/>
    <n v="0"/>
    <d v="2025-03-25T00:00:00"/>
    <n v="30"/>
    <d v="2025-04-24T00:00:00"/>
    <n v="0"/>
    <m/>
    <s v=""/>
    <x v="0"/>
    <d v="2025-04-24T00:00:00"/>
    <d v="2025-04-25T00:00:00"/>
    <m/>
    <m/>
    <x v="97"/>
    <x v="103"/>
    <x v="2"/>
  </r>
  <r>
    <x v="169"/>
    <x v="106"/>
    <x v="25"/>
    <x v="2550"/>
    <d v="2025-03-25T00:00:00"/>
    <s v="00018961"/>
    <s v="BRG 1 Lý Nam Đế, Hoàn Kiếm, Hà Nội"/>
    <n v="986889"/>
    <n v="0"/>
    <n v="78951"/>
    <n v="1065840"/>
    <s v="Bán hàng"/>
    <d v="2025-04-25T00:00:00"/>
    <m/>
    <n v="0"/>
    <n v="1065840"/>
    <n v="1065840"/>
    <n v="0"/>
    <d v="2025-03-25T00:00:00"/>
    <n v="30"/>
    <d v="2025-04-24T00:00:00"/>
    <n v="0"/>
    <m/>
    <s v=""/>
    <x v="0"/>
    <d v="2025-04-24T00:00:00"/>
    <d v="2025-04-25T00:00:00"/>
    <m/>
    <m/>
    <x v="97"/>
    <x v="103"/>
    <x v="2"/>
  </r>
  <r>
    <x v="169"/>
    <x v="106"/>
    <x v="25"/>
    <x v="2551"/>
    <d v="2025-03-25T00:00:00"/>
    <s v="00018962"/>
    <s v="Siêu thị BRGMart 63 Hàng trống"/>
    <n v="1427120"/>
    <n v="0"/>
    <n v="114170"/>
    <n v="1541290"/>
    <s v="Bán hàng"/>
    <d v="2025-04-25T00:00:00"/>
    <m/>
    <n v="0"/>
    <n v="1541290"/>
    <n v="1541290"/>
    <n v="0"/>
    <d v="2025-03-25T00:00:00"/>
    <n v="30"/>
    <d v="2025-04-24T00:00:00"/>
    <n v="0"/>
    <m/>
    <s v=""/>
    <x v="0"/>
    <d v="2025-04-24T00:00:00"/>
    <d v="2025-04-25T00:00:00"/>
    <m/>
    <m/>
    <x v="97"/>
    <x v="103"/>
    <x v="2"/>
  </r>
  <r>
    <x v="169"/>
    <x v="106"/>
    <x v="25"/>
    <x v="2552"/>
    <d v="2025-03-25T00:00:00"/>
    <s v="00018999"/>
    <s v="BRGMART 15-17 Ngọc Khánh, Hà Nội"/>
    <n v="788806"/>
    <n v="0"/>
    <n v="63104"/>
    <n v="851910"/>
    <s v="Bán hàng"/>
    <d v="2025-04-25T00:00:00"/>
    <m/>
    <n v="0"/>
    <n v="851910"/>
    <n v="851910"/>
    <n v="0"/>
    <d v="2025-03-25T00:00:00"/>
    <n v="30"/>
    <d v="2025-04-24T00:00:00"/>
    <n v="0"/>
    <m/>
    <s v=""/>
    <x v="0"/>
    <d v="2025-04-24T00:00:00"/>
    <d v="2025-04-25T00:00:00"/>
    <m/>
    <m/>
    <x v="97"/>
    <x v="103"/>
    <x v="2"/>
  </r>
  <r>
    <x v="169"/>
    <x v="106"/>
    <x v="280"/>
    <x v="2553"/>
    <d v="2025-03-26T00:00:00"/>
    <s v="00019014"/>
    <s v="BRG 362 Ngọc Lâm, Hà Nội"/>
    <n v="876320"/>
    <n v="0"/>
    <n v="70106"/>
    <n v="946426"/>
    <s v="Bán hàng"/>
    <d v="2025-04-25T00:00:00"/>
    <m/>
    <n v="0"/>
    <n v="946426"/>
    <n v="946426"/>
    <n v="0"/>
    <d v="2025-03-26T00:00:00"/>
    <n v="30"/>
    <d v="2025-04-25T00:00:00"/>
    <n v="0"/>
    <m/>
    <s v=""/>
    <x v="0"/>
    <d v="2025-04-25T00:00:00"/>
    <d v="2025-04-25T00:00:00"/>
    <m/>
    <m/>
    <x v="97"/>
    <x v="103"/>
    <x v="2"/>
  </r>
  <r>
    <x v="169"/>
    <x v="106"/>
    <x v="280"/>
    <x v="2554"/>
    <d v="2025-03-26T00:00:00"/>
    <s v="00019015"/>
    <s v="CH Haprofood 9-11 Thổ Quan"/>
    <n v="527525"/>
    <n v="0"/>
    <n v="42202"/>
    <n v="569727"/>
    <s v="Bán hàng"/>
    <d v="2025-04-25T00:00:00"/>
    <m/>
    <n v="0"/>
    <n v="569727"/>
    <n v="569727"/>
    <n v="0"/>
    <d v="2025-03-26T00:00:00"/>
    <n v="30"/>
    <d v="2025-04-25T00:00:00"/>
    <n v="0"/>
    <m/>
    <s v=""/>
    <x v="0"/>
    <d v="2025-04-25T00:00:00"/>
    <d v="2025-04-25T00:00:00"/>
    <m/>
    <m/>
    <x v="97"/>
    <x v="103"/>
    <x v="2"/>
  </r>
  <r>
    <x v="169"/>
    <x v="106"/>
    <x v="280"/>
    <x v="2555"/>
    <d v="2025-03-26T00:00:00"/>
    <s v="00019078"/>
    <s v="Siêu thị Fujimart 36 Hoàng Cầu"/>
    <n v="1998328"/>
    <n v="0"/>
    <n v="159866"/>
    <n v="2158194"/>
    <s v="Bán hàng"/>
    <d v="2025-04-25T00:00:00"/>
    <m/>
    <n v="0"/>
    <n v="2158194"/>
    <n v="2158194"/>
    <n v="0"/>
    <d v="2025-03-26T00:00:00"/>
    <n v="30"/>
    <d v="2025-04-25T00:00:00"/>
    <n v="0"/>
    <m/>
    <s v=""/>
    <x v="0"/>
    <d v="2025-04-25T00:00:00"/>
    <d v="2025-04-25T00:00:00"/>
    <m/>
    <m/>
    <x v="97"/>
    <x v="103"/>
    <x v="2"/>
  </r>
  <r>
    <x v="169"/>
    <x v="106"/>
    <x v="280"/>
    <x v="2556"/>
    <d v="2025-03-26T00:00:00"/>
    <s v="00019079"/>
    <s v="Siêu thị Fujimart Huỳnh Thúc Kháng"/>
    <n v="697590"/>
    <n v="0"/>
    <n v="55807"/>
    <n v="753397"/>
    <s v="Bán hàng"/>
    <d v="2025-04-25T00:00:00"/>
    <m/>
    <n v="0"/>
    <n v="753397"/>
    <n v="753397"/>
    <n v="0"/>
    <d v="2025-03-26T00:00:00"/>
    <n v="30"/>
    <d v="2025-04-25T00:00:00"/>
    <n v="0"/>
    <m/>
    <s v=""/>
    <x v="0"/>
    <d v="2025-04-25T00:00:00"/>
    <d v="2025-04-25T00:00:00"/>
    <m/>
    <m/>
    <x v="97"/>
    <x v="103"/>
    <x v="2"/>
  </r>
  <r>
    <x v="169"/>
    <x v="106"/>
    <x v="280"/>
    <x v="2557"/>
    <d v="2025-03-26T00:00:00"/>
    <s v="00019080"/>
    <s v="Siêu thị Fujimart 142 Lê Duẩn"/>
    <n v="2210380"/>
    <n v="0"/>
    <n v="176830"/>
    <n v="2387210"/>
    <s v="Bán hàng"/>
    <d v="2025-04-25T00:00:00"/>
    <m/>
    <n v="0"/>
    <n v="2387210"/>
    <n v="2387210"/>
    <n v="0"/>
    <d v="2025-03-26T00:00:00"/>
    <n v="30"/>
    <d v="2025-04-25T00:00:00"/>
    <n v="0"/>
    <m/>
    <s v=""/>
    <x v="0"/>
    <d v="2025-04-25T00:00:00"/>
    <d v="2025-04-25T00:00:00"/>
    <m/>
    <m/>
    <x v="97"/>
    <x v="103"/>
    <x v="2"/>
  </r>
  <r>
    <x v="169"/>
    <x v="106"/>
    <x v="280"/>
    <x v="2558"/>
    <d v="2025-03-26T00:00:00"/>
    <s v="00019096"/>
    <s v="Siêu thị Fujimart Chính Kinh"/>
    <n v="1972015"/>
    <n v="0"/>
    <n v="157761"/>
    <n v="2129776"/>
    <s v="Bán hàng"/>
    <d v="2025-04-25T00:00:00"/>
    <m/>
    <n v="0"/>
    <n v="2129776"/>
    <n v="2129776"/>
    <n v="0"/>
    <d v="2025-03-26T00:00:00"/>
    <n v="30"/>
    <d v="2025-04-25T00:00:00"/>
    <n v="0"/>
    <m/>
    <s v=""/>
    <x v="0"/>
    <d v="2025-04-25T00:00:00"/>
    <d v="2025-04-25T00:00:00"/>
    <m/>
    <m/>
    <x v="97"/>
    <x v="103"/>
    <x v="2"/>
  </r>
  <r>
    <x v="169"/>
    <x v="106"/>
    <x v="280"/>
    <x v="2559"/>
    <d v="2025-03-26T00:00:00"/>
    <s v="00019097"/>
    <s v="Siêu thị Fujimart Trần Phú - Hà Đông"/>
    <n v="1194398"/>
    <n v="0"/>
    <n v="95552"/>
    <n v="1289950"/>
    <s v="Bán hàng"/>
    <d v="2025-04-25T00:00:00"/>
    <m/>
    <n v="0"/>
    <n v="1289950"/>
    <n v="1289950"/>
    <n v="0"/>
    <d v="2025-03-26T00:00:00"/>
    <n v="30"/>
    <d v="2025-04-25T00:00:00"/>
    <n v="0"/>
    <m/>
    <s v=""/>
    <x v="0"/>
    <d v="2025-04-25T00:00:00"/>
    <d v="2025-04-25T00:00:00"/>
    <m/>
    <m/>
    <x v="97"/>
    <x v="103"/>
    <x v="2"/>
  </r>
  <r>
    <x v="169"/>
    <x v="106"/>
    <x v="191"/>
    <x v="2560"/>
    <d v="2025-03-27T00:00:00"/>
    <s v="00020055"/>
    <s v="CH Haprofood 9 Lê Qúy Đôn"/>
    <n v="778305"/>
    <n v="0"/>
    <n v="62264"/>
    <n v="840569"/>
    <s v="Bán hàng"/>
    <d v="2025-04-25T00:00:00"/>
    <m/>
    <n v="0"/>
    <n v="840569"/>
    <n v="840569"/>
    <n v="0"/>
    <d v="2025-03-27T00:00:00"/>
    <n v="30"/>
    <d v="2025-04-26T00:00:00"/>
    <n v="0"/>
    <m/>
    <s v=""/>
    <x v="0"/>
    <d v="2025-04-26T00:00:00"/>
    <d v="2025-04-25T00:00:00"/>
    <m/>
    <m/>
    <x v="97"/>
    <x v="103"/>
    <x v="2"/>
  </r>
  <r>
    <x v="169"/>
    <x v="106"/>
    <x v="191"/>
    <x v="2561"/>
    <d v="2025-03-27T00:00:00"/>
    <s v="00020056"/>
    <s v="Siêu thị Fujimart 67 Trần Phú-Ba Đình"/>
    <n v="1057655"/>
    <n v="0"/>
    <n v="84612"/>
    <n v="1142267"/>
    <s v="Bán hàng"/>
    <d v="2025-04-25T00:00:00"/>
    <m/>
    <n v="0"/>
    <n v="1142267"/>
    <n v="1142267"/>
    <n v="0"/>
    <d v="2025-03-27T00:00:00"/>
    <n v="30"/>
    <d v="2025-04-26T00:00:00"/>
    <n v="0"/>
    <m/>
    <s v=""/>
    <x v="0"/>
    <d v="2025-04-26T00:00:00"/>
    <d v="2025-04-25T00:00:00"/>
    <m/>
    <m/>
    <x v="97"/>
    <x v="103"/>
    <x v="2"/>
  </r>
  <r>
    <x v="169"/>
    <x v="106"/>
    <x v="26"/>
    <x v="2562"/>
    <d v="2025-03-28T00:00:00"/>
    <s v="00020325"/>
    <s v="BRGMART Thanh Xuân, Hà Nội"/>
    <n v="948684"/>
    <n v="0"/>
    <n v="75895"/>
    <n v="1024579"/>
    <s v="Bán hàng"/>
    <d v="2025-05-26T00:00:00"/>
    <m/>
    <n v="0"/>
    <n v="1024579"/>
    <n v="1024579"/>
    <n v="0"/>
    <d v="2025-03-28T00:00:00"/>
    <n v="30"/>
    <d v="2025-04-27T00:00:00"/>
    <n v="0"/>
    <m/>
    <s v=""/>
    <x v="0"/>
    <d v="2025-04-27T00:00:00"/>
    <d v="2025-05-26T00:00:00"/>
    <m/>
    <m/>
    <x v="97"/>
    <x v="103"/>
    <x v="2"/>
  </r>
  <r>
    <x v="169"/>
    <x v="106"/>
    <x v="50"/>
    <x v="2563"/>
    <d v="2025-03-31T00:00:00"/>
    <s v="00020517"/>
    <s v="CH Hapro 83 Nguyễn An Ninh"/>
    <n v="630606"/>
    <n v="0"/>
    <n v="50448"/>
    <n v="681054"/>
    <s v="Bán hàng"/>
    <d v="2025-05-26T00:00:00"/>
    <m/>
    <n v="0"/>
    <n v="681054"/>
    <n v="681054"/>
    <n v="0"/>
    <d v="2025-03-31T00:00:00"/>
    <n v="30"/>
    <d v="2025-04-30T00:00:00"/>
    <n v="0"/>
    <m/>
    <s v=""/>
    <x v="0"/>
    <d v="2025-04-30T00:00:00"/>
    <d v="2025-05-26T00:00:00"/>
    <m/>
    <m/>
    <x v="97"/>
    <x v="103"/>
    <x v="2"/>
  </r>
  <r>
    <x v="169"/>
    <x v="106"/>
    <x v="126"/>
    <x v="2564"/>
    <d v="2025-04-01T00:00:00"/>
    <s v="00020590"/>
    <s v="Siêu thị Fujimart 324 Tây Sơn"/>
    <n v="572076"/>
    <n v="0"/>
    <n v="45766"/>
    <n v="617842"/>
    <s v="Bán hàng"/>
    <d v="2025-05-26T00:00:00"/>
    <m/>
    <n v="0"/>
    <n v="617842"/>
    <n v="617842"/>
    <n v="0"/>
    <d v="2025-04-01T00:00:00"/>
    <n v="30"/>
    <d v="2025-05-01T00:00:00"/>
    <n v="0"/>
    <m/>
    <s v=""/>
    <x v="0"/>
    <d v="2025-05-01T00:00:00"/>
    <d v="2025-05-26T00:00:00"/>
    <m/>
    <m/>
    <x v="97"/>
    <x v="103"/>
    <x v="2"/>
  </r>
  <r>
    <x v="169"/>
    <x v="106"/>
    <x v="126"/>
    <x v="2565"/>
    <d v="2025-04-01T00:00:00"/>
    <s v="00020635"/>
    <s v="Siêu thị intimex Hải Dương"/>
    <n v="2359826"/>
    <n v="0"/>
    <n v="188786"/>
    <n v="2548612"/>
    <s v="Bán hàng"/>
    <d v="2025-05-26T00:00:00"/>
    <m/>
    <n v="0"/>
    <n v="2548612"/>
    <n v="2548612"/>
    <n v="0"/>
    <d v="2025-04-01T00:00:00"/>
    <n v="30"/>
    <d v="2025-05-01T00:00:00"/>
    <n v="0"/>
    <m/>
    <s v=""/>
    <x v="0"/>
    <d v="2025-05-01T00:00:00"/>
    <d v="2025-05-26T00:00:00"/>
    <m/>
    <m/>
    <x v="97"/>
    <x v="103"/>
    <x v="2"/>
  </r>
  <r>
    <x v="169"/>
    <x v="106"/>
    <x v="126"/>
    <x v="2566"/>
    <d v="2025-04-01T00:00:00"/>
    <s v="00020645"/>
    <s v="Siêu thị Fujimart 249 Thụy Khê"/>
    <n v="253212"/>
    <n v="0"/>
    <n v="20257"/>
    <n v="273469"/>
    <s v="Bán hàng"/>
    <d v="2025-05-26T00:00:00"/>
    <m/>
    <n v="0"/>
    <n v="273469"/>
    <n v="273469"/>
    <n v="0"/>
    <d v="2025-04-01T00:00:00"/>
    <n v="30"/>
    <d v="2025-05-01T00:00:00"/>
    <n v="0"/>
    <m/>
    <s v=""/>
    <x v="0"/>
    <d v="2025-05-01T00:00:00"/>
    <d v="2025-05-26T00:00:00"/>
    <m/>
    <m/>
    <x v="97"/>
    <x v="103"/>
    <x v="2"/>
  </r>
  <r>
    <x v="169"/>
    <x v="106"/>
    <x v="126"/>
    <x v="2567"/>
    <d v="2025-04-01T00:00:00"/>
    <s v="00020667"/>
    <s v="BRGMART 15-17 Ngọc Khánh, Hà Nội"/>
    <n v="746604"/>
    <n v="0"/>
    <n v="59728"/>
    <n v="806332"/>
    <s v="Bán hàng"/>
    <d v="2025-05-26T00:00:00"/>
    <m/>
    <n v="0"/>
    <n v="806332"/>
    <n v="806332"/>
    <n v="0"/>
    <d v="2025-04-01T00:00:00"/>
    <n v="30"/>
    <d v="2025-05-01T00:00:00"/>
    <n v="0"/>
    <m/>
    <s v=""/>
    <x v="0"/>
    <d v="2025-05-01T00:00:00"/>
    <d v="2025-05-26T00:00:00"/>
    <m/>
    <m/>
    <x v="97"/>
    <x v="103"/>
    <x v="2"/>
  </r>
  <r>
    <x v="169"/>
    <x v="106"/>
    <x v="126"/>
    <x v="2568"/>
    <d v="2025-04-01T00:00:00"/>
    <s v="00020668"/>
    <s v="Seika Dimond Westlake 98 Tô Ngọc Vân"/>
    <n v="840574"/>
    <n v="0"/>
    <n v="67246"/>
    <n v="907820"/>
    <s v="Bán hàng"/>
    <d v="2025-05-26T00:00:00"/>
    <m/>
    <n v="0"/>
    <n v="907820"/>
    <n v="907820"/>
    <n v="0"/>
    <d v="2025-04-01T00:00:00"/>
    <n v="30"/>
    <d v="2025-05-01T00:00:00"/>
    <n v="0"/>
    <m/>
    <s v=""/>
    <x v="0"/>
    <d v="2025-05-01T00:00:00"/>
    <d v="2025-05-26T00:00:00"/>
    <m/>
    <m/>
    <x v="97"/>
    <x v="103"/>
    <x v="2"/>
  </r>
  <r>
    <x v="169"/>
    <x v="106"/>
    <x v="261"/>
    <x v="2569"/>
    <d v="2025-04-02T00:00:00"/>
    <s v="00020729"/>
    <s v="CH Hapro 160-162 ngõ Thái Thịnh I"/>
    <n v="1217519"/>
    <n v="0"/>
    <n v="97402"/>
    <n v="1314921"/>
    <s v="Bán hàng"/>
    <d v="2025-05-26T00:00:00"/>
    <m/>
    <n v="0"/>
    <n v="1314921"/>
    <n v="1314921"/>
    <n v="0"/>
    <d v="2025-04-02T00:00:00"/>
    <n v="30"/>
    <d v="2025-05-02T00:00:00"/>
    <n v="0"/>
    <m/>
    <s v=""/>
    <x v="0"/>
    <d v="2025-05-02T00:00:00"/>
    <d v="2025-05-26T00:00:00"/>
    <m/>
    <m/>
    <x v="97"/>
    <x v="103"/>
    <x v="2"/>
  </r>
  <r>
    <x v="169"/>
    <x v="106"/>
    <x v="261"/>
    <x v="2570"/>
    <d v="2025-04-02T00:00:00"/>
    <s v="00020731"/>
    <s v="Siêu thị Fujimart Trần Phú - Hà Đông"/>
    <n v="1071989"/>
    <n v="0"/>
    <n v="85759"/>
    <n v="1157748"/>
    <s v="Bán hàng"/>
    <d v="2025-05-26T00:00:00"/>
    <m/>
    <n v="0"/>
    <n v="1157748"/>
    <n v="1157748"/>
    <n v="0"/>
    <d v="2025-04-02T00:00:00"/>
    <n v="30"/>
    <d v="2025-05-02T00:00:00"/>
    <n v="0"/>
    <m/>
    <s v=""/>
    <x v="0"/>
    <d v="2025-05-02T00:00:00"/>
    <d v="2025-05-26T00:00:00"/>
    <m/>
    <m/>
    <x v="97"/>
    <x v="103"/>
    <x v="2"/>
  </r>
  <r>
    <x v="169"/>
    <x v="106"/>
    <x v="261"/>
    <x v="2571"/>
    <d v="2025-04-02T00:00:00"/>
    <s v="00020753"/>
    <s v="Seikamart 275 nguyễn Trãi"/>
    <n v="785795"/>
    <n v="0"/>
    <n v="62864"/>
    <n v="848659"/>
    <s v="Bán hàng"/>
    <d v="2025-05-26T00:00:00"/>
    <m/>
    <n v="0"/>
    <n v="848659"/>
    <n v="848659"/>
    <n v="0"/>
    <d v="2025-04-02T00:00:00"/>
    <n v="30"/>
    <d v="2025-05-02T00:00:00"/>
    <n v="0"/>
    <m/>
    <s v=""/>
    <x v="0"/>
    <d v="2025-05-02T00:00:00"/>
    <d v="2025-05-26T00:00:00"/>
    <m/>
    <m/>
    <x v="97"/>
    <x v="103"/>
    <x v="2"/>
  </r>
  <r>
    <x v="169"/>
    <x v="106"/>
    <x v="261"/>
    <x v="2572"/>
    <d v="2025-04-02T00:00:00"/>
    <s v="00020755"/>
    <s v="Siêu thị Fujimart 36 Hoàng Cầu"/>
    <n v="624635"/>
    <n v="0"/>
    <n v="49971"/>
    <n v="674606"/>
    <s v="Bán hàng"/>
    <d v="2025-05-26T00:00:00"/>
    <m/>
    <n v="0"/>
    <n v="674606"/>
    <n v="674606"/>
    <n v="0"/>
    <d v="2025-04-02T00:00:00"/>
    <n v="30"/>
    <d v="2025-05-02T00:00:00"/>
    <n v="0"/>
    <m/>
    <s v=""/>
    <x v="0"/>
    <d v="2025-05-02T00:00:00"/>
    <d v="2025-05-26T00:00:00"/>
    <m/>
    <m/>
    <x v="97"/>
    <x v="103"/>
    <x v="2"/>
  </r>
  <r>
    <x v="169"/>
    <x v="106"/>
    <x v="274"/>
    <x v="2573"/>
    <d v="2025-04-03T00:00:00"/>
    <s v="00021601"/>
    <s v="Siêu thị Fuji MD Complex"/>
    <n v="1758400"/>
    <n v="0"/>
    <n v="140672"/>
    <n v="1899072"/>
    <s v="Bán hàng"/>
    <d v="2025-05-26T00:00:00"/>
    <m/>
    <n v="0"/>
    <n v="1899072"/>
    <n v="1899072"/>
    <n v="0"/>
    <d v="2025-04-03T00:00:00"/>
    <n v="30"/>
    <d v="2025-05-03T00:00:00"/>
    <n v="0"/>
    <m/>
    <s v=""/>
    <x v="0"/>
    <d v="2025-05-03T00:00:00"/>
    <d v="2025-05-26T00:00:00"/>
    <m/>
    <m/>
    <x v="97"/>
    <x v="103"/>
    <x v="2"/>
  </r>
  <r>
    <x v="169"/>
    <x v="106"/>
    <x v="274"/>
    <x v="2574"/>
    <d v="2025-04-03T00:00:00"/>
    <s v="00021602"/>
    <s v="Siêu thị HaproMart A4 Vĩnh Phúc, Ba Đình"/>
    <n v="901915"/>
    <n v="0"/>
    <n v="72153"/>
    <n v="974068"/>
    <s v="Bán hàng"/>
    <d v="2025-05-26T00:00:00"/>
    <m/>
    <n v="0"/>
    <n v="974068"/>
    <n v="974068"/>
    <n v="0"/>
    <d v="2025-04-03T00:00:00"/>
    <n v="30"/>
    <d v="2025-05-03T00:00:00"/>
    <n v="0"/>
    <m/>
    <s v=""/>
    <x v="0"/>
    <d v="2025-05-03T00:00:00"/>
    <d v="2025-05-26T00:00:00"/>
    <m/>
    <m/>
    <x v="97"/>
    <x v="103"/>
    <x v="2"/>
  </r>
  <r>
    <x v="169"/>
    <x v="106"/>
    <x v="274"/>
    <x v="2575"/>
    <d v="2025-04-03T00:00:00"/>
    <s v="00021709"/>
    <s v="BRGMART 5 Hàm Tử Quan, Hoàn Kiếm, Hà Nội"/>
    <n v="1289141"/>
    <n v="0"/>
    <n v="103131"/>
    <n v="1392272"/>
    <s v="Bán hàng"/>
    <d v="2025-05-26T00:00:00"/>
    <m/>
    <n v="0"/>
    <n v="1392272"/>
    <n v="1392272"/>
    <n v="0"/>
    <d v="2025-04-03T00:00:00"/>
    <n v="30"/>
    <d v="2025-05-03T00:00:00"/>
    <n v="0"/>
    <m/>
    <s v=""/>
    <x v="0"/>
    <d v="2025-05-03T00:00:00"/>
    <d v="2025-05-26T00:00:00"/>
    <m/>
    <m/>
    <x v="97"/>
    <x v="103"/>
    <x v="2"/>
  </r>
  <r>
    <x v="169"/>
    <x v="106"/>
    <x v="268"/>
    <x v="2576"/>
    <d v="2025-04-04T00:00:00"/>
    <s v="00021718"/>
    <s v="Siêu thị FujiMart Trung Yên"/>
    <n v="1190200"/>
    <n v="0"/>
    <n v="95216"/>
    <n v="1285416"/>
    <s v="Bán hàng"/>
    <d v="2025-05-26T00:00:00"/>
    <m/>
    <n v="0"/>
    <n v="1285416"/>
    <n v="1285416"/>
    <n v="0"/>
    <d v="2025-04-04T00:00:00"/>
    <n v="30"/>
    <d v="2025-05-04T00:00:00"/>
    <n v="0"/>
    <m/>
    <s v=""/>
    <x v="0"/>
    <d v="2025-05-04T00:00:00"/>
    <d v="2025-05-26T00:00:00"/>
    <m/>
    <m/>
    <x v="97"/>
    <x v="103"/>
    <x v="2"/>
  </r>
  <r>
    <x v="169"/>
    <x v="106"/>
    <x v="268"/>
    <x v="2577"/>
    <d v="2025-04-04T00:00:00"/>
    <s v="00021930"/>
    <s v="BRGMART 15-17 Ngọc Khánh, Hà Nội"/>
    <n v="411946"/>
    <n v="0"/>
    <n v="32956"/>
    <n v="444902"/>
    <s v="Bán hàng"/>
    <d v="2025-05-26T00:00:00"/>
    <m/>
    <n v="0"/>
    <n v="444902"/>
    <n v="444902"/>
    <n v="0"/>
    <d v="2025-04-04T00:00:00"/>
    <n v="30"/>
    <d v="2025-05-04T00:00:00"/>
    <n v="0"/>
    <m/>
    <s v=""/>
    <x v="0"/>
    <d v="2025-05-04T00:00:00"/>
    <d v="2025-05-26T00:00:00"/>
    <m/>
    <m/>
    <x v="97"/>
    <x v="103"/>
    <x v="2"/>
  </r>
  <r>
    <x v="169"/>
    <x v="106"/>
    <x v="268"/>
    <x v="2578"/>
    <d v="2025-04-04T00:00:00"/>
    <s v="00021932"/>
    <s v="Siêu thị Fujimart 89 Lạc Long Quân"/>
    <n v="1533992"/>
    <n v="0"/>
    <n v="122719"/>
    <n v="1656711"/>
    <s v="Bán hàng"/>
    <d v="2025-05-26T00:00:00"/>
    <m/>
    <n v="0"/>
    <n v="1656711"/>
    <n v="1656711"/>
    <n v="0"/>
    <d v="2025-04-04T00:00:00"/>
    <n v="30"/>
    <d v="2025-05-04T00:00:00"/>
    <n v="0"/>
    <m/>
    <s v=""/>
    <x v="0"/>
    <d v="2025-05-04T00:00:00"/>
    <d v="2025-05-26T00:00:00"/>
    <m/>
    <m/>
    <x v="97"/>
    <x v="103"/>
    <x v="2"/>
  </r>
  <r>
    <x v="169"/>
    <x v="106"/>
    <x v="138"/>
    <x v="2579"/>
    <d v="2025-04-05T00:00:00"/>
    <s v="00021953"/>
    <s v="CH Haprofood 9-11 Thổ Quan"/>
    <n v="697590"/>
    <n v="0"/>
    <n v="55807"/>
    <n v="753397"/>
    <s v="Bán hàng"/>
    <d v="2025-05-26T00:00:00"/>
    <m/>
    <n v="0"/>
    <n v="753397"/>
    <n v="753397"/>
    <n v="0"/>
    <d v="2025-04-05T00:00:00"/>
    <n v="30"/>
    <d v="2025-05-05T00:00:00"/>
    <n v="0"/>
    <m/>
    <s v=""/>
    <x v="0"/>
    <d v="2025-05-05T00:00:00"/>
    <d v="2025-05-26T00:00:00"/>
    <m/>
    <m/>
    <x v="97"/>
    <x v="103"/>
    <x v="2"/>
  </r>
  <r>
    <x v="169"/>
    <x v="106"/>
    <x v="138"/>
    <x v="2580"/>
    <d v="2025-04-05T00:00:00"/>
    <s v="00021954"/>
    <s v="Siêu thị FujiMart 51 Lê Đại Hành"/>
    <n v="1045003"/>
    <n v="0"/>
    <n v="83600"/>
    <n v="1128603"/>
    <s v="Bán hàng"/>
    <d v="2025-05-26T00:00:00"/>
    <m/>
    <n v="0"/>
    <n v="1128603"/>
    <n v="1128603"/>
    <n v="0"/>
    <d v="2025-04-05T00:00:00"/>
    <n v="30"/>
    <d v="2025-05-05T00:00:00"/>
    <n v="0"/>
    <m/>
    <s v=""/>
    <x v="0"/>
    <d v="2025-05-05T00:00:00"/>
    <d v="2025-05-26T00:00:00"/>
    <m/>
    <m/>
    <x v="97"/>
    <x v="103"/>
    <x v="2"/>
  </r>
  <r>
    <x v="169"/>
    <x v="106"/>
    <x v="51"/>
    <x v="2581"/>
    <d v="2025-04-08T00:00:00"/>
    <s v="00021998"/>
    <s v="Seikamart Phạm Ngọc Thạch"/>
    <n v="952150"/>
    <n v="0"/>
    <n v="76172"/>
    <n v="1028322"/>
    <s v="Bán hàng"/>
    <d v="2025-05-26T00:00:00"/>
    <m/>
    <n v="0"/>
    <n v="1028322"/>
    <n v="1028322"/>
    <n v="0"/>
    <d v="2025-04-08T00:00:00"/>
    <n v="30"/>
    <d v="2025-05-08T00:00:00"/>
    <n v="0"/>
    <m/>
    <s v=""/>
    <x v="0"/>
    <d v="2025-05-08T00:00:00"/>
    <d v="2025-05-26T00:00:00"/>
    <m/>
    <m/>
    <x v="97"/>
    <x v="103"/>
    <x v="2"/>
  </r>
  <r>
    <x v="169"/>
    <x v="106"/>
    <x v="51"/>
    <x v="2582"/>
    <d v="2025-04-08T00:00:00"/>
    <s v="00021999"/>
    <s v="BRGMART 174 Lạc Long Quân, Tây Hồ"/>
    <n v="418554"/>
    <n v="0"/>
    <n v="33484"/>
    <n v="452038"/>
    <s v="Bán hàng"/>
    <d v="2025-05-26T00:00:00"/>
    <m/>
    <n v="0"/>
    <n v="452038"/>
    <n v="452038"/>
    <n v="0"/>
    <d v="2025-04-08T00:00:00"/>
    <n v="30"/>
    <d v="2025-05-08T00:00:00"/>
    <n v="0"/>
    <m/>
    <s v=""/>
    <x v="0"/>
    <d v="2025-05-08T00:00:00"/>
    <d v="2025-05-26T00:00:00"/>
    <m/>
    <m/>
    <x v="97"/>
    <x v="103"/>
    <x v="2"/>
  </r>
  <r>
    <x v="169"/>
    <x v="106"/>
    <x v="51"/>
    <x v="2583"/>
    <d v="2025-04-08T00:00:00"/>
    <s v="00022000"/>
    <s v="Siêu thị Fujimart 324 Tây Sơn"/>
    <n v="1451885"/>
    <n v="0"/>
    <n v="116151"/>
    <n v="1568036"/>
    <s v="Bán hàng"/>
    <d v="2025-05-26T00:00:00"/>
    <m/>
    <n v="0"/>
    <n v="1568036"/>
    <n v="1568036"/>
    <n v="0"/>
    <d v="2025-04-08T00:00:00"/>
    <n v="30"/>
    <d v="2025-05-08T00:00:00"/>
    <n v="0"/>
    <m/>
    <s v=""/>
    <x v="0"/>
    <d v="2025-05-08T00:00:00"/>
    <d v="2025-05-26T00:00:00"/>
    <m/>
    <m/>
    <x v="97"/>
    <x v="103"/>
    <x v="2"/>
  </r>
  <r>
    <x v="169"/>
    <x v="106"/>
    <x v="51"/>
    <x v="2584"/>
    <d v="2025-04-08T00:00:00"/>
    <s v="00022001"/>
    <s v="BRG D2 Giảng Võ, Hà Nội"/>
    <n v="1046385"/>
    <n v="0"/>
    <n v="83711"/>
    <n v="1130096"/>
    <s v="Bán hàng"/>
    <d v="2025-05-26T00:00:00"/>
    <m/>
    <n v="0"/>
    <n v="1130096"/>
    <n v="1130096"/>
    <n v="0"/>
    <d v="2025-04-08T00:00:00"/>
    <n v="30"/>
    <d v="2025-05-08T00:00:00"/>
    <n v="0"/>
    <m/>
    <s v=""/>
    <x v="0"/>
    <d v="2025-05-08T00:00:00"/>
    <d v="2025-05-26T00:00:00"/>
    <m/>
    <m/>
    <x v="97"/>
    <x v="103"/>
    <x v="2"/>
  </r>
  <r>
    <x v="169"/>
    <x v="106"/>
    <x v="51"/>
    <x v="2585"/>
    <d v="2025-04-08T00:00:00"/>
    <s v="00022002"/>
    <s v="BRGMART 15-17 Ngọc Khánh, Hà Nội"/>
    <n v="949219"/>
    <n v="0"/>
    <n v="75938"/>
    <n v="1025157"/>
    <s v="Bán hàng"/>
    <d v="2025-05-26T00:00:00"/>
    <m/>
    <n v="0"/>
    <n v="1025157"/>
    <n v="1025157"/>
    <n v="0"/>
    <d v="2025-04-08T00:00:00"/>
    <n v="30"/>
    <d v="2025-05-08T00:00:00"/>
    <n v="0"/>
    <m/>
    <s v=""/>
    <x v="0"/>
    <d v="2025-05-08T00:00:00"/>
    <d v="2025-05-26T00:00:00"/>
    <m/>
    <m/>
    <x v="97"/>
    <x v="103"/>
    <x v="2"/>
  </r>
  <r>
    <x v="169"/>
    <x v="106"/>
    <x v="51"/>
    <x v="2586"/>
    <d v="2025-04-08T00:00:00"/>
    <s v="00022003"/>
    <s v="Siêu thị Fuji The Light"/>
    <n v="422020"/>
    <n v="0"/>
    <n v="33762"/>
    <n v="455782"/>
    <s v="Bán hàng"/>
    <d v="2025-05-26T00:00:00"/>
    <m/>
    <n v="0"/>
    <n v="455782"/>
    <n v="455782"/>
    <n v="0"/>
    <d v="2025-04-08T00:00:00"/>
    <n v="30"/>
    <d v="2025-05-08T00:00:00"/>
    <n v="0"/>
    <m/>
    <s v=""/>
    <x v="0"/>
    <d v="2025-05-08T00:00:00"/>
    <d v="2025-05-26T00:00:00"/>
    <m/>
    <m/>
    <x v="97"/>
    <x v="103"/>
    <x v="2"/>
  </r>
  <r>
    <x v="169"/>
    <x v="106"/>
    <x v="51"/>
    <x v="2587"/>
    <d v="2025-04-08T00:00:00"/>
    <s v="00022004"/>
    <s v="BRGMART Thanh Xuân, Hà Nội"/>
    <n v="989315"/>
    <n v="0"/>
    <n v="79145"/>
    <n v="1068460"/>
    <s v="Bán hàng"/>
    <d v="2025-05-26T00:00:00"/>
    <m/>
    <n v="0"/>
    <n v="1068460"/>
    <n v="1068460"/>
    <n v="0"/>
    <d v="2025-04-08T00:00:00"/>
    <n v="30"/>
    <d v="2025-05-08T00:00:00"/>
    <n v="0"/>
    <m/>
    <s v=""/>
    <x v="0"/>
    <d v="2025-05-08T00:00:00"/>
    <d v="2025-05-26T00:00:00"/>
    <m/>
    <m/>
    <x v="97"/>
    <x v="103"/>
    <x v="2"/>
  </r>
  <r>
    <x v="169"/>
    <x v="106"/>
    <x v="51"/>
    <x v="2588"/>
    <d v="2025-04-08T00:00:00"/>
    <s v="00022040"/>
    <s v="Siêu thị Fujimart 249 Thụy Khê"/>
    <n v="844040"/>
    <n v="0"/>
    <n v="67523"/>
    <n v="911563"/>
    <s v="Bán hàng"/>
    <d v="2025-05-26T00:00:00"/>
    <m/>
    <n v="0"/>
    <n v="911563"/>
    <n v="911563"/>
    <n v="0"/>
    <d v="2025-04-08T00:00:00"/>
    <n v="30"/>
    <d v="2025-05-08T00:00:00"/>
    <n v="0"/>
    <m/>
    <s v=""/>
    <x v="0"/>
    <d v="2025-05-08T00:00:00"/>
    <d v="2025-05-26T00:00:00"/>
    <m/>
    <m/>
    <x v="97"/>
    <x v="103"/>
    <x v="2"/>
  </r>
  <r>
    <x v="169"/>
    <x v="106"/>
    <x v="51"/>
    <x v="2589"/>
    <d v="2025-04-08T00:00:00"/>
    <s v="00022067"/>
    <s v="BRG mart N16 Sài Đồng"/>
    <n v="982867"/>
    <n v="0"/>
    <n v="78629"/>
    <n v="1061496"/>
    <s v="Bán hàng"/>
    <d v="2025-05-26T00:00:00"/>
    <m/>
    <n v="0"/>
    <n v="1061496"/>
    <n v="1061496"/>
    <n v="0"/>
    <d v="2025-04-08T00:00:00"/>
    <n v="30"/>
    <d v="2025-05-08T00:00:00"/>
    <n v="0"/>
    <m/>
    <s v=""/>
    <x v="0"/>
    <d v="2025-05-08T00:00:00"/>
    <d v="2025-05-26T00:00:00"/>
    <m/>
    <m/>
    <x v="97"/>
    <x v="103"/>
    <x v="2"/>
  </r>
  <r>
    <x v="169"/>
    <x v="106"/>
    <x v="201"/>
    <x v="2590"/>
    <d v="2025-04-09T00:00:00"/>
    <s v="00022158"/>
    <s v="Siêu thị FujiMart Lê Văn Lương"/>
    <n v="279036"/>
    <n v="0"/>
    <n v="22323"/>
    <n v="301359"/>
    <s v="Bán hàng"/>
    <d v="2025-05-26T00:00:00"/>
    <m/>
    <n v="0"/>
    <n v="301359"/>
    <n v="301359"/>
    <n v="0"/>
    <d v="2025-04-09T00:00:00"/>
    <n v="30"/>
    <d v="2025-05-09T00:00:00"/>
    <n v="0"/>
    <m/>
    <s v=""/>
    <x v="0"/>
    <d v="2025-05-09T00:00:00"/>
    <d v="2025-05-26T00:00:00"/>
    <m/>
    <m/>
    <x v="97"/>
    <x v="103"/>
    <x v="2"/>
  </r>
  <r>
    <x v="169"/>
    <x v="106"/>
    <x v="201"/>
    <x v="2591"/>
    <d v="2025-04-09T00:00:00"/>
    <s v="00022159"/>
    <s v="Siêu thị Fujimart Huỳnh Thúc Kháng"/>
    <n v="768180"/>
    <n v="0"/>
    <n v="61454"/>
    <n v="829634"/>
    <s v="Bán hàng"/>
    <d v="2025-05-26T00:00:00"/>
    <m/>
    <n v="0"/>
    <n v="829634"/>
    <n v="829634"/>
    <n v="0"/>
    <d v="2025-04-09T00:00:00"/>
    <n v="30"/>
    <d v="2025-05-09T00:00:00"/>
    <n v="0"/>
    <m/>
    <s v=""/>
    <x v="0"/>
    <d v="2025-05-09T00:00:00"/>
    <d v="2025-05-26T00:00:00"/>
    <m/>
    <m/>
    <x v="97"/>
    <x v="103"/>
    <x v="2"/>
  </r>
  <r>
    <x v="169"/>
    <x v="106"/>
    <x v="201"/>
    <x v="2592"/>
    <d v="2025-04-09T00:00:00"/>
    <s v="00022160"/>
    <s v="CH Hapro 83 Nguyễn An Ninh"/>
    <n v="587362"/>
    <n v="0"/>
    <n v="46989"/>
    <n v="634351"/>
    <s v="Bán hàng"/>
    <d v="2025-05-26T00:00:00"/>
    <m/>
    <n v="0"/>
    <n v="634351"/>
    <n v="634351"/>
    <n v="0"/>
    <d v="2025-04-09T00:00:00"/>
    <n v="30"/>
    <d v="2025-05-09T00:00:00"/>
    <n v="0"/>
    <m/>
    <s v=""/>
    <x v="0"/>
    <d v="2025-05-09T00:00:00"/>
    <d v="2025-05-26T00:00:00"/>
    <m/>
    <m/>
    <x v="97"/>
    <x v="103"/>
    <x v="2"/>
  </r>
  <r>
    <x v="169"/>
    <x v="106"/>
    <x v="201"/>
    <x v="2593"/>
    <d v="2025-04-09T00:00:00"/>
    <s v="00022197"/>
    <s v="Siêu thị BRGMart Moonlight Vân Canh"/>
    <n v="770815"/>
    <n v="0"/>
    <n v="61665"/>
    <n v="832480"/>
    <s v="Bán hàng"/>
    <d v="2025-05-26T00:00:00"/>
    <m/>
    <n v="0"/>
    <n v="832480"/>
    <n v="832480"/>
    <n v="0"/>
    <d v="2025-04-09T00:00:00"/>
    <n v="30"/>
    <d v="2025-05-09T00:00:00"/>
    <n v="0"/>
    <m/>
    <s v=""/>
    <x v="0"/>
    <d v="2025-05-09T00:00:00"/>
    <d v="2025-05-26T00:00:00"/>
    <m/>
    <m/>
    <x v="97"/>
    <x v="103"/>
    <x v="2"/>
  </r>
  <r>
    <x v="169"/>
    <x v="106"/>
    <x v="201"/>
    <x v="2594"/>
    <d v="2025-04-09T00:00:00"/>
    <s v="00022208"/>
    <s v="Siêu thị Fujimart 142 Lê Duẩn"/>
    <n v="1336380"/>
    <n v="0"/>
    <n v="106910"/>
    <n v="1443290"/>
    <s v="Bán hàng"/>
    <d v="2025-05-26T00:00:00"/>
    <m/>
    <n v="0"/>
    <n v="1443290"/>
    <n v="1443290"/>
    <n v="0"/>
    <d v="2025-04-09T00:00:00"/>
    <n v="30"/>
    <d v="2025-05-09T00:00:00"/>
    <n v="0"/>
    <m/>
    <s v=""/>
    <x v="0"/>
    <d v="2025-05-09T00:00:00"/>
    <d v="2025-05-26T00:00:00"/>
    <m/>
    <m/>
    <x v="97"/>
    <x v="103"/>
    <x v="2"/>
  </r>
  <r>
    <x v="169"/>
    <x v="106"/>
    <x v="27"/>
    <x v="2595"/>
    <d v="2025-04-10T00:00:00"/>
    <s v="00023005"/>
    <s v="CH Haprofood 9 Lê Qúy Đôn"/>
    <n v="598092"/>
    <n v="0"/>
    <n v="47847"/>
    <n v="645939"/>
    <s v="Bán hàng"/>
    <d v="2025-05-26T00:00:00"/>
    <m/>
    <n v="0"/>
    <n v="645939"/>
    <n v="645939"/>
    <n v="0"/>
    <d v="2025-04-10T00:00:00"/>
    <n v="30"/>
    <d v="2025-05-10T00:00:00"/>
    <n v="0"/>
    <m/>
    <s v=""/>
    <x v="0"/>
    <d v="2025-05-10T00:00:00"/>
    <d v="2025-05-26T00:00:00"/>
    <m/>
    <m/>
    <x v="97"/>
    <x v="103"/>
    <x v="2"/>
  </r>
  <r>
    <x v="169"/>
    <x v="106"/>
    <x v="27"/>
    <x v="2596"/>
    <d v="2025-04-10T00:00:00"/>
    <s v="00023050"/>
    <s v="BRGMART 5 Hàm Tử Quan, Hoàn Kiếm, Hà Nội"/>
    <n v="748214"/>
    <n v="0"/>
    <n v="59857"/>
    <n v="808071"/>
    <s v="Bán hàng"/>
    <d v="2025-05-26T00:00:00"/>
    <m/>
    <n v="0"/>
    <n v="808071"/>
    <n v="808071"/>
    <n v="0"/>
    <d v="2025-04-10T00:00:00"/>
    <n v="30"/>
    <d v="2025-05-10T00:00:00"/>
    <n v="0"/>
    <m/>
    <s v=""/>
    <x v="0"/>
    <d v="2025-05-10T00:00:00"/>
    <d v="2025-05-26T00:00:00"/>
    <m/>
    <m/>
    <x v="97"/>
    <x v="103"/>
    <x v="2"/>
  </r>
  <r>
    <x v="169"/>
    <x v="106"/>
    <x v="27"/>
    <x v="2597"/>
    <d v="2025-04-10T00:00:00"/>
    <s v="00023051"/>
    <s v="Siêu thị Fujimart 36 Hoàng Cầu"/>
    <n v="1647105"/>
    <n v="0"/>
    <n v="131768"/>
    <n v="1778873"/>
    <s v="Bán hàng"/>
    <d v="2025-05-26T00:00:00"/>
    <m/>
    <n v="0"/>
    <n v="1778873"/>
    <n v="1778873"/>
    <n v="0"/>
    <d v="2025-04-10T00:00:00"/>
    <n v="30"/>
    <d v="2025-05-10T00:00:00"/>
    <n v="0"/>
    <m/>
    <s v=""/>
    <x v="0"/>
    <d v="2025-05-10T00:00:00"/>
    <d v="2025-05-26T00:00:00"/>
    <m/>
    <m/>
    <x v="97"/>
    <x v="103"/>
    <x v="2"/>
  </r>
  <r>
    <x v="169"/>
    <x v="106"/>
    <x v="27"/>
    <x v="2598"/>
    <d v="2025-04-10T00:00:00"/>
    <s v="00023053"/>
    <s v="BRGMART 105 Lê Duẩn, Hà Nội"/>
    <n v="935360"/>
    <n v="0"/>
    <n v="74829"/>
    <n v="1010189"/>
    <s v="Bán hàng"/>
    <d v="2025-05-26T00:00:00"/>
    <m/>
    <n v="0"/>
    <n v="1010189"/>
    <n v="1010189"/>
    <n v="0"/>
    <d v="2025-04-10T00:00:00"/>
    <n v="30"/>
    <d v="2025-05-10T00:00:00"/>
    <n v="0"/>
    <m/>
    <s v=""/>
    <x v="0"/>
    <d v="2025-05-10T00:00:00"/>
    <d v="2025-05-26T00:00:00"/>
    <m/>
    <m/>
    <x v="97"/>
    <x v="103"/>
    <x v="2"/>
  </r>
  <r>
    <x v="169"/>
    <x v="106"/>
    <x v="27"/>
    <x v="2599"/>
    <d v="2025-04-10T00:00:00"/>
    <s v="00023054"/>
    <s v="Siêu thị FujiMart Lê Văn Lương"/>
    <n v="776636"/>
    <n v="0"/>
    <n v="62131"/>
    <n v="838767"/>
    <s v="Bán hàng"/>
    <d v="2025-05-26T00:00:00"/>
    <m/>
    <n v="0"/>
    <n v="838767"/>
    <n v="838767"/>
    <n v="0"/>
    <d v="2025-04-10T00:00:00"/>
    <n v="30"/>
    <d v="2025-05-10T00:00:00"/>
    <n v="0"/>
    <m/>
    <s v=""/>
    <x v="0"/>
    <d v="2025-05-10T00:00:00"/>
    <d v="2025-05-26T00:00:00"/>
    <m/>
    <m/>
    <x v="97"/>
    <x v="103"/>
    <x v="2"/>
  </r>
  <r>
    <x v="169"/>
    <x v="106"/>
    <x v="27"/>
    <x v="2600"/>
    <d v="2025-04-10T00:00:00"/>
    <s v="00023074"/>
    <s v="Siêu thị HaproMart Lương Đình Của"/>
    <n v="682053"/>
    <n v="0"/>
    <n v="54564"/>
    <n v="736617"/>
    <s v="Bán hàng"/>
    <d v="2025-05-26T00:00:00"/>
    <m/>
    <n v="0"/>
    <n v="736617"/>
    <n v="736617"/>
    <n v="0"/>
    <d v="2025-04-10T00:00:00"/>
    <n v="30"/>
    <d v="2025-05-10T00:00:00"/>
    <n v="0"/>
    <m/>
    <s v=""/>
    <x v="0"/>
    <d v="2025-05-10T00:00:00"/>
    <d v="2025-05-26T00:00:00"/>
    <m/>
    <m/>
    <x v="97"/>
    <x v="103"/>
    <x v="2"/>
  </r>
  <r>
    <x v="169"/>
    <x v="106"/>
    <x v="3"/>
    <x v="2601"/>
    <d v="2025-04-11T00:00:00"/>
    <s v="00023113"/>
    <s v="Siêu thị intimex Hải Dương"/>
    <n v="2229764"/>
    <n v="0"/>
    <n v="178381"/>
    <n v="2408145"/>
    <s v="Bán hàng"/>
    <d v="2025-05-26T00:00:00"/>
    <m/>
    <n v="0"/>
    <n v="2408145"/>
    <n v="2408145"/>
    <n v="0"/>
    <d v="2025-04-11T00:00:00"/>
    <n v="30"/>
    <d v="2025-05-11T00:00:00"/>
    <n v="0"/>
    <m/>
    <s v=""/>
    <x v="0"/>
    <d v="2025-05-11T00:00:00"/>
    <d v="2025-05-26T00:00:00"/>
    <m/>
    <m/>
    <x v="97"/>
    <x v="103"/>
    <x v="2"/>
  </r>
  <r>
    <x v="169"/>
    <x v="106"/>
    <x v="142"/>
    <x v="2602"/>
    <d v="2025-04-14T00:00:00"/>
    <s v="00023533"/>
    <s v="BRG10141 Siêu thị Intimemex Như Quỳnh, Hưng Yên"/>
    <n v="2790360"/>
    <n v="0"/>
    <n v="223229"/>
    <n v="3013589"/>
    <s v="Bán hàng"/>
    <d v="2025-05-26T00:00:00"/>
    <m/>
    <n v="0"/>
    <n v="3013589"/>
    <n v="3013589"/>
    <n v="0"/>
    <d v="2025-04-14T00:00:00"/>
    <n v="30"/>
    <d v="2025-05-14T00:00:00"/>
    <n v="0"/>
    <m/>
    <s v=""/>
    <x v="0"/>
    <d v="2025-05-14T00:00:00"/>
    <d v="2025-05-26T00:00:00"/>
    <m/>
    <m/>
    <x v="97"/>
    <x v="103"/>
    <x v="2"/>
  </r>
  <r>
    <x v="169"/>
    <x v="106"/>
    <x v="142"/>
    <x v="2603"/>
    <d v="2025-04-14T00:00:00"/>
    <s v="00023534"/>
    <s v="Siêu thị intimex Hải Phòng"/>
    <n v="3888810"/>
    <n v="0"/>
    <n v="311105"/>
    <n v="4199915"/>
    <s v="Bán hàng"/>
    <d v="2025-05-26T00:00:00"/>
    <m/>
    <n v="0"/>
    <n v="4199915"/>
    <n v="4199915"/>
    <n v="0"/>
    <d v="2025-04-14T00:00:00"/>
    <n v="30"/>
    <d v="2025-05-14T00:00:00"/>
    <n v="0"/>
    <m/>
    <s v=""/>
    <x v="0"/>
    <d v="2025-05-14T00:00:00"/>
    <d v="2025-05-26T00:00:00"/>
    <m/>
    <m/>
    <x v="97"/>
    <x v="103"/>
    <x v="2"/>
  </r>
  <r>
    <x v="169"/>
    <x v="106"/>
    <x v="142"/>
    <x v="2604"/>
    <d v="2025-04-14T00:00:00"/>
    <s v="00023536"/>
    <s v="Seikamart Phạm Ngọc Thạch"/>
    <n v="840574"/>
    <n v="0"/>
    <n v="67246"/>
    <n v="907820"/>
    <s v="Bán hàng"/>
    <d v="2025-05-26T00:00:00"/>
    <m/>
    <n v="0"/>
    <n v="907820"/>
    <n v="907820"/>
    <n v="0"/>
    <d v="2025-04-14T00:00:00"/>
    <n v="30"/>
    <d v="2025-05-14T00:00:00"/>
    <n v="0"/>
    <m/>
    <s v=""/>
    <x v="0"/>
    <d v="2025-05-14T00:00:00"/>
    <d v="2025-05-26T00:00:00"/>
    <m/>
    <m/>
    <x v="97"/>
    <x v="103"/>
    <x v="2"/>
  </r>
  <r>
    <x v="169"/>
    <x v="106"/>
    <x v="142"/>
    <x v="2605"/>
    <d v="2025-04-14T00:00:00"/>
    <s v="00023537"/>
    <s v="Siêu thị FujiMart 51 Lê Đại Hành"/>
    <n v="1036527"/>
    <n v="0"/>
    <n v="82922"/>
    <n v="1119449"/>
    <s v="Bán hàng"/>
    <d v="2025-05-26T00:00:00"/>
    <m/>
    <n v="0"/>
    <n v="1119449"/>
    <n v="1119449"/>
    <n v="0"/>
    <d v="2025-04-14T00:00:00"/>
    <n v="30"/>
    <d v="2025-05-14T00:00:00"/>
    <n v="0"/>
    <m/>
    <s v=""/>
    <x v="0"/>
    <d v="2025-05-14T00:00:00"/>
    <d v="2025-05-26T00:00:00"/>
    <m/>
    <m/>
    <x v="97"/>
    <x v="103"/>
    <x v="2"/>
  </r>
  <r>
    <x v="169"/>
    <x v="106"/>
    <x v="142"/>
    <x v="2606"/>
    <d v="2025-04-14T00:00:00"/>
    <s v="00023538"/>
    <s v="BRGMART Chợ bưởi, HN"/>
    <n v="910629"/>
    <n v="0"/>
    <n v="72850"/>
    <n v="983479"/>
    <s v="Bán hàng"/>
    <d v="2025-05-26T00:00:00"/>
    <m/>
    <n v="0"/>
    <n v="983479"/>
    <n v="983479"/>
    <n v="0"/>
    <d v="2025-04-14T00:00:00"/>
    <n v="30"/>
    <d v="2025-05-14T00:00:00"/>
    <n v="0"/>
    <m/>
    <s v=""/>
    <x v="0"/>
    <d v="2025-05-14T00:00:00"/>
    <d v="2025-05-26T00:00:00"/>
    <m/>
    <m/>
    <x v="97"/>
    <x v="103"/>
    <x v="2"/>
  </r>
  <r>
    <x v="169"/>
    <x v="106"/>
    <x v="142"/>
    <x v="2607"/>
    <d v="2025-04-14T00:00:00"/>
    <s v="00023539"/>
    <s v="BRG mart Intracom Đông Anh"/>
    <n v="1103176"/>
    <n v="0"/>
    <n v="88254"/>
    <n v="1191430"/>
    <s v="Bán hàng"/>
    <d v="2025-05-26T00:00:00"/>
    <m/>
    <n v="0"/>
    <n v="1191430"/>
    <n v="1191430"/>
    <n v="0"/>
    <d v="2025-04-14T00:00:00"/>
    <n v="30"/>
    <d v="2025-05-14T00:00:00"/>
    <n v="0"/>
    <m/>
    <s v=""/>
    <x v="0"/>
    <d v="2025-05-14T00:00:00"/>
    <d v="2025-05-26T00:00:00"/>
    <m/>
    <m/>
    <x v="97"/>
    <x v="103"/>
    <x v="2"/>
  </r>
  <r>
    <x v="169"/>
    <x v="106"/>
    <x v="142"/>
    <x v="2608"/>
    <d v="2025-04-14T00:00:00"/>
    <s v="00023540"/>
    <s v="Siêu thị Fujimart 324 Tây Sơn"/>
    <n v="2327682"/>
    <n v="0"/>
    <n v="186215"/>
    <n v="2513897"/>
    <s v="Bán hàng"/>
    <d v="2025-05-26T00:00:00"/>
    <m/>
    <n v="0"/>
    <n v="2513897"/>
    <n v="2513897"/>
    <n v="0"/>
    <d v="2025-04-14T00:00:00"/>
    <n v="30"/>
    <d v="2025-05-14T00:00:00"/>
    <n v="0"/>
    <m/>
    <s v=""/>
    <x v="0"/>
    <d v="2025-05-14T00:00:00"/>
    <d v="2025-05-26T00:00:00"/>
    <m/>
    <m/>
    <x v="97"/>
    <x v="103"/>
    <x v="2"/>
  </r>
  <r>
    <x v="169"/>
    <x v="106"/>
    <x v="142"/>
    <x v="2609"/>
    <d v="2025-04-14T00:00:00"/>
    <s v="00023565"/>
    <s v="Siêu thị FujiMart Trung Yên"/>
    <n v="1250348"/>
    <n v="0"/>
    <n v="100028"/>
    <n v="1350376"/>
    <s v="Bán hàng"/>
    <d v="2025-05-26T00:00:00"/>
    <m/>
    <n v="0"/>
    <n v="1350376"/>
    <n v="1350376"/>
    <n v="0"/>
    <d v="2025-04-14T00:00:00"/>
    <n v="30"/>
    <d v="2025-05-14T00:00:00"/>
    <n v="0"/>
    <m/>
    <s v=""/>
    <x v="0"/>
    <d v="2025-05-14T00:00:00"/>
    <d v="2025-05-26T00:00:00"/>
    <m/>
    <m/>
    <x v="97"/>
    <x v="103"/>
    <x v="2"/>
  </r>
  <r>
    <x v="169"/>
    <x v="106"/>
    <x v="142"/>
    <x v="2610"/>
    <d v="2025-04-14T00:00:00"/>
    <s v="00023601"/>
    <s v="Siêu thị Fujimart Huỳnh Thúc Kháng"/>
    <n v="1598065"/>
    <n v="0"/>
    <n v="127845"/>
    <n v="1725910"/>
    <s v="Bán hàng"/>
    <d v="2025-05-26T00:00:00"/>
    <m/>
    <n v="0"/>
    <n v="1725910"/>
    <n v="1725910"/>
    <n v="0"/>
    <d v="2025-04-14T00:00:00"/>
    <n v="30"/>
    <d v="2025-05-14T00:00:00"/>
    <n v="0"/>
    <m/>
    <s v=""/>
    <x v="0"/>
    <d v="2025-05-14T00:00:00"/>
    <d v="2025-05-26T00:00:00"/>
    <m/>
    <m/>
    <x v="97"/>
    <x v="103"/>
    <x v="2"/>
  </r>
  <r>
    <x v="169"/>
    <x v="106"/>
    <x v="142"/>
    <x v="2611"/>
    <d v="2025-04-14T00:00:00"/>
    <s v="00023602"/>
    <s v="BRG mart N16 Sài Đồng"/>
    <n v="1119610"/>
    <n v="0"/>
    <n v="89569"/>
    <n v="1209179"/>
    <s v="Bán hàng"/>
    <d v="2025-05-26T00:00:00"/>
    <m/>
    <n v="0"/>
    <n v="1209179"/>
    <n v="1209179"/>
    <n v="0"/>
    <d v="2025-04-14T00:00:00"/>
    <n v="30"/>
    <d v="2025-05-14T00:00:00"/>
    <n v="0"/>
    <m/>
    <s v=""/>
    <x v="0"/>
    <d v="2025-05-14T00:00:00"/>
    <d v="2025-05-26T00:00:00"/>
    <m/>
    <m/>
    <x v="97"/>
    <x v="103"/>
    <x v="2"/>
  </r>
  <r>
    <x v="169"/>
    <x v="106"/>
    <x v="287"/>
    <x v="2612"/>
    <d v="2025-04-15T00:00:00"/>
    <s v="00023638"/>
    <s v="CH Hapro 160-162 ngõ Thái Thịnh I"/>
    <n v="542214"/>
    <n v="0"/>
    <n v="43377"/>
    <n v="585591"/>
    <s v="Bán hàng"/>
    <d v="2025-05-26T00:00:00"/>
    <m/>
    <n v="0"/>
    <n v="585591"/>
    <n v="585591"/>
    <n v="0"/>
    <d v="2025-04-15T00:00:00"/>
    <n v="30"/>
    <d v="2025-05-15T00:00:00"/>
    <n v="0"/>
    <m/>
    <s v=""/>
    <x v="0"/>
    <d v="2025-05-15T00:00:00"/>
    <d v="2025-05-26T00:00:00"/>
    <m/>
    <m/>
    <x v="97"/>
    <x v="103"/>
    <x v="2"/>
  </r>
  <r>
    <x v="169"/>
    <x v="106"/>
    <x v="226"/>
    <x v="2613"/>
    <d v="2025-04-16T00:00:00"/>
    <s v="00023720"/>
    <s v="BRGMART 13 Thành Công, Hà Nội"/>
    <n v="1576785"/>
    <n v="0"/>
    <n v="126143"/>
    <n v="1702928"/>
    <s v="Bán hàng"/>
    <d v="2025-05-26T00:00:00"/>
    <m/>
    <n v="0"/>
    <n v="1702928"/>
    <n v="1702928"/>
    <n v="0"/>
    <d v="2025-04-16T00:00:00"/>
    <n v="30"/>
    <d v="2025-05-16T00:00:00"/>
    <n v="0"/>
    <m/>
    <s v=""/>
    <x v="0"/>
    <d v="2025-05-16T00:00:00"/>
    <d v="2025-05-26T00:00:00"/>
    <m/>
    <m/>
    <x v="97"/>
    <x v="103"/>
    <x v="2"/>
  </r>
  <r>
    <x v="169"/>
    <x v="106"/>
    <x v="226"/>
    <x v="2614"/>
    <d v="2025-04-16T00:00:00"/>
    <s v="00023783"/>
    <s v="BRGMART 15-17 Ngọc Khánh, Hà Nội"/>
    <n v="760668"/>
    <n v="0"/>
    <n v="60853"/>
    <n v="821521"/>
    <s v="Bán hàng"/>
    <d v="2025-05-26T00:00:00"/>
    <m/>
    <n v="0"/>
    <n v="821521"/>
    <n v="821521"/>
    <n v="0"/>
    <d v="2025-04-16T00:00:00"/>
    <n v="30"/>
    <d v="2025-05-16T00:00:00"/>
    <n v="0"/>
    <m/>
    <s v=""/>
    <x v="0"/>
    <d v="2025-05-16T00:00:00"/>
    <d v="2025-05-26T00:00:00"/>
    <m/>
    <m/>
    <x v="97"/>
    <x v="103"/>
    <x v="2"/>
  </r>
  <r>
    <x v="169"/>
    <x v="106"/>
    <x v="226"/>
    <x v="2615"/>
    <d v="2025-04-16T00:00:00"/>
    <s v="00023785"/>
    <s v="Siêu thị Fujimart 89 Lạc Long Quân"/>
    <n v="1640303"/>
    <n v="0"/>
    <n v="131224"/>
    <n v="1771527"/>
    <s v="Bán hàng"/>
    <d v="2025-05-26T00:00:00"/>
    <m/>
    <n v="0"/>
    <n v="1771527"/>
    <n v="1771527"/>
    <n v="0"/>
    <d v="2025-04-16T00:00:00"/>
    <n v="30"/>
    <d v="2025-05-16T00:00:00"/>
    <n v="0"/>
    <m/>
    <s v=""/>
    <x v="0"/>
    <d v="2025-05-16T00:00:00"/>
    <d v="2025-05-26T00:00:00"/>
    <m/>
    <m/>
    <x v="97"/>
    <x v="103"/>
    <x v="2"/>
  </r>
  <r>
    <x v="169"/>
    <x v="106"/>
    <x v="226"/>
    <x v="2616"/>
    <d v="2025-04-16T00:00:00"/>
    <s v="00023786"/>
    <s v="BRGMART 174 Lạc Long Quân, Tây Hồ"/>
    <n v="348795"/>
    <n v="0"/>
    <n v="27904"/>
    <n v="376699"/>
    <s v="Bán hàng"/>
    <d v="2025-05-26T00:00:00"/>
    <m/>
    <n v="0"/>
    <n v="376699"/>
    <n v="376699"/>
    <n v="0"/>
    <d v="2025-04-16T00:00:00"/>
    <n v="30"/>
    <d v="2025-05-16T00:00:00"/>
    <n v="0"/>
    <m/>
    <s v=""/>
    <x v="0"/>
    <d v="2025-05-16T00:00:00"/>
    <d v="2025-05-26T00:00:00"/>
    <m/>
    <m/>
    <x v="97"/>
    <x v="103"/>
    <x v="2"/>
  </r>
  <r>
    <x v="169"/>
    <x v="106"/>
    <x v="226"/>
    <x v="2617"/>
    <d v="2025-04-16T00:00:00"/>
    <s v="00023806"/>
    <s v="Siêu thị BRGMart 63 Hàng trống"/>
    <n v="669305"/>
    <n v="0"/>
    <n v="53544"/>
    <n v="722849"/>
    <s v="Bán hàng"/>
    <d v="2025-05-26T00:00:00"/>
    <m/>
    <n v="0"/>
    <n v="722849"/>
    <n v="722849"/>
    <n v="0"/>
    <d v="2025-04-16T00:00:00"/>
    <n v="30"/>
    <d v="2025-05-16T00:00:00"/>
    <n v="0"/>
    <m/>
    <s v=""/>
    <x v="0"/>
    <d v="2025-05-16T00:00:00"/>
    <d v="2025-05-26T00:00:00"/>
    <m/>
    <m/>
    <x v="97"/>
    <x v="103"/>
    <x v="2"/>
  </r>
  <r>
    <x v="169"/>
    <x v="106"/>
    <x v="226"/>
    <x v="2618"/>
    <d v="2025-04-16T00:00:00"/>
    <s v="00023807"/>
    <s v="CH Hapro 198 Lò Đúc"/>
    <n v="615598"/>
    <n v="0"/>
    <n v="49248"/>
    <n v="664846"/>
    <s v="Bán hàng"/>
    <d v="2025-05-26T00:00:00"/>
    <m/>
    <n v="0"/>
    <n v="664846"/>
    <n v="664846"/>
    <n v="0"/>
    <d v="2025-04-16T00:00:00"/>
    <n v="30"/>
    <d v="2025-05-16T00:00:00"/>
    <n v="0"/>
    <m/>
    <s v=""/>
    <x v="0"/>
    <d v="2025-05-16T00:00:00"/>
    <d v="2025-05-26T00:00:00"/>
    <m/>
    <m/>
    <x v="97"/>
    <x v="103"/>
    <x v="2"/>
  </r>
  <r>
    <x v="169"/>
    <x v="106"/>
    <x v="226"/>
    <x v="2619"/>
    <d v="2025-04-16T00:00:00"/>
    <s v="00023808"/>
    <s v="Siêu thị Fujimart Chính Kinh"/>
    <n v="1192835"/>
    <n v="0"/>
    <n v="95427"/>
    <n v="1288262"/>
    <s v="Bán hàng"/>
    <d v="2025-05-26T00:00:00"/>
    <m/>
    <n v="0"/>
    <n v="1288262"/>
    <n v="1288262"/>
    <n v="0"/>
    <d v="2025-04-16T00:00:00"/>
    <n v="30"/>
    <d v="2025-05-16T00:00:00"/>
    <n v="0"/>
    <m/>
    <s v=""/>
    <x v="0"/>
    <d v="2025-05-16T00:00:00"/>
    <d v="2025-05-26T00:00:00"/>
    <m/>
    <m/>
    <x v="97"/>
    <x v="103"/>
    <x v="2"/>
  </r>
  <r>
    <x v="169"/>
    <x v="106"/>
    <x v="226"/>
    <x v="2620"/>
    <d v="2025-04-16T00:00:00"/>
    <s v="00023817"/>
    <s v="BRG 1 Lý Nam Đế, Hoàn Kiếm, Hà Nội"/>
    <n v="1269275"/>
    <n v="0"/>
    <n v="101542"/>
    <n v="1370817"/>
    <s v="Bán hàng"/>
    <d v="2025-05-26T00:00:00"/>
    <m/>
    <n v="0"/>
    <n v="1370817"/>
    <n v="1370817"/>
    <n v="0"/>
    <d v="2025-04-16T00:00:00"/>
    <n v="30"/>
    <d v="2025-05-16T00:00:00"/>
    <n v="0"/>
    <m/>
    <s v=""/>
    <x v="0"/>
    <d v="2025-05-16T00:00:00"/>
    <d v="2025-05-26T00:00:00"/>
    <m/>
    <m/>
    <x v="97"/>
    <x v="103"/>
    <x v="2"/>
  </r>
  <r>
    <x v="169"/>
    <x v="106"/>
    <x v="317"/>
    <x v="2621"/>
    <d v="2025-04-17T00:00:00"/>
    <s v="00024540"/>
    <s v="BRGMART 5 Hàm Tử Quan, Hoàn Kiếm, Hà Nội"/>
    <n v="910352"/>
    <n v="0"/>
    <n v="72828"/>
    <n v="983180"/>
    <s v="Bán hàng"/>
    <d v="2025-05-26T00:00:00"/>
    <m/>
    <n v="0"/>
    <n v="983180"/>
    <n v="983180"/>
    <n v="0"/>
    <d v="2025-04-17T00:00:00"/>
    <n v="30"/>
    <d v="2025-05-17T00:00:00"/>
    <n v="0"/>
    <m/>
    <s v=""/>
    <x v="0"/>
    <d v="2025-05-17T00:00:00"/>
    <d v="2025-05-26T00:00:00"/>
    <m/>
    <m/>
    <x v="97"/>
    <x v="103"/>
    <x v="2"/>
  </r>
  <r>
    <x v="169"/>
    <x v="106"/>
    <x v="108"/>
    <x v="2622"/>
    <d v="2025-04-19T00:00:00"/>
    <s v="00024981"/>
    <s v="BRG 156 Ngọc Lâm, Hà Nội"/>
    <n v="740098"/>
    <n v="0"/>
    <n v="59208"/>
    <n v="799306"/>
    <s v="Bán hàng"/>
    <d v="2025-05-26T00:00:00"/>
    <m/>
    <n v="0"/>
    <n v="799306"/>
    <n v="799306"/>
    <n v="0"/>
    <d v="2025-04-19T00:00:00"/>
    <n v="30"/>
    <d v="2025-05-19T00:00:00"/>
    <n v="0"/>
    <m/>
    <s v=""/>
    <x v="0"/>
    <d v="2025-05-19T00:00:00"/>
    <d v="2025-05-26T00:00:00"/>
    <m/>
    <m/>
    <x v="97"/>
    <x v="103"/>
    <x v="2"/>
  </r>
  <r>
    <x v="169"/>
    <x v="106"/>
    <x v="108"/>
    <x v="2623"/>
    <d v="2025-04-19T00:00:00"/>
    <s v="00024982"/>
    <s v="BRG 362 Ngọc Lâm, Hà Nội"/>
    <n v="1240595"/>
    <n v="0"/>
    <n v="99248"/>
    <n v="1339843"/>
    <s v="Bán hàng"/>
    <d v="2025-05-26T00:00:00"/>
    <m/>
    <n v="0"/>
    <n v="1339843"/>
    <n v="1339843"/>
    <n v="0"/>
    <d v="2025-04-19T00:00:00"/>
    <n v="30"/>
    <d v="2025-05-19T00:00:00"/>
    <n v="0"/>
    <m/>
    <s v=""/>
    <x v="0"/>
    <d v="2025-05-19T00:00:00"/>
    <d v="2025-05-26T00:00:00"/>
    <m/>
    <m/>
    <x v="97"/>
    <x v="103"/>
    <x v="2"/>
  </r>
  <r>
    <x v="169"/>
    <x v="106"/>
    <x v="108"/>
    <x v="2624"/>
    <d v="2025-04-19T00:00:00"/>
    <s v="00025004"/>
    <s v="Siêu thị FujiMart 51 Lê Đại Hành"/>
    <n v="1357380"/>
    <n v="0"/>
    <n v="108590"/>
    <n v="1465970"/>
    <s v="Bán hàng"/>
    <d v="2025-05-26T00:00:00"/>
    <m/>
    <n v="0"/>
    <n v="1465970"/>
    <n v="1465970"/>
    <n v="0"/>
    <d v="2025-04-19T00:00:00"/>
    <n v="30"/>
    <d v="2025-05-19T00:00:00"/>
    <n v="0"/>
    <m/>
    <s v=""/>
    <x v="0"/>
    <d v="2025-05-19T00:00:00"/>
    <d v="2025-05-26T00:00:00"/>
    <m/>
    <m/>
    <x v="97"/>
    <x v="103"/>
    <x v="2"/>
  </r>
  <r>
    <x v="169"/>
    <x v="106"/>
    <x v="28"/>
    <x v="2625"/>
    <d v="2025-04-21T00:00:00"/>
    <s v="00025048"/>
    <s v="Siêu thị Fujimart 36 Hoàng Cầu"/>
    <n v="2453355"/>
    <n v="0"/>
    <n v="196268"/>
    <n v="2649623"/>
    <s v="Bán hàng"/>
    <d v="2025-05-26T00:00:00"/>
    <m/>
    <n v="0"/>
    <n v="2649623"/>
    <n v="2649623"/>
    <n v="0"/>
    <d v="2025-04-21T00:00:00"/>
    <n v="30"/>
    <d v="2025-05-21T00:00:00"/>
    <n v="0"/>
    <m/>
    <s v=""/>
    <x v="0"/>
    <d v="2025-05-21T00:00:00"/>
    <d v="2025-05-26T00:00:00"/>
    <m/>
    <m/>
    <x v="97"/>
    <x v="103"/>
    <x v="2"/>
  </r>
  <r>
    <x v="169"/>
    <x v="106"/>
    <x v="28"/>
    <x v="2626"/>
    <d v="2025-04-21T00:00:00"/>
    <s v="00025049"/>
    <s v="Siêu thị Fujimart 67 Trần Phú-Ba Đình"/>
    <n v="952150"/>
    <n v="0"/>
    <n v="76172"/>
    <n v="1028322"/>
    <s v="Bán hàng"/>
    <d v="2025-05-26T00:00:00"/>
    <m/>
    <n v="0"/>
    <n v="1028322"/>
    <n v="1028322"/>
    <n v="0"/>
    <d v="2025-04-21T00:00:00"/>
    <n v="30"/>
    <d v="2025-05-21T00:00:00"/>
    <n v="0"/>
    <m/>
    <s v=""/>
    <x v="0"/>
    <d v="2025-05-21T00:00:00"/>
    <d v="2025-05-26T00:00:00"/>
    <m/>
    <m/>
    <x v="97"/>
    <x v="103"/>
    <x v="2"/>
  </r>
  <r>
    <x v="169"/>
    <x v="106"/>
    <x v="28"/>
    <x v="2627"/>
    <d v="2025-04-21T00:00:00"/>
    <s v="00025050"/>
    <s v="Siêu thị FujiMart Lê Văn Lương"/>
    <n v="1036527"/>
    <n v="0"/>
    <n v="82922"/>
    <n v="1119449"/>
    <s v="Bán hàng"/>
    <d v="2025-05-26T00:00:00"/>
    <m/>
    <n v="0"/>
    <n v="1119449"/>
    <n v="1119449"/>
    <n v="0"/>
    <d v="2025-04-21T00:00:00"/>
    <n v="30"/>
    <d v="2025-05-21T00:00:00"/>
    <n v="0"/>
    <m/>
    <s v=""/>
    <x v="0"/>
    <d v="2025-05-21T00:00:00"/>
    <d v="2025-05-26T00:00:00"/>
    <m/>
    <m/>
    <x v="97"/>
    <x v="103"/>
    <x v="2"/>
  </r>
  <r>
    <x v="169"/>
    <x v="106"/>
    <x v="28"/>
    <x v="2628"/>
    <d v="2025-04-21T00:00:00"/>
    <s v="00025051"/>
    <s v="CH Haprofood 24 Trần Nhật Duật"/>
    <n v="1068994"/>
    <n v="0"/>
    <n v="85520"/>
    <n v="1154514"/>
    <s v="Bán hàng"/>
    <d v="2025-05-26T00:00:00"/>
    <m/>
    <n v="0"/>
    <n v="1154514"/>
    <n v="1154514"/>
    <n v="0"/>
    <d v="2025-04-21T00:00:00"/>
    <n v="30"/>
    <d v="2025-05-21T00:00:00"/>
    <n v="0"/>
    <m/>
    <s v=""/>
    <x v="0"/>
    <d v="2025-05-21T00:00:00"/>
    <d v="2025-05-26T00:00:00"/>
    <m/>
    <m/>
    <x v="97"/>
    <x v="103"/>
    <x v="2"/>
  </r>
  <r>
    <x v="169"/>
    <x v="106"/>
    <x v="28"/>
    <x v="2629"/>
    <d v="2025-04-21T00:00:00"/>
    <s v="00025053"/>
    <s v="Siêu thị intimex Hải Dương"/>
    <n v="2428158"/>
    <n v="0"/>
    <n v="194253"/>
    <n v="2622411"/>
    <s v="Bán hàng"/>
    <d v="2025-05-26T00:00:00"/>
    <m/>
    <n v="0"/>
    <n v="2622411"/>
    <n v="2622411"/>
    <n v="0"/>
    <d v="2025-04-21T00:00:00"/>
    <n v="30"/>
    <d v="2025-05-21T00:00:00"/>
    <n v="0"/>
    <m/>
    <s v=""/>
    <x v="0"/>
    <d v="2025-05-21T00:00:00"/>
    <d v="2025-05-26T00:00:00"/>
    <m/>
    <m/>
    <x v="97"/>
    <x v="103"/>
    <x v="2"/>
  </r>
  <r>
    <x v="169"/>
    <x v="106"/>
    <x v="28"/>
    <x v="2630"/>
    <d v="2025-04-21T00:00:00"/>
    <s v="00025095"/>
    <s v="Siêu thị Fujimart Chính Kinh"/>
    <n v="1121694"/>
    <n v="0"/>
    <n v="89736"/>
    <n v="1211430"/>
    <s v="Bán hàng"/>
    <d v="2025-05-26T00:00:00"/>
    <m/>
    <n v="0"/>
    <n v="1211430"/>
    <n v="1211430"/>
    <n v="0"/>
    <d v="2025-04-21T00:00:00"/>
    <n v="30"/>
    <d v="2025-05-21T00:00:00"/>
    <n v="0"/>
    <m/>
    <s v=""/>
    <x v="0"/>
    <d v="2025-05-21T00:00:00"/>
    <d v="2025-05-26T00:00:00"/>
    <m/>
    <m/>
    <x v="97"/>
    <x v="103"/>
    <x v="2"/>
  </r>
  <r>
    <x v="169"/>
    <x v="106"/>
    <x v="28"/>
    <x v="2631"/>
    <d v="2025-04-21T00:00:00"/>
    <s v="00025096"/>
    <s v="BRGMART Thanh Xuân, Hà Nội"/>
    <n v="624635"/>
    <n v="0"/>
    <n v="49971"/>
    <n v="674606"/>
    <s v="Bán hàng"/>
    <d v="2025-05-26T00:00:00"/>
    <m/>
    <n v="0"/>
    <n v="674606"/>
    <n v="674606"/>
    <n v="0"/>
    <d v="2025-04-21T00:00:00"/>
    <n v="30"/>
    <d v="2025-05-21T00:00:00"/>
    <n v="0"/>
    <m/>
    <s v=""/>
    <x v="0"/>
    <d v="2025-05-21T00:00:00"/>
    <d v="2025-05-26T00:00:00"/>
    <m/>
    <m/>
    <x v="97"/>
    <x v="103"/>
    <x v="2"/>
  </r>
  <r>
    <x v="169"/>
    <x v="106"/>
    <x v="28"/>
    <x v="2632"/>
    <d v="2025-04-21T00:00:00"/>
    <s v="00025124"/>
    <s v="Siêu thị Fujimart 324 Tây Sơn"/>
    <n v="3457450"/>
    <n v="0"/>
    <n v="276596"/>
    <n v="3734046"/>
    <s v="Bán hàng"/>
    <d v="2025-05-26T00:00:00"/>
    <m/>
    <n v="0"/>
    <n v="3734046"/>
    <n v="3734046"/>
    <n v="0"/>
    <d v="2025-04-21T00:00:00"/>
    <n v="30"/>
    <d v="2025-05-21T00:00:00"/>
    <n v="0"/>
    <m/>
    <s v=""/>
    <x v="0"/>
    <d v="2025-05-21T00:00:00"/>
    <d v="2025-05-26T00:00:00"/>
    <m/>
    <m/>
    <x v="97"/>
    <x v="103"/>
    <x v="2"/>
  </r>
  <r>
    <x v="169"/>
    <x v="106"/>
    <x v="28"/>
    <x v="2633"/>
    <d v="2025-04-21T00:00:00"/>
    <s v="00025125"/>
    <s v="Cửa hàng Haprofood N4C Trung Hòa Nhân Chính"/>
    <n v="709941"/>
    <n v="0"/>
    <n v="56795"/>
    <n v="766736"/>
    <s v="Bán hàng"/>
    <d v="2025-05-26T00:00:00"/>
    <m/>
    <n v="0"/>
    <n v="766736"/>
    <n v="766736"/>
    <n v="0"/>
    <d v="2025-04-21T00:00:00"/>
    <n v="30"/>
    <d v="2025-05-21T00:00:00"/>
    <n v="0"/>
    <m/>
    <s v=""/>
    <x v="0"/>
    <d v="2025-05-21T00:00:00"/>
    <d v="2025-05-26T00:00:00"/>
    <m/>
    <m/>
    <x v="97"/>
    <x v="103"/>
    <x v="2"/>
  </r>
  <r>
    <x v="169"/>
    <x v="106"/>
    <x v="269"/>
    <x v="2634"/>
    <d v="2025-04-22T00:00:00"/>
    <s v="00025191"/>
    <s v="CH Haprofood Ecohome 3"/>
    <n v="1872958"/>
    <n v="0"/>
    <n v="149837"/>
    <n v="2022795"/>
    <s v="Bán hàng"/>
    <d v="2025-05-26T00:00:00"/>
    <m/>
    <n v="0"/>
    <n v="2022795"/>
    <n v="2022795"/>
    <n v="0"/>
    <d v="2025-04-22T00:00:00"/>
    <n v="30"/>
    <d v="2025-05-22T00:00:00"/>
    <n v="0"/>
    <m/>
    <s v=""/>
    <x v="0"/>
    <d v="2025-05-22T00:00:00"/>
    <d v="2025-05-26T00:00:00"/>
    <m/>
    <m/>
    <x v="97"/>
    <x v="103"/>
    <x v="2"/>
  </r>
  <r>
    <x v="169"/>
    <x v="106"/>
    <x v="29"/>
    <x v="2635"/>
    <d v="2025-04-23T00:00:00"/>
    <s v="00025332"/>
    <s v="Siêu thị Fujimart 249 Thụy Khê"/>
    <n v="1419061"/>
    <n v="0"/>
    <n v="113525"/>
    <n v="1532586"/>
    <s v="Bán hàng"/>
    <d v="2025-05-26T00:00:00"/>
    <m/>
    <n v="0"/>
    <n v="1532586"/>
    <n v="1532586"/>
    <n v="0"/>
    <d v="2025-04-23T00:00:00"/>
    <n v="30"/>
    <d v="2025-05-23T00:00:00"/>
    <n v="0"/>
    <m/>
    <s v=""/>
    <x v="0"/>
    <d v="2025-05-23T00:00:00"/>
    <d v="2025-05-26T00:00:00"/>
    <m/>
    <m/>
    <x v="97"/>
    <x v="103"/>
    <x v="2"/>
  </r>
  <r>
    <x v="169"/>
    <x v="106"/>
    <x v="29"/>
    <x v="2636"/>
    <d v="2025-04-23T00:00:00"/>
    <s v="00025333"/>
    <s v="Siêu thị Fujimart Trần Phú - Hà Đông"/>
    <n v="736632"/>
    <n v="0"/>
    <n v="58931"/>
    <n v="795563"/>
    <s v="Bán hàng"/>
    <d v="2025-05-26T00:00:00"/>
    <m/>
    <n v="0"/>
    <n v="795563"/>
    <n v="795563"/>
    <n v="0"/>
    <d v="2025-04-23T00:00:00"/>
    <n v="30"/>
    <d v="2025-05-23T00:00:00"/>
    <n v="0"/>
    <m/>
    <s v=""/>
    <x v="0"/>
    <d v="2025-05-23T00:00:00"/>
    <d v="2025-05-26T00:00:00"/>
    <m/>
    <m/>
    <x v="97"/>
    <x v="103"/>
    <x v="2"/>
  </r>
  <r>
    <x v="169"/>
    <x v="106"/>
    <x v="29"/>
    <x v="2637"/>
    <d v="2025-04-23T00:00:00"/>
    <s v="00025346"/>
    <s v="Siêu thị FujiMart 51 Lê Đại Hành"/>
    <n v="2069125"/>
    <n v="0"/>
    <n v="165530"/>
    <n v="2234655"/>
    <s v="Bán hàng"/>
    <d v="2025-05-26T00:00:00"/>
    <m/>
    <n v="0"/>
    <n v="2234655"/>
    <n v="2234655"/>
    <n v="0"/>
    <d v="2025-04-23T00:00:00"/>
    <n v="30"/>
    <d v="2025-05-23T00:00:00"/>
    <n v="0"/>
    <m/>
    <s v=""/>
    <x v="0"/>
    <d v="2025-05-23T00:00:00"/>
    <d v="2025-05-26T00:00:00"/>
    <m/>
    <m/>
    <x v="97"/>
    <x v="103"/>
    <x v="2"/>
  </r>
  <r>
    <x v="169"/>
    <x v="106"/>
    <x v="295"/>
    <x v="2638"/>
    <d v="2025-04-24T00:00:00"/>
    <s v="00026252"/>
    <s v="Siêu thị FujiMart Trung Yên"/>
    <n v="1300945"/>
    <n v="0"/>
    <n v="104076"/>
    <n v="1405021"/>
    <s v="Bán hàng"/>
    <d v="2025-05-26T00:00:00"/>
    <m/>
    <n v="0"/>
    <n v="1405021"/>
    <n v="1405021"/>
    <n v="0"/>
    <d v="2025-04-24T00:00:00"/>
    <n v="30"/>
    <d v="2025-05-24T00:00:00"/>
    <n v="0"/>
    <m/>
    <s v=""/>
    <x v="0"/>
    <d v="2025-05-24T00:00:00"/>
    <d v="2025-05-26T00:00:00"/>
    <m/>
    <m/>
    <x v="97"/>
    <x v="103"/>
    <x v="2"/>
  </r>
  <r>
    <x v="169"/>
    <x v="106"/>
    <x v="295"/>
    <x v="2639"/>
    <d v="2025-04-24T00:00:00"/>
    <s v="00026253"/>
    <s v="Siêu thị Fujimart Huỳnh Thúc Kháng"/>
    <n v="1828991"/>
    <n v="0"/>
    <n v="146319"/>
    <n v="1975310"/>
    <s v="Bán hàng"/>
    <d v="2025-05-26T00:00:00"/>
    <m/>
    <n v="0"/>
    <n v="1975310"/>
    <n v="1975310"/>
    <n v="0"/>
    <d v="2025-04-24T00:00:00"/>
    <n v="30"/>
    <d v="2025-05-24T00:00:00"/>
    <n v="0"/>
    <m/>
    <s v=""/>
    <x v="0"/>
    <d v="2025-05-24T00:00:00"/>
    <d v="2025-05-26T00:00:00"/>
    <m/>
    <m/>
    <x v="97"/>
    <x v="103"/>
    <x v="2"/>
  </r>
  <r>
    <x v="169"/>
    <x v="106"/>
    <x v="295"/>
    <x v="2640"/>
    <d v="2025-04-24T00:00:00"/>
    <s v="00026256"/>
    <s v="CH Haprofood 9-11 Thổ Quan"/>
    <n v="602007"/>
    <n v="0"/>
    <n v="48161"/>
    <n v="650168"/>
    <s v="Bán hàng"/>
    <d v="2025-05-26T00:00:00"/>
    <m/>
    <n v="0"/>
    <n v="650168"/>
    <n v="650168"/>
    <n v="0"/>
    <d v="2025-04-24T00:00:00"/>
    <n v="30"/>
    <d v="2025-05-24T00:00:00"/>
    <n v="0"/>
    <m/>
    <s v=""/>
    <x v="0"/>
    <d v="2025-05-24T00:00:00"/>
    <d v="2025-05-26T00:00:00"/>
    <m/>
    <m/>
    <x v="97"/>
    <x v="103"/>
    <x v="2"/>
  </r>
  <r>
    <x v="169"/>
    <x v="106"/>
    <x v="30"/>
    <x v="2641"/>
    <d v="2025-04-25T00:00:00"/>
    <s v="00026309"/>
    <s v="BRG 1 Lý Nam Đế, Hoàn Kiếm, Hà Nội"/>
    <n v="770815"/>
    <n v="0"/>
    <n v="61665"/>
    <n v="832480"/>
    <s v="Bán hàng"/>
    <d v="2025-05-26T00:00:00"/>
    <m/>
    <n v="0"/>
    <n v="832480"/>
    <n v="832480"/>
    <n v="0"/>
    <d v="2025-04-25T00:00:00"/>
    <n v="30"/>
    <d v="2025-05-25T00:00:00"/>
    <n v="0"/>
    <m/>
    <s v=""/>
    <x v="0"/>
    <d v="2025-05-25T00:00:00"/>
    <d v="2025-05-26T00:00:00"/>
    <m/>
    <m/>
    <x v="97"/>
    <x v="103"/>
    <x v="2"/>
  </r>
  <r>
    <x v="169"/>
    <x v="106"/>
    <x v="30"/>
    <x v="2642"/>
    <d v="2025-04-25T00:00:00"/>
    <s v="00026332"/>
    <s v="Siêu thị HaproMart A4 Vĩnh Phúc, Ba Đình"/>
    <n v="1004443"/>
    <n v="0"/>
    <n v="80355"/>
    <n v="1084798"/>
    <s v="Bán hàng"/>
    <d v="2025-05-26T00:00:00"/>
    <m/>
    <n v="0"/>
    <n v="1084798"/>
    <n v="1084798"/>
    <n v="0"/>
    <d v="2025-04-25T00:00:00"/>
    <n v="30"/>
    <d v="2025-05-25T00:00:00"/>
    <n v="0"/>
    <m/>
    <s v=""/>
    <x v="0"/>
    <d v="2025-05-25T00:00:00"/>
    <d v="2025-05-26T00:00:00"/>
    <m/>
    <m/>
    <x v="97"/>
    <x v="103"/>
    <x v="2"/>
  </r>
  <r>
    <x v="169"/>
    <x v="106"/>
    <x v="30"/>
    <x v="2643"/>
    <d v="2025-04-25T00:00:00"/>
    <s v="00026334"/>
    <s v="BRGMART Chợ bưởi, HN"/>
    <n v="821988"/>
    <n v="0"/>
    <n v="65759"/>
    <n v="887747"/>
    <s v="Bán hàng"/>
    <d v="2025-05-26T00:00:00"/>
    <m/>
    <n v="0"/>
    <n v="887747"/>
    <n v="887747"/>
    <n v="0"/>
    <d v="2025-04-25T00:00:00"/>
    <n v="30"/>
    <d v="2025-05-25T00:00:00"/>
    <n v="0"/>
    <m/>
    <s v=""/>
    <x v="0"/>
    <d v="2025-05-25T00:00:00"/>
    <d v="2025-05-26T00:00:00"/>
    <m/>
    <m/>
    <x v="97"/>
    <x v="103"/>
    <x v="2"/>
  </r>
  <r>
    <x v="169"/>
    <x v="106"/>
    <x v="30"/>
    <x v="2644"/>
    <d v="2025-04-25T00:00:00"/>
    <s v="00026336"/>
    <s v="BRGMART 5 Hàm Tử Quan, Hoàn Kiếm, Hà Nội"/>
    <n v="902617"/>
    <n v="0"/>
    <n v="72209"/>
    <n v="974826"/>
    <s v="Bán hàng"/>
    <d v="2025-05-26T00:00:00"/>
    <m/>
    <n v="0"/>
    <n v="974826"/>
    <n v="974826"/>
    <n v="0"/>
    <d v="2025-04-25T00:00:00"/>
    <n v="30"/>
    <d v="2025-05-25T00:00:00"/>
    <n v="0"/>
    <m/>
    <s v=""/>
    <x v="0"/>
    <d v="2025-05-25T00:00:00"/>
    <d v="2025-05-26T00:00:00"/>
    <m/>
    <m/>
    <x v="97"/>
    <x v="103"/>
    <x v="2"/>
  </r>
  <r>
    <x v="169"/>
    <x v="106"/>
    <x v="30"/>
    <x v="2645"/>
    <d v="2025-04-25T00:00:00"/>
    <s v="00026554"/>
    <s v="BRGMART 174 Lạc Long Quân, Tây Hồ"/>
    <n v="418554"/>
    <n v="0"/>
    <n v="33484"/>
    <n v="452038"/>
    <s v="Bán hàng"/>
    <d v="2025-05-26T00:00:00"/>
    <m/>
    <n v="0"/>
    <n v="452038"/>
    <n v="452038"/>
    <n v="0"/>
    <d v="2025-04-25T00:00:00"/>
    <n v="30"/>
    <d v="2025-05-25T00:00:00"/>
    <n v="0"/>
    <m/>
    <s v=""/>
    <x v="0"/>
    <d v="2025-05-25T00:00:00"/>
    <d v="2025-05-26T00:00:00"/>
    <m/>
    <m/>
    <x v="97"/>
    <x v="103"/>
    <x v="2"/>
  </r>
  <r>
    <x v="169"/>
    <x v="106"/>
    <x v="30"/>
    <x v="2646"/>
    <d v="2025-04-25T00:00:00"/>
    <s v="00026556"/>
    <s v="Siêu thị Fujimart 89 Lạc Long Quân"/>
    <n v="1987625"/>
    <n v="0"/>
    <n v="159010"/>
    <n v="2146635"/>
    <s v="Bán hàng"/>
    <d v="2025-05-26T00:00:00"/>
    <m/>
    <n v="0"/>
    <n v="2146635"/>
    <n v="2146635"/>
    <n v="0"/>
    <d v="2025-04-25T00:00:00"/>
    <n v="30"/>
    <d v="2025-05-25T00:00:00"/>
    <n v="0"/>
    <m/>
    <s v=""/>
    <x v="0"/>
    <d v="2025-05-25T00:00:00"/>
    <d v="2025-05-26T00:00:00"/>
    <m/>
    <m/>
    <x v="97"/>
    <x v="103"/>
    <x v="2"/>
  </r>
  <r>
    <x v="169"/>
    <x v="106"/>
    <x v="30"/>
    <x v="2647"/>
    <d v="2025-04-25T00:00:00"/>
    <s v="00026557"/>
    <s v="BRGMART 15-17 Ngọc Khánh, Hà Nội"/>
    <n v="380860"/>
    <n v="0"/>
    <n v="30469"/>
    <n v="411329"/>
    <s v="Bán hàng"/>
    <d v="2025-05-26T00:00:00"/>
    <m/>
    <n v="0"/>
    <n v="411329"/>
    <n v="411329"/>
    <n v="0"/>
    <d v="2025-04-25T00:00:00"/>
    <n v="30"/>
    <d v="2025-05-25T00:00:00"/>
    <n v="0"/>
    <m/>
    <s v=""/>
    <x v="0"/>
    <d v="2025-05-25T00:00:00"/>
    <d v="2025-05-26T00:00:00"/>
    <m/>
    <m/>
    <x v="97"/>
    <x v="103"/>
    <x v="2"/>
  </r>
  <r>
    <x v="169"/>
    <x v="106"/>
    <x v="53"/>
    <x v="2648"/>
    <d v="2025-04-26T00:00:00"/>
    <s v="00026598"/>
    <s v="Seikamart Phạm Ngọc Thạch"/>
    <n v="1249000"/>
    <n v="0"/>
    <n v="99920"/>
    <n v="1348920"/>
    <s v="Bán hàng"/>
    <d v="2025-05-26T00:00:00"/>
    <m/>
    <n v="0"/>
    <n v="1348920"/>
    <n v="1348920"/>
    <n v="0"/>
    <d v="2025-04-26T00:00:00"/>
    <n v="30"/>
    <d v="2025-05-26T00:00:00"/>
    <n v="0"/>
    <m/>
    <s v=""/>
    <x v="0"/>
    <d v="2025-05-26T00:00:00"/>
    <d v="2025-05-26T00:00:00"/>
    <m/>
    <m/>
    <x v="97"/>
    <x v="103"/>
    <x v="2"/>
  </r>
  <r>
    <x v="169"/>
    <x v="106"/>
    <x v="197"/>
    <x v="2649"/>
    <d v="2025-04-28T00:00:00"/>
    <s v="00026668"/>
    <s v="Siêu thị intimex Hải Phòng"/>
    <n v="2284965"/>
    <n v="0"/>
    <n v="182797"/>
    <n v="2467762"/>
    <s v="Bán hàng"/>
    <d v="2025-05-26T00:00:00"/>
    <m/>
    <n v="0"/>
    <n v="2467762"/>
    <n v="2467762"/>
    <n v="0"/>
    <d v="2025-04-28T00:00:00"/>
    <n v="30"/>
    <d v="2025-05-28T00:00:00"/>
    <n v="0"/>
    <m/>
    <s v=""/>
    <x v="0"/>
    <d v="2025-05-28T00:00:00"/>
    <d v="2025-05-26T00:00:00"/>
    <m/>
    <m/>
    <x v="97"/>
    <x v="103"/>
    <x v="2"/>
  </r>
  <r>
    <x v="169"/>
    <x v="106"/>
    <x v="197"/>
    <x v="2650"/>
    <d v="2025-04-28T00:00:00"/>
    <s v="00026733"/>
    <s v="BRGMART Thanh Xuân, Hà Nội"/>
    <n v="1587964"/>
    <n v="0"/>
    <n v="127037"/>
    <n v="1715001"/>
    <s v="Bán hàng"/>
    <d v="2025-06-25T00:00:00"/>
    <m/>
    <n v="0"/>
    <n v="1715001"/>
    <n v="1715001"/>
    <n v="0"/>
    <d v="2025-04-28T00:00:00"/>
    <n v="30"/>
    <d v="2025-05-28T00:00:00"/>
    <n v="0"/>
    <m/>
    <s v=""/>
    <x v="0"/>
    <d v="2025-05-28T00:00:00"/>
    <d v="2025-06-25T00:00:00"/>
    <m/>
    <m/>
    <x v="97"/>
    <x v="103"/>
    <x v="2"/>
  </r>
  <r>
    <x v="169"/>
    <x v="106"/>
    <x v="197"/>
    <x v="2651"/>
    <d v="2025-04-28T00:00:00"/>
    <s v="00026735"/>
    <s v="Siêu thị Fuji MD Complex"/>
    <n v="1758400"/>
    <n v="0"/>
    <n v="140672"/>
    <n v="1899072"/>
    <s v="Bán hàng"/>
    <d v="2025-06-25T00:00:00"/>
    <m/>
    <n v="0"/>
    <n v="1899072"/>
    <n v="1899072"/>
    <n v="0"/>
    <d v="2025-04-28T00:00:00"/>
    <n v="30"/>
    <d v="2025-05-28T00:00:00"/>
    <n v="0"/>
    <m/>
    <s v=""/>
    <x v="0"/>
    <d v="2025-05-28T00:00:00"/>
    <d v="2025-06-25T00:00:00"/>
    <m/>
    <m/>
    <x v="97"/>
    <x v="103"/>
    <x v="2"/>
  </r>
  <r>
    <x v="169"/>
    <x v="106"/>
    <x v="207"/>
    <x v="2652"/>
    <d v="2025-05-02T00:00:00"/>
    <s v="00026894"/>
    <s v="Siêu thị intimex Hải Dương"/>
    <n v="2150379"/>
    <n v="0"/>
    <n v="172030"/>
    <n v="2322409"/>
    <s v="Bán hàng"/>
    <d v="2025-06-25T00:00:00"/>
    <m/>
    <n v="0"/>
    <n v="2322409"/>
    <n v="2322409"/>
    <n v="0"/>
    <d v="2025-05-02T00:00:00"/>
    <n v="30"/>
    <d v="2025-06-01T00:00:00"/>
    <n v="0"/>
    <m/>
    <s v=""/>
    <x v="0"/>
    <d v="2025-06-01T00:00:00"/>
    <d v="2025-06-25T00:00:00"/>
    <m/>
    <m/>
    <x v="97"/>
    <x v="103"/>
    <x v="2"/>
  </r>
  <r>
    <x v="169"/>
    <x v="106"/>
    <x v="31"/>
    <x v="2653"/>
    <d v="2025-05-03T00:00:00"/>
    <s v="00026970"/>
    <s v="Siêu thị Fujimart 67 Trần Phú-Ba Đình"/>
    <n v="1097232"/>
    <n v="0"/>
    <n v="87779"/>
    <n v="1185011"/>
    <s v="Bán hàng"/>
    <d v="2025-06-25T00:00:00"/>
    <m/>
    <n v="0"/>
    <n v="1185011"/>
    <n v="1185011"/>
    <n v="0"/>
    <d v="2025-05-03T00:00:00"/>
    <n v="30"/>
    <d v="2025-06-02T00:00:00"/>
    <n v="0"/>
    <m/>
    <s v=""/>
    <x v="0"/>
    <d v="2025-06-02T00:00:00"/>
    <d v="2025-06-25T00:00:00"/>
    <m/>
    <m/>
    <x v="97"/>
    <x v="103"/>
    <x v="2"/>
  </r>
  <r>
    <x v="169"/>
    <x v="106"/>
    <x v="31"/>
    <x v="2654"/>
    <d v="2025-05-03T00:00:00"/>
    <s v="00028053"/>
    <s v="Cửa hàng Haprofood N4C Trung Hòa Nhân Chính"/>
    <n v="814299"/>
    <n v="0"/>
    <n v="65144"/>
    <n v="879443"/>
    <s v="Bán hàng"/>
    <d v="2025-06-25T00:00:00"/>
    <m/>
    <n v="0"/>
    <n v="879443"/>
    <n v="879443"/>
    <n v="0"/>
    <d v="2025-05-03T00:00:00"/>
    <n v="30"/>
    <d v="2025-06-02T00:00:00"/>
    <n v="0"/>
    <m/>
    <s v=""/>
    <x v="0"/>
    <d v="2025-06-02T00:00:00"/>
    <d v="2025-06-25T00:00:00"/>
    <m/>
    <m/>
    <x v="97"/>
    <x v="103"/>
    <x v="2"/>
  </r>
  <r>
    <x v="169"/>
    <x v="106"/>
    <x v="31"/>
    <x v="2655"/>
    <d v="2025-05-03T00:00:00"/>
    <s v="00028054"/>
    <s v="Seikamart 275 nguyễn Trãi"/>
    <n v="720018"/>
    <n v="0"/>
    <n v="57601"/>
    <n v="777619"/>
    <s v="Bán hàng"/>
    <d v="2025-06-25T00:00:00"/>
    <m/>
    <n v="0"/>
    <n v="777619"/>
    <n v="777619"/>
    <n v="0"/>
    <d v="2025-05-03T00:00:00"/>
    <n v="30"/>
    <d v="2025-06-02T00:00:00"/>
    <n v="0"/>
    <m/>
    <s v=""/>
    <x v="0"/>
    <d v="2025-06-02T00:00:00"/>
    <d v="2025-06-25T00:00:00"/>
    <m/>
    <m/>
    <x v="97"/>
    <x v="103"/>
    <x v="2"/>
  </r>
  <r>
    <x v="169"/>
    <x v="106"/>
    <x v="31"/>
    <x v="2656"/>
    <d v="2025-05-03T00:00:00"/>
    <s v="00028055"/>
    <s v="Siêu thị Fujimart 142 Lê Duẩn"/>
    <n v="3124740"/>
    <n v="0"/>
    <n v="249979"/>
    <n v="3374719"/>
    <s v="Bán hàng"/>
    <d v="2025-06-25T00:00:00"/>
    <m/>
    <n v="0"/>
    <n v="3374719"/>
    <n v="3374719"/>
    <n v="0"/>
    <d v="2025-05-03T00:00:00"/>
    <n v="30"/>
    <d v="2025-06-02T00:00:00"/>
    <n v="0"/>
    <m/>
    <s v=""/>
    <x v="0"/>
    <d v="2025-06-02T00:00:00"/>
    <d v="2025-06-25T00:00:00"/>
    <m/>
    <m/>
    <x v="97"/>
    <x v="103"/>
    <x v="2"/>
  </r>
  <r>
    <x v="169"/>
    <x v="106"/>
    <x v="31"/>
    <x v="2657"/>
    <d v="2025-05-03T00:00:00"/>
    <s v="00028056"/>
    <s v="BRGMART 105 Lê Duẩn, Hà Nội"/>
    <n v="612870"/>
    <n v="0"/>
    <n v="49030"/>
    <n v="661900"/>
    <s v="Bán hàng"/>
    <d v="2025-06-25T00:00:00"/>
    <m/>
    <n v="0"/>
    <n v="661900"/>
    <n v="661900"/>
    <n v="0"/>
    <d v="2025-05-03T00:00:00"/>
    <n v="30"/>
    <d v="2025-06-02T00:00:00"/>
    <n v="0"/>
    <m/>
    <s v=""/>
    <x v="0"/>
    <d v="2025-06-02T00:00:00"/>
    <d v="2025-06-25T00:00:00"/>
    <m/>
    <m/>
    <x v="97"/>
    <x v="103"/>
    <x v="2"/>
  </r>
  <r>
    <x v="169"/>
    <x v="106"/>
    <x v="32"/>
    <x v="2658"/>
    <d v="2025-05-05T00:00:00"/>
    <s v="00028062"/>
    <s v="BRG10141 Siêu thị Intimemex Như Quỳnh, Hưng Yên"/>
    <n v="3487950"/>
    <n v="0"/>
    <n v="279036"/>
    <n v="3766986"/>
    <s v="Bán hàng"/>
    <d v="2025-06-25T00:00:00"/>
    <m/>
    <n v="0"/>
    <n v="3766986"/>
    <n v="3766986"/>
    <n v="0"/>
    <d v="2025-05-05T00:00:00"/>
    <n v="30"/>
    <d v="2025-06-04T00:00:00"/>
    <n v="0"/>
    <m/>
    <s v=""/>
    <x v="0"/>
    <d v="2025-06-04T00:00:00"/>
    <d v="2025-06-25T00:00:00"/>
    <m/>
    <m/>
    <x v="97"/>
    <x v="103"/>
    <x v="2"/>
  </r>
  <r>
    <x v="169"/>
    <x v="106"/>
    <x v="32"/>
    <x v="2659"/>
    <d v="2025-05-05T00:00:00"/>
    <s v="00028063"/>
    <s v="Siêu thị BRGMart Nguyễn Văn Cừ"/>
    <n v="527525"/>
    <n v="0"/>
    <n v="42202"/>
    <n v="569727"/>
    <s v="Bán hàng"/>
    <d v="2025-06-25T00:00:00"/>
    <m/>
    <n v="0"/>
    <n v="569727"/>
    <n v="569727"/>
    <n v="0"/>
    <d v="2025-05-05T00:00:00"/>
    <n v="30"/>
    <d v="2025-06-04T00:00:00"/>
    <n v="0"/>
    <m/>
    <s v=""/>
    <x v="0"/>
    <d v="2025-06-04T00:00:00"/>
    <d v="2025-06-25T00:00:00"/>
    <m/>
    <m/>
    <x v="97"/>
    <x v="103"/>
    <x v="2"/>
  </r>
  <r>
    <x v="169"/>
    <x v="106"/>
    <x v="32"/>
    <x v="2660"/>
    <d v="2025-05-05T00:00:00"/>
    <s v="00028065"/>
    <s v="Siêu thị BRGMart Moonlight Vân Canh"/>
    <n v="845603"/>
    <n v="0"/>
    <n v="67648"/>
    <n v="913251"/>
    <s v="Bán hàng"/>
    <d v="2025-06-25T00:00:00"/>
    <m/>
    <n v="0"/>
    <n v="913251"/>
    <n v="913251"/>
    <n v="0"/>
    <d v="2025-05-05T00:00:00"/>
    <n v="30"/>
    <d v="2025-06-04T00:00:00"/>
    <n v="0"/>
    <m/>
    <s v=""/>
    <x v="0"/>
    <d v="2025-06-04T00:00:00"/>
    <d v="2025-06-25T00:00:00"/>
    <m/>
    <m/>
    <x v="97"/>
    <x v="103"/>
    <x v="2"/>
  </r>
  <r>
    <x v="169"/>
    <x v="106"/>
    <x v="129"/>
    <x v="2661"/>
    <d v="2025-05-06T00:00:00"/>
    <s v="00028153"/>
    <s v="BRG mart Intracom Đông Anh"/>
    <n v="866169"/>
    <n v="0"/>
    <n v="69294"/>
    <n v="935463"/>
    <s v="Bán hàng"/>
    <d v="2025-06-25T00:00:00"/>
    <m/>
    <n v="0"/>
    <n v="935463"/>
    <n v="935463"/>
    <n v="0"/>
    <d v="2025-05-06T00:00:00"/>
    <n v="30"/>
    <d v="2025-06-05T00:00:00"/>
    <n v="0"/>
    <m/>
    <s v=""/>
    <x v="0"/>
    <d v="2025-06-05T00:00:00"/>
    <d v="2025-06-25T00:00:00"/>
    <m/>
    <m/>
    <x v="97"/>
    <x v="103"/>
    <x v="2"/>
  </r>
  <r>
    <x v="169"/>
    <x v="106"/>
    <x v="129"/>
    <x v="2662"/>
    <d v="2025-05-06T00:00:00"/>
    <s v="00028179"/>
    <s v="Siêu thị FujiMart Trung Yên"/>
    <n v="1092920"/>
    <n v="0"/>
    <n v="87434"/>
    <n v="1180354"/>
    <s v="Bán hàng"/>
    <d v="2025-06-25T00:00:00"/>
    <m/>
    <n v="0"/>
    <n v="1180354"/>
    <n v="1180354"/>
    <n v="0"/>
    <d v="2025-05-06T00:00:00"/>
    <n v="30"/>
    <d v="2025-06-05T00:00:00"/>
    <n v="0"/>
    <m/>
    <s v=""/>
    <x v="0"/>
    <d v="2025-06-05T00:00:00"/>
    <d v="2025-06-25T00:00:00"/>
    <m/>
    <m/>
    <x v="97"/>
    <x v="103"/>
    <x v="2"/>
  </r>
  <r>
    <x v="169"/>
    <x v="106"/>
    <x v="129"/>
    <x v="2663"/>
    <d v="2025-05-06T00:00:00"/>
    <s v="00028208"/>
    <s v="Seika Dimond Westlake 98 Tô Ngọc Vân"/>
    <n v="1141102"/>
    <n v="0"/>
    <n v="91288"/>
    <n v="1232390"/>
    <s v="Bán hàng"/>
    <d v="2025-06-25T00:00:00"/>
    <m/>
    <n v="0"/>
    <n v="1232390"/>
    <n v="1232390"/>
    <n v="0"/>
    <d v="2025-05-06T00:00:00"/>
    <n v="30"/>
    <d v="2025-06-05T00:00:00"/>
    <n v="0"/>
    <m/>
    <s v=""/>
    <x v="0"/>
    <d v="2025-06-05T00:00:00"/>
    <d v="2025-06-25T00:00:00"/>
    <m/>
    <m/>
    <x v="97"/>
    <x v="103"/>
    <x v="2"/>
  </r>
  <r>
    <x v="169"/>
    <x v="106"/>
    <x v="129"/>
    <x v="2664"/>
    <d v="2025-05-06T00:00:00"/>
    <s v="00028209"/>
    <s v="BRG 362 Ngọc Lâm, Hà Nội"/>
    <n v="559805"/>
    <n v="0"/>
    <n v="44784"/>
    <n v="604589"/>
    <s v="Bán hàng"/>
    <d v="2025-06-25T00:00:00"/>
    <m/>
    <n v="0"/>
    <n v="604589"/>
    <n v="604589"/>
    <n v="0"/>
    <d v="2025-05-06T00:00:00"/>
    <n v="30"/>
    <d v="2025-06-05T00:00:00"/>
    <n v="0"/>
    <m/>
    <s v=""/>
    <x v="0"/>
    <d v="2025-06-05T00:00:00"/>
    <d v="2025-06-25T00:00:00"/>
    <m/>
    <m/>
    <x v="97"/>
    <x v="103"/>
    <x v="2"/>
  </r>
  <r>
    <x v="169"/>
    <x v="106"/>
    <x v="134"/>
    <x v="2665"/>
    <d v="2025-05-07T00:00:00"/>
    <s v="00028315"/>
    <s v="Siêu thị FujiMart Lê Văn Lương"/>
    <n v="688782"/>
    <n v="0"/>
    <n v="55103"/>
    <n v="743885"/>
    <s v="Bán hàng"/>
    <d v="2025-06-25T00:00:00"/>
    <m/>
    <n v="0"/>
    <n v="743885"/>
    <n v="743885"/>
    <n v="0"/>
    <d v="2025-05-07T00:00:00"/>
    <n v="30"/>
    <d v="2025-06-06T00:00:00"/>
    <n v="0"/>
    <m/>
    <s v=""/>
    <x v="0"/>
    <d v="2025-06-06T00:00:00"/>
    <d v="2025-06-25T00:00:00"/>
    <m/>
    <m/>
    <x v="97"/>
    <x v="103"/>
    <x v="2"/>
  </r>
  <r>
    <x v="169"/>
    <x v="106"/>
    <x v="134"/>
    <x v="2666"/>
    <d v="2025-05-07T00:00:00"/>
    <s v="00028316"/>
    <s v="CH Hapro 160-162 ngõ Thái Thịnh I"/>
    <n v="710314"/>
    <n v="0"/>
    <n v="56825"/>
    <n v="767139"/>
    <s v="Bán hàng"/>
    <d v="2025-06-25T00:00:00"/>
    <m/>
    <n v="0"/>
    <n v="767139"/>
    <n v="767139"/>
    <n v="0"/>
    <d v="2025-05-07T00:00:00"/>
    <n v="30"/>
    <d v="2025-06-06T00:00:00"/>
    <n v="0"/>
    <m/>
    <s v=""/>
    <x v="0"/>
    <d v="2025-06-06T00:00:00"/>
    <d v="2025-06-25T00:00:00"/>
    <m/>
    <m/>
    <x v="97"/>
    <x v="103"/>
    <x v="2"/>
  </r>
  <r>
    <x v="169"/>
    <x v="106"/>
    <x v="134"/>
    <x v="2667"/>
    <d v="2025-05-07T00:00:00"/>
    <s v="00028334"/>
    <s v="Siêu thị Fuji The Light"/>
    <n v="1752640"/>
    <n v="0"/>
    <n v="140211"/>
    <n v="1892851"/>
    <s v="Bán hàng"/>
    <d v="2025-06-25T00:00:00"/>
    <m/>
    <n v="0"/>
    <n v="1892851"/>
    <n v="1892851"/>
    <n v="0"/>
    <d v="2025-05-07T00:00:00"/>
    <n v="30"/>
    <d v="2025-06-06T00:00:00"/>
    <n v="0"/>
    <m/>
    <s v=""/>
    <x v="0"/>
    <d v="2025-06-06T00:00:00"/>
    <d v="2025-06-25T00:00:00"/>
    <m/>
    <m/>
    <x v="97"/>
    <x v="103"/>
    <x v="2"/>
  </r>
  <r>
    <x v="169"/>
    <x v="106"/>
    <x v="33"/>
    <x v="2668"/>
    <d v="2025-05-08T00:00:00"/>
    <s v="00029101"/>
    <s v="Siêu thị FujiMart 51 Lê Đại Hành"/>
    <n v="1031610"/>
    <n v="0"/>
    <n v="82529"/>
    <n v="1114139"/>
    <s v="Bán hàng"/>
    <d v="2025-06-25T00:00:00"/>
    <m/>
    <n v="0"/>
    <n v="1114139"/>
    <n v="1114139"/>
    <n v="0"/>
    <d v="2025-05-08T00:00:00"/>
    <n v="30"/>
    <d v="2025-06-07T00:00:00"/>
    <n v="0"/>
    <m/>
    <s v=""/>
    <x v="0"/>
    <d v="2025-06-07T00:00:00"/>
    <d v="2025-06-25T00:00:00"/>
    <m/>
    <m/>
    <x v="97"/>
    <x v="103"/>
    <x v="2"/>
  </r>
  <r>
    <x v="169"/>
    <x v="106"/>
    <x v="33"/>
    <x v="2669"/>
    <d v="2025-05-08T00:00:00"/>
    <s v="00029102"/>
    <s v="CH Hapro 83 Nguyễn An Ninh"/>
    <n v="936045"/>
    <n v="0"/>
    <n v="74884"/>
    <n v="1010929"/>
    <s v="Bán hàng"/>
    <d v="2025-06-25T00:00:00"/>
    <m/>
    <n v="0"/>
    <n v="1010929"/>
    <n v="1010929"/>
    <n v="0"/>
    <d v="2025-05-08T00:00:00"/>
    <n v="30"/>
    <d v="2025-06-07T00:00:00"/>
    <n v="0"/>
    <m/>
    <s v=""/>
    <x v="0"/>
    <d v="2025-06-07T00:00:00"/>
    <d v="2025-06-25T00:00:00"/>
    <m/>
    <m/>
    <x v="97"/>
    <x v="103"/>
    <x v="2"/>
  </r>
  <r>
    <x v="169"/>
    <x v="106"/>
    <x v="251"/>
    <x v="2670"/>
    <d v="2025-05-10T00:00:00"/>
    <s v="00029726"/>
    <s v="BRG 1 Lý Nam Đế, Hoàn Kiếm, Hà Nội"/>
    <n v="685800"/>
    <n v="0"/>
    <n v="54864"/>
    <n v="740664"/>
    <s v="Bán hàng"/>
    <d v="2025-06-25T00:00:00"/>
    <m/>
    <n v="0"/>
    <n v="740664"/>
    <n v="740664"/>
    <n v="0"/>
    <d v="2025-05-10T00:00:00"/>
    <n v="30"/>
    <d v="2025-06-09T00:00:00"/>
    <n v="0"/>
    <m/>
    <s v=""/>
    <x v="0"/>
    <d v="2025-06-09T00:00:00"/>
    <d v="2025-06-25T00:00:00"/>
    <m/>
    <m/>
    <x v="97"/>
    <x v="103"/>
    <x v="2"/>
  </r>
  <r>
    <x v="169"/>
    <x v="106"/>
    <x v="251"/>
    <x v="2671"/>
    <d v="2025-05-10T00:00:00"/>
    <s v="00029727"/>
    <s v="Siêu thị Fujimart 36 Hoàng Cầu"/>
    <n v="1083968"/>
    <n v="0"/>
    <n v="86717"/>
    <n v="1170685"/>
    <s v="Bán hàng"/>
    <d v="2025-06-25T00:00:00"/>
    <m/>
    <n v="0"/>
    <n v="1170685"/>
    <n v="1170685"/>
    <n v="0"/>
    <d v="2025-05-10T00:00:00"/>
    <n v="30"/>
    <d v="2025-06-09T00:00:00"/>
    <n v="0"/>
    <m/>
    <s v=""/>
    <x v="0"/>
    <d v="2025-06-09T00:00:00"/>
    <d v="2025-06-25T00:00:00"/>
    <m/>
    <m/>
    <x v="97"/>
    <x v="103"/>
    <x v="2"/>
  </r>
  <r>
    <x v="169"/>
    <x v="106"/>
    <x v="244"/>
    <x v="2672"/>
    <d v="2025-05-12T00:00:00"/>
    <s v="00029734"/>
    <s v="Siêu thị intimex Hải Dương"/>
    <n v="2518026"/>
    <n v="0"/>
    <n v="201442"/>
    <n v="2719468"/>
    <s v="Bán hàng"/>
    <d v="2025-06-25T00:00:00"/>
    <m/>
    <n v="0"/>
    <n v="2719468"/>
    <n v="2719468"/>
    <n v="0"/>
    <d v="2025-05-12T00:00:00"/>
    <n v="30"/>
    <d v="2025-06-11T00:00:00"/>
    <n v="0"/>
    <m/>
    <s v=""/>
    <x v="0"/>
    <d v="2025-06-11T00:00:00"/>
    <d v="2025-06-25T00:00:00"/>
    <m/>
    <m/>
    <x v="97"/>
    <x v="103"/>
    <x v="2"/>
  </r>
  <r>
    <x v="169"/>
    <x v="106"/>
    <x v="244"/>
    <x v="2673"/>
    <d v="2025-05-12T00:00:00"/>
    <s v="00029743"/>
    <s v="Siêu thị Fujimart Trần Phú - Hà Đông"/>
    <n v="983388"/>
    <n v="0"/>
    <n v="78671"/>
    <n v="1062059"/>
    <s v="Bán hàng"/>
    <d v="2025-06-25T00:00:00"/>
    <m/>
    <n v="0"/>
    <n v="1062059"/>
    <n v="1062059"/>
    <n v="0"/>
    <d v="2025-05-12T00:00:00"/>
    <n v="30"/>
    <d v="2025-06-11T00:00:00"/>
    <n v="0"/>
    <m/>
    <s v=""/>
    <x v="0"/>
    <d v="2025-06-11T00:00:00"/>
    <d v="2025-06-25T00:00:00"/>
    <m/>
    <m/>
    <x v="97"/>
    <x v="103"/>
    <x v="2"/>
  </r>
  <r>
    <x v="169"/>
    <x v="106"/>
    <x v="244"/>
    <x v="2674"/>
    <d v="2025-05-12T00:00:00"/>
    <s v="00029744"/>
    <s v="BRG D2 Giảng Võ, Hà Nội"/>
    <n v="697590"/>
    <n v="0"/>
    <n v="55807"/>
    <n v="753397"/>
    <s v="Bán hàng"/>
    <d v="2025-06-25T00:00:00"/>
    <m/>
    <n v="0"/>
    <n v="753397"/>
    <n v="753397"/>
    <n v="0"/>
    <d v="2025-05-12T00:00:00"/>
    <n v="30"/>
    <d v="2025-06-11T00:00:00"/>
    <n v="0"/>
    <m/>
    <s v=""/>
    <x v="0"/>
    <d v="2025-06-11T00:00:00"/>
    <d v="2025-06-25T00:00:00"/>
    <m/>
    <m/>
    <x v="97"/>
    <x v="103"/>
    <x v="2"/>
  </r>
  <r>
    <x v="169"/>
    <x v="106"/>
    <x v="244"/>
    <x v="2675"/>
    <d v="2025-05-12T00:00:00"/>
    <s v="00029745"/>
    <s v="Siêu thị Fujimart Huỳnh Thúc Kháng"/>
    <n v="1336380"/>
    <n v="0"/>
    <n v="106910"/>
    <n v="1443290"/>
    <s v="Bán hàng"/>
    <d v="2025-06-25T00:00:00"/>
    <m/>
    <n v="0"/>
    <n v="1443290"/>
    <n v="1443290"/>
    <n v="0"/>
    <d v="2025-05-12T00:00:00"/>
    <n v="30"/>
    <d v="2025-06-11T00:00:00"/>
    <n v="0"/>
    <m/>
    <s v=""/>
    <x v="0"/>
    <d v="2025-06-11T00:00:00"/>
    <d v="2025-06-25T00:00:00"/>
    <m/>
    <m/>
    <x v="97"/>
    <x v="103"/>
    <x v="2"/>
  </r>
  <r>
    <x v="169"/>
    <x v="106"/>
    <x v="244"/>
    <x v="2676"/>
    <d v="2025-05-12T00:00:00"/>
    <s v="00029746"/>
    <s v="BRGMART 13 Thành Công, Hà Nội"/>
    <n v="2101435"/>
    <n v="0"/>
    <n v="168115"/>
    <n v="2269550"/>
    <s v="Bán hàng"/>
    <d v="2025-06-25T00:00:00"/>
    <m/>
    <n v="0"/>
    <n v="2269550"/>
    <n v="2269550"/>
    <n v="0"/>
    <d v="2025-05-12T00:00:00"/>
    <n v="30"/>
    <d v="2025-06-11T00:00:00"/>
    <n v="0"/>
    <m/>
    <s v=""/>
    <x v="0"/>
    <d v="2025-06-11T00:00:00"/>
    <d v="2025-06-25T00:00:00"/>
    <m/>
    <m/>
    <x v="97"/>
    <x v="103"/>
    <x v="2"/>
  </r>
  <r>
    <x v="169"/>
    <x v="106"/>
    <x v="152"/>
    <x v="2677"/>
    <d v="2025-05-13T00:00:00"/>
    <s v="00029877"/>
    <s v="BRGMART 5 Hàm Tử Quan, Hoàn Kiếm, Hà Nội"/>
    <n v="1656160"/>
    <n v="0"/>
    <n v="132493"/>
    <n v="1788653"/>
    <s v="Bán hàng"/>
    <d v="2025-06-25T00:00:00"/>
    <m/>
    <n v="0"/>
    <n v="1788653"/>
    <n v="1788653"/>
    <n v="0"/>
    <d v="2025-05-13T00:00:00"/>
    <n v="30"/>
    <d v="2025-06-12T00:00:00"/>
    <n v="0"/>
    <m/>
    <s v=""/>
    <x v="0"/>
    <d v="2025-06-12T00:00:00"/>
    <d v="2025-06-25T00:00:00"/>
    <m/>
    <m/>
    <x v="97"/>
    <x v="103"/>
    <x v="2"/>
  </r>
  <r>
    <x v="169"/>
    <x v="106"/>
    <x v="152"/>
    <x v="2678"/>
    <d v="2025-05-13T00:00:00"/>
    <s v="00029878"/>
    <s v="BRGMART 15-17 Ngọc Khánh, Hà Nội"/>
    <n v="562580"/>
    <n v="0"/>
    <n v="45006"/>
    <n v="607586"/>
    <s v="Bán hàng"/>
    <d v="2025-06-25T00:00:00"/>
    <m/>
    <n v="0"/>
    <n v="607586"/>
    <n v="607586"/>
    <n v="0"/>
    <d v="2025-05-13T00:00:00"/>
    <n v="30"/>
    <d v="2025-06-12T00:00:00"/>
    <n v="0"/>
    <m/>
    <s v=""/>
    <x v="0"/>
    <d v="2025-06-12T00:00:00"/>
    <d v="2025-06-25T00:00:00"/>
    <m/>
    <m/>
    <x v="97"/>
    <x v="103"/>
    <x v="2"/>
  </r>
  <r>
    <x v="169"/>
    <x v="106"/>
    <x v="152"/>
    <x v="2679"/>
    <d v="2025-05-13T00:00:00"/>
    <s v="00029882"/>
    <s v="BRG mart N16 Sài Đồng"/>
    <n v="1468405"/>
    <n v="0"/>
    <n v="117472"/>
    <n v="1585877"/>
    <s v="Bán hàng"/>
    <d v="2025-06-25T00:00:00"/>
    <m/>
    <n v="0"/>
    <n v="1585877"/>
    <n v="1585877"/>
    <n v="0"/>
    <d v="2025-05-13T00:00:00"/>
    <n v="30"/>
    <d v="2025-06-12T00:00:00"/>
    <n v="0"/>
    <m/>
    <s v=""/>
    <x v="0"/>
    <d v="2025-06-12T00:00:00"/>
    <d v="2025-06-25T00:00:00"/>
    <m/>
    <m/>
    <x v="97"/>
    <x v="103"/>
    <x v="2"/>
  </r>
  <r>
    <x v="169"/>
    <x v="106"/>
    <x v="152"/>
    <x v="2680"/>
    <d v="2025-05-13T00:00:00"/>
    <s v="00029909"/>
    <s v="Cửa hàng Haprofood N4C Trung Hòa Nhân Chính"/>
    <n v="550349"/>
    <n v="0"/>
    <n v="44028"/>
    <n v="594377"/>
    <s v="Bán hàng"/>
    <d v="2025-06-25T00:00:00"/>
    <m/>
    <n v="0"/>
    <n v="594377"/>
    <n v="594377"/>
    <n v="0"/>
    <d v="2025-05-13T00:00:00"/>
    <n v="30"/>
    <d v="2025-06-12T00:00:00"/>
    <n v="0"/>
    <m/>
    <s v=""/>
    <x v="0"/>
    <d v="2025-06-12T00:00:00"/>
    <d v="2025-06-25T00:00:00"/>
    <m/>
    <m/>
    <x v="97"/>
    <x v="103"/>
    <x v="2"/>
  </r>
  <r>
    <x v="169"/>
    <x v="106"/>
    <x v="4"/>
    <x v="2681"/>
    <d v="2025-05-15T00:00:00"/>
    <s v="00030637"/>
    <s v="Siêu thị Fujimart 89 Lạc Long Quân"/>
    <n v="1433284"/>
    <n v="0"/>
    <n v="114663"/>
    <n v="1547947"/>
    <s v="Bán hàng"/>
    <d v="2025-06-25T00:00:00"/>
    <m/>
    <n v="0"/>
    <n v="1547947"/>
    <n v="1547947"/>
    <n v="0"/>
    <d v="2025-05-15T00:00:00"/>
    <n v="30"/>
    <d v="2025-06-14T00:00:00"/>
    <n v="0"/>
    <m/>
    <s v=""/>
    <x v="0"/>
    <d v="2025-06-14T00:00:00"/>
    <d v="2025-06-25T00:00:00"/>
    <m/>
    <m/>
    <x v="97"/>
    <x v="103"/>
    <x v="2"/>
  </r>
  <r>
    <x v="169"/>
    <x v="106"/>
    <x v="4"/>
    <x v="2682"/>
    <d v="2025-05-15T00:00:00"/>
    <s v="00030804"/>
    <s v="BRGMART Thanh Xuân, Hà Nội"/>
    <n v="615310"/>
    <n v="0"/>
    <n v="49225"/>
    <n v="664535"/>
    <s v="Bán hàng"/>
    <d v="2025-06-25T00:00:00"/>
    <m/>
    <n v="0"/>
    <n v="664535"/>
    <n v="664535"/>
    <n v="0"/>
    <d v="2025-05-15T00:00:00"/>
    <n v="30"/>
    <d v="2025-06-14T00:00:00"/>
    <n v="0"/>
    <m/>
    <s v=""/>
    <x v="0"/>
    <d v="2025-06-14T00:00:00"/>
    <d v="2025-06-25T00:00:00"/>
    <m/>
    <m/>
    <x v="97"/>
    <x v="103"/>
    <x v="2"/>
  </r>
  <r>
    <x v="169"/>
    <x v="106"/>
    <x v="109"/>
    <x v="2683"/>
    <d v="2025-05-16T00:00:00"/>
    <s v="00030817"/>
    <s v="Siêu thị Fujimart 324 Tây Sơn"/>
    <n v="2118940"/>
    <n v="0"/>
    <n v="169515"/>
    <n v="2288455"/>
    <s v="Bán hàng"/>
    <d v="2025-06-25T00:00:00"/>
    <m/>
    <n v="0"/>
    <n v="2288455"/>
    <n v="2288455"/>
    <n v="0"/>
    <d v="2025-05-16T00:00:00"/>
    <n v="30"/>
    <d v="2025-06-15T00:00:00"/>
    <n v="0"/>
    <m/>
    <s v=""/>
    <x v="0"/>
    <d v="2025-06-15T00:00:00"/>
    <d v="2025-06-25T00:00:00"/>
    <m/>
    <m/>
    <x v="97"/>
    <x v="103"/>
    <x v="2"/>
  </r>
  <r>
    <x v="169"/>
    <x v="106"/>
    <x v="109"/>
    <x v="2684"/>
    <d v="2025-05-16T00:00:00"/>
    <s v="00030818"/>
    <s v="CH Haprofood 9-11 Thổ Quan"/>
    <n v="595551"/>
    <n v="0"/>
    <n v="47644"/>
    <n v="643195"/>
    <s v="Bán hàng"/>
    <d v="2025-06-25T00:00:00"/>
    <m/>
    <n v="0"/>
    <n v="643195"/>
    <n v="643195"/>
    <n v="0"/>
    <d v="2025-05-16T00:00:00"/>
    <n v="30"/>
    <d v="2025-06-15T00:00:00"/>
    <n v="0"/>
    <m/>
    <s v=""/>
    <x v="0"/>
    <d v="2025-06-15T00:00:00"/>
    <d v="2025-06-25T00:00:00"/>
    <m/>
    <m/>
    <x v="97"/>
    <x v="103"/>
    <x v="2"/>
  </r>
  <r>
    <x v="169"/>
    <x v="106"/>
    <x v="85"/>
    <x v="2685"/>
    <d v="2025-05-19T00:00:00"/>
    <s v="00031097"/>
    <s v="BRG10141 Siêu thị Intimemex Như Quỳnh, Hưng Yên"/>
    <n v="3487950"/>
    <n v="0"/>
    <n v="279036"/>
    <n v="3766986"/>
    <s v="Bán hàng"/>
    <d v="2025-06-25T00:00:00"/>
    <m/>
    <n v="0"/>
    <n v="3766986"/>
    <n v="3766986"/>
    <n v="0"/>
    <d v="2025-05-19T00:00:00"/>
    <n v="30"/>
    <d v="2025-06-18T00:00:00"/>
    <n v="0"/>
    <m/>
    <s v=""/>
    <x v="0"/>
    <d v="2025-06-18T00:00:00"/>
    <d v="2025-06-25T00:00:00"/>
    <m/>
    <m/>
    <x v="97"/>
    <x v="103"/>
    <x v="2"/>
  </r>
  <r>
    <x v="169"/>
    <x v="106"/>
    <x v="85"/>
    <x v="2686"/>
    <d v="2025-05-19T00:00:00"/>
    <s v="00031098"/>
    <s v="Siêu thị Fuji MD Complex"/>
    <n v="1055050"/>
    <n v="0"/>
    <n v="84404"/>
    <n v="1139454"/>
    <s v="Bán hàng"/>
    <d v="2025-06-25T00:00:00"/>
    <m/>
    <n v="0"/>
    <n v="1139454"/>
    <n v="1139454"/>
    <n v="0"/>
    <d v="2025-05-19T00:00:00"/>
    <n v="30"/>
    <d v="2025-06-18T00:00:00"/>
    <n v="0"/>
    <m/>
    <s v=""/>
    <x v="0"/>
    <d v="2025-06-18T00:00:00"/>
    <d v="2025-06-25T00:00:00"/>
    <m/>
    <m/>
    <x v="97"/>
    <x v="103"/>
    <x v="2"/>
  </r>
  <r>
    <x v="169"/>
    <x v="106"/>
    <x v="85"/>
    <x v="2687"/>
    <d v="2025-05-19T00:00:00"/>
    <s v="00031099"/>
    <s v="Siêu thị Fujimart 67 Trần Phú-Ba Đình"/>
    <n v="1014105"/>
    <n v="0"/>
    <n v="81128"/>
    <n v="1095233"/>
    <s v="Bán hàng"/>
    <d v="2025-06-25T00:00:00"/>
    <m/>
    <n v="0"/>
    <n v="1095233"/>
    <n v="1095233"/>
    <n v="0"/>
    <d v="2025-05-19T00:00:00"/>
    <n v="30"/>
    <d v="2025-06-18T00:00:00"/>
    <n v="0"/>
    <m/>
    <s v=""/>
    <x v="0"/>
    <d v="2025-06-18T00:00:00"/>
    <d v="2025-06-25T00:00:00"/>
    <m/>
    <m/>
    <x v="97"/>
    <x v="103"/>
    <x v="2"/>
  </r>
  <r>
    <x v="169"/>
    <x v="106"/>
    <x v="85"/>
    <x v="2688"/>
    <d v="2025-05-19T00:00:00"/>
    <s v="00031100"/>
    <s v="CH Hapro 198 Lò Đúc"/>
    <n v="1141102"/>
    <n v="0"/>
    <n v="91288"/>
    <n v="1232390"/>
    <s v="Bán hàng"/>
    <d v="2025-06-25T00:00:00"/>
    <m/>
    <n v="0"/>
    <n v="1232390"/>
    <n v="1232390"/>
    <n v="0"/>
    <d v="2025-05-19T00:00:00"/>
    <n v="30"/>
    <d v="2025-06-18T00:00:00"/>
    <n v="0"/>
    <m/>
    <s v=""/>
    <x v="0"/>
    <d v="2025-06-18T00:00:00"/>
    <d v="2025-06-25T00:00:00"/>
    <m/>
    <m/>
    <x v="97"/>
    <x v="103"/>
    <x v="2"/>
  </r>
  <r>
    <x v="169"/>
    <x v="106"/>
    <x v="270"/>
    <x v="2689"/>
    <d v="2025-05-20T00:00:00"/>
    <s v="00031206"/>
    <s v="CH Hapro 83 Nguyễn An Ninh"/>
    <n v="665310"/>
    <n v="0"/>
    <n v="53225"/>
    <n v="718535"/>
    <s v="Bán hàng"/>
    <d v="2025-06-25T00:00:00"/>
    <m/>
    <n v="0"/>
    <n v="718535"/>
    <n v="718535"/>
    <n v="0"/>
    <d v="2025-05-20T00:00:00"/>
    <n v="30"/>
    <d v="2025-06-19T00:00:00"/>
    <n v="0"/>
    <m/>
    <s v=""/>
    <x v="0"/>
    <d v="2025-06-19T00:00:00"/>
    <d v="2025-06-25T00:00:00"/>
    <m/>
    <m/>
    <x v="97"/>
    <x v="103"/>
    <x v="2"/>
  </r>
  <r>
    <x v="169"/>
    <x v="106"/>
    <x v="270"/>
    <x v="2690"/>
    <d v="2025-05-20T00:00:00"/>
    <s v="00031207"/>
    <s v="Siêu thị Fujimart 36 Hoàng Cầu"/>
    <n v="1671128"/>
    <n v="0"/>
    <n v="133690"/>
    <n v="1804818"/>
    <s v="Bán hàng"/>
    <d v="2025-06-25T00:00:00"/>
    <m/>
    <n v="0"/>
    <n v="1804818"/>
    <n v="1804818"/>
    <n v="0"/>
    <d v="2025-05-20T00:00:00"/>
    <n v="30"/>
    <d v="2025-06-19T00:00:00"/>
    <n v="0"/>
    <m/>
    <s v=""/>
    <x v="0"/>
    <d v="2025-06-19T00:00:00"/>
    <d v="2025-06-25T00:00:00"/>
    <m/>
    <m/>
    <x v="97"/>
    <x v="103"/>
    <x v="2"/>
  </r>
  <r>
    <x v="169"/>
    <x v="106"/>
    <x v="270"/>
    <x v="2691"/>
    <d v="2025-05-20T00:00:00"/>
    <s v="00031210"/>
    <s v="BRGMART Chợ bưởi, HN"/>
    <n v="787073"/>
    <n v="0"/>
    <n v="62966"/>
    <n v="850039"/>
    <s v="Bán hàng"/>
    <d v="2025-06-25T00:00:00"/>
    <m/>
    <n v="0"/>
    <n v="850039"/>
    <n v="850039"/>
    <n v="0"/>
    <d v="2025-05-20T00:00:00"/>
    <n v="30"/>
    <d v="2025-06-19T00:00:00"/>
    <n v="0"/>
    <m/>
    <s v=""/>
    <x v="0"/>
    <d v="2025-06-19T00:00:00"/>
    <d v="2025-06-25T00:00:00"/>
    <m/>
    <m/>
    <x v="97"/>
    <x v="103"/>
    <x v="2"/>
  </r>
  <r>
    <x v="169"/>
    <x v="106"/>
    <x v="270"/>
    <x v="2692"/>
    <d v="2025-05-20T00:00:00"/>
    <s v="00031229"/>
    <s v="Siêu thị FujiMart Tân Mai, ĐƠN KHAI TRƯƠNG CK 10%"/>
    <n v="3944030"/>
    <n v="394403"/>
    <n v="283970"/>
    <n v="3833597"/>
    <s v="Bán hàng"/>
    <d v="2025-06-25T00:00:00"/>
    <m/>
    <n v="0"/>
    <n v="3833597"/>
    <n v="3833597"/>
    <n v="0"/>
    <d v="2025-05-20T00:00:00"/>
    <n v="30"/>
    <d v="2025-06-19T00:00:00"/>
    <n v="0"/>
    <m/>
    <s v=""/>
    <x v="0"/>
    <d v="2025-06-19T00:00:00"/>
    <d v="2025-06-25T00:00:00"/>
    <m/>
    <m/>
    <x v="97"/>
    <x v="103"/>
    <x v="2"/>
  </r>
  <r>
    <x v="169"/>
    <x v="106"/>
    <x v="192"/>
    <x v="2693"/>
    <d v="2025-05-21T00:00:00"/>
    <s v="00031242"/>
    <s v="BRG 1 Lý Nam Đế, Hoàn Kiếm, Hà Nội"/>
    <n v="831153"/>
    <n v="0"/>
    <n v="66492"/>
    <n v="897645"/>
    <s v="Bán hàng"/>
    <d v="2025-06-25T00:00:00"/>
    <m/>
    <n v="0"/>
    <n v="897645"/>
    <n v="897645"/>
    <n v="0"/>
    <d v="2025-05-21T00:00:00"/>
    <n v="30"/>
    <d v="2025-06-20T00:00:00"/>
    <n v="0"/>
    <m/>
    <s v=""/>
    <x v="0"/>
    <d v="2025-06-20T00:00:00"/>
    <d v="2025-06-25T00:00:00"/>
    <m/>
    <m/>
    <x v="97"/>
    <x v="103"/>
    <x v="2"/>
  </r>
  <r>
    <x v="169"/>
    <x v="106"/>
    <x v="192"/>
    <x v="2694"/>
    <d v="2025-05-21T00:00:00"/>
    <s v="00031244"/>
    <s v="Seikamart Phạm Ngọc Thạch"/>
    <n v="1439664"/>
    <n v="0"/>
    <n v="115173"/>
    <n v="1554837"/>
    <s v="Bán hàng"/>
    <d v="2025-06-25T00:00:00"/>
    <m/>
    <n v="0"/>
    <n v="1554837"/>
    <n v="1554837"/>
    <n v="0"/>
    <d v="2025-05-21T00:00:00"/>
    <n v="30"/>
    <d v="2025-06-20T00:00:00"/>
    <n v="0"/>
    <m/>
    <s v=""/>
    <x v="0"/>
    <d v="2025-06-20T00:00:00"/>
    <d v="2025-06-25T00:00:00"/>
    <m/>
    <m/>
    <x v="97"/>
    <x v="103"/>
    <x v="2"/>
  </r>
  <r>
    <x v="169"/>
    <x v="106"/>
    <x v="192"/>
    <x v="2695"/>
    <d v="2025-05-21T00:00:00"/>
    <s v="00031245"/>
    <s v="Siêu thị FujiMart Lê Văn Lương"/>
    <n v="1256469"/>
    <n v="0"/>
    <n v="100518"/>
    <n v="1356987"/>
    <s v="Bán hàng"/>
    <d v="2025-06-25T00:00:00"/>
    <m/>
    <n v="0"/>
    <n v="1356987"/>
    <n v="1356987"/>
    <n v="0"/>
    <d v="2025-05-21T00:00:00"/>
    <n v="30"/>
    <d v="2025-06-20T00:00:00"/>
    <n v="0"/>
    <m/>
    <s v=""/>
    <x v="0"/>
    <d v="2025-06-20T00:00:00"/>
    <d v="2025-06-25T00:00:00"/>
    <m/>
    <m/>
    <x v="97"/>
    <x v="103"/>
    <x v="2"/>
  </r>
  <r>
    <x v="169"/>
    <x v="106"/>
    <x v="192"/>
    <x v="2696"/>
    <d v="2025-05-21T00:00:00"/>
    <s v="00031246"/>
    <s v="Siêu thị HaproMart Lương Đình Của"/>
    <n v="1235201"/>
    <n v="0"/>
    <n v="98816"/>
    <n v="1334017"/>
    <s v="Bán hàng"/>
    <d v="2025-06-25T00:00:00"/>
    <m/>
    <n v="0"/>
    <n v="1334017"/>
    <n v="1334017"/>
    <n v="0"/>
    <d v="2025-05-21T00:00:00"/>
    <n v="30"/>
    <d v="2025-06-20T00:00:00"/>
    <n v="0"/>
    <m/>
    <s v=""/>
    <x v="0"/>
    <d v="2025-06-20T00:00:00"/>
    <d v="2025-06-25T00:00:00"/>
    <m/>
    <m/>
    <x v="97"/>
    <x v="103"/>
    <x v="2"/>
  </r>
  <r>
    <x v="169"/>
    <x v="106"/>
    <x v="192"/>
    <x v="2697"/>
    <d v="2025-05-21T00:00:00"/>
    <s v="00031324"/>
    <s v="Siêu thị Fujimart 324 Tây Sơn"/>
    <n v="697590"/>
    <n v="0"/>
    <n v="55807"/>
    <n v="753397"/>
    <s v="Bán hàng"/>
    <d v="2025-06-25T00:00:00"/>
    <m/>
    <n v="0"/>
    <n v="753397"/>
    <n v="753397"/>
    <n v="0"/>
    <d v="2025-05-21T00:00:00"/>
    <n v="30"/>
    <d v="2025-06-20T00:00:00"/>
    <n v="0"/>
    <m/>
    <s v=""/>
    <x v="0"/>
    <d v="2025-06-20T00:00:00"/>
    <d v="2025-06-25T00:00:00"/>
    <m/>
    <m/>
    <x v="97"/>
    <x v="103"/>
    <x v="2"/>
  </r>
  <r>
    <x v="169"/>
    <x v="106"/>
    <x v="177"/>
    <x v="2698"/>
    <d v="2025-05-22T00:00:00"/>
    <s v="00032081"/>
    <s v="Siêu thị Fuji The Light"/>
    <n v="876320"/>
    <n v="0"/>
    <n v="70106"/>
    <n v="946426"/>
    <s v="Bán hàng"/>
    <d v="2025-06-25T00:00:00"/>
    <m/>
    <n v="0"/>
    <n v="946426"/>
    <n v="946426"/>
    <n v="0"/>
    <d v="2025-05-22T00:00:00"/>
    <n v="30"/>
    <d v="2025-06-21T00:00:00"/>
    <n v="0"/>
    <m/>
    <s v=""/>
    <x v="0"/>
    <d v="2025-06-21T00:00:00"/>
    <d v="2025-06-25T00:00:00"/>
    <m/>
    <m/>
    <x v="97"/>
    <x v="103"/>
    <x v="2"/>
  </r>
  <r>
    <x v="169"/>
    <x v="106"/>
    <x v="177"/>
    <x v="2699"/>
    <d v="2025-05-22T00:00:00"/>
    <s v="00032279"/>
    <s v="Siêu thị intimex Hải Dương"/>
    <n v="2139305"/>
    <n v="0"/>
    <n v="171144"/>
    <n v="2310449"/>
    <s v="Bán hàng"/>
    <d v="2025-06-25T00:00:00"/>
    <m/>
    <n v="0"/>
    <n v="2310449"/>
    <n v="2310449"/>
    <n v="0"/>
    <d v="2025-05-22T00:00:00"/>
    <n v="30"/>
    <d v="2025-06-21T00:00:00"/>
    <n v="0"/>
    <m/>
    <s v=""/>
    <x v="0"/>
    <d v="2025-06-21T00:00:00"/>
    <d v="2025-06-25T00:00:00"/>
    <m/>
    <m/>
    <x v="97"/>
    <x v="103"/>
    <x v="2"/>
  </r>
  <r>
    <x v="169"/>
    <x v="106"/>
    <x v="177"/>
    <x v="2700"/>
    <d v="2025-05-22T00:00:00"/>
    <s v="00032285"/>
    <s v="Siêu thị Fujimart 142 Lê Duẩn"/>
    <n v="1013207"/>
    <n v="0"/>
    <n v="81057"/>
    <n v="1094264"/>
    <s v="Bán hàng"/>
    <d v="2025-06-25T00:00:00"/>
    <m/>
    <n v="0"/>
    <n v="1094264"/>
    <n v="1094264"/>
    <n v="0"/>
    <d v="2025-05-22T00:00:00"/>
    <n v="30"/>
    <d v="2025-06-21T00:00:00"/>
    <n v="0"/>
    <m/>
    <s v=""/>
    <x v="0"/>
    <d v="2025-06-21T00:00:00"/>
    <d v="2025-06-25T00:00:00"/>
    <m/>
    <m/>
    <x v="97"/>
    <x v="103"/>
    <x v="2"/>
  </r>
  <r>
    <x v="169"/>
    <x v="106"/>
    <x v="35"/>
    <x v="2701"/>
    <d v="2025-05-23T00:00:00"/>
    <s v="00032365"/>
    <s v="BRGMART 15-17 Ngọc Khánh, Hà Nội"/>
    <n v="906450"/>
    <n v="0"/>
    <n v="72516"/>
    <n v="978966"/>
    <s v="Bán hàng"/>
    <d v="2025-06-25T00:00:00"/>
    <m/>
    <n v="0"/>
    <n v="978966"/>
    <n v="978966"/>
    <n v="0"/>
    <d v="2025-05-23T00:00:00"/>
    <n v="30"/>
    <d v="2025-06-22T00:00:00"/>
    <n v="0"/>
    <m/>
    <s v=""/>
    <x v="0"/>
    <d v="2025-06-22T00:00:00"/>
    <d v="2025-06-25T00:00:00"/>
    <m/>
    <m/>
    <x v="97"/>
    <x v="103"/>
    <x v="2"/>
  </r>
  <r>
    <x v="169"/>
    <x v="106"/>
    <x v="35"/>
    <x v="2702"/>
    <d v="2025-05-23T00:00:00"/>
    <s v="00032697"/>
    <s v="Siêu thị FujiMart Trung Yên"/>
    <n v="866864"/>
    <n v="0"/>
    <n v="69349"/>
    <n v="936213"/>
    <s v="Bán hàng"/>
    <d v="2025-06-25T00:00:00"/>
    <m/>
    <n v="0"/>
    <n v="936213"/>
    <n v="936213"/>
    <n v="0"/>
    <d v="2025-05-23T00:00:00"/>
    <n v="30"/>
    <d v="2025-06-22T00:00:00"/>
    <n v="0"/>
    <m/>
    <s v=""/>
    <x v="0"/>
    <d v="2025-06-22T00:00:00"/>
    <d v="2025-06-25T00:00:00"/>
    <m/>
    <m/>
    <x v="97"/>
    <x v="103"/>
    <x v="2"/>
  </r>
  <r>
    <x v="169"/>
    <x v="106"/>
    <x v="143"/>
    <x v="2703"/>
    <d v="2025-05-26T00:00:00"/>
    <s v="00032746"/>
    <s v="Siêu thị intimex Hải Dương"/>
    <n v="2303435"/>
    <n v="0"/>
    <n v="184275"/>
    <n v="2487710"/>
    <s v="Bán hàng"/>
    <d v="2025-06-25T00:00:00"/>
    <m/>
    <n v="0"/>
    <n v="2487710"/>
    <n v="2487710"/>
    <n v="0"/>
    <d v="2025-05-26T00:00:00"/>
    <n v="30"/>
    <d v="2025-06-25T00:00:00"/>
    <n v="0"/>
    <m/>
    <s v=""/>
    <x v="0"/>
    <d v="2025-06-25T00:00:00"/>
    <d v="2025-06-25T00:00:00"/>
    <m/>
    <m/>
    <x v="97"/>
    <x v="103"/>
    <x v="2"/>
  </r>
  <r>
    <x v="169"/>
    <x v="106"/>
    <x v="143"/>
    <x v="2704"/>
    <d v="2025-05-26T00:00:00"/>
    <s v="00032747"/>
    <s v="BRG10141 Siêu thị Intimemex Như Quỳnh, Hưng Yên"/>
    <n v="3845410"/>
    <n v="0"/>
    <n v="307633"/>
    <n v="4153043"/>
    <s v="Bán hàng"/>
    <d v="2025-06-25T00:00:00"/>
    <m/>
    <n v="0"/>
    <n v="4153043"/>
    <n v="4153043"/>
    <n v="0"/>
    <d v="2025-05-26T00:00:00"/>
    <n v="30"/>
    <d v="2025-06-25T00:00:00"/>
    <n v="0"/>
    <m/>
    <s v=""/>
    <x v="0"/>
    <d v="2025-06-25T00:00:00"/>
    <d v="2025-06-25T00:00:00"/>
    <m/>
    <m/>
    <x v="97"/>
    <x v="103"/>
    <x v="2"/>
  </r>
  <r>
    <x v="169"/>
    <x v="106"/>
    <x v="143"/>
    <x v="2705"/>
    <d v="2025-05-26T00:00:00"/>
    <s v="00032754"/>
    <s v="Seikamart 275 nguyễn Trãi"/>
    <n v="1526223"/>
    <n v="0"/>
    <n v="122098"/>
    <n v="1648321"/>
    <s v="Bán hàng"/>
    <d v="2025-06-25T00:00:00"/>
    <m/>
    <n v="0"/>
    <n v="1648321"/>
    <n v="1648321"/>
    <n v="0"/>
    <d v="2025-05-26T00:00:00"/>
    <n v="30"/>
    <d v="2025-06-25T00:00:00"/>
    <n v="0"/>
    <m/>
    <s v=""/>
    <x v="0"/>
    <d v="2025-06-25T00:00:00"/>
    <d v="2025-06-25T00:00:00"/>
    <m/>
    <m/>
    <x v="97"/>
    <x v="103"/>
    <x v="2"/>
  </r>
  <r>
    <x v="169"/>
    <x v="106"/>
    <x v="143"/>
    <x v="2706"/>
    <d v="2025-05-26T00:00:00"/>
    <s v="00032755"/>
    <s v="Siêu thị Fujimart Chính Kinh"/>
    <n v="1441885"/>
    <n v="0"/>
    <n v="115351"/>
    <n v="1557236"/>
    <s v="Bán hàng"/>
    <d v="2025-06-25T00:00:00"/>
    <m/>
    <n v="0"/>
    <n v="1557236"/>
    <n v="1557236"/>
    <n v="0"/>
    <d v="2025-05-26T00:00:00"/>
    <n v="30"/>
    <d v="2025-06-25T00:00:00"/>
    <n v="0"/>
    <m/>
    <s v=""/>
    <x v="0"/>
    <d v="2025-06-25T00:00:00"/>
    <d v="2025-06-25T00:00:00"/>
    <m/>
    <m/>
    <x v="97"/>
    <x v="103"/>
    <x v="2"/>
  </r>
  <r>
    <x v="169"/>
    <x v="106"/>
    <x v="143"/>
    <x v="2707"/>
    <d v="2025-05-26T00:00:00"/>
    <s v="00032775"/>
    <s v="Siêu thị FujiMart 51 Lê Đại Hành"/>
    <n v="1109760"/>
    <n v="0"/>
    <n v="88781"/>
    <n v="1198541"/>
    <s v="Bán hàng"/>
    <d v="2025-06-25T00:00:00"/>
    <m/>
    <n v="0"/>
    <n v="1198541"/>
    <n v="1198541"/>
    <n v="0"/>
    <d v="2025-05-26T00:00:00"/>
    <n v="30"/>
    <d v="2025-06-25T00:00:00"/>
    <n v="0"/>
    <m/>
    <s v=""/>
    <x v="0"/>
    <d v="2025-06-25T00:00:00"/>
    <d v="2025-06-25T00:00:00"/>
    <m/>
    <m/>
    <x v="97"/>
    <x v="103"/>
    <x v="2"/>
  </r>
  <r>
    <x v="169"/>
    <x v="106"/>
    <x v="143"/>
    <x v="2708"/>
    <d v="2025-05-26T00:00:00"/>
    <s v="00032776"/>
    <s v="BRG mart Intracom Đông Anh"/>
    <n v="1311489"/>
    <n v="0"/>
    <n v="104919"/>
    <n v="1416408"/>
    <s v="Bán hàng"/>
    <d v="2025-06-25T00:00:00"/>
    <m/>
    <n v="0"/>
    <n v="1416408"/>
    <n v="1416408"/>
    <n v="0"/>
    <d v="2025-05-26T00:00:00"/>
    <n v="30"/>
    <d v="2025-06-25T00:00:00"/>
    <n v="0"/>
    <m/>
    <s v=""/>
    <x v="0"/>
    <d v="2025-06-25T00:00:00"/>
    <d v="2025-06-25T00:00:00"/>
    <m/>
    <m/>
    <x v="97"/>
    <x v="103"/>
    <x v="2"/>
  </r>
  <r>
    <x v="169"/>
    <x v="106"/>
    <x v="116"/>
    <x v="2709"/>
    <d v="2025-05-27T00:00:00"/>
    <s v="00032836"/>
    <s v="BRGMART 174 Lạc Long Quân, Tây Hồ"/>
    <n v="697590"/>
    <n v="0"/>
    <n v="55807"/>
    <n v="753397"/>
    <s v="Bán hàng"/>
    <d v="2025-06-25T00:00:00"/>
    <m/>
    <n v="0"/>
    <n v="753397"/>
    <n v="753397"/>
    <n v="0"/>
    <d v="2025-05-27T00:00:00"/>
    <n v="30"/>
    <d v="2025-06-26T00:00:00"/>
    <n v="0"/>
    <m/>
    <s v=""/>
    <x v="0"/>
    <d v="2025-06-26T00:00:00"/>
    <d v="2025-06-25T00:00:00"/>
    <m/>
    <m/>
    <x v="97"/>
    <x v="103"/>
    <x v="2"/>
  </r>
  <r>
    <x v="169"/>
    <x v="106"/>
    <x v="116"/>
    <x v="2710"/>
    <d v="2025-05-27T00:00:00"/>
    <s v="00032837"/>
    <s v="Siêu thị HaproMart A4 Vĩnh Phúc, Ba Đình"/>
    <n v="1830969"/>
    <n v="0"/>
    <n v="146478"/>
    <n v="1977447"/>
    <s v="Bán hàng"/>
    <d v="2025-06-25T00:00:00"/>
    <m/>
    <n v="0"/>
    <n v="1977447"/>
    <n v="1977447"/>
    <n v="0"/>
    <d v="2025-05-27T00:00:00"/>
    <n v="30"/>
    <d v="2025-06-26T00:00:00"/>
    <n v="0"/>
    <m/>
    <s v=""/>
    <x v="0"/>
    <d v="2025-06-26T00:00:00"/>
    <d v="2025-06-25T00:00:00"/>
    <m/>
    <m/>
    <x v="97"/>
    <x v="103"/>
    <x v="2"/>
  </r>
  <r>
    <x v="169"/>
    <x v="106"/>
    <x v="116"/>
    <x v="2711"/>
    <d v="2025-05-27T00:00:00"/>
    <s v="00032875"/>
    <s v="Siêu thị BRGMart 63 Hàng trống"/>
    <n v="1615773"/>
    <n v="0"/>
    <n v="129262"/>
    <n v="1745035"/>
    <s v="Bán hàng"/>
    <d v="2025-06-25T00:00:00"/>
    <m/>
    <n v="0"/>
    <n v="1745035"/>
    <n v="1745035"/>
    <n v="0"/>
    <d v="2025-05-27T00:00:00"/>
    <n v="30"/>
    <d v="2025-06-26T00:00:00"/>
    <n v="0"/>
    <m/>
    <s v=""/>
    <x v="0"/>
    <d v="2025-06-26T00:00:00"/>
    <d v="2025-06-25T00:00:00"/>
    <m/>
    <m/>
    <x v="97"/>
    <x v="103"/>
    <x v="2"/>
  </r>
  <r>
    <x v="169"/>
    <x v="106"/>
    <x v="116"/>
    <x v="2712"/>
    <d v="2025-05-27T00:00:00"/>
    <s v="00032876"/>
    <s v="BRG mart N16 Sài Đồng"/>
    <n v="1063582"/>
    <n v="0"/>
    <n v="85087"/>
    <n v="1148669"/>
    <s v="Bán hàng"/>
    <d v="2025-06-25T00:00:00"/>
    <m/>
    <n v="0"/>
    <n v="1148669"/>
    <n v="1148669"/>
    <n v="0"/>
    <d v="2025-05-27T00:00:00"/>
    <n v="30"/>
    <d v="2025-06-26T00:00:00"/>
    <n v="0"/>
    <m/>
    <s v=""/>
    <x v="0"/>
    <d v="2025-06-26T00:00:00"/>
    <d v="2025-06-25T00:00:00"/>
    <m/>
    <m/>
    <x v="97"/>
    <x v="103"/>
    <x v="2"/>
  </r>
  <r>
    <x v="169"/>
    <x v="106"/>
    <x v="116"/>
    <x v="2713"/>
    <d v="2025-05-27T00:00:00"/>
    <s v="00032877"/>
    <s v="Cửa hàng Haprofood N4C Trung Hòa Nhân Chính"/>
    <n v="783480"/>
    <n v="0"/>
    <n v="62678"/>
    <n v="846158"/>
    <s v="Bán hàng"/>
    <d v="2025-06-25T00:00:00"/>
    <m/>
    <n v="0"/>
    <n v="846158"/>
    <n v="846158"/>
    <n v="0"/>
    <d v="2025-05-27T00:00:00"/>
    <n v="30"/>
    <d v="2025-06-26T00:00:00"/>
    <n v="0"/>
    <m/>
    <s v=""/>
    <x v="0"/>
    <d v="2025-06-26T00:00:00"/>
    <d v="2025-06-25T00:00:00"/>
    <m/>
    <m/>
    <x v="97"/>
    <x v="103"/>
    <x v="2"/>
  </r>
  <r>
    <x v="169"/>
    <x v="106"/>
    <x v="116"/>
    <x v="2714"/>
    <d v="2025-05-27T00:00:00"/>
    <s v="00032878"/>
    <s v="CH Haprofood 24 Trần Nhật Duật"/>
    <n v="1682596"/>
    <n v="0"/>
    <n v="134608"/>
    <n v="1817204"/>
    <s v="Bán hàng"/>
    <d v="2025-06-25T00:00:00"/>
    <m/>
    <n v="0"/>
    <n v="1817204"/>
    <n v="1817204"/>
    <n v="0"/>
    <d v="2025-05-27T00:00:00"/>
    <n v="30"/>
    <d v="2025-06-26T00:00:00"/>
    <n v="0"/>
    <m/>
    <s v=""/>
    <x v="0"/>
    <d v="2025-06-26T00:00:00"/>
    <d v="2025-06-25T00:00:00"/>
    <m/>
    <m/>
    <x v="97"/>
    <x v="103"/>
    <x v="2"/>
  </r>
  <r>
    <x v="169"/>
    <x v="106"/>
    <x v="54"/>
    <x v="2715"/>
    <d v="2025-05-28T00:00:00"/>
    <s v="00032979"/>
    <s v="Siêu thị Fujimart 249 Thụy Khê"/>
    <n v="1420794"/>
    <n v="0"/>
    <n v="113664"/>
    <n v="1534458"/>
    <s v="Bán hàng"/>
    <d v="2025-06-25T00:00:00"/>
    <m/>
    <n v="0"/>
    <n v="1534458"/>
    <n v="1534458"/>
    <n v="0"/>
    <d v="2025-05-28T00:00:00"/>
    <n v="30"/>
    <d v="2025-06-27T00:00:00"/>
    <n v="0"/>
    <m/>
    <s v=""/>
    <x v="0"/>
    <d v="2025-06-27T00:00:00"/>
    <d v="2025-06-25T00:00:00"/>
    <m/>
    <m/>
    <x v="97"/>
    <x v="103"/>
    <x v="2"/>
  </r>
  <r>
    <x v="169"/>
    <x v="106"/>
    <x v="263"/>
    <x v="2716"/>
    <d v="2025-05-29T00:00:00"/>
    <s v="00033031"/>
    <s v="Siêu thị Fujimart Trần Phú - Hà Đông"/>
    <n v="558072"/>
    <n v="0"/>
    <n v="44646"/>
    <n v="602718"/>
    <s v="Bán hàng"/>
    <d v="2025-06-25T00:00:00"/>
    <m/>
    <n v="0"/>
    <n v="602718"/>
    <n v="602718"/>
    <n v="0"/>
    <d v="2025-05-29T00:00:00"/>
    <n v="30"/>
    <d v="2025-06-28T00:00:00"/>
    <n v="0"/>
    <m/>
    <s v=""/>
    <x v="0"/>
    <d v="2025-06-28T00:00:00"/>
    <d v="2025-06-25T00:00:00"/>
    <m/>
    <m/>
    <x v="97"/>
    <x v="103"/>
    <x v="2"/>
  </r>
  <r>
    <x v="169"/>
    <x v="106"/>
    <x v="263"/>
    <x v="2717"/>
    <d v="2025-05-29T00:00:00"/>
    <s v="00033901"/>
    <s v="Siêu thị Fujimart 67 Trần Phú-Ba Đình"/>
    <n v="1585180"/>
    <n v="0"/>
    <n v="126814"/>
    <n v="1711994"/>
    <s v="Bán hàng"/>
    <d v="2025-06-25T00:00:00"/>
    <m/>
    <n v="0"/>
    <n v="1711994"/>
    <n v="1711994"/>
    <n v="0"/>
    <d v="2025-05-29T00:00:00"/>
    <n v="30"/>
    <d v="2025-06-28T00:00:00"/>
    <n v="0"/>
    <m/>
    <s v=""/>
    <x v="0"/>
    <d v="2025-06-28T00:00:00"/>
    <d v="2025-06-25T00:00:00"/>
    <m/>
    <m/>
    <x v="97"/>
    <x v="103"/>
    <x v="2"/>
  </r>
  <r>
    <x v="169"/>
    <x v="106"/>
    <x v="248"/>
    <x v="2718"/>
    <d v="2025-05-30T00:00:00"/>
    <s v="00033970"/>
    <s v="CH Haprofood Ecohome 3"/>
    <n v="1215824"/>
    <n v="0"/>
    <n v="97266"/>
    <n v="1313090"/>
    <s v="Bán hàng"/>
    <d v="2025-07-25T00:00:00"/>
    <m/>
    <n v="0"/>
    <n v="1313090"/>
    <n v="1313090"/>
    <n v="0"/>
    <d v="2025-05-30T00:00:00"/>
    <n v="30"/>
    <d v="2025-06-29T00:00:00"/>
    <n v="0"/>
    <m/>
    <s v=""/>
    <x v="0"/>
    <d v="2025-06-29T00:00:00"/>
    <d v="2025-07-25T00:00:00"/>
    <m/>
    <m/>
    <x v="97"/>
    <x v="103"/>
    <x v="2"/>
  </r>
  <r>
    <x v="169"/>
    <x v="106"/>
    <x v="248"/>
    <x v="2719"/>
    <d v="2025-05-30T00:00:00"/>
    <s v="00034119"/>
    <s v="Siêu thị Fujimart 324 Tây Sơn"/>
    <n v="1131130"/>
    <n v="0"/>
    <n v="90490"/>
    <n v="1221620"/>
    <s v="Bán hàng"/>
    <d v="2025-07-25T00:00:00"/>
    <m/>
    <n v="0"/>
    <n v="1221620"/>
    <n v="1221620"/>
    <n v="0"/>
    <d v="2025-05-30T00:00:00"/>
    <n v="30"/>
    <d v="2025-06-29T00:00:00"/>
    <n v="0"/>
    <m/>
    <s v=""/>
    <x v="0"/>
    <d v="2025-06-29T00:00:00"/>
    <d v="2025-07-25T00:00:00"/>
    <m/>
    <m/>
    <x v="97"/>
    <x v="103"/>
    <x v="2"/>
  </r>
  <r>
    <x v="169"/>
    <x v="106"/>
    <x v="36"/>
    <x v="2720"/>
    <d v="2025-06-02T00:00:00"/>
    <s v="00034248"/>
    <s v="Siêu thị intimex Hải Phòng"/>
    <n v="2092770"/>
    <n v="0"/>
    <n v="167422"/>
    <n v="2260192"/>
    <s v="Bán hàng"/>
    <d v="2025-07-25T00:00:00"/>
    <m/>
    <n v="0"/>
    <n v="2260192"/>
    <n v="2260192"/>
    <n v="0"/>
    <d v="2025-06-02T00:00:00"/>
    <n v="30"/>
    <d v="2025-07-02T00:00:00"/>
    <n v="0"/>
    <m/>
    <s v=""/>
    <x v="0"/>
    <d v="2025-07-02T00:00:00"/>
    <d v="2025-07-25T00:00:00"/>
    <m/>
    <m/>
    <x v="97"/>
    <x v="103"/>
    <x v="2"/>
  </r>
  <r>
    <x v="169"/>
    <x v="106"/>
    <x v="36"/>
    <x v="2721"/>
    <d v="2025-06-02T00:00:00"/>
    <s v="00034259"/>
    <s v="Siêu thị FujiMart Times City, ĐƠN KHAI TRƯƠNG CK 10%"/>
    <n v="3206992"/>
    <n v="320700"/>
    <n v="230903"/>
    <n v="3117195"/>
    <s v="Bán hàng"/>
    <d v="2025-07-25T00:00:00"/>
    <m/>
    <n v="0"/>
    <n v="3117195"/>
    <n v="3117195"/>
    <n v="0"/>
    <d v="2025-06-02T00:00:00"/>
    <n v="30"/>
    <d v="2025-07-02T00:00:00"/>
    <n v="0"/>
    <m/>
    <s v=""/>
    <x v="0"/>
    <d v="2025-07-02T00:00:00"/>
    <d v="2025-07-25T00:00:00"/>
    <m/>
    <m/>
    <x v="97"/>
    <x v="103"/>
    <x v="2"/>
  </r>
  <r>
    <x v="169"/>
    <x v="106"/>
    <x v="36"/>
    <x v="2722"/>
    <d v="2025-06-02T00:00:00"/>
    <s v="00034261"/>
    <s v="BRGMART 5 Hàm Tử Quan, Hoàn Kiếm, Hà Nội"/>
    <n v="1680014"/>
    <n v="0"/>
    <n v="134401"/>
    <n v="1814415"/>
    <s v="Bán hàng"/>
    <d v="2025-07-25T00:00:00"/>
    <m/>
    <n v="0"/>
    <n v="1814415"/>
    <n v="1814415"/>
    <n v="0"/>
    <d v="2025-06-02T00:00:00"/>
    <n v="30"/>
    <d v="2025-07-02T00:00:00"/>
    <n v="0"/>
    <m/>
    <s v=""/>
    <x v="0"/>
    <d v="2025-07-02T00:00:00"/>
    <d v="2025-07-25T00:00:00"/>
    <m/>
    <m/>
    <x v="97"/>
    <x v="103"/>
    <x v="2"/>
  </r>
  <r>
    <x v="169"/>
    <x v="106"/>
    <x v="36"/>
    <x v="2723"/>
    <d v="2025-06-02T00:00:00"/>
    <s v="00034289"/>
    <s v="CH Hapro 83 Nguyễn An Ninh"/>
    <n v="561538"/>
    <n v="0"/>
    <n v="44923"/>
    <n v="606461"/>
    <s v="Bán hàng"/>
    <d v="2025-07-25T00:00:00"/>
    <m/>
    <n v="0"/>
    <n v="606461"/>
    <n v="606461"/>
    <n v="0"/>
    <d v="2025-06-02T00:00:00"/>
    <n v="30"/>
    <d v="2025-07-02T00:00:00"/>
    <n v="0"/>
    <m/>
    <s v=""/>
    <x v="0"/>
    <d v="2025-07-02T00:00:00"/>
    <d v="2025-07-25T00:00:00"/>
    <m/>
    <m/>
    <x v="97"/>
    <x v="103"/>
    <x v="2"/>
  </r>
  <r>
    <x v="169"/>
    <x v="106"/>
    <x v="36"/>
    <x v="2724"/>
    <d v="2025-06-02T00:00:00"/>
    <s v="00034330"/>
    <s v="Siêu thị Fujimart 142 Lê Duẩn"/>
    <n v="3268035"/>
    <n v="0"/>
    <n v="261443"/>
    <n v="3529478"/>
    <s v="Bán hàng"/>
    <d v="2025-07-25T00:00:00"/>
    <m/>
    <n v="0"/>
    <n v="3529478"/>
    <n v="3529478"/>
    <n v="0"/>
    <d v="2025-06-02T00:00:00"/>
    <n v="30"/>
    <d v="2025-07-02T00:00:00"/>
    <n v="0"/>
    <m/>
    <s v=""/>
    <x v="0"/>
    <d v="2025-07-02T00:00:00"/>
    <d v="2025-07-25T00:00:00"/>
    <m/>
    <m/>
    <x v="97"/>
    <x v="103"/>
    <x v="2"/>
  </r>
  <r>
    <x v="169"/>
    <x v="106"/>
    <x v="36"/>
    <x v="2725"/>
    <d v="2025-06-02T00:00:00"/>
    <s v="00034332"/>
    <s v="Siêu thị FujiMart Tân Mai"/>
    <n v="876320"/>
    <n v="0"/>
    <n v="70106"/>
    <n v="946426"/>
    <s v="Bán hàng"/>
    <d v="2025-07-25T00:00:00"/>
    <m/>
    <n v="0"/>
    <n v="946426"/>
    <n v="946426"/>
    <n v="0"/>
    <d v="2025-06-02T00:00:00"/>
    <n v="30"/>
    <d v="2025-07-02T00:00:00"/>
    <n v="0"/>
    <m/>
    <s v=""/>
    <x v="0"/>
    <d v="2025-07-02T00:00:00"/>
    <d v="2025-07-25T00:00:00"/>
    <m/>
    <m/>
    <x v="97"/>
    <x v="103"/>
    <x v="2"/>
  </r>
  <r>
    <x v="169"/>
    <x v="106"/>
    <x v="183"/>
    <x v="2726"/>
    <d v="2025-06-03T00:00:00"/>
    <s v="00034393"/>
    <s v="Siêu thị Fujimart 89 Lạc Long Quân"/>
    <n v="2035842"/>
    <n v="0"/>
    <n v="162867"/>
    <n v="2198709"/>
    <s v="Bán hàng"/>
    <d v="2025-07-25T00:00:00"/>
    <m/>
    <n v="0"/>
    <n v="2198709"/>
    <n v="2198709"/>
    <n v="0"/>
    <d v="2025-06-03T00:00:00"/>
    <n v="30"/>
    <d v="2025-07-03T00:00:00"/>
    <n v="0"/>
    <m/>
    <s v=""/>
    <x v="0"/>
    <d v="2025-07-03T00:00:00"/>
    <d v="2025-07-25T00:00:00"/>
    <m/>
    <m/>
    <x v="97"/>
    <x v="103"/>
    <x v="2"/>
  </r>
  <r>
    <x v="169"/>
    <x v="106"/>
    <x v="183"/>
    <x v="2727"/>
    <d v="2025-06-03T00:00:00"/>
    <s v="00034396"/>
    <s v="BRG10141 Siêu thị Intimemex Như Quỳnh, Hưng Yên"/>
    <n v="3487950"/>
    <n v="0"/>
    <n v="279036"/>
    <n v="3766986"/>
    <s v="Bán hàng"/>
    <d v="2025-07-25T00:00:00"/>
    <m/>
    <n v="0"/>
    <n v="3766986"/>
    <n v="3766986"/>
    <n v="0"/>
    <d v="2025-06-03T00:00:00"/>
    <n v="30"/>
    <d v="2025-07-03T00:00:00"/>
    <n v="0"/>
    <m/>
    <s v=""/>
    <x v="0"/>
    <d v="2025-07-03T00:00:00"/>
    <d v="2025-07-25T00:00:00"/>
    <m/>
    <m/>
    <x v="97"/>
    <x v="103"/>
    <x v="2"/>
  </r>
  <r>
    <x v="169"/>
    <x v="106"/>
    <x v="183"/>
    <x v="2728"/>
    <d v="2025-06-03T00:00:00"/>
    <s v="00034432"/>
    <s v="BRG mart Intracom Đông Anh"/>
    <n v="2354138"/>
    <n v="0"/>
    <n v="188331"/>
    <n v="2542469"/>
    <s v="Bán hàng"/>
    <d v="2025-07-25T00:00:00"/>
    <m/>
    <n v="0"/>
    <n v="2542469"/>
    <n v="2542469"/>
    <n v="0"/>
    <d v="2025-06-03T00:00:00"/>
    <n v="30"/>
    <d v="2025-07-03T00:00:00"/>
    <n v="0"/>
    <m/>
    <s v=""/>
    <x v="0"/>
    <d v="2025-07-03T00:00:00"/>
    <d v="2025-07-25T00:00:00"/>
    <m/>
    <m/>
    <x v="97"/>
    <x v="103"/>
    <x v="2"/>
  </r>
  <r>
    <x v="169"/>
    <x v="106"/>
    <x v="296"/>
    <x v="2729"/>
    <d v="2025-06-04T00:00:00"/>
    <s v="00034488"/>
    <s v="Seikamart Phạm Ngọc Thạch"/>
    <n v="1332183"/>
    <n v="0"/>
    <n v="106575"/>
    <n v="1438758"/>
    <s v="Bán hàng"/>
    <d v="2025-07-25T00:00:00"/>
    <m/>
    <n v="0"/>
    <n v="1438758"/>
    <n v="1438758"/>
    <n v="0"/>
    <d v="2025-06-04T00:00:00"/>
    <n v="30"/>
    <d v="2025-07-04T00:00:00"/>
    <n v="0"/>
    <m/>
    <s v=""/>
    <x v="0"/>
    <d v="2025-07-04T00:00:00"/>
    <d v="2025-07-25T00:00:00"/>
    <m/>
    <m/>
    <x v="97"/>
    <x v="103"/>
    <x v="2"/>
  </r>
  <r>
    <x v="169"/>
    <x v="106"/>
    <x v="296"/>
    <x v="2730"/>
    <d v="2025-06-04T00:00:00"/>
    <s v="00034489"/>
    <s v="BRG 1 Lý Nam Đế, Hoàn Kiếm, Hà Nội"/>
    <n v="763372"/>
    <n v="0"/>
    <n v="61070"/>
    <n v="824442"/>
    <s v="Bán hàng"/>
    <d v="2025-07-25T00:00:00"/>
    <m/>
    <n v="0"/>
    <n v="824442"/>
    <n v="824442"/>
    <n v="0"/>
    <d v="2025-06-04T00:00:00"/>
    <n v="30"/>
    <d v="2025-07-04T00:00:00"/>
    <n v="0"/>
    <m/>
    <s v=""/>
    <x v="0"/>
    <d v="2025-07-04T00:00:00"/>
    <d v="2025-07-25T00:00:00"/>
    <m/>
    <m/>
    <x v="97"/>
    <x v="103"/>
    <x v="2"/>
  </r>
  <r>
    <x v="169"/>
    <x v="106"/>
    <x v="296"/>
    <x v="2731"/>
    <d v="2025-06-04T00:00:00"/>
    <s v="00034538"/>
    <s v="Siêu thị FujiMart 51 Lê Đại Hành"/>
    <n v="983388"/>
    <n v="0"/>
    <n v="78671"/>
    <n v="1062059"/>
    <s v="Bán hàng"/>
    <d v="2025-07-25T00:00:00"/>
    <m/>
    <n v="0"/>
    <n v="1062059"/>
    <n v="1062059"/>
    <n v="0"/>
    <d v="2025-06-04T00:00:00"/>
    <n v="30"/>
    <d v="2025-07-04T00:00:00"/>
    <n v="0"/>
    <m/>
    <s v=""/>
    <x v="0"/>
    <d v="2025-07-04T00:00:00"/>
    <d v="2025-07-25T00:00:00"/>
    <m/>
    <m/>
    <x v="97"/>
    <x v="103"/>
    <x v="2"/>
  </r>
  <r>
    <x v="169"/>
    <x v="106"/>
    <x v="173"/>
    <x v="2732"/>
    <d v="2025-06-05T00:00:00"/>
    <s v="00035004"/>
    <s v="CH Haprofood 9-11 Thổ Quan"/>
    <n v="348795"/>
    <n v="0"/>
    <n v="27904"/>
    <n v="376699"/>
    <s v="Bán hàng"/>
    <d v="2025-07-25T00:00:00"/>
    <m/>
    <n v="0"/>
    <n v="376699"/>
    <n v="376699"/>
    <n v="0"/>
    <d v="2025-06-05T00:00:00"/>
    <n v="30"/>
    <d v="2025-07-05T00:00:00"/>
    <n v="0"/>
    <m/>
    <s v=""/>
    <x v="0"/>
    <d v="2025-07-05T00:00:00"/>
    <d v="2025-07-25T00:00:00"/>
    <m/>
    <m/>
    <x v="97"/>
    <x v="103"/>
    <x v="2"/>
  </r>
  <r>
    <x v="169"/>
    <x v="106"/>
    <x v="173"/>
    <x v="2733"/>
    <d v="2025-06-05T00:00:00"/>
    <s v="00035427"/>
    <s v="Siêu thị FujiMart Lê Văn Lương"/>
    <n v="586434"/>
    <n v="0"/>
    <n v="46915"/>
    <n v="633349"/>
    <s v="Bán hàng"/>
    <d v="2025-07-25T00:00:00"/>
    <m/>
    <n v="0"/>
    <n v="633349"/>
    <n v="633349"/>
    <n v="0"/>
    <d v="2025-06-05T00:00:00"/>
    <n v="30"/>
    <d v="2025-07-05T00:00:00"/>
    <n v="0"/>
    <m/>
    <s v=""/>
    <x v="0"/>
    <d v="2025-07-05T00:00:00"/>
    <d v="2025-07-25T00:00:00"/>
    <m/>
    <m/>
    <x v="97"/>
    <x v="103"/>
    <x v="2"/>
  </r>
  <r>
    <x v="169"/>
    <x v="106"/>
    <x v="117"/>
    <x v="2734"/>
    <d v="2025-06-06T00:00:00"/>
    <s v="00035474"/>
    <s v="BRGMART 13 Thành Công, Hà Nội"/>
    <n v="1823545"/>
    <n v="0"/>
    <n v="145884"/>
    <n v="1969429"/>
    <s v="Bán hàng"/>
    <d v="2025-07-25T00:00:00"/>
    <m/>
    <n v="0"/>
    <n v="1969429"/>
    <n v="1969429"/>
    <n v="0"/>
    <d v="2025-06-06T00:00:00"/>
    <n v="30"/>
    <d v="2025-07-06T00:00:00"/>
    <n v="0"/>
    <m/>
    <s v=""/>
    <x v="0"/>
    <d v="2025-07-06T00:00:00"/>
    <d v="2025-07-25T00:00:00"/>
    <m/>
    <m/>
    <x v="97"/>
    <x v="103"/>
    <x v="2"/>
  </r>
  <r>
    <x v="169"/>
    <x v="106"/>
    <x v="117"/>
    <x v="2735"/>
    <d v="2025-06-06T00:00:00"/>
    <s v="00035484"/>
    <s v="BRGMART Thanh Xuân, Hà Nội"/>
    <n v="1184444"/>
    <n v="0"/>
    <n v="94756"/>
    <n v="1279200"/>
    <s v="Bán hàng"/>
    <d v="2025-07-25T00:00:00"/>
    <m/>
    <n v="0"/>
    <n v="1279200"/>
    <n v="1279200"/>
    <n v="0"/>
    <d v="2025-06-06T00:00:00"/>
    <n v="30"/>
    <d v="2025-07-06T00:00:00"/>
    <n v="0"/>
    <m/>
    <s v=""/>
    <x v="0"/>
    <d v="2025-07-06T00:00:00"/>
    <d v="2025-07-25T00:00:00"/>
    <m/>
    <m/>
    <x v="97"/>
    <x v="103"/>
    <x v="2"/>
  </r>
  <r>
    <x v="169"/>
    <x v="106"/>
    <x v="55"/>
    <x v="2736"/>
    <d v="2025-06-07T00:00:00"/>
    <s v="00035786"/>
    <s v="Siêu thị intimex Hải Dương"/>
    <n v="3229931"/>
    <n v="0"/>
    <n v="258394"/>
    <n v="3488325"/>
    <s v="Bán hàng"/>
    <d v="2025-07-25T00:00:00"/>
    <m/>
    <n v="0"/>
    <n v="3488325"/>
    <n v="3488325"/>
    <n v="0"/>
    <d v="2025-06-07T00:00:00"/>
    <n v="30"/>
    <d v="2025-07-07T00:00:00"/>
    <n v="0"/>
    <m/>
    <s v=""/>
    <x v="0"/>
    <d v="2025-07-07T00:00:00"/>
    <d v="2025-07-25T00:00:00"/>
    <m/>
    <m/>
    <x v="97"/>
    <x v="103"/>
    <x v="2"/>
  </r>
  <r>
    <x v="169"/>
    <x v="106"/>
    <x v="55"/>
    <x v="2737"/>
    <d v="2025-06-07T00:00:00"/>
    <s v="00035805"/>
    <s v="Siêu thị FujiMart 51 Lê Đại Hành"/>
    <n v="0"/>
    <n v="0"/>
    <n v="0"/>
    <n v="0"/>
    <s v="Bán hàng"/>
    <d v="2025-07-25T00:00:00"/>
    <m/>
    <n v="0"/>
    <n v="0"/>
    <n v="0"/>
    <n v="0"/>
    <d v="2025-06-07T00:00:00"/>
    <n v="30"/>
    <d v="2025-07-07T00:00:00"/>
    <n v="0"/>
    <m/>
    <s v=""/>
    <x v="0"/>
    <d v="2025-07-07T00:00:00"/>
    <d v="2025-07-25T00:00:00"/>
    <m/>
    <m/>
    <x v="97"/>
    <x v="103"/>
    <x v="2"/>
  </r>
  <r>
    <x v="169"/>
    <x v="106"/>
    <x v="55"/>
    <x v="2738"/>
    <d v="2025-06-07T00:00:00"/>
    <s v="00035806"/>
    <s v="CH Hapro 160-162 ngõ Thái Thịnh I"/>
    <n v="0"/>
    <n v="0"/>
    <n v="0"/>
    <n v="0"/>
    <s v="Bán hàng"/>
    <d v="2025-07-25T00:00:00"/>
    <m/>
    <n v="0"/>
    <n v="0"/>
    <n v="0"/>
    <n v="0"/>
    <d v="2025-06-07T00:00:00"/>
    <n v="30"/>
    <d v="2025-07-07T00:00:00"/>
    <n v="0"/>
    <m/>
    <s v=""/>
    <x v="0"/>
    <d v="2025-07-07T00:00:00"/>
    <d v="2025-07-25T00:00:00"/>
    <m/>
    <m/>
    <x v="97"/>
    <x v="103"/>
    <x v="2"/>
  </r>
  <r>
    <x v="169"/>
    <x v="106"/>
    <x v="55"/>
    <x v="2739"/>
    <d v="2025-06-07T00:00:00"/>
    <s v="00035807"/>
    <s v="BRGMART 15-17 Ngọc Khánh, Hà Nội"/>
    <n v="0"/>
    <n v="0"/>
    <n v="0"/>
    <n v="0"/>
    <s v="Bán hàng"/>
    <d v="2025-07-25T00:00:00"/>
    <m/>
    <n v="0"/>
    <n v="0"/>
    <n v="0"/>
    <n v="0"/>
    <d v="2025-06-07T00:00:00"/>
    <n v="30"/>
    <d v="2025-07-07T00:00:00"/>
    <n v="0"/>
    <m/>
    <s v=""/>
    <x v="0"/>
    <d v="2025-07-07T00:00:00"/>
    <d v="2025-07-25T00:00:00"/>
    <m/>
    <m/>
    <x v="97"/>
    <x v="103"/>
    <x v="2"/>
  </r>
  <r>
    <x v="169"/>
    <x v="106"/>
    <x v="55"/>
    <x v="2740"/>
    <d v="2025-06-07T00:00:00"/>
    <s v="00035822"/>
    <s v="CH Haprofood 9-11 Thổ Quan"/>
    <n v="1014105"/>
    <n v="0"/>
    <n v="81128"/>
    <n v="1095233"/>
    <s v="Bán hàng"/>
    <d v="2025-07-25T00:00:00"/>
    <m/>
    <n v="0"/>
    <n v="1095233"/>
    <n v="1095233"/>
    <n v="0"/>
    <d v="2025-06-07T00:00:00"/>
    <n v="30"/>
    <d v="2025-07-07T00:00:00"/>
    <n v="0"/>
    <m/>
    <s v=""/>
    <x v="0"/>
    <d v="2025-07-07T00:00:00"/>
    <d v="2025-07-25T00:00:00"/>
    <m/>
    <m/>
    <x v="97"/>
    <x v="103"/>
    <x v="2"/>
  </r>
  <r>
    <x v="169"/>
    <x v="106"/>
    <x v="55"/>
    <x v="2741"/>
    <d v="2025-06-07T00:00:00"/>
    <s v="00035823"/>
    <s v="BRGMART 15-17 Ngọc Khánh, Hà Nội"/>
    <n v="800945"/>
    <n v="0"/>
    <n v="64076"/>
    <n v="865021"/>
    <s v="Bán hàng"/>
    <d v="2025-07-25T00:00:00"/>
    <m/>
    <n v="0"/>
    <n v="865021"/>
    <n v="865021"/>
    <n v="0"/>
    <d v="2025-06-07T00:00:00"/>
    <n v="30"/>
    <d v="2025-07-07T00:00:00"/>
    <n v="0"/>
    <m/>
    <s v=""/>
    <x v="0"/>
    <d v="2025-07-07T00:00:00"/>
    <d v="2025-07-25T00:00:00"/>
    <m/>
    <m/>
    <x v="97"/>
    <x v="103"/>
    <x v="2"/>
  </r>
  <r>
    <x v="169"/>
    <x v="106"/>
    <x v="76"/>
    <x v="2742"/>
    <d v="2025-06-09T00:00:00"/>
    <s v="00035836"/>
    <s v="Seikamart 275 nguyễn Trãi"/>
    <n v="997253"/>
    <n v="0"/>
    <n v="79780"/>
    <n v="1077033"/>
    <s v="Bán hàng"/>
    <d v="2025-07-25T00:00:00"/>
    <m/>
    <n v="0"/>
    <n v="1077033"/>
    <n v="1077033"/>
    <n v="0"/>
    <d v="2025-06-09T00:00:00"/>
    <n v="30"/>
    <d v="2025-07-09T00:00:00"/>
    <n v="0"/>
    <m/>
    <s v=""/>
    <x v="0"/>
    <d v="2025-07-09T00:00:00"/>
    <d v="2025-07-25T00:00:00"/>
    <m/>
    <m/>
    <x v="97"/>
    <x v="103"/>
    <x v="2"/>
  </r>
  <r>
    <x v="169"/>
    <x v="106"/>
    <x v="76"/>
    <x v="2743"/>
    <d v="2025-06-09T00:00:00"/>
    <s v="00035907"/>
    <s v="Siêu thị Fujimart 89 Lạc Long Quân"/>
    <n v="1114685"/>
    <n v="0"/>
    <n v="89175"/>
    <n v="1203860"/>
    <s v="Bán hàng"/>
    <d v="2025-07-25T00:00:00"/>
    <m/>
    <n v="0"/>
    <n v="1203860"/>
    <n v="1203860"/>
    <n v="0"/>
    <d v="2025-06-09T00:00:00"/>
    <n v="30"/>
    <d v="2025-07-09T00:00:00"/>
    <n v="0"/>
    <m/>
    <s v=""/>
    <x v="0"/>
    <d v="2025-07-09T00:00:00"/>
    <d v="2025-07-25T00:00:00"/>
    <m/>
    <m/>
    <x v="97"/>
    <x v="103"/>
    <x v="2"/>
  </r>
  <r>
    <x v="169"/>
    <x v="106"/>
    <x v="76"/>
    <x v="2744"/>
    <d v="2025-06-09T00:00:00"/>
    <s v="00035924"/>
    <s v="Siêu thị intimex Hải Dương"/>
    <n v="3446701"/>
    <n v="0"/>
    <n v="275736"/>
    <n v="3722437"/>
    <s v="Bán hàng"/>
    <d v="2025-07-25T00:00:00"/>
    <m/>
    <n v="0"/>
    <n v="3722437"/>
    <n v="3722437"/>
    <n v="0"/>
    <d v="2025-06-09T00:00:00"/>
    <n v="30"/>
    <d v="2025-07-09T00:00:00"/>
    <n v="0"/>
    <m/>
    <s v=""/>
    <x v="0"/>
    <d v="2025-07-09T00:00:00"/>
    <d v="2025-07-25T00:00:00"/>
    <m/>
    <m/>
    <x v="97"/>
    <x v="103"/>
    <x v="2"/>
  </r>
  <r>
    <x v="169"/>
    <x v="106"/>
    <x v="76"/>
    <x v="2745"/>
    <d v="2025-06-09T00:00:00"/>
    <s v="00035925"/>
    <s v="Siêu thị Fujimart 324 Tây Sơn"/>
    <n v="2115310"/>
    <n v="0"/>
    <n v="169225"/>
    <n v="2284535"/>
    <s v="Bán hàng"/>
    <d v="2025-07-25T00:00:00"/>
    <m/>
    <n v="0"/>
    <n v="2284535"/>
    <n v="2284535"/>
    <n v="0"/>
    <d v="2025-06-09T00:00:00"/>
    <n v="30"/>
    <d v="2025-07-09T00:00:00"/>
    <n v="0"/>
    <m/>
    <s v=""/>
    <x v="0"/>
    <d v="2025-07-09T00:00:00"/>
    <d v="2025-07-25T00:00:00"/>
    <m/>
    <m/>
    <x v="97"/>
    <x v="103"/>
    <x v="2"/>
  </r>
  <r>
    <x v="169"/>
    <x v="106"/>
    <x v="91"/>
    <x v="2746"/>
    <d v="2025-06-10T00:00:00"/>
    <s v="00035967"/>
    <s v="BRG mart N16 Sài Đồng"/>
    <n v="1792410"/>
    <n v="0"/>
    <n v="143393"/>
    <n v="1935803"/>
    <s v="Bán hàng"/>
    <d v="2025-07-25T00:00:00"/>
    <m/>
    <n v="0"/>
    <n v="1935803"/>
    <n v="1935803"/>
    <n v="0"/>
    <d v="2025-06-10T00:00:00"/>
    <n v="30"/>
    <d v="2025-07-10T00:00:00"/>
    <n v="0"/>
    <m/>
    <s v=""/>
    <x v="0"/>
    <d v="2025-07-10T00:00:00"/>
    <d v="2025-07-25T00:00:00"/>
    <m/>
    <m/>
    <x v="97"/>
    <x v="103"/>
    <x v="2"/>
  </r>
  <r>
    <x v="169"/>
    <x v="106"/>
    <x v="91"/>
    <x v="2747"/>
    <d v="2025-06-10T00:00:00"/>
    <s v="00036028"/>
    <s v="BRG mart Intracom Đông Anh"/>
    <n v="1080680"/>
    <n v="0"/>
    <n v="86454"/>
    <n v="1167134"/>
    <s v="Bán hàng"/>
    <d v="2025-07-25T00:00:00"/>
    <m/>
    <n v="0"/>
    <n v="1167134"/>
    <n v="1167134"/>
    <n v="0"/>
    <d v="2025-06-10T00:00:00"/>
    <n v="30"/>
    <d v="2025-07-10T00:00:00"/>
    <n v="0"/>
    <m/>
    <s v=""/>
    <x v="0"/>
    <d v="2025-07-10T00:00:00"/>
    <d v="2025-07-25T00:00:00"/>
    <m/>
    <m/>
    <x v="97"/>
    <x v="103"/>
    <x v="2"/>
  </r>
  <r>
    <x v="169"/>
    <x v="106"/>
    <x v="91"/>
    <x v="2748"/>
    <d v="2025-06-10T00:00:00"/>
    <s v="00036041"/>
    <s v="CH Haprofood 24 Trần Nhật Duật"/>
    <n v="1010222"/>
    <n v="0"/>
    <n v="80818"/>
    <n v="1091040"/>
    <s v="Bán hàng"/>
    <d v="2025-07-25T00:00:00"/>
    <m/>
    <n v="0"/>
    <n v="1091040"/>
    <n v="1091040"/>
    <n v="0"/>
    <d v="2025-06-10T00:00:00"/>
    <n v="30"/>
    <d v="2025-07-10T00:00:00"/>
    <n v="0"/>
    <m/>
    <s v=""/>
    <x v="0"/>
    <d v="2025-07-10T00:00:00"/>
    <d v="2025-07-25T00:00:00"/>
    <m/>
    <m/>
    <x v="97"/>
    <x v="103"/>
    <x v="2"/>
  </r>
  <r>
    <x v="169"/>
    <x v="106"/>
    <x v="62"/>
    <x v="2749"/>
    <d v="2025-06-11T00:00:00"/>
    <s v="00036078"/>
    <s v="CH Hapro 160-162 ngõ Thái Thịnh I"/>
    <n v="1034783"/>
    <n v="0"/>
    <n v="82783"/>
    <n v="1117566"/>
    <s v="Bán hàng"/>
    <d v="2025-07-25T00:00:00"/>
    <m/>
    <n v="0"/>
    <n v="1117566"/>
    <n v="1117566"/>
    <n v="0"/>
    <d v="2025-06-11T00:00:00"/>
    <n v="30"/>
    <d v="2025-07-11T00:00:00"/>
    <n v="0"/>
    <m/>
    <s v=""/>
    <x v="0"/>
    <d v="2025-07-11T00:00:00"/>
    <d v="2025-07-25T00:00:00"/>
    <m/>
    <m/>
    <x v="97"/>
    <x v="103"/>
    <x v="2"/>
  </r>
  <r>
    <x v="169"/>
    <x v="106"/>
    <x v="62"/>
    <x v="2750"/>
    <d v="2025-06-11T00:00:00"/>
    <s v="00036079"/>
    <s v="BRGMART Thanh Xuân, Hà Nội"/>
    <n v="637054"/>
    <n v="0"/>
    <n v="50964"/>
    <n v="688018"/>
    <s v="Bán hàng"/>
    <d v="2025-07-25T00:00:00"/>
    <m/>
    <n v="0"/>
    <n v="688018"/>
    <n v="688018"/>
    <n v="0"/>
    <d v="2025-06-11T00:00:00"/>
    <n v="30"/>
    <d v="2025-07-11T00:00:00"/>
    <n v="0"/>
    <m/>
    <s v=""/>
    <x v="0"/>
    <d v="2025-07-11T00:00:00"/>
    <d v="2025-07-25T00:00:00"/>
    <m/>
    <m/>
    <x v="97"/>
    <x v="103"/>
    <x v="2"/>
  </r>
  <r>
    <x v="169"/>
    <x v="106"/>
    <x v="62"/>
    <x v="2751"/>
    <d v="2025-06-11T00:00:00"/>
    <s v="00036110"/>
    <s v="Siêu thị intimex Hải Phòng"/>
    <n v="3176763"/>
    <n v="0"/>
    <n v="254141"/>
    <n v="3430904"/>
    <s v="Bán hàng"/>
    <d v="2025-07-25T00:00:00"/>
    <m/>
    <n v="0"/>
    <n v="3430904"/>
    <n v="3430904"/>
    <n v="0"/>
    <d v="2025-06-11T00:00:00"/>
    <n v="30"/>
    <d v="2025-07-11T00:00:00"/>
    <n v="0"/>
    <m/>
    <s v=""/>
    <x v="0"/>
    <d v="2025-07-11T00:00:00"/>
    <d v="2025-07-25T00:00:00"/>
    <m/>
    <m/>
    <x v="97"/>
    <x v="103"/>
    <x v="2"/>
  </r>
  <r>
    <x v="169"/>
    <x v="106"/>
    <x v="62"/>
    <x v="2752"/>
    <d v="2025-06-11T00:00:00"/>
    <s v="00036112"/>
    <s v="Siêu thị FujiMart 51 Lê Đại Hành"/>
    <n v="1177334"/>
    <n v="0"/>
    <n v="94187"/>
    <n v="1271521"/>
    <s v="Bán hàng"/>
    <d v="2025-07-25T00:00:00"/>
    <m/>
    <n v="0"/>
    <n v="1271521"/>
    <n v="1271521"/>
    <n v="0"/>
    <d v="2025-06-11T00:00:00"/>
    <n v="30"/>
    <d v="2025-07-11T00:00:00"/>
    <n v="0"/>
    <m/>
    <s v=""/>
    <x v="0"/>
    <d v="2025-07-11T00:00:00"/>
    <d v="2025-07-25T00:00:00"/>
    <m/>
    <m/>
    <x v="97"/>
    <x v="103"/>
    <x v="2"/>
  </r>
  <r>
    <x v="169"/>
    <x v="106"/>
    <x v="62"/>
    <x v="2753"/>
    <d v="2025-06-11T00:00:00"/>
    <s v="00036113"/>
    <s v="Siêu thị Fujimart 67 Trần Phú-Ba Đình"/>
    <n v="1225115"/>
    <n v="0"/>
    <n v="98009"/>
    <n v="1323124"/>
    <s v="Bán hàng"/>
    <d v="2025-07-25T00:00:00"/>
    <m/>
    <n v="0"/>
    <n v="1323124"/>
    <n v="1323124"/>
    <n v="0"/>
    <d v="2025-06-11T00:00:00"/>
    <n v="30"/>
    <d v="2025-07-11T00:00:00"/>
    <n v="0"/>
    <m/>
    <s v=""/>
    <x v="0"/>
    <d v="2025-07-11T00:00:00"/>
    <d v="2025-07-25T00:00:00"/>
    <m/>
    <m/>
    <x v="97"/>
    <x v="103"/>
    <x v="2"/>
  </r>
  <r>
    <x v="169"/>
    <x v="106"/>
    <x v="62"/>
    <x v="2754"/>
    <d v="2025-06-11T00:00:00"/>
    <s v="00036129"/>
    <s v="CH Haprofood 9 Lê Qúy Đôn"/>
    <n v="1170408"/>
    <n v="0"/>
    <n v="93633"/>
    <n v="1264041"/>
    <s v="Bán hàng"/>
    <d v="2025-07-25T00:00:00"/>
    <m/>
    <n v="0"/>
    <n v="1264041"/>
    <n v="1264041"/>
    <n v="0"/>
    <d v="2025-06-11T00:00:00"/>
    <n v="30"/>
    <d v="2025-07-11T00:00:00"/>
    <n v="0"/>
    <m/>
    <s v=""/>
    <x v="0"/>
    <d v="2025-07-11T00:00:00"/>
    <d v="2025-07-25T00:00:00"/>
    <m/>
    <m/>
    <x v="97"/>
    <x v="103"/>
    <x v="2"/>
  </r>
  <r>
    <x v="169"/>
    <x v="106"/>
    <x v="264"/>
    <x v="2755"/>
    <d v="2025-06-12T00:00:00"/>
    <s v="00036629"/>
    <s v="BRGMART 5 Hàm Tử Quan, Hoàn Kiếm, Hà Nội"/>
    <n v="910588"/>
    <n v="0"/>
    <n v="72847"/>
    <n v="983435"/>
    <s v="Bán hàng"/>
    <d v="2025-07-25T00:00:00"/>
    <m/>
    <n v="0"/>
    <n v="983435"/>
    <n v="983435"/>
    <n v="0"/>
    <d v="2025-06-12T00:00:00"/>
    <n v="30"/>
    <d v="2025-07-12T00:00:00"/>
    <n v="0"/>
    <m/>
    <s v=""/>
    <x v="0"/>
    <d v="2025-07-12T00:00:00"/>
    <d v="2025-07-25T00:00:00"/>
    <m/>
    <m/>
    <x v="97"/>
    <x v="103"/>
    <x v="2"/>
  </r>
  <r>
    <x v="169"/>
    <x v="106"/>
    <x v="264"/>
    <x v="2756"/>
    <d v="2025-06-12T00:00:00"/>
    <s v="00036646"/>
    <s v="Siêu thị Fujimart Trần Phú - Hà Đông"/>
    <n v="1322727"/>
    <n v="0"/>
    <n v="105818"/>
    <n v="1428545"/>
    <s v="Bán hàng"/>
    <d v="2025-07-25T00:00:00"/>
    <m/>
    <n v="0"/>
    <n v="1428545"/>
    <n v="1428545"/>
    <n v="0"/>
    <d v="2025-06-12T00:00:00"/>
    <n v="30"/>
    <d v="2025-07-12T00:00:00"/>
    <n v="0"/>
    <m/>
    <s v=""/>
    <x v="0"/>
    <d v="2025-07-12T00:00:00"/>
    <d v="2025-07-25T00:00:00"/>
    <m/>
    <m/>
    <x v="97"/>
    <x v="103"/>
    <x v="2"/>
  </r>
  <r>
    <x v="169"/>
    <x v="106"/>
    <x v="264"/>
    <x v="2757"/>
    <d v="2025-06-12T00:00:00"/>
    <s v="00036656"/>
    <s v="Siêu thị BRGMart Moonlight Vân Canh"/>
    <n v="1687740"/>
    <n v="0"/>
    <n v="135019"/>
    <n v="1822759"/>
    <s v="Bán hàng"/>
    <d v="2025-07-25T00:00:00"/>
    <m/>
    <n v="0"/>
    <n v="1822759"/>
    <n v="1822759"/>
    <n v="0"/>
    <d v="2025-06-12T00:00:00"/>
    <n v="30"/>
    <d v="2025-07-12T00:00:00"/>
    <n v="0"/>
    <m/>
    <s v=""/>
    <x v="0"/>
    <d v="2025-07-12T00:00:00"/>
    <d v="2025-07-25T00:00:00"/>
    <m/>
    <m/>
    <x v="97"/>
    <x v="103"/>
    <x v="2"/>
  </r>
  <r>
    <x v="169"/>
    <x v="106"/>
    <x v="211"/>
    <x v="2758"/>
    <d v="2025-06-13T00:00:00"/>
    <s v="00036698"/>
    <s v="BRG 156 Ngọc Lâm, Hà Nội"/>
    <n v="666873"/>
    <n v="0"/>
    <n v="53350"/>
    <n v="720223"/>
    <s v="Bán hàng"/>
    <d v="2025-07-25T00:00:00"/>
    <m/>
    <n v="0"/>
    <n v="720223"/>
    <n v="720223"/>
    <n v="0"/>
    <d v="2025-06-13T00:00:00"/>
    <n v="30"/>
    <d v="2025-07-13T00:00:00"/>
    <n v="0"/>
    <m/>
    <s v=""/>
    <x v="0"/>
    <d v="2025-07-13T00:00:00"/>
    <d v="2025-07-25T00:00:00"/>
    <m/>
    <m/>
    <x v="97"/>
    <x v="103"/>
    <x v="2"/>
  </r>
  <r>
    <x v="169"/>
    <x v="106"/>
    <x v="288"/>
    <x v="2759"/>
    <d v="2025-06-14T00:00:00"/>
    <s v="00036939"/>
    <s v="Siêu thị FujiMart Lê Văn Lương"/>
    <n v="757893"/>
    <n v="0"/>
    <n v="60631"/>
    <n v="818524"/>
    <s v="Bán hàng"/>
    <d v="2025-07-25T00:00:00"/>
    <m/>
    <n v="0"/>
    <n v="818524"/>
    <n v="818524"/>
    <n v="0"/>
    <d v="2025-06-14T00:00:00"/>
    <n v="30"/>
    <d v="2025-07-14T00:00:00"/>
    <n v="0"/>
    <m/>
    <s v=""/>
    <x v="0"/>
    <d v="2025-07-14T00:00:00"/>
    <d v="2025-07-25T00:00:00"/>
    <m/>
    <m/>
    <x v="97"/>
    <x v="103"/>
    <x v="2"/>
  </r>
  <r>
    <x v="169"/>
    <x v="106"/>
    <x v="288"/>
    <x v="2760"/>
    <d v="2025-06-14T00:00:00"/>
    <s v="00036940"/>
    <s v="Siêu thị BRGMart Nguyễn Văn Cừ"/>
    <n v="1177784"/>
    <n v="0"/>
    <n v="94223"/>
    <n v="1272007"/>
    <s v="Bán hàng"/>
    <d v="2025-07-25T00:00:00"/>
    <m/>
    <n v="0"/>
    <n v="1272007"/>
    <n v="1272007"/>
    <n v="0"/>
    <d v="2025-06-14T00:00:00"/>
    <n v="30"/>
    <d v="2025-07-14T00:00:00"/>
    <n v="0"/>
    <m/>
    <s v=""/>
    <x v="0"/>
    <d v="2025-07-14T00:00:00"/>
    <d v="2025-07-25T00:00:00"/>
    <m/>
    <m/>
    <x v="97"/>
    <x v="103"/>
    <x v="2"/>
  </r>
  <r>
    <x v="169"/>
    <x v="106"/>
    <x v="73"/>
    <x v="2761"/>
    <d v="2025-06-16T00:00:00"/>
    <s v="00036989"/>
    <s v="BRG10141 Siêu thị Intimemex Như Quỳnh, Hưng Yên"/>
    <n v="3487950"/>
    <n v="0"/>
    <n v="279036"/>
    <n v="3766986"/>
    <s v="Bán hàng"/>
    <d v="2025-07-25T00:00:00"/>
    <m/>
    <n v="0"/>
    <n v="3766986"/>
    <n v="3766986"/>
    <n v="0"/>
    <d v="2025-06-16T00:00:00"/>
    <n v="30"/>
    <d v="2025-07-16T00:00:00"/>
    <n v="0"/>
    <m/>
    <s v=""/>
    <x v="0"/>
    <d v="2025-07-16T00:00:00"/>
    <d v="2025-07-25T00:00:00"/>
    <m/>
    <m/>
    <x v="97"/>
    <x v="103"/>
    <x v="2"/>
  </r>
  <r>
    <x v="169"/>
    <x v="106"/>
    <x v="73"/>
    <x v="2762"/>
    <d v="2025-06-16T00:00:00"/>
    <s v="00036996"/>
    <s v="Siêu thị Fujimart 36 Hoàng Cầu"/>
    <n v="2046001"/>
    <n v="0"/>
    <n v="163680"/>
    <n v="2209681"/>
    <s v="Bán hàng"/>
    <d v="2025-07-25T00:00:00"/>
    <m/>
    <n v="0"/>
    <n v="2209681"/>
    <n v="2209681"/>
    <n v="0"/>
    <d v="2025-06-16T00:00:00"/>
    <n v="30"/>
    <d v="2025-07-16T00:00:00"/>
    <n v="0"/>
    <m/>
    <s v=""/>
    <x v="0"/>
    <d v="2025-07-16T00:00:00"/>
    <d v="2025-07-25T00:00:00"/>
    <m/>
    <m/>
    <x v="97"/>
    <x v="103"/>
    <x v="2"/>
  </r>
  <r>
    <x v="169"/>
    <x v="106"/>
    <x v="73"/>
    <x v="2763"/>
    <d v="2025-06-16T00:00:00"/>
    <s v="00037006"/>
    <s v="BRG 362 Ngọc Lâm, Hà Nội"/>
    <n v="667043"/>
    <n v="0"/>
    <n v="53363"/>
    <n v="720406"/>
    <s v="Bán hàng"/>
    <d v="2025-07-25T00:00:00"/>
    <m/>
    <n v="0"/>
    <n v="720406"/>
    <n v="720406"/>
    <n v="0"/>
    <d v="2025-06-16T00:00:00"/>
    <n v="30"/>
    <d v="2025-07-16T00:00:00"/>
    <n v="0"/>
    <m/>
    <s v=""/>
    <x v="0"/>
    <d v="2025-07-16T00:00:00"/>
    <d v="2025-07-25T00:00:00"/>
    <m/>
    <m/>
    <x v="97"/>
    <x v="103"/>
    <x v="2"/>
  </r>
  <r>
    <x v="169"/>
    <x v="106"/>
    <x v="73"/>
    <x v="2764"/>
    <d v="2025-06-16T00:00:00"/>
    <s v="00037007"/>
    <s v="CH Haprofood Ecohome 3"/>
    <n v="525792"/>
    <n v="0"/>
    <n v="42063"/>
    <n v="567855"/>
    <s v="Bán hàng"/>
    <d v="2025-07-25T00:00:00"/>
    <m/>
    <n v="0"/>
    <n v="567855"/>
    <n v="567855"/>
    <n v="0"/>
    <d v="2025-06-16T00:00:00"/>
    <n v="30"/>
    <d v="2025-07-16T00:00:00"/>
    <n v="0"/>
    <m/>
    <s v=""/>
    <x v="0"/>
    <d v="2025-07-16T00:00:00"/>
    <d v="2025-07-25T00:00:00"/>
    <m/>
    <m/>
    <x v="97"/>
    <x v="103"/>
    <x v="2"/>
  </r>
  <r>
    <x v="169"/>
    <x v="106"/>
    <x v="73"/>
    <x v="2765"/>
    <d v="2025-06-16T00:00:00"/>
    <s v="00037008"/>
    <s v="Siêu thị FujiMart Trung Yên"/>
    <n v="1693431"/>
    <n v="0"/>
    <n v="135474"/>
    <n v="1828905"/>
    <s v="Bán hàng"/>
    <d v="2025-07-25T00:00:00"/>
    <m/>
    <n v="0"/>
    <n v="1828905"/>
    <n v="1828905"/>
    <n v="0"/>
    <d v="2025-06-16T00:00:00"/>
    <n v="30"/>
    <d v="2025-07-16T00:00:00"/>
    <n v="0"/>
    <m/>
    <s v=""/>
    <x v="0"/>
    <d v="2025-07-16T00:00:00"/>
    <d v="2025-07-25T00:00:00"/>
    <m/>
    <m/>
    <x v="97"/>
    <x v="103"/>
    <x v="2"/>
  </r>
  <r>
    <x v="169"/>
    <x v="106"/>
    <x v="73"/>
    <x v="2766"/>
    <d v="2025-06-16T00:00:00"/>
    <s v="00037042"/>
    <s v="Siêu thị Fujimart 89 Lạc Long Quân"/>
    <n v="765890"/>
    <n v="0"/>
    <n v="61271"/>
    <n v="827161"/>
    <s v="Bán hàng"/>
    <d v="2025-07-25T00:00:00"/>
    <m/>
    <n v="0"/>
    <n v="827161"/>
    <n v="827161"/>
    <n v="0"/>
    <d v="2025-06-16T00:00:00"/>
    <n v="30"/>
    <d v="2025-07-16T00:00:00"/>
    <n v="0"/>
    <m/>
    <s v=""/>
    <x v="0"/>
    <d v="2025-07-16T00:00:00"/>
    <d v="2025-07-25T00:00:00"/>
    <m/>
    <m/>
    <x v="97"/>
    <x v="103"/>
    <x v="2"/>
  </r>
  <r>
    <x v="169"/>
    <x v="106"/>
    <x v="73"/>
    <x v="2767"/>
    <d v="2025-06-16T00:00:00"/>
    <s v="00037043"/>
    <s v="BRG 1 Lý Nam Đế, Hoàn Kiếm, Hà Nội"/>
    <n v="900912"/>
    <n v="0"/>
    <n v="72073"/>
    <n v="972985"/>
    <s v="Bán hàng"/>
    <d v="2025-07-25T00:00:00"/>
    <m/>
    <n v="0"/>
    <n v="972985"/>
    <n v="972985"/>
    <n v="0"/>
    <d v="2025-06-16T00:00:00"/>
    <n v="30"/>
    <d v="2025-07-16T00:00:00"/>
    <n v="0"/>
    <m/>
    <s v=""/>
    <x v="0"/>
    <d v="2025-07-16T00:00:00"/>
    <d v="2025-07-25T00:00:00"/>
    <m/>
    <m/>
    <x v="97"/>
    <x v="103"/>
    <x v="2"/>
  </r>
  <r>
    <x v="169"/>
    <x v="106"/>
    <x v="73"/>
    <x v="2768"/>
    <d v="2025-06-16T00:00:00"/>
    <s v="00037044"/>
    <s v="Siêu thị Fujimart Chính Kinh"/>
    <n v="2499540"/>
    <n v="0"/>
    <n v="199963"/>
    <n v="2699503"/>
    <s v="Bán hàng"/>
    <d v="2025-07-25T00:00:00"/>
    <m/>
    <n v="0"/>
    <n v="2699503"/>
    <n v="2699503"/>
    <n v="0"/>
    <d v="2025-06-16T00:00:00"/>
    <n v="30"/>
    <d v="2025-07-16T00:00:00"/>
    <n v="0"/>
    <m/>
    <s v=""/>
    <x v="0"/>
    <d v="2025-07-16T00:00:00"/>
    <d v="2025-07-25T00:00:00"/>
    <m/>
    <m/>
    <x v="97"/>
    <x v="103"/>
    <x v="2"/>
  </r>
  <r>
    <x v="169"/>
    <x v="106"/>
    <x v="166"/>
    <x v="2769"/>
    <d v="2025-06-17T00:00:00"/>
    <s v="00037084"/>
    <s v="Siêu thị Fujimart Huỳnh Thúc Kháng"/>
    <n v="1904019"/>
    <n v="0"/>
    <n v="152322"/>
    <n v="2056341"/>
    <s v="Bán hàng"/>
    <d v="2025-07-25T00:00:00"/>
    <m/>
    <n v="0"/>
    <n v="2056341"/>
    <n v="2056341"/>
    <n v="0"/>
    <d v="2025-06-17T00:00:00"/>
    <n v="30"/>
    <d v="2025-07-17T00:00:00"/>
    <n v="0"/>
    <m/>
    <s v=""/>
    <x v="0"/>
    <d v="2025-07-17T00:00:00"/>
    <d v="2025-07-25T00:00:00"/>
    <m/>
    <m/>
    <x v="97"/>
    <x v="103"/>
    <x v="2"/>
  </r>
  <r>
    <x v="169"/>
    <x v="106"/>
    <x v="92"/>
    <x v="2770"/>
    <d v="2025-06-18T00:00:00"/>
    <s v="00037149"/>
    <s v="Siêu thị HaproMart Lương Đình Của"/>
    <n v="446916"/>
    <n v="0"/>
    <n v="35753"/>
    <n v="482669"/>
    <s v="Bán hàng"/>
    <d v="2025-07-25T00:00:00"/>
    <m/>
    <n v="0"/>
    <n v="482669"/>
    <n v="482669"/>
    <n v="0"/>
    <d v="2025-06-18T00:00:00"/>
    <n v="30"/>
    <d v="2025-07-18T00:00:00"/>
    <n v="0"/>
    <m/>
    <s v=""/>
    <x v="0"/>
    <d v="2025-07-18T00:00:00"/>
    <d v="2025-07-25T00:00:00"/>
    <m/>
    <m/>
    <x v="97"/>
    <x v="103"/>
    <x v="2"/>
  </r>
  <r>
    <x v="169"/>
    <x v="106"/>
    <x v="92"/>
    <x v="2771"/>
    <d v="2025-06-18T00:00:00"/>
    <s v="00037151"/>
    <s v="CH Haprofood 9-11 Thổ Quan"/>
    <n v="527525"/>
    <n v="0"/>
    <n v="42202"/>
    <n v="569727"/>
    <s v="Bán hàng"/>
    <d v="2025-07-25T00:00:00"/>
    <m/>
    <n v="0"/>
    <n v="569727"/>
    <n v="569727"/>
    <n v="0"/>
    <d v="2025-06-18T00:00:00"/>
    <n v="30"/>
    <d v="2025-07-18T00:00:00"/>
    <n v="0"/>
    <m/>
    <s v=""/>
    <x v="0"/>
    <d v="2025-07-18T00:00:00"/>
    <d v="2025-07-25T00:00:00"/>
    <m/>
    <m/>
    <x v="97"/>
    <x v="103"/>
    <x v="2"/>
  </r>
  <r>
    <x v="169"/>
    <x v="106"/>
    <x v="92"/>
    <x v="2772"/>
    <d v="2025-06-18T00:00:00"/>
    <s v="00037152"/>
    <s v="Siêu thị Fujimart 324 Tây Sơn"/>
    <n v="476730"/>
    <n v="0"/>
    <n v="38138"/>
    <n v="514868"/>
    <s v="Bán hàng"/>
    <d v="2025-07-25T00:00:00"/>
    <m/>
    <n v="0"/>
    <n v="514868"/>
    <n v="514868"/>
    <n v="0"/>
    <d v="2025-06-18T00:00:00"/>
    <n v="30"/>
    <d v="2025-07-18T00:00:00"/>
    <n v="0"/>
    <m/>
    <s v=""/>
    <x v="0"/>
    <d v="2025-07-18T00:00:00"/>
    <d v="2025-07-25T00:00:00"/>
    <m/>
    <m/>
    <x v="97"/>
    <x v="103"/>
    <x v="2"/>
  </r>
  <r>
    <x v="169"/>
    <x v="106"/>
    <x v="92"/>
    <x v="2773"/>
    <d v="2025-06-18T00:00:00"/>
    <s v="00037183"/>
    <s v="Siêu thị Fujimart 142 Lê Duẩn"/>
    <n v="1093090"/>
    <n v="0"/>
    <n v="87447"/>
    <n v="1180537"/>
    <s v="Bán hàng"/>
    <d v="2025-07-25T00:00:00"/>
    <m/>
    <n v="0"/>
    <n v="1180537"/>
    <n v="1180537"/>
    <n v="0"/>
    <d v="2025-06-18T00:00:00"/>
    <n v="30"/>
    <d v="2025-07-18T00:00:00"/>
    <n v="0"/>
    <m/>
    <s v=""/>
    <x v="0"/>
    <d v="2025-07-18T00:00:00"/>
    <d v="2025-07-25T00:00:00"/>
    <m/>
    <m/>
    <x v="97"/>
    <x v="103"/>
    <x v="2"/>
  </r>
  <r>
    <x v="169"/>
    <x v="106"/>
    <x v="13"/>
    <x v="2774"/>
    <d v="2025-06-19T00:00:00"/>
    <s v="00037226"/>
    <s v="Seikamart 275 nguyễn Trãi"/>
    <n v="988968"/>
    <n v="0"/>
    <n v="79117"/>
    <n v="1068085"/>
    <s v="Bán hàng"/>
    <d v="2025-07-25T00:00:00"/>
    <m/>
    <n v="0"/>
    <n v="1068085"/>
    <n v="1068085"/>
    <n v="0"/>
    <d v="2025-06-19T00:00:00"/>
    <n v="30"/>
    <d v="2025-07-19T00:00:00"/>
    <n v="0"/>
    <m/>
    <s v=""/>
    <x v="0"/>
    <d v="2025-07-19T00:00:00"/>
    <d v="2025-07-25T00:00:00"/>
    <m/>
    <m/>
    <x v="97"/>
    <x v="103"/>
    <x v="2"/>
  </r>
  <r>
    <x v="169"/>
    <x v="106"/>
    <x v="13"/>
    <x v="2775"/>
    <d v="2025-06-19T00:00:00"/>
    <s v="00038268"/>
    <s v="BRGMART 105 Lê Duẩn, Hà Nội"/>
    <n v="825285"/>
    <n v="0"/>
    <n v="66023"/>
    <n v="891308"/>
    <s v="Bán hàng"/>
    <d v="2025-07-25T00:00:00"/>
    <m/>
    <n v="0"/>
    <n v="891308"/>
    <n v="891308"/>
    <n v="0"/>
    <d v="2025-06-19T00:00:00"/>
    <n v="30"/>
    <d v="2025-07-19T00:00:00"/>
    <n v="0"/>
    <m/>
    <s v=""/>
    <x v="0"/>
    <d v="2025-07-19T00:00:00"/>
    <d v="2025-07-25T00:00:00"/>
    <m/>
    <m/>
    <x v="97"/>
    <x v="103"/>
    <x v="2"/>
  </r>
  <r>
    <x v="169"/>
    <x v="106"/>
    <x v="13"/>
    <x v="2776"/>
    <d v="2025-06-19T00:00:00"/>
    <s v="00038283"/>
    <s v="BRGMART 15-17 Ngọc Khánh, Hà Nội"/>
    <n v="1015032"/>
    <n v="0"/>
    <n v="81203"/>
    <n v="1096235"/>
    <s v="Bán hàng"/>
    <d v="2025-07-25T00:00:00"/>
    <m/>
    <n v="0"/>
    <n v="1096235"/>
    <n v="1096235"/>
    <n v="0"/>
    <d v="2025-06-19T00:00:00"/>
    <n v="30"/>
    <d v="2025-07-19T00:00:00"/>
    <n v="0"/>
    <m/>
    <s v=""/>
    <x v="0"/>
    <d v="2025-07-19T00:00:00"/>
    <d v="2025-07-25T00:00:00"/>
    <m/>
    <m/>
    <x v="97"/>
    <x v="103"/>
    <x v="2"/>
  </r>
  <r>
    <x v="169"/>
    <x v="106"/>
    <x v="144"/>
    <x v="2777"/>
    <d v="2025-06-20T00:00:00"/>
    <s v="00038659"/>
    <s v="Siêu thị Fuji The Light"/>
    <n v="2101435"/>
    <n v="0"/>
    <n v="168115"/>
    <n v="2269550"/>
    <s v="Bán hàng"/>
    <d v="2025-07-25T00:00:00"/>
    <m/>
    <n v="0"/>
    <n v="2269550"/>
    <n v="2269550"/>
    <n v="0"/>
    <d v="2025-06-20T00:00:00"/>
    <n v="30"/>
    <d v="2025-07-20T00:00:00"/>
    <n v="0"/>
    <m/>
    <s v=""/>
    <x v="0"/>
    <d v="2025-07-20T00:00:00"/>
    <d v="2025-07-25T00:00:00"/>
    <m/>
    <m/>
    <x v="97"/>
    <x v="103"/>
    <x v="2"/>
  </r>
  <r>
    <x v="169"/>
    <x v="106"/>
    <x v="37"/>
    <x v="2778"/>
    <d v="2025-06-23T00:00:00"/>
    <s v="00038757"/>
    <s v="Siêu thị Fujimart 67 Trần Phú-Ba Đình"/>
    <n v="1093090"/>
    <n v="0"/>
    <n v="87447"/>
    <n v="1180537"/>
    <s v="Bán hàng"/>
    <d v="2025-07-25T00:00:00"/>
    <m/>
    <n v="0"/>
    <n v="1180537"/>
    <n v="1180537"/>
    <n v="0"/>
    <d v="2025-06-23T00:00:00"/>
    <n v="30"/>
    <d v="2025-07-23T00:00:00"/>
    <n v="0"/>
    <m/>
    <s v=""/>
    <x v="0"/>
    <d v="2025-07-23T00:00:00"/>
    <d v="2025-07-25T00:00:00"/>
    <m/>
    <m/>
    <x v="97"/>
    <x v="103"/>
    <x v="2"/>
  </r>
  <r>
    <x v="169"/>
    <x v="106"/>
    <x v="37"/>
    <x v="2779"/>
    <d v="2025-06-23T00:00:00"/>
    <s v="00038758"/>
    <s v="CH Hapro 83 Nguyễn An Ninh"/>
    <n v="551504"/>
    <n v="0"/>
    <n v="44120"/>
    <n v="595624"/>
    <s v="Bán hàng"/>
    <d v="2025-07-25T00:00:00"/>
    <m/>
    <n v="0"/>
    <n v="595624"/>
    <n v="595624"/>
    <n v="0"/>
    <d v="2025-06-23T00:00:00"/>
    <n v="30"/>
    <d v="2025-07-23T00:00:00"/>
    <n v="0"/>
    <m/>
    <s v=""/>
    <x v="0"/>
    <d v="2025-07-23T00:00:00"/>
    <d v="2025-07-25T00:00:00"/>
    <m/>
    <m/>
    <x v="97"/>
    <x v="103"/>
    <x v="2"/>
  </r>
  <r>
    <x v="169"/>
    <x v="106"/>
    <x v="37"/>
    <x v="2780"/>
    <d v="2025-06-23T00:00:00"/>
    <s v="00038759"/>
    <s v="Siêu thị Fujimart 249 Thụy Khê"/>
    <n v="688134"/>
    <n v="0"/>
    <n v="55051"/>
    <n v="743185"/>
    <s v="Bán hàng"/>
    <d v="2025-07-25T00:00:00"/>
    <m/>
    <n v="0"/>
    <n v="743185"/>
    <n v="743185"/>
    <n v="0"/>
    <d v="2025-06-23T00:00:00"/>
    <n v="30"/>
    <d v="2025-07-23T00:00:00"/>
    <n v="0"/>
    <m/>
    <s v=""/>
    <x v="0"/>
    <d v="2025-07-23T00:00:00"/>
    <d v="2025-07-25T00:00:00"/>
    <m/>
    <m/>
    <x v="97"/>
    <x v="103"/>
    <x v="2"/>
  </r>
  <r>
    <x v="169"/>
    <x v="106"/>
    <x v="37"/>
    <x v="2781"/>
    <d v="2025-06-23T00:00:00"/>
    <s v="00038760"/>
    <s v="BRGMART 5 Hàm Tử Quan, Hoàn Kiếm, Hà Nội"/>
    <n v="791600"/>
    <n v="0"/>
    <n v="63328"/>
    <n v="854928"/>
    <s v="Bán hàng"/>
    <d v="2025-07-25T00:00:00"/>
    <m/>
    <n v="0"/>
    <n v="854928"/>
    <n v="854928"/>
    <n v="0"/>
    <d v="2025-06-23T00:00:00"/>
    <n v="30"/>
    <d v="2025-07-23T00:00:00"/>
    <n v="0"/>
    <m/>
    <s v=""/>
    <x v="0"/>
    <d v="2025-07-23T00:00:00"/>
    <d v="2025-07-25T00:00:00"/>
    <m/>
    <m/>
    <x v="97"/>
    <x v="103"/>
    <x v="2"/>
  </r>
  <r>
    <x v="169"/>
    <x v="106"/>
    <x v="37"/>
    <x v="2782"/>
    <d v="2025-06-23T00:00:00"/>
    <s v="00038762"/>
    <s v="Siêu thị Fujimart 89 Lạc Long Quân"/>
    <n v="1412210"/>
    <n v="0"/>
    <n v="112977"/>
    <n v="1525187"/>
    <s v="Bán hàng"/>
    <d v="2025-07-25T00:00:00"/>
    <m/>
    <n v="0"/>
    <n v="1525187"/>
    <n v="1525187"/>
    <n v="0"/>
    <d v="2025-06-23T00:00:00"/>
    <n v="30"/>
    <d v="2025-07-23T00:00:00"/>
    <n v="0"/>
    <m/>
    <s v=""/>
    <x v="0"/>
    <d v="2025-07-23T00:00:00"/>
    <d v="2025-07-25T00:00:00"/>
    <m/>
    <m/>
    <x v="97"/>
    <x v="103"/>
    <x v="2"/>
  </r>
  <r>
    <x v="169"/>
    <x v="106"/>
    <x v="37"/>
    <x v="2783"/>
    <d v="2025-06-23T00:00:00"/>
    <s v="00038788"/>
    <s v="Seika Dimond Westlake 98 Tô Ngọc Vân"/>
    <n v="668811"/>
    <n v="0"/>
    <n v="53505"/>
    <n v="722316"/>
    <s v="Bán hàng"/>
    <d v="2025-07-25T00:00:00"/>
    <m/>
    <n v="0"/>
    <n v="722316"/>
    <n v="722316"/>
    <n v="0"/>
    <d v="2025-06-23T00:00:00"/>
    <n v="30"/>
    <d v="2025-07-23T00:00:00"/>
    <n v="0"/>
    <m/>
    <s v=""/>
    <x v="0"/>
    <d v="2025-07-23T00:00:00"/>
    <d v="2025-07-25T00:00:00"/>
    <m/>
    <m/>
    <x v="97"/>
    <x v="103"/>
    <x v="2"/>
  </r>
  <r>
    <x v="169"/>
    <x v="106"/>
    <x v="5"/>
    <x v="2784"/>
    <d v="2025-06-24T00:00:00"/>
    <s v="00038869"/>
    <s v="BRG10141 Siêu thị Intimemex Như Quỳnh, Hưng Yên"/>
    <n v="2450230"/>
    <n v="0"/>
    <n v="196018"/>
    <n v="2646248"/>
    <s v="Bán hàng"/>
    <d v="2025-07-25T00:00:00"/>
    <m/>
    <n v="0"/>
    <n v="2646248"/>
    <n v="2646248"/>
    <n v="0"/>
    <d v="2025-06-24T00:00:00"/>
    <n v="30"/>
    <d v="2025-07-24T00:00:00"/>
    <n v="0"/>
    <m/>
    <s v=""/>
    <x v="0"/>
    <d v="2025-07-24T00:00:00"/>
    <d v="2025-07-25T00:00:00"/>
    <m/>
    <m/>
    <x v="97"/>
    <x v="103"/>
    <x v="2"/>
  </r>
  <r>
    <x v="169"/>
    <x v="106"/>
    <x v="5"/>
    <x v="2785"/>
    <d v="2025-06-24T00:00:00"/>
    <s v="00038872"/>
    <s v="BRGMART 13 Thành Công, Hà Nội"/>
    <n v="935955"/>
    <n v="0"/>
    <n v="74876"/>
    <n v="1010831"/>
    <s v="Bán hàng"/>
    <d v="2025-07-25T00:00:00"/>
    <m/>
    <n v="0"/>
    <n v="1010831"/>
    <n v="1010831"/>
    <n v="0"/>
    <d v="2025-06-24T00:00:00"/>
    <n v="30"/>
    <d v="2025-07-24T00:00:00"/>
    <n v="0"/>
    <m/>
    <s v=""/>
    <x v="0"/>
    <d v="2025-07-24T00:00:00"/>
    <d v="2025-07-25T00:00:00"/>
    <m/>
    <m/>
    <x v="97"/>
    <x v="103"/>
    <x v="2"/>
  </r>
  <r>
    <x v="169"/>
    <x v="106"/>
    <x v="5"/>
    <x v="2786"/>
    <d v="2025-06-24T00:00:00"/>
    <s v="00038873"/>
    <s v="Cửa hàng Haprofood N4C Trung Hòa Nhân Chính"/>
    <n v="348795"/>
    <n v="0"/>
    <n v="27904"/>
    <n v="376699"/>
    <s v="Bán hàng"/>
    <d v="2025-07-25T00:00:00"/>
    <m/>
    <n v="0"/>
    <n v="376699"/>
    <n v="376699"/>
    <n v="0"/>
    <d v="2025-06-24T00:00:00"/>
    <n v="30"/>
    <d v="2025-07-24T00:00:00"/>
    <n v="0"/>
    <m/>
    <s v=""/>
    <x v="0"/>
    <d v="2025-07-24T00:00:00"/>
    <d v="2025-07-25T00:00:00"/>
    <m/>
    <m/>
    <x v="97"/>
    <x v="103"/>
    <x v="2"/>
  </r>
  <r>
    <x v="169"/>
    <x v="106"/>
    <x v="5"/>
    <x v="2787"/>
    <d v="2025-06-24T00:00:00"/>
    <s v="00038875"/>
    <s v="Siêu thị FujiMart Times City"/>
    <n v="1102546"/>
    <n v="0"/>
    <n v="88204"/>
    <n v="1190750"/>
    <s v="Bán hàng"/>
    <d v="2025-07-25T00:00:00"/>
    <m/>
    <n v="0"/>
    <n v="1190750"/>
    <n v="1190750"/>
    <n v="0"/>
    <d v="2025-06-24T00:00:00"/>
    <n v="30"/>
    <d v="2025-07-24T00:00:00"/>
    <n v="0"/>
    <m/>
    <s v=""/>
    <x v="0"/>
    <d v="2025-07-24T00:00:00"/>
    <d v="2025-07-25T00:00:00"/>
    <m/>
    <m/>
    <x v="97"/>
    <x v="103"/>
    <x v="2"/>
  </r>
  <r>
    <x v="169"/>
    <x v="106"/>
    <x v="5"/>
    <x v="2788"/>
    <d v="2025-06-24T00:00:00"/>
    <s v="00038883"/>
    <s v="Siêu thị Fujimart 36 Hoàng Cầu"/>
    <n v="1142040"/>
    <n v="0"/>
    <n v="91363"/>
    <n v="1233403"/>
    <s v="Bán hàng"/>
    <m/>
    <m/>
    <n v="0"/>
    <n v="1233403"/>
    <n v="0"/>
    <n v="1233403"/>
    <d v="2025-06-24T00:00:00"/>
    <n v="30"/>
    <d v="2025-07-24T00:00:00"/>
    <n v="0"/>
    <m/>
    <n v="139.3578140046302"/>
    <x v="3"/>
    <d v="2025-07-24T00:00:00"/>
    <d v="1899-12-30T00:00:00"/>
    <m/>
    <m/>
    <x v="97"/>
    <x v="103"/>
    <x v="2"/>
  </r>
  <r>
    <x v="169"/>
    <x v="106"/>
    <x v="212"/>
    <x v="2789"/>
    <d v="2025-06-25T00:00:00"/>
    <s v="00038973"/>
    <s v="BRGMART 5 Hàm Tử Quan, Hoàn Kiếm, Hà Nội"/>
    <n v="491814"/>
    <n v="0"/>
    <n v="39345"/>
    <n v="531159"/>
    <s v="Bán hàng"/>
    <d v="2025-07-25T00:00:00"/>
    <m/>
    <n v="0"/>
    <n v="531159"/>
    <n v="531159"/>
    <n v="0"/>
    <d v="2025-06-25T00:00:00"/>
    <n v="30"/>
    <d v="2025-07-25T00:00:00"/>
    <n v="0"/>
    <m/>
    <s v=""/>
    <x v="0"/>
    <d v="2025-07-25T00:00:00"/>
    <d v="2025-07-25T00:00:00"/>
    <m/>
    <m/>
    <x v="97"/>
    <x v="103"/>
    <x v="2"/>
  </r>
  <r>
    <x v="169"/>
    <x v="106"/>
    <x v="212"/>
    <x v="2790"/>
    <d v="2025-06-25T00:00:00"/>
    <s v="00038974"/>
    <s v="BRG 1 Lý Nam Đế, Hoàn Kiếm, Hà Nội"/>
    <n v="579774"/>
    <n v="0"/>
    <n v="46382"/>
    <n v="626156"/>
    <s v="Bán hàng"/>
    <d v="2025-07-25T00:00:00"/>
    <m/>
    <n v="0"/>
    <n v="626156"/>
    <n v="626156"/>
    <n v="0"/>
    <d v="2025-06-25T00:00:00"/>
    <n v="30"/>
    <d v="2025-07-25T00:00:00"/>
    <n v="0"/>
    <m/>
    <s v=""/>
    <x v="0"/>
    <d v="2025-07-25T00:00:00"/>
    <d v="2025-07-25T00:00:00"/>
    <m/>
    <m/>
    <x v="97"/>
    <x v="103"/>
    <x v="2"/>
  </r>
  <r>
    <x v="169"/>
    <x v="106"/>
    <x v="212"/>
    <x v="2791"/>
    <d v="2025-06-25T00:00:00"/>
    <s v="00038978"/>
    <s v="Siêu thị Fujimart 142 Lê Duẩn"/>
    <n v="1956655"/>
    <n v="0"/>
    <n v="156532"/>
    <n v="2113187"/>
    <s v="Bán hàng"/>
    <d v="2025-08-25T00:00:00"/>
    <m/>
    <n v="0"/>
    <n v="2113187"/>
    <n v="2113187"/>
    <n v="0"/>
    <d v="2025-06-25T00:00:00"/>
    <n v="30"/>
    <d v="2025-07-25T00:00:00"/>
    <n v="0"/>
    <m/>
    <s v=""/>
    <x v="0"/>
    <d v="2025-07-25T00:00:00"/>
    <d v="2025-08-25T00:00:00"/>
    <m/>
    <m/>
    <x v="97"/>
    <x v="103"/>
    <x v="2"/>
  </r>
  <r>
    <x v="169"/>
    <x v="106"/>
    <x v="212"/>
    <x v="2792"/>
    <d v="2025-06-25T00:00:00"/>
    <s v="00038981"/>
    <s v="BRG D2 Giảng Võ, Hà Nội"/>
    <n v="876320"/>
    <n v="0"/>
    <n v="70106"/>
    <n v="946426"/>
    <s v="Bán hàng"/>
    <d v="2025-08-25T00:00:00"/>
    <m/>
    <n v="0"/>
    <n v="946426"/>
    <n v="946426"/>
    <n v="0"/>
    <d v="2025-06-25T00:00:00"/>
    <n v="30"/>
    <d v="2025-07-25T00:00:00"/>
    <n v="0"/>
    <m/>
    <s v=""/>
    <x v="0"/>
    <d v="2025-07-25T00:00:00"/>
    <d v="2025-08-25T00:00:00"/>
    <m/>
    <m/>
    <x v="97"/>
    <x v="103"/>
    <x v="2"/>
  </r>
  <r>
    <x v="169"/>
    <x v="106"/>
    <x v="212"/>
    <x v="2793"/>
    <d v="2025-06-25T00:00:00"/>
    <s v="00038982"/>
    <s v="Siêu thị FujiMart Lê Văn Lương"/>
    <n v="1142040"/>
    <n v="0"/>
    <n v="91363"/>
    <n v="1233403"/>
    <s v="Bán hàng"/>
    <d v="2025-08-25T00:00:00"/>
    <m/>
    <n v="0"/>
    <n v="1233403"/>
    <n v="1233403"/>
    <n v="0"/>
    <d v="2025-06-25T00:00:00"/>
    <n v="30"/>
    <d v="2025-07-25T00:00:00"/>
    <n v="0"/>
    <m/>
    <s v=""/>
    <x v="0"/>
    <d v="2025-07-25T00:00:00"/>
    <d v="2025-08-25T00:00:00"/>
    <m/>
    <m/>
    <x v="97"/>
    <x v="103"/>
    <x v="2"/>
  </r>
  <r>
    <x v="169"/>
    <x v="106"/>
    <x v="118"/>
    <x v="2794"/>
    <d v="2025-06-28T00:00:00"/>
    <s v="00040715"/>
    <s v="CH Haprofood 24 Trần Nhật Duật"/>
    <n v="795372"/>
    <n v="0"/>
    <n v="63630"/>
    <n v="859002"/>
    <s v="Bán hàng"/>
    <d v="2025-08-25T00:00:00"/>
    <m/>
    <n v="0"/>
    <n v="859002"/>
    <n v="859002"/>
    <n v="0"/>
    <d v="2025-06-28T00:00:00"/>
    <n v="30"/>
    <d v="2025-07-28T00:00:00"/>
    <n v="0"/>
    <m/>
    <s v=""/>
    <x v="0"/>
    <d v="2025-07-28T00:00:00"/>
    <d v="2025-08-25T00:00:00"/>
    <m/>
    <m/>
    <x v="97"/>
    <x v="103"/>
    <x v="2"/>
  </r>
  <r>
    <x v="169"/>
    <x v="106"/>
    <x v="118"/>
    <x v="2795"/>
    <d v="2025-06-28T00:00:00"/>
    <s v="00040716"/>
    <s v="Siêu thị FujiMart Tân Mai"/>
    <n v="1153508"/>
    <n v="0"/>
    <n v="92281"/>
    <n v="1245789"/>
    <s v="Bán hàng"/>
    <d v="2025-08-25T00:00:00"/>
    <m/>
    <n v="0"/>
    <n v="1245789"/>
    <n v="1245789"/>
    <n v="0"/>
    <d v="2025-06-28T00:00:00"/>
    <n v="30"/>
    <d v="2025-07-28T00:00:00"/>
    <n v="0"/>
    <m/>
    <s v=""/>
    <x v="0"/>
    <d v="2025-07-28T00:00:00"/>
    <d v="2025-08-25T00:00:00"/>
    <m/>
    <m/>
    <x v="97"/>
    <x v="103"/>
    <x v="2"/>
  </r>
  <r>
    <x v="169"/>
    <x v="106"/>
    <x v="174"/>
    <x v="2796"/>
    <d v="2025-07-01T00:00:00"/>
    <s v="00040923"/>
    <s v="Siêu thị Fujimart 89 Lạc Long Quân"/>
    <n v="1605079"/>
    <n v="0"/>
    <n v="128406"/>
    <n v="1733485"/>
    <s v="Bán hàng"/>
    <d v="2025-08-25T00:00:00"/>
    <m/>
    <n v="0"/>
    <n v="1733485"/>
    <n v="1733485"/>
    <n v="0"/>
    <d v="2025-07-01T00:00:00"/>
    <n v="30"/>
    <d v="2025-07-31T00:00:00"/>
    <n v="0"/>
    <m/>
    <s v=""/>
    <x v="0"/>
    <d v="2025-07-31T00:00:00"/>
    <d v="2025-08-25T00:00:00"/>
    <m/>
    <m/>
    <x v="97"/>
    <x v="103"/>
    <x v="2"/>
  </r>
  <r>
    <x v="169"/>
    <x v="106"/>
    <x v="174"/>
    <x v="2797"/>
    <d v="2025-07-01T00:00:00"/>
    <s v="00040924"/>
    <s v="Siêu thị HaproMart A4 Vĩnh Phúc, Ba Đình"/>
    <n v="1063296"/>
    <n v="0"/>
    <n v="85064"/>
    <n v="1148360"/>
    <s v="Bán hàng"/>
    <d v="2025-08-25T00:00:00"/>
    <m/>
    <n v="0"/>
    <n v="1148360"/>
    <n v="1148360"/>
    <n v="0"/>
    <d v="2025-07-01T00:00:00"/>
    <n v="30"/>
    <d v="2025-07-31T00:00:00"/>
    <n v="0"/>
    <m/>
    <s v=""/>
    <x v="0"/>
    <d v="2025-07-31T00:00:00"/>
    <d v="2025-08-25T00:00:00"/>
    <m/>
    <m/>
    <x v="97"/>
    <x v="103"/>
    <x v="2"/>
  </r>
  <r>
    <x v="169"/>
    <x v="106"/>
    <x v="179"/>
    <x v="2798"/>
    <d v="2025-07-02T00:00:00"/>
    <s v="00041015"/>
    <s v="CH Haprofood 9 Lê Qúy Đôn"/>
    <n v="754320"/>
    <n v="0"/>
    <n v="60346"/>
    <n v="814666"/>
    <s v="Bán hàng"/>
    <d v="2025-08-25T00:00:00"/>
    <m/>
    <n v="0"/>
    <n v="814666"/>
    <n v="814666"/>
    <n v="0"/>
    <d v="2025-07-02T00:00:00"/>
    <n v="30"/>
    <d v="2025-08-01T00:00:00"/>
    <n v="0"/>
    <m/>
    <s v=""/>
    <x v="0"/>
    <d v="2025-08-01T00:00:00"/>
    <d v="2025-08-25T00:00:00"/>
    <m/>
    <m/>
    <x v="97"/>
    <x v="103"/>
    <x v="2"/>
  </r>
  <r>
    <x v="169"/>
    <x v="106"/>
    <x v="179"/>
    <x v="2799"/>
    <d v="2025-07-02T00:00:00"/>
    <s v="00041016"/>
    <s v="Siêu thị Fujimart 67 Trần Phú-Ba Đình"/>
    <n v="1571475"/>
    <n v="0"/>
    <n v="125718"/>
    <n v="1697193"/>
    <s v="Bán hàng"/>
    <d v="2025-08-25T00:00:00"/>
    <m/>
    <n v="0"/>
    <n v="1697193"/>
    <n v="1697193"/>
    <n v="0"/>
    <d v="2025-07-02T00:00:00"/>
    <n v="30"/>
    <d v="2025-08-01T00:00:00"/>
    <n v="0"/>
    <m/>
    <s v=""/>
    <x v="0"/>
    <d v="2025-08-01T00:00:00"/>
    <d v="2025-08-25T00:00:00"/>
    <m/>
    <m/>
    <x v="97"/>
    <x v="103"/>
    <x v="2"/>
  </r>
  <r>
    <x v="169"/>
    <x v="106"/>
    <x v="179"/>
    <x v="2800"/>
    <d v="2025-07-02T00:00:00"/>
    <s v="00041017"/>
    <s v="Siêu thị FujiMart Trung Yên"/>
    <n v="587115"/>
    <n v="0"/>
    <n v="46969"/>
    <n v="634084"/>
    <s v="Bán hàng"/>
    <d v="2025-08-25T00:00:00"/>
    <m/>
    <n v="0"/>
    <n v="634084"/>
    <n v="634084"/>
    <n v="0"/>
    <d v="2025-07-02T00:00:00"/>
    <n v="30"/>
    <d v="2025-08-01T00:00:00"/>
    <n v="0"/>
    <m/>
    <s v=""/>
    <x v="0"/>
    <d v="2025-08-01T00:00:00"/>
    <d v="2025-08-25T00:00:00"/>
    <m/>
    <m/>
    <x v="97"/>
    <x v="103"/>
    <x v="2"/>
  </r>
  <r>
    <x v="169"/>
    <x v="106"/>
    <x v="179"/>
    <x v="2801"/>
    <d v="2025-07-02T00:00:00"/>
    <s v="00041018"/>
    <s v="Seikamart Phạm Ngọc Thạch"/>
    <n v="1013907"/>
    <n v="0"/>
    <n v="81113"/>
    <n v="1095020"/>
    <s v="Bán hàng"/>
    <d v="2025-08-25T00:00:00"/>
    <m/>
    <n v="0"/>
    <n v="1095020"/>
    <n v="1095020"/>
    <n v="0"/>
    <d v="2025-07-02T00:00:00"/>
    <n v="30"/>
    <d v="2025-08-01T00:00:00"/>
    <n v="0"/>
    <m/>
    <s v=""/>
    <x v="0"/>
    <d v="2025-08-01T00:00:00"/>
    <d v="2025-08-25T00:00:00"/>
    <m/>
    <m/>
    <x v="97"/>
    <x v="103"/>
    <x v="2"/>
  </r>
  <r>
    <x v="169"/>
    <x v="106"/>
    <x v="179"/>
    <x v="2802"/>
    <d v="2025-07-02T00:00:00"/>
    <s v="00041029"/>
    <s v="BRGMART 5 Hàm Tử Quan, Hoàn Kiếm, Hà Nội"/>
    <n v="296475"/>
    <n v="0"/>
    <n v="23718"/>
    <n v="320193"/>
    <s v="Bán hàng"/>
    <d v="2025-08-25T00:00:00"/>
    <m/>
    <n v="0"/>
    <n v="320193"/>
    <n v="320193"/>
    <n v="0"/>
    <d v="2025-07-02T00:00:00"/>
    <n v="30"/>
    <d v="2025-08-01T00:00:00"/>
    <n v="0"/>
    <m/>
    <s v=""/>
    <x v="0"/>
    <d v="2025-08-01T00:00:00"/>
    <d v="2025-08-25T00:00:00"/>
    <m/>
    <m/>
    <x v="97"/>
    <x v="103"/>
    <x v="2"/>
  </r>
  <r>
    <x v="169"/>
    <x v="106"/>
    <x v="179"/>
    <x v="2803"/>
    <d v="2025-07-02T00:00:00"/>
    <s v="00041054"/>
    <s v="Siêu thị FujiMart 51 Lê Đại Hành"/>
    <n v="1787165"/>
    <n v="0"/>
    <n v="142973"/>
    <n v="1930138"/>
    <s v="Bán hàng"/>
    <d v="2025-08-25T00:00:00"/>
    <m/>
    <n v="0"/>
    <n v="1930138"/>
    <n v="1930138"/>
    <n v="0"/>
    <d v="2025-07-02T00:00:00"/>
    <n v="30"/>
    <d v="2025-08-01T00:00:00"/>
    <n v="0"/>
    <m/>
    <s v=""/>
    <x v="0"/>
    <d v="2025-08-01T00:00:00"/>
    <d v="2025-08-25T00:00:00"/>
    <m/>
    <m/>
    <x v="97"/>
    <x v="103"/>
    <x v="2"/>
  </r>
  <r>
    <x v="169"/>
    <x v="106"/>
    <x v="174"/>
    <x v="2804"/>
    <d v="2025-07-01T00:00:00"/>
    <s v="00041057"/>
    <s v="Siêu thị BRGMart Đồ Sơn Hải Phòng, ck cố định 5% + KM gà muối 500g và chân 300g mỗi loại 15% từ ngày 1-7-2025 đến 30-7-2025 + đơn khai trương ck 10%"/>
    <n v="3823705"/>
    <n v="382371"/>
    <n v="275307"/>
    <n v="3716641"/>
    <s v="Bán hàng"/>
    <d v="2025-08-25T00:00:00"/>
    <m/>
    <n v="0"/>
    <n v="3716641"/>
    <n v="3716641"/>
    <n v="0"/>
    <d v="2025-07-01T00:00:00"/>
    <n v="30"/>
    <d v="2025-07-31T00:00:00"/>
    <n v="0"/>
    <m/>
    <s v=""/>
    <x v="0"/>
    <d v="2025-07-31T00:00:00"/>
    <d v="2025-08-25T00:00:00"/>
    <m/>
    <m/>
    <x v="97"/>
    <x v="103"/>
    <x v="2"/>
  </r>
  <r>
    <x v="169"/>
    <x v="106"/>
    <x v="179"/>
    <x v="2805"/>
    <d v="2025-07-02T00:00:00"/>
    <s v="00041076"/>
    <s v="Siêu thị FujiMart Lê Văn Lương"/>
    <n v="1165177"/>
    <n v="0"/>
    <n v="93214"/>
    <n v="1258391"/>
    <s v="Bán hàng"/>
    <d v="2025-08-25T00:00:00"/>
    <m/>
    <n v="0"/>
    <n v="1258391"/>
    <n v="1258391"/>
    <n v="0"/>
    <d v="2025-07-02T00:00:00"/>
    <n v="30"/>
    <d v="2025-08-01T00:00:00"/>
    <n v="0"/>
    <m/>
    <s v=""/>
    <x v="0"/>
    <d v="2025-08-01T00:00:00"/>
    <d v="2025-08-25T00:00:00"/>
    <m/>
    <m/>
    <x v="97"/>
    <x v="103"/>
    <x v="2"/>
  </r>
  <r>
    <x v="169"/>
    <x v="106"/>
    <x v="63"/>
    <x v="2806"/>
    <d v="2025-07-03T00:00:00"/>
    <s v="00041834"/>
    <s v="Siêu thị BRGMart Phố Nối, ĐƠN KHAI TRƯƠNG CK 10% + KM SP GÀ MUỐI 500G X 15% VÀ CHÂN 300G X 15% VÀ CK CỐ ĐỊNH 5%"/>
    <n v="7990340"/>
    <n v="799035"/>
    <n v="575304"/>
    <n v="7766609"/>
    <s v="Bán hàng"/>
    <d v="2025-08-25T00:00:00"/>
    <m/>
    <n v="0"/>
    <n v="7766609"/>
    <n v="7766609"/>
    <n v="0"/>
    <d v="2025-07-03T00:00:00"/>
    <n v="30"/>
    <d v="2025-08-02T00:00:00"/>
    <n v="0"/>
    <m/>
    <s v=""/>
    <x v="0"/>
    <d v="2025-08-02T00:00:00"/>
    <d v="2025-08-25T00:00:00"/>
    <m/>
    <m/>
    <x v="97"/>
    <x v="103"/>
    <x v="2"/>
  </r>
  <r>
    <x v="169"/>
    <x v="106"/>
    <x v="63"/>
    <x v="2807"/>
    <d v="2025-07-03T00:00:00"/>
    <s v="00041851"/>
    <s v="Seika Dimond Westlake 98 Tô Ngọc Vân"/>
    <n v="788334"/>
    <n v="0"/>
    <n v="63067"/>
    <n v="851401"/>
    <s v="Bán hàng"/>
    <d v="2025-08-25T00:00:00"/>
    <m/>
    <n v="0"/>
    <n v="851401"/>
    <n v="851401"/>
    <n v="0"/>
    <d v="2025-07-03T00:00:00"/>
    <n v="30"/>
    <d v="2025-08-02T00:00:00"/>
    <n v="0"/>
    <m/>
    <s v=""/>
    <x v="0"/>
    <d v="2025-08-02T00:00:00"/>
    <d v="2025-08-25T00:00:00"/>
    <m/>
    <m/>
    <x v="97"/>
    <x v="103"/>
    <x v="2"/>
  </r>
  <r>
    <x v="169"/>
    <x v="106"/>
    <x v="186"/>
    <x v="2808"/>
    <d v="2025-07-04T00:00:00"/>
    <s v="00041905"/>
    <s v="Siêu thị Fujimart Huỳnh Thúc Kháng"/>
    <n v="2359209"/>
    <n v="0"/>
    <n v="188737"/>
    <n v="2547946"/>
    <s v="Bán hàng"/>
    <d v="2025-08-25T00:00:00"/>
    <m/>
    <n v="0"/>
    <n v="2547946"/>
    <n v="2547946"/>
    <n v="0"/>
    <d v="2025-07-04T00:00:00"/>
    <n v="30"/>
    <d v="2025-08-03T00:00:00"/>
    <n v="0"/>
    <m/>
    <s v=""/>
    <x v="0"/>
    <d v="2025-08-03T00:00:00"/>
    <d v="2025-08-25T00:00:00"/>
    <m/>
    <m/>
    <x v="97"/>
    <x v="103"/>
    <x v="2"/>
  </r>
  <r>
    <x v="169"/>
    <x v="106"/>
    <x v="186"/>
    <x v="2809"/>
    <d v="2025-07-04T00:00:00"/>
    <s v="00041906"/>
    <s v="Siêu thị Fuji MD Complex"/>
    <n v="2207225"/>
    <n v="0"/>
    <n v="176578"/>
    <n v="2383803"/>
    <s v="Bán hàng"/>
    <d v="2025-08-25T00:00:00"/>
    <m/>
    <n v="0"/>
    <n v="2383803"/>
    <n v="2383803"/>
    <n v="0"/>
    <d v="2025-07-04T00:00:00"/>
    <n v="30"/>
    <d v="2025-08-03T00:00:00"/>
    <n v="0"/>
    <m/>
    <s v=""/>
    <x v="0"/>
    <d v="2025-08-03T00:00:00"/>
    <d v="2025-08-25T00:00:00"/>
    <m/>
    <m/>
    <x v="97"/>
    <x v="103"/>
    <x v="2"/>
  </r>
  <r>
    <x v="169"/>
    <x v="106"/>
    <x v="186"/>
    <x v="2810"/>
    <d v="2025-07-04T00:00:00"/>
    <s v="00042348"/>
    <s v="BRGMART 174 Lạc Long Quân, Tây Hồ"/>
    <n v="592950"/>
    <n v="0"/>
    <n v="47436"/>
    <n v="640386"/>
    <s v="Bán hàng"/>
    <d v="2025-08-25T00:00:00"/>
    <m/>
    <n v="0"/>
    <n v="640386"/>
    <n v="640386"/>
    <n v="0"/>
    <d v="2025-07-04T00:00:00"/>
    <n v="30"/>
    <d v="2025-08-03T00:00:00"/>
    <n v="0"/>
    <m/>
    <s v=""/>
    <x v="0"/>
    <d v="2025-08-03T00:00:00"/>
    <d v="2025-08-25T00:00:00"/>
    <m/>
    <m/>
    <x v="97"/>
    <x v="103"/>
    <x v="2"/>
  </r>
  <r>
    <x v="169"/>
    <x v="106"/>
    <x v="86"/>
    <x v="2811"/>
    <d v="2025-07-05T00:00:00"/>
    <s v="00042406"/>
    <s v="Siêu thị BRGMart 63 Hàng trống"/>
    <n v="1536903"/>
    <n v="0"/>
    <n v="122952"/>
    <n v="1659855"/>
    <s v="Bán hàng"/>
    <d v="2025-08-25T00:00:00"/>
    <m/>
    <n v="0"/>
    <n v="1659855"/>
    <n v="1659855"/>
    <n v="0"/>
    <d v="2025-07-05T00:00:00"/>
    <n v="30"/>
    <d v="2025-08-04T00:00:00"/>
    <n v="0"/>
    <m/>
    <s v=""/>
    <x v="0"/>
    <d v="2025-08-04T00:00:00"/>
    <d v="2025-08-25T00:00:00"/>
    <m/>
    <m/>
    <x v="97"/>
    <x v="103"/>
    <x v="2"/>
  </r>
  <r>
    <x v="169"/>
    <x v="106"/>
    <x v="86"/>
    <x v="2812"/>
    <d v="2025-07-05T00:00:00"/>
    <s v="00042407"/>
    <s v="BRGMART 15-17 Ngọc Khánh, Hà Nội"/>
    <n v="1580636"/>
    <n v="0"/>
    <n v="126451"/>
    <n v="1707087"/>
    <s v="Bán hàng"/>
    <d v="2025-08-25T00:00:00"/>
    <m/>
    <n v="0"/>
    <n v="1707087"/>
    <n v="1707087"/>
    <n v="0"/>
    <d v="2025-07-05T00:00:00"/>
    <n v="30"/>
    <d v="2025-08-04T00:00:00"/>
    <n v="0"/>
    <m/>
    <s v=""/>
    <x v="0"/>
    <d v="2025-08-04T00:00:00"/>
    <d v="2025-08-25T00:00:00"/>
    <m/>
    <m/>
    <x v="97"/>
    <x v="103"/>
    <x v="2"/>
  </r>
  <r>
    <x v="169"/>
    <x v="106"/>
    <x v="86"/>
    <x v="2813"/>
    <d v="2025-07-05T00:00:00"/>
    <s v="00042411"/>
    <s v="Siêu thị Fujimart 142 Lê Duẩn"/>
    <n v="1723395"/>
    <n v="0"/>
    <n v="137872"/>
    <n v="1861267"/>
    <s v="Bán hàng"/>
    <d v="2025-08-25T00:00:00"/>
    <m/>
    <n v="0"/>
    <n v="1861267"/>
    <n v="1861267"/>
    <n v="0"/>
    <d v="2025-07-05T00:00:00"/>
    <n v="30"/>
    <d v="2025-08-04T00:00:00"/>
    <n v="0"/>
    <m/>
    <s v=""/>
    <x v="0"/>
    <d v="2025-08-04T00:00:00"/>
    <d v="2025-08-25T00:00:00"/>
    <m/>
    <m/>
    <x v="97"/>
    <x v="103"/>
    <x v="2"/>
  </r>
  <r>
    <x v="169"/>
    <x v="106"/>
    <x v="86"/>
    <x v="2814"/>
    <d v="2025-07-05T00:00:00"/>
    <s v="00042412"/>
    <s v="Siêu thị Fujimart 324 Tây Sơn"/>
    <n v="1158462"/>
    <n v="0"/>
    <n v="92677"/>
    <n v="1251139"/>
    <s v="Bán hàng"/>
    <d v="2025-08-25T00:00:00"/>
    <m/>
    <n v="0"/>
    <n v="1251139"/>
    <n v="1251139"/>
    <n v="0"/>
    <d v="2025-07-05T00:00:00"/>
    <n v="30"/>
    <d v="2025-08-04T00:00:00"/>
    <n v="0"/>
    <m/>
    <s v=""/>
    <x v="0"/>
    <d v="2025-08-04T00:00:00"/>
    <d v="2025-08-25T00:00:00"/>
    <m/>
    <m/>
    <x v="97"/>
    <x v="103"/>
    <x v="2"/>
  </r>
  <r>
    <x v="169"/>
    <x v="106"/>
    <x v="297"/>
    <x v="2815"/>
    <d v="2025-07-07T00:00:00"/>
    <s v="00042423"/>
    <s v="Siêu thị intimex Hải Dương"/>
    <n v="2016498"/>
    <n v="0"/>
    <n v="161320"/>
    <n v="2177818"/>
    <s v="Bán hàng"/>
    <d v="2025-08-25T00:00:00"/>
    <m/>
    <n v="0"/>
    <n v="2177818"/>
    <n v="2177818"/>
    <n v="0"/>
    <d v="2025-07-07T00:00:00"/>
    <n v="30"/>
    <d v="2025-08-06T00:00:00"/>
    <n v="0"/>
    <m/>
    <s v=""/>
    <x v="0"/>
    <d v="2025-08-06T00:00:00"/>
    <d v="2025-08-25T00:00:00"/>
    <m/>
    <m/>
    <x v="97"/>
    <x v="103"/>
    <x v="2"/>
  </r>
  <r>
    <x v="169"/>
    <x v="106"/>
    <x v="297"/>
    <x v="2816"/>
    <d v="2025-07-07T00:00:00"/>
    <s v="00042424"/>
    <s v="Siêu thị Fujimart 36 Hoàng Cầu"/>
    <n v="1449102"/>
    <n v="0"/>
    <n v="115928"/>
    <n v="1565030"/>
    <s v="Bán hàng"/>
    <d v="2025-08-25T00:00:00"/>
    <m/>
    <n v="0"/>
    <n v="1565030"/>
    <n v="1565030"/>
    <n v="0"/>
    <d v="2025-07-07T00:00:00"/>
    <n v="30"/>
    <d v="2025-08-06T00:00:00"/>
    <n v="0"/>
    <m/>
    <s v=""/>
    <x v="0"/>
    <d v="2025-08-06T00:00:00"/>
    <d v="2025-08-25T00:00:00"/>
    <m/>
    <m/>
    <x v="97"/>
    <x v="103"/>
    <x v="2"/>
  </r>
  <r>
    <x v="169"/>
    <x v="106"/>
    <x v="297"/>
    <x v="2817"/>
    <d v="2025-07-07T00:00:00"/>
    <s v="00042425"/>
    <s v="Siêu thị Fujimart Chính Kinh"/>
    <n v="592950"/>
    <n v="0"/>
    <n v="47436"/>
    <n v="640386"/>
    <s v="Bán hàng"/>
    <d v="2025-08-25T00:00:00"/>
    <m/>
    <n v="0"/>
    <n v="640386"/>
    <n v="640386"/>
    <n v="0"/>
    <d v="2025-07-07T00:00:00"/>
    <n v="30"/>
    <d v="2025-08-06T00:00:00"/>
    <n v="0"/>
    <m/>
    <s v=""/>
    <x v="0"/>
    <d v="2025-08-06T00:00:00"/>
    <d v="2025-08-25T00:00:00"/>
    <m/>
    <m/>
    <x v="97"/>
    <x v="103"/>
    <x v="2"/>
  </r>
  <r>
    <x v="169"/>
    <x v="106"/>
    <x v="297"/>
    <x v="2818"/>
    <d v="2025-07-07T00:00:00"/>
    <s v="00042473"/>
    <s v="Siêu thị Fujimart 67 Trần Phú-Ba Đình"/>
    <n v="2027920"/>
    <n v="0"/>
    <n v="162234"/>
    <n v="2190154"/>
    <s v="Bán hàng"/>
    <d v="2025-08-25T00:00:00"/>
    <m/>
    <n v="0"/>
    <n v="2190154"/>
    <n v="2190154"/>
    <n v="0"/>
    <d v="2025-07-07T00:00:00"/>
    <n v="30"/>
    <d v="2025-08-06T00:00:00"/>
    <n v="0"/>
    <m/>
    <s v=""/>
    <x v="0"/>
    <d v="2025-08-06T00:00:00"/>
    <d v="2025-08-25T00:00:00"/>
    <m/>
    <m/>
    <x v="97"/>
    <x v="103"/>
    <x v="2"/>
  </r>
  <r>
    <x v="169"/>
    <x v="106"/>
    <x v="297"/>
    <x v="2819"/>
    <d v="2025-07-07T00:00:00"/>
    <s v="00042475"/>
    <s v="BRG mart N16 Sài Đồng"/>
    <n v="1107925"/>
    <n v="0"/>
    <n v="88634"/>
    <n v="1196559"/>
    <s v="Bán hàng"/>
    <d v="2025-08-25T00:00:00"/>
    <m/>
    <n v="0"/>
    <n v="1196559"/>
    <n v="1196559"/>
    <n v="0"/>
    <d v="2025-07-07T00:00:00"/>
    <n v="30"/>
    <d v="2025-08-06T00:00:00"/>
    <n v="0"/>
    <m/>
    <s v=""/>
    <x v="0"/>
    <d v="2025-08-06T00:00:00"/>
    <d v="2025-08-25T00:00:00"/>
    <m/>
    <m/>
    <x v="97"/>
    <x v="103"/>
    <x v="2"/>
  </r>
  <r>
    <x v="169"/>
    <x v="106"/>
    <x v="167"/>
    <x v="2820"/>
    <d v="2025-07-08T00:00:00"/>
    <s v="00042544"/>
    <s v="CH Haprofood 9-11 Thổ Quan"/>
    <n v="1041345"/>
    <n v="0"/>
    <n v="83308"/>
    <n v="1124653"/>
    <s v="Bán hàng"/>
    <d v="2025-08-25T00:00:00"/>
    <m/>
    <n v="0"/>
    <n v="1124653"/>
    <n v="1124653"/>
    <n v="0"/>
    <d v="2025-07-08T00:00:00"/>
    <n v="30"/>
    <d v="2025-08-07T00:00:00"/>
    <n v="0"/>
    <m/>
    <s v=""/>
    <x v="0"/>
    <d v="2025-08-07T00:00:00"/>
    <d v="2025-08-25T00:00:00"/>
    <m/>
    <m/>
    <x v="97"/>
    <x v="103"/>
    <x v="2"/>
  </r>
  <r>
    <x v="169"/>
    <x v="106"/>
    <x v="56"/>
    <x v="2821"/>
    <d v="2025-07-09T00:00:00"/>
    <s v="00042624"/>
    <s v="Siêu thị Fujimart Trần Phú - Hà Đông"/>
    <n v="1205109"/>
    <n v="0"/>
    <n v="96409"/>
    <n v="1301518"/>
    <s v="Bán hàng"/>
    <d v="2025-08-25T00:00:00"/>
    <m/>
    <n v="0"/>
    <n v="1301518"/>
    <n v="1301518"/>
    <n v="0"/>
    <d v="2025-07-09T00:00:00"/>
    <n v="30"/>
    <d v="2025-08-08T00:00:00"/>
    <n v="0"/>
    <m/>
    <s v=""/>
    <x v="0"/>
    <d v="2025-08-08T00:00:00"/>
    <d v="2025-08-25T00:00:00"/>
    <m/>
    <m/>
    <x v="97"/>
    <x v="103"/>
    <x v="2"/>
  </r>
  <r>
    <x v="169"/>
    <x v="106"/>
    <x v="56"/>
    <x v="2822"/>
    <d v="2025-07-09T00:00:00"/>
    <s v="00042643"/>
    <s v="CH Hapro 198 Lò Đúc"/>
    <n v="599284"/>
    <n v="0"/>
    <n v="47943"/>
    <n v="647227"/>
    <s v="Bán hàng"/>
    <d v="2025-08-25T00:00:00"/>
    <m/>
    <n v="0"/>
    <n v="647227"/>
    <n v="647227"/>
    <n v="0"/>
    <d v="2025-07-09T00:00:00"/>
    <n v="30"/>
    <d v="2025-08-08T00:00:00"/>
    <n v="0"/>
    <m/>
    <s v=""/>
    <x v="0"/>
    <d v="2025-08-08T00:00:00"/>
    <d v="2025-08-25T00:00:00"/>
    <m/>
    <m/>
    <x v="97"/>
    <x v="103"/>
    <x v="2"/>
  </r>
  <r>
    <x v="169"/>
    <x v="106"/>
    <x v="39"/>
    <x v="2823"/>
    <d v="2025-07-10T00:00:00"/>
    <s v="00042977"/>
    <s v="Siêu thị FujiMart 51 Lê Đại Hành"/>
    <n v="1228764"/>
    <n v="0"/>
    <n v="98301"/>
    <n v="1327065"/>
    <s v="Bán hàng"/>
    <d v="2025-08-25T00:00:00"/>
    <m/>
    <n v="0"/>
    <n v="1327065"/>
    <n v="1327065"/>
    <n v="0"/>
    <d v="2025-07-10T00:00:00"/>
    <n v="30"/>
    <d v="2025-08-09T00:00:00"/>
    <n v="0"/>
    <m/>
    <s v=""/>
    <x v="0"/>
    <d v="2025-08-09T00:00:00"/>
    <d v="2025-08-25T00:00:00"/>
    <m/>
    <m/>
    <x v="97"/>
    <x v="103"/>
    <x v="2"/>
  </r>
  <r>
    <x v="169"/>
    <x v="106"/>
    <x v="39"/>
    <x v="2824"/>
    <d v="2025-07-10T00:00:00"/>
    <s v="00042978"/>
    <s v="BRGMART 5 Hàm Tử Quan, Hoàn Kiếm, Hà Nội"/>
    <n v="751395"/>
    <n v="0"/>
    <n v="60112"/>
    <n v="811507"/>
    <s v="Bán hàng"/>
    <d v="2025-08-25T00:00:00"/>
    <m/>
    <n v="0"/>
    <n v="811507"/>
    <n v="811507"/>
    <n v="0"/>
    <d v="2025-07-10T00:00:00"/>
    <n v="30"/>
    <d v="2025-08-09T00:00:00"/>
    <n v="0"/>
    <m/>
    <s v=""/>
    <x v="0"/>
    <d v="2025-08-09T00:00:00"/>
    <d v="2025-08-25T00:00:00"/>
    <m/>
    <m/>
    <x v="97"/>
    <x v="103"/>
    <x v="2"/>
  </r>
  <r>
    <x v="169"/>
    <x v="106"/>
    <x v="39"/>
    <x v="2825"/>
    <d v="2025-07-10T00:00:00"/>
    <s v="00042979"/>
    <s v="Siêu thị FujiMart Times City"/>
    <n v="1295009"/>
    <n v="0"/>
    <n v="103601"/>
    <n v="1398610"/>
    <s v="Bán hàng"/>
    <d v="2025-08-25T00:00:00"/>
    <m/>
    <n v="0"/>
    <n v="1398610"/>
    <n v="1398610"/>
    <n v="0"/>
    <d v="2025-07-10T00:00:00"/>
    <n v="30"/>
    <d v="2025-08-09T00:00:00"/>
    <n v="0"/>
    <m/>
    <s v=""/>
    <x v="0"/>
    <d v="2025-08-09T00:00:00"/>
    <d v="2025-08-25T00:00:00"/>
    <m/>
    <m/>
    <x v="97"/>
    <x v="103"/>
    <x v="2"/>
  </r>
  <r>
    <x v="169"/>
    <x v="106"/>
    <x v="39"/>
    <x v="2826"/>
    <d v="2025-07-10T00:00:00"/>
    <s v="00042980"/>
    <s v="CH Hapro 160-162 ngõ Thái Thịnh I"/>
    <n v="1175155"/>
    <n v="0"/>
    <n v="94012"/>
    <n v="1269167"/>
    <s v="Bán hàng"/>
    <d v="2025-08-25T00:00:00"/>
    <m/>
    <n v="0"/>
    <n v="1269167"/>
    <n v="1269167"/>
    <n v="0"/>
    <d v="2025-07-10T00:00:00"/>
    <n v="30"/>
    <d v="2025-08-09T00:00:00"/>
    <n v="0"/>
    <m/>
    <s v=""/>
    <x v="0"/>
    <d v="2025-08-09T00:00:00"/>
    <d v="2025-08-25T00:00:00"/>
    <m/>
    <m/>
    <x v="97"/>
    <x v="103"/>
    <x v="2"/>
  </r>
  <r>
    <x v="169"/>
    <x v="106"/>
    <x v="39"/>
    <x v="2827"/>
    <d v="2025-07-10T00:00:00"/>
    <s v="00042981"/>
    <s v="BRGMART Thanh Xuân, Hà Nội"/>
    <n v="1191106"/>
    <n v="0"/>
    <n v="95288"/>
    <n v="1286394"/>
    <s v="Bán hàng"/>
    <d v="2025-08-25T00:00:00"/>
    <m/>
    <n v="0"/>
    <n v="1286394"/>
    <n v="1286394"/>
    <n v="0"/>
    <d v="2025-07-10T00:00:00"/>
    <n v="30"/>
    <d v="2025-08-09T00:00:00"/>
    <n v="0"/>
    <m/>
    <s v=""/>
    <x v="0"/>
    <d v="2025-08-09T00:00:00"/>
    <d v="2025-08-25T00:00:00"/>
    <m/>
    <m/>
    <x v="97"/>
    <x v="103"/>
    <x v="2"/>
  </r>
  <r>
    <x v="169"/>
    <x v="106"/>
    <x v="39"/>
    <x v="2828"/>
    <d v="2025-07-10T00:00:00"/>
    <s v="00042982"/>
    <s v="Siêu thị Fuji The Light"/>
    <n v="448395"/>
    <n v="0"/>
    <n v="35872"/>
    <n v="484267"/>
    <s v="Bán hàng"/>
    <d v="2025-08-25T00:00:00"/>
    <m/>
    <n v="0"/>
    <n v="484267"/>
    <n v="484267"/>
    <n v="0"/>
    <d v="2025-07-10T00:00:00"/>
    <n v="30"/>
    <d v="2025-08-09T00:00:00"/>
    <n v="0"/>
    <m/>
    <s v=""/>
    <x v="0"/>
    <d v="2025-08-09T00:00:00"/>
    <d v="2025-08-25T00:00:00"/>
    <m/>
    <m/>
    <x v="97"/>
    <x v="103"/>
    <x v="2"/>
  </r>
  <r>
    <x v="169"/>
    <x v="106"/>
    <x v="39"/>
    <x v="2829"/>
    <d v="2025-07-10T00:00:00"/>
    <s v="00043436"/>
    <s v="Siêu thị Fujimart 89 Lạc Long Quân"/>
    <n v="2877498"/>
    <n v="0"/>
    <n v="230200"/>
    <n v="3107698"/>
    <s v="Bán hàng"/>
    <d v="2025-08-25T00:00:00"/>
    <m/>
    <n v="0"/>
    <n v="3107698"/>
    <n v="3107698"/>
    <n v="0"/>
    <d v="2025-07-10T00:00:00"/>
    <n v="30"/>
    <d v="2025-08-09T00:00:00"/>
    <n v="0"/>
    <m/>
    <s v=""/>
    <x v="0"/>
    <d v="2025-08-09T00:00:00"/>
    <d v="2025-08-25T00:00:00"/>
    <m/>
    <m/>
    <x v="97"/>
    <x v="103"/>
    <x v="2"/>
  </r>
  <r>
    <x v="169"/>
    <x v="106"/>
    <x v="39"/>
    <x v="2830"/>
    <d v="2025-07-10T00:00:00"/>
    <s v="00043528"/>
    <s v="Siêu thị FujiMart Tân Mai"/>
    <n v="1422638"/>
    <n v="0"/>
    <n v="113811"/>
    <n v="1536449"/>
    <s v="Bán hàng"/>
    <d v="2025-08-25T00:00:00"/>
    <m/>
    <n v="0"/>
    <n v="1536449"/>
    <n v="1536449"/>
    <n v="0"/>
    <d v="2025-07-10T00:00:00"/>
    <n v="30"/>
    <d v="2025-08-09T00:00:00"/>
    <n v="0"/>
    <m/>
    <s v=""/>
    <x v="0"/>
    <d v="2025-08-09T00:00:00"/>
    <d v="2025-08-25T00:00:00"/>
    <m/>
    <m/>
    <x v="97"/>
    <x v="103"/>
    <x v="2"/>
  </r>
  <r>
    <x v="169"/>
    <x v="106"/>
    <x v="39"/>
    <x v="2831"/>
    <d v="2025-07-10T00:00:00"/>
    <s v="00043534"/>
    <s v="Siêu thị BRGMart Moonlight Vân Canh"/>
    <n v="987306"/>
    <n v="0"/>
    <n v="78984"/>
    <n v="1066290"/>
    <s v="Bán hàng"/>
    <d v="2025-08-25T00:00:00"/>
    <m/>
    <n v="0"/>
    <n v="1066290"/>
    <n v="1066290"/>
    <n v="0"/>
    <d v="2025-07-10T00:00:00"/>
    <n v="30"/>
    <d v="2025-08-09T00:00:00"/>
    <n v="0"/>
    <m/>
    <s v=""/>
    <x v="0"/>
    <d v="2025-08-09T00:00:00"/>
    <d v="2025-08-25T00:00:00"/>
    <m/>
    <m/>
    <x v="97"/>
    <x v="103"/>
    <x v="2"/>
  </r>
  <r>
    <x v="169"/>
    <x v="106"/>
    <x v="237"/>
    <x v="2832"/>
    <d v="2025-07-11T00:00:00"/>
    <s v="00043545"/>
    <s v="Siêu thị Fujimart 249 Thụy Khê"/>
    <n v="1041345"/>
    <n v="0"/>
    <n v="83308"/>
    <n v="1124653"/>
    <s v="Bán hàng"/>
    <d v="2025-08-25T00:00:00"/>
    <m/>
    <n v="0"/>
    <n v="1124653"/>
    <n v="1124653"/>
    <n v="0"/>
    <d v="2025-07-11T00:00:00"/>
    <n v="30"/>
    <d v="2025-08-10T00:00:00"/>
    <n v="0"/>
    <m/>
    <s v=""/>
    <x v="0"/>
    <d v="2025-08-10T00:00:00"/>
    <d v="2025-08-25T00:00:00"/>
    <m/>
    <m/>
    <x v="97"/>
    <x v="103"/>
    <x v="2"/>
  </r>
  <r>
    <x v="169"/>
    <x v="106"/>
    <x v="237"/>
    <x v="2833"/>
    <d v="2025-07-11T00:00:00"/>
    <s v="00043843"/>
    <s v="Cửa hàng Haprofood N4C Trung Hòa Nhân Chính"/>
    <n v="678815"/>
    <n v="0"/>
    <n v="54305"/>
    <n v="733120"/>
    <s v="Bán hàng"/>
    <d v="2025-08-25T00:00:00"/>
    <m/>
    <n v="0"/>
    <n v="733120"/>
    <n v="733120"/>
    <n v="0"/>
    <d v="2025-07-11T00:00:00"/>
    <n v="30"/>
    <d v="2025-08-10T00:00:00"/>
    <n v="0"/>
    <m/>
    <s v=""/>
    <x v="0"/>
    <d v="2025-08-10T00:00:00"/>
    <d v="2025-08-25T00:00:00"/>
    <m/>
    <m/>
    <x v="97"/>
    <x v="103"/>
    <x v="2"/>
  </r>
  <r>
    <x v="169"/>
    <x v="106"/>
    <x v="237"/>
    <x v="2834"/>
    <d v="2025-07-11T00:00:00"/>
    <s v="00043844"/>
    <s v="Seikamart Phạm Ngọc Thạch"/>
    <n v="1354242"/>
    <n v="0"/>
    <n v="108339"/>
    <n v="1462581"/>
    <s v="Bán hàng"/>
    <d v="2025-08-25T00:00:00"/>
    <m/>
    <n v="0"/>
    <n v="1462581"/>
    <n v="1462581"/>
    <n v="0"/>
    <d v="2025-07-11T00:00:00"/>
    <n v="30"/>
    <d v="2025-08-10T00:00:00"/>
    <n v="0"/>
    <m/>
    <s v=""/>
    <x v="0"/>
    <d v="2025-08-10T00:00:00"/>
    <d v="2025-08-25T00:00:00"/>
    <m/>
    <m/>
    <x v="97"/>
    <x v="103"/>
    <x v="2"/>
  </r>
  <r>
    <x v="169"/>
    <x v="106"/>
    <x v="237"/>
    <x v="2835"/>
    <d v="2025-07-11T00:00:00"/>
    <s v="00043847"/>
    <s v="Siêu thị Fujimart 142 Lê Duẩn"/>
    <n v="592950"/>
    <n v="0"/>
    <n v="47436"/>
    <n v="640386"/>
    <s v="Bán hàng"/>
    <d v="2025-08-25T00:00:00"/>
    <m/>
    <n v="0"/>
    <n v="640386"/>
    <n v="640386"/>
    <n v="0"/>
    <d v="2025-07-11T00:00:00"/>
    <n v="30"/>
    <d v="2025-08-10T00:00:00"/>
    <n v="0"/>
    <m/>
    <s v=""/>
    <x v="0"/>
    <d v="2025-08-10T00:00:00"/>
    <d v="2025-08-25T00:00:00"/>
    <m/>
    <m/>
    <x v="97"/>
    <x v="103"/>
    <x v="2"/>
  </r>
  <r>
    <x v="169"/>
    <x v="106"/>
    <x v="256"/>
    <x v="2836"/>
    <d v="2025-07-12T00:00:00"/>
    <s v="00043923"/>
    <s v="Siêu thị FujiMart Trung Yên"/>
    <n v="1273724"/>
    <n v="0"/>
    <n v="101898"/>
    <n v="1375622"/>
    <s v="Bán hàng"/>
    <d v="2025-08-25T00:00:00"/>
    <m/>
    <n v="0"/>
    <n v="1375622"/>
    <n v="1375622"/>
    <n v="0"/>
    <d v="2025-07-12T00:00:00"/>
    <n v="30"/>
    <d v="2025-08-11T00:00:00"/>
    <n v="0"/>
    <m/>
    <s v=""/>
    <x v="0"/>
    <d v="2025-08-11T00:00:00"/>
    <d v="2025-08-25T00:00:00"/>
    <m/>
    <m/>
    <x v="97"/>
    <x v="103"/>
    <x v="2"/>
  </r>
  <r>
    <x v="169"/>
    <x v="106"/>
    <x v="40"/>
    <x v="2837"/>
    <d v="2025-07-14T00:00:00"/>
    <s v="00043933"/>
    <s v="Siêu thị BRGMart Phố Nối"/>
    <n v="4279475"/>
    <n v="0"/>
    <n v="342358"/>
    <n v="4621833"/>
    <s v="Bán hàng"/>
    <d v="2025-08-25T00:00:00"/>
    <m/>
    <n v="0"/>
    <n v="4621833"/>
    <n v="4621833"/>
    <n v="0"/>
    <d v="2025-07-14T00:00:00"/>
    <n v="30"/>
    <d v="2025-08-13T00:00:00"/>
    <n v="0"/>
    <m/>
    <s v=""/>
    <x v="0"/>
    <d v="2025-08-13T00:00:00"/>
    <d v="2025-08-25T00:00:00"/>
    <m/>
    <m/>
    <x v="97"/>
    <x v="103"/>
    <x v="2"/>
  </r>
  <r>
    <x v="169"/>
    <x v="106"/>
    <x v="40"/>
    <x v="2838"/>
    <d v="2025-07-14T00:00:00"/>
    <s v="00043936"/>
    <s v="Siêu thị Fujimart 36 Hoàng Cầu"/>
    <n v="1845275"/>
    <n v="0"/>
    <n v="147622"/>
    <n v="1992897"/>
    <s v="Bán hàng"/>
    <d v="2025-08-25T00:00:00"/>
    <m/>
    <n v="0"/>
    <n v="1992897"/>
    <n v="1992897"/>
    <n v="0"/>
    <d v="2025-07-14T00:00:00"/>
    <n v="30"/>
    <d v="2025-08-13T00:00:00"/>
    <n v="0"/>
    <m/>
    <s v=""/>
    <x v="0"/>
    <d v="2025-08-13T00:00:00"/>
    <d v="2025-08-25T00:00:00"/>
    <m/>
    <m/>
    <x v="97"/>
    <x v="103"/>
    <x v="2"/>
  </r>
  <r>
    <x v="169"/>
    <x v="106"/>
    <x v="40"/>
    <x v="2839"/>
    <d v="2025-07-14T00:00:00"/>
    <s v="00043937"/>
    <s v="Siêu thị FujiMart Lê Văn Lương"/>
    <n v="989616"/>
    <n v="0"/>
    <n v="79169"/>
    <n v="1068785"/>
    <s v="Bán hàng"/>
    <d v="2025-08-25T00:00:00"/>
    <m/>
    <n v="0"/>
    <n v="1068785"/>
    <n v="1068785"/>
    <n v="0"/>
    <d v="2025-07-14T00:00:00"/>
    <n v="30"/>
    <d v="2025-08-13T00:00:00"/>
    <n v="0"/>
    <m/>
    <s v=""/>
    <x v="0"/>
    <d v="2025-08-13T00:00:00"/>
    <d v="2025-08-25T00:00:00"/>
    <m/>
    <m/>
    <x v="97"/>
    <x v="103"/>
    <x v="2"/>
  </r>
  <r>
    <x v="169"/>
    <x v="106"/>
    <x v="40"/>
    <x v="2840"/>
    <d v="2025-07-14T00:00:00"/>
    <s v="00043938"/>
    <s v="CH Hapro 83 Nguyễn An Ninh"/>
    <n v="588603"/>
    <n v="0"/>
    <n v="47088"/>
    <n v="635691"/>
    <s v="Bán hàng"/>
    <d v="2025-08-25T00:00:00"/>
    <m/>
    <n v="0"/>
    <n v="635691"/>
    <n v="635691"/>
    <n v="0"/>
    <d v="2025-07-14T00:00:00"/>
    <n v="30"/>
    <d v="2025-08-13T00:00:00"/>
    <n v="0"/>
    <m/>
    <s v=""/>
    <x v="0"/>
    <d v="2025-08-13T00:00:00"/>
    <d v="2025-08-25T00:00:00"/>
    <m/>
    <m/>
    <x v="97"/>
    <x v="103"/>
    <x v="2"/>
  </r>
  <r>
    <x v="169"/>
    <x v="106"/>
    <x v="40"/>
    <x v="2841"/>
    <d v="2025-07-14T00:00:00"/>
    <s v="00043939"/>
    <s v="CH Haprofood 24 Trần Nhật Duật"/>
    <n v="1135992"/>
    <n v="0"/>
    <n v="90879"/>
    <n v="1226871"/>
    <s v="Bán hàng"/>
    <d v="2025-08-25T00:00:00"/>
    <m/>
    <n v="0"/>
    <n v="1226871"/>
    <n v="1226871"/>
    <n v="0"/>
    <d v="2025-07-14T00:00:00"/>
    <n v="30"/>
    <d v="2025-08-13T00:00:00"/>
    <n v="0"/>
    <m/>
    <s v=""/>
    <x v="0"/>
    <d v="2025-08-13T00:00:00"/>
    <d v="2025-08-25T00:00:00"/>
    <m/>
    <m/>
    <x v="97"/>
    <x v="103"/>
    <x v="2"/>
  </r>
  <r>
    <x v="169"/>
    <x v="106"/>
    <x v="40"/>
    <x v="2842"/>
    <d v="2025-07-14T00:00:00"/>
    <s v="00043940"/>
    <s v="BRGMART 13 Thành Công, Hà Nội"/>
    <n v="1266099"/>
    <n v="0"/>
    <n v="101288"/>
    <n v="1367387"/>
    <s v="Bán hàng"/>
    <d v="2025-08-25T00:00:00"/>
    <m/>
    <n v="0"/>
    <n v="1367387"/>
    <n v="1367387"/>
    <n v="0"/>
    <d v="2025-07-14T00:00:00"/>
    <n v="30"/>
    <d v="2025-08-13T00:00:00"/>
    <n v="0"/>
    <m/>
    <s v=""/>
    <x v="0"/>
    <d v="2025-08-13T00:00:00"/>
    <d v="2025-08-25T00:00:00"/>
    <m/>
    <m/>
    <x v="97"/>
    <x v="103"/>
    <x v="2"/>
  </r>
  <r>
    <x v="169"/>
    <x v="106"/>
    <x v="40"/>
    <x v="2843"/>
    <d v="2025-07-14T00:00:00"/>
    <s v="00043956"/>
    <s v="Siêu thị intimex Hải Dương"/>
    <n v="2145737"/>
    <n v="0"/>
    <n v="171659"/>
    <n v="2317396"/>
    <s v="Bán hàng"/>
    <d v="2025-08-25T00:00:00"/>
    <m/>
    <n v="0"/>
    <n v="2317396"/>
    <n v="2317396"/>
    <n v="0"/>
    <d v="2025-07-14T00:00:00"/>
    <n v="30"/>
    <d v="2025-08-13T00:00:00"/>
    <n v="0"/>
    <m/>
    <s v=""/>
    <x v="0"/>
    <d v="2025-08-13T00:00:00"/>
    <d v="2025-08-25T00:00:00"/>
    <m/>
    <m/>
    <x v="97"/>
    <x v="103"/>
    <x v="2"/>
  </r>
  <r>
    <x v="169"/>
    <x v="106"/>
    <x v="40"/>
    <x v="2844"/>
    <d v="2025-07-14T00:00:00"/>
    <s v="00043957"/>
    <s v="BRG D2 Giảng Võ, Hà Nội"/>
    <n v="477306"/>
    <n v="0"/>
    <n v="38184"/>
    <n v="515490"/>
    <s v="Bán hàng"/>
    <d v="2025-08-25T00:00:00"/>
    <m/>
    <n v="0"/>
    <n v="515490"/>
    <n v="515490"/>
    <n v="0"/>
    <d v="2025-07-14T00:00:00"/>
    <n v="30"/>
    <d v="2025-08-13T00:00:00"/>
    <n v="0"/>
    <m/>
    <s v=""/>
    <x v="0"/>
    <d v="2025-08-13T00:00:00"/>
    <d v="2025-08-25T00:00:00"/>
    <m/>
    <m/>
    <x v="97"/>
    <x v="103"/>
    <x v="2"/>
  </r>
  <r>
    <x v="169"/>
    <x v="106"/>
    <x v="40"/>
    <x v="2845"/>
    <d v="2025-07-14T00:00:00"/>
    <s v="00043958"/>
    <s v="Siêu thị FujiMart 51 Lê Đại Hành"/>
    <n v="1961760"/>
    <n v="0"/>
    <n v="156941"/>
    <n v="2118701"/>
    <s v="Bán hàng"/>
    <d v="2025-08-25T00:00:00"/>
    <m/>
    <n v="0"/>
    <n v="2118701"/>
    <n v="2118701"/>
    <n v="0"/>
    <d v="2025-07-14T00:00:00"/>
    <n v="30"/>
    <d v="2025-08-13T00:00:00"/>
    <n v="0"/>
    <m/>
    <s v=""/>
    <x v="0"/>
    <d v="2025-08-13T00:00:00"/>
    <d v="2025-08-25T00:00:00"/>
    <m/>
    <m/>
    <x v="97"/>
    <x v="103"/>
    <x v="2"/>
  </r>
  <r>
    <x v="169"/>
    <x v="106"/>
    <x v="40"/>
    <x v="2846"/>
    <d v="2025-07-14T00:00:00"/>
    <s v="00043997"/>
    <s v="Siêu thị Fujimart 324 Tây Sơn"/>
    <n v="1185900"/>
    <n v="0"/>
    <n v="94872"/>
    <n v="1280772"/>
    <s v="Bán hàng"/>
    <d v="2025-08-25T00:00:00"/>
    <m/>
    <n v="0"/>
    <n v="1280772"/>
    <n v="1280772"/>
    <n v="0"/>
    <d v="2025-07-14T00:00:00"/>
    <n v="30"/>
    <d v="2025-08-13T00:00:00"/>
    <n v="0"/>
    <m/>
    <s v=""/>
    <x v="0"/>
    <d v="2025-08-13T00:00:00"/>
    <d v="2025-08-25T00:00:00"/>
    <m/>
    <m/>
    <x v="97"/>
    <x v="103"/>
    <x v="2"/>
  </r>
  <r>
    <x v="169"/>
    <x v="106"/>
    <x v="40"/>
    <x v="2847"/>
    <d v="2025-07-14T00:00:00"/>
    <s v="00043998"/>
    <s v="Siêu thị Fuji MD Complex"/>
    <n v="1606910"/>
    <n v="0"/>
    <n v="128553"/>
    <n v="1735463"/>
    <s v="Bán hàng"/>
    <d v="2025-08-25T00:00:00"/>
    <m/>
    <n v="0"/>
    <n v="1735463"/>
    <n v="1735463"/>
    <n v="0"/>
    <d v="2025-07-14T00:00:00"/>
    <n v="30"/>
    <d v="2025-08-13T00:00:00"/>
    <n v="0"/>
    <m/>
    <s v=""/>
    <x v="0"/>
    <d v="2025-08-13T00:00:00"/>
    <d v="2025-08-25T00:00:00"/>
    <m/>
    <m/>
    <x v="97"/>
    <x v="103"/>
    <x v="2"/>
  </r>
  <r>
    <x v="169"/>
    <x v="106"/>
    <x v="40"/>
    <x v="2848"/>
    <d v="2025-07-14T00:00:00"/>
    <s v="00043999"/>
    <s v="Seika Dimond Westlake 98 Tô Ngọc Vân"/>
    <n v="565512"/>
    <n v="0"/>
    <n v="45241"/>
    <n v="610753"/>
    <s v="Bán hàng"/>
    <d v="2025-08-25T00:00:00"/>
    <m/>
    <n v="0"/>
    <n v="610753"/>
    <n v="610753"/>
    <n v="0"/>
    <d v="2025-07-14T00:00:00"/>
    <n v="30"/>
    <d v="2025-08-13T00:00:00"/>
    <n v="0"/>
    <m/>
    <s v=""/>
    <x v="0"/>
    <d v="2025-08-13T00:00:00"/>
    <d v="2025-08-25T00:00:00"/>
    <m/>
    <m/>
    <x v="97"/>
    <x v="103"/>
    <x v="2"/>
  </r>
  <r>
    <x v="169"/>
    <x v="106"/>
    <x v="78"/>
    <x v="2849"/>
    <d v="2025-07-15T00:00:00"/>
    <s v="00044139"/>
    <s v="BRGMART Thanh Xuân, Hà Nội"/>
    <n v="1748000"/>
    <n v="0"/>
    <n v="139840"/>
    <n v="1887840"/>
    <s v="Bán hàng"/>
    <d v="2025-08-25T00:00:00"/>
    <m/>
    <n v="0"/>
    <n v="1887840"/>
    <n v="1887840"/>
    <n v="0"/>
    <d v="2025-07-15T00:00:00"/>
    <n v="30"/>
    <d v="2025-08-14T00:00:00"/>
    <n v="0"/>
    <m/>
    <s v=""/>
    <x v="0"/>
    <d v="2025-08-14T00:00:00"/>
    <d v="2025-08-25T00:00:00"/>
    <m/>
    <m/>
    <x v="97"/>
    <x v="103"/>
    <x v="2"/>
  </r>
  <r>
    <x v="169"/>
    <x v="106"/>
    <x v="78"/>
    <x v="2850"/>
    <d v="2025-07-15T00:00:00"/>
    <s v="00044140"/>
    <s v="Siêu thị Fujimart Chính Kinh"/>
    <n v="1786215"/>
    <n v="0"/>
    <n v="142897"/>
    <n v="1929112"/>
    <s v="Bán hàng"/>
    <d v="2025-08-25T00:00:00"/>
    <m/>
    <n v="0"/>
    <n v="1929112"/>
    <n v="1929112"/>
    <n v="0"/>
    <d v="2025-07-15T00:00:00"/>
    <n v="30"/>
    <d v="2025-08-14T00:00:00"/>
    <n v="0"/>
    <m/>
    <s v=""/>
    <x v="0"/>
    <d v="2025-08-14T00:00:00"/>
    <d v="2025-08-25T00:00:00"/>
    <m/>
    <m/>
    <x v="97"/>
    <x v="103"/>
    <x v="2"/>
  </r>
  <r>
    <x v="169"/>
    <x v="106"/>
    <x v="93"/>
    <x v="2851"/>
    <d v="2025-07-16T00:00:00"/>
    <s v="00044222"/>
    <s v="Siêu thị FujiMart Tân Mai"/>
    <n v="635814"/>
    <n v="0"/>
    <n v="50865"/>
    <n v="686679"/>
    <s v="Bán hàng"/>
    <d v="2025-08-25T00:00:00"/>
    <m/>
    <n v="0"/>
    <n v="686679"/>
    <n v="686679"/>
    <n v="0"/>
    <d v="2025-07-16T00:00:00"/>
    <n v="30"/>
    <d v="2025-08-15T00:00:00"/>
    <n v="0"/>
    <m/>
    <s v=""/>
    <x v="0"/>
    <d v="2025-08-15T00:00:00"/>
    <d v="2025-08-25T00:00:00"/>
    <m/>
    <m/>
    <x v="97"/>
    <x v="103"/>
    <x v="2"/>
  </r>
  <r>
    <x v="169"/>
    <x v="106"/>
    <x v="93"/>
    <x v="2852"/>
    <d v="2025-07-16T00:00:00"/>
    <s v="00044227"/>
    <s v="BRGMART 105 Lê Duẩn, Hà Nội"/>
    <n v="588603"/>
    <n v="0"/>
    <n v="47088"/>
    <n v="635691"/>
    <s v="Bán hàng"/>
    <d v="2025-08-25T00:00:00"/>
    <m/>
    <n v="0"/>
    <n v="635691"/>
    <n v="635691"/>
    <n v="0"/>
    <d v="2025-07-16T00:00:00"/>
    <n v="30"/>
    <d v="2025-08-15T00:00:00"/>
    <n v="0"/>
    <m/>
    <s v=""/>
    <x v="0"/>
    <d v="2025-08-15T00:00:00"/>
    <d v="2025-08-25T00:00:00"/>
    <m/>
    <m/>
    <x v="97"/>
    <x v="103"/>
    <x v="2"/>
  </r>
  <r>
    <x v="169"/>
    <x v="106"/>
    <x v="93"/>
    <x v="2853"/>
    <d v="2025-07-16T00:00:00"/>
    <s v="00044229"/>
    <s v="Siêu thị Fujimart 89 Lạc Long Quân"/>
    <n v="1449102"/>
    <n v="0"/>
    <n v="115928"/>
    <n v="1565030"/>
    <s v="Bán hàng"/>
    <d v="2025-08-25T00:00:00"/>
    <m/>
    <n v="0"/>
    <n v="1565030"/>
    <n v="1565030"/>
    <n v="0"/>
    <d v="2025-07-16T00:00:00"/>
    <n v="30"/>
    <d v="2025-08-15T00:00:00"/>
    <n v="0"/>
    <m/>
    <s v=""/>
    <x v="0"/>
    <d v="2025-08-15T00:00:00"/>
    <d v="2025-08-25T00:00:00"/>
    <m/>
    <m/>
    <x v="97"/>
    <x v="103"/>
    <x v="2"/>
  </r>
  <r>
    <x v="169"/>
    <x v="106"/>
    <x v="93"/>
    <x v="2854"/>
    <d v="2025-07-16T00:00:00"/>
    <s v="00044233"/>
    <s v="Siêu thị Fujimart Trần Phú - Hà Đông"/>
    <n v="777564"/>
    <n v="0"/>
    <n v="62205"/>
    <n v="839769"/>
    <s v="Bán hàng"/>
    <d v="2025-08-25T00:00:00"/>
    <m/>
    <n v="0"/>
    <n v="839769"/>
    <n v="839769"/>
    <n v="0"/>
    <d v="2025-07-16T00:00:00"/>
    <n v="30"/>
    <d v="2025-08-15T00:00:00"/>
    <n v="0"/>
    <m/>
    <s v=""/>
    <x v="0"/>
    <d v="2025-08-15T00:00:00"/>
    <d v="2025-08-25T00:00:00"/>
    <m/>
    <m/>
    <x v="97"/>
    <x v="103"/>
    <x v="2"/>
  </r>
  <r>
    <x v="169"/>
    <x v="106"/>
    <x v="57"/>
    <x v="2855"/>
    <d v="2025-07-17T00:00:00"/>
    <s v="00045005"/>
    <s v="Siêu thị Fujimart 324 Tây Sơn"/>
    <n v="1938135"/>
    <n v="0"/>
    <n v="155051"/>
    <n v="2093186"/>
    <s v="Bán hàng"/>
    <d v="2025-08-25T00:00:00"/>
    <m/>
    <n v="0"/>
    <n v="2093186"/>
    <n v="2093186"/>
    <n v="0"/>
    <d v="2025-07-17T00:00:00"/>
    <n v="30"/>
    <d v="2025-08-16T00:00:00"/>
    <n v="0"/>
    <m/>
    <s v=""/>
    <x v="0"/>
    <d v="2025-08-16T00:00:00"/>
    <d v="2025-08-25T00:00:00"/>
    <m/>
    <m/>
    <x v="97"/>
    <x v="103"/>
    <x v="2"/>
  </r>
  <r>
    <x v="169"/>
    <x v="106"/>
    <x v="57"/>
    <x v="2856"/>
    <d v="2025-07-17T00:00:00"/>
    <s v="00045006"/>
    <s v="Siêu thị Fujimart 142 Lê Duẩn"/>
    <n v="1193265"/>
    <n v="0"/>
    <n v="95461"/>
    <n v="1288726"/>
    <s v="Bán hàng"/>
    <d v="2025-08-25T00:00:00"/>
    <m/>
    <n v="0"/>
    <n v="1288726"/>
    <n v="1288726"/>
    <n v="0"/>
    <d v="2025-07-17T00:00:00"/>
    <n v="30"/>
    <d v="2025-08-16T00:00:00"/>
    <n v="0"/>
    <m/>
    <s v=""/>
    <x v="0"/>
    <d v="2025-08-16T00:00:00"/>
    <d v="2025-08-25T00:00:00"/>
    <m/>
    <m/>
    <x v="97"/>
    <x v="103"/>
    <x v="2"/>
  </r>
  <r>
    <x v="169"/>
    <x v="106"/>
    <x v="57"/>
    <x v="2857"/>
    <d v="2025-07-17T00:00:00"/>
    <s v="00045007"/>
    <s v="Siêu thị Fujimart 67 Trần Phú-Ba Đình"/>
    <n v="1337820"/>
    <n v="0"/>
    <n v="107026"/>
    <n v="1444846"/>
    <s v="Bán hàng"/>
    <d v="2025-08-25T00:00:00"/>
    <m/>
    <n v="0"/>
    <n v="1444846"/>
    <n v="1444846"/>
    <n v="0"/>
    <d v="2025-07-17T00:00:00"/>
    <n v="30"/>
    <d v="2025-08-16T00:00:00"/>
    <n v="0"/>
    <m/>
    <s v=""/>
    <x v="0"/>
    <d v="2025-08-16T00:00:00"/>
    <d v="2025-08-25T00:00:00"/>
    <m/>
    <m/>
    <x v="97"/>
    <x v="103"/>
    <x v="2"/>
  </r>
  <r>
    <x v="169"/>
    <x v="106"/>
    <x v="57"/>
    <x v="2858"/>
    <d v="2025-07-17T00:00:00"/>
    <s v="00045008"/>
    <s v="BRGMART Chợ bưởi, HN"/>
    <n v="734616"/>
    <n v="0"/>
    <n v="58769"/>
    <n v="793385"/>
    <s v="Bán hàng"/>
    <d v="2025-08-25T00:00:00"/>
    <m/>
    <n v="0"/>
    <n v="793385"/>
    <n v="793385"/>
    <n v="0"/>
    <d v="2025-07-17T00:00:00"/>
    <n v="30"/>
    <d v="2025-08-16T00:00:00"/>
    <n v="0"/>
    <m/>
    <s v=""/>
    <x v="0"/>
    <d v="2025-08-16T00:00:00"/>
    <d v="2025-08-25T00:00:00"/>
    <m/>
    <m/>
    <x v="97"/>
    <x v="103"/>
    <x v="2"/>
  </r>
  <r>
    <x v="169"/>
    <x v="106"/>
    <x v="57"/>
    <x v="2859"/>
    <d v="2025-07-17T00:00:00"/>
    <s v="00045011"/>
    <s v="Seikamart 275 nguyễn Trãi"/>
    <n v="1561309"/>
    <n v="0"/>
    <n v="124905"/>
    <n v="1686214"/>
    <s v="Bán hàng"/>
    <d v="2025-08-25T00:00:00"/>
    <m/>
    <n v="0"/>
    <n v="1686214"/>
    <n v="1686214"/>
    <n v="0"/>
    <d v="2025-07-17T00:00:00"/>
    <n v="30"/>
    <d v="2025-08-16T00:00:00"/>
    <n v="0"/>
    <m/>
    <s v=""/>
    <x v="0"/>
    <d v="2025-08-16T00:00:00"/>
    <d v="2025-08-25T00:00:00"/>
    <m/>
    <m/>
    <x v="97"/>
    <x v="103"/>
    <x v="2"/>
  </r>
  <r>
    <x v="169"/>
    <x v="106"/>
    <x v="57"/>
    <x v="2860"/>
    <d v="2025-07-17T00:00:00"/>
    <s v="00045019"/>
    <s v="Siêu thị HaproMart Lương Đình Của"/>
    <n v="818490"/>
    <n v="0"/>
    <n v="65479"/>
    <n v="883969"/>
    <s v="Bán hàng"/>
    <d v="2025-08-25T00:00:00"/>
    <m/>
    <n v="0"/>
    <n v="883969"/>
    <n v="883969"/>
    <n v="0"/>
    <d v="2025-07-17T00:00:00"/>
    <n v="30"/>
    <d v="2025-08-16T00:00:00"/>
    <n v="0"/>
    <m/>
    <s v=""/>
    <x v="0"/>
    <d v="2025-08-16T00:00:00"/>
    <d v="2025-08-25T00:00:00"/>
    <m/>
    <m/>
    <x v="97"/>
    <x v="103"/>
    <x v="2"/>
  </r>
  <r>
    <x v="169"/>
    <x v="106"/>
    <x v="87"/>
    <x v="2861"/>
    <d v="2025-07-18T00:00:00"/>
    <s v="00045077"/>
    <s v="BRGMART 5 Hàm Tử Quan, Hoàn Kiếm, Hà Nội"/>
    <n v="715959"/>
    <n v="0"/>
    <n v="57277"/>
    <n v="773236"/>
    <s v="Bán hàng"/>
    <d v="2025-08-25T00:00:00"/>
    <m/>
    <n v="0"/>
    <n v="773236"/>
    <n v="773236"/>
    <n v="0"/>
    <d v="2025-07-18T00:00:00"/>
    <n v="30"/>
    <d v="2025-08-17T00:00:00"/>
    <n v="0"/>
    <m/>
    <s v=""/>
    <x v="0"/>
    <d v="2025-08-17T00:00:00"/>
    <d v="2025-08-25T00:00:00"/>
    <m/>
    <m/>
    <x v="97"/>
    <x v="103"/>
    <x v="2"/>
  </r>
  <r>
    <x v="169"/>
    <x v="106"/>
    <x v="87"/>
    <x v="2862"/>
    <d v="2025-07-18T00:00:00"/>
    <s v="00045112"/>
    <s v="BRG 1 Lý Nam Đế, Hoàn Kiếm, Hà Nội"/>
    <n v="1175931"/>
    <n v="0"/>
    <n v="94074"/>
    <n v="1270005"/>
    <s v="Bán hàng"/>
    <d v="2025-08-25T00:00:00"/>
    <m/>
    <n v="0"/>
    <n v="1270005"/>
    <n v="1270005"/>
    <n v="0"/>
    <d v="2025-07-18T00:00:00"/>
    <n v="30"/>
    <d v="2025-08-17T00:00:00"/>
    <n v="0"/>
    <m/>
    <s v=""/>
    <x v="0"/>
    <d v="2025-08-17T00:00:00"/>
    <d v="2025-08-25T00:00:00"/>
    <m/>
    <m/>
    <x v="97"/>
    <x v="103"/>
    <x v="2"/>
  </r>
  <r>
    <x v="169"/>
    <x v="106"/>
    <x v="87"/>
    <x v="2863"/>
    <d v="2025-07-18T00:00:00"/>
    <s v="00045113"/>
    <s v="Seikamart Phạm Ngọc Thạch"/>
    <n v="1337820"/>
    <n v="0"/>
    <n v="107026"/>
    <n v="1444846"/>
    <s v="Bán hàng"/>
    <d v="2025-08-25T00:00:00"/>
    <m/>
    <n v="0"/>
    <n v="1444846"/>
    <n v="1444846"/>
    <n v="0"/>
    <d v="2025-07-18T00:00:00"/>
    <n v="30"/>
    <d v="2025-08-17T00:00:00"/>
    <n v="0"/>
    <m/>
    <s v=""/>
    <x v="0"/>
    <d v="2025-08-17T00:00:00"/>
    <d v="2025-08-25T00:00:00"/>
    <m/>
    <m/>
    <x v="97"/>
    <x v="103"/>
    <x v="2"/>
  </r>
  <r>
    <x v="169"/>
    <x v="106"/>
    <x v="87"/>
    <x v="2864"/>
    <d v="2025-07-18T00:00:00"/>
    <s v="00045114"/>
    <s v="CH Haprofood 9-11 Thổ Quan"/>
    <n v="951666"/>
    <n v="0"/>
    <n v="76133"/>
    <n v="1027799"/>
    <s v="Bán hàng"/>
    <d v="2025-08-25T00:00:00"/>
    <m/>
    <n v="0"/>
    <n v="1027799"/>
    <n v="1027799"/>
    <n v="0"/>
    <d v="2025-07-18T00:00:00"/>
    <n v="30"/>
    <d v="2025-08-17T00:00:00"/>
    <n v="0"/>
    <m/>
    <s v=""/>
    <x v="0"/>
    <d v="2025-08-17T00:00:00"/>
    <d v="2025-08-25T00:00:00"/>
    <m/>
    <m/>
    <x v="97"/>
    <x v="103"/>
    <x v="2"/>
  </r>
  <r>
    <x v="169"/>
    <x v="106"/>
    <x v="87"/>
    <x v="2865"/>
    <d v="2025-07-18T00:00:00"/>
    <s v="00045115"/>
    <s v="Siêu thị FujiMart Times City"/>
    <n v="2054532"/>
    <n v="0"/>
    <n v="164363"/>
    <n v="2218895"/>
    <s v="Bán hàng"/>
    <d v="2025-08-25T00:00:00"/>
    <m/>
    <n v="0"/>
    <n v="2218895"/>
    <n v="2218895"/>
    <n v="0"/>
    <d v="2025-07-18T00:00:00"/>
    <n v="30"/>
    <d v="2025-08-17T00:00:00"/>
    <n v="0"/>
    <m/>
    <s v=""/>
    <x v="0"/>
    <d v="2025-08-17T00:00:00"/>
    <d v="2025-08-25T00:00:00"/>
    <m/>
    <m/>
    <x v="97"/>
    <x v="103"/>
    <x v="2"/>
  </r>
  <r>
    <x v="169"/>
    <x v="106"/>
    <x v="180"/>
    <x v="2866"/>
    <d v="2025-07-19T00:00:00"/>
    <s v="00045521"/>
    <s v="BRGMART 15-17 Ngọc Khánh, Hà Nội"/>
    <n v="1592736"/>
    <n v="0"/>
    <n v="127419"/>
    <n v="1720155"/>
    <s v="Bán hàng"/>
    <d v="2025-08-25T00:00:00"/>
    <m/>
    <n v="0"/>
    <n v="1720155"/>
    <n v="1720155"/>
    <n v="0"/>
    <d v="2025-07-19T00:00:00"/>
    <n v="30"/>
    <d v="2025-08-18T00:00:00"/>
    <n v="0"/>
    <m/>
    <s v=""/>
    <x v="0"/>
    <d v="2025-08-18T00:00:00"/>
    <d v="2025-08-25T00:00:00"/>
    <m/>
    <m/>
    <x v="97"/>
    <x v="103"/>
    <x v="2"/>
  </r>
  <r>
    <x v="169"/>
    <x v="106"/>
    <x v="180"/>
    <x v="2867"/>
    <d v="2025-07-19T00:00:00"/>
    <s v="00045595"/>
    <s v="BRG 1 Lý Nam Đế, Hoàn Kiếm, Hà Nội"/>
    <n v="1787778"/>
    <n v="0"/>
    <n v="143022"/>
    <n v="1930800"/>
    <s v="Bán hàng"/>
    <d v="2025-08-25T00:00:00"/>
    <m/>
    <n v="0"/>
    <n v="1930800"/>
    <n v="1930800"/>
    <n v="0"/>
    <d v="2025-07-19T00:00:00"/>
    <n v="30"/>
    <d v="2025-08-18T00:00:00"/>
    <n v="0"/>
    <m/>
    <s v=""/>
    <x v="0"/>
    <d v="2025-08-18T00:00:00"/>
    <d v="2025-08-25T00:00:00"/>
    <m/>
    <m/>
    <x v="97"/>
    <x v="103"/>
    <x v="2"/>
  </r>
  <r>
    <x v="169"/>
    <x v="106"/>
    <x v="168"/>
    <x v="2868"/>
    <d v="2025-07-21T00:00:00"/>
    <s v="00045612"/>
    <s v="Siêu thị intimex Hải Dương"/>
    <n v="3553501"/>
    <n v="0"/>
    <n v="284280"/>
    <n v="3837781"/>
    <s v="Bán hàng"/>
    <d v="2025-08-25T00:00:00"/>
    <m/>
    <n v="0"/>
    <n v="3837781"/>
    <n v="3837781"/>
    <n v="0"/>
    <d v="2025-07-21T00:00:00"/>
    <n v="30"/>
    <d v="2025-08-20T00:00:00"/>
    <n v="0"/>
    <m/>
    <s v=""/>
    <x v="0"/>
    <d v="2025-08-20T00:00:00"/>
    <d v="2025-08-25T00:00:00"/>
    <m/>
    <m/>
    <x v="97"/>
    <x v="103"/>
    <x v="2"/>
  </r>
  <r>
    <x v="169"/>
    <x v="106"/>
    <x v="168"/>
    <x v="2869"/>
    <d v="2025-07-21T00:00:00"/>
    <s v="00045613"/>
    <s v="Siêu thị BRGMart Phố Nối"/>
    <n v="6930080"/>
    <n v="0"/>
    <n v="554406"/>
    <n v="7484486"/>
    <s v="Bán hàng"/>
    <d v="2025-08-25T00:00:00"/>
    <m/>
    <n v="0"/>
    <n v="7484486"/>
    <n v="7484486"/>
    <n v="0"/>
    <d v="2025-07-21T00:00:00"/>
    <n v="30"/>
    <d v="2025-08-20T00:00:00"/>
    <n v="0"/>
    <m/>
    <s v=""/>
    <x v="0"/>
    <d v="2025-08-20T00:00:00"/>
    <d v="2025-08-25T00:00:00"/>
    <m/>
    <m/>
    <x v="97"/>
    <x v="103"/>
    <x v="2"/>
  </r>
  <r>
    <x v="169"/>
    <x v="106"/>
    <x v="168"/>
    <x v="2870"/>
    <d v="2025-07-21T00:00:00"/>
    <s v="00045618"/>
    <s v="Siêu thị Fujimart 249 Thụy Khê"/>
    <n v="1012487"/>
    <n v="0"/>
    <n v="80999"/>
    <n v="1093486"/>
    <s v="Bán hàng"/>
    <d v="2025-08-25T00:00:00"/>
    <m/>
    <n v="0"/>
    <n v="1093486"/>
    <n v="1093486"/>
    <n v="0"/>
    <d v="2025-07-21T00:00:00"/>
    <n v="30"/>
    <d v="2025-08-20T00:00:00"/>
    <n v="0"/>
    <m/>
    <s v=""/>
    <x v="0"/>
    <d v="2025-08-20T00:00:00"/>
    <d v="2025-08-25T00:00:00"/>
    <m/>
    <m/>
    <x v="97"/>
    <x v="103"/>
    <x v="2"/>
  </r>
  <r>
    <x v="169"/>
    <x v="106"/>
    <x v="168"/>
    <x v="2871"/>
    <d v="2025-07-21T00:00:00"/>
    <s v="00045619"/>
    <s v="Siêu thị Fujimart Huỳnh Thúc Kháng"/>
    <n v="1369389"/>
    <n v="0"/>
    <n v="109551"/>
    <n v="1478940"/>
    <s v="Bán hàng"/>
    <d v="2025-08-25T00:00:00"/>
    <m/>
    <n v="0"/>
    <n v="1478940"/>
    <n v="1478940"/>
    <n v="0"/>
    <d v="2025-07-21T00:00:00"/>
    <n v="30"/>
    <d v="2025-08-20T00:00:00"/>
    <n v="0"/>
    <m/>
    <s v=""/>
    <x v="0"/>
    <d v="2025-08-20T00:00:00"/>
    <d v="2025-08-25T00:00:00"/>
    <m/>
    <m/>
    <x v="97"/>
    <x v="103"/>
    <x v="2"/>
  </r>
  <r>
    <x v="169"/>
    <x v="106"/>
    <x v="168"/>
    <x v="2872"/>
    <d v="2025-07-21T00:00:00"/>
    <s v="00045620"/>
    <s v="Siêu thị FujiMart 51 Lê Đại Hành"/>
    <n v="889425"/>
    <n v="0"/>
    <n v="71154"/>
    <n v="960579"/>
    <s v="Bán hàng"/>
    <d v="2025-08-25T00:00:00"/>
    <m/>
    <n v="0"/>
    <n v="960579"/>
    <n v="960579"/>
    <n v="0"/>
    <d v="2025-07-21T00:00:00"/>
    <n v="30"/>
    <d v="2025-08-20T00:00:00"/>
    <n v="0"/>
    <m/>
    <s v=""/>
    <x v="0"/>
    <d v="2025-08-20T00:00:00"/>
    <d v="2025-08-25T00:00:00"/>
    <m/>
    <m/>
    <x v="97"/>
    <x v="103"/>
    <x v="2"/>
  </r>
  <r>
    <x v="169"/>
    <x v="106"/>
    <x v="168"/>
    <x v="2873"/>
    <d v="2025-07-21T00:00:00"/>
    <s v="00045621"/>
    <s v="Cửa hàng Haprofood N4C Trung Hòa Nhân Chính"/>
    <n v="1225755"/>
    <n v="0"/>
    <n v="98060"/>
    <n v="1323815"/>
    <s v="Bán hàng"/>
    <d v="2025-08-25T00:00:00"/>
    <m/>
    <n v="0"/>
    <n v="1323815"/>
    <n v="1323815"/>
    <n v="0"/>
    <d v="2025-07-21T00:00:00"/>
    <n v="30"/>
    <d v="2025-08-20T00:00:00"/>
    <n v="0"/>
    <m/>
    <s v=""/>
    <x v="0"/>
    <d v="2025-08-20T00:00:00"/>
    <d v="2025-08-25T00:00:00"/>
    <m/>
    <m/>
    <x v="97"/>
    <x v="103"/>
    <x v="2"/>
  </r>
  <r>
    <x v="169"/>
    <x v="106"/>
    <x v="168"/>
    <x v="2874"/>
    <d v="2025-07-21T00:00:00"/>
    <s v="00045623"/>
    <s v="BRGMART 5 Hàm Tử Quan, Hoàn Kiếm, Hà Nội"/>
    <n v="1041345"/>
    <n v="0"/>
    <n v="83308"/>
    <n v="1124653"/>
    <s v="Bán hàng"/>
    <d v="2025-08-25T00:00:00"/>
    <m/>
    <n v="0"/>
    <n v="1124653"/>
    <n v="1124653"/>
    <n v="0"/>
    <d v="2025-07-21T00:00:00"/>
    <n v="30"/>
    <d v="2025-08-20T00:00:00"/>
    <n v="0"/>
    <m/>
    <s v=""/>
    <x v="0"/>
    <d v="2025-08-20T00:00:00"/>
    <d v="2025-08-25T00:00:00"/>
    <m/>
    <m/>
    <x v="97"/>
    <x v="103"/>
    <x v="2"/>
  </r>
  <r>
    <x v="169"/>
    <x v="106"/>
    <x v="168"/>
    <x v="2875"/>
    <d v="2025-07-21T00:00:00"/>
    <s v="00045627"/>
    <s v="BRGMART 174 Lạc Long Quân, Tây Hồ"/>
    <n v="889425"/>
    <n v="0"/>
    <n v="71154"/>
    <n v="960579"/>
    <s v="Bán hàng"/>
    <d v="2025-08-25T00:00:00"/>
    <m/>
    <n v="0"/>
    <n v="960579"/>
    <n v="960579"/>
    <n v="0"/>
    <d v="2025-07-21T00:00:00"/>
    <n v="30"/>
    <d v="2025-08-20T00:00:00"/>
    <n v="0"/>
    <m/>
    <s v=""/>
    <x v="0"/>
    <d v="2025-08-20T00:00:00"/>
    <d v="2025-08-25T00:00:00"/>
    <m/>
    <m/>
    <x v="97"/>
    <x v="103"/>
    <x v="2"/>
  </r>
  <r>
    <x v="169"/>
    <x v="106"/>
    <x v="168"/>
    <x v="2876"/>
    <d v="2025-07-21T00:00:00"/>
    <s v="00045628"/>
    <s v="BRG D2 Giảng Võ, Hà Nội"/>
    <n v="474360"/>
    <n v="0"/>
    <n v="37949"/>
    <n v="512309"/>
    <s v="Bán hàng"/>
    <d v="2025-08-25T00:00:00"/>
    <m/>
    <n v="0"/>
    <n v="512309"/>
    <n v="512309"/>
    <n v="0"/>
    <d v="2025-07-21T00:00:00"/>
    <n v="30"/>
    <d v="2025-08-20T00:00:00"/>
    <n v="0"/>
    <m/>
    <s v=""/>
    <x v="0"/>
    <d v="2025-08-20T00:00:00"/>
    <d v="2025-08-25T00:00:00"/>
    <m/>
    <m/>
    <x v="97"/>
    <x v="103"/>
    <x v="2"/>
  </r>
  <r>
    <x v="169"/>
    <x v="106"/>
    <x v="168"/>
    <x v="2877"/>
    <d v="2025-07-21T00:00:00"/>
    <s v="00045629"/>
    <s v="Siêu thị FujiMart Lê Văn Lương"/>
    <n v="1398300"/>
    <n v="0"/>
    <n v="111864"/>
    <n v="1510164"/>
    <s v="Bán hàng"/>
    <d v="2025-08-25T00:00:00"/>
    <m/>
    <n v="0"/>
    <n v="1510164"/>
    <n v="1510164"/>
    <n v="0"/>
    <d v="2025-07-21T00:00:00"/>
    <n v="30"/>
    <d v="2025-08-20T00:00:00"/>
    <n v="0"/>
    <m/>
    <s v=""/>
    <x v="0"/>
    <d v="2025-08-20T00:00:00"/>
    <d v="2025-08-25T00:00:00"/>
    <m/>
    <m/>
    <x v="97"/>
    <x v="103"/>
    <x v="2"/>
  </r>
  <r>
    <x v="169"/>
    <x v="106"/>
    <x v="168"/>
    <x v="2878"/>
    <d v="2025-07-21T00:00:00"/>
    <s v="00045669"/>
    <s v="Siêu thị Fujimart 89 Lạc Long Quân"/>
    <n v="2046183"/>
    <n v="0"/>
    <n v="163695"/>
    <n v="2209878"/>
    <s v="Bán hàng"/>
    <d v="2025-08-25T00:00:00"/>
    <m/>
    <n v="0"/>
    <n v="2209878"/>
    <n v="2209878"/>
    <n v="0"/>
    <d v="2025-07-21T00:00:00"/>
    <n v="30"/>
    <d v="2025-08-20T00:00:00"/>
    <n v="0"/>
    <m/>
    <s v=""/>
    <x v="0"/>
    <d v="2025-08-20T00:00:00"/>
    <d v="2025-08-25T00:00:00"/>
    <m/>
    <m/>
    <x v="97"/>
    <x v="103"/>
    <x v="2"/>
  </r>
  <r>
    <x v="169"/>
    <x v="106"/>
    <x v="168"/>
    <x v="2879"/>
    <d v="2025-07-21T00:00:00"/>
    <s v="00045670"/>
    <s v="BRG mart N16 Sài Đồng"/>
    <n v="1349524"/>
    <n v="0"/>
    <n v="107962"/>
    <n v="1457486"/>
    <s v="Bán hàng"/>
    <d v="2025-08-25T00:00:00"/>
    <m/>
    <n v="0"/>
    <n v="1457486"/>
    <n v="1457486"/>
    <n v="0"/>
    <d v="2025-07-21T00:00:00"/>
    <n v="30"/>
    <d v="2025-08-20T00:00:00"/>
    <n v="0"/>
    <m/>
    <s v=""/>
    <x v="0"/>
    <d v="2025-08-20T00:00:00"/>
    <d v="2025-08-25T00:00:00"/>
    <m/>
    <m/>
    <x v="97"/>
    <x v="103"/>
    <x v="2"/>
  </r>
  <r>
    <x v="169"/>
    <x v="106"/>
    <x v="168"/>
    <x v="2880"/>
    <d v="2025-07-21T00:00:00"/>
    <s v="00045671"/>
    <s v="Siêu thị Fuji MD Complex"/>
    <n v="2055305"/>
    <n v="0"/>
    <n v="164424"/>
    <n v="2219729"/>
    <s v="Bán hàng"/>
    <d v="2025-08-25T00:00:00"/>
    <m/>
    <n v="0"/>
    <n v="2219729"/>
    <n v="2219729"/>
    <n v="0"/>
    <d v="2025-07-21T00:00:00"/>
    <n v="30"/>
    <d v="2025-08-20T00:00:00"/>
    <n v="0"/>
    <m/>
    <s v=""/>
    <x v="0"/>
    <d v="2025-08-20T00:00:00"/>
    <d v="2025-08-25T00:00:00"/>
    <m/>
    <m/>
    <x v="97"/>
    <x v="103"/>
    <x v="2"/>
  </r>
  <r>
    <x v="169"/>
    <x v="106"/>
    <x v="130"/>
    <x v="2881"/>
    <d v="2025-07-22T00:00:00"/>
    <s v="00045723"/>
    <s v="Siêu thị Fujimart 67 Trần Phú-Ba Đình"/>
    <n v="1571475"/>
    <n v="0"/>
    <n v="125718"/>
    <n v="1697193"/>
    <s v="Bán hàng"/>
    <d v="2025-08-25T00:00:00"/>
    <m/>
    <n v="0"/>
    <n v="1697193"/>
    <n v="1697193"/>
    <n v="0"/>
    <d v="2025-07-22T00:00:00"/>
    <n v="30"/>
    <d v="2025-08-21T00:00:00"/>
    <n v="0"/>
    <m/>
    <s v=""/>
    <x v="0"/>
    <d v="2025-08-21T00:00:00"/>
    <d v="2025-08-25T00:00:00"/>
    <m/>
    <m/>
    <x v="97"/>
    <x v="103"/>
    <x v="2"/>
  </r>
  <r>
    <x v="169"/>
    <x v="106"/>
    <x v="130"/>
    <x v="2882"/>
    <d v="2025-07-22T00:00:00"/>
    <s v="00045724"/>
    <s v="BRG mart Intracom Đông Anh"/>
    <n v="1622025"/>
    <n v="0"/>
    <n v="129762"/>
    <n v="1751787"/>
    <s v="Bán hàng"/>
    <d v="2025-08-25T00:00:00"/>
    <m/>
    <n v="0"/>
    <n v="1751787"/>
    <n v="1751787"/>
    <n v="0"/>
    <d v="2025-07-22T00:00:00"/>
    <n v="30"/>
    <d v="2025-08-21T00:00:00"/>
    <n v="0"/>
    <m/>
    <s v=""/>
    <x v="0"/>
    <d v="2025-08-21T00:00:00"/>
    <d v="2025-08-25T00:00:00"/>
    <m/>
    <m/>
    <x v="97"/>
    <x v="103"/>
    <x v="2"/>
  </r>
  <r>
    <x v="169"/>
    <x v="106"/>
    <x v="130"/>
    <x v="2883"/>
    <d v="2025-07-22T00:00:00"/>
    <s v="00045725"/>
    <s v="CH Hapro 160-162 ngõ Thái Thịnh I"/>
    <n v="836674"/>
    <n v="0"/>
    <n v="66934"/>
    <n v="903608"/>
    <s v="Bán hàng"/>
    <d v="2025-08-25T00:00:00"/>
    <m/>
    <n v="0"/>
    <n v="903608"/>
    <n v="903608"/>
    <n v="0"/>
    <d v="2025-07-22T00:00:00"/>
    <n v="30"/>
    <d v="2025-08-21T00:00:00"/>
    <n v="0"/>
    <m/>
    <s v=""/>
    <x v="0"/>
    <d v="2025-08-21T00:00:00"/>
    <d v="2025-08-25T00:00:00"/>
    <m/>
    <m/>
    <x v="97"/>
    <x v="103"/>
    <x v="2"/>
  </r>
  <r>
    <x v="169"/>
    <x v="106"/>
    <x v="130"/>
    <x v="2884"/>
    <d v="2025-07-22T00:00:00"/>
    <s v="00045759"/>
    <s v="Siêu thị BRGMart 63 Hàng trống"/>
    <n v="2550019"/>
    <n v="0"/>
    <n v="204002"/>
    <n v="2754021"/>
    <s v="Bán hàng"/>
    <d v="2025-08-25T00:00:00"/>
    <m/>
    <n v="0"/>
    <n v="2754021"/>
    <n v="2754021"/>
    <n v="0"/>
    <d v="2025-07-22T00:00:00"/>
    <n v="30"/>
    <d v="2025-08-21T00:00:00"/>
    <n v="0"/>
    <m/>
    <s v=""/>
    <x v="0"/>
    <d v="2025-08-21T00:00:00"/>
    <d v="2025-08-25T00:00:00"/>
    <m/>
    <m/>
    <x v="97"/>
    <x v="103"/>
    <x v="2"/>
  </r>
  <r>
    <x v="169"/>
    <x v="106"/>
    <x v="130"/>
    <x v="2885"/>
    <d v="2025-07-22T00:00:00"/>
    <s v="00045760"/>
    <s v="Siêu thị Fujimart 142 Lê Duẩn"/>
    <n v="932289"/>
    <n v="0"/>
    <n v="74583"/>
    <n v="1006872"/>
    <s v="Bán hàng"/>
    <d v="2025-08-25T00:00:00"/>
    <m/>
    <n v="0"/>
    <n v="1006872"/>
    <n v="1006872"/>
    <n v="0"/>
    <d v="2025-07-22T00:00:00"/>
    <n v="30"/>
    <d v="2025-08-21T00:00:00"/>
    <n v="0"/>
    <m/>
    <s v=""/>
    <x v="0"/>
    <d v="2025-08-21T00:00:00"/>
    <d v="2025-08-25T00:00:00"/>
    <m/>
    <m/>
    <x v="97"/>
    <x v="103"/>
    <x v="2"/>
  </r>
  <r>
    <x v="169"/>
    <x v="106"/>
    <x v="130"/>
    <x v="2886"/>
    <d v="2025-07-22T00:00:00"/>
    <s v="00045761"/>
    <s v="Siêu thị Fujimart Chính Kinh"/>
    <n v="1723974"/>
    <n v="0"/>
    <n v="137918"/>
    <n v="1861892"/>
    <s v="Bán hàng"/>
    <d v="2025-08-25T00:00:00"/>
    <m/>
    <n v="0"/>
    <n v="1861892"/>
    <n v="1861892"/>
    <n v="0"/>
    <d v="2025-07-22T00:00:00"/>
    <n v="30"/>
    <d v="2025-08-21T00:00:00"/>
    <n v="0"/>
    <m/>
    <s v=""/>
    <x v="0"/>
    <d v="2025-08-21T00:00:00"/>
    <d v="2025-08-25T00:00:00"/>
    <m/>
    <m/>
    <x v="97"/>
    <x v="103"/>
    <x v="2"/>
  </r>
  <r>
    <x v="169"/>
    <x v="106"/>
    <x v="130"/>
    <x v="2887"/>
    <d v="2025-07-22T00:00:00"/>
    <s v="00045762"/>
    <s v="Siêu thị FujiMart Tân Mai"/>
    <n v="626280"/>
    <n v="0"/>
    <n v="50102"/>
    <n v="676382"/>
    <s v="Bán hàng"/>
    <d v="2025-08-25T00:00:00"/>
    <m/>
    <n v="0"/>
    <n v="676382"/>
    <n v="676382"/>
    <n v="0"/>
    <d v="2025-07-22T00:00:00"/>
    <n v="30"/>
    <d v="2025-08-21T00:00:00"/>
    <n v="0"/>
    <m/>
    <s v=""/>
    <x v="0"/>
    <d v="2025-08-21T00:00:00"/>
    <d v="2025-08-25T00:00:00"/>
    <m/>
    <m/>
    <x v="97"/>
    <x v="103"/>
    <x v="2"/>
  </r>
  <r>
    <x v="169"/>
    <x v="106"/>
    <x v="130"/>
    <x v="2888"/>
    <d v="2025-07-22T00:00:00"/>
    <s v="00045796"/>
    <s v="BRG 156 Ngọc Lâm, Hà Nội"/>
    <n v="744870"/>
    <n v="0"/>
    <n v="59590"/>
    <n v="804460"/>
    <s v="Bán hàng"/>
    <d v="2025-08-25T00:00:00"/>
    <m/>
    <n v="0"/>
    <n v="804460"/>
    <n v="804460"/>
    <n v="0"/>
    <d v="2025-07-22T00:00:00"/>
    <n v="30"/>
    <d v="2025-08-21T00:00:00"/>
    <n v="0"/>
    <m/>
    <s v=""/>
    <x v="0"/>
    <d v="2025-08-21T00:00:00"/>
    <d v="2025-08-25T00:00:00"/>
    <m/>
    <m/>
    <x v="97"/>
    <x v="103"/>
    <x v="2"/>
  </r>
  <r>
    <x v="169"/>
    <x v="106"/>
    <x v="130"/>
    <x v="2889"/>
    <d v="2025-07-22T00:00:00"/>
    <s v="00045797"/>
    <s v="Siêu thị FujiMart Trung Yên"/>
    <n v="1105812"/>
    <n v="0"/>
    <n v="88465"/>
    <n v="1194277"/>
    <s v="Bán hàng"/>
    <d v="2025-08-25T00:00:00"/>
    <m/>
    <n v="0"/>
    <n v="1194277"/>
    <n v="1194277"/>
    <n v="0"/>
    <d v="2025-07-22T00:00:00"/>
    <n v="30"/>
    <d v="2025-08-21T00:00:00"/>
    <n v="0"/>
    <m/>
    <s v=""/>
    <x v="0"/>
    <d v="2025-08-21T00:00:00"/>
    <d v="2025-08-25T00:00:00"/>
    <m/>
    <m/>
    <x v="97"/>
    <x v="103"/>
    <x v="2"/>
  </r>
  <r>
    <x v="169"/>
    <x v="106"/>
    <x v="130"/>
    <x v="2890"/>
    <d v="2025-07-22T00:00:00"/>
    <s v="00045798"/>
    <s v="Siêu thị BRGMart Moonlight Vân Canh"/>
    <n v="592950"/>
    <n v="0"/>
    <n v="47436"/>
    <n v="640386"/>
    <s v="Bán hàng"/>
    <d v="2025-08-25T00:00:00"/>
    <m/>
    <n v="0"/>
    <n v="640386"/>
    <n v="640386"/>
    <n v="0"/>
    <d v="2025-07-22T00:00:00"/>
    <n v="30"/>
    <d v="2025-08-21T00:00:00"/>
    <n v="0"/>
    <m/>
    <s v=""/>
    <x v="0"/>
    <d v="2025-08-21T00:00:00"/>
    <d v="2025-08-25T00:00:00"/>
    <m/>
    <m/>
    <x v="97"/>
    <x v="103"/>
    <x v="2"/>
  </r>
  <r>
    <x v="169"/>
    <x v="106"/>
    <x v="205"/>
    <x v="2891"/>
    <d v="2025-07-23T00:00:00"/>
    <s v="00045820"/>
    <s v="Siêu thị Fujimart 324 Tây Sơn"/>
    <n v="3747975"/>
    <n v="0"/>
    <n v="299838"/>
    <n v="4047813"/>
    <s v="Bán hàng"/>
    <d v="2025-08-25T00:00:00"/>
    <m/>
    <n v="0"/>
    <n v="4047813"/>
    <n v="4047813"/>
    <n v="0"/>
    <d v="2025-07-23T00:00:00"/>
    <n v="30"/>
    <d v="2025-08-22T00:00:00"/>
    <n v="0"/>
    <m/>
    <s v=""/>
    <x v="0"/>
    <d v="2025-08-22T00:00:00"/>
    <d v="2025-08-25T00:00:00"/>
    <m/>
    <m/>
    <x v="97"/>
    <x v="103"/>
    <x v="2"/>
  </r>
  <r>
    <x v="169"/>
    <x v="106"/>
    <x v="205"/>
    <x v="2892"/>
    <d v="2025-07-23T00:00:00"/>
    <s v="00045821"/>
    <s v="Siêu thị FujiMart 51 Lê Đại Hành"/>
    <n v="1279710"/>
    <n v="0"/>
    <n v="102377"/>
    <n v="1382087"/>
    <s v="Bán hàng"/>
    <d v="2025-08-25T00:00:00"/>
    <m/>
    <n v="0"/>
    <n v="1382087"/>
    <n v="1382087"/>
    <n v="0"/>
    <d v="2025-07-23T00:00:00"/>
    <n v="30"/>
    <d v="2025-08-22T00:00:00"/>
    <n v="0"/>
    <m/>
    <s v=""/>
    <x v="0"/>
    <d v="2025-08-22T00:00:00"/>
    <d v="2025-08-25T00:00:00"/>
    <m/>
    <m/>
    <x v="97"/>
    <x v="103"/>
    <x v="2"/>
  </r>
  <r>
    <x v="169"/>
    <x v="106"/>
    <x v="205"/>
    <x v="2893"/>
    <d v="2025-07-23T00:00:00"/>
    <s v="00045855"/>
    <s v="Siêu thị HaproMart A4 Vĩnh Phúc, Ba Đình"/>
    <n v="839631"/>
    <n v="0"/>
    <n v="67170"/>
    <n v="906801"/>
    <s v="Bán hàng"/>
    <d v="2025-08-25T00:00:00"/>
    <m/>
    <n v="0"/>
    <n v="906801"/>
    <n v="906801"/>
    <n v="0"/>
    <d v="2025-07-23T00:00:00"/>
    <n v="30"/>
    <d v="2025-08-22T00:00:00"/>
    <n v="0"/>
    <m/>
    <s v=""/>
    <x v="0"/>
    <d v="2025-08-22T00:00:00"/>
    <d v="2025-08-25T00:00:00"/>
    <m/>
    <m/>
    <x v="97"/>
    <x v="103"/>
    <x v="2"/>
  </r>
  <r>
    <x v="169"/>
    <x v="106"/>
    <x v="64"/>
    <x v="2894"/>
    <d v="2025-07-24T00:00:00"/>
    <s v="00046820"/>
    <s v="CH Haprofood Ecohome 3"/>
    <n v="1651041"/>
    <n v="0"/>
    <n v="132083"/>
    <n v="1783124"/>
    <s v="Bán hàng"/>
    <d v="2025-08-25T00:00:00"/>
    <m/>
    <n v="0"/>
    <n v="1783124"/>
    <n v="1783124"/>
    <n v="0"/>
    <d v="2025-07-24T00:00:00"/>
    <n v="30"/>
    <d v="2025-08-23T00:00:00"/>
    <n v="0"/>
    <m/>
    <s v=""/>
    <x v="0"/>
    <d v="2025-08-23T00:00:00"/>
    <d v="2025-08-25T00:00:00"/>
    <m/>
    <m/>
    <x v="97"/>
    <x v="103"/>
    <x v="2"/>
  </r>
  <r>
    <x v="169"/>
    <x v="106"/>
    <x v="64"/>
    <x v="2895"/>
    <d v="2025-07-24T00:00:00"/>
    <s v="00046822"/>
    <s v="Siêu thị Fujimart Trần Phú - Hà Đông"/>
    <n v="1041345"/>
    <n v="0"/>
    <n v="83308"/>
    <n v="1124653"/>
    <s v="Bán hàng"/>
    <d v="2025-08-25T00:00:00"/>
    <m/>
    <n v="0"/>
    <n v="1124653"/>
    <n v="1124653"/>
    <n v="0"/>
    <d v="2025-07-24T00:00:00"/>
    <n v="30"/>
    <d v="2025-08-23T00:00:00"/>
    <n v="0"/>
    <m/>
    <s v=""/>
    <x v="0"/>
    <d v="2025-08-23T00:00:00"/>
    <d v="2025-08-25T00:00:00"/>
    <m/>
    <m/>
    <x v="97"/>
    <x v="103"/>
    <x v="2"/>
  </r>
  <r>
    <x v="169"/>
    <x v="106"/>
    <x v="64"/>
    <x v="2896"/>
    <d v="2025-07-24T00:00:00"/>
    <s v="00047100"/>
    <s v="BRGMART 5 Hàm Tử Quan, Hoàn Kiếm, Hà Nội"/>
    <n v="1331414"/>
    <n v="0"/>
    <n v="106513"/>
    <n v="1437927"/>
    <s v="Bán hàng"/>
    <d v="2025-08-25T00:00:00"/>
    <m/>
    <n v="0"/>
    <n v="1437927"/>
    <n v="1437927"/>
    <n v="0"/>
    <d v="2025-07-24T00:00:00"/>
    <n v="30"/>
    <d v="2025-08-23T00:00:00"/>
    <n v="0"/>
    <m/>
    <s v=""/>
    <x v="0"/>
    <d v="2025-08-23T00:00:00"/>
    <d v="2025-08-25T00:00:00"/>
    <m/>
    <m/>
    <x v="97"/>
    <x v="103"/>
    <x v="2"/>
  </r>
  <r>
    <x v="169"/>
    <x v="106"/>
    <x v="298"/>
    <x v="2897"/>
    <d v="2025-07-25T00:00:00"/>
    <s v="00047113"/>
    <s v="Siêu thị intimex Hải Phòng"/>
    <n v="3538725"/>
    <n v="0"/>
    <n v="283098"/>
    <n v="3821823"/>
    <s v="Bán hàng"/>
    <d v="2025-08-25T00:00:00"/>
    <m/>
    <n v="0"/>
    <n v="3821823"/>
    <n v="3821823"/>
    <n v="0"/>
    <d v="2025-07-25T00:00:00"/>
    <n v="30"/>
    <d v="2025-08-24T00:00:00"/>
    <n v="0"/>
    <m/>
    <s v=""/>
    <x v="0"/>
    <d v="2025-08-24T00:00:00"/>
    <d v="2025-08-25T00:00:00"/>
    <m/>
    <m/>
    <x v="97"/>
    <x v="103"/>
    <x v="2"/>
  </r>
  <r>
    <x v="169"/>
    <x v="106"/>
    <x v="298"/>
    <x v="2898"/>
    <d v="2025-07-25T00:00:00"/>
    <s v="00047114"/>
    <s v="Siêu thị BRGMart Phố Nối"/>
    <n v="7417790"/>
    <n v="0"/>
    <n v="593423"/>
    <n v="8011213"/>
    <s v="Bán hàng"/>
    <d v="2025-08-25T00:00:00"/>
    <m/>
    <n v="0"/>
    <n v="8011213"/>
    <n v="8011213"/>
    <n v="0"/>
    <d v="2025-07-25T00:00:00"/>
    <n v="30"/>
    <d v="2025-08-24T00:00:00"/>
    <n v="0"/>
    <m/>
    <s v=""/>
    <x v="0"/>
    <d v="2025-08-24T00:00:00"/>
    <d v="2025-08-25T00:00:00"/>
    <m/>
    <m/>
    <x v="97"/>
    <x v="103"/>
    <x v="2"/>
  </r>
  <r>
    <x v="169"/>
    <x v="106"/>
    <x v="298"/>
    <x v="2899"/>
    <d v="2025-07-25T00:00:00"/>
    <s v="00047332"/>
    <s v="Siêu thị Fujimart 249 Thụy Khê"/>
    <n v="1185900"/>
    <n v="0"/>
    <n v="94872"/>
    <n v="1280772"/>
    <s v="Bán hàng"/>
    <d v="2025-09-25T00:00:00"/>
    <m/>
    <n v="0"/>
    <n v="1280772"/>
    <n v="1280772"/>
    <n v="0"/>
    <d v="2025-07-25T00:00:00"/>
    <n v="30"/>
    <d v="2025-08-24T00:00:00"/>
    <n v="0"/>
    <m/>
    <s v=""/>
    <x v="0"/>
    <d v="2025-08-24T00:00:00"/>
    <d v="2025-09-25T00:00:00"/>
    <m/>
    <m/>
    <x v="97"/>
    <x v="103"/>
    <x v="2"/>
  </r>
  <r>
    <x v="169"/>
    <x v="106"/>
    <x v="159"/>
    <x v="2900"/>
    <d v="2025-07-26T00:00:00"/>
    <s v="00047437"/>
    <s v="BRG 362 Ngọc Lâm, Hà Nội"/>
    <n v="883590"/>
    <n v="0"/>
    <n v="70687"/>
    <n v="954277"/>
    <s v="Bán hàng"/>
    <d v="2025-09-25T00:00:00"/>
    <m/>
    <n v="0"/>
    <n v="954277"/>
    <n v="954277"/>
    <n v="0"/>
    <d v="2025-07-26T00:00:00"/>
    <n v="30"/>
    <d v="2025-08-25T00:00:00"/>
    <n v="0"/>
    <m/>
    <s v=""/>
    <x v="0"/>
    <d v="2025-08-25T00:00:00"/>
    <d v="2025-09-25T00:00:00"/>
    <m/>
    <m/>
    <x v="97"/>
    <x v="103"/>
    <x v="2"/>
  </r>
  <r>
    <x v="169"/>
    <x v="106"/>
    <x v="198"/>
    <x v="2901"/>
    <d v="2025-07-30T00:00:00"/>
    <s v="00047654"/>
    <s v="BRGMART 15-17 Ngọc Khánh, Hà Nội"/>
    <n v="1271734"/>
    <n v="0"/>
    <n v="101739"/>
    <n v="1373473"/>
    <s v="Bán hàng"/>
    <d v="2025-09-25T00:00:00"/>
    <m/>
    <n v="0"/>
    <n v="1373473"/>
    <n v="1373473"/>
    <n v="0"/>
    <d v="2025-07-30T00:00:00"/>
    <n v="30"/>
    <d v="2025-08-29T00:00:00"/>
    <n v="0"/>
    <m/>
    <s v=""/>
    <x v="0"/>
    <d v="2025-08-29T00:00:00"/>
    <d v="2025-09-25T00:00:00"/>
    <m/>
    <m/>
    <x v="97"/>
    <x v="103"/>
    <x v="2"/>
  </r>
  <r>
    <x v="169"/>
    <x v="106"/>
    <x v="298"/>
    <x v="2902"/>
    <d v="2025-07-25T00:00:00"/>
    <s v="00048591"/>
    <s v="Siêu thị Fuji Bùi Ngọc Dương ( ĐƠN KHAI TRƯƠNG GIAO VỀ SIÊU THỊ BRG TÂN MAI NHÉ)"/>
    <n v="786261"/>
    <n v="78627"/>
    <n v="56611"/>
    <n v="764245"/>
    <s v="Bán hàng"/>
    <d v="2025-09-25T00:00:00"/>
    <m/>
    <n v="0"/>
    <n v="764245"/>
    <n v="764245"/>
    <n v="0"/>
    <d v="2025-07-25T00:00:00"/>
    <n v="30"/>
    <d v="2025-08-24T00:00:00"/>
    <n v="0"/>
    <m/>
    <s v=""/>
    <x v="0"/>
    <d v="2025-08-24T00:00:00"/>
    <d v="2025-09-25T00:00:00"/>
    <m/>
    <m/>
    <x v="97"/>
    <x v="103"/>
    <x v="2"/>
  </r>
  <r>
    <x v="169"/>
    <x v="106"/>
    <x v="41"/>
    <x v="2903"/>
    <d v="2025-07-31T00:00:00"/>
    <s v="00048740"/>
    <s v="Siêu thị FujiMart Times City"/>
    <n v="1397952"/>
    <n v="0"/>
    <n v="111836"/>
    <n v="1509788"/>
    <s v="Bán hàng"/>
    <d v="2025-09-25T00:00:00"/>
    <m/>
    <n v="0"/>
    <n v="1509788"/>
    <n v="1509788"/>
    <n v="0"/>
    <d v="2025-07-31T00:00:00"/>
    <n v="30"/>
    <d v="2025-08-30T00:00:00"/>
    <n v="0"/>
    <m/>
    <s v=""/>
    <x v="0"/>
    <d v="2025-08-30T00:00:00"/>
    <d v="2025-09-25T00:00:00"/>
    <m/>
    <m/>
    <x v="97"/>
    <x v="103"/>
    <x v="2"/>
  </r>
  <r>
    <x v="169"/>
    <x v="106"/>
    <x v="65"/>
    <x v="2904"/>
    <d v="2025-08-01T00:00:00"/>
    <s v="00048848"/>
    <s v="Siêu thị Fujimart 89 Lạc Long Quân"/>
    <n v="1812275"/>
    <n v="0"/>
    <n v="144982"/>
    <n v="1957257"/>
    <s v="Bán hàng"/>
    <d v="2025-09-25T00:00:00"/>
    <m/>
    <n v="0"/>
    <n v="1957257"/>
    <n v="1957257"/>
    <n v="0"/>
    <d v="2025-08-01T00:00:00"/>
    <n v="30"/>
    <d v="2025-08-31T00:00:00"/>
    <n v="0"/>
    <m/>
    <s v=""/>
    <x v="0"/>
    <d v="2025-08-31T00:00:00"/>
    <d v="2025-09-25T00:00:00"/>
    <m/>
    <m/>
    <x v="97"/>
    <x v="103"/>
    <x v="2"/>
  </r>
  <r>
    <x v="169"/>
    <x v="106"/>
    <x v="6"/>
    <x v="2905"/>
    <d v="2025-08-02T00:00:00"/>
    <s v="00049106"/>
    <s v="Siêu thị Fujimart 67 Trần Phú-Ba Đình"/>
    <n v="1227720"/>
    <n v="0"/>
    <n v="98218"/>
    <n v="1325938"/>
    <s v="Bán hàng"/>
    <d v="2025-09-25T00:00:00"/>
    <m/>
    <n v="0"/>
    <n v="1325938"/>
    <n v="1325938"/>
    <n v="0"/>
    <d v="2025-08-02T00:00:00"/>
    <n v="30"/>
    <d v="2025-09-01T00:00:00"/>
    <n v="0"/>
    <m/>
    <s v=""/>
    <x v="0"/>
    <d v="2025-09-01T00:00:00"/>
    <d v="2025-09-25T00:00:00"/>
    <m/>
    <m/>
    <x v="97"/>
    <x v="103"/>
    <x v="2"/>
  </r>
  <r>
    <x v="169"/>
    <x v="106"/>
    <x v="6"/>
    <x v="2906"/>
    <d v="2025-08-02T00:00:00"/>
    <s v="00049117"/>
    <s v="BRG mart Intracom Đông Anh"/>
    <n v="1254531"/>
    <n v="0"/>
    <n v="100362"/>
    <n v="1354893"/>
    <s v="Bán hàng"/>
    <d v="2025-09-25T00:00:00"/>
    <m/>
    <n v="0"/>
    <n v="1354893"/>
    <n v="1354893"/>
    <n v="0"/>
    <d v="2025-08-02T00:00:00"/>
    <n v="30"/>
    <d v="2025-09-01T00:00:00"/>
    <n v="0"/>
    <m/>
    <s v=""/>
    <x v="0"/>
    <d v="2025-09-01T00:00:00"/>
    <d v="2025-09-25T00:00:00"/>
    <m/>
    <m/>
    <x v="97"/>
    <x v="103"/>
    <x v="2"/>
  </r>
  <r>
    <x v="169"/>
    <x v="106"/>
    <x v="213"/>
    <x v="2907"/>
    <d v="2025-08-04T00:00:00"/>
    <s v="00049128"/>
    <s v="Siêu thị intimex Hải Dương"/>
    <n v="2199047"/>
    <n v="0"/>
    <n v="175924"/>
    <n v="2374971"/>
    <s v="Bán hàng"/>
    <d v="2025-09-25T00:00:00"/>
    <m/>
    <n v="0"/>
    <n v="2374971"/>
    <n v="2374971"/>
    <n v="0"/>
    <d v="2025-08-04T00:00:00"/>
    <n v="30"/>
    <d v="2025-09-03T00:00:00"/>
    <n v="0"/>
    <m/>
    <s v=""/>
    <x v="0"/>
    <d v="2025-09-03T00:00:00"/>
    <d v="2025-09-25T00:00:00"/>
    <m/>
    <m/>
    <x v="97"/>
    <x v="103"/>
    <x v="2"/>
  </r>
  <r>
    <x v="169"/>
    <x v="106"/>
    <x v="213"/>
    <x v="2908"/>
    <d v="2025-08-04T00:00:00"/>
    <s v="00049132"/>
    <s v="BRG mart N16 Sài Đồng"/>
    <n v="1655667"/>
    <n v="0"/>
    <n v="132453"/>
    <n v="1788120"/>
    <s v="Bán hàng"/>
    <d v="2025-09-25T00:00:00"/>
    <m/>
    <n v="0"/>
    <n v="1788120"/>
    <n v="1788120"/>
    <n v="0"/>
    <d v="2025-08-04T00:00:00"/>
    <n v="30"/>
    <d v="2025-09-03T00:00:00"/>
    <n v="0"/>
    <m/>
    <s v=""/>
    <x v="0"/>
    <d v="2025-09-03T00:00:00"/>
    <d v="2025-09-25T00:00:00"/>
    <m/>
    <m/>
    <x v="97"/>
    <x v="103"/>
    <x v="2"/>
  </r>
  <r>
    <x v="169"/>
    <x v="106"/>
    <x v="213"/>
    <x v="2909"/>
    <d v="2025-08-04T00:00:00"/>
    <s v="00049231"/>
    <s v="Siêu thị FujiMart Times City"/>
    <n v="633030"/>
    <n v="0"/>
    <n v="50642"/>
    <n v="683672"/>
    <s v="Bán hàng"/>
    <d v="2025-09-25T00:00:00"/>
    <m/>
    <n v="0"/>
    <n v="683672"/>
    <n v="683672"/>
    <n v="0"/>
    <d v="2025-08-04T00:00:00"/>
    <n v="30"/>
    <d v="2025-09-03T00:00:00"/>
    <n v="0"/>
    <m/>
    <s v=""/>
    <x v="0"/>
    <d v="2025-09-03T00:00:00"/>
    <d v="2025-09-25T00:00:00"/>
    <m/>
    <m/>
    <x v="97"/>
    <x v="103"/>
    <x v="2"/>
  </r>
  <r>
    <x v="169"/>
    <x v="106"/>
    <x v="119"/>
    <x v="2910"/>
    <d v="2025-08-05T00:00:00"/>
    <s v="00049235"/>
    <s v="Siêu thị Fujimart 89 Lạc Long Quân"/>
    <n v="2387473"/>
    <n v="0"/>
    <n v="190998"/>
    <n v="2578471"/>
    <s v="Bán hàng"/>
    <d v="2025-09-25T00:00:00"/>
    <m/>
    <n v="0"/>
    <n v="2578471"/>
    <n v="2578471"/>
    <n v="0"/>
    <d v="2025-08-05T00:00:00"/>
    <n v="30"/>
    <d v="2025-09-04T00:00:00"/>
    <n v="0"/>
    <m/>
    <s v=""/>
    <x v="0"/>
    <d v="2025-09-04T00:00:00"/>
    <d v="2025-09-25T00:00:00"/>
    <m/>
    <m/>
    <x v="97"/>
    <x v="103"/>
    <x v="2"/>
  </r>
  <r>
    <x v="169"/>
    <x v="106"/>
    <x v="119"/>
    <x v="2911"/>
    <d v="2025-08-05T00:00:00"/>
    <s v="00049264"/>
    <s v="Siêu thị Fujimart 36 Hoàng Cầu"/>
    <n v="1998328"/>
    <n v="0"/>
    <n v="159866"/>
    <n v="2158194"/>
    <s v="Bán hàng"/>
    <d v="2025-09-25T00:00:00"/>
    <m/>
    <n v="0"/>
    <n v="2158194"/>
    <n v="2158194"/>
    <n v="0"/>
    <d v="2025-08-05T00:00:00"/>
    <n v="30"/>
    <d v="2025-09-04T00:00:00"/>
    <n v="0"/>
    <m/>
    <s v=""/>
    <x v="0"/>
    <d v="2025-09-04T00:00:00"/>
    <d v="2025-09-25T00:00:00"/>
    <m/>
    <m/>
    <x v="97"/>
    <x v="103"/>
    <x v="2"/>
  </r>
  <r>
    <x v="169"/>
    <x v="106"/>
    <x v="119"/>
    <x v="2912"/>
    <d v="2025-08-05T00:00:00"/>
    <s v="00049266"/>
    <s v="109003302508000265 - BRG D2 Giảng Võ, Hà Nội"/>
    <n v="1225115"/>
    <n v="0"/>
    <n v="98009"/>
    <n v="1323124"/>
    <s v="Bán hàng"/>
    <d v="2025-09-25T00:00:00"/>
    <m/>
    <n v="0"/>
    <n v="1323124"/>
    <n v="1323124"/>
    <n v="0"/>
    <d v="2025-08-05T00:00:00"/>
    <n v="30"/>
    <d v="2025-09-04T00:00:00"/>
    <n v="0"/>
    <m/>
    <s v=""/>
    <x v="0"/>
    <d v="2025-09-04T00:00:00"/>
    <d v="2025-09-25T00:00:00"/>
    <m/>
    <m/>
    <x v="97"/>
    <x v="103"/>
    <x v="2"/>
  </r>
  <r>
    <x v="169"/>
    <x v="106"/>
    <x v="119"/>
    <x v="2913"/>
    <d v="2025-08-05T00:00:00"/>
    <s v="00049314"/>
    <s v="Siêu thị Fujimart 249 Thụy Khê"/>
    <n v="1093090"/>
    <n v="0"/>
    <n v="87447"/>
    <n v="1180537"/>
    <s v="Bán hàng"/>
    <d v="2025-09-25T00:00:00"/>
    <m/>
    <n v="0"/>
    <n v="1180537"/>
    <n v="1180537"/>
    <n v="0"/>
    <d v="2025-08-05T00:00:00"/>
    <n v="30"/>
    <d v="2025-09-04T00:00:00"/>
    <n v="0"/>
    <m/>
    <s v=""/>
    <x v="0"/>
    <d v="2025-09-04T00:00:00"/>
    <d v="2025-09-25T00:00:00"/>
    <m/>
    <m/>
    <x v="97"/>
    <x v="103"/>
    <x v="2"/>
  </r>
  <r>
    <x v="169"/>
    <x v="106"/>
    <x v="58"/>
    <x v="2914"/>
    <d v="2025-08-06T00:00:00"/>
    <s v="00049371"/>
    <s v="Siêu thị FujiMart Tân Mai"/>
    <n v="914360"/>
    <n v="0"/>
    <n v="73149"/>
    <n v="987509"/>
    <s v="Bán hàng"/>
    <d v="2025-09-25T00:00:00"/>
    <m/>
    <n v="0"/>
    <n v="987509"/>
    <n v="987509"/>
    <n v="0"/>
    <d v="2025-08-06T00:00:00"/>
    <n v="30"/>
    <d v="2025-09-05T00:00:00"/>
    <n v="0"/>
    <m/>
    <s v=""/>
    <x v="0"/>
    <d v="2025-09-05T00:00:00"/>
    <d v="2025-09-25T00:00:00"/>
    <m/>
    <m/>
    <x v="97"/>
    <x v="103"/>
    <x v="2"/>
  </r>
  <r>
    <x v="169"/>
    <x v="106"/>
    <x v="58"/>
    <x v="2915"/>
    <d v="2025-08-06T00:00:00"/>
    <s v="00049372"/>
    <s v="Siêu thị HaproMart A4 Vĩnh Phúc, Ba Đình"/>
    <n v="1660385"/>
    <n v="0"/>
    <n v="132831"/>
    <n v="1793216"/>
    <s v="Bán hàng"/>
    <d v="2025-09-25T00:00:00"/>
    <m/>
    <n v="0"/>
    <n v="1793216"/>
    <n v="1793216"/>
    <n v="0"/>
    <d v="2025-08-06T00:00:00"/>
    <n v="30"/>
    <d v="2025-09-05T00:00:00"/>
    <n v="0"/>
    <m/>
    <s v=""/>
    <x v="0"/>
    <d v="2025-09-05T00:00:00"/>
    <d v="2025-09-25T00:00:00"/>
    <m/>
    <m/>
    <x v="97"/>
    <x v="103"/>
    <x v="2"/>
  </r>
  <r>
    <x v="169"/>
    <x v="106"/>
    <x v="58"/>
    <x v="2916"/>
    <d v="2025-08-06T00:00:00"/>
    <s v="00049408"/>
    <s v="Siêu thị BRGMart Nguyễn Văn Cừ"/>
    <n v="1200608"/>
    <n v="0"/>
    <n v="96049"/>
    <n v="1296657"/>
    <s v="Bán hàng"/>
    <d v="2025-09-25T00:00:00"/>
    <m/>
    <n v="0"/>
    <n v="1296657"/>
    <n v="1296657"/>
    <n v="0"/>
    <d v="2025-08-06T00:00:00"/>
    <n v="30"/>
    <d v="2025-09-05T00:00:00"/>
    <n v="0"/>
    <m/>
    <s v=""/>
    <x v="0"/>
    <d v="2025-09-05T00:00:00"/>
    <d v="2025-09-25T00:00:00"/>
    <m/>
    <m/>
    <x v="97"/>
    <x v="103"/>
    <x v="2"/>
  </r>
  <r>
    <x v="169"/>
    <x v="106"/>
    <x v="58"/>
    <x v="2917"/>
    <d v="2025-08-06T00:00:00"/>
    <s v="00049409"/>
    <s v="Siêu thị HaproMart Lương Đình Của"/>
    <n v="1306705"/>
    <n v="0"/>
    <n v="104536"/>
    <n v="1411241"/>
    <s v="Bán hàng"/>
    <d v="2025-09-25T00:00:00"/>
    <m/>
    <n v="0"/>
    <n v="1411241"/>
    <n v="1411241"/>
    <n v="0"/>
    <d v="2025-08-06T00:00:00"/>
    <n v="30"/>
    <d v="2025-09-05T00:00:00"/>
    <n v="0"/>
    <m/>
    <s v=""/>
    <x v="0"/>
    <d v="2025-09-05T00:00:00"/>
    <d v="2025-09-25T00:00:00"/>
    <m/>
    <m/>
    <x v="97"/>
    <x v="103"/>
    <x v="2"/>
  </r>
  <r>
    <x v="169"/>
    <x v="106"/>
    <x v="58"/>
    <x v="2918"/>
    <d v="2025-08-06T00:00:00"/>
    <s v="00049410"/>
    <s v="Siêu thị FujiMart Lê Văn Lương"/>
    <n v="1206669"/>
    <n v="0"/>
    <n v="96534"/>
    <n v="1303203"/>
    <s v="Bán hàng"/>
    <d v="2025-09-25T00:00:00"/>
    <m/>
    <n v="0"/>
    <n v="1303203"/>
    <n v="1303203"/>
    <n v="0"/>
    <d v="2025-08-06T00:00:00"/>
    <n v="30"/>
    <d v="2025-09-05T00:00:00"/>
    <n v="0"/>
    <m/>
    <s v=""/>
    <x v="0"/>
    <d v="2025-09-05T00:00:00"/>
    <d v="2025-09-25T00:00:00"/>
    <m/>
    <m/>
    <x v="97"/>
    <x v="103"/>
    <x v="2"/>
  </r>
  <r>
    <x v="169"/>
    <x v="106"/>
    <x v="204"/>
    <x v="2919"/>
    <d v="2025-08-07T00:00:00"/>
    <s v="00049412"/>
    <s v="CH Hapro 160-162 ngõ Thái Thịnh I"/>
    <n v="437000"/>
    <n v="0"/>
    <n v="34960"/>
    <n v="471960"/>
    <s v="Bán hàng"/>
    <d v="2025-09-25T00:00:00"/>
    <m/>
    <n v="0"/>
    <n v="471960"/>
    <n v="471960"/>
    <n v="0"/>
    <d v="2025-08-07T00:00:00"/>
    <n v="30"/>
    <d v="2025-09-06T00:00:00"/>
    <n v="0"/>
    <m/>
    <s v=""/>
    <x v="0"/>
    <d v="2025-09-06T00:00:00"/>
    <d v="2025-09-25T00:00:00"/>
    <m/>
    <m/>
    <x v="97"/>
    <x v="103"/>
    <x v="2"/>
  </r>
  <r>
    <x v="169"/>
    <x v="106"/>
    <x v="204"/>
    <x v="2920"/>
    <d v="2025-08-07T00:00:00"/>
    <s v="00049467"/>
    <s v="BRGMART 13 Thành Công, Hà Nội"/>
    <n v="2869930"/>
    <n v="0"/>
    <n v="229594"/>
    <n v="3099524"/>
    <s v="Bán hàng"/>
    <d v="2025-09-25T00:00:00"/>
    <m/>
    <n v="0"/>
    <n v="3099524"/>
    <n v="3099524"/>
    <n v="0"/>
    <d v="2025-08-07T00:00:00"/>
    <n v="30"/>
    <d v="2025-09-06T00:00:00"/>
    <n v="0"/>
    <m/>
    <s v=""/>
    <x v="0"/>
    <d v="2025-09-06T00:00:00"/>
    <d v="2025-09-25T00:00:00"/>
    <m/>
    <m/>
    <x v="97"/>
    <x v="103"/>
    <x v="2"/>
  </r>
  <r>
    <x v="169"/>
    <x v="106"/>
    <x v="204"/>
    <x v="2921"/>
    <d v="2025-08-07T00:00:00"/>
    <s v="00050266"/>
    <s v="CH Haprofood 9 Lê Qúy Đôn"/>
    <n v="787293"/>
    <n v="0"/>
    <n v="62983"/>
    <n v="850276"/>
    <s v="Bán hàng"/>
    <d v="2025-09-25T00:00:00"/>
    <m/>
    <n v="0"/>
    <n v="850276"/>
    <n v="850276"/>
    <n v="0"/>
    <d v="2025-08-07T00:00:00"/>
    <n v="30"/>
    <d v="2025-09-06T00:00:00"/>
    <n v="0"/>
    <m/>
    <s v=""/>
    <x v="0"/>
    <d v="2025-09-06T00:00:00"/>
    <d v="2025-09-25T00:00:00"/>
    <m/>
    <m/>
    <x v="97"/>
    <x v="103"/>
    <x v="2"/>
  </r>
  <r>
    <x v="169"/>
    <x v="106"/>
    <x v="204"/>
    <x v="2922"/>
    <d v="2025-08-07T00:00:00"/>
    <s v="00050267"/>
    <s v="CH Hapro 198 Lò Đúc"/>
    <n v="859173"/>
    <n v="0"/>
    <n v="68734"/>
    <n v="927907"/>
    <s v="Bán hàng"/>
    <d v="2025-09-25T00:00:00"/>
    <m/>
    <n v="0"/>
    <n v="927907"/>
    <n v="927907"/>
    <n v="0"/>
    <d v="2025-08-07T00:00:00"/>
    <n v="30"/>
    <d v="2025-09-06T00:00:00"/>
    <n v="0"/>
    <m/>
    <s v=""/>
    <x v="0"/>
    <d v="2025-09-06T00:00:00"/>
    <d v="2025-09-25T00:00:00"/>
    <m/>
    <m/>
    <x v="97"/>
    <x v="103"/>
    <x v="2"/>
  </r>
  <r>
    <x v="169"/>
    <x v="106"/>
    <x v="79"/>
    <x v="2923"/>
    <d v="2025-08-08T00:00:00"/>
    <s v="00050310"/>
    <s v="BRGMART 5 Hàm Tử Quan, Hoàn Kiếm, Hà Nội"/>
    <n v="1676117"/>
    <n v="0"/>
    <n v="134089"/>
    <n v="1810206"/>
    <s v="Bán hàng"/>
    <d v="2025-09-25T00:00:00"/>
    <m/>
    <n v="0"/>
    <n v="1810206"/>
    <n v="1810206"/>
    <n v="0"/>
    <d v="2025-08-08T00:00:00"/>
    <n v="30"/>
    <d v="2025-09-07T00:00:00"/>
    <n v="0"/>
    <m/>
    <s v=""/>
    <x v="0"/>
    <d v="2025-09-07T00:00:00"/>
    <d v="2025-09-25T00:00:00"/>
    <m/>
    <m/>
    <x v="97"/>
    <x v="103"/>
    <x v="2"/>
  </r>
  <r>
    <x v="169"/>
    <x v="106"/>
    <x v="79"/>
    <x v="2924"/>
    <d v="2025-08-08T00:00:00"/>
    <s v="00050685"/>
    <s v="Siêu thị Fujimart Huỳnh Thúc Kháng"/>
    <n v="1444490"/>
    <n v="0"/>
    <n v="115559"/>
    <n v="1560049"/>
    <s v="Bán hàng"/>
    <d v="2025-09-25T00:00:00"/>
    <m/>
    <n v="0"/>
    <n v="1560049"/>
    <n v="1560049"/>
    <n v="0"/>
    <d v="2025-08-08T00:00:00"/>
    <n v="30"/>
    <d v="2025-09-07T00:00:00"/>
    <n v="0"/>
    <m/>
    <s v=""/>
    <x v="0"/>
    <d v="2025-09-07T00:00:00"/>
    <d v="2025-09-25T00:00:00"/>
    <m/>
    <m/>
    <x v="97"/>
    <x v="103"/>
    <x v="2"/>
  </r>
  <r>
    <x v="169"/>
    <x v="106"/>
    <x v="79"/>
    <x v="2925"/>
    <d v="2025-08-08T00:00:00"/>
    <s v="00050692"/>
    <s v="BRGMART Thanh Xuân, Hà Nội"/>
    <n v="1333185"/>
    <n v="0"/>
    <n v="106655"/>
    <n v="1439840"/>
    <s v="Bán hàng"/>
    <d v="2025-09-25T00:00:00"/>
    <m/>
    <n v="0"/>
    <n v="1439840"/>
    <n v="1439840"/>
    <n v="0"/>
    <d v="2025-08-08T00:00:00"/>
    <n v="30"/>
    <d v="2025-09-07T00:00:00"/>
    <n v="0"/>
    <m/>
    <s v=""/>
    <x v="0"/>
    <d v="2025-09-07T00:00:00"/>
    <d v="2025-09-25T00:00:00"/>
    <m/>
    <m/>
    <x v="97"/>
    <x v="103"/>
    <x v="2"/>
  </r>
  <r>
    <x v="169"/>
    <x v="106"/>
    <x v="95"/>
    <x v="2926"/>
    <d v="2025-08-09T00:00:00"/>
    <s v="00050730"/>
    <s v="Siêu thị Fujimart 89 Lạc Long Quân"/>
    <n v="1463480"/>
    <n v="0"/>
    <n v="117078"/>
    <n v="1580558"/>
    <s v="Bán hàng"/>
    <d v="2025-09-25T00:00:00"/>
    <m/>
    <n v="0"/>
    <n v="1580558"/>
    <n v="1580558"/>
    <n v="0"/>
    <d v="2025-08-09T00:00:00"/>
    <n v="30"/>
    <d v="2025-09-08T00:00:00"/>
    <n v="0"/>
    <m/>
    <s v=""/>
    <x v="0"/>
    <d v="2025-09-08T00:00:00"/>
    <d v="2025-09-25T00:00:00"/>
    <m/>
    <m/>
    <x v="97"/>
    <x v="103"/>
    <x v="2"/>
  </r>
  <r>
    <x v="169"/>
    <x v="106"/>
    <x v="95"/>
    <x v="2927"/>
    <d v="2025-08-09T00:00:00"/>
    <s v="00050732"/>
    <s v="CH Hapro 53D Hàng Bài, ĐƠN HÀNG KHAI TRƯƠNG GIAO NGÀY 11-8-2025"/>
    <n v="5257444"/>
    <n v="525745"/>
    <n v="378536"/>
    <n v="5110235"/>
    <s v="Bán hàng"/>
    <d v="2025-09-25T00:00:00"/>
    <m/>
    <n v="0"/>
    <n v="5110235"/>
    <n v="5110235"/>
    <n v="0"/>
    <d v="2025-08-09T00:00:00"/>
    <n v="30"/>
    <d v="2025-09-08T00:00:00"/>
    <n v="0"/>
    <m/>
    <s v=""/>
    <x v="0"/>
    <d v="2025-09-08T00:00:00"/>
    <d v="2025-09-25T00:00:00"/>
    <m/>
    <m/>
    <x v="97"/>
    <x v="103"/>
    <x v="2"/>
  </r>
  <r>
    <x v="169"/>
    <x v="106"/>
    <x v="318"/>
    <x v="2928"/>
    <d v="2025-08-11T00:00:00"/>
    <s v="00050741"/>
    <s v="Siêu thị intimex Hải Dương"/>
    <n v="2043311"/>
    <n v="0"/>
    <n v="163465"/>
    <n v="2206776"/>
    <s v="Bán hàng"/>
    <d v="2025-09-25T00:00:00"/>
    <m/>
    <n v="0"/>
    <n v="2206776"/>
    <n v="2206776"/>
    <n v="0"/>
    <d v="2025-08-11T00:00:00"/>
    <n v="30"/>
    <d v="2025-09-10T00:00:00"/>
    <n v="0"/>
    <m/>
    <s v=""/>
    <x v="0"/>
    <d v="2025-09-10T00:00:00"/>
    <d v="2025-09-25T00:00:00"/>
    <m/>
    <m/>
    <x v="97"/>
    <x v="103"/>
    <x v="2"/>
  </r>
  <r>
    <x v="169"/>
    <x v="106"/>
    <x v="318"/>
    <x v="2929"/>
    <d v="2025-08-11T00:00:00"/>
    <s v="00050742"/>
    <s v="Siêu thị Fujimart 67 Trần Phú-Ba Đình"/>
    <n v="1585180"/>
    <n v="0"/>
    <n v="126814"/>
    <n v="1711994"/>
    <s v="Bán hàng"/>
    <d v="2025-09-25T00:00:00"/>
    <m/>
    <n v="0"/>
    <n v="1711994"/>
    <n v="1711994"/>
    <n v="0"/>
    <d v="2025-08-11T00:00:00"/>
    <n v="30"/>
    <d v="2025-09-10T00:00:00"/>
    <n v="0"/>
    <m/>
    <s v=""/>
    <x v="0"/>
    <d v="2025-09-10T00:00:00"/>
    <d v="2025-09-25T00:00:00"/>
    <m/>
    <m/>
    <x v="97"/>
    <x v="103"/>
    <x v="2"/>
  </r>
  <r>
    <x v="169"/>
    <x v="106"/>
    <x v="318"/>
    <x v="2930"/>
    <d v="2025-08-11T00:00:00"/>
    <s v="00050743"/>
    <s v="BRGMART 15-17 Ngọc Khánh, Hà Nội"/>
    <n v="1034562"/>
    <n v="0"/>
    <n v="82765"/>
    <n v="1117327"/>
    <s v="Bán hàng"/>
    <d v="2025-09-25T00:00:00"/>
    <m/>
    <n v="0"/>
    <n v="1117327"/>
    <n v="1117327"/>
    <n v="0"/>
    <d v="2025-08-11T00:00:00"/>
    <n v="30"/>
    <d v="2025-09-10T00:00:00"/>
    <n v="0"/>
    <m/>
    <s v=""/>
    <x v="0"/>
    <d v="2025-09-10T00:00:00"/>
    <d v="2025-09-25T00:00:00"/>
    <m/>
    <m/>
    <x v="97"/>
    <x v="103"/>
    <x v="2"/>
  </r>
  <r>
    <x v="169"/>
    <x v="106"/>
    <x v="318"/>
    <x v="2931"/>
    <d v="2025-08-11T00:00:00"/>
    <s v="00050744"/>
    <s v="Siêu thị FujiMart Times City"/>
    <n v="1566017"/>
    <n v="0"/>
    <n v="125281"/>
    <n v="1691298"/>
    <s v="Bán hàng"/>
    <d v="2025-09-25T00:00:00"/>
    <m/>
    <n v="0"/>
    <n v="1691298"/>
    <n v="1691298"/>
    <n v="0"/>
    <d v="2025-08-11T00:00:00"/>
    <n v="30"/>
    <d v="2025-09-10T00:00:00"/>
    <n v="0"/>
    <m/>
    <s v=""/>
    <x v="0"/>
    <d v="2025-09-10T00:00:00"/>
    <d v="2025-09-25T00:00:00"/>
    <m/>
    <m/>
    <x v="97"/>
    <x v="103"/>
    <x v="2"/>
  </r>
  <r>
    <x v="169"/>
    <x v="106"/>
    <x v="318"/>
    <x v="2932"/>
    <d v="2025-08-11T00:00:00"/>
    <s v="00050745"/>
    <s v="BRGMART Thanh Xuân, Hà Nội"/>
    <n v="2513890"/>
    <n v="0"/>
    <n v="201111"/>
    <n v="2715001"/>
    <s v="Bán hàng"/>
    <d v="2025-09-25T00:00:00"/>
    <m/>
    <n v="0"/>
    <n v="2715001"/>
    <n v="2715001"/>
    <n v="0"/>
    <d v="2025-08-11T00:00:00"/>
    <n v="30"/>
    <d v="2025-09-10T00:00:00"/>
    <n v="0"/>
    <m/>
    <s v=""/>
    <x v="0"/>
    <d v="2025-09-10T00:00:00"/>
    <d v="2025-09-25T00:00:00"/>
    <m/>
    <m/>
    <x v="97"/>
    <x v="103"/>
    <x v="2"/>
  </r>
  <r>
    <x v="169"/>
    <x v="106"/>
    <x v="318"/>
    <x v="2933"/>
    <d v="2025-08-11T00:00:00"/>
    <s v="00050750"/>
    <s v="CH Haprofood 9-11 Thổ Quan"/>
    <n v="348795"/>
    <n v="0"/>
    <n v="27904"/>
    <n v="376699"/>
    <s v="Bán hàng"/>
    <d v="2025-09-25T00:00:00"/>
    <m/>
    <n v="0"/>
    <n v="376699"/>
    <n v="376699"/>
    <n v="0"/>
    <d v="2025-08-11T00:00:00"/>
    <n v="30"/>
    <d v="2025-09-10T00:00:00"/>
    <n v="0"/>
    <m/>
    <s v=""/>
    <x v="0"/>
    <d v="2025-09-10T00:00:00"/>
    <d v="2025-09-25T00:00:00"/>
    <m/>
    <m/>
    <x v="97"/>
    <x v="103"/>
    <x v="2"/>
  </r>
  <r>
    <x v="169"/>
    <x v="106"/>
    <x v="318"/>
    <x v="2934"/>
    <d v="2025-08-11T00:00:00"/>
    <s v="00050751"/>
    <s v="Siêu thị Fujimart Chính Kinh"/>
    <n v="2110100"/>
    <n v="0"/>
    <n v="168808"/>
    <n v="2278908"/>
    <s v="Bán hàng"/>
    <d v="2025-09-25T00:00:00"/>
    <m/>
    <n v="0"/>
    <n v="2278908"/>
    <n v="2278908"/>
    <n v="0"/>
    <d v="2025-08-11T00:00:00"/>
    <n v="30"/>
    <d v="2025-09-10T00:00:00"/>
    <n v="0"/>
    <m/>
    <s v=""/>
    <x v="0"/>
    <d v="2025-09-10T00:00:00"/>
    <d v="2025-09-25T00:00:00"/>
    <m/>
    <m/>
    <x v="97"/>
    <x v="103"/>
    <x v="2"/>
  </r>
  <r>
    <x v="169"/>
    <x v="106"/>
    <x v="318"/>
    <x v="2935"/>
    <d v="2025-08-11T00:00:00"/>
    <s v="00050752"/>
    <s v="Siêu thị FujiMart Trung Yên"/>
    <n v="736802"/>
    <n v="0"/>
    <n v="58944"/>
    <n v="795746"/>
    <s v="Bán hàng"/>
    <d v="2025-09-25T00:00:00"/>
    <m/>
    <n v="0"/>
    <n v="795746"/>
    <n v="795746"/>
    <n v="0"/>
    <d v="2025-08-11T00:00:00"/>
    <n v="30"/>
    <d v="2025-09-10T00:00:00"/>
    <n v="0"/>
    <m/>
    <s v=""/>
    <x v="0"/>
    <d v="2025-09-10T00:00:00"/>
    <d v="2025-09-25T00:00:00"/>
    <m/>
    <m/>
    <x v="97"/>
    <x v="103"/>
    <x v="2"/>
  </r>
  <r>
    <x v="169"/>
    <x v="106"/>
    <x v="318"/>
    <x v="2936"/>
    <d v="2025-08-11T00:00:00"/>
    <s v="00050753"/>
    <s v="CH Hapro 83 Nguyễn An Ninh"/>
    <n v="1157214"/>
    <n v="0"/>
    <n v="92577"/>
    <n v="1249791"/>
    <s v="Bán hàng"/>
    <d v="2025-09-25T00:00:00"/>
    <m/>
    <n v="0"/>
    <n v="1249791"/>
    <n v="1249791"/>
    <n v="0"/>
    <d v="2025-08-11T00:00:00"/>
    <n v="30"/>
    <d v="2025-09-10T00:00:00"/>
    <n v="0"/>
    <m/>
    <s v=""/>
    <x v="0"/>
    <d v="2025-09-10T00:00:00"/>
    <d v="2025-09-25T00:00:00"/>
    <m/>
    <m/>
    <x v="97"/>
    <x v="103"/>
    <x v="2"/>
  </r>
  <r>
    <x v="169"/>
    <x v="106"/>
    <x v="275"/>
    <x v="2937"/>
    <d v="2025-08-12T00:00:00"/>
    <s v="00050900"/>
    <s v="BRG10141 Siêu thị Intimemex Như Quỳnh, Hưng Yên"/>
    <n v="2620295"/>
    <n v="0"/>
    <n v="209624"/>
    <n v="2829919"/>
    <s v="Bán hàng"/>
    <d v="2025-09-25T00:00:00"/>
    <m/>
    <n v="0"/>
    <n v="2829919"/>
    <n v="2829919"/>
    <n v="0"/>
    <d v="2025-08-12T00:00:00"/>
    <n v="30"/>
    <d v="2025-09-11T00:00:00"/>
    <n v="0"/>
    <m/>
    <s v=""/>
    <x v="0"/>
    <d v="2025-09-11T00:00:00"/>
    <d v="2025-09-25T00:00:00"/>
    <m/>
    <m/>
    <x v="97"/>
    <x v="103"/>
    <x v="2"/>
  </r>
  <r>
    <x v="169"/>
    <x v="106"/>
    <x v="275"/>
    <x v="2938"/>
    <d v="2025-08-12T00:00:00"/>
    <s v="00050933"/>
    <s v="BRG mart N16 Sài Đồng"/>
    <n v="1356215"/>
    <n v="0"/>
    <n v="108497"/>
    <n v="1464712"/>
    <s v="Bán hàng"/>
    <d v="2025-09-25T00:00:00"/>
    <m/>
    <n v="0"/>
    <n v="1464712"/>
    <n v="1464712"/>
    <n v="0"/>
    <d v="2025-08-12T00:00:00"/>
    <n v="30"/>
    <d v="2025-09-11T00:00:00"/>
    <n v="0"/>
    <m/>
    <s v=""/>
    <x v="0"/>
    <d v="2025-09-11T00:00:00"/>
    <d v="2025-09-25T00:00:00"/>
    <m/>
    <m/>
    <x v="97"/>
    <x v="103"/>
    <x v="2"/>
  </r>
  <r>
    <x v="169"/>
    <x v="106"/>
    <x v="275"/>
    <x v="2939"/>
    <d v="2025-08-12T00:00:00"/>
    <s v="00050936"/>
    <s v="BRG mart Intracom Đông Anh"/>
    <n v="720018"/>
    <n v="0"/>
    <n v="57601"/>
    <n v="777619"/>
    <s v="Bán hàng"/>
    <d v="2025-09-25T00:00:00"/>
    <m/>
    <n v="0"/>
    <n v="777619"/>
    <n v="777619"/>
    <n v="0"/>
    <d v="2025-08-12T00:00:00"/>
    <n v="30"/>
    <d v="2025-09-11T00:00:00"/>
    <n v="0"/>
    <m/>
    <s v=""/>
    <x v="0"/>
    <d v="2025-09-11T00:00:00"/>
    <d v="2025-09-25T00:00:00"/>
    <m/>
    <m/>
    <x v="97"/>
    <x v="103"/>
    <x v="2"/>
  </r>
  <r>
    <x v="169"/>
    <x v="106"/>
    <x v="42"/>
    <x v="2940"/>
    <d v="2025-08-13T00:00:00"/>
    <s v="00050995"/>
    <s v="Seikamart Phạm Ngọc Thạch"/>
    <n v="768495"/>
    <n v="0"/>
    <n v="61480"/>
    <n v="829975"/>
    <s v="Bán hàng"/>
    <d v="2025-09-25T00:00:00"/>
    <m/>
    <n v="0"/>
    <n v="829975"/>
    <n v="829975"/>
    <n v="0"/>
    <d v="2025-08-13T00:00:00"/>
    <n v="30"/>
    <d v="2025-09-12T00:00:00"/>
    <n v="0"/>
    <m/>
    <s v=""/>
    <x v="0"/>
    <d v="2025-09-12T00:00:00"/>
    <d v="2025-09-25T00:00:00"/>
    <m/>
    <m/>
    <x v="97"/>
    <x v="103"/>
    <x v="2"/>
  </r>
  <r>
    <x v="169"/>
    <x v="106"/>
    <x v="42"/>
    <x v="2941"/>
    <d v="2025-08-13T00:00:00"/>
    <s v="00051027"/>
    <s v="BRGMART 5 Hàm Tử Quan, Hoàn Kiếm, Hà Nội"/>
    <n v="1074012"/>
    <n v="0"/>
    <n v="85921"/>
    <n v="1159933"/>
    <s v="Bán hàng"/>
    <d v="2025-09-25T00:00:00"/>
    <m/>
    <n v="0"/>
    <n v="1159933"/>
    <n v="1159933"/>
    <n v="0"/>
    <d v="2025-08-13T00:00:00"/>
    <n v="30"/>
    <d v="2025-09-12T00:00:00"/>
    <n v="0"/>
    <m/>
    <s v=""/>
    <x v="0"/>
    <d v="2025-09-12T00:00:00"/>
    <d v="2025-09-25T00:00:00"/>
    <m/>
    <m/>
    <x v="97"/>
    <x v="103"/>
    <x v="2"/>
  </r>
  <r>
    <x v="169"/>
    <x v="106"/>
    <x v="271"/>
    <x v="2942"/>
    <d v="2025-08-14T00:00:00"/>
    <s v="00051926"/>
    <s v="Siêu thị FujiMart 51 Lê Đại Hành"/>
    <n v="1427838"/>
    <n v="0"/>
    <n v="114227"/>
    <n v="1542065"/>
    <s v="Bán hàng"/>
    <d v="2025-09-25T00:00:00"/>
    <m/>
    <n v="0"/>
    <n v="1542065"/>
    <n v="1542065"/>
    <n v="0"/>
    <d v="2025-08-14T00:00:00"/>
    <n v="30"/>
    <d v="2025-09-13T00:00:00"/>
    <n v="0"/>
    <m/>
    <s v=""/>
    <x v="0"/>
    <d v="2025-09-13T00:00:00"/>
    <d v="2025-09-25T00:00:00"/>
    <m/>
    <m/>
    <x v="97"/>
    <x v="103"/>
    <x v="2"/>
  </r>
  <r>
    <x v="169"/>
    <x v="106"/>
    <x v="193"/>
    <x v="2943"/>
    <d v="2025-08-15T00:00:00"/>
    <s v="00052005"/>
    <s v="Siêu thị Fujimart Trần Phú - Hà Đông"/>
    <n v="1406450"/>
    <n v="0"/>
    <n v="112516"/>
    <n v="1518966"/>
    <s v="Bán hàng"/>
    <d v="2025-09-25T00:00:00"/>
    <m/>
    <n v="0"/>
    <n v="1518966"/>
    <n v="1518966"/>
    <n v="0"/>
    <d v="2025-08-15T00:00:00"/>
    <n v="30"/>
    <d v="2025-09-14T00:00:00"/>
    <n v="0"/>
    <m/>
    <s v=""/>
    <x v="0"/>
    <d v="2025-09-14T00:00:00"/>
    <d v="2025-09-25T00:00:00"/>
    <m/>
    <m/>
    <x v="97"/>
    <x v="103"/>
    <x v="2"/>
  </r>
  <r>
    <x v="169"/>
    <x v="106"/>
    <x v="193"/>
    <x v="2944"/>
    <d v="2025-08-15T00:00:00"/>
    <s v="00052006"/>
    <s v="Siêu thị BRGMart Moonlight Vân Canh"/>
    <n v="1264678"/>
    <n v="0"/>
    <n v="101174"/>
    <n v="1365852"/>
    <s v="Bán hàng"/>
    <d v="2025-09-25T00:00:00"/>
    <m/>
    <n v="0"/>
    <n v="1365852"/>
    <n v="1365852"/>
    <n v="0"/>
    <d v="2025-08-15T00:00:00"/>
    <n v="30"/>
    <d v="2025-09-14T00:00:00"/>
    <n v="0"/>
    <m/>
    <s v=""/>
    <x v="0"/>
    <d v="2025-09-14T00:00:00"/>
    <d v="2025-09-25T00:00:00"/>
    <m/>
    <m/>
    <x v="97"/>
    <x v="103"/>
    <x v="2"/>
  </r>
  <r>
    <x v="169"/>
    <x v="106"/>
    <x v="193"/>
    <x v="2945"/>
    <d v="2025-08-15T00:00:00"/>
    <s v="00052017"/>
    <s v="BRGMART Chợ bưởi, HN"/>
    <n v="785213"/>
    <n v="0"/>
    <n v="62817"/>
    <n v="848030"/>
    <s v="Bán hàng"/>
    <d v="2025-09-25T00:00:00"/>
    <m/>
    <n v="0"/>
    <n v="848030"/>
    <n v="848030"/>
    <n v="0"/>
    <d v="2025-08-15T00:00:00"/>
    <n v="30"/>
    <d v="2025-09-14T00:00:00"/>
    <n v="0"/>
    <m/>
    <s v=""/>
    <x v="0"/>
    <d v="2025-09-14T00:00:00"/>
    <d v="2025-09-25T00:00:00"/>
    <m/>
    <m/>
    <x v="97"/>
    <x v="103"/>
    <x v="2"/>
  </r>
  <r>
    <x v="169"/>
    <x v="106"/>
    <x v="111"/>
    <x v="2946"/>
    <d v="2025-08-16T00:00:00"/>
    <s v="00052361"/>
    <s v="Siêu thị Fuji The Light"/>
    <n v="348795"/>
    <n v="0"/>
    <n v="27904"/>
    <n v="376699"/>
    <s v="Bán hàng"/>
    <d v="2025-09-25T00:00:00"/>
    <m/>
    <n v="0"/>
    <n v="376699"/>
    <n v="376699"/>
    <n v="0"/>
    <d v="2025-08-16T00:00:00"/>
    <n v="30"/>
    <d v="2025-09-15T00:00:00"/>
    <n v="0"/>
    <m/>
    <s v=""/>
    <x v="0"/>
    <d v="2025-09-15T00:00:00"/>
    <d v="2025-09-25T00:00:00"/>
    <m/>
    <m/>
    <x v="97"/>
    <x v="103"/>
    <x v="2"/>
  </r>
  <r>
    <x v="169"/>
    <x v="106"/>
    <x v="88"/>
    <x v="2947"/>
    <d v="2025-08-18T00:00:00"/>
    <s v="00052391"/>
    <s v="Siêu thị intimex Hải Phòng"/>
    <n v="3499935"/>
    <n v="0"/>
    <n v="279995"/>
    <n v="3779930"/>
    <s v="Bán hàng"/>
    <d v="2025-09-25T00:00:00"/>
    <m/>
    <n v="0"/>
    <n v="3779930"/>
    <n v="3779930"/>
    <n v="0"/>
    <d v="2025-08-18T00:00:00"/>
    <n v="30"/>
    <d v="2025-09-17T00:00:00"/>
    <n v="0"/>
    <m/>
    <s v=""/>
    <x v="0"/>
    <d v="2025-09-17T00:00:00"/>
    <d v="2025-09-25T00:00:00"/>
    <m/>
    <m/>
    <x v="97"/>
    <x v="103"/>
    <x v="2"/>
  </r>
  <r>
    <x v="169"/>
    <x v="106"/>
    <x v="88"/>
    <x v="2948"/>
    <d v="2025-08-18T00:00:00"/>
    <s v="00052392"/>
    <s v="Siêu thị BRGMart Phố Nối"/>
    <n v="8266195"/>
    <n v="0"/>
    <n v="661296"/>
    <n v="8927491"/>
    <s v="Bán hàng"/>
    <d v="2025-09-25T00:00:00"/>
    <m/>
    <n v="0"/>
    <n v="8927491"/>
    <n v="8927491"/>
    <n v="0"/>
    <d v="2025-08-18T00:00:00"/>
    <n v="30"/>
    <d v="2025-09-17T00:00:00"/>
    <n v="0"/>
    <m/>
    <s v=""/>
    <x v="0"/>
    <d v="2025-09-17T00:00:00"/>
    <d v="2025-09-25T00:00:00"/>
    <m/>
    <m/>
    <x v="97"/>
    <x v="103"/>
    <x v="2"/>
  </r>
  <r>
    <x v="169"/>
    <x v="106"/>
    <x v="88"/>
    <x v="2949"/>
    <d v="2025-08-18T00:00:00"/>
    <s v="00052400"/>
    <s v="Siêu thị Fujimart 67 Trần Phú-Ba Đình"/>
    <n v="1263155"/>
    <n v="0"/>
    <n v="101052"/>
    <n v="1364207"/>
    <s v="Bán hàng"/>
    <d v="2025-09-25T00:00:00"/>
    <m/>
    <n v="0"/>
    <n v="1364207"/>
    <n v="1364207"/>
    <n v="0"/>
    <d v="2025-08-18T00:00:00"/>
    <n v="30"/>
    <d v="2025-09-17T00:00:00"/>
    <n v="0"/>
    <m/>
    <s v=""/>
    <x v="0"/>
    <d v="2025-09-17T00:00:00"/>
    <d v="2025-09-25T00:00:00"/>
    <m/>
    <m/>
    <x v="97"/>
    <x v="103"/>
    <x v="2"/>
  </r>
  <r>
    <x v="169"/>
    <x v="106"/>
    <x v="88"/>
    <x v="2950"/>
    <d v="2025-08-18T00:00:00"/>
    <s v="00052401"/>
    <s v="Siêu thị Fujimart 324 Tây Sơn"/>
    <n v="2270015"/>
    <n v="0"/>
    <n v="181601"/>
    <n v="2451616"/>
    <s v="Bán hàng"/>
    <d v="2025-09-25T00:00:00"/>
    <m/>
    <n v="0"/>
    <n v="2451616"/>
    <n v="2451616"/>
    <n v="0"/>
    <d v="2025-08-18T00:00:00"/>
    <n v="30"/>
    <d v="2025-09-17T00:00:00"/>
    <n v="0"/>
    <m/>
    <s v=""/>
    <x v="0"/>
    <d v="2025-09-17T00:00:00"/>
    <d v="2025-09-25T00:00:00"/>
    <m/>
    <m/>
    <x v="97"/>
    <x v="103"/>
    <x v="2"/>
  </r>
  <r>
    <x v="169"/>
    <x v="106"/>
    <x v="88"/>
    <x v="2951"/>
    <d v="2025-08-18T00:00:00"/>
    <s v="00052402"/>
    <s v="Siêu thị FujiMart Trung Yên"/>
    <n v="876320"/>
    <n v="0"/>
    <n v="70106"/>
    <n v="946426"/>
    <s v="Bán hàng"/>
    <d v="2025-09-25T00:00:00"/>
    <m/>
    <n v="0"/>
    <n v="946426"/>
    <n v="946426"/>
    <n v="0"/>
    <d v="2025-08-18T00:00:00"/>
    <n v="30"/>
    <d v="2025-09-17T00:00:00"/>
    <n v="0"/>
    <m/>
    <s v=""/>
    <x v="0"/>
    <d v="2025-09-17T00:00:00"/>
    <d v="2025-09-25T00:00:00"/>
    <m/>
    <m/>
    <x v="97"/>
    <x v="103"/>
    <x v="2"/>
  </r>
  <r>
    <x v="169"/>
    <x v="106"/>
    <x v="88"/>
    <x v="2952"/>
    <d v="2025-08-18T00:00:00"/>
    <s v="00052415"/>
    <s v="Siêu thị FujiMart Lê Văn Lương"/>
    <n v="1193002"/>
    <n v="0"/>
    <n v="95440"/>
    <n v="1288442"/>
    <s v="Bán hàng"/>
    <d v="2025-09-25T00:00:00"/>
    <m/>
    <n v="0"/>
    <n v="1288442"/>
    <n v="1288442"/>
    <n v="0"/>
    <d v="2025-08-18T00:00:00"/>
    <n v="30"/>
    <d v="2025-09-17T00:00:00"/>
    <n v="0"/>
    <m/>
    <s v=""/>
    <x v="0"/>
    <d v="2025-09-17T00:00:00"/>
    <d v="2025-09-25T00:00:00"/>
    <m/>
    <m/>
    <x v="97"/>
    <x v="103"/>
    <x v="2"/>
  </r>
  <r>
    <x v="169"/>
    <x v="106"/>
    <x v="88"/>
    <x v="2953"/>
    <d v="2025-08-18T00:00:00"/>
    <s v="00052419"/>
    <s v="BRGMART 15-17 Ngọc Khánh, Hà Nội"/>
    <n v="1314506"/>
    <n v="0"/>
    <n v="105160"/>
    <n v="1419666"/>
    <s v="Bán hàng"/>
    <d v="2025-09-25T00:00:00"/>
    <m/>
    <n v="0"/>
    <n v="1419666"/>
    <n v="1419666"/>
    <n v="0"/>
    <d v="2025-08-18T00:00:00"/>
    <n v="30"/>
    <d v="2025-09-17T00:00:00"/>
    <n v="0"/>
    <m/>
    <s v=""/>
    <x v="0"/>
    <d v="2025-09-17T00:00:00"/>
    <d v="2025-09-25T00:00:00"/>
    <m/>
    <m/>
    <x v="97"/>
    <x v="103"/>
    <x v="2"/>
  </r>
  <r>
    <x v="169"/>
    <x v="106"/>
    <x v="232"/>
    <x v="2954"/>
    <d v="2025-08-19T00:00:00"/>
    <s v="00052544"/>
    <s v="CH Haprofood Ecohome 3"/>
    <n v="1403325"/>
    <n v="0"/>
    <n v="112266"/>
    <n v="1515591"/>
    <s v="Bán hàng"/>
    <d v="2025-09-25T00:00:00"/>
    <m/>
    <n v="0"/>
    <n v="1515591"/>
    <n v="1515591"/>
    <n v="0"/>
    <d v="2025-08-19T00:00:00"/>
    <n v="30"/>
    <d v="2025-09-18T00:00:00"/>
    <n v="0"/>
    <m/>
    <s v=""/>
    <x v="0"/>
    <d v="2025-09-18T00:00:00"/>
    <d v="2025-09-25T00:00:00"/>
    <m/>
    <m/>
    <x v="97"/>
    <x v="103"/>
    <x v="2"/>
  </r>
  <r>
    <x v="169"/>
    <x v="106"/>
    <x v="232"/>
    <x v="2955"/>
    <d v="2025-08-19T00:00:00"/>
    <s v="00052546"/>
    <s v="BRG mart N16 Sài Đồng"/>
    <n v="744292"/>
    <n v="0"/>
    <n v="59543"/>
    <n v="803835"/>
    <s v="Bán hàng"/>
    <d v="2025-09-25T00:00:00"/>
    <m/>
    <n v="0"/>
    <n v="803835"/>
    <n v="803835"/>
    <n v="0"/>
    <d v="2025-08-19T00:00:00"/>
    <n v="30"/>
    <d v="2025-09-18T00:00:00"/>
    <n v="0"/>
    <m/>
    <s v=""/>
    <x v="0"/>
    <d v="2025-09-18T00:00:00"/>
    <d v="2025-09-25T00:00:00"/>
    <m/>
    <m/>
    <x v="97"/>
    <x v="103"/>
    <x v="2"/>
  </r>
  <r>
    <x v="169"/>
    <x v="106"/>
    <x v="232"/>
    <x v="2956"/>
    <d v="2025-08-19T00:00:00"/>
    <s v="00052547"/>
    <s v="Siêu thị HaproMart A4 Vĩnh Phúc, Ba Đình"/>
    <n v="851235"/>
    <n v="0"/>
    <n v="68099"/>
    <n v="919334"/>
    <s v="Bán hàng"/>
    <d v="2025-09-25T00:00:00"/>
    <m/>
    <n v="0"/>
    <n v="919334"/>
    <n v="919334"/>
    <n v="0"/>
    <d v="2025-08-19T00:00:00"/>
    <n v="30"/>
    <d v="2025-09-18T00:00:00"/>
    <n v="0"/>
    <m/>
    <s v=""/>
    <x v="0"/>
    <d v="2025-09-18T00:00:00"/>
    <d v="2025-09-25T00:00:00"/>
    <m/>
    <m/>
    <x v="97"/>
    <x v="103"/>
    <x v="2"/>
  </r>
  <r>
    <x v="169"/>
    <x v="106"/>
    <x v="232"/>
    <x v="2957"/>
    <d v="2025-08-19T00:00:00"/>
    <s v="00052561"/>
    <s v="Siêu thị Fuji MD Complex"/>
    <n v="1225115"/>
    <n v="0"/>
    <n v="98009"/>
    <n v="1323124"/>
    <s v="Bán hàng"/>
    <d v="2025-09-25T00:00:00"/>
    <m/>
    <n v="0"/>
    <n v="1323124"/>
    <n v="1323124"/>
    <n v="0"/>
    <d v="2025-08-19T00:00:00"/>
    <n v="30"/>
    <d v="2025-09-18T00:00:00"/>
    <n v="0"/>
    <m/>
    <s v=""/>
    <x v="0"/>
    <d v="2025-09-18T00:00:00"/>
    <d v="2025-09-25T00:00:00"/>
    <m/>
    <m/>
    <x v="97"/>
    <x v="103"/>
    <x v="2"/>
  </r>
  <r>
    <x v="169"/>
    <x v="106"/>
    <x v="7"/>
    <x v="2958"/>
    <d v="2025-08-20T00:00:00"/>
    <s v="00052589"/>
    <s v="BRG mart Intracom Đông Anh"/>
    <n v="1687254"/>
    <n v="0"/>
    <n v="134980"/>
    <n v="1822234"/>
    <s v="Bán hàng"/>
    <d v="2025-09-25T00:00:00"/>
    <m/>
    <n v="0"/>
    <n v="1822234"/>
    <n v="1822234"/>
    <n v="0"/>
    <d v="2025-08-20T00:00:00"/>
    <n v="30"/>
    <d v="2025-09-19T00:00:00"/>
    <n v="0"/>
    <m/>
    <s v=""/>
    <x v="0"/>
    <d v="2025-09-19T00:00:00"/>
    <d v="2025-09-25T00:00:00"/>
    <m/>
    <m/>
    <x v="97"/>
    <x v="103"/>
    <x v="2"/>
  </r>
  <r>
    <x v="169"/>
    <x v="106"/>
    <x v="7"/>
    <x v="2959"/>
    <d v="2025-08-20T00:00:00"/>
    <s v="00052632"/>
    <s v="Siêu thị Fujimart 36 Hoàng Cầu"/>
    <n v="1432763"/>
    <n v="0"/>
    <n v="114621"/>
    <n v="1547384"/>
    <s v="Bán hàng"/>
    <d v="2025-09-25T00:00:00"/>
    <m/>
    <n v="0"/>
    <n v="1547384"/>
    <n v="1547384"/>
    <n v="0"/>
    <d v="2025-08-20T00:00:00"/>
    <n v="30"/>
    <d v="2025-09-19T00:00:00"/>
    <n v="0"/>
    <m/>
    <s v=""/>
    <x v="0"/>
    <d v="2025-09-19T00:00:00"/>
    <d v="2025-09-25T00:00:00"/>
    <m/>
    <m/>
    <x v="97"/>
    <x v="103"/>
    <x v="2"/>
  </r>
  <r>
    <x v="169"/>
    <x v="106"/>
    <x v="7"/>
    <x v="2960"/>
    <d v="2025-08-20T00:00:00"/>
    <s v="00052639"/>
    <s v="Siêu thị FujiMart Tân Mai"/>
    <n v="1263636"/>
    <n v="0"/>
    <n v="101091"/>
    <n v="1364727"/>
    <s v="Bán hàng"/>
    <d v="2025-09-25T00:00:00"/>
    <m/>
    <n v="0"/>
    <n v="1364727"/>
    <n v="1364727"/>
    <n v="0"/>
    <d v="2025-08-20T00:00:00"/>
    <n v="30"/>
    <d v="2025-09-19T00:00:00"/>
    <n v="0"/>
    <m/>
    <s v=""/>
    <x v="0"/>
    <d v="2025-09-19T00:00:00"/>
    <d v="2025-09-25T00:00:00"/>
    <m/>
    <m/>
    <x v="97"/>
    <x v="103"/>
    <x v="2"/>
  </r>
  <r>
    <x v="169"/>
    <x v="106"/>
    <x v="103"/>
    <x v="2961"/>
    <d v="2025-08-21T00:00:00"/>
    <s v="00052912"/>
    <s v="BRG 362 Ngọc Lâm, Hà Nội"/>
    <n v="1442825"/>
    <n v="0"/>
    <n v="115426"/>
    <n v="1558251"/>
    <s v="Bán hàng"/>
    <d v="2025-09-25T00:00:00"/>
    <m/>
    <n v="0"/>
    <n v="1558251"/>
    <n v="1558251"/>
    <n v="0"/>
    <d v="2025-08-21T00:00:00"/>
    <n v="30"/>
    <d v="2025-09-20T00:00:00"/>
    <n v="0"/>
    <m/>
    <s v=""/>
    <x v="0"/>
    <d v="2025-09-20T00:00:00"/>
    <d v="2025-09-25T00:00:00"/>
    <m/>
    <m/>
    <x v="97"/>
    <x v="103"/>
    <x v="2"/>
  </r>
  <r>
    <x v="169"/>
    <x v="106"/>
    <x v="103"/>
    <x v="2962"/>
    <d v="2025-08-21T00:00:00"/>
    <s v="00053699"/>
    <s v="Siêu thị intimex Hải Dương"/>
    <n v="1891295"/>
    <n v="0"/>
    <n v="151304"/>
    <n v="2042599"/>
    <s v="Bán hàng"/>
    <d v="2025-09-25T00:00:00"/>
    <m/>
    <n v="0"/>
    <n v="2042599"/>
    <n v="2042599"/>
    <n v="0"/>
    <d v="2025-08-21T00:00:00"/>
    <n v="30"/>
    <d v="2025-09-20T00:00:00"/>
    <n v="0"/>
    <m/>
    <s v=""/>
    <x v="0"/>
    <d v="2025-09-20T00:00:00"/>
    <d v="2025-09-25T00:00:00"/>
    <m/>
    <m/>
    <x v="97"/>
    <x v="103"/>
    <x v="2"/>
  </r>
  <r>
    <x v="169"/>
    <x v="106"/>
    <x v="103"/>
    <x v="2963"/>
    <d v="2025-08-21T00:00:00"/>
    <s v="00053711"/>
    <s v="Siêu thị FujiMart Times City"/>
    <n v="1227720"/>
    <n v="0"/>
    <n v="98218"/>
    <n v="1325938"/>
    <s v="Bán hàng"/>
    <d v="2025-09-25T00:00:00"/>
    <m/>
    <n v="0"/>
    <n v="1325938"/>
    <n v="1325938"/>
    <n v="0"/>
    <d v="2025-08-21T00:00:00"/>
    <n v="30"/>
    <d v="2025-09-20T00:00:00"/>
    <n v="0"/>
    <m/>
    <s v=""/>
    <x v="0"/>
    <d v="2025-09-20T00:00:00"/>
    <d v="2025-09-25T00:00:00"/>
    <m/>
    <m/>
    <x v="97"/>
    <x v="103"/>
    <x v="2"/>
  </r>
  <r>
    <x v="169"/>
    <x v="106"/>
    <x v="66"/>
    <x v="2964"/>
    <d v="2025-08-22T00:00:00"/>
    <s v="00054142"/>
    <s v="Seikamart Phạm Ngọc Thạch"/>
    <n v="1601705"/>
    <n v="0"/>
    <n v="128136"/>
    <n v="1729841"/>
    <s v="Bán hàng"/>
    <d v="2025-09-25T00:00:00"/>
    <m/>
    <n v="0"/>
    <n v="1729841"/>
    <n v="1729841"/>
    <n v="0"/>
    <d v="2025-08-22T00:00:00"/>
    <n v="30"/>
    <d v="2025-09-21T00:00:00"/>
    <n v="0"/>
    <m/>
    <s v=""/>
    <x v="0"/>
    <d v="2025-09-21T00:00:00"/>
    <d v="2025-09-25T00:00:00"/>
    <m/>
    <m/>
    <x v="97"/>
    <x v="103"/>
    <x v="2"/>
  </r>
  <r>
    <x v="169"/>
    <x v="106"/>
    <x v="66"/>
    <x v="2965"/>
    <d v="2025-08-22T00:00:00"/>
    <s v="00054143"/>
    <s v="BRGMART 15-17 Ngọc Khánh, Hà Nội"/>
    <n v="1160510"/>
    <n v="0"/>
    <n v="92841"/>
    <n v="1253351"/>
    <s v="Bán hàng"/>
    <d v="2025-09-25T00:00:00"/>
    <m/>
    <n v="0"/>
    <n v="1253351"/>
    <n v="1253351"/>
    <n v="0"/>
    <d v="2025-08-22T00:00:00"/>
    <n v="30"/>
    <d v="2025-09-21T00:00:00"/>
    <n v="0"/>
    <m/>
    <s v=""/>
    <x v="0"/>
    <d v="2025-09-21T00:00:00"/>
    <d v="2025-09-25T00:00:00"/>
    <m/>
    <m/>
    <x v="97"/>
    <x v="103"/>
    <x v="2"/>
  </r>
  <r>
    <x v="169"/>
    <x v="106"/>
    <x v="66"/>
    <x v="2966"/>
    <d v="2025-08-22T00:00:00"/>
    <s v="00054144"/>
    <s v="Siêu thị Fujimart 324 Tây Sơn"/>
    <n v="2499540"/>
    <n v="0"/>
    <n v="199963"/>
    <n v="2699503"/>
    <s v="Bán hàng"/>
    <d v="2025-09-25T00:00:00"/>
    <m/>
    <n v="0"/>
    <n v="2699503"/>
    <n v="2699503"/>
    <n v="0"/>
    <d v="2025-08-22T00:00:00"/>
    <n v="30"/>
    <d v="2025-09-21T00:00:00"/>
    <n v="0"/>
    <m/>
    <s v=""/>
    <x v="0"/>
    <d v="2025-09-21T00:00:00"/>
    <d v="2025-09-25T00:00:00"/>
    <m/>
    <m/>
    <x v="97"/>
    <x v="103"/>
    <x v="2"/>
  </r>
  <r>
    <x v="169"/>
    <x v="106"/>
    <x v="156"/>
    <x v="2967"/>
    <d v="2025-08-25T00:00:00"/>
    <s v="00054249"/>
    <s v="Siêu thị BRGMart Nguyễn Văn Cừ"/>
    <n v="743360"/>
    <n v="0"/>
    <n v="59469"/>
    <n v="802829"/>
    <s v="Bán hàng"/>
    <d v="2025-09-25T00:00:00"/>
    <m/>
    <n v="0"/>
    <n v="802829"/>
    <n v="802829"/>
    <n v="0"/>
    <d v="2025-08-25T00:00:00"/>
    <n v="30"/>
    <d v="2025-09-24T00:00:00"/>
    <n v="0"/>
    <m/>
    <s v=""/>
    <x v="0"/>
    <d v="2025-09-24T00:00:00"/>
    <d v="2025-09-25T00:00:00"/>
    <m/>
    <m/>
    <x v="97"/>
    <x v="103"/>
    <x v="2"/>
  </r>
  <r>
    <x v="169"/>
    <x v="106"/>
    <x v="156"/>
    <x v="2968"/>
    <d v="2025-08-25T00:00:00"/>
    <s v="00054250"/>
    <s v="Siêu thị Fujimart 142 Lê Duẩn"/>
    <n v="2210380"/>
    <n v="0"/>
    <n v="176830"/>
    <n v="2387210"/>
    <s v="Bán hàng"/>
    <d v="2025-09-25T00:00:00"/>
    <m/>
    <n v="0"/>
    <n v="2387210"/>
    <n v="2387210"/>
    <n v="0"/>
    <d v="2025-08-25T00:00:00"/>
    <n v="30"/>
    <d v="2025-09-24T00:00:00"/>
    <n v="0"/>
    <m/>
    <s v=""/>
    <x v="0"/>
    <d v="2025-09-24T00:00:00"/>
    <d v="2025-09-25T00:00:00"/>
    <m/>
    <m/>
    <x v="97"/>
    <x v="103"/>
    <x v="2"/>
  </r>
  <r>
    <x v="169"/>
    <x v="106"/>
    <x v="156"/>
    <x v="2969"/>
    <d v="2025-08-25T00:00:00"/>
    <s v="00054251"/>
    <s v="Siêu thị Fujimart 36 Hoàng Cầu"/>
    <n v="1812275"/>
    <n v="0"/>
    <n v="144982"/>
    <n v="1957257"/>
    <s v="Bán hàng"/>
    <d v="2025-09-25T00:00:00"/>
    <m/>
    <n v="0"/>
    <n v="1957257"/>
    <n v="1957257"/>
    <n v="0"/>
    <d v="2025-08-25T00:00:00"/>
    <n v="30"/>
    <d v="2025-09-24T00:00:00"/>
    <n v="0"/>
    <m/>
    <s v=""/>
    <x v="0"/>
    <d v="2025-09-24T00:00:00"/>
    <d v="2025-09-25T00:00:00"/>
    <m/>
    <m/>
    <x v="97"/>
    <x v="103"/>
    <x v="2"/>
  </r>
  <r>
    <x v="169"/>
    <x v="106"/>
    <x v="156"/>
    <x v="2970"/>
    <d v="2025-08-25T00:00:00"/>
    <s v="00054252"/>
    <s v="Siêu thị Fujimart Huỳnh Thúc Kháng"/>
    <n v="2663926"/>
    <n v="0"/>
    <n v="213114"/>
    <n v="2877040"/>
    <s v="Bán hàng"/>
    <d v="2025-09-25T00:00:00"/>
    <m/>
    <n v="0"/>
    <n v="2877040"/>
    <n v="2877040"/>
    <n v="0"/>
    <d v="2025-08-25T00:00:00"/>
    <n v="30"/>
    <d v="2025-09-24T00:00:00"/>
    <n v="0"/>
    <m/>
    <s v=""/>
    <x v="0"/>
    <d v="2025-09-24T00:00:00"/>
    <d v="2025-09-25T00:00:00"/>
    <m/>
    <m/>
    <x v="97"/>
    <x v="103"/>
    <x v="2"/>
  </r>
  <r>
    <x v="169"/>
    <x v="106"/>
    <x v="156"/>
    <x v="2971"/>
    <d v="2025-08-25T00:00:00"/>
    <s v="00054253"/>
    <s v="Siêu thị FujiMart 51 Lê Đại Hành"/>
    <n v="2057963"/>
    <n v="0"/>
    <n v="164637"/>
    <n v="2222600"/>
    <s v="Bán hàng"/>
    <d v="2025-09-25T00:00:00"/>
    <m/>
    <n v="0"/>
    <n v="2222600"/>
    <n v="2222600"/>
    <n v="0"/>
    <d v="2025-08-25T00:00:00"/>
    <n v="30"/>
    <d v="2025-09-24T00:00:00"/>
    <n v="0"/>
    <m/>
    <s v=""/>
    <x v="0"/>
    <d v="2025-09-24T00:00:00"/>
    <d v="2025-09-25T00:00:00"/>
    <m/>
    <m/>
    <x v="97"/>
    <x v="103"/>
    <x v="2"/>
  </r>
  <r>
    <x v="169"/>
    <x v="106"/>
    <x v="156"/>
    <x v="2972"/>
    <d v="2025-08-25T00:00:00"/>
    <s v="00054254"/>
    <s v="Siêu thị FujiMart Tân Mai"/>
    <n v="1266932"/>
    <n v="0"/>
    <n v="101355"/>
    <n v="1368287"/>
    <s v="Bán hàng"/>
    <d v="2025-09-25T00:00:00"/>
    <m/>
    <n v="0"/>
    <n v="1368287"/>
    <n v="1368287"/>
    <n v="0"/>
    <d v="2025-08-25T00:00:00"/>
    <n v="30"/>
    <d v="2025-09-24T00:00:00"/>
    <n v="0"/>
    <m/>
    <s v=""/>
    <x v="0"/>
    <d v="2025-09-24T00:00:00"/>
    <d v="2025-09-25T00:00:00"/>
    <m/>
    <m/>
    <x v="97"/>
    <x v="103"/>
    <x v="2"/>
  </r>
  <r>
    <x v="169"/>
    <x v="106"/>
    <x v="156"/>
    <x v="2973"/>
    <d v="2025-08-25T00:00:00"/>
    <s v="00054255"/>
    <s v="BRGMART Thanh Xuân, Hà Nội"/>
    <n v="750915"/>
    <n v="0"/>
    <n v="60073"/>
    <n v="810988"/>
    <s v="Bán hàng"/>
    <d v="2025-09-25T00:00:00"/>
    <m/>
    <n v="0"/>
    <n v="810988"/>
    <n v="810988"/>
    <n v="0"/>
    <d v="2025-08-25T00:00:00"/>
    <n v="30"/>
    <d v="2025-09-24T00:00:00"/>
    <n v="0"/>
    <m/>
    <s v=""/>
    <x v="0"/>
    <d v="2025-09-24T00:00:00"/>
    <d v="2025-09-25T00:00:00"/>
    <m/>
    <m/>
    <x v="97"/>
    <x v="103"/>
    <x v="2"/>
  </r>
  <r>
    <x v="169"/>
    <x v="106"/>
    <x v="156"/>
    <x v="2974"/>
    <d v="2025-08-25T00:00:00"/>
    <s v="00054256"/>
    <s v="BRGMART 5 Hàm Tử Quan, Hoàn Kiếm, Hà Nội"/>
    <n v="598780"/>
    <n v="0"/>
    <n v="47902"/>
    <n v="646682"/>
    <s v="Bán hàng"/>
    <d v="2025-09-25T00:00:00"/>
    <m/>
    <n v="0"/>
    <n v="646682"/>
    <n v="646682"/>
    <n v="0"/>
    <d v="2025-08-25T00:00:00"/>
    <n v="30"/>
    <d v="2025-09-24T00:00:00"/>
    <n v="0"/>
    <m/>
    <s v=""/>
    <x v="0"/>
    <d v="2025-09-24T00:00:00"/>
    <d v="2025-09-25T00:00:00"/>
    <m/>
    <m/>
    <x v="97"/>
    <x v="103"/>
    <x v="2"/>
  </r>
  <r>
    <x v="169"/>
    <x v="106"/>
    <x v="156"/>
    <x v="2975"/>
    <d v="2025-08-25T00:00:00"/>
    <s v="00054257"/>
    <s v="CH Hapro 83 Nguyễn An Ninh"/>
    <n v="723176"/>
    <n v="0"/>
    <n v="57854"/>
    <n v="781030"/>
    <s v="Bán hàng"/>
    <d v="2025-09-25T00:00:00"/>
    <m/>
    <n v="0"/>
    <n v="781030"/>
    <n v="781030"/>
    <n v="0"/>
    <d v="2025-08-25T00:00:00"/>
    <n v="30"/>
    <d v="2025-09-24T00:00:00"/>
    <n v="0"/>
    <m/>
    <s v=""/>
    <x v="0"/>
    <d v="2025-09-24T00:00:00"/>
    <d v="2025-09-25T00:00:00"/>
    <m/>
    <m/>
    <x v="97"/>
    <x v="103"/>
    <x v="2"/>
  </r>
  <r>
    <x v="169"/>
    <x v="106"/>
    <x v="156"/>
    <x v="2976"/>
    <d v="2025-08-25T00:00:00"/>
    <s v="00054258"/>
    <s v="BRGMART 105 Lê Duẩn, Hà Nội"/>
    <n v="871132"/>
    <n v="0"/>
    <n v="69691"/>
    <n v="940823"/>
    <s v="Bán hàng"/>
    <d v="2025-09-25T00:00:00"/>
    <m/>
    <n v="0"/>
    <n v="940823"/>
    <n v="940823"/>
    <n v="0"/>
    <d v="2025-08-25T00:00:00"/>
    <n v="30"/>
    <d v="2025-09-24T00:00:00"/>
    <n v="0"/>
    <m/>
    <s v=""/>
    <x v="0"/>
    <d v="2025-09-24T00:00:00"/>
    <d v="2025-09-25T00:00:00"/>
    <m/>
    <m/>
    <x v="97"/>
    <x v="103"/>
    <x v="2"/>
  </r>
  <r>
    <x v="169"/>
    <x v="106"/>
    <x v="156"/>
    <x v="2977"/>
    <d v="2025-08-25T00:00:00"/>
    <s v="00054259"/>
    <s v="CH Haprofood 24 Trần Nhật Duật"/>
    <n v="1910698"/>
    <n v="0"/>
    <n v="152856"/>
    <n v="2063554"/>
    <s v="Bán hàng"/>
    <d v="2025-09-25T00:00:00"/>
    <m/>
    <n v="0"/>
    <n v="2063554"/>
    <n v="2063554"/>
    <n v="0"/>
    <d v="2025-08-25T00:00:00"/>
    <n v="30"/>
    <d v="2025-09-24T00:00:00"/>
    <n v="0"/>
    <m/>
    <s v=""/>
    <x v="0"/>
    <d v="2025-09-24T00:00:00"/>
    <d v="2025-09-25T00:00:00"/>
    <m/>
    <m/>
    <x v="97"/>
    <x v="103"/>
    <x v="2"/>
  </r>
  <r>
    <x v="169"/>
    <x v="106"/>
    <x v="156"/>
    <x v="2978"/>
    <d v="2025-08-25T00:00:00"/>
    <s v="00054306"/>
    <s v="CH Haprofood 9-11 Thổ Quan"/>
    <n v="502264"/>
    <n v="0"/>
    <n v="40181"/>
    <n v="542445"/>
    <s v="Bán hàng"/>
    <d v="2025-09-25T00:00:00"/>
    <m/>
    <n v="0"/>
    <n v="542445"/>
    <n v="542445"/>
    <n v="0"/>
    <d v="2025-08-25T00:00:00"/>
    <n v="30"/>
    <d v="2025-09-24T00:00:00"/>
    <n v="0"/>
    <m/>
    <s v=""/>
    <x v="0"/>
    <d v="2025-09-24T00:00:00"/>
    <d v="2025-09-25T00:00:00"/>
    <m/>
    <m/>
    <x v="97"/>
    <x v="103"/>
    <x v="2"/>
  </r>
  <r>
    <x v="169"/>
    <x v="106"/>
    <x v="156"/>
    <x v="2979"/>
    <d v="2025-08-25T00:00:00"/>
    <s v="00054307"/>
    <s v="Seika Dimond Westlake 98 Tô Ngọc Vân"/>
    <n v="1002685"/>
    <n v="0"/>
    <n v="80215"/>
    <n v="1082900"/>
    <s v="Bán hàng"/>
    <d v="2025-09-25T00:00:00"/>
    <m/>
    <n v="0"/>
    <n v="1082900"/>
    <n v="1082900"/>
    <n v="0"/>
    <d v="2025-08-25T00:00:00"/>
    <n v="30"/>
    <d v="2025-09-24T00:00:00"/>
    <n v="0"/>
    <m/>
    <s v=""/>
    <x v="0"/>
    <d v="2025-09-24T00:00:00"/>
    <d v="2025-09-25T00:00:00"/>
    <m/>
    <m/>
    <x v="97"/>
    <x v="103"/>
    <x v="2"/>
  </r>
  <r>
    <x v="169"/>
    <x v="106"/>
    <x v="156"/>
    <x v="2980"/>
    <d v="2025-08-25T00:00:00"/>
    <s v="00054308"/>
    <s v="Siêu thị HaproMart Lương Đình Của"/>
    <n v="884036"/>
    <n v="0"/>
    <n v="70723"/>
    <n v="954759"/>
    <s v="Bán hàng"/>
    <d v="2025-09-25T00:00:00"/>
    <m/>
    <n v="0"/>
    <n v="954759"/>
    <n v="954759"/>
    <n v="0"/>
    <d v="2025-08-25T00:00:00"/>
    <n v="30"/>
    <d v="2025-09-24T00:00:00"/>
    <n v="0"/>
    <m/>
    <s v=""/>
    <x v="0"/>
    <d v="2025-09-24T00:00:00"/>
    <d v="2025-09-25T00:00:00"/>
    <m/>
    <m/>
    <x v="97"/>
    <x v="103"/>
    <x v="2"/>
  </r>
  <r>
    <x v="169"/>
    <x v="106"/>
    <x v="156"/>
    <x v="2981"/>
    <d v="2025-08-25T00:00:00"/>
    <s v="00054309"/>
    <s v="BRGMART 13 Thành Công, Hà Nội"/>
    <n v="3684890"/>
    <n v="0"/>
    <n v="294791"/>
    <n v="3979681"/>
    <s v="Bán hàng"/>
    <d v="2025-09-25T00:00:00"/>
    <m/>
    <n v="0"/>
    <n v="3979681"/>
    <n v="3979681"/>
    <n v="0"/>
    <d v="2025-08-25T00:00:00"/>
    <n v="30"/>
    <d v="2025-09-24T00:00:00"/>
    <n v="0"/>
    <m/>
    <s v=""/>
    <x v="0"/>
    <d v="2025-09-24T00:00:00"/>
    <d v="2025-09-25T00:00:00"/>
    <m/>
    <m/>
    <x v="97"/>
    <x v="103"/>
    <x v="2"/>
  </r>
  <r>
    <x v="169"/>
    <x v="106"/>
    <x v="156"/>
    <x v="2982"/>
    <d v="2025-08-25T00:00:00"/>
    <s v="00054310"/>
    <s v="BRG 1 Lý Nam Đế, Hoàn Kiếm, Hà Nội"/>
    <n v="1052172"/>
    <n v="0"/>
    <n v="84174"/>
    <n v="1136346"/>
    <s v="Bán hàng"/>
    <d v="2025-09-25T00:00:00"/>
    <m/>
    <n v="0"/>
    <n v="1136346"/>
    <n v="1136346"/>
    <n v="0"/>
    <d v="2025-08-25T00:00:00"/>
    <n v="30"/>
    <d v="2025-09-24T00:00:00"/>
    <n v="0"/>
    <m/>
    <s v=""/>
    <x v="0"/>
    <d v="2025-09-24T00:00:00"/>
    <d v="2025-09-25T00:00:00"/>
    <m/>
    <m/>
    <x v="97"/>
    <x v="103"/>
    <x v="2"/>
  </r>
  <r>
    <x v="169"/>
    <x v="106"/>
    <x v="156"/>
    <x v="2983"/>
    <d v="2025-08-25T00:00:00"/>
    <s v="00054311"/>
    <s v="Siêu thị HaproMart A4 Vĩnh Phúc, Ba Đình"/>
    <n v="931709"/>
    <n v="0"/>
    <n v="74537"/>
    <n v="1006246"/>
    <s v="Bán hàng"/>
    <d v="2025-09-25T00:00:00"/>
    <m/>
    <n v="0"/>
    <n v="1006246"/>
    <n v="1006246"/>
    <n v="0"/>
    <d v="2025-08-25T00:00:00"/>
    <n v="30"/>
    <d v="2025-09-24T00:00:00"/>
    <n v="0"/>
    <m/>
    <s v=""/>
    <x v="0"/>
    <d v="2025-09-24T00:00:00"/>
    <d v="2025-09-25T00:00:00"/>
    <m/>
    <m/>
    <x v="97"/>
    <x v="103"/>
    <x v="2"/>
  </r>
  <r>
    <x v="169"/>
    <x v="106"/>
    <x v="156"/>
    <x v="2984"/>
    <d v="2025-08-25T00:00:00"/>
    <s v="00054312"/>
    <s v="Siêu thị BRGMart Moonlight Vân Canh"/>
    <n v="1197560"/>
    <n v="0"/>
    <n v="95805"/>
    <n v="1293365"/>
    <s v="Bán hàng"/>
    <d v="2025-09-25T00:00:00"/>
    <m/>
    <n v="0"/>
    <n v="1293365"/>
    <n v="1293365"/>
    <n v="0"/>
    <d v="2025-08-25T00:00:00"/>
    <n v="30"/>
    <d v="2025-09-24T00:00:00"/>
    <n v="0"/>
    <m/>
    <s v=""/>
    <x v="0"/>
    <d v="2025-09-24T00:00:00"/>
    <d v="2025-09-25T00:00:00"/>
    <m/>
    <m/>
    <x v="97"/>
    <x v="103"/>
    <x v="2"/>
  </r>
  <r>
    <x v="169"/>
    <x v="106"/>
    <x v="43"/>
    <x v="2985"/>
    <d v="2025-08-26T00:00:00"/>
    <s v="00054363"/>
    <s v="Siêu thị BRGMart Phố Nối"/>
    <n v="8041315"/>
    <n v="0"/>
    <n v="643305"/>
    <n v="8684620"/>
    <s v="Bán hàng"/>
    <d v="2025-09-25T00:00:00"/>
    <m/>
    <n v="0"/>
    <n v="8684620"/>
    <n v="8684620"/>
    <n v="0"/>
    <d v="2025-08-26T00:00:00"/>
    <n v="30"/>
    <d v="2025-09-25T00:00:00"/>
    <n v="0"/>
    <m/>
    <s v=""/>
    <x v="0"/>
    <d v="2025-09-25T00:00:00"/>
    <d v="2025-09-25T00:00:00"/>
    <m/>
    <m/>
    <x v="97"/>
    <x v="103"/>
    <x v="2"/>
  </r>
  <r>
    <x v="169"/>
    <x v="106"/>
    <x v="43"/>
    <x v="2986"/>
    <d v="2025-08-26T00:00:00"/>
    <s v="00054364"/>
    <s v="Siêu thị Fuji The Light"/>
    <n v="316515"/>
    <n v="0"/>
    <n v="25321"/>
    <n v="341836"/>
    <s v="Bán hàng"/>
    <d v="2025-09-25T00:00:00"/>
    <m/>
    <n v="0"/>
    <n v="341836"/>
    <n v="341836"/>
    <n v="0"/>
    <d v="2025-08-26T00:00:00"/>
    <n v="30"/>
    <d v="2025-09-25T00:00:00"/>
    <n v="0"/>
    <m/>
    <s v=""/>
    <x v="0"/>
    <d v="2025-09-25T00:00:00"/>
    <d v="2025-09-25T00:00:00"/>
    <m/>
    <m/>
    <x v="97"/>
    <x v="103"/>
    <x v="2"/>
  </r>
  <r>
    <x v="169"/>
    <x v="106"/>
    <x v="43"/>
    <x v="2987"/>
    <d v="2025-08-26T00:00:00"/>
    <s v="00054365"/>
    <s v="CH Haprofood 9 Lê Qúy Đôn"/>
    <n v="821569"/>
    <n v="0"/>
    <n v="65726"/>
    <n v="887295"/>
    <s v="Bán hàng"/>
    <d v="2025-09-25T00:00:00"/>
    <m/>
    <n v="0"/>
    <n v="887295"/>
    <n v="887295"/>
    <n v="0"/>
    <d v="2025-08-26T00:00:00"/>
    <n v="30"/>
    <d v="2025-09-25T00:00:00"/>
    <n v="0"/>
    <m/>
    <s v=""/>
    <x v="0"/>
    <d v="2025-09-25T00:00:00"/>
    <d v="2025-09-25T00:00:00"/>
    <m/>
    <m/>
    <x v="97"/>
    <x v="103"/>
    <x v="2"/>
  </r>
  <r>
    <x v="169"/>
    <x v="106"/>
    <x v="43"/>
    <x v="2988"/>
    <d v="2025-08-26T00:00:00"/>
    <s v="00054453"/>
    <s v="BRGMART 5 Hàm Tử Quan, Hoàn Kiếm, Hà Nội"/>
    <n v="1524839"/>
    <n v="0"/>
    <n v="121987"/>
    <n v="1646826"/>
    <s v="Bán hàng"/>
    <d v="2025-09-25T00:00:00"/>
    <m/>
    <n v="0"/>
    <n v="1646826"/>
    <n v="1646826"/>
    <n v="0"/>
    <d v="2025-08-26T00:00:00"/>
    <n v="30"/>
    <d v="2025-09-25T00:00:00"/>
    <n v="0"/>
    <m/>
    <s v=""/>
    <x v="0"/>
    <d v="2025-09-25T00:00:00"/>
    <d v="2025-09-25T00:00:00"/>
    <m/>
    <m/>
    <x v="97"/>
    <x v="103"/>
    <x v="2"/>
  </r>
  <r>
    <x v="169"/>
    <x v="106"/>
    <x v="43"/>
    <x v="2989"/>
    <d v="2025-08-26T00:00:00"/>
    <s v="00054454"/>
    <s v="Siêu thị BRGMart 63 Hàng trống"/>
    <n v="1795550"/>
    <n v="0"/>
    <n v="143644"/>
    <n v="1939194"/>
    <s v="Bán hàng"/>
    <d v="2025-09-25T00:00:00"/>
    <m/>
    <n v="0"/>
    <n v="1939194"/>
    <n v="1939194"/>
    <n v="0"/>
    <d v="2025-08-26T00:00:00"/>
    <n v="30"/>
    <d v="2025-09-25T00:00:00"/>
    <n v="0"/>
    <m/>
    <s v=""/>
    <x v="0"/>
    <d v="2025-09-25T00:00:00"/>
    <d v="2025-09-25T00:00:00"/>
    <m/>
    <m/>
    <x v="97"/>
    <x v="103"/>
    <x v="2"/>
  </r>
  <r>
    <x v="169"/>
    <x v="106"/>
    <x v="43"/>
    <x v="2990"/>
    <d v="2025-08-26T00:00:00"/>
    <s v="00054455"/>
    <s v="CH Hapro 160-162 ngõ Thái Thịnh I"/>
    <n v="1401588"/>
    <n v="0"/>
    <n v="112127"/>
    <n v="1513715"/>
    <s v="Bán hàng"/>
    <d v="2025-09-25T00:00:00"/>
    <m/>
    <n v="0"/>
    <n v="1513715"/>
    <n v="1513715"/>
    <n v="0"/>
    <d v="2025-08-26T00:00:00"/>
    <n v="30"/>
    <d v="2025-09-25T00:00:00"/>
    <n v="0"/>
    <m/>
    <s v=""/>
    <x v="0"/>
    <d v="2025-09-25T00:00:00"/>
    <d v="2025-09-25T00:00:00"/>
    <m/>
    <m/>
    <x v="97"/>
    <x v="103"/>
    <x v="2"/>
  </r>
  <r>
    <x v="169"/>
    <x v="106"/>
    <x v="44"/>
    <x v="2991"/>
    <d v="2025-08-29T00:00:00"/>
    <s v="00055780"/>
    <s v="Siêu thị Fujimart 89 Lạc Long Quân"/>
    <n v="1244183"/>
    <n v="0"/>
    <n v="99535"/>
    <n v="1343718"/>
    <s v="Bán hàng"/>
    <d v="2025-10-27T00:00:00"/>
    <m/>
    <n v="0"/>
    <n v="1343718"/>
    <n v="1343718"/>
    <n v="0"/>
    <d v="2025-08-29T00:00:00"/>
    <n v="30"/>
    <d v="2025-09-28T00:00:00"/>
    <n v="0"/>
    <m/>
    <s v=""/>
    <x v="0"/>
    <d v="2025-09-28T00:00:00"/>
    <d v="2025-10-27T00:00:00"/>
    <m/>
    <m/>
    <x v="97"/>
    <x v="103"/>
    <x v="2"/>
  </r>
  <r>
    <x v="169"/>
    <x v="106"/>
    <x v="44"/>
    <x v="2992"/>
    <d v="2025-08-29T00:00:00"/>
    <s v="00055802"/>
    <s v="Siêu thị Fujimart 67 Trần Phú-Ba Đình"/>
    <n v="1582575"/>
    <n v="0"/>
    <n v="126606"/>
    <n v="1709181"/>
    <s v="Bán hàng"/>
    <d v="2025-10-27T00:00:00"/>
    <m/>
    <n v="0"/>
    <n v="1709181"/>
    <n v="1709181"/>
    <n v="0"/>
    <d v="2025-08-29T00:00:00"/>
    <n v="30"/>
    <d v="2025-09-28T00:00:00"/>
    <n v="0"/>
    <m/>
    <s v=""/>
    <x v="0"/>
    <d v="2025-09-28T00:00:00"/>
    <d v="2025-10-27T00:00:00"/>
    <m/>
    <m/>
    <x v="97"/>
    <x v="103"/>
    <x v="2"/>
  </r>
  <r>
    <x v="169"/>
    <x v="106"/>
    <x v="44"/>
    <x v="2993"/>
    <d v="2025-08-29T00:00:00"/>
    <s v="00055820"/>
    <s v="BRGMART Chợ bưởi, HN"/>
    <n v="852255"/>
    <n v="0"/>
    <n v="68180"/>
    <n v="920435"/>
    <s v="Bán hàng"/>
    <d v="2025-10-27T00:00:00"/>
    <m/>
    <n v="0"/>
    <n v="920435"/>
    <n v="920435"/>
    <n v="0"/>
    <d v="2025-08-29T00:00:00"/>
    <n v="30"/>
    <d v="2025-09-28T00:00:00"/>
    <n v="0"/>
    <m/>
    <s v=""/>
    <x v="0"/>
    <d v="2025-09-28T00:00:00"/>
    <d v="2025-10-27T00:00:00"/>
    <m/>
    <m/>
    <x v="97"/>
    <x v="103"/>
    <x v="2"/>
  </r>
  <r>
    <x v="169"/>
    <x v="106"/>
    <x v="44"/>
    <x v="2994"/>
    <d v="2025-08-29T00:00:00"/>
    <s v="00055821"/>
    <s v="BRGMART 15-17 Ngọc Khánh, Hà Nội"/>
    <n v="1155592"/>
    <n v="0"/>
    <n v="92447"/>
    <n v="1248039"/>
    <s v="Bán hàng"/>
    <d v="2025-10-27T00:00:00"/>
    <m/>
    <n v="0"/>
    <n v="1248039"/>
    <n v="1248039"/>
    <n v="0"/>
    <d v="2025-08-29T00:00:00"/>
    <n v="30"/>
    <d v="2025-09-28T00:00:00"/>
    <n v="0"/>
    <m/>
    <s v=""/>
    <x v="0"/>
    <d v="2025-09-28T00:00:00"/>
    <d v="2025-10-27T00:00:00"/>
    <m/>
    <m/>
    <x v="97"/>
    <x v="103"/>
    <x v="2"/>
  </r>
  <r>
    <x v="169"/>
    <x v="106"/>
    <x v="44"/>
    <x v="2995"/>
    <d v="2025-08-29T00:00:00"/>
    <s v="00056289"/>
    <s v="Siêu thị FujiMart Trung Yên"/>
    <n v="1244577"/>
    <n v="0"/>
    <n v="99566"/>
    <n v="1344143"/>
    <s v="Bán hàng"/>
    <d v="2025-10-27T00:00:00"/>
    <m/>
    <n v="0"/>
    <n v="1344143"/>
    <n v="1344143"/>
    <n v="0"/>
    <d v="2025-08-29T00:00:00"/>
    <n v="30"/>
    <d v="2025-09-28T00:00:00"/>
    <n v="0"/>
    <m/>
    <s v=""/>
    <x v="0"/>
    <d v="2025-09-28T00:00:00"/>
    <d v="2025-10-27T00:00:00"/>
    <m/>
    <m/>
    <x v="97"/>
    <x v="103"/>
    <x v="2"/>
  </r>
  <r>
    <x v="169"/>
    <x v="106"/>
    <x v="120"/>
    <x v="2996"/>
    <d v="2025-09-03T00:00:00"/>
    <s v="00056440"/>
    <s v="Siêu thị Fujimart Chính Kinh"/>
    <n v="2205210"/>
    <n v="0"/>
    <n v="176417"/>
    <n v="2381627"/>
    <s v="Bán hàng"/>
    <d v="2025-10-27T00:00:00"/>
    <m/>
    <n v="0"/>
    <n v="2381627"/>
    <n v="2381627"/>
    <n v="0"/>
    <d v="2025-09-03T00:00:00"/>
    <n v="30"/>
    <d v="2025-10-03T00:00:00"/>
    <n v="0"/>
    <m/>
    <s v=""/>
    <x v="0"/>
    <d v="2025-10-03T00:00:00"/>
    <d v="2025-10-27T00:00:00"/>
    <m/>
    <m/>
    <x v="97"/>
    <x v="103"/>
    <x v="2"/>
  </r>
  <r>
    <x v="169"/>
    <x v="106"/>
    <x v="120"/>
    <x v="2997"/>
    <d v="2025-09-03T00:00:00"/>
    <s v="00056475"/>
    <s v="Cửa hàng Haprofood N4C Trung Hòa Nhân Chính"/>
    <n v="1069390"/>
    <n v="0"/>
    <n v="85551"/>
    <n v="1154941"/>
    <s v="Bán hàng"/>
    <d v="2025-10-27T00:00:00"/>
    <m/>
    <n v="0"/>
    <n v="1154941"/>
    <n v="1154941"/>
    <n v="0"/>
    <d v="2025-09-03T00:00:00"/>
    <n v="30"/>
    <d v="2025-10-03T00:00:00"/>
    <n v="0"/>
    <m/>
    <s v=""/>
    <x v="0"/>
    <d v="2025-10-03T00:00:00"/>
    <d v="2025-10-27T00:00:00"/>
    <m/>
    <m/>
    <x v="97"/>
    <x v="103"/>
    <x v="2"/>
  </r>
  <r>
    <x v="169"/>
    <x v="106"/>
    <x v="120"/>
    <x v="2998"/>
    <d v="2025-09-03T00:00:00"/>
    <s v="00056478"/>
    <s v="Siêu thị Fujimart 324 Tây Sơn"/>
    <n v="1891295"/>
    <n v="0"/>
    <n v="151304"/>
    <n v="2042599"/>
    <s v="Bán hàng"/>
    <d v="2025-10-27T00:00:00"/>
    <m/>
    <n v="0"/>
    <n v="2042599"/>
    <n v="2042599"/>
    <n v="0"/>
    <d v="2025-09-03T00:00:00"/>
    <n v="30"/>
    <d v="2025-10-03T00:00:00"/>
    <n v="0"/>
    <m/>
    <s v=""/>
    <x v="0"/>
    <d v="2025-10-03T00:00:00"/>
    <d v="2025-10-27T00:00:00"/>
    <m/>
    <m/>
    <x v="97"/>
    <x v="103"/>
    <x v="2"/>
  </r>
  <r>
    <x v="169"/>
    <x v="106"/>
    <x v="120"/>
    <x v="2999"/>
    <d v="2025-09-03T00:00:00"/>
    <s v="00056479"/>
    <s v="Siêu thị Fujimart Trần Phú - Hà Đông"/>
    <n v="2042123"/>
    <n v="0"/>
    <n v="163370"/>
    <n v="2205493"/>
    <s v="Bán hàng"/>
    <d v="2025-10-27T00:00:00"/>
    <m/>
    <n v="0"/>
    <n v="2205493"/>
    <n v="2205493"/>
    <n v="0"/>
    <d v="2025-09-03T00:00:00"/>
    <n v="30"/>
    <d v="2025-10-03T00:00:00"/>
    <n v="0"/>
    <m/>
    <s v=""/>
    <x v="0"/>
    <d v="2025-10-03T00:00:00"/>
    <d v="2025-10-27T00:00:00"/>
    <m/>
    <m/>
    <x v="97"/>
    <x v="103"/>
    <x v="2"/>
  </r>
  <r>
    <x v="169"/>
    <x v="106"/>
    <x v="120"/>
    <x v="3000"/>
    <d v="2025-09-03T00:00:00"/>
    <s v="00056480"/>
    <s v="BRGMART 15-17 Ngọc Khánh, Hà Nội"/>
    <n v="476730"/>
    <n v="0"/>
    <n v="38138"/>
    <n v="514868"/>
    <s v="Bán hàng"/>
    <d v="2025-10-27T00:00:00"/>
    <m/>
    <n v="0"/>
    <n v="514868"/>
    <n v="514868"/>
    <n v="0"/>
    <d v="2025-09-03T00:00:00"/>
    <n v="30"/>
    <d v="2025-10-03T00:00:00"/>
    <n v="0"/>
    <m/>
    <s v=""/>
    <x v="0"/>
    <d v="2025-10-03T00:00:00"/>
    <d v="2025-10-27T00:00:00"/>
    <m/>
    <m/>
    <x v="97"/>
    <x v="103"/>
    <x v="2"/>
  </r>
  <r>
    <x v="169"/>
    <x v="106"/>
    <x v="120"/>
    <x v="3001"/>
    <d v="2025-09-03T00:00:00"/>
    <s v="00056481"/>
    <s v="BRG D2 Giảng Võ, Hà Nội"/>
    <n v="788690"/>
    <n v="0"/>
    <n v="63095"/>
    <n v="851785"/>
    <s v="Bán hàng"/>
    <d v="2025-10-27T00:00:00"/>
    <m/>
    <n v="0"/>
    <n v="851785"/>
    <n v="851785"/>
    <n v="0"/>
    <d v="2025-09-03T00:00:00"/>
    <n v="30"/>
    <d v="2025-10-03T00:00:00"/>
    <n v="0"/>
    <m/>
    <s v=""/>
    <x v="0"/>
    <d v="2025-10-03T00:00:00"/>
    <d v="2025-10-27T00:00:00"/>
    <m/>
    <m/>
    <x v="97"/>
    <x v="103"/>
    <x v="2"/>
  </r>
  <r>
    <x v="169"/>
    <x v="106"/>
    <x v="120"/>
    <x v="3002"/>
    <d v="2025-09-03T00:00:00"/>
    <s v="00056482"/>
    <s v="Siêu thị FujiMart 51 Lê Đại Hành"/>
    <n v="1991845"/>
    <n v="0"/>
    <n v="159348"/>
    <n v="2151193"/>
    <s v="Bán hàng"/>
    <d v="2025-10-27T00:00:00"/>
    <m/>
    <n v="0"/>
    <n v="2151193"/>
    <n v="2151193"/>
    <n v="0"/>
    <d v="2025-09-03T00:00:00"/>
    <n v="30"/>
    <d v="2025-10-03T00:00:00"/>
    <n v="0"/>
    <m/>
    <s v=""/>
    <x v="0"/>
    <d v="2025-10-03T00:00:00"/>
    <d v="2025-10-27T00:00:00"/>
    <m/>
    <m/>
    <x v="97"/>
    <x v="103"/>
    <x v="2"/>
  </r>
  <r>
    <x v="169"/>
    <x v="106"/>
    <x v="120"/>
    <x v="3003"/>
    <d v="2025-09-03T00:00:00"/>
    <s v="00056483"/>
    <s v="Siêu thị Fujimart 249 Thụy Khê"/>
    <n v="1577380"/>
    <n v="0"/>
    <n v="126190"/>
    <n v="1703570"/>
    <s v="Bán hàng"/>
    <d v="2025-10-27T00:00:00"/>
    <m/>
    <n v="0"/>
    <n v="1703570"/>
    <n v="1703570"/>
    <n v="0"/>
    <d v="2025-09-03T00:00:00"/>
    <n v="30"/>
    <d v="2025-10-03T00:00:00"/>
    <n v="0"/>
    <m/>
    <s v=""/>
    <x v="0"/>
    <d v="2025-10-03T00:00:00"/>
    <d v="2025-10-27T00:00:00"/>
    <m/>
    <m/>
    <x v="97"/>
    <x v="103"/>
    <x v="2"/>
  </r>
  <r>
    <x v="169"/>
    <x v="106"/>
    <x v="120"/>
    <x v="3004"/>
    <d v="2025-09-03T00:00:00"/>
    <s v="00056484"/>
    <s v="Siêu thị Fujimart 89 Lạc Long Quân"/>
    <n v="1895458"/>
    <n v="0"/>
    <n v="151637"/>
    <n v="2047095"/>
    <s v="Bán hàng"/>
    <d v="2025-10-27T00:00:00"/>
    <m/>
    <n v="0"/>
    <n v="2047095"/>
    <n v="2047095"/>
    <n v="0"/>
    <d v="2025-09-03T00:00:00"/>
    <n v="30"/>
    <d v="2025-10-03T00:00:00"/>
    <n v="0"/>
    <m/>
    <s v=""/>
    <x v="0"/>
    <d v="2025-10-03T00:00:00"/>
    <d v="2025-10-27T00:00:00"/>
    <m/>
    <m/>
    <x v="97"/>
    <x v="103"/>
    <x v="2"/>
  </r>
  <r>
    <x v="169"/>
    <x v="106"/>
    <x v="120"/>
    <x v="3005"/>
    <d v="2025-09-03T00:00:00"/>
    <s v="00056485"/>
    <s v="Siêu thị FujiMart Trung Yên"/>
    <n v="1546767"/>
    <n v="0"/>
    <n v="123741"/>
    <n v="1670508"/>
    <s v="Bán hàng"/>
    <d v="2025-10-27T00:00:00"/>
    <m/>
    <n v="0"/>
    <n v="1670508"/>
    <n v="1670508"/>
    <n v="0"/>
    <d v="2025-09-03T00:00:00"/>
    <n v="30"/>
    <d v="2025-10-03T00:00:00"/>
    <n v="0"/>
    <m/>
    <s v=""/>
    <x v="0"/>
    <d v="2025-10-03T00:00:00"/>
    <d v="2025-10-27T00:00:00"/>
    <m/>
    <m/>
    <x v="97"/>
    <x v="103"/>
    <x v="2"/>
  </r>
  <r>
    <x v="169"/>
    <x v="106"/>
    <x v="120"/>
    <x v="3006"/>
    <d v="2025-09-03T00:00:00"/>
    <s v="00056486"/>
    <s v="Siêu thị Fujimart 67 Trần Phú-Ba Đình"/>
    <n v="2359160"/>
    <n v="0"/>
    <n v="188733"/>
    <n v="2547893"/>
    <s v="Bán hàng"/>
    <d v="2025-10-27T00:00:00"/>
    <m/>
    <n v="0"/>
    <n v="2547893"/>
    <n v="2547893"/>
    <n v="0"/>
    <d v="2025-09-03T00:00:00"/>
    <n v="30"/>
    <d v="2025-10-03T00:00:00"/>
    <n v="0"/>
    <m/>
    <s v=""/>
    <x v="0"/>
    <d v="2025-10-03T00:00:00"/>
    <d v="2025-10-27T00:00:00"/>
    <m/>
    <m/>
    <x v="97"/>
    <x v="103"/>
    <x v="2"/>
  </r>
  <r>
    <x v="169"/>
    <x v="106"/>
    <x v="120"/>
    <x v="3007"/>
    <d v="2025-09-03T00:00:00"/>
    <s v="00056487"/>
    <s v="Siêu thị FujiMart Tân Mai"/>
    <n v="1285767"/>
    <n v="0"/>
    <n v="102861"/>
    <n v="1388628"/>
    <s v="Bán hàng"/>
    <d v="2025-10-27T00:00:00"/>
    <m/>
    <n v="0"/>
    <n v="1388628"/>
    <n v="1388628"/>
    <n v="0"/>
    <d v="2025-09-03T00:00:00"/>
    <n v="30"/>
    <d v="2025-10-03T00:00:00"/>
    <n v="0"/>
    <m/>
    <s v=""/>
    <x v="0"/>
    <d v="2025-10-03T00:00:00"/>
    <d v="2025-10-27T00:00:00"/>
    <m/>
    <m/>
    <x v="97"/>
    <x v="103"/>
    <x v="2"/>
  </r>
  <r>
    <x v="169"/>
    <x v="106"/>
    <x v="120"/>
    <x v="3008"/>
    <d v="2025-09-03T00:00:00"/>
    <s v="00056488"/>
    <s v="Siêu thị FujiMart Times City"/>
    <n v="1464086"/>
    <n v="0"/>
    <n v="117127"/>
    <n v="1581213"/>
    <s v="Bán hàng"/>
    <d v="2025-10-27T00:00:00"/>
    <m/>
    <n v="0"/>
    <n v="1581213"/>
    <n v="1581213"/>
    <n v="0"/>
    <d v="2025-09-03T00:00:00"/>
    <n v="30"/>
    <d v="2025-10-03T00:00:00"/>
    <n v="0"/>
    <m/>
    <s v=""/>
    <x v="0"/>
    <d v="2025-10-03T00:00:00"/>
    <d v="2025-10-27T00:00:00"/>
    <m/>
    <m/>
    <x v="97"/>
    <x v="103"/>
    <x v="2"/>
  </r>
  <r>
    <x v="169"/>
    <x v="106"/>
    <x v="120"/>
    <x v="3009"/>
    <d v="2025-09-03T00:00:00"/>
    <s v="00056489"/>
    <s v="BRGMART 5 Hàm Tử Quan, Hoàn Kiếm, Hà Nội"/>
    <n v="2522379"/>
    <n v="0"/>
    <n v="201790"/>
    <n v="2724169"/>
    <s v="Bán hàng"/>
    <d v="2025-10-27T00:00:00"/>
    <m/>
    <n v="0"/>
    <n v="2724169"/>
    <n v="2724169"/>
    <n v="0"/>
    <d v="2025-09-03T00:00:00"/>
    <n v="30"/>
    <d v="2025-10-03T00:00:00"/>
    <n v="0"/>
    <m/>
    <s v=""/>
    <x v="0"/>
    <d v="2025-10-03T00:00:00"/>
    <d v="2025-10-27T00:00:00"/>
    <m/>
    <m/>
    <x v="97"/>
    <x v="103"/>
    <x v="2"/>
  </r>
  <r>
    <x v="169"/>
    <x v="106"/>
    <x v="120"/>
    <x v="3010"/>
    <d v="2025-09-03T00:00:00"/>
    <s v="00056490"/>
    <s v="CH Hapro 198 Lò Đúc"/>
    <n v="762223"/>
    <n v="0"/>
    <n v="60978"/>
    <n v="823201"/>
    <s v="Bán hàng"/>
    <d v="2025-10-27T00:00:00"/>
    <m/>
    <n v="0"/>
    <n v="823201"/>
    <n v="823201"/>
    <n v="0"/>
    <d v="2025-09-03T00:00:00"/>
    <n v="30"/>
    <d v="2025-10-03T00:00:00"/>
    <n v="0"/>
    <m/>
    <s v=""/>
    <x v="0"/>
    <d v="2025-10-03T00:00:00"/>
    <d v="2025-10-27T00:00:00"/>
    <m/>
    <m/>
    <x v="97"/>
    <x v="103"/>
    <x v="2"/>
  </r>
  <r>
    <x v="169"/>
    <x v="106"/>
    <x v="96"/>
    <x v="3011"/>
    <d v="2025-09-04T00:00:00"/>
    <s v="00056559"/>
    <s v="BRGMART 5 Hàm Tử Quan, Hoàn Kiếm, Hà Nội"/>
    <n v="1479680"/>
    <n v="0"/>
    <n v="118374"/>
    <n v="1598054"/>
    <s v="Bán hàng"/>
    <d v="2025-10-27T00:00:00"/>
    <m/>
    <n v="0"/>
    <n v="1598054"/>
    <n v="1598054"/>
    <n v="0"/>
    <d v="2025-09-04T00:00:00"/>
    <n v="30"/>
    <d v="2025-10-04T00:00:00"/>
    <n v="0"/>
    <m/>
    <s v=""/>
    <x v="0"/>
    <d v="2025-10-04T00:00:00"/>
    <d v="2025-10-27T00:00:00"/>
    <m/>
    <m/>
    <x v="97"/>
    <x v="103"/>
    <x v="2"/>
  </r>
  <r>
    <x v="169"/>
    <x v="106"/>
    <x v="96"/>
    <x v="3012"/>
    <d v="2025-09-04T00:00:00"/>
    <s v="00056568"/>
    <s v="Siêu thị intimex Hải Dương"/>
    <n v="2260221"/>
    <n v="0"/>
    <n v="180818"/>
    <n v="2441039"/>
    <s v="Bán hàng"/>
    <d v="2025-10-27T00:00:00"/>
    <m/>
    <n v="0"/>
    <n v="2441039"/>
    <n v="2441039"/>
    <n v="0"/>
    <d v="2025-09-04T00:00:00"/>
    <n v="30"/>
    <d v="2025-10-04T00:00:00"/>
    <n v="0"/>
    <m/>
    <s v=""/>
    <x v="0"/>
    <d v="2025-10-04T00:00:00"/>
    <d v="2025-10-27T00:00:00"/>
    <m/>
    <m/>
    <x v="97"/>
    <x v="103"/>
    <x v="2"/>
  </r>
  <r>
    <x v="169"/>
    <x v="106"/>
    <x v="96"/>
    <x v="3013"/>
    <d v="2025-09-04T00:00:00"/>
    <s v="00056586"/>
    <s v="Siêu thị Fuji The Light"/>
    <n v="503825"/>
    <n v="0"/>
    <n v="40306"/>
    <n v="544131"/>
    <s v="Bán hàng"/>
    <d v="2025-10-27T00:00:00"/>
    <m/>
    <n v="0"/>
    <n v="544131"/>
    <n v="544131"/>
    <n v="0"/>
    <d v="2025-09-04T00:00:00"/>
    <n v="30"/>
    <d v="2025-10-04T00:00:00"/>
    <n v="0"/>
    <m/>
    <s v=""/>
    <x v="0"/>
    <d v="2025-10-04T00:00:00"/>
    <d v="2025-10-27T00:00:00"/>
    <m/>
    <m/>
    <x v="97"/>
    <x v="103"/>
    <x v="2"/>
  </r>
  <r>
    <x v="169"/>
    <x v="106"/>
    <x v="96"/>
    <x v="3014"/>
    <d v="2025-09-04T00:00:00"/>
    <s v="00056587"/>
    <s v="Siêu thị FujiMart Lê Văn Lương"/>
    <n v="1281282"/>
    <n v="0"/>
    <n v="102503"/>
    <n v="1383785"/>
    <s v="Bán hàng"/>
    <d v="2025-10-27T00:00:00"/>
    <m/>
    <n v="0"/>
    <n v="1383785"/>
    <n v="1383785"/>
    <n v="0"/>
    <d v="2025-09-04T00:00:00"/>
    <n v="30"/>
    <d v="2025-10-04T00:00:00"/>
    <n v="0"/>
    <m/>
    <s v=""/>
    <x v="0"/>
    <d v="2025-10-04T00:00:00"/>
    <d v="2025-10-27T00:00:00"/>
    <m/>
    <m/>
    <x v="97"/>
    <x v="103"/>
    <x v="2"/>
  </r>
  <r>
    <x v="169"/>
    <x v="106"/>
    <x v="96"/>
    <x v="3015"/>
    <d v="2025-09-04T00:00:00"/>
    <s v="00056588"/>
    <s v="BRGMART Chợ bưởi, HN"/>
    <n v="602943"/>
    <n v="0"/>
    <n v="48235"/>
    <n v="651178"/>
    <s v="Bán hàng"/>
    <d v="2025-10-27T00:00:00"/>
    <m/>
    <n v="0"/>
    <n v="651178"/>
    <n v="651178"/>
    <n v="0"/>
    <d v="2025-09-04T00:00:00"/>
    <n v="30"/>
    <d v="2025-10-04T00:00:00"/>
    <n v="0"/>
    <m/>
    <s v=""/>
    <x v="0"/>
    <d v="2025-10-04T00:00:00"/>
    <d v="2025-10-27T00:00:00"/>
    <m/>
    <m/>
    <x v="97"/>
    <x v="103"/>
    <x v="2"/>
  </r>
  <r>
    <x v="169"/>
    <x v="106"/>
    <x v="96"/>
    <x v="3016"/>
    <d v="2025-09-04T00:00:00"/>
    <s v="00056589"/>
    <s v="BRGMART 105 Lê Duẩn, Hà Nội"/>
    <n v="933915"/>
    <n v="0"/>
    <n v="74713"/>
    <n v="1008628"/>
    <s v="Bán hàng"/>
    <d v="2025-10-27T00:00:00"/>
    <m/>
    <n v="0"/>
    <n v="1008628"/>
    <n v="1008628"/>
    <n v="0"/>
    <d v="2025-09-04T00:00:00"/>
    <n v="30"/>
    <d v="2025-10-04T00:00:00"/>
    <n v="0"/>
    <m/>
    <s v=""/>
    <x v="0"/>
    <d v="2025-10-04T00:00:00"/>
    <d v="2025-10-27T00:00:00"/>
    <m/>
    <m/>
    <x v="97"/>
    <x v="103"/>
    <x v="2"/>
  </r>
  <r>
    <x v="169"/>
    <x v="106"/>
    <x v="96"/>
    <x v="3017"/>
    <d v="2025-09-04T00:00:00"/>
    <s v="00056590"/>
    <s v="Seikamart Phạm Ngọc Thạch"/>
    <n v="1891295"/>
    <n v="0"/>
    <n v="151304"/>
    <n v="2042599"/>
    <s v="Bán hàng"/>
    <d v="2025-10-27T00:00:00"/>
    <m/>
    <n v="0"/>
    <n v="2042599"/>
    <n v="2042599"/>
    <n v="0"/>
    <d v="2025-09-04T00:00:00"/>
    <n v="30"/>
    <d v="2025-10-04T00:00:00"/>
    <n v="0"/>
    <m/>
    <s v=""/>
    <x v="0"/>
    <d v="2025-10-04T00:00:00"/>
    <d v="2025-10-27T00:00:00"/>
    <m/>
    <m/>
    <x v="97"/>
    <x v="103"/>
    <x v="2"/>
  </r>
  <r>
    <x v="169"/>
    <x v="106"/>
    <x v="96"/>
    <x v="3018"/>
    <d v="2025-09-04T00:00:00"/>
    <s v="00056591"/>
    <s v="BRGMART Thanh Xuân, Hà Nội"/>
    <n v="1052765"/>
    <n v="0"/>
    <n v="84221"/>
    <n v="1136986"/>
    <s v="Bán hàng"/>
    <d v="2025-10-27T00:00:00"/>
    <m/>
    <n v="0"/>
    <n v="1136986"/>
    <n v="1136986"/>
    <n v="0"/>
    <d v="2025-09-04T00:00:00"/>
    <n v="30"/>
    <d v="2025-10-04T00:00:00"/>
    <n v="0"/>
    <m/>
    <s v=""/>
    <x v="0"/>
    <d v="2025-10-04T00:00:00"/>
    <d v="2025-10-27T00:00:00"/>
    <m/>
    <m/>
    <x v="97"/>
    <x v="103"/>
    <x v="2"/>
  </r>
  <r>
    <x v="169"/>
    <x v="106"/>
    <x v="80"/>
    <x v="3019"/>
    <d v="2025-09-05T00:00:00"/>
    <s v="00056677"/>
    <s v="Siêu thị Fujimart 142 Lê Duẩn"/>
    <n v="2612401"/>
    <n v="0"/>
    <n v="208992"/>
    <n v="2821393"/>
    <s v="Bán hàng"/>
    <d v="2025-10-27T00:00:00"/>
    <m/>
    <n v="0"/>
    <n v="2821393"/>
    <n v="2821393"/>
    <n v="0"/>
    <d v="2025-09-05T00:00:00"/>
    <n v="30"/>
    <d v="2025-10-05T00:00:00"/>
    <n v="0"/>
    <m/>
    <s v=""/>
    <x v="0"/>
    <d v="2025-10-05T00:00:00"/>
    <d v="2025-10-27T00:00:00"/>
    <m/>
    <m/>
    <x v="97"/>
    <x v="103"/>
    <x v="2"/>
  </r>
  <r>
    <x v="169"/>
    <x v="106"/>
    <x v="80"/>
    <x v="3020"/>
    <d v="2025-09-05T00:00:00"/>
    <s v="00056678"/>
    <s v="BRG mart Intracom Đông Anh"/>
    <n v="1516602"/>
    <n v="0"/>
    <n v="121328"/>
    <n v="1637930"/>
    <s v="Bán hàng"/>
    <d v="2025-10-27T00:00:00"/>
    <m/>
    <n v="0"/>
    <n v="1637930"/>
    <n v="1637930"/>
    <n v="0"/>
    <d v="2025-09-05T00:00:00"/>
    <n v="30"/>
    <d v="2025-10-05T00:00:00"/>
    <n v="0"/>
    <m/>
    <s v=""/>
    <x v="0"/>
    <d v="2025-10-05T00:00:00"/>
    <d v="2025-10-27T00:00:00"/>
    <m/>
    <m/>
    <x v="97"/>
    <x v="103"/>
    <x v="2"/>
  </r>
  <r>
    <x v="169"/>
    <x v="106"/>
    <x v="80"/>
    <x v="3021"/>
    <d v="2025-09-05T00:00:00"/>
    <s v="00056679"/>
    <s v="CH Haprofood 9-11 Thổ Quan"/>
    <n v="1577380"/>
    <n v="0"/>
    <n v="126190"/>
    <n v="1703570"/>
    <s v="Bán hàng"/>
    <d v="2025-10-27T00:00:00"/>
    <m/>
    <n v="0"/>
    <n v="1703570"/>
    <n v="1703570"/>
    <n v="0"/>
    <d v="2025-09-05T00:00:00"/>
    <n v="30"/>
    <d v="2025-10-05T00:00:00"/>
    <n v="0"/>
    <m/>
    <s v=""/>
    <x v="0"/>
    <d v="2025-10-05T00:00:00"/>
    <d v="2025-10-27T00:00:00"/>
    <m/>
    <m/>
    <x v="97"/>
    <x v="103"/>
    <x v="2"/>
  </r>
  <r>
    <x v="169"/>
    <x v="106"/>
    <x v="80"/>
    <x v="3022"/>
    <d v="2025-09-05T00:00:00"/>
    <s v="00056680"/>
    <s v="Siêu thị Fujimart Huỳnh Thúc Kháng"/>
    <n v="2087061"/>
    <n v="0"/>
    <n v="166965"/>
    <n v="2254026"/>
    <s v="Bán hàng"/>
    <d v="2025-10-27T00:00:00"/>
    <m/>
    <n v="0"/>
    <n v="2254026"/>
    <n v="2254026"/>
    <n v="0"/>
    <d v="2025-09-05T00:00:00"/>
    <n v="30"/>
    <d v="2025-10-05T00:00:00"/>
    <n v="0"/>
    <m/>
    <s v=""/>
    <x v="0"/>
    <d v="2025-10-05T00:00:00"/>
    <d v="2025-10-27T00:00:00"/>
    <m/>
    <m/>
    <x v="97"/>
    <x v="103"/>
    <x v="2"/>
  </r>
  <r>
    <x v="169"/>
    <x v="106"/>
    <x v="80"/>
    <x v="3023"/>
    <d v="2025-09-05T00:00:00"/>
    <s v="00056703"/>
    <s v="Seikamart 275 nguyễn Trãi"/>
    <n v="718281"/>
    <n v="0"/>
    <n v="57462"/>
    <n v="775743"/>
    <s v="Bán hàng"/>
    <d v="2025-10-27T00:00:00"/>
    <m/>
    <n v="0"/>
    <n v="775743"/>
    <n v="775743"/>
    <n v="0"/>
    <d v="2025-09-05T00:00:00"/>
    <n v="30"/>
    <d v="2025-10-05T00:00:00"/>
    <n v="0"/>
    <m/>
    <s v=""/>
    <x v="0"/>
    <d v="2025-10-05T00:00:00"/>
    <d v="2025-10-27T00:00:00"/>
    <m/>
    <m/>
    <x v="97"/>
    <x v="103"/>
    <x v="2"/>
  </r>
  <r>
    <x v="169"/>
    <x v="106"/>
    <x v="135"/>
    <x v="3024"/>
    <d v="2025-09-06T00:00:00"/>
    <s v="00057770"/>
    <s v="CH Haprofood Ecohome 3"/>
    <n v="1095688"/>
    <n v="0"/>
    <n v="87655"/>
    <n v="1183343"/>
    <s v="Bán hàng"/>
    <d v="2025-10-27T00:00:00"/>
    <m/>
    <n v="0"/>
    <n v="1183343"/>
    <n v="1183343"/>
    <n v="0"/>
    <d v="2025-09-06T00:00:00"/>
    <n v="30"/>
    <d v="2025-10-06T00:00:00"/>
    <n v="0"/>
    <m/>
    <s v=""/>
    <x v="0"/>
    <d v="2025-10-06T00:00:00"/>
    <d v="2025-10-27T00:00:00"/>
    <m/>
    <m/>
    <x v="97"/>
    <x v="103"/>
    <x v="2"/>
  </r>
  <r>
    <x v="169"/>
    <x v="106"/>
    <x v="135"/>
    <x v="3025"/>
    <d v="2025-09-06T00:00:00"/>
    <s v="00057771"/>
    <s v="BRG mart N16 Sài Đồng"/>
    <n v="1533157"/>
    <n v="0"/>
    <n v="122653"/>
    <n v="1655810"/>
    <s v="Bán hàng"/>
    <d v="2025-10-27T00:00:00"/>
    <m/>
    <n v="0"/>
    <n v="1655810"/>
    <n v="1655810"/>
    <n v="0"/>
    <d v="2025-09-06T00:00:00"/>
    <n v="30"/>
    <d v="2025-10-06T00:00:00"/>
    <n v="0"/>
    <m/>
    <s v=""/>
    <x v="0"/>
    <d v="2025-10-06T00:00:00"/>
    <d v="2025-10-27T00:00:00"/>
    <m/>
    <m/>
    <x v="97"/>
    <x v="103"/>
    <x v="2"/>
  </r>
  <r>
    <x v="169"/>
    <x v="106"/>
    <x v="135"/>
    <x v="3026"/>
    <d v="2025-09-06T00:00:00"/>
    <s v="00057775"/>
    <s v="BRG 362 Ngọc Lâm, Hà Nội"/>
    <n v="598780"/>
    <n v="0"/>
    <n v="47902"/>
    <n v="646682"/>
    <s v="Bán hàng"/>
    <d v="2025-10-27T00:00:00"/>
    <m/>
    <n v="0"/>
    <n v="646682"/>
    <n v="646682"/>
    <n v="0"/>
    <d v="2025-09-06T00:00:00"/>
    <n v="30"/>
    <d v="2025-10-06T00:00:00"/>
    <n v="0"/>
    <m/>
    <s v=""/>
    <x v="0"/>
    <d v="2025-10-06T00:00:00"/>
    <d v="2025-10-27T00:00:00"/>
    <m/>
    <m/>
    <x v="97"/>
    <x v="103"/>
    <x v="2"/>
  </r>
  <r>
    <x v="169"/>
    <x v="106"/>
    <x v="243"/>
    <x v="3027"/>
    <d v="2025-09-08T00:00:00"/>
    <s v="00057811"/>
    <s v="Siêu thị Fujimart 324 Tây Sơn"/>
    <n v="2005655"/>
    <n v="0"/>
    <n v="160452"/>
    <n v="2166107"/>
    <s v="Bán hàng"/>
    <d v="2025-10-27T00:00:00"/>
    <m/>
    <n v="0"/>
    <n v="2166107"/>
    <n v="2166107"/>
    <n v="0"/>
    <d v="2025-09-08T00:00:00"/>
    <n v="30"/>
    <d v="2025-10-08T00:00:00"/>
    <n v="0"/>
    <m/>
    <s v=""/>
    <x v="0"/>
    <d v="2025-10-08T00:00:00"/>
    <d v="2025-10-27T00:00:00"/>
    <m/>
    <m/>
    <x v="97"/>
    <x v="103"/>
    <x v="2"/>
  </r>
  <r>
    <x v="169"/>
    <x v="106"/>
    <x v="243"/>
    <x v="3028"/>
    <d v="2025-09-08T00:00:00"/>
    <s v="00057817"/>
    <s v="Siêu thị Fujimart 36 Hoàng Cầu"/>
    <n v="2374400"/>
    <n v="0"/>
    <n v="189952"/>
    <n v="2564352"/>
    <s v="Bán hàng"/>
    <d v="2025-10-27T00:00:00"/>
    <m/>
    <n v="0"/>
    <n v="2564352"/>
    <n v="2564352"/>
    <n v="0"/>
    <d v="2025-09-08T00:00:00"/>
    <n v="30"/>
    <d v="2025-10-08T00:00:00"/>
    <n v="0"/>
    <m/>
    <s v=""/>
    <x v="0"/>
    <d v="2025-10-08T00:00:00"/>
    <d v="2025-10-27T00:00:00"/>
    <m/>
    <m/>
    <x v="97"/>
    <x v="103"/>
    <x v="2"/>
  </r>
  <r>
    <x v="169"/>
    <x v="106"/>
    <x v="243"/>
    <x v="3029"/>
    <d v="2025-09-08T00:00:00"/>
    <s v="00057818"/>
    <s v="BRGMART 15-17 Ngọc Khánh, Hà Nội"/>
    <n v="569730"/>
    <n v="0"/>
    <n v="45578"/>
    <n v="615308"/>
    <s v="Bán hàng"/>
    <d v="2025-10-27T00:00:00"/>
    <m/>
    <n v="0"/>
    <n v="615308"/>
    <n v="615308"/>
    <n v="0"/>
    <d v="2025-09-08T00:00:00"/>
    <n v="30"/>
    <d v="2025-10-08T00:00:00"/>
    <n v="0"/>
    <m/>
    <s v=""/>
    <x v="0"/>
    <d v="2025-10-08T00:00:00"/>
    <d v="2025-10-27T00:00:00"/>
    <m/>
    <m/>
    <x v="97"/>
    <x v="103"/>
    <x v="2"/>
  </r>
  <r>
    <x v="169"/>
    <x v="106"/>
    <x v="243"/>
    <x v="3030"/>
    <d v="2025-09-08T00:00:00"/>
    <s v="00057819"/>
    <s v="BRG D2 Giảng Võ, Hà Nội"/>
    <n v="788690"/>
    <n v="0"/>
    <n v="63095"/>
    <n v="851785"/>
    <s v="Bán hàng"/>
    <d v="2025-10-27T00:00:00"/>
    <m/>
    <n v="0"/>
    <n v="851785"/>
    <n v="851785"/>
    <n v="0"/>
    <d v="2025-09-08T00:00:00"/>
    <n v="30"/>
    <d v="2025-10-08T00:00:00"/>
    <n v="0"/>
    <m/>
    <s v=""/>
    <x v="0"/>
    <d v="2025-10-08T00:00:00"/>
    <d v="2025-10-27T00:00:00"/>
    <m/>
    <m/>
    <x v="97"/>
    <x v="103"/>
    <x v="2"/>
  </r>
  <r>
    <x v="169"/>
    <x v="106"/>
    <x v="243"/>
    <x v="3031"/>
    <d v="2025-09-08T00:00:00"/>
    <s v="00057820"/>
    <s v="Siêu thị Fuji MD Complex"/>
    <n v="1164345"/>
    <n v="0"/>
    <n v="93148"/>
    <n v="1257493"/>
    <s v="Bán hàng"/>
    <d v="2025-10-27T00:00:00"/>
    <m/>
    <n v="0"/>
    <n v="1257493"/>
    <n v="1257493"/>
    <n v="0"/>
    <d v="2025-09-08T00:00:00"/>
    <n v="30"/>
    <d v="2025-10-08T00:00:00"/>
    <n v="0"/>
    <m/>
    <s v=""/>
    <x v="0"/>
    <d v="2025-10-08T00:00:00"/>
    <d v="2025-10-27T00:00:00"/>
    <m/>
    <m/>
    <x v="97"/>
    <x v="103"/>
    <x v="2"/>
  </r>
  <r>
    <x v="169"/>
    <x v="106"/>
    <x v="243"/>
    <x v="3032"/>
    <d v="2025-09-08T00:00:00"/>
    <s v="00057821"/>
    <s v="Siêu thị Fujimart Chính Kinh"/>
    <n v="1288889"/>
    <n v="0"/>
    <n v="103111"/>
    <n v="1392000"/>
    <s v="Bán hàng"/>
    <d v="2025-10-27T00:00:00"/>
    <m/>
    <n v="0"/>
    <n v="1392000"/>
    <n v="1392000"/>
    <n v="0"/>
    <d v="2025-09-08T00:00:00"/>
    <n v="30"/>
    <d v="2025-10-08T00:00:00"/>
    <n v="0"/>
    <m/>
    <s v=""/>
    <x v="0"/>
    <d v="2025-10-08T00:00:00"/>
    <d v="2025-10-27T00:00:00"/>
    <m/>
    <m/>
    <x v="97"/>
    <x v="103"/>
    <x v="2"/>
  </r>
  <r>
    <x v="169"/>
    <x v="106"/>
    <x v="243"/>
    <x v="3033"/>
    <d v="2025-09-08T00:00:00"/>
    <s v="00057822"/>
    <s v="Siêu thị FujiMart Trung Yên"/>
    <n v="1064698"/>
    <n v="0"/>
    <n v="85176"/>
    <n v="1149874"/>
    <s v="Bán hàng"/>
    <d v="2025-10-27T00:00:00"/>
    <m/>
    <n v="0"/>
    <n v="1149874"/>
    <n v="1149874"/>
    <n v="0"/>
    <d v="2025-09-08T00:00:00"/>
    <n v="30"/>
    <d v="2025-10-08T00:00:00"/>
    <n v="0"/>
    <m/>
    <s v=""/>
    <x v="0"/>
    <d v="2025-10-08T00:00:00"/>
    <d v="2025-10-27T00:00:00"/>
    <m/>
    <m/>
    <x v="97"/>
    <x v="103"/>
    <x v="2"/>
  </r>
  <r>
    <x v="169"/>
    <x v="106"/>
    <x v="243"/>
    <x v="3034"/>
    <d v="2025-09-08T00:00:00"/>
    <s v="00057823"/>
    <s v="Siêu thị FujiMart Times City"/>
    <n v="1132192"/>
    <n v="0"/>
    <n v="90575"/>
    <n v="1222767"/>
    <s v="Bán hàng"/>
    <d v="2025-10-27T00:00:00"/>
    <m/>
    <n v="0"/>
    <n v="1222767"/>
    <n v="1222767"/>
    <n v="0"/>
    <d v="2025-09-08T00:00:00"/>
    <n v="30"/>
    <d v="2025-10-08T00:00:00"/>
    <n v="0"/>
    <m/>
    <s v=""/>
    <x v="0"/>
    <d v="2025-10-08T00:00:00"/>
    <d v="2025-10-27T00:00:00"/>
    <m/>
    <m/>
    <x v="97"/>
    <x v="103"/>
    <x v="2"/>
  </r>
  <r>
    <x v="169"/>
    <x v="106"/>
    <x v="243"/>
    <x v="3035"/>
    <d v="2025-09-08T00:00:00"/>
    <s v="00057824"/>
    <s v="CH Hapro 83 Nguyễn An Ninh"/>
    <n v="600341"/>
    <n v="0"/>
    <n v="48027"/>
    <n v="648368"/>
    <s v="Bán hàng"/>
    <d v="2025-10-27T00:00:00"/>
    <m/>
    <n v="0"/>
    <n v="648368"/>
    <n v="648368"/>
    <n v="0"/>
    <d v="2025-09-08T00:00:00"/>
    <n v="30"/>
    <d v="2025-10-08T00:00:00"/>
    <n v="0"/>
    <m/>
    <s v=""/>
    <x v="0"/>
    <d v="2025-10-08T00:00:00"/>
    <d v="2025-10-27T00:00:00"/>
    <m/>
    <m/>
    <x v="97"/>
    <x v="103"/>
    <x v="2"/>
  </r>
  <r>
    <x v="169"/>
    <x v="106"/>
    <x v="243"/>
    <x v="3036"/>
    <d v="2025-09-08T00:00:00"/>
    <s v="00057856"/>
    <s v="BRGMART 174 Lạc Long Quân, Tây Hồ"/>
    <n v="941745"/>
    <n v="0"/>
    <n v="75340"/>
    <n v="1017085"/>
    <s v="Bán hàng"/>
    <d v="2025-10-27T00:00:00"/>
    <m/>
    <n v="0"/>
    <n v="1017085"/>
    <n v="1017085"/>
    <n v="0"/>
    <d v="2025-09-08T00:00:00"/>
    <n v="30"/>
    <d v="2025-10-08T00:00:00"/>
    <n v="0"/>
    <m/>
    <s v=""/>
    <x v="0"/>
    <d v="2025-10-08T00:00:00"/>
    <d v="2025-10-27T00:00:00"/>
    <m/>
    <m/>
    <x v="97"/>
    <x v="103"/>
    <x v="2"/>
  </r>
  <r>
    <x v="169"/>
    <x v="106"/>
    <x v="243"/>
    <x v="3037"/>
    <d v="2025-09-08T00:00:00"/>
    <s v="00057857"/>
    <s v="CH Haprofood 9 Lê Qúy Đôn"/>
    <n v="686180"/>
    <n v="0"/>
    <n v="54894"/>
    <n v="741074"/>
    <s v="Bán hàng"/>
    <d v="2025-10-27T00:00:00"/>
    <m/>
    <n v="0"/>
    <n v="741074"/>
    <n v="741074"/>
    <n v="0"/>
    <d v="2025-09-08T00:00:00"/>
    <n v="30"/>
    <d v="2025-10-08T00:00:00"/>
    <n v="0"/>
    <m/>
    <s v=""/>
    <x v="0"/>
    <d v="2025-10-08T00:00:00"/>
    <d v="2025-10-27T00:00:00"/>
    <m/>
    <m/>
    <x v="97"/>
    <x v="103"/>
    <x v="2"/>
  </r>
  <r>
    <x v="169"/>
    <x v="106"/>
    <x v="222"/>
    <x v="3038"/>
    <d v="2025-09-09T00:00:00"/>
    <s v="00057946"/>
    <s v="CH Hapro 160-162 ngõ Thái Thịnh I"/>
    <n v="437000"/>
    <n v="0"/>
    <n v="34960"/>
    <n v="471960"/>
    <s v="Bán hàng"/>
    <d v="2025-10-27T00:00:00"/>
    <m/>
    <n v="0"/>
    <n v="471960"/>
    <n v="471960"/>
    <n v="0"/>
    <d v="2025-09-09T00:00:00"/>
    <n v="30"/>
    <d v="2025-10-09T00:00:00"/>
    <n v="0"/>
    <m/>
    <s v=""/>
    <x v="0"/>
    <d v="2025-10-09T00:00:00"/>
    <d v="2025-10-27T00:00:00"/>
    <m/>
    <m/>
    <x v="97"/>
    <x v="103"/>
    <x v="2"/>
  </r>
  <r>
    <x v="169"/>
    <x v="106"/>
    <x v="222"/>
    <x v="3039"/>
    <d v="2025-09-09T00:00:00"/>
    <s v="00057947"/>
    <s v="BRGMART 5 Hàm Tử Quan, Hoàn Kiếm, Hà Nội"/>
    <n v="837145"/>
    <n v="0"/>
    <n v="66972"/>
    <n v="904117"/>
    <s v="Bán hàng"/>
    <d v="2025-10-27T00:00:00"/>
    <m/>
    <n v="0"/>
    <n v="904117"/>
    <n v="904117"/>
    <n v="0"/>
    <d v="2025-09-09T00:00:00"/>
    <n v="30"/>
    <d v="2025-10-09T00:00:00"/>
    <n v="0"/>
    <m/>
    <s v=""/>
    <x v="0"/>
    <d v="2025-10-09T00:00:00"/>
    <d v="2025-10-27T00:00:00"/>
    <m/>
    <m/>
    <x v="97"/>
    <x v="103"/>
    <x v="2"/>
  </r>
  <r>
    <x v="169"/>
    <x v="106"/>
    <x v="222"/>
    <x v="3040"/>
    <d v="2025-09-09T00:00:00"/>
    <s v="00057948"/>
    <s v="Siêu thị HaproMart A4 Vĩnh Phúc, Ba Đình"/>
    <n v="931709"/>
    <n v="0"/>
    <n v="74537"/>
    <n v="1006246"/>
    <s v="Bán hàng"/>
    <d v="2025-10-27T00:00:00"/>
    <m/>
    <n v="0"/>
    <n v="1006246"/>
    <n v="1006246"/>
    <n v="0"/>
    <d v="2025-09-09T00:00:00"/>
    <n v="30"/>
    <d v="2025-10-09T00:00:00"/>
    <n v="0"/>
    <m/>
    <s v=""/>
    <x v="0"/>
    <d v="2025-10-09T00:00:00"/>
    <d v="2025-10-27T00:00:00"/>
    <m/>
    <m/>
    <x v="97"/>
    <x v="103"/>
    <x v="2"/>
  </r>
  <r>
    <x v="169"/>
    <x v="106"/>
    <x v="299"/>
    <x v="3041"/>
    <d v="2025-09-10T00:00:00"/>
    <s v="00058030"/>
    <s v="Siêu thị Fujimart 324 Tây Sơn"/>
    <n v="2395120"/>
    <n v="0"/>
    <n v="191610"/>
    <n v="2586730"/>
    <s v="Bán hàng"/>
    <d v="2025-10-27T00:00:00"/>
    <m/>
    <n v="0"/>
    <n v="2586730"/>
    <n v="2586730"/>
    <n v="0"/>
    <d v="2025-09-10T00:00:00"/>
    <n v="30"/>
    <d v="2025-10-10T00:00:00"/>
    <n v="0"/>
    <m/>
    <s v=""/>
    <x v="0"/>
    <d v="2025-10-10T00:00:00"/>
    <d v="2025-10-27T00:00:00"/>
    <m/>
    <m/>
    <x v="97"/>
    <x v="103"/>
    <x v="2"/>
  </r>
  <r>
    <x v="169"/>
    <x v="106"/>
    <x v="299"/>
    <x v="3042"/>
    <d v="2025-09-10T00:00:00"/>
    <s v="00058037"/>
    <s v="Siêu thị FujiMart Tân Mai"/>
    <n v="313915"/>
    <n v="0"/>
    <n v="25113"/>
    <n v="339028"/>
    <s v="Bán hàng"/>
    <d v="2025-10-27T00:00:00"/>
    <m/>
    <n v="0"/>
    <n v="339028"/>
    <n v="339028"/>
    <n v="0"/>
    <d v="2025-09-10T00:00:00"/>
    <n v="30"/>
    <d v="2025-10-10T00:00:00"/>
    <n v="0"/>
    <m/>
    <s v=""/>
    <x v="0"/>
    <d v="2025-10-10T00:00:00"/>
    <d v="2025-10-27T00:00:00"/>
    <m/>
    <m/>
    <x v="97"/>
    <x v="103"/>
    <x v="2"/>
  </r>
  <r>
    <x v="169"/>
    <x v="106"/>
    <x v="233"/>
    <x v="3043"/>
    <d v="2025-09-11T00:00:00"/>
    <s v="00058080"/>
    <s v="BRGMART 13 Thành Công, Hà Nội"/>
    <n v="1255660"/>
    <n v="0"/>
    <n v="100453"/>
    <n v="1356113"/>
    <s v="Bán hàng"/>
    <d v="2025-10-27T00:00:00"/>
    <m/>
    <n v="0"/>
    <n v="1356113"/>
    <n v="1356113"/>
    <n v="0"/>
    <d v="2025-09-11T00:00:00"/>
    <n v="30"/>
    <d v="2025-10-11T00:00:00"/>
    <n v="0"/>
    <m/>
    <s v=""/>
    <x v="0"/>
    <d v="2025-10-11T00:00:00"/>
    <d v="2025-10-27T00:00:00"/>
    <m/>
    <m/>
    <x v="97"/>
    <x v="103"/>
    <x v="2"/>
  </r>
  <r>
    <x v="169"/>
    <x v="106"/>
    <x v="233"/>
    <x v="3044"/>
    <d v="2025-09-11T00:00:00"/>
    <s v="00058948"/>
    <s v="Siêu thị Fujimart 67 Trần Phú-Ba Đình"/>
    <n v="1884385"/>
    <n v="0"/>
    <n v="150751"/>
    <n v="2035136"/>
    <s v="Bán hàng"/>
    <d v="2025-10-27T00:00:00"/>
    <m/>
    <n v="0"/>
    <n v="2035136"/>
    <n v="2035136"/>
    <n v="0"/>
    <d v="2025-09-11T00:00:00"/>
    <n v="30"/>
    <d v="2025-10-11T00:00:00"/>
    <n v="0"/>
    <m/>
    <s v=""/>
    <x v="0"/>
    <d v="2025-10-11T00:00:00"/>
    <d v="2025-10-27T00:00:00"/>
    <m/>
    <m/>
    <x v="97"/>
    <x v="103"/>
    <x v="2"/>
  </r>
  <r>
    <x v="169"/>
    <x v="106"/>
    <x v="233"/>
    <x v="3045"/>
    <d v="2025-09-11T00:00:00"/>
    <s v="00058954"/>
    <s v="Siêu thị Fujimart 89 Lạc Long Quân"/>
    <n v="1389425"/>
    <n v="0"/>
    <n v="111154"/>
    <n v="1500579"/>
    <s v="Bán hàng"/>
    <d v="2025-10-27T00:00:00"/>
    <m/>
    <n v="0"/>
    <n v="1500579"/>
    <n v="1500579"/>
    <n v="0"/>
    <d v="2025-09-11T00:00:00"/>
    <n v="30"/>
    <d v="2025-10-11T00:00:00"/>
    <n v="0"/>
    <m/>
    <s v=""/>
    <x v="0"/>
    <d v="2025-10-11T00:00:00"/>
    <d v="2025-10-27T00:00:00"/>
    <m/>
    <m/>
    <x v="97"/>
    <x v="103"/>
    <x v="2"/>
  </r>
  <r>
    <x v="169"/>
    <x v="106"/>
    <x v="46"/>
    <x v="3046"/>
    <d v="2025-09-13T00:00:00"/>
    <s v="00059476"/>
    <s v="Siêu thị Fujimart Trần Phú - Hà Đông"/>
    <n v="1326248"/>
    <n v="0"/>
    <n v="106100"/>
    <n v="1432348"/>
    <s v="Bán hàng"/>
    <d v="2025-10-27T00:00:00"/>
    <m/>
    <n v="0"/>
    <n v="1432348"/>
    <n v="1432348"/>
    <n v="0"/>
    <d v="2025-09-13T00:00:00"/>
    <n v="30"/>
    <d v="2025-10-13T00:00:00"/>
    <n v="0"/>
    <m/>
    <s v=""/>
    <x v="0"/>
    <d v="2025-10-13T00:00:00"/>
    <d v="2025-10-27T00:00:00"/>
    <m/>
    <m/>
    <x v="97"/>
    <x v="103"/>
    <x v="2"/>
  </r>
  <r>
    <x v="169"/>
    <x v="106"/>
    <x v="46"/>
    <x v="3047"/>
    <d v="2025-09-13T00:00:00"/>
    <s v="00059478"/>
    <s v="Siêu thị FujiMart 51 Lê Đại Hành"/>
    <n v="1731501"/>
    <n v="0"/>
    <n v="138520"/>
    <n v="1870021"/>
    <s v="Bán hàng"/>
    <d v="2025-10-27T00:00:00"/>
    <m/>
    <n v="0"/>
    <n v="1870021"/>
    <n v="1870021"/>
    <n v="0"/>
    <d v="2025-09-13T00:00:00"/>
    <n v="30"/>
    <d v="2025-10-13T00:00:00"/>
    <n v="0"/>
    <m/>
    <s v=""/>
    <x v="0"/>
    <d v="2025-10-13T00:00:00"/>
    <d v="2025-10-27T00:00:00"/>
    <m/>
    <m/>
    <x v="97"/>
    <x v="103"/>
    <x v="2"/>
  </r>
  <r>
    <x v="169"/>
    <x v="106"/>
    <x v="59"/>
    <x v="3048"/>
    <d v="2025-09-15T00:00:00"/>
    <s v="00059495"/>
    <s v="Seikamart Phạm Ngọc Thạch"/>
    <n v="866195"/>
    <n v="0"/>
    <n v="69296"/>
    <n v="935491"/>
    <s v="Bán hàng"/>
    <d v="2025-10-27T00:00:00"/>
    <m/>
    <n v="0"/>
    <n v="935491"/>
    <n v="935491"/>
    <n v="0"/>
    <d v="2025-09-15T00:00:00"/>
    <n v="30"/>
    <d v="2025-10-15T00:00:00"/>
    <n v="0"/>
    <m/>
    <s v=""/>
    <x v="0"/>
    <d v="2025-10-15T00:00:00"/>
    <d v="2025-10-27T00:00:00"/>
    <m/>
    <m/>
    <x v="97"/>
    <x v="103"/>
    <x v="2"/>
  </r>
  <r>
    <x v="169"/>
    <x v="106"/>
    <x v="59"/>
    <x v="3049"/>
    <d v="2025-09-15T00:00:00"/>
    <s v="00059496"/>
    <s v="BRG mart Intracom Đông Anh"/>
    <n v="1099888"/>
    <n v="0"/>
    <n v="87991"/>
    <n v="1187879"/>
    <s v="Bán hàng"/>
    <d v="2025-10-27T00:00:00"/>
    <m/>
    <n v="0"/>
    <n v="1187879"/>
    <n v="1187879"/>
    <n v="0"/>
    <d v="2025-09-15T00:00:00"/>
    <n v="30"/>
    <d v="2025-10-15T00:00:00"/>
    <n v="0"/>
    <m/>
    <s v=""/>
    <x v="0"/>
    <d v="2025-10-15T00:00:00"/>
    <d v="2025-10-27T00:00:00"/>
    <m/>
    <m/>
    <x v="97"/>
    <x v="103"/>
    <x v="2"/>
  </r>
  <r>
    <x v="169"/>
    <x v="106"/>
    <x v="59"/>
    <x v="3050"/>
    <d v="2025-09-15T00:00:00"/>
    <s v="00059497"/>
    <s v="Seikamart 275 nguyễn Trãi"/>
    <n v="593177"/>
    <n v="0"/>
    <n v="47454"/>
    <n v="640631"/>
    <s v="Bán hàng"/>
    <d v="2025-10-27T00:00:00"/>
    <m/>
    <n v="0"/>
    <n v="640631"/>
    <n v="640631"/>
    <n v="0"/>
    <d v="2025-09-15T00:00:00"/>
    <n v="30"/>
    <d v="2025-10-15T00:00:00"/>
    <n v="0"/>
    <m/>
    <s v=""/>
    <x v="0"/>
    <d v="2025-10-15T00:00:00"/>
    <d v="2025-10-27T00:00:00"/>
    <m/>
    <m/>
    <x v="97"/>
    <x v="103"/>
    <x v="2"/>
  </r>
  <r>
    <x v="169"/>
    <x v="106"/>
    <x v="59"/>
    <x v="3051"/>
    <d v="2025-09-15T00:00:00"/>
    <s v="00059509"/>
    <s v="Siêu thị intimex Hải Dương"/>
    <n v="2394595"/>
    <n v="0"/>
    <n v="191568"/>
    <n v="2586163"/>
    <s v="Bán hàng"/>
    <d v="2025-10-27T00:00:00"/>
    <m/>
    <n v="0"/>
    <n v="2586163"/>
    <n v="2586163"/>
    <n v="0"/>
    <d v="2025-09-15T00:00:00"/>
    <n v="30"/>
    <d v="2025-10-15T00:00:00"/>
    <n v="0"/>
    <m/>
    <s v=""/>
    <x v="0"/>
    <d v="2025-10-15T00:00:00"/>
    <d v="2025-10-27T00:00:00"/>
    <m/>
    <m/>
    <x v="97"/>
    <x v="103"/>
    <x v="2"/>
  </r>
  <r>
    <x v="169"/>
    <x v="106"/>
    <x v="59"/>
    <x v="3052"/>
    <d v="2025-09-15T00:00:00"/>
    <s v="00059510"/>
    <s v="Siêu thị BRGMart Phố Nối"/>
    <n v="4290073"/>
    <n v="0"/>
    <n v="343206"/>
    <n v="4633279"/>
    <s v="Bán hàng"/>
    <d v="2025-10-27T00:00:00"/>
    <m/>
    <n v="0"/>
    <n v="4633279"/>
    <n v="4633279"/>
    <n v="0"/>
    <d v="2025-09-15T00:00:00"/>
    <n v="30"/>
    <d v="2025-10-15T00:00:00"/>
    <n v="0"/>
    <m/>
    <s v=""/>
    <x v="0"/>
    <d v="2025-10-15T00:00:00"/>
    <d v="2025-10-27T00:00:00"/>
    <m/>
    <m/>
    <x v="97"/>
    <x v="103"/>
    <x v="2"/>
  </r>
  <r>
    <x v="169"/>
    <x v="106"/>
    <x v="59"/>
    <x v="3053"/>
    <d v="2025-09-15T00:00:00"/>
    <s v="00059511"/>
    <s v="Siêu thị BRGMart Đồ Sơn Hải Phòng"/>
    <n v="2673050"/>
    <n v="0"/>
    <n v="213844"/>
    <n v="2886894"/>
    <s v="Bán hàng"/>
    <d v="2025-10-27T00:00:00"/>
    <m/>
    <n v="0"/>
    <n v="2886894"/>
    <n v="2886894"/>
    <n v="0"/>
    <d v="2025-09-15T00:00:00"/>
    <n v="30"/>
    <d v="2025-10-15T00:00:00"/>
    <n v="0"/>
    <m/>
    <s v=""/>
    <x v="0"/>
    <d v="2025-10-15T00:00:00"/>
    <d v="2025-10-27T00:00:00"/>
    <m/>
    <m/>
    <x v="97"/>
    <x v="103"/>
    <x v="2"/>
  </r>
  <r>
    <x v="169"/>
    <x v="106"/>
    <x v="59"/>
    <x v="3054"/>
    <d v="2025-09-15T00:00:00"/>
    <s v="00059554"/>
    <s v="Siêu thị FujiMart Tân Mai"/>
    <n v="1829030"/>
    <n v="0"/>
    <n v="146322"/>
    <n v="1975352"/>
    <s v="Bán hàng"/>
    <d v="2025-10-27T00:00:00"/>
    <m/>
    <n v="0"/>
    <n v="1975352"/>
    <n v="1975352"/>
    <n v="0"/>
    <d v="2025-09-15T00:00:00"/>
    <n v="30"/>
    <d v="2025-10-15T00:00:00"/>
    <n v="0"/>
    <m/>
    <s v=""/>
    <x v="0"/>
    <d v="2025-10-15T00:00:00"/>
    <d v="2025-10-27T00:00:00"/>
    <m/>
    <m/>
    <x v="97"/>
    <x v="103"/>
    <x v="2"/>
  </r>
  <r>
    <x v="169"/>
    <x v="106"/>
    <x v="59"/>
    <x v="3055"/>
    <d v="2025-09-15T00:00:00"/>
    <s v="00059559"/>
    <s v="Cửa hàng Haprofood N4C Trung Hòa Nhân Chính"/>
    <n v="598780"/>
    <n v="0"/>
    <n v="47902"/>
    <n v="646682"/>
    <s v="Bán hàng"/>
    <d v="2025-10-27T00:00:00"/>
    <m/>
    <n v="0"/>
    <n v="646682"/>
    <n v="646682"/>
    <n v="0"/>
    <d v="2025-09-15T00:00:00"/>
    <n v="30"/>
    <d v="2025-10-15T00:00:00"/>
    <n v="0"/>
    <m/>
    <s v=""/>
    <x v="0"/>
    <d v="2025-10-15T00:00:00"/>
    <d v="2025-10-27T00:00:00"/>
    <m/>
    <m/>
    <x v="97"/>
    <x v="103"/>
    <x v="2"/>
  </r>
  <r>
    <x v="169"/>
    <x v="106"/>
    <x v="257"/>
    <x v="3056"/>
    <d v="2025-09-16T00:00:00"/>
    <s v="00059672"/>
    <s v="Siêu thị Fujimart 89 Lạc Long Quân"/>
    <n v="2659790"/>
    <n v="0"/>
    <n v="212783"/>
    <n v="2872573"/>
    <s v="Bán hàng"/>
    <d v="2025-10-27T00:00:00"/>
    <m/>
    <n v="0"/>
    <n v="2872573"/>
    <n v="2872573"/>
    <n v="0"/>
    <d v="2025-09-16T00:00:00"/>
    <n v="30"/>
    <d v="2025-10-16T00:00:00"/>
    <n v="0"/>
    <m/>
    <s v=""/>
    <x v="0"/>
    <d v="2025-10-16T00:00:00"/>
    <d v="2025-10-27T00:00:00"/>
    <m/>
    <m/>
    <x v="97"/>
    <x v="103"/>
    <x v="2"/>
  </r>
  <r>
    <x v="169"/>
    <x v="106"/>
    <x v="257"/>
    <x v="3057"/>
    <d v="2025-09-16T00:00:00"/>
    <s v="00059673"/>
    <s v="CH Hapro 198 Lò Đúc"/>
    <n v="868001"/>
    <n v="0"/>
    <n v="69440"/>
    <n v="937441"/>
    <s v="Bán hàng"/>
    <d v="2025-10-27T00:00:00"/>
    <m/>
    <n v="0"/>
    <n v="937441"/>
    <n v="937441"/>
    <n v="0"/>
    <d v="2025-09-16T00:00:00"/>
    <n v="30"/>
    <d v="2025-10-16T00:00:00"/>
    <n v="0"/>
    <m/>
    <s v=""/>
    <x v="0"/>
    <d v="2025-10-16T00:00:00"/>
    <d v="2025-10-27T00:00:00"/>
    <m/>
    <m/>
    <x v="97"/>
    <x v="103"/>
    <x v="2"/>
  </r>
  <r>
    <x v="169"/>
    <x v="106"/>
    <x v="257"/>
    <x v="3058"/>
    <d v="2025-09-16T00:00:00"/>
    <s v="00059674"/>
    <s v="CH Hapro 53D Hàng Bài"/>
    <n v="1363811"/>
    <n v="0"/>
    <n v="109105"/>
    <n v="1472916"/>
    <s v="Bán hàng"/>
    <d v="2025-10-27T00:00:00"/>
    <m/>
    <n v="0"/>
    <n v="1472916"/>
    <n v="1472916"/>
    <n v="0"/>
    <d v="2025-09-16T00:00:00"/>
    <n v="30"/>
    <d v="2025-10-16T00:00:00"/>
    <n v="0"/>
    <m/>
    <s v=""/>
    <x v="0"/>
    <d v="2025-10-16T00:00:00"/>
    <d v="2025-10-27T00:00:00"/>
    <m/>
    <m/>
    <x v="97"/>
    <x v="103"/>
    <x v="2"/>
  </r>
  <r>
    <x v="169"/>
    <x v="106"/>
    <x v="81"/>
    <x v="3059"/>
    <d v="2025-09-17T00:00:00"/>
    <s v="00059738"/>
    <s v="Siêu thị Fujimart 67 Trần Phú-Ba Đình"/>
    <n v="1102605"/>
    <n v="0"/>
    <n v="88208"/>
    <n v="1190813"/>
    <s v="Bán hàng"/>
    <d v="2025-10-27T00:00:00"/>
    <m/>
    <n v="0"/>
    <n v="1190813"/>
    <n v="1190813"/>
    <n v="0"/>
    <d v="2025-09-17T00:00:00"/>
    <n v="30"/>
    <d v="2025-10-17T00:00:00"/>
    <n v="0"/>
    <m/>
    <s v=""/>
    <x v="0"/>
    <d v="2025-10-17T00:00:00"/>
    <d v="2025-10-27T00:00:00"/>
    <m/>
    <m/>
    <x v="97"/>
    <x v="103"/>
    <x v="2"/>
  </r>
  <r>
    <x v="169"/>
    <x v="106"/>
    <x v="81"/>
    <x v="3060"/>
    <d v="2025-09-17T00:00:00"/>
    <s v="00059762"/>
    <s v="Siêu thị Fujimart 142 Lê Duẩn"/>
    <n v="1176484"/>
    <n v="0"/>
    <n v="94119"/>
    <n v="1270603"/>
    <s v="Bán hàng"/>
    <d v="2025-10-27T00:00:00"/>
    <m/>
    <n v="0"/>
    <n v="1270603"/>
    <n v="1270603"/>
    <n v="0"/>
    <d v="2025-09-17T00:00:00"/>
    <n v="30"/>
    <d v="2025-10-17T00:00:00"/>
    <n v="0"/>
    <m/>
    <s v=""/>
    <x v="0"/>
    <d v="2025-10-17T00:00:00"/>
    <d v="2025-10-27T00:00:00"/>
    <m/>
    <m/>
    <x v="97"/>
    <x v="103"/>
    <x v="2"/>
  </r>
  <r>
    <x v="169"/>
    <x v="106"/>
    <x v="81"/>
    <x v="3061"/>
    <d v="2025-09-17T00:00:00"/>
    <s v="00059763"/>
    <s v="Siêu thị Fujimart 324 Tây Sơn"/>
    <n v="1732390"/>
    <n v="0"/>
    <n v="138591"/>
    <n v="1870981"/>
    <s v="Bán hàng"/>
    <d v="2025-10-27T00:00:00"/>
    <m/>
    <n v="0"/>
    <n v="1870981"/>
    <n v="1870981"/>
    <n v="0"/>
    <d v="2025-09-17T00:00:00"/>
    <n v="30"/>
    <d v="2025-10-17T00:00:00"/>
    <n v="0"/>
    <m/>
    <s v=""/>
    <x v="0"/>
    <d v="2025-10-17T00:00:00"/>
    <d v="2025-10-27T00:00:00"/>
    <m/>
    <m/>
    <x v="97"/>
    <x v="103"/>
    <x v="2"/>
  </r>
  <r>
    <x v="169"/>
    <x v="106"/>
    <x v="81"/>
    <x v="3062"/>
    <d v="2025-09-17T00:00:00"/>
    <s v="00059789"/>
    <s v="Siêu thị intimex Hải Phòng"/>
    <n v="3014620"/>
    <n v="0"/>
    <n v="241170"/>
    <n v="3255790"/>
    <s v="Bán hàng"/>
    <d v="2025-10-27T00:00:00"/>
    <m/>
    <n v="0"/>
    <n v="3255790"/>
    <n v="3255790"/>
    <n v="0"/>
    <d v="2025-09-17T00:00:00"/>
    <n v="30"/>
    <d v="2025-10-17T00:00:00"/>
    <n v="0"/>
    <m/>
    <s v=""/>
    <x v="0"/>
    <d v="2025-10-17T00:00:00"/>
    <d v="2025-10-27T00:00:00"/>
    <m/>
    <m/>
    <x v="97"/>
    <x v="103"/>
    <x v="2"/>
  </r>
  <r>
    <x v="169"/>
    <x v="106"/>
    <x v="160"/>
    <x v="3063"/>
    <d v="2025-09-18T00:00:00"/>
    <s v="00060719"/>
    <s v="Siêu thị Fuji The Light"/>
    <n v="788690"/>
    <n v="0"/>
    <n v="63095"/>
    <n v="851785"/>
    <s v="Bán hàng"/>
    <d v="2025-10-27T00:00:00"/>
    <m/>
    <n v="0"/>
    <n v="851785"/>
    <n v="851785"/>
    <n v="0"/>
    <d v="2025-09-18T00:00:00"/>
    <n v="30"/>
    <d v="2025-10-18T00:00:00"/>
    <n v="0"/>
    <m/>
    <s v=""/>
    <x v="0"/>
    <d v="2025-10-18T00:00:00"/>
    <d v="2025-10-27T00:00:00"/>
    <m/>
    <m/>
    <x v="97"/>
    <x v="103"/>
    <x v="2"/>
  </r>
  <r>
    <x v="169"/>
    <x v="106"/>
    <x v="160"/>
    <x v="3064"/>
    <d v="2025-09-18T00:00:00"/>
    <s v="00060720"/>
    <s v="Siêu thị FujiMart Trung Yên"/>
    <n v="813726"/>
    <n v="0"/>
    <n v="65098"/>
    <n v="878824"/>
    <s v="Bán hàng"/>
    <d v="2025-10-27T00:00:00"/>
    <m/>
    <n v="0"/>
    <n v="878824"/>
    <n v="878824"/>
    <n v="0"/>
    <d v="2025-09-18T00:00:00"/>
    <n v="30"/>
    <d v="2025-10-18T00:00:00"/>
    <n v="0"/>
    <m/>
    <s v=""/>
    <x v="0"/>
    <d v="2025-10-18T00:00:00"/>
    <d v="2025-10-27T00:00:00"/>
    <m/>
    <m/>
    <x v="97"/>
    <x v="103"/>
    <x v="2"/>
  </r>
  <r>
    <x v="169"/>
    <x v="106"/>
    <x v="160"/>
    <x v="3065"/>
    <d v="2025-09-18T00:00:00"/>
    <s v="00060725"/>
    <s v="Siêu thị FujiMart Times City"/>
    <n v="1416520"/>
    <n v="0"/>
    <n v="113322"/>
    <n v="1529842"/>
    <s v="Bán hàng"/>
    <d v="2025-10-27T00:00:00"/>
    <m/>
    <n v="0"/>
    <n v="1529842"/>
    <n v="1529842"/>
    <n v="0"/>
    <d v="2025-09-18T00:00:00"/>
    <n v="30"/>
    <d v="2025-10-18T00:00:00"/>
    <n v="0"/>
    <m/>
    <s v=""/>
    <x v="0"/>
    <d v="2025-10-18T00:00:00"/>
    <d v="2025-10-27T00:00:00"/>
    <m/>
    <m/>
    <x v="97"/>
    <x v="103"/>
    <x v="2"/>
  </r>
  <r>
    <x v="169"/>
    <x v="106"/>
    <x v="105"/>
    <x v="3066"/>
    <d v="2025-09-19T00:00:00"/>
    <s v="00061171"/>
    <s v="BRG 1 Lý Nam Đế, Hoàn Kiếm, Hà Nội"/>
    <n v="1208526"/>
    <n v="0"/>
    <n v="96682"/>
    <n v="1305208"/>
    <s v="Bán hàng"/>
    <d v="2025-10-27T00:00:00"/>
    <m/>
    <n v="0"/>
    <n v="1305208"/>
    <n v="1305208"/>
    <n v="0"/>
    <d v="2025-09-19T00:00:00"/>
    <n v="30"/>
    <d v="2025-10-19T00:00:00"/>
    <n v="0"/>
    <m/>
    <s v=""/>
    <x v="0"/>
    <d v="2025-10-19T00:00:00"/>
    <d v="2025-10-27T00:00:00"/>
    <m/>
    <m/>
    <x v="97"/>
    <x v="103"/>
    <x v="2"/>
  </r>
  <r>
    <x v="169"/>
    <x v="106"/>
    <x v="195"/>
    <x v="3067"/>
    <d v="2025-09-20T00:00:00"/>
    <s v="00061206"/>
    <s v="Siêu thị BRGMart Nguyễn Văn Cừ"/>
    <n v="1050918"/>
    <n v="0"/>
    <n v="84073"/>
    <n v="1134991"/>
    <s v="Bán hàng"/>
    <d v="2025-10-27T00:00:00"/>
    <m/>
    <n v="0"/>
    <n v="1134991"/>
    <n v="1134991"/>
    <n v="0"/>
    <d v="2025-09-20T00:00:00"/>
    <n v="30"/>
    <d v="2025-10-20T00:00:00"/>
    <n v="0"/>
    <m/>
    <s v=""/>
    <x v="0"/>
    <d v="2025-10-20T00:00:00"/>
    <d v="2025-10-27T00:00:00"/>
    <m/>
    <m/>
    <x v="97"/>
    <x v="103"/>
    <x v="2"/>
  </r>
  <r>
    <x v="169"/>
    <x v="106"/>
    <x v="195"/>
    <x v="3068"/>
    <d v="2025-09-20T00:00:00"/>
    <s v="00061221"/>
    <s v="BRG D2 Giảng Võ, Hà Nội"/>
    <n v="2205210"/>
    <n v="0"/>
    <n v="176417"/>
    <n v="2381627"/>
    <s v="Bán hàng"/>
    <d v="2025-10-27T00:00:00"/>
    <m/>
    <n v="0"/>
    <n v="2381627"/>
    <n v="2381627"/>
    <n v="0"/>
    <d v="2025-09-20T00:00:00"/>
    <n v="30"/>
    <d v="2025-10-20T00:00:00"/>
    <n v="0"/>
    <m/>
    <s v=""/>
    <x v="0"/>
    <d v="2025-10-20T00:00:00"/>
    <d v="2025-10-27T00:00:00"/>
    <m/>
    <m/>
    <x v="97"/>
    <x v="103"/>
    <x v="2"/>
  </r>
  <r>
    <x v="169"/>
    <x v="106"/>
    <x v="170"/>
    <x v="3069"/>
    <d v="2025-09-22T00:00:00"/>
    <s v="00061276"/>
    <s v="BRGMART 15-17 Ngọc Khánh, Hà Nội, đc giảm hóa đơn về 0 ngày 21/11/2025 do miss đơn không giao hàng"/>
    <n v="1165518"/>
    <n v="0"/>
    <n v="93241"/>
    <n v="1258759"/>
    <s v="Bán hàng"/>
    <d v="2025-10-27T00:00:00"/>
    <m/>
    <n v="0"/>
    <n v="1258759"/>
    <n v="1258759"/>
    <n v="0"/>
    <d v="2025-09-22T00:00:00"/>
    <n v="30"/>
    <d v="2025-10-22T00:00:00"/>
    <n v="0"/>
    <m/>
    <s v=""/>
    <x v="0"/>
    <d v="2025-10-22T00:00:00"/>
    <d v="2025-10-27T00:00:00"/>
    <m/>
    <m/>
    <x v="97"/>
    <x v="103"/>
    <x v="2"/>
  </r>
  <r>
    <x v="169"/>
    <x v="106"/>
    <x v="187"/>
    <x v="3070"/>
    <d v="2025-09-23T00:00:00"/>
    <s v="00061306"/>
    <s v="004003302509000646 - Siêu thị intimex Hải Dương"/>
    <n v="2262816"/>
    <n v="0"/>
    <n v="181025"/>
    <n v="2443841"/>
    <s v="Bán hàng"/>
    <d v="2025-10-27T00:00:00"/>
    <m/>
    <n v="0"/>
    <n v="2443841"/>
    <n v="2443841"/>
    <n v="0"/>
    <d v="2025-09-23T00:00:00"/>
    <n v="30"/>
    <d v="2025-10-23T00:00:00"/>
    <n v="0"/>
    <m/>
    <s v=""/>
    <x v="0"/>
    <d v="2025-10-23T00:00:00"/>
    <d v="2025-10-27T00:00:00"/>
    <m/>
    <m/>
    <x v="97"/>
    <x v="103"/>
    <x v="2"/>
  </r>
  <r>
    <x v="169"/>
    <x v="106"/>
    <x v="187"/>
    <x v="3071"/>
    <d v="2025-09-23T00:00:00"/>
    <s v="00061311"/>
    <s v="010003302509000732 - Siêu thị intimex Hải Phòng"/>
    <n v="3989790"/>
    <n v="0"/>
    <n v="319183"/>
    <n v="4308973"/>
    <s v="Bán hàng"/>
    <d v="2025-10-27T00:00:00"/>
    <m/>
    <n v="0"/>
    <n v="4308973"/>
    <n v="4308973"/>
    <n v="0"/>
    <d v="2025-09-23T00:00:00"/>
    <n v="30"/>
    <d v="2025-10-23T00:00:00"/>
    <n v="0"/>
    <m/>
    <s v=""/>
    <x v="0"/>
    <d v="2025-10-23T00:00:00"/>
    <d v="2025-10-27T00:00:00"/>
    <m/>
    <m/>
    <x v="97"/>
    <x v="103"/>
    <x v="2"/>
  </r>
  <r>
    <x v="169"/>
    <x v="106"/>
    <x v="187"/>
    <x v="3072"/>
    <d v="2025-09-23T00:00:00"/>
    <s v="00061314"/>
    <s v="014003302509000387 - BRG10141 Siêu thị Intimemex Như Quỳnh, Hưng Yên"/>
    <n v="2101435"/>
    <n v="0"/>
    <n v="168115"/>
    <n v="2269550"/>
    <s v="Bán hàng"/>
    <d v="2025-10-27T00:00:00"/>
    <m/>
    <n v="0"/>
    <n v="2269550"/>
    <n v="2269550"/>
    <n v="0"/>
    <d v="2025-09-23T00:00:00"/>
    <n v="30"/>
    <d v="2025-10-23T00:00:00"/>
    <n v="0"/>
    <m/>
    <s v=""/>
    <x v="0"/>
    <d v="2025-10-23T00:00:00"/>
    <d v="2025-10-27T00:00:00"/>
    <m/>
    <m/>
    <x v="97"/>
    <x v="103"/>
    <x v="2"/>
  </r>
  <r>
    <x v="169"/>
    <x v="106"/>
    <x v="258"/>
    <x v="3073"/>
    <d v="2025-09-24T00:00:00"/>
    <s v="00061361"/>
    <s v="CH Haprofood 24 Trần Nhật Duật"/>
    <n v="1096584"/>
    <n v="0"/>
    <n v="87727"/>
    <n v="1184311"/>
    <s v="Bán hàng"/>
    <d v="2025-10-27T00:00:00"/>
    <m/>
    <n v="0"/>
    <n v="1184311"/>
    <n v="1184311"/>
    <n v="0"/>
    <d v="2025-09-24T00:00:00"/>
    <n v="30"/>
    <d v="2025-10-24T00:00:00"/>
    <n v="0"/>
    <m/>
    <s v=""/>
    <x v="0"/>
    <d v="2025-10-24T00:00:00"/>
    <d v="2025-10-27T00:00:00"/>
    <m/>
    <m/>
    <x v="97"/>
    <x v="103"/>
    <x v="2"/>
  </r>
  <r>
    <x v="169"/>
    <x v="106"/>
    <x v="258"/>
    <x v="3074"/>
    <d v="2025-09-24T00:00:00"/>
    <s v="00061366"/>
    <s v="Siêu thị FujiMart Tân Mai"/>
    <n v="1629990"/>
    <n v="0"/>
    <n v="130399"/>
    <n v="1760389"/>
    <s v="Bán hàng"/>
    <d v="2025-10-27T00:00:00"/>
    <m/>
    <n v="0"/>
    <n v="1760389"/>
    <n v="1760389"/>
    <n v="0"/>
    <d v="2025-09-24T00:00:00"/>
    <n v="30"/>
    <d v="2025-10-24T00:00:00"/>
    <n v="0"/>
    <m/>
    <s v=""/>
    <x v="0"/>
    <d v="2025-10-24T00:00:00"/>
    <d v="2025-10-27T00:00:00"/>
    <m/>
    <m/>
    <x v="97"/>
    <x v="103"/>
    <x v="2"/>
  </r>
  <r>
    <x v="169"/>
    <x v="106"/>
    <x v="258"/>
    <x v="3075"/>
    <d v="2025-09-24T00:00:00"/>
    <s v="00061396"/>
    <s v="224003302509000166 - BRGMART Chợ bưởi, HN"/>
    <n v="587160"/>
    <n v="0"/>
    <n v="46973"/>
    <n v="634133"/>
    <s v="Bán hàng"/>
    <d v="2025-10-27T00:00:00"/>
    <m/>
    <n v="0"/>
    <n v="634133"/>
    <n v="634133"/>
    <n v="0"/>
    <d v="2025-09-24T00:00:00"/>
    <n v="30"/>
    <d v="2025-10-24T00:00:00"/>
    <n v="0"/>
    <m/>
    <s v=""/>
    <x v="0"/>
    <d v="2025-10-24T00:00:00"/>
    <d v="2025-10-27T00:00:00"/>
    <m/>
    <m/>
    <x v="97"/>
    <x v="103"/>
    <x v="2"/>
  </r>
  <r>
    <x v="169"/>
    <x v="106"/>
    <x v="258"/>
    <x v="3076"/>
    <d v="2025-09-24T00:00:00"/>
    <s v="00061397"/>
    <s v="234003302509000367 - Siêu thị BRGMart Moonlight Vân Canh"/>
    <n v="1438209"/>
    <n v="0"/>
    <n v="115057"/>
    <n v="1553266"/>
    <s v="Bán hàng"/>
    <d v="2025-10-27T00:00:00"/>
    <m/>
    <n v="0"/>
    <n v="1553266"/>
    <n v="1553266"/>
    <n v="0"/>
    <d v="2025-09-24T00:00:00"/>
    <n v="30"/>
    <d v="2025-10-24T00:00:00"/>
    <n v="0"/>
    <m/>
    <s v=""/>
    <x v="0"/>
    <d v="2025-10-24T00:00:00"/>
    <d v="2025-10-27T00:00:00"/>
    <m/>
    <m/>
    <x v="97"/>
    <x v="103"/>
    <x v="2"/>
  </r>
  <r>
    <x v="169"/>
    <x v="106"/>
    <x v="258"/>
    <x v="3077"/>
    <d v="2025-09-24T00:00:00"/>
    <s v="00061401"/>
    <s v="Siêu thị FujiMart Lê Văn Lương"/>
    <n v="2079584"/>
    <n v="0"/>
    <n v="166367"/>
    <n v="2245951"/>
    <s v="Bán hàng"/>
    <d v="2025-10-27T00:00:00"/>
    <m/>
    <n v="0"/>
    <n v="2245951"/>
    <n v="2245951"/>
    <n v="0"/>
    <d v="2025-09-24T00:00:00"/>
    <n v="30"/>
    <d v="2025-10-24T00:00:00"/>
    <n v="0"/>
    <m/>
    <s v=""/>
    <x v="0"/>
    <d v="2025-10-24T00:00:00"/>
    <d v="2025-10-27T00:00:00"/>
    <m/>
    <m/>
    <x v="97"/>
    <x v="103"/>
    <x v="2"/>
  </r>
  <r>
    <x v="169"/>
    <x v="106"/>
    <x v="258"/>
    <x v="3078"/>
    <d v="2025-09-24T00:00:00"/>
    <s v="00061402"/>
    <s v="Siêu thị HaproMart Lương Đình Của"/>
    <n v="946652"/>
    <n v="0"/>
    <n v="75732"/>
    <n v="1022384"/>
    <s v="Bán hàng"/>
    <d v="2025-10-27T00:00:00"/>
    <m/>
    <n v="0"/>
    <n v="1022384"/>
    <n v="1022384"/>
    <n v="0"/>
    <d v="2025-09-24T00:00:00"/>
    <n v="30"/>
    <d v="2025-10-24T00:00:00"/>
    <n v="0"/>
    <m/>
    <s v=""/>
    <x v="0"/>
    <d v="2025-10-24T00:00:00"/>
    <d v="2025-10-27T00:00:00"/>
    <m/>
    <m/>
    <x v="97"/>
    <x v="103"/>
    <x v="2"/>
  </r>
  <r>
    <x v="169"/>
    <x v="106"/>
    <x v="258"/>
    <x v="3079"/>
    <d v="2025-09-24T00:00:00"/>
    <s v="00061403"/>
    <s v="BRG mart Intracom Đông Anh"/>
    <n v="718697"/>
    <n v="0"/>
    <n v="57496"/>
    <n v="776193"/>
    <s v="Bán hàng"/>
    <d v="2025-10-27T00:00:00"/>
    <m/>
    <n v="0"/>
    <n v="776193"/>
    <n v="776193"/>
    <n v="0"/>
    <d v="2025-09-24T00:00:00"/>
    <n v="30"/>
    <d v="2025-10-24T00:00:00"/>
    <n v="0"/>
    <m/>
    <s v=""/>
    <x v="0"/>
    <d v="2025-10-24T00:00:00"/>
    <d v="2025-10-27T00:00:00"/>
    <m/>
    <m/>
    <x v="97"/>
    <x v="103"/>
    <x v="2"/>
  </r>
  <r>
    <x v="169"/>
    <x v="106"/>
    <x v="258"/>
    <x v="3080"/>
    <d v="2025-09-24T00:00:00"/>
    <s v="00061404"/>
    <s v="Siêu thị Fujimart Trần Phú - Hà Đông - 105001302509001779"/>
    <n v="1694475"/>
    <n v="0"/>
    <n v="135558"/>
    <n v="1830033"/>
    <s v="Bán hàng"/>
    <d v="2025-10-27T00:00:00"/>
    <m/>
    <n v="0"/>
    <n v="1830033"/>
    <n v="1830033"/>
    <n v="0"/>
    <d v="2025-09-24T00:00:00"/>
    <n v="30"/>
    <d v="2025-10-24T00:00:00"/>
    <n v="0"/>
    <m/>
    <s v=""/>
    <x v="0"/>
    <d v="2025-10-24T00:00:00"/>
    <d v="2025-10-27T00:00:00"/>
    <m/>
    <m/>
    <x v="97"/>
    <x v="103"/>
    <x v="2"/>
  </r>
  <r>
    <x v="169"/>
    <x v="106"/>
    <x v="258"/>
    <x v="3081"/>
    <d v="2025-09-24T00:00:00"/>
    <s v="00061405"/>
    <s v="233003302509000212 - CH Hapro 160-162 ngõ Thái Thịnh I"/>
    <n v="1256766"/>
    <n v="0"/>
    <n v="100541"/>
    <n v="1357307"/>
    <s v="Bán hàng"/>
    <d v="2025-10-27T00:00:00"/>
    <m/>
    <n v="0"/>
    <n v="1357307"/>
    <n v="1357307"/>
    <n v="0"/>
    <d v="2025-09-24T00:00:00"/>
    <n v="30"/>
    <d v="2025-10-24T00:00:00"/>
    <n v="0"/>
    <m/>
    <s v=""/>
    <x v="0"/>
    <d v="2025-10-24T00:00:00"/>
    <d v="2025-10-27T00:00:00"/>
    <m/>
    <m/>
    <x v="97"/>
    <x v="103"/>
    <x v="2"/>
  </r>
  <r>
    <x v="169"/>
    <x v="106"/>
    <x v="258"/>
    <x v="3082"/>
    <d v="2025-09-24T00:00:00"/>
    <s v="00061406"/>
    <s v="Seikamart 275 nguyễn Trãi- 304003302509000722"/>
    <n v="1015499"/>
    <n v="0"/>
    <n v="81240"/>
    <n v="1096739"/>
    <s v="Bán hàng"/>
    <d v="2025-10-27T00:00:00"/>
    <m/>
    <n v="0"/>
    <n v="1096739"/>
    <n v="1096739"/>
    <n v="0"/>
    <d v="2025-09-24T00:00:00"/>
    <n v="30"/>
    <d v="2025-10-24T00:00:00"/>
    <n v="0"/>
    <m/>
    <s v=""/>
    <x v="0"/>
    <d v="2025-10-24T00:00:00"/>
    <d v="2025-10-27T00:00:00"/>
    <m/>
    <m/>
    <x v="97"/>
    <x v="103"/>
    <x v="2"/>
  </r>
  <r>
    <x v="169"/>
    <x v="106"/>
    <x v="258"/>
    <x v="3083"/>
    <d v="2025-09-24T00:00:00"/>
    <s v="00061407"/>
    <s v="BRG mart N16 Sài Đồng - 268003302509000694"/>
    <n v="1169087"/>
    <n v="0"/>
    <n v="93527"/>
    <n v="1262614"/>
    <s v="Bán hàng"/>
    <d v="2025-10-27T00:00:00"/>
    <m/>
    <n v="0"/>
    <n v="1262614"/>
    <n v="1262614"/>
    <n v="0"/>
    <d v="2025-09-24T00:00:00"/>
    <n v="30"/>
    <d v="2025-10-24T00:00:00"/>
    <n v="0"/>
    <m/>
    <s v=""/>
    <x v="0"/>
    <d v="2025-10-24T00:00:00"/>
    <d v="2025-10-27T00:00:00"/>
    <m/>
    <m/>
    <x v="97"/>
    <x v="103"/>
    <x v="2"/>
  </r>
  <r>
    <x v="169"/>
    <x v="106"/>
    <x v="170"/>
    <x v="3084"/>
    <d v="2025-09-22T00:00:00"/>
    <s v="00061413"/>
    <s v="Siêu thị FujiMart Times City"/>
    <n v="1416520"/>
    <n v="0"/>
    <n v="113322"/>
    <n v="1529842"/>
    <s v="Bán hàng"/>
    <d v="2025-10-27T00:00:00"/>
    <m/>
    <n v="0"/>
    <n v="1529842"/>
    <n v="1529842"/>
    <n v="0"/>
    <d v="2025-09-22T00:00:00"/>
    <n v="30"/>
    <d v="2025-10-22T00:00:00"/>
    <n v="0"/>
    <m/>
    <s v=""/>
    <x v="0"/>
    <d v="2025-10-22T00:00:00"/>
    <d v="2025-10-27T00:00:00"/>
    <m/>
    <m/>
    <x v="97"/>
    <x v="103"/>
    <x v="2"/>
  </r>
  <r>
    <x v="169"/>
    <x v="106"/>
    <x v="141"/>
    <x v="3085"/>
    <d v="2025-09-25T00:00:00"/>
    <s v="00062651"/>
    <s v="Siêu thị Fujimart 324 Tây Sơn"/>
    <n v="2582285"/>
    <n v="0"/>
    <n v="206582"/>
    <n v="2788867"/>
    <s v="Bán hàng"/>
    <d v="2025-10-27T00:00:00"/>
    <m/>
    <n v="0"/>
    <n v="2788867"/>
    <n v="2788867"/>
    <n v="0"/>
    <d v="2025-09-25T00:00:00"/>
    <n v="30"/>
    <d v="2025-10-25T00:00:00"/>
    <n v="0"/>
    <m/>
    <s v=""/>
    <x v="0"/>
    <d v="2025-10-25T00:00:00"/>
    <d v="2025-10-27T00:00:00"/>
    <m/>
    <m/>
    <x v="97"/>
    <x v="103"/>
    <x v="2"/>
  </r>
  <r>
    <x v="169"/>
    <x v="106"/>
    <x v="141"/>
    <x v="3086"/>
    <d v="2025-09-25T00:00:00"/>
    <s v="00062652"/>
    <s v="CH Haprofood 9-11 Thổ Quan"/>
    <n v="697590"/>
    <n v="0"/>
    <n v="55807"/>
    <n v="753397"/>
    <s v="Bán hàng"/>
    <d v="2025-10-27T00:00:00"/>
    <m/>
    <n v="0"/>
    <n v="753397"/>
    <n v="753397"/>
    <n v="0"/>
    <d v="2025-09-25T00:00:00"/>
    <n v="30"/>
    <d v="2025-10-25T00:00:00"/>
    <n v="0"/>
    <m/>
    <s v=""/>
    <x v="0"/>
    <d v="2025-10-25T00:00:00"/>
    <d v="2025-10-27T00:00:00"/>
    <m/>
    <m/>
    <x v="97"/>
    <x v="103"/>
    <x v="2"/>
  </r>
  <r>
    <x v="169"/>
    <x v="106"/>
    <x v="141"/>
    <x v="3087"/>
    <d v="2025-09-25T00:00:00"/>
    <s v="00062653"/>
    <s v="Siêu thị BRGMart 63 Hàng trống"/>
    <n v="1680250"/>
    <n v="0"/>
    <n v="134420"/>
    <n v="1814670"/>
    <s v="Bán hàng"/>
    <d v="2025-10-27T00:00:00"/>
    <m/>
    <n v="0"/>
    <n v="1814670"/>
    <n v="1814670"/>
    <n v="0"/>
    <d v="2025-09-25T00:00:00"/>
    <n v="30"/>
    <d v="2025-10-25T00:00:00"/>
    <n v="0"/>
    <m/>
    <s v=""/>
    <x v="0"/>
    <d v="2025-10-25T00:00:00"/>
    <d v="2025-10-27T00:00:00"/>
    <m/>
    <m/>
    <x v="97"/>
    <x v="103"/>
    <x v="2"/>
  </r>
  <r>
    <x v="169"/>
    <x v="106"/>
    <x v="141"/>
    <x v="3088"/>
    <d v="2025-09-25T00:00:00"/>
    <s v="00062654"/>
    <s v="Siêu thị Fujimart 249 Thụy Khê"/>
    <n v="1577380"/>
    <n v="0"/>
    <n v="126190"/>
    <n v="1703570"/>
    <s v="Bán hàng"/>
    <d v="2025-10-27T00:00:00"/>
    <m/>
    <n v="0"/>
    <n v="1703570"/>
    <n v="1703570"/>
    <n v="0"/>
    <d v="2025-09-25T00:00:00"/>
    <n v="30"/>
    <d v="2025-10-25T00:00:00"/>
    <n v="0"/>
    <m/>
    <s v=""/>
    <x v="0"/>
    <d v="2025-10-25T00:00:00"/>
    <d v="2025-10-27T00:00:00"/>
    <m/>
    <m/>
    <x v="97"/>
    <x v="103"/>
    <x v="2"/>
  </r>
  <r>
    <x v="169"/>
    <x v="106"/>
    <x v="141"/>
    <x v="3089"/>
    <d v="2025-09-25T00:00:00"/>
    <s v="00062655"/>
    <s v="CH Hapro 83 Nguyễn An Ninh"/>
    <n v="898566"/>
    <n v="0"/>
    <n v="71885"/>
    <n v="970451"/>
    <s v="Bán hàng"/>
    <d v="2025-10-27T00:00:00"/>
    <m/>
    <n v="0"/>
    <n v="970451"/>
    <n v="970451"/>
    <n v="0"/>
    <d v="2025-09-25T00:00:00"/>
    <n v="30"/>
    <d v="2025-10-25T00:00:00"/>
    <n v="0"/>
    <m/>
    <s v=""/>
    <x v="0"/>
    <d v="2025-10-25T00:00:00"/>
    <d v="2025-10-27T00:00:00"/>
    <m/>
    <m/>
    <x v="97"/>
    <x v="103"/>
    <x v="2"/>
  </r>
  <r>
    <x v="169"/>
    <x v="106"/>
    <x v="141"/>
    <x v="3090"/>
    <d v="2025-09-25T00:00:00"/>
    <s v="00062741"/>
    <s v="Siêu thị Fujimart 67 Trần Phú-Ba Đình"/>
    <n v="1102605"/>
    <n v="0"/>
    <n v="88208"/>
    <n v="1190813"/>
    <s v="Bán hàng"/>
    <d v="2025-10-27T00:00:00"/>
    <m/>
    <n v="0"/>
    <n v="1190813"/>
    <n v="1190813"/>
    <n v="0"/>
    <d v="2025-09-25T00:00:00"/>
    <n v="30"/>
    <d v="2025-10-25T00:00:00"/>
    <n v="0"/>
    <m/>
    <s v=""/>
    <x v="0"/>
    <d v="2025-10-25T00:00:00"/>
    <d v="2025-10-27T00:00:00"/>
    <m/>
    <m/>
    <x v="97"/>
    <x v="103"/>
    <x v="2"/>
  </r>
  <r>
    <x v="169"/>
    <x v="106"/>
    <x v="141"/>
    <x v="3091"/>
    <d v="2025-09-25T00:00:00"/>
    <s v="00062747"/>
    <s v="BRGMART 174 Lạc Long Quân, Tây Hồ"/>
    <n v="1255660"/>
    <n v="0"/>
    <n v="100453"/>
    <n v="1356113"/>
    <s v="Bán hàng"/>
    <d v="2025-10-27T00:00:00"/>
    <m/>
    <n v="0"/>
    <n v="1356113"/>
    <n v="1356113"/>
    <n v="0"/>
    <d v="2025-09-25T00:00:00"/>
    <n v="30"/>
    <d v="2025-10-25T00:00:00"/>
    <n v="0"/>
    <m/>
    <s v=""/>
    <x v="0"/>
    <d v="2025-10-25T00:00:00"/>
    <d v="2025-10-27T00:00:00"/>
    <m/>
    <m/>
    <x v="97"/>
    <x v="103"/>
    <x v="2"/>
  </r>
  <r>
    <x v="169"/>
    <x v="106"/>
    <x v="141"/>
    <x v="3092"/>
    <d v="2025-09-25T00:00:00"/>
    <s v="00062748"/>
    <s v="Siêu thị FujiMart Ocean Park, ĐƠN KHAI TRƯƠNG CK 10%"/>
    <n v="2637640"/>
    <n v="263764"/>
    <n v="189910"/>
    <n v="2563786"/>
    <s v="Bán hàng"/>
    <d v="2025-10-27T00:00:00"/>
    <m/>
    <n v="0"/>
    <n v="2563786"/>
    <n v="2563786"/>
    <n v="0"/>
    <d v="2025-09-25T00:00:00"/>
    <n v="30"/>
    <d v="2025-10-25T00:00:00"/>
    <n v="0"/>
    <m/>
    <s v=""/>
    <x v="0"/>
    <d v="2025-10-25T00:00:00"/>
    <d v="2025-10-27T00:00:00"/>
    <m/>
    <m/>
    <x v="97"/>
    <x v="103"/>
    <x v="2"/>
  </r>
  <r>
    <x v="169"/>
    <x v="106"/>
    <x v="141"/>
    <x v="3093"/>
    <d v="2025-09-25T00:00:00"/>
    <s v="00062749"/>
    <s v="BRGMART 5 Hàm Tử Quan, Hoàn Kiếm, Hà Nội"/>
    <n v="953835"/>
    <n v="0"/>
    <n v="76307"/>
    <n v="1030142"/>
    <s v="Bán hàng"/>
    <d v="2025-10-27T00:00:00"/>
    <m/>
    <n v="0"/>
    <n v="1030142"/>
    <n v="1030142"/>
    <n v="0"/>
    <d v="2025-09-25T00:00:00"/>
    <n v="30"/>
    <d v="2025-10-25T00:00:00"/>
    <n v="0"/>
    <m/>
    <s v=""/>
    <x v="0"/>
    <d v="2025-10-25T00:00:00"/>
    <d v="2025-10-27T00:00:00"/>
    <m/>
    <m/>
    <x v="97"/>
    <x v="103"/>
    <x v="2"/>
  </r>
  <r>
    <x v="169"/>
    <x v="106"/>
    <x v="121"/>
    <x v="3094"/>
    <d v="2025-09-26T00:00:00"/>
    <s v="00062753"/>
    <s v="BRGMART 15-17 Ngọc Khánh, Hà Nội"/>
    <n v="1464397"/>
    <n v="0"/>
    <n v="117152"/>
    <n v="1581549"/>
    <s v="Bán hàng"/>
    <d v="2025-10-27T00:00:00"/>
    <m/>
    <n v="0"/>
    <n v="1581549"/>
    <n v="1581549"/>
    <n v="0"/>
    <d v="2025-09-26T00:00:00"/>
    <n v="30"/>
    <d v="2025-10-26T00:00:00"/>
    <n v="0"/>
    <m/>
    <s v=""/>
    <x v="0"/>
    <d v="2025-10-26T00:00:00"/>
    <d v="2025-10-27T00:00:00"/>
    <m/>
    <m/>
    <x v="97"/>
    <x v="103"/>
    <x v="2"/>
  </r>
  <r>
    <x v="169"/>
    <x v="106"/>
    <x v="121"/>
    <x v="3095"/>
    <d v="2025-09-26T00:00:00"/>
    <s v="00062777"/>
    <s v="Siêu thị Fujimart Huỳnh Thúc Kháng"/>
    <n v="1354255"/>
    <n v="0"/>
    <n v="108340"/>
    <n v="1462595"/>
    <s v="Bán hàng"/>
    <d v="2025-10-27T00:00:00"/>
    <m/>
    <n v="0"/>
    <n v="1462595"/>
    <n v="1462595"/>
    <n v="0"/>
    <d v="2025-09-26T00:00:00"/>
    <n v="30"/>
    <d v="2025-10-26T00:00:00"/>
    <n v="0"/>
    <m/>
    <s v=""/>
    <x v="0"/>
    <d v="2025-10-26T00:00:00"/>
    <d v="2025-10-27T00:00:00"/>
    <m/>
    <m/>
    <x v="97"/>
    <x v="103"/>
    <x v="2"/>
  </r>
  <r>
    <x v="169"/>
    <x v="106"/>
    <x v="121"/>
    <x v="3096"/>
    <d v="2025-09-26T00:00:00"/>
    <s v="00062796"/>
    <s v="Siêu thị FujiMart 51 Lê Đại Hành"/>
    <n v="1046460"/>
    <n v="0"/>
    <n v="83717"/>
    <n v="1130177"/>
    <s v="Bán hàng"/>
    <d v="2025-10-27T00:00:00"/>
    <m/>
    <n v="0"/>
    <n v="1130177"/>
    <n v="1130177"/>
    <n v="0"/>
    <d v="2025-09-26T00:00:00"/>
    <n v="30"/>
    <d v="2025-10-26T00:00:00"/>
    <n v="0"/>
    <m/>
    <s v=""/>
    <x v="0"/>
    <d v="2025-10-26T00:00:00"/>
    <d v="2025-10-27T00:00:00"/>
    <m/>
    <m/>
    <x v="97"/>
    <x v="103"/>
    <x v="2"/>
  </r>
  <r>
    <x v="169"/>
    <x v="106"/>
    <x v="136"/>
    <x v="3097"/>
    <d v="2025-09-29T00:00:00"/>
    <s v="00063264"/>
    <s v="Siêu thị BRGMart Phố Nối"/>
    <n v="9030105"/>
    <n v="0"/>
    <n v="722408"/>
    <n v="9752513"/>
    <s v="Bán hàng"/>
    <d v="2025-10-27T00:00:00"/>
    <m/>
    <n v="0"/>
    <n v="9752513"/>
    <n v="9752513"/>
    <n v="0"/>
    <d v="2025-09-29T00:00:00"/>
    <n v="30"/>
    <d v="2025-10-29T00:00:00"/>
    <n v="0"/>
    <m/>
    <s v=""/>
    <x v="0"/>
    <d v="2025-10-29T00:00:00"/>
    <d v="2025-10-27T00:00:00"/>
    <m/>
    <m/>
    <x v="97"/>
    <x v="103"/>
    <x v="2"/>
  </r>
  <r>
    <x v="169"/>
    <x v="106"/>
    <x v="136"/>
    <x v="3098"/>
    <d v="2025-09-29T00:00:00"/>
    <s v="00063283"/>
    <s v="Siêu thị FujiMart Trung Yên"/>
    <n v="598780"/>
    <n v="0"/>
    <n v="47902"/>
    <n v="646682"/>
    <s v="Bán hàng"/>
    <d v="2025-10-27T00:00:00"/>
    <m/>
    <n v="0"/>
    <n v="646682"/>
    <n v="646682"/>
    <n v="0"/>
    <d v="2025-09-29T00:00:00"/>
    <n v="30"/>
    <d v="2025-10-29T00:00:00"/>
    <n v="0"/>
    <m/>
    <s v=""/>
    <x v="0"/>
    <d v="2025-10-29T00:00:00"/>
    <d v="2025-10-27T00:00:00"/>
    <m/>
    <m/>
    <x v="97"/>
    <x v="103"/>
    <x v="2"/>
  </r>
  <r>
    <x v="169"/>
    <x v="106"/>
    <x v="136"/>
    <x v="3099"/>
    <d v="2025-09-29T00:00:00"/>
    <s v="00063284"/>
    <s v="Siêu thị Fuji The Light"/>
    <n v="379820"/>
    <n v="0"/>
    <n v="30386"/>
    <n v="410206"/>
    <s v="Bán hàng"/>
    <d v="2025-10-27T00:00:00"/>
    <m/>
    <n v="0"/>
    <n v="410206"/>
    <n v="410206"/>
    <n v="0"/>
    <d v="2025-09-29T00:00:00"/>
    <n v="30"/>
    <d v="2025-10-29T00:00:00"/>
    <n v="0"/>
    <m/>
    <s v=""/>
    <x v="0"/>
    <d v="2025-10-29T00:00:00"/>
    <d v="2025-10-27T00:00:00"/>
    <m/>
    <m/>
    <x v="97"/>
    <x v="103"/>
    <x v="2"/>
  </r>
  <r>
    <x v="169"/>
    <x v="106"/>
    <x v="136"/>
    <x v="3100"/>
    <d v="2025-09-29T00:00:00"/>
    <s v="00063285"/>
    <s v="Siêu thị Fujimart 89 Lạc Long Quân"/>
    <n v="1340970"/>
    <n v="0"/>
    <n v="107278"/>
    <n v="1448248"/>
    <s v="Bán hàng"/>
    <d v="2025-10-27T00:00:00"/>
    <m/>
    <n v="0"/>
    <n v="1448248"/>
    <n v="1448248"/>
    <n v="0"/>
    <d v="2025-09-29T00:00:00"/>
    <n v="30"/>
    <d v="2025-10-29T00:00:00"/>
    <n v="0"/>
    <m/>
    <s v=""/>
    <x v="0"/>
    <d v="2025-10-29T00:00:00"/>
    <d v="2025-10-27T00:00:00"/>
    <m/>
    <m/>
    <x v="97"/>
    <x v="103"/>
    <x v="2"/>
  </r>
  <r>
    <x v="169"/>
    <x v="106"/>
    <x v="8"/>
    <x v="3101"/>
    <d v="2025-10-01T00:00:00"/>
    <s v="00063427"/>
    <s v="Cửa hàng Haprofood N4C Trung Hòa Nhân Chính"/>
    <n v="697590"/>
    <n v="0"/>
    <n v="55807"/>
    <n v="753397"/>
    <s v="Bán hàng"/>
    <m/>
    <m/>
    <n v="0"/>
    <n v="753397"/>
    <n v="0"/>
    <n v="753397"/>
    <d v="2025-10-01T00:00:00"/>
    <n v="30"/>
    <d v="2025-10-31T00:00:00"/>
    <n v="0"/>
    <m/>
    <n v="40.3578140046302"/>
    <x v="2"/>
    <d v="2025-10-31T00:00:00"/>
    <d v="1899-12-30T00:00:00"/>
    <m/>
    <m/>
    <x v="97"/>
    <x v="103"/>
    <x v="2"/>
  </r>
  <r>
    <x v="169"/>
    <x v="106"/>
    <x v="8"/>
    <x v="3102"/>
    <d v="2025-10-01T00:00:00"/>
    <s v="00063429"/>
    <s v="Seika Dimond Westlake 98 Tô Ngọc Vân"/>
    <n v="827256"/>
    <n v="0"/>
    <n v="66180"/>
    <n v="893436"/>
    <s v="Bán hàng"/>
    <m/>
    <m/>
    <n v="0"/>
    <n v="893436"/>
    <n v="0"/>
    <n v="893436"/>
    <d v="2025-10-01T00:00:00"/>
    <n v="30"/>
    <d v="2025-10-31T00:00:00"/>
    <n v="0"/>
    <m/>
    <n v="40.3578140046302"/>
    <x v="2"/>
    <d v="2025-10-31T00:00:00"/>
    <d v="1899-12-30T00:00:00"/>
    <m/>
    <m/>
    <x v="97"/>
    <x v="103"/>
    <x v="2"/>
  </r>
  <r>
    <x v="169"/>
    <x v="106"/>
    <x v="8"/>
    <x v="3103"/>
    <d v="2025-10-01T00:00:00"/>
    <s v="00063454"/>
    <s v="Siêu thị Fujimart 324 Tây Sơn"/>
    <n v="3325065"/>
    <n v="0"/>
    <n v="266005"/>
    <n v="3591070"/>
    <s v="Bán hàng"/>
    <m/>
    <m/>
    <n v="0"/>
    <n v="3591070"/>
    <n v="0"/>
    <n v="3591070"/>
    <d v="2025-10-01T00:00:00"/>
    <n v="30"/>
    <d v="2025-10-31T00:00:00"/>
    <n v="0"/>
    <m/>
    <n v="40.3578140046302"/>
    <x v="2"/>
    <d v="2025-10-31T00:00:00"/>
    <d v="1899-12-30T00:00:00"/>
    <m/>
    <m/>
    <x v="97"/>
    <x v="103"/>
    <x v="2"/>
  </r>
  <r>
    <x v="169"/>
    <x v="106"/>
    <x v="8"/>
    <x v="3104"/>
    <d v="2025-10-01T00:00:00"/>
    <s v="00063455"/>
    <s v="Siêu thị HaproMart A4 Vĩnh Phúc, Ba Đình"/>
    <n v="793521"/>
    <n v="0"/>
    <n v="63482"/>
    <n v="857003"/>
    <s v="Bán hàng"/>
    <m/>
    <m/>
    <n v="0"/>
    <n v="857003"/>
    <n v="0"/>
    <n v="857003"/>
    <d v="2025-10-01T00:00:00"/>
    <n v="30"/>
    <d v="2025-10-31T00:00:00"/>
    <n v="0"/>
    <m/>
    <n v="40.3578140046302"/>
    <x v="2"/>
    <d v="2025-10-31T00:00:00"/>
    <d v="1899-12-30T00:00:00"/>
    <m/>
    <m/>
    <x v="97"/>
    <x v="103"/>
    <x v="2"/>
  </r>
  <r>
    <x v="169"/>
    <x v="106"/>
    <x v="8"/>
    <x v="3105"/>
    <d v="2025-10-01T00:00:00"/>
    <s v="00063458"/>
    <s v="Siêu thị FujiMart Tân Mai"/>
    <n v="757893"/>
    <n v="0"/>
    <n v="60631"/>
    <n v="818524"/>
    <s v="Bán hàng"/>
    <m/>
    <m/>
    <n v="0"/>
    <n v="818524"/>
    <n v="0"/>
    <n v="818524"/>
    <d v="2025-10-01T00:00:00"/>
    <n v="30"/>
    <d v="2025-10-31T00:00:00"/>
    <n v="0"/>
    <m/>
    <n v="40.3578140046302"/>
    <x v="2"/>
    <d v="2025-10-31T00:00:00"/>
    <d v="1899-12-30T00:00:00"/>
    <m/>
    <m/>
    <x v="97"/>
    <x v="103"/>
    <x v="2"/>
  </r>
  <r>
    <x v="169"/>
    <x v="106"/>
    <x v="8"/>
    <x v="3106"/>
    <d v="2025-10-01T00:00:00"/>
    <s v="00063459"/>
    <s v="BRG mart Intracom Đông Anh"/>
    <n v="859291"/>
    <n v="0"/>
    <n v="68743"/>
    <n v="928034"/>
    <s v="Bán hàng"/>
    <m/>
    <m/>
    <n v="0"/>
    <n v="928034"/>
    <n v="0"/>
    <n v="928034"/>
    <d v="2025-10-01T00:00:00"/>
    <n v="30"/>
    <d v="2025-10-31T00:00:00"/>
    <n v="0"/>
    <m/>
    <n v="40.3578140046302"/>
    <x v="2"/>
    <d v="2025-10-31T00:00:00"/>
    <d v="1899-12-30T00:00:00"/>
    <m/>
    <m/>
    <x v="97"/>
    <x v="103"/>
    <x v="2"/>
  </r>
  <r>
    <x v="169"/>
    <x v="106"/>
    <x v="8"/>
    <x v="3107"/>
    <d v="2025-10-01T00:00:00"/>
    <s v="00063482"/>
    <s v="BRGMART 105 Lê Duẩn, Hà Nội"/>
    <n v="1145334"/>
    <n v="0"/>
    <n v="91627"/>
    <n v="1236961"/>
    <s v="Bán hàng"/>
    <m/>
    <m/>
    <n v="0"/>
    <n v="1236961"/>
    <n v="0"/>
    <n v="1236961"/>
    <d v="2025-10-01T00:00:00"/>
    <n v="30"/>
    <d v="2025-10-31T00:00:00"/>
    <n v="0"/>
    <m/>
    <n v="40.3578140046302"/>
    <x v="2"/>
    <d v="2025-10-31T00:00:00"/>
    <d v="1899-12-30T00:00:00"/>
    <m/>
    <m/>
    <x v="97"/>
    <x v="103"/>
    <x v="2"/>
  </r>
  <r>
    <x v="169"/>
    <x v="106"/>
    <x v="8"/>
    <x v="3108"/>
    <d v="2025-10-01T00:00:00"/>
    <s v="00063483"/>
    <s v="BRGMART 5 Hàm Tử Quan, Hoàn Kiếm, Hà Nội"/>
    <n v="1790633"/>
    <n v="0"/>
    <n v="143251"/>
    <n v="1933884"/>
    <s v="Bán hàng"/>
    <m/>
    <m/>
    <n v="0"/>
    <n v="1933884"/>
    <n v="0"/>
    <n v="1933884"/>
    <d v="2025-10-01T00:00:00"/>
    <n v="30"/>
    <d v="2025-10-31T00:00:00"/>
    <n v="0"/>
    <m/>
    <n v="40.3578140046302"/>
    <x v="2"/>
    <d v="2025-10-31T00:00:00"/>
    <d v="1899-12-30T00:00:00"/>
    <m/>
    <m/>
    <x v="97"/>
    <x v="103"/>
    <x v="2"/>
  </r>
  <r>
    <x v="169"/>
    <x v="106"/>
    <x v="8"/>
    <x v="3109"/>
    <d v="2025-10-01T00:00:00"/>
    <s v="00063484"/>
    <s v="Siêu thị FujiMart Times City"/>
    <n v="1396994"/>
    <n v="0"/>
    <n v="111760"/>
    <n v="1508754"/>
    <s v="Bán hàng"/>
    <m/>
    <m/>
    <n v="0"/>
    <n v="1508754"/>
    <n v="0"/>
    <n v="1508754"/>
    <d v="2025-10-01T00:00:00"/>
    <n v="30"/>
    <d v="2025-10-31T00:00:00"/>
    <n v="0"/>
    <m/>
    <n v="40.3578140046302"/>
    <x v="2"/>
    <d v="2025-10-31T00:00:00"/>
    <d v="1899-12-30T00:00:00"/>
    <m/>
    <m/>
    <x v="97"/>
    <x v="103"/>
    <x v="2"/>
  </r>
  <r>
    <x v="169"/>
    <x v="106"/>
    <x v="8"/>
    <x v="3110"/>
    <d v="2025-10-01T00:00:00"/>
    <s v="00063485"/>
    <s v="BRGMART Thanh Xuân, Hà Nội"/>
    <n v="1069735"/>
    <n v="0"/>
    <n v="85579"/>
    <n v="1155314"/>
    <s v="Bán hàng"/>
    <m/>
    <m/>
    <n v="0"/>
    <n v="1155314"/>
    <n v="0"/>
    <n v="1155314"/>
    <d v="2025-10-01T00:00:00"/>
    <n v="30"/>
    <d v="2025-10-31T00:00:00"/>
    <n v="0"/>
    <m/>
    <n v="40.3578140046302"/>
    <x v="2"/>
    <d v="2025-10-31T00:00:00"/>
    <d v="1899-12-30T00:00:00"/>
    <m/>
    <m/>
    <x v="97"/>
    <x v="103"/>
    <x v="2"/>
  </r>
  <r>
    <x v="169"/>
    <x v="106"/>
    <x v="282"/>
    <x v="3111"/>
    <d v="2025-10-02T00:00:00"/>
    <s v="00063517"/>
    <s v="Siêu thị BRGMart Đồ Sơn Hải Phòng"/>
    <n v="6862807"/>
    <n v="0"/>
    <n v="549025"/>
    <n v="7411832"/>
    <s v="Bán hàng"/>
    <m/>
    <m/>
    <n v="0"/>
    <n v="7411832"/>
    <n v="0"/>
    <n v="7411832"/>
    <d v="2025-10-02T00:00:00"/>
    <n v="30"/>
    <d v="2025-11-01T00:00:00"/>
    <n v="0"/>
    <m/>
    <n v="39.3578140046302"/>
    <x v="2"/>
    <d v="2025-11-01T00:00:00"/>
    <d v="1899-12-30T00:00:00"/>
    <m/>
    <m/>
    <x v="97"/>
    <x v="103"/>
    <x v="2"/>
  </r>
  <r>
    <x v="169"/>
    <x v="106"/>
    <x v="282"/>
    <x v="3112"/>
    <d v="2025-10-02T00:00:00"/>
    <s v="00064698"/>
    <s v="Siêu thị Fujimart 142 Lê Duẩn"/>
    <n v="1103496"/>
    <n v="0"/>
    <n v="88280"/>
    <n v="1191776"/>
    <s v="Bán hàng"/>
    <m/>
    <m/>
    <n v="0"/>
    <n v="1191776"/>
    <n v="0"/>
    <n v="1191776"/>
    <d v="2025-10-02T00:00:00"/>
    <n v="30"/>
    <d v="2025-11-01T00:00:00"/>
    <n v="0"/>
    <m/>
    <n v="39.3578140046302"/>
    <x v="2"/>
    <d v="2025-11-01T00:00:00"/>
    <d v="1899-12-30T00:00:00"/>
    <m/>
    <m/>
    <x v="97"/>
    <x v="103"/>
    <x v="2"/>
  </r>
  <r>
    <x v="169"/>
    <x v="106"/>
    <x v="112"/>
    <x v="3113"/>
    <d v="2025-10-03T00:00:00"/>
    <s v="00064727"/>
    <s v="Siêu thị Fuji MD Complex"/>
    <n v="1511644"/>
    <n v="0"/>
    <n v="120932"/>
    <n v="1632576"/>
    <s v="Bán hàng"/>
    <m/>
    <m/>
    <n v="0"/>
    <n v="1632576"/>
    <n v="0"/>
    <n v="1632576"/>
    <d v="2025-10-03T00:00:00"/>
    <n v="30"/>
    <d v="2025-11-02T00:00:00"/>
    <n v="0"/>
    <m/>
    <n v="38.3578140046302"/>
    <x v="2"/>
    <d v="2025-11-02T00:00:00"/>
    <d v="1899-12-30T00:00:00"/>
    <m/>
    <m/>
    <x v="97"/>
    <x v="103"/>
    <x v="2"/>
  </r>
  <r>
    <x v="169"/>
    <x v="106"/>
    <x v="112"/>
    <x v="3114"/>
    <d v="2025-10-03T00:00:00"/>
    <s v="00064779"/>
    <s v="Siêu thị Fujimart 36 Hoàng Cầu"/>
    <n v="2912688"/>
    <n v="0"/>
    <n v="233015"/>
    <n v="3145703"/>
    <s v="Bán hàng"/>
    <m/>
    <m/>
    <n v="0"/>
    <n v="3145703"/>
    <n v="0"/>
    <n v="3145703"/>
    <d v="2025-10-03T00:00:00"/>
    <n v="30"/>
    <d v="2025-11-02T00:00:00"/>
    <n v="0"/>
    <m/>
    <n v="38.3578140046302"/>
    <x v="2"/>
    <d v="2025-11-02T00:00:00"/>
    <d v="1899-12-30T00:00:00"/>
    <m/>
    <m/>
    <x v="97"/>
    <x v="103"/>
    <x v="2"/>
  </r>
  <r>
    <x v="169"/>
    <x v="106"/>
    <x v="112"/>
    <x v="3115"/>
    <d v="2025-10-03T00:00:00"/>
    <s v="00064780"/>
    <s v="CH Haprofood 9 Lê Qúy Đôn"/>
    <n v="1120652"/>
    <n v="0"/>
    <n v="89652"/>
    <n v="1210304"/>
    <s v="Bán hàng"/>
    <m/>
    <m/>
    <n v="0"/>
    <n v="1210304"/>
    <n v="0"/>
    <n v="1210304"/>
    <d v="2025-10-03T00:00:00"/>
    <n v="30"/>
    <d v="2025-11-02T00:00:00"/>
    <n v="0"/>
    <m/>
    <n v="38.3578140046302"/>
    <x v="2"/>
    <d v="2025-11-02T00:00:00"/>
    <d v="1899-12-30T00:00:00"/>
    <m/>
    <m/>
    <x v="97"/>
    <x v="103"/>
    <x v="2"/>
  </r>
  <r>
    <x v="169"/>
    <x v="106"/>
    <x v="112"/>
    <x v="3116"/>
    <d v="2025-10-03T00:00:00"/>
    <s v="00065401"/>
    <s v="Siêu thị FujiMart Trung Yên"/>
    <n v="1163400"/>
    <n v="0"/>
    <n v="93072"/>
    <n v="1256472"/>
    <s v="Bán hàng"/>
    <m/>
    <m/>
    <n v="0"/>
    <n v="1256472"/>
    <n v="0"/>
    <n v="1256472"/>
    <d v="2025-10-03T00:00:00"/>
    <n v="30"/>
    <d v="2025-11-02T00:00:00"/>
    <n v="0"/>
    <m/>
    <n v="38.3578140046302"/>
    <x v="2"/>
    <d v="2025-11-02T00:00:00"/>
    <d v="1899-12-30T00:00:00"/>
    <m/>
    <m/>
    <x v="97"/>
    <x v="103"/>
    <x v="2"/>
  </r>
  <r>
    <x v="169"/>
    <x v="106"/>
    <x v="112"/>
    <x v="3117"/>
    <d v="2025-10-03T00:00:00"/>
    <s v="00065403"/>
    <s v="Siêu thị FujiMart Lê Văn Lương"/>
    <n v="765890"/>
    <n v="0"/>
    <n v="61271"/>
    <n v="827161"/>
    <s v="Bán hàng"/>
    <m/>
    <m/>
    <n v="0"/>
    <n v="827161"/>
    <n v="0"/>
    <n v="827161"/>
    <d v="2025-10-03T00:00:00"/>
    <n v="30"/>
    <d v="2025-11-02T00:00:00"/>
    <n v="0"/>
    <m/>
    <n v="38.3578140046302"/>
    <x v="2"/>
    <d v="2025-11-02T00:00:00"/>
    <d v="1899-12-30T00:00:00"/>
    <m/>
    <m/>
    <x v="97"/>
    <x v="103"/>
    <x v="2"/>
  </r>
  <r>
    <x v="169"/>
    <x v="106"/>
    <x v="161"/>
    <x v="3118"/>
    <d v="2025-10-06T00:00:00"/>
    <s v="00065482"/>
    <s v="Siêu thị intimex Hải Dương"/>
    <n v="2122526"/>
    <n v="0"/>
    <n v="169802"/>
    <n v="2292328"/>
    <s v="Bán hàng"/>
    <m/>
    <m/>
    <n v="0"/>
    <n v="2292328"/>
    <n v="0"/>
    <n v="2292328"/>
    <d v="2025-10-06T00:00:00"/>
    <n v="30"/>
    <d v="2025-11-05T00:00:00"/>
    <n v="0"/>
    <m/>
    <n v="35.3578140046302"/>
    <x v="2"/>
    <d v="2025-11-05T00:00:00"/>
    <d v="1899-12-30T00:00:00"/>
    <m/>
    <m/>
    <x v="97"/>
    <x v="103"/>
    <x v="2"/>
  </r>
  <r>
    <x v="169"/>
    <x v="106"/>
    <x v="161"/>
    <x v="3119"/>
    <d v="2025-10-06T00:00:00"/>
    <s v="00065500"/>
    <s v="BRG 362 Ngọc Lâm, Hà Nội"/>
    <n v="348795"/>
    <n v="0"/>
    <n v="27904"/>
    <n v="376699"/>
    <s v="Bán hàng"/>
    <m/>
    <m/>
    <n v="0"/>
    <n v="376699"/>
    <n v="0"/>
    <n v="376699"/>
    <d v="2025-10-06T00:00:00"/>
    <n v="30"/>
    <d v="2025-11-05T00:00:00"/>
    <n v="0"/>
    <m/>
    <n v="35.3578140046302"/>
    <x v="2"/>
    <d v="2025-11-05T00:00:00"/>
    <d v="1899-12-30T00:00:00"/>
    <m/>
    <m/>
    <x v="97"/>
    <x v="103"/>
    <x v="2"/>
  </r>
  <r>
    <x v="169"/>
    <x v="106"/>
    <x v="161"/>
    <x v="3120"/>
    <d v="2025-10-06T00:00:00"/>
    <s v="00065501"/>
    <s v="CH Hapro 53D Hàng Bài"/>
    <n v="985326"/>
    <n v="0"/>
    <n v="78826"/>
    <n v="1064152"/>
    <s v="Bán hàng"/>
    <m/>
    <m/>
    <n v="0"/>
    <n v="1064152"/>
    <n v="0"/>
    <n v="1064152"/>
    <d v="2025-10-06T00:00:00"/>
    <n v="30"/>
    <d v="2025-11-05T00:00:00"/>
    <n v="0"/>
    <m/>
    <n v="35.3578140046302"/>
    <x v="2"/>
    <d v="2025-11-05T00:00:00"/>
    <d v="1899-12-30T00:00:00"/>
    <m/>
    <m/>
    <x v="97"/>
    <x v="103"/>
    <x v="2"/>
  </r>
  <r>
    <x v="169"/>
    <x v="106"/>
    <x v="161"/>
    <x v="3121"/>
    <d v="2025-10-06T00:00:00"/>
    <s v="00065533"/>
    <s v="BRGMART 15-17 Ngọc Khánh, Hà Nội"/>
    <n v="1518476"/>
    <n v="0"/>
    <n v="121478"/>
    <n v="1639954"/>
    <s v="Bán hàng"/>
    <m/>
    <m/>
    <n v="0"/>
    <n v="1639954"/>
    <n v="0"/>
    <n v="1639954"/>
    <d v="2025-10-06T00:00:00"/>
    <n v="30"/>
    <d v="2025-11-05T00:00:00"/>
    <n v="0"/>
    <m/>
    <n v="35.3578140046302"/>
    <x v="2"/>
    <d v="2025-11-05T00:00:00"/>
    <d v="1899-12-30T00:00:00"/>
    <m/>
    <m/>
    <x v="97"/>
    <x v="103"/>
    <x v="2"/>
  </r>
  <r>
    <x v="169"/>
    <x v="106"/>
    <x v="161"/>
    <x v="3122"/>
    <d v="2025-10-06T00:00:00"/>
    <s v="00065534"/>
    <s v="Siêu thị FujiMart Tân Mai"/>
    <n v="984119"/>
    <n v="0"/>
    <n v="78730"/>
    <n v="1062849"/>
    <s v="Bán hàng"/>
    <m/>
    <m/>
    <n v="0"/>
    <n v="1062849"/>
    <n v="0"/>
    <n v="1062849"/>
    <d v="2025-10-06T00:00:00"/>
    <n v="30"/>
    <d v="2025-11-05T00:00:00"/>
    <n v="0"/>
    <m/>
    <n v="35.3578140046302"/>
    <x v="2"/>
    <d v="2025-11-05T00:00:00"/>
    <d v="1899-12-30T00:00:00"/>
    <m/>
    <m/>
    <x v="97"/>
    <x v="103"/>
    <x v="2"/>
  </r>
  <r>
    <x v="169"/>
    <x v="106"/>
    <x v="161"/>
    <x v="3123"/>
    <d v="2025-10-06T00:00:00"/>
    <s v="00065535"/>
    <s v="Siêu thị Fujimart 89 Lạc Long Quân"/>
    <n v="1562327"/>
    <n v="0"/>
    <n v="124986"/>
    <n v="1687313"/>
    <s v="Bán hàng"/>
    <m/>
    <m/>
    <n v="0"/>
    <n v="1687313"/>
    <n v="0"/>
    <n v="1687313"/>
    <d v="2025-10-06T00:00:00"/>
    <n v="30"/>
    <d v="2025-11-05T00:00:00"/>
    <n v="0"/>
    <m/>
    <n v="35.3578140046302"/>
    <x v="2"/>
    <d v="2025-11-05T00:00:00"/>
    <d v="1899-12-30T00:00:00"/>
    <m/>
    <m/>
    <x v="97"/>
    <x v="103"/>
    <x v="2"/>
  </r>
  <r>
    <x v="169"/>
    <x v="106"/>
    <x v="161"/>
    <x v="3124"/>
    <d v="2025-10-06T00:00:00"/>
    <s v="00065565"/>
    <s v="Siêu thị Fujimart Huỳnh Thúc Kháng"/>
    <n v="1810476"/>
    <n v="0"/>
    <n v="144838"/>
    <n v="1955314"/>
    <s v="Bán hàng"/>
    <m/>
    <m/>
    <n v="0"/>
    <n v="1955314"/>
    <n v="0"/>
    <n v="1955314"/>
    <d v="2025-10-06T00:00:00"/>
    <n v="30"/>
    <d v="2025-11-05T00:00:00"/>
    <n v="0"/>
    <m/>
    <n v="35.3578140046302"/>
    <x v="2"/>
    <d v="2025-11-05T00:00:00"/>
    <d v="1899-12-30T00:00:00"/>
    <m/>
    <m/>
    <x v="97"/>
    <x v="103"/>
    <x v="2"/>
  </r>
  <r>
    <x v="169"/>
    <x v="106"/>
    <x v="161"/>
    <x v="3125"/>
    <d v="2025-10-06T00:00:00"/>
    <s v="00065567"/>
    <s v="Seikamart 275 nguyễn Trãi"/>
    <n v="933376"/>
    <n v="0"/>
    <n v="74670"/>
    <n v="1008046"/>
    <s v="Bán hàng"/>
    <m/>
    <m/>
    <n v="0"/>
    <n v="1008046"/>
    <n v="0"/>
    <n v="1008046"/>
    <d v="2025-10-06T00:00:00"/>
    <n v="30"/>
    <d v="2025-11-05T00:00:00"/>
    <n v="0"/>
    <m/>
    <n v="35.3578140046302"/>
    <x v="2"/>
    <d v="2025-11-05T00:00:00"/>
    <d v="1899-12-30T00:00:00"/>
    <m/>
    <m/>
    <x v="97"/>
    <x v="103"/>
    <x v="2"/>
  </r>
  <r>
    <x v="169"/>
    <x v="106"/>
    <x v="265"/>
    <x v="3126"/>
    <d v="2025-10-07T00:00:00"/>
    <s v="00065613"/>
    <s v="Siêu thị FujiMart 51 Lê Đại Hành"/>
    <n v="2586530"/>
    <n v="0"/>
    <n v="206922"/>
    <n v="2793452"/>
    <s v="Bán hàng"/>
    <m/>
    <m/>
    <n v="0"/>
    <n v="2793452"/>
    <n v="0"/>
    <n v="2793452"/>
    <d v="2025-10-07T00:00:00"/>
    <n v="30"/>
    <d v="2025-11-06T00:00:00"/>
    <n v="0"/>
    <m/>
    <n v="34.3578140046302"/>
    <x v="2"/>
    <d v="2025-11-06T00:00:00"/>
    <d v="1899-12-30T00:00:00"/>
    <m/>
    <m/>
    <x v="97"/>
    <x v="103"/>
    <x v="2"/>
  </r>
  <r>
    <x v="169"/>
    <x v="106"/>
    <x v="265"/>
    <x v="3127"/>
    <d v="2025-10-07T00:00:00"/>
    <s v="00065614"/>
    <s v="CH Haprofood 9-11 Thổ Quan"/>
    <n v="697590"/>
    <n v="0"/>
    <n v="55807"/>
    <n v="753397"/>
    <s v="Bán hàng"/>
    <m/>
    <m/>
    <n v="0"/>
    <n v="753397"/>
    <n v="0"/>
    <n v="753397"/>
    <d v="2025-10-07T00:00:00"/>
    <n v="30"/>
    <d v="2025-11-06T00:00:00"/>
    <n v="0"/>
    <m/>
    <n v="34.3578140046302"/>
    <x v="2"/>
    <d v="2025-11-06T00:00:00"/>
    <d v="1899-12-30T00:00:00"/>
    <m/>
    <m/>
    <x v="97"/>
    <x v="103"/>
    <x v="2"/>
  </r>
  <r>
    <x v="169"/>
    <x v="106"/>
    <x v="265"/>
    <x v="3128"/>
    <d v="2025-10-07T00:00:00"/>
    <s v="00065615"/>
    <s v="BRG 1 Lý Nam Đế, Hoàn Kiếm, Hà Nội"/>
    <n v="1201037"/>
    <n v="0"/>
    <n v="96083"/>
    <n v="1297120"/>
    <s v="Bán hàng"/>
    <m/>
    <m/>
    <n v="0"/>
    <n v="1297120"/>
    <n v="0"/>
    <n v="1297120"/>
    <d v="2025-10-07T00:00:00"/>
    <n v="30"/>
    <d v="2025-11-06T00:00:00"/>
    <n v="0"/>
    <m/>
    <n v="34.3578140046302"/>
    <x v="2"/>
    <d v="2025-11-06T00:00:00"/>
    <d v="1899-12-30T00:00:00"/>
    <m/>
    <m/>
    <x v="97"/>
    <x v="103"/>
    <x v="2"/>
  </r>
  <r>
    <x v="169"/>
    <x v="106"/>
    <x v="265"/>
    <x v="3129"/>
    <d v="2025-10-07T00:00:00"/>
    <s v="00065625"/>
    <s v="BRG10141 Siêu thị Intimemex Như Quỳnh, Hưng Yên"/>
    <n v="1991005"/>
    <n v="0"/>
    <n v="159280"/>
    <n v="2150285"/>
    <s v="Bán hàng"/>
    <m/>
    <m/>
    <n v="0"/>
    <n v="2150285"/>
    <n v="0"/>
    <n v="2150285"/>
    <d v="2025-10-07T00:00:00"/>
    <n v="30"/>
    <d v="2025-11-06T00:00:00"/>
    <n v="0"/>
    <m/>
    <n v="34.3578140046302"/>
    <x v="2"/>
    <d v="2025-11-06T00:00:00"/>
    <d v="1899-12-30T00:00:00"/>
    <m/>
    <m/>
    <x v="97"/>
    <x v="103"/>
    <x v="2"/>
  </r>
  <r>
    <x v="169"/>
    <x v="106"/>
    <x v="9"/>
    <x v="3130"/>
    <d v="2025-10-08T00:00:00"/>
    <s v="00065662"/>
    <s v="Siêu thị BRGMart Phố Nối"/>
    <n v="6008510"/>
    <n v="0"/>
    <n v="480681"/>
    <n v="6489191"/>
    <s v="Bán hàng"/>
    <m/>
    <m/>
    <n v="0"/>
    <n v="6489191"/>
    <n v="0"/>
    <n v="6489191"/>
    <d v="2025-10-08T00:00:00"/>
    <n v="30"/>
    <d v="2025-11-07T00:00:00"/>
    <n v="0"/>
    <m/>
    <n v="33.3578140046302"/>
    <x v="2"/>
    <d v="2025-11-07T00:00:00"/>
    <d v="1899-12-30T00:00:00"/>
    <m/>
    <m/>
    <x v="97"/>
    <x v="103"/>
    <x v="2"/>
  </r>
  <r>
    <x v="169"/>
    <x v="106"/>
    <x v="9"/>
    <x v="3131"/>
    <d v="2025-10-08T00:00:00"/>
    <s v="00065672"/>
    <s v="BRGMART 5 Hàm Tử Quan, Hoàn Kiếm, Hà Nội"/>
    <n v="879821"/>
    <n v="0"/>
    <n v="70386"/>
    <n v="950207"/>
    <s v="Bán hàng"/>
    <m/>
    <m/>
    <n v="0"/>
    <n v="950207"/>
    <n v="0"/>
    <n v="950207"/>
    <d v="2025-10-08T00:00:00"/>
    <n v="30"/>
    <d v="2025-11-07T00:00:00"/>
    <n v="0"/>
    <m/>
    <n v="33.3578140046302"/>
    <x v="2"/>
    <d v="2025-11-07T00:00:00"/>
    <d v="1899-12-30T00:00:00"/>
    <m/>
    <m/>
    <x v="97"/>
    <x v="103"/>
    <x v="2"/>
  </r>
  <r>
    <x v="169"/>
    <x v="106"/>
    <x v="9"/>
    <x v="3132"/>
    <d v="2025-10-08T00:00:00"/>
    <s v="00065678"/>
    <s v="Siêu thị HaproMart A4 Vĩnh Phúc, Ba Đình"/>
    <n v="793521"/>
    <n v="0"/>
    <n v="63482"/>
    <n v="857003"/>
    <s v="Bán hàng"/>
    <m/>
    <m/>
    <n v="0"/>
    <n v="857003"/>
    <n v="0"/>
    <n v="857003"/>
    <d v="2025-10-08T00:00:00"/>
    <n v="30"/>
    <d v="2025-11-07T00:00:00"/>
    <n v="0"/>
    <m/>
    <n v="33.3578140046302"/>
    <x v="2"/>
    <d v="2025-11-07T00:00:00"/>
    <d v="1899-12-30T00:00:00"/>
    <m/>
    <m/>
    <x v="97"/>
    <x v="103"/>
    <x v="2"/>
  </r>
  <r>
    <x v="169"/>
    <x v="106"/>
    <x v="9"/>
    <x v="3133"/>
    <d v="2025-10-08T00:00:00"/>
    <s v="00065691"/>
    <s v="Siêu thị intimex Hải Phòng"/>
    <n v="3078380"/>
    <n v="0"/>
    <n v="246270"/>
    <n v="3324650"/>
    <s v="Bán hàng"/>
    <m/>
    <m/>
    <n v="0"/>
    <n v="3324650"/>
    <n v="0"/>
    <n v="3324650"/>
    <d v="2025-10-08T00:00:00"/>
    <n v="30"/>
    <d v="2025-11-07T00:00:00"/>
    <n v="0"/>
    <m/>
    <n v="33.3578140046302"/>
    <x v="2"/>
    <d v="2025-11-07T00:00:00"/>
    <d v="1899-12-30T00:00:00"/>
    <m/>
    <m/>
    <x v="97"/>
    <x v="103"/>
    <x v="2"/>
  </r>
  <r>
    <x v="169"/>
    <x v="106"/>
    <x v="9"/>
    <x v="3134"/>
    <d v="2025-10-08T00:00:00"/>
    <s v="00065693"/>
    <s v="BRG mart N16 Sài Đồng"/>
    <n v="1094820"/>
    <n v="0"/>
    <n v="87586"/>
    <n v="1182406"/>
    <s v="Bán hàng"/>
    <m/>
    <m/>
    <n v="0"/>
    <n v="1182406"/>
    <n v="0"/>
    <n v="1182406"/>
    <d v="2025-10-08T00:00:00"/>
    <n v="30"/>
    <d v="2025-11-07T00:00:00"/>
    <n v="0"/>
    <m/>
    <n v="33.3578140046302"/>
    <x v="2"/>
    <d v="2025-11-07T00:00:00"/>
    <d v="1899-12-30T00:00:00"/>
    <m/>
    <m/>
    <x v="97"/>
    <x v="103"/>
    <x v="2"/>
  </r>
  <r>
    <x v="169"/>
    <x v="106"/>
    <x v="9"/>
    <x v="3135"/>
    <d v="2025-10-08T00:00:00"/>
    <s v="00065699"/>
    <s v="Seikamart Phạm Ngọc Thạch"/>
    <n v="1254033"/>
    <n v="0"/>
    <n v="100323"/>
    <n v="1354356"/>
    <s v="Bán hàng"/>
    <m/>
    <m/>
    <n v="0"/>
    <n v="1354356"/>
    <n v="0"/>
    <n v="1354356"/>
    <d v="2025-10-08T00:00:00"/>
    <n v="30"/>
    <d v="2025-11-07T00:00:00"/>
    <n v="0"/>
    <m/>
    <n v="33.3578140046302"/>
    <x v="2"/>
    <d v="2025-11-07T00:00:00"/>
    <d v="1899-12-30T00:00:00"/>
    <m/>
    <m/>
    <x v="97"/>
    <x v="103"/>
    <x v="2"/>
  </r>
  <r>
    <x v="169"/>
    <x v="106"/>
    <x v="98"/>
    <x v="3136"/>
    <d v="2025-10-09T00:00:00"/>
    <s v="00065952"/>
    <s v="Siêu thị FujiMart Ocean Park"/>
    <n v="2812900"/>
    <n v="0"/>
    <n v="225032"/>
    <n v="3037932"/>
    <s v="Bán hàng"/>
    <m/>
    <m/>
    <n v="0"/>
    <n v="3037932"/>
    <n v="0"/>
    <n v="3037932"/>
    <d v="2025-10-09T00:00:00"/>
    <n v="30"/>
    <d v="2025-11-08T00:00:00"/>
    <n v="0"/>
    <m/>
    <n v="32.3578140046302"/>
    <x v="2"/>
    <d v="2025-11-08T00:00:00"/>
    <d v="1899-12-30T00:00:00"/>
    <m/>
    <m/>
    <x v="97"/>
    <x v="103"/>
    <x v="2"/>
  </r>
  <r>
    <x v="169"/>
    <x v="106"/>
    <x v="98"/>
    <x v="3137"/>
    <d v="2025-10-09T00:00:00"/>
    <s v="00065978"/>
    <s v="Siêu thị BRGMart Moonlight Vân Canh"/>
    <n v="735069"/>
    <n v="0"/>
    <n v="58806"/>
    <n v="793875"/>
    <s v="Bán hàng"/>
    <m/>
    <m/>
    <n v="0"/>
    <n v="793875"/>
    <n v="0"/>
    <n v="793875"/>
    <d v="2025-10-09T00:00:00"/>
    <n v="30"/>
    <d v="2025-11-08T00:00:00"/>
    <n v="0"/>
    <m/>
    <n v="32.3578140046302"/>
    <x v="2"/>
    <d v="2025-11-08T00:00:00"/>
    <d v="1899-12-30T00:00:00"/>
    <m/>
    <m/>
    <x v="97"/>
    <x v="103"/>
    <x v="2"/>
  </r>
  <r>
    <x v="169"/>
    <x v="106"/>
    <x v="98"/>
    <x v="3138"/>
    <d v="2025-10-09T00:00:00"/>
    <s v="00066754"/>
    <s v="BRG D2 Giảng Võ, Hà Nội"/>
    <n v="527525"/>
    <n v="0"/>
    <n v="42202"/>
    <n v="569727"/>
    <s v="Bán hàng"/>
    <m/>
    <m/>
    <n v="0"/>
    <n v="569727"/>
    <n v="0"/>
    <n v="569727"/>
    <d v="2025-10-09T00:00:00"/>
    <n v="30"/>
    <d v="2025-11-08T00:00:00"/>
    <n v="0"/>
    <m/>
    <n v="32.3578140046302"/>
    <x v="2"/>
    <d v="2025-11-08T00:00:00"/>
    <d v="1899-12-30T00:00:00"/>
    <m/>
    <m/>
    <x v="97"/>
    <x v="103"/>
    <x v="2"/>
  </r>
  <r>
    <x v="169"/>
    <x v="106"/>
    <x v="254"/>
    <x v="3139"/>
    <d v="2025-10-10T00:00:00"/>
    <s v="00066816"/>
    <s v="BRGMART 13 Thành Công, Hà Nội"/>
    <n v="1395180"/>
    <n v="0"/>
    <n v="111614"/>
    <n v="1506794"/>
    <s v="Bán hàng"/>
    <m/>
    <m/>
    <n v="0"/>
    <n v="1506794"/>
    <n v="0"/>
    <n v="1506794"/>
    <d v="2025-10-10T00:00:00"/>
    <n v="30"/>
    <d v="2025-11-09T00:00:00"/>
    <n v="0"/>
    <m/>
    <n v="31.3578140046302"/>
    <x v="2"/>
    <d v="2025-11-09T00:00:00"/>
    <d v="1899-12-30T00:00:00"/>
    <m/>
    <m/>
    <x v="97"/>
    <x v="103"/>
    <x v="2"/>
  </r>
  <r>
    <x v="169"/>
    <x v="106"/>
    <x v="254"/>
    <x v="3140"/>
    <d v="2025-10-10T00:00:00"/>
    <s v="00066817"/>
    <s v="Siêu thị Fujimart 67 Trần Phú-Ba Đình"/>
    <n v="1227720"/>
    <n v="0"/>
    <n v="98218"/>
    <n v="1325938"/>
    <s v="Bán hàng"/>
    <m/>
    <m/>
    <n v="0"/>
    <n v="1325938"/>
    <n v="0"/>
    <n v="1325938"/>
    <d v="2025-10-10T00:00:00"/>
    <n v="30"/>
    <d v="2025-11-09T00:00:00"/>
    <n v="0"/>
    <m/>
    <n v="31.3578140046302"/>
    <x v="2"/>
    <d v="2025-11-09T00:00:00"/>
    <d v="1899-12-30T00:00:00"/>
    <m/>
    <m/>
    <x v="97"/>
    <x v="103"/>
    <x v="2"/>
  </r>
  <r>
    <x v="169"/>
    <x v="106"/>
    <x v="254"/>
    <x v="3141"/>
    <d v="2025-10-10T00:00:00"/>
    <s v="00066851"/>
    <s v="Siêu thị FujiMart Tân Mai"/>
    <n v="914360"/>
    <n v="0"/>
    <n v="73149"/>
    <n v="987509"/>
    <s v="Bán hàng"/>
    <m/>
    <m/>
    <n v="0"/>
    <n v="987509"/>
    <n v="0"/>
    <n v="987509"/>
    <d v="2025-10-10T00:00:00"/>
    <n v="30"/>
    <d v="2025-11-09T00:00:00"/>
    <n v="0"/>
    <m/>
    <n v="31.3578140046302"/>
    <x v="2"/>
    <d v="2025-11-09T00:00:00"/>
    <d v="1899-12-30T00:00:00"/>
    <m/>
    <m/>
    <x v="97"/>
    <x v="103"/>
    <x v="2"/>
  </r>
  <r>
    <x v="169"/>
    <x v="106"/>
    <x v="254"/>
    <x v="3142"/>
    <d v="2025-10-10T00:00:00"/>
    <s v="00066979"/>
    <s v="Siêu thị Fujimart 142 Lê Duẩn"/>
    <n v="2559175"/>
    <n v="0"/>
    <n v="204734"/>
    <n v="2763909"/>
    <s v="Bán hàng"/>
    <m/>
    <m/>
    <n v="0"/>
    <n v="2763909"/>
    <n v="0"/>
    <n v="2763909"/>
    <d v="2025-10-10T00:00:00"/>
    <n v="30"/>
    <d v="2025-11-09T00:00:00"/>
    <n v="0"/>
    <m/>
    <n v="31.3578140046302"/>
    <x v="2"/>
    <d v="2025-11-09T00:00:00"/>
    <d v="1899-12-30T00:00:00"/>
    <m/>
    <m/>
    <x v="97"/>
    <x v="103"/>
    <x v="2"/>
  </r>
  <r>
    <x v="169"/>
    <x v="106"/>
    <x v="188"/>
    <x v="3143"/>
    <d v="2025-10-11T00:00:00"/>
    <s v="00066995"/>
    <s v="BRG mart Intracom Đông Anh"/>
    <n v="1007420"/>
    <n v="0"/>
    <n v="80594"/>
    <n v="1088014"/>
    <s v="Bán hàng"/>
    <m/>
    <m/>
    <n v="0"/>
    <n v="1088014"/>
    <n v="0"/>
    <n v="1088014"/>
    <d v="2025-10-11T00:00:00"/>
    <n v="30"/>
    <d v="2025-11-10T00:00:00"/>
    <n v="0"/>
    <m/>
    <n v="30.3578140046302"/>
    <x v="2"/>
    <d v="2025-11-10T00:00:00"/>
    <d v="1899-12-30T00:00:00"/>
    <m/>
    <m/>
    <x v="97"/>
    <x v="103"/>
    <x v="2"/>
  </r>
  <r>
    <x v="169"/>
    <x v="106"/>
    <x v="188"/>
    <x v="3144"/>
    <d v="2025-10-11T00:00:00"/>
    <s v="00066996"/>
    <s v="Siêu thị Fuji The Light"/>
    <n v="1402112"/>
    <n v="0"/>
    <n v="112169"/>
    <n v="1514281"/>
    <s v="Bán hàng"/>
    <m/>
    <m/>
    <n v="0"/>
    <n v="1514281"/>
    <n v="0"/>
    <n v="1514281"/>
    <d v="2025-10-11T00:00:00"/>
    <n v="30"/>
    <d v="2025-11-10T00:00:00"/>
    <n v="0"/>
    <m/>
    <n v="30.3578140046302"/>
    <x v="2"/>
    <d v="2025-11-10T00:00:00"/>
    <d v="1899-12-30T00:00:00"/>
    <m/>
    <m/>
    <x v="97"/>
    <x v="103"/>
    <x v="2"/>
  </r>
  <r>
    <x v="169"/>
    <x v="106"/>
    <x v="47"/>
    <x v="3145"/>
    <d v="2025-10-13T00:00:00"/>
    <s v="00067054"/>
    <s v="Siêu thị intimex Hải Phòng"/>
    <n v="3223900"/>
    <n v="0"/>
    <n v="257912"/>
    <n v="3481812"/>
    <s v="Bán hàng"/>
    <m/>
    <m/>
    <n v="0"/>
    <n v="3481812"/>
    <n v="0"/>
    <n v="3481812"/>
    <d v="2025-10-13T00:00:00"/>
    <n v="30"/>
    <d v="2025-11-12T00:00:00"/>
    <n v="0"/>
    <m/>
    <n v="28.3578140046302"/>
    <x v="4"/>
    <d v="2025-11-12T00:00:00"/>
    <d v="1899-12-30T00:00:00"/>
    <m/>
    <m/>
    <x v="97"/>
    <x v="103"/>
    <x v="2"/>
  </r>
  <r>
    <x v="169"/>
    <x v="106"/>
    <x v="47"/>
    <x v="3146"/>
    <d v="2025-10-13T00:00:00"/>
    <s v="00067055"/>
    <s v="Siêu thị intimex Hải Dương"/>
    <n v="2112535"/>
    <n v="0"/>
    <n v="169003"/>
    <n v="2281538"/>
    <s v="Bán hàng"/>
    <m/>
    <m/>
    <n v="0"/>
    <n v="2281538"/>
    <n v="0"/>
    <n v="2281538"/>
    <d v="2025-10-13T00:00:00"/>
    <n v="30"/>
    <d v="2025-11-12T00:00:00"/>
    <n v="0"/>
    <m/>
    <n v="28.3578140046302"/>
    <x v="4"/>
    <d v="2025-11-12T00:00:00"/>
    <d v="1899-12-30T00:00:00"/>
    <m/>
    <m/>
    <x v="97"/>
    <x v="103"/>
    <x v="2"/>
  </r>
  <r>
    <x v="169"/>
    <x v="106"/>
    <x v="47"/>
    <x v="3147"/>
    <d v="2025-10-13T00:00:00"/>
    <s v="00067058"/>
    <s v="Siêu thị Fujimart Trần Phú - Hà Đông"/>
    <n v="1677567"/>
    <n v="0"/>
    <n v="134205"/>
    <n v="1811772"/>
    <s v="Bán hàng"/>
    <m/>
    <m/>
    <n v="0"/>
    <n v="1811772"/>
    <n v="0"/>
    <n v="1811772"/>
    <d v="2025-10-13T00:00:00"/>
    <n v="30"/>
    <d v="2025-11-12T00:00:00"/>
    <n v="0"/>
    <m/>
    <n v="28.3578140046302"/>
    <x v="4"/>
    <d v="2025-11-12T00:00:00"/>
    <d v="1899-12-30T00:00:00"/>
    <m/>
    <m/>
    <x v="97"/>
    <x v="103"/>
    <x v="2"/>
  </r>
  <r>
    <x v="169"/>
    <x v="106"/>
    <x v="47"/>
    <x v="3148"/>
    <d v="2025-10-13T00:00:00"/>
    <s v="00067059"/>
    <s v="Siêu thị Fujimart Chính Kinh"/>
    <n v="1046385"/>
    <n v="0"/>
    <n v="83711"/>
    <n v="1130096"/>
    <s v="Bán hàng"/>
    <m/>
    <m/>
    <n v="0"/>
    <n v="1130096"/>
    <n v="0"/>
    <n v="1130096"/>
    <d v="2025-10-13T00:00:00"/>
    <n v="30"/>
    <d v="2025-11-12T00:00:00"/>
    <n v="0"/>
    <m/>
    <n v="28.3578140046302"/>
    <x v="4"/>
    <d v="2025-11-12T00:00:00"/>
    <d v="1899-12-30T00:00:00"/>
    <m/>
    <m/>
    <x v="97"/>
    <x v="103"/>
    <x v="2"/>
  </r>
  <r>
    <x v="169"/>
    <x v="106"/>
    <x v="47"/>
    <x v="3149"/>
    <d v="2025-10-13T00:00:00"/>
    <s v="00067060"/>
    <s v="Siêu thị FujiMart Trung Yên"/>
    <n v="1462160"/>
    <n v="0"/>
    <n v="116973"/>
    <n v="1579133"/>
    <s v="Bán hàng"/>
    <m/>
    <m/>
    <n v="0"/>
    <n v="1579133"/>
    <n v="0"/>
    <n v="1579133"/>
    <d v="2025-10-13T00:00:00"/>
    <n v="30"/>
    <d v="2025-11-12T00:00:00"/>
    <n v="0"/>
    <m/>
    <n v="28.3578140046302"/>
    <x v="4"/>
    <d v="2025-11-12T00:00:00"/>
    <d v="1899-12-30T00:00:00"/>
    <m/>
    <m/>
    <x v="97"/>
    <x v="103"/>
    <x v="2"/>
  </r>
  <r>
    <x v="169"/>
    <x v="106"/>
    <x v="181"/>
    <x v="3150"/>
    <d v="2025-10-14T00:00:00"/>
    <s v="00067116"/>
    <s v="CH Hapro 160-162 ngõ Thái Thịnh I"/>
    <n v="1284852"/>
    <n v="0"/>
    <n v="102788"/>
    <n v="1387640"/>
    <s v="Bán hàng"/>
    <m/>
    <m/>
    <n v="0"/>
    <n v="1387640"/>
    <n v="0"/>
    <n v="1387640"/>
    <d v="2025-10-14T00:00:00"/>
    <n v="30"/>
    <d v="2025-11-13T00:00:00"/>
    <n v="0"/>
    <m/>
    <n v="27.3578140046302"/>
    <x v="4"/>
    <d v="2025-11-13T00:00:00"/>
    <d v="1899-12-30T00:00:00"/>
    <m/>
    <m/>
    <x v="97"/>
    <x v="103"/>
    <x v="2"/>
  </r>
  <r>
    <x v="169"/>
    <x v="106"/>
    <x v="181"/>
    <x v="3151"/>
    <d v="2025-10-14T00:00:00"/>
    <s v="00067117"/>
    <s v="CH Hapro 53D Hàng Bài"/>
    <n v="840609"/>
    <n v="0"/>
    <n v="67249"/>
    <n v="907858"/>
    <s v="Bán hàng"/>
    <m/>
    <m/>
    <n v="0"/>
    <n v="907858"/>
    <n v="0"/>
    <n v="907858"/>
    <d v="2025-10-14T00:00:00"/>
    <n v="30"/>
    <d v="2025-11-13T00:00:00"/>
    <n v="0"/>
    <m/>
    <n v="27.3578140046302"/>
    <x v="4"/>
    <d v="2025-11-13T00:00:00"/>
    <d v="1899-12-30T00:00:00"/>
    <m/>
    <m/>
    <x v="97"/>
    <x v="103"/>
    <x v="2"/>
  </r>
  <r>
    <x v="169"/>
    <x v="106"/>
    <x v="181"/>
    <x v="3152"/>
    <d v="2025-10-14T00:00:00"/>
    <s v="00067118"/>
    <s v="Siêu thị Fujimart 324 Tây Sơn"/>
    <n v="1960745"/>
    <n v="0"/>
    <n v="156860"/>
    <n v="2117605"/>
    <s v="Bán hàng"/>
    <m/>
    <m/>
    <n v="0"/>
    <n v="2117605"/>
    <n v="0"/>
    <n v="2117605"/>
    <d v="2025-10-14T00:00:00"/>
    <n v="30"/>
    <d v="2025-11-13T00:00:00"/>
    <n v="0"/>
    <m/>
    <n v="27.3578140046302"/>
    <x v="4"/>
    <d v="2025-11-13T00:00:00"/>
    <d v="1899-12-30T00:00:00"/>
    <m/>
    <m/>
    <x v="97"/>
    <x v="103"/>
    <x v="2"/>
  </r>
  <r>
    <x v="169"/>
    <x v="106"/>
    <x v="246"/>
    <x v="3153"/>
    <d v="2025-10-15T00:00:00"/>
    <s v="00067215"/>
    <s v="Siêu thị Fujimart 89 Lạc Long Quân"/>
    <n v="1808913"/>
    <n v="0"/>
    <n v="144713"/>
    <n v="1953626"/>
    <s v="Bán hàng"/>
    <m/>
    <m/>
    <n v="0"/>
    <n v="1953626"/>
    <n v="0"/>
    <n v="1953626"/>
    <d v="2025-10-15T00:00:00"/>
    <n v="30"/>
    <d v="2025-11-14T00:00:00"/>
    <n v="0"/>
    <m/>
    <n v="26.3578140046302"/>
    <x v="4"/>
    <d v="2025-11-14T00:00:00"/>
    <d v="1899-12-30T00:00:00"/>
    <m/>
    <m/>
    <x v="97"/>
    <x v="103"/>
    <x v="2"/>
  </r>
  <r>
    <x v="169"/>
    <x v="106"/>
    <x v="246"/>
    <x v="3154"/>
    <d v="2025-10-15T00:00:00"/>
    <s v="00067216"/>
    <s v="Siêu thị FujiMart Times City"/>
    <n v="1696364"/>
    <n v="0"/>
    <n v="135709"/>
    <n v="1832073"/>
    <s v="Bán hàng"/>
    <m/>
    <m/>
    <n v="0"/>
    <n v="1832073"/>
    <n v="0"/>
    <n v="1832073"/>
    <d v="2025-10-15T00:00:00"/>
    <n v="30"/>
    <d v="2025-11-14T00:00:00"/>
    <n v="0"/>
    <m/>
    <n v="26.3578140046302"/>
    <x v="4"/>
    <d v="2025-11-14T00:00:00"/>
    <d v="1899-12-30T00:00:00"/>
    <m/>
    <m/>
    <x v="97"/>
    <x v="103"/>
    <x v="2"/>
  </r>
  <r>
    <x v="169"/>
    <x v="106"/>
    <x v="165"/>
    <x v="3155"/>
    <d v="2025-10-16T00:00:00"/>
    <s v="00068436"/>
    <s v="CH Haprofood Ecohome 3"/>
    <n v="1333185"/>
    <n v="0"/>
    <n v="106655"/>
    <n v="1439840"/>
    <s v="Bán hàng"/>
    <m/>
    <m/>
    <n v="0"/>
    <n v="1439840"/>
    <n v="0"/>
    <n v="1439840"/>
    <d v="2025-10-16T00:00:00"/>
    <n v="30"/>
    <d v="2025-11-15T00:00:00"/>
    <n v="0"/>
    <m/>
    <n v="25.3578140046302"/>
    <x v="4"/>
    <d v="2025-11-15T00:00:00"/>
    <d v="1899-12-30T00:00:00"/>
    <m/>
    <m/>
    <x v="97"/>
    <x v="103"/>
    <x v="2"/>
  </r>
  <r>
    <x v="169"/>
    <x v="106"/>
    <x v="165"/>
    <x v="3156"/>
    <d v="2025-10-16T00:00:00"/>
    <s v="00068439"/>
    <s v="Siêu thị Fujimart 36 Hoàng Cầu"/>
    <n v="1991005"/>
    <n v="0"/>
    <n v="159280"/>
    <n v="2150285"/>
    <s v="Bán hàng"/>
    <m/>
    <m/>
    <n v="0"/>
    <n v="2150285"/>
    <n v="0"/>
    <n v="2150285"/>
    <d v="2025-10-16T00:00:00"/>
    <n v="30"/>
    <d v="2025-11-15T00:00:00"/>
    <n v="0"/>
    <m/>
    <n v="25.3578140046302"/>
    <x v="4"/>
    <d v="2025-11-15T00:00:00"/>
    <d v="1899-12-30T00:00:00"/>
    <m/>
    <m/>
    <x v="97"/>
    <x v="103"/>
    <x v="2"/>
  </r>
  <r>
    <x v="169"/>
    <x v="106"/>
    <x v="165"/>
    <x v="3157"/>
    <d v="2025-10-16T00:00:00"/>
    <s v="00068440"/>
    <s v="Siêu thị BRGMart Nguyễn Văn Cừ"/>
    <n v="1273130"/>
    <n v="0"/>
    <n v="101850"/>
    <n v="1374980"/>
    <s v="Bán hàng"/>
    <m/>
    <m/>
    <n v="0"/>
    <n v="1374980"/>
    <n v="0"/>
    <n v="1374980"/>
    <d v="2025-10-16T00:00:00"/>
    <n v="30"/>
    <d v="2025-11-15T00:00:00"/>
    <n v="0"/>
    <m/>
    <n v="25.3578140046302"/>
    <x v="4"/>
    <d v="2025-11-15T00:00:00"/>
    <d v="1899-12-30T00:00:00"/>
    <m/>
    <m/>
    <x v="97"/>
    <x v="103"/>
    <x v="2"/>
  </r>
  <r>
    <x v="169"/>
    <x v="106"/>
    <x v="165"/>
    <x v="3158"/>
    <d v="2025-10-16T00:00:00"/>
    <s v="00068443"/>
    <s v="BRGMART Chợ bưởi, HN"/>
    <n v="634072"/>
    <n v="0"/>
    <n v="50726"/>
    <n v="684798"/>
    <s v="Bán hàng"/>
    <m/>
    <m/>
    <n v="0"/>
    <n v="684798"/>
    <n v="0"/>
    <n v="684798"/>
    <d v="2025-10-16T00:00:00"/>
    <n v="30"/>
    <d v="2025-11-15T00:00:00"/>
    <n v="0"/>
    <m/>
    <n v="25.3578140046302"/>
    <x v="4"/>
    <d v="2025-11-15T00:00:00"/>
    <d v="1899-12-30T00:00:00"/>
    <m/>
    <m/>
    <x v="97"/>
    <x v="103"/>
    <x v="2"/>
  </r>
  <r>
    <x v="169"/>
    <x v="106"/>
    <x v="106"/>
    <x v="3159"/>
    <d v="2025-10-17T00:00:00"/>
    <s v="00068540"/>
    <s v="Siêu thị Fujimart 67 Trần Phú-Ba Đình"/>
    <n v="1055050"/>
    <n v="0"/>
    <n v="84404"/>
    <n v="1139454"/>
    <s v="Bán hàng"/>
    <m/>
    <m/>
    <n v="0"/>
    <n v="1139454"/>
    <n v="0"/>
    <n v="1139454"/>
    <d v="2025-10-17T00:00:00"/>
    <n v="30"/>
    <d v="2025-11-16T00:00:00"/>
    <n v="0"/>
    <m/>
    <n v="24.3578140046302"/>
    <x v="4"/>
    <d v="2025-11-16T00:00:00"/>
    <d v="1899-12-30T00:00:00"/>
    <m/>
    <m/>
    <x v="97"/>
    <x v="103"/>
    <x v="2"/>
  </r>
  <r>
    <x v="169"/>
    <x v="106"/>
    <x v="113"/>
    <x v="3160"/>
    <d v="2025-10-18T00:00:00"/>
    <s v="00069011"/>
    <s v="Siêu thị intimex Hải Dương"/>
    <n v="2180290"/>
    <n v="0"/>
    <n v="174423"/>
    <n v="2354713"/>
    <s v="Bán hàng"/>
    <m/>
    <m/>
    <n v="0"/>
    <n v="2354713"/>
    <n v="0"/>
    <n v="2354713"/>
    <d v="2025-10-18T00:00:00"/>
    <n v="30"/>
    <d v="2025-11-17T00:00:00"/>
    <n v="0"/>
    <m/>
    <n v="23.3578140046302"/>
    <x v="4"/>
    <d v="2025-11-17T00:00:00"/>
    <d v="1899-12-30T00:00:00"/>
    <m/>
    <m/>
    <x v="97"/>
    <x v="103"/>
    <x v="2"/>
  </r>
  <r>
    <x v="169"/>
    <x v="106"/>
    <x v="189"/>
    <x v="3161"/>
    <d v="2025-10-20T00:00:00"/>
    <s v="00069046"/>
    <s v="BRGMART 5 Hàm Tử Quan, Hoàn Kiếm, Hà Nội"/>
    <n v="1428069"/>
    <n v="0"/>
    <n v="114246"/>
    <n v="1542315"/>
    <s v="Bán hàng"/>
    <m/>
    <m/>
    <n v="0"/>
    <n v="1542315"/>
    <n v="0"/>
    <n v="1542315"/>
    <d v="2025-10-20T00:00:00"/>
    <n v="30"/>
    <d v="2025-11-19T00:00:00"/>
    <n v="0"/>
    <m/>
    <n v="21.3578140046302"/>
    <x v="4"/>
    <d v="2025-11-19T00:00:00"/>
    <d v="1899-12-30T00:00:00"/>
    <m/>
    <m/>
    <x v="97"/>
    <x v="103"/>
    <x v="2"/>
  </r>
  <r>
    <x v="169"/>
    <x v="106"/>
    <x v="189"/>
    <x v="3162"/>
    <d v="2025-10-20T00:00:00"/>
    <s v="00069047"/>
    <s v="CH Hapro 83 Nguyễn An Ninh"/>
    <n v="1046727"/>
    <n v="0"/>
    <n v="83738"/>
    <n v="1130465"/>
    <s v="Bán hàng"/>
    <m/>
    <m/>
    <n v="0"/>
    <n v="1130465"/>
    <n v="0"/>
    <n v="1130465"/>
    <d v="2025-10-20T00:00:00"/>
    <n v="30"/>
    <d v="2025-11-19T00:00:00"/>
    <n v="0"/>
    <m/>
    <n v="21.3578140046302"/>
    <x v="4"/>
    <d v="2025-11-19T00:00:00"/>
    <d v="1899-12-30T00:00:00"/>
    <m/>
    <m/>
    <x v="97"/>
    <x v="103"/>
    <x v="2"/>
  </r>
  <r>
    <x v="169"/>
    <x v="106"/>
    <x v="189"/>
    <x v="3163"/>
    <d v="2025-10-20T00:00:00"/>
    <s v="00069048"/>
    <s v="Seikamart 275 nguyễn Trãi"/>
    <n v="721734"/>
    <n v="0"/>
    <n v="57739"/>
    <n v="779473"/>
    <s v="Bán hàng"/>
    <m/>
    <m/>
    <n v="0"/>
    <n v="779473"/>
    <n v="0"/>
    <n v="779473"/>
    <d v="2025-10-20T00:00:00"/>
    <n v="30"/>
    <d v="2025-11-19T00:00:00"/>
    <n v="0"/>
    <m/>
    <n v="21.3578140046302"/>
    <x v="4"/>
    <d v="2025-11-19T00:00:00"/>
    <d v="1899-12-30T00:00:00"/>
    <m/>
    <m/>
    <x v="97"/>
    <x v="103"/>
    <x v="2"/>
  </r>
  <r>
    <x v="169"/>
    <x v="106"/>
    <x v="189"/>
    <x v="3164"/>
    <d v="2025-10-20T00:00:00"/>
    <s v="00069049"/>
    <s v="BRGMART Thanh Xuân, Hà Nội"/>
    <n v="1094820"/>
    <n v="0"/>
    <n v="87586"/>
    <n v="1182406"/>
    <s v="Bán hàng"/>
    <m/>
    <m/>
    <n v="0"/>
    <n v="1182406"/>
    <n v="0"/>
    <n v="1182406"/>
    <d v="2025-10-20T00:00:00"/>
    <n v="30"/>
    <d v="2025-11-19T00:00:00"/>
    <n v="0"/>
    <m/>
    <n v="21.3578140046302"/>
    <x v="4"/>
    <d v="2025-11-19T00:00:00"/>
    <d v="1899-12-30T00:00:00"/>
    <m/>
    <m/>
    <x v="97"/>
    <x v="103"/>
    <x v="2"/>
  </r>
  <r>
    <x v="169"/>
    <x v="106"/>
    <x v="189"/>
    <x v="3165"/>
    <d v="2025-10-20T00:00:00"/>
    <s v="00069058"/>
    <s v="Siêu thị BRGMart Phố Nối"/>
    <n v="2827800"/>
    <n v="0"/>
    <n v="226224"/>
    <n v="3054024"/>
    <s v="Bán hàng"/>
    <m/>
    <m/>
    <n v="0"/>
    <n v="3054024"/>
    <n v="0"/>
    <n v="3054024"/>
    <d v="2025-10-20T00:00:00"/>
    <n v="30"/>
    <d v="2025-11-19T00:00:00"/>
    <n v="0"/>
    <m/>
    <n v="21.3578140046302"/>
    <x v="4"/>
    <d v="2025-11-19T00:00:00"/>
    <d v="1899-12-30T00:00:00"/>
    <m/>
    <m/>
    <x v="97"/>
    <x v="103"/>
    <x v="2"/>
  </r>
  <r>
    <x v="169"/>
    <x v="106"/>
    <x v="189"/>
    <x v="3166"/>
    <d v="2025-10-20T00:00:00"/>
    <s v="00069090"/>
    <s v="BRGMART 15-17 Ngọc Khánh, Hà Nội"/>
    <n v="813393"/>
    <n v="0"/>
    <n v="65071"/>
    <n v="878464"/>
    <s v="Bán hàng"/>
    <m/>
    <m/>
    <n v="0"/>
    <n v="878464"/>
    <n v="0"/>
    <n v="878464"/>
    <d v="2025-10-20T00:00:00"/>
    <n v="30"/>
    <d v="2025-11-19T00:00:00"/>
    <n v="0"/>
    <m/>
    <n v="21.3578140046302"/>
    <x v="4"/>
    <d v="2025-11-19T00:00:00"/>
    <d v="1899-12-30T00:00:00"/>
    <m/>
    <m/>
    <x v="97"/>
    <x v="103"/>
    <x v="2"/>
  </r>
  <r>
    <x v="169"/>
    <x v="106"/>
    <x v="189"/>
    <x v="3167"/>
    <d v="2025-10-20T00:00:00"/>
    <s v="00069091"/>
    <s v="Siêu thị Fujimart 324 Tây Sơn"/>
    <n v="1752640"/>
    <n v="0"/>
    <n v="140211"/>
    <n v="1892851"/>
    <s v="Bán hàng"/>
    <m/>
    <m/>
    <n v="0"/>
    <n v="1892851"/>
    <n v="0"/>
    <n v="1892851"/>
    <d v="2025-10-20T00:00:00"/>
    <n v="30"/>
    <d v="2025-11-19T00:00:00"/>
    <n v="0"/>
    <m/>
    <n v="21.3578140046302"/>
    <x v="4"/>
    <d v="2025-11-19T00:00:00"/>
    <d v="1899-12-30T00:00:00"/>
    <m/>
    <m/>
    <x v="97"/>
    <x v="103"/>
    <x v="2"/>
  </r>
  <r>
    <x v="169"/>
    <x v="106"/>
    <x v="227"/>
    <x v="3168"/>
    <d v="2025-10-21T00:00:00"/>
    <s v="00069146"/>
    <s v="Siêu thị HaproMart Lương Đình Của"/>
    <n v="374382"/>
    <n v="0"/>
    <n v="29951"/>
    <n v="404333"/>
    <s v="Bán hàng"/>
    <m/>
    <m/>
    <n v="0"/>
    <n v="404333"/>
    <n v="0"/>
    <n v="404333"/>
    <d v="2025-10-21T00:00:00"/>
    <n v="30"/>
    <d v="2025-11-20T00:00:00"/>
    <n v="0"/>
    <m/>
    <n v="20.3578140046302"/>
    <x v="4"/>
    <d v="2025-11-20T00:00:00"/>
    <d v="1899-12-30T00:00:00"/>
    <m/>
    <m/>
    <x v="97"/>
    <x v="103"/>
    <x v="2"/>
  </r>
  <r>
    <x v="169"/>
    <x v="106"/>
    <x v="227"/>
    <x v="3169"/>
    <d v="2025-10-21T00:00:00"/>
    <s v="00069147"/>
    <s v="BRG mart Intracom Đông Anh"/>
    <n v="807953"/>
    <n v="0"/>
    <n v="64636"/>
    <n v="872589"/>
    <s v="Bán hàng"/>
    <m/>
    <m/>
    <n v="0"/>
    <n v="872589"/>
    <n v="0"/>
    <n v="872589"/>
    <d v="2025-10-21T00:00:00"/>
    <n v="30"/>
    <d v="2025-11-20T00:00:00"/>
    <n v="0"/>
    <m/>
    <n v="20.3578140046302"/>
    <x v="4"/>
    <d v="2025-11-20T00:00:00"/>
    <d v="1899-12-30T00:00:00"/>
    <m/>
    <m/>
    <x v="97"/>
    <x v="103"/>
    <x v="2"/>
  </r>
  <r>
    <x v="169"/>
    <x v="106"/>
    <x v="227"/>
    <x v="3170"/>
    <d v="2025-10-21T00:00:00"/>
    <s v="00069148"/>
    <s v="CH Haprofood 24 Trần Nhật Duật"/>
    <n v="719259"/>
    <n v="0"/>
    <n v="57541"/>
    <n v="776800"/>
    <s v="Bán hàng"/>
    <m/>
    <m/>
    <n v="0"/>
    <n v="776800"/>
    <n v="0"/>
    <n v="776800"/>
    <d v="2025-10-21T00:00:00"/>
    <n v="30"/>
    <d v="2025-11-20T00:00:00"/>
    <n v="0"/>
    <m/>
    <n v="20.3578140046302"/>
    <x v="4"/>
    <d v="2025-11-20T00:00:00"/>
    <d v="1899-12-30T00:00:00"/>
    <m/>
    <m/>
    <x v="97"/>
    <x v="103"/>
    <x v="2"/>
  </r>
  <r>
    <x v="169"/>
    <x v="106"/>
    <x v="227"/>
    <x v="3171"/>
    <d v="2025-10-21T00:00:00"/>
    <s v="00069164"/>
    <s v="Siêu thị HaproMart A4 Vĩnh Phúc, Ba Đình"/>
    <n v="1053482"/>
    <n v="0"/>
    <n v="84279"/>
    <n v="1137761"/>
    <s v="Bán hàng"/>
    <m/>
    <m/>
    <n v="0"/>
    <n v="1137761"/>
    <n v="0"/>
    <n v="1137761"/>
    <d v="2025-10-21T00:00:00"/>
    <n v="30"/>
    <d v="2025-11-20T00:00:00"/>
    <n v="0"/>
    <m/>
    <n v="20.3578140046302"/>
    <x v="4"/>
    <d v="2025-11-20T00:00:00"/>
    <d v="1899-12-30T00:00:00"/>
    <m/>
    <m/>
    <x v="97"/>
    <x v="103"/>
    <x v="2"/>
  </r>
  <r>
    <x v="169"/>
    <x v="106"/>
    <x v="89"/>
    <x v="3172"/>
    <d v="2025-10-22T00:00:00"/>
    <s v="00069204"/>
    <s v="Siêu thị Fujimart 142 Lê Duẩn"/>
    <n v="1499191"/>
    <n v="0"/>
    <n v="119935"/>
    <n v="1619126"/>
    <s v="Bán hàng"/>
    <m/>
    <m/>
    <n v="0"/>
    <n v="1619126"/>
    <n v="0"/>
    <n v="1619126"/>
    <d v="2025-10-22T00:00:00"/>
    <n v="30"/>
    <d v="2025-11-21T00:00:00"/>
    <n v="0"/>
    <m/>
    <n v="19.3578140046302"/>
    <x v="4"/>
    <d v="2025-11-21T00:00:00"/>
    <d v="1899-12-30T00:00:00"/>
    <m/>
    <m/>
    <x v="97"/>
    <x v="103"/>
    <x v="2"/>
  </r>
  <r>
    <x v="169"/>
    <x v="106"/>
    <x v="89"/>
    <x v="3173"/>
    <d v="2025-10-22T00:00:00"/>
    <s v="00069240"/>
    <s v="Siêu thị Fujimart Huỳnh Thúc Kháng"/>
    <n v="1055050"/>
    <n v="0"/>
    <n v="84404"/>
    <n v="1139454"/>
    <s v="Bán hàng"/>
    <m/>
    <m/>
    <n v="0"/>
    <n v="1139454"/>
    <n v="0"/>
    <n v="1139454"/>
    <d v="2025-10-22T00:00:00"/>
    <n v="30"/>
    <d v="2025-11-21T00:00:00"/>
    <n v="0"/>
    <m/>
    <n v="19.3578140046302"/>
    <x v="4"/>
    <d v="2025-11-21T00:00:00"/>
    <d v="1899-12-30T00:00:00"/>
    <m/>
    <m/>
    <x v="97"/>
    <x v="103"/>
    <x v="2"/>
  </r>
  <r>
    <x v="169"/>
    <x v="106"/>
    <x v="89"/>
    <x v="3174"/>
    <d v="2025-10-22T00:00:00"/>
    <s v="00069241"/>
    <s v="Siêu thị FujiMart Lê Văn Lương"/>
    <n v="1736785"/>
    <n v="0"/>
    <n v="138943"/>
    <n v="1875728"/>
    <s v="Bán hàng"/>
    <m/>
    <m/>
    <n v="0"/>
    <n v="1875728"/>
    <n v="0"/>
    <n v="1875728"/>
    <d v="2025-10-22T00:00:00"/>
    <n v="30"/>
    <d v="2025-11-21T00:00:00"/>
    <n v="0"/>
    <m/>
    <n v="19.3578140046302"/>
    <x v="4"/>
    <d v="2025-11-21T00:00:00"/>
    <d v="1899-12-30T00:00:00"/>
    <m/>
    <m/>
    <x v="97"/>
    <x v="103"/>
    <x v="2"/>
  </r>
  <r>
    <x v="169"/>
    <x v="106"/>
    <x v="276"/>
    <x v="3175"/>
    <d v="2025-10-23T00:00:00"/>
    <s v="00070376"/>
    <s v="Siêu thị Fuji The Light"/>
    <n v="770815"/>
    <n v="0"/>
    <n v="61665"/>
    <n v="832480"/>
    <s v="Bán hàng"/>
    <m/>
    <m/>
    <n v="0"/>
    <n v="832480"/>
    <n v="0"/>
    <n v="832480"/>
    <d v="2025-10-23T00:00:00"/>
    <n v="30"/>
    <d v="2025-11-22T00:00:00"/>
    <n v="0"/>
    <m/>
    <n v="18.3578140046302"/>
    <x v="4"/>
    <d v="2025-11-22T00:00:00"/>
    <d v="1899-12-30T00:00:00"/>
    <m/>
    <m/>
    <x v="97"/>
    <x v="103"/>
    <x v="2"/>
  </r>
  <r>
    <x v="169"/>
    <x v="106"/>
    <x v="276"/>
    <x v="3176"/>
    <d v="2025-10-23T00:00:00"/>
    <s v="00070377"/>
    <s v="Siêu thị BRGMart Moonlight Vân Canh"/>
    <n v="634072"/>
    <n v="0"/>
    <n v="50726"/>
    <n v="684798"/>
    <s v="Bán hàng"/>
    <m/>
    <m/>
    <n v="0"/>
    <n v="684798"/>
    <n v="0"/>
    <n v="684798"/>
    <d v="2025-10-23T00:00:00"/>
    <n v="30"/>
    <d v="2025-11-22T00:00:00"/>
    <n v="0"/>
    <m/>
    <n v="18.3578140046302"/>
    <x v="4"/>
    <d v="2025-11-22T00:00:00"/>
    <d v="1899-12-30T00:00:00"/>
    <m/>
    <m/>
    <x v="97"/>
    <x v="103"/>
    <x v="2"/>
  </r>
  <r>
    <x v="169"/>
    <x v="106"/>
    <x v="220"/>
    <x v="3177"/>
    <d v="2025-10-24T00:00:00"/>
    <s v="00070787"/>
    <s v="Siêu thị Fuji MD Complex"/>
    <n v="1074408"/>
    <n v="0"/>
    <n v="85953"/>
    <n v="1160361"/>
    <s v="Bán hàng"/>
    <m/>
    <m/>
    <n v="0"/>
    <n v="1160361"/>
    <n v="0"/>
    <n v="1160361"/>
    <d v="2025-10-24T00:00:00"/>
    <n v="30"/>
    <d v="2025-11-23T00:00:00"/>
    <n v="0"/>
    <m/>
    <n v="17.3578140046302"/>
    <x v="4"/>
    <d v="2025-11-23T00:00:00"/>
    <d v="1899-12-30T00:00:00"/>
    <m/>
    <m/>
    <x v="97"/>
    <x v="103"/>
    <x v="2"/>
  </r>
  <r>
    <x v="169"/>
    <x v="106"/>
    <x v="220"/>
    <x v="3178"/>
    <d v="2025-10-24T00:00:00"/>
    <s v="00070788"/>
    <s v="Siêu thị FujiMart Times City"/>
    <n v="1193877"/>
    <n v="0"/>
    <n v="95510"/>
    <n v="1289387"/>
    <s v="Bán hàng"/>
    <m/>
    <m/>
    <n v="0"/>
    <n v="1289387"/>
    <n v="0"/>
    <n v="1289387"/>
    <d v="2025-10-24T00:00:00"/>
    <n v="30"/>
    <d v="2025-11-23T00:00:00"/>
    <n v="0"/>
    <m/>
    <n v="17.3578140046302"/>
    <x v="4"/>
    <d v="2025-11-23T00:00:00"/>
    <d v="1899-12-30T00:00:00"/>
    <m/>
    <m/>
    <x v="97"/>
    <x v="103"/>
    <x v="2"/>
  </r>
  <r>
    <x v="169"/>
    <x v="106"/>
    <x v="293"/>
    <x v="3179"/>
    <d v="2025-10-25T00:00:00"/>
    <s v="00071065"/>
    <s v="Siêu thị Fujimart 67 Trần Phú-Ba Đình"/>
    <n v="1793285"/>
    <n v="0"/>
    <n v="143463"/>
    <n v="1936748"/>
    <s v="Bán hàng"/>
    <m/>
    <m/>
    <n v="0"/>
    <n v="1936748"/>
    <n v="0"/>
    <n v="1936748"/>
    <d v="2025-10-25T00:00:00"/>
    <n v="30"/>
    <d v="2025-11-24T00:00:00"/>
    <n v="0"/>
    <m/>
    <n v="16.3578140046302"/>
    <x v="4"/>
    <d v="2025-11-24T00:00:00"/>
    <d v="1899-12-30T00:00:00"/>
    <m/>
    <m/>
    <x v="97"/>
    <x v="103"/>
    <x v="2"/>
  </r>
  <r>
    <x v="169"/>
    <x v="106"/>
    <x v="10"/>
    <x v="3180"/>
    <d v="2025-10-27T00:00:00"/>
    <s v="00071078"/>
    <s v="Siêu thị Fujimart 89 Lạc Long Quân"/>
    <n v="1638848"/>
    <n v="0"/>
    <n v="131108"/>
    <n v="1769956"/>
    <s v="Bán hàng"/>
    <m/>
    <m/>
    <n v="0"/>
    <n v="1769956"/>
    <n v="0"/>
    <n v="1769956"/>
    <d v="2025-10-27T00:00:00"/>
    <n v="30"/>
    <d v="2025-11-26T00:00:00"/>
    <n v="0"/>
    <m/>
    <n v="14.3578140046302"/>
    <x v="4"/>
    <d v="2025-11-26T00:00:00"/>
    <d v="1899-12-30T00:00:00"/>
    <m/>
    <m/>
    <x v="97"/>
    <x v="103"/>
    <x v="2"/>
  </r>
  <r>
    <x v="169"/>
    <x v="106"/>
    <x v="10"/>
    <x v="3181"/>
    <d v="2025-10-27T00:00:00"/>
    <s v="00071079"/>
    <s v="BRG D2 Giảng Võ, Hà Nội"/>
    <n v="1055050"/>
    <n v="0"/>
    <n v="84404"/>
    <n v="1139454"/>
    <s v="Bán hàng"/>
    <m/>
    <m/>
    <n v="0"/>
    <n v="1139454"/>
    <n v="0"/>
    <n v="1139454"/>
    <d v="2025-10-27T00:00:00"/>
    <n v="30"/>
    <d v="2025-11-26T00:00:00"/>
    <n v="0"/>
    <m/>
    <n v="14.3578140046302"/>
    <x v="4"/>
    <d v="2025-11-26T00:00:00"/>
    <d v="1899-12-30T00:00:00"/>
    <m/>
    <m/>
    <x v="97"/>
    <x v="103"/>
    <x v="2"/>
  </r>
  <r>
    <x v="169"/>
    <x v="106"/>
    <x v="10"/>
    <x v="3182"/>
    <d v="2025-10-27T00:00:00"/>
    <s v="00071080"/>
    <s v="Siêu thị FujiMart 51 Lê Đại Hành"/>
    <n v="1353050"/>
    <n v="0"/>
    <n v="108244"/>
    <n v="1461294"/>
    <s v="Bán hàng"/>
    <m/>
    <m/>
    <n v="0"/>
    <n v="1461294"/>
    <n v="0"/>
    <n v="1461294"/>
    <d v="2025-10-27T00:00:00"/>
    <n v="30"/>
    <d v="2025-11-26T00:00:00"/>
    <n v="0"/>
    <m/>
    <n v="14.3578140046302"/>
    <x v="4"/>
    <d v="2025-11-26T00:00:00"/>
    <d v="1899-12-30T00:00:00"/>
    <m/>
    <m/>
    <x v="97"/>
    <x v="103"/>
    <x v="2"/>
  </r>
  <r>
    <x v="169"/>
    <x v="106"/>
    <x v="10"/>
    <x v="3183"/>
    <d v="2025-10-27T00:00:00"/>
    <s v="00071081"/>
    <s v="BRGMART 15-17 Ngọc Khánh, Hà Nội"/>
    <n v="1373901"/>
    <n v="0"/>
    <n v="109912"/>
    <n v="1483813"/>
    <s v="Bán hàng"/>
    <m/>
    <m/>
    <n v="0"/>
    <n v="1483813"/>
    <n v="0"/>
    <n v="1483813"/>
    <d v="2025-10-27T00:00:00"/>
    <n v="30"/>
    <d v="2025-11-26T00:00:00"/>
    <n v="0"/>
    <m/>
    <n v="14.3578140046302"/>
    <x v="4"/>
    <d v="2025-11-26T00:00:00"/>
    <d v="1899-12-30T00:00:00"/>
    <m/>
    <m/>
    <x v="97"/>
    <x v="103"/>
    <x v="2"/>
  </r>
  <r>
    <x v="169"/>
    <x v="106"/>
    <x v="10"/>
    <x v="3184"/>
    <d v="2025-10-27T00:00:00"/>
    <s v="00071082"/>
    <s v="BRGMART Thanh Xuân, Hà Nội"/>
    <n v="1463480"/>
    <n v="0"/>
    <n v="117078"/>
    <n v="1580558"/>
    <s v="Bán hàng"/>
    <m/>
    <m/>
    <n v="0"/>
    <n v="1580558"/>
    <n v="0"/>
    <n v="1580558"/>
    <d v="2025-10-27T00:00:00"/>
    <n v="30"/>
    <d v="2025-11-26T00:00:00"/>
    <n v="0"/>
    <m/>
    <n v="14.3578140046302"/>
    <x v="4"/>
    <d v="2025-11-26T00:00:00"/>
    <d v="1899-12-30T00:00:00"/>
    <m/>
    <m/>
    <x v="97"/>
    <x v="103"/>
    <x v="2"/>
  </r>
  <r>
    <x v="169"/>
    <x v="106"/>
    <x v="10"/>
    <x v="3185"/>
    <d v="2025-10-27T00:00:00"/>
    <s v="00071104"/>
    <s v="Seika Dimond Westlake 98 Tô Ngọc Vân"/>
    <n v="650259"/>
    <n v="0"/>
    <n v="52021"/>
    <n v="702280"/>
    <s v="Bán hàng"/>
    <m/>
    <m/>
    <n v="0"/>
    <n v="702280"/>
    <n v="0"/>
    <n v="702280"/>
    <d v="2025-10-27T00:00:00"/>
    <n v="30"/>
    <d v="2025-11-26T00:00:00"/>
    <n v="0"/>
    <m/>
    <n v="14.3578140046302"/>
    <x v="4"/>
    <d v="2025-11-26T00:00:00"/>
    <d v="1899-12-30T00:00:00"/>
    <m/>
    <m/>
    <x v="97"/>
    <x v="103"/>
    <x v="2"/>
  </r>
  <r>
    <x v="169"/>
    <x v="106"/>
    <x v="10"/>
    <x v="3186"/>
    <d v="2025-10-27T00:00:00"/>
    <s v="00071105"/>
    <s v="Siêu thị Fujimart 249 Thụy Khê"/>
    <n v="1215659"/>
    <n v="0"/>
    <n v="97253"/>
    <n v="1312912"/>
    <s v="Bán hàng"/>
    <m/>
    <m/>
    <n v="0"/>
    <n v="1312912"/>
    <n v="0"/>
    <n v="1312912"/>
    <d v="2025-10-27T00:00:00"/>
    <n v="30"/>
    <d v="2025-11-26T00:00:00"/>
    <n v="0"/>
    <m/>
    <n v="14.3578140046302"/>
    <x v="4"/>
    <d v="2025-11-26T00:00:00"/>
    <d v="1899-12-30T00:00:00"/>
    <m/>
    <m/>
    <x v="97"/>
    <x v="103"/>
    <x v="2"/>
  </r>
  <r>
    <x v="169"/>
    <x v="106"/>
    <x v="10"/>
    <x v="3187"/>
    <d v="2025-10-27T00:00:00"/>
    <s v="00071106"/>
    <s v="CH Hapro 160-162 ngõ Thái Thịnh I"/>
    <n v="883810"/>
    <n v="0"/>
    <n v="70705"/>
    <n v="954515"/>
    <s v="Bán hàng"/>
    <m/>
    <m/>
    <n v="0"/>
    <n v="954515"/>
    <n v="0"/>
    <n v="954515"/>
    <d v="2025-10-27T00:00:00"/>
    <n v="30"/>
    <d v="2025-11-26T00:00:00"/>
    <n v="0"/>
    <m/>
    <n v="14.3578140046302"/>
    <x v="4"/>
    <d v="2025-11-26T00:00:00"/>
    <d v="1899-12-30T00:00:00"/>
    <m/>
    <m/>
    <x v="97"/>
    <x v="103"/>
    <x v="2"/>
  </r>
  <r>
    <x v="169"/>
    <x v="106"/>
    <x v="10"/>
    <x v="3188"/>
    <d v="2025-10-27T00:00:00"/>
    <s v="00071157"/>
    <s v="CH Haprofood 9-11 Thổ Quan"/>
    <n v="874587"/>
    <n v="0"/>
    <n v="69967"/>
    <n v="944554"/>
    <s v="Bán hàng"/>
    <m/>
    <m/>
    <n v="0"/>
    <n v="944554"/>
    <n v="0"/>
    <n v="944554"/>
    <d v="2025-10-27T00:00:00"/>
    <n v="30"/>
    <d v="2025-11-26T00:00:00"/>
    <n v="0"/>
    <m/>
    <n v="14.3578140046302"/>
    <x v="4"/>
    <d v="2025-11-26T00:00:00"/>
    <d v="1899-12-30T00:00:00"/>
    <m/>
    <m/>
    <x v="97"/>
    <x v="103"/>
    <x v="2"/>
  </r>
  <r>
    <x v="169"/>
    <x v="106"/>
    <x v="10"/>
    <x v="3189"/>
    <d v="2025-10-27T00:00:00"/>
    <s v="00071158"/>
    <s v="BRGMART 5 Hàm Tử Quan, Hoàn Kiếm, Hà Nội"/>
    <n v="1052789"/>
    <n v="0"/>
    <n v="84223"/>
    <n v="1137012"/>
    <s v="Bán hàng"/>
    <m/>
    <m/>
    <n v="0"/>
    <n v="1137012"/>
    <n v="0"/>
    <n v="1137012"/>
    <d v="2025-10-27T00:00:00"/>
    <n v="30"/>
    <d v="2025-11-26T00:00:00"/>
    <n v="0"/>
    <m/>
    <n v="14.3578140046302"/>
    <x v="4"/>
    <d v="2025-11-26T00:00:00"/>
    <d v="1899-12-30T00:00:00"/>
    <m/>
    <m/>
    <x v="97"/>
    <x v="103"/>
    <x v="2"/>
  </r>
  <r>
    <x v="169"/>
    <x v="106"/>
    <x v="214"/>
    <x v="3190"/>
    <d v="2025-10-28T00:00:00"/>
    <s v="00071176"/>
    <s v="Siêu thị intimex Hải Dương"/>
    <n v="2789569"/>
    <n v="0"/>
    <n v="223166"/>
    <n v="3012735"/>
    <s v="Bán hàng"/>
    <m/>
    <m/>
    <n v="0"/>
    <n v="3012735"/>
    <n v="0"/>
    <n v="3012735"/>
    <d v="2025-10-28T00:00:00"/>
    <n v="30"/>
    <d v="2025-11-27T00:00:00"/>
    <n v="0"/>
    <m/>
    <n v="13.3578140046302"/>
    <x v="4"/>
    <d v="2025-11-27T00:00:00"/>
    <d v="1899-12-30T00:00:00"/>
    <m/>
    <m/>
    <x v="97"/>
    <x v="103"/>
    <x v="2"/>
  </r>
  <r>
    <x v="169"/>
    <x v="106"/>
    <x v="214"/>
    <x v="3191"/>
    <d v="2025-10-28T00:00:00"/>
    <s v="00071178"/>
    <s v="Siêu thị FujiMart Tân Mai"/>
    <n v="525792"/>
    <n v="0"/>
    <n v="42063"/>
    <n v="567855"/>
    <s v="Bán hàng"/>
    <m/>
    <m/>
    <n v="0"/>
    <n v="567855"/>
    <n v="0"/>
    <n v="567855"/>
    <d v="2025-10-28T00:00:00"/>
    <n v="30"/>
    <d v="2025-11-27T00:00:00"/>
    <n v="0"/>
    <m/>
    <n v="13.3578140046302"/>
    <x v="4"/>
    <d v="2025-11-27T00:00:00"/>
    <d v="1899-12-30T00:00:00"/>
    <m/>
    <m/>
    <x v="97"/>
    <x v="103"/>
    <x v="2"/>
  </r>
  <r>
    <x v="169"/>
    <x v="106"/>
    <x v="214"/>
    <x v="3192"/>
    <d v="2025-10-28T00:00:00"/>
    <s v="00071253"/>
    <s v="Siêu thị Fujimart Chính Kinh"/>
    <n v="1055050"/>
    <n v="0"/>
    <n v="84404"/>
    <n v="1139454"/>
    <s v="Bán hàng"/>
    <m/>
    <m/>
    <n v="0"/>
    <n v="1139454"/>
    <n v="0"/>
    <n v="1139454"/>
    <d v="2025-10-28T00:00:00"/>
    <n v="30"/>
    <d v="2025-11-27T00:00:00"/>
    <n v="0"/>
    <m/>
    <n v="13.3578140046302"/>
    <x v="4"/>
    <d v="2025-11-27T00:00:00"/>
    <d v="1899-12-30T00:00:00"/>
    <m/>
    <m/>
    <x v="97"/>
    <x v="103"/>
    <x v="2"/>
  </r>
  <r>
    <x v="169"/>
    <x v="106"/>
    <x v="68"/>
    <x v="3193"/>
    <d v="2025-10-29T00:00:00"/>
    <s v="00071328"/>
    <s v="CH Hapro 53D Hàng Bài"/>
    <n v="935030"/>
    <n v="0"/>
    <n v="74802"/>
    <n v="1009832"/>
    <s v="Bán hàng"/>
    <m/>
    <m/>
    <n v="0"/>
    <n v="1009832"/>
    <n v="0"/>
    <n v="1009832"/>
    <d v="2025-10-29T00:00:00"/>
    <n v="30"/>
    <d v="2025-11-28T00:00:00"/>
    <n v="0"/>
    <m/>
    <n v="12.3578140046302"/>
    <x v="4"/>
    <d v="2025-11-28T00:00:00"/>
    <d v="1899-12-30T00:00:00"/>
    <m/>
    <m/>
    <x v="97"/>
    <x v="103"/>
    <x v="2"/>
  </r>
  <r>
    <x v="169"/>
    <x v="106"/>
    <x v="68"/>
    <x v="3194"/>
    <d v="2025-10-29T00:00:00"/>
    <s v="00071329"/>
    <s v="Siêu thị Fujimart 36 Hoàng Cầu"/>
    <n v="2031650"/>
    <n v="0"/>
    <n v="162532"/>
    <n v="2194182"/>
    <s v="Bán hàng"/>
    <m/>
    <m/>
    <n v="0"/>
    <n v="2194182"/>
    <n v="0"/>
    <n v="2194182"/>
    <d v="2025-10-29T00:00:00"/>
    <n v="30"/>
    <d v="2025-11-28T00:00:00"/>
    <n v="0"/>
    <m/>
    <n v="12.3578140046302"/>
    <x v="4"/>
    <d v="2025-11-28T00:00:00"/>
    <d v="1899-12-30T00:00:00"/>
    <m/>
    <m/>
    <x v="97"/>
    <x v="103"/>
    <x v="2"/>
  </r>
  <r>
    <x v="169"/>
    <x v="106"/>
    <x v="68"/>
    <x v="3195"/>
    <d v="2025-10-29T00:00:00"/>
    <s v="00071336"/>
    <s v="Siêu thị FujiMart Ocean Park"/>
    <n v="1752640"/>
    <n v="0"/>
    <n v="140211"/>
    <n v="1892851"/>
    <s v="Bán hàng"/>
    <m/>
    <m/>
    <n v="0"/>
    <n v="1892851"/>
    <n v="0"/>
    <n v="1892851"/>
    <d v="2025-10-29T00:00:00"/>
    <n v="30"/>
    <d v="2025-11-28T00:00:00"/>
    <n v="0"/>
    <m/>
    <n v="12.3578140046302"/>
    <x v="4"/>
    <d v="2025-11-28T00:00:00"/>
    <d v="1899-12-30T00:00:00"/>
    <m/>
    <m/>
    <x v="97"/>
    <x v="103"/>
    <x v="2"/>
  </r>
  <r>
    <x v="169"/>
    <x v="106"/>
    <x v="68"/>
    <x v="3196"/>
    <d v="2025-10-29T00:00:00"/>
    <s v="00071337"/>
    <s v="BRG mart N16 Sài Đồng"/>
    <n v="1259242"/>
    <n v="0"/>
    <n v="100739"/>
    <n v="1359981"/>
    <s v="Bán hàng"/>
    <m/>
    <m/>
    <n v="0"/>
    <n v="1359981"/>
    <n v="0"/>
    <n v="1359981"/>
    <d v="2025-10-29T00:00:00"/>
    <n v="30"/>
    <d v="2025-11-28T00:00:00"/>
    <n v="0"/>
    <m/>
    <n v="12.3578140046302"/>
    <x v="4"/>
    <d v="2025-11-28T00:00:00"/>
    <d v="1899-12-30T00:00:00"/>
    <m/>
    <m/>
    <x v="97"/>
    <x v="103"/>
    <x v="2"/>
  </r>
  <r>
    <x v="169"/>
    <x v="106"/>
    <x v="82"/>
    <x v="3197"/>
    <d v="2025-10-30T00:00:00"/>
    <s v="00072336"/>
    <s v="BRGMART 5 Hàm Tử Quan, Hoàn Kiếm, Hà Nội"/>
    <n v="703866"/>
    <n v="0"/>
    <n v="56309"/>
    <n v="760175"/>
    <s v="Bán hàng"/>
    <m/>
    <m/>
    <n v="0"/>
    <n v="760175"/>
    <n v="0"/>
    <n v="760175"/>
    <d v="2025-10-30T00:00:00"/>
    <n v="30"/>
    <d v="2025-11-29T00:00:00"/>
    <n v="0"/>
    <m/>
    <n v="11.3578140046302"/>
    <x v="4"/>
    <d v="2025-11-29T00:00:00"/>
    <d v="1899-12-30T00:00:00"/>
    <m/>
    <m/>
    <x v="97"/>
    <x v="103"/>
    <x v="2"/>
  </r>
  <r>
    <x v="169"/>
    <x v="106"/>
    <x v="82"/>
    <x v="3198"/>
    <d v="2025-10-30T00:00:00"/>
    <s v="00072337"/>
    <s v="Siêu thị BRGMart Phố Nối"/>
    <n v="3814550"/>
    <n v="0"/>
    <n v="305164"/>
    <n v="4119714"/>
    <s v="Bán hàng"/>
    <m/>
    <m/>
    <n v="0"/>
    <n v="4119714"/>
    <n v="0"/>
    <n v="4119714"/>
    <d v="2025-10-30T00:00:00"/>
    <n v="30"/>
    <d v="2025-11-29T00:00:00"/>
    <n v="0"/>
    <m/>
    <n v="11.3578140046302"/>
    <x v="4"/>
    <d v="2025-11-29T00:00:00"/>
    <d v="1899-12-30T00:00:00"/>
    <m/>
    <m/>
    <x v="97"/>
    <x v="103"/>
    <x v="2"/>
  </r>
  <r>
    <x v="169"/>
    <x v="106"/>
    <x v="146"/>
    <x v="3199"/>
    <d v="2025-11-01T00:00:00"/>
    <s v="00072936"/>
    <s v="Fujimart Định Công, ĐƠN KHAI TRƯƠNG CK 10% GIAO NGÀY 3-11-2025 ( ĐƠN RA TRƯỚC NGÀY 1-11)"/>
    <n v="2977755"/>
    <n v="297776"/>
    <n v="214398"/>
    <n v="2894377"/>
    <s v="Bán hàng"/>
    <m/>
    <m/>
    <n v="0"/>
    <n v="2894377"/>
    <n v="0"/>
    <n v="2894377"/>
    <d v="2025-11-01T00:00:00"/>
    <n v="30"/>
    <d v="2025-12-01T00:00:00"/>
    <n v="0"/>
    <m/>
    <n v="9.3578140046301996"/>
    <x v="4"/>
    <d v="2025-12-01T00:00:00"/>
    <d v="1899-12-30T00:00:00"/>
    <m/>
    <m/>
    <x v="97"/>
    <x v="103"/>
    <x v="2"/>
  </r>
  <r>
    <x v="169"/>
    <x v="106"/>
    <x v="146"/>
    <x v="3200"/>
    <d v="2025-11-01T00:00:00"/>
    <s v="00072937"/>
    <s v="Siêu thị FujiMart Trung Yên ( ĐƠN ĐẶT 28-10)"/>
    <n v="1129901"/>
    <n v="0"/>
    <n v="90392"/>
    <n v="1220293"/>
    <s v="Bán hàng"/>
    <m/>
    <m/>
    <n v="0"/>
    <n v="1220293"/>
    <n v="0"/>
    <n v="1220293"/>
    <d v="2025-11-01T00:00:00"/>
    <n v="30"/>
    <d v="2025-12-01T00:00:00"/>
    <n v="0"/>
    <m/>
    <n v="9.3578140046301996"/>
    <x v="4"/>
    <d v="2025-12-01T00:00:00"/>
    <d v="1899-12-30T00:00:00"/>
    <m/>
    <m/>
    <x v="97"/>
    <x v="103"/>
    <x v="2"/>
  </r>
  <r>
    <x v="169"/>
    <x v="106"/>
    <x v="146"/>
    <x v="3201"/>
    <d v="2025-11-01T00:00:00"/>
    <s v="00072938"/>
    <s v="BRGMART 15-17 Ngọc Khánh, Hà Nội ( ĐƠN ĐẶT 30-10)"/>
    <n v="846124"/>
    <n v="0"/>
    <n v="67690"/>
    <n v="913814"/>
    <s v="Bán hàng"/>
    <m/>
    <m/>
    <n v="0"/>
    <n v="913814"/>
    <n v="0"/>
    <n v="913814"/>
    <d v="2025-11-01T00:00:00"/>
    <n v="30"/>
    <d v="2025-12-01T00:00:00"/>
    <n v="0"/>
    <m/>
    <n v="9.3578140046301996"/>
    <x v="4"/>
    <d v="2025-12-01T00:00:00"/>
    <d v="1899-12-30T00:00:00"/>
    <m/>
    <m/>
    <x v="97"/>
    <x v="103"/>
    <x v="2"/>
  </r>
  <r>
    <x v="169"/>
    <x v="106"/>
    <x v="223"/>
    <x v="3202"/>
    <d v="2025-11-03T00:00:00"/>
    <s v="00072975"/>
    <s v="Siêu thị intimex Hải Phòng"/>
    <n v="3846725"/>
    <n v="0"/>
    <n v="307738"/>
    <n v="4154463"/>
    <s v="Bán hàng"/>
    <m/>
    <m/>
    <n v="0"/>
    <n v="4154463"/>
    <n v="0"/>
    <n v="4154463"/>
    <d v="2025-11-03T00:00:00"/>
    <n v="30"/>
    <d v="2025-12-03T00:00:00"/>
    <n v="0"/>
    <m/>
    <n v="7.3578140046301996"/>
    <x v="4"/>
    <d v="2025-12-03T00:00:00"/>
    <d v="1899-12-30T00:00:00"/>
    <m/>
    <m/>
    <x v="97"/>
    <x v="103"/>
    <x v="2"/>
  </r>
  <r>
    <x v="169"/>
    <x v="106"/>
    <x v="223"/>
    <x v="3203"/>
    <d v="2025-11-03T00:00:00"/>
    <s v="00072976"/>
    <s v="BRGMART 174 Lạc Long Quân, Tây Hồ"/>
    <n v="418554"/>
    <n v="0"/>
    <n v="33484"/>
    <n v="452038"/>
    <s v="Bán hàng"/>
    <m/>
    <m/>
    <n v="0"/>
    <n v="452038"/>
    <n v="0"/>
    <n v="452038"/>
    <d v="2025-11-03T00:00:00"/>
    <n v="30"/>
    <d v="2025-12-03T00:00:00"/>
    <n v="0"/>
    <m/>
    <n v="7.3578140046301996"/>
    <x v="4"/>
    <d v="2025-12-03T00:00:00"/>
    <d v="1899-12-30T00:00:00"/>
    <m/>
    <m/>
    <x v="97"/>
    <x v="103"/>
    <x v="2"/>
  </r>
  <r>
    <x v="169"/>
    <x v="106"/>
    <x v="223"/>
    <x v="3204"/>
    <d v="2025-11-03T00:00:00"/>
    <s v="00072979"/>
    <s v="Siêu thị BRGMart 63 Hàng trống"/>
    <n v="1586470"/>
    <n v="0"/>
    <n v="126918"/>
    <n v="1713388"/>
    <s v="Bán hàng"/>
    <m/>
    <m/>
    <n v="0"/>
    <n v="1713388"/>
    <n v="0"/>
    <n v="1713388"/>
    <d v="2025-11-03T00:00:00"/>
    <n v="30"/>
    <d v="2025-12-03T00:00:00"/>
    <n v="0"/>
    <m/>
    <n v="7.3578140046301996"/>
    <x v="4"/>
    <d v="2025-12-03T00:00:00"/>
    <d v="1899-12-30T00:00:00"/>
    <m/>
    <m/>
    <x v="97"/>
    <x v="103"/>
    <x v="2"/>
  </r>
  <r>
    <x v="169"/>
    <x v="106"/>
    <x v="223"/>
    <x v="3205"/>
    <d v="2025-11-03T00:00:00"/>
    <s v="00072982"/>
    <s v="Cửa hàng Haprofood N4C Trung Hòa Nhân Chính"/>
    <n v="796581"/>
    <n v="0"/>
    <n v="63726"/>
    <n v="860307"/>
    <s v="Bán hàng"/>
    <m/>
    <m/>
    <n v="0"/>
    <n v="860307"/>
    <n v="0"/>
    <n v="860307"/>
    <d v="2025-11-03T00:00:00"/>
    <n v="30"/>
    <d v="2025-12-03T00:00:00"/>
    <n v="0"/>
    <m/>
    <n v="7.3578140046301996"/>
    <x v="4"/>
    <d v="2025-12-03T00:00:00"/>
    <d v="1899-12-30T00:00:00"/>
    <m/>
    <m/>
    <x v="97"/>
    <x v="103"/>
    <x v="2"/>
  </r>
  <r>
    <x v="169"/>
    <x v="106"/>
    <x v="223"/>
    <x v="3206"/>
    <d v="2025-11-03T00:00:00"/>
    <s v="00072983"/>
    <s v="Siêu thị FujiMart Tân Mai"/>
    <n v="664680"/>
    <n v="0"/>
    <n v="53174"/>
    <n v="717854"/>
    <s v="Bán hàng"/>
    <m/>
    <m/>
    <n v="0"/>
    <n v="717854"/>
    <n v="0"/>
    <n v="717854"/>
    <d v="2025-11-03T00:00:00"/>
    <n v="30"/>
    <d v="2025-12-03T00:00:00"/>
    <n v="0"/>
    <m/>
    <n v="7.3578140046301996"/>
    <x v="4"/>
    <d v="2025-12-03T00:00:00"/>
    <d v="1899-12-30T00:00:00"/>
    <m/>
    <m/>
    <x v="97"/>
    <x v="103"/>
    <x v="2"/>
  </r>
  <r>
    <x v="169"/>
    <x v="106"/>
    <x v="223"/>
    <x v="3207"/>
    <d v="2025-11-03T00:00:00"/>
    <s v="00073018"/>
    <s v="Siêu thị Fujimart 142 Lê Duẩn"/>
    <n v="1919849"/>
    <n v="0"/>
    <n v="153588"/>
    <n v="2073437"/>
    <s v="Bán hàng"/>
    <m/>
    <m/>
    <n v="0"/>
    <n v="2073437"/>
    <n v="0"/>
    <n v="2073437"/>
    <d v="2025-11-03T00:00:00"/>
    <n v="30"/>
    <d v="2025-12-03T00:00:00"/>
    <n v="0"/>
    <m/>
    <n v="7.3578140046301996"/>
    <x v="4"/>
    <d v="2025-12-03T00:00:00"/>
    <d v="1899-12-30T00:00:00"/>
    <m/>
    <m/>
    <x v="97"/>
    <x v="103"/>
    <x v="2"/>
  </r>
  <r>
    <x v="169"/>
    <x v="106"/>
    <x v="223"/>
    <x v="3208"/>
    <d v="2025-11-03T00:00:00"/>
    <s v="00073019"/>
    <s v="CH Haprofood 9-11 Thổ Quan"/>
    <n v="902695"/>
    <n v="0"/>
    <n v="72216"/>
    <n v="974911"/>
    <s v="Bán hàng"/>
    <m/>
    <m/>
    <n v="0"/>
    <n v="974911"/>
    <n v="0"/>
    <n v="974911"/>
    <d v="2025-11-03T00:00:00"/>
    <n v="30"/>
    <d v="2025-12-03T00:00:00"/>
    <n v="0"/>
    <m/>
    <n v="7.3578140046301996"/>
    <x v="4"/>
    <d v="2025-12-03T00:00:00"/>
    <d v="1899-12-30T00:00:00"/>
    <m/>
    <m/>
    <x v="97"/>
    <x v="103"/>
    <x v="2"/>
  </r>
  <r>
    <x v="169"/>
    <x v="106"/>
    <x v="172"/>
    <x v="3209"/>
    <d v="2025-11-04T00:00:00"/>
    <s v="00073054"/>
    <s v="CH Haprofood Ecohome 3"/>
    <n v="1354770"/>
    <n v="0"/>
    <n v="108382"/>
    <n v="1463152"/>
    <s v="Bán hàng"/>
    <m/>
    <m/>
    <n v="0"/>
    <n v="1463152"/>
    <n v="0"/>
    <n v="1463152"/>
    <d v="2025-11-04T00:00:00"/>
    <n v="30"/>
    <d v="2025-12-04T00:00:00"/>
    <n v="0"/>
    <m/>
    <n v="6.3578140046301996"/>
    <x v="4"/>
    <d v="2025-12-04T00:00:00"/>
    <d v="1899-12-30T00:00:00"/>
    <m/>
    <m/>
    <x v="97"/>
    <x v="103"/>
    <x v="2"/>
  </r>
  <r>
    <x v="169"/>
    <x v="106"/>
    <x v="172"/>
    <x v="3210"/>
    <d v="2025-11-04T00:00:00"/>
    <s v="00073056"/>
    <s v="Siêu thị HaproMart A4 Vĩnh Phúc, Ba Đình"/>
    <n v="845756"/>
    <n v="0"/>
    <n v="67660"/>
    <n v="913416"/>
    <s v="Bán hàng"/>
    <m/>
    <m/>
    <n v="0"/>
    <n v="913416"/>
    <n v="0"/>
    <n v="913416"/>
    <d v="2025-11-04T00:00:00"/>
    <n v="30"/>
    <d v="2025-12-04T00:00:00"/>
    <n v="0"/>
    <m/>
    <n v="6.3578140046301996"/>
    <x v="4"/>
    <d v="2025-12-04T00:00:00"/>
    <d v="1899-12-30T00:00:00"/>
    <m/>
    <m/>
    <x v="97"/>
    <x v="103"/>
    <x v="2"/>
  </r>
  <r>
    <x v="169"/>
    <x v="106"/>
    <x v="172"/>
    <x v="3211"/>
    <d v="2025-11-04T00:00:00"/>
    <s v="00073057"/>
    <s v="BRGMART 5 Hàm Tử Quan, Hoàn Kiếm, Hà Nội"/>
    <n v="1114747"/>
    <n v="0"/>
    <n v="89180"/>
    <n v="1203927"/>
    <s v="Bán hàng"/>
    <m/>
    <m/>
    <n v="0"/>
    <n v="1203927"/>
    <n v="0"/>
    <n v="1203927"/>
    <d v="2025-11-04T00:00:00"/>
    <n v="30"/>
    <d v="2025-12-04T00:00:00"/>
    <n v="0"/>
    <m/>
    <n v="6.3578140046301996"/>
    <x v="4"/>
    <d v="2025-12-04T00:00:00"/>
    <d v="1899-12-30T00:00:00"/>
    <m/>
    <m/>
    <x v="97"/>
    <x v="103"/>
    <x v="2"/>
  </r>
  <r>
    <x v="169"/>
    <x v="106"/>
    <x v="172"/>
    <x v="3212"/>
    <d v="2025-11-04T00:00:00"/>
    <s v="00073058"/>
    <s v="CH Hapro 198 Lò Đúc"/>
    <n v="700983"/>
    <n v="0"/>
    <n v="56079"/>
    <n v="757062"/>
    <s v="Bán hàng"/>
    <m/>
    <m/>
    <n v="0"/>
    <n v="757062"/>
    <n v="0"/>
    <n v="757062"/>
    <d v="2025-11-04T00:00:00"/>
    <n v="30"/>
    <d v="2025-12-04T00:00:00"/>
    <n v="0"/>
    <m/>
    <n v="6.3578140046301996"/>
    <x v="4"/>
    <d v="2025-12-04T00:00:00"/>
    <d v="1899-12-30T00:00:00"/>
    <m/>
    <m/>
    <x v="97"/>
    <x v="103"/>
    <x v="2"/>
  </r>
  <r>
    <x v="169"/>
    <x v="106"/>
    <x v="172"/>
    <x v="3213"/>
    <d v="2025-11-04T00:00:00"/>
    <s v="00073059"/>
    <s v="Seikamart 275 nguyễn Trãi"/>
    <n v="834546"/>
    <n v="0"/>
    <n v="66764"/>
    <n v="901310"/>
    <s v="Bán hàng"/>
    <m/>
    <m/>
    <n v="0"/>
    <n v="901310"/>
    <n v="0"/>
    <n v="901310"/>
    <d v="2025-11-04T00:00:00"/>
    <n v="30"/>
    <d v="2025-12-04T00:00:00"/>
    <n v="0"/>
    <m/>
    <n v="6.3578140046301996"/>
    <x v="4"/>
    <d v="2025-12-04T00:00:00"/>
    <d v="1899-12-30T00:00:00"/>
    <m/>
    <m/>
    <x v="97"/>
    <x v="103"/>
    <x v="2"/>
  </r>
  <r>
    <x v="169"/>
    <x v="106"/>
    <x v="172"/>
    <x v="3214"/>
    <d v="2025-11-04T00:00:00"/>
    <s v="00073060"/>
    <s v="BRG 362 Ngọc Lâm, Hà Nội"/>
    <n v="1018140"/>
    <n v="0"/>
    <n v="81451"/>
    <n v="1099591"/>
    <s v="Bán hàng"/>
    <m/>
    <m/>
    <n v="0"/>
    <n v="1099591"/>
    <n v="0"/>
    <n v="1099591"/>
    <d v="2025-11-04T00:00:00"/>
    <n v="30"/>
    <d v="2025-12-04T00:00:00"/>
    <n v="0"/>
    <m/>
    <n v="6.3578140046301996"/>
    <x v="4"/>
    <d v="2025-12-04T00:00:00"/>
    <d v="1899-12-30T00:00:00"/>
    <m/>
    <m/>
    <x v="97"/>
    <x v="103"/>
    <x v="2"/>
  </r>
  <r>
    <x v="169"/>
    <x v="106"/>
    <x v="249"/>
    <x v="3215"/>
    <d v="2025-11-05T00:00:00"/>
    <s v="00073122"/>
    <s v="BRG mart N16 Sài Đồng"/>
    <n v="772400"/>
    <n v="0"/>
    <n v="61792"/>
    <n v="834192"/>
    <s v="Bán hàng"/>
    <m/>
    <m/>
    <n v="0"/>
    <n v="834192"/>
    <n v="0"/>
    <n v="834192"/>
    <d v="2025-11-05T00:00:00"/>
    <n v="30"/>
    <d v="2025-12-05T00:00:00"/>
    <n v="0"/>
    <m/>
    <n v="5.3578140046301996"/>
    <x v="4"/>
    <d v="2025-12-05T00:00:00"/>
    <d v="1899-12-30T00:00:00"/>
    <m/>
    <m/>
    <x v="97"/>
    <x v="103"/>
    <x v="2"/>
  </r>
  <r>
    <x v="169"/>
    <x v="106"/>
    <x v="249"/>
    <x v="3216"/>
    <d v="2025-11-05T00:00:00"/>
    <s v="00073136"/>
    <s v="Siêu thị Fujimart Chính Kinh"/>
    <n v="1385724"/>
    <n v="0"/>
    <n v="110858"/>
    <n v="1496582"/>
    <s v="Bán hàng"/>
    <m/>
    <m/>
    <n v="0"/>
    <n v="1496582"/>
    <n v="0"/>
    <n v="1496582"/>
    <d v="2025-11-05T00:00:00"/>
    <n v="30"/>
    <d v="2025-12-05T00:00:00"/>
    <n v="0"/>
    <m/>
    <n v="5.3578140046301996"/>
    <x v="4"/>
    <d v="2025-12-05T00:00:00"/>
    <d v="1899-12-30T00:00:00"/>
    <m/>
    <m/>
    <x v="97"/>
    <x v="103"/>
    <x v="2"/>
  </r>
  <r>
    <x v="169"/>
    <x v="106"/>
    <x v="249"/>
    <x v="3217"/>
    <d v="2025-11-05T00:00:00"/>
    <s v="00073137"/>
    <s v="Siêu thị FujiMart Tân Mai"/>
    <n v="1013475"/>
    <n v="0"/>
    <n v="81078"/>
    <n v="1094553"/>
    <s v="Bán hàng"/>
    <m/>
    <m/>
    <n v="0"/>
    <n v="1094553"/>
    <n v="0"/>
    <n v="1094553"/>
    <d v="2025-11-05T00:00:00"/>
    <n v="30"/>
    <d v="2025-12-05T00:00:00"/>
    <n v="0"/>
    <m/>
    <n v="5.3578140046301996"/>
    <x v="4"/>
    <d v="2025-12-05T00:00:00"/>
    <d v="1899-12-30T00:00:00"/>
    <m/>
    <m/>
    <x v="97"/>
    <x v="103"/>
    <x v="2"/>
  </r>
  <r>
    <x v="169"/>
    <x v="106"/>
    <x v="249"/>
    <x v="3218"/>
    <d v="2025-11-05T00:00:00"/>
    <s v="00073158"/>
    <s v="Siêu thị Fujimart 67 Trần Phú-Ba Đình"/>
    <n v="1046385"/>
    <n v="0"/>
    <n v="83711"/>
    <n v="1130096"/>
    <s v="Bán hàng"/>
    <m/>
    <m/>
    <n v="0"/>
    <n v="1130096"/>
    <n v="0"/>
    <n v="1130096"/>
    <d v="2025-11-05T00:00:00"/>
    <n v="30"/>
    <d v="2025-12-05T00:00:00"/>
    <n v="0"/>
    <m/>
    <n v="5.3578140046301996"/>
    <x v="4"/>
    <d v="2025-12-05T00:00:00"/>
    <d v="1899-12-30T00:00:00"/>
    <m/>
    <m/>
    <x v="97"/>
    <x v="103"/>
    <x v="2"/>
  </r>
  <r>
    <x v="169"/>
    <x v="106"/>
    <x v="283"/>
    <x v="3219"/>
    <d v="2025-11-06T00:00:00"/>
    <s v="00073197"/>
    <s v="Siêu thị FujiMart Times City"/>
    <n v="2695980"/>
    <n v="0"/>
    <n v="215678"/>
    <n v="2911658"/>
    <s v="Bán hàng"/>
    <m/>
    <m/>
    <n v="0"/>
    <n v="2911658"/>
    <n v="0"/>
    <n v="2911658"/>
    <d v="2025-11-06T00:00:00"/>
    <n v="30"/>
    <d v="2025-12-06T00:00:00"/>
    <n v="0"/>
    <m/>
    <n v="4.3578140046301996"/>
    <x v="4"/>
    <d v="2025-12-06T00:00:00"/>
    <d v="1899-12-30T00:00:00"/>
    <m/>
    <m/>
    <x v="97"/>
    <x v="103"/>
    <x v="2"/>
  </r>
  <r>
    <x v="169"/>
    <x v="106"/>
    <x v="283"/>
    <x v="3220"/>
    <d v="2025-11-06T00:00:00"/>
    <s v="00074321"/>
    <s v="Siêu thị Fujimart 324 Tây Sơn"/>
    <n v="1567725"/>
    <n v="0"/>
    <n v="125418"/>
    <n v="1693143"/>
    <s v="Bán hàng"/>
    <m/>
    <m/>
    <n v="0"/>
    <n v="1693143"/>
    <n v="0"/>
    <n v="1693143"/>
    <d v="2025-11-06T00:00:00"/>
    <n v="30"/>
    <d v="2025-12-06T00:00:00"/>
    <n v="0"/>
    <m/>
    <n v="4.3578140046301996"/>
    <x v="4"/>
    <d v="2025-12-06T00:00:00"/>
    <d v="1899-12-30T00:00:00"/>
    <m/>
    <m/>
    <x v="97"/>
    <x v="103"/>
    <x v="2"/>
  </r>
  <r>
    <x v="169"/>
    <x v="106"/>
    <x v="283"/>
    <x v="3221"/>
    <d v="2025-11-06T00:00:00"/>
    <s v="00074338"/>
    <s v="BRGMART 13 Thành Công, Hà Nội"/>
    <n v="1925310"/>
    <n v="0"/>
    <n v="154025"/>
    <n v="2079335"/>
    <s v="Bán hàng"/>
    <m/>
    <m/>
    <n v="0"/>
    <n v="2079335"/>
    <n v="0"/>
    <n v="2079335"/>
    <d v="2025-11-06T00:00:00"/>
    <n v="30"/>
    <d v="2025-12-06T00:00:00"/>
    <n v="0"/>
    <m/>
    <n v="4.3578140046301996"/>
    <x v="4"/>
    <d v="2025-12-06T00:00:00"/>
    <d v="1899-12-30T00:00:00"/>
    <m/>
    <m/>
    <x v="97"/>
    <x v="103"/>
    <x v="2"/>
  </r>
  <r>
    <x v="169"/>
    <x v="106"/>
    <x v="283"/>
    <x v="3222"/>
    <d v="2025-11-06T00:00:00"/>
    <s v="00074339"/>
    <s v="Siêu thị FujiMart 51 Lê Đại Hành"/>
    <n v="1258839"/>
    <n v="0"/>
    <n v="100707"/>
    <n v="1359546"/>
    <s v="Bán hàng"/>
    <m/>
    <m/>
    <n v="0"/>
    <n v="1359546"/>
    <n v="0"/>
    <n v="1359546"/>
    <d v="2025-11-06T00:00:00"/>
    <n v="30"/>
    <d v="2025-12-06T00:00:00"/>
    <n v="0"/>
    <m/>
    <n v="4.3578140046301996"/>
    <x v="4"/>
    <d v="2025-12-06T00:00:00"/>
    <d v="1899-12-30T00:00:00"/>
    <m/>
    <m/>
    <x v="97"/>
    <x v="103"/>
    <x v="2"/>
  </r>
  <r>
    <x v="169"/>
    <x v="106"/>
    <x v="283"/>
    <x v="3223"/>
    <d v="2025-11-06T00:00:00"/>
    <s v="00074356"/>
    <s v="BRGMART 15-17 Ngọc Khánh, Hà Nội"/>
    <n v="1778724"/>
    <n v="0"/>
    <n v="142298"/>
    <n v="1921022"/>
    <s v="Bán hàng"/>
    <m/>
    <m/>
    <n v="0"/>
    <n v="1921022"/>
    <n v="0"/>
    <n v="1921022"/>
    <d v="2025-11-06T00:00:00"/>
    <n v="30"/>
    <d v="2025-12-06T00:00:00"/>
    <n v="0"/>
    <m/>
    <n v="4.3578140046301996"/>
    <x v="4"/>
    <d v="2025-12-06T00:00:00"/>
    <d v="1899-12-30T00:00:00"/>
    <m/>
    <m/>
    <x v="97"/>
    <x v="103"/>
    <x v="2"/>
  </r>
  <r>
    <x v="169"/>
    <x v="106"/>
    <x v="284"/>
    <x v="3224"/>
    <d v="2025-11-07T00:00:00"/>
    <s v="00074597"/>
    <s v="Siêu thị Fujimart 89 Lạc Long Quân"/>
    <n v="2036790"/>
    <n v="0"/>
    <n v="162943"/>
    <n v="2199733"/>
    <s v="Bán hàng"/>
    <m/>
    <m/>
    <n v="0"/>
    <n v="2199733"/>
    <n v="0"/>
    <n v="2199733"/>
    <d v="2025-11-07T00:00:00"/>
    <n v="30"/>
    <d v="2025-12-07T00:00:00"/>
    <n v="0"/>
    <m/>
    <n v="3.3578140046301996"/>
    <x v="4"/>
    <d v="2025-12-07T00:00:00"/>
    <d v="1899-12-30T00:00:00"/>
    <m/>
    <m/>
    <x v="97"/>
    <x v="103"/>
    <x v="2"/>
  </r>
  <r>
    <x v="169"/>
    <x v="106"/>
    <x v="284"/>
    <x v="3225"/>
    <d v="2025-11-07T00:00:00"/>
    <s v="00074598"/>
    <s v="Siêu thị HaproMart Lương Đình Của"/>
    <n v="868807"/>
    <n v="0"/>
    <n v="69505"/>
    <n v="938312"/>
    <s v="Bán hàng"/>
    <m/>
    <m/>
    <n v="0"/>
    <n v="938312"/>
    <n v="0"/>
    <n v="938312"/>
    <d v="2025-11-07T00:00:00"/>
    <n v="30"/>
    <d v="2025-12-07T00:00:00"/>
    <n v="0"/>
    <m/>
    <n v="3.3578140046301996"/>
    <x v="4"/>
    <d v="2025-12-07T00:00:00"/>
    <d v="1899-12-30T00:00:00"/>
    <m/>
    <m/>
    <x v="97"/>
    <x v="103"/>
    <x v="2"/>
  </r>
  <r>
    <x v="169"/>
    <x v="106"/>
    <x v="284"/>
    <x v="3226"/>
    <d v="2025-11-07T00:00:00"/>
    <s v="00074811"/>
    <s v="Siêu thị BRGMart Phố Nối"/>
    <n v="6621355"/>
    <n v="0"/>
    <n v="529708"/>
    <n v="7151063"/>
    <s v="Bán hàng"/>
    <m/>
    <m/>
    <n v="0"/>
    <n v="7151063"/>
    <n v="0"/>
    <n v="7151063"/>
    <d v="2025-11-07T00:00:00"/>
    <n v="30"/>
    <d v="2025-12-07T00:00:00"/>
    <n v="0"/>
    <m/>
    <n v="3.3578140046301996"/>
    <x v="4"/>
    <d v="2025-12-07T00:00:00"/>
    <d v="1899-12-30T00:00:00"/>
    <m/>
    <m/>
    <x v="97"/>
    <x v="103"/>
    <x v="2"/>
  </r>
  <r>
    <x v="169"/>
    <x v="106"/>
    <x v="266"/>
    <x v="3227"/>
    <d v="2025-11-08T00:00:00"/>
    <s v="00074837"/>
    <s v="BRG mart Intracom Đông Anh"/>
    <n v="1470182"/>
    <n v="0"/>
    <n v="117615"/>
    <n v="1587797"/>
    <s v="Bán hàng"/>
    <m/>
    <m/>
    <n v="0"/>
    <n v="1587797"/>
    <n v="0"/>
    <n v="1587797"/>
    <d v="2025-11-08T00:00:00"/>
    <n v="30"/>
    <d v="2025-12-08T00:00:00"/>
    <n v="0"/>
    <m/>
    <n v="2.3578140046301996"/>
    <x v="4"/>
    <d v="2025-12-08T00:00:00"/>
    <d v="1899-12-30T00:00:00"/>
    <m/>
    <m/>
    <x v="97"/>
    <x v="103"/>
    <x v="2"/>
  </r>
  <r>
    <x v="169"/>
    <x v="106"/>
    <x v="266"/>
    <x v="3228"/>
    <d v="2025-11-08T00:00:00"/>
    <s v="00074848"/>
    <s v="BRGMART Chợ bưởi, HN"/>
    <n v="682657"/>
    <n v="0"/>
    <n v="54613"/>
    <n v="737270"/>
    <s v="Bán hàng"/>
    <m/>
    <m/>
    <n v="0"/>
    <n v="737270"/>
    <n v="0"/>
    <n v="737270"/>
    <d v="2025-11-08T00:00:00"/>
    <n v="30"/>
    <d v="2025-12-08T00:00:00"/>
    <n v="0"/>
    <m/>
    <n v="2.3578140046301996"/>
    <x v="4"/>
    <d v="2025-12-08T00:00:00"/>
    <d v="1899-12-30T00:00:00"/>
    <m/>
    <m/>
    <x v="97"/>
    <x v="103"/>
    <x v="2"/>
  </r>
  <r>
    <x v="169"/>
    <x v="106"/>
    <x v="182"/>
    <x v="3229"/>
    <d v="2025-11-10T00:00:00"/>
    <s v="00074858"/>
    <s v="Siêu thị intimex Hải Dương"/>
    <n v="2002384"/>
    <n v="0"/>
    <n v="160191"/>
    <n v="2162575"/>
    <s v="Bán hàng"/>
    <m/>
    <m/>
    <n v="0"/>
    <n v="2162575"/>
    <n v="0"/>
    <n v="2162575"/>
    <d v="2025-11-10T00:00:00"/>
    <n v="30"/>
    <d v="2025-12-10T00:00:00"/>
    <n v="0"/>
    <m/>
    <n v="0.35781400463019963"/>
    <x v="4"/>
    <d v="2025-12-10T00:00:00"/>
    <d v="1899-12-30T00:00:00"/>
    <m/>
    <m/>
    <x v="97"/>
    <x v="103"/>
    <x v="2"/>
  </r>
  <r>
    <x v="169"/>
    <x v="106"/>
    <x v="182"/>
    <x v="3230"/>
    <d v="2025-11-10T00:00:00"/>
    <s v="00074859"/>
    <s v="BRG10141 Siêu thị Intimemex Như Quỳnh, Hưng Yên"/>
    <n v="2154185"/>
    <n v="0"/>
    <n v="172335"/>
    <n v="2326520"/>
    <s v="Bán hàng"/>
    <m/>
    <m/>
    <n v="0"/>
    <n v="2326520"/>
    <n v="0"/>
    <n v="2326520"/>
    <d v="2025-11-10T00:00:00"/>
    <n v="30"/>
    <d v="2025-12-10T00:00:00"/>
    <n v="0"/>
    <m/>
    <n v="0.35781400463019963"/>
    <x v="4"/>
    <d v="2025-12-10T00:00:00"/>
    <d v="1899-12-30T00:00:00"/>
    <m/>
    <m/>
    <x v="97"/>
    <x v="103"/>
    <x v="2"/>
  </r>
  <r>
    <x v="169"/>
    <x v="106"/>
    <x v="182"/>
    <x v="3231"/>
    <d v="2025-11-10T00:00:00"/>
    <s v="00074860"/>
    <s v="Seikamart Phạm Ngọc Thạch"/>
    <n v="1885221"/>
    <n v="0"/>
    <n v="150818"/>
    <n v="2036039"/>
    <s v="Bán hàng"/>
    <m/>
    <m/>
    <n v="0"/>
    <n v="2036039"/>
    <n v="0"/>
    <n v="2036039"/>
    <d v="2025-11-10T00:00:00"/>
    <n v="30"/>
    <d v="2025-12-10T00:00:00"/>
    <n v="0"/>
    <m/>
    <n v="0.35781400463019963"/>
    <x v="4"/>
    <d v="2025-12-10T00:00:00"/>
    <d v="1899-12-30T00:00:00"/>
    <m/>
    <m/>
    <x v="97"/>
    <x v="103"/>
    <x v="2"/>
  </r>
  <r>
    <x v="169"/>
    <x v="106"/>
    <x v="182"/>
    <x v="3232"/>
    <d v="2025-11-10T00:00:00"/>
    <s v="00074861"/>
    <s v="Siêu thị FujiMart Times City"/>
    <n v="1107800"/>
    <n v="0"/>
    <n v="88624"/>
    <n v="1196424"/>
    <s v="Bán hàng"/>
    <m/>
    <m/>
    <n v="0"/>
    <n v="1196424"/>
    <n v="0"/>
    <n v="1196424"/>
    <d v="2025-11-10T00:00:00"/>
    <n v="30"/>
    <d v="2025-12-10T00:00:00"/>
    <n v="0"/>
    <m/>
    <n v="0.35781400463019963"/>
    <x v="4"/>
    <d v="2025-12-10T00:00:00"/>
    <d v="1899-12-30T00:00:00"/>
    <m/>
    <m/>
    <x v="97"/>
    <x v="103"/>
    <x v="2"/>
  </r>
  <r>
    <x v="169"/>
    <x v="106"/>
    <x v="182"/>
    <x v="3233"/>
    <d v="2025-11-10T00:00:00"/>
    <s v="00074862"/>
    <s v="Siêu thị Fuji The Light"/>
    <n v="570355"/>
    <n v="0"/>
    <n v="45628"/>
    <n v="615983"/>
    <s v="Bán hàng"/>
    <m/>
    <m/>
    <n v="0"/>
    <n v="615983"/>
    <n v="0"/>
    <n v="615983"/>
    <d v="2025-11-10T00:00:00"/>
    <n v="30"/>
    <d v="2025-12-10T00:00:00"/>
    <n v="0"/>
    <m/>
    <n v="0.35781400463019963"/>
    <x v="4"/>
    <d v="2025-12-10T00:00:00"/>
    <d v="1899-12-30T00:00:00"/>
    <m/>
    <m/>
    <x v="97"/>
    <x v="103"/>
    <x v="2"/>
  </r>
  <r>
    <x v="169"/>
    <x v="106"/>
    <x v="182"/>
    <x v="3234"/>
    <d v="2025-11-10T00:00:00"/>
    <s v="00074867"/>
    <s v="Cửa hàng Haprofood N4C Trung Hòa Nhân Chính"/>
    <n v="763177"/>
    <n v="0"/>
    <n v="61054"/>
    <n v="824231"/>
    <s v="Bán hàng"/>
    <m/>
    <m/>
    <n v="0"/>
    <n v="824231"/>
    <n v="0"/>
    <n v="824231"/>
    <d v="2025-11-10T00:00:00"/>
    <n v="30"/>
    <d v="2025-12-10T00:00:00"/>
    <n v="0"/>
    <m/>
    <n v="0.35781400463019963"/>
    <x v="4"/>
    <d v="2025-12-10T00:00:00"/>
    <d v="1899-12-30T00:00:00"/>
    <m/>
    <m/>
    <x v="97"/>
    <x v="103"/>
    <x v="2"/>
  </r>
  <r>
    <x v="169"/>
    <x v="106"/>
    <x v="182"/>
    <x v="3235"/>
    <d v="2025-11-10T00:00:00"/>
    <s v="00074872"/>
    <s v="CH Hapro 160-162 ngõ Thái Thịnh I"/>
    <n v="675365"/>
    <n v="0"/>
    <n v="54029"/>
    <n v="729394"/>
    <s v="Bán hàng"/>
    <m/>
    <m/>
    <n v="0"/>
    <n v="729394"/>
    <n v="0"/>
    <n v="729394"/>
    <d v="2025-11-10T00:00:00"/>
    <n v="30"/>
    <d v="2025-12-10T00:00:00"/>
    <n v="0"/>
    <m/>
    <n v="0.35781400463019963"/>
    <x v="4"/>
    <d v="2025-12-10T00:00:00"/>
    <d v="1899-12-30T00:00:00"/>
    <m/>
    <m/>
    <x v="97"/>
    <x v="103"/>
    <x v="2"/>
  </r>
  <r>
    <x v="169"/>
    <x v="106"/>
    <x v="114"/>
    <x v="3236"/>
    <d v="2025-11-11T00:00:00"/>
    <s v="00074934"/>
    <s v="Siêu thị BRGMart Moonlight Vân Canh"/>
    <n v="750894"/>
    <n v="0"/>
    <n v="60072"/>
    <n v="810966"/>
    <s v="Bán hàng"/>
    <m/>
    <m/>
    <n v="0"/>
    <n v="810966"/>
    <n v="0"/>
    <n v="810966"/>
    <d v="2025-11-11T00:00:00"/>
    <n v="30"/>
    <d v="2025-12-11T00:00:00"/>
    <n v="0.64218854166392703"/>
    <m/>
    <n v="-0.64218599536980037"/>
    <x v="7"/>
    <d v="2025-12-11T00:00:00"/>
    <d v="1899-12-30T00:00:00"/>
    <m/>
    <m/>
    <x v="97"/>
    <x v="103"/>
    <x v="2"/>
  </r>
  <r>
    <x v="169"/>
    <x v="106"/>
    <x v="114"/>
    <x v="3237"/>
    <d v="2025-11-11T00:00:00"/>
    <s v="00074935"/>
    <s v="Seika Dimond Westlake 98 Tô Ngọc Vân"/>
    <n v="955254"/>
    <n v="0"/>
    <n v="76420"/>
    <n v="1031674"/>
    <s v="Bán hàng"/>
    <m/>
    <m/>
    <n v="0"/>
    <n v="1031674"/>
    <n v="0"/>
    <n v="1031674"/>
    <d v="2025-11-11T00:00:00"/>
    <n v="30"/>
    <d v="2025-12-11T00:00:00"/>
    <n v="0.64218854166392703"/>
    <m/>
    <n v="-0.64218599536980037"/>
    <x v="7"/>
    <d v="2025-12-11T00:00:00"/>
    <d v="1899-12-30T00:00:00"/>
    <m/>
    <m/>
    <x v="97"/>
    <x v="103"/>
    <x v="2"/>
  </r>
  <r>
    <x v="169"/>
    <x v="106"/>
    <x v="114"/>
    <x v="3238"/>
    <d v="2025-11-11T00:00:00"/>
    <s v="00074974"/>
    <s v="BRG D2 Giảng Võ, Hà Nội"/>
    <n v="837108"/>
    <n v="0"/>
    <n v="66969"/>
    <n v="904077"/>
    <s v="Bán hàng"/>
    <m/>
    <m/>
    <n v="0"/>
    <n v="904077"/>
    <n v="0"/>
    <n v="904077"/>
    <d v="2025-11-11T00:00:00"/>
    <n v="30"/>
    <d v="2025-12-11T00:00:00"/>
    <n v="0.64218854166392703"/>
    <m/>
    <n v="-0.64218599536980037"/>
    <x v="7"/>
    <d v="2025-12-11T00:00:00"/>
    <d v="1899-12-30T00:00:00"/>
    <m/>
    <m/>
    <x v="97"/>
    <x v="103"/>
    <x v="2"/>
  </r>
  <r>
    <x v="169"/>
    <x v="106"/>
    <x v="99"/>
    <x v="3239"/>
    <d v="2025-11-12T00:00:00"/>
    <s v="00075030"/>
    <s v="CH Hapro 53D Hàng Bài"/>
    <n v="765933"/>
    <n v="0"/>
    <n v="61275"/>
    <n v="827208"/>
    <s v="Bán hàng"/>
    <m/>
    <m/>
    <n v="0"/>
    <n v="827208"/>
    <n v="0"/>
    <n v="827208"/>
    <d v="2025-11-12T00:00:00"/>
    <n v="30"/>
    <d v="2025-12-12T00:00:00"/>
    <n v="1.642188541663927"/>
    <m/>
    <n v="-1.6421859953698004"/>
    <x v="7"/>
    <d v="2025-12-12T00:00:00"/>
    <d v="1899-12-30T00:00:00"/>
    <m/>
    <m/>
    <x v="97"/>
    <x v="103"/>
    <x v="2"/>
  </r>
  <r>
    <x v="169"/>
    <x v="106"/>
    <x v="99"/>
    <x v="3240"/>
    <d v="2025-11-12T00:00:00"/>
    <s v="00075031"/>
    <s v="BRGMART 174 Lạc Long Quân, Tây Hồ"/>
    <n v="348795"/>
    <n v="0"/>
    <n v="27904"/>
    <n v="376699"/>
    <s v="Bán hàng"/>
    <m/>
    <m/>
    <n v="0"/>
    <n v="376699"/>
    <n v="0"/>
    <n v="376699"/>
    <d v="2025-11-12T00:00:00"/>
    <n v="30"/>
    <d v="2025-12-12T00:00:00"/>
    <n v="1.642188541663927"/>
    <m/>
    <n v="-1.6421859953698004"/>
    <x v="7"/>
    <d v="2025-12-12T00:00:00"/>
    <d v="1899-12-30T00:00:00"/>
    <m/>
    <m/>
    <x v="97"/>
    <x v="103"/>
    <x v="2"/>
  </r>
  <r>
    <x v="169"/>
    <x v="106"/>
    <x v="99"/>
    <x v="3241"/>
    <d v="2025-11-12T00:00:00"/>
    <s v="00075032"/>
    <s v="Siêu thị Fujimart 142 Lê Duẩn"/>
    <n v="1713572"/>
    <n v="0"/>
    <n v="137086"/>
    <n v="1850658"/>
    <s v="Bán hàng"/>
    <m/>
    <m/>
    <n v="0"/>
    <n v="1850658"/>
    <n v="0"/>
    <n v="1850658"/>
    <d v="2025-11-12T00:00:00"/>
    <n v="30"/>
    <d v="2025-12-12T00:00:00"/>
    <n v="1.642188541663927"/>
    <m/>
    <n v="-1.6421859953698004"/>
    <x v="7"/>
    <d v="2025-12-12T00:00:00"/>
    <d v="1899-12-30T00:00:00"/>
    <m/>
    <m/>
    <x v="97"/>
    <x v="103"/>
    <x v="2"/>
  </r>
  <r>
    <x v="169"/>
    <x v="106"/>
    <x v="99"/>
    <x v="3242"/>
    <d v="2025-11-12T00:00:00"/>
    <s v="00075036"/>
    <s v="BRGMART 13 Thành Công, Hà Nội"/>
    <n v="1346165"/>
    <n v="0"/>
    <n v="107693"/>
    <n v="1453858"/>
    <s v="Bán hàng"/>
    <m/>
    <m/>
    <n v="0"/>
    <n v="1453858"/>
    <n v="0"/>
    <n v="1453858"/>
    <d v="2025-11-12T00:00:00"/>
    <n v="30"/>
    <d v="2025-12-12T00:00:00"/>
    <n v="1.642188541663927"/>
    <m/>
    <n v="-1.6421859953698004"/>
    <x v="7"/>
    <d v="2025-12-12T00:00:00"/>
    <d v="1899-12-30T00:00:00"/>
    <m/>
    <m/>
    <x v="97"/>
    <x v="103"/>
    <x v="2"/>
  </r>
  <r>
    <x v="169"/>
    <x v="106"/>
    <x v="99"/>
    <x v="3243"/>
    <d v="2025-11-12T00:00:00"/>
    <s v="00075038"/>
    <s v="Siêu thị FujiMart Trung Yên"/>
    <n v="1149231"/>
    <n v="0"/>
    <n v="91938"/>
    <n v="1241169"/>
    <s v="Bán hàng"/>
    <m/>
    <m/>
    <n v="0"/>
    <n v="1241169"/>
    <n v="0"/>
    <n v="1241169"/>
    <d v="2025-11-12T00:00:00"/>
    <n v="30"/>
    <d v="2025-12-12T00:00:00"/>
    <n v="1.642188541663927"/>
    <m/>
    <n v="-1.6421859953698004"/>
    <x v="7"/>
    <d v="2025-12-12T00:00:00"/>
    <d v="1899-12-30T00:00:00"/>
    <m/>
    <m/>
    <x v="97"/>
    <x v="103"/>
    <x v="2"/>
  </r>
  <r>
    <x v="169"/>
    <x v="106"/>
    <x v="100"/>
    <x v="3244"/>
    <d v="2025-11-13T00:00:00"/>
    <s v="00075992"/>
    <s v="BRG 1 Lý Nam Đế, Hoàn Kiếm, Hà Nội"/>
    <n v="1050372"/>
    <n v="0"/>
    <n v="84030"/>
    <n v="1134402"/>
    <s v="Bán hàng"/>
    <m/>
    <m/>
    <n v="0"/>
    <n v="1134402"/>
    <n v="0"/>
    <n v="1134402"/>
    <d v="2025-11-13T00:00:00"/>
    <n v="30"/>
    <d v="2025-12-13T00:00:00"/>
    <n v="2.642188541663927"/>
    <m/>
    <n v="-2.6421859953698004"/>
    <x v="7"/>
    <d v="2025-12-13T00:00:00"/>
    <d v="1899-12-30T00:00:00"/>
    <m/>
    <m/>
    <x v="97"/>
    <x v="103"/>
    <x v="2"/>
  </r>
  <r>
    <x v="169"/>
    <x v="106"/>
    <x v="100"/>
    <x v="3245"/>
    <d v="2025-11-13T00:00:00"/>
    <s v="00075996"/>
    <s v="Siêu thị Fujimart 67 Trần Phú-Ba Đình"/>
    <n v="1637930"/>
    <n v="0"/>
    <n v="131034"/>
    <n v="1768964"/>
    <s v="Bán hàng"/>
    <m/>
    <m/>
    <n v="0"/>
    <n v="1768964"/>
    <n v="0"/>
    <n v="1768964"/>
    <d v="2025-11-13T00:00:00"/>
    <n v="30"/>
    <d v="2025-12-13T00:00:00"/>
    <n v="2.642188541663927"/>
    <m/>
    <n v="-2.6421859953698004"/>
    <x v="7"/>
    <d v="2025-12-13T00:00:00"/>
    <d v="1899-12-30T00:00:00"/>
    <m/>
    <m/>
    <x v="97"/>
    <x v="103"/>
    <x v="2"/>
  </r>
  <r>
    <x v="169"/>
    <x v="106"/>
    <x v="100"/>
    <x v="3246"/>
    <d v="2025-11-13T00:00:00"/>
    <s v="00076014"/>
    <s v="Siêu thị FujiMart 51 Lê Đại Hành"/>
    <n v="1326619"/>
    <n v="0"/>
    <n v="106130"/>
    <n v="1432749"/>
    <s v="Bán hàng"/>
    <m/>
    <m/>
    <n v="0"/>
    <n v="1432749"/>
    <n v="0"/>
    <n v="1432749"/>
    <d v="2025-11-13T00:00:00"/>
    <n v="30"/>
    <d v="2025-12-13T00:00:00"/>
    <n v="2.642188541663927"/>
    <m/>
    <n v="-2.6421859953698004"/>
    <x v="7"/>
    <d v="2025-12-13T00:00:00"/>
    <d v="1899-12-30T00:00:00"/>
    <m/>
    <m/>
    <x v="97"/>
    <x v="103"/>
    <x v="2"/>
  </r>
  <r>
    <x v="169"/>
    <x v="106"/>
    <x v="309"/>
    <x v="3247"/>
    <d v="2025-11-14T00:00:00"/>
    <s v="00076079"/>
    <s v="CH Haprofood 9 Lê Qúy Đôn"/>
    <n v="1358517"/>
    <n v="0"/>
    <n v="108681"/>
    <n v="1467198"/>
    <s v="Bán hàng"/>
    <m/>
    <m/>
    <n v="0"/>
    <n v="1467198"/>
    <n v="0"/>
    <n v="1467198"/>
    <d v="2025-11-14T00:00:00"/>
    <n v="30"/>
    <d v="2025-12-14T00:00:00"/>
    <n v="3.642188541663927"/>
    <m/>
    <n v="-3.6421859953698004"/>
    <x v="7"/>
    <d v="2025-12-14T00:00:00"/>
    <d v="1899-12-30T00:00:00"/>
    <m/>
    <m/>
    <x v="97"/>
    <x v="103"/>
    <x v="2"/>
  </r>
  <r>
    <x v="169"/>
    <x v="106"/>
    <x v="228"/>
    <x v="3248"/>
    <d v="2025-11-15T00:00:00"/>
    <s v="00076688"/>
    <s v="Siêu thị FujiMart Tân Mai"/>
    <n v="666873"/>
    <n v="0"/>
    <n v="53350"/>
    <n v="720223"/>
    <s v="Bán hàng"/>
    <m/>
    <m/>
    <n v="0"/>
    <n v="720223"/>
    <n v="0"/>
    <n v="720223"/>
    <d v="2025-11-15T00:00:00"/>
    <n v="30"/>
    <d v="2025-12-15T00:00:00"/>
    <n v="4.642188541663927"/>
    <m/>
    <n v="-4.6421859953698004"/>
    <x v="7"/>
    <d v="2025-12-15T00:00:00"/>
    <d v="1899-12-30T00:00:00"/>
    <m/>
    <m/>
    <x v="97"/>
    <x v="103"/>
    <x v="2"/>
  </r>
  <r>
    <x v="169"/>
    <x v="106"/>
    <x v="228"/>
    <x v="3249"/>
    <d v="2025-11-15T00:00:00"/>
    <s v="00076696"/>
    <s v="Siêu thị BRGMart Nguyễn Văn Cừ"/>
    <n v="548616"/>
    <n v="0"/>
    <n v="43889"/>
    <n v="592505"/>
    <s v="Bán hàng"/>
    <m/>
    <m/>
    <n v="0"/>
    <n v="592505"/>
    <n v="0"/>
    <n v="592505"/>
    <d v="2025-11-15T00:00:00"/>
    <n v="30"/>
    <d v="2025-12-15T00:00:00"/>
    <n v="4.642188541663927"/>
    <m/>
    <n v="-4.6421859953698004"/>
    <x v="7"/>
    <d v="2025-12-15T00:00:00"/>
    <d v="1899-12-30T00:00:00"/>
    <m/>
    <m/>
    <x v="97"/>
    <x v="103"/>
    <x v="2"/>
  </r>
  <r>
    <x v="169"/>
    <x v="106"/>
    <x v="137"/>
    <x v="3250"/>
    <d v="2025-11-17T00:00:00"/>
    <s v="00076724"/>
    <s v="Siêu thị intimex Hải Dương"/>
    <n v="2440590"/>
    <n v="0"/>
    <n v="195247"/>
    <n v="2635837"/>
    <s v="Bán hàng"/>
    <m/>
    <m/>
    <n v="0"/>
    <n v="2635837"/>
    <n v="0"/>
    <n v="2635837"/>
    <d v="2025-11-17T00:00:00"/>
    <n v="30"/>
    <d v="2025-12-17T00:00:00"/>
    <n v="6.642188541663927"/>
    <m/>
    <n v="-6.6421859953698004"/>
    <x v="7"/>
    <d v="2025-12-17T00:00:00"/>
    <d v="1899-12-30T00:00:00"/>
    <m/>
    <m/>
    <x v="97"/>
    <x v="103"/>
    <x v="2"/>
  </r>
  <r>
    <x v="169"/>
    <x v="106"/>
    <x v="137"/>
    <x v="3251"/>
    <d v="2025-11-17T00:00:00"/>
    <s v="00076728"/>
    <s v="Seikamart 275 nguyễn Trãi"/>
    <n v="619638"/>
    <n v="0"/>
    <n v="49571"/>
    <n v="669209"/>
    <s v="Bán hàng"/>
    <m/>
    <m/>
    <n v="0"/>
    <n v="669209"/>
    <n v="0"/>
    <n v="669209"/>
    <d v="2025-11-17T00:00:00"/>
    <n v="30"/>
    <d v="2025-12-17T00:00:00"/>
    <n v="6.642188541663927"/>
    <m/>
    <n v="-6.6421859953698004"/>
    <x v="7"/>
    <d v="2025-12-17T00:00:00"/>
    <d v="1899-12-30T00:00:00"/>
    <m/>
    <m/>
    <x v="97"/>
    <x v="103"/>
    <x v="2"/>
  </r>
  <r>
    <x v="169"/>
    <x v="106"/>
    <x v="137"/>
    <x v="3252"/>
    <d v="2025-11-17T00:00:00"/>
    <s v="00076729"/>
    <s v="Siêu thị Fujimart 36 Hoàng Cầu"/>
    <n v="1807933"/>
    <n v="0"/>
    <n v="144635"/>
    <n v="1952568"/>
    <s v="Bán hàng"/>
    <m/>
    <m/>
    <n v="0"/>
    <n v="1952568"/>
    <n v="0"/>
    <n v="1952568"/>
    <d v="2025-11-17T00:00:00"/>
    <n v="30"/>
    <d v="2025-12-17T00:00:00"/>
    <n v="6.642188541663927"/>
    <m/>
    <n v="-6.6421859953698004"/>
    <x v="7"/>
    <d v="2025-12-17T00:00:00"/>
    <d v="1899-12-30T00:00:00"/>
    <m/>
    <m/>
    <x v="97"/>
    <x v="103"/>
    <x v="2"/>
  </r>
  <r>
    <x v="169"/>
    <x v="106"/>
    <x v="137"/>
    <x v="3253"/>
    <d v="2025-11-17T00:00:00"/>
    <s v="00076730"/>
    <s v="Siêu thị Fujimart Huỳnh Thúc Kháng"/>
    <n v="2265552"/>
    <n v="0"/>
    <n v="181244"/>
    <n v="2446796"/>
    <s v="Bán hàng"/>
    <m/>
    <m/>
    <n v="0"/>
    <n v="2446796"/>
    <n v="0"/>
    <n v="2446796"/>
    <d v="2025-11-17T00:00:00"/>
    <n v="30"/>
    <d v="2025-12-17T00:00:00"/>
    <n v="6.642188541663927"/>
    <m/>
    <n v="-6.6421859953698004"/>
    <x v="7"/>
    <d v="2025-12-17T00:00:00"/>
    <d v="1899-12-30T00:00:00"/>
    <m/>
    <m/>
    <x v="97"/>
    <x v="103"/>
    <x v="2"/>
  </r>
  <r>
    <x v="169"/>
    <x v="106"/>
    <x v="137"/>
    <x v="3254"/>
    <d v="2025-11-17T00:00:00"/>
    <s v="00076731"/>
    <s v="Siêu thị FujiMart Lê Văn Lương"/>
    <n v="2475120"/>
    <n v="0"/>
    <n v="198010"/>
    <n v="2673130"/>
    <s v="Bán hàng"/>
    <m/>
    <m/>
    <n v="0"/>
    <n v="2673130"/>
    <n v="0"/>
    <n v="2673130"/>
    <d v="2025-11-17T00:00:00"/>
    <n v="30"/>
    <d v="2025-12-17T00:00:00"/>
    <n v="6.642188541663927"/>
    <m/>
    <n v="-6.6421859953698004"/>
    <x v="7"/>
    <d v="2025-12-17T00:00:00"/>
    <d v="1899-12-30T00:00:00"/>
    <m/>
    <m/>
    <x v="97"/>
    <x v="103"/>
    <x v="2"/>
  </r>
  <r>
    <x v="169"/>
    <x v="106"/>
    <x v="137"/>
    <x v="3255"/>
    <d v="2025-11-17T00:00:00"/>
    <s v="00076732"/>
    <s v="BRGMART 15-17 Ngọc Khánh, Hà Nội"/>
    <n v="1017526"/>
    <n v="0"/>
    <n v="81402"/>
    <n v="1098928"/>
    <s v="Bán hàng"/>
    <m/>
    <m/>
    <n v="0"/>
    <n v="1098928"/>
    <n v="0"/>
    <n v="1098928"/>
    <d v="2025-11-17T00:00:00"/>
    <n v="30"/>
    <d v="2025-12-17T00:00:00"/>
    <n v="6.642188541663927"/>
    <m/>
    <n v="-6.6421859953698004"/>
    <x v="7"/>
    <d v="2025-12-17T00:00:00"/>
    <d v="1899-12-30T00:00:00"/>
    <m/>
    <m/>
    <x v="97"/>
    <x v="103"/>
    <x v="2"/>
  </r>
  <r>
    <x v="169"/>
    <x v="106"/>
    <x v="137"/>
    <x v="3256"/>
    <d v="2025-11-17T00:00:00"/>
    <s v="00076733"/>
    <s v="CH Haprofood 24 Trần Nhật Duật"/>
    <n v="859695"/>
    <n v="0"/>
    <n v="68776"/>
    <n v="928471"/>
    <s v="Bán hàng"/>
    <m/>
    <m/>
    <n v="0"/>
    <n v="928471"/>
    <n v="0"/>
    <n v="928471"/>
    <d v="2025-11-17T00:00:00"/>
    <n v="30"/>
    <d v="2025-12-17T00:00:00"/>
    <n v="6.642188541663927"/>
    <m/>
    <n v="-6.6421859953698004"/>
    <x v="7"/>
    <d v="2025-12-17T00:00:00"/>
    <d v="1899-12-30T00:00:00"/>
    <m/>
    <m/>
    <x v="97"/>
    <x v="103"/>
    <x v="2"/>
  </r>
  <r>
    <x v="169"/>
    <x v="106"/>
    <x v="137"/>
    <x v="3257"/>
    <d v="2025-11-17T00:00:00"/>
    <s v="00076766"/>
    <s v="Cửa hàng Haprofood N4C Trung Hòa Nhân Chính"/>
    <n v="709836"/>
    <n v="0"/>
    <n v="56787"/>
    <n v="766623"/>
    <s v="Bán hàng"/>
    <m/>
    <m/>
    <n v="0"/>
    <n v="766623"/>
    <n v="0"/>
    <n v="766623"/>
    <d v="2025-11-17T00:00:00"/>
    <n v="30"/>
    <d v="2025-12-17T00:00:00"/>
    <n v="6.642188541663927"/>
    <m/>
    <n v="-6.6421859953698004"/>
    <x v="7"/>
    <d v="2025-12-17T00:00:00"/>
    <d v="1899-12-30T00:00:00"/>
    <m/>
    <m/>
    <x v="97"/>
    <x v="103"/>
    <x v="2"/>
  </r>
  <r>
    <x v="169"/>
    <x v="106"/>
    <x v="137"/>
    <x v="3258"/>
    <d v="2025-11-17T00:00:00"/>
    <s v="00076767"/>
    <s v="Siêu thị Fujimart Trần Phú - Hà Đông"/>
    <n v="666873"/>
    <n v="0"/>
    <n v="53350"/>
    <n v="720223"/>
    <s v="Bán hàng"/>
    <m/>
    <m/>
    <n v="0"/>
    <n v="720223"/>
    <n v="0"/>
    <n v="720223"/>
    <d v="2025-11-17T00:00:00"/>
    <n v="30"/>
    <d v="2025-12-17T00:00:00"/>
    <n v="6.642188541663927"/>
    <m/>
    <n v="-6.6421859953698004"/>
    <x v="7"/>
    <d v="2025-12-17T00:00:00"/>
    <d v="1899-12-30T00:00:00"/>
    <m/>
    <m/>
    <x v="97"/>
    <x v="103"/>
    <x v="2"/>
  </r>
  <r>
    <x v="169"/>
    <x v="106"/>
    <x v="137"/>
    <x v="3259"/>
    <d v="2025-11-17T00:00:00"/>
    <s v="00076770"/>
    <s v="BRG mart Intracom Đông Anh"/>
    <n v="1102814"/>
    <n v="0"/>
    <n v="88225"/>
    <n v="1191039"/>
    <s v="Bán hàng"/>
    <m/>
    <m/>
    <n v="0"/>
    <n v="1191039"/>
    <n v="0"/>
    <n v="1191039"/>
    <d v="2025-11-17T00:00:00"/>
    <n v="30"/>
    <d v="2025-12-17T00:00:00"/>
    <n v="6.642188541663927"/>
    <m/>
    <n v="-6.6421859953698004"/>
    <x v="7"/>
    <d v="2025-12-17T00:00:00"/>
    <d v="1899-12-30T00:00:00"/>
    <m/>
    <m/>
    <x v="97"/>
    <x v="103"/>
    <x v="2"/>
  </r>
  <r>
    <x v="169"/>
    <x v="106"/>
    <x v="137"/>
    <x v="3260"/>
    <d v="2025-11-17T00:00:00"/>
    <s v="00076771"/>
    <s v="Siêu thị Fuji MD Complex"/>
    <n v="1455977"/>
    <n v="0"/>
    <n v="116478"/>
    <n v="1572455"/>
    <s v="Bán hàng"/>
    <m/>
    <m/>
    <n v="0"/>
    <n v="1572455"/>
    <n v="0"/>
    <n v="1572455"/>
    <d v="2025-11-17T00:00:00"/>
    <n v="30"/>
    <d v="2025-12-17T00:00:00"/>
    <n v="6.642188541663927"/>
    <m/>
    <n v="-6.6421859953698004"/>
    <x v="7"/>
    <d v="2025-12-17T00:00:00"/>
    <d v="1899-12-30T00:00:00"/>
    <m/>
    <m/>
    <x v="97"/>
    <x v="103"/>
    <x v="2"/>
  </r>
  <r>
    <x v="169"/>
    <x v="106"/>
    <x v="69"/>
    <x v="3261"/>
    <d v="2025-11-18T00:00:00"/>
    <s v="00076874"/>
    <s v="Siêu thị BRGMart Phố Nối"/>
    <n v="6034235"/>
    <n v="0"/>
    <n v="482739"/>
    <n v="6516974"/>
    <s v="Bán hàng"/>
    <m/>
    <m/>
    <n v="0"/>
    <n v="6516974"/>
    <n v="0"/>
    <n v="6516974"/>
    <d v="2025-11-18T00:00:00"/>
    <n v="30"/>
    <d v="2025-12-18T00:00:00"/>
    <n v="7.642188541663927"/>
    <m/>
    <n v="-7.6421859953698004"/>
    <x v="7"/>
    <d v="2025-12-18T00:00:00"/>
    <d v="1899-12-30T00:00:00"/>
    <m/>
    <m/>
    <x v="97"/>
    <x v="103"/>
    <x v="2"/>
  </r>
  <r>
    <x v="169"/>
    <x v="106"/>
    <x v="69"/>
    <x v="3262"/>
    <d v="2025-11-18T00:00:00"/>
    <s v="00076875"/>
    <s v="Siêu thị Fujimart 89 Lạc Long Quân"/>
    <n v="1914273"/>
    <n v="0"/>
    <n v="153142"/>
    <n v="2067415"/>
    <s v="Bán hàng"/>
    <m/>
    <m/>
    <n v="0"/>
    <n v="2067415"/>
    <n v="0"/>
    <n v="2067415"/>
    <d v="2025-11-18T00:00:00"/>
    <n v="30"/>
    <d v="2025-12-18T00:00:00"/>
    <n v="7.642188541663927"/>
    <m/>
    <n v="-7.6421859953698004"/>
    <x v="7"/>
    <d v="2025-12-18T00:00:00"/>
    <d v="1899-12-30T00:00:00"/>
    <m/>
    <m/>
    <x v="97"/>
    <x v="103"/>
    <x v="2"/>
  </r>
  <r>
    <x v="169"/>
    <x v="106"/>
    <x v="69"/>
    <x v="3263"/>
    <d v="2025-11-18T00:00:00"/>
    <s v="00076883"/>
    <s v="CH Haprofood Ecohome 3"/>
    <n v="1238490"/>
    <n v="0"/>
    <n v="99079"/>
    <n v="1337569"/>
    <s v="Bán hàng"/>
    <m/>
    <m/>
    <n v="0"/>
    <n v="1337569"/>
    <n v="0"/>
    <n v="1337569"/>
    <d v="2025-11-18T00:00:00"/>
    <n v="30"/>
    <d v="2025-12-18T00:00:00"/>
    <n v="7.642188541663927"/>
    <m/>
    <n v="-7.6421859953698004"/>
    <x v="7"/>
    <d v="2025-12-18T00:00:00"/>
    <d v="1899-12-30T00:00:00"/>
    <m/>
    <m/>
    <x v="97"/>
    <x v="103"/>
    <x v="2"/>
  </r>
  <r>
    <x v="169"/>
    <x v="106"/>
    <x v="272"/>
    <x v="3264"/>
    <d v="2025-11-19T00:00:00"/>
    <s v="00076951"/>
    <s v="BRGMART 5 Hàm Tử Quan, Hoàn Kiếm, Hà Nội"/>
    <n v="870612"/>
    <n v="0"/>
    <n v="69649"/>
    <n v="940261"/>
    <s v="Bán hàng"/>
    <m/>
    <m/>
    <n v="0"/>
    <n v="940261"/>
    <n v="0"/>
    <n v="940261"/>
    <d v="2025-11-19T00:00:00"/>
    <n v="30"/>
    <d v="2025-12-19T00:00:00"/>
    <n v="8.642188541663927"/>
    <m/>
    <n v="-8.6421859953698004"/>
    <x v="7"/>
    <d v="2025-12-19T00:00:00"/>
    <d v="1899-12-30T00:00:00"/>
    <m/>
    <m/>
    <x v="97"/>
    <x v="103"/>
    <x v="2"/>
  </r>
  <r>
    <x v="169"/>
    <x v="106"/>
    <x v="272"/>
    <x v="3265"/>
    <d v="2025-11-19T00:00:00"/>
    <s v="00076952"/>
    <s v="Siêu thị Fujimart 249 Thụy Khê"/>
    <n v="1242034"/>
    <n v="0"/>
    <n v="99363"/>
    <n v="1341397"/>
    <s v="Bán hàng"/>
    <m/>
    <m/>
    <n v="0"/>
    <n v="1341397"/>
    <n v="0"/>
    <n v="1341397"/>
    <d v="2025-11-19T00:00:00"/>
    <n v="30"/>
    <d v="2025-12-19T00:00:00"/>
    <n v="8.642188541663927"/>
    <m/>
    <n v="-8.6421859953698004"/>
    <x v="7"/>
    <d v="2025-12-19T00:00:00"/>
    <d v="1899-12-30T00:00:00"/>
    <m/>
    <m/>
    <x v="97"/>
    <x v="103"/>
    <x v="2"/>
  </r>
  <r>
    <x v="169"/>
    <x v="106"/>
    <x v="272"/>
    <x v="3266"/>
    <d v="2025-11-19T00:00:00"/>
    <s v="00077025"/>
    <s v="Siêu thị FujiMart 51 Lê Đại Hành"/>
    <n v="1110343"/>
    <n v="0"/>
    <n v="88827"/>
    <n v="1199170"/>
    <s v="Bán hàng"/>
    <m/>
    <m/>
    <n v="0"/>
    <n v="1199170"/>
    <n v="0"/>
    <n v="1199170"/>
    <d v="2025-11-19T00:00:00"/>
    <n v="30"/>
    <d v="2025-12-19T00:00:00"/>
    <n v="8.642188541663927"/>
    <m/>
    <n v="-8.6421859953698004"/>
    <x v="7"/>
    <d v="2025-12-19T00:00:00"/>
    <d v="1899-12-30T00:00:00"/>
    <m/>
    <m/>
    <x v="97"/>
    <x v="103"/>
    <x v="2"/>
  </r>
  <r>
    <x v="169"/>
    <x v="106"/>
    <x v="272"/>
    <x v="3267"/>
    <d v="2025-11-19T00:00:00"/>
    <s v="00077026"/>
    <s v="Siêu thị Fujimart 324 Tây Sơn"/>
    <n v="1810476"/>
    <n v="0"/>
    <n v="144838"/>
    <n v="1955314"/>
    <s v="Bán hàng"/>
    <m/>
    <m/>
    <n v="0"/>
    <n v="1955314"/>
    <n v="0"/>
    <n v="1955314"/>
    <d v="2025-11-19T00:00:00"/>
    <n v="30"/>
    <d v="2025-12-19T00:00:00"/>
    <n v="8.642188541663927"/>
    <m/>
    <n v="-8.6421859953698004"/>
    <x v="7"/>
    <d v="2025-12-19T00:00:00"/>
    <d v="1899-12-30T00:00:00"/>
    <m/>
    <m/>
    <x v="97"/>
    <x v="103"/>
    <x v="2"/>
  </r>
  <r>
    <x v="169"/>
    <x v="106"/>
    <x v="90"/>
    <x v="3268"/>
    <d v="2025-11-20T00:00:00"/>
    <s v="00077867"/>
    <s v="Siêu thị Fujimart 142 Lê Duẩn"/>
    <n v="1432825"/>
    <n v="0"/>
    <n v="114626"/>
    <n v="1547451"/>
    <s v="Bán hàng"/>
    <m/>
    <m/>
    <n v="0"/>
    <n v="1547451"/>
    <n v="0"/>
    <n v="1547451"/>
    <d v="2025-11-20T00:00:00"/>
    <n v="30"/>
    <d v="2025-12-20T00:00:00"/>
    <n v="9.642188541663927"/>
    <m/>
    <n v="-9.6421859953698004"/>
    <x v="7"/>
    <d v="2025-12-20T00:00:00"/>
    <d v="1899-12-30T00:00:00"/>
    <m/>
    <m/>
    <x v="97"/>
    <x v="103"/>
    <x v="2"/>
  </r>
  <r>
    <x v="169"/>
    <x v="106"/>
    <x v="90"/>
    <x v="3269"/>
    <d v="2025-11-20T00:00:00"/>
    <s v="00077911"/>
    <s v="BRGMART 105 Lê Duẩn, Hà Nội"/>
    <n v="944353"/>
    <n v="0"/>
    <n v="75548"/>
    <n v="1019901"/>
    <s v="Bán hàng"/>
    <m/>
    <m/>
    <n v="0"/>
    <n v="1019901"/>
    <n v="0"/>
    <n v="1019901"/>
    <d v="2025-11-20T00:00:00"/>
    <n v="30"/>
    <d v="2025-12-20T00:00:00"/>
    <n v="9.642188541663927"/>
    <m/>
    <n v="-9.6421859953698004"/>
    <x v="7"/>
    <d v="2025-12-20T00:00:00"/>
    <d v="1899-12-30T00:00:00"/>
    <m/>
    <m/>
    <x v="97"/>
    <x v="103"/>
    <x v="2"/>
  </r>
  <r>
    <x v="169"/>
    <x v="106"/>
    <x v="11"/>
    <x v="3270"/>
    <d v="2025-11-21T00:00:00"/>
    <s v="00078340"/>
    <s v="Siêu thị Fuji The Light"/>
    <n v="652397"/>
    <n v="0"/>
    <n v="52192"/>
    <n v="704589"/>
    <s v="Bán hàng"/>
    <m/>
    <m/>
    <n v="0"/>
    <n v="704589"/>
    <n v="0"/>
    <n v="704589"/>
    <d v="2025-11-21T00:00:00"/>
    <n v="30"/>
    <d v="2025-12-21T00:00:00"/>
    <n v="10.642188541663927"/>
    <m/>
    <n v="-10.6421859953698"/>
    <x v="7"/>
    <d v="2025-12-21T00:00:00"/>
    <d v="1899-12-30T00:00:00"/>
    <m/>
    <m/>
    <x v="97"/>
    <x v="103"/>
    <x v="2"/>
  </r>
  <r>
    <x v="169"/>
    <x v="106"/>
    <x v="11"/>
    <x v="3271"/>
    <d v="2025-11-21T00:00:00"/>
    <s v="00078342"/>
    <s v="BRGMART Thanh Xuân, Hà Nội"/>
    <n v="1071833"/>
    <n v="0"/>
    <n v="85747"/>
    <n v="1157580"/>
    <s v="Bán hàng"/>
    <m/>
    <m/>
    <n v="0"/>
    <n v="1157580"/>
    <n v="0"/>
    <n v="1157580"/>
    <d v="2025-11-21T00:00:00"/>
    <n v="30"/>
    <d v="2025-12-21T00:00:00"/>
    <n v="10.642188541663927"/>
    <m/>
    <n v="-10.6421859953698"/>
    <x v="7"/>
    <d v="2025-12-21T00:00:00"/>
    <d v="1899-12-30T00:00:00"/>
    <m/>
    <m/>
    <x v="97"/>
    <x v="103"/>
    <x v="2"/>
  </r>
  <r>
    <x v="169"/>
    <x v="106"/>
    <x v="11"/>
    <x v="3272"/>
    <d v="2025-11-21T00:00:00"/>
    <s v="00078346"/>
    <s v="BRGMART 15-17 Ngọc Khánh, Hà Nội"/>
    <n v="418554"/>
    <n v="0"/>
    <n v="33484"/>
    <n v="452038"/>
    <s v="Bán hàng"/>
    <m/>
    <m/>
    <n v="0"/>
    <n v="452038"/>
    <n v="0"/>
    <n v="452038"/>
    <d v="2025-11-21T00:00:00"/>
    <n v="30"/>
    <d v="2025-12-21T00:00:00"/>
    <n v="10.642188541663927"/>
    <m/>
    <n v="-10.6421859953698"/>
    <x v="7"/>
    <d v="2025-12-21T00:00:00"/>
    <d v="1899-12-30T00:00:00"/>
    <m/>
    <m/>
    <x v="97"/>
    <x v="103"/>
    <x v="2"/>
  </r>
  <r>
    <x v="169"/>
    <x v="106"/>
    <x v="115"/>
    <x v="3273"/>
    <d v="2025-11-24T00:00:00"/>
    <s v="00078441"/>
    <s v="BRG mart N16 Sài Đồng"/>
    <n v="1551747"/>
    <n v="0"/>
    <n v="124140"/>
    <n v="1675887"/>
    <s v="Bán hàng"/>
    <m/>
    <m/>
    <n v="0"/>
    <n v="1675887"/>
    <n v="0"/>
    <n v="1675887"/>
    <d v="2025-11-24T00:00:00"/>
    <n v="30"/>
    <d v="2025-12-24T00:00:00"/>
    <n v="13.642188541663927"/>
    <m/>
    <n v="-13.6421859953698"/>
    <x v="7"/>
    <d v="2025-12-24T00:00:00"/>
    <d v="1899-12-30T00:00:00"/>
    <m/>
    <m/>
    <x v="97"/>
    <x v="103"/>
    <x v="2"/>
  </r>
  <r>
    <x v="169"/>
    <x v="106"/>
    <x v="115"/>
    <x v="3274"/>
    <d v="2025-11-24T00:00:00"/>
    <s v="00078442"/>
    <s v="Siêu thị FujiMart Trung Yên"/>
    <n v="936456"/>
    <n v="0"/>
    <n v="74916"/>
    <n v="1011372"/>
    <s v="Bán hàng"/>
    <m/>
    <m/>
    <n v="0"/>
    <n v="1011372"/>
    <n v="0"/>
    <n v="1011372"/>
    <d v="2025-11-24T00:00:00"/>
    <n v="30"/>
    <d v="2025-12-24T00:00:00"/>
    <n v="13.642188541663927"/>
    <m/>
    <n v="-13.6421859953698"/>
    <x v="7"/>
    <d v="2025-12-24T00:00:00"/>
    <d v="1899-12-30T00:00:00"/>
    <m/>
    <m/>
    <x v="97"/>
    <x v="103"/>
    <x v="2"/>
  </r>
  <r>
    <x v="169"/>
    <x v="106"/>
    <x v="115"/>
    <x v="3275"/>
    <d v="2025-11-24T00:00:00"/>
    <s v="00078443"/>
    <s v="Siêu thị FujiMart Times City"/>
    <n v="1046385"/>
    <n v="0"/>
    <n v="83711"/>
    <n v="1130096"/>
    <s v="Bán hàng"/>
    <m/>
    <m/>
    <n v="0"/>
    <n v="1130096"/>
    <n v="0"/>
    <n v="1130096"/>
    <d v="2025-11-24T00:00:00"/>
    <n v="30"/>
    <d v="2025-12-24T00:00:00"/>
    <n v="13.642188541663927"/>
    <m/>
    <n v="-13.6421859953698"/>
    <x v="7"/>
    <d v="2025-12-24T00:00:00"/>
    <d v="1899-12-30T00:00:00"/>
    <m/>
    <m/>
    <x v="97"/>
    <x v="103"/>
    <x v="2"/>
  </r>
  <r>
    <x v="169"/>
    <x v="106"/>
    <x v="115"/>
    <x v="3276"/>
    <d v="2025-11-24T00:00:00"/>
    <s v="00078460"/>
    <s v="CH Haprofood 9-11 Thổ Quan"/>
    <n v="1029930"/>
    <n v="0"/>
    <n v="82394"/>
    <n v="1112324"/>
    <s v="Bán hàng"/>
    <m/>
    <m/>
    <n v="0"/>
    <n v="1112324"/>
    <n v="0"/>
    <n v="1112324"/>
    <d v="2025-11-24T00:00:00"/>
    <n v="30"/>
    <d v="2025-12-24T00:00:00"/>
    <n v="13.642188541663927"/>
    <m/>
    <n v="-13.6421859953698"/>
    <x v="7"/>
    <d v="2025-12-24T00:00:00"/>
    <d v="1899-12-30T00:00:00"/>
    <m/>
    <m/>
    <x v="97"/>
    <x v="103"/>
    <x v="2"/>
  </r>
  <r>
    <x v="169"/>
    <x v="106"/>
    <x v="115"/>
    <x v="3277"/>
    <d v="2025-11-24T00:00:00"/>
    <s v="00078461"/>
    <s v="Siêu thị FujiMart Tân Mai"/>
    <n v="664680"/>
    <n v="0"/>
    <n v="53174"/>
    <n v="717854"/>
    <s v="Bán hàng"/>
    <m/>
    <m/>
    <n v="0"/>
    <n v="717854"/>
    <n v="0"/>
    <n v="717854"/>
    <d v="2025-11-24T00:00:00"/>
    <n v="30"/>
    <d v="2025-12-24T00:00:00"/>
    <n v="13.642188541663927"/>
    <m/>
    <n v="-13.6421859953698"/>
    <x v="7"/>
    <d v="2025-12-24T00:00:00"/>
    <d v="1899-12-30T00:00:00"/>
    <m/>
    <m/>
    <x v="97"/>
    <x v="103"/>
    <x v="2"/>
  </r>
  <r>
    <x v="169"/>
    <x v="106"/>
    <x v="115"/>
    <x v="3278"/>
    <d v="2025-11-24T00:00:00"/>
    <s v="00078465"/>
    <s v="Siêu thị Fujimart Huỳnh Thúc Kháng"/>
    <n v="1805390"/>
    <n v="0"/>
    <n v="144431"/>
    <n v="1949821"/>
    <s v="Bán hàng"/>
    <m/>
    <m/>
    <n v="0"/>
    <n v="1949821"/>
    <n v="0"/>
    <n v="1949821"/>
    <d v="2025-11-24T00:00:00"/>
    <n v="30"/>
    <d v="2025-12-24T00:00:00"/>
    <n v="13.642188541663927"/>
    <m/>
    <n v="-13.6421859953698"/>
    <x v="7"/>
    <d v="2025-12-24T00:00:00"/>
    <d v="1899-12-30T00:00:00"/>
    <m/>
    <m/>
    <x v="97"/>
    <x v="103"/>
    <x v="2"/>
  </r>
  <r>
    <x v="169"/>
    <x v="106"/>
    <x v="319"/>
    <x v="3279"/>
    <d v="2025-11-25T00:00:00"/>
    <s v="00078508"/>
    <s v="Siêu thị intimex Hải Phòng"/>
    <n v="3031130"/>
    <n v="0"/>
    <n v="242490"/>
    <n v="3273620"/>
    <s v="Bán hàng"/>
    <m/>
    <m/>
    <n v="0"/>
    <n v="3273620"/>
    <n v="0"/>
    <n v="3273620"/>
    <d v="2025-11-25T00:00:00"/>
    <n v="30"/>
    <d v="2025-12-25T00:00:00"/>
    <n v="14.642188541663927"/>
    <m/>
    <n v="-14.6421859953698"/>
    <x v="7"/>
    <d v="2025-12-25T00:00:00"/>
    <d v="1899-12-30T00:00:00"/>
    <m/>
    <m/>
    <x v="97"/>
    <x v="103"/>
    <x v="2"/>
  </r>
  <r>
    <x v="169"/>
    <x v="106"/>
    <x v="319"/>
    <x v="3280"/>
    <d v="2025-11-25T00:00:00"/>
    <s v="00078509"/>
    <s v="Siêu thị intimex Hải Dương"/>
    <n v="2493400"/>
    <n v="0"/>
    <n v="199472"/>
    <n v="2692872"/>
    <s v="Bán hàng"/>
    <m/>
    <m/>
    <n v="0"/>
    <n v="2692872"/>
    <n v="0"/>
    <n v="2692872"/>
    <d v="2025-11-25T00:00:00"/>
    <n v="30"/>
    <d v="2025-12-25T00:00:00"/>
    <n v="14.642188541663927"/>
    <m/>
    <n v="-14.6421859953698"/>
    <x v="7"/>
    <d v="2025-12-25T00:00:00"/>
    <d v="1899-12-30T00:00:00"/>
    <m/>
    <m/>
    <x v="97"/>
    <x v="103"/>
    <x v="2"/>
  </r>
  <r>
    <x v="169"/>
    <x v="106"/>
    <x v="319"/>
    <x v="3281"/>
    <d v="2025-11-25T00:00:00"/>
    <s v="00078512"/>
    <s v="CH Haprofood Ecohome 3"/>
    <n v="921622"/>
    <n v="0"/>
    <n v="73730"/>
    <n v="995352"/>
    <s v="Bán hàng"/>
    <m/>
    <m/>
    <n v="0"/>
    <n v="995352"/>
    <n v="0"/>
    <n v="995352"/>
    <d v="2025-11-25T00:00:00"/>
    <n v="30"/>
    <d v="2025-12-25T00:00:00"/>
    <n v="14.642188541663927"/>
    <m/>
    <n v="-14.6421859953698"/>
    <x v="7"/>
    <d v="2025-12-25T00:00:00"/>
    <d v="1899-12-30T00:00:00"/>
    <m/>
    <m/>
    <x v="97"/>
    <x v="103"/>
    <x v="2"/>
  </r>
  <r>
    <x v="169"/>
    <x v="106"/>
    <x v="319"/>
    <x v="3282"/>
    <d v="2025-11-25T00:00:00"/>
    <s v="00078513"/>
    <s v="BRGMART Thanh Xuân, Hà Nội"/>
    <n v="2622000"/>
    <n v="0"/>
    <n v="209760"/>
    <n v="2831760"/>
    <s v="Bán hàng"/>
    <m/>
    <m/>
    <n v="0"/>
    <n v="2831760"/>
    <n v="0"/>
    <n v="2831760"/>
    <d v="2025-11-25T00:00:00"/>
    <n v="30"/>
    <d v="2025-12-25T00:00:00"/>
    <n v="14.642188541663927"/>
    <m/>
    <n v="-14.6421859953698"/>
    <x v="7"/>
    <d v="2025-12-25T00:00:00"/>
    <d v="1899-12-30T00:00:00"/>
    <m/>
    <m/>
    <x v="97"/>
    <x v="103"/>
    <x v="2"/>
  </r>
  <r>
    <x v="169"/>
    <x v="106"/>
    <x v="319"/>
    <x v="3283"/>
    <d v="2025-11-25T00:00:00"/>
    <s v="00078532"/>
    <s v="CH Hapro 160-162 ngõ Thái Thịnh I"/>
    <n v="376945"/>
    <n v="0"/>
    <n v="30156"/>
    <n v="407101"/>
    <s v="Bán hàng"/>
    <m/>
    <m/>
    <n v="0"/>
    <n v="407101"/>
    <n v="0"/>
    <n v="407101"/>
    <d v="2025-11-25T00:00:00"/>
    <n v="30"/>
    <d v="2025-12-25T00:00:00"/>
    <n v="14.642188541663927"/>
    <m/>
    <n v="-14.6421859953698"/>
    <x v="7"/>
    <d v="2025-12-25T00:00:00"/>
    <d v="1899-12-30T00:00:00"/>
    <m/>
    <m/>
    <x v="97"/>
    <x v="103"/>
    <x v="2"/>
  </r>
  <r>
    <x v="169"/>
    <x v="106"/>
    <x v="319"/>
    <x v="3284"/>
    <d v="2025-11-25T00:00:00"/>
    <s v="00078539"/>
    <s v="Seikamart Phạm Ngọc Thạch"/>
    <n v="1686162"/>
    <n v="0"/>
    <n v="134893"/>
    <n v="1821055"/>
    <s v="Bán hàng"/>
    <m/>
    <m/>
    <n v="0"/>
    <n v="1821055"/>
    <n v="0"/>
    <n v="1821055"/>
    <d v="2025-11-25T00:00:00"/>
    <n v="30"/>
    <d v="2025-12-25T00:00:00"/>
    <n v="14.642188541663927"/>
    <m/>
    <n v="-14.6421859953698"/>
    <x v="7"/>
    <d v="2025-12-25T00:00:00"/>
    <d v="1899-12-30T00:00:00"/>
    <m/>
    <m/>
    <x v="97"/>
    <x v="103"/>
    <x v="2"/>
  </r>
  <r>
    <x v="169"/>
    <x v="106"/>
    <x v="319"/>
    <x v="3285"/>
    <d v="2025-11-25T00:00:00"/>
    <s v="00078559"/>
    <s v="Siêu thị Fujimart Trần Phú - Hà Đông"/>
    <n v="999213"/>
    <n v="0"/>
    <n v="79937"/>
    <n v="1079150"/>
    <s v="Bán hàng"/>
    <m/>
    <m/>
    <n v="0"/>
    <n v="1079150"/>
    <n v="0"/>
    <n v="1079150"/>
    <d v="2025-11-25T00:00:00"/>
    <n v="30"/>
    <d v="2025-12-25T00:00:00"/>
    <n v="14.642188541663927"/>
    <m/>
    <n v="-14.6421859953698"/>
    <x v="7"/>
    <d v="2025-12-25T00:00:00"/>
    <d v="1899-12-30T00:00:00"/>
    <m/>
    <m/>
    <x v="97"/>
    <x v="103"/>
    <x v="2"/>
  </r>
  <r>
    <x v="169"/>
    <x v="106"/>
    <x v="319"/>
    <x v="3286"/>
    <d v="2025-11-25T00:00:00"/>
    <s v="00078560"/>
    <s v="BRG mart Intracom Đông Anh"/>
    <n v="1318381"/>
    <n v="0"/>
    <n v="105470"/>
    <n v="1423851"/>
    <s v="Bán hàng"/>
    <m/>
    <m/>
    <n v="0"/>
    <n v="1423851"/>
    <n v="0"/>
    <n v="1423851"/>
    <d v="2025-11-25T00:00:00"/>
    <n v="30"/>
    <d v="2025-12-25T00:00:00"/>
    <n v="14.642188541663927"/>
    <m/>
    <n v="-14.6421859953698"/>
    <x v="7"/>
    <d v="2025-12-25T00:00:00"/>
    <d v="1899-12-30T00:00:00"/>
    <m/>
    <m/>
    <x v="97"/>
    <x v="103"/>
    <x v="2"/>
  </r>
  <r>
    <x v="169"/>
    <x v="106"/>
    <x v="319"/>
    <x v="3287"/>
    <d v="2025-11-25T00:00:00"/>
    <s v="00078569"/>
    <s v="Siêu thị FujiMart Ocean Park"/>
    <n v="3082420"/>
    <n v="0"/>
    <n v="246594"/>
    <n v="3329014"/>
    <s v="Bán hàng"/>
    <m/>
    <m/>
    <n v="0"/>
    <n v="3329014"/>
    <n v="0"/>
    <n v="3329014"/>
    <d v="2025-11-25T00:00:00"/>
    <n v="30"/>
    <d v="2025-12-25T00:00:00"/>
    <n v="14.642188541663927"/>
    <m/>
    <n v="-14.6421859953698"/>
    <x v="7"/>
    <d v="2025-12-25T00:00:00"/>
    <d v="1899-12-30T00:00:00"/>
    <m/>
    <m/>
    <x v="97"/>
    <x v="103"/>
    <x v="2"/>
  </r>
  <r>
    <x v="169"/>
    <x v="106"/>
    <x v="234"/>
    <x v="3288"/>
    <d v="2025-11-27T00:00:00"/>
    <s v="00079358"/>
    <s v="Siêu thị Fuji MD Complex"/>
    <n v="697590"/>
    <n v="0"/>
    <n v="55807"/>
    <n v="753397"/>
    <s v="Bán hàng"/>
    <m/>
    <m/>
    <n v="0"/>
    <n v="753397"/>
    <n v="0"/>
    <n v="753397"/>
    <d v="2025-11-27T00:00:00"/>
    <n v="30"/>
    <d v="2025-12-27T00:00:00"/>
    <n v="16.642188541663927"/>
    <m/>
    <n v="-16.6421859953698"/>
    <x v="7"/>
    <d v="2025-12-27T00:00:00"/>
    <d v="1899-12-30T00:00:00"/>
    <m/>
    <m/>
    <x v="97"/>
    <x v="103"/>
    <x v="2"/>
  </r>
  <r>
    <x v="169"/>
    <x v="106"/>
    <x v="310"/>
    <x v="3289"/>
    <d v="2025-11-29T00:00:00"/>
    <s v="00079983"/>
    <s v="234003302511000615 - Siêu thị BRGMart Moonlight Vân Canh"/>
    <n v="1071747"/>
    <n v="0"/>
    <n v="85739"/>
    <n v="1157486"/>
    <s v="Bán hàng"/>
    <m/>
    <m/>
    <n v="0"/>
    <n v="1157486"/>
    <n v="0"/>
    <n v="1157486"/>
    <d v="2025-11-29T00:00:00"/>
    <n v="30"/>
    <d v="2025-12-29T00:00:00"/>
    <n v="18.642188541663927"/>
    <m/>
    <n v="-18.6421859953698"/>
    <x v="7"/>
    <d v="2025-12-29T00:00:00"/>
    <d v="1899-12-30T00:00:00"/>
    <m/>
    <m/>
    <x v="97"/>
    <x v="103"/>
    <x v="2"/>
  </r>
  <r>
    <x v="170"/>
    <x v="106"/>
    <x v="277"/>
    <x v="3290"/>
    <d v="2025-12-03T00:00:00"/>
    <s v="00080319"/>
    <s v="Bán hàng BRGMART 5 Hàm Tử Quan, Hoàn Kiếm, Hà Nội theo hóa đơn 00080319"/>
    <n v="1139506"/>
    <n v="0"/>
    <n v="91160"/>
    <n v="1230666"/>
    <s v="Bán hàng"/>
    <m/>
    <m/>
    <n v="0"/>
    <n v="1230666"/>
    <n v="0"/>
    <n v="1230666"/>
    <d v="2025-12-03T00:00:00"/>
    <n v="30"/>
    <d v="2026-01-02T00:00:00"/>
    <n v="22.642188541663927"/>
    <m/>
    <n v="-22.6421859953698"/>
    <x v="7"/>
    <d v="2026-01-02T00:00:00"/>
    <d v="1899-12-30T00:00:00"/>
    <m/>
    <m/>
    <x v="97"/>
    <x v="103"/>
    <x v="2"/>
  </r>
  <r>
    <x v="171"/>
    <x v="106"/>
    <x v="277"/>
    <x v="3291"/>
    <d v="2025-12-03T00:00:00"/>
    <s v="00080320"/>
    <s v="Bán hàng Siêu thị FujiMart Times City theo hóa đơn 00080320"/>
    <n v="996756"/>
    <n v="0"/>
    <n v="79740"/>
    <n v="1076496"/>
    <s v="Bán hàng"/>
    <m/>
    <m/>
    <n v="0"/>
    <n v="1076496"/>
    <n v="0"/>
    <n v="1076496"/>
    <d v="2025-12-03T00:00:00"/>
    <n v="30"/>
    <d v="2026-01-02T00:00:00"/>
    <n v="22.642188541663927"/>
    <m/>
    <n v="-22.6421859953698"/>
    <x v="7"/>
    <d v="2026-01-02T00:00:00"/>
    <d v="1899-12-30T00:00:00"/>
    <m/>
    <m/>
    <x v="97"/>
    <x v="103"/>
    <x v="2"/>
  </r>
  <r>
    <x v="169"/>
    <x v="106"/>
    <x v="523"/>
    <x v="14"/>
    <d v="2025-01-28T00:00:00"/>
    <s v="00000204"/>
    <s v="Hàng trả (Fuji xuất bán cho NCC)"/>
    <m/>
    <n v="0"/>
    <n v="0"/>
    <n v="8522068"/>
    <s v="Giảm công nợ"/>
    <d v="2025-02-25T00:00:00"/>
    <m/>
    <n v="0"/>
    <n v="-8522068"/>
    <n v="-8522068"/>
    <n v="0"/>
    <d v="2025-01-28T00:00:00"/>
    <n v="30"/>
    <d v="2025-02-27T00:00:00"/>
    <n v="0"/>
    <m/>
    <s v=""/>
    <x v="0"/>
    <d v="2025-02-27T00:00:00"/>
    <d v="2025-02-25T00:00:00"/>
    <m/>
    <m/>
    <x v="97"/>
    <x v="103"/>
    <x v="2"/>
  </r>
  <r>
    <x v="169"/>
    <x v="106"/>
    <x v="124"/>
    <x v="14"/>
    <d v="2025-02-28T00:00:00"/>
    <s v="00000839"/>
    <s v="Hàng trả (Fuji xuất bán cho NCC)"/>
    <m/>
    <n v="0"/>
    <n v="0"/>
    <n v="18960291"/>
    <s v="Giảm công nợ"/>
    <d v="2025-03-25T00:00:00"/>
    <m/>
    <n v="0"/>
    <n v="-18960291"/>
    <n v="-18960291"/>
    <n v="0"/>
    <d v="2025-02-28T00:00:00"/>
    <n v="30"/>
    <d v="2025-03-30T00:00:00"/>
    <n v="0"/>
    <m/>
    <s v=""/>
    <x v="0"/>
    <d v="2025-03-30T00:00:00"/>
    <d v="2025-03-25T00:00:00"/>
    <m/>
    <m/>
    <x v="97"/>
    <x v="103"/>
    <x v="2"/>
  </r>
  <r>
    <x v="169"/>
    <x v="106"/>
    <x v="50"/>
    <x v="14"/>
    <d v="2025-03-31T00:00:00"/>
    <s v="00001568"/>
    <s v="Hàng trả"/>
    <m/>
    <n v="0"/>
    <n v="0"/>
    <n v="24151031"/>
    <s v="Giảm công nợ"/>
    <d v="2025-04-25T00:00:00"/>
    <m/>
    <n v="0"/>
    <n v="-24151031"/>
    <n v="-24151031"/>
    <n v="0"/>
    <d v="2025-03-31T00:00:00"/>
    <n v="30"/>
    <d v="2025-04-30T00:00:00"/>
    <n v="0"/>
    <m/>
    <s v=""/>
    <x v="0"/>
    <d v="2025-04-30T00:00:00"/>
    <d v="2025-04-25T00:00:00"/>
    <m/>
    <m/>
    <x v="97"/>
    <x v="103"/>
    <x v="2"/>
  </r>
  <r>
    <x v="169"/>
    <x v="106"/>
    <x v="241"/>
    <x v="14"/>
    <d v="2025-04-29T00:00:00"/>
    <s v="00002431"/>
    <s v="Hàng trả"/>
    <m/>
    <n v="0"/>
    <n v="0"/>
    <n v="21693455"/>
    <s v="Giảm công nợ"/>
    <d v="2025-05-26T00:00:00"/>
    <m/>
    <n v="0"/>
    <n v="-21693455"/>
    <n v="-21693455"/>
    <n v="0"/>
    <d v="2025-04-29T00:00:00"/>
    <n v="30"/>
    <d v="2025-05-29T00:00:00"/>
    <n v="0"/>
    <m/>
    <s v=""/>
    <x v="0"/>
    <d v="2025-05-29T00:00:00"/>
    <d v="2025-05-26T00:00:00"/>
    <m/>
    <m/>
    <x v="97"/>
    <x v="103"/>
    <x v="2"/>
  </r>
  <r>
    <x v="169"/>
    <x v="106"/>
    <x v="178"/>
    <x v="14"/>
    <d v="2025-05-31T00:00:00"/>
    <s v="00003204"/>
    <s v="Hàng trả"/>
    <m/>
    <n v="0"/>
    <n v="0"/>
    <n v="14285945"/>
    <s v="Giảm công nợ"/>
    <d v="2025-06-25T00:00:00"/>
    <m/>
    <n v="0"/>
    <n v="-14285945"/>
    <n v="-14285945"/>
    <n v="0"/>
    <d v="2025-05-31T00:00:00"/>
    <n v="30"/>
    <d v="2025-06-30T00:00:00"/>
    <n v="0"/>
    <m/>
    <s v=""/>
    <x v="0"/>
    <d v="2025-06-30T00:00:00"/>
    <d v="2025-06-25T00:00:00"/>
    <m/>
    <m/>
    <x v="97"/>
    <x v="103"/>
    <x v="2"/>
  </r>
  <r>
    <x v="169"/>
    <x v="106"/>
    <x v="38"/>
    <x v="14"/>
    <d v="2025-06-30T00:00:00"/>
    <n v="411"/>
    <s v="Hàng trả"/>
    <m/>
    <n v="0"/>
    <n v="0"/>
    <n v="10880768"/>
    <s v="Giảm công nợ"/>
    <d v="2025-07-25T00:00:00"/>
    <m/>
    <n v="0"/>
    <n v="-10880768"/>
    <n v="-10880768"/>
    <n v="0"/>
    <d v="2025-06-30T00:00:00"/>
    <n v="30"/>
    <d v="2025-07-30T00:00:00"/>
    <n v="0"/>
    <m/>
    <s v=""/>
    <x v="0"/>
    <d v="2025-07-30T00:00:00"/>
    <d v="2025-07-25T00:00:00"/>
    <m/>
    <m/>
    <x v="97"/>
    <x v="103"/>
    <x v="2"/>
  </r>
  <r>
    <x v="169"/>
    <x v="106"/>
    <x v="41"/>
    <x v="14"/>
    <d v="2025-07-31T00:00:00"/>
    <s v="552"/>
    <s v="Hàng trả - CH HaproFood 156 Ngọc Lâm"/>
    <m/>
    <n v="0"/>
    <n v="0"/>
    <n v="343524"/>
    <s v="Giảm công nợ"/>
    <d v="2025-08-25T00:00:00"/>
    <m/>
    <n v="0"/>
    <n v="-343524"/>
    <n v="-343524"/>
    <n v="0"/>
    <d v="2025-07-31T00:00:00"/>
    <n v="30"/>
    <d v="2025-08-30T00:00:00"/>
    <n v="0"/>
    <m/>
    <s v=""/>
    <x v="0"/>
    <d v="2025-08-30T00:00:00"/>
    <d v="2025-08-25T00:00:00"/>
    <m/>
    <m/>
    <x v="97"/>
    <x v="103"/>
    <x v="2"/>
  </r>
  <r>
    <x v="169"/>
    <x v="106"/>
    <x v="41"/>
    <x v="14"/>
    <d v="2025-07-31T00:00:00"/>
    <s v="551"/>
    <s v="Hàng trả - CH Haprofood Ecohome 3"/>
    <m/>
    <n v="0"/>
    <n v="0"/>
    <n v="997604"/>
    <s v="Giảm công nợ"/>
    <d v="2025-08-25T00:00:00"/>
    <m/>
    <n v="0"/>
    <n v="-997604"/>
    <n v="-997604"/>
    <n v="0"/>
    <d v="2025-07-31T00:00:00"/>
    <n v="30"/>
    <d v="2025-08-30T00:00:00"/>
    <n v="0"/>
    <m/>
    <s v=""/>
    <x v="0"/>
    <d v="2025-08-30T00:00:00"/>
    <d v="2025-08-25T00:00:00"/>
    <m/>
    <m/>
    <x v="97"/>
    <x v="103"/>
    <x v="2"/>
  </r>
  <r>
    <x v="169"/>
    <x v="106"/>
    <x v="41"/>
    <x v="14"/>
    <d v="2025-07-31T00:00:00"/>
    <s v="550"/>
    <s v="Hàng trả - Siêu thị HaproMart Thành Công"/>
    <m/>
    <n v="0"/>
    <n v="0"/>
    <n v="189285"/>
    <s v="Giảm công nợ"/>
    <d v="2025-08-25T00:00:00"/>
    <m/>
    <n v="0"/>
    <n v="-189285"/>
    <n v="-189285"/>
    <n v="0"/>
    <d v="2025-07-31T00:00:00"/>
    <n v="30"/>
    <d v="2025-08-30T00:00:00"/>
    <n v="0"/>
    <m/>
    <s v=""/>
    <x v="0"/>
    <d v="2025-08-30T00:00:00"/>
    <d v="2025-08-25T00:00:00"/>
    <m/>
    <m/>
    <x v="97"/>
    <x v="103"/>
    <x v="2"/>
  </r>
  <r>
    <x v="169"/>
    <x v="106"/>
    <x v="41"/>
    <x v="14"/>
    <d v="2025-07-31T00:00:00"/>
    <s v="549"/>
    <s v="Hàng trả - Siêu thị intimex Nguyễn Văn Cừ"/>
    <m/>
    <n v="0"/>
    <n v="0"/>
    <n v="569727"/>
    <s v="Giảm công nợ"/>
    <d v="2025-08-25T00:00:00"/>
    <m/>
    <n v="0"/>
    <n v="-569727"/>
    <n v="-569727"/>
    <n v="0"/>
    <d v="2025-07-31T00:00:00"/>
    <n v="30"/>
    <d v="2025-08-30T00:00:00"/>
    <n v="0"/>
    <m/>
    <s v=""/>
    <x v="0"/>
    <d v="2025-08-30T00:00:00"/>
    <d v="2025-08-25T00:00:00"/>
    <m/>
    <m/>
    <x v="97"/>
    <x v="103"/>
    <x v="2"/>
  </r>
  <r>
    <x v="169"/>
    <x v="106"/>
    <x v="41"/>
    <x v="14"/>
    <d v="2025-07-31T00:00:00"/>
    <s v="548"/>
    <s v="Hàng trả - Siêu thị fujiMart 142 Lê Duẩn"/>
    <m/>
    <n v="0"/>
    <n v="0"/>
    <n v="280503"/>
    <s v="Giảm công nợ"/>
    <d v="2025-08-25T00:00:00"/>
    <m/>
    <n v="0"/>
    <n v="-280503"/>
    <n v="-280503"/>
    <n v="0"/>
    <d v="2025-07-31T00:00:00"/>
    <n v="30"/>
    <d v="2025-08-30T00:00:00"/>
    <n v="0"/>
    <m/>
    <s v=""/>
    <x v="0"/>
    <d v="2025-08-30T00:00:00"/>
    <d v="2025-08-25T00:00:00"/>
    <m/>
    <m/>
    <x v="97"/>
    <x v="103"/>
    <x v="2"/>
  </r>
  <r>
    <x v="169"/>
    <x v="106"/>
    <x v="41"/>
    <x v="14"/>
    <d v="2025-07-31T00:00:00"/>
    <s v="547"/>
    <s v="Hàng trả - Siêu thị Fuji Trần Phú - Hà Đông"/>
    <m/>
    <n v="0"/>
    <n v="0"/>
    <n v="114508"/>
    <s v="Giảm công nợ"/>
    <d v="2025-08-25T00:00:00"/>
    <m/>
    <n v="0"/>
    <n v="-114508"/>
    <n v="-114508"/>
    <n v="0"/>
    <d v="2025-07-31T00:00:00"/>
    <n v="30"/>
    <d v="2025-08-30T00:00:00"/>
    <n v="0"/>
    <m/>
    <s v=""/>
    <x v="0"/>
    <d v="2025-08-30T00:00:00"/>
    <d v="2025-08-25T00:00:00"/>
    <m/>
    <m/>
    <x v="97"/>
    <x v="103"/>
    <x v="2"/>
  </r>
  <r>
    <x v="169"/>
    <x v="106"/>
    <x v="41"/>
    <x v="14"/>
    <d v="2025-07-31T00:00:00"/>
    <s v="546"/>
    <s v="Hàng trả - Siêu thị BRGMart 63 Hàng trống"/>
    <m/>
    <n v="0"/>
    <n v="0"/>
    <n v="122162"/>
    <s v="Giảm công nợ"/>
    <d v="2025-08-25T00:00:00"/>
    <m/>
    <n v="0"/>
    <n v="-122162"/>
    <n v="-122162"/>
    <n v="0"/>
    <d v="2025-07-31T00:00:00"/>
    <n v="30"/>
    <d v="2025-08-30T00:00:00"/>
    <n v="0"/>
    <m/>
    <s v=""/>
    <x v="0"/>
    <d v="2025-08-30T00:00:00"/>
    <d v="2025-08-25T00:00:00"/>
    <m/>
    <m/>
    <x v="97"/>
    <x v="103"/>
    <x v="2"/>
  </r>
  <r>
    <x v="169"/>
    <x v="106"/>
    <x v="41"/>
    <x v="14"/>
    <d v="2025-07-31T00:00:00"/>
    <s v="545"/>
    <s v="Hàng trả - CH HaproFood 156 Ngọc Lâm"/>
    <m/>
    <n v="0"/>
    <n v="0"/>
    <n v="569727"/>
    <s v="Giảm công nợ"/>
    <d v="2025-08-25T00:00:00"/>
    <m/>
    <n v="0"/>
    <n v="-569727"/>
    <n v="-569727"/>
    <n v="0"/>
    <d v="2025-07-31T00:00:00"/>
    <n v="30"/>
    <d v="2025-08-30T00:00:00"/>
    <n v="0"/>
    <m/>
    <s v=""/>
    <x v="0"/>
    <d v="2025-08-30T00:00:00"/>
    <d v="2025-08-25T00:00:00"/>
    <m/>
    <m/>
    <x v="97"/>
    <x v="103"/>
    <x v="2"/>
  </r>
  <r>
    <x v="169"/>
    <x v="106"/>
    <x v="41"/>
    <x v="14"/>
    <d v="2025-07-31T00:00:00"/>
    <s v="544"/>
    <s v="Hàng trả - CH HaproFood 362 Ngọc Lâm"/>
    <m/>
    <n v="0"/>
    <n v="0"/>
    <n v="114080"/>
    <s v="Giảm công nợ"/>
    <d v="2025-08-25T00:00:00"/>
    <m/>
    <n v="0"/>
    <n v="-114080"/>
    <n v="-114080"/>
    <n v="0"/>
    <d v="2025-07-31T00:00:00"/>
    <n v="30"/>
    <d v="2025-08-30T00:00:00"/>
    <n v="0"/>
    <m/>
    <s v=""/>
    <x v="0"/>
    <d v="2025-08-30T00:00:00"/>
    <d v="2025-08-25T00:00:00"/>
    <m/>
    <m/>
    <x v="97"/>
    <x v="103"/>
    <x v="2"/>
  </r>
  <r>
    <x v="169"/>
    <x v="106"/>
    <x v="41"/>
    <x v="14"/>
    <d v="2025-07-31T00:00:00"/>
    <s v="543"/>
    <s v="Hàng trả - BRG mart N16 Sài Đồng"/>
    <m/>
    <n v="0"/>
    <n v="0"/>
    <n v="113945"/>
    <s v="Giảm công nợ"/>
    <d v="2025-08-25T00:00:00"/>
    <m/>
    <n v="0"/>
    <n v="-113945"/>
    <n v="-113945"/>
    <n v="0"/>
    <d v="2025-07-31T00:00:00"/>
    <n v="30"/>
    <d v="2025-08-30T00:00:00"/>
    <n v="0"/>
    <m/>
    <s v=""/>
    <x v="0"/>
    <d v="2025-08-30T00:00:00"/>
    <d v="2025-08-25T00:00:00"/>
    <m/>
    <m/>
    <x v="97"/>
    <x v="103"/>
    <x v="2"/>
  </r>
  <r>
    <x v="169"/>
    <x v="106"/>
    <x v="41"/>
    <x v="14"/>
    <d v="2025-07-31T00:00:00"/>
    <s v="542"/>
    <s v="Hàng trả - CH Haprofood 24 Trần Nhật Duật"/>
    <m/>
    <n v="0"/>
    <n v="0"/>
    <n v="579631"/>
    <s v="Giảm công nợ"/>
    <d v="2025-08-25T00:00:00"/>
    <m/>
    <n v="0"/>
    <n v="-579631"/>
    <n v="-579631"/>
    <n v="0"/>
    <d v="2025-07-31T00:00:00"/>
    <n v="30"/>
    <d v="2025-08-30T00:00:00"/>
    <n v="0"/>
    <m/>
    <s v=""/>
    <x v="0"/>
    <d v="2025-08-30T00:00:00"/>
    <d v="2025-08-25T00:00:00"/>
    <m/>
    <m/>
    <x v="97"/>
    <x v="103"/>
    <x v="2"/>
  </r>
  <r>
    <x v="169"/>
    <x v="106"/>
    <x v="41"/>
    <x v="14"/>
    <d v="2025-07-31T00:00:00"/>
    <s v="541"/>
    <s v="Hàng trả - BRG mart Intracom Đông Anh"/>
    <m/>
    <n v="0"/>
    <n v="0"/>
    <n v="113945"/>
    <s v="Giảm công nợ"/>
    <d v="2025-08-25T00:00:00"/>
    <m/>
    <n v="0"/>
    <n v="-113945"/>
    <n v="-113945"/>
    <n v="0"/>
    <d v="2025-07-31T00:00:00"/>
    <n v="30"/>
    <d v="2025-08-30T00:00:00"/>
    <n v="0"/>
    <m/>
    <s v=""/>
    <x v="0"/>
    <d v="2025-08-30T00:00:00"/>
    <d v="2025-08-25T00:00:00"/>
    <m/>
    <m/>
    <x v="97"/>
    <x v="103"/>
    <x v="2"/>
  </r>
  <r>
    <x v="169"/>
    <x v="106"/>
    <x v="41"/>
    <x v="14"/>
    <d v="2025-07-31T00:00:00"/>
    <s v="540"/>
    <s v="Hàng trả - CH Hapro 160-162 ngõ Thái Thịnh I"/>
    <m/>
    <n v="0"/>
    <n v="0"/>
    <n v="75340"/>
    <s v="Giảm công nợ"/>
    <d v="2025-08-25T00:00:00"/>
    <m/>
    <n v="0"/>
    <n v="-75340"/>
    <n v="-75340"/>
    <n v="0"/>
    <d v="2025-07-31T00:00:00"/>
    <n v="30"/>
    <d v="2025-08-30T00:00:00"/>
    <n v="0"/>
    <m/>
    <s v=""/>
    <x v="0"/>
    <d v="2025-08-30T00:00:00"/>
    <d v="2025-08-25T00:00:00"/>
    <m/>
    <m/>
    <x v="97"/>
    <x v="103"/>
    <x v="2"/>
  </r>
  <r>
    <x v="169"/>
    <x v="106"/>
    <x v="41"/>
    <x v="14"/>
    <d v="2025-07-31T00:00:00"/>
    <s v="539"/>
    <s v="Hàng trả - Fujimart Times City"/>
    <m/>
    <n v="0"/>
    <n v="0"/>
    <n v="343524"/>
    <s v="Giảm công nợ"/>
    <d v="2025-08-25T00:00:00"/>
    <m/>
    <n v="0"/>
    <n v="-343524"/>
    <n v="-343524"/>
    <n v="0"/>
    <d v="2025-07-31T00:00:00"/>
    <n v="30"/>
    <d v="2025-08-30T00:00:00"/>
    <n v="0"/>
    <m/>
    <s v=""/>
    <x v="0"/>
    <d v="2025-08-30T00:00:00"/>
    <d v="2025-08-25T00:00:00"/>
    <m/>
    <m/>
    <x v="97"/>
    <x v="103"/>
    <x v="2"/>
  </r>
  <r>
    <x v="169"/>
    <x v="106"/>
    <x v="41"/>
    <x v="14"/>
    <d v="2025-07-31T00:00:00"/>
    <s v="538"/>
    <s v="Hàng trả - CH Hapro Chợ Bưởi"/>
    <m/>
    <n v="0"/>
    <n v="0"/>
    <n v="91156"/>
    <s v="Giảm công nợ"/>
    <d v="2025-08-25T00:00:00"/>
    <m/>
    <n v="0"/>
    <n v="-91156"/>
    <n v="-91156"/>
    <n v="0"/>
    <d v="2025-07-31T00:00:00"/>
    <n v="30"/>
    <d v="2025-08-30T00:00:00"/>
    <n v="0"/>
    <m/>
    <s v=""/>
    <x v="0"/>
    <d v="2025-08-30T00:00:00"/>
    <d v="2025-08-25T00:00:00"/>
    <m/>
    <m/>
    <x v="97"/>
    <x v="103"/>
    <x v="2"/>
  </r>
  <r>
    <x v="169"/>
    <x v="106"/>
    <x v="41"/>
    <x v="14"/>
    <d v="2025-07-31T00:00:00"/>
    <s v="537"/>
    <s v="Hàng trả - Siêu thị HaproMart A4 Vĩnh Phúc, Ba Đình"/>
    <m/>
    <n v="0"/>
    <n v="0"/>
    <n v="169358"/>
    <s v="Giảm công nợ"/>
    <d v="2025-08-25T00:00:00"/>
    <m/>
    <n v="0"/>
    <n v="-169358"/>
    <n v="-169358"/>
    <n v="0"/>
    <d v="2025-07-31T00:00:00"/>
    <n v="30"/>
    <d v="2025-08-30T00:00:00"/>
    <n v="0"/>
    <m/>
    <s v=""/>
    <x v="0"/>
    <d v="2025-08-30T00:00:00"/>
    <d v="2025-08-25T00:00:00"/>
    <m/>
    <m/>
    <x v="97"/>
    <x v="103"/>
    <x v="2"/>
  </r>
  <r>
    <x v="169"/>
    <x v="106"/>
    <x v="41"/>
    <x v="14"/>
    <d v="2025-07-31T00:00:00"/>
    <s v="536"/>
    <s v="Hàng trả - Siêu thị Fuji Lê Đại Hành"/>
    <m/>
    <n v="0"/>
    <n v="0"/>
    <n v="524827"/>
    <s v="Giảm công nợ"/>
    <d v="2025-08-25T00:00:00"/>
    <m/>
    <n v="0"/>
    <n v="-524827"/>
    <n v="-524827"/>
    <n v="0"/>
    <d v="2025-07-31T00:00:00"/>
    <n v="30"/>
    <d v="2025-08-30T00:00:00"/>
    <n v="0"/>
    <m/>
    <s v=""/>
    <x v="0"/>
    <d v="2025-08-30T00:00:00"/>
    <d v="2025-08-25T00:00:00"/>
    <m/>
    <m/>
    <x v="97"/>
    <x v="103"/>
    <x v="2"/>
  </r>
  <r>
    <x v="169"/>
    <x v="106"/>
    <x v="41"/>
    <x v="14"/>
    <d v="2025-07-31T00:00:00"/>
    <s v="535"/>
    <s v="Hàng trả - CH Hapro N4C Trung hòa - Nhân chính"/>
    <m/>
    <n v="0"/>
    <n v="0"/>
    <n v="468798"/>
    <s v="Giảm công nợ"/>
    <d v="2025-08-25T00:00:00"/>
    <m/>
    <n v="0"/>
    <n v="-468798"/>
    <n v="-468798"/>
    <n v="0"/>
    <d v="2025-07-31T00:00:00"/>
    <n v="30"/>
    <d v="2025-08-30T00:00:00"/>
    <n v="0"/>
    <m/>
    <s v=""/>
    <x v="0"/>
    <d v="2025-08-30T00:00:00"/>
    <d v="2025-08-25T00:00:00"/>
    <m/>
    <m/>
    <x v="97"/>
    <x v="103"/>
    <x v="2"/>
  </r>
  <r>
    <x v="169"/>
    <x v="106"/>
    <x v="41"/>
    <x v="14"/>
    <d v="2025-07-31T00:00:00"/>
    <s v="534"/>
    <s v="Hàng trả - Fujimart Lê Văn Lương"/>
    <m/>
    <n v="0"/>
    <n v="0"/>
    <n v="229016"/>
    <s v="Giảm công nợ"/>
    <d v="2025-08-25T00:00:00"/>
    <m/>
    <n v="0"/>
    <n v="-229016"/>
    <n v="-229016"/>
    <n v="0"/>
    <d v="2025-07-31T00:00:00"/>
    <n v="30"/>
    <d v="2025-08-30T00:00:00"/>
    <n v="0"/>
    <m/>
    <s v=""/>
    <x v="0"/>
    <d v="2025-08-30T00:00:00"/>
    <d v="2025-08-25T00:00:00"/>
    <m/>
    <m/>
    <x v="97"/>
    <x v="103"/>
    <x v="2"/>
  </r>
  <r>
    <x v="169"/>
    <x v="106"/>
    <x v="41"/>
    <x v="14"/>
    <d v="2025-07-31T00:00:00"/>
    <s v="533"/>
    <s v="Hàng trả - Siêu thị Fuji Chính Kinh"/>
    <m/>
    <n v="0"/>
    <n v="0"/>
    <n v="488648"/>
    <s v="Giảm công nợ"/>
    <d v="2025-08-25T00:00:00"/>
    <m/>
    <n v="0"/>
    <n v="-488648"/>
    <n v="-488648"/>
    <n v="0"/>
    <d v="2025-07-31T00:00:00"/>
    <n v="30"/>
    <d v="2025-08-30T00:00:00"/>
    <n v="0"/>
    <m/>
    <s v=""/>
    <x v="0"/>
    <d v="2025-08-30T00:00:00"/>
    <d v="2025-08-25T00:00:00"/>
    <m/>
    <m/>
    <x v="97"/>
    <x v="103"/>
    <x v="2"/>
  </r>
  <r>
    <x v="169"/>
    <x v="106"/>
    <x v="41"/>
    <x v="14"/>
    <d v="2025-07-31T00:00:00"/>
    <s v="532"/>
    <s v="Hàng trả - Seikamart 275 nguyễn Trãi"/>
    <m/>
    <n v="0"/>
    <n v="0"/>
    <n v="714614"/>
    <s v="Giảm công nợ"/>
    <d v="2025-08-25T00:00:00"/>
    <m/>
    <n v="0"/>
    <n v="-714614"/>
    <n v="-714614"/>
    <n v="0"/>
    <d v="2025-07-31T00:00:00"/>
    <n v="30"/>
    <d v="2025-08-30T00:00:00"/>
    <n v="0"/>
    <m/>
    <s v=""/>
    <x v="0"/>
    <d v="2025-08-30T00:00:00"/>
    <d v="2025-08-25T00:00:00"/>
    <m/>
    <m/>
    <x v="97"/>
    <x v="103"/>
    <x v="2"/>
  </r>
  <r>
    <x v="169"/>
    <x v="106"/>
    <x v="41"/>
    <x v="14"/>
    <d v="2025-07-31T00:00:00"/>
    <s v="531"/>
    <s v="Hàng trả - Siêu thị Fuji 324 Tây Sơn"/>
    <m/>
    <n v="0"/>
    <n v="0"/>
    <n v="663167"/>
    <s v="Giảm công nợ"/>
    <d v="2025-08-25T00:00:00"/>
    <m/>
    <n v="0"/>
    <n v="-663167"/>
    <n v="-663167"/>
    <n v="0"/>
    <d v="2025-07-31T00:00:00"/>
    <n v="30"/>
    <d v="2025-08-30T00:00:00"/>
    <n v="0"/>
    <m/>
    <s v=""/>
    <x v="0"/>
    <d v="2025-08-30T00:00:00"/>
    <d v="2025-08-25T00:00:00"/>
    <m/>
    <m/>
    <x v="97"/>
    <x v="103"/>
    <x v="2"/>
  </r>
  <r>
    <x v="169"/>
    <x v="106"/>
    <x v="41"/>
    <x v="14"/>
    <d v="2025-07-31T00:00:00"/>
    <s v="530"/>
    <s v="Hàng trả - Siêu thị Fuji MD Complex"/>
    <m/>
    <n v="0"/>
    <n v="0"/>
    <n v="75340"/>
    <s v="Giảm công nợ"/>
    <d v="2025-08-25T00:00:00"/>
    <m/>
    <n v="0"/>
    <n v="-75340"/>
    <n v="-75340"/>
    <n v="0"/>
    <d v="2025-07-31T00:00:00"/>
    <n v="30"/>
    <d v="2025-08-30T00:00:00"/>
    <n v="0"/>
    <m/>
    <s v=""/>
    <x v="0"/>
    <d v="2025-08-30T00:00:00"/>
    <d v="2025-08-25T00:00:00"/>
    <m/>
    <m/>
    <x v="97"/>
    <x v="103"/>
    <x v="2"/>
  </r>
  <r>
    <x v="169"/>
    <x v="106"/>
    <x v="41"/>
    <x v="14"/>
    <d v="2025-07-31T00:00:00"/>
    <s v="529"/>
    <s v="Hàng trả - Siêu thị Fuji 89 Lạc Long Quân"/>
    <m/>
    <n v="0"/>
    <n v="0"/>
    <n v="178547"/>
    <s v="Giảm công nợ"/>
    <d v="2025-08-25T00:00:00"/>
    <m/>
    <n v="0"/>
    <n v="-178547"/>
    <n v="-178547"/>
    <n v="0"/>
    <d v="2025-07-31T00:00:00"/>
    <n v="30"/>
    <d v="2025-08-30T00:00:00"/>
    <n v="0"/>
    <m/>
    <s v=""/>
    <x v="0"/>
    <d v="2025-08-30T00:00:00"/>
    <d v="2025-08-25T00:00:00"/>
    <m/>
    <m/>
    <x v="97"/>
    <x v="103"/>
    <x v="2"/>
  </r>
  <r>
    <x v="169"/>
    <x v="106"/>
    <x v="41"/>
    <x v="14"/>
    <d v="2025-07-31T00:00:00"/>
    <s v="528"/>
    <s v="Hàng trả - Siêu thị HaproMart Thanh Xuân"/>
    <m/>
    <n v="0"/>
    <n v="0"/>
    <n v="96853"/>
    <s v="Giảm công nợ"/>
    <d v="2025-08-25T00:00:00"/>
    <m/>
    <n v="0"/>
    <n v="-96853"/>
    <n v="-96853"/>
    <n v="0"/>
    <d v="2025-07-31T00:00:00"/>
    <n v="30"/>
    <d v="2025-08-30T00:00:00"/>
    <n v="0"/>
    <m/>
    <s v=""/>
    <x v="0"/>
    <d v="2025-08-30T00:00:00"/>
    <d v="2025-08-25T00:00:00"/>
    <m/>
    <m/>
    <x v="97"/>
    <x v="103"/>
    <x v="2"/>
  </r>
  <r>
    <x v="169"/>
    <x v="106"/>
    <x v="41"/>
    <x v="14"/>
    <d v="2025-07-31T00:00:00"/>
    <s v="527"/>
    <s v="Hàng trả - BRG mart N16 Sài Đồng"/>
    <m/>
    <n v="0"/>
    <n v="0"/>
    <n v="114508"/>
    <s v="Giảm công nợ"/>
    <d v="2025-08-25T00:00:00"/>
    <m/>
    <n v="0"/>
    <n v="-114508"/>
    <n v="-114508"/>
    <n v="0"/>
    <d v="2025-07-31T00:00:00"/>
    <n v="30"/>
    <d v="2025-08-30T00:00:00"/>
    <n v="0"/>
    <m/>
    <s v=""/>
    <x v="0"/>
    <d v="2025-08-30T00:00:00"/>
    <d v="2025-08-25T00:00:00"/>
    <m/>
    <m/>
    <x v="97"/>
    <x v="103"/>
    <x v="2"/>
  </r>
  <r>
    <x v="169"/>
    <x v="106"/>
    <x v="41"/>
    <x v="14"/>
    <d v="2025-07-31T00:00:00"/>
    <s v="526"/>
    <s v="Hàng trả - Siêu thị fujiMart 142 Lê Duẩn"/>
    <m/>
    <n v="0"/>
    <n v="0"/>
    <n v="96853"/>
    <s v="Giảm công nợ"/>
    <d v="2025-08-25T00:00:00"/>
    <m/>
    <n v="0"/>
    <n v="-96853"/>
    <n v="-96853"/>
    <n v="0"/>
    <d v="2025-07-31T00:00:00"/>
    <n v="30"/>
    <d v="2025-08-30T00:00:00"/>
    <n v="0"/>
    <m/>
    <s v=""/>
    <x v="0"/>
    <d v="2025-08-30T00:00:00"/>
    <d v="2025-08-25T00:00:00"/>
    <m/>
    <m/>
    <x v="97"/>
    <x v="103"/>
    <x v="2"/>
  </r>
  <r>
    <x v="169"/>
    <x v="106"/>
    <x v="41"/>
    <x v="14"/>
    <d v="2025-07-31T00:00:00"/>
    <s v="525"/>
    <s v="Hàng trả - Seikamart Phạm Ngọc Thạch"/>
    <m/>
    <n v="0"/>
    <n v="0"/>
    <n v="502485"/>
    <s v="Giảm công nợ"/>
    <d v="2025-08-25T00:00:00"/>
    <m/>
    <n v="0"/>
    <n v="-502485"/>
    <n v="-502485"/>
    <n v="0"/>
    <d v="2025-07-31T00:00:00"/>
    <n v="30"/>
    <d v="2025-08-30T00:00:00"/>
    <n v="0"/>
    <m/>
    <s v=""/>
    <x v="0"/>
    <d v="2025-08-30T00:00:00"/>
    <d v="2025-08-25T00:00:00"/>
    <m/>
    <m/>
    <x v="97"/>
    <x v="103"/>
    <x v="2"/>
  </r>
  <r>
    <x v="169"/>
    <x v="106"/>
    <x v="41"/>
    <x v="14"/>
    <d v="2025-07-31T00:00:00"/>
    <s v="524"/>
    <s v="Hàng trả - Seikamart Phạm Ngọc Thạch"/>
    <m/>
    <n v="0"/>
    <n v="0"/>
    <n v="383477"/>
    <s v="Giảm công nợ"/>
    <d v="2025-08-25T00:00:00"/>
    <m/>
    <n v="0"/>
    <n v="-383477"/>
    <n v="-383477"/>
    <n v="0"/>
    <d v="2025-07-31T00:00:00"/>
    <n v="30"/>
    <d v="2025-08-30T00:00:00"/>
    <n v="0"/>
    <m/>
    <s v=""/>
    <x v="0"/>
    <d v="2025-08-30T00:00:00"/>
    <d v="2025-08-25T00:00:00"/>
    <m/>
    <m/>
    <x v="97"/>
    <x v="103"/>
    <x v="2"/>
  </r>
  <r>
    <x v="169"/>
    <x v="106"/>
    <x v="41"/>
    <x v="14"/>
    <d v="2025-07-31T00:00:00"/>
    <s v="523"/>
    <s v="Hàng trả - Siêu thị BRGMart 63 Hàng trống"/>
    <m/>
    <n v="0"/>
    <n v="0"/>
    <n v="171548"/>
    <s v="Giảm công nợ"/>
    <d v="2025-08-25T00:00:00"/>
    <m/>
    <n v="0"/>
    <n v="-171548"/>
    <n v="-171548"/>
    <n v="0"/>
    <d v="2025-07-31T00:00:00"/>
    <n v="30"/>
    <d v="2025-08-30T00:00:00"/>
    <n v="0"/>
    <m/>
    <s v=""/>
    <x v="0"/>
    <d v="2025-08-30T00:00:00"/>
    <d v="2025-08-25T00:00:00"/>
    <m/>
    <m/>
    <x v="97"/>
    <x v="103"/>
    <x v="2"/>
  </r>
  <r>
    <x v="169"/>
    <x v="106"/>
    <x v="41"/>
    <x v="14"/>
    <d v="2025-07-31T00:00:00"/>
    <s v="522"/>
    <s v="Hàng trả - BRG Mart Moonlight Vân Canh"/>
    <m/>
    <n v="0"/>
    <n v="0"/>
    <n v="456907"/>
    <s v="Giảm công nợ"/>
    <d v="2025-08-25T00:00:00"/>
    <m/>
    <n v="0"/>
    <n v="-456907"/>
    <n v="-456907"/>
    <n v="0"/>
    <d v="2025-07-31T00:00:00"/>
    <n v="30"/>
    <d v="2025-08-30T00:00:00"/>
    <n v="0"/>
    <m/>
    <s v=""/>
    <x v="0"/>
    <d v="2025-08-30T00:00:00"/>
    <d v="2025-08-25T00:00:00"/>
    <m/>
    <m/>
    <x v="97"/>
    <x v="103"/>
    <x v="2"/>
  </r>
  <r>
    <x v="169"/>
    <x v="106"/>
    <x v="41"/>
    <x v="14"/>
    <d v="2025-07-31T00:00:00"/>
    <s v="521"/>
    <s v="Hàng trả - Siêu thị Fuji 89 Lạc Long Quân"/>
    <m/>
    <n v="0"/>
    <n v="0"/>
    <n v="114508"/>
    <s v="Giảm công nợ"/>
    <d v="2025-08-25T00:00:00"/>
    <m/>
    <n v="0"/>
    <n v="-114508"/>
    <n v="-114508"/>
    <n v="0"/>
    <d v="2025-07-31T00:00:00"/>
    <n v="30"/>
    <d v="2025-08-30T00:00:00"/>
    <n v="0"/>
    <m/>
    <s v=""/>
    <x v="0"/>
    <d v="2025-08-30T00:00:00"/>
    <d v="2025-08-25T00:00:00"/>
    <m/>
    <m/>
    <x v="97"/>
    <x v="103"/>
    <x v="2"/>
  </r>
  <r>
    <x v="169"/>
    <x v="106"/>
    <x v="41"/>
    <x v="14"/>
    <d v="2025-07-31T00:00:00"/>
    <s v="520"/>
    <s v="Hàng trả - Fujimart Times City"/>
    <m/>
    <n v="0"/>
    <n v="0"/>
    <n v="236670"/>
    <s v="Giảm công nợ"/>
    <d v="2025-08-25T00:00:00"/>
    <m/>
    <n v="0"/>
    <n v="-236670"/>
    <n v="-236670"/>
    <n v="0"/>
    <d v="2025-07-31T00:00:00"/>
    <n v="30"/>
    <d v="2025-08-30T00:00:00"/>
    <n v="0"/>
    <m/>
    <s v=""/>
    <x v="0"/>
    <d v="2025-08-30T00:00:00"/>
    <d v="2025-08-25T00:00:00"/>
    <m/>
    <m/>
    <x v="97"/>
    <x v="103"/>
    <x v="2"/>
  </r>
  <r>
    <x v="169"/>
    <x v="106"/>
    <x v="41"/>
    <x v="14"/>
    <d v="2025-07-31T00:00:00"/>
    <s v="519"/>
    <s v="Hàng trả - CH Hapro 83 Nguyễn An Ninh"/>
    <m/>
    <n v="0"/>
    <n v="0"/>
    <n v="113945"/>
    <s v="Giảm công nợ"/>
    <d v="2025-08-25T00:00:00"/>
    <m/>
    <n v="0"/>
    <n v="-113945"/>
    <n v="-113945"/>
    <n v="0"/>
    <d v="2025-07-31T00:00:00"/>
    <n v="30"/>
    <d v="2025-08-30T00:00:00"/>
    <n v="0"/>
    <m/>
    <s v=""/>
    <x v="0"/>
    <d v="2025-08-30T00:00:00"/>
    <d v="2025-08-25T00:00:00"/>
    <m/>
    <m/>
    <x v="97"/>
    <x v="103"/>
    <x v="2"/>
  </r>
  <r>
    <x v="169"/>
    <x v="106"/>
    <x v="41"/>
    <x v="14"/>
    <d v="2025-07-31T00:00:00"/>
    <s v="518"/>
    <s v="Hàng trả - CH Hapro 198 Lò đúc"/>
    <m/>
    <n v="0"/>
    <n v="0"/>
    <n v="402665"/>
    <s v="Giảm công nợ"/>
    <d v="2025-08-25T00:00:00"/>
    <m/>
    <n v="0"/>
    <n v="-402665"/>
    <n v="-402665"/>
    <n v="0"/>
    <d v="2025-07-31T00:00:00"/>
    <n v="30"/>
    <d v="2025-08-30T00:00:00"/>
    <n v="0"/>
    <m/>
    <s v=""/>
    <x v="0"/>
    <d v="2025-08-30T00:00:00"/>
    <d v="2025-08-25T00:00:00"/>
    <m/>
    <m/>
    <x v="97"/>
    <x v="103"/>
    <x v="2"/>
  </r>
  <r>
    <x v="169"/>
    <x v="106"/>
    <x v="41"/>
    <x v="14"/>
    <d v="2025-07-31T00:00:00"/>
    <s v="517"/>
    <s v="Hàng trả - CH Hapro số 5 Hàm tử quan"/>
    <m/>
    <n v="0"/>
    <n v="0"/>
    <n v="377568"/>
    <s v="Giảm công nợ"/>
    <d v="2025-08-25T00:00:00"/>
    <m/>
    <n v="0"/>
    <n v="-377568"/>
    <n v="-377568"/>
    <n v="0"/>
    <d v="2025-07-31T00:00:00"/>
    <n v="30"/>
    <d v="2025-08-30T00:00:00"/>
    <n v="0"/>
    <m/>
    <s v=""/>
    <x v="0"/>
    <d v="2025-08-30T00:00:00"/>
    <d v="2025-08-25T00:00:00"/>
    <m/>
    <m/>
    <x v="97"/>
    <x v="103"/>
    <x v="2"/>
  </r>
  <r>
    <x v="169"/>
    <x v="106"/>
    <x v="41"/>
    <x v="14"/>
    <d v="2025-07-31T00:00:00"/>
    <s v="516"/>
    <s v="Hàng trả - BRG Mart Moonlight Vân Canh"/>
    <m/>
    <n v="0"/>
    <n v="0"/>
    <n v="189848"/>
    <s v="Giảm công nợ"/>
    <d v="2025-08-25T00:00:00"/>
    <m/>
    <n v="0"/>
    <n v="-189848"/>
    <n v="-189848"/>
    <n v="0"/>
    <d v="2025-07-31T00:00:00"/>
    <n v="30"/>
    <d v="2025-08-30T00:00:00"/>
    <n v="0"/>
    <m/>
    <s v=""/>
    <x v="0"/>
    <d v="2025-08-30T00:00:00"/>
    <d v="2025-08-25T00:00:00"/>
    <m/>
    <m/>
    <x v="97"/>
    <x v="103"/>
    <x v="2"/>
  </r>
  <r>
    <x v="169"/>
    <x v="106"/>
    <x v="41"/>
    <x v="14"/>
    <d v="2025-07-31T00:00:00"/>
    <s v="515"/>
    <s v="Hàng trả - Siêu thị HaproMart Lương Đình Của"/>
    <m/>
    <n v="0"/>
    <n v="0"/>
    <n v="236670"/>
    <s v="Giảm công nợ"/>
    <d v="2025-08-25T00:00:00"/>
    <m/>
    <n v="0"/>
    <n v="-236670"/>
    <n v="-236670"/>
    <n v="0"/>
    <d v="2025-07-31T00:00:00"/>
    <n v="30"/>
    <d v="2025-08-30T00:00:00"/>
    <n v="0"/>
    <m/>
    <s v=""/>
    <x v="0"/>
    <d v="2025-08-30T00:00:00"/>
    <d v="2025-08-25T00:00:00"/>
    <m/>
    <m/>
    <x v="97"/>
    <x v="103"/>
    <x v="2"/>
  </r>
  <r>
    <x v="169"/>
    <x v="106"/>
    <x v="41"/>
    <x v="14"/>
    <d v="2025-07-31T00:00:00"/>
    <s v="514"/>
    <s v="Hàng trả - Siêu thị Fuji giảng võ"/>
    <m/>
    <n v="0"/>
    <n v="0"/>
    <n v="150679"/>
    <s v="Giảm công nợ"/>
    <d v="2025-08-25T00:00:00"/>
    <m/>
    <n v="0"/>
    <n v="-150679"/>
    <n v="-150679"/>
    <n v="0"/>
    <d v="2025-07-31T00:00:00"/>
    <n v="30"/>
    <d v="2025-08-30T00:00:00"/>
    <n v="0"/>
    <m/>
    <s v=""/>
    <x v="0"/>
    <d v="2025-08-30T00:00:00"/>
    <d v="2025-08-25T00:00:00"/>
    <m/>
    <m/>
    <x v="97"/>
    <x v="103"/>
    <x v="2"/>
  </r>
  <r>
    <x v="169"/>
    <x v="106"/>
    <x v="41"/>
    <x v="14"/>
    <d v="2025-07-31T00:00:00"/>
    <s v="513"/>
    <s v="Hàng trả - Siêu thị HaproMart Lương Đình Của"/>
    <m/>
    <n v="0"/>
    <n v="0"/>
    <n v="472777"/>
    <s v="Giảm công nợ"/>
    <d v="2025-08-25T00:00:00"/>
    <m/>
    <n v="0"/>
    <n v="-472777"/>
    <n v="-472777"/>
    <n v="0"/>
    <d v="2025-07-31T00:00:00"/>
    <n v="30"/>
    <d v="2025-08-30T00:00:00"/>
    <n v="0"/>
    <m/>
    <s v=""/>
    <x v="0"/>
    <d v="2025-08-30T00:00:00"/>
    <d v="2025-08-25T00:00:00"/>
    <m/>
    <m/>
    <x v="97"/>
    <x v="103"/>
    <x v="2"/>
  </r>
  <r>
    <x v="169"/>
    <x v="106"/>
    <x v="41"/>
    <x v="14"/>
    <d v="2025-07-31T00:00:00"/>
    <s v="512"/>
    <s v="Hàng trả - Siêu thị Fuji Ngọc Khánh"/>
    <m/>
    <n v="0"/>
    <n v="0"/>
    <n v="358832"/>
    <s v="Giảm công nợ"/>
    <d v="2025-08-25T00:00:00"/>
    <m/>
    <n v="0"/>
    <n v="-358832"/>
    <n v="-358832"/>
    <n v="0"/>
    <d v="2025-07-31T00:00:00"/>
    <n v="30"/>
    <d v="2025-08-30T00:00:00"/>
    <n v="0"/>
    <m/>
    <s v=""/>
    <x v="0"/>
    <d v="2025-08-30T00:00:00"/>
    <d v="2025-08-25T00:00:00"/>
    <m/>
    <m/>
    <x v="97"/>
    <x v="103"/>
    <x v="2"/>
  </r>
  <r>
    <x v="169"/>
    <x v="106"/>
    <x v="41"/>
    <x v="14"/>
    <d v="2025-07-31T00:00:00"/>
    <s v="511"/>
    <s v="Hàng trả - Seikamart Lý Nam Đế"/>
    <m/>
    <n v="0"/>
    <n v="0"/>
    <n v="114508"/>
    <s v="Giảm công nợ"/>
    <d v="2025-08-25T00:00:00"/>
    <m/>
    <n v="0"/>
    <n v="-114508"/>
    <n v="-114508"/>
    <n v="0"/>
    <d v="2025-07-31T00:00:00"/>
    <n v="30"/>
    <d v="2025-08-30T00:00:00"/>
    <n v="0"/>
    <m/>
    <s v=""/>
    <x v="0"/>
    <d v="2025-08-30T00:00:00"/>
    <d v="2025-08-25T00:00:00"/>
    <m/>
    <m/>
    <x v="97"/>
    <x v="103"/>
    <x v="2"/>
  </r>
  <r>
    <x v="169"/>
    <x v="106"/>
    <x v="41"/>
    <x v="14"/>
    <d v="2025-07-31T00:00:00"/>
    <s v="510"/>
    <s v="Hàng trả - Siêu thị intimex Hải Dương"/>
    <m/>
    <n v="0"/>
    <n v="0"/>
    <n v="122162"/>
    <s v="Giảm công nợ"/>
    <d v="2025-08-25T00:00:00"/>
    <m/>
    <n v="0"/>
    <n v="-122162"/>
    <n v="-122162"/>
    <n v="0"/>
    <d v="2025-07-31T00:00:00"/>
    <n v="30"/>
    <d v="2025-08-30T00:00:00"/>
    <n v="0"/>
    <m/>
    <s v=""/>
    <x v="0"/>
    <d v="2025-08-30T00:00:00"/>
    <d v="2025-08-25T00:00:00"/>
    <m/>
    <m/>
    <x v="97"/>
    <x v="103"/>
    <x v="2"/>
  </r>
  <r>
    <x v="169"/>
    <x v="106"/>
    <x v="41"/>
    <x v="14"/>
    <d v="2025-07-31T00:00:00"/>
    <s v="509"/>
    <s v="Hàng trả - Siêu thị Fuji Lạc Long Quân"/>
    <m/>
    <n v="0"/>
    <n v="0"/>
    <n v="301359"/>
    <s v="Giảm công nợ"/>
    <d v="2025-08-25T00:00:00"/>
    <m/>
    <n v="0"/>
    <n v="-301359"/>
    <n v="-301359"/>
    <n v="0"/>
    <d v="2025-07-31T00:00:00"/>
    <n v="30"/>
    <d v="2025-08-30T00:00:00"/>
    <n v="0"/>
    <m/>
    <s v=""/>
    <x v="0"/>
    <d v="2025-08-30T00:00:00"/>
    <d v="2025-08-25T00:00:00"/>
    <m/>
    <m/>
    <x v="97"/>
    <x v="103"/>
    <x v="2"/>
  </r>
  <r>
    <x v="169"/>
    <x v="106"/>
    <x v="41"/>
    <x v="14"/>
    <d v="2025-07-31T00:00:00"/>
    <s v="508"/>
    <s v="Hàng trả - Fujimart 67 Trần Phú - Ba Đình"/>
    <m/>
    <n v="0"/>
    <n v="0"/>
    <n v="351178"/>
    <s v="Giảm công nợ"/>
    <d v="2025-08-25T00:00:00"/>
    <m/>
    <n v="0"/>
    <n v="-351178"/>
    <n v="-351178"/>
    <n v="0"/>
    <d v="2025-07-31T00:00:00"/>
    <n v="30"/>
    <d v="2025-08-30T00:00:00"/>
    <n v="0"/>
    <m/>
    <s v=""/>
    <x v="0"/>
    <d v="2025-08-30T00:00:00"/>
    <d v="2025-08-25T00:00:00"/>
    <m/>
    <m/>
    <x v="97"/>
    <x v="103"/>
    <x v="2"/>
  </r>
  <r>
    <x v="169"/>
    <x v="106"/>
    <x v="41"/>
    <x v="14"/>
    <d v="2025-07-31T00:00:00"/>
    <s v="507"/>
    <s v="Hàng trả - Siêu thị Fuji Trần Phú - Hà Đông"/>
    <m/>
    <n v="0"/>
    <n v="0"/>
    <n v="587285"/>
    <s v="Giảm công nợ"/>
    <d v="2025-08-25T00:00:00"/>
    <m/>
    <n v="0"/>
    <n v="-587285"/>
    <n v="-587285"/>
    <n v="0"/>
    <d v="2025-07-31T00:00:00"/>
    <n v="30"/>
    <d v="2025-08-30T00:00:00"/>
    <n v="0"/>
    <m/>
    <s v=""/>
    <x v="0"/>
    <d v="2025-08-30T00:00:00"/>
    <d v="2025-08-25T00:00:00"/>
    <m/>
    <m/>
    <x v="97"/>
    <x v="103"/>
    <x v="2"/>
  </r>
  <r>
    <x v="169"/>
    <x v="106"/>
    <x v="41"/>
    <x v="14"/>
    <d v="2025-07-31T00:00:00"/>
    <s v="506"/>
    <s v="Hàng trả - CH Haprofood 9 Lê Qúy Đôn"/>
    <m/>
    <n v="0"/>
    <n v="0"/>
    <n v="113945"/>
    <s v="Giảm công nợ"/>
    <d v="2025-08-25T00:00:00"/>
    <m/>
    <n v="0"/>
    <n v="-113945"/>
    <n v="-113945"/>
    <n v="0"/>
    <d v="2025-07-31T00:00:00"/>
    <n v="30"/>
    <d v="2025-08-30T00:00:00"/>
    <n v="0"/>
    <m/>
    <s v=""/>
    <x v="0"/>
    <d v="2025-08-30T00:00:00"/>
    <d v="2025-08-25T00:00:00"/>
    <m/>
    <m/>
    <x v="97"/>
    <x v="103"/>
    <x v="2"/>
  </r>
  <r>
    <x v="169"/>
    <x v="106"/>
    <x v="41"/>
    <x v="14"/>
    <d v="2025-07-31T00:00:00"/>
    <s v="505"/>
    <s v="Hàng trả - Siêu thị Fuji Thụy Khuê"/>
    <m/>
    <n v="0"/>
    <n v="0"/>
    <n v="319664"/>
    <s v="Giảm công nợ"/>
    <d v="2025-08-25T00:00:00"/>
    <m/>
    <n v="0"/>
    <n v="-319664"/>
    <n v="-319664"/>
    <n v="0"/>
    <d v="2025-07-31T00:00:00"/>
    <n v="30"/>
    <d v="2025-08-30T00:00:00"/>
    <n v="0"/>
    <m/>
    <s v=""/>
    <x v="0"/>
    <d v="2025-08-30T00:00:00"/>
    <d v="2025-08-25T00:00:00"/>
    <m/>
    <m/>
    <x v="97"/>
    <x v="103"/>
    <x v="2"/>
  </r>
  <r>
    <x v="169"/>
    <x v="106"/>
    <x v="41"/>
    <x v="14"/>
    <d v="2025-07-31T00:00:00"/>
    <s v="504"/>
    <s v="Hàng trả - BRG mart N16 Sài Đồng"/>
    <m/>
    <n v="0"/>
    <n v="0"/>
    <n v="113945"/>
    <s v="Giảm công nợ"/>
    <d v="2025-08-25T00:00:00"/>
    <m/>
    <n v="0"/>
    <n v="-113945"/>
    <n v="-113945"/>
    <n v="0"/>
    <d v="2025-07-31T00:00:00"/>
    <n v="30"/>
    <d v="2025-08-30T00:00:00"/>
    <n v="0"/>
    <m/>
    <s v=""/>
    <x v="0"/>
    <d v="2025-08-30T00:00:00"/>
    <d v="2025-08-25T00:00:00"/>
    <m/>
    <m/>
    <x v="97"/>
    <x v="103"/>
    <x v="2"/>
  </r>
  <r>
    <x v="169"/>
    <x v="106"/>
    <x v="41"/>
    <x v="14"/>
    <d v="2025-07-31T00:00:00"/>
    <s v="503"/>
    <s v="Hàng trả - Siêu thị Fuji 324 Tây Sơn"/>
    <m/>
    <n v="0"/>
    <n v="0"/>
    <n v="122162"/>
    <s v="Giảm công nợ"/>
    <d v="2025-08-25T00:00:00"/>
    <m/>
    <n v="0"/>
    <n v="-122162"/>
    <n v="-122162"/>
    <n v="0"/>
    <d v="2025-07-31T00:00:00"/>
    <n v="30"/>
    <d v="2025-08-30T00:00:00"/>
    <n v="0"/>
    <m/>
    <s v=""/>
    <x v="0"/>
    <d v="2025-08-30T00:00:00"/>
    <d v="2025-08-25T00:00:00"/>
    <m/>
    <m/>
    <x v="97"/>
    <x v="103"/>
    <x v="2"/>
  </r>
  <r>
    <x v="169"/>
    <x v="106"/>
    <x v="41"/>
    <x v="14"/>
    <d v="2025-07-31T00:00:00"/>
    <s v="502"/>
    <s v="Hàng trả - Siêu thị HaproMart A4 Vĩnh Phúc, Ba Đình"/>
    <m/>
    <n v="0"/>
    <n v="0"/>
    <n v="154461"/>
    <s v="Giảm công nợ"/>
    <d v="2025-08-25T00:00:00"/>
    <m/>
    <n v="0"/>
    <n v="-154461"/>
    <n v="-154461"/>
    <n v="0"/>
    <d v="2025-07-31T00:00:00"/>
    <n v="30"/>
    <d v="2025-08-30T00:00:00"/>
    <n v="0"/>
    <m/>
    <s v=""/>
    <x v="0"/>
    <d v="2025-08-30T00:00:00"/>
    <d v="2025-08-25T00:00:00"/>
    <m/>
    <m/>
    <x v="97"/>
    <x v="103"/>
    <x v="2"/>
  </r>
  <r>
    <x v="169"/>
    <x v="106"/>
    <x v="156"/>
    <x v="14"/>
    <d v="2025-08-30T00:00:00"/>
    <s v="2210"/>
    <s v="Hàng trả -Siêu thị Fuji 324 Tây Sơn"/>
    <m/>
    <n v="0"/>
    <n v="0"/>
    <n v="228453"/>
    <s v="Giảm công nợ"/>
    <d v="2025-09-25T00:00:00"/>
    <m/>
    <n v="0"/>
    <n v="-228453"/>
    <n v="-228453"/>
    <n v="0"/>
    <d v="2025-08-30T00:00:00"/>
    <n v="30"/>
    <d v="2025-09-29T00:00:00"/>
    <n v="0"/>
    <m/>
    <s v=""/>
    <x v="0"/>
    <d v="2025-09-29T00:00:00"/>
    <d v="2025-09-25T00:00:00"/>
    <m/>
    <m/>
    <x v="97"/>
    <x v="103"/>
    <x v="2"/>
  </r>
  <r>
    <x v="169"/>
    <x v="106"/>
    <x v="213"/>
    <x v="14"/>
    <d v="2025-08-30T00:00:00"/>
    <s v="2210"/>
    <s v="Hàng trả -CH Haprofood 9 Lê Qúy Đôn"/>
    <m/>
    <n v="0"/>
    <n v="0"/>
    <n v="98683"/>
    <s v="Giảm công nợ"/>
    <d v="2025-09-25T00:00:00"/>
    <m/>
    <n v="0"/>
    <n v="-98683"/>
    <n v="-98683"/>
    <n v="0"/>
    <d v="2025-08-30T00:00:00"/>
    <n v="30"/>
    <d v="2025-09-29T00:00:00"/>
    <n v="0"/>
    <m/>
    <s v=""/>
    <x v="0"/>
    <d v="2025-09-29T00:00:00"/>
    <d v="2025-09-25T00:00:00"/>
    <m/>
    <m/>
    <x v="97"/>
    <x v="103"/>
    <x v="2"/>
  </r>
  <r>
    <x v="169"/>
    <x v="106"/>
    <x v="213"/>
    <x v="14"/>
    <d v="2025-08-30T00:00:00"/>
    <s v="2210"/>
    <s v="Hàng trả -Siêu thị Fuji Chính Kinh"/>
    <m/>
    <n v="0"/>
    <n v="0"/>
    <n v="458032"/>
    <s v="Giảm công nợ"/>
    <d v="2025-09-25T00:00:00"/>
    <m/>
    <n v="0"/>
    <n v="-458032"/>
    <n v="-458032"/>
    <n v="0"/>
    <d v="2025-08-30T00:00:00"/>
    <n v="30"/>
    <d v="2025-09-29T00:00:00"/>
    <n v="0"/>
    <m/>
    <s v=""/>
    <x v="0"/>
    <d v="2025-09-29T00:00:00"/>
    <d v="2025-09-25T00:00:00"/>
    <m/>
    <m/>
    <x v="97"/>
    <x v="103"/>
    <x v="2"/>
  </r>
  <r>
    <x v="169"/>
    <x v="106"/>
    <x v="119"/>
    <x v="14"/>
    <d v="2025-08-30T00:00:00"/>
    <s v="2210"/>
    <s v="Hàng trả -Siêu thị Fuji 36 Hoàng Cầu"/>
    <m/>
    <n v="0"/>
    <n v="0"/>
    <n v="229016"/>
    <s v="Giảm công nợ"/>
    <d v="2025-09-25T00:00:00"/>
    <m/>
    <n v="0"/>
    <n v="-229016"/>
    <n v="-229016"/>
    <n v="0"/>
    <d v="2025-08-30T00:00:00"/>
    <n v="30"/>
    <d v="2025-09-29T00:00:00"/>
    <n v="0"/>
    <m/>
    <s v=""/>
    <x v="0"/>
    <d v="2025-09-29T00:00:00"/>
    <d v="2025-09-25T00:00:00"/>
    <m/>
    <m/>
    <x v="97"/>
    <x v="103"/>
    <x v="2"/>
  </r>
  <r>
    <x v="169"/>
    <x v="106"/>
    <x v="213"/>
    <x v="14"/>
    <d v="2025-08-30T00:00:00"/>
    <s v="2210"/>
    <s v="Hàng trả -CH Hapro 198 Lò đúc"/>
    <m/>
    <n v="0"/>
    <n v="0"/>
    <n v="122162"/>
    <s v="Giảm công nợ"/>
    <d v="2025-09-25T00:00:00"/>
    <m/>
    <n v="0"/>
    <n v="-122162"/>
    <n v="-122162"/>
    <n v="0"/>
    <d v="2025-08-30T00:00:00"/>
    <n v="30"/>
    <d v="2025-09-29T00:00:00"/>
    <n v="0"/>
    <m/>
    <s v=""/>
    <x v="0"/>
    <d v="2025-09-29T00:00:00"/>
    <d v="2025-09-25T00:00:00"/>
    <m/>
    <m/>
    <x v="97"/>
    <x v="103"/>
    <x v="2"/>
  </r>
  <r>
    <x v="169"/>
    <x v="106"/>
    <x v="232"/>
    <x v="14"/>
    <d v="2025-08-30T00:00:00"/>
    <s v="2210"/>
    <s v="Hàng trả -Seikamart Phạm Ngọc Thạch"/>
    <m/>
    <n v="0"/>
    <n v="0"/>
    <n v="496134"/>
    <s v="Giảm công nợ"/>
    <d v="2025-09-25T00:00:00"/>
    <m/>
    <n v="0"/>
    <n v="-496134"/>
    <n v="-496134"/>
    <n v="0"/>
    <d v="2025-08-30T00:00:00"/>
    <n v="30"/>
    <d v="2025-09-29T00:00:00"/>
    <n v="0"/>
    <m/>
    <s v=""/>
    <x v="0"/>
    <d v="2025-09-29T00:00:00"/>
    <d v="2025-09-25T00:00:00"/>
    <m/>
    <m/>
    <x v="97"/>
    <x v="103"/>
    <x v="2"/>
  </r>
  <r>
    <x v="169"/>
    <x v="106"/>
    <x v="88"/>
    <x v="14"/>
    <d v="2025-08-30T00:00:00"/>
    <s v="2210"/>
    <s v="Hàng trả -Fujimart Trung Yên"/>
    <m/>
    <n v="0"/>
    <n v="0"/>
    <n v="624201"/>
    <s v="Giảm công nợ"/>
    <d v="2025-09-25T00:00:00"/>
    <m/>
    <n v="0"/>
    <n v="-624201"/>
    <n v="-624201"/>
    <n v="0"/>
    <d v="2025-08-30T00:00:00"/>
    <n v="30"/>
    <d v="2025-09-29T00:00:00"/>
    <n v="0"/>
    <m/>
    <s v=""/>
    <x v="0"/>
    <d v="2025-09-29T00:00:00"/>
    <d v="2025-09-25T00:00:00"/>
    <m/>
    <m/>
    <x v="97"/>
    <x v="103"/>
    <x v="2"/>
  </r>
  <r>
    <x v="169"/>
    <x v="106"/>
    <x v="275"/>
    <x v="14"/>
    <d v="2025-08-30T00:00:00"/>
    <s v="2210"/>
    <s v="Hàng trả -Siêu thị Fuji 324 Tây Sơn"/>
    <m/>
    <n v="0"/>
    <n v="0"/>
    <n v="699359"/>
    <s v="Giảm công nợ"/>
    <d v="2025-09-25T00:00:00"/>
    <m/>
    <n v="0"/>
    <n v="-699359"/>
    <n v="-699359"/>
    <n v="0"/>
    <d v="2025-08-30T00:00:00"/>
    <n v="30"/>
    <d v="2025-09-29T00:00:00"/>
    <n v="0"/>
    <m/>
    <s v=""/>
    <x v="0"/>
    <d v="2025-09-29T00:00:00"/>
    <d v="2025-09-25T00:00:00"/>
    <m/>
    <m/>
    <x v="97"/>
    <x v="103"/>
    <x v="2"/>
  </r>
  <r>
    <x v="169"/>
    <x v="106"/>
    <x v="79"/>
    <x v="14"/>
    <d v="2025-08-30T00:00:00"/>
    <s v="2210"/>
    <s v="Hàng trả -Seikamart 275 nguyễn Trãi"/>
    <m/>
    <n v="0"/>
    <n v="0"/>
    <n v="382486"/>
    <s v="Giảm công nợ"/>
    <d v="2025-09-25T00:00:00"/>
    <m/>
    <n v="0"/>
    <n v="-382486"/>
    <n v="-382486"/>
    <n v="0"/>
    <d v="2025-08-30T00:00:00"/>
    <n v="30"/>
    <d v="2025-09-29T00:00:00"/>
    <n v="0"/>
    <m/>
    <s v=""/>
    <x v="0"/>
    <d v="2025-09-29T00:00:00"/>
    <d v="2025-09-25T00:00:00"/>
    <m/>
    <m/>
    <x v="97"/>
    <x v="103"/>
    <x v="2"/>
  </r>
  <r>
    <x v="169"/>
    <x v="106"/>
    <x v="193"/>
    <x v="14"/>
    <d v="2025-08-30T00:00:00"/>
    <s v="2210"/>
    <s v="Hàng trả -BRG Mart Moonlight Vân Canh"/>
    <m/>
    <n v="0"/>
    <n v="0"/>
    <n v="114508"/>
    <s v="Giảm công nợ"/>
    <d v="2025-09-25T00:00:00"/>
    <m/>
    <n v="0"/>
    <n v="-114508"/>
    <n v="-114508"/>
    <n v="0"/>
    <d v="2025-08-30T00:00:00"/>
    <n v="30"/>
    <d v="2025-09-29T00:00:00"/>
    <n v="0"/>
    <m/>
    <s v=""/>
    <x v="0"/>
    <d v="2025-09-29T00:00:00"/>
    <d v="2025-09-25T00:00:00"/>
    <m/>
    <m/>
    <x v="97"/>
    <x v="103"/>
    <x v="2"/>
  </r>
  <r>
    <x v="169"/>
    <x v="106"/>
    <x v="58"/>
    <x v="14"/>
    <d v="2025-08-30T00:00:00"/>
    <s v="2210"/>
    <s v="Hàng trả -Siêu thị HaproMart A4 Vĩnh Phúc, Ba Đình"/>
    <m/>
    <n v="0"/>
    <n v="0"/>
    <n v="171121"/>
    <s v="Giảm công nợ"/>
    <d v="2025-09-25T00:00:00"/>
    <m/>
    <n v="0"/>
    <n v="-171121"/>
    <n v="-171121"/>
    <n v="0"/>
    <d v="2025-08-30T00:00:00"/>
    <n v="30"/>
    <d v="2025-09-29T00:00:00"/>
    <n v="0"/>
    <m/>
    <s v=""/>
    <x v="0"/>
    <d v="2025-09-29T00:00:00"/>
    <d v="2025-09-25T00:00:00"/>
    <m/>
    <m/>
    <x v="97"/>
    <x v="103"/>
    <x v="2"/>
  </r>
  <r>
    <x v="169"/>
    <x v="106"/>
    <x v="193"/>
    <x v="14"/>
    <d v="2025-08-30T00:00:00"/>
    <s v="2210"/>
    <s v="Hàng trả -Siêu thị HaproMart A4 Vĩnh Phúc, Ba Đình"/>
    <m/>
    <n v="0"/>
    <n v="0"/>
    <n v="154461"/>
    <s v="Giảm công nợ"/>
    <d v="2025-09-25T00:00:00"/>
    <m/>
    <n v="0"/>
    <n v="-154461"/>
    <n v="-154461"/>
    <n v="0"/>
    <d v="2025-08-30T00:00:00"/>
    <n v="30"/>
    <d v="2025-09-29T00:00:00"/>
    <n v="0"/>
    <m/>
    <s v=""/>
    <x v="0"/>
    <d v="2025-09-29T00:00:00"/>
    <d v="2025-09-25T00:00:00"/>
    <m/>
    <m/>
    <x v="97"/>
    <x v="103"/>
    <x v="2"/>
  </r>
  <r>
    <x v="169"/>
    <x v="106"/>
    <x v="6"/>
    <x v="14"/>
    <d v="2025-08-30T00:00:00"/>
    <s v="2210"/>
    <s v="Hàng trả -BRG mart Intracom Đông Anh"/>
    <m/>
    <n v="0"/>
    <n v="0"/>
    <n v="801557"/>
    <s v="Giảm công nợ"/>
    <d v="2025-09-25T00:00:00"/>
    <m/>
    <n v="0"/>
    <n v="-801557"/>
    <n v="-801557"/>
    <n v="0"/>
    <d v="2025-08-30T00:00:00"/>
    <n v="30"/>
    <d v="2025-09-29T00:00:00"/>
    <n v="0"/>
    <m/>
    <s v=""/>
    <x v="0"/>
    <d v="2025-09-29T00:00:00"/>
    <d v="2025-09-25T00:00:00"/>
    <m/>
    <m/>
    <x v="97"/>
    <x v="103"/>
    <x v="2"/>
  </r>
  <r>
    <x v="169"/>
    <x v="106"/>
    <x v="88"/>
    <x v="14"/>
    <d v="2025-08-30T00:00:00"/>
    <s v="2210"/>
    <s v="Hàng trả -Seika Dimond Westlake 98 Tô Ngọc Vân"/>
    <m/>
    <n v="0"/>
    <n v="0"/>
    <n v="597370"/>
    <s v="Giảm công nợ"/>
    <d v="2025-09-25T00:00:00"/>
    <m/>
    <n v="0"/>
    <n v="-597370"/>
    <n v="-597370"/>
    <n v="0"/>
    <d v="2025-08-30T00:00:00"/>
    <n v="30"/>
    <d v="2025-09-29T00:00:00"/>
    <n v="0"/>
    <m/>
    <s v=""/>
    <x v="0"/>
    <d v="2025-09-29T00:00:00"/>
    <d v="2025-09-25T00:00:00"/>
    <m/>
    <m/>
    <x v="97"/>
    <x v="103"/>
    <x v="2"/>
  </r>
  <r>
    <x v="169"/>
    <x v="106"/>
    <x v="88"/>
    <x v="14"/>
    <d v="2025-08-30T00:00:00"/>
    <s v="2210"/>
    <s v="Hàng trả -BRG mart Intracom Đông Anh"/>
    <m/>
    <n v="0"/>
    <n v="0"/>
    <n v="113945"/>
    <s v="Giảm công nợ"/>
    <d v="2025-09-25T00:00:00"/>
    <m/>
    <n v="0"/>
    <n v="-113945"/>
    <n v="-113945"/>
    <n v="0"/>
    <d v="2025-08-30T00:00:00"/>
    <n v="30"/>
    <d v="2025-09-29T00:00:00"/>
    <n v="0"/>
    <m/>
    <s v=""/>
    <x v="0"/>
    <d v="2025-09-29T00:00:00"/>
    <d v="2025-09-25T00:00:00"/>
    <m/>
    <m/>
    <x v="97"/>
    <x v="103"/>
    <x v="2"/>
  </r>
  <r>
    <x v="169"/>
    <x v="106"/>
    <x v="524"/>
    <x v="14"/>
    <d v="2025-08-30T00:00:00"/>
    <s v="2210"/>
    <s v="Hàng trả -CH Hapro 83 Nguyễn An Ninh"/>
    <m/>
    <n v="0"/>
    <n v="0"/>
    <n v="202166"/>
    <s v="Giảm công nợ"/>
    <d v="2025-09-25T00:00:00"/>
    <m/>
    <n v="0"/>
    <n v="-202166"/>
    <n v="-202166"/>
    <n v="0"/>
    <d v="2025-08-30T00:00:00"/>
    <n v="30"/>
    <d v="2025-09-29T00:00:00"/>
    <n v="0"/>
    <m/>
    <s v=""/>
    <x v="0"/>
    <d v="2025-09-29T00:00:00"/>
    <d v="2025-09-25T00:00:00"/>
    <m/>
    <m/>
    <x v="97"/>
    <x v="103"/>
    <x v="2"/>
  </r>
  <r>
    <x v="169"/>
    <x v="106"/>
    <x v="318"/>
    <x v="14"/>
    <d v="2025-08-30T00:00:00"/>
    <s v="2210"/>
    <s v="Hàng trả -Siêu thị HaproMart Lương Đình Của"/>
    <m/>
    <n v="0"/>
    <n v="0"/>
    <n v="354718"/>
    <s v="Giảm công nợ"/>
    <d v="2025-09-25T00:00:00"/>
    <m/>
    <n v="0"/>
    <n v="-354718"/>
    <n v="-354718"/>
    <n v="0"/>
    <d v="2025-08-30T00:00:00"/>
    <n v="30"/>
    <d v="2025-09-29T00:00:00"/>
    <n v="0"/>
    <m/>
    <s v=""/>
    <x v="0"/>
    <d v="2025-09-29T00:00:00"/>
    <d v="2025-09-25T00:00:00"/>
    <m/>
    <m/>
    <x v="97"/>
    <x v="103"/>
    <x v="2"/>
  </r>
  <r>
    <x v="169"/>
    <x v="106"/>
    <x v="7"/>
    <x v="14"/>
    <d v="2025-08-30T00:00:00"/>
    <s v="2210"/>
    <s v="Hàng trả -Siêu thị Fuji MD Complex"/>
    <m/>
    <n v="0"/>
    <n v="0"/>
    <n v="113945"/>
    <s v="Giảm công nợ"/>
    <d v="2025-09-25T00:00:00"/>
    <m/>
    <n v="0"/>
    <n v="-113945"/>
    <n v="-113945"/>
    <n v="0"/>
    <d v="2025-08-30T00:00:00"/>
    <n v="30"/>
    <d v="2025-09-29T00:00:00"/>
    <n v="0"/>
    <m/>
    <s v=""/>
    <x v="0"/>
    <d v="2025-09-29T00:00:00"/>
    <d v="2025-09-25T00:00:00"/>
    <m/>
    <m/>
    <x v="97"/>
    <x v="103"/>
    <x v="2"/>
  </r>
  <r>
    <x v="169"/>
    <x v="106"/>
    <x v="232"/>
    <x v="14"/>
    <d v="2025-08-30T00:00:00"/>
    <s v="2210"/>
    <s v="Hàng trả -Siêu thị Fuji Huỳnh Thúc Kháng"/>
    <m/>
    <n v="0"/>
    <n v="0"/>
    <n v="378119"/>
    <s v="Giảm công nợ"/>
    <d v="2025-09-25T00:00:00"/>
    <m/>
    <n v="0"/>
    <n v="-378119"/>
    <n v="-378119"/>
    <n v="0"/>
    <d v="2025-08-30T00:00:00"/>
    <n v="30"/>
    <d v="2025-09-29T00:00:00"/>
    <n v="0"/>
    <m/>
    <s v=""/>
    <x v="0"/>
    <d v="2025-09-29T00:00:00"/>
    <d v="2025-09-25T00:00:00"/>
    <m/>
    <m/>
    <x v="97"/>
    <x v="103"/>
    <x v="2"/>
  </r>
  <r>
    <x v="169"/>
    <x v="106"/>
    <x v="232"/>
    <x v="14"/>
    <d v="2025-08-30T00:00:00"/>
    <s v="2210"/>
    <s v="Hàng trả -CH HaproFood 362 Ngọc Lâm"/>
    <m/>
    <n v="0"/>
    <n v="0"/>
    <n v="228453"/>
    <s v="Giảm công nợ"/>
    <d v="2025-09-25T00:00:00"/>
    <m/>
    <n v="0"/>
    <n v="-228453"/>
    <n v="-228453"/>
    <n v="0"/>
    <d v="2025-08-30T00:00:00"/>
    <n v="30"/>
    <d v="2025-09-29T00:00:00"/>
    <n v="0"/>
    <m/>
    <s v=""/>
    <x v="0"/>
    <d v="2025-09-29T00:00:00"/>
    <d v="2025-09-25T00:00:00"/>
    <m/>
    <m/>
    <x v="97"/>
    <x v="103"/>
    <x v="2"/>
  </r>
  <r>
    <x v="169"/>
    <x v="106"/>
    <x v="213"/>
    <x v="14"/>
    <d v="2025-08-30T00:00:00"/>
    <s v="2210"/>
    <s v="Hàng trả -Seikamart Lý Nam Đế"/>
    <m/>
    <n v="0"/>
    <n v="0"/>
    <n v="189848"/>
    <s v="Giảm công nợ"/>
    <d v="2025-09-25T00:00:00"/>
    <m/>
    <n v="0"/>
    <n v="-189848"/>
    <n v="-189848"/>
    <n v="0"/>
    <d v="2025-08-30T00:00:00"/>
    <n v="30"/>
    <d v="2025-09-29T00:00:00"/>
    <n v="0"/>
    <m/>
    <s v=""/>
    <x v="0"/>
    <d v="2025-09-29T00:00:00"/>
    <d v="2025-09-25T00:00:00"/>
    <m/>
    <m/>
    <x v="97"/>
    <x v="103"/>
    <x v="2"/>
  </r>
  <r>
    <x v="169"/>
    <x v="106"/>
    <x v="111"/>
    <x v="14"/>
    <d v="2025-08-30T00:00:00"/>
    <s v="2210"/>
    <s v="Hàng trả -Siêu thị Fuji Trần Phú - Hà Đông"/>
    <m/>
    <n v="0"/>
    <n v="0"/>
    <n v="244324"/>
    <s v="Giảm công nợ"/>
    <d v="2025-09-25T00:00:00"/>
    <m/>
    <n v="0"/>
    <n v="-244324"/>
    <n v="-244324"/>
    <n v="0"/>
    <d v="2025-08-30T00:00:00"/>
    <n v="30"/>
    <d v="2025-09-29T00:00:00"/>
    <n v="0"/>
    <m/>
    <s v=""/>
    <x v="0"/>
    <d v="2025-09-29T00:00:00"/>
    <d v="2025-09-25T00:00:00"/>
    <m/>
    <m/>
    <x v="97"/>
    <x v="103"/>
    <x v="2"/>
  </r>
  <r>
    <x v="169"/>
    <x v="106"/>
    <x v="175"/>
    <x v="14"/>
    <d v="2025-08-30T00:00:00"/>
    <s v="2210"/>
    <s v="Hàng trả -Siêu thị BRGMart 63 Hàng trống"/>
    <m/>
    <n v="0"/>
    <n v="0"/>
    <n v="311874"/>
    <s v="Giảm công nợ"/>
    <d v="2025-09-25T00:00:00"/>
    <m/>
    <n v="0"/>
    <n v="-311874"/>
    <n v="-311874"/>
    <n v="0"/>
    <d v="2025-08-30T00:00:00"/>
    <n v="30"/>
    <d v="2025-09-29T00:00:00"/>
    <n v="0"/>
    <m/>
    <s v=""/>
    <x v="0"/>
    <d v="2025-09-29T00:00:00"/>
    <d v="2025-09-25T00:00:00"/>
    <m/>
    <m/>
    <x v="97"/>
    <x v="103"/>
    <x v="2"/>
  </r>
  <r>
    <x v="169"/>
    <x v="106"/>
    <x v="232"/>
    <x v="14"/>
    <d v="2025-08-30T00:00:00"/>
    <s v="2210"/>
    <s v="Hàng trả -Fujimart Trung Yên"/>
    <m/>
    <n v="0"/>
    <n v="0"/>
    <n v="113899"/>
    <s v="Giảm công nợ"/>
    <d v="2025-09-25T00:00:00"/>
    <m/>
    <n v="0"/>
    <n v="-113899"/>
    <n v="-113899"/>
    <n v="0"/>
    <d v="2025-08-30T00:00:00"/>
    <n v="30"/>
    <d v="2025-09-29T00:00:00"/>
    <n v="0"/>
    <m/>
    <s v=""/>
    <x v="0"/>
    <d v="2025-09-29T00:00:00"/>
    <d v="2025-09-25T00:00:00"/>
    <m/>
    <m/>
    <x v="97"/>
    <x v="103"/>
    <x v="2"/>
  </r>
  <r>
    <x v="169"/>
    <x v="106"/>
    <x v="199"/>
    <x v="14"/>
    <d v="2025-08-30T00:00:00"/>
    <s v="2210"/>
    <s v="Hàng trả -Siêu thị Fuji Ngọc Khánh"/>
    <m/>
    <n v="0"/>
    <n v="0"/>
    <n v="229016"/>
    <s v="Giảm công nợ"/>
    <d v="2025-09-25T00:00:00"/>
    <m/>
    <n v="0"/>
    <n v="-229016"/>
    <n v="-229016"/>
    <n v="0"/>
    <d v="2025-08-30T00:00:00"/>
    <n v="30"/>
    <d v="2025-09-29T00:00:00"/>
    <n v="0"/>
    <m/>
    <s v=""/>
    <x v="0"/>
    <d v="2025-09-29T00:00:00"/>
    <d v="2025-09-25T00:00:00"/>
    <m/>
    <m/>
    <x v="97"/>
    <x v="103"/>
    <x v="2"/>
  </r>
  <r>
    <x v="169"/>
    <x v="106"/>
    <x v="193"/>
    <x v="14"/>
    <d v="2025-08-30T00:00:00"/>
    <s v="2210"/>
    <s v="Hàng trả -CH Hapro Chợ Bưởi"/>
    <m/>
    <n v="0"/>
    <n v="0"/>
    <n v="927492"/>
    <s v="Giảm công nợ"/>
    <d v="2025-09-25T00:00:00"/>
    <m/>
    <n v="0"/>
    <n v="-927492"/>
    <n v="-927492"/>
    <n v="0"/>
    <d v="2025-08-30T00:00:00"/>
    <n v="30"/>
    <d v="2025-09-29T00:00:00"/>
    <n v="0"/>
    <m/>
    <s v=""/>
    <x v="0"/>
    <d v="2025-09-29T00:00:00"/>
    <d v="2025-09-25T00:00:00"/>
    <m/>
    <m/>
    <x v="97"/>
    <x v="103"/>
    <x v="2"/>
  </r>
  <r>
    <x v="169"/>
    <x v="106"/>
    <x v="103"/>
    <x v="14"/>
    <d v="2025-08-30T00:00:00"/>
    <s v="2210"/>
    <s v="Hàng trả -Siêu thị Fuji 89 Lạc Long Quân"/>
    <m/>
    <n v="0"/>
    <n v="0"/>
    <n v="308215"/>
    <s v="Giảm công nợ"/>
    <d v="2025-09-25T00:00:00"/>
    <m/>
    <n v="0"/>
    <n v="-308215"/>
    <n v="-308215"/>
    <n v="0"/>
    <d v="2025-08-30T00:00:00"/>
    <n v="30"/>
    <d v="2025-09-29T00:00:00"/>
    <n v="0"/>
    <m/>
    <s v=""/>
    <x v="0"/>
    <d v="2025-09-29T00:00:00"/>
    <d v="2025-09-25T00:00:00"/>
    <m/>
    <m/>
    <x v="97"/>
    <x v="103"/>
    <x v="2"/>
  </r>
  <r>
    <x v="169"/>
    <x v="106"/>
    <x v="271"/>
    <x v="14"/>
    <d v="2025-08-30T00:00:00"/>
    <s v="2210"/>
    <s v="Hàng trả -BRG mart Intracom Đông Anh"/>
    <m/>
    <n v="0"/>
    <n v="0"/>
    <n v="57040"/>
    <s v="Giảm công nợ"/>
    <d v="2025-09-25T00:00:00"/>
    <m/>
    <n v="0"/>
    <n v="-57040"/>
    <n v="-57040"/>
    <n v="0"/>
    <d v="2025-08-30T00:00:00"/>
    <n v="30"/>
    <d v="2025-09-29T00:00:00"/>
    <n v="0"/>
    <m/>
    <s v=""/>
    <x v="0"/>
    <d v="2025-09-29T00:00:00"/>
    <d v="2025-09-25T00:00:00"/>
    <m/>
    <m/>
    <x v="97"/>
    <x v="103"/>
    <x v="2"/>
  </r>
  <r>
    <x v="169"/>
    <x v="106"/>
    <x v="7"/>
    <x v="14"/>
    <d v="2025-08-30T00:00:00"/>
    <s v="2210"/>
    <s v="Hàng trả -Siêu thị HaproMart A4 Vĩnh Phúc, Ba Đình"/>
    <m/>
    <n v="0"/>
    <n v="0"/>
    <n v="122162"/>
    <s v="Giảm công nợ"/>
    <d v="2025-09-25T00:00:00"/>
    <m/>
    <n v="0"/>
    <n v="-122162"/>
    <n v="-122162"/>
    <n v="0"/>
    <d v="2025-08-30T00:00:00"/>
    <n v="30"/>
    <d v="2025-09-29T00:00:00"/>
    <n v="0"/>
    <m/>
    <s v=""/>
    <x v="0"/>
    <d v="2025-09-29T00:00:00"/>
    <d v="2025-09-25T00:00:00"/>
    <m/>
    <m/>
    <x v="97"/>
    <x v="103"/>
    <x v="2"/>
  </r>
  <r>
    <x v="169"/>
    <x v="106"/>
    <x v="6"/>
    <x v="14"/>
    <d v="2025-08-30T00:00:00"/>
    <s v="2210"/>
    <s v="Hàng trả -Siêu thị Fuji Lê Đại Hành"/>
    <m/>
    <n v="0"/>
    <n v="0"/>
    <n v="114508"/>
    <s v="Giảm công nợ"/>
    <d v="2025-09-25T00:00:00"/>
    <m/>
    <n v="0"/>
    <n v="-114508"/>
    <n v="-114508"/>
    <n v="0"/>
    <d v="2025-08-30T00:00:00"/>
    <n v="30"/>
    <d v="2025-09-29T00:00:00"/>
    <n v="0"/>
    <m/>
    <s v=""/>
    <x v="0"/>
    <d v="2025-09-29T00:00:00"/>
    <d v="2025-09-25T00:00:00"/>
    <m/>
    <m/>
    <x v="97"/>
    <x v="103"/>
    <x v="2"/>
  </r>
  <r>
    <x v="169"/>
    <x v="106"/>
    <x v="88"/>
    <x v="14"/>
    <d v="2025-08-30T00:00:00"/>
    <s v="2210"/>
    <s v="Hàng trả -CH Haprofood Ecohome 3"/>
    <m/>
    <n v="0"/>
    <n v="0"/>
    <n v="113945"/>
    <s v="Giảm công nợ"/>
    <d v="2025-09-25T00:00:00"/>
    <m/>
    <n v="0"/>
    <n v="-113945"/>
    <n v="-113945"/>
    <n v="0"/>
    <d v="2025-08-30T00:00:00"/>
    <n v="30"/>
    <d v="2025-09-29T00:00:00"/>
    <n v="0"/>
    <m/>
    <s v=""/>
    <x v="0"/>
    <d v="2025-09-29T00:00:00"/>
    <d v="2025-09-25T00:00:00"/>
    <m/>
    <m/>
    <x v="97"/>
    <x v="103"/>
    <x v="2"/>
  </r>
  <r>
    <x v="169"/>
    <x v="106"/>
    <x v="318"/>
    <x v="14"/>
    <d v="2025-08-30T00:00:00"/>
    <s v="2210"/>
    <s v="Hàng trả -Siêu thị HaproMart Lương Đình Của"/>
    <m/>
    <n v="0"/>
    <n v="0"/>
    <n v="229016"/>
    <s v="Giảm công nợ"/>
    <d v="2025-09-25T00:00:00"/>
    <m/>
    <n v="0"/>
    <n v="-229016"/>
    <n v="-229016"/>
    <n v="0"/>
    <d v="2025-08-30T00:00:00"/>
    <n v="30"/>
    <d v="2025-09-29T00:00:00"/>
    <n v="0"/>
    <m/>
    <s v=""/>
    <x v="0"/>
    <d v="2025-09-29T00:00:00"/>
    <d v="2025-09-25T00:00:00"/>
    <m/>
    <m/>
    <x v="97"/>
    <x v="103"/>
    <x v="2"/>
  </r>
  <r>
    <x v="169"/>
    <x v="106"/>
    <x v="111"/>
    <x v="14"/>
    <d v="2025-08-30T00:00:00"/>
    <s v="2210"/>
    <s v="Hàng trả -Fujimart Lê Văn Lương"/>
    <m/>
    <n v="0"/>
    <n v="0"/>
    <n v="122162"/>
    <s v="Giảm công nợ"/>
    <d v="2025-09-25T00:00:00"/>
    <m/>
    <n v="0"/>
    <n v="-122162"/>
    <n v="-122162"/>
    <n v="0"/>
    <d v="2025-08-30T00:00:00"/>
    <n v="30"/>
    <d v="2025-09-29T00:00:00"/>
    <n v="0"/>
    <m/>
    <s v=""/>
    <x v="0"/>
    <d v="2025-09-29T00:00:00"/>
    <d v="2025-09-25T00:00:00"/>
    <m/>
    <m/>
    <x v="97"/>
    <x v="103"/>
    <x v="2"/>
  </r>
  <r>
    <x v="169"/>
    <x v="106"/>
    <x v="199"/>
    <x v="14"/>
    <d v="2025-08-30T00:00:00"/>
    <s v="2210"/>
    <s v="Hàng trả -Siêu thị Fuji Lê Đại Hành"/>
    <m/>
    <n v="0"/>
    <n v="0"/>
    <n v="480994"/>
    <s v="Giảm công nợ"/>
    <d v="2025-09-25T00:00:00"/>
    <m/>
    <n v="0"/>
    <n v="-480994"/>
    <n v="-480994"/>
    <n v="0"/>
    <d v="2025-08-30T00:00:00"/>
    <n v="30"/>
    <d v="2025-09-29T00:00:00"/>
    <n v="0"/>
    <m/>
    <s v=""/>
    <x v="0"/>
    <d v="2025-09-29T00:00:00"/>
    <d v="2025-09-25T00:00:00"/>
    <m/>
    <m/>
    <x v="97"/>
    <x v="103"/>
    <x v="2"/>
  </r>
  <r>
    <x v="169"/>
    <x v="106"/>
    <x v="79"/>
    <x v="14"/>
    <d v="2025-08-30T00:00:00"/>
    <s v="2210"/>
    <s v="Hàng trả -Siêu thị FujiThe Light"/>
    <m/>
    <n v="0"/>
    <n v="0"/>
    <n v="531122"/>
    <s v="Giảm công nợ"/>
    <d v="2025-09-25T00:00:00"/>
    <m/>
    <n v="0"/>
    <n v="-531122"/>
    <n v="-531122"/>
    <n v="0"/>
    <d v="2025-08-30T00:00:00"/>
    <n v="30"/>
    <d v="2025-09-29T00:00:00"/>
    <n v="0"/>
    <m/>
    <s v=""/>
    <x v="0"/>
    <d v="2025-09-29T00:00:00"/>
    <d v="2025-09-25T00:00:00"/>
    <m/>
    <m/>
    <x v="97"/>
    <x v="103"/>
    <x v="2"/>
  </r>
  <r>
    <x v="169"/>
    <x v="106"/>
    <x v="156"/>
    <x v="14"/>
    <d v="2025-08-30T00:00:00"/>
    <s v="2210"/>
    <s v="Hàng trả -Siêu thị intimex Hải Dương"/>
    <m/>
    <n v="0"/>
    <n v="0"/>
    <n v="114508"/>
    <s v="Giảm công nợ"/>
    <d v="2025-09-25T00:00:00"/>
    <m/>
    <n v="0"/>
    <n v="-114508"/>
    <n v="-114508"/>
    <n v="0"/>
    <d v="2025-08-30T00:00:00"/>
    <n v="30"/>
    <d v="2025-09-29T00:00:00"/>
    <n v="0"/>
    <m/>
    <s v=""/>
    <x v="0"/>
    <d v="2025-09-29T00:00:00"/>
    <d v="2025-09-25T00:00:00"/>
    <m/>
    <m/>
    <x v="97"/>
    <x v="103"/>
    <x v="2"/>
  </r>
  <r>
    <x v="169"/>
    <x v="106"/>
    <x v="42"/>
    <x v="14"/>
    <d v="2025-08-30T00:00:00"/>
    <s v="2210"/>
    <s v="Hàng trả -CH Haprofood 9 Lê Qúy Đôn"/>
    <m/>
    <n v="0"/>
    <n v="0"/>
    <n v="456344"/>
    <s v="Giảm công nợ"/>
    <d v="2025-09-25T00:00:00"/>
    <m/>
    <n v="0"/>
    <n v="-456344"/>
    <n v="-456344"/>
    <n v="0"/>
    <d v="2025-08-30T00:00:00"/>
    <n v="30"/>
    <d v="2025-09-29T00:00:00"/>
    <n v="0"/>
    <m/>
    <s v=""/>
    <x v="0"/>
    <d v="2025-09-29T00:00:00"/>
    <d v="2025-09-25T00:00:00"/>
    <m/>
    <m/>
    <x v="97"/>
    <x v="103"/>
    <x v="2"/>
  </r>
  <r>
    <x v="169"/>
    <x v="106"/>
    <x v="66"/>
    <x v="14"/>
    <d v="2025-08-30T00:00:00"/>
    <s v="2210"/>
    <s v="Hàng trả -Siêu thị BRGMart 63 Hàng trống"/>
    <m/>
    <n v="0"/>
    <n v="0"/>
    <n v="258557"/>
    <s v="Giảm công nợ"/>
    <d v="2025-09-25T00:00:00"/>
    <m/>
    <n v="0"/>
    <n v="-258557"/>
    <n v="-258557"/>
    <n v="0"/>
    <d v="2025-08-30T00:00:00"/>
    <n v="30"/>
    <d v="2025-09-29T00:00:00"/>
    <n v="0"/>
    <m/>
    <s v=""/>
    <x v="0"/>
    <d v="2025-09-29T00:00:00"/>
    <d v="2025-09-25T00:00:00"/>
    <m/>
    <m/>
    <x v="97"/>
    <x v="103"/>
    <x v="2"/>
  </r>
  <r>
    <x v="169"/>
    <x v="106"/>
    <x v="65"/>
    <x v="14"/>
    <d v="2025-08-30T00:00:00"/>
    <s v="2210"/>
    <s v="Hàng trả -CH Hapro 83 Nguyễn An Ninh"/>
    <m/>
    <n v="0"/>
    <n v="0"/>
    <n v="227891"/>
    <s v="Giảm công nợ"/>
    <d v="2025-09-25T00:00:00"/>
    <m/>
    <n v="0"/>
    <n v="-227891"/>
    <n v="-227891"/>
    <n v="0"/>
    <d v="2025-08-30T00:00:00"/>
    <n v="30"/>
    <d v="2025-09-29T00:00:00"/>
    <n v="0"/>
    <m/>
    <s v=""/>
    <x v="0"/>
    <d v="2025-09-29T00:00:00"/>
    <d v="2025-09-25T00:00:00"/>
    <m/>
    <m/>
    <x v="97"/>
    <x v="103"/>
    <x v="2"/>
  </r>
  <r>
    <x v="169"/>
    <x v="106"/>
    <x v="111"/>
    <x v="14"/>
    <d v="2025-08-30T00:00:00"/>
    <s v="2210"/>
    <s v="Hàng trả -Siêu thị intimex Như Quỳnh"/>
    <m/>
    <n v="0"/>
    <n v="0"/>
    <n v="227891"/>
    <s v="Giảm công nợ"/>
    <d v="2025-09-25T00:00:00"/>
    <m/>
    <n v="0"/>
    <n v="-227891"/>
    <n v="-227891"/>
    <n v="0"/>
    <d v="2025-08-30T00:00:00"/>
    <n v="30"/>
    <d v="2025-09-29T00:00:00"/>
    <n v="0"/>
    <m/>
    <s v=""/>
    <x v="0"/>
    <d v="2025-09-29T00:00:00"/>
    <d v="2025-09-25T00:00:00"/>
    <m/>
    <m/>
    <x v="97"/>
    <x v="103"/>
    <x v="2"/>
  </r>
  <r>
    <x v="169"/>
    <x v="106"/>
    <x v="232"/>
    <x v="14"/>
    <d v="2025-08-30T00:00:00"/>
    <s v="2210"/>
    <s v="Hàng trả -CH Haprofood 24 Trần Nhật Duật"/>
    <m/>
    <n v="0"/>
    <n v="0"/>
    <n v="165432"/>
    <s v="Giảm công nợ"/>
    <d v="2025-09-25T00:00:00"/>
    <m/>
    <n v="0"/>
    <n v="-165432"/>
    <n v="-165432"/>
    <n v="0"/>
    <d v="2025-08-30T00:00:00"/>
    <n v="30"/>
    <d v="2025-09-29T00:00:00"/>
    <n v="0"/>
    <m/>
    <s v=""/>
    <x v="0"/>
    <d v="2025-09-29T00:00:00"/>
    <d v="2025-09-25T00:00:00"/>
    <m/>
    <m/>
    <x v="97"/>
    <x v="103"/>
    <x v="2"/>
  </r>
  <r>
    <x v="169"/>
    <x v="106"/>
    <x v="232"/>
    <x v="14"/>
    <d v="2025-08-30T00:00:00"/>
    <s v="2210"/>
    <s v="Hàng trả -CH Hapro N4C Trung hòa - Nhân chính"/>
    <m/>
    <n v="0"/>
    <n v="0"/>
    <n v="415309"/>
    <s v="Giảm công nợ"/>
    <d v="2025-09-25T00:00:00"/>
    <m/>
    <n v="0"/>
    <n v="-415309"/>
    <n v="-415309"/>
    <n v="0"/>
    <d v="2025-08-30T00:00:00"/>
    <n v="30"/>
    <d v="2025-09-29T00:00:00"/>
    <n v="0"/>
    <m/>
    <s v=""/>
    <x v="0"/>
    <d v="2025-09-29T00:00:00"/>
    <d v="2025-09-25T00:00:00"/>
    <m/>
    <m/>
    <x v="97"/>
    <x v="103"/>
    <x v="2"/>
  </r>
  <r>
    <x v="169"/>
    <x v="106"/>
    <x v="95"/>
    <x v="14"/>
    <d v="2025-08-30T00:00:00"/>
    <s v="2210"/>
    <s v="Hàng trả -CH Hapro số 5 Hàm tử quan"/>
    <m/>
    <n v="0"/>
    <n v="0"/>
    <n v="171121"/>
    <s v="Giảm công nợ"/>
    <d v="2025-09-25T00:00:00"/>
    <m/>
    <n v="0"/>
    <n v="-171121"/>
    <n v="-171121"/>
    <n v="0"/>
    <d v="2025-08-30T00:00:00"/>
    <n v="30"/>
    <d v="2025-09-29T00:00:00"/>
    <n v="0"/>
    <m/>
    <s v=""/>
    <x v="0"/>
    <d v="2025-09-29T00:00:00"/>
    <d v="2025-09-25T00:00:00"/>
    <m/>
    <m/>
    <x v="97"/>
    <x v="103"/>
    <x v="2"/>
  </r>
  <r>
    <x v="169"/>
    <x v="106"/>
    <x v="271"/>
    <x v="14"/>
    <d v="2025-08-30T00:00:00"/>
    <s v="2210"/>
    <s v="Hàng trả -BRG Mart Moonlight Vân Canh"/>
    <m/>
    <n v="0"/>
    <n v="0"/>
    <n v="457469"/>
    <s v="Giảm công nợ"/>
    <d v="2025-09-25T00:00:00"/>
    <m/>
    <n v="0"/>
    <n v="-457469"/>
    <n v="-457469"/>
    <n v="0"/>
    <d v="2025-08-30T00:00:00"/>
    <n v="30"/>
    <d v="2025-09-29T00:00:00"/>
    <n v="0"/>
    <m/>
    <s v=""/>
    <x v="0"/>
    <d v="2025-09-29T00:00:00"/>
    <d v="2025-09-25T00:00:00"/>
    <m/>
    <m/>
    <x v="97"/>
    <x v="103"/>
    <x v="2"/>
  </r>
  <r>
    <x v="169"/>
    <x v="106"/>
    <x v="232"/>
    <x v="14"/>
    <d v="2025-08-30T00:00:00"/>
    <s v="2210"/>
    <s v="Hàng trả -BRG mart Intracom Đông Anh"/>
    <m/>
    <n v="0"/>
    <n v="0"/>
    <n v="57040"/>
    <s v="Giảm công nợ"/>
    <d v="2025-09-25T00:00:00"/>
    <m/>
    <n v="0"/>
    <n v="-57040"/>
    <n v="-57040"/>
    <n v="0"/>
    <d v="2025-08-30T00:00:00"/>
    <n v="30"/>
    <d v="2025-09-29T00:00:00"/>
    <n v="0"/>
    <m/>
    <s v=""/>
    <x v="0"/>
    <d v="2025-09-29T00:00:00"/>
    <d v="2025-09-25T00:00:00"/>
    <m/>
    <m/>
    <x v="97"/>
    <x v="103"/>
    <x v="2"/>
  </r>
  <r>
    <x v="169"/>
    <x v="106"/>
    <x v="213"/>
    <x v="14"/>
    <d v="2025-08-30T00:00:00"/>
    <s v="2210"/>
    <s v="Hàng trả -Siêu thị Fuji Huỳnh Thúc Kháng"/>
    <m/>
    <n v="0"/>
    <n v="0"/>
    <n v="244324"/>
    <s v="Giảm công nợ"/>
    <d v="2025-09-25T00:00:00"/>
    <m/>
    <n v="0"/>
    <n v="-244324"/>
    <n v="-244324"/>
    <n v="0"/>
    <d v="2025-08-30T00:00:00"/>
    <n v="30"/>
    <d v="2025-09-29T00:00:00"/>
    <n v="0"/>
    <m/>
    <s v=""/>
    <x v="0"/>
    <d v="2025-09-29T00:00:00"/>
    <d v="2025-09-25T00:00:00"/>
    <m/>
    <m/>
    <x v="97"/>
    <x v="103"/>
    <x v="2"/>
  </r>
  <r>
    <x v="169"/>
    <x v="106"/>
    <x v="232"/>
    <x v="14"/>
    <d v="2025-08-30T00:00:00"/>
    <s v="2210"/>
    <s v="Hàng trả -Siêu thị intimex Nguyễn Văn Cừ"/>
    <m/>
    <n v="0"/>
    <n v="0"/>
    <n v="341836"/>
    <s v="Giảm công nợ"/>
    <d v="2025-09-25T00:00:00"/>
    <m/>
    <n v="0"/>
    <n v="-341836"/>
    <n v="-341836"/>
    <n v="0"/>
    <d v="2025-08-30T00:00:00"/>
    <n v="30"/>
    <d v="2025-09-29T00:00:00"/>
    <n v="0"/>
    <m/>
    <s v=""/>
    <x v="0"/>
    <d v="2025-09-29T00:00:00"/>
    <d v="2025-09-25T00:00:00"/>
    <m/>
    <m/>
    <x v="97"/>
    <x v="103"/>
    <x v="2"/>
  </r>
  <r>
    <x v="169"/>
    <x v="106"/>
    <x v="65"/>
    <x v="14"/>
    <d v="2025-08-30T00:00:00"/>
    <s v="2210"/>
    <s v="Hàng trả -Fujimart Times City"/>
    <m/>
    <n v="0"/>
    <n v="0"/>
    <n v="308215"/>
    <s v="Giảm công nợ"/>
    <d v="2025-09-25T00:00:00"/>
    <m/>
    <n v="0"/>
    <n v="-308215"/>
    <n v="-308215"/>
    <n v="0"/>
    <d v="2025-08-30T00:00:00"/>
    <n v="30"/>
    <d v="2025-09-29T00:00:00"/>
    <n v="0"/>
    <m/>
    <s v=""/>
    <x v="0"/>
    <d v="2025-09-29T00:00:00"/>
    <d v="2025-09-25T00:00:00"/>
    <m/>
    <m/>
    <x v="97"/>
    <x v="103"/>
    <x v="2"/>
  </r>
  <r>
    <x v="169"/>
    <x v="106"/>
    <x v="111"/>
    <x v="14"/>
    <d v="2025-08-30T00:00:00"/>
    <s v="2210"/>
    <s v="Hàng trả -CH HaproFood 105 Lê Duẩn"/>
    <m/>
    <n v="0"/>
    <n v="0"/>
    <n v="229016"/>
    <s v="Giảm công nợ"/>
    <d v="2025-09-25T00:00:00"/>
    <m/>
    <n v="0"/>
    <n v="-229016"/>
    <n v="-229016"/>
    <n v="0"/>
    <d v="2025-08-30T00:00:00"/>
    <n v="30"/>
    <d v="2025-09-29T00:00:00"/>
    <n v="0"/>
    <m/>
    <s v=""/>
    <x v="0"/>
    <d v="2025-09-29T00:00:00"/>
    <d v="2025-09-25T00:00:00"/>
    <m/>
    <m/>
    <x v="97"/>
    <x v="103"/>
    <x v="2"/>
  </r>
  <r>
    <x v="169"/>
    <x v="106"/>
    <x v="96"/>
    <x v="14"/>
    <s v="31/09/2025"/>
    <n v="2661"/>
    <s v="Hàng trả - Siêu thị Fuji Chính Kinh"/>
    <m/>
    <n v="0"/>
    <n v="0"/>
    <n v="122162"/>
    <s v="Giảm công nợ"/>
    <d v="2025-10-27T00:00:00"/>
    <m/>
    <n v="0"/>
    <n v="-122162"/>
    <n v="-122162"/>
    <n v="0"/>
    <s v="31/09/2025"/>
    <n v="30"/>
    <e v="#VALUE!"/>
    <e v="#VALUE!"/>
    <m/>
    <e v="#VALUE!"/>
    <x v="0"/>
    <e v="#VALUE!"/>
    <d v="2025-10-27T00:00:00"/>
    <m/>
    <m/>
    <x v="97"/>
    <x v="103"/>
    <x v="2"/>
  </r>
  <r>
    <x v="169"/>
    <x v="106"/>
    <x v="96"/>
    <x v="14"/>
    <s v="31/09/2025"/>
    <n v="2661"/>
    <s v="Hàng trả - Fujimart Tân Mai"/>
    <m/>
    <n v="0"/>
    <n v="0"/>
    <n v="694702"/>
    <s v="Giảm công nợ"/>
    <d v="2025-10-27T00:00:00"/>
    <m/>
    <n v="0"/>
    <n v="-694702"/>
    <n v="-694702"/>
    <n v="0"/>
    <s v="31/09/2025"/>
    <n v="30"/>
    <e v="#VALUE!"/>
    <e v="#VALUE!"/>
    <m/>
    <e v="#VALUE!"/>
    <x v="0"/>
    <e v="#VALUE!"/>
    <d v="2025-10-27T00:00:00"/>
    <m/>
    <m/>
    <x v="97"/>
    <x v="103"/>
    <x v="2"/>
  </r>
  <r>
    <x v="169"/>
    <x v="106"/>
    <x v="96"/>
    <x v="14"/>
    <s v="31/09/2025"/>
    <n v="2661"/>
    <s v="Hàng trả - Fujimart Trung Yên"/>
    <m/>
    <n v="0"/>
    <n v="0"/>
    <n v="114508"/>
    <s v="Giảm công nợ"/>
    <d v="2025-10-27T00:00:00"/>
    <m/>
    <n v="0"/>
    <n v="-114508"/>
    <n v="-114508"/>
    <n v="0"/>
    <s v="31/09/2025"/>
    <n v="30"/>
    <e v="#VALUE!"/>
    <e v="#VALUE!"/>
    <m/>
    <e v="#VALUE!"/>
    <x v="0"/>
    <e v="#VALUE!"/>
    <d v="2025-10-27T00:00:00"/>
    <m/>
    <m/>
    <x v="97"/>
    <x v="103"/>
    <x v="2"/>
  </r>
  <r>
    <x v="169"/>
    <x v="106"/>
    <x v="135"/>
    <x v="14"/>
    <s v="31/09/2025"/>
    <n v="2661"/>
    <s v="Hàng trả - CH HaproFood 362 Ngọc Lâm"/>
    <m/>
    <n v="0"/>
    <n v="0"/>
    <n v="113945"/>
    <s v="Giảm công nợ"/>
    <d v="2025-10-27T00:00:00"/>
    <m/>
    <n v="0"/>
    <n v="-113945"/>
    <n v="-113945"/>
    <n v="0"/>
    <s v="31/09/2025"/>
    <n v="30"/>
    <e v="#VALUE!"/>
    <e v="#VALUE!"/>
    <m/>
    <e v="#VALUE!"/>
    <x v="0"/>
    <e v="#VALUE!"/>
    <d v="2025-10-27T00:00:00"/>
    <m/>
    <m/>
    <x v="97"/>
    <x v="103"/>
    <x v="2"/>
  </r>
  <r>
    <x v="169"/>
    <x v="106"/>
    <x v="135"/>
    <x v="14"/>
    <s v="31/09/2025"/>
    <n v="2661"/>
    <s v="Hàng trả - BRG mart N16 Sài Đồng"/>
    <m/>
    <n v="0"/>
    <n v="0"/>
    <n v="113945"/>
    <s v="Giảm công nợ"/>
    <d v="2025-10-27T00:00:00"/>
    <m/>
    <n v="0"/>
    <n v="-113945"/>
    <n v="-113945"/>
    <n v="0"/>
    <s v="31/09/2025"/>
    <n v="30"/>
    <e v="#VALUE!"/>
    <e v="#VALUE!"/>
    <m/>
    <e v="#VALUE!"/>
    <x v="0"/>
    <e v="#VALUE!"/>
    <d v="2025-10-27T00:00:00"/>
    <m/>
    <m/>
    <x v="97"/>
    <x v="103"/>
    <x v="2"/>
  </r>
  <r>
    <x v="169"/>
    <x v="106"/>
    <x v="525"/>
    <x v="14"/>
    <s v="31/09/2025"/>
    <n v="2661"/>
    <s v="Hàng trả - BRG Mart Moonlight Vân Canh"/>
    <m/>
    <n v="0"/>
    <n v="0"/>
    <n v="228453"/>
    <s v="Giảm công nợ"/>
    <d v="2025-10-27T00:00:00"/>
    <m/>
    <n v="0"/>
    <n v="-228453"/>
    <n v="-228453"/>
    <n v="0"/>
    <s v="31/09/2025"/>
    <n v="30"/>
    <e v="#VALUE!"/>
    <e v="#VALUE!"/>
    <m/>
    <e v="#VALUE!"/>
    <x v="0"/>
    <e v="#VALUE!"/>
    <d v="2025-10-27T00:00:00"/>
    <m/>
    <m/>
    <x v="97"/>
    <x v="103"/>
    <x v="2"/>
  </r>
  <r>
    <x v="169"/>
    <x v="106"/>
    <x v="243"/>
    <x v="14"/>
    <s v="31/09/2025"/>
    <n v="2661"/>
    <s v="Hàng trả - Siêu thị HaproMart Lương Đình Của"/>
    <m/>
    <n v="0"/>
    <n v="0"/>
    <n v="154461"/>
    <s v="Giảm công nợ"/>
    <d v="2025-10-27T00:00:00"/>
    <m/>
    <n v="0"/>
    <n v="-154461"/>
    <n v="-154461"/>
    <n v="0"/>
    <s v="31/09/2025"/>
    <n v="30"/>
    <e v="#VALUE!"/>
    <e v="#VALUE!"/>
    <m/>
    <e v="#VALUE!"/>
    <x v="0"/>
    <e v="#VALUE!"/>
    <d v="2025-10-27T00:00:00"/>
    <m/>
    <m/>
    <x v="97"/>
    <x v="103"/>
    <x v="2"/>
  </r>
  <r>
    <x v="169"/>
    <x v="106"/>
    <x v="243"/>
    <x v="14"/>
    <s v="31/09/2025"/>
    <n v="2661"/>
    <s v="Hàng trả - Seikamart Lý Nam Đế"/>
    <m/>
    <n v="0"/>
    <n v="0"/>
    <n v="171548"/>
    <s v="Giảm công nợ"/>
    <d v="2025-10-27T00:00:00"/>
    <m/>
    <n v="0"/>
    <n v="-171548"/>
    <n v="-171548"/>
    <n v="0"/>
    <s v="31/09/2025"/>
    <n v="30"/>
    <e v="#VALUE!"/>
    <e v="#VALUE!"/>
    <m/>
    <e v="#VALUE!"/>
    <x v="0"/>
    <e v="#VALUE!"/>
    <d v="2025-10-27T00:00:00"/>
    <m/>
    <m/>
    <x v="97"/>
    <x v="103"/>
    <x v="2"/>
  </r>
  <r>
    <x v="169"/>
    <x v="106"/>
    <x v="222"/>
    <x v="14"/>
    <s v="31/09/2025"/>
    <n v="2661"/>
    <s v="Hàng trả - Seikamart Phạm Ngọc Thạch"/>
    <m/>
    <n v="0"/>
    <n v="0"/>
    <n v="280503"/>
    <s v="Giảm công nợ"/>
    <d v="2025-10-27T00:00:00"/>
    <m/>
    <n v="0"/>
    <n v="-280503"/>
    <n v="-280503"/>
    <n v="0"/>
    <s v="31/09/2025"/>
    <n v="30"/>
    <e v="#VALUE!"/>
    <e v="#VALUE!"/>
    <m/>
    <e v="#VALUE!"/>
    <x v="0"/>
    <e v="#VALUE!"/>
    <d v="2025-10-27T00:00:00"/>
    <m/>
    <m/>
    <x v="97"/>
    <x v="103"/>
    <x v="2"/>
  </r>
  <r>
    <x v="169"/>
    <x v="106"/>
    <x v="222"/>
    <x v="14"/>
    <s v="31/09/2025"/>
    <n v="2661"/>
    <s v="Hàng trả - Siêu thị HaproMart A4 Vĩnh Phúc, Ba Đình"/>
    <m/>
    <n v="0"/>
    <n v="0"/>
    <n v="75340"/>
    <s v="Giảm công nợ"/>
    <d v="2025-10-27T00:00:00"/>
    <m/>
    <n v="0"/>
    <n v="-75340"/>
    <n v="-75340"/>
    <n v="0"/>
    <s v="31/09/2025"/>
    <n v="30"/>
    <e v="#VALUE!"/>
    <e v="#VALUE!"/>
    <m/>
    <e v="#VALUE!"/>
    <x v="0"/>
    <e v="#VALUE!"/>
    <d v="2025-10-27T00:00:00"/>
    <m/>
    <m/>
    <x v="97"/>
    <x v="103"/>
    <x v="2"/>
  </r>
  <r>
    <x v="169"/>
    <x v="106"/>
    <x v="222"/>
    <x v="14"/>
    <s v="31/09/2025"/>
    <n v="2661"/>
    <s v="Hàng trả - Siêu thị intimex Hải Phòng"/>
    <m/>
    <n v="0"/>
    <n v="0"/>
    <n v="1377653"/>
    <s v="Giảm công nợ"/>
    <d v="2025-10-27T00:00:00"/>
    <m/>
    <n v="0"/>
    <n v="-1377653"/>
    <n v="-1377653"/>
    <n v="0"/>
    <s v="31/09/2025"/>
    <n v="30"/>
    <e v="#VALUE!"/>
    <e v="#VALUE!"/>
    <m/>
    <e v="#VALUE!"/>
    <x v="0"/>
    <e v="#VALUE!"/>
    <d v="2025-10-27T00:00:00"/>
    <m/>
    <m/>
    <x v="97"/>
    <x v="103"/>
    <x v="2"/>
  </r>
  <r>
    <x v="169"/>
    <x v="106"/>
    <x v="222"/>
    <x v="14"/>
    <s v="31/09/2025"/>
    <n v="2661"/>
    <s v="Hàng trả - CH HaproFood 362 Ngọc Lâm"/>
    <m/>
    <n v="0"/>
    <n v="0"/>
    <n v="75340"/>
    <s v="Giảm công nợ"/>
    <d v="2025-10-27T00:00:00"/>
    <m/>
    <n v="0"/>
    <n v="-75340"/>
    <n v="-75340"/>
    <n v="0"/>
    <s v="31/09/2025"/>
    <n v="30"/>
    <e v="#VALUE!"/>
    <e v="#VALUE!"/>
    <m/>
    <e v="#VALUE!"/>
    <x v="0"/>
    <e v="#VALUE!"/>
    <d v="2025-10-27T00:00:00"/>
    <m/>
    <m/>
    <x v="97"/>
    <x v="103"/>
    <x v="2"/>
  </r>
  <r>
    <x v="169"/>
    <x v="106"/>
    <x v="299"/>
    <x v="14"/>
    <s v="31/09/2025"/>
    <n v="2661"/>
    <s v="Hàng trả - Siêu thị Fuji Lê Đại Hành"/>
    <m/>
    <n v="0"/>
    <n v="0"/>
    <n v="355963"/>
    <s v="Giảm công nợ"/>
    <d v="2025-10-27T00:00:00"/>
    <m/>
    <n v="0"/>
    <n v="-355963"/>
    <n v="-355963"/>
    <n v="0"/>
    <s v="31/09/2025"/>
    <n v="30"/>
    <e v="#VALUE!"/>
    <e v="#VALUE!"/>
    <m/>
    <e v="#VALUE!"/>
    <x v="0"/>
    <e v="#VALUE!"/>
    <d v="2025-10-27T00:00:00"/>
    <m/>
    <m/>
    <x v="97"/>
    <x v="103"/>
    <x v="2"/>
  </r>
  <r>
    <x v="169"/>
    <x v="106"/>
    <x v="46"/>
    <x v="14"/>
    <s v="31/09/2025"/>
    <n v="2661"/>
    <s v="Hàng trả - Siêu thị BRGMart 63 Hàng trống"/>
    <m/>
    <n v="0"/>
    <n v="0"/>
    <n v="578079"/>
    <s v="Giảm công nợ"/>
    <d v="2025-10-27T00:00:00"/>
    <m/>
    <n v="0"/>
    <n v="-578079"/>
    <n v="-578079"/>
    <n v="0"/>
    <s v="31/09/2025"/>
    <n v="30"/>
    <e v="#VALUE!"/>
    <e v="#VALUE!"/>
    <m/>
    <e v="#VALUE!"/>
    <x v="0"/>
    <e v="#VALUE!"/>
    <d v="2025-10-27T00:00:00"/>
    <m/>
    <m/>
    <x v="97"/>
    <x v="103"/>
    <x v="2"/>
  </r>
  <r>
    <x v="169"/>
    <x v="106"/>
    <x v="46"/>
    <x v="14"/>
    <s v="31/09/2025"/>
    <n v="2661"/>
    <s v="Hàng trả - Siêu thị Fuji giảng võ"/>
    <m/>
    <n v="0"/>
    <n v="0"/>
    <n v="102551"/>
    <s v="Giảm công nợ"/>
    <d v="2025-10-27T00:00:00"/>
    <m/>
    <n v="0"/>
    <n v="-102551"/>
    <n v="-102551"/>
    <n v="0"/>
    <s v="31/09/2025"/>
    <n v="30"/>
    <e v="#VALUE!"/>
    <e v="#VALUE!"/>
    <m/>
    <e v="#VALUE!"/>
    <x v="0"/>
    <e v="#VALUE!"/>
    <d v="2025-10-27T00:00:00"/>
    <m/>
    <m/>
    <x v="97"/>
    <x v="103"/>
    <x v="2"/>
  </r>
  <r>
    <x v="169"/>
    <x v="106"/>
    <x v="46"/>
    <x v="14"/>
    <s v="31/09/2025"/>
    <n v="2661"/>
    <s v="Hàng trả - Fujimart 67 Trần Phú - Ba Đình"/>
    <m/>
    <n v="0"/>
    <n v="0"/>
    <n v="122162"/>
    <s v="Giảm công nợ"/>
    <d v="2025-10-27T00:00:00"/>
    <m/>
    <n v="0"/>
    <n v="-122162"/>
    <n v="-122162"/>
    <n v="0"/>
    <s v="31/09/2025"/>
    <n v="30"/>
    <e v="#VALUE!"/>
    <e v="#VALUE!"/>
    <m/>
    <e v="#VALUE!"/>
    <x v="0"/>
    <e v="#VALUE!"/>
    <d v="2025-10-27T00:00:00"/>
    <m/>
    <m/>
    <x v="97"/>
    <x v="103"/>
    <x v="2"/>
  </r>
  <r>
    <x v="169"/>
    <x v="106"/>
    <x v="526"/>
    <x v="14"/>
    <s v="31/09/2025"/>
    <n v="2661"/>
    <s v="Hàng trả - CH Haprofood 24 Trần Nhật Duật"/>
    <m/>
    <n v="0"/>
    <n v="0"/>
    <n v="236107"/>
    <s v="Giảm công nợ"/>
    <d v="2025-10-27T00:00:00"/>
    <m/>
    <n v="0"/>
    <n v="-236107"/>
    <n v="-236107"/>
    <n v="0"/>
    <s v="31/09/2025"/>
    <n v="30"/>
    <e v="#VALUE!"/>
    <e v="#VALUE!"/>
    <m/>
    <e v="#VALUE!"/>
    <x v="0"/>
    <e v="#VALUE!"/>
    <d v="2025-10-27T00:00:00"/>
    <m/>
    <m/>
    <x v="97"/>
    <x v="103"/>
    <x v="2"/>
  </r>
  <r>
    <x v="169"/>
    <x v="106"/>
    <x v="59"/>
    <x v="14"/>
    <s v="31/09/2025"/>
    <n v="2661"/>
    <s v="Hàng trả - Fujimart 67 Trần Phú - Ba Đình"/>
    <m/>
    <n v="0"/>
    <n v="0"/>
    <n v="113945"/>
    <s v="Giảm công nợ"/>
    <d v="2025-10-27T00:00:00"/>
    <m/>
    <n v="0"/>
    <n v="-113945"/>
    <n v="-113945"/>
    <n v="0"/>
    <s v="31/09/2025"/>
    <n v="30"/>
    <e v="#VALUE!"/>
    <e v="#VALUE!"/>
    <m/>
    <e v="#VALUE!"/>
    <x v="0"/>
    <e v="#VALUE!"/>
    <d v="2025-10-27T00:00:00"/>
    <m/>
    <m/>
    <x v="97"/>
    <x v="103"/>
    <x v="2"/>
  </r>
  <r>
    <x v="169"/>
    <x v="106"/>
    <x v="257"/>
    <x v="14"/>
    <s v="31/09/2025"/>
    <n v="2661"/>
    <s v="Hàng trả - CH Hapro 83 Nguyễn An Ninh"/>
    <m/>
    <n v="0"/>
    <n v="0"/>
    <n v="51487"/>
    <s v="Giảm công nợ"/>
    <d v="2025-10-27T00:00:00"/>
    <m/>
    <n v="0"/>
    <n v="-51487"/>
    <n v="-51487"/>
    <n v="0"/>
    <s v="31/09/2025"/>
    <n v="30"/>
    <e v="#VALUE!"/>
    <e v="#VALUE!"/>
    <m/>
    <e v="#VALUE!"/>
    <x v="0"/>
    <e v="#VALUE!"/>
    <d v="2025-10-27T00:00:00"/>
    <m/>
    <m/>
    <x v="97"/>
    <x v="103"/>
    <x v="2"/>
  </r>
  <r>
    <x v="169"/>
    <x v="106"/>
    <x v="257"/>
    <x v="14"/>
    <s v="31/09/2025"/>
    <n v="2661"/>
    <s v="Hàng trả - Siêu thị Fuji Huỳnh Thúc Kháng"/>
    <m/>
    <n v="0"/>
    <n v="0"/>
    <n v="165995"/>
    <s v="Giảm công nợ"/>
    <d v="2025-10-27T00:00:00"/>
    <m/>
    <n v="0"/>
    <n v="-165995"/>
    <n v="-165995"/>
    <n v="0"/>
    <s v="31/09/2025"/>
    <n v="30"/>
    <e v="#VALUE!"/>
    <e v="#VALUE!"/>
    <m/>
    <e v="#VALUE!"/>
    <x v="0"/>
    <e v="#VALUE!"/>
    <d v="2025-10-27T00:00:00"/>
    <m/>
    <m/>
    <x v="97"/>
    <x v="103"/>
    <x v="2"/>
  </r>
  <r>
    <x v="169"/>
    <x v="106"/>
    <x v="257"/>
    <x v="14"/>
    <s v="31/09/2025"/>
    <n v="2661"/>
    <s v="Hàng trả - Siêu thị Fuji 89 Lạc Long Quân"/>
    <m/>
    <n v="0"/>
    <n v="0"/>
    <n v="67806"/>
    <s v="Giảm công nợ"/>
    <d v="2025-10-27T00:00:00"/>
    <m/>
    <n v="0"/>
    <n v="-67806"/>
    <n v="-67806"/>
    <n v="0"/>
    <s v="31/09/2025"/>
    <n v="30"/>
    <e v="#VALUE!"/>
    <e v="#VALUE!"/>
    <m/>
    <e v="#VALUE!"/>
    <x v="0"/>
    <e v="#VALUE!"/>
    <d v="2025-10-27T00:00:00"/>
    <m/>
    <m/>
    <x v="97"/>
    <x v="103"/>
    <x v="2"/>
  </r>
  <r>
    <x v="169"/>
    <x v="106"/>
    <x v="257"/>
    <x v="14"/>
    <s v="31/09/2025"/>
    <n v="2661"/>
    <s v="Hàng trả - Siêu thị Fuji 89 Lạc Long Quân"/>
    <m/>
    <n v="0"/>
    <n v="0"/>
    <n v="114508"/>
    <s v="Giảm công nợ"/>
    <d v="2025-10-27T00:00:00"/>
    <m/>
    <n v="0"/>
    <n v="-114508"/>
    <n v="-114508"/>
    <n v="0"/>
    <s v="31/09/2025"/>
    <n v="30"/>
    <e v="#VALUE!"/>
    <e v="#VALUE!"/>
    <m/>
    <e v="#VALUE!"/>
    <x v="0"/>
    <e v="#VALUE!"/>
    <d v="2025-10-27T00:00:00"/>
    <m/>
    <m/>
    <x v="97"/>
    <x v="103"/>
    <x v="2"/>
  </r>
  <r>
    <x v="169"/>
    <x v="106"/>
    <x v="257"/>
    <x v="14"/>
    <s v="31/09/2025"/>
    <n v="2661"/>
    <s v="Hàng trả - Seikamart Phạm Ngọc Thạch"/>
    <m/>
    <n v="0"/>
    <n v="0"/>
    <n v="229016"/>
    <s v="Giảm công nợ"/>
    <d v="2025-10-27T00:00:00"/>
    <m/>
    <n v="0"/>
    <n v="-229016"/>
    <n v="-229016"/>
    <n v="0"/>
    <s v="31/09/2025"/>
    <n v="30"/>
    <e v="#VALUE!"/>
    <e v="#VALUE!"/>
    <m/>
    <e v="#VALUE!"/>
    <x v="0"/>
    <e v="#VALUE!"/>
    <d v="2025-10-27T00:00:00"/>
    <m/>
    <m/>
    <x v="97"/>
    <x v="103"/>
    <x v="2"/>
  </r>
  <r>
    <x v="169"/>
    <x v="106"/>
    <x v="257"/>
    <x v="14"/>
    <s v="31/09/2025"/>
    <n v="2661"/>
    <s v="Hàng trả - Siêu thị HaproMart Lương Đình Của"/>
    <m/>
    <n v="0"/>
    <n v="0"/>
    <n v="343524"/>
    <s v="Giảm công nợ"/>
    <d v="2025-10-27T00:00:00"/>
    <m/>
    <n v="0"/>
    <n v="-343524"/>
    <n v="-343524"/>
    <n v="0"/>
    <s v="31/09/2025"/>
    <n v="30"/>
    <e v="#VALUE!"/>
    <e v="#VALUE!"/>
    <m/>
    <e v="#VALUE!"/>
    <x v="0"/>
    <e v="#VALUE!"/>
    <d v="2025-10-27T00:00:00"/>
    <m/>
    <m/>
    <x v="97"/>
    <x v="103"/>
    <x v="2"/>
  </r>
  <r>
    <x v="169"/>
    <x v="106"/>
    <x v="160"/>
    <x v="14"/>
    <s v="31/09/2025"/>
    <n v="2661"/>
    <s v="Hàng trả - CH HaproFood 362 Ngọc Lâm"/>
    <m/>
    <n v="0"/>
    <n v="0"/>
    <n v="114508"/>
    <s v="Giảm công nợ"/>
    <d v="2025-10-27T00:00:00"/>
    <m/>
    <n v="0"/>
    <n v="-114508"/>
    <n v="-114508"/>
    <n v="0"/>
    <s v="31/09/2025"/>
    <n v="30"/>
    <e v="#VALUE!"/>
    <e v="#VALUE!"/>
    <m/>
    <e v="#VALUE!"/>
    <x v="0"/>
    <e v="#VALUE!"/>
    <d v="2025-10-27T00:00:00"/>
    <m/>
    <m/>
    <x v="97"/>
    <x v="103"/>
    <x v="2"/>
  </r>
  <r>
    <x v="169"/>
    <x v="106"/>
    <x v="105"/>
    <x v="14"/>
    <s v="31/09/2025"/>
    <n v="2661"/>
    <s v="Hàng trả - BRG mart Intracom Đông Anh"/>
    <m/>
    <n v="0"/>
    <n v="0"/>
    <n v="114508"/>
    <s v="Giảm công nợ"/>
    <d v="2025-10-27T00:00:00"/>
    <m/>
    <n v="0"/>
    <n v="-114508"/>
    <n v="-114508"/>
    <n v="0"/>
    <s v="31/09/2025"/>
    <n v="30"/>
    <e v="#VALUE!"/>
    <e v="#VALUE!"/>
    <m/>
    <e v="#VALUE!"/>
    <x v="0"/>
    <e v="#VALUE!"/>
    <d v="2025-10-27T00:00:00"/>
    <m/>
    <m/>
    <x v="97"/>
    <x v="103"/>
    <x v="2"/>
  </r>
  <r>
    <x v="169"/>
    <x v="106"/>
    <x v="195"/>
    <x v="14"/>
    <s v="31/09/2025"/>
    <n v="2661"/>
    <s v="Hàng trả - Seikamart 275 nguyễn Trãi"/>
    <m/>
    <n v="0"/>
    <n v="0"/>
    <n v="572037"/>
    <s v="Giảm công nợ"/>
    <d v="2025-10-27T00:00:00"/>
    <m/>
    <n v="0"/>
    <n v="-572037"/>
    <n v="-572037"/>
    <n v="0"/>
    <s v="31/09/2025"/>
    <n v="30"/>
    <e v="#VALUE!"/>
    <e v="#VALUE!"/>
    <m/>
    <e v="#VALUE!"/>
    <x v="0"/>
    <e v="#VALUE!"/>
    <d v="2025-10-27T00:00:00"/>
    <m/>
    <m/>
    <x v="97"/>
    <x v="103"/>
    <x v="2"/>
  </r>
  <r>
    <x v="169"/>
    <x v="106"/>
    <x v="527"/>
    <x v="14"/>
    <s v="31/09/2025"/>
    <n v="2661"/>
    <s v="Hàng trả - Seika Dimond Westlake 98 Tô Ngọc Vân"/>
    <m/>
    <n v="0"/>
    <n v="0"/>
    <n v="341836"/>
    <s v="Giảm công nợ"/>
    <d v="2025-10-27T00:00:00"/>
    <m/>
    <n v="0"/>
    <n v="-341836"/>
    <n v="-341836"/>
    <n v="0"/>
    <s v="31/09/2025"/>
    <n v="30"/>
    <e v="#VALUE!"/>
    <e v="#VALUE!"/>
    <m/>
    <e v="#VALUE!"/>
    <x v="0"/>
    <e v="#VALUE!"/>
    <d v="2025-10-27T00:00:00"/>
    <m/>
    <m/>
    <x v="97"/>
    <x v="103"/>
    <x v="2"/>
  </r>
  <r>
    <x v="169"/>
    <x v="106"/>
    <x v="527"/>
    <x v="14"/>
    <s v="31/09/2025"/>
    <n v="2661"/>
    <s v="Hàng trả - CH Haprofood 24 Trần Nhật Duật"/>
    <m/>
    <n v="0"/>
    <n v="0"/>
    <n v="113945"/>
    <s v="Giảm công nợ"/>
    <d v="2025-10-27T00:00:00"/>
    <m/>
    <n v="0"/>
    <n v="-113945"/>
    <n v="-113945"/>
    <n v="0"/>
    <s v="31/09/2025"/>
    <n v="30"/>
    <e v="#VALUE!"/>
    <e v="#VALUE!"/>
    <m/>
    <e v="#VALUE!"/>
    <x v="0"/>
    <e v="#VALUE!"/>
    <d v="2025-10-27T00:00:00"/>
    <m/>
    <m/>
    <x v="97"/>
    <x v="103"/>
    <x v="2"/>
  </r>
  <r>
    <x v="169"/>
    <x v="106"/>
    <x v="170"/>
    <x v="14"/>
    <s v="31/09/2025"/>
    <n v="2661"/>
    <s v="Hàng trả - Siêu thị intimex Hải Phòng"/>
    <m/>
    <n v="0"/>
    <n v="0"/>
    <n v="816600"/>
    <s v="Giảm công nợ"/>
    <d v="2025-10-27T00:00:00"/>
    <m/>
    <n v="0"/>
    <n v="-816600"/>
    <n v="-816600"/>
    <n v="0"/>
    <s v="31/09/2025"/>
    <n v="30"/>
    <e v="#VALUE!"/>
    <e v="#VALUE!"/>
    <m/>
    <e v="#VALUE!"/>
    <x v="0"/>
    <e v="#VALUE!"/>
    <d v="2025-10-27T00:00:00"/>
    <m/>
    <m/>
    <x v="97"/>
    <x v="103"/>
    <x v="2"/>
  </r>
  <r>
    <x v="169"/>
    <x v="106"/>
    <x v="170"/>
    <x v="14"/>
    <s v="31/09/2025"/>
    <n v="2661"/>
    <s v="Hàng trả - CH Hapro số 5 Hàm tử quan"/>
    <m/>
    <n v="0"/>
    <n v="0"/>
    <n v="161276"/>
    <s v="Giảm công nợ"/>
    <d v="2025-10-27T00:00:00"/>
    <m/>
    <n v="0"/>
    <n v="-161276"/>
    <n v="-161276"/>
    <n v="0"/>
    <s v="31/09/2025"/>
    <n v="30"/>
    <e v="#VALUE!"/>
    <e v="#VALUE!"/>
    <m/>
    <e v="#VALUE!"/>
    <x v="0"/>
    <e v="#VALUE!"/>
    <d v="2025-10-27T00:00:00"/>
    <m/>
    <m/>
    <x v="97"/>
    <x v="103"/>
    <x v="2"/>
  </r>
  <r>
    <x v="169"/>
    <x v="106"/>
    <x v="170"/>
    <x v="14"/>
    <s v="31/09/2025"/>
    <n v="2661"/>
    <s v="Hàng trả - CH Hapro Chợ Bưởi"/>
    <m/>
    <n v="0"/>
    <n v="0"/>
    <n v="548627"/>
    <s v="Giảm công nợ"/>
    <d v="2025-10-27T00:00:00"/>
    <m/>
    <n v="0"/>
    <n v="-548627"/>
    <n v="-548627"/>
    <n v="0"/>
    <s v="31/09/2025"/>
    <n v="30"/>
    <e v="#VALUE!"/>
    <e v="#VALUE!"/>
    <m/>
    <e v="#VALUE!"/>
    <x v="0"/>
    <e v="#VALUE!"/>
    <d v="2025-10-27T00:00:00"/>
    <m/>
    <m/>
    <x v="97"/>
    <x v="103"/>
    <x v="2"/>
  </r>
  <r>
    <x v="169"/>
    <x v="106"/>
    <x v="170"/>
    <x v="14"/>
    <s v="31/09/2025"/>
    <n v="2661"/>
    <s v="Hàng trả - Siêu thị Fuji Chính Kinh"/>
    <m/>
    <n v="0"/>
    <n v="0"/>
    <n v="170357"/>
    <s v="Giảm công nợ"/>
    <d v="2025-10-27T00:00:00"/>
    <m/>
    <n v="0"/>
    <n v="-170357"/>
    <n v="-170357"/>
    <n v="0"/>
    <s v="31/09/2025"/>
    <n v="30"/>
    <e v="#VALUE!"/>
    <e v="#VALUE!"/>
    <m/>
    <e v="#VALUE!"/>
    <x v="0"/>
    <e v="#VALUE!"/>
    <d v="2025-10-27T00:00:00"/>
    <m/>
    <m/>
    <x v="97"/>
    <x v="103"/>
    <x v="2"/>
  </r>
  <r>
    <x v="169"/>
    <x v="106"/>
    <x v="170"/>
    <x v="14"/>
    <s v="31/09/2025"/>
    <n v="2661"/>
    <s v="Hàng trả - Siêu thị HaproMart Thành Công"/>
    <m/>
    <n v="0"/>
    <n v="0"/>
    <n v="342962"/>
    <s v="Giảm công nợ"/>
    <d v="2025-10-27T00:00:00"/>
    <m/>
    <n v="0"/>
    <n v="-342962"/>
    <n v="-342962"/>
    <n v="0"/>
    <s v="31/09/2025"/>
    <n v="30"/>
    <e v="#VALUE!"/>
    <e v="#VALUE!"/>
    <m/>
    <e v="#VALUE!"/>
    <x v="0"/>
    <e v="#VALUE!"/>
    <d v="2025-10-27T00:00:00"/>
    <m/>
    <m/>
    <x v="97"/>
    <x v="103"/>
    <x v="2"/>
  </r>
  <r>
    <x v="169"/>
    <x v="106"/>
    <x v="170"/>
    <x v="14"/>
    <s v="31/09/2025"/>
    <n v="2661"/>
    <s v="Hàng trả - Siêu thị BRG Đồ Sơn Hải Phòng"/>
    <m/>
    <n v="0"/>
    <n v="0"/>
    <n v="122162"/>
    <s v="Giảm công nợ"/>
    <d v="2025-10-27T00:00:00"/>
    <m/>
    <n v="0"/>
    <n v="-122162"/>
    <n v="-122162"/>
    <n v="0"/>
    <s v="31/09/2025"/>
    <n v="30"/>
    <e v="#VALUE!"/>
    <e v="#VALUE!"/>
    <m/>
    <e v="#VALUE!"/>
    <x v="0"/>
    <e v="#VALUE!"/>
    <d v="2025-10-27T00:00:00"/>
    <m/>
    <m/>
    <x v="97"/>
    <x v="103"/>
    <x v="2"/>
  </r>
  <r>
    <x v="169"/>
    <x v="106"/>
    <x v="187"/>
    <x v="14"/>
    <s v="31/09/2025"/>
    <n v="2661"/>
    <s v="Hàng trả - Siêu thị intimex Nguyễn Văn Cừ"/>
    <m/>
    <n v="0"/>
    <n v="0"/>
    <n v="67806"/>
    <s v="Giảm công nợ"/>
    <d v="2025-10-27T00:00:00"/>
    <m/>
    <n v="0"/>
    <n v="-67806"/>
    <n v="-67806"/>
    <n v="0"/>
    <s v="31/09/2025"/>
    <n v="30"/>
    <e v="#VALUE!"/>
    <e v="#VALUE!"/>
    <m/>
    <e v="#VALUE!"/>
    <x v="0"/>
    <e v="#VALUE!"/>
    <d v="2025-10-27T00:00:00"/>
    <m/>
    <m/>
    <x v="97"/>
    <x v="103"/>
    <x v="2"/>
  </r>
  <r>
    <x v="169"/>
    <x v="106"/>
    <x v="187"/>
    <x v="14"/>
    <s v="31/09/2025"/>
    <n v="2661"/>
    <s v="Hàng trả - Siêu thị Fuji Trần Phú - Hà Đông"/>
    <m/>
    <n v="0"/>
    <n v="0"/>
    <n v="236670"/>
    <s v="Giảm công nợ"/>
    <d v="2025-10-27T00:00:00"/>
    <m/>
    <n v="0"/>
    <n v="-236670"/>
    <n v="-236670"/>
    <n v="0"/>
    <s v="31/09/2025"/>
    <n v="30"/>
    <e v="#VALUE!"/>
    <e v="#VALUE!"/>
    <m/>
    <e v="#VALUE!"/>
    <x v="0"/>
    <e v="#VALUE!"/>
    <d v="2025-10-27T00:00:00"/>
    <m/>
    <m/>
    <x v="97"/>
    <x v="103"/>
    <x v="2"/>
  </r>
  <r>
    <x v="169"/>
    <x v="106"/>
    <x v="187"/>
    <x v="14"/>
    <s v="31/09/2025"/>
    <n v="2661"/>
    <s v="Hàng trả - Siêu thị intimex Như Quỳnh"/>
    <m/>
    <n v="0"/>
    <n v="0"/>
    <n v="341836"/>
    <s v="Giảm công nợ"/>
    <d v="2025-10-27T00:00:00"/>
    <m/>
    <n v="0"/>
    <n v="-341836"/>
    <n v="-341836"/>
    <n v="0"/>
    <s v="31/09/2025"/>
    <n v="30"/>
    <e v="#VALUE!"/>
    <e v="#VALUE!"/>
    <m/>
    <e v="#VALUE!"/>
    <x v="0"/>
    <e v="#VALUE!"/>
    <d v="2025-10-27T00:00:00"/>
    <m/>
    <m/>
    <x v="97"/>
    <x v="103"/>
    <x v="2"/>
  </r>
  <r>
    <x v="169"/>
    <x v="106"/>
    <x v="141"/>
    <x v="14"/>
    <s v="31/09/2025"/>
    <n v="2661"/>
    <s v="Hàng trả - Siêu thị Fuji Lạc Long Quân"/>
    <m/>
    <n v="0"/>
    <n v="0"/>
    <n v="67806"/>
    <s v="Giảm công nợ"/>
    <d v="2025-10-27T00:00:00"/>
    <m/>
    <n v="0"/>
    <n v="-67806"/>
    <n v="-67806"/>
    <n v="0"/>
    <s v="31/09/2025"/>
    <n v="30"/>
    <e v="#VALUE!"/>
    <e v="#VALUE!"/>
    <m/>
    <e v="#VALUE!"/>
    <x v="0"/>
    <e v="#VALUE!"/>
    <d v="2025-10-27T00:00:00"/>
    <m/>
    <m/>
    <x v="97"/>
    <x v="103"/>
    <x v="2"/>
  </r>
  <r>
    <x v="169"/>
    <x v="106"/>
    <x v="141"/>
    <x v="14"/>
    <s v="31/09/2025"/>
    <n v="2661"/>
    <s v="Hàng trả - Siêu thị fujiMart 142 Lê Duẩn"/>
    <m/>
    <n v="0"/>
    <n v="0"/>
    <n v="229016"/>
    <s v="Giảm công nợ"/>
    <d v="2025-10-27T00:00:00"/>
    <m/>
    <n v="0"/>
    <n v="-229016"/>
    <n v="-229016"/>
    <n v="0"/>
    <s v="31/09/2025"/>
    <n v="30"/>
    <e v="#VALUE!"/>
    <e v="#VALUE!"/>
    <m/>
    <e v="#VALUE!"/>
    <x v="0"/>
    <e v="#VALUE!"/>
    <d v="2025-10-27T00:00:00"/>
    <m/>
    <m/>
    <x v="97"/>
    <x v="103"/>
    <x v="2"/>
  </r>
  <r>
    <x v="170"/>
    <x v="106"/>
    <x v="8"/>
    <x v="14"/>
    <d v="2025-10-30T00:00:00"/>
    <s v="3281"/>
    <s v="Hàng trả - CH Hapro số 5 Hàm tử quan"/>
    <m/>
    <n v="0"/>
    <n v="0"/>
    <n v="389595"/>
    <s v="Giảm công nợ"/>
    <m/>
    <m/>
    <n v="0"/>
    <n v="-389595"/>
    <n v="0"/>
    <n v="-389595"/>
    <d v="2025-10-30T00:00:00"/>
    <n v="30"/>
    <d v="2025-11-29T00:00:00"/>
    <n v="0"/>
    <m/>
    <n v="11.3578140046302"/>
    <x v="4"/>
    <d v="2025-11-29T00:00:00"/>
    <d v="1899-12-30T00:00:00"/>
    <m/>
    <m/>
    <x v="97"/>
    <x v="103"/>
    <x v="2"/>
  </r>
  <r>
    <x v="172"/>
    <x v="106"/>
    <x v="8"/>
    <x v="14"/>
    <d v="2025-10-30T00:00:00"/>
    <s v="3281"/>
    <s v="Hàng trả - Seikamart Phạm Ngọc Thạch"/>
    <m/>
    <n v="0"/>
    <n v="0"/>
    <n v="487854"/>
    <s v="Giảm công nợ"/>
    <m/>
    <m/>
    <n v="0"/>
    <n v="-487854"/>
    <n v="0"/>
    <n v="-487854"/>
    <d v="2025-10-30T00:00:00"/>
    <n v="30"/>
    <d v="2025-11-29T00:00:00"/>
    <n v="0"/>
    <m/>
    <n v="11.3578140046302"/>
    <x v="4"/>
    <d v="2025-11-29T00:00:00"/>
    <d v="1899-12-30T00:00:00"/>
    <m/>
    <m/>
    <x v="97"/>
    <x v="103"/>
    <x v="2"/>
  </r>
  <r>
    <x v="173"/>
    <x v="106"/>
    <x v="8"/>
    <x v="14"/>
    <d v="2025-10-30T00:00:00"/>
    <s v="3281"/>
    <s v="Hàng trả - Siêu thị HaproMart Lương Đình Của"/>
    <m/>
    <n v="0"/>
    <n v="0"/>
    <n v="379132"/>
    <s v="Giảm công nợ"/>
    <m/>
    <m/>
    <n v="0"/>
    <n v="-379132"/>
    <n v="0"/>
    <n v="-379132"/>
    <d v="2025-10-30T00:00:00"/>
    <n v="30"/>
    <d v="2025-11-29T00:00:00"/>
    <n v="0"/>
    <m/>
    <n v="11.3578140046302"/>
    <x v="4"/>
    <d v="2025-11-29T00:00:00"/>
    <d v="1899-12-30T00:00:00"/>
    <m/>
    <m/>
    <x v="97"/>
    <x v="103"/>
    <x v="2"/>
  </r>
  <r>
    <x v="174"/>
    <x v="106"/>
    <x v="8"/>
    <x v="14"/>
    <d v="2025-10-30T00:00:00"/>
    <s v="3281"/>
    <s v="Hàng trả - CH Hapro 160-162 ngõ Thái Thịnh I"/>
    <m/>
    <n v="0"/>
    <n v="0"/>
    <n v="685583"/>
    <s v="Giảm công nợ"/>
    <m/>
    <m/>
    <n v="0"/>
    <n v="-685583"/>
    <n v="0"/>
    <n v="-685583"/>
    <d v="2025-10-30T00:00:00"/>
    <n v="30"/>
    <d v="2025-11-29T00:00:00"/>
    <n v="0"/>
    <m/>
    <n v="11.3578140046302"/>
    <x v="4"/>
    <d v="2025-11-29T00:00:00"/>
    <d v="1899-12-30T00:00:00"/>
    <m/>
    <m/>
    <x v="97"/>
    <x v="103"/>
    <x v="2"/>
  </r>
  <r>
    <x v="175"/>
    <x v="106"/>
    <x v="8"/>
    <x v="14"/>
    <d v="2025-10-30T00:00:00"/>
    <s v="3281"/>
    <s v="Hàng trả - CH Hapro N4C Trung hòa - Nhân chính"/>
    <m/>
    <n v="0"/>
    <n v="0"/>
    <n v="227891"/>
    <s v="Giảm công nợ"/>
    <m/>
    <m/>
    <n v="0"/>
    <n v="-227891"/>
    <n v="0"/>
    <n v="-227891"/>
    <d v="2025-10-30T00:00:00"/>
    <n v="30"/>
    <d v="2025-11-29T00:00:00"/>
    <n v="0"/>
    <m/>
    <n v="11.3578140046302"/>
    <x v="4"/>
    <d v="2025-11-29T00:00:00"/>
    <d v="1899-12-30T00:00:00"/>
    <m/>
    <m/>
    <x v="97"/>
    <x v="103"/>
    <x v="1"/>
  </r>
  <r>
    <x v="176"/>
    <x v="106"/>
    <x v="282"/>
    <x v="14"/>
    <d v="2025-10-30T00:00:00"/>
    <s v="3281"/>
    <s v="Hàng trả - CH Haprofood 9 Lê Qúy Đôn"/>
    <m/>
    <n v="0"/>
    <n v="0"/>
    <n v="330865"/>
    <s v="Giảm công nợ"/>
    <m/>
    <m/>
    <n v="0"/>
    <n v="-330865"/>
    <n v="0"/>
    <n v="-330865"/>
    <d v="2025-10-30T00:00:00"/>
    <n v="30"/>
    <d v="2025-11-29T00:00:00"/>
    <n v="0"/>
    <m/>
    <n v="11.3578140046302"/>
    <x v="4"/>
    <d v="2025-11-29T00:00:00"/>
    <d v="1899-12-30T00:00:00"/>
    <m/>
    <m/>
    <x v="97"/>
    <x v="103"/>
    <x v="2"/>
  </r>
  <r>
    <x v="169"/>
    <x v="106"/>
    <x v="282"/>
    <x v="14"/>
    <d v="2025-10-30T00:00:00"/>
    <s v="3281"/>
    <s v="Hàng trả - CH HaproFood 156 Ngọc Lâm"/>
    <m/>
    <n v="0"/>
    <n v="0"/>
    <n v="681801"/>
    <s v="Giảm công nợ"/>
    <m/>
    <m/>
    <n v="0"/>
    <n v="-681801"/>
    <n v="0"/>
    <n v="-681801"/>
    <d v="2025-10-30T00:00:00"/>
    <n v="30"/>
    <d v="2025-11-29T00:00:00"/>
    <n v="0"/>
    <m/>
    <n v="11.3578140046302"/>
    <x v="4"/>
    <d v="2025-11-29T00:00:00"/>
    <d v="1899-12-30T00:00:00"/>
    <m/>
    <m/>
    <x v="97"/>
    <x v="103"/>
    <x v="2"/>
  </r>
  <r>
    <x v="177"/>
    <x v="106"/>
    <x v="282"/>
    <x v="14"/>
    <d v="2025-10-30T00:00:00"/>
    <s v="3281"/>
    <s v="Hàng trả - Seika Dimond Westlake 98 Tô Ngọc Vân"/>
    <m/>
    <n v="0"/>
    <n v="0"/>
    <n v="122536"/>
    <s v="Giảm công nợ"/>
    <m/>
    <m/>
    <n v="0"/>
    <n v="-122536"/>
    <n v="0"/>
    <n v="-122536"/>
    <d v="2025-10-30T00:00:00"/>
    <n v="30"/>
    <d v="2025-11-29T00:00:00"/>
    <n v="0"/>
    <m/>
    <n v="11.3578140046302"/>
    <x v="4"/>
    <d v="2025-11-29T00:00:00"/>
    <d v="1899-12-30T00:00:00"/>
    <m/>
    <m/>
    <x v="97"/>
    <x v="103"/>
    <x v="2"/>
  </r>
  <r>
    <x v="176"/>
    <x v="106"/>
    <x v="112"/>
    <x v="14"/>
    <d v="2025-10-30T00:00:00"/>
    <s v="3281"/>
    <s v="Hàng trả - CH Haprofood 9 Lê Qúy Đôn"/>
    <m/>
    <n v="0"/>
    <n v="0"/>
    <n v="229016"/>
    <s v="Giảm công nợ"/>
    <m/>
    <m/>
    <n v="0"/>
    <n v="-229016"/>
    <n v="0"/>
    <n v="-229016"/>
    <d v="2025-10-30T00:00:00"/>
    <n v="30"/>
    <d v="2025-11-29T00:00:00"/>
    <n v="0"/>
    <m/>
    <n v="11.3578140046302"/>
    <x v="4"/>
    <d v="2025-11-29T00:00:00"/>
    <d v="1899-12-30T00:00:00"/>
    <m/>
    <m/>
    <x v="97"/>
    <x v="103"/>
    <x v="2"/>
  </r>
  <r>
    <x v="178"/>
    <x v="106"/>
    <x v="112"/>
    <x v="14"/>
    <d v="2025-10-30T00:00:00"/>
    <s v="3281"/>
    <s v="Hàng trả - CH Hapro 83 Nguyễn An Ninh"/>
    <m/>
    <n v="0"/>
    <n v="0"/>
    <n v="164327"/>
    <s v="Giảm công nợ"/>
    <m/>
    <m/>
    <n v="0"/>
    <n v="-164327"/>
    <n v="0"/>
    <n v="-164327"/>
    <d v="2025-10-30T00:00:00"/>
    <n v="30"/>
    <d v="2025-11-29T00:00:00"/>
    <n v="0"/>
    <m/>
    <n v="11.3578140046302"/>
    <x v="4"/>
    <d v="2025-11-29T00:00:00"/>
    <d v="1899-12-30T00:00:00"/>
    <m/>
    <m/>
    <x v="97"/>
    <x v="103"/>
    <x v="2"/>
  </r>
  <r>
    <x v="179"/>
    <x v="106"/>
    <x v="112"/>
    <x v="14"/>
    <d v="2025-10-30T00:00:00"/>
    <s v="3281"/>
    <s v="Hàng trả - Fujimart Lê Văn Lương"/>
    <m/>
    <n v="0"/>
    <n v="0"/>
    <n v="114505"/>
    <s v="Giảm công nợ"/>
    <m/>
    <m/>
    <n v="0"/>
    <n v="-114505"/>
    <n v="0"/>
    <n v="-114505"/>
    <d v="2025-10-30T00:00:00"/>
    <n v="30"/>
    <d v="2025-11-29T00:00:00"/>
    <n v="0"/>
    <m/>
    <n v="11.3578140046302"/>
    <x v="4"/>
    <d v="2025-11-29T00:00:00"/>
    <d v="1899-12-30T00:00:00"/>
    <m/>
    <m/>
    <x v="97"/>
    <x v="103"/>
    <x v="1"/>
  </r>
  <r>
    <x v="173"/>
    <x v="106"/>
    <x v="528"/>
    <x v="14"/>
    <d v="2025-10-30T00:00:00"/>
    <s v="3281"/>
    <s v="Hàng trả - Siêu thị HaproMart Lương Đình Của"/>
    <m/>
    <n v="0"/>
    <n v="0"/>
    <n v="132380"/>
    <s v="Giảm công nợ"/>
    <m/>
    <m/>
    <n v="0"/>
    <n v="-132380"/>
    <n v="0"/>
    <n v="-132380"/>
    <d v="2025-10-30T00:00:00"/>
    <n v="30"/>
    <d v="2025-11-29T00:00:00"/>
    <n v="0"/>
    <m/>
    <n v="11.3578140046302"/>
    <x v="4"/>
    <d v="2025-11-29T00:00:00"/>
    <d v="1899-12-30T00:00:00"/>
    <m/>
    <m/>
    <x v="97"/>
    <x v="103"/>
    <x v="2"/>
  </r>
  <r>
    <x v="180"/>
    <x v="106"/>
    <x v="265"/>
    <x v="14"/>
    <d v="2025-10-30T00:00:00"/>
    <s v="3281"/>
    <s v="Hàng trả - Seikamart 275 nguyễn Trãi"/>
    <m/>
    <n v="0"/>
    <n v="0"/>
    <n v="94392"/>
    <s v="Giảm công nợ"/>
    <m/>
    <m/>
    <n v="0"/>
    <n v="-94392"/>
    <n v="0"/>
    <n v="-94392"/>
    <d v="2025-10-30T00:00:00"/>
    <n v="30"/>
    <d v="2025-11-29T00:00:00"/>
    <n v="0"/>
    <m/>
    <n v="11.3578140046302"/>
    <x v="4"/>
    <d v="2025-11-29T00:00:00"/>
    <d v="1899-12-30T00:00:00"/>
    <m/>
    <m/>
    <x v="97"/>
    <x v="103"/>
    <x v="1"/>
  </r>
  <r>
    <x v="181"/>
    <x v="106"/>
    <x v="9"/>
    <x v="14"/>
    <d v="2025-10-30T00:00:00"/>
    <s v="3281"/>
    <s v="Hàng trả - Siêu thị intimex Hải Phòng"/>
    <m/>
    <n v="0"/>
    <n v="0"/>
    <n v="1101666"/>
    <s v="Giảm công nợ"/>
    <m/>
    <m/>
    <n v="0"/>
    <n v="-1101666"/>
    <n v="0"/>
    <n v="-1101666"/>
    <d v="2025-10-30T00:00:00"/>
    <n v="30"/>
    <d v="2025-11-29T00:00:00"/>
    <n v="0"/>
    <m/>
    <n v="11.3578140046302"/>
    <x v="4"/>
    <d v="2025-11-29T00:00:00"/>
    <d v="1899-12-30T00:00:00"/>
    <m/>
    <m/>
    <x v="97"/>
    <x v="103"/>
    <x v="0"/>
  </r>
  <r>
    <x v="182"/>
    <x v="106"/>
    <x v="98"/>
    <x v="14"/>
    <d v="2025-10-30T00:00:00"/>
    <s v="3281"/>
    <s v="Hàng trả - Fujimart Trung Yên"/>
    <m/>
    <n v="0"/>
    <n v="0"/>
    <n v="342961"/>
    <s v="Giảm công nợ"/>
    <m/>
    <m/>
    <n v="0"/>
    <n v="-342961"/>
    <n v="0"/>
    <n v="-342961"/>
    <d v="2025-10-30T00:00:00"/>
    <n v="30"/>
    <d v="2025-11-29T00:00:00"/>
    <n v="0"/>
    <m/>
    <n v="11.3578140046302"/>
    <x v="4"/>
    <d v="2025-11-29T00:00:00"/>
    <d v="1899-12-30T00:00:00"/>
    <m/>
    <m/>
    <x v="97"/>
    <x v="103"/>
    <x v="1"/>
  </r>
  <r>
    <x v="183"/>
    <x v="106"/>
    <x v="98"/>
    <x v="14"/>
    <d v="2025-10-30T00:00:00"/>
    <s v="3281"/>
    <s v="Hàng trả - CH HaproFood 362 Ngọc Lâm"/>
    <m/>
    <n v="0"/>
    <n v="0"/>
    <n v="75340"/>
    <s v="Giảm công nợ"/>
    <m/>
    <m/>
    <n v="0"/>
    <n v="-75340"/>
    <n v="0"/>
    <n v="-75340"/>
    <d v="2025-10-30T00:00:00"/>
    <n v="30"/>
    <d v="2025-11-29T00:00:00"/>
    <n v="0"/>
    <m/>
    <n v="11.3578140046302"/>
    <x v="4"/>
    <d v="2025-11-29T00:00:00"/>
    <d v="1899-12-30T00:00:00"/>
    <m/>
    <m/>
    <x v="97"/>
    <x v="103"/>
    <x v="2"/>
  </r>
  <r>
    <x v="184"/>
    <x v="106"/>
    <x v="98"/>
    <x v="14"/>
    <d v="2025-10-30T00:00:00"/>
    <s v="3281"/>
    <s v="Hàng trả - Siêu thị HaproMart Thành Công"/>
    <m/>
    <n v="0"/>
    <n v="0"/>
    <n v="217482"/>
    <s v="Giảm công nợ"/>
    <m/>
    <m/>
    <n v="0"/>
    <n v="-217482"/>
    <n v="0"/>
    <n v="-217482"/>
    <d v="2025-10-30T00:00:00"/>
    <n v="30"/>
    <d v="2025-11-29T00:00:00"/>
    <n v="0"/>
    <m/>
    <n v="11.3578140046302"/>
    <x v="4"/>
    <d v="2025-11-29T00:00:00"/>
    <d v="1899-12-30T00:00:00"/>
    <m/>
    <m/>
    <x v="97"/>
    <x v="103"/>
    <x v="2"/>
  </r>
  <r>
    <x v="185"/>
    <x v="106"/>
    <x v="188"/>
    <x v="14"/>
    <d v="2025-10-30T00:00:00"/>
    <s v="3281"/>
    <s v="Hàng trả - BRG mart Intracom Đông Anh"/>
    <m/>
    <n v="0"/>
    <n v="0"/>
    <n v="114508"/>
    <s v="Giảm công nợ"/>
    <m/>
    <m/>
    <n v="0"/>
    <n v="-114508"/>
    <n v="0"/>
    <n v="-114508"/>
    <d v="2025-10-30T00:00:00"/>
    <n v="30"/>
    <d v="2025-11-29T00:00:00"/>
    <n v="0"/>
    <m/>
    <n v="11.3578140046302"/>
    <x v="4"/>
    <d v="2025-11-29T00:00:00"/>
    <d v="1899-12-30T00:00:00"/>
    <m/>
    <m/>
    <x v="97"/>
    <x v="103"/>
    <x v="1"/>
  </r>
  <r>
    <x v="186"/>
    <x v="106"/>
    <x v="188"/>
    <x v="14"/>
    <d v="2025-10-30T00:00:00"/>
    <s v="3281"/>
    <s v="Hàng trả - Siêu thị HaproMart A4 Vĩnh Phúc, Ba Đình"/>
    <m/>
    <n v="0"/>
    <n v="0"/>
    <n v="108527"/>
    <s v="Giảm công nợ"/>
    <m/>
    <m/>
    <n v="0"/>
    <n v="-108527"/>
    <n v="0"/>
    <n v="-108527"/>
    <d v="2025-10-30T00:00:00"/>
    <n v="30"/>
    <d v="2025-11-29T00:00:00"/>
    <n v="0"/>
    <m/>
    <n v="11.3578140046302"/>
    <x v="4"/>
    <d v="2025-11-29T00:00:00"/>
    <d v="1899-12-30T00:00:00"/>
    <m/>
    <m/>
    <x v="97"/>
    <x v="103"/>
    <x v="2"/>
  </r>
  <r>
    <x v="169"/>
    <x v="106"/>
    <x v="188"/>
    <x v="14"/>
    <d v="2025-10-30T00:00:00"/>
    <s v="3281"/>
    <s v="Hàng trả - CH Hapro Chợ Bưởi"/>
    <m/>
    <n v="0"/>
    <n v="0"/>
    <n v="114508"/>
    <s v="Giảm công nợ"/>
    <m/>
    <m/>
    <n v="0"/>
    <n v="-114508"/>
    <n v="0"/>
    <n v="-114508"/>
    <d v="2025-10-30T00:00:00"/>
    <n v="30"/>
    <d v="2025-11-29T00:00:00"/>
    <n v="0"/>
    <m/>
    <n v="11.3578140046302"/>
    <x v="4"/>
    <d v="2025-11-29T00:00:00"/>
    <d v="1899-12-30T00:00:00"/>
    <m/>
    <m/>
    <x v="97"/>
    <x v="103"/>
    <x v="2"/>
  </r>
  <r>
    <x v="187"/>
    <x v="106"/>
    <x v="188"/>
    <x v="14"/>
    <d v="2025-10-30T00:00:00"/>
    <s v="3281"/>
    <s v="Hàng trả - Siêu thị FujiThe Light"/>
    <m/>
    <n v="0"/>
    <n v="0"/>
    <n v="227891"/>
    <s v="Giảm công nợ"/>
    <m/>
    <m/>
    <n v="0"/>
    <n v="-227891"/>
    <n v="0"/>
    <n v="-227891"/>
    <d v="2025-10-30T00:00:00"/>
    <n v="30"/>
    <d v="2025-11-29T00:00:00"/>
    <n v="0"/>
    <m/>
    <n v="11.3578140046302"/>
    <x v="4"/>
    <d v="2025-11-29T00:00:00"/>
    <d v="1899-12-30T00:00:00"/>
    <m/>
    <m/>
    <x v="97"/>
    <x v="103"/>
    <x v="1"/>
  </r>
  <r>
    <x v="170"/>
    <x v="106"/>
    <x v="529"/>
    <x v="14"/>
    <d v="2025-10-30T00:00:00"/>
    <s v="3281"/>
    <s v="Hàng trả - CH Hapro số 5 Hàm tử quan"/>
    <m/>
    <n v="0"/>
    <n v="0"/>
    <n v="293020"/>
    <s v="Giảm công nợ"/>
    <m/>
    <m/>
    <n v="0"/>
    <n v="-293020"/>
    <n v="0"/>
    <n v="-293020"/>
    <d v="2025-10-30T00:00:00"/>
    <n v="30"/>
    <d v="2025-11-29T00:00:00"/>
    <n v="0"/>
    <m/>
    <n v="11.3578140046302"/>
    <x v="4"/>
    <d v="2025-11-29T00:00:00"/>
    <d v="1899-12-30T00:00:00"/>
    <m/>
    <m/>
    <x v="97"/>
    <x v="103"/>
    <x v="2"/>
  </r>
  <r>
    <x v="174"/>
    <x v="106"/>
    <x v="47"/>
    <x v="14"/>
    <d v="2025-10-30T00:00:00"/>
    <s v="3281"/>
    <s v="Hàng trả - CH Hapro 160-162 ngõ Thái Thịnh I"/>
    <m/>
    <n v="0"/>
    <n v="0"/>
    <n v="417311"/>
    <s v="Giảm công nợ"/>
    <m/>
    <m/>
    <n v="0"/>
    <n v="-417311"/>
    <n v="0"/>
    <n v="-417311"/>
    <d v="2025-10-30T00:00:00"/>
    <n v="30"/>
    <d v="2025-11-29T00:00:00"/>
    <n v="0"/>
    <m/>
    <n v="11.3578140046302"/>
    <x v="4"/>
    <d v="2025-11-29T00:00:00"/>
    <d v="1899-12-30T00:00:00"/>
    <m/>
    <m/>
    <x v="97"/>
    <x v="103"/>
    <x v="2"/>
  </r>
  <r>
    <x v="184"/>
    <x v="106"/>
    <x v="181"/>
    <x v="14"/>
    <d v="2025-10-30T00:00:00"/>
    <s v="3281"/>
    <s v="Hàng trả - Siêu thị HaproMart Thành Công"/>
    <m/>
    <n v="0"/>
    <n v="0"/>
    <n v="226019"/>
    <s v="Giảm công nợ"/>
    <m/>
    <m/>
    <n v="0"/>
    <n v="-226019"/>
    <n v="0"/>
    <n v="-226019"/>
    <d v="2025-10-30T00:00:00"/>
    <n v="30"/>
    <d v="2025-11-29T00:00:00"/>
    <n v="0"/>
    <m/>
    <n v="11.3578140046302"/>
    <x v="4"/>
    <d v="2025-11-29T00:00:00"/>
    <d v="1899-12-30T00:00:00"/>
    <m/>
    <m/>
    <x v="97"/>
    <x v="103"/>
    <x v="2"/>
  </r>
  <r>
    <x v="170"/>
    <x v="106"/>
    <x v="181"/>
    <x v="14"/>
    <d v="2025-10-30T00:00:00"/>
    <s v="3281"/>
    <s v="Hàng trả - CH Hapro số 5 Hàm tử quan"/>
    <m/>
    <n v="0"/>
    <n v="0"/>
    <n v="114508"/>
    <s v="Giảm công nợ"/>
    <m/>
    <m/>
    <n v="0"/>
    <n v="-114508"/>
    <n v="0"/>
    <n v="-114508"/>
    <d v="2025-10-30T00:00:00"/>
    <n v="30"/>
    <d v="2025-11-29T00:00:00"/>
    <n v="0"/>
    <m/>
    <n v="11.3578140046302"/>
    <x v="4"/>
    <d v="2025-11-29T00:00:00"/>
    <d v="1899-12-30T00:00:00"/>
    <m/>
    <m/>
    <x v="97"/>
    <x v="103"/>
    <x v="2"/>
  </r>
  <r>
    <x v="188"/>
    <x v="106"/>
    <x v="181"/>
    <x v="14"/>
    <d v="2025-10-30T00:00:00"/>
    <s v="3281"/>
    <s v="Hàng trả - Siêu thị Fuji Ngọc Khánh"/>
    <m/>
    <n v="0"/>
    <n v="0"/>
    <n v="737972"/>
    <s v="Giảm công nợ"/>
    <m/>
    <m/>
    <n v="0"/>
    <n v="-737972"/>
    <n v="0"/>
    <n v="-737972"/>
    <d v="2025-10-30T00:00:00"/>
    <n v="30"/>
    <d v="2025-11-29T00:00:00"/>
    <n v="0"/>
    <m/>
    <n v="11.3578140046302"/>
    <x v="4"/>
    <d v="2025-11-29T00:00:00"/>
    <d v="1899-12-30T00:00:00"/>
    <m/>
    <m/>
    <x v="97"/>
    <x v="103"/>
    <x v="2"/>
  </r>
  <r>
    <x v="169"/>
    <x v="106"/>
    <x v="246"/>
    <x v="14"/>
    <d v="2025-10-30T00:00:00"/>
    <s v="3281"/>
    <s v="Hàng trả - CH Haprofood Ecohome 3"/>
    <m/>
    <n v="0"/>
    <n v="0"/>
    <n v="413682"/>
    <s v="Giảm công nợ"/>
    <m/>
    <m/>
    <n v="0"/>
    <n v="-413682"/>
    <n v="0"/>
    <n v="-413682"/>
    <d v="2025-10-30T00:00:00"/>
    <n v="30"/>
    <d v="2025-11-29T00:00:00"/>
    <n v="0"/>
    <m/>
    <n v="11.3578140046302"/>
    <x v="4"/>
    <d v="2025-11-29T00:00:00"/>
    <d v="1899-12-30T00:00:00"/>
    <m/>
    <m/>
    <x v="97"/>
    <x v="103"/>
    <x v="2"/>
  </r>
  <r>
    <x v="189"/>
    <x v="106"/>
    <x v="246"/>
    <x v="14"/>
    <d v="2025-10-30T00:00:00"/>
    <s v="3281"/>
    <s v="Hàng trả - Siêu thị Fuji Lê Đại Hành"/>
    <m/>
    <n v="0"/>
    <n v="0"/>
    <n v="165432"/>
    <s v="Giảm công nợ"/>
    <m/>
    <m/>
    <n v="0"/>
    <n v="-165432"/>
    <n v="0"/>
    <n v="-165432"/>
    <d v="2025-10-30T00:00:00"/>
    <n v="30"/>
    <d v="2025-11-29T00:00:00"/>
    <n v="0"/>
    <m/>
    <n v="11.3578140046302"/>
    <x v="4"/>
    <d v="2025-11-29T00:00:00"/>
    <d v="1899-12-30T00:00:00"/>
    <m/>
    <m/>
    <x v="97"/>
    <x v="103"/>
    <x v="2"/>
  </r>
  <r>
    <x v="169"/>
    <x v="106"/>
    <x v="246"/>
    <x v="14"/>
    <d v="2025-10-30T00:00:00"/>
    <s v="3281"/>
    <s v="Hàng trả - Siêu thị BRG Hàng Bài"/>
    <m/>
    <n v="0"/>
    <n v="0"/>
    <n v="1425570"/>
    <s v="Giảm công nợ"/>
    <m/>
    <m/>
    <n v="0"/>
    <n v="-1425570"/>
    <n v="0"/>
    <n v="-1425570"/>
    <d v="2025-10-30T00:00:00"/>
    <n v="30"/>
    <d v="2025-11-29T00:00:00"/>
    <n v="0"/>
    <m/>
    <n v="11.3578140046302"/>
    <x v="4"/>
    <d v="2025-11-29T00:00:00"/>
    <d v="1899-12-30T00:00:00"/>
    <m/>
    <m/>
    <x v="97"/>
    <x v="103"/>
    <x v="2"/>
  </r>
  <r>
    <x v="182"/>
    <x v="106"/>
    <x v="246"/>
    <x v="14"/>
    <d v="2025-10-30T00:00:00"/>
    <s v="3281"/>
    <s v="Hàng trả - Fujimart Trung Yên"/>
    <m/>
    <n v="0"/>
    <n v="0"/>
    <n v="113945"/>
    <s v="Giảm công nợ"/>
    <m/>
    <m/>
    <n v="0"/>
    <n v="-113945"/>
    <n v="0"/>
    <n v="-113945"/>
    <d v="2025-10-30T00:00:00"/>
    <n v="30"/>
    <d v="2025-11-29T00:00:00"/>
    <n v="0"/>
    <m/>
    <n v="11.3578140046302"/>
    <x v="4"/>
    <d v="2025-11-29T00:00:00"/>
    <d v="1899-12-30T00:00:00"/>
    <m/>
    <m/>
    <x v="97"/>
    <x v="103"/>
    <x v="1"/>
  </r>
  <r>
    <x v="190"/>
    <x v="106"/>
    <x v="165"/>
    <x v="14"/>
    <d v="2025-10-30T00:00:00"/>
    <s v="3281"/>
    <s v="Hàng trả - Siêu thị Fuji 36 Hoàng Cầu"/>
    <m/>
    <n v="0"/>
    <n v="0"/>
    <n v="113945"/>
    <s v="Giảm công nợ"/>
    <m/>
    <m/>
    <n v="0"/>
    <n v="-113945"/>
    <n v="0"/>
    <n v="-113945"/>
    <d v="2025-10-30T00:00:00"/>
    <n v="30"/>
    <d v="2025-11-29T00:00:00"/>
    <n v="0"/>
    <m/>
    <n v="11.3578140046302"/>
    <x v="4"/>
    <d v="2025-11-29T00:00:00"/>
    <d v="1899-12-30T00:00:00"/>
    <m/>
    <m/>
    <x v="97"/>
    <x v="103"/>
    <x v="2"/>
  </r>
  <r>
    <x v="191"/>
    <x v="106"/>
    <x v="165"/>
    <x v="14"/>
    <d v="2025-10-30T00:00:00"/>
    <s v="3281"/>
    <s v="Hàng trả - Siêu thị Fuji 89 Lạc Long Quân"/>
    <m/>
    <n v="0"/>
    <n v="0"/>
    <n v="170357"/>
    <s v="Giảm công nợ"/>
    <m/>
    <m/>
    <n v="0"/>
    <n v="-170357"/>
    <n v="0"/>
    <n v="-170357"/>
    <d v="2025-10-30T00:00:00"/>
    <n v="30"/>
    <d v="2025-11-29T00:00:00"/>
    <n v="0"/>
    <m/>
    <n v="11.3578140046302"/>
    <x v="4"/>
    <d v="2025-11-29T00:00:00"/>
    <d v="1899-12-30T00:00:00"/>
    <m/>
    <m/>
    <x v="97"/>
    <x v="103"/>
    <x v="1"/>
  </r>
  <r>
    <x v="169"/>
    <x v="106"/>
    <x v="165"/>
    <x v="14"/>
    <d v="2025-10-30T00:00:00"/>
    <s v="3281"/>
    <s v="Hàng trả - Siêu thị HaproMart Thanh Xuân"/>
    <m/>
    <n v="0"/>
    <n v="0"/>
    <n v="421734"/>
    <s v="Giảm công nợ"/>
    <m/>
    <m/>
    <n v="0"/>
    <n v="-421734"/>
    <n v="0"/>
    <n v="-421734"/>
    <d v="2025-10-30T00:00:00"/>
    <n v="30"/>
    <d v="2025-11-29T00:00:00"/>
    <n v="0"/>
    <m/>
    <n v="11.3578140046302"/>
    <x v="4"/>
    <d v="2025-11-29T00:00:00"/>
    <d v="1899-12-30T00:00:00"/>
    <m/>
    <m/>
    <x v="97"/>
    <x v="103"/>
    <x v="2"/>
  </r>
  <r>
    <x v="185"/>
    <x v="106"/>
    <x v="113"/>
    <x v="14"/>
    <d v="2025-10-30T00:00:00"/>
    <s v="3281"/>
    <s v="Hàng trả - BRG mart Intracom Đông Anh"/>
    <m/>
    <n v="0"/>
    <n v="0"/>
    <n v="113945"/>
    <s v="Giảm công nợ"/>
    <m/>
    <m/>
    <n v="0"/>
    <n v="-113945"/>
    <n v="0"/>
    <n v="-113945"/>
    <d v="2025-10-30T00:00:00"/>
    <n v="30"/>
    <d v="2025-11-29T00:00:00"/>
    <n v="0"/>
    <m/>
    <n v="11.3578140046302"/>
    <x v="4"/>
    <d v="2025-11-29T00:00:00"/>
    <d v="1899-12-30T00:00:00"/>
    <m/>
    <m/>
    <x v="97"/>
    <x v="103"/>
    <x v="1"/>
  </r>
  <r>
    <x v="185"/>
    <x v="106"/>
    <x v="189"/>
    <x v="14"/>
    <d v="2025-10-30T00:00:00"/>
    <s v="3281"/>
    <s v="Hàng trả - BRG mart Intracom Đông Anh"/>
    <m/>
    <n v="0"/>
    <n v="0"/>
    <n v="114508"/>
    <s v="Giảm công nợ"/>
    <m/>
    <m/>
    <n v="0"/>
    <n v="-114508"/>
    <n v="0"/>
    <n v="-114508"/>
    <d v="2025-10-30T00:00:00"/>
    <n v="30"/>
    <d v="2025-11-29T00:00:00"/>
    <n v="0"/>
    <m/>
    <n v="11.3578140046302"/>
    <x v="4"/>
    <d v="2025-11-29T00:00:00"/>
    <d v="1899-12-30T00:00:00"/>
    <m/>
    <m/>
    <x v="97"/>
    <x v="103"/>
    <x v="1"/>
  </r>
  <r>
    <x v="192"/>
    <x v="106"/>
    <x v="189"/>
    <x v="14"/>
    <d v="2025-10-30T00:00:00"/>
    <s v="3281"/>
    <s v="Hàng trả - Seikamart Lý Nam Đế"/>
    <m/>
    <n v="0"/>
    <n v="0"/>
    <n v="536670"/>
    <s v="Giảm công nợ"/>
    <m/>
    <m/>
    <n v="0"/>
    <n v="-536670"/>
    <n v="0"/>
    <n v="-536670"/>
    <d v="2025-10-30T00:00:00"/>
    <n v="30"/>
    <d v="2025-11-29T00:00:00"/>
    <n v="0"/>
    <m/>
    <n v="11.3578140046302"/>
    <x v="4"/>
    <d v="2025-11-29T00:00:00"/>
    <d v="1899-12-30T00:00:00"/>
    <m/>
    <m/>
    <x v="97"/>
    <x v="103"/>
    <x v="2"/>
  </r>
  <r>
    <x v="169"/>
    <x v="106"/>
    <x v="189"/>
    <x v="14"/>
    <d v="2025-10-30T00:00:00"/>
    <s v="3281"/>
    <s v="Hàng trả - CH Hapro Chợ Bưởi"/>
    <m/>
    <n v="0"/>
    <n v="0"/>
    <n v="113945"/>
    <s v="Giảm công nợ"/>
    <m/>
    <m/>
    <n v="0"/>
    <n v="-113945"/>
    <n v="0"/>
    <n v="-113945"/>
    <d v="2025-10-30T00:00:00"/>
    <n v="30"/>
    <d v="2025-11-29T00:00:00"/>
    <n v="0"/>
    <m/>
    <n v="11.3578140046302"/>
    <x v="4"/>
    <d v="2025-11-29T00:00:00"/>
    <d v="1899-12-30T00:00:00"/>
    <m/>
    <m/>
    <x v="97"/>
    <x v="103"/>
    <x v="2"/>
  </r>
  <r>
    <x v="182"/>
    <x v="106"/>
    <x v="189"/>
    <x v="14"/>
    <d v="2025-10-30T00:00:00"/>
    <s v="3281"/>
    <s v="Hàng trả - Fujimart Trung Yên"/>
    <m/>
    <n v="0"/>
    <n v="0"/>
    <n v="122162"/>
    <s v="Giảm công nợ"/>
    <m/>
    <m/>
    <n v="0"/>
    <n v="-122162"/>
    <n v="0"/>
    <n v="-122162"/>
    <d v="2025-10-30T00:00:00"/>
    <n v="30"/>
    <d v="2025-11-29T00:00:00"/>
    <n v="0"/>
    <m/>
    <n v="11.3578140046302"/>
    <x v="4"/>
    <d v="2025-11-29T00:00:00"/>
    <d v="1899-12-30T00:00:00"/>
    <m/>
    <m/>
    <x v="97"/>
    <x v="103"/>
    <x v="1"/>
  </r>
  <r>
    <x v="178"/>
    <x v="106"/>
    <x v="227"/>
    <x v="14"/>
    <d v="2025-10-30T00:00:00"/>
    <s v="3281"/>
    <s v="Hàng trả - CH Hapro 83 Nguyễn An Ninh"/>
    <m/>
    <n v="0"/>
    <n v="0"/>
    <n v="170985"/>
    <s v="Giảm công nợ"/>
    <m/>
    <m/>
    <n v="0"/>
    <n v="-170985"/>
    <n v="0"/>
    <n v="-170985"/>
    <d v="2025-10-30T00:00:00"/>
    <n v="30"/>
    <d v="2025-11-29T00:00:00"/>
    <n v="0"/>
    <m/>
    <n v="11.3578140046302"/>
    <x v="4"/>
    <d v="2025-11-29T00:00:00"/>
    <d v="1899-12-30T00:00:00"/>
    <m/>
    <m/>
    <x v="97"/>
    <x v="103"/>
    <x v="2"/>
  </r>
  <r>
    <x v="186"/>
    <x v="106"/>
    <x v="227"/>
    <x v="14"/>
    <d v="2025-10-30T00:00:00"/>
    <s v="3281"/>
    <s v="Hàng trả - Siêu thị HaproMart A4 Vĩnh Phúc, Ba Đình"/>
    <m/>
    <n v="0"/>
    <n v="0"/>
    <n v="236107"/>
    <s v="Giảm công nợ"/>
    <m/>
    <m/>
    <n v="0"/>
    <n v="-236107"/>
    <n v="0"/>
    <n v="-236107"/>
    <d v="2025-10-30T00:00:00"/>
    <n v="30"/>
    <d v="2025-11-29T00:00:00"/>
    <n v="0"/>
    <m/>
    <n v="11.3578140046302"/>
    <x v="4"/>
    <d v="2025-11-29T00:00:00"/>
    <d v="1899-12-30T00:00:00"/>
    <m/>
    <m/>
    <x v="97"/>
    <x v="103"/>
    <x v="2"/>
  </r>
  <r>
    <x v="177"/>
    <x v="106"/>
    <x v="89"/>
    <x v="14"/>
    <d v="2025-10-30T00:00:00"/>
    <s v="3281"/>
    <s v="Hàng trả - Seika Dimond Westlake 98 Tô Ngọc Vân"/>
    <m/>
    <n v="0"/>
    <n v="0"/>
    <n v="150679"/>
    <s v="Giảm công nợ"/>
    <m/>
    <m/>
    <n v="0"/>
    <n v="-150679"/>
    <n v="0"/>
    <n v="-150679"/>
    <d v="2025-10-30T00:00:00"/>
    <n v="30"/>
    <d v="2025-11-29T00:00:00"/>
    <n v="0"/>
    <m/>
    <n v="11.3578140046302"/>
    <x v="4"/>
    <d v="2025-11-29T00:00:00"/>
    <d v="1899-12-30T00:00:00"/>
    <m/>
    <m/>
    <x v="97"/>
    <x v="103"/>
    <x v="2"/>
  </r>
  <r>
    <x v="193"/>
    <x v="106"/>
    <x v="89"/>
    <x v="14"/>
    <d v="2025-10-30T00:00:00"/>
    <s v="3281"/>
    <s v="Hàng trả - Siêu thị Fuji Thụy Khuê"/>
    <m/>
    <n v="0"/>
    <n v="0"/>
    <n v="244324"/>
    <s v="Giảm công nợ"/>
    <m/>
    <m/>
    <n v="0"/>
    <n v="-244324"/>
    <n v="0"/>
    <n v="-244324"/>
    <d v="2025-10-30T00:00:00"/>
    <n v="30"/>
    <d v="2025-11-29T00:00:00"/>
    <n v="0"/>
    <m/>
    <n v="11.3578140046302"/>
    <x v="4"/>
    <d v="2025-11-29T00:00:00"/>
    <d v="1899-12-30T00:00:00"/>
    <m/>
    <m/>
    <x v="97"/>
    <x v="103"/>
    <x v="2"/>
  </r>
  <r>
    <x v="169"/>
    <x v="106"/>
    <x v="89"/>
    <x v="14"/>
    <d v="2025-10-30T00:00:00"/>
    <s v="3281"/>
    <s v="Hàng trả - CH Hapro Chợ Bưởi"/>
    <m/>
    <n v="0"/>
    <n v="0"/>
    <n v="229016"/>
    <s v="Giảm công nợ"/>
    <m/>
    <m/>
    <n v="0"/>
    <n v="-229016"/>
    <n v="0"/>
    <n v="-229016"/>
    <d v="2025-10-30T00:00:00"/>
    <n v="30"/>
    <d v="2025-11-29T00:00:00"/>
    <n v="0"/>
    <m/>
    <n v="11.3578140046302"/>
    <x v="4"/>
    <d v="2025-11-29T00:00:00"/>
    <d v="1899-12-30T00:00:00"/>
    <m/>
    <m/>
    <x v="97"/>
    <x v="103"/>
    <x v="2"/>
  </r>
  <r>
    <x v="172"/>
    <x v="106"/>
    <x v="89"/>
    <x v="14"/>
    <d v="2025-10-30T00:00:00"/>
    <s v="3281"/>
    <s v="Hàng trả - Seikamart Phạm Ngọc Thạch"/>
    <m/>
    <n v="0"/>
    <n v="0"/>
    <n v="268969"/>
    <s v="Giảm công nợ"/>
    <m/>
    <m/>
    <n v="0"/>
    <n v="-268969"/>
    <n v="0"/>
    <n v="-268969"/>
    <d v="2025-10-30T00:00:00"/>
    <n v="30"/>
    <d v="2025-11-29T00:00:00"/>
    <n v="0"/>
    <m/>
    <n v="11.3578140046302"/>
    <x v="4"/>
    <d v="2025-11-29T00:00:00"/>
    <d v="1899-12-30T00:00:00"/>
    <m/>
    <m/>
    <x v="97"/>
    <x v="103"/>
    <x v="2"/>
  </r>
  <r>
    <x v="169"/>
    <x v="106"/>
    <x v="89"/>
    <x v="14"/>
    <d v="2025-10-30T00:00:00"/>
    <s v="3281"/>
    <s v="Hàng trả - Siêu thị BRGMart 63 Hàng trống"/>
    <m/>
    <n v="0"/>
    <n v="0"/>
    <n v="958863"/>
    <s v="Giảm công nợ"/>
    <m/>
    <m/>
    <n v="0"/>
    <n v="-958863"/>
    <n v="0"/>
    <n v="-958863"/>
    <d v="2025-10-30T00:00:00"/>
    <n v="30"/>
    <d v="2025-11-29T00:00:00"/>
    <n v="0"/>
    <m/>
    <n v="11.3578140046302"/>
    <x v="4"/>
    <d v="2025-11-29T00:00:00"/>
    <d v="1899-12-30T00:00:00"/>
    <m/>
    <m/>
    <x v="97"/>
    <x v="103"/>
    <x v="2"/>
  </r>
  <r>
    <x v="194"/>
    <x v="106"/>
    <x v="220"/>
    <x v="14"/>
    <d v="2025-10-30T00:00:00"/>
    <s v="3281"/>
    <s v="Hàng trả - BRG Mart Moonlight Vân Canh"/>
    <m/>
    <n v="0"/>
    <n v="0"/>
    <n v="113945"/>
    <s v="Giảm công nợ"/>
    <m/>
    <m/>
    <n v="0"/>
    <n v="-113945"/>
    <n v="0"/>
    <n v="-113945"/>
    <d v="2025-10-30T00:00:00"/>
    <n v="30"/>
    <d v="2025-11-29T00:00:00"/>
    <n v="0"/>
    <m/>
    <n v="11.3578140046302"/>
    <x v="4"/>
    <d v="2025-11-29T00:00:00"/>
    <d v="1899-12-30T00:00:00"/>
    <m/>
    <m/>
    <x v="97"/>
    <x v="103"/>
    <x v="1"/>
  </r>
  <r>
    <x v="181"/>
    <x v="106"/>
    <x v="220"/>
    <x v="14"/>
    <d v="2025-10-30T00:00:00"/>
    <s v="3281"/>
    <s v="Hàng trả - Siêu thị intimex Hải Phòng"/>
    <m/>
    <n v="0"/>
    <n v="0"/>
    <n v="1159133"/>
    <s v="Giảm công nợ"/>
    <m/>
    <m/>
    <n v="0"/>
    <n v="-1159133"/>
    <n v="0"/>
    <n v="-1159133"/>
    <d v="2025-10-30T00:00:00"/>
    <n v="30"/>
    <d v="2025-11-29T00:00:00"/>
    <n v="0"/>
    <m/>
    <n v="11.3578140046302"/>
    <x v="4"/>
    <d v="2025-11-29T00:00:00"/>
    <d v="1899-12-30T00:00:00"/>
    <m/>
    <m/>
    <x v="97"/>
    <x v="103"/>
    <x v="0"/>
  </r>
  <r>
    <x v="180"/>
    <x v="106"/>
    <x v="220"/>
    <x v="14"/>
    <d v="2025-10-30T00:00:00"/>
    <s v="3281"/>
    <s v="Hàng trả - Seikamart 275 nguyễn Trãi"/>
    <m/>
    <n v="0"/>
    <n v="0"/>
    <n v="436228"/>
    <s v="Giảm công nợ"/>
    <m/>
    <m/>
    <n v="0"/>
    <n v="-436228"/>
    <n v="0"/>
    <n v="-436228"/>
    <d v="2025-10-30T00:00:00"/>
    <n v="30"/>
    <d v="2025-11-29T00:00:00"/>
    <n v="0"/>
    <m/>
    <n v="11.3578140046302"/>
    <x v="4"/>
    <d v="2025-11-29T00:00:00"/>
    <d v="1899-12-30T00:00:00"/>
    <m/>
    <m/>
    <x v="97"/>
    <x v="103"/>
    <x v="1"/>
  </r>
  <r>
    <x v="169"/>
    <x v="106"/>
    <x v="220"/>
    <x v="14"/>
    <d v="2025-10-30T00:00:00"/>
    <s v="3281"/>
    <s v="Hàng trả - Siêu thị HaproMart Thanh Xuân"/>
    <m/>
    <n v="0"/>
    <n v="0"/>
    <n v="227891"/>
    <s v="Giảm công nợ"/>
    <m/>
    <m/>
    <n v="0"/>
    <n v="-227891"/>
    <n v="0"/>
    <n v="-227891"/>
    <d v="2025-10-30T00:00:00"/>
    <n v="30"/>
    <d v="2025-11-29T00:00:00"/>
    <n v="0"/>
    <m/>
    <n v="11.3578140046302"/>
    <x v="4"/>
    <d v="2025-11-29T00:00:00"/>
    <d v="1899-12-30T00:00:00"/>
    <m/>
    <m/>
    <x v="97"/>
    <x v="103"/>
    <x v="2"/>
  </r>
  <r>
    <x v="169"/>
    <x v="106"/>
    <x v="220"/>
    <x v="14"/>
    <d v="2025-10-30T00:00:00"/>
    <s v="3281"/>
    <s v="Hàng trả - CH Haprofood 24 Trần Nhật Duật"/>
    <m/>
    <n v="0"/>
    <n v="0"/>
    <n v="342399"/>
    <s v="Giảm công nợ"/>
    <m/>
    <m/>
    <n v="0"/>
    <n v="-342399"/>
    <n v="0"/>
    <n v="-342399"/>
    <d v="2025-10-30T00:00:00"/>
    <n v="30"/>
    <d v="2025-11-29T00:00:00"/>
    <n v="0"/>
    <m/>
    <n v="11.3578140046302"/>
    <x v="4"/>
    <d v="2025-11-29T00:00:00"/>
    <d v="1899-12-30T00:00:00"/>
    <m/>
    <m/>
    <x v="97"/>
    <x v="103"/>
    <x v="2"/>
  </r>
  <r>
    <x v="170"/>
    <x v="106"/>
    <x v="293"/>
    <x v="14"/>
    <d v="2025-10-30T00:00:00"/>
    <s v="3281"/>
    <s v="Hàng trả - CH Hapro số 5 Hàm tử quan"/>
    <m/>
    <n v="0"/>
    <n v="0"/>
    <n v="170985"/>
    <s v="Giảm công nợ"/>
    <m/>
    <m/>
    <n v="0"/>
    <n v="-170985"/>
    <n v="0"/>
    <n v="-170985"/>
    <d v="2025-10-30T00:00:00"/>
    <n v="30"/>
    <d v="2025-11-29T00:00:00"/>
    <n v="0"/>
    <m/>
    <n v="11.3578140046302"/>
    <x v="4"/>
    <d v="2025-11-29T00:00:00"/>
    <d v="1899-12-30T00:00:00"/>
    <m/>
    <m/>
    <x v="97"/>
    <x v="103"/>
    <x v="2"/>
  </r>
  <r>
    <x v="169"/>
    <x v="106"/>
    <x v="293"/>
    <x v="14"/>
    <d v="2025-10-30T00:00:00"/>
    <s v="3281"/>
    <s v="Hàng trả - Siêu thị BRG Hàng Bài"/>
    <m/>
    <n v="0"/>
    <n v="0"/>
    <n v="1009686"/>
    <s v="Giảm công nợ"/>
    <m/>
    <m/>
    <n v="0"/>
    <n v="-1009686"/>
    <n v="0"/>
    <n v="-1009686"/>
    <d v="2025-10-30T00:00:00"/>
    <n v="30"/>
    <d v="2025-11-29T00:00:00"/>
    <n v="0"/>
    <m/>
    <n v="11.3578140046302"/>
    <x v="4"/>
    <d v="2025-11-29T00:00:00"/>
    <d v="1899-12-30T00:00:00"/>
    <m/>
    <m/>
    <x v="97"/>
    <x v="103"/>
    <x v="2"/>
  </r>
  <r>
    <x v="195"/>
    <x v="106"/>
    <x v="68"/>
    <x v="14"/>
    <d v="2025-10-30T00:00:00"/>
    <s v="3281"/>
    <s v="Hàng trả - BRG mart N16 Sài Đồng"/>
    <m/>
    <n v="0"/>
    <n v="0"/>
    <n v="226019"/>
    <s v="Giảm công nợ"/>
    <m/>
    <m/>
    <n v="0"/>
    <n v="-226019"/>
    <n v="0"/>
    <n v="-226019"/>
    <d v="2025-10-30T00:00:00"/>
    <n v="30"/>
    <d v="2025-11-29T00:00:00"/>
    <n v="0"/>
    <m/>
    <n v="11.3578140046302"/>
    <x v="4"/>
    <d v="2025-11-29T00:00:00"/>
    <d v="1899-12-30T00:00:00"/>
    <m/>
    <m/>
    <x v="97"/>
    <x v="103"/>
    <x v="2"/>
  </r>
  <r>
    <x v="178"/>
    <x v="106"/>
    <x v="223"/>
    <x v="14"/>
    <d v="2025-11-30T00:00:00"/>
    <s v="3830"/>
    <s v="Hàng trả - Fujimart Ocean Park"/>
    <m/>
    <n v="0"/>
    <n v="0"/>
    <n v="119642"/>
    <s v="Giảm công nợ"/>
    <m/>
    <m/>
    <n v="0"/>
    <n v="-119642"/>
    <n v="0"/>
    <n v="-119642"/>
    <d v="2025-11-30T00:00:00"/>
    <n v="30"/>
    <d v="2025-12-30T00:00:00"/>
    <n v="19.642188541663927"/>
    <m/>
    <n v="-19.6421859953698"/>
    <x v="7"/>
    <d v="2025-12-30T00:00:00"/>
    <d v="1899-12-30T00:00:00"/>
    <m/>
    <m/>
    <x v="97"/>
    <x v="103"/>
    <x v="2"/>
  </r>
  <r>
    <x v="185"/>
    <x v="106"/>
    <x v="115"/>
    <x v="14"/>
    <d v="2025-11-30T00:00:00"/>
    <s v="3830"/>
    <s v="Hàng trả - Fujimart Ocean Park"/>
    <m/>
    <n v="0"/>
    <n v="0"/>
    <n v="119642"/>
    <s v="Giảm công nợ"/>
    <m/>
    <m/>
    <n v="0"/>
    <n v="-119642"/>
    <n v="0"/>
    <n v="-119642"/>
    <d v="2025-11-30T00:00:00"/>
    <n v="30"/>
    <d v="2025-12-30T00:00:00"/>
    <n v="19.642188541663927"/>
    <m/>
    <n v="-19.6421859953698"/>
    <x v="7"/>
    <d v="2025-12-30T00:00:00"/>
    <d v="1899-12-30T00:00:00"/>
    <m/>
    <m/>
    <x v="97"/>
    <x v="103"/>
    <x v="1"/>
  </r>
  <r>
    <x v="173"/>
    <x v="106"/>
    <x v="172"/>
    <x v="14"/>
    <d v="2025-11-30T00:00:00"/>
    <s v="3830"/>
    <s v="Hàng trả - CH Hapro N4C Trung hòa - Nhân chính"/>
    <m/>
    <n v="0"/>
    <n v="0"/>
    <n v="244324"/>
    <s v="Giảm công nợ"/>
    <m/>
    <m/>
    <n v="0"/>
    <n v="-244324"/>
    <n v="0"/>
    <n v="-244324"/>
    <d v="2025-11-30T00:00:00"/>
    <n v="30"/>
    <d v="2025-12-30T00:00:00"/>
    <n v="19.642188541663927"/>
    <m/>
    <n v="-19.6421859953698"/>
    <x v="7"/>
    <d v="2025-12-30T00:00:00"/>
    <d v="1899-12-30T00:00:00"/>
    <m/>
    <m/>
    <x v="97"/>
    <x v="103"/>
    <x v="2"/>
  </r>
  <r>
    <x v="196"/>
    <x v="106"/>
    <x v="223"/>
    <x v="14"/>
    <d v="2025-11-30T00:00:00"/>
    <s v="3830"/>
    <s v="Hàng trả - CH Haprofood 9-11 Thổ Quan"/>
    <m/>
    <n v="0"/>
    <n v="0"/>
    <n v="239285"/>
    <s v="Giảm công nợ"/>
    <m/>
    <m/>
    <n v="0"/>
    <n v="-239285"/>
    <n v="0"/>
    <n v="-239285"/>
    <d v="2025-11-30T00:00:00"/>
    <n v="30"/>
    <d v="2025-12-30T00:00:00"/>
    <n v="19.642188541663927"/>
    <m/>
    <n v="-19.6421859953698"/>
    <x v="7"/>
    <d v="2025-12-30T00:00:00"/>
    <d v="1899-12-30T00:00:00"/>
    <m/>
    <m/>
    <x v="97"/>
    <x v="103"/>
    <x v="2"/>
  </r>
  <r>
    <x v="169"/>
    <x v="106"/>
    <x v="137"/>
    <x v="14"/>
    <d v="2025-11-30T00:00:00"/>
    <s v="3830"/>
    <s v="Hàng trả - CH HaproFood 362 Ngọc Lâm"/>
    <m/>
    <n v="0"/>
    <n v="0"/>
    <n v="119642"/>
    <s v="Giảm công nợ"/>
    <m/>
    <m/>
    <n v="0"/>
    <n v="-119642"/>
    <n v="0"/>
    <n v="-119642"/>
    <d v="2025-11-30T00:00:00"/>
    <n v="30"/>
    <d v="2025-12-30T00:00:00"/>
    <n v="19.642188541663927"/>
    <m/>
    <n v="-19.6421859953698"/>
    <x v="7"/>
    <d v="2025-12-30T00:00:00"/>
    <d v="1899-12-30T00:00:00"/>
    <m/>
    <m/>
    <x v="97"/>
    <x v="103"/>
    <x v="2"/>
  </r>
  <r>
    <x v="197"/>
    <x v="106"/>
    <x v="283"/>
    <x v="14"/>
    <d v="2025-11-30T00:00:00"/>
    <s v="3830"/>
    <s v="Hàng trả - CH Hapro 198 Lò đúc"/>
    <m/>
    <n v="0"/>
    <n v="0"/>
    <n v="122162"/>
    <s v="Giảm công nợ"/>
    <m/>
    <m/>
    <n v="0"/>
    <n v="-122162"/>
    <n v="0"/>
    <n v="-122162"/>
    <d v="2025-11-30T00:00:00"/>
    <n v="30"/>
    <d v="2025-12-30T00:00:00"/>
    <n v="19.642188541663927"/>
    <m/>
    <n v="-19.6421859953698"/>
    <x v="7"/>
    <d v="2025-12-30T00:00:00"/>
    <d v="1899-12-30T00:00:00"/>
    <m/>
    <m/>
    <x v="97"/>
    <x v="103"/>
    <x v="2"/>
  </r>
  <r>
    <x v="198"/>
    <x v="106"/>
    <x v="182"/>
    <x v="14"/>
    <d v="2025-11-30T00:00:00"/>
    <s v="3830"/>
    <s v="Hàng trả - Siêu thị intimex Hải Dương"/>
    <m/>
    <n v="0"/>
    <n v="0"/>
    <n v="366486"/>
    <s v="Giảm công nợ"/>
    <m/>
    <m/>
    <n v="0"/>
    <n v="-366486"/>
    <n v="0"/>
    <n v="-366486"/>
    <d v="2025-11-30T00:00:00"/>
    <n v="30"/>
    <d v="2025-12-30T00:00:00"/>
    <n v="19.642188541663927"/>
    <m/>
    <n v="-19.6421859953698"/>
    <x v="7"/>
    <d v="2025-12-30T00:00:00"/>
    <d v="1899-12-30T00:00:00"/>
    <m/>
    <m/>
    <x v="97"/>
    <x v="103"/>
    <x v="2"/>
  </r>
  <r>
    <x v="186"/>
    <x v="106"/>
    <x v="266"/>
    <x v="14"/>
    <d v="2025-11-30T00:00:00"/>
    <s v="3830"/>
    <s v="Hàng trả - Fujimart Tân Mai"/>
    <m/>
    <n v="0"/>
    <n v="0"/>
    <n v="458032"/>
    <s v="Giảm công nợ"/>
    <m/>
    <m/>
    <n v="0"/>
    <n v="-458032"/>
    <n v="0"/>
    <n v="-458032"/>
    <d v="2025-11-30T00:00:00"/>
    <n v="30"/>
    <d v="2025-12-30T00:00:00"/>
    <n v="19.642188541663927"/>
    <m/>
    <n v="-19.6421859953698"/>
    <x v="7"/>
    <d v="2025-12-30T00:00:00"/>
    <d v="1899-12-30T00:00:00"/>
    <m/>
    <m/>
    <x v="97"/>
    <x v="103"/>
    <x v="2"/>
  </r>
  <r>
    <x v="175"/>
    <x v="106"/>
    <x v="530"/>
    <x v="14"/>
    <d v="2025-11-30T00:00:00"/>
    <s v="3830"/>
    <s v="Hàng trả - CH HaproFood 105 Lê Duẩn"/>
    <m/>
    <n v="0"/>
    <n v="0"/>
    <n v="114508"/>
    <s v="Giảm công nợ"/>
    <m/>
    <m/>
    <n v="0"/>
    <n v="-114508"/>
    <n v="0"/>
    <n v="-114508"/>
    <d v="2025-11-30T00:00:00"/>
    <n v="30"/>
    <d v="2025-12-30T00:00:00"/>
    <n v="19.642188541663927"/>
    <m/>
    <n v="-19.6421859953698"/>
    <x v="7"/>
    <d v="2025-12-30T00:00:00"/>
    <d v="1899-12-30T00:00:00"/>
    <m/>
    <m/>
    <x v="97"/>
    <x v="103"/>
    <x v="1"/>
  </r>
  <r>
    <x v="183"/>
    <x v="106"/>
    <x v="99"/>
    <x v="14"/>
    <d v="2025-11-30T00:00:00"/>
    <s v="3830"/>
    <s v="Hàng trả - Siêu thị HaproMart A4 Vĩnh Phúc, Ba Đình"/>
    <m/>
    <n v="0"/>
    <n v="0"/>
    <n v="171129"/>
    <s v="Giảm công nợ"/>
    <m/>
    <m/>
    <n v="0"/>
    <n v="-171129"/>
    <n v="0"/>
    <n v="-171129"/>
    <d v="2025-11-30T00:00:00"/>
    <n v="30"/>
    <d v="2025-12-30T00:00:00"/>
    <n v="19.642188541663927"/>
    <m/>
    <n v="-19.6421859953698"/>
    <x v="7"/>
    <d v="2025-12-30T00:00:00"/>
    <d v="1899-12-30T00:00:00"/>
    <m/>
    <m/>
    <x v="97"/>
    <x v="103"/>
    <x v="2"/>
  </r>
  <r>
    <x v="199"/>
    <x v="106"/>
    <x v="249"/>
    <x v="14"/>
    <d v="2025-11-30T00:00:00"/>
    <s v="3830"/>
    <s v="Hàng trả - Siêu thị Fuji Huỳnh Thúc Kháng"/>
    <m/>
    <n v="0"/>
    <n v="0"/>
    <n v="587848"/>
    <s v="Giảm công nợ"/>
    <m/>
    <m/>
    <n v="0"/>
    <n v="-587848"/>
    <n v="0"/>
    <n v="-587848"/>
    <d v="2025-11-30T00:00:00"/>
    <n v="30"/>
    <d v="2025-12-30T00:00:00"/>
    <n v="19.642188541663927"/>
    <m/>
    <n v="-19.6421859953698"/>
    <x v="7"/>
    <d v="2025-12-30T00:00:00"/>
    <d v="1899-12-30T00:00:00"/>
    <m/>
    <m/>
    <x v="97"/>
    <x v="103"/>
    <x v="1"/>
  </r>
  <r>
    <x v="200"/>
    <x v="106"/>
    <x v="223"/>
    <x v="14"/>
    <d v="2025-11-30T00:00:00"/>
    <s v="3830"/>
    <s v="Hàng trả - CH Haprofood Ecohome 3"/>
    <m/>
    <n v="0"/>
    <n v="0"/>
    <n v="169358"/>
    <s v="Giảm công nợ"/>
    <m/>
    <m/>
    <n v="0"/>
    <n v="-169358"/>
    <n v="0"/>
    <n v="-169358"/>
    <d v="2025-11-30T00:00:00"/>
    <n v="30"/>
    <d v="2025-12-30T00:00:00"/>
    <n v="19.642188541663927"/>
    <m/>
    <n v="-19.6421859953698"/>
    <x v="7"/>
    <d v="2025-12-30T00:00:00"/>
    <d v="1899-12-30T00:00:00"/>
    <m/>
    <m/>
    <x v="97"/>
    <x v="103"/>
    <x v="2"/>
  </r>
  <r>
    <x v="181"/>
    <x v="106"/>
    <x v="182"/>
    <x v="14"/>
    <d v="2025-11-30T00:00:00"/>
    <s v="3830"/>
    <s v="Hàng trả - Siêu thị HaproMart Lương Đình Của"/>
    <m/>
    <n v="0"/>
    <n v="0"/>
    <n v="785350"/>
    <s v="Giảm công nợ"/>
    <m/>
    <m/>
    <n v="0"/>
    <n v="-785350"/>
    <n v="0"/>
    <n v="-785350"/>
    <d v="2025-11-30T00:00:00"/>
    <n v="30"/>
    <d v="2025-12-30T00:00:00"/>
    <n v="19.642188541663927"/>
    <m/>
    <n v="-19.6421859953698"/>
    <x v="7"/>
    <d v="2025-12-30T00:00:00"/>
    <d v="1899-12-30T00:00:00"/>
    <m/>
    <m/>
    <x v="97"/>
    <x v="103"/>
    <x v="0"/>
  </r>
  <r>
    <x v="201"/>
    <x v="106"/>
    <x v="309"/>
    <x v="14"/>
    <d v="2025-11-30T00:00:00"/>
    <s v="3830"/>
    <s v="Hàng trả - Siêu thị Fuji Lê Đại Hành"/>
    <m/>
    <n v="0"/>
    <n v="0"/>
    <n v="241804"/>
    <s v="Giảm công nợ"/>
    <m/>
    <m/>
    <n v="0"/>
    <n v="-241804"/>
    <n v="0"/>
    <n v="-241804"/>
    <d v="2025-11-30T00:00:00"/>
    <n v="30"/>
    <d v="2025-12-30T00:00:00"/>
    <n v="19.642188541663927"/>
    <m/>
    <n v="-19.6421859953698"/>
    <x v="7"/>
    <d v="2025-12-30T00:00:00"/>
    <d v="1899-12-30T00:00:00"/>
    <m/>
    <m/>
    <x v="97"/>
    <x v="103"/>
    <x v="2"/>
  </r>
  <r>
    <x v="202"/>
    <x v="106"/>
    <x v="309"/>
    <x v="14"/>
    <d v="2025-11-30T00:00:00"/>
    <s v="3830"/>
    <s v="Hàng trả - Siêu thị HaproMart Thành Công"/>
    <m/>
    <n v="0"/>
    <n v="0"/>
    <n v="512757"/>
    <s v="Giảm công nợ"/>
    <m/>
    <m/>
    <n v="0"/>
    <n v="-512757"/>
    <n v="0"/>
    <n v="-512757"/>
    <d v="2025-11-30T00:00:00"/>
    <n v="30"/>
    <d v="2025-12-30T00:00:00"/>
    <n v="19.642188541663927"/>
    <m/>
    <n v="-19.6421859953698"/>
    <x v="7"/>
    <d v="2025-12-30T00:00:00"/>
    <d v="1899-12-30T00:00:00"/>
    <m/>
    <m/>
    <x v="97"/>
    <x v="103"/>
    <x v="2"/>
  </r>
  <r>
    <x v="203"/>
    <x v="106"/>
    <x v="530"/>
    <x v="14"/>
    <d v="2025-11-30T00:00:00"/>
    <s v="3830"/>
    <s v="Hàng trả - CH Haprofood 24 Trần Nhật Duật"/>
    <m/>
    <n v="0"/>
    <n v="0"/>
    <n v="358832"/>
    <s v="Giảm công nợ"/>
    <m/>
    <m/>
    <n v="0"/>
    <n v="-358832"/>
    <n v="0"/>
    <n v="-358832"/>
    <d v="2025-11-30T00:00:00"/>
    <n v="30"/>
    <d v="2025-12-30T00:00:00"/>
    <n v="19.642188541663927"/>
    <m/>
    <n v="-19.6421859953698"/>
    <x v="7"/>
    <d v="2025-12-30T00:00:00"/>
    <d v="1899-12-30T00:00:00"/>
    <m/>
    <m/>
    <x v="97"/>
    <x v="103"/>
    <x v="1"/>
  </r>
  <r>
    <x v="179"/>
    <x v="106"/>
    <x v="115"/>
    <x v="14"/>
    <d v="2025-11-30T00:00:00"/>
    <s v="3830"/>
    <s v="Hàng trả - Siêu thị HaproMart Lương Đình Của"/>
    <m/>
    <n v="0"/>
    <n v="0"/>
    <n v="222616"/>
    <s v="Giảm công nợ"/>
    <m/>
    <m/>
    <n v="0"/>
    <n v="-222616"/>
    <n v="0"/>
    <n v="-222616"/>
    <d v="2025-11-30T00:00:00"/>
    <n v="30"/>
    <d v="2025-12-30T00:00:00"/>
    <n v="19.642188541663927"/>
    <m/>
    <n v="-19.6421859953698"/>
    <x v="7"/>
    <d v="2025-12-30T00:00:00"/>
    <d v="1899-12-30T00:00:00"/>
    <m/>
    <m/>
    <x v="97"/>
    <x v="103"/>
    <x v="1"/>
  </r>
  <r>
    <x v="204"/>
    <x v="106"/>
    <x v="114"/>
    <x v="14"/>
    <d v="2025-11-30T00:00:00"/>
    <s v="3830"/>
    <s v="Hàng trả - BRG mart Intracom Đông Anh"/>
    <m/>
    <n v="0"/>
    <n v="0"/>
    <n v="165995"/>
    <s v="Giảm công nợ"/>
    <m/>
    <m/>
    <n v="0"/>
    <n v="-165995"/>
    <n v="0"/>
    <n v="-165995"/>
    <d v="2025-11-30T00:00:00"/>
    <n v="30"/>
    <d v="2025-12-30T00:00:00"/>
    <n v="19.642188541663927"/>
    <m/>
    <n v="-19.6421859953698"/>
    <x v="7"/>
    <d v="2025-12-30T00:00:00"/>
    <d v="1899-12-30T00:00:00"/>
    <m/>
    <m/>
    <x v="97"/>
    <x v="103"/>
    <x v="2"/>
  </r>
  <r>
    <x v="205"/>
    <x v="106"/>
    <x v="182"/>
    <x v="14"/>
    <d v="2025-11-30T00:00:00"/>
    <s v="3830"/>
    <s v="Hàng trả - CH Hapro số 5 Hàm tử quan"/>
    <m/>
    <n v="0"/>
    <n v="0"/>
    <n v="114508"/>
    <s v="Giảm công nợ"/>
    <m/>
    <m/>
    <n v="0"/>
    <n v="-114508"/>
    <n v="0"/>
    <n v="-114508"/>
    <d v="2025-11-30T00:00:00"/>
    <n v="30"/>
    <d v="2025-12-30T00:00:00"/>
    <n v="19.642188541663927"/>
    <m/>
    <n v="-19.6421859953698"/>
    <x v="7"/>
    <d v="2025-12-30T00:00:00"/>
    <d v="1899-12-30T00:00:00"/>
    <m/>
    <m/>
    <x v="97"/>
    <x v="103"/>
    <x v="2"/>
  </r>
  <r>
    <x v="174"/>
    <x v="106"/>
    <x v="266"/>
    <x v="14"/>
    <d v="2025-11-30T00:00:00"/>
    <s v="3830"/>
    <s v="Hàng trả - Fujimart 67 Trần Phú - Ba Đình"/>
    <m/>
    <n v="0"/>
    <n v="0"/>
    <n v="234150"/>
    <s v="Giảm công nợ"/>
    <m/>
    <m/>
    <n v="0"/>
    <n v="-234150"/>
    <n v="0"/>
    <n v="-234150"/>
    <d v="2025-11-30T00:00:00"/>
    <n v="30"/>
    <d v="2025-12-30T00:00:00"/>
    <n v="19.642188541663927"/>
    <m/>
    <n v="-19.6421859953698"/>
    <x v="7"/>
    <d v="2025-12-30T00:00:00"/>
    <d v="1899-12-30T00:00:00"/>
    <m/>
    <m/>
    <x v="97"/>
    <x v="103"/>
    <x v="2"/>
  </r>
  <r>
    <x v="170"/>
    <x v="106"/>
    <x v="531"/>
    <x v="14"/>
    <d v="2025-11-30T00:00:00"/>
    <s v="3830"/>
    <s v="Hàng trả - Siêu thị HaproMart Lương Đình Của"/>
    <m/>
    <n v="0"/>
    <n v="0"/>
    <n v="855220"/>
    <s v="Giảm công nợ"/>
    <m/>
    <m/>
    <n v="0"/>
    <n v="-855220"/>
    <n v="0"/>
    <n v="-855220"/>
    <d v="2025-11-30T00:00:00"/>
    <n v="30"/>
    <d v="2025-12-30T00:00:00"/>
    <n v="19.642188541663927"/>
    <m/>
    <n v="-19.6421859953698"/>
    <x v="7"/>
    <d v="2025-12-30T00:00:00"/>
    <d v="1899-12-30T00:00:00"/>
    <m/>
    <m/>
    <x v="97"/>
    <x v="103"/>
    <x v="2"/>
  </r>
  <r>
    <x v="179"/>
    <x v="106"/>
    <x v="284"/>
    <x v="14"/>
    <d v="2025-11-30T00:00:00"/>
    <s v="3830"/>
    <s v="Hàng trả - Fujimart Lê Văn Lương"/>
    <m/>
    <n v="0"/>
    <n v="0"/>
    <n v="114508"/>
    <s v="Giảm công nợ"/>
    <m/>
    <m/>
    <n v="0"/>
    <n v="-114508"/>
    <n v="0"/>
    <n v="-114508"/>
    <d v="2025-11-30T00:00:00"/>
    <n v="30"/>
    <d v="2025-12-30T00:00:00"/>
    <n v="19.642188541663927"/>
    <m/>
    <n v="-19.6421859953698"/>
    <x v="7"/>
    <d v="2025-12-30T00:00:00"/>
    <d v="1899-12-30T00:00:00"/>
    <m/>
    <m/>
    <x v="97"/>
    <x v="103"/>
    <x v="1"/>
  </r>
  <r>
    <x v="192"/>
    <x v="106"/>
    <x v="532"/>
    <x v="14"/>
    <d v="2025-11-30T00:00:00"/>
    <s v="3830"/>
    <s v="Hàng trả - BRG mart Intracom Đông Anh"/>
    <m/>
    <n v="0"/>
    <n v="0"/>
    <n v="47196"/>
    <s v="Giảm công nợ"/>
    <m/>
    <m/>
    <n v="0"/>
    <n v="-47196"/>
    <n v="0"/>
    <n v="-47196"/>
    <d v="2025-11-30T00:00:00"/>
    <n v="30"/>
    <d v="2025-12-30T00:00:00"/>
    <n v="19.642188541663927"/>
    <m/>
    <n v="-19.6421859953698"/>
    <x v="7"/>
    <d v="2025-12-30T00:00:00"/>
    <d v="1899-12-30T00:00:00"/>
    <m/>
    <m/>
    <x v="97"/>
    <x v="103"/>
    <x v="2"/>
  </r>
  <r>
    <x v="191"/>
    <x v="106"/>
    <x v="228"/>
    <x v="14"/>
    <d v="2025-11-30T00:00:00"/>
    <s v="3830"/>
    <s v="Hàng trả - Fujimart 67 Trần Phú - Ba Đình"/>
    <m/>
    <n v="0"/>
    <n v="0"/>
    <n v="122162"/>
    <s v="Giảm công nợ"/>
    <m/>
    <m/>
    <n v="0"/>
    <n v="-122162"/>
    <n v="0"/>
    <n v="-122162"/>
    <d v="2025-11-30T00:00:00"/>
    <n v="30"/>
    <d v="2025-12-30T00:00:00"/>
    <n v="19.642188541663927"/>
    <m/>
    <n v="-19.6421859953698"/>
    <x v="7"/>
    <d v="2025-12-30T00:00:00"/>
    <d v="1899-12-30T00:00:00"/>
    <m/>
    <m/>
    <x v="97"/>
    <x v="103"/>
    <x v="1"/>
  </r>
  <r>
    <x v="173"/>
    <x v="106"/>
    <x v="291"/>
    <x v="14"/>
    <d v="2025-11-30T00:00:00"/>
    <s v="3830"/>
    <s v="Hàng trả - Fujimart Trung Yên"/>
    <m/>
    <n v="0"/>
    <n v="0"/>
    <n v="114508"/>
    <s v="Giảm công nợ"/>
    <m/>
    <m/>
    <n v="0"/>
    <n v="-114508"/>
    <n v="0"/>
    <n v="-114508"/>
    <d v="2025-11-30T00:00:00"/>
    <n v="30"/>
    <d v="2025-12-30T00:00:00"/>
    <n v="19.642188541663927"/>
    <m/>
    <n v="-19.6421859953698"/>
    <x v="7"/>
    <d v="2025-12-30T00:00:00"/>
    <d v="1899-12-30T00:00:00"/>
    <m/>
    <m/>
    <x v="97"/>
    <x v="103"/>
    <x v="2"/>
  </r>
  <r>
    <x v="206"/>
    <x v="106"/>
    <x v="182"/>
    <x v="14"/>
    <d v="2025-11-30T00:00:00"/>
    <s v="3830"/>
    <s v="Hàng trả - Siêu thị Fuji 89 Lạc Long Quân"/>
    <m/>
    <n v="0"/>
    <n v="0"/>
    <n v="114508"/>
    <s v="Giảm công nợ"/>
    <m/>
    <m/>
    <n v="0"/>
    <n v="-114508"/>
    <n v="0"/>
    <n v="-114508"/>
    <d v="2025-11-30T00:00:00"/>
    <n v="30"/>
    <d v="2025-12-30T00:00:00"/>
    <n v="19.642188541663927"/>
    <m/>
    <n v="-19.6421859953698"/>
    <x v="7"/>
    <d v="2025-12-30T00:00:00"/>
    <d v="1899-12-30T00:00:00"/>
    <m/>
    <m/>
    <x v="97"/>
    <x v="103"/>
    <x v="0"/>
  </r>
  <r>
    <x v="185"/>
    <x v="106"/>
    <x v="531"/>
    <x v="14"/>
    <d v="2025-11-30T00:00:00"/>
    <s v="3830"/>
    <s v="Hàng trả - BRG mart Intracom Đông Anh"/>
    <m/>
    <n v="0"/>
    <n v="0"/>
    <n v="229016"/>
    <s v="Giảm công nợ"/>
    <m/>
    <m/>
    <n v="0"/>
    <n v="-229016"/>
    <n v="0"/>
    <n v="-229016"/>
    <d v="2025-11-30T00:00:00"/>
    <n v="30"/>
    <d v="2025-12-30T00:00:00"/>
    <n v="19.642188541663927"/>
    <m/>
    <n v="-19.6421859953698"/>
    <x v="7"/>
    <d v="2025-12-30T00:00:00"/>
    <d v="1899-12-30T00:00:00"/>
    <m/>
    <m/>
    <x v="97"/>
    <x v="103"/>
    <x v="1"/>
  </r>
  <r>
    <x v="207"/>
    <x v="106"/>
    <x v="249"/>
    <x v="14"/>
    <d v="2025-11-30T00:00:00"/>
    <s v="3830"/>
    <s v="Hàng trả - Siêu thị Fuji Chính Kinh"/>
    <m/>
    <n v="0"/>
    <n v="0"/>
    <n v="113945"/>
    <s v="Giảm công nợ"/>
    <m/>
    <m/>
    <n v="0"/>
    <n v="-113945"/>
    <n v="0"/>
    <n v="-113945"/>
    <d v="2025-11-30T00:00:00"/>
    <n v="30"/>
    <d v="2025-12-30T00:00:00"/>
    <n v="19.642188541663927"/>
    <m/>
    <n v="-19.6421859953698"/>
    <x v="7"/>
    <d v="2025-12-30T00:00:00"/>
    <d v="1899-12-30T00:00:00"/>
    <m/>
    <m/>
    <x v="97"/>
    <x v="103"/>
    <x v="2"/>
  </r>
  <r>
    <x v="171"/>
    <x v="106"/>
    <x v="100"/>
    <x v="14"/>
    <d v="2025-11-30T00:00:00"/>
    <s v="3830"/>
    <s v="Hàng trả - Siêu thị Fuji 324 Tây Sơn"/>
    <m/>
    <n v="0"/>
    <n v="0"/>
    <n v="114508"/>
    <s v="Giảm công nợ"/>
    <m/>
    <m/>
    <n v="0"/>
    <n v="-114508"/>
    <n v="0"/>
    <n v="-114508"/>
    <d v="2025-11-30T00:00:00"/>
    <n v="30"/>
    <d v="2025-12-30T00:00:00"/>
    <n v="19.642188541663927"/>
    <m/>
    <n v="-19.6421859953698"/>
    <x v="7"/>
    <d v="2025-12-30T00:00:00"/>
    <d v="1899-12-30T00:00:00"/>
    <m/>
    <m/>
    <x v="97"/>
    <x v="103"/>
    <x v="2"/>
  </r>
  <r>
    <x v="208"/>
    <x v="106"/>
    <x v="283"/>
    <x v="14"/>
    <d v="2025-11-30T00:00:00"/>
    <s v="3830"/>
    <s v="Hàng trả - Siêu thị Fuji 324 Tây Sơn"/>
    <m/>
    <n v="0"/>
    <n v="0"/>
    <n v="51487"/>
    <s v="Giảm công nợ"/>
    <m/>
    <m/>
    <n v="0"/>
    <n v="-51487"/>
    <n v="0"/>
    <n v="-51487"/>
    <d v="2025-11-30T00:00:00"/>
    <n v="30"/>
    <d v="2025-12-30T00:00:00"/>
    <n v="19.642188541663927"/>
    <m/>
    <n v="-19.6421859953698"/>
    <x v="7"/>
    <d v="2025-12-30T00:00:00"/>
    <d v="1899-12-30T00:00:00"/>
    <m/>
    <m/>
    <x v="97"/>
    <x v="103"/>
    <x v="2"/>
  </r>
  <r>
    <x v="186"/>
    <x v="106"/>
    <x v="114"/>
    <x v="14"/>
    <d v="2025-11-30T00:00:00"/>
    <s v="3830"/>
    <s v="Hàng trả - CH HaproFood 105 Lê Duẩn"/>
    <m/>
    <n v="0"/>
    <n v="0"/>
    <n v="114508"/>
    <s v="Giảm công nợ"/>
    <m/>
    <m/>
    <n v="0"/>
    <n v="-114508"/>
    <n v="0"/>
    <n v="-114508"/>
    <d v="2025-11-30T00:00:00"/>
    <n v="30"/>
    <d v="2025-12-30T00:00:00"/>
    <n v="19.642188541663927"/>
    <m/>
    <n v="-19.6421859953698"/>
    <x v="7"/>
    <d v="2025-12-30T00:00:00"/>
    <d v="1899-12-30T00:00:00"/>
    <m/>
    <m/>
    <x v="97"/>
    <x v="103"/>
    <x v="2"/>
  </r>
  <r>
    <x v="184"/>
    <x v="106"/>
    <x v="182"/>
    <x v="14"/>
    <d v="2025-11-30T00:00:00"/>
    <s v="3830"/>
    <s v="Hàng trả - Fujimart Lê Văn Lương"/>
    <m/>
    <n v="0"/>
    <n v="0"/>
    <n v="114508"/>
    <s v="Giảm công nợ"/>
    <m/>
    <m/>
    <n v="0"/>
    <n v="-114508"/>
    <n v="0"/>
    <n v="-114508"/>
    <d v="2025-11-30T00:00:00"/>
    <n v="30"/>
    <d v="2025-12-30T00:00:00"/>
    <n v="19.642188541663927"/>
    <m/>
    <n v="-19.6421859953698"/>
    <x v="7"/>
    <d v="2025-12-30T00:00:00"/>
    <d v="1899-12-30T00:00:00"/>
    <m/>
    <m/>
    <x v="97"/>
    <x v="103"/>
    <x v="2"/>
  </r>
  <r>
    <x v="178"/>
    <x v="106"/>
    <x v="100"/>
    <x v="14"/>
    <d v="2025-11-30T00:00:00"/>
    <s v="3830"/>
    <s v="Hàng trả - CH Hapro 83 Nguyễn An Ninh"/>
    <m/>
    <n v="0"/>
    <n v="0"/>
    <n v="113945"/>
    <s v="Giảm công nợ"/>
    <m/>
    <m/>
    <n v="0"/>
    <n v="-113945"/>
    <n v="0"/>
    <n v="-113945"/>
    <d v="2025-11-30T00:00:00"/>
    <n v="30"/>
    <d v="2025-12-30T00:00:00"/>
    <n v="19.642188541663927"/>
    <m/>
    <n v="-19.6421859953698"/>
    <x v="7"/>
    <d v="2025-12-30T00:00:00"/>
    <d v="1899-12-30T00:00:00"/>
    <m/>
    <m/>
    <x v="97"/>
    <x v="103"/>
    <x v="2"/>
  </r>
  <r>
    <x v="176"/>
    <x v="106"/>
    <x v="216"/>
    <x v="14"/>
    <d v="2025-11-30T00:00:00"/>
    <s v="3830"/>
    <s v="Hàng trả - Siêu thị intimex Hải Dương"/>
    <m/>
    <n v="0"/>
    <n v="0"/>
    <n v="304356"/>
    <s v="Giảm công nợ"/>
    <m/>
    <m/>
    <n v="0"/>
    <n v="-304356"/>
    <n v="0"/>
    <n v="-304356"/>
    <d v="2025-11-30T00:00:00"/>
    <n v="30"/>
    <d v="2025-12-30T00:00:00"/>
    <n v="19.642188541663927"/>
    <m/>
    <n v="-19.6421859953698"/>
    <x v="7"/>
    <d v="2025-12-30T00:00:00"/>
    <d v="1899-12-30T00:00:00"/>
    <m/>
    <m/>
    <x v="97"/>
    <x v="103"/>
    <x v="2"/>
  </r>
  <r>
    <x v="176"/>
    <x v="106"/>
    <x v="137"/>
    <x v="14"/>
    <d v="2025-11-30T00:00:00"/>
    <s v="3830"/>
    <s v="Hàng trả - CH Hapro 198 Lò đúc"/>
    <m/>
    <n v="0"/>
    <n v="0"/>
    <n v="363966"/>
    <s v="Giảm công nợ"/>
    <m/>
    <m/>
    <n v="0"/>
    <n v="-363966"/>
    <n v="0"/>
    <n v="-363966"/>
    <d v="2025-11-30T00:00:00"/>
    <n v="30"/>
    <d v="2025-12-30T00:00:00"/>
    <n v="19.642188541663927"/>
    <m/>
    <n v="-19.6421859953698"/>
    <x v="7"/>
    <d v="2025-12-30T00:00:00"/>
    <d v="1899-12-30T00:00:00"/>
    <m/>
    <m/>
    <x v="97"/>
    <x v="103"/>
    <x v="2"/>
  </r>
  <r>
    <x v="202"/>
    <x v="106"/>
    <x v="99"/>
    <x v="14"/>
    <d v="2025-11-30T00:00:00"/>
    <s v="3830"/>
    <s v="Hàng trả - Siêu thị HaproMart Thành Công"/>
    <m/>
    <n v="0"/>
    <n v="0"/>
    <n v="512757"/>
    <s v="Giảm công nợ"/>
    <m/>
    <m/>
    <n v="0"/>
    <n v="-512757"/>
    <n v="0"/>
    <n v="-512757"/>
    <d v="2025-11-30T00:00:00"/>
    <n v="30"/>
    <d v="2025-12-30T00:00:00"/>
    <n v="19.642188541663927"/>
    <m/>
    <n v="-19.6421859953698"/>
    <x v="7"/>
    <d v="2025-12-30T00:00:00"/>
    <d v="1899-12-30T00:00:00"/>
    <m/>
    <m/>
    <x v="97"/>
    <x v="103"/>
    <x v="2"/>
  </r>
  <r>
    <x v="189"/>
    <x v="106"/>
    <x v="272"/>
    <x v="14"/>
    <d v="2025-11-30T00:00:00"/>
    <s v="3830"/>
    <s v="Hàng trả - CH Haprofood Ecohome 3"/>
    <m/>
    <n v="0"/>
    <n v="0"/>
    <n v="166838"/>
    <s v="Giảm công nợ"/>
    <m/>
    <m/>
    <n v="0"/>
    <n v="-166838"/>
    <n v="0"/>
    <n v="-166838"/>
    <d v="2025-11-30T00:00:00"/>
    <n v="30"/>
    <d v="2025-12-30T00:00:00"/>
    <n v="19.642188541663927"/>
    <m/>
    <n v="-19.6421859953698"/>
    <x v="7"/>
    <d v="2025-12-30T00:00:00"/>
    <d v="1899-12-30T00:00:00"/>
    <m/>
    <m/>
    <x v="97"/>
    <x v="103"/>
    <x v="2"/>
  </r>
  <r>
    <x v="184"/>
    <x v="106"/>
    <x v="283"/>
    <x v="14"/>
    <d v="2025-11-30T00:00:00"/>
    <s v="3830"/>
    <s v="Hàng trả - Siêu thị Fuji Trần Phú - Hà Đông"/>
    <m/>
    <n v="0"/>
    <n v="0"/>
    <n v="229016"/>
    <s v="Giảm công nợ"/>
    <m/>
    <m/>
    <n v="0"/>
    <n v="-229016"/>
    <n v="0"/>
    <n v="-229016"/>
    <d v="2025-11-30T00:00:00"/>
    <n v="30"/>
    <d v="2025-12-30T00:00:00"/>
    <n v="19.642188541663927"/>
    <m/>
    <n v="-19.6421859953698"/>
    <x v="7"/>
    <d v="2025-12-30T00:00:00"/>
    <d v="1899-12-30T00:00:00"/>
    <m/>
    <m/>
    <x v="97"/>
    <x v="103"/>
    <x v="2"/>
  </r>
  <r>
    <x v="204"/>
    <x v="106"/>
    <x v="137"/>
    <x v="14"/>
    <d v="2025-11-30T00:00:00"/>
    <s v="3830"/>
    <s v="Hàng trả - Fujimart Lê Văn Lương"/>
    <m/>
    <n v="0"/>
    <n v="0"/>
    <n v="75340"/>
    <s v="Giảm công nợ"/>
    <m/>
    <m/>
    <n v="0"/>
    <n v="-75340"/>
    <n v="0"/>
    <n v="-75340"/>
    <d v="2025-11-30T00:00:00"/>
    <n v="30"/>
    <d v="2025-12-30T00:00:00"/>
    <n v="19.642188541663927"/>
    <m/>
    <n v="-19.6421859953698"/>
    <x v="7"/>
    <d v="2025-12-30T00:00:00"/>
    <d v="1899-12-30T00:00:00"/>
    <m/>
    <m/>
    <x v="97"/>
    <x v="103"/>
    <x v="2"/>
  </r>
  <r>
    <x v="185"/>
    <x v="106"/>
    <x v="272"/>
    <x v="14"/>
    <d v="2025-11-30T00:00:00"/>
    <s v="3830"/>
    <s v="Hàng trả - Siêu thị Fuji 36 Hoàng Cầu"/>
    <m/>
    <n v="0"/>
    <n v="0"/>
    <n v="122162"/>
    <s v="Giảm công nợ"/>
    <m/>
    <m/>
    <n v="0"/>
    <n v="-122162"/>
    <n v="0"/>
    <n v="-122162"/>
    <d v="2025-11-30T00:00:00"/>
    <n v="30"/>
    <d v="2025-12-30T00:00:00"/>
    <n v="19.642188541663927"/>
    <m/>
    <n v="-19.6421859953698"/>
    <x v="7"/>
    <d v="2025-12-30T00:00:00"/>
    <d v="1899-12-30T00:00:00"/>
    <m/>
    <m/>
    <x v="97"/>
    <x v="103"/>
    <x v="1"/>
  </r>
  <r>
    <x v="201"/>
    <x v="106"/>
    <x v="319"/>
    <x v="14"/>
    <d v="2025-11-30T00:00:00"/>
    <s v="3830"/>
    <s v="Hàng trả - Siêu thị intimex Nguyễn Văn Cừ"/>
    <m/>
    <n v="0"/>
    <n v="0"/>
    <n v="543896"/>
    <s v="Giảm công nợ"/>
    <m/>
    <m/>
    <n v="0"/>
    <n v="-543896"/>
    <n v="0"/>
    <n v="-543896"/>
    <d v="2025-11-30T00:00:00"/>
    <n v="30"/>
    <d v="2025-12-30T00:00:00"/>
    <n v="19.642188541663927"/>
    <m/>
    <n v="-19.6421859953698"/>
    <x v="7"/>
    <d v="2025-12-30T00:00:00"/>
    <d v="1899-12-30T00:00:00"/>
    <m/>
    <m/>
    <x v="97"/>
    <x v="103"/>
    <x v="2"/>
  </r>
  <r>
    <x v="183"/>
    <x v="106"/>
    <x v="223"/>
    <x v="14"/>
    <d v="2025-11-30T00:00:00"/>
    <s v="3830"/>
    <s v="Hàng trả - Siêu thị Fuji giảng võ"/>
    <m/>
    <n v="0"/>
    <n v="0"/>
    <n v="227891"/>
    <s v="Giảm công nợ"/>
    <m/>
    <m/>
    <n v="0"/>
    <n v="-227891"/>
    <n v="0"/>
    <n v="-227891"/>
    <d v="2025-11-30T00:00:00"/>
    <n v="30"/>
    <d v="2025-12-30T00:00:00"/>
    <n v="19.642188541663927"/>
    <m/>
    <n v="-19.6421859953698"/>
    <x v="7"/>
    <d v="2025-12-30T00:00:00"/>
    <d v="1899-12-30T00:00:00"/>
    <m/>
    <m/>
    <x v="97"/>
    <x v="103"/>
    <x v="2"/>
  </r>
  <r>
    <x v="179"/>
    <x v="106"/>
    <x v="223"/>
    <x v="14"/>
    <d v="2025-11-30T00:00:00"/>
    <s v="3830"/>
    <s v="Hàng trả - Siêu thị HaproMart A4 Vĩnh Phúc, Ba Đình"/>
    <m/>
    <n v="0"/>
    <n v="0"/>
    <n v="176682"/>
    <s v="Giảm công nợ"/>
    <m/>
    <m/>
    <n v="0"/>
    <n v="-176682"/>
    <n v="0"/>
    <n v="-176682"/>
    <d v="2025-11-30T00:00:00"/>
    <n v="30"/>
    <d v="2025-12-30T00:00:00"/>
    <n v="19.642188541663927"/>
    <m/>
    <n v="-19.6421859953698"/>
    <x v="7"/>
    <d v="2025-12-30T00:00:00"/>
    <d v="1899-12-30T00:00:00"/>
    <m/>
    <m/>
    <x v="97"/>
    <x v="103"/>
    <x v="1"/>
  </r>
  <r>
    <x v="203"/>
    <x v="106"/>
    <x v="137"/>
    <x v="14"/>
    <d v="2025-11-30T00:00:00"/>
    <s v="3830"/>
    <s v="Hàng trả - Siêu thị Fuji Trần Phú - Hà Đông"/>
    <m/>
    <n v="0"/>
    <n v="0"/>
    <n v="579631"/>
    <s v="Giảm công nợ"/>
    <m/>
    <m/>
    <n v="0"/>
    <n v="-579631"/>
    <n v="0"/>
    <n v="-579631"/>
    <d v="2025-11-30T00:00:00"/>
    <n v="30"/>
    <d v="2025-12-30T00:00:00"/>
    <n v="19.642188541663927"/>
    <m/>
    <n v="-19.6421859953698"/>
    <x v="7"/>
    <d v="2025-12-30T00:00:00"/>
    <d v="1899-12-30T00:00:00"/>
    <m/>
    <m/>
    <x v="97"/>
    <x v="103"/>
    <x v="1"/>
  </r>
  <r>
    <x v="203"/>
    <x v="106"/>
    <x v="146"/>
    <x v="14"/>
    <d v="2025-11-30T00:00:00"/>
    <s v="3830"/>
    <s v="Hàng trả - CH Hapro 83 Nguyễn An Ninh"/>
    <m/>
    <n v="0"/>
    <n v="0"/>
    <n v="341836"/>
    <s v="Giảm công nợ"/>
    <m/>
    <m/>
    <n v="0"/>
    <n v="-341836"/>
    <n v="0"/>
    <n v="-341836"/>
    <d v="2025-11-30T00:00:00"/>
    <n v="30"/>
    <d v="2025-12-30T00:00:00"/>
    <n v="19.642188541663927"/>
    <m/>
    <n v="-19.6421859953698"/>
    <x v="7"/>
    <d v="2025-12-30T00:00:00"/>
    <d v="1899-12-30T00:00:00"/>
    <m/>
    <m/>
    <x v="97"/>
    <x v="103"/>
    <x v="1"/>
  </r>
  <r>
    <x v="174"/>
    <x v="106"/>
    <x v="249"/>
    <x v="14"/>
    <d v="2025-11-30T00:00:00"/>
    <s v="3830"/>
    <s v="Hàng trả - Siêu thị intimex Hải Phòng"/>
    <m/>
    <n v="0"/>
    <n v="0"/>
    <n v="481089"/>
    <s v="Giảm công nợ"/>
    <m/>
    <m/>
    <n v="0"/>
    <n v="-481089"/>
    <n v="0"/>
    <n v="-481089"/>
    <d v="2025-11-30T00:00:00"/>
    <n v="30"/>
    <d v="2025-12-30T00:00:00"/>
    <n v="19.642188541663927"/>
    <m/>
    <n v="-19.6421859953698"/>
    <x v="7"/>
    <d v="2025-12-30T00:00:00"/>
    <d v="1899-12-30T00:00:00"/>
    <m/>
    <m/>
    <x v="97"/>
    <x v="103"/>
    <x v="2"/>
  </r>
  <r>
    <x v="169"/>
    <x v="106"/>
    <x v="137"/>
    <x v="14"/>
    <d v="2025-11-30T00:00:00"/>
    <s v="3830"/>
    <s v="Hàng trả - Siêu thị Fuji Trần Phú - Hà Đông"/>
    <m/>
    <n v="0"/>
    <n v="0"/>
    <n v="114508"/>
    <s v="Giảm công nợ"/>
    <m/>
    <m/>
    <n v="0"/>
    <n v="-114508"/>
    <n v="0"/>
    <n v="-114508"/>
    <d v="2025-11-30T00:00:00"/>
    <n v="30"/>
    <d v="2025-12-30T00:00:00"/>
    <n v="19.642188541663927"/>
    <m/>
    <n v="-19.6421859953698"/>
    <x v="7"/>
    <d v="2025-12-30T00:00:00"/>
    <d v="1899-12-30T00:00:00"/>
    <m/>
    <m/>
    <x v="97"/>
    <x v="103"/>
    <x v="2"/>
  </r>
  <r>
    <x v="172"/>
    <x v="106"/>
    <x v="182"/>
    <x v="14"/>
    <d v="2025-11-30T00:00:00"/>
    <s v="3830"/>
    <s v="Hàng trả - CH Hapro 160-162 ngõ Thái Thịnh I"/>
    <m/>
    <n v="0"/>
    <n v="0"/>
    <n v="317427"/>
    <s v="Giảm công nợ"/>
    <m/>
    <m/>
    <n v="0"/>
    <n v="-317427"/>
    <n v="0"/>
    <n v="-317427"/>
    <d v="2025-11-30T00:00:00"/>
    <n v="30"/>
    <d v="2025-12-30T00:00:00"/>
    <n v="19.642188541663927"/>
    <m/>
    <n v="-19.6421859953698"/>
    <x v="7"/>
    <d v="2025-12-30T00:00:00"/>
    <d v="1899-12-30T00:00:00"/>
    <m/>
    <m/>
    <x v="97"/>
    <x v="103"/>
    <x v="2"/>
  </r>
  <r>
    <x v="202"/>
    <x v="106"/>
    <x v="11"/>
    <x v="14"/>
    <d v="2025-11-30T00:00:00"/>
    <s v="3830"/>
    <s v="Hàng trả - Siêu thị HaproMart Thanh Xuân"/>
    <m/>
    <n v="0"/>
    <n v="0"/>
    <n v="227891"/>
    <s v="Giảm công nợ"/>
    <m/>
    <m/>
    <n v="0"/>
    <n v="-227891"/>
    <n v="0"/>
    <n v="-227891"/>
    <d v="2025-11-30T00:00:00"/>
    <n v="30"/>
    <d v="2025-12-30T00:00:00"/>
    <n v="19.642188541663927"/>
    <m/>
    <n v="-19.6421859953698"/>
    <x v="7"/>
    <d v="2025-12-30T00:00:00"/>
    <d v="1899-12-30T00:00:00"/>
    <m/>
    <m/>
    <x v="97"/>
    <x v="103"/>
    <x v="2"/>
  </r>
  <r>
    <x v="190"/>
    <x v="106"/>
    <x v="172"/>
    <x v="14"/>
    <d v="2025-11-30T00:00:00"/>
    <s v="3830"/>
    <s v="Hàng trả - CH HaproFood 362 Ngọc Lâm"/>
    <m/>
    <n v="0"/>
    <n v="0"/>
    <n v="348658"/>
    <s v="Giảm công nợ"/>
    <m/>
    <m/>
    <n v="0"/>
    <n v="-348658"/>
    <n v="0"/>
    <n v="-348658"/>
    <d v="2025-11-30T00:00:00"/>
    <n v="30"/>
    <d v="2025-12-30T00:00:00"/>
    <n v="19.642188541663927"/>
    <m/>
    <n v="-19.6421859953698"/>
    <x v="7"/>
    <d v="2025-12-30T00:00:00"/>
    <d v="1899-12-30T00:00:00"/>
    <m/>
    <m/>
    <x v="97"/>
    <x v="103"/>
    <x v="2"/>
  </r>
  <r>
    <x v="169"/>
    <x v="106"/>
    <x v="100"/>
    <x v="14"/>
    <d v="2025-11-30T00:00:00"/>
    <s v="3830"/>
    <s v="Hàng trả - CH Haprofood 9 Lê Qúy Đôn"/>
    <m/>
    <n v="0"/>
    <n v="0"/>
    <n v="333677"/>
    <s v="Giảm công nợ"/>
    <m/>
    <m/>
    <n v="0"/>
    <n v="-333677"/>
    <n v="0"/>
    <n v="-333677"/>
    <d v="2025-11-30T00:00:00"/>
    <n v="30"/>
    <d v="2025-12-30T00:00:00"/>
    <n v="19.642188541663927"/>
    <m/>
    <n v="-19.6421859953698"/>
    <x v="7"/>
    <d v="2025-12-30T00:00:00"/>
    <d v="1899-12-30T00:00:00"/>
    <m/>
    <m/>
    <x v="97"/>
    <x v="103"/>
    <x v="2"/>
  </r>
  <r>
    <x v="169"/>
    <x v="106"/>
    <x v="100"/>
    <x v="14"/>
    <d v="2025-11-30T00:00:00"/>
    <s v="3830"/>
    <s v="Hàng trả - CH Haprofood 9 Lê Qúy Đôn"/>
    <m/>
    <n v="0"/>
    <n v="0"/>
    <n v="114508"/>
    <s v="Giảm công nợ"/>
    <m/>
    <m/>
    <n v="0"/>
    <n v="-114508"/>
    <n v="0"/>
    <n v="-114508"/>
    <d v="2025-11-30T00:00:00"/>
    <n v="30"/>
    <d v="2025-12-30T00:00:00"/>
    <n v="19.642188541663927"/>
    <m/>
    <n v="-19.6421859953698"/>
    <x v="7"/>
    <d v="2025-12-30T00:00:00"/>
    <d v="1899-12-30T00:00:00"/>
    <m/>
    <m/>
    <x v="97"/>
    <x v="103"/>
    <x v="2"/>
  </r>
  <r>
    <x v="169"/>
    <x v="106"/>
    <x v="272"/>
    <x v="14"/>
    <d v="2025-11-30T00:00:00"/>
    <s v="3830"/>
    <s v="Hàng trả - Seikamart Phạm Ngọc Thạch"/>
    <m/>
    <n v="0"/>
    <n v="0"/>
    <n v="387752"/>
    <s v="Giảm công nợ"/>
    <m/>
    <m/>
    <n v="0"/>
    <n v="-387752"/>
    <n v="0"/>
    <n v="-387752"/>
    <d v="2025-11-30T00:00:00"/>
    <n v="30"/>
    <d v="2025-12-30T00:00:00"/>
    <n v="19.642188541663927"/>
    <m/>
    <n v="-19.6421859953698"/>
    <x v="7"/>
    <d v="2025-12-30T00:00:00"/>
    <d v="1899-12-30T00:00:00"/>
    <m/>
    <m/>
    <x v="97"/>
    <x v="103"/>
    <x v="2"/>
  </r>
  <r>
    <x v="182"/>
    <x v="106"/>
    <x v="11"/>
    <x v="14"/>
    <d v="2025-11-30T00:00:00"/>
    <s v="3830"/>
    <s v="Hàng trả - Siêu thị BRGMart 63 Hàng trống"/>
    <m/>
    <n v="0"/>
    <n v="0"/>
    <n v="412934"/>
    <s v="Giảm công nợ"/>
    <m/>
    <m/>
    <n v="0"/>
    <n v="-412934"/>
    <n v="0"/>
    <n v="-412934"/>
    <d v="2025-11-30T00:00:00"/>
    <n v="30"/>
    <d v="2025-12-30T00:00:00"/>
    <n v="19.642188541663927"/>
    <m/>
    <n v="-19.6421859953698"/>
    <x v="7"/>
    <d v="2025-12-30T00:00:00"/>
    <d v="1899-12-30T00:00:00"/>
    <m/>
    <m/>
    <x v="97"/>
    <x v="103"/>
    <x v="1"/>
  </r>
  <r>
    <x v="207"/>
    <x v="106"/>
    <x v="182"/>
    <x v="14"/>
    <d v="2025-11-30T00:00:00"/>
    <s v="3830"/>
    <s v="Hàng trả - Seikamart Lý Nam Đế"/>
    <m/>
    <n v="0"/>
    <n v="0"/>
    <n v="458032"/>
    <s v="Giảm công nợ"/>
    <m/>
    <m/>
    <n v="0"/>
    <n v="-458032"/>
    <n v="0"/>
    <n v="-458032"/>
    <d v="2025-11-30T00:00:00"/>
    <n v="30"/>
    <d v="2025-12-30T00:00:00"/>
    <n v="19.642188541663927"/>
    <m/>
    <n v="-19.6421859953698"/>
    <x v="7"/>
    <d v="2025-12-30T00:00:00"/>
    <d v="1899-12-30T00:00:00"/>
    <m/>
    <m/>
    <x v="97"/>
    <x v="103"/>
    <x v="2"/>
  </r>
  <r>
    <x v="209"/>
    <x v="106"/>
    <x v="272"/>
    <x v="14"/>
    <d v="2025-11-30T00:00:00"/>
    <s v="3830"/>
    <s v="Hàng trả - CH Hapro 160-162 ngõ Thái Thịnh I"/>
    <m/>
    <n v="0"/>
    <n v="0"/>
    <n v="171121"/>
    <s v="Giảm công nợ"/>
    <m/>
    <m/>
    <n v="0"/>
    <n v="-171121"/>
    <n v="0"/>
    <n v="-171121"/>
    <d v="2025-11-30T00:00:00"/>
    <n v="30"/>
    <d v="2025-12-30T00:00:00"/>
    <n v="19.642188541663927"/>
    <m/>
    <n v="-19.6421859953698"/>
    <x v="7"/>
    <d v="2025-12-30T00:00:00"/>
    <d v="1899-12-30T00:00:00"/>
    <m/>
    <m/>
    <x v="97"/>
    <x v="103"/>
    <x v="2"/>
  </r>
  <r>
    <x v="197"/>
    <x v="106"/>
    <x v="319"/>
    <x v="14"/>
    <d v="2025-11-30T00:00:00"/>
    <s v="3830"/>
    <s v="Hàng trả - BRG Mart Moonlight Vân Canh"/>
    <m/>
    <n v="0"/>
    <n v="0"/>
    <n v="458032"/>
    <s v="Giảm công nợ"/>
    <m/>
    <m/>
    <n v="0"/>
    <n v="-458032"/>
    <n v="0"/>
    <n v="-458032"/>
    <d v="2025-11-30T00:00:00"/>
    <n v="30"/>
    <d v="2025-12-30T00:00:00"/>
    <n v="19.642188541663927"/>
    <m/>
    <n v="-19.6421859953698"/>
    <x v="7"/>
    <d v="2025-12-30T00:00:00"/>
    <d v="1899-12-30T00:00:00"/>
    <m/>
    <m/>
    <x v="97"/>
    <x v="103"/>
    <x v="2"/>
  </r>
  <r>
    <x v="173"/>
    <x v="106"/>
    <x v="11"/>
    <x v="14"/>
    <d v="2025-11-30T00:00:00"/>
    <s v="3830"/>
    <s v="Hàng trả - Siêu thị BRGMart 63 Hàng trống"/>
    <m/>
    <n v="0"/>
    <n v="0"/>
    <n v="464421"/>
    <s v="Giảm công nợ"/>
    <m/>
    <m/>
    <n v="0"/>
    <n v="-464421"/>
    <n v="0"/>
    <n v="-464421"/>
    <d v="2025-11-30T00:00:00"/>
    <n v="30"/>
    <d v="2025-12-30T00:00:00"/>
    <n v="19.642188541663927"/>
    <m/>
    <n v="-19.6421859953698"/>
    <x v="7"/>
    <d v="2025-12-30T00:00:00"/>
    <d v="1899-12-30T00:00:00"/>
    <m/>
    <m/>
    <x v="97"/>
    <x v="103"/>
    <x v="2"/>
  </r>
  <r>
    <x v="194"/>
    <x v="106"/>
    <x v="99"/>
    <x v="14"/>
    <d v="2025-11-30T00:00:00"/>
    <s v="3830"/>
    <s v="Hàng trả - CH Hapro Chợ Bưởi"/>
    <m/>
    <n v="0"/>
    <n v="0"/>
    <n v="417973"/>
    <s v="Giảm công nợ"/>
    <m/>
    <m/>
    <n v="0"/>
    <n v="-417973"/>
    <n v="0"/>
    <n v="-417973"/>
    <d v="2025-11-30T00:00:00"/>
    <n v="30"/>
    <d v="2025-12-30T00:00:00"/>
    <n v="19.642188541663927"/>
    <m/>
    <n v="-19.6421859953698"/>
    <x v="7"/>
    <d v="2025-12-30T00:00:00"/>
    <d v="1899-12-30T00:00:00"/>
    <m/>
    <m/>
    <x v="97"/>
    <x v="103"/>
    <x v="1"/>
  </r>
  <r>
    <x v="210"/>
    <x v="106"/>
    <x v="114"/>
    <x v="14"/>
    <d v="2025-11-30T00:00:00"/>
    <s v="3830"/>
    <s v="Hàng trả - Fujimart Times City"/>
    <m/>
    <n v="0"/>
    <n v="0"/>
    <n v="119642"/>
    <s v="Giảm công nợ"/>
    <m/>
    <m/>
    <n v="0"/>
    <n v="-119642"/>
    <n v="0"/>
    <n v="-119642"/>
    <d v="2025-11-30T00:00:00"/>
    <n v="30"/>
    <d v="2025-12-30T00:00:00"/>
    <n v="19.642188541663927"/>
    <m/>
    <n v="-19.6421859953698"/>
    <x v="7"/>
    <d v="2025-12-30T00:00:00"/>
    <d v="1899-12-30T00:00:00"/>
    <m/>
    <m/>
    <x v="97"/>
    <x v="103"/>
    <x v="2"/>
  </r>
  <r>
    <x v="169"/>
    <x v="106"/>
    <x v="533"/>
    <x v="14"/>
    <m/>
    <n v="432"/>
    <s v="Phí hỗ trợ T1.2025"/>
    <m/>
    <n v="0"/>
    <n v="0"/>
    <n v="14372195"/>
    <s v="Giảm công nợ"/>
    <d v="2025-02-25T00:00:00"/>
    <m/>
    <n v="0"/>
    <n v="-14372195"/>
    <n v="-14372195"/>
    <n v="0"/>
    <d v="2025-01-31T00:00:00"/>
    <n v="30"/>
    <d v="2025-03-02T00:00:00"/>
    <n v="0"/>
    <m/>
    <s v=""/>
    <x v="0"/>
    <d v="2025-03-02T00:00:00"/>
    <d v="2025-02-25T00:00:00"/>
    <m/>
    <m/>
    <x v="97"/>
    <x v="103"/>
    <x v="2"/>
  </r>
  <r>
    <x v="169"/>
    <x v="106"/>
    <x v="533"/>
    <x v="14"/>
    <m/>
    <s v="00065612"/>
    <s v="Chiết khấu doanh số không điều kiện T1"/>
    <m/>
    <n v="0"/>
    <n v="0"/>
    <n v="12357045"/>
    <s v="Giảm công nợ"/>
    <d v="2025-02-25T00:00:00"/>
    <m/>
    <n v="0"/>
    <n v="-12357045"/>
    <n v="-12357045"/>
    <n v="0"/>
    <d v="2025-01-31T00:00:00"/>
    <n v="30"/>
    <d v="2025-03-02T00:00:00"/>
    <n v="0"/>
    <m/>
    <s v=""/>
    <x v="0"/>
    <d v="2025-03-02T00:00:00"/>
    <d v="2025-02-25T00:00:00"/>
    <m/>
    <m/>
    <x v="97"/>
    <x v="103"/>
    <x v="2"/>
  </r>
  <r>
    <x v="169"/>
    <x v="106"/>
    <x v="533"/>
    <x v="14"/>
    <m/>
    <m/>
    <s v="Chiết khấu thanh toán T1"/>
    <m/>
    <n v="0"/>
    <n v="0"/>
    <n v="5703252"/>
    <s v="Giảm công nợ"/>
    <d v="2025-02-25T00:00:00"/>
    <m/>
    <n v="0"/>
    <n v="-5703252"/>
    <n v="-5703252"/>
    <n v="0"/>
    <d v="2025-01-31T00:00:00"/>
    <n v="30"/>
    <d v="2025-03-02T00:00:00"/>
    <n v="0"/>
    <m/>
    <s v=""/>
    <x v="0"/>
    <d v="2025-03-02T00:00:00"/>
    <d v="2025-02-25T00:00:00"/>
    <m/>
    <m/>
    <x v="97"/>
    <x v="103"/>
    <x v="2"/>
  </r>
  <r>
    <x v="169"/>
    <x v="106"/>
    <x v="124"/>
    <x v="14"/>
    <m/>
    <n v="1267"/>
    <s v="Phí hỗ trợ T2.2025"/>
    <m/>
    <n v="0"/>
    <n v="0"/>
    <n v="2813398"/>
    <s v="Giảm công nợ"/>
    <d v="2025-03-25T00:00:00"/>
    <m/>
    <n v="0"/>
    <n v="-2813398"/>
    <n v="-2813398"/>
    <n v="0"/>
    <d v="2025-02-28T00:00:00"/>
    <n v="30"/>
    <d v="2025-03-30T00:00:00"/>
    <n v="0"/>
    <m/>
    <s v=""/>
    <x v="0"/>
    <d v="2025-03-30T00:00:00"/>
    <d v="2025-03-25T00:00:00"/>
    <m/>
    <m/>
    <x v="97"/>
    <x v="103"/>
    <x v="2"/>
  </r>
  <r>
    <x v="169"/>
    <x v="106"/>
    <x v="124"/>
    <x v="14"/>
    <m/>
    <s v="00065612"/>
    <s v="Chiết khấu doanh số không điều kiện T2"/>
    <m/>
    <n v="0"/>
    <n v="0"/>
    <n v="2418926"/>
    <s v="Giảm công nợ"/>
    <d v="2025-03-25T00:00:00"/>
    <m/>
    <n v="0"/>
    <n v="-2418926"/>
    <n v="-2418926"/>
    <n v="0"/>
    <d v="2025-02-28T00:00:00"/>
    <n v="30"/>
    <d v="2025-03-30T00:00:00"/>
    <n v="0"/>
    <m/>
    <s v=""/>
    <x v="0"/>
    <d v="2025-03-30T00:00:00"/>
    <d v="2025-03-25T00:00:00"/>
    <m/>
    <m/>
    <x v="97"/>
    <x v="103"/>
    <x v="2"/>
  </r>
  <r>
    <x v="169"/>
    <x v="106"/>
    <x v="124"/>
    <x v="14"/>
    <m/>
    <m/>
    <s v="Chiết khấu thanh toán T2"/>
    <m/>
    <n v="0"/>
    <n v="0"/>
    <n v="1116427"/>
    <s v="Giảm công nợ"/>
    <m/>
    <m/>
    <n v="0"/>
    <n v="-1116427"/>
    <n v="0"/>
    <n v="-1116427"/>
    <d v="2025-02-28T00:00:00"/>
    <n v="30"/>
    <d v="2025-03-30T00:00:00"/>
    <n v="0"/>
    <m/>
    <n v="255.3578140046302"/>
    <x v="3"/>
    <d v="2025-03-30T00:00:00"/>
    <d v="1899-12-30T00:00:00"/>
    <m/>
    <m/>
    <x v="97"/>
    <x v="103"/>
    <x v="2"/>
  </r>
  <r>
    <x v="169"/>
    <x v="106"/>
    <x v="50"/>
    <x v="14"/>
    <m/>
    <n v="1991"/>
    <s v="Phí hỗ trợ T3.2025"/>
    <m/>
    <n v="0"/>
    <n v="0"/>
    <n v="2849201"/>
    <s v="Giảm công nợ"/>
    <d v="2025-04-25T00:00:00"/>
    <m/>
    <n v="0"/>
    <n v="-2849201"/>
    <n v="-2849201"/>
    <n v="0"/>
    <d v="2025-03-31T00:00:00"/>
    <n v="30"/>
    <d v="2025-04-30T00:00:00"/>
    <n v="0"/>
    <m/>
    <s v=""/>
    <x v="0"/>
    <d v="2025-04-30T00:00:00"/>
    <d v="2025-04-25T00:00:00"/>
    <m/>
    <m/>
    <x v="97"/>
    <x v="103"/>
    <x v="12"/>
  </r>
  <r>
    <x v="169"/>
    <x v="106"/>
    <x v="50"/>
    <x v="14"/>
    <m/>
    <s v="00065612"/>
    <s v="Chiết khấu doanh số không điều kiện T3"/>
    <m/>
    <n v="0"/>
    <n v="0"/>
    <n v="2449709"/>
    <s v="Giảm công nợ"/>
    <d v="2025-04-25T00:00:00"/>
    <m/>
    <n v="0"/>
    <n v="-2449709"/>
    <n v="-2449709"/>
    <n v="0"/>
    <d v="2025-03-31T00:00:00"/>
    <n v="30"/>
    <d v="2025-04-30T00:00:00"/>
    <n v="0"/>
    <m/>
    <s v=""/>
    <x v="0"/>
    <d v="2025-04-30T00:00:00"/>
    <d v="2025-04-25T00:00:00"/>
    <m/>
    <m/>
    <x v="97"/>
    <x v="103"/>
    <x v="2"/>
  </r>
  <r>
    <x v="169"/>
    <x v="106"/>
    <x v="50"/>
    <x v="14"/>
    <m/>
    <m/>
    <s v="Chiết khấu thanh toán T3"/>
    <m/>
    <n v="0"/>
    <n v="0"/>
    <n v="1130635"/>
    <s v="Giảm công nợ"/>
    <m/>
    <m/>
    <n v="0"/>
    <n v="-1130635"/>
    <n v="0"/>
    <n v="-1130635"/>
    <d v="2025-03-31T00:00:00"/>
    <n v="30"/>
    <d v="2025-04-30T00:00:00"/>
    <n v="0"/>
    <m/>
    <n v="224.3578140046302"/>
    <x v="3"/>
    <d v="2025-04-30T00:00:00"/>
    <d v="1899-12-30T00:00:00"/>
    <m/>
    <m/>
    <x v="97"/>
    <x v="103"/>
    <x v="2"/>
  </r>
  <r>
    <x v="169"/>
    <x v="106"/>
    <x v="241"/>
    <x v="14"/>
    <m/>
    <n v="2780"/>
    <s v="Phí hỗ trợ T4.2025"/>
    <m/>
    <n v="0"/>
    <n v="0"/>
    <n v="3145305"/>
    <s v="Giảm công nợ"/>
    <d v="2025-05-26T00:00:00"/>
    <m/>
    <n v="0"/>
    <n v="-3145305"/>
    <n v="-3145305"/>
    <n v="0"/>
    <d v="2025-04-29T00:00:00"/>
    <n v="30"/>
    <d v="2025-05-29T00:00:00"/>
    <n v="0"/>
    <m/>
    <s v=""/>
    <x v="0"/>
    <d v="2025-05-29T00:00:00"/>
    <d v="2025-05-26T00:00:00"/>
    <m/>
    <m/>
    <x v="97"/>
    <x v="103"/>
    <x v="2"/>
  </r>
  <r>
    <x v="169"/>
    <x v="106"/>
    <x v="534"/>
    <x v="14"/>
    <m/>
    <s v="00065612"/>
    <s v="Chiết khấu doanh số không điều kiện T4"/>
    <m/>
    <n v="0"/>
    <n v="0"/>
    <n v="2704298"/>
    <s v="Giảm công nợ"/>
    <d v="2025-05-26T00:00:00"/>
    <m/>
    <n v="0"/>
    <n v="-2704298"/>
    <n v="-2704298"/>
    <n v="0"/>
    <d v="2025-04-30T00:00:00"/>
    <n v="30"/>
    <d v="2025-05-30T00:00:00"/>
    <n v="0"/>
    <m/>
    <s v=""/>
    <x v="0"/>
    <d v="2025-05-30T00:00:00"/>
    <d v="2025-05-26T00:00:00"/>
    <m/>
    <m/>
    <x v="97"/>
    <x v="103"/>
    <x v="2"/>
  </r>
  <r>
    <x v="169"/>
    <x v="106"/>
    <x v="534"/>
    <x v="14"/>
    <m/>
    <m/>
    <s v="Chiết khấu thanh toán T4"/>
    <m/>
    <n v="0"/>
    <n v="0"/>
    <n v="1248137"/>
    <s v="Giảm công nợ"/>
    <m/>
    <m/>
    <n v="0"/>
    <n v="-1248137"/>
    <n v="0"/>
    <n v="-1248137"/>
    <d v="2025-04-30T00:00:00"/>
    <n v="30"/>
    <d v="2025-05-30T00:00:00"/>
    <n v="0"/>
    <m/>
    <n v="194.3578140046302"/>
    <x v="3"/>
    <d v="2025-05-30T00:00:00"/>
    <d v="1899-12-30T00:00:00"/>
    <m/>
    <m/>
    <x v="97"/>
    <x v="103"/>
    <x v="2"/>
  </r>
  <r>
    <x v="169"/>
    <x v="106"/>
    <x v="178"/>
    <x v="14"/>
    <m/>
    <n v="256"/>
    <s v="Phí hỗ trợ T5.2025"/>
    <m/>
    <n v="0"/>
    <n v="0"/>
    <n v="2914238"/>
    <s v="Giảm công nợ"/>
    <d v="2025-06-25T00:00:00"/>
    <m/>
    <n v="0"/>
    <n v="-2914238"/>
    <n v="-2914238"/>
    <n v="0"/>
    <d v="2025-05-31T00:00:00"/>
    <n v="30"/>
    <d v="2025-06-30T00:00:00"/>
    <n v="0"/>
    <m/>
    <s v=""/>
    <x v="0"/>
    <d v="2025-06-30T00:00:00"/>
    <d v="2025-06-25T00:00:00"/>
    <m/>
    <m/>
    <x v="97"/>
    <x v="103"/>
    <x v="2"/>
  </r>
  <r>
    <x v="169"/>
    <x v="106"/>
    <x v="178"/>
    <x v="14"/>
    <m/>
    <s v="00065612"/>
    <s v="Chiết khấu doanh số không điều kiện T5"/>
    <m/>
    <n v="0"/>
    <n v="0"/>
    <n v="2505627"/>
    <s v="Giảm công nợ"/>
    <d v="2025-06-25T00:00:00"/>
    <m/>
    <n v="0"/>
    <n v="-2505627"/>
    <n v="-2505627"/>
    <n v="0"/>
    <d v="2025-05-31T00:00:00"/>
    <n v="30"/>
    <d v="2025-06-30T00:00:00"/>
    <n v="0"/>
    <m/>
    <s v=""/>
    <x v="0"/>
    <d v="2025-06-30T00:00:00"/>
    <d v="2025-06-25T00:00:00"/>
    <m/>
    <m/>
    <x v="97"/>
    <x v="103"/>
    <x v="2"/>
  </r>
  <r>
    <x v="169"/>
    <x v="106"/>
    <x v="178"/>
    <x v="14"/>
    <m/>
    <m/>
    <s v="Chiết khấu thanh toán T5"/>
    <m/>
    <n v="0"/>
    <n v="0"/>
    <n v="1156443"/>
    <s v="Giảm công nợ"/>
    <d v="2025-06-25T00:00:00"/>
    <m/>
    <n v="0"/>
    <n v="-1156443"/>
    <n v="-1156443"/>
    <n v="0"/>
    <d v="2025-05-31T00:00:00"/>
    <n v="30"/>
    <d v="2025-06-30T00:00:00"/>
    <n v="0"/>
    <m/>
    <s v=""/>
    <x v="0"/>
    <d v="2025-06-30T00:00:00"/>
    <d v="2025-06-25T00:00:00"/>
    <m/>
    <m/>
    <x v="97"/>
    <x v="103"/>
    <x v="2"/>
  </r>
  <r>
    <x v="169"/>
    <x v="106"/>
    <x v="38"/>
    <x v="14"/>
    <m/>
    <n v="856"/>
    <s v="Phí hỗ trợ T6.2025"/>
    <m/>
    <n v="0"/>
    <n v="0"/>
    <n v="3278828.56"/>
    <s v="Giảm công nợ"/>
    <d v="2025-07-25T00:00:00"/>
    <m/>
    <n v="0"/>
    <n v="-3278828.56"/>
    <n v="-3278828.56"/>
    <n v="0"/>
    <d v="2025-06-30T00:00:00"/>
    <n v="30"/>
    <d v="2025-07-30T00:00:00"/>
    <n v="0"/>
    <m/>
    <s v=""/>
    <x v="0"/>
    <d v="2025-07-30T00:00:00"/>
    <d v="2025-07-25T00:00:00"/>
    <m/>
    <m/>
    <x v="97"/>
    <x v="103"/>
    <x v="2"/>
  </r>
  <r>
    <x v="169"/>
    <x v="106"/>
    <x v="38"/>
    <x v="14"/>
    <m/>
    <s v="00065612"/>
    <s v="Chiết khấu doanh số không điều kiện T6"/>
    <m/>
    <n v="0"/>
    <n v="0"/>
    <n v="2819099"/>
    <s v="Giảm công nợ"/>
    <d v="2025-07-25T00:00:00"/>
    <m/>
    <n v="0"/>
    <n v="-2819099"/>
    <n v="-2819099"/>
    <n v="0"/>
    <d v="2025-06-30T00:00:00"/>
    <n v="30"/>
    <d v="2025-07-30T00:00:00"/>
    <n v="0"/>
    <m/>
    <s v=""/>
    <x v="0"/>
    <d v="2025-07-30T00:00:00"/>
    <d v="2025-07-25T00:00:00"/>
    <m/>
    <m/>
    <x v="97"/>
    <x v="103"/>
    <x v="2"/>
  </r>
  <r>
    <x v="169"/>
    <x v="106"/>
    <x v="38"/>
    <x v="14"/>
    <m/>
    <m/>
    <s v="Chiết khấu thanh toán T6"/>
    <m/>
    <n v="0"/>
    <n v="0"/>
    <n v="1301122.44"/>
    <s v="Giảm công nợ"/>
    <d v="2025-07-25T00:00:00"/>
    <m/>
    <n v="0"/>
    <n v="-1301122.44"/>
    <n v="-1301122.44"/>
    <n v="0"/>
    <d v="2025-06-30T00:00:00"/>
    <n v="30"/>
    <d v="2025-07-30T00:00:00"/>
    <n v="0"/>
    <m/>
    <s v=""/>
    <x v="0"/>
    <d v="2025-07-30T00:00:00"/>
    <d v="2025-07-25T00:00:00"/>
    <m/>
    <m/>
    <x v="97"/>
    <x v="103"/>
    <x v="2"/>
  </r>
  <r>
    <x v="169"/>
    <x v="106"/>
    <x v="41"/>
    <x v="14"/>
    <m/>
    <s v="341"/>
    <s v="Các khoản hỗ trợ T7.2025"/>
    <m/>
    <n v="0"/>
    <n v="0"/>
    <n v="5714968"/>
    <s v="Giảm công nợ"/>
    <d v="2025-08-25T00:00:00"/>
    <m/>
    <n v="0"/>
    <n v="-5714968"/>
    <n v="-5714968"/>
    <n v="0"/>
    <d v="2025-07-31T00:00:00"/>
    <n v="30"/>
    <d v="2025-08-30T00:00:00"/>
    <n v="0"/>
    <m/>
    <s v=""/>
    <x v="0"/>
    <d v="2025-08-30T00:00:00"/>
    <d v="2025-08-25T00:00:00"/>
    <m/>
    <m/>
    <x v="97"/>
    <x v="103"/>
    <x v="2"/>
  </r>
  <r>
    <x v="169"/>
    <x v="106"/>
    <x v="41"/>
    <x v="14"/>
    <m/>
    <s v="00065612"/>
    <s v="Chiết khấu doanh số không điều kiện T7 3,25%"/>
    <m/>
    <n v="0"/>
    <n v="0"/>
    <n v="4913662"/>
    <s v="Giảm công nợ"/>
    <d v="2025-08-25T00:00:00"/>
    <m/>
    <n v="0"/>
    <n v="-4913662"/>
    <n v="-4913662"/>
    <n v="0"/>
    <d v="2025-07-31T00:00:00"/>
    <n v="30"/>
    <d v="2025-08-30T00:00:00"/>
    <n v="0"/>
    <m/>
    <s v=""/>
    <x v="0"/>
    <d v="2025-08-30T00:00:00"/>
    <d v="2025-08-25T00:00:00"/>
    <m/>
    <m/>
    <x v="97"/>
    <x v="103"/>
    <x v="2"/>
  </r>
  <r>
    <x v="169"/>
    <x v="106"/>
    <x v="41"/>
    <x v="14"/>
    <m/>
    <m/>
    <s v="Chiết khấu thanh toán T7 1,5%"/>
    <m/>
    <n v="0"/>
    <n v="0"/>
    <n v="2267844"/>
    <s v="Giảm công nợ"/>
    <d v="2025-08-25T00:00:00"/>
    <m/>
    <n v="0"/>
    <n v="-2267844"/>
    <n v="-2267844"/>
    <n v="0"/>
    <d v="2025-07-31T00:00:00"/>
    <n v="30"/>
    <d v="2025-08-30T00:00:00"/>
    <n v="0"/>
    <m/>
    <s v=""/>
    <x v="0"/>
    <d v="2025-08-30T00:00:00"/>
    <d v="2025-08-25T00:00:00"/>
    <m/>
    <m/>
    <x v="97"/>
    <x v="103"/>
    <x v="2"/>
  </r>
  <r>
    <x v="169"/>
    <x v="106"/>
    <x v="45"/>
    <x v="14"/>
    <m/>
    <m/>
    <s v="Các khoản hỗ trợ T8.2025"/>
    <m/>
    <n v="0"/>
    <n v="0"/>
    <n v="4949068.01"/>
    <s v="Giảm công nợ"/>
    <d v="2025-08-31T00:00:00"/>
    <m/>
    <n v="0"/>
    <n v="-4949068.01"/>
    <n v="-4949068.01"/>
    <n v="0"/>
    <d v="2025-08-31T00:00:00"/>
    <n v="30"/>
    <d v="2025-09-30T00:00:00"/>
    <n v="0"/>
    <m/>
    <s v=""/>
    <x v="0"/>
    <d v="2025-09-30T00:00:00"/>
    <d v="2025-08-31T00:00:00"/>
    <m/>
    <m/>
    <x v="97"/>
    <x v="103"/>
    <x v="2"/>
  </r>
  <r>
    <x v="169"/>
    <x v="106"/>
    <x v="45"/>
    <x v="14"/>
    <m/>
    <s v="00065612"/>
    <s v="Chiết khấu doanh số không điều kiện T8 3,25%"/>
    <m/>
    <n v="0"/>
    <n v="0"/>
    <n v="4255151.0599999996"/>
    <s v="Giảm công nợ"/>
    <d v="2025-08-25T00:00:00"/>
    <m/>
    <n v="0"/>
    <n v="-4255151.0599999996"/>
    <n v="-4255151.0599999996"/>
    <n v="0"/>
    <d v="2025-08-31T00:00:00"/>
    <n v="30"/>
    <d v="2025-09-30T00:00:00"/>
    <n v="0"/>
    <m/>
    <s v=""/>
    <x v="0"/>
    <d v="2025-09-30T00:00:00"/>
    <d v="2025-08-25T00:00:00"/>
    <m/>
    <m/>
    <x v="97"/>
    <x v="103"/>
    <x v="2"/>
  </r>
  <r>
    <x v="169"/>
    <x v="106"/>
    <x v="45"/>
    <x v="14"/>
    <m/>
    <m/>
    <s v="Chiết khấu thanh toán T8 1,5%"/>
    <m/>
    <n v="0"/>
    <n v="0"/>
    <n v="1963916"/>
    <s v="Giảm công nợ"/>
    <d v="2025-09-25T00:00:00"/>
    <m/>
    <n v="0"/>
    <n v="-1963916"/>
    <n v="-1963916"/>
    <n v="0"/>
    <d v="2025-08-31T00:00:00"/>
    <n v="30"/>
    <d v="2025-09-30T00:00:00"/>
    <n v="0"/>
    <m/>
    <s v=""/>
    <x v="0"/>
    <d v="2025-09-30T00:00:00"/>
    <d v="2025-09-25T00:00:00"/>
    <m/>
    <m/>
    <x v="97"/>
    <x v="103"/>
    <x v="2"/>
  </r>
  <r>
    <x v="169"/>
    <x v="106"/>
    <x v="171"/>
    <x v="14"/>
    <m/>
    <n v="1810"/>
    <s v="Các khoản hỗ trợ T9.2025"/>
    <m/>
    <n v="0"/>
    <n v="0"/>
    <n v="5491966.8700000001"/>
    <s v="Giảm công nợ"/>
    <d v="2025-09-25T00:00:00"/>
    <m/>
    <n v="0"/>
    <n v="-5491966.8700000001"/>
    <n v="-5491966.8700000001"/>
    <n v="0"/>
    <d v="2025-09-30T00:00:00"/>
    <n v="60"/>
    <d v="2025-11-29T00:00:00"/>
    <n v="0"/>
    <m/>
    <s v=""/>
    <x v="0"/>
    <d v="2025-11-29T00:00:00"/>
    <d v="2025-09-25T00:00:00"/>
    <m/>
    <m/>
    <x v="97"/>
    <x v="103"/>
    <x v="2"/>
  </r>
  <r>
    <x v="169"/>
    <x v="106"/>
    <x v="171"/>
    <x v="14"/>
    <m/>
    <m/>
    <s v="Chiết khấu doanh số không điều kiện T9 3,25%"/>
    <m/>
    <n v="0"/>
    <n v="0"/>
    <n v="4721929"/>
    <s v="Giảm công nợ"/>
    <d v="2025-09-25T00:00:00"/>
    <m/>
    <n v="0"/>
    <n v="-4721929"/>
    <n v="-4721929"/>
    <n v="0"/>
    <d v="2025-09-30T00:00:00"/>
    <n v="30"/>
    <d v="2025-10-30T00:00:00"/>
    <n v="0"/>
    <m/>
    <s v=""/>
    <x v="0"/>
    <d v="2025-10-30T00:00:00"/>
    <d v="2025-09-25T00:00:00"/>
    <m/>
    <m/>
    <x v="97"/>
    <x v="103"/>
    <x v="2"/>
  </r>
  <r>
    <x v="169"/>
    <x v="106"/>
    <x v="171"/>
    <x v="14"/>
    <m/>
    <m/>
    <s v="Chiết khấu thanh toán T9 1,5%"/>
    <m/>
    <n v="0"/>
    <n v="0"/>
    <n v="2179352"/>
    <s v="Giảm công nợ"/>
    <d v="2025-09-25T00:00:00"/>
    <m/>
    <n v="0"/>
    <n v="-2179352"/>
    <n v="-2179352"/>
    <n v="0"/>
    <d v="2025-09-30T00:00:00"/>
    <n v="30"/>
    <d v="2025-10-30T00:00:00"/>
    <n v="0"/>
    <m/>
    <s v=""/>
    <x v="0"/>
    <d v="2025-10-30T00:00:00"/>
    <d v="2025-09-25T00:00:00"/>
    <m/>
    <m/>
    <x v="97"/>
    <x v="103"/>
    <x v="2"/>
  </r>
  <r>
    <x v="169"/>
    <x v="106"/>
    <x v="107"/>
    <x v="14"/>
    <m/>
    <n v="2510"/>
    <s v="Hỗ trợ kiểm tra chất lượng sản phẩm (0.5%)"/>
    <m/>
    <n v="0"/>
    <n v="0"/>
    <n v="700422"/>
    <s v="Giảm công nợ"/>
    <d v="2025-10-27T00:00:00"/>
    <m/>
    <n v="0"/>
    <n v="-700422"/>
    <n v="-700422"/>
    <n v="0"/>
    <d v="2025-10-31T00:00:00"/>
    <n v="30"/>
    <d v="2025-11-30T00:00:00"/>
    <n v="0"/>
    <m/>
    <s v=""/>
    <x v="0"/>
    <d v="2025-11-30T00:00:00"/>
    <d v="2025-10-27T00:00:00"/>
    <m/>
    <m/>
    <x v="97"/>
    <x v="103"/>
    <x v="2"/>
  </r>
  <r>
    <x v="169"/>
    <x v="106"/>
    <x v="107"/>
    <x v="14"/>
    <m/>
    <n v="2510"/>
    <s v="Hỗ trợ sinh nhật chuỗi 2025 (0.5%)"/>
    <m/>
    <n v="0"/>
    <n v="0"/>
    <n v="3240000"/>
    <s v="Giảm công nợ"/>
    <d v="2025-10-27T00:00:00"/>
    <m/>
    <n v="0"/>
    <n v="-3240000"/>
    <n v="-3240000"/>
    <n v="0"/>
    <d v="2025-10-31T00:00:00"/>
    <n v="30"/>
    <d v="2025-11-30T00:00:00"/>
    <n v="0"/>
    <m/>
    <s v=""/>
    <x v="0"/>
    <d v="2025-11-30T00:00:00"/>
    <d v="2025-10-27T00:00:00"/>
    <m/>
    <m/>
    <x v="97"/>
    <x v="103"/>
    <x v="2"/>
  </r>
  <r>
    <x v="169"/>
    <x v="106"/>
    <x v="107"/>
    <x v="14"/>
    <m/>
    <n v="2510"/>
    <s v="Hỗ trợ sinh nhật chuỗi 2025"/>
    <m/>
    <n v="0"/>
    <n v="0"/>
    <n v="10800000"/>
    <s v="Giảm công nợ"/>
    <d v="2025-10-27T00:00:00"/>
    <m/>
    <n v="0"/>
    <n v="-10800000"/>
    <n v="-10800000"/>
    <n v="0"/>
    <d v="2025-10-31T00:00:00"/>
    <n v="30"/>
    <d v="2025-11-30T00:00:00"/>
    <n v="0"/>
    <m/>
    <s v=""/>
    <x v="0"/>
    <d v="2025-11-30T00:00:00"/>
    <d v="2025-10-27T00:00:00"/>
    <m/>
    <m/>
    <x v="97"/>
    <x v="103"/>
    <x v="2"/>
  </r>
  <r>
    <x v="169"/>
    <x v="106"/>
    <x v="107"/>
    <x v="14"/>
    <m/>
    <n v="2510"/>
    <s v="Hỗ trợ thẻ khách hàng thân thiết T10 (1.5%)"/>
    <m/>
    <n v="0"/>
    <n v="0"/>
    <n v="2801687"/>
    <s v="Giảm công nợ"/>
    <d v="2025-10-27T00:00:00"/>
    <m/>
    <n v="0"/>
    <n v="-2801687"/>
    <n v="-2801687"/>
    <n v="0"/>
    <d v="2025-10-31T00:00:00"/>
    <n v="30"/>
    <d v="2025-11-30T00:00:00"/>
    <n v="0"/>
    <m/>
    <s v=""/>
    <x v="0"/>
    <d v="2025-11-30T00:00:00"/>
    <d v="2025-10-27T00:00:00"/>
    <m/>
    <m/>
    <x v="97"/>
    <x v="103"/>
    <x v="2"/>
  </r>
  <r>
    <x v="169"/>
    <x v="106"/>
    <x v="107"/>
    <x v="14"/>
    <m/>
    <n v="2510"/>
    <s v="Hỗ trợ thẻ khách hàng thân thiết (Thu bs 0.5% T1-T9 theo ĐKTM 2025)"/>
    <m/>
    <n v="0"/>
    <n v="0"/>
    <n v="6504166"/>
    <s v="Giảm công nợ"/>
    <d v="2025-10-27T00:00:00"/>
    <m/>
    <n v="0"/>
    <n v="-6504166"/>
    <n v="-6504166"/>
    <n v="0"/>
    <d v="2025-10-31T00:00:00"/>
    <n v="30"/>
    <d v="2025-11-30T00:00:00"/>
    <n v="0"/>
    <m/>
    <s v=""/>
    <x v="0"/>
    <d v="2025-11-30T00:00:00"/>
    <d v="2025-10-27T00:00:00"/>
    <m/>
    <m/>
    <x v="97"/>
    <x v="103"/>
    <x v="2"/>
  </r>
  <r>
    <x v="169"/>
    <x v="106"/>
    <x v="107"/>
    <x v="14"/>
    <m/>
    <n v="2510"/>
    <s v="Hỗ trợ trưng bày tháng 10 (1.5%)"/>
    <m/>
    <n v="0"/>
    <n v="0"/>
    <n v="2369806"/>
    <s v="Giảm công nợ"/>
    <d v="2025-10-27T00:00:00"/>
    <m/>
    <n v="0"/>
    <n v="-2369806"/>
    <n v="-2369806"/>
    <n v="0"/>
    <d v="2025-10-31T00:00:00"/>
    <n v="30"/>
    <d v="2025-11-30T00:00:00"/>
    <n v="0"/>
    <m/>
    <s v=""/>
    <x v="0"/>
    <d v="2025-11-30T00:00:00"/>
    <d v="2025-10-27T00:00:00"/>
    <m/>
    <m/>
    <x v="97"/>
    <x v="103"/>
    <x v="2"/>
  </r>
  <r>
    <x v="169"/>
    <x v="106"/>
    <x v="107"/>
    <x v="14"/>
    <m/>
    <m/>
    <s v="Hỗ trợ trưng bày (Thu lại HTL T1-T9 theo ĐKTM 2025) (1.5%)"/>
    <m/>
    <n v="0"/>
    <n v="0"/>
    <n v="2071607"/>
    <s v="Giảm công nợ"/>
    <d v="2025-10-27T00:00:00"/>
    <m/>
    <n v="0"/>
    <n v="-2071607"/>
    <n v="-2071607"/>
    <n v="0"/>
    <d v="2025-10-31T00:00:00"/>
    <n v="30"/>
    <d v="2025-11-30T00:00:00"/>
    <n v="0"/>
    <m/>
    <s v=""/>
    <x v="0"/>
    <d v="2025-11-30T00:00:00"/>
    <d v="2025-10-27T00:00:00"/>
    <m/>
    <m/>
    <x v="97"/>
    <x v="103"/>
    <x v="2"/>
  </r>
  <r>
    <x v="169"/>
    <x v="106"/>
    <x v="107"/>
    <x v="14"/>
    <m/>
    <m/>
    <s v="Chiết khấu thanh toán 1.5%"/>
    <m/>
    <n v="0"/>
    <n v="0"/>
    <n v="2369806"/>
    <s v="Giảm công nợ"/>
    <m/>
    <m/>
    <n v="0"/>
    <n v="-2369806"/>
    <n v="0"/>
    <n v="-2369806"/>
    <d v="2025-10-31T00:00:00"/>
    <n v="30"/>
    <d v="2025-11-30T00:00:00"/>
    <n v="0"/>
    <m/>
    <n v="10.3578140046302"/>
    <x v="4"/>
    <d v="2025-11-30T00:00:00"/>
    <d v="1899-12-30T00:00:00"/>
    <m/>
    <m/>
    <x v="97"/>
    <x v="103"/>
    <x v="2"/>
  </r>
  <r>
    <x v="169"/>
    <x v="106"/>
    <x v="107"/>
    <x v="14"/>
    <m/>
    <m/>
    <s v="Chiết khấu doanh số không điều kiện"/>
    <m/>
    <n v="0"/>
    <n v="0"/>
    <n v="4552741"/>
    <s v="Giảm công nợ"/>
    <m/>
    <m/>
    <n v="0"/>
    <n v="-4552741"/>
    <n v="0"/>
    <n v="-4552741"/>
    <d v="2025-10-31T00:00:00"/>
    <n v="30"/>
    <d v="2025-11-30T00:00:00"/>
    <n v="0"/>
    <m/>
    <n v="10.3578140046302"/>
    <x v="4"/>
    <d v="2025-11-30T00:00:00"/>
    <d v="1899-12-30T00:00:00"/>
    <m/>
    <m/>
    <x v="97"/>
    <x v="103"/>
    <x v="2"/>
  </r>
  <r>
    <x v="169"/>
    <x v="106"/>
    <x v="107"/>
    <x v="14"/>
    <m/>
    <m/>
    <s v="Chiết khấu doanh số không điều kiện (Thu VAT T1-T9 theo ĐKTM 2025)"/>
    <m/>
    <n v="0"/>
    <n v="0"/>
    <n v="3131636"/>
    <s v="Giảm công nợ"/>
    <m/>
    <m/>
    <n v="0"/>
    <n v="-3131636"/>
    <n v="0"/>
    <n v="-3131636"/>
    <d v="2025-10-31T00:00:00"/>
    <n v="30"/>
    <d v="2025-11-30T00:00:00"/>
    <n v="0"/>
    <m/>
    <n v="10.3578140046302"/>
    <x v="4"/>
    <d v="2025-11-30T00:00:00"/>
    <d v="1899-12-30T00:00:00"/>
    <m/>
    <m/>
    <x v="97"/>
    <x v="103"/>
    <x v="2"/>
  </r>
  <r>
    <x v="169"/>
    <x v="106"/>
    <x v="107"/>
    <x v="14"/>
    <m/>
    <m/>
    <s v="Chiết khấu thanh toán (Thu VAT T1-T9 theo ĐKTM 2025)"/>
    <m/>
    <n v="0"/>
    <n v="0"/>
    <n v="1445370"/>
    <s v="Giảm công nợ"/>
    <d v="2025-10-27T00:00:00"/>
    <m/>
    <n v="0"/>
    <n v="-1445370"/>
    <n v="-1445370"/>
    <n v="0"/>
    <d v="2025-10-31T00:00:00"/>
    <n v="30"/>
    <d v="2025-11-30T00:00:00"/>
    <n v="0"/>
    <m/>
    <s v=""/>
    <x v="0"/>
    <d v="2025-11-30T00:00:00"/>
    <d v="2025-10-27T00:00:00"/>
    <m/>
    <m/>
    <x v="97"/>
    <x v="103"/>
    <x v="2"/>
  </r>
  <r>
    <x v="169"/>
    <x v="106"/>
    <x v="107"/>
    <x v="14"/>
    <m/>
    <m/>
    <s v="Chiết khấu thanh toán (Thu lại HTL T1-T9 theo ĐKTM 2025)"/>
    <m/>
    <n v="0"/>
    <n v="0"/>
    <n v="2071607"/>
    <s v="Giảm công nợ"/>
    <m/>
    <m/>
    <n v="0"/>
    <n v="-2071607"/>
    <n v="0"/>
    <n v="-2071607"/>
    <d v="2025-10-31T00:00:00"/>
    <n v="30"/>
    <d v="2025-11-30T00:00:00"/>
    <n v="0"/>
    <m/>
    <n v="10.3578140046302"/>
    <x v="4"/>
    <d v="2025-11-30T00:00:00"/>
    <d v="1899-12-30T00:00:00"/>
    <m/>
    <m/>
    <x v="97"/>
    <x v="103"/>
    <x v="12"/>
  </r>
  <r>
    <x v="61"/>
    <x v="59"/>
    <x v="14"/>
    <x v="14"/>
    <m/>
    <m/>
    <m/>
    <m/>
    <n v="0"/>
    <n v="0"/>
    <n v="0"/>
    <m/>
    <m/>
    <m/>
    <n v="0"/>
    <n v="0"/>
    <n v="0"/>
    <n v="0"/>
    <d v="1899-12-30T00:00:00"/>
    <m/>
    <d v="1899-12-30T00:00:00"/>
    <n v="0"/>
    <m/>
    <s v=""/>
    <x v="0"/>
    <d v="1899-12-30T00:00:00"/>
    <d v="1899-12-30T00:00:00"/>
    <m/>
    <m/>
    <x v="57"/>
    <x v="59"/>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33"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09" firstHeaderRow="1" firstDataRow="1" firstDataCol="2"/>
  <pivotFields count="32">
    <pivotField compact="0" outline="0" showAll="0" defaultSubtotal="0">
      <items count="218">
        <item m="1" x="214"/>
        <item m="1" x="211"/>
        <item m="1" x="212"/>
        <item x="163"/>
        <item m="1" x="215"/>
        <item m="1" x="216"/>
        <item m="1" x="213"/>
        <item m="1" x="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58"/>
        <item x="156"/>
        <item x="157"/>
        <item x="106"/>
        <item x="107"/>
        <item x="108"/>
        <item x="109"/>
        <item x="112"/>
        <item x="113"/>
        <item x="116"/>
        <item x="121"/>
        <item x="122"/>
        <item x="123"/>
        <item x="124"/>
        <item x="125"/>
        <item x="126"/>
        <item x="128"/>
        <item x="129"/>
        <item x="130"/>
        <item x="131"/>
        <item x="132"/>
        <item x="133"/>
        <item x="134"/>
        <item x="135"/>
        <item x="136"/>
        <item x="137"/>
        <item x="138"/>
        <item x="139"/>
        <item x="140"/>
        <item x="141"/>
        <item x="143"/>
        <item x="144"/>
        <item x="145"/>
        <item x="146"/>
        <item x="147"/>
        <item x="148"/>
        <item x="149"/>
        <item x="151"/>
        <item x="152"/>
        <item x="153"/>
        <item x="154"/>
        <item x="150"/>
        <item x="155"/>
        <item x="61"/>
        <item x="159"/>
        <item x="115"/>
        <item x="117"/>
        <item x="118"/>
        <item x="119"/>
        <item x="120"/>
        <item x="160"/>
        <item x="162"/>
        <item x="127"/>
        <item x="142"/>
        <item x="164"/>
        <item x="165"/>
        <item x="166"/>
        <item x="167"/>
        <item x="114"/>
        <item x="168"/>
        <item x="110"/>
        <item x="111"/>
        <item x="161"/>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s>
    </pivotField>
    <pivotField compact="0" outline="0" showAll="0" defaultSubtotal="0">
      <items count="123">
        <item m="1" x="117"/>
        <item m="1" x="121"/>
        <item m="1" x="119"/>
        <item m="1" x="122"/>
        <item m="1" x="120"/>
        <item m="1" x="118"/>
        <item x="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m="1" x="115"/>
        <item x="57"/>
        <item x="58"/>
        <item x="60"/>
        <item x="61"/>
        <item x="62"/>
        <item x="63"/>
        <item x="64"/>
        <item x="65"/>
        <item x="66"/>
        <item x="67"/>
        <item x="68"/>
        <item x="69"/>
        <item x="70"/>
        <item x="71"/>
        <item x="72"/>
        <item x="73"/>
        <item x="75"/>
        <item x="76"/>
        <item m="1" x="116"/>
        <item x="74"/>
        <item x="77"/>
        <item x="78"/>
        <item x="79"/>
        <item x="80"/>
        <item x="81"/>
        <item x="82"/>
        <item x="83"/>
        <item x="84"/>
        <item x="85"/>
        <item x="86"/>
        <item x="87"/>
        <item x="88"/>
        <item x="89"/>
        <item x="90"/>
        <item x="91"/>
        <item x="92"/>
        <item x="93"/>
        <item x="94"/>
        <item x="95"/>
        <item x="96"/>
        <item x="97"/>
        <item x="98"/>
        <item x="99"/>
        <item x="100"/>
        <item x="101"/>
        <item x="56"/>
        <item m="1" x="108"/>
        <item m="1" x="109"/>
        <item m="1" x="110"/>
        <item m="1" x="111"/>
        <item m="1" x="112"/>
        <item m="1" x="113"/>
        <item m="1" x="107"/>
        <item m="1" x="114"/>
        <item x="103"/>
        <item x="104"/>
        <item x="105"/>
        <item x="102"/>
        <item x="10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17">
        <item x="79"/>
        <item x="91"/>
        <item x="2"/>
        <item x="86"/>
        <item x="73"/>
        <item x="39"/>
        <item x="87"/>
        <item x="78"/>
        <item m="1" x="113"/>
        <item x="74"/>
        <item x="89"/>
        <item m="1" x="111"/>
        <item x="50"/>
        <item x="71"/>
        <item x="52"/>
        <item x="5"/>
        <item x="42"/>
        <item x="14"/>
        <item x="72"/>
        <item m="1" x="107"/>
        <item m="1" x="106"/>
        <item x="53"/>
        <item x="1"/>
        <item x="49"/>
        <item x="12"/>
        <item x="54"/>
        <item x="55"/>
        <item x="35"/>
        <item x="25"/>
        <item x="8"/>
        <item x="26"/>
        <item x="34"/>
        <item x="20"/>
        <item x="51"/>
        <item x="21"/>
        <item x="41"/>
        <item m="1" x="114"/>
        <item x="30"/>
        <item x="6"/>
        <item x="29"/>
        <item x="59"/>
        <item x="23"/>
        <item x="56"/>
        <item x="0"/>
        <item x="58"/>
        <item x="60"/>
        <item x="61"/>
        <item x="62"/>
        <item x="46"/>
        <item x="48"/>
        <item x="37"/>
        <item x="47"/>
        <item x="27"/>
        <item m="1" x="105"/>
        <item m="1" x="104"/>
        <item x="9"/>
        <item x="63"/>
        <item x="65"/>
        <item x="66"/>
        <item x="13"/>
        <item x="31"/>
        <item x="67"/>
        <item x="28"/>
        <item m="1" x="103"/>
        <item x="38"/>
        <item x="3"/>
        <item x="18"/>
        <item x="22"/>
        <item x="36"/>
        <item x="7"/>
        <item m="1" x="98"/>
        <item x="19"/>
        <item x="10"/>
        <item x="4"/>
        <item x="15"/>
        <item m="1" x="112"/>
        <item x="16"/>
        <item x="17"/>
        <item x="33"/>
        <item x="11"/>
        <item x="44"/>
        <item x="24"/>
        <item m="1" x="115"/>
        <item x="69"/>
        <item x="70"/>
        <item m="1" x="99"/>
        <item x="43"/>
        <item m="1" x="109"/>
        <item x="85"/>
        <item x="82"/>
        <item x="81"/>
        <item x="90"/>
        <item x="92"/>
        <item x="80"/>
        <item x="75"/>
        <item x="76"/>
        <item m="1" x="110"/>
        <item m="1" x="108"/>
        <item m="1" x="100"/>
        <item x="93"/>
        <item x="94"/>
        <item m="1" x="116"/>
        <item x="95"/>
        <item x="96"/>
        <item x="88"/>
        <item x="32"/>
        <item x="64"/>
        <item x="77"/>
        <item x="83"/>
        <item x="84"/>
        <item m="1" x="101"/>
        <item x="40"/>
        <item x="68"/>
        <item x="97"/>
        <item m="1" x="102"/>
        <item x="57"/>
        <item x="45"/>
      </items>
    </pivotField>
    <pivotField axis="axisRow" compact="0" outline="0" subtotalTop="0" showAll="0" defaultSubtotal="0">
      <items count="108">
        <item x="0"/>
        <item x="1"/>
        <item x="63"/>
        <item x="7"/>
        <item x="8"/>
        <item x="9"/>
        <item x="10"/>
        <item x="11"/>
        <item x="12"/>
        <item x="13"/>
        <item x="66"/>
        <item x="14"/>
        <item x="39"/>
        <item x="61"/>
        <item x="94"/>
        <item x="96"/>
        <item x="2"/>
        <item x="38"/>
        <item x="77"/>
        <item x="79"/>
        <item x="82"/>
        <item x="95"/>
        <item x="52"/>
        <item x="86"/>
        <item x="80"/>
        <item x="78"/>
        <item x="81"/>
        <item x="93"/>
        <item x="83"/>
        <item x="84"/>
        <item x="85"/>
        <item x="62"/>
        <item x="87"/>
        <item x="3"/>
        <item x="4"/>
        <item x="5"/>
        <item x="6"/>
        <item x="15"/>
        <item x="16"/>
        <item x="17"/>
        <item x="18"/>
        <item x="89"/>
        <item x="19"/>
        <item x="20"/>
        <item x="40"/>
        <item x="21"/>
        <item x="22"/>
        <item x="23"/>
        <item x="24"/>
        <item x="90"/>
        <item x="25"/>
        <item x="26"/>
        <item x="27"/>
        <item x="91"/>
        <item x="92"/>
        <item x="28"/>
        <item x="29"/>
        <item x="30"/>
        <item x="75"/>
        <item x="31"/>
        <item x="32"/>
        <item x="41"/>
        <item x="67"/>
        <item x="57"/>
        <item x="53"/>
        <item x="64"/>
        <item x="73"/>
        <item x="43"/>
        <item x="42"/>
        <item x="55"/>
        <item x="69"/>
        <item x="56"/>
        <item x="88"/>
        <item x="76"/>
        <item x="65"/>
        <item x="60"/>
        <item x="44"/>
        <item x="45"/>
        <item x="74"/>
        <item x="71"/>
        <item x="70"/>
        <item x="72"/>
        <item x="46"/>
        <item x="47"/>
        <item x="50"/>
        <item x="51"/>
        <item x="54"/>
        <item x="58"/>
        <item x="68"/>
        <item x="48"/>
        <item x="49"/>
        <item x="33"/>
        <item x="34"/>
        <item x="35"/>
        <item x="36"/>
        <item x="37"/>
        <item m="1" x="104"/>
        <item x="97"/>
        <item x="98"/>
        <item m="1" x="107"/>
        <item x="99"/>
        <item x="100"/>
        <item x="101"/>
        <item m="1" x="105"/>
        <item x="102"/>
        <item x="103"/>
        <item m="1" x="106"/>
        <item x="59"/>
      </items>
    </pivotField>
    <pivotField compact="0" outline="0" subtotalTop="0" showAll="0" defaultSubtotal="0"/>
  </pivotFields>
  <rowFields count="2">
    <field x="29"/>
    <field x="30"/>
  </rowFields>
  <rowItems count="105">
    <i>
      <x/>
      <x v="28"/>
    </i>
    <i>
      <x v="1"/>
      <x v="21"/>
    </i>
    <i>
      <x v="2"/>
      <x v="16"/>
    </i>
    <i>
      <x v="3"/>
      <x v="41"/>
    </i>
    <i>
      <x v="4"/>
      <x v="18"/>
    </i>
    <i>
      <x v="5"/>
      <x v="44"/>
    </i>
    <i>
      <x v="6"/>
      <x v="49"/>
    </i>
    <i>
      <x v="7"/>
      <x v="20"/>
    </i>
    <i>
      <x v="9"/>
      <x v="25"/>
    </i>
    <i>
      <x v="10"/>
      <x v="27"/>
    </i>
    <i>
      <x v="12"/>
      <x v="22"/>
    </i>
    <i>
      <x v="13"/>
      <x v="58"/>
    </i>
    <i>
      <x v="14"/>
      <x v="86"/>
    </i>
    <i>
      <x v="15"/>
      <x v="35"/>
    </i>
    <i>
      <x v="16"/>
      <x v="67"/>
    </i>
    <i>
      <x v="17"/>
      <x v="11"/>
    </i>
    <i>
      <x v="18"/>
      <x v="73"/>
    </i>
    <i>
      <x v="21"/>
      <x v="69"/>
    </i>
    <i>
      <x v="22"/>
      <x v="1"/>
    </i>
    <i>
      <x v="23"/>
      <x v="85"/>
    </i>
    <i>
      <x v="24"/>
      <x v="8"/>
    </i>
    <i>
      <x v="25"/>
      <x v="71"/>
    </i>
    <i>
      <x v="26"/>
      <x v="63"/>
    </i>
    <i>
      <x v="27"/>
      <x v="94"/>
    </i>
    <i>
      <x v="28"/>
      <x v="50"/>
    </i>
    <i>
      <x v="29"/>
      <x v="4"/>
    </i>
    <i>
      <x v="30"/>
      <x v="51"/>
    </i>
    <i>
      <x v="31"/>
      <x v="93"/>
    </i>
    <i>
      <x v="32"/>
      <x v="43"/>
    </i>
    <i>
      <x v="33"/>
      <x v="64"/>
    </i>
    <i>
      <x v="34"/>
      <x v="45"/>
    </i>
    <i>
      <x v="35"/>
      <x v="68"/>
    </i>
    <i>
      <x v="37"/>
      <x v="57"/>
    </i>
    <i>
      <x v="38"/>
      <x v="36"/>
    </i>
    <i>
      <x v="39"/>
      <x v="56"/>
    </i>
    <i>
      <x v="40"/>
      <x v="13"/>
    </i>
    <i>
      <x v="41"/>
      <x v="47"/>
    </i>
    <i>
      <x v="42"/>
      <x v="87"/>
    </i>
    <i>
      <x v="43"/>
      <x/>
    </i>
    <i>
      <x v="44"/>
      <x v="75"/>
    </i>
    <i>
      <x v="45"/>
      <x v="31"/>
    </i>
    <i>
      <x v="46"/>
      <x v="2"/>
    </i>
    <i>
      <x v="47"/>
      <x v="65"/>
    </i>
    <i>
      <x v="48"/>
      <x v="89"/>
    </i>
    <i>
      <x v="49"/>
      <x v="84"/>
    </i>
    <i>
      <x v="50"/>
      <x v="17"/>
    </i>
    <i>
      <x v="51"/>
      <x v="90"/>
    </i>
    <i>
      <x v="52"/>
      <x v="52"/>
    </i>
    <i>
      <x v="55"/>
      <x v="5"/>
    </i>
    <i>
      <x v="56"/>
      <x v="74"/>
    </i>
    <i>
      <x v="57"/>
      <x v="62"/>
    </i>
    <i>
      <x v="58"/>
      <x v="88"/>
    </i>
    <i>
      <x v="59"/>
      <x v="9"/>
    </i>
    <i>
      <x v="60"/>
      <x v="59"/>
    </i>
    <i>
      <x v="61"/>
      <x v="70"/>
    </i>
    <i>
      <x v="62"/>
      <x v="55"/>
    </i>
    <i>
      <x v="64"/>
      <x v="12"/>
    </i>
    <i>
      <x v="65"/>
      <x v="33"/>
    </i>
    <i>
      <x v="66"/>
      <x v="40"/>
    </i>
    <i>
      <x v="67"/>
      <x v="46"/>
    </i>
    <i>
      <x v="68"/>
      <x v="95"/>
    </i>
    <i>
      <x v="69"/>
      <x v="3"/>
    </i>
    <i>
      <x v="71"/>
      <x v="42"/>
    </i>
    <i>
      <x v="72"/>
      <x v="6"/>
    </i>
    <i>
      <x v="73"/>
      <x v="34"/>
    </i>
    <i>
      <x v="74"/>
      <x v="37"/>
    </i>
    <i>
      <x v="76"/>
      <x v="38"/>
    </i>
    <i>
      <x v="77"/>
      <x v="39"/>
    </i>
    <i>
      <x v="78"/>
      <x v="92"/>
    </i>
    <i>
      <x v="79"/>
      <x v="7"/>
    </i>
    <i>
      <x v="80"/>
      <x v="77"/>
    </i>
    <i>
      <x v="81"/>
      <x v="48"/>
    </i>
    <i>
      <x v="83"/>
      <x v="66"/>
    </i>
    <i>
      <x v="84"/>
      <x v="78"/>
    </i>
    <i>
      <x v="86"/>
      <x v="76"/>
    </i>
    <i>
      <x v="88"/>
      <x v="72"/>
    </i>
    <i>
      <x v="89"/>
      <x v="23"/>
    </i>
    <i>
      <x v="90"/>
      <x v="30"/>
    </i>
    <i>
      <x v="91"/>
      <x v="14"/>
    </i>
    <i>
      <x v="92"/>
      <x v="15"/>
    </i>
    <i>
      <x v="93"/>
      <x v="29"/>
    </i>
    <i>
      <x v="94"/>
      <x v="19"/>
    </i>
    <i>
      <x v="95"/>
      <x v="24"/>
    </i>
    <i>
      <x v="99"/>
      <x v="97"/>
    </i>
    <i>
      <x v="100"/>
      <x v="98"/>
    </i>
    <i>
      <x v="102"/>
      <x v="100"/>
    </i>
    <i>
      <x v="103"/>
      <x v="101"/>
    </i>
    <i r="1">
      <x v="102"/>
    </i>
    <i>
      <x v="104"/>
      <x v="53"/>
    </i>
    <i r="1">
      <x v="54"/>
    </i>
    <i>
      <x v="105"/>
      <x v="60"/>
    </i>
    <i r="1">
      <x v="91"/>
    </i>
    <i>
      <x v="106"/>
      <x v="10"/>
    </i>
    <i>
      <x v="107"/>
      <x v="26"/>
    </i>
    <i>
      <x v="108"/>
      <x v="32"/>
    </i>
    <i>
      <x v="109"/>
      <x v="32"/>
    </i>
    <i>
      <x v="111"/>
      <x v="61"/>
    </i>
    <i r="1">
      <x v="104"/>
    </i>
    <i>
      <x v="112"/>
      <x v="79"/>
    </i>
    <i r="1">
      <x v="80"/>
    </i>
    <i r="1">
      <x v="81"/>
    </i>
    <i>
      <x v="113"/>
      <x v="105"/>
    </i>
    <i>
      <x v="115"/>
      <x v="107"/>
    </i>
    <i>
      <x v="116"/>
      <x v="82"/>
    </i>
    <i r="1">
      <x v="83"/>
    </i>
  </rowItems>
  <colItems count="1">
    <i/>
  </colItems>
  <formats count="3">
    <format dxfId="7">
      <pivotArea type="all" dataOnly="0" outline="0" fieldPosition="0"/>
    </format>
    <format dxfId="8">
      <pivotArea field="0" type="button" dataOnly="0" labelOnly="1" outline="0"/>
    </format>
    <format dxfId="9">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168916C-7470-4472-AAD1-2B182F440F56}" name="PivotTable1" cacheId="33"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E809" firstHeaderRow="1" firstDataRow="1" firstDataCol="4" rowPageCount="2" colPageCount="1"/>
  <pivotFields count="32">
    <pivotField axis="axisRow" compact="0" outline="0" showAll="0" defaultSubtotal="0">
      <items count="218">
        <item x="106"/>
        <item x="158"/>
        <item x="164"/>
        <item x="156"/>
        <item x="157"/>
        <item x="166"/>
        <item x="167"/>
        <item x="2"/>
        <item x="3"/>
        <item x="136"/>
        <item x="131"/>
        <item x="133"/>
        <item x="134"/>
        <item x="135"/>
        <item x="130"/>
        <item x="132"/>
        <item x="128"/>
        <item x="129"/>
        <item x="137"/>
        <item x="79"/>
        <item x="80"/>
        <item x="41"/>
        <item x="138"/>
        <item x="139"/>
        <item x="140"/>
        <item x="142"/>
        <item x="141"/>
        <item x="105"/>
        <item m="1" x="214"/>
        <item x="143"/>
        <item x="144"/>
        <item x="146"/>
        <item x="145"/>
        <item x="147"/>
        <item m="1" x="211"/>
        <item m="1" x="212"/>
        <item x="81"/>
        <item x="150"/>
        <item x="154"/>
        <item x="152"/>
        <item x="153"/>
        <item x="151"/>
        <item x="163"/>
        <item x="162"/>
        <item x="33"/>
        <item m="1" x="215"/>
        <item m="1" x="216"/>
        <item m="1" x="213"/>
        <item x="54"/>
        <item x="77"/>
        <item x="56"/>
        <item x="6"/>
        <item x="45"/>
        <item x="15"/>
        <item x="78"/>
        <item x="43"/>
        <item x="42"/>
        <item x="57"/>
        <item x="1"/>
        <item x="53"/>
        <item x="13"/>
        <item x="58"/>
        <item x="59"/>
        <item x="37"/>
        <item x="26"/>
        <item x="9"/>
        <item x="27"/>
        <item x="36"/>
        <item x="21"/>
        <item x="55"/>
        <item x="22"/>
        <item x="44"/>
        <item x="115"/>
        <item x="148"/>
        <item x="31"/>
        <item x="7"/>
        <item x="30"/>
        <item x="63"/>
        <item x="24"/>
        <item x="60"/>
        <item x="165"/>
        <item x="117"/>
        <item x="118"/>
        <item x="0"/>
        <item x="62"/>
        <item x="64"/>
        <item x="119"/>
        <item x="65"/>
        <item x="66"/>
        <item x="50"/>
        <item x="52"/>
        <item x="39"/>
        <item x="51"/>
        <item x="120"/>
        <item x="28"/>
        <item x="74"/>
        <item x="73"/>
        <item x="10"/>
        <item x="67"/>
        <item x="69"/>
        <item x="70"/>
        <item x="14"/>
        <item x="32"/>
        <item x="71"/>
        <item x="29"/>
        <item x="72"/>
        <item x="40"/>
        <item x="4"/>
        <item x="19"/>
        <item x="23"/>
        <item x="38"/>
        <item x="8"/>
        <item x="48"/>
        <item x="20"/>
        <item x="11"/>
        <item x="5"/>
        <item x="16"/>
        <item x="34"/>
        <item x="17"/>
        <item x="18"/>
        <item x="35"/>
        <item x="12"/>
        <item x="47"/>
        <item x="25"/>
        <item x="149"/>
        <item x="75"/>
        <item x="76"/>
        <item x="49"/>
        <item x="46"/>
        <item x="68"/>
        <item m="1" x="217"/>
        <item x="160"/>
        <item x="123"/>
        <item x="116"/>
        <item x="124"/>
        <item x="126"/>
        <item x="125"/>
        <item x="121"/>
        <item x="122"/>
        <item x="127"/>
        <item x="112"/>
        <item x="108"/>
        <item x="109"/>
        <item x="155"/>
        <item x="159"/>
        <item x="107"/>
        <item x="82"/>
        <item x="83"/>
        <item x="88"/>
        <item x="86"/>
        <item x="92"/>
        <item x="87"/>
        <item x="85"/>
        <item x="84"/>
        <item x="90"/>
        <item x="91"/>
        <item x="89"/>
        <item x="93"/>
        <item x="103"/>
        <item x="94"/>
        <item x="96"/>
        <item x="102"/>
        <item x="101"/>
        <item x="100"/>
        <item x="104"/>
        <item x="99"/>
        <item x="97"/>
        <item x="98"/>
        <item x="95"/>
        <item x="113"/>
        <item x="61"/>
        <item x="114"/>
        <item x="168"/>
        <item x="110"/>
        <item x="111"/>
        <item x="161"/>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40">
        <item x="436"/>
        <item x="466"/>
        <item x="477"/>
        <item x="399"/>
        <item x="467"/>
        <item x="400"/>
        <item x="448"/>
        <item x="456"/>
        <item x="468"/>
        <item x="495"/>
        <item x="469"/>
        <item x="498"/>
        <item x="426"/>
        <item x="410"/>
        <item x="437"/>
        <item x="411"/>
        <item x="457"/>
        <item x="401"/>
        <item x="412"/>
        <item x="478"/>
        <item x="402"/>
        <item x="427"/>
        <item x="438"/>
        <item x="449"/>
        <item x="470"/>
        <item x="479"/>
        <item x="497"/>
        <item x="480"/>
        <item x="496"/>
        <item x="403"/>
        <item x="458"/>
        <item x="499"/>
        <item x="404"/>
        <item x="459"/>
        <item x="500"/>
        <item x="460"/>
        <item x="471"/>
        <item x="481"/>
        <item x="418"/>
        <item x="428"/>
        <item x="501"/>
        <item x="419"/>
        <item x="493"/>
        <item x="429"/>
        <item x="472"/>
        <item x="482"/>
        <item x="405"/>
        <item x="430"/>
        <item x="483"/>
        <item x="439"/>
        <item x="484"/>
        <item x="502"/>
        <item x="420"/>
        <item x="440"/>
        <item x="450"/>
        <item x="461"/>
        <item x="503"/>
        <item x="421"/>
        <item x="413"/>
        <item x="473"/>
        <item x="504"/>
        <item x="441"/>
        <item x="462"/>
        <item x="505"/>
        <item x="431"/>
        <item x="451"/>
        <item x="485"/>
        <item x="506"/>
        <item x="432"/>
        <item x="486"/>
        <item x="414"/>
        <item x="442"/>
        <item x="452"/>
        <item x="474"/>
        <item x="488"/>
        <item x="508"/>
        <item x="422"/>
        <item x="406"/>
        <item x="443"/>
        <item x="453"/>
        <item x="487"/>
        <item x="408"/>
        <item x="434"/>
        <item x="444"/>
        <item x="507"/>
        <item x="423"/>
        <item x="407"/>
        <item x="463"/>
        <item x="509"/>
        <item x="464"/>
        <item x="510"/>
        <item x="433"/>
        <item x="415"/>
        <item x="489"/>
        <item x="511"/>
        <item x="425"/>
        <item x="435"/>
        <item x="416"/>
        <item x="445"/>
        <item x="446"/>
        <item x="490"/>
        <item x="447"/>
        <item x="454"/>
        <item x="465"/>
        <item x="475"/>
        <item x="491"/>
        <item x="494"/>
        <item x="409"/>
        <item x="417"/>
        <item x="455"/>
        <item x="476"/>
        <item x="492"/>
        <item x="424"/>
        <item m="1" x="539"/>
        <item x="343"/>
        <item x="344"/>
        <item x="345"/>
        <item x="346"/>
        <item x="347"/>
        <item x="348"/>
        <item x="349"/>
        <item x="350"/>
        <item x="351"/>
        <item x="352"/>
        <item x="353"/>
        <item x="354"/>
        <item x="355"/>
        <item x="356"/>
        <item x="357"/>
        <item x="358"/>
        <item x="359"/>
        <item x="360"/>
        <item x="361"/>
        <item x="362"/>
        <item x="363"/>
        <item x="364"/>
        <item x="365"/>
        <item x="366"/>
        <item x="367"/>
        <item x="368"/>
        <item x="369"/>
        <item x="321"/>
        <item x="370"/>
        <item x="371"/>
        <item x="322"/>
        <item x="323"/>
        <item x="324"/>
        <item x="372"/>
        <item x="373"/>
        <item x="374"/>
        <item x="375"/>
        <item x="325"/>
        <item x="376"/>
        <item x="326"/>
        <item x="377"/>
        <item x="378"/>
        <item x="332"/>
        <item x="379"/>
        <item x="380"/>
        <item x="327"/>
        <item x="328"/>
        <item x="381"/>
        <item x="382"/>
        <item x="331"/>
        <item x="383"/>
        <item x="384"/>
        <item x="385"/>
        <item x="329"/>
        <item x="330"/>
        <item x="333"/>
        <item x="334"/>
        <item x="341"/>
        <item x="338"/>
        <item x="335"/>
        <item x="339"/>
        <item x="336"/>
        <item x="337"/>
        <item x="340"/>
        <item x="386"/>
        <item x="387"/>
        <item x="388"/>
        <item x="389"/>
        <item x="390"/>
        <item x="391"/>
        <item x="306"/>
        <item x="305"/>
        <item x="392"/>
        <item x="307"/>
        <item x="393"/>
        <item x="304"/>
        <item x="394"/>
        <item x="395"/>
        <item x="148"/>
        <item x="303"/>
        <item x="396"/>
        <item x="302"/>
        <item x="516"/>
        <item x="139"/>
        <item x="397"/>
        <item x="301"/>
        <item x="247"/>
        <item x="235"/>
        <item x="398"/>
        <item x="515"/>
        <item x="209"/>
        <item x="314"/>
        <item x="300"/>
        <item x="225"/>
        <item x="311"/>
        <item x="230"/>
        <item x="312"/>
        <item x="313"/>
        <item x="203"/>
        <item x="219"/>
        <item x="513"/>
        <item x="342"/>
        <item x="221"/>
        <item x="242"/>
        <item x="149"/>
        <item x="252"/>
        <item x="316"/>
        <item x="145"/>
        <item x="210"/>
        <item x="157"/>
        <item x="315"/>
        <item x="250"/>
        <item x="150"/>
        <item x="224"/>
        <item x="514"/>
        <item x="147"/>
        <item x="184"/>
        <item x="15"/>
        <item x="83"/>
        <item x="273"/>
        <item x="101"/>
        <item x="208"/>
        <item x="132"/>
        <item x="245"/>
        <item x="154"/>
        <item x="0"/>
        <item x="278"/>
        <item x="16"/>
        <item x="162"/>
        <item x="17"/>
        <item x="218"/>
        <item x="231"/>
        <item x="61"/>
        <item x="259"/>
        <item x="18"/>
        <item x="140"/>
        <item x="102"/>
        <item x="255"/>
        <item x="240"/>
        <item x="67"/>
        <item x="158"/>
        <item x="122"/>
        <item x="133"/>
        <item x="19"/>
        <item x="84"/>
        <item x="196"/>
        <item x="190"/>
        <item x="176"/>
        <item x="279"/>
        <item x="200"/>
        <item x="20"/>
        <item x="74"/>
        <item x="294"/>
        <item x="185"/>
        <item x="123"/>
        <item x="286"/>
        <item x="1"/>
        <item x="229"/>
        <item x="217"/>
        <item x="206"/>
        <item x="21"/>
        <item x="22"/>
        <item x="124"/>
        <item x="70"/>
        <item x="215"/>
        <item x="238"/>
        <item x="151"/>
        <item x="308"/>
        <item x="48"/>
        <item x="127"/>
        <item x="75"/>
        <item x="155"/>
        <item x="23"/>
        <item x="125"/>
        <item x="60"/>
        <item x="24"/>
        <item x="236"/>
        <item x="71"/>
        <item x="267"/>
        <item x="2"/>
        <item x="163"/>
        <item x="49"/>
        <item x="260"/>
        <item x="25"/>
        <item x="280"/>
        <item x="191"/>
        <item x="26"/>
        <item x="239"/>
        <item x="50"/>
        <item x="126"/>
        <item x="261"/>
        <item x="274"/>
        <item x="268"/>
        <item x="138"/>
        <item x="51"/>
        <item x="201"/>
        <item x="27"/>
        <item x="3"/>
        <item x="262"/>
        <item x="142"/>
        <item x="287"/>
        <item x="226"/>
        <item x="317"/>
        <item x="52"/>
        <item x="108"/>
        <item x="28"/>
        <item x="269"/>
        <item x="29"/>
        <item x="295"/>
        <item x="30"/>
        <item x="53"/>
        <item x="197"/>
        <item x="241"/>
        <item x="207"/>
        <item x="31"/>
        <item x="32"/>
        <item x="129"/>
        <item x="134"/>
        <item x="33"/>
        <item x="34"/>
        <item x="251"/>
        <item x="244"/>
        <item x="152"/>
        <item x="72"/>
        <item x="4"/>
        <item x="109"/>
        <item x="110"/>
        <item x="85"/>
        <item x="270"/>
        <item x="192"/>
        <item x="177"/>
        <item x="35"/>
        <item x="143"/>
        <item x="116"/>
        <item x="54"/>
        <item x="263"/>
        <item x="248"/>
        <item x="178"/>
        <item x="36"/>
        <item x="183"/>
        <item x="296"/>
        <item x="173"/>
        <item x="117"/>
        <item x="55"/>
        <item x="76"/>
        <item x="91"/>
        <item x="62"/>
        <item x="264"/>
        <item x="211"/>
        <item x="288"/>
        <item x="73"/>
        <item x="166"/>
        <item x="92"/>
        <item x="13"/>
        <item x="144"/>
        <item x="164"/>
        <item x="37"/>
        <item x="5"/>
        <item x="212"/>
        <item x="12"/>
        <item x="77"/>
        <item x="118"/>
        <item x="38"/>
        <item x="174"/>
        <item x="179"/>
        <item x="63"/>
        <item x="186"/>
        <item x="86"/>
        <item x="297"/>
        <item x="167"/>
        <item x="56"/>
        <item x="39"/>
        <item x="237"/>
        <item x="256"/>
        <item x="40"/>
        <item x="78"/>
        <item x="93"/>
        <item x="57"/>
        <item x="87"/>
        <item x="180"/>
        <item x="168"/>
        <item x="130"/>
        <item x="205"/>
        <item x="64"/>
        <item x="298"/>
        <item x="159"/>
        <item x="94"/>
        <item x="169"/>
        <item x="198"/>
        <item x="41"/>
        <item x="65"/>
        <item x="6"/>
        <item x="213"/>
        <item x="119"/>
        <item x="58"/>
        <item x="204"/>
        <item x="79"/>
        <item x="95"/>
        <item x="318"/>
        <item x="275"/>
        <item x="42"/>
        <item x="271"/>
        <item x="193"/>
        <item x="111"/>
        <item x="88"/>
        <item x="232"/>
        <item x="7"/>
        <item x="103"/>
        <item x="66"/>
        <item x="199"/>
        <item x="153"/>
        <item x="156"/>
        <item x="43"/>
        <item x="104"/>
        <item x="175"/>
        <item x="44"/>
        <item x="194"/>
        <item x="45"/>
        <item x="120"/>
        <item x="96"/>
        <item x="80"/>
        <item x="135"/>
        <item x="243"/>
        <item x="222"/>
        <item x="299"/>
        <item x="233"/>
        <item x="281"/>
        <item x="46"/>
        <item x="59"/>
        <item x="257"/>
        <item x="81"/>
        <item x="160"/>
        <item x="105"/>
        <item x="195"/>
        <item x="170"/>
        <item x="187"/>
        <item x="258"/>
        <item x="141"/>
        <item x="121"/>
        <item x="97"/>
        <item x="136"/>
        <item x="171"/>
        <item x="8"/>
        <item x="282"/>
        <item x="112"/>
        <item x="320"/>
        <item x="161"/>
        <item x="265"/>
        <item x="9"/>
        <item x="98"/>
        <item x="254"/>
        <item x="188"/>
        <item x="47"/>
        <item x="181"/>
        <item x="246"/>
        <item x="165"/>
        <item x="106"/>
        <item x="113"/>
        <item x="189"/>
        <item x="227"/>
        <item x="89"/>
        <item x="276"/>
        <item x="220"/>
        <item x="293"/>
        <item x="10"/>
        <item x="214"/>
        <item x="68"/>
        <item x="82"/>
        <item x="107"/>
        <item x="146"/>
        <item x="223"/>
        <item x="172"/>
        <item x="249"/>
        <item x="266"/>
        <item x="182"/>
        <item x="114"/>
        <item x="99"/>
        <item x="100"/>
        <item x="228"/>
        <item x="137"/>
        <item x="69"/>
        <item x="272"/>
        <item x="90"/>
        <item x="11"/>
        <item x="291"/>
        <item x="115"/>
        <item x="319"/>
        <item x="216"/>
        <item x="234"/>
        <item x="285"/>
        <item x="14"/>
        <item x="289"/>
        <item x="290"/>
        <item m="1" x="538"/>
        <item x="283"/>
        <item x="309"/>
        <item x="517"/>
        <item x="292"/>
        <item x="277"/>
        <item x="518"/>
        <item x="519"/>
        <item x="520"/>
        <item x="521"/>
        <item x="522"/>
        <item m="1" x="536"/>
        <item m="1" x="537"/>
        <item x="310"/>
        <item x="131"/>
        <item x="128"/>
        <item x="202"/>
        <item x="284"/>
        <item x="253"/>
        <item x="523"/>
        <item x="524"/>
        <item x="525"/>
        <item x="526"/>
        <item x="527"/>
        <item x="528"/>
        <item x="529"/>
        <item x="530"/>
        <item x="531"/>
        <item x="532"/>
        <item x="533"/>
        <item x="534"/>
        <item m="1" x="535"/>
        <item x="512"/>
      </items>
      <extLst>
        <ext xmlns:x14="http://schemas.microsoft.com/office/spreadsheetml/2009/9/main" uri="{2946ED86-A175-432a-8AC1-64E0C546D7DE}">
          <x14:pivotField fillDownLabels="1"/>
        </ext>
      </extLst>
    </pivotField>
    <pivotField axis="axisRow" compact="0" outline="0" showAll="0" defaultSubtotal="0">
      <items count="3297">
        <item x="1819"/>
        <item x="1820"/>
        <item x="149"/>
        <item m="1" x="3295"/>
        <item m="1" x="3296"/>
        <item x="371"/>
        <item x="1666"/>
        <item x="782"/>
        <item x="1926"/>
        <item x="1927"/>
        <item x="1928"/>
        <item x="783"/>
        <item x="784"/>
        <item x="785"/>
        <item x="1662"/>
        <item x="776"/>
        <item x="1663"/>
        <item x="777"/>
        <item x="1664"/>
        <item x="778"/>
        <item x="779"/>
        <item x="780"/>
        <item x="1665"/>
        <item x="781"/>
        <item x="775"/>
        <item x="2243"/>
        <item x="183"/>
        <item x="771"/>
        <item x="1661"/>
        <item x="772"/>
        <item x="773"/>
        <item x="774"/>
        <item x="687"/>
        <item x="1181"/>
        <item x="2002"/>
        <item x="1954"/>
        <item x="914"/>
        <item x="915"/>
        <item x="916"/>
        <item x="973"/>
        <item x="1364"/>
        <item x="2241"/>
        <item x="1660"/>
        <item x="326"/>
        <item x="520"/>
        <item x="1026"/>
        <item x="545"/>
        <item x="1735"/>
        <item x="1361"/>
        <item x="143"/>
        <item x="1174"/>
        <item x="390"/>
        <item x="318"/>
        <item x="1175"/>
        <item x="2024"/>
        <item x="2025"/>
        <item x="2023"/>
        <item x="2026"/>
        <item x="2027"/>
        <item x="2028"/>
        <item x="2030"/>
        <item x="2031"/>
        <item x="2029"/>
        <item x="2032"/>
        <item x="2036"/>
        <item x="2037"/>
        <item x="2034"/>
        <item x="2033"/>
        <item x="2035"/>
        <item x="2043"/>
        <item x="2044"/>
        <item x="2045"/>
        <item x="2046"/>
        <item x="2047"/>
        <item x="268"/>
        <item x="218"/>
        <item x="242"/>
        <item x="626"/>
        <item x="551"/>
        <item x="2004"/>
        <item x="445"/>
        <item x="1750"/>
        <item x="510"/>
        <item x="1746"/>
        <item x="1752"/>
        <item x="529"/>
        <item x="609"/>
        <item x="1748"/>
        <item x="1749"/>
        <item x="1751"/>
        <item x="217"/>
        <item x="625"/>
        <item x="490"/>
        <item x="2053"/>
        <item x="492"/>
        <item x="588"/>
        <item x="270"/>
        <item x="1755"/>
        <item x="264"/>
        <item x="593"/>
        <item x="446"/>
        <item x="278"/>
        <item x="288"/>
        <item x="1754"/>
        <item x="1753"/>
        <item x="638"/>
        <item x="271"/>
        <item x="611"/>
        <item x="509"/>
        <item x="602"/>
        <item x="552"/>
        <item m="1" x="3292"/>
        <item x="653"/>
        <item x="1038"/>
        <item x="1700"/>
        <item x="950"/>
        <item x="803"/>
        <item x="804"/>
        <item x="652"/>
        <item x="15"/>
        <item x="289"/>
        <item x="328"/>
        <item x="566"/>
        <item x="1747"/>
        <item x="995"/>
        <item x="1206"/>
        <item x="1040"/>
        <item x="1039"/>
        <item x="1207"/>
        <item x="107"/>
        <item x="184"/>
        <item x="2006"/>
        <item x="136"/>
        <item x="1209"/>
        <item x="219"/>
        <item x="1043"/>
        <item x="1042"/>
        <item x="951"/>
        <item x="806"/>
        <item x="807"/>
        <item x="472"/>
        <item x="996"/>
        <item x="1044"/>
        <item x="1210"/>
        <item x="0"/>
        <item x="1756"/>
        <item x="1684"/>
        <item x="16"/>
        <item x="424"/>
        <item x="148"/>
        <item x="641"/>
        <item x="329"/>
        <item x="391"/>
        <item x="108"/>
        <item x="383"/>
        <item x="1046"/>
        <item x="476"/>
        <item x="997"/>
        <item x="1050"/>
        <item x="1049"/>
        <item x="1048"/>
        <item x="1047"/>
        <item x="952"/>
        <item x="808"/>
        <item x="809"/>
        <item x="810"/>
        <item x="1801"/>
        <item x="1824"/>
        <item x="530"/>
        <item x="624"/>
        <item x="80"/>
        <item x="654"/>
        <item x="230"/>
        <item x="637"/>
        <item x="185"/>
        <item x="1812"/>
        <item x="1771"/>
        <item x="1052"/>
        <item x="493"/>
        <item x="90"/>
        <item x="998"/>
        <item x="2007"/>
        <item x="1051"/>
        <item x="18"/>
        <item x="243"/>
        <item x="655"/>
        <item x="612"/>
        <item x="511"/>
        <item x="616"/>
        <item x="656"/>
        <item x="1053"/>
        <item x="257"/>
        <item x="137"/>
        <item x="1211"/>
        <item x="1701"/>
        <item x="231"/>
        <item x="657"/>
        <item x="658"/>
        <item x="1054"/>
        <item x="659"/>
        <item x="1055"/>
        <item x="1757"/>
        <item x="660"/>
        <item x="186"/>
        <item x="661"/>
        <item x="662"/>
        <item x="663"/>
        <item x="290"/>
        <item x="999"/>
        <item x="473"/>
        <item x="232"/>
        <item x="187"/>
        <item x="220"/>
        <item x="1056"/>
        <item x="494"/>
        <item x="280"/>
        <item x="272"/>
        <item x="531"/>
        <item x="953"/>
        <item x="814"/>
        <item x="665"/>
        <item x="392"/>
        <item x="19"/>
        <item x="1212"/>
        <item x="594"/>
        <item x="233"/>
        <item x="239"/>
        <item x="109"/>
        <item x="1057"/>
        <item x="1214"/>
        <item x="1685"/>
        <item x="384"/>
        <item x="330"/>
        <item x="1000"/>
        <item x="664"/>
        <item x="1058"/>
        <item x="1215"/>
        <item x="1216"/>
        <item x="411"/>
        <item x="1218"/>
        <item x="1219"/>
        <item x="110"/>
        <item x="346"/>
        <item x="96"/>
        <item x="240"/>
        <item x="234"/>
        <item x="1802"/>
        <item x="1758"/>
        <item x="1222"/>
        <item x="1553"/>
        <item x="1059"/>
        <item x="188"/>
        <item x="1061"/>
        <item x="1224"/>
        <item x="954"/>
        <item x="816"/>
        <item x="1"/>
        <item x="374"/>
        <item x="528"/>
        <item x="64"/>
        <item x="1225"/>
        <item x="474"/>
        <item x="1226"/>
        <item x="1227"/>
        <item x="425"/>
        <item x="1001"/>
        <item x="1062"/>
        <item x="1064"/>
        <item x="1825"/>
        <item x="1813"/>
        <item x="1063"/>
        <item x="22"/>
        <item x="955"/>
        <item x="817"/>
        <item x="818"/>
        <item x="512"/>
        <item x="24"/>
        <item x="189"/>
        <item x="589"/>
        <item x="258"/>
        <item x="291"/>
        <item x="91"/>
        <item x="1230"/>
        <item x="495"/>
        <item x="1827"/>
        <item x="456"/>
        <item x="1231"/>
        <item x="1065"/>
        <item x="567"/>
        <item x="1067"/>
        <item x="1066"/>
        <item x="331"/>
        <item x="281"/>
        <item x="273"/>
        <item x="2008"/>
        <item x="1003"/>
        <item x="1234"/>
        <item x="613"/>
        <item x="1236"/>
        <item x="65"/>
        <item x="347"/>
        <item x="1237"/>
        <item x="206"/>
        <item x="97"/>
        <item x="111"/>
        <item x="235"/>
        <item x="190"/>
        <item x="1238"/>
        <item x="627"/>
        <item x="412"/>
        <item x="553"/>
        <item x="26"/>
        <item x="1240"/>
        <item x="823"/>
        <item x="956"/>
        <item x="824"/>
        <item x="825"/>
        <item x="123"/>
        <item x="1241"/>
        <item x="1702"/>
        <item x="381"/>
        <item x="1245"/>
        <item x="1070"/>
        <item x="1069"/>
        <item x="1804"/>
        <item x="1005"/>
        <item x="1068"/>
        <item x="79"/>
        <item x="1815"/>
        <item x="1933"/>
        <item x="1948"/>
        <item x="1977"/>
        <item x="1957"/>
        <item x="1992"/>
        <item x="221"/>
        <item x="1071"/>
        <item x="1246"/>
        <item x="245"/>
        <item x="1248"/>
        <item x="393"/>
        <item x="639"/>
        <item x="1760"/>
        <item x="1772"/>
        <item x="1769"/>
        <item x="1250"/>
        <item x="1828"/>
        <item x="826"/>
        <item x="2"/>
        <item x="342"/>
        <item x="513"/>
        <item x="1251"/>
        <item x="66"/>
        <item x="29"/>
        <item x="1006"/>
        <item x="1253"/>
        <item x="1254"/>
        <item x="426"/>
        <item x="617"/>
        <item x="1703"/>
        <item x="1704"/>
        <item x="643"/>
        <item x="67"/>
        <item x="1073"/>
        <item x="1072"/>
        <item x="385"/>
        <item x="1076"/>
        <item x="1075"/>
        <item x="1074"/>
        <item x="603"/>
        <item x="112"/>
        <item x="30"/>
        <item x="31"/>
        <item x="32"/>
        <item x="1256"/>
        <item x="829"/>
        <item x="830"/>
        <item x="569"/>
        <item x="1978"/>
        <item x="192"/>
        <item x="1805"/>
        <item x="831"/>
        <item x="670"/>
        <item x="1367"/>
        <item x="68"/>
        <item x="1686"/>
        <item x="1852"/>
        <item x="1859"/>
        <item x="1865"/>
        <item x="1850"/>
        <item x="1858"/>
        <item x="1846"/>
        <item x="1847"/>
        <item x="1707"/>
        <item x="1007"/>
        <item x="1077"/>
        <item x="533"/>
        <item x="274"/>
        <item x="284"/>
        <item x="1993"/>
        <item x="1257"/>
        <item x="1958"/>
        <item x="1080"/>
        <item x="1079"/>
        <item x="193"/>
        <item x="236"/>
        <item x="1979"/>
        <item x="246"/>
        <item x="1259"/>
        <item x="1078"/>
        <item x="2009"/>
        <item x="333"/>
        <item x="1081"/>
        <item x="427"/>
        <item x="413"/>
        <item x="1708"/>
        <item x="671"/>
        <item x="1260"/>
        <item x="1261"/>
        <item x="1262"/>
        <item x="1709"/>
        <item x="957"/>
        <item x="833"/>
        <item x="834"/>
        <item x="835"/>
        <item x="836"/>
        <item x="3"/>
        <item x="496"/>
        <item x="375"/>
        <item x="1082"/>
        <item x="477"/>
        <item x="35"/>
        <item x="1263"/>
        <item x="1088"/>
        <item x="1087"/>
        <item x="1086"/>
        <item x="1085"/>
        <item x="1084"/>
        <item x="1083"/>
        <item x="672"/>
        <item x="590"/>
        <item x="259"/>
        <item x="1264"/>
        <item x="1266"/>
        <item x="514"/>
        <item x="1008"/>
        <item x="837"/>
        <item x="958"/>
        <item x="838"/>
        <item x="839"/>
        <item x="840"/>
        <item x="1762"/>
        <item x="1092"/>
        <item x="497"/>
        <item x="457"/>
        <item x="673"/>
        <item x="70"/>
        <item x="293"/>
        <item x="334"/>
        <item x="1093"/>
        <item x="207"/>
        <item x="1869"/>
        <item x="194"/>
        <item x="348"/>
        <item x="150"/>
        <item x="1870"/>
        <item x="138"/>
        <item x="36"/>
        <item x="1270"/>
        <item x="1949"/>
        <item x="842"/>
        <item x="843"/>
        <item x="844"/>
        <item x="845"/>
        <item x="38"/>
        <item x="1980"/>
        <item x="1959"/>
        <item x="1994"/>
        <item x="1935"/>
        <item x="113"/>
        <item x="394"/>
        <item x="222"/>
        <item x="1009"/>
        <item x="674"/>
        <item x="618"/>
        <item x="428"/>
        <item x="1806"/>
        <item x="1830"/>
        <item x="71"/>
        <item x="1871"/>
        <item x="1960"/>
        <item x="1096"/>
        <item x="1095"/>
        <item x="1094"/>
        <item x="1097"/>
        <item x="195"/>
        <item x="151"/>
        <item x="1098"/>
        <item x="1817"/>
        <item x="41"/>
        <item x="1688"/>
        <item x="595"/>
        <item x="478"/>
        <item x="675"/>
        <item x="515"/>
        <item x="208"/>
        <item x="1961"/>
        <item x="1872"/>
        <item x="1873"/>
        <item x="1874"/>
        <item x="1875"/>
        <item x="247"/>
        <item x="223"/>
        <item x="1712"/>
        <item x="1713"/>
        <item x="1010"/>
        <item x="1552"/>
        <item x="959"/>
        <item x="847"/>
        <item x="848"/>
        <item x="849"/>
        <item x="850"/>
        <item x="1937"/>
        <item x="294"/>
        <item x="1763"/>
        <item x="43"/>
        <item x="1273"/>
        <item x="1995"/>
        <item x="1102"/>
        <item x="1101"/>
        <item x="1100"/>
        <item x="1099"/>
        <item x="1274"/>
        <item x="1276"/>
        <item x="1277"/>
        <item x="4"/>
        <item x="1278"/>
        <item x="1279"/>
        <item x="676"/>
        <item x="677"/>
        <item x="1282"/>
        <item x="349"/>
        <item x="196"/>
        <item x="152"/>
        <item x="1011"/>
        <item x="604"/>
        <item x="1777"/>
        <item x="1689"/>
        <item x="114"/>
        <item x="1285"/>
        <item x="1103"/>
        <item x="429"/>
        <item x="960"/>
        <item x="851"/>
        <item x="852"/>
        <item x="853"/>
        <item x="854"/>
        <item x="1286"/>
        <item x="386"/>
        <item x="395"/>
        <item x="1104"/>
        <item x="479"/>
        <item x="335"/>
        <item x="1288"/>
        <item x="1714"/>
        <item x="308"/>
        <item x="44"/>
        <item x="45"/>
        <item x="1982"/>
        <item x="1012"/>
        <item x="261"/>
        <item x="591"/>
        <item x="1289"/>
        <item x="1291"/>
        <item x="166"/>
        <item x="480"/>
        <item x="961"/>
        <item x="855"/>
        <item x="856"/>
        <item x="857"/>
        <item x="858"/>
        <item x="859"/>
        <item x="1876"/>
        <item x="350"/>
        <item x="1877"/>
        <item x="276"/>
        <item x="1878"/>
        <item x="1879"/>
        <item x="1292"/>
        <item x="1880"/>
        <item x="285"/>
        <item x="72"/>
        <item x="1296"/>
        <item x="628"/>
        <item x="678"/>
        <item x="2012"/>
        <item x="535"/>
        <item x="209"/>
        <item x="1109"/>
        <item x="1108"/>
        <item x="1107"/>
        <item x="1106"/>
        <item x="295"/>
        <item x="47"/>
        <item x="1298"/>
        <item x="679"/>
        <item x="619"/>
        <item x="1939"/>
        <item x="322"/>
        <item x="555"/>
        <item x="1013"/>
        <item x="1778"/>
        <item x="1779"/>
        <item x="1110"/>
        <item x="1111"/>
        <item x="98"/>
        <item x="430"/>
        <item x="1996"/>
        <item x="115"/>
        <item x="1301"/>
        <item x="1302"/>
        <item x="498"/>
        <item x="124"/>
        <item x="248"/>
        <item x="475"/>
        <item x="81"/>
        <item x="1114"/>
        <item x="1113"/>
        <item x="1112"/>
        <item x="1881"/>
        <item x="1882"/>
        <item x="1306"/>
        <item x="1883"/>
        <item x="1888"/>
        <item x="2013"/>
        <item x="516"/>
        <item x="1308"/>
        <item x="481"/>
        <item x="1965"/>
        <item x="1014"/>
        <item x="450"/>
        <item x="1780"/>
        <item x="1781"/>
        <item x="1782"/>
        <item x="1783"/>
        <item x="95"/>
        <item x="414"/>
        <item x="1310"/>
        <item x="309"/>
        <item x="244"/>
        <item x="125"/>
        <item x="1117"/>
        <item x="1311"/>
        <item x="1116"/>
        <item x="1115"/>
        <item x="962"/>
        <item x="861"/>
        <item x="862"/>
        <item x="863"/>
        <item x="864"/>
        <item x="1941"/>
        <item x="431"/>
        <item x="1784"/>
        <item x="49"/>
        <item x="644"/>
        <item x="1314"/>
        <item x="13"/>
        <item x="262"/>
        <item x="1717"/>
        <item x="1315"/>
        <item x="1015"/>
        <item x="1785"/>
        <item x="50"/>
        <item x="224"/>
        <item x="5"/>
        <item x="1317"/>
        <item x="296"/>
        <item x="1118"/>
        <item x="451"/>
        <item x="963"/>
        <item x="866"/>
        <item x="867"/>
        <item x="868"/>
        <item x="869"/>
        <item x="870"/>
        <item x="126"/>
        <item x="1984"/>
        <item x="1119"/>
        <item x="286"/>
        <item x="1884"/>
        <item x="197"/>
        <item x="167"/>
        <item x="155"/>
        <item x="1885"/>
        <item x="351"/>
        <item x="1886"/>
        <item x="100"/>
        <item x="1016"/>
        <item x="1887"/>
        <item x="1323"/>
        <item x="1326"/>
        <item x="1124"/>
        <item x="323"/>
        <item x="458"/>
        <item x="1123"/>
        <item x="1122"/>
        <item x="1121"/>
        <item x="1120"/>
        <item x="337"/>
        <item x="396"/>
        <item x="964"/>
        <item x="872"/>
        <item x="1786"/>
        <item x="1787"/>
        <item x="517"/>
        <item x="482"/>
        <item x="376"/>
        <item x="82"/>
        <item x="536"/>
        <item x="2014"/>
        <item x="1017"/>
        <item x="1133"/>
        <item x="116"/>
        <item x="127"/>
        <item x="432"/>
        <item x="1788"/>
        <item x="310"/>
        <item x="1136"/>
        <item x="1135"/>
        <item x="1134"/>
        <item x="965"/>
        <item x="873"/>
        <item x="874"/>
        <item x="875"/>
        <item x="1328"/>
        <item x="1329"/>
        <item x="74"/>
        <item x="54"/>
        <item x="1332"/>
        <item x="557"/>
        <item x="1690"/>
        <item x="1942"/>
        <item x="1985"/>
        <item x="1554"/>
        <item x="680"/>
        <item x="1333"/>
        <item x="629"/>
        <item x="596"/>
        <item x="1997"/>
        <item x="56"/>
        <item x="645"/>
        <item x="297"/>
        <item x="1889"/>
        <item x="1966"/>
        <item x="210"/>
        <item x="198"/>
        <item x="168"/>
        <item x="156"/>
        <item x="1943"/>
        <item x="1718"/>
        <item x="1890"/>
        <item x="352"/>
        <item x="249"/>
        <item x="101"/>
        <item x="1336"/>
        <item x="1139"/>
        <item x="128"/>
        <item x="1138"/>
        <item x="1137"/>
        <item x="878"/>
        <item x="879"/>
        <item x="880"/>
        <item x="881"/>
        <item x="1018"/>
        <item x="311"/>
        <item x="1953"/>
        <item x="122"/>
        <item x="1142"/>
        <item x="117"/>
        <item x="681"/>
        <item x="75"/>
        <item x="537"/>
        <item x="499"/>
        <item x="338"/>
        <item x="1338"/>
        <item x="312"/>
        <item x="1789"/>
        <item x="452"/>
        <item x="1719"/>
        <item x="883"/>
        <item x="884"/>
        <item x="885"/>
        <item x="966"/>
        <item x="1145"/>
        <item x="1144"/>
        <item x="83"/>
        <item x="415"/>
        <item x="1151"/>
        <item x="433"/>
        <item x="324"/>
        <item x="1691"/>
        <item x="298"/>
        <item x="129"/>
        <item x="1998"/>
        <item x="397"/>
        <item x="682"/>
        <item x="500"/>
        <item x="387"/>
        <item x="518"/>
        <item x="313"/>
        <item x="1020"/>
        <item x="1968"/>
        <item x="1692"/>
        <item x="353"/>
        <item x="377"/>
        <item x="1725"/>
        <item x="967"/>
        <item x="889"/>
        <item x="84"/>
        <item x="570"/>
        <item x="6"/>
        <item x="605"/>
        <item x="1153"/>
        <item x="453"/>
        <item x="483"/>
        <item x="1694"/>
        <item x="102"/>
        <item x="382"/>
        <item x="460"/>
        <item x="1154"/>
        <item x="968"/>
        <item x="891"/>
        <item x="892"/>
        <item x="893"/>
        <item x="1341"/>
        <item x="1726"/>
        <item x="1999"/>
        <item x="314"/>
        <item x="621"/>
        <item x="211"/>
        <item x="1988"/>
        <item x="1891"/>
        <item x="1156"/>
        <item x="1790"/>
        <item x="199"/>
        <item x="169"/>
        <item x="157"/>
        <item x="1892"/>
        <item x="1155"/>
        <item x="250"/>
        <item x="1893"/>
        <item x="103"/>
        <item x="354"/>
        <item x="1894"/>
        <item x="1344"/>
        <item x="130"/>
        <item x="1969"/>
        <item x="2022"/>
        <item x="1157"/>
        <item x="1791"/>
        <item x="1989"/>
        <item x="1021"/>
        <item x="1345"/>
        <item x="1159"/>
        <item x="1158"/>
        <item x="683"/>
        <item x="315"/>
        <item x="1551"/>
        <item x="539"/>
        <item x="1792"/>
        <item x="1793"/>
        <item x="1346"/>
        <item x="1695"/>
        <item x="1161"/>
        <item x="388"/>
        <item x="559"/>
        <item x="1945"/>
        <item x="1727"/>
        <item x="118"/>
        <item x="355"/>
        <item x="1728"/>
        <item x="1162"/>
        <item x="630"/>
        <item x="895"/>
        <item x="969"/>
        <item x="299"/>
        <item x="1023"/>
        <item x="7"/>
        <item x="139"/>
        <item x="2000"/>
        <item x="398"/>
        <item x="519"/>
        <item x="316"/>
        <item x="378"/>
        <item x="560"/>
        <item x="434"/>
        <item x="1163"/>
        <item x="1350"/>
        <item x="1970"/>
        <item x="119"/>
        <item x="606"/>
        <item x="59"/>
        <item x="1729"/>
        <item x="1164"/>
        <item x="484"/>
        <item x="1794"/>
        <item x="1795"/>
        <item x="684"/>
        <item x="970"/>
        <item x="325"/>
        <item x="541"/>
        <item x="896"/>
        <item x="897"/>
        <item x="1166"/>
        <item x="1165"/>
        <item x="399"/>
        <item x="389"/>
        <item x="899"/>
        <item x="1169"/>
        <item x="1168"/>
        <item x="1167"/>
        <item x="1796"/>
        <item x="685"/>
        <item x="1024"/>
        <item x="225"/>
        <item x="1351"/>
        <item x="1352"/>
        <item x="454"/>
        <item x="649"/>
        <item x="141"/>
        <item x="131"/>
        <item x="647"/>
        <item x="1355"/>
        <item x="1797"/>
        <item x="1798"/>
        <item x="615"/>
        <item x="1732"/>
        <item x="317"/>
        <item x="1550"/>
        <item x="462"/>
        <item x="543"/>
        <item x="469"/>
        <item x="1170"/>
        <item x="300"/>
        <item x="631"/>
        <item x="597"/>
        <item x="435"/>
        <item x="1356"/>
        <item x="201"/>
        <item x="170"/>
        <item x="160"/>
        <item x="356"/>
        <item x="251"/>
        <item x="104"/>
        <item x="1733"/>
        <item x="1895"/>
        <item x="212"/>
        <item x="1696"/>
        <item x="2018"/>
        <item x="2001"/>
        <item x="1971"/>
        <item x="1734"/>
        <item x="501"/>
        <item x="971"/>
        <item x="904"/>
        <item x="905"/>
        <item x="906"/>
        <item x="622"/>
        <item x="1172"/>
        <item x="1171"/>
        <item x="1358"/>
        <item x="1990"/>
        <item x="1173"/>
        <item x="1946"/>
        <item x="1799"/>
        <item x="77"/>
        <item x="599"/>
        <item x="562"/>
        <item x="343"/>
        <item x="1182"/>
        <item x="1365"/>
        <item x="1800"/>
        <item x="1549"/>
        <item x="2254"/>
        <item x="1548"/>
        <item x="2253"/>
        <item x="1547"/>
        <item x="2249"/>
        <item x="1546"/>
        <item x="2251"/>
        <item x="2250"/>
        <item x="1545"/>
        <item x="2252"/>
        <item x="2054"/>
        <item x="2055"/>
        <item x="690"/>
        <item x="691"/>
        <item x="692"/>
        <item x="2056"/>
        <item x="1417"/>
        <item x="572"/>
        <item x="2057"/>
        <item x="694"/>
        <item x="1556"/>
        <item x="1557"/>
        <item x="1558"/>
        <item x="1559"/>
        <item x="695"/>
        <item x="1560"/>
        <item x="2058"/>
        <item x="1561"/>
        <item x="696"/>
        <item x="693"/>
        <item x="2059"/>
        <item x="1418"/>
        <item x="1419"/>
        <item x="1420"/>
        <item x="697"/>
        <item x="2227"/>
        <item x="303"/>
        <item x="1562"/>
        <item x="2060"/>
        <item x="2061"/>
        <item x="698"/>
        <item x="1421"/>
        <item x="1422"/>
        <item x="1423"/>
        <item x="1404"/>
        <item x="699"/>
        <item x="1563"/>
        <item x="1424"/>
        <item x="1564"/>
        <item x="1425"/>
        <item x="1426"/>
        <item x="1565"/>
        <item x="1427"/>
        <item x="700"/>
        <item x="1567"/>
        <item x="1568"/>
        <item x="701"/>
        <item x="702"/>
        <item x="703"/>
        <item x="704"/>
        <item x="573"/>
        <item x="705"/>
        <item x="706"/>
        <item x="707"/>
        <item x="708"/>
        <item x="709"/>
        <item x="1570"/>
        <item x="1428"/>
        <item x="710"/>
        <item x="711"/>
        <item x="2062"/>
        <item x="1571"/>
        <item x="1429"/>
        <item x="1572"/>
        <item x="712"/>
        <item x="2064"/>
        <item x="574"/>
        <item x="2063"/>
        <item x="1430"/>
        <item x="1699"/>
        <item x="1574"/>
        <item x="2065"/>
        <item x="713"/>
        <item x="1575"/>
        <item x="1576"/>
        <item x="1577"/>
        <item x="1431"/>
        <item x="304"/>
        <item x="714"/>
        <item x="1432"/>
        <item x="1433"/>
        <item x="1405"/>
        <item x="1578"/>
        <item x="1434"/>
        <item x="1579"/>
        <item x="2093"/>
        <item x="715"/>
        <item x="1915"/>
        <item x="1916"/>
        <item x="716"/>
        <item x="1555"/>
        <item x="2094"/>
        <item x="1580"/>
        <item x="1581"/>
        <item x="1435"/>
        <item x="575"/>
        <item x="717"/>
        <item x="2095"/>
        <item x="2096"/>
        <item x="1436"/>
        <item x="2255"/>
        <item x="718"/>
        <item x="1582"/>
        <item x="2097"/>
        <item x="1406"/>
        <item x="1437"/>
        <item x="365"/>
        <item x="2098"/>
        <item x="2099"/>
        <item x="1583"/>
        <item x="1438"/>
        <item x="719"/>
        <item x="1584"/>
        <item x="2100"/>
        <item x="1585"/>
        <item x="721"/>
        <item x="720"/>
        <item x="1439"/>
        <item x="1440"/>
        <item x="2074"/>
        <item x="722"/>
        <item x="2076"/>
        <item x="2075"/>
        <item x="1586"/>
        <item x="723"/>
        <item x="2077"/>
        <item x="1587"/>
        <item x="1588"/>
        <item x="1441"/>
        <item x="1589"/>
        <item x="1590"/>
        <item x="1442"/>
        <item x="1443"/>
        <item x="576"/>
        <item x="1591"/>
        <item x="724"/>
        <item x="2078"/>
        <item x="2079"/>
        <item x="2080"/>
        <item x="1444"/>
        <item x="1445"/>
        <item x="1407"/>
        <item x="1446"/>
        <item x="1592"/>
        <item x="1593"/>
        <item x="1594"/>
        <item x="1408"/>
        <item x="725"/>
        <item x="1917"/>
        <item x="305"/>
        <item x="2081"/>
        <item x="726"/>
        <item x="1447"/>
        <item x="1448"/>
        <item x="1449"/>
        <item x="1450"/>
        <item x="2082"/>
        <item x="2083"/>
        <item x="2084"/>
        <item x="577"/>
        <item x="1595"/>
        <item x="727"/>
        <item x="1451"/>
        <item x="2110"/>
        <item x="1596"/>
        <item x="1452"/>
        <item x="1453"/>
        <item x="1454"/>
        <item x="728"/>
        <item x="1455"/>
        <item x="1456"/>
        <item x="1457"/>
        <item x="1597"/>
        <item x="2111"/>
        <item x="2256"/>
        <item x="1458"/>
        <item x="2112"/>
        <item x="1598"/>
        <item x="1459"/>
        <item x="1460"/>
        <item x="1461"/>
        <item x="729"/>
        <item x="730"/>
        <item x="1599"/>
        <item x="1462"/>
        <item x="1463"/>
        <item x="2113"/>
        <item x="1464"/>
        <item x="2114"/>
        <item x="1601"/>
        <item x="1465"/>
        <item x="1600"/>
        <item x="366"/>
        <item x="1466"/>
        <item x="578"/>
        <item x="731"/>
        <item x="732"/>
        <item x="1467"/>
        <item x="1602"/>
        <item x="2115"/>
        <item x="1603"/>
        <item x="1409"/>
        <item x="2257"/>
        <item x="2116"/>
        <item x="2118"/>
        <item x="1468"/>
        <item x="2117"/>
        <item x="2119"/>
        <item x="2120"/>
        <item x="1470"/>
        <item x="2121"/>
        <item x="1471"/>
        <item x="1472"/>
        <item x="1473"/>
        <item x="733"/>
        <item x="1604"/>
        <item x="2126"/>
        <item x="2122"/>
        <item x="2124"/>
        <item x="2125"/>
        <item x="1605"/>
        <item x="1606"/>
        <item x="2123"/>
        <item x="1474"/>
        <item x="1475"/>
        <item x="579"/>
        <item x="1607"/>
        <item x="734"/>
        <item x="2136"/>
        <item x="1608"/>
        <item x="1609"/>
        <item x="1476"/>
        <item x="1477"/>
        <item x="580"/>
        <item x="2137"/>
        <item x="1478"/>
        <item x="1611"/>
        <item x="1612"/>
        <item x="1479"/>
        <item x="1480"/>
        <item x="1613"/>
        <item x="1481"/>
        <item x="1482"/>
        <item x="1614"/>
        <item x="735"/>
        <item x="1483"/>
        <item x="1615"/>
        <item x="736"/>
        <item x="1484"/>
        <item x="737"/>
        <item x="2138"/>
        <item x="1410"/>
        <item x="1485"/>
        <item x="2139"/>
        <item x="1486"/>
        <item x="1617"/>
        <item x="1487"/>
        <item x="2140"/>
        <item x="2141"/>
        <item x="1618"/>
        <item x="1488"/>
        <item x="1489"/>
        <item x="2142"/>
        <item x="367"/>
        <item x="1490"/>
        <item x="1619"/>
        <item x="738"/>
        <item x="581"/>
        <item x="1491"/>
        <item x="1492"/>
        <item x="739"/>
        <item x="1620"/>
        <item x="2143"/>
        <item x="2152"/>
        <item x="2153"/>
        <item x="1494"/>
        <item x="1621"/>
        <item x="1495"/>
        <item x="2154"/>
        <item x="177"/>
        <item x="1918"/>
        <item x="1919"/>
        <item x="1920"/>
        <item x="1622"/>
        <item x="1496"/>
        <item x="1497"/>
        <item x="1498"/>
        <item x="2155"/>
        <item x="740"/>
        <item x="2156"/>
        <item x="178"/>
        <item x="2157"/>
        <item x="741"/>
        <item x="1499"/>
        <item x="1623"/>
        <item x="2158"/>
        <item x="742"/>
        <item x="1624"/>
        <item x="1500"/>
        <item x="1501"/>
        <item x="1502"/>
        <item x="1625"/>
        <item x="1411"/>
        <item x="743"/>
        <item x="2160"/>
        <item x="2159"/>
        <item x="1626"/>
        <item x="2165"/>
        <item x="2164"/>
        <item x="2162"/>
        <item x="2163"/>
        <item x="2161"/>
        <item x="1503"/>
        <item x="1504"/>
        <item x="1627"/>
        <item x="306"/>
        <item x="1505"/>
        <item x="1628"/>
        <item x="582"/>
        <item x="744"/>
        <item x="745"/>
        <item x="1629"/>
        <item x="1506"/>
        <item x="1507"/>
        <item x="2166"/>
        <item x="2167"/>
        <item x="2168"/>
        <item x="1508"/>
        <item x="1630"/>
        <item x="1631"/>
        <item x="746"/>
        <item x="179"/>
        <item x="1509"/>
        <item x="1510"/>
        <item x="2177"/>
        <item x="2178"/>
        <item x="1511"/>
        <item x="2179"/>
        <item x="749"/>
        <item x="2180"/>
        <item x="1512"/>
        <item x="2181"/>
        <item x="368"/>
        <item x="1632"/>
        <item x="1634"/>
        <item x="1412"/>
        <item x="1513"/>
        <item x="747"/>
        <item x="748"/>
        <item x="2182"/>
        <item x="1514"/>
        <item x="1635"/>
        <item x="1515"/>
        <item x="2183"/>
        <item x="2184"/>
        <item x="583"/>
        <item x="1921"/>
        <item x="1636"/>
        <item x="180"/>
        <item x="1516"/>
        <item x="1517"/>
        <item x="1518"/>
        <item x="1524"/>
        <item x="1525"/>
        <item x="1528"/>
        <item x="2188"/>
        <item x="2187"/>
        <item x="1922"/>
        <item x="1643"/>
        <item x="1637"/>
        <item x="1638"/>
        <item x="1644"/>
        <item x="2189"/>
        <item x="750"/>
        <item x="2196"/>
        <item x="1530"/>
        <item x="751"/>
        <item x="584"/>
        <item x="181"/>
        <item x="1923"/>
        <item x="1924"/>
        <item x="752"/>
        <item x="1645"/>
        <item x="1646"/>
        <item x="753"/>
        <item x="1647"/>
        <item x="1531"/>
        <item x="2197"/>
        <item x="2200"/>
        <item x="2199"/>
        <item x="2198"/>
        <item x="2202"/>
        <item x="2203"/>
        <item x="2201"/>
        <item x="1532"/>
        <item x="2204"/>
        <item x="2205"/>
        <item x="1648"/>
        <item x="2211"/>
        <item x="754"/>
        <item x="2206"/>
        <item x="2208"/>
        <item x="2207"/>
        <item x="2209"/>
        <item x="755"/>
        <item x="2212"/>
        <item x="756"/>
        <item x="757"/>
        <item x="1650"/>
        <item x="2210"/>
        <item x="2217"/>
        <item x="2213"/>
        <item x="585"/>
        <item x="758"/>
        <item x="2216"/>
        <item x="759"/>
        <item x="2214"/>
        <item x="2215"/>
        <item x="1652"/>
        <item x="369"/>
        <item x="760"/>
        <item x="2218"/>
        <item x="761"/>
        <item x="1653"/>
        <item x="762"/>
        <item x="2219"/>
        <item x="2220"/>
        <item x="1654"/>
        <item x="2221"/>
        <item x="764"/>
        <item x="1655"/>
        <item x="2230"/>
        <item x="2222"/>
        <item x="586"/>
        <item x="2232"/>
        <item x="1656"/>
        <item x="182"/>
        <item x="763"/>
        <item x="765"/>
        <item x="766"/>
        <item x="767"/>
        <item x="2233"/>
        <item x="2231"/>
        <item x="2234"/>
        <item x="1657"/>
        <item x="1972"/>
        <item x="972"/>
        <item x="907"/>
        <item x="908"/>
        <item x="909"/>
        <item x="910"/>
        <item x="911"/>
        <item x="1360"/>
        <item x="686"/>
        <item x="2235"/>
        <item x="1658"/>
        <item x="1414"/>
        <item x="2236"/>
        <item x="2237"/>
        <item x="1025"/>
        <item x="2239"/>
        <item x="2238"/>
        <item x="470"/>
        <item x="1896"/>
        <item x="448"/>
        <item x="768"/>
        <item x="1897"/>
        <item x="1898"/>
        <item x="1925"/>
        <item x="105"/>
        <item x="263"/>
        <item x="1973"/>
        <item x="502"/>
        <item x="1947"/>
        <item x="2240"/>
        <item x="1659"/>
        <item x="2242"/>
        <item x="769"/>
        <item x="132"/>
        <item x="770"/>
        <item x="144"/>
        <item x="370"/>
        <item x="436"/>
        <item x="228"/>
        <item x="1667"/>
        <item x="319"/>
        <item x="546"/>
        <item x="2003"/>
        <item x="1186"/>
        <item x="1185"/>
        <item x="1184"/>
        <item x="1183"/>
        <item x="8"/>
        <item x="1027"/>
        <item x="1810"/>
        <item x="485"/>
        <item x="1737"/>
        <item x="974"/>
        <item x="917"/>
        <item x="918"/>
        <item x="919"/>
        <item x="920"/>
        <item x="921"/>
        <item x="1823"/>
        <item x="1833"/>
        <item x="1372"/>
        <item x="1849"/>
        <item x="161"/>
        <item x="171"/>
        <item x="202"/>
        <item x="1857"/>
        <item x="357"/>
        <item x="1863"/>
        <item x="1028"/>
        <item x="1188"/>
        <item x="1187"/>
        <item x="302"/>
        <item x="688"/>
        <item x="1974"/>
        <item x="1991"/>
        <item x="1955"/>
        <item x="9"/>
        <item x="1029"/>
        <item x="1030"/>
        <item x="986"/>
        <item x="922"/>
        <item x="923"/>
        <item x="924"/>
        <item x="925"/>
        <item x="133"/>
        <item x="1738"/>
        <item x="564"/>
        <item x="1191"/>
        <item x="1190"/>
        <item x="1189"/>
        <item x="464"/>
        <item x="1378"/>
        <item x="648"/>
        <item x="1697"/>
        <item x="1371"/>
        <item x="632"/>
        <item x="437"/>
        <item x="1369"/>
        <item x="1975"/>
        <item x="1366"/>
        <item x="63"/>
        <item x="1370"/>
        <item x="340"/>
        <item x="1776"/>
        <item x="1811"/>
        <item x="400"/>
        <item x="623"/>
        <item x="926"/>
        <item x="927"/>
        <item x="987"/>
        <item x="928"/>
        <item x="929"/>
        <item x="307"/>
        <item x="1031"/>
        <item x="145"/>
        <item x="380"/>
        <item x="1956"/>
        <item x="1374"/>
        <item x="252"/>
        <item x="1903"/>
        <item x="1899"/>
        <item x="203"/>
        <item x="1376"/>
        <item x="173"/>
        <item x="162"/>
        <item x="465"/>
        <item x="600"/>
        <item x="521"/>
        <item x="1373"/>
        <item x="120"/>
        <item x="547"/>
        <item x="1375"/>
        <item x="930"/>
        <item x="988"/>
        <item x="931"/>
        <item x="932"/>
        <item x="933"/>
        <item x="1698"/>
        <item x="1032"/>
        <item x="1383"/>
        <item x="633"/>
        <item x="491"/>
        <item x="10"/>
        <item x="1976"/>
        <item x="608"/>
        <item x="455"/>
        <item x="650"/>
        <item x="1380"/>
        <item x="1379"/>
        <item x="1382"/>
        <item x="1194"/>
        <item x="1377"/>
        <item x="88"/>
        <item x="1193"/>
        <item x="1192"/>
        <item x="989"/>
        <item x="934"/>
        <item x="175"/>
        <item x="163"/>
        <item x="1902"/>
        <item x="1900"/>
        <item x="106"/>
        <item x="1381"/>
        <item x="1901"/>
        <item x="1835"/>
        <item x="1834"/>
        <item x="449"/>
        <item x="2244"/>
        <item x="508"/>
        <item x="689"/>
        <item x="1033"/>
        <item x="320"/>
        <item x="527"/>
        <item x="990"/>
        <item x="935"/>
        <item x="936"/>
        <item x="937"/>
        <item x="204"/>
        <item x="164"/>
        <item x="176"/>
        <item x="134"/>
        <item x="991"/>
        <item x="938"/>
        <item x="939"/>
        <item x="940"/>
        <item x="941"/>
        <item x="363"/>
        <item x="786"/>
        <item x="787"/>
        <item x="788"/>
        <item x="789"/>
        <item x="1668"/>
        <item x="1669"/>
        <item x="790"/>
        <item x="1670"/>
        <item x="1415"/>
        <item x="791"/>
        <item x="792"/>
        <item x="1929"/>
        <item x="793"/>
        <item x="794"/>
        <item x="1671"/>
        <item x="372"/>
        <item x="1672"/>
        <item x="798"/>
        <item x="799"/>
        <item x="795"/>
        <item x="796"/>
        <item x="801"/>
        <item x="797"/>
        <item x="800"/>
        <item x="802"/>
        <item x="1416"/>
        <item x="1566"/>
        <item x="666"/>
        <item x="667"/>
        <item x="668"/>
        <item x="669"/>
        <item x="607"/>
        <item x="620"/>
        <item x="1633"/>
        <item x="78"/>
        <item x="1339"/>
        <item x="1340"/>
        <item x="882"/>
        <item x="886"/>
        <item x="1019"/>
        <item x="1724"/>
        <item x="1343"/>
        <item x="1861"/>
        <item x="1862"/>
        <item x="1342"/>
        <item x="487"/>
        <item x="571"/>
        <item x="76"/>
        <item x="558"/>
        <item x="421"/>
        <item x="1822"/>
        <item x="1347"/>
        <item x="1160"/>
        <item x="894"/>
        <item x="890"/>
        <item x="1022"/>
        <item x="58"/>
        <item x="1348"/>
        <item x="1856"/>
        <item x="1848"/>
        <item x="2015"/>
        <item x="2016"/>
        <item x="2017"/>
        <item x="158"/>
        <item x="200"/>
        <item x="172"/>
        <item x="159"/>
        <item x="1334"/>
        <item x="1335"/>
        <item x="1337"/>
        <item x="86"/>
        <item x="561"/>
        <item x="227"/>
        <item x="544"/>
        <item x="598"/>
        <item x="443"/>
        <item x="2042"/>
        <item x="2048"/>
        <item x="2052"/>
        <item x="2049"/>
        <item x="2050"/>
        <item x="2051"/>
        <item x="1534"/>
        <item x="1538"/>
        <item x="1541"/>
        <item x="1537"/>
        <item x="1539"/>
        <item x="1540"/>
        <item x="1535"/>
        <item x="1542"/>
        <item x="1536"/>
        <item x="1533"/>
        <item x="975"/>
        <item x="269"/>
        <item x="2005"/>
        <item x="444"/>
        <item x="610"/>
        <item x="85"/>
        <item x="279"/>
        <item x="1208"/>
        <item x="805"/>
        <item x="17"/>
        <item x="489"/>
        <item x="401"/>
        <item x="1573"/>
        <item x="1045"/>
        <item x="1041"/>
        <item x="87"/>
        <item x="1213"/>
        <item x="1217"/>
        <item x="402"/>
        <item x="407"/>
        <item x="20"/>
        <item x="1759"/>
        <item x="1060"/>
        <item x="1223"/>
        <item x="1220"/>
        <item x="811"/>
        <item x="977"/>
        <item x="1803"/>
        <item x="2101"/>
        <item x="1814"/>
        <item x="1826"/>
        <item x="1228"/>
        <item x="819"/>
        <item x="1229"/>
        <item x="25"/>
        <item x="23"/>
        <item x="21"/>
        <item x="820"/>
        <item x="1105"/>
        <item x="241"/>
        <item x="237"/>
        <item x="1002"/>
        <item x="1232"/>
        <item x="1235"/>
        <item x="642"/>
        <item x="822"/>
        <item x="1233"/>
        <item x="1242"/>
        <item x="1244"/>
        <item x="27"/>
        <item x="1705"/>
        <item x="1239"/>
        <item x="1004"/>
        <item x="255"/>
        <item x="416"/>
        <item x="417"/>
        <item x="282"/>
        <item x="532"/>
        <item x="420"/>
        <item x="292"/>
        <item x="332"/>
        <item x="191"/>
        <item x="1249"/>
        <item x="28"/>
        <item x="1761"/>
        <item x="1706"/>
        <item x="568"/>
        <item x="554"/>
        <item x="92"/>
        <item x="1255"/>
        <item x="1252"/>
        <item x="827"/>
        <item x="978"/>
        <item x="976"/>
        <item x="815"/>
        <item x="812"/>
        <item x="821"/>
        <item x="979"/>
        <item x="828"/>
        <item x="1710"/>
        <item x="813"/>
        <item x="33"/>
        <item x="283"/>
        <item x="614"/>
        <item x="1243"/>
        <item x="1258"/>
        <item x="1711"/>
        <item x="980"/>
        <item x="34"/>
        <item x="1221"/>
        <item x="865"/>
        <item x="69"/>
        <item x="238"/>
        <item x="534"/>
        <item x="438"/>
        <item x="871"/>
        <item x="1687"/>
        <item x="1267"/>
        <item x="832"/>
        <item x="2010"/>
        <item x="1272"/>
        <item x="1269"/>
        <item x="841"/>
        <item x="1271"/>
        <item x="981"/>
        <item x="37"/>
        <item x="39"/>
        <item x="358"/>
        <item x="1816"/>
        <item x="1829"/>
        <item x="1773"/>
        <item x="1469"/>
        <item x="403"/>
        <item x="522"/>
        <item x="439"/>
        <item x="1938"/>
        <item x="1936"/>
        <item x="1818"/>
        <item x="846"/>
        <item x="40"/>
        <item x="640"/>
        <item x="226"/>
        <item x="215"/>
        <item x="1283"/>
        <item x="1280"/>
        <item x="1275"/>
        <item x="1281"/>
        <item x="42"/>
        <item x="1715"/>
        <item x="153"/>
        <item x="275"/>
        <item x="94"/>
        <item x="1610"/>
        <item x="440"/>
        <item x="1934"/>
        <item x="1951"/>
        <item x="1950"/>
        <item x="1962"/>
        <item x="1981"/>
        <item x="1287"/>
        <item x="1493"/>
        <item x="48"/>
        <item x="46"/>
        <item x="1290"/>
        <item x="1293"/>
        <item x="1294"/>
        <item x="1299"/>
        <item x="1295"/>
        <item x="1860"/>
        <item x="1853"/>
        <item x="1297"/>
        <item x="359"/>
        <item x="260"/>
        <item x="154"/>
        <item x="2011"/>
        <item x="336"/>
        <item x="73"/>
        <item x="556"/>
        <item x="99"/>
        <item x="1303"/>
        <item x="1304"/>
        <item x="1305"/>
        <item x="1307"/>
        <item x="1864"/>
        <item x="1854"/>
        <item x="1851"/>
        <item x="1866"/>
        <item x="1964"/>
        <item x="860"/>
        <item x="1716"/>
        <item x="360"/>
        <item x="12"/>
        <item x="592"/>
        <item x="1720"/>
        <item x="1327"/>
        <item x="1770"/>
        <item x="1774"/>
        <item x="1807"/>
        <item x="459"/>
        <item x="1867"/>
        <item x="1330"/>
        <item x="1331"/>
        <item x="876"/>
        <item x="877"/>
        <item x="55"/>
        <item x="441"/>
        <item x="361"/>
        <item x="1986"/>
        <item x="1821"/>
        <item x="1775"/>
        <item x="1766"/>
        <item x="1767"/>
        <item x="1721"/>
        <item x="51"/>
        <item x="52"/>
        <item x="1868"/>
        <item x="983"/>
        <item x="982"/>
        <item x="1126"/>
        <item x="1131"/>
        <item x="1128"/>
        <item x="1324"/>
        <item x="1325"/>
        <item x="1322"/>
        <item x="1318"/>
        <item x="1319"/>
        <item x="1320"/>
        <item x="1316"/>
        <item x="1312"/>
        <item x="1309"/>
        <item x="1300"/>
        <item x="1313"/>
        <item x="1855"/>
        <item x="1146"/>
        <item x="1148"/>
        <item x="1147"/>
        <item x="1152"/>
        <item x="1149"/>
        <item x="1130"/>
        <item x="538"/>
        <item x="254"/>
        <item x="216"/>
        <item x="422"/>
        <item x="1526"/>
        <item x="1527"/>
        <item x="2190"/>
        <item x="1529"/>
        <item x="1132"/>
        <item x="1129"/>
        <item x="1125"/>
        <item x="1127"/>
        <item x="1141"/>
        <item x="524"/>
        <item x="523"/>
        <item x="404"/>
        <item x="406"/>
        <item x="1321"/>
        <item x="1983"/>
        <item x="1967"/>
        <item x="1247"/>
        <item x="1265"/>
        <item x="1268"/>
        <item x="1284"/>
        <item x="1987"/>
        <item x="540"/>
        <item x="405"/>
        <item x="1731"/>
        <item x="1349"/>
        <item x="1730"/>
        <item x="1944"/>
        <item x="1952"/>
        <item x="60"/>
        <item x="1140"/>
        <item x="1143"/>
        <item x="1150"/>
        <item x="277"/>
        <item x="488"/>
        <item x="542"/>
        <item x="442"/>
        <item x="140"/>
        <item x="287"/>
        <item x="327"/>
        <item x="1940"/>
        <item x="1963"/>
        <item x="1091"/>
        <item x="1089"/>
        <item x="1090"/>
        <item x="408"/>
        <item x="266"/>
        <item x="507"/>
        <item x="506"/>
        <item x="635"/>
        <item x="634"/>
        <item x="135"/>
        <item x="461"/>
        <item x="1736"/>
        <item x="1353"/>
        <item x="1354"/>
        <item x="900"/>
        <item x="901"/>
        <item x="902"/>
        <item x="903"/>
        <item x="1357"/>
        <item x="1359"/>
        <item x="984"/>
        <item x="62"/>
        <item x="912"/>
        <item x="949"/>
        <item x="913"/>
        <item x="1362"/>
        <item x="1363"/>
        <item x="253"/>
        <item x="486"/>
        <item x="1808"/>
        <item x="1832"/>
        <item x="646"/>
        <item x="563"/>
        <item x="344"/>
        <item x="301"/>
        <item x="1176"/>
        <item x="1178"/>
        <item x="1180"/>
        <item x="1179"/>
        <item x="1177"/>
        <item x="1765"/>
        <item x="1809"/>
        <item x="1764"/>
        <item x="1831"/>
        <item x="1768"/>
        <item x="1723"/>
        <item x="1722"/>
        <item x="1368"/>
        <item x="525"/>
        <item x="503"/>
        <item x="504"/>
        <item x="505"/>
        <item x="339"/>
        <item x="410"/>
        <item x="409"/>
        <item x="265"/>
        <item x="256"/>
        <item x="379"/>
        <item x="174"/>
        <item x="341"/>
        <item x="467"/>
        <item x="466"/>
        <item x="423"/>
        <item x="447"/>
        <item x="463"/>
        <item x="2039"/>
        <item x="2038"/>
        <item x="2040"/>
        <item x="2041"/>
        <item x="2195"/>
        <item x="2194"/>
        <item x="2191"/>
        <item x="2192"/>
        <item x="2193"/>
        <item x="1649"/>
        <item x="1543"/>
        <item x="2226"/>
        <item x="2225"/>
        <item x="2224"/>
        <item x="2223"/>
        <item x="2228"/>
        <item x="2229"/>
        <item x="1673"/>
        <item x="1569"/>
        <item x="2071"/>
        <item x="2072"/>
        <item x="2066"/>
        <item x="2069"/>
        <item x="2067"/>
        <item x="2068"/>
        <item x="2070"/>
        <item x="2073"/>
        <item x="2105"/>
        <item x="2102"/>
        <item x="2104"/>
        <item x="2103"/>
        <item x="2109"/>
        <item x="2106"/>
        <item x="2107"/>
        <item x="2108"/>
        <item x="2091"/>
        <item x="2090"/>
        <item x="2085"/>
        <item x="2088"/>
        <item x="2092"/>
        <item x="2089"/>
        <item x="2086"/>
        <item x="2087"/>
        <item x="2133"/>
        <item x="2134"/>
        <item x="2130"/>
        <item x="2131"/>
        <item x="2127"/>
        <item x="2132"/>
        <item x="2135"/>
        <item x="2128"/>
        <item x="2129"/>
        <item x="2148"/>
        <item x="2145"/>
        <item x="2175"/>
        <item x="2174"/>
        <item x="2176"/>
        <item x="1544"/>
        <item x="2169"/>
        <item x="2172"/>
        <item x="2173"/>
        <item x="2171"/>
        <item x="2170"/>
        <item x="2147"/>
        <item x="2146"/>
        <item x="2144"/>
        <item x="2150"/>
        <item x="2149"/>
        <item x="2151"/>
        <item x="1616"/>
        <item x="2245"/>
        <item x="1651"/>
        <item x="53"/>
        <item x="57"/>
        <item x="887"/>
        <item x="888"/>
        <item x="1693"/>
        <item x="61"/>
        <item x="985"/>
        <item x="898"/>
        <item x="994"/>
        <item x="93"/>
        <item x="2185"/>
        <item x="1519"/>
        <item x="1639"/>
        <item x="1520"/>
        <item x="1521"/>
        <item x="1522"/>
        <item x="1640"/>
        <item x="1641"/>
        <item x="1413"/>
        <item x="2186"/>
        <item x="1523"/>
        <item x="1642"/>
        <item m="1" x="3294"/>
        <item x="14"/>
        <item x="11"/>
        <item x="89"/>
        <item x="121"/>
        <item x="142"/>
        <item x="229"/>
        <item x="321"/>
        <item x="548"/>
        <item x="549"/>
        <item x="601"/>
        <item x="636"/>
        <item x="1034"/>
        <item x="165"/>
        <item x="345"/>
        <item x="373"/>
        <item x="526"/>
        <item x="550"/>
        <item x="565"/>
        <item x="587"/>
        <item x="651"/>
        <item x="942"/>
        <item x="943"/>
        <item x="944"/>
        <item x="945"/>
        <item x="946"/>
        <item x="947"/>
        <item x="948"/>
        <item x="992"/>
        <item x="993"/>
        <item x="1384"/>
        <item x="1385"/>
        <item x="1386"/>
        <item x="1387"/>
        <item x="1388"/>
        <item x="1389"/>
        <item x="1390"/>
        <item x="1391"/>
        <item x="1392"/>
        <item x="1393"/>
        <item x="1394"/>
        <item x="1395"/>
        <item x="1396"/>
        <item x="1397"/>
        <item x="1398"/>
        <item x="1399"/>
        <item x="1400"/>
        <item x="1401"/>
        <item x="1904"/>
        <item x="1905"/>
        <item x="1906"/>
        <item x="1907"/>
        <item x="1908"/>
        <item x="1909"/>
        <item x="1910"/>
        <item x="1911"/>
        <item x="2019"/>
        <item x="2020"/>
        <item x="2021"/>
        <item x="2259"/>
        <item x="1676"/>
        <item x="1681"/>
        <item x="1836"/>
        <item x="1837"/>
        <item x="1838"/>
        <item x="1839"/>
        <item x="1840"/>
        <item x="1841"/>
        <item x="1842"/>
        <item x="1843"/>
        <item x="1844"/>
        <item m="1" x="3293"/>
        <item x="1930"/>
        <item x="1931"/>
        <item x="1932"/>
        <item x="364"/>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146"/>
        <item x="147"/>
        <item x="2327"/>
        <item x="205"/>
        <item x="213"/>
        <item x="214"/>
        <item x="267"/>
        <item x="418"/>
        <item x="419"/>
        <item x="362"/>
        <item x="2247"/>
        <item x="2248"/>
        <item x="1739"/>
        <item x="468"/>
        <item x="471"/>
        <item x="2328"/>
        <item x="2329"/>
        <item x="2330"/>
        <item x="1035"/>
        <item x="1036"/>
        <item x="1037"/>
        <item x="1195"/>
        <item x="1196"/>
        <item x="1197"/>
        <item x="1198"/>
        <item x="1199"/>
        <item x="1200"/>
        <item x="1201"/>
        <item x="1202"/>
        <item x="1203"/>
        <item x="1204"/>
        <item x="1205"/>
        <item x="1402"/>
        <item x="1403"/>
        <item x="1674"/>
        <item x="1675"/>
        <item x="1677"/>
        <item x="1678"/>
        <item x="1679"/>
        <item x="1680"/>
        <item x="1682"/>
        <item x="1683"/>
        <item x="1740"/>
        <item x="1741"/>
        <item x="1742"/>
        <item x="1743"/>
        <item x="1744"/>
        <item x="1745"/>
        <item x="1845"/>
        <item x="1912"/>
        <item x="1913"/>
        <item x="1914"/>
        <item x="2258"/>
        <item x="2260"/>
        <item x="2261"/>
        <item x="2262"/>
        <item x="2263"/>
        <item x="2264"/>
        <item x="2265"/>
        <item x="2266"/>
        <item x="2267"/>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224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3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3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3">
        <item m="1" x="11"/>
        <item h="1" x="0"/>
        <item m="1" x="12"/>
        <item h="1" m="1" x="8"/>
        <item m="1" x="10"/>
        <item x="1"/>
        <item x="2"/>
        <item x="3"/>
        <item x="4"/>
        <item x="5"/>
        <item x="7"/>
        <item m="1" x="9"/>
        <item h="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insertBlankRow="1" defaultSubtotal="0">
      <items count="108">
        <item x="0"/>
        <item x="1"/>
        <item x="63"/>
        <item x="7"/>
        <item x="8"/>
        <item x="9"/>
        <item x="10"/>
        <item x="11"/>
        <item x="12"/>
        <item x="13"/>
        <item x="66"/>
        <item x="14"/>
        <item x="39"/>
        <item x="61"/>
        <item x="94"/>
        <item x="96"/>
        <item x="2"/>
        <item x="38"/>
        <item x="77"/>
        <item x="79"/>
        <item x="82"/>
        <item x="95"/>
        <item x="52"/>
        <item x="86"/>
        <item x="80"/>
        <item x="78"/>
        <item x="81"/>
        <item x="93"/>
        <item x="97"/>
        <item x="83"/>
        <item x="84"/>
        <item x="85"/>
        <item x="62"/>
        <item x="87"/>
        <item x="3"/>
        <item x="4"/>
        <item x="5"/>
        <item x="6"/>
        <item x="15"/>
        <item x="16"/>
        <item x="17"/>
        <item x="18"/>
        <item x="89"/>
        <item x="19"/>
        <item x="20"/>
        <item x="40"/>
        <item x="21"/>
        <item x="22"/>
        <item x="23"/>
        <item x="24"/>
        <item x="90"/>
        <item x="25"/>
        <item x="26"/>
        <item x="27"/>
        <item x="91"/>
        <item x="92"/>
        <item x="28"/>
        <item x="29"/>
        <item x="30"/>
        <item x="75"/>
        <item x="31"/>
        <item x="32"/>
        <item x="41"/>
        <item x="67"/>
        <item x="57"/>
        <item x="53"/>
        <item x="64"/>
        <item x="73"/>
        <item x="43"/>
        <item x="42"/>
        <item x="55"/>
        <item x="69"/>
        <item x="56"/>
        <item x="88"/>
        <item x="76"/>
        <item x="65"/>
        <item x="60"/>
        <item x="44"/>
        <item x="45"/>
        <item x="74"/>
        <item x="71"/>
        <item x="70"/>
        <item x="72"/>
        <item x="46"/>
        <item x="47"/>
        <item x="50"/>
        <item x="51"/>
        <item x="54"/>
        <item x="58"/>
        <item x="68"/>
        <item x="48"/>
        <item x="49"/>
        <item x="33"/>
        <item x="34"/>
        <item x="35"/>
        <item x="36"/>
        <item x="37"/>
        <item m="1" x="104"/>
        <item x="98"/>
        <item m="1" x="107"/>
        <item x="99"/>
        <item x="100"/>
        <item x="101"/>
        <item m="1" x="105"/>
        <item x="102"/>
        <item x="103"/>
        <item m="1" x="106"/>
        <item x="59"/>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x="6"/>
        <item x="1"/>
        <item x="11"/>
        <item x="4"/>
        <item x="10"/>
        <item x="3"/>
        <item x="9"/>
        <item x="8"/>
        <item x="0"/>
        <item x="2"/>
        <item x="5"/>
        <item x="7"/>
        <item x="12"/>
      </items>
      <extLst>
        <ext xmlns:x14="http://schemas.microsoft.com/office/spreadsheetml/2009/9/main" uri="{2946ED86-A175-432a-8AC1-64E0C546D7DE}">
          <x14:pivotField fillDownLabels="1"/>
        </ext>
      </extLst>
    </pivotField>
  </pivotFields>
  <rowFields count="4">
    <field x="0"/>
    <field x="30"/>
    <field x="3"/>
    <field x="2"/>
  </rowFields>
  <rowItems count="805">
    <i>
      <x v="1"/>
      <x v="21"/>
      <x v="2224"/>
      <x v="482"/>
    </i>
    <i r="2">
      <x v="2246"/>
      <x v="495"/>
    </i>
    <i r="2">
      <x v="2247"/>
      <x v="501"/>
    </i>
    <i r="2">
      <x v="2248"/>
      <x v="498"/>
    </i>
    <i r="2">
      <x v="2249"/>
      <x v="498"/>
    </i>
    <i r="2">
      <x v="2250"/>
      <x v="508"/>
    </i>
    <i r="2">
      <x v="2251"/>
      <x v="485"/>
    </i>
    <i r="2">
      <x v="2254"/>
      <x v="489"/>
    </i>
    <i r="2">
      <x v="2255"/>
      <x v="489"/>
    </i>
    <i r="2">
      <x v="2257"/>
      <x v="509"/>
    </i>
    <i r="2">
      <x v="2261"/>
      <x v="491"/>
    </i>
    <i r="2">
      <x v="2263"/>
      <x v="493"/>
    </i>
    <i r="2">
      <x v="2268"/>
      <x v="511"/>
    </i>
    <i>
      <x v="2"/>
      <x v="21"/>
      <x v="2269"/>
      <x v="512"/>
    </i>
    <i>
      <x v="3"/>
      <x v="21"/>
      <x v="2252"/>
      <x v="487"/>
    </i>
    <i r="2">
      <x v="2256"/>
      <x v="491"/>
    </i>
    <i r="2">
      <x v="2258"/>
      <x v="509"/>
    </i>
    <i r="2">
      <x v="2260"/>
      <x v="494"/>
    </i>
    <i r="2">
      <x v="2262"/>
      <x v="496"/>
    </i>
    <i r="2">
      <x v="2266"/>
      <x v="502"/>
    </i>
    <i>
      <x v="4"/>
      <x v="21"/>
      <x v="2253"/>
      <x v="487"/>
    </i>
    <i r="2">
      <x v="2259"/>
      <x v="492"/>
    </i>
    <i r="2">
      <x v="2264"/>
      <x v="498"/>
    </i>
    <i r="2">
      <x v="2265"/>
      <x v="501"/>
    </i>
    <i r="2">
      <x v="2267"/>
      <x v="510"/>
    </i>
    <i t="blank" r="1">
      <x v="21"/>
    </i>
    <i>
      <x v="6"/>
      <x v="102"/>
      <x v="2273"/>
      <x v="264"/>
    </i>
    <i t="blank" r="1">
      <x v="102"/>
    </i>
    <i>
      <x v="7"/>
      <x v="16"/>
      <x v="2001"/>
      <x v="441"/>
    </i>
    <i>
      <x v="8"/>
      <x v="16"/>
      <x v="1537"/>
      <x v="466"/>
    </i>
    <i t="blank" r="1">
      <x v="16"/>
    </i>
    <i>
      <x v="9"/>
      <x v="42"/>
      <x v="840"/>
      <x v="410"/>
    </i>
    <i r="2">
      <x v="846"/>
      <x v="410"/>
    </i>
    <i r="2">
      <x v="849"/>
      <x v="410"/>
    </i>
    <i r="2">
      <x v="852"/>
      <x v="410"/>
    </i>
    <i r="2">
      <x v="954"/>
      <x v="434"/>
    </i>
    <i r="2">
      <x v="1455"/>
      <x v="444"/>
    </i>
    <i r="2">
      <x v="1458"/>
      <x v="444"/>
    </i>
    <i r="2">
      <x v="1459"/>
      <x v="444"/>
    </i>
    <i>
      <x v="10"/>
      <x v="42"/>
      <x v="1502"/>
      <x v="458"/>
    </i>
    <i r="2">
      <x v="1557"/>
      <x v="471"/>
    </i>
    <i r="2">
      <x v="1597"/>
      <x v="481"/>
    </i>
    <i r="2">
      <x v="1682"/>
      <x v="415"/>
    </i>
    <i r="2">
      <x v="2187"/>
      <x v="499"/>
    </i>
    <i r="2">
      <x v="2188"/>
      <x v="491"/>
    </i>
    <i r="2">
      <x v="2323"/>
      <x v="471"/>
    </i>
    <i r="2">
      <x v="2325"/>
      <x v="501"/>
    </i>
    <i>
      <x v="11"/>
      <x v="42"/>
      <x v="1504"/>
      <x v="458"/>
    </i>
    <i r="2">
      <x v="1666"/>
      <x v="410"/>
    </i>
    <i r="2">
      <x v="1667"/>
      <x v="410"/>
    </i>
    <i r="2">
      <x v="2189"/>
      <x v="491"/>
    </i>
    <i r="2">
      <x v="2190"/>
      <x v="499"/>
    </i>
    <i>
      <x v="12"/>
      <x v="42"/>
      <x v="2324"/>
      <x v="481"/>
    </i>
    <i>
      <x v="13"/>
      <x v="42"/>
      <x v="1600"/>
      <x v="481"/>
    </i>
    <i r="2">
      <x v="2191"/>
      <x v="491"/>
    </i>
    <i>
      <x v="14"/>
      <x v="42"/>
      <x v="1556"/>
      <x v="471"/>
    </i>
    <i r="2">
      <x v="2192"/>
      <x v="491"/>
    </i>
    <i>
      <x v="17"/>
      <x v="42"/>
      <x v="1498"/>
      <x v="458"/>
    </i>
    <i r="2">
      <x v="2193"/>
      <x v="491"/>
    </i>
    <i>
      <x v="18"/>
      <x v="42"/>
      <x v="1596"/>
      <x v="481"/>
    </i>
    <i r="2">
      <x v="2194"/>
      <x v="499"/>
    </i>
    <i t="blank" r="1">
      <x v="42"/>
    </i>
    <i>
      <x v="19"/>
      <x v="18"/>
      <x v="36"/>
      <x v="450"/>
    </i>
    <i r="2">
      <x v="37"/>
      <x v="450"/>
    </i>
    <i r="2">
      <x v="38"/>
      <x v="450"/>
    </i>
    <i r="2">
      <x v="916"/>
      <x v="432"/>
    </i>
    <i r="2">
      <x v="963"/>
      <x v="437"/>
    </i>
    <i r="2">
      <x v="964"/>
      <x v="437"/>
    </i>
    <i r="2">
      <x v="965"/>
      <x v="437"/>
    </i>
    <i r="2">
      <x v="1439"/>
      <x v="443"/>
    </i>
    <i r="2">
      <x v="1440"/>
      <x v="443"/>
    </i>
    <i r="2">
      <x v="1441"/>
      <x v="443"/>
    </i>
    <i r="2">
      <x v="1442"/>
      <x v="443"/>
    </i>
    <i r="2">
      <x v="1443"/>
      <x v="443"/>
    </i>
    <i r="2">
      <x v="1490"/>
      <x v="456"/>
    </i>
    <i r="2">
      <x v="1491"/>
      <x v="456"/>
    </i>
    <i r="2">
      <x v="1492"/>
      <x v="456"/>
    </i>
    <i r="2">
      <x v="1493"/>
      <x v="456"/>
    </i>
    <i r="2">
      <x v="1494"/>
      <x v="456"/>
    </i>
    <i r="2">
      <x v="1517"/>
      <x v="462"/>
    </i>
    <i r="2">
      <x v="1518"/>
      <x v="462"/>
    </i>
    <i r="2">
      <x v="1519"/>
      <x v="462"/>
    </i>
    <i r="2">
      <x v="1520"/>
      <x v="462"/>
    </i>
    <i r="2">
      <x v="1544"/>
      <x v="468"/>
    </i>
    <i r="2">
      <x v="1545"/>
      <x v="468"/>
    </i>
    <i r="2">
      <x v="1547"/>
      <x v="468"/>
    </i>
    <i r="2">
      <x v="1548"/>
      <x v="468"/>
    </i>
    <i r="2">
      <x v="1569"/>
      <x v="474"/>
    </i>
    <i r="2">
      <x v="1571"/>
      <x v="474"/>
    </i>
    <i r="2">
      <x v="1572"/>
      <x v="474"/>
    </i>
    <i r="2">
      <x v="1573"/>
      <x v="474"/>
    </i>
    <i r="2">
      <x v="1593"/>
      <x v="480"/>
    </i>
    <i r="2">
      <x v="1611"/>
      <x v="486"/>
    </i>
    <i r="2">
      <x v="1612"/>
      <x v="486"/>
    </i>
    <i r="2">
      <x v="1613"/>
      <x v="486"/>
    </i>
    <i r="2">
      <x v="1619"/>
      <x v="490"/>
    </i>
    <i r="2">
      <x v="1620"/>
      <x v="490"/>
    </i>
    <i r="2">
      <x v="1621"/>
      <x v="490"/>
    </i>
    <i r="2">
      <x v="1622"/>
      <x v="490"/>
    </i>
    <i r="2">
      <x v="1994"/>
      <x v="434"/>
    </i>
    <i r="2">
      <x v="1995"/>
      <x v="434"/>
    </i>
    <i r="2">
      <x v="1996"/>
      <x v="434"/>
    </i>
    <i r="2">
      <x v="1997"/>
      <x v="435"/>
    </i>
    <i r="2">
      <x v="2002"/>
      <x v="443"/>
    </i>
    <i r="2">
      <x v="2004"/>
      <x v="445"/>
    </i>
    <i r="2">
      <x v="2160"/>
      <x v="495"/>
    </i>
    <i r="2">
      <x v="2161"/>
      <x v="495"/>
    </i>
    <i r="2">
      <x v="2162"/>
      <x v="495"/>
    </i>
    <i r="2">
      <x v="2163"/>
      <x v="501"/>
    </i>
    <i r="2">
      <x v="2164"/>
      <x v="501"/>
    </i>
    <i r="2">
      <x v="2165"/>
      <x v="501"/>
    </i>
    <i r="2">
      <x v="2166"/>
      <x v="501"/>
    </i>
    <i>
      <x v="20"/>
      <x v="18"/>
      <x v="2003"/>
      <x v="422"/>
    </i>
    <i t="blank" r="1">
      <x v="18"/>
    </i>
    <i>
      <x v="22"/>
      <x v="50"/>
      <x v="8"/>
      <x v="468"/>
    </i>
    <i r="2">
      <x v="1140"/>
      <x v="294"/>
    </i>
    <i r="2">
      <x v="1348"/>
      <x v="391"/>
    </i>
    <i r="2">
      <x v="1460"/>
      <x v="446"/>
    </i>
    <i r="2">
      <x v="2211"/>
      <x v="502"/>
    </i>
    <i>
      <x v="23"/>
      <x v="50"/>
      <x v="9"/>
      <x v="468"/>
    </i>
    <i>
      <x v="24"/>
      <x v="50"/>
      <x v="10"/>
      <x v="468"/>
    </i>
    <i r="2">
      <x v="2212"/>
      <x v="502"/>
    </i>
    <i>
      <x v="25"/>
      <x v="50"/>
      <x v="2213"/>
      <x v="502"/>
    </i>
    <i>
      <x v="26"/>
      <x v="50"/>
      <x v="1635"/>
      <x v="479"/>
    </i>
    <i t="blank" r="1">
      <x v="50"/>
    </i>
    <i>
      <x v="27"/>
      <x v="20"/>
      <x v="1448"/>
      <x v="442"/>
    </i>
    <i r="2">
      <x v="1632"/>
      <x v="477"/>
    </i>
    <i r="2">
      <x v="1649"/>
      <x v="490"/>
    </i>
    <i t="blank" r="1">
      <x v="20"/>
    </i>
    <i>
      <x v="36"/>
      <x v="25"/>
      <x v="39"/>
      <x v="450"/>
    </i>
    <i r="2">
      <x v="962"/>
      <x v="437"/>
    </i>
    <i r="2">
      <x v="1438"/>
      <x v="443"/>
    </i>
    <i r="2">
      <x v="1489"/>
      <x v="456"/>
    </i>
    <i r="2">
      <x v="1516"/>
      <x v="462"/>
    </i>
    <i r="2">
      <x v="1546"/>
      <x v="468"/>
    </i>
    <i r="2">
      <x v="1570"/>
      <x v="474"/>
    </i>
    <i r="2">
      <x v="1592"/>
      <x v="480"/>
    </i>
    <i r="2">
      <x v="1610"/>
      <x v="486"/>
    </i>
    <i r="2">
      <x v="1618"/>
      <x v="490"/>
    </i>
    <i r="2">
      <x v="2000"/>
      <x v="439"/>
    </i>
    <i r="2">
      <x v="2167"/>
      <x v="495"/>
    </i>
    <i r="2">
      <x v="2168"/>
      <x v="501"/>
    </i>
    <i t="blank" r="1">
      <x v="25"/>
    </i>
    <i>
      <x v="37"/>
      <x v="27"/>
      <x v="71"/>
      <x v="173"/>
    </i>
    <i r="2">
      <x v="72"/>
      <x v="175"/>
    </i>
    <i>
      <x v="38"/>
      <x v="27"/>
      <x v="59"/>
      <x v="146"/>
    </i>
    <i r="2">
      <x v="62"/>
      <x v="151"/>
    </i>
    <i r="2">
      <x v="67"/>
      <x v="159"/>
    </i>
    <i r="2">
      <x v="1700"/>
      <x v="156"/>
    </i>
    <i r="2">
      <x v="2047"/>
      <x v="163"/>
    </i>
    <i>
      <x v="39"/>
      <x v="27"/>
      <x v="54"/>
      <x v="141"/>
    </i>
    <i r="2">
      <x v="57"/>
      <x v="144"/>
    </i>
    <i r="2">
      <x v="60"/>
      <x v="151"/>
    </i>
    <i r="2">
      <x v="65"/>
      <x v="168"/>
    </i>
    <i r="2">
      <x v="66"/>
      <x v="159"/>
    </i>
    <i r="2">
      <x v="70"/>
      <x v="170"/>
    </i>
    <i r="2">
      <x v="73"/>
      <x v="176"/>
    </i>
    <i r="2">
      <x v="1701"/>
      <x v="172"/>
    </i>
    <i r="2">
      <x v="1704"/>
      <x v="174"/>
    </i>
    <i r="2">
      <x v="1705"/>
      <x v="177"/>
    </i>
    <i r="2">
      <x v="2045"/>
      <x v="163"/>
    </i>
    <i r="2">
      <x v="2048"/>
      <x v="168"/>
    </i>
    <i>
      <x v="40"/>
      <x v="27"/>
      <x v="55"/>
      <x v="141"/>
    </i>
    <i r="2">
      <x v="61"/>
      <x v="151"/>
    </i>
    <i r="2">
      <x v="63"/>
      <x v="153"/>
    </i>
    <i r="2">
      <x v="64"/>
      <x v="167"/>
    </i>
    <i r="2">
      <x v="1703"/>
      <x v="173"/>
    </i>
    <i>
      <x v="41"/>
      <x v="27"/>
      <x v="56"/>
      <x v="141"/>
    </i>
    <i r="2">
      <x v="58"/>
      <x v="145"/>
    </i>
    <i r="2">
      <x v="68"/>
      <x v="160"/>
    </i>
    <i r="2">
      <x v="69"/>
      <x v="169"/>
    </i>
    <i r="2">
      <x v="1702"/>
      <x v="171"/>
    </i>
    <i r="2">
      <x v="2046"/>
      <x v="163"/>
    </i>
    <i t="blank" r="1">
      <x v="27"/>
    </i>
    <i>
      <x v="48"/>
      <x v="22"/>
      <x v="258"/>
      <x v="271"/>
    </i>
    <i t="blank" r="1">
      <x v="22"/>
    </i>
    <i>
      <x v="50"/>
      <x v="87"/>
      <x v="110"/>
      <x v="229"/>
    </i>
    <i t="blank" r="1">
      <x v="87"/>
    </i>
    <i>
      <x v="54"/>
      <x v="74"/>
      <x v="11"/>
      <x v="468"/>
    </i>
    <i r="2">
      <x v="23"/>
      <x v="464"/>
    </i>
    <i r="2">
      <x v="30"/>
      <x v="453"/>
    </i>
    <i r="2">
      <x v="31"/>
      <x v="453"/>
    </i>
    <i r="2">
      <x v="1001"/>
      <x v="236"/>
    </i>
    <i r="2">
      <x v="1040"/>
      <x v="247"/>
    </i>
    <i r="2">
      <x v="1041"/>
      <x v="247"/>
    </i>
    <i r="2">
      <x v="1056"/>
      <x v="251"/>
    </i>
    <i r="2">
      <x v="1070"/>
      <x v="253"/>
    </i>
    <i r="2">
      <x v="1103"/>
      <x v="271"/>
    </i>
    <i r="2">
      <x v="1236"/>
      <x v="335"/>
    </i>
    <i r="2">
      <x v="1258"/>
      <x v="347"/>
    </i>
    <i r="2">
      <x v="1322"/>
      <x v="374"/>
    </i>
    <i r="2">
      <x v="1376"/>
      <x v="408"/>
    </i>
    <i r="2">
      <x v="1407"/>
      <x v="422"/>
    </i>
    <i r="2">
      <x v="1430"/>
      <x v="434"/>
    </i>
    <i r="2">
      <x v="1432"/>
      <x v="437"/>
    </i>
    <i r="2">
      <x v="1627"/>
      <x v="473"/>
    </i>
    <i r="2">
      <x v="1636"/>
      <x v="479"/>
    </i>
    <i r="2">
      <x v="1641"/>
      <x v="483"/>
    </i>
    <i r="2">
      <x v="1642"/>
      <x v="484"/>
    </i>
    <i r="2">
      <x v="1645"/>
      <x v="485"/>
    </i>
    <i r="2">
      <x v="1647"/>
      <x v="484"/>
    </i>
    <i r="2">
      <x v="1648"/>
      <x v="487"/>
    </i>
    <i t="blank" r="1">
      <x v="74"/>
    </i>
    <i>
      <x v="59"/>
      <x v="86"/>
      <x v="1609"/>
      <x v="485"/>
    </i>
    <i t="blank" r="1">
      <x v="86"/>
    </i>
    <i>
      <x v="64"/>
      <x v="51"/>
      <x v="951"/>
      <x v="434"/>
    </i>
    <i r="2">
      <x v="1555"/>
      <x v="471"/>
    </i>
    <i t="blank" r="1">
      <x v="51"/>
    </i>
    <i>
      <x v="68"/>
      <x v="44"/>
      <x v="134"/>
      <x v="236"/>
    </i>
    <i r="2">
      <x v="2145"/>
      <x v="493"/>
    </i>
    <i t="blank" r="1">
      <x v="44"/>
    </i>
    <i>
      <x v="73"/>
      <x v="55"/>
      <x v="2195"/>
      <x v="483"/>
    </i>
    <i r="2">
      <x v="2197"/>
      <x v="500"/>
    </i>
    <i t="blank" r="1">
      <x v="55"/>
    </i>
    <i>
      <x v="75"/>
      <x v="37"/>
      <x v="644"/>
      <x v="364"/>
    </i>
    <i t="blank" r="1">
      <x v="37"/>
    </i>
    <i>
      <x v="84"/>
      <x v="76"/>
      <x v="2140"/>
      <x v="504"/>
    </i>
    <i t="blank" r="1">
      <x v="76"/>
    </i>
    <i>
      <x v="89"/>
      <x v="90"/>
      <x v="209"/>
      <x v="255"/>
    </i>
    <i r="2">
      <x v="261"/>
      <x v="272"/>
    </i>
    <i r="2">
      <x v="623"/>
      <x v="360"/>
    </i>
    <i t="blank" r="1">
      <x v="90"/>
    </i>
    <i>
      <x v="90"/>
      <x v="85"/>
      <x v="1605"/>
      <x v="483"/>
    </i>
    <i t="blank" r="1">
      <x v="85"/>
    </i>
    <i>
      <x v="91"/>
      <x v="17"/>
      <x v="1334"/>
      <x v="380"/>
    </i>
    <i t="blank" r="1">
      <x v="17"/>
    </i>
    <i>
      <x v="92"/>
      <x v="91"/>
      <x v="1487"/>
      <x v="456"/>
    </i>
    <i t="blank" r="1">
      <x v="91"/>
    </i>
    <i>
      <x v="95"/>
      <x v="82"/>
      <x v="150"/>
      <x v="241"/>
    </i>
    <i t="blank" r="1">
      <x v="82"/>
    </i>
    <i>
      <x v="96"/>
      <x v="80"/>
      <x v="360"/>
      <x v="297"/>
    </i>
    <i r="2">
      <x v="2011"/>
      <x v="453"/>
    </i>
    <i t="blank" r="1">
      <x v="80"/>
    </i>
    <i>
      <x v="108"/>
      <x v="41"/>
      <x v="1558"/>
      <x v="471"/>
    </i>
    <i r="2">
      <x v="1614"/>
      <x v="489"/>
    </i>
    <i r="2">
      <x v="2277"/>
      <x v="499"/>
    </i>
    <i t="blank" r="1">
      <x v="41"/>
    </i>
    <i>
      <x v="110"/>
      <x v="96"/>
      <x v="1623"/>
      <x v="491"/>
    </i>
    <i r="2">
      <x v="2283"/>
      <x v="481"/>
    </i>
    <i t="blank" r="1">
      <x v="96"/>
    </i>
    <i>
      <x v="111"/>
      <x v="3"/>
      <x v="1598"/>
      <x v="481"/>
    </i>
    <i t="blank" r="1">
      <x v="3"/>
    </i>
    <i>
      <x v="112"/>
      <x v="83"/>
      <x v="1562"/>
      <x v="472"/>
    </i>
    <i r="2">
      <x v="2040"/>
      <x v="479"/>
    </i>
    <i r="2">
      <x v="2041"/>
      <x v="479"/>
    </i>
    <i r="2">
      <x v="2287"/>
      <x v="501"/>
    </i>
    <i t="blank" r="1">
      <x v="83"/>
    </i>
    <i>
      <x v="113"/>
      <x v="43"/>
      <x v="955"/>
      <x v="434"/>
    </i>
    <i t="blank" r="1">
      <x v="43"/>
    </i>
    <i>
      <x v="116"/>
      <x v="38"/>
      <x v="1561"/>
      <x v="471"/>
    </i>
    <i r="2">
      <x v="1595"/>
      <x v="481"/>
    </i>
    <i r="2">
      <x v="1615"/>
      <x v="489"/>
    </i>
    <i r="2">
      <x v="2152"/>
      <x v="499"/>
    </i>
    <i t="blank" r="1">
      <x v="38"/>
    </i>
    <i>
      <x v="118"/>
      <x v="39"/>
      <x v="1560"/>
      <x v="471"/>
    </i>
    <i r="2">
      <x v="1594"/>
      <x v="481"/>
    </i>
    <i r="2">
      <x v="1616"/>
      <x v="489"/>
    </i>
    <i t="blank" r="1">
      <x v="39"/>
    </i>
    <i>
      <x v="119"/>
      <x v="40"/>
      <x v="26"/>
      <x v="452"/>
    </i>
    <i t="blank" r="1">
      <x v="40"/>
    </i>
    <i>
      <x v="122"/>
      <x v="78"/>
      <x v="639"/>
      <x v="362"/>
    </i>
    <i t="blank" r="1">
      <x v="78"/>
    </i>
    <i>
      <x v="127"/>
      <x v="84"/>
      <x v="2288"/>
      <x v="501"/>
    </i>
    <i t="blank" r="1">
      <x v="84"/>
    </i>
    <i>
      <x v="132"/>
      <x v="73"/>
      <x v="920"/>
      <x v="432"/>
    </i>
    <i r="2">
      <x v="932"/>
      <x v="433"/>
    </i>
    <i r="2">
      <x v="933"/>
      <x v="433"/>
    </i>
    <i r="2">
      <x v="973"/>
      <x v="441"/>
    </i>
    <i r="2">
      <x v="980"/>
      <x v="452"/>
    </i>
    <i>
      <x v="133"/>
      <x v="73"/>
      <x v="1602"/>
      <x v="481"/>
    </i>
    <i r="2">
      <x v="2206"/>
      <x v="495"/>
    </i>
    <i r="2">
      <x v="2208"/>
      <x v="496"/>
    </i>
    <i>
      <x v="134"/>
      <x v="73"/>
      <x v="1486"/>
      <x v="456"/>
    </i>
    <i r="2">
      <x v="1541"/>
      <x v="467"/>
    </i>
    <i r="2">
      <x v="2201"/>
      <x v="483"/>
    </i>
    <i r="2">
      <x v="2205"/>
      <x v="488"/>
    </i>
    <i r="2">
      <x v="2207"/>
      <x v="496"/>
    </i>
    <i r="2">
      <x v="2209"/>
      <x v="483"/>
    </i>
    <i r="2">
      <x v="2322"/>
      <x v="512"/>
    </i>
    <i>
      <x v="135"/>
      <x v="73"/>
      <x v="268"/>
      <x v="274"/>
    </i>
    <i r="2">
      <x v="1496"/>
      <x v="457"/>
    </i>
    <i>
      <x v="136"/>
      <x v="73"/>
      <x v="269"/>
      <x v="274"/>
    </i>
    <i r="2">
      <x v="1495"/>
      <x v="457"/>
    </i>
    <i r="2">
      <x v="1601"/>
      <x v="481"/>
    </i>
    <i r="2">
      <x v="2202"/>
      <x v="487"/>
    </i>
    <i>
      <x v="137"/>
      <x v="73"/>
      <x v="2203"/>
      <x v="488"/>
    </i>
    <i>
      <x v="138"/>
      <x v="73"/>
      <x v="1540"/>
      <x v="467"/>
    </i>
    <i>
      <x v="139"/>
      <x v="73"/>
      <x v="2204"/>
      <x v="500"/>
    </i>
    <i t="blank" r="1">
      <x v="73"/>
    </i>
    <i>
      <x v="141"/>
      <x v="31"/>
      <x v="6"/>
      <x v="466"/>
    </i>
    <i r="2">
      <x v="14"/>
      <x v="458"/>
    </i>
    <i r="2">
      <x v="16"/>
      <x v="460"/>
    </i>
    <i r="2">
      <x v="18"/>
      <x v="462"/>
    </i>
    <i r="2">
      <x v="22"/>
      <x v="463"/>
    </i>
    <i r="2">
      <x v="1476"/>
      <x v="470"/>
    </i>
    <i r="2">
      <x v="1628"/>
      <x v="474"/>
    </i>
    <i r="2">
      <x v="1629"/>
      <x v="474"/>
    </i>
    <i r="2">
      <x v="1631"/>
      <x v="476"/>
    </i>
    <i r="2">
      <x v="1638"/>
      <x v="482"/>
    </i>
    <i r="2">
      <x v="1640"/>
      <x v="483"/>
    </i>
    <i r="2">
      <x v="2140"/>
      <x v="504"/>
    </i>
    <i r="2">
      <x v="2308"/>
      <x v="491"/>
    </i>
    <i r="2">
      <x v="2309"/>
      <x v="509"/>
    </i>
    <i r="2">
      <x v="2310"/>
      <x v="495"/>
    </i>
    <i r="2">
      <x v="2311"/>
      <x v="501"/>
    </i>
    <i r="2">
      <x v="2312"/>
      <x v="501"/>
    </i>
    <i r="2">
      <x v="2313"/>
      <x v="501"/>
    </i>
    <i>
      <x v="142"/>
      <x v="31"/>
      <x v="824"/>
      <x v="407"/>
    </i>
    <i r="2">
      <x v="871"/>
      <x v="415"/>
    </i>
    <i r="2">
      <x v="1530"/>
      <x v="464"/>
    </i>
    <i r="2">
      <x v="1574"/>
      <x v="475"/>
    </i>
    <i r="3">
      <x v="481"/>
    </i>
    <i r="2">
      <x v="2199"/>
      <x v="493"/>
    </i>
    <i r="2">
      <x v="2200"/>
      <x v="502"/>
    </i>
    <i t="blank" r="1">
      <x v="31"/>
    </i>
    <i>
      <x v="143"/>
      <x v="14"/>
      <x v="2140"/>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2"/>
    </i>
    <i r="3">
      <x v="143"/>
    </i>
    <i r="3">
      <x v="145"/>
    </i>
    <i r="3">
      <x v="147"/>
    </i>
    <i r="3">
      <x v="148"/>
    </i>
    <i r="3">
      <x v="149"/>
    </i>
    <i r="3">
      <x v="150"/>
    </i>
    <i r="3">
      <x v="152"/>
    </i>
    <i r="3">
      <x v="154"/>
    </i>
    <i r="3">
      <x v="155"/>
    </i>
    <i r="3">
      <x v="157"/>
    </i>
    <i r="3">
      <x v="158"/>
    </i>
    <i r="3">
      <x v="161"/>
    </i>
    <i r="3">
      <x v="162"/>
    </i>
    <i r="3">
      <x v="164"/>
    </i>
    <i r="3">
      <x v="165"/>
    </i>
    <i r="3">
      <x v="166"/>
    </i>
    <i r="3">
      <x v="178"/>
    </i>
    <i r="3">
      <x v="179"/>
    </i>
    <i r="3">
      <x v="180"/>
    </i>
    <i r="3">
      <x v="181"/>
    </i>
    <i r="3">
      <x v="182"/>
    </i>
    <i r="3">
      <x v="183"/>
    </i>
    <i r="3">
      <x v="186"/>
    </i>
    <i r="3">
      <x v="188"/>
    </i>
    <i r="3">
      <x v="190"/>
    </i>
    <i r="3">
      <x v="191"/>
    </i>
    <i r="3">
      <x v="194"/>
    </i>
    <i r="3">
      <x v="198"/>
    </i>
    <i r="3">
      <x v="202"/>
    </i>
    <i r="3">
      <x v="213"/>
    </i>
    <i r="3">
      <x v="227"/>
    </i>
    <i r="3">
      <x v="282"/>
    </i>
    <i r="3">
      <x v="318"/>
    </i>
    <i r="3">
      <x v="355"/>
    </i>
    <i r="3">
      <x v="442"/>
    </i>
    <i t="blank" r="1">
      <x v="14"/>
    </i>
    <i>
      <x v="144"/>
      <x v="15"/>
      <x v="2140"/>
      <x v="520"/>
    </i>
    <i r="2">
      <x v="2284"/>
      <x v="488"/>
    </i>
    <i r="2">
      <x v="2285"/>
      <x v="498"/>
    </i>
    <i r="2">
      <x v="3296"/>
      <x v="539"/>
    </i>
    <i t="blank" r="1">
      <x v="15"/>
    </i>
    <i>
      <x v="145"/>
      <x v="30"/>
      <x v="249"/>
      <x v="204"/>
    </i>
    <i r="2">
      <x v="742"/>
      <x v="187"/>
    </i>
    <i t="blank" r="1">
      <x v="30"/>
    </i>
    <i>
      <x v="146"/>
      <x v="19"/>
      <x v="1607"/>
      <x v="484"/>
    </i>
    <i r="2">
      <x v="2151"/>
      <x v="488"/>
    </i>
    <i r="2">
      <x v="2292"/>
      <x v="493"/>
    </i>
    <i r="2">
      <x v="2293"/>
      <x v="499"/>
    </i>
    <i r="2">
      <x v="2294"/>
      <x v="512"/>
    </i>
    <i t="blank" r="1">
      <x v="19"/>
    </i>
    <i>
      <x v="147"/>
      <x v="24"/>
      <x v="2140"/>
      <x v="491"/>
    </i>
    <i r="3">
      <x v="503"/>
    </i>
    <i r="3">
      <x v="508"/>
    </i>
    <i r="3">
      <x v="524"/>
    </i>
    <i>
      <x v="148"/>
      <x v="24"/>
      <x v="2302"/>
      <x v="502"/>
    </i>
    <i r="2">
      <x v="2304"/>
      <x v="486"/>
    </i>
    <i r="2">
      <x v="2305"/>
      <x v="489"/>
    </i>
    <i>
      <x v="149"/>
      <x v="24"/>
      <x v="2296"/>
      <x v="502"/>
    </i>
    <i r="2">
      <x v="2298"/>
      <x v="486"/>
    </i>
    <i>
      <x v="150"/>
      <x v="24"/>
      <x v="2297"/>
      <x v="512"/>
    </i>
    <i>
      <x v="151"/>
      <x v="24"/>
      <x v="2300"/>
      <x v="486"/>
    </i>
    <i r="2">
      <x v="2301"/>
      <x v="512"/>
    </i>
    <i>
      <x v="152"/>
      <x v="24"/>
      <x v="2299"/>
      <x v="486"/>
    </i>
    <i r="2">
      <x v="2303"/>
      <x v="512"/>
    </i>
    <i>
      <x v="156"/>
      <x v="24"/>
      <x v="2295"/>
      <x v="502"/>
    </i>
    <i t="blank" r="1">
      <x v="24"/>
    </i>
    <i>
      <x v="157"/>
      <x v="26"/>
      <x v="40"/>
      <x v="451"/>
    </i>
    <i r="2">
      <x v="48"/>
      <x v="446"/>
    </i>
    <i r="2">
      <x v="924"/>
      <x v="432"/>
    </i>
    <i r="2">
      <x v="925"/>
      <x v="432"/>
    </i>
    <i r="2">
      <x v="931"/>
      <x v="433"/>
    </i>
    <i r="2">
      <x v="946"/>
      <x v="434"/>
    </i>
    <i r="2">
      <x v="969"/>
      <x v="439"/>
    </i>
    <i r="2">
      <x v="979"/>
      <x v="452"/>
    </i>
    <i r="2">
      <x v="1444"/>
      <x v="443"/>
    </i>
    <i r="2">
      <x v="1992"/>
      <x v="432"/>
    </i>
    <i r="2">
      <x v="1993"/>
      <x v="432"/>
    </i>
    <i r="2">
      <x v="1998"/>
      <x v="434"/>
    </i>
    <i r="2">
      <x v="1999"/>
      <x v="439"/>
    </i>
    <i r="2">
      <x v="2005"/>
      <x v="446"/>
    </i>
    <i r="2">
      <x v="2006"/>
      <x v="446"/>
    </i>
    <i r="2">
      <x v="2177"/>
      <x v="501"/>
    </i>
    <i r="2">
      <x v="2182"/>
      <x v="503"/>
    </i>
    <i r="2">
      <x v="2183"/>
      <x v="496"/>
    </i>
    <i r="2">
      <x v="2186"/>
      <x v="496"/>
    </i>
    <i>
      <x v="158"/>
      <x v="26"/>
      <x v="1528"/>
      <x v="463"/>
    </i>
    <i r="2">
      <x v="1588"/>
      <x v="480"/>
    </i>
    <i r="2">
      <x v="2175"/>
      <x v="496"/>
    </i>
    <i r="2">
      <x v="2178"/>
      <x v="496"/>
    </i>
    <i>
      <x v="159"/>
      <x v="26"/>
      <x v="1536"/>
      <x v="466"/>
    </i>
    <i r="2">
      <x v="1585"/>
      <x v="480"/>
    </i>
    <i r="2">
      <x v="2181"/>
      <x v="489"/>
    </i>
    <i>
      <x v="160"/>
      <x v="26"/>
      <x v="1538"/>
      <x v="466"/>
    </i>
    <i r="2">
      <x v="1584"/>
      <x v="480"/>
    </i>
    <i r="2">
      <x v="2170"/>
      <x v="489"/>
    </i>
    <i r="2">
      <x v="2172"/>
      <x v="495"/>
    </i>
    <i>
      <x v="161"/>
      <x v="26"/>
      <x v="1559"/>
      <x v="471"/>
    </i>
    <i r="2">
      <x v="1599"/>
      <x v="481"/>
    </i>
    <i r="2">
      <x v="2169"/>
      <x v="491"/>
    </i>
    <i r="2">
      <x v="2179"/>
      <x v="491"/>
    </i>
    <i>
      <x v="162"/>
      <x v="26"/>
      <x v="1568"/>
      <x v="474"/>
    </i>
    <i r="2">
      <x v="2307"/>
      <x v="511"/>
    </i>
    <i>
      <x v="163"/>
      <x v="26"/>
      <x v="1554"/>
      <x v="471"/>
    </i>
    <i>
      <x v="164"/>
      <x v="26"/>
      <x v="1586"/>
      <x v="480"/>
    </i>
    <i r="2">
      <x v="2173"/>
      <x v="495"/>
    </i>
    <i r="2">
      <x v="2180"/>
      <x v="496"/>
    </i>
    <i r="2">
      <x v="2185"/>
      <x v="496"/>
    </i>
    <i r="2">
      <x v="2306"/>
      <x v="512"/>
    </i>
    <i>
      <x v="165"/>
      <x v="26"/>
      <x v="1565"/>
      <x v="474"/>
    </i>
    <i r="2">
      <x v="1576"/>
      <x v="475"/>
    </i>
    <i r="2">
      <x v="2176"/>
      <x v="498"/>
    </i>
    <i>
      <x v="166"/>
      <x v="26"/>
      <x v="1531"/>
      <x v="465"/>
    </i>
    <i r="2">
      <x v="2174"/>
      <x v="496"/>
    </i>
    <i r="2">
      <x v="2184"/>
      <x v="496"/>
    </i>
    <i>
      <x v="167"/>
      <x v="26"/>
      <x v="1497"/>
      <x v="457"/>
    </i>
    <i>
      <x v="168"/>
      <x v="26"/>
      <x v="382"/>
      <x v="303"/>
    </i>
    <i r="2">
      <x v="1534"/>
      <x v="465"/>
    </i>
    <i r="2">
      <x v="2027"/>
      <x v="396"/>
    </i>
    <i r="2">
      <x v="2171"/>
      <x v="501"/>
    </i>
    <i t="blank" r="1">
      <x v="26"/>
    </i>
    <i>
      <x v="169"/>
      <x v="33"/>
      <x v="47"/>
      <x v="446"/>
    </i>
    <i r="2">
      <x v="758"/>
      <x v="389"/>
    </i>
    <i r="2">
      <x v="787"/>
      <x v="396"/>
    </i>
    <i r="2">
      <x v="814"/>
      <x v="404"/>
    </i>
    <i r="2">
      <x v="834"/>
      <x v="409"/>
    </i>
    <i r="2">
      <x v="876"/>
      <x v="417"/>
    </i>
    <i r="2">
      <x v="879"/>
      <x v="418"/>
    </i>
    <i r="2">
      <x v="901"/>
      <x v="426"/>
    </i>
    <i r="2">
      <x v="935"/>
      <x v="433"/>
    </i>
    <i r="2">
      <x v="953"/>
      <x v="434"/>
    </i>
    <i r="2">
      <x v="960"/>
      <x v="436"/>
    </i>
    <i r="2">
      <x v="1488"/>
      <x v="456"/>
    </i>
    <i r="2">
      <x v="1522"/>
      <x v="463"/>
    </i>
    <i r="2">
      <x v="1664"/>
      <x v="401"/>
    </i>
    <i r="2">
      <x v="1889"/>
      <x v="378"/>
    </i>
    <i r="2">
      <x v="1908"/>
      <x v="389"/>
    </i>
    <i r="2">
      <x v="1962"/>
      <x v="419"/>
    </i>
    <i r="2">
      <x v="1964"/>
      <x v="423"/>
    </i>
    <i r="2">
      <x v="1991"/>
      <x v="432"/>
    </i>
    <i r="2">
      <x v="2025"/>
      <x v="396"/>
    </i>
    <i r="2">
      <x v="2026"/>
      <x v="389"/>
    </i>
    <i r="2">
      <x v="2140"/>
      <x v="504"/>
    </i>
    <i r="2">
      <x v="2316"/>
      <x v="499"/>
    </i>
    <i r="2">
      <x v="2317"/>
      <x v="484"/>
    </i>
    <i r="2">
      <x v="2318"/>
      <x v="496"/>
    </i>
    <i r="2">
      <x v="2319"/>
      <x v="484"/>
    </i>
    <i r="2">
      <x v="2320"/>
      <x v="485"/>
    </i>
    <i r="2">
      <x v="2321"/>
      <x v="499"/>
    </i>
    <i>
      <x v="171"/>
      <x v="33"/>
      <x v="2286"/>
      <x v="481"/>
    </i>
    <i t="blank" r="1">
      <x v="33"/>
    </i>
    <i>
      <x v="172"/>
      <x v="104"/>
      <x v="2291"/>
      <x v="490"/>
    </i>
    <i t="blank" r="1">
      <x v="104"/>
    </i>
    <i>
      <x v="173"/>
      <x v="31"/>
      <x v="2314"/>
      <x v="503"/>
    </i>
    <i>
      <x v="174"/>
      <x v="31"/>
      <x v="2315"/>
      <x v="520"/>
    </i>
    <i t="blank" r="1">
      <x v="31"/>
    </i>
    <i>
      <x v="175"/>
      <x v="28"/>
      <x v="2326"/>
      <x v="501"/>
    </i>
    <i t="blank" r="1">
      <x v="28"/>
    </i>
    <i>
      <x v="176"/>
      <x v="105"/>
      <x v="2140"/>
      <x v="276"/>
    </i>
    <i r="3">
      <x v="302"/>
    </i>
    <i r="3">
      <x v="457"/>
    </i>
    <i r="3">
      <x v="465"/>
    </i>
    <i r="3">
      <x v="468"/>
    </i>
    <i r="3">
      <x v="469"/>
    </i>
    <i r="3">
      <x v="472"/>
    </i>
    <i r="3">
      <x v="474"/>
    </i>
    <i r="3">
      <x v="476"/>
    </i>
    <i r="3">
      <x v="477"/>
    </i>
    <i r="3">
      <x v="482"/>
    </i>
    <i r="3">
      <x v="491"/>
    </i>
    <i r="3">
      <x v="493"/>
    </i>
    <i r="3">
      <x v="495"/>
    </i>
    <i r="3">
      <x v="537"/>
    </i>
    <i r="2">
      <x v="2792"/>
      <x v="371"/>
    </i>
    <i r="2">
      <x v="3105"/>
      <x v="456"/>
    </i>
    <i r="2">
      <x v="3106"/>
      <x v="456"/>
    </i>
    <i r="2">
      <x v="3107"/>
      <x v="456"/>
    </i>
    <i r="2">
      <x v="3108"/>
      <x v="456"/>
    </i>
    <i r="2">
      <x v="3109"/>
      <x v="456"/>
    </i>
    <i r="2">
      <x v="3110"/>
      <x v="456"/>
    </i>
    <i r="2">
      <x v="3111"/>
      <x v="456"/>
    </i>
    <i r="2">
      <x v="3112"/>
      <x v="456"/>
    </i>
    <i r="2">
      <x v="3113"/>
      <x v="456"/>
    </i>
    <i r="2">
      <x v="3114"/>
      <x v="456"/>
    </i>
    <i r="2">
      <x v="3115"/>
      <x v="457"/>
    </i>
    <i r="2">
      <x v="3116"/>
      <x v="457"/>
    </i>
    <i r="2">
      <x v="3117"/>
      <x v="458"/>
    </i>
    <i r="2">
      <x v="3118"/>
      <x v="458"/>
    </i>
    <i r="2">
      <x v="3119"/>
      <x v="458"/>
    </i>
    <i r="2">
      <x v="3120"/>
      <x v="458"/>
    </i>
    <i r="2">
      <x v="3121"/>
      <x v="458"/>
    </i>
    <i r="2">
      <x v="3122"/>
      <x v="460"/>
    </i>
    <i r="2">
      <x v="3123"/>
      <x v="460"/>
    </i>
    <i r="2">
      <x v="3124"/>
      <x v="460"/>
    </i>
    <i r="2">
      <x v="3125"/>
      <x v="460"/>
    </i>
    <i r="2">
      <x v="3126"/>
      <x v="460"/>
    </i>
    <i r="2">
      <x v="3127"/>
      <x v="460"/>
    </i>
    <i r="2">
      <x v="3128"/>
      <x v="460"/>
    </i>
    <i r="2">
      <x v="3129"/>
      <x v="460"/>
    </i>
    <i r="2">
      <x v="3130"/>
      <x v="461"/>
    </i>
    <i r="2">
      <x v="3131"/>
      <x v="461"/>
    </i>
    <i r="2">
      <x v="3132"/>
      <x v="461"/>
    </i>
    <i r="2">
      <x v="3133"/>
      <x v="461"/>
    </i>
    <i r="2">
      <x v="3134"/>
      <x v="462"/>
    </i>
    <i r="2">
      <x v="3135"/>
      <x v="462"/>
    </i>
    <i r="2">
      <x v="3136"/>
      <x v="462"/>
    </i>
    <i r="2">
      <x v="3137"/>
      <x v="462"/>
    </i>
    <i r="2">
      <x v="3138"/>
      <x v="462"/>
    </i>
    <i r="2">
      <x v="3139"/>
      <x v="462"/>
    </i>
    <i r="2">
      <x v="3140"/>
      <x v="463"/>
    </i>
    <i r="2">
      <x v="3141"/>
      <x v="463"/>
    </i>
    <i r="2">
      <x v="3142"/>
      <x v="463"/>
    </i>
    <i r="2">
      <x v="3143"/>
      <x v="464"/>
    </i>
    <i r="2">
      <x v="3144"/>
      <x v="464"/>
    </i>
    <i r="2">
      <x v="3145"/>
      <x v="464"/>
    </i>
    <i r="2">
      <x v="3146"/>
      <x v="464"/>
    </i>
    <i r="2">
      <x v="3147"/>
      <x v="465"/>
    </i>
    <i r="2">
      <x v="3148"/>
      <x v="465"/>
    </i>
    <i r="2">
      <x v="3149"/>
      <x v="466"/>
    </i>
    <i r="2">
      <x v="3150"/>
      <x v="466"/>
    </i>
    <i r="2">
      <x v="3151"/>
      <x v="466"/>
    </i>
    <i r="2">
      <x v="3152"/>
      <x v="466"/>
    </i>
    <i r="2">
      <x v="3153"/>
      <x v="466"/>
    </i>
    <i r="2">
      <x v="3154"/>
      <x v="467"/>
    </i>
    <i r="2">
      <x v="3155"/>
      <x v="467"/>
    </i>
    <i r="2">
      <x v="3156"/>
      <x v="467"/>
    </i>
    <i r="2">
      <x v="3157"/>
      <x v="468"/>
    </i>
    <i r="2">
      <x v="3158"/>
      <x v="468"/>
    </i>
    <i r="2">
      <x v="3159"/>
      <x v="469"/>
    </i>
    <i r="2">
      <x v="3160"/>
      <x v="469"/>
    </i>
    <i r="2">
      <x v="3161"/>
      <x v="469"/>
    </i>
    <i r="2">
      <x v="3162"/>
      <x v="469"/>
    </i>
    <i r="2">
      <x v="3163"/>
      <x v="470"/>
    </i>
    <i r="2">
      <x v="3164"/>
      <x v="471"/>
    </i>
    <i r="2">
      <x v="3165"/>
      <x v="472"/>
    </i>
    <i r="2">
      <x v="3166"/>
      <x v="472"/>
    </i>
    <i r="2">
      <x v="3167"/>
      <x v="472"/>
    </i>
    <i r="2">
      <x v="3168"/>
      <x v="472"/>
    </i>
    <i r="2">
      <x v="3169"/>
      <x v="472"/>
    </i>
    <i r="2">
      <x v="3170"/>
      <x v="472"/>
    </i>
    <i r="2">
      <x v="3171"/>
      <x v="472"/>
    </i>
    <i r="2">
      <x v="3172"/>
      <x v="473"/>
    </i>
    <i r="2">
      <x v="3173"/>
      <x v="473"/>
    </i>
    <i r="2">
      <x v="3174"/>
      <x v="473"/>
    </i>
    <i r="2">
      <x v="3175"/>
      <x v="473"/>
    </i>
    <i r="2">
      <x v="3176"/>
      <x v="474"/>
    </i>
    <i r="2">
      <x v="3177"/>
      <x v="474"/>
    </i>
    <i r="2">
      <x v="3178"/>
      <x v="474"/>
    </i>
    <i r="2">
      <x v="3179"/>
      <x v="475"/>
    </i>
    <i r="2">
      <x v="3180"/>
      <x v="475"/>
    </i>
    <i r="2">
      <x v="3181"/>
      <x v="476"/>
    </i>
    <i r="2">
      <x v="3182"/>
      <x v="476"/>
    </i>
    <i r="2">
      <x v="3183"/>
      <x v="477"/>
    </i>
    <i r="2">
      <x v="3184"/>
      <x v="478"/>
    </i>
    <i r="2">
      <x v="3185"/>
      <x v="478"/>
    </i>
    <i r="2">
      <x v="3186"/>
      <x v="478"/>
    </i>
    <i r="2">
      <x v="3187"/>
      <x v="478"/>
    </i>
    <i r="2">
      <x v="3188"/>
      <x v="478"/>
    </i>
    <i r="2">
      <x v="3189"/>
      <x v="478"/>
    </i>
    <i r="2">
      <x v="3190"/>
      <x v="478"/>
    </i>
    <i r="2">
      <x v="3191"/>
      <x v="478"/>
    </i>
    <i r="2">
      <x v="3192"/>
      <x v="478"/>
    </i>
    <i r="2">
      <x v="3193"/>
      <x v="478"/>
    </i>
    <i r="2">
      <x v="3194"/>
      <x v="479"/>
    </i>
    <i r="2">
      <x v="3195"/>
      <x v="479"/>
    </i>
    <i r="2">
      <x v="3196"/>
      <x v="479"/>
    </i>
    <i r="2">
      <x v="3197"/>
      <x v="480"/>
    </i>
    <i r="2">
      <x v="3198"/>
      <x v="480"/>
    </i>
    <i r="2">
      <x v="3199"/>
      <x v="480"/>
    </i>
    <i r="2">
      <x v="3200"/>
      <x v="480"/>
    </i>
    <i r="2">
      <x v="3201"/>
      <x v="481"/>
    </i>
    <i r="2">
      <x v="3202"/>
      <x v="481"/>
    </i>
    <i r="2">
      <x v="3203"/>
      <x v="483"/>
    </i>
    <i r="2">
      <x v="3204"/>
      <x v="483"/>
    </i>
    <i r="2">
      <x v="3205"/>
      <x v="483"/>
    </i>
    <i r="2">
      <x v="3206"/>
      <x v="484"/>
    </i>
    <i r="2">
      <x v="3207"/>
      <x v="484"/>
    </i>
    <i r="2">
      <x v="3208"/>
      <x v="484"/>
    </i>
    <i r="2">
      <x v="3209"/>
      <x v="484"/>
    </i>
    <i r="2">
      <x v="3210"/>
      <x v="484"/>
    </i>
    <i r="2">
      <x v="3211"/>
      <x v="484"/>
    </i>
    <i r="2">
      <x v="3212"/>
      <x v="484"/>
    </i>
    <i r="2">
      <x v="3213"/>
      <x v="485"/>
    </i>
    <i r="2">
      <x v="3214"/>
      <x v="485"/>
    </i>
    <i r="2">
      <x v="3215"/>
      <x v="485"/>
    </i>
    <i r="2">
      <x v="3216"/>
      <x v="485"/>
    </i>
    <i r="2">
      <x v="3217"/>
      <x v="485"/>
    </i>
    <i r="2">
      <x v="3218"/>
      <x v="485"/>
    </i>
    <i r="2">
      <x v="3219"/>
      <x v="486"/>
    </i>
    <i r="2">
      <x v="3220"/>
      <x v="486"/>
    </i>
    <i r="2">
      <x v="3221"/>
      <x v="486"/>
    </i>
    <i r="2">
      <x v="3222"/>
      <x v="486"/>
    </i>
    <i r="2">
      <x v="3223"/>
      <x v="508"/>
    </i>
    <i r="2">
      <x v="3224"/>
      <x v="508"/>
    </i>
    <i r="2">
      <x v="3225"/>
      <x v="508"/>
    </i>
    <i r="2">
      <x v="3226"/>
      <x v="508"/>
    </i>
    <i r="2">
      <x v="3227"/>
      <x v="508"/>
    </i>
    <i r="2">
      <x v="3228"/>
      <x v="524"/>
    </i>
    <i r="2">
      <x v="3229"/>
      <x v="524"/>
    </i>
    <i r="2">
      <x v="3230"/>
      <x v="524"/>
    </i>
    <i r="2">
      <x v="3231"/>
      <x v="487"/>
    </i>
    <i r="2">
      <x v="3232"/>
      <x v="487"/>
    </i>
    <i r="2">
      <x v="3233"/>
      <x v="488"/>
    </i>
    <i r="2">
      <x v="3234"/>
      <x v="488"/>
    </i>
    <i r="2">
      <x v="3235"/>
      <x v="488"/>
    </i>
    <i r="2">
      <x v="3236"/>
      <x v="488"/>
    </i>
    <i r="2">
      <x v="3237"/>
      <x v="488"/>
    </i>
    <i r="2">
      <x v="3238"/>
      <x v="488"/>
    </i>
    <i r="2">
      <x v="3239"/>
      <x v="488"/>
    </i>
    <i r="2">
      <x v="3240"/>
      <x v="489"/>
    </i>
    <i r="2">
      <x v="3241"/>
      <x v="489"/>
    </i>
    <i r="2">
      <x v="3242"/>
      <x v="489"/>
    </i>
    <i r="2">
      <x v="3243"/>
      <x v="490"/>
    </i>
    <i r="2">
      <x v="3244"/>
      <x v="490"/>
    </i>
    <i r="2">
      <x v="3245"/>
      <x v="490"/>
    </i>
    <i r="2">
      <x v="3246"/>
      <x v="490"/>
    </i>
    <i r="2">
      <x v="3247"/>
      <x v="490"/>
    </i>
    <i r="2">
      <x v="3248"/>
      <x v="491"/>
    </i>
    <i r="2">
      <x v="3249"/>
      <x v="491"/>
    </i>
    <i r="2">
      <x v="3250"/>
      <x v="491"/>
    </i>
    <i r="2">
      <x v="3251"/>
      <x v="509"/>
    </i>
    <i r="2">
      <x v="3252"/>
      <x v="492"/>
    </i>
    <i r="2">
      <x v="3253"/>
      <x v="492"/>
    </i>
    <i r="2">
      <x v="3254"/>
      <x v="493"/>
    </i>
    <i r="2">
      <x v="3255"/>
      <x v="493"/>
    </i>
    <i r="2">
      <x v="3256"/>
      <x v="493"/>
    </i>
    <i r="2">
      <x v="3257"/>
      <x v="493"/>
    </i>
    <i r="2">
      <x v="3258"/>
      <x v="493"/>
    </i>
    <i r="2">
      <x v="3259"/>
      <x v="493"/>
    </i>
    <i r="2">
      <x v="3260"/>
      <x v="493"/>
    </i>
    <i r="2">
      <x v="3261"/>
      <x v="493"/>
    </i>
    <i r="2">
      <x v="3262"/>
      <x v="493"/>
    </i>
    <i r="2">
      <x v="3263"/>
      <x v="493"/>
    </i>
    <i r="2">
      <x v="3264"/>
      <x v="493"/>
    </i>
    <i r="2">
      <x v="3265"/>
      <x v="494"/>
    </i>
    <i r="2">
      <x v="3266"/>
      <x v="494"/>
    </i>
    <i r="2">
      <x v="3267"/>
      <x v="494"/>
    </i>
    <i r="2">
      <x v="3268"/>
      <x v="495"/>
    </i>
    <i r="2">
      <x v="3269"/>
      <x v="495"/>
    </i>
    <i r="2">
      <x v="3270"/>
      <x v="495"/>
    </i>
    <i r="2">
      <x v="3271"/>
      <x v="495"/>
    </i>
    <i r="2">
      <x v="3272"/>
      <x v="496"/>
    </i>
    <i r="2">
      <x v="3273"/>
      <x v="496"/>
    </i>
    <i r="2">
      <x v="3274"/>
      <x v="497"/>
    </i>
    <i r="2">
      <x v="3275"/>
      <x v="497"/>
    </i>
    <i r="2">
      <x v="3276"/>
      <x v="497"/>
    </i>
    <i r="2">
      <x v="3277"/>
      <x v="499"/>
    </i>
    <i r="2">
      <x v="3278"/>
      <x v="499"/>
    </i>
    <i r="2">
      <x v="3279"/>
      <x v="499"/>
    </i>
    <i r="2">
      <x v="3280"/>
      <x v="499"/>
    </i>
    <i r="2">
      <x v="3281"/>
      <x v="499"/>
    </i>
    <i r="2">
      <x v="3282"/>
      <x v="499"/>
    </i>
    <i r="2">
      <x v="3283"/>
      <x v="500"/>
    </i>
    <i r="2">
      <x v="3284"/>
      <x v="500"/>
    </i>
    <i r="2">
      <x v="3285"/>
      <x v="500"/>
    </i>
    <i r="2">
      <x v="3286"/>
      <x v="500"/>
    </i>
    <i r="2">
      <x v="3287"/>
      <x v="500"/>
    </i>
    <i r="2">
      <x v="3288"/>
      <x v="500"/>
    </i>
    <i r="2">
      <x v="3289"/>
      <x v="500"/>
    </i>
    <i r="2">
      <x v="3290"/>
      <x v="500"/>
    </i>
    <i r="2">
      <x v="3291"/>
      <x v="500"/>
    </i>
    <i r="2">
      <x v="3292"/>
      <x v="502"/>
    </i>
    <i r="2">
      <x v="3293"/>
      <x v="520"/>
    </i>
    <i>
      <x v="177"/>
      <x v="105"/>
      <x v="2140"/>
      <x v="456"/>
    </i>
    <i r="3">
      <x v="467"/>
    </i>
    <i r="3">
      <x v="477"/>
    </i>
    <i r="3">
      <x v="532"/>
    </i>
    <i r="3">
      <x v="534"/>
    </i>
    <i r="2">
      <x v="3294"/>
      <x v="512"/>
    </i>
    <i>
      <x v="178"/>
      <x v="105"/>
      <x v="2140"/>
      <x v="491"/>
    </i>
    <i r="2">
      <x v="3295"/>
      <x v="512"/>
    </i>
    <i>
      <x v="179"/>
      <x v="105"/>
      <x v="2140"/>
      <x v="456"/>
    </i>
    <i r="3">
      <x v="474"/>
    </i>
    <i r="3">
      <x v="488"/>
    </i>
    <i>
      <x v="180"/>
      <x v="105"/>
      <x v="2140"/>
      <x v="456"/>
    </i>
    <i r="3">
      <x v="485"/>
    </i>
    <i r="3">
      <x v="497"/>
    </i>
    <i r="3">
      <x v="498"/>
    </i>
    <i r="3">
      <x v="531"/>
    </i>
    <i>
      <x v="181"/>
      <x v="105"/>
      <x v="2140"/>
      <x v="456"/>
    </i>
    <i r="3">
      <x v="466"/>
    </i>
    <i r="3">
      <x v="486"/>
    </i>
    <i r="3">
      <x v="487"/>
    </i>
    <i>
      <x v="182"/>
      <x v="105"/>
      <x v="2140"/>
      <x v="456"/>
    </i>
    <i r="3">
      <x v="533"/>
    </i>
    <i>
      <x v="183"/>
      <x v="105"/>
      <x v="2140"/>
      <x v="457"/>
    </i>
    <i r="3">
      <x v="458"/>
    </i>
    <i r="3">
      <x v="493"/>
    </i>
    <i r="3">
      <x v="501"/>
    </i>
    <i>
      <x v="184"/>
      <x v="105"/>
      <x v="2140"/>
      <x v="457"/>
    </i>
    <i r="3">
      <x v="474"/>
    </i>
    <i>
      <x v="185"/>
      <x v="105"/>
      <x v="2140"/>
      <x v="458"/>
    </i>
    <i r="3">
      <x v="473"/>
    </i>
    <i r="3">
      <x v="484"/>
    </i>
    <i r="3">
      <x v="491"/>
    </i>
    <i>
      <x v="186"/>
      <x v="105"/>
      <x v="2140"/>
      <x v="458"/>
    </i>
    <i r="3">
      <x v="484"/>
    </i>
    <i r="3">
      <x v="499"/>
    </i>
    <i r="3">
      <x v="524"/>
    </i>
    <i>
      <x v="187"/>
      <x v="105"/>
      <x v="2140"/>
      <x v="461"/>
    </i>
    <i r="3">
      <x v="476"/>
    </i>
    <i>
      <x v="188"/>
      <x v="105"/>
      <x v="2140"/>
      <x v="462"/>
    </i>
    <i r="3">
      <x v="476"/>
    </i>
    <i r="3">
      <x v="488"/>
    </i>
    <i>
      <x v="189"/>
      <x v="105"/>
      <x v="2140"/>
      <x v="463"/>
    </i>
    <i r="3">
      <x v="468"/>
    </i>
    <i r="3">
      <x v="472"/>
    </i>
    <i r="3">
      <x v="497"/>
    </i>
    <i>
      <x v="190"/>
      <x v="105"/>
      <x v="2140"/>
      <x v="463"/>
    </i>
    <i r="3">
      <x v="484"/>
    </i>
    <i r="3">
      <x v="490"/>
    </i>
    <i>
      <x v="191"/>
      <x v="105"/>
      <x v="2140"/>
      <x v="463"/>
    </i>
    <i r="3">
      <x v="467"/>
    </i>
    <i r="3">
      <x v="488"/>
    </i>
    <i r="3">
      <x v="508"/>
    </i>
    <i>
      <x v="192"/>
      <x v="105"/>
      <x v="2140"/>
      <x v="465"/>
    </i>
    <i r="3">
      <x v="471"/>
    </i>
    <i r="3">
      <x v="472"/>
    </i>
    <i r="3">
      <x v="495"/>
    </i>
    <i r="3">
      <x v="499"/>
    </i>
    <i r="3">
      <x v="534"/>
    </i>
    <i>
      <x v="193"/>
      <x v="105"/>
      <x v="2140"/>
      <x v="465"/>
    </i>
    <i r="3">
      <x v="473"/>
    </i>
    <i r="3">
      <x v="487"/>
    </i>
    <i r="3">
      <x v="489"/>
    </i>
    <i>
      <x v="194"/>
      <x v="105"/>
      <x v="2140"/>
      <x v="465"/>
    </i>
    <i>
      <x v="195"/>
      <x v="105"/>
      <x v="2140"/>
      <x v="467"/>
    </i>
    <i>
      <x v="196"/>
      <x v="105"/>
      <x v="2140"/>
      <x v="468"/>
    </i>
    <i r="3">
      <x v="495"/>
    </i>
    <i>
      <x v="197"/>
      <x v="105"/>
      <x v="2140"/>
      <x v="469"/>
    </i>
    <i r="3">
      <x v="485"/>
    </i>
    <i>
      <x v="198"/>
      <x v="105"/>
      <x v="2140"/>
      <x v="469"/>
    </i>
    <i r="3">
      <x v="492"/>
    </i>
    <i>
      <x v="199"/>
      <x v="105"/>
      <x v="2140"/>
      <x v="472"/>
    </i>
    <i r="3">
      <x v="535"/>
    </i>
    <i>
      <x v="200"/>
      <x v="105"/>
      <x v="2140"/>
      <x v="474"/>
    </i>
    <i>
      <x v="201"/>
      <x v="105"/>
      <x v="2140"/>
      <x v="476"/>
    </i>
    <i r="3">
      <x v="490"/>
    </i>
    <i>
      <x v="202"/>
      <x v="105"/>
      <x v="2140"/>
      <x v="480"/>
    </i>
    <i>
      <x v="203"/>
      <x v="105"/>
      <x v="2140"/>
      <x v="484"/>
    </i>
    <i>
      <x v="204"/>
      <x v="105"/>
      <x v="2140"/>
      <x v="500"/>
    </i>
    <i r="3">
      <x v="508"/>
    </i>
    <i>
      <x v="205"/>
      <x v="105"/>
      <x v="2140"/>
      <x v="488"/>
    </i>
    <i>
      <x v="206"/>
      <x v="105"/>
      <x v="2140"/>
      <x v="486"/>
    </i>
    <i>
      <x v="207"/>
      <x v="105"/>
      <x v="2140"/>
      <x v="484"/>
    </i>
    <i>
      <x v="208"/>
      <x v="105"/>
      <x v="2140"/>
      <x v="500"/>
    </i>
    <i r="3">
      <x v="509"/>
    </i>
    <i>
      <x v="209"/>
      <x v="105"/>
      <x v="2140"/>
      <x v="490"/>
    </i>
    <i r="3">
      <x v="497"/>
    </i>
    <i r="3">
      <x v="509"/>
    </i>
    <i>
      <x v="210"/>
      <x v="105"/>
      <x v="2140"/>
      <x v="483"/>
    </i>
    <i r="3">
      <x v="493"/>
    </i>
    <i r="3">
      <x v="533"/>
    </i>
    <i>
      <x v="211"/>
      <x v="105"/>
      <x v="2140"/>
      <x v="489"/>
    </i>
    <i r="3">
      <x v="493"/>
    </i>
    <i>
      <x v="212"/>
      <x v="105"/>
      <x v="2140"/>
      <x v="488"/>
    </i>
    <i>
      <x v="213"/>
      <x v="105"/>
      <x v="2140"/>
      <x v="488"/>
    </i>
    <i>
      <x v="214"/>
      <x v="105"/>
      <x v="2140"/>
      <x v="486"/>
    </i>
    <i r="3">
      <x v="488"/>
    </i>
    <i>
      <x v="215"/>
      <x v="105"/>
      <x v="2140"/>
      <x v="508"/>
    </i>
    <i>
      <x v="216"/>
      <x v="105"/>
      <x v="2140"/>
      <x v="495"/>
    </i>
    <i>
      <x v="217"/>
      <x v="105"/>
      <x v="2140"/>
      <x v="489"/>
    </i>
    <i t="blank" r="1">
      <x v="105"/>
    </i>
  </rowItems>
  <colItems count="1">
    <i/>
  </colItems>
  <pageFields count="2">
    <pageField fld="24" hier="-1"/>
    <pageField fld="31" hier="-1"/>
  </pageFields>
  <dataFields count="1">
    <dataField name="Sum of Số còn phải thu" fld="17" baseField="0" baseItem="0" numFmtId="38"/>
  </dataFields>
  <formats count="2">
    <format dxfId="5">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F3804" totalsRowShown="0" headerRowDxfId="67" dataDxfId="66" tableBorderDxfId="65">
  <autoFilter ref="A3:AF3804" xr:uid="{59CC61EF-625E-4CBB-9546-293B912900AF}"/>
  <tableColumns count="32">
    <tableColumn id="1" xr3:uid="{4F10F7B6-A495-4137-BBCE-EA2FBC5FCA85}" name="Mã khách hàng" dataDxfId="64"/>
    <tableColumn id="2" xr3:uid="{DE12C852-BB0B-45D9-89F6-5621AE45A0F4}" name="Tên Khách hàng" dataDxfId="63"/>
    <tableColumn id="3" xr3:uid="{131C571C-C8A2-4C1F-A443-56776C98B8D6}" name="Ngày hạch toán" dataDxfId="62"/>
    <tableColumn id="4" xr3:uid="{57345391-023E-49F9-82DA-9EDDE7EF022C}" name="Số chứng từ" dataDxfId="61"/>
    <tableColumn id="5" xr3:uid="{B723AC7D-96D3-4361-B340-D0E8805260AE}" name="Ngày hóa đơn" dataDxfId="60"/>
    <tableColumn id="6" xr3:uid="{1D525C71-464F-48DA-A385-0A4E14C0AA89}" name="Số hóa đơn" dataDxfId="59"/>
    <tableColumn id="7" xr3:uid="{0CF393C6-432D-4960-8B99-5659957BBDD8}" name="Diễn giải" dataDxfId="58"/>
    <tableColumn id="8" xr3:uid="{6E6A4805-8B19-456F-A4C3-00B82288AB9D}" name="Tiền hàng" dataDxfId="57"/>
    <tableColumn id="9" xr3:uid="{7AC2BB3F-A7D3-436A-A8A5-AC61F813C9BD}" name="Tiền chiết khấu" dataDxfId="56">
      <calculatedColumnFormula>IFERROR(ROUND((VLOOKUP(Table1[[#This Row],[Mã khách hàng]],Ty_Le!$A:$D,5,0)*5%),0),0)</calculatedColumnFormula>
    </tableColumn>
    <tableColumn id="10" xr3:uid="{3D40C9B4-7241-44AD-84B6-44C4FFC38B89}" name="Tiền VAT" dataDxfId="55">
      <calculatedColumnFormula>(Table1[[#This Row],[Tiền hàng]]-Table1[[#This Row],[Tiền chiết khấu]])*8%</calculatedColumnFormula>
    </tableColumn>
    <tableColumn id="11" xr3:uid="{71DFF838-EAC1-40EA-BECF-CABF85F2A1A7}" name="Tổng giá trị" dataDxfId="54">
      <calculatedColumnFormula>Table1[[#This Row],[Tiền hàng]]-Table1[[#This Row],[Tiền chiết khấu]]+Table1[[#This Row],[Tiền VAT]]</calculatedColumnFormula>
    </tableColumn>
    <tableColumn id="12" xr3:uid="{4EAB3864-171F-40AC-B2C6-F25AD78983DD}" name="Phân loại" dataDxfId="53"/>
    <tableColumn id="14" xr3:uid="{93AFF463-D38B-4786-98FF-08925A520D03}" name="Ngày Thanh toán" dataDxfId="52"/>
    <tableColumn id="15" xr3:uid="{7FC27862-D676-4949-8749-9A75A24FBBA2}" name="Chứng từ Thanh toán" dataDxfId="51"/>
    <tableColumn id="16" xr3:uid="{8707F853-5993-40D7-99E4-B59D0D6031DE}" name="Số còn phải thu ĐK" dataDxfId="50">
      <calculatedColumnFormula>IF(Table1[[#This Row],[Phân loại]]="Tồn đầu kỳ",Table1[[#This Row],[Tổng giá trị]],0)</calculatedColumnFormula>
    </tableColumn>
    <tableColumn id="31" xr3:uid="{FE412D09-A657-486F-BAA7-2C192419AC86}" name="Giá Trị HD sau CK" dataDxfId="49">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48">
      <calculatedColumnFormula>IF(M4&lt;&gt;"",IF(O4&lt;&gt;0,O4,P4),0)</calculatedColumnFormula>
    </tableColumn>
    <tableColumn id="17" xr3:uid="{2DB64B32-E365-435A-8111-D7E8DA6A6012}" name="Số còn phải thu" dataDxfId="47">
      <calculatedColumnFormula>Table1[[#This Row],[Số còn phải thu ĐK]]+Table1[[#This Row],[Giá Trị HD sau CK]]-Table1[[#This Row],[Số tiền đã thu]]</calculatedColumnFormula>
    </tableColumn>
    <tableColumn id="33" xr3:uid="{1B931594-4091-4B6D-82B1-83D3D395FA9C}" name="Ngày tính CN" dataDxfId="46">
      <calculatedColumnFormula>IF(Table1[[#This Row],[Ngày hóa đơn]]&lt;&gt;"",Table1[[#This Row],[Ngày hóa đơn]],Table1[[#This Row],[Ngày hạch toán]])</calculatedColumnFormula>
    </tableColumn>
    <tableColumn id="20" xr3:uid="{94444E75-8584-453A-BA27-858DB37929E0}" name="Số ngày được nợ" dataDxfId="45"/>
    <tableColumn id="21" xr3:uid="{39E54009-572C-413C-9330-C92B104624D3}" name="Hạn thanh toán" dataDxfId="44">
      <calculatedColumnFormula>IF(Table1[[#This Row],[Ngày tính CN]]="","",S4+T4)</calculatedColumnFormula>
    </tableColumn>
    <tableColumn id="22" xr3:uid="{7E664A74-F1FB-495F-A333-86AAF0F89783}" name="Số ngày nợ còn lại" dataDxfId="43">
      <calculatedColumnFormula>IF(Table1[[#This Row],[Hạn thanh toán]]="","",IF((U4-NOW())&lt;0,0,(U4-NOW())))</calculatedColumnFormula>
    </tableColumn>
    <tableColumn id="23" xr3:uid="{3528F056-6D1E-4E13-A670-2B2FE36C6733}" name="Nhóm nợ trước hạn" dataDxfId="42"/>
    <tableColumn id="24" xr3:uid="{EACC4B53-78C0-406F-81A4-F15B114F10D6}" name="Số ngày quá hạn" dataDxfId="41">
      <calculatedColumnFormula>IF(OR($U4="",$R4=0),"",IF((U$4-NOW())&lt;0,-($U4-NOW()),0))</calculatedColumnFormula>
    </tableColumn>
    <tableColumn id="25" xr3:uid="{E9167E62-3616-4230-AE39-6D9D5BB20B4C}" name="Nhóm nợ quá hạn" dataDxfId="40">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39">
      <calculatedColumnFormula>Table1[[#This Row],[Hạn thanh toán]]</calculatedColumnFormula>
    </tableColumn>
    <tableColumn id="27" xr3:uid="{7A25BAB5-4334-4158-9D16-E336399F7263}" name="Tháng Thanh toán" dataDxfId="38">
      <calculatedColumnFormula>Table1[[#This Row],[Ngày Thanh toán]]</calculatedColumnFormula>
    </tableColumn>
    <tableColumn id="19" xr3:uid="{B391E5C8-7A52-4F02-9408-C02BFFBD2C20}" name="Ghi chú" dataDxfId="37"/>
    <tableColumn id="13" xr3:uid="{FC6E0122-0188-4745-B328-2919FA5C890A}" name="Trạng Thái ghi sổ" dataDxfId="36"/>
    <tableColumn id="28" xr3:uid="{E10873F1-CC75-4562-9513-216F8F3A78B3}" name="NHÓM KHÁCH HÀNG" dataDxfId="35">
      <calculatedColumnFormula>IF(Table1[[#This Row],[Mã khách hàng]]="","",VLOOKUP($A4,Ma_KH!$A:$Q,Ma_KH!O$1,0))</calculatedColumnFormula>
    </tableColumn>
    <tableColumn id="29" xr3:uid="{EDBB918D-6618-4D19-99FC-8006A50666F3}" name="TÊN NHÓM KHÁCH HÀNG" dataDxfId="34">
      <calculatedColumnFormula>IF(Table1[[#This Row],[Mã khách hàng]]="","",VLOOKUP($A4,Ma_KH!$A:$Q,Ma_KH!P$1,0))</calculatedColumnFormula>
    </tableColumn>
    <tableColumn id="18" xr3:uid="{15B1D29D-8BED-4C10-95D0-35B543B1E2C5}" name="Nhân viên sale" dataDxfId="33">
      <calculatedColumnFormula>VLOOKUP(A4,Ma_KH!A:Q,Ma_KH!J$1,0)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mailto:minhdangfood2025@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160"/>
  <sheetViews>
    <sheetView tabSelected="1" workbookViewId="0">
      <pane xSplit="2" ySplit="4" topLeftCell="J74" activePane="bottomRight" state="frozen"/>
      <selection pane="topRight" activeCell="C1" sqref="C1"/>
      <selection pane="bottomLeft" activeCell="A5" sqref="A5"/>
      <selection pane="bottomRight" activeCell="O84" sqref="O84"/>
    </sheetView>
  </sheetViews>
  <sheetFormatPr defaultRowHeight="15"/>
  <cols>
    <col min="1" max="1" width="26.7109375" style="23" bestFit="1" customWidth="1"/>
    <col min="2" max="2" width="100.5703125" style="23" bestFit="1" customWidth="1"/>
    <col min="3" max="11" width="14.42578125" style="23" customWidth="1"/>
    <col min="12" max="14" width="14.42578125" style="23" bestFit="1" customWidth="1"/>
    <col min="15" max="16384" width="9.140625" style="23"/>
  </cols>
  <sheetData>
    <row r="1" spans="1:14" ht="20.25">
      <c r="A1" s="25" t="s">
        <v>31</v>
      </c>
      <c r="B1" s="26"/>
      <c r="C1" s="26"/>
      <c r="D1" s="26"/>
      <c r="E1" s="26"/>
      <c r="F1" s="26"/>
      <c r="G1" s="26"/>
      <c r="H1" s="26"/>
      <c r="I1" s="26"/>
      <c r="J1" s="26"/>
      <c r="K1" s="26"/>
      <c r="L1" s="26"/>
      <c r="M1" s="26"/>
      <c r="N1" s="26"/>
    </row>
    <row r="2" spans="1:14">
      <c r="B2" s="27" t="s">
        <v>32</v>
      </c>
      <c r="C2" s="28">
        <f>SUM(C$5:C$201)</f>
        <v>719698810.02503991</v>
      </c>
      <c r="D2" s="28">
        <f t="shared" ref="D2:N2" si="0">SUM(D$5:D$201)</f>
        <v>584169065.3599999</v>
      </c>
      <c r="E2" s="28">
        <f t="shared" si="0"/>
        <v>572884249.24000001</v>
      </c>
      <c r="F2" s="28">
        <f t="shared" si="0"/>
        <v>591298421.3599999</v>
      </c>
      <c r="G2" s="28">
        <f t="shared" si="0"/>
        <v>560735468.72000003</v>
      </c>
      <c r="H2" s="28">
        <f t="shared" si="0"/>
        <v>501445487.15999997</v>
      </c>
      <c r="I2" s="28">
        <f t="shared" si="0"/>
        <v>506792268.44</v>
      </c>
      <c r="J2" s="28">
        <f t="shared" si="0"/>
        <v>574285299.14999986</v>
      </c>
      <c r="K2" s="28">
        <f t="shared" si="0"/>
        <v>472734548.79000002</v>
      </c>
      <c r="L2" s="28">
        <f t="shared" si="0"/>
        <v>466860382.86999977</v>
      </c>
      <c r="M2" s="28">
        <f t="shared" si="0"/>
        <v>633177119.0400002</v>
      </c>
      <c r="N2" s="28">
        <f t="shared" si="0"/>
        <v>736877062.52000022</v>
      </c>
    </row>
    <row r="3" spans="1:14">
      <c r="B3" s="244"/>
      <c r="C3" s="245"/>
      <c r="D3" s="243"/>
      <c r="E3" s="243"/>
      <c r="F3" s="243"/>
      <c r="G3" s="243"/>
      <c r="H3" s="243"/>
      <c r="I3" s="243"/>
      <c r="J3" s="243"/>
      <c r="K3" s="243"/>
      <c r="L3" s="243"/>
      <c r="M3" s="243"/>
      <c r="N3" s="243"/>
    </row>
    <row r="4" spans="1:14">
      <c r="A4" s="24" t="s">
        <v>18828</v>
      </c>
      <c r="B4" s="24" t="s">
        <v>18839</v>
      </c>
      <c r="C4" s="246">
        <v>45688</v>
      </c>
      <c r="D4" s="246">
        <f>EOMONTH(C4,1)</f>
        <v>45716</v>
      </c>
      <c r="E4" s="246">
        <f t="shared" ref="E4:N4" si="1">EOMONTH(D4,1)</f>
        <v>45747</v>
      </c>
      <c r="F4" s="246">
        <f t="shared" si="1"/>
        <v>45777</v>
      </c>
      <c r="G4" s="246">
        <f t="shared" si="1"/>
        <v>45808</v>
      </c>
      <c r="H4" s="246">
        <f t="shared" si="1"/>
        <v>45838</v>
      </c>
      <c r="I4" s="246">
        <f t="shared" si="1"/>
        <v>45869</v>
      </c>
      <c r="J4" s="246">
        <f t="shared" si="1"/>
        <v>45900</v>
      </c>
      <c r="K4" s="246">
        <f t="shared" si="1"/>
        <v>45930</v>
      </c>
      <c r="L4" s="246">
        <f t="shared" si="1"/>
        <v>45961</v>
      </c>
      <c r="M4" s="246">
        <f t="shared" si="1"/>
        <v>45991</v>
      </c>
      <c r="N4" s="246">
        <f t="shared" si="1"/>
        <v>46022</v>
      </c>
    </row>
    <row r="5" spans="1:14">
      <c r="A5" s="23" t="s">
        <v>18800</v>
      </c>
      <c r="B5" s="23" t="s">
        <v>4507</v>
      </c>
      <c r="C5" s="247">
        <f>SUMIFS('Báo cáo'!$O:$O,'Báo cáo'!$AD:$AD,$A5,'Báo cáo'!$Z:$Z,"&lt;="&amp;C$4)+SUMIFS('Báo cáo'!$P:$P,'Báo cáo'!$AD:$AD,$A5,'Báo cáo'!$Z:$Z,"&lt;="&amp;C$4)-SUMIFS('Báo cáo'!$Q:$Q,'Báo cáo'!$AD:$AD,$A5,'Báo cáo'!$AA:$AA,"&lt;="&amp;C$4)</f>
        <v>62444458</v>
      </c>
      <c r="D5" s="247">
        <f>SUMIFS('Báo cáo'!$O:$O,'Báo cáo'!$AD:$AD,$A5,'Báo cáo'!$Z:$Z,"&lt;="&amp;D$4)+SUMIFS('Báo cáo'!$P:$P,'Báo cáo'!$AD:$AD,$A5,'Báo cáo'!$Z:$Z,"&lt;="&amp;D$4)-SUMIFS('Báo cáo'!$Q:$Q,'Báo cáo'!$AD:$AD,$A5,'Báo cáo'!$AA:$AA,"&lt;="&amp;D$4)</f>
        <v>66774660</v>
      </c>
      <c r="E5" s="247">
        <f>SUMIFS('Báo cáo'!$O:$O,'Báo cáo'!$AD:$AD,$A5,'Báo cáo'!$Z:$Z,"&lt;="&amp;E$4)+SUMIFS('Báo cáo'!$P:$P,'Báo cáo'!$AD:$AD,$A5,'Báo cáo'!$Z:$Z,"&lt;="&amp;E$4)-SUMIFS('Báo cáo'!$Q:$Q,'Báo cáo'!$AD:$AD,$A5,'Báo cáo'!$AA:$AA,"&lt;="&amp;E$4)</f>
        <v>73280432</v>
      </c>
      <c r="F5" s="247">
        <f>SUMIFS('Báo cáo'!$O:$O,'Báo cáo'!$AD:$AD,$A5,'Báo cáo'!$Z:$Z,"&lt;="&amp;F$4)+SUMIFS('Báo cáo'!$P:$P,'Báo cáo'!$AD:$AD,$A5,'Báo cáo'!$Z:$Z,"&lt;="&amp;F$4)-SUMIFS('Báo cáo'!$Q:$Q,'Báo cáo'!$AD:$AD,$A5,'Báo cáo'!$AA:$AA,"&lt;="&amp;F$4)</f>
        <v>82682116</v>
      </c>
      <c r="G5" s="247">
        <f>SUMIFS('Báo cáo'!$O:$O,'Báo cáo'!$AD:$AD,$A5,'Báo cáo'!$Z:$Z,"&lt;="&amp;G$4)+SUMIFS('Báo cáo'!$P:$P,'Báo cáo'!$AD:$AD,$A5,'Báo cáo'!$Z:$Z,"&lt;="&amp;G$4)-SUMIFS('Báo cáo'!$Q:$Q,'Báo cáo'!$AD:$AD,$A5,'Báo cáo'!$AA:$AA,"&lt;="&amp;G$4)</f>
        <v>75558694</v>
      </c>
      <c r="H5" s="247">
        <f>SUMIFS('Báo cáo'!$O:$O,'Báo cáo'!$AD:$AD,$A5,'Báo cáo'!$Z:$Z,"&lt;="&amp;H$4)+SUMIFS('Báo cáo'!$P:$P,'Báo cáo'!$AD:$AD,$A5,'Báo cáo'!$Z:$Z,"&lt;="&amp;H$4)-SUMIFS('Báo cáo'!$Q:$Q,'Báo cáo'!$AD:$AD,$A5,'Báo cáo'!$AA:$AA,"&lt;="&amp;H$4)</f>
        <v>77448811</v>
      </c>
      <c r="I5" s="247">
        <f>SUMIFS('Báo cáo'!$O:$O,'Báo cáo'!$AD:$AD,$A5,'Báo cáo'!$Z:$Z,"&lt;="&amp;I$4)+SUMIFS('Báo cáo'!$P:$P,'Báo cáo'!$AD:$AD,$A5,'Báo cáo'!$Z:$Z,"&lt;="&amp;I$4)-SUMIFS('Báo cáo'!$Q:$Q,'Báo cáo'!$AD:$AD,$A5,'Báo cáo'!$AA:$AA,"&lt;="&amp;I$4)</f>
        <v>74707682</v>
      </c>
      <c r="J5" s="247">
        <f>SUMIFS('Báo cáo'!$O:$O,'Báo cáo'!$AD:$AD,$A5,'Báo cáo'!$Z:$Z,"&lt;="&amp;J$4)+SUMIFS('Báo cáo'!$P:$P,'Báo cáo'!$AD:$AD,$A5,'Báo cáo'!$Z:$Z,"&lt;="&amp;J$4)-SUMIFS('Báo cáo'!$Q:$Q,'Báo cáo'!$AD:$AD,$A5,'Báo cáo'!$AA:$AA,"&lt;="&amp;J$4)</f>
        <v>72896783</v>
      </c>
      <c r="K5" s="247">
        <f>SUMIFS('Báo cáo'!$O:$O,'Báo cáo'!$AD:$AD,$A5,'Báo cáo'!$Z:$Z,"&lt;="&amp;K$4)+SUMIFS('Báo cáo'!$P:$P,'Báo cáo'!$AD:$AD,$A5,'Báo cáo'!$Z:$Z,"&lt;="&amp;K$4)-SUMIFS('Báo cáo'!$Q:$Q,'Báo cáo'!$AD:$AD,$A5,'Báo cáo'!$AA:$AA,"&lt;="&amp;K$4)</f>
        <v>64528101</v>
      </c>
      <c r="L5" s="247">
        <f>SUMIFS('Báo cáo'!$O:$O,'Báo cáo'!$AD:$AD,$A5,'Báo cáo'!$Z:$Z,"&lt;="&amp;L$4)+SUMIFS('Báo cáo'!$P:$P,'Báo cáo'!$AD:$AD,$A5,'Báo cáo'!$Z:$Z,"&lt;="&amp;L$4)-SUMIFS('Báo cáo'!$Q:$Q,'Báo cáo'!$AD:$AD,$A5,'Báo cáo'!$AA:$AA,"&lt;="&amp;L$4)</f>
        <v>0</v>
      </c>
      <c r="M5" s="247">
        <f>SUMIFS('Báo cáo'!$O:$O,'Báo cáo'!$AD:$AD,$A5,'Báo cáo'!$Z:$Z,"&lt;="&amp;M$4)+SUMIFS('Báo cáo'!$P:$P,'Báo cáo'!$AD:$AD,$A5,'Báo cáo'!$Z:$Z,"&lt;="&amp;M$4)-SUMIFS('Báo cáo'!$Q:$Q,'Báo cáo'!$AD:$AD,$A5,'Báo cáo'!$AA:$AA,"&lt;="&amp;M$4)</f>
        <v>0</v>
      </c>
      <c r="N5" s="247">
        <f>SUMIFS('Báo cáo'!$O:$O,'Báo cáo'!$AD:$AD,$A5,'Báo cáo'!$Z:$Z,"&lt;="&amp;N$4)+SUMIFS('Báo cáo'!$P:$P,'Báo cáo'!$AD:$AD,$A5,'Báo cáo'!$Z:$Z,"&lt;="&amp;N$4)-SUMIFS('Báo cáo'!$Q:$Q,'Báo cáo'!$AD:$AD,$A5,'Báo cáo'!$AA:$AA,"&lt;="&amp;N$4)</f>
        <v>0</v>
      </c>
    </row>
    <row r="6" spans="1:14">
      <c r="A6" s="23" t="s">
        <v>18801</v>
      </c>
      <c r="B6" s="23" t="s">
        <v>4518</v>
      </c>
      <c r="C6" s="247">
        <f>SUMIFS('Báo cáo'!$O:$O,'Báo cáo'!$AD:$AD,$A6,'Báo cáo'!$Z:$Z,"&lt;="&amp;C$4)+SUMIFS('Báo cáo'!$P:$P,'Báo cáo'!$AD:$AD,$A6,'Báo cáo'!$Z:$Z,"&lt;="&amp;C$4)-SUMIFS('Báo cáo'!$Q:$Q,'Báo cáo'!$AD:$AD,$A6,'Báo cáo'!$AA:$AA,"&lt;="&amp;C$4)</f>
        <v>232127533</v>
      </c>
      <c r="D6" s="247">
        <f>SUMIFS('Báo cáo'!$O:$O,'Báo cáo'!$AD:$AD,$A6,'Báo cáo'!$Z:$Z,"&lt;="&amp;D$4)+SUMIFS('Báo cáo'!$P:$P,'Báo cáo'!$AD:$AD,$A6,'Báo cáo'!$Z:$Z,"&lt;="&amp;D$4)-SUMIFS('Báo cáo'!$Q:$Q,'Báo cáo'!$AD:$AD,$A6,'Báo cáo'!$AA:$AA,"&lt;="&amp;D$4)</f>
        <v>51267036</v>
      </c>
      <c r="E6" s="247">
        <f>SUMIFS('Báo cáo'!$O:$O,'Báo cáo'!$AD:$AD,$A6,'Báo cáo'!$Z:$Z,"&lt;="&amp;E$4)+SUMIFS('Báo cáo'!$P:$P,'Báo cáo'!$AD:$AD,$A6,'Báo cáo'!$Z:$Z,"&lt;="&amp;E$4)-SUMIFS('Báo cáo'!$Q:$Q,'Báo cáo'!$AD:$AD,$A6,'Báo cáo'!$AA:$AA,"&lt;="&amp;E$4)</f>
        <v>45211156</v>
      </c>
      <c r="F6" s="247">
        <f>SUMIFS('Báo cáo'!$O:$O,'Báo cáo'!$AD:$AD,$A6,'Báo cáo'!$Z:$Z,"&lt;="&amp;F$4)+SUMIFS('Báo cáo'!$P:$P,'Báo cáo'!$AD:$AD,$A6,'Báo cáo'!$Z:$Z,"&lt;="&amp;F$4)-SUMIFS('Báo cáo'!$Q:$Q,'Báo cáo'!$AD:$AD,$A6,'Báo cáo'!$AA:$AA,"&lt;="&amp;F$4)</f>
        <v>110657621</v>
      </c>
      <c r="G6" s="247">
        <f>SUMIFS('Báo cáo'!$O:$O,'Báo cáo'!$AD:$AD,$A6,'Báo cáo'!$Z:$Z,"&lt;="&amp;G$4)+SUMIFS('Báo cáo'!$P:$P,'Báo cáo'!$AD:$AD,$A6,'Báo cáo'!$Z:$Z,"&lt;="&amp;G$4)-SUMIFS('Báo cáo'!$Q:$Q,'Báo cáo'!$AD:$AD,$A6,'Báo cáo'!$AA:$AA,"&lt;="&amp;G$4)</f>
        <v>105679151</v>
      </c>
      <c r="H6" s="247">
        <f>SUMIFS('Báo cáo'!$O:$O,'Báo cáo'!$AD:$AD,$A6,'Báo cáo'!$Z:$Z,"&lt;="&amp;H$4)+SUMIFS('Báo cáo'!$P:$P,'Báo cáo'!$AD:$AD,$A6,'Báo cáo'!$Z:$Z,"&lt;="&amp;H$4)-SUMIFS('Báo cáo'!$Q:$Q,'Báo cáo'!$AD:$AD,$A6,'Báo cáo'!$AA:$AA,"&lt;="&amp;H$4)</f>
        <v>43380016</v>
      </c>
      <c r="I6" s="247">
        <f>SUMIFS('Báo cáo'!$O:$O,'Báo cáo'!$AD:$AD,$A6,'Báo cáo'!$Z:$Z,"&lt;="&amp;I$4)+SUMIFS('Báo cáo'!$P:$P,'Báo cáo'!$AD:$AD,$A6,'Báo cáo'!$Z:$Z,"&lt;="&amp;I$4)-SUMIFS('Báo cáo'!$Q:$Q,'Báo cáo'!$AD:$AD,$A6,'Báo cáo'!$AA:$AA,"&lt;="&amp;I$4)</f>
        <v>48077246</v>
      </c>
      <c r="J6" s="247">
        <f>SUMIFS('Báo cáo'!$O:$O,'Báo cáo'!$AD:$AD,$A6,'Báo cáo'!$Z:$Z,"&lt;="&amp;J$4)+SUMIFS('Báo cáo'!$P:$P,'Báo cáo'!$AD:$AD,$A6,'Báo cáo'!$Z:$Z,"&lt;="&amp;J$4)-SUMIFS('Báo cáo'!$Q:$Q,'Báo cáo'!$AD:$AD,$A6,'Báo cáo'!$AA:$AA,"&lt;="&amp;J$4)</f>
        <v>119859201</v>
      </c>
      <c r="K6" s="247">
        <f>SUMIFS('Báo cáo'!$O:$O,'Báo cáo'!$AD:$AD,$A6,'Báo cáo'!$Z:$Z,"&lt;="&amp;K$4)+SUMIFS('Báo cáo'!$P:$P,'Báo cáo'!$AD:$AD,$A6,'Báo cáo'!$Z:$Z,"&lt;="&amp;K$4)-SUMIFS('Báo cáo'!$Q:$Q,'Báo cáo'!$AD:$AD,$A6,'Báo cáo'!$AA:$AA,"&lt;="&amp;K$4)</f>
        <v>60222399</v>
      </c>
      <c r="L6" s="247">
        <f>SUMIFS('Báo cáo'!$O:$O,'Báo cáo'!$AD:$AD,$A6,'Báo cáo'!$Z:$Z,"&lt;="&amp;L$4)+SUMIFS('Báo cáo'!$P:$P,'Báo cáo'!$AD:$AD,$A6,'Báo cáo'!$Z:$Z,"&lt;="&amp;L$4)-SUMIFS('Báo cáo'!$Q:$Q,'Báo cáo'!$AD:$AD,$A6,'Báo cáo'!$AA:$AA,"&lt;="&amp;L$4)</f>
        <v>41246196.839999914</v>
      </c>
      <c r="M6" s="247">
        <f>SUMIFS('Báo cáo'!$O:$O,'Báo cáo'!$AD:$AD,$A6,'Báo cáo'!$Z:$Z,"&lt;="&amp;M$4)+SUMIFS('Báo cáo'!$P:$P,'Báo cáo'!$AD:$AD,$A6,'Báo cáo'!$Z:$Z,"&lt;="&amp;M$4)-SUMIFS('Báo cáo'!$Q:$Q,'Báo cáo'!$AD:$AD,$A6,'Báo cáo'!$AA:$AA,"&lt;="&amp;M$4)</f>
        <v>72402049.840000153</v>
      </c>
      <c r="N6" s="247">
        <f>SUMIFS('Báo cáo'!$O:$O,'Báo cáo'!$AD:$AD,$A6,'Báo cáo'!$Z:$Z,"&lt;="&amp;N$4)+SUMIFS('Báo cáo'!$P:$P,'Báo cáo'!$AD:$AD,$A6,'Báo cáo'!$Z:$Z,"&lt;="&amp;N$4)-SUMIFS('Báo cáo'!$Q:$Q,'Báo cáo'!$AD:$AD,$A6,'Báo cáo'!$AA:$AA,"&lt;="&amp;N$4)</f>
        <v>40848942.600000143</v>
      </c>
    </row>
    <row r="7" spans="1:14">
      <c r="A7" s="23" t="s">
        <v>36</v>
      </c>
      <c r="B7" s="23" t="s">
        <v>7177</v>
      </c>
      <c r="C7" s="247">
        <f>SUMIFS('Báo cáo'!$O:$O,'Báo cáo'!$AD:$AD,$A7,'Báo cáo'!$Z:$Z,"&lt;="&amp;C$4)+SUMIFS('Báo cáo'!$P:$P,'Báo cáo'!$AD:$AD,$A7,'Báo cáo'!$Z:$Z,"&lt;="&amp;C$4)-SUMIFS('Báo cáo'!$Q:$Q,'Báo cáo'!$AD:$AD,$A7,'Báo cáo'!$AA:$AA,"&lt;="&amp;C$4)</f>
        <v>4821784</v>
      </c>
      <c r="D7" s="247">
        <f>SUMIFS('Báo cáo'!$O:$O,'Báo cáo'!$AD:$AD,$A7,'Báo cáo'!$Z:$Z,"&lt;="&amp;D$4)+SUMIFS('Báo cáo'!$P:$P,'Báo cáo'!$AD:$AD,$A7,'Báo cáo'!$Z:$Z,"&lt;="&amp;D$4)-SUMIFS('Báo cáo'!$Q:$Q,'Báo cáo'!$AD:$AD,$A7,'Báo cáo'!$AA:$AA,"&lt;="&amp;D$4)</f>
        <v>6950419</v>
      </c>
      <c r="E7" s="247">
        <f>SUMIFS('Báo cáo'!$O:$O,'Báo cáo'!$AD:$AD,$A7,'Báo cáo'!$Z:$Z,"&lt;="&amp;E$4)+SUMIFS('Báo cáo'!$P:$P,'Báo cáo'!$AD:$AD,$A7,'Báo cáo'!$Z:$Z,"&lt;="&amp;E$4)-SUMIFS('Báo cáo'!$Q:$Q,'Báo cáo'!$AD:$AD,$A7,'Báo cáo'!$AA:$AA,"&lt;="&amp;E$4)</f>
        <v>10595704</v>
      </c>
      <c r="F7" s="247">
        <f>SUMIFS('Báo cáo'!$O:$O,'Báo cáo'!$AD:$AD,$A7,'Báo cáo'!$Z:$Z,"&lt;="&amp;F$4)+SUMIFS('Báo cáo'!$P:$P,'Báo cáo'!$AD:$AD,$A7,'Báo cáo'!$Z:$Z,"&lt;="&amp;F$4)-SUMIFS('Báo cáo'!$Q:$Q,'Báo cáo'!$AD:$AD,$A7,'Báo cáo'!$AA:$AA,"&lt;="&amp;F$4)</f>
        <v>6286686</v>
      </c>
      <c r="G7" s="247">
        <f>SUMIFS('Báo cáo'!$O:$O,'Báo cáo'!$AD:$AD,$A7,'Báo cáo'!$Z:$Z,"&lt;="&amp;G$4)+SUMIFS('Báo cáo'!$P:$P,'Báo cáo'!$AD:$AD,$A7,'Báo cáo'!$Z:$Z,"&lt;="&amp;G$4)-SUMIFS('Báo cáo'!$Q:$Q,'Báo cáo'!$AD:$AD,$A7,'Báo cáo'!$AA:$AA,"&lt;="&amp;G$4)</f>
        <v>5762612</v>
      </c>
      <c r="H7" s="247">
        <f>SUMIFS('Báo cáo'!$O:$O,'Báo cáo'!$AD:$AD,$A7,'Báo cáo'!$Z:$Z,"&lt;="&amp;H$4)+SUMIFS('Báo cáo'!$P:$P,'Báo cáo'!$AD:$AD,$A7,'Báo cáo'!$Z:$Z,"&lt;="&amp;H$4)-SUMIFS('Báo cáo'!$Q:$Q,'Báo cáo'!$AD:$AD,$A7,'Báo cáo'!$AA:$AA,"&lt;="&amp;H$4)</f>
        <v>3787860</v>
      </c>
      <c r="I7" s="247">
        <f>SUMIFS('Báo cáo'!$O:$O,'Báo cáo'!$AD:$AD,$A7,'Báo cáo'!$Z:$Z,"&lt;="&amp;I$4)+SUMIFS('Báo cáo'!$P:$P,'Báo cáo'!$AD:$AD,$A7,'Báo cáo'!$Z:$Z,"&lt;="&amp;I$4)-SUMIFS('Báo cáo'!$Q:$Q,'Báo cáo'!$AD:$AD,$A7,'Báo cáo'!$AA:$AA,"&lt;="&amp;I$4)</f>
        <v>2215818</v>
      </c>
      <c r="J7" s="247">
        <f>SUMIFS('Báo cáo'!$O:$O,'Báo cáo'!$AD:$AD,$A7,'Báo cáo'!$Z:$Z,"&lt;="&amp;J$4)+SUMIFS('Báo cáo'!$P:$P,'Báo cáo'!$AD:$AD,$A7,'Báo cáo'!$Z:$Z,"&lt;="&amp;J$4)-SUMIFS('Báo cáo'!$Q:$Q,'Báo cáo'!$AD:$AD,$A7,'Báo cáo'!$AA:$AA,"&lt;="&amp;J$4)</f>
        <v>2069415</v>
      </c>
      <c r="K7" s="247">
        <f>SUMIFS('Báo cáo'!$O:$O,'Báo cáo'!$AD:$AD,$A7,'Báo cáo'!$Z:$Z,"&lt;="&amp;K$4)+SUMIFS('Báo cáo'!$P:$P,'Báo cáo'!$AD:$AD,$A7,'Báo cáo'!$Z:$Z,"&lt;="&amp;K$4)-SUMIFS('Báo cáo'!$Q:$Q,'Báo cáo'!$AD:$AD,$A7,'Báo cáo'!$AA:$AA,"&lt;="&amp;K$4)</f>
        <v>464651</v>
      </c>
      <c r="L7" s="247">
        <f>SUMIFS('Báo cáo'!$O:$O,'Báo cáo'!$AD:$AD,$A7,'Báo cáo'!$Z:$Z,"&lt;="&amp;L$4)+SUMIFS('Báo cáo'!$P:$P,'Báo cáo'!$AD:$AD,$A7,'Báo cáo'!$Z:$Z,"&lt;="&amp;L$4)-SUMIFS('Báo cáo'!$Q:$Q,'Báo cáo'!$AD:$AD,$A7,'Báo cáo'!$AA:$AA,"&lt;="&amp;L$4)</f>
        <v>1114674</v>
      </c>
      <c r="M7" s="247">
        <f>SUMIFS('Báo cáo'!$O:$O,'Báo cáo'!$AD:$AD,$A7,'Báo cáo'!$Z:$Z,"&lt;="&amp;M$4)+SUMIFS('Báo cáo'!$P:$P,'Báo cáo'!$AD:$AD,$A7,'Báo cáo'!$Z:$Z,"&lt;="&amp;M$4)-SUMIFS('Báo cáo'!$Q:$Q,'Báo cáo'!$AD:$AD,$A7,'Báo cáo'!$AA:$AA,"&lt;="&amp;M$4)</f>
        <v>1114674</v>
      </c>
      <c r="N7" s="247">
        <f>SUMIFS('Báo cáo'!$O:$O,'Báo cáo'!$AD:$AD,$A7,'Báo cáo'!$Z:$Z,"&lt;="&amp;N$4)+SUMIFS('Báo cáo'!$P:$P,'Báo cáo'!$AD:$AD,$A7,'Báo cáo'!$Z:$Z,"&lt;="&amp;N$4)-SUMIFS('Báo cáo'!$Q:$Q,'Báo cáo'!$AD:$AD,$A7,'Báo cáo'!$AA:$AA,"&lt;="&amp;N$4)</f>
        <v>1114674</v>
      </c>
    </row>
    <row r="8" spans="1:14">
      <c r="A8" s="23" t="s">
        <v>163</v>
      </c>
      <c r="B8" s="23" t="s">
        <v>4513</v>
      </c>
      <c r="C8" s="247">
        <f>SUMIFS('Báo cáo'!$O:$O,'Báo cáo'!$AD:$AD,$A8,'Báo cáo'!$Z:$Z,"&lt;="&amp;C$4)+SUMIFS('Báo cáo'!$P:$P,'Báo cáo'!$AD:$AD,$A8,'Báo cáo'!$Z:$Z,"&lt;="&amp;C$4)-SUMIFS('Báo cáo'!$Q:$Q,'Báo cáo'!$AD:$AD,$A8,'Báo cáo'!$AA:$AA,"&lt;="&amp;C$4)</f>
        <v>0</v>
      </c>
      <c r="D8" s="247">
        <f>SUMIFS('Báo cáo'!$O:$O,'Báo cáo'!$AD:$AD,$A8,'Báo cáo'!$Z:$Z,"&lt;="&amp;D$4)+SUMIFS('Báo cáo'!$P:$P,'Báo cáo'!$AD:$AD,$A8,'Báo cáo'!$Z:$Z,"&lt;="&amp;D$4)-SUMIFS('Báo cáo'!$Q:$Q,'Báo cáo'!$AD:$AD,$A8,'Báo cáo'!$AA:$AA,"&lt;="&amp;D$4)</f>
        <v>0</v>
      </c>
      <c r="E8" s="247">
        <f>SUMIFS('Báo cáo'!$O:$O,'Báo cáo'!$AD:$AD,$A8,'Báo cáo'!$Z:$Z,"&lt;="&amp;E$4)+SUMIFS('Báo cáo'!$P:$P,'Báo cáo'!$AD:$AD,$A8,'Báo cáo'!$Z:$Z,"&lt;="&amp;E$4)-SUMIFS('Báo cáo'!$Q:$Q,'Báo cáo'!$AD:$AD,$A8,'Báo cáo'!$AA:$AA,"&lt;="&amp;E$4)</f>
        <v>0</v>
      </c>
      <c r="F8" s="247">
        <f>SUMIFS('Báo cáo'!$O:$O,'Báo cáo'!$AD:$AD,$A8,'Báo cáo'!$Z:$Z,"&lt;="&amp;F$4)+SUMIFS('Báo cáo'!$P:$P,'Báo cáo'!$AD:$AD,$A8,'Báo cáo'!$Z:$Z,"&lt;="&amp;F$4)-SUMIFS('Báo cáo'!$Q:$Q,'Báo cáo'!$AD:$AD,$A8,'Báo cáo'!$AA:$AA,"&lt;="&amp;F$4)</f>
        <v>18231327</v>
      </c>
      <c r="G8" s="247">
        <f>SUMIFS('Báo cáo'!$O:$O,'Báo cáo'!$AD:$AD,$A8,'Báo cáo'!$Z:$Z,"&lt;="&amp;G$4)+SUMIFS('Báo cáo'!$P:$P,'Báo cáo'!$AD:$AD,$A8,'Báo cáo'!$Z:$Z,"&lt;="&amp;G$4)-SUMIFS('Báo cáo'!$Q:$Q,'Báo cáo'!$AD:$AD,$A8,'Báo cáo'!$AA:$AA,"&lt;="&amp;G$4)</f>
        <v>29272367.719999999</v>
      </c>
      <c r="H8" s="247">
        <f>SUMIFS('Báo cáo'!$O:$O,'Báo cáo'!$AD:$AD,$A8,'Báo cáo'!$Z:$Z,"&lt;="&amp;H$4)+SUMIFS('Báo cáo'!$P:$P,'Báo cáo'!$AD:$AD,$A8,'Báo cáo'!$Z:$Z,"&lt;="&amp;H$4)-SUMIFS('Báo cáo'!$Q:$Q,'Báo cáo'!$AD:$AD,$A8,'Báo cáo'!$AA:$AA,"&lt;="&amp;H$4)</f>
        <v>15686826.120000005</v>
      </c>
      <c r="I8" s="247">
        <f>SUMIFS('Báo cáo'!$O:$O,'Báo cáo'!$AD:$AD,$A8,'Báo cáo'!$Z:$Z,"&lt;="&amp;I$4)+SUMIFS('Báo cáo'!$P:$P,'Báo cáo'!$AD:$AD,$A8,'Báo cáo'!$Z:$Z,"&lt;="&amp;I$4)-SUMIFS('Báo cáo'!$Q:$Q,'Báo cáo'!$AD:$AD,$A8,'Báo cáo'!$AA:$AA,"&lt;="&amp;I$4)</f>
        <v>5881209.400000006</v>
      </c>
      <c r="J8" s="247">
        <f>SUMIFS('Báo cáo'!$O:$O,'Báo cáo'!$AD:$AD,$A8,'Báo cáo'!$Z:$Z,"&lt;="&amp;J$4)+SUMIFS('Báo cáo'!$P:$P,'Báo cáo'!$AD:$AD,$A8,'Báo cáo'!$Z:$Z,"&lt;="&amp;J$4)-SUMIFS('Báo cáo'!$Q:$Q,'Báo cáo'!$AD:$AD,$A8,'Báo cáo'!$AA:$AA,"&lt;="&amp;J$4)</f>
        <v>7239982.7600000054</v>
      </c>
      <c r="K8" s="247">
        <f>SUMIFS('Báo cáo'!$O:$O,'Báo cáo'!$AD:$AD,$A8,'Báo cáo'!$Z:$Z,"&lt;="&amp;K$4)+SUMIFS('Báo cáo'!$P:$P,'Báo cáo'!$AD:$AD,$A8,'Báo cáo'!$Z:$Z,"&lt;="&amp;K$4)-SUMIFS('Báo cáo'!$Q:$Q,'Báo cáo'!$AD:$AD,$A8,'Báo cáo'!$AA:$AA,"&lt;="&amp;K$4)</f>
        <v>4635220.3599999994</v>
      </c>
      <c r="L8" s="247">
        <f>SUMIFS('Báo cáo'!$O:$O,'Báo cáo'!$AD:$AD,$A8,'Báo cáo'!$Z:$Z,"&lt;="&amp;L$4)+SUMIFS('Báo cáo'!$P:$P,'Báo cáo'!$AD:$AD,$A8,'Báo cáo'!$Z:$Z,"&lt;="&amp;L$4)-SUMIFS('Báo cáo'!$Q:$Q,'Báo cáo'!$AD:$AD,$A8,'Báo cáo'!$AA:$AA,"&lt;="&amp;L$4)</f>
        <v>10374649.119999997</v>
      </c>
      <c r="M8" s="247">
        <f>SUMIFS('Báo cáo'!$O:$O,'Báo cáo'!$AD:$AD,$A8,'Báo cáo'!$Z:$Z,"&lt;="&amp;M$4)+SUMIFS('Báo cáo'!$P:$P,'Báo cáo'!$AD:$AD,$A8,'Báo cáo'!$Z:$Z,"&lt;="&amp;M$4)-SUMIFS('Báo cáo'!$Q:$Q,'Báo cáo'!$AD:$AD,$A8,'Báo cáo'!$AA:$AA,"&lt;="&amp;M$4)</f>
        <v>16625541.159999996</v>
      </c>
      <c r="N8" s="247">
        <f>SUMIFS('Báo cáo'!$O:$O,'Báo cáo'!$AD:$AD,$A8,'Báo cáo'!$Z:$Z,"&lt;="&amp;N$4)+SUMIFS('Báo cáo'!$P:$P,'Báo cáo'!$AD:$AD,$A8,'Báo cáo'!$Z:$Z,"&lt;="&amp;N$4)-SUMIFS('Báo cáo'!$Q:$Q,'Báo cáo'!$AD:$AD,$A8,'Báo cáo'!$AA:$AA,"&lt;="&amp;N$4)</f>
        <v>16625541.159999996</v>
      </c>
    </row>
    <row r="9" spans="1:14">
      <c r="A9" s="23" t="s">
        <v>18833</v>
      </c>
      <c r="B9" s="23" t="s">
        <v>9326</v>
      </c>
      <c r="C9" s="247">
        <f>SUMIFS('Báo cáo'!$O:$O,'Báo cáo'!$AD:$AD,$A9,'Báo cáo'!$Z:$Z,"&lt;="&amp;C$4)+SUMIFS('Báo cáo'!$P:$P,'Báo cáo'!$AD:$AD,$A9,'Báo cáo'!$Z:$Z,"&lt;="&amp;C$4)-SUMIFS('Báo cáo'!$Q:$Q,'Báo cáo'!$AD:$AD,$A9,'Báo cáo'!$AA:$AA,"&lt;="&amp;C$4)</f>
        <v>11843089</v>
      </c>
      <c r="D9" s="247">
        <f>SUMIFS('Báo cáo'!$O:$O,'Báo cáo'!$AD:$AD,$A9,'Báo cáo'!$Z:$Z,"&lt;="&amp;D$4)+SUMIFS('Báo cáo'!$P:$P,'Báo cáo'!$AD:$AD,$A9,'Báo cáo'!$Z:$Z,"&lt;="&amp;D$4)-SUMIFS('Báo cáo'!$Q:$Q,'Báo cáo'!$AD:$AD,$A9,'Báo cáo'!$AA:$AA,"&lt;="&amp;D$4)</f>
        <v>16896851</v>
      </c>
      <c r="E9" s="247">
        <f>SUMIFS('Báo cáo'!$O:$O,'Báo cáo'!$AD:$AD,$A9,'Báo cáo'!$Z:$Z,"&lt;="&amp;E$4)+SUMIFS('Báo cáo'!$P:$P,'Báo cáo'!$AD:$AD,$A9,'Báo cáo'!$Z:$Z,"&lt;="&amp;E$4)-SUMIFS('Báo cáo'!$Q:$Q,'Báo cáo'!$AD:$AD,$A9,'Báo cáo'!$AA:$AA,"&lt;="&amp;E$4)</f>
        <v>10148908</v>
      </c>
      <c r="F9" s="247">
        <f>SUMIFS('Báo cáo'!$O:$O,'Báo cáo'!$AD:$AD,$A9,'Báo cáo'!$Z:$Z,"&lt;="&amp;F$4)+SUMIFS('Báo cáo'!$P:$P,'Báo cáo'!$AD:$AD,$A9,'Báo cáo'!$Z:$Z,"&lt;="&amp;F$4)-SUMIFS('Báo cáo'!$Q:$Q,'Báo cáo'!$AD:$AD,$A9,'Báo cáo'!$AA:$AA,"&lt;="&amp;F$4)</f>
        <v>10067708</v>
      </c>
      <c r="G9" s="247">
        <f>SUMIFS('Báo cáo'!$O:$O,'Báo cáo'!$AD:$AD,$A9,'Báo cáo'!$Z:$Z,"&lt;="&amp;G$4)+SUMIFS('Báo cáo'!$P:$P,'Báo cáo'!$AD:$AD,$A9,'Báo cáo'!$Z:$Z,"&lt;="&amp;G$4)-SUMIFS('Báo cáo'!$Q:$Q,'Báo cáo'!$AD:$AD,$A9,'Báo cáo'!$AA:$AA,"&lt;="&amp;G$4)</f>
        <v>11455487</v>
      </c>
      <c r="H9" s="247">
        <f>SUMIFS('Báo cáo'!$O:$O,'Báo cáo'!$AD:$AD,$A9,'Báo cáo'!$Z:$Z,"&lt;="&amp;H$4)+SUMIFS('Báo cáo'!$P:$P,'Báo cáo'!$AD:$AD,$A9,'Báo cáo'!$Z:$Z,"&lt;="&amp;H$4)-SUMIFS('Báo cáo'!$Q:$Q,'Báo cáo'!$AD:$AD,$A9,'Báo cáo'!$AA:$AA,"&lt;="&amp;H$4)</f>
        <v>9200322</v>
      </c>
      <c r="I9" s="247">
        <f>SUMIFS('Báo cáo'!$O:$O,'Báo cáo'!$AD:$AD,$A9,'Báo cáo'!$Z:$Z,"&lt;="&amp;I$4)+SUMIFS('Báo cáo'!$P:$P,'Báo cáo'!$AD:$AD,$A9,'Báo cáo'!$Z:$Z,"&lt;="&amp;I$4)-SUMIFS('Báo cáo'!$Q:$Q,'Báo cáo'!$AD:$AD,$A9,'Báo cáo'!$AA:$AA,"&lt;="&amp;I$4)</f>
        <v>14707982</v>
      </c>
      <c r="J9" s="247">
        <f>SUMIFS('Báo cáo'!$O:$O,'Báo cáo'!$AD:$AD,$A9,'Báo cáo'!$Z:$Z,"&lt;="&amp;J$4)+SUMIFS('Báo cáo'!$P:$P,'Báo cáo'!$AD:$AD,$A9,'Báo cáo'!$Z:$Z,"&lt;="&amp;J$4)-SUMIFS('Báo cáo'!$Q:$Q,'Báo cáo'!$AD:$AD,$A9,'Báo cáo'!$AA:$AA,"&lt;="&amp;J$4)</f>
        <v>10535654</v>
      </c>
      <c r="K9" s="247">
        <f>SUMIFS('Báo cáo'!$O:$O,'Báo cáo'!$AD:$AD,$A9,'Báo cáo'!$Z:$Z,"&lt;="&amp;K$4)+SUMIFS('Báo cáo'!$P:$P,'Báo cáo'!$AD:$AD,$A9,'Báo cáo'!$Z:$Z,"&lt;="&amp;K$4)-SUMIFS('Báo cáo'!$Q:$Q,'Báo cáo'!$AD:$AD,$A9,'Báo cáo'!$AA:$AA,"&lt;="&amp;K$4)</f>
        <v>11878462</v>
      </c>
      <c r="L9" s="247">
        <f>SUMIFS('Báo cáo'!$O:$O,'Báo cáo'!$AD:$AD,$A9,'Báo cáo'!$Z:$Z,"&lt;="&amp;L$4)+SUMIFS('Báo cáo'!$P:$P,'Báo cáo'!$AD:$AD,$A9,'Báo cáo'!$Z:$Z,"&lt;="&amp;L$4)-SUMIFS('Báo cáo'!$Q:$Q,'Báo cáo'!$AD:$AD,$A9,'Báo cáo'!$AA:$AA,"&lt;="&amp;L$4)</f>
        <v>31752438</v>
      </c>
      <c r="M9" s="247">
        <f>SUMIFS('Báo cáo'!$O:$O,'Báo cáo'!$AD:$AD,$A9,'Báo cáo'!$Z:$Z,"&lt;="&amp;M$4)+SUMIFS('Báo cáo'!$P:$P,'Báo cáo'!$AD:$AD,$A9,'Báo cáo'!$Z:$Z,"&lt;="&amp;M$4)-SUMIFS('Báo cáo'!$Q:$Q,'Báo cáo'!$AD:$AD,$A9,'Báo cáo'!$AA:$AA,"&lt;="&amp;M$4)</f>
        <v>41734559.199999988</v>
      </c>
      <c r="N9" s="247">
        <f>SUMIFS('Báo cáo'!$O:$O,'Báo cáo'!$AD:$AD,$A9,'Báo cáo'!$Z:$Z,"&lt;="&amp;N$4)+SUMIFS('Báo cáo'!$P:$P,'Báo cáo'!$AD:$AD,$A9,'Báo cáo'!$Z:$Z,"&lt;="&amp;N$4)-SUMIFS('Báo cáo'!$Q:$Q,'Báo cáo'!$AD:$AD,$A9,'Báo cáo'!$AA:$AA,"&lt;="&amp;N$4)</f>
        <v>41734559.199999988</v>
      </c>
    </row>
    <row r="10" spans="1:14">
      <c r="A10" s="23" t="s">
        <v>75</v>
      </c>
      <c r="B10" s="23" t="s">
        <v>18831</v>
      </c>
      <c r="C10" s="247">
        <f>SUMIFS('Báo cáo'!$O:$O,'Báo cáo'!$AD:$AD,$A10,'Báo cáo'!$Z:$Z,"&lt;="&amp;C$4)+SUMIFS('Báo cáo'!$P:$P,'Báo cáo'!$AD:$AD,$A10,'Báo cáo'!$Z:$Z,"&lt;="&amp;C$4)-SUMIFS('Báo cáo'!$Q:$Q,'Báo cáo'!$AD:$AD,$A10,'Báo cáo'!$AA:$AA,"&lt;="&amp;C$4)</f>
        <v>0</v>
      </c>
      <c r="D10" s="247">
        <f>SUMIFS('Báo cáo'!$O:$O,'Báo cáo'!$AD:$AD,$A10,'Báo cáo'!$Z:$Z,"&lt;="&amp;D$4)+SUMIFS('Báo cáo'!$P:$P,'Báo cáo'!$AD:$AD,$A10,'Báo cáo'!$Z:$Z,"&lt;="&amp;D$4)-SUMIFS('Báo cáo'!$Q:$Q,'Báo cáo'!$AD:$AD,$A10,'Báo cáo'!$AA:$AA,"&lt;="&amp;D$4)</f>
        <v>0</v>
      </c>
      <c r="E10" s="247">
        <f>SUMIFS('Báo cáo'!$O:$O,'Báo cáo'!$AD:$AD,$A10,'Báo cáo'!$Z:$Z,"&lt;="&amp;E$4)+SUMIFS('Báo cáo'!$P:$P,'Báo cáo'!$AD:$AD,$A10,'Báo cáo'!$Z:$Z,"&lt;="&amp;E$4)-SUMIFS('Báo cáo'!$Q:$Q,'Báo cáo'!$AD:$AD,$A10,'Báo cáo'!$AA:$AA,"&lt;="&amp;E$4)</f>
        <v>962281</v>
      </c>
      <c r="F10" s="247">
        <f>SUMIFS('Báo cáo'!$O:$O,'Báo cáo'!$AD:$AD,$A10,'Báo cáo'!$Z:$Z,"&lt;="&amp;F$4)+SUMIFS('Báo cáo'!$P:$P,'Báo cáo'!$AD:$AD,$A10,'Báo cáo'!$Z:$Z,"&lt;="&amp;F$4)-SUMIFS('Báo cáo'!$Q:$Q,'Báo cáo'!$AD:$AD,$A10,'Báo cáo'!$AA:$AA,"&lt;="&amp;F$4)</f>
        <v>962281</v>
      </c>
      <c r="G10" s="247">
        <f>SUMIFS('Báo cáo'!$O:$O,'Báo cáo'!$AD:$AD,$A10,'Báo cáo'!$Z:$Z,"&lt;="&amp;G$4)+SUMIFS('Báo cáo'!$P:$P,'Báo cáo'!$AD:$AD,$A10,'Báo cáo'!$Z:$Z,"&lt;="&amp;G$4)-SUMIFS('Báo cáo'!$Q:$Q,'Báo cáo'!$AD:$AD,$A10,'Báo cáo'!$AA:$AA,"&lt;="&amp;G$4)</f>
        <v>962281</v>
      </c>
      <c r="H10" s="247">
        <f>SUMIFS('Báo cáo'!$O:$O,'Báo cáo'!$AD:$AD,$A10,'Báo cáo'!$Z:$Z,"&lt;="&amp;H$4)+SUMIFS('Báo cáo'!$P:$P,'Báo cáo'!$AD:$AD,$A10,'Báo cáo'!$Z:$Z,"&lt;="&amp;H$4)-SUMIFS('Báo cáo'!$Q:$Q,'Báo cáo'!$AD:$AD,$A10,'Báo cáo'!$AA:$AA,"&lt;="&amp;H$4)</f>
        <v>962281</v>
      </c>
      <c r="I10" s="247">
        <f>SUMIFS('Báo cáo'!$O:$O,'Báo cáo'!$AD:$AD,$A10,'Báo cáo'!$Z:$Z,"&lt;="&amp;I$4)+SUMIFS('Báo cáo'!$P:$P,'Báo cáo'!$AD:$AD,$A10,'Báo cáo'!$Z:$Z,"&lt;="&amp;I$4)-SUMIFS('Báo cáo'!$Q:$Q,'Báo cáo'!$AD:$AD,$A10,'Báo cáo'!$AA:$AA,"&lt;="&amp;I$4)</f>
        <v>962281</v>
      </c>
      <c r="J10" s="247">
        <f>SUMIFS('Báo cáo'!$O:$O,'Báo cáo'!$AD:$AD,$A10,'Báo cáo'!$Z:$Z,"&lt;="&amp;J$4)+SUMIFS('Báo cáo'!$P:$P,'Báo cáo'!$AD:$AD,$A10,'Báo cáo'!$Z:$Z,"&lt;="&amp;J$4)-SUMIFS('Báo cáo'!$Q:$Q,'Báo cáo'!$AD:$AD,$A10,'Báo cáo'!$AA:$AA,"&lt;="&amp;J$4)</f>
        <v>2042393</v>
      </c>
      <c r="K10" s="247">
        <f>SUMIFS('Báo cáo'!$O:$O,'Báo cáo'!$AD:$AD,$A10,'Báo cáo'!$Z:$Z,"&lt;="&amp;K$4)+SUMIFS('Báo cáo'!$P:$P,'Báo cáo'!$AD:$AD,$A10,'Báo cáo'!$Z:$Z,"&lt;="&amp;K$4)-SUMIFS('Báo cáo'!$Q:$Q,'Báo cáo'!$AD:$AD,$A10,'Báo cáo'!$AA:$AA,"&lt;="&amp;K$4)</f>
        <v>2042393</v>
      </c>
      <c r="L10" s="247">
        <f>SUMIFS('Báo cáo'!$O:$O,'Báo cáo'!$AD:$AD,$A10,'Báo cáo'!$Z:$Z,"&lt;="&amp;L$4)+SUMIFS('Báo cáo'!$P:$P,'Báo cáo'!$AD:$AD,$A10,'Báo cáo'!$Z:$Z,"&lt;="&amp;L$4)-SUMIFS('Báo cáo'!$Q:$Q,'Báo cáo'!$AD:$AD,$A10,'Báo cáo'!$AA:$AA,"&lt;="&amp;L$4)</f>
        <v>2042393</v>
      </c>
      <c r="M10" s="247">
        <f>SUMIFS('Báo cáo'!$O:$O,'Báo cáo'!$AD:$AD,$A10,'Báo cáo'!$Z:$Z,"&lt;="&amp;M$4)+SUMIFS('Báo cáo'!$P:$P,'Báo cáo'!$AD:$AD,$A10,'Báo cáo'!$Z:$Z,"&lt;="&amp;M$4)-SUMIFS('Báo cáo'!$Q:$Q,'Báo cáo'!$AD:$AD,$A10,'Báo cáo'!$AA:$AA,"&lt;="&amp;M$4)</f>
        <v>2042393</v>
      </c>
      <c r="N10" s="247">
        <f>SUMIFS('Báo cáo'!$O:$O,'Báo cáo'!$AD:$AD,$A10,'Báo cáo'!$Z:$Z,"&lt;="&amp;N$4)+SUMIFS('Báo cáo'!$P:$P,'Báo cáo'!$AD:$AD,$A10,'Báo cáo'!$Z:$Z,"&lt;="&amp;N$4)-SUMIFS('Báo cáo'!$Q:$Q,'Báo cáo'!$AD:$AD,$A10,'Báo cáo'!$AA:$AA,"&lt;="&amp;N$4)</f>
        <v>0</v>
      </c>
    </row>
    <row r="11" spans="1:14">
      <c r="A11" s="23" t="s">
        <v>165</v>
      </c>
      <c r="B11" s="23" t="s">
        <v>165</v>
      </c>
      <c r="C11" s="247">
        <f>SUMIFS('Báo cáo'!$O:$O,'Báo cáo'!$AD:$AD,$A11,'Báo cáo'!$Z:$Z,"&lt;="&amp;C$4)+SUMIFS('Báo cáo'!$P:$P,'Báo cáo'!$AD:$AD,$A11,'Báo cáo'!$Z:$Z,"&lt;="&amp;C$4)-SUMIFS('Báo cáo'!$Q:$Q,'Báo cáo'!$AD:$AD,$A11,'Báo cáo'!$AA:$AA,"&lt;="&amp;C$4)</f>
        <v>5342749</v>
      </c>
      <c r="D11" s="247">
        <f>SUMIFS('Báo cáo'!$O:$O,'Báo cáo'!$AD:$AD,$A11,'Báo cáo'!$Z:$Z,"&lt;="&amp;D$4)+SUMIFS('Báo cáo'!$P:$P,'Báo cáo'!$AD:$AD,$A11,'Báo cáo'!$Z:$Z,"&lt;="&amp;D$4)-SUMIFS('Báo cáo'!$Q:$Q,'Báo cáo'!$AD:$AD,$A11,'Báo cáo'!$AA:$AA,"&lt;="&amp;D$4)</f>
        <v>7558415</v>
      </c>
      <c r="E11" s="247">
        <f>SUMIFS('Báo cáo'!$O:$O,'Báo cáo'!$AD:$AD,$A11,'Báo cáo'!$Z:$Z,"&lt;="&amp;E$4)+SUMIFS('Báo cáo'!$P:$P,'Báo cáo'!$AD:$AD,$A11,'Báo cáo'!$Z:$Z,"&lt;="&amp;E$4)-SUMIFS('Báo cáo'!$Q:$Q,'Báo cáo'!$AD:$AD,$A11,'Báo cáo'!$AA:$AA,"&lt;="&amp;E$4)</f>
        <v>8997729</v>
      </c>
      <c r="F11" s="247">
        <f>SUMIFS('Báo cáo'!$O:$O,'Báo cáo'!$AD:$AD,$A11,'Báo cáo'!$Z:$Z,"&lt;="&amp;F$4)+SUMIFS('Báo cáo'!$P:$P,'Báo cáo'!$AD:$AD,$A11,'Báo cáo'!$Z:$Z,"&lt;="&amp;F$4)-SUMIFS('Báo cáo'!$Q:$Q,'Báo cáo'!$AD:$AD,$A11,'Báo cáo'!$AA:$AA,"&lt;="&amp;F$4)</f>
        <v>8997729</v>
      </c>
      <c r="G11" s="247">
        <f>SUMIFS('Báo cáo'!$O:$O,'Báo cáo'!$AD:$AD,$A11,'Báo cáo'!$Z:$Z,"&lt;="&amp;G$4)+SUMIFS('Báo cáo'!$P:$P,'Báo cáo'!$AD:$AD,$A11,'Báo cáo'!$Z:$Z,"&lt;="&amp;G$4)-SUMIFS('Báo cáo'!$Q:$Q,'Báo cáo'!$AD:$AD,$A11,'Báo cáo'!$AA:$AA,"&lt;="&amp;G$4)</f>
        <v>8997729</v>
      </c>
      <c r="H11" s="247">
        <f>SUMIFS('Báo cáo'!$O:$O,'Báo cáo'!$AD:$AD,$A11,'Báo cáo'!$Z:$Z,"&lt;="&amp;H$4)+SUMIFS('Báo cáo'!$P:$P,'Báo cáo'!$AD:$AD,$A11,'Báo cáo'!$Z:$Z,"&lt;="&amp;H$4)-SUMIFS('Báo cáo'!$Q:$Q,'Báo cáo'!$AD:$AD,$A11,'Báo cáo'!$AA:$AA,"&lt;="&amp;H$4)</f>
        <v>4022648</v>
      </c>
      <c r="I11" s="247">
        <f>SUMIFS('Báo cáo'!$O:$O,'Báo cáo'!$AD:$AD,$A11,'Báo cáo'!$Z:$Z,"&lt;="&amp;I$4)+SUMIFS('Báo cáo'!$P:$P,'Báo cáo'!$AD:$AD,$A11,'Báo cáo'!$Z:$Z,"&lt;="&amp;I$4)-SUMIFS('Báo cáo'!$Q:$Q,'Báo cáo'!$AD:$AD,$A11,'Báo cáo'!$AA:$AA,"&lt;="&amp;I$4)</f>
        <v>7939483</v>
      </c>
      <c r="J11" s="247">
        <f>SUMIFS('Báo cáo'!$O:$O,'Báo cáo'!$AD:$AD,$A11,'Báo cáo'!$Z:$Z,"&lt;="&amp;J$4)+SUMIFS('Báo cáo'!$P:$P,'Báo cáo'!$AD:$AD,$A11,'Báo cáo'!$Z:$Z,"&lt;="&amp;J$4)-SUMIFS('Báo cáo'!$Q:$Q,'Báo cáo'!$AD:$AD,$A11,'Báo cáo'!$AA:$AA,"&lt;="&amp;J$4)</f>
        <v>10578890</v>
      </c>
      <c r="K11" s="247">
        <f>SUMIFS('Báo cáo'!$O:$O,'Báo cáo'!$AD:$AD,$A11,'Báo cáo'!$Z:$Z,"&lt;="&amp;K$4)+SUMIFS('Báo cáo'!$P:$P,'Báo cáo'!$AD:$AD,$A11,'Báo cáo'!$Z:$Z,"&lt;="&amp;K$4)-SUMIFS('Báo cáo'!$Q:$Q,'Báo cáo'!$AD:$AD,$A11,'Báo cáo'!$AA:$AA,"&lt;="&amp;K$4)</f>
        <v>11652183</v>
      </c>
      <c r="L11" s="247">
        <f>SUMIFS('Báo cáo'!$O:$O,'Báo cáo'!$AD:$AD,$A11,'Báo cáo'!$Z:$Z,"&lt;="&amp;L$4)+SUMIFS('Báo cáo'!$P:$P,'Báo cáo'!$AD:$AD,$A11,'Báo cáo'!$Z:$Z,"&lt;="&amp;L$4)-SUMIFS('Báo cáo'!$Q:$Q,'Báo cáo'!$AD:$AD,$A11,'Báo cáo'!$AA:$AA,"&lt;="&amp;L$4)</f>
        <v>12233836</v>
      </c>
      <c r="M11" s="247">
        <f>SUMIFS('Báo cáo'!$O:$O,'Báo cáo'!$AD:$AD,$A11,'Báo cáo'!$Z:$Z,"&lt;="&amp;M$4)+SUMIFS('Báo cáo'!$P:$P,'Báo cáo'!$AD:$AD,$A11,'Báo cáo'!$Z:$Z,"&lt;="&amp;M$4)-SUMIFS('Báo cáo'!$Q:$Q,'Báo cáo'!$AD:$AD,$A11,'Báo cáo'!$AA:$AA,"&lt;="&amp;M$4)</f>
        <v>16756069.240000002</v>
      </c>
      <c r="N11" s="247">
        <f>SUMIFS('Báo cáo'!$O:$O,'Báo cáo'!$AD:$AD,$A11,'Báo cáo'!$Z:$Z,"&lt;="&amp;N$4)+SUMIFS('Báo cáo'!$P:$P,'Báo cáo'!$AD:$AD,$A11,'Báo cáo'!$Z:$Z,"&lt;="&amp;N$4)-SUMIFS('Báo cáo'!$Q:$Q,'Báo cáo'!$AD:$AD,$A11,'Báo cáo'!$AA:$AA,"&lt;="&amp;N$4)</f>
        <v>16756069.240000002</v>
      </c>
    </row>
    <row r="12" spans="1:14">
      <c r="A12" s="23" t="s">
        <v>138</v>
      </c>
      <c r="B12" s="23" t="s">
        <v>2275</v>
      </c>
      <c r="C12" s="247">
        <f>SUMIFS('Báo cáo'!$O:$O,'Báo cáo'!$AD:$AD,$A12,'Báo cáo'!$Z:$Z,"&lt;="&amp;C$4)+SUMIFS('Báo cáo'!$P:$P,'Báo cáo'!$AD:$AD,$A12,'Báo cáo'!$Z:$Z,"&lt;="&amp;C$4)-SUMIFS('Báo cáo'!$Q:$Q,'Báo cáo'!$AD:$AD,$A12,'Báo cáo'!$AA:$AA,"&lt;="&amp;C$4)</f>
        <v>0</v>
      </c>
      <c r="D12" s="247">
        <f>SUMIFS('Báo cáo'!$O:$O,'Báo cáo'!$AD:$AD,$A12,'Báo cáo'!$Z:$Z,"&lt;="&amp;D$4)+SUMIFS('Báo cáo'!$P:$P,'Báo cáo'!$AD:$AD,$A12,'Báo cáo'!$Z:$Z,"&lt;="&amp;D$4)-SUMIFS('Báo cáo'!$Q:$Q,'Báo cáo'!$AD:$AD,$A12,'Báo cáo'!$AA:$AA,"&lt;="&amp;D$4)</f>
        <v>0</v>
      </c>
      <c r="E12" s="247">
        <f>SUMIFS('Báo cáo'!$O:$O,'Báo cáo'!$AD:$AD,$A12,'Báo cáo'!$Z:$Z,"&lt;="&amp;E$4)+SUMIFS('Báo cáo'!$P:$P,'Báo cáo'!$AD:$AD,$A12,'Báo cáo'!$Z:$Z,"&lt;="&amp;E$4)-SUMIFS('Báo cáo'!$Q:$Q,'Báo cáo'!$AD:$AD,$A12,'Báo cáo'!$AA:$AA,"&lt;="&amp;E$4)</f>
        <v>5898426</v>
      </c>
      <c r="F12" s="247">
        <f>SUMIFS('Báo cáo'!$O:$O,'Báo cáo'!$AD:$AD,$A12,'Báo cáo'!$Z:$Z,"&lt;="&amp;F$4)+SUMIFS('Báo cáo'!$P:$P,'Báo cáo'!$AD:$AD,$A12,'Báo cáo'!$Z:$Z,"&lt;="&amp;F$4)-SUMIFS('Báo cáo'!$Q:$Q,'Báo cáo'!$AD:$AD,$A12,'Báo cáo'!$AA:$AA,"&lt;="&amp;F$4)</f>
        <v>3712116</v>
      </c>
      <c r="G12" s="247">
        <f>SUMIFS('Báo cáo'!$O:$O,'Báo cáo'!$AD:$AD,$A12,'Báo cáo'!$Z:$Z,"&lt;="&amp;G$4)+SUMIFS('Báo cáo'!$P:$P,'Báo cáo'!$AD:$AD,$A12,'Báo cáo'!$Z:$Z,"&lt;="&amp;G$4)-SUMIFS('Báo cáo'!$Q:$Q,'Báo cáo'!$AD:$AD,$A12,'Báo cáo'!$AA:$AA,"&lt;="&amp;G$4)</f>
        <v>2973619</v>
      </c>
      <c r="H12" s="247">
        <f>SUMIFS('Báo cáo'!$O:$O,'Báo cáo'!$AD:$AD,$A12,'Báo cáo'!$Z:$Z,"&lt;="&amp;H$4)+SUMIFS('Báo cáo'!$P:$P,'Báo cáo'!$AD:$AD,$A12,'Báo cáo'!$Z:$Z,"&lt;="&amp;H$4)-SUMIFS('Báo cáo'!$Q:$Q,'Báo cáo'!$AD:$AD,$A12,'Báo cáo'!$AA:$AA,"&lt;="&amp;H$4)</f>
        <v>2021630</v>
      </c>
      <c r="I12" s="247">
        <f>SUMIFS('Báo cáo'!$O:$O,'Báo cáo'!$AD:$AD,$A12,'Báo cáo'!$Z:$Z,"&lt;="&amp;I$4)+SUMIFS('Báo cáo'!$P:$P,'Báo cáo'!$AD:$AD,$A12,'Báo cáo'!$Z:$Z,"&lt;="&amp;I$4)-SUMIFS('Báo cáo'!$Q:$Q,'Báo cáo'!$AD:$AD,$A12,'Báo cáo'!$AA:$AA,"&lt;="&amp;I$4)</f>
        <v>5459128</v>
      </c>
      <c r="J12" s="247">
        <f>SUMIFS('Báo cáo'!$O:$O,'Báo cáo'!$AD:$AD,$A12,'Báo cáo'!$Z:$Z,"&lt;="&amp;J$4)+SUMIFS('Báo cáo'!$P:$P,'Báo cáo'!$AD:$AD,$A12,'Báo cáo'!$Z:$Z,"&lt;="&amp;J$4)-SUMIFS('Báo cáo'!$Q:$Q,'Báo cáo'!$AD:$AD,$A12,'Báo cáo'!$AA:$AA,"&lt;="&amp;J$4)</f>
        <v>0</v>
      </c>
      <c r="K12" s="247">
        <f>SUMIFS('Báo cáo'!$O:$O,'Báo cáo'!$AD:$AD,$A12,'Báo cáo'!$Z:$Z,"&lt;="&amp;K$4)+SUMIFS('Báo cáo'!$P:$P,'Báo cáo'!$AD:$AD,$A12,'Báo cáo'!$Z:$Z,"&lt;="&amp;K$4)-SUMIFS('Báo cáo'!$Q:$Q,'Báo cáo'!$AD:$AD,$A12,'Báo cáo'!$AA:$AA,"&lt;="&amp;K$4)</f>
        <v>3058065</v>
      </c>
      <c r="L12" s="247">
        <f>SUMIFS('Báo cáo'!$O:$O,'Báo cáo'!$AD:$AD,$A12,'Báo cáo'!$Z:$Z,"&lt;="&amp;L$4)+SUMIFS('Báo cáo'!$P:$P,'Báo cáo'!$AD:$AD,$A12,'Báo cáo'!$Z:$Z,"&lt;="&amp;L$4)-SUMIFS('Báo cáo'!$Q:$Q,'Báo cáo'!$AD:$AD,$A12,'Báo cáo'!$AA:$AA,"&lt;="&amp;L$4)</f>
        <v>6464968</v>
      </c>
      <c r="M12" s="247">
        <f>SUMIFS('Báo cáo'!$O:$O,'Báo cáo'!$AD:$AD,$A12,'Báo cáo'!$Z:$Z,"&lt;="&amp;M$4)+SUMIFS('Báo cáo'!$P:$P,'Báo cáo'!$AD:$AD,$A12,'Báo cáo'!$Z:$Z,"&lt;="&amp;M$4)-SUMIFS('Báo cáo'!$Q:$Q,'Báo cáo'!$AD:$AD,$A12,'Báo cáo'!$AA:$AA,"&lt;="&amp;M$4)</f>
        <v>12012374</v>
      </c>
      <c r="N12" s="247">
        <f>SUMIFS('Báo cáo'!$O:$O,'Báo cáo'!$AD:$AD,$A12,'Báo cáo'!$Z:$Z,"&lt;="&amp;N$4)+SUMIFS('Báo cáo'!$P:$P,'Báo cáo'!$AD:$AD,$A12,'Báo cáo'!$Z:$Z,"&lt;="&amp;N$4)-SUMIFS('Báo cáo'!$Q:$Q,'Báo cáo'!$AD:$AD,$A12,'Báo cáo'!$AA:$AA,"&lt;="&amp;N$4)</f>
        <v>12012374</v>
      </c>
    </row>
    <row r="13" spans="1:14">
      <c r="A13" s="23" t="s">
        <v>18832</v>
      </c>
      <c r="B13" s="23" t="s">
        <v>10400</v>
      </c>
      <c r="C13" s="247">
        <f>SUMIFS('Báo cáo'!$O:$O,'Báo cáo'!$AD:$AD,$A13,'Báo cáo'!$Z:$Z,"&lt;="&amp;C$4)+SUMIFS('Báo cáo'!$P:$P,'Báo cáo'!$AD:$AD,$A13,'Báo cáo'!$Z:$Z,"&lt;="&amp;C$4)-SUMIFS('Báo cáo'!$Q:$Q,'Báo cáo'!$AD:$AD,$A13,'Báo cáo'!$AA:$AA,"&lt;="&amp;C$4)</f>
        <v>6240813</v>
      </c>
      <c r="D13" s="247">
        <f>SUMIFS('Báo cáo'!$O:$O,'Báo cáo'!$AD:$AD,$A13,'Báo cáo'!$Z:$Z,"&lt;="&amp;D$4)+SUMIFS('Báo cáo'!$P:$P,'Báo cáo'!$AD:$AD,$A13,'Báo cáo'!$Z:$Z,"&lt;="&amp;D$4)-SUMIFS('Báo cáo'!$Q:$Q,'Báo cáo'!$AD:$AD,$A13,'Báo cáo'!$AA:$AA,"&lt;="&amp;D$4)</f>
        <v>9780705</v>
      </c>
      <c r="E13" s="247">
        <f>SUMIFS('Báo cáo'!$O:$O,'Báo cáo'!$AD:$AD,$A13,'Báo cáo'!$Z:$Z,"&lt;="&amp;E$4)+SUMIFS('Báo cáo'!$P:$P,'Báo cáo'!$AD:$AD,$A13,'Báo cáo'!$Z:$Z,"&lt;="&amp;E$4)-SUMIFS('Báo cáo'!$Q:$Q,'Báo cáo'!$AD:$AD,$A13,'Báo cáo'!$AA:$AA,"&lt;="&amp;E$4)</f>
        <v>939747</v>
      </c>
      <c r="F13" s="247">
        <f>SUMIFS('Báo cáo'!$O:$O,'Báo cáo'!$AD:$AD,$A13,'Báo cáo'!$Z:$Z,"&lt;="&amp;F$4)+SUMIFS('Báo cáo'!$P:$P,'Báo cáo'!$AD:$AD,$A13,'Báo cáo'!$Z:$Z,"&lt;="&amp;F$4)-SUMIFS('Báo cáo'!$Q:$Q,'Báo cáo'!$AD:$AD,$A13,'Báo cáo'!$AA:$AA,"&lt;="&amp;F$4)</f>
        <v>2951439</v>
      </c>
      <c r="G13" s="247">
        <f>SUMIFS('Báo cáo'!$O:$O,'Báo cáo'!$AD:$AD,$A13,'Báo cáo'!$Z:$Z,"&lt;="&amp;G$4)+SUMIFS('Báo cáo'!$P:$P,'Báo cáo'!$AD:$AD,$A13,'Báo cáo'!$Z:$Z,"&lt;="&amp;G$4)-SUMIFS('Báo cáo'!$Q:$Q,'Báo cáo'!$AD:$AD,$A13,'Báo cáo'!$AA:$AA,"&lt;="&amp;G$4)</f>
        <v>4447898</v>
      </c>
      <c r="H13" s="247">
        <f>SUMIFS('Báo cáo'!$O:$O,'Báo cáo'!$AD:$AD,$A13,'Báo cáo'!$Z:$Z,"&lt;="&amp;H$4)+SUMIFS('Báo cáo'!$P:$P,'Báo cáo'!$AD:$AD,$A13,'Báo cáo'!$Z:$Z,"&lt;="&amp;H$4)-SUMIFS('Báo cáo'!$Q:$Q,'Báo cáo'!$AD:$AD,$A13,'Báo cáo'!$AA:$AA,"&lt;="&amp;H$4)</f>
        <v>4486785</v>
      </c>
      <c r="I13" s="247">
        <f>SUMIFS('Báo cáo'!$O:$O,'Báo cáo'!$AD:$AD,$A13,'Báo cáo'!$Z:$Z,"&lt;="&amp;I$4)+SUMIFS('Báo cáo'!$P:$P,'Báo cáo'!$AD:$AD,$A13,'Báo cáo'!$Z:$Z,"&lt;="&amp;I$4)-SUMIFS('Báo cáo'!$Q:$Q,'Báo cáo'!$AD:$AD,$A13,'Báo cáo'!$AA:$AA,"&lt;="&amp;I$4)</f>
        <v>7095255</v>
      </c>
      <c r="J13" s="247">
        <f>SUMIFS('Báo cáo'!$O:$O,'Báo cáo'!$AD:$AD,$A13,'Báo cáo'!$Z:$Z,"&lt;="&amp;J$4)+SUMIFS('Báo cáo'!$P:$P,'Báo cáo'!$AD:$AD,$A13,'Báo cáo'!$Z:$Z,"&lt;="&amp;J$4)-SUMIFS('Báo cáo'!$Q:$Q,'Báo cáo'!$AD:$AD,$A13,'Báo cáo'!$AA:$AA,"&lt;="&amp;J$4)</f>
        <v>4061153</v>
      </c>
      <c r="K13" s="247">
        <f>SUMIFS('Báo cáo'!$O:$O,'Báo cáo'!$AD:$AD,$A13,'Báo cáo'!$Z:$Z,"&lt;="&amp;K$4)+SUMIFS('Báo cáo'!$P:$P,'Báo cáo'!$AD:$AD,$A13,'Báo cáo'!$Z:$Z,"&lt;="&amp;K$4)-SUMIFS('Báo cáo'!$Q:$Q,'Báo cáo'!$AD:$AD,$A13,'Báo cáo'!$AA:$AA,"&lt;="&amp;K$4)</f>
        <v>3664957</v>
      </c>
      <c r="L13" s="247">
        <f>SUMIFS('Báo cáo'!$O:$O,'Báo cáo'!$AD:$AD,$A13,'Báo cáo'!$Z:$Z,"&lt;="&amp;L$4)+SUMIFS('Báo cáo'!$P:$P,'Báo cáo'!$AD:$AD,$A13,'Báo cáo'!$Z:$Z,"&lt;="&amp;L$4)-SUMIFS('Báo cáo'!$Q:$Q,'Báo cáo'!$AD:$AD,$A13,'Báo cáo'!$AA:$AA,"&lt;="&amp;L$4)</f>
        <v>8569129</v>
      </c>
      <c r="M13" s="247">
        <f>SUMIFS('Báo cáo'!$O:$O,'Báo cáo'!$AD:$AD,$A13,'Báo cáo'!$Z:$Z,"&lt;="&amp;M$4)+SUMIFS('Báo cáo'!$P:$P,'Báo cáo'!$AD:$AD,$A13,'Báo cáo'!$Z:$Z,"&lt;="&amp;M$4)-SUMIFS('Báo cáo'!$Q:$Q,'Báo cáo'!$AD:$AD,$A13,'Báo cáo'!$AA:$AA,"&lt;="&amp;M$4)</f>
        <v>12012522.160000004</v>
      </c>
      <c r="N13" s="247">
        <f>SUMIFS('Báo cáo'!$O:$O,'Báo cáo'!$AD:$AD,$A13,'Báo cáo'!$Z:$Z,"&lt;="&amp;N$4)+SUMIFS('Báo cáo'!$P:$P,'Báo cáo'!$AD:$AD,$A13,'Báo cáo'!$Z:$Z,"&lt;="&amp;N$4)-SUMIFS('Báo cáo'!$Q:$Q,'Báo cáo'!$AD:$AD,$A13,'Báo cáo'!$AA:$AA,"&lt;="&amp;N$4)</f>
        <v>12012522.160000004</v>
      </c>
    </row>
    <row r="14" spans="1:14">
      <c r="A14" s="23" t="s">
        <v>180</v>
      </c>
      <c r="B14" s="23" t="s">
        <v>4516</v>
      </c>
      <c r="C14" s="247">
        <f>SUMIFS('Báo cáo'!$O:$O,'Báo cáo'!$AD:$AD,$A14,'Báo cáo'!$Z:$Z,"&lt;="&amp;C$4)+SUMIFS('Báo cáo'!$P:$P,'Báo cáo'!$AD:$AD,$A14,'Báo cáo'!$Z:$Z,"&lt;="&amp;C$4)-SUMIFS('Báo cáo'!$Q:$Q,'Báo cáo'!$AD:$AD,$A14,'Báo cáo'!$AA:$AA,"&lt;="&amp;C$4)</f>
        <v>43742971.640000001</v>
      </c>
      <c r="D14" s="247">
        <f>SUMIFS('Báo cáo'!$O:$O,'Báo cáo'!$AD:$AD,$A14,'Báo cáo'!$Z:$Z,"&lt;="&amp;D$4)+SUMIFS('Báo cáo'!$P:$P,'Báo cáo'!$AD:$AD,$A14,'Báo cáo'!$Z:$Z,"&lt;="&amp;D$4)-SUMIFS('Báo cáo'!$Q:$Q,'Báo cáo'!$AD:$AD,$A14,'Báo cáo'!$AA:$AA,"&lt;="&amp;D$4)</f>
        <v>43742971.640000001</v>
      </c>
      <c r="E14" s="247">
        <f>SUMIFS('Báo cáo'!$O:$O,'Báo cáo'!$AD:$AD,$A14,'Báo cáo'!$Z:$Z,"&lt;="&amp;E$4)+SUMIFS('Báo cáo'!$P:$P,'Báo cáo'!$AD:$AD,$A14,'Báo cáo'!$Z:$Z,"&lt;="&amp;E$4)-SUMIFS('Báo cáo'!$Q:$Q,'Báo cáo'!$AD:$AD,$A14,'Báo cáo'!$AA:$AA,"&lt;="&amp;E$4)</f>
        <v>43742971.640000001</v>
      </c>
      <c r="F14" s="247">
        <f>SUMIFS('Báo cáo'!$O:$O,'Báo cáo'!$AD:$AD,$A14,'Báo cáo'!$Z:$Z,"&lt;="&amp;F$4)+SUMIFS('Báo cáo'!$P:$P,'Báo cáo'!$AD:$AD,$A14,'Báo cáo'!$Z:$Z,"&lt;="&amp;F$4)-SUMIFS('Báo cáo'!$Q:$Q,'Báo cáo'!$AD:$AD,$A14,'Báo cáo'!$AA:$AA,"&lt;="&amp;F$4)</f>
        <v>21871485.640000001</v>
      </c>
      <c r="G14" s="247">
        <f>SUMIFS('Báo cáo'!$O:$O,'Báo cáo'!$AD:$AD,$A14,'Báo cáo'!$Z:$Z,"&lt;="&amp;G$4)+SUMIFS('Báo cáo'!$P:$P,'Báo cáo'!$AD:$AD,$A14,'Báo cáo'!$Z:$Z,"&lt;="&amp;G$4)-SUMIFS('Báo cáo'!$Q:$Q,'Báo cáo'!$AD:$AD,$A14,'Báo cáo'!$AA:$AA,"&lt;="&amp;G$4)</f>
        <v>21871485.640000001</v>
      </c>
      <c r="H14" s="247">
        <f>SUMIFS('Báo cáo'!$O:$O,'Báo cáo'!$AD:$AD,$A14,'Báo cáo'!$Z:$Z,"&lt;="&amp;H$4)+SUMIFS('Báo cáo'!$P:$P,'Báo cáo'!$AD:$AD,$A14,'Báo cáo'!$Z:$Z,"&lt;="&amp;H$4)-SUMIFS('Báo cáo'!$Q:$Q,'Báo cáo'!$AD:$AD,$A14,'Báo cáo'!$AA:$AA,"&lt;="&amp;H$4)</f>
        <v>21871485.640000001</v>
      </c>
      <c r="I14" s="247">
        <f>SUMIFS('Báo cáo'!$O:$O,'Báo cáo'!$AD:$AD,$A14,'Báo cáo'!$Z:$Z,"&lt;="&amp;I$4)+SUMIFS('Báo cáo'!$P:$P,'Báo cáo'!$AD:$AD,$A14,'Báo cáo'!$Z:$Z,"&lt;="&amp;I$4)-SUMIFS('Báo cáo'!$Q:$Q,'Báo cáo'!$AD:$AD,$A14,'Báo cáo'!$AA:$AA,"&lt;="&amp;I$4)</f>
        <v>21871485.640000001</v>
      </c>
      <c r="J14" s="247">
        <f>SUMIFS('Báo cáo'!$O:$O,'Báo cáo'!$AD:$AD,$A14,'Báo cáo'!$Z:$Z,"&lt;="&amp;J$4)+SUMIFS('Báo cáo'!$P:$P,'Báo cáo'!$AD:$AD,$A14,'Báo cáo'!$Z:$Z,"&lt;="&amp;J$4)-SUMIFS('Báo cáo'!$Q:$Q,'Báo cáo'!$AD:$AD,$A14,'Báo cáo'!$AA:$AA,"&lt;="&amp;J$4)</f>
        <v>21871485.640000001</v>
      </c>
      <c r="K14" s="247">
        <f>SUMIFS('Báo cáo'!$O:$O,'Báo cáo'!$AD:$AD,$A14,'Báo cáo'!$Z:$Z,"&lt;="&amp;K$4)+SUMIFS('Báo cáo'!$P:$P,'Báo cáo'!$AD:$AD,$A14,'Báo cáo'!$Z:$Z,"&lt;="&amp;K$4)-SUMIFS('Báo cáo'!$Q:$Q,'Báo cáo'!$AD:$AD,$A14,'Báo cáo'!$AA:$AA,"&lt;="&amp;K$4)</f>
        <v>21871485.640000001</v>
      </c>
      <c r="L14" s="247">
        <f>SUMIFS('Báo cáo'!$O:$O,'Báo cáo'!$AD:$AD,$A14,'Báo cáo'!$Z:$Z,"&lt;="&amp;L$4)+SUMIFS('Báo cáo'!$P:$P,'Báo cáo'!$AD:$AD,$A14,'Báo cáo'!$Z:$Z,"&lt;="&amp;L$4)-SUMIFS('Báo cáo'!$Q:$Q,'Báo cáo'!$AD:$AD,$A14,'Báo cáo'!$AA:$AA,"&lt;="&amp;L$4)</f>
        <v>21871485.640000001</v>
      </c>
      <c r="M14" s="247">
        <f>SUMIFS('Báo cáo'!$O:$O,'Báo cáo'!$AD:$AD,$A14,'Báo cáo'!$Z:$Z,"&lt;="&amp;M$4)+SUMIFS('Báo cáo'!$P:$P,'Báo cáo'!$AD:$AD,$A14,'Báo cáo'!$Z:$Z,"&lt;="&amp;M$4)-SUMIFS('Báo cáo'!$Q:$Q,'Báo cáo'!$AD:$AD,$A14,'Báo cáo'!$AA:$AA,"&lt;="&amp;M$4)</f>
        <v>21871485.640000001</v>
      </c>
      <c r="N14" s="247">
        <f>SUMIFS('Báo cáo'!$O:$O,'Báo cáo'!$AD:$AD,$A14,'Báo cáo'!$Z:$Z,"&lt;="&amp;N$4)+SUMIFS('Báo cáo'!$P:$P,'Báo cáo'!$AD:$AD,$A14,'Báo cáo'!$Z:$Z,"&lt;="&amp;N$4)-SUMIFS('Báo cáo'!$Q:$Q,'Báo cáo'!$AD:$AD,$A14,'Báo cáo'!$AA:$AA,"&lt;="&amp;N$4)</f>
        <v>21871485.640000001</v>
      </c>
    </row>
    <row r="15" spans="1:14">
      <c r="A15" s="23" t="s">
        <v>88</v>
      </c>
      <c r="B15" s="23" t="s">
        <v>10700</v>
      </c>
      <c r="C15" s="247">
        <f>SUMIFS('Báo cáo'!$O:$O,'Báo cáo'!$AD:$AD,$A15,'Báo cáo'!$Z:$Z,"&lt;="&amp;C$4)+SUMIFS('Báo cáo'!$P:$P,'Báo cáo'!$AD:$AD,$A15,'Báo cáo'!$Z:$Z,"&lt;="&amp;C$4)-SUMIFS('Báo cáo'!$Q:$Q,'Báo cáo'!$AD:$AD,$A15,'Báo cáo'!$AA:$AA,"&lt;="&amp;C$4)</f>
        <v>0</v>
      </c>
      <c r="D15" s="247">
        <f>SUMIFS('Báo cáo'!$O:$O,'Báo cáo'!$AD:$AD,$A15,'Báo cáo'!$Z:$Z,"&lt;="&amp;D$4)+SUMIFS('Báo cáo'!$P:$P,'Báo cáo'!$AD:$AD,$A15,'Báo cáo'!$Z:$Z,"&lt;="&amp;D$4)-SUMIFS('Báo cáo'!$Q:$Q,'Báo cáo'!$AD:$AD,$A15,'Báo cáo'!$AA:$AA,"&lt;="&amp;D$4)</f>
        <v>567858</v>
      </c>
      <c r="E15" s="247">
        <f>SUMIFS('Báo cáo'!$O:$O,'Báo cáo'!$AD:$AD,$A15,'Báo cáo'!$Z:$Z,"&lt;="&amp;E$4)+SUMIFS('Báo cáo'!$P:$P,'Báo cáo'!$AD:$AD,$A15,'Báo cáo'!$Z:$Z,"&lt;="&amp;E$4)-SUMIFS('Báo cáo'!$Q:$Q,'Báo cáo'!$AD:$AD,$A15,'Báo cáo'!$AA:$AA,"&lt;="&amp;E$4)</f>
        <v>567858</v>
      </c>
      <c r="F15" s="247">
        <f>SUMIFS('Báo cáo'!$O:$O,'Báo cáo'!$AD:$AD,$A15,'Báo cáo'!$Z:$Z,"&lt;="&amp;F$4)+SUMIFS('Báo cáo'!$P:$P,'Báo cáo'!$AD:$AD,$A15,'Báo cáo'!$Z:$Z,"&lt;="&amp;F$4)-SUMIFS('Báo cáo'!$Q:$Q,'Báo cáo'!$AD:$AD,$A15,'Báo cáo'!$AA:$AA,"&lt;="&amp;F$4)</f>
        <v>567858</v>
      </c>
      <c r="G15" s="247">
        <f>SUMIFS('Báo cáo'!$O:$O,'Báo cáo'!$AD:$AD,$A15,'Báo cáo'!$Z:$Z,"&lt;="&amp;G$4)+SUMIFS('Báo cáo'!$P:$P,'Báo cáo'!$AD:$AD,$A15,'Báo cáo'!$Z:$Z,"&lt;="&amp;G$4)-SUMIFS('Báo cáo'!$Q:$Q,'Báo cáo'!$AD:$AD,$A15,'Báo cáo'!$AA:$AA,"&lt;="&amp;G$4)</f>
        <v>567858</v>
      </c>
      <c r="H15" s="247">
        <f>SUMIFS('Báo cáo'!$O:$O,'Báo cáo'!$AD:$AD,$A15,'Báo cáo'!$Z:$Z,"&lt;="&amp;H$4)+SUMIFS('Báo cáo'!$P:$P,'Báo cáo'!$AD:$AD,$A15,'Báo cáo'!$Z:$Z,"&lt;="&amp;H$4)-SUMIFS('Báo cáo'!$Q:$Q,'Báo cáo'!$AD:$AD,$A15,'Báo cáo'!$AA:$AA,"&lt;="&amp;H$4)</f>
        <v>567858</v>
      </c>
      <c r="I15" s="247">
        <f>SUMIFS('Báo cáo'!$O:$O,'Báo cáo'!$AD:$AD,$A15,'Báo cáo'!$Z:$Z,"&lt;="&amp;I$4)+SUMIFS('Báo cáo'!$P:$P,'Báo cáo'!$AD:$AD,$A15,'Báo cáo'!$Z:$Z,"&lt;="&amp;I$4)-SUMIFS('Báo cáo'!$Q:$Q,'Báo cáo'!$AD:$AD,$A15,'Báo cáo'!$AA:$AA,"&lt;="&amp;I$4)</f>
        <v>567858</v>
      </c>
      <c r="J15" s="247">
        <f>SUMIFS('Báo cáo'!$O:$O,'Báo cáo'!$AD:$AD,$A15,'Báo cáo'!$Z:$Z,"&lt;="&amp;J$4)+SUMIFS('Báo cáo'!$P:$P,'Báo cáo'!$AD:$AD,$A15,'Báo cáo'!$Z:$Z,"&lt;="&amp;J$4)-SUMIFS('Báo cáo'!$Q:$Q,'Báo cáo'!$AD:$AD,$A15,'Báo cáo'!$AA:$AA,"&lt;="&amp;J$4)</f>
        <v>567858</v>
      </c>
      <c r="K15" s="247">
        <f>SUMIFS('Báo cáo'!$O:$O,'Báo cáo'!$AD:$AD,$A15,'Báo cáo'!$Z:$Z,"&lt;="&amp;K$4)+SUMIFS('Báo cáo'!$P:$P,'Báo cáo'!$AD:$AD,$A15,'Báo cáo'!$Z:$Z,"&lt;="&amp;K$4)-SUMIFS('Báo cáo'!$Q:$Q,'Báo cáo'!$AD:$AD,$A15,'Báo cáo'!$AA:$AA,"&lt;="&amp;K$4)</f>
        <v>567858</v>
      </c>
      <c r="L15" s="247">
        <f>SUMIFS('Báo cáo'!$O:$O,'Báo cáo'!$AD:$AD,$A15,'Báo cáo'!$Z:$Z,"&lt;="&amp;L$4)+SUMIFS('Báo cáo'!$P:$P,'Báo cáo'!$AD:$AD,$A15,'Báo cáo'!$Z:$Z,"&lt;="&amp;L$4)-SUMIFS('Báo cáo'!$Q:$Q,'Báo cáo'!$AD:$AD,$A15,'Báo cáo'!$AA:$AA,"&lt;="&amp;L$4)</f>
        <v>567858</v>
      </c>
      <c r="M15" s="247">
        <f>SUMIFS('Báo cáo'!$O:$O,'Báo cáo'!$AD:$AD,$A15,'Báo cáo'!$Z:$Z,"&lt;="&amp;M$4)+SUMIFS('Báo cáo'!$P:$P,'Báo cáo'!$AD:$AD,$A15,'Báo cáo'!$Z:$Z,"&lt;="&amp;M$4)-SUMIFS('Báo cáo'!$Q:$Q,'Báo cáo'!$AD:$AD,$A15,'Báo cáo'!$AA:$AA,"&lt;="&amp;M$4)</f>
        <v>567858</v>
      </c>
      <c r="N15" s="247">
        <f>SUMIFS('Báo cáo'!$O:$O,'Báo cáo'!$AD:$AD,$A15,'Báo cáo'!$Z:$Z,"&lt;="&amp;N$4)+SUMIFS('Báo cáo'!$P:$P,'Báo cáo'!$AD:$AD,$A15,'Báo cáo'!$Z:$Z,"&lt;="&amp;N$4)-SUMIFS('Báo cáo'!$Q:$Q,'Báo cáo'!$AD:$AD,$A15,'Báo cáo'!$AA:$AA,"&lt;="&amp;N$4)</f>
        <v>567858</v>
      </c>
    </row>
    <row r="16" spans="1:14">
      <c r="A16" s="23" t="s">
        <v>10704</v>
      </c>
      <c r="B16" s="23" t="s">
        <v>10708</v>
      </c>
      <c r="C16" s="247">
        <f>SUMIFS('Báo cáo'!$O:$O,'Báo cáo'!$AD:$AD,$A16,'Báo cáo'!$Z:$Z,"&lt;="&amp;C$4)+SUMIFS('Báo cáo'!$P:$P,'Báo cáo'!$AD:$AD,$A16,'Báo cáo'!$Z:$Z,"&lt;="&amp;C$4)-SUMIFS('Báo cáo'!$Q:$Q,'Báo cáo'!$AD:$AD,$A16,'Báo cáo'!$AA:$AA,"&lt;="&amp;C$4)</f>
        <v>13317768</v>
      </c>
      <c r="D16" s="247">
        <f>SUMIFS('Báo cáo'!$O:$O,'Báo cáo'!$AD:$AD,$A16,'Báo cáo'!$Z:$Z,"&lt;="&amp;D$4)+SUMIFS('Báo cáo'!$P:$P,'Báo cáo'!$AD:$AD,$A16,'Báo cáo'!$Z:$Z,"&lt;="&amp;D$4)-SUMIFS('Báo cáo'!$Q:$Q,'Báo cáo'!$AD:$AD,$A16,'Báo cáo'!$AA:$AA,"&lt;="&amp;D$4)</f>
        <v>1295274</v>
      </c>
      <c r="E16" s="247">
        <f>SUMIFS('Báo cáo'!$O:$O,'Báo cáo'!$AD:$AD,$A16,'Báo cáo'!$Z:$Z,"&lt;="&amp;E$4)+SUMIFS('Báo cáo'!$P:$P,'Báo cáo'!$AD:$AD,$A16,'Báo cáo'!$Z:$Z,"&lt;="&amp;E$4)-SUMIFS('Báo cáo'!$Q:$Q,'Báo cáo'!$AD:$AD,$A16,'Báo cáo'!$AA:$AA,"&lt;="&amp;E$4)</f>
        <v>0</v>
      </c>
      <c r="F16" s="247">
        <f>SUMIFS('Báo cáo'!$O:$O,'Báo cáo'!$AD:$AD,$A16,'Báo cáo'!$Z:$Z,"&lt;="&amp;F$4)+SUMIFS('Báo cáo'!$P:$P,'Báo cáo'!$AD:$AD,$A16,'Báo cáo'!$Z:$Z,"&lt;="&amp;F$4)-SUMIFS('Báo cáo'!$Q:$Q,'Báo cáo'!$AD:$AD,$A16,'Báo cáo'!$AA:$AA,"&lt;="&amp;F$4)</f>
        <v>0</v>
      </c>
      <c r="G16" s="247">
        <f>SUMIFS('Báo cáo'!$O:$O,'Báo cáo'!$AD:$AD,$A16,'Báo cáo'!$Z:$Z,"&lt;="&amp;G$4)+SUMIFS('Báo cáo'!$P:$P,'Báo cáo'!$AD:$AD,$A16,'Báo cáo'!$Z:$Z,"&lt;="&amp;G$4)-SUMIFS('Báo cáo'!$Q:$Q,'Báo cáo'!$AD:$AD,$A16,'Báo cáo'!$AA:$AA,"&lt;="&amp;G$4)</f>
        <v>0</v>
      </c>
      <c r="H16" s="247">
        <f>SUMIFS('Báo cáo'!$O:$O,'Báo cáo'!$AD:$AD,$A16,'Báo cáo'!$Z:$Z,"&lt;="&amp;H$4)+SUMIFS('Báo cáo'!$P:$P,'Báo cáo'!$AD:$AD,$A16,'Báo cáo'!$Z:$Z,"&lt;="&amp;H$4)-SUMIFS('Báo cáo'!$Q:$Q,'Báo cáo'!$AD:$AD,$A16,'Báo cáo'!$AA:$AA,"&lt;="&amp;H$4)</f>
        <v>0</v>
      </c>
      <c r="I16" s="247">
        <f>SUMIFS('Báo cáo'!$O:$O,'Báo cáo'!$AD:$AD,$A16,'Báo cáo'!$Z:$Z,"&lt;="&amp;I$4)+SUMIFS('Báo cáo'!$P:$P,'Báo cáo'!$AD:$AD,$A16,'Báo cáo'!$Z:$Z,"&lt;="&amp;I$4)-SUMIFS('Báo cáo'!$Q:$Q,'Báo cáo'!$AD:$AD,$A16,'Báo cáo'!$AA:$AA,"&lt;="&amp;I$4)</f>
        <v>0</v>
      </c>
      <c r="J16" s="247">
        <f>SUMIFS('Báo cáo'!$O:$O,'Báo cáo'!$AD:$AD,$A16,'Báo cáo'!$Z:$Z,"&lt;="&amp;J$4)+SUMIFS('Báo cáo'!$P:$P,'Báo cáo'!$AD:$AD,$A16,'Báo cáo'!$Z:$Z,"&lt;="&amp;J$4)-SUMIFS('Báo cáo'!$Q:$Q,'Báo cáo'!$AD:$AD,$A16,'Báo cáo'!$AA:$AA,"&lt;="&amp;J$4)</f>
        <v>0</v>
      </c>
      <c r="K16" s="247">
        <f>SUMIFS('Báo cáo'!$O:$O,'Báo cáo'!$AD:$AD,$A16,'Báo cáo'!$Z:$Z,"&lt;="&amp;K$4)+SUMIFS('Báo cáo'!$P:$P,'Báo cáo'!$AD:$AD,$A16,'Báo cáo'!$Z:$Z,"&lt;="&amp;K$4)-SUMIFS('Báo cáo'!$Q:$Q,'Báo cáo'!$AD:$AD,$A16,'Báo cáo'!$AA:$AA,"&lt;="&amp;K$4)</f>
        <v>4277810</v>
      </c>
      <c r="L16" s="247">
        <f>SUMIFS('Báo cáo'!$O:$O,'Báo cáo'!$AD:$AD,$A16,'Báo cáo'!$Z:$Z,"&lt;="&amp;L$4)+SUMIFS('Báo cáo'!$P:$P,'Báo cáo'!$AD:$AD,$A16,'Báo cáo'!$Z:$Z,"&lt;="&amp;L$4)-SUMIFS('Báo cáo'!$Q:$Q,'Báo cáo'!$AD:$AD,$A16,'Báo cáo'!$AA:$AA,"&lt;="&amp;L$4)</f>
        <v>-1513491</v>
      </c>
      <c r="M16" s="247">
        <f>SUMIFS('Báo cáo'!$O:$O,'Báo cáo'!$AD:$AD,$A16,'Báo cáo'!$Z:$Z,"&lt;="&amp;M$4)+SUMIFS('Báo cáo'!$P:$P,'Báo cáo'!$AD:$AD,$A16,'Báo cáo'!$Z:$Z,"&lt;="&amp;M$4)-SUMIFS('Báo cáo'!$Q:$Q,'Báo cáo'!$AD:$AD,$A16,'Báo cáo'!$AA:$AA,"&lt;="&amp;M$4)</f>
        <v>0</v>
      </c>
      <c r="N16" s="247">
        <f>SUMIFS('Báo cáo'!$O:$O,'Báo cáo'!$AD:$AD,$A16,'Báo cáo'!$Z:$Z,"&lt;="&amp;N$4)+SUMIFS('Báo cáo'!$P:$P,'Báo cáo'!$AD:$AD,$A16,'Báo cáo'!$Z:$Z,"&lt;="&amp;N$4)-SUMIFS('Báo cáo'!$Q:$Q,'Báo cáo'!$AD:$AD,$A16,'Báo cáo'!$AA:$AA,"&lt;="&amp;N$4)</f>
        <v>0</v>
      </c>
    </row>
    <row r="17" spans="1:14">
      <c r="A17" s="23" t="s">
        <v>90</v>
      </c>
      <c r="B17" s="23" t="s">
        <v>10710</v>
      </c>
      <c r="C17" s="247">
        <f>SUMIFS('Báo cáo'!$O:$O,'Báo cáo'!$AD:$AD,$A17,'Báo cáo'!$Z:$Z,"&lt;="&amp;C$4)+SUMIFS('Báo cáo'!$P:$P,'Báo cáo'!$AD:$AD,$A17,'Báo cáo'!$Z:$Z,"&lt;="&amp;C$4)-SUMIFS('Báo cáo'!$Q:$Q,'Báo cáo'!$AD:$AD,$A17,'Báo cáo'!$AA:$AA,"&lt;="&amp;C$4)</f>
        <v>1130103</v>
      </c>
      <c r="D17" s="247">
        <f>SUMIFS('Báo cáo'!$O:$O,'Báo cáo'!$AD:$AD,$A17,'Báo cáo'!$Z:$Z,"&lt;="&amp;D$4)+SUMIFS('Báo cáo'!$P:$P,'Báo cáo'!$AD:$AD,$A17,'Báo cáo'!$Z:$Z,"&lt;="&amp;D$4)-SUMIFS('Báo cáo'!$Q:$Q,'Báo cáo'!$AD:$AD,$A17,'Báo cáo'!$AA:$AA,"&lt;="&amp;D$4)</f>
        <v>1130103</v>
      </c>
      <c r="E17" s="247">
        <f>SUMIFS('Báo cáo'!$O:$O,'Báo cáo'!$AD:$AD,$A17,'Báo cáo'!$Z:$Z,"&lt;="&amp;E$4)+SUMIFS('Báo cáo'!$P:$P,'Báo cáo'!$AD:$AD,$A17,'Báo cáo'!$Z:$Z,"&lt;="&amp;E$4)-SUMIFS('Báo cáo'!$Q:$Q,'Báo cáo'!$AD:$AD,$A17,'Báo cáo'!$AA:$AA,"&lt;="&amp;E$4)</f>
        <v>1130103</v>
      </c>
      <c r="F17" s="247">
        <f>SUMIFS('Báo cáo'!$O:$O,'Báo cáo'!$AD:$AD,$A17,'Báo cáo'!$Z:$Z,"&lt;="&amp;F$4)+SUMIFS('Báo cáo'!$P:$P,'Báo cáo'!$AD:$AD,$A17,'Báo cáo'!$Z:$Z,"&lt;="&amp;F$4)-SUMIFS('Báo cáo'!$Q:$Q,'Báo cáo'!$AD:$AD,$A17,'Báo cáo'!$AA:$AA,"&lt;="&amp;F$4)</f>
        <v>1130103</v>
      </c>
      <c r="G17" s="247">
        <f>SUMIFS('Báo cáo'!$O:$O,'Báo cáo'!$AD:$AD,$A17,'Báo cáo'!$Z:$Z,"&lt;="&amp;G$4)+SUMIFS('Báo cáo'!$P:$P,'Báo cáo'!$AD:$AD,$A17,'Báo cáo'!$Z:$Z,"&lt;="&amp;G$4)-SUMIFS('Báo cáo'!$Q:$Q,'Báo cáo'!$AD:$AD,$A17,'Báo cáo'!$AA:$AA,"&lt;="&amp;G$4)</f>
        <v>1130103</v>
      </c>
      <c r="H17" s="247">
        <f>SUMIFS('Báo cáo'!$O:$O,'Báo cáo'!$AD:$AD,$A17,'Báo cáo'!$Z:$Z,"&lt;="&amp;H$4)+SUMIFS('Báo cáo'!$P:$P,'Báo cáo'!$AD:$AD,$A17,'Báo cáo'!$Z:$Z,"&lt;="&amp;H$4)-SUMIFS('Báo cáo'!$Q:$Q,'Báo cáo'!$AD:$AD,$A17,'Báo cáo'!$AA:$AA,"&lt;="&amp;H$4)</f>
        <v>1130103</v>
      </c>
      <c r="I17" s="247">
        <f>SUMIFS('Báo cáo'!$O:$O,'Báo cáo'!$AD:$AD,$A17,'Báo cáo'!$Z:$Z,"&lt;="&amp;I$4)+SUMIFS('Báo cáo'!$P:$P,'Báo cáo'!$AD:$AD,$A17,'Báo cáo'!$Z:$Z,"&lt;="&amp;I$4)-SUMIFS('Báo cáo'!$Q:$Q,'Báo cáo'!$AD:$AD,$A17,'Báo cáo'!$AA:$AA,"&lt;="&amp;I$4)</f>
        <v>2260206</v>
      </c>
      <c r="J17" s="247">
        <f>SUMIFS('Báo cáo'!$O:$O,'Báo cáo'!$AD:$AD,$A17,'Báo cáo'!$Z:$Z,"&lt;="&amp;J$4)+SUMIFS('Báo cáo'!$P:$P,'Báo cáo'!$AD:$AD,$A17,'Báo cáo'!$Z:$Z,"&lt;="&amp;J$4)-SUMIFS('Báo cáo'!$Q:$Q,'Báo cáo'!$AD:$AD,$A17,'Báo cáo'!$AA:$AA,"&lt;="&amp;J$4)</f>
        <v>2034185</v>
      </c>
      <c r="K17" s="247">
        <f>SUMIFS('Báo cáo'!$O:$O,'Báo cáo'!$AD:$AD,$A17,'Báo cáo'!$Z:$Z,"&lt;="&amp;K$4)+SUMIFS('Báo cáo'!$P:$P,'Báo cáo'!$AD:$AD,$A17,'Báo cáo'!$Z:$Z,"&lt;="&amp;K$4)-SUMIFS('Báo cáo'!$Q:$Q,'Báo cáo'!$AD:$AD,$A17,'Báo cáo'!$AA:$AA,"&lt;="&amp;K$4)</f>
        <v>1130103</v>
      </c>
      <c r="L17" s="247">
        <f>SUMIFS('Báo cáo'!$O:$O,'Báo cáo'!$AD:$AD,$A17,'Báo cáo'!$Z:$Z,"&lt;="&amp;L$4)+SUMIFS('Báo cáo'!$P:$P,'Báo cáo'!$AD:$AD,$A17,'Báo cáo'!$Z:$Z,"&lt;="&amp;L$4)-SUMIFS('Báo cáo'!$Q:$Q,'Báo cáo'!$AD:$AD,$A17,'Báo cáo'!$AA:$AA,"&lt;="&amp;L$4)</f>
        <v>1130103</v>
      </c>
      <c r="M17" s="247">
        <f>SUMIFS('Báo cáo'!$O:$O,'Báo cáo'!$AD:$AD,$A17,'Báo cáo'!$Z:$Z,"&lt;="&amp;M$4)+SUMIFS('Báo cáo'!$P:$P,'Báo cáo'!$AD:$AD,$A17,'Báo cáo'!$Z:$Z,"&lt;="&amp;M$4)-SUMIFS('Báo cáo'!$Q:$Q,'Báo cáo'!$AD:$AD,$A17,'Báo cáo'!$AA:$AA,"&lt;="&amp;M$4)</f>
        <v>1130103</v>
      </c>
      <c r="N17" s="247">
        <f>SUMIFS('Báo cáo'!$O:$O,'Báo cáo'!$AD:$AD,$A17,'Báo cáo'!$Z:$Z,"&lt;="&amp;N$4)+SUMIFS('Báo cáo'!$P:$P,'Báo cáo'!$AD:$AD,$A17,'Báo cáo'!$Z:$Z,"&lt;="&amp;N$4)-SUMIFS('Báo cáo'!$Q:$Q,'Báo cáo'!$AD:$AD,$A17,'Báo cáo'!$AA:$AA,"&lt;="&amp;N$4)</f>
        <v>1130103</v>
      </c>
    </row>
    <row r="18" spans="1:14">
      <c r="A18" s="23" t="s">
        <v>40</v>
      </c>
      <c r="B18" s="23" t="s">
        <v>10714</v>
      </c>
      <c r="C18" s="247">
        <f>SUMIFS('Báo cáo'!$O:$O,'Báo cáo'!$AD:$AD,$A18,'Báo cáo'!$Z:$Z,"&lt;="&amp;C$4)+SUMIFS('Báo cáo'!$P:$P,'Báo cáo'!$AD:$AD,$A18,'Báo cáo'!$Z:$Z,"&lt;="&amp;C$4)-SUMIFS('Báo cáo'!$Q:$Q,'Báo cáo'!$AD:$AD,$A18,'Báo cáo'!$AA:$AA,"&lt;="&amp;C$4)</f>
        <v>0</v>
      </c>
      <c r="D18" s="247">
        <f>SUMIFS('Báo cáo'!$O:$O,'Báo cáo'!$AD:$AD,$A18,'Báo cáo'!$Z:$Z,"&lt;="&amp;D$4)+SUMIFS('Báo cáo'!$P:$P,'Báo cáo'!$AD:$AD,$A18,'Báo cáo'!$Z:$Z,"&lt;="&amp;D$4)-SUMIFS('Báo cáo'!$Q:$Q,'Báo cáo'!$AD:$AD,$A18,'Báo cáo'!$AA:$AA,"&lt;="&amp;D$4)</f>
        <v>0</v>
      </c>
      <c r="E18" s="247">
        <f>SUMIFS('Báo cáo'!$O:$O,'Báo cáo'!$AD:$AD,$A18,'Báo cáo'!$Z:$Z,"&lt;="&amp;E$4)+SUMIFS('Báo cáo'!$P:$P,'Báo cáo'!$AD:$AD,$A18,'Báo cáo'!$Z:$Z,"&lt;="&amp;E$4)-SUMIFS('Báo cáo'!$Q:$Q,'Báo cáo'!$AD:$AD,$A18,'Báo cáo'!$AA:$AA,"&lt;="&amp;E$4)</f>
        <v>0</v>
      </c>
      <c r="F18" s="247">
        <f>SUMIFS('Báo cáo'!$O:$O,'Báo cáo'!$AD:$AD,$A18,'Báo cáo'!$Z:$Z,"&lt;="&amp;F$4)+SUMIFS('Báo cáo'!$P:$P,'Báo cáo'!$AD:$AD,$A18,'Báo cáo'!$Z:$Z,"&lt;="&amp;F$4)-SUMIFS('Báo cáo'!$Q:$Q,'Báo cáo'!$AD:$AD,$A18,'Báo cáo'!$AA:$AA,"&lt;="&amp;F$4)</f>
        <v>0</v>
      </c>
      <c r="G18" s="247">
        <f>SUMIFS('Báo cáo'!$O:$O,'Báo cáo'!$AD:$AD,$A18,'Báo cáo'!$Z:$Z,"&lt;="&amp;G$4)+SUMIFS('Báo cáo'!$P:$P,'Báo cáo'!$AD:$AD,$A18,'Báo cáo'!$Z:$Z,"&lt;="&amp;G$4)-SUMIFS('Báo cáo'!$Q:$Q,'Báo cáo'!$AD:$AD,$A18,'Báo cáo'!$AA:$AA,"&lt;="&amp;G$4)</f>
        <v>0</v>
      </c>
      <c r="H18" s="247">
        <f>SUMIFS('Báo cáo'!$O:$O,'Báo cáo'!$AD:$AD,$A18,'Báo cáo'!$Z:$Z,"&lt;="&amp;H$4)+SUMIFS('Báo cáo'!$P:$P,'Báo cáo'!$AD:$AD,$A18,'Báo cáo'!$Z:$Z,"&lt;="&amp;H$4)-SUMIFS('Báo cáo'!$Q:$Q,'Báo cáo'!$AD:$AD,$A18,'Báo cáo'!$AA:$AA,"&lt;="&amp;H$4)</f>
        <v>0</v>
      </c>
      <c r="I18" s="247">
        <f>SUMIFS('Báo cáo'!$O:$O,'Báo cáo'!$AD:$AD,$A18,'Báo cáo'!$Z:$Z,"&lt;="&amp;I$4)+SUMIFS('Báo cáo'!$P:$P,'Báo cáo'!$AD:$AD,$A18,'Báo cáo'!$Z:$Z,"&lt;="&amp;I$4)-SUMIFS('Báo cáo'!$Q:$Q,'Báo cáo'!$AD:$AD,$A18,'Báo cáo'!$AA:$AA,"&lt;="&amp;I$4)</f>
        <v>452042</v>
      </c>
      <c r="J18" s="247">
        <f>SUMIFS('Báo cáo'!$O:$O,'Báo cáo'!$AD:$AD,$A18,'Báo cáo'!$Z:$Z,"&lt;="&amp;J$4)+SUMIFS('Báo cáo'!$P:$P,'Báo cáo'!$AD:$AD,$A18,'Báo cáo'!$Z:$Z,"&lt;="&amp;J$4)-SUMIFS('Báo cáo'!$Q:$Q,'Báo cáo'!$AD:$AD,$A18,'Báo cáo'!$AA:$AA,"&lt;="&amp;J$4)</f>
        <v>0</v>
      </c>
      <c r="K18" s="247">
        <f>SUMIFS('Báo cáo'!$O:$O,'Báo cáo'!$AD:$AD,$A18,'Báo cáo'!$Z:$Z,"&lt;="&amp;K$4)+SUMIFS('Báo cáo'!$P:$P,'Báo cáo'!$AD:$AD,$A18,'Báo cáo'!$Z:$Z,"&lt;="&amp;K$4)-SUMIFS('Báo cáo'!$Q:$Q,'Báo cáo'!$AD:$AD,$A18,'Báo cáo'!$AA:$AA,"&lt;="&amp;K$4)</f>
        <v>0</v>
      </c>
      <c r="L18" s="247">
        <f>SUMIFS('Báo cáo'!$O:$O,'Báo cáo'!$AD:$AD,$A18,'Báo cáo'!$Z:$Z,"&lt;="&amp;L$4)+SUMIFS('Báo cáo'!$P:$P,'Báo cáo'!$AD:$AD,$A18,'Báo cáo'!$Z:$Z,"&lt;="&amp;L$4)-SUMIFS('Báo cáo'!$Q:$Q,'Báo cáo'!$AD:$AD,$A18,'Báo cáo'!$AA:$AA,"&lt;="&amp;L$4)</f>
        <v>604592</v>
      </c>
      <c r="M18" s="247">
        <f>SUMIFS('Báo cáo'!$O:$O,'Báo cáo'!$AD:$AD,$A18,'Báo cáo'!$Z:$Z,"&lt;="&amp;M$4)+SUMIFS('Báo cáo'!$P:$P,'Báo cáo'!$AD:$AD,$A18,'Báo cáo'!$Z:$Z,"&lt;="&amp;M$4)-SUMIFS('Báo cáo'!$Q:$Q,'Báo cáo'!$AD:$AD,$A18,'Báo cáo'!$AA:$AA,"&lt;="&amp;M$4)</f>
        <v>0</v>
      </c>
      <c r="N18" s="247">
        <f>SUMIFS('Báo cáo'!$O:$O,'Báo cáo'!$AD:$AD,$A18,'Báo cáo'!$Z:$Z,"&lt;="&amp;N$4)+SUMIFS('Báo cáo'!$P:$P,'Báo cáo'!$AD:$AD,$A18,'Báo cáo'!$Z:$Z,"&lt;="&amp;N$4)-SUMIFS('Báo cáo'!$Q:$Q,'Báo cáo'!$AD:$AD,$A18,'Báo cáo'!$AA:$AA,"&lt;="&amp;N$4)</f>
        <v>0</v>
      </c>
    </row>
    <row r="19" spans="1:14">
      <c r="A19" s="23" t="s">
        <v>79</v>
      </c>
      <c r="B19" s="23" t="s">
        <v>10727</v>
      </c>
      <c r="C19" s="247">
        <f>SUMIFS('Báo cáo'!$O:$O,'Báo cáo'!$AD:$AD,$A19,'Báo cáo'!$Z:$Z,"&lt;="&amp;C$4)+SUMIFS('Báo cáo'!$P:$P,'Báo cáo'!$AD:$AD,$A19,'Báo cáo'!$Z:$Z,"&lt;="&amp;C$4)-SUMIFS('Báo cáo'!$Q:$Q,'Báo cáo'!$AD:$AD,$A19,'Báo cáo'!$AA:$AA,"&lt;="&amp;C$4)</f>
        <v>1745507.0000000005</v>
      </c>
      <c r="D19" s="247">
        <f>SUMIFS('Báo cáo'!$O:$O,'Báo cáo'!$AD:$AD,$A19,'Báo cáo'!$Z:$Z,"&lt;="&amp;D$4)+SUMIFS('Báo cáo'!$P:$P,'Báo cáo'!$AD:$AD,$A19,'Báo cáo'!$Z:$Z,"&lt;="&amp;D$4)-SUMIFS('Báo cáo'!$Q:$Q,'Báo cáo'!$AD:$AD,$A19,'Báo cáo'!$AA:$AA,"&lt;="&amp;D$4)</f>
        <v>2607225.0000000005</v>
      </c>
      <c r="E19" s="247">
        <f>SUMIFS('Báo cáo'!$O:$O,'Báo cáo'!$AD:$AD,$A19,'Báo cáo'!$Z:$Z,"&lt;="&amp;E$4)+SUMIFS('Báo cáo'!$P:$P,'Báo cáo'!$AD:$AD,$A19,'Báo cáo'!$Z:$Z,"&lt;="&amp;E$4)-SUMIFS('Báo cáo'!$Q:$Q,'Báo cáo'!$AD:$AD,$A19,'Báo cáo'!$AA:$AA,"&lt;="&amp;E$4)</f>
        <v>3475485.0000000005</v>
      </c>
      <c r="F19" s="247">
        <f>SUMIFS('Báo cáo'!$O:$O,'Báo cáo'!$AD:$AD,$A19,'Báo cáo'!$Z:$Z,"&lt;="&amp;F$4)+SUMIFS('Báo cáo'!$P:$P,'Báo cáo'!$AD:$AD,$A19,'Báo cáo'!$Z:$Z,"&lt;="&amp;F$4)-SUMIFS('Báo cáo'!$Q:$Q,'Báo cáo'!$AD:$AD,$A19,'Báo cáo'!$AA:$AA,"&lt;="&amp;F$4)</f>
        <v>1983959</v>
      </c>
      <c r="G19" s="247">
        <f>SUMIFS('Báo cáo'!$O:$O,'Báo cáo'!$AD:$AD,$A19,'Báo cáo'!$Z:$Z,"&lt;="&amp;G$4)+SUMIFS('Báo cáo'!$P:$P,'Báo cáo'!$AD:$AD,$A19,'Báo cáo'!$Z:$Z,"&lt;="&amp;G$4)-SUMIFS('Báo cáo'!$Q:$Q,'Báo cáo'!$AD:$AD,$A19,'Báo cáo'!$AA:$AA,"&lt;="&amp;G$4)</f>
        <v>630387</v>
      </c>
      <c r="H19" s="247">
        <f>SUMIFS('Báo cáo'!$O:$O,'Báo cáo'!$AD:$AD,$A19,'Báo cáo'!$Z:$Z,"&lt;="&amp;H$4)+SUMIFS('Báo cáo'!$P:$P,'Báo cáo'!$AD:$AD,$A19,'Báo cáo'!$Z:$Z,"&lt;="&amp;H$4)-SUMIFS('Báo cáo'!$Q:$Q,'Báo cáo'!$AD:$AD,$A19,'Báo cáo'!$AA:$AA,"&lt;="&amp;H$4)</f>
        <v>1670794</v>
      </c>
      <c r="I19" s="247">
        <f>SUMIFS('Báo cáo'!$O:$O,'Báo cáo'!$AD:$AD,$A19,'Báo cáo'!$Z:$Z,"&lt;="&amp;I$4)+SUMIFS('Báo cáo'!$P:$P,'Báo cáo'!$AD:$AD,$A19,'Báo cáo'!$Z:$Z,"&lt;="&amp;I$4)-SUMIFS('Báo cáo'!$Q:$Q,'Báo cáo'!$AD:$AD,$A19,'Báo cáo'!$AA:$AA,"&lt;="&amp;I$4)</f>
        <v>1295853</v>
      </c>
      <c r="J19" s="247">
        <f>SUMIFS('Báo cáo'!$O:$O,'Báo cáo'!$AD:$AD,$A19,'Báo cáo'!$Z:$Z,"&lt;="&amp;J$4)+SUMIFS('Báo cáo'!$P:$P,'Báo cáo'!$AD:$AD,$A19,'Báo cáo'!$Z:$Z,"&lt;="&amp;J$4)-SUMIFS('Báo cáo'!$Q:$Q,'Báo cáo'!$AD:$AD,$A19,'Báo cáo'!$AA:$AA,"&lt;="&amp;J$4)</f>
        <v>918948</v>
      </c>
      <c r="K19" s="247">
        <f>SUMIFS('Báo cáo'!$O:$O,'Báo cáo'!$AD:$AD,$A19,'Báo cáo'!$Z:$Z,"&lt;="&amp;K$4)+SUMIFS('Báo cáo'!$P:$P,'Báo cáo'!$AD:$AD,$A19,'Báo cáo'!$Z:$Z,"&lt;="&amp;K$4)-SUMIFS('Báo cáo'!$Q:$Q,'Báo cáo'!$AD:$AD,$A19,'Báo cáo'!$AA:$AA,"&lt;="&amp;K$4)</f>
        <v>2338759</v>
      </c>
      <c r="L19" s="247">
        <f>SUMIFS('Báo cáo'!$O:$O,'Báo cáo'!$AD:$AD,$A19,'Báo cáo'!$Z:$Z,"&lt;="&amp;L$4)+SUMIFS('Báo cáo'!$P:$P,'Báo cáo'!$AD:$AD,$A19,'Báo cáo'!$Z:$Z,"&lt;="&amp;L$4)-SUMIFS('Báo cáo'!$Q:$Q,'Báo cáo'!$AD:$AD,$A19,'Báo cáo'!$AA:$AA,"&lt;="&amp;L$4)</f>
        <v>653806</v>
      </c>
      <c r="M19" s="247">
        <f>SUMIFS('Báo cáo'!$O:$O,'Báo cáo'!$AD:$AD,$A19,'Báo cáo'!$Z:$Z,"&lt;="&amp;M$4)+SUMIFS('Báo cáo'!$P:$P,'Báo cáo'!$AD:$AD,$A19,'Báo cáo'!$Z:$Z,"&lt;="&amp;M$4)-SUMIFS('Báo cáo'!$Q:$Q,'Báo cáo'!$AD:$AD,$A19,'Báo cáo'!$AA:$AA,"&lt;="&amp;M$4)</f>
        <v>0</v>
      </c>
      <c r="N19" s="247">
        <f>SUMIFS('Báo cáo'!$O:$O,'Báo cáo'!$AD:$AD,$A19,'Báo cáo'!$Z:$Z,"&lt;="&amp;N$4)+SUMIFS('Báo cáo'!$P:$P,'Báo cáo'!$AD:$AD,$A19,'Báo cáo'!$Z:$Z,"&lt;="&amp;N$4)-SUMIFS('Báo cáo'!$Q:$Q,'Báo cáo'!$AD:$AD,$A19,'Báo cáo'!$AA:$AA,"&lt;="&amp;N$4)</f>
        <v>0</v>
      </c>
    </row>
    <row r="20" spans="1:14">
      <c r="A20" s="23" t="s">
        <v>49</v>
      </c>
      <c r="B20" s="23" t="s">
        <v>10728</v>
      </c>
      <c r="C20" s="247">
        <f>SUMIFS('Báo cáo'!$O:$O,'Báo cáo'!$AD:$AD,$A20,'Báo cáo'!$Z:$Z,"&lt;="&amp;C$4)+SUMIFS('Báo cáo'!$P:$P,'Báo cáo'!$AD:$AD,$A20,'Báo cáo'!$Z:$Z,"&lt;="&amp;C$4)-SUMIFS('Báo cáo'!$Q:$Q,'Báo cáo'!$AD:$AD,$A20,'Báo cáo'!$AA:$AA,"&lt;="&amp;C$4)</f>
        <v>0</v>
      </c>
      <c r="D20" s="247">
        <f>SUMIFS('Báo cáo'!$O:$O,'Báo cáo'!$AD:$AD,$A20,'Báo cáo'!$Z:$Z,"&lt;="&amp;D$4)+SUMIFS('Báo cáo'!$P:$P,'Báo cáo'!$AD:$AD,$A20,'Báo cáo'!$Z:$Z,"&lt;="&amp;D$4)-SUMIFS('Báo cáo'!$Q:$Q,'Báo cáo'!$AD:$AD,$A20,'Báo cáo'!$AA:$AA,"&lt;="&amp;D$4)</f>
        <v>0</v>
      </c>
      <c r="E20" s="247">
        <f>SUMIFS('Báo cáo'!$O:$O,'Báo cáo'!$AD:$AD,$A20,'Báo cáo'!$Z:$Z,"&lt;="&amp;E$4)+SUMIFS('Báo cáo'!$P:$P,'Báo cáo'!$AD:$AD,$A20,'Báo cáo'!$Z:$Z,"&lt;="&amp;E$4)-SUMIFS('Báo cáo'!$Q:$Q,'Báo cáo'!$AD:$AD,$A20,'Báo cáo'!$AA:$AA,"&lt;="&amp;E$4)</f>
        <v>0</v>
      </c>
      <c r="F20" s="247">
        <f>SUMIFS('Báo cáo'!$O:$O,'Báo cáo'!$AD:$AD,$A20,'Báo cáo'!$Z:$Z,"&lt;="&amp;F$4)+SUMIFS('Báo cáo'!$P:$P,'Báo cáo'!$AD:$AD,$A20,'Báo cáo'!$Z:$Z,"&lt;="&amp;F$4)-SUMIFS('Báo cáo'!$Q:$Q,'Báo cáo'!$AD:$AD,$A20,'Báo cáo'!$AA:$AA,"&lt;="&amp;F$4)</f>
        <v>0</v>
      </c>
      <c r="G20" s="247">
        <f>SUMIFS('Báo cáo'!$O:$O,'Báo cáo'!$AD:$AD,$A20,'Báo cáo'!$Z:$Z,"&lt;="&amp;G$4)+SUMIFS('Báo cáo'!$P:$P,'Báo cáo'!$AD:$AD,$A20,'Báo cáo'!$Z:$Z,"&lt;="&amp;G$4)-SUMIFS('Báo cáo'!$Q:$Q,'Báo cáo'!$AD:$AD,$A20,'Báo cáo'!$AA:$AA,"&lt;="&amp;G$4)</f>
        <v>0</v>
      </c>
      <c r="H20" s="247">
        <f>SUMIFS('Báo cáo'!$O:$O,'Báo cáo'!$AD:$AD,$A20,'Báo cáo'!$Z:$Z,"&lt;="&amp;H$4)+SUMIFS('Báo cáo'!$P:$P,'Báo cáo'!$AD:$AD,$A20,'Báo cáo'!$Z:$Z,"&lt;="&amp;H$4)-SUMIFS('Báo cáo'!$Q:$Q,'Báo cáo'!$AD:$AD,$A20,'Báo cáo'!$AA:$AA,"&lt;="&amp;H$4)</f>
        <v>0</v>
      </c>
      <c r="I20" s="247">
        <f>SUMIFS('Báo cáo'!$O:$O,'Báo cáo'!$AD:$AD,$A20,'Báo cáo'!$Z:$Z,"&lt;="&amp;I$4)+SUMIFS('Báo cáo'!$P:$P,'Báo cáo'!$AD:$AD,$A20,'Báo cáo'!$Z:$Z,"&lt;="&amp;I$4)-SUMIFS('Báo cáo'!$Q:$Q,'Báo cáo'!$AD:$AD,$A20,'Báo cáo'!$AA:$AA,"&lt;="&amp;I$4)</f>
        <v>0</v>
      </c>
      <c r="J20" s="247">
        <f>SUMIFS('Báo cáo'!$O:$O,'Báo cáo'!$AD:$AD,$A20,'Báo cáo'!$Z:$Z,"&lt;="&amp;J$4)+SUMIFS('Báo cáo'!$P:$P,'Báo cáo'!$AD:$AD,$A20,'Báo cáo'!$Z:$Z,"&lt;="&amp;J$4)-SUMIFS('Báo cáo'!$Q:$Q,'Báo cáo'!$AD:$AD,$A20,'Báo cáo'!$AA:$AA,"&lt;="&amp;J$4)</f>
        <v>0</v>
      </c>
      <c r="K20" s="247">
        <f>SUMIFS('Báo cáo'!$O:$O,'Báo cáo'!$AD:$AD,$A20,'Báo cáo'!$Z:$Z,"&lt;="&amp;K$4)+SUMIFS('Báo cáo'!$P:$P,'Báo cáo'!$AD:$AD,$A20,'Báo cáo'!$Z:$Z,"&lt;="&amp;K$4)-SUMIFS('Báo cáo'!$Q:$Q,'Báo cáo'!$AD:$AD,$A20,'Báo cáo'!$AA:$AA,"&lt;="&amp;K$4)</f>
        <v>0</v>
      </c>
      <c r="L20" s="247">
        <f>SUMIFS('Báo cáo'!$O:$O,'Báo cáo'!$AD:$AD,$A20,'Báo cáo'!$Z:$Z,"&lt;="&amp;L$4)+SUMIFS('Báo cáo'!$P:$P,'Báo cáo'!$AD:$AD,$A20,'Báo cáo'!$Z:$Z,"&lt;="&amp;L$4)-SUMIFS('Báo cáo'!$Q:$Q,'Báo cáo'!$AD:$AD,$A20,'Báo cáo'!$AA:$AA,"&lt;="&amp;L$4)</f>
        <v>0</v>
      </c>
      <c r="M20" s="247">
        <f>SUMIFS('Báo cáo'!$O:$O,'Báo cáo'!$AD:$AD,$A20,'Báo cáo'!$Z:$Z,"&lt;="&amp;M$4)+SUMIFS('Báo cáo'!$P:$P,'Báo cáo'!$AD:$AD,$A20,'Báo cáo'!$Z:$Z,"&lt;="&amp;M$4)-SUMIFS('Báo cáo'!$Q:$Q,'Báo cáo'!$AD:$AD,$A20,'Báo cáo'!$AA:$AA,"&lt;="&amp;M$4)</f>
        <v>0</v>
      </c>
      <c r="N20" s="247">
        <f>SUMIFS('Báo cáo'!$O:$O,'Báo cáo'!$AD:$AD,$A20,'Báo cáo'!$Z:$Z,"&lt;="&amp;N$4)+SUMIFS('Báo cáo'!$P:$P,'Báo cáo'!$AD:$AD,$A20,'Báo cáo'!$Z:$Z,"&lt;="&amp;N$4)-SUMIFS('Báo cáo'!$Q:$Q,'Báo cáo'!$AD:$AD,$A20,'Báo cáo'!$AA:$AA,"&lt;="&amp;N$4)</f>
        <v>0</v>
      </c>
    </row>
    <row r="21" spans="1:14">
      <c r="A21" s="23" t="s">
        <v>111</v>
      </c>
      <c r="B21" s="23" t="s">
        <v>1226</v>
      </c>
      <c r="C21" s="247">
        <f>SUMIFS('Báo cáo'!$O:$O,'Báo cáo'!$AD:$AD,$A21,'Báo cáo'!$Z:$Z,"&lt;="&amp;C$4)+SUMIFS('Báo cáo'!$P:$P,'Báo cáo'!$AD:$AD,$A21,'Báo cáo'!$Z:$Z,"&lt;="&amp;C$4)-SUMIFS('Báo cáo'!$Q:$Q,'Báo cáo'!$AD:$AD,$A21,'Báo cáo'!$AA:$AA,"&lt;="&amp;C$4)</f>
        <v>43069698</v>
      </c>
      <c r="D21" s="247">
        <f>SUMIFS('Báo cáo'!$O:$O,'Báo cáo'!$AD:$AD,$A21,'Báo cáo'!$Z:$Z,"&lt;="&amp;D$4)+SUMIFS('Báo cáo'!$P:$P,'Báo cáo'!$AD:$AD,$A21,'Báo cáo'!$Z:$Z,"&lt;="&amp;D$4)-SUMIFS('Báo cáo'!$Q:$Q,'Báo cáo'!$AD:$AD,$A21,'Báo cáo'!$AA:$AA,"&lt;="&amp;D$4)</f>
        <v>33612718</v>
      </c>
      <c r="E21" s="247">
        <f>SUMIFS('Báo cáo'!$O:$O,'Báo cáo'!$AD:$AD,$A21,'Báo cáo'!$Z:$Z,"&lt;="&amp;E$4)+SUMIFS('Báo cáo'!$P:$P,'Báo cáo'!$AD:$AD,$A21,'Báo cáo'!$Z:$Z,"&lt;="&amp;E$4)-SUMIFS('Báo cáo'!$Q:$Q,'Báo cáo'!$AD:$AD,$A21,'Báo cáo'!$AA:$AA,"&lt;="&amp;E$4)</f>
        <v>26344408</v>
      </c>
      <c r="F21" s="247">
        <f>SUMIFS('Báo cáo'!$O:$O,'Báo cáo'!$AD:$AD,$A21,'Báo cáo'!$Z:$Z,"&lt;="&amp;F$4)+SUMIFS('Báo cáo'!$P:$P,'Báo cáo'!$AD:$AD,$A21,'Báo cáo'!$Z:$Z,"&lt;="&amp;F$4)-SUMIFS('Báo cáo'!$Q:$Q,'Báo cáo'!$AD:$AD,$A21,'Báo cáo'!$AA:$AA,"&lt;="&amp;F$4)</f>
        <v>27567004</v>
      </c>
      <c r="G21" s="247">
        <f>SUMIFS('Báo cáo'!$O:$O,'Báo cáo'!$AD:$AD,$A21,'Báo cáo'!$Z:$Z,"&lt;="&amp;G$4)+SUMIFS('Báo cáo'!$P:$P,'Báo cáo'!$AD:$AD,$A21,'Báo cáo'!$Z:$Z,"&lt;="&amp;G$4)-SUMIFS('Báo cáo'!$Q:$Q,'Báo cáo'!$AD:$AD,$A21,'Báo cáo'!$AA:$AA,"&lt;="&amp;G$4)</f>
        <v>36217054</v>
      </c>
      <c r="H21" s="247">
        <f>SUMIFS('Báo cáo'!$O:$O,'Báo cáo'!$AD:$AD,$A21,'Báo cáo'!$Z:$Z,"&lt;="&amp;H$4)+SUMIFS('Báo cáo'!$P:$P,'Báo cáo'!$AD:$AD,$A21,'Báo cáo'!$Z:$Z,"&lt;="&amp;H$4)-SUMIFS('Báo cáo'!$Q:$Q,'Báo cáo'!$AD:$AD,$A21,'Báo cáo'!$AA:$AA,"&lt;="&amp;H$4)</f>
        <v>44515959</v>
      </c>
      <c r="I21" s="247">
        <f>SUMIFS('Báo cáo'!$O:$O,'Báo cáo'!$AD:$AD,$A21,'Báo cáo'!$Z:$Z,"&lt;="&amp;I$4)+SUMIFS('Báo cáo'!$P:$P,'Báo cáo'!$AD:$AD,$A21,'Báo cáo'!$Z:$Z,"&lt;="&amp;I$4)-SUMIFS('Báo cáo'!$Q:$Q,'Báo cáo'!$AD:$AD,$A21,'Báo cáo'!$AA:$AA,"&lt;="&amp;I$4)</f>
        <v>44716880</v>
      </c>
      <c r="J21" s="247">
        <f>SUMIFS('Báo cáo'!$O:$O,'Báo cáo'!$AD:$AD,$A21,'Báo cáo'!$Z:$Z,"&lt;="&amp;J$4)+SUMIFS('Báo cáo'!$P:$P,'Báo cáo'!$AD:$AD,$A21,'Báo cáo'!$Z:$Z,"&lt;="&amp;J$4)-SUMIFS('Báo cáo'!$Q:$Q,'Báo cáo'!$AD:$AD,$A21,'Báo cáo'!$AA:$AA,"&lt;="&amp;J$4)</f>
        <v>49231261</v>
      </c>
      <c r="K21" s="247">
        <f>SUMIFS('Báo cáo'!$O:$O,'Báo cáo'!$AD:$AD,$A21,'Báo cáo'!$Z:$Z,"&lt;="&amp;K$4)+SUMIFS('Báo cáo'!$P:$P,'Báo cáo'!$AD:$AD,$A21,'Báo cáo'!$Z:$Z,"&lt;="&amp;K$4)-SUMIFS('Báo cáo'!$Q:$Q,'Báo cáo'!$AD:$AD,$A21,'Báo cáo'!$AA:$AA,"&lt;="&amp;K$4)</f>
        <v>54326019</v>
      </c>
      <c r="L21" s="247">
        <f>SUMIFS('Báo cáo'!$O:$O,'Báo cáo'!$AD:$AD,$A21,'Báo cáo'!$Z:$Z,"&lt;="&amp;L$4)+SUMIFS('Báo cáo'!$P:$P,'Báo cáo'!$AD:$AD,$A21,'Báo cáo'!$Z:$Z,"&lt;="&amp;L$4)-SUMIFS('Báo cáo'!$Q:$Q,'Báo cáo'!$AD:$AD,$A21,'Báo cáo'!$AA:$AA,"&lt;="&amp;L$4)</f>
        <v>59079966</v>
      </c>
      <c r="M21" s="247">
        <f>SUMIFS('Báo cáo'!$O:$O,'Báo cáo'!$AD:$AD,$A21,'Báo cáo'!$Z:$Z,"&lt;="&amp;M$4)+SUMIFS('Báo cáo'!$P:$P,'Báo cáo'!$AD:$AD,$A21,'Báo cáo'!$Z:$Z,"&lt;="&amp;M$4)-SUMIFS('Báo cáo'!$Q:$Q,'Báo cáo'!$AD:$AD,$A21,'Báo cáo'!$AA:$AA,"&lt;="&amp;M$4)</f>
        <v>62220998.040000021</v>
      </c>
      <c r="N21" s="247">
        <f>SUMIFS('Báo cáo'!$O:$O,'Báo cáo'!$AD:$AD,$A21,'Báo cáo'!$Z:$Z,"&lt;="&amp;N$4)+SUMIFS('Báo cáo'!$P:$P,'Báo cáo'!$AD:$AD,$A21,'Báo cáo'!$Z:$Z,"&lt;="&amp;N$4)-SUMIFS('Báo cáo'!$Q:$Q,'Báo cáo'!$AD:$AD,$A21,'Báo cáo'!$AA:$AA,"&lt;="&amp;N$4)</f>
        <v>62220998.040000021</v>
      </c>
    </row>
    <row r="22" spans="1:14">
      <c r="A22" s="23" t="s">
        <v>91</v>
      </c>
      <c r="B22" s="23" t="s">
        <v>10775</v>
      </c>
      <c r="C22" s="247">
        <f>SUMIFS('Báo cáo'!$O:$O,'Báo cáo'!$AD:$AD,$A22,'Báo cáo'!$Z:$Z,"&lt;="&amp;C$4)+SUMIFS('Báo cáo'!$P:$P,'Báo cáo'!$AD:$AD,$A22,'Báo cáo'!$Z:$Z,"&lt;="&amp;C$4)-SUMIFS('Báo cáo'!$Q:$Q,'Báo cáo'!$AD:$AD,$A22,'Báo cáo'!$AA:$AA,"&lt;="&amp;C$4)</f>
        <v>0</v>
      </c>
      <c r="D22" s="247">
        <f>SUMIFS('Báo cáo'!$O:$O,'Báo cáo'!$AD:$AD,$A22,'Báo cáo'!$Z:$Z,"&lt;="&amp;D$4)+SUMIFS('Báo cáo'!$P:$P,'Báo cáo'!$AD:$AD,$A22,'Báo cáo'!$Z:$Z,"&lt;="&amp;D$4)-SUMIFS('Báo cáo'!$Q:$Q,'Báo cáo'!$AD:$AD,$A22,'Báo cáo'!$AA:$AA,"&lt;="&amp;D$4)</f>
        <v>0</v>
      </c>
      <c r="E22" s="247">
        <f>SUMIFS('Báo cáo'!$O:$O,'Báo cáo'!$AD:$AD,$A22,'Báo cáo'!$Z:$Z,"&lt;="&amp;E$4)+SUMIFS('Báo cáo'!$P:$P,'Báo cáo'!$AD:$AD,$A22,'Báo cáo'!$Z:$Z,"&lt;="&amp;E$4)-SUMIFS('Báo cáo'!$Q:$Q,'Báo cáo'!$AD:$AD,$A22,'Báo cáo'!$AA:$AA,"&lt;="&amp;E$4)</f>
        <v>1000258</v>
      </c>
      <c r="F22" s="247">
        <f>SUMIFS('Báo cáo'!$O:$O,'Báo cáo'!$AD:$AD,$A22,'Báo cáo'!$Z:$Z,"&lt;="&amp;F$4)+SUMIFS('Báo cáo'!$P:$P,'Báo cáo'!$AD:$AD,$A22,'Báo cáo'!$Z:$Z,"&lt;="&amp;F$4)-SUMIFS('Báo cáo'!$Q:$Q,'Báo cáo'!$AD:$AD,$A22,'Báo cáo'!$AA:$AA,"&lt;="&amp;F$4)</f>
        <v>0</v>
      </c>
      <c r="G22" s="247">
        <f>SUMIFS('Báo cáo'!$O:$O,'Báo cáo'!$AD:$AD,$A22,'Báo cáo'!$Z:$Z,"&lt;="&amp;G$4)+SUMIFS('Báo cáo'!$P:$P,'Báo cáo'!$AD:$AD,$A22,'Báo cáo'!$Z:$Z,"&lt;="&amp;G$4)-SUMIFS('Báo cáo'!$Q:$Q,'Báo cáo'!$AD:$AD,$A22,'Báo cáo'!$AA:$AA,"&lt;="&amp;G$4)</f>
        <v>0</v>
      </c>
      <c r="H22" s="247">
        <f>SUMIFS('Báo cáo'!$O:$O,'Báo cáo'!$AD:$AD,$A22,'Báo cáo'!$Z:$Z,"&lt;="&amp;H$4)+SUMIFS('Báo cáo'!$P:$P,'Báo cáo'!$AD:$AD,$A22,'Báo cáo'!$Z:$Z,"&lt;="&amp;H$4)-SUMIFS('Báo cáo'!$Q:$Q,'Báo cáo'!$AD:$AD,$A22,'Báo cáo'!$AA:$AA,"&lt;="&amp;H$4)</f>
        <v>0</v>
      </c>
      <c r="I22" s="247">
        <f>SUMIFS('Báo cáo'!$O:$O,'Báo cáo'!$AD:$AD,$A22,'Báo cáo'!$Z:$Z,"&lt;="&amp;I$4)+SUMIFS('Báo cáo'!$P:$P,'Báo cáo'!$AD:$AD,$A22,'Báo cáo'!$Z:$Z,"&lt;="&amp;I$4)-SUMIFS('Báo cáo'!$Q:$Q,'Báo cáo'!$AD:$AD,$A22,'Báo cáo'!$AA:$AA,"&lt;="&amp;I$4)</f>
        <v>0</v>
      </c>
      <c r="J22" s="247">
        <f>SUMIFS('Báo cáo'!$O:$O,'Báo cáo'!$AD:$AD,$A22,'Báo cáo'!$Z:$Z,"&lt;="&amp;J$4)+SUMIFS('Báo cáo'!$P:$P,'Báo cáo'!$AD:$AD,$A22,'Báo cáo'!$Z:$Z,"&lt;="&amp;J$4)-SUMIFS('Báo cáo'!$Q:$Q,'Báo cáo'!$AD:$AD,$A22,'Báo cáo'!$AA:$AA,"&lt;="&amp;J$4)</f>
        <v>0</v>
      </c>
      <c r="K22" s="247">
        <f>SUMIFS('Báo cáo'!$O:$O,'Báo cáo'!$AD:$AD,$A22,'Báo cáo'!$Z:$Z,"&lt;="&amp;K$4)+SUMIFS('Báo cáo'!$P:$P,'Báo cáo'!$AD:$AD,$A22,'Báo cáo'!$Z:$Z,"&lt;="&amp;K$4)-SUMIFS('Báo cáo'!$Q:$Q,'Báo cáo'!$AD:$AD,$A22,'Báo cáo'!$AA:$AA,"&lt;="&amp;K$4)</f>
        <v>0</v>
      </c>
      <c r="L22" s="247">
        <f>SUMIFS('Báo cáo'!$O:$O,'Báo cáo'!$AD:$AD,$A22,'Báo cáo'!$Z:$Z,"&lt;="&amp;L$4)+SUMIFS('Báo cáo'!$P:$P,'Báo cáo'!$AD:$AD,$A22,'Báo cáo'!$Z:$Z,"&lt;="&amp;L$4)-SUMIFS('Báo cáo'!$Q:$Q,'Báo cáo'!$AD:$AD,$A22,'Báo cáo'!$AA:$AA,"&lt;="&amp;L$4)</f>
        <v>0</v>
      </c>
      <c r="M22" s="247">
        <f>SUMIFS('Báo cáo'!$O:$O,'Báo cáo'!$AD:$AD,$A22,'Báo cáo'!$Z:$Z,"&lt;="&amp;M$4)+SUMIFS('Báo cáo'!$P:$P,'Báo cáo'!$AD:$AD,$A22,'Báo cáo'!$Z:$Z,"&lt;="&amp;M$4)-SUMIFS('Báo cáo'!$Q:$Q,'Báo cáo'!$AD:$AD,$A22,'Báo cáo'!$AA:$AA,"&lt;="&amp;M$4)</f>
        <v>0</v>
      </c>
      <c r="N22" s="247">
        <f>SUMIFS('Báo cáo'!$O:$O,'Báo cáo'!$AD:$AD,$A22,'Báo cáo'!$Z:$Z,"&lt;="&amp;N$4)+SUMIFS('Báo cáo'!$P:$P,'Báo cáo'!$AD:$AD,$A22,'Báo cáo'!$Z:$Z,"&lt;="&amp;N$4)-SUMIFS('Báo cáo'!$Q:$Q,'Báo cáo'!$AD:$AD,$A22,'Báo cáo'!$AA:$AA,"&lt;="&amp;N$4)</f>
        <v>0</v>
      </c>
    </row>
    <row r="23" spans="1:14">
      <c r="A23" s="23" t="s">
        <v>35</v>
      </c>
      <c r="B23" s="23" t="s">
        <v>10791</v>
      </c>
      <c r="C23" s="247">
        <f>SUMIFS('Báo cáo'!$O:$O,'Báo cáo'!$AD:$AD,$A23,'Báo cáo'!$Z:$Z,"&lt;="&amp;C$4)+SUMIFS('Báo cáo'!$P:$P,'Báo cáo'!$AD:$AD,$A23,'Báo cáo'!$Z:$Z,"&lt;="&amp;C$4)-SUMIFS('Báo cáo'!$Q:$Q,'Báo cáo'!$AD:$AD,$A23,'Báo cáo'!$AA:$AA,"&lt;="&amp;C$4)</f>
        <v>0</v>
      </c>
      <c r="D23" s="247">
        <f>SUMIFS('Báo cáo'!$O:$O,'Báo cáo'!$AD:$AD,$A23,'Báo cáo'!$Z:$Z,"&lt;="&amp;D$4)+SUMIFS('Báo cáo'!$P:$P,'Báo cáo'!$AD:$AD,$A23,'Báo cáo'!$Z:$Z,"&lt;="&amp;D$4)-SUMIFS('Báo cáo'!$Q:$Q,'Báo cáo'!$AD:$AD,$A23,'Báo cáo'!$AA:$AA,"&lt;="&amp;D$4)</f>
        <v>0</v>
      </c>
      <c r="E23" s="247">
        <f>SUMIFS('Báo cáo'!$O:$O,'Báo cáo'!$AD:$AD,$A23,'Báo cáo'!$Z:$Z,"&lt;="&amp;E$4)+SUMIFS('Báo cáo'!$P:$P,'Báo cáo'!$AD:$AD,$A23,'Báo cáo'!$Z:$Z,"&lt;="&amp;E$4)-SUMIFS('Báo cáo'!$Q:$Q,'Báo cáo'!$AD:$AD,$A23,'Báo cáo'!$AA:$AA,"&lt;="&amp;E$4)</f>
        <v>0</v>
      </c>
      <c r="F23" s="247">
        <f>SUMIFS('Báo cáo'!$O:$O,'Báo cáo'!$AD:$AD,$A23,'Báo cáo'!$Z:$Z,"&lt;="&amp;F$4)+SUMIFS('Báo cáo'!$P:$P,'Báo cáo'!$AD:$AD,$A23,'Báo cáo'!$Z:$Z,"&lt;="&amp;F$4)-SUMIFS('Báo cáo'!$Q:$Q,'Báo cáo'!$AD:$AD,$A23,'Báo cáo'!$AA:$AA,"&lt;="&amp;F$4)</f>
        <v>0</v>
      </c>
      <c r="G23" s="247">
        <f>SUMIFS('Báo cáo'!$O:$O,'Báo cáo'!$AD:$AD,$A23,'Báo cáo'!$Z:$Z,"&lt;="&amp;G$4)+SUMIFS('Báo cáo'!$P:$P,'Báo cáo'!$AD:$AD,$A23,'Báo cáo'!$Z:$Z,"&lt;="&amp;G$4)-SUMIFS('Báo cáo'!$Q:$Q,'Báo cáo'!$AD:$AD,$A23,'Báo cáo'!$AA:$AA,"&lt;="&amp;G$4)</f>
        <v>0</v>
      </c>
      <c r="H23" s="247">
        <f>SUMIFS('Báo cáo'!$O:$O,'Báo cáo'!$AD:$AD,$A23,'Báo cáo'!$Z:$Z,"&lt;="&amp;H$4)+SUMIFS('Báo cáo'!$P:$P,'Báo cáo'!$AD:$AD,$A23,'Báo cáo'!$Z:$Z,"&lt;="&amp;H$4)-SUMIFS('Báo cáo'!$Q:$Q,'Báo cáo'!$AD:$AD,$A23,'Báo cáo'!$AA:$AA,"&lt;="&amp;H$4)</f>
        <v>452042</v>
      </c>
      <c r="I23" s="247">
        <f>SUMIFS('Báo cáo'!$O:$O,'Báo cáo'!$AD:$AD,$A23,'Báo cáo'!$Z:$Z,"&lt;="&amp;I$4)+SUMIFS('Báo cáo'!$P:$P,'Báo cáo'!$AD:$AD,$A23,'Báo cáo'!$Z:$Z,"&lt;="&amp;I$4)-SUMIFS('Báo cáo'!$Q:$Q,'Báo cáo'!$AD:$AD,$A23,'Báo cáo'!$AA:$AA,"&lt;="&amp;I$4)</f>
        <v>0</v>
      </c>
      <c r="J23" s="247">
        <f>SUMIFS('Báo cáo'!$O:$O,'Báo cáo'!$AD:$AD,$A23,'Báo cáo'!$Z:$Z,"&lt;="&amp;J$4)+SUMIFS('Báo cáo'!$P:$P,'Báo cáo'!$AD:$AD,$A23,'Báo cáo'!$Z:$Z,"&lt;="&amp;J$4)-SUMIFS('Báo cáo'!$Q:$Q,'Báo cáo'!$AD:$AD,$A23,'Báo cáo'!$AA:$AA,"&lt;="&amp;J$4)</f>
        <v>0</v>
      </c>
      <c r="K23" s="247">
        <f>SUMIFS('Báo cáo'!$O:$O,'Báo cáo'!$AD:$AD,$A23,'Báo cáo'!$Z:$Z,"&lt;="&amp;K$4)+SUMIFS('Báo cáo'!$P:$P,'Báo cáo'!$AD:$AD,$A23,'Báo cáo'!$Z:$Z,"&lt;="&amp;K$4)-SUMIFS('Báo cáo'!$Q:$Q,'Báo cáo'!$AD:$AD,$A23,'Báo cáo'!$AA:$AA,"&lt;="&amp;K$4)</f>
        <v>0</v>
      </c>
      <c r="L23" s="247">
        <f>SUMIFS('Báo cáo'!$O:$O,'Báo cáo'!$AD:$AD,$A23,'Báo cáo'!$Z:$Z,"&lt;="&amp;L$4)+SUMIFS('Báo cáo'!$P:$P,'Báo cáo'!$AD:$AD,$A23,'Báo cáo'!$Z:$Z,"&lt;="&amp;L$4)-SUMIFS('Báo cáo'!$Q:$Q,'Báo cáo'!$AD:$AD,$A23,'Báo cáo'!$AA:$AA,"&lt;="&amp;L$4)</f>
        <v>0</v>
      </c>
      <c r="M23" s="247">
        <f>SUMIFS('Báo cáo'!$O:$O,'Báo cáo'!$AD:$AD,$A23,'Báo cáo'!$Z:$Z,"&lt;="&amp;M$4)+SUMIFS('Báo cáo'!$P:$P,'Báo cáo'!$AD:$AD,$A23,'Báo cáo'!$Z:$Z,"&lt;="&amp;M$4)-SUMIFS('Báo cáo'!$Q:$Q,'Báo cáo'!$AD:$AD,$A23,'Báo cáo'!$AA:$AA,"&lt;="&amp;M$4)</f>
        <v>0</v>
      </c>
      <c r="N23" s="247">
        <f>SUMIFS('Báo cáo'!$O:$O,'Báo cáo'!$AD:$AD,$A23,'Báo cáo'!$Z:$Z,"&lt;="&amp;N$4)+SUMIFS('Báo cáo'!$P:$P,'Báo cáo'!$AD:$AD,$A23,'Báo cáo'!$Z:$Z,"&lt;="&amp;N$4)-SUMIFS('Báo cáo'!$Q:$Q,'Báo cáo'!$AD:$AD,$A23,'Báo cáo'!$AA:$AA,"&lt;="&amp;N$4)</f>
        <v>0</v>
      </c>
    </row>
    <row r="24" spans="1:14">
      <c r="A24" s="23" t="s">
        <v>87</v>
      </c>
      <c r="B24" s="23" t="s">
        <v>10819</v>
      </c>
      <c r="C24" s="247">
        <f>SUMIFS('Báo cáo'!$O:$O,'Báo cáo'!$AD:$AD,$A24,'Báo cáo'!$Z:$Z,"&lt;="&amp;C$4)+SUMIFS('Báo cáo'!$P:$P,'Báo cáo'!$AD:$AD,$A24,'Báo cáo'!$Z:$Z,"&lt;="&amp;C$4)-SUMIFS('Báo cáo'!$Q:$Q,'Báo cáo'!$AD:$AD,$A24,'Báo cáo'!$AA:$AA,"&lt;="&amp;C$4)</f>
        <v>6498309.2400000002</v>
      </c>
      <c r="D24" s="247">
        <f>SUMIFS('Báo cáo'!$O:$O,'Báo cáo'!$AD:$AD,$A24,'Báo cáo'!$Z:$Z,"&lt;="&amp;D$4)+SUMIFS('Báo cáo'!$P:$P,'Báo cáo'!$AD:$AD,$A24,'Báo cáo'!$Z:$Z,"&lt;="&amp;D$4)-SUMIFS('Báo cáo'!$Q:$Q,'Báo cáo'!$AD:$AD,$A24,'Báo cáo'!$AA:$AA,"&lt;="&amp;D$4)</f>
        <v>3688333</v>
      </c>
      <c r="E24" s="247">
        <f>SUMIFS('Báo cáo'!$O:$O,'Báo cáo'!$AD:$AD,$A24,'Báo cáo'!$Z:$Z,"&lt;="&amp;E$4)+SUMIFS('Báo cáo'!$P:$P,'Báo cáo'!$AD:$AD,$A24,'Báo cáo'!$Z:$Z,"&lt;="&amp;E$4)-SUMIFS('Báo cáo'!$Q:$Q,'Báo cáo'!$AD:$AD,$A24,'Báo cáo'!$AA:$AA,"&lt;="&amp;E$4)</f>
        <v>5662047</v>
      </c>
      <c r="F24" s="247">
        <f>SUMIFS('Báo cáo'!$O:$O,'Báo cáo'!$AD:$AD,$A24,'Báo cáo'!$Z:$Z,"&lt;="&amp;F$4)+SUMIFS('Báo cáo'!$P:$P,'Báo cáo'!$AD:$AD,$A24,'Báo cáo'!$Z:$Z,"&lt;="&amp;F$4)-SUMIFS('Báo cáo'!$Q:$Q,'Báo cáo'!$AD:$AD,$A24,'Báo cáo'!$AA:$AA,"&lt;="&amp;F$4)</f>
        <v>1700955</v>
      </c>
      <c r="G24" s="247">
        <f>SUMIFS('Báo cáo'!$O:$O,'Báo cáo'!$AD:$AD,$A24,'Báo cáo'!$Z:$Z,"&lt;="&amp;G$4)+SUMIFS('Báo cáo'!$P:$P,'Báo cáo'!$AD:$AD,$A24,'Báo cáo'!$Z:$Z,"&lt;="&amp;G$4)-SUMIFS('Báo cáo'!$Q:$Q,'Báo cáo'!$AD:$AD,$A24,'Báo cáo'!$AA:$AA,"&lt;="&amp;G$4)</f>
        <v>2271807</v>
      </c>
      <c r="H24" s="247">
        <f>SUMIFS('Báo cáo'!$O:$O,'Báo cáo'!$AD:$AD,$A24,'Báo cáo'!$Z:$Z,"&lt;="&amp;H$4)+SUMIFS('Báo cáo'!$P:$P,'Báo cáo'!$AD:$AD,$A24,'Báo cáo'!$Z:$Z,"&lt;="&amp;H$4)-SUMIFS('Báo cáo'!$Q:$Q,'Báo cáo'!$AD:$AD,$A24,'Báo cáo'!$AA:$AA,"&lt;="&amp;H$4)</f>
        <v>3243718</v>
      </c>
      <c r="I24" s="247">
        <f>SUMIFS('Báo cáo'!$O:$O,'Báo cáo'!$AD:$AD,$A24,'Báo cáo'!$Z:$Z,"&lt;="&amp;I$4)+SUMIFS('Báo cáo'!$P:$P,'Báo cáo'!$AD:$AD,$A24,'Báo cáo'!$Z:$Z,"&lt;="&amp;I$4)-SUMIFS('Báo cáo'!$Q:$Q,'Báo cáo'!$AD:$AD,$A24,'Báo cáo'!$AA:$AA,"&lt;="&amp;I$4)</f>
        <v>2393158</v>
      </c>
      <c r="J24" s="247">
        <f>SUMIFS('Báo cáo'!$O:$O,'Báo cáo'!$AD:$AD,$A24,'Báo cáo'!$Z:$Z,"&lt;="&amp;J$4)+SUMIFS('Báo cáo'!$P:$P,'Báo cáo'!$AD:$AD,$A24,'Báo cáo'!$Z:$Z,"&lt;="&amp;J$4)-SUMIFS('Báo cáo'!$Q:$Q,'Báo cáo'!$AD:$AD,$A24,'Báo cáo'!$AA:$AA,"&lt;="&amp;J$4)</f>
        <v>3523261.0000000019</v>
      </c>
      <c r="K24" s="247">
        <f>SUMIFS('Báo cáo'!$O:$O,'Báo cáo'!$AD:$AD,$A24,'Báo cáo'!$Z:$Z,"&lt;="&amp;K$4)+SUMIFS('Báo cáo'!$P:$P,'Báo cáo'!$AD:$AD,$A24,'Báo cáo'!$Z:$Z,"&lt;="&amp;K$4)-SUMIFS('Báo cáo'!$Q:$Q,'Báo cáo'!$AD:$AD,$A24,'Báo cáo'!$AA:$AA,"&lt;="&amp;K$4)</f>
        <v>3523261.0000000019</v>
      </c>
      <c r="L24" s="247">
        <f>SUMIFS('Báo cáo'!$O:$O,'Báo cáo'!$AD:$AD,$A24,'Báo cáo'!$Z:$Z,"&lt;="&amp;L$4)+SUMIFS('Báo cáo'!$P:$P,'Báo cáo'!$AD:$AD,$A24,'Báo cáo'!$Z:$Z,"&lt;="&amp;L$4)-SUMIFS('Báo cáo'!$Q:$Q,'Báo cáo'!$AD:$AD,$A24,'Báo cáo'!$AA:$AA,"&lt;="&amp;L$4)</f>
        <v>3523261.0000000019</v>
      </c>
      <c r="M24" s="247">
        <f>SUMIFS('Báo cáo'!$O:$O,'Báo cáo'!$AD:$AD,$A24,'Báo cáo'!$Z:$Z,"&lt;="&amp;M$4)+SUMIFS('Báo cáo'!$P:$P,'Báo cáo'!$AD:$AD,$A24,'Báo cáo'!$Z:$Z,"&lt;="&amp;M$4)-SUMIFS('Báo cáo'!$Q:$Q,'Báo cáo'!$AD:$AD,$A24,'Báo cáo'!$AA:$AA,"&lt;="&amp;M$4)</f>
        <v>1917095</v>
      </c>
      <c r="N24" s="247">
        <f>SUMIFS('Báo cáo'!$O:$O,'Báo cáo'!$AD:$AD,$A24,'Báo cáo'!$Z:$Z,"&lt;="&amp;N$4)+SUMIFS('Báo cáo'!$P:$P,'Báo cáo'!$AD:$AD,$A24,'Báo cáo'!$Z:$Z,"&lt;="&amp;N$4)-SUMIFS('Báo cáo'!$Q:$Q,'Báo cáo'!$AD:$AD,$A24,'Báo cáo'!$AA:$AA,"&lt;="&amp;N$4)</f>
        <v>1917095</v>
      </c>
    </row>
    <row r="25" spans="1:14">
      <c r="A25" s="23" t="s">
        <v>47</v>
      </c>
      <c r="B25" s="23" t="s">
        <v>10876</v>
      </c>
      <c r="C25" s="247">
        <f>SUMIFS('Báo cáo'!$O:$O,'Báo cáo'!$AD:$AD,$A25,'Báo cáo'!$Z:$Z,"&lt;="&amp;C$4)+SUMIFS('Báo cáo'!$P:$P,'Báo cáo'!$AD:$AD,$A25,'Báo cáo'!$Z:$Z,"&lt;="&amp;C$4)-SUMIFS('Báo cáo'!$Q:$Q,'Báo cáo'!$AD:$AD,$A25,'Báo cáo'!$AA:$AA,"&lt;="&amp;C$4)</f>
        <v>0</v>
      </c>
      <c r="D25" s="247">
        <f>SUMIFS('Báo cáo'!$O:$O,'Báo cáo'!$AD:$AD,$A25,'Báo cáo'!$Z:$Z,"&lt;="&amp;D$4)+SUMIFS('Báo cáo'!$P:$P,'Báo cáo'!$AD:$AD,$A25,'Báo cáo'!$Z:$Z,"&lt;="&amp;D$4)-SUMIFS('Báo cáo'!$Q:$Q,'Báo cáo'!$AD:$AD,$A25,'Báo cáo'!$AA:$AA,"&lt;="&amp;D$4)</f>
        <v>0</v>
      </c>
      <c r="E25" s="247">
        <f>SUMIFS('Báo cáo'!$O:$O,'Báo cáo'!$AD:$AD,$A25,'Báo cáo'!$Z:$Z,"&lt;="&amp;E$4)+SUMIFS('Báo cáo'!$P:$P,'Báo cáo'!$AD:$AD,$A25,'Báo cáo'!$Z:$Z,"&lt;="&amp;E$4)-SUMIFS('Báo cáo'!$Q:$Q,'Báo cáo'!$AD:$AD,$A25,'Báo cáo'!$AA:$AA,"&lt;="&amp;E$4)</f>
        <v>0</v>
      </c>
      <c r="F25" s="247">
        <f>SUMIFS('Báo cáo'!$O:$O,'Báo cáo'!$AD:$AD,$A25,'Báo cáo'!$Z:$Z,"&lt;="&amp;F$4)+SUMIFS('Báo cáo'!$P:$P,'Báo cáo'!$AD:$AD,$A25,'Báo cáo'!$Z:$Z,"&lt;="&amp;F$4)-SUMIFS('Báo cáo'!$Q:$Q,'Báo cáo'!$AD:$AD,$A25,'Báo cáo'!$AA:$AA,"&lt;="&amp;F$4)</f>
        <v>0</v>
      </c>
      <c r="G25" s="247">
        <f>SUMIFS('Báo cáo'!$O:$O,'Báo cáo'!$AD:$AD,$A25,'Báo cáo'!$Z:$Z,"&lt;="&amp;G$4)+SUMIFS('Báo cáo'!$P:$P,'Báo cáo'!$AD:$AD,$A25,'Báo cáo'!$Z:$Z,"&lt;="&amp;G$4)-SUMIFS('Báo cáo'!$Q:$Q,'Báo cáo'!$AD:$AD,$A25,'Báo cáo'!$AA:$AA,"&lt;="&amp;G$4)</f>
        <v>0</v>
      </c>
      <c r="H25" s="247">
        <f>SUMIFS('Báo cáo'!$O:$O,'Báo cáo'!$AD:$AD,$A25,'Báo cáo'!$Z:$Z,"&lt;="&amp;H$4)+SUMIFS('Báo cáo'!$P:$P,'Báo cáo'!$AD:$AD,$A25,'Báo cáo'!$Z:$Z,"&lt;="&amp;H$4)-SUMIFS('Báo cáo'!$Q:$Q,'Báo cáo'!$AD:$AD,$A25,'Báo cáo'!$AA:$AA,"&lt;="&amp;H$4)</f>
        <v>0</v>
      </c>
      <c r="I25" s="247">
        <f>SUMIFS('Báo cáo'!$O:$O,'Báo cáo'!$AD:$AD,$A25,'Báo cáo'!$Z:$Z,"&lt;="&amp;I$4)+SUMIFS('Báo cáo'!$P:$P,'Báo cáo'!$AD:$AD,$A25,'Báo cáo'!$Z:$Z,"&lt;="&amp;I$4)-SUMIFS('Báo cáo'!$Q:$Q,'Báo cáo'!$AD:$AD,$A25,'Báo cáo'!$AA:$AA,"&lt;="&amp;I$4)</f>
        <v>0</v>
      </c>
      <c r="J25" s="247">
        <f>SUMIFS('Báo cáo'!$O:$O,'Báo cáo'!$AD:$AD,$A25,'Báo cáo'!$Z:$Z,"&lt;="&amp;J$4)+SUMIFS('Báo cáo'!$P:$P,'Báo cáo'!$AD:$AD,$A25,'Báo cáo'!$Z:$Z,"&lt;="&amp;J$4)-SUMIFS('Báo cáo'!$Q:$Q,'Báo cáo'!$AD:$AD,$A25,'Báo cáo'!$AA:$AA,"&lt;="&amp;J$4)</f>
        <v>0</v>
      </c>
      <c r="K25" s="247">
        <f>SUMIFS('Báo cáo'!$O:$O,'Báo cáo'!$AD:$AD,$A25,'Báo cáo'!$Z:$Z,"&lt;="&amp;K$4)+SUMIFS('Báo cáo'!$P:$P,'Báo cáo'!$AD:$AD,$A25,'Báo cáo'!$Z:$Z,"&lt;="&amp;K$4)-SUMIFS('Báo cáo'!$Q:$Q,'Báo cáo'!$AD:$AD,$A25,'Báo cáo'!$AA:$AA,"&lt;="&amp;K$4)</f>
        <v>0</v>
      </c>
      <c r="L25" s="247">
        <f>SUMIFS('Báo cáo'!$O:$O,'Báo cáo'!$AD:$AD,$A25,'Báo cáo'!$Z:$Z,"&lt;="&amp;L$4)+SUMIFS('Báo cáo'!$P:$P,'Báo cáo'!$AD:$AD,$A25,'Báo cáo'!$Z:$Z,"&lt;="&amp;L$4)-SUMIFS('Báo cáo'!$Q:$Q,'Báo cáo'!$AD:$AD,$A25,'Báo cáo'!$AA:$AA,"&lt;="&amp;L$4)</f>
        <v>0</v>
      </c>
      <c r="M25" s="247">
        <f>SUMIFS('Báo cáo'!$O:$O,'Báo cáo'!$AD:$AD,$A25,'Báo cáo'!$Z:$Z,"&lt;="&amp;M$4)+SUMIFS('Báo cáo'!$P:$P,'Báo cáo'!$AD:$AD,$A25,'Báo cáo'!$Z:$Z,"&lt;="&amp;M$4)-SUMIFS('Báo cáo'!$Q:$Q,'Báo cáo'!$AD:$AD,$A25,'Báo cáo'!$AA:$AA,"&lt;="&amp;M$4)</f>
        <v>0</v>
      </c>
      <c r="N25" s="247">
        <f>SUMIFS('Báo cáo'!$O:$O,'Báo cáo'!$AD:$AD,$A25,'Báo cáo'!$Z:$Z,"&lt;="&amp;N$4)+SUMIFS('Báo cáo'!$P:$P,'Báo cáo'!$AD:$AD,$A25,'Báo cáo'!$Z:$Z,"&lt;="&amp;N$4)-SUMIFS('Báo cáo'!$Q:$Q,'Báo cáo'!$AD:$AD,$A25,'Báo cáo'!$AA:$AA,"&lt;="&amp;N$4)</f>
        <v>0</v>
      </c>
    </row>
    <row r="26" spans="1:14">
      <c r="A26" s="23" t="s">
        <v>92</v>
      </c>
      <c r="B26" s="23" t="s">
        <v>1028</v>
      </c>
      <c r="C26" s="247">
        <f>SUMIFS('Báo cáo'!$O:$O,'Báo cáo'!$AD:$AD,$A26,'Báo cáo'!$Z:$Z,"&lt;="&amp;C$4)+SUMIFS('Báo cáo'!$P:$P,'Báo cáo'!$AD:$AD,$A26,'Báo cáo'!$Z:$Z,"&lt;="&amp;C$4)-SUMIFS('Báo cáo'!$Q:$Q,'Báo cáo'!$AD:$AD,$A26,'Báo cáo'!$AA:$AA,"&lt;="&amp;C$4)</f>
        <v>1199426</v>
      </c>
      <c r="D26" s="247">
        <f>SUMIFS('Báo cáo'!$O:$O,'Báo cáo'!$AD:$AD,$A26,'Báo cáo'!$Z:$Z,"&lt;="&amp;D$4)+SUMIFS('Báo cáo'!$P:$P,'Báo cáo'!$AD:$AD,$A26,'Báo cáo'!$Z:$Z,"&lt;="&amp;D$4)-SUMIFS('Báo cáo'!$Q:$Q,'Báo cáo'!$AD:$AD,$A26,'Báo cáo'!$AA:$AA,"&lt;="&amp;D$4)</f>
        <v>1199426</v>
      </c>
      <c r="E26" s="247">
        <f>SUMIFS('Báo cáo'!$O:$O,'Báo cáo'!$AD:$AD,$A26,'Báo cáo'!$Z:$Z,"&lt;="&amp;E$4)+SUMIFS('Báo cáo'!$P:$P,'Báo cáo'!$AD:$AD,$A26,'Báo cáo'!$Z:$Z,"&lt;="&amp;E$4)-SUMIFS('Báo cáo'!$Q:$Q,'Báo cáo'!$AD:$AD,$A26,'Báo cáo'!$AA:$AA,"&lt;="&amp;E$4)</f>
        <v>1199426</v>
      </c>
      <c r="F26" s="247">
        <f>SUMIFS('Báo cáo'!$O:$O,'Báo cáo'!$AD:$AD,$A26,'Báo cáo'!$Z:$Z,"&lt;="&amp;F$4)+SUMIFS('Báo cáo'!$P:$P,'Báo cáo'!$AD:$AD,$A26,'Báo cáo'!$Z:$Z,"&lt;="&amp;F$4)-SUMIFS('Báo cáo'!$Q:$Q,'Báo cáo'!$AD:$AD,$A26,'Báo cáo'!$AA:$AA,"&lt;="&amp;F$4)</f>
        <v>2398852</v>
      </c>
      <c r="G26" s="247">
        <f>SUMIFS('Báo cáo'!$O:$O,'Báo cáo'!$AD:$AD,$A26,'Báo cáo'!$Z:$Z,"&lt;="&amp;G$4)+SUMIFS('Báo cáo'!$P:$P,'Báo cáo'!$AD:$AD,$A26,'Báo cáo'!$Z:$Z,"&lt;="&amp;G$4)-SUMIFS('Báo cáo'!$Q:$Q,'Báo cáo'!$AD:$AD,$A26,'Báo cáo'!$AA:$AA,"&lt;="&amp;G$4)</f>
        <v>2398852</v>
      </c>
      <c r="H26" s="247">
        <f>SUMIFS('Báo cáo'!$O:$O,'Báo cáo'!$AD:$AD,$A26,'Báo cáo'!$Z:$Z,"&lt;="&amp;H$4)+SUMIFS('Báo cáo'!$P:$P,'Báo cáo'!$AD:$AD,$A26,'Báo cáo'!$Z:$Z,"&lt;="&amp;H$4)-SUMIFS('Báo cáo'!$Q:$Q,'Báo cáo'!$AD:$AD,$A26,'Báo cáo'!$AA:$AA,"&lt;="&amp;H$4)</f>
        <v>2398852</v>
      </c>
      <c r="I26" s="247">
        <f>SUMIFS('Báo cáo'!$O:$O,'Báo cáo'!$AD:$AD,$A26,'Báo cáo'!$Z:$Z,"&lt;="&amp;I$4)+SUMIFS('Báo cáo'!$P:$P,'Báo cáo'!$AD:$AD,$A26,'Báo cáo'!$Z:$Z,"&lt;="&amp;I$4)-SUMIFS('Báo cáo'!$Q:$Q,'Báo cáo'!$AD:$AD,$A26,'Báo cáo'!$AA:$AA,"&lt;="&amp;I$4)</f>
        <v>2398852</v>
      </c>
      <c r="J26" s="247">
        <f>SUMIFS('Báo cáo'!$O:$O,'Báo cáo'!$AD:$AD,$A26,'Báo cáo'!$Z:$Z,"&lt;="&amp;J$4)+SUMIFS('Báo cáo'!$P:$P,'Báo cáo'!$AD:$AD,$A26,'Báo cáo'!$Z:$Z,"&lt;="&amp;J$4)-SUMIFS('Báo cáo'!$Q:$Q,'Báo cáo'!$AD:$AD,$A26,'Báo cáo'!$AA:$AA,"&lt;="&amp;J$4)</f>
        <v>2398852</v>
      </c>
      <c r="K26" s="247">
        <f>SUMIFS('Báo cáo'!$O:$O,'Báo cáo'!$AD:$AD,$A26,'Báo cáo'!$Z:$Z,"&lt;="&amp;K$4)+SUMIFS('Báo cáo'!$P:$P,'Báo cáo'!$AD:$AD,$A26,'Báo cáo'!$Z:$Z,"&lt;="&amp;K$4)-SUMIFS('Báo cáo'!$Q:$Q,'Báo cáo'!$AD:$AD,$A26,'Báo cáo'!$AA:$AA,"&lt;="&amp;K$4)</f>
        <v>2398852</v>
      </c>
      <c r="L26" s="247">
        <f>SUMIFS('Báo cáo'!$O:$O,'Báo cáo'!$AD:$AD,$A26,'Báo cáo'!$Z:$Z,"&lt;="&amp;L$4)+SUMIFS('Báo cáo'!$P:$P,'Báo cáo'!$AD:$AD,$A26,'Báo cáo'!$Z:$Z,"&lt;="&amp;L$4)-SUMIFS('Báo cáo'!$Q:$Q,'Báo cáo'!$AD:$AD,$A26,'Báo cáo'!$AA:$AA,"&lt;="&amp;L$4)</f>
        <v>2398852</v>
      </c>
      <c r="M26" s="247">
        <f>SUMIFS('Báo cáo'!$O:$O,'Báo cáo'!$AD:$AD,$A26,'Báo cáo'!$Z:$Z,"&lt;="&amp;M$4)+SUMIFS('Báo cáo'!$P:$P,'Báo cáo'!$AD:$AD,$A26,'Báo cáo'!$Z:$Z,"&lt;="&amp;M$4)-SUMIFS('Báo cáo'!$Q:$Q,'Báo cáo'!$AD:$AD,$A26,'Báo cáo'!$AA:$AA,"&lt;="&amp;M$4)</f>
        <v>3598278</v>
      </c>
      <c r="N26" s="247">
        <f>SUMIFS('Báo cáo'!$O:$O,'Báo cáo'!$AD:$AD,$A26,'Báo cáo'!$Z:$Z,"&lt;="&amp;N$4)+SUMIFS('Báo cáo'!$P:$P,'Báo cáo'!$AD:$AD,$A26,'Báo cáo'!$Z:$Z,"&lt;="&amp;N$4)-SUMIFS('Báo cáo'!$Q:$Q,'Báo cáo'!$AD:$AD,$A26,'Báo cáo'!$AA:$AA,"&lt;="&amp;N$4)</f>
        <v>0</v>
      </c>
    </row>
    <row r="27" spans="1:14">
      <c r="A27" s="23" t="s">
        <v>93</v>
      </c>
      <c r="B27" s="23" t="s">
        <v>10897</v>
      </c>
      <c r="C27" s="247">
        <f>SUMIFS('Báo cáo'!$O:$O,'Báo cáo'!$AD:$AD,$A27,'Báo cáo'!$Z:$Z,"&lt;="&amp;C$4)+SUMIFS('Báo cáo'!$P:$P,'Báo cáo'!$AD:$AD,$A27,'Báo cáo'!$Z:$Z,"&lt;="&amp;C$4)-SUMIFS('Báo cáo'!$Q:$Q,'Báo cáo'!$AD:$AD,$A27,'Báo cáo'!$AA:$AA,"&lt;="&amp;C$4)</f>
        <v>996241</v>
      </c>
      <c r="D27" s="247">
        <f>SUMIFS('Báo cáo'!$O:$O,'Báo cáo'!$AD:$AD,$A27,'Báo cáo'!$Z:$Z,"&lt;="&amp;D$4)+SUMIFS('Báo cáo'!$P:$P,'Báo cáo'!$AD:$AD,$A27,'Báo cáo'!$Z:$Z,"&lt;="&amp;D$4)-SUMIFS('Báo cáo'!$Q:$Q,'Báo cáo'!$AD:$AD,$A27,'Báo cáo'!$AA:$AA,"&lt;="&amp;D$4)</f>
        <v>996241</v>
      </c>
      <c r="E27" s="247">
        <f>SUMIFS('Báo cáo'!$O:$O,'Báo cáo'!$AD:$AD,$A27,'Báo cáo'!$Z:$Z,"&lt;="&amp;E$4)+SUMIFS('Báo cáo'!$P:$P,'Báo cáo'!$AD:$AD,$A27,'Báo cáo'!$Z:$Z,"&lt;="&amp;E$4)-SUMIFS('Báo cáo'!$Q:$Q,'Báo cáo'!$AD:$AD,$A27,'Báo cáo'!$AA:$AA,"&lt;="&amp;E$4)</f>
        <v>1338961</v>
      </c>
      <c r="F27" s="247">
        <f>SUMIFS('Báo cáo'!$O:$O,'Báo cáo'!$AD:$AD,$A27,'Báo cáo'!$Z:$Z,"&lt;="&amp;F$4)+SUMIFS('Báo cáo'!$P:$P,'Báo cáo'!$AD:$AD,$A27,'Báo cáo'!$Z:$Z,"&lt;="&amp;F$4)-SUMIFS('Báo cáo'!$Q:$Q,'Báo cáo'!$AD:$AD,$A27,'Báo cáo'!$AA:$AA,"&lt;="&amp;F$4)</f>
        <v>1559953</v>
      </c>
      <c r="G27" s="247">
        <f>SUMIFS('Báo cáo'!$O:$O,'Báo cáo'!$AD:$AD,$A27,'Báo cáo'!$Z:$Z,"&lt;="&amp;G$4)+SUMIFS('Báo cáo'!$P:$P,'Báo cáo'!$AD:$AD,$A27,'Báo cáo'!$Z:$Z,"&lt;="&amp;G$4)-SUMIFS('Báo cáo'!$Q:$Q,'Báo cáo'!$AD:$AD,$A27,'Báo cáo'!$AA:$AA,"&lt;="&amp;G$4)</f>
        <v>2500418</v>
      </c>
      <c r="H27" s="247">
        <f>SUMIFS('Báo cáo'!$O:$O,'Báo cáo'!$AD:$AD,$A27,'Báo cáo'!$Z:$Z,"&lt;="&amp;H$4)+SUMIFS('Báo cáo'!$P:$P,'Báo cáo'!$AD:$AD,$A27,'Báo cáo'!$Z:$Z,"&lt;="&amp;H$4)-SUMIFS('Báo cáo'!$Q:$Q,'Báo cáo'!$AD:$AD,$A27,'Báo cáo'!$AA:$AA,"&lt;="&amp;H$4)</f>
        <v>0</v>
      </c>
      <c r="I27" s="247">
        <f>SUMIFS('Báo cáo'!$O:$O,'Báo cáo'!$AD:$AD,$A27,'Báo cáo'!$Z:$Z,"&lt;="&amp;I$4)+SUMIFS('Báo cáo'!$P:$P,'Báo cáo'!$AD:$AD,$A27,'Báo cáo'!$Z:$Z,"&lt;="&amp;I$4)-SUMIFS('Báo cáo'!$Q:$Q,'Báo cáo'!$AD:$AD,$A27,'Báo cáo'!$AA:$AA,"&lt;="&amp;I$4)</f>
        <v>0</v>
      </c>
      <c r="J27" s="247">
        <f>SUMIFS('Báo cáo'!$O:$O,'Báo cáo'!$AD:$AD,$A27,'Báo cáo'!$Z:$Z,"&lt;="&amp;J$4)+SUMIFS('Báo cáo'!$P:$P,'Báo cáo'!$AD:$AD,$A27,'Báo cáo'!$Z:$Z,"&lt;="&amp;J$4)-SUMIFS('Báo cáo'!$Q:$Q,'Báo cáo'!$AD:$AD,$A27,'Báo cáo'!$AA:$AA,"&lt;="&amp;J$4)</f>
        <v>0</v>
      </c>
      <c r="K27" s="247">
        <f>SUMIFS('Báo cáo'!$O:$O,'Báo cáo'!$AD:$AD,$A27,'Báo cáo'!$Z:$Z,"&lt;="&amp;K$4)+SUMIFS('Báo cáo'!$P:$P,'Báo cáo'!$AD:$AD,$A27,'Báo cáo'!$Z:$Z,"&lt;="&amp;K$4)-SUMIFS('Báo cáo'!$Q:$Q,'Báo cáo'!$AD:$AD,$A27,'Báo cáo'!$AA:$AA,"&lt;="&amp;K$4)</f>
        <v>0</v>
      </c>
      <c r="L27" s="247">
        <f>SUMIFS('Báo cáo'!$O:$O,'Báo cáo'!$AD:$AD,$A27,'Báo cáo'!$Z:$Z,"&lt;="&amp;L$4)+SUMIFS('Báo cáo'!$P:$P,'Báo cáo'!$AD:$AD,$A27,'Báo cáo'!$Z:$Z,"&lt;="&amp;L$4)-SUMIFS('Báo cáo'!$Q:$Q,'Báo cáo'!$AD:$AD,$A27,'Báo cáo'!$AA:$AA,"&lt;="&amp;L$4)</f>
        <v>0</v>
      </c>
      <c r="M27" s="247">
        <f>SUMIFS('Báo cáo'!$O:$O,'Báo cáo'!$AD:$AD,$A27,'Báo cáo'!$Z:$Z,"&lt;="&amp;M$4)+SUMIFS('Báo cáo'!$P:$P,'Báo cáo'!$AD:$AD,$A27,'Báo cáo'!$Z:$Z,"&lt;="&amp;M$4)-SUMIFS('Báo cáo'!$Q:$Q,'Báo cáo'!$AD:$AD,$A27,'Báo cáo'!$AA:$AA,"&lt;="&amp;M$4)</f>
        <v>0</v>
      </c>
      <c r="N27" s="247">
        <f>SUMIFS('Báo cáo'!$O:$O,'Báo cáo'!$AD:$AD,$A27,'Báo cáo'!$Z:$Z,"&lt;="&amp;N$4)+SUMIFS('Báo cáo'!$P:$P,'Báo cáo'!$AD:$AD,$A27,'Báo cáo'!$Z:$Z,"&lt;="&amp;N$4)-SUMIFS('Báo cáo'!$Q:$Q,'Báo cáo'!$AD:$AD,$A27,'Báo cáo'!$AA:$AA,"&lt;="&amp;N$4)</f>
        <v>0</v>
      </c>
    </row>
    <row r="28" spans="1:14">
      <c r="A28" s="23" t="s">
        <v>71</v>
      </c>
      <c r="B28" s="23" t="s">
        <v>10898</v>
      </c>
      <c r="C28" s="247">
        <f>SUMIFS('Báo cáo'!$O:$O,'Báo cáo'!$AD:$AD,$A28,'Báo cáo'!$Z:$Z,"&lt;="&amp;C$4)+SUMIFS('Báo cáo'!$P:$P,'Báo cáo'!$AD:$AD,$A28,'Báo cáo'!$Z:$Z,"&lt;="&amp;C$4)-SUMIFS('Báo cáo'!$Q:$Q,'Báo cáo'!$AD:$AD,$A28,'Báo cáo'!$AA:$AA,"&lt;="&amp;C$4)</f>
        <v>0</v>
      </c>
      <c r="D28" s="247">
        <f>SUMIFS('Báo cáo'!$O:$O,'Báo cáo'!$AD:$AD,$A28,'Báo cáo'!$Z:$Z,"&lt;="&amp;D$4)+SUMIFS('Báo cáo'!$P:$P,'Báo cáo'!$AD:$AD,$A28,'Báo cáo'!$Z:$Z,"&lt;="&amp;D$4)-SUMIFS('Báo cáo'!$Q:$Q,'Báo cáo'!$AD:$AD,$A28,'Báo cáo'!$AA:$AA,"&lt;="&amp;D$4)</f>
        <v>0</v>
      </c>
      <c r="E28" s="247">
        <f>SUMIFS('Báo cáo'!$O:$O,'Báo cáo'!$AD:$AD,$A28,'Báo cáo'!$Z:$Z,"&lt;="&amp;E$4)+SUMIFS('Báo cáo'!$P:$P,'Báo cáo'!$AD:$AD,$A28,'Báo cáo'!$Z:$Z,"&lt;="&amp;E$4)-SUMIFS('Báo cáo'!$Q:$Q,'Báo cáo'!$AD:$AD,$A28,'Báo cáo'!$AA:$AA,"&lt;="&amp;E$4)</f>
        <v>0</v>
      </c>
      <c r="F28" s="247">
        <f>SUMIFS('Báo cáo'!$O:$O,'Báo cáo'!$AD:$AD,$A28,'Báo cáo'!$Z:$Z,"&lt;="&amp;F$4)+SUMIFS('Báo cáo'!$P:$P,'Báo cáo'!$AD:$AD,$A28,'Báo cáo'!$Z:$Z,"&lt;="&amp;F$4)-SUMIFS('Báo cáo'!$Q:$Q,'Báo cáo'!$AD:$AD,$A28,'Báo cáo'!$AA:$AA,"&lt;="&amp;F$4)</f>
        <v>0</v>
      </c>
      <c r="G28" s="247">
        <f>SUMIFS('Báo cáo'!$O:$O,'Báo cáo'!$AD:$AD,$A28,'Báo cáo'!$Z:$Z,"&lt;="&amp;G$4)+SUMIFS('Báo cáo'!$P:$P,'Báo cáo'!$AD:$AD,$A28,'Báo cáo'!$Z:$Z,"&lt;="&amp;G$4)-SUMIFS('Báo cáo'!$Q:$Q,'Báo cáo'!$AD:$AD,$A28,'Báo cáo'!$AA:$AA,"&lt;="&amp;G$4)</f>
        <v>0</v>
      </c>
      <c r="H28" s="247">
        <f>SUMIFS('Báo cáo'!$O:$O,'Báo cáo'!$AD:$AD,$A28,'Báo cáo'!$Z:$Z,"&lt;="&amp;H$4)+SUMIFS('Báo cáo'!$P:$P,'Báo cáo'!$AD:$AD,$A28,'Báo cáo'!$Z:$Z,"&lt;="&amp;H$4)-SUMIFS('Báo cáo'!$Q:$Q,'Báo cáo'!$AD:$AD,$A28,'Báo cáo'!$AA:$AA,"&lt;="&amp;H$4)</f>
        <v>0</v>
      </c>
      <c r="I28" s="247">
        <f>SUMIFS('Báo cáo'!$O:$O,'Báo cáo'!$AD:$AD,$A28,'Báo cáo'!$Z:$Z,"&lt;="&amp;I$4)+SUMIFS('Báo cáo'!$P:$P,'Báo cáo'!$AD:$AD,$A28,'Báo cáo'!$Z:$Z,"&lt;="&amp;I$4)-SUMIFS('Báo cáo'!$Q:$Q,'Báo cáo'!$AD:$AD,$A28,'Báo cáo'!$AA:$AA,"&lt;="&amp;I$4)</f>
        <v>0</v>
      </c>
      <c r="J28" s="247">
        <f>SUMIFS('Báo cáo'!$O:$O,'Báo cáo'!$AD:$AD,$A28,'Báo cáo'!$Z:$Z,"&lt;="&amp;J$4)+SUMIFS('Báo cáo'!$P:$P,'Báo cáo'!$AD:$AD,$A28,'Báo cáo'!$Z:$Z,"&lt;="&amp;J$4)-SUMIFS('Báo cáo'!$Q:$Q,'Báo cáo'!$AD:$AD,$A28,'Báo cáo'!$AA:$AA,"&lt;="&amp;J$4)</f>
        <v>0</v>
      </c>
      <c r="K28" s="247">
        <f>SUMIFS('Báo cáo'!$O:$O,'Báo cáo'!$AD:$AD,$A28,'Báo cáo'!$Z:$Z,"&lt;="&amp;K$4)+SUMIFS('Báo cáo'!$P:$P,'Báo cáo'!$AD:$AD,$A28,'Báo cáo'!$Z:$Z,"&lt;="&amp;K$4)-SUMIFS('Báo cáo'!$Q:$Q,'Báo cáo'!$AD:$AD,$A28,'Báo cáo'!$AA:$AA,"&lt;="&amp;K$4)</f>
        <v>0</v>
      </c>
      <c r="L28" s="247">
        <f>SUMIFS('Báo cáo'!$O:$O,'Báo cáo'!$AD:$AD,$A28,'Báo cáo'!$Z:$Z,"&lt;="&amp;L$4)+SUMIFS('Báo cáo'!$P:$P,'Báo cáo'!$AD:$AD,$A28,'Báo cáo'!$Z:$Z,"&lt;="&amp;L$4)-SUMIFS('Báo cáo'!$Q:$Q,'Báo cáo'!$AD:$AD,$A28,'Báo cáo'!$AA:$AA,"&lt;="&amp;L$4)</f>
        <v>0</v>
      </c>
      <c r="M28" s="247">
        <f>SUMIFS('Báo cáo'!$O:$O,'Báo cáo'!$AD:$AD,$A28,'Báo cáo'!$Z:$Z,"&lt;="&amp;M$4)+SUMIFS('Báo cáo'!$P:$P,'Báo cáo'!$AD:$AD,$A28,'Báo cáo'!$Z:$Z,"&lt;="&amp;M$4)-SUMIFS('Báo cáo'!$Q:$Q,'Báo cáo'!$AD:$AD,$A28,'Báo cáo'!$AA:$AA,"&lt;="&amp;M$4)</f>
        <v>0</v>
      </c>
      <c r="N28" s="247">
        <f>SUMIFS('Báo cáo'!$O:$O,'Báo cáo'!$AD:$AD,$A28,'Báo cáo'!$Z:$Z,"&lt;="&amp;N$4)+SUMIFS('Báo cáo'!$P:$P,'Báo cáo'!$AD:$AD,$A28,'Báo cáo'!$Z:$Z,"&lt;="&amp;N$4)-SUMIFS('Báo cáo'!$Q:$Q,'Báo cáo'!$AD:$AD,$A28,'Báo cáo'!$AA:$AA,"&lt;="&amp;N$4)</f>
        <v>0</v>
      </c>
    </row>
    <row r="29" spans="1:14">
      <c r="A29" s="23" t="s">
        <v>60</v>
      </c>
      <c r="B29" s="23" t="s">
        <v>10906</v>
      </c>
      <c r="C29" s="247">
        <f>SUMIFS('Báo cáo'!$O:$O,'Báo cáo'!$AD:$AD,$A29,'Báo cáo'!$Z:$Z,"&lt;="&amp;C$4)+SUMIFS('Báo cáo'!$P:$P,'Báo cáo'!$AD:$AD,$A29,'Báo cáo'!$Z:$Z,"&lt;="&amp;C$4)-SUMIFS('Báo cáo'!$Q:$Q,'Báo cáo'!$AD:$AD,$A29,'Báo cáo'!$AA:$AA,"&lt;="&amp;C$4)</f>
        <v>0</v>
      </c>
      <c r="D29" s="247">
        <f>SUMIFS('Báo cáo'!$O:$O,'Báo cáo'!$AD:$AD,$A29,'Báo cáo'!$Z:$Z,"&lt;="&amp;D$4)+SUMIFS('Báo cáo'!$P:$P,'Báo cáo'!$AD:$AD,$A29,'Báo cáo'!$Z:$Z,"&lt;="&amp;D$4)-SUMIFS('Báo cáo'!$Q:$Q,'Báo cáo'!$AD:$AD,$A29,'Báo cáo'!$AA:$AA,"&lt;="&amp;D$4)</f>
        <v>0</v>
      </c>
      <c r="E29" s="247">
        <f>SUMIFS('Báo cáo'!$O:$O,'Báo cáo'!$AD:$AD,$A29,'Báo cáo'!$Z:$Z,"&lt;="&amp;E$4)+SUMIFS('Báo cáo'!$P:$P,'Báo cáo'!$AD:$AD,$A29,'Báo cáo'!$Z:$Z,"&lt;="&amp;E$4)-SUMIFS('Báo cáo'!$Q:$Q,'Báo cáo'!$AD:$AD,$A29,'Báo cáo'!$AA:$AA,"&lt;="&amp;E$4)</f>
        <v>1331166</v>
      </c>
      <c r="F29" s="247">
        <f>SUMIFS('Báo cáo'!$O:$O,'Báo cáo'!$AD:$AD,$A29,'Báo cáo'!$Z:$Z,"&lt;="&amp;F$4)+SUMIFS('Báo cáo'!$P:$P,'Báo cáo'!$AD:$AD,$A29,'Báo cáo'!$Z:$Z,"&lt;="&amp;F$4)-SUMIFS('Báo cáo'!$Q:$Q,'Báo cáo'!$AD:$AD,$A29,'Báo cáo'!$AA:$AA,"&lt;="&amp;F$4)</f>
        <v>1331166</v>
      </c>
      <c r="G29" s="247">
        <f>SUMIFS('Báo cáo'!$O:$O,'Báo cáo'!$AD:$AD,$A29,'Báo cáo'!$Z:$Z,"&lt;="&amp;G$4)+SUMIFS('Báo cáo'!$P:$P,'Báo cáo'!$AD:$AD,$A29,'Báo cáo'!$Z:$Z,"&lt;="&amp;G$4)-SUMIFS('Báo cáo'!$Q:$Q,'Báo cáo'!$AD:$AD,$A29,'Báo cáo'!$AA:$AA,"&lt;="&amp;G$4)</f>
        <v>2420671</v>
      </c>
      <c r="H29" s="247">
        <f>SUMIFS('Báo cáo'!$O:$O,'Báo cáo'!$AD:$AD,$A29,'Báo cáo'!$Z:$Z,"&lt;="&amp;H$4)+SUMIFS('Báo cáo'!$P:$P,'Báo cáo'!$AD:$AD,$A29,'Báo cáo'!$Z:$Z,"&lt;="&amp;H$4)-SUMIFS('Báo cáo'!$Q:$Q,'Báo cáo'!$AD:$AD,$A29,'Báo cáo'!$AA:$AA,"&lt;="&amp;H$4)</f>
        <v>1449924</v>
      </c>
      <c r="I29" s="247">
        <f>SUMIFS('Báo cáo'!$O:$O,'Báo cáo'!$AD:$AD,$A29,'Báo cáo'!$Z:$Z,"&lt;="&amp;I$4)+SUMIFS('Báo cáo'!$P:$P,'Báo cáo'!$AD:$AD,$A29,'Báo cáo'!$Z:$Z,"&lt;="&amp;I$4)-SUMIFS('Báo cáo'!$Q:$Q,'Báo cáo'!$AD:$AD,$A29,'Báo cáo'!$AA:$AA,"&lt;="&amp;I$4)</f>
        <v>1729163</v>
      </c>
      <c r="J29" s="247">
        <f>SUMIFS('Báo cáo'!$O:$O,'Báo cáo'!$AD:$AD,$A29,'Báo cáo'!$Z:$Z,"&lt;="&amp;J$4)+SUMIFS('Báo cáo'!$P:$P,'Báo cáo'!$AD:$AD,$A29,'Báo cáo'!$Z:$Z,"&lt;="&amp;J$4)-SUMIFS('Báo cáo'!$Q:$Q,'Báo cáo'!$AD:$AD,$A29,'Báo cáo'!$AA:$AA,"&lt;="&amp;J$4)</f>
        <v>2830893</v>
      </c>
      <c r="K29" s="247">
        <f>SUMIFS('Báo cáo'!$O:$O,'Báo cáo'!$AD:$AD,$A29,'Báo cáo'!$Z:$Z,"&lt;="&amp;K$4)+SUMIFS('Báo cáo'!$P:$P,'Báo cáo'!$AD:$AD,$A29,'Báo cáo'!$Z:$Z,"&lt;="&amp;K$4)-SUMIFS('Báo cáo'!$Q:$Q,'Báo cáo'!$AD:$AD,$A29,'Báo cáo'!$AA:$AA,"&lt;="&amp;K$4)</f>
        <v>3161881</v>
      </c>
      <c r="L29" s="247">
        <f>SUMIFS('Báo cáo'!$O:$O,'Báo cáo'!$AD:$AD,$A29,'Báo cáo'!$Z:$Z,"&lt;="&amp;L$4)+SUMIFS('Báo cáo'!$P:$P,'Báo cáo'!$AD:$AD,$A29,'Báo cáo'!$Z:$Z,"&lt;="&amp;L$4)-SUMIFS('Báo cáo'!$Q:$Q,'Báo cáo'!$AD:$AD,$A29,'Báo cáo'!$AA:$AA,"&lt;="&amp;L$4)</f>
        <v>1670541</v>
      </c>
      <c r="M29" s="247">
        <f>SUMIFS('Báo cáo'!$O:$O,'Báo cáo'!$AD:$AD,$A29,'Báo cáo'!$Z:$Z,"&lt;="&amp;M$4)+SUMIFS('Báo cáo'!$P:$P,'Báo cáo'!$AD:$AD,$A29,'Báo cáo'!$Z:$Z,"&lt;="&amp;M$4)-SUMIFS('Báo cáo'!$Q:$Q,'Báo cáo'!$AD:$AD,$A29,'Báo cáo'!$AA:$AA,"&lt;="&amp;M$4)</f>
        <v>1670541</v>
      </c>
      <c r="N29" s="247">
        <f>SUMIFS('Báo cáo'!$O:$O,'Báo cáo'!$AD:$AD,$A29,'Báo cáo'!$Z:$Z,"&lt;="&amp;N$4)+SUMIFS('Báo cáo'!$P:$P,'Báo cáo'!$AD:$AD,$A29,'Báo cáo'!$Z:$Z,"&lt;="&amp;N$4)-SUMIFS('Báo cáo'!$Q:$Q,'Báo cáo'!$AD:$AD,$A29,'Báo cáo'!$AA:$AA,"&lt;="&amp;N$4)</f>
        <v>1670541</v>
      </c>
    </row>
    <row r="30" spans="1:14">
      <c r="A30" s="23" t="s">
        <v>43</v>
      </c>
      <c r="B30" s="23" t="s">
        <v>10907</v>
      </c>
      <c r="C30" s="247">
        <f>SUMIFS('Báo cáo'!$O:$O,'Báo cáo'!$AD:$AD,$A30,'Báo cáo'!$Z:$Z,"&lt;="&amp;C$4)+SUMIFS('Báo cáo'!$P:$P,'Báo cáo'!$AD:$AD,$A30,'Báo cáo'!$Z:$Z,"&lt;="&amp;C$4)-SUMIFS('Báo cáo'!$Q:$Q,'Báo cáo'!$AD:$AD,$A30,'Báo cáo'!$AA:$AA,"&lt;="&amp;C$4)</f>
        <v>0</v>
      </c>
      <c r="D30" s="247">
        <f>SUMIFS('Báo cáo'!$O:$O,'Báo cáo'!$AD:$AD,$A30,'Báo cáo'!$Z:$Z,"&lt;="&amp;D$4)+SUMIFS('Báo cáo'!$P:$P,'Báo cáo'!$AD:$AD,$A30,'Báo cáo'!$Z:$Z,"&lt;="&amp;D$4)-SUMIFS('Báo cáo'!$Q:$Q,'Báo cáo'!$AD:$AD,$A30,'Báo cáo'!$AA:$AA,"&lt;="&amp;D$4)</f>
        <v>0</v>
      </c>
      <c r="E30" s="247">
        <f>SUMIFS('Báo cáo'!$O:$O,'Báo cáo'!$AD:$AD,$A30,'Báo cáo'!$Z:$Z,"&lt;="&amp;E$4)+SUMIFS('Báo cáo'!$P:$P,'Báo cáo'!$AD:$AD,$A30,'Báo cáo'!$Z:$Z,"&lt;="&amp;E$4)-SUMIFS('Báo cáo'!$Q:$Q,'Báo cáo'!$AD:$AD,$A30,'Báo cáo'!$AA:$AA,"&lt;="&amp;E$4)</f>
        <v>4596711</v>
      </c>
      <c r="F30" s="247">
        <f>SUMIFS('Báo cáo'!$O:$O,'Báo cáo'!$AD:$AD,$A30,'Báo cáo'!$Z:$Z,"&lt;="&amp;F$4)+SUMIFS('Báo cáo'!$P:$P,'Báo cáo'!$AD:$AD,$A30,'Báo cáo'!$Z:$Z,"&lt;="&amp;F$4)-SUMIFS('Báo cáo'!$Q:$Q,'Báo cáo'!$AD:$AD,$A30,'Báo cáo'!$AA:$AA,"&lt;="&amp;F$4)</f>
        <v>2687440</v>
      </c>
      <c r="G30" s="247">
        <f>SUMIFS('Báo cáo'!$O:$O,'Báo cáo'!$AD:$AD,$A30,'Báo cáo'!$Z:$Z,"&lt;="&amp;G$4)+SUMIFS('Báo cáo'!$P:$P,'Báo cáo'!$AD:$AD,$A30,'Báo cáo'!$Z:$Z,"&lt;="&amp;G$4)-SUMIFS('Báo cáo'!$Q:$Q,'Báo cáo'!$AD:$AD,$A30,'Báo cáo'!$AA:$AA,"&lt;="&amp;G$4)</f>
        <v>0</v>
      </c>
      <c r="H30" s="247">
        <f>SUMIFS('Báo cáo'!$O:$O,'Báo cáo'!$AD:$AD,$A30,'Báo cáo'!$Z:$Z,"&lt;="&amp;H$4)+SUMIFS('Báo cáo'!$P:$P,'Báo cáo'!$AD:$AD,$A30,'Báo cáo'!$Z:$Z,"&lt;="&amp;H$4)-SUMIFS('Báo cáo'!$Q:$Q,'Báo cáo'!$AD:$AD,$A30,'Báo cáo'!$AA:$AA,"&lt;="&amp;H$4)</f>
        <v>0</v>
      </c>
      <c r="I30" s="247">
        <f>SUMIFS('Báo cáo'!$O:$O,'Báo cáo'!$AD:$AD,$A30,'Báo cáo'!$Z:$Z,"&lt;="&amp;I$4)+SUMIFS('Báo cáo'!$P:$P,'Báo cáo'!$AD:$AD,$A30,'Báo cáo'!$Z:$Z,"&lt;="&amp;I$4)-SUMIFS('Báo cáo'!$Q:$Q,'Báo cáo'!$AD:$AD,$A30,'Báo cáo'!$AA:$AA,"&lt;="&amp;I$4)</f>
        <v>0</v>
      </c>
      <c r="J30" s="247">
        <f>SUMIFS('Báo cáo'!$O:$O,'Báo cáo'!$AD:$AD,$A30,'Báo cáo'!$Z:$Z,"&lt;="&amp;J$4)+SUMIFS('Báo cáo'!$P:$P,'Báo cáo'!$AD:$AD,$A30,'Báo cáo'!$Z:$Z,"&lt;="&amp;J$4)-SUMIFS('Báo cáo'!$Q:$Q,'Báo cáo'!$AD:$AD,$A30,'Báo cáo'!$AA:$AA,"&lt;="&amp;J$4)</f>
        <v>0</v>
      </c>
      <c r="K30" s="247">
        <f>SUMIFS('Báo cáo'!$O:$O,'Báo cáo'!$AD:$AD,$A30,'Báo cáo'!$Z:$Z,"&lt;="&amp;K$4)+SUMIFS('Báo cáo'!$P:$P,'Báo cáo'!$AD:$AD,$A30,'Báo cáo'!$Z:$Z,"&lt;="&amp;K$4)-SUMIFS('Báo cáo'!$Q:$Q,'Báo cáo'!$AD:$AD,$A30,'Báo cáo'!$AA:$AA,"&lt;="&amp;K$4)</f>
        <v>0</v>
      </c>
      <c r="L30" s="247">
        <f>SUMIFS('Báo cáo'!$O:$O,'Báo cáo'!$AD:$AD,$A30,'Báo cáo'!$Z:$Z,"&lt;="&amp;L$4)+SUMIFS('Báo cáo'!$P:$P,'Báo cáo'!$AD:$AD,$A30,'Báo cáo'!$Z:$Z,"&lt;="&amp;L$4)-SUMIFS('Báo cáo'!$Q:$Q,'Báo cáo'!$AD:$AD,$A30,'Báo cáo'!$AA:$AA,"&lt;="&amp;L$4)</f>
        <v>0</v>
      </c>
      <c r="M30" s="247">
        <f>SUMIFS('Báo cáo'!$O:$O,'Báo cáo'!$AD:$AD,$A30,'Báo cáo'!$Z:$Z,"&lt;="&amp;M$4)+SUMIFS('Báo cáo'!$P:$P,'Báo cáo'!$AD:$AD,$A30,'Báo cáo'!$Z:$Z,"&lt;="&amp;M$4)-SUMIFS('Báo cáo'!$Q:$Q,'Báo cáo'!$AD:$AD,$A30,'Báo cáo'!$AA:$AA,"&lt;="&amp;M$4)</f>
        <v>0</v>
      </c>
      <c r="N30" s="247">
        <f>SUMIFS('Báo cáo'!$O:$O,'Báo cáo'!$AD:$AD,$A30,'Báo cáo'!$Z:$Z,"&lt;="&amp;N$4)+SUMIFS('Báo cáo'!$P:$P,'Báo cáo'!$AD:$AD,$A30,'Báo cáo'!$Z:$Z,"&lt;="&amp;N$4)-SUMIFS('Báo cáo'!$Q:$Q,'Báo cáo'!$AD:$AD,$A30,'Báo cáo'!$AA:$AA,"&lt;="&amp;N$4)</f>
        <v>0</v>
      </c>
    </row>
    <row r="31" spans="1:14">
      <c r="A31" s="23" t="s">
        <v>61</v>
      </c>
      <c r="B31" s="23" t="s">
        <v>10930</v>
      </c>
      <c r="C31" s="247">
        <f>SUMIFS('Báo cáo'!$O:$O,'Báo cáo'!$AD:$AD,$A31,'Báo cáo'!$Z:$Z,"&lt;="&amp;C$4)+SUMIFS('Báo cáo'!$P:$P,'Báo cáo'!$AD:$AD,$A31,'Báo cáo'!$Z:$Z,"&lt;="&amp;C$4)-SUMIFS('Báo cáo'!$Q:$Q,'Báo cáo'!$AD:$AD,$A31,'Báo cáo'!$AA:$AA,"&lt;="&amp;C$4)</f>
        <v>2785497</v>
      </c>
      <c r="D31" s="247">
        <f>SUMIFS('Báo cáo'!$O:$O,'Báo cáo'!$AD:$AD,$A31,'Báo cáo'!$Z:$Z,"&lt;="&amp;D$4)+SUMIFS('Báo cáo'!$P:$P,'Báo cáo'!$AD:$AD,$A31,'Báo cáo'!$Z:$Z,"&lt;="&amp;D$4)-SUMIFS('Báo cáo'!$Q:$Q,'Báo cáo'!$AD:$AD,$A31,'Báo cáo'!$AA:$AA,"&lt;="&amp;D$4)</f>
        <v>425000</v>
      </c>
      <c r="E31" s="247">
        <f>SUMIFS('Báo cáo'!$O:$O,'Báo cáo'!$AD:$AD,$A31,'Báo cáo'!$Z:$Z,"&lt;="&amp;E$4)+SUMIFS('Báo cáo'!$P:$P,'Báo cáo'!$AD:$AD,$A31,'Báo cáo'!$Z:$Z,"&lt;="&amp;E$4)-SUMIFS('Báo cáo'!$Q:$Q,'Báo cáo'!$AD:$AD,$A31,'Báo cáo'!$AA:$AA,"&lt;="&amp;E$4)</f>
        <v>479771</v>
      </c>
      <c r="F31" s="247">
        <f>SUMIFS('Báo cáo'!$O:$O,'Báo cáo'!$AD:$AD,$A31,'Báo cáo'!$Z:$Z,"&lt;="&amp;F$4)+SUMIFS('Báo cáo'!$P:$P,'Báo cáo'!$AD:$AD,$A31,'Báo cáo'!$Z:$Z,"&lt;="&amp;F$4)-SUMIFS('Báo cáo'!$Q:$Q,'Báo cáo'!$AD:$AD,$A31,'Báo cáo'!$AA:$AA,"&lt;="&amp;F$4)</f>
        <v>876298</v>
      </c>
      <c r="G31" s="247">
        <f>SUMIFS('Báo cáo'!$O:$O,'Báo cáo'!$AD:$AD,$A31,'Báo cáo'!$Z:$Z,"&lt;="&amp;G$4)+SUMIFS('Báo cáo'!$P:$P,'Báo cáo'!$AD:$AD,$A31,'Báo cáo'!$Z:$Z,"&lt;="&amp;G$4)-SUMIFS('Báo cáo'!$Q:$Q,'Báo cáo'!$AD:$AD,$A31,'Báo cáo'!$AA:$AA,"&lt;="&amp;G$4)</f>
        <v>1617515</v>
      </c>
      <c r="H31" s="247">
        <f>SUMIFS('Báo cáo'!$O:$O,'Báo cáo'!$AD:$AD,$A31,'Báo cáo'!$Z:$Z,"&lt;="&amp;H$4)+SUMIFS('Báo cáo'!$P:$P,'Báo cáo'!$AD:$AD,$A31,'Báo cáo'!$Z:$Z,"&lt;="&amp;H$4)-SUMIFS('Báo cáo'!$Q:$Q,'Báo cáo'!$AD:$AD,$A31,'Báo cáo'!$AA:$AA,"&lt;="&amp;H$4)</f>
        <v>597744</v>
      </c>
      <c r="I31" s="247">
        <f>SUMIFS('Báo cáo'!$O:$O,'Báo cáo'!$AD:$AD,$A31,'Báo cáo'!$Z:$Z,"&lt;="&amp;I$4)+SUMIFS('Báo cáo'!$P:$P,'Báo cáo'!$AD:$AD,$A31,'Báo cáo'!$Z:$Z,"&lt;="&amp;I$4)-SUMIFS('Báo cáo'!$Q:$Q,'Báo cáo'!$AD:$AD,$A31,'Báo cáo'!$AA:$AA,"&lt;="&amp;I$4)</f>
        <v>597744</v>
      </c>
      <c r="J31" s="247">
        <f>SUMIFS('Báo cáo'!$O:$O,'Báo cáo'!$AD:$AD,$A31,'Báo cáo'!$Z:$Z,"&lt;="&amp;J$4)+SUMIFS('Báo cáo'!$P:$P,'Báo cáo'!$AD:$AD,$A31,'Báo cáo'!$Z:$Z,"&lt;="&amp;J$4)-SUMIFS('Báo cáo'!$Q:$Q,'Báo cáo'!$AD:$AD,$A31,'Báo cáo'!$AA:$AA,"&lt;="&amp;J$4)</f>
        <v>597744</v>
      </c>
      <c r="K31" s="247">
        <f>SUMIFS('Báo cáo'!$O:$O,'Báo cáo'!$AD:$AD,$A31,'Báo cáo'!$Z:$Z,"&lt;="&amp;K$4)+SUMIFS('Báo cáo'!$P:$P,'Báo cáo'!$AD:$AD,$A31,'Báo cáo'!$Z:$Z,"&lt;="&amp;K$4)-SUMIFS('Báo cáo'!$Q:$Q,'Báo cáo'!$AD:$AD,$A31,'Báo cáo'!$AA:$AA,"&lt;="&amp;K$4)</f>
        <v>756355</v>
      </c>
      <c r="L31" s="247">
        <f>SUMIFS('Báo cáo'!$O:$O,'Báo cáo'!$AD:$AD,$A31,'Báo cáo'!$Z:$Z,"&lt;="&amp;L$4)+SUMIFS('Báo cáo'!$P:$P,'Báo cáo'!$AD:$AD,$A31,'Báo cáo'!$Z:$Z,"&lt;="&amp;L$4)-SUMIFS('Báo cáo'!$Q:$Q,'Báo cáo'!$AD:$AD,$A31,'Báo cáo'!$AA:$AA,"&lt;="&amp;L$4)</f>
        <v>756355</v>
      </c>
      <c r="M31" s="247">
        <f>SUMIFS('Báo cáo'!$O:$O,'Báo cáo'!$AD:$AD,$A31,'Báo cáo'!$Z:$Z,"&lt;="&amp;M$4)+SUMIFS('Báo cáo'!$P:$P,'Báo cáo'!$AD:$AD,$A31,'Báo cáo'!$Z:$Z,"&lt;="&amp;M$4)-SUMIFS('Báo cáo'!$Q:$Q,'Báo cáo'!$AD:$AD,$A31,'Báo cáo'!$AA:$AA,"&lt;="&amp;M$4)</f>
        <v>0</v>
      </c>
      <c r="N31" s="247">
        <f>SUMIFS('Báo cáo'!$O:$O,'Báo cáo'!$AD:$AD,$A31,'Báo cáo'!$Z:$Z,"&lt;="&amp;N$4)+SUMIFS('Báo cáo'!$P:$P,'Báo cáo'!$AD:$AD,$A31,'Báo cáo'!$Z:$Z,"&lt;="&amp;N$4)-SUMIFS('Báo cáo'!$Q:$Q,'Báo cáo'!$AD:$AD,$A31,'Báo cáo'!$AA:$AA,"&lt;="&amp;N$4)</f>
        <v>0</v>
      </c>
    </row>
    <row r="32" spans="1:14">
      <c r="A32" s="23" t="s">
        <v>70</v>
      </c>
      <c r="B32" s="23" t="s">
        <v>10931</v>
      </c>
      <c r="C32" s="247">
        <f>SUMIFS('Báo cáo'!$O:$O,'Báo cáo'!$AD:$AD,$A32,'Báo cáo'!$Z:$Z,"&lt;="&amp;C$4)+SUMIFS('Báo cáo'!$P:$P,'Báo cáo'!$AD:$AD,$A32,'Báo cáo'!$Z:$Z,"&lt;="&amp;C$4)-SUMIFS('Báo cáo'!$Q:$Q,'Báo cáo'!$AD:$AD,$A32,'Báo cáo'!$AA:$AA,"&lt;="&amp;C$4)</f>
        <v>2278910</v>
      </c>
      <c r="D32" s="247">
        <f>SUMIFS('Báo cáo'!$O:$O,'Báo cáo'!$AD:$AD,$A32,'Báo cáo'!$Z:$Z,"&lt;="&amp;D$4)+SUMIFS('Báo cáo'!$P:$P,'Báo cáo'!$AD:$AD,$A32,'Báo cáo'!$Z:$Z,"&lt;="&amp;D$4)-SUMIFS('Báo cáo'!$Q:$Q,'Báo cáo'!$AD:$AD,$A32,'Báo cáo'!$AA:$AA,"&lt;="&amp;D$4)</f>
        <v>0</v>
      </c>
      <c r="E32" s="247">
        <f>SUMIFS('Báo cáo'!$O:$O,'Báo cáo'!$AD:$AD,$A32,'Báo cáo'!$Z:$Z,"&lt;="&amp;E$4)+SUMIFS('Báo cáo'!$P:$P,'Báo cáo'!$AD:$AD,$A32,'Báo cáo'!$Z:$Z,"&lt;="&amp;E$4)-SUMIFS('Báo cáo'!$Q:$Q,'Báo cáo'!$AD:$AD,$A32,'Báo cáo'!$AA:$AA,"&lt;="&amp;E$4)</f>
        <v>0</v>
      </c>
      <c r="F32" s="247">
        <f>SUMIFS('Báo cáo'!$O:$O,'Báo cáo'!$AD:$AD,$A32,'Báo cáo'!$Z:$Z,"&lt;="&amp;F$4)+SUMIFS('Báo cáo'!$P:$P,'Báo cáo'!$AD:$AD,$A32,'Báo cáo'!$Z:$Z,"&lt;="&amp;F$4)-SUMIFS('Báo cáo'!$Q:$Q,'Báo cáo'!$AD:$AD,$A32,'Báo cáo'!$AA:$AA,"&lt;="&amp;F$4)</f>
        <v>301582</v>
      </c>
      <c r="G32" s="247">
        <f>SUMIFS('Báo cáo'!$O:$O,'Báo cáo'!$AD:$AD,$A32,'Báo cáo'!$Z:$Z,"&lt;="&amp;G$4)+SUMIFS('Báo cáo'!$P:$P,'Báo cáo'!$AD:$AD,$A32,'Báo cáo'!$Z:$Z,"&lt;="&amp;G$4)-SUMIFS('Báo cáo'!$Q:$Q,'Báo cáo'!$AD:$AD,$A32,'Báo cáo'!$AA:$AA,"&lt;="&amp;G$4)</f>
        <v>0</v>
      </c>
      <c r="H32" s="247">
        <f>SUMIFS('Báo cáo'!$O:$O,'Báo cáo'!$AD:$AD,$A32,'Báo cáo'!$Z:$Z,"&lt;="&amp;H$4)+SUMIFS('Báo cáo'!$P:$P,'Báo cáo'!$AD:$AD,$A32,'Báo cáo'!$Z:$Z,"&lt;="&amp;H$4)-SUMIFS('Báo cáo'!$Q:$Q,'Báo cáo'!$AD:$AD,$A32,'Báo cáo'!$AA:$AA,"&lt;="&amp;H$4)</f>
        <v>0</v>
      </c>
      <c r="I32" s="247">
        <f>SUMIFS('Báo cáo'!$O:$O,'Báo cáo'!$AD:$AD,$A32,'Báo cáo'!$Z:$Z,"&lt;="&amp;I$4)+SUMIFS('Báo cáo'!$P:$P,'Báo cáo'!$AD:$AD,$A32,'Báo cáo'!$Z:$Z,"&lt;="&amp;I$4)-SUMIFS('Báo cáo'!$Q:$Q,'Báo cáo'!$AD:$AD,$A32,'Báo cáo'!$AA:$AA,"&lt;="&amp;I$4)</f>
        <v>1709182</v>
      </c>
      <c r="J32" s="247">
        <f>SUMIFS('Báo cáo'!$O:$O,'Báo cáo'!$AD:$AD,$A32,'Báo cáo'!$Z:$Z,"&lt;="&amp;J$4)+SUMIFS('Báo cáo'!$P:$P,'Báo cáo'!$AD:$AD,$A32,'Báo cáo'!$Z:$Z,"&lt;="&amp;J$4)-SUMIFS('Báo cáo'!$Q:$Q,'Báo cáo'!$AD:$AD,$A32,'Báo cáo'!$AA:$AA,"&lt;="&amp;J$4)</f>
        <v>1709182</v>
      </c>
      <c r="K32" s="247">
        <f>SUMIFS('Báo cáo'!$O:$O,'Báo cáo'!$AD:$AD,$A32,'Báo cáo'!$Z:$Z,"&lt;="&amp;K$4)+SUMIFS('Báo cáo'!$P:$P,'Báo cáo'!$AD:$AD,$A32,'Báo cáo'!$Z:$Z,"&lt;="&amp;K$4)-SUMIFS('Báo cáo'!$Q:$Q,'Báo cáo'!$AD:$AD,$A32,'Báo cáo'!$AA:$AA,"&lt;="&amp;K$4)</f>
        <v>0</v>
      </c>
      <c r="L32" s="247">
        <f>SUMIFS('Báo cáo'!$O:$O,'Báo cáo'!$AD:$AD,$A32,'Báo cáo'!$Z:$Z,"&lt;="&amp;L$4)+SUMIFS('Báo cáo'!$P:$P,'Báo cáo'!$AD:$AD,$A32,'Báo cáo'!$Z:$Z,"&lt;="&amp;L$4)-SUMIFS('Báo cáo'!$Q:$Q,'Báo cáo'!$AD:$AD,$A32,'Báo cáo'!$AA:$AA,"&lt;="&amp;L$4)</f>
        <v>0</v>
      </c>
      <c r="M32" s="247">
        <f>SUMIFS('Báo cáo'!$O:$O,'Báo cáo'!$AD:$AD,$A32,'Báo cáo'!$Z:$Z,"&lt;="&amp;M$4)+SUMIFS('Báo cáo'!$P:$P,'Báo cáo'!$AD:$AD,$A32,'Báo cáo'!$Z:$Z,"&lt;="&amp;M$4)-SUMIFS('Báo cáo'!$Q:$Q,'Báo cáo'!$AD:$AD,$A32,'Báo cáo'!$AA:$AA,"&lt;="&amp;M$4)</f>
        <v>0</v>
      </c>
      <c r="N32" s="247">
        <f>SUMIFS('Báo cáo'!$O:$O,'Báo cáo'!$AD:$AD,$A32,'Báo cáo'!$Z:$Z,"&lt;="&amp;N$4)+SUMIFS('Báo cáo'!$P:$P,'Báo cáo'!$AD:$AD,$A32,'Báo cáo'!$Z:$Z,"&lt;="&amp;N$4)-SUMIFS('Báo cáo'!$Q:$Q,'Báo cáo'!$AD:$AD,$A32,'Báo cáo'!$AA:$AA,"&lt;="&amp;N$4)</f>
        <v>0</v>
      </c>
    </row>
    <row r="33" spans="1:14">
      <c r="A33" s="23" t="s">
        <v>55</v>
      </c>
      <c r="B33" s="23" t="s">
        <v>10935</v>
      </c>
      <c r="C33" s="247">
        <f>SUMIFS('Báo cáo'!$O:$O,'Báo cáo'!$AD:$AD,$A33,'Báo cáo'!$Z:$Z,"&lt;="&amp;C$4)+SUMIFS('Báo cáo'!$P:$P,'Báo cáo'!$AD:$AD,$A33,'Báo cáo'!$Z:$Z,"&lt;="&amp;C$4)-SUMIFS('Báo cáo'!$Q:$Q,'Báo cáo'!$AD:$AD,$A33,'Báo cáo'!$AA:$AA,"&lt;="&amp;C$4)</f>
        <v>1307789</v>
      </c>
      <c r="D33" s="247">
        <f>SUMIFS('Báo cáo'!$O:$O,'Báo cáo'!$AD:$AD,$A33,'Báo cáo'!$Z:$Z,"&lt;="&amp;D$4)+SUMIFS('Báo cáo'!$P:$P,'Báo cáo'!$AD:$AD,$A33,'Báo cáo'!$Z:$Z,"&lt;="&amp;D$4)-SUMIFS('Báo cáo'!$Q:$Q,'Báo cáo'!$AD:$AD,$A33,'Báo cáo'!$AA:$AA,"&lt;="&amp;D$4)</f>
        <v>1234536</v>
      </c>
      <c r="E33" s="247">
        <f>SUMIFS('Báo cáo'!$O:$O,'Báo cáo'!$AD:$AD,$A33,'Báo cáo'!$Z:$Z,"&lt;="&amp;E$4)+SUMIFS('Báo cáo'!$P:$P,'Báo cáo'!$AD:$AD,$A33,'Báo cáo'!$Z:$Z,"&lt;="&amp;E$4)-SUMIFS('Báo cáo'!$Q:$Q,'Báo cáo'!$AD:$AD,$A33,'Báo cáo'!$AA:$AA,"&lt;="&amp;E$4)</f>
        <v>2134524</v>
      </c>
      <c r="F33" s="247">
        <f>SUMIFS('Báo cáo'!$O:$O,'Báo cáo'!$AD:$AD,$A33,'Báo cáo'!$Z:$Z,"&lt;="&amp;F$4)+SUMIFS('Báo cáo'!$P:$P,'Báo cáo'!$AD:$AD,$A33,'Báo cáo'!$Z:$Z,"&lt;="&amp;F$4)-SUMIFS('Báo cáo'!$Q:$Q,'Báo cáo'!$AD:$AD,$A33,'Báo cáo'!$AA:$AA,"&lt;="&amp;F$4)</f>
        <v>1777868</v>
      </c>
      <c r="G33" s="247">
        <f>SUMIFS('Báo cáo'!$O:$O,'Báo cáo'!$AD:$AD,$A33,'Báo cáo'!$Z:$Z,"&lt;="&amp;G$4)+SUMIFS('Báo cáo'!$P:$P,'Báo cáo'!$AD:$AD,$A33,'Báo cáo'!$Z:$Z,"&lt;="&amp;G$4)-SUMIFS('Báo cáo'!$Q:$Q,'Báo cáo'!$AD:$AD,$A33,'Báo cáo'!$AA:$AA,"&lt;="&amp;G$4)</f>
        <v>1824569</v>
      </c>
      <c r="H33" s="247">
        <f>SUMIFS('Báo cáo'!$O:$O,'Báo cáo'!$AD:$AD,$A33,'Báo cáo'!$Z:$Z,"&lt;="&amp;H$4)+SUMIFS('Báo cáo'!$P:$P,'Báo cáo'!$AD:$AD,$A33,'Báo cáo'!$Z:$Z,"&lt;="&amp;H$4)-SUMIFS('Báo cáo'!$Q:$Q,'Báo cáo'!$AD:$AD,$A33,'Báo cáo'!$AA:$AA,"&lt;="&amp;H$4)</f>
        <v>2143300</v>
      </c>
      <c r="I33" s="247">
        <f>SUMIFS('Báo cáo'!$O:$O,'Báo cáo'!$AD:$AD,$A33,'Báo cáo'!$Z:$Z,"&lt;="&amp;I$4)+SUMIFS('Báo cáo'!$P:$P,'Báo cáo'!$AD:$AD,$A33,'Báo cáo'!$Z:$Z,"&lt;="&amp;I$4)-SUMIFS('Báo cáo'!$Q:$Q,'Báo cáo'!$AD:$AD,$A33,'Báo cáo'!$AA:$AA,"&lt;="&amp;I$4)</f>
        <v>2143300</v>
      </c>
      <c r="J33" s="247">
        <f>SUMIFS('Báo cáo'!$O:$O,'Báo cáo'!$AD:$AD,$A33,'Báo cáo'!$Z:$Z,"&lt;="&amp;J$4)+SUMIFS('Báo cáo'!$P:$P,'Báo cáo'!$AD:$AD,$A33,'Báo cáo'!$Z:$Z,"&lt;="&amp;J$4)-SUMIFS('Báo cáo'!$Q:$Q,'Báo cáo'!$AD:$AD,$A33,'Báo cáo'!$AA:$AA,"&lt;="&amp;J$4)</f>
        <v>2143300</v>
      </c>
      <c r="K33" s="247">
        <f>SUMIFS('Báo cáo'!$O:$O,'Báo cáo'!$AD:$AD,$A33,'Báo cáo'!$Z:$Z,"&lt;="&amp;K$4)+SUMIFS('Báo cáo'!$P:$P,'Báo cáo'!$AD:$AD,$A33,'Báo cáo'!$Z:$Z,"&lt;="&amp;K$4)-SUMIFS('Báo cáo'!$Q:$Q,'Báo cáo'!$AD:$AD,$A33,'Báo cáo'!$AA:$AA,"&lt;="&amp;K$4)</f>
        <v>2221740</v>
      </c>
      <c r="L33" s="247">
        <f>SUMIFS('Báo cáo'!$O:$O,'Báo cáo'!$AD:$AD,$A33,'Báo cáo'!$Z:$Z,"&lt;="&amp;L$4)+SUMIFS('Báo cáo'!$P:$P,'Báo cáo'!$AD:$AD,$A33,'Báo cáo'!$Z:$Z,"&lt;="&amp;L$4)-SUMIFS('Báo cáo'!$Q:$Q,'Báo cáo'!$AD:$AD,$A33,'Báo cáo'!$AA:$AA,"&lt;="&amp;L$4)</f>
        <v>1248123</v>
      </c>
      <c r="M33" s="247">
        <f>SUMIFS('Báo cáo'!$O:$O,'Báo cáo'!$AD:$AD,$A33,'Báo cáo'!$Z:$Z,"&lt;="&amp;M$4)+SUMIFS('Báo cáo'!$P:$P,'Báo cáo'!$AD:$AD,$A33,'Báo cáo'!$Z:$Z,"&lt;="&amp;M$4)-SUMIFS('Báo cáo'!$Q:$Q,'Báo cáo'!$AD:$AD,$A33,'Báo cáo'!$AA:$AA,"&lt;="&amp;M$4)</f>
        <v>1275800</v>
      </c>
      <c r="N33" s="247">
        <f>SUMIFS('Báo cáo'!$O:$O,'Báo cáo'!$AD:$AD,$A33,'Báo cáo'!$Z:$Z,"&lt;="&amp;N$4)+SUMIFS('Báo cáo'!$P:$P,'Báo cáo'!$AD:$AD,$A33,'Báo cáo'!$Z:$Z,"&lt;="&amp;N$4)-SUMIFS('Báo cáo'!$Q:$Q,'Báo cáo'!$AD:$AD,$A33,'Báo cáo'!$AA:$AA,"&lt;="&amp;N$4)</f>
        <v>1275800</v>
      </c>
    </row>
    <row r="34" spans="1:14">
      <c r="A34" s="23" t="s">
        <v>89</v>
      </c>
      <c r="B34" s="23" t="s">
        <v>10948</v>
      </c>
      <c r="C34" s="247">
        <f>SUMIFS('Báo cáo'!$O:$O,'Báo cáo'!$AD:$AD,$A34,'Báo cáo'!$Z:$Z,"&lt;="&amp;C$4)+SUMIFS('Báo cáo'!$P:$P,'Báo cáo'!$AD:$AD,$A34,'Báo cáo'!$Z:$Z,"&lt;="&amp;C$4)-SUMIFS('Báo cáo'!$Q:$Q,'Báo cáo'!$AD:$AD,$A34,'Báo cáo'!$AA:$AA,"&lt;="&amp;C$4)</f>
        <v>4153063</v>
      </c>
      <c r="D34" s="247">
        <f>SUMIFS('Báo cáo'!$O:$O,'Báo cáo'!$AD:$AD,$A34,'Báo cáo'!$Z:$Z,"&lt;="&amp;D$4)+SUMIFS('Báo cáo'!$P:$P,'Báo cáo'!$AD:$AD,$A34,'Báo cáo'!$Z:$Z,"&lt;="&amp;D$4)-SUMIFS('Báo cáo'!$Q:$Q,'Báo cáo'!$AD:$AD,$A34,'Báo cáo'!$AA:$AA,"&lt;="&amp;D$4)</f>
        <v>5178573</v>
      </c>
      <c r="E34" s="247">
        <f>SUMIFS('Báo cáo'!$O:$O,'Báo cáo'!$AD:$AD,$A34,'Báo cáo'!$Z:$Z,"&lt;="&amp;E$4)+SUMIFS('Báo cáo'!$P:$P,'Báo cáo'!$AD:$AD,$A34,'Báo cáo'!$Z:$Z,"&lt;="&amp;E$4)-SUMIFS('Báo cáo'!$Q:$Q,'Báo cáo'!$AD:$AD,$A34,'Báo cáo'!$AA:$AA,"&lt;="&amp;E$4)</f>
        <v>0</v>
      </c>
      <c r="F34" s="247">
        <f>SUMIFS('Báo cáo'!$O:$O,'Báo cáo'!$AD:$AD,$A34,'Báo cáo'!$Z:$Z,"&lt;="&amp;F$4)+SUMIFS('Báo cáo'!$P:$P,'Báo cáo'!$AD:$AD,$A34,'Báo cáo'!$Z:$Z,"&lt;="&amp;F$4)-SUMIFS('Báo cáo'!$Q:$Q,'Báo cáo'!$AD:$AD,$A34,'Báo cáo'!$AA:$AA,"&lt;="&amp;F$4)</f>
        <v>0</v>
      </c>
      <c r="G34" s="247">
        <f>SUMIFS('Báo cáo'!$O:$O,'Báo cáo'!$AD:$AD,$A34,'Báo cáo'!$Z:$Z,"&lt;="&amp;G$4)+SUMIFS('Báo cáo'!$P:$P,'Báo cáo'!$AD:$AD,$A34,'Báo cáo'!$Z:$Z,"&lt;="&amp;G$4)-SUMIFS('Báo cáo'!$Q:$Q,'Báo cáo'!$AD:$AD,$A34,'Báo cáo'!$AA:$AA,"&lt;="&amp;G$4)</f>
        <v>0</v>
      </c>
      <c r="H34" s="247">
        <f>SUMIFS('Báo cáo'!$O:$O,'Báo cáo'!$AD:$AD,$A34,'Báo cáo'!$Z:$Z,"&lt;="&amp;H$4)+SUMIFS('Báo cáo'!$P:$P,'Báo cáo'!$AD:$AD,$A34,'Báo cáo'!$Z:$Z,"&lt;="&amp;H$4)-SUMIFS('Báo cáo'!$Q:$Q,'Báo cáo'!$AD:$AD,$A34,'Báo cáo'!$AA:$AA,"&lt;="&amp;H$4)</f>
        <v>0</v>
      </c>
      <c r="I34" s="247">
        <f>SUMIFS('Báo cáo'!$O:$O,'Báo cáo'!$AD:$AD,$A34,'Báo cáo'!$Z:$Z,"&lt;="&amp;I$4)+SUMIFS('Báo cáo'!$P:$P,'Báo cáo'!$AD:$AD,$A34,'Báo cáo'!$Z:$Z,"&lt;="&amp;I$4)-SUMIFS('Báo cáo'!$Q:$Q,'Báo cáo'!$AD:$AD,$A34,'Báo cáo'!$AA:$AA,"&lt;="&amp;I$4)</f>
        <v>0</v>
      </c>
      <c r="J34" s="247">
        <f>SUMIFS('Báo cáo'!$O:$O,'Báo cáo'!$AD:$AD,$A34,'Báo cáo'!$Z:$Z,"&lt;="&amp;J$4)+SUMIFS('Báo cáo'!$P:$P,'Báo cáo'!$AD:$AD,$A34,'Báo cáo'!$Z:$Z,"&lt;="&amp;J$4)-SUMIFS('Báo cáo'!$Q:$Q,'Báo cáo'!$AD:$AD,$A34,'Báo cáo'!$AA:$AA,"&lt;="&amp;J$4)</f>
        <v>0</v>
      </c>
      <c r="K34" s="247">
        <f>SUMIFS('Báo cáo'!$O:$O,'Báo cáo'!$AD:$AD,$A34,'Báo cáo'!$Z:$Z,"&lt;="&amp;K$4)+SUMIFS('Báo cáo'!$P:$P,'Báo cáo'!$AD:$AD,$A34,'Báo cáo'!$Z:$Z,"&lt;="&amp;K$4)-SUMIFS('Báo cáo'!$Q:$Q,'Báo cáo'!$AD:$AD,$A34,'Báo cáo'!$AA:$AA,"&lt;="&amp;K$4)</f>
        <v>911564</v>
      </c>
      <c r="L34" s="247">
        <f>SUMIFS('Báo cáo'!$O:$O,'Báo cáo'!$AD:$AD,$A34,'Báo cáo'!$Z:$Z,"&lt;="&amp;L$4)+SUMIFS('Báo cáo'!$P:$P,'Báo cáo'!$AD:$AD,$A34,'Báo cáo'!$Z:$Z,"&lt;="&amp;L$4)-SUMIFS('Báo cáo'!$Q:$Q,'Báo cáo'!$AD:$AD,$A34,'Báo cáo'!$AA:$AA,"&lt;="&amp;L$4)</f>
        <v>0</v>
      </c>
      <c r="M34" s="247">
        <f>SUMIFS('Báo cáo'!$O:$O,'Báo cáo'!$AD:$AD,$A34,'Báo cáo'!$Z:$Z,"&lt;="&amp;M$4)+SUMIFS('Báo cáo'!$P:$P,'Báo cáo'!$AD:$AD,$A34,'Báo cáo'!$Z:$Z,"&lt;="&amp;M$4)-SUMIFS('Báo cáo'!$Q:$Q,'Báo cáo'!$AD:$AD,$A34,'Báo cáo'!$AA:$AA,"&lt;="&amp;M$4)</f>
        <v>753402</v>
      </c>
      <c r="N34" s="247">
        <f>SUMIFS('Báo cáo'!$O:$O,'Báo cáo'!$AD:$AD,$A34,'Báo cáo'!$Z:$Z,"&lt;="&amp;N$4)+SUMIFS('Báo cáo'!$P:$P,'Báo cáo'!$AD:$AD,$A34,'Báo cáo'!$Z:$Z,"&lt;="&amp;N$4)-SUMIFS('Báo cáo'!$Q:$Q,'Báo cáo'!$AD:$AD,$A34,'Báo cáo'!$AA:$AA,"&lt;="&amp;N$4)</f>
        <v>0</v>
      </c>
    </row>
    <row r="35" spans="1:14">
      <c r="A35" s="23" t="s">
        <v>56</v>
      </c>
      <c r="B35" s="23" t="s">
        <v>10965</v>
      </c>
      <c r="C35" s="247">
        <f>SUMIFS('Báo cáo'!$O:$O,'Báo cáo'!$AD:$AD,$A35,'Báo cáo'!$Z:$Z,"&lt;="&amp;C$4)+SUMIFS('Báo cáo'!$P:$P,'Báo cáo'!$AD:$AD,$A35,'Báo cáo'!$Z:$Z,"&lt;="&amp;C$4)-SUMIFS('Báo cáo'!$Q:$Q,'Báo cáo'!$AD:$AD,$A35,'Báo cáo'!$AA:$AA,"&lt;="&amp;C$4)</f>
        <v>0</v>
      </c>
      <c r="D35" s="247">
        <f>SUMIFS('Báo cáo'!$O:$O,'Báo cáo'!$AD:$AD,$A35,'Báo cáo'!$Z:$Z,"&lt;="&amp;D$4)+SUMIFS('Báo cáo'!$P:$P,'Báo cáo'!$AD:$AD,$A35,'Báo cáo'!$Z:$Z,"&lt;="&amp;D$4)-SUMIFS('Báo cáo'!$Q:$Q,'Báo cáo'!$AD:$AD,$A35,'Báo cáo'!$AA:$AA,"&lt;="&amp;D$4)</f>
        <v>5181097</v>
      </c>
      <c r="E35" s="247">
        <f>SUMIFS('Báo cáo'!$O:$O,'Báo cáo'!$AD:$AD,$A35,'Báo cáo'!$Z:$Z,"&lt;="&amp;E$4)+SUMIFS('Báo cáo'!$P:$P,'Báo cáo'!$AD:$AD,$A35,'Báo cáo'!$Z:$Z,"&lt;="&amp;E$4)-SUMIFS('Báo cáo'!$Q:$Q,'Báo cáo'!$AD:$AD,$A35,'Báo cáo'!$AA:$AA,"&lt;="&amp;E$4)</f>
        <v>1475082</v>
      </c>
      <c r="F35" s="247">
        <f>SUMIFS('Báo cáo'!$O:$O,'Báo cáo'!$AD:$AD,$A35,'Báo cáo'!$Z:$Z,"&lt;="&amp;F$4)+SUMIFS('Báo cáo'!$P:$P,'Báo cáo'!$AD:$AD,$A35,'Báo cáo'!$Z:$Z,"&lt;="&amp;F$4)-SUMIFS('Báo cáo'!$Q:$Q,'Báo cáo'!$AD:$AD,$A35,'Báo cáo'!$AA:$AA,"&lt;="&amp;F$4)</f>
        <v>1475082</v>
      </c>
      <c r="G35" s="247">
        <f>SUMIFS('Báo cáo'!$O:$O,'Báo cáo'!$AD:$AD,$A35,'Báo cáo'!$Z:$Z,"&lt;="&amp;G$4)+SUMIFS('Báo cáo'!$P:$P,'Báo cáo'!$AD:$AD,$A35,'Báo cáo'!$Z:$Z,"&lt;="&amp;G$4)-SUMIFS('Báo cáo'!$Q:$Q,'Báo cáo'!$AD:$AD,$A35,'Báo cáo'!$AA:$AA,"&lt;="&amp;G$4)</f>
        <v>0</v>
      </c>
      <c r="H35" s="247">
        <f>SUMIFS('Báo cáo'!$O:$O,'Báo cáo'!$AD:$AD,$A35,'Báo cáo'!$Z:$Z,"&lt;="&amp;H$4)+SUMIFS('Báo cáo'!$P:$P,'Báo cáo'!$AD:$AD,$A35,'Báo cáo'!$Z:$Z,"&lt;="&amp;H$4)-SUMIFS('Báo cáo'!$Q:$Q,'Báo cáo'!$AD:$AD,$A35,'Báo cáo'!$AA:$AA,"&lt;="&amp;H$4)</f>
        <v>0</v>
      </c>
      <c r="I35" s="247">
        <f>SUMIFS('Báo cáo'!$O:$O,'Báo cáo'!$AD:$AD,$A35,'Báo cáo'!$Z:$Z,"&lt;="&amp;I$4)+SUMIFS('Báo cáo'!$P:$P,'Báo cáo'!$AD:$AD,$A35,'Báo cáo'!$Z:$Z,"&lt;="&amp;I$4)-SUMIFS('Báo cáo'!$Q:$Q,'Báo cáo'!$AD:$AD,$A35,'Báo cáo'!$AA:$AA,"&lt;="&amp;I$4)</f>
        <v>0</v>
      </c>
      <c r="J35" s="247">
        <f>SUMIFS('Báo cáo'!$O:$O,'Báo cáo'!$AD:$AD,$A35,'Báo cáo'!$Z:$Z,"&lt;="&amp;J$4)+SUMIFS('Báo cáo'!$P:$P,'Báo cáo'!$AD:$AD,$A35,'Báo cáo'!$Z:$Z,"&lt;="&amp;J$4)-SUMIFS('Báo cáo'!$Q:$Q,'Báo cáo'!$AD:$AD,$A35,'Báo cáo'!$AA:$AA,"&lt;="&amp;J$4)</f>
        <v>0</v>
      </c>
      <c r="K35" s="247">
        <f>SUMIFS('Báo cáo'!$O:$O,'Báo cáo'!$AD:$AD,$A35,'Báo cáo'!$Z:$Z,"&lt;="&amp;K$4)+SUMIFS('Báo cáo'!$P:$P,'Báo cáo'!$AD:$AD,$A35,'Báo cáo'!$Z:$Z,"&lt;="&amp;K$4)-SUMIFS('Báo cáo'!$Q:$Q,'Báo cáo'!$AD:$AD,$A35,'Báo cáo'!$AA:$AA,"&lt;="&amp;K$4)</f>
        <v>0</v>
      </c>
      <c r="L35" s="247">
        <f>SUMIFS('Báo cáo'!$O:$O,'Báo cáo'!$AD:$AD,$A35,'Báo cáo'!$Z:$Z,"&lt;="&amp;L$4)+SUMIFS('Báo cáo'!$P:$P,'Báo cáo'!$AD:$AD,$A35,'Báo cáo'!$Z:$Z,"&lt;="&amp;L$4)-SUMIFS('Báo cáo'!$Q:$Q,'Báo cáo'!$AD:$AD,$A35,'Báo cáo'!$AA:$AA,"&lt;="&amp;L$4)</f>
        <v>0</v>
      </c>
      <c r="M35" s="247">
        <f>SUMIFS('Báo cáo'!$O:$O,'Báo cáo'!$AD:$AD,$A35,'Báo cáo'!$Z:$Z,"&lt;="&amp;M$4)+SUMIFS('Báo cáo'!$P:$P,'Báo cáo'!$AD:$AD,$A35,'Báo cáo'!$Z:$Z,"&lt;="&amp;M$4)-SUMIFS('Báo cáo'!$Q:$Q,'Báo cáo'!$AD:$AD,$A35,'Báo cáo'!$AA:$AA,"&lt;="&amp;M$4)</f>
        <v>0</v>
      </c>
      <c r="N35" s="247">
        <f>SUMIFS('Báo cáo'!$O:$O,'Báo cáo'!$AD:$AD,$A35,'Báo cáo'!$Z:$Z,"&lt;="&amp;N$4)+SUMIFS('Báo cáo'!$P:$P,'Báo cáo'!$AD:$AD,$A35,'Báo cáo'!$Z:$Z,"&lt;="&amp;N$4)-SUMIFS('Báo cáo'!$Q:$Q,'Báo cáo'!$AD:$AD,$A35,'Báo cáo'!$AA:$AA,"&lt;="&amp;N$4)</f>
        <v>0</v>
      </c>
    </row>
    <row r="36" spans="1:14">
      <c r="A36" s="23" t="s">
        <v>78</v>
      </c>
      <c r="B36" s="23" t="s">
        <v>10973</v>
      </c>
      <c r="C36" s="247">
        <f>SUMIFS('Báo cáo'!$O:$O,'Báo cáo'!$AD:$AD,$A36,'Báo cáo'!$Z:$Z,"&lt;="&amp;C$4)+SUMIFS('Báo cáo'!$P:$P,'Báo cáo'!$AD:$AD,$A36,'Báo cáo'!$Z:$Z,"&lt;="&amp;C$4)-SUMIFS('Báo cáo'!$Q:$Q,'Báo cáo'!$AD:$AD,$A36,'Báo cáo'!$AA:$AA,"&lt;="&amp;C$4)</f>
        <v>2606497.92</v>
      </c>
      <c r="D36" s="247">
        <f>SUMIFS('Báo cáo'!$O:$O,'Báo cáo'!$AD:$AD,$A36,'Báo cáo'!$Z:$Z,"&lt;="&amp;D$4)+SUMIFS('Báo cáo'!$P:$P,'Báo cáo'!$AD:$AD,$A36,'Báo cáo'!$Z:$Z,"&lt;="&amp;D$4)-SUMIFS('Báo cáo'!$Q:$Q,'Báo cáo'!$AD:$AD,$A36,'Báo cáo'!$AA:$AA,"&lt;="&amp;D$4)</f>
        <v>5639650.9199999999</v>
      </c>
      <c r="E36" s="247">
        <f>SUMIFS('Báo cáo'!$O:$O,'Báo cáo'!$AD:$AD,$A36,'Báo cáo'!$Z:$Z,"&lt;="&amp;E$4)+SUMIFS('Báo cáo'!$P:$P,'Báo cáo'!$AD:$AD,$A36,'Báo cáo'!$Z:$Z,"&lt;="&amp;E$4)-SUMIFS('Báo cáo'!$Q:$Q,'Báo cáo'!$AD:$AD,$A36,'Báo cáo'!$AA:$AA,"&lt;="&amp;E$4)</f>
        <v>1363605</v>
      </c>
      <c r="F36" s="247">
        <f>SUMIFS('Báo cáo'!$O:$O,'Báo cáo'!$AD:$AD,$A36,'Báo cáo'!$Z:$Z,"&lt;="&amp;F$4)+SUMIFS('Báo cáo'!$P:$P,'Báo cáo'!$AD:$AD,$A36,'Báo cáo'!$Z:$Z,"&lt;="&amp;F$4)-SUMIFS('Báo cáo'!$Q:$Q,'Báo cáo'!$AD:$AD,$A36,'Báo cáo'!$AA:$AA,"&lt;="&amp;F$4)</f>
        <v>794013</v>
      </c>
      <c r="G36" s="247">
        <f>SUMIFS('Báo cáo'!$O:$O,'Báo cáo'!$AD:$AD,$A36,'Báo cáo'!$Z:$Z,"&lt;="&amp;G$4)+SUMIFS('Báo cáo'!$P:$P,'Báo cáo'!$AD:$AD,$A36,'Báo cáo'!$Z:$Z,"&lt;="&amp;G$4)-SUMIFS('Báo cáo'!$Q:$Q,'Báo cáo'!$AD:$AD,$A36,'Báo cáo'!$AA:$AA,"&lt;="&amp;G$4)</f>
        <v>794013</v>
      </c>
      <c r="H36" s="247">
        <f>SUMIFS('Báo cáo'!$O:$O,'Báo cáo'!$AD:$AD,$A36,'Báo cáo'!$Z:$Z,"&lt;="&amp;H$4)+SUMIFS('Báo cáo'!$P:$P,'Báo cáo'!$AD:$AD,$A36,'Báo cáo'!$Z:$Z,"&lt;="&amp;H$4)-SUMIFS('Báo cáo'!$Q:$Q,'Báo cáo'!$AD:$AD,$A36,'Báo cáo'!$AA:$AA,"&lt;="&amp;H$4)</f>
        <v>1844880</v>
      </c>
      <c r="I36" s="247">
        <f>SUMIFS('Báo cáo'!$O:$O,'Báo cáo'!$AD:$AD,$A36,'Báo cáo'!$Z:$Z,"&lt;="&amp;I$4)+SUMIFS('Báo cáo'!$P:$P,'Báo cáo'!$AD:$AD,$A36,'Báo cáo'!$Z:$Z,"&lt;="&amp;I$4)-SUMIFS('Báo cáo'!$Q:$Q,'Báo cáo'!$AD:$AD,$A36,'Báo cáo'!$AA:$AA,"&lt;="&amp;I$4)</f>
        <v>1587891</v>
      </c>
      <c r="J36" s="247">
        <f>SUMIFS('Báo cáo'!$O:$O,'Báo cáo'!$AD:$AD,$A36,'Báo cáo'!$Z:$Z,"&lt;="&amp;J$4)+SUMIFS('Báo cáo'!$P:$P,'Báo cáo'!$AD:$AD,$A36,'Báo cáo'!$Z:$Z,"&lt;="&amp;J$4)-SUMIFS('Báo cáo'!$Q:$Q,'Báo cáo'!$AD:$AD,$A36,'Báo cáo'!$AA:$AA,"&lt;="&amp;J$4)</f>
        <v>793878</v>
      </c>
      <c r="K36" s="247">
        <f>SUMIFS('Báo cáo'!$O:$O,'Báo cáo'!$AD:$AD,$A36,'Báo cáo'!$Z:$Z,"&lt;="&amp;K$4)+SUMIFS('Báo cáo'!$P:$P,'Báo cáo'!$AD:$AD,$A36,'Báo cáo'!$Z:$Z,"&lt;="&amp;K$4)-SUMIFS('Báo cáo'!$Q:$Q,'Báo cáo'!$AD:$AD,$A36,'Báo cáo'!$AA:$AA,"&lt;="&amp;K$4)</f>
        <v>793878</v>
      </c>
      <c r="L36" s="247">
        <f>SUMIFS('Báo cáo'!$O:$O,'Báo cáo'!$AD:$AD,$A36,'Báo cáo'!$Z:$Z,"&lt;="&amp;L$4)+SUMIFS('Báo cáo'!$P:$P,'Báo cáo'!$AD:$AD,$A36,'Báo cáo'!$Z:$Z,"&lt;="&amp;L$4)-SUMIFS('Báo cáo'!$Q:$Q,'Báo cáo'!$AD:$AD,$A36,'Báo cáo'!$AA:$AA,"&lt;="&amp;L$4)</f>
        <v>0</v>
      </c>
      <c r="M36" s="247">
        <f>SUMIFS('Báo cáo'!$O:$O,'Báo cáo'!$AD:$AD,$A36,'Báo cáo'!$Z:$Z,"&lt;="&amp;M$4)+SUMIFS('Báo cáo'!$P:$P,'Báo cáo'!$AD:$AD,$A36,'Báo cáo'!$Z:$Z,"&lt;="&amp;M$4)-SUMIFS('Báo cáo'!$Q:$Q,'Báo cáo'!$AD:$AD,$A36,'Báo cáo'!$AA:$AA,"&lt;="&amp;M$4)</f>
        <v>0</v>
      </c>
      <c r="N36" s="247">
        <f>SUMIFS('Báo cáo'!$O:$O,'Báo cáo'!$AD:$AD,$A36,'Báo cáo'!$Z:$Z,"&lt;="&amp;N$4)+SUMIFS('Báo cáo'!$P:$P,'Báo cáo'!$AD:$AD,$A36,'Báo cáo'!$Z:$Z,"&lt;="&amp;N$4)-SUMIFS('Báo cáo'!$Q:$Q,'Báo cáo'!$AD:$AD,$A36,'Báo cáo'!$AA:$AA,"&lt;="&amp;N$4)</f>
        <v>0</v>
      </c>
    </row>
    <row r="37" spans="1:14">
      <c r="A37" s="23" t="s">
        <v>65</v>
      </c>
      <c r="B37" s="23" t="s">
        <v>650</v>
      </c>
      <c r="C37" s="247">
        <f>SUMIFS('Báo cáo'!$O:$O,'Báo cáo'!$AD:$AD,$A37,'Báo cáo'!$Z:$Z,"&lt;="&amp;C$4)+SUMIFS('Báo cáo'!$P:$P,'Báo cáo'!$AD:$AD,$A37,'Báo cáo'!$Z:$Z,"&lt;="&amp;C$4)-SUMIFS('Báo cáo'!$Q:$Q,'Báo cáo'!$AD:$AD,$A37,'Báo cáo'!$AA:$AA,"&lt;="&amp;C$4)</f>
        <v>753402</v>
      </c>
      <c r="D37" s="247">
        <f>SUMIFS('Báo cáo'!$O:$O,'Báo cáo'!$AD:$AD,$A37,'Báo cáo'!$Z:$Z,"&lt;="&amp;D$4)+SUMIFS('Báo cáo'!$P:$P,'Báo cáo'!$AD:$AD,$A37,'Báo cáo'!$Z:$Z,"&lt;="&amp;D$4)-SUMIFS('Báo cáo'!$Q:$Q,'Báo cáo'!$AD:$AD,$A37,'Báo cáo'!$AA:$AA,"&lt;="&amp;D$4)</f>
        <v>1130103</v>
      </c>
      <c r="E37" s="247">
        <f>SUMIFS('Báo cáo'!$O:$O,'Báo cáo'!$AD:$AD,$A37,'Báo cáo'!$Z:$Z,"&lt;="&amp;E$4)+SUMIFS('Báo cáo'!$P:$P,'Báo cáo'!$AD:$AD,$A37,'Báo cáo'!$Z:$Z,"&lt;="&amp;E$4)-SUMIFS('Báo cáo'!$Q:$Q,'Báo cáo'!$AD:$AD,$A37,'Báo cáo'!$AA:$AA,"&lt;="&amp;E$4)</f>
        <v>376701</v>
      </c>
      <c r="F37" s="247">
        <f>SUMIFS('Báo cáo'!$O:$O,'Báo cáo'!$AD:$AD,$A37,'Báo cáo'!$Z:$Z,"&lt;="&amp;F$4)+SUMIFS('Báo cáo'!$P:$P,'Báo cáo'!$AD:$AD,$A37,'Báo cáo'!$Z:$Z,"&lt;="&amp;F$4)-SUMIFS('Báo cáo'!$Q:$Q,'Báo cáo'!$AD:$AD,$A37,'Báo cáo'!$AA:$AA,"&lt;="&amp;F$4)</f>
        <v>376701</v>
      </c>
      <c r="G37" s="247">
        <f>SUMIFS('Báo cáo'!$O:$O,'Báo cáo'!$AD:$AD,$A37,'Báo cáo'!$Z:$Z,"&lt;="&amp;G$4)+SUMIFS('Báo cáo'!$P:$P,'Báo cáo'!$AD:$AD,$A37,'Báo cáo'!$Z:$Z,"&lt;="&amp;G$4)-SUMIFS('Báo cáo'!$Q:$Q,'Báo cáo'!$AD:$AD,$A37,'Báo cáo'!$AA:$AA,"&lt;="&amp;G$4)</f>
        <v>753402</v>
      </c>
      <c r="H37" s="247">
        <f>SUMIFS('Báo cáo'!$O:$O,'Báo cáo'!$AD:$AD,$A37,'Báo cáo'!$Z:$Z,"&lt;="&amp;H$4)+SUMIFS('Báo cáo'!$P:$P,'Báo cáo'!$AD:$AD,$A37,'Báo cáo'!$Z:$Z,"&lt;="&amp;H$4)-SUMIFS('Báo cáo'!$Q:$Q,'Báo cáo'!$AD:$AD,$A37,'Báo cáo'!$AA:$AA,"&lt;="&amp;H$4)</f>
        <v>753402</v>
      </c>
      <c r="I37" s="247">
        <f>SUMIFS('Báo cáo'!$O:$O,'Báo cáo'!$AD:$AD,$A37,'Báo cáo'!$Z:$Z,"&lt;="&amp;I$4)+SUMIFS('Báo cáo'!$P:$P,'Báo cáo'!$AD:$AD,$A37,'Báo cáo'!$Z:$Z,"&lt;="&amp;I$4)-SUMIFS('Báo cáo'!$Q:$Q,'Báo cáo'!$AD:$AD,$A37,'Báo cáo'!$AA:$AA,"&lt;="&amp;I$4)</f>
        <v>1506804</v>
      </c>
      <c r="J37" s="247">
        <f>SUMIFS('Báo cáo'!$O:$O,'Báo cáo'!$AD:$AD,$A37,'Báo cáo'!$Z:$Z,"&lt;="&amp;J$4)+SUMIFS('Báo cáo'!$P:$P,'Báo cáo'!$AD:$AD,$A37,'Báo cáo'!$Z:$Z,"&lt;="&amp;J$4)-SUMIFS('Báo cáo'!$Q:$Q,'Báo cáo'!$AD:$AD,$A37,'Báo cáo'!$AA:$AA,"&lt;="&amp;J$4)</f>
        <v>1130103</v>
      </c>
      <c r="K37" s="247">
        <f>SUMIFS('Báo cáo'!$O:$O,'Báo cáo'!$AD:$AD,$A37,'Báo cáo'!$Z:$Z,"&lt;="&amp;K$4)+SUMIFS('Báo cáo'!$P:$P,'Báo cáo'!$AD:$AD,$A37,'Báo cáo'!$Z:$Z,"&lt;="&amp;K$4)-SUMIFS('Báo cáo'!$Q:$Q,'Báo cáo'!$AD:$AD,$A37,'Báo cáo'!$AA:$AA,"&lt;="&amp;K$4)</f>
        <v>0</v>
      </c>
      <c r="L37" s="247">
        <f>SUMIFS('Báo cáo'!$O:$O,'Báo cáo'!$AD:$AD,$A37,'Báo cáo'!$Z:$Z,"&lt;="&amp;L$4)+SUMIFS('Báo cáo'!$P:$P,'Báo cáo'!$AD:$AD,$A37,'Báo cáo'!$Z:$Z,"&lt;="&amp;L$4)-SUMIFS('Báo cáo'!$Q:$Q,'Báo cáo'!$AD:$AD,$A37,'Báo cáo'!$AA:$AA,"&lt;="&amp;L$4)</f>
        <v>0</v>
      </c>
      <c r="M37" s="247">
        <f>SUMIFS('Báo cáo'!$O:$O,'Báo cáo'!$AD:$AD,$A37,'Báo cáo'!$Z:$Z,"&lt;="&amp;M$4)+SUMIFS('Báo cáo'!$P:$P,'Báo cáo'!$AD:$AD,$A37,'Báo cáo'!$Z:$Z,"&lt;="&amp;M$4)-SUMIFS('Báo cáo'!$Q:$Q,'Báo cáo'!$AD:$AD,$A37,'Báo cáo'!$AA:$AA,"&lt;="&amp;M$4)</f>
        <v>0</v>
      </c>
      <c r="N37" s="247">
        <f>SUMIFS('Báo cáo'!$O:$O,'Báo cáo'!$AD:$AD,$A37,'Báo cáo'!$Z:$Z,"&lt;="&amp;N$4)+SUMIFS('Báo cáo'!$P:$P,'Báo cáo'!$AD:$AD,$A37,'Báo cáo'!$Z:$Z,"&lt;="&amp;N$4)-SUMIFS('Báo cáo'!$Q:$Q,'Báo cáo'!$AD:$AD,$A37,'Báo cáo'!$AA:$AA,"&lt;="&amp;N$4)</f>
        <v>0</v>
      </c>
    </row>
    <row r="38" spans="1:14">
      <c r="A38" s="23" t="s">
        <v>41</v>
      </c>
      <c r="B38" s="23" t="s">
        <v>11010</v>
      </c>
      <c r="C38" s="247">
        <f>SUMIFS('Báo cáo'!$O:$O,'Báo cáo'!$AD:$AD,$A38,'Báo cáo'!$Z:$Z,"&lt;="&amp;C$4)+SUMIFS('Báo cáo'!$P:$P,'Báo cáo'!$AD:$AD,$A38,'Báo cáo'!$Z:$Z,"&lt;="&amp;C$4)-SUMIFS('Báo cáo'!$Q:$Q,'Báo cáo'!$AD:$AD,$A38,'Báo cáo'!$AA:$AA,"&lt;="&amp;C$4)</f>
        <v>2440504</v>
      </c>
      <c r="D38" s="247">
        <f>SUMIFS('Báo cáo'!$O:$O,'Báo cáo'!$AD:$AD,$A38,'Báo cáo'!$Z:$Z,"&lt;="&amp;D$4)+SUMIFS('Báo cáo'!$P:$P,'Báo cáo'!$AD:$AD,$A38,'Báo cáo'!$Z:$Z,"&lt;="&amp;D$4)-SUMIFS('Báo cáo'!$Q:$Q,'Báo cáo'!$AD:$AD,$A38,'Báo cáo'!$AA:$AA,"&lt;="&amp;D$4)</f>
        <v>2440504</v>
      </c>
      <c r="E38" s="247">
        <f>SUMIFS('Báo cáo'!$O:$O,'Báo cáo'!$AD:$AD,$A38,'Báo cáo'!$Z:$Z,"&lt;="&amp;E$4)+SUMIFS('Báo cáo'!$P:$P,'Báo cáo'!$AD:$AD,$A38,'Báo cáo'!$Z:$Z,"&lt;="&amp;E$4)-SUMIFS('Báo cáo'!$Q:$Q,'Báo cáo'!$AD:$AD,$A38,'Báo cáo'!$AA:$AA,"&lt;="&amp;E$4)</f>
        <v>1323129</v>
      </c>
      <c r="F38" s="247">
        <f>SUMIFS('Báo cáo'!$O:$O,'Báo cáo'!$AD:$AD,$A38,'Báo cáo'!$Z:$Z,"&lt;="&amp;F$4)+SUMIFS('Báo cáo'!$P:$P,'Báo cáo'!$AD:$AD,$A38,'Báo cáo'!$Z:$Z,"&lt;="&amp;F$4)-SUMIFS('Báo cáo'!$Q:$Q,'Báo cáo'!$AD:$AD,$A38,'Báo cáo'!$AA:$AA,"&lt;="&amp;F$4)</f>
        <v>1323129</v>
      </c>
      <c r="G38" s="247">
        <f>SUMIFS('Báo cáo'!$O:$O,'Báo cáo'!$AD:$AD,$A38,'Báo cáo'!$Z:$Z,"&lt;="&amp;G$4)+SUMIFS('Báo cáo'!$P:$P,'Báo cáo'!$AD:$AD,$A38,'Báo cáo'!$Z:$Z,"&lt;="&amp;G$4)-SUMIFS('Báo cáo'!$Q:$Q,'Báo cáo'!$AD:$AD,$A38,'Báo cáo'!$AA:$AA,"&lt;="&amp;G$4)</f>
        <v>0</v>
      </c>
      <c r="H38" s="247">
        <f>SUMIFS('Báo cáo'!$O:$O,'Báo cáo'!$AD:$AD,$A38,'Báo cáo'!$Z:$Z,"&lt;="&amp;H$4)+SUMIFS('Báo cáo'!$P:$P,'Báo cáo'!$AD:$AD,$A38,'Báo cáo'!$Z:$Z,"&lt;="&amp;H$4)-SUMIFS('Báo cáo'!$Q:$Q,'Báo cáo'!$AD:$AD,$A38,'Báo cáo'!$AA:$AA,"&lt;="&amp;H$4)</f>
        <v>753402</v>
      </c>
      <c r="I38" s="247">
        <f>SUMIFS('Báo cáo'!$O:$O,'Báo cáo'!$AD:$AD,$A38,'Báo cáo'!$Z:$Z,"&lt;="&amp;I$4)+SUMIFS('Báo cáo'!$P:$P,'Báo cáo'!$AD:$AD,$A38,'Báo cáo'!$Z:$Z,"&lt;="&amp;I$4)-SUMIFS('Báo cáo'!$Q:$Q,'Báo cáo'!$AD:$AD,$A38,'Báo cáo'!$AA:$AA,"&lt;="&amp;I$4)</f>
        <v>753402</v>
      </c>
      <c r="J38" s="247">
        <f>SUMIFS('Báo cáo'!$O:$O,'Báo cáo'!$AD:$AD,$A38,'Báo cáo'!$Z:$Z,"&lt;="&amp;J$4)+SUMIFS('Báo cáo'!$P:$P,'Báo cáo'!$AD:$AD,$A38,'Báo cáo'!$Z:$Z,"&lt;="&amp;J$4)-SUMIFS('Báo cáo'!$Q:$Q,'Báo cáo'!$AD:$AD,$A38,'Báo cáo'!$AA:$AA,"&lt;="&amp;J$4)</f>
        <v>753402</v>
      </c>
      <c r="K38" s="247">
        <f>SUMIFS('Báo cáo'!$O:$O,'Báo cáo'!$AD:$AD,$A38,'Báo cáo'!$Z:$Z,"&lt;="&amp;K$4)+SUMIFS('Báo cáo'!$P:$P,'Báo cáo'!$AD:$AD,$A38,'Báo cáo'!$Z:$Z,"&lt;="&amp;K$4)-SUMIFS('Báo cáo'!$Q:$Q,'Báo cáo'!$AD:$AD,$A38,'Báo cáo'!$AA:$AA,"&lt;="&amp;K$4)</f>
        <v>753402</v>
      </c>
      <c r="L38" s="247">
        <f>SUMIFS('Báo cáo'!$O:$O,'Báo cáo'!$AD:$AD,$A38,'Báo cáo'!$Z:$Z,"&lt;="&amp;L$4)+SUMIFS('Báo cáo'!$P:$P,'Báo cáo'!$AD:$AD,$A38,'Báo cáo'!$Z:$Z,"&lt;="&amp;L$4)-SUMIFS('Báo cáo'!$Q:$Q,'Báo cáo'!$AD:$AD,$A38,'Báo cáo'!$AA:$AA,"&lt;="&amp;L$4)</f>
        <v>753402</v>
      </c>
      <c r="M38" s="247">
        <f>SUMIFS('Báo cáo'!$O:$O,'Báo cáo'!$AD:$AD,$A38,'Báo cáo'!$Z:$Z,"&lt;="&amp;M$4)+SUMIFS('Báo cáo'!$P:$P,'Báo cáo'!$AD:$AD,$A38,'Báo cáo'!$Z:$Z,"&lt;="&amp;M$4)-SUMIFS('Báo cáo'!$Q:$Q,'Báo cáo'!$AD:$AD,$A38,'Báo cáo'!$AA:$AA,"&lt;="&amp;M$4)</f>
        <v>753402</v>
      </c>
      <c r="N38" s="247">
        <f>SUMIFS('Báo cáo'!$O:$O,'Báo cáo'!$AD:$AD,$A38,'Báo cáo'!$Z:$Z,"&lt;="&amp;N$4)+SUMIFS('Báo cáo'!$P:$P,'Báo cáo'!$AD:$AD,$A38,'Báo cáo'!$Z:$Z,"&lt;="&amp;N$4)-SUMIFS('Báo cáo'!$Q:$Q,'Báo cáo'!$AD:$AD,$A38,'Báo cáo'!$AA:$AA,"&lt;="&amp;N$4)</f>
        <v>753402</v>
      </c>
    </row>
    <row r="39" spans="1:14">
      <c r="A39" s="23" t="s">
        <v>64</v>
      </c>
      <c r="B39" s="23" t="s">
        <v>11012</v>
      </c>
      <c r="C39" s="247">
        <f>SUMIFS('Báo cáo'!$O:$O,'Báo cáo'!$AD:$AD,$A39,'Báo cáo'!$Z:$Z,"&lt;="&amp;C$4)+SUMIFS('Báo cáo'!$P:$P,'Báo cáo'!$AD:$AD,$A39,'Báo cáo'!$Z:$Z,"&lt;="&amp;C$4)-SUMIFS('Báo cáo'!$Q:$Q,'Báo cáo'!$AD:$AD,$A39,'Báo cáo'!$AA:$AA,"&lt;="&amp;C$4)</f>
        <v>0</v>
      </c>
      <c r="D39" s="247">
        <f>SUMIFS('Báo cáo'!$O:$O,'Báo cáo'!$AD:$AD,$A39,'Báo cáo'!$Z:$Z,"&lt;="&amp;D$4)+SUMIFS('Báo cáo'!$P:$P,'Báo cáo'!$AD:$AD,$A39,'Báo cáo'!$Z:$Z,"&lt;="&amp;D$4)-SUMIFS('Báo cáo'!$Q:$Q,'Báo cáo'!$AD:$AD,$A39,'Báo cáo'!$AA:$AA,"&lt;="&amp;D$4)</f>
        <v>2056927</v>
      </c>
      <c r="E39" s="247">
        <f>SUMIFS('Báo cáo'!$O:$O,'Báo cáo'!$AD:$AD,$A39,'Báo cáo'!$Z:$Z,"&lt;="&amp;E$4)+SUMIFS('Báo cáo'!$P:$P,'Báo cáo'!$AD:$AD,$A39,'Báo cáo'!$Z:$Z,"&lt;="&amp;E$4)-SUMIFS('Báo cáo'!$Q:$Q,'Báo cáo'!$AD:$AD,$A39,'Báo cáo'!$AA:$AA,"&lt;="&amp;E$4)</f>
        <v>2056927</v>
      </c>
      <c r="F39" s="247">
        <f>SUMIFS('Báo cáo'!$O:$O,'Báo cáo'!$AD:$AD,$A39,'Báo cáo'!$Z:$Z,"&lt;="&amp;F$4)+SUMIFS('Báo cáo'!$P:$P,'Báo cáo'!$AD:$AD,$A39,'Báo cáo'!$Z:$Z,"&lt;="&amp;F$4)-SUMIFS('Báo cáo'!$Q:$Q,'Báo cáo'!$AD:$AD,$A39,'Báo cáo'!$AA:$AA,"&lt;="&amp;F$4)</f>
        <v>0</v>
      </c>
      <c r="G39" s="247">
        <f>SUMIFS('Báo cáo'!$O:$O,'Báo cáo'!$AD:$AD,$A39,'Báo cáo'!$Z:$Z,"&lt;="&amp;G$4)+SUMIFS('Báo cáo'!$P:$P,'Báo cáo'!$AD:$AD,$A39,'Báo cáo'!$Z:$Z,"&lt;="&amp;G$4)-SUMIFS('Báo cáo'!$Q:$Q,'Báo cáo'!$AD:$AD,$A39,'Báo cáo'!$AA:$AA,"&lt;="&amp;G$4)</f>
        <v>1819430</v>
      </c>
      <c r="H39" s="247">
        <f>SUMIFS('Báo cáo'!$O:$O,'Báo cáo'!$AD:$AD,$A39,'Báo cáo'!$Z:$Z,"&lt;="&amp;H$4)+SUMIFS('Báo cáo'!$P:$P,'Báo cáo'!$AD:$AD,$A39,'Báo cáo'!$Z:$Z,"&lt;="&amp;H$4)-SUMIFS('Báo cáo'!$Q:$Q,'Báo cáo'!$AD:$AD,$A39,'Báo cáo'!$AA:$AA,"&lt;="&amp;H$4)</f>
        <v>2161266</v>
      </c>
      <c r="I39" s="247">
        <f>SUMIFS('Báo cáo'!$O:$O,'Báo cáo'!$AD:$AD,$A39,'Báo cáo'!$Z:$Z,"&lt;="&amp;I$4)+SUMIFS('Báo cáo'!$P:$P,'Báo cáo'!$AD:$AD,$A39,'Báo cáo'!$Z:$Z,"&lt;="&amp;I$4)-SUMIFS('Báo cáo'!$Q:$Q,'Báo cáo'!$AD:$AD,$A39,'Báo cáo'!$AA:$AA,"&lt;="&amp;I$4)</f>
        <v>2161266</v>
      </c>
      <c r="J39" s="247">
        <f>SUMIFS('Báo cáo'!$O:$O,'Báo cáo'!$AD:$AD,$A39,'Báo cáo'!$Z:$Z,"&lt;="&amp;J$4)+SUMIFS('Báo cáo'!$P:$P,'Báo cáo'!$AD:$AD,$A39,'Báo cáo'!$Z:$Z,"&lt;="&amp;J$4)-SUMIFS('Báo cáo'!$Q:$Q,'Báo cáo'!$AD:$AD,$A39,'Báo cáo'!$AA:$AA,"&lt;="&amp;J$4)</f>
        <v>0</v>
      </c>
      <c r="K39" s="247">
        <f>SUMIFS('Báo cáo'!$O:$O,'Báo cáo'!$AD:$AD,$A39,'Báo cáo'!$Z:$Z,"&lt;="&amp;K$4)+SUMIFS('Báo cáo'!$P:$P,'Báo cáo'!$AD:$AD,$A39,'Báo cáo'!$Z:$Z,"&lt;="&amp;K$4)-SUMIFS('Báo cáo'!$Q:$Q,'Báo cáo'!$AD:$AD,$A39,'Báo cáo'!$AA:$AA,"&lt;="&amp;K$4)</f>
        <v>0</v>
      </c>
      <c r="L39" s="247">
        <f>SUMIFS('Báo cáo'!$O:$O,'Báo cáo'!$AD:$AD,$A39,'Báo cáo'!$Z:$Z,"&lt;="&amp;L$4)+SUMIFS('Báo cáo'!$P:$P,'Báo cáo'!$AD:$AD,$A39,'Báo cáo'!$Z:$Z,"&lt;="&amp;L$4)-SUMIFS('Báo cáo'!$Q:$Q,'Báo cáo'!$AD:$AD,$A39,'Báo cáo'!$AA:$AA,"&lt;="&amp;L$4)</f>
        <v>0</v>
      </c>
      <c r="M39" s="247">
        <f>SUMIFS('Báo cáo'!$O:$O,'Báo cáo'!$AD:$AD,$A39,'Báo cáo'!$Z:$Z,"&lt;="&amp;M$4)+SUMIFS('Báo cáo'!$P:$P,'Báo cáo'!$AD:$AD,$A39,'Báo cáo'!$Z:$Z,"&lt;="&amp;M$4)-SUMIFS('Báo cáo'!$Q:$Q,'Báo cáo'!$AD:$AD,$A39,'Báo cáo'!$AA:$AA,"&lt;="&amp;M$4)</f>
        <v>0</v>
      </c>
      <c r="N39" s="247">
        <f>SUMIFS('Báo cáo'!$O:$O,'Báo cáo'!$AD:$AD,$A39,'Báo cáo'!$Z:$Z,"&lt;="&amp;N$4)+SUMIFS('Báo cáo'!$P:$P,'Báo cáo'!$AD:$AD,$A39,'Báo cáo'!$Z:$Z,"&lt;="&amp;N$4)-SUMIFS('Báo cáo'!$Q:$Q,'Báo cáo'!$AD:$AD,$A39,'Báo cáo'!$AA:$AA,"&lt;="&amp;N$4)</f>
        <v>0</v>
      </c>
    </row>
    <row r="40" spans="1:14">
      <c r="A40" s="23" t="s">
        <v>96</v>
      </c>
      <c r="B40" s="23" t="s">
        <v>11017</v>
      </c>
      <c r="C40" s="247">
        <f>SUMIFS('Báo cáo'!$O:$O,'Báo cáo'!$AD:$AD,$A40,'Báo cáo'!$Z:$Z,"&lt;="&amp;C$4)+SUMIFS('Báo cáo'!$P:$P,'Báo cáo'!$AD:$AD,$A40,'Báo cáo'!$Z:$Z,"&lt;="&amp;C$4)-SUMIFS('Báo cáo'!$Q:$Q,'Báo cáo'!$AD:$AD,$A40,'Báo cáo'!$AA:$AA,"&lt;="&amp;C$4)</f>
        <v>0</v>
      </c>
      <c r="D40" s="247">
        <f>SUMIFS('Báo cáo'!$O:$O,'Báo cáo'!$AD:$AD,$A40,'Báo cáo'!$Z:$Z,"&lt;="&amp;D$4)+SUMIFS('Báo cáo'!$P:$P,'Báo cáo'!$AD:$AD,$A40,'Báo cáo'!$Z:$Z,"&lt;="&amp;D$4)-SUMIFS('Báo cáo'!$Q:$Q,'Báo cáo'!$AD:$AD,$A40,'Báo cáo'!$AA:$AA,"&lt;="&amp;D$4)</f>
        <v>0</v>
      </c>
      <c r="E40" s="247">
        <f>SUMIFS('Báo cáo'!$O:$O,'Báo cáo'!$AD:$AD,$A40,'Báo cáo'!$Z:$Z,"&lt;="&amp;E$4)+SUMIFS('Báo cáo'!$P:$P,'Báo cáo'!$AD:$AD,$A40,'Báo cáo'!$Z:$Z,"&lt;="&amp;E$4)-SUMIFS('Báo cáo'!$Q:$Q,'Báo cáo'!$AD:$AD,$A40,'Báo cáo'!$AA:$AA,"&lt;="&amp;E$4)</f>
        <v>0</v>
      </c>
      <c r="F40" s="247">
        <f>SUMIFS('Báo cáo'!$O:$O,'Báo cáo'!$AD:$AD,$A40,'Báo cáo'!$Z:$Z,"&lt;="&amp;F$4)+SUMIFS('Báo cáo'!$P:$P,'Báo cáo'!$AD:$AD,$A40,'Báo cáo'!$Z:$Z,"&lt;="&amp;F$4)-SUMIFS('Báo cáo'!$Q:$Q,'Báo cáo'!$AD:$AD,$A40,'Báo cáo'!$AA:$AA,"&lt;="&amp;F$4)</f>
        <v>0</v>
      </c>
      <c r="G40" s="247">
        <f>SUMIFS('Báo cáo'!$O:$O,'Báo cáo'!$AD:$AD,$A40,'Báo cáo'!$Z:$Z,"&lt;="&amp;G$4)+SUMIFS('Báo cáo'!$P:$P,'Báo cáo'!$AD:$AD,$A40,'Báo cáo'!$Z:$Z,"&lt;="&amp;G$4)-SUMIFS('Báo cáo'!$Q:$Q,'Báo cáo'!$AD:$AD,$A40,'Báo cáo'!$AA:$AA,"&lt;="&amp;G$4)</f>
        <v>0</v>
      </c>
      <c r="H40" s="247">
        <f>SUMIFS('Báo cáo'!$O:$O,'Báo cáo'!$AD:$AD,$A40,'Báo cáo'!$Z:$Z,"&lt;="&amp;H$4)+SUMIFS('Báo cáo'!$P:$P,'Báo cáo'!$AD:$AD,$A40,'Báo cáo'!$Z:$Z,"&lt;="&amp;H$4)-SUMIFS('Báo cáo'!$Q:$Q,'Báo cáo'!$AD:$AD,$A40,'Báo cáo'!$AA:$AA,"&lt;="&amp;H$4)</f>
        <v>0</v>
      </c>
      <c r="I40" s="247">
        <f>SUMIFS('Báo cáo'!$O:$O,'Báo cáo'!$AD:$AD,$A40,'Báo cáo'!$Z:$Z,"&lt;="&amp;I$4)+SUMIFS('Báo cáo'!$P:$P,'Báo cáo'!$AD:$AD,$A40,'Báo cáo'!$Z:$Z,"&lt;="&amp;I$4)-SUMIFS('Báo cáo'!$Q:$Q,'Báo cáo'!$AD:$AD,$A40,'Báo cáo'!$AA:$AA,"&lt;="&amp;I$4)</f>
        <v>0</v>
      </c>
      <c r="J40" s="247">
        <f>SUMIFS('Báo cáo'!$O:$O,'Báo cáo'!$AD:$AD,$A40,'Báo cáo'!$Z:$Z,"&lt;="&amp;J$4)+SUMIFS('Báo cáo'!$P:$P,'Báo cáo'!$AD:$AD,$A40,'Báo cáo'!$Z:$Z,"&lt;="&amp;J$4)-SUMIFS('Báo cáo'!$Q:$Q,'Báo cáo'!$AD:$AD,$A40,'Báo cáo'!$AA:$AA,"&lt;="&amp;J$4)</f>
        <v>0</v>
      </c>
      <c r="K40" s="247">
        <f>SUMIFS('Báo cáo'!$O:$O,'Báo cáo'!$AD:$AD,$A40,'Báo cáo'!$Z:$Z,"&lt;="&amp;K$4)+SUMIFS('Báo cáo'!$P:$P,'Báo cáo'!$AD:$AD,$A40,'Báo cáo'!$Z:$Z,"&lt;="&amp;K$4)-SUMIFS('Báo cáo'!$Q:$Q,'Báo cáo'!$AD:$AD,$A40,'Báo cáo'!$AA:$AA,"&lt;="&amp;K$4)</f>
        <v>0</v>
      </c>
      <c r="L40" s="247">
        <f>SUMIFS('Báo cáo'!$O:$O,'Báo cáo'!$AD:$AD,$A40,'Báo cáo'!$Z:$Z,"&lt;="&amp;L$4)+SUMIFS('Báo cáo'!$P:$P,'Báo cáo'!$AD:$AD,$A40,'Báo cáo'!$Z:$Z,"&lt;="&amp;L$4)-SUMIFS('Báo cáo'!$Q:$Q,'Báo cáo'!$AD:$AD,$A40,'Báo cáo'!$AA:$AA,"&lt;="&amp;L$4)</f>
        <v>0</v>
      </c>
      <c r="M40" s="247">
        <f>SUMIFS('Báo cáo'!$O:$O,'Báo cáo'!$AD:$AD,$A40,'Báo cáo'!$Z:$Z,"&lt;="&amp;M$4)+SUMIFS('Báo cáo'!$P:$P,'Báo cáo'!$AD:$AD,$A40,'Báo cáo'!$Z:$Z,"&lt;="&amp;M$4)-SUMIFS('Báo cáo'!$Q:$Q,'Báo cáo'!$AD:$AD,$A40,'Báo cáo'!$AA:$AA,"&lt;="&amp;M$4)</f>
        <v>0</v>
      </c>
      <c r="N40" s="247">
        <f>SUMIFS('Báo cáo'!$O:$O,'Báo cáo'!$AD:$AD,$A40,'Báo cáo'!$Z:$Z,"&lt;="&amp;N$4)+SUMIFS('Báo cáo'!$P:$P,'Báo cáo'!$AD:$AD,$A40,'Báo cáo'!$Z:$Z,"&lt;="&amp;N$4)-SUMIFS('Báo cáo'!$Q:$Q,'Báo cáo'!$AD:$AD,$A40,'Báo cáo'!$AA:$AA,"&lt;="&amp;N$4)</f>
        <v>0</v>
      </c>
    </row>
    <row r="41" spans="1:14">
      <c r="A41" s="23" t="s">
        <v>58</v>
      </c>
      <c r="B41" s="23" t="s">
        <v>11018</v>
      </c>
      <c r="C41" s="247">
        <f>SUMIFS('Báo cáo'!$O:$O,'Báo cáo'!$AD:$AD,$A41,'Báo cáo'!$Z:$Z,"&lt;="&amp;C$4)+SUMIFS('Báo cáo'!$P:$P,'Báo cáo'!$AD:$AD,$A41,'Báo cáo'!$Z:$Z,"&lt;="&amp;C$4)-SUMIFS('Báo cáo'!$Q:$Q,'Báo cáo'!$AD:$AD,$A41,'Báo cáo'!$AA:$AA,"&lt;="&amp;C$4)</f>
        <v>2416394</v>
      </c>
      <c r="D41" s="247">
        <f>SUMIFS('Báo cáo'!$O:$O,'Báo cáo'!$AD:$AD,$A41,'Báo cáo'!$Z:$Z,"&lt;="&amp;D$4)+SUMIFS('Báo cáo'!$P:$P,'Báo cáo'!$AD:$AD,$A41,'Báo cáo'!$Z:$Z,"&lt;="&amp;D$4)-SUMIFS('Báo cáo'!$Q:$Q,'Báo cáo'!$AD:$AD,$A41,'Báo cáo'!$AA:$AA,"&lt;="&amp;D$4)</f>
        <v>2416394</v>
      </c>
      <c r="E41" s="247">
        <f>SUMIFS('Báo cáo'!$O:$O,'Báo cáo'!$AD:$AD,$A41,'Báo cáo'!$Z:$Z,"&lt;="&amp;E$4)+SUMIFS('Báo cáo'!$P:$P,'Báo cáo'!$AD:$AD,$A41,'Báo cáo'!$Z:$Z,"&lt;="&amp;E$4)-SUMIFS('Báo cáo'!$Q:$Q,'Báo cáo'!$AD:$AD,$A41,'Báo cáo'!$AA:$AA,"&lt;="&amp;E$4)</f>
        <v>2416394</v>
      </c>
      <c r="F41" s="247">
        <f>SUMIFS('Báo cáo'!$O:$O,'Báo cáo'!$AD:$AD,$A41,'Báo cáo'!$Z:$Z,"&lt;="&amp;F$4)+SUMIFS('Báo cáo'!$P:$P,'Báo cáo'!$AD:$AD,$A41,'Báo cáo'!$Z:$Z,"&lt;="&amp;F$4)-SUMIFS('Báo cáo'!$Q:$Q,'Báo cáo'!$AD:$AD,$A41,'Báo cáo'!$AA:$AA,"&lt;="&amp;F$4)</f>
        <v>0</v>
      </c>
      <c r="G41" s="247">
        <f>SUMIFS('Báo cáo'!$O:$O,'Báo cáo'!$AD:$AD,$A41,'Báo cáo'!$Z:$Z,"&lt;="&amp;G$4)+SUMIFS('Báo cáo'!$P:$P,'Báo cáo'!$AD:$AD,$A41,'Báo cáo'!$Z:$Z,"&lt;="&amp;G$4)-SUMIFS('Báo cáo'!$Q:$Q,'Báo cáo'!$AD:$AD,$A41,'Báo cáo'!$AA:$AA,"&lt;="&amp;G$4)</f>
        <v>0</v>
      </c>
      <c r="H41" s="247">
        <f>SUMIFS('Báo cáo'!$O:$O,'Báo cáo'!$AD:$AD,$A41,'Báo cáo'!$Z:$Z,"&lt;="&amp;H$4)+SUMIFS('Báo cáo'!$P:$P,'Báo cáo'!$AD:$AD,$A41,'Báo cáo'!$Z:$Z,"&lt;="&amp;H$4)-SUMIFS('Báo cáo'!$Q:$Q,'Báo cáo'!$AD:$AD,$A41,'Báo cáo'!$AA:$AA,"&lt;="&amp;H$4)</f>
        <v>0</v>
      </c>
      <c r="I41" s="247">
        <f>SUMIFS('Báo cáo'!$O:$O,'Báo cáo'!$AD:$AD,$A41,'Báo cáo'!$Z:$Z,"&lt;="&amp;I$4)+SUMIFS('Báo cáo'!$P:$P,'Báo cáo'!$AD:$AD,$A41,'Báo cáo'!$Z:$Z,"&lt;="&amp;I$4)-SUMIFS('Báo cáo'!$Q:$Q,'Báo cáo'!$AD:$AD,$A41,'Báo cáo'!$AA:$AA,"&lt;="&amp;I$4)</f>
        <v>0</v>
      </c>
      <c r="J41" s="247">
        <f>SUMIFS('Báo cáo'!$O:$O,'Báo cáo'!$AD:$AD,$A41,'Báo cáo'!$Z:$Z,"&lt;="&amp;J$4)+SUMIFS('Báo cáo'!$P:$P,'Báo cáo'!$AD:$AD,$A41,'Báo cáo'!$Z:$Z,"&lt;="&amp;J$4)-SUMIFS('Báo cáo'!$Q:$Q,'Báo cáo'!$AD:$AD,$A41,'Báo cáo'!$AA:$AA,"&lt;="&amp;J$4)</f>
        <v>0</v>
      </c>
      <c r="K41" s="247">
        <f>SUMIFS('Báo cáo'!$O:$O,'Báo cáo'!$AD:$AD,$A41,'Báo cáo'!$Z:$Z,"&lt;="&amp;K$4)+SUMIFS('Báo cáo'!$P:$P,'Báo cáo'!$AD:$AD,$A41,'Báo cáo'!$Z:$Z,"&lt;="&amp;K$4)-SUMIFS('Báo cáo'!$Q:$Q,'Báo cáo'!$AD:$AD,$A41,'Báo cáo'!$AA:$AA,"&lt;="&amp;K$4)</f>
        <v>0</v>
      </c>
      <c r="L41" s="247">
        <f>SUMIFS('Báo cáo'!$O:$O,'Báo cáo'!$AD:$AD,$A41,'Báo cáo'!$Z:$Z,"&lt;="&amp;L$4)+SUMIFS('Báo cáo'!$P:$P,'Báo cáo'!$AD:$AD,$A41,'Báo cáo'!$Z:$Z,"&lt;="&amp;L$4)-SUMIFS('Báo cáo'!$Q:$Q,'Báo cáo'!$AD:$AD,$A41,'Báo cáo'!$AA:$AA,"&lt;="&amp;L$4)</f>
        <v>0</v>
      </c>
      <c r="M41" s="247">
        <f>SUMIFS('Báo cáo'!$O:$O,'Báo cáo'!$AD:$AD,$A41,'Báo cáo'!$Z:$Z,"&lt;="&amp;M$4)+SUMIFS('Báo cáo'!$P:$P,'Báo cáo'!$AD:$AD,$A41,'Báo cáo'!$Z:$Z,"&lt;="&amp;M$4)-SUMIFS('Báo cáo'!$Q:$Q,'Báo cáo'!$AD:$AD,$A41,'Báo cáo'!$AA:$AA,"&lt;="&amp;M$4)</f>
        <v>0</v>
      </c>
      <c r="N41" s="247">
        <f>SUMIFS('Báo cáo'!$O:$O,'Báo cáo'!$AD:$AD,$A41,'Báo cáo'!$Z:$Z,"&lt;="&amp;N$4)+SUMIFS('Báo cáo'!$P:$P,'Báo cáo'!$AD:$AD,$A41,'Báo cáo'!$Z:$Z,"&lt;="&amp;N$4)-SUMIFS('Báo cáo'!$Q:$Q,'Báo cáo'!$AD:$AD,$A41,'Báo cáo'!$AA:$AA,"&lt;="&amp;N$4)</f>
        <v>0</v>
      </c>
    </row>
    <row r="42" spans="1:14">
      <c r="A42" s="23" t="s">
        <v>94</v>
      </c>
      <c r="B42" s="23" t="s">
        <v>11023</v>
      </c>
      <c r="C42" s="247">
        <f>SUMIFS('Báo cáo'!$O:$O,'Báo cáo'!$AD:$AD,$A42,'Báo cáo'!$Z:$Z,"&lt;="&amp;C$4)+SUMIFS('Báo cáo'!$P:$P,'Báo cáo'!$AD:$AD,$A42,'Báo cáo'!$Z:$Z,"&lt;="&amp;C$4)-SUMIFS('Báo cáo'!$Q:$Q,'Báo cáo'!$AD:$AD,$A42,'Báo cáo'!$AA:$AA,"&lt;="&amp;C$4)</f>
        <v>0</v>
      </c>
      <c r="D42" s="247">
        <f>SUMIFS('Báo cáo'!$O:$O,'Báo cáo'!$AD:$AD,$A42,'Báo cáo'!$Z:$Z,"&lt;="&amp;D$4)+SUMIFS('Báo cáo'!$P:$P,'Báo cáo'!$AD:$AD,$A42,'Báo cáo'!$Z:$Z,"&lt;="&amp;D$4)-SUMIFS('Báo cáo'!$Q:$Q,'Báo cáo'!$AD:$AD,$A42,'Báo cáo'!$AA:$AA,"&lt;="&amp;D$4)</f>
        <v>698984</v>
      </c>
      <c r="E42" s="247">
        <f>SUMIFS('Báo cáo'!$O:$O,'Báo cáo'!$AD:$AD,$A42,'Báo cáo'!$Z:$Z,"&lt;="&amp;E$4)+SUMIFS('Báo cáo'!$P:$P,'Báo cáo'!$AD:$AD,$A42,'Báo cáo'!$Z:$Z,"&lt;="&amp;E$4)-SUMIFS('Báo cáo'!$Q:$Q,'Báo cáo'!$AD:$AD,$A42,'Báo cáo'!$AA:$AA,"&lt;="&amp;E$4)</f>
        <v>698984</v>
      </c>
      <c r="F42" s="247">
        <f>SUMIFS('Báo cáo'!$O:$O,'Báo cáo'!$AD:$AD,$A42,'Báo cáo'!$Z:$Z,"&lt;="&amp;F$4)+SUMIFS('Báo cáo'!$P:$P,'Báo cáo'!$AD:$AD,$A42,'Báo cáo'!$Z:$Z,"&lt;="&amp;F$4)-SUMIFS('Báo cáo'!$Q:$Q,'Báo cáo'!$AD:$AD,$A42,'Báo cáo'!$AA:$AA,"&lt;="&amp;F$4)</f>
        <v>0</v>
      </c>
      <c r="G42" s="247">
        <f>SUMIFS('Báo cáo'!$O:$O,'Báo cáo'!$AD:$AD,$A42,'Báo cáo'!$Z:$Z,"&lt;="&amp;G$4)+SUMIFS('Báo cáo'!$P:$P,'Báo cáo'!$AD:$AD,$A42,'Báo cáo'!$Z:$Z,"&lt;="&amp;G$4)-SUMIFS('Báo cáo'!$Q:$Q,'Báo cáo'!$AD:$AD,$A42,'Báo cáo'!$AA:$AA,"&lt;="&amp;G$4)</f>
        <v>0</v>
      </c>
      <c r="H42" s="247">
        <f>SUMIFS('Báo cáo'!$O:$O,'Báo cáo'!$AD:$AD,$A42,'Báo cáo'!$Z:$Z,"&lt;="&amp;H$4)+SUMIFS('Báo cáo'!$P:$P,'Báo cáo'!$AD:$AD,$A42,'Báo cáo'!$Z:$Z,"&lt;="&amp;H$4)-SUMIFS('Báo cáo'!$Q:$Q,'Báo cáo'!$AD:$AD,$A42,'Báo cáo'!$AA:$AA,"&lt;="&amp;H$4)</f>
        <v>0</v>
      </c>
      <c r="I42" s="247">
        <f>SUMIFS('Báo cáo'!$O:$O,'Báo cáo'!$AD:$AD,$A42,'Báo cáo'!$Z:$Z,"&lt;="&amp;I$4)+SUMIFS('Báo cáo'!$P:$P,'Báo cáo'!$AD:$AD,$A42,'Báo cáo'!$Z:$Z,"&lt;="&amp;I$4)-SUMIFS('Báo cáo'!$Q:$Q,'Báo cáo'!$AD:$AD,$A42,'Báo cáo'!$AA:$AA,"&lt;="&amp;I$4)</f>
        <v>795056</v>
      </c>
      <c r="J42" s="247">
        <f>SUMIFS('Báo cáo'!$O:$O,'Báo cáo'!$AD:$AD,$A42,'Báo cáo'!$Z:$Z,"&lt;="&amp;J$4)+SUMIFS('Báo cáo'!$P:$P,'Báo cáo'!$AD:$AD,$A42,'Báo cáo'!$Z:$Z,"&lt;="&amp;J$4)-SUMIFS('Báo cáo'!$Q:$Q,'Báo cáo'!$AD:$AD,$A42,'Báo cáo'!$AA:$AA,"&lt;="&amp;J$4)</f>
        <v>795056</v>
      </c>
      <c r="K42" s="247">
        <f>SUMIFS('Báo cáo'!$O:$O,'Báo cáo'!$AD:$AD,$A42,'Báo cáo'!$Z:$Z,"&lt;="&amp;K$4)+SUMIFS('Báo cáo'!$P:$P,'Báo cáo'!$AD:$AD,$A42,'Báo cáo'!$Z:$Z,"&lt;="&amp;K$4)-SUMIFS('Báo cáo'!$Q:$Q,'Báo cáo'!$AD:$AD,$A42,'Báo cáo'!$AA:$AA,"&lt;="&amp;K$4)</f>
        <v>0</v>
      </c>
      <c r="L42" s="247">
        <f>SUMIFS('Báo cáo'!$O:$O,'Báo cáo'!$AD:$AD,$A42,'Báo cáo'!$Z:$Z,"&lt;="&amp;L$4)+SUMIFS('Báo cáo'!$P:$P,'Báo cáo'!$AD:$AD,$A42,'Báo cáo'!$Z:$Z,"&lt;="&amp;L$4)-SUMIFS('Báo cáo'!$Q:$Q,'Báo cáo'!$AD:$AD,$A42,'Báo cáo'!$AA:$AA,"&lt;="&amp;L$4)</f>
        <v>692899</v>
      </c>
      <c r="M42" s="247">
        <f>SUMIFS('Báo cáo'!$O:$O,'Báo cáo'!$AD:$AD,$A42,'Báo cáo'!$Z:$Z,"&lt;="&amp;M$4)+SUMIFS('Báo cáo'!$P:$P,'Báo cáo'!$AD:$AD,$A42,'Báo cáo'!$Z:$Z,"&lt;="&amp;M$4)-SUMIFS('Báo cáo'!$Q:$Q,'Báo cáo'!$AD:$AD,$A42,'Báo cáo'!$AA:$AA,"&lt;="&amp;M$4)</f>
        <v>0</v>
      </c>
      <c r="N42" s="247">
        <f>SUMIFS('Báo cáo'!$O:$O,'Báo cáo'!$AD:$AD,$A42,'Báo cáo'!$Z:$Z,"&lt;="&amp;N$4)+SUMIFS('Báo cáo'!$P:$P,'Báo cáo'!$AD:$AD,$A42,'Báo cáo'!$Z:$Z,"&lt;="&amp;N$4)-SUMIFS('Báo cáo'!$Q:$Q,'Báo cáo'!$AD:$AD,$A42,'Báo cáo'!$AA:$AA,"&lt;="&amp;N$4)</f>
        <v>0</v>
      </c>
    </row>
    <row r="43" spans="1:14">
      <c r="A43" s="23" t="s">
        <v>34</v>
      </c>
      <c r="B43" s="23" t="s">
        <v>11038</v>
      </c>
      <c r="C43" s="247">
        <f>SUMIFS('Báo cáo'!$O:$O,'Báo cáo'!$AD:$AD,$A43,'Báo cáo'!$Z:$Z,"&lt;="&amp;C$4)+SUMIFS('Báo cáo'!$P:$P,'Báo cáo'!$AD:$AD,$A43,'Báo cáo'!$Z:$Z,"&lt;="&amp;C$4)-SUMIFS('Báo cáo'!$Q:$Q,'Báo cáo'!$AD:$AD,$A43,'Báo cáo'!$AA:$AA,"&lt;="&amp;C$4)</f>
        <v>0</v>
      </c>
      <c r="D43" s="247">
        <f>SUMIFS('Báo cáo'!$O:$O,'Báo cáo'!$AD:$AD,$A43,'Báo cáo'!$Z:$Z,"&lt;="&amp;D$4)+SUMIFS('Báo cáo'!$P:$P,'Báo cáo'!$AD:$AD,$A43,'Báo cáo'!$Z:$Z,"&lt;="&amp;D$4)-SUMIFS('Báo cáo'!$Q:$Q,'Báo cáo'!$AD:$AD,$A43,'Báo cáo'!$AA:$AA,"&lt;="&amp;D$4)</f>
        <v>4778518.32</v>
      </c>
      <c r="E43" s="247">
        <f>SUMIFS('Báo cáo'!$O:$O,'Báo cáo'!$AD:$AD,$A43,'Báo cáo'!$Z:$Z,"&lt;="&amp;E$4)+SUMIFS('Báo cáo'!$P:$P,'Báo cáo'!$AD:$AD,$A43,'Báo cáo'!$Z:$Z,"&lt;="&amp;E$4)-SUMIFS('Báo cáo'!$Q:$Q,'Báo cáo'!$AD:$AD,$A43,'Báo cáo'!$AA:$AA,"&lt;="&amp;E$4)</f>
        <v>0</v>
      </c>
      <c r="F43" s="247">
        <f>SUMIFS('Báo cáo'!$O:$O,'Báo cáo'!$AD:$AD,$A43,'Báo cáo'!$Z:$Z,"&lt;="&amp;F$4)+SUMIFS('Báo cáo'!$P:$P,'Báo cáo'!$AD:$AD,$A43,'Báo cáo'!$Z:$Z,"&lt;="&amp;F$4)-SUMIFS('Báo cáo'!$Q:$Q,'Báo cáo'!$AD:$AD,$A43,'Báo cáo'!$AA:$AA,"&lt;="&amp;F$4)</f>
        <v>-2894105.16</v>
      </c>
      <c r="G43" s="247">
        <f>SUMIFS('Báo cáo'!$O:$O,'Báo cáo'!$AD:$AD,$A43,'Báo cáo'!$Z:$Z,"&lt;="&amp;G$4)+SUMIFS('Báo cáo'!$P:$P,'Báo cáo'!$AD:$AD,$A43,'Báo cáo'!$Z:$Z,"&lt;="&amp;G$4)-SUMIFS('Báo cáo'!$Q:$Q,'Báo cáo'!$AD:$AD,$A43,'Báo cáo'!$AA:$AA,"&lt;="&amp;G$4)</f>
        <v>-4069494.0000000019</v>
      </c>
      <c r="H43" s="247">
        <f>SUMIFS('Báo cáo'!$O:$O,'Báo cáo'!$AD:$AD,$A43,'Báo cáo'!$Z:$Z,"&lt;="&amp;H$4)+SUMIFS('Báo cáo'!$P:$P,'Báo cáo'!$AD:$AD,$A43,'Báo cáo'!$Z:$Z,"&lt;="&amp;H$4)-SUMIFS('Báo cáo'!$Q:$Q,'Báo cáo'!$AD:$AD,$A43,'Báo cáo'!$AA:$AA,"&lt;="&amp;H$4)</f>
        <v>-3290433</v>
      </c>
      <c r="I43" s="247">
        <f>SUMIFS('Báo cáo'!$O:$O,'Báo cáo'!$AD:$AD,$A43,'Báo cáo'!$Z:$Z,"&lt;="&amp;I$4)+SUMIFS('Báo cáo'!$P:$P,'Báo cáo'!$AD:$AD,$A43,'Báo cáo'!$Z:$Z,"&lt;="&amp;I$4)-SUMIFS('Báo cáo'!$Q:$Q,'Báo cáo'!$AD:$AD,$A43,'Báo cáo'!$AA:$AA,"&lt;="&amp;I$4)</f>
        <v>0</v>
      </c>
      <c r="J43" s="247">
        <f>SUMIFS('Báo cáo'!$O:$O,'Báo cáo'!$AD:$AD,$A43,'Báo cáo'!$Z:$Z,"&lt;="&amp;J$4)+SUMIFS('Báo cáo'!$P:$P,'Báo cáo'!$AD:$AD,$A43,'Báo cáo'!$Z:$Z,"&lt;="&amp;J$4)-SUMIFS('Báo cáo'!$Q:$Q,'Báo cáo'!$AD:$AD,$A43,'Báo cáo'!$AA:$AA,"&lt;="&amp;J$4)</f>
        <v>-7380622.799999997</v>
      </c>
      <c r="K43" s="247">
        <f>SUMIFS('Báo cáo'!$O:$O,'Báo cáo'!$AD:$AD,$A43,'Báo cáo'!$Z:$Z,"&lt;="&amp;K$4)+SUMIFS('Báo cáo'!$P:$P,'Báo cáo'!$AD:$AD,$A43,'Báo cáo'!$Z:$Z,"&lt;="&amp;K$4)-SUMIFS('Báo cáo'!$Q:$Q,'Báo cáo'!$AD:$AD,$A43,'Báo cáo'!$AA:$AA,"&lt;="&amp;K$4)</f>
        <v>0</v>
      </c>
      <c r="L43" s="247">
        <f>SUMIFS('Báo cáo'!$O:$O,'Báo cáo'!$AD:$AD,$A43,'Báo cáo'!$Z:$Z,"&lt;="&amp;L$4)+SUMIFS('Báo cáo'!$P:$P,'Báo cáo'!$AD:$AD,$A43,'Báo cáo'!$Z:$Z,"&lt;="&amp;L$4)-SUMIFS('Báo cáo'!$Q:$Q,'Báo cáo'!$AD:$AD,$A43,'Báo cáo'!$AA:$AA,"&lt;="&amp;L$4)</f>
        <v>-3325878.3599999994</v>
      </c>
      <c r="M43" s="247">
        <f>SUMIFS('Báo cáo'!$O:$O,'Báo cáo'!$AD:$AD,$A43,'Báo cáo'!$Z:$Z,"&lt;="&amp;M$4)+SUMIFS('Báo cáo'!$P:$P,'Báo cáo'!$AD:$AD,$A43,'Báo cáo'!$Z:$Z,"&lt;="&amp;M$4)-SUMIFS('Báo cáo'!$Q:$Q,'Báo cáo'!$AD:$AD,$A43,'Báo cáo'!$AA:$AA,"&lt;="&amp;M$4)</f>
        <v>-4491442.4399999976</v>
      </c>
      <c r="N43" s="247">
        <f>SUMIFS('Báo cáo'!$O:$O,'Báo cáo'!$AD:$AD,$A43,'Báo cáo'!$Z:$Z,"&lt;="&amp;N$4)+SUMIFS('Báo cáo'!$P:$P,'Báo cáo'!$AD:$AD,$A43,'Báo cáo'!$Z:$Z,"&lt;="&amp;N$4)-SUMIFS('Báo cáo'!$Q:$Q,'Báo cáo'!$AD:$AD,$A43,'Báo cáo'!$AA:$AA,"&lt;="&amp;N$4)</f>
        <v>0</v>
      </c>
    </row>
    <row r="44" spans="1:14">
      <c r="A44" s="23" t="s">
        <v>95</v>
      </c>
      <c r="B44" s="23" t="s">
        <v>11045</v>
      </c>
      <c r="C44" s="247">
        <f>SUMIFS('Báo cáo'!$O:$O,'Báo cáo'!$AD:$AD,$A44,'Báo cáo'!$Z:$Z,"&lt;="&amp;C$4)+SUMIFS('Báo cáo'!$P:$P,'Báo cáo'!$AD:$AD,$A44,'Báo cáo'!$Z:$Z,"&lt;="&amp;C$4)-SUMIFS('Báo cáo'!$Q:$Q,'Báo cáo'!$AD:$AD,$A44,'Báo cáo'!$AA:$AA,"&lt;="&amp;C$4)</f>
        <v>0</v>
      </c>
      <c r="D44" s="247">
        <f>SUMIFS('Báo cáo'!$O:$O,'Báo cáo'!$AD:$AD,$A44,'Báo cáo'!$Z:$Z,"&lt;="&amp;D$4)+SUMIFS('Báo cáo'!$P:$P,'Báo cáo'!$AD:$AD,$A44,'Báo cáo'!$Z:$Z,"&lt;="&amp;D$4)-SUMIFS('Báo cáo'!$Q:$Q,'Báo cáo'!$AD:$AD,$A44,'Báo cáo'!$AA:$AA,"&lt;="&amp;D$4)</f>
        <v>0</v>
      </c>
      <c r="E44" s="247">
        <f>SUMIFS('Báo cáo'!$O:$O,'Báo cáo'!$AD:$AD,$A44,'Báo cáo'!$Z:$Z,"&lt;="&amp;E$4)+SUMIFS('Báo cáo'!$P:$P,'Báo cáo'!$AD:$AD,$A44,'Báo cáo'!$Z:$Z,"&lt;="&amp;E$4)-SUMIFS('Báo cáo'!$Q:$Q,'Báo cáo'!$AD:$AD,$A44,'Báo cáo'!$AA:$AA,"&lt;="&amp;E$4)</f>
        <v>0</v>
      </c>
      <c r="F44" s="247">
        <f>SUMIFS('Báo cáo'!$O:$O,'Báo cáo'!$AD:$AD,$A44,'Báo cáo'!$Z:$Z,"&lt;="&amp;F$4)+SUMIFS('Báo cáo'!$P:$P,'Báo cáo'!$AD:$AD,$A44,'Báo cáo'!$Z:$Z,"&lt;="&amp;F$4)-SUMIFS('Báo cáo'!$Q:$Q,'Báo cáo'!$AD:$AD,$A44,'Báo cáo'!$AA:$AA,"&lt;="&amp;F$4)</f>
        <v>-2150296</v>
      </c>
      <c r="G44" s="247">
        <f>SUMIFS('Báo cáo'!$O:$O,'Báo cáo'!$AD:$AD,$A44,'Báo cáo'!$Z:$Z,"&lt;="&amp;G$4)+SUMIFS('Báo cáo'!$P:$P,'Báo cáo'!$AD:$AD,$A44,'Báo cáo'!$Z:$Z,"&lt;="&amp;G$4)-SUMIFS('Báo cáo'!$Q:$Q,'Báo cáo'!$AD:$AD,$A44,'Báo cáo'!$AA:$AA,"&lt;="&amp;G$4)</f>
        <v>-2150296</v>
      </c>
      <c r="H44" s="247">
        <f>SUMIFS('Báo cáo'!$O:$O,'Báo cáo'!$AD:$AD,$A44,'Báo cáo'!$Z:$Z,"&lt;="&amp;H$4)+SUMIFS('Báo cáo'!$P:$P,'Báo cáo'!$AD:$AD,$A44,'Báo cáo'!$Z:$Z,"&lt;="&amp;H$4)-SUMIFS('Báo cáo'!$Q:$Q,'Báo cáo'!$AD:$AD,$A44,'Báo cáo'!$AA:$AA,"&lt;="&amp;H$4)</f>
        <v>-2150296</v>
      </c>
      <c r="I44" s="247">
        <f>SUMIFS('Báo cáo'!$O:$O,'Báo cáo'!$AD:$AD,$A44,'Báo cáo'!$Z:$Z,"&lt;="&amp;I$4)+SUMIFS('Báo cáo'!$P:$P,'Báo cáo'!$AD:$AD,$A44,'Báo cáo'!$Z:$Z,"&lt;="&amp;I$4)-SUMIFS('Báo cáo'!$Q:$Q,'Báo cáo'!$AD:$AD,$A44,'Báo cáo'!$AA:$AA,"&lt;="&amp;I$4)</f>
        <v>-2150296</v>
      </c>
      <c r="J44" s="247">
        <f>SUMIFS('Báo cáo'!$O:$O,'Báo cáo'!$AD:$AD,$A44,'Báo cáo'!$Z:$Z,"&lt;="&amp;J$4)+SUMIFS('Báo cáo'!$P:$P,'Báo cáo'!$AD:$AD,$A44,'Báo cáo'!$Z:$Z,"&lt;="&amp;J$4)-SUMIFS('Báo cáo'!$Q:$Q,'Báo cáo'!$AD:$AD,$A44,'Báo cáo'!$AA:$AA,"&lt;="&amp;J$4)</f>
        <v>-2150296</v>
      </c>
      <c r="K44" s="247">
        <f>SUMIFS('Báo cáo'!$O:$O,'Báo cáo'!$AD:$AD,$A44,'Báo cáo'!$Z:$Z,"&lt;="&amp;K$4)+SUMIFS('Báo cáo'!$P:$P,'Báo cáo'!$AD:$AD,$A44,'Báo cáo'!$Z:$Z,"&lt;="&amp;K$4)-SUMIFS('Báo cáo'!$Q:$Q,'Báo cáo'!$AD:$AD,$A44,'Báo cáo'!$AA:$AA,"&lt;="&amp;K$4)</f>
        <v>-2150296</v>
      </c>
      <c r="L44" s="247">
        <f>SUMIFS('Báo cáo'!$O:$O,'Báo cáo'!$AD:$AD,$A44,'Báo cáo'!$Z:$Z,"&lt;="&amp;L$4)+SUMIFS('Báo cáo'!$P:$P,'Báo cáo'!$AD:$AD,$A44,'Báo cáo'!$Z:$Z,"&lt;="&amp;L$4)-SUMIFS('Báo cáo'!$Q:$Q,'Báo cáo'!$AD:$AD,$A44,'Báo cáo'!$AA:$AA,"&lt;="&amp;L$4)</f>
        <v>-2150296</v>
      </c>
      <c r="M44" s="247">
        <f>SUMIFS('Báo cáo'!$O:$O,'Báo cáo'!$AD:$AD,$A44,'Báo cáo'!$Z:$Z,"&lt;="&amp;M$4)+SUMIFS('Báo cáo'!$P:$P,'Báo cáo'!$AD:$AD,$A44,'Báo cáo'!$Z:$Z,"&lt;="&amp;M$4)-SUMIFS('Báo cáo'!$Q:$Q,'Báo cáo'!$AD:$AD,$A44,'Báo cáo'!$AA:$AA,"&lt;="&amp;M$4)</f>
        <v>-2150296</v>
      </c>
      <c r="N44" s="247">
        <f>SUMIFS('Báo cáo'!$O:$O,'Báo cáo'!$AD:$AD,$A44,'Báo cáo'!$Z:$Z,"&lt;="&amp;N$4)+SUMIFS('Báo cáo'!$P:$P,'Báo cáo'!$AD:$AD,$A44,'Báo cáo'!$Z:$Z,"&lt;="&amp;N$4)-SUMIFS('Báo cáo'!$Q:$Q,'Báo cáo'!$AD:$AD,$A44,'Báo cáo'!$AA:$AA,"&lt;="&amp;N$4)</f>
        <v>-2150296</v>
      </c>
    </row>
    <row r="45" spans="1:14">
      <c r="A45" s="23" t="s">
        <v>97</v>
      </c>
      <c r="B45" s="23" t="s">
        <v>11063</v>
      </c>
      <c r="C45" s="247">
        <f>SUMIFS('Báo cáo'!$O:$O,'Báo cáo'!$AD:$AD,$A45,'Báo cáo'!$Z:$Z,"&lt;="&amp;C$4)+SUMIFS('Báo cáo'!$P:$P,'Báo cáo'!$AD:$AD,$A45,'Báo cáo'!$Z:$Z,"&lt;="&amp;C$4)-SUMIFS('Báo cáo'!$Q:$Q,'Báo cáo'!$AD:$AD,$A45,'Báo cáo'!$AA:$AA,"&lt;="&amp;C$4)</f>
        <v>0</v>
      </c>
      <c r="D45" s="247">
        <f>SUMIFS('Báo cáo'!$O:$O,'Báo cáo'!$AD:$AD,$A45,'Báo cáo'!$Z:$Z,"&lt;="&amp;D$4)+SUMIFS('Báo cáo'!$P:$P,'Báo cáo'!$AD:$AD,$A45,'Báo cáo'!$Z:$Z,"&lt;="&amp;D$4)-SUMIFS('Báo cáo'!$Q:$Q,'Báo cáo'!$AD:$AD,$A45,'Báo cáo'!$AA:$AA,"&lt;="&amp;D$4)</f>
        <v>0</v>
      </c>
      <c r="E45" s="247">
        <f>SUMIFS('Báo cáo'!$O:$O,'Báo cáo'!$AD:$AD,$A45,'Báo cáo'!$Z:$Z,"&lt;="&amp;E$4)+SUMIFS('Báo cáo'!$P:$P,'Báo cáo'!$AD:$AD,$A45,'Báo cáo'!$Z:$Z,"&lt;="&amp;E$4)-SUMIFS('Báo cáo'!$Q:$Q,'Báo cáo'!$AD:$AD,$A45,'Báo cáo'!$AA:$AA,"&lt;="&amp;E$4)</f>
        <v>0</v>
      </c>
      <c r="F45" s="247">
        <f>SUMIFS('Báo cáo'!$O:$O,'Báo cáo'!$AD:$AD,$A45,'Báo cáo'!$Z:$Z,"&lt;="&amp;F$4)+SUMIFS('Báo cáo'!$P:$P,'Báo cáo'!$AD:$AD,$A45,'Báo cáo'!$Z:$Z,"&lt;="&amp;F$4)-SUMIFS('Báo cáo'!$Q:$Q,'Báo cáo'!$AD:$AD,$A45,'Báo cáo'!$AA:$AA,"&lt;="&amp;F$4)</f>
        <v>0</v>
      </c>
      <c r="G45" s="247">
        <f>SUMIFS('Báo cáo'!$O:$O,'Báo cáo'!$AD:$AD,$A45,'Báo cáo'!$Z:$Z,"&lt;="&amp;G$4)+SUMIFS('Báo cáo'!$P:$P,'Báo cáo'!$AD:$AD,$A45,'Báo cáo'!$Z:$Z,"&lt;="&amp;G$4)-SUMIFS('Báo cáo'!$Q:$Q,'Báo cáo'!$AD:$AD,$A45,'Báo cáo'!$AA:$AA,"&lt;="&amp;G$4)</f>
        <v>0</v>
      </c>
      <c r="H45" s="247">
        <f>SUMIFS('Báo cáo'!$O:$O,'Báo cáo'!$AD:$AD,$A45,'Báo cáo'!$Z:$Z,"&lt;="&amp;H$4)+SUMIFS('Báo cáo'!$P:$P,'Báo cáo'!$AD:$AD,$A45,'Báo cáo'!$Z:$Z,"&lt;="&amp;H$4)-SUMIFS('Báo cáo'!$Q:$Q,'Báo cáo'!$AD:$AD,$A45,'Báo cáo'!$AA:$AA,"&lt;="&amp;H$4)</f>
        <v>0</v>
      </c>
      <c r="I45" s="247">
        <f>SUMIFS('Báo cáo'!$O:$O,'Báo cáo'!$AD:$AD,$A45,'Báo cáo'!$Z:$Z,"&lt;="&amp;I$4)+SUMIFS('Báo cáo'!$P:$P,'Báo cáo'!$AD:$AD,$A45,'Báo cáo'!$Z:$Z,"&lt;="&amp;I$4)-SUMIFS('Báo cáo'!$Q:$Q,'Báo cáo'!$AD:$AD,$A45,'Báo cáo'!$AA:$AA,"&lt;="&amp;I$4)</f>
        <v>0</v>
      </c>
      <c r="J45" s="247">
        <f>SUMIFS('Báo cáo'!$O:$O,'Báo cáo'!$AD:$AD,$A45,'Báo cáo'!$Z:$Z,"&lt;="&amp;J$4)+SUMIFS('Báo cáo'!$P:$P,'Báo cáo'!$AD:$AD,$A45,'Báo cáo'!$Z:$Z,"&lt;="&amp;J$4)-SUMIFS('Báo cáo'!$Q:$Q,'Báo cáo'!$AD:$AD,$A45,'Báo cáo'!$AA:$AA,"&lt;="&amp;J$4)</f>
        <v>0</v>
      </c>
      <c r="K45" s="247">
        <f>SUMIFS('Báo cáo'!$O:$O,'Báo cáo'!$AD:$AD,$A45,'Báo cáo'!$Z:$Z,"&lt;="&amp;K$4)+SUMIFS('Báo cáo'!$P:$P,'Báo cáo'!$AD:$AD,$A45,'Báo cáo'!$Z:$Z,"&lt;="&amp;K$4)-SUMIFS('Báo cáo'!$Q:$Q,'Báo cáo'!$AD:$AD,$A45,'Báo cáo'!$AA:$AA,"&lt;="&amp;K$4)</f>
        <v>0</v>
      </c>
      <c r="L45" s="247">
        <f>SUMIFS('Báo cáo'!$O:$O,'Báo cáo'!$AD:$AD,$A45,'Báo cáo'!$Z:$Z,"&lt;="&amp;L$4)+SUMIFS('Báo cáo'!$P:$P,'Báo cáo'!$AD:$AD,$A45,'Báo cáo'!$Z:$Z,"&lt;="&amp;L$4)-SUMIFS('Báo cáo'!$Q:$Q,'Báo cáo'!$AD:$AD,$A45,'Báo cáo'!$AA:$AA,"&lt;="&amp;L$4)</f>
        <v>0</v>
      </c>
      <c r="M45" s="247">
        <f>SUMIFS('Báo cáo'!$O:$O,'Báo cáo'!$AD:$AD,$A45,'Báo cáo'!$Z:$Z,"&lt;="&amp;M$4)+SUMIFS('Báo cáo'!$P:$P,'Báo cáo'!$AD:$AD,$A45,'Báo cáo'!$Z:$Z,"&lt;="&amp;M$4)-SUMIFS('Báo cáo'!$Q:$Q,'Báo cáo'!$AD:$AD,$A45,'Báo cáo'!$AA:$AA,"&lt;="&amp;M$4)</f>
        <v>0</v>
      </c>
      <c r="N45" s="247">
        <f>SUMIFS('Báo cáo'!$O:$O,'Báo cáo'!$AD:$AD,$A45,'Báo cáo'!$Z:$Z,"&lt;="&amp;N$4)+SUMIFS('Báo cáo'!$P:$P,'Báo cáo'!$AD:$AD,$A45,'Báo cáo'!$Z:$Z,"&lt;="&amp;N$4)-SUMIFS('Báo cáo'!$Q:$Q,'Báo cáo'!$AD:$AD,$A45,'Báo cáo'!$AA:$AA,"&lt;="&amp;N$4)</f>
        <v>0</v>
      </c>
    </row>
    <row r="46" spans="1:14">
      <c r="A46" s="23" t="s">
        <v>98</v>
      </c>
      <c r="B46" s="23" t="s">
        <v>11089</v>
      </c>
      <c r="C46" s="247">
        <f>SUMIFS('Báo cáo'!$O:$O,'Báo cáo'!$AD:$AD,$A46,'Báo cáo'!$Z:$Z,"&lt;="&amp;C$4)+SUMIFS('Báo cáo'!$P:$P,'Báo cáo'!$AD:$AD,$A46,'Báo cáo'!$Z:$Z,"&lt;="&amp;C$4)-SUMIFS('Báo cáo'!$Q:$Q,'Báo cáo'!$AD:$AD,$A46,'Báo cáo'!$AA:$AA,"&lt;="&amp;C$4)</f>
        <v>0</v>
      </c>
      <c r="D46" s="247">
        <f>SUMIFS('Báo cáo'!$O:$O,'Báo cáo'!$AD:$AD,$A46,'Báo cáo'!$Z:$Z,"&lt;="&amp;D$4)+SUMIFS('Báo cáo'!$P:$P,'Báo cáo'!$AD:$AD,$A46,'Báo cáo'!$Z:$Z,"&lt;="&amp;D$4)-SUMIFS('Báo cáo'!$Q:$Q,'Báo cáo'!$AD:$AD,$A46,'Báo cáo'!$AA:$AA,"&lt;="&amp;D$4)</f>
        <v>0</v>
      </c>
      <c r="E46" s="247">
        <f>SUMIFS('Báo cáo'!$O:$O,'Báo cáo'!$AD:$AD,$A46,'Báo cáo'!$Z:$Z,"&lt;="&amp;E$4)+SUMIFS('Báo cáo'!$P:$P,'Báo cáo'!$AD:$AD,$A46,'Báo cáo'!$Z:$Z,"&lt;="&amp;E$4)-SUMIFS('Báo cáo'!$Q:$Q,'Báo cáo'!$AD:$AD,$A46,'Báo cáo'!$AA:$AA,"&lt;="&amp;E$4)</f>
        <v>0</v>
      </c>
      <c r="F46" s="247">
        <f>SUMIFS('Báo cáo'!$O:$O,'Báo cáo'!$AD:$AD,$A46,'Báo cáo'!$Z:$Z,"&lt;="&amp;F$4)+SUMIFS('Báo cáo'!$P:$P,'Báo cáo'!$AD:$AD,$A46,'Báo cáo'!$Z:$Z,"&lt;="&amp;F$4)-SUMIFS('Báo cáo'!$Q:$Q,'Báo cáo'!$AD:$AD,$A46,'Báo cáo'!$AA:$AA,"&lt;="&amp;F$4)</f>
        <v>0</v>
      </c>
      <c r="G46" s="247">
        <f>SUMIFS('Báo cáo'!$O:$O,'Báo cáo'!$AD:$AD,$A46,'Báo cáo'!$Z:$Z,"&lt;="&amp;G$4)+SUMIFS('Báo cáo'!$P:$P,'Báo cáo'!$AD:$AD,$A46,'Báo cáo'!$Z:$Z,"&lt;="&amp;G$4)-SUMIFS('Báo cáo'!$Q:$Q,'Báo cáo'!$AD:$AD,$A46,'Báo cáo'!$AA:$AA,"&lt;="&amp;G$4)</f>
        <v>0</v>
      </c>
      <c r="H46" s="247">
        <f>SUMIFS('Báo cáo'!$O:$O,'Báo cáo'!$AD:$AD,$A46,'Báo cáo'!$Z:$Z,"&lt;="&amp;H$4)+SUMIFS('Báo cáo'!$P:$P,'Báo cáo'!$AD:$AD,$A46,'Báo cáo'!$Z:$Z,"&lt;="&amp;H$4)-SUMIFS('Báo cáo'!$Q:$Q,'Báo cáo'!$AD:$AD,$A46,'Báo cáo'!$AA:$AA,"&lt;="&amp;H$4)</f>
        <v>0</v>
      </c>
      <c r="I46" s="247">
        <f>SUMIFS('Báo cáo'!$O:$O,'Báo cáo'!$AD:$AD,$A46,'Báo cáo'!$Z:$Z,"&lt;="&amp;I$4)+SUMIFS('Báo cáo'!$P:$P,'Báo cáo'!$AD:$AD,$A46,'Báo cáo'!$Z:$Z,"&lt;="&amp;I$4)-SUMIFS('Báo cáo'!$Q:$Q,'Báo cáo'!$AD:$AD,$A46,'Báo cáo'!$AA:$AA,"&lt;="&amp;I$4)</f>
        <v>0</v>
      </c>
      <c r="J46" s="247">
        <f>SUMIFS('Báo cáo'!$O:$O,'Báo cáo'!$AD:$AD,$A46,'Báo cáo'!$Z:$Z,"&lt;="&amp;J$4)+SUMIFS('Báo cáo'!$P:$P,'Báo cáo'!$AD:$AD,$A46,'Báo cáo'!$Z:$Z,"&lt;="&amp;J$4)-SUMIFS('Báo cáo'!$Q:$Q,'Báo cáo'!$AD:$AD,$A46,'Báo cáo'!$AA:$AA,"&lt;="&amp;J$4)</f>
        <v>0</v>
      </c>
      <c r="K46" s="247">
        <f>SUMIFS('Báo cáo'!$O:$O,'Báo cáo'!$AD:$AD,$A46,'Báo cáo'!$Z:$Z,"&lt;="&amp;K$4)+SUMIFS('Báo cáo'!$P:$P,'Báo cáo'!$AD:$AD,$A46,'Báo cáo'!$Z:$Z,"&lt;="&amp;K$4)-SUMIFS('Báo cáo'!$Q:$Q,'Báo cáo'!$AD:$AD,$A46,'Báo cáo'!$AA:$AA,"&lt;="&amp;K$4)</f>
        <v>0</v>
      </c>
      <c r="L46" s="247">
        <f>SUMIFS('Báo cáo'!$O:$O,'Báo cáo'!$AD:$AD,$A46,'Báo cáo'!$Z:$Z,"&lt;="&amp;L$4)+SUMIFS('Báo cáo'!$P:$P,'Báo cáo'!$AD:$AD,$A46,'Báo cáo'!$Z:$Z,"&lt;="&amp;L$4)-SUMIFS('Báo cáo'!$Q:$Q,'Báo cáo'!$AD:$AD,$A46,'Báo cáo'!$AA:$AA,"&lt;="&amp;L$4)</f>
        <v>0</v>
      </c>
      <c r="M46" s="247">
        <f>SUMIFS('Báo cáo'!$O:$O,'Báo cáo'!$AD:$AD,$A46,'Báo cáo'!$Z:$Z,"&lt;="&amp;M$4)+SUMIFS('Báo cáo'!$P:$P,'Báo cáo'!$AD:$AD,$A46,'Báo cáo'!$Z:$Z,"&lt;="&amp;M$4)-SUMIFS('Báo cáo'!$Q:$Q,'Báo cáo'!$AD:$AD,$A46,'Báo cáo'!$AA:$AA,"&lt;="&amp;M$4)</f>
        <v>0</v>
      </c>
      <c r="N46" s="247">
        <f>SUMIFS('Báo cáo'!$O:$O,'Báo cáo'!$AD:$AD,$A46,'Báo cáo'!$Z:$Z,"&lt;="&amp;N$4)+SUMIFS('Báo cáo'!$P:$P,'Báo cáo'!$AD:$AD,$A46,'Báo cáo'!$Z:$Z,"&lt;="&amp;N$4)-SUMIFS('Báo cáo'!$Q:$Q,'Báo cáo'!$AD:$AD,$A46,'Báo cáo'!$AA:$AA,"&lt;="&amp;N$4)</f>
        <v>0</v>
      </c>
    </row>
    <row r="47" spans="1:14">
      <c r="A47" s="23" t="s">
        <v>99</v>
      </c>
      <c r="B47" s="23" t="s">
        <v>11100</v>
      </c>
      <c r="C47" s="247">
        <f>SUMIFS('Báo cáo'!$O:$O,'Báo cáo'!$AD:$AD,$A47,'Báo cáo'!$Z:$Z,"&lt;="&amp;C$4)+SUMIFS('Báo cáo'!$P:$P,'Báo cáo'!$AD:$AD,$A47,'Báo cáo'!$Z:$Z,"&lt;="&amp;C$4)-SUMIFS('Báo cáo'!$Q:$Q,'Báo cáo'!$AD:$AD,$A47,'Báo cáo'!$AA:$AA,"&lt;="&amp;C$4)</f>
        <v>4098423</v>
      </c>
      <c r="D47" s="247">
        <f>SUMIFS('Báo cáo'!$O:$O,'Báo cáo'!$AD:$AD,$A47,'Báo cáo'!$Z:$Z,"&lt;="&amp;D$4)+SUMIFS('Báo cáo'!$P:$P,'Báo cáo'!$AD:$AD,$A47,'Báo cáo'!$Z:$Z,"&lt;="&amp;D$4)-SUMIFS('Báo cáo'!$Q:$Q,'Báo cáo'!$AD:$AD,$A47,'Báo cáo'!$AA:$AA,"&lt;="&amp;D$4)</f>
        <v>4098423</v>
      </c>
      <c r="E47" s="247">
        <f>SUMIFS('Báo cáo'!$O:$O,'Báo cáo'!$AD:$AD,$A47,'Báo cáo'!$Z:$Z,"&lt;="&amp;E$4)+SUMIFS('Báo cáo'!$P:$P,'Báo cáo'!$AD:$AD,$A47,'Báo cáo'!$Z:$Z,"&lt;="&amp;E$4)-SUMIFS('Báo cáo'!$Q:$Q,'Báo cáo'!$AD:$AD,$A47,'Báo cáo'!$AA:$AA,"&lt;="&amp;E$4)</f>
        <v>3785714</v>
      </c>
      <c r="F47" s="247">
        <f>SUMIFS('Báo cáo'!$O:$O,'Báo cáo'!$AD:$AD,$A47,'Báo cáo'!$Z:$Z,"&lt;="&amp;F$4)+SUMIFS('Báo cáo'!$P:$P,'Báo cáo'!$AD:$AD,$A47,'Báo cáo'!$Z:$Z,"&lt;="&amp;F$4)-SUMIFS('Báo cáo'!$Q:$Q,'Báo cáo'!$AD:$AD,$A47,'Báo cáo'!$AA:$AA,"&lt;="&amp;F$4)</f>
        <v>0</v>
      </c>
      <c r="G47" s="247">
        <f>SUMIFS('Báo cáo'!$O:$O,'Báo cáo'!$AD:$AD,$A47,'Báo cáo'!$Z:$Z,"&lt;="&amp;G$4)+SUMIFS('Báo cáo'!$P:$P,'Báo cáo'!$AD:$AD,$A47,'Báo cáo'!$Z:$Z,"&lt;="&amp;G$4)-SUMIFS('Báo cáo'!$Q:$Q,'Báo cáo'!$AD:$AD,$A47,'Báo cáo'!$AA:$AA,"&lt;="&amp;G$4)</f>
        <v>0</v>
      </c>
      <c r="H47" s="247">
        <f>SUMIFS('Báo cáo'!$O:$O,'Báo cáo'!$AD:$AD,$A47,'Báo cáo'!$Z:$Z,"&lt;="&amp;H$4)+SUMIFS('Báo cáo'!$P:$P,'Báo cáo'!$AD:$AD,$A47,'Báo cáo'!$Z:$Z,"&lt;="&amp;H$4)-SUMIFS('Báo cáo'!$Q:$Q,'Báo cáo'!$AD:$AD,$A47,'Báo cáo'!$AA:$AA,"&lt;="&amp;H$4)</f>
        <v>0</v>
      </c>
      <c r="I47" s="247">
        <f>SUMIFS('Báo cáo'!$O:$O,'Báo cáo'!$AD:$AD,$A47,'Báo cáo'!$Z:$Z,"&lt;="&amp;I$4)+SUMIFS('Báo cáo'!$P:$P,'Báo cáo'!$AD:$AD,$A47,'Báo cáo'!$Z:$Z,"&lt;="&amp;I$4)-SUMIFS('Báo cáo'!$Q:$Q,'Báo cáo'!$AD:$AD,$A47,'Báo cáo'!$AA:$AA,"&lt;="&amp;I$4)</f>
        <v>0</v>
      </c>
      <c r="J47" s="247">
        <f>SUMIFS('Báo cáo'!$O:$O,'Báo cáo'!$AD:$AD,$A47,'Báo cáo'!$Z:$Z,"&lt;="&amp;J$4)+SUMIFS('Báo cáo'!$P:$P,'Báo cáo'!$AD:$AD,$A47,'Báo cáo'!$Z:$Z,"&lt;="&amp;J$4)-SUMIFS('Báo cáo'!$Q:$Q,'Báo cáo'!$AD:$AD,$A47,'Báo cáo'!$AA:$AA,"&lt;="&amp;J$4)</f>
        <v>0</v>
      </c>
      <c r="K47" s="247">
        <f>SUMIFS('Báo cáo'!$O:$O,'Báo cáo'!$AD:$AD,$A47,'Báo cáo'!$Z:$Z,"&lt;="&amp;K$4)+SUMIFS('Báo cáo'!$P:$P,'Báo cáo'!$AD:$AD,$A47,'Báo cáo'!$Z:$Z,"&lt;="&amp;K$4)-SUMIFS('Báo cáo'!$Q:$Q,'Báo cáo'!$AD:$AD,$A47,'Báo cáo'!$AA:$AA,"&lt;="&amp;K$4)</f>
        <v>0</v>
      </c>
      <c r="L47" s="247">
        <f>SUMIFS('Báo cáo'!$O:$O,'Báo cáo'!$AD:$AD,$A47,'Báo cáo'!$Z:$Z,"&lt;="&amp;L$4)+SUMIFS('Báo cáo'!$P:$P,'Báo cáo'!$AD:$AD,$A47,'Báo cáo'!$Z:$Z,"&lt;="&amp;L$4)-SUMIFS('Báo cáo'!$Q:$Q,'Báo cáo'!$AD:$AD,$A47,'Báo cáo'!$AA:$AA,"&lt;="&amp;L$4)</f>
        <v>0</v>
      </c>
      <c r="M47" s="247">
        <f>SUMIFS('Báo cáo'!$O:$O,'Báo cáo'!$AD:$AD,$A47,'Báo cáo'!$Z:$Z,"&lt;="&amp;M$4)+SUMIFS('Báo cáo'!$P:$P,'Báo cáo'!$AD:$AD,$A47,'Báo cáo'!$Z:$Z,"&lt;="&amp;M$4)-SUMIFS('Báo cáo'!$Q:$Q,'Báo cáo'!$AD:$AD,$A47,'Báo cáo'!$AA:$AA,"&lt;="&amp;M$4)</f>
        <v>0</v>
      </c>
      <c r="N47" s="247">
        <f>SUMIFS('Báo cáo'!$O:$O,'Báo cáo'!$AD:$AD,$A47,'Báo cáo'!$Z:$Z,"&lt;="&amp;N$4)+SUMIFS('Báo cáo'!$P:$P,'Báo cáo'!$AD:$AD,$A47,'Báo cáo'!$Z:$Z,"&lt;="&amp;N$4)-SUMIFS('Báo cáo'!$Q:$Q,'Báo cáo'!$AD:$AD,$A47,'Báo cáo'!$AA:$AA,"&lt;="&amp;N$4)</f>
        <v>0</v>
      </c>
    </row>
    <row r="48" spans="1:14">
      <c r="A48" s="23" t="s">
        <v>84</v>
      </c>
      <c r="B48" s="23" t="s">
        <v>11101</v>
      </c>
      <c r="C48" s="247">
        <f>SUMIFS('Báo cáo'!$O:$O,'Báo cáo'!$AD:$AD,$A48,'Báo cáo'!$Z:$Z,"&lt;="&amp;C$4)+SUMIFS('Báo cáo'!$P:$P,'Báo cáo'!$AD:$AD,$A48,'Báo cáo'!$Z:$Z,"&lt;="&amp;C$4)-SUMIFS('Báo cáo'!$Q:$Q,'Báo cáo'!$AD:$AD,$A48,'Báo cáo'!$AA:$AA,"&lt;="&amp;C$4)</f>
        <v>1130103</v>
      </c>
      <c r="D48" s="247">
        <f>SUMIFS('Báo cáo'!$O:$O,'Báo cáo'!$AD:$AD,$A48,'Báo cáo'!$Z:$Z,"&lt;="&amp;D$4)+SUMIFS('Báo cáo'!$P:$P,'Báo cáo'!$AD:$AD,$A48,'Báo cáo'!$Z:$Z,"&lt;="&amp;D$4)-SUMIFS('Báo cáo'!$Q:$Q,'Báo cáo'!$AD:$AD,$A48,'Báo cáo'!$AA:$AA,"&lt;="&amp;D$4)</f>
        <v>1506804</v>
      </c>
      <c r="E48" s="247">
        <f>SUMIFS('Báo cáo'!$O:$O,'Báo cáo'!$AD:$AD,$A48,'Báo cáo'!$Z:$Z,"&lt;="&amp;E$4)+SUMIFS('Báo cáo'!$P:$P,'Báo cáo'!$AD:$AD,$A48,'Báo cáo'!$Z:$Z,"&lt;="&amp;E$4)-SUMIFS('Báo cáo'!$Q:$Q,'Báo cáo'!$AD:$AD,$A48,'Báo cáo'!$AA:$AA,"&lt;="&amp;E$4)</f>
        <v>1506804</v>
      </c>
      <c r="F48" s="247">
        <f>SUMIFS('Báo cáo'!$O:$O,'Báo cáo'!$AD:$AD,$A48,'Báo cáo'!$Z:$Z,"&lt;="&amp;F$4)+SUMIFS('Báo cáo'!$P:$P,'Báo cáo'!$AD:$AD,$A48,'Báo cáo'!$Z:$Z,"&lt;="&amp;F$4)-SUMIFS('Báo cáo'!$Q:$Q,'Báo cáo'!$AD:$AD,$A48,'Báo cáo'!$AA:$AA,"&lt;="&amp;F$4)</f>
        <v>1506804</v>
      </c>
      <c r="G48" s="247">
        <f>SUMIFS('Báo cáo'!$O:$O,'Báo cáo'!$AD:$AD,$A48,'Báo cáo'!$Z:$Z,"&lt;="&amp;G$4)+SUMIFS('Báo cáo'!$P:$P,'Báo cáo'!$AD:$AD,$A48,'Báo cáo'!$Z:$Z,"&lt;="&amp;G$4)-SUMIFS('Báo cáo'!$Q:$Q,'Báo cáo'!$AD:$AD,$A48,'Báo cáo'!$AA:$AA,"&lt;="&amp;G$4)</f>
        <v>1506804</v>
      </c>
      <c r="H48" s="247">
        <f>SUMIFS('Báo cáo'!$O:$O,'Báo cáo'!$AD:$AD,$A48,'Báo cáo'!$Z:$Z,"&lt;="&amp;H$4)+SUMIFS('Báo cáo'!$P:$P,'Báo cáo'!$AD:$AD,$A48,'Báo cáo'!$Z:$Z,"&lt;="&amp;H$4)-SUMIFS('Báo cáo'!$Q:$Q,'Báo cáo'!$AD:$AD,$A48,'Báo cáo'!$AA:$AA,"&lt;="&amp;H$4)</f>
        <v>2260206</v>
      </c>
      <c r="I48" s="247">
        <f>SUMIFS('Báo cáo'!$O:$O,'Báo cáo'!$AD:$AD,$A48,'Báo cáo'!$Z:$Z,"&lt;="&amp;I$4)+SUMIFS('Báo cáo'!$P:$P,'Báo cáo'!$AD:$AD,$A48,'Báo cáo'!$Z:$Z,"&lt;="&amp;I$4)-SUMIFS('Báo cáo'!$Q:$Q,'Báo cáo'!$AD:$AD,$A48,'Báo cáo'!$AA:$AA,"&lt;="&amp;I$4)</f>
        <v>2260206</v>
      </c>
      <c r="J48" s="247">
        <f>SUMIFS('Báo cáo'!$O:$O,'Báo cáo'!$AD:$AD,$A48,'Báo cáo'!$Z:$Z,"&lt;="&amp;J$4)+SUMIFS('Báo cáo'!$P:$P,'Báo cáo'!$AD:$AD,$A48,'Báo cáo'!$Z:$Z,"&lt;="&amp;J$4)-SUMIFS('Báo cáo'!$Q:$Q,'Báo cáo'!$AD:$AD,$A48,'Báo cáo'!$AA:$AA,"&lt;="&amp;J$4)</f>
        <v>2260206</v>
      </c>
      <c r="K48" s="247">
        <f>SUMIFS('Báo cáo'!$O:$O,'Báo cáo'!$AD:$AD,$A48,'Báo cáo'!$Z:$Z,"&lt;="&amp;K$4)+SUMIFS('Báo cáo'!$P:$P,'Báo cáo'!$AD:$AD,$A48,'Báo cáo'!$Z:$Z,"&lt;="&amp;K$4)-SUMIFS('Báo cáo'!$Q:$Q,'Báo cáo'!$AD:$AD,$A48,'Báo cáo'!$AA:$AA,"&lt;="&amp;K$4)</f>
        <v>2260206</v>
      </c>
      <c r="L48" s="247">
        <f>SUMIFS('Báo cáo'!$O:$O,'Báo cáo'!$AD:$AD,$A48,'Báo cáo'!$Z:$Z,"&lt;="&amp;L$4)+SUMIFS('Báo cáo'!$P:$P,'Báo cáo'!$AD:$AD,$A48,'Báo cáo'!$Z:$Z,"&lt;="&amp;L$4)-SUMIFS('Báo cáo'!$Q:$Q,'Báo cáo'!$AD:$AD,$A48,'Báo cáo'!$AA:$AA,"&lt;="&amp;L$4)</f>
        <v>2260206</v>
      </c>
      <c r="M48" s="247">
        <f>SUMIFS('Báo cáo'!$O:$O,'Báo cáo'!$AD:$AD,$A48,'Báo cáo'!$Z:$Z,"&lt;="&amp;M$4)+SUMIFS('Báo cáo'!$P:$P,'Báo cáo'!$AD:$AD,$A48,'Báo cáo'!$Z:$Z,"&lt;="&amp;M$4)-SUMIFS('Báo cáo'!$Q:$Q,'Báo cáo'!$AD:$AD,$A48,'Báo cáo'!$AA:$AA,"&lt;="&amp;M$4)</f>
        <v>2260206</v>
      </c>
      <c r="N48" s="247">
        <f>SUMIFS('Báo cáo'!$O:$O,'Báo cáo'!$AD:$AD,$A48,'Báo cáo'!$Z:$Z,"&lt;="&amp;N$4)+SUMIFS('Báo cáo'!$P:$P,'Báo cáo'!$AD:$AD,$A48,'Báo cáo'!$Z:$Z,"&lt;="&amp;N$4)-SUMIFS('Báo cáo'!$Q:$Q,'Báo cáo'!$AD:$AD,$A48,'Báo cáo'!$AA:$AA,"&lt;="&amp;N$4)</f>
        <v>2260206</v>
      </c>
    </row>
    <row r="49" spans="1:14">
      <c r="A49" s="23" t="s">
        <v>86</v>
      </c>
      <c r="B49" s="23" t="s">
        <v>11102</v>
      </c>
      <c r="C49" s="247">
        <f>SUMIFS('Báo cáo'!$O:$O,'Báo cáo'!$AD:$AD,$A49,'Báo cáo'!$Z:$Z,"&lt;="&amp;C$4)+SUMIFS('Báo cáo'!$P:$P,'Báo cáo'!$AD:$AD,$A49,'Báo cáo'!$Z:$Z,"&lt;="&amp;C$4)-SUMIFS('Báo cáo'!$Q:$Q,'Báo cáo'!$AD:$AD,$A49,'Báo cáo'!$AA:$AA,"&lt;="&amp;C$4)</f>
        <v>1479861</v>
      </c>
      <c r="D49" s="247">
        <f>SUMIFS('Báo cáo'!$O:$O,'Báo cáo'!$AD:$AD,$A49,'Báo cáo'!$Z:$Z,"&lt;="&amp;D$4)+SUMIFS('Báo cáo'!$P:$P,'Báo cáo'!$AD:$AD,$A49,'Báo cáo'!$Z:$Z,"&lt;="&amp;D$4)-SUMIFS('Báo cáo'!$Q:$Q,'Báo cáo'!$AD:$AD,$A49,'Báo cáo'!$AA:$AA,"&lt;="&amp;D$4)</f>
        <v>2462129</v>
      </c>
      <c r="E49" s="247">
        <f>SUMIFS('Báo cáo'!$O:$O,'Báo cáo'!$AD:$AD,$A49,'Báo cáo'!$Z:$Z,"&lt;="&amp;E$4)+SUMIFS('Báo cáo'!$P:$P,'Báo cáo'!$AD:$AD,$A49,'Báo cáo'!$Z:$Z,"&lt;="&amp;E$4)-SUMIFS('Báo cáo'!$Q:$Q,'Báo cáo'!$AD:$AD,$A49,'Báo cáo'!$AA:$AA,"&lt;="&amp;E$4)</f>
        <v>604592</v>
      </c>
      <c r="F49" s="247">
        <f>SUMIFS('Báo cáo'!$O:$O,'Báo cáo'!$AD:$AD,$A49,'Báo cáo'!$Z:$Z,"&lt;="&amp;F$4)+SUMIFS('Báo cáo'!$P:$P,'Báo cáo'!$AD:$AD,$A49,'Báo cáo'!$Z:$Z,"&lt;="&amp;F$4)-SUMIFS('Báo cáo'!$Q:$Q,'Báo cáo'!$AD:$AD,$A49,'Báo cáo'!$AA:$AA,"&lt;="&amp;F$4)</f>
        <v>2061608</v>
      </c>
      <c r="G49" s="247">
        <f>SUMIFS('Báo cáo'!$O:$O,'Báo cáo'!$AD:$AD,$A49,'Báo cáo'!$Z:$Z,"&lt;="&amp;G$4)+SUMIFS('Báo cáo'!$P:$P,'Báo cáo'!$AD:$AD,$A49,'Báo cáo'!$Z:$Z,"&lt;="&amp;G$4)-SUMIFS('Báo cáo'!$Q:$Q,'Báo cáo'!$AD:$AD,$A49,'Báo cáo'!$AA:$AA,"&lt;="&amp;G$4)</f>
        <v>2061608</v>
      </c>
      <c r="H49" s="247">
        <f>SUMIFS('Báo cáo'!$O:$O,'Báo cáo'!$AD:$AD,$A49,'Báo cáo'!$Z:$Z,"&lt;="&amp;H$4)+SUMIFS('Báo cáo'!$P:$P,'Báo cáo'!$AD:$AD,$A49,'Báo cáo'!$Z:$Z,"&lt;="&amp;H$4)-SUMIFS('Báo cáo'!$Q:$Q,'Báo cáo'!$AD:$AD,$A49,'Báo cáo'!$AA:$AA,"&lt;="&amp;H$4)</f>
        <v>2620092</v>
      </c>
      <c r="I49" s="247">
        <f>SUMIFS('Báo cáo'!$O:$O,'Báo cáo'!$AD:$AD,$A49,'Báo cáo'!$Z:$Z,"&lt;="&amp;I$4)+SUMIFS('Báo cáo'!$P:$P,'Báo cáo'!$AD:$AD,$A49,'Báo cáo'!$Z:$Z,"&lt;="&amp;I$4)-SUMIFS('Báo cáo'!$Q:$Q,'Báo cáo'!$AD:$AD,$A49,'Báo cáo'!$AA:$AA,"&lt;="&amp;I$4)</f>
        <v>3378394</v>
      </c>
      <c r="J49" s="247">
        <f>SUMIFS('Báo cáo'!$O:$O,'Báo cáo'!$AD:$AD,$A49,'Báo cáo'!$Z:$Z,"&lt;="&amp;J$4)+SUMIFS('Báo cáo'!$P:$P,'Báo cáo'!$AD:$AD,$A49,'Báo cáo'!$Z:$Z,"&lt;="&amp;J$4)-SUMIFS('Báo cáo'!$Q:$Q,'Báo cáo'!$AD:$AD,$A49,'Báo cáo'!$AA:$AA,"&lt;="&amp;J$4)</f>
        <v>3378394</v>
      </c>
      <c r="K49" s="247">
        <f>SUMIFS('Báo cáo'!$O:$O,'Báo cáo'!$AD:$AD,$A49,'Báo cáo'!$Z:$Z,"&lt;="&amp;K$4)+SUMIFS('Báo cáo'!$P:$P,'Báo cáo'!$AD:$AD,$A49,'Báo cáo'!$Z:$Z,"&lt;="&amp;K$4)-SUMIFS('Báo cáo'!$Q:$Q,'Báo cáo'!$AD:$AD,$A49,'Báo cáo'!$AA:$AA,"&lt;="&amp;K$4)</f>
        <v>1702245</v>
      </c>
      <c r="L49" s="247">
        <f>SUMIFS('Báo cáo'!$O:$O,'Báo cáo'!$AD:$AD,$A49,'Báo cáo'!$Z:$Z,"&lt;="&amp;L$4)+SUMIFS('Báo cáo'!$P:$P,'Báo cáo'!$AD:$AD,$A49,'Báo cáo'!$Z:$Z,"&lt;="&amp;L$4)-SUMIFS('Báo cáo'!$Q:$Q,'Báo cáo'!$AD:$AD,$A49,'Báo cáo'!$AA:$AA,"&lt;="&amp;L$4)</f>
        <v>1702245</v>
      </c>
      <c r="M49" s="247">
        <f>SUMIFS('Báo cáo'!$O:$O,'Báo cáo'!$AD:$AD,$A49,'Báo cáo'!$Z:$Z,"&lt;="&amp;M$4)+SUMIFS('Báo cáo'!$P:$P,'Báo cáo'!$AD:$AD,$A49,'Báo cáo'!$Z:$Z,"&lt;="&amp;M$4)-SUMIFS('Báo cáo'!$Q:$Q,'Báo cáo'!$AD:$AD,$A49,'Báo cáo'!$AA:$AA,"&lt;="&amp;M$4)</f>
        <v>776888</v>
      </c>
      <c r="N49" s="247">
        <f>SUMIFS('Báo cáo'!$O:$O,'Báo cáo'!$AD:$AD,$A49,'Báo cáo'!$Z:$Z,"&lt;="&amp;N$4)+SUMIFS('Báo cáo'!$P:$P,'Báo cáo'!$AD:$AD,$A49,'Báo cáo'!$Z:$Z,"&lt;="&amp;N$4)-SUMIFS('Báo cáo'!$Q:$Q,'Báo cáo'!$AD:$AD,$A49,'Báo cáo'!$AA:$AA,"&lt;="&amp;N$4)</f>
        <v>776888</v>
      </c>
    </row>
    <row r="50" spans="1:14">
      <c r="A50" s="23" t="s">
        <v>73</v>
      </c>
      <c r="B50" s="23" t="s">
        <v>11108</v>
      </c>
      <c r="C50" s="247">
        <f>SUMIFS('Báo cáo'!$O:$O,'Báo cáo'!$AD:$AD,$A50,'Báo cáo'!$Z:$Z,"&lt;="&amp;C$4)+SUMIFS('Báo cáo'!$P:$P,'Báo cáo'!$AD:$AD,$A50,'Báo cáo'!$Z:$Z,"&lt;="&amp;C$4)-SUMIFS('Báo cáo'!$Q:$Q,'Báo cáo'!$AD:$AD,$A50,'Báo cáo'!$AA:$AA,"&lt;="&amp;C$4)</f>
        <v>0</v>
      </c>
      <c r="D50" s="247">
        <f>SUMIFS('Báo cáo'!$O:$O,'Báo cáo'!$AD:$AD,$A50,'Báo cáo'!$Z:$Z,"&lt;="&amp;D$4)+SUMIFS('Báo cáo'!$P:$P,'Báo cáo'!$AD:$AD,$A50,'Báo cáo'!$Z:$Z,"&lt;="&amp;D$4)-SUMIFS('Báo cáo'!$Q:$Q,'Báo cáo'!$AD:$AD,$A50,'Báo cáo'!$AA:$AA,"&lt;="&amp;D$4)</f>
        <v>0</v>
      </c>
      <c r="E50" s="247">
        <f>SUMIFS('Báo cáo'!$O:$O,'Báo cáo'!$AD:$AD,$A50,'Báo cáo'!$Z:$Z,"&lt;="&amp;E$4)+SUMIFS('Báo cáo'!$P:$P,'Báo cáo'!$AD:$AD,$A50,'Báo cáo'!$Z:$Z,"&lt;="&amp;E$4)-SUMIFS('Báo cáo'!$Q:$Q,'Báo cáo'!$AD:$AD,$A50,'Báo cáo'!$AA:$AA,"&lt;="&amp;E$4)</f>
        <v>0</v>
      </c>
      <c r="F50" s="247">
        <f>SUMIFS('Báo cáo'!$O:$O,'Báo cáo'!$AD:$AD,$A50,'Báo cáo'!$Z:$Z,"&lt;="&amp;F$4)+SUMIFS('Báo cáo'!$P:$P,'Báo cáo'!$AD:$AD,$A50,'Báo cáo'!$Z:$Z,"&lt;="&amp;F$4)-SUMIFS('Báo cáo'!$Q:$Q,'Báo cáo'!$AD:$AD,$A50,'Báo cáo'!$AA:$AA,"&lt;="&amp;F$4)</f>
        <v>0</v>
      </c>
      <c r="G50" s="247">
        <f>SUMIFS('Báo cáo'!$O:$O,'Báo cáo'!$AD:$AD,$A50,'Báo cáo'!$Z:$Z,"&lt;="&amp;G$4)+SUMIFS('Báo cáo'!$P:$P,'Báo cáo'!$AD:$AD,$A50,'Báo cáo'!$Z:$Z,"&lt;="&amp;G$4)-SUMIFS('Báo cáo'!$Q:$Q,'Báo cáo'!$AD:$AD,$A50,'Báo cáo'!$AA:$AA,"&lt;="&amp;G$4)</f>
        <v>0</v>
      </c>
      <c r="H50" s="247">
        <f>SUMIFS('Báo cáo'!$O:$O,'Báo cáo'!$AD:$AD,$A50,'Báo cáo'!$Z:$Z,"&lt;="&amp;H$4)+SUMIFS('Báo cáo'!$P:$P,'Báo cáo'!$AD:$AD,$A50,'Báo cáo'!$Z:$Z,"&lt;="&amp;H$4)-SUMIFS('Báo cáo'!$Q:$Q,'Báo cáo'!$AD:$AD,$A50,'Báo cáo'!$AA:$AA,"&lt;="&amp;H$4)</f>
        <v>0</v>
      </c>
      <c r="I50" s="247">
        <f>SUMIFS('Báo cáo'!$O:$O,'Báo cáo'!$AD:$AD,$A50,'Báo cáo'!$Z:$Z,"&lt;="&amp;I$4)+SUMIFS('Báo cáo'!$P:$P,'Báo cáo'!$AD:$AD,$A50,'Báo cáo'!$Z:$Z,"&lt;="&amp;I$4)-SUMIFS('Báo cáo'!$Q:$Q,'Báo cáo'!$AD:$AD,$A50,'Báo cáo'!$AA:$AA,"&lt;="&amp;I$4)</f>
        <v>1718382</v>
      </c>
      <c r="J50" s="247">
        <f>SUMIFS('Báo cáo'!$O:$O,'Báo cáo'!$AD:$AD,$A50,'Báo cáo'!$Z:$Z,"&lt;="&amp;J$4)+SUMIFS('Báo cáo'!$P:$P,'Báo cáo'!$AD:$AD,$A50,'Báo cáo'!$Z:$Z,"&lt;="&amp;J$4)-SUMIFS('Báo cáo'!$Q:$Q,'Báo cáo'!$AD:$AD,$A50,'Báo cáo'!$AA:$AA,"&lt;="&amp;J$4)</f>
        <v>1718382</v>
      </c>
      <c r="K50" s="247">
        <f>SUMIFS('Báo cáo'!$O:$O,'Báo cáo'!$AD:$AD,$A50,'Báo cáo'!$Z:$Z,"&lt;="&amp;K$4)+SUMIFS('Báo cáo'!$P:$P,'Báo cáo'!$AD:$AD,$A50,'Báo cáo'!$Z:$Z,"&lt;="&amp;K$4)-SUMIFS('Báo cáo'!$Q:$Q,'Báo cáo'!$AD:$AD,$A50,'Báo cáo'!$AA:$AA,"&lt;="&amp;K$4)</f>
        <v>1718382</v>
      </c>
      <c r="L50" s="247">
        <f>SUMIFS('Báo cáo'!$O:$O,'Báo cáo'!$AD:$AD,$A50,'Báo cáo'!$Z:$Z,"&lt;="&amp;L$4)+SUMIFS('Báo cáo'!$P:$P,'Báo cáo'!$AD:$AD,$A50,'Báo cáo'!$Z:$Z,"&lt;="&amp;L$4)-SUMIFS('Báo cáo'!$Q:$Q,'Báo cáo'!$AD:$AD,$A50,'Báo cáo'!$AA:$AA,"&lt;="&amp;L$4)</f>
        <v>2662581</v>
      </c>
      <c r="M50" s="247">
        <f>SUMIFS('Báo cáo'!$O:$O,'Báo cáo'!$AD:$AD,$A50,'Báo cáo'!$Z:$Z,"&lt;="&amp;M$4)+SUMIFS('Báo cáo'!$P:$P,'Báo cáo'!$AD:$AD,$A50,'Báo cáo'!$Z:$Z,"&lt;="&amp;M$4)-SUMIFS('Báo cáo'!$Q:$Q,'Báo cáo'!$AD:$AD,$A50,'Báo cáo'!$AA:$AA,"&lt;="&amp;M$4)</f>
        <v>1718382</v>
      </c>
      <c r="N50" s="247">
        <f>SUMIFS('Báo cáo'!$O:$O,'Báo cáo'!$AD:$AD,$A50,'Báo cáo'!$Z:$Z,"&lt;="&amp;N$4)+SUMIFS('Báo cáo'!$P:$P,'Báo cáo'!$AD:$AD,$A50,'Báo cáo'!$Z:$Z,"&lt;="&amp;N$4)-SUMIFS('Báo cáo'!$Q:$Q,'Báo cáo'!$AD:$AD,$A50,'Báo cáo'!$AA:$AA,"&lt;="&amp;N$4)</f>
        <v>1718382</v>
      </c>
    </row>
    <row r="51" spans="1:14">
      <c r="A51" s="23" t="s">
        <v>85</v>
      </c>
      <c r="B51" s="23" t="s">
        <v>11119</v>
      </c>
      <c r="C51" s="247">
        <f>SUMIFS('Báo cáo'!$O:$O,'Báo cáo'!$AD:$AD,$A51,'Báo cáo'!$Z:$Z,"&lt;="&amp;C$4)+SUMIFS('Báo cáo'!$P:$P,'Báo cáo'!$AD:$AD,$A51,'Báo cáo'!$Z:$Z,"&lt;="&amp;C$4)-SUMIFS('Báo cáo'!$Q:$Q,'Báo cáo'!$AD:$AD,$A51,'Báo cáo'!$AA:$AA,"&lt;="&amp;C$4)</f>
        <v>1482406</v>
      </c>
      <c r="D51" s="247">
        <f>SUMIFS('Báo cáo'!$O:$O,'Báo cáo'!$AD:$AD,$A51,'Báo cáo'!$Z:$Z,"&lt;="&amp;D$4)+SUMIFS('Báo cáo'!$P:$P,'Báo cáo'!$AD:$AD,$A51,'Báo cáo'!$Z:$Z,"&lt;="&amp;D$4)-SUMIFS('Báo cáo'!$Q:$Q,'Báo cáo'!$AD:$AD,$A51,'Báo cáo'!$AA:$AA,"&lt;="&amp;D$4)</f>
        <v>1482406</v>
      </c>
      <c r="E51" s="247">
        <f>SUMIFS('Báo cáo'!$O:$O,'Báo cáo'!$AD:$AD,$A51,'Báo cáo'!$Z:$Z,"&lt;="&amp;E$4)+SUMIFS('Báo cáo'!$P:$P,'Báo cáo'!$AD:$AD,$A51,'Báo cáo'!$Z:$Z,"&lt;="&amp;E$4)-SUMIFS('Báo cáo'!$Q:$Q,'Báo cáo'!$AD:$AD,$A51,'Báo cáo'!$AA:$AA,"&lt;="&amp;E$4)</f>
        <v>1482406</v>
      </c>
      <c r="F51" s="247">
        <f>SUMIFS('Báo cáo'!$O:$O,'Báo cáo'!$AD:$AD,$A51,'Báo cáo'!$Z:$Z,"&lt;="&amp;F$4)+SUMIFS('Báo cáo'!$P:$P,'Báo cáo'!$AD:$AD,$A51,'Báo cáo'!$Z:$Z,"&lt;="&amp;F$4)-SUMIFS('Báo cáo'!$Q:$Q,'Báo cáo'!$AD:$AD,$A51,'Báo cáo'!$AA:$AA,"&lt;="&amp;F$4)</f>
        <v>2038308</v>
      </c>
      <c r="G51" s="247">
        <f>SUMIFS('Báo cáo'!$O:$O,'Báo cáo'!$AD:$AD,$A51,'Báo cáo'!$Z:$Z,"&lt;="&amp;G$4)+SUMIFS('Báo cáo'!$P:$P,'Báo cáo'!$AD:$AD,$A51,'Báo cáo'!$Z:$Z,"&lt;="&amp;G$4)-SUMIFS('Báo cáo'!$Q:$Q,'Báo cáo'!$AD:$AD,$A51,'Báo cáo'!$AA:$AA,"&lt;="&amp;G$4)</f>
        <v>895123</v>
      </c>
      <c r="H51" s="247">
        <f>SUMIFS('Báo cáo'!$O:$O,'Báo cáo'!$AD:$AD,$A51,'Báo cáo'!$Z:$Z,"&lt;="&amp;H$4)+SUMIFS('Báo cáo'!$P:$P,'Báo cáo'!$AD:$AD,$A51,'Báo cáo'!$Z:$Z,"&lt;="&amp;H$4)-SUMIFS('Báo cáo'!$Q:$Q,'Báo cáo'!$AD:$AD,$A51,'Báo cáo'!$AA:$AA,"&lt;="&amp;H$4)</f>
        <v>895123</v>
      </c>
      <c r="I51" s="247">
        <f>SUMIFS('Báo cáo'!$O:$O,'Báo cáo'!$AD:$AD,$A51,'Báo cáo'!$Z:$Z,"&lt;="&amp;I$4)+SUMIFS('Báo cáo'!$P:$P,'Báo cáo'!$AD:$AD,$A51,'Báo cáo'!$Z:$Z,"&lt;="&amp;I$4)-SUMIFS('Báo cáo'!$Q:$Q,'Báo cáo'!$AD:$AD,$A51,'Báo cáo'!$AA:$AA,"&lt;="&amp;I$4)</f>
        <v>886857</v>
      </c>
      <c r="J51" s="247">
        <f>SUMIFS('Báo cáo'!$O:$O,'Báo cáo'!$AD:$AD,$A51,'Báo cáo'!$Z:$Z,"&lt;="&amp;J$4)+SUMIFS('Báo cáo'!$P:$P,'Báo cáo'!$AD:$AD,$A51,'Báo cáo'!$Z:$Z,"&lt;="&amp;J$4)-SUMIFS('Báo cáo'!$Q:$Q,'Báo cáo'!$AD:$AD,$A51,'Báo cáo'!$AA:$AA,"&lt;="&amp;J$4)</f>
        <v>886857</v>
      </c>
      <c r="K51" s="247">
        <f>SUMIFS('Báo cáo'!$O:$O,'Báo cáo'!$AD:$AD,$A51,'Báo cáo'!$Z:$Z,"&lt;="&amp;K$4)+SUMIFS('Báo cáo'!$P:$P,'Báo cáo'!$AD:$AD,$A51,'Báo cáo'!$Z:$Z,"&lt;="&amp;K$4)-SUMIFS('Báo cáo'!$Q:$Q,'Báo cáo'!$AD:$AD,$A51,'Báo cáo'!$AA:$AA,"&lt;="&amp;K$4)</f>
        <v>488361</v>
      </c>
      <c r="L51" s="247">
        <f>SUMIFS('Báo cáo'!$O:$O,'Báo cáo'!$AD:$AD,$A51,'Báo cáo'!$Z:$Z,"&lt;="&amp;L$4)+SUMIFS('Báo cáo'!$P:$P,'Báo cáo'!$AD:$AD,$A51,'Báo cáo'!$Z:$Z,"&lt;="&amp;L$4)-SUMIFS('Báo cáo'!$Q:$Q,'Báo cáo'!$AD:$AD,$A51,'Báo cáo'!$AA:$AA,"&lt;="&amp;L$4)</f>
        <v>1262274</v>
      </c>
      <c r="M51" s="247">
        <f>SUMIFS('Báo cáo'!$O:$O,'Báo cáo'!$AD:$AD,$A51,'Báo cáo'!$Z:$Z,"&lt;="&amp;M$4)+SUMIFS('Báo cáo'!$P:$P,'Báo cáo'!$AD:$AD,$A51,'Báo cáo'!$Z:$Z,"&lt;="&amp;M$4)-SUMIFS('Báo cáo'!$Q:$Q,'Báo cáo'!$AD:$AD,$A51,'Báo cáo'!$AA:$AA,"&lt;="&amp;M$4)</f>
        <v>1262274</v>
      </c>
      <c r="N51" s="247">
        <f>SUMIFS('Báo cáo'!$O:$O,'Báo cáo'!$AD:$AD,$A51,'Báo cáo'!$Z:$Z,"&lt;="&amp;N$4)+SUMIFS('Báo cáo'!$P:$P,'Báo cáo'!$AD:$AD,$A51,'Báo cáo'!$Z:$Z,"&lt;="&amp;N$4)-SUMIFS('Báo cáo'!$Q:$Q,'Báo cáo'!$AD:$AD,$A51,'Báo cáo'!$AA:$AA,"&lt;="&amp;N$4)</f>
        <v>1262274</v>
      </c>
    </row>
    <row r="52" spans="1:14">
      <c r="A52" s="23" t="s">
        <v>62</v>
      </c>
      <c r="B52" s="23" t="s">
        <v>11121</v>
      </c>
      <c r="C52" s="247">
        <f>SUMIFS('Báo cáo'!$O:$O,'Báo cáo'!$AD:$AD,$A52,'Báo cáo'!$Z:$Z,"&lt;="&amp;C$4)+SUMIFS('Báo cáo'!$P:$P,'Báo cáo'!$AD:$AD,$A52,'Báo cáo'!$Z:$Z,"&lt;="&amp;C$4)-SUMIFS('Báo cáo'!$Q:$Q,'Báo cáo'!$AD:$AD,$A52,'Báo cáo'!$AA:$AA,"&lt;="&amp;C$4)</f>
        <v>1272735</v>
      </c>
      <c r="D52" s="247">
        <f>SUMIFS('Báo cáo'!$O:$O,'Báo cáo'!$AD:$AD,$A52,'Báo cáo'!$Z:$Z,"&lt;="&amp;D$4)+SUMIFS('Báo cáo'!$P:$P,'Báo cáo'!$AD:$AD,$A52,'Báo cáo'!$Z:$Z,"&lt;="&amp;D$4)-SUMIFS('Báo cáo'!$Q:$Q,'Báo cáo'!$AD:$AD,$A52,'Báo cáo'!$AA:$AA,"&lt;="&amp;D$4)</f>
        <v>1272735</v>
      </c>
      <c r="E52" s="247">
        <f>SUMIFS('Báo cáo'!$O:$O,'Báo cáo'!$AD:$AD,$A52,'Báo cáo'!$Z:$Z,"&lt;="&amp;E$4)+SUMIFS('Báo cáo'!$P:$P,'Báo cáo'!$AD:$AD,$A52,'Báo cáo'!$Z:$Z,"&lt;="&amp;E$4)-SUMIFS('Báo cáo'!$Q:$Q,'Báo cáo'!$AD:$AD,$A52,'Báo cáo'!$AA:$AA,"&lt;="&amp;E$4)</f>
        <v>0</v>
      </c>
      <c r="F52" s="247">
        <f>SUMIFS('Báo cáo'!$O:$O,'Báo cáo'!$AD:$AD,$A52,'Báo cáo'!$Z:$Z,"&lt;="&amp;F$4)+SUMIFS('Báo cáo'!$P:$P,'Báo cáo'!$AD:$AD,$A52,'Báo cáo'!$Z:$Z,"&lt;="&amp;F$4)-SUMIFS('Báo cáo'!$Q:$Q,'Báo cáo'!$AD:$AD,$A52,'Báo cáo'!$AA:$AA,"&lt;="&amp;F$4)</f>
        <v>0</v>
      </c>
      <c r="G52" s="247">
        <f>SUMIFS('Báo cáo'!$O:$O,'Báo cáo'!$AD:$AD,$A52,'Báo cáo'!$Z:$Z,"&lt;="&amp;G$4)+SUMIFS('Báo cáo'!$P:$P,'Báo cáo'!$AD:$AD,$A52,'Báo cáo'!$Z:$Z,"&lt;="&amp;G$4)-SUMIFS('Báo cáo'!$Q:$Q,'Báo cáo'!$AD:$AD,$A52,'Báo cáo'!$AA:$AA,"&lt;="&amp;G$4)</f>
        <v>0</v>
      </c>
      <c r="H52" s="247">
        <f>SUMIFS('Báo cáo'!$O:$O,'Báo cáo'!$AD:$AD,$A52,'Báo cáo'!$Z:$Z,"&lt;="&amp;H$4)+SUMIFS('Báo cáo'!$P:$P,'Báo cáo'!$AD:$AD,$A52,'Báo cáo'!$Z:$Z,"&lt;="&amp;H$4)-SUMIFS('Báo cáo'!$Q:$Q,'Báo cáo'!$AD:$AD,$A52,'Báo cáo'!$AA:$AA,"&lt;="&amp;H$4)</f>
        <v>0</v>
      </c>
      <c r="I52" s="247">
        <f>SUMIFS('Báo cáo'!$O:$O,'Báo cáo'!$AD:$AD,$A52,'Báo cáo'!$Z:$Z,"&lt;="&amp;I$4)+SUMIFS('Báo cáo'!$P:$P,'Báo cáo'!$AD:$AD,$A52,'Báo cáo'!$Z:$Z,"&lt;="&amp;I$4)-SUMIFS('Báo cáo'!$Q:$Q,'Báo cáo'!$AD:$AD,$A52,'Báo cáo'!$AA:$AA,"&lt;="&amp;I$4)</f>
        <v>0</v>
      </c>
      <c r="J52" s="247">
        <f>SUMIFS('Báo cáo'!$O:$O,'Báo cáo'!$AD:$AD,$A52,'Báo cáo'!$Z:$Z,"&lt;="&amp;J$4)+SUMIFS('Báo cáo'!$P:$P,'Báo cáo'!$AD:$AD,$A52,'Báo cáo'!$Z:$Z,"&lt;="&amp;J$4)-SUMIFS('Báo cáo'!$Q:$Q,'Báo cáo'!$AD:$AD,$A52,'Báo cáo'!$AA:$AA,"&lt;="&amp;J$4)</f>
        <v>0</v>
      </c>
      <c r="K52" s="247">
        <f>SUMIFS('Báo cáo'!$O:$O,'Báo cáo'!$AD:$AD,$A52,'Báo cáo'!$Z:$Z,"&lt;="&amp;K$4)+SUMIFS('Báo cáo'!$P:$P,'Báo cáo'!$AD:$AD,$A52,'Báo cáo'!$Z:$Z,"&lt;="&amp;K$4)-SUMIFS('Báo cáo'!$Q:$Q,'Báo cáo'!$AD:$AD,$A52,'Báo cáo'!$AA:$AA,"&lt;="&amp;K$4)</f>
        <v>0</v>
      </c>
      <c r="L52" s="247">
        <f>SUMIFS('Báo cáo'!$O:$O,'Báo cáo'!$AD:$AD,$A52,'Báo cáo'!$Z:$Z,"&lt;="&amp;L$4)+SUMIFS('Báo cáo'!$P:$P,'Báo cáo'!$AD:$AD,$A52,'Báo cáo'!$Z:$Z,"&lt;="&amp;L$4)-SUMIFS('Báo cáo'!$Q:$Q,'Báo cáo'!$AD:$AD,$A52,'Báo cáo'!$AA:$AA,"&lt;="&amp;L$4)</f>
        <v>0</v>
      </c>
      <c r="M52" s="247">
        <f>SUMIFS('Báo cáo'!$O:$O,'Báo cáo'!$AD:$AD,$A52,'Báo cáo'!$Z:$Z,"&lt;="&amp;M$4)+SUMIFS('Báo cáo'!$P:$P,'Báo cáo'!$AD:$AD,$A52,'Báo cáo'!$Z:$Z,"&lt;="&amp;M$4)-SUMIFS('Báo cáo'!$Q:$Q,'Báo cáo'!$AD:$AD,$A52,'Báo cáo'!$AA:$AA,"&lt;="&amp;M$4)</f>
        <v>0</v>
      </c>
      <c r="N52" s="247">
        <f>SUMIFS('Báo cáo'!$O:$O,'Báo cáo'!$AD:$AD,$A52,'Báo cáo'!$Z:$Z,"&lt;="&amp;N$4)+SUMIFS('Báo cáo'!$P:$P,'Báo cáo'!$AD:$AD,$A52,'Báo cáo'!$Z:$Z,"&lt;="&amp;N$4)-SUMIFS('Báo cáo'!$Q:$Q,'Báo cáo'!$AD:$AD,$A52,'Báo cáo'!$AA:$AA,"&lt;="&amp;N$4)</f>
        <v>0</v>
      </c>
    </row>
    <row r="53" spans="1:14">
      <c r="A53" s="23" t="s">
        <v>44</v>
      </c>
      <c r="B53" s="23" t="s">
        <v>11139</v>
      </c>
      <c r="C53" s="247">
        <f>SUMIFS('Báo cáo'!$O:$O,'Báo cáo'!$AD:$AD,$A53,'Báo cáo'!$Z:$Z,"&lt;="&amp;C$4)+SUMIFS('Báo cáo'!$P:$P,'Báo cáo'!$AD:$AD,$A53,'Báo cáo'!$Z:$Z,"&lt;="&amp;C$4)-SUMIFS('Báo cáo'!$Q:$Q,'Báo cáo'!$AD:$AD,$A53,'Báo cáo'!$AA:$AA,"&lt;="&amp;C$4)</f>
        <v>0</v>
      </c>
      <c r="D53" s="247">
        <f>SUMIFS('Báo cáo'!$O:$O,'Báo cáo'!$AD:$AD,$A53,'Báo cáo'!$Z:$Z,"&lt;="&amp;D$4)+SUMIFS('Báo cáo'!$P:$P,'Báo cáo'!$AD:$AD,$A53,'Báo cáo'!$Z:$Z,"&lt;="&amp;D$4)-SUMIFS('Báo cáo'!$Q:$Q,'Báo cáo'!$AD:$AD,$A53,'Báo cáo'!$AA:$AA,"&lt;="&amp;D$4)</f>
        <v>0</v>
      </c>
      <c r="E53" s="247">
        <f>SUMIFS('Báo cáo'!$O:$O,'Báo cáo'!$AD:$AD,$A53,'Báo cáo'!$Z:$Z,"&lt;="&amp;E$4)+SUMIFS('Báo cáo'!$P:$P,'Báo cáo'!$AD:$AD,$A53,'Báo cáo'!$Z:$Z,"&lt;="&amp;E$4)-SUMIFS('Báo cáo'!$Q:$Q,'Báo cáo'!$AD:$AD,$A53,'Báo cáo'!$AA:$AA,"&lt;="&amp;E$4)</f>
        <v>0</v>
      </c>
      <c r="F53" s="247">
        <f>SUMIFS('Báo cáo'!$O:$O,'Báo cáo'!$AD:$AD,$A53,'Báo cáo'!$Z:$Z,"&lt;="&amp;F$4)+SUMIFS('Báo cáo'!$P:$P,'Báo cáo'!$AD:$AD,$A53,'Báo cáo'!$Z:$Z,"&lt;="&amp;F$4)-SUMIFS('Báo cáo'!$Q:$Q,'Báo cáo'!$AD:$AD,$A53,'Báo cáo'!$AA:$AA,"&lt;="&amp;F$4)</f>
        <v>0</v>
      </c>
      <c r="G53" s="247">
        <f>SUMIFS('Báo cáo'!$O:$O,'Báo cáo'!$AD:$AD,$A53,'Báo cáo'!$Z:$Z,"&lt;="&amp;G$4)+SUMIFS('Báo cáo'!$P:$P,'Báo cáo'!$AD:$AD,$A53,'Báo cáo'!$Z:$Z,"&lt;="&amp;G$4)-SUMIFS('Báo cáo'!$Q:$Q,'Báo cáo'!$AD:$AD,$A53,'Báo cáo'!$AA:$AA,"&lt;="&amp;G$4)</f>
        <v>0</v>
      </c>
      <c r="H53" s="247">
        <f>SUMIFS('Báo cáo'!$O:$O,'Báo cáo'!$AD:$AD,$A53,'Báo cáo'!$Z:$Z,"&lt;="&amp;H$4)+SUMIFS('Báo cáo'!$P:$P,'Báo cáo'!$AD:$AD,$A53,'Báo cáo'!$Z:$Z,"&lt;="&amp;H$4)-SUMIFS('Báo cáo'!$Q:$Q,'Báo cáo'!$AD:$AD,$A53,'Báo cáo'!$AA:$AA,"&lt;="&amp;H$4)</f>
        <v>0</v>
      </c>
      <c r="I53" s="247">
        <f>SUMIFS('Báo cáo'!$O:$O,'Báo cáo'!$AD:$AD,$A53,'Báo cáo'!$Z:$Z,"&lt;="&amp;I$4)+SUMIFS('Báo cáo'!$P:$P,'Báo cáo'!$AD:$AD,$A53,'Báo cáo'!$Z:$Z,"&lt;="&amp;I$4)-SUMIFS('Báo cáo'!$Q:$Q,'Báo cáo'!$AD:$AD,$A53,'Báo cáo'!$AA:$AA,"&lt;="&amp;I$4)</f>
        <v>0</v>
      </c>
      <c r="J53" s="247">
        <f>SUMIFS('Báo cáo'!$O:$O,'Báo cáo'!$AD:$AD,$A53,'Báo cáo'!$Z:$Z,"&lt;="&amp;J$4)+SUMIFS('Báo cáo'!$P:$P,'Báo cáo'!$AD:$AD,$A53,'Báo cáo'!$Z:$Z,"&lt;="&amp;J$4)-SUMIFS('Báo cáo'!$Q:$Q,'Báo cáo'!$AD:$AD,$A53,'Báo cáo'!$AA:$AA,"&lt;="&amp;J$4)</f>
        <v>0</v>
      </c>
      <c r="K53" s="247">
        <f>SUMIFS('Báo cáo'!$O:$O,'Báo cáo'!$AD:$AD,$A53,'Báo cáo'!$Z:$Z,"&lt;="&amp;K$4)+SUMIFS('Báo cáo'!$P:$P,'Báo cáo'!$AD:$AD,$A53,'Báo cáo'!$Z:$Z,"&lt;="&amp;K$4)-SUMIFS('Báo cáo'!$Q:$Q,'Báo cáo'!$AD:$AD,$A53,'Báo cáo'!$AA:$AA,"&lt;="&amp;K$4)</f>
        <v>0</v>
      </c>
      <c r="L53" s="247">
        <f>SUMIFS('Báo cáo'!$O:$O,'Báo cáo'!$AD:$AD,$A53,'Báo cáo'!$Z:$Z,"&lt;="&amp;L$4)+SUMIFS('Báo cáo'!$P:$P,'Báo cáo'!$AD:$AD,$A53,'Báo cáo'!$Z:$Z,"&lt;="&amp;L$4)-SUMIFS('Báo cáo'!$Q:$Q,'Báo cáo'!$AD:$AD,$A53,'Báo cáo'!$AA:$AA,"&lt;="&amp;L$4)</f>
        <v>0</v>
      </c>
      <c r="M53" s="247">
        <f>SUMIFS('Báo cáo'!$O:$O,'Báo cáo'!$AD:$AD,$A53,'Báo cáo'!$Z:$Z,"&lt;="&amp;M$4)+SUMIFS('Báo cáo'!$P:$P,'Báo cáo'!$AD:$AD,$A53,'Báo cáo'!$Z:$Z,"&lt;="&amp;M$4)-SUMIFS('Báo cáo'!$Q:$Q,'Báo cáo'!$AD:$AD,$A53,'Báo cáo'!$AA:$AA,"&lt;="&amp;M$4)</f>
        <v>0</v>
      </c>
      <c r="N53" s="247">
        <f>SUMIFS('Báo cáo'!$O:$O,'Báo cáo'!$AD:$AD,$A53,'Báo cáo'!$Z:$Z,"&lt;="&amp;N$4)+SUMIFS('Báo cáo'!$P:$P,'Báo cáo'!$AD:$AD,$A53,'Báo cáo'!$Z:$Z,"&lt;="&amp;N$4)-SUMIFS('Báo cáo'!$Q:$Q,'Báo cáo'!$AD:$AD,$A53,'Báo cáo'!$AA:$AA,"&lt;="&amp;N$4)</f>
        <v>0</v>
      </c>
    </row>
    <row r="54" spans="1:14">
      <c r="A54" s="23" t="s">
        <v>100</v>
      </c>
      <c r="B54" s="23" t="s">
        <v>1118</v>
      </c>
      <c r="C54" s="247">
        <f>SUMIFS('Báo cáo'!$O:$O,'Báo cáo'!$AD:$AD,$A54,'Báo cáo'!$Z:$Z,"&lt;="&amp;C$4)+SUMIFS('Báo cáo'!$P:$P,'Báo cáo'!$AD:$AD,$A54,'Báo cáo'!$Z:$Z,"&lt;="&amp;C$4)-SUMIFS('Báo cáo'!$Q:$Q,'Báo cáo'!$AD:$AD,$A54,'Báo cáo'!$AA:$AA,"&lt;="&amp;C$4)</f>
        <v>0</v>
      </c>
      <c r="D54" s="247">
        <f>SUMIFS('Báo cáo'!$O:$O,'Báo cáo'!$AD:$AD,$A54,'Báo cáo'!$Z:$Z,"&lt;="&amp;D$4)+SUMIFS('Báo cáo'!$P:$P,'Báo cáo'!$AD:$AD,$A54,'Báo cáo'!$Z:$Z,"&lt;="&amp;D$4)-SUMIFS('Báo cáo'!$Q:$Q,'Báo cáo'!$AD:$AD,$A54,'Báo cáo'!$AA:$AA,"&lt;="&amp;D$4)</f>
        <v>0</v>
      </c>
      <c r="E54" s="247">
        <f>SUMIFS('Báo cáo'!$O:$O,'Báo cáo'!$AD:$AD,$A54,'Báo cáo'!$Z:$Z,"&lt;="&amp;E$4)+SUMIFS('Báo cáo'!$P:$P,'Báo cáo'!$AD:$AD,$A54,'Báo cáo'!$Z:$Z,"&lt;="&amp;E$4)-SUMIFS('Báo cáo'!$Q:$Q,'Báo cáo'!$AD:$AD,$A54,'Báo cáo'!$AA:$AA,"&lt;="&amp;E$4)</f>
        <v>0</v>
      </c>
      <c r="F54" s="247">
        <f>SUMIFS('Báo cáo'!$O:$O,'Báo cáo'!$AD:$AD,$A54,'Báo cáo'!$Z:$Z,"&lt;="&amp;F$4)+SUMIFS('Báo cáo'!$P:$P,'Báo cáo'!$AD:$AD,$A54,'Báo cáo'!$Z:$Z,"&lt;="&amp;F$4)-SUMIFS('Báo cáo'!$Q:$Q,'Báo cáo'!$AD:$AD,$A54,'Báo cáo'!$AA:$AA,"&lt;="&amp;F$4)</f>
        <v>0</v>
      </c>
      <c r="G54" s="247">
        <f>SUMIFS('Báo cáo'!$O:$O,'Báo cáo'!$AD:$AD,$A54,'Báo cáo'!$Z:$Z,"&lt;="&amp;G$4)+SUMIFS('Báo cáo'!$P:$P,'Báo cáo'!$AD:$AD,$A54,'Báo cáo'!$Z:$Z,"&lt;="&amp;G$4)-SUMIFS('Báo cáo'!$Q:$Q,'Báo cáo'!$AD:$AD,$A54,'Báo cáo'!$AA:$AA,"&lt;="&amp;G$4)</f>
        <v>0</v>
      </c>
      <c r="H54" s="247">
        <f>SUMIFS('Báo cáo'!$O:$O,'Báo cáo'!$AD:$AD,$A54,'Báo cáo'!$Z:$Z,"&lt;="&amp;H$4)+SUMIFS('Báo cáo'!$P:$P,'Báo cáo'!$AD:$AD,$A54,'Báo cáo'!$Z:$Z,"&lt;="&amp;H$4)-SUMIFS('Báo cáo'!$Q:$Q,'Báo cáo'!$AD:$AD,$A54,'Báo cáo'!$AA:$AA,"&lt;="&amp;H$4)</f>
        <v>0</v>
      </c>
      <c r="I54" s="247">
        <f>SUMIFS('Báo cáo'!$O:$O,'Báo cáo'!$AD:$AD,$A54,'Báo cáo'!$Z:$Z,"&lt;="&amp;I$4)+SUMIFS('Báo cáo'!$P:$P,'Báo cáo'!$AD:$AD,$A54,'Báo cáo'!$Z:$Z,"&lt;="&amp;I$4)-SUMIFS('Báo cáo'!$Q:$Q,'Báo cáo'!$AD:$AD,$A54,'Báo cáo'!$AA:$AA,"&lt;="&amp;I$4)</f>
        <v>0</v>
      </c>
      <c r="J54" s="247">
        <f>SUMIFS('Báo cáo'!$O:$O,'Báo cáo'!$AD:$AD,$A54,'Báo cáo'!$Z:$Z,"&lt;="&amp;J$4)+SUMIFS('Báo cáo'!$P:$P,'Báo cáo'!$AD:$AD,$A54,'Báo cáo'!$Z:$Z,"&lt;="&amp;J$4)-SUMIFS('Báo cáo'!$Q:$Q,'Báo cáo'!$AD:$AD,$A54,'Báo cáo'!$AA:$AA,"&lt;="&amp;J$4)</f>
        <v>0</v>
      </c>
      <c r="K54" s="247">
        <f>SUMIFS('Báo cáo'!$O:$O,'Báo cáo'!$AD:$AD,$A54,'Báo cáo'!$Z:$Z,"&lt;="&amp;K$4)+SUMIFS('Báo cáo'!$P:$P,'Báo cáo'!$AD:$AD,$A54,'Báo cáo'!$Z:$Z,"&lt;="&amp;K$4)-SUMIFS('Báo cáo'!$Q:$Q,'Báo cáo'!$AD:$AD,$A54,'Báo cáo'!$AA:$AA,"&lt;="&amp;K$4)</f>
        <v>0</v>
      </c>
      <c r="L54" s="247">
        <f>SUMIFS('Báo cáo'!$O:$O,'Báo cáo'!$AD:$AD,$A54,'Báo cáo'!$Z:$Z,"&lt;="&amp;L$4)+SUMIFS('Báo cáo'!$P:$P,'Báo cáo'!$AD:$AD,$A54,'Báo cáo'!$Z:$Z,"&lt;="&amp;L$4)-SUMIFS('Báo cáo'!$Q:$Q,'Báo cáo'!$AD:$AD,$A54,'Báo cáo'!$AA:$AA,"&lt;="&amp;L$4)</f>
        <v>0</v>
      </c>
      <c r="M54" s="247">
        <f>SUMIFS('Báo cáo'!$O:$O,'Báo cáo'!$AD:$AD,$A54,'Báo cáo'!$Z:$Z,"&lt;="&amp;M$4)+SUMIFS('Báo cáo'!$P:$P,'Báo cáo'!$AD:$AD,$A54,'Báo cáo'!$Z:$Z,"&lt;="&amp;M$4)-SUMIFS('Báo cáo'!$Q:$Q,'Báo cáo'!$AD:$AD,$A54,'Báo cáo'!$AA:$AA,"&lt;="&amp;M$4)</f>
        <v>0</v>
      </c>
      <c r="N54" s="247">
        <f>SUMIFS('Báo cáo'!$O:$O,'Báo cáo'!$AD:$AD,$A54,'Báo cáo'!$Z:$Z,"&lt;="&amp;N$4)+SUMIFS('Báo cáo'!$P:$P,'Báo cáo'!$AD:$AD,$A54,'Báo cáo'!$Z:$Z,"&lt;="&amp;N$4)-SUMIFS('Báo cáo'!$Q:$Q,'Báo cáo'!$AD:$AD,$A54,'Báo cáo'!$AA:$AA,"&lt;="&amp;N$4)</f>
        <v>0</v>
      </c>
    </row>
    <row r="55" spans="1:14">
      <c r="A55" s="23" t="s">
        <v>102</v>
      </c>
      <c r="B55" s="23" t="s">
        <v>11141</v>
      </c>
      <c r="C55" s="247">
        <f>SUMIFS('Báo cáo'!$O:$O,'Báo cáo'!$AD:$AD,$A55,'Báo cáo'!$Z:$Z,"&lt;="&amp;C$4)+SUMIFS('Báo cáo'!$P:$P,'Báo cáo'!$AD:$AD,$A55,'Báo cáo'!$Z:$Z,"&lt;="&amp;C$4)-SUMIFS('Báo cáo'!$Q:$Q,'Báo cáo'!$AD:$AD,$A55,'Báo cáo'!$AA:$AA,"&lt;="&amp;C$4)</f>
        <v>0</v>
      </c>
      <c r="D55" s="247">
        <f>SUMIFS('Báo cáo'!$O:$O,'Báo cáo'!$AD:$AD,$A55,'Báo cáo'!$Z:$Z,"&lt;="&amp;D$4)+SUMIFS('Báo cáo'!$P:$P,'Báo cáo'!$AD:$AD,$A55,'Báo cáo'!$Z:$Z,"&lt;="&amp;D$4)-SUMIFS('Báo cáo'!$Q:$Q,'Báo cáo'!$AD:$AD,$A55,'Báo cáo'!$AA:$AA,"&lt;="&amp;D$4)</f>
        <v>0</v>
      </c>
      <c r="E55" s="247">
        <f>SUMIFS('Báo cáo'!$O:$O,'Báo cáo'!$AD:$AD,$A55,'Báo cáo'!$Z:$Z,"&lt;="&amp;E$4)+SUMIFS('Báo cáo'!$P:$P,'Báo cáo'!$AD:$AD,$A55,'Báo cáo'!$Z:$Z,"&lt;="&amp;E$4)-SUMIFS('Báo cáo'!$Q:$Q,'Báo cáo'!$AD:$AD,$A55,'Báo cáo'!$AA:$AA,"&lt;="&amp;E$4)</f>
        <v>0</v>
      </c>
      <c r="F55" s="247">
        <f>SUMIFS('Báo cáo'!$O:$O,'Báo cáo'!$AD:$AD,$A55,'Báo cáo'!$Z:$Z,"&lt;="&amp;F$4)+SUMIFS('Báo cáo'!$P:$P,'Báo cáo'!$AD:$AD,$A55,'Báo cáo'!$Z:$Z,"&lt;="&amp;F$4)-SUMIFS('Báo cáo'!$Q:$Q,'Báo cáo'!$AD:$AD,$A55,'Báo cáo'!$AA:$AA,"&lt;="&amp;F$4)</f>
        <v>0</v>
      </c>
      <c r="G55" s="247">
        <f>SUMIFS('Báo cáo'!$O:$O,'Báo cáo'!$AD:$AD,$A55,'Báo cáo'!$Z:$Z,"&lt;="&amp;G$4)+SUMIFS('Báo cáo'!$P:$P,'Báo cáo'!$AD:$AD,$A55,'Báo cáo'!$Z:$Z,"&lt;="&amp;G$4)-SUMIFS('Báo cáo'!$Q:$Q,'Báo cáo'!$AD:$AD,$A55,'Báo cáo'!$AA:$AA,"&lt;="&amp;G$4)</f>
        <v>0</v>
      </c>
      <c r="H55" s="247">
        <f>SUMIFS('Báo cáo'!$O:$O,'Báo cáo'!$AD:$AD,$A55,'Báo cáo'!$Z:$Z,"&lt;="&amp;H$4)+SUMIFS('Báo cáo'!$P:$P,'Báo cáo'!$AD:$AD,$A55,'Báo cáo'!$Z:$Z,"&lt;="&amp;H$4)-SUMIFS('Báo cáo'!$Q:$Q,'Báo cáo'!$AD:$AD,$A55,'Báo cáo'!$AA:$AA,"&lt;="&amp;H$4)</f>
        <v>0</v>
      </c>
      <c r="I55" s="247">
        <f>SUMIFS('Báo cáo'!$O:$O,'Báo cáo'!$AD:$AD,$A55,'Báo cáo'!$Z:$Z,"&lt;="&amp;I$4)+SUMIFS('Báo cáo'!$P:$P,'Báo cáo'!$AD:$AD,$A55,'Báo cáo'!$Z:$Z,"&lt;="&amp;I$4)-SUMIFS('Báo cáo'!$Q:$Q,'Báo cáo'!$AD:$AD,$A55,'Báo cáo'!$AA:$AA,"&lt;="&amp;I$4)</f>
        <v>0</v>
      </c>
      <c r="J55" s="247">
        <f>SUMIFS('Báo cáo'!$O:$O,'Báo cáo'!$AD:$AD,$A55,'Báo cáo'!$Z:$Z,"&lt;="&amp;J$4)+SUMIFS('Báo cáo'!$P:$P,'Báo cáo'!$AD:$AD,$A55,'Báo cáo'!$Z:$Z,"&lt;="&amp;J$4)-SUMIFS('Báo cáo'!$Q:$Q,'Báo cáo'!$AD:$AD,$A55,'Báo cáo'!$AA:$AA,"&lt;="&amp;J$4)</f>
        <v>0</v>
      </c>
      <c r="K55" s="247">
        <f>SUMIFS('Báo cáo'!$O:$O,'Báo cáo'!$AD:$AD,$A55,'Báo cáo'!$Z:$Z,"&lt;="&amp;K$4)+SUMIFS('Báo cáo'!$P:$P,'Báo cáo'!$AD:$AD,$A55,'Báo cáo'!$Z:$Z,"&lt;="&amp;K$4)-SUMIFS('Báo cáo'!$Q:$Q,'Báo cáo'!$AD:$AD,$A55,'Báo cáo'!$AA:$AA,"&lt;="&amp;K$4)</f>
        <v>0</v>
      </c>
      <c r="L55" s="247">
        <f>SUMIFS('Báo cáo'!$O:$O,'Báo cáo'!$AD:$AD,$A55,'Báo cáo'!$Z:$Z,"&lt;="&amp;L$4)+SUMIFS('Báo cáo'!$P:$P,'Báo cáo'!$AD:$AD,$A55,'Báo cáo'!$Z:$Z,"&lt;="&amp;L$4)-SUMIFS('Báo cáo'!$Q:$Q,'Báo cáo'!$AD:$AD,$A55,'Báo cáo'!$AA:$AA,"&lt;="&amp;L$4)</f>
        <v>0</v>
      </c>
      <c r="M55" s="247">
        <f>SUMIFS('Báo cáo'!$O:$O,'Báo cáo'!$AD:$AD,$A55,'Báo cáo'!$Z:$Z,"&lt;="&amp;M$4)+SUMIFS('Báo cáo'!$P:$P,'Báo cáo'!$AD:$AD,$A55,'Báo cáo'!$Z:$Z,"&lt;="&amp;M$4)-SUMIFS('Báo cáo'!$Q:$Q,'Báo cáo'!$AD:$AD,$A55,'Báo cáo'!$AA:$AA,"&lt;="&amp;M$4)</f>
        <v>0</v>
      </c>
      <c r="N55" s="247">
        <f>SUMIFS('Báo cáo'!$O:$O,'Báo cáo'!$AD:$AD,$A55,'Báo cáo'!$Z:$Z,"&lt;="&amp;N$4)+SUMIFS('Báo cáo'!$P:$P,'Báo cáo'!$AD:$AD,$A55,'Báo cáo'!$Z:$Z,"&lt;="&amp;N$4)-SUMIFS('Báo cáo'!$Q:$Q,'Báo cáo'!$AD:$AD,$A55,'Báo cáo'!$AA:$AA,"&lt;="&amp;N$4)</f>
        <v>0</v>
      </c>
    </row>
    <row r="56" spans="1:14">
      <c r="A56" s="23" t="s">
        <v>103</v>
      </c>
      <c r="B56" s="23" t="s">
        <v>11143</v>
      </c>
      <c r="C56" s="247">
        <f>SUMIFS('Báo cáo'!$O:$O,'Báo cáo'!$AD:$AD,$A56,'Báo cáo'!$Z:$Z,"&lt;="&amp;C$4)+SUMIFS('Báo cáo'!$P:$P,'Báo cáo'!$AD:$AD,$A56,'Báo cáo'!$Z:$Z,"&lt;="&amp;C$4)-SUMIFS('Báo cáo'!$Q:$Q,'Báo cáo'!$AD:$AD,$A56,'Báo cáo'!$AA:$AA,"&lt;="&amp;C$4)</f>
        <v>1401328</v>
      </c>
      <c r="D56" s="247">
        <f>SUMIFS('Báo cáo'!$O:$O,'Báo cáo'!$AD:$AD,$A56,'Báo cáo'!$Z:$Z,"&lt;="&amp;D$4)+SUMIFS('Báo cáo'!$P:$P,'Báo cáo'!$AD:$AD,$A56,'Báo cáo'!$Z:$Z,"&lt;="&amp;D$4)-SUMIFS('Báo cáo'!$Q:$Q,'Báo cáo'!$AD:$AD,$A56,'Báo cáo'!$AA:$AA,"&lt;="&amp;D$4)</f>
        <v>1401328</v>
      </c>
      <c r="E56" s="247">
        <f>SUMIFS('Báo cáo'!$O:$O,'Báo cáo'!$AD:$AD,$A56,'Báo cáo'!$Z:$Z,"&lt;="&amp;E$4)+SUMIFS('Báo cáo'!$P:$P,'Báo cáo'!$AD:$AD,$A56,'Báo cáo'!$Z:$Z,"&lt;="&amp;E$4)-SUMIFS('Báo cáo'!$Q:$Q,'Báo cáo'!$AD:$AD,$A56,'Báo cáo'!$AA:$AA,"&lt;="&amp;E$4)</f>
        <v>1085644</v>
      </c>
      <c r="F56" s="247">
        <f>SUMIFS('Báo cáo'!$O:$O,'Báo cáo'!$AD:$AD,$A56,'Báo cáo'!$Z:$Z,"&lt;="&amp;F$4)+SUMIFS('Báo cáo'!$P:$P,'Báo cáo'!$AD:$AD,$A56,'Báo cáo'!$Z:$Z,"&lt;="&amp;F$4)-SUMIFS('Báo cáo'!$Q:$Q,'Báo cáo'!$AD:$AD,$A56,'Báo cáo'!$AA:$AA,"&lt;="&amp;F$4)</f>
        <v>1085644</v>
      </c>
      <c r="G56" s="247">
        <f>SUMIFS('Báo cáo'!$O:$O,'Báo cáo'!$AD:$AD,$A56,'Báo cáo'!$Z:$Z,"&lt;="&amp;G$4)+SUMIFS('Báo cáo'!$P:$P,'Báo cáo'!$AD:$AD,$A56,'Báo cáo'!$Z:$Z,"&lt;="&amp;G$4)-SUMIFS('Báo cáo'!$Q:$Q,'Báo cáo'!$AD:$AD,$A56,'Báo cáo'!$AA:$AA,"&lt;="&amp;G$4)</f>
        <v>993584</v>
      </c>
      <c r="H56" s="247">
        <f>SUMIFS('Báo cáo'!$O:$O,'Báo cáo'!$AD:$AD,$A56,'Báo cáo'!$Z:$Z,"&lt;="&amp;H$4)+SUMIFS('Báo cáo'!$P:$P,'Báo cáo'!$AD:$AD,$A56,'Báo cáo'!$Z:$Z,"&lt;="&amp;H$4)-SUMIFS('Báo cáo'!$Q:$Q,'Báo cáo'!$AD:$AD,$A56,'Báo cáo'!$AA:$AA,"&lt;="&amp;H$4)</f>
        <v>993584</v>
      </c>
      <c r="I56" s="247">
        <f>SUMIFS('Báo cáo'!$O:$O,'Báo cáo'!$AD:$AD,$A56,'Báo cáo'!$Z:$Z,"&lt;="&amp;I$4)+SUMIFS('Báo cáo'!$P:$P,'Báo cáo'!$AD:$AD,$A56,'Báo cáo'!$Z:$Z,"&lt;="&amp;I$4)-SUMIFS('Báo cáo'!$Q:$Q,'Báo cáo'!$AD:$AD,$A56,'Báo cáo'!$AA:$AA,"&lt;="&amp;I$4)</f>
        <v>841223</v>
      </c>
      <c r="J56" s="247">
        <f>SUMIFS('Báo cáo'!$O:$O,'Báo cáo'!$AD:$AD,$A56,'Báo cáo'!$Z:$Z,"&lt;="&amp;J$4)+SUMIFS('Báo cáo'!$P:$P,'Báo cáo'!$AD:$AD,$A56,'Báo cáo'!$Z:$Z,"&lt;="&amp;J$4)-SUMIFS('Báo cáo'!$Q:$Q,'Báo cáo'!$AD:$AD,$A56,'Báo cáo'!$AA:$AA,"&lt;="&amp;J$4)</f>
        <v>1560411</v>
      </c>
      <c r="K56" s="247">
        <f>SUMIFS('Báo cáo'!$O:$O,'Báo cáo'!$AD:$AD,$A56,'Báo cáo'!$Z:$Z,"&lt;="&amp;K$4)+SUMIFS('Báo cáo'!$P:$P,'Báo cáo'!$AD:$AD,$A56,'Báo cáo'!$Z:$Z,"&lt;="&amp;K$4)-SUMIFS('Báo cáo'!$Q:$Q,'Báo cáo'!$AD:$AD,$A56,'Báo cáo'!$AA:$AA,"&lt;="&amp;K$4)</f>
        <v>0</v>
      </c>
      <c r="L56" s="247">
        <f>SUMIFS('Báo cáo'!$O:$O,'Báo cáo'!$AD:$AD,$A56,'Báo cáo'!$Z:$Z,"&lt;="&amp;L$4)+SUMIFS('Báo cáo'!$P:$P,'Báo cáo'!$AD:$AD,$A56,'Báo cáo'!$Z:$Z,"&lt;="&amp;L$4)-SUMIFS('Báo cáo'!$Q:$Q,'Báo cáo'!$AD:$AD,$A56,'Báo cáo'!$AA:$AA,"&lt;="&amp;L$4)</f>
        <v>1247753</v>
      </c>
      <c r="M56" s="247">
        <f>SUMIFS('Báo cáo'!$O:$O,'Báo cáo'!$AD:$AD,$A56,'Báo cáo'!$Z:$Z,"&lt;="&amp;M$4)+SUMIFS('Báo cáo'!$P:$P,'Báo cáo'!$AD:$AD,$A56,'Báo cáo'!$Z:$Z,"&lt;="&amp;M$4)-SUMIFS('Báo cáo'!$Q:$Q,'Báo cáo'!$AD:$AD,$A56,'Báo cáo'!$AA:$AA,"&lt;="&amp;M$4)</f>
        <v>0</v>
      </c>
      <c r="N56" s="247">
        <f>SUMIFS('Báo cáo'!$O:$O,'Báo cáo'!$AD:$AD,$A56,'Báo cáo'!$Z:$Z,"&lt;="&amp;N$4)+SUMIFS('Báo cáo'!$P:$P,'Báo cáo'!$AD:$AD,$A56,'Báo cáo'!$Z:$Z,"&lt;="&amp;N$4)-SUMIFS('Báo cáo'!$Q:$Q,'Báo cáo'!$AD:$AD,$A56,'Báo cáo'!$AA:$AA,"&lt;="&amp;N$4)</f>
        <v>0</v>
      </c>
    </row>
    <row r="57" spans="1:14">
      <c r="A57" s="23" t="s">
        <v>48</v>
      </c>
      <c r="B57" s="23" t="s">
        <v>11147</v>
      </c>
      <c r="C57" s="247">
        <f>SUMIFS('Báo cáo'!$O:$O,'Báo cáo'!$AD:$AD,$A57,'Báo cáo'!$Z:$Z,"&lt;="&amp;C$4)+SUMIFS('Báo cáo'!$P:$P,'Báo cáo'!$AD:$AD,$A57,'Báo cáo'!$Z:$Z,"&lt;="&amp;C$4)-SUMIFS('Báo cáo'!$Q:$Q,'Báo cáo'!$AD:$AD,$A57,'Báo cáo'!$AA:$AA,"&lt;="&amp;C$4)</f>
        <v>0</v>
      </c>
      <c r="D57" s="247">
        <f>SUMIFS('Báo cáo'!$O:$O,'Báo cáo'!$AD:$AD,$A57,'Báo cáo'!$Z:$Z,"&lt;="&amp;D$4)+SUMIFS('Báo cáo'!$P:$P,'Báo cáo'!$AD:$AD,$A57,'Báo cáo'!$Z:$Z,"&lt;="&amp;D$4)-SUMIFS('Báo cáo'!$Q:$Q,'Báo cáo'!$AD:$AD,$A57,'Báo cáo'!$AA:$AA,"&lt;="&amp;D$4)</f>
        <v>0</v>
      </c>
      <c r="E57" s="247">
        <f>SUMIFS('Báo cáo'!$O:$O,'Báo cáo'!$AD:$AD,$A57,'Báo cáo'!$Z:$Z,"&lt;="&amp;E$4)+SUMIFS('Báo cáo'!$P:$P,'Báo cáo'!$AD:$AD,$A57,'Báo cáo'!$Z:$Z,"&lt;="&amp;E$4)-SUMIFS('Báo cáo'!$Q:$Q,'Báo cáo'!$AD:$AD,$A57,'Báo cáo'!$AA:$AA,"&lt;="&amp;E$4)</f>
        <v>0</v>
      </c>
      <c r="F57" s="247">
        <f>SUMIFS('Báo cáo'!$O:$O,'Báo cáo'!$AD:$AD,$A57,'Báo cáo'!$Z:$Z,"&lt;="&amp;F$4)+SUMIFS('Báo cáo'!$P:$P,'Báo cáo'!$AD:$AD,$A57,'Báo cáo'!$Z:$Z,"&lt;="&amp;F$4)-SUMIFS('Báo cáo'!$Q:$Q,'Báo cáo'!$AD:$AD,$A57,'Báo cáo'!$AA:$AA,"&lt;="&amp;F$4)</f>
        <v>0</v>
      </c>
      <c r="G57" s="247">
        <f>SUMIFS('Báo cáo'!$O:$O,'Báo cáo'!$AD:$AD,$A57,'Báo cáo'!$Z:$Z,"&lt;="&amp;G$4)+SUMIFS('Báo cáo'!$P:$P,'Báo cáo'!$AD:$AD,$A57,'Báo cáo'!$Z:$Z,"&lt;="&amp;G$4)-SUMIFS('Báo cáo'!$Q:$Q,'Báo cáo'!$AD:$AD,$A57,'Báo cáo'!$AA:$AA,"&lt;="&amp;G$4)</f>
        <v>0</v>
      </c>
      <c r="H57" s="247">
        <f>SUMIFS('Báo cáo'!$O:$O,'Báo cáo'!$AD:$AD,$A57,'Báo cáo'!$Z:$Z,"&lt;="&amp;H$4)+SUMIFS('Báo cáo'!$P:$P,'Báo cáo'!$AD:$AD,$A57,'Báo cáo'!$Z:$Z,"&lt;="&amp;H$4)-SUMIFS('Báo cáo'!$Q:$Q,'Báo cáo'!$AD:$AD,$A57,'Báo cáo'!$AA:$AA,"&lt;="&amp;H$4)</f>
        <v>0</v>
      </c>
      <c r="I57" s="247">
        <f>SUMIFS('Báo cáo'!$O:$O,'Báo cáo'!$AD:$AD,$A57,'Báo cáo'!$Z:$Z,"&lt;="&amp;I$4)+SUMIFS('Báo cáo'!$P:$P,'Báo cáo'!$AD:$AD,$A57,'Báo cáo'!$Z:$Z,"&lt;="&amp;I$4)-SUMIFS('Báo cáo'!$Q:$Q,'Báo cáo'!$AD:$AD,$A57,'Báo cáo'!$AA:$AA,"&lt;="&amp;I$4)</f>
        <v>0</v>
      </c>
      <c r="J57" s="247">
        <f>SUMIFS('Báo cáo'!$O:$O,'Báo cáo'!$AD:$AD,$A57,'Báo cáo'!$Z:$Z,"&lt;="&amp;J$4)+SUMIFS('Báo cáo'!$P:$P,'Báo cáo'!$AD:$AD,$A57,'Báo cáo'!$Z:$Z,"&lt;="&amp;J$4)-SUMIFS('Báo cáo'!$Q:$Q,'Báo cáo'!$AD:$AD,$A57,'Báo cáo'!$AA:$AA,"&lt;="&amp;J$4)</f>
        <v>0</v>
      </c>
      <c r="K57" s="247">
        <f>SUMIFS('Báo cáo'!$O:$O,'Báo cáo'!$AD:$AD,$A57,'Báo cáo'!$Z:$Z,"&lt;="&amp;K$4)+SUMIFS('Báo cáo'!$P:$P,'Báo cáo'!$AD:$AD,$A57,'Báo cáo'!$Z:$Z,"&lt;="&amp;K$4)-SUMIFS('Báo cáo'!$Q:$Q,'Báo cáo'!$AD:$AD,$A57,'Báo cáo'!$AA:$AA,"&lt;="&amp;K$4)</f>
        <v>0</v>
      </c>
      <c r="L57" s="247">
        <f>SUMIFS('Báo cáo'!$O:$O,'Báo cáo'!$AD:$AD,$A57,'Báo cáo'!$Z:$Z,"&lt;="&amp;L$4)+SUMIFS('Báo cáo'!$P:$P,'Báo cáo'!$AD:$AD,$A57,'Báo cáo'!$Z:$Z,"&lt;="&amp;L$4)-SUMIFS('Báo cáo'!$Q:$Q,'Báo cáo'!$AD:$AD,$A57,'Báo cáo'!$AA:$AA,"&lt;="&amp;L$4)</f>
        <v>2467940</v>
      </c>
      <c r="M57" s="247">
        <f>SUMIFS('Báo cáo'!$O:$O,'Báo cáo'!$AD:$AD,$A57,'Báo cáo'!$Z:$Z,"&lt;="&amp;M$4)+SUMIFS('Báo cáo'!$P:$P,'Báo cáo'!$AD:$AD,$A57,'Báo cáo'!$Z:$Z,"&lt;="&amp;M$4)-SUMIFS('Báo cáo'!$Q:$Q,'Báo cáo'!$AD:$AD,$A57,'Báo cáo'!$AA:$AA,"&lt;="&amp;M$4)</f>
        <v>0</v>
      </c>
      <c r="N57" s="247">
        <f>SUMIFS('Báo cáo'!$O:$O,'Báo cáo'!$AD:$AD,$A57,'Báo cáo'!$Z:$Z,"&lt;="&amp;N$4)+SUMIFS('Báo cáo'!$P:$P,'Báo cáo'!$AD:$AD,$A57,'Báo cáo'!$Z:$Z,"&lt;="&amp;N$4)-SUMIFS('Báo cáo'!$Q:$Q,'Báo cáo'!$AD:$AD,$A57,'Báo cáo'!$AA:$AA,"&lt;="&amp;N$4)</f>
        <v>0</v>
      </c>
    </row>
    <row r="58" spans="1:14">
      <c r="A58" s="23" t="s">
        <v>66</v>
      </c>
      <c r="B58" s="23" t="s">
        <v>671</v>
      </c>
      <c r="C58" s="247">
        <f>SUMIFS('Báo cáo'!$O:$O,'Báo cáo'!$AD:$AD,$A58,'Báo cáo'!$Z:$Z,"&lt;="&amp;C$4)+SUMIFS('Báo cáo'!$P:$P,'Báo cáo'!$AD:$AD,$A58,'Báo cáo'!$Z:$Z,"&lt;="&amp;C$4)-SUMIFS('Báo cáo'!$Q:$Q,'Báo cáo'!$AD:$AD,$A58,'Báo cáo'!$AA:$AA,"&lt;="&amp;C$4)</f>
        <v>4223182</v>
      </c>
      <c r="D58" s="247">
        <f>SUMIFS('Báo cáo'!$O:$O,'Báo cáo'!$AD:$AD,$A58,'Báo cáo'!$Z:$Z,"&lt;="&amp;D$4)+SUMIFS('Báo cáo'!$P:$P,'Báo cáo'!$AD:$AD,$A58,'Báo cáo'!$Z:$Z,"&lt;="&amp;D$4)-SUMIFS('Báo cáo'!$Q:$Q,'Báo cáo'!$AD:$AD,$A58,'Báo cáo'!$AA:$AA,"&lt;="&amp;D$4)</f>
        <v>2751472</v>
      </c>
      <c r="E58" s="247">
        <f>SUMIFS('Báo cáo'!$O:$O,'Báo cáo'!$AD:$AD,$A58,'Báo cáo'!$Z:$Z,"&lt;="&amp;E$4)+SUMIFS('Báo cáo'!$P:$P,'Báo cáo'!$AD:$AD,$A58,'Báo cáo'!$Z:$Z,"&lt;="&amp;E$4)-SUMIFS('Báo cáo'!$Q:$Q,'Báo cáo'!$AD:$AD,$A58,'Báo cáo'!$AA:$AA,"&lt;="&amp;E$4)</f>
        <v>1741902</v>
      </c>
      <c r="F58" s="247">
        <f>SUMIFS('Báo cáo'!$O:$O,'Báo cáo'!$AD:$AD,$A58,'Báo cáo'!$Z:$Z,"&lt;="&amp;F$4)+SUMIFS('Báo cáo'!$P:$P,'Báo cáo'!$AD:$AD,$A58,'Báo cáo'!$Z:$Z,"&lt;="&amp;F$4)-SUMIFS('Báo cáo'!$Q:$Q,'Báo cáo'!$AD:$AD,$A58,'Báo cáo'!$AA:$AA,"&lt;="&amp;F$4)</f>
        <v>0</v>
      </c>
      <c r="G58" s="247">
        <f>SUMIFS('Báo cáo'!$O:$O,'Báo cáo'!$AD:$AD,$A58,'Báo cáo'!$Z:$Z,"&lt;="&amp;G$4)+SUMIFS('Báo cáo'!$P:$P,'Báo cáo'!$AD:$AD,$A58,'Báo cáo'!$Z:$Z,"&lt;="&amp;G$4)-SUMIFS('Báo cáo'!$Q:$Q,'Báo cáo'!$AD:$AD,$A58,'Báo cáo'!$AA:$AA,"&lt;="&amp;G$4)</f>
        <v>0</v>
      </c>
      <c r="H58" s="247">
        <f>SUMIFS('Báo cáo'!$O:$O,'Báo cáo'!$AD:$AD,$A58,'Báo cáo'!$Z:$Z,"&lt;="&amp;H$4)+SUMIFS('Báo cáo'!$P:$P,'Báo cáo'!$AD:$AD,$A58,'Báo cáo'!$Z:$Z,"&lt;="&amp;H$4)-SUMIFS('Báo cáo'!$Q:$Q,'Báo cáo'!$AD:$AD,$A58,'Báo cáo'!$AA:$AA,"&lt;="&amp;H$4)</f>
        <v>0</v>
      </c>
      <c r="I58" s="247">
        <f>SUMIFS('Báo cáo'!$O:$O,'Báo cáo'!$AD:$AD,$A58,'Báo cáo'!$Z:$Z,"&lt;="&amp;I$4)+SUMIFS('Báo cáo'!$P:$P,'Báo cáo'!$AD:$AD,$A58,'Báo cáo'!$Z:$Z,"&lt;="&amp;I$4)-SUMIFS('Báo cáo'!$Q:$Q,'Báo cáo'!$AD:$AD,$A58,'Báo cáo'!$AA:$AA,"&lt;="&amp;I$4)</f>
        <v>0</v>
      </c>
      <c r="J58" s="247">
        <f>SUMIFS('Báo cáo'!$O:$O,'Báo cáo'!$AD:$AD,$A58,'Báo cáo'!$Z:$Z,"&lt;="&amp;J$4)+SUMIFS('Báo cáo'!$P:$P,'Báo cáo'!$AD:$AD,$A58,'Báo cáo'!$Z:$Z,"&lt;="&amp;J$4)-SUMIFS('Báo cáo'!$Q:$Q,'Báo cáo'!$AD:$AD,$A58,'Báo cáo'!$AA:$AA,"&lt;="&amp;J$4)</f>
        <v>0</v>
      </c>
      <c r="K58" s="247">
        <f>SUMIFS('Báo cáo'!$O:$O,'Báo cáo'!$AD:$AD,$A58,'Báo cáo'!$Z:$Z,"&lt;="&amp;K$4)+SUMIFS('Báo cáo'!$P:$P,'Báo cáo'!$AD:$AD,$A58,'Báo cáo'!$Z:$Z,"&lt;="&amp;K$4)-SUMIFS('Báo cáo'!$Q:$Q,'Báo cáo'!$AD:$AD,$A58,'Báo cáo'!$AA:$AA,"&lt;="&amp;K$4)</f>
        <v>0</v>
      </c>
      <c r="L58" s="247">
        <f>SUMIFS('Báo cáo'!$O:$O,'Báo cáo'!$AD:$AD,$A58,'Báo cáo'!$Z:$Z,"&lt;="&amp;L$4)+SUMIFS('Báo cáo'!$P:$P,'Báo cáo'!$AD:$AD,$A58,'Báo cáo'!$Z:$Z,"&lt;="&amp;L$4)-SUMIFS('Báo cáo'!$Q:$Q,'Báo cáo'!$AD:$AD,$A58,'Báo cáo'!$AA:$AA,"&lt;="&amp;L$4)</f>
        <v>0</v>
      </c>
      <c r="M58" s="247">
        <f>SUMIFS('Báo cáo'!$O:$O,'Báo cáo'!$AD:$AD,$A58,'Báo cáo'!$Z:$Z,"&lt;="&amp;M$4)+SUMIFS('Báo cáo'!$P:$P,'Báo cáo'!$AD:$AD,$A58,'Báo cáo'!$Z:$Z,"&lt;="&amp;M$4)-SUMIFS('Báo cáo'!$Q:$Q,'Báo cáo'!$AD:$AD,$A58,'Báo cáo'!$AA:$AA,"&lt;="&amp;M$4)</f>
        <v>0</v>
      </c>
      <c r="N58" s="247">
        <f>SUMIFS('Báo cáo'!$O:$O,'Báo cáo'!$AD:$AD,$A58,'Báo cáo'!$Z:$Z,"&lt;="&amp;N$4)+SUMIFS('Báo cáo'!$P:$P,'Báo cáo'!$AD:$AD,$A58,'Báo cáo'!$Z:$Z,"&lt;="&amp;N$4)-SUMIFS('Báo cáo'!$Q:$Q,'Báo cáo'!$AD:$AD,$A58,'Báo cáo'!$AA:$AA,"&lt;="&amp;N$4)</f>
        <v>0</v>
      </c>
    </row>
    <row r="59" spans="1:14">
      <c r="A59" s="23" t="s">
        <v>104</v>
      </c>
      <c r="B59" s="23" t="s">
        <v>11150</v>
      </c>
      <c r="C59" s="247">
        <f>SUMIFS('Báo cáo'!$O:$O,'Báo cáo'!$AD:$AD,$A59,'Báo cáo'!$Z:$Z,"&lt;="&amp;C$4)+SUMIFS('Báo cáo'!$P:$P,'Báo cáo'!$AD:$AD,$A59,'Báo cáo'!$Z:$Z,"&lt;="&amp;C$4)-SUMIFS('Báo cáo'!$Q:$Q,'Báo cáo'!$AD:$AD,$A59,'Báo cáo'!$AA:$AA,"&lt;="&amp;C$4)</f>
        <v>0</v>
      </c>
      <c r="D59" s="247">
        <f>SUMIFS('Báo cáo'!$O:$O,'Báo cáo'!$AD:$AD,$A59,'Báo cáo'!$Z:$Z,"&lt;="&amp;D$4)+SUMIFS('Báo cáo'!$P:$P,'Báo cáo'!$AD:$AD,$A59,'Báo cáo'!$Z:$Z,"&lt;="&amp;D$4)-SUMIFS('Báo cáo'!$Q:$Q,'Báo cáo'!$AD:$AD,$A59,'Báo cáo'!$AA:$AA,"&lt;="&amp;D$4)</f>
        <v>0</v>
      </c>
      <c r="E59" s="247">
        <f>SUMIFS('Báo cáo'!$O:$O,'Báo cáo'!$AD:$AD,$A59,'Báo cáo'!$Z:$Z,"&lt;="&amp;E$4)+SUMIFS('Báo cáo'!$P:$P,'Báo cáo'!$AD:$AD,$A59,'Báo cáo'!$Z:$Z,"&lt;="&amp;E$4)-SUMIFS('Báo cáo'!$Q:$Q,'Báo cáo'!$AD:$AD,$A59,'Báo cáo'!$AA:$AA,"&lt;="&amp;E$4)</f>
        <v>0</v>
      </c>
      <c r="F59" s="247">
        <f>SUMIFS('Báo cáo'!$O:$O,'Báo cáo'!$AD:$AD,$A59,'Báo cáo'!$Z:$Z,"&lt;="&amp;F$4)+SUMIFS('Báo cáo'!$P:$P,'Báo cáo'!$AD:$AD,$A59,'Báo cáo'!$Z:$Z,"&lt;="&amp;F$4)-SUMIFS('Báo cáo'!$Q:$Q,'Báo cáo'!$AD:$AD,$A59,'Báo cáo'!$AA:$AA,"&lt;="&amp;F$4)</f>
        <v>0</v>
      </c>
      <c r="G59" s="247">
        <f>SUMIFS('Báo cáo'!$O:$O,'Báo cáo'!$AD:$AD,$A59,'Báo cáo'!$Z:$Z,"&lt;="&amp;G$4)+SUMIFS('Báo cáo'!$P:$P,'Báo cáo'!$AD:$AD,$A59,'Báo cáo'!$Z:$Z,"&lt;="&amp;G$4)-SUMIFS('Báo cáo'!$Q:$Q,'Báo cáo'!$AD:$AD,$A59,'Báo cáo'!$AA:$AA,"&lt;="&amp;G$4)</f>
        <v>0</v>
      </c>
      <c r="H59" s="247">
        <f>SUMIFS('Báo cáo'!$O:$O,'Báo cáo'!$AD:$AD,$A59,'Báo cáo'!$Z:$Z,"&lt;="&amp;H$4)+SUMIFS('Báo cáo'!$P:$P,'Báo cáo'!$AD:$AD,$A59,'Báo cáo'!$Z:$Z,"&lt;="&amp;H$4)-SUMIFS('Báo cáo'!$Q:$Q,'Báo cáo'!$AD:$AD,$A59,'Báo cáo'!$AA:$AA,"&lt;="&amp;H$4)</f>
        <v>0</v>
      </c>
      <c r="I59" s="247">
        <f>SUMIFS('Báo cáo'!$O:$O,'Báo cáo'!$AD:$AD,$A59,'Báo cáo'!$Z:$Z,"&lt;="&amp;I$4)+SUMIFS('Báo cáo'!$P:$P,'Báo cáo'!$AD:$AD,$A59,'Báo cáo'!$Z:$Z,"&lt;="&amp;I$4)-SUMIFS('Báo cáo'!$Q:$Q,'Báo cáo'!$AD:$AD,$A59,'Báo cáo'!$AA:$AA,"&lt;="&amp;I$4)</f>
        <v>0</v>
      </c>
      <c r="J59" s="247">
        <f>SUMIFS('Báo cáo'!$O:$O,'Báo cáo'!$AD:$AD,$A59,'Báo cáo'!$Z:$Z,"&lt;="&amp;J$4)+SUMIFS('Báo cáo'!$P:$P,'Báo cáo'!$AD:$AD,$A59,'Báo cáo'!$Z:$Z,"&lt;="&amp;J$4)-SUMIFS('Báo cáo'!$Q:$Q,'Báo cáo'!$AD:$AD,$A59,'Báo cáo'!$AA:$AA,"&lt;="&amp;J$4)</f>
        <v>0</v>
      </c>
      <c r="K59" s="247">
        <f>SUMIFS('Báo cáo'!$O:$O,'Báo cáo'!$AD:$AD,$A59,'Báo cáo'!$Z:$Z,"&lt;="&amp;K$4)+SUMIFS('Báo cáo'!$P:$P,'Báo cáo'!$AD:$AD,$A59,'Báo cáo'!$Z:$Z,"&lt;="&amp;K$4)-SUMIFS('Báo cáo'!$Q:$Q,'Báo cáo'!$AD:$AD,$A59,'Báo cáo'!$AA:$AA,"&lt;="&amp;K$4)</f>
        <v>0</v>
      </c>
      <c r="L59" s="247">
        <f>SUMIFS('Báo cáo'!$O:$O,'Báo cáo'!$AD:$AD,$A59,'Báo cáo'!$Z:$Z,"&lt;="&amp;L$4)+SUMIFS('Báo cáo'!$P:$P,'Báo cáo'!$AD:$AD,$A59,'Báo cáo'!$Z:$Z,"&lt;="&amp;L$4)-SUMIFS('Báo cáo'!$Q:$Q,'Báo cáo'!$AD:$AD,$A59,'Báo cáo'!$AA:$AA,"&lt;="&amp;L$4)</f>
        <v>0</v>
      </c>
      <c r="M59" s="247">
        <f>SUMIFS('Báo cáo'!$O:$O,'Báo cáo'!$AD:$AD,$A59,'Báo cáo'!$Z:$Z,"&lt;="&amp;M$4)+SUMIFS('Báo cáo'!$P:$P,'Báo cáo'!$AD:$AD,$A59,'Báo cáo'!$Z:$Z,"&lt;="&amp;M$4)-SUMIFS('Báo cáo'!$Q:$Q,'Báo cáo'!$AD:$AD,$A59,'Báo cáo'!$AA:$AA,"&lt;="&amp;M$4)</f>
        <v>0</v>
      </c>
      <c r="N59" s="247">
        <f>SUMIFS('Báo cáo'!$O:$O,'Báo cáo'!$AD:$AD,$A59,'Báo cáo'!$Z:$Z,"&lt;="&amp;N$4)+SUMIFS('Báo cáo'!$P:$P,'Báo cáo'!$AD:$AD,$A59,'Báo cáo'!$Z:$Z,"&lt;="&amp;N$4)-SUMIFS('Báo cáo'!$Q:$Q,'Báo cáo'!$AD:$AD,$A59,'Báo cáo'!$AA:$AA,"&lt;="&amp;N$4)</f>
        <v>0</v>
      </c>
    </row>
    <row r="60" spans="1:14">
      <c r="A60" s="23" t="s">
        <v>63</v>
      </c>
      <c r="B60" s="23" t="s">
        <v>11157</v>
      </c>
      <c r="C60" s="247">
        <f>SUMIFS('Báo cáo'!$O:$O,'Báo cáo'!$AD:$AD,$A60,'Báo cáo'!$Z:$Z,"&lt;="&amp;C$4)+SUMIFS('Báo cáo'!$P:$P,'Báo cáo'!$AD:$AD,$A60,'Báo cáo'!$Z:$Z,"&lt;="&amp;C$4)-SUMIFS('Báo cáo'!$Q:$Q,'Báo cáo'!$AD:$AD,$A60,'Báo cáo'!$AA:$AA,"&lt;="&amp;C$4)</f>
        <v>0</v>
      </c>
      <c r="D60" s="247">
        <f>SUMIFS('Báo cáo'!$O:$O,'Báo cáo'!$AD:$AD,$A60,'Báo cáo'!$Z:$Z,"&lt;="&amp;D$4)+SUMIFS('Báo cáo'!$P:$P,'Báo cáo'!$AD:$AD,$A60,'Báo cáo'!$Z:$Z,"&lt;="&amp;D$4)-SUMIFS('Báo cáo'!$Q:$Q,'Báo cáo'!$AD:$AD,$A60,'Báo cáo'!$AA:$AA,"&lt;="&amp;D$4)</f>
        <v>2056922</v>
      </c>
      <c r="E60" s="247">
        <f>SUMIFS('Báo cáo'!$O:$O,'Báo cáo'!$AD:$AD,$A60,'Báo cáo'!$Z:$Z,"&lt;="&amp;E$4)+SUMIFS('Báo cáo'!$P:$P,'Báo cáo'!$AD:$AD,$A60,'Báo cáo'!$Z:$Z,"&lt;="&amp;E$4)-SUMIFS('Báo cáo'!$Q:$Q,'Báo cáo'!$AD:$AD,$A60,'Báo cáo'!$AA:$AA,"&lt;="&amp;E$4)</f>
        <v>2056922</v>
      </c>
      <c r="F60" s="247">
        <f>SUMIFS('Báo cáo'!$O:$O,'Báo cáo'!$AD:$AD,$A60,'Báo cáo'!$Z:$Z,"&lt;="&amp;F$4)+SUMIFS('Báo cáo'!$P:$P,'Báo cáo'!$AD:$AD,$A60,'Báo cáo'!$Z:$Z,"&lt;="&amp;F$4)-SUMIFS('Báo cáo'!$Q:$Q,'Báo cáo'!$AD:$AD,$A60,'Báo cáo'!$AA:$AA,"&lt;="&amp;F$4)</f>
        <v>0</v>
      </c>
      <c r="G60" s="247">
        <f>SUMIFS('Báo cáo'!$O:$O,'Báo cáo'!$AD:$AD,$A60,'Báo cáo'!$Z:$Z,"&lt;="&amp;G$4)+SUMIFS('Báo cáo'!$P:$P,'Báo cáo'!$AD:$AD,$A60,'Báo cáo'!$Z:$Z,"&lt;="&amp;G$4)-SUMIFS('Báo cáo'!$Q:$Q,'Báo cáo'!$AD:$AD,$A60,'Báo cáo'!$AA:$AA,"&lt;="&amp;G$4)</f>
        <v>1819426</v>
      </c>
      <c r="H60" s="247">
        <f>SUMIFS('Báo cáo'!$O:$O,'Báo cáo'!$AD:$AD,$A60,'Báo cáo'!$Z:$Z,"&lt;="&amp;H$4)+SUMIFS('Báo cáo'!$P:$P,'Báo cáo'!$AD:$AD,$A60,'Báo cáo'!$Z:$Z,"&lt;="&amp;H$4)-SUMIFS('Báo cáo'!$Q:$Q,'Báo cáo'!$AD:$AD,$A60,'Báo cáo'!$AA:$AA,"&lt;="&amp;H$4)</f>
        <v>1819426</v>
      </c>
      <c r="I60" s="247">
        <f>SUMIFS('Báo cáo'!$O:$O,'Báo cáo'!$AD:$AD,$A60,'Báo cáo'!$Z:$Z,"&lt;="&amp;I$4)+SUMIFS('Báo cáo'!$P:$P,'Báo cáo'!$AD:$AD,$A60,'Báo cáo'!$Z:$Z,"&lt;="&amp;I$4)-SUMIFS('Báo cáo'!$Q:$Q,'Báo cáo'!$AD:$AD,$A60,'Báo cáo'!$AA:$AA,"&lt;="&amp;I$4)</f>
        <v>1819426</v>
      </c>
      <c r="J60" s="247">
        <f>SUMIFS('Báo cáo'!$O:$O,'Báo cáo'!$AD:$AD,$A60,'Báo cáo'!$Z:$Z,"&lt;="&amp;J$4)+SUMIFS('Báo cáo'!$P:$P,'Báo cáo'!$AD:$AD,$A60,'Báo cáo'!$Z:$Z,"&lt;="&amp;J$4)-SUMIFS('Báo cáo'!$Q:$Q,'Báo cáo'!$AD:$AD,$A60,'Báo cáo'!$AA:$AA,"&lt;="&amp;J$4)</f>
        <v>0</v>
      </c>
      <c r="K60" s="247">
        <f>SUMIFS('Báo cáo'!$O:$O,'Báo cáo'!$AD:$AD,$A60,'Báo cáo'!$Z:$Z,"&lt;="&amp;K$4)+SUMIFS('Báo cáo'!$P:$P,'Báo cáo'!$AD:$AD,$A60,'Báo cáo'!$Z:$Z,"&lt;="&amp;K$4)-SUMIFS('Báo cáo'!$Q:$Q,'Báo cáo'!$AD:$AD,$A60,'Báo cáo'!$AA:$AA,"&lt;="&amp;K$4)</f>
        <v>0</v>
      </c>
      <c r="L60" s="247">
        <f>SUMIFS('Báo cáo'!$O:$O,'Báo cáo'!$AD:$AD,$A60,'Báo cáo'!$Z:$Z,"&lt;="&amp;L$4)+SUMIFS('Báo cáo'!$P:$P,'Báo cáo'!$AD:$AD,$A60,'Báo cáo'!$Z:$Z,"&lt;="&amp;L$4)-SUMIFS('Báo cáo'!$Q:$Q,'Báo cáo'!$AD:$AD,$A60,'Báo cáo'!$AA:$AA,"&lt;="&amp;L$4)</f>
        <v>0</v>
      </c>
      <c r="M60" s="247">
        <f>SUMIFS('Báo cáo'!$O:$O,'Báo cáo'!$AD:$AD,$A60,'Báo cáo'!$Z:$Z,"&lt;="&amp;M$4)+SUMIFS('Báo cáo'!$P:$P,'Báo cáo'!$AD:$AD,$A60,'Báo cáo'!$Z:$Z,"&lt;="&amp;M$4)-SUMIFS('Báo cáo'!$Q:$Q,'Báo cáo'!$AD:$AD,$A60,'Báo cáo'!$AA:$AA,"&lt;="&amp;M$4)</f>
        <v>0</v>
      </c>
      <c r="N60" s="247">
        <f>SUMIFS('Báo cáo'!$O:$O,'Báo cáo'!$AD:$AD,$A60,'Báo cáo'!$Z:$Z,"&lt;="&amp;N$4)+SUMIFS('Báo cáo'!$P:$P,'Báo cáo'!$AD:$AD,$A60,'Báo cáo'!$Z:$Z,"&lt;="&amp;N$4)-SUMIFS('Báo cáo'!$Q:$Q,'Báo cáo'!$AD:$AD,$A60,'Báo cáo'!$AA:$AA,"&lt;="&amp;N$4)</f>
        <v>0</v>
      </c>
    </row>
    <row r="61" spans="1:14">
      <c r="A61" s="23" t="s">
        <v>74</v>
      </c>
      <c r="B61" s="23" t="s">
        <v>11161</v>
      </c>
      <c r="C61" s="247">
        <f>SUMIFS('Báo cáo'!$O:$O,'Báo cáo'!$AD:$AD,$A61,'Báo cáo'!$Z:$Z,"&lt;="&amp;C$4)+SUMIFS('Báo cáo'!$P:$P,'Báo cáo'!$AD:$AD,$A61,'Báo cáo'!$Z:$Z,"&lt;="&amp;C$4)-SUMIFS('Báo cáo'!$Q:$Q,'Báo cáo'!$AD:$AD,$A61,'Báo cáo'!$AA:$AA,"&lt;="&amp;C$4)</f>
        <v>0</v>
      </c>
      <c r="D61" s="247">
        <f>SUMIFS('Báo cáo'!$O:$O,'Báo cáo'!$AD:$AD,$A61,'Báo cáo'!$Z:$Z,"&lt;="&amp;D$4)+SUMIFS('Báo cáo'!$P:$P,'Báo cáo'!$AD:$AD,$A61,'Báo cáo'!$Z:$Z,"&lt;="&amp;D$4)-SUMIFS('Báo cáo'!$Q:$Q,'Báo cáo'!$AD:$AD,$A61,'Báo cáo'!$AA:$AA,"&lt;="&amp;D$4)</f>
        <v>2465395</v>
      </c>
      <c r="E61" s="247">
        <f>SUMIFS('Báo cáo'!$O:$O,'Báo cáo'!$AD:$AD,$A61,'Báo cáo'!$Z:$Z,"&lt;="&amp;E$4)+SUMIFS('Báo cáo'!$P:$P,'Báo cáo'!$AD:$AD,$A61,'Báo cáo'!$Z:$Z,"&lt;="&amp;E$4)-SUMIFS('Báo cáo'!$Q:$Q,'Báo cáo'!$AD:$AD,$A61,'Báo cáo'!$AA:$AA,"&lt;="&amp;E$4)</f>
        <v>2465395</v>
      </c>
      <c r="F61" s="247">
        <f>SUMIFS('Báo cáo'!$O:$O,'Báo cáo'!$AD:$AD,$A61,'Báo cáo'!$Z:$Z,"&lt;="&amp;F$4)+SUMIFS('Báo cáo'!$P:$P,'Báo cáo'!$AD:$AD,$A61,'Báo cáo'!$Z:$Z,"&lt;="&amp;F$4)-SUMIFS('Báo cáo'!$Q:$Q,'Báo cáo'!$AD:$AD,$A61,'Báo cáo'!$AA:$AA,"&lt;="&amp;F$4)</f>
        <v>0</v>
      </c>
      <c r="G61" s="247">
        <f>SUMIFS('Báo cáo'!$O:$O,'Báo cáo'!$AD:$AD,$A61,'Báo cáo'!$Z:$Z,"&lt;="&amp;G$4)+SUMIFS('Báo cáo'!$P:$P,'Báo cáo'!$AD:$AD,$A61,'Báo cáo'!$Z:$Z,"&lt;="&amp;G$4)-SUMIFS('Báo cáo'!$Q:$Q,'Báo cáo'!$AD:$AD,$A61,'Báo cáo'!$AA:$AA,"&lt;="&amp;G$4)</f>
        <v>0</v>
      </c>
      <c r="H61" s="247">
        <f>SUMIFS('Báo cáo'!$O:$O,'Báo cáo'!$AD:$AD,$A61,'Báo cáo'!$Z:$Z,"&lt;="&amp;H$4)+SUMIFS('Báo cáo'!$P:$P,'Báo cáo'!$AD:$AD,$A61,'Báo cáo'!$Z:$Z,"&lt;="&amp;H$4)-SUMIFS('Báo cáo'!$Q:$Q,'Báo cáo'!$AD:$AD,$A61,'Báo cáo'!$AA:$AA,"&lt;="&amp;H$4)</f>
        <v>0</v>
      </c>
      <c r="I61" s="247">
        <f>SUMIFS('Báo cáo'!$O:$O,'Báo cáo'!$AD:$AD,$A61,'Báo cáo'!$Z:$Z,"&lt;="&amp;I$4)+SUMIFS('Báo cáo'!$P:$P,'Báo cáo'!$AD:$AD,$A61,'Báo cáo'!$Z:$Z,"&lt;="&amp;I$4)-SUMIFS('Báo cáo'!$Q:$Q,'Báo cáo'!$AD:$AD,$A61,'Báo cáo'!$AA:$AA,"&lt;="&amp;I$4)</f>
        <v>0</v>
      </c>
      <c r="J61" s="247">
        <f>SUMIFS('Báo cáo'!$O:$O,'Báo cáo'!$AD:$AD,$A61,'Báo cáo'!$Z:$Z,"&lt;="&amp;J$4)+SUMIFS('Báo cáo'!$P:$P,'Báo cáo'!$AD:$AD,$A61,'Báo cáo'!$Z:$Z,"&lt;="&amp;J$4)-SUMIFS('Báo cáo'!$Q:$Q,'Báo cáo'!$AD:$AD,$A61,'Báo cáo'!$AA:$AA,"&lt;="&amp;J$4)</f>
        <v>3592687</v>
      </c>
      <c r="K61" s="247">
        <f>SUMIFS('Báo cáo'!$O:$O,'Báo cáo'!$AD:$AD,$A61,'Báo cáo'!$Z:$Z,"&lt;="&amp;K$4)+SUMIFS('Báo cáo'!$P:$P,'Báo cáo'!$AD:$AD,$A61,'Báo cáo'!$Z:$Z,"&lt;="&amp;K$4)-SUMIFS('Báo cáo'!$Q:$Q,'Báo cáo'!$AD:$AD,$A61,'Báo cáo'!$AA:$AA,"&lt;="&amp;K$4)</f>
        <v>3592687</v>
      </c>
      <c r="L61" s="247">
        <f>SUMIFS('Báo cáo'!$O:$O,'Báo cáo'!$AD:$AD,$A61,'Báo cáo'!$Z:$Z,"&lt;="&amp;L$4)+SUMIFS('Báo cáo'!$P:$P,'Báo cáo'!$AD:$AD,$A61,'Báo cáo'!$Z:$Z,"&lt;="&amp;L$4)-SUMIFS('Báo cáo'!$Q:$Q,'Báo cáo'!$AD:$AD,$A61,'Báo cáo'!$AA:$AA,"&lt;="&amp;L$4)</f>
        <v>0</v>
      </c>
      <c r="M61" s="247">
        <f>SUMIFS('Báo cáo'!$O:$O,'Báo cáo'!$AD:$AD,$A61,'Báo cáo'!$Z:$Z,"&lt;="&amp;M$4)+SUMIFS('Báo cáo'!$P:$P,'Báo cáo'!$AD:$AD,$A61,'Báo cáo'!$Z:$Z,"&lt;="&amp;M$4)-SUMIFS('Báo cáo'!$Q:$Q,'Báo cáo'!$AD:$AD,$A61,'Báo cáo'!$AA:$AA,"&lt;="&amp;M$4)</f>
        <v>0</v>
      </c>
      <c r="N61" s="247">
        <f>SUMIFS('Báo cáo'!$O:$O,'Báo cáo'!$AD:$AD,$A61,'Báo cáo'!$Z:$Z,"&lt;="&amp;N$4)+SUMIFS('Báo cáo'!$P:$P,'Báo cáo'!$AD:$AD,$A61,'Báo cáo'!$Z:$Z,"&lt;="&amp;N$4)-SUMIFS('Báo cáo'!$Q:$Q,'Báo cáo'!$AD:$AD,$A61,'Báo cáo'!$AA:$AA,"&lt;="&amp;N$4)</f>
        <v>0</v>
      </c>
    </row>
    <row r="62" spans="1:14">
      <c r="A62" s="23" t="s">
        <v>38</v>
      </c>
      <c r="B62" s="23" t="s">
        <v>11162</v>
      </c>
      <c r="C62" s="247">
        <f>SUMIFS('Báo cáo'!$O:$O,'Báo cáo'!$AD:$AD,$A62,'Báo cáo'!$Z:$Z,"&lt;="&amp;C$4)+SUMIFS('Báo cáo'!$P:$P,'Báo cáo'!$AD:$AD,$A62,'Báo cáo'!$Z:$Z,"&lt;="&amp;C$4)-SUMIFS('Báo cáo'!$Q:$Q,'Báo cáo'!$AD:$AD,$A62,'Báo cáo'!$AA:$AA,"&lt;="&amp;C$4)</f>
        <v>0</v>
      </c>
      <c r="D62" s="247">
        <f>SUMIFS('Báo cáo'!$O:$O,'Báo cáo'!$AD:$AD,$A62,'Báo cáo'!$Z:$Z,"&lt;="&amp;D$4)+SUMIFS('Báo cáo'!$P:$P,'Báo cáo'!$AD:$AD,$A62,'Báo cáo'!$Z:$Z,"&lt;="&amp;D$4)-SUMIFS('Báo cáo'!$Q:$Q,'Báo cáo'!$AD:$AD,$A62,'Báo cáo'!$AA:$AA,"&lt;="&amp;D$4)</f>
        <v>729610</v>
      </c>
      <c r="E62" s="247">
        <f>SUMIFS('Báo cáo'!$O:$O,'Báo cáo'!$AD:$AD,$A62,'Báo cáo'!$Z:$Z,"&lt;="&amp;E$4)+SUMIFS('Báo cáo'!$P:$P,'Báo cáo'!$AD:$AD,$A62,'Báo cáo'!$Z:$Z,"&lt;="&amp;E$4)-SUMIFS('Báo cáo'!$Q:$Q,'Báo cáo'!$AD:$AD,$A62,'Báo cáo'!$AA:$AA,"&lt;="&amp;E$4)</f>
        <v>6872233</v>
      </c>
      <c r="F62" s="247">
        <f>SUMIFS('Báo cáo'!$O:$O,'Báo cáo'!$AD:$AD,$A62,'Báo cáo'!$Z:$Z,"&lt;="&amp;F$4)+SUMIFS('Báo cáo'!$P:$P,'Báo cáo'!$AD:$AD,$A62,'Báo cáo'!$Z:$Z,"&lt;="&amp;F$4)-SUMIFS('Báo cáo'!$Q:$Q,'Báo cáo'!$AD:$AD,$A62,'Báo cáo'!$AA:$AA,"&lt;="&amp;F$4)</f>
        <v>3557631</v>
      </c>
      <c r="G62" s="247">
        <f>SUMIFS('Báo cáo'!$O:$O,'Báo cáo'!$AD:$AD,$A62,'Báo cáo'!$Z:$Z,"&lt;="&amp;G$4)+SUMIFS('Báo cáo'!$P:$P,'Báo cáo'!$AD:$AD,$A62,'Báo cáo'!$Z:$Z,"&lt;="&amp;G$4)-SUMIFS('Báo cáo'!$Q:$Q,'Báo cáo'!$AD:$AD,$A62,'Báo cáo'!$AA:$AA,"&lt;="&amp;G$4)</f>
        <v>4983088</v>
      </c>
      <c r="H62" s="247">
        <f>SUMIFS('Báo cáo'!$O:$O,'Báo cáo'!$AD:$AD,$A62,'Báo cáo'!$Z:$Z,"&lt;="&amp;H$4)+SUMIFS('Báo cáo'!$P:$P,'Báo cáo'!$AD:$AD,$A62,'Báo cáo'!$Z:$Z,"&lt;="&amp;H$4)-SUMIFS('Báo cáo'!$Q:$Q,'Báo cáo'!$AD:$AD,$A62,'Báo cáo'!$AA:$AA,"&lt;="&amp;H$4)</f>
        <v>0</v>
      </c>
      <c r="I62" s="247">
        <f>SUMIFS('Báo cáo'!$O:$O,'Báo cáo'!$AD:$AD,$A62,'Báo cáo'!$Z:$Z,"&lt;="&amp;I$4)+SUMIFS('Báo cáo'!$P:$P,'Báo cáo'!$AD:$AD,$A62,'Báo cáo'!$Z:$Z,"&lt;="&amp;I$4)-SUMIFS('Báo cáo'!$Q:$Q,'Báo cáo'!$AD:$AD,$A62,'Báo cáo'!$AA:$AA,"&lt;="&amp;I$4)</f>
        <v>2893735</v>
      </c>
      <c r="J62" s="247">
        <f>SUMIFS('Báo cáo'!$O:$O,'Báo cáo'!$AD:$AD,$A62,'Báo cáo'!$Z:$Z,"&lt;="&amp;J$4)+SUMIFS('Báo cáo'!$P:$P,'Báo cáo'!$AD:$AD,$A62,'Báo cáo'!$Z:$Z,"&lt;="&amp;J$4)-SUMIFS('Báo cáo'!$Q:$Q,'Báo cáo'!$AD:$AD,$A62,'Báo cáo'!$AA:$AA,"&lt;="&amp;J$4)</f>
        <v>0</v>
      </c>
      <c r="K62" s="247">
        <f>SUMIFS('Báo cáo'!$O:$O,'Báo cáo'!$AD:$AD,$A62,'Báo cáo'!$Z:$Z,"&lt;="&amp;K$4)+SUMIFS('Báo cáo'!$P:$P,'Báo cáo'!$AD:$AD,$A62,'Báo cáo'!$Z:$Z,"&lt;="&amp;K$4)-SUMIFS('Báo cáo'!$Q:$Q,'Báo cáo'!$AD:$AD,$A62,'Báo cáo'!$AA:$AA,"&lt;="&amp;K$4)</f>
        <v>2252275</v>
      </c>
      <c r="L62" s="247">
        <f>SUMIFS('Báo cáo'!$O:$O,'Báo cáo'!$AD:$AD,$A62,'Báo cáo'!$Z:$Z,"&lt;="&amp;L$4)+SUMIFS('Báo cáo'!$P:$P,'Báo cáo'!$AD:$AD,$A62,'Báo cáo'!$Z:$Z,"&lt;="&amp;L$4)-SUMIFS('Báo cáo'!$Q:$Q,'Báo cáo'!$AD:$AD,$A62,'Báo cáo'!$AA:$AA,"&lt;="&amp;L$4)</f>
        <v>0</v>
      </c>
      <c r="M62" s="247">
        <f>SUMIFS('Báo cáo'!$O:$O,'Báo cáo'!$AD:$AD,$A62,'Báo cáo'!$Z:$Z,"&lt;="&amp;M$4)+SUMIFS('Báo cáo'!$P:$P,'Báo cáo'!$AD:$AD,$A62,'Báo cáo'!$Z:$Z,"&lt;="&amp;M$4)-SUMIFS('Báo cáo'!$Q:$Q,'Báo cáo'!$AD:$AD,$A62,'Báo cáo'!$AA:$AA,"&lt;="&amp;M$4)</f>
        <v>0</v>
      </c>
      <c r="N62" s="247">
        <f>SUMIFS('Báo cáo'!$O:$O,'Báo cáo'!$AD:$AD,$A62,'Báo cáo'!$Z:$Z,"&lt;="&amp;N$4)+SUMIFS('Báo cáo'!$P:$P,'Báo cáo'!$AD:$AD,$A62,'Báo cáo'!$Z:$Z,"&lt;="&amp;N$4)-SUMIFS('Báo cáo'!$Q:$Q,'Báo cáo'!$AD:$AD,$A62,'Báo cáo'!$AA:$AA,"&lt;="&amp;N$4)</f>
        <v>0</v>
      </c>
    </row>
    <row r="63" spans="1:14">
      <c r="A63" s="23" t="s">
        <v>53</v>
      </c>
      <c r="B63" s="23" t="s">
        <v>11163</v>
      </c>
      <c r="C63" s="247">
        <f>SUMIFS('Báo cáo'!$O:$O,'Báo cáo'!$AD:$AD,$A63,'Báo cáo'!$Z:$Z,"&lt;="&amp;C$4)+SUMIFS('Báo cáo'!$P:$P,'Báo cáo'!$AD:$AD,$A63,'Báo cáo'!$Z:$Z,"&lt;="&amp;C$4)-SUMIFS('Báo cáo'!$Q:$Q,'Báo cáo'!$AD:$AD,$A63,'Báo cáo'!$AA:$AA,"&lt;="&amp;C$4)</f>
        <v>753402</v>
      </c>
      <c r="D63" s="247">
        <f>SUMIFS('Báo cáo'!$O:$O,'Báo cáo'!$AD:$AD,$A63,'Báo cáo'!$Z:$Z,"&lt;="&amp;D$4)+SUMIFS('Báo cáo'!$P:$P,'Báo cáo'!$AD:$AD,$A63,'Báo cáo'!$Z:$Z,"&lt;="&amp;D$4)-SUMIFS('Báo cáo'!$Q:$Q,'Báo cáo'!$AD:$AD,$A63,'Báo cáo'!$AA:$AA,"&lt;="&amp;D$4)</f>
        <v>1513791</v>
      </c>
      <c r="E63" s="247">
        <f>SUMIFS('Báo cáo'!$O:$O,'Báo cáo'!$AD:$AD,$A63,'Báo cáo'!$Z:$Z,"&lt;="&amp;E$4)+SUMIFS('Báo cáo'!$P:$P,'Báo cáo'!$AD:$AD,$A63,'Báo cáo'!$Z:$Z,"&lt;="&amp;E$4)-SUMIFS('Báo cáo'!$Q:$Q,'Báo cáo'!$AD:$AD,$A63,'Báo cáo'!$AA:$AA,"&lt;="&amp;E$4)</f>
        <v>0</v>
      </c>
      <c r="F63" s="247">
        <f>SUMIFS('Báo cáo'!$O:$O,'Báo cáo'!$AD:$AD,$A63,'Báo cáo'!$Z:$Z,"&lt;="&amp;F$4)+SUMIFS('Báo cáo'!$P:$P,'Báo cáo'!$AD:$AD,$A63,'Báo cáo'!$Z:$Z,"&lt;="&amp;F$4)-SUMIFS('Báo cáo'!$Q:$Q,'Báo cáo'!$AD:$AD,$A63,'Báo cáo'!$AA:$AA,"&lt;="&amp;F$4)</f>
        <v>569727</v>
      </c>
      <c r="G63" s="247">
        <f>SUMIFS('Báo cáo'!$O:$O,'Báo cáo'!$AD:$AD,$A63,'Báo cáo'!$Z:$Z,"&lt;="&amp;G$4)+SUMIFS('Báo cáo'!$P:$P,'Báo cáo'!$AD:$AD,$A63,'Báo cáo'!$Z:$Z,"&lt;="&amp;G$4)-SUMIFS('Báo cáo'!$Q:$Q,'Báo cáo'!$AD:$AD,$A63,'Báo cáo'!$AA:$AA,"&lt;="&amp;G$4)</f>
        <v>0</v>
      </c>
      <c r="H63" s="247">
        <f>SUMIFS('Báo cáo'!$O:$O,'Báo cáo'!$AD:$AD,$A63,'Báo cáo'!$Z:$Z,"&lt;="&amp;H$4)+SUMIFS('Báo cáo'!$P:$P,'Báo cáo'!$AD:$AD,$A63,'Báo cáo'!$Z:$Z,"&lt;="&amp;H$4)-SUMIFS('Báo cáo'!$Q:$Q,'Báo cáo'!$AD:$AD,$A63,'Báo cáo'!$AA:$AA,"&lt;="&amp;H$4)</f>
        <v>376701</v>
      </c>
      <c r="I63" s="247">
        <f>SUMIFS('Báo cáo'!$O:$O,'Báo cáo'!$AD:$AD,$A63,'Báo cáo'!$Z:$Z,"&lt;="&amp;I$4)+SUMIFS('Báo cáo'!$P:$P,'Báo cáo'!$AD:$AD,$A63,'Báo cáo'!$Z:$Z,"&lt;="&amp;I$4)-SUMIFS('Báo cáo'!$Q:$Q,'Báo cáo'!$AD:$AD,$A63,'Báo cáo'!$AA:$AA,"&lt;="&amp;I$4)</f>
        <v>753402</v>
      </c>
      <c r="J63" s="247">
        <f>SUMIFS('Báo cáo'!$O:$O,'Báo cáo'!$AD:$AD,$A63,'Báo cáo'!$Z:$Z,"&lt;="&amp;J$4)+SUMIFS('Báo cáo'!$P:$P,'Báo cáo'!$AD:$AD,$A63,'Báo cáo'!$Z:$Z,"&lt;="&amp;J$4)-SUMIFS('Báo cáo'!$Q:$Q,'Báo cáo'!$AD:$AD,$A63,'Báo cáo'!$AA:$AA,"&lt;="&amp;J$4)</f>
        <v>0</v>
      </c>
      <c r="K63" s="247">
        <f>SUMIFS('Báo cáo'!$O:$O,'Báo cáo'!$AD:$AD,$A63,'Báo cáo'!$Z:$Z,"&lt;="&amp;K$4)+SUMIFS('Báo cáo'!$P:$P,'Báo cáo'!$AD:$AD,$A63,'Báo cáo'!$Z:$Z,"&lt;="&amp;K$4)-SUMIFS('Báo cáo'!$Q:$Q,'Báo cáo'!$AD:$AD,$A63,'Báo cáo'!$AA:$AA,"&lt;="&amp;K$4)</f>
        <v>1778086</v>
      </c>
      <c r="L63" s="247">
        <f>SUMIFS('Báo cáo'!$O:$O,'Báo cáo'!$AD:$AD,$A63,'Báo cáo'!$Z:$Z,"&lt;="&amp;L$4)+SUMIFS('Báo cáo'!$P:$P,'Báo cáo'!$AD:$AD,$A63,'Báo cáo'!$Z:$Z,"&lt;="&amp;L$4)-SUMIFS('Báo cáo'!$Q:$Q,'Báo cáo'!$AD:$AD,$A63,'Báo cáo'!$AA:$AA,"&lt;="&amp;L$4)</f>
        <v>837742</v>
      </c>
      <c r="M63" s="247">
        <f>SUMIFS('Báo cáo'!$O:$O,'Báo cáo'!$AD:$AD,$A63,'Báo cáo'!$Z:$Z,"&lt;="&amp;M$4)+SUMIFS('Báo cáo'!$P:$P,'Báo cáo'!$AD:$AD,$A63,'Báo cáo'!$Z:$Z,"&lt;="&amp;M$4)-SUMIFS('Báo cáo'!$Q:$Q,'Báo cáo'!$AD:$AD,$A63,'Báo cáo'!$AA:$AA,"&lt;="&amp;M$4)</f>
        <v>3413716</v>
      </c>
      <c r="N63" s="247">
        <f>SUMIFS('Báo cáo'!$O:$O,'Báo cáo'!$AD:$AD,$A63,'Báo cáo'!$Z:$Z,"&lt;="&amp;N$4)+SUMIFS('Báo cáo'!$P:$P,'Báo cáo'!$AD:$AD,$A63,'Báo cáo'!$Z:$Z,"&lt;="&amp;N$4)-SUMIFS('Báo cáo'!$Q:$Q,'Báo cáo'!$AD:$AD,$A63,'Báo cáo'!$AA:$AA,"&lt;="&amp;N$4)</f>
        <v>3413716</v>
      </c>
    </row>
    <row r="64" spans="1:14">
      <c r="A64" s="23" t="s">
        <v>57</v>
      </c>
      <c r="B64" s="23" t="s">
        <v>11164</v>
      </c>
      <c r="C64" s="247">
        <f>SUMIFS('Báo cáo'!$O:$O,'Báo cáo'!$AD:$AD,$A64,'Báo cáo'!$Z:$Z,"&lt;="&amp;C$4)+SUMIFS('Báo cáo'!$P:$P,'Báo cáo'!$AD:$AD,$A64,'Báo cáo'!$Z:$Z,"&lt;="&amp;C$4)-SUMIFS('Báo cáo'!$Q:$Q,'Báo cáo'!$AD:$AD,$A64,'Báo cáo'!$AA:$AA,"&lt;="&amp;C$4)</f>
        <v>0</v>
      </c>
      <c r="D64" s="247">
        <f>SUMIFS('Báo cáo'!$O:$O,'Báo cáo'!$AD:$AD,$A64,'Báo cáo'!$Z:$Z,"&lt;="&amp;D$4)+SUMIFS('Báo cáo'!$P:$P,'Báo cáo'!$AD:$AD,$A64,'Báo cáo'!$Z:$Z,"&lt;="&amp;D$4)-SUMIFS('Báo cáo'!$Q:$Q,'Báo cáo'!$AD:$AD,$A64,'Báo cáo'!$AA:$AA,"&lt;="&amp;D$4)</f>
        <v>3833732</v>
      </c>
      <c r="E64" s="247">
        <f>SUMIFS('Báo cáo'!$O:$O,'Báo cáo'!$AD:$AD,$A64,'Báo cáo'!$Z:$Z,"&lt;="&amp;E$4)+SUMIFS('Báo cáo'!$P:$P,'Báo cáo'!$AD:$AD,$A64,'Báo cáo'!$Z:$Z,"&lt;="&amp;E$4)-SUMIFS('Báo cáo'!$Q:$Q,'Báo cáo'!$AD:$AD,$A64,'Báo cáo'!$AA:$AA,"&lt;="&amp;E$4)</f>
        <v>0</v>
      </c>
      <c r="F64" s="247">
        <f>SUMIFS('Báo cáo'!$O:$O,'Báo cáo'!$AD:$AD,$A64,'Báo cáo'!$Z:$Z,"&lt;="&amp;F$4)+SUMIFS('Báo cáo'!$P:$P,'Báo cáo'!$AD:$AD,$A64,'Báo cáo'!$Z:$Z,"&lt;="&amp;F$4)-SUMIFS('Báo cáo'!$Q:$Q,'Báo cáo'!$AD:$AD,$A64,'Báo cáo'!$AA:$AA,"&lt;="&amp;F$4)</f>
        <v>0</v>
      </c>
      <c r="G64" s="247">
        <f>SUMIFS('Báo cáo'!$O:$O,'Báo cáo'!$AD:$AD,$A64,'Báo cáo'!$Z:$Z,"&lt;="&amp;G$4)+SUMIFS('Báo cáo'!$P:$P,'Báo cáo'!$AD:$AD,$A64,'Báo cáo'!$Z:$Z,"&lt;="&amp;G$4)-SUMIFS('Báo cáo'!$Q:$Q,'Báo cáo'!$AD:$AD,$A64,'Báo cáo'!$AA:$AA,"&lt;="&amp;G$4)</f>
        <v>0</v>
      </c>
      <c r="H64" s="247">
        <f>SUMIFS('Báo cáo'!$O:$O,'Báo cáo'!$AD:$AD,$A64,'Báo cáo'!$Z:$Z,"&lt;="&amp;H$4)+SUMIFS('Báo cáo'!$P:$P,'Báo cáo'!$AD:$AD,$A64,'Báo cáo'!$Z:$Z,"&lt;="&amp;H$4)-SUMIFS('Báo cáo'!$Q:$Q,'Báo cáo'!$AD:$AD,$A64,'Báo cáo'!$AA:$AA,"&lt;="&amp;H$4)</f>
        <v>0</v>
      </c>
      <c r="I64" s="247">
        <f>SUMIFS('Báo cáo'!$O:$O,'Báo cáo'!$AD:$AD,$A64,'Báo cáo'!$Z:$Z,"&lt;="&amp;I$4)+SUMIFS('Báo cáo'!$P:$P,'Báo cáo'!$AD:$AD,$A64,'Báo cáo'!$Z:$Z,"&lt;="&amp;I$4)-SUMIFS('Báo cáo'!$Q:$Q,'Báo cáo'!$AD:$AD,$A64,'Báo cáo'!$AA:$AA,"&lt;="&amp;I$4)</f>
        <v>0</v>
      </c>
      <c r="J64" s="247">
        <f>SUMIFS('Báo cáo'!$O:$O,'Báo cáo'!$AD:$AD,$A64,'Báo cáo'!$Z:$Z,"&lt;="&amp;J$4)+SUMIFS('Báo cáo'!$P:$P,'Báo cáo'!$AD:$AD,$A64,'Báo cáo'!$Z:$Z,"&lt;="&amp;J$4)-SUMIFS('Báo cáo'!$Q:$Q,'Báo cáo'!$AD:$AD,$A64,'Báo cáo'!$AA:$AA,"&lt;="&amp;J$4)</f>
        <v>0</v>
      </c>
      <c r="K64" s="247">
        <f>SUMIFS('Báo cáo'!$O:$O,'Báo cáo'!$AD:$AD,$A64,'Báo cáo'!$Z:$Z,"&lt;="&amp;K$4)+SUMIFS('Báo cáo'!$P:$P,'Báo cáo'!$AD:$AD,$A64,'Báo cáo'!$Z:$Z,"&lt;="&amp;K$4)-SUMIFS('Báo cáo'!$Q:$Q,'Báo cáo'!$AD:$AD,$A64,'Báo cáo'!$AA:$AA,"&lt;="&amp;K$4)</f>
        <v>0</v>
      </c>
      <c r="L64" s="247">
        <f>SUMIFS('Báo cáo'!$O:$O,'Báo cáo'!$AD:$AD,$A64,'Báo cáo'!$Z:$Z,"&lt;="&amp;L$4)+SUMIFS('Báo cáo'!$P:$P,'Báo cáo'!$AD:$AD,$A64,'Báo cáo'!$Z:$Z,"&lt;="&amp;L$4)-SUMIFS('Báo cáo'!$Q:$Q,'Báo cáo'!$AD:$AD,$A64,'Báo cáo'!$AA:$AA,"&lt;="&amp;L$4)</f>
        <v>0</v>
      </c>
      <c r="M64" s="247">
        <f>SUMIFS('Báo cáo'!$O:$O,'Báo cáo'!$AD:$AD,$A64,'Báo cáo'!$Z:$Z,"&lt;="&amp;M$4)+SUMIFS('Báo cáo'!$P:$P,'Báo cáo'!$AD:$AD,$A64,'Báo cáo'!$Z:$Z,"&lt;="&amp;M$4)-SUMIFS('Báo cáo'!$Q:$Q,'Báo cáo'!$AD:$AD,$A64,'Báo cáo'!$AA:$AA,"&lt;="&amp;M$4)</f>
        <v>0</v>
      </c>
      <c r="N64" s="247">
        <f>SUMIFS('Báo cáo'!$O:$O,'Báo cáo'!$AD:$AD,$A64,'Báo cáo'!$Z:$Z,"&lt;="&amp;N$4)+SUMIFS('Báo cáo'!$P:$P,'Báo cáo'!$AD:$AD,$A64,'Báo cáo'!$Z:$Z,"&lt;="&amp;N$4)-SUMIFS('Báo cáo'!$Q:$Q,'Báo cáo'!$AD:$AD,$A64,'Báo cáo'!$AA:$AA,"&lt;="&amp;N$4)</f>
        <v>0</v>
      </c>
    </row>
    <row r="65" spans="1:14">
      <c r="A65" s="23" t="s">
        <v>72</v>
      </c>
      <c r="B65" s="23" t="s">
        <v>11168</v>
      </c>
      <c r="C65" s="247">
        <f>SUMIFS('Báo cáo'!$O:$O,'Báo cáo'!$AD:$AD,$A65,'Báo cáo'!$Z:$Z,"&lt;="&amp;C$4)+SUMIFS('Báo cáo'!$P:$P,'Báo cáo'!$AD:$AD,$A65,'Báo cáo'!$Z:$Z,"&lt;="&amp;C$4)-SUMIFS('Báo cáo'!$Q:$Q,'Báo cáo'!$AD:$AD,$A65,'Báo cáo'!$AA:$AA,"&lt;="&amp;C$4)</f>
        <v>0</v>
      </c>
      <c r="D65" s="247">
        <f>SUMIFS('Báo cáo'!$O:$O,'Báo cáo'!$AD:$AD,$A65,'Báo cáo'!$Z:$Z,"&lt;="&amp;D$4)+SUMIFS('Báo cáo'!$P:$P,'Báo cáo'!$AD:$AD,$A65,'Báo cáo'!$Z:$Z,"&lt;="&amp;D$4)-SUMIFS('Báo cáo'!$Q:$Q,'Báo cáo'!$AD:$AD,$A65,'Báo cáo'!$AA:$AA,"&lt;="&amp;D$4)</f>
        <v>1139476</v>
      </c>
      <c r="E65" s="247">
        <f>SUMIFS('Báo cáo'!$O:$O,'Báo cáo'!$AD:$AD,$A65,'Báo cáo'!$Z:$Z,"&lt;="&amp;E$4)+SUMIFS('Báo cáo'!$P:$P,'Báo cáo'!$AD:$AD,$A65,'Báo cáo'!$Z:$Z,"&lt;="&amp;E$4)-SUMIFS('Báo cáo'!$Q:$Q,'Báo cáo'!$AD:$AD,$A65,'Báo cáo'!$AA:$AA,"&lt;="&amp;E$4)</f>
        <v>1783615</v>
      </c>
      <c r="F65" s="247">
        <f>SUMIFS('Báo cáo'!$O:$O,'Báo cáo'!$AD:$AD,$A65,'Báo cáo'!$Z:$Z,"&lt;="&amp;F$4)+SUMIFS('Báo cáo'!$P:$P,'Báo cáo'!$AD:$AD,$A65,'Báo cáo'!$Z:$Z,"&lt;="&amp;F$4)-SUMIFS('Báo cáo'!$Q:$Q,'Báo cáo'!$AD:$AD,$A65,'Báo cáo'!$AA:$AA,"&lt;="&amp;F$4)</f>
        <v>1218777</v>
      </c>
      <c r="G65" s="247">
        <f>SUMIFS('Báo cáo'!$O:$O,'Báo cáo'!$AD:$AD,$A65,'Báo cáo'!$Z:$Z,"&lt;="&amp;G$4)+SUMIFS('Báo cáo'!$P:$P,'Báo cáo'!$AD:$AD,$A65,'Báo cáo'!$Z:$Z,"&lt;="&amp;G$4)-SUMIFS('Báo cáo'!$Q:$Q,'Báo cáo'!$AD:$AD,$A65,'Báo cáo'!$AA:$AA,"&lt;="&amp;G$4)</f>
        <v>2347769</v>
      </c>
      <c r="H65" s="247">
        <f>SUMIFS('Báo cáo'!$O:$O,'Báo cáo'!$AD:$AD,$A65,'Báo cáo'!$Z:$Z,"&lt;="&amp;H$4)+SUMIFS('Báo cáo'!$P:$P,'Báo cáo'!$AD:$AD,$A65,'Báo cáo'!$Z:$Z,"&lt;="&amp;H$4)-SUMIFS('Báo cáo'!$Q:$Q,'Báo cáo'!$AD:$AD,$A65,'Báo cáo'!$AA:$AA,"&lt;="&amp;H$4)</f>
        <v>739245</v>
      </c>
      <c r="I65" s="247">
        <f>SUMIFS('Báo cáo'!$O:$O,'Báo cáo'!$AD:$AD,$A65,'Báo cáo'!$Z:$Z,"&lt;="&amp;I$4)+SUMIFS('Báo cáo'!$P:$P,'Báo cáo'!$AD:$AD,$A65,'Báo cáo'!$Z:$Z,"&lt;="&amp;I$4)-SUMIFS('Báo cáo'!$Q:$Q,'Báo cáo'!$AD:$AD,$A65,'Báo cáo'!$AA:$AA,"&lt;="&amp;I$4)</f>
        <v>0</v>
      </c>
      <c r="J65" s="247">
        <f>SUMIFS('Báo cáo'!$O:$O,'Báo cáo'!$AD:$AD,$A65,'Báo cáo'!$Z:$Z,"&lt;="&amp;J$4)+SUMIFS('Báo cáo'!$P:$P,'Báo cáo'!$AD:$AD,$A65,'Báo cáo'!$Z:$Z,"&lt;="&amp;J$4)-SUMIFS('Báo cáo'!$Q:$Q,'Báo cáo'!$AD:$AD,$A65,'Báo cáo'!$AA:$AA,"&lt;="&amp;J$4)</f>
        <v>951115</v>
      </c>
      <c r="K65" s="247">
        <f>SUMIFS('Báo cáo'!$O:$O,'Báo cáo'!$AD:$AD,$A65,'Báo cáo'!$Z:$Z,"&lt;="&amp;K$4)+SUMIFS('Báo cáo'!$P:$P,'Báo cáo'!$AD:$AD,$A65,'Báo cáo'!$Z:$Z,"&lt;="&amp;K$4)-SUMIFS('Báo cáo'!$Q:$Q,'Báo cáo'!$AD:$AD,$A65,'Báo cáo'!$AA:$AA,"&lt;="&amp;K$4)</f>
        <v>951115</v>
      </c>
      <c r="L65" s="247">
        <f>SUMIFS('Báo cáo'!$O:$O,'Báo cáo'!$AD:$AD,$A65,'Báo cáo'!$Z:$Z,"&lt;="&amp;L$4)+SUMIFS('Báo cáo'!$P:$P,'Báo cáo'!$AD:$AD,$A65,'Báo cáo'!$Z:$Z,"&lt;="&amp;L$4)-SUMIFS('Báo cáo'!$Q:$Q,'Báo cáo'!$AD:$AD,$A65,'Báo cáo'!$AA:$AA,"&lt;="&amp;L$4)</f>
        <v>2129496</v>
      </c>
      <c r="M65" s="247">
        <f>SUMIFS('Báo cáo'!$O:$O,'Báo cáo'!$AD:$AD,$A65,'Báo cáo'!$Z:$Z,"&lt;="&amp;M$4)+SUMIFS('Báo cáo'!$P:$P,'Báo cáo'!$AD:$AD,$A65,'Báo cáo'!$Z:$Z,"&lt;="&amp;M$4)-SUMIFS('Báo cáo'!$Q:$Q,'Báo cáo'!$AD:$AD,$A65,'Báo cáo'!$AA:$AA,"&lt;="&amp;M$4)</f>
        <v>977164</v>
      </c>
      <c r="N65" s="247">
        <f>SUMIFS('Báo cáo'!$O:$O,'Báo cáo'!$AD:$AD,$A65,'Báo cáo'!$Z:$Z,"&lt;="&amp;N$4)+SUMIFS('Báo cáo'!$P:$P,'Báo cáo'!$AD:$AD,$A65,'Báo cáo'!$Z:$Z,"&lt;="&amp;N$4)-SUMIFS('Báo cáo'!$Q:$Q,'Báo cáo'!$AD:$AD,$A65,'Báo cáo'!$AA:$AA,"&lt;="&amp;N$4)</f>
        <v>977164</v>
      </c>
    </row>
    <row r="66" spans="1:14">
      <c r="A66" s="23" t="s">
        <v>42</v>
      </c>
      <c r="B66" s="23" t="s">
        <v>11169</v>
      </c>
      <c r="C66" s="247">
        <f>SUMIFS('Báo cáo'!$O:$O,'Báo cáo'!$AD:$AD,$A66,'Báo cáo'!$Z:$Z,"&lt;="&amp;C$4)+SUMIFS('Báo cáo'!$P:$P,'Báo cáo'!$AD:$AD,$A66,'Báo cáo'!$Z:$Z,"&lt;="&amp;C$4)-SUMIFS('Báo cáo'!$Q:$Q,'Báo cáo'!$AD:$AD,$A66,'Báo cáo'!$AA:$AA,"&lt;="&amp;C$4)</f>
        <v>0</v>
      </c>
      <c r="D66" s="247">
        <f>SUMIFS('Báo cáo'!$O:$O,'Báo cáo'!$AD:$AD,$A66,'Báo cáo'!$Z:$Z,"&lt;="&amp;D$4)+SUMIFS('Báo cáo'!$P:$P,'Báo cáo'!$AD:$AD,$A66,'Báo cáo'!$Z:$Z,"&lt;="&amp;D$4)-SUMIFS('Báo cáo'!$Q:$Q,'Báo cáo'!$AD:$AD,$A66,'Báo cáo'!$AA:$AA,"&lt;="&amp;D$4)</f>
        <v>597744</v>
      </c>
      <c r="E66" s="247">
        <f>SUMIFS('Báo cáo'!$O:$O,'Báo cáo'!$AD:$AD,$A66,'Báo cáo'!$Z:$Z,"&lt;="&amp;E$4)+SUMIFS('Báo cáo'!$P:$P,'Báo cáo'!$AD:$AD,$A66,'Báo cáo'!$Z:$Z,"&lt;="&amp;E$4)-SUMIFS('Báo cáo'!$Q:$Q,'Báo cáo'!$AD:$AD,$A66,'Báo cáo'!$AA:$AA,"&lt;="&amp;E$4)</f>
        <v>0</v>
      </c>
      <c r="F66" s="247">
        <f>SUMIFS('Báo cáo'!$O:$O,'Báo cáo'!$AD:$AD,$A66,'Báo cáo'!$Z:$Z,"&lt;="&amp;F$4)+SUMIFS('Báo cáo'!$P:$P,'Báo cáo'!$AD:$AD,$A66,'Báo cáo'!$Z:$Z,"&lt;="&amp;F$4)-SUMIFS('Báo cáo'!$Q:$Q,'Báo cáo'!$AD:$AD,$A66,'Báo cáo'!$AA:$AA,"&lt;="&amp;F$4)</f>
        <v>0</v>
      </c>
      <c r="G66" s="247">
        <f>SUMIFS('Báo cáo'!$O:$O,'Báo cáo'!$AD:$AD,$A66,'Báo cáo'!$Z:$Z,"&lt;="&amp;G$4)+SUMIFS('Báo cáo'!$P:$P,'Báo cáo'!$AD:$AD,$A66,'Báo cáo'!$Z:$Z,"&lt;="&amp;G$4)-SUMIFS('Báo cáo'!$Q:$Q,'Báo cáo'!$AD:$AD,$A66,'Báo cáo'!$AA:$AA,"&lt;="&amp;G$4)</f>
        <v>0</v>
      </c>
      <c r="H66" s="247">
        <f>SUMIFS('Báo cáo'!$O:$O,'Báo cáo'!$AD:$AD,$A66,'Báo cáo'!$Z:$Z,"&lt;="&amp;H$4)+SUMIFS('Báo cáo'!$P:$P,'Báo cáo'!$AD:$AD,$A66,'Báo cáo'!$Z:$Z,"&lt;="&amp;H$4)-SUMIFS('Báo cáo'!$Q:$Q,'Báo cáo'!$AD:$AD,$A66,'Báo cáo'!$AA:$AA,"&lt;="&amp;H$4)</f>
        <v>398496</v>
      </c>
      <c r="I66" s="247">
        <f>SUMIFS('Báo cáo'!$O:$O,'Báo cáo'!$AD:$AD,$A66,'Báo cáo'!$Z:$Z,"&lt;="&amp;I$4)+SUMIFS('Báo cáo'!$P:$P,'Báo cáo'!$AD:$AD,$A66,'Báo cáo'!$Z:$Z,"&lt;="&amp;I$4)-SUMIFS('Báo cáo'!$Q:$Q,'Báo cáo'!$AD:$AD,$A66,'Báo cáo'!$AA:$AA,"&lt;="&amp;I$4)</f>
        <v>0</v>
      </c>
      <c r="J66" s="247">
        <f>SUMIFS('Báo cáo'!$O:$O,'Báo cáo'!$AD:$AD,$A66,'Báo cáo'!$Z:$Z,"&lt;="&amp;J$4)+SUMIFS('Báo cáo'!$P:$P,'Báo cáo'!$AD:$AD,$A66,'Báo cáo'!$Z:$Z,"&lt;="&amp;J$4)-SUMIFS('Báo cáo'!$Q:$Q,'Báo cáo'!$AD:$AD,$A66,'Báo cáo'!$AA:$AA,"&lt;="&amp;J$4)</f>
        <v>597744</v>
      </c>
      <c r="K66" s="247">
        <f>SUMIFS('Báo cáo'!$O:$O,'Báo cáo'!$AD:$AD,$A66,'Báo cáo'!$Z:$Z,"&lt;="&amp;K$4)+SUMIFS('Báo cáo'!$P:$P,'Báo cáo'!$AD:$AD,$A66,'Báo cáo'!$Z:$Z,"&lt;="&amp;K$4)-SUMIFS('Báo cáo'!$Q:$Q,'Báo cáo'!$AD:$AD,$A66,'Báo cáo'!$AA:$AA,"&lt;="&amp;K$4)</f>
        <v>1467636</v>
      </c>
      <c r="L66" s="247">
        <f>SUMIFS('Báo cáo'!$O:$O,'Báo cáo'!$AD:$AD,$A66,'Báo cáo'!$Z:$Z,"&lt;="&amp;L$4)+SUMIFS('Báo cáo'!$P:$P,'Báo cáo'!$AD:$AD,$A66,'Báo cáo'!$Z:$Z,"&lt;="&amp;L$4)-SUMIFS('Báo cáo'!$Q:$Q,'Báo cáo'!$AD:$AD,$A66,'Báo cáo'!$AA:$AA,"&lt;="&amp;L$4)</f>
        <v>837140</v>
      </c>
      <c r="M66" s="247">
        <f>SUMIFS('Báo cáo'!$O:$O,'Báo cáo'!$AD:$AD,$A66,'Báo cáo'!$Z:$Z,"&lt;="&amp;M$4)+SUMIFS('Báo cáo'!$P:$P,'Báo cáo'!$AD:$AD,$A66,'Báo cáo'!$Z:$Z,"&lt;="&amp;M$4)-SUMIFS('Báo cáo'!$Q:$Q,'Báo cáo'!$AD:$AD,$A66,'Báo cáo'!$AA:$AA,"&lt;="&amp;M$4)</f>
        <v>837140</v>
      </c>
      <c r="N66" s="247">
        <f>SUMIFS('Báo cáo'!$O:$O,'Báo cáo'!$AD:$AD,$A66,'Báo cáo'!$Z:$Z,"&lt;="&amp;N$4)+SUMIFS('Báo cáo'!$P:$P,'Báo cáo'!$AD:$AD,$A66,'Báo cáo'!$Z:$Z,"&lt;="&amp;N$4)-SUMIFS('Báo cáo'!$Q:$Q,'Báo cáo'!$AD:$AD,$A66,'Báo cáo'!$AA:$AA,"&lt;="&amp;N$4)</f>
        <v>837140</v>
      </c>
    </row>
    <row r="67" spans="1:14">
      <c r="A67" s="23" t="s">
        <v>54</v>
      </c>
      <c r="B67" s="23" t="s">
        <v>11175</v>
      </c>
      <c r="C67" s="247">
        <f>SUMIFS('Báo cáo'!$O:$O,'Báo cáo'!$AD:$AD,$A67,'Báo cáo'!$Z:$Z,"&lt;="&amp;C$4)+SUMIFS('Báo cáo'!$P:$P,'Báo cáo'!$AD:$AD,$A67,'Báo cáo'!$Z:$Z,"&lt;="&amp;C$4)-SUMIFS('Báo cáo'!$Q:$Q,'Báo cáo'!$AD:$AD,$A67,'Báo cáo'!$AA:$AA,"&lt;="&amp;C$4)</f>
        <v>0</v>
      </c>
      <c r="D67" s="247">
        <f>SUMIFS('Báo cáo'!$O:$O,'Báo cáo'!$AD:$AD,$A67,'Báo cáo'!$Z:$Z,"&lt;="&amp;D$4)+SUMIFS('Báo cáo'!$P:$P,'Báo cáo'!$AD:$AD,$A67,'Báo cáo'!$Z:$Z,"&lt;="&amp;D$4)-SUMIFS('Báo cáo'!$Q:$Q,'Báo cáo'!$AD:$AD,$A67,'Báo cáo'!$AA:$AA,"&lt;="&amp;D$4)</f>
        <v>0</v>
      </c>
      <c r="E67" s="247">
        <f>SUMIFS('Báo cáo'!$O:$O,'Báo cáo'!$AD:$AD,$A67,'Báo cáo'!$Z:$Z,"&lt;="&amp;E$4)+SUMIFS('Báo cáo'!$P:$P,'Báo cáo'!$AD:$AD,$A67,'Báo cáo'!$Z:$Z,"&lt;="&amp;E$4)-SUMIFS('Báo cáo'!$Q:$Q,'Báo cáo'!$AD:$AD,$A67,'Báo cáo'!$AA:$AA,"&lt;="&amp;E$4)</f>
        <v>2011492</v>
      </c>
      <c r="F67" s="247">
        <f>SUMIFS('Báo cáo'!$O:$O,'Báo cáo'!$AD:$AD,$A67,'Báo cáo'!$Z:$Z,"&lt;="&amp;F$4)+SUMIFS('Báo cáo'!$P:$P,'Báo cáo'!$AD:$AD,$A67,'Báo cáo'!$Z:$Z,"&lt;="&amp;F$4)-SUMIFS('Báo cáo'!$Q:$Q,'Báo cáo'!$AD:$AD,$A67,'Báo cáo'!$AA:$AA,"&lt;="&amp;F$4)</f>
        <v>2011492</v>
      </c>
      <c r="G67" s="247">
        <f>SUMIFS('Báo cáo'!$O:$O,'Báo cáo'!$AD:$AD,$A67,'Báo cáo'!$Z:$Z,"&lt;="&amp;G$4)+SUMIFS('Báo cáo'!$P:$P,'Báo cáo'!$AD:$AD,$A67,'Báo cáo'!$Z:$Z,"&lt;="&amp;G$4)-SUMIFS('Báo cáo'!$Q:$Q,'Báo cáo'!$AD:$AD,$A67,'Báo cáo'!$AA:$AA,"&lt;="&amp;G$4)</f>
        <v>152226</v>
      </c>
      <c r="H67" s="247">
        <f>SUMIFS('Báo cáo'!$O:$O,'Báo cáo'!$AD:$AD,$A67,'Báo cáo'!$Z:$Z,"&lt;="&amp;H$4)+SUMIFS('Báo cáo'!$P:$P,'Báo cáo'!$AD:$AD,$A67,'Báo cáo'!$Z:$Z,"&lt;="&amp;H$4)-SUMIFS('Báo cáo'!$Q:$Q,'Báo cáo'!$AD:$AD,$A67,'Báo cáo'!$AA:$AA,"&lt;="&amp;H$4)</f>
        <v>152226</v>
      </c>
      <c r="I67" s="247">
        <f>SUMIFS('Báo cáo'!$O:$O,'Báo cáo'!$AD:$AD,$A67,'Báo cáo'!$Z:$Z,"&lt;="&amp;I$4)+SUMIFS('Báo cáo'!$P:$P,'Báo cáo'!$AD:$AD,$A67,'Báo cáo'!$Z:$Z,"&lt;="&amp;I$4)-SUMIFS('Báo cáo'!$Q:$Q,'Báo cáo'!$AD:$AD,$A67,'Báo cáo'!$AA:$AA,"&lt;="&amp;I$4)</f>
        <v>1580712</v>
      </c>
      <c r="J67" s="247">
        <f>SUMIFS('Báo cáo'!$O:$O,'Báo cáo'!$AD:$AD,$A67,'Báo cáo'!$Z:$Z,"&lt;="&amp;J$4)+SUMIFS('Báo cáo'!$P:$P,'Báo cáo'!$AD:$AD,$A67,'Báo cáo'!$Z:$Z,"&lt;="&amp;J$4)-SUMIFS('Báo cáo'!$Q:$Q,'Báo cáo'!$AD:$AD,$A67,'Báo cáo'!$AA:$AA,"&lt;="&amp;J$4)</f>
        <v>3212633</v>
      </c>
      <c r="K67" s="247">
        <f>SUMIFS('Báo cáo'!$O:$O,'Báo cáo'!$AD:$AD,$A67,'Báo cáo'!$Z:$Z,"&lt;="&amp;K$4)+SUMIFS('Báo cáo'!$P:$P,'Báo cáo'!$AD:$AD,$A67,'Báo cáo'!$Z:$Z,"&lt;="&amp;K$4)-SUMIFS('Báo cáo'!$Q:$Q,'Báo cáo'!$AD:$AD,$A67,'Báo cáo'!$AA:$AA,"&lt;="&amp;K$4)</f>
        <v>4828440</v>
      </c>
      <c r="L67" s="247">
        <f>SUMIFS('Báo cáo'!$O:$O,'Báo cáo'!$AD:$AD,$A67,'Báo cáo'!$Z:$Z,"&lt;="&amp;L$4)+SUMIFS('Báo cáo'!$P:$P,'Báo cáo'!$AD:$AD,$A67,'Báo cáo'!$Z:$Z,"&lt;="&amp;L$4)-SUMIFS('Báo cáo'!$Q:$Q,'Báo cáo'!$AD:$AD,$A67,'Báo cáo'!$AA:$AA,"&lt;="&amp;L$4)</f>
        <v>4828440</v>
      </c>
      <c r="M67" s="247">
        <f>SUMIFS('Báo cáo'!$O:$O,'Báo cáo'!$AD:$AD,$A67,'Báo cáo'!$Z:$Z,"&lt;="&amp;M$4)+SUMIFS('Báo cáo'!$P:$P,'Báo cáo'!$AD:$AD,$A67,'Báo cáo'!$Z:$Z,"&lt;="&amp;M$4)-SUMIFS('Báo cáo'!$Q:$Q,'Báo cáo'!$AD:$AD,$A67,'Báo cáo'!$AA:$AA,"&lt;="&amp;M$4)</f>
        <v>3196519</v>
      </c>
      <c r="N67" s="247">
        <f>SUMIFS('Báo cáo'!$O:$O,'Báo cáo'!$AD:$AD,$A67,'Báo cáo'!$Z:$Z,"&lt;="&amp;N$4)+SUMIFS('Báo cáo'!$P:$P,'Báo cáo'!$AD:$AD,$A67,'Báo cáo'!$Z:$Z,"&lt;="&amp;N$4)-SUMIFS('Báo cáo'!$Q:$Q,'Báo cáo'!$AD:$AD,$A67,'Báo cáo'!$AA:$AA,"&lt;="&amp;N$4)</f>
        <v>1615807</v>
      </c>
    </row>
    <row r="68" spans="1:14">
      <c r="A68" s="23" t="s">
        <v>45</v>
      </c>
      <c r="B68" s="23" t="s">
        <v>11176</v>
      </c>
      <c r="C68" s="247">
        <f>SUMIFS('Báo cáo'!$O:$O,'Báo cáo'!$AD:$AD,$A68,'Báo cáo'!$Z:$Z,"&lt;="&amp;C$4)+SUMIFS('Báo cáo'!$P:$P,'Báo cáo'!$AD:$AD,$A68,'Báo cáo'!$Z:$Z,"&lt;="&amp;C$4)-SUMIFS('Báo cáo'!$Q:$Q,'Báo cáo'!$AD:$AD,$A68,'Báo cáo'!$AA:$AA,"&lt;="&amp;C$4)</f>
        <v>0</v>
      </c>
      <c r="D68" s="247">
        <f>SUMIFS('Báo cáo'!$O:$O,'Báo cáo'!$AD:$AD,$A68,'Báo cáo'!$Z:$Z,"&lt;="&amp;D$4)+SUMIFS('Báo cáo'!$P:$P,'Báo cáo'!$AD:$AD,$A68,'Báo cáo'!$Z:$Z,"&lt;="&amp;D$4)-SUMIFS('Báo cáo'!$Q:$Q,'Báo cáo'!$AD:$AD,$A68,'Báo cáo'!$AA:$AA,"&lt;="&amp;D$4)</f>
        <v>0</v>
      </c>
      <c r="E68" s="247">
        <f>SUMIFS('Báo cáo'!$O:$O,'Báo cáo'!$AD:$AD,$A68,'Báo cáo'!$Z:$Z,"&lt;="&amp;E$4)+SUMIFS('Báo cáo'!$P:$P,'Báo cáo'!$AD:$AD,$A68,'Báo cáo'!$Z:$Z,"&lt;="&amp;E$4)-SUMIFS('Báo cáo'!$Q:$Q,'Báo cáo'!$AD:$AD,$A68,'Báo cáo'!$AA:$AA,"&lt;="&amp;E$4)</f>
        <v>0</v>
      </c>
      <c r="F68" s="247">
        <f>SUMIFS('Báo cáo'!$O:$O,'Báo cáo'!$AD:$AD,$A68,'Báo cáo'!$Z:$Z,"&lt;="&amp;F$4)+SUMIFS('Báo cáo'!$P:$P,'Báo cáo'!$AD:$AD,$A68,'Báo cáo'!$Z:$Z,"&lt;="&amp;F$4)-SUMIFS('Báo cáo'!$Q:$Q,'Báo cáo'!$AD:$AD,$A68,'Báo cáo'!$AA:$AA,"&lt;="&amp;F$4)</f>
        <v>0</v>
      </c>
      <c r="G68" s="247">
        <f>SUMIFS('Báo cáo'!$O:$O,'Báo cáo'!$AD:$AD,$A68,'Báo cáo'!$Z:$Z,"&lt;="&amp;G$4)+SUMIFS('Báo cáo'!$P:$P,'Báo cáo'!$AD:$AD,$A68,'Báo cáo'!$Z:$Z,"&lt;="&amp;G$4)-SUMIFS('Báo cáo'!$Q:$Q,'Báo cáo'!$AD:$AD,$A68,'Báo cáo'!$AA:$AA,"&lt;="&amp;G$4)</f>
        <v>0</v>
      </c>
      <c r="H68" s="247">
        <f>SUMIFS('Báo cáo'!$O:$O,'Báo cáo'!$AD:$AD,$A68,'Báo cáo'!$Z:$Z,"&lt;="&amp;H$4)+SUMIFS('Báo cáo'!$P:$P,'Báo cáo'!$AD:$AD,$A68,'Báo cáo'!$Z:$Z,"&lt;="&amp;H$4)-SUMIFS('Báo cáo'!$Q:$Q,'Báo cáo'!$AD:$AD,$A68,'Báo cáo'!$AA:$AA,"&lt;="&amp;H$4)</f>
        <v>0</v>
      </c>
      <c r="I68" s="247">
        <f>SUMIFS('Báo cáo'!$O:$O,'Báo cáo'!$AD:$AD,$A68,'Báo cáo'!$Z:$Z,"&lt;="&amp;I$4)+SUMIFS('Báo cáo'!$P:$P,'Báo cáo'!$AD:$AD,$A68,'Báo cáo'!$Z:$Z,"&lt;="&amp;I$4)-SUMIFS('Báo cáo'!$Q:$Q,'Báo cáo'!$AD:$AD,$A68,'Báo cáo'!$AA:$AA,"&lt;="&amp;I$4)</f>
        <v>0</v>
      </c>
      <c r="J68" s="247">
        <f>SUMIFS('Báo cáo'!$O:$O,'Báo cáo'!$AD:$AD,$A68,'Báo cáo'!$Z:$Z,"&lt;="&amp;J$4)+SUMIFS('Báo cáo'!$P:$P,'Báo cáo'!$AD:$AD,$A68,'Báo cáo'!$Z:$Z,"&lt;="&amp;J$4)-SUMIFS('Báo cáo'!$Q:$Q,'Báo cáo'!$AD:$AD,$A68,'Báo cáo'!$AA:$AA,"&lt;="&amp;J$4)</f>
        <v>0</v>
      </c>
      <c r="K68" s="247">
        <f>SUMIFS('Báo cáo'!$O:$O,'Báo cáo'!$AD:$AD,$A68,'Báo cáo'!$Z:$Z,"&lt;="&amp;K$4)+SUMIFS('Báo cáo'!$P:$P,'Báo cáo'!$AD:$AD,$A68,'Báo cáo'!$Z:$Z,"&lt;="&amp;K$4)-SUMIFS('Báo cáo'!$Q:$Q,'Báo cáo'!$AD:$AD,$A68,'Báo cáo'!$AA:$AA,"&lt;="&amp;K$4)</f>
        <v>0</v>
      </c>
      <c r="L68" s="247">
        <f>SUMIFS('Báo cáo'!$O:$O,'Báo cáo'!$AD:$AD,$A68,'Báo cáo'!$Z:$Z,"&lt;="&amp;L$4)+SUMIFS('Báo cáo'!$P:$P,'Báo cáo'!$AD:$AD,$A68,'Báo cáo'!$Z:$Z,"&lt;="&amp;L$4)-SUMIFS('Báo cáo'!$Q:$Q,'Báo cáo'!$AD:$AD,$A68,'Báo cáo'!$AA:$AA,"&lt;="&amp;L$4)</f>
        <v>0</v>
      </c>
      <c r="M68" s="247">
        <f>SUMIFS('Báo cáo'!$O:$O,'Báo cáo'!$AD:$AD,$A68,'Báo cáo'!$Z:$Z,"&lt;="&amp;M$4)+SUMIFS('Báo cáo'!$P:$P,'Báo cáo'!$AD:$AD,$A68,'Báo cáo'!$Z:$Z,"&lt;="&amp;M$4)-SUMIFS('Báo cáo'!$Q:$Q,'Báo cáo'!$AD:$AD,$A68,'Báo cáo'!$AA:$AA,"&lt;="&amp;M$4)</f>
        <v>0</v>
      </c>
      <c r="N68" s="247">
        <f>SUMIFS('Báo cáo'!$O:$O,'Báo cáo'!$AD:$AD,$A68,'Báo cáo'!$Z:$Z,"&lt;="&amp;N$4)+SUMIFS('Báo cáo'!$P:$P,'Báo cáo'!$AD:$AD,$A68,'Báo cáo'!$Z:$Z,"&lt;="&amp;N$4)-SUMIFS('Báo cáo'!$Q:$Q,'Báo cáo'!$AD:$AD,$A68,'Báo cáo'!$AA:$AA,"&lt;="&amp;N$4)</f>
        <v>0</v>
      </c>
    </row>
    <row r="69" spans="1:14">
      <c r="A69" s="23" t="s">
        <v>39</v>
      </c>
      <c r="B69" s="23" t="s">
        <v>11177</v>
      </c>
      <c r="C69" s="247">
        <f>SUMIFS('Báo cáo'!$O:$O,'Báo cáo'!$AD:$AD,$A69,'Báo cáo'!$Z:$Z,"&lt;="&amp;C$4)+SUMIFS('Báo cáo'!$P:$P,'Báo cáo'!$AD:$AD,$A69,'Báo cáo'!$Z:$Z,"&lt;="&amp;C$4)-SUMIFS('Báo cáo'!$Q:$Q,'Báo cáo'!$AD:$AD,$A69,'Báo cáo'!$AA:$AA,"&lt;="&amp;C$4)</f>
        <v>0</v>
      </c>
      <c r="D69" s="247">
        <f>SUMIFS('Báo cáo'!$O:$O,'Báo cáo'!$AD:$AD,$A69,'Báo cáo'!$Z:$Z,"&lt;="&amp;D$4)+SUMIFS('Báo cáo'!$P:$P,'Báo cáo'!$AD:$AD,$A69,'Báo cáo'!$Z:$Z,"&lt;="&amp;D$4)-SUMIFS('Báo cáo'!$Q:$Q,'Báo cáo'!$AD:$AD,$A69,'Báo cáo'!$AA:$AA,"&lt;="&amp;D$4)</f>
        <v>0</v>
      </c>
      <c r="E69" s="247">
        <f>SUMIFS('Báo cáo'!$O:$O,'Báo cáo'!$AD:$AD,$A69,'Báo cáo'!$Z:$Z,"&lt;="&amp;E$4)+SUMIFS('Báo cáo'!$P:$P,'Báo cáo'!$AD:$AD,$A69,'Báo cáo'!$Z:$Z,"&lt;="&amp;E$4)-SUMIFS('Báo cáo'!$Q:$Q,'Báo cáo'!$AD:$AD,$A69,'Báo cáo'!$AA:$AA,"&lt;="&amp;E$4)</f>
        <v>0</v>
      </c>
      <c r="F69" s="247">
        <f>SUMIFS('Báo cáo'!$O:$O,'Báo cáo'!$AD:$AD,$A69,'Báo cáo'!$Z:$Z,"&lt;="&amp;F$4)+SUMIFS('Báo cáo'!$P:$P,'Báo cáo'!$AD:$AD,$A69,'Báo cáo'!$Z:$Z,"&lt;="&amp;F$4)-SUMIFS('Báo cáo'!$Q:$Q,'Báo cáo'!$AD:$AD,$A69,'Báo cáo'!$AA:$AA,"&lt;="&amp;F$4)</f>
        <v>0</v>
      </c>
      <c r="G69" s="247">
        <f>SUMIFS('Báo cáo'!$O:$O,'Báo cáo'!$AD:$AD,$A69,'Báo cáo'!$Z:$Z,"&lt;="&amp;G$4)+SUMIFS('Báo cáo'!$P:$P,'Báo cáo'!$AD:$AD,$A69,'Báo cáo'!$Z:$Z,"&lt;="&amp;G$4)-SUMIFS('Báo cáo'!$Q:$Q,'Báo cáo'!$AD:$AD,$A69,'Báo cáo'!$AA:$AA,"&lt;="&amp;G$4)</f>
        <v>0</v>
      </c>
      <c r="H69" s="247">
        <f>SUMIFS('Báo cáo'!$O:$O,'Báo cáo'!$AD:$AD,$A69,'Báo cáo'!$Z:$Z,"&lt;="&amp;H$4)+SUMIFS('Báo cáo'!$P:$P,'Báo cáo'!$AD:$AD,$A69,'Báo cáo'!$Z:$Z,"&lt;="&amp;H$4)-SUMIFS('Báo cáo'!$Q:$Q,'Báo cáo'!$AD:$AD,$A69,'Báo cáo'!$AA:$AA,"&lt;="&amp;H$4)</f>
        <v>0</v>
      </c>
      <c r="I69" s="247">
        <f>SUMIFS('Báo cáo'!$O:$O,'Báo cáo'!$AD:$AD,$A69,'Báo cáo'!$Z:$Z,"&lt;="&amp;I$4)+SUMIFS('Báo cáo'!$P:$P,'Báo cáo'!$AD:$AD,$A69,'Báo cáo'!$Z:$Z,"&lt;="&amp;I$4)-SUMIFS('Báo cáo'!$Q:$Q,'Báo cáo'!$AD:$AD,$A69,'Báo cáo'!$AA:$AA,"&lt;="&amp;I$4)</f>
        <v>0</v>
      </c>
      <c r="J69" s="247">
        <f>SUMIFS('Báo cáo'!$O:$O,'Báo cáo'!$AD:$AD,$A69,'Báo cáo'!$Z:$Z,"&lt;="&amp;J$4)+SUMIFS('Báo cáo'!$P:$P,'Báo cáo'!$AD:$AD,$A69,'Báo cáo'!$Z:$Z,"&lt;="&amp;J$4)-SUMIFS('Báo cáo'!$Q:$Q,'Báo cáo'!$AD:$AD,$A69,'Báo cáo'!$AA:$AA,"&lt;="&amp;J$4)</f>
        <v>0</v>
      </c>
      <c r="K69" s="247">
        <f>SUMIFS('Báo cáo'!$O:$O,'Báo cáo'!$AD:$AD,$A69,'Báo cáo'!$Z:$Z,"&lt;="&amp;K$4)+SUMIFS('Báo cáo'!$P:$P,'Báo cáo'!$AD:$AD,$A69,'Báo cáo'!$Z:$Z,"&lt;="&amp;K$4)-SUMIFS('Báo cáo'!$Q:$Q,'Báo cáo'!$AD:$AD,$A69,'Báo cáo'!$AA:$AA,"&lt;="&amp;K$4)</f>
        <v>0</v>
      </c>
      <c r="L69" s="247">
        <f>SUMIFS('Báo cáo'!$O:$O,'Báo cáo'!$AD:$AD,$A69,'Báo cáo'!$Z:$Z,"&lt;="&amp;L$4)+SUMIFS('Báo cáo'!$P:$P,'Báo cáo'!$AD:$AD,$A69,'Báo cáo'!$Z:$Z,"&lt;="&amp;L$4)-SUMIFS('Báo cáo'!$Q:$Q,'Báo cáo'!$AD:$AD,$A69,'Báo cáo'!$AA:$AA,"&lt;="&amp;L$4)</f>
        <v>0</v>
      </c>
      <c r="M69" s="247">
        <f>SUMIFS('Báo cáo'!$O:$O,'Báo cáo'!$AD:$AD,$A69,'Báo cáo'!$Z:$Z,"&lt;="&amp;M$4)+SUMIFS('Báo cáo'!$P:$P,'Báo cáo'!$AD:$AD,$A69,'Báo cáo'!$Z:$Z,"&lt;="&amp;M$4)-SUMIFS('Báo cáo'!$Q:$Q,'Báo cáo'!$AD:$AD,$A69,'Báo cáo'!$AA:$AA,"&lt;="&amp;M$4)</f>
        <v>0</v>
      </c>
      <c r="N69" s="247">
        <f>SUMIFS('Báo cáo'!$O:$O,'Báo cáo'!$AD:$AD,$A69,'Báo cáo'!$Z:$Z,"&lt;="&amp;N$4)+SUMIFS('Báo cáo'!$P:$P,'Báo cáo'!$AD:$AD,$A69,'Báo cáo'!$Z:$Z,"&lt;="&amp;N$4)-SUMIFS('Báo cáo'!$Q:$Q,'Báo cáo'!$AD:$AD,$A69,'Báo cáo'!$AA:$AA,"&lt;="&amp;N$4)</f>
        <v>0</v>
      </c>
    </row>
    <row r="70" spans="1:14">
      <c r="A70" s="23" t="s">
        <v>50</v>
      </c>
      <c r="B70" s="23" t="s">
        <v>11178</v>
      </c>
      <c r="C70" s="247">
        <f>SUMIFS('Báo cáo'!$O:$O,'Báo cáo'!$AD:$AD,$A70,'Báo cáo'!$Z:$Z,"&lt;="&amp;C$4)+SUMIFS('Báo cáo'!$P:$P,'Báo cáo'!$AD:$AD,$A70,'Báo cáo'!$Z:$Z,"&lt;="&amp;C$4)-SUMIFS('Báo cáo'!$Q:$Q,'Báo cáo'!$AD:$AD,$A70,'Báo cáo'!$AA:$AA,"&lt;="&amp;C$4)</f>
        <v>0</v>
      </c>
      <c r="D70" s="247">
        <f>SUMIFS('Báo cáo'!$O:$O,'Báo cáo'!$AD:$AD,$A70,'Báo cáo'!$Z:$Z,"&lt;="&amp;D$4)+SUMIFS('Báo cáo'!$P:$P,'Báo cáo'!$AD:$AD,$A70,'Báo cáo'!$Z:$Z,"&lt;="&amp;D$4)-SUMIFS('Báo cáo'!$Q:$Q,'Báo cáo'!$AD:$AD,$A70,'Báo cáo'!$AA:$AA,"&lt;="&amp;D$4)</f>
        <v>0</v>
      </c>
      <c r="E70" s="247">
        <f>SUMIFS('Báo cáo'!$O:$O,'Báo cáo'!$AD:$AD,$A70,'Báo cáo'!$Z:$Z,"&lt;="&amp;E$4)+SUMIFS('Báo cáo'!$P:$P,'Báo cáo'!$AD:$AD,$A70,'Báo cáo'!$Z:$Z,"&lt;="&amp;E$4)-SUMIFS('Báo cáo'!$Q:$Q,'Báo cáo'!$AD:$AD,$A70,'Báo cáo'!$AA:$AA,"&lt;="&amp;E$4)</f>
        <v>0</v>
      </c>
      <c r="F70" s="247">
        <f>SUMIFS('Báo cáo'!$O:$O,'Báo cáo'!$AD:$AD,$A70,'Báo cáo'!$Z:$Z,"&lt;="&amp;F$4)+SUMIFS('Báo cáo'!$P:$P,'Báo cáo'!$AD:$AD,$A70,'Báo cáo'!$Z:$Z,"&lt;="&amp;F$4)-SUMIFS('Báo cáo'!$Q:$Q,'Báo cáo'!$AD:$AD,$A70,'Báo cáo'!$AA:$AA,"&lt;="&amp;F$4)</f>
        <v>518240</v>
      </c>
      <c r="G70" s="247">
        <f>SUMIFS('Báo cáo'!$O:$O,'Báo cáo'!$AD:$AD,$A70,'Báo cáo'!$Z:$Z,"&lt;="&amp;G$4)+SUMIFS('Báo cáo'!$P:$P,'Báo cáo'!$AD:$AD,$A70,'Báo cáo'!$Z:$Z,"&lt;="&amp;G$4)-SUMIFS('Báo cáo'!$Q:$Q,'Báo cáo'!$AD:$AD,$A70,'Báo cáo'!$AA:$AA,"&lt;="&amp;G$4)</f>
        <v>0</v>
      </c>
      <c r="H70" s="247">
        <f>SUMIFS('Báo cáo'!$O:$O,'Báo cáo'!$AD:$AD,$A70,'Báo cáo'!$Z:$Z,"&lt;="&amp;H$4)+SUMIFS('Báo cáo'!$P:$P,'Báo cáo'!$AD:$AD,$A70,'Báo cáo'!$Z:$Z,"&lt;="&amp;H$4)-SUMIFS('Báo cáo'!$Q:$Q,'Báo cáo'!$AD:$AD,$A70,'Báo cáo'!$AA:$AA,"&lt;="&amp;H$4)</f>
        <v>946429</v>
      </c>
      <c r="I70" s="247">
        <f>SUMIFS('Báo cáo'!$O:$O,'Báo cáo'!$AD:$AD,$A70,'Báo cáo'!$Z:$Z,"&lt;="&amp;I$4)+SUMIFS('Báo cáo'!$P:$P,'Báo cáo'!$AD:$AD,$A70,'Báo cáo'!$Z:$Z,"&lt;="&amp;I$4)-SUMIFS('Báo cáo'!$Q:$Q,'Báo cáo'!$AD:$AD,$A70,'Báo cáo'!$AA:$AA,"&lt;="&amp;I$4)</f>
        <v>1892858</v>
      </c>
      <c r="J70" s="247">
        <f>SUMIFS('Báo cáo'!$O:$O,'Báo cáo'!$AD:$AD,$A70,'Báo cáo'!$Z:$Z,"&lt;="&amp;J$4)+SUMIFS('Báo cáo'!$P:$P,'Báo cáo'!$AD:$AD,$A70,'Báo cáo'!$Z:$Z,"&lt;="&amp;J$4)-SUMIFS('Báo cáo'!$Q:$Q,'Báo cáo'!$AD:$AD,$A70,'Báo cáo'!$AA:$AA,"&lt;="&amp;J$4)</f>
        <v>0</v>
      </c>
      <c r="K70" s="247">
        <f>SUMIFS('Báo cáo'!$O:$O,'Báo cáo'!$AD:$AD,$A70,'Báo cáo'!$Z:$Z,"&lt;="&amp;K$4)+SUMIFS('Báo cáo'!$P:$P,'Báo cáo'!$AD:$AD,$A70,'Báo cáo'!$Z:$Z,"&lt;="&amp;K$4)-SUMIFS('Báo cáo'!$Q:$Q,'Báo cáo'!$AD:$AD,$A70,'Báo cáo'!$AA:$AA,"&lt;="&amp;K$4)</f>
        <v>1698965</v>
      </c>
      <c r="L70" s="247">
        <f>SUMIFS('Báo cáo'!$O:$O,'Báo cáo'!$AD:$AD,$A70,'Báo cáo'!$Z:$Z,"&lt;="&amp;L$4)+SUMIFS('Báo cáo'!$P:$P,'Báo cáo'!$AD:$AD,$A70,'Báo cáo'!$Z:$Z,"&lt;="&amp;L$4)-SUMIFS('Báo cáo'!$Q:$Q,'Báo cáo'!$AD:$AD,$A70,'Báo cáo'!$AA:$AA,"&lt;="&amp;L$4)</f>
        <v>771538</v>
      </c>
      <c r="M70" s="247">
        <f>SUMIFS('Báo cáo'!$O:$O,'Báo cáo'!$AD:$AD,$A70,'Báo cáo'!$Z:$Z,"&lt;="&amp;M$4)+SUMIFS('Báo cáo'!$P:$P,'Báo cáo'!$AD:$AD,$A70,'Báo cáo'!$Z:$Z,"&lt;="&amp;M$4)-SUMIFS('Báo cáo'!$Q:$Q,'Báo cáo'!$AD:$AD,$A70,'Báo cáo'!$AA:$AA,"&lt;="&amp;M$4)</f>
        <v>4186104</v>
      </c>
      <c r="N70" s="247">
        <f>SUMIFS('Báo cáo'!$O:$O,'Báo cáo'!$AD:$AD,$A70,'Báo cáo'!$Z:$Z,"&lt;="&amp;N$4)+SUMIFS('Báo cáo'!$P:$P,'Báo cáo'!$AD:$AD,$A70,'Báo cáo'!$Z:$Z,"&lt;="&amp;N$4)-SUMIFS('Báo cáo'!$Q:$Q,'Báo cáo'!$AD:$AD,$A70,'Báo cáo'!$AA:$AA,"&lt;="&amp;N$4)</f>
        <v>4186104</v>
      </c>
    </row>
    <row r="71" spans="1:14">
      <c r="A71" s="23" t="s">
        <v>51</v>
      </c>
      <c r="B71" s="23" t="s">
        <v>11180</v>
      </c>
      <c r="C71" s="247">
        <f>SUMIFS('Báo cáo'!$O:$O,'Báo cáo'!$AD:$AD,$A71,'Báo cáo'!$Z:$Z,"&lt;="&amp;C$4)+SUMIFS('Báo cáo'!$P:$P,'Báo cáo'!$AD:$AD,$A71,'Báo cáo'!$Z:$Z,"&lt;="&amp;C$4)-SUMIFS('Báo cáo'!$Q:$Q,'Báo cáo'!$AD:$AD,$A71,'Báo cáo'!$AA:$AA,"&lt;="&amp;C$4)</f>
        <v>0</v>
      </c>
      <c r="D71" s="247">
        <f>SUMIFS('Báo cáo'!$O:$O,'Báo cáo'!$AD:$AD,$A71,'Báo cáo'!$Z:$Z,"&lt;="&amp;D$4)+SUMIFS('Báo cáo'!$P:$P,'Báo cáo'!$AD:$AD,$A71,'Báo cáo'!$Z:$Z,"&lt;="&amp;D$4)-SUMIFS('Báo cáo'!$Q:$Q,'Báo cáo'!$AD:$AD,$A71,'Báo cáo'!$AA:$AA,"&lt;="&amp;D$4)</f>
        <v>0</v>
      </c>
      <c r="E71" s="247">
        <f>SUMIFS('Báo cáo'!$O:$O,'Báo cáo'!$AD:$AD,$A71,'Báo cáo'!$Z:$Z,"&lt;="&amp;E$4)+SUMIFS('Báo cáo'!$P:$P,'Báo cáo'!$AD:$AD,$A71,'Báo cáo'!$Z:$Z,"&lt;="&amp;E$4)-SUMIFS('Báo cáo'!$Q:$Q,'Báo cáo'!$AD:$AD,$A71,'Báo cáo'!$AA:$AA,"&lt;="&amp;E$4)</f>
        <v>0</v>
      </c>
      <c r="F71" s="247">
        <f>SUMIFS('Báo cáo'!$O:$O,'Báo cáo'!$AD:$AD,$A71,'Báo cáo'!$Z:$Z,"&lt;="&amp;F$4)+SUMIFS('Báo cáo'!$P:$P,'Báo cáo'!$AD:$AD,$A71,'Báo cáo'!$Z:$Z,"&lt;="&amp;F$4)-SUMIFS('Báo cáo'!$Q:$Q,'Báo cáo'!$AD:$AD,$A71,'Báo cáo'!$AA:$AA,"&lt;="&amp;F$4)</f>
        <v>0</v>
      </c>
      <c r="G71" s="247">
        <f>SUMIFS('Báo cáo'!$O:$O,'Báo cáo'!$AD:$AD,$A71,'Báo cáo'!$Z:$Z,"&lt;="&amp;G$4)+SUMIFS('Báo cáo'!$P:$P,'Báo cáo'!$AD:$AD,$A71,'Báo cáo'!$Z:$Z,"&lt;="&amp;G$4)-SUMIFS('Báo cáo'!$Q:$Q,'Báo cáo'!$AD:$AD,$A71,'Báo cáo'!$AA:$AA,"&lt;="&amp;G$4)</f>
        <v>0</v>
      </c>
      <c r="H71" s="247">
        <f>SUMIFS('Báo cáo'!$O:$O,'Báo cáo'!$AD:$AD,$A71,'Báo cáo'!$Z:$Z,"&lt;="&amp;H$4)+SUMIFS('Báo cáo'!$P:$P,'Báo cáo'!$AD:$AD,$A71,'Báo cáo'!$Z:$Z,"&lt;="&amp;H$4)-SUMIFS('Báo cáo'!$Q:$Q,'Báo cáo'!$AD:$AD,$A71,'Báo cáo'!$AA:$AA,"&lt;="&amp;H$4)</f>
        <v>376701</v>
      </c>
      <c r="I71" s="247">
        <f>SUMIFS('Báo cáo'!$O:$O,'Báo cáo'!$AD:$AD,$A71,'Báo cáo'!$Z:$Z,"&lt;="&amp;I$4)+SUMIFS('Báo cáo'!$P:$P,'Báo cáo'!$AD:$AD,$A71,'Báo cáo'!$Z:$Z,"&lt;="&amp;I$4)-SUMIFS('Báo cáo'!$Q:$Q,'Báo cáo'!$AD:$AD,$A71,'Báo cáo'!$AA:$AA,"&lt;="&amp;I$4)</f>
        <v>1095239</v>
      </c>
      <c r="J71" s="247">
        <f>SUMIFS('Báo cáo'!$O:$O,'Báo cáo'!$AD:$AD,$A71,'Báo cáo'!$Z:$Z,"&lt;="&amp;J$4)+SUMIFS('Báo cáo'!$P:$P,'Báo cáo'!$AD:$AD,$A71,'Báo cáo'!$Z:$Z,"&lt;="&amp;J$4)-SUMIFS('Báo cáo'!$Q:$Q,'Báo cáo'!$AD:$AD,$A71,'Báo cáo'!$AA:$AA,"&lt;="&amp;J$4)</f>
        <v>-170985</v>
      </c>
      <c r="K71" s="247">
        <f>SUMIFS('Báo cáo'!$O:$O,'Báo cáo'!$AD:$AD,$A71,'Báo cáo'!$Z:$Z,"&lt;="&amp;K$4)+SUMIFS('Báo cáo'!$P:$P,'Báo cáo'!$AD:$AD,$A71,'Báo cáo'!$Z:$Z,"&lt;="&amp;K$4)-SUMIFS('Báo cáo'!$Q:$Q,'Báo cáo'!$AD:$AD,$A71,'Báo cáo'!$AA:$AA,"&lt;="&amp;K$4)</f>
        <v>1598544</v>
      </c>
      <c r="L71" s="247">
        <f>SUMIFS('Báo cáo'!$O:$O,'Báo cáo'!$AD:$AD,$A71,'Báo cáo'!$Z:$Z,"&lt;="&amp;L$4)+SUMIFS('Báo cáo'!$P:$P,'Báo cáo'!$AD:$AD,$A71,'Báo cáo'!$Z:$Z,"&lt;="&amp;L$4)-SUMIFS('Báo cáo'!$Q:$Q,'Báo cáo'!$AD:$AD,$A71,'Báo cáo'!$AA:$AA,"&lt;="&amp;L$4)</f>
        <v>1005275</v>
      </c>
      <c r="M71" s="247">
        <f>SUMIFS('Báo cáo'!$O:$O,'Báo cáo'!$AD:$AD,$A71,'Báo cáo'!$Z:$Z,"&lt;="&amp;M$4)+SUMIFS('Báo cáo'!$P:$P,'Báo cáo'!$AD:$AD,$A71,'Báo cáo'!$Z:$Z,"&lt;="&amp;M$4)-SUMIFS('Báo cáo'!$Q:$Q,'Báo cáo'!$AD:$AD,$A71,'Báo cáo'!$AA:$AA,"&lt;="&amp;M$4)</f>
        <v>2755364.24</v>
      </c>
      <c r="N71" s="247">
        <f>SUMIFS('Báo cáo'!$O:$O,'Báo cáo'!$AD:$AD,$A71,'Báo cáo'!$Z:$Z,"&lt;="&amp;N$4)+SUMIFS('Báo cáo'!$P:$P,'Báo cáo'!$AD:$AD,$A71,'Báo cáo'!$Z:$Z,"&lt;="&amp;N$4)-SUMIFS('Báo cáo'!$Q:$Q,'Báo cáo'!$AD:$AD,$A71,'Báo cáo'!$AA:$AA,"&lt;="&amp;N$4)</f>
        <v>2755364.24</v>
      </c>
    </row>
    <row r="72" spans="1:14">
      <c r="A72" s="23" t="s">
        <v>52</v>
      </c>
      <c r="B72" s="23" t="s">
        <v>11181</v>
      </c>
      <c r="C72" s="247">
        <f>SUMIFS('Báo cáo'!$O:$O,'Báo cáo'!$AD:$AD,$A72,'Báo cáo'!$Z:$Z,"&lt;="&amp;C$4)+SUMIFS('Báo cáo'!$P:$P,'Báo cáo'!$AD:$AD,$A72,'Báo cáo'!$Z:$Z,"&lt;="&amp;C$4)-SUMIFS('Báo cáo'!$Q:$Q,'Báo cáo'!$AD:$AD,$A72,'Báo cáo'!$AA:$AA,"&lt;="&amp;C$4)</f>
        <v>0</v>
      </c>
      <c r="D72" s="247">
        <f>SUMIFS('Báo cáo'!$O:$O,'Báo cáo'!$AD:$AD,$A72,'Báo cáo'!$Z:$Z,"&lt;="&amp;D$4)+SUMIFS('Báo cáo'!$P:$P,'Báo cáo'!$AD:$AD,$A72,'Báo cáo'!$Z:$Z,"&lt;="&amp;D$4)-SUMIFS('Báo cáo'!$Q:$Q,'Báo cáo'!$AD:$AD,$A72,'Báo cáo'!$AA:$AA,"&lt;="&amp;D$4)</f>
        <v>0</v>
      </c>
      <c r="E72" s="247">
        <f>SUMIFS('Báo cáo'!$O:$O,'Báo cáo'!$AD:$AD,$A72,'Báo cáo'!$Z:$Z,"&lt;="&amp;E$4)+SUMIFS('Báo cáo'!$P:$P,'Báo cáo'!$AD:$AD,$A72,'Báo cáo'!$Z:$Z,"&lt;="&amp;E$4)-SUMIFS('Báo cáo'!$Q:$Q,'Báo cáo'!$AD:$AD,$A72,'Báo cáo'!$AA:$AA,"&lt;="&amp;E$4)</f>
        <v>0</v>
      </c>
      <c r="F72" s="247">
        <f>SUMIFS('Báo cáo'!$O:$O,'Báo cáo'!$AD:$AD,$A72,'Báo cáo'!$Z:$Z,"&lt;="&amp;F$4)+SUMIFS('Báo cáo'!$P:$P,'Báo cáo'!$AD:$AD,$A72,'Báo cáo'!$Z:$Z,"&lt;="&amp;F$4)-SUMIFS('Báo cáo'!$Q:$Q,'Báo cáo'!$AD:$AD,$A72,'Báo cáo'!$AA:$AA,"&lt;="&amp;F$4)</f>
        <v>0</v>
      </c>
      <c r="G72" s="247">
        <f>SUMIFS('Báo cáo'!$O:$O,'Báo cáo'!$AD:$AD,$A72,'Báo cáo'!$Z:$Z,"&lt;="&amp;G$4)+SUMIFS('Báo cáo'!$P:$P,'Báo cáo'!$AD:$AD,$A72,'Báo cáo'!$Z:$Z,"&lt;="&amp;G$4)-SUMIFS('Báo cáo'!$Q:$Q,'Báo cáo'!$AD:$AD,$A72,'Báo cáo'!$AA:$AA,"&lt;="&amp;G$4)</f>
        <v>0</v>
      </c>
      <c r="H72" s="247">
        <f>SUMIFS('Báo cáo'!$O:$O,'Báo cáo'!$AD:$AD,$A72,'Báo cáo'!$Z:$Z,"&lt;="&amp;H$4)+SUMIFS('Báo cáo'!$P:$P,'Báo cáo'!$AD:$AD,$A72,'Báo cáo'!$Z:$Z,"&lt;="&amp;H$4)-SUMIFS('Báo cáo'!$Q:$Q,'Báo cáo'!$AD:$AD,$A72,'Báo cáo'!$AA:$AA,"&lt;="&amp;H$4)</f>
        <v>0</v>
      </c>
      <c r="I72" s="247">
        <f>SUMIFS('Báo cáo'!$O:$O,'Báo cáo'!$AD:$AD,$A72,'Báo cáo'!$Z:$Z,"&lt;="&amp;I$4)+SUMIFS('Báo cáo'!$P:$P,'Báo cáo'!$AD:$AD,$A72,'Báo cáo'!$Z:$Z,"&lt;="&amp;I$4)-SUMIFS('Báo cáo'!$Q:$Q,'Báo cáo'!$AD:$AD,$A72,'Báo cáo'!$AA:$AA,"&lt;="&amp;I$4)</f>
        <v>0</v>
      </c>
      <c r="J72" s="247">
        <f>SUMIFS('Báo cáo'!$O:$O,'Báo cáo'!$AD:$AD,$A72,'Báo cáo'!$Z:$Z,"&lt;="&amp;J$4)+SUMIFS('Báo cáo'!$P:$P,'Báo cáo'!$AD:$AD,$A72,'Báo cáo'!$Z:$Z,"&lt;="&amp;J$4)-SUMIFS('Báo cáo'!$Q:$Q,'Báo cáo'!$AD:$AD,$A72,'Báo cáo'!$AA:$AA,"&lt;="&amp;J$4)</f>
        <v>0</v>
      </c>
      <c r="K72" s="247">
        <f>SUMIFS('Báo cáo'!$O:$O,'Báo cáo'!$AD:$AD,$A72,'Báo cáo'!$Z:$Z,"&lt;="&amp;K$4)+SUMIFS('Báo cáo'!$P:$P,'Báo cáo'!$AD:$AD,$A72,'Báo cáo'!$Z:$Z,"&lt;="&amp;K$4)-SUMIFS('Báo cáo'!$Q:$Q,'Báo cáo'!$AD:$AD,$A72,'Báo cáo'!$AA:$AA,"&lt;="&amp;K$4)</f>
        <v>1255913</v>
      </c>
      <c r="L72" s="247">
        <f>SUMIFS('Báo cáo'!$O:$O,'Báo cáo'!$AD:$AD,$A72,'Báo cáo'!$Z:$Z,"&lt;="&amp;L$4)+SUMIFS('Báo cáo'!$P:$P,'Báo cáo'!$AD:$AD,$A72,'Báo cáo'!$Z:$Z,"&lt;="&amp;L$4)-SUMIFS('Báo cáo'!$Q:$Q,'Báo cáo'!$AD:$AD,$A72,'Báo cáo'!$AA:$AA,"&lt;="&amp;L$4)</f>
        <v>1255913</v>
      </c>
      <c r="M72" s="247">
        <f>SUMIFS('Báo cáo'!$O:$O,'Báo cáo'!$AD:$AD,$A72,'Báo cáo'!$Z:$Z,"&lt;="&amp;M$4)+SUMIFS('Báo cáo'!$P:$P,'Báo cáo'!$AD:$AD,$A72,'Báo cáo'!$Z:$Z,"&lt;="&amp;M$4)-SUMIFS('Báo cáo'!$Q:$Q,'Báo cáo'!$AD:$AD,$A72,'Báo cáo'!$AA:$AA,"&lt;="&amp;M$4)</f>
        <v>1255913</v>
      </c>
      <c r="N72" s="247">
        <f>SUMIFS('Báo cáo'!$O:$O,'Báo cáo'!$AD:$AD,$A72,'Báo cáo'!$Z:$Z,"&lt;="&amp;N$4)+SUMIFS('Báo cáo'!$P:$P,'Báo cáo'!$AD:$AD,$A72,'Báo cáo'!$Z:$Z,"&lt;="&amp;N$4)-SUMIFS('Báo cáo'!$Q:$Q,'Báo cáo'!$AD:$AD,$A72,'Báo cáo'!$AA:$AA,"&lt;="&amp;N$4)</f>
        <v>1255913</v>
      </c>
    </row>
    <row r="73" spans="1:14">
      <c r="A73" s="23" t="s">
        <v>69</v>
      </c>
      <c r="B73" s="23" t="s">
        <v>11182</v>
      </c>
      <c r="C73" s="247">
        <f>SUMIFS('Báo cáo'!$O:$O,'Báo cáo'!$AD:$AD,$A73,'Báo cáo'!$Z:$Z,"&lt;="&amp;C$4)+SUMIFS('Báo cáo'!$P:$P,'Báo cáo'!$AD:$AD,$A73,'Báo cáo'!$Z:$Z,"&lt;="&amp;C$4)-SUMIFS('Báo cáo'!$Q:$Q,'Báo cáo'!$AD:$AD,$A73,'Báo cáo'!$AA:$AA,"&lt;="&amp;C$4)</f>
        <v>0</v>
      </c>
      <c r="D73" s="247">
        <f>SUMIFS('Báo cáo'!$O:$O,'Báo cáo'!$AD:$AD,$A73,'Báo cáo'!$Z:$Z,"&lt;="&amp;D$4)+SUMIFS('Báo cáo'!$P:$P,'Báo cáo'!$AD:$AD,$A73,'Báo cáo'!$Z:$Z,"&lt;="&amp;D$4)-SUMIFS('Báo cáo'!$Q:$Q,'Báo cáo'!$AD:$AD,$A73,'Báo cáo'!$AA:$AA,"&lt;="&amp;D$4)</f>
        <v>0</v>
      </c>
      <c r="E73" s="247">
        <f>SUMIFS('Báo cáo'!$O:$O,'Báo cáo'!$AD:$AD,$A73,'Báo cáo'!$Z:$Z,"&lt;="&amp;E$4)+SUMIFS('Báo cáo'!$P:$P,'Báo cáo'!$AD:$AD,$A73,'Báo cáo'!$Z:$Z,"&lt;="&amp;E$4)-SUMIFS('Báo cáo'!$Q:$Q,'Báo cáo'!$AD:$AD,$A73,'Báo cáo'!$AA:$AA,"&lt;="&amp;E$4)</f>
        <v>0</v>
      </c>
      <c r="F73" s="247">
        <f>SUMIFS('Báo cáo'!$O:$O,'Báo cáo'!$AD:$AD,$A73,'Báo cáo'!$Z:$Z,"&lt;="&amp;F$4)+SUMIFS('Báo cáo'!$P:$P,'Báo cáo'!$AD:$AD,$A73,'Báo cáo'!$Z:$Z,"&lt;="&amp;F$4)-SUMIFS('Báo cáo'!$Q:$Q,'Báo cáo'!$AD:$AD,$A73,'Báo cáo'!$AA:$AA,"&lt;="&amp;F$4)</f>
        <v>0</v>
      </c>
      <c r="G73" s="247">
        <f>SUMIFS('Báo cáo'!$O:$O,'Báo cáo'!$AD:$AD,$A73,'Báo cáo'!$Z:$Z,"&lt;="&amp;G$4)+SUMIFS('Báo cáo'!$P:$P,'Báo cáo'!$AD:$AD,$A73,'Báo cáo'!$Z:$Z,"&lt;="&amp;G$4)-SUMIFS('Báo cáo'!$Q:$Q,'Báo cáo'!$AD:$AD,$A73,'Báo cáo'!$AA:$AA,"&lt;="&amp;G$4)</f>
        <v>0</v>
      </c>
      <c r="H73" s="247">
        <f>SUMIFS('Báo cáo'!$O:$O,'Báo cáo'!$AD:$AD,$A73,'Báo cáo'!$Z:$Z,"&lt;="&amp;H$4)+SUMIFS('Báo cáo'!$P:$P,'Báo cáo'!$AD:$AD,$A73,'Báo cáo'!$Z:$Z,"&lt;="&amp;H$4)-SUMIFS('Báo cáo'!$Q:$Q,'Báo cáo'!$AD:$AD,$A73,'Báo cáo'!$AA:$AA,"&lt;="&amp;H$4)</f>
        <v>0</v>
      </c>
      <c r="I73" s="247">
        <f>SUMIFS('Báo cáo'!$O:$O,'Báo cáo'!$AD:$AD,$A73,'Báo cáo'!$Z:$Z,"&lt;="&amp;I$4)+SUMIFS('Báo cáo'!$P:$P,'Báo cáo'!$AD:$AD,$A73,'Báo cáo'!$Z:$Z,"&lt;="&amp;I$4)-SUMIFS('Báo cáo'!$Q:$Q,'Báo cáo'!$AD:$AD,$A73,'Báo cáo'!$AA:$AA,"&lt;="&amp;I$4)</f>
        <v>0</v>
      </c>
      <c r="J73" s="247">
        <f>SUMIFS('Báo cáo'!$O:$O,'Báo cáo'!$AD:$AD,$A73,'Báo cáo'!$Z:$Z,"&lt;="&amp;J$4)+SUMIFS('Báo cáo'!$P:$P,'Báo cáo'!$AD:$AD,$A73,'Báo cáo'!$Z:$Z,"&lt;="&amp;J$4)-SUMIFS('Báo cáo'!$Q:$Q,'Báo cáo'!$AD:$AD,$A73,'Báo cáo'!$AA:$AA,"&lt;="&amp;J$4)</f>
        <v>750452</v>
      </c>
      <c r="K73" s="247">
        <f>SUMIFS('Báo cáo'!$O:$O,'Báo cáo'!$AD:$AD,$A73,'Báo cáo'!$Z:$Z,"&lt;="&amp;K$4)+SUMIFS('Báo cáo'!$P:$P,'Báo cáo'!$AD:$AD,$A73,'Báo cáo'!$Z:$Z,"&lt;="&amp;K$4)-SUMIFS('Báo cáo'!$Q:$Q,'Báo cáo'!$AD:$AD,$A73,'Báo cáo'!$AA:$AA,"&lt;="&amp;K$4)</f>
        <v>0</v>
      </c>
      <c r="L73" s="247">
        <f>SUMIFS('Báo cáo'!$O:$O,'Báo cáo'!$AD:$AD,$A73,'Báo cáo'!$Z:$Z,"&lt;="&amp;L$4)+SUMIFS('Báo cáo'!$P:$P,'Báo cáo'!$AD:$AD,$A73,'Báo cáo'!$Z:$Z,"&lt;="&amp;L$4)-SUMIFS('Báo cáo'!$Q:$Q,'Báo cáo'!$AD:$AD,$A73,'Báo cáo'!$AA:$AA,"&lt;="&amp;L$4)</f>
        <v>0</v>
      </c>
      <c r="M73" s="247">
        <f>SUMIFS('Báo cáo'!$O:$O,'Báo cáo'!$AD:$AD,$A73,'Báo cáo'!$Z:$Z,"&lt;="&amp;M$4)+SUMIFS('Báo cáo'!$P:$P,'Báo cáo'!$AD:$AD,$A73,'Báo cáo'!$Z:$Z,"&lt;="&amp;M$4)-SUMIFS('Báo cáo'!$Q:$Q,'Báo cáo'!$AD:$AD,$A73,'Báo cáo'!$AA:$AA,"&lt;="&amp;M$4)</f>
        <v>0</v>
      </c>
      <c r="N73" s="247">
        <f>SUMIFS('Báo cáo'!$O:$O,'Báo cáo'!$AD:$AD,$A73,'Báo cáo'!$Z:$Z,"&lt;="&amp;N$4)+SUMIFS('Báo cáo'!$P:$P,'Báo cáo'!$AD:$AD,$A73,'Báo cáo'!$Z:$Z,"&lt;="&amp;N$4)-SUMIFS('Báo cáo'!$Q:$Q,'Báo cáo'!$AD:$AD,$A73,'Báo cáo'!$AA:$AA,"&lt;="&amp;N$4)</f>
        <v>0</v>
      </c>
    </row>
    <row r="74" spans="1:14">
      <c r="A74" s="23" t="s">
        <v>46</v>
      </c>
      <c r="B74" s="23" t="s">
        <v>11183</v>
      </c>
      <c r="C74" s="247">
        <f>SUMIFS('Báo cáo'!$O:$O,'Báo cáo'!$AD:$AD,$A74,'Báo cáo'!$Z:$Z,"&lt;="&amp;C$4)+SUMIFS('Báo cáo'!$P:$P,'Báo cáo'!$AD:$AD,$A74,'Báo cáo'!$Z:$Z,"&lt;="&amp;C$4)-SUMIFS('Báo cáo'!$Q:$Q,'Báo cáo'!$AD:$AD,$A74,'Báo cáo'!$AA:$AA,"&lt;="&amp;C$4)</f>
        <v>0</v>
      </c>
      <c r="D74" s="247">
        <f>SUMIFS('Báo cáo'!$O:$O,'Báo cáo'!$AD:$AD,$A74,'Báo cáo'!$Z:$Z,"&lt;="&amp;D$4)+SUMIFS('Báo cáo'!$P:$P,'Báo cáo'!$AD:$AD,$A74,'Báo cáo'!$Z:$Z,"&lt;="&amp;D$4)-SUMIFS('Báo cáo'!$Q:$Q,'Báo cáo'!$AD:$AD,$A74,'Báo cáo'!$AA:$AA,"&lt;="&amp;D$4)</f>
        <v>0</v>
      </c>
      <c r="E74" s="247">
        <f>SUMIFS('Báo cáo'!$O:$O,'Báo cáo'!$AD:$AD,$A74,'Báo cáo'!$Z:$Z,"&lt;="&amp;E$4)+SUMIFS('Báo cáo'!$P:$P,'Báo cáo'!$AD:$AD,$A74,'Báo cáo'!$Z:$Z,"&lt;="&amp;E$4)-SUMIFS('Báo cáo'!$Q:$Q,'Báo cáo'!$AD:$AD,$A74,'Báo cáo'!$AA:$AA,"&lt;="&amp;E$4)</f>
        <v>0</v>
      </c>
      <c r="F74" s="247">
        <f>SUMIFS('Báo cáo'!$O:$O,'Báo cáo'!$AD:$AD,$A74,'Báo cáo'!$Z:$Z,"&lt;="&amp;F$4)+SUMIFS('Báo cáo'!$P:$P,'Báo cáo'!$AD:$AD,$A74,'Báo cáo'!$Z:$Z,"&lt;="&amp;F$4)-SUMIFS('Báo cáo'!$Q:$Q,'Báo cáo'!$AD:$AD,$A74,'Báo cáo'!$AA:$AA,"&lt;="&amp;F$4)</f>
        <v>0</v>
      </c>
      <c r="G74" s="247">
        <f>SUMIFS('Báo cáo'!$O:$O,'Báo cáo'!$AD:$AD,$A74,'Báo cáo'!$Z:$Z,"&lt;="&amp;G$4)+SUMIFS('Báo cáo'!$P:$P,'Báo cáo'!$AD:$AD,$A74,'Báo cáo'!$Z:$Z,"&lt;="&amp;G$4)-SUMIFS('Báo cáo'!$Q:$Q,'Báo cáo'!$AD:$AD,$A74,'Báo cáo'!$AA:$AA,"&lt;="&amp;G$4)</f>
        <v>0</v>
      </c>
      <c r="H74" s="247">
        <f>SUMIFS('Báo cáo'!$O:$O,'Báo cáo'!$AD:$AD,$A74,'Báo cáo'!$Z:$Z,"&lt;="&amp;H$4)+SUMIFS('Báo cáo'!$P:$P,'Báo cáo'!$AD:$AD,$A74,'Báo cáo'!$Z:$Z,"&lt;="&amp;H$4)-SUMIFS('Báo cáo'!$Q:$Q,'Báo cáo'!$AD:$AD,$A74,'Báo cáo'!$AA:$AA,"&lt;="&amp;H$4)</f>
        <v>0</v>
      </c>
      <c r="I74" s="247">
        <f>SUMIFS('Báo cáo'!$O:$O,'Báo cáo'!$AD:$AD,$A74,'Báo cáo'!$Z:$Z,"&lt;="&amp;I$4)+SUMIFS('Báo cáo'!$P:$P,'Báo cáo'!$AD:$AD,$A74,'Báo cáo'!$Z:$Z,"&lt;="&amp;I$4)-SUMIFS('Báo cáo'!$Q:$Q,'Báo cáo'!$AD:$AD,$A74,'Báo cáo'!$AA:$AA,"&lt;="&amp;I$4)</f>
        <v>600426</v>
      </c>
      <c r="J74" s="247">
        <f>SUMIFS('Báo cáo'!$O:$O,'Báo cáo'!$AD:$AD,$A74,'Báo cáo'!$Z:$Z,"&lt;="&amp;J$4)+SUMIFS('Báo cáo'!$P:$P,'Báo cáo'!$AD:$AD,$A74,'Báo cáo'!$Z:$Z,"&lt;="&amp;J$4)-SUMIFS('Báo cáo'!$Q:$Q,'Báo cáo'!$AD:$AD,$A74,'Báo cáo'!$AA:$AA,"&lt;="&amp;J$4)</f>
        <v>0</v>
      </c>
      <c r="K74" s="247">
        <f>SUMIFS('Báo cáo'!$O:$O,'Báo cáo'!$AD:$AD,$A74,'Báo cáo'!$Z:$Z,"&lt;="&amp;K$4)+SUMIFS('Báo cáo'!$P:$P,'Báo cáo'!$AD:$AD,$A74,'Báo cáo'!$Z:$Z,"&lt;="&amp;K$4)-SUMIFS('Báo cáo'!$Q:$Q,'Báo cáo'!$AD:$AD,$A74,'Báo cáo'!$AA:$AA,"&lt;="&amp;K$4)</f>
        <v>900639</v>
      </c>
      <c r="L74" s="247">
        <f>SUMIFS('Báo cáo'!$O:$O,'Báo cáo'!$AD:$AD,$A74,'Báo cáo'!$Z:$Z,"&lt;="&amp;L$4)+SUMIFS('Báo cáo'!$P:$P,'Báo cáo'!$AD:$AD,$A74,'Báo cáo'!$Z:$Z,"&lt;="&amp;L$4)-SUMIFS('Báo cáo'!$Q:$Q,'Báo cáo'!$AD:$AD,$A74,'Báo cáo'!$AA:$AA,"&lt;="&amp;L$4)</f>
        <v>0</v>
      </c>
      <c r="M74" s="247">
        <f>SUMIFS('Báo cáo'!$O:$O,'Báo cáo'!$AD:$AD,$A74,'Báo cáo'!$Z:$Z,"&lt;="&amp;M$4)+SUMIFS('Báo cáo'!$P:$P,'Báo cáo'!$AD:$AD,$A74,'Báo cáo'!$Z:$Z,"&lt;="&amp;M$4)-SUMIFS('Báo cáo'!$Q:$Q,'Báo cáo'!$AD:$AD,$A74,'Báo cáo'!$AA:$AA,"&lt;="&amp;M$4)</f>
        <v>0</v>
      </c>
      <c r="N74" s="247">
        <f>SUMIFS('Báo cáo'!$O:$O,'Báo cáo'!$AD:$AD,$A74,'Báo cáo'!$Z:$Z,"&lt;="&amp;N$4)+SUMIFS('Báo cáo'!$P:$P,'Báo cáo'!$AD:$AD,$A74,'Báo cáo'!$Z:$Z,"&lt;="&amp;N$4)-SUMIFS('Báo cáo'!$Q:$Q,'Báo cáo'!$AD:$AD,$A74,'Báo cáo'!$AA:$AA,"&lt;="&amp;N$4)</f>
        <v>0</v>
      </c>
    </row>
    <row r="75" spans="1:14">
      <c r="A75" s="23" t="s">
        <v>81</v>
      </c>
      <c r="B75" s="23" t="s">
        <v>11185</v>
      </c>
      <c r="C75" s="247">
        <f>SUMIFS('Báo cáo'!$O:$O,'Báo cáo'!$AD:$AD,$A75,'Báo cáo'!$Z:$Z,"&lt;="&amp;C$4)+SUMIFS('Báo cáo'!$P:$P,'Báo cáo'!$AD:$AD,$A75,'Báo cáo'!$Z:$Z,"&lt;="&amp;C$4)-SUMIFS('Báo cáo'!$Q:$Q,'Báo cáo'!$AD:$AD,$A75,'Báo cáo'!$AA:$AA,"&lt;="&amp;C$4)</f>
        <v>0</v>
      </c>
      <c r="D75" s="247">
        <f>SUMIFS('Báo cáo'!$O:$O,'Báo cáo'!$AD:$AD,$A75,'Báo cáo'!$Z:$Z,"&lt;="&amp;D$4)+SUMIFS('Báo cáo'!$P:$P,'Báo cáo'!$AD:$AD,$A75,'Báo cáo'!$Z:$Z,"&lt;="&amp;D$4)-SUMIFS('Báo cáo'!$Q:$Q,'Báo cáo'!$AD:$AD,$A75,'Báo cáo'!$AA:$AA,"&lt;="&amp;D$4)</f>
        <v>0</v>
      </c>
      <c r="E75" s="247">
        <f>SUMIFS('Báo cáo'!$O:$O,'Báo cáo'!$AD:$AD,$A75,'Báo cáo'!$Z:$Z,"&lt;="&amp;E$4)+SUMIFS('Báo cáo'!$P:$P,'Báo cáo'!$AD:$AD,$A75,'Báo cáo'!$Z:$Z,"&lt;="&amp;E$4)-SUMIFS('Báo cáo'!$Q:$Q,'Báo cáo'!$AD:$AD,$A75,'Báo cáo'!$AA:$AA,"&lt;="&amp;E$4)</f>
        <v>0</v>
      </c>
      <c r="F75" s="247">
        <f>SUMIFS('Báo cáo'!$O:$O,'Báo cáo'!$AD:$AD,$A75,'Báo cáo'!$Z:$Z,"&lt;="&amp;F$4)+SUMIFS('Báo cáo'!$P:$P,'Báo cáo'!$AD:$AD,$A75,'Báo cáo'!$Z:$Z,"&lt;="&amp;F$4)-SUMIFS('Báo cáo'!$Q:$Q,'Báo cáo'!$AD:$AD,$A75,'Báo cáo'!$AA:$AA,"&lt;="&amp;F$4)</f>
        <v>0</v>
      </c>
      <c r="G75" s="247">
        <f>SUMIFS('Báo cáo'!$O:$O,'Báo cáo'!$AD:$AD,$A75,'Báo cáo'!$Z:$Z,"&lt;="&amp;G$4)+SUMIFS('Báo cáo'!$P:$P,'Báo cáo'!$AD:$AD,$A75,'Báo cáo'!$Z:$Z,"&lt;="&amp;G$4)-SUMIFS('Báo cáo'!$Q:$Q,'Báo cáo'!$AD:$AD,$A75,'Báo cáo'!$AA:$AA,"&lt;="&amp;G$4)</f>
        <v>0</v>
      </c>
      <c r="H75" s="247">
        <f>SUMIFS('Báo cáo'!$O:$O,'Báo cáo'!$AD:$AD,$A75,'Báo cáo'!$Z:$Z,"&lt;="&amp;H$4)+SUMIFS('Báo cáo'!$P:$P,'Báo cáo'!$AD:$AD,$A75,'Báo cáo'!$Z:$Z,"&lt;="&amp;H$4)-SUMIFS('Báo cáo'!$Q:$Q,'Báo cáo'!$AD:$AD,$A75,'Báo cáo'!$AA:$AA,"&lt;="&amp;H$4)</f>
        <v>1057284</v>
      </c>
      <c r="I75" s="247">
        <f>SUMIFS('Báo cáo'!$O:$O,'Báo cáo'!$AD:$AD,$A75,'Báo cáo'!$Z:$Z,"&lt;="&amp;I$4)+SUMIFS('Báo cáo'!$P:$P,'Báo cáo'!$AD:$AD,$A75,'Báo cáo'!$Z:$Z,"&lt;="&amp;I$4)-SUMIFS('Báo cáo'!$Q:$Q,'Báo cáo'!$AD:$AD,$A75,'Báo cáo'!$AA:$AA,"&lt;="&amp;I$4)</f>
        <v>1995504</v>
      </c>
      <c r="J75" s="247">
        <f>SUMIFS('Báo cáo'!$O:$O,'Báo cáo'!$AD:$AD,$A75,'Báo cáo'!$Z:$Z,"&lt;="&amp;J$4)+SUMIFS('Báo cáo'!$P:$P,'Báo cáo'!$AD:$AD,$A75,'Báo cáo'!$Z:$Z,"&lt;="&amp;J$4)-SUMIFS('Báo cáo'!$Q:$Q,'Báo cáo'!$AD:$AD,$A75,'Báo cáo'!$AA:$AA,"&lt;="&amp;J$4)</f>
        <v>2733045</v>
      </c>
      <c r="K75" s="247">
        <f>SUMIFS('Báo cáo'!$O:$O,'Báo cáo'!$AD:$AD,$A75,'Báo cáo'!$Z:$Z,"&lt;="&amp;K$4)+SUMIFS('Báo cáo'!$P:$P,'Báo cáo'!$AD:$AD,$A75,'Báo cáo'!$Z:$Z,"&lt;="&amp;K$4)-SUMIFS('Báo cáo'!$Q:$Q,'Báo cáo'!$AD:$AD,$A75,'Báo cáo'!$AA:$AA,"&lt;="&amp;K$4)</f>
        <v>1057284</v>
      </c>
      <c r="L75" s="247">
        <f>SUMIFS('Báo cáo'!$O:$O,'Báo cáo'!$AD:$AD,$A75,'Báo cáo'!$Z:$Z,"&lt;="&amp;L$4)+SUMIFS('Báo cáo'!$P:$P,'Báo cáo'!$AD:$AD,$A75,'Báo cáo'!$Z:$Z,"&lt;="&amp;L$4)-SUMIFS('Báo cáo'!$Q:$Q,'Báo cáo'!$AD:$AD,$A75,'Báo cáo'!$AA:$AA,"&lt;="&amp;L$4)</f>
        <v>1057284</v>
      </c>
      <c r="M75" s="247">
        <f>SUMIFS('Báo cáo'!$O:$O,'Báo cáo'!$AD:$AD,$A75,'Báo cáo'!$Z:$Z,"&lt;="&amp;M$4)+SUMIFS('Báo cáo'!$P:$P,'Báo cáo'!$AD:$AD,$A75,'Báo cáo'!$Z:$Z,"&lt;="&amp;M$4)-SUMIFS('Báo cáo'!$Q:$Q,'Báo cáo'!$AD:$AD,$A75,'Báo cáo'!$AA:$AA,"&lt;="&amp;M$4)</f>
        <v>1057284</v>
      </c>
      <c r="N75" s="247">
        <f>SUMIFS('Báo cáo'!$O:$O,'Báo cáo'!$AD:$AD,$A75,'Báo cáo'!$Z:$Z,"&lt;="&amp;N$4)+SUMIFS('Báo cáo'!$P:$P,'Báo cáo'!$AD:$AD,$A75,'Báo cáo'!$Z:$Z,"&lt;="&amp;N$4)-SUMIFS('Báo cáo'!$Q:$Q,'Báo cáo'!$AD:$AD,$A75,'Báo cáo'!$AA:$AA,"&lt;="&amp;N$4)</f>
        <v>1057284</v>
      </c>
    </row>
    <row r="76" spans="1:14">
      <c r="A76" s="23" t="s">
        <v>59</v>
      </c>
      <c r="B76" s="23" t="s">
        <v>11186</v>
      </c>
      <c r="C76" s="247">
        <f>SUMIFS('Báo cáo'!$O:$O,'Báo cáo'!$AD:$AD,$A76,'Báo cáo'!$Z:$Z,"&lt;="&amp;C$4)+SUMIFS('Báo cáo'!$P:$P,'Báo cáo'!$AD:$AD,$A76,'Báo cáo'!$Z:$Z,"&lt;="&amp;C$4)-SUMIFS('Báo cáo'!$Q:$Q,'Báo cáo'!$AD:$AD,$A76,'Báo cáo'!$AA:$AA,"&lt;="&amp;C$4)</f>
        <v>0</v>
      </c>
      <c r="D76" s="247">
        <f>SUMIFS('Báo cáo'!$O:$O,'Báo cáo'!$AD:$AD,$A76,'Báo cáo'!$Z:$Z,"&lt;="&amp;D$4)+SUMIFS('Báo cáo'!$P:$P,'Báo cáo'!$AD:$AD,$A76,'Báo cáo'!$Z:$Z,"&lt;="&amp;D$4)-SUMIFS('Báo cáo'!$Q:$Q,'Báo cáo'!$AD:$AD,$A76,'Báo cáo'!$AA:$AA,"&lt;="&amp;D$4)</f>
        <v>0</v>
      </c>
      <c r="E76" s="247">
        <f>SUMIFS('Báo cáo'!$O:$O,'Báo cáo'!$AD:$AD,$A76,'Báo cáo'!$Z:$Z,"&lt;="&amp;E$4)+SUMIFS('Báo cáo'!$P:$P,'Báo cáo'!$AD:$AD,$A76,'Báo cáo'!$Z:$Z,"&lt;="&amp;E$4)-SUMIFS('Báo cáo'!$Q:$Q,'Báo cáo'!$AD:$AD,$A76,'Báo cáo'!$AA:$AA,"&lt;="&amp;E$4)</f>
        <v>0</v>
      </c>
      <c r="F76" s="247">
        <f>SUMIFS('Báo cáo'!$O:$O,'Báo cáo'!$AD:$AD,$A76,'Báo cáo'!$Z:$Z,"&lt;="&amp;F$4)+SUMIFS('Báo cáo'!$P:$P,'Báo cáo'!$AD:$AD,$A76,'Báo cáo'!$Z:$Z,"&lt;="&amp;F$4)-SUMIFS('Báo cáo'!$Q:$Q,'Báo cáo'!$AD:$AD,$A76,'Báo cáo'!$AA:$AA,"&lt;="&amp;F$4)</f>
        <v>0</v>
      </c>
      <c r="G76" s="247">
        <f>SUMIFS('Báo cáo'!$O:$O,'Báo cáo'!$AD:$AD,$A76,'Báo cáo'!$Z:$Z,"&lt;="&amp;G$4)+SUMIFS('Báo cáo'!$P:$P,'Báo cáo'!$AD:$AD,$A76,'Báo cáo'!$Z:$Z,"&lt;="&amp;G$4)-SUMIFS('Báo cáo'!$Q:$Q,'Báo cáo'!$AD:$AD,$A76,'Báo cáo'!$AA:$AA,"&lt;="&amp;G$4)</f>
        <v>0</v>
      </c>
      <c r="H76" s="247">
        <f>SUMIFS('Báo cáo'!$O:$O,'Báo cáo'!$AD:$AD,$A76,'Báo cáo'!$Z:$Z,"&lt;="&amp;H$4)+SUMIFS('Báo cáo'!$P:$P,'Báo cáo'!$AD:$AD,$A76,'Báo cáo'!$Z:$Z,"&lt;="&amp;H$4)-SUMIFS('Báo cáo'!$Q:$Q,'Báo cáo'!$AD:$AD,$A76,'Báo cáo'!$AA:$AA,"&lt;="&amp;H$4)</f>
        <v>0</v>
      </c>
      <c r="I76" s="247">
        <f>SUMIFS('Báo cáo'!$O:$O,'Báo cáo'!$AD:$AD,$A76,'Báo cáo'!$Z:$Z,"&lt;="&amp;I$4)+SUMIFS('Báo cáo'!$P:$P,'Báo cáo'!$AD:$AD,$A76,'Báo cáo'!$Z:$Z,"&lt;="&amp;I$4)-SUMIFS('Báo cáo'!$Q:$Q,'Báo cáo'!$AD:$AD,$A76,'Báo cáo'!$AA:$AA,"&lt;="&amp;I$4)</f>
        <v>0</v>
      </c>
      <c r="J76" s="247">
        <f>SUMIFS('Báo cáo'!$O:$O,'Báo cáo'!$AD:$AD,$A76,'Báo cáo'!$Z:$Z,"&lt;="&amp;J$4)+SUMIFS('Báo cáo'!$P:$P,'Báo cáo'!$AD:$AD,$A76,'Báo cáo'!$Z:$Z,"&lt;="&amp;J$4)-SUMIFS('Báo cáo'!$Q:$Q,'Báo cáo'!$AD:$AD,$A76,'Báo cáo'!$AA:$AA,"&lt;="&amp;J$4)</f>
        <v>0</v>
      </c>
      <c r="K76" s="247">
        <f>SUMIFS('Báo cáo'!$O:$O,'Báo cáo'!$AD:$AD,$A76,'Báo cáo'!$Z:$Z,"&lt;="&amp;K$4)+SUMIFS('Báo cáo'!$P:$P,'Báo cáo'!$AD:$AD,$A76,'Báo cáo'!$Z:$Z,"&lt;="&amp;K$4)-SUMIFS('Báo cáo'!$Q:$Q,'Báo cáo'!$AD:$AD,$A76,'Báo cáo'!$AA:$AA,"&lt;="&amp;K$4)</f>
        <v>0</v>
      </c>
      <c r="L76" s="247">
        <f>SUMIFS('Báo cáo'!$O:$O,'Báo cáo'!$AD:$AD,$A76,'Báo cáo'!$Z:$Z,"&lt;="&amp;L$4)+SUMIFS('Báo cáo'!$P:$P,'Báo cáo'!$AD:$AD,$A76,'Báo cáo'!$Z:$Z,"&lt;="&amp;L$4)-SUMIFS('Báo cáo'!$Q:$Q,'Báo cáo'!$AD:$AD,$A76,'Báo cáo'!$AA:$AA,"&lt;="&amp;L$4)</f>
        <v>0</v>
      </c>
      <c r="M76" s="247">
        <f>SUMIFS('Báo cáo'!$O:$O,'Báo cáo'!$AD:$AD,$A76,'Báo cáo'!$Z:$Z,"&lt;="&amp;M$4)+SUMIFS('Báo cáo'!$P:$P,'Báo cáo'!$AD:$AD,$A76,'Báo cáo'!$Z:$Z,"&lt;="&amp;M$4)-SUMIFS('Báo cáo'!$Q:$Q,'Báo cáo'!$AD:$AD,$A76,'Báo cáo'!$AA:$AA,"&lt;="&amp;M$4)</f>
        <v>0</v>
      </c>
      <c r="N76" s="247">
        <f>SUMIFS('Báo cáo'!$O:$O,'Báo cáo'!$AD:$AD,$A76,'Báo cáo'!$Z:$Z,"&lt;="&amp;N$4)+SUMIFS('Báo cáo'!$P:$P,'Báo cáo'!$AD:$AD,$A76,'Báo cáo'!$Z:$Z,"&lt;="&amp;N$4)-SUMIFS('Báo cáo'!$Q:$Q,'Báo cáo'!$AD:$AD,$A76,'Báo cáo'!$AA:$AA,"&lt;="&amp;N$4)</f>
        <v>0</v>
      </c>
    </row>
    <row r="77" spans="1:14">
      <c r="A77" s="23" t="s">
        <v>108</v>
      </c>
      <c r="B77" s="23" t="s">
        <v>11193</v>
      </c>
      <c r="C77" s="247">
        <f>SUMIFS('Báo cáo'!$O:$O,'Báo cáo'!$AD:$AD,$A77,'Báo cáo'!$Z:$Z,"&lt;="&amp;C$4)+SUMIFS('Báo cáo'!$P:$P,'Báo cáo'!$AD:$AD,$A77,'Báo cáo'!$Z:$Z,"&lt;="&amp;C$4)-SUMIFS('Báo cáo'!$Q:$Q,'Báo cáo'!$AD:$AD,$A77,'Báo cáo'!$AA:$AA,"&lt;="&amp;C$4)</f>
        <v>0</v>
      </c>
      <c r="D77" s="247">
        <f>SUMIFS('Báo cáo'!$O:$O,'Báo cáo'!$AD:$AD,$A77,'Báo cáo'!$Z:$Z,"&lt;="&amp;D$4)+SUMIFS('Báo cáo'!$P:$P,'Báo cáo'!$AD:$AD,$A77,'Báo cáo'!$Z:$Z,"&lt;="&amp;D$4)-SUMIFS('Báo cáo'!$Q:$Q,'Báo cáo'!$AD:$AD,$A77,'Báo cáo'!$AA:$AA,"&lt;="&amp;D$4)</f>
        <v>0</v>
      </c>
      <c r="E77" s="247">
        <f>SUMIFS('Báo cáo'!$O:$O,'Báo cáo'!$AD:$AD,$A77,'Báo cáo'!$Z:$Z,"&lt;="&amp;E$4)+SUMIFS('Báo cáo'!$P:$P,'Báo cáo'!$AD:$AD,$A77,'Báo cáo'!$Z:$Z,"&lt;="&amp;E$4)-SUMIFS('Báo cáo'!$Q:$Q,'Báo cáo'!$AD:$AD,$A77,'Báo cáo'!$AA:$AA,"&lt;="&amp;E$4)</f>
        <v>0</v>
      </c>
      <c r="F77" s="247">
        <f>SUMIFS('Báo cáo'!$O:$O,'Báo cáo'!$AD:$AD,$A77,'Báo cáo'!$Z:$Z,"&lt;="&amp;F$4)+SUMIFS('Báo cáo'!$P:$P,'Báo cáo'!$AD:$AD,$A77,'Báo cáo'!$Z:$Z,"&lt;="&amp;F$4)-SUMIFS('Báo cáo'!$Q:$Q,'Báo cáo'!$AD:$AD,$A77,'Báo cáo'!$AA:$AA,"&lt;="&amp;F$4)</f>
        <v>0</v>
      </c>
      <c r="G77" s="247">
        <f>SUMIFS('Báo cáo'!$O:$O,'Báo cáo'!$AD:$AD,$A77,'Báo cáo'!$Z:$Z,"&lt;="&amp;G$4)+SUMIFS('Báo cáo'!$P:$P,'Báo cáo'!$AD:$AD,$A77,'Báo cáo'!$Z:$Z,"&lt;="&amp;G$4)-SUMIFS('Báo cáo'!$Q:$Q,'Báo cáo'!$AD:$AD,$A77,'Báo cáo'!$AA:$AA,"&lt;="&amp;G$4)</f>
        <v>0</v>
      </c>
      <c r="H77" s="247">
        <f>SUMIFS('Báo cáo'!$O:$O,'Báo cáo'!$AD:$AD,$A77,'Báo cáo'!$Z:$Z,"&lt;="&amp;H$4)+SUMIFS('Báo cáo'!$P:$P,'Báo cáo'!$AD:$AD,$A77,'Báo cáo'!$Z:$Z,"&lt;="&amp;H$4)-SUMIFS('Báo cáo'!$Q:$Q,'Báo cáo'!$AD:$AD,$A77,'Báo cáo'!$AA:$AA,"&lt;="&amp;H$4)</f>
        <v>0</v>
      </c>
      <c r="I77" s="247">
        <f>SUMIFS('Báo cáo'!$O:$O,'Báo cáo'!$AD:$AD,$A77,'Báo cáo'!$Z:$Z,"&lt;="&amp;I$4)+SUMIFS('Báo cáo'!$P:$P,'Báo cáo'!$AD:$AD,$A77,'Báo cáo'!$Z:$Z,"&lt;="&amp;I$4)-SUMIFS('Báo cáo'!$Q:$Q,'Báo cáo'!$AD:$AD,$A77,'Báo cáo'!$AA:$AA,"&lt;="&amp;I$4)</f>
        <v>0</v>
      </c>
      <c r="J77" s="247">
        <f>SUMIFS('Báo cáo'!$O:$O,'Báo cáo'!$AD:$AD,$A77,'Báo cáo'!$Z:$Z,"&lt;="&amp;J$4)+SUMIFS('Báo cáo'!$P:$P,'Báo cáo'!$AD:$AD,$A77,'Báo cáo'!$Z:$Z,"&lt;="&amp;J$4)-SUMIFS('Báo cáo'!$Q:$Q,'Báo cáo'!$AD:$AD,$A77,'Báo cáo'!$AA:$AA,"&lt;="&amp;J$4)</f>
        <v>0</v>
      </c>
      <c r="K77" s="247">
        <f>SUMIFS('Báo cáo'!$O:$O,'Báo cáo'!$AD:$AD,$A77,'Báo cáo'!$Z:$Z,"&lt;="&amp;K$4)+SUMIFS('Báo cáo'!$P:$P,'Báo cáo'!$AD:$AD,$A77,'Báo cáo'!$Z:$Z,"&lt;="&amp;K$4)-SUMIFS('Báo cáo'!$Q:$Q,'Báo cáo'!$AD:$AD,$A77,'Báo cáo'!$AA:$AA,"&lt;="&amp;K$4)</f>
        <v>0</v>
      </c>
      <c r="L77" s="247">
        <f>SUMIFS('Báo cáo'!$O:$O,'Báo cáo'!$AD:$AD,$A77,'Báo cáo'!$Z:$Z,"&lt;="&amp;L$4)+SUMIFS('Báo cáo'!$P:$P,'Báo cáo'!$AD:$AD,$A77,'Báo cáo'!$Z:$Z,"&lt;="&amp;L$4)-SUMIFS('Báo cáo'!$Q:$Q,'Báo cáo'!$AD:$AD,$A77,'Báo cáo'!$AA:$AA,"&lt;="&amp;L$4)</f>
        <v>0</v>
      </c>
      <c r="M77" s="247">
        <f>SUMIFS('Báo cáo'!$O:$O,'Báo cáo'!$AD:$AD,$A77,'Báo cáo'!$Z:$Z,"&lt;="&amp;M$4)+SUMIFS('Báo cáo'!$P:$P,'Báo cáo'!$AD:$AD,$A77,'Báo cáo'!$Z:$Z,"&lt;="&amp;M$4)-SUMIFS('Báo cáo'!$Q:$Q,'Báo cáo'!$AD:$AD,$A77,'Báo cáo'!$AA:$AA,"&lt;="&amp;M$4)</f>
        <v>0</v>
      </c>
      <c r="N77" s="247">
        <f>SUMIFS('Báo cáo'!$O:$O,'Báo cáo'!$AD:$AD,$A77,'Báo cáo'!$Z:$Z,"&lt;="&amp;N$4)+SUMIFS('Báo cáo'!$P:$P,'Báo cáo'!$AD:$AD,$A77,'Báo cáo'!$Z:$Z,"&lt;="&amp;N$4)-SUMIFS('Báo cáo'!$Q:$Q,'Báo cáo'!$AD:$AD,$A77,'Báo cáo'!$AA:$AA,"&lt;="&amp;N$4)</f>
        <v>0</v>
      </c>
    </row>
    <row r="78" spans="1:14">
      <c r="A78" s="23" t="s">
        <v>109</v>
      </c>
      <c r="B78" s="23" t="s">
        <v>11194</v>
      </c>
      <c r="C78" s="247">
        <f>SUMIFS('Báo cáo'!$O:$O,'Báo cáo'!$AD:$AD,$A78,'Báo cáo'!$Z:$Z,"&lt;="&amp;C$4)+SUMIFS('Báo cáo'!$P:$P,'Báo cáo'!$AD:$AD,$A78,'Báo cáo'!$Z:$Z,"&lt;="&amp;C$4)-SUMIFS('Báo cáo'!$Q:$Q,'Báo cáo'!$AD:$AD,$A78,'Báo cáo'!$AA:$AA,"&lt;="&amp;C$4)</f>
        <v>0</v>
      </c>
      <c r="D78" s="247">
        <f>SUMIFS('Báo cáo'!$O:$O,'Báo cáo'!$AD:$AD,$A78,'Báo cáo'!$Z:$Z,"&lt;="&amp;D$4)+SUMIFS('Báo cáo'!$P:$P,'Báo cáo'!$AD:$AD,$A78,'Báo cáo'!$Z:$Z,"&lt;="&amp;D$4)-SUMIFS('Báo cáo'!$Q:$Q,'Báo cáo'!$AD:$AD,$A78,'Báo cáo'!$AA:$AA,"&lt;="&amp;D$4)</f>
        <v>0</v>
      </c>
      <c r="E78" s="247">
        <f>SUMIFS('Báo cáo'!$O:$O,'Báo cáo'!$AD:$AD,$A78,'Báo cáo'!$Z:$Z,"&lt;="&amp;E$4)+SUMIFS('Báo cáo'!$P:$P,'Báo cáo'!$AD:$AD,$A78,'Báo cáo'!$Z:$Z,"&lt;="&amp;E$4)-SUMIFS('Báo cáo'!$Q:$Q,'Báo cáo'!$AD:$AD,$A78,'Báo cáo'!$AA:$AA,"&lt;="&amp;E$4)</f>
        <v>0</v>
      </c>
      <c r="F78" s="247">
        <f>SUMIFS('Báo cáo'!$O:$O,'Báo cáo'!$AD:$AD,$A78,'Báo cáo'!$Z:$Z,"&lt;="&amp;F$4)+SUMIFS('Báo cáo'!$P:$P,'Báo cáo'!$AD:$AD,$A78,'Báo cáo'!$Z:$Z,"&lt;="&amp;F$4)-SUMIFS('Báo cáo'!$Q:$Q,'Báo cáo'!$AD:$AD,$A78,'Báo cáo'!$AA:$AA,"&lt;="&amp;F$4)</f>
        <v>0</v>
      </c>
      <c r="G78" s="247">
        <f>SUMIFS('Báo cáo'!$O:$O,'Báo cáo'!$AD:$AD,$A78,'Báo cáo'!$Z:$Z,"&lt;="&amp;G$4)+SUMIFS('Báo cáo'!$P:$P,'Báo cáo'!$AD:$AD,$A78,'Báo cáo'!$Z:$Z,"&lt;="&amp;G$4)-SUMIFS('Báo cáo'!$Q:$Q,'Báo cáo'!$AD:$AD,$A78,'Báo cáo'!$AA:$AA,"&lt;="&amp;G$4)</f>
        <v>0</v>
      </c>
      <c r="H78" s="247">
        <f>SUMIFS('Báo cáo'!$O:$O,'Báo cáo'!$AD:$AD,$A78,'Báo cáo'!$Z:$Z,"&lt;="&amp;H$4)+SUMIFS('Báo cáo'!$P:$P,'Báo cáo'!$AD:$AD,$A78,'Báo cáo'!$Z:$Z,"&lt;="&amp;H$4)-SUMIFS('Báo cáo'!$Q:$Q,'Báo cáo'!$AD:$AD,$A78,'Báo cáo'!$AA:$AA,"&lt;="&amp;H$4)</f>
        <v>0</v>
      </c>
      <c r="I78" s="247">
        <f>SUMIFS('Báo cáo'!$O:$O,'Báo cáo'!$AD:$AD,$A78,'Báo cáo'!$Z:$Z,"&lt;="&amp;I$4)+SUMIFS('Báo cáo'!$P:$P,'Báo cáo'!$AD:$AD,$A78,'Báo cáo'!$Z:$Z,"&lt;="&amp;I$4)-SUMIFS('Báo cáo'!$Q:$Q,'Báo cáo'!$AD:$AD,$A78,'Báo cáo'!$AA:$AA,"&lt;="&amp;I$4)</f>
        <v>0</v>
      </c>
      <c r="J78" s="247">
        <f>SUMIFS('Báo cáo'!$O:$O,'Báo cáo'!$AD:$AD,$A78,'Báo cáo'!$Z:$Z,"&lt;="&amp;J$4)+SUMIFS('Báo cáo'!$P:$P,'Báo cáo'!$AD:$AD,$A78,'Báo cáo'!$Z:$Z,"&lt;="&amp;J$4)-SUMIFS('Báo cáo'!$Q:$Q,'Báo cáo'!$AD:$AD,$A78,'Báo cáo'!$AA:$AA,"&lt;="&amp;J$4)</f>
        <v>0</v>
      </c>
      <c r="K78" s="247">
        <f>SUMIFS('Báo cáo'!$O:$O,'Báo cáo'!$AD:$AD,$A78,'Báo cáo'!$Z:$Z,"&lt;="&amp;K$4)+SUMIFS('Báo cáo'!$P:$P,'Báo cáo'!$AD:$AD,$A78,'Báo cáo'!$Z:$Z,"&lt;="&amp;K$4)-SUMIFS('Báo cáo'!$Q:$Q,'Báo cáo'!$AD:$AD,$A78,'Báo cáo'!$AA:$AA,"&lt;="&amp;K$4)</f>
        <v>0</v>
      </c>
      <c r="L78" s="247">
        <f>SUMIFS('Báo cáo'!$O:$O,'Báo cáo'!$AD:$AD,$A78,'Báo cáo'!$Z:$Z,"&lt;="&amp;L$4)+SUMIFS('Báo cáo'!$P:$P,'Báo cáo'!$AD:$AD,$A78,'Báo cáo'!$Z:$Z,"&lt;="&amp;L$4)-SUMIFS('Báo cáo'!$Q:$Q,'Báo cáo'!$AD:$AD,$A78,'Báo cáo'!$AA:$AA,"&lt;="&amp;L$4)</f>
        <v>808629</v>
      </c>
      <c r="M78" s="247">
        <f>SUMIFS('Báo cáo'!$O:$O,'Báo cáo'!$AD:$AD,$A78,'Báo cáo'!$Z:$Z,"&lt;="&amp;M$4)+SUMIFS('Báo cáo'!$P:$P,'Báo cáo'!$AD:$AD,$A78,'Báo cáo'!$Z:$Z,"&lt;="&amp;M$4)-SUMIFS('Báo cáo'!$Q:$Q,'Báo cáo'!$AD:$AD,$A78,'Báo cáo'!$AA:$AA,"&lt;="&amp;M$4)</f>
        <v>368770</v>
      </c>
      <c r="N78" s="247">
        <f>SUMIFS('Báo cáo'!$O:$O,'Báo cáo'!$AD:$AD,$A78,'Báo cáo'!$Z:$Z,"&lt;="&amp;N$4)+SUMIFS('Báo cáo'!$P:$P,'Báo cáo'!$AD:$AD,$A78,'Báo cáo'!$Z:$Z,"&lt;="&amp;N$4)-SUMIFS('Báo cáo'!$Q:$Q,'Báo cáo'!$AD:$AD,$A78,'Báo cáo'!$AA:$AA,"&lt;="&amp;N$4)</f>
        <v>0</v>
      </c>
    </row>
    <row r="79" spans="1:14">
      <c r="A79" s="23" t="s">
        <v>80</v>
      </c>
      <c r="B79" s="23" t="s">
        <v>11196</v>
      </c>
      <c r="C79" s="247">
        <f>SUMIFS('Báo cáo'!$O:$O,'Báo cáo'!$AD:$AD,$A79,'Báo cáo'!$Z:$Z,"&lt;="&amp;C$4)+SUMIFS('Báo cáo'!$P:$P,'Báo cáo'!$AD:$AD,$A79,'Báo cáo'!$Z:$Z,"&lt;="&amp;C$4)-SUMIFS('Báo cáo'!$Q:$Q,'Báo cáo'!$AD:$AD,$A79,'Báo cáo'!$AA:$AA,"&lt;="&amp;C$4)</f>
        <v>0</v>
      </c>
      <c r="D79" s="247">
        <f>SUMIFS('Báo cáo'!$O:$O,'Báo cáo'!$AD:$AD,$A79,'Báo cáo'!$Z:$Z,"&lt;="&amp;D$4)+SUMIFS('Báo cáo'!$P:$P,'Báo cáo'!$AD:$AD,$A79,'Báo cáo'!$Z:$Z,"&lt;="&amp;D$4)-SUMIFS('Báo cáo'!$Q:$Q,'Báo cáo'!$AD:$AD,$A79,'Báo cáo'!$AA:$AA,"&lt;="&amp;D$4)</f>
        <v>0</v>
      </c>
      <c r="E79" s="247">
        <f>SUMIFS('Báo cáo'!$O:$O,'Báo cáo'!$AD:$AD,$A79,'Báo cáo'!$Z:$Z,"&lt;="&amp;E$4)+SUMIFS('Báo cáo'!$P:$P,'Báo cáo'!$AD:$AD,$A79,'Báo cáo'!$Z:$Z,"&lt;="&amp;E$4)-SUMIFS('Báo cáo'!$Q:$Q,'Báo cáo'!$AD:$AD,$A79,'Báo cáo'!$AA:$AA,"&lt;="&amp;E$4)</f>
        <v>0</v>
      </c>
      <c r="F79" s="247">
        <f>SUMIFS('Báo cáo'!$O:$O,'Báo cáo'!$AD:$AD,$A79,'Báo cáo'!$Z:$Z,"&lt;="&amp;F$4)+SUMIFS('Báo cáo'!$P:$P,'Báo cáo'!$AD:$AD,$A79,'Báo cáo'!$Z:$Z,"&lt;="&amp;F$4)-SUMIFS('Báo cáo'!$Q:$Q,'Báo cáo'!$AD:$AD,$A79,'Báo cáo'!$AA:$AA,"&lt;="&amp;F$4)</f>
        <v>0</v>
      </c>
      <c r="G79" s="247">
        <f>SUMIFS('Báo cáo'!$O:$O,'Báo cáo'!$AD:$AD,$A79,'Báo cáo'!$Z:$Z,"&lt;="&amp;G$4)+SUMIFS('Báo cáo'!$P:$P,'Báo cáo'!$AD:$AD,$A79,'Báo cáo'!$Z:$Z,"&lt;="&amp;G$4)-SUMIFS('Báo cáo'!$Q:$Q,'Báo cáo'!$AD:$AD,$A79,'Báo cáo'!$AA:$AA,"&lt;="&amp;G$4)</f>
        <v>0</v>
      </c>
      <c r="H79" s="247">
        <f>SUMIFS('Báo cáo'!$O:$O,'Báo cáo'!$AD:$AD,$A79,'Báo cáo'!$Z:$Z,"&lt;="&amp;H$4)+SUMIFS('Báo cáo'!$P:$P,'Báo cáo'!$AD:$AD,$A79,'Báo cáo'!$Z:$Z,"&lt;="&amp;H$4)-SUMIFS('Báo cáo'!$Q:$Q,'Báo cáo'!$AD:$AD,$A79,'Báo cáo'!$AA:$AA,"&lt;="&amp;H$4)</f>
        <v>0</v>
      </c>
      <c r="I79" s="247">
        <f>SUMIFS('Báo cáo'!$O:$O,'Báo cáo'!$AD:$AD,$A79,'Báo cáo'!$Z:$Z,"&lt;="&amp;I$4)+SUMIFS('Báo cáo'!$P:$P,'Báo cáo'!$AD:$AD,$A79,'Báo cáo'!$Z:$Z,"&lt;="&amp;I$4)-SUMIFS('Báo cáo'!$Q:$Q,'Báo cáo'!$AD:$AD,$A79,'Báo cáo'!$AA:$AA,"&lt;="&amp;I$4)</f>
        <v>0</v>
      </c>
      <c r="J79" s="247">
        <f>SUMIFS('Báo cáo'!$O:$O,'Báo cáo'!$AD:$AD,$A79,'Báo cáo'!$Z:$Z,"&lt;="&amp;J$4)+SUMIFS('Báo cáo'!$P:$P,'Báo cáo'!$AD:$AD,$A79,'Báo cáo'!$Z:$Z,"&lt;="&amp;J$4)-SUMIFS('Báo cáo'!$Q:$Q,'Báo cáo'!$AD:$AD,$A79,'Báo cáo'!$AA:$AA,"&lt;="&amp;J$4)</f>
        <v>0</v>
      </c>
      <c r="K79" s="247">
        <f>SUMIFS('Báo cáo'!$O:$O,'Báo cáo'!$AD:$AD,$A79,'Báo cáo'!$Z:$Z,"&lt;="&amp;K$4)+SUMIFS('Báo cáo'!$P:$P,'Báo cáo'!$AD:$AD,$A79,'Báo cáo'!$Z:$Z,"&lt;="&amp;K$4)-SUMIFS('Báo cáo'!$Q:$Q,'Báo cáo'!$AD:$AD,$A79,'Báo cáo'!$AA:$AA,"&lt;="&amp;K$4)</f>
        <v>798363</v>
      </c>
      <c r="L79" s="247">
        <f>SUMIFS('Báo cáo'!$O:$O,'Báo cáo'!$AD:$AD,$A79,'Báo cáo'!$Z:$Z,"&lt;="&amp;L$4)+SUMIFS('Báo cáo'!$P:$P,'Báo cáo'!$AD:$AD,$A79,'Báo cáo'!$Z:$Z,"&lt;="&amp;L$4)-SUMIFS('Báo cáo'!$Q:$Q,'Báo cáo'!$AD:$AD,$A79,'Báo cáo'!$AA:$AA,"&lt;="&amp;L$4)</f>
        <v>798363</v>
      </c>
      <c r="M79" s="247">
        <f>SUMIFS('Báo cáo'!$O:$O,'Báo cáo'!$AD:$AD,$A79,'Báo cáo'!$Z:$Z,"&lt;="&amp;M$4)+SUMIFS('Báo cáo'!$P:$P,'Báo cáo'!$AD:$AD,$A79,'Báo cáo'!$Z:$Z,"&lt;="&amp;M$4)-SUMIFS('Báo cáo'!$Q:$Q,'Báo cáo'!$AD:$AD,$A79,'Báo cáo'!$AA:$AA,"&lt;="&amp;M$4)</f>
        <v>0</v>
      </c>
      <c r="N79" s="247">
        <f>SUMIFS('Báo cáo'!$O:$O,'Báo cáo'!$AD:$AD,$A79,'Báo cáo'!$Z:$Z,"&lt;="&amp;N$4)+SUMIFS('Báo cáo'!$P:$P,'Báo cáo'!$AD:$AD,$A79,'Báo cáo'!$Z:$Z,"&lt;="&amp;N$4)-SUMIFS('Báo cáo'!$Q:$Q,'Báo cáo'!$AD:$AD,$A79,'Báo cáo'!$AA:$AA,"&lt;="&amp;N$4)</f>
        <v>0</v>
      </c>
    </row>
    <row r="80" spans="1:14">
      <c r="A80" s="23" t="s">
        <v>18820</v>
      </c>
      <c r="B80" s="23" t="s">
        <v>12148</v>
      </c>
      <c r="C80" s="247">
        <f>SUMIFS('Báo cáo'!$O:$O,'Báo cáo'!$AD:$AD,$A80,'Báo cáo'!$Z:$Z,"&lt;="&amp;C$4)+SUMIFS('Báo cáo'!$P:$P,'Báo cáo'!$AD:$AD,$A80,'Báo cáo'!$Z:$Z,"&lt;="&amp;C$4)-SUMIFS('Báo cáo'!$Q:$Q,'Báo cáo'!$AD:$AD,$A80,'Báo cáo'!$AA:$AA,"&lt;="&amp;C$4)</f>
        <v>15494122.439999999</v>
      </c>
      <c r="D80" s="247">
        <f>SUMIFS('Báo cáo'!$O:$O,'Báo cáo'!$AD:$AD,$A80,'Báo cáo'!$Z:$Z,"&lt;="&amp;D$4)+SUMIFS('Báo cáo'!$P:$P,'Báo cáo'!$AD:$AD,$A80,'Báo cáo'!$Z:$Z,"&lt;="&amp;D$4)-SUMIFS('Báo cáo'!$Q:$Q,'Báo cáo'!$AD:$AD,$A80,'Báo cáo'!$AA:$AA,"&lt;="&amp;D$4)</f>
        <v>19240455.439999998</v>
      </c>
      <c r="E80" s="247">
        <f>SUMIFS('Báo cáo'!$O:$O,'Báo cáo'!$AD:$AD,$A80,'Báo cáo'!$Z:$Z,"&lt;="&amp;E$4)+SUMIFS('Báo cáo'!$P:$P,'Báo cáo'!$AD:$AD,$A80,'Báo cáo'!$Z:$Z,"&lt;="&amp;E$4)-SUMIFS('Báo cáo'!$Q:$Q,'Báo cáo'!$AD:$AD,$A80,'Báo cáo'!$AA:$AA,"&lt;="&amp;E$4)</f>
        <v>9091733</v>
      </c>
      <c r="F80" s="247">
        <f>SUMIFS('Báo cáo'!$O:$O,'Báo cáo'!$AD:$AD,$A80,'Báo cáo'!$Z:$Z,"&lt;="&amp;F$4)+SUMIFS('Báo cáo'!$P:$P,'Báo cáo'!$AD:$AD,$A80,'Báo cáo'!$Z:$Z,"&lt;="&amp;F$4)-SUMIFS('Báo cáo'!$Q:$Q,'Báo cáo'!$AD:$AD,$A80,'Báo cáo'!$AA:$AA,"&lt;="&amp;F$4)</f>
        <v>5924127</v>
      </c>
      <c r="G80" s="247">
        <f>SUMIFS('Báo cáo'!$O:$O,'Báo cáo'!$AD:$AD,$A80,'Báo cáo'!$Z:$Z,"&lt;="&amp;G$4)+SUMIFS('Báo cáo'!$P:$P,'Báo cáo'!$AD:$AD,$A80,'Báo cáo'!$Z:$Z,"&lt;="&amp;G$4)-SUMIFS('Báo cáo'!$Q:$Q,'Báo cáo'!$AD:$AD,$A80,'Báo cáo'!$AA:$AA,"&lt;="&amp;G$4)</f>
        <v>11165862</v>
      </c>
      <c r="H80" s="247">
        <f>SUMIFS('Báo cáo'!$O:$O,'Báo cáo'!$AD:$AD,$A80,'Báo cáo'!$Z:$Z,"&lt;="&amp;H$4)+SUMIFS('Báo cáo'!$P:$P,'Báo cáo'!$AD:$AD,$A80,'Báo cáo'!$Z:$Z,"&lt;="&amp;H$4)-SUMIFS('Báo cáo'!$Q:$Q,'Báo cáo'!$AD:$AD,$A80,'Báo cáo'!$AA:$AA,"&lt;="&amp;H$4)</f>
        <v>12303765</v>
      </c>
      <c r="I80" s="247">
        <f>SUMIFS('Báo cáo'!$O:$O,'Báo cáo'!$AD:$AD,$A80,'Báo cáo'!$Z:$Z,"&lt;="&amp;I$4)+SUMIFS('Báo cáo'!$P:$P,'Báo cáo'!$AD:$AD,$A80,'Báo cáo'!$Z:$Z,"&lt;="&amp;I$4)-SUMIFS('Báo cáo'!$Q:$Q,'Báo cáo'!$AD:$AD,$A80,'Báo cáo'!$AA:$AA,"&lt;="&amp;I$4)</f>
        <v>15407363</v>
      </c>
      <c r="J80" s="247">
        <f>SUMIFS('Báo cáo'!$O:$O,'Báo cáo'!$AD:$AD,$A80,'Báo cáo'!$Z:$Z,"&lt;="&amp;J$4)+SUMIFS('Báo cáo'!$P:$P,'Báo cáo'!$AD:$AD,$A80,'Báo cáo'!$Z:$Z,"&lt;="&amp;J$4)-SUMIFS('Báo cáo'!$Q:$Q,'Báo cáo'!$AD:$AD,$A80,'Báo cáo'!$AA:$AA,"&lt;="&amp;J$4)</f>
        <v>21298801</v>
      </c>
      <c r="K80" s="247">
        <f>SUMIFS('Báo cáo'!$O:$O,'Báo cáo'!$AD:$AD,$A80,'Báo cáo'!$Z:$Z,"&lt;="&amp;K$4)+SUMIFS('Báo cáo'!$P:$P,'Báo cáo'!$AD:$AD,$A80,'Báo cáo'!$Z:$Z,"&lt;="&amp;K$4)-SUMIFS('Báo cáo'!$Q:$Q,'Báo cáo'!$AD:$AD,$A80,'Báo cáo'!$AA:$AA,"&lt;="&amp;K$4)</f>
        <v>7410191</v>
      </c>
      <c r="L80" s="247">
        <f>SUMIFS('Báo cáo'!$O:$O,'Báo cáo'!$AD:$AD,$A80,'Báo cáo'!$Z:$Z,"&lt;="&amp;L$4)+SUMIFS('Báo cáo'!$P:$P,'Báo cáo'!$AD:$AD,$A80,'Báo cáo'!$Z:$Z,"&lt;="&amp;L$4)-SUMIFS('Báo cáo'!$Q:$Q,'Báo cáo'!$AD:$AD,$A80,'Báo cáo'!$AA:$AA,"&lt;="&amp;L$4)</f>
        <v>14709534</v>
      </c>
      <c r="M80" s="247">
        <f>SUMIFS('Báo cáo'!$O:$O,'Báo cáo'!$AD:$AD,$A80,'Báo cáo'!$Z:$Z,"&lt;="&amp;M$4)+SUMIFS('Báo cáo'!$P:$P,'Báo cáo'!$AD:$AD,$A80,'Báo cáo'!$Z:$Z,"&lt;="&amp;M$4)-SUMIFS('Báo cáo'!$Q:$Q,'Báo cáo'!$AD:$AD,$A80,'Báo cáo'!$AA:$AA,"&lt;="&amp;M$4)</f>
        <v>27060822</v>
      </c>
      <c r="N80" s="247">
        <f>SUMIFS('Báo cáo'!$O:$O,'Báo cáo'!$AD:$AD,$A80,'Báo cáo'!$Z:$Z,"&lt;="&amp;N$4)+SUMIFS('Báo cáo'!$P:$P,'Báo cáo'!$AD:$AD,$A80,'Báo cáo'!$Z:$Z,"&lt;="&amp;N$4)-SUMIFS('Báo cáo'!$Q:$Q,'Báo cáo'!$AD:$AD,$A80,'Báo cáo'!$AA:$AA,"&lt;="&amp;N$4)</f>
        <v>28226739.239999995</v>
      </c>
    </row>
    <row r="81" spans="1:14">
      <c r="A81" s="23" t="s">
        <v>146</v>
      </c>
      <c r="B81" s="23" t="s">
        <v>4511</v>
      </c>
      <c r="C81" s="247">
        <f>SUMIFS('Báo cáo'!$O:$O,'Báo cáo'!$AD:$AD,$A81,'Báo cáo'!$Z:$Z,"&lt;="&amp;C$4)+SUMIFS('Báo cáo'!$P:$P,'Báo cáo'!$AD:$AD,$A81,'Báo cáo'!$Z:$Z,"&lt;="&amp;C$4)-SUMIFS('Báo cáo'!$Q:$Q,'Báo cáo'!$AD:$AD,$A81,'Báo cáo'!$AA:$AA,"&lt;="&amp;C$4)</f>
        <v>25425888</v>
      </c>
      <c r="D81" s="247">
        <f>SUMIFS('Báo cáo'!$O:$O,'Báo cáo'!$AD:$AD,$A81,'Báo cáo'!$Z:$Z,"&lt;="&amp;D$4)+SUMIFS('Báo cáo'!$P:$P,'Báo cáo'!$AD:$AD,$A81,'Báo cáo'!$Z:$Z,"&lt;="&amp;D$4)-SUMIFS('Báo cáo'!$Q:$Q,'Báo cáo'!$AD:$AD,$A81,'Báo cáo'!$AA:$AA,"&lt;="&amp;D$4)</f>
        <v>0</v>
      </c>
      <c r="E81" s="247">
        <f>SUMIFS('Báo cáo'!$O:$O,'Báo cáo'!$AD:$AD,$A81,'Báo cáo'!$Z:$Z,"&lt;="&amp;E$4)+SUMIFS('Báo cáo'!$P:$P,'Báo cáo'!$AD:$AD,$A81,'Báo cáo'!$Z:$Z,"&lt;="&amp;E$4)-SUMIFS('Báo cáo'!$Q:$Q,'Báo cáo'!$AD:$AD,$A81,'Báo cáo'!$AA:$AA,"&lt;="&amp;E$4)</f>
        <v>0</v>
      </c>
      <c r="F81" s="247">
        <f>SUMIFS('Báo cáo'!$O:$O,'Báo cáo'!$AD:$AD,$A81,'Báo cáo'!$Z:$Z,"&lt;="&amp;F$4)+SUMIFS('Báo cáo'!$P:$P,'Báo cáo'!$AD:$AD,$A81,'Báo cáo'!$Z:$Z,"&lt;="&amp;F$4)-SUMIFS('Báo cáo'!$Q:$Q,'Báo cáo'!$AD:$AD,$A81,'Báo cáo'!$AA:$AA,"&lt;="&amp;F$4)</f>
        <v>0</v>
      </c>
      <c r="G81" s="247">
        <f>SUMIFS('Báo cáo'!$O:$O,'Báo cáo'!$AD:$AD,$A81,'Báo cáo'!$Z:$Z,"&lt;="&amp;G$4)+SUMIFS('Báo cáo'!$P:$P,'Báo cáo'!$AD:$AD,$A81,'Báo cáo'!$Z:$Z,"&lt;="&amp;G$4)-SUMIFS('Báo cáo'!$Q:$Q,'Báo cáo'!$AD:$AD,$A81,'Báo cáo'!$AA:$AA,"&lt;="&amp;G$4)</f>
        <v>0</v>
      </c>
      <c r="H81" s="247">
        <f>SUMIFS('Báo cáo'!$O:$O,'Báo cáo'!$AD:$AD,$A81,'Báo cáo'!$Z:$Z,"&lt;="&amp;H$4)+SUMIFS('Báo cáo'!$P:$P,'Báo cáo'!$AD:$AD,$A81,'Báo cáo'!$Z:$Z,"&lt;="&amp;H$4)-SUMIFS('Báo cáo'!$Q:$Q,'Báo cáo'!$AD:$AD,$A81,'Báo cáo'!$AA:$AA,"&lt;="&amp;H$4)</f>
        <v>0</v>
      </c>
      <c r="I81" s="247">
        <f>SUMIFS('Báo cáo'!$O:$O,'Báo cáo'!$AD:$AD,$A81,'Báo cáo'!$Z:$Z,"&lt;="&amp;I$4)+SUMIFS('Báo cáo'!$P:$P,'Báo cáo'!$AD:$AD,$A81,'Báo cáo'!$Z:$Z,"&lt;="&amp;I$4)-SUMIFS('Báo cáo'!$Q:$Q,'Báo cáo'!$AD:$AD,$A81,'Báo cáo'!$AA:$AA,"&lt;="&amp;I$4)</f>
        <v>0</v>
      </c>
      <c r="J81" s="247">
        <f>SUMIFS('Báo cáo'!$O:$O,'Báo cáo'!$AD:$AD,$A81,'Báo cáo'!$Z:$Z,"&lt;="&amp;J$4)+SUMIFS('Báo cáo'!$P:$P,'Báo cáo'!$AD:$AD,$A81,'Báo cáo'!$Z:$Z,"&lt;="&amp;J$4)-SUMIFS('Báo cáo'!$Q:$Q,'Báo cáo'!$AD:$AD,$A81,'Báo cáo'!$AA:$AA,"&lt;="&amp;J$4)</f>
        <v>0</v>
      </c>
      <c r="K81" s="247">
        <f>SUMIFS('Báo cáo'!$O:$O,'Báo cáo'!$AD:$AD,$A81,'Báo cáo'!$Z:$Z,"&lt;="&amp;K$4)+SUMIFS('Báo cáo'!$P:$P,'Báo cáo'!$AD:$AD,$A81,'Báo cáo'!$Z:$Z,"&lt;="&amp;K$4)-SUMIFS('Báo cáo'!$Q:$Q,'Báo cáo'!$AD:$AD,$A81,'Báo cáo'!$AA:$AA,"&lt;="&amp;K$4)</f>
        <v>0</v>
      </c>
      <c r="L81" s="247">
        <f>SUMIFS('Báo cáo'!$O:$O,'Báo cáo'!$AD:$AD,$A81,'Báo cáo'!$Z:$Z,"&lt;="&amp;L$4)+SUMIFS('Báo cáo'!$P:$P,'Báo cáo'!$AD:$AD,$A81,'Báo cáo'!$Z:$Z,"&lt;="&amp;L$4)-SUMIFS('Báo cáo'!$Q:$Q,'Báo cáo'!$AD:$AD,$A81,'Báo cáo'!$AA:$AA,"&lt;="&amp;L$4)</f>
        <v>0</v>
      </c>
      <c r="M81" s="247">
        <f>SUMIFS('Báo cáo'!$O:$O,'Báo cáo'!$AD:$AD,$A81,'Báo cáo'!$Z:$Z,"&lt;="&amp;M$4)+SUMIFS('Báo cáo'!$P:$P,'Báo cáo'!$AD:$AD,$A81,'Báo cáo'!$Z:$Z,"&lt;="&amp;M$4)-SUMIFS('Báo cáo'!$Q:$Q,'Báo cáo'!$AD:$AD,$A81,'Báo cáo'!$AA:$AA,"&lt;="&amp;M$4)</f>
        <v>0</v>
      </c>
      <c r="N81" s="247">
        <f>SUMIFS('Báo cáo'!$O:$O,'Báo cáo'!$AD:$AD,$A81,'Báo cáo'!$Z:$Z,"&lt;="&amp;N$4)+SUMIFS('Báo cáo'!$P:$P,'Báo cáo'!$AD:$AD,$A81,'Báo cáo'!$Z:$Z,"&lt;="&amp;N$4)-SUMIFS('Báo cáo'!$Q:$Q,'Báo cáo'!$AD:$AD,$A81,'Báo cáo'!$AA:$AA,"&lt;="&amp;N$4)</f>
        <v>0</v>
      </c>
    </row>
    <row r="82" spans="1:14">
      <c r="A82" s="23" t="s">
        <v>18813</v>
      </c>
      <c r="B82" s="23" t="s">
        <v>4509</v>
      </c>
      <c r="C82" s="247">
        <f>SUMIFS('Báo cáo'!$O:$O,'Báo cáo'!$AD:$AD,$A82,'Báo cáo'!$Z:$Z,"&lt;="&amp;C$4)+SUMIFS('Báo cáo'!$P:$P,'Báo cáo'!$AD:$AD,$A82,'Báo cáo'!$Z:$Z,"&lt;="&amp;C$4)-SUMIFS('Báo cáo'!$Q:$Q,'Báo cáo'!$AD:$AD,$A82,'Báo cáo'!$AA:$AA,"&lt;="&amp;C$4)</f>
        <v>39028053</v>
      </c>
      <c r="D82" s="247">
        <f>SUMIFS('Báo cáo'!$O:$O,'Báo cáo'!$AD:$AD,$A82,'Báo cáo'!$Z:$Z,"&lt;="&amp;D$4)+SUMIFS('Báo cáo'!$P:$P,'Báo cáo'!$AD:$AD,$A82,'Báo cáo'!$Z:$Z,"&lt;="&amp;D$4)-SUMIFS('Báo cáo'!$Q:$Q,'Báo cáo'!$AD:$AD,$A82,'Báo cáo'!$AA:$AA,"&lt;="&amp;D$4)</f>
        <v>34208123</v>
      </c>
      <c r="E82" s="247">
        <f>SUMIFS('Báo cáo'!$O:$O,'Báo cáo'!$AD:$AD,$A82,'Báo cáo'!$Z:$Z,"&lt;="&amp;E$4)+SUMIFS('Báo cáo'!$P:$P,'Báo cáo'!$AD:$AD,$A82,'Báo cáo'!$Z:$Z,"&lt;="&amp;E$4)-SUMIFS('Báo cáo'!$Q:$Q,'Báo cáo'!$AD:$AD,$A82,'Báo cáo'!$AA:$AA,"&lt;="&amp;E$4)</f>
        <v>45504254</v>
      </c>
      <c r="F82" s="247">
        <f>SUMIFS('Báo cáo'!$O:$O,'Báo cáo'!$AD:$AD,$A82,'Báo cáo'!$Z:$Z,"&lt;="&amp;F$4)+SUMIFS('Báo cáo'!$P:$P,'Báo cáo'!$AD:$AD,$A82,'Báo cáo'!$Z:$Z,"&lt;="&amp;F$4)-SUMIFS('Báo cáo'!$Q:$Q,'Báo cáo'!$AD:$AD,$A82,'Báo cáo'!$AA:$AA,"&lt;="&amp;F$4)</f>
        <v>24718621</v>
      </c>
      <c r="G82" s="247">
        <f>SUMIFS('Báo cáo'!$O:$O,'Báo cáo'!$AD:$AD,$A82,'Báo cáo'!$Z:$Z,"&lt;="&amp;G$4)+SUMIFS('Báo cáo'!$P:$P,'Báo cáo'!$AD:$AD,$A82,'Báo cáo'!$Z:$Z,"&lt;="&amp;G$4)-SUMIFS('Báo cáo'!$Q:$Q,'Báo cáo'!$AD:$AD,$A82,'Báo cáo'!$AA:$AA,"&lt;="&amp;G$4)</f>
        <v>27758961</v>
      </c>
      <c r="H82" s="247">
        <f>SUMIFS('Báo cáo'!$O:$O,'Báo cáo'!$AD:$AD,$A82,'Báo cáo'!$Z:$Z,"&lt;="&amp;H$4)+SUMIFS('Báo cáo'!$P:$P,'Báo cáo'!$AD:$AD,$A82,'Báo cáo'!$Z:$Z,"&lt;="&amp;H$4)-SUMIFS('Báo cáo'!$Q:$Q,'Báo cáo'!$AD:$AD,$A82,'Báo cáo'!$AA:$AA,"&lt;="&amp;H$4)</f>
        <v>24054916</v>
      </c>
      <c r="I82" s="247">
        <f>SUMIFS('Báo cáo'!$O:$O,'Báo cáo'!$AD:$AD,$A82,'Báo cáo'!$Z:$Z,"&lt;="&amp;I$4)+SUMIFS('Báo cáo'!$P:$P,'Báo cáo'!$AD:$AD,$A82,'Báo cáo'!$Z:$Z,"&lt;="&amp;I$4)-SUMIFS('Báo cáo'!$Q:$Q,'Báo cáo'!$AD:$AD,$A82,'Báo cáo'!$AA:$AA,"&lt;="&amp;I$4)</f>
        <v>18357064</v>
      </c>
      <c r="J82" s="247">
        <f>SUMIFS('Báo cáo'!$O:$O,'Báo cáo'!$AD:$AD,$A82,'Báo cáo'!$Z:$Z,"&lt;="&amp;J$4)+SUMIFS('Báo cáo'!$P:$P,'Báo cáo'!$AD:$AD,$A82,'Báo cáo'!$Z:$Z,"&lt;="&amp;J$4)-SUMIFS('Báo cáo'!$Q:$Q,'Báo cáo'!$AD:$AD,$A82,'Báo cáo'!$AA:$AA,"&lt;="&amp;J$4)</f>
        <v>18370865</v>
      </c>
      <c r="K82" s="247">
        <f>SUMIFS('Báo cáo'!$O:$O,'Báo cáo'!$AD:$AD,$A82,'Báo cáo'!$Z:$Z,"&lt;="&amp;K$4)+SUMIFS('Báo cáo'!$P:$P,'Báo cáo'!$AD:$AD,$A82,'Báo cáo'!$Z:$Z,"&lt;="&amp;K$4)-SUMIFS('Báo cáo'!$Q:$Q,'Báo cáo'!$AD:$AD,$A82,'Báo cáo'!$AA:$AA,"&lt;="&amp;K$4)</f>
        <v>17587247</v>
      </c>
      <c r="L82" s="247">
        <f>SUMIFS('Báo cáo'!$O:$O,'Báo cáo'!$AD:$AD,$A82,'Báo cáo'!$Z:$Z,"&lt;="&amp;L$4)+SUMIFS('Báo cáo'!$P:$P,'Báo cáo'!$AD:$AD,$A82,'Báo cáo'!$Z:$Z,"&lt;="&amp;L$4)-SUMIFS('Báo cáo'!$Q:$Q,'Báo cáo'!$AD:$AD,$A82,'Báo cáo'!$AA:$AA,"&lt;="&amp;L$4)</f>
        <v>15758895</v>
      </c>
      <c r="M82" s="247">
        <f>SUMIFS('Báo cáo'!$O:$O,'Báo cáo'!$AD:$AD,$A82,'Báo cáo'!$Z:$Z,"&lt;="&amp;M$4)+SUMIFS('Báo cáo'!$P:$P,'Báo cáo'!$AD:$AD,$A82,'Báo cáo'!$Z:$Z,"&lt;="&amp;M$4)-SUMIFS('Báo cáo'!$Q:$Q,'Báo cáo'!$AD:$AD,$A82,'Báo cáo'!$AA:$AA,"&lt;="&amp;M$4)</f>
        <v>23051655.679999992</v>
      </c>
      <c r="N82" s="247">
        <f>SUMIFS('Báo cáo'!$O:$O,'Báo cáo'!$AD:$AD,$A82,'Báo cáo'!$Z:$Z,"&lt;="&amp;N$4)+SUMIFS('Báo cáo'!$P:$P,'Báo cáo'!$AD:$AD,$A82,'Báo cáo'!$Z:$Z,"&lt;="&amp;N$4)-SUMIFS('Báo cáo'!$Q:$Q,'Báo cáo'!$AD:$AD,$A82,'Báo cáo'!$AA:$AA,"&lt;="&amp;N$4)</f>
        <v>22014617.679999992</v>
      </c>
    </row>
    <row r="83" spans="1:14">
      <c r="A83" s="23" t="s">
        <v>181</v>
      </c>
      <c r="B83" s="23" t="s">
        <v>4517</v>
      </c>
      <c r="C83" s="247">
        <f>SUMIFS('Báo cáo'!$O:$O,'Báo cáo'!$AD:$AD,$A83,'Báo cáo'!$Z:$Z,"&lt;="&amp;C$4)+SUMIFS('Báo cáo'!$P:$P,'Báo cáo'!$AD:$AD,$A83,'Báo cáo'!$Z:$Z,"&lt;="&amp;C$4)-SUMIFS('Báo cáo'!$Q:$Q,'Báo cáo'!$AD:$AD,$A83,'Báo cáo'!$AA:$AA,"&lt;="&amp;C$4)</f>
        <v>65049041</v>
      </c>
      <c r="D83" s="247">
        <f>SUMIFS('Báo cáo'!$O:$O,'Báo cáo'!$AD:$AD,$A83,'Báo cáo'!$Z:$Z,"&lt;="&amp;D$4)+SUMIFS('Báo cáo'!$P:$P,'Báo cáo'!$AD:$AD,$A83,'Báo cáo'!$Z:$Z,"&lt;="&amp;D$4)-SUMIFS('Báo cáo'!$Q:$Q,'Báo cáo'!$AD:$AD,$A83,'Báo cáo'!$AA:$AA,"&lt;="&amp;D$4)</f>
        <v>65049041</v>
      </c>
      <c r="E83" s="247">
        <f>SUMIFS('Báo cáo'!$O:$O,'Báo cáo'!$AD:$AD,$A83,'Báo cáo'!$Z:$Z,"&lt;="&amp;E$4)+SUMIFS('Báo cáo'!$P:$P,'Báo cáo'!$AD:$AD,$A83,'Báo cáo'!$Z:$Z,"&lt;="&amp;E$4)-SUMIFS('Báo cáo'!$Q:$Q,'Báo cáo'!$AD:$AD,$A83,'Báo cáo'!$AA:$AA,"&lt;="&amp;E$4)</f>
        <v>64549041</v>
      </c>
      <c r="F83" s="247">
        <f>SUMIFS('Báo cáo'!$O:$O,'Báo cáo'!$AD:$AD,$A83,'Báo cáo'!$Z:$Z,"&lt;="&amp;F$4)+SUMIFS('Báo cáo'!$P:$P,'Báo cáo'!$AD:$AD,$A83,'Báo cáo'!$Z:$Z,"&lt;="&amp;F$4)-SUMIFS('Báo cáo'!$Q:$Q,'Báo cáo'!$AD:$AD,$A83,'Báo cáo'!$AA:$AA,"&lt;="&amp;F$4)</f>
        <v>64049041</v>
      </c>
      <c r="G83" s="247">
        <f>SUMIFS('Báo cáo'!$O:$O,'Báo cáo'!$AD:$AD,$A83,'Báo cáo'!$Z:$Z,"&lt;="&amp;G$4)+SUMIFS('Báo cáo'!$P:$P,'Báo cáo'!$AD:$AD,$A83,'Báo cáo'!$Z:$Z,"&lt;="&amp;G$4)-SUMIFS('Báo cáo'!$Q:$Q,'Báo cáo'!$AD:$AD,$A83,'Báo cáo'!$AA:$AA,"&lt;="&amp;G$4)</f>
        <v>64049041</v>
      </c>
      <c r="H83" s="247">
        <f>SUMIFS('Báo cáo'!$O:$O,'Báo cáo'!$AD:$AD,$A83,'Báo cáo'!$Z:$Z,"&lt;="&amp;H$4)+SUMIFS('Báo cáo'!$P:$P,'Báo cáo'!$AD:$AD,$A83,'Báo cáo'!$Z:$Z,"&lt;="&amp;H$4)-SUMIFS('Báo cáo'!$Q:$Q,'Báo cáo'!$AD:$AD,$A83,'Báo cáo'!$AA:$AA,"&lt;="&amp;H$4)</f>
        <v>63549041</v>
      </c>
      <c r="I83" s="247">
        <f>SUMIFS('Báo cáo'!$O:$O,'Báo cáo'!$AD:$AD,$A83,'Báo cáo'!$Z:$Z,"&lt;="&amp;I$4)+SUMIFS('Báo cáo'!$P:$P,'Báo cáo'!$AD:$AD,$A83,'Báo cáo'!$Z:$Z,"&lt;="&amp;I$4)-SUMIFS('Báo cáo'!$Q:$Q,'Báo cáo'!$AD:$AD,$A83,'Báo cáo'!$AA:$AA,"&lt;="&amp;I$4)</f>
        <v>63549041</v>
      </c>
      <c r="J83" s="247">
        <f>SUMIFS('Báo cáo'!$O:$O,'Báo cáo'!$AD:$AD,$A83,'Báo cáo'!$Z:$Z,"&lt;="&amp;J$4)+SUMIFS('Báo cáo'!$P:$P,'Báo cáo'!$AD:$AD,$A83,'Báo cáo'!$Z:$Z,"&lt;="&amp;J$4)-SUMIFS('Báo cáo'!$Q:$Q,'Báo cáo'!$AD:$AD,$A83,'Báo cáo'!$AA:$AA,"&lt;="&amp;J$4)</f>
        <v>63549041</v>
      </c>
      <c r="K83" s="247">
        <f>SUMIFS('Báo cáo'!$O:$O,'Báo cáo'!$AD:$AD,$A83,'Báo cáo'!$Z:$Z,"&lt;="&amp;K$4)+SUMIFS('Báo cáo'!$P:$P,'Báo cáo'!$AD:$AD,$A83,'Báo cáo'!$Z:$Z,"&lt;="&amp;K$4)-SUMIFS('Báo cáo'!$Q:$Q,'Báo cáo'!$AD:$AD,$A83,'Báo cáo'!$AA:$AA,"&lt;="&amp;K$4)</f>
        <v>62549041</v>
      </c>
      <c r="L83" s="247">
        <f>SUMIFS('Báo cáo'!$O:$O,'Báo cáo'!$AD:$AD,$A83,'Báo cáo'!$Z:$Z,"&lt;="&amp;L$4)+SUMIFS('Báo cáo'!$P:$P,'Báo cáo'!$AD:$AD,$A83,'Báo cáo'!$Z:$Z,"&lt;="&amp;L$4)-SUMIFS('Báo cáo'!$Q:$Q,'Báo cáo'!$AD:$AD,$A83,'Báo cáo'!$AA:$AA,"&lt;="&amp;L$4)</f>
        <v>62549041</v>
      </c>
      <c r="M83" s="247">
        <f>SUMIFS('Báo cáo'!$O:$O,'Báo cáo'!$AD:$AD,$A83,'Báo cáo'!$Z:$Z,"&lt;="&amp;M$4)+SUMIFS('Báo cáo'!$P:$P,'Báo cáo'!$AD:$AD,$A83,'Báo cáo'!$Z:$Z,"&lt;="&amp;M$4)-SUMIFS('Báo cáo'!$Q:$Q,'Báo cáo'!$AD:$AD,$A83,'Báo cáo'!$AA:$AA,"&lt;="&amp;M$4)</f>
        <v>62549041</v>
      </c>
      <c r="N83" s="247">
        <f>SUMIFS('Báo cáo'!$O:$O,'Báo cáo'!$AD:$AD,$A83,'Báo cáo'!$Z:$Z,"&lt;="&amp;N$4)+SUMIFS('Báo cáo'!$P:$P,'Báo cáo'!$AD:$AD,$A83,'Báo cáo'!$Z:$Z,"&lt;="&amp;N$4)-SUMIFS('Báo cáo'!$Q:$Q,'Báo cáo'!$AD:$AD,$A83,'Báo cáo'!$AA:$AA,"&lt;="&amp;N$4)</f>
        <v>62549041</v>
      </c>
    </row>
    <row r="84" spans="1:14">
      <c r="A84" s="23" t="s">
        <v>18816</v>
      </c>
      <c r="B84" s="23" t="s">
        <v>4519</v>
      </c>
      <c r="C84" s="247">
        <f>SUMIFS('Báo cáo'!$O:$O,'Báo cáo'!$AD:$AD,$A84,'Báo cáo'!$Z:$Z,"&lt;="&amp;C$4)+SUMIFS('Báo cáo'!$P:$P,'Báo cáo'!$AD:$AD,$A84,'Báo cáo'!$Z:$Z,"&lt;="&amp;C$4)-SUMIFS('Báo cáo'!$Q:$Q,'Báo cáo'!$AD:$AD,$A84,'Báo cáo'!$AA:$AA,"&lt;="&amp;C$4)</f>
        <v>0</v>
      </c>
      <c r="D84" s="247">
        <f>SUMIFS('Báo cáo'!$O:$O,'Báo cáo'!$AD:$AD,$A84,'Báo cáo'!$Z:$Z,"&lt;="&amp;D$4)+SUMIFS('Báo cáo'!$P:$P,'Báo cáo'!$AD:$AD,$A84,'Báo cáo'!$Z:$Z,"&lt;="&amp;D$4)-SUMIFS('Báo cáo'!$Q:$Q,'Báo cáo'!$AD:$AD,$A84,'Báo cáo'!$AA:$AA,"&lt;="&amp;D$4)</f>
        <v>0</v>
      </c>
      <c r="E84" s="247">
        <f>SUMIFS('Báo cáo'!$O:$O,'Báo cáo'!$AD:$AD,$A84,'Báo cáo'!$Z:$Z,"&lt;="&amp;E$4)+SUMIFS('Báo cáo'!$P:$P,'Báo cáo'!$AD:$AD,$A84,'Báo cáo'!$Z:$Z,"&lt;="&amp;E$4)-SUMIFS('Báo cáo'!$Q:$Q,'Báo cáo'!$AD:$AD,$A84,'Báo cáo'!$AA:$AA,"&lt;="&amp;E$4)</f>
        <v>0</v>
      </c>
      <c r="F84" s="247">
        <f>SUMIFS('Báo cáo'!$O:$O,'Báo cáo'!$AD:$AD,$A84,'Báo cáo'!$Z:$Z,"&lt;="&amp;F$4)+SUMIFS('Báo cáo'!$P:$P,'Báo cáo'!$AD:$AD,$A84,'Báo cáo'!$Z:$Z,"&lt;="&amp;F$4)-SUMIFS('Báo cáo'!$Q:$Q,'Báo cáo'!$AD:$AD,$A84,'Báo cáo'!$AA:$AA,"&lt;="&amp;F$4)</f>
        <v>0</v>
      </c>
      <c r="G84" s="247">
        <f>SUMIFS('Báo cáo'!$O:$O,'Báo cáo'!$AD:$AD,$A84,'Báo cáo'!$Z:$Z,"&lt;="&amp;G$4)+SUMIFS('Báo cáo'!$P:$P,'Báo cáo'!$AD:$AD,$A84,'Báo cáo'!$Z:$Z,"&lt;="&amp;G$4)-SUMIFS('Báo cáo'!$Q:$Q,'Báo cáo'!$AD:$AD,$A84,'Báo cáo'!$AA:$AA,"&lt;="&amp;G$4)</f>
        <v>0</v>
      </c>
      <c r="H84" s="247">
        <f>SUMIFS('Báo cáo'!$O:$O,'Báo cáo'!$AD:$AD,$A84,'Báo cáo'!$Z:$Z,"&lt;="&amp;H$4)+SUMIFS('Báo cáo'!$P:$P,'Báo cáo'!$AD:$AD,$A84,'Báo cáo'!$Z:$Z,"&lt;="&amp;H$4)-SUMIFS('Báo cáo'!$Q:$Q,'Báo cáo'!$AD:$AD,$A84,'Báo cáo'!$AA:$AA,"&lt;="&amp;H$4)</f>
        <v>0</v>
      </c>
      <c r="I84" s="247">
        <f>SUMIFS('Báo cáo'!$O:$O,'Báo cáo'!$AD:$AD,$A84,'Báo cáo'!$Z:$Z,"&lt;="&amp;I$4)+SUMIFS('Báo cáo'!$P:$P,'Báo cáo'!$AD:$AD,$A84,'Báo cáo'!$Z:$Z,"&lt;="&amp;I$4)-SUMIFS('Báo cáo'!$Q:$Q,'Báo cáo'!$AD:$AD,$A84,'Báo cáo'!$AA:$AA,"&lt;="&amp;I$4)</f>
        <v>0</v>
      </c>
      <c r="J84" s="247">
        <f>SUMIFS('Báo cáo'!$O:$O,'Báo cáo'!$AD:$AD,$A84,'Báo cáo'!$Z:$Z,"&lt;="&amp;J$4)+SUMIFS('Báo cáo'!$P:$P,'Báo cáo'!$AD:$AD,$A84,'Báo cáo'!$Z:$Z,"&lt;="&amp;J$4)-SUMIFS('Báo cáo'!$Q:$Q,'Báo cáo'!$AD:$AD,$A84,'Báo cáo'!$AA:$AA,"&lt;="&amp;J$4)</f>
        <v>0</v>
      </c>
      <c r="K84" s="247">
        <f>SUMIFS('Báo cáo'!$O:$O,'Báo cáo'!$AD:$AD,$A84,'Báo cáo'!$Z:$Z,"&lt;="&amp;K$4)+SUMIFS('Báo cáo'!$P:$P,'Báo cáo'!$AD:$AD,$A84,'Báo cáo'!$Z:$Z,"&lt;="&amp;K$4)-SUMIFS('Báo cáo'!$Q:$Q,'Báo cáo'!$AD:$AD,$A84,'Báo cáo'!$AA:$AA,"&lt;="&amp;K$4)</f>
        <v>0</v>
      </c>
      <c r="L84" s="247">
        <f>SUMIFS('Báo cáo'!$O:$O,'Báo cáo'!$AD:$AD,$A84,'Báo cáo'!$Z:$Z,"&lt;="&amp;L$4)+SUMIFS('Báo cáo'!$P:$P,'Báo cáo'!$AD:$AD,$A84,'Báo cáo'!$Z:$Z,"&lt;="&amp;L$4)-SUMIFS('Báo cáo'!$Q:$Q,'Báo cáo'!$AD:$AD,$A84,'Báo cáo'!$AA:$AA,"&lt;="&amp;L$4)</f>
        <v>0</v>
      </c>
      <c r="M84" s="247">
        <f>SUMIFS('Báo cáo'!$O:$O,'Báo cáo'!$AD:$AD,$A84,'Báo cáo'!$Z:$Z,"&lt;="&amp;M$4)+SUMIFS('Báo cáo'!$P:$P,'Báo cáo'!$AD:$AD,$A84,'Báo cáo'!$Z:$Z,"&lt;="&amp;M$4)-SUMIFS('Báo cáo'!$Q:$Q,'Báo cáo'!$AD:$AD,$A84,'Báo cáo'!$AA:$AA,"&lt;="&amp;M$4)</f>
        <v>1653892</v>
      </c>
      <c r="N84" s="247">
        <f>SUMIFS('Báo cáo'!$O:$O,'Báo cáo'!$AD:$AD,$A84,'Báo cáo'!$Z:$Z,"&lt;="&amp;N$4)+SUMIFS('Báo cáo'!$P:$P,'Báo cáo'!$AD:$AD,$A84,'Báo cáo'!$Z:$Z,"&lt;="&amp;N$4)-SUMIFS('Báo cáo'!$Q:$Q,'Báo cáo'!$AD:$AD,$A84,'Báo cáo'!$AA:$AA,"&lt;="&amp;N$4)</f>
        <v>21887866</v>
      </c>
    </row>
    <row r="85" spans="1:14">
      <c r="A85" s="23" t="s">
        <v>143</v>
      </c>
      <c r="B85" s="23" t="s">
        <v>4508</v>
      </c>
      <c r="C85" s="247">
        <f>SUMIFS('Báo cáo'!$O:$O,'Báo cáo'!$AD:$AD,$A85,'Báo cáo'!$Z:$Z,"&lt;="&amp;C$4)+SUMIFS('Báo cáo'!$P:$P,'Báo cáo'!$AD:$AD,$A85,'Báo cáo'!$Z:$Z,"&lt;="&amp;C$4)-SUMIFS('Báo cáo'!$Q:$Q,'Báo cáo'!$AD:$AD,$A85,'Báo cáo'!$AA:$AA,"&lt;="&amp;C$4)</f>
        <v>13399406</v>
      </c>
      <c r="D85" s="247">
        <f>SUMIFS('Báo cáo'!$O:$O,'Báo cáo'!$AD:$AD,$A85,'Báo cáo'!$Z:$Z,"&lt;="&amp;D$4)+SUMIFS('Báo cáo'!$P:$P,'Báo cáo'!$AD:$AD,$A85,'Báo cáo'!$Z:$Z,"&lt;="&amp;D$4)-SUMIFS('Báo cáo'!$Q:$Q,'Báo cáo'!$AD:$AD,$A85,'Báo cáo'!$AA:$AA,"&lt;="&amp;D$4)</f>
        <v>15296532</v>
      </c>
      <c r="E85" s="247">
        <f>SUMIFS('Báo cáo'!$O:$O,'Báo cáo'!$AD:$AD,$A85,'Báo cáo'!$Z:$Z,"&lt;="&amp;E$4)+SUMIFS('Báo cáo'!$P:$P,'Báo cáo'!$AD:$AD,$A85,'Báo cáo'!$Z:$Z,"&lt;="&amp;E$4)-SUMIFS('Báo cáo'!$Q:$Q,'Báo cáo'!$AD:$AD,$A85,'Báo cáo'!$AA:$AA,"&lt;="&amp;E$4)</f>
        <v>15296532</v>
      </c>
      <c r="F85" s="247">
        <f>SUMIFS('Báo cáo'!$O:$O,'Báo cáo'!$AD:$AD,$A85,'Báo cáo'!$Z:$Z,"&lt;="&amp;F$4)+SUMIFS('Báo cáo'!$P:$P,'Báo cáo'!$AD:$AD,$A85,'Báo cáo'!$Z:$Z,"&lt;="&amp;F$4)-SUMIFS('Báo cáo'!$Q:$Q,'Báo cáo'!$AD:$AD,$A85,'Báo cáo'!$AA:$AA,"&lt;="&amp;F$4)</f>
        <v>8458489</v>
      </c>
      <c r="G85" s="247">
        <f>SUMIFS('Báo cáo'!$O:$O,'Báo cáo'!$AD:$AD,$A85,'Báo cáo'!$Z:$Z,"&lt;="&amp;G$4)+SUMIFS('Báo cáo'!$P:$P,'Báo cáo'!$AD:$AD,$A85,'Báo cáo'!$Z:$Z,"&lt;="&amp;G$4)-SUMIFS('Báo cáo'!$Q:$Q,'Báo cáo'!$AD:$AD,$A85,'Báo cáo'!$AA:$AA,"&lt;="&amp;G$4)</f>
        <v>8458489</v>
      </c>
      <c r="H85" s="247">
        <f>SUMIFS('Báo cáo'!$O:$O,'Báo cáo'!$AD:$AD,$A85,'Báo cáo'!$Z:$Z,"&lt;="&amp;H$4)+SUMIFS('Báo cáo'!$P:$P,'Báo cáo'!$AD:$AD,$A85,'Báo cáo'!$Z:$Z,"&lt;="&amp;H$4)-SUMIFS('Báo cáo'!$Q:$Q,'Báo cáo'!$AD:$AD,$A85,'Báo cáo'!$AA:$AA,"&lt;="&amp;H$4)</f>
        <v>7477173</v>
      </c>
      <c r="I85" s="247">
        <f>SUMIFS('Báo cáo'!$O:$O,'Báo cáo'!$AD:$AD,$A85,'Báo cáo'!$Z:$Z,"&lt;="&amp;I$4)+SUMIFS('Báo cáo'!$P:$P,'Báo cáo'!$AD:$AD,$A85,'Báo cáo'!$Z:$Z,"&lt;="&amp;I$4)-SUMIFS('Báo cáo'!$Q:$Q,'Báo cáo'!$AD:$AD,$A85,'Báo cáo'!$AA:$AA,"&lt;="&amp;I$4)</f>
        <v>3346953</v>
      </c>
      <c r="J85" s="247">
        <f>SUMIFS('Báo cáo'!$O:$O,'Báo cáo'!$AD:$AD,$A85,'Báo cáo'!$Z:$Z,"&lt;="&amp;J$4)+SUMIFS('Báo cáo'!$P:$P,'Báo cáo'!$AD:$AD,$A85,'Báo cáo'!$Z:$Z,"&lt;="&amp;J$4)-SUMIFS('Báo cáo'!$Q:$Q,'Báo cáo'!$AD:$AD,$A85,'Báo cáo'!$AA:$AA,"&lt;="&amp;J$4)</f>
        <v>3346953</v>
      </c>
      <c r="K85" s="247">
        <f>SUMIFS('Báo cáo'!$O:$O,'Báo cáo'!$AD:$AD,$A85,'Báo cáo'!$Z:$Z,"&lt;="&amp;K$4)+SUMIFS('Báo cáo'!$P:$P,'Báo cáo'!$AD:$AD,$A85,'Báo cáo'!$Z:$Z,"&lt;="&amp;K$4)-SUMIFS('Báo cáo'!$Q:$Q,'Báo cáo'!$AD:$AD,$A85,'Báo cáo'!$AA:$AA,"&lt;="&amp;K$4)</f>
        <v>3346953</v>
      </c>
      <c r="L85" s="247">
        <f>SUMIFS('Báo cáo'!$O:$O,'Báo cáo'!$AD:$AD,$A85,'Báo cáo'!$Z:$Z,"&lt;="&amp;L$4)+SUMIFS('Báo cáo'!$P:$P,'Báo cáo'!$AD:$AD,$A85,'Báo cáo'!$Z:$Z,"&lt;="&amp;L$4)-SUMIFS('Báo cáo'!$Q:$Q,'Báo cáo'!$AD:$AD,$A85,'Báo cáo'!$AA:$AA,"&lt;="&amp;L$4)</f>
        <v>3346953</v>
      </c>
      <c r="M85" s="247">
        <f>SUMIFS('Báo cáo'!$O:$O,'Báo cáo'!$AD:$AD,$A85,'Báo cáo'!$Z:$Z,"&lt;="&amp;M$4)+SUMIFS('Báo cáo'!$P:$P,'Báo cáo'!$AD:$AD,$A85,'Báo cáo'!$Z:$Z,"&lt;="&amp;M$4)-SUMIFS('Báo cáo'!$Q:$Q,'Báo cáo'!$AD:$AD,$A85,'Báo cáo'!$AA:$AA,"&lt;="&amp;M$4)</f>
        <v>3346953</v>
      </c>
      <c r="N85" s="247">
        <f>SUMIFS('Báo cáo'!$O:$O,'Báo cáo'!$AD:$AD,$A85,'Báo cáo'!$Z:$Z,"&lt;="&amp;N$4)+SUMIFS('Báo cáo'!$P:$P,'Báo cáo'!$AD:$AD,$A85,'Báo cáo'!$Z:$Z,"&lt;="&amp;N$4)-SUMIFS('Báo cáo'!$Q:$Q,'Báo cáo'!$AD:$AD,$A85,'Báo cáo'!$AA:$AA,"&lt;="&amp;N$4)</f>
        <v>3346953</v>
      </c>
    </row>
    <row r="86" spans="1:14">
      <c r="A86" s="23" t="s">
        <v>115</v>
      </c>
      <c r="B86" s="23" t="s">
        <v>1843</v>
      </c>
      <c r="C86" s="247">
        <f>SUMIFS('Báo cáo'!$O:$O,'Báo cáo'!$AD:$AD,$A86,'Báo cáo'!$Z:$Z,"&lt;="&amp;C$4)+SUMIFS('Báo cáo'!$P:$P,'Báo cáo'!$AD:$AD,$A86,'Báo cáo'!$Z:$Z,"&lt;="&amp;C$4)-SUMIFS('Báo cáo'!$Q:$Q,'Báo cáo'!$AD:$AD,$A86,'Báo cáo'!$AA:$AA,"&lt;="&amp;C$4)</f>
        <v>11805883</v>
      </c>
      <c r="D86" s="247">
        <f>SUMIFS('Báo cáo'!$O:$O,'Báo cáo'!$AD:$AD,$A86,'Báo cáo'!$Z:$Z,"&lt;="&amp;D$4)+SUMIFS('Báo cáo'!$P:$P,'Báo cáo'!$AD:$AD,$A86,'Báo cáo'!$Z:$Z,"&lt;="&amp;D$4)-SUMIFS('Báo cáo'!$Q:$Q,'Báo cáo'!$AD:$AD,$A86,'Báo cáo'!$AA:$AA,"&lt;="&amp;D$4)</f>
        <v>20773805</v>
      </c>
      <c r="E86" s="247">
        <f>SUMIFS('Báo cáo'!$O:$O,'Báo cáo'!$AD:$AD,$A86,'Báo cáo'!$Z:$Z,"&lt;="&amp;E$4)+SUMIFS('Báo cáo'!$P:$P,'Báo cáo'!$AD:$AD,$A86,'Báo cáo'!$Z:$Z,"&lt;="&amp;E$4)-SUMIFS('Báo cáo'!$Q:$Q,'Báo cáo'!$AD:$AD,$A86,'Báo cáo'!$AA:$AA,"&lt;="&amp;E$4)</f>
        <v>28738447</v>
      </c>
      <c r="F86" s="247">
        <f>SUMIFS('Báo cáo'!$O:$O,'Báo cáo'!$AD:$AD,$A86,'Báo cáo'!$Z:$Z,"&lt;="&amp;F$4)+SUMIFS('Báo cáo'!$P:$P,'Báo cáo'!$AD:$AD,$A86,'Báo cáo'!$Z:$Z,"&lt;="&amp;F$4)-SUMIFS('Báo cáo'!$Q:$Q,'Báo cáo'!$AD:$AD,$A86,'Báo cáo'!$AA:$AA,"&lt;="&amp;F$4)</f>
        <v>36150964</v>
      </c>
      <c r="G86" s="247">
        <f>SUMIFS('Báo cáo'!$O:$O,'Báo cáo'!$AD:$AD,$A86,'Báo cáo'!$Z:$Z,"&lt;="&amp;G$4)+SUMIFS('Báo cáo'!$P:$P,'Báo cáo'!$AD:$AD,$A86,'Báo cáo'!$Z:$Z,"&lt;="&amp;G$4)-SUMIFS('Báo cáo'!$Q:$Q,'Báo cáo'!$AD:$AD,$A86,'Báo cáo'!$AA:$AA,"&lt;="&amp;G$4)</f>
        <v>22287039</v>
      </c>
      <c r="H86" s="247">
        <f>SUMIFS('Báo cáo'!$O:$O,'Báo cáo'!$AD:$AD,$A86,'Báo cáo'!$Z:$Z,"&lt;="&amp;H$4)+SUMIFS('Báo cáo'!$P:$P,'Báo cáo'!$AD:$AD,$A86,'Báo cáo'!$Z:$Z,"&lt;="&amp;H$4)-SUMIFS('Báo cáo'!$Q:$Q,'Báo cáo'!$AD:$AD,$A86,'Báo cáo'!$AA:$AA,"&lt;="&amp;H$4)</f>
        <v>14749694</v>
      </c>
      <c r="I86" s="247">
        <f>SUMIFS('Báo cáo'!$O:$O,'Báo cáo'!$AD:$AD,$A86,'Báo cáo'!$Z:$Z,"&lt;="&amp;I$4)+SUMIFS('Báo cáo'!$P:$P,'Báo cáo'!$AD:$AD,$A86,'Báo cáo'!$Z:$Z,"&lt;="&amp;I$4)-SUMIFS('Báo cáo'!$Q:$Q,'Báo cáo'!$AD:$AD,$A86,'Báo cáo'!$AA:$AA,"&lt;="&amp;I$4)</f>
        <v>21835881</v>
      </c>
      <c r="J86" s="247">
        <f>SUMIFS('Báo cáo'!$O:$O,'Báo cáo'!$AD:$AD,$A86,'Báo cáo'!$Z:$Z,"&lt;="&amp;J$4)+SUMIFS('Báo cáo'!$P:$P,'Báo cáo'!$AD:$AD,$A86,'Báo cáo'!$Z:$Z,"&lt;="&amp;J$4)-SUMIFS('Báo cáo'!$Q:$Q,'Báo cáo'!$AD:$AD,$A86,'Báo cáo'!$AA:$AA,"&lt;="&amp;J$4)</f>
        <v>11131586</v>
      </c>
      <c r="K86" s="247">
        <f>SUMIFS('Báo cáo'!$O:$O,'Báo cáo'!$AD:$AD,$A86,'Báo cáo'!$Z:$Z,"&lt;="&amp;K$4)+SUMIFS('Báo cáo'!$P:$P,'Báo cáo'!$AD:$AD,$A86,'Báo cáo'!$Z:$Z,"&lt;="&amp;K$4)-SUMIFS('Báo cáo'!$Q:$Q,'Báo cáo'!$AD:$AD,$A86,'Báo cáo'!$AA:$AA,"&lt;="&amp;K$4)</f>
        <v>6407241</v>
      </c>
      <c r="L86" s="247">
        <f>SUMIFS('Báo cáo'!$O:$O,'Báo cáo'!$AD:$AD,$A86,'Báo cáo'!$Z:$Z,"&lt;="&amp;L$4)+SUMIFS('Báo cáo'!$P:$P,'Báo cáo'!$AD:$AD,$A86,'Báo cáo'!$Z:$Z,"&lt;="&amp;L$4)-SUMIFS('Báo cáo'!$Q:$Q,'Báo cáo'!$AD:$AD,$A86,'Báo cáo'!$AA:$AA,"&lt;="&amp;L$4)</f>
        <v>16709645</v>
      </c>
      <c r="M86" s="247">
        <f>SUMIFS('Báo cáo'!$O:$O,'Báo cáo'!$AD:$AD,$A86,'Báo cáo'!$Z:$Z,"&lt;="&amp;M$4)+SUMIFS('Báo cáo'!$P:$P,'Báo cáo'!$AD:$AD,$A86,'Báo cáo'!$Z:$Z,"&lt;="&amp;M$4)-SUMIFS('Báo cáo'!$Q:$Q,'Báo cáo'!$AD:$AD,$A86,'Báo cáo'!$AA:$AA,"&lt;="&amp;M$4)</f>
        <v>6282412.9200000018</v>
      </c>
      <c r="N86" s="247">
        <f>SUMIFS('Báo cáo'!$O:$O,'Báo cáo'!$AD:$AD,$A86,'Báo cáo'!$Z:$Z,"&lt;="&amp;N$4)+SUMIFS('Báo cáo'!$P:$P,'Báo cáo'!$AD:$AD,$A86,'Báo cáo'!$Z:$Z,"&lt;="&amp;N$4)-SUMIFS('Báo cáo'!$Q:$Q,'Báo cáo'!$AD:$AD,$A86,'Báo cáo'!$AA:$AA,"&lt;="&amp;N$4)</f>
        <v>7916261.7600000054</v>
      </c>
    </row>
    <row r="87" spans="1:14">
      <c r="A87" s="23" t="s">
        <v>116</v>
      </c>
      <c r="B87" s="23" t="s">
        <v>1856</v>
      </c>
      <c r="C87" s="247">
        <f>SUMIFS('Báo cáo'!$O:$O,'Báo cáo'!$AD:$AD,$A87,'Báo cáo'!$Z:$Z,"&lt;="&amp;C$4)+SUMIFS('Báo cáo'!$P:$P,'Báo cáo'!$AD:$AD,$A87,'Báo cáo'!$Z:$Z,"&lt;="&amp;C$4)-SUMIFS('Báo cáo'!$Q:$Q,'Báo cáo'!$AD:$AD,$A87,'Báo cáo'!$AA:$AA,"&lt;="&amp;C$4)</f>
        <v>16072559</v>
      </c>
      <c r="D87" s="247">
        <f>SUMIFS('Báo cáo'!$O:$O,'Báo cáo'!$AD:$AD,$A87,'Báo cáo'!$Z:$Z,"&lt;="&amp;D$4)+SUMIFS('Báo cáo'!$P:$P,'Báo cáo'!$AD:$AD,$A87,'Báo cáo'!$Z:$Z,"&lt;="&amp;D$4)-SUMIFS('Báo cáo'!$Q:$Q,'Báo cáo'!$AD:$AD,$A87,'Báo cáo'!$AA:$AA,"&lt;="&amp;D$4)</f>
        <v>8347146</v>
      </c>
      <c r="E87" s="247">
        <f>SUMIFS('Báo cáo'!$O:$O,'Báo cáo'!$AD:$AD,$A87,'Báo cáo'!$Z:$Z,"&lt;="&amp;E$4)+SUMIFS('Báo cáo'!$P:$P,'Báo cáo'!$AD:$AD,$A87,'Báo cáo'!$Z:$Z,"&lt;="&amp;E$4)-SUMIFS('Báo cáo'!$Q:$Q,'Báo cáo'!$AD:$AD,$A87,'Báo cáo'!$AA:$AA,"&lt;="&amp;E$4)</f>
        <v>7764346</v>
      </c>
      <c r="F87" s="247">
        <f>SUMIFS('Báo cáo'!$O:$O,'Báo cáo'!$AD:$AD,$A87,'Báo cáo'!$Z:$Z,"&lt;="&amp;F$4)+SUMIFS('Báo cáo'!$P:$P,'Báo cáo'!$AD:$AD,$A87,'Báo cáo'!$Z:$Z,"&lt;="&amp;F$4)-SUMIFS('Báo cáo'!$Q:$Q,'Báo cáo'!$AD:$AD,$A87,'Báo cáo'!$AA:$AA,"&lt;="&amp;F$4)</f>
        <v>9152799</v>
      </c>
      <c r="G87" s="247">
        <f>SUMIFS('Báo cáo'!$O:$O,'Báo cáo'!$AD:$AD,$A87,'Báo cáo'!$Z:$Z,"&lt;="&amp;G$4)+SUMIFS('Báo cáo'!$P:$P,'Báo cáo'!$AD:$AD,$A87,'Báo cáo'!$Z:$Z,"&lt;="&amp;G$4)-SUMIFS('Báo cáo'!$Q:$Q,'Báo cáo'!$AD:$AD,$A87,'Báo cáo'!$AA:$AA,"&lt;="&amp;G$4)</f>
        <v>8164034</v>
      </c>
      <c r="H87" s="247">
        <f>SUMIFS('Báo cáo'!$O:$O,'Báo cáo'!$AD:$AD,$A87,'Báo cáo'!$Z:$Z,"&lt;="&amp;H$4)+SUMIFS('Báo cáo'!$P:$P,'Báo cáo'!$AD:$AD,$A87,'Báo cáo'!$Z:$Z,"&lt;="&amp;H$4)-SUMIFS('Báo cáo'!$Q:$Q,'Báo cáo'!$AD:$AD,$A87,'Báo cáo'!$AA:$AA,"&lt;="&amp;H$4)</f>
        <v>20805627</v>
      </c>
      <c r="I87" s="247">
        <f>SUMIFS('Báo cáo'!$O:$O,'Báo cáo'!$AD:$AD,$A87,'Báo cáo'!$Z:$Z,"&lt;="&amp;I$4)+SUMIFS('Báo cáo'!$P:$P,'Báo cáo'!$AD:$AD,$A87,'Báo cáo'!$Z:$Z,"&lt;="&amp;I$4)-SUMIFS('Báo cáo'!$Q:$Q,'Báo cáo'!$AD:$AD,$A87,'Báo cáo'!$AA:$AA,"&lt;="&amp;I$4)</f>
        <v>27907901</v>
      </c>
      <c r="J87" s="247">
        <f>SUMIFS('Báo cáo'!$O:$O,'Báo cáo'!$AD:$AD,$A87,'Báo cáo'!$Z:$Z,"&lt;="&amp;J$4)+SUMIFS('Báo cáo'!$P:$P,'Báo cáo'!$AD:$AD,$A87,'Báo cáo'!$Z:$Z,"&lt;="&amp;J$4)-SUMIFS('Báo cáo'!$Q:$Q,'Báo cáo'!$AD:$AD,$A87,'Báo cáo'!$AA:$AA,"&lt;="&amp;J$4)</f>
        <v>37595270</v>
      </c>
      <c r="K87" s="247">
        <f>SUMIFS('Báo cáo'!$O:$O,'Báo cáo'!$AD:$AD,$A87,'Báo cáo'!$Z:$Z,"&lt;="&amp;K$4)+SUMIFS('Báo cáo'!$P:$P,'Báo cáo'!$AD:$AD,$A87,'Báo cáo'!$Z:$Z,"&lt;="&amp;K$4)-SUMIFS('Báo cáo'!$Q:$Q,'Báo cáo'!$AD:$AD,$A87,'Báo cáo'!$AA:$AA,"&lt;="&amp;K$4)</f>
        <v>7623092</v>
      </c>
      <c r="L87" s="247">
        <f>SUMIFS('Báo cáo'!$O:$O,'Báo cáo'!$AD:$AD,$A87,'Báo cáo'!$Z:$Z,"&lt;="&amp;L$4)+SUMIFS('Báo cáo'!$P:$P,'Báo cáo'!$AD:$AD,$A87,'Báo cáo'!$Z:$Z,"&lt;="&amp;L$4)-SUMIFS('Báo cáo'!$Q:$Q,'Báo cáo'!$AD:$AD,$A87,'Báo cáo'!$AA:$AA,"&lt;="&amp;L$4)</f>
        <v>16219072</v>
      </c>
      <c r="M87" s="247">
        <f>SUMIFS('Báo cáo'!$O:$O,'Báo cáo'!$AD:$AD,$A87,'Báo cáo'!$Z:$Z,"&lt;="&amp;M$4)+SUMIFS('Báo cáo'!$P:$P,'Báo cáo'!$AD:$AD,$A87,'Báo cáo'!$Z:$Z,"&lt;="&amp;M$4)-SUMIFS('Báo cáo'!$Q:$Q,'Báo cáo'!$AD:$AD,$A87,'Báo cáo'!$AA:$AA,"&lt;="&amp;M$4)</f>
        <v>22788769.519999996</v>
      </c>
      <c r="N87" s="247">
        <f>SUMIFS('Báo cáo'!$O:$O,'Báo cáo'!$AD:$AD,$A87,'Báo cáo'!$Z:$Z,"&lt;="&amp;N$4)+SUMIFS('Báo cáo'!$P:$P,'Báo cáo'!$AD:$AD,$A87,'Báo cáo'!$Z:$Z,"&lt;="&amp;N$4)-SUMIFS('Báo cáo'!$Q:$Q,'Báo cáo'!$AD:$AD,$A87,'Báo cáo'!$AA:$AA,"&lt;="&amp;N$4)</f>
        <v>9069176.0799999833</v>
      </c>
    </row>
    <row r="88" spans="1:14">
      <c r="A88" s="23" t="s">
        <v>11621</v>
      </c>
      <c r="B88" s="23" t="s">
        <v>11622</v>
      </c>
      <c r="C88" s="247">
        <f>SUMIFS('Báo cáo'!$O:$O,'Báo cáo'!$AD:$AD,$A88,'Báo cáo'!$Z:$Z,"&lt;="&amp;C$4)+SUMIFS('Báo cáo'!$P:$P,'Báo cáo'!$AD:$AD,$A88,'Báo cáo'!$Z:$Z,"&lt;="&amp;C$4)-SUMIFS('Báo cáo'!$Q:$Q,'Báo cáo'!$AD:$AD,$A88,'Báo cáo'!$AA:$AA,"&lt;="&amp;C$4)</f>
        <v>2366.105039998889</v>
      </c>
      <c r="D88" s="247">
        <f>SUMIFS('Báo cáo'!$O:$O,'Báo cáo'!$AD:$AD,$A88,'Báo cáo'!$Z:$Z,"&lt;="&amp;D$4)+SUMIFS('Báo cáo'!$P:$P,'Báo cáo'!$AD:$AD,$A88,'Báo cáo'!$Z:$Z,"&lt;="&amp;D$4)-SUMIFS('Báo cáo'!$Q:$Q,'Báo cáo'!$AD:$AD,$A88,'Báo cáo'!$AA:$AA,"&lt;="&amp;D$4)</f>
        <v>0</v>
      </c>
      <c r="E88" s="247">
        <f>SUMIFS('Báo cáo'!$O:$O,'Báo cáo'!$AD:$AD,$A88,'Báo cáo'!$Z:$Z,"&lt;="&amp;E$4)+SUMIFS('Báo cáo'!$P:$P,'Báo cáo'!$AD:$AD,$A88,'Báo cáo'!$Z:$Z,"&lt;="&amp;E$4)-SUMIFS('Báo cáo'!$Q:$Q,'Báo cáo'!$AD:$AD,$A88,'Báo cáo'!$AA:$AA,"&lt;="&amp;E$4)</f>
        <v>0</v>
      </c>
      <c r="F88" s="247">
        <f>SUMIFS('Báo cáo'!$O:$O,'Báo cáo'!$AD:$AD,$A88,'Báo cáo'!$Z:$Z,"&lt;="&amp;F$4)+SUMIFS('Báo cáo'!$P:$P,'Báo cáo'!$AD:$AD,$A88,'Báo cáo'!$Z:$Z,"&lt;="&amp;F$4)-SUMIFS('Báo cáo'!$Q:$Q,'Báo cáo'!$AD:$AD,$A88,'Báo cáo'!$AA:$AA,"&lt;="&amp;F$4)</f>
        <v>0</v>
      </c>
      <c r="G88" s="247">
        <f>SUMIFS('Báo cáo'!$O:$O,'Báo cáo'!$AD:$AD,$A88,'Báo cáo'!$Z:$Z,"&lt;="&amp;G$4)+SUMIFS('Báo cáo'!$P:$P,'Báo cáo'!$AD:$AD,$A88,'Báo cáo'!$Z:$Z,"&lt;="&amp;G$4)-SUMIFS('Báo cáo'!$Q:$Q,'Báo cáo'!$AD:$AD,$A88,'Báo cáo'!$AA:$AA,"&lt;="&amp;G$4)</f>
        <v>0</v>
      </c>
      <c r="H88" s="247">
        <f>SUMIFS('Báo cáo'!$O:$O,'Báo cáo'!$AD:$AD,$A88,'Báo cáo'!$Z:$Z,"&lt;="&amp;H$4)+SUMIFS('Báo cáo'!$P:$P,'Báo cáo'!$AD:$AD,$A88,'Báo cáo'!$Z:$Z,"&lt;="&amp;H$4)-SUMIFS('Báo cáo'!$Q:$Q,'Báo cáo'!$AD:$AD,$A88,'Báo cáo'!$AA:$AA,"&lt;="&amp;H$4)</f>
        <v>0</v>
      </c>
      <c r="I88" s="247">
        <f>SUMIFS('Báo cáo'!$O:$O,'Báo cáo'!$AD:$AD,$A88,'Báo cáo'!$Z:$Z,"&lt;="&amp;I$4)+SUMIFS('Báo cáo'!$P:$P,'Báo cáo'!$AD:$AD,$A88,'Báo cáo'!$Z:$Z,"&lt;="&amp;I$4)-SUMIFS('Báo cáo'!$Q:$Q,'Báo cáo'!$AD:$AD,$A88,'Báo cáo'!$AA:$AA,"&lt;="&amp;I$4)</f>
        <v>0</v>
      </c>
      <c r="J88" s="247">
        <f>SUMIFS('Báo cáo'!$O:$O,'Báo cáo'!$AD:$AD,$A88,'Báo cáo'!$Z:$Z,"&lt;="&amp;J$4)+SUMIFS('Báo cáo'!$P:$P,'Báo cáo'!$AD:$AD,$A88,'Báo cáo'!$Z:$Z,"&lt;="&amp;J$4)-SUMIFS('Báo cáo'!$Q:$Q,'Báo cáo'!$AD:$AD,$A88,'Báo cáo'!$AA:$AA,"&lt;="&amp;J$4)</f>
        <v>0</v>
      </c>
      <c r="K88" s="247">
        <f>SUMIFS('Báo cáo'!$O:$O,'Báo cáo'!$AD:$AD,$A88,'Báo cáo'!$Z:$Z,"&lt;="&amp;K$4)+SUMIFS('Báo cáo'!$P:$P,'Báo cáo'!$AD:$AD,$A88,'Báo cáo'!$Z:$Z,"&lt;="&amp;K$4)-SUMIFS('Báo cáo'!$Q:$Q,'Báo cáo'!$AD:$AD,$A88,'Báo cáo'!$AA:$AA,"&lt;="&amp;K$4)</f>
        <v>0</v>
      </c>
      <c r="L88" s="247">
        <f>SUMIFS('Báo cáo'!$O:$O,'Báo cáo'!$AD:$AD,$A88,'Báo cáo'!$Z:$Z,"&lt;="&amp;L$4)+SUMIFS('Báo cáo'!$P:$P,'Báo cáo'!$AD:$AD,$A88,'Báo cáo'!$Z:$Z,"&lt;="&amp;L$4)-SUMIFS('Báo cáo'!$Q:$Q,'Báo cáo'!$AD:$AD,$A88,'Báo cáo'!$AA:$AA,"&lt;="&amp;L$4)</f>
        <v>0</v>
      </c>
      <c r="M88" s="247">
        <f>SUMIFS('Báo cáo'!$O:$O,'Báo cáo'!$AD:$AD,$A88,'Báo cáo'!$Z:$Z,"&lt;="&amp;M$4)+SUMIFS('Báo cáo'!$P:$P,'Báo cáo'!$AD:$AD,$A88,'Báo cáo'!$Z:$Z,"&lt;="&amp;M$4)-SUMIFS('Báo cáo'!$Q:$Q,'Báo cáo'!$AD:$AD,$A88,'Báo cáo'!$AA:$AA,"&lt;="&amp;M$4)</f>
        <v>5655117.6000000015</v>
      </c>
      <c r="N88" s="247">
        <f>SUMIFS('Báo cáo'!$O:$O,'Báo cáo'!$AD:$AD,$A88,'Báo cáo'!$Z:$Z,"&lt;="&amp;N$4)+SUMIFS('Báo cáo'!$P:$P,'Báo cáo'!$AD:$AD,$A88,'Báo cáo'!$Z:$Z,"&lt;="&amp;N$4)-SUMIFS('Báo cáo'!$Q:$Q,'Báo cáo'!$AD:$AD,$A88,'Báo cáo'!$AA:$AA,"&lt;="&amp;N$4)</f>
        <v>5655117.6000000015</v>
      </c>
    </row>
    <row r="89" spans="1:14">
      <c r="A89" s="23" t="s">
        <v>10493</v>
      </c>
      <c r="B89" s="23" t="s">
        <v>10494</v>
      </c>
      <c r="C89" s="247">
        <f>SUMIFS('Báo cáo'!$O:$O,'Báo cáo'!$AD:$AD,$A89,'Báo cáo'!$Z:$Z,"&lt;="&amp;C$4)+SUMIFS('Báo cáo'!$P:$P,'Báo cáo'!$AD:$AD,$A89,'Báo cáo'!$Z:$Z,"&lt;="&amp;C$4)-SUMIFS('Báo cáo'!$Q:$Q,'Báo cáo'!$AD:$AD,$A89,'Báo cáo'!$AA:$AA,"&lt;="&amp;C$4)</f>
        <v>1807940.52</v>
      </c>
      <c r="D89" s="247">
        <f>SUMIFS('Báo cáo'!$O:$O,'Báo cáo'!$AD:$AD,$A89,'Báo cáo'!$Z:$Z,"&lt;="&amp;D$4)+SUMIFS('Báo cáo'!$P:$P,'Báo cáo'!$AD:$AD,$A89,'Báo cáo'!$Z:$Z,"&lt;="&amp;D$4)-SUMIFS('Báo cáo'!$Q:$Q,'Báo cáo'!$AD:$AD,$A89,'Báo cáo'!$AA:$AA,"&lt;="&amp;D$4)</f>
        <v>4227779.8800000008</v>
      </c>
      <c r="E89" s="247">
        <f>SUMIFS('Báo cáo'!$O:$O,'Báo cáo'!$AD:$AD,$A89,'Báo cáo'!$Z:$Z,"&lt;="&amp;E$4)+SUMIFS('Báo cáo'!$P:$P,'Báo cáo'!$AD:$AD,$A89,'Báo cáo'!$Z:$Z,"&lt;="&amp;E$4)-SUMIFS('Báo cáo'!$Q:$Q,'Báo cáo'!$AD:$AD,$A89,'Báo cáo'!$AA:$AA,"&lt;="&amp;E$4)</f>
        <v>198928.44000000041</v>
      </c>
      <c r="F89" s="247">
        <f>SUMIFS('Báo cáo'!$O:$O,'Báo cáo'!$AD:$AD,$A89,'Báo cáo'!$Z:$Z,"&lt;="&amp;F$4)+SUMIFS('Báo cáo'!$P:$P,'Báo cáo'!$AD:$AD,$A89,'Báo cáo'!$Z:$Z,"&lt;="&amp;F$4)-SUMIFS('Báo cáo'!$Q:$Q,'Báo cáo'!$AD:$AD,$A89,'Báo cáo'!$AA:$AA,"&lt;="&amp;F$4)</f>
        <v>1769375.88</v>
      </c>
      <c r="G89" s="247">
        <f>SUMIFS('Báo cáo'!$O:$O,'Báo cáo'!$AD:$AD,$A89,'Báo cáo'!$Z:$Z,"&lt;="&amp;G$4)+SUMIFS('Báo cáo'!$P:$P,'Báo cáo'!$AD:$AD,$A89,'Báo cáo'!$Z:$Z,"&lt;="&amp;G$4)-SUMIFS('Báo cáo'!$Q:$Q,'Báo cáo'!$AD:$AD,$A89,'Báo cáo'!$AA:$AA,"&lt;="&amp;G$4)</f>
        <v>-38564.640000000596</v>
      </c>
      <c r="H89" s="247">
        <f>SUMIFS('Báo cáo'!$O:$O,'Báo cáo'!$AD:$AD,$A89,'Báo cáo'!$Z:$Z,"&lt;="&amp;H$4)+SUMIFS('Báo cáo'!$P:$P,'Báo cáo'!$AD:$AD,$A89,'Báo cáo'!$Z:$Z,"&lt;="&amp;H$4)-SUMIFS('Báo cáo'!$Q:$Q,'Báo cáo'!$AD:$AD,$A89,'Báo cáo'!$AA:$AA,"&lt;="&amp;H$4)</f>
        <v>1809437.3999999994</v>
      </c>
      <c r="I89" s="247">
        <f>SUMIFS('Báo cáo'!$O:$O,'Báo cáo'!$AD:$AD,$A89,'Báo cáo'!$Z:$Z,"&lt;="&amp;I$4)+SUMIFS('Báo cáo'!$P:$P,'Báo cáo'!$AD:$AD,$A89,'Báo cáo'!$Z:$Z,"&lt;="&amp;I$4)-SUMIFS('Báo cáo'!$Q:$Q,'Báo cáo'!$AD:$AD,$A89,'Báo cáo'!$AA:$AA,"&lt;="&amp;I$4)</f>
        <v>1809437.3999999994</v>
      </c>
      <c r="J89" s="247">
        <f>SUMIFS('Báo cáo'!$O:$O,'Báo cáo'!$AD:$AD,$A89,'Báo cáo'!$Z:$Z,"&lt;="&amp;J$4)+SUMIFS('Báo cáo'!$P:$P,'Báo cáo'!$AD:$AD,$A89,'Báo cáo'!$Z:$Z,"&lt;="&amp;J$4)-SUMIFS('Báo cáo'!$Q:$Q,'Báo cáo'!$AD:$AD,$A89,'Báo cáo'!$AA:$AA,"&lt;="&amp;J$4)</f>
        <v>3418449.4800000004</v>
      </c>
      <c r="K89" s="247">
        <f>SUMIFS('Báo cáo'!$O:$O,'Báo cáo'!$AD:$AD,$A89,'Báo cáo'!$Z:$Z,"&lt;="&amp;K$4)+SUMIFS('Báo cáo'!$P:$P,'Báo cáo'!$AD:$AD,$A89,'Báo cáo'!$Z:$Z,"&lt;="&amp;K$4)-SUMIFS('Báo cáo'!$Q:$Q,'Báo cáo'!$AD:$AD,$A89,'Báo cáo'!$AA:$AA,"&lt;="&amp;K$4)</f>
        <v>4909246.92</v>
      </c>
      <c r="L89" s="247">
        <f>SUMIFS('Báo cáo'!$O:$O,'Báo cáo'!$AD:$AD,$A89,'Báo cáo'!$Z:$Z,"&lt;="&amp;L$4)+SUMIFS('Báo cáo'!$P:$P,'Báo cáo'!$AD:$AD,$A89,'Báo cáo'!$Z:$Z,"&lt;="&amp;L$4)-SUMIFS('Báo cáo'!$Q:$Q,'Báo cáo'!$AD:$AD,$A89,'Báo cáo'!$AA:$AA,"&lt;="&amp;L$4)</f>
        <v>1383212.1599999964</v>
      </c>
      <c r="M89" s="247">
        <f>SUMIFS('Báo cáo'!$O:$O,'Báo cáo'!$AD:$AD,$A89,'Báo cáo'!$Z:$Z,"&lt;="&amp;M$4)+SUMIFS('Báo cáo'!$P:$P,'Báo cáo'!$AD:$AD,$A89,'Báo cáo'!$Z:$Z,"&lt;="&amp;M$4)-SUMIFS('Báo cáo'!$Q:$Q,'Báo cáo'!$AD:$AD,$A89,'Báo cáo'!$AA:$AA,"&lt;="&amp;M$4)</f>
        <v>1305493.1999999955</v>
      </c>
      <c r="N89" s="247">
        <f>SUMIFS('Báo cáo'!$O:$O,'Báo cáo'!$AD:$AD,$A89,'Báo cáo'!$Z:$Z,"&lt;="&amp;N$4)+SUMIFS('Báo cáo'!$P:$P,'Báo cáo'!$AD:$AD,$A89,'Báo cáo'!$Z:$Z,"&lt;="&amp;N$4)-SUMIFS('Báo cáo'!$Q:$Q,'Báo cáo'!$AD:$AD,$A89,'Báo cáo'!$AA:$AA,"&lt;="&amp;N$4)</f>
        <v>0</v>
      </c>
    </row>
    <row r="90" spans="1:14">
      <c r="A90" s="23" t="s">
        <v>33</v>
      </c>
      <c r="B90" s="23" t="s">
        <v>11027</v>
      </c>
      <c r="C90" s="247">
        <f>SUMIFS('Báo cáo'!$O:$O,'Báo cáo'!$AD:$AD,$A90,'Báo cáo'!$Z:$Z,"&lt;="&amp;C$4)+SUMIFS('Báo cáo'!$P:$P,'Báo cáo'!$AD:$AD,$A90,'Báo cáo'!$Z:$Z,"&lt;="&amp;C$4)-SUMIFS('Báo cáo'!$Q:$Q,'Báo cáo'!$AD:$AD,$A90,'Báo cáo'!$AA:$AA,"&lt;="&amp;C$4)</f>
        <v>907823.16</v>
      </c>
      <c r="D90" s="247">
        <f>SUMIFS('Báo cáo'!$O:$O,'Báo cáo'!$AD:$AD,$A90,'Báo cáo'!$Z:$Z,"&lt;="&amp;D$4)+SUMIFS('Báo cáo'!$P:$P,'Báo cáo'!$AD:$AD,$A90,'Báo cáo'!$Z:$Z,"&lt;="&amp;D$4)-SUMIFS('Báo cáo'!$Q:$Q,'Báo cáo'!$AD:$AD,$A90,'Báo cáo'!$AA:$AA,"&lt;="&amp;D$4)</f>
        <v>907823.16</v>
      </c>
      <c r="E90" s="247">
        <f>SUMIFS('Báo cáo'!$O:$O,'Báo cáo'!$AD:$AD,$A90,'Báo cáo'!$Z:$Z,"&lt;="&amp;E$4)+SUMIFS('Báo cáo'!$P:$P,'Báo cáo'!$AD:$AD,$A90,'Báo cáo'!$Z:$Z,"&lt;="&amp;E$4)-SUMIFS('Báo cáo'!$Q:$Q,'Báo cáo'!$AD:$AD,$A90,'Báo cáo'!$AA:$AA,"&lt;="&amp;E$4)</f>
        <v>907823.16</v>
      </c>
      <c r="F90" s="247">
        <f>SUMIFS('Báo cáo'!$O:$O,'Báo cáo'!$AD:$AD,$A90,'Báo cáo'!$Z:$Z,"&lt;="&amp;F$4)+SUMIFS('Báo cáo'!$P:$P,'Báo cáo'!$AD:$AD,$A90,'Báo cáo'!$Z:$Z,"&lt;="&amp;F$4)-SUMIFS('Báo cáo'!$Q:$Q,'Báo cáo'!$AD:$AD,$A90,'Báo cáo'!$AA:$AA,"&lt;="&amp;F$4)</f>
        <v>0</v>
      </c>
      <c r="G90" s="247">
        <f>SUMIFS('Báo cáo'!$O:$O,'Báo cáo'!$AD:$AD,$A90,'Báo cáo'!$Z:$Z,"&lt;="&amp;G$4)+SUMIFS('Báo cáo'!$P:$P,'Báo cáo'!$AD:$AD,$A90,'Báo cáo'!$Z:$Z,"&lt;="&amp;G$4)-SUMIFS('Báo cáo'!$Q:$Q,'Báo cáo'!$AD:$AD,$A90,'Báo cáo'!$AA:$AA,"&lt;="&amp;G$4)</f>
        <v>0</v>
      </c>
      <c r="H90" s="247">
        <f>SUMIFS('Báo cáo'!$O:$O,'Báo cáo'!$AD:$AD,$A90,'Báo cáo'!$Z:$Z,"&lt;="&amp;H$4)+SUMIFS('Báo cáo'!$P:$P,'Báo cáo'!$AD:$AD,$A90,'Báo cáo'!$Z:$Z,"&lt;="&amp;H$4)-SUMIFS('Báo cáo'!$Q:$Q,'Báo cáo'!$AD:$AD,$A90,'Báo cáo'!$AA:$AA,"&lt;="&amp;H$4)</f>
        <v>0</v>
      </c>
      <c r="I90" s="247">
        <f>SUMIFS('Báo cáo'!$O:$O,'Báo cáo'!$AD:$AD,$A90,'Báo cáo'!$Z:$Z,"&lt;="&amp;I$4)+SUMIFS('Báo cáo'!$P:$P,'Báo cáo'!$AD:$AD,$A90,'Báo cáo'!$Z:$Z,"&lt;="&amp;I$4)-SUMIFS('Báo cáo'!$Q:$Q,'Báo cáo'!$AD:$AD,$A90,'Báo cáo'!$AA:$AA,"&lt;="&amp;I$4)</f>
        <v>0</v>
      </c>
      <c r="J90" s="247">
        <f>SUMIFS('Báo cáo'!$O:$O,'Báo cáo'!$AD:$AD,$A90,'Báo cáo'!$Z:$Z,"&lt;="&amp;J$4)+SUMIFS('Báo cáo'!$P:$P,'Báo cáo'!$AD:$AD,$A90,'Báo cáo'!$Z:$Z,"&lt;="&amp;J$4)-SUMIFS('Báo cáo'!$Q:$Q,'Báo cáo'!$AD:$AD,$A90,'Báo cáo'!$AA:$AA,"&lt;="&amp;J$4)</f>
        <v>0</v>
      </c>
      <c r="K90" s="247">
        <f>SUMIFS('Báo cáo'!$O:$O,'Báo cáo'!$AD:$AD,$A90,'Báo cáo'!$Z:$Z,"&lt;="&amp;K$4)+SUMIFS('Báo cáo'!$P:$P,'Báo cáo'!$AD:$AD,$A90,'Báo cáo'!$Z:$Z,"&lt;="&amp;K$4)-SUMIFS('Báo cáo'!$Q:$Q,'Báo cáo'!$AD:$AD,$A90,'Báo cáo'!$AA:$AA,"&lt;="&amp;K$4)</f>
        <v>0</v>
      </c>
      <c r="L90" s="247">
        <f>SUMIFS('Báo cáo'!$O:$O,'Báo cáo'!$AD:$AD,$A90,'Báo cáo'!$Z:$Z,"&lt;="&amp;L$4)+SUMIFS('Báo cáo'!$P:$P,'Báo cáo'!$AD:$AD,$A90,'Báo cáo'!$Z:$Z,"&lt;="&amp;L$4)-SUMIFS('Báo cáo'!$Q:$Q,'Báo cáo'!$AD:$AD,$A90,'Báo cáo'!$AA:$AA,"&lt;="&amp;L$4)</f>
        <v>0</v>
      </c>
      <c r="M90" s="247">
        <f>SUMIFS('Báo cáo'!$O:$O,'Báo cáo'!$AD:$AD,$A90,'Báo cáo'!$Z:$Z,"&lt;="&amp;M$4)+SUMIFS('Báo cáo'!$P:$P,'Báo cáo'!$AD:$AD,$A90,'Báo cáo'!$Z:$Z,"&lt;="&amp;M$4)-SUMIFS('Báo cáo'!$Q:$Q,'Báo cáo'!$AD:$AD,$A90,'Báo cáo'!$AA:$AA,"&lt;="&amp;M$4)</f>
        <v>0</v>
      </c>
      <c r="N90" s="247">
        <f>SUMIFS('Báo cáo'!$O:$O,'Báo cáo'!$AD:$AD,$A90,'Báo cáo'!$Z:$Z,"&lt;="&amp;N$4)+SUMIFS('Báo cáo'!$P:$P,'Báo cáo'!$AD:$AD,$A90,'Báo cáo'!$Z:$Z,"&lt;="&amp;N$4)-SUMIFS('Báo cáo'!$Q:$Q,'Báo cáo'!$AD:$AD,$A90,'Báo cáo'!$AA:$AA,"&lt;="&amp;N$4)</f>
        <v>0</v>
      </c>
    </row>
    <row r="91" spans="1:14">
      <c r="A91" s="23" t="s">
        <v>4938</v>
      </c>
      <c r="B91" s="23" t="s">
        <v>4939</v>
      </c>
      <c r="C91" s="247">
        <f>SUMIFS('Báo cáo'!$O:$O,'Báo cáo'!$AD:$AD,$A91,'Báo cáo'!$Z:$Z,"&lt;="&amp;C$4)+SUMIFS('Báo cáo'!$P:$P,'Báo cáo'!$AD:$AD,$A91,'Báo cáo'!$Z:$Z,"&lt;="&amp;C$4)-SUMIFS('Báo cáo'!$Q:$Q,'Báo cáo'!$AD:$AD,$A91,'Báo cáo'!$AA:$AA,"&lt;="&amp;C$4)</f>
        <v>2892230</v>
      </c>
      <c r="D91" s="247">
        <f>SUMIFS('Báo cáo'!$O:$O,'Báo cáo'!$AD:$AD,$A91,'Báo cáo'!$Z:$Z,"&lt;="&amp;D$4)+SUMIFS('Báo cáo'!$P:$P,'Báo cáo'!$AD:$AD,$A91,'Báo cáo'!$Z:$Z,"&lt;="&amp;D$4)-SUMIFS('Báo cáo'!$Q:$Q,'Báo cáo'!$AD:$AD,$A91,'Báo cáo'!$AA:$AA,"&lt;="&amp;D$4)</f>
        <v>3019726</v>
      </c>
      <c r="E91" s="247">
        <f>SUMIFS('Báo cáo'!$O:$O,'Báo cáo'!$AD:$AD,$A91,'Báo cáo'!$Z:$Z,"&lt;="&amp;E$4)+SUMIFS('Báo cáo'!$P:$P,'Báo cáo'!$AD:$AD,$A91,'Báo cáo'!$Z:$Z,"&lt;="&amp;E$4)-SUMIFS('Báo cáo'!$Q:$Q,'Báo cáo'!$AD:$AD,$A91,'Báo cáo'!$AA:$AA,"&lt;="&amp;E$4)</f>
        <v>3019726</v>
      </c>
      <c r="F91" s="247">
        <f>SUMIFS('Báo cáo'!$O:$O,'Báo cáo'!$AD:$AD,$A91,'Báo cáo'!$Z:$Z,"&lt;="&amp;F$4)+SUMIFS('Báo cáo'!$P:$P,'Báo cáo'!$AD:$AD,$A91,'Báo cáo'!$Z:$Z,"&lt;="&amp;F$4)-SUMIFS('Báo cáo'!$Q:$Q,'Báo cáo'!$AD:$AD,$A91,'Báo cáo'!$AA:$AA,"&lt;="&amp;F$4)</f>
        <v>3019726</v>
      </c>
      <c r="G91" s="247">
        <f>SUMIFS('Báo cáo'!$O:$O,'Báo cáo'!$AD:$AD,$A91,'Báo cáo'!$Z:$Z,"&lt;="&amp;G$4)+SUMIFS('Báo cáo'!$P:$P,'Báo cáo'!$AD:$AD,$A91,'Báo cáo'!$Z:$Z,"&lt;="&amp;G$4)-SUMIFS('Báo cáo'!$Q:$Q,'Báo cáo'!$AD:$AD,$A91,'Báo cáo'!$AA:$AA,"&lt;="&amp;G$4)</f>
        <v>3019726</v>
      </c>
      <c r="H91" s="247">
        <f>SUMIFS('Báo cáo'!$O:$O,'Báo cáo'!$AD:$AD,$A91,'Báo cáo'!$Z:$Z,"&lt;="&amp;H$4)+SUMIFS('Báo cáo'!$P:$P,'Báo cáo'!$AD:$AD,$A91,'Báo cáo'!$Z:$Z,"&lt;="&amp;H$4)-SUMIFS('Báo cáo'!$Q:$Q,'Báo cáo'!$AD:$AD,$A91,'Báo cáo'!$AA:$AA,"&lt;="&amp;H$4)</f>
        <v>3019726</v>
      </c>
      <c r="I91" s="247">
        <f>SUMIFS('Báo cáo'!$O:$O,'Báo cáo'!$AD:$AD,$A91,'Báo cáo'!$Z:$Z,"&lt;="&amp;I$4)+SUMIFS('Báo cáo'!$P:$P,'Báo cáo'!$AD:$AD,$A91,'Báo cáo'!$Z:$Z,"&lt;="&amp;I$4)-SUMIFS('Báo cáo'!$Q:$Q,'Báo cáo'!$AD:$AD,$A91,'Báo cáo'!$AA:$AA,"&lt;="&amp;I$4)</f>
        <v>3019726</v>
      </c>
      <c r="J91" s="247">
        <f>SUMIFS('Báo cáo'!$O:$O,'Báo cáo'!$AD:$AD,$A91,'Báo cáo'!$Z:$Z,"&lt;="&amp;J$4)+SUMIFS('Báo cáo'!$P:$P,'Báo cáo'!$AD:$AD,$A91,'Báo cáo'!$Z:$Z,"&lt;="&amp;J$4)-SUMIFS('Báo cáo'!$Q:$Q,'Báo cáo'!$AD:$AD,$A91,'Báo cáo'!$AA:$AA,"&lt;="&amp;J$4)</f>
        <v>3019726</v>
      </c>
      <c r="K91" s="247">
        <f>SUMIFS('Báo cáo'!$O:$O,'Báo cáo'!$AD:$AD,$A91,'Báo cáo'!$Z:$Z,"&lt;="&amp;K$4)+SUMIFS('Báo cáo'!$P:$P,'Báo cáo'!$AD:$AD,$A91,'Báo cáo'!$Z:$Z,"&lt;="&amp;K$4)-SUMIFS('Báo cáo'!$Q:$Q,'Báo cáo'!$AD:$AD,$A91,'Báo cáo'!$AA:$AA,"&lt;="&amp;K$4)</f>
        <v>3019726</v>
      </c>
      <c r="L91" s="247">
        <f>SUMIFS('Báo cáo'!$O:$O,'Báo cáo'!$AD:$AD,$A91,'Báo cáo'!$Z:$Z,"&lt;="&amp;L$4)+SUMIFS('Báo cáo'!$P:$P,'Báo cáo'!$AD:$AD,$A91,'Báo cáo'!$Z:$Z,"&lt;="&amp;L$4)-SUMIFS('Báo cáo'!$Q:$Q,'Báo cáo'!$AD:$AD,$A91,'Báo cáo'!$AA:$AA,"&lt;="&amp;L$4)</f>
        <v>3019726</v>
      </c>
      <c r="M91" s="247">
        <f>SUMIFS('Báo cáo'!$O:$O,'Báo cáo'!$AD:$AD,$A91,'Báo cáo'!$Z:$Z,"&lt;="&amp;M$4)+SUMIFS('Báo cáo'!$P:$P,'Báo cáo'!$AD:$AD,$A91,'Báo cáo'!$Z:$Z,"&lt;="&amp;M$4)-SUMIFS('Báo cáo'!$Q:$Q,'Báo cáo'!$AD:$AD,$A91,'Báo cáo'!$AA:$AA,"&lt;="&amp;M$4)</f>
        <v>3019726</v>
      </c>
      <c r="N91" s="247">
        <f>SUMIFS('Báo cáo'!$O:$O,'Báo cáo'!$AD:$AD,$A91,'Báo cáo'!$Z:$Z,"&lt;="&amp;N$4)+SUMIFS('Báo cáo'!$P:$P,'Báo cáo'!$AD:$AD,$A91,'Báo cáo'!$Z:$Z,"&lt;="&amp;N$4)-SUMIFS('Báo cáo'!$Q:$Q,'Báo cáo'!$AD:$AD,$A91,'Báo cáo'!$AA:$AA,"&lt;="&amp;N$4)</f>
        <v>3019726</v>
      </c>
    </row>
    <row r="92" spans="1:14">
      <c r="B92" s="23" t="s">
        <v>4948</v>
      </c>
      <c r="C92" s="247">
        <f>SUMIFS('Báo cáo'!$O:$O,'Báo cáo'!$AD:$AD,$A92,'Báo cáo'!$Z:$Z,"&lt;="&amp;C$4)+SUMIFS('Báo cáo'!$P:$P,'Báo cáo'!$AD:$AD,$A92,'Báo cáo'!$Z:$Z,"&lt;="&amp;C$4)-SUMIFS('Báo cáo'!$Q:$Q,'Báo cáo'!$AD:$AD,$A92,'Báo cáo'!$AA:$AA,"&lt;="&amp;C$4)</f>
        <v>0</v>
      </c>
      <c r="D92" s="247">
        <f>SUMIFS('Báo cáo'!$O:$O,'Báo cáo'!$AD:$AD,$A92,'Báo cáo'!$Z:$Z,"&lt;="&amp;D$4)+SUMIFS('Báo cáo'!$P:$P,'Báo cáo'!$AD:$AD,$A92,'Báo cáo'!$Z:$Z,"&lt;="&amp;D$4)-SUMIFS('Báo cáo'!$Q:$Q,'Báo cáo'!$AD:$AD,$A92,'Báo cáo'!$AA:$AA,"&lt;="&amp;D$4)</f>
        <v>0</v>
      </c>
      <c r="E92" s="247">
        <f>SUMIFS('Báo cáo'!$O:$O,'Báo cáo'!$AD:$AD,$A92,'Báo cáo'!$Z:$Z,"&lt;="&amp;E$4)+SUMIFS('Báo cáo'!$P:$P,'Báo cáo'!$AD:$AD,$A92,'Báo cáo'!$Z:$Z,"&lt;="&amp;E$4)-SUMIFS('Báo cáo'!$Q:$Q,'Báo cáo'!$AD:$AD,$A92,'Báo cáo'!$AA:$AA,"&lt;="&amp;E$4)</f>
        <v>0</v>
      </c>
      <c r="F92" s="247">
        <f>SUMIFS('Báo cáo'!$O:$O,'Báo cáo'!$AD:$AD,$A92,'Báo cáo'!$Z:$Z,"&lt;="&amp;F$4)+SUMIFS('Báo cáo'!$P:$P,'Báo cáo'!$AD:$AD,$A92,'Báo cáo'!$Z:$Z,"&lt;="&amp;F$4)-SUMIFS('Báo cáo'!$Q:$Q,'Báo cáo'!$AD:$AD,$A92,'Báo cáo'!$AA:$AA,"&lt;="&amp;F$4)</f>
        <v>0</v>
      </c>
      <c r="G92" s="247">
        <f>SUMIFS('Báo cáo'!$O:$O,'Báo cáo'!$AD:$AD,$A92,'Báo cáo'!$Z:$Z,"&lt;="&amp;G$4)+SUMIFS('Báo cáo'!$P:$P,'Báo cáo'!$AD:$AD,$A92,'Báo cáo'!$Z:$Z,"&lt;="&amp;G$4)-SUMIFS('Báo cáo'!$Q:$Q,'Báo cáo'!$AD:$AD,$A92,'Báo cáo'!$AA:$AA,"&lt;="&amp;G$4)</f>
        <v>0</v>
      </c>
      <c r="H92" s="247">
        <f>SUMIFS('Báo cáo'!$O:$O,'Báo cáo'!$AD:$AD,$A92,'Báo cáo'!$Z:$Z,"&lt;="&amp;H$4)+SUMIFS('Báo cáo'!$P:$P,'Báo cáo'!$AD:$AD,$A92,'Báo cáo'!$Z:$Z,"&lt;="&amp;H$4)-SUMIFS('Báo cáo'!$Q:$Q,'Báo cáo'!$AD:$AD,$A92,'Báo cáo'!$AA:$AA,"&lt;="&amp;H$4)</f>
        <v>0</v>
      </c>
      <c r="I92" s="247">
        <f>SUMIFS('Báo cáo'!$O:$O,'Báo cáo'!$AD:$AD,$A92,'Báo cáo'!$Z:$Z,"&lt;="&amp;I$4)+SUMIFS('Báo cáo'!$P:$P,'Báo cáo'!$AD:$AD,$A92,'Báo cáo'!$Z:$Z,"&lt;="&amp;I$4)-SUMIFS('Báo cáo'!$Q:$Q,'Báo cáo'!$AD:$AD,$A92,'Báo cáo'!$AA:$AA,"&lt;="&amp;I$4)</f>
        <v>0</v>
      </c>
      <c r="J92" s="247">
        <f>SUMIFS('Báo cáo'!$O:$O,'Báo cáo'!$AD:$AD,$A92,'Báo cáo'!$Z:$Z,"&lt;="&amp;J$4)+SUMIFS('Báo cáo'!$P:$P,'Báo cáo'!$AD:$AD,$A92,'Báo cáo'!$Z:$Z,"&lt;="&amp;J$4)-SUMIFS('Báo cáo'!$Q:$Q,'Báo cáo'!$AD:$AD,$A92,'Báo cáo'!$AA:$AA,"&lt;="&amp;J$4)</f>
        <v>0</v>
      </c>
      <c r="K92" s="247">
        <f>SUMIFS('Báo cáo'!$O:$O,'Báo cáo'!$AD:$AD,$A92,'Báo cáo'!$Z:$Z,"&lt;="&amp;K$4)+SUMIFS('Báo cáo'!$P:$P,'Báo cáo'!$AD:$AD,$A92,'Báo cáo'!$Z:$Z,"&lt;="&amp;K$4)-SUMIFS('Báo cáo'!$Q:$Q,'Báo cáo'!$AD:$AD,$A92,'Báo cáo'!$AA:$AA,"&lt;="&amp;K$4)</f>
        <v>0</v>
      </c>
      <c r="L92" s="247">
        <f>SUMIFS('Báo cáo'!$O:$O,'Báo cáo'!$AD:$AD,$A92,'Báo cáo'!$Z:$Z,"&lt;="&amp;L$4)+SUMIFS('Báo cáo'!$P:$P,'Báo cáo'!$AD:$AD,$A92,'Báo cáo'!$Z:$Z,"&lt;="&amp;L$4)-SUMIFS('Báo cáo'!$Q:$Q,'Báo cáo'!$AD:$AD,$A92,'Báo cáo'!$AA:$AA,"&lt;="&amp;L$4)</f>
        <v>0</v>
      </c>
      <c r="M92" s="247">
        <f>SUMIFS('Báo cáo'!$O:$O,'Báo cáo'!$AD:$AD,$A92,'Báo cáo'!$Z:$Z,"&lt;="&amp;M$4)+SUMIFS('Báo cáo'!$P:$P,'Báo cáo'!$AD:$AD,$A92,'Báo cáo'!$Z:$Z,"&lt;="&amp;M$4)-SUMIFS('Báo cáo'!$Q:$Q,'Báo cáo'!$AD:$AD,$A92,'Báo cáo'!$AA:$AA,"&lt;="&amp;M$4)</f>
        <v>0</v>
      </c>
      <c r="N92" s="247">
        <f>SUMIFS('Báo cáo'!$O:$O,'Báo cáo'!$AD:$AD,$A92,'Báo cáo'!$Z:$Z,"&lt;="&amp;N$4)+SUMIFS('Báo cáo'!$P:$P,'Báo cáo'!$AD:$AD,$A92,'Báo cáo'!$Z:$Z,"&lt;="&amp;N$4)-SUMIFS('Báo cáo'!$Q:$Q,'Báo cáo'!$AD:$AD,$A92,'Báo cáo'!$AA:$AA,"&lt;="&amp;N$4)</f>
        <v>0</v>
      </c>
    </row>
    <row r="93" spans="1:14">
      <c r="A93" s="23" t="s">
        <v>19262</v>
      </c>
      <c r="B93" s="23" t="s">
        <v>9736</v>
      </c>
      <c r="C93" s="247">
        <f>SUMIFS('Báo cáo'!$O:$O,'Báo cáo'!$AD:$AD,$A93,'Báo cáo'!$Z:$Z,"&lt;="&amp;C$4)+SUMIFS('Báo cáo'!$P:$P,'Báo cáo'!$AD:$AD,$A93,'Báo cáo'!$Z:$Z,"&lt;="&amp;C$4)-SUMIFS('Báo cáo'!$Q:$Q,'Báo cáo'!$AD:$AD,$A93,'Báo cáo'!$AA:$AA,"&lt;="&amp;C$4)</f>
        <v>1517673</v>
      </c>
      <c r="D93" s="247">
        <f>SUMIFS('Báo cáo'!$O:$O,'Báo cáo'!$AD:$AD,$A93,'Báo cáo'!$Z:$Z,"&lt;="&amp;D$4)+SUMIFS('Báo cáo'!$P:$P,'Báo cáo'!$AD:$AD,$A93,'Báo cáo'!$Z:$Z,"&lt;="&amp;D$4)-SUMIFS('Báo cáo'!$Q:$Q,'Báo cáo'!$AD:$AD,$A93,'Báo cáo'!$AA:$AA,"&lt;="&amp;D$4)</f>
        <v>1517673</v>
      </c>
      <c r="E93" s="247">
        <f>SUMIFS('Báo cáo'!$O:$O,'Báo cáo'!$AD:$AD,$A93,'Báo cáo'!$Z:$Z,"&lt;="&amp;E$4)+SUMIFS('Báo cáo'!$P:$P,'Báo cáo'!$AD:$AD,$A93,'Báo cáo'!$Z:$Z,"&lt;="&amp;E$4)-SUMIFS('Báo cáo'!$Q:$Q,'Báo cáo'!$AD:$AD,$A93,'Báo cáo'!$AA:$AA,"&lt;="&amp;E$4)</f>
        <v>17613440</v>
      </c>
      <c r="F93" s="247">
        <f>SUMIFS('Báo cáo'!$O:$O,'Báo cáo'!$AD:$AD,$A93,'Báo cáo'!$Z:$Z,"&lt;="&amp;F$4)+SUMIFS('Báo cáo'!$P:$P,'Báo cáo'!$AD:$AD,$A93,'Báo cáo'!$Z:$Z,"&lt;="&amp;F$4)-SUMIFS('Báo cáo'!$Q:$Q,'Báo cáo'!$AD:$AD,$A93,'Báo cáo'!$AA:$AA,"&lt;="&amp;F$4)</f>
        <v>22645151</v>
      </c>
      <c r="G93" s="247">
        <f>SUMIFS('Báo cáo'!$O:$O,'Báo cáo'!$AD:$AD,$A93,'Báo cáo'!$Z:$Z,"&lt;="&amp;G$4)+SUMIFS('Báo cáo'!$P:$P,'Báo cáo'!$AD:$AD,$A93,'Báo cáo'!$Z:$Z,"&lt;="&amp;G$4)-SUMIFS('Báo cáo'!$Q:$Q,'Báo cáo'!$AD:$AD,$A93,'Báo cáo'!$AA:$AA,"&lt;="&amp;G$4)</f>
        <v>21515497</v>
      </c>
      <c r="H93" s="247">
        <f>SUMIFS('Báo cáo'!$O:$O,'Báo cáo'!$AD:$AD,$A93,'Báo cáo'!$Z:$Z,"&lt;="&amp;H$4)+SUMIFS('Báo cáo'!$P:$P,'Báo cáo'!$AD:$AD,$A93,'Báo cáo'!$Z:$Z,"&lt;="&amp;H$4)-SUMIFS('Báo cáo'!$Q:$Q,'Báo cáo'!$AD:$AD,$A93,'Báo cáo'!$AA:$AA,"&lt;="&amp;H$4)</f>
        <v>24594592</v>
      </c>
      <c r="I93" s="247">
        <f>SUMIFS('Báo cáo'!$O:$O,'Báo cáo'!$AD:$AD,$A93,'Báo cáo'!$Z:$Z,"&lt;="&amp;I$4)+SUMIFS('Báo cáo'!$P:$P,'Báo cáo'!$AD:$AD,$A93,'Báo cáo'!$Z:$Z,"&lt;="&amp;I$4)-SUMIFS('Báo cáo'!$Q:$Q,'Báo cáo'!$AD:$AD,$A93,'Báo cáo'!$AA:$AA,"&lt;="&amp;I$4)</f>
        <v>29674276</v>
      </c>
      <c r="J93" s="247">
        <f>SUMIFS('Báo cáo'!$O:$O,'Báo cáo'!$AD:$AD,$A93,'Báo cáo'!$Z:$Z,"&lt;="&amp;J$4)+SUMIFS('Báo cáo'!$P:$P,'Báo cáo'!$AD:$AD,$A93,'Báo cáo'!$Z:$Z,"&lt;="&amp;J$4)-SUMIFS('Báo cáo'!$Q:$Q,'Báo cáo'!$AD:$AD,$A93,'Báo cáo'!$AA:$AA,"&lt;="&amp;J$4)</f>
        <v>9330532</v>
      </c>
      <c r="K93" s="247">
        <f>SUMIFS('Báo cáo'!$O:$O,'Báo cáo'!$AD:$AD,$A93,'Báo cáo'!$Z:$Z,"&lt;="&amp;K$4)+SUMIFS('Báo cáo'!$P:$P,'Báo cáo'!$AD:$AD,$A93,'Báo cáo'!$Z:$Z,"&lt;="&amp;K$4)-SUMIFS('Báo cáo'!$Q:$Q,'Báo cáo'!$AD:$AD,$A93,'Báo cáo'!$AA:$AA,"&lt;="&amp;K$4)</f>
        <v>8146454</v>
      </c>
      <c r="L93" s="247">
        <f>SUMIFS('Báo cáo'!$O:$O,'Báo cáo'!$AD:$AD,$A93,'Báo cáo'!$Z:$Z,"&lt;="&amp;L$4)+SUMIFS('Báo cáo'!$P:$P,'Báo cáo'!$AD:$AD,$A93,'Báo cáo'!$Z:$Z,"&lt;="&amp;L$4)-SUMIFS('Báo cáo'!$Q:$Q,'Báo cáo'!$AD:$AD,$A93,'Báo cáo'!$AA:$AA,"&lt;="&amp;L$4)</f>
        <v>13815687</v>
      </c>
      <c r="M93" s="247">
        <f>SUMIFS('Báo cáo'!$O:$O,'Báo cáo'!$AD:$AD,$A93,'Báo cáo'!$Z:$Z,"&lt;="&amp;M$4)+SUMIFS('Báo cáo'!$P:$P,'Báo cáo'!$AD:$AD,$A93,'Báo cáo'!$Z:$Z,"&lt;="&amp;M$4)-SUMIFS('Báo cáo'!$Q:$Q,'Báo cáo'!$AD:$AD,$A93,'Báo cáo'!$AA:$AA,"&lt;="&amp;M$4)</f>
        <v>2707846</v>
      </c>
      <c r="N93" s="247">
        <f>SUMIFS('Báo cáo'!$O:$O,'Báo cáo'!$AD:$AD,$A93,'Báo cáo'!$Z:$Z,"&lt;="&amp;N$4)+SUMIFS('Báo cáo'!$P:$P,'Báo cáo'!$AD:$AD,$A93,'Báo cáo'!$Z:$Z,"&lt;="&amp;N$4)-SUMIFS('Báo cáo'!$Q:$Q,'Báo cáo'!$AD:$AD,$A93,'Báo cáo'!$AA:$AA,"&lt;="&amp;N$4)</f>
        <v>2707846</v>
      </c>
    </row>
    <row r="94" spans="1:14">
      <c r="B94" s="23" t="s">
        <v>4514</v>
      </c>
      <c r="C94" s="247">
        <f>SUMIFS('Báo cáo'!$O:$O,'Báo cáo'!$AD:$AD,$A94,'Báo cáo'!$Z:$Z,"&lt;="&amp;C$4)+SUMIFS('Báo cáo'!$P:$P,'Báo cáo'!$AD:$AD,$A94,'Báo cáo'!$Z:$Z,"&lt;="&amp;C$4)-SUMIFS('Báo cáo'!$Q:$Q,'Báo cáo'!$AD:$AD,$A94,'Báo cáo'!$AA:$AA,"&lt;="&amp;C$4)</f>
        <v>0</v>
      </c>
      <c r="D94" s="247">
        <f>SUMIFS('Báo cáo'!$O:$O,'Báo cáo'!$AD:$AD,$A94,'Báo cáo'!$Z:$Z,"&lt;="&amp;D$4)+SUMIFS('Báo cáo'!$P:$P,'Báo cáo'!$AD:$AD,$A94,'Báo cáo'!$Z:$Z,"&lt;="&amp;D$4)-SUMIFS('Báo cáo'!$Q:$Q,'Báo cáo'!$AD:$AD,$A94,'Báo cáo'!$AA:$AA,"&lt;="&amp;D$4)</f>
        <v>0</v>
      </c>
      <c r="E94" s="247">
        <f>SUMIFS('Báo cáo'!$O:$O,'Báo cáo'!$AD:$AD,$A94,'Báo cáo'!$Z:$Z,"&lt;="&amp;E$4)+SUMIFS('Báo cáo'!$P:$P,'Báo cáo'!$AD:$AD,$A94,'Báo cáo'!$Z:$Z,"&lt;="&amp;E$4)-SUMIFS('Báo cáo'!$Q:$Q,'Báo cáo'!$AD:$AD,$A94,'Báo cáo'!$AA:$AA,"&lt;="&amp;E$4)</f>
        <v>0</v>
      </c>
      <c r="F94" s="247">
        <f>SUMIFS('Báo cáo'!$O:$O,'Báo cáo'!$AD:$AD,$A94,'Báo cáo'!$Z:$Z,"&lt;="&amp;F$4)+SUMIFS('Báo cáo'!$P:$P,'Báo cáo'!$AD:$AD,$A94,'Báo cáo'!$Z:$Z,"&lt;="&amp;F$4)-SUMIFS('Báo cáo'!$Q:$Q,'Báo cáo'!$AD:$AD,$A94,'Báo cáo'!$AA:$AA,"&lt;="&amp;F$4)</f>
        <v>0</v>
      </c>
      <c r="G94" s="247">
        <f>SUMIFS('Báo cáo'!$O:$O,'Báo cáo'!$AD:$AD,$A94,'Báo cáo'!$Z:$Z,"&lt;="&amp;G$4)+SUMIFS('Báo cáo'!$P:$P,'Báo cáo'!$AD:$AD,$A94,'Báo cáo'!$Z:$Z,"&lt;="&amp;G$4)-SUMIFS('Báo cáo'!$Q:$Q,'Báo cáo'!$AD:$AD,$A94,'Báo cáo'!$AA:$AA,"&lt;="&amp;G$4)</f>
        <v>0</v>
      </c>
      <c r="H94" s="247">
        <f>SUMIFS('Báo cáo'!$O:$O,'Báo cáo'!$AD:$AD,$A94,'Báo cáo'!$Z:$Z,"&lt;="&amp;H$4)+SUMIFS('Báo cáo'!$P:$P,'Báo cáo'!$AD:$AD,$A94,'Báo cáo'!$Z:$Z,"&lt;="&amp;H$4)-SUMIFS('Báo cáo'!$Q:$Q,'Báo cáo'!$AD:$AD,$A94,'Báo cáo'!$AA:$AA,"&lt;="&amp;H$4)</f>
        <v>0</v>
      </c>
      <c r="I94" s="247">
        <f>SUMIFS('Báo cáo'!$O:$O,'Báo cáo'!$AD:$AD,$A94,'Báo cáo'!$Z:$Z,"&lt;="&amp;I$4)+SUMIFS('Báo cáo'!$P:$P,'Báo cáo'!$AD:$AD,$A94,'Báo cáo'!$Z:$Z,"&lt;="&amp;I$4)-SUMIFS('Báo cáo'!$Q:$Q,'Báo cáo'!$AD:$AD,$A94,'Báo cáo'!$AA:$AA,"&lt;="&amp;I$4)</f>
        <v>0</v>
      </c>
      <c r="J94" s="247">
        <f>SUMIFS('Báo cáo'!$O:$O,'Báo cáo'!$AD:$AD,$A94,'Báo cáo'!$Z:$Z,"&lt;="&amp;J$4)+SUMIFS('Báo cáo'!$P:$P,'Báo cáo'!$AD:$AD,$A94,'Báo cáo'!$Z:$Z,"&lt;="&amp;J$4)-SUMIFS('Báo cáo'!$Q:$Q,'Báo cáo'!$AD:$AD,$A94,'Báo cáo'!$AA:$AA,"&lt;="&amp;J$4)</f>
        <v>0</v>
      </c>
      <c r="K94" s="247">
        <f>SUMIFS('Báo cáo'!$O:$O,'Báo cáo'!$AD:$AD,$A94,'Báo cáo'!$Z:$Z,"&lt;="&amp;K$4)+SUMIFS('Báo cáo'!$P:$P,'Báo cáo'!$AD:$AD,$A94,'Báo cáo'!$Z:$Z,"&lt;="&amp;K$4)-SUMIFS('Báo cáo'!$Q:$Q,'Báo cáo'!$AD:$AD,$A94,'Báo cáo'!$AA:$AA,"&lt;="&amp;K$4)</f>
        <v>0</v>
      </c>
      <c r="L94" s="247">
        <f>SUMIFS('Báo cáo'!$O:$O,'Báo cáo'!$AD:$AD,$A94,'Báo cáo'!$Z:$Z,"&lt;="&amp;L$4)+SUMIFS('Báo cáo'!$P:$P,'Báo cáo'!$AD:$AD,$A94,'Báo cáo'!$Z:$Z,"&lt;="&amp;L$4)-SUMIFS('Báo cáo'!$Q:$Q,'Báo cáo'!$AD:$AD,$A94,'Báo cáo'!$AA:$AA,"&lt;="&amp;L$4)</f>
        <v>0</v>
      </c>
      <c r="M94" s="247">
        <f>SUMIFS('Báo cáo'!$O:$O,'Báo cáo'!$AD:$AD,$A94,'Báo cáo'!$Z:$Z,"&lt;="&amp;M$4)+SUMIFS('Báo cáo'!$P:$P,'Báo cáo'!$AD:$AD,$A94,'Báo cáo'!$Z:$Z,"&lt;="&amp;M$4)-SUMIFS('Báo cáo'!$Q:$Q,'Báo cáo'!$AD:$AD,$A94,'Báo cáo'!$AA:$AA,"&lt;="&amp;M$4)</f>
        <v>0</v>
      </c>
      <c r="N94" s="247">
        <f>SUMIFS('Báo cáo'!$O:$O,'Báo cáo'!$AD:$AD,$A94,'Báo cáo'!$Z:$Z,"&lt;="&amp;N$4)+SUMIFS('Báo cáo'!$P:$P,'Báo cáo'!$AD:$AD,$A94,'Báo cáo'!$Z:$Z,"&lt;="&amp;N$4)-SUMIFS('Báo cáo'!$Q:$Q,'Báo cáo'!$AD:$AD,$A94,'Báo cáo'!$AA:$AA,"&lt;="&amp;N$4)</f>
        <v>0</v>
      </c>
    </row>
    <row r="95" spans="1:14">
      <c r="A95" s="23" t="s">
        <v>19267</v>
      </c>
      <c r="B95" s="23" t="s">
        <v>10527</v>
      </c>
      <c r="C95" s="247">
        <f>SUMIFS('Báo cáo'!$O:$O,'Báo cáo'!$AD:$AD,$A95,'Báo cáo'!$Z:$Z,"&lt;="&amp;C$4)+SUMIFS('Báo cáo'!$P:$P,'Báo cáo'!$AD:$AD,$A95,'Báo cáo'!$Z:$Z,"&lt;="&amp;C$4)-SUMIFS('Báo cáo'!$Q:$Q,'Báo cáo'!$AD:$AD,$A95,'Báo cáo'!$AA:$AA,"&lt;="&amp;C$4)</f>
        <v>0</v>
      </c>
      <c r="D95" s="247">
        <f>SUMIFS('Báo cáo'!$O:$O,'Báo cáo'!$AD:$AD,$A95,'Báo cáo'!$Z:$Z,"&lt;="&amp;D$4)+SUMIFS('Báo cáo'!$P:$P,'Báo cáo'!$AD:$AD,$A95,'Báo cáo'!$Z:$Z,"&lt;="&amp;D$4)-SUMIFS('Báo cáo'!$Q:$Q,'Báo cáo'!$AD:$AD,$A95,'Báo cáo'!$AA:$AA,"&lt;="&amp;D$4)</f>
        <v>0</v>
      </c>
      <c r="E95" s="247">
        <f>SUMIFS('Báo cáo'!$O:$O,'Báo cáo'!$AD:$AD,$A95,'Báo cáo'!$Z:$Z,"&lt;="&amp;E$4)+SUMIFS('Báo cáo'!$P:$P,'Báo cáo'!$AD:$AD,$A95,'Báo cáo'!$Z:$Z,"&lt;="&amp;E$4)-SUMIFS('Báo cáo'!$Q:$Q,'Báo cáo'!$AD:$AD,$A95,'Báo cáo'!$AA:$AA,"&lt;="&amp;E$4)</f>
        <v>0</v>
      </c>
      <c r="F95" s="247">
        <f>SUMIFS('Báo cáo'!$O:$O,'Báo cáo'!$AD:$AD,$A95,'Báo cáo'!$Z:$Z,"&lt;="&amp;F$4)+SUMIFS('Báo cáo'!$P:$P,'Báo cáo'!$AD:$AD,$A95,'Báo cáo'!$Z:$Z,"&lt;="&amp;F$4)-SUMIFS('Báo cáo'!$Q:$Q,'Báo cáo'!$AD:$AD,$A95,'Báo cáo'!$AA:$AA,"&lt;="&amp;F$4)</f>
        <v>0</v>
      </c>
      <c r="G95" s="247">
        <f>SUMIFS('Báo cáo'!$O:$O,'Báo cáo'!$AD:$AD,$A95,'Báo cáo'!$Z:$Z,"&lt;="&amp;G$4)+SUMIFS('Báo cáo'!$P:$P,'Báo cáo'!$AD:$AD,$A95,'Báo cáo'!$Z:$Z,"&lt;="&amp;G$4)-SUMIFS('Báo cáo'!$Q:$Q,'Báo cáo'!$AD:$AD,$A95,'Báo cáo'!$AA:$AA,"&lt;="&amp;G$4)</f>
        <v>0</v>
      </c>
      <c r="H95" s="247">
        <f>SUMIFS('Báo cáo'!$O:$O,'Báo cáo'!$AD:$AD,$A95,'Báo cáo'!$Z:$Z,"&lt;="&amp;H$4)+SUMIFS('Báo cáo'!$P:$P,'Báo cáo'!$AD:$AD,$A95,'Báo cáo'!$Z:$Z,"&lt;="&amp;H$4)-SUMIFS('Báo cáo'!$Q:$Q,'Báo cáo'!$AD:$AD,$A95,'Báo cáo'!$AA:$AA,"&lt;="&amp;H$4)</f>
        <v>2132558</v>
      </c>
      <c r="I95" s="247">
        <f>SUMIFS('Báo cáo'!$O:$O,'Báo cáo'!$AD:$AD,$A95,'Báo cáo'!$Z:$Z,"&lt;="&amp;I$4)+SUMIFS('Báo cáo'!$P:$P,'Báo cáo'!$AD:$AD,$A95,'Báo cáo'!$Z:$Z,"&lt;="&amp;I$4)-SUMIFS('Báo cáo'!$Q:$Q,'Báo cáo'!$AD:$AD,$A95,'Báo cáo'!$AA:$AA,"&lt;="&amp;I$4)</f>
        <v>0</v>
      </c>
      <c r="J95" s="247">
        <f>SUMIFS('Báo cáo'!$O:$O,'Báo cáo'!$AD:$AD,$A95,'Báo cáo'!$Z:$Z,"&lt;="&amp;J$4)+SUMIFS('Báo cáo'!$P:$P,'Báo cáo'!$AD:$AD,$A95,'Báo cáo'!$Z:$Z,"&lt;="&amp;J$4)-SUMIFS('Báo cáo'!$Q:$Q,'Báo cáo'!$AD:$AD,$A95,'Báo cáo'!$AA:$AA,"&lt;="&amp;J$4)</f>
        <v>0</v>
      </c>
      <c r="K95" s="247">
        <f>SUMIFS('Báo cáo'!$O:$O,'Báo cáo'!$AD:$AD,$A95,'Báo cáo'!$Z:$Z,"&lt;="&amp;K$4)+SUMIFS('Báo cáo'!$P:$P,'Báo cáo'!$AD:$AD,$A95,'Báo cáo'!$Z:$Z,"&lt;="&amp;K$4)-SUMIFS('Báo cáo'!$Q:$Q,'Báo cáo'!$AD:$AD,$A95,'Báo cáo'!$AA:$AA,"&lt;="&amp;K$4)</f>
        <v>0</v>
      </c>
      <c r="L95" s="247">
        <f>SUMIFS('Báo cáo'!$O:$O,'Báo cáo'!$AD:$AD,$A95,'Báo cáo'!$Z:$Z,"&lt;="&amp;L$4)+SUMIFS('Báo cáo'!$P:$P,'Báo cáo'!$AD:$AD,$A95,'Báo cáo'!$Z:$Z,"&lt;="&amp;L$4)-SUMIFS('Báo cáo'!$Q:$Q,'Báo cáo'!$AD:$AD,$A95,'Báo cáo'!$AA:$AA,"&lt;="&amp;L$4)</f>
        <v>0</v>
      </c>
      <c r="M95" s="247">
        <f>SUMIFS('Báo cáo'!$O:$O,'Báo cáo'!$AD:$AD,$A95,'Báo cáo'!$Z:$Z,"&lt;="&amp;M$4)+SUMIFS('Báo cáo'!$P:$P,'Báo cáo'!$AD:$AD,$A95,'Báo cáo'!$Z:$Z,"&lt;="&amp;M$4)-SUMIFS('Báo cáo'!$Q:$Q,'Báo cáo'!$AD:$AD,$A95,'Báo cáo'!$AA:$AA,"&lt;="&amp;M$4)</f>
        <v>0</v>
      </c>
      <c r="N95" s="247">
        <f>SUMIFS('Báo cáo'!$O:$O,'Báo cáo'!$AD:$AD,$A95,'Báo cáo'!$Z:$Z,"&lt;="&amp;N$4)+SUMIFS('Báo cáo'!$P:$P,'Báo cáo'!$AD:$AD,$A95,'Báo cáo'!$Z:$Z,"&lt;="&amp;N$4)-SUMIFS('Báo cáo'!$Q:$Q,'Báo cáo'!$AD:$AD,$A95,'Báo cáo'!$AA:$AA,"&lt;="&amp;N$4)</f>
        <v>0</v>
      </c>
    </row>
    <row r="96" spans="1:14">
      <c r="B96" s="23" t="s">
        <v>11179</v>
      </c>
      <c r="C96" s="247">
        <f>SUMIFS('Báo cáo'!$O:$O,'Báo cáo'!$AD:$AD,$A96,'Báo cáo'!$Z:$Z,"&lt;="&amp;C$4)+SUMIFS('Báo cáo'!$P:$P,'Báo cáo'!$AD:$AD,$A96,'Báo cáo'!$Z:$Z,"&lt;="&amp;C$4)-SUMIFS('Báo cáo'!$Q:$Q,'Báo cáo'!$AD:$AD,$A96,'Báo cáo'!$AA:$AA,"&lt;="&amp;C$4)</f>
        <v>0</v>
      </c>
      <c r="D96" s="247">
        <f>SUMIFS('Báo cáo'!$O:$O,'Báo cáo'!$AD:$AD,$A96,'Báo cáo'!$Z:$Z,"&lt;="&amp;D$4)+SUMIFS('Báo cáo'!$P:$P,'Báo cáo'!$AD:$AD,$A96,'Báo cáo'!$Z:$Z,"&lt;="&amp;D$4)-SUMIFS('Báo cáo'!$Q:$Q,'Báo cáo'!$AD:$AD,$A96,'Báo cáo'!$AA:$AA,"&lt;="&amp;D$4)</f>
        <v>0</v>
      </c>
      <c r="E96" s="247">
        <f>SUMIFS('Báo cáo'!$O:$O,'Báo cáo'!$AD:$AD,$A96,'Báo cáo'!$Z:$Z,"&lt;="&amp;E$4)+SUMIFS('Báo cáo'!$P:$P,'Báo cáo'!$AD:$AD,$A96,'Báo cáo'!$Z:$Z,"&lt;="&amp;E$4)-SUMIFS('Báo cáo'!$Q:$Q,'Báo cáo'!$AD:$AD,$A96,'Báo cáo'!$AA:$AA,"&lt;="&amp;E$4)</f>
        <v>0</v>
      </c>
      <c r="F96" s="247">
        <f>SUMIFS('Báo cáo'!$O:$O,'Báo cáo'!$AD:$AD,$A96,'Báo cáo'!$Z:$Z,"&lt;="&amp;F$4)+SUMIFS('Báo cáo'!$P:$P,'Báo cáo'!$AD:$AD,$A96,'Báo cáo'!$Z:$Z,"&lt;="&amp;F$4)-SUMIFS('Báo cáo'!$Q:$Q,'Báo cáo'!$AD:$AD,$A96,'Báo cáo'!$AA:$AA,"&lt;="&amp;F$4)</f>
        <v>0</v>
      </c>
      <c r="G96" s="247">
        <f>SUMIFS('Báo cáo'!$O:$O,'Báo cáo'!$AD:$AD,$A96,'Báo cáo'!$Z:$Z,"&lt;="&amp;G$4)+SUMIFS('Báo cáo'!$P:$P,'Báo cáo'!$AD:$AD,$A96,'Báo cáo'!$Z:$Z,"&lt;="&amp;G$4)-SUMIFS('Báo cáo'!$Q:$Q,'Báo cáo'!$AD:$AD,$A96,'Báo cáo'!$AA:$AA,"&lt;="&amp;G$4)</f>
        <v>0</v>
      </c>
      <c r="H96" s="247">
        <f>SUMIFS('Báo cáo'!$O:$O,'Báo cáo'!$AD:$AD,$A96,'Báo cáo'!$Z:$Z,"&lt;="&amp;H$4)+SUMIFS('Báo cáo'!$P:$P,'Báo cáo'!$AD:$AD,$A96,'Báo cáo'!$Z:$Z,"&lt;="&amp;H$4)-SUMIFS('Báo cáo'!$Q:$Q,'Báo cáo'!$AD:$AD,$A96,'Báo cáo'!$AA:$AA,"&lt;="&amp;H$4)</f>
        <v>0</v>
      </c>
      <c r="I96" s="247">
        <f>SUMIFS('Báo cáo'!$O:$O,'Báo cáo'!$AD:$AD,$A96,'Báo cáo'!$Z:$Z,"&lt;="&amp;I$4)+SUMIFS('Báo cáo'!$P:$P,'Báo cáo'!$AD:$AD,$A96,'Báo cáo'!$Z:$Z,"&lt;="&amp;I$4)-SUMIFS('Báo cáo'!$Q:$Q,'Báo cáo'!$AD:$AD,$A96,'Báo cáo'!$AA:$AA,"&lt;="&amp;I$4)</f>
        <v>0</v>
      </c>
      <c r="J96" s="247">
        <f>SUMIFS('Báo cáo'!$O:$O,'Báo cáo'!$AD:$AD,$A96,'Báo cáo'!$Z:$Z,"&lt;="&amp;J$4)+SUMIFS('Báo cáo'!$P:$P,'Báo cáo'!$AD:$AD,$A96,'Báo cáo'!$Z:$Z,"&lt;="&amp;J$4)-SUMIFS('Báo cáo'!$Q:$Q,'Báo cáo'!$AD:$AD,$A96,'Báo cáo'!$AA:$AA,"&lt;="&amp;J$4)</f>
        <v>0</v>
      </c>
      <c r="K96" s="247">
        <f>SUMIFS('Báo cáo'!$O:$O,'Báo cáo'!$AD:$AD,$A96,'Báo cáo'!$Z:$Z,"&lt;="&amp;K$4)+SUMIFS('Báo cáo'!$P:$P,'Báo cáo'!$AD:$AD,$A96,'Báo cáo'!$Z:$Z,"&lt;="&amp;K$4)-SUMIFS('Báo cáo'!$Q:$Q,'Báo cáo'!$AD:$AD,$A96,'Báo cáo'!$AA:$AA,"&lt;="&amp;K$4)</f>
        <v>0</v>
      </c>
      <c r="L96" s="247">
        <f>SUMIFS('Báo cáo'!$O:$O,'Báo cáo'!$AD:$AD,$A96,'Báo cáo'!$Z:$Z,"&lt;="&amp;L$4)+SUMIFS('Báo cáo'!$P:$P,'Báo cáo'!$AD:$AD,$A96,'Báo cáo'!$Z:$Z,"&lt;="&amp;L$4)-SUMIFS('Báo cáo'!$Q:$Q,'Báo cáo'!$AD:$AD,$A96,'Báo cáo'!$AA:$AA,"&lt;="&amp;L$4)</f>
        <v>0</v>
      </c>
      <c r="M96" s="247">
        <f>SUMIFS('Báo cáo'!$O:$O,'Báo cáo'!$AD:$AD,$A96,'Báo cáo'!$Z:$Z,"&lt;="&amp;M$4)+SUMIFS('Báo cáo'!$P:$P,'Báo cáo'!$AD:$AD,$A96,'Báo cáo'!$Z:$Z,"&lt;="&amp;M$4)-SUMIFS('Báo cáo'!$Q:$Q,'Báo cáo'!$AD:$AD,$A96,'Báo cáo'!$AA:$AA,"&lt;="&amp;M$4)</f>
        <v>0</v>
      </c>
      <c r="N96" s="247">
        <f>SUMIFS('Báo cáo'!$O:$O,'Báo cáo'!$AD:$AD,$A96,'Báo cáo'!$Z:$Z,"&lt;="&amp;N$4)+SUMIFS('Báo cáo'!$P:$P,'Báo cáo'!$AD:$AD,$A96,'Báo cáo'!$Z:$Z,"&lt;="&amp;N$4)-SUMIFS('Báo cáo'!$Q:$Q,'Báo cáo'!$AD:$AD,$A96,'Báo cáo'!$AA:$AA,"&lt;="&amp;N$4)</f>
        <v>0</v>
      </c>
    </row>
    <row r="97" spans="1:14">
      <c r="A97" s="23" t="s">
        <v>19268</v>
      </c>
      <c r="B97" s="23" t="s">
        <v>11386</v>
      </c>
      <c r="C97" s="247">
        <f>SUMIFS('Báo cáo'!$O:$O,'Báo cáo'!$AD:$AD,$A97,'Báo cáo'!$Z:$Z,"&lt;="&amp;C$4)+SUMIFS('Báo cáo'!$P:$P,'Báo cáo'!$AD:$AD,$A97,'Báo cáo'!$Z:$Z,"&lt;="&amp;C$4)-SUMIFS('Báo cáo'!$Q:$Q,'Báo cáo'!$AD:$AD,$A97,'Báo cáo'!$AA:$AA,"&lt;="&amp;C$4)</f>
        <v>0</v>
      </c>
      <c r="D97" s="247">
        <f>SUMIFS('Báo cáo'!$O:$O,'Báo cáo'!$AD:$AD,$A97,'Báo cáo'!$Z:$Z,"&lt;="&amp;D$4)+SUMIFS('Báo cáo'!$P:$P,'Báo cáo'!$AD:$AD,$A97,'Báo cáo'!$Z:$Z,"&lt;="&amp;D$4)-SUMIFS('Báo cáo'!$Q:$Q,'Báo cáo'!$AD:$AD,$A97,'Báo cáo'!$AA:$AA,"&lt;="&amp;D$4)</f>
        <v>0</v>
      </c>
      <c r="E97" s="247">
        <f>SUMIFS('Báo cáo'!$O:$O,'Báo cáo'!$AD:$AD,$A97,'Báo cáo'!$Z:$Z,"&lt;="&amp;E$4)+SUMIFS('Báo cáo'!$P:$P,'Báo cáo'!$AD:$AD,$A97,'Báo cáo'!$Z:$Z,"&lt;="&amp;E$4)-SUMIFS('Báo cáo'!$Q:$Q,'Báo cáo'!$AD:$AD,$A97,'Báo cáo'!$AA:$AA,"&lt;="&amp;E$4)</f>
        <v>0</v>
      </c>
      <c r="F97" s="247">
        <f>SUMIFS('Báo cáo'!$O:$O,'Báo cáo'!$AD:$AD,$A97,'Báo cáo'!$Z:$Z,"&lt;="&amp;F$4)+SUMIFS('Báo cáo'!$P:$P,'Báo cáo'!$AD:$AD,$A97,'Báo cáo'!$Z:$Z,"&lt;="&amp;F$4)-SUMIFS('Báo cáo'!$Q:$Q,'Báo cáo'!$AD:$AD,$A97,'Báo cáo'!$AA:$AA,"&lt;="&amp;F$4)</f>
        <v>0</v>
      </c>
      <c r="G97" s="247">
        <f>SUMIFS('Báo cáo'!$O:$O,'Báo cáo'!$AD:$AD,$A97,'Báo cáo'!$Z:$Z,"&lt;="&amp;G$4)+SUMIFS('Báo cáo'!$P:$P,'Báo cáo'!$AD:$AD,$A97,'Báo cáo'!$Z:$Z,"&lt;="&amp;G$4)-SUMIFS('Báo cáo'!$Q:$Q,'Báo cáo'!$AD:$AD,$A97,'Báo cáo'!$AA:$AA,"&lt;="&amp;G$4)</f>
        <v>0</v>
      </c>
      <c r="H97" s="247">
        <f>SUMIFS('Báo cáo'!$O:$O,'Báo cáo'!$AD:$AD,$A97,'Báo cáo'!$Z:$Z,"&lt;="&amp;H$4)+SUMIFS('Báo cáo'!$P:$P,'Báo cáo'!$AD:$AD,$A97,'Báo cáo'!$Z:$Z,"&lt;="&amp;H$4)-SUMIFS('Báo cáo'!$Q:$Q,'Báo cáo'!$AD:$AD,$A97,'Báo cáo'!$AA:$AA,"&lt;="&amp;H$4)</f>
        <v>0</v>
      </c>
      <c r="I97" s="247">
        <f>SUMIFS('Báo cáo'!$O:$O,'Báo cáo'!$AD:$AD,$A97,'Báo cáo'!$Z:$Z,"&lt;="&amp;I$4)+SUMIFS('Báo cáo'!$P:$P,'Báo cáo'!$AD:$AD,$A97,'Báo cáo'!$Z:$Z,"&lt;="&amp;I$4)-SUMIFS('Báo cáo'!$Q:$Q,'Báo cáo'!$AD:$AD,$A97,'Báo cáo'!$AA:$AA,"&lt;="&amp;I$4)</f>
        <v>0</v>
      </c>
      <c r="J97" s="247">
        <f>SUMIFS('Báo cáo'!$O:$O,'Báo cáo'!$AD:$AD,$A97,'Báo cáo'!$Z:$Z,"&lt;="&amp;J$4)+SUMIFS('Báo cáo'!$P:$P,'Báo cáo'!$AD:$AD,$A97,'Báo cáo'!$Z:$Z,"&lt;="&amp;J$4)-SUMIFS('Báo cáo'!$Q:$Q,'Báo cáo'!$AD:$AD,$A97,'Báo cáo'!$AA:$AA,"&lt;="&amp;J$4)</f>
        <v>0</v>
      </c>
      <c r="K97" s="247">
        <f>SUMIFS('Báo cáo'!$O:$O,'Báo cáo'!$AD:$AD,$A97,'Báo cáo'!$Z:$Z,"&lt;="&amp;K$4)+SUMIFS('Báo cáo'!$P:$P,'Báo cáo'!$AD:$AD,$A97,'Báo cáo'!$Z:$Z,"&lt;="&amp;K$4)-SUMIFS('Báo cáo'!$Q:$Q,'Báo cáo'!$AD:$AD,$A97,'Báo cáo'!$AA:$AA,"&lt;="&amp;K$4)</f>
        <v>0</v>
      </c>
      <c r="L97" s="247">
        <f>SUMIFS('Báo cáo'!$O:$O,'Báo cáo'!$AD:$AD,$A97,'Báo cáo'!$Z:$Z,"&lt;="&amp;L$4)+SUMIFS('Báo cáo'!$P:$P,'Báo cáo'!$AD:$AD,$A97,'Báo cáo'!$Z:$Z,"&lt;="&amp;L$4)-SUMIFS('Báo cáo'!$Q:$Q,'Báo cáo'!$AD:$AD,$A97,'Báo cáo'!$AA:$AA,"&lt;="&amp;L$4)</f>
        <v>0</v>
      </c>
      <c r="M97" s="247">
        <f>SUMIFS('Báo cáo'!$O:$O,'Báo cáo'!$AD:$AD,$A97,'Báo cáo'!$Z:$Z,"&lt;="&amp;M$4)+SUMIFS('Báo cáo'!$P:$P,'Báo cáo'!$AD:$AD,$A97,'Báo cáo'!$Z:$Z,"&lt;="&amp;M$4)-SUMIFS('Báo cáo'!$Q:$Q,'Báo cáo'!$AD:$AD,$A97,'Báo cáo'!$AA:$AA,"&lt;="&amp;M$4)</f>
        <v>0</v>
      </c>
      <c r="N97" s="247">
        <f>SUMIFS('Báo cáo'!$O:$O,'Báo cáo'!$AD:$AD,$A97,'Báo cáo'!$Z:$Z,"&lt;="&amp;N$4)+SUMIFS('Báo cáo'!$P:$P,'Báo cáo'!$AD:$AD,$A97,'Báo cáo'!$Z:$Z,"&lt;="&amp;N$4)-SUMIFS('Báo cáo'!$Q:$Q,'Báo cáo'!$AD:$AD,$A97,'Báo cáo'!$AA:$AA,"&lt;="&amp;N$4)</f>
        <v>0</v>
      </c>
    </row>
    <row r="98" spans="1:14">
      <c r="A98" s="23" t="s">
        <v>19269</v>
      </c>
      <c r="B98" s="23" t="s">
        <v>4506</v>
      </c>
      <c r="C98" s="247">
        <f>SUMIFS('Báo cáo'!$O:$O,'Báo cáo'!$AD:$AD,$A98,'Báo cáo'!$Z:$Z,"&lt;="&amp;C$4)+SUMIFS('Báo cáo'!$P:$P,'Báo cáo'!$AD:$AD,$A98,'Báo cáo'!$Z:$Z,"&lt;="&amp;C$4)-SUMIFS('Báo cáo'!$Q:$Q,'Báo cáo'!$AD:$AD,$A98,'Báo cáo'!$AA:$AA,"&lt;="&amp;C$4)</f>
        <v>17805289</v>
      </c>
      <c r="D98" s="247">
        <f>SUMIFS('Báo cáo'!$O:$O,'Báo cáo'!$AD:$AD,$A98,'Báo cáo'!$Z:$Z,"&lt;="&amp;D$4)+SUMIFS('Báo cáo'!$P:$P,'Báo cáo'!$AD:$AD,$A98,'Báo cáo'!$Z:$Z,"&lt;="&amp;D$4)-SUMIFS('Báo cáo'!$Q:$Q,'Báo cáo'!$AD:$AD,$A98,'Báo cáo'!$AA:$AA,"&lt;="&amp;D$4)</f>
        <v>27833624</v>
      </c>
      <c r="E98" s="247">
        <f>SUMIFS('Báo cáo'!$O:$O,'Báo cáo'!$AD:$AD,$A98,'Báo cáo'!$Z:$Z,"&lt;="&amp;E$4)+SUMIFS('Báo cáo'!$P:$P,'Báo cáo'!$AD:$AD,$A98,'Báo cáo'!$Z:$Z,"&lt;="&amp;E$4)-SUMIFS('Báo cáo'!$Q:$Q,'Báo cáo'!$AD:$AD,$A98,'Báo cáo'!$AA:$AA,"&lt;="&amp;E$4)</f>
        <v>42492860</v>
      </c>
      <c r="F98" s="247">
        <f>SUMIFS('Báo cáo'!$O:$O,'Báo cáo'!$AD:$AD,$A98,'Báo cáo'!$Z:$Z,"&lt;="&amp;F$4)+SUMIFS('Báo cáo'!$P:$P,'Báo cáo'!$AD:$AD,$A98,'Báo cáo'!$Z:$Z,"&lt;="&amp;F$4)-SUMIFS('Báo cáo'!$Q:$Q,'Báo cáo'!$AD:$AD,$A98,'Báo cáo'!$AA:$AA,"&lt;="&amp;F$4)</f>
        <v>51956196</v>
      </c>
      <c r="G98" s="247">
        <f>SUMIFS('Báo cáo'!$O:$O,'Báo cáo'!$AD:$AD,$A98,'Báo cáo'!$Z:$Z,"&lt;="&amp;G$4)+SUMIFS('Báo cáo'!$P:$P,'Báo cáo'!$AD:$AD,$A98,'Báo cáo'!$Z:$Z,"&lt;="&amp;G$4)-SUMIFS('Báo cáo'!$Q:$Q,'Báo cáo'!$AD:$AD,$A98,'Báo cáo'!$AA:$AA,"&lt;="&amp;G$4)</f>
        <v>40050425</v>
      </c>
      <c r="H98" s="247">
        <f>SUMIFS('Báo cáo'!$O:$O,'Báo cáo'!$AD:$AD,$A98,'Báo cáo'!$Z:$Z,"&lt;="&amp;H$4)+SUMIFS('Báo cáo'!$P:$P,'Báo cáo'!$AD:$AD,$A98,'Báo cáo'!$Z:$Z,"&lt;="&amp;H$4)-SUMIFS('Báo cáo'!$Q:$Q,'Báo cáo'!$AD:$AD,$A98,'Báo cáo'!$AA:$AA,"&lt;="&amp;H$4)</f>
        <v>46806008</v>
      </c>
      <c r="I98" s="247">
        <f>SUMIFS('Báo cáo'!$O:$O,'Báo cáo'!$AD:$AD,$A98,'Báo cáo'!$Z:$Z,"&lt;="&amp;I$4)+SUMIFS('Báo cáo'!$P:$P,'Báo cáo'!$AD:$AD,$A98,'Báo cáo'!$Z:$Z,"&lt;="&amp;I$4)-SUMIFS('Báo cáo'!$Q:$Q,'Báo cáo'!$AD:$AD,$A98,'Báo cáo'!$AA:$AA,"&lt;="&amp;I$4)</f>
        <v>13405873</v>
      </c>
      <c r="J98" s="247">
        <f>SUMIFS('Báo cáo'!$O:$O,'Báo cáo'!$AD:$AD,$A98,'Báo cáo'!$Z:$Z,"&lt;="&amp;J$4)+SUMIFS('Báo cáo'!$P:$P,'Báo cáo'!$AD:$AD,$A98,'Báo cáo'!$Z:$Z,"&lt;="&amp;J$4)-SUMIFS('Báo cáo'!$Q:$Q,'Báo cáo'!$AD:$AD,$A98,'Báo cáo'!$AA:$AA,"&lt;="&amp;J$4)</f>
        <v>18461869</v>
      </c>
      <c r="K98" s="247">
        <f>SUMIFS('Báo cáo'!$O:$O,'Báo cáo'!$AD:$AD,$A98,'Báo cáo'!$Z:$Z,"&lt;="&amp;K$4)+SUMIFS('Báo cáo'!$P:$P,'Báo cáo'!$AD:$AD,$A98,'Báo cáo'!$Z:$Z,"&lt;="&amp;K$4)-SUMIFS('Báo cáo'!$Q:$Q,'Báo cáo'!$AD:$AD,$A98,'Báo cáo'!$AA:$AA,"&lt;="&amp;K$4)</f>
        <v>7436531</v>
      </c>
      <c r="L98" s="247">
        <f>SUMIFS('Báo cáo'!$O:$O,'Báo cáo'!$AD:$AD,$A98,'Báo cáo'!$Z:$Z,"&lt;="&amp;L$4)+SUMIFS('Báo cáo'!$P:$P,'Báo cáo'!$AD:$AD,$A98,'Báo cáo'!$Z:$Z,"&lt;="&amp;L$4)-SUMIFS('Báo cáo'!$Q:$Q,'Báo cáo'!$AD:$AD,$A98,'Báo cáo'!$AA:$AA,"&lt;="&amp;L$4)</f>
        <v>8578416</v>
      </c>
      <c r="M98" s="247">
        <f>SUMIFS('Báo cáo'!$O:$O,'Báo cáo'!$AD:$AD,$A98,'Báo cáo'!$Z:$Z,"&lt;="&amp;M$4)+SUMIFS('Báo cáo'!$P:$P,'Báo cáo'!$AD:$AD,$A98,'Báo cáo'!$Z:$Z,"&lt;="&amp;M$4)-SUMIFS('Báo cáo'!$Q:$Q,'Báo cáo'!$AD:$AD,$A98,'Báo cáo'!$AA:$AA,"&lt;="&amp;M$4)</f>
        <v>17115792</v>
      </c>
      <c r="N98" s="247">
        <f>SUMIFS('Báo cáo'!$O:$O,'Báo cáo'!$AD:$AD,$A98,'Báo cáo'!$Z:$Z,"&lt;="&amp;N$4)+SUMIFS('Báo cáo'!$P:$P,'Báo cáo'!$AD:$AD,$A98,'Báo cáo'!$Z:$Z,"&lt;="&amp;N$4)-SUMIFS('Báo cáo'!$Q:$Q,'Báo cáo'!$AD:$AD,$A98,'Báo cáo'!$AA:$AA,"&lt;="&amp;N$4)</f>
        <v>30100329.400000006</v>
      </c>
    </row>
    <row r="99" spans="1:14">
      <c r="A99" s="23" t="s">
        <v>147</v>
      </c>
      <c r="B99" s="23" t="s">
        <v>18838</v>
      </c>
      <c r="C99" s="247">
        <f>SUMIFS('Báo cáo'!$O:$O,'Báo cáo'!$AD:$AD,$A99,'Báo cáo'!$Z:$Z,"&lt;="&amp;C$4)+SUMIFS('Báo cáo'!$P:$P,'Báo cáo'!$AD:$AD,$A99,'Báo cáo'!$Z:$Z,"&lt;="&amp;C$4)-SUMIFS('Báo cáo'!$Q:$Q,'Báo cáo'!$AD:$AD,$A99,'Báo cáo'!$AA:$AA,"&lt;="&amp;C$4)</f>
        <v>22443547</v>
      </c>
      <c r="D99" s="247">
        <f>SUMIFS('Báo cáo'!$O:$O,'Báo cáo'!$AD:$AD,$A99,'Báo cáo'!$Z:$Z,"&lt;="&amp;D$4)+SUMIFS('Báo cáo'!$P:$P,'Báo cáo'!$AD:$AD,$A99,'Báo cáo'!$Z:$Z,"&lt;="&amp;D$4)-SUMIFS('Báo cáo'!$Q:$Q,'Báo cáo'!$AD:$AD,$A99,'Báo cáo'!$AA:$AA,"&lt;="&amp;D$4)</f>
        <v>22443547</v>
      </c>
      <c r="E99" s="247">
        <f>SUMIFS('Báo cáo'!$O:$O,'Báo cáo'!$AD:$AD,$A99,'Báo cáo'!$Z:$Z,"&lt;="&amp;E$4)+SUMIFS('Báo cáo'!$P:$P,'Báo cáo'!$AD:$AD,$A99,'Báo cáo'!$Z:$Z,"&lt;="&amp;E$4)-SUMIFS('Báo cáo'!$Q:$Q,'Báo cáo'!$AD:$AD,$A99,'Báo cáo'!$AA:$AA,"&lt;="&amp;E$4)</f>
        <v>25664191</v>
      </c>
      <c r="F99" s="247">
        <f>SUMIFS('Báo cáo'!$O:$O,'Báo cáo'!$AD:$AD,$A99,'Báo cáo'!$Z:$Z,"&lt;="&amp;F$4)+SUMIFS('Báo cáo'!$P:$P,'Báo cáo'!$AD:$AD,$A99,'Báo cáo'!$Z:$Z,"&lt;="&amp;F$4)-SUMIFS('Báo cáo'!$Q:$Q,'Báo cáo'!$AD:$AD,$A99,'Báo cáo'!$AA:$AA,"&lt;="&amp;F$4)</f>
        <v>19699838</v>
      </c>
      <c r="G99" s="247">
        <f>SUMIFS('Báo cáo'!$O:$O,'Báo cáo'!$AD:$AD,$A99,'Báo cáo'!$Z:$Z,"&lt;="&amp;G$4)+SUMIFS('Báo cáo'!$P:$P,'Báo cáo'!$AD:$AD,$A99,'Báo cáo'!$Z:$Z,"&lt;="&amp;G$4)-SUMIFS('Báo cáo'!$Q:$Q,'Báo cáo'!$AD:$AD,$A99,'Báo cáo'!$AA:$AA,"&lt;="&amp;G$4)</f>
        <v>10463077</v>
      </c>
      <c r="H99" s="247">
        <f>SUMIFS('Báo cáo'!$O:$O,'Báo cáo'!$AD:$AD,$A99,'Báo cáo'!$Z:$Z,"&lt;="&amp;H$4)+SUMIFS('Báo cáo'!$P:$P,'Báo cáo'!$AD:$AD,$A99,'Báo cáo'!$Z:$Z,"&lt;="&amp;H$4)-SUMIFS('Báo cáo'!$Q:$Q,'Báo cáo'!$AD:$AD,$A99,'Báo cáo'!$AA:$AA,"&lt;="&amp;H$4)</f>
        <v>13280457</v>
      </c>
      <c r="I99" s="247">
        <f>SUMIFS('Báo cáo'!$O:$O,'Báo cáo'!$AD:$AD,$A99,'Báo cáo'!$Z:$Z,"&lt;="&amp;I$4)+SUMIFS('Báo cáo'!$P:$P,'Báo cáo'!$AD:$AD,$A99,'Báo cáo'!$Z:$Z,"&lt;="&amp;I$4)-SUMIFS('Báo cáo'!$Q:$Q,'Báo cáo'!$AD:$AD,$A99,'Báo cáo'!$AA:$AA,"&lt;="&amp;I$4)</f>
        <v>13409607</v>
      </c>
      <c r="J99" s="247">
        <f>SUMIFS('Báo cáo'!$O:$O,'Báo cáo'!$AD:$AD,$A99,'Báo cáo'!$Z:$Z,"&lt;="&amp;J$4)+SUMIFS('Báo cáo'!$P:$P,'Báo cáo'!$AD:$AD,$A99,'Báo cáo'!$Z:$Z,"&lt;="&amp;J$4)-SUMIFS('Báo cáo'!$Q:$Q,'Báo cáo'!$AD:$AD,$A99,'Báo cáo'!$AA:$AA,"&lt;="&amp;J$4)</f>
        <v>21830955</v>
      </c>
      <c r="K99" s="247">
        <f>SUMIFS('Báo cáo'!$O:$O,'Báo cáo'!$AD:$AD,$A99,'Báo cáo'!$Z:$Z,"&lt;="&amp;K$4)+SUMIFS('Báo cáo'!$P:$P,'Báo cáo'!$AD:$AD,$A99,'Báo cáo'!$Z:$Z,"&lt;="&amp;K$4)-SUMIFS('Báo cáo'!$Q:$Q,'Báo cáo'!$AD:$AD,$A99,'Báo cáo'!$AA:$AA,"&lt;="&amp;K$4)</f>
        <v>23829653</v>
      </c>
      <c r="L99" s="247">
        <f>SUMIFS('Báo cáo'!$O:$O,'Báo cáo'!$AD:$AD,$A99,'Báo cáo'!$Z:$Z,"&lt;="&amp;L$4)+SUMIFS('Báo cáo'!$P:$P,'Báo cáo'!$AD:$AD,$A99,'Báo cáo'!$Z:$Z,"&lt;="&amp;L$4)-SUMIFS('Báo cáo'!$Q:$Q,'Báo cáo'!$AD:$AD,$A99,'Báo cáo'!$AA:$AA,"&lt;="&amp;L$4)</f>
        <v>15193208</v>
      </c>
      <c r="M99" s="247">
        <f>SUMIFS('Báo cáo'!$O:$O,'Báo cáo'!$AD:$AD,$A99,'Báo cáo'!$Z:$Z,"&lt;="&amp;M$4)+SUMIFS('Báo cáo'!$P:$P,'Báo cáo'!$AD:$AD,$A99,'Báo cáo'!$Z:$Z,"&lt;="&amp;M$4)-SUMIFS('Báo cáo'!$Q:$Q,'Báo cáo'!$AD:$AD,$A99,'Báo cáo'!$AA:$AA,"&lt;="&amp;M$4)</f>
        <v>20292579.200000003</v>
      </c>
      <c r="N99" s="247">
        <f>SUMIFS('Báo cáo'!$O:$O,'Báo cáo'!$AD:$AD,$A99,'Báo cáo'!$Z:$Z,"&lt;="&amp;N$4)+SUMIFS('Báo cáo'!$P:$P,'Báo cáo'!$AD:$AD,$A99,'Báo cáo'!$Z:$Z,"&lt;="&amp;N$4)-SUMIFS('Báo cáo'!$Q:$Q,'Báo cáo'!$AD:$AD,$A99,'Báo cáo'!$AA:$AA,"&lt;="&amp;N$4)</f>
        <v>20292579.200000003</v>
      </c>
    </row>
    <row r="100" spans="1:14">
      <c r="A100" s="23" t="s">
        <v>13995</v>
      </c>
      <c r="B100" s="23" t="s">
        <v>18838</v>
      </c>
      <c r="C100" s="247">
        <f>SUMIFS('Báo cáo'!$O:$O,'Báo cáo'!$AD:$AD,$A100,'Báo cáo'!$Z:$Z,"&lt;="&amp;C$4)+SUMIFS('Báo cáo'!$P:$P,'Báo cáo'!$AD:$AD,$A100,'Báo cáo'!$Z:$Z,"&lt;="&amp;C$4)-SUMIFS('Báo cáo'!$Q:$Q,'Báo cáo'!$AD:$AD,$A100,'Báo cáo'!$AA:$AA,"&lt;="&amp;C$4)</f>
        <v>0</v>
      </c>
      <c r="D100" s="247">
        <f>SUMIFS('Báo cáo'!$O:$O,'Báo cáo'!$AD:$AD,$A100,'Báo cáo'!$Z:$Z,"&lt;="&amp;D$4)+SUMIFS('Báo cáo'!$P:$P,'Báo cáo'!$AD:$AD,$A100,'Báo cáo'!$Z:$Z,"&lt;="&amp;D$4)-SUMIFS('Báo cáo'!$Q:$Q,'Báo cáo'!$AD:$AD,$A100,'Báo cáo'!$AA:$AA,"&lt;="&amp;D$4)</f>
        <v>0</v>
      </c>
      <c r="E100" s="247">
        <f>SUMIFS('Báo cáo'!$O:$O,'Báo cáo'!$AD:$AD,$A100,'Báo cáo'!$Z:$Z,"&lt;="&amp;E$4)+SUMIFS('Báo cáo'!$P:$P,'Báo cáo'!$AD:$AD,$A100,'Báo cáo'!$Z:$Z,"&lt;="&amp;E$4)-SUMIFS('Báo cáo'!$Q:$Q,'Báo cáo'!$AD:$AD,$A100,'Báo cáo'!$AA:$AA,"&lt;="&amp;E$4)</f>
        <v>0</v>
      </c>
      <c r="F100" s="247">
        <f>SUMIFS('Báo cáo'!$O:$O,'Báo cáo'!$AD:$AD,$A100,'Báo cáo'!$Z:$Z,"&lt;="&amp;F$4)+SUMIFS('Báo cáo'!$P:$P,'Báo cáo'!$AD:$AD,$A100,'Báo cáo'!$Z:$Z,"&lt;="&amp;F$4)-SUMIFS('Báo cáo'!$Q:$Q,'Báo cáo'!$AD:$AD,$A100,'Báo cáo'!$AA:$AA,"&lt;="&amp;F$4)</f>
        <v>0</v>
      </c>
      <c r="G100" s="247">
        <f>SUMIFS('Báo cáo'!$O:$O,'Báo cáo'!$AD:$AD,$A100,'Báo cáo'!$Z:$Z,"&lt;="&amp;G$4)+SUMIFS('Báo cáo'!$P:$P,'Báo cáo'!$AD:$AD,$A100,'Báo cáo'!$Z:$Z,"&lt;="&amp;G$4)-SUMIFS('Báo cáo'!$Q:$Q,'Báo cáo'!$AD:$AD,$A100,'Báo cáo'!$AA:$AA,"&lt;="&amp;G$4)</f>
        <v>0</v>
      </c>
      <c r="H100" s="247">
        <f>SUMIFS('Báo cáo'!$O:$O,'Báo cáo'!$AD:$AD,$A100,'Báo cáo'!$Z:$Z,"&lt;="&amp;H$4)+SUMIFS('Báo cáo'!$P:$P,'Báo cáo'!$AD:$AD,$A100,'Báo cáo'!$Z:$Z,"&lt;="&amp;H$4)-SUMIFS('Báo cáo'!$Q:$Q,'Báo cáo'!$AD:$AD,$A100,'Báo cáo'!$AA:$AA,"&lt;="&amp;H$4)</f>
        <v>0</v>
      </c>
      <c r="I100" s="247">
        <f>SUMIFS('Báo cáo'!$O:$O,'Báo cáo'!$AD:$AD,$A100,'Báo cáo'!$Z:$Z,"&lt;="&amp;I$4)+SUMIFS('Báo cáo'!$P:$P,'Báo cáo'!$AD:$AD,$A100,'Báo cáo'!$Z:$Z,"&lt;="&amp;I$4)-SUMIFS('Báo cáo'!$Q:$Q,'Báo cáo'!$AD:$AD,$A100,'Báo cáo'!$AA:$AA,"&lt;="&amp;I$4)</f>
        <v>0</v>
      </c>
      <c r="J100" s="247">
        <f>SUMIFS('Báo cáo'!$O:$O,'Báo cáo'!$AD:$AD,$A100,'Báo cáo'!$Z:$Z,"&lt;="&amp;J$4)+SUMIFS('Báo cáo'!$P:$P,'Báo cáo'!$AD:$AD,$A100,'Báo cáo'!$Z:$Z,"&lt;="&amp;J$4)-SUMIFS('Báo cáo'!$Q:$Q,'Báo cáo'!$AD:$AD,$A100,'Báo cáo'!$AA:$AA,"&lt;="&amp;J$4)</f>
        <v>0</v>
      </c>
      <c r="K100" s="247">
        <f>SUMIFS('Báo cáo'!$O:$O,'Báo cáo'!$AD:$AD,$A100,'Báo cáo'!$Z:$Z,"&lt;="&amp;K$4)+SUMIFS('Báo cáo'!$P:$P,'Báo cáo'!$AD:$AD,$A100,'Báo cáo'!$Z:$Z,"&lt;="&amp;K$4)-SUMIFS('Báo cáo'!$Q:$Q,'Báo cáo'!$AD:$AD,$A100,'Báo cáo'!$AA:$AA,"&lt;="&amp;K$4)</f>
        <v>0</v>
      </c>
      <c r="L100" s="247">
        <f>SUMIFS('Báo cáo'!$O:$O,'Báo cáo'!$AD:$AD,$A100,'Báo cáo'!$Z:$Z,"&lt;="&amp;L$4)+SUMIFS('Báo cáo'!$P:$P,'Báo cáo'!$AD:$AD,$A100,'Báo cáo'!$Z:$Z,"&lt;="&amp;L$4)-SUMIFS('Báo cáo'!$Q:$Q,'Báo cáo'!$AD:$AD,$A100,'Báo cáo'!$AA:$AA,"&lt;="&amp;L$4)</f>
        <v>1516616</v>
      </c>
      <c r="M100" s="247">
        <f>SUMIFS('Báo cáo'!$O:$O,'Báo cáo'!$AD:$AD,$A100,'Báo cáo'!$Z:$Z,"&lt;="&amp;M$4)+SUMIFS('Báo cáo'!$P:$P,'Báo cáo'!$AD:$AD,$A100,'Báo cáo'!$Z:$Z,"&lt;="&amp;M$4)-SUMIFS('Báo cáo'!$Q:$Q,'Báo cáo'!$AD:$AD,$A100,'Báo cáo'!$AA:$AA,"&lt;="&amp;M$4)</f>
        <v>1516616</v>
      </c>
      <c r="N100" s="247">
        <f>SUMIFS('Báo cáo'!$O:$O,'Báo cáo'!$AD:$AD,$A100,'Báo cáo'!$Z:$Z,"&lt;="&amp;N$4)+SUMIFS('Báo cáo'!$P:$P,'Báo cáo'!$AD:$AD,$A100,'Báo cáo'!$Z:$Z,"&lt;="&amp;N$4)-SUMIFS('Báo cáo'!$Q:$Q,'Báo cáo'!$AD:$AD,$A100,'Báo cáo'!$AA:$AA,"&lt;="&amp;N$4)</f>
        <v>1516616</v>
      </c>
    </row>
    <row r="101" spans="1:14">
      <c r="A101" s="23" t="s">
        <v>10457</v>
      </c>
      <c r="B101" s="23" t="s">
        <v>5384</v>
      </c>
      <c r="C101" s="247">
        <f>SUMIFS('Báo cáo'!$O:$O,'Báo cáo'!$AD:$AD,$A101,'Báo cáo'!$Z:$Z,"&lt;="&amp;C$4)+SUMIFS('Báo cáo'!$P:$P,'Báo cáo'!$AD:$AD,$A101,'Báo cáo'!$Z:$Z,"&lt;="&amp;C$4)-SUMIFS('Báo cáo'!$Q:$Q,'Báo cáo'!$AD:$AD,$A101,'Báo cáo'!$AA:$AA,"&lt;="&amp;C$4)</f>
        <v>8967795</v>
      </c>
      <c r="D101" s="247">
        <f>SUMIFS('Báo cáo'!$O:$O,'Báo cáo'!$AD:$AD,$A101,'Báo cáo'!$Z:$Z,"&lt;="&amp;D$4)+SUMIFS('Báo cáo'!$P:$P,'Báo cáo'!$AD:$AD,$A101,'Báo cáo'!$Z:$Z,"&lt;="&amp;D$4)-SUMIFS('Báo cáo'!$Q:$Q,'Báo cáo'!$AD:$AD,$A101,'Báo cáo'!$AA:$AA,"&lt;="&amp;D$4)</f>
        <v>6423095</v>
      </c>
      <c r="E101" s="247">
        <f>SUMIFS('Báo cáo'!$O:$O,'Báo cáo'!$AD:$AD,$A101,'Báo cáo'!$Z:$Z,"&lt;="&amp;E$4)+SUMIFS('Báo cáo'!$P:$P,'Báo cáo'!$AD:$AD,$A101,'Báo cáo'!$Z:$Z,"&lt;="&amp;E$4)-SUMIFS('Báo cáo'!$Q:$Q,'Báo cáo'!$AD:$AD,$A101,'Báo cáo'!$AA:$AA,"&lt;="&amp;E$4)</f>
        <v>6055798</v>
      </c>
      <c r="F101" s="247">
        <f>SUMIFS('Báo cáo'!$O:$O,'Báo cáo'!$AD:$AD,$A101,'Báo cáo'!$Z:$Z,"&lt;="&amp;F$4)+SUMIFS('Báo cáo'!$P:$P,'Báo cáo'!$AD:$AD,$A101,'Báo cáo'!$Z:$Z,"&lt;="&amp;F$4)-SUMIFS('Báo cáo'!$Q:$Q,'Báo cáo'!$AD:$AD,$A101,'Báo cáo'!$AA:$AA,"&lt;="&amp;F$4)</f>
        <v>4898876</v>
      </c>
      <c r="G101" s="247">
        <f>SUMIFS('Báo cáo'!$O:$O,'Báo cáo'!$AD:$AD,$A101,'Báo cáo'!$Z:$Z,"&lt;="&amp;G$4)+SUMIFS('Báo cáo'!$P:$P,'Báo cáo'!$AD:$AD,$A101,'Báo cáo'!$Z:$Z,"&lt;="&amp;G$4)-SUMIFS('Báo cáo'!$Q:$Q,'Báo cáo'!$AD:$AD,$A101,'Báo cáo'!$AA:$AA,"&lt;="&amp;G$4)</f>
        <v>6123595</v>
      </c>
      <c r="H101" s="247">
        <f>SUMIFS('Báo cáo'!$O:$O,'Báo cáo'!$AD:$AD,$A101,'Báo cáo'!$Z:$Z,"&lt;="&amp;H$4)+SUMIFS('Báo cáo'!$P:$P,'Báo cáo'!$AD:$AD,$A101,'Báo cáo'!$Z:$Z,"&lt;="&amp;H$4)-SUMIFS('Báo cáo'!$Q:$Q,'Báo cáo'!$AD:$AD,$A101,'Báo cáo'!$AA:$AA,"&lt;="&amp;H$4)</f>
        <v>6123595</v>
      </c>
      <c r="I101" s="247">
        <f>SUMIFS('Báo cáo'!$O:$O,'Báo cáo'!$AD:$AD,$A101,'Báo cáo'!$Z:$Z,"&lt;="&amp;I$4)+SUMIFS('Báo cáo'!$P:$P,'Báo cáo'!$AD:$AD,$A101,'Báo cáo'!$Z:$Z,"&lt;="&amp;I$4)-SUMIFS('Báo cáo'!$Q:$Q,'Báo cáo'!$AD:$AD,$A101,'Báo cáo'!$AA:$AA,"&lt;="&amp;I$4)</f>
        <v>2514940</v>
      </c>
      <c r="J101" s="247">
        <f>SUMIFS('Báo cáo'!$O:$O,'Báo cáo'!$AD:$AD,$A101,'Báo cáo'!$Z:$Z,"&lt;="&amp;J$4)+SUMIFS('Báo cáo'!$P:$P,'Báo cáo'!$AD:$AD,$A101,'Báo cáo'!$Z:$Z,"&lt;="&amp;J$4)-SUMIFS('Báo cáo'!$Q:$Q,'Báo cáo'!$AD:$AD,$A101,'Báo cáo'!$AA:$AA,"&lt;="&amp;J$4)</f>
        <v>8290744</v>
      </c>
      <c r="K101" s="247">
        <f>SUMIFS('Báo cáo'!$O:$O,'Báo cáo'!$AD:$AD,$A101,'Báo cáo'!$Z:$Z,"&lt;="&amp;K$4)+SUMIFS('Báo cáo'!$P:$P,'Báo cáo'!$AD:$AD,$A101,'Báo cáo'!$Z:$Z,"&lt;="&amp;K$4)-SUMIFS('Báo cáo'!$Q:$Q,'Báo cáo'!$AD:$AD,$A101,'Báo cáo'!$AA:$AA,"&lt;="&amp;K$4)</f>
        <v>4934012</v>
      </c>
      <c r="L101" s="247">
        <f>SUMIFS('Báo cáo'!$O:$O,'Báo cáo'!$AD:$AD,$A101,'Báo cáo'!$Z:$Z,"&lt;="&amp;L$4)+SUMIFS('Báo cáo'!$P:$P,'Báo cáo'!$AD:$AD,$A101,'Báo cáo'!$Z:$Z,"&lt;="&amp;L$4)-SUMIFS('Báo cáo'!$Q:$Q,'Báo cáo'!$AD:$AD,$A101,'Báo cáo'!$AA:$AA,"&lt;="&amp;L$4)</f>
        <v>3224534.6000000015</v>
      </c>
      <c r="M101" s="247">
        <f>SUMIFS('Báo cáo'!$O:$O,'Báo cáo'!$AD:$AD,$A101,'Báo cáo'!$Z:$Z,"&lt;="&amp;M$4)+SUMIFS('Báo cáo'!$P:$P,'Báo cáo'!$AD:$AD,$A101,'Báo cáo'!$Z:$Z,"&lt;="&amp;M$4)-SUMIFS('Báo cáo'!$Q:$Q,'Báo cáo'!$AD:$AD,$A101,'Báo cáo'!$AA:$AA,"&lt;="&amp;M$4)</f>
        <v>3770169.8400000036</v>
      </c>
      <c r="N101" s="247">
        <f>SUMIFS('Báo cáo'!$O:$O,'Báo cáo'!$AD:$AD,$A101,'Báo cáo'!$Z:$Z,"&lt;="&amp;N$4)+SUMIFS('Báo cáo'!$P:$P,'Báo cáo'!$AD:$AD,$A101,'Báo cáo'!$Z:$Z,"&lt;="&amp;N$4)-SUMIFS('Báo cáo'!$Q:$Q,'Báo cáo'!$AD:$AD,$A101,'Báo cáo'!$AA:$AA,"&lt;="&amp;N$4)</f>
        <v>2920040.2800000012</v>
      </c>
    </row>
    <row r="102" spans="1:14">
      <c r="B102" s="23" t="s">
        <v>10458</v>
      </c>
      <c r="C102" s="247">
        <f>SUMIFS('Báo cáo'!$O:$O,'Báo cáo'!$AD:$AD,$A102,'Báo cáo'!$Z:$Z,"&lt;="&amp;C$4)+SUMIFS('Báo cáo'!$P:$P,'Báo cáo'!$AD:$AD,$A102,'Báo cáo'!$Z:$Z,"&lt;="&amp;C$4)-SUMIFS('Báo cáo'!$Q:$Q,'Báo cáo'!$AD:$AD,$A102,'Báo cáo'!$AA:$AA,"&lt;="&amp;C$4)</f>
        <v>0</v>
      </c>
      <c r="D102" s="247">
        <f>SUMIFS('Báo cáo'!$O:$O,'Báo cáo'!$AD:$AD,$A102,'Báo cáo'!$Z:$Z,"&lt;="&amp;D$4)+SUMIFS('Báo cáo'!$P:$P,'Báo cáo'!$AD:$AD,$A102,'Báo cáo'!$Z:$Z,"&lt;="&amp;D$4)-SUMIFS('Báo cáo'!$Q:$Q,'Báo cáo'!$AD:$AD,$A102,'Báo cáo'!$AA:$AA,"&lt;="&amp;D$4)</f>
        <v>0</v>
      </c>
      <c r="E102" s="247">
        <f>SUMIFS('Báo cáo'!$O:$O,'Báo cáo'!$AD:$AD,$A102,'Báo cáo'!$Z:$Z,"&lt;="&amp;E$4)+SUMIFS('Báo cáo'!$P:$P,'Báo cáo'!$AD:$AD,$A102,'Báo cáo'!$Z:$Z,"&lt;="&amp;E$4)-SUMIFS('Báo cáo'!$Q:$Q,'Báo cáo'!$AD:$AD,$A102,'Báo cáo'!$AA:$AA,"&lt;="&amp;E$4)</f>
        <v>0</v>
      </c>
      <c r="F102" s="247">
        <f>SUMIFS('Báo cáo'!$O:$O,'Báo cáo'!$AD:$AD,$A102,'Báo cáo'!$Z:$Z,"&lt;="&amp;F$4)+SUMIFS('Báo cáo'!$P:$P,'Báo cáo'!$AD:$AD,$A102,'Báo cáo'!$Z:$Z,"&lt;="&amp;F$4)-SUMIFS('Báo cáo'!$Q:$Q,'Báo cáo'!$AD:$AD,$A102,'Báo cáo'!$AA:$AA,"&lt;="&amp;F$4)</f>
        <v>0</v>
      </c>
      <c r="G102" s="247">
        <f>SUMIFS('Báo cáo'!$O:$O,'Báo cáo'!$AD:$AD,$A102,'Báo cáo'!$Z:$Z,"&lt;="&amp;G$4)+SUMIFS('Báo cáo'!$P:$P,'Báo cáo'!$AD:$AD,$A102,'Báo cáo'!$Z:$Z,"&lt;="&amp;G$4)-SUMIFS('Báo cáo'!$Q:$Q,'Báo cáo'!$AD:$AD,$A102,'Báo cáo'!$AA:$AA,"&lt;="&amp;G$4)</f>
        <v>0</v>
      </c>
      <c r="H102" s="247">
        <f>SUMIFS('Báo cáo'!$O:$O,'Báo cáo'!$AD:$AD,$A102,'Báo cáo'!$Z:$Z,"&lt;="&amp;H$4)+SUMIFS('Báo cáo'!$P:$P,'Báo cáo'!$AD:$AD,$A102,'Báo cáo'!$Z:$Z,"&lt;="&amp;H$4)-SUMIFS('Báo cáo'!$Q:$Q,'Báo cáo'!$AD:$AD,$A102,'Báo cáo'!$AA:$AA,"&lt;="&amp;H$4)</f>
        <v>0</v>
      </c>
      <c r="I102" s="247">
        <f>SUMIFS('Báo cáo'!$O:$O,'Báo cáo'!$AD:$AD,$A102,'Báo cáo'!$Z:$Z,"&lt;="&amp;I$4)+SUMIFS('Báo cáo'!$P:$P,'Báo cáo'!$AD:$AD,$A102,'Báo cáo'!$Z:$Z,"&lt;="&amp;I$4)-SUMIFS('Báo cáo'!$Q:$Q,'Báo cáo'!$AD:$AD,$A102,'Báo cáo'!$AA:$AA,"&lt;="&amp;I$4)</f>
        <v>0</v>
      </c>
      <c r="J102" s="247">
        <f>SUMIFS('Báo cáo'!$O:$O,'Báo cáo'!$AD:$AD,$A102,'Báo cáo'!$Z:$Z,"&lt;="&amp;J$4)+SUMIFS('Báo cáo'!$P:$P,'Báo cáo'!$AD:$AD,$A102,'Báo cáo'!$Z:$Z,"&lt;="&amp;J$4)-SUMIFS('Báo cáo'!$Q:$Q,'Báo cáo'!$AD:$AD,$A102,'Báo cáo'!$AA:$AA,"&lt;="&amp;J$4)</f>
        <v>0</v>
      </c>
      <c r="K102" s="247">
        <f>SUMIFS('Báo cáo'!$O:$O,'Báo cáo'!$AD:$AD,$A102,'Báo cáo'!$Z:$Z,"&lt;="&amp;K$4)+SUMIFS('Báo cáo'!$P:$P,'Báo cáo'!$AD:$AD,$A102,'Báo cáo'!$Z:$Z,"&lt;="&amp;K$4)-SUMIFS('Báo cáo'!$Q:$Q,'Báo cáo'!$AD:$AD,$A102,'Báo cáo'!$AA:$AA,"&lt;="&amp;K$4)</f>
        <v>0</v>
      </c>
      <c r="L102" s="247">
        <f>SUMIFS('Báo cáo'!$O:$O,'Báo cáo'!$AD:$AD,$A102,'Báo cáo'!$Z:$Z,"&lt;="&amp;L$4)+SUMIFS('Báo cáo'!$P:$P,'Báo cáo'!$AD:$AD,$A102,'Báo cáo'!$Z:$Z,"&lt;="&amp;L$4)-SUMIFS('Báo cáo'!$Q:$Q,'Báo cáo'!$AD:$AD,$A102,'Báo cáo'!$AA:$AA,"&lt;="&amp;L$4)</f>
        <v>0</v>
      </c>
      <c r="M102" s="247">
        <f>SUMIFS('Báo cáo'!$O:$O,'Báo cáo'!$AD:$AD,$A102,'Báo cáo'!$Z:$Z,"&lt;="&amp;M$4)+SUMIFS('Báo cáo'!$P:$P,'Báo cáo'!$AD:$AD,$A102,'Báo cáo'!$Z:$Z,"&lt;="&amp;M$4)-SUMIFS('Báo cáo'!$Q:$Q,'Báo cáo'!$AD:$AD,$A102,'Báo cáo'!$AA:$AA,"&lt;="&amp;M$4)</f>
        <v>0</v>
      </c>
      <c r="N102" s="247">
        <f>SUMIFS('Báo cáo'!$O:$O,'Báo cáo'!$AD:$AD,$A102,'Báo cáo'!$Z:$Z,"&lt;="&amp;N$4)+SUMIFS('Báo cáo'!$P:$P,'Báo cáo'!$AD:$AD,$A102,'Báo cáo'!$Z:$Z,"&lt;="&amp;N$4)-SUMIFS('Báo cáo'!$Q:$Q,'Báo cáo'!$AD:$AD,$A102,'Báo cáo'!$AA:$AA,"&lt;="&amp;N$4)</f>
        <v>0</v>
      </c>
    </row>
    <row r="103" spans="1:14">
      <c r="A103" s="23" t="s">
        <v>19289</v>
      </c>
      <c r="B103" s="23" t="s">
        <v>11134</v>
      </c>
      <c r="C103" s="247">
        <f>SUMIFS('Báo cáo'!$O:$O,'Báo cáo'!$AD:$AD,$A103,'Báo cáo'!$Z:$Z,"&lt;="&amp;C$4)+SUMIFS('Báo cáo'!$P:$P,'Báo cáo'!$AD:$AD,$A103,'Báo cáo'!$Z:$Z,"&lt;="&amp;C$4)-SUMIFS('Báo cáo'!$Q:$Q,'Báo cáo'!$AD:$AD,$A103,'Báo cáo'!$AA:$AA,"&lt;="&amp;C$4)</f>
        <v>7975247</v>
      </c>
      <c r="D103" s="247">
        <f>SUMIFS('Báo cáo'!$O:$O,'Báo cáo'!$AD:$AD,$A103,'Báo cáo'!$Z:$Z,"&lt;="&amp;D$4)+SUMIFS('Báo cáo'!$P:$P,'Báo cáo'!$AD:$AD,$A103,'Báo cáo'!$Z:$Z,"&lt;="&amp;D$4)-SUMIFS('Báo cáo'!$Q:$Q,'Báo cáo'!$AD:$AD,$A103,'Báo cáo'!$AA:$AA,"&lt;="&amp;D$4)</f>
        <v>8607036</v>
      </c>
      <c r="E103" s="247">
        <f>SUMIFS('Báo cáo'!$O:$O,'Báo cáo'!$AD:$AD,$A103,'Báo cáo'!$Z:$Z,"&lt;="&amp;E$4)+SUMIFS('Báo cáo'!$P:$P,'Báo cáo'!$AD:$AD,$A103,'Báo cáo'!$Z:$Z,"&lt;="&amp;E$4)-SUMIFS('Báo cáo'!$Q:$Q,'Báo cáo'!$AD:$AD,$A103,'Báo cáo'!$AA:$AA,"&lt;="&amp;E$4)</f>
        <v>10602673</v>
      </c>
      <c r="F103" s="247">
        <f>SUMIFS('Báo cáo'!$O:$O,'Báo cáo'!$AD:$AD,$A103,'Báo cáo'!$Z:$Z,"&lt;="&amp;F$4)+SUMIFS('Báo cáo'!$P:$P,'Báo cáo'!$AD:$AD,$A103,'Báo cáo'!$Z:$Z,"&lt;="&amp;F$4)-SUMIFS('Báo cáo'!$Q:$Q,'Báo cáo'!$AD:$AD,$A103,'Báo cáo'!$AA:$AA,"&lt;="&amp;F$4)</f>
        <v>10602673</v>
      </c>
      <c r="G103" s="247">
        <f>SUMIFS('Báo cáo'!$O:$O,'Báo cáo'!$AD:$AD,$A103,'Báo cáo'!$Z:$Z,"&lt;="&amp;G$4)+SUMIFS('Báo cáo'!$P:$P,'Báo cáo'!$AD:$AD,$A103,'Báo cáo'!$Z:$Z,"&lt;="&amp;G$4)-SUMIFS('Báo cáo'!$Q:$Q,'Báo cáo'!$AD:$AD,$A103,'Báo cáo'!$AA:$AA,"&lt;="&amp;G$4)</f>
        <v>2134500</v>
      </c>
      <c r="H103" s="247">
        <f>SUMIFS('Báo cáo'!$O:$O,'Báo cáo'!$AD:$AD,$A103,'Báo cáo'!$Z:$Z,"&lt;="&amp;H$4)+SUMIFS('Báo cáo'!$P:$P,'Báo cáo'!$AD:$AD,$A103,'Báo cáo'!$Z:$Z,"&lt;="&amp;H$4)-SUMIFS('Báo cáo'!$Q:$Q,'Báo cáo'!$AD:$AD,$A103,'Báo cáo'!$AA:$AA,"&lt;="&amp;H$4)</f>
        <v>2955022</v>
      </c>
      <c r="I103" s="247">
        <f>SUMIFS('Báo cáo'!$O:$O,'Báo cáo'!$AD:$AD,$A103,'Báo cáo'!$Z:$Z,"&lt;="&amp;I$4)+SUMIFS('Báo cáo'!$P:$P,'Báo cáo'!$AD:$AD,$A103,'Báo cáo'!$Z:$Z,"&lt;="&amp;I$4)-SUMIFS('Báo cáo'!$Q:$Q,'Báo cáo'!$AD:$AD,$A103,'Báo cáo'!$AA:$AA,"&lt;="&amp;I$4)</f>
        <v>3924584</v>
      </c>
      <c r="J103" s="247">
        <f>SUMIFS('Báo cáo'!$O:$O,'Báo cáo'!$AD:$AD,$A103,'Báo cáo'!$Z:$Z,"&lt;="&amp;J$4)+SUMIFS('Báo cáo'!$P:$P,'Báo cáo'!$AD:$AD,$A103,'Báo cáo'!$Z:$Z,"&lt;="&amp;J$4)-SUMIFS('Báo cáo'!$Q:$Q,'Báo cáo'!$AD:$AD,$A103,'Báo cáo'!$AA:$AA,"&lt;="&amp;J$4)</f>
        <v>3924584</v>
      </c>
      <c r="K103" s="247">
        <f>SUMIFS('Báo cáo'!$O:$O,'Báo cáo'!$AD:$AD,$A103,'Báo cáo'!$Z:$Z,"&lt;="&amp;K$4)+SUMIFS('Báo cáo'!$P:$P,'Báo cáo'!$AD:$AD,$A103,'Báo cáo'!$Z:$Z,"&lt;="&amp;K$4)-SUMIFS('Báo cáo'!$Q:$Q,'Báo cáo'!$AD:$AD,$A103,'Báo cáo'!$AA:$AA,"&lt;="&amp;K$4)</f>
        <v>3804641</v>
      </c>
      <c r="L103" s="247">
        <f>SUMIFS('Báo cáo'!$O:$O,'Báo cáo'!$AD:$AD,$A103,'Báo cáo'!$Z:$Z,"&lt;="&amp;L$4)+SUMIFS('Báo cáo'!$P:$P,'Báo cáo'!$AD:$AD,$A103,'Báo cáo'!$Z:$Z,"&lt;="&amp;L$4)-SUMIFS('Báo cáo'!$Q:$Q,'Báo cáo'!$AD:$AD,$A103,'Báo cáo'!$AA:$AA,"&lt;="&amp;L$4)</f>
        <v>3804641</v>
      </c>
      <c r="M103" s="247">
        <f>SUMIFS('Báo cáo'!$O:$O,'Báo cáo'!$AD:$AD,$A103,'Báo cáo'!$Z:$Z,"&lt;="&amp;M$4)+SUMIFS('Báo cáo'!$P:$P,'Báo cáo'!$AD:$AD,$A103,'Báo cáo'!$Z:$Z,"&lt;="&amp;M$4)-SUMIFS('Báo cáo'!$Q:$Q,'Báo cáo'!$AD:$AD,$A103,'Báo cáo'!$AA:$AA,"&lt;="&amp;M$4)</f>
        <v>3804641</v>
      </c>
      <c r="N103" s="247">
        <f>SUMIFS('Báo cáo'!$O:$O,'Báo cáo'!$AD:$AD,$A103,'Báo cáo'!$Z:$Z,"&lt;="&amp;N$4)+SUMIFS('Báo cáo'!$P:$P,'Báo cáo'!$AD:$AD,$A103,'Báo cáo'!$Z:$Z,"&lt;="&amp;N$4)-SUMIFS('Báo cáo'!$Q:$Q,'Báo cáo'!$AD:$AD,$A103,'Báo cáo'!$AA:$AA,"&lt;="&amp;N$4)</f>
        <v>2014557</v>
      </c>
    </row>
    <row r="104" spans="1:14">
      <c r="B104" s="23" t="s">
        <v>11159</v>
      </c>
      <c r="C104" s="247">
        <f>SUMIFS('Báo cáo'!$O:$O,'Báo cáo'!$AD:$AD,$A104,'Báo cáo'!$Z:$Z,"&lt;="&amp;C$4)+SUMIFS('Báo cáo'!$P:$P,'Báo cáo'!$AD:$AD,$A104,'Báo cáo'!$Z:$Z,"&lt;="&amp;C$4)-SUMIFS('Báo cáo'!$Q:$Q,'Báo cáo'!$AD:$AD,$A104,'Báo cáo'!$AA:$AA,"&lt;="&amp;C$4)</f>
        <v>0</v>
      </c>
      <c r="D104" s="247">
        <f>SUMIFS('Báo cáo'!$O:$O,'Báo cáo'!$AD:$AD,$A104,'Báo cáo'!$Z:$Z,"&lt;="&amp;D$4)+SUMIFS('Báo cáo'!$P:$P,'Báo cáo'!$AD:$AD,$A104,'Báo cáo'!$Z:$Z,"&lt;="&amp;D$4)-SUMIFS('Báo cáo'!$Q:$Q,'Báo cáo'!$AD:$AD,$A104,'Báo cáo'!$AA:$AA,"&lt;="&amp;D$4)</f>
        <v>0</v>
      </c>
      <c r="E104" s="247">
        <f>SUMIFS('Báo cáo'!$O:$O,'Báo cáo'!$AD:$AD,$A104,'Báo cáo'!$Z:$Z,"&lt;="&amp;E$4)+SUMIFS('Báo cáo'!$P:$P,'Báo cáo'!$AD:$AD,$A104,'Báo cáo'!$Z:$Z,"&lt;="&amp;E$4)-SUMIFS('Báo cáo'!$Q:$Q,'Báo cáo'!$AD:$AD,$A104,'Báo cáo'!$AA:$AA,"&lt;="&amp;E$4)</f>
        <v>0</v>
      </c>
      <c r="F104" s="247">
        <f>SUMIFS('Báo cáo'!$O:$O,'Báo cáo'!$AD:$AD,$A104,'Báo cáo'!$Z:$Z,"&lt;="&amp;F$4)+SUMIFS('Báo cáo'!$P:$P,'Báo cáo'!$AD:$AD,$A104,'Báo cáo'!$Z:$Z,"&lt;="&amp;F$4)-SUMIFS('Báo cáo'!$Q:$Q,'Báo cáo'!$AD:$AD,$A104,'Báo cáo'!$AA:$AA,"&lt;="&amp;F$4)</f>
        <v>0</v>
      </c>
      <c r="G104" s="247">
        <f>SUMIFS('Báo cáo'!$O:$O,'Báo cáo'!$AD:$AD,$A104,'Báo cáo'!$Z:$Z,"&lt;="&amp;G$4)+SUMIFS('Báo cáo'!$P:$P,'Báo cáo'!$AD:$AD,$A104,'Báo cáo'!$Z:$Z,"&lt;="&amp;G$4)-SUMIFS('Báo cáo'!$Q:$Q,'Báo cáo'!$AD:$AD,$A104,'Báo cáo'!$AA:$AA,"&lt;="&amp;G$4)</f>
        <v>0</v>
      </c>
      <c r="H104" s="247">
        <f>SUMIFS('Báo cáo'!$O:$O,'Báo cáo'!$AD:$AD,$A104,'Báo cáo'!$Z:$Z,"&lt;="&amp;H$4)+SUMIFS('Báo cáo'!$P:$P,'Báo cáo'!$AD:$AD,$A104,'Báo cáo'!$Z:$Z,"&lt;="&amp;H$4)-SUMIFS('Báo cáo'!$Q:$Q,'Báo cáo'!$AD:$AD,$A104,'Báo cáo'!$AA:$AA,"&lt;="&amp;H$4)</f>
        <v>0</v>
      </c>
      <c r="I104" s="247">
        <f>SUMIFS('Báo cáo'!$O:$O,'Báo cáo'!$AD:$AD,$A104,'Báo cáo'!$Z:$Z,"&lt;="&amp;I$4)+SUMIFS('Báo cáo'!$P:$P,'Báo cáo'!$AD:$AD,$A104,'Báo cáo'!$Z:$Z,"&lt;="&amp;I$4)-SUMIFS('Báo cáo'!$Q:$Q,'Báo cáo'!$AD:$AD,$A104,'Báo cáo'!$AA:$AA,"&lt;="&amp;I$4)</f>
        <v>0</v>
      </c>
      <c r="J104" s="247">
        <f>SUMIFS('Báo cáo'!$O:$O,'Báo cáo'!$AD:$AD,$A104,'Báo cáo'!$Z:$Z,"&lt;="&amp;J$4)+SUMIFS('Báo cáo'!$P:$P,'Báo cáo'!$AD:$AD,$A104,'Báo cáo'!$Z:$Z,"&lt;="&amp;J$4)-SUMIFS('Báo cáo'!$Q:$Q,'Báo cáo'!$AD:$AD,$A104,'Báo cáo'!$AA:$AA,"&lt;="&amp;J$4)</f>
        <v>0</v>
      </c>
      <c r="K104" s="247">
        <f>SUMIFS('Báo cáo'!$O:$O,'Báo cáo'!$AD:$AD,$A104,'Báo cáo'!$Z:$Z,"&lt;="&amp;K$4)+SUMIFS('Báo cáo'!$P:$P,'Báo cáo'!$AD:$AD,$A104,'Báo cáo'!$Z:$Z,"&lt;="&amp;K$4)-SUMIFS('Báo cáo'!$Q:$Q,'Báo cáo'!$AD:$AD,$A104,'Báo cáo'!$AA:$AA,"&lt;="&amp;K$4)</f>
        <v>0</v>
      </c>
      <c r="L104" s="247">
        <f>SUMIFS('Báo cáo'!$O:$O,'Báo cáo'!$AD:$AD,$A104,'Báo cáo'!$Z:$Z,"&lt;="&amp;L$4)+SUMIFS('Báo cáo'!$P:$P,'Báo cáo'!$AD:$AD,$A104,'Báo cáo'!$Z:$Z,"&lt;="&amp;L$4)-SUMIFS('Báo cáo'!$Q:$Q,'Báo cáo'!$AD:$AD,$A104,'Báo cáo'!$AA:$AA,"&lt;="&amp;L$4)</f>
        <v>0</v>
      </c>
      <c r="M104" s="247">
        <f>SUMIFS('Báo cáo'!$O:$O,'Báo cáo'!$AD:$AD,$A104,'Báo cáo'!$Z:$Z,"&lt;="&amp;M$4)+SUMIFS('Báo cáo'!$P:$P,'Báo cáo'!$AD:$AD,$A104,'Báo cáo'!$Z:$Z,"&lt;="&amp;M$4)-SUMIFS('Báo cáo'!$Q:$Q,'Báo cáo'!$AD:$AD,$A104,'Báo cáo'!$AA:$AA,"&lt;="&amp;M$4)</f>
        <v>0</v>
      </c>
      <c r="N104" s="247">
        <f>SUMIFS('Báo cáo'!$O:$O,'Báo cáo'!$AD:$AD,$A104,'Báo cáo'!$Z:$Z,"&lt;="&amp;N$4)+SUMIFS('Báo cáo'!$P:$P,'Báo cáo'!$AD:$AD,$A104,'Báo cáo'!$Z:$Z,"&lt;="&amp;N$4)-SUMIFS('Báo cáo'!$Q:$Q,'Báo cáo'!$AD:$AD,$A104,'Báo cáo'!$AA:$AA,"&lt;="&amp;N$4)</f>
        <v>0</v>
      </c>
    </row>
    <row r="105" spans="1:14">
      <c r="B105" s="23" t="s">
        <v>11131</v>
      </c>
      <c r="C105" s="247">
        <f>SUMIFS('Báo cáo'!$O:$O,'Báo cáo'!$AD:$AD,$A105,'Báo cáo'!$Z:$Z,"&lt;="&amp;C$4)+SUMIFS('Báo cáo'!$P:$P,'Báo cáo'!$AD:$AD,$A105,'Báo cáo'!$Z:$Z,"&lt;="&amp;C$4)-SUMIFS('Báo cáo'!$Q:$Q,'Báo cáo'!$AD:$AD,$A105,'Báo cáo'!$AA:$AA,"&lt;="&amp;C$4)</f>
        <v>0</v>
      </c>
      <c r="D105" s="247">
        <f>SUMIFS('Báo cáo'!$O:$O,'Báo cáo'!$AD:$AD,$A105,'Báo cáo'!$Z:$Z,"&lt;="&amp;D$4)+SUMIFS('Báo cáo'!$P:$P,'Báo cáo'!$AD:$AD,$A105,'Báo cáo'!$Z:$Z,"&lt;="&amp;D$4)-SUMIFS('Báo cáo'!$Q:$Q,'Báo cáo'!$AD:$AD,$A105,'Báo cáo'!$AA:$AA,"&lt;="&amp;D$4)</f>
        <v>0</v>
      </c>
      <c r="E105" s="247">
        <f>SUMIFS('Báo cáo'!$O:$O,'Báo cáo'!$AD:$AD,$A105,'Báo cáo'!$Z:$Z,"&lt;="&amp;E$4)+SUMIFS('Báo cáo'!$P:$P,'Báo cáo'!$AD:$AD,$A105,'Báo cáo'!$Z:$Z,"&lt;="&amp;E$4)-SUMIFS('Báo cáo'!$Q:$Q,'Báo cáo'!$AD:$AD,$A105,'Báo cáo'!$AA:$AA,"&lt;="&amp;E$4)</f>
        <v>0</v>
      </c>
      <c r="F105" s="247">
        <f>SUMIFS('Báo cáo'!$O:$O,'Báo cáo'!$AD:$AD,$A105,'Báo cáo'!$Z:$Z,"&lt;="&amp;F$4)+SUMIFS('Báo cáo'!$P:$P,'Báo cáo'!$AD:$AD,$A105,'Báo cáo'!$Z:$Z,"&lt;="&amp;F$4)-SUMIFS('Báo cáo'!$Q:$Q,'Báo cáo'!$AD:$AD,$A105,'Báo cáo'!$AA:$AA,"&lt;="&amp;F$4)</f>
        <v>0</v>
      </c>
      <c r="G105" s="247">
        <f>SUMIFS('Báo cáo'!$O:$O,'Báo cáo'!$AD:$AD,$A105,'Báo cáo'!$Z:$Z,"&lt;="&amp;G$4)+SUMIFS('Báo cáo'!$P:$P,'Báo cáo'!$AD:$AD,$A105,'Báo cáo'!$Z:$Z,"&lt;="&amp;G$4)-SUMIFS('Báo cáo'!$Q:$Q,'Báo cáo'!$AD:$AD,$A105,'Báo cáo'!$AA:$AA,"&lt;="&amp;G$4)</f>
        <v>0</v>
      </c>
      <c r="H105" s="247">
        <f>SUMIFS('Báo cáo'!$O:$O,'Báo cáo'!$AD:$AD,$A105,'Báo cáo'!$Z:$Z,"&lt;="&amp;H$4)+SUMIFS('Báo cáo'!$P:$P,'Báo cáo'!$AD:$AD,$A105,'Báo cáo'!$Z:$Z,"&lt;="&amp;H$4)-SUMIFS('Báo cáo'!$Q:$Q,'Báo cáo'!$AD:$AD,$A105,'Báo cáo'!$AA:$AA,"&lt;="&amp;H$4)</f>
        <v>0</v>
      </c>
      <c r="I105" s="247">
        <f>SUMIFS('Báo cáo'!$O:$O,'Báo cáo'!$AD:$AD,$A105,'Báo cáo'!$Z:$Z,"&lt;="&amp;I$4)+SUMIFS('Báo cáo'!$P:$P,'Báo cáo'!$AD:$AD,$A105,'Báo cáo'!$Z:$Z,"&lt;="&amp;I$4)-SUMIFS('Báo cáo'!$Q:$Q,'Báo cáo'!$AD:$AD,$A105,'Báo cáo'!$AA:$AA,"&lt;="&amp;I$4)</f>
        <v>0</v>
      </c>
      <c r="J105" s="247">
        <f>SUMIFS('Báo cáo'!$O:$O,'Báo cáo'!$AD:$AD,$A105,'Báo cáo'!$Z:$Z,"&lt;="&amp;J$4)+SUMIFS('Báo cáo'!$P:$P,'Báo cáo'!$AD:$AD,$A105,'Báo cáo'!$Z:$Z,"&lt;="&amp;J$4)-SUMIFS('Báo cáo'!$Q:$Q,'Báo cáo'!$AD:$AD,$A105,'Báo cáo'!$AA:$AA,"&lt;="&amp;J$4)</f>
        <v>0</v>
      </c>
      <c r="K105" s="247">
        <f>SUMIFS('Báo cáo'!$O:$O,'Báo cáo'!$AD:$AD,$A105,'Báo cáo'!$Z:$Z,"&lt;="&amp;K$4)+SUMIFS('Báo cáo'!$P:$P,'Báo cáo'!$AD:$AD,$A105,'Báo cáo'!$Z:$Z,"&lt;="&amp;K$4)-SUMIFS('Báo cáo'!$Q:$Q,'Báo cáo'!$AD:$AD,$A105,'Báo cáo'!$AA:$AA,"&lt;="&amp;K$4)</f>
        <v>0</v>
      </c>
      <c r="L105" s="247">
        <f>SUMIFS('Báo cáo'!$O:$O,'Báo cáo'!$AD:$AD,$A105,'Báo cáo'!$Z:$Z,"&lt;="&amp;L$4)+SUMIFS('Báo cáo'!$P:$P,'Báo cáo'!$AD:$AD,$A105,'Báo cáo'!$Z:$Z,"&lt;="&amp;L$4)-SUMIFS('Báo cáo'!$Q:$Q,'Báo cáo'!$AD:$AD,$A105,'Báo cáo'!$AA:$AA,"&lt;="&amp;L$4)</f>
        <v>0</v>
      </c>
      <c r="M105" s="247">
        <f>SUMIFS('Báo cáo'!$O:$O,'Báo cáo'!$AD:$AD,$A105,'Báo cáo'!$Z:$Z,"&lt;="&amp;M$4)+SUMIFS('Báo cáo'!$P:$P,'Báo cáo'!$AD:$AD,$A105,'Báo cáo'!$Z:$Z,"&lt;="&amp;M$4)-SUMIFS('Báo cáo'!$Q:$Q,'Báo cáo'!$AD:$AD,$A105,'Báo cáo'!$AA:$AA,"&lt;="&amp;M$4)</f>
        <v>0</v>
      </c>
      <c r="N105" s="247">
        <f>SUMIFS('Báo cáo'!$O:$O,'Báo cáo'!$AD:$AD,$A105,'Báo cáo'!$Z:$Z,"&lt;="&amp;N$4)+SUMIFS('Báo cáo'!$P:$P,'Báo cáo'!$AD:$AD,$A105,'Báo cáo'!$Z:$Z,"&lt;="&amp;N$4)-SUMIFS('Báo cáo'!$Q:$Q,'Báo cáo'!$AD:$AD,$A105,'Báo cáo'!$AA:$AA,"&lt;="&amp;N$4)</f>
        <v>0</v>
      </c>
    </row>
    <row r="106" spans="1:14">
      <c r="A106" s="23" t="s">
        <v>18804</v>
      </c>
      <c r="B106" s="23" t="s">
        <v>5155</v>
      </c>
      <c r="C106" s="247">
        <f>SUMIFS('Báo cáo'!$O:$O,'Báo cáo'!$AD:$AD,$A106,'Báo cáo'!$Z:$Z,"&lt;="&amp;C$4)+SUMIFS('Báo cáo'!$P:$P,'Báo cáo'!$AD:$AD,$A106,'Báo cáo'!$Z:$Z,"&lt;="&amp;C$4)-SUMIFS('Báo cáo'!$Q:$Q,'Báo cáo'!$AD:$AD,$A106,'Báo cáo'!$AA:$AA,"&lt;="&amp;C$4)</f>
        <v>0</v>
      </c>
      <c r="D106" s="247">
        <f>SUMIFS('Báo cáo'!$O:$O,'Báo cáo'!$AD:$AD,$A106,'Báo cáo'!$Z:$Z,"&lt;="&amp;D$4)+SUMIFS('Báo cáo'!$P:$P,'Báo cáo'!$AD:$AD,$A106,'Báo cáo'!$Z:$Z,"&lt;="&amp;D$4)-SUMIFS('Báo cáo'!$Q:$Q,'Báo cáo'!$AD:$AD,$A106,'Báo cáo'!$AA:$AA,"&lt;="&amp;D$4)</f>
        <v>39713169</v>
      </c>
      <c r="E106" s="247">
        <f>SUMIFS('Báo cáo'!$O:$O,'Báo cáo'!$AD:$AD,$A106,'Báo cáo'!$Z:$Z,"&lt;="&amp;E$4)+SUMIFS('Báo cáo'!$P:$P,'Báo cáo'!$AD:$AD,$A106,'Báo cáo'!$Z:$Z,"&lt;="&amp;E$4)-SUMIFS('Báo cáo'!$Q:$Q,'Báo cáo'!$AD:$AD,$A106,'Báo cáo'!$AA:$AA,"&lt;="&amp;E$4)</f>
        <v>8755861</v>
      </c>
      <c r="F106" s="247">
        <f>SUMIFS('Báo cáo'!$O:$O,'Báo cáo'!$AD:$AD,$A106,'Báo cáo'!$Z:$Z,"&lt;="&amp;F$4)+SUMIFS('Báo cáo'!$P:$P,'Báo cáo'!$AD:$AD,$A106,'Báo cáo'!$Z:$Z,"&lt;="&amp;F$4)-SUMIFS('Báo cáo'!$Q:$Q,'Báo cáo'!$AD:$AD,$A106,'Báo cáo'!$AA:$AA,"&lt;="&amp;F$4)</f>
        <v>717330</v>
      </c>
      <c r="G106" s="247">
        <f>SUMIFS('Báo cáo'!$O:$O,'Báo cáo'!$AD:$AD,$A106,'Báo cáo'!$Z:$Z,"&lt;="&amp;G$4)+SUMIFS('Báo cáo'!$P:$P,'Báo cáo'!$AD:$AD,$A106,'Báo cáo'!$Z:$Z,"&lt;="&amp;G$4)-SUMIFS('Báo cáo'!$Q:$Q,'Báo cáo'!$AD:$AD,$A106,'Báo cáo'!$AA:$AA,"&lt;="&amp;G$4)</f>
        <v>1377633</v>
      </c>
      <c r="H106" s="247">
        <f>SUMIFS('Báo cáo'!$O:$O,'Báo cáo'!$AD:$AD,$A106,'Báo cáo'!$Z:$Z,"&lt;="&amp;H$4)+SUMIFS('Báo cáo'!$P:$P,'Báo cáo'!$AD:$AD,$A106,'Báo cáo'!$Z:$Z,"&lt;="&amp;H$4)-SUMIFS('Báo cáo'!$Q:$Q,'Báo cáo'!$AD:$AD,$A106,'Báo cáo'!$AA:$AA,"&lt;="&amp;H$4)</f>
        <v>298270</v>
      </c>
      <c r="I106" s="247">
        <f>SUMIFS('Báo cáo'!$O:$O,'Báo cáo'!$AD:$AD,$A106,'Báo cáo'!$Z:$Z,"&lt;="&amp;I$4)+SUMIFS('Báo cáo'!$P:$P,'Báo cáo'!$AD:$AD,$A106,'Báo cáo'!$Z:$Z,"&lt;="&amp;I$4)-SUMIFS('Báo cáo'!$Q:$Q,'Báo cáo'!$AD:$AD,$A106,'Báo cáo'!$AA:$AA,"&lt;="&amp;I$4)</f>
        <v>11993256</v>
      </c>
      <c r="J106" s="247">
        <f>SUMIFS('Báo cáo'!$O:$O,'Báo cáo'!$AD:$AD,$A106,'Báo cáo'!$Z:$Z,"&lt;="&amp;J$4)+SUMIFS('Báo cáo'!$P:$P,'Báo cáo'!$AD:$AD,$A106,'Báo cáo'!$Z:$Z,"&lt;="&amp;J$4)-SUMIFS('Báo cáo'!$Q:$Q,'Báo cáo'!$AD:$AD,$A106,'Báo cáo'!$AA:$AA,"&lt;="&amp;J$4)</f>
        <v>16040994.069999933</v>
      </c>
      <c r="K106" s="247">
        <f>SUMIFS('Báo cáo'!$O:$O,'Báo cáo'!$AD:$AD,$A106,'Báo cáo'!$Z:$Z,"&lt;="&amp;K$4)+SUMIFS('Báo cáo'!$P:$P,'Báo cáo'!$AD:$AD,$A106,'Báo cáo'!$Z:$Z,"&lt;="&amp;K$4)-SUMIFS('Báo cáo'!$Q:$Q,'Báo cáo'!$AD:$AD,$A106,'Báo cáo'!$AA:$AA,"&lt;="&amp;K$4)</f>
        <v>17955726.870000005</v>
      </c>
      <c r="L106" s="247">
        <f>SUMIFS('Báo cáo'!$O:$O,'Báo cáo'!$AD:$AD,$A106,'Báo cáo'!$Z:$Z,"&lt;="&amp;L$4)+SUMIFS('Báo cáo'!$P:$P,'Báo cáo'!$AD:$AD,$A106,'Báo cáo'!$Z:$Z,"&lt;="&amp;L$4)-SUMIFS('Báo cáo'!$Q:$Q,'Báo cáo'!$AD:$AD,$A106,'Báo cáo'!$AA:$AA,"&lt;="&amp;L$4)</f>
        <v>58464019.869999886</v>
      </c>
      <c r="M106" s="247">
        <f>SUMIFS('Báo cáo'!$O:$O,'Báo cáo'!$AD:$AD,$A106,'Báo cáo'!$Z:$Z,"&lt;="&amp;M$4)+SUMIFS('Báo cáo'!$P:$P,'Báo cáo'!$AD:$AD,$A106,'Báo cáo'!$Z:$Z,"&lt;="&amp;M$4)-SUMIFS('Báo cáo'!$Q:$Q,'Báo cáo'!$AD:$AD,$A106,'Báo cáo'!$AA:$AA,"&lt;="&amp;M$4)</f>
        <v>135872929</v>
      </c>
      <c r="N106" s="247">
        <f>SUMIFS('Báo cáo'!$O:$O,'Báo cáo'!$AD:$AD,$A106,'Báo cáo'!$Z:$Z,"&lt;="&amp;N$4)+SUMIFS('Báo cáo'!$P:$P,'Báo cáo'!$AD:$AD,$A106,'Báo cáo'!$Z:$Z,"&lt;="&amp;N$4)-SUMIFS('Báo cáo'!$Q:$Q,'Báo cáo'!$AD:$AD,$A106,'Báo cáo'!$AA:$AA,"&lt;="&amp;N$4)</f>
        <v>257662153</v>
      </c>
    </row>
    <row r="107" spans="1:14">
      <c r="C107" s="247">
        <f>SUMIFS('Báo cáo'!$O:$O,'Báo cáo'!$AD:$AD,$A107,'Báo cáo'!$Z:$Z,"&lt;="&amp;C$4)+SUMIFS('Báo cáo'!$P:$P,'Báo cáo'!$AD:$AD,$A107,'Báo cáo'!$Z:$Z,"&lt;="&amp;C$4)-SUMIFS('Báo cáo'!$Q:$Q,'Báo cáo'!$AD:$AD,$A107,'Báo cáo'!$AA:$AA,"&lt;="&amp;C$4)</f>
        <v>0</v>
      </c>
      <c r="D107" s="247">
        <f>SUMIFS('Báo cáo'!$O:$O,'Báo cáo'!$AD:$AD,$A107,'Báo cáo'!$Z:$Z,"&lt;="&amp;D$4)+SUMIFS('Báo cáo'!$P:$P,'Báo cáo'!$AD:$AD,$A107,'Báo cáo'!$Z:$Z,"&lt;="&amp;D$4)-SUMIFS('Báo cáo'!$Q:$Q,'Báo cáo'!$AD:$AD,$A107,'Báo cáo'!$AA:$AA,"&lt;="&amp;D$4)</f>
        <v>0</v>
      </c>
      <c r="E107" s="247">
        <f>SUMIFS('Báo cáo'!$O:$O,'Báo cáo'!$AD:$AD,$A107,'Báo cáo'!$Z:$Z,"&lt;="&amp;E$4)+SUMIFS('Báo cáo'!$P:$P,'Báo cáo'!$AD:$AD,$A107,'Báo cáo'!$Z:$Z,"&lt;="&amp;E$4)-SUMIFS('Báo cáo'!$Q:$Q,'Báo cáo'!$AD:$AD,$A107,'Báo cáo'!$AA:$AA,"&lt;="&amp;E$4)</f>
        <v>0</v>
      </c>
      <c r="F107" s="247">
        <f>SUMIFS('Báo cáo'!$O:$O,'Báo cáo'!$AD:$AD,$A107,'Báo cáo'!$Z:$Z,"&lt;="&amp;F$4)+SUMIFS('Báo cáo'!$P:$P,'Báo cáo'!$AD:$AD,$A107,'Báo cáo'!$Z:$Z,"&lt;="&amp;F$4)-SUMIFS('Báo cáo'!$Q:$Q,'Báo cáo'!$AD:$AD,$A107,'Báo cáo'!$AA:$AA,"&lt;="&amp;F$4)</f>
        <v>0</v>
      </c>
      <c r="G107" s="247">
        <f>SUMIFS('Báo cáo'!$O:$O,'Báo cáo'!$AD:$AD,$A107,'Báo cáo'!$Z:$Z,"&lt;="&amp;G$4)+SUMIFS('Báo cáo'!$P:$P,'Báo cáo'!$AD:$AD,$A107,'Báo cáo'!$Z:$Z,"&lt;="&amp;G$4)-SUMIFS('Báo cáo'!$Q:$Q,'Báo cáo'!$AD:$AD,$A107,'Báo cáo'!$AA:$AA,"&lt;="&amp;G$4)</f>
        <v>0</v>
      </c>
      <c r="H107" s="247">
        <f>SUMIFS('Báo cáo'!$O:$O,'Báo cáo'!$AD:$AD,$A107,'Báo cáo'!$Z:$Z,"&lt;="&amp;H$4)+SUMIFS('Báo cáo'!$P:$P,'Báo cáo'!$AD:$AD,$A107,'Báo cáo'!$Z:$Z,"&lt;="&amp;H$4)-SUMIFS('Báo cáo'!$Q:$Q,'Báo cáo'!$AD:$AD,$A107,'Báo cáo'!$AA:$AA,"&lt;="&amp;H$4)</f>
        <v>0</v>
      </c>
      <c r="I107" s="247">
        <f>SUMIFS('Báo cáo'!$O:$O,'Báo cáo'!$AD:$AD,$A107,'Báo cáo'!$Z:$Z,"&lt;="&amp;I$4)+SUMIFS('Báo cáo'!$P:$P,'Báo cáo'!$AD:$AD,$A107,'Báo cáo'!$Z:$Z,"&lt;="&amp;I$4)-SUMIFS('Báo cáo'!$Q:$Q,'Báo cáo'!$AD:$AD,$A107,'Báo cáo'!$AA:$AA,"&lt;="&amp;I$4)</f>
        <v>0</v>
      </c>
      <c r="J107" s="247">
        <f>SUMIFS('Báo cáo'!$O:$O,'Báo cáo'!$AD:$AD,$A107,'Báo cáo'!$Z:$Z,"&lt;="&amp;J$4)+SUMIFS('Báo cáo'!$P:$P,'Báo cáo'!$AD:$AD,$A107,'Báo cáo'!$Z:$Z,"&lt;="&amp;J$4)-SUMIFS('Báo cáo'!$Q:$Q,'Báo cáo'!$AD:$AD,$A107,'Báo cáo'!$AA:$AA,"&lt;="&amp;J$4)</f>
        <v>0</v>
      </c>
      <c r="K107" s="247">
        <f>SUMIFS('Báo cáo'!$O:$O,'Báo cáo'!$AD:$AD,$A107,'Báo cáo'!$Z:$Z,"&lt;="&amp;K$4)+SUMIFS('Báo cáo'!$P:$P,'Báo cáo'!$AD:$AD,$A107,'Báo cáo'!$Z:$Z,"&lt;="&amp;K$4)-SUMIFS('Báo cáo'!$Q:$Q,'Báo cáo'!$AD:$AD,$A107,'Báo cáo'!$AA:$AA,"&lt;="&amp;K$4)</f>
        <v>0</v>
      </c>
      <c r="L107" s="247">
        <f>SUMIFS('Báo cáo'!$O:$O,'Báo cáo'!$AD:$AD,$A107,'Báo cáo'!$Z:$Z,"&lt;="&amp;L$4)+SUMIFS('Báo cáo'!$P:$P,'Báo cáo'!$AD:$AD,$A107,'Báo cáo'!$Z:$Z,"&lt;="&amp;L$4)-SUMIFS('Báo cáo'!$Q:$Q,'Báo cáo'!$AD:$AD,$A107,'Báo cáo'!$AA:$AA,"&lt;="&amp;L$4)</f>
        <v>0</v>
      </c>
      <c r="M107" s="247">
        <f>SUMIFS('Báo cáo'!$O:$O,'Báo cáo'!$AD:$AD,$A107,'Báo cáo'!$Z:$Z,"&lt;="&amp;M$4)+SUMIFS('Báo cáo'!$P:$P,'Báo cáo'!$AD:$AD,$A107,'Báo cáo'!$Z:$Z,"&lt;="&amp;M$4)-SUMIFS('Báo cáo'!$Q:$Q,'Báo cáo'!$AD:$AD,$A107,'Báo cáo'!$AA:$AA,"&lt;="&amp;M$4)</f>
        <v>0</v>
      </c>
      <c r="N107" s="247">
        <f>SUMIFS('Báo cáo'!$O:$O,'Báo cáo'!$AD:$AD,$A107,'Báo cáo'!$Z:$Z,"&lt;="&amp;N$4)+SUMIFS('Báo cáo'!$P:$P,'Báo cáo'!$AD:$AD,$A107,'Báo cáo'!$Z:$Z,"&lt;="&amp;N$4)-SUMIFS('Báo cáo'!$Q:$Q,'Báo cáo'!$AD:$AD,$A107,'Báo cáo'!$AA:$AA,"&lt;="&amp;N$4)</f>
        <v>0</v>
      </c>
    </row>
    <row r="108" spans="1:14">
      <c r="A108" s="23" t="s">
        <v>21530</v>
      </c>
      <c r="B108" s="23" t="s">
        <v>11174</v>
      </c>
      <c r="C108" s="247">
        <f>SUMIFS('Báo cáo'!$O:$O,'Báo cáo'!$AD:$AD,$A108,'Báo cáo'!$Z:$Z,"&lt;="&amp;C$4)+SUMIFS('Báo cáo'!$P:$P,'Báo cáo'!$AD:$AD,$A108,'Báo cáo'!$Z:$Z,"&lt;="&amp;C$4)-SUMIFS('Báo cáo'!$Q:$Q,'Báo cáo'!$AD:$AD,$A108,'Báo cáo'!$AA:$AA,"&lt;="&amp;C$4)</f>
        <v>0</v>
      </c>
      <c r="D108" s="247">
        <f>SUMIFS('Báo cáo'!$O:$O,'Báo cáo'!$AD:$AD,$A108,'Báo cáo'!$Z:$Z,"&lt;="&amp;D$4)+SUMIFS('Báo cáo'!$P:$P,'Báo cáo'!$AD:$AD,$A108,'Báo cáo'!$Z:$Z,"&lt;="&amp;D$4)-SUMIFS('Báo cáo'!$Q:$Q,'Báo cáo'!$AD:$AD,$A108,'Báo cáo'!$AA:$AA,"&lt;="&amp;D$4)</f>
        <v>0</v>
      </c>
      <c r="E108" s="247">
        <f>SUMIFS('Báo cáo'!$O:$O,'Báo cáo'!$AD:$AD,$A108,'Báo cáo'!$Z:$Z,"&lt;="&amp;E$4)+SUMIFS('Báo cáo'!$P:$P,'Báo cáo'!$AD:$AD,$A108,'Báo cáo'!$Z:$Z,"&lt;="&amp;E$4)-SUMIFS('Báo cáo'!$Q:$Q,'Báo cáo'!$AD:$AD,$A108,'Báo cáo'!$AA:$AA,"&lt;="&amp;E$4)</f>
        <v>2482982</v>
      </c>
      <c r="F108" s="247">
        <f>SUMIFS('Báo cáo'!$O:$O,'Báo cáo'!$AD:$AD,$A108,'Báo cáo'!$Z:$Z,"&lt;="&amp;F$4)+SUMIFS('Báo cáo'!$P:$P,'Báo cáo'!$AD:$AD,$A108,'Báo cáo'!$Z:$Z,"&lt;="&amp;F$4)-SUMIFS('Báo cáo'!$Q:$Q,'Báo cáo'!$AD:$AD,$A108,'Báo cáo'!$AA:$AA,"&lt;="&amp;F$4)</f>
        <v>3738913</v>
      </c>
      <c r="G108" s="247">
        <f>SUMIFS('Báo cáo'!$O:$O,'Báo cáo'!$AD:$AD,$A108,'Báo cáo'!$Z:$Z,"&lt;="&amp;G$4)+SUMIFS('Báo cáo'!$P:$P,'Báo cáo'!$AD:$AD,$A108,'Báo cáo'!$Z:$Z,"&lt;="&amp;G$4)-SUMIFS('Báo cáo'!$Q:$Q,'Báo cáo'!$AD:$AD,$A108,'Báo cáo'!$AA:$AA,"&lt;="&amp;G$4)</f>
        <v>3738913</v>
      </c>
      <c r="H108" s="247">
        <f>SUMIFS('Báo cáo'!$O:$O,'Báo cáo'!$AD:$AD,$A108,'Báo cáo'!$Z:$Z,"&lt;="&amp;H$4)+SUMIFS('Báo cáo'!$P:$P,'Báo cáo'!$AD:$AD,$A108,'Báo cáo'!$Z:$Z,"&lt;="&amp;H$4)-SUMIFS('Báo cáo'!$Q:$Q,'Báo cáo'!$AD:$AD,$A108,'Báo cáo'!$AA:$AA,"&lt;="&amp;H$4)</f>
        <v>3738913</v>
      </c>
      <c r="I108" s="247">
        <f>SUMIFS('Báo cáo'!$O:$O,'Báo cáo'!$AD:$AD,$A108,'Báo cáo'!$Z:$Z,"&lt;="&amp;I$4)+SUMIFS('Báo cáo'!$P:$P,'Báo cáo'!$AD:$AD,$A108,'Báo cáo'!$Z:$Z,"&lt;="&amp;I$4)-SUMIFS('Báo cáo'!$Q:$Q,'Báo cáo'!$AD:$AD,$A108,'Báo cáo'!$AA:$AA,"&lt;="&amp;I$4)</f>
        <v>1084071</v>
      </c>
      <c r="J108" s="247">
        <f>SUMIFS('Báo cáo'!$O:$O,'Báo cáo'!$AD:$AD,$A108,'Báo cáo'!$Z:$Z,"&lt;="&amp;J$4)+SUMIFS('Báo cáo'!$P:$P,'Báo cáo'!$AD:$AD,$A108,'Báo cáo'!$Z:$Z,"&lt;="&amp;J$4)-SUMIFS('Báo cáo'!$Q:$Q,'Báo cáo'!$AD:$AD,$A108,'Báo cáo'!$AA:$AA,"&lt;="&amp;J$4)</f>
        <v>2152027</v>
      </c>
      <c r="K108" s="247">
        <f>SUMIFS('Báo cáo'!$O:$O,'Báo cáo'!$AD:$AD,$A108,'Báo cáo'!$Z:$Z,"&lt;="&amp;K$4)+SUMIFS('Báo cáo'!$P:$P,'Báo cáo'!$AD:$AD,$A108,'Báo cáo'!$Z:$Z,"&lt;="&amp;K$4)-SUMIFS('Báo cáo'!$Q:$Q,'Báo cáo'!$AD:$AD,$A108,'Báo cáo'!$AA:$AA,"&lt;="&amp;K$4)</f>
        <v>6396549</v>
      </c>
      <c r="L108" s="247">
        <f>SUMIFS('Báo cáo'!$O:$O,'Báo cáo'!$AD:$AD,$A108,'Báo cáo'!$Z:$Z,"&lt;="&amp;L$4)+SUMIFS('Báo cáo'!$P:$P,'Báo cáo'!$AD:$AD,$A108,'Báo cáo'!$Z:$Z,"&lt;="&amp;L$4)-SUMIFS('Báo cáo'!$Q:$Q,'Báo cáo'!$AD:$AD,$A108,'Báo cáo'!$AA:$AA,"&lt;="&amp;L$4)</f>
        <v>874501</v>
      </c>
      <c r="M108" s="247">
        <f>SUMIFS('Báo cáo'!$O:$O,'Báo cáo'!$AD:$AD,$A108,'Báo cáo'!$Z:$Z,"&lt;="&amp;M$4)+SUMIFS('Báo cáo'!$P:$P,'Báo cáo'!$AD:$AD,$A108,'Báo cáo'!$Z:$Z,"&lt;="&amp;M$4)-SUMIFS('Báo cáo'!$Q:$Q,'Báo cáo'!$AD:$AD,$A108,'Báo cáo'!$AA:$AA,"&lt;="&amp;M$4)</f>
        <v>3499532</v>
      </c>
      <c r="N108" s="247">
        <f>SUMIFS('Báo cáo'!$O:$O,'Báo cáo'!$AD:$AD,$A108,'Báo cáo'!$Z:$Z,"&lt;="&amp;N$4)+SUMIFS('Báo cáo'!$P:$P,'Báo cáo'!$AD:$AD,$A108,'Báo cáo'!$Z:$Z,"&lt;="&amp;N$4)-SUMIFS('Báo cáo'!$Q:$Q,'Báo cáo'!$AD:$AD,$A108,'Báo cáo'!$AA:$AA,"&lt;="&amp;N$4)</f>
        <v>3499532</v>
      </c>
    </row>
    <row r="109" spans="1:14">
      <c r="B109" s="23" t="s">
        <v>11195</v>
      </c>
      <c r="C109" s="247">
        <f>SUMIFS('Báo cáo'!$O:$O,'Báo cáo'!$AD:$AD,$A109,'Báo cáo'!$Z:$Z,"&lt;="&amp;C$4)+SUMIFS('Báo cáo'!$P:$P,'Báo cáo'!$AD:$AD,$A109,'Báo cáo'!$Z:$Z,"&lt;="&amp;C$4)-SUMIFS('Báo cáo'!$Q:$Q,'Báo cáo'!$AD:$AD,$A109,'Báo cáo'!$AA:$AA,"&lt;="&amp;C$4)</f>
        <v>0</v>
      </c>
      <c r="D109" s="247">
        <f>SUMIFS('Báo cáo'!$O:$O,'Báo cáo'!$AD:$AD,$A109,'Báo cáo'!$Z:$Z,"&lt;="&amp;D$4)+SUMIFS('Báo cáo'!$P:$P,'Báo cáo'!$AD:$AD,$A109,'Báo cáo'!$Z:$Z,"&lt;="&amp;D$4)-SUMIFS('Báo cáo'!$Q:$Q,'Báo cáo'!$AD:$AD,$A109,'Báo cáo'!$AA:$AA,"&lt;="&amp;D$4)</f>
        <v>0</v>
      </c>
      <c r="E109" s="247">
        <f>SUMIFS('Báo cáo'!$O:$O,'Báo cáo'!$AD:$AD,$A109,'Báo cáo'!$Z:$Z,"&lt;="&amp;E$4)+SUMIFS('Báo cáo'!$P:$P,'Báo cáo'!$AD:$AD,$A109,'Báo cáo'!$Z:$Z,"&lt;="&amp;E$4)-SUMIFS('Báo cáo'!$Q:$Q,'Báo cáo'!$AD:$AD,$A109,'Báo cáo'!$AA:$AA,"&lt;="&amp;E$4)</f>
        <v>0</v>
      </c>
      <c r="F109" s="247">
        <f>SUMIFS('Báo cáo'!$O:$O,'Báo cáo'!$AD:$AD,$A109,'Báo cáo'!$Z:$Z,"&lt;="&amp;F$4)+SUMIFS('Báo cáo'!$P:$P,'Báo cáo'!$AD:$AD,$A109,'Báo cáo'!$Z:$Z,"&lt;="&amp;F$4)-SUMIFS('Báo cáo'!$Q:$Q,'Báo cáo'!$AD:$AD,$A109,'Báo cáo'!$AA:$AA,"&lt;="&amp;F$4)</f>
        <v>0</v>
      </c>
      <c r="G109" s="247">
        <f>SUMIFS('Báo cáo'!$O:$O,'Báo cáo'!$AD:$AD,$A109,'Báo cáo'!$Z:$Z,"&lt;="&amp;G$4)+SUMIFS('Báo cáo'!$P:$P,'Báo cáo'!$AD:$AD,$A109,'Báo cáo'!$Z:$Z,"&lt;="&amp;G$4)-SUMIFS('Báo cáo'!$Q:$Q,'Báo cáo'!$AD:$AD,$A109,'Báo cáo'!$AA:$AA,"&lt;="&amp;G$4)</f>
        <v>0</v>
      </c>
      <c r="H109" s="247">
        <f>SUMIFS('Báo cáo'!$O:$O,'Báo cáo'!$AD:$AD,$A109,'Báo cáo'!$Z:$Z,"&lt;="&amp;H$4)+SUMIFS('Báo cáo'!$P:$P,'Báo cáo'!$AD:$AD,$A109,'Báo cáo'!$Z:$Z,"&lt;="&amp;H$4)-SUMIFS('Báo cáo'!$Q:$Q,'Báo cáo'!$AD:$AD,$A109,'Báo cáo'!$AA:$AA,"&lt;="&amp;H$4)</f>
        <v>0</v>
      </c>
      <c r="I109" s="247">
        <f>SUMIFS('Báo cáo'!$O:$O,'Báo cáo'!$AD:$AD,$A109,'Báo cáo'!$Z:$Z,"&lt;="&amp;I$4)+SUMIFS('Báo cáo'!$P:$P,'Báo cáo'!$AD:$AD,$A109,'Báo cáo'!$Z:$Z,"&lt;="&amp;I$4)-SUMIFS('Báo cáo'!$Q:$Q,'Báo cáo'!$AD:$AD,$A109,'Báo cáo'!$AA:$AA,"&lt;="&amp;I$4)</f>
        <v>0</v>
      </c>
      <c r="J109" s="247">
        <f>SUMIFS('Báo cáo'!$O:$O,'Báo cáo'!$AD:$AD,$A109,'Báo cáo'!$Z:$Z,"&lt;="&amp;J$4)+SUMIFS('Báo cáo'!$P:$P,'Báo cáo'!$AD:$AD,$A109,'Báo cáo'!$Z:$Z,"&lt;="&amp;J$4)-SUMIFS('Báo cáo'!$Q:$Q,'Báo cáo'!$AD:$AD,$A109,'Báo cáo'!$AA:$AA,"&lt;="&amp;J$4)</f>
        <v>0</v>
      </c>
      <c r="K109" s="247">
        <f>SUMIFS('Báo cáo'!$O:$O,'Báo cáo'!$AD:$AD,$A109,'Báo cáo'!$Z:$Z,"&lt;="&amp;K$4)+SUMIFS('Báo cáo'!$P:$P,'Báo cáo'!$AD:$AD,$A109,'Báo cáo'!$Z:$Z,"&lt;="&amp;K$4)-SUMIFS('Báo cáo'!$Q:$Q,'Báo cáo'!$AD:$AD,$A109,'Báo cáo'!$AA:$AA,"&lt;="&amp;K$4)</f>
        <v>0</v>
      </c>
      <c r="L109" s="247">
        <f>SUMIFS('Báo cáo'!$O:$O,'Báo cáo'!$AD:$AD,$A109,'Báo cáo'!$Z:$Z,"&lt;="&amp;L$4)+SUMIFS('Báo cáo'!$P:$P,'Báo cáo'!$AD:$AD,$A109,'Báo cáo'!$Z:$Z,"&lt;="&amp;L$4)-SUMIFS('Báo cáo'!$Q:$Q,'Báo cáo'!$AD:$AD,$A109,'Báo cáo'!$AA:$AA,"&lt;="&amp;L$4)</f>
        <v>0</v>
      </c>
      <c r="M109" s="247">
        <f>SUMIFS('Báo cáo'!$O:$O,'Báo cáo'!$AD:$AD,$A109,'Báo cáo'!$Z:$Z,"&lt;="&amp;M$4)+SUMIFS('Báo cáo'!$P:$P,'Báo cáo'!$AD:$AD,$A109,'Báo cáo'!$Z:$Z,"&lt;="&amp;M$4)-SUMIFS('Báo cáo'!$Q:$Q,'Báo cáo'!$AD:$AD,$A109,'Báo cáo'!$AA:$AA,"&lt;="&amp;M$4)</f>
        <v>0</v>
      </c>
      <c r="N109" s="247">
        <f>SUMIFS('Báo cáo'!$O:$O,'Báo cáo'!$AD:$AD,$A109,'Báo cáo'!$Z:$Z,"&lt;="&amp;N$4)+SUMIFS('Báo cáo'!$P:$P,'Báo cáo'!$AD:$AD,$A109,'Báo cáo'!$Z:$Z,"&lt;="&amp;N$4)-SUMIFS('Báo cáo'!$Q:$Q,'Báo cáo'!$AD:$AD,$A109,'Báo cáo'!$AA:$AA,"&lt;="&amp;N$4)</f>
        <v>0</v>
      </c>
    </row>
    <row r="110" spans="1:14">
      <c r="A110"/>
      <c r="B110"/>
      <c r="C110" s="247">
        <f>SUMIFS('Báo cáo'!$O:$O,'Báo cáo'!$AD:$AD,$A110,'Báo cáo'!$Z:$Z,"&lt;="&amp;C$4)+SUMIFS('Báo cáo'!$P:$P,'Báo cáo'!$AD:$AD,$A110,'Báo cáo'!$Z:$Z,"&lt;="&amp;C$4)-SUMIFS('Báo cáo'!$Q:$Q,'Báo cáo'!$AD:$AD,$A110,'Báo cáo'!$AA:$AA,"&lt;="&amp;C$4)</f>
        <v>0</v>
      </c>
      <c r="D110" s="247">
        <f>SUMIFS('Báo cáo'!$O:$O,'Báo cáo'!$AD:$AD,$A110,'Báo cáo'!$Z:$Z,"&lt;="&amp;D$4)+SUMIFS('Báo cáo'!$P:$P,'Báo cáo'!$AD:$AD,$A110,'Báo cáo'!$Z:$Z,"&lt;="&amp;D$4)-SUMIFS('Báo cáo'!$Q:$Q,'Báo cáo'!$AD:$AD,$A110,'Báo cáo'!$AA:$AA,"&lt;="&amp;D$4)</f>
        <v>0</v>
      </c>
      <c r="E110" s="247">
        <f>SUMIFS('Báo cáo'!$O:$O,'Báo cáo'!$AD:$AD,$A110,'Báo cáo'!$Z:$Z,"&lt;="&amp;E$4)+SUMIFS('Báo cáo'!$P:$P,'Báo cáo'!$AD:$AD,$A110,'Báo cáo'!$Z:$Z,"&lt;="&amp;E$4)-SUMIFS('Báo cáo'!$Q:$Q,'Báo cáo'!$AD:$AD,$A110,'Báo cáo'!$AA:$AA,"&lt;="&amp;E$4)</f>
        <v>0</v>
      </c>
      <c r="F110" s="247">
        <f>SUMIFS('Báo cáo'!$O:$O,'Báo cáo'!$AD:$AD,$A110,'Báo cáo'!$Z:$Z,"&lt;="&amp;F$4)+SUMIFS('Báo cáo'!$P:$P,'Báo cáo'!$AD:$AD,$A110,'Báo cáo'!$Z:$Z,"&lt;="&amp;F$4)-SUMIFS('Báo cáo'!$Q:$Q,'Báo cáo'!$AD:$AD,$A110,'Báo cáo'!$AA:$AA,"&lt;="&amp;F$4)</f>
        <v>0</v>
      </c>
      <c r="G110" s="247">
        <f>SUMIFS('Báo cáo'!$O:$O,'Báo cáo'!$AD:$AD,$A110,'Báo cáo'!$Z:$Z,"&lt;="&amp;G$4)+SUMIFS('Báo cáo'!$P:$P,'Báo cáo'!$AD:$AD,$A110,'Báo cáo'!$Z:$Z,"&lt;="&amp;G$4)-SUMIFS('Báo cáo'!$Q:$Q,'Báo cáo'!$AD:$AD,$A110,'Báo cáo'!$AA:$AA,"&lt;="&amp;G$4)</f>
        <v>0</v>
      </c>
      <c r="H110" s="247">
        <f>SUMIFS('Báo cáo'!$O:$O,'Báo cáo'!$AD:$AD,$A110,'Báo cáo'!$Z:$Z,"&lt;="&amp;H$4)+SUMIFS('Báo cáo'!$P:$P,'Báo cáo'!$AD:$AD,$A110,'Báo cáo'!$Z:$Z,"&lt;="&amp;H$4)-SUMIFS('Báo cáo'!$Q:$Q,'Báo cáo'!$AD:$AD,$A110,'Báo cáo'!$AA:$AA,"&lt;="&amp;H$4)</f>
        <v>0</v>
      </c>
      <c r="I110" s="247">
        <f>SUMIFS('Báo cáo'!$O:$O,'Báo cáo'!$AD:$AD,$A110,'Báo cáo'!$Z:$Z,"&lt;="&amp;I$4)+SUMIFS('Báo cáo'!$P:$P,'Báo cáo'!$AD:$AD,$A110,'Báo cáo'!$Z:$Z,"&lt;="&amp;I$4)-SUMIFS('Báo cáo'!$Q:$Q,'Báo cáo'!$AD:$AD,$A110,'Báo cáo'!$AA:$AA,"&lt;="&amp;I$4)</f>
        <v>0</v>
      </c>
      <c r="J110" s="247">
        <f>SUMIFS('Báo cáo'!$O:$O,'Báo cáo'!$AD:$AD,$A110,'Báo cáo'!$Z:$Z,"&lt;="&amp;J$4)+SUMIFS('Báo cáo'!$P:$P,'Báo cáo'!$AD:$AD,$A110,'Báo cáo'!$Z:$Z,"&lt;="&amp;J$4)-SUMIFS('Báo cáo'!$Q:$Q,'Báo cáo'!$AD:$AD,$A110,'Báo cáo'!$AA:$AA,"&lt;="&amp;J$4)</f>
        <v>0</v>
      </c>
      <c r="K110" s="247">
        <f>SUMIFS('Báo cáo'!$O:$O,'Báo cáo'!$AD:$AD,$A110,'Báo cáo'!$Z:$Z,"&lt;="&amp;K$4)+SUMIFS('Báo cáo'!$P:$P,'Báo cáo'!$AD:$AD,$A110,'Báo cáo'!$Z:$Z,"&lt;="&amp;K$4)-SUMIFS('Báo cáo'!$Q:$Q,'Báo cáo'!$AD:$AD,$A110,'Báo cáo'!$AA:$AA,"&lt;="&amp;K$4)</f>
        <v>0</v>
      </c>
      <c r="L110" s="247">
        <f>SUMIFS('Báo cáo'!$O:$O,'Báo cáo'!$AD:$AD,$A110,'Báo cáo'!$Z:$Z,"&lt;="&amp;L$4)+SUMIFS('Báo cáo'!$P:$P,'Báo cáo'!$AD:$AD,$A110,'Báo cáo'!$Z:$Z,"&lt;="&amp;L$4)-SUMIFS('Báo cáo'!$Q:$Q,'Báo cáo'!$AD:$AD,$A110,'Báo cáo'!$AA:$AA,"&lt;="&amp;L$4)</f>
        <v>0</v>
      </c>
      <c r="M110" s="247">
        <f>SUMIFS('Báo cáo'!$O:$O,'Báo cáo'!$AD:$AD,$A110,'Báo cáo'!$Z:$Z,"&lt;="&amp;M$4)+SUMIFS('Báo cáo'!$P:$P,'Báo cáo'!$AD:$AD,$A110,'Báo cáo'!$Z:$Z,"&lt;="&amp;M$4)-SUMIFS('Báo cáo'!$Q:$Q,'Báo cáo'!$AD:$AD,$A110,'Báo cáo'!$AA:$AA,"&lt;="&amp;M$4)</f>
        <v>0</v>
      </c>
      <c r="N110" s="247">
        <f>SUMIFS('Báo cáo'!$O:$O,'Báo cáo'!$AD:$AD,$A110,'Báo cáo'!$Z:$Z,"&lt;="&amp;N$4)+SUMIFS('Báo cáo'!$P:$P,'Báo cáo'!$AD:$AD,$A110,'Báo cáo'!$Z:$Z,"&lt;="&amp;N$4)-SUMIFS('Báo cáo'!$Q:$Q,'Báo cáo'!$AD:$AD,$A110,'Báo cáo'!$AA:$AA,"&lt;="&amp;N$4)</f>
        <v>0</v>
      </c>
    </row>
    <row r="111" spans="1:14">
      <c r="A111"/>
      <c r="B111"/>
      <c r="C111" s="247">
        <f>SUMIFS('Báo cáo'!$O:$O,'Báo cáo'!$AD:$AD,$A111,'Báo cáo'!$Z:$Z,"&lt;="&amp;C$4)+SUMIFS('Báo cáo'!$P:$P,'Báo cáo'!$AD:$AD,$A111,'Báo cáo'!$Z:$Z,"&lt;="&amp;C$4)-SUMIFS('Báo cáo'!$Q:$Q,'Báo cáo'!$AD:$AD,$A111,'Báo cáo'!$AA:$AA,"&lt;="&amp;C$4)</f>
        <v>0</v>
      </c>
      <c r="D111" s="247">
        <f>SUMIFS('Báo cáo'!$O:$O,'Báo cáo'!$AD:$AD,$A111,'Báo cáo'!$Z:$Z,"&lt;="&amp;D$4)+SUMIFS('Báo cáo'!$P:$P,'Báo cáo'!$AD:$AD,$A111,'Báo cáo'!$Z:$Z,"&lt;="&amp;D$4)-SUMIFS('Báo cáo'!$Q:$Q,'Báo cáo'!$AD:$AD,$A111,'Báo cáo'!$AA:$AA,"&lt;="&amp;D$4)</f>
        <v>0</v>
      </c>
      <c r="E111" s="247">
        <f>SUMIFS('Báo cáo'!$O:$O,'Báo cáo'!$AD:$AD,$A111,'Báo cáo'!$Z:$Z,"&lt;="&amp;E$4)+SUMIFS('Báo cáo'!$P:$P,'Báo cáo'!$AD:$AD,$A111,'Báo cáo'!$Z:$Z,"&lt;="&amp;E$4)-SUMIFS('Báo cáo'!$Q:$Q,'Báo cáo'!$AD:$AD,$A111,'Báo cáo'!$AA:$AA,"&lt;="&amp;E$4)</f>
        <v>0</v>
      </c>
      <c r="F111" s="247">
        <f>SUMIFS('Báo cáo'!$O:$O,'Báo cáo'!$AD:$AD,$A111,'Báo cáo'!$Z:$Z,"&lt;="&amp;F$4)+SUMIFS('Báo cáo'!$P:$P,'Báo cáo'!$AD:$AD,$A111,'Báo cáo'!$Z:$Z,"&lt;="&amp;F$4)-SUMIFS('Báo cáo'!$Q:$Q,'Báo cáo'!$AD:$AD,$A111,'Báo cáo'!$AA:$AA,"&lt;="&amp;F$4)</f>
        <v>0</v>
      </c>
      <c r="G111" s="247">
        <f>SUMIFS('Báo cáo'!$O:$O,'Báo cáo'!$AD:$AD,$A111,'Báo cáo'!$Z:$Z,"&lt;="&amp;G$4)+SUMIFS('Báo cáo'!$P:$P,'Báo cáo'!$AD:$AD,$A111,'Báo cáo'!$Z:$Z,"&lt;="&amp;G$4)-SUMIFS('Báo cáo'!$Q:$Q,'Báo cáo'!$AD:$AD,$A111,'Báo cáo'!$AA:$AA,"&lt;="&amp;G$4)</f>
        <v>0</v>
      </c>
      <c r="H111" s="247">
        <f>SUMIFS('Báo cáo'!$O:$O,'Báo cáo'!$AD:$AD,$A111,'Báo cáo'!$Z:$Z,"&lt;="&amp;H$4)+SUMIFS('Báo cáo'!$P:$P,'Báo cáo'!$AD:$AD,$A111,'Báo cáo'!$Z:$Z,"&lt;="&amp;H$4)-SUMIFS('Báo cáo'!$Q:$Q,'Báo cáo'!$AD:$AD,$A111,'Báo cáo'!$AA:$AA,"&lt;="&amp;H$4)</f>
        <v>0</v>
      </c>
      <c r="I111" s="247">
        <f>SUMIFS('Báo cáo'!$O:$O,'Báo cáo'!$AD:$AD,$A111,'Báo cáo'!$Z:$Z,"&lt;="&amp;I$4)+SUMIFS('Báo cáo'!$P:$P,'Báo cáo'!$AD:$AD,$A111,'Báo cáo'!$Z:$Z,"&lt;="&amp;I$4)-SUMIFS('Báo cáo'!$Q:$Q,'Báo cáo'!$AD:$AD,$A111,'Báo cáo'!$AA:$AA,"&lt;="&amp;I$4)</f>
        <v>0</v>
      </c>
      <c r="J111" s="247">
        <f>SUMIFS('Báo cáo'!$O:$O,'Báo cáo'!$AD:$AD,$A111,'Báo cáo'!$Z:$Z,"&lt;="&amp;J$4)+SUMIFS('Báo cáo'!$P:$P,'Báo cáo'!$AD:$AD,$A111,'Báo cáo'!$Z:$Z,"&lt;="&amp;J$4)-SUMIFS('Báo cáo'!$Q:$Q,'Báo cáo'!$AD:$AD,$A111,'Báo cáo'!$AA:$AA,"&lt;="&amp;J$4)</f>
        <v>0</v>
      </c>
      <c r="K111" s="247">
        <f>SUMIFS('Báo cáo'!$O:$O,'Báo cáo'!$AD:$AD,$A111,'Báo cáo'!$Z:$Z,"&lt;="&amp;K$4)+SUMIFS('Báo cáo'!$P:$P,'Báo cáo'!$AD:$AD,$A111,'Báo cáo'!$Z:$Z,"&lt;="&amp;K$4)-SUMIFS('Báo cáo'!$Q:$Q,'Báo cáo'!$AD:$AD,$A111,'Báo cáo'!$AA:$AA,"&lt;="&amp;K$4)</f>
        <v>0</v>
      </c>
      <c r="L111" s="247">
        <f>SUMIFS('Báo cáo'!$O:$O,'Báo cáo'!$AD:$AD,$A111,'Báo cáo'!$Z:$Z,"&lt;="&amp;L$4)+SUMIFS('Báo cáo'!$P:$P,'Báo cáo'!$AD:$AD,$A111,'Báo cáo'!$Z:$Z,"&lt;="&amp;L$4)-SUMIFS('Báo cáo'!$Q:$Q,'Báo cáo'!$AD:$AD,$A111,'Báo cáo'!$AA:$AA,"&lt;="&amp;L$4)</f>
        <v>0</v>
      </c>
      <c r="M111" s="247">
        <f>SUMIFS('Báo cáo'!$O:$O,'Báo cáo'!$AD:$AD,$A111,'Báo cáo'!$Z:$Z,"&lt;="&amp;M$4)+SUMIFS('Báo cáo'!$P:$P,'Báo cáo'!$AD:$AD,$A111,'Báo cáo'!$Z:$Z,"&lt;="&amp;M$4)-SUMIFS('Báo cáo'!$Q:$Q,'Báo cáo'!$AD:$AD,$A111,'Báo cáo'!$AA:$AA,"&lt;="&amp;M$4)</f>
        <v>0</v>
      </c>
      <c r="N111" s="247">
        <f>SUMIFS('Báo cáo'!$O:$O,'Báo cáo'!$AD:$AD,$A111,'Báo cáo'!$Z:$Z,"&lt;="&amp;N$4)+SUMIFS('Báo cáo'!$P:$P,'Báo cáo'!$AD:$AD,$A111,'Báo cáo'!$Z:$Z,"&lt;="&amp;N$4)-SUMIFS('Báo cáo'!$Q:$Q,'Báo cáo'!$AD:$AD,$A111,'Báo cáo'!$AA:$AA,"&lt;="&amp;N$4)</f>
        <v>0</v>
      </c>
    </row>
    <row r="112" spans="1:14">
      <c r="A112"/>
      <c r="B112"/>
      <c r="C112" s="247">
        <f>SUMIFS('Báo cáo'!$O:$O,'Báo cáo'!$AD:$AD,$A112,'Báo cáo'!$Z:$Z,"&lt;="&amp;C$4)+SUMIFS('Báo cáo'!$P:$P,'Báo cáo'!$AD:$AD,$A112,'Báo cáo'!$Z:$Z,"&lt;="&amp;C$4)-SUMIFS('Báo cáo'!$Q:$Q,'Báo cáo'!$AD:$AD,$A112,'Báo cáo'!$AA:$AA,"&lt;="&amp;C$4)</f>
        <v>0</v>
      </c>
      <c r="D112" s="247">
        <f>SUMIFS('Báo cáo'!$O:$O,'Báo cáo'!$AD:$AD,$A112,'Báo cáo'!$Z:$Z,"&lt;="&amp;D$4)+SUMIFS('Báo cáo'!$P:$P,'Báo cáo'!$AD:$AD,$A112,'Báo cáo'!$Z:$Z,"&lt;="&amp;D$4)-SUMIFS('Báo cáo'!$Q:$Q,'Báo cáo'!$AD:$AD,$A112,'Báo cáo'!$AA:$AA,"&lt;="&amp;D$4)</f>
        <v>0</v>
      </c>
      <c r="E112" s="247">
        <f>SUMIFS('Báo cáo'!$O:$O,'Báo cáo'!$AD:$AD,$A112,'Báo cáo'!$Z:$Z,"&lt;="&amp;E$4)+SUMIFS('Báo cáo'!$P:$P,'Báo cáo'!$AD:$AD,$A112,'Báo cáo'!$Z:$Z,"&lt;="&amp;E$4)-SUMIFS('Báo cáo'!$Q:$Q,'Báo cáo'!$AD:$AD,$A112,'Báo cáo'!$AA:$AA,"&lt;="&amp;E$4)</f>
        <v>0</v>
      </c>
      <c r="F112" s="247">
        <f>SUMIFS('Báo cáo'!$O:$O,'Báo cáo'!$AD:$AD,$A112,'Báo cáo'!$Z:$Z,"&lt;="&amp;F$4)+SUMIFS('Báo cáo'!$P:$P,'Báo cáo'!$AD:$AD,$A112,'Báo cáo'!$Z:$Z,"&lt;="&amp;F$4)-SUMIFS('Báo cáo'!$Q:$Q,'Báo cáo'!$AD:$AD,$A112,'Báo cáo'!$AA:$AA,"&lt;="&amp;F$4)</f>
        <v>0</v>
      </c>
      <c r="G112" s="247">
        <f>SUMIFS('Báo cáo'!$O:$O,'Báo cáo'!$AD:$AD,$A112,'Báo cáo'!$Z:$Z,"&lt;="&amp;G$4)+SUMIFS('Báo cáo'!$P:$P,'Báo cáo'!$AD:$AD,$A112,'Báo cáo'!$Z:$Z,"&lt;="&amp;G$4)-SUMIFS('Báo cáo'!$Q:$Q,'Báo cáo'!$AD:$AD,$A112,'Báo cáo'!$AA:$AA,"&lt;="&amp;G$4)</f>
        <v>0</v>
      </c>
      <c r="H112" s="247">
        <f>SUMIFS('Báo cáo'!$O:$O,'Báo cáo'!$AD:$AD,$A112,'Báo cáo'!$Z:$Z,"&lt;="&amp;H$4)+SUMIFS('Báo cáo'!$P:$P,'Báo cáo'!$AD:$AD,$A112,'Báo cáo'!$Z:$Z,"&lt;="&amp;H$4)-SUMIFS('Báo cáo'!$Q:$Q,'Báo cáo'!$AD:$AD,$A112,'Báo cáo'!$AA:$AA,"&lt;="&amp;H$4)</f>
        <v>0</v>
      </c>
      <c r="I112" s="247">
        <f>SUMIFS('Báo cáo'!$O:$O,'Báo cáo'!$AD:$AD,$A112,'Báo cáo'!$Z:$Z,"&lt;="&amp;I$4)+SUMIFS('Báo cáo'!$P:$P,'Báo cáo'!$AD:$AD,$A112,'Báo cáo'!$Z:$Z,"&lt;="&amp;I$4)-SUMIFS('Báo cáo'!$Q:$Q,'Báo cáo'!$AD:$AD,$A112,'Báo cáo'!$AA:$AA,"&lt;="&amp;I$4)</f>
        <v>0</v>
      </c>
      <c r="J112" s="247">
        <f>SUMIFS('Báo cáo'!$O:$O,'Báo cáo'!$AD:$AD,$A112,'Báo cáo'!$Z:$Z,"&lt;="&amp;J$4)+SUMIFS('Báo cáo'!$P:$P,'Báo cáo'!$AD:$AD,$A112,'Báo cáo'!$Z:$Z,"&lt;="&amp;J$4)-SUMIFS('Báo cáo'!$Q:$Q,'Báo cáo'!$AD:$AD,$A112,'Báo cáo'!$AA:$AA,"&lt;="&amp;J$4)</f>
        <v>0</v>
      </c>
      <c r="K112" s="247">
        <f>SUMIFS('Báo cáo'!$O:$O,'Báo cáo'!$AD:$AD,$A112,'Báo cáo'!$Z:$Z,"&lt;="&amp;K$4)+SUMIFS('Báo cáo'!$P:$P,'Báo cáo'!$AD:$AD,$A112,'Báo cáo'!$Z:$Z,"&lt;="&amp;K$4)-SUMIFS('Báo cáo'!$Q:$Q,'Báo cáo'!$AD:$AD,$A112,'Báo cáo'!$AA:$AA,"&lt;="&amp;K$4)</f>
        <v>0</v>
      </c>
      <c r="L112" s="247">
        <f>SUMIFS('Báo cáo'!$O:$O,'Báo cáo'!$AD:$AD,$A112,'Báo cáo'!$Z:$Z,"&lt;="&amp;L$4)+SUMIFS('Báo cáo'!$P:$P,'Báo cáo'!$AD:$AD,$A112,'Báo cáo'!$Z:$Z,"&lt;="&amp;L$4)-SUMIFS('Báo cáo'!$Q:$Q,'Báo cáo'!$AD:$AD,$A112,'Báo cáo'!$AA:$AA,"&lt;="&amp;L$4)</f>
        <v>0</v>
      </c>
      <c r="M112" s="247">
        <f>SUMIFS('Báo cáo'!$O:$O,'Báo cáo'!$AD:$AD,$A112,'Báo cáo'!$Z:$Z,"&lt;="&amp;M$4)+SUMIFS('Báo cáo'!$P:$P,'Báo cáo'!$AD:$AD,$A112,'Báo cáo'!$Z:$Z,"&lt;="&amp;M$4)-SUMIFS('Báo cáo'!$Q:$Q,'Báo cáo'!$AD:$AD,$A112,'Báo cáo'!$AA:$AA,"&lt;="&amp;M$4)</f>
        <v>0</v>
      </c>
      <c r="N112" s="247">
        <f>SUMIFS('Báo cáo'!$O:$O,'Báo cáo'!$AD:$AD,$A112,'Báo cáo'!$Z:$Z,"&lt;="&amp;N$4)+SUMIFS('Báo cáo'!$P:$P,'Báo cáo'!$AD:$AD,$A112,'Báo cáo'!$Z:$Z,"&lt;="&amp;N$4)-SUMIFS('Báo cáo'!$Q:$Q,'Báo cáo'!$AD:$AD,$A112,'Báo cáo'!$AA:$AA,"&lt;="&amp;N$4)</f>
        <v>0</v>
      </c>
    </row>
    <row r="113" spans="1:14">
      <c r="A113"/>
      <c r="B113"/>
      <c r="C113" s="247">
        <f>SUMIFS('Báo cáo'!$O:$O,'Báo cáo'!$AD:$AD,$A113,'Báo cáo'!$Z:$Z,"&lt;="&amp;C$4)+SUMIFS('Báo cáo'!$P:$P,'Báo cáo'!$AD:$AD,$A113,'Báo cáo'!$Z:$Z,"&lt;="&amp;C$4)-SUMIFS('Báo cáo'!$Q:$Q,'Báo cáo'!$AD:$AD,$A113,'Báo cáo'!$AA:$AA,"&lt;="&amp;C$4)</f>
        <v>0</v>
      </c>
      <c r="D113" s="247">
        <f>SUMIFS('Báo cáo'!$O:$O,'Báo cáo'!$AD:$AD,$A113,'Báo cáo'!$Z:$Z,"&lt;="&amp;D$4)+SUMIFS('Báo cáo'!$P:$P,'Báo cáo'!$AD:$AD,$A113,'Báo cáo'!$Z:$Z,"&lt;="&amp;D$4)-SUMIFS('Báo cáo'!$Q:$Q,'Báo cáo'!$AD:$AD,$A113,'Báo cáo'!$AA:$AA,"&lt;="&amp;D$4)</f>
        <v>0</v>
      </c>
      <c r="E113" s="247">
        <f>SUMIFS('Báo cáo'!$O:$O,'Báo cáo'!$AD:$AD,$A113,'Báo cáo'!$Z:$Z,"&lt;="&amp;E$4)+SUMIFS('Báo cáo'!$P:$P,'Báo cáo'!$AD:$AD,$A113,'Báo cáo'!$Z:$Z,"&lt;="&amp;E$4)-SUMIFS('Báo cáo'!$Q:$Q,'Báo cáo'!$AD:$AD,$A113,'Báo cáo'!$AA:$AA,"&lt;="&amp;E$4)</f>
        <v>0</v>
      </c>
      <c r="F113" s="247">
        <f>SUMIFS('Báo cáo'!$O:$O,'Báo cáo'!$AD:$AD,$A113,'Báo cáo'!$Z:$Z,"&lt;="&amp;F$4)+SUMIFS('Báo cáo'!$P:$P,'Báo cáo'!$AD:$AD,$A113,'Báo cáo'!$Z:$Z,"&lt;="&amp;F$4)-SUMIFS('Báo cáo'!$Q:$Q,'Báo cáo'!$AD:$AD,$A113,'Báo cáo'!$AA:$AA,"&lt;="&amp;F$4)</f>
        <v>0</v>
      </c>
      <c r="G113" s="247">
        <f>SUMIFS('Báo cáo'!$O:$O,'Báo cáo'!$AD:$AD,$A113,'Báo cáo'!$Z:$Z,"&lt;="&amp;G$4)+SUMIFS('Báo cáo'!$P:$P,'Báo cáo'!$AD:$AD,$A113,'Báo cáo'!$Z:$Z,"&lt;="&amp;G$4)-SUMIFS('Báo cáo'!$Q:$Q,'Báo cáo'!$AD:$AD,$A113,'Báo cáo'!$AA:$AA,"&lt;="&amp;G$4)</f>
        <v>0</v>
      </c>
      <c r="H113" s="247">
        <f>SUMIFS('Báo cáo'!$O:$O,'Báo cáo'!$AD:$AD,$A113,'Báo cáo'!$Z:$Z,"&lt;="&amp;H$4)+SUMIFS('Báo cáo'!$P:$P,'Báo cáo'!$AD:$AD,$A113,'Báo cáo'!$Z:$Z,"&lt;="&amp;H$4)-SUMIFS('Báo cáo'!$Q:$Q,'Báo cáo'!$AD:$AD,$A113,'Báo cáo'!$AA:$AA,"&lt;="&amp;H$4)</f>
        <v>0</v>
      </c>
      <c r="I113" s="247">
        <f>SUMIFS('Báo cáo'!$O:$O,'Báo cáo'!$AD:$AD,$A113,'Báo cáo'!$Z:$Z,"&lt;="&amp;I$4)+SUMIFS('Báo cáo'!$P:$P,'Báo cáo'!$AD:$AD,$A113,'Báo cáo'!$Z:$Z,"&lt;="&amp;I$4)-SUMIFS('Báo cáo'!$Q:$Q,'Báo cáo'!$AD:$AD,$A113,'Báo cáo'!$AA:$AA,"&lt;="&amp;I$4)</f>
        <v>0</v>
      </c>
      <c r="J113" s="247">
        <f>SUMIFS('Báo cáo'!$O:$O,'Báo cáo'!$AD:$AD,$A113,'Báo cáo'!$Z:$Z,"&lt;="&amp;J$4)+SUMIFS('Báo cáo'!$P:$P,'Báo cáo'!$AD:$AD,$A113,'Báo cáo'!$Z:$Z,"&lt;="&amp;J$4)-SUMIFS('Báo cáo'!$Q:$Q,'Báo cáo'!$AD:$AD,$A113,'Báo cáo'!$AA:$AA,"&lt;="&amp;J$4)</f>
        <v>0</v>
      </c>
      <c r="K113" s="247">
        <f>SUMIFS('Báo cáo'!$O:$O,'Báo cáo'!$AD:$AD,$A113,'Báo cáo'!$Z:$Z,"&lt;="&amp;K$4)+SUMIFS('Báo cáo'!$P:$P,'Báo cáo'!$AD:$AD,$A113,'Báo cáo'!$Z:$Z,"&lt;="&amp;K$4)-SUMIFS('Báo cáo'!$Q:$Q,'Báo cáo'!$AD:$AD,$A113,'Báo cáo'!$AA:$AA,"&lt;="&amp;K$4)</f>
        <v>0</v>
      </c>
      <c r="L113" s="247">
        <f>SUMIFS('Báo cáo'!$O:$O,'Báo cáo'!$AD:$AD,$A113,'Báo cáo'!$Z:$Z,"&lt;="&amp;L$4)+SUMIFS('Báo cáo'!$P:$P,'Báo cáo'!$AD:$AD,$A113,'Báo cáo'!$Z:$Z,"&lt;="&amp;L$4)-SUMIFS('Báo cáo'!$Q:$Q,'Báo cáo'!$AD:$AD,$A113,'Báo cáo'!$AA:$AA,"&lt;="&amp;L$4)</f>
        <v>0</v>
      </c>
      <c r="M113" s="247">
        <f>SUMIFS('Báo cáo'!$O:$O,'Báo cáo'!$AD:$AD,$A113,'Báo cáo'!$Z:$Z,"&lt;="&amp;M$4)+SUMIFS('Báo cáo'!$P:$P,'Báo cáo'!$AD:$AD,$A113,'Báo cáo'!$Z:$Z,"&lt;="&amp;M$4)-SUMIFS('Báo cáo'!$Q:$Q,'Báo cáo'!$AD:$AD,$A113,'Báo cáo'!$AA:$AA,"&lt;="&amp;M$4)</f>
        <v>0</v>
      </c>
      <c r="N113" s="247">
        <f>SUMIFS('Báo cáo'!$O:$O,'Báo cáo'!$AD:$AD,$A113,'Báo cáo'!$Z:$Z,"&lt;="&amp;N$4)+SUMIFS('Báo cáo'!$P:$P,'Báo cáo'!$AD:$AD,$A113,'Báo cáo'!$Z:$Z,"&lt;="&amp;N$4)-SUMIFS('Báo cáo'!$Q:$Q,'Báo cáo'!$AD:$AD,$A113,'Báo cáo'!$AA:$AA,"&lt;="&amp;N$4)</f>
        <v>0</v>
      </c>
    </row>
    <row r="114" spans="1:14">
      <c r="A114"/>
      <c r="B114"/>
      <c r="C114" s="247">
        <f>SUMIFS('Báo cáo'!$O:$O,'Báo cáo'!$AD:$AD,$A114,'Báo cáo'!$Z:$Z,"&lt;="&amp;C$4)+SUMIFS('Báo cáo'!$P:$P,'Báo cáo'!$AD:$AD,$A114,'Báo cáo'!$Z:$Z,"&lt;="&amp;C$4)-SUMIFS('Báo cáo'!$Q:$Q,'Báo cáo'!$AD:$AD,$A114,'Báo cáo'!$AA:$AA,"&lt;="&amp;C$4)</f>
        <v>0</v>
      </c>
      <c r="D114" s="247">
        <f>SUMIFS('Báo cáo'!$O:$O,'Báo cáo'!$AD:$AD,$A114,'Báo cáo'!$Z:$Z,"&lt;="&amp;D$4)+SUMIFS('Báo cáo'!$P:$P,'Báo cáo'!$AD:$AD,$A114,'Báo cáo'!$Z:$Z,"&lt;="&amp;D$4)-SUMIFS('Báo cáo'!$Q:$Q,'Báo cáo'!$AD:$AD,$A114,'Báo cáo'!$AA:$AA,"&lt;="&amp;D$4)</f>
        <v>0</v>
      </c>
      <c r="E114" s="247">
        <f>SUMIFS('Báo cáo'!$O:$O,'Báo cáo'!$AD:$AD,$A114,'Báo cáo'!$Z:$Z,"&lt;="&amp;E$4)+SUMIFS('Báo cáo'!$P:$P,'Báo cáo'!$AD:$AD,$A114,'Báo cáo'!$Z:$Z,"&lt;="&amp;E$4)-SUMIFS('Báo cáo'!$Q:$Q,'Báo cáo'!$AD:$AD,$A114,'Báo cáo'!$AA:$AA,"&lt;="&amp;E$4)</f>
        <v>0</v>
      </c>
      <c r="F114" s="247">
        <f>SUMIFS('Báo cáo'!$O:$O,'Báo cáo'!$AD:$AD,$A114,'Báo cáo'!$Z:$Z,"&lt;="&amp;F$4)+SUMIFS('Báo cáo'!$P:$P,'Báo cáo'!$AD:$AD,$A114,'Báo cáo'!$Z:$Z,"&lt;="&amp;F$4)-SUMIFS('Báo cáo'!$Q:$Q,'Báo cáo'!$AD:$AD,$A114,'Báo cáo'!$AA:$AA,"&lt;="&amp;F$4)</f>
        <v>0</v>
      </c>
      <c r="G114" s="247">
        <f>SUMIFS('Báo cáo'!$O:$O,'Báo cáo'!$AD:$AD,$A114,'Báo cáo'!$Z:$Z,"&lt;="&amp;G$4)+SUMIFS('Báo cáo'!$P:$P,'Báo cáo'!$AD:$AD,$A114,'Báo cáo'!$Z:$Z,"&lt;="&amp;G$4)-SUMIFS('Báo cáo'!$Q:$Q,'Báo cáo'!$AD:$AD,$A114,'Báo cáo'!$AA:$AA,"&lt;="&amp;G$4)</f>
        <v>0</v>
      </c>
      <c r="H114" s="247">
        <f>SUMIFS('Báo cáo'!$O:$O,'Báo cáo'!$AD:$AD,$A114,'Báo cáo'!$Z:$Z,"&lt;="&amp;H$4)+SUMIFS('Báo cáo'!$P:$P,'Báo cáo'!$AD:$AD,$A114,'Báo cáo'!$Z:$Z,"&lt;="&amp;H$4)-SUMIFS('Báo cáo'!$Q:$Q,'Báo cáo'!$AD:$AD,$A114,'Báo cáo'!$AA:$AA,"&lt;="&amp;H$4)</f>
        <v>0</v>
      </c>
      <c r="I114" s="247">
        <f>SUMIFS('Báo cáo'!$O:$O,'Báo cáo'!$AD:$AD,$A114,'Báo cáo'!$Z:$Z,"&lt;="&amp;I$4)+SUMIFS('Báo cáo'!$P:$P,'Báo cáo'!$AD:$AD,$A114,'Báo cáo'!$Z:$Z,"&lt;="&amp;I$4)-SUMIFS('Báo cáo'!$Q:$Q,'Báo cáo'!$AD:$AD,$A114,'Báo cáo'!$AA:$AA,"&lt;="&amp;I$4)</f>
        <v>0</v>
      </c>
      <c r="J114" s="247">
        <f>SUMIFS('Báo cáo'!$O:$O,'Báo cáo'!$AD:$AD,$A114,'Báo cáo'!$Z:$Z,"&lt;="&amp;J$4)+SUMIFS('Báo cáo'!$P:$P,'Báo cáo'!$AD:$AD,$A114,'Báo cáo'!$Z:$Z,"&lt;="&amp;J$4)-SUMIFS('Báo cáo'!$Q:$Q,'Báo cáo'!$AD:$AD,$A114,'Báo cáo'!$AA:$AA,"&lt;="&amp;J$4)</f>
        <v>0</v>
      </c>
      <c r="K114" s="247">
        <f>SUMIFS('Báo cáo'!$O:$O,'Báo cáo'!$AD:$AD,$A114,'Báo cáo'!$Z:$Z,"&lt;="&amp;K$4)+SUMIFS('Báo cáo'!$P:$P,'Báo cáo'!$AD:$AD,$A114,'Báo cáo'!$Z:$Z,"&lt;="&amp;K$4)-SUMIFS('Báo cáo'!$Q:$Q,'Báo cáo'!$AD:$AD,$A114,'Báo cáo'!$AA:$AA,"&lt;="&amp;K$4)</f>
        <v>0</v>
      </c>
      <c r="L114" s="247">
        <f>SUMIFS('Báo cáo'!$O:$O,'Báo cáo'!$AD:$AD,$A114,'Báo cáo'!$Z:$Z,"&lt;="&amp;L$4)+SUMIFS('Báo cáo'!$P:$P,'Báo cáo'!$AD:$AD,$A114,'Báo cáo'!$Z:$Z,"&lt;="&amp;L$4)-SUMIFS('Báo cáo'!$Q:$Q,'Báo cáo'!$AD:$AD,$A114,'Báo cáo'!$AA:$AA,"&lt;="&amp;L$4)</f>
        <v>0</v>
      </c>
      <c r="M114" s="247">
        <f>SUMIFS('Báo cáo'!$O:$O,'Báo cáo'!$AD:$AD,$A114,'Báo cáo'!$Z:$Z,"&lt;="&amp;M$4)+SUMIFS('Báo cáo'!$P:$P,'Báo cáo'!$AD:$AD,$A114,'Báo cáo'!$Z:$Z,"&lt;="&amp;M$4)-SUMIFS('Báo cáo'!$Q:$Q,'Báo cáo'!$AD:$AD,$A114,'Báo cáo'!$AA:$AA,"&lt;="&amp;M$4)</f>
        <v>0</v>
      </c>
      <c r="N114" s="247">
        <f>SUMIFS('Báo cáo'!$O:$O,'Báo cáo'!$AD:$AD,$A114,'Báo cáo'!$Z:$Z,"&lt;="&amp;N$4)+SUMIFS('Báo cáo'!$P:$P,'Báo cáo'!$AD:$AD,$A114,'Báo cáo'!$Z:$Z,"&lt;="&amp;N$4)-SUMIFS('Báo cáo'!$Q:$Q,'Báo cáo'!$AD:$AD,$A114,'Báo cáo'!$AA:$AA,"&lt;="&amp;N$4)</f>
        <v>0</v>
      </c>
    </row>
    <row r="115" spans="1:14">
      <c r="A115"/>
      <c r="B115"/>
      <c r="C115" s="247">
        <f>SUMIFS('Báo cáo'!$O:$O,'Báo cáo'!$AD:$AD,$A115,'Báo cáo'!$Z:$Z,"&lt;="&amp;C$4)+SUMIFS('Báo cáo'!$P:$P,'Báo cáo'!$AD:$AD,$A115,'Báo cáo'!$Z:$Z,"&lt;="&amp;C$4)-SUMIFS('Báo cáo'!$Q:$Q,'Báo cáo'!$AD:$AD,$A115,'Báo cáo'!$AA:$AA,"&lt;="&amp;C$4)</f>
        <v>0</v>
      </c>
      <c r="D115" s="247">
        <f>SUMIFS('Báo cáo'!$O:$O,'Báo cáo'!$AD:$AD,$A115,'Báo cáo'!$Z:$Z,"&lt;="&amp;D$4)+SUMIFS('Báo cáo'!$P:$P,'Báo cáo'!$AD:$AD,$A115,'Báo cáo'!$Z:$Z,"&lt;="&amp;D$4)-SUMIFS('Báo cáo'!$Q:$Q,'Báo cáo'!$AD:$AD,$A115,'Báo cáo'!$AA:$AA,"&lt;="&amp;D$4)</f>
        <v>0</v>
      </c>
      <c r="E115" s="247">
        <f>SUMIFS('Báo cáo'!$O:$O,'Báo cáo'!$AD:$AD,$A115,'Báo cáo'!$Z:$Z,"&lt;="&amp;E$4)+SUMIFS('Báo cáo'!$P:$P,'Báo cáo'!$AD:$AD,$A115,'Báo cáo'!$Z:$Z,"&lt;="&amp;E$4)-SUMIFS('Báo cáo'!$Q:$Q,'Báo cáo'!$AD:$AD,$A115,'Báo cáo'!$AA:$AA,"&lt;="&amp;E$4)</f>
        <v>0</v>
      </c>
      <c r="F115" s="247">
        <f>SUMIFS('Báo cáo'!$O:$O,'Báo cáo'!$AD:$AD,$A115,'Báo cáo'!$Z:$Z,"&lt;="&amp;F$4)+SUMIFS('Báo cáo'!$P:$P,'Báo cáo'!$AD:$AD,$A115,'Báo cáo'!$Z:$Z,"&lt;="&amp;F$4)-SUMIFS('Báo cáo'!$Q:$Q,'Báo cáo'!$AD:$AD,$A115,'Báo cáo'!$AA:$AA,"&lt;="&amp;F$4)</f>
        <v>0</v>
      </c>
      <c r="G115" s="247">
        <f>SUMIFS('Báo cáo'!$O:$O,'Báo cáo'!$AD:$AD,$A115,'Báo cáo'!$Z:$Z,"&lt;="&amp;G$4)+SUMIFS('Báo cáo'!$P:$P,'Báo cáo'!$AD:$AD,$A115,'Báo cáo'!$Z:$Z,"&lt;="&amp;G$4)-SUMIFS('Báo cáo'!$Q:$Q,'Báo cáo'!$AD:$AD,$A115,'Báo cáo'!$AA:$AA,"&lt;="&amp;G$4)</f>
        <v>0</v>
      </c>
      <c r="H115" s="247">
        <f>SUMIFS('Báo cáo'!$O:$O,'Báo cáo'!$AD:$AD,$A115,'Báo cáo'!$Z:$Z,"&lt;="&amp;H$4)+SUMIFS('Báo cáo'!$P:$P,'Báo cáo'!$AD:$AD,$A115,'Báo cáo'!$Z:$Z,"&lt;="&amp;H$4)-SUMIFS('Báo cáo'!$Q:$Q,'Báo cáo'!$AD:$AD,$A115,'Báo cáo'!$AA:$AA,"&lt;="&amp;H$4)</f>
        <v>0</v>
      </c>
      <c r="I115" s="247">
        <f>SUMIFS('Báo cáo'!$O:$O,'Báo cáo'!$AD:$AD,$A115,'Báo cáo'!$Z:$Z,"&lt;="&amp;I$4)+SUMIFS('Báo cáo'!$P:$P,'Báo cáo'!$AD:$AD,$A115,'Báo cáo'!$Z:$Z,"&lt;="&amp;I$4)-SUMIFS('Báo cáo'!$Q:$Q,'Báo cáo'!$AD:$AD,$A115,'Báo cáo'!$AA:$AA,"&lt;="&amp;I$4)</f>
        <v>0</v>
      </c>
      <c r="J115" s="247">
        <f>SUMIFS('Báo cáo'!$O:$O,'Báo cáo'!$AD:$AD,$A115,'Báo cáo'!$Z:$Z,"&lt;="&amp;J$4)+SUMIFS('Báo cáo'!$P:$P,'Báo cáo'!$AD:$AD,$A115,'Báo cáo'!$Z:$Z,"&lt;="&amp;J$4)-SUMIFS('Báo cáo'!$Q:$Q,'Báo cáo'!$AD:$AD,$A115,'Báo cáo'!$AA:$AA,"&lt;="&amp;J$4)</f>
        <v>0</v>
      </c>
      <c r="K115" s="247">
        <f>SUMIFS('Báo cáo'!$O:$O,'Báo cáo'!$AD:$AD,$A115,'Báo cáo'!$Z:$Z,"&lt;="&amp;K$4)+SUMIFS('Báo cáo'!$P:$P,'Báo cáo'!$AD:$AD,$A115,'Báo cáo'!$Z:$Z,"&lt;="&amp;K$4)-SUMIFS('Báo cáo'!$Q:$Q,'Báo cáo'!$AD:$AD,$A115,'Báo cáo'!$AA:$AA,"&lt;="&amp;K$4)</f>
        <v>0</v>
      </c>
      <c r="L115" s="247">
        <f>SUMIFS('Báo cáo'!$O:$O,'Báo cáo'!$AD:$AD,$A115,'Báo cáo'!$Z:$Z,"&lt;="&amp;L$4)+SUMIFS('Báo cáo'!$P:$P,'Báo cáo'!$AD:$AD,$A115,'Báo cáo'!$Z:$Z,"&lt;="&amp;L$4)-SUMIFS('Báo cáo'!$Q:$Q,'Báo cáo'!$AD:$AD,$A115,'Báo cáo'!$AA:$AA,"&lt;="&amp;L$4)</f>
        <v>0</v>
      </c>
      <c r="M115" s="247">
        <f>SUMIFS('Báo cáo'!$O:$O,'Báo cáo'!$AD:$AD,$A115,'Báo cáo'!$Z:$Z,"&lt;="&amp;M$4)+SUMIFS('Báo cáo'!$P:$P,'Báo cáo'!$AD:$AD,$A115,'Báo cáo'!$Z:$Z,"&lt;="&amp;M$4)-SUMIFS('Báo cáo'!$Q:$Q,'Báo cáo'!$AD:$AD,$A115,'Báo cáo'!$AA:$AA,"&lt;="&amp;M$4)</f>
        <v>0</v>
      </c>
      <c r="N115" s="247">
        <f>SUMIFS('Báo cáo'!$O:$O,'Báo cáo'!$AD:$AD,$A115,'Báo cáo'!$Z:$Z,"&lt;="&amp;N$4)+SUMIFS('Báo cáo'!$P:$P,'Báo cáo'!$AD:$AD,$A115,'Báo cáo'!$Z:$Z,"&lt;="&amp;N$4)-SUMIFS('Báo cáo'!$Q:$Q,'Báo cáo'!$AD:$AD,$A115,'Báo cáo'!$AA:$AA,"&lt;="&amp;N$4)</f>
        <v>0</v>
      </c>
    </row>
    <row r="116" spans="1:14">
      <c r="A116"/>
      <c r="B116"/>
      <c r="C116" s="247">
        <f>SUMIFS('Báo cáo'!$O:$O,'Báo cáo'!$AD:$AD,$A116,'Báo cáo'!$Z:$Z,"&lt;="&amp;C$4)+SUMIFS('Báo cáo'!$P:$P,'Báo cáo'!$AD:$AD,$A116,'Báo cáo'!$Z:$Z,"&lt;="&amp;C$4)-SUMIFS('Báo cáo'!$Q:$Q,'Báo cáo'!$AD:$AD,$A116,'Báo cáo'!$AA:$AA,"&lt;="&amp;C$4)</f>
        <v>0</v>
      </c>
      <c r="D116" s="247">
        <f>SUMIFS('Báo cáo'!$O:$O,'Báo cáo'!$AD:$AD,$A116,'Báo cáo'!$Z:$Z,"&lt;="&amp;D$4)+SUMIFS('Báo cáo'!$P:$P,'Báo cáo'!$AD:$AD,$A116,'Báo cáo'!$Z:$Z,"&lt;="&amp;D$4)-SUMIFS('Báo cáo'!$Q:$Q,'Báo cáo'!$AD:$AD,$A116,'Báo cáo'!$AA:$AA,"&lt;="&amp;D$4)</f>
        <v>0</v>
      </c>
      <c r="E116" s="247">
        <f>SUMIFS('Báo cáo'!$O:$O,'Báo cáo'!$AD:$AD,$A116,'Báo cáo'!$Z:$Z,"&lt;="&amp;E$4)+SUMIFS('Báo cáo'!$P:$P,'Báo cáo'!$AD:$AD,$A116,'Báo cáo'!$Z:$Z,"&lt;="&amp;E$4)-SUMIFS('Báo cáo'!$Q:$Q,'Báo cáo'!$AD:$AD,$A116,'Báo cáo'!$AA:$AA,"&lt;="&amp;E$4)</f>
        <v>0</v>
      </c>
      <c r="F116" s="247">
        <f>SUMIFS('Báo cáo'!$O:$O,'Báo cáo'!$AD:$AD,$A116,'Báo cáo'!$Z:$Z,"&lt;="&amp;F$4)+SUMIFS('Báo cáo'!$P:$P,'Báo cáo'!$AD:$AD,$A116,'Báo cáo'!$Z:$Z,"&lt;="&amp;F$4)-SUMIFS('Báo cáo'!$Q:$Q,'Báo cáo'!$AD:$AD,$A116,'Báo cáo'!$AA:$AA,"&lt;="&amp;F$4)</f>
        <v>0</v>
      </c>
      <c r="G116" s="247">
        <f>SUMIFS('Báo cáo'!$O:$O,'Báo cáo'!$AD:$AD,$A116,'Báo cáo'!$Z:$Z,"&lt;="&amp;G$4)+SUMIFS('Báo cáo'!$P:$P,'Báo cáo'!$AD:$AD,$A116,'Báo cáo'!$Z:$Z,"&lt;="&amp;G$4)-SUMIFS('Báo cáo'!$Q:$Q,'Báo cáo'!$AD:$AD,$A116,'Báo cáo'!$AA:$AA,"&lt;="&amp;G$4)</f>
        <v>0</v>
      </c>
      <c r="H116" s="247">
        <f>SUMIFS('Báo cáo'!$O:$O,'Báo cáo'!$AD:$AD,$A116,'Báo cáo'!$Z:$Z,"&lt;="&amp;H$4)+SUMIFS('Báo cáo'!$P:$P,'Báo cáo'!$AD:$AD,$A116,'Báo cáo'!$Z:$Z,"&lt;="&amp;H$4)-SUMIFS('Báo cáo'!$Q:$Q,'Báo cáo'!$AD:$AD,$A116,'Báo cáo'!$AA:$AA,"&lt;="&amp;H$4)</f>
        <v>0</v>
      </c>
      <c r="I116" s="247">
        <f>SUMIFS('Báo cáo'!$O:$O,'Báo cáo'!$AD:$AD,$A116,'Báo cáo'!$Z:$Z,"&lt;="&amp;I$4)+SUMIFS('Báo cáo'!$P:$P,'Báo cáo'!$AD:$AD,$A116,'Báo cáo'!$Z:$Z,"&lt;="&amp;I$4)-SUMIFS('Báo cáo'!$Q:$Q,'Báo cáo'!$AD:$AD,$A116,'Báo cáo'!$AA:$AA,"&lt;="&amp;I$4)</f>
        <v>0</v>
      </c>
      <c r="J116" s="247">
        <f>SUMIFS('Báo cáo'!$O:$O,'Báo cáo'!$AD:$AD,$A116,'Báo cáo'!$Z:$Z,"&lt;="&amp;J$4)+SUMIFS('Báo cáo'!$P:$P,'Báo cáo'!$AD:$AD,$A116,'Báo cáo'!$Z:$Z,"&lt;="&amp;J$4)-SUMIFS('Báo cáo'!$Q:$Q,'Báo cáo'!$AD:$AD,$A116,'Báo cáo'!$AA:$AA,"&lt;="&amp;J$4)</f>
        <v>0</v>
      </c>
      <c r="K116" s="247">
        <f>SUMIFS('Báo cáo'!$O:$O,'Báo cáo'!$AD:$AD,$A116,'Báo cáo'!$Z:$Z,"&lt;="&amp;K$4)+SUMIFS('Báo cáo'!$P:$P,'Báo cáo'!$AD:$AD,$A116,'Báo cáo'!$Z:$Z,"&lt;="&amp;K$4)-SUMIFS('Báo cáo'!$Q:$Q,'Báo cáo'!$AD:$AD,$A116,'Báo cáo'!$AA:$AA,"&lt;="&amp;K$4)</f>
        <v>0</v>
      </c>
      <c r="L116" s="247">
        <f>SUMIFS('Báo cáo'!$O:$O,'Báo cáo'!$AD:$AD,$A116,'Báo cáo'!$Z:$Z,"&lt;="&amp;L$4)+SUMIFS('Báo cáo'!$P:$P,'Báo cáo'!$AD:$AD,$A116,'Báo cáo'!$Z:$Z,"&lt;="&amp;L$4)-SUMIFS('Báo cáo'!$Q:$Q,'Báo cáo'!$AD:$AD,$A116,'Báo cáo'!$AA:$AA,"&lt;="&amp;L$4)</f>
        <v>0</v>
      </c>
      <c r="M116" s="247">
        <f>SUMIFS('Báo cáo'!$O:$O,'Báo cáo'!$AD:$AD,$A116,'Báo cáo'!$Z:$Z,"&lt;="&amp;M$4)+SUMIFS('Báo cáo'!$P:$P,'Báo cáo'!$AD:$AD,$A116,'Báo cáo'!$Z:$Z,"&lt;="&amp;M$4)-SUMIFS('Báo cáo'!$Q:$Q,'Báo cáo'!$AD:$AD,$A116,'Báo cáo'!$AA:$AA,"&lt;="&amp;M$4)</f>
        <v>0</v>
      </c>
      <c r="N116" s="247">
        <f>SUMIFS('Báo cáo'!$O:$O,'Báo cáo'!$AD:$AD,$A116,'Báo cáo'!$Z:$Z,"&lt;="&amp;N$4)+SUMIFS('Báo cáo'!$P:$P,'Báo cáo'!$AD:$AD,$A116,'Báo cáo'!$Z:$Z,"&lt;="&amp;N$4)-SUMIFS('Báo cáo'!$Q:$Q,'Báo cáo'!$AD:$AD,$A116,'Báo cáo'!$AA:$AA,"&lt;="&amp;N$4)</f>
        <v>0</v>
      </c>
    </row>
    <row r="117" spans="1:14">
      <c r="A117"/>
      <c r="B117"/>
      <c r="C117" s="247">
        <f>SUMIFS('Báo cáo'!$O:$O,'Báo cáo'!$AD:$AD,$A117,'Báo cáo'!$Z:$Z,"&lt;="&amp;C$4)+SUMIFS('Báo cáo'!$P:$P,'Báo cáo'!$AD:$AD,$A117,'Báo cáo'!$Z:$Z,"&lt;="&amp;C$4)-SUMIFS('Báo cáo'!$Q:$Q,'Báo cáo'!$AD:$AD,$A117,'Báo cáo'!$AA:$AA,"&lt;="&amp;C$4)</f>
        <v>0</v>
      </c>
      <c r="D117" s="247">
        <f>SUMIFS('Báo cáo'!$O:$O,'Báo cáo'!$AD:$AD,$A117,'Báo cáo'!$Z:$Z,"&lt;="&amp;D$4)+SUMIFS('Báo cáo'!$P:$P,'Báo cáo'!$AD:$AD,$A117,'Báo cáo'!$Z:$Z,"&lt;="&amp;D$4)-SUMIFS('Báo cáo'!$Q:$Q,'Báo cáo'!$AD:$AD,$A117,'Báo cáo'!$AA:$AA,"&lt;="&amp;D$4)</f>
        <v>0</v>
      </c>
      <c r="E117" s="247">
        <f>SUMIFS('Báo cáo'!$O:$O,'Báo cáo'!$AD:$AD,$A117,'Báo cáo'!$Z:$Z,"&lt;="&amp;E$4)+SUMIFS('Báo cáo'!$P:$P,'Báo cáo'!$AD:$AD,$A117,'Báo cáo'!$Z:$Z,"&lt;="&amp;E$4)-SUMIFS('Báo cáo'!$Q:$Q,'Báo cáo'!$AD:$AD,$A117,'Báo cáo'!$AA:$AA,"&lt;="&amp;E$4)</f>
        <v>0</v>
      </c>
      <c r="F117" s="247">
        <f>SUMIFS('Báo cáo'!$O:$O,'Báo cáo'!$AD:$AD,$A117,'Báo cáo'!$Z:$Z,"&lt;="&amp;F$4)+SUMIFS('Báo cáo'!$P:$P,'Báo cáo'!$AD:$AD,$A117,'Báo cáo'!$Z:$Z,"&lt;="&amp;F$4)-SUMIFS('Báo cáo'!$Q:$Q,'Báo cáo'!$AD:$AD,$A117,'Báo cáo'!$AA:$AA,"&lt;="&amp;F$4)</f>
        <v>0</v>
      </c>
      <c r="G117" s="247">
        <f>SUMIFS('Báo cáo'!$O:$O,'Báo cáo'!$AD:$AD,$A117,'Báo cáo'!$Z:$Z,"&lt;="&amp;G$4)+SUMIFS('Báo cáo'!$P:$P,'Báo cáo'!$AD:$AD,$A117,'Báo cáo'!$Z:$Z,"&lt;="&amp;G$4)-SUMIFS('Báo cáo'!$Q:$Q,'Báo cáo'!$AD:$AD,$A117,'Báo cáo'!$AA:$AA,"&lt;="&amp;G$4)</f>
        <v>0</v>
      </c>
      <c r="H117" s="247">
        <f>SUMIFS('Báo cáo'!$O:$O,'Báo cáo'!$AD:$AD,$A117,'Báo cáo'!$Z:$Z,"&lt;="&amp;H$4)+SUMIFS('Báo cáo'!$P:$P,'Báo cáo'!$AD:$AD,$A117,'Báo cáo'!$Z:$Z,"&lt;="&amp;H$4)-SUMIFS('Báo cáo'!$Q:$Q,'Báo cáo'!$AD:$AD,$A117,'Báo cáo'!$AA:$AA,"&lt;="&amp;H$4)</f>
        <v>0</v>
      </c>
      <c r="I117" s="247">
        <f>SUMIFS('Báo cáo'!$O:$O,'Báo cáo'!$AD:$AD,$A117,'Báo cáo'!$Z:$Z,"&lt;="&amp;I$4)+SUMIFS('Báo cáo'!$P:$P,'Báo cáo'!$AD:$AD,$A117,'Báo cáo'!$Z:$Z,"&lt;="&amp;I$4)-SUMIFS('Báo cáo'!$Q:$Q,'Báo cáo'!$AD:$AD,$A117,'Báo cáo'!$AA:$AA,"&lt;="&amp;I$4)</f>
        <v>0</v>
      </c>
      <c r="J117" s="247">
        <f>SUMIFS('Báo cáo'!$O:$O,'Báo cáo'!$AD:$AD,$A117,'Báo cáo'!$Z:$Z,"&lt;="&amp;J$4)+SUMIFS('Báo cáo'!$P:$P,'Báo cáo'!$AD:$AD,$A117,'Báo cáo'!$Z:$Z,"&lt;="&amp;J$4)-SUMIFS('Báo cáo'!$Q:$Q,'Báo cáo'!$AD:$AD,$A117,'Báo cáo'!$AA:$AA,"&lt;="&amp;J$4)</f>
        <v>0</v>
      </c>
      <c r="K117" s="247">
        <f>SUMIFS('Báo cáo'!$O:$O,'Báo cáo'!$AD:$AD,$A117,'Báo cáo'!$Z:$Z,"&lt;="&amp;K$4)+SUMIFS('Báo cáo'!$P:$P,'Báo cáo'!$AD:$AD,$A117,'Báo cáo'!$Z:$Z,"&lt;="&amp;K$4)-SUMIFS('Báo cáo'!$Q:$Q,'Báo cáo'!$AD:$AD,$A117,'Báo cáo'!$AA:$AA,"&lt;="&amp;K$4)</f>
        <v>0</v>
      </c>
      <c r="L117" s="247">
        <f>SUMIFS('Báo cáo'!$O:$O,'Báo cáo'!$AD:$AD,$A117,'Báo cáo'!$Z:$Z,"&lt;="&amp;L$4)+SUMIFS('Báo cáo'!$P:$P,'Báo cáo'!$AD:$AD,$A117,'Báo cáo'!$Z:$Z,"&lt;="&amp;L$4)-SUMIFS('Báo cáo'!$Q:$Q,'Báo cáo'!$AD:$AD,$A117,'Báo cáo'!$AA:$AA,"&lt;="&amp;L$4)</f>
        <v>0</v>
      </c>
      <c r="M117" s="247">
        <f>SUMIFS('Báo cáo'!$O:$O,'Báo cáo'!$AD:$AD,$A117,'Báo cáo'!$Z:$Z,"&lt;="&amp;M$4)+SUMIFS('Báo cáo'!$P:$P,'Báo cáo'!$AD:$AD,$A117,'Báo cáo'!$Z:$Z,"&lt;="&amp;M$4)-SUMIFS('Báo cáo'!$Q:$Q,'Báo cáo'!$AD:$AD,$A117,'Báo cáo'!$AA:$AA,"&lt;="&amp;M$4)</f>
        <v>0</v>
      </c>
      <c r="N117" s="247">
        <f>SUMIFS('Báo cáo'!$O:$O,'Báo cáo'!$AD:$AD,$A117,'Báo cáo'!$Z:$Z,"&lt;="&amp;N$4)+SUMIFS('Báo cáo'!$P:$P,'Báo cáo'!$AD:$AD,$A117,'Báo cáo'!$Z:$Z,"&lt;="&amp;N$4)-SUMIFS('Báo cáo'!$Q:$Q,'Báo cáo'!$AD:$AD,$A117,'Báo cáo'!$AA:$AA,"&lt;="&amp;N$4)</f>
        <v>0</v>
      </c>
    </row>
    <row r="118" spans="1:14">
      <c r="A118"/>
      <c r="B118"/>
      <c r="C118" s="247">
        <f>SUMIFS('Báo cáo'!$O:$O,'Báo cáo'!$AD:$AD,$A118,'Báo cáo'!$Z:$Z,"&lt;="&amp;C$4)+SUMIFS('Báo cáo'!$P:$P,'Báo cáo'!$AD:$AD,$A118,'Báo cáo'!$Z:$Z,"&lt;="&amp;C$4)-SUMIFS('Báo cáo'!$Q:$Q,'Báo cáo'!$AD:$AD,$A118,'Báo cáo'!$AA:$AA,"&lt;="&amp;C$4)</f>
        <v>0</v>
      </c>
      <c r="D118" s="247">
        <f>SUMIFS('Báo cáo'!$O:$O,'Báo cáo'!$AD:$AD,$A118,'Báo cáo'!$Z:$Z,"&lt;="&amp;D$4)+SUMIFS('Báo cáo'!$P:$P,'Báo cáo'!$AD:$AD,$A118,'Báo cáo'!$Z:$Z,"&lt;="&amp;D$4)-SUMIFS('Báo cáo'!$Q:$Q,'Báo cáo'!$AD:$AD,$A118,'Báo cáo'!$AA:$AA,"&lt;="&amp;D$4)</f>
        <v>0</v>
      </c>
      <c r="E118" s="247">
        <f>SUMIFS('Báo cáo'!$O:$O,'Báo cáo'!$AD:$AD,$A118,'Báo cáo'!$Z:$Z,"&lt;="&amp;E$4)+SUMIFS('Báo cáo'!$P:$P,'Báo cáo'!$AD:$AD,$A118,'Báo cáo'!$Z:$Z,"&lt;="&amp;E$4)-SUMIFS('Báo cáo'!$Q:$Q,'Báo cáo'!$AD:$AD,$A118,'Báo cáo'!$AA:$AA,"&lt;="&amp;E$4)</f>
        <v>0</v>
      </c>
      <c r="F118" s="247">
        <f>SUMIFS('Báo cáo'!$O:$O,'Báo cáo'!$AD:$AD,$A118,'Báo cáo'!$Z:$Z,"&lt;="&amp;F$4)+SUMIFS('Báo cáo'!$P:$P,'Báo cáo'!$AD:$AD,$A118,'Báo cáo'!$Z:$Z,"&lt;="&amp;F$4)-SUMIFS('Báo cáo'!$Q:$Q,'Báo cáo'!$AD:$AD,$A118,'Báo cáo'!$AA:$AA,"&lt;="&amp;F$4)</f>
        <v>0</v>
      </c>
      <c r="G118" s="247">
        <f>SUMIFS('Báo cáo'!$O:$O,'Báo cáo'!$AD:$AD,$A118,'Báo cáo'!$Z:$Z,"&lt;="&amp;G$4)+SUMIFS('Báo cáo'!$P:$P,'Báo cáo'!$AD:$AD,$A118,'Báo cáo'!$Z:$Z,"&lt;="&amp;G$4)-SUMIFS('Báo cáo'!$Q:$Q,'Báo cáo'!$AD:$AD,$A118,'Báo cáo'!$AA:$AA,"&lt;="&amp;G$4)</f>
        <v>0</v>
      </c>
      <c r="H118" s="247">
        <f>SUMIFS('Báo cáo'!$O:$O,'Báo cáo'!$AD:$AD,$A118,'Báo cáo'!$Z:$Z,"&lt;="&amp;H$4)+SUMIFS('Báo cáo'!$P:$P,'Báo cáo'!$AD:$AD,$A118,'Báo cáo'!$Z:$Z,"&lt;="&amp;H$4)-SUMIFS('Báo cáo'!$Q:$Q,'Báo cáo'!$AD:$AD,$A118,'Báo cáo'!$AA:$AA,"&lt;="&amp;H$4)</f>
        <v>0</v>
      </c>
      <c r="I118" s="247">
        <f>SUMIFS('Báo cáo'!$O:$O,'Báo cáo'!$AD:$AD,$A118,'Báo cáo'!$Z:$Z,"&lt;="&amp;I$4)+SUMIFS('Báo cáo'!$P:$P,'Báo cáo'!$AD:$AD,$A118,'Báo cáo'!$Z:$Z,"&lt;="&amp;I$4)-SUMIFS('Báo cáo'!$Q:$Q,'Báo cáo'!$AD:$AD,$A118,'Báo cáo'!$AA:$AA,"&lt;="&amp;I$4)</f>
        <v>0</v>
      </c>
      <c r="J118" s="247">
        <f>SUMIFS('Báo cáo'!$O:$O,'Báo cáo'!$AD:$AD,$A118,'Báo cáo'!$Z:$Z,"&lt;="&amp;J$4)+SUMIFS('Báo cáo'!$P:$P,'Báo cáo'!$AD:$AD,$A118,'Báo cáo'!$Z:$Z,"&lt;="&amp;J$4)-SUMIFS('Báo cáo'!$Q:$Q,'Báo cáo'!$AD:$AD,$A118,'Báo cáo'!$AA:$AA,"&lt;="&amp;J$4)</f>
        <v>0</v>
      </c>
      <c r="K118" s="247">
        <f>SUMIFS('Báo cáo'!$O:$O,'Báo cáo'!$AD:$AD,$A118,'Báo cáo'!$Z:$Z,"&lt;="&amp;K$4)+SUMIFS('Báo cáo'!$P:$P,'Báo cáo'!$AD:$AD,$A118,'Báo cáo'!$Z:$Z,"&lt;="&amp;K$4)-SUMIFS('Báo cáo'!$Q:$Q,'Báo cáo'!$AD:$AD,$A118,'Báo cáo'!$AA:$AA,"&lt;="&amp;K$4)</f>
        <v>0</v>
      </c>
      <c r="L118" s="247">
        <f>SUMIFS('Báo cáo'!$O:$O,'Báo cáo'!$AD:$AD,$A118,'Báo cáo'!$Z:$Z,"&lt;="&amp;L$4)+SUMIFS('Báo cáo'!$P:$P,'Báo cáo'!$AD:$AD,$A118,'Báo cáo'!$Z:$Z,"&lt;="&amp;L$4)-SUMIFS('Báo cáo'!$Q:$Q,'Báo cáo'!$AD:$AD,$A118,'Báo cáo'!$AA:$AA,"&lt;="&amp;L$4)</f>
        <v>0</v>
      </c>
      <c r="M118" s="247">
        <f>SUMIFS('Báo cáo'!$O:$O,'Báo cáo'!$AD:$AD,$A118,'Báo cáo'!$Z:$Z,"&lt;="&amp;M$4)+SUMIFS('Báo cáo'!$P:$P,'Báo cáo'!$AD:$AD,$A118,'Báo cáo'!$Z:$Z,"&lt;="&amp;M$4)-SUMIFS('Báo cáo'!$Q:$Q,'Báo cáo'!$AD:$AD,$A118,'Báo cáo'!$AA:$AA,"&lt;="&amp;M$4)</f>
        <v>0</v>
      </c>
      <c r="N118" s="247">
        <f>SUMIFS('Báo cáo'!$O:$O,'Báo cáo'!$AD:$AD,$A118,'Báo cáo'!$Z:$Z,"&lt;="&amp;N$4)+SUMIFS('Báo cáo'!$P:$P,'Báo cáo'!$AD:$AD,$A118,'Báo cáo'!$Z:$Z,"&lt;="&amp;N$4)-SUMIFS('Báo cáo'!$Q:$Q,'Báo cáo'!$AD:$AD,$A118,'Báo cáo'!$AA:$AA,"&lt;="&amp;N$4)</f>
        <v>0</v>
      </c>
    </row>
    <row r="119" spans="1:14">
      <c r="A119"/>
      <c r="B119"/>
      <c r="C119" s="247">
        <f>SUMIFS('Báo cáo'!$O:$O,'Báo cáo'!$AD:$AD,$A119,'Báo cáo'!$Z:$Z,"&lt;="&amp;C$4)+SUMIFS('Báo cáo'!$P:$P,'Báo cáo'!$AD:$AD,$A119,'Báo cáo'!$Z:$Z,"&lt;="&amp;C$4)-SUMIFS('Báo cáo'!$Q:$Q,'Báo cáo'!$AD:$AD,$A119,'Báo cáo'!$AA:$AA,"&lt;="&amp;C$4)</f>
        <v>0</v>
      </c>
      <c r="D119" s="247">
        <f>SUMIFS('Báo cáo'!$O:$O,'Báo cáo'!$AD:$AD,$A119,'Báo cáo'!$Z:$Z,"&lt;="&amp;D$4)+SUMIFS('Báo cáo'!$P:$P,'Báo cáo'!$AD:$AD,$A119,'Báo cáo'!$Z:$Z,"&lt;="&amp;D$4)-SUMIFS('Báo cáo'!$Q:$Q,'Báo cáo'!$AD:$AD,$A119,'Báo cáo'!$AA:$AA,"&lt;="&amp;D$4)</f>
        <v>0</v>
      </c>
      <c r="E119" s="247">
        <f>SUMIFS('Báo cáo'!$O:$O,'Báo cáo'!$AD:$AD,$A119,'Báo cáo'!$Z:$Z,"&lt;="&amp;E$4)+SUMIFS('Báo cáo'!$P:$P,'Báo cáo'!$AD:$AD,$A119,'Báo cáo'!$Z:$Z,"&lt;="&amp;E$4)-SUMIFS('Báo cáo'!$Q:$Q,'Báo cáo'!$AD:$AD,$A119,'Báo cáo'!$AA:$AA,"&lt;="&amp;E$4)</f>
        <v>0</v>
      </c>
      <c r="F119" s="247">
        <f>SUMIFS('Báo cáo'!$O:$O,'Báo cáo'!$AD:$AD,$A119,'Báo cáo'!$Z:$Z,"&lt;="&amp;F$4)+SUMIFS('Báo cáo'!$P:$P,'Báo cáo'!$AD:$AD,$A119,'Báo cáo'!$Z:$Z,"&lt;="&amp;F$4)-SUMIFS('Báo cáo'!$Q:$Q,'Báo cáo'!$AD:$AD,$A119,'Báo cáo'!$AA:$AA,"&lt;="&amp;F$4)</f>
        <v>0</v>
      </c>
      <c r="G119" s="247">
        <f>SUMIFS('Báo cáo'!$O:$O,'Báo cáo'!$AD:$AD,$A119,'Báo cáo'!$Z:$Z,"&lt;="&amp;G$4)+SUMIFS('Báo cáo'!$P:$P,'Báo cáo'!$AD:$AD,$A119,'Báo cáo'!$Z:$Z,"&lt;="&amp;G$4)-SUMIFS('Báo cáo'!$Q:$Q,'Báo cáo'!$AD:$AD,$A119,'Báo cáo'!$AA:$AA,"&lt;="&amp;G$4)</f>
        <v>0</v>
      </c>
      <c r="H119" s="247">
        <f>SUMIFS('Báo cáo'!$O:$O,'Báo cáo'!$AD:$AD,$A119,'Báo cáo'!$Z:$Z,"&lt;="&amp;H$4)+SUMIFS('Báo cáo'!$P:$P,'Báo cáo'!$AD:$AD,$A119,'Báo cáo'!$Z:$Z,"&lt;="&amp;H$4)-SUMIFS('Báo cáo'!$Q:$Q,'Báo cáo'!$AD:$AD,$A119,'Báo cáo'!$AA:$AA,"&lt;="&amp;H$4)</f>
        <v>0</v>
      </c>
      <c r="I119" s="247">
        <f>SUMIFS('Báo cáo'!$O:$O,'Báo cáo'!$AD:$AD,$A119,'Báo cáo'!$Z:$Z,"&lt;="&amp;I$4)+SUMIFS('Báo cáo'!$P:$P,'Báo cáo'!$AD:$AD,$A119,'Báo cáo'!$Z:$Z,"&lt;="&amp;I$4)-SUMIFS('Báo cáo'!$Q:$Q,'Báo cáo'!$AD:$AD,$A119,'Báo cáo'!$AA:$AA,"&lt;="&amp;I$4)</f>
        <v>0</v>
      </c>
      <c r="J119" s="247">
        <f>SUMIFS('Báo cáo'!$O:$O,'Báo cáo'!$AD:$AD,$A119,'Báo cáo'!$Z:$Z,"&lt;="&amp;J$4)+SUMIFS('Báo cáo'!$P:$P,'Báo cáo'!$AD:$AD,$A119,'Báo cáo'!$Z:$Z,"&lt;="&amp;J$4)-SUMIFS('Báo cáo'!$Q:$Q,'Báo cáo'!$AD:$AD,$A119,'Báo cáo'!$AA:$AA,"&lt;="&amp;J$4)</f>
        <v>0</v>
      </c>
      <c r="K119" s="247">
        <f>SUMIFS('Báo cáo'!$O:$O,'Báo cáo'!$AD:$AD,$A119,'Báo cáo'!$Z:$Z,"&lt;="&amp;K$4)+SUMIFS('Báo cáo'!$P:$P,'Báo cáo'!$AD:$AD,$A119,'Báo cáo'!$Z:$Z,"&lt;="&amp;K$4)-SUMIFS('Báo cáo'!$Q:$Q,'Báo cáo'!$AD:$AD,$A119,'Báo cáo'!$AA:$AA,"&lt;="&amp;K$4)</f>
        <v>0</v>
      </c>
      <c r="L119" s="247">
        <f>SUMIFS('Báo cáo'!$O:$O,'Báo cáo'!$AD:$AD,$A119,'Báo cáo'!$Z:$Z,"&lt;="&amp;L$4)+SUMIFS('Báo cáo'!$P:$P,'Báo cáo'!$AD:$AD,$A119,'Báo cáo'!$Z:$Z,"&lt;="&amp;L$4)-SUMIFS('Báo cáo'!$Q:$Q,'Báo cáo'!$AD:$AD,$A119,'Báo cáo'!$AA:$AA,"&lt;="&amp;L$4)</f>
        <v>0</v>
      </c>
      <c r="M119" s="247">
        <f>SUMIFS('Báo cáo'!$O:$O,'Báo cáo'!$AD:$AD,$A119,'Báo cáo'!$Z:$Z,"&lt;="&amp;M$4)+SUMIFS('Báo cáo'!$P:$P,'Báo cáo'!$AD:$AD,$A119,'Báo cáo'!$Z:$Z,"&lt;="&amp;M$4)-SUMIFS('Báo cáo'!$Q:$Q,'Báo cáo'!$AD:$AD,$A119,'Báo cáo'!$AA:$AA,"&lt;="&amp;M$4)</f>
        <v>0</v>
      </c>
      <c r="N119" s="247">
        <f>SUMIFS('Báo cáo'!$O:$O,'Báo cáo'!$AD:$AD,$A119,'Báo cáo'!$Z:$Z,"&lt;="&amp;N$4)+SUMIFS('Báo cáo'!$P:$P,'Báo cáo'!$AD:$AD,$A119,'Báo cáo'!$Z:$Z,"&lt;="&amp;N$4)-SUMIFS('Báo cáo'!$Q:$Q,'Báo cáo'!$AD:$AD,$A119,'Báo cáo'!$AA:$AA,"&lt;="&amp;N$4)</f>
        <v>0</v>
      </c>
    </row>
    <row r="120" spans="1:14">
      <c r="A120"/>
      <c r="B120"/>
      <c r="C120" s="247">
        <f>SUMIFS('Báo cáo'!$O:$O,'Báo cáo'!$AD:$AD,$A120,'Báo cáo'!$Z:$Z,"&lt;="&amp;C$4)+SUMIFS('Báo cáo'!$P:$P,'Báo cáo'!$AD:$AD,$A120,'Báo cáo'!$Z:$Z,"&lt;="&amp;C$4)-SUMIFS('Báo cáo'!$Q:$Q,'Báo cáo'!$AD:$AD,$A120,'Báo cáo'!$AA:$AA,"&lt;="&amp;C$4)</f>
        <v>0</v>
      </c>
      <c r="D120" s="247">
        <f>SUMIFS('Báo cáo'!$O:$O,'Báo cáo'!$AD:$AD,$A120,'Báo cáo'!$Z:$Z,"&lt;="&amp;D$4)+SUMIFS('Báo cáo'!$P:$P,'Báo cáo'!$AD:$AD,$A120,'Báo cáo'!$Z:$Z,"&lt;="&amp;D$4)-SUMIFS('Báo cáo'!$Q:$Q,'Báo cáo'!$AD:$AD,$A120,'Báo cáo'!$AA:$AA,"&lt;="&amp;D$4)</f>
        <v>0</v>
      </c>
      <c r="E120" s="247">
        <f>SUMIFS('Báo cáo'!$O:$O,'Báo cáo'!$AD:$AD,$A120,'Báo cáo'!$Z:$Z,"&lt;="&amp;E$4)+SUMIFS('Báo cáo'!$P:$P,'Báo cáo'!$AD:$AD,$A120,'Báo cáo'!$Z:$Z,"&lt;="&amp;E$4)-SUMIFS('Báo cáo'!$Q:$Q,'Báo cáo'!$AD:$AD,$A120,'Báo cáo'!$AA:$AA,"&lt;="&amp;E$4)</f>
        <v>0</v>
      </c>
      <c r="F120" s="247">
        <f>SUMIFS('Báo cáo'!$O:$O,'Báo cáo'!$AD:$AD,$A120,'Báo cáo'!$Z:$Z,"&lt;="&amp;F$4)+SUMIFS('Báo cáo'!$P:$P,'Báo cáo'!$AD:$AD,$A120,'Báo cáo'!$Z:$Z,"&lt;="&amp;F$4)-SUMIFS('Báo cáo'!$Q:$Q,'Báo cáo'!$AD:$AD,$A120,'Báo cáo'!$AA:$AA,"&lt;="&amp;F$4)</f>
        <v>0</v>
      </c>
      <c r="G120" s="247">
        <f>SUMIFS('Báo cáo'!$O:$O,'Báo cáo'!$AD:$AD,$A120,'Báo cáo'!$Z:$Z,"&lt;="&amp;G$4)+SUMIFS('Báo cáo'!$P:$P,'Báo cáo'!$AD:$AD,$A120,'Báo cáo'!$Z:$Z,"&lt;="&amp;G$4)-SUMIFS('Báo cáo'!$Q:$Q,'Báo cáo'!$AD:$AD,$A120,'Báo cáo'!$AA:$AA,"&lt;="&amp;G$4)</f>
        <v>0</v>
      </c>
      <c r="H120" s="247">
        <f>SUMIFS('Báo cáo'!$O:$O,'Báo cáo'!$AD:$AD,$A120,'Báo cáo'!$Z:$Z,"&lt;="&amp;H$4)+SUMIFS('Báo cáo'!$P:$P,'Báo cáo'!$AD:$AD,$A120,'Báo cáo'!$Z:$Z,"&lt;="&amp;H$4)-SUMIFS('Báo cáo'!$Q:$Q,'Báo cáo'!$AD:$AD,$A120,'Báo cáo'!$AA:$AA,"&lt;="&amp;H$4)</f>
        <v>0</v>
      </c>
      <c r="I120" s="247">
        <f>SUMIFS('Báo cáo'!$O:$O,'Báo cáo'!$AD:$AD,$A120,'Báo cáo'!$Z:$Z,"&lt;="&amp;I$4)+SUMIFS('Báo cáo'!$P:$P,'Báo cáo'!$AD:$AD,$A120,'Báo cáo'!$Z:$Z,"&lt;="&amp;I$4)-SUMIFS('Báo cáo'!$Q:$Q,'Báo cáo'!$AD:$AD,$A120,'Báo cáo'!$AA:$AA,"&lt;="&amp;I$4)</f>
        <v>0</v>
      </c>
      <c r="J120" s="247">
        <f>SUMIFS('Báo cáo'!$O:$O,'Báo cáo'!$AD:$AD,$A120,'Báo cáo'!$Z:$Z,"&lt;="&amp;J$4)+SUMIFS('Báo cáo'!$P:$P,'Báo cáo'!$AD:$AD,$A120,'Báo cáo'!$Z:$Z,"&lt;="&amp;J$4)-SUMIFS('Báo cáo'!$Q:$Q,'Báo cáo'!$AD:$AD,$A120,'Báo cáo'!$AA:$AA,"&lt;="&amp;J$4)</f>
        <v>0</v>
      </c>
      <c r="K120" s="247">
        <f>SUMIFS('Báo cáo'!$O:$O,'Báo cáo'!$AD:$AD,$A120,'Báo cáo'!$Z:$Z,"&lt;="&amp;K$4)+SUMIFS('Báo cáo'!$P:$P,'Báo cáo'!$AD:$AD,$A120,'Báo cáo'!$Z:$Z,"&lt;="&amp;K$4)-SUMIFS('Báo cáo'!$Q:$Q,'Báo cáo'!$AD:$AD,$A120,'Báo cáo'!$AA:$AA,"&lt;="&amp;K$4)</f>
        <v>0</v>
      </c>
      <c r="L120" s="247">
        <f>SUMIFS('Báo cáo'!$O:$O,'Báo cáo'!$AD:$AD,$A120,'Báo cáo'!$Z:$Z,"&lt;="&amp;L$4)+SUMIFS('Báo cáo'!$P:$P,'Báo cáo'!$AD:$AD,$A120,'Báo cáo'!$Z:$Z,"&lt;="&amp;L$4)-SUMIFS('Báo cáo'!$Q:$Q,'Báo cáo'!$AD:$AD,$A120,'Báo cáo'!$AA:$AA,"&lt;="&amp;L$4)</f>
        <v>0</v>
      </c>
      <c r="M120" s="247">
        <f>SUMIFS('Báo cáo'!$O:$O,'Báo cáo'!$AD:$AD,$A120,'Báo cáo'!$Z:$Z,"&lt;="&amp;M$4)+SUMIFS('Báo cáo'!$P:$P,'Báo cáo'!$AD:$AD,$A120,'Báo cáo'!$Z:$Z,"&lt;="&amp;M$4)-SUMIFS('Báo cáo'!$Q:$Q,'Báo cáo'!$AD:$AD,$A120,'Báo cáo'!$AA:$AA,"&lt;="&amp;M$4)</f>
        <v>0</v>
      </c>
      <c r="N120" s="247">
        <f>SUMIFS('Báo cáo'!$O:$O,'Báo cáo'!$AD:$AD,$A120,'Báo cáo'!$Z:$Z,"&lt;="&amp;N$4)+SUMIFS('Báo cáo'!$P:$P,'Báo cáo'!$AD:$AD,$A120,'Báo cáo'!$Z:$Z,"&lt;="&amp;N$4)-SUMIFS('Báo cáo'!$Q:$Q,'Báo cáo'!$AD:$AD,$A120,'Báo cáo'!$AA:$AA,"&lt;="&amp;N$4)</f>
        <v>0</v>
      </c>
    </row>
    <row r="121" spans="1:14">
      <c r="A121"/>
      <c r="B121"/>
      <c r="C121" s="247">
        <f>SUMIFS('Báo cáo'!$O:$O,'Báo cáo'!$AD:$AD,$A121,'Báo cáo'!$Z:$Z,"&lt;="&amp;C$4)+SUMIFS('Báo cáo'!$P:$P,'Báo cáo'!$AD:$AD,$A121,'Báo cáo'!$Z:$Z,"&lt;="&amp;C$4)-SUMIFS('Báo cáo'!$Q:$Q,'Báo cáo'!$AD:$AD,$A121,'Báo cáo'!$AA:$AA,"&lt;="&amp;C$4)</f>
        <v>0</v>
      </c>
      <c r="D121" s="247">
        <f>SUMIFS('Báo cáo'!$O:$O,'Báo cáo'!$AD:$AD,$A121,'Báo cáo'!$Z:$Z,"&lt;="&amp;D$4)+SUMIFS('Báo cáo'!$P:$P,'Báo cáo'!$AD:$AD,$A121,'Báo cáo'!$Z:$Z,"&lt;="&amp;D$4)-SUMIFS('Báo cáo'!$Q:$Q,'Báo cáo'!$AD:$AD,$A121,'Báo cáo'!$AA:$AA,"&lt;="&amp;D$4)</f>
        <v>0</v>
      </c>
      <c r="E121" s="247">
        <f>SUMIFS('Báo cáo'!$O:$O,'Báo cáo'!$AD:$AD,$A121,'Báo cáo'!$Z:$Z,"&lt;="&amp;E$4)+SUMIFS('Báo cáo'!$P:$P,'Báo cáo'!$AD:$AD,$A121,'Báo cáo'!$Z:$Z,"&lt;="&amp;E$4)-SUMIFS('Báo cáo'!$Q:$Q,'Báo cáo'!$AD:$AD,$A121,'Báo cáo'!$AA:$AA,"&lt;="&amp;E$4)</f>
        <v>0</v>
      </c>
      <c r="F121" s="247">
        <f>SUMIFS('Báo cáo'!$O:$O,'Báo cáo'!$AD:$AD,$A121,'Báo cáo'!$Z:$Z,"&lt;="&amp;F$4)+SUMIFS('Báo cáo'!$P:$P,'Báo cáo'!$AD:$AD,$A121,'Báo cáo'!$Z:$Z,"&lt;="&amp;F$4)-SUMIFS('Báo cáo'!$Q:$Q,'Báo cáo'!$AD:$AD,$A121,'Báo cáo'!$AA:$AA,"&lt;="&amp;F$4)</f>
        <v>0</v>
      </c>
      <c r="G121" s="247">
        <f>SUMIFS('Báo cáo'!$O:$O,'Báo cáo'!$AD:$AD,$A121,'Báo cáo'!$Z:$Z,"&lt;="&amp;G$4)+SUMIFS('Báo cáo'!$P:$P,'Báo cáo'!$AD:$AD,$A121,'Báo cáo'!$Z:$Z,"&lt;="&amp;G$4)-SUMIFS('Báo cáo'!$Q:$Q,'Báo cáo'!$AD:$AD,$A121,'Báo cáo'!$AA:$AA,"&lt;="&amp;G$4)</f>
        <v>0</v>
      </c>
      <c r="H121" s="247">
        <f>SUMIFS('Báo cáo'!$O:$O,'Báo cáo'!$AD:$AD,$A121,'Báo cáo'!$Z:$Z,"&lt;="&amp;H$4)+SUMIFS('Báo cáo'!$P:$P,'Báo cáo'!$AD:$AD,$A121,'Báo cáo'!$Z:$Z,"&lt;="&amp;H$4)-SUMIFS('Báo cáo'!$Q:$Q,'Báo cáo'!$AD:$AD,$A121,'Báo cáo'!$AA:$AA,"&lt;="&amp;H$4)</f>
        <v>0</v>
      </c>
      <c r="I121" s="247">
        <f>SUMIFS('Báo cáo'!$O:$O,'Báo cáo'!$AD:$AD,$A121,'Báo cáo'!$Z:$Z,"&lt;="&amp;I$4)+SUMIFS('Báo cáo'!$P:$P,'Báo cáo'!$AD:$AD,$A121,'Báo cáo'!$Z:$Z,"&lt;="&amp;I$4)-SUMIFS('Báo cáo'!$Q:$Q,'Báo cáo'!$AD:$AD,$A121,'Báo cáo'!$AA:$AA,"&lt;="&amp;I$4)</f>
        <v>0</v>
      </c>
      <c r="J121" s="247">
        <f>SUMIFS('Báo cáo'!$O:$O,'Báo cáo'!$AD:$AD,$A121,'Báo cáo'!$Z:$Z,"&lt;="&amp;J$4)+SUMIFS('Báo cáo'!$P:$P,'Báo cáo'!$AD:$AD,$A121,'Báo cáo'!$Z:$Z,"&lt;="&amp;J$4)-SUMIFS('Báo cáo'!$Q:$Q,'Báo cáo'!$AD:$AD,$A121,'Báo cáo'!$AA:$AA,"&lt;="&amp;J$4)</f>
        <v>0</v>
      </c>
      <c r="K121" s="247">
        <f>SUMIFS('Báo cáo'!$O:$O,'Báo cáo'!$AD:$AD,$A121,'Báo cáo'!$Z:$Z,"&lt;="&amp;K$4)+SUMIFS('Báo cáo'!$P:$P,'Báo cáo'!$AD:$AD,$A121,'Báo cáo'!$Z:$Z,"&lt;="&amp;K$4)-SUMIFS('Báo cáo'!$Q:$Q,'Báo cáo'!$AD:$AD,$A121,'Báo cáo'!$AA:$AA,"&lt;="&amp;K$4)</f>
        <v>0</v>
      </c>
      <c r="L121" s="247">
        <f>SUMIFS('Báo cáo'!$O:$O,'Báo cáo'!$AD:$AD,$A121,'Báo cáo'!$Z:$Z,"&lt;="&amp;L$4)+SUMIFS('Báo cáo'!$P:$P,'Báo cáo'!$AD:$AD,$A121,'Báo cáo'!$Z:$Z,"&lt;="&amp;L$4)-SUMIFS('Báo cáo'!$Q:$Q,'Báo cáo'!$AD:$AD,$A121,'Báo cáo'!$AA:$AA,"&lt;="&amp;L$4)</f>
        <v>0</v>
      </c>
      <c r="M121" s="247">
        <f>SUMIFS('Báo cáo'!$O:$O,'Báo cáo'!$AD:$AD,$A121,'Báo cáo'!$Z:$Z,"&lt;="&amp;M$4)+SUMIFS('Báo cáo'!$P:$P,'Báo cáo'!$AD:$AD,$A121,'Báo cáo'!$Z:$Z,"&lt;="&amp;M$4)-SUMIFS('Báo cáo'!$Q:$Q,'Báo cáo'!$AD:$AD,$A121,'Báo cáo'!$AA:$AA,"&lt;="&amp;M$4)</f>
        <v>0</v>
      </c>
      <c r="N121" s="247">
        <f>SUMIFS('Báo cáo'!$O:$O,'Báo cáo'!$AD:$AD,$A121,'Báo cáo'!$Z:$Z,"&lt;="&amp;N$4)+SUMIFS('Báo cáo'!$P:$P,'Báo cáo'!$AD:$AD,$A121,'Báo cáo'!$Z:$Z,"&lt;="&amp;N$4)-SUMIFS('Báo cáo'!$Q:$Q,'Báo cáo'!$AD:$AD,$A121,'Báo cáo'!$AA:$AA,"&lt;="&amp;N$4)</f>
        <v>0</v>
      </c>
    </row>
    <row r="122" spans="1:14">
      <c r="A122"/>
      <c r="B122"/>
      <c r="C122" s="247">
        <f>SUMIFS('Báo cáo'!$O:$O,'Báo cáo'!$AD:$AD,$A122,'Báo cáo'!$Z:$Z,"&lt;="&amp;C$4)+SUMIFS('Báo cáo'!$P:$P,'Báo cáo'!$AD:$AD,$A122,'Báo cáo'!$Z:$Z,"&lt;="&amp;C$4)-SUMIFS('Báo cáo'!$Q:$Q,'Báo cáo'!$AD:$AD,$A122,'Báo cáo'!$AA:$AA,"&lt;="&amp;C$4)</f>
        <v>0</v>
      </c>
      <c r="D122" s="247">
        <f>SUMIFS('Báo cáo'!$O:$O,'Báo cáo'!$AD:$AD,$A122,'Báo cáo'!$Z:$Z,"&lt;="&amp;D$4)+SUMIFS('Báo cáo'!$P:$P,'Báo cáo'!$AD:$AD,$A122,'Báo cáo'!$Z:$Z,"&lt;="&amp;D$4)-SUMIFS('Báo cáo'!$Q:$Q,'Báo cáo'!$AD:$AD,$A122,'Báo cáo'!$AA:$AA,"&lt;="&amp;D$4)</f>
        <v>0</v>
      </c>
      <c r="E122" s="247">
        <f>SUMIFS('Báo cáo'!$O:$O,'Báo cáo'!$AD:$AD,$A122,'Báo cáo'!$Z:$Z,"&lt;="&amp;E$4)+SUMIFS('Báo cáo'!$P:$P,'Báo cáo'!$AD:$AD,$A122,'Báo cáo'!$Z:$Z,"&lt;="&amp;E$4)-SUMIFS('Báo cáo'!$Q:$Q,'Báo cáo'!$AD:$AD,$A122,'Báo cáo'!$AA:$AA,"&lt;="&amp;E$4)</f>
        <v>0</v>
      </c>
      <c r="F122" s="247">
        <f>SUMIFS('Báo cáo'!$O:$O,'Báo cáo'!$AD:$AD,$A122,'Báo cáo'!$Z:$Z,"&lt;="&amp;F$4)+SUMIFS('Báo cáo'!$P:$P,'Báo cáo'!$AD:$AD,$A122,'Báo cáo'!$Z:$Z,"&lt;="&amp;F$4)-SUMIFS('Báo cáo'!$Q:$Q,'Báo cáo'!$AD:$AD,$A122,'Báo cáo'!$AA:$AA,"&lt;="&amp;F$4)</f>
        <v>0</v>
      </c>
      <c r="G122" s="247">
        <f>SUMIFS('Báo cáo'!$O:$O,'Báo cáo'!$AD:$AD,$A122,'Báo cáo'!$Z:$Z,"&lt;="&amp;G$4)+SUMIFS('Báo cáo'!$P:$P,'Báo cáo'!$AD:$AD,$A122,'Báo cáo'!$Z:$Z,"&lt;="&amp;G$4)-SUMIFS('Báo cáo'!$Q:$Q,'Báo cáo'!$AD:$AD,$A122,'Báo cáo'!$AA:$AA,"&lt;="&amp;G$4)</f>
        <v>0</v>
      </c>
      <c r="H122" s="247">
        <f>SUMIFS('Báo cáo'!$O:$O,'Báo cáo'!$AD:$AD,$A122,'Báo cáo'!$Z:$Z,"&lt;="&amp;H$4)+SUMIFS('Báo cáo'!$P:$P,'Báo cáo'!$AD:$AD,$A122,'Báo cáo'!$Z:$Z,"&lt;="&amp;H$4)-SUMIFS('Báo cáo'!$Q:$Q,'Báo cáo'!$AD:$AD,$A122,'Báo cáo'!$AA:$AA,"&lt;="&amp;H$4)</f>
        <v>0</v>
      </c>
      <c r="I122" s="247">
        <f>SUMIFS('Báo cáo'!$O:$O,'Báo cáo'!$AD:$AD,$A122,'Báo cáo'!$Z:$Z,"&lt;="&amp;I$4)+SUMIFS('Báo cáo'!$P:$P,'Báo cáo'!$AD:$AD,$A122,'Báo cáo'!$Z:$Z,"&lt;="&amp;I$4)-SUMIFS('Báo cáo'!$Q:$Q,'Báo cáo'!$AD:$AD,$A122,'Báo cáo'!$AA:$AA,"&lt;="&amp;I$4)</f>
        <v>0</v>
      </c>
      <c r="J122" s="247">
        <f>SUMIFS('Báo cáo'!$O:$O,'Báo cáo'!$AD:$AD,$A122,'Báo cáo'!$Z:$Z,"&lt;="&amp;J$4)+SUMIFS('Báo cáo'!$P:$P,'Báo cáo'!$AD:$AD,$A122,'Báo cáo'!$Z:$Z,"&lt;="&amp;J$4)-SUMIFS('Báo cáo'!$Q:$Q,'Báo cáo'!$AD:$AD,$A122,'Báo cáo'!$AA:$AA,"&lt;="&amp;J$4)</f>
        <v>0</v>
      </c>
      <c r="K122" s="247">
        <f>SUMIFS('Báo cáo'!$O:$O,'Báo cáo'!$AD:$AD,$A122,'Báo cáo'!$Z:$Z,"&lt;="&amp;K$4)+SUMIFS('Báo cáo'!$P:$P,'Báo cáo'!$AD:$AD,$A122,'Báo cáo'!$Z:$Z,"&lt;="&amp;K$4)-SUMIFS('Báo cáo'!$Q:$Q,'Báo cáo'!$AD:$AD,$A122,'Báo cáo'!$AA:$AA,"&lt;="&amp;K$4)</f>
        <v>0</v>
      </c>
      <c r="L122" s="247">
        <f>SUMIFS('Báo cáo'!$O:$O,'Báo cáo'!$AD:$AD,$A122,'Báo cáo'!$Z:$Z,"&lt;="&amp;L$4)+SUMIFS('Báo cáo'!$P:$P,'Báo cáo'!$AD:$AD,$A122,'Báo cáo'!$Z:$Z,"&lt;="&amp;L$4)-SUMIFS('Báo cáo'!$Q:$Q,'Báo cáo'!$AD:$AD,$A122,'Báo cáo'!$AA:$AA,"&lt;="&amp;L$4)</f>
        <v>0</v>
      </c>
      <c r="M122" s="247">
        <f>SUMIFS('Báo cáo'!$O:$O,'Báo cáo'!$AD:$AD,$A122,'Báo cáo'!$Z:$Z,"&lt;="&amp;M$4)+SUMIFS('Báo cáo'!$P:$P,'Báo cáo'!$AD:$AD,$A122,'Báo cáo'!$Z:$Z,"&lt;="&amp;M$4)-SUMIFS('Báo cáo'!$Q:$Q,'Báo cáo'!$AD:$AD,$A122,'Báo cáo'!$AA:$AA,"&lt;="&amp;M$4)</f>
        <v>0</v>
      </c>
      <c r="N122" s="247">
        <f>SUMIFS('Báo cáo'!$O:$O,'Báo cáo'!$AD:$AD,$A122,'Báo cáo'!$Z:$Z,"&lt;="&amp;N$4)+SUMIFS('Báo cáo'!$P:$P,'Báo cáo'!$AD:$AD,$A122,'Báo cáo'!$Z:$Z,"&lt;="&amp;N$4)-SUMIFS('Báo cáo'!$Q:$Q,'Báo cáo'!$AD:$AD,$A122,'Báo cáo'!$AA:$AA,"&lt;="&amp;N$4)</f>
        <v>0</v>
      </c>
    </row>
    <row r="123" spans="1:14">
      <c r="A123"/>
      <c r="B123"/>
      <c r="C123" s="247">
        <f>SUMIFS('Báo cáo'!$O:$O,'Báo cáo'!$AD:$AD,$A123,'Báo cáo'!$Z:$Z,"&lt;="&amp;C$4)+SUMIFS('Báo cáo'!$P:$P,'Báo cáo'!$AD:$AD,$A123,'Báo cáo'!$Z:$Z,"&lt;="&amp;C$4)-SUMIFS('Báo cáo'!$Q:$Q,'Báo cáo'!$AD:$AD,$A123,'Báo cáo'!$AA:$AA,"&lt;="&amp;C$4)</f>
        <v>0</v>
      </c>
      <c r="D123" s="247">
        <f>SUMIFS('Báo cáo'!$O:$O,'Báo cáo'!$AD:$AD,$A123,'Báo cáo'!$Z:$Z,"&lt;="&amp;D$4)+SUMIFS('Báo cáo'!$P:$P,'Báo cáo'!$AD:$AD,$A123,'Báo cáo'!$Z:$Z,"&lt;="&amp;D$4)-SUMIFS('Báo cáo'!$Q:$Q,'Báo cáo'!$AD:$AD,$A123,'Báo cáo'!$AA:$AA,"&lt;="&amp;D$4)</f>
        <v>0</v>
      </c>
      <c r="E123" s="247">
        <f>SUMIFS('Báo cáo'!$O:$O,'Báo cáo'!$AD:$AD,$A123,'Báo cáo'!$Z:$Z,"&lt;="&amp;E$4)+SUMIFS('Báo cáo'!$P:$P,'Báo cáo'!$AD:$AD,$A123,'Báo cáo'!$Z:$Z,"&lt;="&amp;E$4)-SUMIFS('Báo cáo'!$Q:$Q,'Báo cáo'!$AD:$AD,$A123,'Báo cáo'!$AA:$AA,"&lt;="&amp;E$4)</f>
        <v>0</v>
      </c>
      <c r="F123" s="247">
        <f>SUMIFS('Báo cáo'!$O:$O,'Báo cáo'!$AD:$AD,$A123,'Báo cáo'!$Z:$Z,"&lt;="&amp;F$4)+SUMIFS('Báo cáo'!$P:$P,'Báo cáo'!$AD:$AD,$A123,'Báo cáo'!$Z:$Z,"&lt;="&amp;F$4)-SUMIFS('Báo cáo'!$Q:$Q,'Báo cáo'!$AD:$AD,$A123,'Báo cáo'!$AA:$AA,"&lt;="&amp;F$4)</f>
        <v>0</v>
      </c>
      <c r="G123" s="247">
        <f>SUMIFS('Báo cáo'!$O:$O,'Báo cáo'!$AD:$AD,$A123,'Báo cáo'!$Z:$Z,"&lt;="&amp;G$4)+SUMIFS('Báo cáo'!$P:$P,'Báo cáo'!$AD:$AD,$A123,'Báo cáo'!$Z:$Z,"&lt;="&amp;G$4)-SUMIFS('Báo cáo'!$Q:$Q,'Báo cáo'!$AD:$AD,$A123,'Báo cáo'!$AA:$AA,"&lt;="&amp;G$4)</f>
        <v>0</v>
      </c>
      <c r="H123" s="247">
        <f>SUMIFS('Báo cáo'!$O:$O,'Báo cáo'!$AD:$AD,$A123,'Báo cáo'!$Z:$Z,"&lt;="&amp;H$4)+SUMIFS('Báo cáo'!$P:$P,'Báo cáo'!$AD:$AD,$A123,'Báo cáo'!$Z:$Z,"&lt;="&amp;H$4)-SUMIFS('Báo cáo'!$Q:$Q,'Báo cáo'!$AD:$AD,$A123,'Báo cáo'!$AA:$AA,"&lt;="&amp;H$4)</f>
        <v>0</v>
      </c>
      <c r="I123" s="247">
        <f>SUMIFS('Báo cáo'!$O:$O,'Báo cáo'!$AD:$AD,$A123,'Báo cáo'!$Z:$Z,"&lt;="&amp;I$4)+SUMIFS('Báo cáo'!$P:$P,'Báo cáo'!$AD:$AD,$A123,'Báo cáo'!$Z:$Z,"&lt;="&amp;I$4)-SUMIFS('Báo cáo'!$Q:$Q,'Báo cáo'!$AD:$AD,$A123,'Báo cáo'!$AA:$AA,"&lt;="&amp;I$4)</f>
        <v>0</v>
      </c>
      <c r="J123" s="247">
        <f>SUMIFS('Báo cáo'!$O:$O,'Báo cáo'!$AD:$AD,$A123,'Báo cáo'!$Z:$Z,"&lt;="&amp;J$4)+SUMIFS('Báo cáo'!$P:$P,'Báo cáo'!$AD:$AD,$A123,'Báo cáo'!$Z:$Z,"&lt;="&amp;J$4)-SUMIFS('Báo cáo'!$Q:$Q,'Báo cáo'!$AD:$AD,$A123,'Báo cáo'!$AA:$AA,"&lt;="&amp;J$4)</f>
        <v>0</v>
      </c>
      <c r="K123" s="247">
        <f>SUMIFS('Báo cáo'!$O:$O,'Báo cáo'!$AD:$AD,$A123,'Báo cáo'!$Z:$Z,"&lt;="&amp;K$4)+SUMIFS('Báo cáo'!$P:$P,'Báo cáo'!$AD:$AD,$A123,'Báo cáo'!$Z:$Z,"&lt;="&amp;K$4)-SUMIFS('Báo cáo'!$Q:$Q,'Báo cáo'!$AD:$AD,$A123,'Báo cáo'!$AA:$AA,"&lt;="&amp;K$4)</f>
        <v>0</v>
      </c>
      <c r="L123" s="247">
        <f>SUMIFS('Báo cáo'!$O:$O,'Báo cáo'!$AD:$AD,$A123,'Báo cáo'!$Z:$Z,"&lt;="&amp;L$4)+SUMIFS('Báo cáo'!$P:$P,'Báo cáo'!$AD:$AD,$A123,'Báo cáo'!$Z:$Z,"&lt;="&amp;L$4)-SUMIFS('Báo cáo'!$Q:$Q,'Báo cáo'!$AD:$AD,$A123,'Báo cáo'!$AA:$AA,"&lt;="&amp;L$4)</f>
        <v>0</v>
      </c>
      <c r="M123" s="247">
        <f>SUMIFS('Báo cáo'!$O:$O,'Báo cáo'!$AD:$AD,$A123,'Báo cáo'!$Z:$Z,"&lt;="&amp;M$4)+SUMIFS('Báo cáo'!$P:$P,'Báo cáo'!$AD:$AD,$A123,'Báo cáo'!$Z:$Z,"&lt;="&amp;M$4)-SUMIFS('Báo cáo'!$Q:$Q,'Báo cáo'!$AD:$AD,$A123,'Báo cáo'!$AA:$AA,"&lt;="&amp;M$4)</f>
        <v>0</v>
      </c>
      <c r="N123" s="247">
        <f>SUMIFS('Báo cáo'!$O:$O,'Báo cáo'!$AD:$AD,$A123,'Báo cáo'!$Z:$Z,"&lt;="&amp;N$4)+SUMIFS('Báo cáo'!$P:$P,'Báo cáo'!$AD:$AD,$A123,'Báo cáo'!$Z:$Z,"&lt;="&amp;N$4)-SUMIFS('Báo cáo'!$Q:$Q,'Báo cáo'!$AD:$AD,$A123,'Báo cáo'!$AA:$AA,"&lt;="&amp;N$4)</f>
        <v>0</v>
      </c>
    </row>
    <row r="124" spans="1:14">
      <c r="A124"/>
      <c r="B124"/>
      <c r="C124" s="247">
        <f>SUMIFS('Báo cáo'!$O:$O,'Báo cáo'!$AD:$AD,$A124,'Báo cáo'!$Z:$Z,"&lt;="&amp;C$4)+SUMIFS('Báo cáo'!$P:$P,'Báo cáo'!$AD:$AD,$A124,'Báo cáo'!$Z:$Z,"&lt;="&amp;C$4)-SUMIFS('Báo cáo'!$Q:$Q,'Báo cáo'!$AD:$AD,$A124,'Báo cáo'!$AA:$AA,"&lt;="&amp;C$4)</f>
        <v>0</v>
      </c>
      <c r="D124" s="247">
        <f>SUMIFS('Báo cáo'!$O:$O,'Báo cáo'!$AD:$AD,$A124,'Báo cáo'!$Z:$Z,"&lt;="&amp;D$4)+SUMIFS('Báo cáo'!$P:$P,'Báo cáo'!$AD:$AD,$A124,'Báo cáo'!$Z:$Z,"&lt;="&amp;D$4)-SUMIFS('Báo cáo'!$Q:$Q,'Báo cáo'!$AD:$AD,$A124,'Báo cáo'!$AA:$AA,"&lt;="&amp;D$4)</f>
        <v>0</v>
      </c>
      <c r="E124" s="247">
        <f>SUMIFS('Báo cáo'!$O:$O,'Báo cáo'!$AD:$AD,$A124,'Báo cáo'!$Z:$Z,"&lt;="&amp;E$4)+SUMIFS('Báo cáo'!$P:$P,'Báo cáo'!$AD:$AD,$A124,'Báo cáo'!$Z:$Z,"&lt;="&amp;E$4)-SUMIFS('Báo cáo'!$Q:$Q,'Báo cáo'!$AD:$AD,$A124,'Báo cáo'!$AA:$AA,"&lt;="&amp;E$4)</f>
        <v>0</v>
      </c>
      <c r="F124" s="247">
        <f>SUMIFS('Báo cáo'!$O:$O,'Báo cáo'!$AD:$AD,$A124,'Báo cáo'!$Z:$Z,"&lt;="&amp;F$4)+SUMIFS('Báo cáo'!$P:$P,'Báo cáo'!$AD:$AD,$A124,'Báo cáo'!$Z:$Z,"&lt;="&amp;F$4)-SUMIFS('Báo cáo'!$Q:$Q,'Báo cáo'!$AD:$AD,$A124,'Báo cáo'!$AA:$AA,"&lt;="&amp;F$4)</f>
        <v>0</v>
      </c>
      <c r="G124" s="247">
        <f>SUMIFS('Báo cáo'!$O:$O,'Báo cáo'!$AD:$AD,$A124,'Báo cáo'!$Z:$Z,"&lt;="&amp;G$4)+SUMIFS('Báo cáo'!$P:$P,'Báo cáo'!$AD:$AD,$A124,'Báo cáo'!$Z:$Z,"&lt;="&amp;G$4)-SUMIFS('Báo cáo'!$Q:$Q,'Báo cáo'!$AD:$AD,$A124,'Báo cáo'!$AA:$AA,"&lt;="&amp;G$4)</f>
        <v>0</v>
      </c>
      <c r="H124" s="247">
        <f>SUMIFS('Báo cáo'!$O:$O,'Báo cáo'!$AD:$AD,$A124,'Báo cáo'!$Z:$Z,"&lt;="&amp;H$4)+SUMIFS('Báo cáo'!$P:$P,'Báo cáo'!$AD:$AD,$A124,'Báo cáo'!$Z:$Z,"&lt;="&amp;H$4)-SUMIFS('Báo cáo'!$Q:$Q,'Báo cáo'!$AD:$AD,$A124,'Báo cáo'!$AA:$AA,"&lt;="&amp;H$4)</f>
        <v>0</v>
      </c>
      <c r="I124" s="247">
        <f>SUMIFS('Báo cáo'!$O:$O,'Báo cáo'!$AD:$AD,$A124,'Báo cáo'!$Z:$Z,"&lt;="&amp;I$4)+SUMIFS('Báo cáo'!$P:$P,'Báo cáo'!$AD:$AD,$A124,'Báo cáo'!$Z:$Z,"&lt;="&amp;I$4)-SUMIFS('Báo cáo'!$Q:$Q,'Báo cáo'!$AD:$AD,$A124,'Báo cáo'!$AA:$AA,"&lt;="&amp;I$4)</f>
        <v>0</v>
      </c>
      <c r="J124" s="247">
        <f>SUMIFS('Báo cáo'!$O:$O,'Báo cáo'!$AD:$AD,$A124,'Báo cáo'!$Z:$Z,"&lt;="&amp;J$4)+SUMIFS('Báo cáo'!$P:$P,'Báo cáo'!$AD:$AD,$A124,'Báo cáo'!$Z:$Z,"&lt;="&amp;J$4)-SUMIFS('Báo cáo'!$Q:$Q,'Báo cáo'!$AD:$AD,$A124,'Báo cáo'!$AA:$AA,"&lt;="&amp;J$4)</f>
        <v>0</v>
      </c>
      <c r="K124" s="247">
        <f>SUMIFS('Báo cáo'!$O:$O,'Báo cáo'!$AD:$AD,$A124,'Báo cáo'!$Z:$Z,"&lt;="&amp;K$4)+SUMIFS('Báo cáo'!$P:$P,'Báo cáo'!$AD:$AD,$A124,'Báo cáo'!$Z:$Z,"&lt;="&amp;K$4)-SUMIFS('Báo cáo'!$Q:$Q,'Báo cáo'!$AD:$AD,$A124,'Báo cáo'!$AA:$AA,"&lt;="&amp;K$4)</f>
        <v>0</v>
      </c>
      <c r="L124" s="247">
        <f>SUMIFS('Báo cáo'!$O:$O,'Báo cáo'!$AD:$AD,$A124,'Báo cáo'!$Z:$Z,"&lt;="&amp;L$4)+SUMIFS('Báo cáo'!$P:$P,'Báo cáo'!$AD:$AD,$A124,'Báo cáo'!$Z:$Z,"&lt;="&amp;L$4)-SUMIFS('Báo cáo'!$Q:$Q,'Báo cáo'!$AD:$AD,$A124,'Báo cáo'!$AA:$AA,"&lt;="&amp;L$4)</f>
        <v>0</v>
      </c>
      <c r="M124" s="247">
        <f>SUMIFS('Báo cáo'!$O:$O,'Báo cáo'!$AD:$AD,$A124,'Báo cáo'!$Z:$Z,"&lt;="&amp;M$4)+SUMIFS('Báo cáo'!$P:$P,'Báo cáo'!$AD:$AD,$A124,'Báo cáo'!$Z:$Z,"&lt;="&amp;M$4)-SUMIFS('Báo cáo'!$Q:$Q,'Báo cáo'!$AD:$AD,$A124,'Báo cáo'!$AA:$AA,"&lt;="&amp;M$4)</f>
        <v>0</v>
      </c>
      <c r="N124" s="247">
        <f>SUMIFS('Báo cáo'!$O:$O,'Báo cáo'!$AD:$AD,$A124,'Báo cáo'!$Z:$Z,"&lt;="&amp;N$4)+SUMIFS('Báo cáo'!$P:$P,'Báo cáo'!$AD:$AD,$A124,'Báo cáo'!$Z:$Z,"&lt;="&amp;N$4)-SUMIFS('Báo cáo'!$Q:$Q,'Báo cáo'!$AD:$AD,$A124,'Báo cáo'!$AA:$AA,"&lt;="&amp;N$4)</f>
        <v>0</v>
      </c>
    </row>
    <row r="125" spans="1:14">
      <c r="A125"/>
      <c r="B125"/>
      <c r="C125" s="247">
        <f>SUMIFS('Báo cáo'!$O:$O,'Báo cáo'!$AD:$AD,$A125,'Báo cáo'!$Z:$Z,"&lt;="&amp;C$4)+SUMIFS('Báo cáo'!$P:$P,'Báo cáo'!$AD:$AD,$A125,'Báo cáo'!$Z:$Z,"&lt;="&amp;C$4)-SUMIFS('Báo cáo'!$Q:$Q,'Báo cáo'!$AD:$AD,$A125,'Báo cáo'!$AA:$AA,"&lt;="&amp;C$4)</f>
        <v>0</v>
      </c>
      <c r="D125" s="247">
        <f>SUMIFS('Báo cáo'!$O:$O,'Báo cáo'!$AD:$AD,$A125,'Báo cáo'!$Z:$Z,"&lt;="&amp;D$4)+SUMIFS('Báo cáo'!$P:$P,'Báo cáo'!$AD:$AD,$A125,'Báo cáo'!$Z:$Z,"&lt;="&amp;D$4)-SUMIFS('Báo cáo'!$Q:$Q,'Báo cáo'!$AD:$AD,$A125,'Báo cáo'!$AA:$AA,"&lt;="&amp;D$4)</f>
        <v>0</v>
      </c>
      <c r="E125" s="247">
        <f>SUMIFS('Báo cáo'!$O:$O,'Báo cáo'!$AD:$AD,$A125,'Báo cáo'!$Z:$Z,"&lt;="&amp;E$4)+SUMIFS('Báo cáo'!$P:$P,'Báo cáo'!$AD:$AD,$A125,'Báo cáo'!$Z:$Z,"&lt;="&amp;E$4)-SUMIFS('Báo cáo'!$Q:$Q,'Báo cáo'!$AD:$AD,$A125,'Báo cáo'!$AA:$AA,"&lt;="&amp;E$4)</f>
        <v>0</v>
      </c>
      <c r="F125" s="247">
        <f>SUMIFS('Báo cáo'!$O:$O,'Báo cáo'!$AD:$AD,$A125,'Báo cáo'!$Z:$Z,"&lt;="&amp;F$4)+SUMIFS('Báo cáo'!$P:$P,'Báo cáo'!$AD:$AD,$A125,'Báo cáo'!$Z:$Z,"&lt;="&amp;F$4)-SUMIFS('Báo cáo'!$Q:$Q,'Báo cáo'!$AD:$AD,$A125,'Báo cáo'!$AA:$AA,"&lt;="&amp;F$4)</f>
        <v>0</v>
      </c>
      <c r="G125" s="247">
        <f>SUMIFS('Báo cáo'!$O:$O,'Báo cáo'!$AD:$AD,$A125,'Báo cáo'!$Z:$Z,"&lt;="&amp;G$4)+SUMIFS('Báo cáo'!$P:$P,'Báo cáo'!$AD:$AD,$A125,'Báo cáo'!$Z:$Z,"&lt;="&amp;G$4)-SUMIFS('Báo cáo'!$Q:$Q,'Báo cáo'!$AD:$AD,$A125,'Báo cáo'!$AA:$AA,"&lt;="&amp;G$4)</f>
        <v>0</v>
      </c>
      <c r="H125" s="247">
        <f>SUMIFS('Báo cáo'!$O:$O,'Báo cáo'!$AD:$AD,$A125,'Báo cáo'!$Z:$Z,"&lt;="&amp;H$4)+SUMIFS('Báo cáo'!$P:$P,'Báo cáo'!$AD:$AD,$A125,'Báo cáo'!$Z:$Z,"&lt;="&amp;H$4)-SUMIFS('Báo cáo'!$Q:$Q,'Báo cáo'!$AD:$AD,$A125,'Báo cáo'!$AA:$AA,"&lt;="&amp;H$4)</f>
        <v>0</v>
      </c>
      <c r="I125" s="247">
        <f>SUMIFS('Báo cáo'!$O:$O,'Báo cáo'!$AD:$AD,$A125,'Báo cáo'!$Z:$Z,"&lt;="&amp;I$4)+SUMIFS('Báo cáo'!$P:$P,'Báo cáo'!$AD:$AD,$A125,'Báo cáo'!$Z:$Z,"&lt;="&amp;I$4)-SUMIFS('Báo cáo'!$Q:$Q,'Báo cáo'!$AD:$AD,$A125,'Báo cáo'!$AA:$AA,"&lt;="&amp;I$4)</f>
        <v>0</v>
      </c>
      <c r="J125" s="247">
        <f>SUMIFS('Báo cáo'!$O:$O,'Báo cáo'!$AD:$AD,$A125,'Báo cáo'!$Z:$Z,"&lt;="&amp;J$4)+SUMIFS('Báo cáo'!$P:$P,'Báo cáo'!$AD:$AD,$A125,'Báo cáo'!$Z:$Z,"&lt;="&amp;J$4)-SUMIFS('Báo cáo'!$Q:$Q,'Báo cáo'!$AD:$AD,$A125,'Báo cáo'!$AA:$AA,"&lt;="&amp;J$4)</f>
        <v>0</v>
      </c>
      <c r="K125" s="247">
        <f>SUMIFS('Báo cáo'!$O:$O,'Báo cáo'!$AD:$AD,$A125,'Báo cáo'!$Z:$Z,"&lt;="&amp;K$4)+SUMIFS('Báo cáo'!$P:$P,'Báo cáo'!$AD:$AD,$A125,'Báo cáo'!$Z:$Z,"&lt;="&amp;K$4)-SUMIFS('Báo cáo'!$Q:$Q,'Báo cáo'!$AD:$AD,$A125,'Báo cáo'!$AA:$AA,"&lt;="&amp;K$4)</f>
        <v>0</v>
      </c>
      <c r="L125" s="247">
        <f>SUMIFS('Báo cáo'!$O:$O,'Báo cáo'!$AD:$AD,$A125,'Báo cáo'!$Z:$Z,"&lt;="&amp;L$4)+SUMIFS('Báo cáo'!$P:$P,'Báo cáo'!$AD:$AD,$A125,'Báo cáo'!$Z:$Z,"&lt;="&amp;L$4)-SUMIFS('Báo cáo'!$Q:$Q,'Báo cáo'!$AD:$AD,$A125,'Báo cáo'!$AA:$AA,"&lt;="&amp;L$4)</f>
        <v>0</v>
      </c>
      <c r="M125" s="247">
        <f>SUMIFS('Báo cáo'!$O:$O,'Báo cáo'!$AD:$AD,$A125,'Báo cáo'!$Z:$Z,"&lt;="&amp;M$4)+SUMIFS('Báo cáo'!$P:$P,'Báo cáo'!$AD:$AD,$A125,'Báo cáo'!$Z:$Z,"&lt;="&amp;M$4)-SUMIFS('Báo cáo'!$Q:$Q,'Báo cáo'!$AD:$AD,$A125,'Báo cáo'!$AA:$AA,"&lt;="&amp;M$4)</f>
        <v>0</v>
      </c>
      <c r="N125" s="247">
        <f>SUMIFS('Báo cáo'!$O:$O,'Báo cáo'!$AD:$AD,$A125,'Báo cáo'!$Z:$Z,"&lt;="&amp;N$4)+SUMIFS('Báo cáo'!$P:$P,'Báo cáo'!$AD:$AD,$A125,'Báo cáo'!$Z:$Z,"&lt;="&amp;N$4)-SUMIFS('Báo cáo'!$Q:$Q,'Báo cáo'!$AD:$AD,$A125,'Báo cáo'!$AA:$AA,"&lt;="&amp;N$4)</f>
        <v>0</v>
      </c>
    </row>
    <row r="126" spans="1:14">
      <c r="A126"/>
      <c r="B126"/>
      <c r="C126" s="247">
        <f>SUMIFS('Báo cáo'!$O:$O,'Báo cáo'!$AD:$AD,$A126,'Báo cáo'!$Z:$Z,"&lt;="&amp;C$4)+SUMIFS('Báo cáo'!$P:$P,'Báo cáo'!$AD:$AD,$A126,'Báo cáo'!$Z:$Z,"&lt;="&amp;C$4)-SUMIFS('Báo cáo'!$Q:$Q,'Báo cáo'!$AD:$AD,$A126,'Báo cáo'!$AA:$AA,"&lt;="&amp;C$4)</f>
        <v>0</v>
      </c>
      <c r="D126" s="247">
        <f>SUMIFS('Báo cáo'!$O:$O,'Báo cáo'!$AD:$AD,$A126,'Báo cáo'!$Z:$Z,"&lt;="&amp;D$4)+SUMIFS('Báo cáo'!$P:$P,'Báo cáo'!$AD:$AD,$A126,'Báo cáo'!$Z:$Z,"&lt;="&amp;D$4)-SUMIFS('Báo cáo'!$Q:$Q,'Báo cáo'!$AD:$AD,$A126,'Báo cáo'!$AA:$AA,"&lt;="&amp;D$4)</f>
        <v>0</v>
      </c>
      <c r="E126" s="247">
        <f>SUMIFS('Báo cáo'!$O:$O,'Báo cáo'!$AD:$AD,$A126,'Báo cáo'!$Z:$Z,"&lt;="&amp;E$4)+SUMIFS('Báo cáo'!$P:$P,'Báo cáo'!$AD:$AD,$A126,'Báo cáo'!$Z:$Z,"&lt;="&amp;E$4)-SUMIFS('Báo cáo'!$Q:$Q,'Báo cáo'!$AD:$AD,$A126,'Báo cáo'!$AA:$AA,"&lt;="&amp;E$4)</f>
        <v>0</v>
      </c>
      <c r="F126" s="247">
        <f>SUMIFS('Báo cáo'!$O:$O,'Báo cáo'!$AD:$AD,$A126,'Báo cáo'!$Z:$Z,"&lt;="&amp;F$4)+SUMIFS('Báo cáo'!$P:$P,'Báo cáo'!$AD:$AD,$A126,'Báo cáo'!$Z:$Z,"&lt;="&amp;F$4)-SUMIFS('Báo cáo'!$Q:$Q,'Báo cáo'!$AD:$AD,$A126,'Báo cáo'!$AA:$AA,"&lt;="&amp;F$4)</f>
        <v>0</v>
      </c>
      <c r="G126" s="247">
        <f>SUMIFS('Báo cáo'!$O:$O,'Báo cáo'!$AD:$AD,$A126,'Báo cáo'!$Z:$Z,"&lt;="&amp;G$4)+SUMIFS('Báo cáo'!$P:$P,'Báo cáo'!$AD:$AD,$A126,'Báo cáo'!$Z:$Z,"&lt;="&amp;G$4)-SUMIFS('Báo cáo'!$Q:$Q,'Báo cáo'!$AD:$AD,$A126,'Báo cáo'!$AA:$AA,"&lt;="&amp;G$4)</f>
        <v>0</v>
      </c>
      <c r="H126" s="247">
        <f>SUMIFS('Báo cáo'!$O:$O,'Báo cáo'!$AD:$AD,$A126,'Báo cáo'!$Z:$Z,"&lt;="&amp;H$4)+SUMIFS('Báo cáo'!$P:$P,'Báo cáo'!$AD:$AD,$A126,'Báo cáo'!$Z:$Z,"&lt;="&amp;H$4)-SUMIFS('Báo cáo'!$Q:$Q,'Báo cáo'!$AD:$AD,$A126,'Báo cáo'!$AA:$AA,"&lt;="&amp;H$4)</f>
        <v>0</v>
      </c>
      <c r="I126" s="247">
        <f>SUMIFS('Báo cáo'!$O:$O,'Báo cáo'!$AD:$AD,$A126,'Báo cáo'!$Z:$Z,"&lt;="&amp;I$4)+SUMIFS('Báo cáo'!$P:$P,'Báo cáo'!$AD:$AD,$A126,'Báo cáo'!$Z:$Z,"&lt;="&amp;I$4)-SUMIFS('Báo cáo'!$Q:$Q,'Báo cáo'!$AD:$AD,$A126,'Báo cáo'!$AA:$AA,"&lt;="&amp;I$4)</f>
        <v>0</v>
      </c>
      <c r="J126" s="247">
        <f>SUMIFS('Báo cáo'!$O:$O,'Báo cáo'!$AD:$AD,$A126,'Báo cáo'!$Z:$Z,"&lt;="&amp;J$4)+SUMIFS('Báo cáo'!$P:$P,'Báo cáo'!$AD:$AD,$A126,'Báo cáo'!$Z:$Z,"&lt;="&amp;J$4)-SUMIFS('Báo cáo'!$Q:$Q,'Báo cáo'!$AD:$AD,$A126,'Báo cáo'!$AA:$AA,"&lt;="&amp;J$4)</f>
        <v>0</v>
      </c>
      <c r="K126" s="247">
        <f>SUMIFS('Báo cáo'!$O:$O,'Báo cáo'!$AD:$AD,$A126,'Báo cáo'!$Z:$Z,"&lt;="&amp;K$4)+SUMIFS('Báo cáo'!$P:$P,'Báo cáo'!$AD:$AD,$A126,'Báo cáo'!$Z:$Z,"&lt;="&amp;K$4)-SUMIFS('Báo cáo'!$Q:$Q,'Báo cáo'!$AD:$AD,$A126,'Báo cáo'!$AA:$AA,"&lt;="&amp;K$4)</f>
        <v>0</v>
      </c>
      <c r="L126" s="247">
        <f>SUMIFS('Báo cáo'!$O:$O,'Báo cáo'!$AD:$AD,$A126,'Báo cáo'!$Z:$Z,"&lt;="&amp;L$4)+SUMIFS('Báo cáo'!$P:$P,'Báo cáo'!$AD:$AD,$A126,'Báo cáo'!$Z:$Z,"&lt;="&amp;L$4)-SUMIFS('Báo cáo'!$Q:$Q,'Báo cáo'!$AD:$AD,$A126,'Báo cáo'!$AA:$AA,"&lt;="&amp;L$4)</f>
        <v>0</v>
      </c>
      <c r="M126" s="247">
        <f>SUMIFS('Báo cáo'!$O:$O,'Báo cáo'!$AD:$AD,$A126,'Báo cáo'!$Z:$Z,"&lt;="&amp;M$4)+SUMIFS('Báo cáo'!$P:$P,'Báo cáo'!$AD:$AD,$A126,'Báo cáo'!$Z:$Z,"&lt;="&amp;M$4)-SUMIFS('Báo cáo'!$Q:$Q,'Báo cáo'!$AD:$AD,$A126,'Báo cáo'!$AA:$AA,"&lt;="&amp;M$4)</f>
        <v>0</v>
      </c>
      <c r="N126" s="247">
        <f>SUMIFS('Báo cáo'!$O:$O,'Báo cáo'!$AD:$AD,$A126,'Báo cáo'!$Z:$Z,"&lt;="&amp;N$4)+SUMIFS('Báo cáo'!$P:$P,'Báo cáo'!$AD:$AD,$A126,'Báo cáo'!$Z:$Z,"&lt;="&amp;N$4)-SUMIFS('Báo cáo'!$Q:$Q,'Báo cáo'!$AD:$AD,$A126,'Báo cáo'!$AA:$AA,"&lt;="&amp;N$4)</f>
        <v>0</v>
      </c>
    </row>
    <row r="127" spans="1:14">
      <c r="A127"/>
      <c r="B127"/>
      <c r="C127" s="247">
        <f>SUMIFS('Báo cáo'!$O:$O,'Báo cáo'!$AD:$AD,$A127,'Báo cáo'!$Z:$Z,"&lt;="&amp;C$4)+SUMIFS('Báo cáo'!$P:$P,'Báo cáo'!$AD:$AD,$A127,'Báo cáo'!$Z:$Z,"&lt;="&amp;C$4)-SUMIFS('Báo cáo'!$Q:$Q,'Báo cáo'!$AD:$AD,$A127,'Báo cáo'!$AA:$AA,"&lt;="&amp;C$4)</f>
        <v>0</v>
      </c>
      <c r="D127" s="247">
        <f>SUMIFS('Báo cáo'!$O:$O,'Báo cáo'!$AD:$AD,$A127,'Báo cáo'!$Z:$Z,"&lt;="&amp;D$4)+SUMIFS('Báo cáo'!$P:$P,'Báo cáo'!$AD:$AD,$A127,'Báo cáo'!$Z:$Z,"&lt;="&amp;D$4)-SUMIFS('Báo cáo'!$Q:$Q,'Báo cáo'!$AD:$AD,$A127,'Báo cáo'!$AA:$AA,"&lt;="&amp;D$4)</f>
        <v>0</v>
      </c>
      <c r="E127" s="247">
        <f>SUMIFS('Báo cáo'!$O:$O,'Báo cáo'!$AD:$AD,$A127,'Báo cáo'!$Z:$Z,"&lt;="&amp;E$4)+SUMIFS('Báo cáo'!$P:$P,'Báo cáo'!$AD:$AD,$A127,'Báo cáo'!$Z:$Z,"&lt;="&amp;E$4)-SUMIFS('Báo cáo'!$Q:$Q,'Báo cáo'!$AD:$AD,$A127,'Báo cáo'!$AA:$AA,"&lt;="&amp;E$4)</f>
        <v>0</v>
      </c>
      <c r="F127" s="247">
        <f>SUMIFS('Báo cáo'!$O:$O,'Báo cáo'!$AD:$AD,$A127,'Báo cáo'!$Z:$Z,"&lt;="&amp;F$4)+SUMIFS('Báo cáo'!$P:$P,'Báo cáo'!$AD:$AD,$A127,'Báo cáo'!$Z:$Z,"&lt;="&amp;F$4)-SUMIFS('Báo cáo'!$Q:$Q,'Báo cáo'!$AD:$AD,$A127,'Báo cáo'!$AA:$AA,"&lt;="&amp;F$4)</f>
        <v>0</v>
      </c>
      <c r="G127" s="247">
        <f>SUMIFS('Báo cáo'!$O:$O,'Báo cáo'!$AD:$AD,$A127,'Báo cáo'!$Z:$Z,"&lt;="&amp;G$4)+SUMIFS('Báo cáo'!$P:$P,'Báo cáo'!$AD:$AD,$A127,'Báo cáo'!$Z:$Z,"&lt;="&amp;G$4)-SUMIFS('Báo cáo'!$Q:$Q,'Báo cáo'!$AD:$AD,$A127,'Báo cáo'!$AA:$AA,"&lt;="&amp;G$4)</f>
        <v>0</v>
      </c>
      <c r="H127" s="247">
        <f>SUMIFS('Báo cáo'!$O:$O,'Báo cáo'!$AD:$AD,$A127,'Báo cáo'!$Z:$Z,"&lt;="&amp;H$4)+SUMIFS('Báo cáo'!$P:$P,'Báo cáo'!$AD:$AD,$A127,'Báo cáo'!$Z:$Z,"&lt;="&amp;H$4)-SUMIFS('Báo cáo'!$Q:$Q,'Báo cáo'!$AD:$AD,$A127,'Báo cáo'!$AA:$AA,"&lt;="&amp;H$4)</f>
        <v>0</v>
      </c>
      <c r="I127" s="247">
        <f>SUMIFS('Báo cáo'!$O:$O,'Báo cáo'!$AD:$AD,$A127,'Báo cáo'!$Z:$Z,"&lt;="&amp;I$4)+SUMIFS('Báo cáo'!$P:$P,'Báo cáo'!$AD:$AD,$A127,'Báo cáo'!$Z:$Z,"&lt;="&amp;I$4)-SUMIFS('Báo cáo'!$Q:$Q,'Báo cáo'!$AD:$AD,$A127,'Báo cáo'!$AA:$AA,"&lt;="&amp;I$4)</f>
        <v>0</v>
      </c>
      <c r="J127" s="247">
        <f>SUMIFS('Báo cáo'!$O:$O,'Báo cáo'!$AD:$AD,$A127,'Báo cáo'!$Z:$Z,"&lt;="&amp;J$4)+SUMIFS('Báo cáo'!$P:$P,'Báo cáo'!$AD:$AD,$A127,'Báo cáo'!$Z:$Z,"&lt;="&amp;J$4)-SUMIFS('Báo cáo'!$Q:$Q,'Báo cáo'!$AD:$AD,$A127,'Báo cáo'!$AA:$AA,"&lt;="&amp;J$4)</f>
        <v>0</v>
      </c>
      <c r="K127" s="247">
        <f>SUMIFS('Báo cáo'!$O:$O,'Báo cáo'!$AD:$AD,$A127,'Báo cáo'!$Z:$Z,"&lt;="&amp;K$4)+SUMIFS('Báo cáo'!$P:$P,'Báo cáo'!$AD:$AD,$A127,'Báo cáo'!$Z:$Z,"&lt;="&amp;K$4)-SUMIFS('Báo cáo'!$Q:$Q,'Báo cáo'!$AD:$AD,$A127,'Báo cáo'!$AA:$AA,"&lt;="&amp;K$4)</f>
        <v>0</v>
      </c>
      <c r="L127" s="247">
        <f>SUMIFS('Báo cáo'!$O:$O,'Báo cáo'!$AD:$AD,$A127,'Báo cáo'!$Z:$Z,"&lt;="&amp;L$4)+SUMIFS('Báo cáo'!$P:$P,'Báo cáo'!$AD:$AD,$A127,'Báo cáo'!$Z:$Z,"&lt;="&amp;L$4)-SUMIFS('Báo cáo'!$Q:$Q,'Báo cáo'!$AD:$AD,$A127,'Báo cáo'!$AA:$AA,"&lt;="&amp;L$4)</f>
        <v>0</v>
      </c>
      <c r="M127" s="247">
        <f>SUMIFS('Báo cáo'!$O:$O,'Báo cáo'!$AD:$AD,$A127,'Báo cáo'!$Z:$Z,"&lt;="&amp;M$4)+SUMIFS('Báo cáo'!$P:$P,'Báo cáo'!$AD:$AD,$A127,'Báo cáo'!$Z:$Z,"&lt;="&amp;M$4)-SUMIFS('Báo cáo'!$Q:$Q,'Báo cáo'!$AD:$AD,$A127,'Báo cáo'!$AA:$AA,"&lt;="&amp;M$4)</f>
        <v>0</v>
      </c>
      <c r="N127" s="247">
        <f>SUMIFS('Báo cáo'!$O:$O,'Báo cáo'!$AD:$AD,$A127,'Báo cáo'!$Z:$Z,"&lt;="&amp;N$4)+SUMIFS('Báo cáo'!$P:$P,'Báo cáo'!$AD:$AD,$A127,'Báo cáo'!$Z:$Z,"&lt;="&amp;N$4)-SUMIFS('Báo cáo'!$Q:$Q,'Báo cáo'!$AD:$AD,$A127,'Báo cáo'!$AA:$AA,"&lt;="&amp;N$4)</f>
        <v>0</v>
      </c>
    </row>
    <row r="128" spans="1:14">
      <c r="A128"/>
      <c r="B128"/>
      <c r="C128" s="247">
        <f>SUMIFS('Báo cáo'!$O:$O,'Báo cáo'!$AD:$AD,$A128,'Báo cáo'!$Z:$Z,"&lt;="&amp;C$4)+SUMIFS('Báo cáo'!$P:$P,'Báo cáo'!$AD:$AD,$A128,'Báo cáo'!$Z:$Z,"&lt;="&amp;C$4)-SUMIFS('Báo cáo'!$Q:$Q,'Báo cáo'!$AD:$AD,$A128,'Báo cáo'!$AA:$AA,"&lt;="&amp;C$4)</f>
        <v>0</v>
      </c>
      <c r="D128" s="247">
        <f>SUMIFS('Báo cáo'!$O:$O,'Báo cáo'!$AD:$AD,$A128,'Báo cáo'!$Z:$Z,"&lt;="&amp;D$4)+SUMIFS('Báo cáo'!$P:$P,'Báo cáo'!$AD:$AD,$A128,'Báo cáo'!$Z:$Z,"&lt;="&amp;D$4)-SUMIFS('Báo cáo'!$Q:$Q,'Báo cáo'!$AD:$AD,$A128,'Báo cáo'!$AA:$AA,"&lt;="&amp;D$4)</f>
        <v>0</v>
      </c>
      <c r="E128" s="247">
        <f>SUMIFS('Báo cáo'!$O:$O,'Báo cáo'!$AD:$AD,$A128,'Báo cáo'!$Z:$Z,"&lt;="&amp;E$4)+SUMIFS('Báo cáo'!$P:$P,'Báo cáo'!$AD:$AD,$A128,'Báo cáo'!$Z:$Z,"&lt;="&amp;E$4)-SUMIFS('Báo cáo'!$Q:$Q,'Báo cáo'!$AD:$AD,$A128,'Báo cáo'!$AA:$AA,"&lt;="&amp;E$4)</f>
        <v>0</v>
      </c>
      <c r="F128" s="247">
        <f>SUMIFS('Báo cáo'!$O:$O,'Báo cáo'!$AD:$AD,$A128,'Báo cáo'!$Z:$Z,"&lt;="&amp;F$4)+SUMIFS('Báo cáo'!$P:$P,'Báo cáo'!$AD:$AD,$A128,'Báo cáo'!$Z:$Z,"&lt;="&amp;F$4)-SUMIFS('Báo cáo'!$Q:$Q,'Báo cáo'!$AD:$AD,$A128,'Báo cáo'!$AA:$AA,"&lt;="&amp;F$4)</f>
        <v>0</v>
      </c>
      <c r="G128" s="247">
        <f>SUMIFS('Báo cáo'!$O:$O,'Báo cáo'!$AD:$AD,$A128,'Báo cáo'!$Z:$Z,"&lt;="&amp;G$4)+SUMIFS('Báo cáo'!$P:$P,'Báo cáo'!$AD:$AD,$A128,'Báo cáo'!$Z:$Z,"&lt;="&amp;G$4)-SUMIFS('Báo cáo'!$Q:$Q,'Báo cáo'!$AD:$AD,$A128,'Báo cáo'!$AA:$AA,"&lt;="&amp;G$4)</f>
        <v>0</v>
      </c>
      <c r="H128" s="247">
        <f>SUMIFS('Báo cáo'!$O:$O,'Báo cáo'!$AD:$AD,$A128,'Báo cáo'!$Z:$Z,"&lt;="&amp;H$4)+SUMIFS('Báo cáo'!$P:$P,'Báo cáo'!$AD:$AD,$A128,'Báo cáo'!$Z:$Z,"&lt;="&amp;H$4)-SUMIFS('Báo cáo'!$Q:$Q,'Báo cáo'!$AD:$AD,$A128,'Báo cáo'!$AA:$AA,"&lt;="&amp;H$4)</f>
        <v>0</v>
      </c>
      <c r="I128" s="247">
        <f>SUMIFS('Báo cáo'!$O:$O,'Báo cáo'!$AD:$AD,$A128,'Báo cáo'!$Z:$Z,"&lt;="&amp;I$4)+SUMIFS('Báo cáo'!$P:$P,'Báo cáo'!$AD:$AD,$A128,'Báo cáo'!$Z:$Z,"&lt;="&amp;I$4)-SUMIFS('Báo cáo'!$Q:$Q,'Báo cáo'!$AD:$AD,$A128,'Báo cáo'!$AA:$AA,"&lt;="&amp;I$4)</f>
        <v>0</v>
      </c>
      <c r="J128" s="247">
        <f>SUMIFS('Báo cáo'!$O:$O,'Báo cáo'!$AD:$AD,$A128,'Báo cáo'!$Z:$Z,"&lt;="&amp;J$4)+SUMIFS('Báo cáo'!$P:$P,'Báo cáo'!$AD:$AD,$A128,'Báo cáo'!$Z:$Z,"&lt;="&amp;J$4)-SUMIFS('Báo cáo'!$Q:$Q,'Báo cáo'!$AD:$AD,$A128,'Báo cáo'!$AA:$AA,"&lt;="&amp;J$4)</f>
        <v>0</v>
      </c>
      <c r="K128" s="247">
        <f>SUMIFS('Báo cáo'!$O:$O,'Báo cáo'!$AD:$AD,$A128,'Báo cáo'!$Z:$Z,"&lt;="&amp;K$4)+SUMIFS('Báo cáo'!$P:$P,'Báo cáo'!$AD:$AD,$A128,'Báo cáo'!$Z:$Z,"&lt;="&amp;K$4)-SUMIFS('Báo cáo'!$Q:$Q,'Báo cáo'!$AD:$AD,$A128,'Báo cáo'!$AA:$AA,"&lt;="&amp;K$4)</f>
        <v>0</v>
      </c>
      <c r="L128" s="247">
        <f>SUMIFS('Báo cáo'!$O:$O,'Báo cáo'!$AD:$AD,$A128,'Báo cáo'!$Z:$Z,"&lt;="&amp;L$4)+SUMIFS('Báo cáo'!$P:$P,'Báo cáo'!$AD:$AD,$A128,'Báo cáo'!$Z:$Z,"&lt;="&amp;L$4)-SUMIFS('Báo cáo'!$Q:$Q,'Báo cáo'!$AD:$AD,$A128,'Báo cáo'!$AA:$AA,"&lt;="&amp;L$4)</f>
        <v>0</v>
      </c>
      <c r="M128" s="247">
        <f>SUMIFS('Báo cáo'!$O:$O,'Báo cáo'!$AD:$AD,$A128,'Báo cáo'!$Z:$Z,"&lt;="&amp;M$4)+SUMIFS('Báo cáo'!$P:$P,'Báo cáo'!$AD:$AD,$A128,'Báo cáo'!$Z:$Z,"&lt;="&amp;M$4)-SUMIFS('Báo cáo'!$Q:$Q,'Báo cáo'!$AD:$AD,$A128,'Báo cáo'!$AA:$AA,"&lt;="&amp;M$4)</f>
        <v>0</v>
      </c>
      <c r="N128" s="247">
        <f>SUMIFS('Báo cáo'!$O:$O,'Báo cáo'!$AD:$AD,$A128,'Báo cáo'!$Z:$Z,"&lt;="&amp;N$4)+SUMIFS('Báo cáo'!$P:$P,'Báo cáo'!$AD:$AD,$A128,'Báo cáo'!$Z:$Z,"&lt;="&amp;N$4)-SUMIFS('Báo cáo'!$Q:$Q,'Báo cáo'!$AD:$AD,$A128,'Báo cáo'!$AA:$AA,"&lt;="&amp;N$4)</f>
        <v>0</v>
      </c>
    </row>
    <row r="129" spans="1:14">
      <c r="A129"/>
      <c r="B129"/>
      <c r="C129" s="247">
        <f>SUMIFS('Báo cáo'!$O:$O,'Báo cáo'!$AD:$AD,$A129,'Báo cáo'!$Z:$Z,"&lt;="&amp;C$4)+SUMIFS('Báo cáo'!$P:$P,'Báo cáo'!$AD:$AD,$A129,'Báo cáo'!$Z:$Z,"&lt;="&amp;C$4)-SUMIFS('Báo cáo'!$Q:$Q,'Báo cáo'!$AD:$AD,$A129,'Báo cáo'!$AA:$AA,"&lt;="&amp;C$4)</f>
        <v>0</v>
      </c>
      <c r="D129" s="247">
        <f>SUMIFS('Báo cáo'!$O:$O,'Báo cáo'!$AD:$AD,$A129,'Báo cáo'!$Z:$Z,"&lt;="&amp;D$4)+SUMIFS('Báo cáo'!$P:$P,'Báo cáo'!$AD:$AD,$A129,'Báo cáo'!$Z:$Z,"&lt;="&amp;D$4)-SUMIFS('Báo cáo'!$Q:$Q,'Báo cáo'!$AD:$AD,$A129,'Báo cáo'!$AA:$AA,"&lt;="&amp;D$4)</f>
        <v>0</v>
      </c>
      <c r="E129" s="247">
        <f>SUMIFS('Báo cáo'!$O:$O,'Báo cáo'!$AD:$AD,$A129,'Báo cáo'!$Z:$Z,"&lt;="&amp;E$4)+SUMIFS('Báo cáo'!$P:$P,'Báo cáo'!$AD:$AD,$A129,'Báo cáo'!$Z:$Z,"&lt;="&amp;E$4)-SUMIFS('Báo cáo'!$Q:$Q,'Báo cáo'!$AD:$AD,$A129,'Báo cáo'!$AA:$AA,"&lt;="&amp;E$4)</f>
        <v>0</v>
      </c>
      <c r="F129" s="247">
        <f>SUMIFS('Báo cáo'!$O:$O,'Báo cáo'!$AD:$AD,$A129,'Báo cáo'!$Z:$Z,"&lt;="&amp;F$4)+SUMIFS('Báo cáo'!$P:$P,'Báo cáo'!$AD:$AD,$A129,'Báo cáo'!$Z:$Z,"&lt;="&amp;F$4)-SUMIFS('Báo cáo'!$Q:$Q,'Báo cáo'!$AD:$AD,$A129,'Báo cáo'!$AA:$AA,"&lt;="&amp;F$4)</f>
        <v>0</v>
      </c>
      <c r="G129" s="247">
        <f>SUMIFS('Báo cáo'!$O:$O,'Báo cáo'!$AD:$AD,$A129,'Báo cáo'!$Z:$Z,"&lt;="&amp;G$4)+SUMIFS('Báo cáo'!$P:$P,'Báo cáo'!$AD:$AD,$A129,'Báo cáo'!$Z:$Z,"&lt;="&amp;G$4)-SUMIFS('Báo cáo'!$Q:$Q,'Báo cáo'!$AD:$AD,$A129,'Báo cáo'!$AA:$AA,"&lt;="&amp;G$4)</f>
        <v>0</v>
      </c>
      <c r="H129" s="247">
        <f>SUMIFS('Báo cáo'!$O:$O,'Báo cáo'!$AD:$AD,$A129,'Báo cáo'!$Z:$Z,"&lt;="&amp;H$4)+SUMIFS('Báo cáo'!$P:$P,'Báo cáo'!$AD:$AD,$A129,'Báo cáo'!$Z:$Z,"&lt;="&amp;H$4)-SUMIFS('Báo cáo'!$Q:$Q,'Báo cáo'!$AD:$AD,$A129,'Báo cáo'!$AA:$AA,"&lt;="&amp;H$4)</f>
        <v>0</v>
      </c>
      <c r="I129" s="247">
        <f>SUMIFS('Báo cáo'!$O:$O,'Báo cáo'!$AD:$AD,$A129,'Báo cáo'!$Z:$Z,"&lt;="&amp;I$4)+SUMIFS('Báo cáo'!$P:$P,'Báo cáo'!$AD:$AD,$A129,'Báo cáo'!$Z:$Z,"&lt;="&amp;I$4)-SUMIFS('Báo cáo'!$Q:$Q,'Báo cáo'!$AD:$AD,$A129,'Báo cáo'!$AA:$AA,"&lt;="&amp;I$4)</f>
        <v>0</v>
      </c>
      <c r="J129" s="247">
        <f>SUMIFS('Báo cáo'!$O:$O,'Báo cáo'!$AD:$AD,$A129,'Báo cáo'!$Z:$Z,"&lt;="&amp;J$4)+SUMIFS('Báo cáo'!$P:$P,'Báo cáo'!$AD:$AD,$A129,'Báo cáo'!$Z:$Z,"&lt;="&amp;J$4)-SUMIFS('Báo cáo'!$Q:$Q,'Báo cáo'!$AD:$AD,$A129,'Báo cáo'!$AA:$AA,"&lt;="&amp;J$4)</f>
        <v>0</v>
      </c>
      <c r="K129" s="247">
        <f>SUMIFS('Báo cáo'!$O:$O,'Báo cáo'!$AD:$AD,$A129,'Báo cáo'!$Z:$Z,"&lt;="&amp;K$4)+SUMIFS('Báo cáo'!$P:$P,'Báo cáo'!$AD:$AD,$A129,'Báo cáo'!$Z:$Z,"&lt;="&amp;K$4)-SUMIFS('Báo cáo'!$Q:$Q,'Báo cáo'!$AD:$AD,$A129,'Báo cáo'!$AA:$AA,"&lt;="&amp;K$4)</f>
        <v>0</v>
      </c>
      <c r="L129" s="247">
        <f>SUMIFS('Báo cáo'!$O:$O,'Báo cáo'!$AD:$AD,$A129,'Báo cáo'!$Z:$Z,"&lt;="&amp;L$4)+SUMIFS('Báo cáo'!$P:$P,'Báo cáo'!$AD:$AD,$A129,'Báo cáo'!$Z:$Z,"&lt;="&amp;L$4)-SUMIFS('Báo cáo'!$Q:$Q,'Báo cáo'!$AD:$AD,$A129,'Báo cáo'!$AA:$AA,"&lt;="&amp;L$4)</f>
        <v>0</v>
      </c>
      <c r="M129" s="247">
        <f>SUMIFS('Báo cáo'!$O:$O,'Báo cáo'!$AD:$AD,$A129,'Báo cáo'!$Z:$Z,"&lt;="&amp;M$4)+SUMIFS('Báo cáo'!$P:$P,'Báo cáo'!$AD:$AD,$A129,'Báo cáo'!$Z:$Z,"&lt;="&amp;M$4)-SUMIFS('Báo cáo'!$Q:$Q,'Báo cáo'!$AD:$AD,$A129,'Báo cáo'!$AA:$AA,"&lt;="&amp;M$4)</f>
        <v>0</v>
      </c>
      <c r="N129" s="247">
        <f>SUMIFS('Báo cáo'!$O:$O,'Báo cáo'!$AD:$AD,$A129,'Báo cáo'!$Z:$Z,"&lt;="&amp;N$4)+SUMIFS('Báo cáo'!$P:$P,'Báo cáo'!$AD:$AD,$A129,'Báo cáo'!$Z:$Z,"&lt;="&amp;N$4)-SUMIFS('Báo cáo'!$Q:$Q,'Báo cáo'!$AD:$AD,$A129,'Báo cáo'!$AA:$AA,"&lt;="&amp;N$4)</f>
        <v>0</v>
      </c>
    </row>
    <row r="130" spans="1:14">
      <c r="A130"/>
      <c r="B130"/>
      <c r="C130" s="247">
        <f>SUMIFS('Báo cáo'!$O:$O,'Báo cáo'!$AD:$AD,$A130,'Báo cáo'!$Z:$Z,"&lt;="&amp;C$4)+SUMIFS('Báo cáo'!$P:$P,'Báo cáo'!$AD:$AD,$A130,'Báo cáo'!$Z:$Z,"&lt;="&amp;C$4)-SUMIFS('Báo cáo'!$Q:$Q,'Báo cáo'!$AD:$AD,$A130,'Báo cáo'!$AA:$AA,"&lt;="&amp;C$4)</f>
        <v>0</v>
      </c>
      <c r="D130" s="247">
        <f>SUMIFS('Báo cáo'!$O:$O,'Báo cáo'!$AD:$AD,$A130,'Báo cáo'!$Z:$Z,"&lt;="&amp;D$4)+SUMIFS('Báo cáo'!$P:$P,'Báo cáo'!$AD:$AD,$A130,'Báo cáo'!$Z:$Z,"&lt;="&amp;D$4)-SUMIFS('Báo cáo'!$Q:$Q,'Báo cáo'!$AD:$AD,$A130,'Báo cáo'!$AA:$AA,"&lt;="&amp;D$4)</f>
        <v>0</v>
      </c>
      <c r="E130" s="247">
        <f>SUMIFS('Báo cáo'!$O:$O,'Báo cáo'!$AD:$AD,$A130,'Báo cáo'!$Z:$Z,"&lt;="&amp;E$4)+SUMIFS('Báo cáo'!$P:$P,'Báo cáo'!$AD:$AD,$A130,'Báo cáo'!$Z:$Z,"&lt;="&amp;E$4)-SUMIFS('Báo cáo'!$Q:$Q,'Báo cáo'!$AD:$AD,$A130,'Báo cáo'!$AA:$AA,"&lt;="&amp;E$4)</f>
        <v>0</v>
      </c>
      <c r="F130" s="247">
        <f>SUMIFS('Báo cáo'!$O:$O,'Báo cáo'!$AD:$AD,$A130,'Báo cáo'!$Z:$Z,"&lt;="&amp;F$4)+SUMIFS('Báo cáo'!$P:$P,'Báo cáo'!$AD:$AD,$A130,'Báo cáo'!$Z:$Z,"&lt;="&amp;F$4)-SUMIFS('Báo cáo'!$Q:$Q,'Báo cáo'!$AD:$AD,$A130,'Báo cáo'!$AA:$AA,"&lt;="&amp;F$4)</f>
        <v>0</v>
      </c>
      <c r="G130" s="247">
        <f>SUMIFS('Báo cáo'!$O:$O,'Báo cáo'!$AD:$AD,$A130,'Báo cáo'!$Z:$Z,"&lt;="&amp;G$4)+SUMIFS('Báo cáo'!$P:$P,'Báo cáo'!$AD:$AD,$A130,'Báo cáo'!$Z:$Z,"&lt;="&amp;G$4)-SUMIFS('Báo cáo'!$Q:$Q,'Báo cáo'!$AD:$AD,$A130,'Báo cáo'!$AA:$AA,"&lt;="&amp;G$4)</f>
        <v>0</v>
      </c>
      <c r="H130" s="247">
        <f>SUMIFS('Báo cáo'!$O:$O,'Báo cáo'!$AD:$AD,$A130,'Báo cáo'!$Z:$Z,"&lt;="&amp;H$4)+SUMIFS('Báo cáo'!$P:$P,'Báo cáo'!$AD:$AD,$A130,'Báo cáo'!$Z:$Z,"&lt;="&amp;H$4)-SUMIFS('Báo cáo'!$Q:$Q,'Báo cáo'!$AD:$AD,$A130,'Báo cáo'!$AA:$AA,"&lt;="&amp;H$4)</f>
        <v>0</v>
      </c>
      <c r="I130" s="247">
        <f>SUMIFS('Báo cáo'!$O:$O,'Báo cáo'!$AD:$AD,$A130,'Báo cáo'!$Z:$Z,"&lt;="&amp;I$4)+SUMIFS('Báo cáo'!$P:$P,'Báo cáo'!$AD:$AD,$A130,'Báo cáo'!$Z:$Z,"&lt;="&amp;I$4)-SUMIFS('Báo cáo'!$Q:$Q,'Báo cáo'!$AD:$AD,$A130,'Báo cáo'!$AA:$AA,"&lt;="&amp;I$4)</f>
        <v>0</v>
      </c>
      <c r="J130" s="247">
        <f>SUMIFS('Báo cáo'!$O:$O,'Báo cáo'!$AD:$AD,$A130,'Báo cáo'!$Z:$Z,"&lt;="&amp;J$4)+SUMIFS('Báo cáo'!$P:$P,'Báo cáo'!$AD:$AD,$A130,'Báo cáo'!$Z:$Z,"&lt;="&amp;J$4)-SUMIFS('Báo cáo'!$Q:$Q,'Báo cáo'!$AD:$AD,$A130,'Báo cáo'!$AA:$AA,"&lt;="&amp;J$4)</f>
        <v>0</v>
      </c>
      <c r="K130" s="247">
        <f>SUMIFS('Báo cáo'!$O:$O,'Báo cáo'!$AD:$AD,$A130,'Báo cáo'!$Z:$Z,"&lt;="&amp;K$4)+SUMIFS('Báo cáo'!$P:$P,'Báo cáo'!$AD:$AD,$A130,'Báo cáo'!$Z:$Z,"&lt;="&amp;K$4)-SUMIFS('Báo cáo'!$Q:$Q,'Báo cáo'!$AD:$AD,$A130,'Báo cáo'!$AA:$AA,"&lt;="&amp;K$4)</f>
        <v>0</v>
      </c>
      <c r="L130" s="247">
        <f>SUMIFS('Báo cáo'!$O:$O,'Báo cáo'!$AD:$AD,$A130,'Báo cáo'!$Z:$Z,"&lt;="&amp;L$4)+SUMIFS('Báo cáo'!$P:$P,'Báo cáo'!$AD:$AD,$A130,'Báo cáo'!$Z:$Z,"&lt;="&amp;L$4)-SUMIFS('Báo cáo'!$Q:$Q,'Báo cáo'!$AD:$AD,$A130,'Báo cáo'!$AA:$AA,"&lt;="&amp;L$4)</f>
        <v>0</v>
      </c>
      <c r="M130" s="247">
        <f>SUMIFS('Báo cáo'!$O:$O,'Báo cáo'!$AD:$AD,$A130,'Báo cáo'!$Z:$Z,"&lt;="&amp;M$4)+SUMIFS('Báo cáo'!$P:$P,'Báo cáo'!$AD:$AD,$A130,'Báo cáo'!$Z:$Z,"&lt;="&amp;M$4)-SUMIFS('Báo cáo'!$Q:$Q,'Báo cáo'!$AD:$AD,$A130,'Báo cáo'!$AA:$AA,"&lt;="&amp;M$4)</f>
        <v>0</v>
      </c>
      <c r="N130" s="247">
        <f>SUMIFS('Báo cáo'!$O:$O,'Báo cáo'!$AD:$AD,$A130,'Báo cáo'!$Z:$Z,"&lt;="&amp;N$4)+SUMIFS('Báo cáo'!$P:$P,'Báo cáo'!$AD:$AD,$A130,'Báo cáo'!$Z:$Z,"&lt;="&amp;N$4)-SUMIFS('Báo cáo'!$Q:$Q,'Báo cáo'!$AD:$AD,$A130,'Báo cáo'!$AA:$AA,"&lt;="&amp;N$4)</f>
        <v>0</v>
      </c>
    </row>
    <row r="131" spans="1:14">
      <c r="A131"/>
      <c r="B131"/>
      <c r="C131" s="247">
        <f>SUMIFS('Báo cáo'!$O:$O,'Báo cáo'!$AD:$AD,$A131,'Báo cáo'!$Z:$Z,"&lt;="&amp;C$4)+SUMIFS('Báo cáo'!$P:$P,'Báo cáo'!$AD:$AD,$A131,'Báo cáo'!$Z:$Z,"&lt;="&amp;C$4)-SUMIFS('Báo cáo'!$Q:$Q,'Báo cáo'!$AD:$AD,$A131,'Báo cáo'!$AA:$AA,"&lt;="&amp;C$4)</f>
        <v>0</v>
      </c>
      <c r="D131" s="247">
        <f>SUMIFS('Báo cáo'!$O:$O,'Báo cáo'!$AD:$AD,$A131,'Báo cáo'!$Z:$Z,"&lt;="&amp;D$4)+SUMIFS('Báo cáo'!$P:$P,'Báo cáo'!$AD:$AD,$A131,'Báo cáo'!$Z:$Z,"&lt;="&amp;D$4)-SUMIFS('Báo cáo'!$Q:$Q,'Báo cáo'!$AD:$AD,$A131,'Báo cáo'!$AA:$AA,"&lt;="&amp;D$4)</f>
        <v>0</v>
      </c>
      <c r="E131" s="247">
        <f>SUMIFS('Báo cáo'!$O:$O,'Báo cáo'!$AD:$AD,$A131,'Báo cáo'!$Z:$Z,"&lt;="&amp;E$4)+SUMIFS('Báo cáo'!$P:$P,'Báo cáo'!$AD:$AD,$A131,'Báo cáo'!$Z:$Z,"&lt;="&amp;E$4)-SUMIFS('Báo cáo'!$Q:$Q,'Báo cáo'!$AD:$AD,$A131,'Báo cáo'!$AA:$AA,"&lt;="&amp;E$4)</f>
        <v>0</v>
      </c>
      <c r="F131" s="247">
        <f>SUMIFS('Báo cáo'!$O:$O,'Báo cáo'!$AD:$AD,$A131,'Báo cáo'!$Z:$Z,"&lt;="&amp;F$4)+SUMIFS('Báo cáo'!$P:$P,'Báo cáo'!$AD:$AD,$A131,'Báo cáo'!$Z:$Z,"&lt;="&amp;F$4)-SUMIFS('Báo cáo'!$Q:$Q,'Báo cáo'!$AD:$AD,$A131,'Báo cáo'!$AA:$AA,"&lt;="&amp;F$4)</f>
        <v>0</v>
      </c>
      <c r="G131" s="247">
        <f>SUMIFS('Báo cáo'!$O:$O,'Báo cáo'!$AD:$AD,$A131,'Báo cáo'!$Z:$Z,"&lt;="&amp;G$4)+SUMIFS('Báo cáo'!$P:$P,'Báo cáo'!$AD:$AD,$A131,'Báo cáo'!$Z:$Z,"&lt;="&amp;G$4)-SUMIFS('Báo cáo'!$Q:$Q,'Báo cáo'!$AD:$AD,$A131,'Báo cáo'!$AA:$AA,"&lt;="&amp;G$4)</f>
        <v>0</v>
      </c>
      <c r="H131" s="247">
        <f>SUMIFS('Báo cáo'!$O:$O,'Báo cáo'!$AD:$AD,$A131,'Báo cáo'!$Z:$Z,"&lt;="&amp;H$4)+SUMIFS('Báo cáo'!$P:$P,'Báo cáo'!$AD:$AD,$A131,'Báo cáo'!$Z:$Z,"&lt;="&amp;H$4)-SUMIFS('Báo cáo'!$Q:$Q,'Báo cáo'!$AD:$AD,$A131,'Báo cáo'!$AA:$AA,"&lt;="&amp;H$4)</f>
        <v>0</v>
      </c>
      <c r="I131" s="247">
        <f>SUMIFS('Báo cáo'!$O:$O,'Báo cáo'!$AD:$AD,$A131,'Báo cáo'!$Z:$Z,"&lt;="&amp;I$4)+SUMIFS('Báo cáo'!$P:$P,'Báo cáo'!$AD:$AD,$A131,'Báo cáo'!$Z:$Z,"&lt;="&amp;I$4)-SUMIFS('Báo cáo'!$Q:$Q,'Báo cáo'!$AD:$AD,$A131,'Báo cáo'!$AA:$AA,"&lt;="&amp;I$4)</f>
        <v>0</v>
      </c>
      <c r="J131" s="247">
        <f>SUMIFS('Báo cáo'!$O:$O,'Báo cáo'!$AD:$AD,$A131,'Báo cáo'!$Z:$Z,"&lt;="&amp;J$4)+SUMIFS('Báo cáo'!$P:$P,'Báo cáo'!$AD:$AD,$A131,'Báo cáo'!$Z:$Z,"&lt;="&amp;J$4)-SUMIFS('Báo cáo'!$Q:$Q,'Báo cáo'!$AD:$AD,$A131,'Báo cáo'!$AA:$AA,"&lt;="&amp;J$4)</f>
        <v>0</v>
      </c>
      <c r="K131" s="247">
        <f>SUMIFS('Báo cáo'!$O:$O,'Báo cáo'!$AD:$AD,$A131,'Báo cáo'!$Z:$Z,"&lt;="&amp;K$4)+SUMIFS('Báo cáo'!$P:$P,'Báo cáo'!$AD:$AD,$A131,'Báo cáo'!$Z:$Z,"&lt;="&amp;K$4)-SUMIFS('Báo cáo'!$Q:$Q,'Báo cáo'!$AD:$AD,$A131,'Báo cáo'!$AA:$AA,"&lt;="&amp;K$4)</f>
        <v>0</v>
      </c>
      <c r="L131" s="247">
        <f>SUMIFS('Báo cáo'!$O:$O,'Báo cáo'!$AD:$AD,$A131,'Báo cáo'!$Z:$Z,"&lt;="&amp;L$4)+SUMIFS('Báo cáo'!$P:$P,'Báo cáo'!$AD:$AD,$A131,'Báo cáo'!$Z:$Z,"&lt;="&amp;L$4)-SUMIFS('Báo cáo'!$Q:$Q,'Báo cáo'!$AD:$AD,$A131,'Báo cáo'!$AA:$AA,"&lt;="&amp;L$4)</f>
        <v>0</v>
      </c>
      <c r="M131" s="247">
        <f>SUMIFS('Báo cáo'!$O:$O,'Báo cáo'!$AD:$AD,$A131,'Báo cáo'!$Z:$Z,"&lt;="&amp;M$4)+SUMIFS('Báo cáo'!$P:$P,'Báo cáo'!$AD:$AD,$A131,'Báo cáo'!$Z:$Z,"&lt;="&amp;M$4)-SUMIFS('Báo cáo'!$Q:$Q,'Báo cáo'!$AD:$AD,$A131,'Báo cáo'!$AA:$AA,"&lt;="&amp;M$4)</f>
        <v>0</v>
      </c>
      <c r="N131" s="247">
        <f>SUMIFS('Báo cáo'!$O:$O,'Báo cáo'!$AD:$AD,$A131,'Báo cáo'!$Z:$Z,"&lt;="&amp;N$4)+SUMIFS('Báo cáo'!$P:$P,'Báo cáo'!$AD:$AD,$A131,'Báo cáo'!$Z:$Z,"&lt;="&amp;N$4)-SUMIFS('Báo cáo'!$Q:$Q,'Báo cáo'!$AD:$AD,$A131,'Báo cáo'!$AA:$AA,"&lt;="&amp;N$4)</f>
        <v>0</v>
      </c>
    </row>
    <row r="132" spans="1:14">
      <c r="A132"/>
      <c r="B132"/>
      <c r="C132" s="247">
        <f>SUMIFS('Báo cáo'!$O:$O,'Báo cáo'!$AD:$AD,$A132,'Báo cáo'!$Z:$Z,"&lt;="&amp;C$4)+SUMIFS('Báo cáo'!$P:$P,'Báo cáo'!$AD:$AD,$A132,'Báo cáo'!$Z:$Z,"&lt;="&amp;C$4)-SUMIFS('Báo cáo'!$Q:$Q,'Báo cáo'!$AD:$AD,$A132,'Báo cáo'!$AA:$AA,"&lt;="&amp;C$4)</f>
        <v>0</v>
      </c>
      <c r="D132" s="247">
        <f>SUMIFS('Báo cáo'!$O:$O,'Báo cáo'!$AD:$AD,$A132,'Báo cáo'!$Z:$Z,"&lt;="&amp;D$4)+SUMIFS('Báo cáo'!$P:$P,'Báo cáo'!$AD:$AD,$A132,'Báo cáo'!$Z:$Z,"&lt;="&amp;D$4)-SUMIFS('Báo cáo'!$Q:$Q,'Báo cáo'!$AD:$AD,$A132,'Báo cáo'!$AA:$AA,"&lt;="&amp;D$4)</f>
        <v>0</v>
      </c>
      <c r="E132" s="247">
        <f>SUMIFS('Báo cáo'!$O:$O,'Báo cáo'!$AD:$AD,$A132,'Báo cáo'!$Z:$Z,"&lt;="&amp;E$4)+SUMIFS('Báo cáo'!$P:$P,'Báo cáo'!$AD:$AD,$A132,'Báo cáo'!$Z:$Z,"&lt;="&amp;E$4)-SUMIFS('Báo cáo'!$Q:$Q,'Báo cáo'!$AD:$AD,$A132,'Báo cáo'!$AA:$AA,"&lt;="&amp;E$4)</f>
        <v>0</v>
      </c>
      <c r="F132" s="247">
        <f>SUMIFS('Báo cáo'!$O:$O,'Báo cáo'!$AD:$AD,$A132,'Báo cáo'!$Z:$Z,"&lt;="&amp;F$4)+SUMIFS('Báo cáo'!$P:$P,'Báo cáo'!$AD:$AD,$A132,'Báo cáo'!$Z:$Z,"&lt;="&amp;F$4)-SUMIFS('Báo cáo'!$Q:$Q,'Báo cáo'!$AD:$AD,$A132,'Báo cáo'!$AA:$AA,"&lt;="&amp;F$4)</f>
        <v>0</v>
      </c>
      <c r="G132" s="247">
        <f>SUMIFS('Báo cáo'!$O:$O,'Báo cáo'!$AD:$AD,$A132,'Báo cáo'!$Z:$Z,"&lt;="&amp;G$4)+SUMIFS('Báo cáo'!$P:$P,'Báo cáo'!$AD:$AD,$A132,'Báo cáo'!$Z:$Z,"&lt;="&amp;G$4)-SUMIFS('Báo cáo'!$Q:$Q,'Báo cáo'!$AD:$AD,$A132,'Báo cáo'!$AA:$AA,"&lt;="&amp;G$4)</f>
        <v>0</v>
      </c>
      <c r="H132" s="247">
        <f>SUMIFS('Báo cáo'!$O:$O,'Báo cáo'!$AD:$AD,$A132,'Báo cáo'!$Z:$Z,"&lt;="&amp;H$4)+SUMIFS('Báo cáo'!$P:$P,'Báo cáo'!$AD:$AD,$A132,'Báo cáo'!$Z:$Z,"&lt;="&amp;H$4)-SUMIFS('Báo cáo'!$Q:$Q,'Báo cáo'!$AD:$AD,$A132,'Báo cáo'!$AA:$AA,"&lt;="&amp;H$4)</f>
        <v>0</v>
      </c>
      <c r="I132" s="247">
        <f>SUMIFS('Báo cáo'!$O:$O,'Báo cáo'!$AD:$AD,$A132,'Báo cáo'!$Z:$Z,"&lt;="&amp;I$4)+SUMIFS('Báo cáo'!$P:$P,'Báo cáo'!$AD:$AD,$A132,'Báo cáo'!$Z:$Z,"&lt;="&amp;I$4)-SUMIFS('Báo cáo'!$Q:$Q,'Báo cáo'!$AD:$AD,$A132,'Báo cáo'!$AA:$AA,"&lt;="&amp;I$4)</f>
        <v>0</v>
      </c>
      <c r="J132" s="247">
        <f>SUMIFS('Báo cáo'!$O:$O,'Báo cáo'!$AD:$AD,$A132,'Báo cáo'!$Z:$Z,"&lt;="&amp;J$4)+SUMIFS('Báo cáo'!$P:$P,'Báo cáo'!$AD:$AD,$A132,'Báo cáo'!$Z:$Z,"&lt;="&amp;J$4)-SUMIFS('Báo cáo'!$Q:$Q,'Báo cáo'!$AD:$AD,$A132,'Báo cáo'!$AA:$AA,"&lt;="&amp;J$4)</f>
        <v>0</v>
      </c>
      <c r="K132" s="247">
        <f>SUMIFS('Báo cáo'!$O:$O,'Báo cáo'!$AD:$AD,$A132,'Báo cáo'!$Z:$Z,"&lt;="&amp;K$4)+SUMIFS('Báo cáo'!$P:$P,'Báo cáo'!$AD:$AD,$A132,'Báo cáo'!$Z:$Z,"&lt;="&amp;K$4)-SUMIFS('Báo cáo'!$Q:$Q,'Báo cáo'!$AD:$AD,$A132,'Báo cáo'!$AA:$AA,"&lt;="&amp;K$4)</f>
        <v>0</v>
      </c>
      <c r="L132" s="247">
        <f>SUMIFS('Báo cáo'!$O:$O,'Báo cáo'!$AD:$AD,$A132,'Báo cáo'!$Z:$Z,"&lt;="&amp;L$4)+SUMIFS('Báo cáo'!$P:$P,'Báo cáo'!$AD:$AD,$A132,'Báo cáo'!$Z:$Z,"&lt;="&amp;L$4)-SUMIFS('Báo cáo'!$Q:$Q,'Báo cáo'!$AD:$AD,$A132,'Báo cáo'!$AA:$AA,"&lt;="&amp;L$4)</f>
        <v>0</v>
      </c>
      <c r="M132" s="247">
        <f>SUMIFS('Báo cáo'!$O:$O,'Báo cáo'!$AD:$AD,$A132,'Báo cáo'!$Z:$Z,"&lt;="&amp;M$4)+SUMIFS('Báo cáo'!$P:$P,'Báo cáo'!$AD:$AD,$A132,'Báo cáo'!$Z:$Z,"&lt;="&amp;M$4)-SUMIFS('Báo cáo'!$Q:$Q,'Báo cáo'!$AD:$AD,$A132,'Báo cáo'!$AA:$AA,"&lt;="&amp;M$4)</f>
        <v>0</v>
      </c>
      <c r="N132" s="247">
        <f>SUMIFS('Báo cáo'!$O:$O,'Báo cáo'!$AD:$AD,$A132,'Báo cáo'!$Z:$Z,"&lt;="&amp;N$4)+SUMIFS('Báo cáo'!$P:$P,'Báo cáo'!$AD:$AD,$A132,'Báo cáo'!$Z:$Z,"&lt;="&amp;N$4)-SUMIFS('Báo cáo'!$Q:$Q,'Báo cáo'!$AD:$AD,$A132,'Báo cáo'!$AA:$AA,"&lt;="&amp;N$4)</f>
        <v>0</v>
      </c>
    </row>
    <row r="133" spans="1:14">
      <c r="A133"/>
      <c r="B133"/>
      <c r="C133" s="247">
        <f>SUMIFS('Báo cáo'!$O:$O,'Báo cáo'!$AD:$AD,$A133,'Báo cáo'!$Z:$Z,"&lt;="&amp;C$4)+SUMIFS('Báo cáo'!$P:$P,'Báo cáo'!$AD:$AD,$A133,'Báo cáo'!$Z:$Z,"&lt;="&amp;C$4)-SUMIFS('Báo cáo'!$Q:$Q,'Báo cáo'!$AD:$AD,$A133,'Báo cáo'!$AA:$AA,"&lt;="&amp;C$4)</f>
        <v>0</v>
      </c>
      <c r="D133" s="247">
        <f>SUMIFS('Báo cáo'!$O:$O,'Báo cáo'!$AD:$AD,$A133,'Báo cáo'!$Z:$Z,"&lt;="&amp;D$4)+SUMIFS('Báo cáo'!$P:$P,'Báo cáo'!$AD:$AD,$A133,'Báo cáo'!$Z:$Z,"&lt;="&amp;D$4)-SUMIFS('Báo cáo'!$Q:$Q,'Báo cáo'!$AD:$AD,$A133,'Báo cáo'!$AA:$AA,"&lt;="&amp;D$4)</f>
        <v>0</v>
      </c>
      <c r="E133" s="247">
        <f>SUMIFS('Báo cáo'!$O:$O,'Báo cáo'!$AD:$AD,$A133,'Báo cáo'!$Z:$Z,"&lt;="&amp;E$4)+SUMIFS('Báo cáo'!$P:$P,'Báo cáo'!$AD:$AD,$A133,'Báo cáo'!$Z:$Z,"&lt;="&amp;E$4)-SUMIFS('Báo cáo'!$Q:$Q,'Báo cáo'!$AD:$AD,$A133,'Báo cáo'!$AA:$AA,"&lt;="&amp;E$4)</f>
        <v>0</v>
      </c>
      <c r="F133" s="247">
        <f>SUMIFS('Báo cáo'!$O:$O,'Báo cáo'!$AD:$AD,$A133,'Báo cáo'!$Z:$Z,"&lt;="&amp;F$4)+SUMIFS('Báo cáo'!$P:$P,'Báo cáo'!$AD:$AD,$A133,'Báo cáo'!$Z:$Z,"&lt;="&amp;F$4)-SUMIFS('Báo cáo'!$Q:$Q,'Báo cáo'!$AD:$AD,$A133,'Báo cáo'!$AA:$AA,"&lt;="&amp;F$4)</f>
        <v>0</v>
      </c>
      <c r="G133" s="247">
        <f>SUMIFS('Báo cáo'!$O:$O,'Báo cáo'!$AD:$AD,$A133,'Báo cáo'!$Z:$Z,"&lt;="&amp;G$4)+SUMIFS('Báo cáo'!$P:$P,'Báo cáo'!$AD:$AD,$A133,'Báo cáo'!$Z:$Z,"&lt;="&amp;G$4)-SUMIFS('Báo cáo'!$Q:$Q,'Báo cáo'!$AD:$AD,$A133,'Báo cáo'!$AA:$AA,"&lt;="&amp;G$4)</f>
        <v>0</v>
      </c>
      <c r="H133" s="247">
        <f>SUMIFS('Báo cáo'!$O:$O,'Báo cáo'!$AD:$AD,$A133,'Báo cáo'!$Z:$Z,"&lt;="&amp;H$4)+SUMIFS('Báo cáo'!$P:$P,'Báo cáo'!$AD:$AD,$A133,'Báo cáo'!$Z:$Z,"&lt;="&amp;H$4)-SUMIFS('Báo cáo'!$Q:$Q,'Báo cáo'!$AD:$AD,$A133,'Báo cáo'!$AA:$AA,"&lt;="&amp;H$4)</f>
        <v>0</v>
      </c>
      <c r="I133" s="247">
        <f>SUMIFS('Báo cáo'!$O:$O,'Báo cáo'!$AD:$AD,$A133,'Báo cáo'!$Z:$Z,"&lt;="&amp;I$4)+SUMIFS('Báo cáo'!$P:$P,'Báo cáo'!$AD:$AD,$A133,'Báo cáo'!$Z:$Z,"&lt;="&amp;I$4)-SUMIFS('Báo cáo'!$Q:$Q,'Báo cáo'!$AD:$AD,$A133,'Báo cáo'!$AA:$AA,"&lt;="&amp;I$4)</f>
        <v>0</v>
      </c>
      <c r="J133" s="247">
        <f>SUMIFS('Báo cáo'!$O:$O,'Báo cáo'!$AD:$AD,$A133,'Báo cáo'!$Z:$Z,"&lt;="&amp;J$4)+SUMIFS('Báo cáo'!$P:$P,'Báo cáo'!$AD:$AD,$A133,'Báo cáo'!$Z:$Z,"&lt;="&amp;J$4)-SUMIFS('Báo cáo'!$Q:$Q,'Báo cáo'!$AD:$AD,$A133,'Báo cáo'!$AA:$AA,"&lt;="&amp;J$4)</f>
        <v>0</v>
      </c>
      <c r="K133" s="247">
        <f>SUMIFS('Báo cáo'!$O:$O,'Báo cáo'!$AD:$AD,$A133,'Báo cáo'!$Z:$Z,"&lt;="&amp;K$4)+SUMIFS('Báo cáo'!$P:$P,'Báo cáo'!$AD:$AD,$A133,'Báo cáo'!$Z:$Z,"&lt;="&amp;K$4)-SUMIFS('Báo cáo'!$Q:$Q,'Báo cáo'!$AD:$AD,$A133,'Báo cáo'!$AA:$AA,"&lt;="&amp;K$4)</f>
        <v>0</v>
      </c>
      <c r="L133" s="247">
        <f>SUMIFS('Báo cáo'!$O:$O,'Báo cáo'!$AD:$AD,$A133,'Báo cáo'!$Z:$Z,"&lt;="&amp;L$4)+SUMIFS('Báo cáo'!$P:$P,'Báo cáo'!$AD:$AD,$A133,'Báo cáo'!$Z:$Z,"&lt;="&amp;L$4)-SUMIFS('Báo cáo'!$Q:$Q,'Báo cáo'!$AD:$AD,$A133,'Báo cáo'!$AA:$AA,"&lt;="&amp;L$4)</f>
        <v>0</v>
      </c>
      <c r="M133" s="247">
        <f>SUMIFS('Báo cáo'!$O:$O,'Báo cáo'!$AD:$AD,$A133,'Báo cáo'!$Z:$Z,"&lt;="&amp;M$4)+SUMIFS('Báo cáo'!$P:$P,'Báo cáo'!$AD:$AD,$A133,'Báo cáo'!$Z:$Z,"&lt;="&amp;M$4)-SUMIFS('Báo cáo'!$Q:$Q,'Báo cáo'!$AD:$AD,$A133,'Báo cáo'!$AA:$AA,"&lt;="&amp;M$4)</f>
        <v>0</v>
      </c>
      <c r="N133" s="247">
        <f>SUMIFS('Báo cáo'!$O:$O,'Báo cáo'!$AD:$AD,$A133,'Báo cáo'!$Z:$Z,"&lt;="&amp;N$4)+SUMIFS('Báo cáo'!$P:$P,'Báo cáo'!$AD:$AD,$A133,'Báo cáo'!$Z:$Z,"&lt;="&amp;N$4)-SUMIFS('Báo cáo'!$Q:$Q,'Báo cáo'!$AD:$AD,$A133,'Báo cáo'!$AA:$AA,"&lt;="&amp;N$4)</f>
        <v>0</v>
      </c>
    </row>
    <row r="134" spans="1:14">
      <c r="A134"/>
      <c r="B134"/>
      <c r="C134" s="247">
        <f>SUMIFS('Báo cáo'!$O:$O,'Báo cáo'!$AD:$AD,$A134,'Báo cáo'!$Z:$Z,"&lt;="&amp;C$4)+SUMIFS('Báo cáo'!$P:$P,'Báo cáo'!$AD:$AD,$A134,'Báo cáo'!$Z:$Z,"&lt;="&amp;C$4)-SUMIFS('Báo cáo'!$Q:$Q,'Báo cáo'!$AD:$AD,$A134,'Báo cáo'!$AA:$AA,"&lt;="&amp;C$4)</f>
        <v>0</v>
      </c>
      <c r="D134" s="247">
        <f>SUMIFS('Báo cáo'!$O:$O,'Báo cáo'!$AD:$AD,$A134,'Báo cáo'!$Z:$Z,"&lt;="&amp;D$4)+SUMIFS('Báo cáo'!$P:$P,'Báo cáo'!$AD:$AD,$A134,'Báo cáo'!$Z:$Z,"&lt;="&amp;D$4)-SUMIFS('Báo cáo'!$Q:$Q,'Báo cáo'!$AD:$AD,$A134,'Báo cáo'!$AA:$AA,"&lt;="&amp;D$4)</f>
        <v>0</v>
      </c>
      <c r="E134" s="247">
        <f>SUMIFS('Báo cáo'!$O:$O,'Báo cáo'!$AD:$AD,$A134,'Báo cáo'!$Z:$Z,"&lt;="&amp;E$4)+SUMIFS('Báo cáo'!$P:$P,'Báo cáo'!$AD:$AD,$A134,'Báo cáo'!$Z:$Z,"&lt;="&amp;E$4)-SUMIFS('Báo cáo'!$Q:$Q,'Báo cáo'!$AD:$AD,$A134,'Báo cáo'!$AA:$AA,"&lt;="&amp;E$4)</f>
        <v>0</v>
      </c>
      <c r="F134" s="247">
        <f>SUMIFS('Báo cáo'!$O:$O,'Báo cáo'!$AD:$AD,$A134,'Báo cáo'!$Z:$Z,"&lt;="&amp;F$4)+SUMIFS('Báo cáo'!$P:$P,'Báo cáo'!$AD:$AD,$A134,'Báo cáo'!$Z:$Z,"&lt;="&amp;F$4)-SUMIFS('Báo cáo'!$Q:$Q,'Báo cáo'!$AD:$AD,$A134,'Báo cáo'!$AA:$AA,"&lt;="&amp;F$4)</f>
        <v>0</v>
      </c>
      <c r="G134" s="247">
        <f>SUMIFS('Báo cáo'!$O:$O,'Báo cáo'!$AD:$AD,$A134,'Báo cáo'!$Z:$Z,"&lt;="&amp;G$4)+SUMIFS('Báo cáo'!$P:$P,'Báo cáo'!$AD:$AD,$A134,'Báo cáo'!$Z:$Z,"&lt;="&amp;G$4)-SUMIFS('Báo cáo'!$Q:$Q,'Báo cáo'!$AD:$AD,$A134,'Báo cáo'!$AA:$AA,"&lt;="&amp;G$4)</f>
        <v>0</v>
      </c>
      <c r="H134" s="247">
        <f>SUMIFS('Báo cáo'!$O:$O,'Báo cáo'!$AD:$AD,$A134,'Báo cáo'!$Z:$Z,"&lt;="&amp;H$4)+SUMIFS('Báo cáo'!$P:$P,'Báo cáo'!$AD:$AD,$A134,'Báo cáo'!$Z:$Z,"&lt;="&amp;H$4)-SUMIFS('Báo cáo'!$Q:$Q,'Báo cáo'!$AD:$AD,$A134,'Báo cáo'!$AA:$AA,"&lt;="&amp;H$4)</f>
        <v>0</v>
      </c>
      <c r="I134" s="247">
        <f>SUMIFS('Báo cáo'!$O:$O,'Báo cáo'!$AD:$AD,$A134,'Báo cáo'!$Z:$Z,"&lt;="&amp;I$4)+SUMIFS('Báo cáo'!$P:$P,'Báo cáo'!$AD:$AD,$A134,'Báo cáo'!$Z:$Z,"&lt;="&amp;I$4)-SUMIFS('Báo cáo'!$Q:$Q,'Báo cáo'!$AD:$AD,$A134,'Báo cáo'!$AA:$AA,"&lt;="&amp;I$4)</f>
        <v>0</v>
      </c>
      <c r="J134" s="247">
        <f>SUMIFS('Báo cáo'!$O:$O,'Báo cáo'!$AD:$AD,$A134,'Báo cáo'!$Z:$Z,"&lt;="&amp;J$4)+SUMIFS('Báo cáo'!$P:$P,'Báo cáo'!$AD:$AD,$A134,'Báo cáo'!$Z:$Z,"&lt;="&amp;J$4)-SUMIFS('Báo cáo'!$Q:$Q,'Báo cáo'!$AD:$AD,$A134,'Báo cáo'!$AA:$AA,"&lt;="&amp;J$4)</f>
        <v>0</v>
      </c>
      <c r="K134" s="247">
        <f>SUMIFS('Báo cáo'!$O:$O,'Báo cáo'!$AD:$AD,$A134,'Báo cáo'!$Z:$Z,"&lt;="&amp;K$4)+SUMIFS('Báo cáo'!$P:$P,'Báo cáo'!$AD:$AD,$A134,'Báo cáo'!$Z:$Z,"&lt;="&amp;K$4)-SUMIFS('Báo cáo'!$Q:$Q,'Báo cáo'!$AD:$AD,$A134,'Báo cáo'!$AA:$AA,"&lt;="&amp;K$4)</f>
        <v>0</v>
      </c>
      <c r="L134" s="247">
        <f>SUMIFS('Báo cáo'!$O:$O,'Báo cáo'!$AD:$AD,$A134,'Báo cáo'!$Z:$Z,"&lt;="&amp;L$4)+SUMIFS('Báo cáo'!$P:$P,'Báo cáo'!$AD:$AD,$A134,'Báo cáo'!$Z:$Z,"&lt;="&amp;L$4)-SUMIFS('Báo cáo'!$Q:$Q,'Báo cáo'!$AD:$AD,$A134,'Báo cáo'!$AA:$AA,"&lt;="&amp;L$4)</f>
        <v>0</v>
      </c>
      <c r="M134" s="247">
        <f>SUMIFS('Báo cáo'!$O:$O,'Báo cáo'!$AD:$AD,$A134,'Báo cáo'!$Z:$Z,"&lt;="&amp;M$4)+SUMIFS('Báo cáo'!$P:$P,'Báo cáo'!$AD:$AD,$A134,'Báo cáo'!$Z:$Z,"&lt;="&amp;M$4)-SUMIFS('Báo cáo'!$Q:$Q,'Báo cáo'!$AD:$AD,$A134,'Báo cáo'!$AA:$AA,"&lt;="&amp;M$4)</f>
        <v>0</v>
      </c>
      <c r="N134" s="247">
        <f>SUMIFS('Báo cáo'!$O:$O,'Báo cáo'!$AD:$AD,$A134,'Báo cáo'!$Z:$Z,"&lt;="&amp;N$4)+SUMIFS('Báo cáo'!$P:$P,'Báo cáo'!$AD:$AD,$A134,'Báo cáo'!$Z:$Z,"&lt;="&amp;N$4)-SUMIFS('Báo cáo'!$Q:$Q,'Báo cáo'!$AD:$AD,$A134,'Báo cáo'!$AA:$AA,"&lt;="&amp;N$4)</f>
        <v>0</v>
      </c>
    </row>
    <row r="135" spans="1:14">
      <c r="A135"/>
      <c r="B135"/>
      <c r="C135" s="247">
        <f>SUMIFS('Báo cáo'!$O:$O,'Báo cáo'!$AD:$AD,$A135,'Báo cáo'!$Z:$Z,"&lt;="&amp;C$4)+SUMIFS('Báo cáo'!$P:$P,'Báo cáo'!$AD:$AD,$A135,'Báo cáo'!$Z:$Z,"&lt;="&amp;C$4)-SUMIFS('Báo cáo'!$Q:$Q,'Báo cáo'!$AD:$AD,$A135,'Báo cáo'!$AA:$AA,"&lt;="&amp;C$4)</f>
        <v>0</v>
      </c>
      <c r="D135" s="247">
        <f>SUMIFS('Báo cáo'!$O:$O,'Báo cáo'!$AD:$AD,$A135,'Báo cáo'!$Z:$Z,"&lt;="&amp;D$4)+SUMIFS('Báo cáo'!$P:$P,'Báo cáo'!$AD:$AD,$A135,'Báo cáo'!$Z:$Z,"&lt;="&amp;D$4)-SUMIFS('Báo cáo'!$Q:$Q,'Báo cáo'!$AD:$AD,$A135,'Báo cáo'!$AA:$AA,"&lt;="&amp;D$4)</f>
        <v>0</v>
      </c>
      <c r="E135" s="247">
        <f>SUMIFS('Báo cáo'!$O:$O,'Báo cáo'!$AD:$AD,$A135,'Báo cáo'!$Z:$Z,"&lt;="&amp;E$4)+SUMIFS('Báo cáo'!$P:$P,'Báo cáo'!$AD:$AD,$A135,'Báo cáo'!$Z:$Z,"&lt;="&amp;E$4)-SUMIFS('Báo cáo'!$Q:$Q,'Báo cáo'!$AD:$AD,$A135,'Báo cáo'!$AA:$AA,"&lt;="&amp;E$4)</f>
        <v>0</v>
      </c>
      <c r="F135" s="247">
        <f>SUMIFS('Báo cáo'!$O:$O,'Báo cáo'!$AD:$AD,$A135,'Báo cáo'!$Z:$Z,"&lt;="&amp;F$4)+SUMIFS('Báo cáo'!$P:$P,'Báo cáo'!$AD:$AD,$A135,'Báo cáo'!$Z:$Z,"&lt;="&amp;F$4)-SUMIFS('Báo cáo'!$Q:$Q,'Báo cáo'!$AD:$AD,$A135,'Báo cáo'!$AA:$AA,"&lt;="&amp;F$4)</f>
        <v>0</v>
      </c>
      <c r="G135" s="247">
        <f>SUMIFS('Báo cáo'!$O:$O,'Báo cáo'!$AD:$AD,$A135,'Báo cáo'!$Z:$Z,"&lt;="&amp;G$4)+SUMIFS('Báo cáo'!$P:$P,'Báo cáo'!$AD:$AD,$A135,'Báo cáo'!$Z:$Z,"&lt;="&amp;G$4)-SUMIFS('Báo cáo'!$Q:$Q,'Báo cáo'!$AD:$AD,$A135,'Báo cáo'!$AA:$AA,"&lt;="&amp;G$4)</f>
        <v>0</v>
      </c>
      <c r="H135" s="247">
        <f>SUMIFS('Báo cáo'!$O:$O,'Báo cáo'!$AD:$AD,$A135,'Báo cáo'!$Z:$Z,"&lt;="&amp;H$4)+SUMIFS('Báo cáo'!$P:$P,'Báo cáo'!$AD:$AD,$A135,'Báo cáo'!$Z:$Z,"&lt;="&amp;H$4)-SUMIFS('Báo cáo'!$Q:$Q,'Báo cáo'!$AD:$AD,$A135,'Báo cáo'!$AA:$AA,"&lt;="&amp;H$4)</f>
        <v>0</v>
      </c>
      <c r="I135" s="247">
        <f>SUMIFS('Báo cáo'!$O:$O,'Báo cáo'!$AD:$AD,$A135,'Báo cáo'!$Z:$Z,"&lt;="&amp;I$4)+SUMIFS('Báo cáo'!$P:$P,'Báo cáo'!$AD:$AD,$A135,'Báo cáo'!$Z:$Z,"&lt;="&amp;I$4)-SUMIFS('Báo cáo'!$Q:$Q,'Báo cáo'!$AD:$AD,$A135,'Báo cáo'!$AA:$AA,"&lt;="&amp;I$4)</f>
        <v>0</v>
      </c>
      <c r="J135" s="247">
        <f>SUMIFS('Báo cáo'!$O:$O,'Báo cáo'!$AD:$AD,$A135,'Báo cáo'!$Z:$Z,"&lt;="&amp;J$4)+SUMIFS('Báo cáo'!$P:$P,'Báo cáo'!$AD:$AD,$A135,'Báo cáo'!$Z:$Z,"&lt;="&amp;J$4)-SUMIFS('Báo cáo'!$Q:$Q,'Báo cáo'!$AD:$AD,$A135,'Báo cáo'!$AA:$AA,"&lt;="&amp;J$4)</f>
        <v>0</v>
      </c>
      <c r="K135" s="247">
        <f>SUMIFS('Báo cáo'!$O:$O,'Báo cáo'!$AD:$AD,$A135,'Báo cáo'!$Z:$Z,"&lt;="&amp;K$4)+SUMIFS('Báo cáo'!$P:$P,'Báo cáo'!$AD:$AD,$A135,'Báo cáo'!$Z:$Z,"&lt;="&amp;K$4)-SUMIFS('Báo cáo'!$Q:$Q,'Báo cáo'!$AD:$AD,$A135,'Báo cáo'!$AA:$AA,"&lt;="&amp;K$4)</f>
        <v>0</v>
      </c>
      <c r="L135" s="247">
        <f>SUMIFS('Báo cáo'!$O:$O,'Báo cáo'!$AD:$AD,$A135,'Báo cáo'!$Z:$Z,"&lt;="&amp;L$4)+SUMIFS('Báo cáo'!$P:$P,'Báo cáo'!$AD:$AD,$A135,'Báo cáo'!$Z:$Z,"&lt;="&amp;L$4)-SUMIFS('Báo cáo'!$Q:$Q,'Báo cáo'!$AD:$AD,$A135,'Báo cáo'!$AA:$AA,"&lt;="&amp;L$4)</f>
        <v>0</v>
      </c>
      <c r="M135" s="247">
        <f>SUMIFS('Báo cáo'!$O:$O,'Báo cáo'!$AD:$AD,$A135,'Báo cáo'!$Z:$Z,"&lt;="&amp;M$4)+SUMIFS('Báo cáo'!$P:$P,'Báo cáo'!$AD:$AD,$A135,'Báo cáo'!$Z:$Z,"&lt;="&amp;M$4)-SUMIFS('Báo cáo'!$Q:$Q,'Báo cáo'!$AD:$AD,$A135,'Báo cáo'!$AA:$AA,"&lt;="&amp;M$4)</f>
        <v>0</v>
      </c>
      <c r="N135" s="247">
        <f>SUMIFS('Báo cáo'!$O:$O,'Báo cáo'!$AD:$AD,$A135,'Báo cáo'!$Z:$Z,"&lt;="&amp;N$4)+SUMIFS('Báo cáo'!$P:$P,'Báo cáo'!$AD:$AD,$A135,'Báo cáo'!$Z:$Z,"&lt;="&amp;N$4)-SUMIFS('Báo cáo'!$Q:$Q,'Báo cáo'!$AD:$AD,$A135,'Báo cáo'!$AA:$AA,"&lt;="&amp;N$4)</f>
        <v>0</v>
      </c>
    </row>
    <row r="136" spans="1:14">
      <c r="A136"/>
      <c r="B136"/>
      <c r="C136" s="247">
        <f>SUMIFS('Báo cáo'!$O:$O,'Báo cáo'!$AD:$AD,$A136,'Báo cáo'!$Z:$Z,"&lt;="&amp;C$4)+SUMIFS('Báo cáo'!$P:$P,'Báo cáo'!$AD:$AD,$A136,'Báo cáo'!$Z:$Z,"&lt;="&amp;C$4)-SUMIFS('Báo cáo'!$Q:$Q,'Báo cáo'!$AD:$AD,$A136,'Báo cáo'!$AA:$AA,"&lt;="&amp;C$4)</f>
        <v>0</v>
      </c>
      <c r="D136" s="247">
        <f>SUMIFS('Báo cáo'!$O:$O,'Báo cáo'!$AD:$AD,$A136,'Báo cáo'!$Z:$Z,"&lt;="&amp;D$4)+SUMIFS('Báo cáo'!$P:$P,'Báo cáo'!$AD:$AD,$A136,'Báo cáo'!$Z:$Z,"&lt;="&amp;D$4)-SUMIFS('Báo cáo'!$Q:$Q,'Báo cáo'!$AD:$AD,$A136,'Báo cáo'!$AA:$AA,"&lt;="&amp;D$4)</f>
        <v>0</v>
      </c>
      <c r="E136" s="247">
        <f>SUMIFS('Báo cáo'!$O:$O,'Báo cáo'!$AD:$AD,$A136,'Báo cáo'!$Z:$Z,"&lt;="&amp;E$4)+SUMIFS('Báo cáo'!$P:$P,'Báo cáo'!$AD:$AD,$A136,'Báo cáo'!$Z:$Z,"&lt;="&amp;E$4)-SUMIFS('Báo cáo'!$Q:$Q,'Báo cáo'!$AD:$AD,$A136,'Báo cáo'!$AA:$AA,"&lt;="&amp;E$4)</f>
        <v>0</v>
      </c>
      <c r="F136" s="247">
        <f>SUMIFS('Báo cáo'!$O:$O,'Báo cáo'!$AD:$AD,$A136,'Báo cáo'!$Z:$Z,"&lt;="&amp;F$4)+SUMIFS('Báo cáo'!$P:$P,'Báo cáo'!$AD:$AD,$A136,'Báo cáo'!$Z:$Z,"&lt;="&amp;F$4)-SUMIFS('Báo cáo'!$Q:$Q,'Báo cáo'!$AD:$AD,$A136,'Báo cáo'!$AA:$AA,"&lt;="&amp;F$4)</f>
        <v>0</v>
      </c>
      <c r="G136" s="247">
        <f>SUMIFS('Báo cáo'!$O:$O,'Báo cáo'!$AD:$AD,$A136,'Báo cáo'!$Z:$Z,"&lt;="&amp;G$4)+SUMIFS('Báo cáo'!$P:$P,'Báo cáo'!$AD:$AD,$A136,'Báo cáo'!$Z:$Z,"&lt;="&amp;G$4)-SUMIFS('Báo cáo'!$Q:$Q,'Báo cáo'!$AD:$AD,$A136,'Báo cáo'!$AA:$AA,"&lt;="&amp;G$4)</f>
        <v>0</v>
      </c>
      <c r="H136" s="247">
        <f>SUMIFS('Báo cáo'!$O:$O,'Báo cáo'!$AD:$AD,$A136,'Báo cáo'!$Z:$Z,"&lt;="&amp;H$4)+SUMIFS('Báo cáo'!$P:$P,'Báo cáo'!$AD:$AD,$A136,'Báo cáo'!$Z:$Z,"&lt;="&amp;H$4)-SUMIFS('Báo cáo'!$Q:$Q,'Báo cáo'!$AD:$AD,$A136,'Báo cáo'!$AA:$AA,"&lt;="&amp;H$4)</f>
        <v>0</v>
      </c>
      <c r="I136" s="247">
        <f>SUMIFS('Báo cáo'!$O:$O,'Báo cáo'!$AD:$AD,$A136,'Báo cáo'!$Z:$Z,"&lt;="&amp;I$4)+SUMIFS('Báo cáo'!$P:$P,'Báo cáo'!$AD:$AD,$A136,'Báo cáo'!$Z:$Z,"&lt;="&amp;I$4)-SUMIFS('Báo cáo'!$Q:$Q,'Báo cáo'!$AD:$AD,$A136,'Báo cáo'!$AA:$AA,"&lt;="&amp;I$4)</f>
        <v>0</v>
      </c>
      <c r="J136" s="247">
        <f>SUMIFS('Báo cáo'!$O:$O,'Báo cáo'!$AD:$AD,$A136,'Báo cáo'!$Z:$Z,"&lt;="&amp;J$4)+SUMIFS('Báo cáo'!$P:$P,'Báo cáo'!$AD:$AD,$A136,'Báo cáo'!$Z:$Z,"&lt;="&amp;J$4)-SUMIFS('Báo cáo'!$Q:$Q,'Báo cáo'!$AD:$AD,$A136,'Báo cáo'!$AA:$AA,"&lt;="&amp;J$4)</f>
        <v>0</v>
      </c>
      <c r="K136" s="247">
        <f>SUMIFS('Báo cáo'!$O:$O,'Báo cáo'!$AD:$AD,$A136,'Báo cáo'!$Z:$Z,"&lt;="&amp;K$4)+SUMIFS('Báo cáo'!$P:$P,'Báo cáo'!$AD:$AD,$A136,'Báo cáo'!$Z:$Z,"&lt;="&amp;K$4)-SUMIFS('Báo cáo'!$Q:$Q,'Báo cáo'!$AD:$AD,$A136,'Báo cáo'!$AA:$AA,"&lt;="&amp;K$4)</f>
        <v>0</v>
      </c>
      <c r="L136" s="247">
        <f>SUMIFS('Báo cáo'!$O:$O,'Báo cáo'!$AD:$AD,$A136,'Báo cáo'!$Z:$Z,"&lt;="&amp;L$4)+SUMIFS('Báo cáo'!$P:$P,'Báo cáo'!$AD:$AD,$A136,'Báo cáo'!$Z:$Z,"&lt;="&amp;L$4)-SUMIFS('Báo cáo'!$Q:$Q,'Báo cáo'!$AD:$AD,$A136,'Báo cáo'!$AA:$AA,"&lt;="&amp;L$4)</f>
        <v>0</v>
      </c>
      <c r="M136" s="247">
        <f>SUMIFS('Báo cáo'!$O:$O,'Báo cáo'!$AD:$AD,$A136,'Báo cáo'!$Z:$Z,"&lt;="&amp;M$4)+SUMIFS('Báo cáo'!$P:$P,'Báo cáo'!$AD:$AD,$A136,'Báo cáo'!$Z:$Z,"&lt;="&amp;M$4)-SUMIFS('Báo cáo'!$Q:$Q,'Báo cáo'!$AD:$AD,$A136,'Báo cáo'!$AA:$AA,"&lt;="&amp;M$4)</f>
        <v>0</v>
      </c>
      <c r="N136" s="247">
        <f>SUMIFS('Báo cáo'!$O:$O,'Báo cáo'!$AD:$AD,$A136,'Báo cáo'!$Z:$Z,"&lt;="&amp;N$4)+SUMIFS('Báo cáo'!$P:$P,'Báo cáo'!$AD:$AD,$A136,'Báo cáo'!$Z:$Z,"&lt;="&amp;N$4)-SUMIFS('Báo cáo'!$Q:$Q,'Báo cáo'!$AD:$AD,$A136,'Báo cáo'!$AA:$AA,"&lt;="&amp;N$4)</f>
        <v>0</v>
      </c>
    </row>
    <row r="137" spans="1:14">
      <c r="A137"/>
      <c r="B137"/>
      <c r="C137" s="247">
        <f>SUMIFS('Báo cáo'!$O:$O,'Báo cáo'!$AD:$AD,$A137,'Báo cáo'!$Z:$Z,"&lt;="&amp;C$4)+SUMIFS('Báo cáo'!$P:$P,'Báo cáo'!$AD:$AD,$A137,'Báo cáo'!$Z:$Z,"&lt;="&amp;C$4)-SUMIFS('Báo cáo'!$Q:$Q,'Báo cáo'!$AD:$AD,$A137,'Báo cáo'!$AA:$AA,"&lt;="&amp;C$4)</f>
        <v>0</v>
      </c>
      <c r="D137" s="247">
        <f>SUMIFS('Báo cáo'!$O:$O,'Báo cáo'!$AD:$AD,$A137,'Báo cáo'!$Z:$Z,"&lt;="&amp;D$4)+SUMIFS('Báo cáo'!$P:$P,'Báo cáo'!$AD:$AD,$A137,'Báo cáo'!$Z:$Z,"&lt;="&amp;D$4)-SUMIFS('Báo cáo'!$Q:$Q,'Báo cáo'!$AD:$AD,$A137,'Báo cáo'!$AA:$AA,"&lt;="&amp;D$4)</f>
        <v>0</v>
      </c>
      <c r="E137" s="247">
        <f>SUMIFS('Báo cáo'!$O:$O,'Báo cáo'!$AD:$AD,$A137,'Báo cáo'!$Z:$Z,"&lt;="&amp;E$4)+SUMIFS('Báo cáo'!$P:$P,'Báo cáo'!$AD:$AD,$A137,'Báo cáo'!$Z:$Z,"&lt;="&amp;E$4)-SUMIFS('Báo cáo'!$Q:$Q,'Báo cáo'!$AD:$AD,$A137,'Báo cáo'!$AA:$AA,"&lt;="&amp;E$4)</f>
        <v>0</v>
      </c>
      <c r="F137" s="247">
        <f>SUMIFS('Báo cáo'!$O:$O,'Báo cáo'!$AD:$AD,$A137,'Báo cáo'!$Z:$Z,"&lt;="&amp;F$4)+SUMIFS('Báo cáo'!$P:$P,'Báo cáo'!$AD:$AD,$A137,'Báo cáo'!$Z:$Z,"&lt;="&amp;F$4)-SUMIFS('Báo cáo'!$Q:$Q,'Báo cáo'!$AD:$AD,$A137,'Báo cáo'!$AA:$AA,"&lt;="&amp;F$4)</f>
        <v>0</v>
      </c>
      <c r="G137" s="247">
        <f>SUMIFS('Báo cáo'!$O:$O,'Báo cáo'!$AD:$AD,$A137,'Báo cáo'!$Z:$Z,"&lt;="&amp;G$4)+SUMIFS('Báo cáo'!$P:$P,'Báo cáo'!$AD:$AD,$A137,'Báo cáo'!$Z:$Z,"&lt;="&amp;G$4)-SUMIFS('Báo cáo'!$Q:$Q,'Báo cáo'!$AD:$AD,$A137,'Báo cáo'!$AA:$AA,"&lt;="&amp;G$4)</f>
        <v>0</v>
      </c>
      <c r="H137" s="247">
        <f>SUMIFS('Báo cáo'!$O:$O,'Báo cáo'!$AD:$AD,$A137,'Báo cáo'!$Z:$Z,"&lt;="&amp;H$4)+SUMIFS('Báo cáo'!$P:$P,'Báo cáo'!$AD:$AD,$A137,'Báo cáo'!$Z:$Z,"&lt;="&amp;H$4)-SUMIFS('Báo cáo'!$Q:$Q,'Báo cáo'!$AD:$AD,$A137,'Báo cáo'!$AA:$AA,"&lt;="&amp;H$4)</f>
        <v>0</v>
      </c>
      <c r="I137" s="247">
        <f>SUMIFS('Báo cáo'!$O:$O,'Báo cáo'!$AD:$AD,$A137,'Báo cáo'!$Z:$Z,"&lt;="&amp;I$4)+SUMIFS('Báo cáo'!$P:$P,'Báo cáo'!$AD:$AD,$A137,'Báo cáo'!$Z:$Z,"&lt;="&amp;I$4)-SUMIFS('Báo cáo'!$Q:$Q,'Báo cáo'!$AD:$AD,$A137,'Báo cáo'!$AA:$AA,"&lt;="&amp;I$4)</f>
        <v>0</v>
      </c>
      <c r="J137" s="247">
        <f>SUMIFS('Báo cáo'!$O:$O,'Báo cáo'!$AD:$AD,$A137,'Báo cáo'!$Z:$Z,"&lt;="&amp;J$4)+SUMIFS('Báo cáo'!$P:$P,'Báo cáo'!$AD:$AD,$A137,'Báo cáo'!$Z:$Z,"&lt;="&amp;J$4)-SUMIFS('Báo cáo'!$Q:$Q,'Báo cáo'!$AD:$AD,$A137,'Báo cáo'!$AA:$AA,"&lt;="&amp;J$4)</f>
        <v>0</v>
      </c>
      <c r="K137" s="247">
        <f>SUMIFS('Báo cáo'!$O:$O,'Báo cáo'!$AD:$AD,$A137,'Báo cáo'!$Z:$Z,"&lt;="&amp;K$4)+SUMIFS('Báo cáo'!$P:$P,'Báo cáo'!$AD:$AD,$A137,'Báo cáo'!$Z:$Z,"&lt;="&amp;K$4)-SUMIFS('Báo cáo'!$Q:$Q,'Báo cáo'!$AD:$AD,$A137,'Báo cáo'!$AA:$AA,"&lt;="&amp;K$4)</f>
        <v>0</v>
      </c>
      <c r="L137" s="247">
        <f>SUMIFS('Báo cáo'!$O:$O,'Báo cáo'!$AD:$AD,$A137,'Báo cáo'!$Z:$Z,"&lt;="&amp;L$4)+SUMIFS('Báo cáo'!$P:$P,'Báo cáo'!$AD:$AD,$A137,'Báo cáo'!$Z:$Z,"&lt;="&amp;L$4)-SUMIFS('Báo cáo'!$Q:$Q,'Báo cáo'!$AD:$AD,$A137,'Báo cáo'!$AA:$AA,"&lt;="&amp;L$4)</f>
        <v>0</v>
      </c>
      <c r="M137" s="247">
        <f>SUMIFS('Báo cáo'!$O:$O,'Báo cáo'!$AD:$AD,$A137,'Báo cáo'!$Z:$Z,"&lt;="&amp;M$4)+SUMIFS('Báo cáo'!$P:$P,'Báo cáo'!$AD:$AD,$A137,'Báo cáo'!$Z:$Z,"&lt;="&amp;M$4)-SUMIFS('Báo cáo'!$Q:$Q,'Báo cáo'!$AD:$AD,$A137,'Báo cáo'!$AA:$AA,"&lt;="&amp;M$4)</f>
        <v>0</v>
      </c>
      <c r="N137" s="247">
        <f>SUMIFS('Báo cáo'!$O:$O,'Báo cáo'!$AD:$AD,$A137,'Báo cáo'!$Z:$Z,"&lt;="&amp;N$4)+SUMIFS('Báo cáo'!$P:$P,'Báo cáo'!$AD:$AD,$A137,'Báo cáo'!$Z:$Z,"&lt;="&amp;N$4)-SUMIFS('Báo cáo'!$Q:$Q,'Báo cáo'!$AD:$AD,$A137,'Báo cáo'!$AA:$AA,"&lt;="&amp;N$4)</f>
        <v>0</v>
      </c>
    </row>
    <row r="138" spans="1:14">
      <c r="A138"/>
      <c r="B138"/>
      <c r="C138" s="247">
        <f>SUMIFS('Báo cáo'!$O:$O,'Báo cáo'!$AD:$AD,$A138,'Báo cáo'!$Z:$Z,"&lt;="&amp;C$4)+SUMIFS('Báo cáo'!$P:$P,'Báo cáo'!$AD:$AD,$A138,'Báo cáo'!$Z:$Z,"&lt;="&amp;C$4)-SUMIFS('Báo cáo'!$Q:$Q,'Báo cáo'!$AD:$AD,$A138,'Báo cáo'!$AA:$AA,"&lt;="&amp;C$4)</f>
        <v>0</v>
      </c>
      <c r="D138" s="247">
        <f>SUMIFS('Báo cáo'!$O:$O,'Báo cáo'!$AD:$AD,$A138,'Báo cáo'!$Z:$Z,"&lt;="&amp;D$4)+SUMIFS('Báo cáo'!$P:$P,'Báo cáo'!$AD:$AD,$A138,'Báo cáo'!$Z:$Z,"&lt;="&amp;D$4)-SUMIFS('Báo cáo'!$Q:$Q,'Báo cáo'!$AD:$AD,$A138,'Báo cáo'!$AA:$AA,"&lt;="&amp;D$4)</f>
        <v>0</v>
      </c>
      <c r="E138" s="247">
        <f>SUMIFS('Báo cáo'!$O:$O,'Báo cáo'!$AD:$AD,$A138,'Báo cáo'!$Z:$Z,"&lt;="&amp;E$4)+SUMIFS('Báo cáo'!$P:$P,'Báo cáo'!$AD:$AD,$A138,'Báo cáo'!$Z:$Z,"&lt;="&amp;E$4)-SUMIFS('Báo cáo'!$Q:$Q,'Báo cáo'!$AD:$AD,$A138,'Báo cáo'!$AA:$AA,"&lt;="&amp;E$4)</f>
        <v>0</v>
      </c>
      <c r="F138" s="247">
        <f>SUMIFS('Báo cáo'!$O:$O,'Báo cáo'!$AD:$AD,$A138,'Báo cáo'!$Z:$Z,"&lt;="&amp;F$4)+SUMIFS('Báo cáo'!$P:$P,'Báo cáo'!$AD:$AD,$A138,'Báo cáo'!$Z:$Z,"&lt;="&amp;F$4)-SUMIFS('Báo cáo'!$Q:$Q,'Báo cáo'!$AD:$AD,$A138,'Báo cáo'!$AA:$AA,"&lt;="&amp;F$4)</f>
        <v>0</v>
      </c>
      <c r="G138" s="247">
        <f>SUMIFS('Báo cáo'!$O:$O,'Báo cáo'!$AD:$AD,$A138,'Báo cáo'!$Z:$Z,"&lt;="&amp;G$4)+SUMIFS('Báo cáo'!$P:$P,'Báo cáo'!$AD:$AD,$A138,'Báo cáo'!$Z:$Z,"&lt;="&amp;G$4)-SUMIFS('Báo cáo'!$Q:$Q,'Báo cáo'!$AD:$AD,$A138,'Báo cáo'!$AA:$AA,"&lt;="&amp;G$4)</f>
        <v>0</v>
      </c>
      <c r="H138" s="247">
        <f>SUMIFS('Báo cáo'!$O:$O,'Báo cáo'!$AD:$AD,$A138,'Báo cáo'!$Z:$Z,"&lt;="&amp;H$4)+SUMIFS('Báo cáo'!$P:$P,'Báo cáo'!$AD:$AD,$A138,'Báo cáo'!$Z:$Z,"&lt;="&amp;H$4)-SUMIFS('Báo cáo'!$Q:$Q,'Báo cáo'!$AD:$AD,$A138,'Báo cáo'!$AA:$AA,"&lt;="&amp;H$4)</f>
        <v>0</v>
      </c>
      <c r="I138" s="247">
        <f>SUMIFS('Báo cáo'!$O:$O,'Báo cáo'!$AD:$AD,$A138,'Báo cáo'!$Z:$Z,"&lt;="&amp;I$4)+SUMIFS('Báo cáo'!$P:$P,'Báo cáo'!$AD:$AD,$A138,'Báo cáo'!$Z:$Z,"&lt;="&amp;I$4)-SUMIFS('Báo cáo'!$Q:$Q,'Báo cáo'!$AD:$AD,$A138,'Báo cáo'!$AA:$AA,"&lt;="&amp;I$4)</f>
        <v>0</v>
      </c>
      <c r="J138" s="247">
        <f>SUMIFS('Báo cáo'!$O:$O,'Báo cáo'!$AD:$AD,$A138,'Báo cáo'!$Z:$Z,"&lt;="&amp;J$4)+SUMIFS('Báo cáo'!$P:$P,'Báo cáo'!$AD:$AD,$A138,'Báo cáo'!$Z:$Z,"&lt;="&amp;J$4)-SUMIFS('Báo cáo'!$Q:$Q,'Báo cáo'!$AD:$AD,$A138,'Báo cáo'!$AA:$AA,"&lt;="&amp;J$4)</f>
        <v>0</v>
      </c>
      <c r="K138" s="247">
        <f>SUMIFS('Báo cáo'!$O:$O,'Báo cáo'!$AD:$AD,$A138,'Báo cáo'!$Z:$Z,"&lt;="&amp;K$4)+SUMIFS('Báo cáo'!$P:$P,'Báo cáo'!$AD:$AD,$A138,'Báo cáo'!$Z:$Z,"&lt;="&amp;K$4)-SUMIFS('Báo cáo'!$Q:$Q,'Báo cáo'!$AD:$AD,$A138,'Báo cáo'!$AA:$AA,"&lt;="&amp;K$4)</f>
        <v>0</v>
      </c>
      <c r="L138" s="247">
        <f>SUMIFS('Báo cáo'!$O:$O,'Báo cáo'!$AD:$AD,$A138,'Báo cáo'!$Z:$Z,"&lt;="&amp;L$4)+SUMIFS('Báo cáo'!$P:$P,'Báo cáo'!$AD:$AD,$A138,'Báo cáo'!$Z:$Z,"&lt;="&amp;L$4)-SUMIFS('Báo cáo'!$Q:$Q,'Báo cáo'!$AD:$AD,$A138,'Báo cáo'!$AA:$AA,"&lt;="&amp;L$4)</f>
        <v>0</v>
      </c>
      <c r="M138" s="247">
        <f>SUMIFS('Báo cáo'!$O:$O,'Báo cáo'!$AD:$AD,$A138,'Báo cáo'!$Z:$Z,"&lt;="&amp;M$4)+SUMIFS('Báo cáo'!$P:$P,'Báo cáo'!$AD:$AD,$A138,'Báo cáo'!$Z:$Z,"&lt;="&amp;M$4)-SUMIFS('Báo cáo'!$Q:$Q,'Báo cáo'!$AD:$AD,$A138,'Báo cáo'!$AA:$AA,"&lt;="&amp;M$4)</f>
        <v>0</v>
      </c>
      <c r="N138" s="247">
        <f>SUMIFS('Báo cáo'!$O:$O,'Báo cáo'!$AD:$AD,$A138,'Báo cáo'!$Z:$Z,"&lt;="&amp;N$4)+SUMIFS('Báo cáo'!$P:$P,'Báo cáo'!$AD:$AD,$A138,'Báo cáo'!$Z:$Z,"&lt;="&amp;N$4)-SUMIFS('Báo cáo'!$Q:$Q,'Báo cáo'!$AD:$AD,$A138,'Báo cáo'!$AA:$AA,"&lt;="&amp;N$4)</f>
        <v>0</v>
      </c>
    </row>
    <row r="139" spans="1:14">
      <c r="A139"/>
      <c r="B139"/>
      <c r="C139" s="247">
        <f>SUMIFS('Báo cáo'!$O:$O,'Báo cáo'!$AD:$AD,$A139,'Báo cáo'!$Z:$Z,"&lt;="&amp;C$4)+SUMIFS('Báo cáo'!$P:$P,'Báo cáo'!$AD:$AD,$A139,'Báo cáo'!$Z:$Z,"&lt;="&amp;C$4)-SUMIFS('Báo cáo'!$Q:$Q,'Báo cáo'!$AD:$AD,$A139,'Báo cáo'!$AA:$AA,"&lt;="&amp;C$4)</f>
        <v>0</v>
      </c>
      <c r="D139" s="247">
        <f>SUMIFS('Báo cáo'!$O:$O,'Báo cáo'!$AD:$AD,$A139,'Báo cáo'!$Z:$Z,"&lt;="&amp;D$4)+SUMIFS('Báo cáo'!$P:$P,'Báo cáo'!$AD:$AD,$A139,'Báo cáo'!$Z:$Z,"&lt;="&amp;D$4)-SUMIFS('Báo cáo'!$Q:$Q,'Báo cáo'!$AD:$AD,$A139,'Báo cáo'!$AA:$AA,"&lt;="&amp;D$4)</f>
        <v>0</v>
      </c>
      <c r="E139" s="247">
        <f>SUMIFS('Báo cáo'!$O:$O,'Báo cáo'!$AD:$AD,$A139,'Báo cáo'!$Z:$Z,"&lt;="&amp;E$4)+SUMIFS('Báo cáo'!$P:$P,'Báo cáo'!$AD:$AD,$A139,'Báo cáo'!$Z:$Z,"&lt;="&amp;E$4)-SUMIFS('Báo cáo'!$Q:$Q,'Báo cáo'!$AD:$AD,$A139,'Báo cáo'!$AA:$AA,"&lt;="&amp;E$4)</f>
        <v>0</v>
      </c>
      <c r="F139" s="247">
        <f>SUMIFS('Báo cáo'!$O:$O,'Báo cáo'!$AD:$AD,$A139,'Báo cáo'!$Z:$Z,"&lt;="&amp;F$4)+SUMIFS('Báo cáo'!$P:$P,'Báo cáo'!$AD:$AD,$A139,'Báo cáo'!$Z:$Z,"&lt;="&amp;F$4)-SUMIFS('Báo cáo'!$Q:$Q,'Báo cáo'!$AD:$AD,$A139,'Báo cáo'!$AA:$AA,"&lt;="&amp;F$4)</f>
        <v>0</v>
      </c>
      <c r="G139" s="247">
        <f>SUMIFS('Báo cáo'!$O:$O,'Báo cáo'!$AD:$AD,$A139,'Báo cáo'!$Z:$Z,"&lt;="&amp;G$4)+SUMIFS('Báo cáo'!$P:$P,'Báo cáo'!$AD:$AD,$A139,'Báo cáo'!$Z:$Z,"&lt;="&amp;G$4)-SUMIFS('Báo cáo'!$Q:$Q,'Báo cáo'!$AD:$AD,$A139,'Báo cáo'!$AA:$AA,"&lt;="&amp;G$4)</f>
        <v>0</v>
      </c>
      <c r="H139" s="247">
        <f>SUMIFS('Báo cáo'!$O:$O,'Báo cáo'!$AD:$AD,$A139,'Báo cáo'!$Z:$Z,"&lt;="&amp;H$4)+SUMIFS('Báo cáo'!$P:$P,'Báo cáo'!$AD:$AD,$A139,'Báo cáo'!$Z:$Z,"&lt;="&amp;H$4)-SUMIFS('Báo cáo'!$Q:$Q,'Báo cáo'!$AD:$AD,$A139,'Báo cáo'!$AA:$AA,"&lt;="&amp;H$4)</f>
        <v>0</v>
      </c>
      <c r="I139" s="247">
        <f>SUMIFS('Báo cáo'!$O:$O,'Báo cáo'!$AD:$AD,$A139,'Báo cáo'!$Z:$Z,"&lt;="&amp;I$4)+SUMIFS('Báo cáo'!$P:$P,'Báo cáo'!$AD:$AD,$A139,'Báo cáo'!$Z:$Z,"&lt;="&amp;I$4)-SUMIFS('Báo cáo'!$Q:$Q,'Báo cáo'!$AD:$AD,$A139,'Báo cáo'!$AA:$AA,"&lt;="&amp;I$4)</f>
        <v>0</v>
      </c>
      <c r="J139" s="247">
        <f>SUMIFS('Báo cáo'!$O:$O,'Báo cáo'!$AD:$AD,$A139,'Báo cáo'!$Z:$Z,"&lt;="&amp;J$4)+SUMIFS('Báo cáo'!$P:$P,'Báo cáo'!$AD:$AD,$A139,'Báo cáo'!$Z:$Z,"&lt;="&amp;J$4)-SUMIFS('Báo cáo'!$Q:$Q,'Báo cáo'!$AD:$AD,$A139,'Báo cáo'!$AA:$AA,"&lt;="&amp;J$4)</f>
        <v>0</v>
      </c>
      <c r="K139" s="247">
        <f>SUMIFS('Báo cáo'!$O:$O,'Báo cáo'!$AD:$AD,$A139,'Báo cáo'!$Z:$Z,"&lt;="&amp;K$4)+SUMIFS('Báo cáo'!$P:$P,'Báo cáo'!$AD:$AD,$A139,'Báo cáo'!$Z:$Z,"&lt;="&amp;K$4)-SUMIFS('Báo cáo'!$Q:$Q,'Báo cáo'!$AD:$AD,$A139,'Báo cáo'!$AA:$AA,"&lt;="&amp;K$4)</f>
        <v>0</v>
      </c>
      <c r="L139" s="247">
        <f>SUMIFS('Báo cáo'!$O:$O,'Báo cáo'!$AD:$AD,$A139,'Báo cáo'!$Z:$Z,"&lt;="&amp;L$4)+SUMIFS('Báo cáo'!$P:$P,'Báo cáo'!$AD:$AD,$A139,'Báo cáo'!$Z:$Z,"&lt;="&amp;L$4)-SUMIFS('Báo cáo'!$Q:$Q,'Báo cáo'!$AD:$AD,$A139,'Báo cáo'!$AA:$AA,"&lt;="&amp;L$4)</f>
        <v>0</v>
      </c>
      <c r="M139" s="247">
        <f>SUMIFS('Báo cáo'!$O:$O,'Báo cáo'!$AD:$AD,$A139,'Báo cáo'!$Z:$Z,"&lt;="&amp;M$4)+SUMIFS('Báo cáo'!$P:$P,'Báo cáo'!$AD:$AD,$A139,'Báo cáo'!$Z:$Z,"&lt;="&amp;M$4)-SUMIFS('Báo cáo'!$Q:$Q,'Báo cáo'!$AD:$AD,$A139,'Báo cáo'!$AA:$AA,"&lt;="&amp;M$4)</f>
        <v>0</v>
      </c>
      <c r="N139" s="247">
        <f>SUMIFS('Báo cáo'!$O:$O,'Báo cáo'!$AD:$AD,$A139,'Báo cáo'!$Z:$Z,"&lt;="&amp;N$4)+SUMIFS('Báo cáo'!$P:$P,'Báo cáo'!$AD:$AD,$A139,'Báo cáo'!$Z:$Z,"&lt;="&amp;N$4)-SUMIFS('Báo cáo'!$Q:$Q,'Báo cáo'!$AD:$AD,$A139,'Báo cáo'!$AA:$AA,"&lt;="&amp;N$4)</f>
        <v>0</v>
      </c>
    </row>
    <row r="140" spans="1:14">
      <c r="A140"/>
      <c r="B140"/>
      <c r="C140" s="247">
        <f>SUMIFS('Báo cáo'!$O:$O,'Báo cáo'!$AD:$AD,$A140,'Báo cáo'!$Z:$Z,"&lt;="&amp;C$4)+SUMIFS('Báo cáo'!$P:$P,'Báo cáo'!$AD:$AD,$A140,'Báo cáo'!$Z:$Z,"&lt;="&amp;C$4)-SUMIFS('Báo cáo'!$Q:$Q,'Báo cáo'!$AD:$AD,$A140,'Báo cáo'!$AA:$AA,"&lt;="&amp;C$4)</f>
        <v>0</v>
      </c>
      <c r="D140" s="247">
        <f>SUMIFS('Báo cáo'!$O:$O,'Báo cáo'!$AD:$AD,$A140,'Báo cáo'!$Z:$Z,"&lt;="&amp;D$4)+SUMIFS('Báo cáo'!$P:$P,'Báo cáo'!$AD:$AD,$A140,'Báo cáo'!$Z:$Z,"&lt;="&amp;D$4)-SUMIFS('Báo cáo'!$Q:$Q,'Báo cáo'!$AD:$AD,$A140,'Báo cáo'!$AA:$AA,"&lt;="&amp;D$4)</f>
        <v>0</v>
      </c>
      <c r="E140" s="247">
        <f>SUMIFS('Báo cáo'!$O:$O,'Báo cáo'!$AD:$AD,$A140,'Báo cáo'!$Z:$Z,"&lt;="&amp;E$4)+SUMIFS('Báo cáo'!$P:$P,'Báo cáo'!$AD:$AD,$A140,'Báo cáo'!$Z:$Z,"&lt;="&amp;E$4)-SUMIFS('Báo cáo'!$Q:$Q,'Báo cáo'!$AD:$AD,$A140,'Báo cáo'!$AA:$AA,"&lt;="&amp;E$4)</f>
        <v>0</v>
      </c>
      <c r="F140" s="247">
        <f>SUMIFS('Báo cáo'!$O:$O,'Báo cáo'!$AD:$AD,$A140,'Báo cáo'!$Z:$Z,"&lt;="&amp;F$4)+SUMIFS('Báo cáo'!$P:$P,'Báo cáo'!$AD:$AD,$A140,'Báo cáo'!$Z:$Z,"&lt;="&amp;F$4)-SUMIFS('Báo cáo'!$Q:$Q,'Báo cáo'!$AD:$AD,$A140,'Báo cáo'!$AA:$AA,"&lt;="&amp;F$4)</f>
        <v>0</v>
      </c>
      <c r="G140" s="247">
        <f>SUMIFS('Báo cáo'!$O:$O,'Báo cáo'!$AD:$AD,$A140,'Báo cáo'!$Z:$Z,"&lt;="&amp;G$4)+SUMIFS('Báo cáo'!$P:$P,'Báo cáo'!$AD:$AD,$A140,'Báo cáo'!$Z:$Z,"&lt;="&amp;G$4)-SUMIFS('Báo cáo'!$Q:$Q,'Báo cáo'!$AD:$AD,$A140,'Báo cáo'!$AA:$AA,"&lt;="&amp;G$4)</f>
        <v>0</v>
      </c>
      <c r="H140" s="247">
        <f>SUMIFS('Báo cáo'!$O:$O,'Báo cáo'!$AD:$AD,$A140,'Báo cáo'!$Z:$Z,"&lt;="&amp;H$4)+SUMIFS('Báo cáo'!$P:$P,'Báo cáo'!$AD:$AD,$A140,'Báo cáo'!$Z:$Z,"&lt;="&amp;H$4)-SUMIFS('Báo cáo'!$Q:$Q,'Báo cáo'!$AD:$AD,$A140,'Báo cáo'!$AA:$AA,"&lt;="&amp;H$4)</f>
        <v>0</v>
      </c>
      <c r="I140" s="247">
        <f>SUMIFS('Báo cáo'!$O:$O,'Báo cáo'!$AD:$AD,$A140,'Báo cáo'!$Z:$Z,"&lt;="&amp;I$4)+SUMIFS('Báo cáo'!$P:$P,'Báo cáo'!$AD:$AD,$A140,'Báo cáo'!$Z:$Z,"&lt;="&amp;I$4)-SUMIFS('Báo cáo'!$Q:$Q,'Báo cáo'!$AD:$AD,$A140,'Báo cáo'!$AA:$AA,"&lt;="&amp;I$4)</f>
        <v>0</v>
      </c>
      <c r="J140" s="247">
        <f>SUMIFS('Báo cáo'!$O:$O,'Báo cáo'!$AD:$AD,$A140,'Báo cáo'!$Z:$Z,"&lt;="&amp;J$4)+SUMIFS('Báo cáo'!$P:$P,'Báo cáo'!$AD:$AD,$A140,'Báo cáo'!$Z:$Z,"&lt;="&amp;J$4)-SUMIFS('Báo cáo'!$Q:$Q,'Báo cáo'!$AD:$AD,$A140,'Báo cáo'!$AA:$AA,"&lt;="&amp;J$4)</f>
        <v>0</v>
      </c>
      <c r="K140" s="247">
        <f>SUMIFS('Báo cáo'!$O:$O,'Báo cáo'!$AD:$AD,$A140,'Báo cáo'!$Z:$Z,"&lt;="&amp;K$4)+SUMIFS('Báo cáo'!$P:$P,'Báo cáo'!$AD:$AD,$A140,'Báo cáo'!$Z:$Z,"&lt;="&amp;K$4)-SUMIFS('Báo cáo'!$Q:$Q,'Báo cáo'!$AD:$AD,$A140,'Báo cáo'!$AA:$AA,"&lt;="&amp;K$4)</f>
        <v>0</v>
      </c>
      <c r="L140" s="247">
        <f>SUMIFS('Báo cáo'!$O:$O,'Báo cáo'!$AD:$AD,$A140,'Báo cáo'!$Z:$Z,"&lt;="&amp;L$4)+SUMIFS('Báo cáo'!$P:$P,'Báo cáo'!$AD:$AD,$A140,'Báo cáo'!$Z:$Z,"&lt;="&amp;L$4)-SUMIFS('Báo cáo'!$Q:$Q,'Báo cáo'!$AD:$AD,$A140,'Báo cáo'!$AA:$AA,"&lt;="&amp;L$4)</f>
        <v>0</v>
      </c>
      <c r="M140" s="247">
        <f>SUMIFS('Báo cáo'!$O:$O,'Báo cáo'!$AD:$AD,$A140,'Báo cáo'!$Z:$Z,"&lt;="&amp;M$4)+SUMIFS('Báo cáo'!$P:$P,'Báo cáo'!$AD:$AD,$A140,'Báo cáo'!$Z:$Z,"&lt;="&amp;M$4)-SUMIFS('Báo cáo'!$Q:$Q,'Báo cáo'!$AD:$AD,$A140,'Báo cáo'!$AA:$AA,"&lt;="&amp;M$4)</f>
        <v>0</v>
      </c>
      <c r="N140" s="247">
        <f>SUMIFS('Báo cáo'!$O:$O,'Báo cáo'!$AD:$AD,$A140,'Báo cáo'!$Z:$Z,"&lt;="&amp;N$4)+SUMIFS('Báo cáo'!$P:$P,'Báo cáo'!$AD:$AD,$A140,'Báo cáo'!$Z:$Z,"&lt;="&amp;N$4)-SUMIFS('Báo cáo'!$Q:$Q,'Báo cáo'!$AD:$AD,$A140,'Báo cáo'!$AA:$AA,"&lt;="&amp;N$4)</f>
        <v>0</v>
      </c>
    </row>
    <row r="141" spans="1:14">
      <c r="A141"/>
      <c r="B141"/>
      <c r="C141" s="247">
        <f>SUMIFS('Báo cáo'!$O:$O,'Báo cáo'!$AD:$AD,$A141,'Báo cáo'!$Z:$Z,"&lt;="&amp;C$4)+SUMIFS('Báo cáo'!$P:$P,'Báo cáo'!$AD:$AD,$A141,'Báo cáo'!$Z:$Z,"&lt;="&amp;C$4)-SUMIFS('Báo cáo'!$Q:$Q,'Báo cáo'!$AD:$AD,$A141,'Báo cáo'!$AA:$AA,"&lt;="&amp;C$4)</f>
        <v>0</v>
      </c>
      <c r="D141" s="247">
        <f>SUMIFS('Báo cáo'!$O:$O,'Báo cáo'!$AD:$AD,$A141,'Báo cáo'!$Z:$Z,"&lt;="&amp;D$4)+SUMIFS('Báo cáo'!$P:$P,'Báo cáo'!$AD:$AD,$A141,'Báo cáo'!$Z:$Z,"&lt;="&amp;D$4)-SUMIFS('Báo cáo'!$Q:$Q,'Báo cáo'!$AD:$AD,$A141,'Báo cáo'!$AA:$AA,"&lt;="&amp;D$4)</f>
        <v>0</v>
      </c>
      <c r="E141" s="247">
        <f>SUMIFS('Báo cáo'!$O:$O,'Báo cáo'!$AD:$AD,$A141,'Báo cáo'!$Z:$Z,"&lt;="&amp;E$4)+SUMIFS('Báo cáo'!$P:$P,'Báo cáo'!$AD:$AD,$A141,'Báo cáo'!$Z:$Z,"&lt;="&amp;E$4)-SUMIFS('Báo cáo'!$Q:$Q,'Báo cáo'!$AD:$AD,$A141,'Báo cáo'!$AA:$AA,"&lt;="&amp;E$4)</f>
        <v>0</v>
      </c>
      <c r="F141" s="247">
        <f>SUMIFS('Báo cáo'!$O:$O,'Báo cáo'!$AD:$AD,$A141,'Báo cáo'!$Z:$Z,"&lt;="&amp;F$4)+SUMIFS('Báo cáo'!$P:$P,'Báo cáo'!$AD:$AD,$A141,'Báo cáo'!$Z:$Z,"&lt;="&amp;F$4)-SUMIFS('Báo cáo'!$Q:$Q,'Báo cáo'!$AD:$AD,$A141,'Báo cáo'!$AA:$AA,"&lt;="&amp;F$4)</f>
        <v>0</v>
      </c>
      <c r="G141" s="247">
        <f>SUMIFS('Báo cáo'!$O:$O,'Báo cáo'!$AD:$AD,$A141,'Báo cáo'!$Z:$Z,"&lt;="&amp;G$4)+SUMIFS('Báo cáo'!$P:$P,'Báo cáo'!$AD:$AD,$A141,'Báo cáo'!$Z:$Z,"&lt;="&amp;G$4)-SUMIFS('Báo cáo'!$Q:$Q,'Báo cáo'!$AD:$AD,$A141,'Báo cáo'!$AA:$AA,"&lt;="&amp;G$4)</f>
        <v>0</v>
      </c>
      <c r="H141" s="247">
        <f>SUMIFS('Báo cáo'!$O:$O,'Báo cáo'!$AD:$AD,$A141,'Báo cáo'!$Z:$Z,"&lt;="&amp;H$4)+SUMIFS('Báo cáo'!$P:$P,'Báo cáo'!$AD:$AD,$A141,'Báo cáo'!$Z:$Z,"&lt;="&amp;H$4)-SUMIFS('Báo cáo'!$Q:$Q,'Báo cáo'!$AD:$AD,$A141,'Báo cáo'!$AA:$AA,"&lt;="&amp;H$4)</f>
        <v>0</v>
      </c>
      <c r="I141" s="247">
        <f>SUMIFS('Báo cáo'!$O:$O,'Báo cáo'!$AD:$AD,$A141,'Báo cáo'!$Z:$Z,"&lt;="&amp;I$4)+SUMIFS('Báo cáo'!$P:$P,'Báo cáo'!$AD:$AD,$A141,'Báo cáo'!$Z:$Z,"&lt;="&amp;I$4)-SUMIFS('Báo cáo'!$Q:$Q,'Báo cáo'!$AD:$AD,$A141,'Báo cáo'!$AA:$AA,"&lt;="&amp;I$4)</f>
        <v>0</v>
      </c>
      <c r="J141" s="247">
        <f>SUMIFS('Báo cáo'!$O:$O,'Báo cáo'!$AD:$AD,$A141,'Báo cáo'!$Z:$Z,"&lt;="&amp;J$4)+SUMIFS('Báo cáo'!$P:$P,'Báo cáo'!$AD:$AD,$A141,'Báo cáo'!$Z:$Z,"&lt;="&amp;J$4)-SUMIFS('Báo cáo'!$Q:$Q,'Báo cáo'!$AD:$AD,$A141,'Báo cáo'!$AA:$AA,"&lt;="&amp;J$4)</f>
        <v>0</v>
      </c>
      <c r="K141" s="247">
        <f>SUMIFS('Báo cáo'!$O:$O,'Báo cáo'!$AD:$AD,$A141,'Báo cáo'!$Z:$Z,"&lt;="&amp;K$4)+SUMIFS('Báo cáo'!$P:$P,'Báo cáo'!$AD:$AD,$A141,'Báo cáo'!$Z:$Z,"&lt;="&amp;K$4)-SUMIFS('Báo cáo'!$Q:$Q,'Báo cáo'!$AD:$AD,$A141,'Báo cáo'!$AA:$AA,"&lt;="&amp;K$4)</f>
        <v>0</v>
      </c>
      <c r="L141" s="247">
        <f>SUMIFS('Báo cáo'!$O:$O,'Báo cáo'!$AD:$AD,$A141,'Báo cáo'!$Z:$Z,"&lt;="&amp;L$4)+SUMIFS('Báo cáo'!$P:$P,'Báo cáo'!$AD:$AD,$A141,'Báo cáo'!$Z:$Z,"&lt;="&amp;L$4)-SUMIFS('Báo cáo'!$Q:$Q,'Báo cáo'!$AD:$AD,$A141,'Báo cáo'!$AA:$AA,"&lt;="&amp;L$4)</f>
        <v>0</v>
      </c>
      <c r="M141" s="247">
        <f>SUMIFS('Báo cáo'!$O:$O,'Báo cáo'!$AD:$AD,$A141,'Báo cáo'!$Z:$Z,"&lt;="&amp;M$4)+SUMIFS('Báo cáo'!$P:$P,'Báo cáo'!$AD:$AD,$A141,'Báo cáo'!$Z:$Z,"&lt;="&amp;M$4)-SUMIFS('Báo cáo'!$Q:$Q,'Báo cáo'!$AD:$AD,$A141,'Báo cáo'!$AA:$AA,"&lt;="&amp;M$4)</f>
        <v>0</v>
      </c>
      <c r="N141" s="247">
        <f>SUMIFS('Báo cáo'!$O:$O,'Báo cáo'!$AD:$AD,$A141,'Báo cáo'!$Z:$Z,"&lt;="&amp;N$4)+SUMIFS('Báo cáo'!$P:$P,'Báo cáo'!$AD:$AD,$A141,'Báo cáo'!$Z:$Z,"&lt;="&amp;N$4)-SUMIFS('Báo cáo'!$Q:$Q,'Báo cáo'!$AD:$AD,$A141,'Báo cáo'!$AA:$AA,"&lt;="&amp;N$4)</f>
        <v>0</v>
      </c>
    </row>
    <row r="142" spans="1:14">
      <c r="A142"/>
      <c r="B142"/>
      <c r="C142" s="247">
        <f>SUMIFS('Báo cáo'!$O:$O,'Báo cáo'!$AD:$AD,$A142,'Báo cáo'!$Z:$Z,"&lt;="&amp;C$4)+SUMIFS('Báo cáo'!$P:$P,'Báo cáo'!$AD:$AD,$A142,'Báo cáo'!$Z:$Z,"&lt;="&amp;C$4)-SUMIFS('Báo cáo'!$Q:$Q,'Báo cáo'!$AD:$AD,$A142,'Báo cáo'!$AA:$AA,"&lt;="&amp;C$4)</f>
        <v>0</v>
      </c>
      <c r="D142" s="247">
        <f>SUMIFS('Báo cáo'!$O:$O,'Báo cáo'!$AD:$AD,$A142,'Báo cáo'!$Z:$Z,"&lt;="&amp;D$4)+SUMIFS('Báo cáo'!$P:$P,'Báo cáo'!$AD:$AD,$A142,'Báo cáo'!$Z:$Z,"&lt;="&amp;D$4)-SUMIFS('Báo cáo'!$Q:$Q,'Báo cáo'!$AD:$AD,$A142,'Báo cáo'!$AA:$AA,"&lt;="&amp;D$4)</f>
        <v>0</v>
      </c>
      <c r="E142" s="247">
        <f>SUMIFS('Báo cáo'!$O:$O,'Báo cáo'!$AD:$AD,$A142,'Báo cáo'!$Z:$Z,"&lt;="&amp;E$4)+SUMIFS('Báo cáo'!$P:$P,'Báo cáo'!$AD:$AD,$A142,'Báo cáo'!$Z:$Z,"&lt;="&amp;E$4)-SUMIFS('Báo cáo'!$Q:$Q,'Báo cáo'!$AD:$AD,$A142,'Báo cáo'!$AA:$AA,"&lt;="&amp;E$4)</f>
        <v>0</v>
      </c>
      <c r="F142" s="247">
        <f>SUMIFS('Báo cáo'!$O:$O,'Báo cáo'!$AD:$AD,$A142,'Báo cáo'!$Z:$Z,"&lt;="&amp;F$4)+SUMIFS('Báo cáo'!$P:$P,'Báo cáo'!$AD:$AD,$A142,'Báo cáo'!$Z:$Z,"&lt;="&amp;F$4)-SUMIFS('Báo cáo'!$Q:$Q,'Báo cáo'!$AD:$AD,$A142,'Báo cáo'!$AA:$AA,"&lt;="&amp;F$4)</f>
        <v>0</v>
      </c>
      <c r="G142" s="247">
        <f>SUMIFS('Báo cáo'!$O:$O,'Báo cáo'!$AD:$AD,$A142,'Báo cáo'!$Z:$Z,"&lt;="&amp;G$4)+SUMIFS('Báo cáo'!$P:$P,'Báo cáo'!$AD:$AD,$A142,'Báo cáo'!$Z:$Z,"&lt;="&amp;G$4)-SUMIFS('Báo cáo'!$Q:$Q,'Báo cáo'!$AD:$AD,$A142,'Báo cáo'!$AA:$AA,"&lt;="&amp;G$4)</f>
        <v>0</v>
      </c>
      <c r="H142" s="247">
        <f>SUMIFS('Báo cáo'!$O:$O,'Báo cáo'!$AD:$AD,$A142,'Báo cáo'!$Z:$Z,"&lt;="&amp;H$4)+SUMIFS('Báo cáo'!$P:$P,'Báo cáo'!$AD:$AD,$A142,'Báo cáo'!$Z:$Z,"&lt;="&amp;H$4)-SUMIFS('Báo cáo'!$Q:$Q,'Báo cáo'!$AD:$AD,$A142,'Báo cáo'!$AA:$AA,"&lt;="&amp;H$4)</f>
        <v>0</v>
      </c>
      <c r="I142" s="247">
        <f>SUMIFS('Báo cáo'!$O:$O,'Báo cáo'!$AD:$AD,$A142,'Báo cáo'!$Z:$Z,"&lt;="&amp;I$4)+SUMIFS('Báo cáo'!$P:$P,'Báo cáo'!$AD:$AD,$A142,'Báo cáo'!$Z:$Z,"&lt;="&amp;I$4)-SUMIFS('Báo cáo'!$Q:$Q,'Báo cáo'!$AD:$AD,$A142,'Báo cáo'!$AA:$AA,"&lt;="&amp;I$4)</f>
        <v>0</v>
      </c>
      <c r="J142" s="247">
        <f>SUMIFS('Báo cáo'!$O:$O,'Báo cáo'!$AD:$AD,$A142,'Báo cáo'!$Z:$Z,"&lt;="&amp;J$4)+SUMIFS('Báo cáo'!$P:$P,'Báo cáo'!$AD:$AD,$A142,'Báo cáo'!$Z:$Z,"&lt;="&amp;J$4)-SUMIFS('Báo cáo'!$Q:$Q,'Báo cáo'!$AD:$AD,$A142,'Báo cáo'!$AA:$AA,"&lt;="&amp;J$4)</f>
        <v>0</v>
      </c>
      <c r="K142" s="247">
        <f>SUMIFS('Báo cáo'!$O:$O,'Báo cáo'!$AD:$AD,$A142,'Báo cáo'!$Z:$Z,"&lt;="&amp;K$4)+SUMIFS('Báo cáo'!$P:$P,'Báo cáo'!$AD:$AD,$A142,'Báo cáo'!$Z:$Z,"&lt;="&amp;K$4)-SUMIFS('Báo cáo'!$Q:$Q,'Báo cáo'!$AD:$AD,$A142,'Báo cáo'!$AA:$AA,"&lt;="&amp;K$4)</f>
        <v>0</v>
      </c>
      <c r="L142" s="247">
        <f>SUMIFS('Báo cáo'!$O:$O,'Báo cáo'!$AD:$AD,$A142,'Báo cáo'!$Z:$Z,"&lt;="&amp;L$4)+SUMIFS('Báo cáo'!$P:$P,'Báo cáo'!$AD:$AD,$A142,'Báo cáo'!$Z:$Z,"&lt;="&amp;L$4)-SUMIFS('Báo cáo'!$Q:$Q,'Báo cáo'!$AD:$AD,$A142,'Báo cáo'!$AA:$AA,"&lt;="&amp;L$4)</f>
        <v>0</v>
      </c>
      <c r="M142" s="247">
        <f>SUMIFS('Báo cáo'!$O:$O,'Báo cáo'!$AD:$AD,$A142,'Báo cáo'!$Z:$Z,"&lt;="&amp;M$4)+SUMIFS('Báo cáo'!$P:$P,'Báo cáo'!$AD:$AD,$A142,'Báo cáo'!$Z:$Z,"&lt;="&amp;M$4)-SUMIFS('Báo cáo'!$Q:$Q,'Báo cáo'!$AD:$AD,$A142,'Báo cáo'!$AA:$AA,"&lt;="&amp;M$4)</f>
        <v>0</v>
      </c>
      <c r="N142" s="247">
        <f>SUMIFS('Báo cáo'!$O:$O,'Báo cáo'!$AD:$AD,$A142,'Báo cáo'!$Z:$Z,"&lt;="&amp;N$4)+SUMIFS('Báo cáo'!$P:$P,'Báo cáo'!$AD:$AD,$A142,'Báo cáo'!$Z:$Z,"&lt;="&amp;N$4)-SUMIFS('Báo cáo'!$Q:$Q,'Báo cáo'!$AD:$AD,$A142,'Báo cáo'!$AA:$AA,"&lt;="&amp;N$4)</f>
        <v>0</v>
      </c>
    </row>
    <row r="143" spans="1:14">
      <c r="A143"/>
      <c r="B143"/>
      <c r="C143" s="247">
        <f>SUMIFS('Báo cáo'!$O:$O,'Báo cáo'!$AD:$AD,$A143,'Báo cáo'!$Z:$Z,"&lt;="&amp;C$4)+SUMIFS('Báo cáo'!$P:$P,'Báo cáo'!$AD:$AD,$A143,'Báo cáo'!$Z:$Z,"&lt;="&amp;C$4)-SUMIFS('Báo cáo'!$Q:$Q,'Báo cáo'!$AD:$AD,$A143,'Báo cáo'!$AA:$AA,"&lt;="&amp;C$4)</f>
        <v>0</v>
      </c>
      <c r="D143" s="247">
        <f>SUMIFS('Báo cáo'!$O:$O,'Báo cáo'!$AD:$AD,$A143,'Báo cáo'!$Z:$Z,"&lt;="&amp;D$4)+SUMIFS('Báo cáo'!$P:$P,'Báo cáo'!$AD:$AD,$A143,'Báo cáo'!$Z:$Z,"&lt;="&amp;D$4)-SUMIFS('Báo cáo'!$Q:$Q,'Báo cáo'!$AD:$AD,$A143,'Báo cáo'!$AA:$AA,"&lt;="&amp;D$4)</f>
        <v>0</v>
      </c>
      <c r="E143" s="247">
        <f>SUMIFS('Báo cáo'!$O:$O,'Báo cáo'!$AD:$AD,$A143,'Báo cáo'!$Z:$Z,"&lt;="&amp;E$4)+SUMIFS('Báo cáo'!$P:$P,'Báo cáo'!$AD:$AD,$A143,'Báo cáo'!$Z:$Z,"&lt;="&amp;E$4)-SUMIFS('Báo cáo'!$Q:$Q,'Báo cáo'!$AD:$AD,$A143,'Báo cáo'!$AA:$AA,"&lt;="&amp;E$4)</f>
        <v>0</v>
      </c>
      <c r="F143" s="247">
        <f>SUMIFS('Báo cáo'!$O:$O,'Báo cáo'!$AD:$AD,$A143,'Báo cáo'!$Z:$Z,"&lt;="&amp;F$4)+SUMIFS('Báo cáo'!$P:$P,'Báo cáo'!$AD:$AD,$A143,'Báo cáo'!$Z:$Z,"&lt;="&amp;F$4)-SUMIFS('Báo cáo'!$Q:$Q,'Báo cáo'!$AD:$AD,$A143,'Báo cáo'!$AA:$AA,"&lt;="&amp;F$4)</f>
        <v>0</v>
      </c>
      <c r="G143" s="247">
        <f>SUMIFS('Báo cáo'!$O:$O,'Báo cáo'!$AD:$AD,$A143,'Báo cáo'!$Z:$Z,"&lt;="&amp;G$4)+SUMIFS('Báo cáo'!$P:$P,'Báo cáo'!$AD:$AD,$A143,'Báo cáo'!$Z:$Z,"&lt;="&amp;G$4)-SUMIFS('Báo cáo'!$Q:$Q,'Báo cáo'!$AD:$AD,$A143,'Báo cáo'!$AA:$AA,"&lt;="&amp;G$4)</f>
        <v>0</v>
      </c>
      <c r="H143" s="247">
        <f>SUMIFS('Báo cáo'!$O:$O,'Báo cáo'!$AD:$AD,$A143,'Báo cáo'!$Z:$Z,"&lt;="&amp;H$4)+SUMIFS('Báo cáo'!$P:$P,'Báo cáo'!$AD:$AD,$A143,'Báo cáo'!$Z:$Z,"&lt;="&amp;H$4)-SUMIFS('Báo cáo'!$Q:$Q,'Báo cáo'!$AD:$AD,$A143,'Báo cáo'!$AA:$AA,"&lt;="&amp;H$4)</f>
        <v>0</v>
      </c>
      <c r="I143" s="247">
        <f>SUMIFS('Báo cáo'!$O:$O,'Báo cáo'!$AD:$AD,$A143,'Báo cáo'!$Z:$Z,"&lt;="&amp;I$4)+SUMIFS('Báo cáo'!$P:$P,'Báo cáo'!$AD:$AD,$A143,'Báo cáo'!$Z:$Z,"&lt;="&amp;I$4)-SUMIFS('Báo cáo'!$Q:$Q,'Báo cáo'!$AD:$AD,$A143,'Báo cáo'!$AA:$AA,"&lt;="&amp;I$4)</f>
        <v>0</v>
      </c>
      <c r="J143" s="247">
        <f>SUMIFS('Báo cáo'!$O:$O,'Báo cáo'!$AD:$AD,$A143,'Báo cáo'!$Z:$Z,"&lt;="&amp;J$4)+SUMIFS('Báo cáo'!$P:$P,'Báo cáo'!$AD:$AD,$A143,'Báo cáo'!$Z:$Z,"&lt;="&amp;J$4)-SUMIFS('Báo cáo'!$Q:$Q,'Báo cáo'!$AD:$AD,$A143,'Báo cáo'!$AA:$AA,"&lt;="&amp;J$4)</f>
        <v>0</v>
      </c>
      <c r="K143" s="247">
        <f>SUMIFS('Báo cáo'!$O:$O,'Báo cáo'!$AD:$AD,$A143,'Báo cáo'!$Z:$Z,"&lt;="&amp;K$4)+SUMIFS('Báo cáo'!$P:$P,'Báo cáo'!$AD:$AD,$A143,'Báo cáo'!$Z:$Z,"&lt;="&amp;K$4)-SUMIFS('Báo cáo'!$Q:$Q,'Báo cáo'!$AD:$AD,$A143,'Báo cáo'!$AA:$AA,"&lt;="&amp;K$4)</f>
        <v>0</v>
      </c>
      <c r="L143" s="247">
        <f>SUMIFS('Báo cáo'!$O:$O,'Báo cáo'!$AD:$AD,$A143,'Báo cáo'!$Z:$Z,"&lt;="&amp;L$4)+SUMIFS('Báo cáo'!$P:$P,'Báo cáo'!$AD:$AD,$A143,'Báo cáo'!$Z:$Z,"&lt;="&amp;L$4)-SUMIFS('Báo cáo'!$Q:$Q,'Báo cáo'!$AD:$AD,$A143,'Báo cáo'!$AA:$AA,"&lt;="&amp;L$4)</f>
        <v>0</v>
      </c>
      <c r="M143" s="247">
        <f>SUMIFS('Báo cáo'!$O:$O,'Báo cáo'!$AD:$AD,$A143,'Báo cáo'!$Z:$Z,"&lt;="&amp;M$4)+SUMIFS('Báo cáo'!$P:$P,'Báo cáo'!$AD:$AD,$A143,'Báo cáo'!$Z:$Z,"&lt;="&amp;M$4)-SUMIFS('Báo cáo'!$Q:$Q,'Báo cáo'!$AD:$AD,$A143,'Báo cáo'!$AA:$AA,"&lt;="&amp;M$4)</f>
        <v>0</v>
      </c>
      <c r="N143" s="247">
        <f>SUMIFS('Báo cáo'!$O:$O,'Báo cáo'!$AD:$AD,$A143,'Báo cáo'!$Z:$Z,"&lt;="&amp;N$4)+SUMIFS('Báo cáo'!$P:$P,'Báo cáo'!$AD:$AD,$A143,'Báo cáo'!$Z:$Z,"&lt;="&amp;N$4)-SUMIFS('Báo cáo'!$Q:$Q,'Báo cáo'!$AD:$AD,$A143,'Báo cáo'!$AA:$AA,"&lt;="&amp;N$4)</f>
        <v>0</v>
      </c>
    </row>
    <row r="144" spans="1:14">
      <c r="A144"/>
      <c r="B144"/>
      <c r="C144" s="247">
        <f>SUMIFS('Báo cáo'!$O:$O,'Báo cáo'!$AD:$AD,$A144,'Báo cáo'!$Z:$Z,"&lt;="&amp;C$4)+SUMIFS('Báo cáo'!$P:$P,'Báo cáo'!$AD:$AD,$A144,'Báo cáo'!$Z:$Z,"&lt;="&amp;C$4)-SUMIFS('Báo cáo'!$Q:$Q,'Báo cáo'!$AD:$AD,$A144,'Báo cáo'!$AA:$AA,"&lt;="&amp;C$4)</f>
        <v>0</v>
      </c>
      <c r="D144" s="247">
        <f>SUMIFS('Báo cáo'!$O:$O,'Báo cáo'!$AD:$AD,$A144,'Báo cáo'!$Z:$Z,"&lt;="&amp;D$4)+SUMIFS('Báo cáo'!$P:$P,'Báo cáo'!$AD:$AD,$A144,'Báo cáo'!$Z:$Z,"&lt;="&amp;D$4)-SUMIFS('Báo cáo'!$Q:$Q,'Báo cáo'!$AD:$AD,$A144,'Báo cáo'!$AA:$AA,"&lt;="&amp;D$4)</f>
        <v>0</v>
      </c>
      <c r="E144" s="247">
        <f>SUMIFS('Báo cáo'!$O:$O,'Báo cáo'!$AD:$AD,$A144,'Báo cáo'!$Z:$Z,"&lt;="&amp;E$4)+SUMIFS('Báo cáo'!$P:$P,'Báo cáo'!$AD:$AD,$A144,'Báo cáo'!$Z:$Z,"&lt;="&amp;E$4)-SUMIFS('Báo cáo'!$Q:$Q,'Báo cáo'!$AD:$AD,$A144,'Báo cáo'!$AA:$AA,"&lt;="&amp;E$4)</f>
        <v>0</v>
      </c>
      <c r="F144" s="247">
        <f>SUMIFS('Báo cáo'!$O:$O,'Báo cáo'!$AD:$AD,$A144,'Báo cáo'!$Z:$Z,"&lt;="&amp;F$4)+SUMIFS('Báo cáo'!$P:$P,'Báo cáo'!$AD:$AD,$A144,'Báo cáo'!$Z:$Z,"&lt;="&amp;F$4)-SUMIFS('Báo cáo'!$Q:$Q,'Báo cáo'!$AD:$AD,$A144,'Báo cáo'!$AA:$AA,"&lt;="&amp;F$4)</f>
        <v>0</v>
      </c>
      <c r="G144" s="247">
        <f>SUMIFS('Báo cáo'!$O:$O,'Báo cáo'!$AD:$AD,$A144,'Báo cáo'!$Z:$Z,"&lt;="&amp;G$4)+SUMIFS('Báo cáo'!$P:$P,'Báo cáo'!$AD:$AD,$A144,'Báo cáo'!$Z:$Z,"&lt;="&amp;G$4)-SUMIFS('Báo cáo'!$Q:$Q,'Báo cáo'!$AD:$AD,$A144,'Báo cáo'!$AA:$AA,"&lt;="&amp;G$4)</f>
        <v>0</v>
      </c>
      <c r="H144" s="247">
        <f>SUMIFS('Báo cáo'!$O:$O,'Báo cáo'!$AD:$AD,$A144,'Báo cáo'!$Z:$Z,"&lt;="&amp;H$4)+SUMIFS('Báo cáo'!$P:$P,'Báo cáo'!$AD:$AD,$A144,'Báo cáo'!$Z:$Z,"&lt;="&amp;H$4)-SUMIFS('Báo cáo'!$Q:$Q,'Báo cáo'!$AD:$AD,$A144,'Báo cáo'!$AA:$AA,"&lt;="&amp;H$4)</f>
        <v>0</v>
      </c>
      <c r="I144" s="247">
        <f>SUMIFS('Báo cáo'!$O:$O,'Báo cáo'!$AD:$AD,$A144,'Báo cáo'!$Z:$Z,"&lt;="&amp;I$4)+SUMIFS('Báo cáo'!$P:$P,'Báo cáo'!$AD:$AD,$A144,'Báo cáo'!$Z:$Z,"&lt;="&amp;I$4)-SUMIFS('Báo cáo'!$Q:$Q,'Báo cáo'!$AD:$AD,$A144,'Báo cáo'!$AA:$AA,"&lt;="&amp;I$4)</f>
        <v>0</v>
      </c>
      <c r="J144" s="247">
        <f>SUMIFS('Báo cáo'!$O:$O,'Báo cáo'!$AD:$AD,$A144,'Báo cáo'!$Z:$Z,"&lt;="&amp;J$4)+SUMIFS('Báo cáo'!$P:$P,'Báo cáo'!$AD:$AD,$A144,'Báo cáo'!$Z:$Z,"&lt;="&amp;J$4)-SUMIFS('Báo cáo'!$Q:$Q,'Báo cáo'!$AD:$AD,$A144,'Báo cáo'!$AA:$AA,"&lt;="&amp;J$4)</f>
        <v>0</v>
      </c>
      <c r="K144" s="247">
        <f>SUMIFS('Báo cáo'!$O:$O,'Báo cáo'!$AD:$AD,$A144,'Báo cáo'!$Z:$Z,"&lt;="&amp;K$4)+SUMIFS('Báo cáo'!$P:$P,'Báo cáo'!$AD:$AD,$A144,'Báo cáo'!$Z:$Z,"&lt;="&amp;K$4)-SUMIFS('Báo cáo'!$Q:$Q,'Báo cáo'!$AD:$AD,$A144,'Báo cáo'!$AA:$AA,"&lt;="&amp;K$4)</f>
        <v>0</v>
      </c>
      <c r="L144" s="247">
        <f>SUMIFS('Báo cáo'!$O:$O,'Báo cáo'!$AD:$AD,$A144,'Báo cáo'!$Z:$Z,"&lt;="&amp;L$4)+SUMIFS('Báo cáo'!$P:$P,'Báo cáo'!$AD:$AD,$A144,'Báo cáo'!$Z:$Z,"&lt;="&amp;L$4)-SUMIFS('Báo cáo'!$Q:$Q,'Báo cáo'!$AD:$AD,$A144,'Báo cáo'!$AA:$AA,"&lt;="&amp;L$4)</f>
        <v>0</v>
      </c>
      <c r="M144" s="247">
        <f>SUMIFS('Báo cáo'!$O:$O,'Báo cáo'!$AD:$AD,$A144,'Báo cáo'!$Z:$Z,"&lt;="&amp;M$4)+SUMIFS('Báo cáo'!$P:$P,'Báo cáo'!$AD:$AD,$A144,'Báo cáo'!$Z:$Z,"&lt;="&amp;M$4)-SUMIFS('Báo cáo'!$Q:$Q,'Báo cáo'!$AD:$AD,$A144,'Báo cáo'!$AA:$AA,"&lt;="&amp;M$4)</f>
        <v>0</v>
      </c>
      <c r="N144" s="247">
        <f>SUMIFS('Báo cáo'!$O:$O,'Báo cáo'!$AD:$AD,$A144,'Báo cáo'!$Z:$Z,"&lt;="&amp;N$4)+SUMIFS('Báo cáo'!$P:$P,'Báo cáo'!$AD:$AD,$A144,'Báo cáo'!$Z:$Z,"&lt;="&amp;N$4)-SUMIFS('Báo cáo'!$Q:$Q,'Báo cáo'!$AD:$AD,$A144,'Báo cáo'!$AA:$AA,"&lt;="&amp;N$4)</f>
        <v>0</v>
      </c>
    </row>
    <row r="145" spans="1:14">
      <c r="A145"/>
      <c r="B145"/>
      <c r="C145" s="247">
        <f>SUMIFS('Báo cáo'!$O:$O,'Báo cáo'!$AD:$AD,$A145,'Báo cáo'!$Z:$Z,"&lt;="&amp;C$4)+SUMIFS('Báo cáo'!$P:$P,'Báo cáo'!$AD:$AD,$A145,'Báo cáo'!$Z:$Z,"&lt;="&amp;C$4)-SUMIFS('Báo cáo'!$Q:$Q,'Báo cáo'!$AD:$AD,$A145,'Báo cáo'!$AA:$AA,"&lt;="&amp;C$4)</f>
        <v>0</v>
      </c>
      <c r="D145" s="247">
        <f>SUMIFS('Báo cáo'!$O:$O,'Báo cáo'!$AD:$AD,$A145,'Báo cáo'!$Z:$Z,"&lt;="&amp;D$4)+SUMIFS('Báo cáo'!$P:$P,'Báo cáo'!$AD:$AD,$A145,'Báo cáo'!$Z:$Z,"&lt;="&amp;D$4)-SUMIFS('Báo cáo'!$Q:$Q,'Báo cáo'!$AD:$AD,$A145,'Báo cáo'!$AA:$AA,"&lt;="&amp;D$4)</f>
        <v>0</v>
      </c>
      <c r="E145" s="247">
        <f>SUMIFS('Báo cáo'!$O:$O,'Báo cáo'!$AD:$AD,$A145,'Báo cáo'!$Z:$Z,"&lt;="&amp;E$4)+SUMIFS('Báo cáo'!$P:$P,'Báo cáo'!$AD:$AD,$A145,'Báo cáo'!$Z:$Z,"&lt;="&amp;E$4)-SUMIFS('Báo cáo'!$Q:$Q,'Báo cáo'!$AD:$AD,$A145,'Báo cáo'!$AA:$AA,"&lt;="&amp;E$4)</f>
        <v>0</v>
      </c>
      <c r="F145" s="247">
        <f>SUMIFS('Báo cáo'!$O:$O,'Báo cáo'!$AD:$AD,$A145,'Báo cáo'!$Z:$Z,"&lt;="&amp;F$4)+SUMIFS('Báo cáo'!$P:$P,'Báo cáo'!$AD:$AD,$A145,'Báo cáo'!$Z:$Z,"&lt;="&amp;F$4)-SUMIFS('Báo cáo'!$Q:$Q,'Báo cáo'!$AD:$AD,$A145,'Báo cáo'!$AA:$AA,"&lt;="&amp;F$4)</f>
        <v>0</v>
      </c>
      <c r="G145" s="247">
        <f>SUMIFS('Báo cáo'!$O:$O,'Báo cáo'!$AD:$AD,$A145,'Báo cáo'!$Z:$Z,"&lt;="&amp;G$4)+SUMIFS('Báo cáo'!$P:$P,'Báo cáo'!$AD:$AD,$A145,'Báo cáo'!$Z:$Z,"&lt;="&amp;G$4)-SUMIFS('Báo cáo'!$Q:$Q,'Báo cáo'!$AD:$AD,$A145,'Báo cáo'!$AA:$AA,"&lt;="&amp;G$4)</f>
        <v>0</v>
      </c>
      <c r="H145" s="247">
        <f>SUMIFS('Báo cáo'!$O:$O,'Báo cáo'!$AD:$AD,$A145,'Báo cáo'!$Z:$Z,"&lt;="&amp;H$4)+SUMIFS('Báo cáo'!$P:$P,'Báo cáo'!$AD:$AD,$A145,'Báo cáo'!$Z:$Z,"&lt;="&amp;H$4)-SUMIFS('Báo cáo'!$Q:$Q,'Báo cáo'!$AD:$AD,$A145,'Báo cáo'!$AA:$AA,"&lt;="&amp;H$4)</f>
        <v>0</v>
      </c>
      <c r="I145" s="247">
        <f>SUMIFS('Báo cáo'!$O:$O,'Báo cáo'!$AD:$AD,$A145,'Báo cáo'!$Z:$Z,"&lt;="&amp;I$4)+SUMIFS('Báo cáo'!$P:$P,'Báo cáo'!$AD:$AD,$A145,'Báo cáo'!$Z:$Z,"&lt;="&amp;I$4)-SUMIFS('Báo cáo'!$Q:$Q,'Báo cáo'!$AD:$AD,$A145,'Báo cáo'!$AA:$AA,"&lt;="&amp;I$4)</f>
        <v>0</v>
      </c>
      <c r="J145" s="247">
        <f>SUMIFS('Báo cáo'!$O:$O,'Báo cáo'!$AD:$AD,$A145,'Báo cáo'!$Z:$Z,"&lt;="&amp;J$4)+SUMIFS('Báo cáo'!$P:$P,'Báo cáo'!$AD:$AD,$A145,'Báo cáo'!$Z:$Z,"&lt;="&amp;J$4)-SUMIFS('Báo cáo'!$Q:$Q,'Báo cáo'!$AD:$AD,$A145,'Báo cáo'!$AA:$AA,"&lt;="&amp;J$4)</f>
        <v>0</v>
      </c>
      <c r="K145" s="247">
        <f>SUMIFS('Báo cáo'!$O:$O,'Báo cáo'!$AD:$AD,$A145,'Báo cáo'!$Z:$Z,"&lt;="&amp;K$4)+SUMIFS('Báo cáo'!$P:$P,'Báo cáo'!$AD:$AD,$A145,'Báo cáo'!$Z:$Z,"&lt;="&amp;K$4)-SUMIFS('Báo cáo'!$Q:$Q,'Báo cáo'!$AD:$AD,$A145,'Báo cáo'!$AA:$AA,"&lt;="&amp;K$4)</f>
        <v>0</v>
      </c>
      <c r="L145" s="247">
        <f>SUMIFS('Báo cáo'!$O:$O,'Báo cáo'!$AD:$AD,$A145,'Báo cáo'!$Z:$Z,"&lt;="&amp;L$4)+SUMIFS('Báo cáo'!$P:$P,'Báo cáo'!$AD:$AD,$A145,'Báo cáo'!$Z:$Z,"&lt;="&amp;L$4)-SUMIFS('Báo cáo'!$Q:$Q,'Báo cáo'!$AD:$AD,$A145,'Báo cáo'!$AA:$AA,"&lt;="&amp;L$4)</f>
        <v>0</v>
      </c>
      <c r="M145" s="247">
        <f>SUMIFS('Báo cáo'!$O:$O,'Báo cáo'!$AD:$AD,$A145,'Báo cáo'!$Z:$Z,"&lt;="&amp;M$4)+SUMIFS('Báo cáo'!$P:$P,'Báo cáo'!$AD:$AD,$A145,'Báo cáo'!$Z:$Z,"&lt;="&amp;M$4)-SUMIFS('Báo cáo'!$Q:$Q,'Báo cáo'!$AD:$AD,$A145,'Báo cáo'!$AA:$AA,"&lt;="&amp;M$4)</f>
        <v>0</v>
      </c>
      <c r="N145" s="247">
        <f>SUMIFS('Báo cáo'!$O:$O,'Báo cáo'!$AD:$AD,$A145,'Báo cáo'!$Z:$Z,"&lt;="&amp;N$4)+SUMIFS('Báo cáo'!$P:$P,'Báo cáo'!$AD:$AD,$A145,'Báo cáo'!$Z:$Z,"&lt;="&amp;N$4)-SUMIFS('Báo cáo'!$Q:$Q,'Báo cáo'!$AD:$AD,$A145,'Báo cáo'!$AA:$AA,"&lt;="&amp;N$4)</f>
        <v>0</v>
      </c>
    </row>
    <row r="146" spans="1:14">
      <c r="A146"/>
      <c r="B146"/>
      <c r="C146" s="247">
        <f>SUMIFS('Báo cáo'!$O:$O,'Báo cáo'!$AD:$AD,$A146,'Báo cáo'!$Z:$Z,"&lt;="&amp;C$4)+SUMIFS('Báo cáo'!$P:$P,'Báo cáo'!$AD:$AD,$A146,'Báo cáo'!$Z:$Z,"&lt;="&amp;C$4)-SUMIFS('Báo cáo'!$Q:$Q,'Báo cáo'!$AD:$AD,$A146,'Báo cáo'!$AA:$AA,"&lt;="&amp;C$4)</f>
        <v>0</v>
      </c>
      <c r="D146" s="247">
        <f>SUMIFS('Báo cáo'!$O:$O,'Báo cáo'!$AD:$AD,$A146,'Báo cáo'!$Z:$Z,"&lt;="&amp;D$4)+SUMIFS('Báo cáo'!$P:$P,'Báo cáo'!$AD:$AD,$A146,'Báo cáo'!$Z:$Z,"&lt;="&amp;D$4)-SUMIFS('Báo cáo'!$Q:$Q,'Báo cáo'!$AD:$AD,$A146,'Báo cáo'!$AA:$AA,"&lt;="&amp;D$4)</f>
        <v>0</v>
      </c>
      <c r="E146" s="247">
        <f>SUMIFS('Báo cáo'!$O:$O,'Báo cáo'!$AD:$AD,$A146,'Báo cáo'!$Z:$Z,"&lt;="&amp;E$4)+SUMIFS('Báo cáo'!$P:$P,'Báo cáo'!$AD:$AD,$A146,'Báo cáo'!$Z:$Z,"&lt;="&amp;E$4)-SUMIFS('Báo cáo'!$Q:$Q,'Báo cáo'!$AD:$AD,$A146,'Báo cáo'!$AA:$AA,"&lt;="&amp;E$4)</f>
        <v>0</v>
      </c>
      <c r="F146" s="247">
        <f>SUMIFS('Báo cáo'!$O:$O,'Báo cáo'!$AD:$AD,$A146,'Báo cáo'!$Z:$Z,"&lt;="&amp;F$4)+SUMIFS('Báo cáo'!$P:$P,'Báo cáo'!$AD:$AD,$A146,'Báo cáo'!$Z:$Z,"&lt;="&amp;F$4)-SUMIFS('Báo cáo'!$Q:$Q,'Báo cáo'!$AD:$AD,$A146,'Báo cáo'!$AA:$AA,"&lt;="&amp;F$4)</f>
        <v>0</v>
      </c>
      <c r="G146" s="247">
        <f>SUMIFS('Báo cáo'!$O:$O,'Báo cáo'!$AD:$AD,$A146,'Báo cáo'!$Z:$Z,"&lt;="&amp;G$4)+SUMIFS('Báo cáo'!$P:$P,'Báo cáo'!$AD:$AD,$A146,'Báo cáo'!$Z:$Z,"&lt;="&amp;G$4)-SUMIFS('Báo cáo'!$Q:$Q,'Báo cáo'!$AD:$AD,$A146,'Báo cáo'!$AA:$AA,"&lt;="&amp;G$4)</f>
        <v>0</v>
      </c>
      <c r="H146" s="247">
        <f>SUMIFS('Báo cáo'!$O:$O,'Báo cáo'!$AD:$AD,$A146,'Báo cáo'!$Z:$Z,"&lt;="&amp;H$4)+SUMIFS('Báo cáo'!$P:$P,'Báo cáo'!$AD:$AD,$A146,'Báo cáo'!$Z:$Z,"&lt;="&amp;H$4)-SUMIFS('Báo cáo'!$Q:$Q,'Báo cáo'!$AD:$AD,$A146,'Báo cáo'!$AA:$AA,"&lt;="&amp;H$4)</f>
        <v>0</v>
      </c>
      <c r="I146" s="247">
        <f>SUMIFS('Báo cáo'!$O:$O,'Báo cáo'!$AD:$AD,$A146,'Báo cáo'!$Z:$Z,"&lt;="&amp;I$4)+SUMIFS('Báo cáo'!$P:$P,'Báo cáo'!$AD:$AD,$A146,'Báo cáo'!$Z:$Z,"&lt;="&amp;I$4)-SUMIFS('Báo cáo'!$Q:$Q,'Báo cáo'!$AD:$AD,$A146,'Báo cáo'!$AA:$AA,"&lt;="&amp;I$4)</f>
        <v>0</v>
      </c>
      <c r="J146" s="247">
        <f>SUMIFS('Báo cáo'!$O:$O,'Báo cáo'!$AD:$AD,$A146,'Báo cáo'!$Z:$Z,"&lt;="&amp;J$4)+SUMIFS('Báo cáo'!$P:$P,'Báo cáo'!$AD:$AD,$A146,'Báo cáo'!$Z:$Z,"&lt;="&amp;J$4)-SUMIFS('Báo cáo'!$Q:$Q,'Báo cáo'!$AD:$AD,$A146,'Báo cáo'!$AA:$AA,"&lt;="&amp;J$4)</f>
        <v>0</v>
      </c>
      <c r="K146" s="247">
        <f>SUMIFS('Báo cáo'!$O:$O,'Báo cáo'!$AD:$AD,$A146,'Báo cáo'!$Z:$Z,"&lt;="&amp;K$4)+SUMIFS('Báo cáo'!$P:$P,'Báo cáo'!$AD:$AD,$A146,'Báo cáo'!$Z:$Z,"&lt;="&amp;K$4)-SUMIFS('Báo cáo'!$Q:$Q,'Báo cáo'!$AD:$AD,$A146,'Báo cáo'!$AA:$AA,"&lt;="&amp;K$4)</f>
        <v>0</v>
      </c>
      <c r="L146" s="247">
        <f>SUMIFS('Báo cáo'!$O:$O,'Báo cáo'!$AD:$AD,$A146,'Báo cáo'!$Z:$Z,"&lt;="&amp;L$4)+SUMIFS('Báo cáo'!$P:$P,'Báo cáo'!$AD:$AD,$A146,'Báo cáo'!$Z:$Z,"&lt;="&amp;L$4)-SUMIFS('Báo cáo'!$Q:$Q,'Báo cáo'!$AD:$AD,$A146,'Báo cáo'!$AA:$AA,"&lt;="&amp;L$4)</f>
        <v>0</v>
      </c>
      <c r="M146" s="247">
        <f>SUMIFS('Báo cáo'!$O:$O,'Báo cáo'!$AD:$AD,$A146,'Báo cáo'!$Z:$Z,"&lt;="&amp;M$4)+SUMIFS('Báo cáo'!$P:$P,'Báo cáo'!$AD:$AD,$A146,'Báo cáo'!$Z:$Z,"&lt;="&amp;M$4)-SUMIFS('Báo cáo'!$Q:$Q,'Báo cáo'!$AD:$AD,$A146,'Báo cáo'!$AA:$AA,"&lt;="&amp;M$4)</f>
        <v>0</v>
      </c>
      <c r="N146" s="247">
        <f>SUMIFS('Báo cáo'!$O:$O,'Báo cáo'!$AD:$AD,$A146,'Báo cáo'!$Z:$Z,"&lt;="&amp;N$4)+SUMIFS('Báo cáo'!$P:$P,'Báo cáo'!$AD:$AD,$A146,'Báo cáo'!$Z:$Z,"&lt;="&amp;N$4)-SUMIFS('Báo cáo'!$Q:$Q,'Báo cáo'!$AD:$AD,$A146,'Báo cáo'!$AA:$AA,"&lt;="&amp;N$4)</f>
        <v>0</v>
      </c>
    </row>
    <row r="147" spans="1:14">
      <c r="A147"/>
      <c r="B147"/>
      <c r="C147" s="247">
        <f>SUMIFS('Báo cáo'!$O:$O,'Báo cáo'!$AD:$AD,$A147,'Báo cáo'!$Z:$Z,"&lt;="&amp;C$4)+SUMIFS('Báo cáo'!$P:$P,'Báo cáo'!$AD:$AD,$A147,'Báo cáo'!$Z:$Z,"&lt;="&amp;C$4)-SUMIFS('Báo cáo'!$Q:$Q,'Báo cáo'!$AD:$AD,$A147,'Báo cáo'!$AA:$AA,"&lt;="&amp;C$4)</f>
        <v>0</v>
      </c>
      <c r="D147" s="247">
        <f>SUMIFS('Báo cáo'!$O:$O,'Báo cáo'!$AD:$AD,$A147,'Báo cáo'!$Z:$Z,"&lt;="&amp;D$4)+SUMIFS('Báo cáo'!$P:$P,'Báo cáo'!$AD:$AD,$A147,'Báo cáo'!$Z:$Z,"&lt;="&amp;D$4)-SUMIFS('Báo cáo'!$Q:$Q,'Báo cáo'!$AD:$AD,$A147,'Báo cáo'!$AA:$AA,"&lt;="&amp;D$4)</f>
        <v>0</v>
      </c>
      <c r="E147" s="247">
        <f>SUMIFS('Báo cáo'!$O:$O,'Báo cáo'!$AD:$AD,$A147,'Báo cáo'!$Z:$Z,"&lt;="&amp;E$4)+SUMIFS('Báo cáo'!$P:$P,'Báo cáo'!$AD:$AD,$A147,'Báo cáo'!$Z:$Z,"&lt;="&amp;E$4)-SUMIFS('Báo cáo'!$Q:$Q,'Báo cáo'!$AD:$AD,$A147,'Báo cáo'!$AA:$AA,"&lt;="&amp;E$4)</f>
        <v>0</v>
      </c>
      <c r="F147" s="247">
        <f>SUMIFS('Báo cáo'!$O:$O,'Báo cáo'!$AD:$AD,$A147,'Báo cáo'!$Z:$Z,"&lt;="&amp;F$4)+SUMIFS('Báo cáo'!$P:$P,'Báo cáo'!$AD:$AD,$A147,'Báo cáo'!$Z:$Z,"&lt;="&amp;F$4)-SUMIFS('Báo cáo'!$Q:$Q,'Báo cáo'!$AD:$AD,$A147,'Báo cáo'!$AA:$AA,"&lt;="&amp;F$4)</f>
        <v>0</v>
      </c>
      <c r="G147" s="247">
        <f>SUMIFS('Báo cáo'!$O:$O,'Báo cáo'!$AD:$AD,$A147,'Báo cáo'!$Z:$Z,"&lt;="&amp;G$4)+SUMIFS('Báo cáo'!$P:$P,'Báo cáo'!$AD:$AD,$A147,'Báo cáo'!$Z:$Z,"&lt;="&amp;G$4)-SUMIFS('Báo cáo'!$Q:$Q,'Báo cáo'!$AD:$AD,$A147,'Báo cáo'!$AA:$AA,"&lt;="&amp;G$4)</f>
        <v>0</v>
      </c>
      <c r="H147" s="247">
        <f>SUMIFS('Báo cáo'!$O:$O,'Báo cáo'!$AD:$AD,$A147,'Báo cáo'!$Z:$Z,"&lt;="&amp;H$4)+SUMIFS('Báo cáo'!$P:$P,'Báo cáo'!$AD:$AD,$A147,'Báo cáo'!$Z:$Z,"&lt;="&amp;H$4)-SUMIFS('Báo cáo'!$Q:$Q,'Báo cáo'!$AD:$AD,$A147,'Báo cáo'!$AA:$AA,"&lt;="&amp;H$4)</f>
        <v>0</v>
      </c>
      <c r="I147" s="247">
        <f>SUMIFS('Báo cáo'!$O:$O,'Báo cáo'!$AD:$AD,$A147,'Báo cáo'!$Z:$Z,"&lt;="&amp;I$4)+SUMIFS('Báo cáo'!$P:$P,'Báo cáo'!$AD:$AD,$A147,'Báo cáo'!$Z:$Z,"&lt;="&amp;I$4)-SUMIFS('Báo cáo'!$Q:$Q,'Báo cáo'!$AD:$AD,$A147,'Báo cáo'!$AA:$AA,"&lt;="&amp;I$4)</f>
        <v>0</v>
      </c>
      <c r="J147" s="247">
        <f>SUMIFS('Báo cáo'!$O:$O,'Báo cáo'!$AD:$AD,$A147,'Báo cáo'!$Z:$Z,"&lt;="&amp;J$4)+SUMIFS('Báo cáo'!$P:$P,'Báo cáo'!$AD:$AD,$A147,'Báo cáo'!$Z:$Z,"&lt;="&amp;J$4)-SUMIFS('Báo cáo'!$Q:$Q,'Báo cáo'!$AD:$AD,$A147,'Báo cáo'!$AA:$AA,"&lt;="&amp;J$4)</f>
        <v>0</v>
      </c>
      <c r="K147" s="247">
        <f>SUMIFS('Báo cáo'!$O:$O,'Báo cáo'!$AD:$AD,$A147,'Báo cáo'!$Z:$Z,"&lt;="&amp;K$4)+SUMIFS('Báo cáo'!$P:$P,'Báo cáo'!$AD:$AD,$A147,'Báo cáo'!$Z:$Z,"&lt;="&amp;K$4)-SUMIFS('Báo cáo'!$Q:$Q,'Báo cáo'!$AD:$AD,$A147,'Báo cáo'!$AA:$AA,"&lt;="&amp;K$4)</f>
        <v>0</v>
      </c>
      <c r="L147" s="247">
        <f>SUMIFS('Báo cáo'!$O:$O,'Báo cáo'!$AD:$AD,$A147,'Báo cáo'!$Z:$Z,"&lt;="&amp;L$4)+SUMIFS('Báo cáo'!$P:$P,'Báo cáo'!$AD:$AD,$A147,'Báo cáo'!$Z:$Z,"&lt;="&amp;L$4)-SUMIFS('Báo cáo'!$Q:$Q,'Báo cáo'!$AD:$AD,$A147,'Báo cáo'!$AA:$AA,"&lt;="&amp;L$4)</f>
        <v>0</v>
      </c>
      <c r="M147" s="247">
        <f>SUMIFS('Báo cáo'!$O:$O,'Báo cáo'!$AD:$AD,$A147,'Báo cáo'!$Z:$Z,"&lt;="&amp;M$4)+SUMIFS('Báo cáo'!$P:$P,'Báo cáo'!$AD:$AD,$A147,'Báo cáo'!$Z:$Z,"&lt;="&amp;M$4)-SUMIFS('Báo cáo'!$Q:$Q,'Báo cáo'!$AD:$AD,$A147,'Báo cáo'!$AA:$AA,"&lt;="&amp;M$4)</f>
        <v>0</v>
      </c>
      <c r="N147" s="247">
        <f>SUMIFS('Báo cáo'!$O:$O,'Báo cáo'!$AD:$AD,$A147,'Báo cáo'!$Z:$Z,"&lt;="&amp;N$4)+SUMIFS('Báo cáo'!$P:$P,'Báo cáo'!$AD:$AD,$A147,'Báo cáo'!$Z:$Z,"&lt;="&amp;N$4)-SUMIFS('Báo cáo'!$Q:$Q,'Báo cáo'!$AD:$AD,$A147,'Báo cáo'!$AA:$AA,"&lt;="&amp;N$4)</f>
        <v>0</v>
      </c>
    </row>
    <row r="148" spans="1:14">
      <c r="A148"/>
      <c r="B148"/>
      <c r="C148" s="247">
        <f>SUMIFS('Báo cáo'!$O:$O,'Báo cáo'!$AD:$AD,$A148,'Báo cáo'!$Z:$Z,"&lt;="&amp;C$4)+SUMIFS('Báo cáo'!$P:$P,'Báo cáo'!$AD:$AD,$A148,'Báo cáo'!$Z:$Z,"&lt;="&amp;C$4)-SUMIFS('Báo cáo'!$Q:$Q,'Báo cáo'!$AD:$AD,$A148,'Báo cáo'!$AA:$AA,"&lt;="&amp;C$4)</f>
        <v>0</v>
      </c>
      <c r="D148" s="247">
        <f>SUMIFS('Báo cáo'!$O:$O,'Báo cáo'!$AD:$AD,$A148,'Báo cáo'!$Z:$Z,"&lt;="&amp;D$4)+SUMIFS('Báo cáo'!$P:$P,'Báo cáo'!$AD:$AD,$A148,'Báo cáo'!$Z:$Z,"&lt;="&amp;D$4)-SUMIFS('Báo cáo'!$Q:$Q,'Báo cáo'!$AD:$AD,$A148,'Báo cáo'!$AA:$AA,"&lt;="&amp;D$4)</f>
        <v>0</v>
      </c>
      <c r="E148" s="247">
        <f>SUMIFS('Báo cáo'!$O:$O,'Báo cáo'!$AD:$AD,$A148,'Báo cáo'!$Z:$Z,"&lt;="&amp;E$4)+SUMIFS('Báo cáo'!$P:$P,'Báo cáo'!$AD:$AD,$A148,'Báo cáo'!$Z:$Z,"&lt;="&amp;E$4)-SUMIFS('Báo cáo'!$Q:$Q,'Báo cáo'!$AD:$AD,$A148,'Báo cáo'!$AA:$AA,"&lt;="&amp;E$4)</f>
        <v>0</v>
      </c>
      <c r="F148" s="247">
        <f>SUMIFS('Báo cáo'!$O:$O,'Báo cáo'!$AD:$AD,$A148,'Báo cáo'!$Z:$Z,"&lt;="&amp;F$4)+SUMIFS('Báo cáo'!$P:$P,'Báo cáo'!$AD:$AD,$A148,'Báo cáo'!$Z:$Z,"&lt;="&amp;F$4)-SUMIFS('Báo cáo'!$Q:$Q,'Báo cáo'!$AD:$AD,$A148,'Báo cáo'!$AA:$AA,"&lt;="&amp;F$4)</f>
        <v>0</v>
      </c>
      <c r="G148" s="247">
        <f>SUMIFS('Báo cáo'!$O:$O,'Báo cáo'!$AD:$AD,$A148,'Báo cáo'!$Z:$Z,"&lt;="&amp;G$4)+SUMIFS('Báo cáo'!$P:$P,'Báo cáo'!$AD:$AD,$A148,'Báo cáo'!$Z:$Z,"&lt;="&amp;G$4)-SUMIFS('Báo cáo'!$Q:$Q,'Báo cáo'!$AD:$AD,$A148,'Báo cáo'!$AA:$AA,"&lt;="&amp;G$4)</f>
        <v>0</v>
      </c>
      <c r="H148" s="247">
        <f>SUMIFS('Báo cáo'!$O:$O,'Báo cáo'!$AD:$AD,$A148,'Báo cáo'!$Z:$Z,"&lt;="&amp;H$4)+SUMIFS('Báo cáo'!$P:$P,'Báo cáo'!$AD:$AD,$A148,'Báo cáo'!$Z:$Z,"&lt;="&amp;H$4)-SUMIFS('Báo cáo'!$Q:$Q,'Báo cáo'!$AD:$AD,$A148,'Báo cáo'!$AA:$AA,"&lt;="&amp;H$4)</f>
        <v>0</v>
      </c>
      <c r="I148" s="247">
        <f>SUMIFS('Báo cáo'!$O:$O,'Báo cáo'!$AD:$AD,$A148,'Báo cáo'!$Z:$Z,"&lt;="&amp;I$4)+SUMIFS('Báo cáo'!$P:$P,'Báo cáo'!$AD:$AD,$A148,'Báo cáo'!$Z:$Z,"&lt;="&amp;I$4)-SUMIFS('Báo cáo'!$Q:$Q,'Báo cáo'!$AD:$AD,$A148,'Báo cáo'!$AA:$AA,"&lt;="&amp;I$4)</f>
        <v>0</v>
      </c>
      <c r="J148" s="247">
        <f>SUMIFS('Báo cáo'!$O:$O,'Báo cáo'!$AD:$AD,$A148,'Báo cáo'!$Z:$Z,"&lt;="&amp;J$4)+SUMIFS('Báo cáo'!$P:$P,'Báo cáo'!$AD:$AD,$A148,'Báo cáo'!$Z:$Z,"&lt;="&amp;J$4)-SUMIFS('Báo cáo'!$Q:$Q,'Báo cáo'!$AD:$AD,$A148,'Báo cáo'!$AA:$AA,"&lt;="&amp;J$4)</f>
        <v>0</v>
      </c>
      <c r="K148" s="247">
        <f>SUMIFS('Báo cáo'!$O:$O,'Báo cáo'!$AD:$AD,$A148,'Báo cáo'!$Z:$Z,"&lt;="&amp;K$4)+SUMIFS('Báo cáo'!$P:$P,'Báo cáo'!$AD:$AD,$A148,'Báo cáo'!$Z:$Z,"&lt;="&amp;K$4)-SUMIFS('Báo cáo'!$Q:$Q,'Báo cáo'!$AD:$AD,$A148,'Báo cáo'!$AA:$AA,"&lt;="&amp;K$4)</f>
        <v>0</v>
      </c>
      <c r="L148" s="247">
        <f>SUMIFS('Báo cáo'!$O:$O,'Báo cáo'!$AD:$AD,$A148,'Báo cáo'!$Z:$Z,"&lt;="&amp;L$4)+SUMIFS('Báo cáo'!$P:$P,'Báo cáo'!$AD:$AD,$A148,'Báo cáo'!$Z:$Z,"&lt;="&amp;L$4)-SUMIFS('Báo cáo'!$Q:$Q,'Báo cáo'!$AD:$AD,$A148,'Báo cáo'!$AA:$AA,"&lt;="&amp;L$4)</f>
        <v>0</v>
      </c>
      <c r="M148" s="247">
        <f>SUMIFS('Báo cáo'!$O:$O,'Báo cáo'!$AD:$AD,$A148,'Báo cáo'!$Z:$Z,"&lt;="&amp;M$4)+SUMIFS('Báo cáo'!$P:$P,'Báo cáo'!$AD:$AD,$A148,'Báo cáo'!$Z:$Z,"&lt;="&amp;M$4)-SUMIFS('Báo cáo'!$Q:$Q,'Báo cáo'!$AD:$AD,$A148,'Báo cáo'!$AA:$AA,"&lt;="&amp;M$4)</f>
        <v>0</v>
      </c>
      <c r="N148" s="247">
        <f>SUMIFS('Báo cáo'!$O:$O,'Báo cáo'!$AD:$AD,$A148,'Báo cáo'!$Z:$Z,"&lt;="&amp;N$4)+SUMIFS('Báo cáo'!$P:$P,'Báo cáo'!$AD:$AD,$A148,'Báo cáo'!$Z:$Z,"&lt;="&amp;N$4)-SUMIFS('Báo cáo'!$Q:$Q,'Báo cáo'!$AD:$AD,$A148,'Báo cáo'!$AA:$AA,"&lt;="&amp;N$4)</f>
        <v>0</v>
      </c>
    </row>
    <row r="149" spans="1:14">
      <c r="A149"/>
      <c r="B149"/>
      <c r="C149" s="247">
        <f>SUMIFS('Báo cáo'!$O:$O,'Báo cáo'!$AD:$AD,$A149,'Báo cáo'!$Z:$Z,"&lt;="&amp;C$4)+SUMIFS('Báo cáo'!$P:$P,'Báo cáo'!$AD:$AD,$A149,'Báo cáo'!$Z:$Z,"&lt;="&amp;C$4)-SUMIFS('Báo cáo'!$Q:$Q,'Báo cáo'!$AD:$AD,$A149,'Báo cáo'!$AA:$AA,"&lt;="&amp;C$4)</f>
        <v>0</v>
      </c>
      <c r="D149" s="247">
        <f>SUMIFS('Báo cáo'!$O:$O,'Báo cáo'!$AD:$AD,$A149,'Báo cáo'!$Z:$Z,"&lt;="&amp;D$4)+SUMIFS('Báo cáo'!$P:$P,'Báo cáo'!$AD:$AD,$A149,'Báo cáo'!$Z:$Z,"&lt;="&amp;D$4)-SUMIFS('Báo cáo'!$Q:$Q,'Báo cáo'!$AD:$AD,$A149,'Báo cáo'!$AA:$AA,"&lt;="&amp;D$4)</f>
        <v>0</v>
      </c>
      <c r="E149" s="247">
        <f>SUMIFS('Báo cáo'!$O:$O,'Báo cáo'!$AD:$AD,$A149,'Báo cáo'!$Z:$Z,"&lt;="&amp;E$4)+SUMIFS('Báo cáo'!$P:$P,'Báo cáo'!$AD:$AD,$A149,'Báo cáo'!$Z:$Z,"&lt;="&amp;E$4)-SUMIFS('Báo cáo'!$Q:$Q,'Báo cáo'!$AD:$AD,$A149,'Báo cáo'!$AA:$AA,"&lt;="&amp;E$4)</f>
        <v>0</v>
      </c>
      <c r="F149" s="247">
        <f>SUMIFS('Báo cáo'!$O:$O,'Báo cáo'!$AD:$AD,$A149,'Báo cáo'!$Z:$Z,"&lt;="&amp;F$4)+SUMIFS('Báo cáo'!$P:$P,'Báo cáo'!$AD:$AD,$A149,'Báo cáo'!$Z:$Z,"&lt;="&amp;F$4)-SUMIFS('Báo cáo'!$Q:$Q,'Báo cáo'!$AD:$AD,$A149,'Báo cáo'!$AA:$AA,"&lt;="&amp;F$4)</f>
        <v>0</v>
      </c>
      <c r="G149" s="247">
        <f>SUMIFS('Báo cáo'!$O:$O,'Báo cáo'!$AD:$AD,$A149,'Báo cáo'!$Z:$Z,"&lt;="&amp;G$4)+SUMIFS('Báo cáo'!$P:$P,'Báo cáo'!$AD:$AD,$A149,'Báo cáo'!$Z:$Z,"&lt;="&amp;G$4)-SUMIFS('Báo cáo'!$Q:$Q,'Báo cáo'!$AD:$AD,$A149,'Báo cáo'!$AA:$AA,"&lt;="&amp;G$4)</f>
        <v>0</v>
      </c>
      <c r="H149" s="247">
        <f>SUMIFS('Báo cáo'!$O:$O,'Báo cáo'!$AD:$AD,$A149,'Báo cáo'!$Z:$Z,"&lt;="&amp;H$4)+SUMIFS('Báo cáo'!$P:$P,'Báo cáo'!$AD:$AD,$A149,'Báo cáo'!$Z:$Z,"&lt;="&amp;H$4)-SUMIFS('Báo cáo'!$Q:$Q,'Báo cáo'!$AD:$AD,$A149,'Báo cáo'!$AA:$AA,"&lt;="&amp;H$4)</f>
        <v>0</v>
      </c>
      <c r="I149" s="247">
        <f>SUMIFS('Báo cáo'!$O:$O,'Báo cáo'!$AD:$AD,$A149,'Báo cáo'!$Z:$Z,"&lt;="&amp;I$4)+SUMIFS('Báo cáo'!$P:$P,'Báo cáo'!$AD:$AD,$A149,'Báo cáo'!$Z:$Z,"&lt;="&amp;I$4)-SUMIFS('Báo cáo'!$Q:$Q,'Báo cáo'!$AD:$AD,$A149,'Báo cáo'!$AA:$AA,"&lt;="&amp;I$4)</f>
        <v>0</v>
      </c>
      <c r="J149" s="247">
        <f>SUMIFS('Báo cáo'!$O:$O,'Báo cáo'!$AD:$AD,$A149,'Báo cáo'!$Z:$Z,"&lt;="&amp;J$4)+SUMIFS('Báo cáo'!$P:$P,'Báo cáo'!$AD:$AD,$A149,'Báo cáo'!$Z:$Z,"&lt;="&amp;J$4)-SUMIFS('Báo cáo'!$Q:$Q,'Báo cáo'!$AD:$AD,$A149,'Báo cáo'!$AA:$AA,"&lt;="&amp;J$4)</f>
        <v>0</v>
      </c>
      <c r="K149" s="247">
        <f>SUMIFS('Báo cáo'!$O:$O,'Báo cáo'!$AD:$AD,$A149,'Báo cáo'!$Z:$Z,"&lt;="&amp;K$4)+SUMIFS('Báo cáo'!$P:$P,'Báo cáo'!$AD:$AD,$A149,'Báo cáo'!$Z:$Z,"&lt;="&amp;K$4)-SUMIFS('Báo cáo'!$Q:$Q,'Báo cáo'!$AD:$AD,$A149,'Báo cáo'!$AA:$AA,"&lt;="&amp;K$4)</f>
        <v>0</v>
      </c>
      <c r="L149" s="247">
        <f>SUMIFS('Báo cáo'!$O:$O,'Báo cáo'!$AD:$AD,$A149,'Báo cáo'!$Z:$Z,"&lt;="&amp;L$4)+SUMIFS('Báo cáo'!$P:$P,'Báo cáo'!$AD:$AD,$A149,'Báo cáo'!$Z:$Z,"&lt;="&amp;L$4)-SUMIFS('Báo cáo'!$Q:$Q,'Báo cáo'!$AD:$AD,$A149,'Báo cáo'!$AA:$AA,"&lt;="&amp;L$4)</f>
        <v>0</v>
      </c>
      <c r="M149" s="247">
        <f>SUMIFS('Báo cáo'!$O:$O,'Báo cáo'!$AD:$AD,$A149,'Báo cáo'!$Z:$Z,"&lt;="&amp;M$4)+SUMIFS('Báo cáo'!$P:$P,'Báo cáo'!$AD:$AD,$A149,'Báo cáo'!$Z:$Z,"&lt;="&amp;M$4)-SUMIFS('Báo cáo'!$Q:$Q,'Báo cáo'!$AD:$AD,$A149,'Báo cáo'!$AA:$AA,"&lt;="&amp;M$4)</f>
        <v>0</v>
      </c>
      <c r="N149" s="247">
        <f>SUMIFS('Báo cáo'!$O:$O,'Báo cáo'!$AD:$AD,$A149,'Báo cáo'!$Z:$Z,"&lt;="&amp;N$4)+SUMIFS('Báo cáo'!$P:$P,'Báo cáo'!$AD:$AD,$A149,'Báo cáo'!$Z:$Z,"&lt;="&amp;N$4)-SUMIFS('Báo cáo'!$Q:$Q,'Báo cáo'!$AD:$AD,$A149,'Báo cáo'!$AA:$AA,"&lt;="&amp;N$4)</f>
        <v>0</v>
      </c>
    </row>
    <row r="150" spans="1:14">
      <c r="A150"/>
      <c r="B150"/>
      <c r="C150" s="247">
        <f>SUMIFS('Báo cáo'!$O:$O,'Báo cáo'!$AD:$AD,$A150,'Báo cáo'!$Z:$Z,"&lt;="&amp;C$4)+SUMIFS('Báo cáo'!$P:$P,'Báo cáo'!$AD:$AD,$A150,'Báo cáo'!$Z:$Z,"&lt;="&amp;C$4)-SUMIFS('Báo cáo'!$Q:$Q,'Báo cáo'!$AD:$AD,$A150,'Báo cáo'!$AA:$AA,"&lt;="&amp;C$4)</f>
        <v>0</v>
      </c>
      <c r="D150" s="247">
        <f>SUMIFS('Báo cáo'!$O:$O,'Báo cáo'!$AD:$AD,$A150,'Báo cáo'!$Z:$Z,"&lt;="&amp;D$4)+SUMIFS('Báo cáo'!$P:$P,'Báo cáo'!$AD:$AD,$A150,'Báo cáo'!$Z:$Z,"&lt;="&amp;D$4)-SUMIFS('Báo cáo'!$Q:$Q,'Báo cáo'!$AD:$AD,$A150,'Báo cáo'!$AA:$AA,"&lt;="&amp;D$4)</f>
        <v>0</v>
      </c>
      <c r="E150" s="247">
        <f>SUMIFS('Báo cáo'!$O:$O,'Báo cáo'!$AD:$AD,$A150,'Báo cáo'!$Z:$Z,"&lt;="&amp;E$4)+SUMIFS('Báo cáo'!$P:$P,'Báo cáo'!$AD:$AD,$A150,'Báo cáo'!$Z:$Z,"&lt;="&amp;E$4)-SUMIFS('Báo cáo'!$Q:$Q,'Báo cáo'!$AD:$AD,$A150,'Báo cáo'!$AA:$AA,"&lt;="&amp;E$4)</f>
        <v>0</v>
      </c>
      <c r="F150" s="247">
        <f>SUMIFS('Báo cáo'!$O:$O,'Báo cáo'!$AD:$AD,$A150,'Báo cáo'!$Z:$Z,"&lt;="&amp;F$4)+SUMIFS('Báo cáo'!$P:$P,'Báo cáo'!$AD:$AD,$A150,'Báo cáo'!$Z:$Z,"&lt;="&amp;F$4)-SUMIFS('Báo cáo'!$Q:$Q,'Báo cáo'!$AD:$AD,$A150,'Báo cáo'!$AA:$AA,"&lt;="&amp;F$4)</f>
        <v>0</v>
      </c>
      <c r="G150" s="247">
        <f>SUMIFS('Báo cáo'!$O:$O,'Báo cáo'!$AD:$AD,$A150,'Báo cáo'!$Z:$Z,"&lt;="&amp;G$4)+SUMIFS('Báo cáo'!$P:$P,'Báo cáo'!$AD:$AD,$A150,'Báo cáo'!$Z:$Z,"&lt;="&amp;G$4)-SUMIFS('Báo cáo'!$Q:$Q,'Báo cáo'!$AD:$AD,$A150,'Báo cáo'!$AA:$AA,"&lt;="&amp;G$4)</f>
        <v>0</v>
      </c>
      <c r="H150" s="247">
        <f>SUMIFS('Báo cáo'!$O:$O,'Báo cáo'!$AD:$AD,$A150,'Báo cáo'!$Z:$Z,"&lt;="&amp;H$4)+SUMIFS('Báo cáo'!$P:$P,'Báo cáo'!$AD:$AD,$A150,'Báo cáo'!$Z:$Z,"&lt;="&amp;H$4)-SUMIFS('Báo cáo'!$Q:$Q,'Báo cáo'!$AD:$AD,$A150,'Báo cáo'!$AA:$AA,"&lt;="&amp;H$4)</f>
        <v>0</v>
      </c>
      <c r="I150" s="247">
        <f>SUMIFS('Báo cáo'!$O:$O,'Báo cáo'!$AD:$AD,$A150,'Báo cáo'!$Z:$Z,"&lt;="&amp;I$4)+SUMIFS('Báo cáo'!$P:$P,'Báo cáo'!$AD:$AD,$A150,'Báo cáo'!$Z:$Z,"&lt;="&amp;I$4)-SUMIFS('Báo cáo'!$Q:$Q,'Báo cáo'!$AD:$AD,$A150,'Báo cáo'!$AA:$AA,"&lt;="&amp;I$4)</f>
        <v>0</v>
      </c>
      <c r="J150" s="247">
        <f>SUMIFS('Báo cáo'!$O:$O,'Báo cáo'!$AD:$AD,$A150,'Báo cáo'!$Z:$Z,"&lt;="&amp;J$4)+SUMIFS('Báo cáo'!$P:$P,'Báo cáo'!$AD:$AD,$A150,'Báo cáo'!$Z:$Z,"&lt;="&amp;J$4)-SUMIFS('Báo cáo'!$Q:$Q,'Báo cáo'!$AD:$AD,$A150,'Báo cáo'!$AA:$AA,"&lt;="&amp;J$4)</f>
        <v>0</v>
      </c>
      <c r="K150" s="247">
        <f>SUMIFS('Báo cáo'!$O:$O,'Báo cáo'!$AD:$AD,$A150,'Báo cáo'!$Z:$Z,"&lt;="&amp;K$4)+SUMIFS('Báo cáo'!$P:$P,'Báo cáo'!$AD:$AD,$A150,'Báo cáo'!$Z:$Z,"&lt;="&amp;K$4)-SUMIFS('Báo cáo'!$Q:$Q,'Báo cáo'!$AD:$AD,$A150,'Báo cáo'!$AA:$AA,"&lt;="&amp;K$4)</f>
        <v>0</v>
      </c>
      <c r="L150" s="247">
        <f>SUMIFS('Báo cáo'!$O:$O,'Báo cáo'!$AD:$AD,$A150,'Báo cáo'!$Z:$Z,"&lt;="&amp;L$4)+SUMIFS('Báo cáo'!$P:$P,'Báo cáo'!$AD:$AD,$A150,'Báo cáo'!$Z:$Z,"&lt;="&amp;L$4)-SUMIFS('Báo cáo'!$Q:$Q,'Báo cáo'!$AD:$AD,$A150,'Báo cáo'!$AA:$AA,"&lt;="&amp;L$4)</f>
        <v>0</v>
      </c>
      <c r="M150" s="247">
        <f>SUMIFS('Báo cáo'!$O:$O,'Báo cáo'!$AD:$AD,$A150,'Báo cáo'!$Z:$Z,"&lt;="&amp;M$4)+SUMIFS('Báo cáo'!$P:$P,'Báo cáo'!$AD:$AD,$A150,'Báo cáo'!$Z:$Z,"&lt;="&amp;M$4)-SUMIFS('Báo cáo'!$Q:$Q,'Báo cáo'!$AD:$AD,$A150,'Báo cáo'!$AA:$AA,"&lt;="&amp;M$4)</f>
        <v>0</v>
      </c>
      <c r="N150" s="247">
        <f>SUMIFS('Báo cáo'!$O:$O,'Báo cáo'!$AD:$AD,$A150,'Báo cáo'!$Z:$Z,"&lt;="&amp;N$4)+SUMIFS('Báo cáo'!$P:$P,'Báo cáo'!$AD:$AD,$A150,'Báo cáo'!$Z:$Z,"&lt;="&amp;N$4)-SUMIFS('Báo cáo'!$Q:$Q,'Báo cáo'!$AD:$AD,$A150,'Báo cáo'!$AA:$AA,"&lt;="&amp;N$4)</f>
        <v>0</v>
      </c>
    </row>
    <row r="151" spans="1:14">
      <c r="A151"/>
      <c r="B151"/>
      <c r="C151" s="247">
        <f>SUMIFS('Báo cáo'!$O:$O,'Báo cáo'!$AD:$AD,$A151,'Báo cáo'!$Z:$Z,"&lt;="&amp;C$4)+SUMIFS('Báo cáo'!$P:$P,'Báo cáo'!$AD:$AD,$A151,'Báo cáo'!$Z:$Z,"&lt;="&amp;C$4)-SUMIFS('Báo cáo'!$Q:$Q,'Báo cáo'!$AD:$AD,$A151,'Báo cáo'!$AA:$AA,"&lt;="&amp;C$4)</f>
        <v>0</v>
      </c>
      <c r="D151" s="247">
        <f>SUMIFS('Báo cáo'!$O:$O,'Báo cáo'!$AD:$AD,$A151,'Báo cáo'!$Z:$Z,"&lt;="&amp;D$4)+SUMIFS('Báo cáo'!$P:$P,'Báo cáo'!$AD:$AD,$A151,'Báo cáo'!$Z:$Z,"&lt;="&amp;D$4)-SUMIFS('Báo cáo'!$Q:$Q,'Báo cáo'!$AD:$AD,$A151,'Báo cáo'!$AA:$AA,"&lt;="&amp;D$4)</f>
        <v>0</v>
      </c>
      <c r="E151" s="247">
        <f>SUMIFS('Báo cáo'!$O:$O,'Báo cáo'!$AD:$AD,$A151,'Báo cáo'!$Z:$Z,"&lt;="&amp;E$4)+SUMIFS('Báo cáo'!$P:$P,'Báo cáo'!$AD:$AD,$A151,'Báo cáo'!$Z:$Z,"&lt;="&amp;E$4)-SUMIFS('Báo cáo'!$Q:$Q,'Báo cáo'!$AD:$AD,$A151,'Báo cáo'!$AA:$AA,"&lt;="&amp;E$4)</f>
        <v>0</v>
      </c>
      <c r="F151" s="247">
        <f>SUMIFS('Báo cáo'!$O:$O,'Báo cáo'!$AD:$AD,$A151,'Báo cáo'!$Z:$Z,"&lt;="&amp;F$4)+SUMIFS('Báo cáo'!$P:$P,'Báo cáo'!$AD:$AD,$A151,'Báo cáo'!$Z:$Z,"&lt;="&amp;F$4)-SUMIFS('Báo cáo'!$Q:$Q,'Báo cáo'!$AD:$AD,$A151,'Báo cáo'!$AA:$AA,"&lt;="&amp;F$4)</f>
        <v>0</v>
      </c>
      <c r="G151" s="247">
        <f>SUMIFS('Báo cáo'!$O:$O,'Báo cáo'!$AD:$AD,$A151,'Báo cáo'!$Z:$Z,"&lt;="&amp;G$4)+SUMIFS('Báo cáo'!$P:$P,'Báo cáo'!$AD:$AD,$A151,'Báo cáo'!$Z:$Z,"&lt;="&amp;G$4)-SUMIFS('Báo cáo'!$Q:$Q,'Báo cáo'!$AD:$AD,$A151,'Báo cáo'!$AA:$AA,"&lt;="&amp;G$4)</f>
        <v>0</v>
      </c>
      <c r="H151" s="247">
        <f>SUMIFS('Báo cáo'!$O:$O,'Báo cáo'!$AD:$AD,$A151,'Báo cáo'!$Z:$Z,"&lt;="&amp;H$4)+SUMIFS('Báo cáo'!$P:$P,'Báo cáo'!$AD:$AD,$A151,'Báo cáo'!$Z:$Z,"&lt;="&amp;H$4)-SUMIFS('Báo cáo'!$Q:$Q,'Báo cáo'!$AD:$AD,$A151,'Báo cáo'!$AA:$AA,"&lt;="&amp;H$4)</f>
        <v>0</v>
      </c>
      <c r="I151" s="247">
        <f>SUMIFS('Báo cáo'!$O:$O,'Báo cáo'!$AD:$AD,$A151,'Báo cáo'!$Z:$Z,"&lt;="&amp;I$4)+SUMIFS('Báo cáo'!$P:$P,'Báo cáo'!$AD:$AD,$A151,'Báo cáo'!$Z:$Z,"&lt;="&amp;I$4)-SUMIFS('Báo cáo'!$Q:$Q,'Báo cáo'!$AD:$AD,$A151,'Báo cáo'!$AA:$AA,"&lt;="&amp;I$4)</f>
        <v>0</v>
      </c>
      <c r="J151" s="247">
        <f>SUMIFS('Báo cáo'!$O:$O,'Báo cáo'!$AD:$AD,$A151,'Báo cáo'!$Z:$Z,"&lt;="&amp;J$4)+SUMIFS('Báo cáo'!$P:$P,'Báo cáo'!$AD:$AD,$A151,'Báo cáo'!$Z:$Z,"&lt;="&amp;J$4)-SUMIFS('Báo cáo'!$Q:$Q,'Báo cáo'!$AD:$AD,$A151,'Báo cáo'!$AA:$AA,"&lt;="&amp;J$4)</f>
        <v>0</v>
      </c>
      <c r="K151" s="247">
        <f>SUMIFS('Báo cáo'!$O:$O,'Báo cáo'!$AD:$AD,$A151,'Báo cáo'!$Z:$Z,"&lt;="&amp;K$4)+SUMIFS('Báo cáo'!$P:$P,'Báo cáo'!$AD:$AD,$A151,'Báo cáo'!$Z:$Z,"&lt;="&amp;K$4)-SUMIFS('Báo cáo'!$Q:$Q,'Báo cáo'!$AD:$AD,$A151,'Báo cáo'!$AA:$AA,"&lt;="&amp;K$4)</f>
        <v>0</v>
      </c>
      <c r="L151" s="247">
        <f>SUMIFS('Báo cáo'!$O:$O,'Báo cáo'!$AD:$AD,$A151,'Báo cáo'!$Z:$Z,"&lt;="&amp;L$4)+SUMIFS('Báo cáo'!$P:$P,'Báo cáo'!$AD:$AD,$A151,'Báo cáo'!$Z:$Z,"&lt;="&amp;L$4)-SUMIFS('Báo cáo'!$Q:$Q,'Báo cáo'!$AD:$AD,$A151,'Báo cáo'!$AA:$AA,"&lt;="&amp;L$4)</f>
        <v>0</v>
      </c>
      <c r="M151" s="247">
        <f>SUMIFS('Báo cáo'!$O:$O,'Báo cáo'!$AD:$AD,$A151,'Báo cáo'!$Z:$Z,"&lt;="&amp;M$4)+SUMIFS('Báo cáo'!$P:$P,'Báo cáo'!$AD:$AD,$A151,'Báo cáo'!$Z:$Z,"&lt;="&amp;M$4)-SUMIFS('Báo cáo'!$Q:$Q,'Báo cáo'!$AD:$AD,$A151,'Báo cáo'!$AA:$AA,"&lt;="&amp;M$4)</f>
        <v>0</v>
      </c>
      <c r="N151" s="247">
        <f>SUMIFS('Báo cáo'!$O:$O,'Báo cáo'!$AD:$AD,$A151,'Báo cáo'!$Z:$Z,"&lt;="&amp;N$4)+SUMIFS('Báo cáo'!$P:$P,'Báo cáo'!$AD:$AD,$A151,'Báo cáo'!$Z:$Z,"&lt;="&amp;N$4)-SUMIFS('Báo cáo'!$Q:$Q,'Báo cáo'!$AD:$AD,$A151,'Báo cáo'!$AA:$AA,"&lt;="&amp;N$4)</f>
        <v>0</v>
      </c>
    </row>
    <row r="152" spans="1:14">
      <c r="A152"/>
      <c r="B152"/>
      <c r="C152" s="247">
        <f>SUMIFS('Báo cáo'!$O:$O,'Báo cáo'!$AD:$AD,$A152,'Báo cáo'!$Z:$Z,"&lt;="&amp;C$4)+SUMIFS('Báo cáo'!$P:$P,'Báo cáo'!$AD:$AD,$A152,'Báo cáo'!$Z:$Z,"&lt;="&amp;C$4)-SUMIFS('Báo cáo'!$Q:$Q,'Báo cáo'!$AD:$AD,$A152,'Báo cáo'!$AA:$AA,"&lt;="&amp;C$4)</f>
        <v>0</v>
      </c>
      <c r="D152" s="247">
        <f>SUMIFS('Báo cáo'!$O:$O,'Báo cáo'!$AD:$AD,$A152,'Báo cáo'!$Z:$Z,"&lt;="&amp;D$4)+SUMIFS('Báo cáo'!$P:$P,'Báo cáo'!$AD:$AD,$A152,'Báo cáo'!$Z:$Z,"&lt;="&amp;D$4)-SUMIFS('Báo cáo'!$Q:$Q,'Báo cáo'!$AD:$AD,$A152,'Báo cáo'!$AA:$AA,"&lt;="&amp;D$4)</f>
        <v>0</v>
      </c>
      <c r="E152" s="247">
        <f>SUMIFS('Báo cáo'!$O:$O,'Báo cáo'!$AD:$AD,$A152,'Báo cáo'!$Z:$Z,"&lt;="&amp;E$4)+SUMIFS('Báo cáo'!$P:$P,'Báo cáo'!$AD:$AD,$A152,'Báo cáo'!$Z:$Z,"&lt;="&amp;E$4)-SUMIFS('Báo cáo'!$Q:$Q,'Báo cáo'!$AD:$AD,$A152,'Báo cáo'!$AA:$AA,"&lt;="&amp;E$4)</f>
        <v>0</v>
      </c>
      <c r="F152" s="247">
        <f>SUMIFS('Báo cáo'!$O:$O,'Báo cáo'!$AD:$AD,$A152,'Báo cáo'!$Z:$Z,"&lt;="&amp;F$4)+SUMIFS('Báo cáo'!$P:$P,'Báo cáo'!$AD:$AD,$A152,'Báo cáo'!$Z:$Z,"&lt;="&amp;F$4)-SUMIFS('Báo cáo'!$Q:$Q,'Báo cáo'!$AD:$AD,$A152,'Báo cáo'!$AA:$AA,"&lt;="&amp;F$4)</f>
        <v>0</v>
      </c>
      <c r="G152" s="247">
        <f>SUMIFS('Báo cáo'!$O:$O,'Báo cáo'!$AD:$AD,$A152,'Báo cáo'!$Z:$Z,"&lt;="&amp;G$4)+SUMIFS('Báo cáo'!$P:$P,'Báo cáo'!$AD:$AD,$A152,'Báo cáo'!$Z:$Z,"&lt;="&amp;G$4)-SUMIFS('Báo cáo'!$Q:$Q,'Báo cáo'!$AD:$AD,$A152,'Báo cáo'!$AA:$AA,"&lt;="&amp;G$4)</f>
        <v>0</v>
      </c>
      <c r="H152" s="247">
        <f>SUMIFS('Báo cáo'!$O:$O,'Báo cáo'!$AD:$AD,$A152,'Báo cáo'!$Z:$Z,"&lt;="&amp;H$4)+SUMIFS('Báo cáo'!$P:$P,'Báo cáo'!$AD:$AD,$A152,'Báo cáo'!$Z:$Z,"&lt;="&amp;H$4)-SUMIFS('Báo cáo'!$Q:$Q,'Báo cáo'!$AD:$AD,$A152,'Báo cáo'!$AA:$AA,"&lt;="&amp;H$4)</f>
        <v>0</v>
      </c>
      <c r="I152" s="247">
        <f>SUMIFS('Báo cáo'!$O:$O,'Báo cáo'!$AD:$AD,$A152,'Báo cáo'!$Z:$Z,"&lt;="&amp;I$4)+SUMIFS('Báo cáo'!$P:$P,'Báo cáo'!$AD:$AD,$A152,'Báo cáo'!$Z:$Z,"&lt;="&amp;I$4)-SUMIFS('Báo cáo'!$Q:$Q,'Báo cáo'!$AD:$AD,$A152,'Báo cáo'!$AA:$AA,"&lt;="&amp;I$4)</f>
        <v>0</v>
      </c>
      <c r="J152" s="247">
        <f>SUMIFS('Báo cáo'!$O:$O,'Báo cáo'!$AD:$AD,$A152,'Báo cáo'!$Z:$Z,"&lt;="&amp;J$4)+SUMIFS('Báo cáo'!$P:$P,'Báo cáo'!$AD:$AD,$A152,'Báo cáo'!$Z:$Z,"&lt;="&amp;J$4)-SUMIFS('Báo cáo'!$Q:$Q,'Báo cáo'!$AD:$AD,$A152,'Báo cáo'!$AA:$AA,"&lt;="&amp;J$4)</f>
        <v>0</v>
      </c>
      <c r="K152" s="247">
        <f>SUMIFS('Báo cáo'!$O:$O,'Báo cáo'!$AD:$AD,$A152,'Báo cáo'!$Z:$Z,"&lt;="&amp;K$4)+SUMIFS('Báo cáo'!$P:$P,'Báo cáo'!$AD:$AD,$A152,'Báo cáo'!$Z:$Z,"&lt;="&amp;K$4)-SUMIFS('Báo cáo'!$Q:$Q,'Báo cáo'!$AD:$AD,$A152,'Báo cáo'!$AA:$AA,"&lt;="&amp;K$4)</f>
        <v>0</v>
      </c>
      <c r="L152" s="247">
        <f>SUMIFS('Báo cáo'!$O:$O,'Báo cáo'!$AD:$AD,$A152,'Báo cáo'!$Z:$Z,"&lt;="&amp;L$4)+SUMIFS('Báo cáo'!$P:$P,'Báo cáo'!$AD:$AD,$A152,'Báo cáo'!$Z:$Z,"&lt;="&amp;L$4)-SUMIFS('Báo cáo'!$Q:$Q,'Báo cáo'!$AD:$AD,$A152,'Báo cáo'!$AA:$AA,"&lt;="&amp;L$4)</f>
        <v>0</v>
      </c>
      <c r="M152" s="247">
        <f>SUMIFS('Báo cáo'!$O:$O,'Báo cáo'!$AD:$AD,$A152,'Báo cáo'!$Z:$Z,"&lt;="&amp;M$4)+SUMIFS('Báo cáo'!$P:$P,'Báo cáo'!$AD:$AD,$A152,'Báo cáo'!$Z:$Z,"&lt;="&amp;M$4)-SUMIFS('Báo cáo'!$Q:$Q,'Báo cáo'!$AD:$AD,$A152,'Báo cáo'!$AA:$AA,"&lt;="&amp;M$4)</f>
        <v>0</v>
      </c>
      <c r="N152" s="247">
        <f>SUMIFS('Báo cáo'!$O:$O,'Báo cáo'!$AD:$AD,$A152,'Báo cáo'!$Z:$Z,"&lt;="&amp;N$4)+SUMIFS('Báo cáo'!$P:$P,'Báo cáo'!$AD:$AD,$A152,'Báo cáo'!$Z:$Z,"&lt;="&amp;N$4)-SUMIFS('Báo cáo'!$Q:$Q,'Báo cáo'!$AD:$AD,$A152,'Báo cáo'!$AA:$AA,"&lt;="&amp;N$4)</f>
        <v>0</v>
      </c>
    </row>
    <row r="153" spans="1:14">
      <c r="A153"/>
      <c r="B153"/>
      <c r="C153" s="247">
        <f>SUMIFS('Báo cáo'!$O:$O,'Báo cáo'!$AD:$AD,$A153,'Báo cáo'!$Z:$Z,"&lt;="&amp;C$4)+SUMIFS('Báo cáo'!$P:$P,'Báo cáo'!$AD:$AD,$A153,'Báo cáo'!$Z:$Z,"&lt;="&amp;C$4)-SUMIFS('Báo cáo'!$Q:$Q,'Báo cáo'!$AD:$AD,$A153,'Báo cáo'!$AA:$AA,"&lt;="&amp;C$4)</f>
        <v>0</v>
      </c>
      <c r="D153" s="247">
        <f>SUMIFS('Báo cáo'!$O:$O,'Báo cáo'!$AD:$AD,$A153,'Báo cáo'!$Z:$Z,"&lt;="&amp;D$4)+SUMIFS('Báo cáo'!$P:$P,'Báo cáo'!$AD:$AD,$A153,'Báo cáo'!$Z:$Z,"&lt;="&amp;D$4)-SUMIFS('Báo cáo'!$Q:$Q,'Báo cáo'!$AD:$AD,$A153,'Báo cáo'!$AA:$AA,"&lt;="&amp;D$4)</f>
        <v>0</v>
      </c>
      <c r="E153" s="247">
        <f>SUMIFS('Báo cáo'!$O:$O,'Báo cáo'!$AD:$AD,$A153,'Báo cáo'!$Z:$Z,"&lt;="&amp;E$4)+SUMIFS('Báo cáo'!$P:$P,'Báo cáo'!$AD:$AD,$A153,'Báo cáo'!$Z:$Z,"&lt;="&amp;E$4)-SUMIFS('Báo cáo'!$Q:$Q,'Báo cáo'!$AD:$AD,$A153,'Báo cáo'!$AA:$AA,"&lt;="&amp;E$4)</f>
        <v>0</v>
      </c>
      <c r="F153" s="247">
        <f>SUMIFS('Báo cáo'!$O:$O,'Báo cáo'!$AD:$AD,$A153,'Báo cáo'!$Z:$Z,"&lt;="&amp;F$4)+SUMIFS('Báo cáo'!$P:$P,'Báo cáo'!$AD:$AD,$A153,'Báo cáo'!$Z:$Z,"&lt;="&amp;F$4)-SUMIFS('Báo cáo'!$Q:$Q,'Báo cáo'!$AD:$AD,$A153,'Báo cáo'!$AA:$AA,"&lt;="&amp;F$4)</f>
        <v>0</v>
      </c>
      <c r="G153" s="247">
        <f>SUMIFS('Báo cáo'!$O:$O,'Báo cáo'!$AD:$AD,$A153,'Báo cáo'!$Z:$Z,"&lt;="&amp;G$4)+SUMIFS('Báo cáo'!$P:$P,'Báo cáo'!$AD:$AD,$A153,'Báo cáo'!$Z:$Z,"&lt;="&amp;G$4)-SUMIFS('Báo cáo'!$Q:$Q,'Báo cáo'!$AD:$AD,$A153,'Báo cáo'!$AA:$AA,"&lt;="&amp;G$4)</f>
        <v>0</v>
      </c>
      <c r="H153" s="247">
        <f>SUMIFS('Báo cáo'!$O:$O,'Báo cáo'!$AD:$AD,$A153,'Báo cáo'!$Z:$Z,"&lt;="&amp;H$4)+SUMIFS('Báo cáo'!$P:$P,'Báo cáo'!$AD:$AD,$A153,'Báo cáo'!$Z:$Z,"&lt;="&amp;H$4)-SUMIFS('Báo cáo'!$Q:$Q,'Báo cáo'!$AD:$AD,$A153,'Báo cáo'!$AA:$AA,"&lt;="&amp;H$4)</f>
        <v>0</v>
      </c>
      <c r="I153" s="247">
        <f>SUMIFS('Báo cáo'!$O:$O,'Báo cáo'!$AD:$AD,$A153,'Báo cáo'!$Z:$Z,"&lt;="&amp;I$4)+SUMIFS('Báo cáo'!$P:$P,'Báo cáo'!$AD:$AD,$A153,'Báo cáo'!$Z:$Z,"&lt;="&amp;I$4)-SUMIFS('Báo cáo'!$Q:$Q,'Báo cáo'!$AD:$AD,$A153,'Báo cáo'!$AA:$AA,"&lt;="&amp;I$4)</f>
        <v>0</v>
      </c>
      <c r="J153" s="247">
        <f>SUMIFS('Báo cáo'!$O:$O,'Báo cáo'!$AD:$AD,$A153,'Báo cáo'!$Z:$Z,"&lt;="&amp;J$4)+SUMIFS('Báo cáo'!$P:$P,'Báo cáo'!$AD:$AD,$A153,'Báo cáo'!$Z:$Z,"&lt;="&amp;J$4)-SUMIFS('Báo cáo'!$Q:$Q,'Báo cáo'!$AD:$AD,$A153,'Báo cáo'!$AA:$AA,"&lt;="&amp;J$4)</f>
        <v>0</v>
      </c>
      <c r="K153" s="247">
        <f>SUMIFS('Báo cáo'!$O:$O,'Báo cáo'!$AD:$AD,$A153,'Báo cáo'!$Z:$Z,"&lt;="&amp;K$4)+SUMIFS('Báo cáo'!$P:$P,'Báo cáo'!$AD:$AD,$A153,'Báo cáo'!$Z:$Z,"&lt;="&amp;K$4)-SUMIFS('Báo cáo'!$Q:$Q,'Báo cáo'!$AD:$AD,$A153,'Báo cáo'!$AA:$AA,"&lt;="&amp;K$4)</f>
        <v>0</v>
      </c>
      <c r="L153" s="247">
        <f>SUMIFS('Báo cáo'!$O:$O,'Báo cáo'!$AD:$AD,$A153,'Báo cáo'!$Z:$Z,"&lt;="&amp;L$4)+SUMIFS('Báo cáo'!$P:$P,'Báo cáo'!$AD:$AD,$A153,'Báo cáo'!$Z:$Z,"&lt;="&amp;L$4)-SUMIFS('Báo cáo'!$Q:$Q,'Báo cáo'!$AD:$AD,$A153,'Báo cáo'!$AA:$AA,"&lt;="&amp;L$4)</f>
        <v>0</v>
      </c>
      <c r="M153" s="247">
        <f>SUMIFS('Báo cáo'!$O:$O,'Báo cáo'!$AD:$AD,$A153,'Báo cáo'!$Z:$Z,"&lt;="&amp;M$4)+SUMIFS('Báo cáo'!$P:$P,'Báo cáo'!$AD:$AD,$A153,'Báo cáo'!$Z:$Z,"&lt;="&amp;M$4)-SUMIFS('Báo cáo'!$Q:$Q,'Báo cáo'!$AD:$AD,$A153,'Báo cáo'!$AA:$AA,"&lt;="&amp;M$4)</f>
        <v>0</v>
      </c>
      <c r="N153" s="247">
        <f>SUMIFS('Báo cáo'!$O:$O,'Báo cáo'!$AD:$AD,$A153,'Báo cáo'!$Z:$Z,"&lt;="&amp;N$4)+SUMIFS('Báo cáo'!$P:$P,'Báo cáo'!$AD:$AD,$A153,'Báo cáo'!$Z:$Z,"&lt;="&amp;N$4)-SUMIFS('Báo cáo'!$Q:$Q,'Báo cáo'!$AD:$AD,$A153,'Báo cáo'!$AA:$AA,"&lt;="&amp;N$4)</f>
        <v>0</v>
      </c>
    </row>
    <row r="154" spans="1:14">
      <c r="A154"/>
      <c r="B154"/>
      <c r="C154" s="247">
        <f>SUMIFS('Báo cáo'!$O:$O,'Báo cáo'!$AD:$AD,$A154,'Báo cáo'!$Z:$Z,"&lt;="&amp;C$4)+SUMIFS('Báo cáo'!$P:$P,'Báo cáo'!$AD:$AD,$A154,'Báo cáo'!$Z:$Z,"&lt;="&amp;C$4)-SUMIFS('Báo cáo'!$Q:$Q,'Báo cáo'!$AD:$AD,$A154,'Báo cáo'!$AA:$AA,"&lt;="&amp;C$4)</f>
        <v>0</v>
      </c>
      <c r="D154" s="247">
        <f>SUMIFS('Báo cáo'!$O:$O,'Báo cáo'!$AD:$AD,$A154,'Báo cáo'!$Z:$Z,"&lt;="&amp;D$4)+SUMIFS('Báo cáo'!$P:$P,'Báo cáo'!$AD:$AD,$A154,'Báo cáo'!$Z:$Z,"&lt;="&amp;D$4)-SUMIFS('Báo cáo'!$Q:$Q,'Báo cáo'!$AD:$AD,$A154,'Báo cáo'!$AA:$AA,"&lt;="&amp;D$4)</f>
        <v>0</v>
      </c>
      <c r="E154" s="247">
        <f>SUMIFS('Báo cáo'!$O:$O,'Báo cáo'!$AD:$AD,$A154,'Báo cáo'!$Z:$Z,"&lt;="&amp;E$4)+SUMIFS('Báo cáo'!$P:$P,'Báo cáo'!$AD:$AD,$A154,'Báo cáo'!$Z:$Z,"&lt;="&amp;E$4)-SUMIFS('Báo cáo'!$Q:$Q,'Báo cáo'!$AD:$AD,$A154,'Báo cáo'!$AA:$AA,"&lt;="&amp;E$4)</f>
        <v>0</v>
      </c>
      <c r="F154" s="247">
        <f>SUMIFS('Báo cáo'!$O:$O,'Báo cáo'!$AD:$AD,$A154,'Báo cáo'!$Z:$Z,"&lt;="&amp;F$4)+SUMIFS('Báo cáo'!$P:$P,'Báo cáo'!$AD:$AD,$A154,'Báo cáo'!$Z:$Z,"&lt;="&amp;F$4)-SUMIFS('Báo cáo'!$Q:$Q,'Báo cáo'!$AD:$AD,$A154,'Báo cáo'!$AA:$AA,"&lt;="&amp;F$4)</f>
        <v>0</v>
      </c>
      <c r="G154" s="247">
        <f>SUMIFS('Báo cáo'!$O:$O,'Báo cáo'!$AD:$AD,$A154,'Báo cáo'!$Z:$Z,"&lt;="&amp;G$4)+SUMIFS('Báo cáo'!$P:$P,'Báo cáo'!$AD:$AD,$A154,'Báo cáo'!$Z:$Z,"&lt;="&amp;G$4)-SUMIFS('Báo cáo'!$Q:$Q,'Báo cáo'!$AD:$AD,$A154,'Báo cáo'!$AA:$AA,"&lt;="&amp;G$4)</f>
        <v>0</v>
      </c>
      <c r="H154" s="247">
        <f>SUMIFS('Báo cáo'!$O:$O,'Báo cáo'!$AD:$AD,$A154,'Báo cáo'!$Z:$Z,"&lt;="&amp;H$4)+SUMIFS('Báo cáo'!$P:$P,'Báo cáo'!$AD:$AD,$A154,'Báo cáo'!$Z:$Z,"&lt;="&amp;H$4)-SUMIFS('Báo cáo'!$Q:$Q,'Báo cáo'!$AD:$AD,$A154,'Báo cáo'!$AA:$AA,"&lt;="&amp;H$4)</f>
        <v>0</v>
      </c>
      <c r="I154" s="247">
        <f>SUMIFS('Báo cáo'!$O:$O,'Báo cáo'!$AD:$AD,$A154,'Báo cáo'!$Z:$Z,"&lt;="&amp;I$4)+SUMIFS('Báo cáo'!$P:$P,'Báo cáo'!$AD:$AD,$A154,'Báo cáo'!$Z:$Z,"&lt;="&amp;I$4)-SUMIFS('Báo cáo'!$Q:$Q,'Báo cáo'!$AD:$AD,$A154,'Báo cáo'!$AA:$AA,"&lt;="&amp;I$4)</f>
        <v>0</v>
      </c>
      <c r="J154" s="247">
        <f>SUMIFS('Báo cáo'!$O:$O,'Báo cáo'!$AD:$AD,$A154,'Báo cáo'!$Z:$Z,"&lt;="&amp;J$4)+SUMIFS('Báo cáo'!$P:$P,'Báo cáo'!$AD:$AD,$A154,'Báo cáo'!$Z:$Z,"&lt;="&amp;J$4)-SUMIFS('Báo cáo'!$Q:$Q,'Báo cáo'!$AD:$AD,$A154,'Báo cáo'!$AA:$AA,"&lt;="&amp;J$4)</f>
        <v>0</v>
      </c>
      <c r="K154" s="247">
        <f>SUMIFS('Báo cáo'!$O:$O,'Báo cáo'!$AD:$AD,$A154,'Báo cáo'!$Z:$Z,"&lt;="&amp;K$4)+SUMIFS('Báo cáo'!$P:$P,'Báo cáo'!$AD:$AD,$A154,'Báo cáo'!$Z:$Z,"&lt;="&amp;K$4)-SUMIFS('Báo cáo'!$Q:$Q,'Báo cáo'!$AD:$AD,$A154,'Báo cáo'!$AA:$AA,"&lt;="&amp;K$4)</f>
        <v>0</v>
      </c>
      <c r="L154" s="247">
        <f>SUMIFS('Báo cáo'!$O:$O,'Báo cáo'!$AD:$AD,$A154,'Báo cáo'!$Z:$Z,"&lt;="&amp;L$4)+SUMIFS('Báo cáo'!$P:$P,'Báo cáo'!$AD:$AD,$A154,'Báo cáo'!$Z:$Z,"&lt;="&amp;L$4)-SUMIFS('Báo cáo'!$Q:$Q,'Báo cáo'!$AD:$AD,$A154,'Báo cáo'!$AA:$AA,"&lt;="&amp;L$4)</f>
        <v>0</v>
      </c>
      <c r="M154" s="247">
        <f>SUMIFS('Báo cáo'!$O:$O,'Báo cáo'!$AD:$AD,$A154,'Báo cáo'!$Z:$Z,"&lt;="&amp;M$4)+SUMIFS('Báo cáo'!$P:$P,'Báo cáo'!$AD:$AD,$A154,'Báo cáo'!$Z:$Z,"&lt;="&amp;M$4)-SUMIFS('Báo cáo'!$Q:$Q,'Báo cáo'!$AD:$AD,$A154,'Báo cáo'!$AA:$AA,"&lt;="&amp;M$4)</f>
        <v>0</v>
      </c>
      <c r="N154" s="247">
        <f>SUMIFS('Báo cáo'!$O:$O,'Báo cáo'!$AD:$AD,$A154,'Báo cáo'!$Z:$Z,"&lt;="&amp;N$4)+SUMIFS('Báo cáo'!$P:$P,'Báo cáo'!$AD:$AD,$A154,'Báo cáo'!$Z:$Z,"&lt;="&amp;N$4)-SUMIFS('Báo cáo'!$Q:$Q,'Báo cáo'!$AD:$AD,$A154,'Báo cáo'!$AA:$AA,"&lt;="&amp;N$4)</f>
        <v>0</v>
      </c>
    </row>
    <row r="155" spans="1:14">
      <c r="A155"/>
      <c r="B155"/>
    </row>
    <row r="156" spans="1:14">
      <c r="A156"/>
      <c r="B156"/>
    </row>
    <row r="157" spans="1:14">
      <c r="A157"/>
      <c r="B157"/>
    </row>
    <row r="158" spans="1:14">
      <c r="A158"/>
      <c r="B158"/>
    </row>
    <row r="159" spans="1:14">
      <c r="A159"/>
      <c r="B159"/>
    </row>
    <row r="160" spans="1:14">
      <c r="A160"/>
      <c r="B160"/>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3C89-9545-49C3-BEA3-D2B2E756D760}">
  <dimension ref="A1:E2165"/>
  <sheetViews>
    <sheetView workbookViewId="0">
      <pane xSplit="1" ySplit="4" topLeftCell="B488" activePane="bottomRight" state="frozen"/>
      <selection pane="topRight" activeCell="B1" sqref="B1"/>
      <selection pane="bottomLeft" activeCell="A5" sqref="A5"/>
      <selection pane="bottomRight" activeCell="B503" sqref="B503"/>
    </sheetView>
  </sheetViews>
  <sheetFormatPr defaultRowHeight="15"/>
  <cols>
    <col min="1" max="1" width="28.7109375" customWidth="1"/>
    <col min="2" max="2" width="59.5703125" customWidth="1"/>
    <col min="3" max="3" width="17" bestFit="1" customWidth="1"/>
    <col min="4" max="4" width="16.85546875" style="314" bestFit="1" customWidth="1"/>
    <col min="5" max="6" width="22.85546875" bestFit="1" customWidth="1"/>
  </cols>
  <sheetData>
    <row r="1" spans="1:5">
      <c r="A1" s="313" t="s">
        <v>10</v>
      </c>
      <c r="B1" t="s">
        <v>19062</v>
      </c>
    </row>
    <row r="2" spans="1:5">
      <c r="A2" s="313" t="s">
        <v>18922</v>
      </c>
      <c r="B2" t="s">
        <v>19063</v>
      </c>
    </row>
    <row r="3" spans="1:5">
      <c r="D3"/>
    </row>
    <row r="4" spans="1:5">
      <c r="A4" s="313" t="s">
        <v>8</v>
      </c>
      <c r="B4" s="313" t="s">
        <v>18839</v>
      </c>
      <c r="C4" s="313" t="s">
        <v>12</v>
      </c>
      <c r="D4" s="313" t="s">
        <v>11</v>
      </c>
      <c r="E4" s="315" t="s">
        <v>19027</v>
      </c>
    </row>
    <row r="5" spans="1:5">
      <c r="A5" t="s">
        <v>139</v>
      </c>
      <c r="B5" t="s">
        <v>4518</v>
      </c>
      <c r="C5" t="s">
        <v>19073</v>
      </c>
      <c r="D5" s="21">
        <v>45961</v>
      </c>
      <c r="E5" s="315">
        <v>654118.19999999995</v>
      </c>
    </row>
    <row r="6" spans="1:5">
      <c r="A6" t="s">
        <v>139</v>
      </c>
      <c r="B6" t="s">
        <v>4518</v>
      </c>
      <c r="C6" t="s">
        <v>19151</v>
      </c>
      <c r="D6" s="21">
        <v>45980</v>
      </c>
      <c r="E6" s="315">
        <v>1253831.3999999999</v>
      </c>
    </row>
    <row r="7" spans="1:5">
      <c r="A7" t="s">
        <v>139</v>
      </c>
      <c r="B7" t="s">
        <v>4518</v>
      </c>
      <c r="C7" t="s">
        <v>19152</v>
      </c>
      <c r="D7" s="21">
        <v>45987</v>
      </c>
      <c r="E7" s="315">
        <v>541976.4</v>
      </c>
    </row>
    <row r="8" spans="1:5">
      <c r="A8" t="s">
        <v>139</v>
      </c>
      <c r="B8" t="s">
        <v>4518</v>
      </c>
      <c r="C8" t="s">
        <v>19153</v>
      </c>
      <c r="D8" s="21">
        <v>45983</v>
      </c>
      <c r="E8" s="315">
        <v>576618.48</v>
      </c>
    </row>
    <row r="9" spans="1:5">
      <c r="A9" t="s">
        <v>139</v>
      </c>
      <c r="B9" t="s">
        <v>4518</v>
      </c>
      <c r="C9" t="s">
        <v>19154</v>
      </c>
      <c r="D9" s="21">
        <v>45983</v>
      </c>
      <c r="E9" s="315">
        <v>545722.92000000004</v>
      </c>
    </row>
    <row r="10" spans="1:5">
      <c r="A10" t="s">
        <v>139</v>
      </c>
      <c r="B10" t="s">
        <v>4518</v>
      </c>
      <c r="C10" t="s">
        <v>19155</v>
      </c>
      <c r="D10" s="21">
        <v>45967</v>
      </c>
      <c r="E10" s="315">
        <v>1019509.2</v>
      </c>
    </row>
    <row r="11" spans="1:5">
      <c r="A11" t="s">
        <v>139</v>
      </c>
      <c r="B11" t="s">
        <v>4518</v>
      </c>
      <c r="C11" t="s">
        <v>19156</v>
      </c>
      <c r="D11" s="21">
        <v>45965</v>
      </c>
      <c r="E11" s="315">
        <v>609927.84</v>
      </c>
    </row>
    <row r="12" spans="1:5">
      <c r="A12" t="s">
        <v>139</v>
      </c>
      <c r="B12" t="s">
        <v>4518</v>
      </c>
      <c r="C12" t="s">
        <v>19159</v>
      </c>
      <c r="D12" s="21">
        <v>45972</v>
      </c>
      <c r="E12" s="315">
        <v>3393959.4</v>
      </c>
    </row>
    <row r="13" spans="1:5">
      <c r="A13" t="s">
        <v>139</v>
      </c>
      <c r="B13" t="s">
        <v>4518</v>
      </c>
      <c r="C13" t="s">
        <v>19160</v>
      </c>
      <c r="D13" s="21">
        <v>45972</v>
      </c>
      <c r="E13" s="315">
        <v>1013946.12</v>
      </c>
    </row>
    <row r="14" spans="1:5">
      <c r="A14" t="s">
        <v>139</v>
      </c>
      <c r="B14" t="s">
        <v>4518</v>
      </c>
      <c r="C14" t="s">
        <v>19162</v>
      </c>
      <c r="D14" s="21">
        <v>45975</v>
      </c>
      <c r="E14" s="315">
        <v>1302652.8</v>
      </c>
    </row>
    <row r="15" spans="1:5">
      <c r="A15" t="s">
        <v>139</v>
      </c>
      <c r="B15" t="s">
        <v>4518</v>
      </c>
      <c r="C15" t="s">
        <v>19166</v>
      </c>
      <c r="D15" s="21">
        <v>45974</v>
      </c>
      <c r="E15" s="315">
        <v>924899.04</v>
      </c>
    </row>
    <row r="16" spans="1:5">
      <c r="A16" t="s">
        <v>139</v>
      </c>
      <c r="B16" t="s">
        <v>4518</v>
      </c>
      <c r="C16" t="s">
        <v>19168</v>
      </c>
      <c r="D16" s="21">
        <v>45978</v>
      </c>
      <c r="E16" s="315">
        <v>1371567.6</v>
      </c>
    </row>
    <row r="17" spans="1:5">
      <c r="A17" t="s">
        <v>139</v>
      </c>
      <c r="B17" t="s">
        <v>4518</v>
      </c>
      <c r="C17" t="s">
        <v>19173</v>
      </c>
      <c r="D17" s="21">
        <v>45993</v>
      </c>
      <c r="E17" s="315">
        <v>3101792.4</v>
      </c>
    </row>
    <row r="18" spans="1:5">
      <c r="A18" t="s">
        <v>4883</v>
      </c>
      <c r="B18" t="s">
        <v>4518</v>
      </c>
      <c r="C18" t="s">
        <v>19174</v>
      </c>
      <c r="D18" s="21">
        <v>45994</v>
      </c>
      <c r="E18" s="315">
        <v>2182269.6</v>
      </c>
    </row>
    <row r="19" spans="1:5">
      <c r="A19" t="s">
        <v>140</v>
      </c>
      <c r="B19" t="s">
        <v>4518</v>
      </c>
      <c r="C19" t="s">
        <v>19157</v>
      </c>
      <c r="D19" s="21">
        <v>45969</v>
      </c>
      <c r="E19" s="315">
        <v>2071240.2</v>
      </c>
    </row>
    <row r="20" spans="1:5">
      <c r="A20" t="s">
        <v>140</v>
      </c>
      <c r="B20" t="s">
        <v>4518</v>
      </c>
      <c r="C20" t="s">
        <v>19161</v>
      </c>
      <c r="D20" s="21">
        <v>45974</v>
      </c>
      <c r="E20" s="315">
        <v>2039018.4</v>
      </c>
    </row>
    <row r="21" spans="1:5">
      <c r="A21" t="s">
        <v>140</v>
      </c>
      <c r="B21" t="s">
        <v>4518</v>
      </c>
      <c r="C21" t="s">
        <v>19163</v>
      </c>
      <c r="D21" s="21">
        <v>45975</v>
      </c>
      <c r="E21" s="315">
        <v>1832473.8</v>
      </c>
    </row>
    <row r="22" spans="1:5">
      <c r="A22" t="s">
        <v>140</v>
      </c>
      <c r="B22" t="s">
        <v>4518</v>
      </c>
      <c r="C22" t="s">
        <v>19165</v>
      </c>
      <c r="D22" s="21">
        <v>45979</v>
      </c>
      <c r="E22" s="315">
        <v>867639.6</v>
      </c>
    </row>
    <row r="23" spans="1:5">
      <c r="A23" t="s">
        <v>140</v>
      </c>
      <c r="B23" t="s">
        <v>4518</v>
      </c>
      <c r="C23" t="s">
        <v>19167</v>
      </c>
      <c r="D23" s="21">
        <v>45981</v>
      </c>
      <c r="E23" s="315">
        <v>2212812</v>
      </c>
    </row>
    <row r="24" spans="1:5">
      <c r="A24" t="s">
        <v>140</v>
      </c>
      <c r="B24" t="s">
        <v>4518</v>
      </c>
      <c r="C24" t="s">
        <v>19171</v>
      </c>
      <c r="D24" s="21">
        <v>45988</v>
      </c>
      <c r="E24" s="315">
        <v>3586032</v>
      </c>
    </row>
    <row r="25" spans="1:5">
      <c r="A25" t="s">
        <v>141</v>
      </c>
      <c r="B25" t="s">
        <v>4518</v>
      </c>
      <c r="C25" t="s">
        <v>19158</v>
      </c>
      <c r="D25" s="21">
        <v>45969</v>
      </c>
      <c r="E25" s="315">
        <v>2071240.2</v>
      </c>
    </row>
    <row r="26" spans="1:5">
      <c r="A26" t="s">
        <v>141</v>
      </c>
      <c r="B26" t="s">
        <v>4518</v>
      </c>
      <c r="C26" t="s">
        <v>19164</v>
      </c>
      <c r="D26" s="21">
        <v>45976</v>
      </c>
      <c r="E26" s="315">
        <v>2896360.2</v>
      </c>
    </row>
    <row r="27" spans="1:5">
      <c r="A27" t="s">
        <v>141</v>
      </c>
      <c r="B27" t="s">
        <v>4518</v>
      </c>
      <c r="C27" t="s">
        <v>19169</v>
      </c>
      <c r="D27" s="21">
        <v>45983</v>
      </c>
      <c r="E27" s="315">
        <v>1625929.2</v>
      </c>
    </row>
    <row r="28" spans="1:5">
      <c r="A28" t="s">
        <v>141</v>
      </c>
      <c r="B28" t="s">
        <v>4518</v>
      </c>
      <c r="C28" t="s">
        <v>19170</v>
      </c>
      <c r="D28" s="21">
        <v>45987</v>
      </c>
      <c r="E28" s="315">
        <v>1953979.2</v>
      </c>
    </row>
    <row r="29" spans="1:5">
      <c r="A29" t="s">
        <v>141</v>
      </c>
      <c r="B29" t="s">
        <v>4518</v>
      </c>
      <c r="C29" t="s">
        <v>19172</v>
      </c>
      <c r="D29" s="21">
        <v>45992</v>
      </c>
      <c r="E29" s="315">
        <v>1199426.3999999999</v>
      </c>
    </row>
    <row r="30" spans="1:5">
      <c r="D30"/>
      <c r="E30" s="315"/>
    </row>
    <row r="31" spans="1:5">
      <c r="A31" t="s">
        <v>4947</v>
      </c>
      <c r="B31" t="s">
        <v>4948</v>
      </c>
      <c r="C31" t="s">
        <v>19229</v>
      </c>
      <c r="D31" s="21">
        <v>45702</v>
      </c>
      <c r="E31" s="315">
        <v>3019726</v>
      </c>
    </row>
    <row r="32" spans="1:5">
      <c r="D32"/>
      <c r="E32" s="315"/>
    </row>
    <row r="33" spans="1:5">
      <c r="A33" t="s">
        <v>36</v>
      </c>
      <c r="B33" t="s">
        <v>7177</v>
      </c>
      <c r="C33" t="s">
        <v>334</v>
      </c>
      <c r="D33" s="21">
        <v>45913</v>
      </c>
      <c r="E33" s="315">
        <v>-55595</v>
      </c>
    </row>
    <row r="34" spans="1:5">
      <c r="A34" t="s">
        <v>37</v>
      </c>
      <c r="B34" t="s">
        <v>7177</v>
      </c>
      <c r="C34" t="s">
        <v>337</v>
      </c>
      <c r="D34" s="21">
        <v>45943</v>
      </c>
      <c r="E34" s="315">
        <v>1170269</v>
      </c>
    </row>
    <row r="35" spans="1:5">
      <c r="D35"/>
      <c r="E35" s="315"/>
    </row>
    <row r="36" spans="1:5">
      <c r="A36" t="s">
        <v>163</v>
      </c>
      <c r="B36" t="s">
        <v>4513</v>
      </c>
      <c r="C36" t="s">
        <v>3334</v>
      </c>
      <c r="D36" s="21">
        <v>45877</v>
      </c>
      <c r="E36" s="315">
        <v>781191</v>
      </c>
    </row>
    <row r="37" spans="1:5">
      <c r="A37" t="s">
        <v>163</v>
      </c>
      <c r="B37" t="s">
        <v>4513</v>
      </c>
      <c r="C37" t="s">
        <v>3335</v>
      </c>
      <c r="D37" s="21">
        <v>45877</v>
      </c>
      <c r="E37" s="315">
        <v>963311</v>
      </c>
    </row>
    <row r="38" spans="1:5">
      <c r="A38" t="s">
        <v>163</v>
      </c>
      <c r="B38" t="s">
        <v>4513</v>
      </c>
      <c r="C38" t="s">
        <v>3336</v>
      </c>
      <c r="D38" s="21">
        <v>45877</v>
      </c>
      <c r="E38" s="315">
        <v>654985</v>
      </c>
    </row>
    <row r="39" spans="1:5">
      <c r="A39" t="s">
        <v>163</v>
      </c>
      <c r="B39" t="s">
        <v>4513</v>
      </c>
      <c r="C39" t="s">
        <v>3337</v>
      </c>
      <c r="D39" s="21">
        <v>45877</v>
      </c>
      <c r="E39" s="315">
        <v>675577</v>
      </c>
    </row>
    <row r="40" spans="1:5">
      <c r="A40" t="s">
        <v>163</v>
      </c>
      <c r="B40" t="s">
        <v>4513</v>
      </c>
      <c r="C40" t="s">
        <v>3339</v>
      </c>
      <c r="D40" s="21">
        <v>45905</v>
      </c>
      <c r="E40" s="315">
        <v>1261073</v>
      </c>
    </row>
    <row r="41" spans="1:5">
      <c r="A41" t="s">
        <v>163</v>
      </c>
      <c r="B41" t="s">
        <v>4513</v>
      </c>
      <c r="C41" t="s">
        <v>3340</v>
      </c>
      <c r="D41" s="21">
        <v>45917</v>
      </c>
      <c r="E41" s="315">
        <v>626977</v>
      </c>
    </row>
    <row r="42" spans="1:5">
      <c r="A42" t="s">
        <v>163</v>
      </c>
      <c r="B42" t="s">
        <v>4513</v>
      </c>
      <c r="C42" t="s">
        <v>3341</v>
      </c>
      <c r="D42" s="21">
        <v>45917</v>
      </c>
      <c r="E42" s="315">
        <v>635494</v>
      </c>
    </row>
    <row r="43" spans="1:5">
      <c r="A43" t="s">
        <v>163</v>
      </c>
      <c r="B43" t="s">
        <v>4513</v>
      </c>
      <c r="C43" t="s">
        <v>3342</v>
      </c>
      <c r="D43" s="21">
        <v>45917</v>
      </c>
      <c r="E43" s="315">
        <v>752903</v>
      </c>
    </row>
    <row r="44" spans="1:5">
      <c r="A44" t="s">
        <v>158</v>
      </c>
      <c r="B44" t="s">
        <v>4513</v>
      </c>
      <c r="C44" t="s">
        <v>3282</v>
      </c>
      <c r="D44" s="21">
        <v>45933</v>
      </c>
      <c r="E44" s="315">
        <v>750183</v>
      </c>
    </row>
    <row r="45" spans="1:5">
      <c r="A45" t="s">
        <v>158</v>
      </c>
      <c r="B45" t="s">
        <v>4513</v>
      </c>
      <c r="C45" t="s">
        <v>3343</v>
      </c>
      <c r="D45" s="21">
        <v>45948</v>
      </c>
      <c r="E45" s="315">
        <v>597744</v>
      </c>
    </row>
    <row r="46" spans="1:5">
      <c r="A46" t="s">
        <v>158</v>
      </c>
      <c r="B46" t="s">
        <v>4513</v>
      </c>
      <c r="C46" t="s">
        <v>3344</v>
      </c>
      <c r="D46" s="21">
        <v>45960</v>
      </c>
      <c r="E46" s="315">
        <v>381246</v>
      </c>
    </row>
    <row r="47" spans="1:5">
      <c r="A47" t="s">
        <v>158</v>
      </c>
      <c r="B47" t="s">
        <v>4513</v>
      </c>
      <c r="C47" t="s">
        <v>3281</v>
      </c>
      <c r="D47" s="21">
        <v>45883</v>
      </c>
      <c r="E47" s="315">
        <v>-545671.07999999996</v>
      </c>
    </row>
    <row r="48" spans="1:5">
      <c r="A48" t="s">
        <v>158</v>
      </c>
      <c r="B48" t="s">
        <v>4513</v>
      </c>
      <c r="C48" t="s">
        <v>18923</v>
      </c>
      <c r="D48" s="21">
        <v>45985</v>
      </c>
      <c r="E48" s="315">
        <v>959345.64</v>
      </c>
    </row>
    <row r="49" spans="1:5">
      <c r="A49" t="s">
        <v>158</v>
      </c>
      <c r="B49" t="s">
        <v>4513</v>
      </c>
      <c r="C49" t="s">
        <v>18924</v>
      </c>
      <c r="D49" s="21">
        <v>45974</v>
      </c>
      <c r="E49" s="315">
        <v>831340.8</v>
      </c>
    </row>
    <row r="50" spans="1:5">
      <c r="A50" t="s">
        <v>158</v>
      </c>
      <c r="B50" t="s">
        <v>4513</v>
      </c>
      <c r="C50" t="s">
        <v>19367</v>
      </c>
      <c r="D50" s="21">
        <v>45948</v>
      </c>
      <c r="E50" s="315">
        <v>-271212.84000000003</v>
      </c>
    </row>
    <row r="51" spans="1:5">
      <c r="A51" t="s">
        <v>158</v>
      </c>
      <c r="B51" t="s">
        <v>4513</v>
      </c>
      <c r="C51" t="s">
        <v>19371</v>
      </c>
      <c r="D51" s="21">
        <v>45987</v>
      </c>
      <c r="E51" s="315">
        <v>-462317.76</v>
      </c>
    </row>
    <row r="52" spans="1:5">
      <c r="A52" t="s">
        <v>160</v>
      </c>
      <c r="B52" t="s">
        <v>4513</v>
      </c>
      <c r="C52" t="s">
        <v>3294</v>
      </c>
      <c r="D52" s="21">
        <v>45933</v>
      </c>
      <c r="E52" s="315">
        <v>597744</v>
      </c>
    </row>
    <row r="53" spans="1:5">
      <c r="A53" t="s">
        <v>160</v>
      </c>
      <c r="B53" t="s">
        <v>4513</v>
      </c>
      <c r="C53" t="s">
        <v>3292</v>
      </c>
      <c r="D53" s="21">
        <v>45877</v>
      </c>
      <c r="E53" s="315">
        <v>-609782.04</v>
      </c>
    </row>
    <row r="54" spans="1:5">
      <c r="A54" t="s">
        <v>160</v>
      </c>
      <c r="B54" t="s">
        <v>4513</v>
      </c>
      <c r="C54" t="s">
        <v>3293</v>
      </c>
      <c r="D54" s="21">
        <v>45877</v>
      </c>
      <c r="E54" s="315">
        <v>-560837.52</v>
      </c>
    </row>
    <row r="55" spans="1:5">
      <c r="A55" t="s">
        <v>160</v>
      </c>
      <c r="B55" t="s">
        <v>4513</v>
      </c>
      <c r="C55" t="s">
        <v>18925</v>
      </c>
      <c r="D55" s="21">
        <v>45974</v>
      </c>
      <c r="E55" s="315">
        <v>880040.16</v>
      </c>
    </row>
    <row r="56" spans="1:5">
      <c r="A56" t="s">
        <v>160</v>
      </c>
      <c r="B56" t="s">
        <v>4513</v>
      </c>
      <c r="C56" t="s">
        <v>18926</v>
      </c>
      <c r="D56" s="21">
        <v>45985</v>
      </c>
      <c r="E56" s="315">
        <v>898711.2</v>
      </c>
    </row>
    <row r="57" spans="1:5">
      <c r="A57" t="s">
        <v>161</v>
      </c>
      <c r="B57" t="s">
        <v>4513</v>
      </c>
      <c r="C57" t="s">
        <v>19369</v>
      </c>
      <c r="D57" s="21">
        <v>45960</v>
      </c>
      <c r="E57" s="315">
        <v>-240170.4</v>
      </c>
    </row>
    <row r="58" spans="1:5">
      <c r="A58" t="s">
        <v>162</v>
      </c>
      <c r="B58" t="s">
        <v>4513</v>
      </c>
      <c r="C58" t="s">
        <v>3345</v>
      </c>
      <c r="D58" s="21">
        <v>45960</v>
      </c>
      <c r="E58" s="315">
        <v>1321962</v>
      </c>
    </row>
    <row r="59" spans="1:5">
      <c r="A59" t="s">
        <v>162</v>
      </c>
      <c r="B59" t="s">
        <v>4513</v>
      </c>
      <c r="C59" t="s">
        <v>18927</v>
      </c>
      <c r="D59" s="21">
        <v>45974</v>
      </c>
      <c r="E59" s="315">
        <v>317455.2</v>
      </c>
    </row>
    <row r="60" spans="1:5">
      <c r="A60" t="s">
        <v>157</v>
      </c>
      <c r="B60" t="s">
        <v>4513</v>
      </c>
      <c r="C60" t="s">
        <v>3349</v>
      </c>
      <c r="D60" s="21">
        <v>45948</v>
      </c>
      <c r="E60" s="315">
        <v>741217</v>
      </c>
    </row>
    <row r="61" spans="1:5">
      <c r="A61" t="s">
        <v>157</v>
      </c>
      <c r="B61" t="s">
        <v>4513</v>
      </c>
      <c r="C61" t="s">
        <v>18928</v>
      </c>
      <c r="D61" s="21">
        <v>45974</v>
      </c>
      <c r="E61" s="315">
        <v>1072409.76</v>
      </c>
    </row>
    <row r="62" spans="1:5">
      <c r="A62" t="s">
        <v>156</v>
      </c>
      <c r="B62" t="s">
        <v>4513</v>
      </c>
      <c r="C62" t="s">
        <v>3268</v>
      </c>
      <c r="D62" s="21">
        <v>45933</v>
      </c>
      <c r="E62" s="315">
        <v>1180713</v>
      </c>
    </row>
    <row r="63" spans="1:5">
      <c r="A63" t="s">
        <v>156</v>
      </c>
      <c r="B63" t="s">
        <v>4513</v>
      </c>
      <c r="C63" t="s">
        <v>18929</v>
      </c>
      <c r="D63" s="21">
        <v>45974</v>
      </c>
      <c r="E63" s="315">
        <v>561101.04</v>
      </c>
    </row>
    <row r="64" spans="1:5">
      <c r="A64" t="s">
        <v>164</v>
      </c>
      <c r="B64" t="s">
        <v>4513</v>
      </c>
      <c r="C64" t="s">
        <v>3347</v>
      </c>
      <c r="D64" s="21">
        <v>45960</v>
      </c>
      <c r="E64" s="315">
        <v>680003</v>
      </c>
    </row>
    <row r="65" spans="1:5">
      <c r="A65" t="s">
        <v>164</v>
      </c>
      <c r="B65" t="s">
        <v>4513</v>
      </c>
      <c r="C65" t="s">
        <v>18930</v>
      </c>
      <c r="D65" s="21">
        <v>45985</v>
      </c>
      <c r="E65" s="315">
        <v>1192806</v>
      </c>
    </row>
    <row r="66" spans="1:5">
      <c r="D66"/>
      <c r="E66" s="315"/>
    </row>
    <row r="67" spans="1:5">
      <c r="A67" t="s">
        <v>112</v>
      </c>
      <c r="B67" t="s">
        <v>9326</v>
      </c>
      <c r="C67" t="s">
        <v>1652</v>
      </c>
      <c r="D67" s="21">
        <v>45924</v>
      </c>
      <c r="E67" s="315">
        <v>761335</v>
      </c>
    </row>
    <row r="68" spans="1:5">
      <c r="A68" t="s">
        <v>112</v>
      </c>
      <c r="B68" t="s">
        <v>9326</v>
      </c>
      <c r="C68" t="s">
        <v>1654</v>
      </c>
      <c r="D68" s="21">
        <v>45924</v>
      </c>
      <c r="E68" s="315">
        <v>668876</v>
      </c>
    </row>
    <row r="69" spans="1:5">
      <c r="A69" t="s">
        <v>112</v>
      </c>
      <c r="B69" t="s">
        <v>9326</v>
      </c>
      <c r="C69" t="s">
        <v>1656</v>
      </c>
      <c r="D69" s="21">
        <v>45924</v>
      </c>
      <c r="E69" s="315">
        <v>384255</v>
      </c>
    </row>
    <row r="70" spans="1:5">
      <c r="A70" t="s">
        <v>112</v>
      </c>
      <c r="B70" t="s">
        <v>9326</v>
      </c>
      <c r="C70" t="s">
        <v>1622</v>
      </c>
      <c r="D70" s="21">
        <v>45903</v>
      </c>
      <c r="E70" s="315">
        <v>1868106</v>
      </c>
    </row>
    <row r="71" spans="1:5">
      <c r="A71" t="s">
        <v>112</v>
      </c>
      <c r="B71" t="s">
        <v>9326</v>
      </c>
      <c r="C71" t="s">
        <v>1632</v>
      </c>
      <c r="D71" s="21">
        <v>45909</v>
      </c>
      <c r="E71" s="315">
        <v>2116525</v>
      </c>
    </row>
    <row r="72" spans="1:5">
      <c r="A72" t="s">
        <v>112</v>
      </c>
      <c r="B72" t="s">
        <v>9326</v>
      </c>
      <c r="C72" t="s">
        <v>1634</v>
      </c>
      <c r="D72" s="21">
        <v>45909</v>
      </c>
      <c r="E72" s="315">
        <v>1490235</v>
      </c>
    </row>
    <row r="73" spans="1:5">
      <c r="A73" t="s">
        <v>112</v>
      </c>
      <c r="B73" t="s">
        <v>9326</v>
      </c>
      <c r="C73" t="s">
        <v>1636</v>
      </c>
      <c r="D73" s="21">
        <v>45909</v>
      </c>
      <c r="E73" s="315">
        <v>1557687</v>
      </c>
    </row>
    <row r="74" spans="1:5">
      <c r="A74" t="s">
        <v>112</v>
      </c>
      <c r="B74" t="s">
        <v>9326</v>
      </c>
      <c r="C74" t="s">
        <v>1638</v>
      </c>
      <c r="D74" s="21">
        <v>45916</v>
      </c>
      <c r="E74" s="315">
        <v>761335</v>
      </c>
    </row>
    <row r="75" spans="1:5">
      <c r="A75" t="s">
        <v>112</v>
      </c>
      <c r="B75" t="s">
        <v>9326</v>
      </c>
      <c r="C75" t="s">
        <v>1640</v>
      </c>
      <c r="D75" s="21">
        <v>45916</v>
      </c>
      <c r="E75" s="315">
        <v>611615</v>
      </c>
    </row>
    <row r="76" spans="1:5">
      <c r="A76" t="s">
        <v>112</v>
      </c>
      <c r="B76" t="s">
        <v>9326</v>
      </c>
      <c r="C76" t="s">
        <v>1642</v>
      </c>
      <c r="D76" s="21">
        <v>45916</v>
      </c>
      <c r="E76" s="315">
        <v>1963774</v>
      </c>
    </row>
    <row r="77" spans="1:5">
      <c r="A77" t="s">
        <v>112</v>
      </c>
      <c r="B77" t="s">
        <v>9326</v>
      </c>
      <c r="C77" t="s">
        <v>1644</v>
      </c>
      <c r="D77" s="21">
        <v>45916</v>
      </c>
      <c r="E77" s="315">
        <v>583900</v>
      </c>
    </row>
    <row r="78" spans="1:5">
      <c r="A78" t="s">
        <v>112</v>
      </c>
      <c r="B78" t="s">
        <v>9326</v>
      </c>
      <c r="C78" t="s">
        <v>1646</v>
      </c>
      <c r="D78" s="21">
        <v>45916</v>
      </c>
      <c r="E78" s="315">
        <v>964567</v>
      </c>
    </row>
    <row r="79" spans="1:5">
      <c r="A79" t="s">
        <v>112</v>
      </c>
      <c r="B79" t="s">
        <v>9326</v>
      </c>
      <c r="C79" t="s">
        <v>1658</v>
      </c>
      <c r="D79" s="21">
        <v>45931</v>
      </c>
      <c r="E79" s="315">
        <v>1733573</v>
      </c>
    </row>
    <row r="80" spans="1:5">
      <c r="A80" t="s">
        <v>112</v>
      </c>
      <c r="B80" t="s">
        <v>9326</v>
      </c>
      <c r="C80" t="s">
        <v>1660</v>
      </c>
      <c r="D80" s="21">
        <v>45931</v>
      </c>
      <c r="E80" s="315">
        <v>1334148</v>
      </c>
    </row>
    <row r="81" spans="1:5">
      <c r="A81" t="s">
        <v>112</v>
      </c>
      <c r="B81" t="s">
        <v>9326</v>
      </c>
      <c r="C81" t="s">
        <v>1662</v>
      </c>
      <c r="D81" s="21">
        <v>45931</v>
      </c>
      <c r="E81" s="315">
        <v>1841048</v>
      </c>
    </row>
    <row r="82" spans="1:5">
      <c r="A82" t="s">
        <v>112</v>
      </c>
      <c r="B82" t="s">
        <v>9326</v>
      </c>
      <c r="C82" t="s">
        <v>1664</v>
      </c>
      <c r="D82" s="21">
        <v>45931</v>
      </c>
      <c r="E82" s="315">
        <v>1006166</v>
      </c>
    </row>
    <row r="83" spans="1:5">
      <c r="A83" t="s">
        <v>112</v>
      </c>
      <c r="B83" t="s">
        <v>9326</v>
      </c>
      <c r="C83" t="s">
        <v>1666</v>
      </c>
      <c r="D83" s="21">
        <v>45931</v>
      </c>
      <c r="E83" s="315">
        <v>238464</v>
      </c>
    </row>
    <row r="84" spans="1:5">
      <c r="A84" t="s">
        <v>112</v>
      </c>
      <c r="B84" t="s">
        <v>9326</v>
      </c>
      <c r="C84" t="s">
        <v>1668</v>
      </c>
      <c r="D84" s="21">
        <v>45938</v>
      </c>
      <c r="E84" s="315">
        <v>1003882</v>
      </c>
    </row>
    <row r="85" spans="1:5">
      <c r="A85" t="s">
        <v>112</v>
      </c>
      <c r="B85" t="s">
        <v>9326</v>
      </c>
      <c r="C85" t="s">
        <v>1670</v>
      </c>
      <c r="D85" s="21">
        <v>45938</v>
      </c>
      <c r="E85" s="315">
        <v>899029</v>
      </c>
    </row>
    <row r="86" spans="1:5">
      <c r="A86" t="s">
        <v>112</v>
      </c>
      <c r="B86" t="s">
        <v>9326</v>
      </c>
      <c r="C86" t="s">
        <v>1672</v>
      </c>
      <c r="D86" s="21">
        <v>45938</v>
      </c>
      <c r="E86" s="315">
        <v>1141071</v>
      </c>
    </row>
    <row r="87" spans="1:5">
      <c r="A87" t="s">
        <v>112</v>
      </c>
      <c r="B87" t="s">
        <v>9326</v>
      </c>
      <c r="C87" t="s">
        <v>1674</v>
      </c>
      <c r="D87" s="21">
        <v>45938</v>
      </c>
      <c r="E87" s="315">
        <v>238464</v>
      </c>
    </row>
    <row r="88" spans="1:5">
      <c r="A88" t="s">
        <v>112</v>
      </c>
      <c r="B88" t="s">
        <v>9326</v>
      </c>
      <c r="C88" t="s">
        <v>1676</v>
      </c>
      <c r="D88" s="21">
        <v>45945</v>
      </c>
      <c r="E88" s="315">
        <v>2357789</v>
      </c>
    </row>
    <row r="89" spans="1:5">
      <c r="A89" t="s">
        <v>112</v>
      </c>
      <c r="B89" t="s">
        <v>9326</v>
      </c>
      <c r="C89" t="s">
        <v>1678</v>
      </c>
      <c r="D89" s="21">
        <v>45945</v>
      </c>
      <c r="E89" s="315">
        <v>1531968</v>
      </c>
    </row>
    <row r="90" spans="1:5">
      <c r="A90" t="s">
        <v>112</v>
      </c>
      <c r="B90" t="s">
        <v>9326</v>
      </c>
      <c r="C90" t="s">
        <v>1680</v>
      </c>
      <c r="D90" s="21">
        <v>45945</v>
      </c>
      <c r="E90" s="315">
        <v>908234</v>
      </c>
    </row>
    <row r="91" spans="1:5">
      <c r="A91" t="s">
        <v>112</v>
      </c>
      <c r="B91" t="s">
        <v>9326</v>
      </c>
      <c r="C91" t="s">
        <v>1682</v>
      </c>
      <c r="D91" s="21">
        <v>45945</v>
      </c>
      <c r="E91" s="315">
        <v>380668</v>
      </c>
    </row>
    <row r="92" spans="1:5">
      <c r="A92" t="s">
        <v>112</v>
      </c>
      <c r="B92" t="s">
        <v>9326</v>
      </c>
      <c r="C92" t="s">
        <v>1684</v>
      </c>
      <c r="D92" s="21">
        <v>45952</v>
      </c>
      <c r="E92" s="315">
        <v>1526915</v>
      </c>
    </row>
    <row r="93" spans="1:5">
      <c r="A93" t="s">
        <v>112</v>
      </c>
      <c r="B93" t="s">
        <v>9326</v>
      </c>
      <c r="C93" t="s">
        <v>1687</v>
      </c>
      <c r="D93" s="21">
        <v>45952</v>
      </c>
      <c r="E93" s="315">
        <v>645057</v>
      </c>
    </row>
    <row r="94" spans="1:5">
      <c r="A94" t="s">
        <v>112</v>
      </c>
      <c r="B94" t="s">
        <v>9326</v>
      </c>
      <c r="C94" t="s">
        <v>1690</v>
      </c>
      <c r="D94" s="21">
        <v>45952</v>
      </c>
      <c r="E94" s="315">
        <v>623376</v>
      </c>
    </row>
    <row r="95" spans="1:5">
      <c r="A95" t="s">
        <v>112</v>
      </c>
      <c r="B95" t="s">
        <v>9326</v>
      </c>
      <c r="C95" t="s">
        <v>1692</v>
      </c>
      <c r="D95" s="21">
        <v>45952</v>
      </c>
      <c r="E95" s="315">
        <v>1748451</v>
      </c>
    </row>
    <row r="96" spans="1:5">
      <c r="A96" t="s">
        <v>112</v>
      </c>
      <c r="B96" t="s">
        <v>9326</v>
      </c>
      <c r="C96" t="s">
        <v>1694</v>
      </c>
      <c r="D96" s="21">
        <v>45959</v>
      </c>
      <c r="E96" s="315">
        <v>715673</v>
      </c>
    </row>
    <row r="97" spans="1:5">
      <c r="A97" t="s">
        <v>112</v>
      </c>
      <c r="B97" t="s">
        <v>9326</v>
      </c>
      <c r="C97" t="s">
        <v>4417</v>
      </c>
      <c r="D97" s="21">
        <v>45966</v>
      </c>
      <c r="E97" s="315">
        <v>619132</v>
      </c>
    </row>
    <row r="98" spans="1:5">
      <c r="A98" t="s">
        <v>112</v>
      </c>
      <c r="B98" t="s">
        <v>9326</v>
      </c>
      <c r="C98" t="s">
        <v>4419</v>
      </c>
      <c r="D98" s="21">
        <v>45966</v>
      </c>
      <c r="E98" s="315">
        <v>981839.99999999988</v>
      </c>
    </row>
    <row r="99" spans="1:5">
      <c r="A99" t="s">
        <v>112</v>
      </c>
      <c r="B99" t="s">
        <v>9326</v>
      </c>
      <c r="C99" t="s">
        <v>4421</v>
      </c>
      <c r="D99" s="21">
        <v>45966</v>
      </c>
      <c r="E99" s="315">
        <v>1144182</v>
      </c>
    </row>
    <row r="100" spans="1:5">
      <c r="A100" t="s">
        <v>112</v>
      </c>
      <c r="B100" t="s">
        <v>9326</v>
      </c>
      <c r="C100" t="s">
        <v>4423</v>
      </c>
      <c r="D100" s="21">
        <v>45973</v>
      </c>
      <c r="E100" s="315">
        <v>523745.99999999994</v>
      </c>
    </row>
    <row r="101" spans="1:5">
      <c r="A101" t="s">
        <v>112</v>
      </c>
      <c r="B101" t="s">
        <v>9326</v>
      </c>
      <c r="C101" t="s">
        <v>4425</v>
      </c>
      <c r="D101" s="21">
        <v>45973</v>
      </c>
      <c r="E101" s="315">
        <v>518795</v>
      </c>
    </row>
    <row r="102" spans="1:5">
      <c r="A102" t="s">
        <v>112</v>
      </c>
      <c r="B102" t="s">
        <v>9326</v>
      </c>
      <c r="C102" t="s">
        <v>4427</v>
      </c>
      <c r="D102" s="21">
        <v>45973</v>
      </c>
      <c r="E102" s="315">
        <v>599879.99999999988</v>
      </c>
    </row>
    <row r="103" spans="1:5">
      <c r="A103" t="s">
        <v>112</v>
      </c>
      <c r="B103" t="s">
        <v>9326</v>
      </c>
      <c r="C103" t="s">
        <v>4429</v>
      </c>
      <c r="D103" s="21">
        <v>45973</v>
      </c>
      <c r="E103" s="315">
        <v>536755</v>
      </c>
    </row>
    <row r="104" spans="1:5">
      <c r="A104" t="s">
        <v>112</v>
      </c>
      <c r="B104" t="s">
        <v>9326</v>
      </c>
      <c r="C104" t="s">
        <v>1624</v>
      </c>
      <c r="D104" s="21">
        <v>45905</v>
      </c>
      <c r="E104" s="315">
        <v>-202966</v>
      </c>
    </row>
    <row r="105" spans="1:5">
      <c r="A105" t="s">
        <v>112</v>
      </c>
      <c r="B105" t="s">
        <v>9326</v>
      </c>
      <c r="C105" t="s">
        <v>1626</v>
      </c>
      <c r="D105" s="21">
        <v>45905</v>
      </c>
      <c r="E105" s="315">
        <v>-620610</v>
      </c>
    </row>
    <row r="106" spans="1:5">
      <c r="A106" t="s">
        <v>112</v>
      </c>
      <c r="B106" t="s">
        <v>9326</v>
      </c>
      <c r="C106" t="s">
        <v>1628</v>
      </c>
      <c r="D106" s="21">
        <v>45905</v>
      </c>
      <c r="E106" s="315">
        <v>-261407</v>
      </c>
    </row>
    <row r="107" spans="1:5">
      <c r="A107" t="s">
        <v>112</v>
      </c>
      <c r="B107" t="s">
        <v>9326</v>
      </c>
      <c r="C107" t="s">
        <v>1630</v>
      </c>
      <c r="D107" s="21">
        <v>45906</v>
      </c>
      <c r="E107" s="315">
        <v>-291286</v>
      </c>
    </row>
    <row r="108" spans="1:5">
      <c r="A108" t="s">
        <v>112</v>
      </c>
      <c r="B108" t="s">
        <v>9326</v>
      </c>
      <c r="C108" t="s">
        <v>1648</v>
      </c>
      <c r="D108" s="21">
        <v>45916</v>
      </c>
      <c r="E108" s="315">
        <v>-192905</v>
      </c>
    </row>
    <row r="109" spans="1:5">
      <c r="A109" t="s">
        <v>112</v>
      </c>
      <c r="B109" t="s">
        <v>9326</v>
      </c>
      <c r="C109" t="s">
        <v>1650</v>
      </c>
      <c r="D109" s="21">
        <v>45918</v>
      </c>
      <c r="E109" s="315">
        <v>-234392</v>
      </c>
    </row>
    <row r="110" spans="1:5">
      <c r="A110" t="s">
        <v>112</v>
      </c>
      <c r="B110" t="s">
        <v>9326</v>
      </c>
      <c r="C110" t="s">
        <v>18931</v>
      </c>
      <c r="D110" s="21">
        <v>45980</v>
      </c>
      <c r="E110" s="315">
        <v>1171220.04</v>
      </c>
    </row>
    <row r="111" spans="1:5">
      <c r="A111" t="s">
        <v>112</v>
      </c>
      <c r="B111" t="s">
        <v>9326</v>
      </c>
      <c r="C111" t="s">
        <v>18933</v>
      </c>
      <c r="D111" s="21">
        <v>45980</v>
      </c>
      <c r="E111" s="315">
        <v>708670.08</v>
      </c>
    </row>
    <row r="112" spans="1:5">
      <c r="A112" t="s">
        <v>112</v>
      </c>
      <c r="B112" t="s">
        <v>9326</v>
      </c>
      <c r="C112" t="s">
        <v>18935</v>
      </c>
      <c r="D112" s="21">
        <v>45980</v>
      </c>
      <c r="E112" s="315">
        <v>974323.08</v>
      </c>
    </row>
    <row r="113" spans="1:5">
      <c r="A113" t="s">
        <v>112</v>
      </c>
      <c r="B113" t="s">
        <v>9326</v>
      </c>
      <c r="C113" t="s">
        <v>18937</v>
      </c>
      <c r="D113" s="21">
        <v>45987</v>
      </c>
      <c r="E113" s="315">
        <v>562151.88</v>
      </c>
    </row>
    <row r="114" spans="1:5">
      <c r="A114" t="s">
        <v>112</v>
      </c>
      <c r="B114" t="s">
        <v>9326</v>
      </c>
      <c r="C114" t="s">
        <v>18939</v>
      </c>
      <c r="D114" s="21">
        <v>45987</v>
      </c>
      <c r="E114" s="315">
        <v>686494.44</v>
      </c>
    </row>
    <row r="115" spans="1:5">
      <c r="A115" t="s">
        <v>112</v>
      </c>
      <c r="B115" t="s">
        <v>9326</v>
      </c>
      <c r="C115" t="s">
        <v>18941</v>
      </c>
      <c r="D115" s="21">
        <v>45987</v>
      </c>
      <c r="E115" s="315">
        <v>713126.16</v>
      </c>
    </row>
    <row r="116" spans="1:5">
      <c r="A116" t="s">
        <v>112</v>
      </c>
      <c r="B116" t="s">
        <v>9326</v>
      </c>
      <c r="C116" t="s">
        <v>18943</v>
      </c>
      <c r="D116" s="21">
        <v>45987</v>
      </c>
      <c r="E116" s="315">
        <v>241805.52</v>
      </c>
    </row>
    <row r="117" spans="1:5">
      <c r="A117" t="s">
        <v>113</v>
      </c>
      <c r="B117" t="s">
        <v>9326</v>
      </c>
      <c r="C117" t="s">
        <v>1696</v>
      </c>
      <c r="D117" s="21">
        <v>45891</v>
      </c>
      <c r="E117" s="315">
        <v>-50182</v>
      </c>
    </row>
    <row r="118" spans="1:5">
      <c r="D118"/>
      <c r="E118" s="315"/>
    </row>
    <row r="119" spans="1:5">
      <c r="A119" t="s">
        <v>165</v>
      </c>
      <c r="B119" t="s">
        <v>165</v>
      </c>
      <c r="C119" t="s">
        <v>3370</v>
      </c>
      <c r="D119" s="21">
        <v>45945</v>
      </c>
      <c r="E119" s="315">
        <v>2834733</v>
      </c>
    </row>
    <row r="120" spans="1:5">
      <c r="A120" t="s">
        <v>165</v>
      </c>
      <c r="B120" t="s">
        <v>165</v>
      </c>
      <c r="C120" t="s">
        <v>3354</v>
      </c>
      <c r="D120" s="21">
        <v>45737</v>
      </c>
      <c r="E120" s="315">
        <v>1439314</v>
      </c>
    </row>
    <row r="121" spans="1:5">
      <c r="A121" t="s">
        <v>165</v>
      </c>
      <c r="B121" t="s">
        <v>165</v>
      </c>
      <c r="C121" t="s">
        <v>3361</v>
      </c>
      <c r="D121" s="21">
        <v>45855</v>
      </c>
      <c r="E121" s="315">
        <v>2076987</v>
      </c>
    </row>
    <row r="122" spans="1:5">
      <c r="A122" t="s">
        <v>165</v>
      </c>
      <c r="B122" t="s">
        <v>165</v>
      </c>
      <c r="C122" t="s">
        <v>3369</v>
      </c>
      <c r="D122" s="21">
        <v>45919</v>
      </c>
      <c r="E122" s="315">
        <v>1073293</v>
      </c>
    </row>
    <row r="123" spans="1:5">
      <c r="A123" t="s">
        <v>165</v>
      </c>
      <c r="B123" t="s">
        <v>165</v>
      </c>
      <c r="C123" t="s">
        <v>19056</v>
      </c>
      <c r="D123" s="21">
        <v>45988</v>
      </c>
      <c r="E123" s="315">
        <v>2073907.8</v>
      </c>
    </row>
    <row r="124" spans="1:5">
      <c r="A124" t="s">
        <v>166</v>
      </c>
      <c r="B124" t="s">
        <v>165</v>
      </c>
      <c r="C124" t="s">
        <v>3372</v>
      </c>
      <c r="D124" s="21">
        <v>45945</v>
      </c>
      <c r="E124" s="315">
        <v>1456581</v>
      </c>
    </row>
    <row r="125" spans="1:5">
      <c r="A125" t="s">
        <v>167</v>
      </c>
      <c r="B125" t="s">
        <v>165</v>
      </c>
      <c r="C125" t="s">
        <v>3374</v>
      </c>
      <c r="D125" s="21">
        <v>45945</v>
      </c>
      <c r="E125" s="315">
        <v>2063545</v>
      </c>
    </row>
    <row r="126" spans="1:5">
      <c r="A126" t="s">
        <v>167</v>
      </c>
      <c r="B126" t="s">
        <v>165</v>
      </c>
      <c r="C126" t="s">
        <v>19057</v>
      </c>
      <c r="D126" s="21">
        <v>45988</v>
      </c>
      <c r="E126" s="315">
        <v>1203826.32</v>
      </c>
    </row>
    <row r="127" spans="1:5">
      <c r="A127" t="s">
        <v>9643</v>
      </c>
      <c r="B127" t="s">
        <v>165</v>
      </c>
      <c r="C127" t="s">
        <v>19058</v>
      </c>
      <c r="D127" s="21">
        <v>45988</v>
      </c>
      <c r="E127" s="315">
        <v>1244499.1200000001</v>
      </c>
    </row>
    <row r="128" spans="1:5">
      <c r="A128" t="s">
        <v>168</v>
      </c>
      <c r="B128" t="s">
        <v>165</v>
      </c>
      <c r="C128" t="s">
        <v>3377</v>
      </c>
      <c r="D128" s="21">
        <v>45958</v>
      </c>
      <c r="E128" s="315">
        <v>1289383</v>
      </c>
    </row>
    <row r="129" spans="1:5">
      <c r="D129"/>
      <c r="E129" s="315"/>
    </row>
    <row r="130" spans="1:5">
      <c r="A130" t="s">
        <v>138</v>
      </c>
      <c r="B130" t="s">
        <v>2275</v>
      </c>
      <c r="C130" t="s">
        <v>2297</v>
      </c>
      <c r="D130" s="21">
        <v>45915</v>
      </c>
      <c r="E130" s="315">
        <v>3058065</v>
      </c>
    </row>
    <row r="131" spans="1:5">
      <c r="A131" t="s">
        <v>138</v>
      </c>
      <c r="B131" t="s">
        <v>2275</v>
      </c>
      <c r="C131" t="s">
        <v>2300</v>
      </c>
      <c r="D131" s="21">
        <v>45955</v>
      </c>
      <c r="E131" s="315">
        <v>3406903</v>
      </c>
    </row>
    <row r="132" spans="1:5">
      <c r="A132" t="s">
        <v>138</v>
      </c>
      <c r="B132" t="s">
        <v>2275</v>
      </c>
      <c r="C132" t="s">
        <v>4395</v>
      </c>
      <c r="D132" s="21">
        <v>45973</v>
      </c>
      <c r="E132" s="315">
        <v>5547406</v>
      </c>
    </row>
    <row r="133" spans="1:5">
      <c r="D133"/>
      <c r="E133" s="315"/>
    </row>
    <row r="134" spans="1:5">
      <c r="A134" t="s">
        <v>114</v>
      </c>
      <c r="B134" t="s">
        <v>10400</v>
      </c>
      <c r="C134" t="s">
        <v>1746</v>
      </c>
      <c r="D134" s="21">
        <v>45924</v>
      </c>
      <c r="E134" s="315">
        <v>1094088</v>
      </c>
    </row>
    <row r="135" spans="1:5">
      <c r="A135" t="s">
        <v>114</v>
      </c>
      <c r="B135" t="s">
        <v>10400</v>
      </c>
      <c r="C135" t="s">
        <v>1742</v>
      </c>
      <c r="D135" s="21">
        <v>45909</v>
      </c>
      <c r="E135" s="315">
        <v>1960438</v>
      </c>
    </row>
    <row r="136" spans="1:5">
      <c r="A136" t="s">
        <v>114</v>
      </c>
      <c r="B136" t="s">
        <v>10400</v>
      </c>
      <c r="C136" t="s">
        <v>1744</v>
      </c>
      <c r="D136" s="21">
        <v>45916</v>
      </c>
      <c r="E136" s="315">
        <v>761335</v>
      </c>
    </row>
    <row r="137" spans="1:5">
      <c r="A137" t="s">
        <v>114</v>
      </c>
      <c r="B137" t="s">
        <v>10400</v>
      </c>
      <c r="C137" t="s">
        <v>1748</v>
      </c>
      <c r="D137" s="21">
        <v>45931</v>
      </c>
      <c r="E137" s="315">
        <v>1155886</v>
      </c>
    </row>
    <row r="138" spans="1:5">
      <c r="A138" t="s">
        <v>114</v>
      </c>
      <c r="B138" t="s">
        <v>10400</v>
      </c>
      <c r="C138" t="s">
        <v>1770</v>
      </c>
      <c r="D138" s="21">
        <v>45938</v>
      </c>
      <c r="E138" s="315">
        <v>1094088</v>
      </c>
    </row>
    <row r="139" spans="1:5">
      <c r="A139" t="s">
        <v>114</v>
      </c>
      <c r="B139" t="s">
        <v>10400</v>
      </c>
      <c r="C139" t="s">
        <v>1772</v>
      </c>
      <c r="D139" s="21">
        <v>45945</v>
      </c>
      <c r="E139" s="315">
        <v>874892</v>
      </c>
    </row>
    <row r="140" spans="1:5">
      <c r="A140" t="s">
        <v>114</v>
      </c>
      <c r="B140" t="s">
        <v>10400</v>
      </c>
      <c r="C140" t="s">
        <v>1774</v>
      </c>
      <c r="D140" s="21">
        <v>45952</v>
      </c>
      <c r="E140" s="315">
        <v>380668</v>
      </c>
    </row>
    <row r="141" spans="1:5">
      <c r="A141" t="s">
        <v>114</v>
      </c>
      <c r="B141" t="s">
        <v>10400</v>
      </c>
      <c r="C141" t="s">
        <v>1777</v>
      </c>
      <c r="D141" s="21">
        <v>45959</v>
      </c>
      <c r="E141" s="315">
        <v>1398638</v>
      </c>
    </row>
    <row r="142" spans="1:5">
      <c r="A142" t="s">
        <v>114</v>
      </c>
      <c r="B142" t="s">
        <v>10400</v>
      </c>
      <c r="C142" t="s">
        <v>4411</v>
      </c>
      <c r="D142" s="21">
        <v>45966</v>
      </c>
      <c r="E142" s="315">
        <v>1587607.56</v>
      </c>
    </row>
    <row r="143" spans="1:5">
      <c r="A143" t="s">
        <v>114</v>
      </c>
      <c r="B143" t="s">
        <v>10400</v>
      </c>
      <c r="C143" t="s">
        <v>4414</v>
      </c>
      <c r="D143" s="21">
        <v>45973</v>
      </c>
      <c r="E143" s="315">
        <v>604513.80000000005</v>
      </c>
    </row>
    <row r="144" spans="1:5">
      <c r="A144" t="s">
        <v>114</v>
      </c>
      <c r="B144" t="s">
        <v>10400</v>
      </c>
      <c r="C144" t="s">
        <v>1766</v>
      </c>
      <c r="D144" s="21">
        <v>45911</v>
      </c>
      <c r="E144" s="315">
        <v>-150904</v>
      </c>
    </row>
    <row r="145" spans="1:5">
      <c r="A145" t="s">
        <v>114</v>
      </c>
      <c r="B145" t="s">
        <v>10400</v>
      </c>
      <c r="C145" t="s">
        <v>18949</v>
      </c>
      <c r="D145" s="21">
        <v>45980</v>
      </c>
      <c r="E145" s="315">
        <v>775218.6</v>
      </c>
    </row>
    <row r="146" spans="1:5">
      <c r="A146" t="s">
        <v>114</v>
      </c>
      <c r="B146" t="s">
        <v>10400</v>
      </c>
      <c r="C146" t="s">
        <v>18950</v>
      </c>
      <c r="D146" s="21">
        <v>45987</v>
      </c>
      <c r="E146" s="315">
        <v>476053.2</v>
      </c>
    </row>
    <row r="147" spans="1:5">
      <c r="D147"/>
      <c r="E147" s="315"/>
    </row>
    <row r="148" spans="1:5">
      <c r="A148" t="s">
        <v>180</v>
      </c>
      <c r="B148" t="s">
        <v>4516</v>
      </c>
      <c r="C148" t="s">
        <v>3526</v>
      </c>
      <c r="D148" s="21">
        <v>45002</v>
      </c>
      <c r="E148" s="315">
        <v>547822</v>
      </c>
    </row>
    <row r="149" spans="1:5">
      <c r="A149" t="s">
        <v>180</v>
      </c>
      <c r="B149" t="s">
        <v>4516</v>
      </c>
      <c r="C149" t="s">
        <v>3527</v>
      </c>
      <c r="D149" s="21">
        <v>45012</v>
      </c>
      <c r="E149" s="315">
        <v>795748</v>
      </c>
    </row>
    <row r="150" spans="1:5">
      <c r="A150" t="s">
        <v>179</v>
      </c>
      <c r="B150" t="s">
        <v>4516</v>
      </c>
      <c r="C150" t="s">
        <v>3507</v>
      </c>
      <c r="D150" s="21">
        <v>44784</v>
      </c>
      <c r="E150" s="315">
        <v>2096791</v>
      </c>
    </row>
    <row r="151" spans="1:5">
      <c r="A151" t="s">
        <v>179</v>
      </c>
      <c r="B151" t="s">
        <v>4516</v>
      </c>
      <c r="C151" t="s">
        <v>3509</v>
      </c>
      <c r="D151" s="21">
        <v>44814</v>
      </c>
      <c r="E151" s="315">
        <v>1232814</v>
      </c>
    </row>
    <row r="152" spans="1:5">
      <c r="A152" t="s">
        <v>179</v>
      </c>
      <c r="B152" t="s">
        <v>4516</v>
      </c>
      <c r="C152" t="s">
        <v>3513</v>
      </c>
      <c r="D152" s="21">
        <v>44854</v>
      </c>
      <c r="E152" s="315">
        <v>766712</v>
      </c>
    </row>
    <row r="153" spans="1:5">
      <c r="A153" t="s">
        <v>179</v>
      </c>
      <c r="B153" t="s">
        <v>4516</v>
      </c>
      <c r="C153" t="s">
        <v>3523</v>
      </c>
      <c r="D153" s="21">
        <v>44840</v>
      </c>
      <c r="E153" s="315">
        <v>-326992</v>
      </c>
    </row>
    <row r="154" spans="1:5">
      <c r="A154" t="s">
        <v>179</v>
      </c>
      <c r="B154" t="s">
        <v>4516</v>
      </c>
      <c r="C154" t="s">
        <v>3521</v>
      </c>
      <c r="D154" s="21">
        <v>44876</v>
      </c>
      <c r="E154" s="315">
        <v>-463808.16</v>
      </c>
    </row>
    <row r="155" spans="1:5">
      <c r="A155" t="s">
        <v>177</v>
      </c>
      <c r="B155" t="s">
        <v>4516</v>
      </c>
      <c r="C155" t="s">
        <v>3501</v>
      </c>
      <c r="D155" s="21">
        <v>44760</v>
      </c>
      <c r="E155" s="315">
        <v>2059979</v>
      </c>
    </row>
    <row r="156" spans="1:5">
      <c r="A156" t="s">
        <v>177</v>
      </c>
      <c r="B156" t="s">
        <v>4516</v>
      </c>
      <c r="C156" t="s">
        <v>3505</v>
      </c>
      <c r="D156" s="21">
        <v>44781</v>
      </c>
      <c r="E156" s="315">
        <v>855288</v>
      </c>
    </row>
    <row r="157" spans="1:5">
      <c r="A157" t="s">
        <v>177</v>
      </c>
      <c r="B157" t="s">
        <v>4516</v>
      </c>
      <c r="C157" t="s">
        <v>3510</v>
      </c>
      <c r="D157" s="21">
        <v>44814</v>
      </c>
      <c r="E157" s="315">
        <v>903398</v>
      </c>
    </row>
    <row r="158" spans="1:5">
      <c r="A158" t="s">
        <v>177</v>
      </c>
      <c r="B158" t="s">
        <v>4516</v>
      </c>
      <c r="C158" t="s">
        <v>3517</v>
      </c>
      <c r="D158" s="21">
        <v>44925</v>
      </c>
      <c r="E158" s="315">
        <v>1396775</v>
      </c>
    </row>
    <row r="159" spans="1:5">
      <c r="A159" t="s">
        <v>177</v>
      </c>
      <c r="B159" t="s">
        <v>4516</v>
      </c>
      <c r="C159" t="s">
        <v>3514</v>
      </c>
      <c r="D159" s="21">
        <v>44854</v>
      </c>
      <c r="E159" s="315">
        <v>1177787</v>
      </c>
    </row>
    <row r="160" spans="1:5">
      <c r="A160" t="s">
        <v>177</v>
      </c>
      <c r="B160" t="s">
        <v>4516</v>
      </c>
      <c r="C160" t="s">
        <v>3525</v>
      </c>
      <c r="D160" s="21">
        <v>44935</v>
      </c>
      <c r="E160" s="315">
        <v>2278910</v>
      </c>
    </row>
    <row r="161" spans="1:5">
      <c r="A161" t="s">
        <v>177</v>
      </c>
      <c r="B161" t="s">
        <v>4516</v>
      </c>
      <c r="C161" t="s">
        <v>3528</v>
      </c>
      <c r="D161" s="21">
        <v>45049</v>
      </c>
      <c r="E161" s="315">
        <v>1191196</v>
      </c>
    </row>
    <row r="162" spans="1:5">
      <c r="A162" t="s">
        <v>177</v>
      </c>
      <c r="B162" t="s">
        <v>4516</v>
      </c>
      <c r="C162" t="s">
        <v>3529</v>
      </c>
      <c r="D162" s="21">
        <v>44980</v>
      </c>
      <c r="E162" s="315">
        <v>-57040.2</v>
      </c>
    </row>
    <row r="163" spans="1:5">
      <c r="A163" t="s">
        <v>177</v>
      </c>
      <c r="B163" t="s">
        <v>4516</v>
      </c>
      <c r="C163" t="s">
        <v>3533</v>
      </c>
      <c r="D163" s="21">
        <v>45003</v>
      </c>
      <c r="E163" s="315">
        <v>-255479.4</v>
      </c>
    </row>
    <row r="164" spans="1:5">
      <c r="A164" t="s">
        <v>177</v>
      </c>
      <c r="B164" t="s">
        <v>4516</v>
      </c>
      <c r="C164" t="s">
        <v>3534</v>
      </c>
      <c r="D164" s="21">
        <v>45061</v>
      </c>
      <c r="E164" s="315">
        <v>-90069.84</v>
      </c>
    </row>
    <row r="165" spans="1:5">
      <c r="A165" t="s">
        <v>177</v>
      </c>
      <c r="B165" t="s">
        <v>4516</v>
      </c>
      <c r="C165" t="s">
        <v>3519</v>
      </c>
      <c r="D165" s="21">
        <v>44876</v>
      </c>
      <c r="E165" s="315">
        <v>-478822.32</v>
      </c>
    </row>
    <row r="166" spans="1:5">
      <c r="A166" t="s">
        <v>177</v>
      </c>
      <c r="B166" t="s">
        <v>4516</v>
      </c>
      <c r="C166" t="s">
        <v>3522</v>
      </c>
      <c r="D166" s="21">
        <v>44925</v>
      </c>
      <c r="E166" s="315">
        <v>-57040.2</v>
      </c>
    </row>
    <row r="167" spans="1:5">
      <c r="A167" t="s">
        <v>178</v>
      </c>
      <c r="B167" t="s">
        <v>4516</v>
      </c>
      <c r="C167" t="s">
        <v>3503</v>
      </c>
      <c r="D167" s="21">
        <v>44760</v>
      </c>
      <c r="E167" s="315">
        <v>2059979</v>
      </c>
    </row>
    <row r="168" spans="1:5">
      <c r="A168" t="s">
        <v>178</v>
      </c>
      <c r="B168" t="s">
        <v>4516</v>
      </c>
      <c r="C168" t="s">
        <v>3511</v>
      </c>
      <c r="D168" s="21">
        <v>44814</v>
      </c>
      <c r="E168" s="315">
        <v>571187</v>
      </c>
    </row>
    <row r="169" spans="1:5">
      <c r="A169" t="s">
        <v>178</v>
      </c>
      <c r="B169" t="s">
        <v>4516</v>
      </c>
      <c r="C169" t="s">
        <v>3512</v>
      </c>
      <c r="D169" s="21">
        <v>44825</v>
      </c>
      <c r="E169" s="315">
        <v>571187</v>
      </c>
    </row>
    <row r="170" spans="1:5">
      <c r="A170" t="s">
        <v>178</v>
      </c>
      <c r="B170" t="s">
        <v>4516</v>
      </c>
      <c r="C170" t="s">
        <v>3516</v>
      </c>
      <c r="D170" s="21">
        <v>44911</v>
      </c>
      <c r="E170" s="315">
        <v>1178416</v>
      </c>
    </row>
    <row r="171" spans="1:5">
      <c r="A171" t="s">
        <v>178</v>
      </c>
      <c r="B171" t="s">
        <v>4516</v>
      </c>
      <c r="C171" t="s">
        <v>3531</v>
      </c>
      <c r="D171" s="21">
        <v>45002</v>
      </c>
      <c r="E171" s="315">
        <v>-571195.80000000005</v>
      </c>
    </row>
    <row r="172" spans="1:5">
      <c r="A172" t="s">
        <v>176</v>
      </c>
      <c r="B172" t="s">
        <v>4516</v>
      </c>
      <c r="C172" t="s">
        <v>3499</v>
      </c>
      <c r="D172" s="21">
        <v>44760</v>
      </c>
      <c r="E172" s="315">
        <v>2059979</v>
      </c>
    </row>
    <row r="173" spans="1:5">
      <c r="A173" t="s">
        <v>176</v>
      </c>
      <c r="B173" t="s">
        <v>4516</v>
      </c>
      <c r="C173" t="s">
        <v>3506</v>
      </c>
      <c r="D173" s="21">
        <v>44783</v>
      </c>
      <c r="E173" s="315">
        <v>1287111</v>
      </c>
    </row>
    <row r="174" spans="1:5">
      <c r="A174" t="s">
        <v>176</v>
      </c>
      <c r="B174" t="s">
        <v>4516</v>
      </c>
      <c r="C174" t="s">
        <v>3515</v>
      </c>
      <c r="D174" s="21">
        <v>44861</v>
      </c>
      <c r="E174" s="315">
        <v>1312634</v>
      </c>
    </row>
    <row r="175" spans="1:5">
      <c r="A175" t="s">
        <v>176</v>
      </c>
      <c r="B175" t="s">
        <v>4516</v>
      </c>
      <c r="C175" t="s">
        <v>3524</v>
      </c>
      <c r="D175" s="21">
        <v>44931</v>
      </c>
      <c r="E175" s="315">
        <v>1139455</v>
      </c>
    </row>
    <row r="176" spans="1:5">
      <c r="A176" t="s">
        <v>176</v>
      </c>
      <c r="B176" t="s">
        <v>4516</v>
      </c>
      <c r="C176" t="s">
        <v>3535</v>
      </c>
      <c r="D176" s="21">
        <v>44964</v>
      </c>
      <c r="E176" s="315">
        <v>-1160555</v>
      </c>
    </row>
    <row r="177" spans="1:5">
      <c r="A177" t="s">
        <v>176</v>
      </c>
      <c r="B177" t="s">
        <v>4516</v>
      </c>
      <c r="C177" t="s">
        <v>3518</v>
      </c>
      <c r="D177" s="21">
        <v>44876</v>
      </c>
      <c r="E177" s="315">
        <v>-150679.44</v>
      </c>
    </row>
    <row r="178" spans="1:5">
      <c r="D178"/>
      <c r="E178" s="315"/>
    </row>
    <row r="179" spans="1:5">
      <c r="A179" t="s">
        <v>88</v>
      </c>
      <c r="B179" t="s">
        <v>10700</v>
      </c>
      <c r="C179" t="s">
        <v>978</v>
      </c>
      <c r="D179" s="21">
        <v>45710</v>
      </c>
      <c r="E179" s="315">
        <v>567858</v>
      </c>
    </row>
    <row r="180" spans="1:5">
      <c r="D180"/>
      <c r="E180" s="315"/>
    </row>
    <row r="181" spans="1:5">
      <c r="A181" t="s">
        <v>90</v>
      </c>
      <c r="B181" t="s">
        <v>10710</v>
      </c>
      <c r="C181" t="s">
        <v>1002</v>
      </c>
      <c r="D181" s="21">
        <v>45658</v>
      </c>
      <c r="E181" s="315">
        <v>1130103</v>
      </c>
    </row>
    <row r="182" spans="1:5">
      <c r="D182"/>
      <c r="E182" s="315"/>
    </row>
    <row r="183" spans="1:5">
      <c r="A183" t="s">
        <v>111</v>
      </c>
      <c r="B183" t="s">
        <v>1226</v>
      </c>
      <c r="C183" t="s">
        <v>1406</v>
      </c>
      <c r="D183" s="21">
        <v>45945</v>
      </c>
      <c r="E183" s="315">
        <v>1865571</v>
      </c>
    </row>
    <row r="184" spans="1:5">
      <c r="A184" t="s">
        <v>111</v>
      </c>
      <c r="B184" t="s">
        <v>1226</v>
      </c>
      <c r="C184" t="s">
        <v>1402</v>
      </c>
      <c r="D184" s="21">
        <v>45940</v>
      </c>
      <c r="E184" s="315">
        <v>1028999</v>
      </c>
    </row>
    <row r="185" spans="1:5">
      <c r="A185" t="s">
        <v>111</v>
      </c>
      <c r="B185" t="s">
        <v>1226</v>
      </c>
      <c r="C185" t="s">
        <v>1387</v>
      </c>
      <c r="D185" s="21">
        <v>45927</v>
      </c>
      <c r="E185" s="315">
        <v>183600</v>
      </c>
    </row>
    <row r="186" spans="1:5">
      <c r="A186" t="s">
        <v>111</v>
      </c>
      <c r="B186" t="s">
        <v>1226</v>
      </c>
      <c r="C186" t="s">
        <v>1389</v>
      </c>
      <c r="D186" s="21">
        <v>45927</v>
      </c>
      <c r="E186" s="315">
        <v>139998</v>
      </c>
    </row>
    <row r="187" spans="1:5">
      <c r="A187" t="s">
        <v>111</v>
      </c>
      <c r="B187" t="s">
        <v>1226</v>
      </c>
      <c r="C187" t="s">
        <v>1235</v>
      </c>
      <c r="D187" s="21">
        <v>45665</v>
      </c>
      <c r="E187" s="315">
        <v>23295898</v>
      </c>
    </row>
    <row r="188" spans="1:5">
      <c r="A188" t="s">
        <v>111</v>
      </c>
      <c r="B188" t="s">
        <v>1226</v>
      </c>
      <c r="C188" t="s">
        <v>1252</v>
      </c>
      <c r="D188" s="21">
        <v>45676</v>
      </c>
      <c r="E188" s="315">
        <v>415997</v>
      </c>
    </row>
    <row r="189" spans="1:5">
      <c r="A189" t="s">
        <v>111</v>
      </c>
      <c r="B189" t="s">
        <v>1226</v>
      </c>
      <c r="C189" t="s">
        <v>1254</v>
      </c>
      <c r="D189" s="21">
        <v>45676</v>
      </c>
      <c r="E189" s="315">
        <v>362500</v>
      </c>
    </row>
    <row r="190" spans="1:5">
      <c r="A190" t="s">
        <v>111</v>
      </c>
      <c r="B190" t="s">
        <v>1226</v>
      </c>
      <c r="C190" t="s">
        <v>1270</v>
      </c>
      <c r="D190" s="21">
        <v>45680</v>
      </c>
      <c r="E190" s="315">
        <v>707216</v>
      </c>
    </row>
    <row r="191" spans="1:5">
      <c r="A191" t="s">
        <v>111</v>
      </c>
      <c r="B191" t="s">
        <v>1226</v>
      </c>
      <c r="C191" t="s">
        <v>1274</v>
      </c>
      <c r="D191" s="21">
        <v>45682</v>
      </c>
      <c r="E191" s="315">
        <v>416998</v>
      </c>
    </row>
    <row r="192" spans="1:5">
      <c r="A192" t="s">
        <v>111</v>
      </c>
      <c r="B192" t="s">
        <v>1226</v>
      </c>
      <c r="C192" t="s">
        <v>1283</v>
      </c>
      <c r="D192" s="21">
        <v>45710</v>
      </c>
      <c r="E192" s="315">
        <v>1028999</v>
      </c>
    </row>
    <row r="193" spans="1:5">
      <c r="A193" t="s">
        <v>111</v>
      </c>
      <c r="B193" t="s">
        <v>1226</v>
      </c>
      <c r="C193" t="s">
        <v>1315</v>
      </c>
      <c r="D193" s="21">
        <v>45789</v>
      </c>
      <c r="E193" s="315">
        <v>8960447</v>
      </c>
    </row>
    <row r="194" spans="1:5">
      <c r="A194" t="s">
        <v>111</v>
      </c>
      <c r="B194" t="s">
        <v>1226</v>
      </c>
      <c r="C194" t="s">
        <v>1321</v>
      </c>
      <c r="D194" s="21">
        <v>45804</v>
      </c>
      <c r="E194" s="315">
        <v>1028999</v>
      </c>
    </row>
    <row r="195" spans="1:5">
      <c r="A195" t="s">
        <v>111</v>
      </c>
      <c r="B195" t="s">
        <v>1226</v>
      </c>
      <c r="C195" t="s">
        <v>1334</v>
      </c>
      <c r="D195" s="21">
        <v>45835</v>
      </c>
      <c r="E195" s="315">
        <v>7904990</v>
      </c>
    </row>
    <row r="196" spans="1:5">
      <c r="A196" t="s">
        <v>111</v>
      </c>
      <c r="B196" t="s">
        <v>1226</v>
      </c>
      <c r="C196" t="s">
        <v>1348</v>
      </c>
      <c r="D196" s="21">
        <v>45875</v>
      </c>
      <c r="E196" s="315">
        <v>116800</v>
      </c>
    </row>
    <row r="197" spans="1:5">
      <c r="A197" t="s">
        <v>111</v>
      </c>
      <c r="B197" t="s">
        <v>1226</v>
      </c>
      <c r="C197" t="s">
        <v>1360</v>
      </c>
      <c r="D197" s="21">
        <v>45891</v>
      </c>
      <c r="E197" s="315">
        <v>4305768</v>
      </c>
    </row>
    <row r="198" spans="1:5">
      <c r="A198" t="s">
        <v>111</v>
      </c>
      <c r="B198" t="s">
        <v>1226</v>
      </c>
      <c r="C198" t="s">
        <v>1371</v>
      </c>
      <c r="D198" s="21">
        <v>45905</v>
      </c>
      <c r="E198" s="315">
        <v>4551612</v>
      </c>
    </row>
    <row r="199" spans="1:5">
      <c r="A199" t="s">
        <v>111</v>
      </c>
      <c r="B199" t="s">
        <v>1226</v>
      </c>
      <c r="C199" t="s">
        <v>1375</v>
      </c>
      <c r="D199" s="21">
        <v>45909</v>
      </c>
      <c r="E199" s="315">
        <v>906197</v>
      </c>
    </row>
    <row r="200" spans="1:5">
      <c r="A200" t="s">
        <v>111</v>
      </c>
      <c r="B200" t="s">
        <v>1226</v>
      </c>
      <c r="C200" t="s">
        <v>1418</v>
      </c>
      <c r="D200" s="21">
        <v>45951</v>
      </c>
      <c r="E200" s="315">
        <v>1700676</v>
      </c>
    </row>
    <row r="201" spans="1:5">
      <c r="A201" t="s">
        <v>111</v>
      </c>
      <c r="B201" t="s">
        <v>1226</v>
      </c>
      <c r="C201" t="s">
        <v>1426</v>
      </c>
      <c r="D201" s="21">
        <v>45958</v>
      </c>
      <c r="E201" s="315">
        <v>63445</v>
      </c>
    </row>
    <row r="202" spans="1:5">
      <c r="A202" t="s">
        <v>111</v>
      </c>
      <c r="B202" t="s">
        <v>1226</v>
      </c>
      <c r="C202" t="s">
        <v>4155</v>
      </c>
      <c r="D202" s="21">
        <v>45962</v>
      </c>
      <c r="E202" s="315">
        <v>32400</v>
      </c>
    </row>
    <row r="203" spans="1:5">
      <c r="A203" t="s">
        <v>111</v>
      </c>
      <c r="B203" t="s">
        <v>1226</v>
      </c>
      <c r="C203" t="s">
        <v>4156</v>
      </c>
      <c r="D203" s="21">
        <v>45964</v>
      </c>
      <c r="E203" s="315">
        <v>1401546.24</v>
      </c>
    </row>
    <row r="204" spans="1:5">
      <c r="A204" t="s">
        <v>111</v>
      </c>
      <c r="B204" t="s">
        <v>1226</v>
      </c>
      <c r="C204" t="s">
        <v>4158</v>
      </c>
      <c r="D204" s="21">
        <v>45965</v>
      </c>
      <c r="E204" s="315">
        <v>1544632.2</v>
      </c>
    </row>
    <row r="205" spans="1:5">
      <c r="A205" t="s">
        <v>111</v>
      </c>
      <c r="B205" t="s">
        <v>1226</v>
      </c>
      <c r="C205" t="s">
        <v>4157</v>
      </c>
      <c r="D205" s="21">
        <v>45964</v>
      </c>
      <c r="E205" s="315">
        <v>154836.35999999999</v>
      </c>
    </row>
    <row r="206" spans="1:5">
      <c r="A206" t="s">
        <v>111</v>
      </c>
      <c r="B206" t="s">
        <v>1226</v>
      </c>
      <c r="C206" t="s">
        <v>4159</v>
      </c>
      <c r="D206" s="21">
        <v>45969</v>
      </c>
      <c r="E206" s="315">
        <v>102873.24</v>
      </c>
    </row>
    <row r="207" spans="1:5">
      <c r="D207"/>
      <c r="E207" s="315"/>
    </row>
    <row r="208" spans="1:5">
      <c r="A208" t="s">
        <v>87</v>
      </c>
      <c r="B208" t="s">
        <v>10819</v>
      </c>
      <c r="C208" t="s">
        <v>3874</v>
      </c>
      <c r="D208" s="21">
        <v>45965</v>
      </c>
      <c r="E208" s="315">
        <v>1917095</v>
      </c>
    </row>
    <row r="209" spans="1:5">
      <c r="D209"/>
      <c r="E209" s="315"/>
    </row>
    <row r="210" spans="1:5">
      <c r="A210" t="s">
        <v>60</v>
      </c>
      <c r="B210" t="s">
        <v>10906</v>
      </c>
      <c r="C210" t="s">
        <v>604</v>
      </c>
      <c r="D210" s="21">
        <v>45905</v>
      </c>
      <c r="E210" s="315">
        <v>571465</v>
      </c>
    </row>
    <row r="211" spans="1:5">
      <c r="A211" t="s">
        <v>60</v>
      </c>
      <c r="B211" t="s">
        <v>10906</v>
      </c>
      <c r="C211" t="s">
        <v>605</v>
      </c>
      <c r="D211" s="21">
        <v>45948</v>
      </c>
      <c r="E211" s="315">
        <v>1099076</v>
      </c>
    </row>
    <row r="212" spans="1:5">
      <c r="D212"/>
      <c r="E212" s="315"/>
    </row>
    <row r="213" spans="1:5">
      <c r="A213" t="s">
        <v>55</v>
      </c>
      <c r="B213" t="s">
        <v>10935</v>
      </c>
      <c r="C213" t="s">
        <v>555</v>
      </c>
      <c r="D213" s="21">
        <v>45665</v>
      </c>
      <c r="E213" s="315">
        <v>620789</v>
      </c>
    </row>
    <row r="214" spans="1:5">
      <c r="A214" t="s">
        <v>55</v>
      </c>
      <c r="B214" t="s">
        <v>10935</v>
      </c>
      <c r="C214" t="s">
        <v>18915</v>
      </c>
      <c r="D214" s="21">
        <v>45978</v>
      </c>
      <c r="E214" s="315">
        <v>655011</v>
      </c>
    </row>
    <row r="215" spans="1:5">
      <c r="D215"/>
      <c r="E215" s="315"/>
    </row>
    <row r="216" spans="1:5">
      <c r="A216" t="s">
        <v>174</v>
      </c>
      <c r="B216" t="s">
        <v>4514</v>
      </c>
      <c r="C216" t="s">
        <v>18969</v>
      </c>
      <c r="D216" s="21">
        <v>45962</v>
      </c>
      <c r="E216" s="315">
        <v>1169044</v>
      </c>
    </row>
    <row r="217" spans="1:5">
      <c r="A217" t="s">
        <v>174</v>
      </c>
      <c r="B217" t="s">
        <v>4514</v>
      </c>
      <c r="C217" t="s">
        <v>18972</v>
      </c>
      <c r="D217" s="21">
        <v>45986</v>
      </c>
      <c r="E217" s="315">
        <v>1538802</v>
      </c>
    </row>
    <row r="218" spans="1:5">
      <c r="D218"/>
      <c r="E218" s="315"/>
    </row>
    <row r="219" spans="1:5">
      <c r="A219" t="s">
        <v>41</v>
      </c>
      <c r="B219" t="s">
        <v>11010</v>
      </c>
      <c r="C219" t="s">
        <v>384</v>
      </c>
      <c r="D219" s="21">
        <v>45824</v>
      </c>
      <c r="E219" s="315">
        <v>753402</v>
      </c>
    </row>
    <row r="220" spans="1:5">
      <c r="D220"/>
      <c r="E220" s="315"/>
    </row>
    <row r="221" spans="1:5">
      <c r="A221" t="s">
        <v>95</v>
      </c>
      <c r="B221" t="s">
        <v>11045</v>
      </c>
      <c r="C221" t="s">
        <v>18921</v>
      </c>
      <c r="D221" t="s">
        <v>18921</v>
      </c>
      <c r="E221" s="315">
        <v>-2150296</v>
      </c>
    </row>
    <row r="222" spans="1:5">
      <c r="D222"/>
      <c r="E222" s="315"/>
    </row>
    <row r="223" spans="1:5">
      <c r="A223" t="s">
        <v>84</v>
      </c>
      <c r="B223" t="s">
        <v>11101</v>
      </c>
      <c r="C223" t="s">
        <v>916</v>
      </c>
      <c r="D223" s="21">
        <v>45692</v>
      </c>
      <c r="E223" s="315">
        <v>753402</v>
      </c>
    </row>
    <row r="224" spans="1:5">
      <c r="A224" t="s">
        <v>84</v>
      </c>
      <c r="B224" t="s">
        <v>11101</v>
      </c>
      <c r="C224" t="s">
        <v>917</v>
      </c>
      <c r="D224" s="21">
        <v>45712</v>
      </c>
      <c r="E224" s="315">
        <v>753402</v>
      </c>
    </row>
    <row r="225" spans="1:5">
      <c r="A225" t="s">
        <v>84</v>
      </c>
      <c r="B225" t="s">
        <v>11101</v>
      </c>
      <c r="C225" t="s">
        <v>918</v>
      </c>
      <c r="D225" s="21">
        <v>45819</v>
      </c>
      <c r="E225" s="315">
        <v>753402</v>
      </c>
    </row>
    <row r="226" spans="1:5">
      <c r="D226"/>
      <c r="E226" s="315"/>
    </row>
    <row r="227" spans="1:5">
      <c r="A227" t="s">
        <v>86</v>
      </c>
      <c r="B227" t="s">
        <v>11102</v>
      </c>
      <c r="C227" t="s">
        <v>3863</v>
      </c>
      <c r="D227" s="21">
        <v>45962</v>
      </c>
      <c r="E227" s="315">
        <v>776888</v>
      </c>
    </row>
    <row r="228" spans="1:5">
      <c r="D228"/>
      <c r="E228" s="315"/>
    </row>
    <row r="229" spans="1:5">
      <c r="A229" t="s">
        <v>73</v>
      </c>
      <c r="B229" t="s">
        <v>11108</v>
      </c>
      <c r="C229" t="s">
        <v>760</v>
      </c>
      <c r="D229" s="21">
        <v>45842</v>
      </c>
      <c r="E229" s="315">
        <v>1718382</v>
      </c>
    </row>
    <row r="230" spans="1:5">
      <c r="D230"/>
      <c r="E230" s="315"/>
    </row>
    <row r="231" spans="1:5">
      <c r="A231" t="s">
        <v>85</v>
      </c>
      <c r="B231" t="s">
        <v>11119</v>
      </c>
      <c r="C231" t="s">
        <v>931</v>
      </c>
      <c r="D231" s="21">
        <v>45931</v>
      </c>
      <c r="E231" s="315">
        <v>1262274</v>
      </c>
    </row>
    <row r="232" spans="1:5">
      <c r="D232"/>
      <c r="E232" s="315"/>
    </row>
    <row r="233" spans="1:5">
      <c r="A233" t="s">
        <v>107</v>
      </c>
      <c r="B233" t="s">
        <v>11131</v>
      </c>
      <c r="C233" t="s">
        <v>1145</v>
      </c>
      <c r="D233" s="21">
        <v>45670</v>
      </c>
      <c r="E233" s="315">
        <v>947993</v>
      </c>
    </row>
    <row r="234" spans="1:5">
      <c r="D234"/>
      <c r="E234" s="315"/>
    </row>
    <row r="235" spans="1:5">
      <c r="A235" t="s">
        <v>106</v>
      </c>
      <c r="B235" t="s">
        <v>11134</v>
      </c>
      <c r="C235" t="s">
        <v>1148</v>
      </c>
      <c r="D235" s="21">
        <v>45741</v>
      </c>
      <c r="E235" s="315">
        <v>1186507</v>
      </c>
    </row>
    <row r="236" spans="1:5">
      <c r="A236" t="s">
        <v>106</v>
      </c>
      <c r="B236" t="s">
        <v>11134</v>
      </c>
      <c r="C236" t="s">
        <v>1151</v>
      </c>
      <c r="D236" s="21">
        <v>45927</v>
      </c>
      <c r="E236" s="315">
        <v>-119943</v>
      </c>
    </row>
    <row r="237" spans="1:5">
      <c r="D237"/>
      <c r="E237" s="315"/>
    </row>
    <row r="238" spans="1:5">
      <c r="A238" t="s">
        <v>53</v>
      </c>
      <c r="B238" t="s">
        <v>11163</v>
      </c>
      <c r="C238" t="s">
        <v>540</v>
      </c>
      <c r="D238" s="21">
        <v>45948</v>
      </c>
      <c r="E238" s="315">
        <v>837742</v>
      </c>
    </row>
    <row r="239" spans="1:5">
      <c r="A239" t="s">
        <v>53</v>
      </c>
      <c r="B239" t="s">
        <v>11163</v>
      </c>
      <c r="C239" t="s">
        <v>18877</v>
      </c>
      <c r="D239" s="21">
        <v>45972</v>
      </c>
      <c r="E239" s="315">
        <v>1121142</v>
      </c>
    </row>
    <row r="240" spans="1:5">
      <c r="A240" t="s">
        <v>53</v>
      </c>
      <c r="B240" t="s">
        <v>11163</v>
      </c>
      <c r="C240" t="s">
        <v>19246</v>
      </c>
      <c r="D240" s="21">
        <v>45985</v>
      </c>
      <c r="E240" s="315">
        <v>1454832</v>
      </c>
    </row>
    <row r="241" spans="1:5">
      <c r="D241"/>
      <c r="E241" s="315"/>
    </row>
    <row r="242" spans="1:5">
      <c r="A242" t="s">
        <v>72</v>
      </c>
      <c r="B242" t="s">
        <v>11168</v>
      </c>
      <c r="C242" t="s">
        <v>18885</v>
      </c>
      <c r="D242" s="21">
        <v>45974</v>
      </c>
      <c r="E242" s="315">
        <v>396527</v>
      </c>
    </row>
    <row r="243" spans="1:5">
      <c r="A243" t="s">
        <v>72</v>
      </c>
      <c r="B243" t="s">
        <v>11168</v>
      </c>
      <c r="C243" t="s">
        <v>19257</v>
      </c>
      <c r="D243" s="21">
        <v>45960</v>
      </c>
      <c r="E243" s="315">
        <v>580637</v>
      </c>
    </row>
    <row r="244" spans="1:5">
      <c r="D244"/>
      <c r="E244" s="315"/>
    </row>
    <row r="245" spans="1:5">
      <c r="A245" t="s">
        <v>42</v>
      </c>
      <c r="B245" t="s">
        <v>11169</v>
      </c>
      <c r="C245" t="s">
        <v>398</v>
      </c>
      <c r="D245" s="21">
        <v>45960</v>
      </c>
      <c r="E245" s="315">
        <v>837140</v>
      </c>
    </row>
    <row r="246" spans="1:5">
      <c r="D246"/>
      <c r="E246" s="315"/>
    </row>
    <row r="247" spans="1:5">
      <c r="A247" t="s">
        <v>82</v>
      </c>
      <c r="B247" t="s">
        <v>11174</v>
      </c>
      <c r="C247" t="s">
        <v>904</v>
      </c>
      <c r="D247" s="21">
        <v>45950</v>
      </c>
      <c r="E247" s="315">
        <v>1247118</v>
      </c>
    </row>
    <row r="248" spans="1:5">
      <c r="A248" t="s">
        <v>82</v>
      </c>
      <c r="B248" t="s">
        <v>11174</v>
      </c>
      <c r="C248" t="s">
        <v>4505</v>
      </c>
      <c r="D248" s="21">
        <v>45958</v>
      </c>
      <c r="E248" s="315">
        <v>-122162</v>
      </c>
    </row>
    <row r="249" spans="1:5">
      <c r="A249" t="s">
        <v>82</v>
      </c>
      <c r="B249" t="s">
        <v>11174</v>
      </c>
      <c r="C249" t="s">
        <v>4504</v>
      </c>
      <c r="D249" s="21">
        <v>45958</v>
      </c>
      <c r="E249" s="315">
        <v>-250455</v>
      </c>
    </row>
    <row r="250" spans="1:5">
      <c r="A250" t="s">
        <v>82</v>
      </c>
      <c r="B250" t="s">
        <v>11174</v>
      </c>
      <c r="C250" t="s">
        <v>19283</v>
      </c>
      <c r="D250" s="21">
        <v>45987</v>
      </c>
      <c r="E250" s="315">
        <v>961972</v>
      </c>
    </row>
    <row r="251" spans="1:5">
      <c r="D251"/>
      <c r="E251" s="315"/>
    </row>
    <row r="252" spans="1:5">
      <c r="A252" t="s">
        <v>54</v>
      </c>
      <c r="B252" t="s">
        <v>11175</v>
      </c>
      <c r="C252" t="s">
        <v>551</v>
      </c>
      <c r="D252" s="21">
        <v>45905</v>
      </c>
      <c r="E252" s="315">
        <v>1615807</v>
      </c>
    </row>
    <row r="253" spans="1:5">
      <c r="D253"/>
      <c r="E253" s="315"/>
    </row>
    <row r="254" spans="1:5">
      <c r="A254" t="s">
        <v>50</v>
      </c>
      <c r="B254" t="s">
        <v>11178</v>
      </c>
      <c r="C254" t="s">
        <v>486</v>
      </c>
      <c r="D254" s="21">
        <v>45948</v>
      </c>
      <c r="E254" s="315">
        <v>771538</v>
      </c>
    </row>
    <row r="255" spans="1:5">
      <c r="A255" t="s">
        <v>50</v>
      </c>
      <c r="B255" t="s">
        <v>11178</v>
      </c>
      <c r="C255" t="s">
        <v>3731</v>
      </c>
      <c r="D255" s="21">
        <v>45960</v>
      </c>
      <c r="E255" s="315">
        <v>1139455</v>
      </c>
    </row>
    <row r="256" spans="1:5">
      <c r="A256" t="s">
        <v>50</v>
      </c>
      <c r="B256" t="s">
        <v>11178</v>
      </c>
      <c r="C256" t="s">
        <v>18874</v>
      </c>
      <c r="D256" s="21">
        <v>45972</v>
      </c>
      <c r="E256" s="315">
        <v>1719357</v>
      </c>
    </row>
    <row r="257" spans="1:5">
      <c r="A257" t="s">
        <v>50</v>
      </c>
      <c r="B257" t="s">
        <v>11178</v>
      </c>
      <c r="C257" t="s">
        <v>18988</v>
      </c>
      <c r="D257" s="21">
        <v>45985</v>
      </c>
      <c r="E257" s="315">
        <v>555754</v>
      </c>
    </row>
    <row r="258" spans="1:5">
      <c r="D258"/>
      <c r="E258" s="315"/>
    </row>
    <row r="259" spans="1:5">
      <c r="A259" t="s">
        <v>51</v>
      </c>
      <c r="B259" t="s">
        <v>11180</v>
      </c>
      <c r="C259" t="s">
        <v>499</v>
      </c>
      <c r="D259" s="21">
        <v>45948</v>
      </c>
      <c r="E259" s="315">
        <v>1005275</v>
      </c>
    </row>
    <row r="260" spans="1:5">
      <c r="A260" t="s">
        <v>51</v>
      </c>
      <c r="B260" t="s">
        <v>11180</v>
      </c>
      <c r="C260" t="s">
        <v>18876</v>
      </c>
      <c r="D260" s="21">
        <v>45960</v>
      </c>
      <c r="E260" s="315">
        <v>683673.48</v>
      </c>
    </row>
    <row r="261" spans="1:5">
      <c r="A261" t="s">
        <v>51</v>
      </c>
      <c r="B261" t="s">
        <v>11180</v>
      </c>
      <c r="C261" t="s">
        <v>18875</v>
      </c>
      <c r="D261" s="21">
        <v>45972</v>
      </c>
      <c r="E261" s="315">
        <v>1066415.76</v>
      </c>
    </row>
    <row r="262" spans="1:5">
      <c r="D262"/>
      <c r="E262" s="315"/>
    </row>
    <row r="263" spans="1:5">
      <c r="A263" t="s">
        <v>52</v>
      </c>
      <c r="B263" t="s">
        <v>11181</v>
      </c>
      <c r="C263" t="s">
        <v>516</v>
      </c>
      <c r="D263" s="21">
        <v>45926</v>
      </c>
      <c r="E263" s="315">
        <v>1255913</v>
      </c>
    </row>
    <row r="264" spans="1:5">
      <c r="D264"/>
      <c r="E264" s="315"/>
    </row>
    <row r="265" spans="1:5">
      <c r="A265" t="s">
        <v>81</v>
      </c>
      <c r="B265" t="s">
        <v>11185</v>
      </c>
      <c r="C265" t="s">
        <v>881</v>
      </c>
      <c r="D265" s="21">
        <v>45821</v>
      </c>
      <c r="E265" s="315">
        <v>1057284</v>
      </c>
    </row>
    <row r="266" spans="1:5">
      <c r="D266"/>
      <c r="E266" s="315"/>
    </row>
    <row r="267" spans="1:5">
      <c r="A267" t="s">
        <v>83</v>
      </c>
      <c r="B267" t="s">
        <v>11195</v>
      </c>
      <c r="C267" t="s">
        <v>19284</v>
      </c>
      <c r="D267" s="21">
        <v>45987</v>
      </c>
      <c r="E267" s="315">
        <v>1663059</v>
      </c>
    </row>
    <row r="268" spans="1:5">
      <c r="D268"/>
      <c r="E268" s="315"/>
    </row>
    <row r="269" spans="1:5">
      <c r="A269" t="s">
        <v>151</v>
      </c>
      <c r="B269" t="s">
        <v>12148</v>
      </c>
      <c r="C269" t="s">
        <v>3209</v>
      </c>
      <c r="D269" s="21">
        <v>45903</v>
      </c>
      <c r="E269" s="315">
        <v>1068578</v>
      </c>
    </row>
    <row r="270" spans="1:5">
      <c r="A270" t="s">
        <v>151</v>
      </c>
      <c r="B270" t="s">
        <v>12148</v>
      </c>
      <c r="C270" t="s">
        <v>3210</v>
      </c>
      <c r="D270" s="21">
        <v>45904</v>
      </c>
      <c r="E270" s="315">
        <v>878583</v>
      </c>
    </row>
    <row r="271" spans="1:5">
      <c r="A271" t="s">
        <v>151</v>
      </c>
      <c r="B271" t="s">
        <v>12148</v>
      </c>
      <c r="C271" t="s">
        <v>3211</v>
      </c>
      <c r="D271" s="21">
        <v>45904</v>
      </c>
      <c r="E271" s="315">
        <v>1173074</v>
      </c>
    </row>
    <row r="272" spans="1:5">
      <c r="A272" t="s">
        <v>151</v>
      </c>
      <c r="B272" t="s">
        <v>12148</v>
      </c>
      <c r="C272" t="s">
        <v>3212</v>
      </c>
      <c r="D272" s="21">
        <v>45913</v>
      </c>
      <c r="E272" s="315">
        <v>877922</v>
      </c>
    </row>
    <row r="273" spans="1:5">
      <c r="A273" t="s">
        <v>151</v>
      </c>
      <c r="B273" t="s">
        <v>12148</v>
      </c>
      <c r="C273" t="s">
        <v>3213</v>
      </c>
      <c r="D273" s="21">
        <v>45926</v>
      </c>
      <c r="E273" s="315">
        <v>2084020</v>
      </c>
    </row>
    <row r="274" spans="1:5">
      <c r="A274" t="s">
        <v>148</v>
      </c>
      <c r="B274" t="s">
        <v>12148</v>
      </c>
      <c r="C274" t="s">
        <v>3260</v>
      </c>
      <c r="D274" s="21">
        <v>45960</v>
      </c>
      <c r="E274" s="315">
        <v>1602599</v>
      </c>
    </row>
    <row r="275" spans="1:5">
      <c r="A275" t="s">
        <v>148</v>
      </c>
      <c r="B275" t="s">
        <v>12148</v>
      </c>
      <c r="C275" t="s">
        <v>19045</v>
      </c>
      <c r="D275" s="21">
        <v>45980</v>
      </c>
      <c r="E275" s="315">
        <v>2981896</v>
      </c>
    </row>
    <row r="276" spans="1:5">
      <c r="A276" t="s">
        <v>148</v>
      </c>
      <c r="B276" t="s">
        <v>12148</v>
      </c>
      <c r="C276" t="s">
        <v>19052</v>
      </c>
      <c r="D276" s="21">
        <v>45981</v>
      </c>
      <c r="E276" s="315">
        <v>-80496</v>
      </c>
    </row>
    <row r="277" spans="1:5">
      <c r="A277" t="s">
        <v>152</v>
      </c>
      <c r="B277" t="s">
        <v>12148</v>
      </c>
      <c r="C277" t="s">
        <v>3228</v>
      </c>
      <c r="D277" s="21">
        <v>45931</v>
      </c>
      <c r="E277" s="315">
        <v>947376</v>
      </c>
    </row>
    <row r="278" spans="1:5">
      <c r="A278" t="s">
        <v>152</v>
      </c>
      <c r="B278" t="s">
        <v>12148</v>
      </c>
      <c r="C278" t="s">
        <v>3229</v>
      </c>
      <c r="D278" s="21">
        <v>45944</v>
      </c>
      <c r="E278" s="315">
        <v>820836</v>
      </c>
    </row>
    <row r="279" spans="1:5">
      <c r="A279" t="s">
        <v>152</v>
      </c>
      <c r="B279" t="s">
        <v>12148</v>
      </c>
      <c r="C279" t="s">
        <v>19040</v>
      </c>
      <c r="D279" s="21">
        <v>45962</v>
      </c>
      <c r="E279" s="315">
        <v>835227</v>
      </c>
    </row>
    <row r="280" spans="1:5">
      <c r="A280" t="s">
        <v>152</v>
      </c>
      <c r="B280" t="s">
        <v>12148</v>
      </c>
      <c r="C280" t="s">
        <v>19044</v>
      </c>
      <c r="D280" s="21">
        <v>45971</v>
      </c>
      <c r="E280" s="315">
        <v>822595</v>
      </c>
    </row>
    <row r="281" spans="1:5">
      <c r="A281" t="s">
        <v>152</v>
      </c>
      <c r="B281" t="s">
        <v>12148</v>
      </c>
      <c r="C281" t="s">
        <v>19046</v>
      </c>
      <c r="D281" s="21">
        <v>45981</v>
      </c>
      <c r="E281" s="315">
        <v>1082569</v>
      </c>
    </row>
    <row r="282" spans="1:5">
      <c r="A282" t="s">
        <v>152</v>
      </c>
      <c r="B282" t="s">
        <v>12148</v>
      </c>
      <c r="C282" t="s">
        <v>19054</v>
      </c>
      <c r="D282" s="21">
        <v>45962</v>
      </c>
      <c r="E282" s="315">
        <v>-119943</v>
      </c>
    </row>
    <row r="283" spans="1:5">
      <c r="A283" t="s">
        <v>152</v>
      </c>
      <c r="B283" t="s">
        <v>12148</v>
      </c>
      <c r="C283" t="s">
        <v>19366</v>
      </c>
      <c r="D283" s="21">
        <v>45994</v>
      </c>
      <c r="E283" s="315">
        <v>1165917.24</v>
      </c>
    </row>
    <row r="284" spans="1:5">
      <c r="A284" t="s">
        <v>154</v>
      </c>
      <c r="B284" t="s">
        <v>12148</v>
      </c>
      <c r="C284" t="s">
        <v>3248</v>
      </c>
      <c r="D284" s="21">
        <v>45714</v>
      </c>
      <c r="E284" s="315">
        <v>464878</v>
      </c>
    </row>
    <row r="285" spans="1:5">
      <c r="A285" t="s">
        <v>154</v>
      </c>
      <c r="B285" t="s">
        <v>12148</v>
      </c>
      <c r="C285" t="s">
        <v>3259</v>
      </c>
      <c r="D285" s="21">
        <v>45932</v>
      </c>
      <c r="E285" s="315">
        <v>1090312</v>
      </c>
    </row>
    <row r="286" spans="1:5">
      <c r="A286" t="s">
        <v>153</v>
      </c>
      <c r="B286" t="s">
        <v>12148</v>
      </c>
      <c r="C286" t="s">
        <v>3232</v>
      </c>
      <c r="D286" s="21">
        <v>45714</v>
      </c>
      <c r="E286" s="315">
        <v>863136</v>
      </c>
    </row>
    <row r="287" spans="1:5">
      <c r="A287" t="s">
        <v>153</v>
      </c>
      <c r="B287" t="s">
        <v>12148</v>
      </c>
      <c r="C287" t="s">
        <v>3245</v>
      </c>
      <c r="D287" s="21">
        <v>45932</v>
      </c>
      <c r="E287" s="315">
        <v>923473</v>
      </c>
    </row>
    <row r="288" spans="1:5">
      <c r="A288" t="s">
        <v>153</v>
      </c>
      <c r="B288" t="s">
        <v>12148</v>
      </c>
      <c r="C288" t="s">
        <v>3261</v>
      </c>
      <c r="D288" s="21">
        <v>45960</v>
      </c>
      <c r="E288" s="315">
        <v>718852</v>
      </c>
    </row>
    <row r="289" spans="1:5">
      <c r="A289" t="s">
        <v>153</v>
      </c>
      <c r="B289" t="s">
        <v>12148</v>
      </c>
      <c r="C289" t="s">
        <v>19041</v>
      </c>
      <c r="D289" s="21">
        <v>45969</v>
      </c>
      <c r="E289" s="315">
        <v>918372</v>
      </c>
    </row>
    <row r="290" spans="1:5">
      <c r="A290" t="s">
        <v>149</v>
      </c>
      <c r="B290" t="s">
        <v>12148</v>
      </c>
      <c r="C290" t="s">
        <v>19042</v>
      </c>
      <c r="D290" s="21">
        <v>45971</v>
      </c>
      <c r="E290" s="315">
        <v>817846</v>
      </c>
    </row>
    <row r="291" spans="1:5">
      <c r="A291" t="s">
        <v>150</v>
      </c>
      <c r="B291" t="s">
        <v>12148</v>
      </c>
      <c r="C291" t="s">
        <v>3183</v>
      </c>
      <c r="D291" s="21">
        <v>45944</v>
      </c>
      <c r="E291" s="315">
        <v>1195895</v>
      </c>
    </row>
    <row r="292" spans="1:5">
      <c r="A292" t="s">
        <v>12155</v>
      </c>
      <c r="B292" t="s">
        <v>12148</v>
      </c>
      <c r="C292" t="s">
        <v>19043</v>
      </c>
      <c r="D292" s="21">
        <v>45986</v>
      </c>
      <c r="E292" s="315">
        <v>5093222</v>
      </c>
    </row>
    <row r="293" spans="1:5">
      <c r="D293"/>
      <c r="E293" s="315"/>
    </row>
    <row r="294" spans="1:5">
      <c r="A294" t="s">
        <v>144</v>
      </c>
      <c r="B294" t="s">
        <v>4509</v>
      </c>
      <c r="C294" t="s">
        <v>3002</v>
      </c>
      <c r="D294" s="21">
        <v>45943</v>
      </c>
      <c r="E294" s="315">
        <v>1095244</v>
      </c>
    </row>
    <row r="295" spans="1:5">
      <c r="A295" t="s">
        <v>144</v>
      </c>
      <c r="B295" t="s">
        <v>4509</v>
      </c>
      <c r="C295" t="s">
        <v>2990</v>
      </c>
      <c r="D295" s="21">
        <v>45933</v>
      </c>
      <c r="E295" s="315">
        <v>580637</v>
      </c>
    </row>
    <row r="296" spans="1:5">
      <c r="A296" t="s">
        <v>144</v>
      </c>
      <c r="B296" t="s">
        <v>4509</v>
      </c>
      <c r="C296" t="s">
        <v>2993</v>
      </c>
      <c r="D296" s="21">
        <v>45936</v>
      </c>
      <c r="E296" s="315">
        <v>1668308</v>
      </c>
    </row>
    <row r="297" spans="1:5">
      <c r="A297" t="s">
        <v>144</v>
      </c>
      <c r="B297" t="s">
        <v>4509</v>
      </c>
      <c r="C297" t="s">
        <v>2996</v>
      </c>
      <c r="D297" s="21">
        <v>45938</v>
      </c>
      <c r="E297" s="315">
        <v>1048860</v>
      </c>
    </row>
    <row r="298" spans="1:5">
      <c r="A298" t="s">
        <v>144</v>
      </c>
      <c r="B298" t="s">
        <v>4509</v>
      </c>
      <c r="C298" t="s">
        <v>2999</v>
      </c>
      <c r="D298" s="21">
        <v>45939</v>
      </c>
      <c r="E298" s="315">
        <v>675224</v>
      </c>
    </row>
    <row r="299" spans="1:5">
      <c r="A299" t="s">
        <v>144</v>
      </c>
      <c r="B299" t="s">
        <v>4509</v>
      </c>
      <c r="C299" t="s">
        <v>3005</v>
      </c>
      <c r="D299" s="21">
        <v>45947</v>
      </c>
      <c r="E299" s="315">
        <v>1034007</v>
      </c>
    </row>
    <row r="300" spans="1:5">
      <c r="A300" t="s">
        <v>144</v>
      </c>
      <c r="B300" t="s">
        <v>4509</v>
      </c>
      <c r="C300" t="s">
        <v>3008</v>
      </c>
      <c r="D300" s="21">
        <v>45952</v>
      </c>
      <c r="E300" s="315">
        <v>864751</v>
      </c>
    </row>
    <row r="301" spans="1:5">
      <c r="A301" t="s">
        <v>144</v>
      </c>
      <c r="B301" t="s">
        <v>4509</v>
      </c>
      <c r="C301" t="s">
        <v>3011</v>
      </c>
      <c r="D301" s="21">
        <v>45952</v>
      </c>
      <c r="E301" s="315">
        <v>642408</v>
      </c>
    </row>
    <row r="302" spans="1:5">
      <c r="A302" t="s">
        <v>144</v>
      </c>
      <c r="B302" t="s">
        <v>4509</v>
      </c>
      <c r="C302" t="s">
        <v>3014</v>
      </c>
      <c r="D302" s="21">
        <v>45954</v>
      </c>
      <c r="E302" s="315">
        <v>1423871</v>
      </c>
    </row>
    <row r="303" spans="1:5">
      <c r="A303" t="s">
        <v>144</v>
      </c>
      <c r="B303" t="s">
        <v>4509</v>
      </c>
      <c r="C303" t="s">
        <v>3017</v>
      </c>
      <c r="D303" s="21">
        <v>45961</v>
      </c>
      <c r="E303" s="315">
        <v>580637</v>
      </c>
    </row>
    <row r="304" spans="1:5">
      <c r="A304" t="s">
        <v>144</v>
      </c>
      <c r="B304" t="s">
        <v>4509</v>
      </c>
      <c r="C304" t="s">
        <v>4227</v>
      </c>
      <c r="D304" s="21">
        <v>45962</v>
      </c>
      <c r="E304" s="315">
        <v>1161274</v>
      </c>
    </row>
    <row r="305" spans="1:5">
      <c r="A305" t="s">
        <v>144</v>
      </c>
      <c r="B305" t="s">
        <v>4509</v>
      </c>
      <c r="C305" t="s">
        <v>18921</v>
      </c>
      <c r="D305" t="s">
        <v>18921</v>
      </c>
      <c r="E305" s="315">
        <v>-1217166</v>
      </c>
    </row>
    <row r="306" spans="1:5">
      <c r="A306" t="s">
        <v>144</v>
      </c>
      <c r="B306" t="s">
        <v>4509</v>
      </c>
      <c r="C306" t="s">
        <v>19327</v>
      </c>
      <c r="D306" s="21">
        <v>45974</v>
      </c>
      <c r="E306" s="315">
        <v>917647.92</v>
      </c>
    </row>
    <row r="307" spans="1:5">
      <c r="A307" t="s">
        <v>144</v>
      </c>
      <c r="B307" t="s">
        <v>4509</v>
      </c>
      <c r="C307" t="s">
        <v>19328</v>
      </c>
      <c r="D307" s="21">
        <v>45975</v>
      </c>
      <c r="E307" s="315">
        <v>1000650.24</v>
      </c>
    </row>
    <row r="308" spans="1:5">
      <c r="A308" t="s">
        <v>144</v>
      </c>
      <c r="B308" t="s">
        <v>4509</v>
      </c>
      <c r="C308" t="s">
        <v>19329</v>
      </c>
      <c r="D308" s="21">
        <v>45980</v>
      </c>
      <c r="E308" s="315">
        <v>696740.4</v>
      </c>
    </row>
    <row r="309" spans="1:5">
      <c r="A309" t="s">
        <v>144</v>
      </c>
      <c r="B309" t="s">
        <v>4509</v>
      </c>
      <c r="C309" t="s">
        <v>19330</v>
      </c>
      <c r="D309" s="21">
        <v>45987</v>
      </c>
      <c r="E309" s="315">
        <v>595918.07999999996</v>
      </c>
    </row>
    <row r="310" spans="1:5">
      <c r="A310" t="s">
        <v>144</v>
      </c>
      <c r="B310" t="s">
        <v>4509</v>
      </c>
      <c r="C310" t="s">
        <v>19331</v>
      </c>
      <c r="D310" s="21">
        <v>45987</v>
      </c>
      <c r="E310" s="315">
        <v>774182.88</v>
      </c>
    </row>
    <row r="311" spans="1:5">
      <c r="A311" t="s">
        <v>144</v>
      </c>
      <c r="B311" t="s">
        <v>4509</v>
      </c>
      <c r="C311" t="s">
        <v>19332</v>
      </c>
      <c r="D311" s="21">
        <v>45987</v>
      </c>
      <c r="E311" s="315">
        <v>834225.48</v>
      </c>
    </row>
    <row r="312" spans="1:5">
      <c r="A312" t="s">
        <v>145</v>
      </c>
      <c r="B312" t="s">
        <v>4509</v>
      </c>
      <c r="C312" t="s">
        <v>3046</v>
      </c>
      <c r="D312" s="21">
        <v>45874</v>
      </c>
      <c r="E312" s="315">
        <v>400509</v>
      </c>
    </row>
    <row r="313" spans="1:5">
      <c r="A313" t="s">
        <v>145</v>
      </c>
      <c r="B313" t="s">
        <v>4509</v>
      </c>
      <c r="C313" t="s">
        <v>3049</v>
      </c>
      <c r="D313" s="21">
        <v>45883</v>
      </c>
      <c r="E313" s="315">
        <v>1338961</v>
      </c>
    </row>
    <row r="314" spans="1:5">
      <c r="A314" t="s">
        <v>145</v>
      </c>
      <c r="B314" t="s">
        <v>4509</v>
      </c>
      <c r="C314" t="s">
        <v>3054</v>
      </c>
      <c r="D314" s="21">
        <v>45940</v>
      </c>
      <c r="E314" s="315">
        <v>180128</v>
      </c>
    </row>
    <row r="315" spans="1:5">
      <c r="A315" t="s">
        <v>145</v>
      </c>
      <c r="B315" t="s">
        <v>4509</v>
      </c>
      <c r="C315" t="s">
        <v>3056</v>
      </c>
      <c r="D315" s="21">
        <v>45953</v>
      </c>
      <c r="E315" s="315">
        <v>1170914</v>
      </c>
    </row>
    <row r="316" spans="1:5">
      <c r="A316" t="s">
        <v>145</v>
      </c>
      <c r="B316" t="s">
        <v>4509</v>
      </c>
      <c r="C316" t="s">
        <v>3056</v>
      </c>
      <c r="D316" s="21">
        <v>45960</v>
      </c>
      <c r="E316" s="315">
        <v>-791291</v>
      </c>
    </row>
    <row r="317" spans="1:5">
      <c r="A317" t="s">
        <v>145</v>
      </c>
      <c r="B317" t="s">
        <v>4509</v>
      </c>
      <c r="C317" t="s">
        <v>19033</v>
      </c>
      <c r="D317" s="21">
        <v>45978</v>
      </c>
      <c r="E317" s="315">
        <v>1142402.3999999999</v>
      </c>
    </row>
    <row r="318" spans="1:5">
      <c r="A318" t="s">
        <v>145</v>
      </c>
      <c r="B318" t="s">
        <v>4509</v>
      </c>
      <c r="C318" t="s">
        <v>19035</v>
      </c>
      <c r="D318" s="21">
        <v>45988</v>
      </c>
      <c r="E318" s="315">
        <v>1660217.04</v>
      </c>
    </row>
    <row r="319" spans="1:5">
      <c r="D319"/>
      <c r="E319" s="315"/>
    </row>
    <row r="320" spans="1:5">
      <c r="A320" t="s">
        <v>181</v>
      </c>
      <c r="B320" t="s">
        <v>4517</v>
      </c>
      <c r="C320" t="s">
        <v>18921</v>
      </c>
      <c r="D320" s="21">
        <v>44564</v>
      </c>
      <c r="E320" s="315">
        <v>1913718</v>
      </c>
    </row>
    <row r="321" spans="1:5">
      <c r="A321" t="s">
        <v>181</v>
      </c>
      <c r="B321" t="s">
        <v>4517</v>
      </c>
      <c r="C321" t="s">
        <v>18921</v>
      </c>
      <c r="D321" s="21">
        <v>44573</v>
      </c>
      <c r="E321" s="315">
        <v>828003</v>
      </c>
    </row>
    <row r="322" spans="1:5">
      <c r="A322" t="s">
        <v>181</v>
      </c>
      <c r="B322" t="s">
        <v>4517</v>
      </c>
      <c r="C322" t="s">
        <v>18921</v>
      </c>
      <c r="D322" s="21">
        <v>44574</v>
      </c>
      <c r="E322" s="315">
        <v>610819</v>
      </c>
    </row>
    <row r="323" spans="1:5">
      <c r="A323" t="s">
        <v>181</v>
      </c>
      <c r="B323" t="s">
        <v>4517</v>
      </c>
      <c r="C323" t="s">
        <v>18921</v>
      </c>
      <c r="D323" s="21">
        <v>44575</v>
      </c>
      <c r="E323" s="315">
        <v>1239553</v>
      </c>
    </row>
    <row r="324" spans="1:5">
      <c r="A324" t="s">
        <v>181</v>
      </c>
      <c r="B324" t="s">
        <v>4517</v>
      </c>
      <c r="C324" t="s">
        <v>18921</v>
      </c>
      <c r="D324" s="21">
        <v>44590</v>
      </c>
      <c r="E324" s="315">
        <v>3109459</v>
      </c>
    </row>
    <row r="325" spans="1:5">
      <c r="A325" t="s">
        <v>181</v>
      </c>
      <c r="B325" t="s">
        <v>4517</v>
      </c>
      <c r="C325" t="s">
        <v>18921</v>
      </c>
      <c r="D325" s="21">
        <v>44601</v>
      </c>
      <c r="E325" s="315">
        <v>1726132</v>
      </c>
    </row>
    <row r="326" spans="1:5">
      <c r="A326" t="s">
        <v>181</v>
      </c>
      <c r="B326" t="s">
        <v>4517</v>
      </c>
      <c r="C326" t="s">
        <v>18921</v>
      </c>
      <c r="D326" s="21">
        <v>44602</v>
      </c>
      <c r="E326" s="315">
        <v>2632387</v>
      </c>
    </row>
    <row r="327" spans="1:5">
      <c r="A327" t="s">
        <v>181</v>
      </c>
      <c r="B327" t="s">
        <v>4517</v>
      </c>
      <c r="C327" t="s">
        <v>18921</v>
      </c>
      <c r="D327" s="21">
        <v>44608</v>
      </c>
      <c r="E327" s="315">
        <v>1029307</v>
      </c>
    </row>
    <row r="328" spans="1:5">
      <c r="A328" t="s">
        <v>181</v>
      </c>
      <c r="B328" t="s">
        <v>4517</v>
      </c>
      <c r="C328" t="s">
        <v>18921</v>
      </c>
      <c r="D328" s="21">
        <v>44625</v>
      </c>
      <c r="E328" s="315">
        <v>3136240</v>
      </c>
    </row>
    <row r="329" spans="1:5">
      <c r="A329" t="s">
        <v>181</v>
      </c>
      <c r="B329" t="s">
        <v>4517</v>
      </c>
      <c r="C329" t="s">
        <v>18921</v>
      </c>
      <c r="D329" s="21">
        <v>44629</v>
      </c>
      <c r="E329" s="315">
        <v>870696</v>
      </c>
    </row>
    <row r="330" spans="1:5">
      <c r="A330" t="s">
        <v>181</v>
      </c>
      <c r="B330" t="s">
        <v>4517</v>
      </c>
      <c r="C330" t="s">
        <v>18921</v>
      </c>
      <c r="D330" s="21">
        <v>44643</v>
      </c>
      <c r="E330" s="315">
        <v>1067975</v>
      </c>
    </row>
    <row r="331" spans="1:5">
      <c r="A331" t="s">
        <v>181</v>
      </c>
      <c r="B331" t="s">
        <v>4517</v>
      </c>
      <c r="C331" t="s">
        <v>18921</v>
      </c>
      <c r="D331" s="21">
        <v>44649</v>
      </c>
      <c r="E331" s="315">
        <v>4474000</v>
      </c>
    </row>
    <row r="332" spans="1:5">
      <c r="A332" t="s">
        <v>181</v>
      </c>
      <c r="B332" t="s">
        <v>4517</v>
      </c>
      <c r="C332" t="s">
        <v>18921</v>
      </c>
      <c r="D332" s="21">
        <v>44656</v>
      </c>
      <c r="E332" s="315">
        <v>667510</v>
      </c>
    </row>
    <row r="333" spans="1:5">
      <c r="A333" t="s">
        <v>181</v>
      </c>
      <c r="B333" t="s">
        <v>4517</v>
      </c>
      <c r="C333" t="s">
        <v>18921</v>
      </c>
      <c r="D333" s="21">
        <v>44657</v>
      </c>
      <c r="E333" s="315">
        <v>1366219</v>
      </c>
    </row>
    <row r="334" spans="1:5">
      <c r="A334" t="s">
        <v>181</v>
      </c>
      <c r="B334" t="s">
        <v>4517</v>
      </c>
      <c r="C334" t="s">
        <v>18921</v>
      </c>
      <c r="D334" s="21">
        <v>44660</v>
      </c>
      <c r="E334" s="315">
        <v>812948</v>
      </c>
    </row>
    <row r="335" spans="1:5">
      <c r="A335" t="s">
        <v>181</v>
      </c>
      <c r="B335" t="s">
        <v>4517</v>
      </c>
      <c r="C335" t="s">
        <v>18921</v>
      </c>
      <c r="D335" s="21">
        <v>44663</v>
      </c>
      <c r="E335" s="315">
        <v>1910180</v>
      </c>
    </row>
    <row r="336" spans="1:5">
      <c r="A336" t="s">
        <v>181</v>
      </c>
      <c r="B336" t="s">
        <v>4517</v>
      </c>
      <c r="C336" t="s">
        <v>18921</v>
      </c>
      <c r="D336" s="21">
        <v>44677</v>
      </c>
      <c r="E336" s="315">
        <v>1209476</v>
      </c>
    </row>
    <row r="337" spans="1:5">
      <c r="A337" t="s">
        <v>181</v>
      </c>
      <c r="B337" t="s">
        <v>4517</v>
      </c>
      <c r="C337" t="s">
        <v>18921</v>
      </c>
      <c r="D337" s="21">
        <v>44680</v>
      </c>
      <c r="E337" s="315">
        <v>1110581</v>
      </c>
    </row>
    <row r="338" spans="1:5">
      <c r="A338" t="s">
        <v>181</v>
      </c>
      <c r="B338" t="s">
        <v>4517</v>
      </c>
      <c r="C338" t="s">
        <v>18921</v>
      </c>
      <c r="D338" s="21">
        <v>44701</v>
      </c>
      <c r="E338" s="315">
        <v>1525334</v>
      </c>
    </row>
    <row r="339" spans="1:5">
      <c r="A339" t="s">
        <v>181</v>
      </c>
      <c r="B339" t="s">
        <v>4517</v>
      </c>
      <c r="C339" t="s">
        <v>18921</v>
      </c>
      <c r="D339" s="21">
        <v>44714</v>
      </c>
      <c r="E339" s="315">
        <v>1934490</v>
      </c>
    </row>
    <row r="340" spans="1:5">
      <c r="A340" t="s">
        <v>181</v>
      </c>
      <c r="B340" t="s">
        <v>4517</v>
      </c>
      <c r="C340" t="s">
        <v>18921</v>
      </c>
      <c r="D340" s="21">
        <v>44721</v>
      </c>
      <c r="E340" s="315">
        <v>1392768</v>
      </c>
    </row>
    <row r="341" spans="1:5">
      <c r="A341" t="s">
        <v>181</v>
      </c>
      <c r="B341" t="s">
        <v>4517</v>
      </c>
      <c r="C341" t="s">
        <v>18921</v>
      </c>
      <c r="D341" s="21">
        <v>44723</v>
      </c>
      <c r="E341" s="315">
        <v>1910180</v>
      </c>
    </row>
    <row r="342" spans="1:5">
      <c r="A342" t="s">
        <v>181</v>
      </c>
      <c r="B342" t="s">
        <v>4517</v>
      </c>
      <c r="C342" t="s">
        <v>18921</v>
      </c>
      <c r="D342" s="21">
        <v>44729</v>
      </c>
      <c r="E342" s="315">
        <v>1966017</v>
      </c>
    </row>
    <row r="343" spans="1:5">
      <c r="A343" t="s">
        <v>181</v>
      </c>
      <c r="B343" t="s">
        <v>4517</v>
      </c>
      <c r="C343" t="s">
        <v>18921</v>
      </c>
      <c r="D343" s="21">
        <v>44733</v>
      </c>
      <c r="E343" s="315">
        <v>599713</v>
      </c>
    </row>
    <row r="344" spans="1:5">
      <c r="A344" t="s">
        <v>181</v>
      </c>
      <c r="B344" t="s">
        <v>4517</v>
      </c>
      <c r="C344" t="s">
        <v>18921</v>
      </c>
      <c r="D344" s="21">
        <v>44743</v>
      </c>
      <c r="E344" s="315">
        <v>2465796</v>
      </c>
    </row>
    <row r="345" spans="1:5">
      <c r="A345" t="s">
        <v>181</v>
      </c>
      <c r="B345" t="s">
        <v>4517</v>
      </c>
      <c r="C345" t="s">
        <v>18921</v>
      </c>
      <c r="D345" s="21">
        <v>44750</v>
      </c>
      <c r="E345" s="315">
        <v>1027338</v>
      </c>
    </row>
    <row r="346" spans="1:5">
      <c r="A346" t="s">
        <v>181</v>
      </c>
      <c r="B346" t="s">
        <v>4517</v>
      </c>
      <c r="C346" t="s">
        <v>18921</v>
      </c>
      <c r="D346" s="21">
        <v>44755</v>
      </c>
      <c r="E346" s="315">
        <v>1991327</v>
      </c>
    </row>
    <row r="347" spans="1:5">
      <c r="A347" t="s">
        <v>181</v>
      </c>
      <c r="B347" t="s">
        <v>4517</v>
      </c>
      <c r="C347" t="s">
        <v>18921</v>
      </c>
      <c r="D347" s="21">
        <v>44765</v>
      </c>
      <c r="E347" s="315">
        <v>719656</v>
      </c>
    </row>
    <row r="348" spans="1:5">
      <c r="A348" t="s">
        <v>181</v>
      </c>
      <c r="B348" t="s">
        <v>4517</v>
      </c>
      <c r="C348" t="s">
        <v>18921</v>
      </c>
      <c r="D348" s="21">
        <v>44774</v>
      </c>
      <c r="E348" s="315">
        <v>2828663</v>
      </c>
    </row>
    <row r="349" spans="1:5">
      <c r="A349" t="s">
        <v>181</v>
      </c>
      <c r="B349" t="s">
        <v>4517</v>
      </c>
      <c r="C349" t="s">
        <v>18921</v>
      </c>
      <c r="D349" s="21">
        <v>44783</v>
      </c>
      <c r="E349" s="315">
        <v>2082626</v>
      </c>
    </row>
    <row r="350" spans="1:5">
      <c r="A350" t="s">
        <v>181</v>
      </c>
      <c r="B350" t="s">
        <v>4517</v>
      </c>
      <c r="C350" t="s">
        <v>18921</v>
      </c>
      <c r="D350" s="21">
        <v>44792</v>
      </c>
      <c r="E350" s="315">
        <v>1926303</v>
      </c>
    </row>
    <row r="351" spans="1:5">
      <c r="A351" t="s">
        <v>181</v>
      </c>
      <c r="B351" t="s">
        <v>4517</v>
      </c>
      <c r="C351" t="s">
        <v>18921</v>
      </c>
      <c r="D351" s="21">
        <v>44796</v>
      </c>
      <c r="E351" s="315">
        <v>4078863</v>
      </c>
    </row>
    <row r="352" spans="1:5">
      <c r="A352" t="s">
        <v>181</v>
      </c>
      <c r="B352" t="s">
        <v>4517</v>
      </c>
      <c r="C352" t="s">
        <v>18921</v>
      </c>
      <c r="D352" s="21">
        <v>44804</v>
      </c>
      <c r="E352" s="315">
        <v>1220131</v>
      </c>
    </row>
    <row r="353" spans="1:5">
      <c r="A353" t="s">
        <v>181</v>
      </c>
      <c r="B353" t="s">
        <v>4517</v>
      </c>
      <c r="C353" t="s">
        <v>18921</v>
      </c>
      <c r="D353" s="21">
        <v>44811</v>
      </c>
      <c r="E353" s="315">
        <v>2432043</v>
      </c>
    </row>
    <row r="354" spans="1:5">
      <c r="A354" t="s">
        <v>181</v>
      </c>
      <c r="B354" t="s">
        <v>4517</v>
      </c>
      <c r="C354" t="s">
        <v>18921</v>
      </c>
      <c r="D354" s="21">
        <v>44820</v>
      </c>
      <c r="E354" s="315">
        <v>1871359</v>
      </c>
    </row>
    <row r="355" spans="1:5">
      <c r="A355" t="s">
        <v>181</v>
      </c>
      <c r="B355" t="s">
        <v>4517</v>
      </c>
      <c r="C355" t="s">
        <v>18921</v>
      </c>
      <c r="D355" s="21">
        <v>44833</v>
      </c>
      <c r="E355" s="315">
        <v>396527</v>
      </c>
    </row>
    <row r="356" spans="1:5">
      <c r="A356" t="s">
        <v>181</v>
      </c>
      <c r="B356" t="s">
        <v>4517</v>
      </c>
      <c r="C356" t="s">
        <v>18921</v>
      </c>
      <c r="D356" s="21">
        <v>44838</v>
      </c>
      <c r="E356" s="315">
        <v>2735194</v>
      </c>
    </row>
    <row r="357" spans="1:5">
      <c r="A357" t="s">
        <v>181</v>
      </c>
      <c r="B357" t="s">
        <v>4517</v>
      </c>
      <c r="C357" t="s">
        <v>18921</v>
      </c>
      <c r="D357" s="21">
        <v>44844</v>
      </c>
      <c r="E357" s="315">
        <v>717687</v>
      </c>
    </row>
    <row r="358" spans="1:5">
      <c r="A358" t="s">
        <v>181</v>
      </c>
      <c r="B358" t="s">
        <v>4517</v>
      </c>
      <c r="C358" t="s">
        <v>18921</v>
      </c>
      <c r="D358" s="21">
        <v>44848</v>
      </c>
      <c r="E358" s="315">
        <v>996241</v>
      </c>
    </row>
    <row r="359" spans="1:5">
      <c r="A359" t="s">
        <v>181</v>
      </c>
      <c r="B359" t="s">
        <v>4517</v>
      </c>
      <c r="C359" t="s">
        <v>18921</v>
      </c>
      <c r="D359" s="21">
        <v>44866</v>
      </c>
      <c r="E359" s="315">
        <v>2120048</v>
      </c>
    </row>
    <row r="360" spans="1:5">
      <c r="A360" t="s">
        <v>181</v>
      </c>
      <c r="B360" t="s">
        <v>4517</v>
      </c>
      <c r="C360" t="s">
        <v>18921</v>
      </c>
      <c r="D360" s="21">
        <v>44868</v>
      </c>
      <c r="E360" s="315">
        <v>918945</v>
      </c>
    </row>
    <row r="361" spans="1:5">
      <c r="A361" t="s">
        <v>181</v>
      </c>
      <c r="B361" t="s">
        <v>4517</v>
      </c>
      <c r="C361" t="s">
        <v>18921</v>
      </c>
      <c r="D361" s="21">
        <v>44888</v>
      </c>
      <c r="E361" s="315">
        <v>2494624</v>
      </c>
    </row>
    <row r="362" spans="1:5">
      <c r="A362" t="s">
        <v>181</v>
      </c>
      <c r="B362" t="s">
        <v>4517</v>
      </c>
      <c r="C362" t="s">
        <v>18921</v>
      </c>
      <c r="D362" s="21">
        <v>44902</v>
      </c>
      <c r="E362" s="315">
        <v>1952658</v>
      </c>
    </row>
    <row r="363" spans="1:5">
      <c r="A363" t="s">
        <v>181</v>
      </c>
      <c r="B363" t="s">
        <v>4517</v>
      </c>
      <c r="C363" t="s">
        <v>18921</v>
      </c>
      <c r="D363" s="21">
        <v>44904</v>
      </c>
      <c r="E363" s="315">
        <v>1029307</v>
      </c>
    </row>
    <row r="364" spans="1:5">
      <c r="A364" t="s">
        <v>181</v>
      </c>
      <c r="B364" t="s">
        <v>4517</v>
      </c>
      <c r="C364" t="s">
        <v>18921</v>
      </c>
      <c r="D364" s="21">
        <v>45091</v>
      </c>
      <c r="E364" s="315">
        <v>-2000000</v>
      </c>
    </row>
    <row r="365" spans="1:5">
      <c r="A365" t="s">
        <v>181</v>
      </c>
      <c r="B365" t="s">
        <v>4517</v>
      </c>
      <c r="C365" t="s">
        <v>18921</v>
      </c>
      <c r="D365" s="21">
        <v>45128</v>
      </c>
      <c r="E365" s="315">
        <v>-1000000</v>
      </c>
    </row>
    <row r="366" spans="1:5">
      <c r="A366" t="s">
        <v>181</v>
      </c>
      <c r="B366" t="s">
        <v>4517</v>
      </c>
      <c r="C366" t="s">
        <v>18921</v>
      </c>
      <c r="D366" s="21">
        <v>45163</v>
      </c>
      <c r="E366" s="315">
        <v>-500000</v>
      </c>
    </row>
    <row r="367" spans="1:5">
      <c r="A367" t="s">
        <v>181</v>
      </c>
      <c r="B367" t="s">
        <v>4517</v>
      </c>
      <c r="C367" t="s">
        <v>18921</v>
      </c>
      <c r="D367" s="21">
        <v>45197</v>
      </c>
      <c r="E367" s="315">
        <v>-1000000</v>
      </c>
    </row>
    <row r="368" spans="1:5">
      <c r="A368" t="s">
        <v>181</v>
      </c>
      <c r="B368" t="s">
        <v>4517</v>
      </c>
      <c r="C368" t="s">
        <v>18921</v>
      </c>
      <c r="D368" s="21">
        <v>45224</v>
      </c>
      <c r="E368" s="315">
        <v>-500000</v>
      </c>
    </row>
    <row r="369" spans="1:5">
      <c r="A369" t="s">
        <v>181</v>
      </c>
      <c r="B369" t="s">
        <v>4517</v>
      </c>
      <c r="C369" t="s">
        <v>18921</v>
      </c>
      <c r="D369" s="21">
        <v>45255</v>
      </c>
      <c r="E369" s="315">
        <v>-500000</v>
      </c>
    </row>
    <row r="370" spans="1:5">
      <c r="A370" t="s">
        <v>181</v>
      </c>
      <c r="B370" t="s">
        <v>4517</v>
      </c>
      <c r="C370" t="s">
        <v>18921</v>
      </c>
      <c r="D370" s="21">
        <v>45404</v>
      </c>
      <c r="E370" s="315">
        <v>-500000</v>
      </c>
    </row>
    <row r="371" spans="1:5">
      <c r="A371" t="s">
        <v>181</v>
      </c>
      <c r="B371" t="s">
        <v>4517</v>
      </c>
      <c r="C371" t="s">
        <v>18921</v>
      </c>
      <c r="D371" s="21">
        <v>45436</v>
      </c>
      <c r="E371" s="315">
        <v>-500000</v>
      </c>
    </row>
    <row r="372" spans="1:5">
      <c r="A372" t="s">
        <v>181</v>
      </c>
      <c r="B372" t="s">
        <v>4517</v>
      </c>
      <c r="C372" t="s">
        <v>18921</v>
      </c>
      <c r="D372" s="21">
        <v>45470</v>
      </c>
      <c r="E372" s="315">
        <v>-500000</v>
      </c>
    </row>
    <row r="373" spans="1:5">
      <c r="A373" t="s">
        <v>181</v>
      </c>
      <c r="B373" t="s">
        <v>4517</v>
      </c>
      <c r="C373" t="s">
        <v>18921</v>
      </c>
      <c r="D373" s="21">
        <v>45497</v>
      </c>
      <c r="E373" s="315">
        <v>-500000</v>
      </c>
    </row>
    <row r="374" spans="1:5">
      <c r="A374" t="s">
        <v>181</v>
      </c>
      <c r="B374" t="s">
        <v>4517</v>
      </c>
      <c r="C374" t="s">
        <v>18921</v>
      </c>
      <c r="D374" s="21">
        <v>45531</v>
      </c>
      <c r="E374" s="315">
        <v>-500000</v>
      </c>
    </row>
    <row r="375" spans="1:5">
      <c r="A375" t="s">
        <v>181</v>
      </c>
      <c r="B375" t="s">
        <v>4517</v>
      </c>
      <c r="C375" t="s">
        <v>18921</v>
      </c>
      <c r="D375" s="21">
        <v>45569</v>
      </c>
      <c r="E375" s="315">
        <v>-500000</v>
      </c>
    </row>
    <row r="376" spans="1:5">
      <c r="A376" t="s">
        <v>181</v>
      </c>
      <c r="B376" t="s">
        <v>4517</v>
      </c>
      <c r="C376" t="s">
        <v>18921</v>
      </c>
      <c r="D376" s="21">
        <v>45590</v>
      </c>
      <c r="E376" s="315">
        <v>-500000</v>
      </c>
    </row>
    <row r="377" spans="1:5">
      <c r="A377" t="s">
        <v>181</v>
      </c>
      <c r="B377" t="s">
        <v>4517</v>
      </c>
      <c r="C377" t="s">
        <v>18921</v>
      </c>
      <c r="D377" s="21">
        <v>45625</v>
      </c>
      <c r="E377" s="315">
        <v>-500000</v>
      </c>
    </row>
    <row r="378" spans="1:5">
      <c r="A378" t="s">
        <v>181</v>
      </c>
      <c r="B378" t="s">
        <v>4517</v>
      </c>
      <c r="C378" t="s">
        <v>18921</v>
      </c>
      <c r="D378" s="21">
        <v>45654</v>
      </c>
      <c r="E378" s="315">
        <v>-500000</v>
      </c>
    </row>
    <row r="379" spans="1:5">
      <c r="A379" t="s">
        <v>181</v>
      </c>
      <c r="B379" t="s">
        <v>4517</v>
      </c>
      <c r="C379" t="s">
        <v>18921</v>
      </c>
      <c r="D379" s="21">
        <v>45723</v>
      </c>
      <c r="E379" s="315">
        <v>-500000</v>
      </c>
    </row>
    <row r="380" spans="1:5">
      <c r="A380" t="s">
        <v>181</v>
      </c>
      <c r="B380" t="s">
        <v>4517</v>
      </c>
      <c r="C380" t="s">
        <v>18921</v>
      </c>
      <c r="D380" s="21">
        <v>45766</v>
      </c>
      <c r="E380" s="315">
        <v>-500000</v>
      </c>
    </row>
    <row r="381" spans="1:5">
      <c r="A381" t="s">
        <v>181</v>
      </c>
      <c r="B381" t="s">
        <v>4517</v>
      </c>
      <c r="C381" t="s">
        <v>18921</v>
      </c>
      <c r="D381" s="21">
        <v>45813</v>
      </c>
      <c r="E381" s="315">
        <v>-500000</v>
      </c>
    </row>
    <row r="382" spans="1:5">
      <c r="A382" t="s">
        <v>181</v>
      </c>
      <c r="B382" t="s">
        <v>4517</v>
      </c>
      <c r="C382" t="s">
        <v>18921</v>
      </c>
      <c r="D382" s="21">
        <v>45915</v>
      </c>
      <c r="E382" s="315">
        <v>-1000000</v>
      </c>
    </row>
    <row r="383" spans="1:5">
      <c r="D383"/>
      <c r="E383" s="315"/>
    </row>
    <row r="384" spans="1:5">
      <c r="A384" t="s">
        <v>183</v>
      </c>
      <c r="B384" t="s">
        <v>4519</v>
      </c>
      <c r="C384" t="s">
        <v>18921</v>
      </c>
      <c r="D384" s="21">
        <v>45990</v>
      </c>
      <c r="E384" s="315">
        <v>21887866</v>
      </c>
    </row>
    <row r="385" spans="1:5">
      <c r="A385" t="s">
        <v>183</v>
      </c>
      <c r="B385" t="s">
        <v>4519</v>
      </c>
      <c r="C385" t="s">
        <v>19258</v>
      </c>
      <c r="D385" s="21">
        <v>45971</v>
      </c>
      <c r="E385" s="315">
        <v>-102963</v>
      </c>
    </row>
    <row r="386" spans="1:5">
      <c r="A386" t="s">
        <v>183</v>
      </c>
      <c r="B386" t="s">
        <v>4519</v>
      </c>
      <c r="C386" t="s">
        <v>19260</v>
      </c>
      <c r="D386" s="21">
        <v>45983</v>
      </c>
      <c r="E386" s="315">
        <v>-51483</v>
      </c>
    </row>
    <row r="387" spans="1:5">
      <c r="A387" t="s">
        <v>183</v>
      </c>
      <c r="B387" t="s">
        <v>4519</v>
      </c>
      <c r="C387" t="s">
        <v>21533</v>
      </c>
      <c r="D387" s="21">
        <v>46000</v>
      </c>
      <c r="E387" s="315">
        <v>-217334</v>
      </c>
    </row>
    <row r="388" spans="1:5">
      <c r="D388"/>
      <c r="E388" s="315"/>
    </row>
    <row r="389" spans="1:5">
      <c r="A389" t="s">
        <v>143</v>
      </c>
      <c r="B389" t="s">
        <v>4508</v>
      </c>
      <c r="C389" t="s">
        <v>2727</v>
      </c>
      <c r="D389" s="21">
        <v>45597</v>
      </c>
      <c r="E389" s="315">
        <v>1272130</v>
      </c>
    </row>
    <row r="390" spans="1:5">
      <c r="A390" t="s">
        <v>143</v>
      </c>
      <c r="B390" t="s">
        <v>4508</v>
      </c>
      <c r="C390" t="s">
        <v>2730</v>
      </c>
      <c r="D390" s="21">
        <v>45415</v>
      </c>
      <c r="E390" s="315">
        <v>2074823</v>
      </c>
    </row>
    <row r="391" spans="1:5">
      <c r="D391"/>
      <c r="E391" s="315"/>
    </row>
    <row r="392" spans="1:5">
      <c r="A392" t="s">
        <v>115</v>
      </c>
      <c r="B392" t="s">
        <v>1843</v>
      </c>
      <c r="C392" t="s">
        <v>4177</v>
      </c>
      <c r="D392" s="21">
        <v>45964</v>
      </c>
      <c r="E392" s="315">
        <v>1758676.32</v>
      </c>
    </row>
    <row r="393" spans="1:5">
      <c r="A393" t="s">
        <v>115</v>
      </c>
      <c r="B393" t="s">
        <v>1843</v>
      </c>
      <c r="C393" t="s">
        <v>18899</v>
      </c>
      <c r="D393" s="21">
        <v>45971</v>
      </c>
      <c r="E393" s="315">
        <v>1507912.2</v>
      </c>
    </row>
    <row r="394" spans="1:5">
      <c r="A394" t="s">
        <v>115</v>
      </c>
      <c r="B394" t="s">
        <v>1843</v>
      </c>
      <c r="C394" t="s">
        <v>19291</v>
      </c>
      <c r="D394" s="21">
        <v>45978</v>
      </c>
      <c r="E394" s="315">
        <v>1633848.84</v>
      </c>
    </row>
    <row r="395" spans="1:5">
      <c r="A395" t="s">
        <v>115</v>
      </c>
      <c r="B395" t="s">
        <v>1843</v>
      </c>
      <c r="C395" t="s">
        <v>19292</v>
      </c>
      <c r="D395" s="21">
        <v>45985</v>
      </c>
      <c r="E395" s="315">
        <v>1381975.56</v>
      </c>
    </row>
    <row r="396" spans="1:5">
      <c r="A396" t="s">
        <v>115</v>
      </c>
      <c r="B396" t="s">
        <v>1843</v>
      </c>
      <c r="C396" t="s">
        <v>19293</v>
      </c>
      <c r="D396" s="21">
        <v>45994</v>
      </c>
      <c r="E396" s="315">
        <v>1633848.84</v>
      </c>
    </row>
    <row r="397" spans="1:5">
      <c r="D397"/>
      <c r="E397" s="315"/>
    </row>
    <row r="398" spans="1:5">
      <c r="A398" t="s">
        <v>116</v>
      </c>
      <c r="B398" t="s">
        <v>1856</v>
      </c>
      <c r="C398" t="s">
        <v>18921</v>
      </c>
      <c r="D398" s="21">
        <v>45974</v>
      </c>
      <c r="E398" s="315">
        <v>-206130</v>
      </c>
    </row>
    <row r="399" spans="1:5">
      <c r="A399" t="s">
        <v>116</v>
      </c>
      <c r="B399" t="s">
        <v>1856</v>
      </c>
      <c r="C399" t="s">
        <v>18921</v>
      </c>
      <c r="D399" s="21">
        <v>45989</v>
      </c>
      <c r="E399" s="315">
        <v>-369899</v>
      </c>
    </row>
    <row r="400" spans="1:5">
      <c r="A400" t="s">
        <v>116</v>
      </c>
      <c r="B400" t="s">
        <v>1856</v>
      </c>
      <c r="C400" t="s">
        <v>18921</v>
      </c>
      <c r="D400" s="21">
        <v>45967</v>
      </c>
      <c r="E400" s="315">
        <v>-119943</v>
      </c>
    </row>
    <row r="401" spans="1:5">
      <c r="A401" t="s">
        <v>116</v>
      </c>
      <c r="B401" t="s">
        <v>1856</v>
      </c>
      <c r="C401" t="s">
        <v>18921</v>
      </c>
      <c r="D401" s="21">
        <v>45968</v>
      </c>
      <c r="E401" s="315">
        <v>-675969</v>
      </c>
    </row>
    <row r="402" spans="1:5">
      <c r="A402" t="s">
        <v>121</v>
      </c>
      <c r="B402" t="s">
        <v>1856</v>
      </c>
      <c r="C402" t="s">
        <v>19308</v>
      </c>
      <c r="D402" s="21">
        <v>45988</v>
      </c>
      <c r="E402" s="315">
        <v>804079.44</v>
      </c>
    </row>
    <row r="403" spans="1:5">
      <c r="A403" t="s">
        <v>121</v>
      </c>
      <c r="B403" t="s">
        <v>1856</v>
      </c>
      <c r="C403" t="s">
        <v>19310</v>
      </c>
      <c r="D403" s="21">
        <v>45966</v>
      </c>
      <c r="E403" s="315">
        <v>1083303.72</v>
      </c>
    </row>
    <row r="404" spans="1:5">
      <c r="A404" t="s">
        <v>121</v>
      </c>
      <c r="B404" t="s">
        <v>1856</v>
      </c>
      <c r="C404" t="s">
        <v>19311</v>
      </c>
      <c r="D404" s="21">
        <v>45972</v>
      </c>
      <c r="E404" s="315">
        <v>1821939.48</v>
      </c>
    </row>
    <row r="405" spans="1:5">
      <c r="A405" t="s">
        <v>119</v>
      </c>
      <c r="B405" t="s">
        <v>1856</v>
      </c>
      <c r="C405" t="s">
        <v>19302</v>
      </c>
      <c r="D405" s="21">
        <v>45988</v>
      </c>
      <c r="E405" s="315">
        <v>839401.92</v>
      </c>
    </row>
    <row r="406" spans="1:5">
      <c r="A406" t="s">
        <v>119</v>
      </c>
      <c r="B406" t="s">
        <v>1856</v>
      </c>
      <c r="C406" t="s">
        <v>19304</v>
      </c>
      <c r="D406" s="21">
        <v>45966</v>
      </c>
      <c r="E406" s="315">
        <v>996240.6</v>
      </c>
    </row>
    <row r="407" spans="1:5">
      <c r="A407" t="s">
        <v>125</v>
      </c>
      <c r="B407" t="s">
        <v>1856</v>
      </c>
      <c r="C407" t="s">
        <v>19303</v>
      </c>
      <c r="D407" s="21">
        <v>45994</v>
      </c>
      <c r="E407" s="315">
        <v>784469.88</v>
      </c>
    </row>
    <row r="408" spans="1:5">
      <c r="A408" t="s">
        <v>120</v>
      </c>
      <c r="B408" t="s">
        <v>1856</v>
      </c>
      <c r="C408" t="s">
        <v>19306</v>
      </c>
      <c r="D408" s="21">
        <v>45966</v>
      </c>
      <c r="E408" s="315">
        <v>912027.6</v>
      </c>
    </row>
    <row r="409" spans="1:5">
      <c r="A409" t="s">
        <v>120</v>
      </c>
      <c r="B409" t="s">
        <v>1856</v>
      </c>
      <c r="C409" t="s">
        <v>19307</v>
      </c>
      <c r="D409" s="21">
        <v>45994</v>
      </c>
      <c r="E409" s="315">
        <v>559117.07999999996</v>
      </c>
    </row>
    <row r="410" spans="1:5">
      <c r="A410" t="s">
        <v>118</v>
      </c>
      <c r="B410" t="s">
        <v>1856</v>
      </c>
      <c r="C410" t="s">
        <v>19305</v>
      </c>
      <c r="D410" s="21">
        <v>45966</v>
      </c>
      <c r="E410" s="315">
        <v>646829.28</v>
      </c>
    </row>
    <row r="411" spans="1:5">
      <c r="A411" t="s">
        <v>118</v>
      </c>
      <c r="B411" t="s">
        <v>1856</v>
      </c>
      <c r="C411" t="s">
        <v>19309</v>
      </c>
      <c r="D411" s="21">
        <v>45994</v>
      </c>
      <c r="E411" s="315">
        <v>1155891.6000000001</v>
      </c>
    </row>
    <row r="412" spans="1:5">
      <c r="A412" t="s">
        <v>122</v>
      </c>
      <c r="B412" t="s">
        <v>1856</v>
      </c>
      <c r="C412" t="s">
        <v>19301</v>
      </c>
      <c r="D412" s="21">
        <v>45988</v>
      </c>
      <c r="E412" s="315">
        <v>837816.48</v>
      </c>
    </row>
    <row r="413" spans="1:5">
      <c r="D413"/>
      <c r="E413" s="315"/>
    </row>
    <row r="414" spans="1:5">
      <c r="A414" t="s">
        <v>126</v>
      </c>
      <c r="B414" t="s">
        <v>4506</v>
      </c>
      <c r="C414" t="s">
        <v>2239</v>
      </c>
      <c r="D414" s="21">
        <v>45925</v>
      </c>
      <c r="E414" s="315">
        <v>539989</v>
      </c>
    </row>
    <row r="415" spans="1:5">
      <c r="A415" t="s">
        <v>126</v>
      </c>
      <c r="B415" t="s">
        <v>4506</v>
      </c>
      <c r="C415" t="s">
        <v>2234</v>
      </c>
      <c r="D415" s="21">
        <v>45919</v>
      </c>
      <c r="E415" s="315">
        <v>1149710</v>
      </c>
    </row>
    <row r="416" spans="1:5">
      <c r="A416" t="s">
        <v>126</v>
      </c>
      <c r="B416" t="s">
        <v>4506</v>
      </c>
      <c r="C416" t="s">
        <v>2216</v>
      </c>
      <c r="D416" s="21">
        <v>45903</v>
      </c>
      <c r="E416" s="315">
        <v>1477518</v>
      </c>
    </row>
    <row r="417" spans="1:5">
      <c r="A417" t="s">
        <v>126</v>
      </c>
      <c r="B417" t="s">
        <v>4506</v>
      </c>
      <c r="C417" t="s">
        <v>2218</v>
      </c>
      <c r="D417" s="21">
        <v>45903</v>
      </c>
      <c r="E417" s="315">
        <v>1196190</v>
      </c>
    </row>
    <row r="418" spans="1:5">
      <c r="A418" t="s">
        <v>126</v>
      </c>
      <c r="B418" t="s">
        <v>4506</v>
      </c>
      <c r="C418" t="s">
        <v>2224</v>
      </c>
      <c r="D418" s="21">
        <v>45904</v>
      </c>
      <c r="E418" s="315">
        <v>912267</v>
      </c>
    </row>
    <row r="419" spans="1:5">
      <c r="A419" t="s">
        <v>126</v>
      </c>
      <c r="B419" t="s">
        <v>4506</v>
      </c>
      <c r="C419" t="s">
        <v>2226</v>
      </c>
      <c r="D419" s="21">
        <v>45905</v>
      </c>
      <c r="E419" s="315">
        <v>1411772</v>
      </c>
    </row>
    <row r="420" spans="1:5">
      <c r="A420" t="s">
        <v>126</v>
      </c>
      <c r="B420" t="s">
        <v>4506</v>
      </c>
      <c r="C420" t="s">
        <v>2230</v>
      </c>
      <c r="D420" s="21">
        <v>45911</v>
      </c>
      <c r="E420" s="315">
        <v>1390514</v>
      </c>
    </row>
    <row r="421" spans="1:5">
      <c r="A421" t="s">
        <v>126</v>
      </c>
      <c r="B421" t="s">
        <v>4506</v>
      </c>
      <c r="C421" t="s">
        <v>2240</v>
      </c>
      <c r="D421" s="21">
        <v>45926</v>
      </c>
      <c r="E421" s="315">
        <v>1607568</v>
      </c>
    </row>
    <row r="422" spans="1:5">
      <c r="A422" t="s">
        <v>126</v>
      </c>
      <c r="B422" t="s">
        <v>4506</v>
      </c>
      <c r="C422" t="s">
        <v>2233</v>
      </c>
      <c r="D422" s="21">
        <v>45916</v>
      </c>
      <c r="E422" s="315">
        <v>1885159</v>
      </c>
    </row>
    <row r="423" spans="1:5">
      <c r="A423" t="s">
        <v>126</v>
      </c>
      <c r="B423" t="s">
        <v>4506</v>
      </c>
      <c r="C423" t="s">
        <v>2220</v>
      </c>
      <c r="D423" s="21">
        <v>45903</v>
      </c>
      <c r="E423" s="315">
        <v>-98373</v>
      </c>
    </row>
    <row r="424" spans="1:5">
      <c r="A424" t="s">
        <v>126</v>
      </c>
      <c r="B424" t="s">
        <v>4506</v>
      </c>
      <c r="C424" t="s">
        <v>2222</v>
      </c>
      <c r="D424" s="21">
        <v>45903</v>
      </c>
      <c r="E424" s="315">
        <v>-674039</v>
      </c>
    </row>
    <row r="425" spans="1:5">
      <c r="A425" t="s">
        <v>126</v>
      </c>
      <c r="B425" t="s">
        <v>4506</v>
      </c>
      <c r="C425" t="s">
        <v>2228</v>
      </c>
      <c r="D425" s="21">
        <v>45905</v>
      </c>
      <c r="E425" s="315">
        <v>-51704</v>
      </c>
    </row>
    <row r="426" spans="1:5">
      <c r="A426" t="s">
        <v>126</v>
      </c>
      <c r="B426" t="s">
        <v>4506</v>
      </c>
      <c r="C426" t="s">
        <v>2231</v>
      </c>
      <c r="D426" s="21">
        <v>45911</v>
      </c>
      <c r="E426" s="315">
        <v>-50182</v>
      </c>
    </row>
    <row r="427" spans="1:5">
      <c r="A427" t="s">
        <v>126</v>
      </c>
      <c r="B427" t="s">
        <v>4506</v>
      </c>
      <c r="C427" t="s">
        <v>2235</v>
      </c>
      <c r="D427" s="21">
        <v>45919</v>
      </c>
      <c r="E427" s="315">
        <v>-429815</v>
      </c>
    </row>
    <row r="428" spans="1:5">
      <c r="A428" t="s">
        <v>126</v>
      </c>
      <c r="B428" t="s">
        <v>4506</v>
      </c>
      <c r="C428" t="s">
        <v>2237</v>
      </c>
      <c r="D428" s="21">
        <v>45919</v>
      </c>
      <c r="E428" s="315">
        <v>-161788</v>
      </c>
    </row>
    <row r="429" spans="1:5">
      <c r="A429" t="s">
        <v>126</v>
      </c>
      <c r="B429" t="s">
        <v>4506</v>
      </c>
      <c r="C429" t="s">
        <v>19007</v>
      </c>
      <c r="D429" s="21">
        <v>45987</v>
      </c>
      <c r="E429" s="315">
        <v>-119942.64</v>
      </c>
    </row>
    <row r="430" spans="1:5">
      <c r="A430" t="s">
        <v>126</v>
      </c>
      <c r="B430" t="s">
        <v>4506</v>
      </c>
      <c r="C430" t="s">
        <v>19012</v>
      </c>
      <c r="D430" s="21">
        <v>45989</v>
      </c>
      <c r="E430" s="315">
        <v>-280914.48</v>
      </c>
    </row>
    <row r="431" spans="1:5">
      <c r="A431" t="s">
        <v>126</v>
      </c>
      <c r="B431" t="s">
        <v>4506</v>
      </c>
      <c r="C431" t="s">
        <v>19013</v>
      </c>
      <c r="D431" s="21">
        <v>45981</v>
      </c>
      <c r="E431" s="315">
        <v>-79305.48</v>
      </c>
    </row>
    <row r="432" spans="1:5">
      <c r="A432" t="s">
        <v>126</v>
      </c>
      <c r="B432" t="s">
        <v>4506</v>
      </c>
      <c r="C432" t="s">
        <v>19016</v>
      </c>
      <c r="D432" s="21">
        <v>45981</v>
      </c>
      <c r="E432" s="315">
        <v>-49680</v>
      </c>
    </row>
    <row r="433" spans="1:5">
      <c r="A433" t="s">
        <v>136</v>
      </c>
      <c r="B433" t="s">
        <v>4506</v>
      </c>
      <c r="C433" t="s">
        <v>2265</v>
      </c>
      <c r="D433" s="21">
        <v>45939</v>
      </c>
      <c r="E433" s="315">
        <v>557734</v>
      </c>
    </row>
    <row r="434" spans="1:5">
      <c r="A434" t="s">
        <v>136</v>
      </c>
      <c r="B434" t="s">
        <v>4506</v>
      </c>
      <c r="C434" t="s">
        <v>2263</v>
      </c>
      <c r="D434" s="21">
        <v>45959</v>
      </c>
      <c r="E434" s="315">
        <v>760804</v>
      </c>
    </row>
    <row r="435" spans="1:5">
      <c r="A435" t="s">
        <v>136</v>
      </c>
      <c r="B435" t="s">
        <v>4506</v>
      </c>
      <c r="C435" t="s">
        <v>18995</v>
      </c>
      <c r="D435" s="21">
        <v>45981</v>
      </c>
      <c r="E435" s="315">
        <v>1105963</v>
      </c>
    </row>
    <row r="436" spans="1:5">
      <c r="A436" t="s">
        <v>136</v>
      </c>
      <c r="B436" t="s">
        <v>4506</v>
      </c>
      <c r="C436" t="s">
        <v>19008</v>
      </c>
      <c r="D436" s="21">
        <v>45981</v>
      </c>
      <c r="E436" s="315">
        <v>-79305.48</v>
      </c>
    </row>
    <row r="437" spans="1:5">
      <c r="A437" t="s">
        <v>127</v>
      </c>
      <c r="B437" t="s">
        <v>4506</v>
      </c>
      <c r="C437" t="s">
        <v>2241</v>
      </c>
      <c r="D437" s="21">
        <v>45943</v>
      </c>
      <c r="E437" s="315">
        <v>804348</v>
      </c>
    </row>
    <row r="438" spans="1:5">
      <c r="A438" t="s">
        <v>127</v>
      </c>
      <c r="B438" t="s">
        <v>4506</v>
      </c>
      <c r="C438" t="s">
        <v>2266</v>
      </c>
      <c r="D438" s="21">
        <v>45959</v>
      </c>
      <c r="E438" s="315">
        <v>607950</v>
      </c>
    </row>
    <row r="439" spans="1:5">
      <c r="A439" t="s">
        <v>127</v>
      </c>
      <c r="B439" t="s">
        <v>4506</v>
      </c>
      <c r="C439" t="s">
        <v>19011</v>
      </c>
      <c r="D439" s="21">
        <v>45972</v>
      </c>
      <c r="E439" s="315">
        <v>-516136.32</v>
      </c>
    </row>
    <row r="440" spans="1:5">
      <c r="A440" t="s">
        <v>129</v>
      </c>
      <c r="B440" t="s">
        <v>4506</v>
      </c>
      <c r="C440" t="s">
        <v>2249</v>
      </c>
      <c r="D440" s="21">
        <v>45943</v>
      </c>
      <c r="E440" s="315">
        <v>734808</v>
      </c>
    </row>
    <row r="441" spans="1:5">
      <c r="A441" t="s">
        <v>129</v>
      </c>
      <c r="B441" t="s">
        <v>4506</v>
      </c>
      <c r="C441" t="s">
        <v>2268</v>
      </c>
      <c r="D441" s="21">
        <v>45959</v>
      </c>
      <c r="E441" s="315">
        <v>926504</v>
      </c>
    </row>
    <row r="442" spans="1:5">
      <c r="A442" t="s">
        <v>129</v>
      </c>
      <c r="B442" t="s">
        <v>4506</v>
      </c>
      <c r="C442" t="s">
        <v>18990</v>
      </c>
      <c r="D442" s="21">
        <v>45972</v>
      </c>
      <c r="E442" s="315">
        <v>689143</v>
      </c>
    </row>
    <row r="443" spans="1:5">
      <c r="A443" t="s">
        <v>129</v>
      </c>
      <c r="B443" t="s">
        <v>4506</v>
      </c>
      <c r="C443" t="s">
        <v>18992</v>
      </c>
      <c r="D443" s="21">
        <v>45980</v>
      </c>
      <c r="E443" s="315">
        <v>607950</v>
      </c>
    </row>
    <row r="444" spans="1:5">
      <c r="A444" t="s">
        <v>135</v>
      </c>
      <c r="B444" t="s">
        <v>4506</v>
      </c>
      <c r="C444" t="s">
        <v>2261</v>
      </c>
      <c r="D444" s="21">
        <v>45948</v>
      </c>
      <c r="E444" s="315">
        <v>1263696</v>
      </c>
    </row>
    <row r="445" spans="1:5">
      <c r="A445" t="s">
        <v>135</v>
      </c>
      <c r="B445" t="s">
        <v>4506</v>
      </c>
      <c r="C445" t="s">
        <v>2269</v>
      </c>
      <c r="D445" s="21">
        <v>45960</v>
      </c>
      <c r="E445" s="315">
        <v>756244</v>
      </c>
    </row>
    <row r="446" spans="1:5">
      <c r="A446" t="s">
        <v>135</v>
      </c>
      <c r="B446" t="s">
        <v>4506</v>
      </c>
      <c r="C446" t="s">
        <v>18989</v>
      </c>
      <c r="D446" s="21">
        <v>45974</v>
      </c>
      <c r="E446" s="315">
        <v>1066392</v>
      </c>
    </row>
    <row r="447" spans="1:5">
      <c r="A447" t="s">
        <v>135</v>
      </c>
      <c r="B447" t="s">
        <v>4506</v>
      </c>
      <c r="C447" t="s">
        <v>19009</v>
      </c>
      <c r="D447" s="21">
        <v>45974</v>
      </c>
      <c r="E447" s="315">
        <v>-242779.68</v>
      </c>
    </row>
    <row r="448" spans="1:5">
      <c r="A448" t="s">
        <v>134</v>
      </c>
      <c r="B448" t="s">
        <v>4506</v>
      </c>
      <c r="C448" t="s">
        <v>2259</v>
      </c>
      <c r="D448" s="21">
        <v>45952</v>
      </c>
      <c r="E448" s="315">
        <v>1894923</v>
      </c>
    </row>
    <row r="449" spans="1:5">
      <c r="A449" t="s">
        <v>134</v>
      </c>
      <c r="B449" t="s">
        <v>4506</v>
      </c>
      <c r="C449" t="s">
        <v>19325</v>
      </c>
      <c r="D449" s="21">
        <v>45993</v>
      </c>
      <c r="E449" s="315">
        <v>-246474.36</v>
      </c>
    </row>
    <row r="450" spans="1:5">
      <c r="A450" t="s">
        <v>133</v>
      </c>
      <c r="B450" t="s">
        <v>4506</v>
      </c>
      <c r="C450" t="s">
        <v>2257</v>
      </c>
      <c r="D450" s="21">
        <v>45948</v>
      </c>
      <c r="E450" s="315">
        <v>1962501</v>
      </c>
    </row>
    <row r="451" spans="1:5">
      <c r="A451" t="s">
        <v>137</v>
      </c>
      <c r="B451" t="s">
        <v>4506</v>
      </c>
      <c r="C451" t="s">
        <v>2270</v>
      </c>
      <c r="D451" s="21">
        <v>45959</v>
      </c>
      <c r="E451" s="315">
        <v>1138402</v>
      </c>
    </row>
    <row r="452" spans="1:5">
      <c r="A452" t="s">
        <v>137</v>
      </c>
      <c r="B452" t="s">
        <v>4506</v>
      </c>
      <c r="C452" t="s">
        <v>18993</v>
      </c>
      <c r="D452" s="21">
        <v>45980</v>
      </c>
      <c r="E452" s="315">
        <v>1125180</v>
      </c>
    </row>
    <row r="453" spans="1:5">
      <c r="A453" t="s">
        <v>137</v>
      </c>
      <c r="B453" t="s">
        <v>4506</v>
      </c>
      <c r="C453" t="s">
        <v>19010</v>
      </c>
      <c r="D453" s="21">
        <v>45981</v>
      </c>
      <c r="E453" s="315">
        <v>-120534.48</v>
      </c>
    </row>
    <row r="454" spans="1:5">
      <c r="A454" t="s">
        <v>137</v>
      </c>
      <c r="B454" t="s">
        <v>4506</v>
      </c>
      <c r="C454" t="s">
        <v>19015</v>
      </c>
      <c r="D454" s="21">
        <v>45981</v>
      </c>
      <c r="E454" s="315">
        <v>-120534.48</v>
      </c>
    </row>
    <row r="455" spans="1:5">
      <c r="A455" t="s">
        <v>137</v>
      </c>
      <c r="B455" t="s">
        <v>4506</v>
      </c>
      <c r="C455" t="s">
        <v>19324</v>
      </c>
      <c r="D455" s="21">
        <v>45994</v>
      </c>
      <c r="E455" s="315">
        <v>763718.76</v>
      </c>
    </row>
    <row r="456" spans="1:5">
      <c r="A456" t="s">
        <v>132</v>
      </c>
      <c r="B456" t="s">
        <v>4506</v>
      </c>
      <c r="C456" t="s">
        <v>2255</v>
      </c>
      <c r="D456" s="21">
        <v>45952</v>
      </c>
      <c r="E456" s="315">
        <v>1790880</v>
      </c>
    </row>
    <row r="457" spans="1:5">
      <c r="A457" t="s">
        <v>132</v>
      </c>
      <c r="B457" t="s">
        <v>4506</v>
      </c>
      <c r="C457" t="s">
        <v>2272</v>
      </c>
      <c r="D457" s="21">
        <v>45953</v>
      </c>
      <c r="E457" s="315">
        <v>368770</v>
      </c>
    </row>
    <row r="458" spans="1:5">
      <c r="A458" t="s">
        <v>132</v>
      </c>
      <c r="B458" t="s">
        <v>4506</v>
      </c>
      <c r="C458" t="s">
        <v>18996</v>
      </c>
      <c r="D458" s="21">
        <v>45983</v>
      </c>
      <c r="E458" s="315">
        <v>1776357</v>
      </c>
    </row>
    <row r="459" spans="1:5">
      <c r="A459" t="s">
        <v>130</v>
      </c>
      <c r="B459" t="s">
        <v>4506</v>
      </c>
      <c r="C459" t="s">
        <v>2251</v>
      </c>
      <c r="D459" s="21">
        <v>45941</v>
      </c>
      <c r="E459" s="315">
        <v>781600</v>
      </c>
    </row>
    <row r="460" spans="1:5">
      <c r="A460" t="s">
        <v>130</v>
      </c>
      <c r="B460" t="s">
        <v>4506</v>
      </c>
      <c r="C460" t="s">
        <v>18994</v>
      </c>
      <c r="D460" s="21">
        <v>45981</v>
      </c>
      <c r="E460" s="315">
        <v>507378</v>
      </c>
    </row>
    <row r="461" spans="1:5">
      <c r="A461" t="s">
        <v>130</v>
      </c>
      <c r="B461" t="s">
        <v>4506</v>
      </c>
      <c r="C461" t="s">
        <v>19014</v>
      </c>
      <c r="D461" s="21">
        <v>45981</v>
      </c>
      <c r="E461" s="315">
        <v>-49680</v>
      </c>
    </row>
    <row r="462" spans="1:5">
      <c r="A462" t="s">
        <v>131</v>
      </c>
      <c r="B462" t="s">
        <v>4506</v>
      </c>
      <c r="C462" t="s">
        <v>2253</v>
      </c>
      <c r="D462" s="21">
        <v>45932</v>
      </c>
      <c r="E462" s="315">
        <v>1913760</v>
      </c>
    </row>
    <row r="463" spans="1:5">
      <c r="A463" t="s">
        <v>128</v>
      </c>
      <c r="B463" t="s">
        <v>4506</v>
      </c>
      <c r="C463" t="s">
        <v>2243</v>
      </c>
      <c r="D463" s="21">
        <v>45748</v>
      </c>
      <c r="E463" s="315">
        <v>994732</v>
      </c>
    </row>
    <row r="464" spans="1:5">
      <c r="A464" t="s">
        <v>128</v>
      </c>
      <c r="B464" t="s">
        <v>4506</v>
      </c>
      <c r="C464" t="s">
        <v>2247</v>
      </c>
      <c r="D464" s="21">
        <v>45941</v>
      </c>
      <c r="E464" s="315">
        <v>1913760</v>
      </c>
    </row>
    <row r="465" spans="1:5">
      <c r="A465" t="s">
        <v>128</v>
      </c>
      <c r="B465" t="s">
        <v>4506</v>
      </c>
      <c r="C465" t="s">
        <v>2245</v>
      </c>
      <c r="D465" s="21">
        <v>45861</v>
      </c>
      <c r="E465" s="315">
        <v>-689736</v>
      </c>
    </row>
    <row r="466" spans="1:5">
      <c r="A466" t="s">
        <v>128</v>
      </c>
      <c r="B466" t="s">
        <v>4506</v>
      </c>
      <c r="C466" t="s">
        <v>18991</v>
      </c>
      <c r="D466" s="21">
        <v>45987</v>
      </c>
      <c r="E466" s="315">
        <v>1154376</v>
      </c>
    </row>
    <row r="467" spans="1:5">
      <c r="D467"/>
      <c r="E467" s="315"/>
    </row>
    <row r="468" spans="1:5">
      <c r="A468" t="s">
        <v>147</v>
      </c>
      <c r="B468" t="s">
        <v>18838</v>
      </c>
      <c r="C468" t="s">
        <v>3142</v>
      </c>
      <c r="D468" s="21">
        <v>45919</v>
      </c>
      <c r="E468" s="315">
        <v>988739</v>
      </c>
    </row>
    <row r="469" spans="1:5">
      <c r="A469" t="s">
        <v>147</v>
      </c>
      <c r="B469" t="s">
        <v>18838</v>
      </c>
      <c r="C469" t="s">
        <v>3104</v>
      </c>
      <c r="D469" s="21">
        <v>45853</v>
      </c>
      <c r="E469" s="315">
        <v>636291</v>
      </c>
    </row>
    <row r="470" spans="1:5">
      <c r="A470" t="s">
        <v>147</v>
      </c>
      <c r="B470" t="s">
        <v>18838</v>
      </c>
      <c r="C470" t="s">
        <v>3106</v>
      </c>
      <c r="D470" s="21">
        <v>45861</v>
      </c>
      <c r="E470" s="315">
        <v>1201351</v>
      </c>
    </row>
    <row r="471" spans="1:5">
      <c r="A471" t="s">
        <v>147</v>
      </c>
      <c r="B471" t="s">
        <v>18838</v>
      </c>
      <c r="C471" t="s">
        <v>3117</v>
      </c>
      <c r="D471" s="21">
        <v>45870</v>
      </c>
      <c r="E471" s="315">
        <v>2376777</v>
      </c>
    </row>
    <row r="472" spans="1:5">
      <c r="A472" t="s">
        <v>147</v>
      </c>
      <c r="B472" t="s">
        <v>18838</v>
      </c>
      <c r="C472" t="s">
        <v>3120</v>
      </c>
      <c r="D472" s="21">
        <v>45876</v>
      </c>
      <c r="E472" s="315">
        <v>1398698</v>
      </c>
    </row>
    <row r="473" spans="1:5">
      <c r="A473" t="s">
        <v>147</v>
      </c>
      <c r="B473" t="s">
        <v>18838</v>
      </c>
      <c r="C473" t="s">
        <v>3123</v>
      </c>
      <c r="D473" s="21">
        <v>45885</v>
      </c>
      <c r="E473" s="315">
        <v>2877077</v>
      </c>
    </row>
    <row r="474" spans="1:5">
      <c r="A474" t="s">
        <v>147</v>
      </c>
      <c r="B474" t="s">
        <v>18838</v>
      </c>
      <c r="C474" t="s">
        <v>3126</v>
      </c>
      <c r="D474" s="21">
        <v>45887</v>
      </c>
      <c r="E474" s="315">
        <v>621387</v>
      </c>
    </row>
    <row r="475" spans="1:5">
      <c r="A475" t="s">
        <v>147</v>
      </c>
      <c r="B475" t="s">
        <v>18838</v>
      </c>
      <c r="C475" t="s">
        <v>3128</v>
      </c>
      <c r="D475" s="21">
        <v>45895</v>
      </c>
      <c r="E475" s="315">
        <v>1684355</v>
      </c>
    </row>
    <row r="476" spans="1:5">
      <c r="A476" t="s">
        <v>147</v>
      </c>
      <c r="B476" t="s">
        <v>18838</v>
      </c>
      <c r="C476" t="s">
        <v>3135</v>
      </c>
      <c r="D476" s="21">
        <v>45904</v>
      </c>
      <c r="E476" s="315">
        <v>683672</v>
      </c>
    </row>
    <row r="477" spans="1:5">
      <c r="A477" t="s">
        <v>147</v>
      </c>
      <c r="B477" t="s">
        <v>18838</v>
      </c>
      <c r="C477" t="s">
        <v>3137</v>
      </c>
      <c r="D477" s="21">
        <v>45905</v>
      </c>
      <c r="E477" s="315">
        <v>437520</v>
      </c>
    </row>
    <row r="478" spans="1:5">
      <c r="A478" t="s">
        <v>147</v>
      </c>
      <c r="B478" t="s">
        <v>18838</v>
      </c>
      <c r="C478" t="s">
        <v>3139</v>
      </c>
      <c r="D478" s="21">
        <v>45908</v>
      </c>
      <c r="E478" s="315">
        <v>3426176</v>
      </c>
    </row>
    <row r="479" spans="1:5">
      <c r="A479" t="s">
        <v>147</v>
      </c>
      <c r="B479" t="s">
        <v>18838</v>
      </c>
      <c r="C479" t="s">
        <v>3147</v>
      </c>
      <c r="D479" s="21">
        <v>45931</v>
      </c>
      <c r="E479" s="315">
        <v>738976</v>
      </c>
    </row>
    <row r="480" spans="1:5">
      <c r="A480" t="s">
        <v>147</v>
      </c>
      <c r="B480" t="s">
        <v>18838</v>
      </c>
      <c r="C480" t="s">
        <v>3149</v>
      </c>
      <c r="D480" s="21">
        <v>45939</v>
      </c>
      <c r="E480" s="315">
        <v>738976</v>
      </c>
    </row>
    <row r="481" spans="1:5">
      <c r="A481" t="s">
        <v>147</v>
      </c>
      <c r="B481" t="s">
        <v>18838</v>
      </c>
      <c r="C481" t="s">
        <v>3115</v>
      </c>
      <c r="D481" s="21">
        <v>45867</v>
      </c>
      <c r="E481" s="315">
        <v>-590071</v>
      </c>
    </row>
    <row r="482" spans="1:5">
      <c r="A482" t="s">
        <v>147</v>
      </c>
      <c r="B482" t="s">
        <v>18838</v>
      </c>
      <c r="C482" t="s">
        <v>3109</v>
      </c>
      <c r="D482" s="21">
        <v>45840</v>
      </c>
      <c r="E482" s="315">
        <v>-333060</v>
      </c>
    </row>
    <row r="483" spans="1:5">
      <c r="A483" t="s">
        <v>147</v>
      </c>
      <c r="B483" t="s">
        <v>18838</v>
      </c>
      <c r="C483" t="s">
        <v>3110</v>
      </c>
      <c r="D483" s="21">
        <v>45853</v>
      </c>
      <c r="E483" s="315">
        <v>-272501</v>
      </c>
    </row>
    <row r="484" spans="1:5">
      <c r="A484" t="s">
        <v>147</v>
      </c>
      <c r="B484" t="s">
        <v>18838</v>
      </c>
      <c r="C484" t="s">
        <v>3133</v>
      </c>
      <c r="D484" s="21">
        <v>45888</v>
      </c>
      <c r="E484" s="315">
        <v>-308921</v>
      </c>
    </row>
    <row r="485" spans="1:5">
      <c r="A485" t="s">
        <v>147</v>
      </c>
      <c r="B485" t="s">
        <v>18838</v>
      </c>
      <c r="C485" t="s">
        <v>3131</v>
      </c>
      <c r="D485" s="21">
        <v>45892</v>
      </c>
      <c r="E485" s="315">
        <v>-228025</v>
      </c>
    </row>
    <row r="486" spans="1:5">
      <c r="A486" t="s">
        <v>147</v>
      </c>
      <c r="B486" t="s">
        <v>18838</v>
      </c>
      <c r="C486" t="s">
        <v>3145</v>
      </c>
      <c r="D486" s="21">
        <v>45903</v>
      </c>
      <c r="E486" s="315">
        <v>-316765</v>
      </c>
    </row>
    <row r="487" spans="1:5">
      <c r="A487" t="s">
        <v>147</v>
      </c>
      <c r="B487" t="s">
        <v>18838</v>
      </c>
      <c r="C487" t="s">
        <v>3113</v>
      </c>
      <c r="D487" s="21">
        <v>45861</v>
      </c>
      <c r="E487" s="315">
        <v>-226019</v>
      </c>
    </row>
    <row r="488" spans="1:5">
      <c r="A488" t="s">
        <v>147</v>
      </c>
      <c r="B488" t="s">
        <v>18838</v>
      </c>
      <c r="C488" t="s">
        <v>3111</v>
      </c>
      <c r="D488" s="21">
        <v>45853</v>
      </c>
      <c r="E488" s="315">
        <v>-286841</v>
      </c>
    </row>
    <row r="489" spans="1:5">
      <c r="A489" t="s">
        <v>147</v>
      </c>
      <c r="B489" t="s">
        <v>18838</v>
      </c>
      <c r="C489" t="s">
        <v>18921</v>
      </c>
      <c r="D489" t="s">
        <v>18921</v>
      </c>
      <c r="E489" s="315">
        <v>-54584</v>
      </c>
    </row>
    <row r="490" spans="1:5">
      <c r="A490" t="s">
        <v>147</v>
      </c>
      <c r="B490" t="s">
        <v>18838</v>
      </c>
      <c r="C490" t="s">
        <v>19351</v>
      </c>
      <c r="D490" s="21">
        <v>45985</v>
      </c>
      <c r="E490" s="315">
        <v>-569727</v>
      </c>
    </row>
    <row r="491" spans="1:5">
      <c r="A491" t="s">
        <v>147</v>
      </c>
      <c r="B491" t="s">
        <v>18838</v>
      </c>
      <c r="C491" t="s">
        <v>19353</v>
      </c>
      <c r="D491" s="21">
        <v>45964</v>
      </c>
      <c r="E491" s="315">
        <v>-388557</v>
      </c>
    </row>
    <row r="492" spans="1:5">
      <c r="A492" t="s">
        <v>147</v>
      </c>
      <c r="B492" t="s">
        <v>18838</v>
      </c>
      <c r="C492" t="s">
        <v>19355</v>
      </c>
      <c r="D492" s="21">
        <v>45981</v>
      </c>
      <c r="E492" s="315">
        <v>-670032</v>
      </c>
    </row>
    <row r="493" spans="1:5">
      <c r="A493" t="s">
        <v>147</v>
      </c>
      <c r="B493" t="s">
        <v>18838</v>
      </c>
      <c r="C493" t="s">
        <v>19357</v>
      </c>
      <c r="D493" s="21">
        <v>45964</v>
      </c>
      <c r="E493" s="315">
        <v>2883621.6</v>
      </c>
    </row>
    <row r="494" spans="1:5">
      <c r="A494" t="s">
        <v>147</v>
      </c>
      <c r="B494" t="s">
        <v>18838</v>
      </c>
      <c r="C494" t="s">
        <v>19358</v>
      </c>
      <c r="D494" s="21">
        <v>45965</v>
      </c>
      <c r="E494" s="315">
        <v>1140847.2</v>
      </c>
    </row>
    <row r="495" spans="1:5">
      <c r="A495" t="s">
        <v>147</v>
      </c>
      <c r="B495" t="s">
        <v>18838</v>
      </c>
      <c r="C495" t="s">
        <v>19359</v>
      </c>
      <c r="D495" s="21">
        <v>45985</v>
      </c>
      <c r="E495" s="315">
        <v>2703218.4</v>
      </c>
    </row>
    <row r="496" spans="1:5">
      <c r="A496" t="s">
        <v>13995</v>
      </c>
      <c r="B496" t="s">
        <v>18838</v>
      </c>
      <c r="C496" t="s">
        <v>19270</v>
      </c>
      <c r="D496" s="21">
        <v>45960</v>
      </c>
      <c r="E496" s="315">
        <v>1516616</v>
      </c>
    </row>
    <row r="497" spans="1:5">
      <c r="D497"/>
      <c r="E497" s="315"/>
    </row>
    <row r="498" spans="1:5">
      <c r="A498" t="s">
        <v>10457</v>
      </c>
      <c r="B498" t="s">
        <v>10458</v>
      </c>
      <c r="C498" t="s">
        <v>19279</v>
      </c>
      <c r="D498" s="21">
        <v>45973</v>
      </c>
      <c r="E498" s="315">
        <v>2920040.28</v>
      </c>
    </row>
    <row r="499" spans="1:5">
      <c r="D499"/>
      <c r="E499" s="315"/>
    </row>
    <row r="500" spans="1:5">
      <c r="A500" t="s">
        <v>12263</v>
      </c>
      <c r="B500" t="s">
        <v>4509</v>
      </c>
      <c r="C500" t="s">
        <v>19333</v>
      </c>
      <c r="D500" s="21">
        <v>45989</v>
      </c>
      <c r="E500" s="315">
        <v>1253997.72</v>
      </c>
    </row>
    <row r="501" spans="1:5">
      <c r="A501" t="s">
        <v>12267</v>
      </c>
      <c r="B501" t="s">
        <v>4509</v>
      </c>
      <c r="C501" t="s">
        <v>19334</v>
      </c>
      <c r="D501" s="21">
        <v>45990</v>
      </c>
      <c r="E501" s="315">
        <v>1281359.52</v>
      </c>
    </row>
    <row r="502" spans="1:5">
      <c r="D502"/>
      <c r="E502" s="315"/>
    </row>
    <row r="503" spans="1:5">
      <c r="A503" t="s">
        <v>19375</v>
      </c>
      <c r="B503" t="s">
        <v>11622</v>
      </c>
      <c r="C503" t="s">
        <v>19373</v>
      </c>
      <c r="D503" s="21">
        <v>45987</v>
      </c>
      <c r="E503" s="315">
        <v>5655117.5999999996</v>
      </c>
    </row>
    <row r="504" spans="1:5">
      <c r="D504"/>
      <c r="E504" s="315"/>
    </row>
    <row r="505" spans="1:5">
      <c r="A505" t="s">
        <v>184</v>
      </c>
      <c r="B505" t="s">
        <v>5155</v>
      </c>
      <c r="C505" t="s">
        <v>18921</v>
      </c>
      <c r="D505" s="21">
        <v>45716</v>
      </c>
      <c r="E505" s="315">
        <v>-1116427</v>
      </c>
    </row>
    <row r="506" spans="1:5">
      <c r="A506" t="s">
        <v>184</v>
      </c>
      <c r="B506" t="s">
        <v>5155</v>
      </c>
      <c r="C506" t="s">
        <v>18921</v>
      </c>
      <c r="D506" s="21">
        <v>45747</v>
      </c>
      <c r="E506" s="315">
        <v>-1130635</v>
      </c>
    </row>
    <row r="507" spans="1:5">
      <c r="A507" t="s">
        <v>184</v>
      </c>
      <c r="B507" t="s">
        <v>5155</v>
      </c>
      <c r="C507" t="s">
        <v>18921</v>
      </c>
      <c r="D507" s="21">
        <v>45932</v>
      </c>
      <c r="E507" s="315">
        <v>-681801</v>
      </c>
    </row>
    <row r="508" spans="1:5">
      <c r="A508" t="s">
        <v>184</v>
      </c>
      <c r="B508" t="s">
        <v>5155</v>
      </c>
      <c r="C508" t="s">
        <v>18921</v>
      </c>
      <c r="D508" s="21">
        <v>45941</v>
      </c>
      <c r="E508" s="315">
        <v>-114508</v>
      </c>
    </row>
    <row r="509" spans="1:5">
      <c r="A509" t="s">
        <v>184</v>
      </c>
      <c r="B509" t="s">
        <v>5155</v>
      </c>
      <c r="C509" t="s">
        <v>18921</v>
      </c>
      <c r="D509" s="21">
        <v>45945</v>
      </c>
      <c r="E509" s="315">
        <v>-1839252</v>
      </c>
    </row>
    <row r="510" spans="1:5">
      <c r="A510" t="s">
        <v>184</v>
      </c>
      <c r="B510" t="s">
        <v>5155</v>
      </c>
      <c r="C510" t="s">
        <v>18921</v>
      </c>
      <c r="D510" s="21">
        <v>45946</v>
      </c>
      <c r="E510" s="315">
        <v>-421734</v>
      </c>
    </row>
    <row r="511" spans="1:5">
      <c r="A511" t="s">
        <v>184</v>
      </c>
      <c r="B511" t="s">
        <v>5155</v>
      </c>
      <c r="C511" t="s">
        <v>18921</v>
      </c>
      <c r="D511" s="21">
        <v>45950</v>
      </c>
      <c r="E511" s="315">
        <v>-113945</v>
      </c>
    </row>
    <row r="512" spans="1:5">
      <c r="A512" t="s">
        <v>184</v>
      </c>
      <c r="B512" t="s">
        <v>5155</v>
      </c>
      <c r="C512" t="s">
        <v>18921</v>
      </c>
      <c r="D512" s="21">
        <v>45952</v>
      </c>
      <c r="E512" s="315">
        <v>-1187879</v>
      </c>
    </row>
    <row r="513" spans="1:5">
      <c r="A513" t="s">
        <v>184</v>
      </c>
      <c r="B513" t="s">
        <v>5155</v>
      </c>
      <c r="C513" t="s">
        <v>18921</v>
      </c>
      <c r="D513" s="21">
        <v>45954</v>
      </c>
      <c r="E513" s="315">
        <v>-570290</v>
      </c>
    </row>
    <row r="514" spans="1:5">
      <c r="A514" t="s">
        <v>184</v>
      </c>
      <c r="B514" t="s">
        <v>5155</v>
      </c>
      <c r="C514" t="s">
        <v>18921</v>
      </c>
      <c r="D514" s="21">
        <v>45955</v>
      </c>
      <c r="E514" s="315">
        <v>-1009686</v>
      </c>
    </row>
    <row r="515" spans="1:5">
      <c r="A515" t="s">
        <v>184</v>
      </c>
      <c r="B515" t="s">
        <v>5155</v>
      </c>
      <c r="C515" t="s">
        <v>18921</v>
      </c>
      <c r="D515" s="21">
        <v>45961</v>
      </c>
      <c r="E515" s="315">
        <v>-12125790</v>
      </c>
    </row>
    <row r="516" spans="1:5">
      <c r="A516" t="s">
        <v>184</v>
      </c>
      <c r="B516" t="s">
        <v>5155</v>
      </c>
      <c r="C516" t="s">
        <v>18921</v>
      </c>
      <c r="D516" s="21">
        <v>45974</v>
      </c>
      <c r="E516" s="315">
        <v>-448185</v>
      </c>
    </row>
    <row r="517" spans="1:5">
      <c r="A517" t="s">
        <v>184</v>
      </c>
      <c r="B517" t="s">
        <v>5155</v>
      </c>
      <c r="C517" t="s">
        <v>18921</v>
      </c>
      <c r="D517" s="21">
        <v>45978</v>
      </c>
      <c r="E517" s="315">
        <v>-234150</v>
      </c>
    </row>
    <row r="518" spans="1:5">
      <c r="A518" t="s">
        <v>184</v>
      </c>
      <c r="B518" t="s">
        <v>5155</v>
      </c>
      <c r="C518" t="s">
        <v>18921</v>
      </c>
      <c r="D518" s="21">
        <v>45980</v>
      </c>
      <c r="E518" s="315">
        <v>-387752</v>
      </c>
    </row>
    <row r="519" spans="1:5">
      <c r="A519" t="s">
        <v>184</v>
      </c>
      <c r="B519" t="s">
        <v>5155</v>
      </c>
      <c r="C519" t="s">
        <v>18921</v>
      </c>
      <c r="D519" s="21">
        <v>45777</v>
      </c>
      <c r="E519" s="315">
        <v>-1248137</v>
      </c>
    </row>
    <row r="520" spans="1:5">
      <c r="A520" t="s">
        <v>184</v>
      </c>
      <c r="B520" t="s">
        <v>5155</v>
      </c>
      <c r="C520" t="s">
        <v>19849</v>
      </c>
      <c r="D520" s="21">
        <v>45832</v>
      </c>
      <c r="E520" s="315">
        <v>1233403</v>
      </c>
    </row>
    <row r="521" spans="1:5">
      <c r="A521" t="s">
        <v>184</v>
      </c>
      <c r="B521" t="s">
        <v>5155</v>
      </c>
      <c r="C521" t="s">
        <v>20162</v>
      </c>
      <c r="D521" s="21">
        <v>45931</v>
      </c>
      <c r="E521" s="315">
        <v>753397</v>
      </c>
    </row>
    <row r="522" spans="1:5">
      <c r="A522" t="s">
        <v>184</v>
      </c>
      <c r="B522" t="s">
        <v>5155</v>
      </c>
      <c r="C522" t="s">
        <v>20163</v>
      </c>
      <c r="D522" s="21">
        <v>45931</v>
      </c>
      <c r="E522" s="315">
        <v>893436</v>
      </c>
    </row>
    <row r="523" spans="1:5">
      <c r="A523" t="s">
        <v>184</v>
      </c>
      <c r="B523" t="s">
        <v>5155</v>
      </c>
      <c r="C523" t="s">
        <v>20164</v>
      </c>
      <c r="D523" s="21">
        <v>45931</v>
      </c>
      <c r="E523" s="315">
        <v>3591070</v>
      </c>
    </row>
    <row r="524" spans="1:5">
      <c r="A524" t="s">
        <v>184</v>
      </c>
      <c r="B524" t="s">
        <v>5155</v>
      </c>
      <c r="C524" t="s">
        <v>20165</v>
      </c>
      <c r="D524" s="21">
        <v>45931</v>
      </c>
      <c r="E524" s="315">
        <v>857003</v>
      </c>
    </row>
    <row r="525" spans="1:5">
      <c r="A525" t="s">
        <v>184</v>
      </c>
      <c r="B525" t="s">
        <v>5155</v>
      </c>
      <c r="C525" t="s">
        <v>20166</v>
      </c>
      <c r="D525" s="21">
        <v>45931</v>
      </c>
      <c r="E525" s="315">
        <v>818524</v>
      </c>
    </row>
    <row r="526" spans="1:5">
      <c r="A526" t="s">
        <v>184</v>
      </c>
      <c r="B526" t="s">
        <v>5155</v>
      </c>
      <c r="C526" t="s">
        <v>20167</v>
      </c>
      <c r="D526" s="21">
        <v>45931</v>
      </c>
      <c r="E526" s="315">
        <v>928034</v>
      </c>
    </row>
    <row r="527" spans="1:5">
      <c r="A527" t="s">
        <v>184</v>
      </c>
      <c r="B527" t="s">
        <v>5155</v>
      </c>
      <c r="C527" t="s">
        <v>20168</v>
      </c>
      <c r="D527" s="21">
        <v>45931</v>
      </c>
      <c r="E527" s="315">
        <v>1236961</v>
      </c>
    </row>
    <row r="528" spans="1:5">
      <c r="A528" t="s">
        <v>184</v>
      </c>
      <c r="B528" t="s">
        <v>5155</v>
      </c>
      <c r="C528" t="s">
        <v>20169</v>
      </c>
      <c r="D528" s="21">
        <v>45931</v>
      </c>
      <c r="E528" s="315">
        <v>1933884</v>
      </c>
    </row>
    <row r="529" spans="1:5">
      <c r="A529" t="s">
        <v>184</v>
      </c>
      <c r="B529" t="s">
        <v>5155</v>
      </c>
      <c r="C529" t="s">
        <v>20170</v>
      </c>
      <c r="D529" s="21">
        <v>45931</v>
      </c>
      <c r="E529" s="315">
        <v>1508754</v>
      </c>
    </row>
    <row r="530" spans="1:5">
      <c r="A530" t="s">
        <v>184</v>
      </c>
      <c r="B530" t="s">
        <v>5155</v>
      </c>
      <c r="C530" t="s">
        <v>20171</v>
      </c>
      <c r="D530" s="21">
        <v>45931</v>
      </c>
      <c r="E530" s="315">
        <v>1155314</v>
      </c>
    </row>
    <row r="531" spans="1:5">
      <c r="A531" t="s">
        <v>184</v>
      </c>
      <c r="B531" t="s">
        <v>5155</v>
      </c>
      <c r="C531" t="s">
        <v>20172</v>
      </c>
      <c r="D531" s="21">
        <v>45932</v>
      </c>
      <c r="E531" s="315">
        <v>7411832</v>
      </c>
    </row>
    <row r="532" spans="1:5">
      <c r="A532" t="s">
        <v>184</v>
      </c>
      <c r="B532" t="s">
        <v>5155</v>
      </c>
      <c r="C532" t="s">
        <v>20173</v>
      </c>
      <c r="D532" s="21">
        <v>45932</v>
      </c>
      <c r="E532" s="315">
        <v>1191776</v>
      </c>
    </row>
    <row r="533" spans="1:5">
      <c r="A533" t="s">
        <v>184</v>
      </c>
      <c r="B533" t="s">
        <v>5155</v>
      </c>
      <c r="C533" t="s">
        <v>20174</v>
      </c>
      <c r="D533" s="21">
        <v>45933</v>
      </c>
      <c r="E533" s="315">
        <v>1632576</v>
      </c>
    </row>
    <row r="534" spans="1:5">
      <c r="A534" t="s">
        <v>184</v>
      </c>
      <c r="B534" t="s">
        <v>5155</v>
      </c>
      <c r="C534" t="s">
        <v>20175</v>
      </c>
      <c r="D534" s="21">
        <v>45933</v>
      </c>
      <c r="E534" s="315">
        <v>3145703</v>
      </c>
    </row>
    <row r="535" spans="1:5">
      <c r="A535" t="s">
        <v>184</v>
      </c>
      <c r="B535" t="s">
        <v>5155</v>
      </c>
      <c r="C535" t="s">
        <v>20176</v>
      </c>
      <c r="D535" s="21">
        <v>45933</v>
      </c>
      <c r="E535" s="315">
        <v>1210304</v>
      </c>
    </row>
    <row r="536" spans="1:5">
      <c r="A536" t="s">
        <v>184</v>
      </c>
      <c r="B536" t="s">
        <v>5155</v>
      </c>
      <c r="C536" t="s">
        <v>20177</v>
      </c>
      <c r="D536" s="21">
        <v>45933</v>
      </c>
      <c r="E536" s="315">
        <v>1256472</v>
      </c>
    </row>
    <row r="537" spans="1:5">
      <c r="A537" t="s">
        <v>184</v>
      </c>
      <c r="B537" t="s">
        <v>5155</v>
      </c>
      <c r="C537" t="s">
        <v>20178</v>
      </c>
      <c r="D537" s="21">
        <v>45933</v>
      </c>
      <c r="E537" s="315">
        <v>827161</v>
      </c>
    </row>
    <row r="538" spans="1:5">
      <c r="A538" t="s">
        <v>184</v>
      </c>
      <c r="B538" t="s">
        <v>5155</v>
      </c>
      <c r="C538" t="s">
        <v>20179</v>
      </c>
      <c r="D538" s="21">
        <v>45936</v>
      </c>
      <c r="E538" s="315">
        <v>2292328</v>
      </c>
    </row>
    <row r="539" spans="1:5">
      <c r="A539" t="s">
        <v>184</v>
      </c>
      <c r="B539" t="s">
        <v>5155</v>
      </c>
      <c r="C539" t="s">
        <v>20180</v>
      </c>
      <c r="D539" s="21">
        <v>45936</v>
      </c>
      <c r="E539" s="315">
        <v>376699</v>
      </c>
    </row>
    <row r="540" spans="1:5">
      <c r="A540" t="s">
        <v>184</v>
      </c>
      <c r="B540" t="s">
        <v>5155</v>
      </c>
      <c r="C540" t="s">
        <v>20181</v>
      </c>
      <c r="D540" s="21">
        <v>45936</v>
      </c>
      <c r="E540" s="315">
        <v>1064152</v>
      </c>
    </row>
    <row r="541" spans="1:5">
      <c r="A541" t="s">
        <v>184</v>
      </c>
      <c r="B541" t="s">
        <v>5155</v>
      </c>
      <c r="C541" t="s">
        <v>20182</v>
      </c>
      <c r="D541" s="21">
        <v>45936</v>
      </c>
      <c r="E541" s="315">
        <v>1639954</v>
      </c>
    </row>
    <row r="542" spans="1:5">
      <c r="A542" t="s">
        <v>184</v>
      </c>
      <c r="B542" t="s">
        <v>5155</v>
      </c>
      <c r="C542" t="s">
        <v>20183</v>
      </c>
      <c r="D542" s="21">
        <v>45936</v>
      </c>
      <c r="E542" s="315">
        <v>1062849</v>
      </c>
    </row>
    <row r="543" spans="1:5">
      <c r="A543" t="s">
        <v>184</v>
      </c>
      <c r="B543" t="s">
        <v>5155</v>
      </c>
      <c r="C543" t="s">
        <v>20184</v>
      </c>
      <c r="D543" s="21">
        <v>45936</v>
      </c>
      <c r="E543" s="315">
        <v>1687313</v>
      </c>
    </row>
    <row r="544" spans="1:5">
      <c r="A544" t="s">
        <v>184</v>
      </c>
      <c r="B544" t="s">
        <v>5155</v>
      </c>
      <c r="C544" t="s">
        <v>20185</v>
      </c>
      <c r="D544" s="21">
        <v>45936</v>
      </c>
      <c r="E544" s="315">
        <v>1955314</v>
      </c>
    </row>
    <row r="545" spans="1:5">
      <c r="A545" t="s">
        <v>184</v>
      </c>
      <c r="B545" t="s">
        <v>5155</v>
      </c>
      <c r="C545" t="s">
        <v>20186</v>
      </c>
      <c r="D545" s="21">
        <v>45936</v>
      </c>
      <c r="E545" s="315">
        <v>1008046</v>
      </c>
    </row>
    <row r="546" spans="1:5">
      <c r="A546" t="s">
        <v>184</v>
      </c>
      <c r="B546" t="s">
        <v>5155</v>
      </c>
      <c r="C546" t="s">
        <v>20187</v>
      </c>
      <c r="D546" s="21">
        <v>45937</v>
      </c>
      <c r="E546" s="315">
        <v>2793452</v>
      </c>
    </row>
    <row r="547" spans="1:5">
      <c r="A547" t="s">
        <v>184</v>
      </c>
      <c r="B547" t="s">
        <v>5155</v>
      </c>
      <c r="C547" t="s">
        <v>20188</v>
      </c>
      <c r="D547" s="21">
        <v>45937</v>
      </c>
      <c r="E547" s="315">
        <v>753397</v>
      </c>
    </row>
    <row r="548" spans="1:5">
      <c r="A548" t="s">
        <v>184</v>
      </c>
      <c r="B548" t="s">
        <v>5155</v>
      </c>
      <c r="C548" t="s">
        <v>20189</v>
      </c>
      <c r="D548" s="21">
        <v>45937</v>
      </c>
      <c r="E548" s="315">
        <v>1297120</v>
      </c>
    </row>
    <row r="549" spans="1:5">
      <c r="A549" t="s">
        <v>184</v>
      </c>
      <c r="B549" t="s">
        <v>5155</v>
      </c>
      <c r="C549" t="s">
        <v>20190</v>
      </c>
      <c r="D549" s="21">
        <v>45937</v>
      </c>
      <c r="E549" s="315">
        <v>2150285</v>
      </c>
    </row>
    <row r="550" spans="1:5">
      <c r="A550" t="s">
        <v>184</v>
      </c>
      <c r="B550" t="s">
        <v>5155</v>
      </c>
      <c r="C550" t="s">
        <v>20191</v>
      </c>
      <c r="D550" s="21">
        <v>45938</v>
      </c>
      <c r="E550" s="315">
        <v>6489191</v>
      </c>
    </row>
    <row r="551" spans="1:5">
      <c r="A551" t="s">
        <v>184</v>
      </c>
      <c r="B551" t="s">
        <v>5155</v>
      </c>
      <c r="C551" t="s">
        <v>20192</v>
      </c>
      <c r="D551" s="21">
        <v>45938</v>
      </c>
      <c r="E551" s="315">
        <v>950207</v>
      </c>
    </row>
    <row r="552" spans="1:5">
      <c r="A552" t="s">
        <v>184</v>
      </c>
      <c r="B552" t="s">
        <v>5155</v>
      </c>
      <c r="C552" t="s">
        <v>20193</v>
      </c>
      <c r="D552" s="21">
        <v>45938</v>
      </c>
      <c r="E552" s="315">
        <v>857003</v>
      </c>
    </row>
    <row r="553" spans="1:5">
      <c r="A553" t="s">
        <v>184</v>
      </c>
      <c r="B553" t="s">
        <v>5155</v>
      </c>
      <c r="C553" t="s">
        <v>20194</v>
      </c>
      <c r="D553" s="21">
        <v>45938</v>
      </c>
      <c r="E553" s="315">
        <v>3324650</v>
      </c>
    </row>
    <row r="554" spans="1:5">
      <c r="A554" t="s">
        <v>184</v>
      </c>
      <c r="B554" t="s">
        <v>5155</v>
      </c>
      <c r="C554" t="s">
        <v>20195</v>
      </c>
      <c r="D554" s="21">
        <v>45938</v>
      </c>
      <c r="E554" s="315">
        <v>1182406</v>
      </c>
    </row>
    <row r="555" spans="1:5">
      <c r="A555" t="s">
        <v>184</v>
      </c>
      <c r="B555" t="s">
        <v>5155</v>
      </c>
      <c r="C555" t="s">
        <v>20196</v>
      </c>
      <c r="D555" s="21">
        <v>45938</v>
      </c>
      <c r="E555" s="315">
        <v>1354356</v>
      </c>
    </row>
    <row r="556" spans="1:5">
      <c r="A556" t="s">
        <v>184</v>
      </c>
      <c r="B556" t="s">
        <v>5155</v>
      </c>
      <c r="C556" t="s">
        <v>20197</v>
      </c>
      <c r="D556" s="21">
        <v>45939</v>
      </c>
      <c r="E556" s="315">
        <v>3037932</v>
      </c>
    </row>
    <row r="557" spans="1:5">
      <c r="A557" t="s">
        <v>184</v>
      </c>
      <c r="B557" t="s">
        <v>5155</v>
      </c>
      <c r="C557" t="s">
        <v>20198</v>
      </c>
      <c r="D557" s="21">
        <v>45939</v>
      </c>
      <c r="E557" s="315">
        <v>793875</v>
      </c>
    </row>
    <row r="558" spans="1:5">
      <c r="A558" t="s">
        <v>184</v>
      </c>
      <c r="B558" t="s">
        <v>5155</v>
      </c>
      <c r="C558" t="s">
        <v>20199</v>
      </c>
      <c r="D558" s="21">
        <v>45939</v>
      </c>
      <c r="E558" s="315">
        <v>569727</v>
      </c>
    </row>
    <row r="559" spans="1:5">
      <c r="A559" t="s">
        <v>184</v>
      </c>
      <c r="B559" t="s">
        <v>5155</v>
      </c>
      <c r="C559" t="s">
        <v>20200</v>
      </c>
      <c r="D559" s="21">
        <v>45940</v>
      </c>
      <c r="E559" s="315">
        <v>1506794</v>
      </c>
    </row>
    <row r="560" spans="1:5">
      <c r="A560" t="s">
        <v>184</v>
      </c>
      <c r="B560" t="s">
        <v>5155</v>
      </c>
      <c r="C560" t="s">
        <v>20201</v>
      </c>
      <c r="D560" s="21">
        <v>45940</v>
      </c>
      <c r="E560" s="315">
        <v>1325938</v>
      </c>
    </row>
    <row r="561" spans="1:5">
      <c r="A561" t="s">
        <v>184</v>
      </c>
      <c r="B561" t="s">
        <v>5155</v>
      </c>
      <c r="C561" t="s">
        <v>20202</v>
      </c>
      <c r="D561" s="21">
        <v>45940</v>
      </c>
      <c r="E561" s="315">
        <v>987509</v>
      </c>
    </row>
    <row r="562" spans="1:5">
      <c r="A562" t="s">
        <v>184</v>
      </c>
      <c r="B562" t="s">
        <v>5155</v>
      </c>
      <c r="C562" t="s">
        <v>20203</v>
      </c>
      <c r="D562" s="21">
        <v>45940</v>
      </c>
      <c r="E562" s="315">
        <v>2763909</v>
      </c>
    </row>
    <row r="563" spans="1:5">
      <c r="A563" t="s">
        <v>184</v>
      </c>
      <c r="B563" t="s">
        <v>5155</v>
      </c>
      <c r="C563" t="s">
        <v>20204</v>
      </c>
      <c r="D563" s="21">
        <v>45941</v>
      </c>
      <c r="E563" s="315">
        <v>1088014</v>
      </c>
    </row>
    <row r="564" spans="1:5">
      <c r="A564" t="s">
        <v>184</v>
      </c>
      <c r="B564" t="s">
        <v>5155</v>
      </c>
      <c r="C564" t="s">
        <v>20205</v>
      </c>
      <c r="D564" s="21">
        <v>45941</v>
      </c>
      <c r="E564" s="315">
        <v>1514281</v>
      </c>
    </row>
    <row r="565" spans="1:5">
      <c r="A565" t="s">
        <v>184</v>
      </c>
      <c r="B565" t="s">
        <v>5155</v>
      </c>
      <c r="C565" t="s">
        <v>20206</v>
      </c>
      <c r="D565" s="21">
        <v>45943</v>
      </c>
      <c r="E565" s="315">
        <v>3481812</v>
      </c>
    </row>
    <row r="566" spans="1:5">
      <c r="A566" t="s">
        <v>184</v>
      </c>
      <c r="B566" t="s">
        <v>5155</v>
      </c>
      <c r="C566" t="s">
        <v>20207</v>
      </c>
      <c r="D566" s="21">
        <v>45943</v>
      </c>
      <c r="E566" s="315">
        <v>2281538</v>
      </c>
    </row>
    <row r="567" spans="1:5">
      <c r="A567" t="s">
        <v>184</v>
      </c>
      <c r="B567" t="s">
        <v>5155</v>
      </c>
      <c r="C567" t="s">
        <v>20208</v>
      </c>
      <c r="D567" s="21">
        <v>45943</v>
      </c>
      <c r="E567" s="315">
        <v>1811772</v>
      </c>
    </row>
    <row r="568" spans="1:5">
      <c r="A568" t="s">
        <v>184</v>
      </c>
      <c r="B568" t="s">
        <v>5155</v>
      </c>
      <c r="C568" t="s">
        <v>20209</v>
      </c>
      <c r="D568" s="21">
        <v>45943</v>
      </c>
      <c r="E568" s="315">
        <v>1130096</v>
      </c>
    </row>
    <row r="569" spans="1:5">
      <c r="A569" t="s">
        <v>184</v>
      </c>
      <c r="B569" t="s">
        <v>5155</v>
      </c>
      <c r="C569" t="s">
        <v>20210</v>
      </c>
      <c r="D569" s="21">
        <v>45943</v>
      </c>
      <c r="E569" s="315">
        <v>1579133</v>
      </c>
    </row>
    <row r="570" spans="1:5">
      <c r="A570" t="s">
        <v>184</v>
      </c>
      <c r="B570" t="s">
        <v>5155</v>
      </c>
      <c r="C570" t="s">
        <v>20211</v>
      </c>
      <c r="D570" s="21">
        <v>45944</v>
      </c>
      <c r="E570" s="315">
        <v>1387640</v>
      </c>
    </row>
    <row r="571" spans="1:5">
      <c r="A571" t="s">
        <v>184</v>
      </c>
      <c r="B571" t="s">
        <v>5155</v>
      </c>
      <c r="C571" t="s">
        <v>20212</v>
      </c>
      <c r="D571" s="21">
        <v>45944</v>
      </c>
      <c r="E571" s="315">
        <v>907858</v>
      </c>
    </row>
    <row r="572" spans="1:5">
      <c r="A572" t="s">
        <v>184</v>
      </c>
      <c r="B572" t="s">
        <v>5155</v>
      </c>
      <c r="C572" t="s">
        <v>20213</v>
      </c>
      <c r="D572" s="21">
        <v>45944</v>
      </c>
      <c r="E572" s="315">
        <v>2117605</v>
      </c>
    </row>
    <row r="573" spans="1:5">
      <c r="A573" t="s">
        <v>184</v>
      </c>
      <c r="B573" t="s">
        <v>5155</v>
      </c>
      <c r="C573" t="s">
        <v>20214</v>
      </c>
      <c r="D573" s="21">
        <v>45945</v>
      </c>
      <c r="E573" s="315">
        <v>1953626</v>
      </c>
    </row>
    <row r="574" spans="1:5">
      <c r="A574" t="s">
        <v>184</v>
      </c>
      <c r="B574" t="s">
        <v>5155</v>
      </c>
      <c r="C574" t="s">
        <v>20215</v>
      </c>
      <c r="D574" s="21">
        <v>45945</v>
      </c>
      <c r="E574" s="315">
        <v>1832073</v>
      </c>
    </row>
    <row r="575" spans="1:5">
      <c r="A575" t="s">
        <v>184</v>
      </c>
      <c r="B575" t="s">
        <v>5155</v>
      </c>
      <c r="C575" t="s">
        <v>20216</v>
      </c>
      <c r="D575" s="21">
        <v>45946</v>
      </c>
      <c r="E575" s="315">
        <v>1439840</v>
      </c>
    </row>
    <row r="576" spans="1:5">
      <c r="A576" t="s">
        <v>184</v>
      </c>
      <c r="B576" t="s">
        <v>5155</v>
      </c>
      <c r="C576" t="s">
        <v>20217</v>
      </c>
      <c r="D576" s="21">
        <v>45946</v>
      </c>
      <c r="E576" s="315">
        <v>2150285</v>
      </c>
    </row>
    <row r="577" spans="1:5">
      <c r="A577" t="s">
        <v>184</v>
      </c>
      <c r="B577" t="s">
        <v>5155</v>
      </c>
      <c r="C577" t="s">
        <v>20218</v>
      </c>
      <c r="D577" s="21">
        <v>45946</v>
      </c>
      <c r="E577" s="315">
        <v>1374980</v>
      </c>
    </row>
    <row r="578" spans="1:5">
      <c r="A578" t="s">
        <v>184</v>
      </c>
      <c r="B578" t="s">
        <v>5155</v>
      </c>
      <c r="C578" t="s">
        <v>20219</v>
      </c>
      <c r="D578" s="21">
        <v>45946</v>
      </c>
      <c r="E578" s="315">
        <v>684798</v>
      </c>
    </row>
    <row r="579" spans="1:5">
      <c r="A579" t="s">
        <v>184</v>
      </c>
      <c r="B579" t="s">
        <v>5155</v>
      </c>
      <c r="C579" t="s">
        <v>20220</v>
      </c>
      <c r="D579" s="21">
        <v>45947</v>
      </c>
      <c r="E579" s="315">
        <v>1139454</v>
      </c>
    </row>
    <row r="580" spans="1:5">
      <c r="A580" t="s">
        <v>184</v>
      </c>
      <c r="B580" t="s">
        <v>5155</v>
      </c>
      <c r="C580" t="s">
        <v>20221</v>
      </c>
      <c r="D580" s="21">
        <v>45948</v>
      </c>
      <c r="E580" s="315">
        <v>2354713</v>
      </c>
    </row>
    <row r="581" spans="1:5">
      <c r="A581" t="s">
        <v>184</v>
      </c>
      <c r="B581" t="s">
        <v>5155</v>
      </c>
      <c r="C581" t="s">
        <v>20222</v>
      </c>
      <c r="D581" s="21">
        <v>45950</v>
      </c>
      <c r="E581" s="315">
        <v>1542315</v>
      </c>
    </row>
    <row r="582" spans="1:5">
      <c r="A582" t="s">
        <v>184</v>
      </c>
      <c r="B582" t="s">
        <v>5155</v>
      </c>
      <c r="C582" t="s">
        <v>20223</v>
      </c>
      <c r="D582" s="21">
        <v>45950</v>
      </c>
      <c r="E582" s="315">
        <v>1130465</v>
      </c>
    </row>
    <row r="583" spans="1:5">
      <c r="A583" t="s">
        <v>184</v>
      </c>
      <c r="B583" t="s">
        <v>5155</v>
      </c>
      <c r="C583" t="s">
        <v>20224</v>
      </c>
      <c r="D583" s="21">
        <v>45950</v>
      </c>
      <c r="E583" s="315">
        <v>779473</v>
      </c>
    </row>
    <row r="584" spans="1:5">
      <c r="A584" t="s">
        <v>184</v>
      </c>
      <c r="B584" t="s">
        <v>5155</v>
      </c>
      <c r="C584" t="s">
        <v>20225</v>
      </c>
      <c r="D584" s="21">
        <v>45950</v>
      </c>
      <c r="E584" s="315">
        <v>1182406</v>
      </c>
    </row>
    <row r="585" spans="1:5">
      <c r="A585" t="s">
        <v>184</v>
      </c>
      <c r="B585" t="s">
        <v>5155</v>
      </c>
      <c r="C585" t="s">
        <v>20226</v>
      </c>
      <c r="D585" s="21">
        <v>45950</v>
      </c>
      <c r="E585" s="315">
        <v>3054024</v>
      </c>
    </row>
    <row r="586" spans="1:5">
      <c r="A586" t="s">
        <v>184</v>
      </c>
      <c r="B586" t="s">
        <v>5155</v>
      </c>
      <c r="C586" t="s">
        <v>20227</v>
      </c>
      <c r="D586" s="21">
        <v>45950</v>
      </c>
      <c r="E586" s="315">
        <v>878464</v>
      </c>
    </row>
    <row r="587" spans="1:5">
      <c r="A587" t="s">
        <v>184</v>
      </c>
      <c r="B587" t="s">
        <v>5155</v>
      </c>
      <c r="C587" t="s">
        <v>20228</v>
      </c>
      <c r="D587" s="21">
        <v>45950</v>
      </c>
      <c r="E587" s="315">
        <v>1892851</v>
      </c>
    </row>
    <row r="588" spans="1:5">
      <c r="A588" t="s">
        <v>184</v>
      </c>
      <c r="B588" t="s">
        <v>5155</v>
      </c>
      <c r="C588" t="s">
        <v>20229</v>
      </c>
      <c r="D588" s="21">
        <v>45951</v>
      </c>
      <c r="E588" s="315">
        <v>404333</v>
      </c>
    </row>
    <row r="589" spans="1:5">
      <c r="A589" t="s">
        <v>184</v>
      </c>
      <c r="B589" t="s">
        <v>5155</v>
      </c>
      <c r="C589" t="s">
        <v>20230</v>
      </c>
      <c r="D589" s="21">
        <v>45951</v>
      </c>
      <c r="E589" s="315">
        <v>872589</v>
      </c>
    </row>
    <row r="590" spans="1:5">
      <c r="A590" t="s">
        <v>184</v>
      </c>
      <c r="B590" t="s">
        <v>5155</v>
      </c>
      <c r="C590" t="s">
        <v>20231</v>
      </c>
      <c r="D590" s="21">
        <v>45951</v>
      </c>
      <c r="E590" s="315">
        <v>776800</v>
      </c>
    </row>
    <row r="591" spans="1:5">
      <c r="A591" t="s">
        <v>184</v>
      </c>
      <c r="B591" t="s">
        <v>5155</v>
      </c>
      <c r="C591" t="s">
        <v>20232</v>
      </c>
      <c r="D591" s="21">
        <v>45951</v>
      </c>
      <c r="E591" s="315">
        <v>1137761</v>
      </c>
    </row>
    <row r="592" spans="1:5">
      <c r="A592" t="s">
        <v>184</v>
      </c>
      <c r="B592" t="s">
        <v>5155</v>
      </c>
      <c r="C592" t="s">
        <v>20233</v>
      </c>
      <c r="D592" s="21">
        <v>45952</v>
      </c>
      <c r="E592" s="315">
        <v>1619126</v>
      </c>
    </row>
    <row r="593" spans="1:5">
      <c r="A593" t="s">
        <v>184</v>
      </c>
      <c r="B593" t="s">
        <v>5155</v>
      </c>
      <c r="C593" t="s">
        <v>20234</v>
      </c>
      <c r="D593" s="21">
        <v>45952</v>
      </c>
      <c r="E593" s="315">
        <v>1139454</v>
      </c>
    </row>
    <row r="594" spans="1:5">
      <c r="A594" t="s">
        <v>184</v>
      </c>
      <c r="B594" t="s">
        <v>5155</v>
      </c>
      <c r="C594" t="s">
        <v>20235</v>
      </c>
      <c r="D594" s="21">
        <v>45952</v>
      </c>
      <c r="E594" s="315">
        <v>1875728</v>
      </c>
    </row>
    <row r="595" spans="1:5">
      <c r="A595" t="s">
        <v>184</v>
      </c>
      <c r="B595" t="s">
        <v>5155</v>
      </c>
      <c r="C595" t="s">
        <v>20236</v>
      </c>
      <c r="D595" s="21">
        <v>45953</v>
      </c>
      <c r="E595" s="315">
        <v>832480</v>
      </c>
    </row>
    <row r="596" spans="1:5">
      <c r="A596" t="s">
        <v>184</v>
      </c>
      <c r="B596" t="s">
        <v>5155</v>
      </c>
      <c r="C596" t="s">
        <v>20237</v>
      </c>
      <c r="D596" s="21">
        <v>45953</v>
      </c>
      <c r="E596" s="315">
        <v>684798</v>
      </c>
    </row>
    <row r="597" spans="1:5">
      <c r="A597" t="s">
        <v>184</v>
      </c>
      <c r="B597" t="s">
        <v>5155</v>
      </c>
      <c r="C597" t="s">
        <v>20238</v>
      </c>
      <c r="D597" s="21">
        <v>45954</v>
      </c>
      <c r="E597" s="315">
        <v>1160361</v>
      </c>
    </row>
    <row r="598" spans="1:5">
      <c r="A598" t="s">
        <v>184</v>
      </c>
      <c r="B598" t="s">
        <v>5155</v>
      </c>
      <c r="C598" t="s">
        <v>20239</v>
      </c>
      <c r="D598" s="21">
        <v>45954</v>
      </c>
      <c r="E598" s="315">
        <v>1289387</v>
      </c>
    </row>
    <row r="599" spans="1:5">
      <c r="A599" t="s">
        <v>184</v>
      </c>
      <c r="B599" t="s">
        <v>5155</v>
      </c>
      <c r="C599" t="s">
        <v>20240</v>
      </c>
      <c r="D599" s="21">
        <v>45955</v>
      </c>
      <c r="E599" s="315">
        <v>1936748</v>
      </c>
    </row>
    <row r="600" spans="1:5">
      <c r="A600" t="s">
        <v>184</v>
      </c>
      <c r="B600" t="s">
        <v>5155</v>
      </c>
      <c r="C600" t="s">
        <v>20241</v>
      </c>
      <c r="D600" s="21">
        <v>45957</v>
      </c>
      <c r="E600" s="315">
        <v>1769956</v>
      </c>
    </row>
    <row r="601" spans="1:5">
      <c r="A601" t="s">
        <v>184</v>
      </c>
      <c r="B601" t="s">
        <v>5155</v>
      </c>
      <c r="C601" t="s">
        <v>20242</v>
      </c>
      <c r="D601" s="21">
        <v>45957</v>
      </c>
      <c r="E601" s="315">
        <v>1139454</v>
      </c>
    </row>
    <row r="602" spans="1:5">
      <c r="A602" t="s">
        <v>184</v>
      </c>
      <c r="B602" t="s">
        <v>5155</v>
      </c>
      <c r="C602" t="s">
        <v>20243</v>
      </c>
      <c r="D602" s="21">
        <v>45957</v>
      </c>
      <c r="E602" s="315">
        <v>1461294</v>
      </c>
    </row>
    <row r="603" spans="1:5">
      <c r="A603" t="s">
        <v>184</v>
      </c>
      <c r="B603" t="s">
        <v>5155</v>
      </c>
      <c r="C603" t="s">
        <v>20244</v>
      </c>
      <c r="D603" s="21">
        <v>45957</v>
      </c>
      <c r="E603" s="315">
        <v>1483813</v>
      </c>
    </row>
    <row r="604" spans="1:5">
      <c r="A604" t="s">
        <v>184</v>
      </c>
      <c r="B604" t="s">
        <v>5155</v>
      </c>
      <c r="C604" t="s">
        <v>20245</v>
      </c>
      <c r="D604" s="21">
        <v>45957</v>
      </c>
      <c r="E604" s="315">
        <v>1580558</v>
      </c>
    </row>
    <row r="605" spans="1:5">
      <c r="A605" t="s">
        <v>184</v>
      </c>
      <c r="B605" t="s">
        <v>5155</v>
      </c>
      <c r="C605" t="s">
        <v>20246</v>
      </c>
      <c r="D605" s="21">
        <v>45957</v>
      </c>
      <c r="E605" s="315">
        <v>702280</v>
      </c>
    </row>
    <row r="606" spans="1:5">
      <c r="A606" t="s">
        <v>184</v>
      </c>
      <c r="B606" t="s">
        <v>5155</v>
      </c>
      <c r="C606" t="s">
        <v>20247</v>
      </c>
      <c r="D606" s="21">
        <v>45957</v>
      </c>
      <c r="E606" s="315">
        <v>1312912</v>
      </c>
    </row>
    <row r="607" spans="1:5">
      <c r="A607" t="s">
        <v>184</v>
      </c>
      <c r="B607" t="s">
        <v>5155</v>
      </c>
      <c r="C607" t="s">
        <v>20248</v>
      </c>
      <c r="D607" s="21">
        <v>45957</v>
      </c>
      <c r="E607" s="315">
        <v>954515</v>
      </c>
    </row>
    <row r="608" spans="1:5">
      <c r="A608" t="s">
        <v>184</v>
      </c>
      <c r="B608" t="s">
        <v>5155</v>
      </c>
      <c r="C608" t="s">
        <v>20249</v>
      </c>
      <c r="D608" s="21">
        <v>45957</v>
      </c>
      <c r="E608" s="315">
        <v>944554</v>
      </c>
    </row>
    <row r="609" spans="1:5">
      <c r="A609" t="s">
        <v>184</v>
      </c>
      <c r="B609" t="s">
        <v>5155</v>
      </c>
      <c r="C609" t="s">
        <v>20250</v>
      </c>
      <c r="D609" s="21">
        <v>45957</v>
      </c>
      <c r="E609" s="315">
        <v>1137012</v>
      </c>
    </row>
    <row r="610" spans="1:5">
      <c r="A610" t="s">
        <v>184</v>
      </c>
      <c r="B610" t="s">
        <v>5155</v>
      </c>
      <c r="C610" t="s">
        <v>20251</v>
      </c>
      <c r="D610" s="21">
        <v>45958</v>
      </c>
      <c r="E610" s="315">
        <v>3012735</v>
      </c>
    </row>
    <row r="611" spans="1:5">
      <c r="A611" t="s">
        <v>184</v>
      </c>
      <c r="B611" t="s">
        <v>5155</v>
      </c>
      <c r="C611" t="s">
        <v>20252</v>
      </c>
      <c r="D611" s="21">
        <v>45958</v>
      </c>
      <c r="E611" s="315">
        <v>567855</v>
      </c>
    </row>
    <row r="612" spans="1:5">
      <c r="A612" t="s">
        <v>184</v>
      </c>
      <c r="B612" t="s">
        <v>5155</v>
      </c>
      <c r="C612" t="s">
        <v>20253</v>
      </c>
      <c r="D612" s="21">
        <v>45958</v>
      </c>
      <c r="E612" s="315">
        <v>1139454</v>
      </c>
    </row>
    <row r="613" spans="1:5">
      <c r="A613" t="s">
        <v>184</v>
      </c>
      <c r="B613" t="s">
        <v>5155</v>
      </c>
      <c r="C613" t="s">
        <v>20254</v>
      </c>
      <c r="D613" s="21">
        <v>45959</v>
      </c>
      <c r="E613" s="315">
        <v>1009832</v>
      </c>
    </row>
    <row r="614" spans="1:5">
      <c r="A614" t="s">
        <v>184</v>
      </c>
      <c r="B614" t="s">
        <v>5155</v>
      </c>
      <c r="C614" t="s">
        <v>20255</v>
      </c>
      <c r="D614" s="21">
        <v>45959</v>
      </c>
      <c r="E614" s="315">
        <v>2194182</v>
      </c>
    </row>
    <row r="615" spans="1:5">
      <c r="A615" t="s">
        <v>184</v>
      </c>
      <c r="B615" t="s">
        <v>5155</v>
      </c>
      <c r="C615" t="s">
        <v>20256</v>
      </c>
      <c r="D615" s="21">
        <v>45959</v>
      </c>
      <c r="E615" s="315">
        <v>1892851</v>
      </c>
    </row>
    <row r="616" spans="1:5">
      <c r="A616" t="s">
        <v>184</v>
      </c>
      <c r="B616" t="s">
        <v>5155</v>
      </c>
      <c r="C616" t="s">
        <v>20257</v>
      </c>
      <c r="D616" s="21">
        <v>45959</v>
      </c>
      <c r="E616" s="315">
        <v>1359981</v>
      </c>
    </row>
    <row r="617" spans="1:5">
      <c r="A617" t="s">
        <v>184</v>
      </c>
      <c r="B617" t="s">
        <v>5155</v>
      </c>
      <c r="C617" t="s">
        <v>20258</v>
      </c>
      <c r="D617" s="21">
        <v>45960</v>
      </c>
      <c r="E617" s="315">
        <v>760175</v>
      </c>
    </row>
    <row r="618" spans="1:5">
      <c r="A618" t="s">
        <v>184</v>
      </c>
      <c r="B618" t="s">
        <v>5155</v>
      </c>
      <c r="C618" t="s">
        <v>20259</v>
      </c>
      <c r="D618" s="21">
        <v>45960</v>
      </c>
      <c r="E618" s="315">
        <v>4119714</v>
      </c>
    </row>
    <row r="619" spans="1:5">
      <c r="A619" t="s">
        <v>184</v>
      </c>
      <c r="B619" t="s">
        <v>5155</v>
      </c>
      <c r="C619" t="s">
        <v>20260</v>
      </c>
      <c r="D619" s="21">
        <v>45962</v>
      </c>
      <c r="E619" s="315">
        <v>2894377</v>
      </c>
    </row>
    <row r="620" spans="1:5">
      <c r="A620" t="s">
        <v>184</v>
      </c>
      <c r="B620" t="s">
        <v>5155</v>
      </c>
      <c r="C620" t="s">
        <v>20261</v>
      </c>
      <c r="D620" s="21">
        <v>45962</v>
      </c>
      <c r="E620" s="315">
        <v>1220293</v>
      </c>
    </row>
    <row r="621" spans="1:5">
      <c r="A621" t="s">
        <v>184</v>
      </c>
      <c r="B621" t="s">
        <v>5155</v>
      </c>
      <c r="C621" t="s">
        <v>20262</v>
      </c>
      <c r="D621" s="21">
        <v>45962</v>
      </c>
      <c r="E621" s="315">
        <v>913814</v>
      </c>
    </row>
    <row r="622" spans="1:5">
      <c r="A622" t="s">
        <v>184</v>
      </c>
      <c r="B622" t="s">
        <v>5155</v>
      </c>
      <c r="C622" t="s">
        <v>20263</v>
      </c>
      <c r="D622" s="21">
        <v>45964</v>
      </c>
      <c r="E622" s="315">
        <v>4154463</v>
      </c>
    </row>
    <row r="623" spans="1:5">
      <c r="A623" t="s">
        <v>184</v>
      </c>
      <c r="B623" t="s">
        <v>5155</v>
      </c>
      <c r="C623" t="s">
        <v>20264</v>
      </c>
      <c r="D623" s="21">
        <v>45964</v>
      </c>
      <c r="E623" s="315">
        <v>452038</v>
      </c>
    </row>
    <row r="624" spans="1:5">
      <c r="A624" t="s">
        <v>184</v>
      </c>
      <c r="B624" t="s">
        <v>5155</v>
      </c>
      <c r="C624" t="s">
        <v>20265</v>
      </c>
      <c r="D624" s="21">
        <v>45964</v>
      </c>
      <c r="E624" s="315">
        <v>1713388</v>
      </c>
    </row>
    <row r="625" spans="1:5">
      <c r="A625" t="s">
        <v>184</v>
      </c>
      <c r="B625" t="s">
        <v>5155</v>
      </c>
      <c r="C625" t="s">
        <v>20266</v>
      </c>
      <c r="D625" s="21">
        <v>45964</v>
      </c>
      <c r="E625" s="315">
        <v>860307</v>
      </c>
    </row>
    <row r="626" spans="1:5">
      <c r="A626" t="s">
        <v>184</v>
      </c>
      <c r="B626" t="s">
        <v>5155</v>
      </c>
      <c r="C626" t="s">
        <v>20267</v>
      </c>
      <c r="D626" s="21">
        <v>45964</v>
      </c>
      <c r="E626" s="315">
        <v>717854</v>
      </c>
    </row>
    <row r="627" spans="1:5">
      <c r="A627" t="s">
        <v>184</v>
      </c>
      <c r="B627" t="s">
        <v>5155</v>
      </c>
      <c r="C627" t="s">
        <v>20268</v>
      </c>
      <c r="D627" s="21">
        <v>45964</v>
      </c>
      <c r="E627" s="315">
        <v>2073437</v>
      </c>
    </row>
    <row r="628" spans="1:5">
      <c r="A628" t="s">
        <v>184</v>
      </c>
      <c r="B628" t="s">
        <v>5155</v>
      </c>
      <c r="C628" t="s">
        <v>20269</v>
      </c>
      <c r="D628" s="21">
        <v>45964</v>
      </c>
      <c r="E628" s="315">
        <v>974911</v>
      </c>
    </row>
    <row r="629" spans="1:5">
      <c r="A629" t="s">
        <v>184</v>
      </c>
      <c r="B629" t="s">
        <v>5155</v>
      </c>
      <c r="C629" t="s">
        <v>20270</v>
      </c>
      <c r="D629" s="21">
        <v>45965</v>
      </c>
      <c r="E629" s="315">
        <v>1463152</v>
      </c>
    </row>
    <row r="630" spans="1:5">
      <c r="A630" t="s">
        <v>184</v>
      </c>
      <c r="B630" t="s">
        <v>5155</v>
      </c>
      <c r="C630" t="s">
        <v>20271</v>
      </c>
      <c r="D630" s="21">
        <v>45965</v>
      </c>
      <c r="E630" s="315">
        <v>913416</v>
      </c>
    </row>
    <row r="631" spans="1:5">
      <c r="A631" t="s">
        <v>184</v>
      </c>
      <c r="B631" t="s">
        <v>5155</v>
      </c>
      <c r="C631" t="s">
        <v>20272</v>
      </c>
      <c r="D631" s="21">
        <v>45965</v>
      </c>
      <c r="E631" s="315">
        <v>1203927</v>
      </c>
    </row>
    <row r="632" spans="1:5">
      <c r="A632" t="s">
        <v>184</v>
      </c>
      <c r="B632" t="s">
        <v>5155</v>
      </c>
      <c r="C632" t="s">
        <v>20273</v>
      </c>
      <c r="D632" s="21">
        <v>45965</v>
      </c>
      <c r="E632" s="315">
        <v>757062</v>
      </c>
    </row>
    <row r="633" spans="1:5">
      <c r="A633" t="s">
        <v>184</v>
      </c>
      <c r="B633" t="s">
        <v>5155</v>
      </c>
      <c r="C633" t="s">
        <v>20274</v>
      </c>
      <c r="D633" s="21">
        <v>45965</v>
      </c>
      <c r="E633" s="315">
        <v>901310</v>
      </c>
    </row>
    <row r="634" spans="1:5">
      <c r="A634" t="s">
        <v>184</v>
      </c>
      <c r="B634" t="s">
        <v>5155</v>
      </c>
      <c r="C634" t="s">
        <v>20275</v>
      </c>
      <c r="D634" s="21">
        <v>45965</v>
      </c>
      <c r="E634" s="315">
        <v>1099591</v>
      </c>
    </row>
    <row r="635" spans="1:5">
      <c r="A635" t="s">
        <v>184</v>
      </c>
      <c r="B635" t="s">
        <v>5155</v>
      </c>
      <c r="C635" t="s">
        <v>20276</v>
      </c>
      <c r="D635" s="21">
        <v>45966</v>
      </c>
      <c r="E635" s="315">
        <v>834192</v>
      </c>
    </row>
    <row r="636" spans="1:5">
      <c r="A636" t="s">
        <v>184</v>
      </c>
      <c r="B636" t="s">
        <v>5155</v>
      </c>
      <c r="C636" t="s">
        <v>20277</v>
      </c>
      <c r="D636" s="21">
        <v>45966</v>
      </c>
      <c r="E636" s="315">
        <v>1496582</v>
      </c>
    </row>
    <row r="637" spans="1:5">
      <c r="A637" t="s">
        <v>184</v>
      </c>
      <c r="B637" t="s">
        <v>5155</v>
      </c>
      <c r="C637" t="s">
        <v>20278</v>
      </c>
      <c r="D637" s="21">
        <v>45966</v>
      </c>
      <c r="E637" s="315">
        <v>1094553</v>
      </c>
    </row>
    <row r="638" spans="1:5">
      <c r="A638" t="s">
        <v>184</v>
      </c>
      <c r="B638" t="s">
        <v>5155</v>
      </c>
      <c r="C638" t="s">
        <v>20279</v>
      </c>
      <c r="D638" s="21">
        <v>45966</v>
      </c>
      <c r="E638" s="315">
        <v>1130096</v>
      </c>
    </row>
    <row r="639" spans="1:5">
      <c r="A639" t="s">
        <v>184</v>
      </c>
      <c r="B639" t="s">
        <v>5155</v>
      </c>
      <c r="C639" t="s">
        <v>20280</v>
      </c>
      <c r="D639" s="21">
        <v>45967</v>
      </c>
      <c r="E639" s="315">
        <v>2911658</v>
      </c>
    </row>
    <row r="640" spans="1:5">
      <c r="A640" t="s">
        <v>184</v>
      </c>
      <c r="B640" t="s">
        <v>5155</v>
      </c>
      <c r="C640" t="s">
        <v>20281</v>
      </c>
      <c r="D640" s="21">
        <v>45967</v>
      </c>
      <c r="E640" s="315">
        <v>1693143</v>
      </c>
    </row>
    <row r="641" spans="1:5">
      <c r="A641" t="s">
        <v>184</v>
      </c>
      <c r="B641" t="s">
        <v>5155</v>
      </c>
      <c r="C641" t="s">
        <v>20282</v>
      </c>
      <c r="D641" s="21">
        <v>45967</v>
      </c>
      <c r="E641" s="315">
        <v>2079335</v>
      </c>
    </row>
    <row r="642" spans="1:5">
      <c r="A642" t="s">
        <v>184</v>
      </c>
      <c r="B642" t="s">
        <v>5155</v>
      </c>
      <c r="C642" t="s">
        <v>20283</v>
      </c>
      <c r="D642" s="21">
        <v>45967</v>
      </c>
      <c r="E642" s="315">
        <v>1359546</v>
      </c>
    </row>
    <row r="643" spans="1:5">
      <c r="A643" t="s">
        <v>184</v>
      </c>
      <c r="B643" t="s">
        <v>5155</v>
      </c>
      <c r="C643" t="s">
        <v>20284</v>
      </c>
      <c r="D643" s="21">
        <v>45967</v>
      </c>
      <c r="E643" s="315">
        <v>1921022</v>
      </c>
    </row>
    <row r="644" spans="1:5">
      <c r="A644" t="s">
        <v>184</v>
      </c>
      <c r="B644" t="s">
        <v>5155</v>
      </c>
      <c r="C644" t="s">
        <v>20285</v>
      </c>
      <c r="D644" s="21">
        <v>45968</v>
      </c>
      <c r="E644" s="315">
        <v>2199733</v>
      </c>
    </row>
    <row r="645" spans="1:5">
      <c r="A645" t="s">
        <v>184</v>
      </c>
      <c r="B645" t="s">
        <v>5155</v>
      </c>
      <c r="C645" t="s">
        <v>20286</v>
      </c>
      <c r="D645" s="21">
        <v>45968</v>
      </c>
      <c r="E645" s="315">
        <v>938312</v>
      </c>
    </row>
    <row r="646" spans="1:5">
      <c r="A646" t="s">
        <v>184</v>
      </c>
      <c r="B646" t="s">
        <v>5155</v>
      </c>
      <c r="C646" t="s">
        <v>20287</v>
      </c>
      <c r="D646" s="21">
        <v>45968</v>
      </c>
      <c r="E646" s="315">
        <v>7151063</v>
      </c>
    </row>
    <row r="647" spans="1:5">
      <c r="A647" t="s">
        <v>184</v>
      </c>
      <c r="B647" t="s">
        <v>5155</v>
      </c>
      <c r="C647" t="s">
        <v>20288</v>
      </c>
      <c r="D647" s="21">
        <v>45969</v>
      </c>
      <c r="E647" s="315">
        <v>1587797</v>
      </c>
    </row>
    <row r="648" spans="1:5">
      <c r="A648" t="s">
        <v>184</v>
      </c>
      <c r="B648" t="s">
        <v>5155</v>
      </c>
      <c r="C648" t="s">
        <v>20289</v>
      </c>
      <c r="D648" s="21">
        <v>45969</v>
      </c>
      <c r="E648" s="315">
        <v>737270</v>
      </c>
    </row>
    <row r="649" spans="1:5">
      <c r="A649" t="s">
        <v>184</v>
      </c>
      <c r="B649" t="s">
        <v>5155</v>
      </c>
      <c r="C649" t="s">
        <v>20290</v>
      </c>
      <c r="D649" s="21">
        <v>45971</v>
      </c>
      <c r="E649" s="315">
        <v>2162575</v>
      </c>
    </row>
    <row r="650" spans="1:5">
      <c r="A650" t="s">
        <v>184</v>
      </c>
      <c r="B650" t="s">
        <v>5155</v>
      </c>
      <c r="C650" t="s">
        <v>20291</v>
      </c>
      <c r="D650" s="21">
        <v>45971</v>
      </c>
      <c r="E650" s="315">
        <v>2326520</v>
      </c>
    </row>
    <row r="651" spans="1:5">
      <c r="A651" t="s">
        <v>184</v>
      </c>
      <c r="B651" t="s">
        <v>5155</v>
      </c>
      <c r="C651" t="s">
        <v>20292</v>
      </c>
      <c r="D651" s="21">
        <v>45971</v>
      </c>
      <c r="E651" s="315">
        <v>2036039</v>
      </c>
    </row>
    <row r="652" spans="1:5">
      <c r="A652" t="s">
        <v>184</v>
      </c>
      <c r="B652" t="s">
        <v>5155</v>
      </c>
      <c r="C652" t="s">
        <v>20293</v>
      </c>
      <c r="D652" s="21">
        <v>45971</v>
      </c>
      <c r="E652" s="315">
        <v>1196424</v>
      </c>
    </row>
    <row r="653" spans="1:5">
      <c r="A653" t="s">
        <v>184</v>
      </c>
      <c r="B653" t="s">
        <v>5155</v>
      </c>
      <c r="C653" t="s">
        <v>20294</v>
      </c>
      <c r="D653" s="21">
        <v>45971</v>
      </c>
      <c r="E653" s="315">
        <v>615983</v>
      </c>
    </row>
    <row r="654" spans="1:5">
      <c r="A654" t="s">
        <v>184</v>
      </c>
      <c r="B654" t="s">
        <v>5155</v>
      </c>
      <c r="C654" t="s">
        <v>20295</v>
      </c>
      <c r="D654" s="21">
        <v>45971</v>
      </c>
      <c r="E654" s="315">
        <v>824231</v>
      </c>
    </row>
    <row r="655" spans="1:5">
      <c r="A655" t="s">
        <v>184</v>
      </c>
      <c r="B655" t="s">
        <v>5155</v>
      </c>
      <c r="C655" t="s">
        <v>20296</v>
      </c>
      <c r="D655" s="21">
        <v>45971</v>
      </c>
      <c r="E655" s="315">
        <v>729394</v>
      </c>
    </row>
    <row r="656" spans="1:5">
      <c r="A656" t="s">
        <v>184</v>
      </c>
      <c r="B656" t="s">
        <v>5155</v>
      </c>
      <c r="C656" t="s">
        <v>20297</v>
      </c>
      <c r="D656" s="21">
        <v>45972</v>
      </c>
      <c r="E656" s="315">
        <v>810966</v>
      </c>
    </row>
    <row r="657" spans="1:5">
      <c r="A657" t="s">
        <v>184</v>
      </c>
      <c r="B657" t="s">
        <v>5155</v>
      </c>
      <c r="C657" t="s">
        <v>20298</v>
      </c>
      <c r="D657" s="21">
        <v>45972</v>
      </c>
      <c r="E657" s="315">
        <v>1031674</v>
      </c>
    </row>
    <row r="658" spans="1:5">
      <c r="A658" t="s">
        <v>184</v>
      </c>
      <c r="B658" t="s">
        <v>5155</v>
      </c>
      <c r="C658" t="s">
        <v>20299</v>
      </c>
      <c r="D658" s="21">
        <v>45972</v>
      </c>
      <c r="E658" s="315">
        <v>904077</v>
      </c>
    </row>
    <row r="659" spans="1:5">
      <c r="A659" t="s">
        <v>184</v>
      </c>
      <c r="B659" t="s">
        <v>5155</v>
      </c>
      <c r="C659" t="s">
        <v>20300</v>
      </c>
      <c r="D659" s="21">
        <v>45973</v>
      </c>
      <c r="E659" s="315">
        <v>827208</v>
      </c>
    </row>
    <row r="660" spans="1:5">
      <c r="A660" t="s">
        <v>184</v>
      </c>
      <c r="B660" t="s">
        <v>5155</v>
      </c>
      <c r="C660" t="s">
        <v>20301</v>
      </c>
      <c r="D660" s="21">
        <v>45973</v>
      </c>
      <c r="E660" s="315">
        <v>376699</v>
      </c>
    </row>
    <row r="661" spans="1:5">
      <c r="A661" t="s">
        <v>184</v>
      </c>
      <c r="B661" t="s">
        <v>5155</v>
      </c>
      <c r="C661" t="s">
        <v>20302</v>
      </c>
      <c r="D661" s="21">
        <v>45973</v>
      </c>
      <c r="E661" s="315">
        <v>1850658</v>
      </c>
    </row>
    <row r="662" spans="1:5">
      <c r="A662" t="s">
        <v>184</v>
      </c>
      <c r="B662" t="s">
        <v>5155</v>
      </c>
      <c r="C662" t="s">
        <v>20303</v>
      </c>
      <c r="D662" s="21">
        <v>45973</v>
      </c>
      <c r="E662" s="315">
        <v>1453858</v>
      </c>
    </row>
    <row r="663" spans="1:5">
      <c r="A663" t="s">
        <v>184</v>
      </c>
      <c r="B663" t="s">
        <v>5155</v>
      </c>
      <c r="C663" t="s">
        <v>20304</v>
      </c>
      <c r="D663" s="21">
        <v>45973</v>
      </c>
      <c r="E663" s="315">
        <v>1241169</v>
      </c>
    </row>
    <row r="664" spans="1:5">
      <c r="A664" t="s">
        <v>184</v>
      </c>
      <c r="B664" t="s">
        <v>5155</v>
      </c>
      <c r="C664" t="s">
        <v>20305</v>
      </c>
      <c r="D664" s="21">
        <v>45974</v>
      </c>
      <c r="E664" s="315">
        <v>1134402</v>
      </c>
    </row>
    <row r="665" spans="1:5">
      <c r="A665" t="s">
        <v>184</v>
      </c>
      <c r="B665" t="s">
        <v>5155</v>
      </c>
      <c r="C665" t="s">
        <v>20306</v>
      </c>
      <c r="D665" s="21">
        <v>45974</v>
      </c>
      <c r="E665" s="315">
        <v>1768964</v>
      </c>
    </row>
    <row r="666" spans="1:5">
      <c r="A666" t="s">
        <v>184</v>
      </c>
      <c r="B666" t="s">
        <v>5155</v>
      </c>
      <c r="C666" t="s">
        <v>20307</v>
      </c>
      <c r="D666" s="21">
        <v>45974</v>
      </c>
      <c r="E666" s="315">
        <v>1432749</v>
      </c>
    </row>
    <row r="667" spans="1:5">
      <c r="A667" t="s">
        <v>184</v>
      </c>
      <c r="B667" t="s">
        <v>5155</v>
      </c>
      <c r="C667" t="s">
        <v>20308</v>
      </c>
      <c r="D667" s="21">
        <v>45975</v>
      </c>
      <c r="E667" s="315">
        <v>1467198</v>
      </c>
    </row>
    <row r="668" spans="1:5">
      <c r="A668" t="s">
        <v>184</v>
      </c>
      <c r="B668" t="s">
        <v>5155</v>
      </c>
      <c r="C668" t="s">
        <v>20309</v>
      </c>
      <c r="D668" s="21">
        <v>45976</v>
      </c>
      <c r="E668" s="315">
        <v>720223</v>
      </c>
    </row>
    <row r="669" spans="1:5">
      <c r="A669" t="s">
        <v>184</v>
      </c>
      <c r="B669" t="s">
        <v>5155</v>
      </c>
      <c r="C669" t="s">
        <v>20310</v>
      </c>
      <c r="D669" s="21">
        <v>45976</v>
      </c>
      <c r="E669" s="315">
        <v>592505</v>
      </c>
    </row>
    <row r="670" spans="1:5">
      <c r="A670" t="s">
        <v>184</v>
      </c>
      <c r="B670" t="s">
        <v>5155</v>
      </c>
      <c r="C670" t="s">
        <v>20311</v>
      </c>
      <c r="D670" s="21">
        <v>45978</v>
      </c>
      <c r="E670" s="315">
        <v>2635837</v>
      </c>
    </row>
    <row r="671" spans="1:5">
      <c r="A671" t="s">
        <v>184</v>
      </c>
      <c r="B671" t="s">
        <v>5155</v>
      </c>
      <c r="C671" t="s">
        <v>20312</v>
      </c>
      <c r="D671" s="21">
        <v>45978</v>
      </c>
      <c r="E671" s="315">
        <v>669209</v>
      </c>
    </row>
    <row r="672" spans="1:5">
      <c r="A672" t="s">
        <v>184</v>
      </c>
      <c r="B672" t="s">
        <v>5155</v>
      </c>
      <c r="C672" t="s">
        <v>20313</v>
      </c>
      <c r="D672" s="21">
        <v>45978</v>
      </c>
      <c r="E672" s="315">
        <v>1952568</v>
      </c>
    </row>
    <row r="673" spans="1:5">
      <c r="A673" t="s">
        <v>184</v>
      </c>
      <c r="B673" t="s">
        <v>5155</v>
      </c>
      <c r="C673" t="s">
        <v>20314</v>
      </c>
      <c r="D673" s="21">
        <v>45978</v>
      </c>
      <c r="E673" s="315">
        <v>2446796</v>
      </c>
    </row>
    <row r="674" spans="1:5">
      <c r="A674" t="s">
        <v>184</v>
      </c>
      <c r="B674" t="s">
        <v>5155</v>
      </c>
      <c r="C674" t="s">
        <v>20315</v>
      </c>
      <c r="D674" s="21">
        <v>45978</v>
      </c>
      <c r="E674" s="315">
        <v>2673130</v>
      </c>
    </row>
    <row r="675" spans="1:5">
      <c r="A675" t="s">
        <v>184</v>
      </c>
      <c r="B675" t="s">
        <v>5155</v>
      </c>
      <c r="C675" t="s">
        <v>20316</v>
      </c>
      <c r="D675" s="21">
        <v>45978</v>
      </c>
      <c r="E675" s="315">
        <v>1098928</v>
      </c>
    </row>
    <row r="676" spans="1:5">
      <c r="A676" t="s">
        <v>184</v>
      </c>
      <c r="B676" t="s">
        <v>5155</v>
      </c>
      <c r="C676" t="s">
        <v>20317</v>
      </c>
      <c r="D676" s="21">
        <v>45978</v>
      </c>
      <c r="E676" s="315">
        <v>928471</v>
      </c>
    </row>
    <row r="677" spans="1:5">
      <c r="A677" t="s">
        <v>184</v>
      </c>
      <c r="B677" t="s">
        <v>5155</v>
      </c>
      <c r="C677" t="s">
        <v>20318</v>
      </c>
      <c r="D677" s="21">
        <v>45978</v>
      </c>
      <c r="E677" s="315">
        <v>766623</v>
      </c>
    </row>
    <row r="678" spans="1:5">
      <c r="A678" t="s">
        <v>184</v>
      </c>
      <c r="B678" t="s">
        <v>5155</v>
      </c>
      <c r="C678" t="s">
        <v>20319</v>
      </c>
      <c r="D678" s="21">
        <v>45978</v>
      </c>
      <c r="E678" s="315">
        <v>720223</v>
      </c>
    </row>
    <row r="679" spans="1:5">
      <c r="A679" t="s">
        <v>184</v>
      </c>
      <c r="B679" t="s">
        <v>5155</v>
      </c>
      <c r="C679" t="s">
        <v>20320</v>
      </c>
      <c r="D679" s="21">
        <v>45978</v>
      </c>
      <c r="E679" s="315">
        <v>1191039</v>
      </c>
    </row>
    <row r="680" spans="1:5">
      <c r="A680" t="s">
        <v>184</v>
      </c>
      <c r="B680" t="s">
        <v>5155</v>
      </c>
      <c r="C680" t="s">
        <v>20321</v>
      </c>
      <c r="D680" s="21">
        <v>45978</v>
      </c>
      <c r="E680" s="315">
        <v>1572455</v>
      </c>
    </row>
    <row r="681" spans="1:5">
      <c r="A681" t="s">
        <v>184</v>
      </c>
      <c r="B681" t="s">
        <v>5155</v>
      </c>
      <c r="C681" t="s">
        <v>20322</v>
      </c>
      <c r="D681" s="21">
        <v>45979</v>
      </c>
      <c r="E681" s="315">
        <v>6516974</v>
      </c>
    </row>
    <row r="682" spans="1:5">
      <c r="A682" t="s">
        <v>184</v>
      </c>
      <c r="B682" t="s">
        <v>5155</v>
      </c>
      <c r="C682" t="s">
        <v>20323</v>
      </c>
      <c r="D682" s="21">
        <v>45979</v>
      </c>
      <c r="E682" s="315">
        <v>2067415</v>
      </c>
    </row>
    <row r="683" spans="1:5">
      <c r="A683" t="s">
        <v>184</v>
      </c>
      <c r="B683" t="s">
        <v>5155</v>
      </c>
      <c r="C683" t="s">
        <v>20324</v>
      </c>
      <c r="D683" s="21">
        <v>45979</v>
      </c>
      <c r="E683" s="315">
        <v>1337569</v>
      </c>
    </row>
    <row r="684" spans="1:5">
      <c r="A684" t="s">
        <v>184</v>
      </c>
      <c r="B684" t="s">
        <v>5155</v>
      </c>
      <c r="C684" t="s">
        <v>20325</v>
      </c>
      <c r="D684" s="21">
        <v>45980</v>
      </c>
      <c r="E684" s="315">
        <v>940261</v>
      </c>
    </row>
    <row r="685" spans="1:5">
      <c r="A685" t="s">
        <v>184</v>
      </c>
      <c r="B685" t="s">
        <v>5155</v>
      </c>
      <c r="C685" t="s">
        <v>20326</v>
      </c>
      <c r="D685" s="21">
        <v>45980</v>
      </c>
      <c r="E685" s="315">
        <v>1341397</v>
      </c>
    </row>
    <row r="686" spans="1:5">
      <c r="A686" t="s">
        <v>184</v>
      </c>
      <c r="B686" t="s">
        <v>5155</v>
      </c>
      <c r="C686" t="s">
        <v>20327</v>
      </c>
      <c r="D686" s="21">
        <v>45980</v>
      </c>
      <c r="E686" s="315">
        <v>1199170</v>
      </c>
    </row>
    <row r="687" spans="1:5">
      <c r="A687" t="s">
        <v>184</v>
      </c>
      <c r="B687" t="s">
        <v>5155</v>
      </c>
      <c r="C687" t="s">
        <v>20328</v>
      </c>
      <c r="D687" s="21">
        <v>45980</v>
      </c>
      <c r="E687" s="315">
        <v>1955314</v>
      </c>
    </row>
    <row r="688" spans="1:5">
      <c r="A688" t="s">
        <v>184</v>
      </c>
      <c r="B688" t="s">
        <v>5155</v>
      </c>
      <c r="C688" t="s">
        <v>20329</v>
      </c>
      <c r="D688" s="21">
        <v>45981</v>
      </c>
      <c r="E688" s="315">
        <v>1547451</v>
      </c>
    </row>
    <row r="689" spans="1:5">
      <c r="A689" t="s">
        <v>184</v>
      </c>
      <c r="B689" t="s">
        <v>5155</v>
      </c>
      <c r="C689" t="s">
        <v>20330</v>
      </c>
      <c r="D689" s="21">
        <v>45981</v>
      </c>
      <c r="E689" s="315">
        <v>1019901</v>
      </c>
    </row>
    <row r="690" spans="1:5">
      <c r="A690" t="s">
        <v>184</v>
      </c>
      <c r="B690" t="s">
        <v>5155</v>
      </c>
      <c r="C690" t="s">
        <v>20331</v>
      </c>
      <c r="D690" s="21">
        <v>45982</v>
      </c>
      <c r="E690" s="315">
        <v>704589</v>
      </c>
    </row>
    <row r="691" spans="1:5">
      <c r="A691" t="s">
        <v>184</v>
      </c>
      <c r="B691" t="s">
        <v>5155</v>
      </c>
      <c r="C691" t="s">
        <v>20332</v>
      </c>
      <c r="D691" s="21">
        <v>45982</v>
      </c>
      <c r="E691" s="315">
        <v>1157580</v>
      </c>
    </row>
    <row r="692" spans="1:5">
      <c r="A692" t="s">
        <v>184</v>
      </c>
      <c r="B692" t="s">
        <v>5155</v>
      </c>
      <c r="C692" t="s">
        <v>20333</v>
      </c>
      <c r="D692" s="21">
        <v>45982</v>
      </c>
      <c r="E692" s="315">
        <v>452038</v>
      </c>
    </row>
    <row r="693" spans="1:5">
      <c r="A693" t="s">
        <v>184</v>
      </c>
      <c r="B693" t="s">
        <v>5155</v>
      </c>
      <c r="C693" t="s">
        <v>20334</v>
      </c>
      <c r="D693" s="21">
        <v>45985</v>
      </c>
      <c r="E693" s="315">
        <v>1675887</v>
      </c>
    </row>
    <row r="694" spans="1:5">
      <c r="A694" t="s">
        <v>184</v>
      </c>
      <c r="B694" t="s">
        <v>5155</v>
      </c>
      <c r="C694" t="s">
        <v>20335</v>
      </c>
      <c r="D694" s="21">
        <v>45985</v>
      </c>
      <c r="E694" s="315">
        <v>1011372</v>
      </c>
    </row>
    <row r="695" spans="1:5">
      <c r="A695" t="s">
        <v>184</v>
      </c>
      <c r="B695" t="s">
        <v>5155</v>
      </c>
      <c r="C695" t="s">
        <v>20336</v>
      </c>
      <c r="D695" s="21">
        <v>45985</v>
      </c>
      <c r="E695" s="315">
        <v>1130096</v>
      </c>
    </row>
    <row r="696" spans="1:5">
      <c r="A696" t="s">
        <v>184</v>
      </c>
      <c r="B696" t="s">
        <v>5155</v>
      </c>
      <c r="C696" t="s">
        <v>20337</v>
      </c>
      <c r="D696" s="21">
        <v>45985</v>
      </c>
      <c r="E696" s="315">
        <v>1112324</v>
      </c>
    </row>
    <row r="697" spans="1:5">
      <c r="A697" t="s">
        <v>184</v>
      </c>
      <c r="B697" t="s">
        <v>5155</v>
      </c>
      <c r="C697" t="s">
        <v>20338</v>
      </c>
      <c r="D697" s="21">
        <v>45985</v>
      </c>
      <c r="E697" s="315">
        <v>717854</v>
      </c>
    </row>
    <row r="698" spans="1:5">
      <c r="A698" t="s">
        <v>184</v>
      </c>
      <c r="B698" t="s">
        <v>5155</v>
      </c>
      <c r="C698" t="s">
        <v>20339</v>
      </c>
      <c r="D698" s="21">
        <v>45985</v>
      </c>
      <c r="E698" s="315">
        <v>1949821</v>
      </c>
    </row>
    <row r="699" spans="1:5">
      <c r="A699" t="s">
        <v>184</v>
      </c>
      <c r="B699" t="s">
        <v>5155</v>
      </c>
      <c r="C699" t="s">
        <v>20340</v>
      </c>
      <c r="D699" s="21">
        <v>45986</v>
      </c>
      <c r="E699" s="315">
        <v>3273620</v>
      </c>
    </row>
    <row r="700" spans="1:5">
      <c r="A700" t="s">
        <v>184</v>
      </c>
      <c r="B700" t="s">
        <v>5155</v>
      </c>
      <c r="C700" t="s">
        <v>20341</v>
      </c>
      <c r="D700" s="21">
        <v>45986</v>
      </c>
      <c r="E700" s="315">
        <v>2692872</v>
      </c>
    </row>
    <row r="701" spans="1:5">
      <c r="A701" t="s">
        <v>184</v>
      </c>
      <c r="B701" t="s">
        <v>5155</v>
      </c>
      <c r="C701" t="s">
        <v>20342</v>
      </c>
      <c r="D701" s="21">
        <v>45986</v>
      </c>
      <c r="E701" s="315">
        <v>995352</v>
      </c>
    </row>
    <row r="702" spans="1:5">
      <c r="A702" t="s">
        <v>184</v>
      </c>
      <c r="B702" t="s">
        <v>5155</v>
      </c>
      <c r="C702" t="s">
        <v>20343</v>
      </c>
      <c r="D702" s="21">
        <v>45986</v>
      </c>
      <c r="E702" s="315">
        <v>2831760</v>
      </c>
    </row>
    <row r="703" spans="1:5">
      <c r="A703" t="s">
        <v>184</v>
      </c>
      <c r="B703" t="s">
        <v>5155</v>
      </c>
      <c r="C703" t="s">
        <v>20344</v>
      </c>
      <c r="D703" s="21">
        <v>45986</v>
      </c>
      <c r="E703" s="315">
        <v>407101</v>
      </c>
    </row>
    <row r="704" spans="1:5">
      <c r="A704" t="s">
        <v>184</v>
      </c>
      <c r="B704" t="s">
        <v>5155</v>
      </c>
      <c r="C704" t="s">
        <v>20345</v>
      </c>
      <c r="D704" s="21">
        <v>45986</v>
      </c>
      <c r="E704" s="315">
        <v>1821055</v>
      </c>
    </row>
    <row r="705" spans="1:5">
      <c r="A705" t="s">
        <v>184</v>
      </c>
      <c r="B705" t="s">
        <v>5155</v>
      </c>
      <c r="C705" t="s">
        <v>20346</v>
      </c>
      <c r="D705" s="21">
        <v>45986</v>
      </c>
      <c r="E705" s="315">
        <v>1079150</v>
      </c>
    </row>
    <row r="706" spans="1:5">
      <c r="A706" t="s">
        <v>184</v>
      </c>
      <c r="B706" t="s">
        <v>5155</v>
      </c>
      <c r="C706" t="s">
        <v>20347</v>
      </c>
      <c r="D706" s="21">
        <v>45986</v>
      </c>
      <c r="E706" s="315">
        <v>1423851</v>
      </c>
    </row>
    <row r="707" spans="1:5">
      <c r="A707" t="s">
        <v>184</v>
      </c>
      <c r="B707" t="s">
        <v>5155</v>
      </c>
      <c r="C707" t="s">
        <v>20348</v>
      </c>
      <c r="D707" s="21">
        <v>45986</v>
      </c>
      <c r="E707" s="315">
        <v>3329014</v>
      </c>
    </row>
    <row r="708" spans="1:5">
      <c r="A708" t="s">
        <v>184</v>
      </c>
      <c r="B708" t="s">
        <v>5155</v>
      </c>
      <c r="C708" t="s">
        <v>20349</v>
      </c>
      <c r="D708" s="21">
        <v>45988</v>
      </c>
      <c r="E708" s="315">
        <v>753397</v>
      </c>
    </row>
    <row r="709" spans="1:5">
      <c r="A709" t="s">
        <v>184</v>
      </c>
      <c r="B709" t="s">
        <v>5155</v>
      </c>
      <c r="C709" t="s">
        <v>20350</v>
      </c>
      <c r="D709" s="21">
        <v>45990</v>
      </c>
      <c r="E709" s="315">
        <v>1157486</v>
      </c>
    </row>
    <row r="710" spans="1:5">
      <c r="A710" t="s">
        <v>185</v>
      </c>
      <c r="B710" t="s">
        <v>5155</v>
      </c>
      <c r="C710" t="s">
        <v>18921</v>
      </c>
      <c r="D710" s="21">
        <v>45931</v>
      </c>
      <c r="E710" s="315">
        <v>-389595</v>
      </c>
    </row>
    <row r="711" spans="1:5">
      <c r="A711" t="s">
        <v>185</v>
      </c>
      <c r="B711" t="s">
        <v>5155</v>
      </c>
      <c r="C711" t="s">
        <v>18921</v>
      </c>
      <c r="D711" s="21">
        <v>45944</v>
      </c>
      <c r="E711" s="315">
        <v>-114508</v>
      </c>
    </row>
    <row r="712" spans="1:5">
      <c r="A712" t="s">
        <v>185</v>
      </c>
      <c r="B712" t="s">
        <v>5155</v>
      </c>
      <c r="C712" t="s">
        <v>18921</v>
      </c>
      <c r="D712" s="21">
        <v>45955</v>
      </c>
      <c r="E712" s="315">
        <v>-170985</v>
      </c>
    </row>
    <row r="713" spans="1:5">
      <c r="A713" t="s">
        <v>185</v>
      </c>
      <c r="B713" t="s">
        <v>5155</v>
      </c>
      <c r="C713" t="s">
        <v>18921</v>
      </c>
      <c r="D713" s="21">
        <v>45942</v>
      </c>
      <c r="E713" s="315">
        <v>-293020</v>
      </c>
    </row>
    <row r="714" spans="1:5">
      <c r="A714" t="s">
        <v>185</v>
      </c>
      <c r="B714" t="s">
        <v>5155</v>
      </c>
      <c r="C714" t="s">
        <v>18921</v>
      </c>
      <c r="D714" s="21">
        <v>45963</v>
      </c>
      <c r="E714" s="315">
        <v>-855220</v>
      </c>
    </row>
    <row r="715" spans="1:5">
      <c r="A715" t="s">
        <v>185</v>
      </c>
      <c r="B715" t="s">
        <v>5155</v>
      </c>
      <c r="C715" t="s">
        <v>20351</v>
      </c>
      <c r="D715" s="21">
        <v>45994</v>
      </c>
      <c r="E715" s="315">
        <v>1230666</v>
      </c>
    </row>
    <row r="716" spans="1:5">
      <c r="A716" t="s">
        <v>213</v>
      </c>
      <c r="B716" t="s">
        <v>5155</v>
      </c>
      <c r="C716" t="s">
        <v>18921</v>
      </c>
      <c r="D716" s="21">
        <v>45974</v>
      </c>
      <c r="E716" s="315">
        <v>-114508</v>
      </c>
    </row>
    <row r="717" spans="1:5">
      <c r="A717" t="s">
        <v>213</v>
      </c>
      <c r="B717" t="s">
        <v>5155</v>
      </c>
      <c r="C717" t="s">
        <v>20352</v>
      </c>
      <c r="D717" s="21">
        <v>45994</v>
      </c>
      <c r="E717" s="315">
        <v>1076496</v>
      </c>
    </row>
    <row r="718" spans="1:5">
      <c r="A718" t="s">
        <v>186</v>
      </c>
      <c r="B718" t="s">
        <v>5155</v>
      </c>
      <c r="C718" t="s">
        <v>18921</v>
      </c>
      <c r="D718" s="21">
        <v>45931</v>
      </c>
      <c r="E718" s="315">
        <v>-487854</v>
      </c>
    </row>
    <row r="719" spans="1:5">
      <c r="A719" t="s">
        <v>186</v>
      </c>
      <c r="B719" t="s">
        <v>5155</v>
      </c>
      <c r="C719" t="s">
        <v>18921</v>
      </c>
      <c r="D719" s="21">
        <v>45952</v>
      </c>
      <c r="E719" s="315">
        <v>-268969</v>
      </c>
    </row>
    <row r="720" spans="1:5">
      <c r="A720" t="s">
        <v>186</v>
      </c>
      <c r="B720" t="s">
        <v>5155</v>
      </c>
      <c r="C720" t="s">
        <v>18921</v>
      </c>
      <c r="D720" s="21">
        <v>45971</v>
      </c>
      <c r="E720" s="315">
        <v>-317427</v>
      </c>
    </row>
    <row r="721" spans="1:5">
      <c r="A721" t="s">
        <v>187</v>
      </c>
      <c r="B721" t="s">
        <v>5155</v>
      </c>
      <c r="C721" t="s">
        <v>18921</v>
      </c>
      <c r="D721" s="21">
        <v>45931</v>
      </c>
      <c r="E721" s="315">
        <v>-379132</v>
      </c>
    </row>
    <row r="722" spans="1:5">
      <c r="A722" t="s">
        <v>187</v>
      </c>
      <c r="B722" t="s">
        <v>5155</v>
      </c>
      <c r="C722" t="s">
        <v>18921</v>
      </c>
      <c r="D722" s="21">
        <v>45965</v>
      </c>
      <c r="E722" s="315">
        <v>-244324</v>
      </c>
    </row>
    <row r="723" spans="1:5">
      <c r="A723" t="s">
        <v>187</v>
      </c>
      <c r="B723" t="s">
        <v>5155</v>
      </c>
      <c r="C723" t="s">
        <v>18921</v>
      </c>
      <c r="D723" s="21">
        <v>45982</v>
      </c>
      <c r="E723" s="315">
        <v>-464421</v>
      </c>
    </row>
    <row r="724" spans="1:5">
      <c r="A724" t="s">
        <v>187</v>
      </c>
      <c r="B724" t="s">
        <v>5155</v>
      </c>
      <c r="C724" t="s">
        <v>18921</v>
      </c>
      <c r="D724" s="21">
        <v>45983</v>
      </c>
      <c r="E724" s="315">
        <v>-114508</v>
      </c>
    </row>
    <row r="725" spans="1:5">
      <c r="A725" t="s">
        <v>187</v>
      </c>
      <c r="B725" t="s">
        <v>5155</v>
      </c>
      <c r="C725" t="s">
        <v>18921</v>
      </c>
      <c r="D725" s="21">
        <v>45935</v>
      </c>
      <c r="E725" s="315">
        <v>-132380</v>
      </c>
    </row>
    <row r="726" spans="1:5">
      <c r="A726" t="s">
        <v>188</v>
      </c>
      <c r="B726" t="s">
        <v>5155</v>
      </c>
      <c r="C726" t="s">
        <v>18921</v>
      </c>
      <c r="D726" s="21">
        <v>45931</v>
      </c>
      <c r="E726" s="315">
        <v>-685583</v>
      </c>
    </row>
    <row r="727" spans="1:5">
      <c r="A727" t="s">
        <v>188</v>
      </c>
      <c r="B727" t="s">
        <v>5155</v>
      </c>
      <c r="C727" t="s">
        <v>18921</v>
      </c>
      <c r="D727" s="21">
        <v>45943</v>
      </c>
      <c r="E727" s="315">
        <v>-417311</v>
      </c>
    </row>
    <row r="728" spans="1:5">
      <c r="A728" t="s">
        <v>188</v>
      </c>
      <c r="B728" t="s">
        <v>5155</v>
      </c>
      <c r="C728" t="s">
        <v>18921</v>
      </c>
      <c r="D728" s="21">
        <v>45966</v>
      </c>
      <c r="E728" s="315">
        <v>-481089</v>
      </c>
    </row>
    <row r="729" spans="1:5">
      <c r="A729" t="s">
        <v>188</v>
      </c>
      <c r="B729" t="s">
        <v>5155</v>
      </c>
      <c r="C729" t="s">
        <v>18921</v>
      </c>
      <c r="D729" s="21">
        <v>45969</v>
      </c>
      <c r="E729" s="315">
        <v>-234150</v>
      </c>
    </row>
    <row r="730" spans="1:5">
      <c r="A730" t="s">
        <v>189</v>
      </c>
      <c r="B730" t="s">
        <v>5155</v>
      </c>
      <c r="C730" t="s">
        <v>18921</v>
      </c>
      <c r="D730" s="21">
        <v>45931</v>
      </c>
      <c r="E730" s="315">
        <v>-227891</v>
      </c>
    </row>
    <row r="731" spans="1:5">
      <c r="A731" t="s">
        <v>189</v>
      </c>
      <c r="B731" t="s">
        <v>5155</v>
      </c>
      <c r="C731" t="s">
        <v>18921</v>
      </c>
      <c r="D731" s="21">
        <v>45984</v>
      </c>
      <c r="E731" s="315">
        <v>-114508</v>
      </c>
    </row>
    <row r="732" spans="1:5">
      <c r="A732" t="s">
        <v>190</v>
      </c>
      <c r="B732" t="s">
        <v>5155</v>
      </c>
      <c r="C732" t="s">
        <v>18921</v>
      </c>
      <c r="D732" s="21">
        <v>45932</v>
      </c>
      <c r="E732" s="315">
        <v>-330865</v>
      </c>
    </row>
    <row r="733" spans="1:5">
      <c r="A733" t="s">
        <v>190</v>
      </c>
      <c r="B733" t="s">
        <v>5155</v>
      </c>
      <c r="C733" t="s">
        <v>18921</v>
      </c>
      <c r="D733" s="21">
        <v>45933</v>
      </c>
      <c r="E733" s="315">
        <v>-229016</v>
      </c>
    </row>
    <row r="734" spans="1:5">
      <c r="A734" t="s">
        <v>190</v>
      </c>
      <c r="B734" t="s">
        <v>5155</v>
      </c>
      <c r="C734" t="s">
        <v>18921</v>
      </c>
      <c r="D734" s="21">
        <v>45978</v>
      </c>
      <c r="E734" s="315">
        <v>-363966</v>
      </c>
    </row>
    <row r="735" spans="1:5">
      <c r="A735" t="s">
        <v>190</v>
      </c>
      <c r="B735" t="s">
        <v>5155</v>
      </c>
      <c r="C735" t="s">
        <v>18921</v>
      </c>
      <c r="D735" s="21">
        <v>45987</v>
      </c>
      <c r="E735" s="315">
        <v>-304356</v>
      </c>
    </row>
    <row r="736" spans="1:5">
      <c r="A736" t="s">
        <v>191</v>
      </c>
      <c r="B736" t="s">
        <v>5155</v>
      </c>
      <c r="C736" t="s">
        <v>18921</v>
      </c>
      <c r="D736" s="21">
        <v>45932</v>
      </c>
      <c r="E736" s="315">
        <v>-122536</v>
      </c>
    </row>
    <row r="737" spans="1:5">
      <c r="A737" t="s">
        <v>191</v>
      </c>
      <c r="B737" t="s">
        <v>5155</v>
      </c>
      <c r="C737" t="s">
        <v>18921</v>
      </c>
      <c r="D737" s="21">
        <v>45952</v>
      </c>
      <c r="E737" s="315">
        <v>-150679</v>
      </c>
    </row>
    <row r="738" spans="1:5">
      <c r="A738" t="s">
        <v>192</v>
      </c>
      <c r="B738" t="s">
        <v>5155</v>
      </c>
      <c r="C738" t="s">
        <v>18921</v>
      </c>
      <c r="D738" s="21">
        <v>45933</v>
      </c>
      <c r="E738" s="315">
        <v>-164327</v>
      </c>
    </row>
    <row r="739" spans="1:5">
      <c r="A739" t="s">
        <v>192</v>
      </c>
      <c r="B739" t="s">
        <v>5155</v>
      </c>
      <c r="C739" t="s">
        <v>18921</v>
      </c>
      <c r="D739" s="21">
        <v>45951</v>
      </c>
      <c r="E739" s="315">
        <v>-170985</v>
      </c>
    </row>
    <row r="740" spans="1:5">
      <c r="A740" t="s">
        <v>192</v>
      </c>
      <c r="B740" t="s">
        <v>5155</v>
      </c>
      <c r="C740" t="s">
        <v>18921</v>
      </c>
      <c r="D740" s="21">
        <v>45964</v>
      </c>
      <c r="E740" s="315">
        <v>-119642</v>
      </c>
    </row>
    <row r="741" spans="1:5">
      <c r="A741" t="s">
        <v>192</v>
      </c>
      <c r="B741" t="s">
        <v>5155</v>
      </c>
      <c r="C741" t="s">
        <v>18921</v>
      </c>
      <c r="D741" s="21">
        <v>45974</v>
      </c>
      <c r="E741" s="315">
        <v>-113945</v>
      </c>
    </row>
    <row r="742" spans="1:5">
      <c r="A742" t="s">
        <v>193</v>
      </c>
      <c r="B742" t="s">
        <v>5155</v>
      </c>
      <c r="C742" t="s">
        <v>18921</v>
      </c>
      <c r="D742" s="21">
        <v>45933</v>
      </c>
      <c r="E742" s="315">
        <v>-114505</v>
      </c>
    </row>
    <row r="743" spans="1:5">
      <c r="A743" t="s">
        <v>193</v>
      </c>
      <c r="B743" t="s">
        <v>5155</v>
      </c>
      <c r="C743" t="s">
        <v>18921</v>
      </c>
      <c r="D743" s="21">
        <v>45964</v>
      </c>
      <c r="E743" s="315">
        <v>-176682</v>
      </c>
    </row>
    <row r="744" spans="1:5">
      <c r="A744" t="s">
        <v>193</v>
      </c>
      <c r="B744" t="s">
        <v>5155</v>
      </c>
      <c r="C744" t="s">
        <v>18921</v>
      </c>
      <c r="D744" s="21">
        <v>45985</v>
      </c>
      <c r="E744" s="315">
        <v>-222616</v>
      </c>
    </row>
    <row r="745" spans="1:5">
      <c r="A745" t="s">
        <v>193</v>
      </c>
      <c r="B745" t="s">
        <v>5155</v>
      </c>
      <c r="C745" t="s">
        <v>18921</v>
      </c>
      <c r="D745" s="21">
        <v>45968</v>
      </c>
      <c r="E745" s="315">
        <v>-114508</v>
      </c>
    </row>
    <row r="746" spans="1:5">
      <c r="A746" t="s">
        <v>194</v>
      </c>
      <c r="B746" t="s">
        <v>5155</v>
      </c>
      <c r="C746" t="s">
        <v>18921</v>
      </c>
      <c r="D746" s="21">
        <v>45937</v>
      </c>
      <c r="E746" s="315">
        <v>-94392</v>
      </c>
    </row>
    <row r="747" spans="1:5">
      <c r="A747" t="s">
        <v>194</v>
      </c>
      <c r="B747" t="s">
        <v>5155</v>
      </c>
      <c r="C747" t="s">
        <v>18921</v>
      </c>
      <c r="D747" s="21">
        <v>45954</v>
      </c>
      <c r="E747" s="315">
        <v>-436228</v>
      </c>
    </row>
    <row r="748" spans="1:5">
      <c r="A748" t="s">
        <v>195</v>
      </c>
      <c r="B748" t="s">
        <v>5155</v>
      </c>
      <c r="C748" t="s">
        <v>18921</v>
      </c>
      <c r="D748" s="21">
        <v>45938</v>
      </c>
      <c r="E748" s="315">
        <v>-1101666</v>
      </c>
    </row>
    <row r="749" spans="1:5">
      <c r="A749" t="s">
        <v>195</v>
      </c>
      <c r="B749" t="s">
        <v>5155</v>
      </c>
      <c r="C749" t="s">
        <v>18921</v>
      </c>
      <c r="D749" s="21">
        <v>45954</v>
      </c>
      <c r="E749" s="315">
        <v>-1159133</v>
      </c>
    </row>
    <row r="750" spans="1:5">
      <c r="A750" t="s">
        <v>195</v>
      </c>
      <c r="B750" t="s">
        <v>5155</v>
      </c>
      <c r="C750" t="s">
        <v>18921</v>
      </c>
      <c r="D750" s="21">
        <v>45971</v>
      </c>
      <c r="E750" s="315">
        <v>-785350</v>
      </c>
    </row>
    <row r="751" spans="1:5">
      <c r="A751" t="s">
        <v>196</v>
      </c>
      <c r="B751" t="s">
        <v>5155</v>
      </c>
      <c r="C751" t="s">
        <v>18921</v>
      </c>
      <c r="D751" s="21">
        <v>45939</v>
      </c>
      <c r="E751" s="315">
        <v>-342961</v>
      </c>
    </row>
    <row r="752" spans="1:5">
      <c r="A752" t="s">
        <v>196</v>
      </c>
      <c r="B752" t="s">
        <v>5155</v>
      </c>
      <c r="C752" t="s">
        <v>18921</v>
      </c>
      <c r="D752" s="21">
        <v>45945</v>
      </c>
      <c r="E752" s="315">
        <v>-113945</v>
      </c>
    </row>
    <row r="753" spans="1:5">
      <c r="A753" t="s">
        <v>196</v>
      </c>
      <c r="B753" t="s">
        <v>5155</v>
      </c>
      <c r="C753" t="s">
        <v>18921</v>
      </c>
      <c r="D753" s="21">
        <v>45950</v>
      </c>
      <c r="E753" s="315">
        <v>-122162</v>
      </c>
    </row>
    <row r="754" spans="1:5">
      <c r="A754" t="s">
        <v>196</v>
      </c>
      <c r="B754" t="s">
        <v>5155</v>
      </c>
      <c r="C754" t="s">
        <v>18921</v>
      </c>
      <c r="D754" s="21">
        <v>45982</v>
      </c>
      <c r="E754" s="315">
        <v>-412934</v>
      </c>
    </row>
    <row r="755" spans="1:5">
      <c r="A755" t="s">
        <v>197</v>
      </c>
      <c r="B755" t="s">
        <v>5155</v>
      </c>
      <c r="C755" t="s">
        <v>18921</v>
      </c>
      <c r="D755" s="21">
        <v>45939</v>
      </c>
      <c r="E755" s="315">
        <v>-75340</v>
      </c>
    </row>
    <row r="756" spans="1:5">
      <c r="A756" t="s">
        <v>197</v>
      </c>
      <c r="B756" t="s">
        <v>5155</v>
      </c>
      <c r="C756" t="s">
        <v>18921</v>
      </c>
      <c r="D756" s="21">
        <v>45964</v>
      </c>
      <c r="E756" s="315">
        <v>-227891</v>
      </c>
    </row>
    <row r="757" spans="1:5">
      <c r="A757" t="s">
        <v>197</v>
      </c>
      <c r="B757" t="s">
        <v>5155</v>
      </c>
      <c r="C757" t="s">
        <v>18921</v>
      </c>
      <c r="D757" s="21">
        <v>45973</v>
      </c>
      <c r="E757" s="315">
        <v>-171129</v>
      </c>
    </row>
    <row r="758" spans="1:5">
      <c r="A758" t="s">
        <v>198</v>
      </c>
      <c r="B758" t="s">
        <v>5155</v>
      </c>
      <c r="C758" t="s">
        <v>18921</v>
      </c>
      <c r="D758" s="21">
        <v>45939</v>
      </c>
      <c r="E758" s="315">
        <v>-217482</v>
      </c>
    </row>
    <row r="759" spans="1:5">
      <c r="A759" t="s">
        <v>198</v>
      </c>
      <c r="B759" t="s">
        <v>5155</v>
      </c>
      <c r="C759" t="s">
        <v>18921</v>
      </c>
      <c r="D759" s="21">
        <v>45944</v>
      </c>
      <c r="E759" s="315">
        <v>-226019</v>
      </c>
    </row>
    <row r="760" spans="1:5">
      <c r="A760" t="s">
        <v>198</v>
      </c>
      <c r="B760" t="s">
        <v>5155</v>
      </c>
      <c r="C760" t="s">
        <v>18921</v>
      </c>
      <c r="D760" s="21">
        <v>45971</v>
      </c>
      <c r="E760" s="315">
        <v>-114508</v>
      </c>
    </row>
    <row r="761" spans="1:5">
      <c r="A761" t="s">
        <v>198</v>
      </c>
      <c r="B761" t="s">
        <v>5155</v>
      </c>
      <c r="C761" t="s">
        <v>18921</v>
      </c>
      <c r="D761" s="21">
        <v>45967</v>
      </c>
      <c r="E761" s="315">
        <v>-229016</v>
      </c>
    </row>
    <row r="762" spans="1:5">
      <c r="A762" t="s">
        <v>199</v>
      </c>
      <c r="B762" t="s">
        <v>5155</v>
      </c>
      <c r="C762" t="s">
        <v>18921</v>
      </c>
      <c r="D762" s="21">
        <v>45941</v>
      </c>
      <c r="E762" s="315">
        <v>-114508</v>
      </c>
    </row>
    <row r="763" spans="1:5">
      <c r="A763" t="s">
        <v>199</v>
      </c>
      <c r="B763" t="s">
        <v>5155</v>
      </c>
      <c r="C763" t="s">
        <v>18921</v>
      </c>
      <c r="D763" s="21">
        <v>45948</v>
      </c>
      <c r="E763" s="315">
        <v>-113945</v>
      </c>
    </row>
    <row r="764" spans="1:5">
      <c r="A764" t="s">
        <v>199</v>
      </c>
      <c r="B764" t="s">
        <v>5155</v>
      </c>
      <c r="C764" t="s">
        <v>18921</v>
      </c>
      <c r="D764" s="21">
        <v>45950</v>
      </c>
      <c r="E764" s="315">
        <v>-114508</v>
      </c>
    </row>
    <row r="765" spans="1:5">
      <c r="A765" t="s">
        <v>199</v>
      </c>
      <c r="B765" t="s">
        <v>5155</v>
      </c>
      <c r="C765" t="s">
        <v>18921</v>
      </c>
      <c r="D765" s="21">
        <v>45980</v>
      </c>
      <c r="E765" s="315">
        <v>-122162</v>
      </c>
    </row>
    <row r="766" spans="1:5">
      <c r="A766" t="s">
        <v>199</v>
      </c>
      <c r="B766" t="s">
        <v>5155</v>
      </c>
      <c r="C766" t="s">
        <v>18921</v>
      </c>
      <c r="D766" s="21">
        <v>45985</v>
      </c>
      <c r="E766" s="315">
        <v>-119642</v>
      </c>
    </row>
    <row r="767" spans="1:5">
      <c r="A767" t="s">
        <v>199</v>
      </c>
      <c r="B767" t="s">
        <v>5155</v>
      </c>
      <c r="C767" t="s">
        <v>18921</v>
      </c>
      <c r="D767" s="21">
        <v>45963</v>
      </c>
      <c r="E767" s="315">
        <v>-229016</v>
      </c>
    </row>
    <row r="768" spans="1:5">
      <c r="A768" t="s">
        <v>200</v>
      </c>
      <c r="B768" t="s">
        <v>5155</v>
      </c>
      <c r="C768" t="s">
        <v>18921</v>
      </c>
      <c r="D768" s="21">
        <v>45941</v>
      </c>
      <c r="E768" s="315">
        <v>-108527</v>
      </c>
    </row>
    <row r="769" spans="1:5">
      <c r="A769" t="s">
        <v>200</v>
      </c>
      <c r="B769" t="s">
        <v>5155</v>
      </c>
      <c r="C769" t="s">
        <v>18921</v>
      </c>
      <c r="D769" s="21">
        <v>45951</v>
      </c>
      <c r="E769" s="315">
        <v>-236107</v>
      </c>
    </row>
    <row r="770" spans="1:5">
      <c r="A770" t="s">
        <v>200</v>
      </c>
      <c r="B770" t="s">
        <v>5155</v>
      </c>
      <c r="C770" t="s">
        <v>18921</v>
      </c>
      <c r="D770" s="21">
        <v>45969</v>
      </c>
      <c r="E770" s="315">
        <v>-458032</v>
      </c>
    </row>
    <row r="771" spans="1:5">
      <c r="A771" t="s">
        <v>200</v>
      </c>
      <c r="B771" t="s">
        <v>5155</v>
      </c>
      <c r="C771" t="s">
        <v>18921</v>
      </c>
      <c r="D771" s="21">
        <v>45972</v>
      </c>
      <c r="E771" s="315">
        <v>-114508</v>
      </c>
    </row>
    <row r="772" spans="1:5">
      <c r="A772" t="s">
        <v>201</v>
      </c>
      <c r="B772" t="s">
        <v>5155</v>
      </c>
      <c r="C772" t="s">
        <v>18921</v>
      </c>
      <c r="D772" s="21">
        <v>45941</v>
      </c>
      <c r="E772" s="315">
        <v>-227891</v>
      </c>
    </row>
    <row r="773" spans="1:5">
      <c r="A773" t="s">
        <v>202</v>
      </c>
      <c r="B773" t="s">
        <v>5155</v>
      </c>
      <c r="C773" t="s">
        <v>18921</v>
      </c>
      <c r="D773" s="21">
        <v>45944</v>
      </c>
      <c r="E773" s="315">
        <v>-737972</v>
      </c>
    </row>
    <row r="774" spans="1:5">
      <c r="A774" t="s">
        <v>203</v>
      </c>
      <c r="B774" t="s">
        <v>5155</v>
      </c>
      <c r="C774" t="s">
        <v>18921</v>
      </c>
      <c r="D774" s="21">
        <v>45945</v>
      </c>
      <c r="E774" s="315">
        <v>-165432</v>
      </c>
    </row>
    <row r="775" spans="1:5">
      <c r="A775" t="s">
        <v>203</v>
      </c>
      <c r="B775" t="s">
        <v>5155</v>
      </c>
      <c r="C775" t="s">
        <v>18921</v>
      </c>
      <c r="D775" s="21">
        <v>45980</v>
      </c>
      <c r="E775" s="315">
        <v>-166838</v>
      </c>
    </row>
    <row r="776" spans="1:5">
      <c r="A776" t="s">
        <v>204</v>
      </c>
      <c r="B776" t="s">
        <v>5155</v>
      </c>
      <c r="C776" t="s">
        <v>18921</v>
      </c>
      <c r="D776" s="21">
        <v>45946</v>
      </c>
      <c r="E776" s="315">
        <v>-113945</v>
      </c>
    </row>
    <row r="777" spans="1:5">
      <c r="A777" t="s">
        <v>204</v>
      </c>
      <c r="B777" t="s">
        <v>5155</v>
      </c>
      <c r="C777" t="s">
        <v>18921</v>
      </c>
      <c r="D777" s="21">
        <v>45965</v>
      </c>
      <c r="E777" s="315">
        <v>-348658</v>
      </c>
    </row>
    <row r="778" spans="1:5">
      <c r="A778" t="s">
        <v>205</v>
      </c>
      <c r="B778" t="s">
        <v>5155</v>
      </c>
      <c r="C778" t="s">
        <v>18921</v>
      </c>
      <c r="D778" s="21">
        <v>45946</v>
      </c>
      <c r="E778" s="315">
        <v>-170357</v>
      </c>
    </row>
    <row r="779" spans="1:5">
      <c r="A779" t="s">
        <v>205</v>
      </c>
      <c r="B779" t="s">
        <v>5155</v>
      </c>
      <c r="C779" t="s">
        <v>18921</v>
      </c>
      <c r="D779" s="21">
        <v>45976</v>
      </c>
      <c r="E779" s="315">
        <v>-122162</v>
      </c>
    </row>
    <row r="780" spans="1:5">
      <c r="A780" t="s">
        <v>206</v>
      </c>
      <c r="B780" t="s">
        <v>5155</v>
      </c>
      <c r="C780" t="s">
        <v>18921</v>
      </c>
      <c r="D780" s="21">
        <v>45950</v>
      </c>
      <c r="E780" s="315">
        <v>-536670</v>
      </c>
    </row>
    <row r="781" spans="1:5">
      <c r="A781" t="s">
        <v>206</v>
      </c>
      <c r="B781" t="s">
        <v>5155</v>
      </c>
      <c r="C781" t="s">
        <v>18921</v>
      </c>
      <c r="D781" s="21">
        <v>45977</v>
      </c>
      <c r="E781" s="315">
        <v>-47196</v>
      </c>
    </row>
    <row r="782" spans="1:5">
      <c r="A782" t="s">
        <v>207</v>
      </c>
      <c r="B782" t="s">
        <v>5155</v>
      </c>
      <c r="C782" t="s">
        <v>18921</v>
      </c>
      <c r="D782" s="21">
        <v>45952</v>
      </c>
      <c r="E782" s="315">
        <v>-244324</v>
      </c>
    </row>
    <row r="783" spans="1:5">
      <c r="A783" t="s">
        <v>208</v>
      </c>
      <c r="B783" t="s">
        <v>5155</v>
      </c>
      <c r="C783" t="s">
        <v>18921</v>
      </c>
      <c r="D783" s="21">
        <v>45954</v>
      </c>
      <c r="E783" s="315">
        <v>-113945</v>
      </c>
    </row>
    <row r="784" spans="1:5">
      <c r="A784" t="s">
        <v>208</v>
      </c>
      <c r="B784" t="s">
        <v>5155</v>
      </c>
      <c r="C784" t="s">
        <v>18921</v>
      </c>
      <c r="D784" s="21">
        <v>45973</v>
      </c>
      <c r="E784" s="315">
        <v>-417973</v>
      </c>
    </row>
    <row r="785" spans="1:5">
      <c r="A785" t="s">
        <v>209</v>
      </c>
      <c r="B785" t="s">
        <v>5155</v>
      </c>
      <c r="C785" t="s">
        <v>18921</v>
      </c>
      <c r="D785" s="21">
        <v>45959</v>
      </c>
      <c r="E785" s="315">
        <v>-226019</v>
      </c>
    </row>
    <row r="786" spans="1:5">
      <c r="A786" t="s">
        <v>221</v>
      </c>
      <c r="B786" t="s">
        <v>5155</v>
      </c>
      <c r="C786" t="s">
        <v>18921</v>
      </c>
      <c r="D786" s="21">
        <v>45964</v>
      </c>
      <c r="E786" s="315">
        <v>-239285</v>
      </c>
    </row>
    <row r="787" spans="1:5">
      <c r="A787" t="s">
        <v>224</v>
      </c>
      <c r="B787" t="s">
        <v>5155</v>
      </c>
      <c r="C787" t="s">
        <v>18921</v>
      </c>
      <c r="D787" s="21">
        <v>45986</v>
      </c>
      <c r="E787" s="315">
        <v>-458032</v>
      </c>
    </row>
    <row r="788" spans="1:5">
      <c r="A788" t="s">
        <v>224</v>
      </c>
      <c r="B788" t="s">
        <v>5155</v>
      </c>
      <c r="C788" t="s">
        <v>18921</v>
      </c>
      <c r="D788" s="21">
        <v>45967</v>
      </c>
      <c r="E788" s="315">
        <v>-122162</v>
      </c>
    </row>
    <row r="789" spans="1:5">
      <c r="A789" t="s">
        <v>225</v>
      </c>
      <c r="B789" t="s">
        <v>5155</v>
      </c>
      <c r="C789" t="s">
        <v>18921</v>
      </c>
      <c r="D789" s="21">
        <v>45971</v>
      </c>
      <c r="E789" s="315">
        <v>-366486</v>
      </c>
    </row>
    <row r="790" spans="1:5">
      <c r="A790" t="s">
        <v>228</v>
      </c>
      <c r="B790" t="s">
        <v>5155</v>
      </c>
      <c r="C790" t="s">
        <v>18921</v>
      </c>
      <c r="D790" s="21">
        <v>45966</v>
      </c>
      <c r="E790" s="315">
        <v>-587848</v>
      </c>
    </row>
    <row r="791" spans="1:5">
      <c r="A791" t="s">
        <v>220</v>
      </c>
      <c r="B791" t="s">
        <v>5155</v>
      </c>
      <c r="C791" t="s">
        <v>18921</v>
      </c>
      <c r="D791" s="21">
        <v>45964</v>
      </c>
      <c r="E791" s="315">
        <v>-169358</v>
      </c>
    </row>
    <row r="792" spans="1:5">
      <c r="A792" t="s">
        <v>5242</v>
      </c>
      <c r="B792" t="s">
        <v>5155</v>
      </c>
      <c r="C792" t="s">
        <v>18921</v>
      </c>
      <c r="D792" s="21">
        <v>45986</v>
      </c>
      <c r="E792" s="315">
        <v>-543896</v>
      </c>
    </row>
    <row r="793" spans="1:5">
      <c r="A793" t="s">
        <v>5242</v>
      </c>
      <c r="B793" t="s">
        <v>5155</v>
      </c>
      <c r="C793" t="s">
        <v>18921</v>
      </c>
      <c r="D793" s="21">
        <v>45975</v>
      </c>
      <c r="E793" s="315">
        <v>-241804</v>
      </c>
    </row>
    <row r="794" spans="1:5">
      <c r="A794" t="s">
        <v>210</v>
      </c>
      <c r="B794" t="s">
        <v>5155</v>
      </c>
      <c r="C794" t="s">
        <v>18921</v>
      </c>
      <c r="D794" s="21">
        <v>45973</v>
      </c>
      <c r="E794" s="315">
        <v>-512757</v>
      </c>
    </row>
    <row r="795" spans="1:5">
      <c r="A795" t="s">
        <v>210</v>
      </c>
      <c r="B795" t="s">
        <v>5155</v>
      </c>
      <c r="C795" t="s">
        <v>18921</v>
      </c>
      <c r="D795" s="21">
        <v>45982</v>
      </c>
      <c r="E795" s="315">
        <v>-227891</v>
      </c>
    </row>
    <row r="796" spans="1:5">
      <c r="A796" t="s">
        <v>210</v>
      </c>
      <c r="B796" t="s">
        <v>5155</v>
      </c>
      <c r="C796" t="s">
        <v>18921</v>
      </c>
      <c r="D796" s="21">
        <v>45975</v>
      </c>
      <c r="E796" s="315">
        <v>-512757</v>
      </c>
    </row>
    <row r="797" spans="1:5">
      <c r="A797" t="s">
        <v>227</v>
      </c>
      <c r="B797" t="s">
        <v>5155</v>
      </c>
      <c r="C797" t="s">
        <v>18921</v>
      </c>
      <c r="D797" s="21">
        <v>45962</v>
      </c>
      <c r="E797" s="315">
        <v>-341836</v>
      </c>
    </row>
    <row r="798" spans="1:5">
      <c r="A798" t="s">
        <v>227</v>
      </c>
      <c r="B798" t="s">
        <v>5155</v>
      </c>
      <c r="C798" t="s">
        <v>18921</v>
      </c>
      <c r="D798" s="21">
        <v>45978</v>
      </c>
      <c r="E798" s="315">
        <v>-579631</v>
      </c>
    </row>
    <row r="799" spans="1:5">
      <c r="A799" t="s">
        <v>227</v>
      </c>
      <c r="B799" t="s">
        <v>5155</v>
      </c>
      <c r="C799" t="s">
        <v>18921</v>
      </c>
      <c r="D799" s="21">
        <v>45984</v>
      </c>
      <c r="E799" s="315">
        <v>-358832</v>
      </c>
    </row>
    <row r="800" spans="1:5">
      <c r="A800" t="s">
        <v>226</v>
      </c>
      <c r="B800" t="s">
        <v>5155</v>
      </c>
      <c r="C800" t="s">
        <v>18921</v>
      </c>
      <c r="D800" s="21">
        <v>45972</v>
      </c>
      <c r="E800" s="315">
        <v>-165995</v>
      </c>
    </row>
    <row r="801" spans="1:5">
      <c r="A801" t="s">
        <v>226</v>
      </c>
      <c r="B801" t="s">
        <v>5155</v>
      </c>
      <c r="C801" t="s">
        <v>18921</v>
      </c>
      <c r="D801" s="21">
        <v>45978</v>
      </c>
      <c r="E801" s="315">
        <v>-75340</v>
      </c>
    </row>
    <row r="802" spans="1:5">
      <c r="A802" t="s">
        <v>211</v>
      </c>
      <c r="B802" t="s">
        <v>5155</v>
      </c>
      <c r="C802" t="s">
        <v>18921</v>
      </c>
      <c r="D802" s="21">
        <v>45971</v>
      </c>
      <c r="E802" s="315">
        <v>-114508</v>
      </c>
    </row>
    <row r="803" spans="1:5">
      <c r="A803" t="s">
        <v>218</v>
      </c>
      <c r="B803" t="s">
        <v>5155</v>
      </c>
      <c r="C803" t="s">
        <v>18921</v>
      </c>
      <c r="D803" s="21">
        <v>45971</v>
      </c>
      <c r="E803" s="315">
        <v>-114508</v>
      </c>
    </row>
    <row r="804" spans="1:5">
      <c r="A804" t="s">
        <v>212</v>
      </c>
      <c r="B804" t="s">
        <v>5155</v>
      </c>
      <c r="C804" t="s">
        <v>18921</v>
      </c>
      <c r="D804" s="21">
        <v>45966</v>
      </c>
      <c r="E804" s="315">
        <v>-113945</v>
      </c>
    </row>
    <row r="805" spans="1:5">
      <c r="A805" t="s">
        <v>212</v>
      </c>
      <c r="B805" t="s">
        <v>5155</v>
      </c>
      <c r="C805" t="s">
        <v>18921</v>
      </c>
      <c r="D805" s="21">
        <v>45971</v>
      </c>
      <c r="E805" s="315">
        <v>-458032</v>
      </c>
    </row>
    <row r="806" spans="1:5">
      <c r="A806" t="s">
        <v>231</v>
      </c>
      <c r="B806" t="s">
        <v>5155</v>
      </c>
      <c r="C806" t="s">
        <v>18921</v>
      </c>
      <c r="D806" s="21">
        <v>45967</v>
      </c>
      <c r="E806" s="315">
        <v>-51487</v>
      </c>
    </row>
    <row r="807" spans="1:5">
      <c r="A807" t="s">
        <v>232</v>
      </c>
      <c r="B807" t="s">
        <v>5155</v>
      </c>
      <c r="C807" t="s">
        <v>18921</v>
      </c>
      <c r="D807" s="21">
        <v>45980</v>
      </c>
      <c r="E807" s="315">
        <v>-171121</v>
      </c>
    </row>
    <row r="808" spans="1:5">
      <c r="A808" t="s">
        <v>230</v>
      </c>
      <c r="B808" t="s">
        <v>5155</v>
      </c>
      <c r="C808" t="s">
        <v>18921</v>
      </c>
      <c r="D808" s="21">
        <v>45972</v>
      </c>
      <c r="E808" s="315">
        <v>-119642</v>
      </c>
    </row>
    <row r="809" spans="1:5">
      <c r="D809"/>
      <c r="E809" s="315"/>
    </row>
    <row r="810" spans="1:5">
      <c r="D810"/>
    </row>
    <row r="811" spans="1:5">
      <c r="D811"/>
    </row>
    <row r="812" spans="1:5">
      <c r="D812"/>
    </row>
    <row r="813" spans="1:5">
      <c r="D813"/>
    </row>
    <row r="814" spans="1:5">
      <c r="D814"/>
    </row>
    <row r="815" spans="1:5">
      <c r="D815"/>
    </row>
    <row r="816" spans="1:5">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spans="4:4">
      <c r="D865"/>
    </row>
    <row r="866" spans="4:4">
      <c r="D866"/>
    </row>
    <row r="867" spans="4:4">
      <c r="D867"/>
    </row>
    <row r="868" spans="4:4">
      <c r="D868"/>
    </row>
    <row r="869" spans="4:4">
      <c r="D869"/>
    </row>
    <row r="870" spans="4:4">
      <c r="D870"/>
    </row>
    <row r="871" spans="4:4">
      <c r="D871"/>
    </row>
    <row r="872" spans="4:4">
      <c r="D872"/>
    </row>
    <row r="873" spans="4:4">
      <c r="D873"/>
    </row>
    <row r="874" spans="4:4">
      <c r="D874"/>
    </row>
    <row r="875" spans="4:4">
      <c r="D875"/>
    </row>
    <row r="876" spans="4:4">
      <c r="D876"/>
    </row>
    <row r="877" spans="4:4">
      <c r="D877"/>
    </row>
    <row r="878" spans="4:4">
      <c r="D878"/>
    </row>
    <row r="879" spans="4:4">
      <c r="D879"/>
    </row>
    <row r="880" spans="4:4">
      <c r="D880"/>
    </row>
    <row r="881" spans="4:4">
      <c r="D881"/>
    </row>
    <row r="882" spans="4:4">
      <c r="D882"/>
    </row>
    <row r="883" spans="4:4">
      <c r="D883"/>
    </row>
    <row r="884" spans="4:4">
      <c r="D884"/>
    </row>
    <row r="885" spans="4:4">
      <c r="D885"/>
    </row>
    <row r="886" spans="4:4">
      <c r="D886"/>
    </row>
    <row r="887" spans="4:4">
      <c r="D887"/>
    </row>
    <row r="888" spans="4:4">
      <c r="D888"/>
    </row>
    <row r="889" spans="4:4">
      <c r="D889"/>
    </row>
    <row r="890" spans="4:4">
      <c r="D890"/>
    </row>
    <row r="891" spans="4:4">
      <c r="D891"/>
    </row>
    <row r="892" spans="4:4">
      <c r="D892"/>
    </row>
    <row r="893" spans="4:4">
      <c r="D893"/>
    </row>
    <row r="894" spans="4:4">
      <c r="D894"/>
    </row>
    <row r="895" spans="4:4">
      <c r="D895"/>
    </row>
    <row r="896" spans="4:4">
      <c r="D896"/>
    </row>
    <row r="897" spans="4:4">
      <c r="D897"/>
    </row>
    <row r="898" spans="4:4">
      <c r="D898"/>
    </row>
    <row r="899" spans="4:4">
      <c r="D899"/>
    </row>
    <row r="900" spans="4:4">
      <c r="D900"/>
    </row>
    <row r="901" spans="4:4">
      <c r="D901"/>
    </row>
    <row r="902" spans="4:4">
      <c r="D902"/>
    </row>
    <row r="903" spans="4:4">
      <c r="D903"/>
    </row>
    <row r="904" spans="4:4">
      <c r="D904"/>
    </row>
    <row r="905" spans="4:4">
      <c r="D905"/>
    </row>
    <row r="906" spans="4:4">
      <c r="D906"/>
    </row>
    <row r="907" spans="4:4">
      <c r="D907"/>
    </row>
    <row r="908" spans="4:4">
      <c r="D908"/>
    </row>
    <row r="909" spans="4:4">
      <c r="D909"/>
    </row>
    <row r="910" spans="4:4">
      <c r="D910"/>
    </row>
    <row r="911" spans="4:4">
      <c r="D911"/>
    </row>
    <row r="912" spans="4:4">
      <c r="D912"/>
    </row>
    <row r="913" spans="4:4">
      <c r="D913"/>
    </row>
    <row r="914" spans="4:4">
      <c r="D914"/>
    </row>
    <row r="915" spans="4:4">
      <c r="D915"/>
    </row>
    <row r="916" spans="4:4">
      <c r="D916"/>
    </row>
    <row r="917" spans="4:4">
      <c r="D917"/>
    </row>
    <row r="918" spans="4:4">
      <c r="D918"/>
    </row>
    <row r="919" spans="4:4">
      <c r="D919"/>
    </row>
    <row r="920" spans="4:4">
      <c r="D920"/>
    </row>
    <row r="921" spans="4:4">
      <c r="D921"/>
    </row>
    <row r="922" spans="4:4">
      <c r="D922"/>
    </row>
    <row r="923" spans="4:4">
      <c r="D923"/>
    </row>
    <row r="924" spans="4:4">
      <c r="D924"/>
    </row>
    <row r="925" spans="4:4">
      <c r="D925"/>
    </row>
    <row r="926" spans="4:4">
      <c r="D926"/>
    </row>
    <row r="927" spans="4:4">
      <c r="D927"/>
    </row>
    <row r="928" spans="4:4">
      <c r="D928"/>
    </row>
    <row r="929" spans="4:4">
      <c r="D929"/>
    </row>
    <row r="930" spans="4:4">
      <c r="D930"/>
    </row>
    <row r="931" spans="4:4">
      <c r="D931"/>
    </row>
    <row r="932" spans="4:4">
      <c r="D932"/>
    </row>
    <row r="933" spans="4:4">
      <c r="D933"/>
    </row>
    <row r="934" spans="4:4">
      <c r="D934"/>
    </row>
    <row r="935" spans="4:4">
      <c r="D935"/>
    </row>
    <row r="936" spans="4:4">
      <c r="D936"/>
    </row>
    <row r="937" spans="4:4">
      <c r="D937"/>
    </row>
    <row r="938" spans="4:4">
      <c r="D938"/>
    </row>
    <row r="939" spans="4:4">
      <c r="D939"/>
    </row>
    <row r="940" spans="4:4">
      <c r="D940"/>
    </row>
    <row r="941" spans="4:4">
      <c r="D941"/>
    </row>
    <row r="942" spans="4:4">
      <c r="D942"/>
    </row>
    <row r="943" spans="4:4">
      <c r="D943"/>
    </row>
    <row r="944" spans="4:4">
      <c r="D944"/>
    </row>
    <row r="945" spans="4:4">
      <c r="D945"/>
    </row>
    <row r="946" spans="4:4">
      <c r="D946"/>
    </row>
    <row r="947" spans="4:4">
      <c r="D947"/>
    </row>
    <row r="948" spans="4:4">
      <c r="D948"/>
    </row>
    <row r="949" spans="4:4">
      <c r="D949"/>
    </row>
    <row r="950" spans="4:4">
      <c r="D950"/>
    </row>
    <row r="951" spans="4:4">
      <c r="D951"/>
    </row>
    <row r="952" spans="4:4">
      <c r="D952"/>
    </row>
    <row r="953" spans="4:4">
      <c r="D953"/>
    </row>
    <row r="954" spans="4:4">
      <c r="D954"/>
    </row>
    <row r="955" spans="4:4">
      <c r="D955"/>
    </row>
    <row r="956" spans="4:4">
      <c r="D956"/>
    </row>
    <row r="957" spans="4:4">
      <c r="D957"/>
    </row>
    <row r="958" spans="4:4">
      <c r="D958"/>
    </row>
    <row r="959" spans="4:4">
      <c r="D959"/>
    </row>
    <row r="960" spans="4:4">
      <c r="D960"/>
    </row>
    <row r="961" spans="4:4">
      <c r="D961"/>
    </row>
    <row r="962" spans="4:4">
      <c r="D962"/>
    </row>
    <row r="963" spans="4:4">
      <c r="D963"/>
    </row>
    <row r="964" spans="4:4">
      <c r="D964"/>
    </row>
    <row r="965" spans="4:4">
      <c r="D965"/>
    </row>
    <row r="966" spans="4:4">
      <c r="D966"/>
    </row>
    <row r="967" spans="4:4">
      <c r="D967"/>
    </row>
    <row r="968" spans="4:4">
      <c r="D968"/>
    </row>
    <row r="969" spans="4:4">
      <c r="D969"/>
    </row>
    <row r="970" spans="4:4">
      <c r="D970"/>
    </row>
    <row r="971" spans="4:4">
      <c r="D971"/>
    </row>
    <row r="972" spans="4:4">
      <c r="D972"/>
    </row>
    <row r="973" spans="4:4">
      <c r="D973"/>
    </row>
    <row r="974" spans="4:4">
      <c r="D974"/>
    </row>
    <row r="975" spans="4:4">
      <c r="D975"/>
    </row>
    <row r="976" spans="4:4">
      <c r="D976"/>
    </row>
    <row r="977" spans="4:4">
      <c r="D977"/>
    </row>
    <row r="978" spans="4:4">
      <c r="D978"/>
    </row>
    <row r="979" spans="4:4">
      <c r="D979"/>
    </row>
    <row r="980" spans="4:4">
      <c r="D980"/>
    </row>
    <row r="981" spans="4:4">
      <c r="D981"/>
    </row>
    <row r="982" spans="4:4">
      <c r="D982"/>
    </row>
    <row r="983" spans="4:4">
      <c r="D983"/>
    </row>
    <row r="984" spans="4:4">
      <c r="D984"/>
    </row>
    <row r="985" spans="4:4">
      <c r="D985"/>
    </row>
    <row r="986" spans="4:4">
      <c r="D986"/>
    </row>
    <row r="987" spans="4:4">
      <c r="D987"/>
    </row>
    <row r="988" spans="4:4">
      <c r="D988"/>
    </row>
    <row r="989" spans="4:4">
      <c r="D989"/>
    </row>
    <row r="990" spans="4:4">
      <c r="D990"/>
    </row>
    <row r="991" spans="4:4">
      <c r="D991"/>
    </row>
    <row r="992" spans="4:4">
      <c r="D992"/>
    </row>
    <row r="993" spans="4:4">
      <c r="D993"/>
    </row>
    <row r="994" spans="4:4">
      <c r="D994"/>
    </row>
    <row r="995" spans="4:4">
      <c r="D995"/>
    </row>
    <row r="996" spans="4:4">
      <c r="D996"/>
    </row>
    <row r="997" spans="4:4">
      <c r="D997"/>
    </row>
    <row r="998" spans="4:4">
      <c r="D998"/>
    </row>
    <row r="999" spans="4:4">
      <c r="D999"/>
    </row>
    <row r="1000" spans="4:4">
      <c r="D1000"/>
    </row>
    <row r="1001" spans="4:4">
      <c r="D1001"/>
    </row>
    <row r="1002" spans="4:4">
      <c r="D1002"/>
    </row>
    <row r="1003" spans="4:4">
      <c r="D1003"/>
    </row>
    <row r="1004" spans="4:4">
      <c r="D1004"/>
    </row>
    <row r="1005" spans="4:4">
      <c r="D1005"/>
    </row>
    <row r="1006" spans="4:4">
      <c r="D1006"/>
    </row>
    <row r="1007" spans="4:4">
      <c r="D1007"/>
    </row>
    <row r="1008" spans="4:4">
      <c r="D1008"/>
    </row>
    <row r="1009" spans="4:4">
      <c r="D1009"/>
    </row>
    <row r="1010" spans="4:4">
      <c r="D1010"/>
    </row>
    <row r="1011" spans="4:4">
      <c r="D1011"/>
    </row>
    <row r="1012" spans="4:4">
      <c r="D1012"/>
    </row>
    <row r="1013" spans="4:4">
      <c r="D1013"/>
    </row>
    <row r="1014" spans="4:4">
      <c r="D1014"/>
    </row>
    <row r="1015" spans="4:4">
      <c r="D1015"/>
    </row>
    <row r="1016" spans="4:4">
      <c r="D1016"/>
    </row>
    <row r="1017" spans="4:4">
      <c r="D1017"/>
    </row>
    <row r="1018" spans="4:4">
      <c r="D1018"/>
    </row>
    <row r="1019" spans="4:4">
      <c r="D1019"/>
    </row>
    <row r="1020" spans="4:4">
      <c r="D1020"/>
    </row>
    <row r="1021" spans="4:4">
      <c r="D1021"/>
    </row>
    <row r="1022" spans="4:4">
      <c r="D1022"/>
    </row>
    <row r="1023" spans="4:4">
      <c r="D1023"/>
    </row>
    <row r="1024" spans="4:4">
      <c r="D1024"/>
    </row>
    <row r="1025" spans="4:4">
      <c r="D1025"/>
    </row>
    <row r="1026" spans="4:4">
      <c r="D1026"/>
    </row>
    <row r="1027" spans="4:4">
      <c r="D1027"/>
    </row>
    <row r="1028" spans="4:4">
      <c r="D1028"/>
    </row>
    <row r="1029" spans="4:4">
      <c r="D1029"/>
    </row>
    <row r="1030" spans="4:4">
      <c r="D1030"/>
    </row>
    <row r="1031" spans="4:4">
      <c r="D1031"/>
    </row>
    <row r="1032" spans="4:4">
      <c r="D1032"/>
    </row>
    <row r="1033" spans="4:4">
      <c r="D1033"/>
    </row>
    <row r="1034" spans="4:4">
      <c r="D1034"/>
    </row>
    <row r="1035" spans="4:4">
      <c r="D1035"/>
    </row>
    <row r="1036" spans="4:4">
      <c r="D1036"/>
    </row>
    <row r="1037" spans="4:4">
      <c r="D1037"/>
    </row>
    <row r="1038" spans="4:4">
      <c r="D1038"/>
    </row>
    <row r="1039" spans="4:4">
      <c r="D1039"/>
    </row>
    <row r="1040" spans="4:4">
      <c r="D1040"/>
    </row>
    <row r="1041" spans="4:4">
      <c r="D1041"/>
    </row>
    <row r="1042" spans="4:4">
      <c r="D1042"/>
    </row>
    <row r="1043" spans="4:4">
      <c r="D1043"/>
    </row>
    <row r="1044" spans="4:4">
      <c r="D1044"/>
    </row>
    <row r="1045" spans="4:4">
      <c r="D1045"/>
    </row>
    <row r="1046" spans="4:4">
      <c r="D1046"/>
    </row>
    <row r="1047" spans="4:4">
      <c r="D1047"/>
    </row>
    <row r="1048" spans="4:4">
      <c r="D1048"/>
    </row>
    <row r="1049" spans="4:4">
      <c r="D1049"/>
    </row>
    <row r="1050" spans="4:4">
      <c r="D1050"/>
    </row>
    <row r="1051" spans="4:4">
      <c r="D1051"/>
    </row>
    <row r="1052" spans="4:4">
      <c r="D1052"/>
    </row>
    <row r="1053" spans="4:4">
      <c r="D1053"/>
    </row>
    <row r="1054" spans="4:4">
      <c r="D1054"/>
    </row>
    <row r="1055" spans="4:4">
      <c r="D1055"/>
    </row>
    <row r="1056" spans="4:4">
      <c r="D1056"/>
    </row>
    <row r="1057" spans="4:4">
      <c r="D1057"/>
    </row>
    <row r="1058" spans="4:4">
      <c r="D1058"/>
    </row>
    <row r="1059" spans="4:4">
      <c r="D1059"/>
    </row>
    <row r="1060" spans="4:4">
      <c r="D1060"/>
    </row>
    <row r="1061" spans="4:4">
      <c r="D1061"/>
    </row>
    <row r="1062" spans="4:4">
      <c r="D1062"/>
    </row>
    <row r="1063" spans="4:4">
      <c r="D1063"/>
    </row>
    <row r="1064" spans="4:4">
      <c r="D1064"/>
    </row>
    <row r="1065" spans="4:4">
      <c r="D1065"/>
    </row>
    <row r="1066" spans="4:4">
      <c r="D1066"/>
    </row>
    <row r="1067" spans="4:4">
      <c r="D1067"/>
    </row>
    <row r="1068" spans="4:4">
      <c r="D1068"/>
    </row>
    <row r="1069" spans="4:4">
      <c r="D1069"/>
    </row>
    <row r="1070" spans="4:4">
      <c r="D1070"/>
    </row>
    <row r="1071" spans="4:4">
      <c r="D1071"/>
    </row>
    <row r="1072" spans="4:4">
      <c r="D1072"/>
    </row>
    <row r="1073" spans="4:4">
      <c r="D1073"/>
    </row>
    <row r="1074" spans="4:4">
      <c r="D1074"/>
    </row>
    <row r="1075" spans="4:4">
      <c r="D1075"/>
    </row>
    <row r="1076" spans="4:4">
      <c r="D1076"/>
    </row>
    <row r="1077" spans="4:4">
      <c r="D1077"/>
    </row>
    <row r="1078" spans="4:4">
      <c r="D1078"/>
    </row>
    <row r="1079" spans="4:4">
      <c r="D1079"/>
    </row>
    <row r="1080" spans="4:4">
      <c r="D1080"/>
    </row>
    <row r="1081" spans="4:4">
      <c r="D1081"/>
    </row>
    <row r="1082" spans="4:4">
      <c r="D1082"/>
    </row>
    <row r="1083" spans="4:4">
      <c r="D1083"/>
    </row>
    <row r="1084" spans="4:4">
      <c r="D1084"/>
    </row>
    <row r="1085" spans="4:4">
      <c r="D1085"/>
    </row>
    <row r="1086" spans="4:4">
      <c r="D1086"/>
    </row>
    <row r="1087" spans="4:4">
      <c r="D1087"/>
    </row>
    <row r="1088" spans="4:4">
      <c r="D1088"/>
    </row>
    <row r="1089" spans="4:4">
      <c r="D1089"/>
    </row>
    <row r="1090" spans="4:4">
      <c r="D1090"/>
    </row>
    <row r="1091" spans="4:4">
      <c r="D1091"/>
    </row>
    <row r="1092" spans="4:4">
      <c r="D1092"/>
    </row>
    <row r="1093" spans="4:4">
      <c r="D1093"/>
    </row>
    <row r="1094" spans="4:4">
      <c r="D1094"/>
    </row>
    <row r="1095" spans="4:4">
      <c r="D1095"/>
    </row>
    <row r="1096" spans="4:4">
      <c r="D1096"/>
    </row>
    <row r="1097" spans="4:4">
      <c r="D1097"/>
    </row>
    <row r="1098" spans="4:4">
      <c r="D1098"/>
    </row>
    <row r="1099" spans="4:4">
      <c r="D1099"/>
    </row>
    <row r="1100" spans="4:4">
      <c r="D1100"/>
    </row>
    <row r="1101" spans="4:4">
      <c r="D1101"/>
    </row>
    <row r="1102" spans="4:4">
      <c r="D1102"/>
    </row>
    <row r="1103" spans="4:4">
      <c r="D1103"/>
    </row>
    <row r="1104" spans="4: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row r="1116" spans="4:4">
      <c r="D1116"/>
    </row>
    <row r="1117" spans="4:4">
      <c r="D1117"/>
    </row>
    <row r="1118" spans="4:4">
      <c r="D1118"/>
    </row>
    <row r="1119" spans="4:4">
      <c r="D1119"/>
    </row>
    <row r="1120" spans="4:4">
      <c r="D1120"/>
    </row>
    <row r="1121" spans="4:4">
      <c r="D1121"/>
    </row>
    <row r="1122" spans="4:4">
      <c r="D1122"/>
    </row>
    <row r="1123" spans="4:4">
      <c r="D1123"/>
    </row>
    <row r="1124" spans="4:4">
      <c r="D1124"/>
    </row>
    <row r="1125" spans="4:4">
      <c r="D1125"/>
    </row>
    <row r="1126" spans="4:4">
      <c r="D1126"/>
    </row>
    <row r="1127" spans="4:4">
      <c r="D1127"/>
    </row>
    <row r="1128" spans="4:4">
      <c r="D1128"/>
    </row>
    <row r="1129" spans="4:4">
      <c r="D1129"/>
    </row>
    <row r="1130" spans="4:4">
      <c r="D1130"/>
    </row>
    <row r="1131" spans="4:4">
      <c r="D1131"/>
    </row>
    <row r="1132" spans="4:4">
      <c r="D1132"/>
    </row>
    <row r="1133" spans="4:4">
      <c r="D1133"/>
    </row>
    <row r="1134" spans="4:4">
      <c r="D1134"/>
    </row>
    <row r="1135" spans="4:4">
      <c r="D1135"/>
    </row>
    <row r="1136" spans="4:4">
      <c r="D1136"/>
    </row>
    <row r="1137" spans="4:4">
      <c r="D1137"/>
    </row>
    <row r="1138" spans="4:4">
      <c r="D1138"/>
    </row>
    <row r="1139" spans="4:4">
      <c r="D1139"/>
    </row>
    <row r="1140" spans="4:4">
      <c r="D1140"/>
    </row>
    <row r="1141" spans="4:4">
      <c r="D1141"/>
    </row>
    <row r="1142" spans="4:4">
      <c r="D1142"/>
    </row>
    <row r="1143" spans="4:4">
      <c r="D1143"/>
    </row>
    <row r="1144" spans="4:4">
      <c r="D1144"/>
    </row>
    <row r="1145" spans="4:4">
      <c r="D1145"/>
    </row>
    <row r="1146" spans="4:4">
      <c r="D1146"/>
    </row>
    <row r="1147" spans="4:4">
      <c r="D1147"/>
    </row>
    <row r="1148" spans="4:4">
      <c r="D1148"/>
    </row>
    <row r="1149" spans="4:4">
      <c r="D1149"/>
    </row>
    <row r="1150" spans="4:4">
      <c r="D1150"/>
    </row>
    <row r="1151" spans="4:4">
      <c r="D1151"/>
    </row>
    <row r="1152" spans="4:4">
      <c r="D1152"/>
    </row>
    <row r="1153" spans="4:4">
      <c r="D1153"/>
    </row>
    <row r="1154" spans="4:4">
      <c r="D1154"/>
    </row>
    <row r="1155" spans="4:4">
      <c r="D1155"/>
    </row>
    <row r="1156" spans="4:4">
      <c r="D1156"/>
    </row>
    <row r="1157" spans="4:4">
      <c r="D1157"/>
    </row>
    <row r="1158" spans="4:4">
      <c r="D1158"/>
    </row>
    <row r="1159" spans="4:4">
      <c r="D1159"/>
    </row>
    <row r="1160" spans="4:4">
      <c r="D1160"/>
    </row>
    <row r="1161" spans="4:4">
      <c r="D1161"/>
    </row>
    <row r="1162" spans="4:4">
      <c r="D1162"/>
    </row>
    <row r="1163" spans="4:4">
      <c r="D1163"/>
    </row>
    <row r="1164" spans="4:4">
      <c r="D1164"/>
    </row>
    <row r="1165" spans="4:4">
      <c r="D1165"/>
    </row>
    <row r="1166" spans="4:4">
      <c r="D1166"/>
    </row>
    <row r="1167" spans="4:4">
      <c r="D1167"/>
    </row>
    <row r="1168" spans="4:4">
      <c r="D1168"/>
    </row>
    <row r="1169" spans="4:4">
      <c r="D1169"/>
    </row>
    <row r="1170" spans="4:4">
      <c r="D1170"/>
    </row>
    <row r="1171" spans="4:4">
      <c r="D1171"/>
    </row>
    <row r="1172" spans="4:4">
      <c r="D1172"/>
    </row>
    <row r="1173" spans="4:4">
      <c r="D1173"/>
    </row>
    <row r="1174" spans="4:4">
      <c r="D1174"/>
    </row>
    <row r="1175" spans="4:4">
      <c r="D1175"/>
    </row>
    <row r="1176" spans="4:4">
      <c r="D1176"/>
    </row>
    <row r="1177" spans="4:4">
      <c r="D1177"/>
    </row>
    <row r="1178" spans="4:4">
      <c r="D1178"/>
    </row>
    <row r="1179" spans="4:4">
      <c r="D1179"/>
    </row>
    <row r="1180" spans="4:4">
      <c r="D1180"/>
    </row>
    <row r="1181" spans="4:4">
      <c r="D1181"/>
    </row>
    <row r="1182" spans="4:4">
      <c r="D1182"/>
    </row>
    <row r="1183" spans="4:4">
      <c r="D1183"/>
    </row>
    <row r="1184" spans="4:4">
      <c r="D1184"/>
    </row>
    <row r="1185" spans="4:4">
      <c r="D1185"/>
    </row>
    <row r="1186" spans="4:4">
      <c r="D1186"/>
    </row>
    <row r="1187" spans="4:4">
      <c r="D1187"/>
    </row>
    <row r="1188" spans="4:4">
      <c r="D1188"/>
    </row>
    <row r="1189" spans="4:4">
      <c r="D1189"/>
    </row>
    <row r="1190" spans="4:4">
      <c r="D1190"/>
    </row>
    <row r="1191" spans="4:4">
      <c r="D1191"/>
    </row>
    <row r="1192" spans="4:4">
      <c r="D1192"/>
    </row>
    <row r="1193" spans="4:4">
      <c r="D1193"/>
    </row>
    <row r="1194" spans="4:4">
      <c r="D1194"/>
    </row>
    <row r="1195" spans="4:4">
      <c r="D1195"/>
    </row>
    <row r="1196" spans="4:4">
      <c r="D1196"/>
    </row>
    <row r="1197" spans="4:4">
      <c r="D1197"/>
    </row>
    <row r="1198" spans="4:4">
      <c r="D1198"/>
    </row>
    <row r="1199" spans="4:4">
      <c r="D1199"/>
    </row>
    <row r="1200" spans="4:4">
      <c r="D1200"/>
    </row>
    <row r="1201" spans="4:4">
      <c r="D1201"/>
    </row>
    <row r="1202" spans="4:4">
      <c r="D1202"/>
    </row>
    <row r="1203" spans="4:4">
      <c r="D1203"/>
    </row>
    <row r="1204" spans="4:4">
      <c r="D1204"/>
    </row>
    <row r="1205" spans="4:4">
      <c r="D1205"/>
    </row>
    <row r="1206" spans="4:4">
      <c r="D1206"/>
    </row>
    <row r="1207" spans="4:4">
      <c r="D1207"/>
    </row>
    <row r="1208" spans="4:4">
      <c r="D1208"/>
    </row>
    <row r="1209" spans="4:4">
      <c r="D1209"/>
    </row>
    <row r="1210" spans="4:4">
      <c r="D1210"/>
    </row>
    <row r="1211" spans="4:4">
      <c r="D1211"/>
    </row>
    <row r="1212" spans="4:4">
      <c r="D1212"/>
    </row>
    <row r="1213" spans="4:4">
      <c r="D1213"/>
    </row>
    <row r="1214" spans="4:4">
      <c r="D1214"/>
    </row>
    <row r="1215" spans="4:4">
      <c r="D1215"/>
    </row>
    <row r="1216" spans="4:4">
      <c r="D1216"/>
    </row>
    <row r="1217" spans="4:4">
      <c r="D1217"/>
    </row>
    <row r="1218" spans="4:4">
      <c r="D1218"/>
    </row>
    <row r="1219" spans="4:4">
      <c r="D1219"/>
    </row>
    <row r="1220" spans="4:4">
      <c r="D1220"/>
    </row>
    <row r="1221" spans="4:4">
      <c r="D1221"/>
    </row>
    <row r="1222" spans="4:4">
      <c r="D1222"/>
    </row>
    <row r="1223" spans="4:4">
      <c r="D1223"/>
    </row>
    <row r="1224" spans="4:4">
      <c r="D1224"/>
    </row>
    <row r="1225" spans="4:4">
      <c r="D1225"/>
    </row>
    <row r="1226" spans="4:4">
      <c r="D1226"/>
    </row>
    <row r="1227" spans="4:4">
      <c r="D1227"/>
    </row>
    <row r="1228" spans="4:4">
      <c r="D1228"/>
    </row>
    <row r="1229" spans="4:4">
      <c r="D1229"/>
    </row>
    <row r="1230" spans="4:4">
      <c r="D1230"/>
    </row>
    <row r="1231" spans="4:4">
      <c r="D1231"/>
    </row>
    <row r="1232" spans="4:4">
      <c r="D1232"/>
    </row>
    <row r="1233" spans="4:4">
      <c r="D1233"/>
    </row>
    <row r="1234" spans="4:4">
      <c r="D1234"/>
    </row>
    <row r="1235" spans="4:4">
      <c r="D1235"/>
    </row>
    <row r="1236" spans="4:4">
      <c r="D1236"/>
    </row>
    <row r="1237" spans="4:4">
      <c r="D1237"/>
    </row>
    <row r="1238" spans="4:4">
      <c r="D1238"/>
    </row>
    <row r="1239" spans="4:4">
      <c r="D1239"/>
    </row>
    <row r="1240" spans="4:4">
      <c r="D1240"/>
    </row>
    <row r="1241" spans="4:4">
      <c r="D1241"/>
    </row>
    <row r="1242" spans="4:4">
      <c r="D1242"/>
    </row>
    <row r="1243" spans="4:4">
      <c r="D1243"/>
    </row>
    <row r="1244" spans="4:4">
      <c r="D1244"/>
    </row>
    <row r="1245" spans="4:4">
      <c r="D1245"/>
    </row>
    <row r="1246" spans="4:4">
      <c r="D1246"/>
    </row>
    <row r="1247" spans="4:4">
      <c r="D1247"/>
    </row>
    <row r="1248" spans="4:4">
      <c r="D1248"/>
    </row>
    <row r="1249" spans="4:4">
      <c r="D1249"/>
    </row>
    <row r="1250" spans="4:4">
      <c r="D1250"/>
    </row>
    <row r="1251" spans="4:4">
      <c r="D1251"/>
    </row>
    <row r="1252" spans="4:4">
      <c r="D1252"/>
    </row>
    <row r="1253" spans="4:4">
      <c r="D1253"/>
    </row>
    <row r="1254" spans="4:4">
      <c r="D1254"/>
    </row>
    <row r="1255" spans="4:4">
      <c r="D1255"/>
    </row>
    <row r="1256" spans="4:4">
      <c r="D1256"/>
    </row>
    <row r="1257" spans="4:4">
      <c r="D1257"/>
    </row>
    <row r="1258" spans="4:4">
      <c r="D1258"/>
    </row>
    <row r="1259" spans="4:4">
      <c r="D1259"/>
    </row>
    <row r="1260" spans="4:4">
      <c r="D1260"/>
    </row>
    <row r="1261" spans="4:4">
      <c r="D1261"/>
    </row>
    <row r="1262" spans="4:4">
      <c r="D1262"/>
    </row>
    <row r="1263" spans="4:4">
      <c r="D1263"/>
    </row>
    <row r="1264" spans="4:4">
      <c r="D1264"/>
    </row>
    <row r="1265" spans="4:4">
      <c r="D1265"/>
    </row>
    <row r="1266" spans="4:4">
      <c r="D1266"/>
    </row>
    <row r="1267" spans="4:4">
      <c r="D1267"/>
    </row>
    <row r="1268" spans="4:4">
      <c r="D1268"/>
    </row>
    <row r="1269" spans="4:4">
      <c r="D1269"/>
    </row>
    <row r="1270" spans="4:4">
      <c r="D1270"/>
    </row>
    <row r="1271" spans="4:4">
      <c r="D1271"/>
    </row>
    <row r="1272" spans="4:4">
      <c r="D1272"/>
    </row>
    <row r="1273" spans="4:4">
      <c r="D1273"/>
    </row>
    <row r="1274" spans="4:4">
      <c r="D1274"/>
    </row>
    <row r="1275" spans="4:4">
      <c r="D1275"/>
    </row>
    <row r="1276" spans="4:4">
      <c r="D1276"/>
    </row>
    <row r="1277" spans="4:4">
      <c r="D1277"/>
    </row>
    <row r="1278" spans="4:4">
      <c r="D1278"/>
    </row>
    <row r="1279" spans="4:4">
      <c r="D1279"/>
    </row>
    <row r="1280" spans="4:4">
      <c r="D1280"/>
    </row>
    <row r="1281" spans="4:4">
      <c r="D1281"/>
    </row>
    <row r="1282" spans="4:4">
      <c r="D1282"/>
    </row>
    <row r="1283" spans="4:4">
      <c r="D1283"/>
    </row>
    <row r="1284" spans="4:4">
      <c r="D1284"/>
    </row>
    <row r="1285" spans="4:4">
      <c r="D1285"/>
    </row>
    <row r="1286" spans="4:4">
      <c r="D1286"/>
    </row>
    <row r="1287" spans="4:4">
      <c r="D1287"/>
    </row>
    <row r="1288" spans="4:4">
      <c r="D1288"/>
    </row>
    <row r="1289" spans="4:4">
      <c r="D1289"/>
    </row>
    <row r="1290" spans="4:4">
      <c r="D1290"/>
    </row>
    <row r="1291" spans="4:4">
      <c r="D1291"/>
    </row>
    <row r="1292" spans="4:4">
      <c r="D1292"/>
    </row>
    <row r="1293" spans="4:4">
      <c r="D1293"/>
    </row>
    <row r="1294" spans="4:4">
      <c r="D1294"/>
    </row>
    <row r="1295" spans="4:4">
      <c r="D1295"/>
    </row>
    <row r="1296" spans="4:4">
      <c r="D1296"/>
    </row>
    <row r="1297" spans="4:4">
      <c r="D1297"/>
    </row>
    <row r="1298" spans="4:4">
      <c r="D1298"/>
    </row>
    <row r="1299" spans="4:4">
      <c r="D1299"/>
    </row>
    <row r="1300" spans="4:4">
      <c r="D1300"/>
    </row>
    <row r="1301" spans="4:4">
      <c r="D1301"/>
    </row>
    <row r="1302" spans="4:4">
      <c r="D1302"/>
    </row>
    <row r="1303" spans="4:4">
      <c r="D1303"/>
    </row>
    <row r="1304" spans="4:4">
      <c r="D1304"/>
    </row>
    <row r="1305" spans="4:4">
      <c r="D1305"/>
    </row>
    <row r="1306" spans="4:4">
      <c r="D1306"/>
    </row>
    <row r="1307" spans="4:4">
      <c r="D1307"/>
    </row>
    <row r="1308" spans="4:4">
      <c r="D1308"/>
    </row>
    <row r="1309" spans="4:4">
      <c r="D1309"/>
    </row>
    <row r="1310" spans="4:4">
      <c r="D1310"/>
    </row>
    <row r="1311" spans="4:4">
      <c r="D1311"/>
    </row>
    <row r="1312" spans="4:4">
      <c r="D1312"/>
    </row>
    <row r="1313" spans="4:4">
      <c r="D1313"/>
    </row>
    <row r="1314" spans="4:4">
      <c r="D1314"/>
    </row>
    <row r="1315" spans="4:4">
      <c r="D1315"/>
    </row>
    <row r="1316" spans="4:4">
      <c r="D1316"/>
    </row>
    <row r="1317" spans="4:4">
      <c r="D1317"/>
    </row>
    <row r="1318" spans="4:4">
      <c r="D1318"/>
    </row>
    <row r="1319" spans="4:4">
      <c r="D1319"/>
    </row>
    <row r="1320" spans="4:4">
      <c r="D1320"/>
    </row>
    <row r="1321" spans="4:4">
      <c r="D1321"/>
    </row>
    <row r="1322" spans="4:4">
      <c r="D1322"/>
    </row>
    <row r="1323" spans="4:4">
      <c r="D1323"/>
    </row>
    <row r="1324" spans="4:4">
      <c r="D1324"/>
    </row>
    <row r="1325" spans="4:4">
      <c r="D1325"/>
    </row>
    <row r="1326" spans="4:4">
      <c r="D1326"/>
    </row>
    <row r="1327" spans="4:4">
      <c r="D1327"/>
    </row>
    <row r="1328" spans="4:4">
      <c r="D1328"/>
    </row>
    <row r="1329" spans="4:4">
      <c r="D1329"/>
    </row>
    <row r="1330" spans="4:4">
      <c r="D1330"/>
    </row>
    <row r="1331" spans="4:4">
      <c r="D1331"/>
    </row>
    <row r="1332" spans="4:4">
      <c r="D1332"/>
    </row>
    <row r="1333" spans="4:4">
      <c r="D1333"/>
    </row>
    <row r="1334" spans="4:4">
      <c r="D1334"/>
    </row>
    <row r="1335" spans="4:4">
      <c r="D1335"/>
    </row>
    <row r="1336" spans="4:4">
      <c r="D1336"/>
    </row>
    <row r="1337" spans="4:4">
      <c r="D1337"/>
    </row>
    <row r="1338" spans="4:4">
      <c r="D1338"/>
    </row>
    <row r="1339" spans="4:4">
      <c r="D1339"/>
    </row>
    <row r="1340" spans="4:4">
      <c r="D1340"/>
    </row>
    <row r="1341" spans="4:4">
      <c r="D1341"/>
    </row>
    <row r="1342" spans="4:4">
      <c r="D1342"/>
    </row>
    <row r="1343" spans="4:4">
      <c r="D1343"/>
    </row>
    <row r="1344" spans="4:4">
      <c r="D1344"/>
    </row>
    <row r="1345" spans="4:4">
      <c r="D1345"/>
    </row>
    <row r="1346" spans="4:4">
      <c r="D1346"/>
    </row>
    <row r="1347" spans="4:4">
      <c r="D1347"/>
    </row>
    <row r="1348" spans="4:4">
      <c r="D1348"/>
    </row>
    <row r="1349" spans="4:4">
      <c r="D1349"/>
    </row>
    <row r="1350" spans="4:4">
      <c r="D1350"/>
    </row>
    <row r="1351" spans="4:4">
      <c r="D1351"/>
    </row>
    <row r="1352" spans="4:4">
      <c r="D1352"/>
    </row>
    <row r="1353" spans="4:4">
      <c r="D1353"/>
    </row>
    <row r="1354" spans="4:4">
      <c r="D1354"/>
    </row>
    <row r="1355" spans="4:4">
      <c r="D1355"/>
    </row>
    <row r="1356" spans="4:4">
      <c r="D1356"/>
    </row>
    <row r="1357" spans="4:4">
      <c r="D1357"/>
    </row>
    <row r="1358" spans="4:4">
      <c r="D1358"/>
    </row>
    <row r="1359" spans="4:4">
      <c r="D1359"/>
    </row>
    <row r="1360" spans="4:4">
      <c r="D1360"/>
    </row>
    <row r="1361" spans="4:4">
      <c r="D1361"/>
    </row>
    <row r="1362" spans="4:4">
      <c r="D1362"/>
    </row>
    <row r="1363" spans="4:4">
      <c r="D1363"/>
    </row>
    <row r="1364" spans="4:4">
      <c r="D1364"/>
    </row>
    <row r="1365" spans="4:4">
      <c r="D1365"/>
    </row>
    <row r="1366" spans="4:4">
      <c r="D1366"/>
    </row>
    <row r="1367" spans="4:4">
      <c r="D1367"/>
    </row>
    <row r="1368" spans="4:4">
      <c r="D1368"/>
    </row>
    <row r="1369" spans="4:4">
      <c r="D1369"/>
    </row>
    <row r="1370" spans="4:4">
      <c r="D1370"/>
    </row>
    <row r="1371" spans="4:4">
      <c r="D1371"/>
    </row>
    <row r="1372" spans="4:4">
      <c r="D1372"/>
    </row>
    <row r="1373" spans="4:4">
      <c r="D1373"/>
    </row>
    <row r="1374" spans="4:4">
      <c r="D1374"/>
    </row>
    <row r="1375" spans="4:4">
      <c r="D1375"/>
    </row>
    <row r="1376" spans="4:4">
      <c r="D1376"/>
    </row>
    <row r="1377" spans="4:4">
      <c r="D1377"/>
    </row>
    <row r="1378" spans="4:4">
      <c r="D1378"/>
    </row>
    <row r="1379" spans="4:4">
      <c r="D1379"/>
    </row>
    <row r="1380" spans="4:4">
      <c r="D1380"/>
    </row>
    <row r="1381" spans="4:4">
      <c r="D1381"/>
    </row>
    <row r="1382" spans="4:4">
      <c r="D1382"/>
    </row>
    <row r="1383" spans="4:4">
      <c r="D1383"/>
    </row>
    <row r="1384" spans="4:4">
      <c r="D1384"/>
    </row>
    <row r="1385" spans="4:4">
      <c r="D1385"/>
    </row>
    <row r="1386" spans="4:4">
      <c r="D1386"/>
    </row>
    <row r="1387" spans="4:4">
      <c r="D1387"/>
    </row>
    <row r="1388" spans="4:4">
      <c r="D1388"/>
    </row>
    <row r="1389" spans="4:4">
      <c r="D1389"/>
    </row>
    <row r="1390" spans="4:4">
      <c r="D1390"/>
    </row>
    <row r="1391" spans="4:4">
      <c r="D1391"/>
    </row>
    <row r="1392" spans="4:4">
      <c r="D1392"/>
    </row>
    <row r="1393" spans="4:4">
      <c r="D1393"/>
    </row>
    <row r="1394" spans="4:4">
      <c r="D1394"/>
    </row>
    <row r="1395" spans="4:4">
      <c r="D1395"/>
    </row>
    <row r="1396" spans="4:4">
      <c r="D1396"/>
    </row>
    <row r="1397" spans="4:4">
      <c r="D1397"/>
    </row>
    <row r="1398" spans="4:4">
      <c r="D1398"/>
    </row>
    <row r="1399" spans="4:4">
      <c r="D1399"/>
    </row>
    <row r="1400" spans="4:4">
      <c r="D1400"/>
    </row>
    <row r="1401" spans="4:4">
      <c r="D1401"/>
    </row>
    <row r="1402" spans="4:4">
      <c r="D1402"/>
    </row>
    <row r="1403" spans="4:4">
      <c r="D1403"/>
    </row>
    <row r="1404" spans="4:4">
      <c r="D1404"/>
    </row>
    <row r="1405" spans="4:4">
      <c r="D1405"/>
    </row>
    <row r="1406" spans="4:4">
      <c r="D1406"/>
    </row>
    <row r="1407" spans="4:4">
      <c r="D1407"/>
    </row>
    <row r="1408" spans="4:4">
      <c r="D1408"/>
    </row>
    <row r="1409" spans="4:4">
      <c r="D1409"/>
    </row>
    <row r="1410" spans="4:4">
      <c r="D1410"/>
    </row>
    <row r="1411" spans="4:4">
      <c r="D1411"/>
    </row>
    <row r="1412" spans="4:4">
      <c r="D1412"/>
    </row>
    <row r="1413" spans="4:4">
      <c r="D1413"/>
    </row>
    <row r="1414" spans="4:4">
      <c r="D1414"/>
    </row>
    <row r="1415" spans="4:4">
      <c r="D1415"/>
    </row>
    <row r="1416" spans="4:4">
      <c r="D1416"/>
    </row>
    <row r="1417" spans="4:4">
      <c r="D1417"/>
    </row>
    <row r="1418" spans="4:4">
      <c r="D1418"/>
    </row>
    <row r="1419" spans="4:4">
      <c r="D1419"/>
    </row>
    <row r="1420" spans="4:4">
      <c r="D1420"/>
    </row>
    <row r="1421" spans="4:4">
      <c r="D1421"/>
    </row>
    <row r="1422" spans="4:4">
      <c r="D1422"/>
    </row>
    <row r="1423" spans="4:4">
      <c r="D1423"/>
    </row>
    <row r="1424" spans="4:4">
      <c r="D1424"/>
    </row>
    <row r="1425" spans="4:4">
      <c r="D1425"/>
    </row>
    <row r="1426" spans="4:4">
      <c r="D1426"/>
    </row>
    <row r="1427" spans="4:4">
      <c r="D1427"/>
    </row>
    <row r="1428" spans="4:4">
      <c r="D1428"/>
    </row>
    <row r="1429" spans="4:4">
      <c r="D1429"/>
    </row>
    <row r="1430" spans="4:4">
      <c r="D1430"/>
    </row>
    <row r="1431" spans="4:4">
      <c r="D1431"/>
    </row>
    <row r="1432" spans="4:4">
      <c r="D1432"/>
    </row>
    <row r="1433" spans="4:4">
      <c r="D1433"/>
    </row>
    <row r="1434" spans="4:4">
      <c r="D1434"/>
    </row>
    <row r="1435" spans="4:4">
      <c r="D1435"/>
    </row>
    <row r="1436" spans="4:4">
      <c r="D1436"/>
    </row>
    <row r="1437" spans="4:4">
      <c r="D1437"/>
    </row>
    <row r="1438" spans="4:4">
      <c r="D1438"/>
    </row>
    <row r="1439" spans="4:4">
      <c r="D1439"/>
    </row>
    <row r="1440" spans="4:4">
      <c r="D1440"/>
    </row>
    <row r="1441" spans="4:4">
      <c r="D1441"/>
    </row>
    <row r="1442" spans="4:4">
      <c r="D1442"/>
    </row>
    <row r="1443" spans="4:4">
      <c r="D1443"/>
    </row>
    <row r="1444" spans="4:4">
      <c r="D1444"/>
    </row>
    <row r="1445" spans="4:4">
      <c r="D1445"/>
    </row>
    <row r="1446" spans="4:4">
      <c r="D1446"/>
    </row>
    <row r="1447" spans="4:4">
      <c r="D1447"/>
    </row>
    <row r="1448" spans="4:4">
      <c r="D1448"/>
    </row>
    <row r="1449" spans="4:4">
      <c r="D1449"/>
    </row>
    <row r="1450" spans="4:4">
      <c r="D1450"/>
    </row>
    <row r="1451" spans="4:4">
      <c r="D1451"/>
    </row>
    <row r="1452" spans="4:4">
      <c r="D1452"/>
    </row>
    <row r="1453" spans="4:4">
      <c r="D1453"/>
    </row>
    <row r="1454" spans="4:4">
      <c r="D1454"/>
    </row>
    <row r="1455" spans="4:4">
      <c r="D1455"/>
    </row>
    <row r="1456" spans="4:4">
      <c r="D1456"/>
    </row>
    <row r="1457" spans="4:4">
      <c r="D1457"/>
    </row>
    <row r="1458" spans="4:4">
      <c r="D1458"/>
    </row>
    <row r="1459" spans="4:4">
      <c r="D1459"/>
    </row>
    <row r="1460" spans="4:4">
      <c r="D1460"/>
    </row>
    <row r="1461" spans="4:4">
      <c r="D1461"/>
    </row>
    <row r="1462" spans="4:4">
      <c r="D1462"/>
    </row>
    <row r="1463" spans="4:4">
      <c r="D1463"/>
    </row>
    <row r="1464" spans="4:4">
      <c r="D1464"/>
    </row>
    <row r="1465" spans="4:4">
      <c r="D1465"/>
    </row>
    <row r="1466" spans="4:4">
      <c r="D1466"/>
    </row>
    <row r="1467" spans="4:4">
      <c r="D1467"/>
    </row>
    <row r="1468" spans="4:4">
      <c r="D1468"/>
    </row>
    <row r="1469" spans="4:4">
      <c r="D1469"/>
    </row>
    <row r="1470" spans="4:4">
      <c r="D1470"/>
    </row>
    <row r="1471" spans="4:4">
      <c r="D1471"/>
    </row>
    <row r="1472" spans="4:4">
      <c r="D1472"/>
    </row>
    <row r="1473" spans="4:4">
      <c r="D1473"/>
    </row>
    <row r="1474" spans="4:4">
      <c r="D1474"/>
    </row>
    <row r="1475" spans="4:4">
      <c r="D1475"/>
    </row>
    <row r="1476" spans="4:4">
      <c r="D1476"/>
    </row>
    <row r="1477" spans="4:4">
      <c r="D1477"/>
    </row>
    <row r="1478" spans="4:4">
      <c r="D1478"/>
    </row>
    <row r="1479" spans="4:4">
      <c r="D1479"/>
    </row>
    <row r="1480" spans="4:4">
      <c r="D1480"/>
    </row>
    <row r="1481" spans="4:4">
      <c r="D1481"/>
    </row>
    <row r="1482" spans="4:4">
      <c r="D1482"/>
    </row>
    <row r="1483" spans="4:4">
      <c r="D1483"/>
    </row>
    <row r="1484" spans="4:4">
      <c r="D1484"/>
    </row>
    <row r="1485" spans="4:4">
      <c r="D1485"/>
    </row>
    <row r="1486" spans="4:4">
      <c r="D1486"/>
    </row>
    <row r="1487" spans="4:4">
      <c r="D1487"/>
    </row>
    <row r="1488" spans="4:4">
      <c r="D1488"/>
    </row>
    <row r="1489" spans="4:4">
      <c r="D1489"/>
    </row>
    <row r="1490" spans="4:4">
      <c r="D1490"/>
    </row>
    <row r="1491" spans="4:4">
      <c r="D1491"/>
    </row>
    <row r="1492" spans="4:4">
      <c r="D1492"/>
    </row>
    <row r="1493" spans="4:4">
      <c r="D1493"/>
    </row>
    <row r="1494" spans="4:4">
      <c r="D1494"/>
    </row>
    <row r="1495" spans="4:4">
      <c r="D1495"/>
    </row>
    <row r="1496" spans="4:4">
      <c r="D1496"/>
    </row>
    <row r="1497" spans="4:4">
      <c r="D1497"/>
    </row>
    <row r="1498" spans="4:4">
      <c r="D1498"/>
    </row>
    <row r="1499" spans="4:4">
      <c r="D1499"/>
    </row>
    <row r="1500" spans="4:4">
      <c r="D1500"/>
    </row>
    <row r="1501" spans="4:4">
      <c r="D1501"/>
    </row>
    <row r="1502" spans="4:4">
      <c r="D1502"/>
    </row>
    <row r="1503" spans="4:4">
      <c r="D1503"/>
    </row>
    <row r="1504" spans="4:4">
      <c r="D1504"/>
    </row>
    <row r="1505" spans="4:4">
      <c r="D1505"/>
    </row>
    <row r="1506" spans="4:4">
      <c r="D1506"/>
    </row>
    <row r="1507" spans="4:4">
      <c r="D1507"/>
    </row>
    <row r="1508" spans="4:4">
      <c r="D1508"/>
    </row>
    <row r="1509" spans="4:4">
      <c r="D1509"/>
    </row>
    <row r="1510" spans="4:4">
      <c r="D1510"/>
    </row>
    <row r="1511" spans="4:4">
      <c r="D1511"/>
    </row>
    <row r="1512" spans="4:4">
      <c r="D1512"/>
    </row>
    <row r="1513" spans="4:4">
      <c r="D1513"/>
    </row>
    <row r="1514" spans="4:4">
      <c r="D1514"/>
    </row>
    <row r="1515" spans="4:4">
      <c r="D1515"/>
    </row>
    <row r="1516" spans="4:4">
      <c r="D1516"/>
    </row>
    <row r="1517" spans="4:4">
      <c r="D1517"/>
    </row>
    <row r="1518" spans="4:4">
      <c r="D1518"/>
    </row>
    <row r="1519" spans="4:4">
      <c r="D1519"/>
    </row>
    <row r="1520" spans="4:4">
      <c r="D1520"/>
    </row>
    <row r="1521" spans="4:4">
      <c r="D1521"/>
    </row>
    <row r="1522" spans="4:4">
      <c r="D1522"/>
    </row>
    <row r="1523" spans="4:4">
      <c r="D1523"/>
    </row>
    <row r="1524" spans="4:4">
      <c r="D1524"/>
    </row>
    <row r="1525" spans="4:4">
      <c r="D1525"/>
    </row>
    <row r="1526" spans="4:4">
      <c r="D1526"/>
    </row>
    <row r="1527" spans="4:4">
      <c r="D1527"/>
    </row>
    <row r="1528" spans="4:4">
      <c r="D1528"/>
    </row>
    <row r="1529" spans="4:4">
      <c r="D1529"/>
    </row>
    <row r="1530" spans="4:4">
      <c r="D1530"/>
    </row>
    <row r="1531" spans="4:4">
      <c r="D1531"/>
    </row>
    <row r="1532" spans="4:4">
      <c r="D1532"/>
    </row>
    <row r="1533" spans="4:4">
      <c r="D1533"/>
    </row>
    <row r="1534" spans="4:4">
      <c r="D1534"/>
    </row>
    <row r="1535" spans="4:4">
      <c r="D1535"/>
    </row>
    <row r="1536" spans="4:4">
      <c r="D1536"/>
    </row>
    <row r="1537" spans="4:4">
      <c r="D1537"/>
    </row>
    <row r="1538" spans="4:4">
      <c r="D1538"/>
    </row>
    <row r="1539" spans="4:4">
      <c r="D1539"/>
    </row>
    <row r="1540" spans="4:4">
      <c r="D1540"/>
    </row>
    <row r="1541" spans="4:4">
      <c r="D1541"/>
    </row>
    <row r="1542" spans="4:4">
      <c r="D1542"/>
    </row>
    <row r="1543" spans="4:4">
      <c r="D1543"/>
    </row>
    <row r="1544" spans="4:4">
      <c r="D1544"/>
    </row>
    <row r="1545" spans="4:4">
      <c r="D1545"/>
    </row>
    <row r="1546" spans="4:4">
      <c r="D1546"/>
    </row>
    <row r="1547" spans="4:4">
      <c r="D1547"/>
    </row>
    <row r="1548" spans="4:4">
      <c r="D1548"/>
    </row>
    <row r="1549" spans="4:4">
      <c r="D1549"/>
    </row>
    <row r="1550" spans="4:4">
      <c r="D1550"/>
    </row>
    <row r="1551" spans="4:4">
      <c r="D1551"/>
    </row>
    <row r="1552" spans="4:4">
      <c r="D1552"/>
    </row>
    <row r="1553" spans="4:4">
      <c r="D1553"/>
    </row>
    <row r="1554" spans="4:4">
      <c r="D1554"/>
    </row>
    <row r="1555" spans="4:4">
      <c r="D1555"/>
    </row>
    <row r="1556" spans="4:4">
      <c r="D1556"/>
    </row>
    <row r="1557" spans="4:4">
      <c r="D1557"/>
    </row>
    <row r="1558" spans="4:4">
      <c r="D1558"/>
    </row>
    <row r="1559" spans="4:4">
      <c r="D1559"/>
    </row>
    <row r="1560" spans="4:4">
      <c r="D1560"/>
    </row>
    <row r="1561" spans="4:4">
      <c r="D1561"/>
    </row>
    <row r="1562" spans="4:4">
      <c r="D1562"/>
    </row>
    <row r="1563" spans="4:4">
      <c r="D1563"/>
    </row>
    <row r="1564" spans="4:4">
      <c r="D1564"/>
    </row>
    <row r="1565" spans="4:4">
      <c r="D1565"/>
    </row>
    <row r="1566" spans="4:4">
      <c r="D1566"/>
    </row>
    <row r="1567" spans="4:4">
      <c r="D1567"/>
    </row>
    <row r="1568" spans="4:4">
      <c r="D1568"/>
    </row>
    <row r="1569" spans="4:4">
      <c r="D1569"/>
    </row>
    <row r="1570" spans="4:4">
      <c r="D1570"/>
    </row>
    <row r="1571" spans="4:4">
      <c r="D1571"/>
    </row>
    <row r="1572" spans="4:4">
      <c r="D1572"/>
    </row>
    <row r="1573" spans="4:4">
      <c r="D1573"/>
    </row>
    <row r="1574" spans="4:4">
      <c r="D1574"/>
    </row>
    <row r="1575" spans="4:4">
      <c r="D1575"/>
    </row>
    <row r="1576" spans="4:4">
      <c r="D1576"/>
    </row>
    <row r="1577" spans="4:4">
      <c r="D1577"/>
    </row>
    <row r="1578" spans="4:4">
      <c r="D1578"/>
    </row>
    <row r="1579" spans="4:4">
      <c r="D1579"/>
    </row>
    <row r="1580" spans="4:4">
      <c r="D1580"/>
    </row>
    <row r="1581" spans="4:4">
      <c r="D1581"/>
    </row>
    <row r="1582" spans="4:4">
      <c r="D1582"/>
    </row>
    <row r="1583" spans="4:4">
      <c r="D1583"/>
    </row>
    <row r="1584" spans="4:4">
      <c r="D1584"/>
    </row>
    <row r="1585" spans="4:4">
      <c r="D1585"/>
    </row>
    <row r="1586" spans="4:4">
      <c r="D1586"/>
    </row>
    <row r="1587" spans="4:4">
      <c r="D1587"/>
    </row>
    <row r="1588" spans="4:4">
      <c r="D1588"/>
    </row>
    <row r="1589" spans="4:4">
      <c r="D1589"/>
    </row>
    <row r="1590" spans="4:4">
      <c r="D1590"/>
    </row>
    <row r="1591" spans="4:4">
      <c r="D1591"/>
    </row>
    <row r="1592" spans="4:4">
      <c r="D1592"/>
    </row>
    <row r="1593" spans="4:4">
      <c r="D1593"/>
    </row>
    <row r="1594" spans="4:4">
      <c r="D1594"/>
    </row>
    <row r="1595" spans="4:4">
      <c r="D1595"/>
    </row>
    <row r="1596" spans="4:4">
      <c r="D1596"/>
    </row>
    <row r="1597" spans="4:4">
      <c r="D1597"/>
    </row>
    <row r="1598" spans="4:4">
      <c r="D1598"/>
    </row>
    <row r="1599" spans="4:4">
      <c r="D1599"/>
    </row>
    <row r="1600" spans="4:4">
      <c r="D1600"/>
    </row>
    <row r="1601" spans="4:4">
      <c r="D1601"/>
    </row>
    <row r="1602" spans="4:4">
      <c r="D1602"/>
    </row>
    <row r="1603" spans="4:4">
      <c r="D1603"/>
    </row>
    <row r="1604" spans="4:4">
      <c r="D1604"/>
    </row>
    <row r="1605" spans="4:4">
      <c r="D1605"/>
    </row>
    <row r="1606" spans="4:4">
      <c r="D1606"/>
    </row>
    <row r="1607" spans="4:4">
      <c r="D1607"/>
    </row>
    <row r="1608" spans="4:4">
      <c r="D1608"/>
    </row>
    <row r="1609" spans="4:4">
      <c r="D1609"/>
    </row>
    <row r="1610" spans="4:4">
      <c r="D1610"/>
    </row>
    <row r="1611" spans="4:4">
      <c r="D1611"/>
    </row>
    <row r="1612" spans="4:4">
      <c r="D1612"/>
    </row>
    <row r="1613" spans="4:4">
      <c r="D1613"/>
    </row>
    <row r="1614" spans="4:4">
      <c r="D1614"/>
    </row>
    <row r="1615" spans="4:4">
      <c r="D1615"/>
    </row>
    <row r="1616" spans="4:4">
      <c r="D1616"/>
    </row>
    <row r="1617" spans="4:4">
      <c r="D1617"/>
    </row>
    <row r="1618" spans="4:4">
      <c r="D1618"/>
    </row>
    <row r="1619" spans="4:4">
      <c r="D1619"/>
    </row>
    <row r="1620" spans="4:4">
      <c r="D1620"/>
    </row>
    <row r="1621" spans="4:4">
      <c r="D1621"/>
    </row>
    <row r="1622" spans="4:4">
      <c r="D1622"/>
    </row>
    <row r="1623" spans="4:4">
      <c r="D1623"/>
    </row>
    <row r="1624" spans="4:4">
      <c r="D1624"/>
    </row>
    <row r="1625" spans="4:4">
      <c r="D1625"/>
    </row>
    <row r="1626" spans="4:4">
      <c r="D1626"/>
    </row>
    <row r="1627" spans="4:4">
      <c r="D1627"/>
    </row>
    <row r="1628" spans="4:4">
      <c r="D1628"/>
    </row>
    <row r="1629" spans="4:4">
      <c r="D1629"/>
    </row>
    <row r="1630" spans="4:4">
      <c r="D1630"/>
    </row>
    <row r="1631" spans="4:4">
      <c r="D1631"/>
    </row>
    <row r="1632" spans="4:4">
      <c r="D1632"/>
    </row>
    <row r="1633" spans="4:4">
      <c r="D1633"/>
    </row>
    <row r="1634" spans="4:4">
      <c r="D1634"/>
    </row>
    <row r="1635" spans="4:4">
      <c r="D1635"/>
    </row>
    <row r="1636" spans="4:4">
      <c r="D1636"/>
    </row>
    <row r="1637" spans="4:4">
      <c r="D1637"/>
    </row>
    <row r="1638" spans="4:4">
      <c r="D1638"/>
    </row>
    <row r="1639" spans="4:4">
      <c r="D1639"/>
    </row>
    <row r="1640" spans="4:4">
      <c r="D1640"/>
    </row>
    <row r="1641" spans="4:4">
      <c r="D1641"/>
    </row>
    <row r="1642" spans="4:4">
      <c r="D1642"/>
    </row>
    <row r="1643" spans="4:4">
      <c r="D1643"/>
    </row>
    <row r="1644" spans="4:4">
      <c r="D1644"/>
    </row>
    <row r="1645" spans="4:4">
      <c r="D1645"/>
    </row>
    <row r="1646" spans="4:4">
      <c r="D1646"/>
    </row>
    <row r="1647" spans="4:4">
      <c r="D1647"/>
    </row>
    <row r="1648" spans="4:4">
      <c r="D1648"/>
    </row>
    <row r="1649" spans="4:4">
      <c r="D1649"/>
    </row>
    <row r="1650" spans="4:4">
      <c r="D1650"/>
    </row>
    <row r="1651" spans="4:4">
      <c r="D1651"/>
    </row>
    <row r="1652" spans="4:4">
      <c r="D1652"/>
    </row>
    <row r="1653" spans="4:4">
      <c r="D1653"/>
    </row>
    <row r="1654" spans="4:4">
      <c r="D1654"/>
    </row>
    <row r="1655" spans="4:4">
      <c r="D1655"/>
    </row>
    <row r="1656" spans="4:4">
      <c r="D1656"/>
    </row>
    <row r="1657" spans="4:4">
      <c r="D1657"/>
    </row>
    <row r="1658" spans="4:4">
      <c r="D1658"/>
    </row>
    <row r="1659" spans="4:4">
      <c r="D1659"/>
    </row>
    <row r="1660" spans="4:4">
      <c r="D1660"/>
    </row>
    <row r="1661" spans="4:4">
      <c r="D1661"/>
    </row>
    <row r="1662" spans="4:4">
      <c r="D1662"/>
    </row>
    <row r="1663" spans="4:4">
      <c r="D1663"/>
    </row>
    <row r="1664" spans="4:4">
      <c r="D1664"/>
    </row>
    <row r="1665" spans="4:4">
      <c r="D1665"/>
    </row>
    <row r="1666" spans="4:4">
      <c r="D1666"/>
    </row>
    <row r="1667" spans="4:4">
      <c r="D1667"/>
    </row>
    <row r="1668" spans="4:4">
      <c r="D1668"/>
    </row>
    <row r="1669" spans="4:4">
      <c r="D1669"/>
    </row>
    <row r="1670" spans="4:4">
      <c r="D1670"/>
    </row>
    <row r="1671" spans="4:4">
      <c r="D1671"/>
    </row>
    <row r="1672" spans="4:4">
      <c r="D1672"/>
    </row>
    <row r="1673" spans="4:4">
      <c r="D1673"/>
    </row>
    <row r="1674" spans="4:4">
      <c r="D1674"/>
    </row>
    <row r="1675" spans="4:4">
      <c r="D1675"/>
    </row>
    <row r="1676" spans="4:4">
      <c r="D1676"/>
    </row>
    <row r="1677" spans="4:4">
      <c r="D1677"/>
    </row>
    <row r="1678" spans="4:4">
      <c r="D1678"/>
    </row>
    <row r="1679" spans="4:4">
      <c r="D1679"/>
    </row>
    <row r="1680" spans="4:4">
      <c r="D1680"/>
    </row>
    <row r="1681" spans="4:4">
      <c r="D1681"/>
    </row>
    <row r="1682" spans="4:4">
      <c r="D1682"/>
    </row>
    <row r="1683" spans="4:4">
      <c r="D1683"/>
    </row>
    <row r="1684" spans="4:4">
      <c r="D1684"/>
    </row>
    <row r="1685" spans="4:4">
      <c r="D1685"/>
    </row>
    <row r="1686" spans="4:4">
      <c r="D1686"/>
    </row>
    <row r="1687" spans="4:4">
      <c r="D1687"/>
    </row>
    <row r="1688" spans="4:4">
      <c r="D1688"/>
    </row>
    <row r="1689" spans="4:4">
      <c r="D1689"/>
    </row>
    <row r="1690" spans="4:4">
      <c r="D1690"/>
    </row>
    <row r="1691" spans="4:4">
      <c r="D1691"/>
    </row>
    <row r="1692" spans="4:4">
      <c r="D1692"/>
    </row>
    <row r="1693" spans="4:4">
      <c r="D1693"/>
    </row>
    <row r="1694" spans="4:4">
      <c r="D1694"/>
    </row>
    <row r="1695" spans="4:4">
      <c r="D1695"/>
    </row>
    <row r="1696" spans="4:4">
      <c r="D1696"/>
    </row>
    <row r="1697" spans="4:4">
      <c r="D1697"/>
    </row>
    <row r="1698" spans="4:4">
      <c r="D1698"/>
    </row>
    <row r="1699" spans="4:4">
      <c r="D1699"/>
    </row>
    <row r="1700" spans="4:4">
      <c r="D1700"/>
    </row>
    <row r="1701" spans="4:4">
      <c r="D1701"/>
    </row>
    <row r="1702" spans="4:4">
      <c r="D1702"/>
    </row>
    <row r="1703" spans="4:4">
      <c r="D1703"/>
    </row>
    <row r="1704" spans="4:4">
      <c r="D1704"/>
    </row>
    <row r="1705" spans="4:4">
      <c r="D1705"/>
    </row>
    <row r="1706" spans="4:4">
      <c r="D1706"/>
    </row>
    <row r="1707" spans="4:4">
      <c r="D1707"/>
    </row>
    <row r="1708" spans="4:4">
      <c r="D1708"/>
    </row>
    <row r="1709" spans="4:4">
      <c r="D1709"/>
    </row>
    <row r="1710" spans="4:4">
      <c r="D1710"/>
    </row>
    <row r="1711" spans="4:4">
      <c r="D1711"/>
    </row>
    <row r="1712" spans="4:4">
      <c r="D1712"/>
    </row>
    <row r="1713" spans="4:4">
      <c r="D1713"/>
    </row>
    <row r="1714" spans="4:4">
      <c r="D1714"/>
    </row>
    <row r="1715" spans="4:4">
      <c r="D1715"/>
    </row>
    <row r="1716" spans="4:4">
      <c r="D1716"/>
    </row>
    <row r="1717" spans="4:4">
      <c r="D1717"/>
    </row>
    <row r="1718" spans="4:4">
      <c r="D1718"/>
    </row>
    <row r="1719" spans="4:4">
      <c r="D1719"/>
    </row>
    <row r="1720" spans="4:4">
      <c r="D1720"/>
    </row>
    <row r="1721" spans="4:4">
      <c r="D1721"/>
    </row>
    <row r="1722" spans="4:4">
      <c r="D1722"/>
    </row>
    <row r="1723" spans="4:4">
      <c r="D1723"/>
    </row>
    <row r="1724" spans="4:4">
      <c r="D1724"/>
    </row>
    <row r="1725" spans="4:4">
      <c r="D1725"/>
    </row>
    <row r="1726" spans="4:4">
      <c r="D1726"/>
    </row>
    <row r="1727" spans="4:4">
      <c r="D1727"/>
    </row>
    <row r="1728" spans="4:4">
      <c r="D1728"/>
    </row>
    <row r="1729" spans="4:4">
      <c r="D1729"/>
    </row>
    <row r="1730" spans="4:4">
      <c r="D1730"/>
    </row>
    <row r="1731" spans="4:4">
      <c r="D1731"/>
    </row>
    <row r="1732" spans="4:4">
      <c r="D1732"/>
    </row>
    <row r="1733" spans="4:4">
      <c r="D1733"/>
    </row>
    <row r="1734" spans="4:4">
      <c r="D1734"/>
    </row>
    <row r="1735" spans="4:4">
      <c r="D1735"/>
    </row>
    <row r="1736" spans="4:4">
      <c r="D1736"/>
    </row>
    <row r="1737" spans="4:4">
      <c r="D1737"/>
    </row>
    <row r="1738" spans="4:4">
      <c r="D1738"/>
    </row>
    <row r="1739" spans="4:4">
      <c r="D1739"/>
    </row>
    <row r="1740" spans="4:4">
      <c r="D1740"/>
    </row>
    <row r="1741" spans="4:4">
      <c r="D1741"/>
    </row>
    <row r="1742" spans="4:4">
      <c r="D1742"/>
    </row>
    <row r="1743" spans="4:4">
      <c r="D1743"/>
    </row>
    <row r="1744" spans="4:4">
      <c r="D1744"/>
    </row>
    <row r="1745" spans="4:4">
      <c r="D1745"/>
    </row>
    <row r="1746" spans="4:4">
      <c r="D1746"/>
    </row>
    <row r="1747" spans="4:4">
      <c r="D1747"/>
    </row>
    <row r="1748" spans="4:4">
      <c r="D1748"/>
    </row>
    <row r="1749" spans="4:4">
      <c r="D1749"/>
    </row>
    <row r="1750" spans="4:4">
      <c r="D1750"/>
    </row>
    <row r="1751" spans="4:4">
      <c r="D1751"/>
    </row>
    <row r="1752" spans="4:4">
      <c r="D1752"/>
    </row>
    <row r="1753" spans="4:4">
      <c r="D1753"/>
    </row>
    <row r="1754" spans="4:4">
      <c r="D1754"/>
    </row>
    <row r="1755" spans="4:4">
      <c r="D1755"/>
    </row>
    <row r="1756" spans="4:4">
      <c r="D1756"/>
    </row>
    <row r="1757" spans="4:4">
      <c r="D1757"/>
    </row>
    <row r="1758" spans="4:4">
      <c r="D1758"/>
    </row>
    <row r="1759" spans="4:4">
      <c r="D1759"/>
    </row>
    <row r="1760" spans="4:4">
      <c r="D1760"/>
    </row>
    <row r="1761" spans="4:4">
      <c r="D1761"/>
    </row>
    <row r="1762" spans="4:4">
      <c r="D1762"/>
    </row>
    <row r="1763" spans="4:4">
      <c r="D1763"/>
    </row>
    <row r="1764" spans="4:4">
      <c r="D1764"/>
    </row>
    <row r="1765" spans="4:4">
      <c r="D1765"/>
    </row>
    <row r="1766" spans="4:4">
      <c r="D1766"/>
    </row>
    <row r="1767" spans="4:4">
      <c r="D1767"/>
    </row>
    <row r="1768" spans="4:4">
      <c r="D1768"/>
    </row>
    <row r="1769" spans="4:4">
      <c r="D1769"/>
    </row>
    <row r="1770" spans="4:4">
      <c r="D1770"/>
    </row>
    <row r="1771" spans="4:4">
      <c r="D1771"/>
    </row>
    <row r="1772" spans="4:4">
      <c r="D1772"/>
    </row>
    <row r="1773" spans="4:4">
      <c r="D1773"/>
    </row>
    <row r="1774" spans="4:4">
      <c r="D1774"/>
    </row>
    <row r="1775" spans="4:4">
      <c r="D1775"/>
    </row>
    <row r="1776" spans="4:4">
      <c r="D1776"/>
    </row>
    <row r="1777" spans="4:4">
      <c r="D1777"/>
    </row>
    <row r="1778" spans="4:4">
      <c r="D1778"/>
    </row>
    <row r="1779" spans="4:4">
      <c r="D1779"/>
    </row>
    <row r="1780" spans="4:4">
      <c r="D1780"/>
    </row>
    <row r="1781" spans="4:4">
      <c r="D1781"/>
    </row>
    <row r="1782" spans="4:4">
      <c r="D1782"/>
    </row>
    <row r="1783" spans="4:4">
      <c r="D1783"/>
    </row>
    <row r="1784" spans="4:4">
      <c r="D1784"/>
    </row>
    <row r="1785" spans="4:4">
      <c r="D1785"/>
    </row>
    <row r="1786" spans="4:4">
      <c r="D1786"/>
    </row>
    <row r="1787" spans="4:4">
      <c r="D1787"/>
    </row>
    <row r="1788" spans="4:4">
      <c r="D1788"/>
    </row>
    <row r="1789" spans="4:4">
      <c r="D1789"/>
    </row>
    <row r="1790" spans="4:4">
      <c r="D1790"/>
    </row>
    <row r="1791" spans="4:4">
      <c r="D1791"/>
    </row>
    <row r="1792" spans="4:4">
      <c r="D1792"/>
    </row>
    <row r="1793" spans="4:4">
      <c r="D1793"/>
    </row>
    <row r="1794" spans="4:4">
      <c r="D1794"/>
    </row>
    <row r="1795" spans="4:4">
      <c r="D1795"/>
    </row>
    <row r="1796" spans="4:4">
      <c r="D1796"/>
    </row>
    <row r="1797" spans="4:4">
      <c r="D1797"/>
    </row>
    <row r="1798" spans="4:4">
      <c r="D1798"/>
    </row>
    <row r="1799" spans="4:4">
      <c r="D1799"/>
    </row>
    <row r="1800" spans="4:4">
      <c r="D1800"/>
    </row>
    <row r="1801" spans="4:4">
      <c r="D1801"/>
    </row>
    <row r="1802" spans="4:4">
      <c r="D1802"/>
    </row>
    <row r="1803" spans="4:4">
      <c r="D1803"/>
    </row>
    <row r="1804" spans="4:4">
      <c r="D1804"/>
    </row>
    <row r="1805" spans="4:4">
      <c r="D1805"/>
    </row>
    <row r="1806" spans="4:4">
      <c r="D1806"/>
    </row>
    <row r="1807" spans="4:4">
      <c r="D1807"/>
    </row>
    <row r="1808" spans="4:4">
      <c r="D1808"/>
    </row>
    <row r="1809" spans="4:4">
      <c r="D1809"/>
    </row>
    <row r="1810" spans="4:4">
      <c r="D1810"/>
    </row>
    <row r="1811" spans="4:4">
      <c r="D1811"/>
    </row>
    <row r="1812" spans="4:4">
      <c r="D1812"/>
    </row>
    <row r="1813" spans="4:4">
      <c r="D1813"/>
    </row>
    <row r="1814" spans="4:4">
      <c r="D1814"/>
    </row>
    <row r="1815" spans="4:4">
      <c r="D1815"/>
    </row>
    <row r="1816" spans="4:4">
      <c r="D1816"/>
    </row>
    <row r="1817" spans="4:4">
      <c r="D1817"/>
    </row>
    <row r="1818" spans="4:4">
      <c r="D1818"/>
    </row>
    <row r="1819" spans="4:4">
      <c r="D1819"/>
    </row>
    <row r="1820" spans="4:4">
      <c r="D1820"/>
    </row>
    <row r="1821" spans="4:4">
      <c r="D1821"/>
    </row>
    <row r="1822" spans="4:4">
      <c r="D1822"/>
    </row>
    <row r="1823" spans="4:4">
      <c r="D1823"/>
    </row>
    <row r="1824" spans="4:4">
      <c r="D1824"/>
    </row>
    <row r="1825" spans="4:4">
      <c r="D1825"/>
    </row>
    <row r="1826" spans="4:4">
      <c r="D1826"/>
    </row>
    <row r="1827" spans="4:4">
      <c r="D1827"/>
    </row>
    <row r="1828" spans="4:4">
      <c r="D1828"/>
    </row>
    <row r="1829" spans="4:4">
      <c r="D1829"/>
    </row>
    <row r="1830" spans="4:4">
      <c r="D1830"/>
    </row>
    <row r="1831" spans="4:4">
      <c r="D1831"/>
    </row>
    <row r="1832" spans="4:4">
      <c r="D1832"/>
    </row>
    <row r="1833" spans="4:4">
      <c r="D1833"/>
    </row>
    <row r="1834" spans="4:4">
      <c r="D1834"/>
    </row>
    <row r="1835" spans="4:4">
      <c r="D1835"/>
    </row>
    <row r="1836" spans="4:4">
      <c r="D1836"/>
    </row>
    <row r="1837" spans="4:4">
      <c r="D1837"/>
    </row>
    <row r="1838" spans="4:4">
      <c r="D1838"/>
    </row>
    <row r="1839" spans="4:4">
      <c r="D1839"/>
    </row>
    <row r="1840" spans="4:4">
      <c r="D1840"/>
    </row>
    <row r="1841" spans="4:4">
      <c r="D1841"/>
    </row>
    <row r="1842" spans="4:4">
      <c r="D1842"/>
    </row>
    <row r="1843" spans="4:4">
      <c r="D1843"/>
    </row>
    <row r="1844" spans="4:4">
      <c r="D1844"/>
    </row>
    <row r="1845" spans="4:4">
      <c r="D1845"/>
    </row>
    <row r="1846" spans="4:4">
      <c r="D1846"/>
    </row>
    <row r="1847" spans="4:4">
      <c r="D1847"/>
    </row>
    <row r="1848" spans="4:4">
      <c r="D1848"/>
    </row>
    <row r="1849" spans="4:4">
      <c r="D1849"/>
    </row>
    <row r="1850" spans="4:4">
      <c r="D1850"/>
    </row>
    <row r="1851" spans="4:4">
      <c r="D1851"/>
    </row>
    <row r="1852" spans="4:4">
      <c r="D1852"/>
    </row>
    <row r="1853" spans="4:4">
      <c r="D1853"/>
    </row>
    <row r="1854" spans="4:4">
      <c r="D1854"/>
    </row>
    <row r="1855" spans="4:4">
      <c r="D1855"/>
    </row>
    <row r="1856" spans="4:4">
      <c r="D1856"/>
    </row>
    <row r="1857" spans="4:4">
      <c r="D1857"/>
    </row>
    <row r="1858" spans="4:4">
      <c r="D1858"/>
    </row>
    <row r="1859" spans="4:4">
      <c r="D1859"/>
    </row>
    <row r="1860" spans="4:4">
      <c r="D1860"/>
    </row>
    <row r="1861" spans="4:4">
      <c r="D1861"/>
    </row>
    <row r="1862" spans="4:4">
      <c r="D1862"/>
    </row>
    <row r="1863" spans="4:4">
      <c r="D1863"/>
    </row>
    <row r="1864" spans="4:4">
      <c r="D1864"/>
    </row>
    <row r="1865" spans="4:4">
      <c r="D1865"/>
    </row>
    <row r="1866" spans="4:4">
      <c r="D1866"/>
    </row>
    <row r="1867" spans="4:4">
      <c r="D1867"/>
    </row>
    <row r="1868" spans="4:4">
      <c r="D1868"/>
    </row>
    <row r="1869" spans="4:4">
      <c r="D1869"/>
    </row>
    <row r="1870" spans="4:4">
      <c r="D1870"/>
    </row>
    <row r="1871" spans="4:4">
      <c r="D1871"/>
    </row>
    <row r="1872" spans="4:4">
      <c r="D1872"/>
    </row>
    <row r="1873" spans="4:4">
      <c r="D1873"/>
    </row>
    <row r="1874" spans="4:4">
      <c r="D1874"/>
    </row>
    <row r="1875" spans="4:4">
      <c r="D1875"/>
    </row>
    <row r="1876" spans="4:4">
      <c r="D1876"/>
    </row>
    <row r="1877" spans="4:4">
      <c r="D1877"/>
    </row>
    <row r="1878" spans="4:4">
      <c r="D1878"/>
    </row>
    <row r="1879" spans="4:4">
      <c r="D1879"/>
    </row>
    <row r="1880" spans="4:4">
      <c r="D1880"/>
    </row>
    <row r="1881" spans="4:4">
      <c r="D1881"/>
    </row>
    <row r="1882" spans="4:4">
      <c r="D1882"/>
    </row>
    <row r="1883" spans="4:4">
      <c r="D1883"/>
    </row>
    <row r="1884" spans="4:4">
      <c r="D1884"/>
    </row>
    <row r="1885" spans="4:4">
      <c r="D1885"/>
    </row>
    <row r="1886" spans="4:4">
      <c r="D1886"/>
    </row>
    <row r="1887" spans="4:4">
      <c r="D1887"/>
    </row>
    <row r="1888" spans="4:4">
      <c r="D1888"/>
    </row>
    <row r="1889" spans="4:4">
      <c r="D1889"/>
    </row>
    <row r="1890" spans="4:4">
      <c r="D1890"/>
    </row>
    <row r="1891" spans="4:4">
      <c r="D1891"/>
    </row>
    <row r="1892" spans="4:4">
      <c r="D1892"/>
    </row>
    <row r="1893" spans="4:4">
      <c r="D1893"/>
    </row>
    <row r="1894" spans="4:4">
      <c r="D1894"/>
    </row>
    <row r="1895" spans="4:4">
      <c r="D1895"/>
    </row>
    <row r="1896" spans="4:4">
      <c r="D1896"/>
    </row>
    <row r="1897" spans="4:4">
      <c r="D1897"/>
    </row>
    <row r="1898" spans="4:4">
      <c r="D1898"/>
    </row>
    <row r="1899" spans="4:4">
      <c r="D1899"/>
    </row>
    <row r="1900" spans="4:4">
      <c r="D1900"/>
    </row>
    <row r="1901" spans="4:4">
      <c r="D1901"/>
    </row>
    <row r="1902" spans="4:4">
      <c r="D1902"/>
    </row>
    <row r="1903" spans="4:4">
      <c r="D1903"/>
    </row>
    <row r="1904" spans="4:4">
      <c r="D1904"/>
    </row>
    <row r="1905" spans="4:4">
      <c r="D1905"/>
    </row>
    <row r="1906" spans="4:4">
      <c r="D1906"/>
    </row>
    <row r="1907" spans="4:4">
      <c r="D1907"/>
    </row>
    <row r="1908" spans="4:4">
      <c r="D1908"/>
    </row>
    <row r="1909" spans="4:4">
      <c r="D1909"/>
    </row>
    <row r="1910" spans="4:4">
      <c r="D1910"/>
    </row>
    <row r="1911" spans="4:4">
      <c r="D1911"/>
    </row>
    <row r="1912" spans="4:4">
      <c r="D1912"/>
    </row>
    <row r="1913" spans="4:4">
      <c r="D1913"/>
    </row>
    <row r="1914" spans="4:4">
      <c r="D1914"/>
    </row>
    <row r="1915" spans="4:4">
      <c r="D1915"/>
    </row>
    <row r="1916" spans="4:4">
      <c r="D1916"/>
    </row>
    <row r="1917" spans="4:4">
      <c r="D1917"/>
    </row>
    <row r="1918" spans="4:4">
      <c r="D1918"/>
    </row>
    <row r="1919" spans="4:4">
      <c r="D1919"/>
    </row>
    <row r="1920" spans="4:4">
      <c r="D1920"/>
    </row>
    <row r="1921" spans="4:4">
      <c r="D1921"/>
    </row>
    <row r="1922" spans="4:4">
      <c r="D1922"/>
    </row>
    <row r="1923" spans="4:4">
      <c r="D1923"/>
    </row>
    <row r="1924" spans="4:4">
      <c r="D1924"/>
    </row>
    <row r="1925" spans="4:4">
      <c r="D1925"/>
    </row>
    <row r="1926" spans="4:4">
      <c r="D1926"/>
    </row>
    <row r="1927" spans="4:4">
      <c r="D1927"/>
    </row>
    <row r="1928" spans="4:4">
      <c r="D1928"/>
    </row>
    <row r="1929" spans="4:4">
      <c r="D1929"/>
    </row>
    <row r="1930" spans="4:4">
      <c r="D1930"/>
    </row>
    <row r="1931" spans="4:4">
      <c r="D1931"/>
    </row>
    <row r="1932" spans="4:4">
      <c r="D1932"/>
    </row>
    <row r="1933" spans="4:4">
      <c r="D1933"/>
    </row>
    <row r="1934" spans="4:4">
      <c r="D1934"/>
    </row>
    <row r="1935" spans="4:4">
      <c r="D1935"/>
    </row>
    <row r="1936" spans="4:4">
      <c r="D1936"/>
    </row>
    <row r="1937" spans="4:4">
      <c r="D1937"/>
    </row>
    <row r="1938" spans="4:4">
      <c r="D1938"/>
    </row>
    <row r="1939" spans="4:4">
      <c r="D1939"/>
    </row>
    <row r="1940" spans="4:4">
      <c r="D1940"/>
    </row>
    <row r="1941" spans="4:4">
      <c r="D1941"/>
    </row>
    <row r="1942" spans="4:4">
      <c r="D1942"/>
    </row>
    <row r="1943" spans="4:4">
      <c r="D1943"/>
    </row>
    <row r="1944" spans="4:4">
      <c r="D1944"/>
    </row>
    <row r="1945" spans="4:4">
      <c r="D1945"/>
    </row>
    <row r="1946" spans="4:4">
      <c r="D1946"/>
    </row>
    <row r="1947" spans="4:4">
      <c r="D1947"/>
    </row>
    <row r="1948" spans="4:4">
      <c r="D1948"/>
    </row>
    <row r="1949" spans="4:4">
      <c r="D1949"/>
    </row>
    <row r="1950" spans="4:4">
      <c r="D1950"/>
    </row>
    <row r="1951" spans="4:4">
      <c r="D1951"/>
    </row>
    <row r="1952" spans="4:4">
      <c r="D1952"/>
    </row>
    <row r="1953" spans="4:4">
      <c r="D1953"/>
    </row>
    <row r="1954" spans="4:4">
      <c r="D1954"/>
    </row>
    <row r="1955" spans="4:4">
      <c r="D1955"/>
    </row>
    <row r="1956" spans="4:4">
      <c r="D1956"/>
    </row>
    <row r="1957" spans="4:4">
      <c r="D1957"/>
    </row>
    <row r="1958" spans="4:4">
      <c r="D1958"/>
    </row>
    <row r="1959" spans="4:4">
      <c r="D1959"/>
    </row>
    <row r="1960" spans="4:4">
      <c r="D1960"/>
    </row>
    <row r="1961" spans="4:4">
      <c r="D1961"/>
    </row>
    <row r="1962" spans="4:4">
      <c r="D1962"/>
    </row>
    <row r="1963" spans="4:4">
      <c r="D1963"/>
    </row>
    <row r="1964" spans="4:4">
      <c r="D1964"/>
    </row>
    <row r="1965" spans="4:4">
      <c r="D1965"/>
    </row>
    <row r="1966" spans="4:4">
      <c r="D1966"/>
    </row>
    <row r="1967" spans="4:4">
      <c r="D1967"/>
    </row>
    <row r="1968" spans="4:4">
      <c r="D1968"/>
    </row>
    <row r="1969" spans="4:4">
      <c r="D1969"/>
    </row>
    <row r="1970" spans="4:4">
      <c r="D1970"/>
    </row>
    <row r="1971" spans="4:4">
      <c r="D1971"/>
    </row>
    <row r="1972" spans="4:4">
      <c r="D1972"/>
    </row>
    <row r="1973" spans="4:4">
      <c r="D1973"/>
    </row>
    <row r="1974" spans="4:4">
      <c r="D1974"/>
    </row>
    <row r="1975" spans="4:4">
      <c r="D1975"/>
    </row>
    <row r="1976" spans="4:4">
      <c r="D1976"/>
    </row>
    <row r="1977" spans="4:4">
      <c r="D1977"/>
    </row>
    <row r="1978" spans="4:4">
      <c r="D1978"/>
    </row>
    <row r="1979" spans="4:4">
      <c r="D1979"/>
    </row>
    <row r="1980" spans="4:4">
      <c r="D1980"/>
    </row>
    <row r="1981" spans="4:4">
      <c r="D1981"/>
    </row>
    <row r="1982" spans="4:4">
      <c r="D1982"/>
    </row>
    <row r="1983" spans="4:4">
      <c r="D1983"/>
    </row>
    <row r="1984" spans="4:4">
      <c r="D1984"/>
    </row>
    <row r="1985" spans="4:4">
      <c r="D1985"/>
    </row>
    <row r="1986" spans="4:4">
      <c r="D1986"/>
    </row>
    <row r="1987" spans="4:4">
      <c r="D1987"/>
    </row>
    <row r="1988" spans="4:4">
      <c r="D1988"/>
    </row>
    <row r="1989" spans="4:4">
      <c r="D1989"/>
    </row>
    <row r="1990" spans="4:4">
      <c r="D1990"/>
    </row>
    <row r="1991" spans="4:4">
      <c r="D1991"/>
    </row>
    <row r="1992" spans="4:4">
      <c r="D1992"/>
    </row>
    <row r="1993" spans="4:4">
      <c r="D1993"/>
    </row>
    <row r="1994" spans="4:4">
      <c r="D1994"/>
    </row>
    <row r="1995" spans="4:4">
      <c r="D1995"/>
    </row>
    <row r="1996" spans="4:4">
      <c r="D1996"/>
    </row>
    <row r="1997" spans="4:4">
      <c r="D1997"/>
    </row>
    <row r="1998" spans="4:4">
      <c r="D1998"/>
    </row>
    <row r="1999" spans="4:4">
      <c r="D1999"/>
    </row>
    <row r="2000" spans="4:4">
      <c r="D2000"/>
    </row>
    <row r="2001" spans="4:4">
      <c r="D2001"/>
    </row>
    <row r="2002" spans="4:4">
      <c r="D2002"/>
    </row>
    <row r="2003" spans="4:4">
      <c r="D2003"/>
    </row>
    <row r="2004" spans="4:4">
      <c r="D2004"/>
    </row>
    <row r="2005" spans="4:4">
      <c r="D2005"/>
    </row>
    <row r="2006" spans="4:4">
      <c r="D2006"/>
    </row>
    <row r="2007" spans="4:4">
      <c r="D2007"/>
    </row>
    <row r="2008" spans="4:4">
      <c r="D2008"/>
    </row>
    <row r="2009" spans="4:4">
      <c r="D2009"/>
    </row>
    <row r="2010" spans="4:4">
      <c r="D2010"/>
    </row>
    <row r="2011" spans="4:4">
      <c r="D2011"/>
    </row>
    <row r="2012" spans="4:4">
      <c r="D2012"/>
    </row>
    <row r="2013" spans="4:4">
      <c r="D2013"/>
    </row>
    <row r="2014" spans="4:4">
      <c r="D2014"/>
    </row>
    <row r="2015" spans="4:4">
      <c r="D2015"/>
    </row>
    <row r="2016" spans="4:4">
      <c r="D2016"/>
    </row>
    <row r="2017" spans="4:4">
      <c r="D2017"/>
    </row>
    <row r="2018" spans="4:4">
      <c r="D2018"/>
    </row>
    <row r="2019" spans="4:4">
      <c r="D2019"/>
    </row>
    <row r="2020" spans="4:4">
      <c r="D2020"/>
    </row>
    <row r="2021" spans="4:4">
      <c r="D2021"/>
    </row>
    <row r="2022" spans="4:4">
      <c r="D2022"/>
    </row>
    <row r="2023" spans="4:4">
      <c r="D2023"/>
    </row>
    <row r="2024" spans="4:4">
      <c r="D2024"/>
    </row>
    <row r="2025" spans="4:4">
      <c r="D2025"/>
    </row>
    <row r="2026" spans="4:4">
      <c r="D2026"/>
    </row>
    <row r="2027" spans="4:4">
      <c r="D2027"/>
    </row>
    <row r="2028" spans="4:4">
      <c r="D2028"/>
    </row>
    <row r="2029" spans="4:4">
      <c r="D2029"/>
    </row>
    <row r="2030" spans="4:4">
      <c r="D2030"/>
    </row>
    <row r="2031" spans="4:4">
      <c r="D2031"/>
    </row>
    <row r="2032" spans="4:4">
      <c r="D2032"/>
    </row>
    <row r="2033" spans="4:4">
      <c r="D2033"/>
    </row>
    <row r="2034" spans="4:4">
      <c r="D2034"/>
    </row>
    <row r="2035" spans="4:4">
      <c r="D2035"/>
    </row>
    <row r="2036" spans="4:4">
      <c r="D2036"/>
    </row>
    <row r="2037" spans="4:4">
      <c r="D2037"/>
    </row>
    <row r="2038" spans="4:4">
      <c r="D2038"/>
    </row>
    <row r="2039" spans="4:4">
      <c r="D2039"/>
    </row>
    <row r="2040" spans="4:4">
      <c r="D2040"/>
    </row>
    <row r="2041" spans="4:4">
      <c r="D2041"/>
    </row>
    <row r="2042" spans="4:4">
      <c r="D2042"/>
    </row>
    <row r="2043" spans="4:4">
      <c r="D2043"/>
    </row>
    <row r="2044" spans="4:4">
      <c r="D2044"/>
    </row>
    <row r="2045" spans="4:4">
      <c r="D2045"/>
    </row>
    <row r="2046" spans="4:4">
      <c r="D2046"/>
    </row>
    <row r="2047" spans="4:4">
      <c r="D2047"/>
    </row>
    <row r="2048" spans="4:4">
      <c r="D2048"/>
    </row>
    <row r="2049" spans="4:4">
      <c r="D2049"/>
    </row>
    <row r="2050" spans="4:4">
      <c r="D2050"/>
    </row>
    <row r="2051" spans="4:4">
      <c r="D2051"/>
    </row>
    <row r="2052" spans="4:4">
      <c r="D2052"/>
    </row>
    <row r="2053" spans="4:4">
      <c r="D2053"/>
    </row>
    <row r="2054" spans="4:4">
      <c r="D2054"/>
    </row>
    <row r="2055" spans="4:4">
      <c r="D2055"/>
    </row>
    <row r="2056" spans="4:4">
      <c r="D2056"/>
    </row>
    <row r="2057" spans="4:4">
      <c r="D2057"/>
    </row>
    <row r="2058" spans="4:4">
      <c r="D2058"/>
    </row>
    <row r="2059" spans="4:4">
      <c r="D2059"/>
    </row>
    <row r="2060" spans="4:4">
      <c r="D2060"/>
    </row>
    <row r="2061" spans="4:4">
      <c r="D2061"/>
    </row>
    <row r="2062" spans="4:4">
      <c r="D2062"/>
    </row>
    <row r="2063" spans="4:4">
      <c r="D2063"/>
    </row>
    <row r="2064" spans="4:4">
      <c r="D2064"/>
    </row>
    <row r="2065" spans="4:4">
      <c r="D2065"/>
    </row>
    <row r="2066" spans="4:4">
      <c r="D2066"/>
    </row>
    <row r="2067" spans="4:4">
      <c r="D2067"/>
    </row>
    <row r="2068" spans="4:4">
      <c r="D2068"/>
    </row>
    <row r="2069" spans="4:4">
      <c r="D2069"/>
    </row>
    <row r="2070" spans="4:4">
      <c r="D2070"/>
    </row>
    <row r="2071" spans="4:4">
      <c r="D2071"/>
    </row>
    <row r="2072" spans="4:4">
      <c r="D2072"/>
    </row>
    <row r="2073" spans="4:4">
      <c r="D2073"/>
    </row>
    <row r="2074" spans="4:4">
      <c r="D2074"/>
    </row>
    <row r="2075" spans="4:4">
      <c r="D2075"/>
    </row>
    <row r="2076" spans="4:4">
      <c r="D2076"/>
    </row>
    <row r="2077" spans="4:4">
      <c r="D2077"/>
    </row>
    <row r="2078" spans="4:4">
      <c r="D2078"/>
    </row>
    <row r="2079" spans="4:4">
      <c r="D2079"/>
    </row>
    <row r="2080" spans="4:4">
      <c r="D2080"/>
    </row>
    <row r="2081" spans="4:4">
      <c r="D2081"/>
    </row>
    <row r="2082" spans="4:4">
      <c r="D2082"/>
    </row>
    <row r="2083" spans="4:4">
      <c r="D2083"/>
    </row>
    <row r="2084" spans="4:4">
      <c r="D2084"/>
    </row>
    <row r="2085" spans="4:4">
      <c r="D2085"/>
    </row>
    <row r="2086" spans="4:4">
      <c r="D2086"/>
    </row>
    <row r="2087" spans="4:4">
      <c r="D2087"/>
    </row>
    <row r="2088" spans="4:4">
      <c r="D2088"/>
    </row>
    <row r="2089" spans="4:4">
      <c r="D2089"/>
    </row>
    <row r="2090" spans="4:4">
      <c r="D2090"/>
    </row>
    <row r="2091" spans="4:4">
      <c r="D2091"/>
    </row>
    <row r="2092" spans="4:4">
      <c r="D2092"/>
    </row>
    <row r="2093" spans="4:4">
      <c r="D2093"/>
    </row>
    <row r="2094" spans="4:4">
      <c r="D2094"/>
    </row>
    <row r="2095" spans="4:4">
      <c r="D2095"/>
    </row>
    <row r="2096" spans="4:4">
      <c r="D2096"/>
    </row>
    <row r="2097" spans="4:4">
      <c r="D2097"/>
    </row>
    <row r="2098" spans="4:4">
      <c r="D2098"/>
    </row>
    <row r="2099" spans="4:4">
      <c r="D2099"/>
    </row>
    <row r="2100" spans="4:4">
      <c r="D2100"/>
    </row>
    <row r="2101" spans="4:4">
      <c r="D2101"/>
    </row>
    <row r="2102" spans="4:4">
      <c r="D2102"/>
    </row>
    <row r="2103" spans="4:4">
      <c r="D2103"/>
    </row>
    <row r="2104" spans="4:4">
      <c r="D2104"/>
    </row>
    <row r="2105" spans="4:4">
      <c r="D2105"/>
    </row>
    <row r="2106" spans="4:4">
      <c r="D2106"/>
    </row>
    <row r="2107" spans="4:4">
      <c r="D2107"/>
    </row>
    <row r="2108" spans="4:4">
      <c r="D2108"/>
    </row>
    <row r="2109" spans="4:4">
      <c r="D2109"/>
    </row>
    <row r="2110" spans="4:4">
      <c r="D2110"/>
    </row>
    <row r="2111" spans="4:4">
      <c r="D2111"/>
    </row>
    <row r="2112" spans="4:4">
      <c r="D2112"/>
    </row>
    <row r="2113" spans="4:4">
      <c r="D2113"/>
    </row>
    <row r="2114" spans="4:4">
      <c r="D2114"/>
    </row>
    <row r="2115" spans="4:4">
      <c r="D2115"/>
    </row>
    <row r="2116" spans="4:4">
      <c r="D2116"/>
    </row>
    <row r="2117" spans="4:4">
      <c r="D2117"/>
    </row>
    <row r="2118" spans="4:4">
      <c r="D2118"/>
    </row>
    <row r="2119" spans="4:4">
      <c r="D2119"/>
    </row>
    <row r="2120" spans="4:4">
      <c r="D2120"/>
    </row>
    <row r="2121" spans="4:4">
      <c r="D2121"/>
    </row>
    <row r="2122" spans="4:4">
      <c r="D2122"/>
    </row>
    <row r="2123" spans="4:4">
      <c r="D2123"/>
    </row>
    <row r="2124" spans="4:4">
      <c r="D2124"/>
    </row>
    <row r="2125" spans="4:4">
      <c r="D2125"/>
    </row>
    <row r="2126" spans="4:4">
      <c r="D2126"/>
    </row>
    <row r="2127" spans="4:4">
      <c r="D2127"/>
    </row>
    <row r="2128" spans="4:4">
      <c r="D2128"/>
    </row>
    <row r="2129" spans="4:4">
      <c r="D2129"/>
    </row>
    <row r="2130" spans="4:4">
      <c r="D2130"/>
    </row>
    <row r="2131" spans="4:4">
      <c r="D2131"/>
    </row>
    <row r="2132" spans="4:4">
      <c r="D2132"/>
    </row>
    <row r="2133" spans="4:4">
      <c r="D2133"/>
    </row>
    <row r="2134" spans="4:4">
      <c r="D2134"/>
    </row>
    <row r="2135" spans="4:4">
      <c r="D2135"/>
    </row>
    <row r="2136" spans="4:4">
      <c r="D2136"/>
    </row>
    <row r="2137" spans="4:4">
      <c r="D2137"/>
    </row>
    <row r="2138" spans="4:4">
      <c r="D2138"/>
    </row>
    <row r="2139" spans="4:4">
      <c r="D2139"/>
    </row>
    <row r="2140" spans="4:4">
      <c r="D2140"/>
    </row>
    <row r="2141" spans="4:4">
      <c r="D2141"/>
    </row>
    <row r="2142" spans="4:4">
      <c r="D2142"/>
    </row>
    <row r="2143" spans="4:4">
      <c r="D2143"/>
    </row>
    <row r="2144" spans="4:4">
      <c r="D2144"/>
    </row>
    <row r="2145" spans="4:4">
      <c r="D2145"/>
    </row>
    <row r="2146" spans="4:4">
      <c r="D2146"/>
    </row>
    <row r="2147" spans="4:4">
      <c r="D2147"/>
    </row>
    <row r="2148" spans="4:4">
      <c r="D2148"/>
    </row>
    <row r="2149" spans="4:4">
      <c r="D2149"/>
    </row>
    <row r="2150" spans="4:4">
      <c r="D2150"/>
    </row>
    <row r="2151" spans="4:4">
      <c r="D2151"/>
    </row>
    <row r="2152" spans="4:4">
      <c r="D2152"/>
    </row>
    <row r="2153" spans="4:4">
      <c r="D2153"/>
    </row>
    <row r="2154" spans="4:4">
      <c r="D2154"/>
    </row>
    <row r="2155" spans="4:4">
      <c r="D2155"/>
    </row>
    <row r="2156" spans="4:4">
      <c r="D2156"/>
    </row>
    <row r="2157" spans="4:4">
      <c r="D2157"/>
    </row>
    <row r="2158" spans="4:4">
      <c r="D2158"/>
    </row>
    <row r="2159" spans="4:4">
      <c r="D2159"/>
    </row>
    <row r="2160" spans="4:4">
      <c r="D2160"/>
    </row>
    <row r="2161" spans="4:4">
      <c r="D2161"/>
    </row>
    <row r="2162" spans="4:4">
      <c r="D2162"/>
    </row>
    <row r="2163" spans="4:4">
      <c r="D2163"/>
    </row>
    <row r="2164" spans="4:4">
      <c r="D2164"/>
    </row>
    <row r="2165" spans="4:4">
      <c r="D216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F3804"/>
  <sheetViews>
    <sheetView zoomScale="85" zoomScaleNormal="85" workbookViewId="0">
      <pane xSplit="4" ySplit="3" topLeftCell="J2446" activePane="bottomRight" state="frozen"/>
      <selection pane="topRight" activeCell="E1" sqref="E1"/>
      <selection pane="bottomLeft" activeCell="A4" sqref="A4"/>
      <selection pane="bottomRight" activeCell="P2451" sqref="P2451:P2454"/>
    </sheetView>
  </sheetViews>
  <sheetFormatPr defaultColWidth="9.140625" defaultRowHeight="15"/>
  <cols>
    <col min="1" max="1" width="17.7109375" style="4" bestFit="1" customWidth="1"/>
    <col min="2" max="2" width="51.42578125" style="4" customWidth="1"/>
    <col min="3" max="3" width="15" style="5" customWidth="1"/>
    <col min="4" max="4" width="18.28515625" style="6" customWidth="1"/>
    <col min="5" max="5" width="13.5703125" style="5" customWidth="1"/>
    <col min="6" max="6" width="15" style="3" customWidth="1"/>
    <col min="7" max="7" width="93.140625" style="3" customWidth="1"/>
    <col min="8" max="8" width="15.7109375" style="18" bestFit="1" customWidth="1"/>
    <col min="9" max="9" width="18" style="18" customWidth="1"/>
    <col min="10" max="10" width="13.28515625" style="18" customWidth="1"/>
    <col min="11" max="11" width="14.85546875" style="18" bestFit="1" customWidth="1"/>
    <col min="12" max="12" width="12.85546875" bestFit="1" customWidth="1"/>
    <col min="13" max="13" width="18.85546875" style="7" bestFit="1" customWidth="1"/>
    <col min="14" max="14" width="17.140625" style="8" customWidth="1"/>
    <col min="15" max="15" width="16.28515625" style="18" customWidth="1"/>
    <col min="16" max="16" width="16.28515625" style="8" customWidth="1"/>
    <col min="17" max="17" width="16.28515625" style="18" customWidth="1"/>
    <col min="18" max="18" width="20.5703125" customWidth="1"/>
    <col min="19" max="19" width="16.140625" style="21" bestFit="1" customWidth="1"/>
    <col min="21" max="21" width="12.85546875" style="8" bestFit="1" customWidth="1"/>
    <col min="23" max="23" width="8.85546875" style="18" customWidth="1"/>
    <col min="24" max="24" width="12.5703125" style="18" customWidth="1"/>
    <col min="25" max="25" width="43.28515625" style="8" bestFit="1" customWidth="1"/>
    <col min="26" max="26" width="11" style="250" bestFit="1" customWidth="1"/>
    <col min="27" max="27" width="9.7109375" style="250" customWidth="1"/>
    <col min="28" max="28" width="9.7109375" style="3" customWidth="1"/>
    <col min="29" max="29" width="16.5703125" style="3" customWidth="1"/>
    <col min="30" max="30" width="18.28515625" style="3" customWidth="1"/>
    <col min="31" max="31" width="82.42578125" style="3" bestFit="1" customWidth="1"/>
    <col min="32" max="32" width="17.7109375" style="3" bestFit="1" customWidth="1"/>
    <col min="33" max="16384" width="9.140625" style="3"/>
  </cols>
  <sheetData>
    <row r="1" spans="1:32" ht="12.75">
      <c r="A1" s="1" t="s">
        <v>1</v>
      </c>
      <c r="B1" s="1"/>
      <c r="C1" s="1"/>
      <c r="D1" s="1"/>
      <c r="E1" s="19"/>
      <c r="F1" s="1"/>
      <c r="G1" s="1"/>
      <c r="H1" s="16"/>
      <c r="I1" s="16"/>
      <c r="J1" s="16"/>
      <c r="K1" s="16"/>
      <c r="L1" s="1"/>
      <c r="M1" s="19"/>
      <c r="N1" s="1"/>
      <c r="O1" s="16"/>
      <c r="P1" s="1"/>
      <c r="Q1" s="16"/>
      <c r="R1" s="1"/>
      <c r="S1" s="19"/>
      <c r="T1" s="1"/>
      <c r="U1" s="1"/>
      <c r="V1" s="16"/>
      <c r="W1" s="1"/>
      <c r="X1" s="16"/>
      <c r="Y1" s="1"/>
      <c r="Z1" s="249"/>
      <c r="AB1" s="2"/>
    </row>
    <row r="2" spans="1:32" ht="12.75">
      <c r="A2" s="1" t="s">
        <v>4</v>
      </c>
      <c r="B2" s="1"/>
      <c r="C2" s="1"/>
      <c r="D2" s="1"/>
      <c r="E2" s="19"/>
      <c r="F2" s="1"/>
      <c r="G2" s="1"/>
      <c r="H2" s="16"/>
      <c r="I2" s="16"/>
      <c r="J2" s="16"/>
      <c r="K2" s="16"/>
      <c r="L2" s="1"/>
      <c r="M2" s="19"/>
      <c r="N2" s="1"/>
      <c r="O2" s="16"/>
      <c r="P2" s="1"/>
      <c r="Q2" s="16"/>
      <c r="R2" s="1"/>
      <c r="S2" s="19"/>
      <c r="T2" s="1"/>
      <c r="U2" s="1"/>
      <c r="V2" s="16"/>
      <c r="W2" s="1"/>
      <c r="X2" s="16"/>
      <c r="Y2" s="1"/>
      <c r="Z2" s="249"/>
      <c r="AB2" s="2"/>
    </row>
    <row r="3" spans="1:32" ht="25.5">
      <c r="A3" s="10" t="s">
        <v>8</v>
      </c>
      <c r="B3" s="10" t="s">
        <v>20</v>
      </c>
      <c r="C3" s="11" t="s">
        <v>11</v>
      </c>
      <c r="D3" s="12" t="s">
        <v>12</v>
      </c>
      <c r="E3" s="11" t="s">
        <v>5</v>
      </c>
      <c r="F3" s="12" t="s">
        <v>0</v>
      </c>
      <c r="G3" s="12" t="s">
        <v>14</v>
      </c>
      <c r="H3" s="40" t="s">
        <v>9</v>
      </c>
      <c r="I3" s="40" t="s">
        <v>21</v>
      </c>
      <c r="J3" s="40" t="s">
        <v>22</v>
      </c>
      <c r="K3" s="40" t="s">
        <v>25</v>
      </c>
      <c r="L3" s="13" t="s">
        <v>23</v>
      </c>
      <c r="M3" s="22" t="s">
        <v>18</v>
      </c>
      <c r="N3" s="13" t="s">
        <v>19</v>
      </c>
      <c r="O3" s="17" t="s">
        <v>15</v>
      </c>
      <c r="P3" s="14" t="s">
        <v>26</v>
      </c>
      <c r="Q3" s="17" t="s">
        <v>27</v>
      </c>
      <c r="R3" s="14" t="s">
        <v>3</v>
      </c>
      <c r="S3" s="20" t="s">
        <v>28</v>
      </c>
      <c r="T3" s="14" t="s">
        <v>2</v>
      </c>
      <c r="U3" s="14" t="s">
        <v>6</v>
      </c>
      <c r="V3" s="17" t="s">
        <v>7</v>
      </c>
      <c r="W3" s="15" t="s">
        <v>16</v>
      </c>
      <c r="X3" s="17" t="s">
        <v>13</v>
      </c>
      <c r="Y3" s="15" t="s">
        <v>10</v>
      </c>
      <c r="Z3" s="248" t="s">
        <v>29</v>
      </c>
      <c r="AA3" s="248" t="s">
        <v>30</v>
      </c>
      <c r="AB3" s="236" t="s">
        <v>4711</v>
      </c>
      <c r="AC3" s="236" t="s">
        <v>4710</v>
      </c>
      <c r="AD3" s="114" t="s">
        <v>18828</v>
      </c>
      <c r="AE3" s="114" t="s">
        <v>18839</v>
      </c>
      <c r="AF3" s="114" t="s">
        <v>18922</v>
      </c>
    </row>
    <row r="4" spans="1:32" ht="16.5">
      <c r="A4" s="4" t="s">
        <v>34</v>
      </c>
      <c r="B4" s="4" t="s">
        <v>236</v>
      </c>
      <c r="C4" s="5">
        <v>45668</v>
      </c>
      <c r="D4" s="6" t="s">
        <v>237</v>
      </c>
      <c r="G4" s="3" t="s">
        <v>248</v>
      </c>
      <c r="H4" s="18">
        <v>4657425</v>
      </c>
      <c r="I4" s="18">
        <v>232871</v>
      </c>
      <c r="J4" s="18">
        <f>(Table1[[#This Row],[Tiền hàng]]-Table1[[#This Row],[Tiền chiết khấu]])*8%</f>
        <v>353964.32</v>
      </c>
      <c r="K4" s="18">
        <f>Table1[[#This Row],[Tiền hàng]]-Table1[[#This Row],[Tiền chiết khấu]]+Table1[[#This Row],[Tiền VAT]]</f>
        <v>4778518.32</v>
      </c>
      <c r="L4" s="8" t="s">
        <v>24</v>
      </c>
      <c r="M4" s="7">
        <v>45734</v>
      </c>
      <c r="N4" s="8" t="s">
        <v>257</v>
      </c>
      <c r="O4" s="18">
        <f>IF(Table1[[#This Row],[Phân loại]]="Tồn đầu kỳ",Table1[[#This Row],[Tổng giá trị]],0)</f>
        <v>0</v>
      </c>
      <c r="P4" s="8">
        <f>IF(Table1[[#This Row],[Số còn phải thu ĐK]]&lt;&gt;0,0,IF(Table1[[#This Row],[Phân loại]]="Bán hàng",Table1[[#This Row],[Tổng giá trị]],-Table1[[#This Row],[Tổng giá trị]]))</f>
        <v>4778518.32</v>
      </c>
      <c r="Q4" s="18">
        <f t="shared" ref="Q4:Q67" si="0">IF(M4&lt;&gt;"",IF(O4&lt;&gt;0,O4,P4),0)</f>
        <v>4778518.32</v>
      </c>
      <c r="R4" s="8">
        <f>Table1[[#This Row],[Số còn phải thu ĐK]]+Table1[[#This Row],[Giá Trị HD sau CK]]-Table1[[#This Row],[Số tiền đã thu]]</f>
        <v>0</v>
      </c>
      <c r="S4" s="7">
        <f>IF(Table1[[#This Row],[Ngày hóa đơn]]&lt;&gt;"",Table1[[#This Row],[Ngày hóa đơn]],Table1[[#This Row],[Ngày hạch toán]])</f>
        <v>45668</v>
      </c>
      <c r="T4" s="8">
        <v>30</v>
      </c>
      <c r="U4" s="7">
        <f>IF(Table1[[#This Row],[Ngày tính CN]]="","",S4+T4)</f>
        <v>45698</v>
      </c>
      <c r="V4" s="18">
        <f ca="1">IF(Table1[[#This Row],[Hạn thanh toán]]="","",IF((U4-NOW())&lt;0,0,(U4-NOW())))</f>
        <v>0</v>
      </c>
      <c r="W4" s="3"/>
      <c r="X4" s="65" t="str">
        <f ca="1">IF(OR($U4="",$R4=0),"",IF((U$4-NOW())&lt;0,-($U4-NOW()),0))</f>
        <v/>
      </c>
      <c r="Y4" s="65" t="str">
        <f t="shared" ref="Y4:Y68" si="1">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250">
        <f>Table1[[#This Row],[Hạn thanh toán]]</f>
        <v>45698</v>
      </c>
      <c r="AA4" s="251">
        <f>Table1[[#This Row],[Ngày Thanh toán]]</f>
        <v>45734</v>
      </c>
      <c r="AB4" s="235"/>
      <c r="AD4" s="3" t="str">
        <f>IF(Table1[[#This Row],[Mã khách hàng]]="","",VLOOKUP($A4,Ma_KH!$A:$Q,Ma_KH!O$1,0))</f>
        <v>KL00117</v>
      </c>
      <c r="AE4" s="3" t="str">
        <f>IF(Table1[[#This Row],[Mã khách hàng]]="","",VLOOKUP($A4,Ma_KH!$A:$Q,Ma_KH!P$1,0))</f>
        <v>ANH CƯỜNG - QUẢNG NINH</v>
      </c>
      <c r="AF4" s="3" t="str">
        <f>VLOOKUP(A4,Ma_KH!A:Q,Ma_KH!J$1,0)</f>
        <v>Trần Thị Huệ</v>
      </c>
    </row>
    <row r="5" spans="1:32" ht="16.5">
      <c r="A5" s="4" t="s">
        <v>34</v>
      </c>
      <c r="B5" s="4" t="s">
        <v>236</v>
      </c>
      <c r="C5" s="5">
        <v>45709</v>
      </c>
      <c r="D5" s="5" t="s">
        <v>238</v>
      </c>
      <c r="F5" s="5"/>
      <c r="G5" s="3" t="s">
        <v>249</v>
      </c>
      <c r="H5" s="18">
        <v>4281156</v>
      </c>
      <c r="I5" s="18">
        <v>214058</v>
      </c>
      <c r="J5" s="18">
        <f>(Table1[[#This Row],[Tiền hàng]]-Table1[[#This Row],[Tiền chiết khấu]])*8%</f>
        <v>325367.84000000003</v>
      </c>
      <c r="K5" s="18">
        <f>Table1[[#This Row],[Tiền hàng]]-Table1[[#This Row],[Tiền chiết khấu]]+Table1[[#This Row],[Tiền VAT]]</f>
        <v>4392465.84</v>
      </c>
      <c r="L5" s="8" t="s">
        <v>24</v>
      </c>
      <c r="M5" s="7">
        <v>45734</v>
      </c>
      <c r="N5" s="8" t="s">
        <v>258</v>
      </c>
      <c r="O5" s="18">
        <f>IF(Table1[[#This Row],[Phân loại]]="Tồn đầu kỳ",Table1[[#This Row],[Tổng giá trị]],0)</f>
        <v>0</v>
      </c>
      <c r="P5" s="8">
        <f>IF(Table1[[#This Row],[Số còn phải thu ĐK]]&lt;&gt;0,0,IF(Table1[[#This Row],[Phân loại]]="Bán hàng",Table1[[#This Row],[Tổng giá trị]],-Table1[[#This Row],[Tổng giá trị]]))</f>
        <v>4392465.84</v>
      </c>
      <c r="Q5" s="18">
        <f t="shared" si="0"/>
        <v>4392465.84</v>
      </c>
      <c r="R5" s="8">
        <f>Table1[[#This Row],[Số còn phải thu ĐK]]+Table1[[#This Row],[Giá Trị HD sau CK]]-Table1[[#This Row],[Số tiền đã thu]]</f>
        <v>0</v>
      </c>
      <c r="S5" s="7">
        <f>IF(Table1[[#This Row],[Ngày hóa đơn]]&lt;&gt;"",Table1[[#This Row],[Ngày hóa đơn]],Table1[[#This Row],[Ngày hạch toán]])</f>
        <v>45709</v>
      </c>
      <c r="T5" s="8">
        <v>30</v>
      </c>
      <c r="U5" s="7">
        <f>IF(Table1[[#This Row],[Ngày tính CN]]="","",S5+T5)</f>
        <v>45739</v>
      </c>
      <c r="V5" s="18">
        <f ca="1">IF(Table1[[#This Row],[Hạn thanh toán]]="","",IF((U5-NOW())&lt;0,0,(U5-NOW())))</f>
        <v>0</v>
      </c>
      <c r="W5" s="9"/>
      <c r="X5" s="65" t="str">
        <f t="shared" ref="X5:X68" ca="1" si="2">IF(OR($U5="",$R5=0),"",IF((U$4-NOW())&lt;0,-($U5-NOW()),0))</f>
        <v/>
      </c>
      <c r="Y5" s="65" t="str">
        <f t="shared" si="1"/>
        <v>Đã thanh toán</v>
      </c>
      <c r="Z5" s="250">
        <f>Table1[[#This Row],[Hạn thanh toán]]</f>
        <v>45739</v>
      </c>
      <c r="AA5" s="251">
        <f>Table1[[#This Row],[Ngày Thanh toán]]</f>
        <v>45734</v>
      </c>
      <c r="AB5" s="235"/>
      <c r="AD5" s="3" t="str">
        <f>IF(Table1[[#This Row],[Mã khách hàng]]="","",VLOOKUP($A5,Ma_KH!$A:$Q,Ma_KH!O$1,0))</f>
        <v>KL00117</v>
      </c>
      <c r="AE5" s="3" t="str">
        <f>IF(Table1[[#This Row],[Mã khách hàng]]="","",VLOOKUP($A5,Ma_KH!$A:$Q,Ma_KH!P$1,0))</f>
        <v>ANH CƯỜNG - QUẢNG NINH</v>
      </c>
      <c r="AF5" s="3" t="str">
        <f>VLOOKUP(A5,Ma_KH!A:Q,Ma_KH!J$1,0)</f>
        <v>Trần Thị Huệ</v>
      </c>
    </row>
    <row r="6" spans="1:32" ht="16.5">
      <c r="A6" s="4" t="s">
        <v>34</v>
      </c>
      <c r="B6" s="4" t="s">
        <v>236</v>
      </c>
      <c r="C6" s="5">
        <v>45736</v>
      </c>
      <c r="D6" s="6" t="s">
        <v>239</v>
      </c>
      <c r="G6" s="3" t="s">
        <v>250</v>
      </c>
      <c r="H6" s="18">
        <v>3066030</v>
      </c>
      <c r="I6" s="18">
        <v>153302</v>
      </c>
      <c r="J6" s="18">
        <f>(Table1[[#This Row],[Tiền hàng]]-Table1[[#This Row],[Tiền chiết khấu]])*8%</f>
        <v>233018.23999999999</v>
      </c>
      <c r="K6" s="18">
        <f>Table1[[#This Row],[Tiền hàng]]-Table1[[#This Row],[Tiền chiết khấu]]+Table1[[#This Row],[Tiền VAT]]</f>
        <v>3145746.24</v>
      </c>
      <c r="L6" s="8" t="s">
        <v>24</v>
      </c>
      <c r="M6" s="7">
        <v>45752</v>
      </c>
      <c r="N6" s="8" t="s">
        <v>259</v>
      </c>
      <c r="O6" s="18">
        <f>IF(Table1[[#This Row],[Phân loại]]="Tồn đầu kỳ",Table1[[#This Row],[Tổng giá trị]],0)</f>
        <v>0</v>
      </c>
      <c r="P6" s="8">
        <f>IF(Table1[[#This Row],[Số còn phải thu ĐK]]&lt;&gt;0,0,IF(Table1[[#This Row],[Phân loại]]="Bán hàng",Table1[[#This Row],[Tổng giá trị]],-Table1[[#This Row],[Tổng giá trị]]))</f>
        <v>3145746.24</v>
      </c>
      <c r="Q6" s="18">
        <f t="shared" si="0"/>
        <v>3145746.24</v>
      </c>
      <c r="R6" s="8">
        <f>Table1[[#This Row],[Số còn phải thu ĐK]]+Table1[[#This Row],[Giá Trị HD sau CK]]-Table1[[#This Row],[Số tiền đã thu]]</f>
        <v>0</v>
      </c>
      <c r="S6" s="7">
        <f>IF(Table1[[#This Row],[Ngày hóa đơn]]&lt;&gt;"",Table1[[#This Row],[Ngày hóa đơn]],Table1[[#This Row],[Ngày hạch toán]])</f>
        <v>45736</v>
      </c>
      <c r="T6" s="8">
        <v>30</v>
      </c>
      <c r="U6" s="7">
        <f>IF(Table1[[#This Row],[Ngày tính CN]]="","",S6+T6)</f>
        <v>45766</v>
      </c>
      <c r="V6" s="18">
        <f ca="1">IF(Table1[[#This Row],[Hạn thanh toán]]="","",IF((U6-NOW())&lt;0,0,(U6-NOW())))</f>
        <v>0</v>
      </c>
      <c r="W6" s="3"/>
      <c r="X6" s="65" t="str">
        <f t="shared" ca="1" si="2"/>
        <v/>
      </c>
      <c r="Y6" s="65" t="str">
        <f t="shared" si="1"/>
        <v>Đã thanh toán</v>
      </c>
      <c r="Z6" s="250">
        <f>Table1[[#This Row],[Hạn thanh toán]]</f>
        <v>45766</v>
      </c>
      <c r="AA6" s="251">
        <f>Table1[[#This Row],[Ngày Thanh toán]]</f>
        <v>45752</v>
      </c>
      <c r="AB6" s="235"/>
      <c r="AD6" s="3" t="str">
        <f>IF(Table1[[#This Row],[Mã khách hàng]]="","",VLOOKUP($A6,Ma_KH!$A:$Q,Ma_KH!O$1,0))</f>
        <v>KL00117</v>
      </c>
      <c r="AE6" s="3" t="str">
        <f>IF(Table1[[#This Row],[Mã khách hàng]]="","",VLOOKUP($A6,Ma_KH!$A:$Q,Ma_KH!P$1,0))</f>
        <v>ANH CƯỜNG - QUẢNG NINH</v>
      </c>
      <c r="AF6" s="3" t="str">
        <f>VLOOKUP(A6,Ma_KH!A:Q,Ma_KH!J$1,0)</f>
        <v>Trần Thị Huệ</v>
      </c>
    </row>
    <row r="7" spans="1:32" ht="16.5">
      <c r="A7" s="4" t="s">
        <v>34</v>
      </c>
      <c r="B7" s="4" t="s">
        <v>236</v>
      </c>
      <c r="C7" s="5">
        <v>45758</v>
      </c>
      <c r="D7" s="6" t="s">
        <v>240</v>
      </c>
      <c r="G7" s="3" t="s">
        <v>251</v>
      </c>
      <c r="H7" s="70">
        <v>2820765</v>
      </c>
      <c r="I7" s="70">
        <v>141038</v>
      </c>
      <c r="J7" s="70">
        <f>(Table1[[#This Row],[Tiền hàng]]-Table1[[#This Row],[Tiền chiết khấu]])*8%</f>
        <v>214378.16</v>
      </c>
      <c r="K7" s="70">
        <f>Table1[[#This Row],[Tiền hàng]]-Table1[[#This Row],[Tiền chiết khấu]]+Table1[[#This Row],[Tiền VAT]]</f>
        <v>2894105.16</v>
      </c>
      <c r="L7" s="8" t="s">
        <v>24</v>
      </c>
      <c r="M7" s="7">
        <v>45760</v>
      </c>
      <c r="N7" s="8" t="s">
        <v>260</v>
      </c>
      <c r="O7" s="70">
        <f>IF(Table1[[#This Row],[Phân loại]]="Tồn đầu kỳ",Table1[[#This Row],[Tổng giá trị]],0)</f>
        <v>0</v>
      </c>
      <c r="P7" s="8">
        <f>IF(Table1[[#This Row],[Số còn phải thu ĐK]]&lt;&gt;0,0,IF(Table1[[#This Row],[Phân loại]]="Bán hàng",Table1[[#This Row],[Tổng giá trị]],-Table1[[#This Row],[Tổng giá trị]]))</f>
        <v>2894105.16</v>
      </c>
      <c r="Q7" s="18">
        <f t="shared" si="0"/>
        <v>2894105.16</v>
      </c>
      <c r="R7" s="8">
        <f>Table1[[#This Row],[Số còn phải thu ĐK]]+Table1[[#This Row],[Giá Trị HD sau CK]]-Table1[[#This Row],[Số tiền đã thu]]</f>
        <v>0</v>
      </c>
      <c r="S7" s="7">
        <f>IF(Table1[[#This Row],[Ngày hóa đơn]]&lt;&gt;"",Table1[[#This Row],[Ngày hóa đơn]],Table1[[#This Row],[Ngày hạch toán]])</f>
        <v>45758</v>
      </c>
      <c r="T7" s="8">
        <v>30</v>
      </c>
      <c r="U7" s="7">
        <f>IF(Table1[[#This Row],[Ngày tính CN]]="","",S7+T7)</f>
        <v>45788</v>
      </c>
      <c r="V7" s="70">
        <f ca="1">IF(Table1[[#This Row],[Hạn thanh toán]]="","",IF((U7-NOW())&lt;0,0,(U7-NOW())))</f>
        <v>0</v>
      </c>
      <c r="W7" s="3"/>
      <c r="X7" s="65" t="str">
        <f t="shared" ca="1" si="2"/>
        <v/>
      </c>
      <c r="Y7" s="65" t="str">
        <f t="shared" si="1"/>
        <v>Đã thanh toán</v>
      </c>
      <c r="Z7" s="250">
        <f>Table1[[#This Row],[Hạn thanh toán]]</f>
        <v>45788</v>
      </c>
      <c r="AA7" s="251">
        <f>Table1[[#This Row],[Ngày Thanh toán]]</f>
        <v>45760</v>
      </c>
      <c r="AB7" s="235"/>
      <c r="AD7" s="3" t="str">
        <f>IF(Table1[[#This Row],[Mã khách hàng]]="","",VLOOKUP($A7,Ma_KH!$A:$Q,Ma_KH!O$1,0))</f>
        <v>KL00117</v>
      </c>
      <c r="AE7" s="3" t="str">
        <f>IF(Table1[[#This Row],[Mã khách hàng]]="","",VLOOKUP($A7,Ma_KH!$A:$Q,Ma_KH!P$1,0))</f>
        <v>ANH CƯỜNG - QUẢNG NINH</v>
      </c>
      <c r="AF7" s="3" t="str">
        <f>VLOOKUP(A7,Ma_KH!A:Q,Ma_KH!J$1,0)</f>
        <v>Trần Thị Huệ</v>
      </c>
    </row>
    <row r="8" spans="1:32" ht="16.5">
      <c r="A8" s="4" t="s">
        <v>34</v>
      </c>
      <c r="B8" s="4" t="s">
        <v>236</v>
      </c>
      <c r="C8" s="5">
        <v>45792</v>
      </c>
      <c r="D8" s="6" t="s">
        <v>241</v>
      </c>
      <c r="G8" s="3" t="s">
        <v>251</v>
      </c>
      <c r="H8" s="70">
        <v>3966368</v>
      </c>
      <c r="I8" s="70">
        <v>198318</v>
      </c>
      <c r="J8" s="70">
        <f>(Table1[[#This Row],[Tiền hàng]]-Table1[[#This Row],[Tiền chiết khấu]])*8%</f>
        <v>301444</v>
      </c>
      <c r="K8" s="70">
        <f>Table1[[#This Row],[Tiền hàng]]-Table1[[#This Row],[Tiền chiết khấu]]+Table1[[#This Row],[Tiền VAT]]</f>
        <v>4069494</v>
      </c>
      <c r="L8" s="8" t="s">
        <v>24</v>
      </c>
      <c r="M8" s="7">
        <v>45796</v>
      </c>
      <c r="N8" s="8" t="s">
        <v>261</v>
      </c>
      <c r="O8" s="70">
        <f>IF(Table1[[#This Row],[Phân loại]]="Tồn đầu kỳ",Table1[[#This Row],[Tổng giá trị]],0)</f>
        <v>0</v>
      </c>
      <c r="P8" s="8">
        <f>IF(Table1[[#This Row],[Số còn phải thu ĐK]]&lt;&gt;0,0,IF(Table1[[#This Row],[Phân loại]]="Bán hàng",Table1[[#This Row],[Tổng giá trị]],-Table1[[#This Row],[Tổng giá trị]]))</f>
        <v>4069494</v>
      </c>
      <c r="Q8" s="18">
        <f t="shared" si="0"/>
        <v>4069494</v>
      </c>
      <c r="R8" s="8">
        <f>Table1[[#This Row],[Số còn phải thu ĐK]]+Table1[[#This Row],[Giá Trị HD sau CK]]-Table1[[#This Row],[Số tiền đã thu]]</f>
        <v>0</v>
      </c>
      <c r="S8" s="7">
        <f>IF(Table1[[#This Row],[Ngày hóa đơn]]&lt;&gt;"",Table1[[#This Row],[Ngày hóa đơn]],Table1[[#This Row],[Ngày hạch toán]])</f>
        <v>45792</v>
      </c>
      <c r="T8" s="8">
        <v>30</v>
      </c>
      <c r="U8" s="7">
        <f>IF(Table1[[#This Row],[Ngày tính CN]]="","",S8+T8)</f>
        <v>45822</v>
      </c>
      <c r="V8" s="70">
        <f ca="1">IF(Table1[[#This Row],[Hạn thanh toán]]="","",IF((U8-NOW())&lt;0,0,(U8-NOW())))</f>
        <v>0</v>
      </c>
      <c r="W8" s="3"/>
      <c r="X8" s="65" t="str">
        <f t="shared" ca="1" si="2"/>
        <v/>
      </c>
      <c r="Y8" s="65" t="str">
        <f t="shared" si="1"/>
        <v>Đã thanh toán</v>
      </c>
      <c r="Z8" s="250">
        <f>Table1[[#This Row],[Hạn thanh toán]]</f>
        <v>45822</v>
      </c>
      <c r="AA8" s="251">
        <f>Table1[[#This Row],[Ngày Thanh toán]]</f>
        <v>45796</v>
      </c>
      <c r="AB8" s="235"/>
      <c r="AD8" s="3" t="str">
        <f>IF(Table1[[#This Row],[Mã khách hàng]]="","",VLOOKUP($A8,Ma_KH!$A:$Q,Ma_KH!O$1,0))</f>
        <v>KL00117</v>
      </c>
      <c r="AE8" s="3" t="str">
        <f>IF(Table1[[#This Row],[Mã khách hàng]]="","",VLOOKUP($A8,Ma_KH!$A:$Q,Ma_KH!P$1,0))</f>
        <v>ANH CƯỜNG - QUẢNG NINH</v>
      </c>
      <c r="AF8" s="3" t="str">
        <f>VLOOKUP(A8,Ma_KH!A:Q,Ma_KH!J$1,0)</f>
        <v>Trần Thị Huệ</v>
      </c>
    </row>
    <row r="9" spans="1:32" ht="16.5">
      <c r="A9" s="4" t="s">
        <v>34</v>
      </c>
      <c r="B9" s="4" t="s">
        <v>236</v>
      </c>
      <c r="C9" s="5">
        <v>45832</v>
      </c>
      <c r="D9" s="6" t="s">
        <v>242</v>
      </c>
      <c r="G9" s="3" t="s">
        <v>251</v>
      </c>
      <c r="H9" s="70">
        <v>3262579</v>
      </c>
      <c r="I9" s="70">
        <v>163129</v>
      </c>
      <c r="J9" s="70">
        <f>(Table1[[#This Row],[Tiền hàng]]-Table1[[#This Row],[Tiền chiết khấu]])*8%</f>
        <v>247956</v>
      </c>
      <c r="K9" s="70">
        <f>Table1[[#This Row],[Tiền hàng]]-Table1[[#This Row],[Tiền chiết khấu]]+Table1[[#This Row],[Tiền VAT]]</f>
        <v>3347406</v>
      </c>
      <c r="L9" s="8" t="s">
        <v>24</v>
      </c>
      <c r="M9" s="7">
        <v>45834</v>
      </c>
      <c r="N9" s="8" t="s">
        <v>262</v>
      </c>
      <c r="O9" s="70">
        <f>IF(Table1[[#This Row],[Phân loại]]="Tồn đầu kỳ",Table1[[#This Row],[Tổng giá trị]],0)</f>
        <v>0</v>
      </c>
      <c r="P9" s="8">
        <f>IF(Table1[[#This Row],[Số còn phải thu ĐK]]&lt;&gt;0,0,IF(Table1[[#This Row],[Phân loại]]="Bán hàng",Table1[[#This Row],[Tổng giá trị]],-Table1[[#This Row],[Tổng giá trị]]))</f>
        <v>3347406</v>
      </c>
      <c r="Q9" s="18">
        <f t="shared" si="0"/>
        <v>3347406</v>
      </c>
      <c r="R9" s="8">
        <f>Table1[[#This Row],[Số còn phải thu ĐK]]+Table1[[#This Row],[Giá Trị HD sau CK]]-Table1[[#This Row],[Số tiền đã thu]]</f>
        <v>0</v>
      </c>
      <c r="S9" s="7">
        <f>IF(Table1[[#This Row],[Ngày hóa đơn]]&lt;&gt;"",Table1[[#This Row],[Ngày hóa đơn]],Table1[[#This Row],[Ngày hạch toán]])</f>
        <v>45832</v>
      </c>
      <c r="T9" s="8">
        <v>30</v>
      </c>
      <c r="U9" s="7">
        <f>IF(Table1[[#This Row],[Ngày tính CN]]="","",S9+T9)</f>
        <v>45862</v>
      </c>
      <c r="V9" s="70">
        <f ca="1">IF(Table1[[#This Row],[Hạn thanh toán]]="","",IF((U9-NOW())&lt;0,0,(U9-NOW())))</f>
        <v>0</v>
      </c>
      <c r="W9" s="3"/>
      <c r="X9" s="65" t="str">
        <f t="shared" ca="1" si="2"/>
        <v/>
      </c>
      <c r="Y9" s="65" t="str">
        <f t="shared" si="1"/>
        <v>Đã thanh toán</v>
      </c>
      <c r="Z9" s="250">
        <f>Table1[[#This Row],[Hạn thanh toán]]</f>
        <v>45862</v>
      </c>
      <c r="AA9" s="251">
        <f>Table1[[#This Row],[Ngày Thanh toán]]</f>
        <v>45834</v>
      </c>
      <c r="AB9" s="235"/>
      <c r="AD9" s="3" t="str">
        <f>IF(Table1[[#This Row],[Mã khách hàng]]="","",VLOOKUP($A9,Ma_KH!$A:$Q,Ma_KH!O$1,0))</f>
        <v>KL00117</v>
      </c>
      <c r="AE9" s="3" t="str">
        <f>IF(Table1[[#This Row],[Mã khách hàng]]="","",VLOOKUP($A9,Ma_KH!$A:$Q,Ma_KH!P$1,0))</f>
        <v>ANH CƯỜNG - QUẢNG NINH</v>
      </c>
      <c r="AF9" s="3" t="str">
        <f>VLOOKUP(A9,Ma_KH!A:Q,Ma_KH!J$1,0)</f>
        <v>Trần Thị Huệ</v>
      </c>
    </row>
    <row r="10" spans="1:32" ht="16.5">
      <c r="A10" s="4" t="s">
        <v>34</v>
      </c>
      <c r="B10" s="4" t="s">
        <v>236</v>
      </c>
      <c r="C10" s="5">
        <v>45871</v>
      </c>
      <c r="D10" s="6" t="s">
        <v>243</v>
      </c>
      <c r="G10" s="3" t="s">
        <v>251</v>
      </c>
      <c r="H10" s="70">
        <v>3896301</v>
      </c>
      <c r="I10" s="70">
        <v>194815</v>
      </c>
      <c r="J10" s="70">
        <f>(Table1[[#This Row],[Tiền hàng]]-Table1[[#This Row],[Tiền chiết khấu]])*8%</f>
        <v>296118.88</v>
      </c>
      <c r="K10" s="70">
        <f>Table1[[#This Row],[Tiền hàng]]-Table1[[#This Row],[Tiền chiết khấu]]+Table1[[#This Row],[Tiền VAT]]</f>
        <v>3997604.88</v>
      </c>
      <c r="L10" s="8" t="s">
        <v>24</v>
      </c>
      <c r="M10" s="7">
        <v>45877</v>
      </c>
      <c r="N10" s="8" t="s">
        <v>263</v>
      </c>
      <c r="O10" s="70">
        <f>IF(Table1[[#This Row],[Phân loại]]="Tồn đầu kỳ",Table1[[#This Row],[Tổng giá trị]],0)</f>
        <v>0</v>
      </c>
      <c r="P10" s="8">
        <f>IF(Table1[[#This Row],[Số còn phải thu ĐK]]&lt;&gt;0,0,IF(Table1[[#This Row],[Phân loại]]="Bán hàng",Table1[[#This Row],[Tổng giá trị]],-Table1[[#This Row],[Tổng giá trị]]))</f>
        <v>3997604.88</v>
      </c>
      <c r="Q10" s="18">
        <f t="shared" si="0"/>
        <v>3997604.88</v>
      </c>
      <c r="R10" s="8">
        <f>Table1[[#This Row],[Số còn phải thu ĐK]]+Table1[[#This Row],[Giá Trị HD sau CK]]-Table1[[#This Row],[Số tiền đã thu]]</f>
        <v>0</v>
      </c>
      <c r="S10" s="7">
        <f>IF(Table1[[#This Row],[Ngày hóa đơn]]&lt;&gt;"",Table1[[#This Row],[Ngày hóa đơn]],Table1[[#This Row],[Ngày hạch toán]])</f>
        <v>45871</v>
      </c>
      <c r="T10" s="8">
        <v>30</v>
      </c>
      <c r="U10" s="7">
        <f>IF(Table1[[#This Row],[Ngày tính CN]]="","",S10+T10)</f>
        <v>45901</v>
      </c>
      <c r="V10" s="70">
        <f ca="1">IF(Table1[[#This Row],[Hạn thanh toán]]="","",IF((U10-NOW())&lt;0,0,(U10-NOW())))</f>
        <v>0</v>
      </c>
      <c r="W10" s="3"/>
      <c r="X10" s="65" t="str">
        <f t="shared" ca="1" si="2"/>
        <v/>
      </c>
      <c r="Y10" s="65" t="str">
        <f t="shared" si="1"/>
        <v>Đã thanh toán</v>
      </c>
      <c r="Z10" s="250">
        <f>Table1[[#This Row],[Hạn thanh toán]]</f>
        <v>45901</v>
      </c>
      <c r="AA10" s="251">
        <f>Table1[[#This Row],[Ngày Thanh toán]]</f>
        <v>45877</v>
      </c>
      <c r="AB10" s="235"/>
      <c r="AD10" s="3" t="str">
        <f>IF(Table1[[#This Row],[Mã khách hàng]]="","",VLOOKUP($A10,Ma_KH!$A:$Q,Ma_KH!O$1,0))</f>
        <v>KL00117</v>
      </c>
      <c r="AE10" s="3" t="str">
        <f>IF(Table1[[#This Row],[Mã khách hàng]]="","",VLOOKUP($A10,Ma_KH!$A:$Q,Ma_KH!P$1,0))</f>
        <v>ANH CƯỜNG - QUẢNG NINH</v>
      </c>
      <c r="AF10" s="3" t="str">
        <f>VLOOKUP(A10,Ma_KH!A:Q,Ma_KH!J$1,0)</f>
        <v>Trần Thị Huệ</v>
      </c>
    </row>
    <row r="11" spans="1:32" ht="16.5">
      <c r="A11" s="4" t="s">
        <v>34</v>
      </c>
      <c r="B11" s="4" t="s">
        <v>236</v>
      </c>
      <c r="C11" s="5">
        <v>45889</v>
      </c>
      <c r="D11" s="6" t="s">
        <v>244</v>
      </c>
      <c r="G11" s="3" t="s">
        <v>252</v>
      </c>
      <c r="H11" s="70">
        <v>3297288</v>
      </c>
      <c r="I11" s="70">
        <v>164864</v>
      </c>
      <c r="J11" s="70">
        <f>(Table1[[#This Row],[Tiền hàng]]-Table1[[#This Row],[Tiền chiết khấu]])*8%</f>
        <v>250593.92000000001</v>
      </c>
      <c r="K11" s="70">
        <f>Table1[[#This Row],[Tiền hàng]]-Table1[[#This Row],[Tiền chiết khấu]]+Table1[[#This Row],[Tiền VAT]]</f>
        <v>3383017.92</v>
      </c>
      <c r="L11" s="8" t="s">
        <v>24</v>
      </c>
      <c r="M11" s="7">
        <v>45892</v>
      </c>
      <c r="N11" s="8" t="s">
        <v>264</v>
      </c>
      <c r="O11" s="70">
        <f>IF(Table1[[#This Row],[Phân loại]]="Tồn đầu kỳ",Table1[[#This Row],[Tổng giá trị]],0)</f>
        <v>0</v>
      </c>
      <c r="P11" s="8">
        <f>IF(Table1[[#This Row],[Số còn phải thu ĐK]]&lt;&gt;0,0,IF(Table1[[#This Row],[Phân loại]]="Bán hàng",Table1[[#This Row],[Tổng giá trị]],-Table1[[#This Row],[Tổng giá trị]]))</f>
        <v>3383017.92</v>
      </c>
      <c r="Q11" s="18">
        <f t="shared" si="0"/>
        <v>3383017.92</v>
      </c>
      <c r="R11" s="8">
        <f>Table1[[#This Row],[Số còn phải thu ĐK]]+Table1[[#This Row],[Giá Trị HD sau CK]]-Table1[[#This Row],[Số tiền đã thu]]</f>
        <v>0</v>
      </c>
      <c r="S11" s="7">
        <f>IF(Table1[[#This Row],[Ngày hóa đơn]]&lt;&gt;"",Table1[[#This Row],[Ngày hóa đơn]],Table1[[#This Row],[Ngày hạch toán]])</f>
        <v>45889</v>
      </c>
      <c r="T11" s="8">
        <v>30</v>
      </c>
      <c r="U11" s="7">
        <f>IF(Table1[[#This Row],[Ngày tính CN]]="","",S11+T11)</f>
        <v>45919</v>
      </c>
      <c r="V11" s="70">
        <f ca="1">IF(Table1[[#This Row],[Hạn thanh toán]]="","",IF((U11-NOW())&lt;0,0,(U11-NOW())))</f>
        <v>0</v>
      </c>
      <c r="W11" s="3"/>
      <c r="X11" s="65" t="str">
        <f t="shared" ca="1" si="2"/>
        <v/>
      </c>
      <c r="Y11" s="65" t="str">
        <f t="shared" si="1"/>
        <v>Đã thanh toán</v>
      </c>
      <c r="Z11" s="250">
        <f>Table1[[#This Row],[Hạn thanh toán]]</f>
        <v>45919</v>
      </c>
      <c r="AA11" s="251">
        <f>Table1[[#This Row],[Ngày Thanh toán]]</f>
        <v>45892</v>
      </c>
      <c r="AB11" s="235"/>
      <c r="AD11" s="3" t="str">
        <f>IF(Table1[[#This Row],[Mã khách hàng]]="","",VLOOKUP($A11,Ma_KH!$A:$Q,Ma_KH!O$1,0))</f>
        <v>KL00117</v>
      </c>
      <c r="AE11" s="3" t="str">
        <f>IF(Table1[[#This Row],[Mã khách hàng]]="","",VLOOKUP($A11,Ma_KH!$A:$Q,Ma_KH!P$1,0))</f>
        <v>ANH CƯỜNG - QUẢNG NINH</v>
      </c>
      <c r="AF11" s="3" t="str">
        <f>VLOOKUP(A11,Ma_KH!A:Q,Ma_KH!J$1,0)</f>
        <v>Trần Thị Huệ</v>
      </c>
    </row>
    <row r="12" spans="1:32" ht="16.5">
      <c r="A12" s="4" t="s">
        <v>34</v>
      </c>
      <c r="B12" s="4" t="s">
        <v>236</v>
      </c>
      <c r="C12" s="5">
        <v>45931</v>
      </c>
      <c r="D12" s="6" t="s">
        <v>245</v>
      </c>
      <c r="G12" s="3" t="s">
        <v>253</v>
      </c>
      <c r="H12" s="70">
        <v>3511444</v>
      </c>
      <c r="I12" s="70">
        <v>175572</v>
      </c>
      <c r="J12" s="70">
        <f>(Table1[[#This Row],[Tiền hàng]]-Table1[[#This Row],[Tiền chiết khấu]])*8%</f>
        <v>266869.76000000001</v>
      </c>
      <c r="K12" s="70">
        <f>Table1[[#This Row],[Tiền hàng]]-Table1[[#This Row],[Tiền chiết khấu]]+Table1[[#This Row],[Tiền VAT]]</f>
        <v>3602741.76</v>
      </c>
      <c r="L12" s="8" t="s">
        <v>24</v>
      </c>
      <c r="M12" s="7">
        <v>45938</v>
      </c>
      <c r="N12" s="8" t="s">
        <v>265</v>
      </c>
      <c r="O12" s="70">
        <f>IF(Table1[[#This Row],[Phân loại]]="Tồn đầu kỳ",Table1[[#This Row],[Tổng giá trị]],0)</f>
        <v>0</v>
      </c>
      <c r="P12" s="8">
        <f>IF(Table1[[#This Row],[Số còn phải thu ĐK]]&lt;&gt;0,0,IF(Table1[[#This Row],[Phân loại]]="Bán hàng",Table1[[#This Row],[Tổng giá trị]],-Table1[[#This Row],[Tổng giá trị]]))</f>
        <v>3602741.76</v>
      </c>
      <c r="Q12" s="18">
        <f t="shared" si="0"/>
        <v>3602741.76</v>
      </c>
      <c r="R12" s="8">
        <f>Table1[[#This Row],[Số còn phải thu ĐK]]+Table1[[#This Row],[Giá Trị HD sau CK]]-Table1[[#This Row],[Số tiền đã thu]]</f>
        <v>0</v>
      </c>
      <c r="S12" s="7">
        <f>IF(Table1[[#This Row],[Ngày hóa đơn]]&lt;&gt;"",Table1[[#This Row],[Ngày hóa đơn]],Table1[[#This Row],[Ngày hạch toán]])</f>
        <v>45931</v>
      </c>
      <c r="T12" s="8">
        <v>30</v>
      </c>
      <c r="U12" s="7">
        <f>IF(Table1[[#This Row],[Ngày tính CN]]="","",S12+T12)</f>
        <v>45961</v>
      </c>
      <c r="V12" s="70">
        <f ca="1">IF(Table1[[#This Row],[Hạn thanh toán]]="","",IF((U12-NOW())&lt;0,0,(U12-NOW())))</f>
        <v>0</v>
      </c>
      <c r="W12" s="3"/>
      <c r="X12" s="65" t="str">
        <f t="shared" ca="1" si="2"/>
        <v/>
      </c>
      <c r="Y12" s="65" t="str">
        <f t="shared" si="1"/>
        <v>Đã thanh toán</v>
      </c>
      <c r="Z12" s="250">
        <f>Table1[[#This Row],[Hạn thanh toán]]</f>
        <v>45961</v>
      </c>
      <c r="AA12" s="251">
        <f>Table1[[#This Row],[Ngày Thanh toán]]</f>
        <v>45938</v>
      </c>
      <c r="AB12" s="235"/>
      <c r="AD12" s="3" t="str">
        <f>IF(Table1[[#This Row],[Mã khách hàng]]="","",VLOOKUP($A12,Ma_KH!$A:$Q,Ma_KH!O$1,0))</f>
        <v>KL00117</v>
      </c>
      <c r="AE12" s="3" t="str">
        <f>IF(Table1[[#This Row],[Mã khách hàng]]="","",VLOOKUP($A12,Ma_KH!$A:$Q,Ma_KH!P$1,0))</f>
        <v>ANH CƯỜNG - QUẢNG NINH</v>
      </c>
      <c r="AF12" s="3" t="str">
        <f>VLOOKUP(A12,Ma_KH!A:Q,Ma_KH!J$1,0)</f>
        <v>Trần Thị Huệ</v>
      </c>
    </row>
    <row r="13" spans="1:32" ht="16.5">
      <c r="A13" s="4" t="s">
        <v>34</v>
      </c>
      <c r="B13" s="4" t="s">
        <v>236</v>
      </c>
      <c r="C13" s="5">
        <v>45938</v>
      </c>
      <c r="D13" s="6" t="s">
        <v>246</v>
      </c>
      <c r="G13" s="3" t="s">
        <v>253</v>
      </c>
      <c r="H13" s="70">
        <v>3241597</v>
      </c>
      <c r="I13" s="70">
        <v>162080</v>
      </c>
      <c r="J13" s="70">
        <f>(Table1[[#This Row],[Tiền hàng]]-Table1[[#This Row],[Tiền chiết khấu]])*8%</f>
        <v>246361.36000000002</v>
      </c>
      <c r="K13" s="70">
        <f>Table1[[#This Row],[Tiền hàng]]-Table1[[#This Row],[Tiền chiết khấu]]+Table1[[#This Row],[Tiền VAT]]</f>
        <v>3325878.36</v>
      </c>
      <c r="L13" s="8" t="s">
        <v>24</v>
      </c>
      <c r="M13" s="7">
        <v>45944</v>
      </c>
      <c r="N13" s="8" t="s">
        <v>266</v>
      </c>
      <c r="O13" s="70">
        <f>IF(Table1[[#This Row],[Phân loại]]="Tồn đầu kỳ",Table1[[#This Row],[Tổng giá trị]],0)</f>
        <v>0</v>
      </c>
      <c r="P13" s="8">
        <f>IF(Table1[[#This Row],[Số còn phải thu ĐK]]&lt;&gt;0,0,IF(Table1[[#This Row],[Phân loại]]="Bán hàng",Table1[[#This Row],[Tổng giá trị]],-Table1[[#This Row],[Tổng giá trị]]))</f>
        <v>3325878.36</v>
      </c>
      <c r="Q13" s="18">
        <f t="shared" si="0"/>
        <v>3325878.36</v>
      </c>
      <c r="R13" s="8">
        <f>Table1[[#This Row],[Số còn phải thu ĐK]]+Table1[[#This Row],[Giá Trị HD sau CK]]-Table1[[#This Row],[Số tiền đã thu]]</f>
        <v>0</v>
      </c>
      <c r="S13" s="7">
        <f>IF(Table1[[#This Row],[Ngày hóa đơn]]&lt;&gt;"",Table1[[#This Row],[Ngày hóa đơn]],Table1[[#This Row],[Ngày hạch toán]])</f>
        <v>45938</v>
      </c>
      <c r="T13" s="8">
        <v>30</v>
      </c>
      <c r="U13" s="7">
        <f>IF(Table1[[#This Row],[Ngày tính CN]]="","",S13+T13)</f>
        <v>45968</v>
      </c>
      <c r="V13" s="70">
        <f ca="1">IF(Table1[[#This Row],[Hạn thanh toán]]="","",IF((U13-NOW())&lt;0,0,(U13-NOW())))</f>
        <v>0</v>
      </c>
      <c r="W13" s="70"/>
      <c r="X13" s="65" t="str">
        <f t="shared" ca="1" si="2"/>
        <v/>
      </c>
      <c r="Y13" s="65" t="str">
        <f t="shared" si="1"/>
        <v>Đã thanh toán</v>
      </c>
      <c r="Z13" s="250">
        <f>Table1[[#This Row],[Hạn thanh toán]]</f>
        <v>45968</v>
      </c>
      <c r="AA13" s="250">
        <f>Table1[[#This Row],[Ngày Thanh toán]]</f>
        <v>45944</v>
      </c>
      <c r="AD13" s="3" t="str">
        <f>IF(Table1[[#This Row],[Mã khách hàng]]="","",VLOOKUP($A13,Ma_KH!$A:$Q,Ma_KH!O$1,0))</f>
        <v>KL00117</v>
      </c>
      <c r="AE13" s="3" t="str">
        <f>IF(Table1[[#This Row],[Mã khách hàng]]="","",VLOOKUP($A13,Ma_KH!$A:$Q,Ma_KH!P$1,0))</f>
        <v>ANH CƯỜNG - QUẢNG NINH</v>
      </c>
      <c r="AF13" s="3" t="str">
        <f>VLOOKUP(A13,Ma_KH!A:Q,Ma_KH!J$1,0)</f>
        <v>Trần Thị Huệ</v>
      </c>
    </row>
    <row r="14" spans="1:32" ht="16.5">
      <c r="A14" s="4" t="s">
        <v>34</v>
      </c>
      <c r="B14" s="4" t="s">
        <v>236</v>
      </c>
      <c r="C14" s="5">
        <v>45957</v>
      </c>
      <c r="D14" s="6" t="s">
        <v>247</v>
      </c>
      <c r="G14" s="3" t="s">
        <v>254</v>
      </c>
      <c r="H14" s="70">
        <v>4030878</v>
      </c>
      <c r="I14" s="70">
        <v>201544</v>
      </c>
      <c r="J14" s="70">
        <f>(Table1[[#This Row],[Tiền hàng]]-Table1[[#This Row],[Tiền chiết khấu]])*8%</f>
        <v>306346.72000000003</v>
      </c>
      <c r="K14" s="70">
        <f>Table1[[#This Row],[Tiền hàng]]-Table1[[#This Row],[Tiền chiết khấu]]+Table1[[#This Row],[Tiền VAT]]</f>
        <v>4135680.72</v>
      </c>
      <c r="L14" s="8" t="s">
        <v>24</v>
      </c>
      <c r="M14" s="7">
        <v>45987</v>
      </c>
      <c r="N14" s="8" t="s">
        <v>18987</v>
      </c>
      <c r="O14" s="70">
        <f>IF(Table1[[#This Row],[Phân loại]]="Tồn đầu kỳ",Table1[[#This Row],[Tổng giá trị]],0)</f>
        <v>0</v>
      </c>
      <c r="P14" s="8">
        <f>IF(Table1[[#This Row],[Số còn phải thu ĐK]]&lt;&gt;0,0,IF(Table1[[#This Row],[Phân loại]]="Bán hàng",Table1[[#This Row],[Tổng giá trị]],-Table1[[#This Row],[Tổng giá trị]]))</f>
        <v>4135680.72</v>
      </c>
      <c r="Q14" s="18">
        <f t="shared" si="0"/>
        <v>4135680.72</v>
      </c>
      <c r="R14" s="8">
        <f>Table1[[#This Row],[Số còn phải thu ĐK]]+Table1[[#This Row],[Giá Trị HD sau CK]]-Table1[[#This Row],[Số tiền đã thu]]</f>
        <v>0</v>
      </c>
      <c r="S14" s="7">
        <f>IF(Table1[[#This Row],[Ngày hóa đơn]]&lt;&gt;"",Table1[[#This Row],[Ngày hóa đơn]],Table1[[#This Row],[Ngày hạch toán]])</f>
        <v>45957</v>
      </c>
      <c r="T14" s="8">
        <v>30</v>
      </c>
      <c r="U14" s="7">
        <f>IF(Table1[[#This Row],[Ngày tính CN]]="","",S14+T14)</f>
        <v>45987</v>
      </c>
      <c r="V14" s="70">
        <f ca="1">IF(Table1[[#This Row],[Hạn thanh toán]]="","",IF((U14-NOW())&lt;0,0,(U14-NOW())))</f>
        <v>0</v>
      </c>
      <c r="W14" s="70"/>
      <c r="X14" s="65" t="str">
        <f t="shared" ca="1" si="2"/>
        <v/>
      </c>
      <c r="Y14" s="65" t="str">
        <f t="shared" si="1"/>
        <v>Đã thanh toán</v>
      </c>
      <c r="Z14" s="250">
        <f>Table1[[#This Row],[Hạn thanh toán]]</f>
        <v>45987</v>
      </c>
      <c r="AA14" s="250">
        <f>Table1[[#This Row],[Ngày Thanh toán]]</f>
        <v>45987</v>
      </c>
      <c r="AD14" s="3" t="str">
        <f>IF(Table1[[#This Row],[Mã khách hàng]]="","",VLOOKUP($A14,Ma_KH!$A:$Q,Ma_KH!O$1,0))</f>
        <v>KL00117</v>
      </c>
      <c r="AE14" s="3" t="str">
        <f>IF(Table1[[#This Row],[Mã khách hàng]]="","",VLOOKUP($A14,Ma_KH!$A:$Q,Ma_KH!P$1,0))</f>
        <v>ANH CƯỜNG - QUẢNG NINH</v>
      </c>
      <c r="AF14" s="3" t="str">
        <f>VLOOKUP(A14,Ma_KH!A:Q,Ma_KH!J$1,0)</f>
        <v>Trần Thị Huệ</v>
      </c>
    </row>
    <row r="15" spans="1:32" ht="16.5">
      <c r="A15" s="4" t="s">
        <v>34</v>
      </c>
      <c r="B15" s="4" t="s">
        <v>236</v>
      </c>
      <c r="C15" s="5">
        <v>45982</v>
      </c>
      <c r="D15" s="29" t="s">
        <v>18901</v>
      </c>
      <c r="E15" s="41">
        <v>45982</v>
      </c>
      <c r="F15" s="308" t="s">
        <v>18902</v>
      </c>
      <c r="G15" s="29" t="s">
        <v>18903</v>
      </c>
      <c r="H15" s="59">
        <v>4377624</v>
      </c>
      <c r="I15" s="70">
        <v>218881</v>
      </c>
      <c r="J15" s="70">
        <f>(Table1[[#This Row],[Tiền hàng]]-Table1[[#This Row],[Tiền chiết khấu]])*8%</f>
        <v>332699.44</v>
      </c>
      <c r="K15" s="70">
        <f>Table1[[#This Row],[Tiền hàng]]-Table1[[#This Row],[Tiền chiết khấu]]+Table1[[#This Row],[Tiền VAT]]</f>
        <v>4491442.4400000004</v>
      </c>
      <c r="L15" s="8" t="s">
        <v>24</v>
      </c>
      <c r="M15" s="7">
        <v>45985</v>
      </c>
      <c r="N15" s="29" t="s">
        <v>18986</v>
      </c>
      <c r="O15" s="70">
        <f>IF(Table1[[#This Row],[Phân loại]]="Tồn đầu kỳ",Table1[[#This Row],[Tổng giá trị]],0)</f>
        <v>0</v>
      </c>
      <c r="P15" s="8">
        <f>IF(Table1[[#This Row],[Số còn phải thu ĐK]]&lt;&gt;0,0,IF(Table1[[#This Row],[Phân loại]]="Bán hàng",Table1[[#This Row],[Tổng giá trị]],-Table1[[#This Row],[Tổng giá trị]]))</f>
        <v>4491442.4400000004</v>
      </c>
      <c r="Q15" s="18">
        <f t="shared" si="0"/>
        <v>4491442.4400000004</v>
      </c>
      <c r="R15" s="8">
        <f>Table1[[#This Row],[Số còn phải thu ĐK]]+Table1[[#This Row],[Giá Trị HD sau CK]]-Table1[[#This Row],[Số tiền đã thu]]</f>
        <v>0</v>
      </c>
      <c r="S15" s="7">
        <f>IF(Table1[[#This Row],[Ngày hóa đơn]]&lt;&gt;"",Table1[[#This Row],[Ngày hóa đơn]],Table1[[#This Row],[Ngày hạch toán]])</f>
        <v>45982</v>
      </c>
      <c r="T15" s="8">
        <v>30</v>
      </c>
      <c r="U15" s="7">
        <f>IF(Table1[[#This Row],[Ngày tính CN]]="","",S15+T15)</f>
        <v>46012</v>
      </c>
      <c r="V15" s="70">
        <f ca="1">IF(Table1[[#This Row],[Hạn thanh toán]]="","",IF((U15-NOW())&lt;0,0,(U15-NOW())))</f>
        <v>10.637578587964526</v>
      </c>
      <c r="W15" s="70"/>
      <c r="X15" s="65" t="str">
        <f t="shared" ca="1" si="2"/>
        <v/>
      </c>
      <c r="Y15" s="65" t="str">
        <f t="shared" ref="Y15" si="3">IF(R15=0,"Đã thanh toán",IF(X15="","",IF(X15&lt;=0,"Chưa đến hạn thanh toán",IF(X15&lt;=30,"Nợ quá hạn 30 ngày",IF(X15&lt;=60,"Nợ quá hạn từ 30 ngày đến 60 ngày",IF(X15&lt;=90,"Nợ quá hạn từ 60 ngày đến 90 ngày",IF(X15&lt;=120,"Nợ quá hạn từ 90 ngày đến 120 ngày","Nợ quá hạn hơn 120 ngày có khả năng mất thanh toán")))))))</f>
        <v>Đã thanh toán</v>
      </c>
      <c r="Z15" s="250">
        <f>Table1[[#This Row],[Hạn thanh toán]]</f>
        <v>46012</v>
      </c>
      <c r="AA15" s="250">
        <f>Table1[[#This Row],[Ngày Thanh toán]]</f>
        <v>45985</v>
      </c>
      <c r="AD15" s="3" t="str">
        <f>IF(Table1[[#This Row],[Mã khách hàng]]="","",VLOOKUP($A15,Ma_KH!$A:$Q,Ma_KH!O$1,0))</f>
        <v>KL00117</v>
      </c>
      <c r="AE15" s="3" t="str">
        <f>IF(Table1[[#This Row],[Mã khách hàng]]="","",VLOOKUP($A15,Ma_KH!$A:$Q,Ma_KH!P$1,0))</f>
        <v>ANH CƯỜNG - QUẢNG NINH</v>
      </c>
      <c r="AF15" s="3" t="str">
        <f>VLOOKUP(A15,Ma_KH!A:Q,Ma_KH!J$1,0)</f>
        <v>Trần Thị Huệ</v>
      </c>
    </row>
    <row r="16" spans="1:32" ht="16.5">
      <c r="A16" s="66" t="s">
        <v>34</v>
      </c>
      <c r="B16" s="66" t="s">
        <v>236</v>
      </c>
      <c r="C16" s="67">
        <v>45834</v>
      </c>
      <c r="D16" s="68" t="s">
        <v>255</v>
      </c>
      <c r="G16" s="29" t="s">
        <v>256</v>
      </c>
      <c r="H16" s="69"/>
      <c r="I16" s="69">
        <f>IFERROR(ROUND((VLOOKUP(Table1[[#This Row],[Mã khách hàng]],Ty_Le!$A:$D,5,0)*5%),0),0)</f>
        <v>0</v>
      </c>
      <c r="J16" s="69">
        <f>(Table1[[#This Row],[Tiền hàng]]-Table1[[#This Row],[Tiền chiết khấu]])*8%</f>
        <v>0</v>
      </c>
      <c r="K16" s="70">
        <v>56973</v>
      </c>
      <c r="L16" s="8" t="s">
        <v>17</v>
      </c>
      <c r="M16" s="7">
        <v>45834</v>
      </c>
      <c r="N16" s="8" t="s">
        <v>255</v>
      </c>
      <c r="O16" s="69">
        <f>IF(Table1[[#This Row],[Phân loại]]="Tồn đầu kỳ",Table1[[#This Row],[Tổng giá trị]],0)</f>
        <v>0</v>
      </c>
      <c r="P16" s="8">
        <f>IF(Table1[[#This Row],[Số còn phải thu ĐK]]&lt;&gt;0,0,IF(Table1[[#This Row],[Phân loại]]="Bán hàng",Table1[[#This Row],[Tổng giá trị]],-Table1[[#This Row],[Tổng giá trị]]))</f>
        <v>-56973</v>
      </c>
      <c r="Q16" s="18">
        <f t="shared" si="0"/>
        <v>-56973</v>
      </c>
      <c r="R16" s="8">
        <f>Table1[[#This Row],[Số còn phải thu ĐK]]+Table1[[#This Row],[Giá Trị HD sau CK]]-Table1[[#This Row],[Số tiền đã thu]]</f>
        <v>0</v>
      </c>
      <c r="S16" s="7">
        <f>IF(Table1[[#This Row],[Ngày hóa đơn]]&lt;&gt;"",Table1[[#This Row],[Ngày hóa đơn]],Table1[[#This Row],[Ngày hạch toán]])</f>
        <v>45834</v>
      </c>
      <c r="T16" s="8">
        <v>30</v>
      </c>
      <c r="U16" s="7">
        <f>IF(Table1[[#This Row],[Ngày tính CN]]="","",S16+T16)</f>
        <v>45864</v>
      </c>
      <c r="V16" s="69">
        <f ca="1">IF(Table1[[#This Row],[Hạn thanh toán]]="","",IF((U16-NOW())&lt;0,0,(U16-NOW())))</f>
        <v>0</v>
      </c>
      <c r="W16" s="69"/>
      <c r="X16" s="65" t="str">
        <f t="shared" ca="1" si="2"/>
        <v/>
      </c>
      <c r="Y16" s="65" t="str">
        <f t="shared" si="1"/>
        <v>Đã thanh toán</v>
      </c>
      <c r="Z16" s="250">
        <f>Table1[[#This Row],[Hạn thanh toán]]</f>
        <v>45864</v>
      </c>
      <c r="AA16" s="250">
        <f>Table1[[#This Row],[Ngày Thanh toán]]</f>
        <v>45834</v>
      </c>
      <c r="AD16" s="3" t="str">
        <f>IF(Table1[[#This Row],[Mã khách hàng]]="","",VLOOKUP($A16,Ma_KH!$A:$Q,Ma_KH!O$1,0))</f>
        <v>KL00117</v>
      </c>
      <c r="AE16" s="3" t="str">
        <f>IF(Table1[[#This Row],[Mã khách hàng]]="","",VLOOKUP($A16,Ma_KH!$A:$Q,Ma_KH!P$1,0))</f>
        <v>ANH CƯỜNG - QUẢNG NINH</v>
      </c>
      <c r="AF16" s="3" t="str">
        <f>VLOOKUP(A16,Ma_KH!A:Q,Ma_KH!J$1,0)</f>
        <v>Trần Thị Huệ</v>
      </c>
    </row>
    <row r="17" spans="1:32" ht="16.5">
      <c r="A17" s="66" t="s">
        <v>35</v>
      </c>
      <c r="B17" s="66" t="s">
        <v>267</v>
      </c>
      <c r="C17" s="67">
        <v>45827</v>
      </c>
      <c r="D17" s="68" t="s">
        <v>268</v>
      </c>
      <c r="E17" s="67"/>
      <c r="F17" s="72"/>
      <c r="G17" s="66" t="s">
        <v>269</v>
      </c>
      <c r="H17" s="69">
        <v>440586</v>
      </c>
      <c r="I17" s="69">
        <v>22029</v>
      </c>
      <c r="J17" s="69">
        <f>(Table1[[#This Row],[Tiền hàng]]-Table1[[#This Row],[Tiền chiết khấu]])*8%</f>
        <v>33484.559999999998</v>
      </c>
      <c r="K17" s="69">
        <v>452042</v>
      </c>
      <c r="L17" s="8" t="s">
        <v>24</v>
      </c>
      <c r="M17" s="41">
        <v>45846</v>
      </c>
      <c r="N17" s="29" t="s">
        <v>3640</v>
      </c>
      <c r="O17" s="69">
        <f>IF(Table1[[#This Row],[Phân loại]]="Tồn đầu kỳ",Table1[[#This Row],[Tổng giá trị]],0)</f>
        <v>0</v>
      </c>
      <c r="P17" s="8">
        <f>IF(Table1[[#This Row],[Số còn phải thu ĐK]]&lt;&gt;0,0,IF(Table1[[#This Row],[Phân loại]]="Bán hàng",Table1[[#This Row],[Tổng giá trị]],-Table1[[#This Row],[Tổng giá trị]]))</f>
        <v>452042</v>
      </c>
      <c r="Q17" s="18">
        <f t="shared" si="0"/>
        <v>452042</v>
      </c>
      <c r="R17" s="8">
        <f>Table1[[#This Row],[Số còn phải thu ĐK]]+Table1[[#This Row],[Giá Trị HD sau CK]]-Table1[[#This Row],[Số tiền đã thu]]</f>
        <v>0</v>
      </c>
      <c r="S17" s="7">
        <f>IF(Table1[[#This Row],[Ngày hóa đơn]]&lt;&gt;"",Table1[[#This Row],[Ngày hóa đơn]],Table1[[#This Row],[Ngày hạch toán]])</f>
        <v>45827</v>
      </c>
      <c r="T17" s="8"/>
      <c r="U17" s="7">
        <f>IF(Table1[[#This Row],[Ngày tính CN]]="","",S17+T17)</f>
        <v>45827</v>
      </c>
      <c r="V17" s="71">
        <f ca="1">IF(Table1[[#This Row],[Hạn thanh toán]]="","",IF((U17-NOW())&lt;0,0,(U17-NOW())))</f>
        <v>0</v>
      </c>
      <c r="W17" s="69"/>
      <c r="X17" s="65" t="str">
        <f t="shared" ca="1" si="2"/>
        <v/>
      </c>
      <c r="Y17" s="65" t="str">
        <f t="shared" si="1"/>
        <v>Đã thanh toán</v>
      </c>
      <c r="Z17" s="250">
        <f>Table1[[#This Row],[Hạn thanh toán]]</f>
        <v>45827</v>
      </c>
      <c r="AA17" s="250">
        <f>Table1[[#This Row],[Ngày Thanh toán]]</f>
        <v>45846</v>
      </c>
      <c r="AD17" s="3" t="str">
        <f>IF(Table1[[#This Row],[Mã khách hàng]]="","",VLOOKUP($A17,Ma_KH!$A:$Q,Ma_KH!O$1,0))</f>
        <v>KL00020</v>
      </c>
      <c r="AE17" s="3" t="str">
        <f>IF(Table1[[#This Row],[Mã khách hàng]]="","",VLOOKUP($A17,Ma_KH!$A:$Q,Ma_KH!P$1,0))</f>
        <v>Bách hóa Mai Linh (anh Dương)</v>
      </c>
      <c r="AF17" s="3" t="str">
        <f>VLOOKUP(A17,Ma_KH!A:Q,Ma_KH!J$1,0)</f>
        <v>Đỗ Minh Quang</v>
      </c>
    </row>
    <row r="18" spans="1:32" s="139" customFormat="1" ht="16.5">
      <c r="A18" s="143" t="s">
        <v>36</v>
      </c>
      <c r="B18" s="143" t="s">
        <v>270</v>
      </c>
      <c r="C18" s="133"/>
      <c r="D18" s="134"/>
      <c r="E18" s="128"/>
      <c r="F18" s="130"/>
      <c r="G18" s="233" t="s">
        <v>3642</v>
      </c>
      <c r="H18" s="131"/>
      <c r="I18" s="131">
        <f>IFERROR(ROUND((VLOOKUP(Table1[[#This Row],[Mã khách hàng]],Ty_Le!$A:$D,5,0)*5%),0),0)</f>
        <v>0</v>
      </c>
      <c r="J18" s="131">
        <f>(Table1[[#This Row],[Tiền hàng]]-Table1[[#This Row],[Tiền chiết khấu]])*8%</f>
        <v>0</v>
      </c>
      <c r="K18" s="234">
        <v>3552445</v>
      </c>
      <c r="L18" s="132" t="s">
        <v>3643</v>
      </c>
      <c r="M18" s="133">
        <v>45659</v>
      </c>
      <c r="N18" s="134" t="s">
        <v>3641</v>
      </c>
      <c r="O18" s="131">
        <f>IF(Table1[[#This Row],[Phân loại]]="Tồn đầu kỳ",Table1[[#This Row],[Tổng giá trị]],0)</f>
        <v>3552445</v>
      </c>
      <c r="P18" s="132">
        <f>IF(Table1[[#This Row],[Số còn phải thu ĐK]]&lt;&gt;0,0,IF(Table1[[#This Row],[Phân loại]]="Bán hàng",Table1[[#This Row],[Tổng giá trị]],-Table1[[#This Row],[Tổng giá trị]]))</f>
        <v>0</v>
      </c>
      <c r="Q18" s="18">
        <f t="shared" si="0"/>
        <v>3552445</v>
      </c>
      <c r="R18" s="132">
        <f>Table1[[#This Row],[Số còn phải thu ĐK]]+Table1[[#This Row],[Giá Trị HD sau CK]]-Table1[[#This Row],[Số tiền đã thu]]</f>
        <v>0</v>
      </c>
      <c r="S18" s="136">
        <f>IF(Table1[[#This Row],[Ngày hóa đơn]]&lt;&gt;"",Table1[[#This Row],[Ngày hóa đơn]],Table1[[#This Row],[Ngày hạch toán]])</f>
        <v>0</v>
      </c>
      <c r="T18" s="132">
        <v>0</v>
      </c>
      <c r="U18" s="136">
        <f>IF(Table1[[#This Row],[Ngày tính CN]]="","",S18+T18)</f>
        <v>0</v>
      </c>
      <c r="V18" s="137">
        <f ca="1">IF(Table1[[#This Row],[Hạn thanh toán]]="","",IF((U18-NOW())&lt;0,0,(U18-NOW())))</f>
        <v>0</v>
      </c>
      <c r="W18" s="131"/>
      <c r="X18" s="65" t="str">
        <f t="shared" ca="1" si="2"/>
        <v/>
      </c>
      <c r="Y18" s="138" t="str">
        <f t="shared" si="1"/>
        <v>Đã thanh toán</v>
      </c>
      <c r="Z18" s="253">
        <f>Table1[[#This Row],[Hạn thanh toán]]</f>
        <v>0</v>
      </c>
      <c r="AA18" s="253">
        <f>Table1[[#This Row],[Ngày Thanh toán]]</f>
        <v>45659</v>
      </c>
      <c r="AD18" s="3" t="str">
        <f>IF(Table1[[#This Row],[Mã khách hàng]]="","",VLOOKUP($A18,Ma_KH!$A:$Q,Ma_KH!O$1,0))</f>
        <v>CLEVERFOOD</v>
      </c>
      <c r="AE18" s="3" t="str">
        <f>IF(Table1[[#This Row],[Mã khách hàng]]="","",VLOOKUP($A18,Ma_KH!$A:$Q,Ma_KH!P$1,0))</f>
        <v>CÔNG TY CỔ PHẦN THỰC PHẨM SẠCH CLEVERFOOD</v>
      </c>
      <c r="AF18" s="139" t="str">
        <f>VLOOKUP(A18,Ma_KH!A:Q,Ma_KH!J$1,0)</f>
        <v>Vũ Anh Tuấn</v>
      </c>
    </row>
    <row r="19" spans="1:32" ht="16.5">
      <c r="A19" s="73" t="s">
        <v>36</v>
      </c>
      <c r="B19" s="73" t="s">
        <v>270</v>
      </c>
      <c r="C19" s="75">
        <v>45660</v>
      </c>
      <c r="D19" s="76" t="s">
        <v>271</v>
      </c>
      <c r="E19" s="75"/>
      <c r="F19" s="73"/>
      <c r="G19" s="77" t="s">
        <v>272</v>
      </c>
      <c r="H19" s="69">
        <v>1721178</v>
      </c>
      <c r="I19" s="69">
        <v>172118</v>
      </c>
      <c r="J19" s="69">
        <f>(Table1[[#This Row],[Tiền hàng]]-Table1[[#This Row],[Tiền chiết khấu]])*8%</f>
        <v>123924.8</v>
      </c>
      <c r="K19" s="69">
        <v>1672985</v>
      </c>
      <c r="L19" s="8" t="s">
        <v>24</v>
      </c>
      <c r="M19" s="41">
        <v>45776</v>
      </c>
      <c r="N19" s="29" t="s">
        <v>3644</v>
      </c>
      <c r="O19" s="69">
        <f>IF(Table1[[#This Row],[Phân loại]]="Tồn đầu kỳ",Table1[[#This Row],[Tổng giá trị]],0)</f>
        <v>0</v>
      </c>
      <c r="P19" s="8">
        <f>IF(Table1[[#This Row],[Số còn phải thu ĐK]]&lt;&gt;0,0,IF(Table1[[#This Row],[Phân loại]]="Bán hàng",Table1[[#This Row],[Tổng giá trị]],-Table1[[#This Row],[Tổng giá trị]]))</f>
        <v>1672985</v>
      </c>
      <c r="Q19" s="18">
        <f t="shared" si="0"/>
        <v>1672985</v>
      </c>
      <c r="R19" s="8">
        <f>Table1[[#This Row],[Số còn phải thu ĐK]]+Table1[[#This Row],[Giá Trị HD sau CK]]-Table1[[#This Row],[Số tiền đã thu]]</f>
        <v>0</v>
      </c>
      <c r="S19" s="7">
        <f>IF(Table1[[#This Row],[Ngày hóa đơn]]&lt;&gt;"",Table1[[#This Row],[Ngày hóa đơn]],Table1[[#This Row],[Ngày hạch toán]])</f>
        <v>45660</v>
      </c>
      <c r="T19" s="8"/>
      <c r="U19" s="7">
        <f>IF(Table1[[#This Row],[Ngày tính CN]]="","",S19+T19)</f>
        <v>45660</v>
      </c>
      <c r="V19" s="71">
        <f ca="1">IF(Table1[[#This Row],[Hạn thanh toán]]="","",IF((U19-NOW())&lt;0,0,(U19-NOW())))</f>
        <v>0</v>
      </c>
      <c r="W19" s="69"/>
      <c r="X19" s="65" t="str">
        <f t="shared" ca="1" si="2"/>
        <v/>
      </c>
      <c r="Y19" s="65" t="str">
        <f t="shared" si="1"/>
        <v>Đã thanh toán</v>
      </c>
      <c r="Z19" s="250">
        <f>Table1[[#This Row],[Hạn thanh toán]]</f>
        <v>45660</v>
      </c>
      <c r="AA19" s="250">
        <f>Table1[[#This Row],[Ngày Thanh toán]]</f>
        <v>45776</v>
      </c>
      <c r="AD19" s="3" t="str">
        <f>IF(Table1[[#This Row],[Mã khách hàng]]="","",VLOOKUP($A19,Ma_KH!$A:$Q,Ma_KH!O$1,0))</f>
        <v>CLEVERFOOD</v>
      </c>
      <c r="AE19" s="3" t="str">
        <f>IF(Table1[[#This Row],[Mã khách hàng]]="","",VLOOKUP($A19,Ma_KH!$A:$Q,Ma_KH!P$1,0))</f>
        <v>CÔNG TY CỔ PHẦN THỰC PHẨM SẠCH CLEVERFOOD</v>
      </c>
      <c r="AF19" s="3" t="str">
        <f>VLOOKUP(A19,Ma_KH!A:Q,Ma_KH!J$1,0)</f>
        <v>Vũ Anh Tuấn</v>
      </c>
    </row>
    <row r="20" spans="1:32" ht="16.5">
      <c r="A20" s="73" t="s">
        <v>36</v>
      </c>
      <c r="B20" s="73" t="s">
        <v>270</v>
      </c>
      <c r="C20" s="75">
        <v>45670</v>
      </c>
      <c r="D20" s="76" t="s">
        <v>273</v>
      </c>
      <c r="E20" s="75"/>
      <c r="F20" s="73"/>
      <c r="G20" s="77" t="s">
        <v>274</v>
      </c>
      <c r="H20" s="69">
        <v>777606</v>
      </c>
      <c r="I20" s="69">
        <v>0</v>
      </c>
      <c r="J20" s="69">
        <f>(Table1[[#This Row],[Tiền hàng]]-Table1[[#This Row],[Tiền chiết khấu]])*8%</f>
        <v>62208.480000000003</v>
      </c>
      <c r="K20" s="69">
        <v>839814</v>
      </c>
      <c r="L20" s="8" t="s">
        <v>24</v>
      </c>
      <c r="M20" s="41">
        <v>45776</v>
      </c>
      <c r="N20" s="29" t="s">
        <v>3644</v>
      </c>
      <c r="O20" s="69">
        <f>IF(Table1[[#This Row],[Phân loại]]="Tồn đầu kỳ",Table1[[#This Row],[Tổng giá trị]],0)</f>
        <v>0</v>
      </c>
      <c r="P20" s="8">
        <f>IF(Table1[[#This Row],[Số còn phải thu ĐK]]&lt;&gt;0,0,IF(Table1[[#This Row],[Phân loại]]="Bán hàng",Table1[[#This Row],[Tổng giá trị]],-Table1[[#This Row],[Tổng giá trị]]))</f>
        <v>839814</v>
      </c>
      <c r="Q20" s="18">
        <f t="shared" si="0"/>
        <v>839814</v>
      </c>
      <c r="R20" s="8">
        <f>Table1[[#This Row],[Số còn phải thu ĐK]]+Table1[[#This Row],[Giá Trị HD sau CK]]-Table1[[#This Row],[Số tiền đã thu]]</f>
        <v>0</v>
      </c>
      <c r="S20" s="7">
        <f>IF(Table1[[#This Row],[Ngày hóa đơn]]&lt;&gt;"",Table1[[#This Row],[Ngày hóa đơn]],Table1[[#This Row],[Ngày hạch toán]])</f>
        <v>45670</v>
      </c>
      <c r="T20" s="8"/>
      <c r="U20" s="7">
        <f>IF(Table1[[#This Row],[Ngày tính CN]]="","",S20+T20)</f>
        <v>45670</v>
      </c>
      <c r="V20" s="71">
        <f ca="1">IF(Table1[[#This Row],[Hạn thanh toán]]="","",IF((U20-NOW())&lt;0,0,(U20-NOW())))</f>
        <v>0</v>
      </c>
      <c r="W20" s="69"/>
      <c r="X20" s="65" t="str">
        <f t="shared" ca="1" si="2"/>
        <v/>
      </c>
      <c r="Y20" s="65" t="str">
        <f t="shared" si="1"/>
        <v>Đã thanh toán</v>
      </c>
      <c r="Z20" s="250">
        <f>Table1[[#This Row],[Hạn thanh toán]]</f>
        <v>45670</v>
      </c>
      <c r="AA20" s="250">
        <f>Table1[[#This Row],[Ngày Thanh toán]]</f>
        <v>45776</v>
      </c>
      <c r="AD20" s="3" t="str">
        <f>IF(Table1[[#This Row],[Mã khách hàng]]="","",VLOOKUP($A20,Ma_KH!$A:$Q,Ma_KH!O$1,0))</f>
        <v>CLEVERFOOD</v>
      </c>
      <c r="AE20" s="3" t="str">
        <f>IF(Table1[[#This Row],[Mã khách hàng]]="","",VLOOKUP($A20,Ma_KH!$A:$Q,Ma_KH!P$1,0))</f>
        <v>CÔNG TY CỔ PHẦN THỰC PHẨM SẠCH CLEVERFOOD</v>
      </c>
      <c r="AF20" s="3" t="str">
        <f>VLOOKUP(A20,Ma_KH!A:Q,Ma_KH!J$1,0)</f>
        <v>Vũ Anh Tuấn</v>
      </c>
    </row>
    <row r="21" spans="1:32" ht="16.5">
      <c r="A21" s="73" t="s">
        <v>36</v>
      </c>
      <c r="B21" s="73" t="s">
        <v>270</v>
      </c>
      <c r="C21" s="75">
        <v>45672</v>
      </c>
      <c r="D21" s="76" t="s">
        <v>275</v>
      </c>
      <c r="E21" s="75"/>
      <c r="F21" s="73"/>
      <c r="G21" s="73" t="s">
        <v>276</v>
      </c>
      <c r="H21" s="69"/>
      <c r="I21" s="69">
        <v>0</v>
      </c>
      <c r="J21" s="69">
        <f>(Table1[[#This Row],[Tiền hàng]]-Table1[[#This Row],[Tiền chiết khấu]])*8%</f>
        <v>0</v>
      </c>
      <c r="K21" s="69">
        <v>57641</v>
      </c>
      <c r="L21" s="8" t="s">
        <v>17</v>
      </c>
      <c r="M21" s="41">
        <v>45776</v>
      </c>
      <c r="N21" s="29" t="s">
        <v>3644</v>
      </c>
      <c r="O21" s="69">
        <f>IF(Table1[[#This Row],[Phân loại]]="Tồn đầu kỳ",Table1[[#This Row],[Tổng giá trị]],0)</f>
        <v>0</v>
      </c>
      <c r="P21" s="8">
        <f>IF(Table1[[#This Row],[Số còn phải thu ĐK]]&lt;&gt;0,0,IF(Table1[[#This Row],[Phân loại]]="Bán hàng",Table1[[#This Row],[Tổng giá trị]],-Table1[[#This Row],[Tổng giá trị]]))</f>
        <v>-57641</v>
      </c>
      <c r="Q21" s="18">
        <f t="shared" si="0"/>
        <v>-57641</v>
      </c>
      <c r="R21" s="8">
        <f>Table1[[#This Row],[Số còn phải thu ĐK]]+Table1[[#This Row],[Giá Trị HD sau CK]]-Table1[[#This Row],[Số tiền đã thu]]</f>
        <v>0</v>
      </c>
      <c r="S21" s="7">
        <f>IF(Table1[[#This Row],[Ngày hóa đơn]]&lt;&gt;"",Table1[[#This Row],[Ngày hóa đơn]],Table1[[#This Row],[Ngày hạch toán]])</f>
        <v>45672</v>
      </c>
      <c r="T21" s="8"/>
      <c r="U21" s="7">
        <f>IF(Table1[[#This Row],[Ngày tính CN]]="","",S21+T21)</f>
        <v>45672</v>
      </c>
      <c r="V21" s="71">
        <f ca="1">IF(Table1[[#This Row],[Hạn thanh toán]]="","",IF((U21-NOW())&lt;0,0,(U21-NOW())))</f>
        <v>0</v>
      </c>
      <c r="W21" s="69"/>
      <c r="X21" s="65" t="str">
        <f t="shared" ca="1" si="2"/>
        <v/>
      </c>
      <c r="Y21" s="65" t="str">
        <f t="shared" si="1"/>
        <v>Đã thanh toán</v>
      </c>
      <c r="Z21" s="250">
        <f>Table1[[#This Row],[Hạn thanh toán]]</f>
        <v>45672</v>
      </c>
      <c r="AA21" s="250">
        <f>Table1[[#This Row],[Ngày Thanh toán]]</f>
        <v>45776</v>
      </c>
      <c r="AD21" s="3" t="str">
        <f>IF(Table1[[#This Row],[Mã khách hàng]]="","",VLOOKUP($A21,Ma_KH!$A:$Q,Ma_KH!O$1,0))</f>
        <v>CLEVERFOOD</v>
      </c>
      <c r="AE21" s="3" t="str">
        <f>IF(Table1[[#This Row],[Mã khách hàng]]="","",VLOOKUP($A21,Ma_KH!$A:$Q,Ma_KH!P$1,0))</f>
        <v>CÔNG TY CỔ PHẦN THỰC PHẨM SẠCH CLEVERFOOD</v>
      </c>
      <c r="AF21" s="3" t="str">
        <f>VLOOKUP(A21,Ma_KH!A:Q,Ma_KH!J$1,0)</f>
        <v>Vũ Anh Tuấn</v>
      </c>
    </row>
    <row r="22" spans="1:32" ht="16.5">
      <c r="A22" s="73" t="s">
        <v>36</v>
      </c>
      <c r="B22" s="73" t="s">
        <v>270</v>
      </c>
      <c r="C22" s="75">
        <v>45677</v>
      </c>
      <c r="D22" s="76" t="s">
        <v>277</v>
      </c>
      <c r="E22" s="75"/>
      <c r="F22" s="73"/>
      <c r="G22" s="77" t="s">
        <v>274</v>
      </c>
      <c r="H22" s="69">
        <v>2191320</v>
      </c>
      <c r="I22" s="69">
        <v>0</v>
      </c>
      <c r="J22" s="69">
        <f>(Table1[[#This Row],[Tiền hàng]]-Table1[[#This Row],[Tiền chiết khấu]])*8%</f>
        <v>175305.60000000001</v>
      </c>
      <c r="K22" s="69">
        <v>2366626</v>
      </c>
      <c r="L22" s="8" t="s">
        <v>24</v>
      </c>
      <c r="M22" s="41">
        <v>45772</v>
      </c>
      <c r="N22" s="29" t="s">
        <v>3645</v>
      </c>
      <c r="O22" s="69">
        <f>IF(Table1[[#This Row],[Phân loại]]="Tồn đầu kỳ",Table1[[#This Row],[Tổng giá trị]],0)</f>
        <v>0</v>
      </c>
      <c r="P22" s="8">
        <f>IF(Table1[[#This Row],[Số còn phải thu ĐK]]&lt;&gt;0,0,IF(Table1[[#This Row],[Phân loại]]="Bán hàng",Table1[[#This Row],[Tổng giá trị]],-Table1[[#This Row],[Tổng giá trị]]))</f>
        <v>2366626</v>
      </c>
      <c r="Q22" s="18">
        <f t="shared" si="0"/>
        <v>2366626</v>
      </c>
      <c r="R22" s="8">
        <f>Table1[[#This Row],[Số còn phải thu ĐK]]+Table1[[#This Row],[Giá Trị HD sau CK]]-Table1[[#This Row],[Số tiền đã thu]]</f>
        <v>0</v>
      </c>
      <c r="S22" s="7">
        <f>IF(Table1[[#This Row],[Ngày hóa đơn]]&lt;&gt;"",Table1[[#This Row],[Ngày hóa đơn]],Table1[[#This Row],[Ngày hạch toán]])</f>
        <v>45677</v>
      </c>
      <c r="T22" s="8"/>
      <c r="U22" s="7">
        <f>IF(Table1[[#This Row],[Ngày tính CN]]="","",S22+T22)</f>
        <v>45677</v>
      </c>
      <c r="V22" s="71">
        <f ca="1">IF(Table1[[#This Row],[Hạn thanh toán]]="","",IF((U22-NOW())&lt;0,0,(U22-NOW())))</f>
        <v>0</v>
      </c>
      <c r="W22" s="69"/>
      <c r="X22" s="65" t="str">
        <f t="shared" ca="1" si="2"/>
        <v/>
      </c>
      <c r="Y22" s="65" t="str">
        <f t="shared" si="1"/>
        <v>Đã thanh toán</v>
      </c>
      <c r="Z22" s="250">
        <f>Table1[[#This Row],[Hạn thanh toán]]</f>
        <v>45677</v>
      </c>
      <c r="AA22" s="250">
        <f>Table1[[#This Row],[Ngày Thanh toán]]</f>
        <v>45772</v>
      </c>
      <c r="AD22" s="3" t="str">
        <f>IF(Table1[[#This Row],[Mã khách hàng]]="","",VLOOKUP($A22,Ma_KH!$A:$Q,Ma_KH!O$1,0))</f>
        <v>CLEVERFOOD</v>
      </c>
      <c r="AE22" s="3" t="str">
        <f>IF(Table1[[#This Row],[Mã khách hàng]]="","",VLOOKUP($A22,Ma_KH!$A:$Q,Ma_KH!P$1,0))</f>
        <v>CÔNG TY CỔ PHẦN THỰC PHẨM SẠCH CLEVERFOOD</v>
      </c>
      <c r="AF22" s="3" t="str">
        <f>VLOOKUP(A22,Ma_KH!A:Q,Ma_KH!J$1,0)</f>
        <v>Vũ Anh Tuấn</v>
      </c>
    </row>
    <row r="23" spans="1:32" ht="16.5">
      <c r="A23" s="73" t="s">
        <v>36</v>
      </c>
      <c r="B23" s="73" t="s">
        <v>270</v>
      </c>
      <c r="C23" s="75">
        <v>45694</v>
      </c>
      <c r="D23" s="76" t="s">
        <v>278</v>
      </c>
      <c r="E23" s="75"/>
      <c r="F23" s="73"/>
      <c r="G23" s="77" t="s">
        <v>274</v>
      </c>
      <c r="H23" s="69">
        <v>1106350</v>
      </c>
      <c r="I23" s="69">
        <v>0</v>
      </c>
      <c r="J23" s="69">
        <f>(Table1[[#This Row],[Tiền hàng]]-Table1[[#This Row],[Tiền chiết khấu]])*8%</f>
        <v>88508</v>
      </c>
      <c r="K23" s="69">
        <v>1194858</v>
      </c>
      <c r="L23" s="8" t="s">
        <v>24</v>
      </c>
      <c r="M23" s="41">
        <v>45772</v>
      </c>
      <c r="N23" s="29" t="s">
        <v>3645</v>
      </c>
      <c r="O23" s="69">
        <f>IF(Table1[[#This Row],[Phân loại]]="Tồn đầu kỳ",Table1[[#This Row],[Tổng giá trị]],0)</f>
        <v>0</v>
      </c>
      <c r="P23" s="8">
        <f>IF(Table1[[#This Row],[Số còn phải thu ĐK]]&lt;&gt;0,0,IF(Table1[[#This Row],[Phân loại]]="Bán hàng",Table1[[#This Row],[Tổng giá trị]],-Table1[[#This Row],[Tổng giá trị]]))</f>
        <v>1194858</v>
      </c>
      <c r="Q23" s="18">
        <f t="shared" si="0"/>
        <v>1194858</v>
      </c>
      <c r="R23" s="8">
        <f>Table1[[#This Row],[Số còn phải thu ĐK]]+Table1[[#This Row],[Giá Trị HD sau CK]]-Table1[[#This Row],[Số tiền đã thu]]</f>
        <v>0</v>
      </c>
      <c r="S23" s="7">
        <f>IF(Table1[[#This Row],[Ngày hóa đơn]]&lt;&gt;"",Table1[[#This Row],[Ngày hóa đơn]],Table1[[#This Row],[Ngày hạch toán]])</f>
        <v>45694</v>
      </c>
      <c r="T23" s="8"/>
      <c r="U23" s="7">
        <f>IF(Table1[[#This Row],[Ngày tính CN]]="","",S23+T23)</f>
        <v>45694</v>
      </c>
      <c r="V23" s="71">
        <f ca="1">IF(Table1[[#This Row],[Hạn thanh toán]]="","",IF((U23-NOW())&lt;0,0,(U23-NOW())))</f>
        <v>0</v>
      </c>
      <c r="W23" s="69"/>
      <c r="X23" s="65" t="str">
        <f t="shared" ca="1" si="2"/>
        <v/>
      </c>
      <c r="Y23" s="65" t="str">
        <f t="shared" si="1"/>
        <v>Đã thanh toán</v>
      </c>
      <c r="Z23" s="250">
        <f>Table1[[#This Row],[Hạn thanh toán]]</f>
        <v>45694</v>
      </c>
      <c r="AA23" s="250">
        <f>Table1[[#This Row],[Ngày Thanh toán]]</f>
        <v>45772</v>
      </c>
      <c r="AD23" s="3" t="str">
        <f>IF(Table1[[#This Row],[Mã khách hàng]]="","",VLOOKUP($A23,Ma_KH!$A:$Q,Ma_KH!O$1,0))</f>
        <v>CLEVERFOOD</v>
      </c>
      <c r="AE23" s="3" t="str">
        <f>IF(Table1[[#This Row],[Mã khách hàng]]="","",VLOOKUP($A23,Ma_KH!$A:$Q,Ma_KH!P$1,0))</f>
        <v>CÔNG TY CỔ PHẦN THỰC PHẨM SẠCH CLEVERFOOD</v>
      </c>
      <c r="AF23" s="3" t="str">
        <f>VLOOKUP(A23,Ma_KH!A:Q,Ma_KH!J$1,0)</f>
        <v>Vũ Anh Tuấn</v>
      </c>
    </row>
    <row r="24" spans="1:32" ht="16.5">
      <c r="A24" s="73" t="s">
        <v>36</v>
      </c>
      <c r="B24" s="73" t="s">
        <v>270</v>
      </c>
      <c r="C24" s="75">
        <v>45702</v>
      </c>
      <c r="D24" s="76" t="s">
        <v>279</v>
      </c>
      <c r="E24" s="75"/>
      <c r="F24" s="73"/>
      <c r="G24" s="73" t="s">
        <v>280</v>
      </c>
      <c r="H24" s="69"/>
      <c r="I24" s="69">
        <v>0</v>
      </c>
      <c r="J24" s="69">
        <f>(Table1[[#This Row],[Tiền hàng]]-Table1[[#This Row],[Tiền chiết khấu]])*8%</f>
        <v>0</v>
      </c>
      <c r="K24" s="69">
        <v>557178</v>
      </c>
      <c r="L24" s="8" t="s">
        <v>17</v>
      </c>
      <c r="M24" s="41">
        <v>45772</v>
      </c>
      <c r="N24" s="29" t="s">
        <v>3645</v>
      </c>
      <c r="O24" s="69">
        <f>IF(Table1[[#This Row],[Phân loại]]="Tồn đầu kỳ",Table1[[#This Row],[Tổng giá trị]],0)</f>
        <v>0</v>
      </c>
      <c r="P24" s="8">
        <f>IF(Table1[[#This Row],[Số còn phải thu ĐK]]&lt;&gt;0,0,IF(Table1[[#This Row],[Phân loại]]="Bán hàng",Table1[[#This Row],[Tổng giá trị]],-Table1[[#This Row],[Tổng giá trị]]))</f>
        <v>-557178</v>
      </c>
      <c r="Q24" s="18">
        <f t="shared" si="0"/>
        <v>-557178</v>
      </c>
      <c r="R24" s="8">
        <f>Table1[[#This Row],[Số còn phải thu ĐK]]+Table1[[#This Row],[Giá Trị HD sau CK]]-Table1[[#This Row],[Số tiền đã thu]]</f>
        <v>0</v>
      </c>
      <c r="S24" s="7">
        <f>IF(Table1[[#This Row],[Ngày hóa đơn]]&lt;&gt;"",Table1[[#This Row],[Ngày hóa đơn]],Table1[[#This Row],[Ngày hạch toán]])</f>
        <v>45702</v>
      </c>
      <c r="T24" s="8"/>
      <c r="U24" s="7">
        <f>IF(Table1[[#This Row],[Ngày tính CN]]="","",S24+T24)</f>
        <v>45702</v>
      </c>
      <c r="V24" s="71">
        <f ca="1">IF(Table1[[#This Row],[Hạn thanh toán]]="","",IF((U24-NOW())&lt;0,0,(U24-NOW())))</f>
        <v>0</v>
      </c>
      <c r="W24" s="69"/>
      <c r="X24" s="65" t="str">
        <f t="shared" ca="1" si="2"/>
        <v/>
      </c>
      <c r="Y24" s="65" t="str">
        <f t="shared" si="1"/>
        <v>Đã thanh toán</v>
      </c>
      <c r="Z24" s="250">
        <f>Table1[[#This Row],[Hạn thanh toán]]</f>
        <v>45702</v>
      </c>
      <c r="AA24" s="250">
        <f>Table1[[#This Row],[Ngày Thanh toán]]</f>
        <v>45772</v>
      </c>
      <c r="AD24" s="3" t="str">
        <f>IF(Table1[[#This Row],[Mã khách hàng]]="","",VLOOKUP($A24,Ma_KH!$A:$Q,Ma_KH!O$1,0))</f>
        <v>CLEVERFOOD</v>
      </c>
      <c r="AE24" s="3" t="str">
        <f>IF(Table1[[#This Row],[Mã khách hàng]]="","",VLOOKUP($A24,Ma_KH!$A:$Q,Ma_KH!P$1,0))</f>
        <v>CÔNG TY CỔ PHẦN THỰC PHẨM SẠCH CLEVERFOOD</v>
      </c>
      <c r="AF24" s="3" t="str">
        <f>VLOOKUP(A24,Ma_KH!A:Q,Ma_KH!J$1,0)</f>
        <v>Vũ Anh Tuấn</v>
      </c>
    </row>
    <row r="25" spans="1:32" ht="16.5">
      <c r="A25" s="73" t="s">
        <v>36</v>
      </c>
      <c r="B25" s="73" t="s">
        <v>270</v>
      </c>
      <c r="C25" s="75">
        <v>45709</v>
      </c>
      <c r="D25" s="76" t="s">
        <v>281</v>
      </c>
      <c r="E25" s="75"/>
      <c r="F25" s="73"/>
      <c r="G25" s="73" t="s">
        <v>276</v>
      </c>
      <c r="H25" s="69"/>
      <c r="I25" s="69">
        <v>0</v>
      </c>
      <c r="J25" s="69">
        <f>(Table1[[#This Row],[Tiền hàng]]-Table1[[#This Row],[Tiền chiết khấu]])*8%</f>
        <v>0</v>
      </c>
      <c r="K25" s="69">
        <v>201724</v>
      </c>
      <c r="L25" s="8" t="s">
        <v>17</v>
      </c>
      <c r="M25" s="41">
        <v>45772</v>
      </c>
      <c r="N25" s="29" t="s">
        <v>3645</v>
      </c>
      <c r="O25" s="69">
        <f>IF(Table1[[#This Row],[Phân loại]]="Tồn đầu kỳ",Table1[[#This Row],[Tổng giá trị]],0)</f>
        <v>0</v>
      </c>
      <c r="P25" s="8">
        <f>IF(Table1[[#This Row],[Số còn phải thu ĐK]]&lt;&gt;0,0,IF(Table1[[#This Row],[Phân loại]]="Bán hàng",Table1[[#This Row],[Tổng giá trị]],-Table1[[#This Row],[Tổng giá trị]]))</f>
        <v>-201724</v>
      </c>
      <c r="Q25" s="18">
        <f t="shared" si="0"/>
        <v>-201724</v>
      </c>
      <c r="R25" s="8">
        <f>Table1[[#This Row],[Số còn phải thu ĐK]]+Table1[[#This Row],[Giá Trị HD sau CK]]-Table1[[#This Row],[Số tiền đã thu]]</f>
        <v>0</v>
      </c>
      <c r="S25" s="7">
        <f>IF(Table1[[#This Row],[Ngày hóa đơn]]&lt;&gt;"",Table1[[#This Row],[Ngày hóa đơn]],Table1[[#This Row],[Ngày hạch toán]])</f>
        <v>45709</v>
      </c>
      <c r="T25" s="8"/>
      <c r="U25" s="7">
        <f>IF(Table1[[#This Row],[Ngày tính CN]]="","",S25+T25)</f>
        <v>45709</v>
      </c>
      <c r="V25" s="71">
        <f ca="1">IF(Table1[[#This Row],[Hạn thanh toán]]="","",IF((U25-NOW())&lt;0,0,(U25-NOW())))</f>
        <v>0</v>
      </c>
      <c r="W25" s="69"/>
      <c r="X25" s="65" t="str">
        <f t="shared" ca="1" si="2"/>
        <v/>
      </c>
      <c r="Y25" s="65" t="str">
        <f t="shared" si="1"/>
        <v>Đã thanh toán</v>
      </c>
      <c r="Z25" s="250">
        <f>Table1[[#This Row],[Hạn thanh toán]]</f>
        <v>45709</v>
      </c>
      <c r="AA25" s="250">
        <f>Table1[[#This Row],[Ngày Thanh toán]]</f>
        <v>45772</v>
      </c>
      <c r="AD25" s="3" t="str">
        <f>IF(Table1[[#This Row],[Mã khách hàng]]="","",VLOOKUP($A25,Ma_KH!$A:$Q,Ma_KH!O$1,0))</f>
        <v>CLEVERFOOD</v>
      </c>
      <c r="AE25" s="3" t="str">
        <f>IF(Table1[[#This Row],[Mã khách hàng]]="","",VLOOKUP($A25,Ma_KH!$A:$Q,Ma_KH!P$1,0))</f>
        <v>CÔNG TY CỔ PHẦN THỰC PHẨM SẠCH CLEVERFOOD</v>
      </c>
      <c r="AF25" s="3" t="str">
        <f>VLOOKUP(A25,Ma_KH!A:Q,Ma_KH!J$1,0)</f>
        <v>Vũ Anh Tuấn</v>
      </c>
    </row>
    <row r="26" spans="1:32" ht="16.5">
      <c r="A26" s="73" t="s">
        <v>36</v>
      </c>
      <c r="B26" s="73" t="s">
        <v>270</v>
      </c>
      <c r="C26" s="75">
        <v>45714</v>
      </c>
      <c r="D26" s="76" t="s">
        <v>282</v>
      </c>
      <c r="E26" s="75"/>
      <c r="F26" s="73"/>
      <c r="G26" s="77" t="s">
        <v>283</v>
      </c>
      <c r="H26" s="69">
        <v>1013206</v>
      </c>
      <c r="I26" s="69">
        <v>0</v>
      </c>
      <c r="J26" s="69">
        <f>(Table1[[#This Row],[Tiền hàng]]-Table1[[#This Row],[Tiền chiết khấu]])*8%</f>
        <v>81056.479999999996</v>
      </c>
      <c r="K26" s="69">
        <v>1094262</v>
      </c>
      <c r="L26" s="8" t="s">
        <v>24</v>
      </c>
      <c r="M26" s="41">
        <v>45772</v>
      </c>
      <c r="N26" s="29" t="s">
        <v>3645</v>
      </c>
      <c r="O26" s="69">
        <f>IF(Table1[[#This Row],[Phân loại]]="Tồn đầu kỳ",Table1[[#This Row],[Tổng giá trị]],0)</f>
        <v>0</v>
      </c>
      <c r="P26" s="8">
        <f>IF(Table1[[#This Row],[Số còn phải thu ĐK]]&lt;&gt;0,0,IF(Table1[[#This Row],[Phân loại]]="Bán hàng",Table1[[#This Row],[Tổng giá trị]],-Table1[[#This Row],[Tổng giá trị]]))</f>
        <v>1094262</v>
      </c>
      <c r="Q26" s="18">
        <f t="shared" si="0"/>
        <v>1094262</v>
      </c>
      <c r="R26" s="8">
        <f>Table1[[#This Row],[Số còn phải thu ĐK]]+Table1[[#This Row],[Giá Trị HD sau CK]]-Table1[[#This Row],[Số tiền đã thu]]</f>
        <v>0</v>
      </c>
      <c r="S26" s="7">
        <f>IF(Table1[[#This Row],[Ngày hóa đơn]]&lt;&gt;"",Table1[[#This Row],[Ngày hóa đơn]],Table1[[#This Row],[Ngày hạch toán]])</f>
        <v>45714</v>
      </c>
      <c r="T26" s="8"/>
      <c r="U26" s="7">
        <f>IF(Table1[[#This Row],[Ngày tính CN]]="","",S26+T26)</f>
        <v>45714</v>
      </c>
      <c r="V26" s="71">
        <f ca="1">IF(Table1[[#This Row],[Hạn thanh toán]]="","",IF((U26-NOW())&lt;0,0,(U26-NOW())))</f>
        <v>0</v>
      </c>
      <c r="W26" s="69"/>
      <c r="X26" s="65" t="str">
        <f t="shared" ca="1" si="2"/>
        <v/>
      </c>
      <c r="Y26" s="65" t="str">
        <f t="shared" si="1"/>
        <v>Đã thanh toán</v>
      </c>
      <c r="Z26" s="250">
        <f>Table1[[#This Row],[Hạn thanh toán]]</f>
        <v>45714</v>
      </c>
      <c r="AA26" s="250">
        <f>Table1[[#This Row],[Ngày Thanh toán]]</f>
        <v>45772</v>
      </c>
      <c r="AD26" s="3" t="str">
        <f>IF(Table1[[#This Row],[Mã khách hàng]]="","",VLOOKUP($A26,Ma_KH!$A:$Q,Ma_KH!O$1,0))</f>
        <v>CLEVERFOOD</v>
      </c>
      <c r="AE26" s="3" t="str">
        <f>IF(Table1[[#This Row],[Mã khách hàng]]="","",VLOOKUP($A26,Ma_KH!$A:$Q,Ma_KH!P$1,0))</f>
        <v>CÔNG TY CỔ PHẦN THỰC PHẨM SẠCH CLEVERFOOD</v>
      </c>
      <c r="AF26" s="3" t="str">
        <f>VLOOKUP(A26,Ma_KH!A:Q,Ma_KH!J$1,0)</f>
        <v>Vũ Anh Tuấn</v>
      </c>
    </row>
    <row r="27" spans="1:32" ht="16.5">
      <c r="A27" s="73" t="s">
        <v>36</v>
      </c>
      <c r="B27" s="73" t="s">
        <v>270</v>
      </c>
      <c r="C27" s="75">
        <v>45714</v>
      </c>
      <c r="D27" s="76" t="s">
        <v>284</v>
      </c>
      <c r="E27" s="75"/>
      <c r="F27" s="73"/>
      <c r="G27" s="73" t="s">
        <v>285</v>
      </c>
      <c r="H27" s="69"/>
      <c r="I27" s="69">
        <v>0</v>
      </c>
      <c r="J27" s="69">
        <f>(Table1[[#This Row],[Tiền hàng]]-Table1[[#This Row],[Tiền chiết khấu]])*8%</f>
        <v>0</v>
      </c>
      <c r="K27" s="69">
        <v>334349</v>
      </c>
      <c r="L27" s="8" t="s">
        <v>17</v>
      </c>
      <c r="M27" s="41">
        <v>45772</v>
      </c>
      <c r="N27" s="29" t="s">
        <v>3645</v>
      </c>
      <c r="O27" s="69">
        <f>IF(Table1[[#This Row],[Phân loại]]="Tồn đầu kỳ",Table1[[#This Row],[Tổng giá trị]],0)</f>
        <v>0</v>
      </c>
      <c r="P27" s="8">
        <f>IF(Table1[[#This Row],[Số còn phải thu ĐK]]&lt;&gt;0,0,IF(Table1[[#This Row],[Phân loại]]="Bán hàng",Table1[[#This Row],[Tổng giá trị]],-Table1[[#This Row],[Tổng giá trị]]))</f>
        <v>-334349</v>
      </c>
      <c r="Q27" s="18">
        <f t="shared" si="0"/>
        <v>-334349</v>
      </c>
      <c r="R27" s="8">
        <f>Table1[[#This Row],[Số còn phải thu ĐK]]+Table1[[#This Row],[Giá Trị HD sau CK]]-Table1[[#This Row],[Số tiền đã thu]]</f>
        <v>0</v>
      </c>
      <c r="S27" s="7">
        <f>IF(Table1[[#This Row],[Ngày hóa đơn]]&lt;&gt;"",Table1[[#This Row],[Ngày hóa đơn]],Table1[[#This Row],[Ngày hạch toán]])</f>
        <v>45714</v>
      </c>
      <c r="T27" s="8"/>
      <c r="U27" s="7">
        <f>IF(Table1[[#This Row],[Ngày tính CN]]="","",S27+T27)</f>
        <v>45714</v>
      </c>
      <c r="V27" s="71">
        <f ca="1">IF(Table1[[#This Row],[Hạn thanh toán]]="","",IF((U27-NOW())&lt;0,0,(U27-NOW())))</f>
        <v>0</v>
      </c>
      <c r="W27" s="69"/>
      <c r="X27" s="65" t="str">
        <f t="shared" ca="1" si="2"/>
        <v/>
      </c>
      <c r="Y27" s="65" t="str">
        <f t="shared" si="1"/>
        <v>Đã thanh toán</v>
      </c>
      <c r="Z27" s="250">
        <f>Table1[[#This Row],[Hạn thanh toán]]</f>
        <v>45714</v>
      </c>
      <c r="AA27" s="250">
        <f>Table1[[#This Row],[Ngày Thanh toán]]</f>
        <v>45772</v>
      </c>
      <c r="AD27" s="3" t="str">
        <f>IF(Table1[[#This Row],[Mã khách hàng]]="","",VLOOKUP($A27,Ma_KH!$A:$Q,Ma_KH!O$1,0))</f>
        <v>CLEVERFOOD</v>
      </c>
      <c r="AE27" s="3" t="str">
        <f>IF(Table1[[#This Row],[Mã khách hàng]]="","",VLOOKUP($A27,Ma_KH!$A:$Q,Ma_KH!P$1,0))</f>
        <v>CÔNG TY CỔ PHẦN THỰC PHẨM SẠCH CLEVERFOOD</v>
      </c>
      <c r="AF27" s="3" t="str">
        <f>VLOOKUP(A27,Ma_KH!A:Q,Ma_KH!J$1,0)</f>
        <v>Vũ Anh Tuấn</v>
      </c>
    </row>
    <row r="28" spans="1:32" ht="16.5">
      <c r="A28" s="73" t="s">
        <v>36</v>
      </c>
      <c r="B28" s="73" t="s">
        <v>270</v>
      </c>
      <c r="C28" s="75">
        <v>45715</v>
      </c>
      <c r="D28" s="76" t="s">
        <v>286</v>
      </c>
      <c r="E28" s="75"/>
      <c r="F28" s="73"/>
      <c r="G28" s="77" t="s">
        <v>287</v>
      </c>
      <c r="H28" s="69">
        <v>1358225</v>
      </c>
      <c r="I28" s="69">
        <v>0</v>
      </c>
      <c r="J28" s="69">
        <f>(Table1[[#This Row],[Tiền hàng]]-Table1[[#This Row],[Tiền chiết khấu]])*8%</f>
        <v>108658</v>
      </c>
      <c r="K28" s="69">
        <v>1466883</v>
      </c>
      <c r="L28" s="8" t="s">
        <v>24</v>
      </c>
      <c r="M28" s="41">
        <v>45772</v>
      </c>
      <c r="N28" s="29" t="s">
        <v>3645</v>
      </c>
      <c r="O28" s="69">
        <f>IF(Table1[[#This Row],[Phân loại]]="Tồn đầu kỳ",Table1[[#This Row],[Tổng giá trị]],0)</f>
        <v>0</v>
      </c>
      <c r="P28" s="8">
        <f>IF(Table1[[#This Row],[Số còn phải thu ĐK]]&lt;&gt;0,0,IF(Table1[[#This Row],[Phân loại]]="Bán hàng",Table1[[#This Row],[Tổng giá trị]],-Table1[[#This Row],[Tổng giá trị]]))</f>
        <v>1466883</v>
      </c>
      <c r="Q28" s="18">
        <f t="shared" si="0"/>
        <v>1466883</v>
      </c>
      <c r="R28" s="8">
        <f>Table1[[#This Row],[Số còn phải thu ĐK]]+Table1[[#This Row],[Giá Trị HD sau CK]]-Table1[[#This Row],[Số tiền đã thu]]</f>
        <v>0</v>
      </c>
      <c r="S28" s="7">
        <f>IF(Table1[[#This Row],[Ngày hóa đơn]]&lt;&gt;"",Table1[[#This Row],[Ngày hóa đơn]],Table1[[#This Row],[Ngày hạch toán]])</f>
        <v>45715</v>
      </c>
      <c r="T28" s="8"/>
      <c r="U28" s="7">
        <f>IF(Table1[[#This Row],[Ngày tính CN]]="","",S28+T28)</f>
        <v>45715</v>
      </c>
      <c r="V28" s="71">
        <f ca="1">IF(Table1[[#This Row],[Hạn thanh toán]]="","",IF((U28-NOW())&lt;0,0,(U28-NOW())))</f>
        <v>0</v>
      </c>
      <c r="W28" s="69"/>
      <c r="X28" s="65" t="str">
        <f t="shared" ca="1" si="2"/>
        <v/>
      </c>
      <c r="Y28" s="65" t="str">
        <f t="shared" si="1"/>
        <v>Đã thanh toán</v>
      </c>
      <c r="Z28" s="250">
        <f>Table1[[#This Row],[Hạn thanh toán]]</f>
        <v>45715</v>
      </c>
      <c r="AA28" s="250">
        <f>Table1[[#This Row],[Ngày Thanh toán]]</f>
        <v>45772</v>
      </c>
      <c r="AD28" s="3" t="str">
        <f>IF(Table1[[#This Row],[Mã khách hàng]]="","",VLOOKUP($A28,Ma_KH!$A:$Q,Ma_KH!O$1,0))</f>
        <v>CLEVERFOOD</v>
      </c>
      <c r="AE28" s="3" t="str">
        <f>IF(Table1[[#This Row],[Mã khách hàng]]="","",VLOOKUP($A28,Ma_KH!$A:$Q,Ma_KH!P$1,0))</f>
        <v>CÔNG TY CỔ PHẦN THỰC PHẨM SẠCH CLEVERFOOD</v>
      </c>
      <c r="AF28" s="3" t="str">
        <f>VLOOKUP(A28,Ma_KH!A:Q,Ma_KH!J$1,0)</f>
        <v>Vũ Anh Tuấn</v>
      </c>
    </row>
    <row r="29" spans="1:32" ht="16.5">
      <c r="A29" s="73" t="s">
        <v>36</v>
      </c>
      <c r="B29" s="73" t="s">
        <v>270</v>
      </c>
      <c r="C29" s="75">
        <v>45715</v>
      </c>
      <c r="D29" s="76" t="s">
        <v>288</v>
      </c>
      <c r="E29" s="75"/>
      <c r="F29" s="73"/>
      <c r="G29" s="73" t="s">
        <v>289</v>
      </c>
      <c r="H29" s="69"/>
      <c r="I29" s="69">
        <v>0</v>
      </c>
      <c r="J29" s="69">
        <f>(Table1[[#This Row],[Tiền hàng]]-Table1[[#This Row],[Tiền chiết khấu]])*8%</f>
        <v>0</v>
      </c>
      <c r="K29" s="69">
        <v>534117</v>
      </c>
      <c r="L29" s="8" t="s">
        <v>17</v>
      </c>
      <c r="M29" s="41">
        <v>45772</v>
      </c>
      <c r="N29" s="29" t="s">
        <v>3645</v>
      </c>
      <c r="O29" s="69">
        <f>IF(Table1[[#This Row],[Phân loại]]="Tồn đầu kỳ",Table1[[#This Row],[Tổng giá trị]],0)</f>
        <v>0</v>
      </c>
      <c r="P29" s="8">
        <f>IF(Table1[[#This Row],[Số còn phải thu ĐK]]&lt;&gt;0,0,IF(Table1[[#This Row],[Phân loại]]="Bán hàng",Table1[[#This Row],[Tổng giá trị]],-Table1[[#This Row],[Tổng giá trị]]))</f>
        <v>-534117</v>
      </c>
      <c r="Q29" s="18">
        <f t="shared" si="0"/>
        <v>-534117</v>
      </c>
      <c r="R29" s="8">
        <f>Table1[[#This Row],[Số còn phải thu ĐK]]+Table1[[#This Row],[Giá Trị HD sau CK]]-Table1[[#This Row],[Số tiền đã thu]]</f>
        <v>0</v>
      </c>
      <c r="S29" s="7">
        <f>IF(Table1[[#This Row],[Ngày hóa đơn]]&lt;&gt;"",Table1[[#This Row],[Ngày hóa đơn]],Table1[[#This Row],[Ngày hạch toán]])</f>
        <v>45715</v>
      </c>
      <c r="T29" s="8"/>
      <c r="U29" s="7">
        <f>IF(Table1[[#This Row],[Ngày tính CN]]="","",S29+T29)</f>
        <v>45715</v>
      </c>
      <c r="V29" s="71">
        <f ca="1">IF(Table1[[#This Row],[Hạn thanh toán]]="","",IF((U29-NOW())&lt;0,0,(U29-NOW())))</f>
        <v>0</v>
      </c>
      <c r="W29" s="69"/>
      <c r="X29" s="65" t="str">
        <f t="shared" ca="1" si="2"/>
        <v/>
      </c>
      <c r="Y29" s="65" t="str">
        <f t="shared" si="1"/>
        <v>Đã thanh toán</v>
      </c>
      <c r="Z29" s="250">
        <f>Table1[[#This Row],[Hạn thanh toán]]</f>
        <v>45715</v>
      </c>
      <c r="AA29" s="250">
        <f>Table1[[#This Row],[Ngày Thanh toán]]</f>
        <v>45772</v>
      </c>
      <c r="AD29" s="3" t="str">
        <f>IF(Table1[[#This Row],[Mã khách hàng]]="","",VLOOKUP($A29,Ma_KH!$A:$Q,Ma_KH!O$1,0))</f>
        <v>CLEVERFOOD</v>
      </c>
      <c r="AE29" s="3" t="str">
        <f>IF(Table1[[#This Row],[Mã khách hàng]]="","",VLOOKUP($A29,Ma_KH!$A:$Q,Ma_KH!P$1,0))</f>
        <v>CÔNG TY CỔ PHẦN THỰC PHẨM SẠCH CLEVERFOOD</v>
      </c>
      <c r="AF29" s="3" t="str">
        <f>VLOOKUP(A29,Ma_KH!A:Q,Ma_KH!J$1,0)</f>
        <v>Vũ Anh Tuấn</v>
      </c>
    </row>
    <row r="30" spans="1:32" ht="16.5">
      <c r="A30" s="73" t="s">
        <v>36</v>
      </c>
      <c r="B30" s="73" t="s">
        <v>270</v>
      </c>
      <c r="C30" s="75">
        <v>45728</v>
      </c>
      <c r="D30" s="76" t="s">
        <v>290</v>
      </c>
      <c r="E30" s="75"/>
      <c r="F30" s="73"/>
      <c r="G30" s="77" t="s">
        <v>274</v>
      </c>
      <c r="H30" s="69">
        <v>1232321</v>
      </c>
      <c r="I30" s="69">
        <v>0</v>
      </c>
      <c r="J30" s="69">
        <f>(Table1[[#This Row],[Tiền hàng]]-Table1[[#This Row],[Tiền chiết khấu]])*8%</f>
        <v>98585.680000000008</v>
      </c>
      <c r="K30" s="69">
        <v>1330907</v>
      </c>
      <c r="L30" s="8" t="s">
        <v>24</v>
      </c>
      <c r="M30" s="41">
        <v>45804</v>
      </c>
      <c r="N30" s="29" t="s">
        <v>3646</v>
      </c>
      <c r="O30" s="69">
        <f>IF(Table1[[#This Row],[Phân loại]]="Tồn đầu kỳ",Table1[[#This Row],[Tổng giá trị]],0)</f>
        <v>0</v>
      </c>
      <c r="P30" s="8">
        <f>IF(Table1[[#This Row],[Số còn phải thu ĐK]]&lt;&gt;0,0,IF(Table1[[#This Row],[Phân loại]]="Bán hàng",Table1[[#This Row],[Tổng giá trị]],-Table1[[#This Row],[Tổng giá trị]]))</f>
        <v>1330907</v>
      </c>
      <c r="Q30" s="18">
        <f t="shared" si="0"/>
        <v>1330907</v>
      </c>
      <c r="R30" s="8">
        <f>Table1[[#This Row],[Số còn phải thu ĐK]]+Table1[[#This Row],[Giá Trị HD sau CK]]-Table1[[#This Row],[Số tiền đã thu]]</f>
        <v>0</v>
      </c>
      <c r="S30" s="7">
        <f>IF(Table1[[#This Row],[Ngày hóa đơn]]&lt;&gt;"",Table1[[#This Row],[Ngày hóa đơn]],Table1[[#This Row],[Ngày hạch toán]])</f>
        <v>45728</v>
      </c>
      <c r="T30" s="8"/>
      <c r="U30" s="7">
        <f>IF(Table1[[#This Row],[Ngày tính CN]]="","",S30+T30)</f>
        <v>45728</v>
      </c>
      <c r="V30" s="71">
        <f ca="1">IF(Table1[[#This Row],[Hạn thanh toán]]="","",IF((U30-NOW())&lt;0,0,(U30-NOW())))</f>
        <v>0</v>
      </c>
      <c r="W30" s="69"/>
      <c r="X30" s="65" t="str">
        <f t="shared" ca="1" si="2"/>
        <v/>
      </c>
      <c r="Y30" s="65" t="str">
        <f t="shared" si="1"/>
        <v>Đã thanh toán</v>
      </c>
      <c r="Z30" s="250">
        <f>Table1[[#This Row],[Hạn thanh toán]]</f>
        <v>45728</v>
      </c>
      <c r="AA30" s="250">
        <f>Table1[[#This Row],[Ngày Thanh toán]]</f>
        <v>45804</v>
      </c>
      <c r="AD30" s="3" t="str">
        <f>IF(Table1[[#This Row],[Mã khách hàng]]="","",VLOOKUP($A30,Ma_KH!$A:$Q,Ma_KH!O$1,0))</f>
        <v>CLEVERFOOD</v>
      </c>
      <c r="AE30" s="3" t="str">
        <f>IF(Table1[[#This Row],[Mã khách hàng]]="","",VLOOKUP($A30,Ma_KH!$A:$Q,Ma_KH!P$1,0))</f>
        <v>CÔNG TY CỔ PHẦN THỰC PHẨM SẠCH CLEVERFOOD</v>
      </c>
      <c r="AF30" s="3" t="str">
        <f>VLOOKUP(A30,Ma_KH!A:Q,Ma_KH!J$1,0)</f>
        <v>Vũ Anh Tuấn</v>
      </c>
    </row>
    <row r="31" spans="1:32" ht="16.5">
      <c r="A31" s="73" t="s">
        <v>36</v>
      </c>
      <c r="B31" s="73" t="s">
        <v>270</v>
      </c>
      <c r="C31" s="75">
        <v>45728</v>
      </c>
      <c r="D31" s="76" t="s">
        <v>291</v>
      </c>
      <c r="E31" s="75"/>
      <c r="F31" s="73"/>
      <c r="G31" s="73" t="s">
        <v>292</v>
      </c>
      <c r="H31" s="69"/>
      <c r="I31" s="69">
        <v>0</v>
      </c>
      <c r="J31" s="69">
        <f>(Table1[[#This Row],[Tiền hàng]]-Table1[[#This Row],[Tiền chiết khấu]])*8%</f>
        <v>0</v>
      </c>
      <c r="K31" s="69">
        <v>57641</v>
      </c>
      <c r="L31" s="8" t="s">
        <v>17</v>
      </c>
      <c r="M31" s="41">
        <v>45804</v>
      </c>
      <c r="N31" s="29" t="s">
        <v>3646</v>
      </c>
      <c r="O31" s="69">
        <f>IF(Table1[[#This Row],[Phân loại]]="Tồn đầu kỳ",Table1[[#This Row],[Tổng giá trị]],0)</f>
        <v>0</v>
      </c>
      <c r="P31" s="8">
        <f>IF(Table1[[#This Row],[Số còn phải thu ĐK]]&lt;&gt;0,0,IF(Table1[[#This Row],[Phân loại]]="Bán hàng",Table1[[#This Row],[Tổng giá trị]],-Table1[[#This Row],[Tổng giá trị]]))</f>
        <v>-57641</v>
      </c>
      <c r="Q31" s="18">
        <f t="shared" si="0"/>
        <v>-57641</v>
      </c>
      <c r="R31" s="8">
        <f>Table1[[#This Row],[Số còn phải thu ĐK]]+Table1[[#This Row],[Giá Trị HD sau CK]]-Table1[[#This Row],[Số tiền đã thu]]</f>
        <v>0</v>
      </c>
      <c r="S31" s="7">
        <f>IF(Table1[[#This Row],[Ngày hóa đơn]]&lt;&gt;"",Table1[[#This Row],[Ngày hóa đơn]],Table1[[#This Row],[Ngày hạch toán]])</f>
        <v>45728</v>
      </c>
      <c r="T31" s="8"/>
      <c r="U31" s="7">
        <f>IF(Table1[[#This Row],[Ngày tính CN]]="","",S31+T31)</f>
        <v>45728</v>
      </c>
      <c r="V31" s="71">
        <f ca="1">IF(Table1[[#This Row],[Hạn thanh toán]]="","",IF((U31-NOW())&lt;0,0,(U31-NOW())))</f>
        <v>0</v>
      </c>
      <c r="W31" s="69"/>
      <c r="X31" s="65" t="str">
        <f t="shared" ca="1" si="2"/>
        <v/>
      </c>
      <c r="Y31" s="65" t="str">
        <f t="shared" si="1"/>
        <v>Đã thanh toán</v>
      </c>
      <c r="Z31" s="250">
        <f>Table1[[#This Row],[Hạn thanh toán]]</f>
        <v>45728</v>
      </c>
      <c r="AA31" s="250">
        <f>Table1[[#This Row],[Ngày Thanh toán]]</f>
        <v>45804</v>
      </c>
      <c r="AD31" s="3" t="str">
        <f>IF(Table1[[#This Row],[Mã khách hàng]]="","",VLOOKUP($A31,Ma_KH!$A:$Q,Ma_KH!O$1,0))</f>
        <v>CLEVERFOOD</v>
      </c>
      <c r="AE31" s="3" t="str">
        <f>IF(Table1[[#This Row],[Mã khách hàng]]="","",VLOOKUP($A31,Ma_KH!$A:$Q,Ma_KH!P$1,0))</f>
        <v>CÔNG TY CỔ PHẦN THỰC PHẨM SẠCH CLEVERFOOD</v>
      </c>
      <c r="AF31" s="3" t="str">
        <f>VLOOKUP(A31,Ma_KH!A:Q,Ma_KH!J$1,0)</f>
        <v>Vũ Anh Tuấn</v>
      </c>
    </row>
    <row r="32" spans="1:32" ht="16.5">
      <c r="A32" s="73" t="s">
        <v>36</v>
      </c>
      <c r="B32" s="73" t="s">
        <v>270</v>
      </c>
      <c r="C32" s="75">
        <v>45731</v>
      </c>
      <c r="D32" s="76" t="s">
        <v>293</v>
      </c>
      <c r="E32" s="75"/>
      <c r="F32" s="73"/>
      <c r="G32" s="73" t="s">
        <v>276</v>
      </c>
      <c r="H32" s="69"/>
      <c r="I32" s="69">
        <v>0</v>
      </c>
      <c r="J32" s="69">
        <f>(Table1[[#This Row],[Tiền hàng]]-Table1[[#This Row],[Tiền chiết khấu]])*8%</f>
        <v>0</v>
      </c>
      <c r="K32" s="69">
        <v>230291</v>
      </c>
      <c r="L32" s="8" t="s">
        <v>17</v>
      </c>
      <c r="M32" s="41">
        <v>45804</v>
      </c>
      <c r="N32" s="29" t="s">
        <v>3646</v>
      </c>
      <c r="O32" s="69">
        <f>IF(Table1[[#This Row],[Phân loại]]="Tồn đầu kỳ",Table1[[#This Row],[Tổng giá trị]],0)</f>
        <v>0</v>
      </c>
      <c r="P32" s="8">
        <f>IF(Table1[[#This Row],[Số còn phải thu ĐK]]&lt;&gt;0,0,IF(Table1[[#This Row],[Phân loại]]="Bán hàng",Table1[[#This Row],[Tổng giá trị]],-Table1[[#This Row],[Tổng giá trị]]))</f>
        <v>-230291</v>
      </c>
      <c r="Q32" s="18">
        <f t="shared" si="0"/>
        <v>-230291</v>
      </c>
      <c r="R32" s="8">
        <f>Table1[[#This Row],[Số còn phải thu ĐK]]+Table1[[#This Row],[Giá Trị HD sau CK]]-Table1[[#This Row],[Số tiền đã thu]]</f>
        <v>0</v>
      </c>
      <c r="S32" s="7">
        <f>IF(Table1[[#This Row],[Ngày hóa đơn]]&lt;&gt;"",Table1[[#This Row],[Ngày hóa đơn]],Table1[[#This Row],[Ngày hạch toán]])</f>
        <v>45731</v>
      </c>
      <c r="T32" s="8"/>
      <c r="U32" s="7">
        <f>IF(Table1[[#This Row],[Ngày tính CN]]="","",S32+T32)</f>
        <v>45731</v>
      </c>
      <c r="V32" s="71">
        <f ca="1">IF(Table1[[#This Row],[Hạn thanh toán]]="","",IF((U32-NOW())&lt;0,0,(U32-NOW())))</f>
        <v>0</v>
      </c>
      <c r="W32" s="69"/>
      <c r="X32" s="65" t="str">
        <f t="shared" ca="1" si="2"/>
        <v/>
      </c>
      <c r="Y32" s="65" t="str">
        <f t="shared" si="1"/>
        <v>Đã thanh toán</v>
      </c>
      <c r="Z32" s="250">
        <f>Table1[[#This Row],[Hạn thanh toán]]</f>
        <v>45731</v>
      </c>
      <c r="AA32" s="250">
        <f>Table1[[#This Row],[Ngày Thanh toán]]</f>
        <v>45804</v>
      </c>
      <c r="AD32" s="3" t="str">
        <f>IF(Table1[[#This Row],[Mã khách hàng]]="","",VLOOKUP($A32,Ma_KH!$A:$Q,Ma_KH!O$1,0))</f>
        <v>CLEVERFOOD</v>
      </c>
      <c r="AE32" s="3" t="str">
        <f>IF(Table1[[#This Row],[Mã khách hàng]]="","",VLOOKUP($A32,Ma_KH!$A:$Q,Ma_KH!P$1,0))</f>
        <v>CÔNG TY CỔ PHẦN THỰC PHẨM SẠCH CLEVERFOOD</v>
      </c>
      <c r="AF32" s="3" t="str">
        <f>VLOOKUP(A32,Ma_KH!A:Q,Ma_KH!J$1,0)</f>
        <v>Vũ Anh Tuấn</v>
      </c>
    </row>
    <row r="33" spans="1:32" ht="16.5">
      <c r="A33" s="73" t="s">
        <v>36</v>
      </c>
      <c r="B33" s="73" t="s">
        <v>270</v>
      </c>
      <c r="C33" s="75">
        <v>45741</v>
      </c>
      <c r="D33" s="76" t="s">
        <v>294</v>
      </c>
      <c r="E33" s="75"/>
      <c r="F33" s="73"/>
      <c r="G33" s="77" t="s">
        <v>287</v>
      </c>
      <c r="H33" s="69">
        <v>557312</v>
      </c>
      <c r="I33" s="69">
        <v>0</v>
      </c>
      <c r="J33" s="69">
        <f>(Table1[[#This Row],[Tiền hàng]]-Table1[[#This Row],[Tiền chiết khấu]])*8%</f>
        <v>44584.959999999999</v>
      </c>
      <c r="K33" s="69">
        <v>601897</v>
      </c>
      <c r="L33" s="8" t="s">
        <v>24</v>
      </c>
      <c r="M33" s="41">
        <v>45804</v>
      </c>
      <c r="N33" s="29" t="s">
        <v>3646</v>
      </c>
      <c r="O33" s="69">
        <f>IF(Table1[[#This Row],[Phân loại]]="Tồn đầu kỳ",Table1[[#This Row],[Tổng giá trị]],0)</f>
        <v>0</v>
      </c>
      <c r="P33" s="8">
        <f>IF(Table1[[#This Row],[Số còn phải thu ĐK]]&lt;&gt;0,0,IF(Table1[[#This Row],[Phân loại]]="Bán hàng",Table1[[#This Row],[Tổng giá trị]],-Table1[[#This Row],[Tổng giá trị]]))</f>
        <v>601897</v>
      </c>
      <c r="Q33" s="18">
        <f t="shared" si="0"/>
        <v>601897</v>
      </c>
      <c r="R33" s="8">
        <f>Table1[[#This Row],[Số còn phải thu ĐK]]+Table1[[#This Row],[Giá Trị HD sau CK]]-Table1[[#This Row],[Số tiền đã thu]]</f>
        <v>0</v>
      </c>
      <c r="S33" s="7">
        <f>IF(Table1[[#This Row],[Ngày hóa đơn]]&lt;&gt;"",Table1[[#This Row],[Ngày hóa đơn]],Table1[[#This Row],[Ngày hạch toán]])</f>
        <v>45741</v>
      </c>
      <c r="T33" s="8"/>
      <c r="U33" s="7">
        <f>IF(Table1[[#This Row],[Ngày tính CN]]="","",S33+T33)</f>
        <v>45741</v>
      </c>
      <c r="V33" s="71">
        <f ca="1">IF(Table1[[#This Row],[Hạn thanh toán]]="","",IF((U33-NOW())&lt;0,0,(U33-NOW())))</f>
        <v>0</v>
      </c>
      <c r="W33" s="69"/>
      <c r="X33" s="65" t="str">
        <f t="shared" ca="1" si="2"/>
        <v/>
      </c>
      <c r="Y33" s="65" t="str">
        <f t="shared" si="1"/>
        <v>Đã thanh toán</v>
      </c>
      <c r="Z33" s="250">
        <f>Table1[[#This Row],[Hạn thanh toán]]</f>
        <v>45741</v>
      </c>
      <c r="AA33" s="250">
        <f>Table1[[#This Row],[Ngày Thanh toán]]</f>
        <v>45804</v>
      </c>
      <c r="AD33" s="3" t="str">
        <f>IF(Table1[[#This Row],[Mã khách hàng]]="","",VLOOKUP($A33,Ma_KH!$A:$Q,Ma_KH!O$1,0))</f>
        <v>CLEVERFOOD</v>
      </c>
      <c r="AE33" s="3" t="str">
        <f>IF(Table1[[#This Row],[Mã khách hàng]]="","",VLOOKUP($A33,Ma_KH!$A:$Q,Ma_KH!P$1,0))</f>
        <v>CÔNG TY CỔ PHẦN THỰC PHẨM SẠCH CLEVERFOOD</v>
      </c>
      <c r="AF33" s="3" t="str">
        <f>VLOOKUP(A33,Ma_KH!A:Q,Ma_KH!J$1,0)</f>
        <v>Vũ Anh Tuấn</v>
      </c>
    </row>
    <row r="34" spans="1:32" ht="16.5">
      <c r="A34" s="73" t="s">
        <v>36</v>
      </c>
      <c r="B34" s="73" t="s">
        <v>270</v>
      </c>
      <c r="C34" s="75">
        <v>45744</v>
      </c>
      <c r="D34" s="76" t="s">
        <v>295</v>
      </c>
      <c r="E34" s="75"/>
      <c r="F34" s="73"/>
      <c r="G34" s="77" t="s">
        <v>296</v>
      </c>
      <c r="H34" s="69">
        <v>645632</v>
      </c>
      <c r="I34" s="69">
        <v>0</v>
      </c>
      <c r="J34" s="69">
        <f>(Table1[[#This Row],[Tiền hàng]]-Table1[[#This Row],[Tiền chiết khấu]])*8%</f>
        <v>51650.559999999998</v>
      </c>
      <c r="K34" s="69">
        <v>697283</v>
      </c>
      <c r="L34" s="8" t="s">
        <v>24</v>
      </c>
      <c r="M34" s="41">
        <v>45804</v>
      </c>
      <c r="N34" s="29" t="s">
        <v>3646</v>
      </c>
      <c r="O34" s="69">
        <f>IF(Table1[[#This Row],[Phân loại]]="Tồn đầu kỳ",Table1[[#This Row],[Tổng giá trị]],0)</f>
        <v>0</v>
      </c>
      <c r="P34" s="8">
        <f>IF(Table1[[#This Row],[Số còn phải thu ĐK]]&lt;&gt;0,0,IF(Table1[[#This Row],[Phân loại]]="Bán hàng",Table1[[#This Row],[Tổng giá trị]],-Table1[[#This Row],[Tổng giá trị]]))</f>
        <v>697283</v>
      </c>
      <c r="Q34" s="18">
        <f t="shared" si="0"/>
        <v>697283</v>
      </c>
      <c r="R34" s="8">
        <f>Table1[[#This Row],[Số còn phải thu ĐK]]+Table1[[#This Row],[Giá Trị HD sau CK]]-Table1[[#This Row],[Số tiền đã thu]]</f>
        <v>0</v>
      </c>
      <c r="S34" s="7">
        <f>IF(Table1[[#This Row],[Ngày hóa đơn]]&lt;&gt;"",Table1[[#This Row],[Ngày hóa đơn]],Table1[[#This Row],[Ngày hạch toán]])</f>
        <v>45744</v>
      </c>
      <c r="T34" s="8"/>
      <c r="U34" s="7">
        <f>IF(Table1[[#This Row],[Ngày tính CN]]="","",S34+T34)</f>
        <v>45744</v>
      </c>
      <c r="V34" s="71">
        <f ca="1">IF(Table1[[#This Row],[Hạn thanh toán]]="","",IF((U34-NOW())&lt;0,0,(U34-NOW())))</f>
        <v>0</v>
      </c>
      <c r="W34" s="69"/>
      <c r="X34" s="65" t="str">
        <f t="shared" ca="1" si="2"/>
        <v/>
      </c>
      <c r="Y34" s="65" t="str">
        <f t="shared" si="1"/>
        <v>Đã thanh toán</v>
      </c>
      <c r="Z34" s="250">
        <f>Table1[[#This Row],[Hạn thanh toán]]</f>
        <v>45744</v>
      </c>
      <c r="AA34" s="250">
        <f>Table1[[#This Row],[Ngày Thanh toán]]</f>
        <v>45804</v>
      </c>
      <c r="AD34" s="3" t="str">
        <f>IF(Table1[[#This Row],[Mã khách hàng]]="","",VLOOKUP($A34,Ma_KH!$A:$Q,Ma_KH!O$1,0))</f>
        <v>CLEVERFOOD</v>
      </c>
      <c r="AE34" s="3" t="str">
        <f>IF(Table1[[#This Row],[Mã khách hàng]]="","",VLOOKUP($A34,Ma_KH!$A:$Q,Ma_KH!P$1,0))</f>
        <v>CÔNG TY CỔ PHẦN THỰC PHẨM SẠCH CLEVERFOOD</v>
      </c>
      <c r="AF34" s="3" t="str">
        <f>VLOOKUP(A34,Ma_KH!A:Q,Ma_KH!J$1,0)</f>
        <v>Vũ Anh Tuấn</v>
      </c>
    </row>
    <row r="35" spans="1:32" ht="16.5">
      <c r="A35" s="73" t="s">
        <v>36</v>
      </c>
      <c r="B35" s="73" t="s">
        <v>270</v>
      </c>
      <c r="C35" s="75">
        <v>45744</v>
      </c>
      <c r="D35" s="76" t="s">
        <v>297</v>
      </c>
      <c r="E35" s="75"/>
      <c r="F35" s="73"/>
      <c r="G35" s="77" t="s">
        <v>283</v>
      </c>
      <c r="H35" s="69">
        <v>788192</v>
      </c>
      <c r="I35" s="69">
        <v>0</v>
      </c>
      <c r="J35" s="69">
        <f>(Table1[[#This Row],[Tiền hàng]]-Table1[[#This Row],[Tiền chiết khấu]])*8%</f>
        <v>63055.360000000001</v>
      </c>
      <c r="K35" s="69">
        <v>851247</v>
      </c>
      <c r="L35" s="8" t="s">
        <v>24</v>
      </c>
      <c r="M35" s="41">
        <v>45804</v>
      </c>
      <c r="N35" s="29" t="s">
        <v>3646</v>
      </c>
      <c r="O35" s="69">
        <f>IF(Table1[[#This Row],[Phân loại]]="Tồn đầu kỳ",Table1[[#This Row],[Tổng giá trị]],0)</f>
        <v>0</v>
      </c>
      <c r="P35" s="8">
        <f>IF(Table1[[#This Row],[Số còn phải thu ĐK]]&lt;&gt;0,0,IF(Table1[[#This Row],[Phân loại]]="Bán hàng",Table1[[#This Row],[Tổng giá trị]],-Table1[[#This Row],[Tổng giá trị]]))</f>
        <v>851247</v>
      </c>
      <c r="Q35" s="18">
        <f t="shared" si="0"/>
        <v>851247</v>
      </c>
      <c r="R35" s="8">
        <f>Table1[[#This Row],[Số còn phải thu ĐK]]+Table1[[#This Row],[Giá Trị HD sau CK]]-Table1[[#This Row],[Số tiền đã thu]]</f>
        <v>0</v>
      </c>
      <c r="S35" s="7">
        <f>IF(Table1[[#This Row],[Ngày hóa đơn]]&lt;&gt;"",Table1[[#This Row],[Ngày hóa đơn]],Table1[[#This Row],[Ngày hạch toán]])</f>
        <v>45744</v>
      </c>
      <c r="T35" s="8"/>
      <c r="U35" s="7">
        <f>IF(Table1[[#This Row],[Ngày tính CN]]="","",S35+T35)</f>
        <v>45744</v>
      </c>
      <c r="V35" s="71">
        <f ca="1">IF(Table1[[#This Row],[Hạn thanh toán]]="","",IF((U35-NOW())&lt;0,0,(U35-NOW())))</f>
        <v>0</v>
      </c>
      <c r="W35" s="69"/>
      <c r="X35" s="65" t="str">
        <f t="shared" ca="1" si="2"/>
        <v/>
      </c>
      <c r="Y35" s="65" t="str">
        <f t="shared" si="1"/>
        <v>Đã thanh toán</v>
      </c>
      <c r="Z35" s="250">
        <f>Table1[[#This Row],[Hạn thanh toán]]</f>
        <v>45744</v>
      </c>
      <c r="AA35" s="250">
        <f>Table1[[#This Row],[Ngày Thanh toán]]</f>
        <v>45804</v>
      </c>
      <c r="AD35" s="3" t="str">
        <f>IF(Table1[[#This Row],[Mã khách hàng]]="","",VLOOKUP($A35,Ma_KH!$A:$Q,Ma_KH!O$1,0))</f>
        <v>CLEVERFOOD</v>
      </c>
      <c r="AE35" s="3" t="str">
        <f>IF(Table1[[#This Row],[Mã khách hàng]]="","",VLOOKUP($A35,Ma_KH!$A:$Q,Ma_KH!P$1,0))</f>
        <v>CÔNG TY CỔ PHẦN THỰC PHẨM SẠCH CLEVERFOOD</v>
      </c>
      <c r="AF35" s="3" t="str">
        <f>VLOOKUP(A35,Ma_KH!A:Q,Ma_KH!J$1,0)</f>
        <v>Vũ Anh Tuấn</v>
      </c>
    </row>
    <row r="36" spans="1:32" ht="16.5">
      <c r="A36" s="73" t="s">
        <v>36</v>
      </c>
      <c r="B36" s="73" t="s">
        <v>270</v>
      </c>
      <c r="C36" s="75">
        <v>45744</v>
      </c>
      <c r="D36" s="76" t="s">
        <v>298</v>
      </c>
      <c r="E36" s="75"/>
      <c r="F36" s="73"/>
      <c r="G36" s="77" t="s">
        <v>274</v>
      </c>
      <c r="H36" s="69">
        <v>557802</v>
      </c>
      <c r="I36" s="69">
        <v>0</v>
      </c>
      <c r="J36" s="69">
        <f>(Table1[[#This Row],[Tiền hàng]]-Table1[[#This Row],[Tiền chiết khấu]])*8%</f>
        <v>44624.160000000003</v>
      </c>
      <c r="K36" s="69">
        <v>602426</v>
      </c>
      <c r="L36" s="8" t="s">
        <v>24</v>
      </c>
      <c r="M36" s="41">
        <v>45804</v>
      </c>
      <c r="N36" s="29" t="s">
        <v>3646</v>
      </c>
      <c r="O36" s="69">
        <f>IF(Table1[[#This Row],[Phân loại]]="Tồn đầu kỳ",Table1[[#This Row],[Tổng giá trị]],0)</f>
        <v>0</v>
      </c>
      <c r="P36" s="8">
        <f>IF(Table1[[#This Row],[Số còn phải thu ĐK]]&lt;&gt;0,0,IF(Table1[[#This Row],[Phân loại]]="Bán hàng",Table1[[#This Row],[Tổng giá trị]],-Table1[[#This Row],[Tổng giá trị]]))</f>
        <v>602426</v>
      </c>
      <c r="Q36" s="18">
        <f t="shared" si="0"/>
        <v>602426</v>
      </c>
      <c r="R36" s="8">
        <f>Table1[[#This Row],[Số còn phải thu ĐK]]+Table1[[#This Row],[Giá Trị HD sau CK]]-Table1[[#This Row],[Số tiền đã thu]]</f>
        <v>0</v>
      </c>
      <c r="S36" s="7">
        <f>IF(Table1[[#This Row],[Ngày hóa đơn]]&lt;&gt;"",Table1[[#This Row],[Ngày hóa đơn]],Table1[[#This Row],[Ngày hạch toán]])</f>
        <v>45744</v>
      </c>
      <c r="T36" s="8"/>
      <c r="U36" s="7">
        <f>IF(Table1[[#This Row],[Ngày tính CN]]="","",S36+T36)</f>
        <v>45744</v>
      </c>
      <c r="V36" s="71">
        <f ca="1">IF(Table1[[#This Row],[Hạn thanh toán]]="","",IF((U36-NOW())&lt;0,0,(U36-NOW())))</f>
        <v>0</v>
      </c>
      <c r="W36" s="69"/>
      <c r="X36" s="65" t="str">
        <f t="shared" ca="1" si="2"/>
        <v/>
      </c>
      <c r="Y36" s="65" t="str">
        <f t="shared" si="1"/>
        <v>Đã thanh toán</v>
      </c>
      <c r="Z36" s="250">
        <f>Table1[[#This Row],[Hạn thanh toán]]</f>
        <v>45744</v>
      </c>
      <c r="AA36" s="250">
        <f>Table1[[#This Row],[Ngày Thanh toán]]</f>
        <v>45804</v>
      </c>
      <c r="AD36" s="3" t="str">
        <f>IF(Table1[[#This Row],[Mã khách hàng]]="","",VLOOKUP($A36,Ma_KH!$A:$Q,Ma_KH!O$1,0))</f>
        <v>CLEVERFOOD</v>
      </c>
      <c r="AE36" s="3" t="str">
        <f>IF(Table1[[#This Row],[Mã khách hàng]]="","",VLOOKUP($A36,Ma_KH!$A:$Q,Ma_KH!P$1,0))</f>
        <v>CÔNG TY CỔ PHẦN THỰC PHẨM SẠCH CLEVERFOOD</v>
      </c>
      <c r="AF36" s="3" t="str">
        <f>VLOOKUP(A36,Ma_KH!A:Q,Ma_KH!J$1,0)</f>
        <v>Vũ Anh Tuấn</v>
      </c>
    </row>
    <row r="37" spans="1:32" ht="16.5">
      <c r="A37" s="73" t="s">
        <v>36</v>
      </c>
      <c r="B37" s="73" t="s">
        <v>270</v>
      </c>
      <c r="C37" s="75">
        <v>45744</v>
      </c>
      <c r="D37" s="76" t="s">
        <v>299</v>
      </c>
      <c r="E37" s="75"/>
      <c r="F37" s="73"/>
      <c r="G37" s="73" t="s">
        <v>285</v>
      </c>
      <c r="H37" s="69">
        <v>0</v>
      </c>
      <c r="I37" s="69">
        <v>0</v>
      </c>
      <c r="J37" s="69">
        <f>(Table1[[#This Row],[Tiền hàng]]-Table1[[#This Row],[Tiền chiết khấu]])*8%</f>
        <v>0</v>
      </c>
      <c r="K37" s="69">
        <v>150543</v>
      </c>
      <c r="L37" s="8" t="s">
        <v>17</v>
      </c>
      <c r="M37" s="41">
        <v>45804</v>
      </c>
      <c r="N37" s="29" t="s">
        <v>3646</v>
      </c>
      <c r="O37" s="69">
        <f>IF(Table1[[#This Row],[Phân loại]]="Tồn đầu kỳ",Table1[[#This Row],[Tổng giá trị]],0)</f>
        <v>0</v>
      </c>
      <c r="P37" s="8">
        <f>IF(Table1[[#This Row],[Số còn phải thu ĐK]]&lt;&gt;0,0,IF(Table1[[#This Row],[Phân loại]]="Bán hàng",Table1[[#This Row],[Tổng giá trị]],-Table1[[#This Row],[Tổng giá trị]]))</f>
        <v>-150543</v>
      </c>
      <c r="Q37" s="18">
        <f t="shared" si="0"/>
        <v>-150543</v>
      </c>
      <c r="R37" s="8">
        <f>Table1[[#This Row],[Số còn phải thu ĐK]]+Table1[[#This Row],[Giá Trị HD sau CK]]-Table1[[#This Row],[Số tiền đã thu]]</f>
        <v>0</v>
      </c>
      <c r="S37" s="7">
        <f>IF(Table1[[#This Row],[Ngày hóa đơn]]&lt;&gt;"",Table1[[#This Row],[Ngày hóa đơn]],Table1[[#This Row],[Ngày hạch toán]])</f>
        <v>45744</v>
      </c>
      <c r="T37" s="8"/>
      <c r="U37" s="7">
        <f>IF(Table1[[#This Row],[Ngày tính CN]]="","",S37+T37)</f>
        <v>45744</v>
      </c>
      <c r="V37" s="71">
        <f ca="1">IF(Table1[[#This Row],[Hạn thanh toán]]="","",IF((U37-NOW())&lt;0,0,(U37-NOW())))</f>
        <v>0</v>
      </c>
      <c r="W37" s="69"/>
      <c r="X37" s="65" t="str">
        <f t="shared" ca="1" si="2"/>
        <v/>
      </c>
      <c r="Y37" s="65" t="str">
        <f t="shared" si="1"/>
        <v>Đã thanh toán</v>
      </c>
      <c r="Z37" s="250">
        <f>Table1[[#This Row],[Hạn thanh toán]]</f>
        <v>45744</v>
      </c>
      <c r="AA37" s="250">
        <f>Table1[[#This Row],[Ngày Thanh toán]]</f>
        <v>45804</v>
      </c>
      <c r="AD37" s="3" t="str">
        <f>IF(Table1[[#This Row],[Mã khách hàng]]="","",VLOOKUP($A37,Ma_KH!$A:$Q,Ma_KH!O$1,0))</f>
        <v>CLEVERFOOD</v>
      </c>
      <c r="AE37" s="3" t="str">
        <f>IF(Table1[[#This Row],[Mã khách hàng]]="","",VLOOKUP($A37,Ma_KH!$A:$Q,Ma_KH!P$1,0))</f>
        <v>CÔNG TY CỔ PHẦN THỰC PHẨM SẠCH CLEVERFOOD</v>
      </c>
      <c r="AF37" s="3" t="str">
        <f>VLOOKUP(A37,Ma_KH!A:Q,Ma_KH!J$1,0)</f>
        <v>Vũ Anh Tuấn</v>
      </c>
    </row>
    <row r="38" spans="1:32" ht="16.5">
      <c r="A38" s="73" t="s">
        <v>36</v>
      </c>
      <c r="B38" s="73" t="s">
        <v>270</v>
      </c>
      <c r="C38" s="75">
        <v>45757</v>
      </c>
      <c r="D38" s="76" t="s">
        <v>300</v>
      </c>
      <c r="E38" s="75"/>
      <c r="F38" s="73"/>
      <c r="G38" s="73" t="s">
        <v>289</v>
      </c>
      <c r="H38" s="69">
        <v>0</v>
      </c>
      <c r="I38" s="69">
        <v>0</v>
      </c>
      <c r="J38" s="69">
        <f>(Table1[[#This Row],[Tiền hàng]]-Table1[[#This Row],[Tiền chiết khấu]])*8%</f>
        <v>0</v>
      </c>
      <c r="K38" s="69">
        <v>76982</v>
      </c>
      <c r="L38" s="8" t="s">
        <v>17</v>
      </c>
      <c r="M38" s="41">
        <v>45832</v>
      </c>
      <c r="N38" s="29" t="s">
        <v>3647</v>
      </c>
      <c r="O38" s="69">
        <f>IF(Table1[[#This Row],[Phân loại]]="Tồn đầu kỳ",Table1[[#This Row],[Tổng giá trị]],0)</f>
        <v>0</v>
      </c>
      <c r="P38" s="8">
        <f>IF(Table1[[#This Row],[Số còn phải thu ĐK]]&lt;&gt;0,0,IF(Table1[[#This Row],[Phân loại]]="Bán hàng",Table1[[#This Row],[Tổng giá trị]],-Table1[[#This Row],[Tổng giá trị]]))</f>
        <v>-76982</v>
      </c>
      <c r="Q38" s="18">
        <f t="shared" si="0"/>
        <v>-76982</v>
      </c>
      <c r="R38" s="8">
        <f>Table1[[#This Row],[Số còn phải thu ĐK]]+Table1[[#This Row],[Giá Trị HD sau CK]]-Table1[[#This Row],[Số tiền đã thu]]</f>
        <v>0</v>
      </c>
      <c r="S38" s="7">
        <f>IF(Table1[[#This Row],[Ngày hóa đơn]]&lt;&gt;"",Table1[[#This Row],[Ngày hóa đơn]],Table1[[#This Row],[Ngày hạch toán]])</f>
        <v>45757</v>
      </c>
      <c r="T38" s="8"/>
      <c r="U38" s="7">
        <f>IF(Table1[[#This Row],[Ngày tính CN]]="","",S38+T38)</f>
        <v>45757</v>
      </c>
      <c r="V38" s="71">
        <f ca="1">IF(Table1[[#This Row],[Hạn thanh toán]]="","",IF((U38-NOW())&lt;0,0,(U38-NOW())))</f>
        <v>0</v>
      </c>
      <c r="W38" s="69"/>
      <c r="X38" s="65" t="str">
        <f t="shared" ca="1" si="2"/>
        <v/>
      </c>
      <c r="Y38" s="65" t="str">
        <f t="shared" si="1"/>
        <v>Đã thanh toán</v>
      </c>
      <c r="Z38" s="250">
        <f>Table1[[#This Row],[Hạn thanh toán]]</f>
        <v>45757</v>
      </c>
      <c r="AA38" s="250">
        <f>Table1[[#This Row],[Ngày Thanh toán]]</f>
        <v>45832</v>
      </c>
      <c r="AD38" s="3" t="str">
        <f>IF(Table1[[#This Row],[Mã khách hàng]]="","",VLOOKUP($A38,Ma_KH!$A:$Q,Ma_KH!O$1,0))</f>
        <v>CLEVERFOOD</v>
      </c>
      <c r="AE38" s="3" t="str">
        <f>IF(Table1[[#This Row],[Mã khách hàng]]="","",VLOOKUP($A38,Ma_KH!$A:$Q,Ma_KH!P$1,0))</f>
        <v>CÔNG TY CỔ PHẦN THỰC PHẨM SẠCH CLEVERFOOD</v>
      </c>
      <c r="AF38" s="3" t="str">
        <f>VLOOKUP(A38,Ma_KH!A:Q,Ma_KH!J$1,0)</f>
        <v>Vũ Anh Tuấn</v>
      </c>
    </row>
    <row r="39" spans="1:32" ht="16.5">
      <c r="A39" s="73" t="s">
        <v>36</v>
      </c>
      <c r="B39" s="73" t="s">
        <v>270</v>
      </c>
      <c r="C39" s="75">
        <v>45758</v>
      </c>
      <c r="D39" s="76" t="s">
        <v>301</v>
      </c>
      <c r="E39" s="75"/>
      <c r="F39" s="73"/>
      <c r="G39" s="77" t="s">
        <v>274</v>
      </c>
      <c r="H39" s="69">
        <v>942370</v>
      </c>
      <c r="I39" s="69">
        <v>0</v>
      </c>
      <c r="J39" s="69">
        <f>(Table1[[#This Row],[Tiền hàng]]-Table1[[#This Row],[Tiền chiết khấu]])*8%</f>
        <v>75389.600000000006</v>
      </c>
      <c r="K39" s="69">
        <v>1017760</v>
      </c>
      <c r="L39" s="8" t="s">
        <v>24</v>
      </c>
      <c r="M39" s="41">
        <v>45832</v>
      </c>
      <c r="N39" s="29" t="s">
        <v>3647</v>
      </c>
      <c r="O39" s="69">
        <f>IF(Table1[[#This Row],[Phân loại]]="Tồn đầu kỳ",Table1[[#This Row],[Tổng giá trị]],0)</f>
        <v>0</v>
      </c>
      <c r="P39" s="8">
        <f>IF(Table1[[#This Row],[Số còn phải thu ĐK]]&lt;&gt;0,0,IF(Table1[[#This Row],[Phân loại]]="Bán hàng",Table1[[#This Row],[Tổng giá trị]],-Table1[[#This Row],[Tổng giá trị]]))</f>
        <v>1017760</v>
      </c>
      <c r="Q39" s="18">
        <f t="shared" si="0"/>
        <v>1017760</v>
      </c>
      <c r="R39" s="8">
        <f>Table1[[#This Row],[Số còn phải thu ĐK]]+Table1[[#This Row],[Giá Trị HD sau CK]]-Table1[[#This Row],[Số tiền đã thu]]</f>
        <v>0</v>
      </c>
      <c r="S39" s="7">
        <f>IF(Table1[[#This Row],[Ngày hóa đơn]]&lt;&gt;"",Table1[[#This Row],[Ngày hóa đơn]],Table1[[#This Row],[Ngày hạch toán]])</f>
        <v>45758</v>
      </c>
      <c r="T39" s="8"/>
      <c r="U39" s="7">
        <f>IF(Table1[[#This Row],[Ngày tính CN]]="","",S39+T39)</f>
        <v>45758</v>
      </c>
      <c r="V39" s="71">
        <f ca="1">IF(Table1[[#This Row],[Hạn thanh toán]]="","",IF((U39-NOW())&lt;0,0,(U39-NOW())))</f>
        <v>0</v>
      </c>
      <c r="W39" s="69"/>
      <c r="X39" s="65" t="str">
        <f t="shared" ca="1" si="2"/>
        <v/>
      </c>
      <c r="Y39" s="65" t="str">
        <f t="shared" si="1"/>
        <v>Đã thanh toán</v>
      </c>
      <c r="Z39" s="250">
        <f>Table1[[#This Row],[Hạn thanh toán]]</f>
        <v>45758</v>
      </c>
      <c r="AA39" s="250">
        <f>Table1[[#This Row],[Ngày Thanh toán]]</f>
        <v>45832</v>
      </c>
      <c r="AD39" s="3" t="str">
        <f>IF(Table1[[#This Row],[Mã khách hàng]]="","",VLOOKUP($A39,Ma_KH!$A:$Q,Ma_KH!O$1,0))</f>
        <v>CLEVERFOOD</v>
      </c>
      <c r="AE39" s="3" t="str">
        <f>IF(Table1[[#This Row],[Mã khách hàng]]="","",VLOOKUP($A39,Ma_KH!$A:$Q,Ma_KH!P$1,0))</f>
        <v>CÔNG TY CỔ PHẦN THỰC PHẨM SẠCH CLEVERFOOD</v>
      </c>
      <c r="AF39" s="3" t="str">
        <f>VLOOKUP(A39,Ma_KH!A:Q,Ma_KH!J$1,0)</f>
        <v>Vũ Anh Tuấn</v>
      </c>
    </row>
    <row r="40" spans="1:32" ht="16.5">
      <c r="A40" s="73" t="s">
        <v>36</v>
      </c>
      <c r="B40" s="73" t="s">
        <v>270</v>
      </c>
      <c r="C40" s="75">
        <v>45768</v>
      </c>
      <c r="D40" s="76" t="s">
        <v>302</v>
      </c>
      <c r="E40" s="75"/>
      <c r="F40" s="73"/>
      <c r="G40" s="77" t="s">
        <v>287</v>
      </c>
      <c r="H40" s="69">
        <v>1027985</v>
      </c>
      <c r="I40" s="69">
        <v>0</v>
      </c>
      <c r="J40" s="69">
        <f>(Table1[[#This Row],[Tiền hàng]]-Table1[[#This Row],[Tiền chiết khấu]])*8%</f>
        <v>82238.8</v>
      </c>
      <c r="K40" s="69">
        <v>1110224</v>
      </c>
      <c r="L40" s="8" t="s">
        <v>24</v>
      </c>
      <c r="M40" s="41">
        <v>45832</v>
      </c>
      <c r="N40" s="29" t="s">
        <v>3647</v>
      </c>
      <c r="O40" s="69">
        <f>IF(Table1[[#This Row],[Phân loại]]="Tồn đầu kỳ",Table1[[#This Row],[Tổng giá trị]],0)</f>
        <v>0</v>
      </c>
      <c r="P40" s="8">
        <f>IF(Table1[[#This Row],[Số còn phải thu ĐK]]&lt;&gt;0,0,IF(Table1[[#This Row],[Phân loại]]="Bán hàng",Table1[[#This Row],[Tổng giá trị]],-Table1[[#This Row],[Tổng giá trị]]))</f>
        <v>1110224</v>
      </c>
      <c r="Q40" s="18">
        <f t="shared" si="0"/>
        <v>1110224</v>
      </c>
      <c r="R40" s="8">
        <f>Table1[[#This Row],[Số còn phải thu ĐK]]+Table1[[#This Row],[Giá Trị HD sau CK]]-Table1[[#This Row],[Số tiền đã thu]]</f>
        <v>0</v>
      </c>
      <c r="S40" s="7">
        <f>IF(Table1[[#This Row],[Ngày hóa đơn]]&lt;&gt;"",Table1[[#This Row],[Ngày hóa đơn]],Table1[[#This Row],[Ngày hạch toán]])</f>
        <v>45768</v>
      </c>
      <c r="T40" s="8"/>
      <c r="U40" s="7">
        <f>IF(Table1[[#This Row],[Ngày tính CN]]="","",S40+T40)</f>
        <v>45768</v>
      </c>
      <c r="V40" s="71">
        <f ca="1">IF(Table1[[#This Row],[Hạn thanh toán]]="","",IF((U40-NOW())&lt;0,0,(U40-NOW())))</f>
        <v>0</v>
      </c>
      <c r="W40" s="69"/>
      <c r="X40" s="65" t="str">
        <f t="shared" ca="1" si="2"/>
        <v/>
      </c>
      <c r="Y40" s="65" t="str">
        <f t="shared" si="1"/>
        <v>Đã thanh toán</v>
      </c>
      <c r="Z40" s="250">
        <f>Table1[[#This Row],[Hạn thanh toán]]</f>
        <v>45768</v>
      </c>
      <c r="AA40" s="250">
        <f>Table1[[#This Row],[Ngày Thanh toán]]</f>
        <v>45832</v>
      </c>
      <c r="AD40" s="3" t="str">
        <f>IF(Table1[[#This Row],[Mã khách hàng]]="","",VLOOKUP($A40,Ma_KH!$A:$Q,Ma_KH!O$1,0))</f>
        <v>CLEVERFOOD</v>
      </c>
      <c r="AE40" s="3" t="str">
        <f>IF(Table1[[#This Row],[Mã khách hàng]]="","",VLOOKUP($A40,Ma_KH!$A:$Q,Ma_KH!P$1,0))</f>
        <v>CÔNG TY CỔ PHẦN THỰC PHẨM SẠCH CLEVERFOOD</v>
      </c>
      <c r="AF40" s="3" t="str">
        <f>VLOOKUP(A40,Ma_KH!A:Q,Ma_KH!J$1,0)</f>
        <v>Vũ Anh Tuấn</v>
      </c>
    </row>
    <row r="41" spans="1:32" ht="16.5">
      <c r="A41" s="73" t="s">
        <v>36</v>
      </c>
      <c r="B41" s="73" t="s">
        <v>270</v>
      </c>
      <c r="C41" s="75">
        <v>45768</v>
      </c>
      <c r="D41" s="76" t="s">
        <v>303</v>
      </c>
      <c r="E41" s="75"/>
      <c r="F41" s="73"/>
      <c r="G41" s="73" t="s">
        <v>304</v>
      </c>
      <c r="H41" s="69"/>
      <c r="I41" s="69">
        <v>0</v>
      </c>
      <c r="J41" s="69">
        <f>(Table1[[#This Row],[Tiền hàng]]-Table1[[#This Row],[Tiền chiết khấu]])*8%</f>
        <v>0</v>
      </c>
      <c r="K41" s="69">
        <v>156087</v>
      </c>
      <c r="L41" s="8" t="s">
        <v>17</v>
      </c>
      <c r="M41" s="41">
        <v>45832</v>
      </c>
      <c r="N41" s="29" t="s">
        <v>3647</v>
      </c>
      <c r="O41" s="69">
        <f>IF(Table1[[#This Row],[Phân loại]]="Tồn đầu kỳ",Table1[[#This Row],[Tổng giá trị]],0)</f>
        <v>0</v>
      </c>
      <c r="P41" s="8">
        <f>IF(Table1[[#This Row],[Số còn phải thu ĐK]]&lt;&gt;0,0,IF(Table1[[#This Row],[Phân loại]]="Bán hàng",Table1[[#This Row],[Tổng giá trị]],-Table1[[#This Row],[Tổng giá trị]]))</f>
        <v>-156087</v>
      </c>
      <c r="Q41" s="18">
        <f t="shared" si="0"/>
        <v>-156087</v>
      </c>
      <c r="R41" s="8">
        <f>Table1[[#This Row],[Số còn phải thu ĐK]]+Table1[[#This Row],[Giá Trị HD sau CK]]-Table1[[#This Row],[Số tiền đã thu]]</f>
        <v>0</v>
      </c>
      <c r="S41" s="7">
        <f>IF(Table1[[#This Row],[Ngày hóa đơn]]&lt;&gt;"",Table1[[#This Row],[Ngày hóa đơn]],Table1[[#This Row],[Ngày hạch toán]])</f>
        <v>45768</v>
      </c>
      <c r="T41" s="8"/>
      <c r="U41" s="7">
        <f>IF(Table1[[#This Row],[Ngày tính CN]]="","",S41+T41)</f>
        <v>45768</v>
      </c>
      <c r="V41" s="71">
        <f ca="1">IF(Table1[[#This Row],[Hạn thanh toán]]="","",IF((U41-NOW())&lt;0,0,(U41-NOW())))</f>
        <v>0</v>
      </c>
      <c r="W41" s="69"/>
      <c r="X41" s="65" t="str">
        <f t="shared" ca="1" si="2"/>
        <v/>
      </c>
      <c r="Y41" s="65" t="str">
        <f t="shared" si="1"/>
        <v>Đã thanh toán</v>
      </c>
      <c r="Z41" s="250">
        <f>Table1[[#This Row],[Hạn thanh toán]]</f>
        <v>45768</v>
      </c>
      <c r="AA41" s="250">
        <f>Table1[[#This Row],[Ngày Thanh toán]]</f>
        <v>45832</v>
      </c>
      <c r="AD41" s="3" t="str">
        <f>IF(Table1[[#This Row],[Mã khách hàng]]="","",VLOOKUP($A41,Ma_KH!$A:$Q,Ma_KH!O$1,0))</f>
        <v>CLEVERFOOD</v>
      </c>
      <c r="AE41" s="3" t="str">
        <f>IF(Table1[[#This Row],[Mã khách hàng]]="","",VLOOKUP($A41,Ma_KH!$A:$Q,Ma_KH!P$1,0))</f>
        <v>CÔNG TY CỔ PHẦN THỰC PHẨM SẠCH CLEVERFOOD</v>
      </c>
      <c r="AF41" s="3" t="str">
        <f>VLOOKUP(A41,Ma_KH!A:Q,Ma_KH!J$1,0)</f>
        <v>Vũ Anh Tuấn</v>
      </c>
    </row>
    <row r="42" spans="1:32" ht="16.5">
      <c r="A42" s="73" t="s">
        <v>36</v>
      </c>
      <c r="B42" s="73" t="s">
        <v>270</v>
      </c>
      <c r="C42" s="75">
        <v>45770</v>
      </c>
      <c r="D42" s="76" t="s">
        <v>305</v>
      </c>
      <c r="E42" s="75"/>
      <c r="F42" s="73"/>
      <c r="G42" s="77" t="s">
        <v>274</v>
      </c>
      <c r="H42" s="69">
        <v>744562</v>
      </c>
      <c r="I42" s="69">
        <v>0</v>
      </c>
      <c r="J42" s="69">
        <f>(Table1[[#This Row],[Tiền hàng]]-Table1[[#This Row],[Tiền chiết khấu]])*8%</f>
        <v>59564.959999999999</v>
      </c>
      <c r="K42" s="69">
        <v>804127</v>
      </c>
      <c r="L42" s="8" t="s">
        <v>24</v>
      </c>
      <c r="M42" s="41">
        <v>45832</v>
      </c>
      <c r="N42" s="29" t="s">
        <v>3647</v>
      </c>
      <c r="O42" s="69">
        <f>IF(Table1[[#This Row],[Phân loại]]="Tồn đầu kỳ",Table1[[#This Row],[Tổng giá trị]],0)</f>
        <v>0</v>
      </c>
      <c r="P42" s="8">
        <f>IF(Table1[[#This Row],[Số còn phải thu ĐK]]&lt;&gt;0,0,IF(Table1[[#This Row],[Phân loại]]="Bán hàng",Table1[[#This Row],[Tổng giá trị]],-Table1[[#This Row],[Tổng giá trị]]))</f>
        <v>804127</v>
      </c>
      <c r="Q42" s="18">
        <f t="shared" si="0"/>
        <v>804127</v>
      </c>
      <c r="R42" s="8">
        <f>Table1[[#This Row],[Số còn phải thu ĐK]]+Table1[[#This Row],[Giá Trị HD sau CK]]-Table1[[#This Row],[Số tiền đã thu]]</f>
        <v>0</v>
      </c>
      <c r="S42" s="7">
        <f>IF(Table1[[#This Row],[Ngày hóa đơn]]&lt;&gt;"",Table1[[#This Row],[Ngày hóa đơn]],Table1[[#This Row],[Ngày hạch toán]])</f>
        <v>45770</v>
      </c>
      <c r="T42" s="8"/>
      <c r="U42" s="7">
        <f>IF(Table1[[#This Row],[Ngày tính CN]]="","",S42+T42)</f>
        <v>45770</v>
      </c>
      <c r="V42" s="71">
        <f ca="1">IF(Table1[[#This Row],[Hạn thanh toán]]="","",IF((U42-NOW())&lt;0,0,(U42-NOW())))</f>
        <v>0</v>
      </c>
      <c r="W42" s="69"/>
      <c r="X42" s="65" t="str">
        <f t="shared" ca="1" si="2"/>
        <v/>
      </c>
      <c r="Y42" s="65" t="str">
        <f t="shared" si="1"/>
        <v>Đã thanh toán</v>
      </c>
      <c r="Z42" s="250">
        <f>Table1[[#This Row],[Hạn thanh toán]]</f>
        <v>45770</v>
      </c>
      <c r="AA42" s="250">
        <f>Table1[[#This Row],[Ngày Thanh toán]]</f>
        <v>45832</v>
      </c>
      <c r="AD42" s="3" t="str">
        <f>IF(Table1[[#This Row],[Mã khách hàng]]="","",VLOOKUP($A42,Ma_KH!$A:$Q,Ma_KH!O$1,0))</f>
        <v>CLEVERFOOD</v>
      </c>
      <c r="AE42" s="3" t="str">
        <f>IF(Table1[[#This Row],[Mã khách hàng]]="","",VLOOKUP($A42,Ma_KH!$A:$Q,Ma_KH!P$1,0))</f>
        <v>CÔNG TY CỔ PHẦN THỰC PHẨM SẠCH CLEVERFOOD</v>
      </c>
      <c r="AF42" s="3" t="str">
        <f>VLOOKUP(A42,Ma_KH!A:Q,Ma_KH!J$1,0)</f>
        <v>Vũ Anh Tuấn</v>
      </c>
    </row>
    <row r="43" spans="1:32" ht="16.5">
      <c r="A43" s="66" t="s">
        <v>36</v>
      </c>
      <c r="B43" s="66" t="s">
        <v>270</v>
      </c>
      <c r="C43" s="67">
        <v>45772</v>
      </c>
      <c r="D43" s="68" t="s">
        <v>306</v>
      </c>
      <c r="E43" s="67"/>
      <c r="F43" s="66"/>
      <c r="G43" s="66" t="s">
        <v>307</v>
      </c>
      <c r="H43" s="69"/>
      <c r="I43" s="69">
        <v>0</v>
      </c>
      <c r="J43" s="69">
        <f>(Table1[[#This Row],[Tiền hàng]]-Table1[[#This Row],[Tiền chiết khấu]])*8%</f>
        <v>0</v>
      </c>
      <c r="K43" s="69">
        <v>57641</v>
      </c>
      <c r="L43" s="8" t="s">
        <v>17</v>
      </c>
      <c r="M43" s="41">
        <v>45832</v>
      </c>
      <c r="N43" s="29" t="s">
        <v>3647</v>
      </c>
      <c r="O43" s="69">
        <f>IF(Table1[[#This Row],[Phân loại]]="Tồn đầu kỳ",Table1[[#This Row],[Tổng giá trị]],0)</f>
        <v>0</v>
      </c>
      <c r="P43" s="8">
        <f>IF(Table1[[#This Row],[Số còn phải thu ĐK]]&lt;&gt;0,0,IF(Table1[[#This Row],[Phân loại]]="Bán hàng",Table1[[#This Row],[Tổng giá trị]],-Table1[[#This Row],[Tổng giá trị]]))</f>
        <v>-57641</v>
      </c>
      <c r="Q43" s="18">
        <f t="shared" si="0"/>
        <v>-57641</v>
      </c>
      <c r="R43" s="8">
        <f>Table1[[#This Row],[Số còn phải thu ĐK]]+Table1[[#This Row],[Giá Trị HD sau CK]]-Table1[[#This Row],[Số tiền đã thu]]</f>
        <v>0</v>
      </c>
      <c r="S43" s="7">
        <f>IF(Table1[[#This Row],[Ngày hóa đơn]]&lt;&gt;"",Table1[[#This Row],[Ngày hóa đơn]],Table1[[#This Row],[Ngày hạch toán]])</f>
        <v>45772</v>
      </c>
      <c r="T43" s="8"/>
      <c r="U43" s="7">
        <f>IF(Table1[[#This Row],[Ngày tính CN]]="","",S43+T43)</f>
        <v>45772</v>
      </c>
      <c r="V43" s="71">
        <f ca="1">IF(Table1[[#This Row],[Hạn thanh toán]]="","",IF((U43-NOW())&lt;0,0,(U43-NOW())))</f>
        <v>0</v>
      </c>
      <c r="W43" s="69"/>
      <c r="X43" s="65" t="str">
        <f t="shared" ca="1" si="2"/>
        <v/>
      </c>
      <c r="Y43" s="65" t="str">
        <f t="shared" si="1"/>
        <v>Đã thanh toán</v>
      </c>
      <c r="Z43" s="250">
        <f>Table1[[#This Row],[Hạn thanh toán]]</f>
        <v>45772</v>
      </c>
      <c r="AA43" s="250">
        <f>Table1[[#This Row],[Ngày Thanh toán]]</f>
        <v>45832</v>
      </c>
      <c r="AD43" s="3" t="str">
        <f>IF(Table1[[#This Row],[Mã khách hàng]]="","",VLOOKUP($A43,Ma_KH!$A:$Q,Ma_KH!O$1,0))</f>
        <v>CLEVERFOOD</v>
      </c>
      <c r="AE43" s="3" t="str">
        <f>IF(Table1[[#This Row],[Mã khách hàng]]="","",VLOOKUP($A43,Ma_KH!$A:$Q,Ma_KH!P$1,0))</f>
        <v>CÔNG TY CỔ PHẦN THỰC PHẨM SẠCH CLEVERFOOD</v>
      </c>
      <c r="AF43" s="3" t="str">
        <f>VLOOKUP(A43,Ma_KH!A:Q,Ma_KH!J$1,0)</f>
        <v>Vũ Anh Tuấn</v>
      </c>
    </row>
    <row r="44" spans="1:32" ht="16.5">
      <c r="A44" s="73" t="s">
        <v>36</v>
      </c>
      <c r="B44" s="73" t="s">
        <v>270</v>
      </c>
      <c r="C44" s="75">
        <v>45780</v>
      </c>
      <c r="D44" s="76" t="s">
        <v>308</v>
      </c>
      <c r="E44" s="75"/>
      <c r="F44" s="73"/>
      <c r="G44" s="73" t="s">
        <v>309</v>
      </c>
      <c r="H44" s="69"/>
      <c r="I44" s="69">
        <v>0</v>
      </c>
      <c r="J44" s="69">
        <f>(Table1[[#This Row],[Tiền hàng]]-Table1[[#This Row],[Tiền chiết khấu]])*8%</f>
        <v>0</v>
      </c>
      <c r="K44" s="69">
        <v>238464</v>
      </c>
      <c r="L44" s="8" t="s">
        <v>17</v>
      </c>
      <c r="M44" s="41">
        <v>45842</v>
      </c>
      <c r="N44" s="29" t="s">
        <v>3648</v>
      </c>
      <c r="O44" s="69">
        <f>IF(Table1[[#This Row],[Phân loại]]="Tồn đầu kỳ",Table1[[#This Row],[Tổng giá trị]],0)</f>
        <v>0</v>
      </c>
      <c r="P44" s="8">
        <f>IF(Table1[[#This Row],[Số còn phải thu ĐK]]&lt;&gt;0,0,IF(Table1[[#This Row],[Phân loại]]="Bán hàng",Table1[[#This Row],[Tổng giá trị]],-Table1[[#This Row],[Tổng giá trị]]))</f>
        <v>-238464</v>
      </c>
      <c r="Q44" s="18">
        <f t="shared" si="0"/>
        <v>-238464</v>
      </c>
      <c r="R44" s="8">
        <f>Table1[[#This Row],[Số còn phải thu ĐK]]+Table1[[#This Row],[Giá Trị HD sau CK]]-Table1[[#This Row],[Số tiền đã thu]]</f>
        <v>0</v>
      </c>
      <c r="S44" s="7">
        <f>IF(Table1[[#This Row],[Ngày hóa đơn]]&lt;&gt;"",Table1[[#This Row],[Ngày hóa đơn]],Table1[[#This Row],[Ngày hạch toán]])</f>
        <v>45780</v>
      </c>
      <c r="T44" s="8"/>
      <c r="U44" s="7">
        <f>IF(Table1[[#This Row],[Ngày tính CN]]="","",S44+T44)</f>
        <v>45780</v>
      </c>
      <c r="V44" s="71">
        <f ca="1">IF(Table1[[#This Row],[Hạn thanh toán]]="","",IF((U44-NOW())&lt;0,0,(U44-NOW())))</f>
        <v>0</v>
      </c>
      <c r="W44" s="69"/>
      <c r="X44" s="65" t="str">
        <f t="shared" ca="1" si="2"/>
        <v/>
      </c>
      <c r="Y44" s="65" t="str">
        <f t="shared" si="1"/>
        <v>Đã thanh toán</v>
      </c>
      <c r="Z44" s="250">
        <f>Table1[[#This Row],[Hạn thanh toán]]</f>
        <v>45780</v>
      </c>
      <c r="AA44" s="250">
        <f>Table1[[#This Row],[Ngày Thanh toán]]</f>
        <v>45842</v>
      </c>
      <c r="AD44" s="3" t="str">
        <f>IF(Table1[[#This Row],[Mã khách hàng]]="","",VLOOKUP($A44,Ma_KH!$A:$Q,Ma_KH!O$1,0))</f>
        <v>CLEVERFOOD</v>
      </c>
      <c r="AE44" s="3" t="str">
        <f>IF(Table1[[#This Row],[Mã khách hàng]]="","",VLOOKUP($A44,Ma_KH!$A:$Q,Ma_KH!P$1,0))</f>
        <v>CÔNG TY CỔ PHẦN THỰC PHẨM SẠCH CLEVERFOOD</v>
      </c>
      <c r="AF44" s="3" t="str">
        <f>VLOOKUP(A44,Ma_KH!A:Q,Ma_KH!J$1,0)</f>
        <v>Vũ Anh Tuấn</v>
      </c>
    </row>
    <row r="45" spans="1:32" ht="16.5">
      <c r="A45" s="73" t="s">
        <v>36</v>
      </c>
      <c r="B45" s="73" t="s">
        <v>270</v>
      </c>
      <c r="C45" s="75">
        <v>45782</v>
      </c>
      <c r="D45" s="76" t="s">
        <v>310</v>
      </c>
      <c r="E45" s="75"/>
      <c r="F45" s="73"/>
      <c r="G45" s="77" t="s">
        <v>274</v>
      </c>
      <c r="H45" s="69">
        <v>885550</v>
      </c>
      <c r="I45" s="69">
        <v>0</v>
      </c>
      <c r="J45" s="69">
        <f>(Table1[[#This Row],[Tiền hàng]]-Table1[[#This Row],[Tiền chiết khấu]])*8%</f>
        <v>70844</v>
      </c>
      <c r="K45" s="69">
        <v>956394</v>
      </c>
      <c r="L45" s="8" t="s">
        <v>24</v>
      </c>
      <c r="M45" s="41">
        <v>45842</v>
      </c>
      <c r="N45" s="29" t="s">
        <v>3648</v>
      </c>
      <c r="O45" s="69">
        <f>IF(Table1[[#This Row],[Phân loại]]="Tồn đầu kỳ",Table1[[#This Row],[Tổng giá trị]],0)</f>
        <v>0</v>
      </c>
      <c r="P45" s="8">
        <f>IF(Table1[[#This Row],[Số còn phải thu ĐK]]&lt;&gt;0,0,IF(Table1[[#This Row],[Phân loại]]="Bán hàng",Table1[[#This Row],[Tổng giá trị]],-Table1[[#This Row],[Tổng giá trị]]))</f>
        <v>956394</v>
      </c>
      <c r="Q45" s="18">
        <f t="shared" si="0"/>
        <v>956394</v>
      </c>
      <c r="R45" s="8">
        <f>Table1[[#This Row],[Số còn phải thu ĐK]]+Table1[[#This Row],[Giá Trị HD sau CK]]-Table1[[#This Row],[Số tiền đã thu]]</f>
        <v>0</v>
      </c>
      <c r="S45" s="7">
        <f>IF(Table1[[#This Row],[Ngày hóa đơn]]&lt;&gt;"",Table1[[#This Row],[Ngày hóa đơn]],Table1[[#This Row],[Ngày hạch toán]])</f>
        <v>45782</v>
      </c>
      <c r="T45" s="8"/>
      <c r="U45" s="7">
        <f>IF(Table1[[#This Row],[Ngày tính CN]]="","",S45+T45)</f>
        <v>45782</v>
      </c>
      <c r="V45" s="71">
        <f ca="1">IF(Table1[[#This Row],[Hạn thanh toán]]="","",IF((U45-NOW())&lt;0,0,(U45-NOW())))</f>
        <v>0</v>
      </c>
      <c r="W45" s="69"/>
      <c r="X45" s="65" t="str">
        <f t="shared" ca="1" si="2"/>
        <v/>
      </c>
      <c r="Y45" s="65" t="str">
        <f t="shared" si="1"/>
        <v>Đã thanh toán</v>
      </c>
      <c r="Z45" s="250">
        <f>Table1[[#This Row],[Hạn thanh toán]]</f>
        <v>45782</v>
      </c>
      <c r="AA45" s="250">
        <f>Table1[[#This Row],[Ngày Thanh toán]]</f>
        <v>45842</v>
      </c>
      <c r="AD45" s="3" t="str">
        <f>IF(Table1[[#This Row],[Mã khách hàng]]="","",VLOOKUP($A45,Ma_KH!$A:$Q,Ma_KH!O$1,0))</f>
        <v>CLEVERFOOD</v>
      </c>
      <c r="AE45" s="3" t="str">
        <f>IF(Table1[[#This Row],[Mã khách hàng]]="","",VLOOKUP($A45,Ma_KH!$A:$Q,Ma_KH!P$1,0))</f>
        <v>CÔNG TY CỔ PHẦN THỰC PHẨM SẠCH CLEVERFOOD</v>
      </c>
      <c r="AF45" s="3" t="str">
        <f>VLOOKUP(A45,Ma_KH!A:Q,Ma_KH!J$1,0)</f>
        <v>Vũ Anh Tuấn</v>
      </c>
    </row>
    <row r="46" spans="1:32" ht="16.5">
      <c r="A46" s="73" t="s">
        <v>36</v>
      </c>
      <c r="B46" s="73" t="s">
        <v>270</v>
      </c>
      <c r="C46" s="75">
        <v>45785</v>
      </c>
      <c r="D46" s="76" t="s">
        <v>311</v>
      </c>
      <c r="E46" s="75"/>
      <c r="F46" s="73"/>
      <c r="G46" s="73" t="s">
        <v>276</v>
      </c>
      <c r="H46" s="69"/>
      <c r="I46" s="69">
        <v>0</v>
      </c>
      <c r="J46" s="69">
        <f>(Table1[[#This Row],[Tiền hàng]]-Table1[[#This Row],[Tiền chiết khấu]])*8%</f>
        <v>0</v>
      </c>
      <c r="K46" s="69">
        <v>381038</v>
      </c>
      <c r="L46" s="8" t="s">
        <v>17</v>
      </c>
      <c r="M46" s="41">
        <v>45842</v>
      </c>
      <c r="N46" s="29" t="s">
        <v>3648</v>
      </c>
      <c r="O46" s="69">
        <f>IF(Table1[[#This Row],[Phân loại]]="Tồn đầu kỳ",Table1[[#This Row],[Tổng giá trị]],0)</f>
        <v>0</v>
      </c>
      <c r="P46" s="8">
        <f>IF(Table1[[#This Row],[Số còn phải thu ĐK]]&lt;&gt;0,0,IF(Table1[[#This Row],[Phân loại]]="Bán hàng",Table1[[#This Row],[Tổng giá trị]],-Table1[[#This Row],[Tổng giá trị]]))</f>
        <v>-381038</v>
      </c>
      <c r="Q46" s="18">
        <f t="shared" si="0"/>
        <v>-381038</v>
      </c>
      <c r="R46" s="8">
        <f>Table1[[#This Row],[Số còn phải thu ĐK]]+Table1[[#This Row],[Giá Trị HD sau CK]]-Table1[[#This Row],[Số tiền đã thu]]</f>
        <v>0</v>
      </c>
      <c r="S46" s="7">
        <f>IF(Table1[[#This Row],[Ngày hóa đơn]]&lt;&gt;"",Table1[[#This Row],[Ngày hóa đơn]],Table1[[#This Row],[Ngày hạch toán]])</f>
        <v>45785</v>
      </c>
      <c r="T46" s="8"/>
      <c r="U46" s="7">
        <f>IF(Table1[[#This Row],[Ngày tính CN]]="","",S46+T46)</f>
        <v>45785</v>
      </c>
      <c r="V46" s="71">
        <f ca="1">IF(Table1[[#This Row],[Hạn thanh toán]]="","",IF((U46-NOW())&lt;0,0,(U46-NOW())))</f>
        <v>0</v>
      </c>
      <c r="W46" s="69"/>
      <c r="X46" s="65" t="str">
        <f t="shared" ca="1" si="2"/>
        <v/>
      </c>
      <c r="Y46" s="65" t="str">
        <f t="shared" si="1"/>
        <v>Đã thanh toán</v>
      </c>
      <c r="Z46" s="250">
        <f>Table1[[#This Row],[Hạn thanh toán]]</f>
        <v>45785</v>
      </c>
      <c r="AA46" s="250">
        <f>Table1[[#This Row],[Ngày Thanh toán]]</f>
        <v>45842</v>
      </c>
      <c r="AD46" s="3" t="str">
        <f>IF(Table1[[#This Row],[Mã khách hàng]]="","",VLOOKUP($A46,Ma_KH!$A:$Q,Ma_KH!O$1,0))</f>
        <v>CLEVERFOOD</v>
      </c>
      <c r="AE46" s="3" t="str">
        <f>IF(Table1[[#This Row],[Mã khách hàng]]="","",VLOOKUP($A46,Ma_KH!$A:$Q,Ma_KH!P$1,0))</f>
        <v>CÔNG TY CỔ PHẦN THỰC PHẨM SẠCH CLEVERFOOD</v>
      </c>
      <c r="AF46" s="3" t="str">
        <f>VLOOKUP(A46,Ma_KH!A:Q,Ma_KH!J$1,0)</f>
        <v>Vũ Anh Tuấn</v>
      </c>
    </row>
    <row r="47" spans="1:32" ht="16.5">
      <c r="A47" s="73" t="s">
        <v>36</v>
      </c>
      <c r="B47" s="73" t="s">
        <v>270</v>
      </c>
      <c r="C47" s="75">
        <v>45786</v>
      </c>
      <c r="D47" s="76" t="s">
        <v>312</v>
      </c>
      <c r="E47" s="75"/>
      <c r="F47" s="73"/>
      <c r="G47" s="77" t="s">
        <v>283</v>
      </c>
      <c r="H47" s="69">
        <v>1182288</v>
      </c>
      <c r="I47" s="69">
        <v>0</v>
      </c>
      <c r="J47" s="69">
        <f>(Table1[[#This Row],[Tiền hàng]]-Table1[[#This Row],[Tiền chiết khấu]])*8%</f>
        <v>94583.040000000008</v>
      </c>
      <c r="K47" s="69">
        <v>1276871</v>
      </c>
      <c r="L47" s="8" t="s">
        <v>24</v>
      </c>
      <c r="M47" s="41">
        <v>45842</v>
      </c>
      <c r="N47" s="29" t="s">
        <v>3648</v>
      </c>
      <c r="O47" s="69">
        <f>IF(Table1[[#This Row],[Phân loại]]="Tồn đầu kỳ",Table1[[#This Row],[Tổng giá trị]],0)</f>
        <v>0</v>
      </c>
      <c r="P47" s="8">
        <f>IF(Table1[[#This Row],[Số còn phải thu ĐK]]&lt;&gt;0,0,IF(Table1[[#This Row],[Phân loại]]="Bán hàng",Table1[[#This Row],[Tổng giá trị]],-Table1[[#This Row],[Tổng giá trị]]))</f>
        <v>1276871</v>
      </c>
      <c r="Q47" s="18">
        <f t="shared" si="0"/>
        <v>1276871</v>
      </c>
      <c r="R47" s="8">
        <f>Table1[[#This Row],[Số còn phải thu ĐK]]+Table1[[#This Row],[Giá Trị HD sau CK]]-Table1[[#This Row],[Số tiền đã thu]]</f>
        <v>0</v>
      </c>
      <c r="S47" s="7">
        <f>IF(Table1[[#This Row],[Ngày hóa đơn]]&lt;&gt;"",Table1[[#This Row],[Ngày hóa đơn]],Table1[[#This Row],[Ngày hạch toán]])</f>
        <v>45786</v>
      </c>
      <c r="T47" s="8"/>
      <c r="U47" s="7">
        <f>IF(Table1[[#This Row],[Ngày tính CN]]="","",S47+T47)</f>
        <v>45786</v>
      </c>
      <c r="V47" s="71">
        <f ca="1">IF(Table1[[#This Row],[Hạn thanh toán]]="","",IF((U47-NOW())&lt;0,0,(U47-NOW())))</f>
        <v>0</v>
      </c>
      <c r="W47" s="69"/>
      <c r="X47" s="65" t="str">
        <f t="shared" ca="1" si="2"/>
        <v/>
      </c>
      <c r="Y47" s="65" t="str">
        <f t="shared" si="1"/>
        <v>Đã thanh toán</v>
      </c>
      <c r="Z47" s="250">
        <f>Table1[[#This Row],[Hạn thanh toán]]</f>
        <v>45786</v>
      </c>
      <c r="AA47" s="250">
        <f>Table1[[#This Row],[Ngày Thanh toán]]</f>
        <v>45842</v>
      </c>
      <c r="AD47" s="3" t="str">
        <f>IF(Table1[[#This Row],[Mã khách hàng]]="","",VLOOKUP($A47,Ma_KH!$A:$Q,Ma_KH!O$1,0))</f>
        <v>CLEVERFOOD</v>
      </c>
      <c r="AE47" s="3" t="str">
        <f>IF(Table1[[#This Row],[Mã khách hàng]]="","",VLOOKUP($A47,Ma_KH!$A:$Q,Ma_KH!P$1,0))</f>
        <v>CÔNG TY CỔ PHẦN THỰC PHẨM SẠCH CLEVERFOOD</v>
      </c>
      <c r="AF47" s="3" t="str">
        <f>VLOOKUP(A47,Ma_KH!A:Q,Ma_KH!J$1,0)</f>
        <v>Vũ Anh Tuấn</v>
      </c>
    </row>
    <row r="48" spans="1:32" ht="16.5">
      <c r="A48" s="73" t="s">
        <v>36</v>
      </c>
      <c r="B48" s="73" t="s">
        <v>270</v>
      </c>
      <c r="C48" s="75">
        <v>45800</v>
      </c>
      <c r="D48" s="76" t="s">
        <v>313</v>
      </c>
      <c r="E48" s="75"/>
      <c r="F48" s="73"/>
      <c r="G48" s="77" t="s">
        <v>283</v>
      </c>
      <c r="H48" s="69">
        <v>745170</v>
      </c>
      <c r="I48" s="69">
        <v>0</v>
      </c>
      <c r="J48" s="69">
        <f>(Table1[[#This Row],[Tiền hàng]]-Table1[[#This Row],[Tiền chiết khấu]])*8%</f>
        <v>59613.599999999999</v>
      </c>
      <c r="K48" s="69">
        <v>804784</v>
      </c>
      <c r="L48" s="8" t="s">
        <v>24</v>
      </c>
      <c r="M48" s="41">
        <v>45842</v>
      </c>
      <c r="N48" s="29" t="s">
        <v>3648</v>
      </c>
      <c r="O48" s="69">
        <f>IF(Table1[[#This Row],[Phân loại]]="Tồn đầu kỳ",Table1[[#This Row],[Tổng giá trị]],0)</f>
        <v>0</v>
      </c>
      <c r="P48" s="8">
        <f>IF(Table1[[#This Row],[Số còn phải thu ĐK]]&lt;&gt;0,0,IF(Table1[[#This Row],[Phân loại]]="Bán hàng",Table1[[#This Row],[Tổng giá trị]],-Table1[[#This Row],[Tổng giá trị]]))</f>
        <v>804784</v>
      </c>
      <c r="Q48" s="18">
        <f t="shared" si="0"/>
        <v>804784</v>
      </c>
      <c r="R48" s="8">
        <f>Table1[[#This Row],[Số còn phải thu ĐK]]+Table1[[#This Row],[Giá Trị HD sau CK]]-Table1[[#This Row],[Số tiền đã thu]]</f>
        <v>0</v>
      </c>
      <c r="S48" s="7">
        <f>IF(Table1[[#This Row],[Ngày hóa đơn]]&lt;&gt;"",Table1[[#This Row],[Ngày hóa đơn]],Table1[[#This Row],[Ngày hạch toán]])</f>
        <v>45800</v>
      </c>
      <c r="T48" s="8"/>
      <c r="U48" s="7">
        <f>IF(Table1[[#This Row],[Ngày tính CN]]="","",S48+T48)</f>
        <v>45800</v>
      </c>
      <c r="V48" s="71">
        <f ca="1">IF(Table1[[#This Row],[Hạn thanh toán]]="","",IF((U48-NOW())&lt;0,0,(U48-NOW())))</f>
        <v>0</v>
      </c>
      <c r="W48" s="69"/>
      <c r="X48" s="65" t="str">
        <f t="shared" ca="1" si="2"/>
        <v/>
      </c>
      <c r="Y48" s="65" t="str">
        <f t="shared" si="1"/>
        <v>Đã thanh toán</v>
      </c>
      <c r="Z48" s="250">
        <f>Table1[[#This Row],[Hạn thanh toán]]</f>
        <v>45800</v>
      </c>
      <c r="AA48" s="250">
        <f>Table1[[#This Row],[Ngày Thanh toán]]</f>
        <v>45842</v>
      </c>
      <c r="AD48" s="3" t="str">
        <f>IF(Table1[[#This Row],[Mã khách hàng]]="","",VLOOKUP($A48,Ma_KH!$A:$Q,Ma_KH!O$1,0))</f>
        <v>CLEVERFOOD</v>
      </c>
      <c r="AE48" s="3" t="str">
        <f>IF(Table1[[#This Row],[Mã khách hàng]]="","",VLOOKUP($A48,Ma_KH!$A:$Q,Ma_KH!P$1,0))</f>
        <v>CÔNG TY CỔ PHẦN THỰC PHẨM SẠCH CLEVERFOOD</v>
      </c>
      <c r="AF48" s="3" t="str">
        <f>VLOOKUP(A48,Ma_KH!A:Q,Ma_KH!J$1,0)</f>
        <v>Vũ Anh Tuấn</v>
      </c>
    </row>
    <row r="49" spans="1:32" ht="16.5">
      <c r="A49" s="73" t="s">
        <v>36</v>
      </c>
      <c r="B49" s="73" t="s">
        <v>270</v>
      </c>
      <c r="C49" s="75">
        <v>45800</v>
      </c>
      <c r="D49" s="76" t="s">
        <v>314</v>
      </c>
      <c r="E49" s="75"/>
      <c r="F49" s="73"/>
      <c r="G49" s="77" t="s">
        <v>274</v>
      </c>
      <c r="H49" s="69">
        <v>698790</v>
      </c>
      <c r="I49" s="69">
        <v>0</v>
      </c>
      <c r="J49" s="69">
        <f>(Table1[[#This Row],[Tiền hàng]]-Table1[[#This Row],[Tiền chiết khấu]])*8%</f>
        <v>55903.200000000004</v>
      </c>
      <c r="K49" s="69">
        <v>754693</v>
      </c>
      <c r="L49" s="8" t="s">
        <v>24</v>
      </c>
      <c r="M49" s="41">
        <v>45842</v>
      </c>
      <c r="N49" s="29" t="s">
        <v>3648</v>
      </c>
      <c r="O49" s="69">
        <f>IF(Table1[[#This Row],[Phân loại]]="Tồn đầu kỳ",Table1[[#This Row],[Tổng giá trị]],0)</f>
        <v>0</v>
      </c>
      <c r="P49" s="8">
        <f>IF(Table1[[#This Row],[Số còn phải thu ĐK]]&lt;&gt;0,0,IF(Table1[[#This Row],[Phân loại]]="Bán hàng",Table1[[#This Row],[Tổng giá trị]],-Table1[[#This Row],[Tổng giá trị]]))</f>
        <v>754693</v>
      </c>
      <c r="Q49" s="18">
        <f t="shared" si="0"/>
        <v>754693</v>
      </c>
      <c r="R49" s="8">
        <f>Table1[[#This Row],[Số còn phải thu ĐK]]+Table1[[#This Row],[Giá Trị HD sau CK]]-Table1[[#This Row],[Số tiền đã thu]]</f>
        <v>0</v>
      </c>
      <c r="S49" s="7">
        <f>IF(Table1[[#This Row],[Ngày hóa đơn]]&lt;&gt;"",Table1[[#This Row],[Ngày hóa đơn]],Table1[[#This Row],[Ngày hạch toán]])</f>
        <v>45800</v>
      </c>
      <c r="T49" s="8"/>
      <c r="U49" s="7">
        <f>IF(Table1[[#This Row],[Ngày tính CN]]="","",S49+T49)</f>
        <v>45800</v>
      </c>
      <c r="V49" s="71">
        <f ca="1">IF(Table1[[#This Row],[Hạn thanh toán]]="","",IF((U49-NOW())&lt;0,0,(U49-NOW())))</f>
        <v>0</v>
      </c>
      <c r="W49" s="69"/>
      <c r="X49" s="65" t="str">
        <f t="shared" ca="1" si="2"/>
        <v/>
      </c>
      <c r="Y49" s="65" t="str">
        <f t="shared" si="1"/>
        <v>Đã thanh toán</v>
      </c>
      <c r="Z49" s="250">
        <f>Table1[[#This Row],[Hạn thanh toán]]</f>
        <v>45800</v>
      </c>
      <c r="AA49" s="250">
        <f>Table1[[#This Row],[Ngày Thanh toán]]</f>
        <v>45842</v>
      </c>
      <c r="AD49" s="3" t="str">
        <f>IF(Table1[[#This Row],[Mã khách hàng]]="","",VLOOKUP($A49,Ma_KH!$A:$Q,Ma_KH!O$1,0))</f>
        <v>CLEVERFOOD</v>
      </c>
      <c r="AE49" s="3" t="str">
        <f>IF(Table1[[#This Row],[Mã khách hàng]]="","",VLOOKUP($A49,Ma_KH!$A:$Q,Ma_KH!P$1,0))</f>
        <v>CÔNG TY CỔ PHẦN THỰC PHẨM SẠCH CLEVERFOOD</v>
      </c>
      <c r="AF49" s="3" t="str">
        <f>VLOOKUP(A49,Ma_KH!A:Q,Ma_KH!J$1,0)</f>
        <v>Vũ Anh Tuấn</v>
      </c>
    </row>
    <row r="50" spans="1:32" ht="16.5">
      <c r="A50" s="66" t="s">
        <v>36</v>
      </c>
      <c r="B50" s="66" t="s">
        <v>270</v>
      </c>
      <c r="C50" s="67">
        <v>45800</v>
      </c>
      <c r="D50" s="68" t="s">
        <v>315</v>
      </c>
      <c r="E50" s="67"/>
      <c r="F50" s="66"/>
      <c r="G50" s="66" t="s">
        <v>276</v>
      </c>
      <c r="H50" s="69"/>
      <c r="I50" s="69">
        <v>0</v>
      </c>
      <c r="J50" s="69">
        <f>(Table1[[#This Row],[Tiền hàng]]-Table1[[#This Row],[Tiền chiết khấu]])*8%</f>
        <v>0</v>
      </c>
      <c r="K50" s="69">
        <v>52029</v>
      </c>
      <c r="L50" s="8" t="s">
        <v>17</v>
      </c>
      <c r="M50" s="41">
        <v>45842</v>
      </c>
      <c r="N50" s="29" t="s">
        <v>3648</v>
      </c>
      <c r="O50" s="69">
        <f>IF(Table1[[#This Row],[Phân loại]]="Tồn đầu kỳ",Table1[[#This Row],[Tổng giá trị]],0)</f>
        <v>0</v>
      </c>
      <c r="P50" s="8">
        <f>IF(Table1[[#This Row],[Số còn phải thu ĐK]]&lt;&gt;0,0,IF(Table1[[#This Row],[Phân loại]]="Bán hàng",Table1[[#This Row],[Tổng giá trị]],-Table1[[#This Row],[Tổng giá trị]]))</f>
        <v>-52029</v>
      </c>
      <c r="Q50" s="18">
        <f t="shared" si="0"/>
        <v>-52029</v>
      </c>
      <c r="R50" s="8">
        <f>Table1[[#This Row],[Số còn phải thu ĐK]]+Table1[[#This Row],[Giá Trị HD sau CK]]-Table1[[#This Row],[Số tiền đã thu]]</f>
        <v>0</v>
      </c>
      <c r="S50" s="7">
        <f>IF(Table1[[#This Row],[Ngày hóa đơn]]&lt;&gt;"",Table1[[#This Row],[Ngày hóa đơn]],Table1[[#This Row],[Ngày hạch toán]])</f>
        <v>45800</v>
      </c>
      <c r="T50" s="8"/>
      <c r="U50" s="7">
        <f>IF(Table1[[#This Row],[Ngày tính CN]]="","",S50+T50)</f>
        <v>45800</v>
      </c>
      <c r="V50" s="71">
        <f ca="1">IF(Table1[[#This Row],[Hạn thanh toán]]="","",IF((U50-NOW())&lt;0,0,(U50-NOW())))</f>
        <v>0</v>
      </c>
      <c r="W50" s="69"/>
      <c r="X50" s="65" t="str">
        <f t="shared" ca="1" si="2"/>
        <v/>
      </c>
      <c r="Y50" s="65" t="str">
        <f t="shared" si="1"/>
        <v>Đã thanh toán</v>
      </c>
      <c r="Z50" s="250">
        <f>Table1[[#This Row],[Hạn thanh toán]]</f>
        <v>45800</v>
      </c>
      <c r="AA50" s="250">
        <f>Table1[[#This Row],[Ngày Thanh toán]]</f>
        <v>45842</v>
      </c>
      <c r="AD50" s="3" t="str">
        <f>IF(Table1[[#This Row],[Mã khách hàng]]="","",VLOOKUP($A50,Ma_KH!$A:$Q,Ma_KH!O$1,0))</f>
        <v>CLEVERFOOD</v>
      </c>
      <c r="AE50" s="3" t="str">
        <f>IF(Table1[[#This Row],[Mã khách hàng]]="","",VLOOKUP($A50,Ma_KH!$A:$Q,Ma_KH!P$1,0))</f>
        <v>CÔNG TY CỔ PHẦN THỰC PHẨM SẠCH CLEVERFOOD</v>
      </c>
      <c r="AF50" s="3" t="str">
        <f>VLOOKUP(A50,Ma_KH!A:Q,Ma_KH!J$1,0)</f>
        <v>Vũ Anh Tuấn</v>
      </c>
    </row>
    <row r="51" spans="1:32" ht="16.5">
      <c r="A51" s="73" t="s">
        <v>36</v>
      </c>
      <c r="B51" s="73" t="s">
        <v>270</v>
      </c>
      <c r="C51" s="75">
        <v>45810</v>
      </c>
      <c r="D51" s="76" t="s">
        <v>316</v>
      </c>
      <c r="E51" s="75"/>
      <c r="F51" s="73"/>
      <c r="G51" s="77" t="s">
        <v>287</v>
      </c>
      <c r="H51" s="69">
        <v>425322</v>
      </c>
      <c r="I51" s="69">
        <v>0</v>
      </c>
      <c r="J51" s="69">
        <f>(Table1[[#This Row],[Tiền hàng]]-Table1[[#This Row],[Tiền chiết khấu]])*8%</f>
        <v>34025.760000000002</v>
      </c>
      <c r="K51" s="69">
        <v>459348</v>
      </c>
      <c r="L51" s="8" t="s">
        <v>24</v>
      </c>
      <c r="M51" s="41">
        <v>45870</v>
      </c>
      <c r="N51" s="29" t="s">
        <v>3650</v>
      </c>
      <c r="O51" s="69">
        <f>IF(Table1[[#This Row],[Phân loại]]="Tồn đầu kỳ",Table1[[#This Row],[Tổng giá trị]],0)</f>
        <v>0</v>
      </c>
      <c r="P51" s="8">
        <f>IF(Table1[[#This Row],[Số còn phải thu ĐK]]&lt;&gt;0,0,IF(Table1[[#This Row],[Phân loại]]="Bán hàng",Table1[[#This Row],[Tổng giá trị]],-Table1[[#This Row],[Tổng giá trị]]))</f>
        <v>459348</v>
      </c>
      <c r="Q51" s="18">
        <f t="shared" si="0"/>
        <v>459348</v>
      </c>
      <c r="R51" s="8">
        <f>Table1[[#This Row],[Số còn phải thu ĐK]]+Table1[[#This Row],[Giá Trị HD sau CK]]-Table1[[#This Row],[Số tiền đã thu]]</f>
        <v>0</v>
      </c>
      <c r="S51" s="7">
        <f>IF(Table1[[#This Row],[Ngày hóa đơn]]&lt;&gt;"",Table1[[#This Row],[Ngày hóa đơn]],Table1[[#This Row],[Ngày hạch toán]])</f>
        <v>45810</v>
      </c>
      <c r="T51" s="8"/>
      <c r="U51" s="7">
        <f>IF(Table1[[#This Row],[Ngày tính CN]]="","",S51+T51)</f>
        <v>45810</v>
      </c>
      <c r="V51" s="71">
        <f ca="1">IF(Table1[[#This Row],[Hạn thanh toán]]="","",IF((U51-NOW())&lt;0,0,(U51-NOW())))</f>
        <v>0</v>
      </c>
      <c r="W51" s="69"/>
      <c r="X51" s="65" t="str">
        <f t="shared" ca="1" si="2"/>
        <v/>
      </c>
      <c r="Y51" s="65" t="str">
        <f t="shared" si="1"/>
        <v>Đã thanh toán</v>
      </c>
      <c r="Z51" s="250">
        <f>Table1[[#This Row],[Hạn thanh toán]]</f>
        <v>45810</v>
      </c>
      <c r="AA51" s="250">
        <f>Table1[[#This Row],[Ngày Thanh toán]]</f>
        <v>45870</v>
      </c>
      <c r="AD51" s="3" t="str">
        <f>IF(Table1[[#This Row],[Mã khách hàng]]="","",VLOOKUP($A51,Ma_KH!$A:$Q,Ma_KH!O$1,0))</f>
        <v>CLEVERFOOD</v>
      </c>
      <c r="AE51" s="3" t="str">
        <f>IF(Table1[[#This Row],[Mã khách hàng]]="","",VLOOKUP($A51,Ma_KH!$A:$Q,Ma_KH!P$1,0))</f>
        <v>CÔNG TY CỔ PHẦN THỰC PHẨM SẠCH CLEVERFOOD</v>
      </c>
      <c r="AF51" s="3" t="str">
        <f>VLOOKUP(A51,Ma_KH!A:Q,Ma_KH!J$1,0)</f>
        <v>Vũ Anh Tuấn</v>
      </c>
    </row>
    <row r="52" spans="1:32" ht="16.5">
      <c r="A52" s="73" t="s">
        <v>36</v>
      </c>
      <c r="B52" s="73" t="s">
        <v>270</v>
      </c>
      <c r="C52" s="75">
        <v>45810</v>
      </c>
      <c r="D52" s="76" t="s">
        <v>317</v>
      </c>
      <c r="E52" s="75"/>
      <c r="F52" s="73"/>
      <c r="G52" s="73" t="s">
        <v>289</v>
      </c>
      <c r="H52" s="69"/>
      <c r="I52" s="69">
        <v>0</v>
      </c>
      <c r="J52" s="69">
        <f>(Table1[[#This Row],[Tiền hàng]]-Table1[[#This Row],[Tiền chiết khấu]])*8%</f>
        <v>0</v>
      </c>
      <c r="K52" s="69">
        <v>300949</v>
      </c>
      <c r="L52" s="8" t="s">
        <v>17</v>
      </c>
      <c r="M52" s="41">
        <v>45870</v>
      </c>
      <c r="N52" s="29" t="s">
        <v>3650</v>
      </c>
      <c r="O52" s="69">
        <f>IF(Table1[[#This Row],[Phân loại]]="Tồn đầu kỳ",Table1[[#This Row],[Tổng giá trị]],0)</f>
        <v>0</v>
      </c>
      <c r="P52" s="8">
        <f>IF(Table1[[#This Row],[Số còn phải thu ĐK]]&lt;&gt;0,0,IF(Table1[[#This Row],[Phân loại]]="Bán hàng",Table1[[#This Row],[Tổng giá trị]],-Table1[[#This Row],[Tổng giá trị]]))</f>
        <v>-300949</v>
      </c>
      <c r="Q52" s="18">
        <f t="shared" si="0"/>
        <v>-300949</v>
      </c>
      <c r="R52" s="8">
        <f>Table1[[#This Row],[Số còn phải thu ĐK]]+Table1[[#This Row],[Giá Trị HD sau CK]]-Table1[[#This Row],[Số tiền đã thu]]</f>
        <v>0</v>
      </c>
      <c r="S52" s="7">
        <f>IF(Table1[[#This Row],[Ngày hóa đơn]]&lt;&gt;"",Table1[[#This Row],[Ngày hóa đơn]],Table1[[#This Row],[Ngày hạch toán]])</f>
        <v>45810</v>
      </c>
      <c r="T52" s="8"/>
      <c r="U52" s="7">
        <f>IF(Table1[[#This Row],[Ngày tính CN]]="","",S52+T52)</f>
        <v>45810</v>
      </c>
      <c r="V52" s="71">
        <f ca="1">IF(Table1[[#This Row],[Hạn thanh toán]]="","",IF((U52-NOW())&lt;0,0,(U52-NOW())))</f>
        <v>0</v>
      </c>
      <c r="W52" s="69"/>
      <c r="X52" s="65" t="str">
        <f t="shared" ca="1" si="2"/>
        <v/>
      </c>
      <c r="Y52" s="65" t="str">
        <f t="shared" si="1"/>
        <v>Đã thanh toán</v>
      </c>
      <c r="Z52" s="250">
        <f>Table1[[#This Row],[Hạn thanh toán]]</f>
        <v>45810</v>
      </c>
      <c r="AA52" s="250">
        <f>Table1[[#This Row],[Ngày Thanh toán]]</f>
        <v>45870</v>
      </c>
      <c r="AD52" s="3" t="str">
        <f>IF(Table1[[#This Row],[Mã khách hàng]]="","",VLOOKUP($A52,Ma_KH!$A:$Q,Ma_KH!O$1,0))</f>
        <v>CLEVERFOOD</v>
      </c>
      <c r="AE52" s="3" t="str">
        <f>IF(Table1[[#This Row],[Mã khách hàng]]="","",VLOOKUP($A52,Ma_KH!$A:$Q,Ma_KH!P$1,0))</f>
        <v>CÔNG TY CỔ PHẦN THỰC PHẨM SẠCH CLEVERFOOD</v>
      </c>
      <c r="AF52" s="3" t="str">
        <f>VLOOKUP(A52,Ma_KH!A:Q,Ma_KH!J$1,0)</f>
        <v>Vũ Anh Tuấn</v>
      </c>
    </row>
    <row r="53" spans="1:32" ht="16.5">
      <c r="A53" s="73" t="s">
        <v>36</v>
      </c>
      <c r="B53" s="73" t="s">
        <v>270</v>
      </c>
      <c r="C53" s="75">
        <v>45827</v>
      </c>
      <c r="D53" s="76" t="s">
        <v>318</v>
      </c>
      <c r="E53" s="75"/>
      <c r="F53" s="73"/>
      <c r="G53" s="77" t="s">
        <v>274</v>
      </c>
      <c r="H53" s="69">
        <v>518478</v>
      </c>
      <c r="I53" s="69">
        <v>0</v>
      </c>
      <c r="J53" s="69">
        <f>(Table1[[#This Row],[Tiền hàng]]-Table1[[#This Row],[Tiền chiết khấu]])*8%</f>
        <v>41478.239999999998</v>
      </c>
      <c r="K53" s="69">
        <v>559956</v>
      </c>
      <c r="L53" s="8" t="s">
        <v>24</v>
      </c>
      <c r="M53" s="41">
        <v>45870</v>
      </c>
      <c r="N53" s="29" t="s">
        <v>3650</v>
      </c>
      <c r="O53" s="69">
        <f>IF(Table1[[#This Row],[Phân loại]]="Tồn đầu kỳ",Table1[[#This Row],[Tổng giá trị]],0)</f>
        <v>0</v>
      </c>
      <c r="P53" s="8">
        <f>IF(Table1[[#This Row],[Số còn phải thu ĐK]]&lt;&gt;0,0,IF(Table1[[#This Row],[Phân loại]]="Bán hàng",Table1[[#This Row],[Tổng giá trị]],-Table1[[#This Row],[Tổng giá trị]]))</f>
        <v>559956</v>
      </c>
      <c r="Q53" s="18">
        <f t="shared" si="0"/>
        <v>559956</v>
      </c>
      <c r="R53" s="8">
        <f>Table1[[#This Row],[Số còn phải thu ĐK]]+Table1[[#This Row],[Giá Trị HD sau CK]]-Table1[[#This Row],[Số tiền đã thu]]</f>
        <v>0</v>
      </c>
      <c r="S53" s="7">
        <f>IF(Table1[[#This Row],[Ngày hóa đơn]]&lt;&gt;"",Table1[[#This Row],[Ngày hóa đơn]],Table1[[#This Row],[Ngày hạch toán]])</f>
        <v>45827</v>
      </c>
      <c r="T53" s="8"/>
      <c r="U53" s="7">
        <f>IF(Table1[[#This Row],[Ngày tính CN]]="","",S53+T53)</f>
        <v>45827</v>
      </c>
      <c r="V53" s="71">
        <f ca="1">IF(Table1[[#This Row],[Hạn thanh toán]]="","",IF((U53-NOW())&lt;0,0,(U53-NOW())))</f>
        <v>0</v>
      </c>
      <c r="W53" s="69"/>
      <c r="X53" s="65" t="str">
        <f t="shared" ca="1" si="2"/>
        <v/>
      </c>
      <c r="Y53" s="65" t="str">
        <f t="shared" si="1"/>
        <v>Đã thanh toán</v>
      </c>
      <c r="Z53" s="250">
        <f>Table1[[#This Row],[Hạn thanh toán]]</f>
        <v>45827</v>
      </c>
      <c r="AA53" s="250">
        <f>Table1[[#This Row],[Ngày Thanh toán]]</f>
        <v>45870</v>
      </c>
      <c r="AD53" s="3" t="str">
        <f>IF(Table1[[#This Row],[Mã khách hàng]]="","",VLOOKUP($A53,Ma_KH!$A:$Q,Ma_KH!O$1,0))</f>
        <v>CLEVERFOOD</v>
      </c>
      <c r="AE53" s="3" t="str">
        <f>IF(Table1[[#This Row],[Mã khách hàng]]="","",VLOOKUP($A53,Ma_KH!$A:$Q,Ma_KH!P$1,0))</f>
        <v>CÔNG TY CỔ PHẦN THỰC PHẨM SẠCH CLEVERFOOD</v>
      </c>
      <c r="AF53" s="3" t="str">
        <f>VLOOKUP(A53,Ma_KH!A:Q,Ma_KH!J$1,0)</f>
        <v>Vũ Anh Tuấn</v>
      </c>
    </row>
    <row r="54" spans="1:32" ht="16.5">
      <c r="A54" s="73" t="s">
        <v>36</v>
      </c>
      <c r="B54" s="73" t="s">
        <v>270</v>
      </c>
      <c r="C54" s="75">
        <v>45831</v>
      </c>
      <c r="D54" s="76" t="s">
        <v>319</v>
      </c>
      <c r="E54" s="75"/>
      <c r="F54" s="73"/>
      <c r="G54" s="77" t="s">
        <v>287</v>
      </c>
      <c r="H54" s="69">
        <v>517870</v>
      </c>
      <c r="I54" s="69">
        <v>0</v>
      </c>
      <c r="J54" s="69">
        <f>(Table1[[#This Row],[Tiền hàng]]-Table1[[#This Row],[Tiền chiết khấu]])*8%</f>
        <v>41429.599999999999</v>
      </c>
      <c r="K54" s="69">
        <v>559300</v>
      </c>
      <c r="L54" s="8" t="s">
        <v>24</v>
      </c>
      <c r="M54" s="41">
        <v>45870</v>
      </c>
      <c r="N54" s="29" t="s">
        <v>3650</v>
      </c>
      <c r="O54" s="69">
        <f>IF(Table1[[#This Row],[Phân loại]]="Tồn đầu kỳ",Table1[[#This Row],[Tổng giá trị]],0)</f>
        <v>0</v>
      </c>
      <c r="P54" s="8">
        <f>IF(Table1[[#This Row],[Số còn phải thu ĐK]]&lt;&gt;0,0,IF(Table1[[#This Row],[Phân loại]]="Bán hàng",Table1[[#This Row],[Tổng giá trị]],-Table1[[#This Row],[Tổng giá trị]]))</f>
        <v>559300</v>
      </c>
      <c r="Q54" s="18">
        <f t="shared" si="0"/>
        <v>559300</v>
      </c>
      <c r="R54" s="8">
        <f>Table1[[#This Row],[Số còn phải thu ĐK]]+Table1[[#This Row],[Giá Trị HD sau CK]]-Table1[[#This Row],[Số tiền đã thu]]</f>
        <v>0</v>
      </c>
      <c r="S54" s="7">
        <f>IF(Table1[[#This Row],[Ngày hóa đơn]]&lt;&gt;"",Table1[[#This Row],[Ngày hóa đơn]],Table1[[#This Row],[Ngày hạch toán]])</f>
        <v>45831</v>
      </c>
      <c r="T54" s="8"/>
      <c r="U54" s="7">
        <f>IF(Table1[[#This Row],[Ngày tính CN]]="","",S54+T54)</f>
        <v>45831</v>
      </c>
      <c r="V54" s="71">
        <f ca="1">IF(Table1[[#This Row],[Hạn thanh toán]]="","",IF((U54-NOW())&lt;0,0,(U54-NOW())))</f>
        <v>0</v>
      </c>
      <c r="W54" s="69"/>
      <c r="X54" s="65" t="str">
        <f t="shared" ca="1" si="2"/>
        <v/>
      </c>
      <c r="Y54" s="65" t="str">
        <f t="shared" si="1"/>
        <v>Đã thanh toán</v>
      </c>
      <c r="Z54" s="250">
        <f>Table1[[#This Row],[Hạn thanh toán]]</f>
        <v>45831</v>
      </c>
      <c r="AA54" s="250">
        <f>Table1[[#This Row],[Ngày Thanh toán]]</f>
        <v>45870</v>
      </c>
      <c r="AD54" s="3" t="str">
        <f>IF(Table1[[#This Row],[Mã khách hàng]]="","",VLOOKUP($A54,Ma_KH!$A:$Q,Ma_KH!O$1,0))</f>
        <v>CLEVERFOOD</v>
      </c>
      <c r="AE54" s="3" t="str">
        <f>IF(Table1[[#This Row],[Mã khách hàng]]="","",VLOOKUP($A54,Ma_KH!$A:$Q,Ma_KH!P$1,0))</f>
        <v>CÔNG TY CỔ PHẦN THỰC PHẨM SẠCH CLEVERFOOD</v>
      </c>
      <c r="AF54" s="3" t="str">
        <f>VLOOKUP(A54,Ma_KH!A:Q,Ma_KH!J$1,0)</f>
        <v>Vũ Anh Tuấn</v>
      </c>
    </row>
    <row r="55" spans="1:32" ht="16.5">
      <c r="A55" s="73" t="s">
        <v>36</v>
      </c>
      <c r="B55" s="73" t="s">
        <v>270</v>
      </c>
      <c r="C55" s="75">
        <v>45831</v>
      </c>
      <c r="D55" s="76" t="s">
        <v>320</v>
      </c>
      <c r="E55" s="75"/>
      <c r="F55" s="73"/>
      <c r="G55" s="73" t="s">
        <v>289</v>
      </c>
      <c r="H55" s="69"/>
      <c r="I55" s="69">
        <v>0</v>
      </c>
      <c r="J55" s="69">
        <f>(Table1[[#This Row],[Tiền hàng]]-Table1[[#This Row],[Tiền chiết khấu]])*8%</f>
        <v>0</v>
      </c>
      <c r="K55" s="69">
        <v>276172</v>
      </c>
      <c r="L55" s="8" t="s">
        <v>17</v>
      </c>
      <c r="M55" s="41">
        <v>45870</v>
      </c>
      <c r="N55" s="29" t="s">
        <v>3650</v>
      </c>
      <c r="O55" s="69">
        <f>IF(Table1[[#This Row],[Phân loại]]="Tồn đầu kỳ",Table1[[#This Row],[Tổng giá trị]],0)</f>
        <v>0</v>
      </c>
      <c r="P55" s="8">
        <f>IF(Table1[[#This Row],[Số còn phải thu ĐK]]&lt;&gt;0,0,IF(Table1[[#This Row],[Phân loại]]="Bán hàng",Table1[[#This Row],[Tổng giá trị]],-Table1[[#This Row],[Tổng giá trị]]))</f>
        <v>-276172</v>
      </c>
      <c r="Q55" s="18">
        <f t="shared" si="0"/>
        <v>-276172</v>
      </c>
      <c r="R55" s="8">
        <f>Table1[[#This Row],[Số còn phải thu ĐK]]+Table1[[#This Row],[Giá Trị HD sau CK]]-Table1[[#This Row],[Số tiền đã thu]]</f>
        <v>0</v>
      </c>
      <c r="S55" s="7">
        <f>IF(Table1[[#This Row],[Ngày hóa đơn]]&lt;&gt;"",Table1[[#This Row],[Ngày hóa đơn]],Table1[[#This Row],[Ngày hạch toán]])</f>
        <v>45831</v>
      </c>
      <c r="T55" s="8"/>
      <c r="U55" s="7">
        <f>IF(Table1[[#This Row],[Ngày tính CN]]="","",S55+T55)</f>
        <v>45831</v>
      </c>
      <c r="V55" s="71">
        <f ca="1">IF(Table1[[#This Row],[Hạn thanh toán]]="","",IF((U55-NOW())&lt;0,0,(U55-NOW())))</f>
        <v>0</v>
      </c>
      <c r="W55" s="69"/>
      <c r="X55" s="65" t="str">
        <f t="shared" ca="1" si="2"/>
        <v/>
      </c>
      <c r="Y55" s="65" t="str">
        <f t="shared" si="1"/>
        <v>Đã thanh toán</v>
      </c>
      <c r="Z55" s="250">
        <f>Table1[[#This Row],[Hạn thanh toán]]</f>
        <v>45831</v>
      </c>
      <c r="AA55" s="250">
        <f>Table1[[#This Row],[Ngày Thanh toán]]</f>
        <v>45870</v>
      </c>
      <c r="AD55" s="3" t="str">
        <f>IF(Table1[[#This Row],[Mã khách hàng]]="","",VLOOKUP($A55,Ma_KH!$A:$Q,Ma_KH!O$1,0))</f>
        <v>CLEVERFOOD</v>
      </c>
      <c r="AE55" s="3" t="str">
        <f>IF(Table1[[#This Row],[Mã khách hàng]]="","",VLOOKUP($A55,Ma_KH!$A:$Q,Ma_KH!P$1,0))</f>
        <v>CÔNG TY CỔ PHẦN THỰC PHẨM SẠCH CLEVERFOOD</v>
      </c>
      <c r="AF55" s="3" t="str">
        <f>VLOOKUP(A55,Ma_KH!A:Q,Ma_KH!J$1,0)</f>
        <v>Vũ Anh Tuấn</v>
      </c>
    </row>
    <row r="56" spans="1:32" ht="16.5">
      <c r="A56" s="66" t="s">
        <v>36</v>
      </c>
      <c r="B56" s="66" t="s">
        <v>270</v>
      </c>
      <c r="C56" s="67">
        <v>45831</v>
      </c>
      <c r="D56" s="68" t="s">
        <v>321</v>
      </c>
      <c r="E56" s="67"/>
      <c r="F56" s="66"/>
      <c r="G56" s="66" t="s">
        <v>289</v>
      </c>
      <c r="H56" s="69"/>
      <c r="I56" s="69">
        <v>0</v>
      </c>
      <c r="J56" s="69">
        <f>(Table1[[#This Row],[Tiền hàng]]-Table1[[#This Row],[Tiền chiết khấu]])*8%</f>
        <v>0</v>
      </c>
      <c r="K56" s="69">
        <v>307273</v>
      </c>
      <c r="L56" s="8" t="s">
        <v>17</v>
      </c>
      <c r="M56" s="41">
        <v>45870</v>
      </c>
      <c r="N56" s="29" t="s">
        <v>3650</v>
      </c>
      <c r="O56" s="69">
        <f>IF(Table1[[#This Row],[Phân loại]]="Tồn đầu kỳ",Table1[[#This Row],[Tổng giá trị]],0)</f>
        <v>0</v>
      </c>
      <c r="P56" s="8">
        <f>IF(Table1[[#This Row],[Số còn phải thu ĐK]]&lt;&gt;0,0,IF(Table1[[#This Row],[Phân loại]]="Bán hàng",Table1[[#This Row],[Tổng giá trị]],-Table1[[#This Row],[Tổng giá trị]]))</f>
        <v>-307273</v>
      </c>
      <c r="Q56" s="18">
        <f t="shared" si="0"/>
        <v>-307273</v>
      </c>
      <c r="R56" s="8">
        <f>Table1[[#This Row],[Số còn phải thu ĐK]]+Table1[[#This Row],[Giá Trị HD sau CK]]-Table1[[#This Row],[Số tiền đã thu]]</f>
        <v>0</v>
      </c>
      <c r="S56" s="7">
        <f>IF(Table1[[#This Row],[Ngày hóa đơn]]&lt;&gt;"",Table1[[#This Row],[Ngày hóa đơn]],Table1[[#This Row],[Ngày hạch toán]])</f>
        <v>45831</v>
      </c>
      <c r="T56" s="8"/>
      <c r="U56" s="7">
        <f>IF(Table1[[#This Row],[Ngày tính CN]]="","",S56+T56)</f>
        <v>45831</v>
      </c>
      <c r="V56" s="71">
        <f ca="1">IF(Table1[[#This Row],[Hạn thanh toán]]="","",IF((U56-NOW())&lt;0,0,(U56-NOW())))</f>
        <v>0</v>
      </c>
      <c r="W56" s="69"/>
      <c r="X56" s="65" t="str">
        <f t="shared" ca="1" si="2"/>
        <v/>
      </c>
      <c r="Y56" s="65" t="str">
        <f t="shared" si="1"/>
        <v>Đã thanh toán</v>
      </c>
      <c r="Z56" s="250">
        <f>Table1[[#This Row],[Hạn thanh toán]]</f>
        <v>45831</v>
      </c>
      <c r="AA56" s="250">
        <f>Table1[[#This Row],[Ngày Thanh toán]]</f>
        <v>45870</v>
      </c>
      <c r="AD56" s="3" t="str">
        <f>IF(Table1[[#This Row],[Mã khách hàng]]="","",VLOOKUP($A56,Ma_KH!$A:$Q,Ma_KH!O$1,0))</f>
        <v>CLEVERFOOD</v>
      </c>
      <c r="AE56" s="3" t="str">
        <f>IF(Table1[[#This Row],[Mã khách hàng]]="","",VLOOKUP($A56,Ma_KH!$A:$Q,Ma_KH!P$1,0))</f>
        <v>CÔNG TY CỔ PHẦN THỰC PHẨM SẠCH CLEVERFOOD</v>
      </c>
      <c r="AF56" s="3" t="str">
        <f>VLOOKUP(A56,Ma_KH!A:Q,Ma_KH!J$1,0)</f>
        <v>Vũ Anh Tuấn</v>
      </c>
    </row>
    <row r="57" spans="1:32" ht="16.5">
      <c r="A57" s="66" t="s">
        <v>36</v>
      </c>
      <c r="B57" s="66" t="s">
        <v>270</v>
      </c>
      <c r="C57" s="67">
        <v>45838</v>
      </c>
      <c r="D57" s="68" t="s">
        <v>322</v>
      </c>
      <c r="E57" s="67"/>
      <c r="F57" s="66"/>
      <c r="G57" s="66" t="s">
        <v>323</v>
      </c>
      <c r="H57" s="69">
        <v>0</v>
      </c>
      <c r="I57" s="69">
        <v>27561</v>
      </c>
      <c r="J57" s="69">
        <f>(Table1[[#This Row],[Tiền hàng]]-Table1[[#This Row],[Tiền chiết khấu]])*8%</f>
        <v>-2204.88</v>
      </c>
      <c r="K57" s="69">
        <v>27561</v>
      </c>
      <c r="L57" s="8" t="s">
        <v>3649</v>
      </c>
      <c r="M57" s="41">
        <v>45870</v>
      </c>
      <c r="N57" s="29" t="s">
        <v>3650</v>
      </c>
      <c r="O57" s="69">
        <f>IF(Table1[[#This Row],[Phân loại]]="Tồn đầu kỳ",Table1[[#This Row],[Tổng giá trị]],0)</f>
        <v>0</v>
      </c>
      <c r="P57" s="8">
        <f>IF(Table1[[#This Row],[Số còn phải thu ĐK]]&lt;&gt;0,0,IF(Table1[[#This Row],[Phân loại]]="Bán hàng",Table1[[#This Row],[Tổng giá trị]],-Table1[[#This Row],[Tổng giá trị]]))</f>
        <v>-27561</v>
      </c>
      <c r="Q57" s="18">
        <f t="shared" si="0"/>
        <v>-27561</v>
      </c>
      <c r="R57" s="8">
        <f>Table1[[#This Row],[Số còn phải thu ĐK]]+Table1[[#This Row],[Giá Trị HD sau CK]]-Table1[[#This Row],[Số tiền đã thu]]</f>
        <v>0</v>
      </c>
      <c r="S57" s="7">
        <f>IF(Table1[[#This Row],[Ngày hóa đơn]]&lt;&gt;"",Table1[[#This Row],[Ngày hóa đơn]],Table1[[#This Row],[Ngày hạch toán]])</f>
        <v>45838</v>
      </c>
      <c r="T57" s="8"/>
      <c r="U57" s="7">
        <f>IF(Table1[[#This Row],[Ngày tính CN]]="","",S57+T57)</f>
        <v>45838</v>
      </c>
      <c r="V57" s="71">
        <f ca="1">IF(Table1[[#This Row],[Hạn thanh toán]]="","",IF((U57-NOW())&lt;0,0,(U57-NOW())))</f>
        <v>0</v>
      </c>
      <c r="W57" s="69"/>
      <c r="X57" s="65" t="str">
        <f t="shared" ca="1" si="2"/>
        <v/>
      </c>
      <c r="Y57" s="65" t="str">
        <f t="shared" si="1"/>
        <v>Đã thanh toán</v>
      </c>
      <c r="Z57" s="250">
        <f>Table1[[#This Row],[Hạn thanh toán]]</f>
        <v>45838</v>
      </c>
      <c r="AA57" s="250">
        <f>Table1[[#This Row],[Ngày Thanh toán]]</f>
        <v>45870</v>
      </c>
      <c r="AD57" s="3" t="str">
        <f>IF(Table1[[#This Row],[Mã khách hàng]]="","",VLOOKUP($A57,Ma_KH!$A:$Q,Ma_KH!O$1,0))</f>
        <v>CLEVERFOOD</v>
      </c>
      <c r="AE57" s="3" t="str">
        <f>IF(Table1[[#This Row],[Mã khách hàng]]="","",VLOOKUP($A57,Ma_KH!$A:$Q,Ma_KH!P$1,0))</f>
        <v>CÔNG TY CỔ PHẦN THỰC PHẨM SẠCH CLEVERFOOD</v>
      </c>
      <c r="AF57" s="3" t="str">
        <f>VLOOKUP(A57,Ma_KH!A:Q,Ma_KH!J$1,0)</f>
        <v>Vũ Anh Tuấn</v>
      </c>
    </row>
    <row r="58" spans="1:32" ht="16.5">
      <c r="A58" s="73" t="s">
        <v>36</v>
      </c>
      <c r="B58" s="73" t="s">
        <v>270</v>
      </c>
      <c r="C58" s="75">
        <v>45848</v>
      </c>
      <c r="D58" s="76" t="s">
        <v>324</v>
      </c>
      <c r="E58" s="75"/>
      <c r="F58" s="73"/>
      <c r="G58" s="77" t="s">
        <v>283</v>
      </c>
      <c r="H58" s="69">
        <v>569239</v>
      </c>
      <c r="I58" s="69">
        <v>0</v>
      </c>
      <c r="J58" s="69">
        <f>(Table1[[#This Row],[Tiền hàng]]-Table1[[#This Row],[Tiền chiết khấu]])*8%</f>
        <v>45539.12</v>
      </c>
      <c r="K58" s="69">
        <v>614778</v>
      </c>
      <c r="L58" s="8" t="s">
        <v>24</v>
      </c>
      <c r="M58" s="41">
        <v>45908</v>
      </c>
      <c r="N58" s="29" t="s">
        <v>3651</v>
      </c>
      <c r="O58" s="69">
        <f>IF(Table1[[#This Row],[Phân loại]]="Tồn đầu kỳ",Table1[[#This Row],[Tổng giá trị]],0)</f>
        <v>0</v>
      </c>
      <c r="P58" s="8">
        <f>IF(Table1[[#This Row],[Số còn phải thu ĐK]]&lt;&gt;0,0,IF(Table1[[#This Row],[Phân loại]]="Bán hàng",Table1[[#This Row],[Tổng giá trị]],-Table1[[#This Row],[Tổng giá trị]]))</f>
        <v>614778</v>
      </c>
      <c r="Q58" s="18">
        <f t="shared" si="0"/>
        <v>614778</v>
      </c>
      <c r="R58" s="8">
        <f>Table1[[#This Row],[Số còn phải thu ĐK]]+Table1[[#This Row],[Giá Trị HD sau CK]]-Table1[[#This Row],[Số tiền đã thu]]</f>
        <v>0</v>
      </c>
      <c r="S58" s="7">
        <f>IF(Table1[[#This Row],[Ngày hóa đơn]]&lt;&gt;"",Table1[[#This Row],[Ngày hóa đơn]],Table1[[#This Row],[Ngày hạch toán]])</f>
        <v>45848</v>
      </c>
      <c r="T58" s="8"/>
      <c r="U58" s="7">
        <f>IF(Table1[[#This Row],[Ngày tính CN]]="","",S58+T58)</f>
        <v>45848</v>
      </c>
      <c r="V58" s="71">
        <f ca="1">IF(Table1[[#This Row],[Hạn thanh toán]]="","",IF((U58-NOW())&lt;0,0,(U58-NOW())))</f>
        <v>0</v>
      </c>
      <c r="W58" s="69"/>
      <c r="X58" s="65" t="str">
        <f t="shared" ca="1" si="2"/>
        <v/>
      </c>
      <c r="Y58" s="65" t="str">
        <f t="shared" si="1"/>
        <v>Đã thanh toán</v>
      </c>
      <c r="Z58" s="250">
        <f>Table1[[#This Row],[Hạn thanh toán]]</f>
        <v>45848</v>
      </c>
      <c r="AA58" s="250">
        <f>Table1[[#This Row],[Ngày Thanh toán]]</f>
        <v>45908</v>
      </c>
      <c r="AD58" s="3" t="str">
        <f>IF(Table1[[#This Row],[Mã khách hàng]]="","",VLOOKUP($A58,Ma_KH!$A:$Q,Ma_KH!O$1,0))</f>
        <v>CLEVERFOOD</v>
      </c>
      <c r="AE58" s="3" t="str">
        <f>IF(Table1[[#This Row],[Mã khách hàng]]="","",VLOOKUP($A58,Ma_KH!$A:$Q,Ma_KH!P$1,0))</f>
        <v>CÔNG TY CỔ PHẦN THỰC PHẨM SẠCH CLEVERFOOD</v>
      </c>
      <c r="AF58" s="3" t="str">
        <f>VLOOKUP(A58,Ma_KH!A:Q,Ma_KH!J$1,0)</f>
        <v>Vũ Anh Tuấn</v>
      </c>
    </row>
    <row r="59" spans="1:32" ht="16.5">
      <c r="A59" s="73" t="s">
        <v>36</v>
      </c>
      <c r="B59" s="73" t="s">
        <v>270</v>
      </c>
      <c r="C59" s="75">
        <v>45848</v>
      </c>
      <c r="D59" s="76" t="s">
        <v>325</v>
      </c>
      <c r="E59" s="75"/>
      <c r="F59" s="73"/>
      <c r="G59" s="73" t="s">
        <v>285</v>
      </c>
      <c r="H59" s="69"/>
      <c r="I59" s="69">
        <v>0</v>
      </c>
      <c r="J59" s="69">
        <f>(Table1[[#This Row],[Tiền hàng]]-Table1[[#This Row],[Tiền chiết khấu]])*8%</f>
        <v>0</v>
      </c>
      <c r="K59" s="69">
        <v>104058</v>
      </c>
      <c r="L59" s="8" t="s">
        <v>17</v>
      </c>
      <c r="M59" s="41">
        <v>45908</v>
      </c>
      <c r="N59" s="29" t="s">
        <v>3651</v>
      </c>
      <c r="O59" s="69">
        <f>IF(Table1[[#This Row],[Phân loại]]="Tồn đầu kỳ",Table1[[#This Row],[Tổng giá trị]],0)</f>
        <v>0</v>
      </c>
      <c r="P59" s="8">
        <f>IF(Table1[[#This Row],[Số còn phải thu ĐK]]&lt;&gt;0,0,IF(Table1[[#This Row],[Phân loại]]="Bán hàng",Table1[[#This Row],[Tổng giá trị]],-Table1[[#This Row],[Tổng giá trị]]))</f>
        <v>-104058</v>
      </c>
      <c r="Q59" s="18">
        <f t="shared" si="0"/>
        <v>-104058</v>
      </c>
      <c r="R59" s="8">
        <f>Table1[[#This Row],[Số còn phải thu ĐK]]+Table1[[#This Row],[Giá Trị HD sau CK]]-Table1[[#This Row],[Số tiền đã thu]]</f>
        <v>0</v>
      </c>
      <c r="S59" s="7">
        <f>IF(Table1[[#This Row],[Ngày hóa đơn]]&lt;&gt;"",Table1[[#This Row],[Ngày hóa đơn]],Table1[[#This Row],[Ngày hạch toán]])</f>
        <v>45848</v>
      </c>
      <c r="T59" s="8"/>
      <c r="U59" s="7">
        <f>IF(Table1[[#This Row],[Ngày tính CN]]="","",S59+T59)</f>
        <v>45848</v>
      </c>
      <c r="V59" s="71">
        <f ca="1">IF(Table1[[#This Row],[Hạn thanh toán]]="","",IF((U59-NOW())&lt;0,0,(U59-NOW())))</f>
        <v>0</v>
      </c>
      <c r="W59" s="69"/>
      <c r="X59" s="65" t="str">
        <f t="shared" ca="1" si="2"/>
        <v/>
      </c>
      <c r="Y59" s="65" t="str">
        <f t="shared" si="1"/>
        <v>Đã thanh toán</v>
      </c>
      <c r="Z59" s="250">
        <f>Table1[[#This Row],[Hạn thanh toán]]</f>
        <v>45848</v>
      </c>
      <c r="AA59" s="250">
        <f>Table1[[#This Row],[Ngày Thanh toán]]</f>
        <v>45908</v>
      </c>
      <c r="AD59" s="3" t="str">
        <f>IF(Table1[[#This Row],[Mã khách hàng]]="","",VLOOKUP($A59,Ma_KH!$A:$Q,Ma_KH!O$1,0))</f>
        <v>CLEVERFOOD</v>
      </c>
      <c r="AE59" s="3" t="str">
        <f>IF(Table1[[#This Row],[Mã khách hàng]]="","",VLOOKUP($A59,Ma_KH!$A:$Q,Ma_KH!P$1,0))</f>
        <v>CÔNG TY CỔ PHẦN THỰC PHẨM SẠCH CLEVERFOOD</v>
      </c>
      <c r="AF59" s="3" t="str">
        <f>VLOOKUP(A59,Ma_KH!A:Q,Ma_KH!J$1,0)</f>
        <v>Vũ Anh Tuấn</v>
      </c>
    </row>
    <row r="60" spans="1:32" ht="16.5">
      <c r="A60" s="73" t="s">
        <v>36</v>
      </c>
      <c r="B60" s="73" t="s">
        <v>270</v>
      </c>
      <c r="C60" s="75">
        <v>45852</v>
      </c>
      <c r="D60" s="76" t="s">
        <v>326</v>
      </c>
      <c r="E60" s="75"/>
      <c r="F60" s="73"/>
      <c r="G60" s="77" t="s">
        <v>274</v>
      </c>
      <c r="H60" s="69">
        <v>1003428</v>
      </c>
      <c r="I60" s="69">
        <v>0</v>
      </c>
      <c r="J60" s="69">
        <f>(Table1[[#This Row],[Tiền hàng]]-Table1[[#This Row],[Tiền chiết khấu]])*8%</f>
        <v>80274.240000000005</v>
      </c>
      <c r="K60" s="69">
        <v>1083702</v>
      </c>
      <c r="L60" s="8" t="s">
        <v>24</v>
      </c>
      <c r="M60" s="41">
        <v>45908</v>
      </c>
      <c r="N60" s="29" t="s">
        <v>3651</v>
      </c>
      <c r="O60" s="69">
        <f>IF(Table1[[#This Row],[Phân loại]]="Tồn đầu kỳ",Table1[[#This Row],[Tổng giá trị]],0)</f>
        <v>0</v>
      </c>
      <c r="P60" s="8">
        <f>IF(Table1[[#This Row],[Số còn phải thu ĐK]]&lt;&gt;0,0,IF(Table1[[#This Row],[Phân loại]]="Bán hàng",Table1[[#This Row],[Tổng giá trị]],-Table1[[#This Row],[Tổng giá trị]]))</f>
        <v>1083702</v>
      </c>
      <c r="Q60" s="18">
        <f t="shared" si="0"/>
        <v>1083702</v>
      </c>
      <c r="R60" s="8">
        <f>Table1[[#This Row],[Số còn phải thu ĐK]]+Table1[[#This Row],[Giá Trị HD sau CK]]-Table1[[#This Row],[Số tiền đã thu]]</f>
        <v>0</v>
      </c>
      <c r="S60" s="7">
        <f>IF(Table1[[#This Row],[Ngày hóa đơn]]&lt;&gt;"",Table1[[#This Row],[Ngày hóa đơn]],Table1[[#This Row],[Ngày hạch toán]])</f>
        <v>45852</v>
      </c>
      <c r="T60" s="8"/>
      <c r="U60" s="7">
        <f>IF(Table1[[#This Row],[Ngày tính CN]]="","",S60+T60)</f>
        <v>45852</v>
      </c>
      <c r="V60" s="71">
        <f ca="1">IF(Table1[[#This Row],[Hạn thanh toán]]="","",IF((U60-NOW())&lt;0,0,(U60-NOW())))</f>
        <v>0</v>
      </c>
      <c r="W60" s="69"/>
      <c r="X60" s="65" t="str">
        <f t="shared" ca="1" si="2"/>
        <v/>
      </c>
      <c r="Y60" s="65" t="str">
        <f t="shared" si="1"/>
        <v>Đã thanh toán</v>
      </c>
      <c r="Z60" s="250">
        <f>Table1[[#This Row],[Hạn thanh toán]]</f>
        <v>45852</v>
      </c>
      <c r="AA60" s="250">
        <f>Table1[[#This Row],[Ngày Thanh toán]]</f>
        <v>45908</v>
      </c>
      <c r="AD60" s="3" t="str">
        <f>IF(Table1[[#This Row],[Mã khách hàng]]="","",VLOOKUP($A60,Ma_KH!$A:$Q,Ma_KH!O$1,0))</f>
        <v>CLEVERFOOD</v>
      </c>
      <c r="AE60" s="3" t="str">
        <f>IF(Table1[[#This Row],[Mã khách hàng]]="","",VLOOKUP($A60,Ma_KH!$A:$Q,Ma_KH!P$1,0))</f>
        <v>CÔNG TY CỔ PHẦN THỰC PHẨM SẠCH CLEVERFOOD</v>
      </c>
      <c r="AF60" s="3" t="str">
        <f>VLOOKUP(A60,Ma_KH!A:Q,Ma_KH!J$1,0)</f>
        <v>Vũ Anh Tuấn</v>
      </c>
    </row>
    <row r="61" spans="1:32" ht="16.5">
      <c r="A61" s="66" t="s">
        <v>36</v>
      </c>
      <c r="B61" s="66" t="s">
        <v>270</v>
      </c>
      <c r="C61" s="67">
        <v>45869</v>
      </c>
      <c r="D61" s="68" t="s">
        <v>327</v>
      </c>
      <c r="E61" s="67"/>
      <c r="F61" s="66"/>
      <c r="G61" s="66" t="s">
        <v>323</v>
      </c>
      <c r="H61" s="69">
        <v>0</v>
      </c>
      <c r="I61" s="69">
        <v>45253</v>
      </c>
      <c r="J61" s="69">
        <f>(Table1[[#This Row],[Tiền hàng]]-Table1[[#This Row],[Tiền chiết khấu]])*8%</f>
        <v>-3620.2400000000002</v>
      </c>
      <c r="K61" s="69">
        <v>45253</v>
      </c>
      <c r="L61" s="8" t="s">
        <v>3649</v>
      </c>
      <c r="M61" s="41">
        <v>45908</v>
      </c>
      <c r="N61" s="29" t="s">
        <v>3651</v>
      </c>
      <c r="O61" s="69">
        <f>IF(Table1[[#This Row],[Phân loại]]="Tồn đầu kỳ",Table1[[#This Row],[Tổng giá trị]],0)</f>
        <v>0</v>
      </c>
      <c r="P61" s="8">
        <f>IF(Table1[[#This Row],[Số còn phải thu ĐK]]&lt;&gt;0,0,IF(Table1[[#This Row],[Phân loại]]="Bán hàng",Table1[[#This Row],[Tổng giá trị]],-Table1[[#This Row],[Tổng giá trị]]))</f>
        <v>-45253</v>
      </c>
      <c r="Q61" s="18">
        <f t="shared" si="0"/>
        <v>-45253</v>
      </c>
      <c r="R61" s="8">
        <f>Table1[[#This Row],[Số còn phải thu ĐK]]+Table1[[#This Row],[Giá Trị HD sau CK]]-Table1[[#This Row],[Số tiền đã thu]]</f>
        <v>0</v>
      </c>
      <c r="S61" s="7">
        <f>IF(Table1[[#This Row],[Ngày hóa đơn]]&lt;&gt;"",Table1[[#This Row],[Ngày hóa đơn]],Table1[[#This Row],[Ngày hạch toán]])</f>
        <v>45869</v>
      </c>
      <c r="T61" s="8"/>
      <c r="U61" s="7">
        <f>IF(Table1[[#This Row],[Ngày tính CN]]="","",S61+T61)</f>
        <v>45869</v>
      </c>
      <c r="V61" s="71">
        <f ca="1">IF(Table1[[#This Row],[Hạn thanh toán]]="","",IF((U61-NOW())&lt;0,0,(U61-NOW())))</f>
        <v>0</v>
      </c>
      <c r="W61" s="69"/>
      <c r="X61" s="65" t="str">
        <f t="shared" ca="1" si="2"/>
        <v/>
      </c>
      <c r="Y61" s="65" t="str">
        <f t="shared" si="1"/>
        <v>Đã thanh toán</v>
      </c>
      <c r="Z61" s="250">
        <f>Table1[[#This Row],[Hạn thanh toán]]</f>
        <v>45869</v>
      </c>
      <c r="AA61" s="250">
        <f>Table1[[#This Row],[Ngày Thanh toán]]</f>
        <v>45908</v>
      </c>
      <c r="AD61" s="3" t="str">
        <f>IF(Table1[[#This Row],[Mã khách hàng]]="","",VLOOKUP($A61,Ma_KH!$A:$Q,Ma_KH!O$1,0))</f>
        <v>CLEVERFOOD</v>
      </c>
      <c r="AE61" s="3" t="str">
        <f>IF(Table1[[#This Row],[Mã khách hàng]]="","",VLOOKUP($A61,Ma_KH!$A:$Q,Ma_KH!P$1,0))</f>
        <v>CÔNG TY CỔ PHẦN THỰC PHẨM SẠCH CLEVERFOOD</v>
      </c>
      <c r="AF61" s="3" t="str">
        <f>VLOOKUP(A61,Ma_KH!A:Q,Ma_KH!J$1,0)</f>
        <v>Vũ Anh Tuấn</v>
      </c>
    </row>
    <row r="62" spans="1:32" ht="16.5">
      <c r="A62" s="73" t="s">
        <v>36</v>
      </c>
      <c r="B62" s="73" t="s">
        <v>270</v>
      </c>
      <c r="C62" s="75">
        <v>45882</v>
      </c>
      <c r="D62" s="76" t="s">
        <v>328</v>
      </c>
      <c r="E62" s="75"/>
      <c r="F62" s="73"/>
      <c r="G62" s="73" t="s">
        <v>329</v>
      </c>
      <c r="H62" s="69"/>
      <c r="I62" s="69">
        <v>0</v>
      </c>
      <c r="J62" s="69">
        <f>(Table1[[#This Row],[Tiền hàng]]-Table1[[#This Row],[Tiền chiết khấu]])*8%</f>
        <v>0</v>
      </c>
      <c r="K62" s="69">
        <v>269110</v>
      </c>
      <c r="L62" s="8" t="s">
        <v>17</v>
      </c>
      <c r="M62" s="41">
        <v>45934</v>
      </c>
      <c r="N62" s="29" t="s">
        <v>3652</v>
      </c>
      <c r="O62" s="69">
        <f>IF(Table1[[#This Row],[Phân loại]]="Tồn đầu kỳ",Table1[[#This Row],[Tổng giá trị]],0)</f>
        <v>0</v>
      </c>
      <c r="P62" s="8">
        <f>IF(Table1[[#This Row],[Số còn phải thu ĐK]]&lt;&gt;0,0,IF(Table1[[#This Row],[Phân loại]]="Bán hàng",Table1[[#This Row],[Tổng giá trị]],-Table1[[#This Row],[Tổng giá trị]]))</f>
        <v>-269110</v>
      </c>
      <c r="Q62" s="18">
        <f t="shared" si="0"/>
        <v>-269110</v>
      </c>
      <c r="R62" s="8">
        <f>Table1[[#This Row],[Số còn phải thu ĐK]]+Table1[[#This Row],[Giá Trị HD sau CK]]-Table1[[#This Row],[Số tiền đã thu]]</f>
        <v>0</v>
      </c>
      <c r="S62" s="7">
        <f>IF(Table1[[#This Row],[Ngày hóa đơn]]&lt;&gt;"",Table1[[#This Row],[Ngày hóa đơn]],Table1[[#This Row],[Ngày hạch toán]])</f>
        <v>45882</v>
      </c>
      <c r="T62" s="8"/>
      <c r="U62" s="7">
        <f>IF(Table1[[#This Row],[Ngày tính CN]]="","",S62+T62)</f>
        <v>45882</v>
      </c>
      <c r="V62" s="71">
        <f ca="1">IF(Table1[[#This Row],[Hạn thanh toán]]="","",IF((U62-NOW())&lt;0,0,(U62-NOW())))</f>
        <v>0</v>
      </c>
      <c r="W62" s="69"/>
      <c r="X62" s="65" t="str">
        <f t="shared" ca="1" si="2"/>
        <v/>
      </c>
      <c r="Y62" s="65" t="str">
        <f t="shared" si="1"/>
        <v>Đã thanh toán</v>
      </c>
      <c r="Z62" s="250">
        <f>Table1[[#This Row],[Hạn thanh toán]]</f>
        <v>45882</v>
      </c>
      <c r="AA62" s="250">
        <f>Table1[[#This Row],[Ngày Thanh toán]]</f>
        <v>45934</v>
      </c>
      <c r="AD62" s="3" t="str">
        <f>IF(Table1[[#This Row],[Mã khách hàng]]="","",VLOOKUP($A62,Ma_KH!$A:$Q,Ma_KH!O$1,0))</f>
        <v>CLEVERFOOD</v>
      </c>
      <c r="AE62" s="3" t="str">
        <f>IF(Table1[[#This Row],[Mã khách hàng]]="","",VLOOKUP($A62,Ma_KH!$A:$Q,Ma_KH!P$1,0))</f>
        <v>CÔNG TY CỔ PHẦN THỰC PHẨM SẠCH CLEVERFOOD</v>
      </c>
      <c r="AF62" s="3" t="str">
        <f>VLOOKUP(A62,Ma_KH!A:Q,Ma_KH!J$1,0)</f>
        <v>Vũ Anh Tuấn</v>
      </c>
    </row>
    <row r="63" spans="1:32" ht="16.5">
      <c r="A63" s="73" t="s">
        <v>36</v>
      </c>
      <c r="B63" s="73" t="s">
        <v>270</v>
      </c>
      <c r="C63" s="75">
        <v>45895</v>
      </c>
      <c r="D63" s="76" t="s">
        <v>330</v>
      </c>
      <c r="E63" s="75"/>
      <c r="F63" s="73"/>
      <c r="G63" s="77" t="s">
        <v>283</v>
      </c>
      <c r="H63" s="69">
        <v>875410</v>
      </c>
      <c r="I63" s="69">
        <v>0</v>
      </c>
      <c r="J63" s="69">
        <f>(Table1[[#This Row],[Tiền hàng]]-Table1[[#This Row],[Tiền chiết khấu]])*8%</f>
        <v>70032.800000000003</v>
      </c>
      <c r="K63" s="69">
        <v>945443</v>
      </c>
      <c r="L63" s="8" t="s">
        <v>24</v>
      </c>
      <c r="M63" s="41">
        <v>45934</v>
      </c>
      <c r="N63" s="29" t="s">
        <v>3652</v>
      </c>
      <c r="O63" s="69">
        <f>IF(Table1[[#This Row],[Phân loại]]="Tồn đầu kỳ",Table1[[#This Row],[Tổng giá trị]],0)</f>
        <v>0</v>
      </c>
      <c r="P63" s="8">
        <f>IF(Table1[[#This Row],[Số còn phải thu ĐK]]&lt;&gt;0,0,IF(Table1[[#This Row],[Phân loại]]="Bán hàng",Table1[[#This Row],[Tổng giá trị]],-Table1[[#This Row],[Tổng giá trị]]))</f>
        <v>945443</v>
      </c>
      <c r="Q63" s="18">
        <f t="shared" si="0"/>
        <v>945443</v>
      </c>
      <c r="R63" s="8">
        <f>Table1[[#This Row],[Số còn phải thu ĐK]]+Table1[[#This Row],[Giá Trị HD sau CK]]-Table1[[#This Row],[Số tiền đã thu]]</f>
        <v>0</v>
      </c>
      <c r="S63" s="7">
        <f>IF(Table1[[#This Row],[Ngày hóa đơn]]&lt;&gt;"",Table1[[#This Row],[Ngày hóa đơn]],Table1[[#This Row],[Ngày hạch toán]])</f>
        <v>45895</v>
      </c>
      <c r="T63" s="8"/>
      <c r="U63" s="7">
        <f>IF(Table1[[#This Row],[Ngày tính CN]]="","",S63+T63)</f>
        <v>45895</v>
      </c>
      <c r="V63" s="71">
        <f ca="1">IF(Table1[[#This Row],[Hạn thanh toán]]="","",IF((U63-NOW())&lt;0,0,(U63-NOW())))</f>
        <v>0</v>
      </c>
      <c r="W63" s="69"/>
      <c r="X63" s="65" t="str">
        <f t="shared" ca="1" si="2"/>
        <v/>
      </c>
      <c r="Y63" s="65" t="str">
        <f t="shared" si="1"/>
        <v>Đã thanh toán</v>
      </c>
      <c r="Z63" s="250">
        <f>Table1[[#This Row],[Hạn thanh toán]]</f>
        <v>45895</v>
      </c>
      <c r="AA63" s="250">
        <f>Table1[[#This Row],[Ngày Thanh toán]]</f>
        <v>45934</v>
      </c>
      <c r="AD63" s="3" t="str">
        <f>IF(Table1[[#This Row],[Mã khách hàng]]="","",VLOOKUP($A63,Ma_KH!$A:$Q,Ma_KH!O$1,0))</f>
        <v>CLEVERFOOD</v>
      </c>
      <c r="AE63" s="3" t="str">
        <f>IF(Table1[[#This Row],[Mã khách hàng]]="","",VLOOKUP($A63,Ma_KH!$A:$Q,Ma_KH!P$1,0))</f>
        <v>CÔNG TY CỔ PHẦN THỰC PHẨM SẠCH CLEVERFOOD</v>
      </c>
      <c r="AF63" s="3" t="str">
        <f>VLOOKUP(A63,Ma_KH!A:Q,Ma_KH!J$1,0)</f>
        <v>Vũ Anh Tuấn</v>
      </c>
    </row>
    <row r="64" spans="1:32" ht="16.5">
      <c r="A64" s="73" t="s">
        <v>36</v>
      </c>
      <c r="B64" s="73" t="s">
        <v>270</v>
      </c>
      <c r="C64" s="75">
        <v>45898</v>
      </c>
      <c r="D64" s="76" t="s">
        <v>331</v>
      </c>
      <c r="E64" s="75"/>
      <c r="F64" s="73"/>
      <c r="G64" s="73" t="s">
        <v>285</v>
      </c>
      <c r="H64" s="69"/>
      <c r="I64" s="69">
        <v>0</v>
      </c>
      <c r="J64" s="69">
        <f>(Table1[[#This Row],[Tiền hàng]]-Table1[[#This Row],[Tiền chiết khấu]])*8%</f>
        <v>0</v>
      </c>
      <c r="K64" s="69">
        <v>156087</v>
      </c>
      <c r="L64" s="8" t="s">
        <v>17</v>
      </c>
      <c r="M64" s="41">
        <v>45934</v>
      </c>
      <c r="N64" s="29" t="s">
        <v>3652</v>
      </c>
      <c r="O64" s="69">
        <f>IF(Table1[[#This Row],[Phân loại]]="Tồn đầu kỳ",Table1[[#This Row],[Tổng giá trị]],0)</f>
        <v>0</v>
      </c>
      <c r="P64" s="8">
        <f>IF(Table1[[#This Row],[Số còn phải thu ĐK]]&lt;&gt;0,0,IF(Table1[[#This Row],[Phân loại]]="Bán hàng",Table1[[#This Row],[Tổng giá trị]],-Table1[[#This Row],[Tổng giá trị]]))</f>
        <v>-156087</v>
      </c>
      <c r="Q64" s="18">
        <f t="shared" si="0"/>
        <v>-156087</v>
      </c>
      <c r="R64" s="8">
        <f>Table1[[#This Row],[Số còn phải thu ĐK]]+Table1[[#This Row],[Giá Trị HD sau CK]]-Table1[[#This Row],[Số tiền đã thu]]</f>
        <v>0</v>
      </c>
      <c r="S64" s="7">
        <f>IF(Table1[[#This Row],[Ngày hóa đơn]]&lt;&gt;"",Table1[[#This Row],[Ngày hóa đơn]],Table1[[#This Row],[Ngày hạch toán]])</f>
        <v>45898</v>
      </c>
      <c r="T64" s="8"/>
      <c r="U64" s="7">
        <f>IF(Table1[[#This Row],[Ngày tính CN]]="","",S64+T64)</f>
        <v>45898</v>
      </c>
      <c r="V64" s="71">
        <f ca="1">IF(Table1[[#This Row],[Hạn thanh toán]]="","",IF((U64-NOW())&lt;0,0,(U64-NOW())))</f>
        <v>0</v>
      </c>
      <c r="W64" s="69"/>
      <c r="X64" s="65" t="str">
        <f t="shared" ca="1" si="2"/>
        <v/>
      </c>
      <c r="Y64" s="65" t="str">
        <f t="shared" si="1"/>
        <v>Đã thanh toán</v>
      </c>
      <c r="Z64" s="250">
        <f>Table1[[#This Row],[Hạn thanh toán]]</f>
        <v>45898</v>
      </c>
      <c r="AA64" s="250">
        <f>Table1[[#This Row],[Ngày Thanh toán]]</f>
        <v>45934</v>
      </c>
      <c r="AD64" s="3" t="str">
        <f>IF(Table1[[#This Row],[Mã khách hàng]]="","",VLOOKUP($A64,Ma_KH!$A:$Q,Ma_KH!O$1,0))</f>
        <v>CLEVERFOOD</v>
      </c>
      <c r="AE64" s="3" t="str">
        <f>IF(Table1[[#This Row],[Mã khách hàng]]="","",VLOOKUP($A64,Ma_KH!$A:$Q,Ma_KH!P$1,0))</f>
        <v>CÔNG TY CỔ PHẦN THỰC PHẨM SẠCH CLEVERFOOD</v>
      </c>
      <c r="AF64" s="3" t="str">
        <f>VLOOKUP(A64,Ma_KH!A:Q,Ma_KH!J$1,0)</f>
        <v>Vũ Anh Tuấn</v>
      </c>
    </row>
    <row r="65" spans="1:32" ht="16.5">
      <c r="A65" s="66" t="s">
        <v>36</v>
      </c>
      <c r="B65" s="66" t="s">
        <v>270</v>
      </c>
      <c r="C65" s="67">
        <v>45900</v>
      </c>
      <c r="D65" s="68" t="s">
        <v>332</v>
      </c>
      <c r="E65" s="67"/>
      <c r="F65" s="66"/>
      <c r="G65" s="66" t="s">
        <v>333</v>
      </c>
      <c r="H65" s="69">
        <v>0</v>
      </c>
      <c r="I65" s="69">
        <v>15987</v>
      </c>
      <c r="J65" s="69">
        <f>(Table1[[#This Row],[Tiền hàng]]-Table1[[#This Row],[Tiền chiết khấu]])*8%</f>
        <v>-1278.96</v>
      </c>
      <c r="K65" s="69">
        <v>15987</v>
      </c>
      <c r="L65" s="8" t="s">
        <v>3649</v>
      </c>
      <c r="M65" s="41">
        <v>45900</v>
      </c>
      <c r="N65" s="29" t="s">
        <v>332</v>
      </c>
      <c r="O65" s="69">
        <f>IF(Table1[[#This Row],[Phân loại]]="Tồn đầu kỳ",Table1[[#This Row],[Tổng giá trị]],0)</f>
        <v>0</v>
      </c>
      <c r="P65" s="8">
        <f>IF(Table1[[#This Row],[Số còn phải thu ĐK]]&lt;&gt;0,0,IF(Table1[[#This Row],[Phân loại]]="Bán hàng",Table1[[#This Row],[Tổng giá trị]],-Table1[[#This Row],[Tổng giá trị]]))</f>
        <v>-15987</v>
      </c>
      <c r="Q65" s="18">
        <f t="shared" si="0"/>
        <v>-15987</v>
      </c>
      <c r="R65" s="8">
        <f>Table1[[#This Row],[Số còn phải thu ĐK]]+Table1[[#This Row],[Giá Trị HD sau CK]]-Table1[[#This Row],[Số tiền đã thu]]</f>
        <v>0</v>
      </c>
      <c r="S65" s="7">
        <f>IF(Table1[[#This Row],[Ngày hóa đơn]]&lt;&gt;"",Table1[[#This Row],[Ngày hóa đơn]],Table1[[#This Row],[Ngày hạch toán]])</f>
        <v>45900</v>
      </c>
      <c r="T65" s="8"/>
      <c r="U65" s="7">
        <f>IF(Table1[[#This Row],[Ngày tính CN]]="","",S65+T65)</f>
        <v>45900</v>
      </c>
      <c r="V65" s="71">
        <f ca="1">IF(Table1[[#This Row],[Hạn thanh toán]]="","",IF((U65-NOW())&lt;0,0,(U65-NOW())))</f>
        <v>0</v>
      </c>
      <c r="W65" s="69"/>
      <c r="X65" s="65" t="str">
        <f t="shared" ca="1" si="2"/>
        <v/>
      </c>
      <c r="Y65" s="65" t="str">
        <f t="shared" si="1"/>
        <v>Đã thanh toán</v>
      </c>
      <c r="Z65" s="250">
        <f>Table1[[#This Row],[Hạn thanh toán]]</f>
        <v>45900</v>
      </c>
      <c r="AA65" s="250">
        <f>Table1[[#This Row],[Ngày Thanh toán]]</f>
        <v>45900</v>
      </c>
      <c r="AD65" s="3" t="str">
        <f>IF(Table1[[#This Row],[Mã khách hàng]]="","",VLOOKUP($A65,Ma_KH!$A:$Q,Ma_KH!O$1,0))</f>
        <v>CLEVERFOOD</v>
      </c>
      <c r="AE65" s="3" t="str">
        <f>IF(Table1[[#This Row],[Mã khách hàng]]="","",VLOOKUP($A65,Ma_KH!$A:$Q,Ma_KH!P$1,0))</f>
        <v>CÔNG TY CỔ PHẦN THỰC PHẨM SẠCH CLEVERFOOD</v>
      </c>
      <c r="AF65" s="3" t="str">
        <f>VLOOKUP(A65,Ma_KH!A:Q,Ma_KH!J$1,0)</f>
        <v>Vũ Anh Tuấn</v>
      </c>
    </row>
    <row r="66" spans="1:32" ht="16.5">
      <c r="A66" s="66" t="s">
        <v>36</v>
      </c>
      <c r="B66" s="66" t="s">
        <v>270</v>
      </c>
      <c r="C66" s="67">
        <v>45913</v>
      </c>
      <c r="D66" s="68" t="s">
        <v>334</v>
      </c>
      <c r="E66" s="67"/>
      <c r="F66" s="66"/>
      <c r="G66" s="66" t="s">
        <v>335</v>
      </c>
      <c r="H66" s="69"/>
      <c r="I66" s="69">
        <v>0</v>
      </c>
      <c r="J66" s="69">
        <f>(Table1[[#This Row],[Tiền hàng]]-Table1[[#This Row],[Tiền chiết khấu]])*8%</f>
        <v>0</v>
      </c>
      <c r="K66" s="69">
        <v>55595</v>
      </c>
      <c r="L66" s="8" t="s">
        <v>17</v>
      </c>
      <c r="O66" s="69">
        <f>IF(Table1[[#This Row],[Phân loại]]="Tồn đầu kỳ",Table1[[#This Row],[Tổng giá trị]],0)</f>
        <v>0</v>
      </c>
      <c r="P66" s="8">
        <f>IF(Table1[[#This Row],[Số còn phải thu ĐK]]&lt;&gt;0,0,IF(Table1[[#This Row],[Phân loại]]="Bán hàng",Table1[[#This Row],[Tổng giá trị]],-Table1[[#This Row],[Tổng giá trị]]))</f>
        <v>-55595</v>
      </c>
      <c r="Q66" s="18">
        <f t="shared" si="0"/>
        <v>0</v>
      </c>
      <c r="R66" s="8">
        <f>Table1[[#This Row],[Số còn phải thu ĐK]]+Table1[[#This Row],[Giá Trị HD sau CK]]-Table1[[#This Row],[Số tiền đã thu]]</f>
        <v>-55595</v>
      </c>
      <c r="S66" s="7">
        <f>IF(Table1[[#This Row],[Ngày hóa đơn]]&lt;&gt;"",Table1[[#This Row],[Ngày hóa đơn]],Table1[[#This Row],[Ngày hạch toán]])</f>
        <v>45913</v>
      </c>
      <c r="T66" s="8"/>
      <c r="U66" s="7">
        <f>IF(Table1[[#This Row],[Ngày tính CN]]="","",S66+T66)</f>
        <v>45913</v>
      </c>
      <c r="V66" s="71">
        <f ca="1">IF(Table1[[#This Row],[Hạn thanh toán]]="","",IF((U66-NOW())&lt;0,0,(U66-NOW())))</f>
        <v>0</v>
      </c>
      <c r="W66" s="69"/>
      <c r="X66" s="65">
        <f t="shared" ca="1" si="2"/>
        <v>88.362421527781407</v>
      </c>
      <c r="Y66" s="65" t="str">
        <f t="shared" ca="1" si="1"/>
        <v>Nợ quá hạn từ 60 ngày đến 90 ngày</v>
      </c>
      <c r="Z66" s="250">
        <f>Table1[[#This Row],[Hạn thanh toán]]</f>
        <v>45913</v>
      </c>
      <c r="AA66" s="250">
        <f>Table1[[#This Row],[Ngày Thanh toán]]</f>
        <v>0</v>
      </c>
      <c r="AD66" s="3" t="str">
        <f>IF(Table1[[#This Row],[Mã khách hàng]]="","",VLOOKUP($A66,Ma_KH!$A:$Q,Ma_KH!O$1,0))</f>
        <v>CLEVERFOOD</v>
      </c>
      <c r="AE66" s="3" t="str">
        <f>IF(Table1[[#This Row],[Mã khách hàng]]="","",VLOOKUP($A66,Ma_KH!$A:$Q,Ma_KH!P$1,0))</f>
        <v>CÔNG TY CỔ PHẦN THỰC PHẨM SẠCH CLEVERFOOD</v>
      </c>
      <c r="AF66" s="3" t="str">
        <f>VLOOKUP(A66,Ma_KH!A:Q,Ma_KH!J$1,0)</f>
        <v>Vũ Anh Tuấn</v>
      </c>
    </row>
    <row r="67" spans="1:32" s="96" customFormat="1" ht="16.5">
      <c r="A67" s="51" t="s">
        <v>37</v>
      </c>
      <c r="B67" s="100" t="s">
        <v>336</v>
      </c>
      <c r="C67" s="52">
        <v>45943</v>
      </c>
      <c r="D67" s="53" t="s">
        <v>337</v>
      </c>
      <c r="E67" s="52"/>
      <c r="F67" s="51"/>
      <c r="G67" s="101" t="s">
        <v>338</v>
      </c>
      <c r="H67" s="102">
        <v>1083582</v>
      </c>
      <c r="I67" s="102">
        <v>0</v>
      </c>
      <c r="J67" s="102">
        <f>(Table1[[#This Row],[Tiền hàng]]-Table1[[#This Row],[Tiền chiết khấu]])*8%</f>
        <v>86686.56</v>
      </c>
      <c r="K67" s="102">
        <v>1170269</v>
      </c>
      <c r="L67" s="97" t="s">
        <v>24</v>
      </c>
      <c r="M67" s="98"/>
      <c r="N67" s="97"/>
      <c r="O67" s="102">
        <f>IF(Table1[[#This Row],[Phân loại]]="Tồn đầu kỳ",Table1[[#This Row],[Tổng giá trị]],0)</f>
        <v>0</v>
      </c>
      <c r="P67" s="97">
        <f>IF(Table1[[#This Row],[Số còn phải thu ĐK]]&lt;&gt;0,0,IF(Table1[[#This Row],[Phân loại]]="Bán hàng",Table1[[#This Row],[Tổng giá trị]],-Table1[[#This Row],[Tổng giá trị]]))</f>
        <v>1170269</v>
      </c>
      <c r="Q67" s="18">
        <f t="shared" si="0"/>
        <v>0</v>
      </c>
      <c r="R67" s="97">
        <f>Table1[[#This Row],[Số còn phải thu ĐK]]+Table1[[#This Row],[Giá Trị HD sau CK]]-Table1[[#This Row],[Số tiền đã thu]]</f>
        <v>1170269</v>
      </c>
      <c r="S67" s="98">
        <f>IF(Table1[[#This Row],[Ngày hóa đơn]]&lt;&gt;"",Table1[[#This Row],[Ngày hóa đơn]],Table1[[#This Row],[Ngày hạch toán]])</f>
        <v>45943</v>
      </c>
      <c r="T67" s="97"/>
      <c r="U67" s="98">
        <f>IF(Table1[[#This Row],[Ngày tính CN]]="","",S67+T67)</f>
        <v>45943</v>
      </c>
      <c r="V67" s="103">
        <f ca="1">IF(Table1[[#This Row],[Hạn thanh toán]]="","",IF((U67-NOW())&lt;0,0,(U67-NOW())))</f>
        <v>0</v>
      </c>
      <c r="W67" s="102"/>
      <c r="X67" s="65">
        <f t="shared" ca="1" si="2"/>
        <v>58.362421527781407</v>
      </c>
      <c r="Y67" s="99" t="str">
        <f t="shared" ca="1" si="1"/>
        <v>Nợ quá hạn từ 30 ngày đến 60 ngày</v>
      </c>
      <c r="Z67" s="252">
        <f>Table1[[#This Row],[Hạn thanh toán]]</f>
        <v>45943</v>
      </c>
      <c r="AA67" s="252">
        <f>Table1[[#This Row],[Ngày Thanh toán]]</f>
        <v>0</v>
      </c>
      <c r="AD67" s="3" t="str">
        <f>IF(Table1[[#This Row],[Mã khách hàng]]="","",VLOOKUP($A67,Ma_KH!$A:$Q,Ma_KH!O$1,0))</f>
        <v>CLEVERFOOD</v>
      </c>
      <c r="AE67" s="3" t="str">
        <f>IF(Table1[[#This Row],[Mã khách hàng]]="","",VLOOKUP($A67,Ma_KH!$A:$Q,Ma_KH!P$1,0))</f>
        <v>CÔNG TY CỔ PHẦN THỰC PHẨM SẠCH CLEVERFOOD</v>
      </c>
      <c r="AF67" s="96" t="str">
        <f>VLOOKUP(A67,Ma_KH!A:Q,Ma_KH!J$1,0)</f>
        <v>Đỗ Minh Quang</v>
      </c>
    </row>
    <row r="68" spans="1:32" ht="16.5">
      <c r="A68" s="73" t="s">
        <v>38</v>
      </c>
      <c r="B68" s="78" t="s">
        <v>339</v>
      </c>
      <c r="C68" s="75">
        <v>45709</v>
      </c>
      <c r="D68" s="76" t="s">
        <v>340</v>
      </c>
      <c r="E68" s="75"/>
      <c r="F68" s="73"/>
      <c r="G68" s="73" t="s">
        <v>341</v>
      </c>
      <c r="H68" s="69">
        <v>734310</v>
      </c>
      <c r="I68" s="69">
        <v>58745</v>
      </c>
      <c r="J68" s="69">
        <f>(Table1[[#This Row],[Tiền hàng]]-Table1[[#This Row],[Tiền chiết khấu]])*8%</f>
        <v>54045.200000000004</v>
      </c>
      <c r="K68" s="69">
        <v>729610</v>
      </c>
      <c r="L68" s="8" t="s">
        <v>24</v>
      </c>
      <c r="M68" s="41">
        <v>45724</v>
      </c>
      <c r="N68" s="29" t="s">
        <v>3653</v>
      </c>
      <c r="O68" s="69">
        <f>IF(Table1[[#This Row],[Phân loại]]="Tồn đầu kỳ",Table1[[#This Row],[Tổng giá trị]],0)</f>
        <v>0</v>
      </c>
      <c r="P68" s="8">
        <f>IF(Table1[[#This Row],[Số còn phải thu ĐK]]&lt;&gt;0,0,IF(Table1[[#This Row],[Phân loại]]="Bán hàng",Table1[[#This Row],[Tổng giá trị]],-Table1[[#This Row],[Tổng giá trị]]))</f>
        <v>729610</v>
      </c>
      <c r="Q68" s="18">
        <f t="shared" ref="Q68:Q131" si="4">IF(M68&lt;&gt;"",IF(O68&lt;&gt;0,O68,P68),0)</f>
        <v>729610</v>
      </c>
      <c r="R68" s="8">
        <f>Table1[[#This Row],[Số còn phải thu ĐK]]+Table1[[#This Row],[Giá Trị HD sau CK]]-Table1[[#This Row],[Số tiền đã thu]]</f>
        <v>0</v>
      </c>
      <c r="S68" s="7">
        <f>IF(Table1[[#This Row],[Ngày hóa đơn]]&lt;&gt;"",Table1[[#This Row],[Ngày hóa đơn]],Table1[[#This Row],[Ngày hạch toán]])</f>
        <v>45709</v>
      </c>
      <c r="T68" s="8"/>
      <c r="U68" s="7">
        <f>IF(Table1[[#This Row],[Ngày tính CN]]="","",S68+T68)</f>
        <v>45709</v>
      </c>
      <c r="V68" s="71">
        <f ca="1">IF(Table1[[#This Row],[Hạn thanh toán]]="","",IF((U68-NOW())&lt;0,0,(U68-NOW())))</f>
        <v>0</v>
      </c>
      <c r="W68" s="69"/>
      <c r="X68" s="65" t="str">
        <f t="shared" ca="1" si="2"/>
        <v/>
      </c>
      <c r="Y68" s="65" t="str">
        <f t="shared" si="1"/>
        <v>Đã thanh toán</v>
      </c>
      <c r="Z68" s="250">
        <f>Table1[[#This Row],[Hạn thanh toán]]</f>
        <v>45709</v>
      </c>
      <c r="AA68" s="250">
        <f>Table1[[#This Row],[Ngày Thanh toán]]</f>
        <v>45724</v>
      </c>
      <c r="AD68" s="3" t="str">
        <f>IF(Table1[[#This Row],[Mã khách hàng]]="","",VLOOKUP($A68,Ma_KH!$A:$Q,Ma_KH!O$1,0))</f>
        <v>KL00175</v>
      </c>
      <c r="AE68" s="3" t="str">
        <f>IF(Table1[[#This Row],[Mã khách hàng]]="","",VLOOKUP($A68,Ma_KH!$A:$Q,Ma_KH!P$1,0))</f>
        <v>CP PORK SHOP THANH LINH</v>
      </c>
      <c r="AF68" s="3" t="str">
        <f>VLOOKUP(A68,Ma_KH!A:Q,Ma_KH!J$1,0)</f>
        <v>Đỗ Minh Quang</v>
      </c>
    </row>
    <row r="69" spans="1:32" ht="16.5">
      <c r="A69" s="66" t="s">
        <v>38</v>
      </c>
      <c r="B69" s="79" t="s">
        <v>339</v>
      </c>
      <c r="C69" s="67">
        <v>45723</v>
      </c>
      <c r="D69" s="68" t="s">
        <v>342</v>
      </c>
      <c r="E69" s="67"/>
      <c r="F69" s="66"/>
      <c r="G69" s="66" t="s">
        <v>341</v>
      </c>
      <c r="H69" s="69">
        <v>2346710</v>
      </c>
      <c r="I69" s="69">
        <v>187737</v>
      </c>
      <c r="J69" s="69">
        <f>(Table1[[#This Row],[Tiền hàng]]-Table1[[#This Row],[Tiền chiết khấu]])*8%</f>
        <v>172717.84</v>
      </c>
      <c r="K69" s="69">
        <v>2331691</v>
      </c>
      <c r="L69" s="8" t="s">
        <v>24</v>
      </c>
      <c r="M69" s="41">
        <v>45755</v>
      </c>
      <c r="N69" s="29" t="s">
        <v>3654</v>
      </c>
      <c r="O69" s="69">
        <f>IF(Table1[[#This Row],[Phân loại]]="Tồn đầu kỳ",Table1[[#This Row],[Tổng giá trị]],0)</f>
        <v>0</v>
      </c>
      <c r="P69" s="8">
        <f>IF(Table1[[#This Row],[Số còn phải thu ĐK]]&lt;&gt;0,0,IF(Table1[[#This Row],[Phân loại]]="Bán hàng",Table1[[#This Row],[Tổng giá trị]],-Table1[[#This Row],[Tổng giá trị]]))</f>
        <v>2331691</v>
      </c>
      <c r="Q69" s="18">
        <f t="shared" si="4"/>
        <v>2331691</v>
      </c>
      <c r="R69" s="8">
        <f>Table1[[#This Row],[Số còn phải thu ĐK]]+Table1[[#This Row],[Giá Trị HD sau CK]]-Table1[[#This Row],[Số tiền đã thu]]</f>
        <v>0</v>
      </c>
      <c r="S69" s="7">
        <f>IF(Table1[[#This Row],[Ngày hóa đơn]]&lt;&gt;"",Table1[[#This Row],[Ngày hóa đơn]],Table1[[#This Row],[Ngày hạch toán]])</f>
        <v>45723</v>
      </c>
      <c r="T69" s="8"/>
      <c r="U69" s="7">
        <f>IF(Table1[[#This Row],[Ngày tính CN]]="","",S69+T69)</f>
        <v>45723</v>
      </c>
      <c r="V69" s="71">
        <f ca="1">IF(Table1[[#This Row],[Hạn thanh toán]]="","",IF((U69-NOW())&lt;0,0,(U69-NOW())))</f>
        <v>0</v>
      </c>
      <c r="W69" s="69"/>
      <c r="X69" s="65" t="str">
        <f t="shared" ref="X69:X132" ca="1" si="5">IF(OR($U69="",$R69=0),"",IF((U$4-NOW())&lt;0,-($U69-NOW()),0))</f>
        <v/>
      </c>
      <c r="Y69" s="65" t="str">
        <f t="shared" ref="Y69:Y135" si="6">IF(R69=0,"Đã thanh toán",IF(X69="","",IF(X69&lt;=0,"Chưa đến hạn thanh toán",IF(X69&lt;=30,"Nợ quá hạn 30 ngày",IF(X69&lt;=60,"Nợ quá hạn từ 30 ngày đến 60 ngày",IF(X69&lt;=90,"Nợ quá hạn từ 60 ngày đến 90 ngày",IF(X69&lt;=120,"Nợ quá hạn từ 90 ngày đến 120 ngày","Nợ quá hạn hơn 120 ngày có khả năng mất thanh toán")))))))</f>
        <v>Đã thanh toán</v>
      </c>
      <c r="Z69" s="250">
        <f>Table1[[#This Row],[Hạn thanh toán]]</f>
        <v>45723</v>
      </c>
      <c r="AA69" s="250">
        <f>Table1[[#This Row],[Ngày Thanh toán]]</f>
        <v>45755</v>
      </c>
      <c r="AD69" s="3" t="str">
        <f>IF(Table1[[#This Row],[Mã khách hàng]]="","",VLOOKUP($A69,Ma_KH!$A:$Q,Ma_KH!O$1,0))</f>
        <v>KL00175</v>
      </c>
      <c r="AE69" s="3" t="str">
        <f>IF(Table1[[#This Row],[Mã khách hàng]]="","",VLOOKUP($A69,Ma_KH!$A:$Q,Ma_KH!P$1,0))</f>
        <v>CP PORK SHOP THANH LINH</v>
      </c>
      <c r="AF69" s="3" t="str">
        <f>VLOOKUP(A69,Ma_KH!A:Q,Ma_KH!J$1,0)</f>
        <v>Đỗ Minh Quang</v>
      </c>
    </row>
    <row r="70" spans="1:32" ht="16.5">
      <c r="A70" s="73" t="s">
        <v>38</v>
      </c>
      <c r="B70" s="78" t="s">
        <v>339</v>
      </c>
      <c r="C70" s="75">
        <v>45738</v>
      </c>
      <c r="D70" s="76" t="s">
        <v>343</v>
      </c>
      <c r="E70" s="75"/>
      <c r="F70" s="73"/>
      <c r="G70" s="73" t="s">
        <v>341</v>
      </c>
      <c r="H70" s="69">
        <v>3126035</v>
      </c>
      <c r="I70" s="69">
        <v>250083</v>
      </c>
      <c r="J70" s="69">
        <f>(Table1[[#This Row],[Tiền hàng]]-Table1[[#This Row],[Tiền chiết khấu]])*8%</f>
        <v>230076.16</v>
      </c>
      <c r="K70" s="69">
        <v>3106028</v>
      </c>
      <c r="L70" s="8" t="s">
        <v>24</v>
      </c>
      <c r="M70" s="41">
        <v>45755</v>
      </c>
      <c r="N70" s="29" t="s">
        <v>3655</v>
      </c>
      <c r="O70" s="69">
        <f>IF(Table1[[#This Row],[Phân loại]]="Tồn đầu kỳ",Table1[[#This Row],[Tổng giá trị]],0)</f>
        <v>0</v>
      </c>
      <c r="P70" s="8">
        <f>IF(Table1[[#This Row],[Số còn phải thu ĐK]]&lt;&gt;0,0,IF(Table1[[#This Row],[Phân loại]]="Bán hàng",Table1[[#This Row],[Tổng giá trị]],-Table1[[#This Row],[Tổng giá trị]]))</f>
        <v>3106028</v>
      </c>
      <c r="Q70" s="18">
        <f t="shared" si="4"/>
        <v>3106028</v>
      </c>
      <c r="R70" s="8">
        <f>Table1[[#This Row],[Số còn phải thu ĐK]]+Table1[[#This Row],[Giá Trị HD sau CK]]-Table1[[#This Row],[Số tiền đã thu]]</f>
        <v>0</v>
      </c>
      <c r="S70" s="7">
        <f>IF(Table1[[#This Row],[Ngày hóa đơn]]&lt;&gt;"",Table1[[#This Row],[Ngày hóa đơn]],Table1[[#This Row],[Ngày hạch toán]])</f>
        <v>45738</v>
      </c>
      <c r="T70" s="8"/>
      <c r="U70" s="7">
        <f>IF(Table1[[#This Row],[Ngày tính CN]]="","",S70+T70)</f>
        <v>45738</v>
      </c>
      <c r="V70" s="71">
        <f ca="1">IF(Table1[[#This Row],[Hạn thanh toán]]="","",IF((U70-NOW())&lt;0,0,(U70-NOW())))</f>
        <v>0</v>
      </c>
      <c r="W70" s="69"/>
      <c r="X70" s="65" t="str">
        <f t="shared" ca="1" si="5"/>
        <v/>
      </c>
      <c r="Y70" s="65" t="str">
        <f t="shared" si="6"/>
        <v>Đã thanh toán</v>
      </c>
      <c r="Z70" s="250">
        <f>Table1[[#This Row],[Hạn thanh toán]]</f>
        <v>45738</v>
      </c>
      <c r="AA70" s="250">
        <f>Table1[[#This Row],[Ngày Thanh toán]]</f>
        <v>45755</v>
      </c>
      <c r="AD70" s="3" t="str">
        <f>IF(Table1[[#This Row],[Mã khách hàng]]="","",VLOOKUP($A70,Ma_KH!$A:$Q,Ma_KH!O$1,0))</f>
        <v>KL00175</v>
      </c>
      <c r="AE70" s="3" t="str">
        <f>IF(Table1[[#This Row],[Mã khách hàng]]="","",VLOOKUP($A70,Ma_KH!$A:$Q,Ma_KH!P$1,0))</f>
        <v>CP PORK SHOP THANH LINH</v>
      </c>
      <c r="AF70" s="3" t="str">
        <f>VLOOKUP(A70,Ma_KH!A:Q,Ma_KH!J$1,0)</f>
        <v>Đỗ Minh Quang</v>
      </c>
    </row>
    <row r="71" spans="1:32" ht="16.5">
      <c r="A71" s="73" t="s">
        <v>38</v>
      </c>
      <c r="B71" s="78" t="s">
        <v>339</v>
      </c>
      <c r="C71" s="75">
        <v>45741</v>
      </c>
      <c r="D71" s="76" t="s">
        <v>344</v>
      </c>
      <c r="E71" s="75"/>
      <c r="F71" s="73"/>
      <c r="G71" s="73" t="s">
        <v>341</v>
      </c>
      <c r="H71" s="69">
        <v>555290</v>
      </c>
      <c r="I71" s="69">
        <v>44423</v>
      </c>
      <c r="J71" s="69">
        <f>(Table1[[#This Row],[Tiền hàng]]-Table1[[#This Row],[Tiền chiết khấu]])*8%</f>
        <v>40869.360000000001</v>
      </c>
      <c r="K71" s="69">
        <v>551736</v>
      </c>
      <c r="L71" s="8" t="s">
        <v>24</v>
      </c>
      <c r="M71" s="41">
        <v>45755</v>
      </c>
      <c r="N71" s="29" t="s">
        <v>3656</v>
      </c>
      <c r="O71" s="69">
        <f>IF(Table1[[#This Row],[Phân loại]]="Tồn đầu kỳ",Table1[[#This Row],[Tổng giá trị]],0)</f>
        <v>0</v>
      </c>
      <c r="P71" s="8">
        <f>IF(Table1[[#This Row],[Số còn phải thu ĐK]]&lt;&gt;0,0,IF(Table1[[#This Row],[Phân loại]]="Bán hàng",Table1[[#This Row],[Tổng giá trị]],-Table1[[#This Row],[Tổng giá trị]]))</f>
        <v>551736</v>
      </c>
      <c r="Q71" s="18">
        <f t="shared" si="4"/>
        <v>551736</v>
      </c>
      <c r="R71" s="8">
        <f>Table1[[#This Row],[Số còn phải thu ĐK]]+Table1[[#This Row],[Giá Trị HD sau CK]]-Table1[[#This Row],[Số tiền đã thu]]</f>
        <v>0</v>
      </c>
      <c r="S71" s="7">
        <f>IF(Table1[[#This Row],[Ngày hóa đơn]]&lt;&gt;"",Table1[[#This Row],[Ngày hóa đơn]],Table1[[#This Row],[Ngày hạch toán]])</f>
        <v>45741</v>
      </c>
      <c r="T71" s="8"/>
      <c r="U71" s="7">
        <f>IF(Table1[[#This Row],[Ngày tính CN]]="","",S71+T71)</f>
        <v>45741</v>
      </c>
      <c r="V71" s="71">
        <f ca="1">IF(Table1[[#This Row],[Hạn thanh toán]]="","",IF((U71-NOW())&lt;0,0,(U71-NOW())))</f>
        <v>0</v>
      </c>
      <c r="W71" s="69"/>
      <c r="X71" s="65" t="str">
        <f t="shared" ca="1" si="5"/>
        <v/>
      </c>
      <c r="Y71" s="65" t="str">
        <f t="shared" si="6"/>
        <v>Đã thanh toán</v>
      </c>
      <c r="Z71" s="250">
        <f>Table1[[#This Row],[Hạn thanh toán]]</f>
        <v>45741</v>
      </c>
      <c r="AA71" s="250">
        <f>Table1[[#This Row],[Ngày Thanh toán]]</f>
        <v>45755</v>
      </c>
      <c r="AD71" s="3" t="str">
        <f>IF(Table1[[#This Row],[Mã khách hàng]]="","",VLOOKUP($A71,Ma_KH!$A:$Q,Ma_KH!O$1,0))</f>
        <v>KL00175</v>
      </c>
      <c r="AE71" s="3" t="str">
        <f>IF(Table1[[#This Row],[Mã khách hàng]]="","",VLOOKUP($A71,Ma_KH!$A:$Q,Ma_KH!P$1,0))</f>
        <v>CP PORK SHOP THANH LINH</v>
      </c>
      <c r="AF71" s="3" t="str">
        <f>VLOOKUP(A71,Ma_KH!A:Q,Ma_KH!J$1,0)</f>
        <v>Đỗ Minh Quang</v>
      </c>
    </row>
    <row r="72" spans="1:32" ht="16.5">
      <c r="A72" s="73" t="s">
        <v>38</v>
      </c>
      <c r="B72" s="78" t="s">
        <v>339</v>
      </c>
      <c r="C72" s="75">
        <v>45747</v>
      </c>
      <c r="D72" s="76" t="s">
        <v>345</v>
      </c>
      <c r="E72" s="75"/>
      <c r="F72" s="73"/>
      <c r="G72" s="73" t="s">
        <v>341</v>
      </c>
      <c r="H72" s="69">
        <v>888464</v>
      </c>
      <c r="I72" s="69">
        <v>71077</v>
      </c>
      <c r="J72" s="69">
        <f>(Table1[[#This Row],[Tiền hàng]]-Table1[[#This Row],[Tiền chiết khấu]])*8%</f>
        <v>65390.96</v>
      </c>
      <c r="K72" s="69">
        <v>882778</v>
      </c>
      <c r="L72" s="8" t="s">
        <v>24</v>
      </c>
      <c r="M72" s="41">
        <v>45755</v>
      </c>
      <c r="N72" s="29" t="s">
        <v>3657</v>
      </c>
      <c r="O72" s="69">
        <f>IF(Table1[[#This Row],[Phân loại]]="Tồn đầu kỳ",Table1[[#This Row],[Tổng giá trị]],0)</f>
        <v>0</v>
      </c>
      <c r="P72" s="8">
        <f>IF(Table1[[#This Row],[Số còn phải thu ĐK]]&lt;&gt;0,0,IF(Table1[[#This Row],[Phân loại]]="Bán hàng",Table1[[#This Row],[Tổng giá trị]],-Table1[[#This Row],[Tổng giá trị]]))</f>
        <v>882778</v>
      </c>
      <c r="Q72" s="18">
        <f t="shared" si="4"/>
        <v>882778</v>
      </c>
      <c r="R72" s="8">
        <f>Table1[[#This Row],[Số còn phải thu ĐK]]+Table1[[#This Row],[Giá Trị HD sau CK]]-Table1[[#This Row],[Số tiền đã thu]]</f>
        <v>0</v>
      </c>
      <c r="S72" s="7">
        <f>IF(Table1[[#This Row],[Ngày hóa đơn]]&lt;&gt;"",Table1[[#This Row],[Ngày hóa đơn]],Table1[[#This Row],[Ngày hạch toán]])</f>
        <v>45747</v>
      </c>
      <c r="T72" s="8"/>
      <c r="U72" s="7">
        <f>IF(Table1[[#This Row],[Ngày tính CN]]="","",S72+T72)</f>
        <v>45747</v>
      </c>
      <c r="V72" s="71">
        <f ca="1">IF(Table1[[#This Row],[Hạn thanh toán]]="","",IF((U72-NOW())&lt;0,0,(U72-NOW())))</f>
        <v>0</v>
      </c>
      <c r="W72" s="69"/>
      <c r="X72" s="65" t="str">
        <f t="shared" ca="1" si="5"/>
        <v/>
      </c>
      <c r="Y72" s="65" t="str">
        <f t="shared" si="6"/>
        <v>Đã thanh toán</v>
      </c>
      <c r="Z72" s="250">
        <f>Table1[[#This Row],[Hạn thanh toán]]</f>
        <v>45747</v>
      </c>
      <c r="AA72" s="250">
        <f>Table1[[#This Row],[Ngày Thanh toán]]</f>
        <v>45755</v>
      </c>
      <c r="AD72" s="3" t="str">
        <f>IF(Table1[[#This Row],[Mã khách hàng]]="","",VLOOKUP($A72,Ma_KH!$A:$Q,Ma_KH!O$1,0))</f>
        <v>KL00175</v>
      </c>
      <c r="AE72" s="3" t="str">
        <f>IF(Table1[[#This Row],[Mã khách hàng]]="","",VLOOKUP($A72,Ma_KH!$A:$Q,Ma_KH!P$1,0))</f>
        <v>CP PORK SHOP THANH LINH</v>
      </c>
      <c r="AF72" s="3" t="str">
        <f>VLOOKUP(A72,Ma_KH!A:Q,Ma_KH!J$1,0)</f>
        <v>Đỗ Minh Quang</v>
      </c>
    </row>
    <row r="73" spans="1:32" ht="16.5">
      <c r="A73" s="66" t="s">
        <v>38</v>
      </c>
      <c r="B73" s="79" t="s">
        <v>339</v>
      </c>
      <c r="C73" s="67">
        <v>45755</v>
      </c>
      <c r="D73" s="68" t="s">
        <v>346</v>
      </c>
      <c r="E73" s="67">
        <v>45755</v>
      </c>
      <c r="F73" s="66"/>
      <c r="G73" s="66" t="s">
        <v>347</v>
      </c>
      <c r="H73" s="69"/>
      <c r="I73" s="69">
        <v>0</v>
      </c>
      <c r="J73" s="69">
        <f>(Table1[[#This Row],[Tiền hàng]]-Table1[[#This Row],[Tiền chiết khấu]])*8%</f>
        <v>0</v>
      </c>
      <c r="K73" s="69">
        <v>139348</v>
      </c>
      <c r="L73" s="8" t="s">
        <v>17</v>
      </c>
      <c r="M73" s="41">
        <v>45755</v>
      </c>
      <c r="N73" s="29" t="s">
        <v>3655</v>
      </c>
      <c r="O73" s="69">
        <f>IF(Table1[[#This Row],[Phân loại]]="Tồn đầu kỳ",Table1[[#This Row],[Tổng giá trị]],0)</f>
        <v>0</v>
      </c>
      <c r="P73" s="8">
        <f>IF(Table1[[#This Row],[Số còn phải thu ĐK]]&lt;&gt;0,0,IF(Table1[[#This Row],[Phân loại]]="Bán hàng",Table1[[#This Row],[Tổng giá trị]],-Table1[[#This Row],[Tổng giá trị]]))</f>
        <v>-139348</v>
      </c>
      <c r="Q73" s="18">
        <f t="shared" si="4"/>
        <v>-139348</v>
      </c>
      <c r="R73" s="8">
        <f>Table1[[#This Row],[Số còn phải thu ĐK]]+Table1[[#This Row],[Giá Trị HD sau CK]]-Table1[[#This Row],[Số tiền đã thu]]</f>
        <v>0</v>
      </c>
      <c r="S73" s="7">
        <f>IF(Table1[[#This Row],[Ngày hóa đơn]]&lt;&gt;"",Table1[[#This Row],[Ngày hóa đơn]],Table1[[#This Row],[Ngày hạch toán]])</f>
        <v>45755</v>
      </c>
      <c r="T73" s="8"/>
      <c r="U73" s="7">
        <f>IF(Table1[[#This Row],[Ngày tính CN]]="","",S73+T73)</f>
        <v>45755</v>
      </c>
      <c r="V73" s="71">
        <f ca="1">IF(Table1[[#This Row],[Hạn thanh toán]]="","",IF((U73-NOW())&lt;0,0,(U73-NOW())))</f>
        <v>0</v>
      </c>
      <c r="W73" s="69"/>
      <c r="X73" s="65" t="str">
        <f t="shared" ca="1" si="5"/>
        <v/>
      </c>
      <c r="Y73" s="65" t="str">
        <f t="shared" si="6"/>
        <v>Đã thanh toán</v>
      </c>
      <c r="Z73" s="250">
        <f>Table1[[#This Row],[Hạn thanh toán]]</f>
        <v>45755</v>
      </c>
      <c r="AA73" s="250">
        <f>Table1[[#This Row],[Ngày Thanh toán]]</f>
        <v>45755</v>
      </c>
      <c r="AD73" s="3" t="str">
        <f>IF(Table1[[#This Row],[Mã khách hàng]]="","",VLOOKUP($A73,Ma_KH!$A:$Q,Ma_KH!O$1,0))</f>
        <v>KL00175</v>
      </c>
      <c r="AE73" s="3" t="str">
        <f>IF(Table1[[#This Row],[Mã khách hàng]]="","",VLOOKUP($A73,Ma_KH!$A:$Q,Ma_KH!P$1,0))</f>
        <v>CP PORK SHOP THANH LINH</v>
      </c>
      <c r="AF73" s="3" t="str">
        <f>VLOOKUP(A73,Ma_KH!A:Q,Ma_KH!J$1,0)</f>
        <v>Đỗ Minh Quang</v>
      </c>
    </row>
    <row r="74" spans="1:32" ht="16.5">
      <c r="A74" s="73" t="s">
        <v>38</v>
      </c>
      <c r="B74" s="78" t="s">
        <v>339</v>
      </c>
      <c r="C74" s="75">
        <v>45765</v>
      </c>
      <c r="D74" s="76" t="s">
        <v>348</v>
      </c>
      <c r="E74" s="75"/>
      <c r="F74" s="73"/>
      <c r="G74" s="73" t="s">
        <v>341</v>
      </c>
      <c r="H74" s="69">
        <v>1144561</v>
      </c>
      <c r="I74" s="69">
        <v>91565</v>
      </c>
      <c r="J74" s="69">
        <f>(Table1[[#This Row],[Tiền hàng]]-Table1[[#This Row],[Tiền chiết khấu]])*8%</f>
        <v>84239.680000000008</v>
      </c>
      <c r="K74" s="69">
        <v>1137236</v>
      </c>
      <c r="L74" s="8" t="s">
        <v>24</v>
      </c>
      <c r="M74" s="41">
        <v>45783</v>
      </c>
      <c r="N74" s="29" t="s">
        <v>3659</v>
      </c>
      <c r="O74" s="69">
        <f>IF(Table1[[#This Row],[Phân loại]]="Tồn đầu kỳ",Table1[[#This Row],[Tổng giá trị]],0)</f>
        <v>0</v>
      </c>
      <c r="P74" s="8">
        <f>IF(Table1[[#This Row],[Số còn phải thu ĐK]]&lt;&gt;0,0,IF(Table1[[#This Row],[Phân loại]]="Bán hàng",Table1[[#This Row],[Tổng giá trị]],-Table1[[#This Row],[Tổng giá trị]]))</f>
        <v>1137236</v>
      </c>
      <c r="Q74" s="18">
        <f t="shared" si="4"/>
        <v>1137236</v>
      </c>
      <c r="R74" s="8">
        <f>Table1[[#This Row],[Số còn phải thu ĐK]]+Table1[[#This Row],[Giá Trị HD sau CK]]-Table1[[#This Row],[Số tiền đã thu]]</f>
        <v>0</v>
      </c>
      <c r="S74" s="7">
        <f>IF(Table1[[#This Row],[Ngày hóa đơn]]&lt;&gt;"",Table1[[#This Row],[Ngày hóa đơn]],Table1[[#This Row],[Ngày hạch toán]])</f>
        <v>45765</v>
      </c>
      <c r="T74" s="8"/>
      <c r="U74" s="7">
        <f>IF(Table1[[#This Row],[Ngày tính CN]]="","",S74+T74)</f>
        <v>45765</v>
      </c>
      <c r="V74" s="71">
        <f ca="1">IF(Table1[[#This Row],[Hạn thanh toán]]="","",IF((U74-NOW())&lt;0,0,(U74-NOW())))</f>
        <v>0</v>
      </c>
      <c r="W74" s="69"/>
      <c r="X74" s="65" t="str">
        <f t="shared" ca="1" si="5"/>
        <v/>
      </c>
      <c r="Y74" s="65" t="str">
        <f t="shared" si="6"/>
        <v>Đã thanh toán</v>
      </c>
      <c r="Z74" s="250">
        <f>Table1[[#This Row],[Hạn thanh toán]]</f>
        <v>45765</v>
      </c>
      <c r="AA74" s="250">
        <f>Table1[[#This Row],[Ngày Thanh toán]]</f>
        <v>45783</v>
      </c>
      <c r="AD74" s="3" t="str">
        <f>IF(Table1[[#This Row],[Mã khách hàng]]="","",VLOOKUP($A74,Ma_KH!$A:$Q,Ma_KH!O$1,0))</f>
        <v>KL00175</v>
      </c>
      <c r="AE74" s="3" t="str">
        <f>IF(Table1[[#This Row],[Mã khách hàng]]="","",VLOOKUP($A74,Ma_KH!$A:$Q,Ma_KH!P$1,0))</f>
        <v>CP PORK SHOP THANH LINH</v>
      </c>
      <c r="AF74" s="3" t="str">
        <f>VLOOKUP(A74,Ma_KH!A:Q,Ma_KH!J$1,0)</f>
        <v>Đỗ Minh Quang</v>
      </c>
    </row>
    <row r="75" spans="1:32" ht="16.5">
      <c r="A75" s="66" t="s">
        <v>38</v>
      </c>
      <c r="B75" s="79" t="s">
        <v>339</v>
      </c>
      <c r="C75" s="67">
        <v>45773</v>
      </c>
      <c r="D75" s="68" t="s">
        <v>349</v>
      </c>
      <c r="E75" s="67"/>
      <c r="F75" s="66"/>
      <c r="G75" s="66" t="s">
        <v>341</v>
      </c>
      <c r="H75" s="69">
        <v>2213868</v>
      </c>
      <c r="I75" s="69">
        <v>177109</v>
      </c>
      <c r="J75" s="69">
        <f>(Table1[[#This Row],[Tiền hàng]]-Table1[[#This Row],[Tiền chiết khấu]])*8%</f>
        <v>162940.72</v>
      </c>
      <c r="K75" s="69">
        <v>2199700</v>
      </c>
      <c r="L75" s="8" t="s">
        <v>24</v>
      </c>
      <c r="M75" s="41">
        <v>45815</v>
      </c>
      <c r="N75" s="29" t="s">
        <v>3660</v>
      </c>
      <c r="O75" s="69">
        <f>IF(Table1[[#This Row],[Phân loại]]="Tồn đầu kỳ",Table1[[#This Row],[Tổng giá trị]],0)</f>
        <v>0</v>
      </c>
      <c r="P75" s="8">
        <f>IF(Table1[[#This Row],[Số còn phải thu ĐK]]&lt;&gt;0,0,IF(Table1[[#This Row],[Phân loại]]="Bán hàng",Table1[[#This Row],[Tổng giá trị]],-Table1[[#This Row],[Tổng giá trị]]))</f>
        <v>2199700</v>
      </c>
      <c r="Q75" s="18">
        <f t="shared" si="4"/>
        <v>2199700</v>
      </c>
      <c r="R75" s="8">
        <f>Table1[[#This Row],[Số còn phải thu ĐK]]+Table1[[#This Row],[Giá Trị HD sau CK]]-Table1[[#This Row],[Số tiền đã thu]]</f>
        <v>0</v>
      </c>
      <c r="S75" s="7">
        <f>IF(Table1[[#This Row],[Ngày hóa đơn]]&lt;&gt;"",Table1[[#This Row],[Ngày hóa đơn]],Table1[[#This Row],[Ngày hạch toán]])</f>
        <v>45773</v>
      </c>
      <c r="T75" s="8"/>
      <c r="U75" s="7">
        <f>IF(Table1[[#This Row],[Ngày tính CN]]="","",S75+T75)</f>
        <v>45773</v>
      </c>
      <c r="V75" s="71">
        <f ca="1">IF(Table1[[#This Row],[Hạn thanh toán]]="","",IF((U75-NOW())&lt;0,0,(U75-NOW())))</f>
        <v>0</v>
      </c>
      <c r="W75" s="69"/>
      <c r="X75" s="65" t="str">
        <f t="shared" ca="1" si="5"/>
        <v/>
      </c>
      <c r="Y75" s="65" t="str">
        <f t="shared" si="6"/>
        <v>Đã thanh toán</v>
      </c>
      <c r="Z75" s="250">
        <f>Table1[[#This Row],[Hạn thanh toán]]</f>
        <v>45773</v>
      </c>
      <c r="AA75" s="250">
        <f>Table1[[#This Row],[Ngày Thanh toán]]</f>
        <v>45815</v>
      </c>
      <c r="AD75" s="3" t="str">
        <f>IF(Table1[[#This Row],[Mã khách hàng]]="","",VLOOKUP($A75,Ma_KH!$A:$Q,Ma_KH!O$1,0))</f>
        <v>KL00175</v>
      </c>
      <c r="AE75" s="3" t="str">
        <f>IF(Table1[[#This Row],[Mã khách hàng]]="","",VLOOKUP($A75,Ma_KH!$A:$Q,Ma_KH!P$1,0))</f>
        <v>CP PORK SHOP THANH LINH</v>
      </c>
      <c r="AF75" s="3" t="str">
        <f>VLOOKUP(A75,Ma_KH!A:Q,Ma_KH!J$1,0)</f>
        <v>Đỗ Minh Quang</v>
      </c>
    </row>
    <row r="76" spans="1:32" ht="16.5">
      <c r="A76" s="73" t="s">
        <v>38</v>
      </c>
      <c r="B76" s="78" t="s">
        <v>339</v>
      </c>
      <c r="C76" s="75">
        <v>45805</v>
      </c>
      <c r="D76" s="76" t="s">
        <v>350</v>
      </c>
      <c r="E76" s="75"/>
      <c r="F76" s="73"/>
      <c r="G76" s="73" t="s">
        <v>341</v>
      </c>
      <c r="H76" s="69">
        <v>2579200</v>
      </c>
      <c r="I76" s="69">
        <v>206336</v>
      </c>
      <c r="J76" s="69">
        <f>(Table1[[#This Row],[Tiền hàng]]-Table1[[#This Row],[Tiền chiết khấu]])*8%</f>
        <v>189829.12</v>
      </c>
      <c r="K76" s="69">
        <v>2562693</v>
      </c>
      <c r="L76" s="8" t="s">
        <v>24</v>
      </c>
      <c r="M76" s="41">
        <v>45815</v>
      </c>
      <c r="N76" s="29" t="s">
        <v>3661</v>
      </c>
      <c r="O76" s="69">
        <f>IF(Table1[[#This Row],[Phân loại]]="Tồn đầu kỳ",Table1[[#This Row],[Tổng giá trị]],0)</f>
        <v>0</v>
      </c>
      <c r="P76" s="8">
        <f>IF(Table1[[#This Row],[Số còn phải thu ĐK]]&lt;&gt;0,0,IF(Table1[[#This Row],[Phân loại]]="Bán hàng",Table1[[#This Row],[Tổng giá trị]],-Table1[[#This Row],[Tổng giá trị]]))</f>
        <v>2562693</v>
      </c>
      <c r="Q76" s="18">
        <f t="shared" si="4"/>
        <v>2562693</v>
      </c>
      <c r="R76" s="8">
        <f>Table1[[#This Row],[Số còn phải thu ĐK]]+Table1[[#This Row],[Giá Trị HD sau CK]]-Table1[[#This Row],[Số tiền đã thu]]</f>
        <v>0</v>
      </c>
      <c r="S76" s="7">
        <f>IF(Table1[[#This Row],[Ngày hóa đơn]]&lt;&gt;"",Table1[[#This Row],[Ngày hóa đơn]],Table1[[#This Row],[Ngày hạch toán]])</f>
        <v>45805</v>
      </c>
      <c r="T76" s="8"/>
      <c r="U76" s="7">
        <f>IF(Table1[[#This Row],[Ngày tính CN]]="","",S76+T76)</f>
        <v>45805</v>
      </c>
      <c r="V76" s="71">
        <f ca="1">IF(Table1[[#This Row],[Hạn thanh toán]]="","",IF((U76-NOW())&lt;0,0,(U76-NOW())))</f>
        <v>0</v>
      </c>
      <c r="W76" s="69"/>
      <c r="X76" s="65" t="str">
        <f t="shared" ca="1" si="5"/>
        <v/>
      </c>
      <c r="Y76" s="65" t="str">
        <f t="shared" si="6"/>
        <v>Đã thanh toán</v>
      </c>
      <c r="Z76" s="250">
        <f>Table1[[#This Row],[Hạn thanh toán]]</f>
        <v>45805</v>
      </c>
      <c r="AA76" s="250">
        <f>Table1[[#This Row],[Ngày Thanh toán]]</f>
        <v>45815</v>
      </c>
      <c r="AD76" s="3" t="str">
        <f>IF(Table1[[#This Row],[Mã khách hàng]]="","",VLOOKUP($A76,Ma_KH!$A:$Q,Ma_KH!O$1,0))</f>
        <v>KL00175</v>
      </c>
      <c r="AE76" s="3" t="str">
        <f>IF(Table1[[#This Row],[Mã khách hàng]]="","",VLOOKUP($A76,Ma_KH!$A:$Q,Ma_KH!P$1,0))</f>
        <v>CP PORK SHOP THANH LINH</v>
      </c>
      <c r="AF76" s="3" t="str">
        <f>VLOOKUP(A76,Ma_KH!A:Q,Ma_KH!J$1,0)</f>
        <v>Đỗ Minh Quang</v>
      </c>
    </row>
    <row r="77" spans="1:32" ht="16.5">
      <c r="A77" s="66" t="s">
        <v>38</v>
      </c>
      <c r="B77" s="79" t="s">
        <v>339</v>
      </c>
      <c r="C77" s="67">
        <v>45815</v>
      </c>
      <c r="D77" s="68" t="s">
        <v>351</v>
      </c>
      <c r="E77" s="67">
        <v>45815</v>
      </c>
      <c r="F77" s="66"/>
      <c r="G77" s="66" t="s">
        <v>352</v>
      </c>
      <c r="H77" s="69"/>
      <c r="I77" s="69">
        <v>0</v>
      </c>
      <c r="J77" s="69">
        <f>(Table1[[#This Row],[Tiền hàng]]-Table1[[#This Row],[Tiền chiết khấu]])*8%</f>
        <v>0</v>
      </c>
      <c r="K77" s="69">
        <v>220695</v>
      </c>
      <c r="L77" s="8" t="s">
        <v>17</v>
      </c>
      <c r="M77" s="41">
        <v>45773</v>
      </c>
      <c r="N77" s="29" t="s">
        <v>349</v>
      </c>
      <c r="O77" s="69">
        <f>IF(Table1[[#This Row],[Phân loại]]="Tồn đầu kỳ",Table1[[#This Row],[Tổng giá trị]],0)</f>
        <v>0</v>
      </c>
      <c r="P77" s="8">
        <f>IF(Table1[[#This Row],[Số còn phải thu ĐK]]&lt;&gt;0,0,IF(Table1[[#This Row],[Phân loại]]="Bán hàng",Table1[[#This Row],[Tổng giá trị]],-Table1[[#This Row],[Tổng giá trị]]))</f>
        <v>-220695</v>
      </c>
      <c r="Q77" s="18">
        <f t="shared" si="4"/>
        <v>-220695</v>
      </c>
      <c r="R77" s="8">
        <f>Table1[[#This Row],[Số còn phải thu ĐK]]+Table1[[#This Row],[Giá Trị HD sau CK]]-Table1[[#This Row],[Số tiền đã thu]]</f>
        <v>0</v>
      </c>
      <c r="S77" s="7">
        <f>IF(Table1[[#This Row],[Ngày hóa đơn]]&lt;&gt;"",Table1[[#This Row],[Ngày hóa đơn]],Table1[[#This Row],[Ngày hạch toán]])</f>
        <v>45815</v>
      </c>
      <c r="T77" s="8"/>
      <c r="U77" s="7">
        <f>IF(Table1[[#This Row],[Ngày tính CN]]="","",S77+T77)</f>
        <v>45815</v>
      </c>
      <c r="V77" s="71">
        <f ca="1">IF(Table1[[#This Row],[Hạn thanh toán]]="","",IF((U77-NOW())&lt;0,0,(U77-NOW())))</f>
        <v>0</v>
      </c>
      <c r="W77" s="69"/>
      <c r="X77" s="65" t="str">
        <f t="shared" ca="1" si="5"/>
        <v/>
      </c>
      <c r="Y77" s="65" t="str">
        <f t="shared" si="6"/>
        <v>Đã thanh toán</v>
      </c>
      <c r="Z77" s="250">
        <f>Table1[[#This Row],[Hạn thanh toán]]</f>
        <v>45815</v>
      </c>
      <c r="AA77" s="250">
        <f>Table1[[#This Row],[Ngày Thanh toán]]</f>
        <v>45773</v>
      </c>
      <c r="AD77" s="3" t="str">
        <f>IF(Table1[[#This Row],[Mã khách hàng]]="","",VLOOKUP($A77,Ma_KH!$A:$Q,Ma_KH!O$1,0))</f>
        <v>KL00175</v>
      </c>
      <c r="AE77" s="3" t="str">
        <f>IF(Table1[[#This Row],[Mã khách hàng]]="","",VLOOKUP($A77,Ma_KH!$A:$Q,Ma_KH!P$1,0))</f>
        <v>CP PORK SHOP THANH LINH</v>
      </c>
      <c r="AF77" s="3" t="str">
        <f>VLOOKUP(A77,Ma_KH!A:Q,Ma_KH!J$1,0)</f>
        <v>Đỗ Minh Quang</v>
      </c>
    </row>
    <row r="78" spans="1:32" ht="16.5">
      <c r="A78" s="73" t="s">
        <v>38</v>
      </c>
      <c r="B78" s="78" t="s">
        <v>339</v>
      </c>
      <c r="C78" s="75">
        <v>45847</v>
      </c>
      <c r="D78" s="76" t="s">
        <v>353</v>
      </c>
      <c r="E78" s="75"/>
      <c r="F78" s="73"/>
      <c r="G78" s="73" t="s">
        <v>341</v>
      </c>
      <c r="H78" s="69">
        <v>2023910</v>
      </c>
      <c r="I78" s="69">
        <v>161913</v>
      </c>
      <c r="J78" s="69">
        <f>(Table1[[#This Row],[Tiền hàng]]-Table1[[#This Row],[Tiền chiết khấu]])*8%</f>
        <v>148959.76</v>
      </c>
      <c r="K78" s="69">
        <v>2010957</v>
      </c>
      <c r="L78" s="8" t="s">
        <v>24</v>
      </c>
      <c r="M78" s="41">
        <v>45875</v>
      </c>
      <c r="N78" s="29" t="s">
        <v>3662</v>
      </c>
      <c r="O78" s="69">
        <f>IF(Table1[[#This Row],[Phân loại]]="Tồn đầu kỳ",Table1[[#This Row],[Tổng giá trị]],0)</f>
        <v>0</v>
      </c>
      <c r="P78" s="8">
        <f>IF(Table1[[#This Row],[Số còn phải thu ĐK]]&lt;&gt;0,0,IF(Table1[[#This Row],[Phân loại]]="Bán hàng",Table1[[#This Row],[Tổng giá trị]],-Table1[[#This Row],[Tổng giá trị]]))</f>
        <v>2010957</v>
      </c>
      <c r="Q78" s="18">
        <f t="shared" si="4"/>
        <v>2010957</v>
      </c>
      <c r="R78" s="8">
        <f>Table1[[#This Row],[Số còn phải thu ĐK]]+Table1[[#This Row],[Giá Trị HD sau CK]]-Table1[[#This Row],[Số tiền đã thu]]</f>
        <v>0</v>
      </c>
      <c r="S78" s="7">
        <f>IF(Table1[[#This Row],[Ngày hóa đơn]]&lt;&gt;"",Table1[[#This Row],[Ngày hóa đơn]],Table1[[#This Row],[Ngày hạch toán]])</f>
        <v>45847</v>
      </c>
      <c r="T78" s="8"/>
      <c r="U78" s="7">
        <f>IF(Table1[[#This Row],[Ngày tính CN]]="","",S78+T78)</f>
        <v>45847</v>
      </c>
      <c r="V78" s="71">
        <f ca="1">IF(Table1[[#This Row],[Hạn thanh toán]]="","",IF((U78-NOW())&lt;0,0,(U78-NOW())))</f>
        <v>0</v>
      </c>
      <c r="W78" s="69"/>
      <c r="X78" s="65" t="str">
        <f t="shared" ca="1" si="5"/>
        <v/>
      </c>
      <c r="Y78" s="65" t="str">
        <f t="shared" si="6"/>
        <v>Đã thanh toán</v>
      </c>
      <c r="Z78" s="250">
        <f>Table1[[#This Row],[Hạn thanh toán]]</f>
        <v>45847</v>
      </c>
      <c r="AA78" s="250">
        <f>Table1[[#This Row],[Ngày Thanh toán]]</f>
        <v>45875</v>
      </c>
      <c r="AD78" s="3" t="str">
        <f>IF(Table1[[#This Row],[Mã khách hàng]]="","",VLOOKUP($A78,Ma_KH!$A:$Q,Ma_KH!O$1,0))</f>
        <v>KL00175</v>
      </c>
      <c r="AE78" s="3" t="str">
        <f>IF(Table1[[#This Row],[Mã khách hàng]]="","",VLOOKUP($A78,Ma_KH!$A:$Q,Ma_KH!P$1,0))</f>
        <v>CP PORK SHOP THANH LINH</v>
      </c>
      <c r="AF78" s="3" t="str">
        <f>VLOOKUP(A78,Ma_KH!A:Q,Ma_KH!J$1,0)</f>
        <v>Đỗ Minh Quang</v>
      </c>
    </row>
    <row r="79" spans="1:32" ht="16.5">
      <c r="A79" s="73" t="s">
        <v>38</v>
      </c>
      <c r="B79" s="78" t="s">
        <v>339</v>
      </c>
      <c r="C79" s="75">
        <v>45855</v>
      </c>
      <c r="D79" s="76" t="s">
        <v>354</v>
      </c>
      <c r="E79" s="75"/>
      <c r="F79" s="73"/>
      <c r="G79" s="73" t="s">
        <v>341</v>
      </c>
      <c r="H79" s="69">
        <v>888464</v>
      </c>
      <c r="I79" s="69">
        <v>71077</v>
      </c>
      <c r="J79" s="69">
        <f>(Table1[[#This Row],[Tiền hàng]]-Table1[[#This Row],[Tiền chiết khấu]])*8%</f>
        <v>65390.96</v>
      </c>
      <c r="K79" s="69">
        <v>882778</v>
      </c>
      <c r="L79" s="8" t="s">
        <v>24</v>
      </c>
      <c r="M79" s="41">
        <v>45875</v>
      </c>
      <c r="N79" s="29" t="s">
        <v>3658</v>
      </c>
      <c r="O79" s="69">
        <f>IF(Table1[[#This Row],[Phân loại]]="Tồn đầu kỳ",Table1[[#This Row],[Tổng giá trị]],0)</f>
        <v>0</v>
      </c>
      <c r="P79" s="8">
        <f>IF(Table1[[#This Row],[Số còn phải thu ĐK]]&lt;&gt;0,0,IF(Table1[[#This Row],[Phân loại]]="Bán hàng",Table1[[#This Row],[Tổng giá trị]],-Table1[[#This Row],[Tổng giá trị]]))</f>
        <v>882778</v>
      </c>
      <c r="Q79" s="18">
        <f t="shared" si="4"/>
        <v>882778</v>
      </c>
      <c r="R79" s="8">
        <f>Table1[[#This Row],[Số còn phải thu ĐK]]+Table1[[#This Row],[Giá Trị HD sau CK]]-Table1[[#This Row],[Số tiền đã thu]]</f>
        <v>0</v>
      </c>
      <c r="S79" s="7">
        <f>IF(Table1[[#This Row],[Ngày hóa đơn]]&lt;&gt;"",Table1[[#This Row],[Ngày hóa đơn]],Table1[[#This Row],[Ngày hạch toán]])</f>
        <v>45855</v>
      </c>
      <c r="T79" s="8"/>
      <c r="U79" s="7">
        <f>IF(Table1[[#This Row],[Ngày tính CN]]="","",S79+T79)</f>
        <v>45855</v>
      </c>
      <c r="V79" s="71">
        <f ca="1">IF(Table1[[#This Row],[Hạn thanh toán]]="","",IF((U79-NOW())&lt;0,0,(U79-NOW())))</f>
        <v>0</v>
      </c>
      <c r="W79" s="69"/>
      <c r="X79" s="65" t="str">
        <f t="shared" ca="1" si="5"/>
        <v/>
      </c>
      <c r="Y79" s="65" t="str">
        <f t="shared" si="6"/>
        <v>Đã thanh toán</v>
      </c>
      <c r="Z79" s="250">
        <f>Table1[[#This Row],[Hạn thanh toán]]</f>
        <v>45855</v>
      </c>
      <c r="AA79" s="250">
        <f>Table1[[#This Row],[Ngày Thanh toán]]</f>
        <v>45875</v>
      </c>
      <c r="AD79" s="3" t="str">
        <f>IF(Table1[[#This Row],[Mã khách hàng]]="","",VLOOKUP($A79,Ma_KH!$A:$Q,Ma_KH!O$1,0))</f>
        <v>KL00175</v>
      </c>
      <c r="AE79" s="3" t="str">
        <f>IF(Table1[[#This Row],[Mã khách hàng]]="","",VLOOKUP($A79,Ma_KH!$A:$Q,Ma_KH!P$1,0))</f>
        <v>CP PORK SHOP THANH LINH</v>
      </c>
      <c r="AF79" s="3" t="str">
        <f>VLOOKUP(A79,Ma_KH!A:Q,Ma_KH!J$1,0)</f>
        <v>Đỗ Minh Quang</v>
      </c>
    </row>
    <row r="80" spans="1:32" ht="16.5">
      <c r="A80" s="66" t="s">
        <v>38</v>
      </c>
      <c r="B80" s="79" t="s">
        <v>339</v>
      </c>
      <c r="C80" s="67">
        <v>45875</v>
      </c>
      <c r="D80" s="68" t="s">
        <v>355</v>
      </c>
      <c r="E80" s="67">
        <v>45875</v>
      </c>
      <c r="F80" s="66"/>
      <c r="G80" s="66" t="s">
        <v>347</v>
      </c>
      <c r="H80" s="69"/>
      <c r="I80" s="69">
        <v>0</v>
      </c>
      <c r="J80" s="69">
        <f>(Table1[[#This Row],[Tiền hàng]]-Table1[[#This Row],[Tiền chiết khấu]])*8%</f>
        <v>0</v>
      </c>
      <c r="K80" s="69">
        <v>293657</v>
      </c>
      <c r="L80" s="8" t="s">
        <v>17</v>
      </c>
      <c r="M80" s="41">
        <v>45875</v>
      </c>
      <c r="N80" s="29" t="s">
        <v>3662</v>
      </c>
      <c r="O80" s="69">
        <f>IF(Table1[[#This Row],[Phân loại]]="Tồn đầu kỳ",Table1[[#This Row],[Tổng giá trị]],0)</f>
        <v>0</v>
      </c>
      <c r="P80" s="8">
        <f>IF(Table1[[#This Row],[Số còn phải thu ĐK]]&lt;&gt;0,0,IF(Table1[[#This Row],[Phân loại]]="Bán hàng",Table1[[#This Row],[Tổng giá trị]],-Table1[[#This Row],[Tổng giá trị]]))</f>
        <v>-293657</v>
      </c>
      <c r="Q80" s="18">
        <f t="shared" si="4"/>
        <v>-293657</v>
      </c>
      <c r="R80" s="8">
        <f>Table1[[#This Row],[Số còn phải thu ĐK]]+Table1[[#This Row],[Giá Trị HD sau CK]]-Table1[[#This Row],[Số tiền đã thu]]</f>
        <v>0</v>
      </c>
      <c r="S80" s="7">
        <f>IF(Table1[[#This Row],[Ngày hóa đơn]]&lt;&gt;"",Table1[[#This Row],[Ngày hóa đơn]],Table1[[#This Row],[Ngày hạch toán]])</f>
        <v>45875</v>
      </c>
      <c r="T80" s="8"/>
      <c r="U80" s="7">
        <f>IF(Table1[[#This Row],[Ngày tính CN]]="","",S80+T80)</f>
        <v>45875</v>
      </c>
      <c r="V80" s="71">
        <f ca="1">IF(Table1[[#This Row],[Hạn thanh toán]]="","",IF((U80-NOW())&lt;0,0,(U80-NOW())))</f>
        <v>0</v>
      </c>
      <c r="W80" s="69"/>
      <c r="X80" s="65" t="str">
        <f t="shared" ca="1" si="5"/>
        <v/>
      </c>
      <c r="Y80" s="65" t="str">
        <f t="shared" si="6"/>
        <v>Đã thanh toán</v>
      </c>
      <c r="Z80" s="250">
        <f>Table1[[#This Row],[Hạn thanh toán]]</f>
        <v>45875</v>
      </c>
      <c r="AA80" s="250">
        <f>Table1[[#This Row],[Ngày Thanh toán]]</f>
        <v>45875</v>
      </c>
      <c r="AD80" s="3" t="str">
        <f>IF(Table1[[#This Row],[Mã khách hàng]]="","",VLOOKUP($A80,Ma_KH!$A:$Q,Ma_KH!O$1,0))</f>
        <v>KL00175</v>
      </c>
      <c r="AE80" s="3" t="str">
        <f>IF(Table1[[#This Row],[Mã khách hàng]]="","",VLOOKUP($A80,Ma_KH!$A:$Q,Ma_KH!P$1,0))</f>
        <v>CP PORK SHOP THANH LINH</v>
      </c>
      <c r="AF80" s="3" t="str">
        <f>VLOOKUP(A80,Ma_KH!A:Q,Ma_KH!J$1,0)</f>
        <v>Đỗ Minh Quang</v>
      </c>
    </row>
    <row r="81" spans="1:32" ht="16.5">
      <c r="A81" s="66" t="s">
        <v>38</v>
      </c>
      <c r="B81" s="79" t="s">
        <v>339</v>
      </c>
      <c r="C81" s="67">
        <v>45915</v>
      </c>
      <c r="D81" s="68" t="s">
        <v>356</v>
      </c>
      <c r="E81" s="67"/>
      <c r="F81" s="66"/>
      <c r="G81" s="66" t="s">
        <v>341</v>
      </c>
      <c r="H81" s="69">
        <v>2423223</v>
      </c>
      <c r="I81" s="69">
        <v>193858</v>
      </c>
      <c r="J81" s="69">
        <f>(Table1[[#This Row],[Tiền hàng]]-Table1[[#This Row],[Tiền chiết khấu]])*8%</f>
        <v>178349.2</v>
      </c>
      <c r="K81" s="69">
        <v>2407714</v>
      </c>
      <c r="L81" s="8" t="s">
        <v>24</v>
      </c>
      <c r="M81" s="41">
        <v>45937</v>
      </c>
      <c r="N81" s="29" t="s">
        <v>3663</v>
      </c>
      <c r="O81" s="69">
        <f>IF(Table1[[#This Row],[Phân loại]]="Tồn đầu kỳ",Table1[[#This Row],[Tổng giá trị]],0)</f>
        <v>0</v>
      </c>
      <c r="P81" s="8">
        <f>IF(Table1[[#This Row],[Số còn phải thu ĐK]]&lt;&gt;0,0,IF(Table1[[#This Row],[Phân loại]]="Bán hàng",Table1[[#This Row],[Tổng giá trị]],-Table1[[#This Row],[Tổng giá trị]]))</f>
        <v>2407714</v>
      </c>
      <c r="Q81" s="18">
        <f t="shared" si="4"/>
        <v>2407714</v>
      </c>
      <c r="R81" s="8">
        <f>Table1[[#This Row],[Số còn phải thu ĐK]]+Table1[[#This Row],[Giá Trị HD sau CK]]-Table1[[#This Row],[Số tiền đã thu]]</f>
        <v>0</v>
      </c>
      <c r="S81" s="7">
        <f>IF(Table1[[#This Row],[Ngày hóa đơn]]&lt;&gt;"",Table1[[#This Row],[Ngày hóa đơn]],Table1[[#This Row],[Ngày hạch toán]])</f>
        <v>45915</v>
      </c>
      <c r="T81" s="8"/>
      <c r="U81" s="7">
        <f>IF(Table1[[#This Row],[Ngày tính CN]]="","",S81+T81)</f>
        <v>45915</v>
      </c>
      <c r="V81" s="71">
        <f ca="1">IF(Table1[[#This Row],[Hạn thanh toán]]="","",IF((U81-NOW())&lt;0,0,(U81-NOW())))</f>
        <v>0</v>
      </c>
      <c r="W81" s="69"/>
      <c r="X81" s="65" t="str">
        <f t="shared" ca="1" si="5"/>
        <v/>
      </c>
      <c r="Y81" s="65" t="str">
        <f t="shared" si="6"/>
        <v>Đã thanh toán</v>
      </c>
      <c r="Z81" s="250">
        <f>Table1[[#This Row],[Hạn thanh toán]]</f>
        <v>45915</v>
      </c>
      <c r="AA81" s="250">
        <f>Table1[[#This Row],[Ngày Thanh toán]]</f>
        <v>45937</v>
      </c>
      <c r="AD81" s="3" t="str">
        <f>IF(Table1[[#This Row],[Mã khách hàng]]="","",VLOOKUP($A81,Ma_KH!$A:$Q,Ma_KH!O$1,0))</f>
        <v>KL00175</v>
      </c>
      <c r="AE81" s="3" t="str">
        <f>IF(Table1[[#This Row],[Mã khách hàng]]="","",VLOOKUP($A81,Ma_KH!$A:$Q,Ma_KH!P$1,0))</f>
        <v>CP PORK SHOP THANH LINH</v>
      </c>
      <c r="AF81" s="3" t="str">
        <f>VLOOKUP(A81,Ma_KH!A:Q,Ma_KH!J$1,0)</f>
        <v>Đỗ Minh Quang</v>
      </c>
    </row>
    <row r="82" spans="1:32" ht="16.5">
      <c r="A82" s="66" t="s">
        <v>38</v>
      </c>
      <c r="B82" s="79" t="s">
        <v>339</v>
      </c>
      <c r="C82" s="67">
        <v>45915</v>
      </c>
      <c r="D82" s="68" t="s">
        <v>357</v>
      </c>
      <c r="E82" s="67"/>
      <c r="F82" s="66"/>
      <c r="G82" s="66" t="s">
        <v>347</v>
      </c>
      <c r="H82" s="69"/>
      <c r="I82" s="69"/>
      <c r="J82" s="69">
        <f>(Table1[[#This Row],[Tiền hàng]]-Table1[[#This Row],[Tiền chiết khấu]])*8%</f>
        <v>0</v>
      </c>
      <c r="K82" s="69">
        <v>155439</v>
      </c>
      <c r="L82" s="8" t="s">
        <v>17</v>
      </c>
      <c r="M82" s="41">
        <v>45937</v>
      </c>
      <c r="N82" s="29" t="s">
        <v>3663</v>
      </c>
      <c r="O82" s="69">
        <f>IF(Table1[[#This Row],[Phân loại]]="Tồn đầu kỳ",Table1[[#This Row],[Tổng giá trị]],0)</f>
        <v>0</v>
      </c>
      <c r="P82" s="8">
        <f>IF(Table1[[#This Row],[Số còn phải thu ĐK]]&lt;&gt;0,0,IF(Table1[[#This Row],[Phân loại]]="Bán hàng",Table1[[#This Row],[Tổng giá trị]],-Table1[[#This Row],[Tổng giá trị]]))</f>
        <v>-155439</v>
      </c>
      <c r="Q82" s="18">
        <f t="shared" si="4"/>
        <v>-155439</v>
      </c>
      <c r="R82" s="8">
        <f>Table1[[#This Row],[Số còn phải thu ĐK]]+Table1[[#This Row],[Giá Trị HD sau CK]]-Table1[[#This Row],[Số tiền đã thu]]</f>
        <v>0</v>
      </c>
      <c r="S82" s="7">
        <f>IF(Table1[[#This Row],[Ngày hóa đơn]]&lt;&gt;"",Table1[[#This Row],[Ngày hóa đơn]],Table1[[#This Row],[Ngày hạch toán]])</f>
        <v>45915</v>
      </c>
      <c r="T82" s="8"/>
      <c r="U82" s="7">
        <f>IF(Table1[[#This Row],[Ngày tính CN]]="","",S82+T82)</f>
        <v>45915</v>
      </c>
      <c r="V82" s="71">
        <f ca="1">IF(Table1[[#This Row],[Hạn thanh toán]]="","",IF((U82-NOW())&lt;0,0,(U82-NOW())))</f>
        <v>0</v>
      </c>
      <c r="W82" s="69"/>
      <c r="X82" s="65" t="str">
        <f t="shared" ca="1" si="5"/>
        <v/>
      </c>
      <c r="Y82" s="65" t="str">
        <f t="shared" si="6"/>
        <v>Đã thanh toán</v>
      </c>
      <c r="Z82" s="250">
        <f>Table1[[#This Row],[Hạn thanh toán]]</f>
        <v>45915</v>
      </c>
      <c r="AA82" s="250">
        <f>Table1[[#This Row],[Ngày Thanh toán]]</f>
        <v>45937</v>
      </c>
      <c r="AD82" s="3" t="str">
        <f>IF(Table1[[#This Row],[Mã khách hàng]]="","",VLOOKUP($A82,Ma_KH!$A:$Q,Ma_KH!O$1,0))</f>
        <v>KL00175</v>
      </c>
      <c r="AE82" s="3" t="str">
        <f>IF(Table1[[#This Row],[Mã khách hàng]]="","",VLOOKUP($A82,Ma_KH!$A:$Q,Ma_KH!P$1,0))</f>
        <v>CP PORK SHOP THANH LINH</v>
      </c>
      <c r="AF82" s="3" t="str">
        <f>VLOOKUP(A82,Ma_KH!A:Q,Ma_KH!J$1,0)</f>
        <v>Đỗ Minh Quang</v>
      </c>
    </row>
    <row r="83" spans="1:32" ht="16.5">
      <c r="A83" s="66" t="s">
        <v>39</v>
      </c>
      <c r="B83" s="66" t="s">
        <v>358</v>
      </c>
      <c r="C83" s="67">
        <v>45730</v>
      </c>
      <c r="D83" s="68" t="s">
        <v>359</v>
      </c>
      <c r="E83" s="67"/>
      <c r="F83" s="66"/>
      <c r="G83" s="66" t="s">
        <v>360</v>
      </c>
      <c r="H83" s="69">
        <v>1487884</v>
      </c>
      <c r="I83" s="69">
        <v>74394</v>
      </c>
      <c r="J83" s="69">
        <f>(Table1[[#This Row],[Tiền hàng]]-Table1[[#This Row],[Tiền chiết khấu]])*8%</f>
        <v>113079.2</v>
      </c>
      <c r="K83" s="69">
        <v>1526569</v>
      </c>
      <c r="L83" s="8" t="s">
        <v>24</v>
      </c>
      <c r="M83" s="41">
        <v>45733</v>
      </c>
      <c r="N83" s="29" t="s">
        <v>3674</v>
      </c>
      <c r="O83" s="69">
        <f>IF(Table1[[#This Row],[Phân loại]]="Tồn đầu kỳ",Table1[[#This Row],[Tổng giá trị]],0)</f>
        <v>0</v>
      </c>
      <c r="P83" s="8">
        <f>IF(Table1[[#This Row],[Số còn phải thu ĐK]]&lt;&gt;0,0,IF(Table1[[#This Row],[Phân loại]]="Bán hàng",Table1[[#This Row],[Tổng giá trị]],-Table1[[#This Row],[Tổng giá trị]]))</f>
        <v>1526569</v>
      </c>
      <c r="Q83" s="18">
        <f t="shared" si="4"/>
        <v>1526569</v>
      </c>
      <c r="R83" s="8">
        <f>Table1[[#This Row],[Số còn phải thu ĐK]]+Table1[[#This Row],[Giá Trị HD sau CK]]-Table1[[#This Row],[Số tiền đã thu]]</f>
        <v>0</v>
      </c>
      <c r="S83" s="7">
        <f>IF(Table1[[#This Row],[Ngày hóa đơn]]&lt;&gt;"",Table1[[#This Row],[Ngày hóa đơn]],Table1[[#This Row],[Ngày hạch toán]])</f>
        <v>45730</v>
      </c>
      <c r="T83" s="8"/>
      <c r="U83" s="7">
        <f>IF(Table1[[#This Row],[Ngày tính CN]]="","",S83+T83)</f>
        <v>45730</v>
      </c>
      <c r="V83" s="71">
        <f ca="1">IF(Table1[[#This Row],[Hạn thanh toán]]="","",IF((U83-NOW())&lt;0,0,(U83-NOW())))</f>
        <v>0</v>
      </c>
      <c r="W83" s="69"/>
      <c r="X83" s="65" t="str">
        <f t="shared" ca="1" si="5"/>
        <v/>
      </c>
      <c r="Y83" s="65" t="str">
        <f t="shared" si="6"/>
        <v>Đã thanh toán</v>
      </c>
      <c r="Z83" s="250">
        <f>Table1[[#This Row],[Hạn thanh toán]]</f>
        <v>45730</v>
      </c>
      <c r="AA83" s="250">
        <f>Table1[[#This Row],[Ngày Thanh toán]]</f>
        <v>45733</v>
      </c>
      <c r="AD83" s="3" t="str">
        <f>IF(Table1[[#This Row],[Mã khách hàng]]="","",VLOOKUP($A83,Ma_KH!$A:$Q,Ma_KH!O$1,0))</f>
        <v>KL00187</v>
      </c>
      <c r="AE83" s="3" t="str">
        <f>IF(Table1[[#This Row],[Mã khách hàng]]="","",VLOOKUP($A83,Ma_KH!$A:$Q,Ma_KH!P$1,0))</f>
        <v>Cửa hàng H 24h</v>
      </c>
      <c r="AF83" s="3" t="str">
        <f>VLOOKUP(A83,Ma_KH!A:Q,Ma_KH!J$1,0)</f>
        <v>Đỗ Minh Quang</v>
      </c>
    </row>
    <row r="84" spans="1:32" ht="16.5">
      <c r="A84" s="73" t="s">
        <v>40</v>
      </c>
      <c r="B84" s="73" t="s">
        <v>361</v>
      </c>
      <c r="C84" s="75"/>
      <c r="D84" s="76"/>
      <c r="E84" s="75"/>
      <c r="F84" s="73"/>
      <c r="G84" s="73" t="s">
        <v>3699</v>
      </c>
      <c r="H84" s="69"/>
      <c r="I84" s="69"/>
      <c r="J84" s="69">
        <f>(Table1[[#This Row],[Tiền hàng]]-Table1[[#This Row],[Tiền chiết khấu]])*8%</f>
        <v>0</v>
      </c>
      <c r="K84" s="69">
        <v>604591</v>
      </c>
      <c r="L84" s="8" t="s">
        <v>3643</v>
      </c>
      <c r="M84" s="41">
        <v>45668</v>
      </c>
      <c r="N84" s="29" t="s">
        <v>3682</v>
      </c>
      <c r="O84" s="69">
        <f>IF(Table1[[#This Row],[Phân loại]]="Tồn đầu kỳ",Table1[[#This Row],[Tổng giá trị]],0)</f>
        <v>604591</v>
      </c>
      <c r="P84" s="8">
        <f>IF(Table1[[#This Row],[Số còn phải thu ĐK]]&lt;&gt;0,0,IF(Table1[[#This Row],[Phân loại]]="Bán hàng",Table1[[#This Row],[Tổng giá trị]],-Table1[[#This Row],[Tổng giá trị]]))</f>
        <v>0</v>
      </c>
      <c r="Q84" s="18">
        <f t="shared" si="4"/>
        <v>604591</v>
      </c>
      <c r="R84" s="8">
        <f>Table1[[#This Row],[Số còn phải thu ĐK]]+Table1[[#This Row],[Giá Trị HD sau CK]]-Table1[[#This Row],[Số tiền đã thu]]</f>
        <v>0</v>
      </c>
      <c r="S84" s="7">
        <f>IF(Table1[[#This Row],[Ngày hóa đơn]]&lt;&gt;"",Table1[[#This Row],[Ngày hóa đơn]],Table1[[#This Row],[Ngày hạch toán]])</f>
        <v>0</v>
      </c>
      <c r="T84" s="8"/>
      <c r="U84" s="7">
        <f>IF(Table1[[#This Row],[Ngày tính CN]]="","",S84+T84)</f>
        <v>0</v>
      </c>
      <c r="V84" s="71">
        <f ca="1">IF(Table1[[#This Row],[Hạn thanh toán]]="","",IF((U84-NOW())&lt;0,0,(U84-NOW())))</f>
        <v>0</v>
      </c>
      <c r="W84" s="69"/>
      <c r="X84" s="65" t="str">
        <f t="shared" ca="1" si="5"/>
        <v/>
      </c>
      <c r="Y84" s="65" t="str">
        <f t="shared" ref="Y84" si="7">IF(R84=0,"Đã thanh toán",IF(X84="","",IF(X84&lt;=0,"Chưa đến hạn thanh toán",IF(X84&lt;=30,"Nợ quá hạn 30 ngày",IF(X84&lt;=60,"Nợ quá hạn từ 30 ngày đến 60 ngày",IF(X84&lt;=90,"Nợ quá hạn từ 60 ngày đến 90 ngày",IF(X84&lt;=120,"Nợ quá hạn từ 90 ngày đến 120 ngày","Nợ quá hạn hơn 120 ngày có khả năng mất thanh toán")))))))</f>
        <v>Đã thanh toán</v>
      </c>
      <c r="Z84" s="250">
        <f>Table1[[#This Row],[Hạn thanh toán]]</f>
        <v>0</v>
      </c>
      <c r="AA84" s="250">
        <f>Table1[[#This Row],[Ngày Thanh toán]]</f>
        <v>45668</v>
      </c>
      <c r="AD84" s="3" t="str">
        <f>IF(Table1[[#This Row],[Mã khách hàng]]="","",VLOOKUP($A84,Ma_KH!$A:$Q,Ma_KH!O$1,0))</f>
        <v>KL.HN003</v>
      </c>
      <c r="AE84" s="3" t="str">
        <f>IF(Table1[[#This Row],[Mã khách hàng]]="","",VLOOKUP($A84,Ma_KH!$A:$Q,Ma_KH!P$1,0))</f>
        <v>Cửa hàng Tiện ích C Mart FLC Đại Mỗ</v>
      </c>
      <c r="AF84" s="3" t="str">
        <f>VLOOKUP(A84,Ma_KH!A:Q,Ma_KH!J$1,0)</f>
        <v>Đỗ Minh Quang</v>
      </c>
    </row>
    <row r="85" spans="1:32" ht="16.5">
      <c r="A85" s="73" t="s">
        <v>40</v>
      </c>
      <c r="B85" s="73" t="s">
        <v>361</v>
      </c>
      <c r="C85" s="75">
        <v>45675</v>
      </c>
      <c r="D85" s="76" t="s">
        <v>362</v>
      </c>
      <c r="E85" s="75"/>
      <c r="F85" s="73"/>
      <c r="G85" s="73" t="s">
        <v>363</v>
      </c>
      <c r="H85" s="69">
        <v>734310</v>
      </c>
      <c r="I85" s="69">
        <v>36716</v>
      </c>
      <c r="J85" s="69">
        <f>(Table1[[#This Row],[Tiền hàng]]-Table1[[#This Row],[Tiền chiết khấu]])*8%</f>
        <v>55807.520000000004</v>
      </c>
      <c r="K85" s="69">
        <v>753402</v>
      </c>
      <c r="L85" s="8" t="s">
        <v>24</v>
      </c>
      <c r="M85" s="41">
        <v>45682</v>
      </c>
      <c r="N85" s="29" t="s">
        <v>3675</v>
      </c>
      <c r="O85" s="69">
        <f>IF(Table1[[#This Row],[Phân loại]]="Tồn đầu kỳ",Table1[[#This Row],[Tổng giá trị]],0)</f>
        <v>0</v>
      </c>
      <c r="P85" s="8">
        <f>IF(Table1[[#This Row],[Số còn phải thu ĐK]]&lt;&gt;0,0,IF(Table1[[#This Row],[Phân loại]]="Bán hàng",Table1[[#This Row],[Tổng giá trị]],-Table1[[#This Row],[Tổng giá trị]]))</f>
        <v>753402</v>
      </c>
      <c r="Q85" s="18">
        <f t="shared" si="4"/>
        <v>753402</v>
      </c>
      <c r="R85" s="8">
        <f>Table1[[#This Row],[Số còn phải thu ĐK]]+Table1[[#This Row],[Giá Trị HD sau CK]]-Table1[[#This Row],[Số tiền đã thu]]</f>
        <v>0</v>
      </c>
      <c r="S85" s="7">
        <f>IF(Table1[[#This Row],[Ngày hóa đơn]]&lt;&gt;"",Table1[[#This Row],[Ngày hóa đơn]],Table1[[#This Row],[Ngày hạch toán]])</f>
        <v>45675</v>
      </c>
      <c r="T85" s="8"/>
      <c r="U85" s="7">
        <f>IF(Table1[[#This Row],[Ngày tính CN]]="","",S85+T85)</f>
        <v>45675</v>
      </c>
      <c r="V85" s="71">
        <f ca="1">IF(Table1[[#This Row],[Hạn thanh toán]]="","",IF((U85-NOW())&lt;0,0,(U85-NOW())))</f>
        <v>0</v>
      </c>
      <c r="W85" s="69"/>
      <c r="X85" s="65" t="str">
        <f t="shared" ca="1" si="5"/>
        <v/>
      </c>
      <c r="Y85" s="65" t="str">
        <f t="shared" si="6"/>
        <v>Đã thanh toán</v>
      </c>
      <c r="Z85" s="250">
        <f>Table1[[#This Row],[Hạn thanh toán]]</f>
        <v>45675</v>
      </c>
      <c r="AA85" s="250">
        <f>Table1[[#This Row],[Ngày Thanh toán]]</f>
        <v>45682</v>
      </c>
      <c r="AD85" s="3" t="str">
        <f>IF(Table1[[#This Row],[Mã khách hàng]]="","",VLOOKUP($A85,Ma_KH!$A:$Q,Ma_KH!O$1,0))</f>
        <v>KL.HN003</v>
      </c>
      <c r="AE85" s="3" t="str">
        <f>IF(Table1[[#This Row],[Mã khách hàng]]="","",VLOOKUP($A85,Ma_KH!$A:$Q,Ma_KH!P$1,0))</f>
        <v>Cửa hàng Tiện ích C Mart FLC Đại Mỗ</v>
      </c>
      <c r="AF85" s="3" t="str">
        <f>VLOOKUP(A85,Ma_KH!A:Q,Ma_KH!J$1,0)</f>
        <v>Đỗ Minh Quang</v>
      </c>
    </row>
    <row r="86" spans="1:32" ht="16.5">
      <c r="A86" s="73" t="s">
        <v>40</v>
      </c>
      <c r="B86" s="73" t="s">
        <v>361</v>
      </c>
      <c r="C86" s="75">
        <v>45819</v>
      </c>
      <c r="D86" s="76" t="s">
        <v>364</v>
      </c>
      <c r="E86" s="75">
        <v>45819</v>
      </c>
      <c r="F86" s="73" t="s">
        <v>365</v>
      </c>
      <c r="G86" s="73" t="s">
        <v>366</v>
      </c>
      <c r="H86" s="69">
        <v>1023914</v>
      </c>
      <c r="I86" s="69">
        <v>51196</v>
      </c>
      <c r="J86" s="69">
        <f>(Table1[[#This Row],[Tiền hàng]]-Table1[[#This Row],[Tiền chiết khấu]])*8%</f>
        <v>77817.440000000002</v>
      </c>
      <c r="K86" s="69">
        <v>1050535</v>
      </c>
      <c r="L86" s="8" t="s">
        <v>24</v>
      </c>
      <c r="M86" s="41">
        <v>45822</v>
      </c>
      <c r="N86" s="29" t="s">
        <v>3676</v>
      </c>
      <c r="O86" s="69">
        <f>IF(Table1[[#This Row],[Phân loại]]="Tồn đầu kỳ",Table1[[#This Row],[Tổng giá trị]],0)</f>
        <v>0</v>
      </c>
      <c r="P86" s="8">
        <f>IF(Table1[[#This Row],[Số còn phải thu ĐK]]&lt;&gt;0,0,IF(Table1[[#This Row],[Phân loại]]="Bán hàng",Table1[[#This Row],[Tổng giá trị]],-Table1[[#This Row],[Tổng giá trị]]))</f>
        <v>1050535</v>
      </c>
      <c r="Q86" s="18">
        <f t="shared" si="4"/>
        <v>1050535</v>
      </c>
      <c r="R86" s="8">
        <f>Table1[[#This Row],[Số còn phải thu ĐK]]+Table1[[#This Row],[Giá Trị HD sau CK]]-Table1[[#This Row],[Số tiền đã thu]]</f>
        <v>0</v>
      </c>
      <c r="S86" s="7">
        <f>IF(Table1[[#This Row],[Ngày hóa đơn]]&lt;&gt;"",Table1[[#This Row],[Ngày hóa đơn]],Table1[[#This Row],[Ngày hạch toán]])</f>
        <v>45819</v>
      </c>
      <c r="T86" s="8"/>
      <c r="U86" s="7">
        <f>IF(Table1[[#This Row],[Ngày tính CN]]="","",S86+T86)</f>
        <v>45819</v>
      </c>
      <c r="V86" s="71">
        <f ca="1">IF(Table1[[#This Row],[Hạn thanh toán]]="","",IF((U86-NOW())&lt;0,0,(U86-NOW())))</f>
        <v>0</v>
      </c>
      <c r="W86" s="69"/>
      <c r="X86" s="65" t="str">
        <f t="shared" ca="1" si="5"/>
        <v/>
      </c>
      <c r="Y86" s="65" t="str">
        <f t="shared" si="6"/>
        <v>Đã thanh toán</v>
      </c>
      <c r="Z86" s="250">
        <f>Table1[[#This Row],[Hạn thanh toán]]</f>
        <v>45819</v>
      </c>
      <c r="AA86" s="250">
        <f>Table1[[#This Row],[Ngày Thanh toán]]</f>
        <v>45822</v>
      </c>
      <c r="AD86" s="3" t="str">
        <f>IF(Table1[[#This Row],[Mã khách hàng]]="","",VLOOKUP($A86,Ma_KH!$A:$Q,Ma_KH!O$1,0))</f>
        <v>KL.HN003</v>
      </c>
      <c r="AE86" s="3" t="str">
        <f>IF(Table1[[#This Row],[Mã khách hàng]]="","",VLOOKUP($A86,Ma_KH!$A:$Q,Ma_KH!P$1,0))</f>
        <v>Cửa hàng Tiện ích C Mart FLC Đại Mỗ</v>
      </c>
      <c r="AF86" s="3" t="str">
        <f>VLOOKUP(A86,Ma_KH!A:Q,Ma_KH!J$1,0)</f>
        <v>Đỗ Minh Quang</v>
      </c>
    </row>
    <row r="87" spans="1:32" ht="16.5">
      <c r="A87" s="73" t="s">
        <v>40</v>
      </c>
      <c r="B87" s="73" t="s">
        <v>361</v>
      </c>
      <c r="C87" s="75">
        <v>45841</v>
      </c>
      <c r="D87" s="76" t="s">
        <v>367</v>
      </c>
      <c r="E87" s="75">
        <v>45841</v>
      </c>
      <c r="F87" s="73" t="s">
        <v>368</v>
      </c>
      <c r="G87" s="73" t="s">
        <v>369</v>
      </c>
      <c r="H87" s="69">
        <v>440586</v>
      </c>
      <c r="I87" s="69">
        <v>22029</v>
      </c>
      <c r="J87" s="69">
        <f>(Table1[[#This Row],[Tiền hàng]]-Table1[[#This Row],[Tiền chiết khấu]])*8%</f>
        <v>33484.559999999998</v>
      </c>
      <c r="K87" s="69">
        <v>452042</v>
      </c>
      <c r="L87" s="8" t="s">
        <v>24</v>
      </c>
      <c r="M87" s="60">
        <v>45875</v>
      </c>
      <c r="N87" s="61" t="s">
        <v>3678</v>
      </c>
      <c r="O87" s="69">
        <f>IF(Table1[[#This Row],[Phân loại]]="Tồn đầu kỳ",Table1[[#This Row],[Tổng giá trị]],0)</f>
        <v>0</v>
      </c>
      <c r="P87" s="8">
        <f>IF(Table1[[#This Row],[Số còn phải thu ĐK]]&lt;&gt;0,0,IF(Table1[[#This Row],[Phân loại]]="Bán hàng",Table1[[#This Row],[Tổng giá trị]],-Table1[[#This Row],[Tổng giá trị]]))</f>
        <v>452042</v>
      </c>
      <c r="Q87" s="18">
        <f t="shared" si="4"/>
        <v>452042</v>
      </c>
      <c r="R87" s="8">
        <f>Table1[[#This Row],[Số còn phải thu ĐK]]+Table1[[#This Row],[Giá Trị HD sau CK]]-Table1[[#This Row],[Số tiền đã thu]]</f>
        <v>0</v>
      </c>
      <c r="S87" s="7">
        <f>IF(Table1[[#This Row],[Ngày hóa đơn]]&lt;&gt;"",Table1[[#This Row],[Ngày hóa đơn]],Table1[[#This Row],[Ngày hạch toán]])</f>
        <v>45841</v>
      </c>
      <c r="T87" s="8"/>
      <c r="U87" s="7">
        <f>IF(Table1[[#This Row],[Ngày tính CN]]="","",S87+T87)</f>
        <v>45841</v>
      </c>
      <c r="V87" s="71">
        <f ca="1">IF(Table1[[#This Row],[Hạn thanh toán]]="","",IF((U87-NOW())&lt;0,0,(U87-NOW())))</f>
        <v>0</v>
      </c>
      <c r="W87" s="69"/>
      <c r="X87" s="65" t="str">
        <f t="shared" ca="1" si="5"/>
        <v/>
      </c>
      <c r="Y87" s="65" t="str">
        <f t="shared" si="6"/>
        <v>Đã thanh toán</v>
      </c>
      <c r="Z87" s="250">
        <f>Table1[[#This Row],[Hạn thanh toán]]</f>
        <v>45841</v>
      </c>
      <c r="AA87" s="250">
        <f>Table1[[#This Row],[Ngày Thanh toán]]</f>
        <v>45875</v>
      </c>
      <c r="AD87" s="3" t="str">
        <f>IF(Table1[[#This Row],[Mã khách hàng]]="","",VLOOKUP($A87,Ma_KH!$A:$Q,Ma_KH!O$1,0))</f>
        <v>KL.HN003</v>
      </c>
      <c r="AE87" s="3" t="str">
        <f>IF(Table1[[#This Row],[Mã khách hàng]]="","",VLOOKUP($A87,Ma_KH!$A:$Q,Ma_KH!P$1,0))</f>
        <v>Cửa hàng Tiện ích C Mart FLC Đại Mỗ</v>
      </c>
      <c r="AF87" s="3" t="str">
        <f>VLOOKUP(A87,Ma_KH!A:Q,Ma_KH!J$1,0)</f>
        <v>Đỗ Minh Quang</v>
      </c>
    </row>
    <row r="88" spans="1:32" ht="16.5">
      <c r="A88" s="73" t="s">
        <v>40</v>
      </c>
      <c r="B88" s="73" t="s">
        <v>361</v>
      </c>
      <c r="C88" s="75">
        <v>45862</v>
      </c>
      <c r="D88" s="76" t="s">
        <v>370</v>
      </c>
      <c r="E88" s="75">
        <v>45862</v>
      </c>
      <c r="F88" s="73" t="s">
        <v>371</v>
      </c>
      <c r="G88" s="73" t="s">
        <v>372</v>
      </c>
      <c r="H88" s="69">
        <v>440586</v>
      </c>
      <c r="I88" s="69">
        <v>22029</v>
      </c>
      <c r="J88" s="69">
        <f>(Table1[[#This Row],[Tiền hàng]]-Table1[[#This Row],[Tiền chiết khấu]])*8%</f>
        <v>33484.559999999998</v>
      </c>
      <c r="K88" s="69">
        <v>452042</v>
      </c>
      <c r="L88" s="8" t="s">
        <v>24</v>
      </c>
      <c r="M88" s="60">
        <v>45866</v>
      </c>
      <c r="N88" s="61" t="s">
        <v>3677</v>
      </c>
      <c r="O88" s="69">
        <f>IF(Table1[[#This Row],[Phân loại]]="Tồn đầu kỳ",Table1[[#This Row],[Tổng giá trị]],0)</f>
        <v>0</v>
      </c>
      <c r="P88" s="8">
        <f>IF(Table1[[#This Row],[Số còn phải thu ĐK]]&lt;&gt;0,0,IF(Table1[[#This Row],[Phân loại]]="Bán hàng",Table1[[#This Row],[Tổng giá trị]],-Table1[[#This Row],[Tổng giá trị]]))</f>
        <v>452042</v>
      </c>
      <c r="Q88" s="18">
        <f t="shared" si="4"/>
        <v>452042</v>
      </c>
      <c r="R88" s="8">
        <f>Table1[[#This Row],[Số còn phải thu ĐK]]+Table1[[#This Row],[Giá Trị HD sau CK]]-Table1[[#This Row],[Số tiền đã thu]]</f>
        <v>0</v>
      </c>
      <c r="S88" s="7">
        <f>IF(Table1[[#This Row],[Ngày hóa đơn]]&lt;&gt;"",Table1[[#This Row],[Ngày hóa đơn]],Table1[[#This Row],[Ngày hạch toán]])</f>
        <v>45862</v>
      </c>
      <c r="T88" s="8"/>
      <c r="U88" s="7">
        <f>IF(Table1[[#This Row],[Ngày tính CN]]="","",S88+T88)</f>
        <v>45862</v>
      </c>
      <c r="V88" s="71">
        <f ca="1">IF(Table1[[#This Row],[Hạn thanh toán]]="","",IF((U88-NOW())&lt;0,0,(U88-NOW())))</f>
        <v>0</v>
      </c>
      <c r="W88" s="69"/>
      <c r="X88" s="65" t="str">
        <f t="shared" ca="1" si="5"/>
        <v/>
      </c>
      <c r="Y88" s="65" t="str">
        <f t="shared" si="6"/>
        <v>Đã thanh toán</v>
      </c>
      <c r="Z88" s="250">
        <f>Table1[[#This Row],[Hạn thanh toán]]</f>
        <v>45862</v>
      </c>
      <c r="AA88" s="250">
        <f>Table1[[#This Row],[Ngày Thanh toán]]</f>
        <v>45866</v>
      </c>
      <c r="AD88" s="3" t="str">
        <f>IF(Table1[[#This Row],[Mã khách hàng]]="","",VLOOKUP($A88,Ma_KH!$A:$Q,Ma_KH!O$1,0))</f>
        <v>KL.HN003</v>
      </c>
      <c r="AE88" s="3" t="str">
        <f>IF(Table1[[#This Row],[Mã khách hàng]]="","",VLOOKUP($A88,Ma_KH!$A:$Q,Ma_KH!P$1,0))</f>
        <v>Cửa hàng Tiện ích C Mart FLC Đại Mỗ</v>
      </c>
      <c r="AF88" s="3" t="str">
        <f>VLOOKUP(A88,Ma_KH!A:Q,Ma_KH!J$1,0)</f>
        <v>Đỗ Minh Quang</v>
      </c>
    </row>
    <row r="89" spans="1:32" ht="16.5">
      <c r="A89" s="73" t="s">
        <v>40</v>
      </c>
      <c r="B89" s="73" t="s">
        <v>361</v>
      </c>
      <c r="C89" s="75">
        <v>45870</v>
      </c>
      <c r="D89" s="76" t="s">
        <v>373</v>
      </c>
      <c r="E89" s="75">
        <v>45870</v>
      </c>
      <c r="F89" s="73" t="s">
        <v>374</v>
      </c>
      <c r="G89" s="73" t="s">
        <v>375</v>
      </c>
      <c r="H89" s="69">
        <v>956426</v>
      </c>
      <c r="I89" s="69">
        <v>47821</v>
      </c>
      <c r="J89" s="69">
        <f>(Table1[[#This Row],[Tiền hàng]]-Table1[[#This Row],[Tiền chiết khấu]])*8%</f>
        <v>72688.400000000009</v>
      </c>
      <c r="K89" s="69">
        <v>981293</v>
      </c>
      <c r="L89" s="8" t="s">
        <v>24</v>
      </c>
      <c r="M89" s="41">
        <v>45892</v>
      </c>
      <c r="N89" s="29" t="s">
        <v>3683</v>
      </c>
      <c r="O89" s="69">
        <f>IF(Table1[[#This Row],[Phân loại]]="Tồn đầu kỳ",Table1[[#This Row],[Tổng giá trị]],0)</f>
        <v>0</v>
      </c>
      <c r="P89" s="8">
        <f>IF(Table1[[#This Row],[Số còn phải thu ĐK]]&lt;&gt;0,0,IF(Table1[[#This Row],[Phân loại]]="Bán hàng",Table1[[#This Row],[Tổng giá trị]],-Table1[[#This Row],[Tổng giá trị]]))</f>
        <v>981293</v>
      </c>
      <c r="Q89" s="18">
        <f t="shared" si="4"/>
        <v>981293</v>
      </c>
      <c r="R89" s="8">
        <f>Table1[[#This Row],[Số còn phải thu ĐK]]+Table1[[#This Row],[Giá Trị HD sau CK]]-Table1[[#This Row],[Số tiền đã thu]]</f>
        <v>0</v>
      </c>
      <c r="S89" s="7">
        <f>IF(Table1[[#This Row],[Ngày hóa đơn]]&lt;&gt;"",Table1[[#This Row],[Ngày hóa đơn]],Table1[[#This Row],[Ngày hạch toán]])</f>
        <v>45870</v>
      </c>
      <c r="T89" s="8"/>
      <c r="U89" s="7">
        <f>IF(Table1[[#This Row],[Ngày tính CN]]="","",S89+T89)</f>
        <v>45870</v>
      </c>
      <c r="V89" s="71">
        <f ca="1">IF(Table1[[#This Row],[Hạn thanh toán]]="","",IF((U89-NOW())&lt;0,0,(U89-NOW())))</f>
        <v>0</v>
      </c>
      <c r="W89" s="69"/>
      <c r="X89" s="65" t="str">
        <f t="shared" ca="1" si="5"/>
        <v/>
      </c>
      <c r="Y89" s="65" t="str">
        <f t="shared" si="6"/>
        <v>Đã thanh toán</v>
      </c>
      <c r="Z89" s="250">
        <f>Table1[[#This Row],[Hạn thanh toán]]</f>
        <v>45870</v>
      </c>
      <c r="AA89" s="250">
        <f>Table1[[#This Row],[Ngày Thanh toán]]</f>
        <v>45892</v>
      </c>
      <c r="AD89" s="3" t="str">
        <f>IF(Table1[[#This Row],[Mã khách hàng]]="","",VLOOKUP($A89,Ma_KH!$A:$Q,Ma_KH!O$1,0))</f>
        <v>KL.HN003</v>
      </c>
      <c r="AE89" s="3" t="str">
        <f>IF(Table1[[#This Row],[Mã khách hàng]]="","",VLOOKUP($A89,Ma_KH!$A:$Q,Ma_KH!P$1,0))</f>
        <v>Cửa hàng Tiện ích C Mart FLC Đại Mỗ</v>
      </c>
      <c r="AF89" s="3" t="str">
        <f>VLOOKUP(A89,Ma_KH!A:Q,Ma_KH!J$1,0)</f>
        <v>Đỗ Minh Quang</v>
      </c>
    </row>
    <row r="90" spans="1:32" ht="16.5">
      <c r="A90" s="66" t="s">
        <v>40</v>
      </c>
      <c r="B90" s="66" t="s">
        <v>361</v>
      </c>
      <c r="C90" s="67">
        <v>45668</v>
      </c>
      <c r="D90" s="68" t="s">
        <v>376</v>
      </c>
      <c r="E90" s="67">
        <v>45668</v>
      </c>
      <c r="F90" s="66"/>
      <c r="G90" s="66" t="s">
        <v>347</v>
      </c>
      <c r="H90" s="69"/>
      <c r="I90" s="69">
        <v>0</v>
      </c>
      <c r="J90" s="69">
        <f>(Table1[[#This Row],[Tiền hàng]]-Table1[[#This Row],[Tiền chiết khấu]])*8%</f>
        <v>0</v>
      </c>
      <c r="K90" s="69">
        <v>113945</v>
      </c>
      <c r="L90" s="8" t="s">
        <v>3643</v>
      </c>
      <c r="M90" s="41">
        <v>45668</v>
      </c>
      <c r="N90" s="29" t="s">
        <v>3682</v>
      </c>
      <c r="O90" s="69">
        <f>IF(Table1[[#This Row],[Phân loại]]="Tồn đầu kỳ",Table1[[#This Row],[Tổng giá trị]],0)</f>
        <v>113945</v>
      </c>
      <c r="P90" s="8">
        <f>IF(Table1[[#This Row],[Số còn phải thu ĐK]]&lt;&gt;0,0,IF(Table1[[#This Row],[Phân loại]]="Bán hàng",Table1[[#This Row],[Tổng giá trị]],-Table1[[#This Row],[Tổng giá trị]]))</f>
        <v>0</v>
      </c>
      <c r="Q90" s="18">
        <f t="shared" si="4"/>
        <v>113945</v>
      </c>
      <c r="R90" s="8">
        <f>Table1[[#This Row],[Số còn phải thu ĐK]]+Table1[[#This Row],[Giá Trị HD sau CK]]-Table1[[#This Row],[Số tiền đã thu]]</f>
        <v>0</v>
      </c>
      <c r="S90" s="7">
        <f>IF(Table1[[#This Row],[Ngày hóa đơn]]&lt;&gt;"",Table1[[#This Row],[Ngày hóa đơn]],Table1[[#This Row],[Ngày hạch toán]])</f>
        <v>45668</v>
      </c>
      <c r="T90" s="8"/>
      <c r="U90" s="7">
        <f>IF(Table1[[#This Row],[Ngày tính CN]]="","",S90+T90)</f>
        <v>45668</v>
      </c>
      <c r="V90" s="71">
        <f ca="1">IF(Table1[[#This Row],[Hạn thanh toán]]="","",IF((U90-NOW())&lt;0,0,(U90-NOW())))</f>
        <v>0</v>
      </c>
      <c r="W90" s="69"/>
      <c r="X90" s="65" t="str">
        <f t="shared" ca="1" si="5"/>
        <v/>
      </c>
      <c r="Y90" s="65" t="str">
        <f t="shared" si="6"/>
        <v>Đã thanh toán</v>
      </c>
      <c r="Z90" s="250">
        <f>Table1[[#This Row],[Hạn thanh toán]]</f>
        <v>45668</v>
      </c>
      <c r="AA90" s="250">
        <f>Table1[[#This Row],[Ngày Thanh toán]]</f>
        <v>45668</v>
      </c>
      <c r="AD90" s="3" t="str">
        <f>IF(Table1[[#This Row],[Mã khách hàng]]="","",VLOOKUP($A90,Ma_KH!$A:$Q,Ma_KH!O$1,0))</f>
        <v>KL.HN003</v>
      </c>
      <c r="AE90" s="3" t="str">
        <f>IF(Table1[[#This Row],[Mã khách hàng]]="","",VLOOKUP($A90,Ma_KH!$A:$Q,Ma_KH!P$1,0))</f>
        <v>Cửa hàng Tiện ích C Mart FLC Đại Mỗ</v>
      </c>
      <c r="AF90" s="3" t="str">
        <f>VLOOKUP(A90,Ma_KH!A:Q,Ma_KH!J$1,0)</f>
        <v>Đỗ Minh Quang</v>
      </c>
    </row>
    <row r="91" spans="1:32" ht="16.5">
      <c r="A91" s="66" t="s">
        <v>40</v>
      </c>
      <c r="B91" s="66" t="s">
        <v>361</v>
      </c>
      <c r="C91" s="41">
        <v>45891</v>
      </c>
      <c r="D91" s="29" t="s">
        <v>3684</v>
      </c>
      <c r="E91" s="41">
        <v>45891</v>
      </c>
      <c r="F91" s="66"/>
      <c r="G91" s="29" t="s">
        <v>3685</v>
      </c>
      <c r="H91" s="69"/>
      <c r="I91" s="69">
        <v>0</v>
      </c>
      <c r="J91" s="69">
        <f>(Table1[[#This Row],[Tiền hàng]]-Table1[[#This Row],[Tiền chiết khấu]])*8%</f>
        <v>0</v>
      </c>
      <c r="K91" s="59">
        <v>228453</v>
      </c>
      <c r="L91" s="8" t="s">
        <v>17</v>
      </c>
      <c r="M91" s="41">
        <v>45892</v>
      </c>
      <c r="N91" s="29" t="s">
        <v>3683</v>
      </c>
      <c r="O91" s="69">
        <f>IF(Table1[[#This Row],[Phân loại]]="Tồn đầu kỳ",Table1[[#This Row],[Tổng giá trị]],0)</f>
        <v>0</v>
      </c>
      <c r="P91" s="8">
        <f>IF(Table1[[#This Row],[Số còn phải thu ĐK]]&lt;&gt;0,0,IF(Table1[[#This Row],[Phân loại]]="Bán hàng",Table1[[#This Row],[Tổng giá trị]],-Table1[[#This Row],[Tổng giá trị]]))</f>
        <v>-228453</v>
      </c>
      <c r="Q91" s="18">
        <f t="shared" si="4"/>
        <v>-228453</v>
      </c>
      <c r="R91" s="8">
        <f>Table1[[#This Row],[Số còn phải thu ĐK]]+Table1[[#This Row],[Giá Trị HD sau CK]]-Table1[[#This Row],[Số tiền đã thu]]</f>
        <v>0</v>
      </c>
      <c r="S91" s="7">
        <f>IF(Table1[[#This Row],[Ngày hóa đơn]]&lt;&gt;"",Table1[[#This Row],[Ngày hóa đơn]],Table1[[#This Row],[Ngày hạch toán]])</f>
        <v>45891</v>
      </c>
      <c r="T91" s="8"/>
      <c r="U91" s="7">
        <f>IF(Table1[[#This Row],[Ngày tính CN]]="","",S91+T91)</f>
        <v>45891</v>
      </c>
      <c r="V91" s="71">
        <f ca="1">IF(Table1[[#This Row],[Hạn thanh toán]]="","",IF((U91-NOW())&lt;0,0,(U91-NOW())))</f>
        <v>0</v>
      </c>
      <c r="W91" s="69"/>
      <c r="X91" s="65" t="str">
        <f t="shared" ca="1" si="5"/>
        <v/>
      </c>
      <c r="Y91" s="65" t="str">
        <f t="shared" si="6"/>
        <v>Đã thanh toán</v>
      </c>
      <c r="Z91" s="250">
        <f>Table1[[#This Row],[Hạn thanh toán]]</f>
        <v>45891</v>
      </c>
      <c r="AA91" s="250">
        <f>Table1[[#This Row],[Ngày Thanh toán]]</f>
        <v>45892</v>
      </c>
      <c r="AD91" s="3" t="str">
        <f>IF(Table1[[#This Row],[Mã khách hàng]]="","",VLOOKUP($A91,Ma_KH!$A:$Q,Ma_KH!O$1,0))</f>
        <v>KL.HN003</v>
      </c>
      <c r="AE91" s="3" t="str">
        <f>IF(Table1[[#This Row],[Mã khách hàng]]="","",VLOOKUP($A91,Ma_KH!$A:$Q,Ma_KH!P$1,0))</f>
        <v>Cửa hàng Tiện ích C Mart FLC Đại Mỗ</v>
      </c>
      <c r="AF91" s="3" t="str">
        <f>VLOOKUP(A91,Ma_KH!A:Q,Ma_KH!J$1,0)</f>
        <v>Đỗ Minh Quang</v>
      </c>
    </row>
    <row r="92" spans="1:32" ht="16.5">
      <c r="A92" s="66" t="s">
        <v>40</v>
      </c>
      <c r="B92" s="66" t="s">
        <v>361</v>
      </c>
      <c r="C92" s="67">
        <v>45682</v>
      </c>
      <c r="D92" s="68" t="s">
        <v>377</v>
      </c>
      <c r="E92" s="67">
        <v>45682</v>
      </c>
      <c r="F92" s="66"/>
      <c r="G92" s="66" t="s">
        <v>347</v>
      </c>
      <c r="H92" s="69"/>
      <c r="I92" s="69">
        <v>0</v>
      </c>
      <c r="J92" s="69">
        <f>(Table1[[#This Row],[Tiền hàng]]-Table1[[#This Row],[Tiền chiết khấu]])*8%</f>
        <v>0</v>
      </c>
      <c r="K92" s="69">
        <v>79305</v>
      </c>
      <c r="L92" s="8" t="s">
        <v>17</v>
      </c>
      <c r="M92" s="41">
        <v>45682</v>
      </c>
      <c r="N92" s="29" t="s">
        <v>3675</v>
      </c>
      <c r="O92" s="69">
        <f>IF(Table1[[#This Row],[Phân loại]]="Tồn đầu kỳ",Table1[[#This Row],[Tổng giá trị]],0)</f>
        <v>0</v>
      </c>
      <c r="P92" s="8">
        <f>IF(Table1[[#This Row],[Số còn phải thu ĐK]]&lt;&gt;0,0,IF(Table1[[#This Row],[Phân loại]]="Bán hàng",Table1[[#This Row],[Tổng giá trị]],-Table1[[#This Row],[Tổng giá trị]]))</f>
        <v>-79305</v>
      </c>
      <c r="Q92" s="18">
        <f t="shared" si="4"/>
        <v>-79305</v>
      </c>
      <c r="R92" s="8">
        <f>Table1[[#This Row],[Số còn phải thu ĐK]]+Table1[[#This Row],[Giá Trị HD sau CK]]-Table1[[#This Row],[Số tiền đã thu]]</f>
        <v>0</v>
      </c>
      <c r="S92" s="7">
        <f>IF(Table1[[#This Row],[Ngày hóa đơn]]&lt;&gt;"",Table1[[#This Row],[Ngày hóa đơn]],Table1[[#This Row],[Ngày hạch toán]])</f>
        <v>45682</v>
      </c>
      <c r="T92" s="8"/>
      <c r="U92" s="7">
        <f>IF(Table1[[#This Row],[Ngày tính CN]]="","",S92+T92)</f>
        <v>45682</v>
      </c>
      <c r="V92" s="71">
        <f ca="1">IF(Table1[[#This Row],[Hạn thanh toán]]="","",IF((U92-NOW())&lt;0,0,(U92-NOW())))</f>
        <v>0</v>
      </c>
      <c r="W92" s="69"/>
      <c r="X92" s="65" t="str">
        <f t="shared" ca="1" si="5"/>
        <v/>
      </c>
      <c r="Y92" s="65" t="str">
        <f t="shared" si="6"/>
        <v>Đã thanh toán</v>
      </c>
      <c r="Z92" s="250">
        <f>Table1[[#This Row],[Hạn thanh toán]]</f>
        <v>45682</v>
      </c>
      <c r="AA92" s="250">
        <f>Table1[[#This Row],[Ngày Thanh toán]]</f>
        <v>45682</v>
      </c>
      <c r="AD92" s="3" t="str">
        <f>IF(Table1[[#This Row],[Mã khách hàng]]="","",VLOOKUP($A92,Ma_KH!$A:$Q,Ma_KH!O$1,0))</f>
        <v>KL.HN003</v>
      </c>
      <c r="AE92" s="3" t="str">
        <f>IF(Table1[[#This Row],[Mã khách hàng]]="","",VLOOKUP($A92,Ma_KH!$A:$Q,Ma_KH!P$1,0))</f>
        <v>Cửa hàng Tiện ích C Mart FLC Đại Mỗ</v>
      </c>
      <c r="AF92" s="3" t="str">
        <f>VLOOKUP(A92,Ma_KH!A:Q,Ma_KH!J$1,0)</f>
        <v>Đỗ Minh Quang</v>
      </c>
    </row>
    <row r="93" spans="1:32" ht="16.5">
      <c r="A93" s="66" t="s">
        <v>40</v>
      </c>
      <c r="B93" s="66" t="s">
        <v>361</v>
      </c>
      <c r="C93" s="60">
        <v>45959</v>
      </c>
      <c r="D93" s="61" t="s">
        <v>3679</v>
      </c>
      <c r="E93" s="60">
        <v>45959</v>
      </c>
      <c r="F93" s="80" t="s">
        <v>3680</v>
      </c>
      <c r="G93" s="61" t="s">
        <v>3681</v>
      </c>
      <c r="H93" s="62">
        <v>452000</v>
      </c>
      <c r="I93" s="69">
        <v>0</v>
      </c>
      <c r="J93" s="69">
        <f>(Table1[[#This Row],[Tiền hàng]]-Table1[[#This Row],[Tiền chiết khấu]])*8%</f>
        <v>36160</v>
      </c>
      <c r="K93" s="69">
        <v>604592</v>
      </c>
      <c r="L93" s="8" t="s">
        <v>24</v>
      </c>
      <c r="M93" s="60">
        <v>45964</v>
      </c>
      <c r="N93" s="61" t="s">
        <v>18910</v>
      </c>
      <c r="O93" s="69">
        <f>IF(Table1[[#This Row],[Phân loại]]="Tồn đầu kỳ",Table1[[#This Row],[Tổng giá trị]],0)</f>
        <v>0</v>
      </c>
      <c r="P93" s="8">
        <f>IF(Table1[[#This Row],[Số còn phải thu ĐK]]&lt;&gt;0,0,IF(Table1[[#This Row],[Phân loại]]="Bán hàng",Table1[[#This Row],[Tổng giá trị]],-Table1[[#This Row],[Tổng giá trị]]))</f>
        <v>604592</v>
      </c>
      <c r="Q93" s="18">
        <f t="shared" si="4"/>
        <v>604592</v>
      </c>
      <c r="R93" s="8">
        <f>Table1[[#This Row],[Số còn phải thu ĐK]]+Table1[[#This Row],[Giá Trị HD sau CK]]-Table1[[#This Row],[Số tiền đã thu]]</f>
        <v>0</v>
      </c>
      <c r="S93" s="7">
        <f>IF(Table1[[#This Row],[Ngày hóa đơn]]&lt;&gt;"",Table1[[#This Row],[Ngày hóa đơn]],Table1[[#This Row],[Ngày hạch toán]])</f>
        <v>45959</v>
      </c>
      <c r="T93" s="8"/>
      <c r="U93" s="7">
        <f>IF(Table1[[#This Row],[Ngày tính CN]]="","",S93+T93)</f>
        <v>45959</v>
      </c>
      <c r="V93" s="71">
        <f ca="1">IF(Table1[[#This Row],[Hạn thanh toán]]="","",IF((U93-NOW())&lt;0,0,(U93-NOW())))</f>
        <v>0</v>
      </c>
      <c r="W93" s="69"/>
      <c r="X93" s="65" t="str">
        <f t="shared" ca="1" si="5"/>
        <v/>
      </c>
      <c r="Y93" s="65" t="str">
        <f t="shared" si="6"/>
        <v>Đã thanh toán</v>
      </c>
      <c r="Z93" s="250">
        <f>Table1[[#This Row],[Hạn thanh toán]]</f>
        <v>45959</v>
      </c>
      <c r="AA93" s="250">
        <f>Table1[[#This Row],[Ngày Thanh toán]]</f>
        <v>45964</v>
      </c>
      <c r="AD93" s="3" t="str">
        <f>IF(Table1[[#This Row],[Mã khách hàng]]="","",VLOOKUP($A93,Ma_KH!$A:$Q,Ma_KH!O$1,0))</f>
        <v>KL.HN003</v>
      </c>
      <c r="AE93" s="3" t="str">
        <f>IF(Table1[[#This Row],[Mã khách hàng]]="","",VLOOKUP($A93,Ma_KH!$A:$Q,Ma_KH!P$1,0))</f>
        <v>Cửa hàng Tiện ích C Mart FLC Đại Mỗ</v>
      </c>
      <c r="AF93" s="3" t="str">
        <f>VLOOKUP(A93,Ma_KH!A:Q,Ma_KH!J$1,0)</f>
        <v>Đỗ Minh Quang</v>
      </c>
    </row>
    <row r="94" spans="1:32" ht="16.5">
      <c r="A94" s="66" t="s">
        <v>40</v>
      </c>
      <c r="B94" s="66" t="s">
        <v>361</v>
      </c>
      <c r="C94" s="60">
        <v>45979</v>
      </c>
      <c r="D94" s="61" t="s">
        <v>18911</v>
      </c>
      <c r="E94" s="60">
        <v>45979</v>
      </c>
      <c r="F94" s="80" t="s">
        <v>18912</v>
      </c>
      <c r="G94" s="61" t="s">
        <v>18913</v>
      </c>
      <c r="H94" s="62">
        <v>734310</v>
      </c>
      <c r="I94" s="69">
        <v>36716</v>
      </c>
      <c r="J94" s="69">
        <f>(Table1[[#This Row],[Tiền hàng]]-Table1[[#This Row],[Tiền chiết khấu]])*8%</f>
        <v>55807.520000000004</v>
      </c>
      <c r="K94" s="69">
        <v>753402</v>
      </c>
      <c r="L94" s="8" t="s">
        <v>24</v>
      </c>
      <c r="M94" s="60">
        <v>45982</v>
      </c>
      <c r="N94" s="61" t="s">
        <v>18914</v>
      </c>
      <c r="O94" s="69">
        <f>IF(Table1[[#This Row],[Phân loại]]="Tồn đầu kỳ",Table1[[#This Row],[Tổng giá trị]],0)</f>
        <v>0</v>
      </c>
      <c r="P94" s="8">
        <f>IF(Table1[[#This Row],[Số còn phải thu ĐK]]&lt;&gt;0,0,IF(Table1[[#This Row],[Phân loại]]="Bán hàng",Table1[[#This Row],[Tổng giá trị]],-Table1[[#This Row],[Tổng giá trị]]))</f>
        <v>753402</v>
      </c>
      <c r="Q94" s="18">
        <f t="shared" si="4"/>
        <v>753402</v>
      </c>
      <c r="R94" s="8">
        <f>Table1[[#This Row],[Số còn phải thu ĐK]]+Table1[[#This Row],[Giá Trị HD sau CK]]-Table1[[#This Row],[Số tiền đã thu]]</f>
        <v>0</v>
      </c>
      <c r="S94" s="7">
        <f>IF(Table1[[#This Row],[Ngày hóa đơn]]&lt;&gt;"",Table1[[#This Row],[Ngày hóa đơn]],Table1[[#This Row],[Ngày hạch toán]])</f>
        <v>45979</v>
      </c>
      <c r="T94" s="8"/>
      <c r="U94" s="7">
        <f>IF(Table1[[#This Row],[Ngày tính CN]]="","",S94+T94)</f>
        <v>45979</v>
      </c>
      <c r="V94" s="71">
        <f ca="1">IF(Table1[[#This Row],[Hạn thanh toán]]="","",IF((U94-NOW())&lt;0,0,(U94-NOW())))</f>
        <v>0</v>
      </c>
      <c r="W94" s="69"/>
      <c r="X94" s="65" t="str">
        <f t="shared" ca="1" si="5"/>
        <v/>
      </c>
      <c r="Y94" s="65" t="str">
        <f t="shared" ref="Y94" si="8">IF(R94=0,"Đã thanh toán",IF(X94="","",IF(X94&lt;=0,"Chưa đến hạn thanh toán",IF(X94&lt;=30,"Nợ quá hạn 30 ngày",IF(X94&lt;=60,"Nợ quá hạn từ 30 ngày đến 60 ngày",IF(X94&lt;=90,"Nợ quá hạn từ 60 ngày đến 90 ngày",IF(X94&lt;=120,"Nợ quá hạn từ 90 ngày đến 120 ngày","Nợ quá hạn hơn 120 ngày có khả năng mất thanh toán")))))))</f>
        <v>Đã thanh toán</v>
      </c>
      <c r="Z94" s="250">
        <f>Table1[[#This Row],[Hạn thanh toán]]</f>
        <v>45979</v>
      </c>
      <c r="AA94" s="250">
        <f>Table1[[#This Row],[Ngày Thanh toán]]</f>
        <v>45982</v>
      </c>
      <c r="AD94" s="3" t="str">
        <f>IF(Table1[[#This Row],[Mã khách hàng]]="","",VLOOKUP($A94,Ma_KH!$A:$Q,Ma_KH!O$1,0))</f>
        <v>KL.HN003</v>
      </c>
      <c r="AE94" s="3" t="str">
        <f>IF(Table1[[#This Row],[Mã khách hàng]]="","",VLOOKUP($A94,Ma_KH!$A:$Q,Ma_KH!P$1,0))</f>
        <v>Cửa hàng Tiện ích C Mart FLC Đại Mỗ</v>
      </c>
      <c r="AF94" s="3" t="str">
        <f>VLOOKUP(A94,Ma_KH!A:Q,Ma_KH!J$1,0)</f>
        <v>Đỗ Minh Quang</v>
      </c>
    </row>
    <row r="95" spans="1:32" ht="16.5">
      <c r="A95" s="73" t="s">
        <v>41</v>
      </c>
      <c r="B95" s="73" t="s">
        <v>378</v>
      </c>
      <c r="C95" s="75">
        <v>45677</v>
      </c>
      <c r="D95" s="76" t="s">
        <v>379</v>
      </c>
      <c r="E95" s="75"/>
      <c r="F95" s="73"/>
      <c r="G95" s="73" t="s">
        <v>380</v>
      </c>
      <c r="H95" s="69">
        <v>2378660</v>
      </c>
      <c r="I95" s="69">
        <v>118934</v>
      </c>
      <c r="J95" s="69">
        <f>(Table1[[#This Row],[Tiền hàng]]-Table1[[#This Row],[Tiền chiết khấu]])*8%</f>
        <v>180778.08000000002</v>
      </c>
      <c r="K95" s="69">
        <v>2440504</v>
      </c>
      <c r="L95" s="8" t="s">
        <v>24</v>
      </c>
      <c r="M95" s="41">
        <v>45734</v>
      </c>
      <c r="N95" s="29" t="s">
        <v>3686</v>
      </c>
      <c r="O95" s="69">
        <f>IF(Table1[[#This Row],[Phân loại]]="Tồn đầu kỳ",Table1[[#This Row],[Tổng giá trị]],0)</f>
        <v>0</v>
      </c>
      <c r="P95" s="8">
        <f>IF(Table1[[#This Row],[Số còn phải thu ĐK]]&lt;&gt;0,0,IF(Table1[[#This Row],[Phân loại]]="Bán hàng",Table1[[#This Row],[Tổng giá trị]],-Table1[[#This Row],[Tổng giá trị]]))</f>
        <v>2440504</v>
      </c>
      <c r="Q95" s="18">
        <f t="shared" si="4"/>
        <v>2440504</v>
      </c>
      <c r="R95" s="8">
        <f>Table1[[#This Row],[Số còn phải thu ĐK]]+Table1[[#This Row],[Giá Trị HD sau CK]]-Table1[[#This Row],[Số tiền đã thu]]</f>
        <v>0</v>
      </c>
      <c r="S95" s="7">
        <f>IF(Table1[[#This Row],[Ngày hóa đơn]]&lt;&gt;"",Table1[[#This Row],[Ngày hóa đơn]],Table1[[#This Row],[Ngày hạch toán]])</f>
        <v>45677</v>
      </c>
      <c r="T95" s="8"/>
      <c r="U95" s="7">
        <f>IF(Table1[[#This Row],[Ngày tính CN]]="","",S95+T95)</f>
        <v>45677</v>
      </c>
      <c r="V95" s="71">
        <f ca="1">IF(Table1[[#This Row],[Hạn thanh toán]]="","",IF((U95-NOW())&lt;0,0,(U95-NOW())))</f>
        <v>0</v>
      </c>
      <c r="W95" s="69"/>
      <c r="X95" s="65" t="str">
        <f t="shared" ca="1" si="5"/>
        <v/>
      </c>
      <c r="Y95" s="65" t="str">
        <f t="shared" si="6"/>
        <v>Đã thanh toán</v>
      </c>
      <c r="Z95" s="250">
        <f>Table1[[#This Row],[Hạn thanh toán]]</f>
        <v>45677</v>
      </c>
      <c r="AA95" s="250">
        <f>Table1[[#This Row],[Ngày Thanh toán]]</f>
        <v>45734</v>
      </c>
      <c r="AD95" s="3" t="str">
        <f>IF(Table1[[#This Row],[Mã khách hàng]]="","",VLOOKUP($A95,Ma_KH!$A:$Q,Ma_KH!O$1,0))</f>
        <v>KL00102</v>
      </c>
      <c r="AE95" s="3" t="str">
        <f>IF(Table1[[#This Row],[Mã khách hàng]]="","",VLOOKUP($A95,Ma_KH!$A:$Q,Ma_KH!P$1,0))</f>
        <v>Cửa hàng tự chọn Quỳnh Anh</v>
      </c>
      <c r="AF95" s="3" t="str">
        <f>VLOOKUP(A95,Ma_KH!A:Q,Ma_KH!J$1,0)</f>
        <v>Đỗ Minh Quang</v>
      </c>
    </row>
    <row r="96" spans="1:32" ht="16.5">
      <c r="A96" s="73" t="s">
        <v>41</v>
      </c>
      <c r="B96" s="73" t="s">
        <v>378</v>
      </c>
      <c r="C96" s="75">
        <v>45717</v>
      </c>
      <c r="D96" s="76" t="s">
        <v>381</v>
      </c>
      <c r="E96" s="75"/>
      <c r="F96" s="73"/>
      <c r="G96" s="73" t="s">
        <v>380</v>
      </c>
      <c r="H96" s="69">
        <v>1289600</v>
      </c>
      <c r="I96" s="69">
        <v>64481</v>
      </c>
      <c r="J96" s="69">
        <f>(Table1[[#This Row],[Tiền hàng]]-Table1[[#This Row],[Tiền chiết khấu]])*8%</f>
        <v>98009.52</v>
      </c>
      <c r="K96" s="69">
        <v>1323129</v>
      </c>
      <c r="L96" s="8" t="s">
        <v>24</v>
      </c>
      <c r="M96" s="41">
        <v>45791</v>
      </c>
      <c r="N96" s="29" t="s">
        <v>3687</v>
      </c>
      <c r="O96" s="69">
        <f>IF(Table1[[#This Row],[Phân loại]]="Tồn đầu kỳ",Table1[[#This Row],[Tổng giá trị]],0)</f>
        <v>0</v>
      </c>
      <c r="P96" s="8">
        <f>IF(Table1[[#This Row],[Số còn phải thu ĐK]]&lt;&gt;0,0,IF(Table1[[#This Row],[Phân loại]]="Bán hàng",Table1[[#This Row],[Tổng giá trị]],-Table1[[#This Row],[Tổng giá trị]]))</f>
        <v>1323129</v>
      </c>
      <c r="Q96" s="18">
        <f t="shared" si="4"/>
        <v>1323129</v>
      </c>
      <c r="R96" s="8">
        <f>Table1[[#This Row],[Số còn phải thu ĐK]]+Table1[[#This Row],[Giá Trị HD sau CK]]-Table1[[#This Row],[Số tiền đã thu]]</f>
        <v>0</v>
      </c>
      <c r="S96" s="7">
        <f>IF(Table1[[#This Row],[Ngày hóa đơn]]&lt;&gt;"",Table1[[#This Row],[Ngày hóa đơn]],Table1[[#This Row],[Ngày hạch toán]])</f>
        <v>45717</v>
      </c>
      <c r="T96" s="8"/>
      <c r="U96" s="7">
        <f>IF(Table1[[#This Row],[Ngày tính CN]]="","",S96+T96)</f>
        <v>45717</v>
      </c>
      <c r="V96" s="71">
        <f ca="1">IF(Table1[[#This Row],[Hạn thanh toán]]="","",IF((U96-NOW())&lt;0,0,(U96-NOW())))</f>
        <v>0</v>
      </c>
      <c r="W96" s="69"/>
      <c r="X96" s="65" t="str">
        <f t="shared" ca="1" si="5"/>
        <v/>
      </c>
      <c r="Y96" s="65" t="str">
        <f t="shared" si="6"/>
        <v>Đã thanh toán</v>
      </c>
      <c r="Z96" s="250">
        <f>Table1[[#This Row],[Hạn thanh toán]]</f>
        <v>45717</v>
      </c>
      <c r="AA96" s="250">
        <f>Table1[[#This Row],[Ngày Thanh toán]]</f>
        <v>45791</v>
      </c>
      <c r="AD96" s="3" t="str">
        <f>IF(Table1[[#This Row],[Mã khách hàng]]="","",VLOOKUP($A96,Ma_KH!$A:$Q,Ma_KH!O$1,0))</f>
        <v>KL00102</v>
      </c>
      <c r="AE96" s="3" t="str">
        <f>IF(Table1[[#This Row],[Mã khách hàng]]="","",VLOOKUP($A96,Ma_KH!$A:$Q,Ma_KH!P$1,0))</f>
        <v>Cửa hàng tự chọn Quỳnh Anh</v>
      </c>
      <c r="AF96" s="3" t="str">
        <f>VLOOKUP(A96,Ma_KH!A:Q,Ma_KH!J$1,0)</f>
        <v>Đỗ Minh Quang</v>
      </c>
    </row>
    <row r="97" spans="1:32" ht="16.5">
      <c r="A97" s="66" t="s">
        <v>41</v>
      </c>
      <c r="B97" s="66" t="s">
        <v>378</v>
      </c>
      <c r="C97" s="67">
        <v>45734</v>
      </c>
      <c r="D97" s="68" t="s">
        <v>382</v>
      </c>
      <c r="E97" s="67">
        <v>45734</v>
      </c>
      <c r="F97" s="66"/>
      <c r="G97" s="66" t="s">
        <v>352</v>
      </c>
      <c r="H97" s="69"/>
      <c r="I97" s="69">
        <v>0</v>
      </c>
      <c r="J97" s="69">
        <f>(Table1[[#This Row],[Tiền hàng]]-Table1[[#This Row],[Tiền chiết khấu]])*8%</f>
        <v>0</v>
      </c>
      <c r="K97" s="69">
        <v>196569</v>
      </c>
      <c r="L97" s="8" t="s">
        <v>17</v>
      </c>
      <c r="M97" s="41">
        <v>45734</v>
      </c>
      <c r="N97" s="29" t="s">
        <v>3686</v>
      </c>
      <c r="O97" s="69">
        <f>IF(Table1[[#This Row],[Phân loại]]="Tồn đầu kỳ",Table1[[#This Row],[Tổng giá trị]],0)</f>
        <v>0</v>
      </c>
      <c r="P97" s="8">
        <f>IF(Table1[[#This Row],[Số còn phải thu ĐK]]&lt;&gt;0,0,IF(Table1[[#This Row],[Phân loại]]="Bán hàng",Table1[[#This Row],[Tổng giá trị]],-Table1[[#This Row],[Tổng giá trị]]))</f>
        <v>-196569</v>
      </c>
      <c r="Q97" s="18">
        <f t="shared" si="4"/>
        <v>-196569</v>
      </c>
      <c r="R97" s="8">
        <f>Table1[[#This Row],[Số còn phải thu ĐK]]+Table1[[#This Row],[Giá Trị HD sau CK]]-Table1[[#This Row],[Số tiền đã thu]]</f>
        <v>0</v>
      </c>
      <c r="S97" s="7">
        <f>IF(Table1[[#This Row],[Ngày hóa đơn]]&lt;&gt;"",Table1[[#This Row],[Ngày hóa đơn]],Table1[[#This Row],[Ngày hạch toán]])</f>
        <v>45734</v>
      </c>
      <c r="T97" s="8"/>
      <c r="U97" s="7">
        <f>IF(Table1[[#This Row],[Ngày tính CN]]="","",S97+T97)</f>
        <v>45734</v>
      </c>
      <c r="V97" s="71">
        <f ca="1">IF(Table1[[#This Row],[Hạn thanh toán]]="","",IF((U97-NOW())&lt;0,0,(U97-NOW())))</f>
        <v>0</v>
      </c>
      <c r="W97" s="69"/>
      <c r="X97" s="65" t="str">
        <f t="shared" ca="1" si="5"/>
        <v/>
      </c>
      <c r="Y97" s="65" t="str">
        <f t="shared" si="6"/>
        <v>Đã thanh toán</v>
      </c>
      <c r="Z97" s="250">
        <f>Table1[[#This Row],[Hạn thanh toán]]</f>
        <v>45734</v>
      </c>
      <c r="AA97" s="250">
        <f>Table1[[#This Row],[Ngày Thanh toán]]</f>
        <v>45734</v>
      </c>
      <c r="AD97" s="3" t="str">
        <f>IF(Table1[[#This Row],[Mã khách hàng]]="","",VLOOKUP($A97,Ma_KH!$A:$Q,Ma_KH!O$1,0))</f>
        <v>KL00102</v>
      </c>
      <c r="AE97" s="3" t="str">
        <f>IF(Table1[[#This Row],[Mã khách hàng]]="","",VLOOKUP($A97,Ma_KH!$A:$Q,Ma_KH!P$1,0))</f>
        <v>Cửa hàng tự chọn Quỳnh Anh</v>
      </c>
      <c r="AF97" s="3" t="str">
        <f>VLOOKUP(A97,Ma_KH!A:Q,Ma_KH!J$1,0)</f>
        <v>Đỗ Minh Quang</v>
      </c>
    </row>
    <row r="98" spans="1:32" s="139" customFormat="1" ht="16.5">
      <c r="A98" s="127" t="s">
        <v>41</v>
      </c>
      <c r="B98" s="127" t="s">
        <v>378</v>
      </c>
      <c r="C98" s="133">
        <v>45734</v>
      </c>
      <c r="D98" s="134" t="s">
        <v>3696</v>
      </c>
      <c r="E98" s="133">
        <v>45734</v>
      </c>
      <c r="F98" s="127"/>
      <c r="G98" s="134" t="s">
        <v>3697</v>
      </c>
      <c r="H98" s="131"/>
      <c r="I98" s="131">
        <v>0</v>
      </c>
      <c r="J98" s="131">
        <f>(Table1[[#This Row],[Tiền hàng]]-Table1[[#This Row],[Tiền chiết khấu]])*8%</f>
        <v>0</v>
      </c>
      <c r="K98" s="131">
        <v>753402</v>
      </c>
      <c r="L98" s="132" t="s">
        <v>3643</v>
      </c>
      <c r="M98" s="133">
        <v>45734</v>
      </c>
      <c r="N98" s="134" t="s">
        <v>3696</v>
      </c>
      <c r="O98" s="131">
        <f>IF(Table1[[#This Row],[Phân loại]]="Tồn đầu kỳ",Table1[[#This Row],[Tổng giá trị]],0)</f>
        <v>753402</v>
      </c>
      <c r="P98" s="132">
        <f>IF(Table1[[#This Row],[Số còn phải thu ĐK]]&lt;&gt;0,0,IF(Table1[[#This Row],[Phân loại]]="Bán hàng",Table1[[#This Row],[Tổng giá trị]],-Table1[[#This Row],[Tổng giá trị]]))</f>
        <v>0</v>
      </c>
      <c r="Q98" s="18">
        <f t="shared" si="4"/>
        <v>753402</v>
      </c>
      <c r="R98" s="132">
        <f>Table1[[#This Row],[Số còn phải thu ĐK]]+Table1[[#This Row],[Giá Trị HD sau CK]]-Table1[[#This Row],[Số tiền đã thu]]</f>
        <v>0</v>
      </c>
      <c r="S98" s="136">
        <f>IF(Table1[[#This Row],[Ngày hóa đơn]]&lt;&gt;"",Table1[[#This Row],[Ngày hóa đơn]],Table1[[#This Row],[Ngày hạch toán]])</f>
        <v>45734</v>
      </c>
      <c r="T98" s="132"/>
      <c r="U98" s="136">
        <f>IF(Table1[[#This Row],[Ngày tính CN]]="","",S98+T98)</f>
        <v>45734</v>
      </c>
      <c r="V98" s="137">
        <f ca="1">IF(Table1[[#This Row],[Hạn thanh toán]]="","",IF((U98-NOW())&lt;0,0,(U98-NOW())))</f>
        <v>0</v>
      </c>
      <c r="W98" s="131"/>
      <c r="X98" s="65" t="str">
        <f t="shared" ca="1" si="5"/>
        <v/>
      </c>
      <c r="Y98" s="138" t="str">
        <f t="shared" si="6"/>
        <v>Đã thanh toán</v>
      </c>
      <c r="Z98" s="253">
        <f>Table1[[#This Row],[Hạn thanh toán]]</f>
        <v>45734</v>
      </c>
      <c r="AA98" s="253">
        <f>Table1[[#This Row],[Ngày Thanh toán]]</f>
        <v>45734</v>
      </c>
      <c r="AD98" s="3" t="str">
        <f>IF(Table1[[#This Row],[Mã khách hàng]]="","",VLOOKUP($A98,Ma_KH!$A:$Q,Ma_KH!O$1,0))</f>
        <v>KL00102</v>
      </c>
      <c r="AE98" s="3" t="str">
        <f>IF(Table1[[#This Row],[Mã khách hàng]]="","",VLOOKUP($A98,Ma_KH!$A:$Q,Ma_KH!P$1,0))</f>
        <v>Cửa hàng tự chọn Quỳnh Anh</v>
      </c>
      <c r="AF98" s="139" t="str">
        <f>VLOOKUP(A98,Ma_KH!A:Q,Ma_KH!J$1,0)</f>
        <v>Đỗ Minh Quang</v>
      </c>
    </row>
    <row r="99" spans="1:32" ht="16.5">
      <c r="A99" s="66" t="s">
        <v>41</v>
      </c>
      <c r="B99" s="66" t="s">
        <v>378</v>
      </c>
      <c r="C99" s="67">
        <v>45791</v>
      </c>
      <c r="D99" s="68" t="s">
        <v>383</v>
      </c>
      <c r="E99" s="67">
        <v>45791</v>
      </c>
      <c r="F99" s="66"/>
      <c r="G99" s="66" t="s">
        <v>347</v>
      </c>
      <c r="H99" s="69"/>
      <c r="I99" s="69">
        <v>0</v>
      </c>
      <c r="J99" s="69">
        <f>(Table1[[#This Row],[Tiền hàng]]-Table1[[#This Row],[Tiền chiết khấu]])*8%</f>
        <v>0</v>
      </c>
      <c r="K99" s="69">
        <v>487425</v>
      </c>
      <c r="L99" s="8" t="s">
        <v>17</v>
      </c>
      <c r="M99" s="41">
        <v>45791</v>
      </c>
      <c r="N99" s="29" t="s">
        <v>3687</v>
      </c>
      <c r="O99" s="69">
        <f>IF(Table1[[#This Row],[Phân loại]]="Tồn đầu kỳ",Table1[[#This Row],[Tổng giá trị]],0)</f>
        <v>0</v>
      </c>
      <c r="P99" s="8">
        <f>IF(Table1[[#This Row],[Số còn phải thu ĐK]]&lt;&gt;0,0,IF(Table1[[#This Row],[Phân loại]]="Bán hàng",Table1[[#This Row],[Tổng giá trị]],-Table1[[#This Row],[Tổng giá trị]]))</f>
        <v>-487425</v>
      </c>
      <c r="Q99" s="18">
        <f t="shared" si="4"/>
        <v>-487425</v>
      </c>
      <c r="R99" s="8">
        <f>Table1[[#This Row],[Số còn phải thu ĐK]]+Table1[[#This Row],[Giá Trị HD sau CK]]-Table1[[#This Row],[Số tiền đã thu]]</f>
        <v>0</v>
      </c>
      <c r="S99" s="7">
        <f>IF(Table1[[#This Row],[Ngày hóa đơn]]&lt;&gt;"",Table1[[#This Row],[Ngày hóa đơn]],Table1[[#This Row],[Ngày hạch toán]])</f>
        <v>45791</v>
      </c>
      <c r="T99" s="8"/>
      <c r="U99" s="7">
        <f>IF(Table1[[#This Row],[Ngày tính CN]]="","",S99+T99)</f>
        <v>45791</v>
      </c>
      <c r="V99" s="71">
        <f ca="1">IF(Table1[[#This Row],[Hạn thanh toán]]="","",IF((U99-NOW())&lt;0,0,(U99-NOW())))</f>
        <v>0</v>
      </c>
      <c r="W99" s="69"/>
      <c r="X99" s="65" t="str">
        <f t="shared" ca="1" si="5"/>
        <v/>
      </c>
      <c r="Y99" s="65" t="str">
        <f t="shared" ref="Y99" si="9">IF(R99=0,"Đã thanh toán",IF(X99="","",IF(X99&lt;=0,"Chưa đến hạn thanh toán",IF(X99&lt;=30,"Nợ quá hạn 30 ngày",IF(X99&lt;=60,"Nợ quá hạn từ 30 ngày đến 60 ngày",IF(X99&lt;=90,"Nợ quá hạn từ 60 ngày đến 90 ngày",IF(X99&lt;=120,"Nợ quá hạn từ 90 ngày đến 120 ngày","Nợ quá hạn hơn 120 ngày có khả năng mất thanh toán")))))))</f>
        <v>Đã thanh toán</v>
      </c>
      <c r="Z99" s="250">
        <f>Table1[[#This Row],[Hạn thanh toán]]</f>
        <v>45791</v>
      </c>
      <c r="AA99" s="250">
        <f>Table1[[#This Row],[Ngày Thanh toán]]</f>
        <v>45791</v>
      </c>
      <c r="AD99" s="3" t="str">
        <f>IF(Table1[[#This Row],[Mã khách hàng]]="","",VLOOKUP($A99,Ma_KH!$A:$Q,Ma_KH!O$1,0))</f>
        <v>KL00102</v>
      </c>
      <c r="AE99" s="3" t="str">
        <f>IF(Table1[[#This Row],[Mã khách hàng]]="","",VLOOKUP($A99,Ma_KH!$A:$Q,Ma_KH!P$1,0))</f>
        <v>Cửa hàng tự chọn Quỳnh Anh</v>
      </c>
      <c r="AF99" s="3" t="str">
        <f>VLOOKUP(A99,Ma_KH!A:Q,Ma_KH!J$1,0)</f>
        <v>Đỗ Minh Quang</v>
      </c>
    </row>
    <row r="100" spans="1:32" s="96" customFormat="1" ht="16.5">
      <c r="A100" s="51" t="s">
        <v>41</v>
      </c>
      <c r="B100" s="51" t="s">
        <v>378</v>
      </c>
      <c r="C100" s="52">
        <v>45824</v>
      </c>
      <c r="D100" s="53" t="s">
        <v>384</v>
      </c>
      <c r="E100" s="52"/>
      <c r="F100" s="51"/>
      <c r="G100" s="51" t="s">
        <v>380</v>
      </c>
      <c r="H100" s="102">
        <v>734310</v>
      </c>
      <c r="I100" s="102">
        <v>36716</v>
      </c>
      <c r="J100" s="102">
        <f>(Table1[[#This Row],[Tiền hàng]]-Table1[[#This Row],[Tiền chiết khấu]])*8%</f>
        <v>55807.520000000004</v>
      </c>
      <c r="K100" s="102">
        <v>753402</v>
      </c>
      <c r="L100" s="97" t="s">
        <v>24</v>
      </c>
      <c r="M100" s="98"/>
      <c r="N100" s="97"/>
      <c r="O100" s="102">
        <f>IF(Table1[[#This Row],[Phân loại]]="Tồn đầu kỳ",Table1[[#This Row],[Tổng giá trị]],0)</f>
        <v>0</v>
      </c>
      <c r="P100" s="97">
        <f>IF(Table1[[#This Row],[Số còn phải thu ĐK]]&lt;&gt;0,0,IF(Table1[[#This Row],[Phân loại]]="Bán hàng",Table1[[#This Row],[Tổng giá trị]],-Table1[[#This Row],[Tổng giá trị]]))</f>
        <v>753402</v>
      </c>
      <c r="Q100" s="18">
        <f t="shared" si="4"/>
        <v>0</v>
      </c>
      <c r="R100" s="97">
        <f>Table1[[#This Row],[Số còn phải thu ĐK]]+Table1[[#This Row],[Giá Trị HD sau CK]]-Table1[[#This Row],[Số tiền đã thu]]</f>
        <v>753402</v>
      </c>
      <c r="S100" s="98">
        <f>IF(Table1[[#This Row],[Ngày hóa đơn]]&lt;&gt;"",Table1[[#This Row],[Ngày hóa đơn]],Table1[[#This Row],[Ngày hạch toán]])</f>
        <v>45824</v>
      </c>
      <c r="T100" s="97"/>
      <c r="U100" s="98">
        <f>IF(Table1[[#This Row],[Ngày tính CN]]="","",S100+T100)</f>
        <v>45824</v>
      </c>
      <c r="V100" s="103">
        <f ca="1">IF(Table1[[#This Row],[Hạn thanh toán]]="","",IF((U100-NOW())&lt;0,0,(U100-NOW())))</f>
        <v>0</v>
      </c>
      <c r="W100" s="102"/>
      <c r="X100" s="65">
        <f t="shared" ca="1" si="5"/>
        <v>177.36242152778141</v>
      </c>
      <c r="Y100" s="99" t="str">
        <f t="shared" ca="1" si="6"/>
        <v>Nợ quá hạn hơn 120 ngày có khả năng mất thanh toán</v>
      </c>
      <c r="Z100" s="252">
        <f>Table1[[#This Row],[Hạn thanh toán]]</f>
        <v>45824</v>
      </c>
      <c r="AA100" s="252">
        <f>Table1[[#This Row],[Ngày Thanh toán]]</f>
        <v>0</v>
      </c>
      <c r="AD100" s="3" t="str">
        <f>IF(Table1[[#This Row],[Mã khách hàng]]="","",VLOOKUP($A100,Ma_KH!$A:$Q,Ma_KH!O$1,0))</f>
        <v>KL00102</v>
      </c>
      <c r="AE100" s="3" t="str">
        <f>IF(Table1[[#This Row],[Mã khách hàng]]="","",VLOOKUP($A100,Ma_KH!$A:$Q,Ma_KH!P$1,0))</f>
        <v>Cửa hàng tự chọn Quỳnh Anh</v>
      </c>
      <c r="AF100" s="96" t="str">
        <f>VLOOKUP(A100,Ma_KH!A:Q,Ma_KH!J$1,0)</f>
        <v>Đỗ Minh Quang</v>
      </c>
    </row>
    <row r="101" spans="1:32" ht="16.5">
      <c r="A101" s="66" t="s">
        <v>42</v>
      </c>
      <c r="B101" s="66" t="s">
        <v>385</v>
      </c>
      <c r="C101" s="67">
        <v>45703</v>
      </c>
      <c r="D101" s="68" t="s">
        <v>386</v>
      </c>
      <c r="E101" s="67"/>
      <c r="F101" s="66"/>
      <c r="G101" s="66" t="s">
        <v>387</v>
      </c>
      <c r="H101" s="69">
        <v>553467</v>
      </c>
      <c r="I101" s="69">
        <v>0</v>
      </c>
      <c r="J101" s="69">
        <f>(Table1[[#This Row],[Tiền hàng]]-Table1[[#This Row],[Tiền chiết khấu]])*8%</f>
        <v>44277.36</v>
      </c>
      <c r="K101" s="69">
        <v>597744</v>
      </c>
      <c r="L101" s="8" t="s">
        <v>24</v>
      </c>
      <c r="M101" s="63">
        <v>45723</v>
      </c>
      <c r="N101" s="64" t="s">
        <v>3688</v>
      </c>
      <c r="O101" s="69">
        <f>IF(Table1[[#This Row],[Phân loại]]="Tồn đầu kỳ",Table1[[#This Row],[Tổng giá trị]],0)</f>
        <v>0</v>
      </c>
      <c r="P101" s="8">
        <f>IF(Table1[[#This Row],[Số còn phải thu ĐK]]&lt;&gt;0,0,IF(Table1[[#This Row],[Phân loại]]="Bán hàng",Table1[[#This Row],[Tổng giá trị]],-Table1[[#This Row],[Tổng giá trị]]))</f>
        <v>597744</v>
      </c>
      <c r="Q101" s="18">
        <f t="shared" si="4"/>
        <v>597744</v>
      </c>
      <c r="R101" s="8">
        <f>Table1[[#This Row],[Số còn phải thu ĐK]]+Table1[[#This Row],[Giá Trị HD sau CK]]-Table1[[#This Row],[Số tiền đã thu]]</f>
        <v>0</v>
      </c>
      <c r="S101" s="7">
        <f>IF(Table1[[#This Row],[Ngày hóa đơn]]&lt;&gt;"",Table1[[#This Row],[Ngày hóa đơn]],Table1[[#This Row],[Ngày hạch toán]])</f>
        <v>45703</v>
      </c>
      <c r="T101" s="8"/>
      <c r="U101" s="7">
        <f>IF(Table1[[#This Row],[Ngày tính CN]]="","",S101+T101)</f>
        <v>45703</v>
      </c>
      <c r="V101" s="71">
        <f ca="1">IF(Table1[[#This Row],[Hạn thanh toán]]="","",IF((U101-NOW())&lt;0,0,(U101-NOW())))</f>
        <v>0</v>
      </c>
      <c r="W101" s="69"/>
      <c r="X101" s="65" t="str">
        <f t="shared" ca="1" si="5"/>
        <v/>
      </c>
      <c r="Y101" s="65" t="str">
        <f t="shared" si="6"/>
        <v>Đã thanh toán</v>
      </c>
      <c r="Z101" s="250">
        <f>Table1[[#This Row],[Hạn thanh toán]]</f>
        <v>45703</v>
      </c>
      <c r="AA101" s="250">
        <f>Table1[[#This Row],[Ngày Thanh toán]]</f>
        <v>45723</v>
      </c>
      <c r="AD101" s="3" t="str">
        <f>IF(Table1[[#This Row],[Mã khách hàng]]="","",VLOOKUP($A101,Ma_KH!$A:$Q,Ma_KH!O$1,0))</f>
        <v>KL00182</v>
      </c>
      <c r="AE101" s="3" t="str">
        <f>IF(Table1[[#This Row],[Mã khách hàng]]="","",VLOOKUP($A101,Ma_KH!$A:$Q,Ma_KH!P$1,0))</f>
        <v>Cherry Mart - S1.07 Vinhomes Ocean Park</v>
      </c>
      <c r="AF101" s="3" t="str">
        <f>VLOOKUP(A101,Ma_KH!A:Q,Ma_KH!J$1,0)</f>
        <v>Vũ Anh Tuấn</v>
      </c>
    </row>
    <row r="102" spans="1:32" ht="16.5">
      <c r="A102" s="66" t="s">
        <v>42</v>
      </c>
      <c r="B102" s="66" t="s">
        <v>385</v>
      </c>
      <c r="C102" s="67">
        <v>45726</v>
      </c>
      <c r="D102" s="68" t="s">
        <v>388</v>
      </c>
      <c r="E102" s="67"/>
      <c r="F102" s="66"/>
      <c r="G102" s="66" t="s">
        <v>387</v>
      </c>
      <c r="H102" s="69">
        <v>553467</v>
      </c>
      <c r="I102" s="69">
        <v>0</v>
      </c>
      <c r="J102" s="69">
        <f>(Table1[[#This Row],[Tiền hàng]]-Table1[[#This Row],[Tiền chiết khấu]])*8%</f>
        <v>44277.36</v>
      </c>
      <c r="K102" s="69">
        <v>597744</v>
      </c>
      <c r="L102" s="8" t="s">
        <v>24</v>
      </c>
      <c r="M102" s="41">
        <v>45726</v>
      </c>
      <c r="N102" s="29" t="s">
        <v>3698</v>
      </c>
      <c r="O102" s="69">
        <f>IF(Table1[[#This Row],[Phân loại]]="Tồn đầu kỳ",Table1[[#This Row],[Tổng giá trị]],0)</f>
        <v>0</v>
      </c>
      <c r="P102" s="8">
        <f>IF(Table1[[#This Row],[Số còn phải thu ĐK]]&lt;&gt;0,0,IF(Table1[[#This Row],[Phân loại]]="Bán hàng",Table1[[#This Row],[Tổng giá trị]],-Table1[[#This Row],[Tổng giá trị]]))</f>
        <v>597744</v>
      </c>
      <c r="Q102" s="18">
        <f t="shared" si="4"/>
        <v>597744</v>
      </c>
      <c r="R102" s="8">
        <f>Table1[[#This Row],[Số còn phải thu ĐK]]+Table1[[#This Row],[Giá Trị HD sau CK]]-Table1[[#This Row],[Số tiền đã thu]]</f>
        <v>0</v>
      </c>
      <c r="S102" s="7">
        <f>IF(Table1[[#This Row],[Ngày hóa đơn]]&lt;&gt;"",Table1[[#This Row],[Ngày hóa đơn]],Table1[[#This Row],[Ngày hạch toán]])</f>
        <v>45726</v>
      </c>
      <c r="T102" s="8"/>
      <c r="U102" s="7">
        <f>IF(Table1[[#This Row],[Ngày tính CN]]="","",S102+T102)</f>
        <v>45726</v>
      </c>
      <c r="V102" s="71">
        <f ca="1">IF(Table1[[#This Row],[Hạn thanh toán]]="","",IF((U102-NOW())&lt;0,0,(U102-NOW())))</f>
        <v>0</v>
      </c>
      <c r="W102" s="69"/>
      <c r="X102" s="65" t="str">
        <f t="shared" ca="1" si="5"/>
        <v/>
      </c>
      <c r="Y102" s="65" t="str">
        <f t="shared" si="6"/>
        <v>Đã thanh toán</v>
      </c>
      <c r="Z102" s="250">
        <f>Table1[[#This Row],[Hạn thanh toán]]</f>
        <v>45726</v>
      </c>
      <c r="AA102" s="250">
        <f>Table1[[#This Row],[Ngày Thanh toán]]</f>
        <v>45726</v>
      </c>
      <c r="AD102" s="3" t="str">
        <f>IF(Table1[[#This Row],[Mã khách hàng]]="","",VLOOKUP($A102,Ma_KH!$A:$Q,Ma_KH!O$1,0))</f>
        <v>KL00182</v>
      </c>
      <c r="AE102" s="3" t="str">
        <f>IF(Table1[[#This Row],[Mã khách hàng]]="","",VLOOKUP($A102,Ma_KH!$A:$Q,Ma_KH!P$1,0))</f>
        <v>Cherry Mart - S1.07 Vinhomes Ocean Park</v>
      </c>
      <c r="AF102" s="3" t="str">
        <f>VLOOKUP(A102,Ma_KH!A:Q,Ma_KH!J$1,0)</f>
        <v>Vũ Anh Tuấn</v>
      </c>
    </row>
    <row r="103" spans="1:32" ht="16.5">
      <c r="A103" s="73" t="s">
        <v>42</v>
      </c>
      <c r="B103" s="73" t="s">
        <v>385</v>
      </c>
      <c r="C103" s="75">
        <v>45817</v>
      </c>
      <c r="D103" s="76" t="s">
        <v>389</v>
      </c>
      <c r="E103" s="75"/>
      <c r="F103" s="73"/>
      <c r="G103" s="73" t="s">
        <v>387</v>
      </c>
      <c r="H103" s="69">
        <v>553467</v>
      </c>
      <c r="I103" s="69">
        <v>0</v>
      </c>
      <c r="J103" s="69">
        <f>(Table1[[#This Row],[Tiền hàng]]-Table1[[#This Row],[Tiền chiết khấu]])*8%</f>
        <v>44277.36</v>
      </c>
      <c r="K103" s="69">
        <v>597744</v>
      </c>
      <c r="L103" s="8" t="s">
        <v>24</v>
      </c>
      <c r="M103" s="63">
        <v>45820</v>
      </c>
      <c r="N103" s="64" t="s">
        <v>3689</v>
      </c>
      <c r="O103" s="69">
        <f>IF(Table1[[#This Row],[Phân loại]]="Tồn đầu kỳ",Table1[[#This Row],[Tổng giá trị]],0)</f>
        <v>0</v>
      </c>
      <c r="P103" s="8">
        <f>IF(Table1[[#This Row],[Số còn phải thu ĐK]]&lt;&gt;0,0,IF(Table1[[#This Row],[Phân loại]]="Bán hàng",Table1[[#This Row],[Tổng giá trị]],-Table1[[#This Row],[Tổng giá trị]]))</f>
        <v>597744</v>
      </c>
      <c r="Q103" s="18">
        <f t="shared" si="4"/>
        <v>597744</v>
      </c>
      <c r="R103" s="8">
        <f>Table1[[#This Row],[Số còn phải thu ĐK]]+Table1[[#This Row],[Giá Trị HD sau CK]]-Table1[[#This Row],[Số tiền đã thu]]</f>
        <v>0</v>
      </c>
      <c r="S103" s="7">
        <f>IF(Table1[[#This Row],[Ngày hóa đơn]]&lt;&gt;"",Table1[[#This Row],[Ngày hóa đơn]],Table1[[#This Row],[Ngày hạch toán]])</f>
        <v>45817</v>
      </c>
      <c r="T103" s="8"/>
      <c r="U103" s="7">
        <f>IF(Table1[[#This Row],[Ngày tính CN]]="","",S103+T103)</f>
        <v>45817</v>
      </c>
      <c r="V103" s="71">
        <f ca="1">IF(Table1[[#This Row],[Hạn thanh toán]]="","",IF((U103-NOW())&lt;0,0,(U103-NOW())))</f>
        <v>0</v>
      </c>
      <c r="W103" s="69"/>
      <c r="X103" s="65" t="str">
        <f t="shared" ca="1" si="5"/>
        <v/>
      </c>
      <c r="Y103" s="65" t="str">
        <f t="shared" si="6"/>
        <v>Đã thanh toán</v>
      </c>
      <c r="Z103" s="250">
        <f>Table1[[#This Row],[Hạn thanh toán]]</f>
        <v>45817</v>
      </c>
      <c r="AA103" s="250">
        <f>Table1[[#This Row],[Ngày Thanh toán]]</f>
        <v>45820</v>
      </c>
      <c r="AD103" s="3" t="str">
        <f>IF(Table1[[#This Row],[Mã khách hàng]]="","",VLOOKUP($A103,Ma_KH!$A:$Q,Ma_KH!O$1,0))</f>
        <v>KL00182</v>
      </c>
      <c r="AE103" s="3" t="str">
        <f>IF(Table1[[#This Row],[Mã khách hàng]]="","",VLOOKUP($A103,Ma_KH!$A:$Q,Ma_KH!P$1,0))</f>
        <v>Cherry Mart - S1.07 Vinhomes Ocean Park</v>
      </c>
      <c r="AF103" s="3" t="str">
        <f>VLOOKUP(A103,Ma_KH!A:Q,Ma_KH!J$1,0)</f>
        <v>Vũ Anh Tuấn</v>
      </c>
    </row>
    <row r="104" spans="1:32" ht="16.5">
      <c r="A104" s="66" t="s">
        <v>42</v>
      </c>
      <c r="B104" s="66" t="s">
        <v>385</v>
      </c>
      <c r="C104" s="67">
        <v>45819</v>
      </c>
      <c r="D104" s="68" t="s">
        <v>390</v>
      </c>
      <c r="E104" s="67">
        <v>45819</v>
      </c>
      <c r="F104" s="66"/>
      <c r="G104" s="66" t="s">
        <v>352</v>
      </c>
      <c r="H104" s="69"/>
      <c r="I104" s="69">
        <v>0</v>
      </c>
      <c r="J104" s="69">
        <f>(Table1[[#This Row],[Tiền hàng]]-Table1[[#This Row],[Tiền chiết khấu]])*8%</f>
        <v>0</v>
      </c>
      <c r="K104" s="69">
        <v>119943</v>
      </c>
      <c r="L104" s="8" t="s">
        <v>17</v>
      </c>
      <c r="M104" s="63">
        <v>45820</v>
      </c>
      <c r="N104" s="64" t="s">
        <v>3689</v>
      </c>
      <c r="O104" s="69">
        <f>IF(Table1[[#This Row],[Phân loại]]="Tồn đầu kỳ",Table1[[#This Row],[Tổng giá trị]],0)</f>
        <v>0</v>
      </c>
      <c r="P104" s="8">
        <f>IF(Table1[[#This Row],[Số còn phải thu ĐK]]&lt;&gt;0,0,IF(Table1[[#This Row],[Phân loại]]="Bán hàng",Table1[[#This Row],[Tổng giá trị]],-Table1[[#This Row],[Tổng giá trị]]))</f>
        <v>-119943</v>
      </c>
      <c r="Q104" s="18">
        <f t="shared" si="4"/>
        <v>-119943</v>
      </c>
      <c r="R104" s="8">
        <f>Table1[[#This Row],[Số còn phải thu ĐK]]+Table1[[#This Row],[Giá Trị HD sau CK]]-Table1[[#This Row],[Số tiền đã thu]]</f>
        <v>0</v>
      </c>
      <c r="S104" s="7">
        <f>IF(Table1[[#This Row],[Ngày hóa đơn]]&lt;&gt;"",Table1[[#This Row],[Ngày hóa đơn]],Table1[[#This Row],[Ngày hạch toán]])</f>
        <v>45819</v>
      </c>
      <c r="T104" s="8"/>
      <c r="U104" s="7">
        <f>IF(Table1[[#This Row],[Ngày tính CN]]="","",S104+T104)</f>
        <v>45819</v>
      </c>
      <c r="V104" s="71">
        <f ca="1">IF(Table1[[#This Row],[Hạn thanh toán]]="","",IF((U104-NOW())&lt;0,0,(U104-NOW())))</f>
        <v>0</v>
      </c>
      <c r="W104" s="69"/>
      <c r="X104" s="65" t="str">
        <f t="shared" ca="1" si="5"/>
        <v/>
      </c>
      <c r="Y104" s="65" t="str">
        <f t="shared" si="6"/>
        <v>Đã thanh toán</v>
      </c>
      <c r="Z104" s="250">
        <f>Table1[[#This Row],[Hạn thanh toán]]</f>
        <v>45819</v>
      </c>
      <c r="AA104" s="250">
        <f>Table1[[#This Row],[Ngày Thanh toán]]</f>
        <v>45820</v>
      </c>
      <c r="AD104" s="3" t="str">
        <f>IF(Table1[[#This Row],[Mã khách hàng]]="","",VLOOKUP($A104,Ma_KH!$A:$Q,Ma_KH!O$1,0))</f>
        <v>KL00182</v>
      </c>
      <c r="AE104" s="3" t="str">
        <f>IF(Table1[[#This Row],[Mã khách hàng]]="","",VLOOKUP($A104,Ma_KH!$A:$Q,Ma_KH!P$1,0))</f>
        <v>Cherry Mart - S1.07 Vinhomes Ocean Park</v>
      </c>
      <c r="AF104" s="3" t="str">
        <f>VLOOKUP(A104,Ma_KH!A:Q,Ma_KH!J$1,0)</f>
        <v>Vũ Anh Tuấn</v>
      </c>
    </row>
    <row r="105" spans="1:32" ht="16.5">
      <c r="A105" s="66" t="s">
        <v>42</v>
      </c>
      <c r="B105" s="66" t="s">
        <v>385</v>
      </c>
      <c r="C105" s="67">
        <v>45835</v>
      </c>
      <c r="D105" s="68" t="s">
        <v>391</v>
      </c>
      <c r="E105" s="67"/>
      <c r="F105" s="66"/>
      <c r="G105" s="66" t="s">
        <v>387</v>
      </c>
      <c r="H105" s="69">
        <v>368978</v>
      </c>
      <c r="I105" s="69">
        <v>0</v>
      </c>
      <c r="J105" s="69">
        <f>(Table1[[#This Row],[Tiền hàng]]-Table1[[#This Row],[Tiền chiết khấu]])*8%</f>
        <v>29518.240000000002</v>
      </c>
      <c r="K105" s="69">
        <v>398496</v>
      </c>
      <c r="L105" s="8" t="s">
        <v>24</v>
      </c>
      <c r="M105" s="63">
        <v>45846</v>
      </c>
      <c r="N105" s="64" t="s">
        <v>3690</v>
      </c>
      <c r="O105" s="69">
        <f>IF(Table1[[#This Row],[Phân loại]]="Tồn đầu kỳ",Table1[[#This Row],[Tổng giá trị]],0)</f>
        <v>0</v>
      </c>
      <c r="P105" s="8">
        <f>IF(Table1[[#This Row],[Số còn phải thu ĐK]]&lt;&gt;0,0,IF(Table1[[#This Row],[Phân loại]]="Bán hàng",Table1[[#This Row],[Tổng giá trị]],-Table1[[#This Row],[Tổng giá trị]]))</f>
        <v>398496</v>
      </c>
      <c r="Q105" s="18">
        <f t="shared" si="4"/>
        <v>398496</v>
      </c>
      <c r="R105" s="8">
        <f>Table1[[#This Row],[Số còn phải thu ĐK]]+Table1[[#This Row],[Giá Trị HD sau CK]]-Table1[[#This Row],[Số tiền đã thu]]</f>
        <v>0</v>
      </c>
      <c r="S105" s="7">
        <f>IF(Table1[[#This Row],[Ngày hóa đơn]]&lt;&gt;"",Table1[[#This Row],[Ngày hóa đơn]],Table1[[#This Row],[Ngày hạch toán]])</f>
        <v>45835</v>
      </c>
      <c r="T105" s="8"/>
      <c r="U105" s="7">
        <f>IF(Table1[[#This Row],[Ngày tính CN]]="","",S105+T105)</f>
        <v>45835</v>
      </c>
      <c r="V105" s="71">
        <f ca="1">IF(Table1[[#This Row],[Hạn thanh toán]]="","",IF((U105-NOW())&lt;0,0,(U105-NOW())))</f>
        <v>0</v>
      </c>
      <c r="W105" s="69"/>
      <c r="X105" s="65" t="str">
        <f t="shared" ca="1" si="5"/>
        <v/>
      </c>
      <c r="Y105" s="65" t="str">
        <f t="shared" si="6"/>
        <v>Đã thanh toán</v>
      </c>
      <c r="Z105" s="250">
        <f>Table1[[#This Row],[Hạn thanh toán]]</f>
        <v>45835</v>
      </c>
      <c r="AA105" s="250">
        <f>Table1[[#This Row],[Ngày Thanh toán]]</f>
        <v>45846</v>
      </c>
      <c r="AD105" s="3" t="str">
        <f>IF(Table1[[#This Row],[Mã khách hàng]]="","",VLOOKUP($A105,Ma_KH!$A:$Q,Ma_KH!O$1,0))</f>
        <v>KL00182</v>
      </c>
      <c r="AE105" s="3" t="str">
        <f>IF(Table1[[#This Row],[Mã khách hàng]]="","",VLOOKUP($A105,Ma_KH!$A:$Q,Ma_KH!P$1,0))</f>
        <v>Cherry Mart - S1.07 Vinhomes Ocean Park</v>
      </c>
      <c r="AF105" s="3" t="str">
        <f>VLOOKUP(A105,Ma_KH!A:Q,Ma_KH!J$1,0)</f>
        <v>Vũ Anh Tuấn</v>
      </c>
    </row>
    <row r="106" spans="1:32" ht="16.5">
      <c r="A106" s="66" t="s">
        <v>42</v>
      </c>
      <c r="B106" s="66" t="s">
        <v>385</v>
      </c>
      <c r="C106" s="67">
        <v>45853</v>
      </c>
      <c r="D106" s="68" t="s">
        <v>392</v>
      </c>
      <c r="E106" s="67"/>
      <c r="F106" s="66"/>
      <c r="G106" s="66" t="s">
        <v>387</v>
      </c>
      <c r="H106" s="69">
        <v>333174</v>
      </c>
      <c r="I106" s="69">
        <v>0</v>
      </c>
      <c r="J106" s="69">
        <f>(Table1[[#This Row],[Tiền hàng]]-Table1[[#This Row],[Tiền chiết khấu]])*8%</f>
        <v>26653.920000000002</v>
      </c>
      <c r="K106" s="69">
        <v>359828</v>
      </c>
      <c r="L106" s="8" t="s">
        <v>24</v>
      </c>
      <c r="M106" s="63">
        <v>45860</v>
      </c>
      <c r="N106" s="64" t="s">
        <v>3691</v>
      </c>
      <c r="O106" s="69">
        <f>IF(Table1[[#This Row],[Phân loại]]="Tồn đầu kỳ",Table1[[#This Row],[Tổng giá trị]],0)</f>
        <v>0</v>
      </c>
      <c r="P106" s="8">
        <f>IF(Table1[[#This Row],[Số còn phải thu ĐK]]&lt;&gt;0,0,IF(Table1[[#This Row],[Phân loại]]="Bán hàng",Table1[[#This Row],[Tổng giá trị]],-Table1[[#This Row],[Tổng giá trị]]))</f>
        <v>359828</v>
      </c>
      <c r="Q106" s="18">
        <f t="shared" si="4"/>
        <v>359828</v>
      </c>
      <c r="R106" s="8">
        <f>Table1[[#This Row],[Số còn phải thu ĐK]]+Table1[[#This Row],[Giá Trị HD sau CK]]-Table1[[#This Row],[Số tiền đã thu]]</f>
        <v>0</v>
      </c>
      <c r="S106" s="7">
        <f>IF(Table1[[#This Row],[Ngày hóa đơn]]&lt;&gt;"",Table1[[#This Row],[Ngày hóa đơn]],Table1[[#This Row],[Ngày hạch toán]])</f>
        <v>45853</v>
      </c>
      <c r="T106" s="8"/>
      <c r="U106" s="7">
        <f>IF(Table1[[#This Row],[Ngày tính CN]]="","",S106+T106)</f>
        <v>45853</v>
      </c>
      <c r="V106" s="71">
        <f ca="1">IF(Table1[[#This Row],[Hạn thanh toán]]="","",IF((U106-NOW())&lt;0,0,(U106-NOW())))</f>
        <v>0</v>
      </c>
      <c r="W106" s="69"/>
      <c r="X106" s="65" t="str">
        <f t="shared" ca="1" si="5"/>
        <v/>
      </c>
      <c r="Y106" s="65" t="str">
        <f t="shared" si="6"/>
        <v>Đã thanh toán</v>
      </c>
      <c r="Z106" s="250">
        <f>Table1[[#This Row],[Hạn thanh toán]]</f>
        <v>45853</v>
      </c>
      <c r="AA106" s="250">
        <f>Table1[[#This Row],[Ngày Thanh toán]]</f>
        <v>45860</v>
      </c>
      <c r="AD106" s="3" t="str">
        <f>IF(Table1[[#This Row],[Mã khách hàng]]="","",VLOOKUP($A106,Ma_KH!$A:$Q,Ma_KH!O$1,0))</f>
        <v>KL00182</v>
      </c>
      <c r="AE106" s="3" t="str">
        <f>IF(Table1[[#This Row],[Mã khách hàng]]="","",VLOOKUP($A106,Ma_KH!$A:$Q,Ma_KH!P$1,0))</f>
        <v>Cherry Mart - S1.07 Vinhomes Ocean Park</v>
      </c>
      <c r="AF106" s="3" t="str">
        <f>VLOOKUP(A106,Ma_KH!A:Q,Ma_KH!J$1,0)</f>
        <v>Vũ Anh Tuấn</v>
      </c>
    </row>
    <row r="107" spans="1:32" ht="16.5">
      <c r="A107" s="73" t="s">
        <v>42</v>
      </c>
      <c r="B107" s="73" t="s">
        <v>385</v>
      </c>
      <c r="C107" s="75">
        <v>45875</v>
      </c>
      <c r="D107" s="76" t="s">
        <v>393</v>
      </c>
      <c r="E107" s="75"/>
      <c r="F107" s="73"/>
      <c r="G107" s="73" t="s">
        <v>387</v>
      </c>
      <c r="H107" s="69">
        <v>553467</v>
      </c>
      <c r="I107" s="69">
        <v>0</v>
      </c>
      <c r="J107" s="69">
        <f>(Table1[[#This Row],[Tiền hàng]]-Table1[[#This Row],[Tiền chiết khấu]])*8%</f>
        <v>44277.36</v>
      </c>
      <c r="K107" s="69">
        <v>597744</v>
      </c>
      <c r="L107" s="8" t="s">
        <v>24</v>
      </c>
      <c r="M107" s="41">
        <v>45957</v>
      </c>
      <c r="N107" s="29" t="s">
        <v>3695</v>
      </c>
      <c r="O107" s="69">
        <f>IF(Table1[[#This Row],[Phân loại]]="Tồn đầu kỳ",Table1[[#This Row],[Tổng giá trị]],0)</f>
        <v>0</v>
      </c>
      <c r="P107" s="8">
        <f>IF(Table1[[#This Row],[Số còn phải thu ĐK]]&lt;&gt;0,0,IF(Table1[[#This Row],[Phân loại]]="Bán hàng",Table1[[#This Row],[Tổng giá trị]],-Table1[[#This Row],[Tổng giá trị]]))</f>
        <v>597744</v>
      </c>
      <c r="Q107" s="18">
        <f t="shared" si="4"/>
        <v>597744</v>
      </c>
      <c r="R107" s="8">
        <f>Table1[[#This Row],[Số còn phải thu ĐK]]+Table1[[#This Row],[Giá Trị HD sau CK]]-Table1[[#This Row],[Số tiền đã thu]]</f>
        <v>0</v>
      </c>
      <c r="S107" s="7">
        <f>IF(Table1[[#This Row],[Ngày hóa đơn]]&lt;&gt;"",Table1[[#This Row],[Ngày hóa đơn]],Table1[[#This Row],[Ngày hạch toán]])</f>
        <v>45875</v>
      </c>
      <c r="T107" s="8"/>
      <c r="U107" s="7">
        <f>IF(Table1[[#This Row],[Ngày tính CN]]="","",S107+T107)</f>
        <v>45875</v>
      </c>
      <c r="V107" s="71">
        <f ca="1">IF(Table1[[#This Row],[Hạn thanh toán]]="","",IF((U107-NOW())&lt;0,0,(U107-NOW())))</f>
        <v>0</v>
      </c>
      <c r="W107" s="69"/>
      <c r="X107" s="65" t="str">
        <f t="shared" ca="1" si="5"/>
        <v/>
      </c>
      <c r="Y107" s="65" t="str">
        <f t="shared" si="6"/>
        <v>Đã thanh toán</v>
      </c>
      <c r="Z107" s="250">
        <f>Table1[[#This Row],[Hạn thanh toán]]</f>
        <v>45875</v>
      </c>
      <c r="AA107" s="250">
        <f>Table1[[#This Row],[Ngày Thanh toán]]</f>
        <v>45957</v>
      </c>
      <c r="AD107" s="3" t="str">
        <f>IF(Table1[[#This Row],[Mã khách hàng]]="","",VLOOKUP($A107,Ma_KH!$A:$Q,Ma_KH!O$1,0))</f>
        <v>KL00182</v>
      </c>
      <c r="AE107" s="3" t="str">
        <f>IF(Table1[[#This Row],[Mã khách hàng]]="","",VLOOKUP($A107,Ma_KH!$A:$Q,Ma_KH!P$1,0))</f>
        <v>Cherry Mart - S1.07 Vinhomes Ocean Park</v>
      </c>
      <c r="AF107" s="3" t="str">
        <f>VLOOKUP(A107,Ma_KH!A:Q,Ma_KH!J$1,0)</f>
        <v>Vũ Anh Tuấn</v>
      </c>
    </row>
    <row r="108" spans="1:32" ht="16.5">
      <c r="A108" s="66" t="s">
        <v>42</v>
      </c>
      <c r="B108" s="66" t="s">
        <v>385</v>
      </c>
      <c r="C108" s="67">
        <v>45877</v>
      </c>
      <c r="D108" s="68" t="s">
        <v>394</v>
      </c>
      <c r="E108" s="67"/>
      <c r="F108" s="66"/>
      <c r="G108" s="66" t="s">
        <v>395</v>
      </c>
      <c r="H108" s="69">
        <v>132501</v>
      </c>
      <c r="I108" s="69">
        <v>0</v>
      </c>
      <c r="J108" s="69">
        <f>(Table1[[#This Row],[Tiền hàng]]-Table1[[#This Row],[Tiền chiết khấu]])*8%</f>
        <v>10600.08</v>
      </c>
      <c r="K108" s="69">
        <v>143101</v>
      </c>
      <c r="L108" s="8" t="s">
        <v>24</v>
      </c>
      <c r="M108" s="63">
        <v>45884</v>
      </c>
      <c r="N108" s="64" t="s">
        <v>3692</v>
      </c>
      <c r="O108" s="69">
        <f>IF(Table1[[#This Row],[Phân loại]]="Tồn đầu kỳ",Table1[[#This Row],[Tổng giá trị]],0)</f>
        <v>0</v>
      </c>
      <c r="P108" s="8">
        <f>IF(Table1[[#This Row],[Số còn phải thu ĐK]]&lt;&gt;0,0,IF(Table1[[#This Row],[Phân loại]]="Bán hàng",Table1[[#This Row],[Tổng giá trị]],-Table1[[#This Row],[Tổng giá trị]]))</f>
        <v>143101</v>
      </c>
      <c r="Q108" s="18">
        <f t="shared" si="4"/>
        <v>143101</v>
      </c>
      <c r="R108" s="8">
        <f>Table1[[#This Row],[Số còn phải thu ĐK]]+Table1[[#This Row],[Giá Trị HD sau CK]]-Table1[[#This Row],[Số tiền đã thu]]</f>
        <v>0</v>
      </c>
      <c r="S108" s="7">
        <f>IF(Table1[[#This Row],[Ngày hóa đơn]]&lt;&gt;"",Table1[[#This Row],[Ngày hóa đơn]],Table1[[#This Row],[Ngày hạch toán]])</f>
        <v>45877</v>
      </c>
      <c r="T108" s="8"/>
      <c r="U108" s="7">
        <f>IF(Table1[[#This Row],[Ngày tính CN]]="","",S108+T108)</f>
        <v>45877</v>
      </c>
      <c r="V108" s="71">
        <f ca="1">IF(Table1[[#This Row],[Hạn thanh toán]]="","",IF((U108-NOW())&lt;0,0,(U108-NOW())))</f>
        <v>0</v>
      </c>
      <c r="W108" s="69"/>
      <c r="X108" s="65" t="str">
        <f t="shared" ca="1" si="5"/>
        <v/>
      </c>
      <c r="Y108" s="65" t="str">
        <f t="shared" si="6"/>
        <v>Đã thanh toán</v>
      </c>
      <c r="Z108" s="250">
        <f>Table1[[#This Row],[Hạn thanh toán]]</f>
        <v>45877</v>
      </c>
      <c r="AA108" s="250">
        <f>Table1[[#This Row],[Ngày Thanh toán]]</f>
        <v>45884</v>
      </c>
      <c r="AD108" s="3" t="str">
        <f>IF(Table1[[#This Row],[Mã khách hàng]]="","",VLOOKUP($A108,Ma_KH!$A:$Q,Ma_KH!O$1,0))</f>
        <v>KL00182</v>
      </c>
      <c r="AE108" s="3" t="str">
        <f>IF(Table1[[#This Row],[Mã khách hàng]]="","",VLOOKUP($A108,Ma_KH!$A:$Q,Ma_KH!P$1,0))</f>
        <v>Cherry Mart - S1.07 Vinhomes Ocean Park</v>
      </c>
      <c r="AF108" s="3" t="str">
        <f>VLOOKUP(A108,Ma_KH!A:Q,Ma_KH!J$1,0)</f>
        <v>Vũ Anh Tuấn</v>
      </c>
    </row>
    <row r="109" spans="1:32" ht="16.5">
      <c r="A109" s="73" t="s">
        <v>42</v>
      </c>
      <c r="B109" s="73" t="s">
        <v>385</v>
      </c>
      <c r="C109" s="75">
        <v>45905</v>
      </c>
      <c r="D109" s="76" t="s">
        <v>396</v>
      </c>
      <c r="E109" s="75"/>
      <c r="F109" s="73"/>
      <c r="G109" s="73" t="s">
        <v>395</v>
      </c>
      <c r="H109" s="69">
        <v>436478</v>
      </c>
      <c r="I109" s="69">
        <v>0</v>
      </c>
      <c r="J109" s="69">
        <f>(Table1[[#This Row],[Tiền hàng]]-Table1[[#This Row],[Tiền chiết khấu]])*8%</f>
        <v>34918.239999999998</v>
      </c>
      <c r="K109" s="69">
        <v>471396</v>
      </c>
      <c r="L109" s="8" t="s">
        <v>24</v>
      </c>
      <c r="M109" s="41">
        <v>45957</v>
      </c>
      <c r="N109" s="29" t="s">
        <v>3694</v>
      </c>
      <c r="O109" s="69">
        <f>IF(Table1[[#This Row],[Phân loại]]="Tồn đầu kỳ",Table1[[#This Row],[Tổng giá trị]],0)</f>
        <v>0</v>
      </c>
      <c r="P109" s="8">
        <f>IF(Table1[[#This Row],[Số còn phải thu ĐK]]&lt;&gt;0,0,IF(Table1[[#This Row],[Phân loại]]="Bán hàng",Table1[[#This Row],[Tổng giá trị]],-Table1[[#This Row],[Tổng giá trị]]))</f>
        <v>471396</v>
      </c>
      <c r="Q109" s="18">
        <f t="shared" si="4"/>
        <v>471396</v>
      </c>
      <c r="R109" s="8">
        <f>Table1[[#This Row],[Số còn phải thu ĐK]]+Table1[[#This Row],[Giá Trị HD sau CK]]-Table1[[#This Row],[Số tiền đã thu]]</f>
        <v>0</v>
      </c>
      <c r="S109" s="7">
        <f>IF(Table1[[#This Row],[Ngày hóa đơn]]&lt;&gt;"",Table1[[#This Row],[Ngày hóa đơn]],Table1[[#This Row],[Ngày hạch toán]])</f>
        <v>45905</v>
      </c>
      <c r="T109" s="8"/>
      <c r="U109" s="7">
        <f>IF(Table1[[#This Row],[Ngày tính CN]]="","",S109+T109)</f>
        <v>45905</v>
      </c>
      <c r="V109" s="71">
        <f ca="1">IF(Table1[[#This Row],[Hạn thanh toán]]="","",IF((U109-NOW())&lt;0,0,(U109-NOW())))</f>
        <v>0</v>
      </c>
      <c r="W109" s="69"/>
      <c r="X109" s="65" t="str">
        <f t="shared" ca="1" si="5"/>
        <v/>
      </c>
      <c r="Y109" s="65" t="str">
        <f t="shared" si="6"/>
        <v>Đã thanh toán</v>
      </c>
      <c r="Z109" s="250">
        <f>Table1[[#This Row],[Hạn thanh toán]]</f>
        <v>45905</v>
      </c>
      <c r="AA109" s="250">
        <f>Table1[[#This Row],[Ngày Thanh toán]]</f>
        <v>45957</v>
      </c>
      <c r="AD109" s="3" t="str">
        <f>IF(Table1[[#This Row],[Mã khách hàng]]="","",VLOOKUP($A109,Ma_KH!$A:$Q,Ma_KH!O$1,0))</f>
        <v>KL00182</v>
      </c>
      <c r="AE109" s="3" t="str">
        <f>IF(Table1[[#This Row],[Mã khách hàng]]="","",VLOOKUP($A109,Ma_KH!$A:$Q,Ma_KH!P$1,0))</f>
        <v>Cherry Mart - S1.07 Vinhomes Ocean Park</v>
      </c>
      <c r="AF109" s="3" t="str">
        <f>VLOOKUP(A109,Ma_KH!A:Q,Ma_KH!J$1,0)</f>
        <v>Vũ Anh Tuấn</v>
      </c>
    </row>
    <row r="110" spans="1:32" ht="16.5">
      <c r="A110" s="66" t="s">
        <v>42</v>
      </c>
      <c r="B110" s="66" t="s">
        <v>385</v>
      </c>
      <c r="C110" s="67">
        <v>45917</v>
      </c>
      <c r="D110" s="68" t="s">
        <v>397</v>
      </c>
      <c r="E110" s="67"/>
      <c r="F110" s="66"/>
      <c r="G110" s="66" t="s">
        <v>395</v>
      </c>
      <c r="H110" s="69">
        <v>368978</v>
      </c>
      <c r="I110" s="69">
        <v>0</v>
      </c>
      <c r="J110" s="69">
        <f>(Table1[[#This Row],[Tiền hàng]]-Table1[[#This Row],[Tiền chiết khấu]])*8%</f>
        <v>29518.240000000002</v>
      </c>
      <c r="K110" s="69">
        <v>398496</v>
      </c>
      <c r="L110" s="8" t="s">
        <v>24</v>
      </c>
      <c r="M110" s="41">
        <v>45938</v>
      </c>
      <c r="N110" s="29" t="s">
        <v>3693</v>
      </c>
      <c r="O110" s="69">
        <f>IF(Table1[[#This Row],[Phân loại]]="Tồn đầu kỳ",Table1[[#This Row],[Tổng giá trị]],0)</f>
        <v>0</v>
      </c>
      <c r="P110" s="8">
        <f>IF(Table1[[#This Row],[Số còn phải thu ĐK]]&lt;&gt;0,0,IF(Table1[[#This Row],[Phân loại]]="Bán hàng",Table1[[#This Row],[Tổng giá trị]],-Table1[[#This Row],[Tổng giá trị]]))</f>
        <v>398496</v>
      </c>
      <c r="Q110" s="18">
        <f t="shared" si="4"/>
        <v>398496</v>
      </c>
      <c r="R110" s="8">
        <f>Table1[[#This Row],[Số còn phải thu ĐK]]+Table1[[#This Row],[Giá Trị HD sau CK]]-Table1[[#This Row],[Số tiền đã thu]]</f>
        <v>0</v>
      </c>
      <c r="S110" s="7">
        <f>IF(Table1[[#This Row],[Ngày hóa đơn]]&lt;&gt;"",Table1[[#This Row],[Ngày hóa đơn]],Table1[[#This Row],[Ngày hạch toán]])</f>
        <v>45917</v>
      </c>
      <c r="T110" s="8"/>
      <c r="U110" s="7">
        <f>IF(Table1[[#This Row],[Ngày tính CN]]="","",S110+T110)</f>
        <v>45917</v>
      </c>
      <c r="V110" s="71">
        <f ca="1">IF(Table1[[#This Row],[Hạn thanh toán]]="","",IF((U110-NOW())&lt;0,0,(U110-NOW())))</f>
        <v>0</v>
      </c>
      <c r="W110" s="69"/>
      <c r="X110" s="65" t="str">
        <f t="shared" ca="1" si="5"/>
        <v/>
      </c>
      <c r="Y110" s="65" t="str">
        <f t="shared" si="6"/>
        <v>Đã thanh toán</v>
      </c>
      <c r="Z110" s="250">
        <f>Table1[[#This Row],[Hạn thanh toán]]</f>
        <v>45917</v>
      </c>
      <c r="AA110" s="250">
        <f>Table1[[#This Row],[Ngày Thanh toán]]</f>
        <v>45938</v>
      </c>
      <c r="AD110" s="3" t="str">
        <f>IF(Table1[[#This Row],[Mã khách hàng]]="","",VLOOKUP($A110,Ma_KH!$A:$Q,Ma_KH!O$1,0))</f>
        <v>KL00182</v>
      </c>
      <c r="AE110" s="3" t="str">
        <f>IF(Table1[[#This Row],[Mã khách hàng]]="","",VLOOKUP($A110,Ma_KH!$A:$Q,Ma_KH!P$1,0))</f>
        <v>Cherry Mart - S1.07 Vinhomes Ocean Park</v>
      </c>
      <c r="AF110" s="3" t="str">
        <f>VLOOKUP(A110,Ma_KH!A:Q,Ma_KH!J$1,0)</f>
        <v>Vũ Anh Tuấn</v>
      </c>
    </row>
    <row r="111" spans="1:32" s="96" customFormat="1" ht="16.5">
      <c r="A111" s="51" t="s">
        <v>42</v>
      </c>
      <c r="B111" s="51" t="s">
        <v>385</v>
      </c>
      <c r="C111" s="52">
        <v>45960</v>
      </c>
      <c r="D111" s="53" t="s">
        <v>398</v>
      </c>
      <c r="E111" s="52"/>
      <c r="F111" s="51"/>
      <c r="G111" s="51" t="s">
        <v>395</v>
      </c>
      <c r="H111" s="102">
        <v>775130</v>
      </c>
      <c r="I111" s="102">
        <v>0</v>
      </c>
      <c r="J111" s="102">
        <f>(Table1[[#This Row],[Tiền hàng]]-Table1[[#This Row],[Tiền chiết khấu]])*8%</f>
        <v>62010.400000000001</v>
      </c>
      <c r="K111" s="102">
        <v>837140</v>
      </c>
      <c r="L111" s="97" t="s">
        <v>24</v>
      </c>
      <c r="M111" s="98"/>
      <c r="N111" s="97"/>
      <c r="O111" s="102">
        <f>IF(Table1[[#This Row],[Phân loại]]="Tồn đầu kỳ",Table1[[#This Row],[Tổng giá trị]],0)</f>
        <v>0</v>
      </c>
      <c r="P111" s="97">
        <f>IF(Table1[[#This Row],[Số còn phải thu ĐK]]&lt;&gt;0,0,IF(Table1[[#This Row],[Phân loại]]="Bán hàng",Table1[[#This Row],[Tổng giá trị]],-Table1[[#This Row],[Tổng giá trị]]))</f>
        <v>837140</v>
      </c>
      <c r="Q111" s="18">
        <f t="shared" si="4"/>
        <v>0</v>
      </c>
      <c r="R111" s="97">
        <f>Table1[[#This Row],[Số còn phải thu ĐK]]+Table1[[#This Row],[Giá Trị HD sau CK]]-Table1[[#This Row],[Số tiền đã thu]]</f>
        <v>837140</v>
      </c>
      <c r="S111" s="98">
        <f>IF(Table1[[#This Row],[Ngày hóa đơn]]&lt;&gt;"",Table1[[#This Row],[Ngày hóa đơn]],Table1[[#This Row],[Ngày hạch toán]])</f>
        <v>45960</v>
      </c>
      <c r="T111" s="97"/>
      <c r="U111" s="98">
        <f>IF(Table1[[#This Row],[Ngày tính CN]]="","",S111+T111)</f>
        <v>45960</v>
      </c>
      <c r="V111" s="103">
        <f ca="1">IF(Table1[[#This Row],[Hạn thanh toán]]="","",IF((U111-NOW())&lt;0,0,(U111-NOW())))</f>
        <v>0</v>
      </c>
      <c r="W111" s="102"/>
      <c r="X111" s="65">
        <f t="shared" ca="1" si="5"/>
        <v>41.362421527781407</v>
      </c>
      <c r="Y111" s="99" t="str">
        <f t="shared" ca="1" si="6"/>
        <v>Nợ quá hạn từ 30 ngày đến 60 ngày</v>
      </c>
      <c r="Z111" s="252">
        <f>Table1[[#This Row],[Hạn thanh toán]]</f>
        <v>45960</v>
      </c>
      <c r="AA111" s="252">
        <f>Table1[[#This Row],[Ngày Thanh toán]]</f>
        <v>0</v>
      </c>
      <c r="AD111" s="3" t="str">
        <f>IF(Table1[[#This Row],[Mã khách hàng]]="","",VLOOKUP($A111,Ma_KH!$A:$Q,Ma_KH!O$1,0))</f>
        <v>KL00182</v>
      </c>
      <c r="AE111" s="3" t="str">
        <f>IF(Table1[[#This Row],[Mã khách hàng]]="","",VLOOKUP($A111,Ma_KH!$A:$Q,Ma_KH!P$1,0))</f>
        <v>Cherry Mart - S1.07 Vinhomes Ocean Park</v>
      </c>
      <c r="AF111" s="96" t="str">
        <f>VLOOKUP(A111,Ma_KH!A:Q,Ma_KH!J$1,0)</f>
        <v>Vũ Anh Tuấn</v>
      </c>
    </row>
    <row r="112" spans="1:32" ht="16.5">
      <c r="A112" s="66" t="s">
        <v>43</v>
      </c>
      <c r="B112" s="66" t="s">
        <v>399</v>
      </c>
      <c r="C112" s="67">
        <v>45661</v>
      </c>
      <c r="D112" s="68" t="s">
        <v>400</v>
      </c>
      <c r="E112" s="67"/>
      <c r="F112" s="66"/>
      <c r="G112" s="66" t="s">
        <v>401</v>
      </c>
      <c r="H112" s="69">
        <v>7046640</v>
      </c>
      <c r="I112" s="69">
        <v>563731</v>
      </c>
      <c r="J112" s="69">
        <f>(Table1[[#This Row],[Tiền hàng]]-Table1[[#This Row],[Tiền chiết khấu]])*8%</f>
        <v>518632.72000000003</v>
      </c>
      <c r="K112" s="69">
        <v>6482909</v>
      </c>
      <c r="L112" s="8" t="s">
        <v>24</v>
      </c>
      <c r="M112" s="41">
        <v>45667</v>
      </c>
      <c r="N112" s="29" t="s">
        <v>3700</v>
      </c>
      <c r="O112" s="69">
        <f>IF(Table1[[#This Row],[Phân loại]]="Tồn đầu kỳ",Table1[[#This Row],[Tổng giá trị]],0)</f>
        <v>0</v>
      </c>
      <c r="P112" s="8">
        <f>IF(Table1[[#This Row],[Số còn phải thu ĐK]]&lt;&gt;0,0,IF(Table1[[#This Row],[Phân loại]]="Bán hàng",Table1[[#This Row],[Tổng giá trị]],-Table1[[#This Row],[Tổng giá trị]]))</f>
        <v>6482909</v>
      </c>
      <c r="Q112" s="18">
        <f t="shared" si="4"/>
        <v>6482909</v>
      </c>
      <c r="R112" s="8">
        <f>Table1[[#This Row],[Số còn phải thu ĐK]]+Table1[[#This Row],[Giá Trị HD sau CK]]-Table1[[#This Row],[Số tiền đã thu]]</f>
        <v>0</v>
      </c>
      <c r="S112" s="7">
        <f>IF(Table1[[#This Row],[Ngày hóa đơn]]&lt;&gt;"",Table1[[#This Row],[Ngày hóa đơn]],Table1[[#This Row],[Ngày hạch toán]])</f>
        <v>45661</v>
      </c>
      <c r="T112" s="8"/>
      <c r="U112" s="7">
        <f>IF(Table1[[#This Row],[Ngày tính CN]]="","",S112+T112)</f>
        <v>45661</v>
      </c>
      <c r="V112" s="71">
        <f ca="1">IF(Table1[[#This Row],[Hạn thanh toán]]="","",IF((U112-NOW())&lt;0,0,(U112-NOW())))</f>
        <v>0</v>
      </c>
      <c r="W112" s="69"/>
      <c r="X112" s="65" t="str">
        <f t="shared" ca="1" si="5"/>
        <v/>
      </c>
      <c r="Y112" s="65" t="str">
        <f t="shared" si="6"/>
        <v>Đã thanh toán</v>
      </c>
      <c r="Z112" s="250">
        <f>Table1[[#This Row],[Hạn thanh toán]]</f>
        <v>45661</v>
      </c>
      <c r="AA112" s="250">
        <f>Table1[[#This Row],[Ngày Thanh toán]]</f>
        <v>45667</v>
      </c>
      <c r="AD112" s="3" t="str">
        <f>IF(Table1[[#This Row],[Mã khách hàng]]="","",VLOOKUP($A112,Ma_KH!$A:$Q,Ma_KH!O$1,0))</f>
        <v>KL00057</v>
      </c>
      <c r="AE112" s="3" t="str">
        <f>IF(Table1[[#This Row],[Mã khách hàng]]="","",VLOOKUP($A112,Ma_KH!$A:$Q,Ma_KH!P$1,0))</f>
        <v>Chị Cẩm Nhung - Siêu Thị Phú Sơn</v>
      </c>
      <c r="AF112" s="3" t="str">
        <f>VLOOKUP(A112,Ma_KH!A:Q,Ma_KH!J$1,0)</f>
        <v>Trần Thị Huệ</v>
      </c>
    </row>
    <row r="113" spans="1:32" ht="16.5">
      <c r="A113" s="66" t="s">
        <v>43</v>
      </c>
      <c r="B113" s="66" t="s">
        <v>399</v>
      </c>
      <c r="C113" s="67">
        <v>45672</v>
      </c>
      <c r="D113" s="68" t="s">
        <v>402</v>
      </c>
      <c r="E113" s="67"/>
      <c r="F113" s="66"/>
      <c r="G113" s="66" t="s">
        <v>403</v>
      </c>
      <c r="H113" s="69">
        <v>18226590</v>
      </c>
      <c r="I113" s="69">
        <v>1458127</v>
      </c>
      <c r="J113" s="69">
        <f>(Table1[[#This Row],[Tiền hàng]]-Table1[[#This Row],[Tiền chiết khấu]])*8%</f>
        <v>1341477.04</v>
      </c>
      <c r="K113" s="69">
        <v>16768463</v>
      </c>
      <c r="L113" s="8" t="s">
        <v>24</v>
      </c>
      <c r="M113" s="41">
        <v>45679</v>
      </c>
      <c r="N113" s="29" t="s">
        <v>3701</v>
      </c>
      <c r="O113" s="69">
        <f>IF(Table1[[#This Row],[Phân loại]]="Tồn đầu kỳ",Table1[[#This Row],[Tổng giá trị]],0)</f>
        <v>0</v>
      </c>
      <c r="P113" s="8">
        <f>IF(Table1[[#This Row],[Số còn phải thu ĐK]]&lt;&gt;0,0,IF(Table1[[#This Row],[Phân loại]]="Bán hàng",Table1[[#This Row],[Tổng giá trị]],-Table1[[#This Row],[Tổng giá trị]]))</f>
        <v>16768463</v>
      </c>
      <c r="Q113" s="18">
        <f t="shared" si="4"/>
        <v>16768463</v>
      </c>
      <c r="R113" s="8">
        <f>Table1[[#This Row],[Số còn phải thu ĐK]]+Table1[[#This Row],[Giá Trị HD sau CK]]-Table1[[#This Row],[Số tiền đã thu]]</f>
        <v>0</v>
      </c>
      <c r="S113" s="7">
        <f>IF(Table1[[#This Row],[Ngày hóa đơn]]&lt;&gt;"",Table1[[#This Row],[Ngày hóa đơn]],Table1[[#This Row],[Ngày hạch toán]])</f>
        <v>45672</v>
      </c>
      <c r="T113" s="8"/>
      <c r="U113" s="7">
        <f>IF(Table1[[#This Row],[Ngày tính CN]]="","",S113+T113)</f>
        <v>45672</v>
      </c>
      <c r="V113" s="71">
        <f ca="1">IF(Table1[[#This Row],[Hạn thanh toán]]="","",IF((U113-NOW())&lt;0,0,(U113-NOW())))</f>
        <v>0</v>
      </c>
      <c r="W113" s="69"/>
      <c r="X113" s="65" t="str">
        <f t="shared" ca="1" si="5"/>
        <v/>
      </c>
      <c r="Y113" s="65" t="str">
        <f t="shared" si="6"/>
        <v>Đã thanh toán</v>
      </c>
      <c r="Z113" s="250">
        <f>Table1[[#This Row],[Hạn thanh toán]]</f>
        <v>45672</v>
      </c>
      <c r="AA113" s="250">
        <f>Table1[[#This Row],[Ngày Thanh toán]]</f>
        <v>45679</v>
      </c>
      <c r="AD113" s="3" t="str">
        <f>IF(Table1[[#This Row],[Mã khách hàng]]="","",VLOOKUP($A113,Ma_KH!$A:$Q,Ma_KH!O$1,0))</f>
        <v>KL00057</v>
      </c>
      <c r="AE113" s="3" t="str">
        <f>IF(Table1[[#This Row],[Mã khách hàng]]="","",VLOOKUP($A113,Ma_KH!$A:$Q,Ma_KH!P$1,0))</f>
        <v>Chị Cẩm Nhung - Siêu Thị Phú Sơn</v>
      </c>
      <c r="AF113" s="3" t="str">
        <f>VLOOKUP(A113,Ma_KH!A:Q,Ma_KH!J$1,0)</f>
        <v>Trần Thị Huệ</v>
      </c>
    </row>
    <row r="114" spans="1:32" ht="16.5">
      <c r="A114" s="66" t="s">
        <v>43</v>
      </c>
      <c r="B114" s="66" t="s">
        <v>399</v>
      </c>
      <c r="C114" s="67">
        <v>45695</v>
      </c>
      <c r="D114" s="68" t="s">
        <v>404</v>
      </c>
      <c r="E114" s="67"/>
      <c r="F114" s="66"/>
      <c r="G114" s="66" t="s">
        <v>401</v>
      </c>
      <c r="H114" s="69">
        <v>4261320</v>
      </c>
      <c r="I114" s="69">
        <v>340906</v>
      </c>
      <c r="J114" s="69">
        <f>(Table1[[#This Row],[Tiền hàng]]-Table1[[#This Row],[Tiền chiết khấu]])*8%</f>
        <v>313633.12</v>
      </c>
      <c r="K114" s="69">
        <v>3920414</v>
      </c>
      <c r="L114" s="8" t="s">
        <v>24</v>
      </c>
      <c r="M114" s="41">
        <v>45700</v>
      </c>
      <c r="N114" s="29" t="s">
        <v>3702</v>
      </c>
      <c r="O114" s="69">
        <f>IF(Table1[[#This Row],[Phân loại]]="Tồn đầu kỳ",Table1[[#This Row],[Tổng giá trị]],0)</f>
        <v>0</v>
      </c>
      <c r="P114" s="8">
        <f>IF(Table1[[#This Row],[Số còn phải thu ĐK]]&lt;&gt;0,0,IF(Table1[[#This Row],[Phân loại]]="Bán hàng",Table1[[#This Row],[Tổng giá trị]],-Table1[[#This Row],[Tổng giá trị]]))</f>
        <v>3920414</v>
      </c>
      <c r="Q114" s="18">
        <f t="shared" si="4"/>
        <v>3920414</v>
      </c>
      <c r="R114" s="8">
        <f>Table1[[#This Row],[Số còn phải thu ĐK]]+Table1[[#This Row],[Giá Trị HD sau CK]]-Table1[[#This Row],[Số tiền đã thu]]</f>
        <v>0</v>
      </c>
      <c r="S114" s="7">
        <f>IF(Table1[[#This Row],[Ngày hóa đơn]]&lt;&gt;"",Table1[[#This Row],[Ngày hóa đơn]],Table1[[#This Row],[Ngày hạch toán]])</f>
        <v>45695</v>
      </c>
      <c r="T114" s="8"/>
      <c r="U114" s="7">
        <f>IF(Table1[[#This Row],[Ngày tính CN]]="","",S114+T114)</f>
        <v>45695</v>
      </c>
      <c r="V114" s="71">
        <f ca="1">IF(Table1[[#This Row],[Hạn thanh toán]]="","",IF((U114-NOW())&lt;0,0,(U114-NOW())))</f>
        <v>0</v>
      </c>
      <c r="W114" s="69"/>
      <c r="X114" s="65" t="str">
        <f t="shared" ca="1" si="5"/>
        <v/>
      </c>
      <c r="Y114" s="65" t="str">
        <f t="shared" si="6"/>
        <v>Đã thanh toán</v>
      </c>
      <c r="Z114" s="250">
        <f>Table1[[#This Row],[Hạn thanh toán]]</f>
        <v>45695</v>
      </c>
      <c r="AA114" s="250">
        <f>Table1[[#This Row],[Ngày Thanh toán]]</f>
        <v>45700</v>
      </c>
      <c r="AD114" s="3" t="str">
        <f>IF(Table1[[#This Row],[Mã khách hàng]]="","",VLOOKUP($A114,Ma_KH!$A:$Q,Ma_KH!O$1,0))</f>
        <v>KL00057</v>
      </c>
      <c r="AE114" s="3" t="str">
        <f>IF(Table1[[#This Row],[Mã khách hàng]]="","",VLOOKUP($A114,Ma_KH!$A:$Q,Ma_KH!P$1,0))</f>
        <v>Chị Cẩm Nhung - Siêu Thị Phú Sơn</v>
      </c>
      <c r="AF114" s="3" t="str">
        <f>VLOOKUP(A114,Ma_KH!A:Q,Ma_KH!J$1,0)</f>
        <v>Trần Thị Huệ</v>
      </c>
    </row>
    <row r="115" spans="1:32" ht="16.5">
      <c r="A115" s="66" t="s">
        <v>43</v>
      </c>
      <c r="B115" s="66" t="s">
        <v>399</v>
      </c>
      <c r="C115" s="67">
        <v>45703</v>
      </c>
      <c r="D115" s="68" t="s">
        <v>405</v>
      </c>
      <c r="E115" s="67"/>
      <c r="F115" s="66"/>
      <c r="G115" s="66" t="s">
        <v>401</v>
      </c>
      <c r="H115" s="69">
        <v>4454445</v>
      </c>
      <c r="I115" s="69">
        <v>356356</v>
      </c>
      <c r="J115" s="69">
        <f>(Table1[[#This Row],[Tiền hàng]]-Table1[[#This Row],[Tiền chiết khấu]])*8%</f>
        <v>327847.12</v>
      </c>
      <c r="K115" s="69">
        <v>4098089</v>
      </c>
      <c r="L115" s="8" t="s">
        <v>24</v>
      </c>
      <c r="M115" s="41">
        <v>45714</v>
      </c>
      <c r="N115" s="29" t="s">
        <v>3703</v>
      </c>
      <c r="O115" s="69">
        <f>IF(Table1[[#This Row],[Phân loại]]="Tồn đầu kỳ",Table1[[#This Row],[Tổng giá trị]],0)</f>
        <v>0</v>
      </c>
      <c r="P115" s="8">
        <f>IF(Table1[[#This Row],[Số còn phải thu ĐK]]&lt;&gt;0,0,IF(Table1[[#This Row],[Phân loại]]="Bán hàng",Table1[[#This Row],[Tổng giá trị]],-Table1[[#This Row],[Tổng giá trị]]))</f>
        <v>4098089</v>
      </c>
      <c r="Q115" s="18">
        <f t="shared" si="4"/>
        <v>4098089</v>
      </c>
      <c r="R115" s="8">
        <f>Table1[[#This Row],[Số còn phải thu ĐK]]+Table1[[#This Row],[Giá Trị HD sau CK]]-Table1[[#This Row],[Số tiền đã thu]]</f>
        <v>0</v>
      </c>
      <c r="S115" s="7">
        <f>IF(Table1[[#This Row],[Ngày hóa đơn]]&lt;&gt;"",Table1[[#This Row],[Ngày hóa đơn]],Table1[[#This Row],[Ngày hạch toán]])</f>
        <v>45703</v>
      </c>
      <c r="T115" s="8"/>
      <c r="U115" s="7">
        <f>IF(Table1[[#This Row],[Ngày tính CN]]="","",S115+T115)</f>
        <v>45703</v>
      </c>
      <c r="V115" s="71">
        <f ca="1">IF(Table1[[#This Row],[Hạn thanh toán]]="","",IF((U115-NOW())&lt;0,0,(U115-NOW())))</f>
        <v>0</v>
      </c>
      <c r="W115" s="69"/>
      <c r="X115" s="65" t="str">
        <f t="shared" ca="1" si="5"/>
        <v/>
      </c>
      <c r="Y115" s="65" t="str">
        <f t="shared" si="6"/>
        <v>Đã thanh toán</v>
      </c>
      <c r="Z115" s="250">
        <f>Table1[[#This Row],[Hạn thanh toán]]</f>
        <v>45703</v>
      </c>
      <c r="AA115" s="250">
        <f>Table1[[#This Row],[Ngày Thanh toán]]</f>
        <v>45714</v>
      </c>
      <c r="AD115" s="3" t="str">
        <f>IF(Table1[[#This Row],[Mã khách hàng]]="","",VLOOKUP($A115,Ma_KH!$A:$Q,Ma_KH!O$1,0))</f>
        <v>KL00057</v>
      </c>
      <c r="AE115" s="3" t="str">
        <f>IF(Table1[[#This Row],[Mã khách hàng]]="","",VLOOKUP($A115,Ma_KH!$A:$Q,Ma_KH!P$1,0))</f>
        <v>Chị Cẩm Nhung - Siêu Thị Phú Sơn</v>
      </c>
      <c r="AF115" s="3" t="str">
        <f>VLOOKUP(A115,Ma_KH!A:Q,Ma_KH!J$1,0)</f>
        <v>Trần Thị Huệ</v>
      </c>
    </row>
    <row r="116" spans="1:32" ht="16.5">
      <c r="A116" s="66" t="s">
        <v>43</v>
      </c>
      <c r="B116" s="66" t="s">
        <v>399</v>
      </c>
      <c r="C116" s="67">
        <v>45726</v>
      </c>
      <c r="D116" s="68" t="s">
        <v>406</v>
      </c>
      <c r="E116" s="67"/>
      <c r="F116" s="66"/>
      <c r="G116" s="66" t="s">
        <v>407</v>
      </c>
      <c r="H116" s="69">
        <v>5193450</v>
      </c>
      <c r="I116" s="69">
        <v>415476</v>
      </c>
      <c r="J116" s="69">
        <f>(Table1[[#This Row],[Tiền hàng]]-Table1[[#This Row],[Tiền chiết khấu]])*8%</f>
        <v>382237.92</v>
      </c>
      <c r="K116" s="69">
        <v>4777974</v>
      </c>
      <c r="L116" s="8" t="s">
        <v>24</v>
      </c>
      <c r="M116" s="41">
        <v>45733</v>
      </c>
      <c r="N116" s="29" t="s">
        <v>3704</v>
      </c>
      <c r="O116" s="69">
        <f>IF(Table1[[#This Row],[Phân loại]]="Tồn đầu kỳ",Table1[[#This Row],[Tổng giá trị]],0)</f>
        <v>0</v>
      </c>
      <c r="P116" s="8">
        <f>IF(Table1[[#This Row],[Số còn phải thu ĐK]]&lt;&gt;0,0,IF(Table1[[#This Row],[Phân loại]]="Bán hàng",Table1[[#This Row],[Tổng giá trị]],-Table1[[#This Row],[Tổng giá trị]]))</f>
        <v>4777974</v>
      </c>
      <c r="Q116" s="18">
        <f t="shared" si="4"/>
        <v>4777974</v>
      </c>
      <c r="R116" s="8">
        <f>Table1[[#This Row],[Số còn phải thu ĐK]]+Table1[[#This Row],[Giá Trị HD sau CK]]-Table1[[#This Row],[Số tiền đã thu]]</f>
        <v>0</v>
      </c>
      <c r="S116" s="7">
        <f>IF(Table1[[#This Row],[Ngày hóa đơn]]&lt;&gt;"",Table1[[#This Row],[Ngày hóa đơn]],Table1[[#This Row],[Ngày hạch toán]])</f>
        <v>45726</v>
      </c>
      <c r="T116" s="8"/>
      <c r="U116" s="7">
        <f>IF(Table1[[#This Row],[Ngày tính CN]]="","",S116+T116)</f>
        <v>45726</v>
      </c>
      <c r="V116" s="71">
        <f ca="1">IF(Table1[[#This Row],[Hạn thanh toán]]="","",IF((U116-NOW())&lt;0,0,(U116-NOW())))</f>
        <v>0</v>
      </c>
      <c r="W116" s="69"/>
      <c r="X116" s="65" t="str">
        <f t="shared" ca="1" si="5"/>
        <v/>
      </c>
      <c r="Y116" s="65" t="str">
        <f t="shared" si="6"/>
        <v>Đã thanh toán</v>
      </c>
      <c r="Z116" s="250">
        <f>Table1[[#This Row],[Hạn thanh toán]]</f>
        <v>45726</v>
      </c>
      <c r="AA116" s="250">
        <f>Table1[[#This Row],[Ngày Thanh toán]]</f>
        <v>45733</v>
      </c>
      <c r="AD116" s="3" t="str">
        <f>IF(Table1[[#This Row],[Mã khách hàng]]="","",VLOOKUP($A116,Ma_KH!$A:$Q,Ma_KH!O$1,0))</f>
        <v>KL00057</v>
      </c>
      <c r="AE116" s="3" t="str">
        <f>IF(Table1[[#This Row],[Mã khách hàng]]="","",VLOOKUP($A116,Ma_KH!$A:$Q,Ma_KH!P$1,0))</f>
        <v>Chị Cẩm Nhung - Siêu Thị Phú Sơn</v>
      </c>
      <c r="AF116" s="3" t="str">
        <f>VLOOKUP(A116,Ma_KH!A:Q,Ma_KH!J$1,0)</f>
        <v>Trần Thị Huệ</v>
      </c>
    </row>
    <row r="117" spans="1:32" ht="16.5">
      <c r="A117" s="66" t="s">
        <v>43</v>
      </c>
      <c r="B117" s="66" t="s">
        <v>399</v>
      </c>
      <c r="C117" s="67">
        <v>45744</v>
      </c>
      <c r="D117" s="68" t="s">
        <v>408</v>
      </c>
      <c r="E117" s="67"/>
      <c r="F117" s="66"/>
      <c r="G117" s="66" t="s">
        <v>409</v>
      </c>
      <c r="H117" s="69">
        <v>4996425</v>
      </c>
      <c r="I117" s="69">
        <v>399714</v>
      </c>
      <c r="J117" s="69">
        <f>(Table1[[#This Row],[Tiền hàng]]-Table1[[#This Row],[Tiền chiết khấu]])*8%</f>
        <v>367736.88</v>
      </c>
      <c r="K117" s="69">
        <v>4596711</v>
      </c>
      <c r="L117" s="8" t="s">
        <v>24</v>
      </c>
      <c r="M117" s="41">
        <v>45748</v>
      </c>
      <c r="N117" s="29" t="s">
        <v>3705</v>
      </c>
      <c r="O117" s="69">
        <f>IF(Table1[[#This Row],[Phân loại]]="Tồn đầu kỳ",Table1[[#This Row],[Tổng giá trị]],0)</f>
        <v>0</v>
      </c>
      <c r="P117" s="8">
        <f>IF(Table1[[#This Row],[Số còn phải thu ĐK]]&lt;&gt;0,0,IF(Table1[[#This Row],[Phân loại]]="Bán hàng",Table1[[#This Row],[Tổng giá trị]],-Table1[[#This Row],[Tổng giá trị]]))</f>
        <v>4596711</v>
      </c>
      <c r="Q117" s="18">
        <f t="shared" si="4"/>
        <v>4596711</v>
      </c>
      <c r="R117" s="8">
        <f>Table1[[#This Row],[Số còn phải thu ĐK]]+Table1[[#This Row],[Giá Trị HD sau CK]]-Table1[[#This Row],[Số tiền đã thu]]</f>
        <v>0</v>
      </c>
      <c r="S117" s="7">
        <f>IF(Table1[[#This Row],[Ngày hóa đơn]]&lt;&gt;"",Table1[[#This Row],[Ngày hóa đơn]],Table1[[#This Row],[Ngày hạch toán]])</f>
        <v>45744</v>
      </c>
      <c r="T117" s="8"/>
      <c r="U117" s="7">
        <f>IF(Table1[[#This Row],[Ngày tính CN]]="","",S117+T117)</f>
        <v>45744</v>
      </c>
      <c r="V117" s="71">
        <f ca="1">IF(Table1[[#This Row],[Hạn thanh toán]]="","",IF((U117-NOW())&lt;0,0,(U117-NOW())))</f>
        <v>0</v>
      </c>
      <c r="W117" s="69"/>
      <c r="X117" s="65" t="str">
        <f t="shared" ca="1" si="5"/>
        <v/>
      </c>
      <c r="Y117" s="65" t="str">
        <f t="shared" si="6"/>
        <v>Đã thanh toán</v>
      </c>
      <c r="Z117" s="250">
        <f>Table1[[#This Row],[Hạn thanh toán]]</f>
        <v>45744</v>
      </c>
      <c r="AA117" s="250">
        <f>Table1[[#This Row],[Ngày Thanh toán]]</f>
        <v>45748</v>
      </c>
      <c r="AD117" s="3" t="str">
        <f>IF(Table1[[#This Row],[Mã khách hàng]]="","",VLOOKUP($A117,Ma_KH!$A:$Q,Ma_KH!O$1,0))</f>
        <v>KL00057</v>
      </c>
      <c r="AE117" s="3" t="str">
        <f>IF(Table1[[#This Row],[Mã khách hàng]]="","",VLOOKUP($A117,Ma_KH!$A:$Q,Ma_KH!P$1,0))</f>
        <v>Chị Cẩm Nhung - Siêu Thị Phú Sơn</v>
      </c>
      <c r="AF117" s="3" t="str">
        <f>VLOOKUP(A117,Ma_KH!A:Q,Ma_KH!J$1,0)</f>
        <v>Trần Thị Huệ</v>
      </c>
    </row>
    <row r="118" spans="1:32" ht="16.5">
      <c r="A118" s="66" t="s">
        <v>43</v>
      </c>
      <c r="B118" s="66" t="s">
        <v>399</v>
      </c>
      <c r="C118" s="67">
        <v>45772</v>
      </c>
      <c r="D118" s="68" t="s">
        <v>410</v>
      </c>
      <c r="E118" s="67"/>
      <c r="F118" s="66"/>
      <c r="G118" s="66" t="s">
        <v>411</v>
      </c>
      <c r="H118" s="69">
        <v>2921130</v>
      </c>
      <c r="I118" s="69">
        <v>233690</v>
      </c>
      <c r="J118" s="69">
        <f>(Table1[[#This Row],[Tiền hàng]]-Table1[[#This Row],[Tiền chiết khấu]])*8%</f>
        <v>214995.20000000001</v>
      </c>
      <c r="K118" s="69">
        <v>2687440</v>
      </c>
      <c r="L118" s="8" t="s">
        <v>24</v>
      </c>
      <c r="M118" s="41">
        <v>45782</v>
      </c>
      <c r="N118" s="29" t="s">
        <v>3706</v>
      </c>
      <c r="O118" s="69">
        <f>IF(Table1[[#This Row],[Phân loại]]="Tồn đầu kỳ",Table1[[#This Row],[Tổng giá trị]],0)</f>
        <v>0</v>
      </c>
      <c r="P118" s="8">
        <f>IF(Table1[[#This Row],[Số còn phải thu ĐK]]&lt;&gt;0,0,IF(Table1[[#This Row],[Phân loại]]="Bán hàng",Table1[[#This Row],[Tổng giá trị]],-Table1[[#This Row],[Tổng giá trị]]))</f>
        <v>2687440</v>
      </c>
      <c r="Q118" s="18">
        <f t="shared" si="4"/>
        <v>2687440</v>
      </c>
      <c r="R118" s="8">
        <f>Table1[[#This Row],[Số còn phải thu ĐK]]+Table1[[#This Row],[Giá Trị HD sau CK]]-Table1[[#This Row],[Số tiền đã thu]]</f>
        <v>0</v>
      </c>
      <c r="S118" s="7">
        <f>IF(Table1[[#This Row],[Ngày hóa đơn]]&lt;&gt;"",Table1[[#This Row],[Ngày hóa đơn]],Table1[[#This Row],[Ngày hạch toán]])</f>
        <v>45772</v>
      </c>
      <c r="T118" s="8"/>
      <c r="U118" s="7">
        <f>IF(Table1[[#This Row],[Ngày tính CN]]="","",S118+T118)</f>
        <v>45772</v>
      </c>
      <c r="V118" s="71">
        <f ca="1">IF(Table1[[#This Row],[Hạn thanh toán]]="","",IF((U118-NOW())&lt;0,0,(U118-NOW())))</f>
        <v>0</v>
      </c>
      <c r="W118" s="69"/>
      <c r="X118" s="65" t="str">
        <f t="shared" ca="1" si="5"/>
        <v/>
      </c>
      <c r="Y118" s="65" t="str">
        <f t="shared" si="6"/>
        <v>Đã thanh toán</v>
      </c>
      <c r="Z118" s="250">
        <f>Table1[[#This Row],[Hạn thanh toán]]</f>
        <v>45772</v>
      </c>
      <c r="AA118" s="250">
        <f>Table1[[#This Row],[Ngày Thanh toán]]</f>
        <v>45782</v>
      </c>
      <c r="AD118" s="3" t="str">
        <f>IF(Table1[[#This Row],[Mã khách hàng]]="","",VLOOKUP($A118,Ma_KH!$A:$Q,Ma_KH!O$1,0))</f>
        <v>KL00057</v>
      </c>
      <c r="AE118" s="3" t="str">
        <f>IF(Table1[[#This Row],[Mã khách hàng]]="","",VLOOKUP($A118,Ma_KH!$A:$Q,Ma_KH!P$1,0))</f>
        <v>Chị Cẩm Nhung - Siêu Thị Phú Sơn</v>
      </c>
      <c r="AF118" s="3" t="str">
        <f>VLOOKUP(A118,Ma_KH!A:Q,Ma_KH!J$1,0)</f>
        <v>Trần Thị Huệ</v>
      </c>
    </row>
    <row r="119" spans="1:32" ht="16.5">
      <c r="A119" s="66" t="s">
        <v>43</v>
      </c>
      <c r="B119" s="66" t="s">
        <v>399</v>
      </c>
      <c r="C119" s="67">
        <v>45796</v>
      </c>
      <c r="D119" s="68" t="s">
        <v>412</v>
      </c>
      <c r="E119" s="67">
        <v>45807</v>
      </c>
      <c r="F119" s="66" t="s">
        <v>413</v>
      </c>
      <c r="G119" s="66" t="s">
        <v>414</v>
      </c>
      <c r="H119" s="69">
        <v>4927485</v>
      </c>
      <c r="I119" s="69">
        <v>985497</v>
      </c>
      <c r="J119" s="69">
        <f>(Table1[[#This Row],[Tiền hàng]]-Table1[[#This Row],[Tiền chiết khấu]])*8%</f>
        <v>315359.03999999998</v>
      </c>
      <c r="K119" s="69">
        <v>4257347</v>
      </c>
      <c r="L119" s="8" t="s">
        <v>24</v>
      </c>
      <c r="M119" s="41">
        <v>45800</v>
      </c>
      <c r="N119" s="29" t="s">
        <v>3707</v>
      </c>
      <c r="O119" s="69">
        <f>IF(Table1[[#This Row],[Phân loại]]="Tồn đầu kỳ",Table1[[#This Row],[Tổng giá trị]],0)</f>
        <v>0</v>
      </c>
      <c r="P119" s="8">
        <f>IF(Table1[[#This Row],[Số còn phải thu ĐK]]&lt;&gt;0,0,IF(Table1[[#This Row],[Phân loại]]="Bán hàng",Table1[[#This Row],[Tổng giá trị]],-Table1[[#This Row],[Tổng giá trị]]))</f>
        <v>4257347</v>
      </c>
      <c r="Q119" s="18">
        <f t="shared" si="4"/>
        <v>4257347</v>
      </c>
      <c r="R119" s="8">
        <f>Table1[[#This Row],[Số còn phải thu ĐK]]+Table1[[#This Row],[Giá Trị HD sau CK]]-Table1[[#This Row],[Số tiền đã thu]]</f>
        <v>0</v>
      </c>
      <c r="S119" s="7">
        <f>IF(Table1[[#This Row],[Ngày hóa đơn]]&lt;&gt;"",Table1[[#This Row],[Ngày hóa đơn]],Table1[[#This Row],[Ngày hạch toán]])</f>
        <v>45807</v>
      </c>
      <c r="T119" s="8"/>
      <c r="U119" s="7">
        <f>IF(Table1[[#This Row],[Ngày tính CN]]="","",S119+T119)</f>
        <v>45807</v>
      </c>
      <c r="V119" s="71">
        <f ca="1">IF(Table1[[#This Row],[Hạn thanh toán]]="","",IF((U119-NOW())&lt;0,0,(U119-NOW())))</f>
        <v>0</v>
      </c>
      <c r="W119" s="69"/>
      <c r="X119" s="65" t="str">
        <f t="shared" ca="1" si="5"/>
        <v/>
      </c>
      <c r="Y119" s="65" t="str">
        <f t="shared" si="6"/>
        <v>Đã thanh toán</v>
      </c>
      <c r="Z119" s="250">
        <f>Table1[[#This Row],[Hạn thanh toán]]</f>
        <v>45807</v>
      </c>
      <c r="AA119" s="250">
        <f>Table1[[#This Row],[Ngày Thanh toán]]</f>
        <v>45800</v>
      </c>
      <c r="AD119" s="3" t="str">
        <f>IF(Table1[[#This Row],[Mã khách hàng]]="","",VLOOKUP($A119,Ma_KH!$A:$Q,Ma_KH!O$1,0))</f>
        <v>KL00057</v>
      </c>
      <c r="AE119" s="3" t="str">
        <f>IF(Table1[[#This Row],[Mã khách hàng]]="","",VLOOKUP($A119,Ma_KH!$A:$Q,Ma_KH!P$1,0))</f>
        <v>Chị Cẩm Nhung - Siêu Thị Phú Sơn</v>
      </c>
      <c r="AF119" s="3" t="str">
        <f>VLOOKUP(A119,Ma_KH!A:Q,Ma_KH!J$1,0)</f>
        <v>Trần Thị Huệ</v>
      </c>
    </row>
    <row r="120" spans="1:32" ht="16.5">
      <c r="A120" s="66" t="s">
        <v>43</v>
      </c>
      <c r="B120" s="66" t="s">
        <v>399</v>
      </c>
      <c r="C120" s="67">
        <v>45817</v>
      </c>
      <c r="D120" s="68" t="s">
        <v>415</v>
      </c>
      <c r="E120" s="67">
        <v>45818</v>
      </c>
      <c r="F120" s="66" t="s">
        <v>416</v>
      </c>
      <c r="G120" s="66" t="s">
        <v>411</v>
      </c>
      <c r="H120" s="69">
        <v>4370630</v>
      </c>
      <c r="I120" s="69">
        <v>349650</v>
      </c>
      <c r="J120" s="69">
        <f>(Table1[[#This Row],[Tiền hàng]]-Table1[[#This Row],[Tiền chiết khấu]])*8%</f>
        <v>321678.40000000002</v>
      </c>
      <c r="K120" s="69">
        <v>4342658</v>
      </c>
      <c r="L120" s="8" t="s">
        <v>24</v>
      </c>
      <c r="M120" s="41">
        <v>45822</v>
      </c>
      <c r="N120" s="29" t="s">
        <v>3708</v>
      </c>
      <c r="O120" s="69">
        <f>IF(Table1[[#This Row],[Phân loại]]="Tồn đầu kỳ",Table1[[#This Row],[Tổng giá trị]],0)</f>
        <v>0</v>
      </c>
      <c r="P120" s="8">
        <f>IF(Table1[[#This Row],[Số còn phải thu ĐK]]&lt;&gt;0,0,IF(Table1[[#This Row],[Phân loại]]="Bán hàng",Table1[[#This Row],[Tổng giá trị]],-Table1[[#This Row],[Tổng giá trị]]))</f>
        <v>4342658</v>
      </c>
      <c r="Q120" s="18">
        <f t="shared" si="4"/>
        <v>4342658</v>
      </c>
      <c r="R120" s="8">
        <f>Table1[[#This Row],[Số còn phải thu ĐK]]+Table1[[#This Row],[Giá Trị HD sau CK]]-Table1[[#This Row],[Số tiền đã thu]]</f>
        <v>0</v>
      </c>
      <c r="S120" s="7">
        <f>IF(Table1[[#This Row],[Ngày hóa đơn]]&lt;&gt;"",Table1[[#This Row],[Ngày hóa đơn]],Table1[[#This Row],[Ngày hạch toán]])</f>
        <v>45818</v>
      </c>
      <c r="T120" s="8"/>
      <c r="U120" s="7">
        <f>IF(Table1[[#This Row],[Ngày tính CN]]="","",S120+T120)</f>
        <v>45818</v>
      </c>
      <c r="V120" s="71">
        <f ca="1">IF(Table1[[#This Row],[Hạn thanh toán]]="","",IF((U120-NOW())&lt;0,0,(U120-NOW())))</f>
        <v>0</v>
      </c>
      <c r="W120" s="69"/>
      <c r="X120" s="65" t="str">
        <f t="shared" ca="1" si="5"/>
        <v/>
      </c>
      <c r="Y120" s="65" t="str">
        <f t="shared" si="6"/>
        <v>Đã thanh toán</v>
      </c>
      <c r="Z120" s="250">
        <f>Table1[[#This Row],[Hạn thanh toán]]</f>
        <v>45818</v>
      </c>
      <c r="AA120" s="250">
        <f>Table1[[#This Row],[Ngày Thanh toán]]</f>
        <v>45822</v>
      </c>
      <c r="AD120" s="3" t="str">
        <f>IF(Table1[[#This Row],[Mã khách hàng]]="","",VLOOKUP($A120,Ma_KH!$A:$Q,Ma_KH!O$1,0))</f>
        <v>KL00057</v>
      </c>
      <c r="AE120" s="3" t="str">
        <f>IF(Table1[[#This Row],[Mã khách hàng]]="","",VLOOKUP($A120,Ma_KH!$A:$Q,Ma_KH!P$1,0))</f>
        <v>Chị Cẩm Nhung - Siêu Thị Phú Sơn</v>
      </c>
      <c r="AF120" s="3" t="str">
        <f>VLOOKUP(A120,Ma_KH!A:Q,Ma_KH!J$1,0)</f>
        <v>Trần Thị Huệ</v>
      </c>
    </row>
    <row r="121" spans="1:32" ht="16.5">
      <c r="A121" s="66" t="s">
        <v>43</v>
      </c>
      <c r="B121" s="66" t="s">
        <v>399</v>
      </c>
      <c r="C121" s="67">
        <v>45843</v>
      </c>
      <c r="D121" s="68" t="s">
        <v>417</v>
      </c>
      <c r="E121" s="67">
        <v>45843</v>
      </c>
      <c r="F121" s="66" t="s">
        <v>418</v>
      </c>
      <c r="G121" s="66" t="s">
        <v>411</v>
      </c>
      <c r="H121" s="69">
        <v>4805340</v>
      </c>
      <c r="I121" s="69">
        <v>384427</v>
      </c>
      <c r="J121" s="69">
        <f>(Table1[[#This Row],[Tiền hàng]]-Table1[[#This Row],[Tiền chiết khấu]])*8%</f>
        <v>353673.04</v>
      </c>
      <c r="K121" s="69">
        <v>4774586</v>
      </c>
      <c r="L121" s="8" t="s">
        <v>24</v>
      </c>
      <c r="M121" s="41">
        <v>45846</v>
      </c>
      <c r="N121" s="29" t="s">
        <v>3709</v>
      </c>
      <c r="O121" s="69">
        <f>IF(Table1[[#This Row],[Phân loại]]="Tồn đầu kỳ",Table1[[#This Row],[Tổng giá trị]],0)</f>
        <v>0</v>
      </c>
      <c r="P121" s="8">
        <f>IF(Table1[[#This Row],[Số còn phải thu ĐK]]&lt;&gt;0,0,IF(Table1[[#This Row],[Phân loại]]="Bán hàng",Table1[[#This Row],[Tổng giá trị]],-Table1[[#This Row],[Tổng giá trị]]))</f>
        <v>4774586</v>
      </c>
      <c r="Q121" s="18">
        <f t="shared" si="4"/>
        <v>4774586</v>
      </c>
      <c r="R121" s="8">
        <f>Table1[[#This Row],[Số còn phải thu ĐK]]+Table1[[#This Row],[Giá Trị HD sau CK]]-Table1[[#This Row],[Số tiền đã thu]]</f>
        <v>0</v>
      </c>
      <c r="S121" s="7">
        <f>IF(Table1[[#This Row],[Ngày hóa đơn]]&lt;&gt;"",Table1[[#This Row],[Ngày hóa đơn]],Table1[[#This Row],[Ngày hạch toán]])</f>
        <v>45843</v>
      </c>
      <c r="T121" s="8"/>
      <c r="U121" s="7">
        <f>IF(Table1[[#This Row],[Ngày tính CN]]="","",S121+T121)</f>
        <v>45843</v>
      </c>
      <c r="V121" s="71">
        <f ca="1">IF(Table1[[#This Row],[Hạn thanh toán]]="","",IF((U121-NOW())&lt;0,0,(U121-NOW())))</f>
        <v>0</v>
      </c>
      <c r="W121" s="69"/>
      <c r="X121" s="65" t="str">
        <f t="shared" ca="1" si="5"/>
        <v/>
      </c>
      <c r="Y121" s="65" t="str">
        <f t="shared" si="6"/>
        <v>Đã thanh toán</v>
      </c>
      <c r="Z121" s="250">
        <f>Table1[[#This Row],[Hạn thanh toán]]</f>
        <v>45843</v>
      </c>
      <c r="AA121" s="250">
        <f>Table1[[#This Row],[Ngày Thanh toán]]</f>
        <v>45846</v>
      </c>
      <c r="AD121" s="3" t="str">
        <f>IF(Table1[[#This Row],[Mã khách hàng]]="","",VLOOKUP($A121,Ma_KH!$A:$Q,Ma_KH!O$1,0))</f>
        <v>KL00057</v>
      </c>
      <c r="AE121" s="3" t="str">
        <f>IF(Table1[[#This Row],[Mã khách hàng]]="","",VLOOKUP($A121,Ma_KH!$A:$Q,Ma_KH!P$1,0))</f>
        <v>Chị Cẩm Nhung - Siêu Thị Phú Sơn</v>
      </c>
      <c r="AF121" s="3" t="str">
        <f>VLOOKUP(A121,Ma_KH!A:Q,Ma_KH!J$1,0)</f>
        <v>Trần Thị Huệ</v>
      </c>
    </row>
    <row r="122" spans="1:32" ht="16.5">
      <c r="A122" s="66" t="s">
        <v>43</v>
      </c>
      <c r="B122" s="66" t="s">
        <v>399</v>
      </c>
      <c r="C122" s="67">
        <v>45856</v>
      </c>
      <c r="D122" s="68" t="s">
        <v>419</v>
      </c>
      <c r="E122" s="67">
        <v>45856</v>
      </c>
      <c r="F122" s="66" t="s">
        <v>420</v>
      </c>
      <c r="G122" s="66" t="s">
        <v>411</v>
      </c>
      <c r="H122" s="69">
        <v>4066255</v>
      </c>
      <c r="I122" s="69">
        <v>325300</v>
      </c>
      <c r="J122" s="69">
        <f>(Table1[[#This Row],[Tiền hàng]]-Table1[[#This Row],[Tiền chiết khấu]])*8%</f>
        <v>299276.40000000002</v>
      </c>
      <c r="K122" s="69">
        <v>4040231</v>
      </c>
      <c r="L122" s="8" t="s">
        <v>24</v>
      </c>
      <c r="M122" s="41">
        <v>45868</v>
      </c>
      <c r="N122" s="29" t="s">
        <v>3710</v>
      </c>
      <c r="O122" s="69">
        <f>IF(Table1[[#This Row],[Phân loại]]="Tồn đầu kỳ",Table1[[#This Row],[Tổng giá trị]],0)</f>
        <v>0</v>
      </c>
      <c r="P122" s="8">
        <f>IF(Table1[[#This Row],[Số còn phải thu ĐK]]&lt;&gt;0,0,IF(Table1[[#This Row],[Phân loại]]="Bán hàng",Table1[[#This Row],[Tổng giá trị]],-Table1[[#This Row],[Tổng giá trị]]))</f>
        <v>4040231</v>
      </c>
      <c r="Q122" s="18">
        <f t="shared" si="4"/>
        <v>4040231</v>
      </c>
      <c r="R122" s="8">
        <f>Table1[[#This Row],[Số còn phải thu ĐK]]+Table1[[#This Row],[Giá Trị HD sau CK]]-Table1[[#This Row],[Số tiền đã thu]]</f>
        <v>0</v>
      </c>
      <c r="S122" s="7">
        <f>IF(Table1[[#This Row],[Ngày hóa đơn]]&lt;&gt;"",Table1[[#This Row],[Ngày hóa đơn]],Table1[[#This Row],[Ngày hạch toán]])</f>
        <v>45856</v>
      </c>
      <c r="T122" s="8"/>
      <c r="U122" s="7">
        <f>IF(Table1[[#This Row],[Ngày tính CN]]="","",S122+T122)</f>
        <v>45856</v>
      </c>
      <c r="V122" s="71">
        <f ca="1">IF(Table1[[#This Row],[Hạn thanh toán]]="","",IF((U122-NOW())&lt;0,0,(U122-NOW())))</f>
        <v>0</v>
      </c>
      <c r="W122" s="69"/>
      <c r="X122" s="65" t="str">
        <f t="shared" ca="1" si="5"/>
        <v/>
      </c>
      <c r="Y122" s="65" t="str">
        <f t="shared" si="6"/>
        <v>Đã thanh toán</v>
      </c>
      <c r="Z122" s="250">
        <f>Table1[[#This Row],[Hạn thanh toán]]</f>
        <v>45856</v>
      </c>
      <c r="AA122" s="250">
        <f>Table1[[#This Row],[Ngày Thanh toán]]</f>
        <v>45868</v>
      </c>
      <c r="AD122" s="3" t="str">
        <f>IF(Table1[[#This Row],[Mã khách hàng]]="","",VLOOKUP($A122,Ma_KH!$A:$Q,Ma_KH!O$1,0))</f>
        <v>KL00057</v>
      </c>
      <c r="AE122" s="3" t="str">
        <f>IF(Table1[[#This Row],[Mã khách hàng]]="","",VLOOKUP($A122,Ma_KH!$A:$Q,Ma_KH!P$1,0))</f>
        <v>Chị Cẩm Nhung - Siêu Thị Phú Sơn</v>
      </c>
      <c r="AF122" s="3" t="str">
        <f>VLOOKUP(A122,Ma_KH!A:Q,Ma_KH!J$1,0)</f>
        <v>Trần Thị Huệ</v>
      </c>
    </row>
    <row r="123" spans="1:32" ht="16.5">
      <c r="A123" s="66" t="s">
        <v>43</v>
      </c>
      <c r="B123" s="66" t="s">
        <v>399</v>
      </c>
      <c r="C123" s="67">
        <v>45887</v>
      </c>
      <c r="D123" s="68" t="s">
        <v>421</v>
      </c>
      <c r="E123" s="67">
        <v>45887</v>
      </c>
      <c r="F123" s="66" t="s">
        <v>422</v>
      </c>
      <c r="G123" s="66" t="s">
        <v>411</v>
      </c>
      <c r="H123" s="69">
        <v>4370630</v>
      </c>
      <c r="I123" s="69">
        <v>349650</v>
      </c>
      <c r="J123" s="69">
        <f>(Table1[[#This Row],[Tiền hàng]]-Table1[[#This Row],[Tiền chiết khấu]])*8%</f>
        <v>321678.40000000002</v>
      </c>
      <c r="K123" s="69">
        <v>4342658</v>
      </c>
      <c r="L123" s="8" t="s">
        <v>24</v>
      </c>
      <c r="M123" s="41">
        <v>45891</v>
      </c>
      <c r="N123" s="29" t="s">
        <v>3711</v>
      </c>
      <c r="O123" s="69">
        <f>IF(Table1[[#This Row],[Phân loại]]="Tồn đầu kỳ",Table1[[#This Row],[Tổng giá trị]],0)</f>
        <v>0</v>
      </c>
      <c r="P123" s="8">
        <f>IF(Table1[[#This Row],[Số còn phải thu ĐK]]&lt;&gt;0,0,IF(Table1[[#This Row],[Phân loại]]="Bán hàng",Table1[[#This Row],[Tổng giá trị]],-Table1[[#This Row],[Tổng giá trị]]))</f>
        <v>4342658</v>
      </c>
      <c r="Q123" s="18">
        <f t="shared" si="4"/>
        <v>4342658</v>
      </c>
      <c r="R123" s="8">
        <f>Table1[[#This Row],[Số còn phải thu ĐK]]+Table1[[#This Row],[Giá Trị HD sau CK]]-Table1[[#This Row],[Số tiền đã thu]]</f>
        <v>0</v>
      </c>
      <c r="S123" s="7">
        <f>IF(Table1[[#This Row],[Ngày hóa đơn]]&lt;&gt;"",Table1[[#This Row],[Ngày hóa đơn]],Table1[[#This Row],[Ngày hạch toán]])</f>
        <v>45887</v>
      </c>
      <c r="T123" s="8"/>
      <c r="U123" s="7">
        <f>IF(Table1[[#This Row],[Ngày tính CN]]="","",S123+T123)</f>
        <v>45887</v>
      </c>
      <c r="V123" s="71">
        <f ca="1">IF(Table1[[#This Row],[Hạn thanh toán]]="","",IF((U123-NOW())&lt;0,0,(U123-NOW())))</f>
        <v>0</v>
      </c>
      <c r="W123" s="69"/>
      <c r="X123" s="65" t="str">
        <f t="shared" ca="1" si="5"/>
        <v/>
      </c>
      <c r="Y123" s="65" t="str">
        <f t="shared" si="6"/>
        <v>Đã thanh toán</v>
      </c>
      <c r="Z123" s="250">
        <f>Table1[[#This Row],[Hạn thanh toán]]</f>
        <v>45887</v>
      </c>
      <c r="AA123" s="250">
        <f>Table1[[#This Row],[Ngày Thanh toán]]</f>
        <v>45891</v>
      </c>
      <c r="AD123" s="3" t="str">
        <f>IF(Table1[[#This Row],[Mã khách hàng]]="","",VLOOKUP($A123,Ma_KH!$A:$Q,Ma_KH!O$1,0))</f>
        <v>KL00057</v>
      </c>
      <c r="AE123" s="3" t="str">
        <f>IF(Table1[[#This Row],[Mã khách hàng]]="","",VLOOKUP($A123,Ma_KH!$A:$Q,Ma_KH!P$1,0))</f>
        <v>Chị Cẩm Nhung - Siêu Thị Phú Sơn</v>
      </c>
      <c r="AF123" s="3" t="str">
        <f>VLOOKUP(A123,Ma_KH!A:Q,Ma_KH!J$1,0)</f>
        <v>Trần Thị Huệ</v>
      </c>
    </row>
    <row r="124" spans="1:32" ht="16.5">
      <c r="A124" s="66" t="s">
        <v>43</v>
      </c>
      <c r="B124" s="66" t="s">
        <v>399</v>
      </c>
      <c r="C124" s="67">
        <v>45895</v>
      </c>
      <c r="D124" s="68" t="s">
        <v>423</v>
      </c>
      <c r="E124" s="67">
        <v>45895</v>
      </c>
      <c r="F124" s="66" t="s">
        <v>424</v>
      </c>
      <c r="G124" s="66" t="s">
        <v>425</v>
      </c>
      <c r="H124" s="69">
        <v>5120590</v>
      </c>
      <c r="I124" s="69">
        <v>409647</v>
      </c>
      <c r="J124" s="69">
        <f>(Table1[[#This Row],[Tiền hàng]]-Table1[[#This Row],[Tiền chiết khấu]])*8%</f>
        <v>376875.44</v>
      </c>
      <c r="K124" s="69">
        <v>5087818</v>
      </c>
      <c r="L124" s="8" t="s">
        <v>24</v>
      </c>
      <c r="M124" s="41">
        <v>45899</v>
      </c>
      <c r="N124" s="29" t="s">
        <v>3712</v>
      </c>
      <c r="O124" s="69">
        <f>IF(Table1[[#This Row],[Phân loại]]="Tồn đầu kỳ",Table1[[#This Row],[Tổng giá trị]],0)</f>
        <v>0</v>
      </c>
      <c r="P124" s="8">
        <f>IF(Table1[[#This Row],[Số còn phải thu ĐK]]&lt;&gt;0,0,IF(Table1[[#This Row],[Phân loại]]="Bán hàng",Table1[[#This Row],[Tổng giá trị]],-Table1[[#This Row],[Tổng giá trị]]))</f>
        <v>5087818</v>
      </c>
      <c r="Q124" s="18">
        <f t="shared" si="4"/>
        <v>5087818</v>
      </c>
      <c r="R124" s="8">
        <f>Table1[[#This Row],[Số còn phải thu ĐK]]+Table1[[#This Row],[Giá Trị HD sau CK]]-Table1[[#This Row],[Số tiền đã thu]]</f>
        <v>0</v>
      </c>
      <c r="S124" s="7">
        <f>IF(Table1[[#This Row],[Ngày hóa đơn]]&lt;&gt;"",Table1[[#This Row],[Ngày hóa đơn]],Table1[[#This Row],[Ngày hạch toán]])</f>
        <v>45895</v>
      </c>
      <c r="T124" s="8"/>
      <c r="U124" s="7">
        <f>IF(Table1[[#This Row],[Ngày tính CN]]="","",S124+T124)</f>
        <v>45895</v>
      </c>
      <c r="V124" s="71">
        <f ca="1">IF(Table1[[#This Row],[Hạn thanh toán]]="","",IF((U124-NOW())&lt;0,0,(U124-NOW())))</f>
        <v>0</v>
      </c>
      <c r="W124" s="69"/>
      <c r="X124" s="65" t="str">
        <f t="shared" ca="1" si="5"/>
        <v/>
      </c>
      <c r="Y124" s="65" t="str">
        <f t="shared" si="6"/>
        <v>Đã thanh toán</v>
      </c>
      <c r="Z124" s="250">
        <f>Table1[[#This Row],[Hạn thanh toán]]</f>
        <v>45895</v>
      </c>
      <c r="AA124" s="250">
        <f>Table1[[#This Row],[Ngày Thanh toán]]</f>
        <v>45899</v>
      </c>
      <c r="AD124" s="3" t="str">
        <f>IF(Table1[[#This Row],[Mã khách hàng]]="","",VLOOKUP($A124,Ma_KH!$A:$Q,Ma_KH!O$1,0))</f>
        <v>KL00057</v>
      </c>
      <c r="AE124" s="3" t="str">
        <f>IF(Table1[[#This Row],[Mã khách hàng]]="","",VLOOKUP($A124,Ma_KH!$A:$Q,Ma_KH!P$1,0))</f>
        <v>Chị Cẩm Nhung - Siêu Thị Phú Sơn</v>
      </c>
      <c r="AF124" s="3" t="str">
        <f>VLOOKUP(A124,Ma_KH!A:Q,Ma_KH!J$1,0)</f>
        <v>Trần Thị Huệ</v>
      </c>
    </row>
    <row r="125" spans="1:32" ht="16.5">
      <c r="A125" s="66" t="s">
        <v>43</v>
      </c>
      <c r="B125" s="360" t="s">
        <v>399</v>
      </c>
      <c r="C125" s="41">
        <v>45952</v>
      </c>
      <c r="D125" s="361" t="s">
        <v>426</v>
      </c>
      <c r="E125" s="63">
        <v>45952</v>
      </c>
      <c r="F125" s="362" t="s">
        <v>18917</v>
      </c>
      <c r="G125" s="363" t="s">
        <v>427</v>
      </c>
      <c r="H125" s="69">
        <v>4621545</v>
      </c>
      <c r="I125" s="69">
        <v>369724</v>
      </c>
      <c r="J125" s="69">
        <f>(Table1[[#This Row],[Tiền hàng]]-Table1[[#This Row],[Tiền chiết khấu]])*8%</f>
        <v>340145.68</v>
      </c>
      <c r="K125" s="69">
        <v>4591967</v>
      </c>
      <c r="L125" s="8" t="s">
        <v>24</v>
      </c>
      <c r="M125" s="7">
        <v>45957</v>
      </c>
      <c r="N125" s="8" t="s">
        <v>19233</v>
      </c>
      <c r="O125" s="69">
        <f>IF(Table1[[#This Row],[Phân loại]]="Tồn đầu kỳ",Table1[[#This Row],[Tổng giá trị]],0)</f>
        <v>0</v>
      </c>
      <c r="P125" s="8">
        <f>IF(Table1[[#This Row],[Số còn phải thu ĐK]]&lt;&gt;0,0,IF(Table1[[#This Row],[Phân loại]]="Bán hàng",Table1[[#This Row],[Tổng giá trị]],-Table1[[#This Row],[Tổng giá trị]]))</f>
        <v>4591967</v>
      </c>
      <c r="Q125" s="70">
        <f t="shared" si="4"/>
        <v>4591967</v>
      </c>
      <c r="R125" s="8">
        <f>Table1[[#This Row],[Số còn phải thu ĐK]]+Table1[[#This Row],[Giá Trị HD sau CK]]-Table1[[#This Row],[Số tiền đã thu]]</f>
        <v>0</v>
      </c>
      <c r="S125" s="7">
        <f>IF(Table1[[#This Row],[Ngày hóa đơn]]&lt;&gt;"",Table1[[#This Row],[Ngày hóa đơn]],Table1[[#This Row],[Ngày hạch toán]])</f>
        <v>45952</v>
      </c>
      <c r="T125" s="8"/>
      <c r="U125" s="7">
        <f>IF(Table1[[#This Row],[Ngày tính CN]]="","",S125+T125)</f>
        <v>45952</v>
      </c>
      <c r="V125" s="71">
        <f ca="1">IF(Table1[[#This Row],[Hạn thanh toán]]="","",IF((U125-NOW())&lt;0,0,(U125-NOW())))</f>
        <v>0</v>
      </c>
      <c r="W125" s="69"/>
      <c r="X125" s="65" t="str">
        <f t="shared" ca="1" si="5"/>
        <v/>
      </c>
      <c r="Y125" s="65" t="str">
        <f t="shared" si="6"/>
        <v>Đã thanh toán</v>
      </c>
      <c r="Z125" s="250">
        <f>Table1[[#This Row],[Hạn thanh toán]]</f>
        <v>45952</v>
      </c>
      <c r="AA125" s="250">
        <f>Table1[[#This Row],[Ngày Thanh toán]]</f>
        <v>45957</v>
      </c>
      <c r="AD125" s="3" t="str">
        <f>IF(Table1[[#This Row],[Mã khách hàng]]="","",VLOOKUP($A125,Ma_KH!$A:$Q,Ma_KH!O$1,0))</f>
        <v>KL00057</v>
      </c>
      <c r="AE125" s="3" t="str">
        <f>IF(Table1[[#This Row],[Mã khách hàng]]="","",VLOOKUP($A125,Ma_KH!$A:$Q,Ma_KH!P$1,0))</f>
        <v>Chị Cẩm Nhung - Siêu Thị Phú Sơn</v>
      </c>
      <c r="AF125" s="3" t="str">
        <f>VLOOKUP(A125,Ma_KH!A:Q,Ma_KH!J$1,0)</f>
        <v>Trần Thị Huệ</v>
      </c>
    </row>
    <row r="126" spans="1:32" s="294" customFormat="1" ht="16.5">
      <c r="A126" s="283" t="s">
        <v>43</v>
      </c>
      <c r="B126" s="364" t="s">
        <v>399</v>
      </c>
      <c r="C126" s="41">
        <v>45981</v>
      </c>
      <c r="D126" s="361" t="s">
        <v>18918</v>
      </c>
      <c r="E126" s="63">
        <v>45981</v>
      </c>
      <c r="F126" s="362" t="s">
        <v>18919</v>
      </c>
      <c r="G126" s="363" t="s">
        <v>18920</v>
      </c>
      <c r="H126" s="159">
        <v>6181650</v>
      </c>
      <c r="I126" s="288">
        <v>494532</v>
      </c>
      <c r="J126" s="288">
        <f>(Table1[[#This Row],[Tiền hàng]]-Table1[[#This Row],[Tiền chiết khấu]])*8%</f>
        <v>454969.44</v>
      </c>
      <c r="K126" s="288">
        <v>6142087</v>
      </c>
      <c r="L126" s="289" t="s">
        <v>24</v>
      </c>
      <c r="M126" s="290">
        <v>45989</v>
      </c>
      <c r="N126" s="299"/>
      <c r="O126" s="288">
        <f>IF(Table1[[#This Row],[Phân loại]]="Tồn đầu kỳ",Table1[[#This Row],[Tổng giá trị]],0)</f>
        <v>0</v>
      </c>
      <c r="P126" s="289">
        <f>IF(Table1[[#This Row],[Số còn phải thu ĐK]]&lt;&gt;0,0,IF(Table1[[#This Row],[Phân loại]]="Bán hàng",Table1[[#This Row],[Tổng giá trị]],-Table1[[#This Row],[Tổng giá trị]]))</f>
        <v>6142087</v>
      </c>
      <c r="Q126" s="365">
        <f t="shared" si="4"/>
        <v>6142087</v>
      </c>
      <c r="R126" s="289">
        <f>Table1[[#This Row],[Số còn phải thu ĐK]]+Table1[[#This Row],[Giá Trị HD sau CK]]-Table1[[#This Row],[Số tiền đã thu]]</f>
        <v>0</v>
      </c>
      <c r="S126" s="290">
        <f>IF(Table1[[#This Row],[Ngày hóa đơn]]&lt;&gt;"",Table1[[#This Row],[Ngày hóa đơn]],Table1[[#This Row],[Ngày hạch toán]])</f>
        <v>45981</v>
      </c>
      <c r="T126" s="289"/>
      <c r="U126" s="290">
        <f>IF(Table1[[#This Row],[Ngày tính CN]]="","",S126+T126)</f>
        <v>45981</v>
      </c>
      <c r="V126" s="291">
        <f ca="1">IF(Table1[[#This Row],[Hạn thanh toán]]="","",IF((U126-NOW())&lt;0,0,(U126-NOW())))</f>
        <v>0</v>
      </c>
      <c r="W126" s="288"/>
      <c r="X126" s="292" t="str">
        <f t="shared" ca="1" si="5"/>
        <v/>
      </c>
      <c r="Y126" s="292" t="str">
        <f t="shared" ref="Y126" si="10">IF(R126=0,"Đã thanh toán",IF(X126="","",IF(X126&lt;=0,"Chưa đến hạn thanh toán",IF(X126&lt;=30,"Nợ quá hạn 30 ngày",IF(X126&lt;=60,"Nợ quá hạn từ 30 ngày đến 60 ngày",IF(X126&lt;=90,"Nợ quá hạn từ 60 ngày đến 90 ngày",IF(X126&lt;=120,"Nợ quá hạn từ 90 ngày đến 120 ngày","Nợ quá hạn hơn 120 ngày có khả năng mất thanh toán")))))))</f>
        <v>Đã thanh toán</v>
      </c>
      <c r="Z126" s="293">
        <f>Table1[[#This Row],[Hạn thanh toán]]</f>
        <v>45981</v>
      </c>
      <c r="AA126" s="293">
        <f>Table1[[#This Row],[Ngày Thanh toán]]</f>
        <v>45989</v>
      </c>
      <c r="AD126" s="3" t="str">
        <f>IF(Table1[[#This Row],[Mã khách hàng]]="","",VLOOKUP($A126,Ma_KH!$A:$Q,Ma_KH!O$1,0))</f>
        <v>KL00057</v>
      </c>
      <c r="AE126" s="3" t="str">
        <f>IF(Table1[[#This Row],[Mã khách hàng]]="","",VLOOKUP($A126,Ma_KH!$A:$Q,Ma_KH!P$1,0))</f>
        <v>Chị Cẩm Nhung - Siêu Thị Phú Sơn</v>
      </c>
      <c r="AF126" s="294" t="str">
        <f>VLOOKUP(A126,Ma_KH!A:Q,Ma_KH!J$1,0)</f>
        <v>Trần Thị Huệ</v>
      </c>
    </row>
    <row r="127" spans="1:32" ht="16.5">
      <c r="A127" s="66" t="s">
        <v>44</v>
      </c>
      <c r="B127" s="66" t="s">
        <v>428</v>
      </c>
      <c r="C127" s="67">
        <v>45855</v>
      </c>
      <c r="D127" s="68" t="s">
        <v>429</v>
      </c>
      <c r="E127" s="67">
        <v>45855</v>
      </c>
      <c r="F127" s="66" t="s">
        <v>430</v>
      </c>
      <c r="G127" s="66" t="s">
        <v>431</v>
      </c>
      <c r="H127" s="69">
        <v>1185148</v>
      </c>
      <c r="I127" s="69">
        <v>59257</v>
      </c>
      <c r="J127" s="69">
        <f>(Table1[[#This Row],[Tiền hàng]]-Table1[[#This Row],[Tiền chiết khấu]])*8%</f>
        <v>90071.28</v>
      </c>
      <c r="K127" s="69">
        <v>1215962</v>
      </c>
      <c r="L127" s="8" t="s">
        <v>24</v>
      </c>
      <c r="M127" s="41">
        <v>45859</v>
      </c>
      <c r="N127" s="29" t="s">
        <v>3713</v>
      </c>
      <c r="O127" s="69">
        <f>IF(Table1[[#This Row],[Phân loại]]="Tồn đầu kỳ",Table1[[#This Row],[Tổng giá trị]],0)</f>
        <v>0</v>
      </c>
      <c r="P127" s="8">
        <f>IF(Table1[[#This Row],[Số còn phải thu ĐK]]&lt;&gt;0,0,IF(Table1[[#This Row],[Phân loại]]="Bán hàng",Table1[[#This Row],[Tổng giá trị]],-Table1[[#This Row],[Tổng giá trị]]))</f>
        <v>1215962</v>
      </c>
      <c r="Q127" s="18">
        <f t="shared" si="4"/>
        <v>1215962</v>
      </c>
      <c r="R127" s="8">
        <f>Table1[[#This Row],[Số còn phải thu ĐK]]+Table1[[#This Row],[Giá Trị HD sau CK]]-Table1[[#This Row],[Số tiền đã thu]]</f>
        <v>0</v>
      </c>
      <c r="S127" s="7">
        <f>IF(Table1[[#This Row],[Ngày hóa đơn]]&lt;&gt;"",Table1[[#This Row],[Ngày hóa đơn]],Table1[[#This Row],[Ngày hạch toán]])</f>
        <v>45855</v>
      </c>
      <c r="T127" s="8"/>
      <c r="U127" s="7">
        <f>IF(Table1[[#This Row],[Ngày tính CN]]="","",S127+T127)</f>
        <v>45855</v>
      </c>
      <c r="V127" s="71">
        <f ca="1">IF(Table1[[#This Row],[Hạn thanh toán]]="","",IF((U127-NOW())&lt;0,0,(U127-NOW())))</f>
        <v>0</v>
      </c>
      <c r="W127" s="69"/>
      <c r="X127" s="65" t="str">
        <f t="shared" ca="1" si="5"/>
        <v/>
      </c>
      <c r="Y127" s="65" t="str">
        <f t="shared" si="6"/>
        <v>Đã thanh toán</v>
      </c>
      <c r="Z127" s="250">
        <f>Table1[[#This Row],[Hạn thanh toán]]</f>
        <v>45855</v>
      </c>
      <c r="AA127" s="250">
        <f>Table1[[#This Row],[Ngày Thanh toán]]</f>
        <v>45859</v>
      </c>
      <c r="AD127" s="3" t="str">
        <f>IF(Table1[[#This Row],[Mã khách hàng]]="","",VLOOKUP($A127,Ma_KH!$A:$Q,Ma_KH!O$1,0))</f>
        <v>KL00161</v>
      </c>
      <c r="AE127" s="3" t="str">
        <f>IF(Table1[[#This Row],[Mã khách hàng]]="","",VLOOKUP($A127,Ma_KH!$A:$Q,Ma_KH!P$1,0))</f>
        <v>Chị Hà</v>
      </c>
      <c r="AF127" s="3" t="str">
        <f>VLOOKUP(A127,Ma_KH!A:Q,Ma_KH!J$1,0)</f>
        <v>Vũ Anh Tuấn</v>
      </c>
    </row>
    <row r="128" spans="1:32" ht="16.5">
      <c r="A128" s="66" t="s">
        <v>45</v>
      </c>
      <c r="B128" s="66" t="s">
        <v>432</v>
      </c>
      <c r="C128" s="67">
        <v>45728</v>
      </c>
      <c r="D128" s="68" t="s">
        <v>433</v>
      </c>
      <c r="E128" s="67">
        <v>45728</v>
      </c>
      <c r="F128" s="66" t="s">
        <v>434</v>
      </c>
      <c r="G128" s="66" t="s">
        <v>435</v>
      </c>
      <c r="H128" s="69">
        <v>881172</v>
      </c>
      <c r="I128" s="69">
        <v>0</v>
      </c>
      <c r="J128" s="69">
        <f>(Table1[[#This Row],[Tiền hàng]]-Table1[[#This Row],[Tiền chiết khấu]])*8%</f>
        <v>70493.759999999995</v>
      </c>
      <c r="K128" s="69">
        <v>951666</v>
      </c>
      <c r="L128" s="8" t="s">
        <v>24</v>
      </c>
      <c r="M128" s="41">
        <v>45731</v>
      </c>
      <c r="N128" s="29" t="s">
        <v>3714</v>
      </c>
      <c r="O128" s="69">
        <f>IF(Table1[[#This Row],[Phân loại]]="Tồn đầu kỳ",Table1[[#This Row],[Tổng giá trị]],0)</f>
        <v>0</v>
      </c>
      <c r="P128" s="8">
        <f>IF(Table1[[#This Row],[Số còn phải thu ĐK]]&lt;&gt;0,0,IF(Table1[[#This Row],[Phân loại]]="Bán hàng",Table1[[#This Row],[Tổng giá trị]],-Table1[[#This Row],[Tổng giá trị]]))</f>
        <v>951666</v>
      </c>
      <c r="Q128" s="18">
        <f t="shared" si="4"/>
        <v>951666</v>
      </c>
      <c r="R128" s="8">
        <f>Table1[[#This Row],[Số còn phải thu ĐK]]+Table1[[#This Row],[Giá Trị HD sau CK]]-Table1[[#This Row],[Số tiền đã thu]]</f>
        <v>0</v>
      </c>
      <c r="S128" s="7">
        <f>IF(Table1[[#This Row],[Ngày hóa đơn]]&lt;&gt;"",Table1[[#This Row],[Ngày hóa đơn]],Table1[[#This Row],[Ngày hạch toán]])</f>
        <v>45728</v>
      </c>
      <c r="T128" s="8"/>
      <c r="U128" s="7">
        <f>IF(Table1[[#This Row],[Ngày tính CN]]="","",S128+T128)</f>
        <v>45728</v>
      </c>
      <c r="V128" s="71">
        <f ca="1">IF(Table1[[#This Row],[Hạn thanh toán]]="","",IF((U128-NOW())&lt;0,0,(U128-NOW())))</f>
        <v>0</v>
      </c>
      <c r="W128" s="69"/>
      <c r="X128" s="65" t="str">
        <f t="shared" ca="1" si="5"/>
        <v/>
      </c>
      <c r="Y128" s="65" t="str">
        <f t="shared" si="6"/>
        <v>Đã thanh toán</v>
      </c>
      <c r="Z128" s="250">
        <f>Table1[[#This Row],[Hạn thanh toán]]</f>
        <v>45728</v>
      </c>
      <c r="AA128" s="250">
        <f>Table1[[#This Row],[Ngày Thanh toán]]</f>
        <v>45731</v>
      </c>
      <c r="AD128" s="3" t="str">
        <f>IF(Table1[[#This Row],[Mã khách hàng]]="","",VLOOKUP($A128,Ma_KH!$A:$Q,Ma_KH!O$1,0))</f>
        <v>KL00186</v>
      </c>
      <c r="AE128" s="3" t="str">
        <f>IF(Table1[[#This Row],[Mã khách hàng]]="","",VLOOKUP($A128,Ma_KH!$A:$Q,Ma_KH!P$1,0))</f>
        <v>Chị Huệ</v>
      </c>
      <c r="AF128" s="3" t="str">
        <f>VLOOKUP(A128,Ma_KH!A:Q,Ma_KH!J$1,0)</f>
        <v>Đỗ Minh Quang</v>
      </c>
    </row>
    <row r="129" spans="1:32" ht="16.5">
      <c r="A129" s="66" t="s">
        <v>46</v>
      </c>
      <c r="B129" s="66" t="s">
        <v>436</v>
      </c>
      <c r="C129" s="67">
        <v>45818</v>
      </c>
      <c r="D129" s="68" t="s">
        <v>437</v>
      </c>
      <c r="E129" s="67"/>
      <c r="F129" s="66"/>
      <c r="G129" s="66" t="s">
        <v>438</v>
      </c>
      <c r="H129" s="69">
        <v>555950</v>
      </c>
      <c r="I129" s="69">
        <v>0</v>
      </c>
      <c r="J129" s="69">
        <f>(Table1[[#This Row],[Tiền hàng]]-Table1[[#This Row],[Tiền chiết khấu]])*8%</f>
        <v>44476</v>
      </c>
      <c r="K129" s="69">
        <v>600426</v>
      </c>
      <c r="L129" s="8" t="s">
        <v>24</v>
      </c>
      <c r="M129" s="41">
        <v>45822</v>
      </c>
      <c r="N129" s="29" t="s">
        <v>3664</v>
      </c>
      <c r="O129" s="69">
        <f>IF(Table1[[#This Row],[Phân loại]]="Tồn đầu kỳ",Table1[[#This Row],[Tổng giá trị]],0)</f>
        <v>0</v>
      </c>
      <c r="P129" s="8">
        <f>IF(Table1[[#This Row],[Số còn phải thu ĐK]]&lt;&gt;0,0,IF(Table1[[#This Row],[Phân loại]]="Bán hàng",Table1[[#This Row],[Tổng giá trị]],-Table1[[#This Row],[Tổng giá trị]]))</f>
        <v>600426</v>
      </c>
      <c r="Q129" s="18">
        <f t="shared" si="4"/>
        <v>600426</v>
      </c>
      <c r="R129" s="8">
        <f>Table1[[#This Row],[Số còn phải thu ĐK]]+Table1[[#This Row],[Giá Trị HD sau CK]]-Table1[[#This Row],[Số tiền đã thu]]</f>
        <v>0</v>
      </c>
      <c r="S129" s="7">
        <f>IF(Table1[[#This Row],[Ngày hóa đơn]]&lt;&gt;"",Table1[[#This Row],[Ngày hóa đơn]],Table1[[#This Row],[Ngày hạch toán]])</f>
        <v>45818</v>
      </c>
      <c r="T129" s="8"/>
      <c r="U129" s="7">
        <f>IF(Table1[[#This Row],[Ngày tính CN]]="","",S129+T129)</f>
        <v>45818</v>
      </c>
      <c r="V129" s="71">
        <f ca="1">IF(Table1[[#This Row],[Hạn thanh toán]]="","",IF((U129-NOW())&lt;0,0,(U129-NOW())))</f>
        <v>0</v>
      </c>
      <c r="W129" s="69"/>
      <c r="X129" s="65" t="str">
        <f t="shared" ca="1" si="5"/>
        <v/>
      </c>
      <c r="Y129" s="65" t="str">
        <f t="shared" si="6"/>
        <v>Đã thanh toán</v>
      </c>
      <c r="Z129" s="250">
        <f>Table1[[#This Row],[Hạn thanh toán]]</f>
        <v>45818</v>
      </c>
      <c r="AA129" s="250">
        <f>Table1[[#This Row],[Ngày Thanh toán]]</f>
        <v>45822</v>
      </c>
      <c r="AD129" s="3" t="str">
        <f>IF(Table1[[#This Row],[Mã khách hàng]]="","",VLOOKUP($A129,Ma_KH!$A:$Q,Ma_KH!O$1,0))</f>
        <v>KL00193</v>
      </c>
      <c r="AE129" s="3" t="str">
        <f>IF(Table1[[#This Row],[Mã khách hàng]]="","",VLOOKUP($A129,Ma_KH!$A:$Q,Ma_KH!P$1,0))</f>
        <v>Chị Huyền - SĐT 0916 931 659</v>
      </c>
      <c r="AF129" s="3" t="str">
        <f>VLOOKUP(A129,Ma_KH!A:Q,Ma_KH!J$1,0)</f>
        <v>Vũ Anh Tuấn</v>
      </c>
    </row>
    <row r="130" spans="1:32" ht="16.5">
      <c r="A130" s="66" t="s">
        <v>46</v>
      </c>
      <c r="B130" s="66" t="s">
        <v>436</v>
      </c>
      <c r="C130" s="67">
        <v>45826</v>
      </c>
      <c r="D130" s="68" t="s">
        <v>439</v>
      </c>
      <c r="E130" s="67"/>
      <c r="F130" s="66"/>
      <c r="G130" s="66" t="s">
        <v>440</v>
      </c>
      <c r="H130" s="69">
        <v>555950</v>
      </c>
      <c r="I130" s="69">
        <v>0</v>
      </c>
      <c r="J130" s="69">
        <f>(Table1[[#This Row],[Tiền hàng]]-Table1[[#This Row],[Tiền chiết khấu]])*8%</f>
        <v>44476</v>
      </c>
      <c r="K130" s="69">
        <v>600426</v>
      </c>
      <c r="L130" s="8" t="s">
        <v>24</v>
      </c>
      <c r="M130" s="41">
        <v>45829</v>
      </c>
      <c r="N130" s="29" t="s">
        <v>3665</v>
      </c>
      <c r="O130" s="69">
        <f>IF(Table1[[#This Row],[Phân loại]]="Tồn đầu kỳ",Table1[[#This Row],[Tổng giá trị]],0)</f>
        <v>0</v>
      </c>
      <c r="P130" s="8">
        <f>IF(Table1[[#This Row],[Số còn phải thu ĐK]]&lt;&gt;0,0,IF(Table1[[#This Row],[Phân loại]]="Bán hàng",Table1[[#This Row],[Tổng giá trị]],-Table1[[#This Row],[Tổng giá trị]]))</f>
        <v>600426</v>
      </c>
      <c r="Q130" s="18">
        <f t="shared" si="4"/>
        <v>600426</v>
      </c>
      <c r="R130" s="8">
        <f>Table1[[#This Row],[Số còn phải thu ĐK]]+Table1[[#This Row],[Giá Trị HD sau CK]]-Table1[[#This Row],[Số tiền đã thu]]</f>
        <v>0</v>
      </c>
      <c r="S130" s="7">
        <f>IF(Table1[[#This Row],[Ngày hóa đơn]]&lt;&gt;"",Table1[[#This Row],[Ngày hóa đơn]],Table1[[#This Row],[Ngày hạch toán]])</f>
        <v>45826</v>
      </c>
      <c r="T130" s="8"/>
      <c r="U130" s="7">
        <f>IF(Table1[[#This Row],[Ngày tính CN]]="","",S130+T130)</f>
        <v>45826</v>
      </c>
      <c r="V130" s="71">
        <f ca="1">IF(Table1[[#This Row],[Hạn thanh toán]]="","",IF((U130-NOW())&lt;0,0,(U130-NOW())))</f>
        <v>0</v>
      </c>
      <c r="W130" s="69"/>
      <c r="X130" s="65" t="str">
        <f t="shared" ca="1" si="5"/>
        <v/>
      </c>
      <c r="Y130" s="65" t="str">
        <f t="shared" si="6"/>
        <v>Đã thanh toán</v>
      </c>
      <c r="Z130" s="250">
        <f>Table1[[#This Row],[Hạn thanh toán]]</f>
        <v>45826</v>
      </c>
      <c r="AA130" s="250">
        <f>Table1[[#This Row],[Ngày Thanh toán]]</f>
        <v>45829</v>
      </c>
      <c r="AD130" s="3" t="str">
        <f>IF(Table1[[#This Row],[Mã khách hàng]]="","",VLOOKUP($A130,Ma_KH!$A:$Q,Ma_KH!O$1,0))</f>
        <v>KL00193</v>
      </c>
      <c r="AE130" s="3" t="str">
        <f>IF(Table1[[#This Row],[Mã khách hàng]]="","",VLOOKUP($A130,Ma_KH!$A:$Q,Ma_KH!P$1,0))</f>
        <v>Chị Huyền - SĐT 0916 931 659</v>
      </c>
      <c r="AF130" s="3" t="str">
        <f>VLOOKUP(A130,Ma_KH!A:Q,Ma_KH!J$1,0)</f>
        <v>Vũ Anh Tuấn</v>
      </c>
    </row>
    <row r="131" spans="1:32" ht="16.5">
      <c r="A131" s="66" t="s">
        <v>46</v>
      </c>
      <c r="B131" s="66" t="s">
        <v>436</v>
      </c>
      <c r="C131" s="67">
        <v>45834</v>
      </c>
      <c r="D131" s="68" t="s">
        <v>441</v>
      </c>
      <c r="E131" s="67"/>
      <c r="F131" s="66"/>
      <c r="G131" s="66" t="s">
        <v>440</v>
      </c>
      <c r="H131" s="69">
        <v>555950</v>
      </c>
      <c r="I131" s="69">
        <v>0</v>
      </c>
      <c r="J131" s="69">
        <f>(Table1[[#This Row],[Tiền hàng]]-Table1[[#This Row],[Tiền chiết khấu]])*8%</f>
        <v>44476</v>
      </c>
      <c r="K131" s="69">
        <v>600426</v>
      </c>
      <c r="L131" s="8" t="s">
        <v>24</v>
      </c>
      <c r="M131" s="41">
        <v>45835</v>
      </c>
      <c r="N131" s="29" t="s">
        <v>3666</v>
      </c>
      <c r="O131" s="69">
        <f>IF(Table1[[#This Row],[Phân loại]]="Tồn đầu kỳ",Table1[[#This Row],[Tổng giá trị]],0)</f>
        <v>0</v>
      </c>
      <c r="P131" s="8">
        <f>IF(Table1[[#This Row],[Số còn phải thu ĐK]]&lt;&gt;0,0,IF(Table1[[#This Row],[Phân loại]]="Bán hàng",Table1[[#This Row],[Tổng giá trị]],-Table1[[#This Row],[Tổng giá trị]]))</f>
        <v>600426</v>
      </c>
      <c r="Q131" s="18">
        <f t="shared" si="4"/>
        <v>600426</v>
      </c>
      <c r="R131" s="8">
        <f>Table1[[#This Row],[Số còn phải thu ĐK]]+Table1[[#This Row],[Giá Trị HD sau CK]]-Table1[[#This Row],[Số tiền đã thu]]</f>
        <v>0</v>
      </c>
      <c r="S131" s="7">
        <f>IF(Table1[[#This Row],[Ngày hóa đơn]]&lt;&gt;"",Table1[[#This Row],[Ngày hóa đơn]],Table1[[#This Row],[Ngày hạch toán]])</f>
        <v>45834</v>
      </c>
      <c r="T131" s="8"/>
      <c r="U131" s="7">
        <f>IF(Table1[[#This Row],[Ngày tính CN]]="","",S131+T131)</f>
        <v>45834</v>
      </c>
      <c r="V131" s="71">
        <f ca="1">IF(Table1[[#This Row],[Hạn thanh toán]]="","",IF((U131-NOW())&lt;0,0,(U131-NOW())))</f>
        <v>0</v>
      </c>
      <c r="W131" s="69"/>
      <c r="X131" s="65" t="str">
        <f t="shared" ca="1" si="5"/>
        <v/>
      </c>
      <c r="Y131" s="65" t="str">
        <f t="shared" si="6"/>
        <v>Đã thanh toán</v>
      </c>
      <c r="Z131" s="250">
        <f>Table1[[#This Row],[Hạn thanh toán]]</f>
        <v>45834</v>
      </c>
      <c r="AA131" s="250">
        <f>Table1[[#This Row],[Ngày Thanh toán]]</f>
        <v>45835</v>
      </c>
      <c r="AD131" s="3" t="str">
        <f>IF(Table1[[#This Row],[Mã khách hàng]]="","",VLOOKUP($A131,Ma_KH!$A:$Q,Ma_KH!O$1,0))</f>
        <v>KL00193</v>
      </c>
      <c r="AE131" s="3" t="str">
        <f>IF(Table1[[#This Row],[Mã khách hàng]]="","",VLOOKUP($A131,Ma_KH!$A:$Q,Ma_KH!P$1,0))</f>
        <v>Chị Huyền - SĐT 0916 931 659</v>
      </c>
      <c r="AF131" s="3" t="str">
        <f>VLOOKUP(A131,Ma_KH!A:Q,Ma_KH!J$1,0)</f>
        <v>Vũ Anh Tuấn</v>
      </c>
    </row>
    <row r="132" spans="1:32" ht="16.5">
      <c r="A132" s="73" t="s">
        <v>46</v>
      </c>
      <c r="B132" s="73" t="s">
        <v>436</v>
      </c>
      <c r="C132" s="75">
        <v>45843</v>
      </c>
      <c r="D132" s="76" t="s">
        <v>442</v>
      </c>
      <c r="E132" s="75"/>
      <c r="F132" s="73"/>
      <c r="G132" s="73" t="s">
        <v>440</v>
      </c>
      <c r="H132" s="69">
        <v>555950</v>
      </c>
      <c r="I132" s="69">
        <v>0</v>
      </c>
      <c r="J132" s="69">
        <f>(Table1[[#This Row],[Tiền hàng]]-Table1[[#This Row],[Tiền chiết khấu]])*8%</f>
        <v>44476</v>
      </c>
      <c r="K132" s="69">
        <v>600426</v>
      </c>
      <c r="L132" s="8" t="s">
        <v>24</v>
      </c>
      <c r="M132" s="41">
        <v>45859</v>
      </c>
      <c r="N132" s="29" t="s">
        <v>3667</v>
      </c>
      <c r="O132" s="69">
        <f>IF(Table1[[#This Row],[Phân loại]]="Tồn đầu kỳ",Table1[[#This Row],[Tổng giá trị]],0)</f>
        <v>0</v>
      </c>
      <c r="P132" s="8">
        <f>IF(Table1[[#This Row],[Số còn phải thu ĐK]]&lt;&gt;0,0,IF(Table1[[#This Row],[Phân loại]]="Bán hàng",Table1[[#This Row],[Tổng giá trị]],-Table1[[#This Row],[Tổng giá trị]]))</f>
        <v>600426</v>
      </c>
      <c r="Q132" s="18">
        <f t="shared" ref="Q132:Q198" si="11">IF(M132&lt;&gt;"",IF(O132&lt;&gt;0,O132,P132),0)</f>
        <v>600426</v>
      </c>
      <c r="R132" s="8">
        <f>Table1[[#This Row],[Số còn phải thu ĐK]]+Table1[[#This Row],[Giá Trị HD sau CK]]-Table1[[#This Row],[Số tiền đã thu]]</f>
        <v>0</v>
      </c>
      <c r="S132" s="7">
        <f>IF(Table1[[#This Row],[Ngày hóa đơn]]&lt;&gt;"",Table1[[#This Row],[Ngày hóa đơn]],Table1[[#This Row],[Ngày hạch toán]])</f>
        <v>45843</v>
      </c>
      <c r="T132" s="8"/>
      <c r="U132" s="7">
        <f>IF(Table1[[#This Row],[Ngày tính CN]]="","",S132+T132)</f>
        <v>45843</v>
      </c>
      <c r="V132" s="71">
        <f ca="1">IF(Table1[[#This Row],[Hạn thanh toán]]="","",IF((U132-NOW())&lt;0,0,(U132-NOW())))</f>
        <v>0</v>
      </c>
      <c r="W132" s="69"/>
      <c r="X132" s="65" t="str">
        <f t="shared" ca="1" si="5"/>
        <v/>
      </c>
      <c r="Y132" s="65" t="str">
        <f t="shared" si="6"/>
        <v>Đã thanh toán</v>
      </c>
      <c r="Z132" s="250">
        <f>Table1[[#This Row],[Hạn thanh toán]]</f>
        <v>45843</v>
      </c>
      <c r="AA132" s="250">
        <f>Table1[[#This Row],[Ngày Thanh toán]]</f>
        <v>45859</v>
      </c>
      <c r="AD132" s="3" t="str">
        <f>IF(Table1[[#This Row],[Mã khách hàng]]="","",VLOOKUP($A132,Ma_KH!$A:$Q,Ma_KH!O$1,0))</f>
        <v>KL00193</v>
      </c>
      <c r="AE132" s="3" t="str">
        <f>IF(Table1[[#This Row],[Mã khách hàng]]="","",VLOOKUP($A132,Ma_KH!$A:$Q,Ma_KH!P$1,0))</f>
        <v>Chị Huyền - SĐT 0916 931 659</v>
      </c>
      <c r="AF132" s="3" t="str">
        <f>VLOOKUP(A132,Ma_KH!A:Q,Ma_KH!J$1,0)</f>
        <v>Vũ Anh Tuấn</v>
      </c>
    </row>
    <row r="133" spans="1:32" ht="16.5">
      <c r="A133" s="66" t="s">
        <v>46</v>
      </c>
      <c r="B133" s="66" t="s">
        <v>436</v>
      </c>
      <c r="C133" s="67">
        <v>45854</v>
      </c>
      <c r="D133" s="68" t="s">
        <v>443</v>
      </c>
      <c r="E133" s="67"/>
      <c r="F133" s="66"/>
      <c r="G133" s="66" t="s">
        <v>440</v>
      </c>
      <c r="H133" s="69">
        <v>555950</v>
      </c>
      <c r="I133" s="69">
        <v>0</v>
      </c>
      <c r="J133" s="69">
        <f>(Table1[[#This Row],[Tiền hàng]]-Table1[[#This Row],[Tiền chiết khấu]])*8%</f>
        <v>44476</v>
      </c>
      <c r="K133" s="69">
        <v>600426</v>
      </c>
      <c r="L133" s="8" t="s">
        <v>24</v>
      </c>
      <c r="M133" s="41">
        <v>45868</v>
      </c>
      <c r="N133" s="29" t="s">
        <v>3668</v>
      </c>
      <c r="O133" s="69">
        <f>IF(Table1[[#This Row],[Phân loại]]="Tồn đầu kỳ",Table1[[#This Row],[Tổng giá trị]],0)</f>
        <v>0</v>
      </c>
      <c r="P133" s="8">
        <f>IF(Table1[[#This Row],[Số còn phải thu ĐK]]&lt;&gt;0,0,IF(Table1[[#This Row],[Phân loại]]="Bán hàng",Table1[[#This Row],[Tổng giá trị]],-Table1[[#This Row],[Tổng giá trị]]))</f>
        <v>600426</v>
      </c>
      <c r="Q133" s="18">
        <f t="shared" si="11"/>
        <v>600426</v>
      </c>
      <c r="R133" s="8">
        <f>Table1[[#This Row],[Số còn phải thu ĐK]]+Table1[[#This Row],[Giá Trị HD sau CK]]-Table1[[#This Row],[Số tiền đã thu]]</f>
        <v>0</v>
      </c>
      <c r="S133" s="7">
        <f>IF(Table1[[#This Row],[Ngày hóa đơn]]&lt;&gt;"",Table1[[#This Row],[Ngày hóa đơn]],Table1[[#This Row],[Ngày hạch toán]])</f>
        <v>45854</v>
      </c>
      <c r="T133" s="8"/>
      <c r="U133" s="7">
        <f>IF(Table1[[#This Row],[Ngày tính CN]]="","",S133+T133)</f>
        <v>45854</v>
      </c>
      <c r="V133" s="71">
        <f ca="1">IF(Table1[[#This Row],[Hạn thanh toán]]="","",IF((U133-NOW())&lt;0,0,(U133-NOW())))</f>
        <v>0</v>
      </c>
      <c r="W133" s="69"/>
      <c r="X133" s="65" t="str">
        <f t="shared" ref="X133:X196" ca="1" si="12">IF(OR($U133="",$R133=0),"",IF((U$4-NOW())&lt;0,-($U133-NOW()),0))</f>
        <v/>
      </c>
      <c r="Y133" s="65" t="str">
        <f t="shared" si="6"/>
        <v>Đã thanh toán</v>
      </c>
      <c r="Z133" s="250">
        <f>Table1[[#This Row],[Hạn thanh toán]]</f>
        <v>45854</v>
      </c>
      <c r="AA133" s="250">
        <f>Table1[[#This Row],[Ngày Thanh toán]]</f>
        <v>45868</v>
      </c>
      <c r="AD133" s="3" t="str">
        <f>IF(Table1[[#This Row],[Mã khách hàng]]="","",VLOOKUP($A133,Ma_KH!$A:$Q,Ma_KH!O$1,0))</f>
        <v>KL00193</v>
      </c>
      <c r="AE133" s="3" t="str">
        <f>IF(Table1[[#This Row],[Mã khách hàng]]="","",VLOOKUP($A133,Ma_KH!$A:$Q,Ma_KH!P$1,0))</f>
        <v>Chị Huyền - SĐT 0916 931 659</v>
      </c>
      <c r="AF133" s="3" t="str">
        <f>VLOOKUP(A133,Ma_KH!A:Q,Ma_KH!J$1,0)</f>
        <v>Vũ Anh Tuấn</v>
      </c>
    </row>
    <row r="134" spans="1:32" ht="16.5">
      <c r="A134" s="66" t="s">
        <v>46</v>
      </c>
      <c r="B134" s="66" t="s">
        <v>436</v>
      </c>
      <c r="C134" s="67">
        <v>45866</v>
      </c>
      <c r="D134" s="68" t="s">
        <v>444</v>
      </c>
      <c r="E134" s="67"/>
      <c r="F134" s="66"/>
      <c r="G134" s="66" t="s">
        <v>440</v>
      </c>
      <c r="H134" s="69">
        <v>555950</v>
      </c>
      <c r="I134" s="69">
        <v>0</v>
      </c>
      <c r="J134" s="69">
        <f>(Table1[[#This Row],[Tiền hàng]]-Table1[[#This Row],[Tiền chiết khấu]])*8%</f>
        <v>44476</v>
      </c>
      <c r="K134" s="69">
        <v>600426</v>
      </c>
      <c r="L134" s="8" t="s">
        <v>24</v>
      </c>
      <c r="M134" s="41">
        <v>45875</v>
      </c>
      <c r="N134" s="29" t="s">
        <v>3669</v>
      </c>
      <c r="O134" s="69">
        <f>IF(Table1[[#This Row],[Phân loại]]="Tồn đầu kỳ",Table1[[#This Row],[Tổng giá trị]],0)</f>
        <v>0</v>
      </c>
      <c r="P134" s="8">
        <f>IF(Table1[[#This Row],[Số còn phải thu ĐK]]&lt;&gt;0,0,IF(Table1[[#This Row],[Phân loại]]="Bán hàng",Table1[[#This Row],[Tổng giá trị]],-Table1[[#This Row],[Tổng giá trị]]))</f>
        <v>600426</v>
      </c>
      <c r="Q134" s="18">
        <f t="shared" si="11"/>
        <v>600426</v>
      </c>
      <c r="R134" s="8">
        <f>Table1[[#This Row],[Số còn phải thu ĐK]]+Table1[[#This Row],[Giá Trị HD sau CK]]-Table1[[#This Row],[Số tiền đã thu]]</f>
        <v>0</v>
      </c>
      <c r="S134" s="7">
        <f>IF(Table1[[#This Row],[Ngày hóa đơn]]&lt;&gt;"",Table1[[#This Row],[Ngày hóa đơn]],Table1[[#This Row],[Ngày hạch toán]])</f>
        <v>45866</v>
      </c>
      <c r="T134" s="8"/>
      <c r="U134" s="7">
        <f>IF(Table1[[#This Row],[Ngày tính CN]]="","",S134+T134)</f>
        <v>45866</v>
      </c>
      <c r="V134" s="71">
        <f ca="1">IF(Table1[[#This Row],[Hạn thanh toán]]="","",IF((U134-NOW())&lt;0,0,(U134-NOW())))</f>
        <v>0</v>
      </c>
      <c r="W134" s="69"/>
      <c r="X134" s="65" t="str">
        <f t="shared" ca="1" si="12"/>
        <v/>
      </c>
      <c r="Y134" s="65" t="str">
        <f t="shared" si="6"/>
        <v>Đã thanh toán</v>
      </c>
      <c r="Z134" s="250">
        <f>Table1[[#This Row],[Hạn thanh toán]]</f>
        <v>45866</v>
      </c>
      <c r="AA134" s="250">
        <f>Table1[[#This Row],[Ngày Thanh toán]]</f>
        <v>45875</v>
      </c>
      <c r="AD134" s="3" t="str">
        <f>IF(Table1[[#This Row],[Mã khách hàng]]="","",VLOOKUP($A134,Ma_KH!$A:$Q,Ma_KH!O$1,0))</f>
        <v>KL00193</v>
      </c>
      <c r="AE134" s="3" t="str">
        <f>IF(Table1[[#This Row],[Mã khách hàng]]="","",VLOOKUP($A134,Ma_KH!$A:$Q,Ma_KH!P$1,0))</f>
        <v>Chị Huyền - SĐT 0916 931 659</v>
      </c>
      <c r="AF134" s="3" t="str">
        <f>VLOOKUP(A134,Ma_KH!A:Q,Ma_KH!J$1,0)</f>
        <v>Vũ Anh Tuấn</v>
      </c>
    </row>
    <row r="135" spans="1:32" ht="16.5">
      <c r="A135" s="66" t="s">
        <v>46</v>
      </c>
      <c r="B135" s="66" t="s">
        <v>436</v>
      </c>
      <c r="C135" s="67">
        <v>45878</v>
      </c>
      <c r="D135" s="68" t="s">
        <v>445</v>
      </c>
      <c r="E135" s="67"/>
      <c r="F135" s="66"/>
      <c r="G135" s="66" t="s">
        <v>440</v>
      </c>
      <c r="H135" s="69">
        <v>555950</v>
      </c>
      <c r="I135" s="69">
        <v>0</v>
      </c>
      <c r="J135" s="69">
        <f>(Table1[[#This Row],[Tiền hàng]]-Table1[[#This Row],[Tiền chiết khấu]])*8%</f>
        <v>44476</v>
      </c>
      <c r="K135" s="69">
        <v>600426</v>
      </c>
      <c r="L135" s="8" t="s">
        <v>24</v>
      </c>
      <c r="M135" s="41">
        <v>45880</v>
      </c>
      <c r="N135" s="29" t="s">
        <v>3670</v>
      </c>
      <c r="O135" s="69">
        <f>IF(Table1[[#This Row],[Phân loại]]="Tồn đầu kỳ",Table1[[#This Row],[Tổng giá trị]],0)</f>
        <v>0</v>
      </c>
      <c r="P135" s="8">
        <f>IF(Table1[[#This Row],[Số còn phải thu ĐK]]&lt;&gt;0,0,IF(Table1[[#This Row],[Phân loại]]="Bán hàng",Table1[[#This Row],[Tổng giá trị]],-Table1[[#This Row],[Tổng giá trị]]))</f>
        <v>600426</v>
      </c>
      <c r="Q135" s="18">
        <f t="shared" si="11"/>
        <v>600426</v>
      </c>
      <c r="R135" s="8">
        <f>Table1[[#This Row],[Số còn phải thu ĐK]]+Table1[[#This Row],[Giá Trị HD sau CK]]-Table1[[#This Row],[Số tiền đã thu]]</f>
        <v>0</v>
      </c>
      <c r="S135" s="7">
        <f>IF(Table1[[#This Row],[Ngày hóa đơn]]&lt;&gt;"",Table1[[#This Row],[Ngày hóa đơn]],Table1[[#This Row],[Ngày hạch toán]])</f>
        <v>45878</v>
      </c>
      <c r="T135" s="8"/>
      <c r="U135" s="7">
        <f>IF(Table1[[#This Row],[Ngày tính CN]]="","",S135+T135)</f>
        <v>45878</v>
      </c>
      <c r="V135" s="71">
        <f ca="1">IF(Table1[[#This Row],[Hạn thanh toán]]="","",IF((U135-NOW())&lt;0,0,(U135-NOW())))</f>
        <v>0</v>
      </c>
      <c r="W135" s="69"/>
      <c r="X135" s="65" t="str">
        <f t="shared" ca="1" si="12"/>
        <v/>
      </c>
      <c r="Y135" s="65" t="str">
        <f t="shared" si="6"/>
        <v>Đã thanh toán</v>
      </c>
      <c r="Z135" s="250">
        <f>Table1[[#This Row],[Hạn thanh toán]]</f>
        <v>45878</v>
      </c>
      <c r="AA135" s="250">
        <f>Table1[[#This Row],[Ngày Thanh toán]]</f>
        <v>45880</v>
      </c>
      <c r="AD135" s="3" t="str">
        <f>IF(Table1[[#This Row],[Mã khách hàng]]="","",VLOOKUP($A135,Ma_KH!$A:$Q,Ma_KH!O$1,0))</f>
        <v>KL00193</v>
      </c>
      <c r="AE135" s="3" t="str">
        <f>IF(Table1[[#This Row],[Mã khách hàng]]="","",VLOOKUP($A135,Ma_KH!$A:$Q,Ma_KH!P$1,0))</f>
        <v>Chị Huyền - SĐT 0916 931 659</v>
      </c>
      <c r="AF135" s="3" t="str">
        <f>VLOOKUP(A135,Ma_KH!A:Q,Ma_KH!J$1,0)</f>
        <v>Vũ Anh Tuấn</v>
      </c>
    </row>
    <row r="136" spans="1:32" ht="16.5">
      <c r="A136" s="66" t="s">
        <v>46</v>
      </c>
      <c r="B136" s="66" t="s">
        <v>436</v>
      </c>
      <c r="C136" s="67">
        <v>45904</v>
      </c>
      <c r="D136" s="68" t="s">
        <v>446</v>
      </c>
      <c r="E136" s="67"/>
      <c r="F136" s="66"/>
      <c r="G136" s="66" t="s">
        <v>440</v>
      </c>
      <c r="H136" s="69">
        <v>833925</v>
      </c>
      <c r="I136" s="69">
        <v>0</v>
      </c>
      <c r="J136" s="69">
        <f>(Table1[[#This Row],[Tiền hàng]]-Table1[[#This Row],[Tiền chiết khấu]])*8%</f>
        <v>66714</v>
      </c>
      <c r="K136" s="69">
        <v>900639</v>
      </c>
      <c r="L136" s="8" t="s">
        <v>24</v>
      </c>
      <c r="M136" s="41">
        <v>45906</v>
      </c>
      <c r="N136" s="29" t="s">
        <v>3671</v>
      </c>
      <c r="O136" s="69">
        <f>IF(Table1[[#This Row],[Phân loại]]="Tồn đầu kỳ",Table1[[#This Row],[Tổng giá trị]],0)</f>
        <v>0</v>
      </c>
      <c r="P136" s="8">
        <f>IF(Table1[[#This Row],[Số còn phải thu ĐK]]&lt;&gt;0,0,IF(Table1[[#This Row],[Phân loại]]="Bán hàng",Table1[[#This Row],[Tổng giá trị]],-Table1[[#This Row],[Tổng giá trị]]))</f>
        <v>900639</v>
      </c>
      <c r="Q136" s="18">
        <f t="shared" si="11"/>
        <v>900639</v>
      </c>
      <c r="R136" s="8">
        <f>Table1[[#This Row],[Số còn phải thu ĐK]]+Table1[[#This Row],[Giá Trị HD sau CK]]-Table1[[#This Row],[Số tiền đã thu]]</f>
        <v>0</v>
      </c>
      <c r="S136" s="7">
        <f>IF(Table1[[#This Row],[Ngày hóa đơn]]&lt;&gt;"",Table1[[#This Row],[Ngày hóa đơn]],Table1[[#This Row],[Ngày hạch toán]])</f>
        <v>45904</v>
      </c>
      <c r="T136" s="8"/>
      <c r="U136" s="7">
        <f>IF(Table1[[#This Row],[Ngày tính CN]]="","",S136+T136)</f>
        <v>45904</v>
      </c>
      <c r="V136" s="71">
        <f ca="1">IF(Table1[[#This Row],[Hạn thanh toán]]="","",IF((U136-NOW())&lt;0,0,(U136-NOW())))</f>
        <v>0</v>
      </c>
      <c r="W136" s="69"/>
      <c r="X136" s="65" t="str">
        <f t="shared" ca="1" si="12"/>
        <v/>
      </c>
      <c r="Y136" s="65" t="str">
        <f t="shared" ref="Y136:Y212" si="13">IF(R136=0,"Đã thanh toán",IF(X136="","",IF(X136&lt;=0,"Chưa đến hạn thanh toán",IF(X136&lt;=30,"Nợ quá hạn 30 ngày",IF(X136&lt;=60,"Nợ quá hạn từ 30 ngày đến 60 ngày",IF(X136&lt;=90,"Nợ quá hạn từ 60 ngày đến 90 ngày",IF(X136&lt;=120,"Nợ quá hạn từ 90 ngày đến 120 ngày","Nợ quá hạn hơn 120 ngày có khả năng mất thanh toán")))))))</f>
        <v>Đã thanh toán</v>
      </c>
      <c r="Z136" s="250">
        <f>Table1[[#This Row],[Hạn thanh toán]]</f>
        <v>45904</v>
      </c>
      <c r="AA136" s="250">
        <f>Table1[[#This Row],[Ngày Thanh toán]]</f>
        <v>45906</v>
      </c>
      <c r="AD136" s="3" t="str">
        <f>IF(Table1[[#This Row],[Mã khách hàng]]="","",VLOOKUP($A136,Ma_KH!$A:$Q,Ma_KH!O$1,0))</f>
        <v>KL00193</v>
      </c>
      <c r="AE136" s="3" t="str">
        <f>IF(Table1[[#This Row],[Mã khách hàng]]="","",VLOOKUP($A136,Ma_KH!$A:$Q,Ma_KH!P$1,0))</f>
        <v>Chị Huyền - SĐT 0916 931 659</v>
      </c>
      <c r="AF136" s="3" t="str">
        <f>VLOOKUP(A136,Ma_KH!A:Q,Ma_KH!J$1,0)</f>
        <v>Vũ Anh Tuấn</v>
      </c>
    </row>
    <row r="137" spans="1:32" ht="16.5">
      <c r="A137" s="66" t="s">
        <v>46</v>
      </c>
      <c r="B137" s="66" t="s">
        <v>436</v>
      </c>
      <c r="C137" s="67">
        <v>45927</v>
      </c>
      <c r="D137" s="68" t="s">
        <v>447</v>
      </c>
      <c r="E137" s="67"/>
      <c r="F137" s="66"/>
      <c r="G137" s="66" t="s">
        <v>440</v>
      </c>
      <c r="H137" s="69">
        <v>833925</v>
      </c>
      <c r="I137" s="69">
        <v>0</v>
      </c>
      <c r="J137" s="69">
        <f>(Table1[[#This Row],[Tiền hàng]]-Table1[[#This Row],[Tiền chiết khấu]])*8%</f>
        <v>66714</v>
      </c>
      <c r="K137" s="69">
        <v>900639</v>
      </c>
      <c r="L137" s="8" t="s">
        <v>24</v>
      </c>
      <c r="M137" s="41">
        <v>45937</v>
      </c>
      <c r="N137" s="29" t="s">
        <v>3672</v>
      </c>
      <c r="O137" s="69">
        <f>IF(Table1[[#This Row],[Phân loại]]="Tồn đầu kỳ",Table1[[#This Row],[Tổng giá trị]],0)</f>
        <v>0</v>
      </c>
      <c r="P137" s="8">
        <f>IF(Table1[[#This Row],[Số còn phải thu ĐK]]&lt;&gt;0,0,IF(Table1[[#This Row],[Phân loại]]="Bán hàng",Table1[[#This Row],[Tổng giá trị]],-Table1[[#This Row],[Tổng giá trị]]))</f>
        <v>900639</v>
      </c>
      <c r="Q137" s="18">
        <f t="shared" si="11"/>
        <v>900639</v>
      </c>
      <c r="R137" s="8">
        <f>Table1[[#This Row],[Số còn phải thu ĐK]]+Table1[[#This Row],[Giá Trị HD sau CK]]-Table1[[#This Row],[Số tiền đã thu]]</f>
        <v>0</v>
      </c>
      <c r="S137" s="7">
        <f>IF(Table1[[#This Row],[Ngày hóa đơn]]&lt;&gt;"",Table1[[#This Row],[Ngày hóa đơn]],Table1[[#This Row],[Ngày hạch toán]])</f>
        <v>45927</v>
      </c>
      <c r="T137" s="8"/>
      <c r="U137" s="7">
        <f>IF(Table1[[#This Row],[Ngày tính CN]]="","",S137+T137)</f>
        <v>45927</v>
      </c>
      <c r="V137" s="71">
        <f ca="1">IF(Table1[[#This Row],[Hạn thanh toán]]="","",IF((U137-NOW())&lt;0,0,(U137-NOW())))</f>
        <v>0</v>
      </c>
      <c r="W137" s="69"/>
      <c r="X137" s="65" t="str">
        <f t="shared" ca="1" si="12"/>
        <v/>
      </c>
      <c r="Y137" s="65" t="str">
        <f t="shared" si="13"/>
        <v>Đã thanh toán</v>
      </c>
      <c r="Z137" s="250">
        <f>Table1[[#This Row],[Hạn thanh toán]]</f>
        <v>45927</v>
      </c>
      <c r="AA137" s="250">
        <f>Table1[[#This Row],[Ngày Thanh toán]]</f>
        <v>45937</v>
      </c>
      <c r="AD137" s="3" t="str">
        <f>IF(Table1[[#This Row],[Mã khách hàng]]="","",VLOOKUP($A137,Ma_KH!$A:$Q,Ma_KH!O$1,0))</f>
        <v>KL00193</v>
      </c>
      <c r="AE137" s="3" t="str">
        <f>IF(Table1[[#This Row],[Mã khách hàng]]="","",VLOOKUP($A137,Ma_KH!$A:$Q,Ma_KH!P$1,0))</f>
        <v>Chị Huyền - SĐT 0916 931 659</v>
      </c>
      <c r="AF137" s="3" t="str">
        <f>VLOOKUP(A137,Ma_KH!A:Q,Ma_KH!J$1,0)</f>
        <v>Vũ Anh Tuấn</v>
      </c>
    </row>
    <row r="138" spans="1:32" ht="16.5">
      <c r="A138" s="66" t="s">
        <v>46</v>
      </c>
      <c r="B138" s="66" t="s">
        <v>436</v>
      </c>
      <c r="C138" s="67">
        <v>45939</v>
      </c>
      <c r="D138" s="68" t="s">
        <v>448</v>
      </c>
      <c r="E138" s="67"/>
      <c r="F138" s="66"/>
      <c r="G138" s="66" t="s">
        <v>449</v>
      </c>
      <c r="H138" s="69">
        <v>555950</v>
      </c>
      <c r="I138" s="69">
        <v>0</v>
      </c>
      <c r="J138" s="69">
        <f>(Table1[[#This Row],[Tiền hàng]]-Table1[[#This Row],[Tiền chiết khấu]])*8%</f>
        <v>44476</v>
      </c>
      <c r="K138" s="69">
        <v>600426</v>
      </c>
      <c r="L138" s="8" t="s">
        <v>24</v>
      </c>
      <c r="M138" s="41">
        <v>45943</v>
      </c>
      <c r="N138" s="29" t="s">
        <v>3673</v>
      </c>
      <c r="O138" s="69">
        <f>IF(Table1[[#This Row],[Phân loại]]="Tồn đầu kỳ",Table1[[#This Row],[Tổng giá trị]],0)</f>
        <v>0</v>
      </c>
      <c r="P138" s="8">
        <f>IF(Table1[[#This Row],[Số còn phải thu ĐK]]&lt;&gt;0,0,IF(Table1[[#This Row],[Phân loại]]="Bán hàng",Table1[[#This Row],[Tổng giá trị]],-Table1[[#This Row],[Tổng giá trị]]))</f>
        <v>600426</v>
      </c>
      <c r="Q138" s="18">
        <f t="shared" si="11"/>
        <v>600426</v>
      </c>
      <c r="R138" s="8">
        <f>Table1[[#This Row],[Số còn phải thu ĐK]]+Table1[[#This Row],[Giá Trị HD sau CK]]-Table1[[#This Row],[Số tiền đã thu]]</f>
        <v>0</v>
      </c>
      <c r="S138" s="7">
        <f>IF(Table1[[#This Row],[Ngày hóa đơn]]&lt;&gt;"",Table1[[#This Row],[Ngày hóa đơn]],Table1[[#This Row],[Ngày hạch toán]])</f>
        <v>45939</v>
      </c>
      <c r="T138" s="8"/>
      <c r="U138" s="7">
        <f>IF(Table1[[#This Row],[Ngày tính CN]]="","",S138+T138)</f>
        <v>45939</v>
      </c>
      <c r="V138" s="71">
        <f ca="1">IF(Table1[[#This Row],[Hạn thanh toán]]="","",IF((U138-NOW())&lt;0,0,(U138-NOW())))</f>
        <v>0</v>
      </c>
      <c r="W138" s="69"/>
      <c r="X138" s="65" t="str">
        <f t="shared" ca="1" si="12"/>
        <v/>
      </c>
      <c r="Y138" s="65" t="str">
        <f t="shared" si="13"/>
        <v>Đã thanh toán</v>
      </c>
      <c r="Z138" s="250">
        <f>Table1[[#This Row],[Hạn thanh toán]]</f>
        <v>45939</v>
      </c>
      <c r="AA138" s="250">
        <f>Table1[[#This Row],[Ngày Thanh toán]]</f>
        <v>45943</v>
      </c>
      <c r="AD138" s="3" t="str">
        <f>IF(Table1[[#This Row],[Mã khách hàng]]="","",VLOOKUP($A138,Ma_KH!$A:$Q,Ma_KH!O$1,0))</f>
        <v>KL00193</v>
      </c>
      <c r="AE138" s="3" t="str">
        <f>IF(Table1[[#This Row],[Mã khách hàng]]="","",VLOOKUP($A138,Ma_KH!$A:$Q,Ma_KH!P$1,0))</f>
        <v>Chị Huyền - SĐT 0916 931 659</v>
      </c>
      <c r="AF138" s="3" t="str">
        <f>VLOOKUP(A138,Ma_KH!A:Q,Ma_KH!J$1,0)</f>
        <v>Vũ Anh Tuấn</v>
      </c>
    </row>
    <row r="139" spans="1:32" ht="17.25" customHeight="1">
      <c r="A139" s="66" t="s">
        <v>46</v>
      </c>
      <c r="B139" s="66" t="s">
        <v>436</v>
      </c>
      <c r="C139" s="41">
        <v>45973</v>
      </c>
      <c r="D139" s="29" t="s">
        <v>18878</v>
      </c>
      <c r="E139" s="67"/>
      <c r="F139" s="66"/>
      <c r="G139" s="29" t="s">
        <v>18880</v>
      </c>
      <c r="H139" s="62">
        <v>776243</v>
      </c>
      <c r="I139" s="69">
        <v>0</v>
      </c>
      <c r="J139" s="69">
        <f>(Table1[[#This Row],[Tiền hàng]]-Table1[[#This Row],[Tiền chiết khấu]])*8%</f>
        <v>62099.44</v>
      </c>
      <c r="K139" s="69">
        <v>838342</v>
      </c>
      <c r="L139" s="8" t="s">
        <v>24</v>
      </c>
      <c r="M139" s="41">
        <v>45974</v>
      </c>
      <c r="N139" s="29" t="s">
        <v>18882</v>
      </c>
      <c r="O139" s="69">
        <f>IF(Table1[[#This Row],[Phân loại]]="Tồn đầu kỳ",Table1[[#This Row],[Tổng giá trị]],0)</f>
        <v>0</v>
      </c>
      <c r="P139" s="8">
        <f>IF(Table1[[#This Row],[Số còn phải thu ĐK]]&lt;&gt;0,0,IF(Table1[[#This Row],[Phân loại]]="Bán hàng",Table1[[#This Row],[Tổng giá trị]],-Table1[[#This Row],[Tổng giá trị]]))</f>
        <v>838342</v>
      </c>
      <c r="Q139" s="18">
        <f t="shared" si="11"/>
        <v>838342</v>
      </c>
      <c r="R139" s="8">
        <f>Table1[[#This Row],[Số còn phải thu ĐK]]+Table1[[#This Row],[Giá Trị HD sau CK]]-Table1[[#This Row],[Số tiền đã thu]]</f>
        <v>0</v>
      </c>
      <c r="S139" s="7">
        <f>IF(Table1[[#This Row],[Ngày hóa đơn]]&lt;&gt;"",Table1[[#This Row],[Ngày hóa đơn]],Table1[[#This Row],[Ngày hạch toán]])</f>
        <v>45973</v>
      </c>
      <c r="T139" s="8"/>
      <c r="U139" s="7">
        <f>IF(Table1[[#This Row],[Ngày tính CN]]="","",S139+T139)</f>
        <v>45973</v>
      </c>
      <c r="V139" s="71">
        <f ca="1">IF(Table1[[#This Row],[Hạn thanh toán]]="","",IF((U139-NOW())&lt;0,0,(U139-NOW())))</f>
        <v>0</v>
      </c>
      <c r="W139" s="69"/>
      <c r="X139" s="65" t="str">
        <f t="shared" ca="1" si="12"/>
        <v/>
      </c>
      <c r="Y139" s="65" t="str">
        <f t="shared" ref="Y139:Y140" si="14">IF(R139=0,"Đã thanh toán",IF(X139="","",IF(X139&lt;=0,"Chưa đến hạn thanh toán",IF(X139&lt;=30,"Nợ quá hạn 30 ngày",IF(X139&lt;=60,"Nợ quá hạn từ 30 ngày đến 60 ngày",IF(X139&lt;=90,"Nợ quá hạn từ 60 ngày đến 90 ngày",IF(X139&lt;=120,"Nợ quá hạn từ 90 ngày đến 120 ngày","Nợ quá hạn hơn 120 ngày có khả năng mất thanh toán")))))))</f>
        <v>Đã thanh toán</v>
      </c>
      <c r="Z139" s="250">
        <f>Table1[[#This Row],[Hạn thanh toán]]</f>
        <v>45973</v>
      </c>
      <c r="AA139" s="250">
        <f>Table1[[#This Row],[Ngày Thanh toán]]</f>
        <v>45974</v>
      </c>
      <c r="AD139" s="3" t="str">
        <f>IF(Table1[[#This Row],[Mã khách hàng]]="","",VLOOKUP($A139,Ma_KH!$A:$Q,Ma_KH!O$1,0))</f>
        <v>KL00193</v>
      </c>
      <c r="AE139" s="3" t="str">
        <f>IF(Table1[[#This Row],[Mã khách hàng]]="","",VLOOKUP($A139,Ma_KH!$A:$Q,Ma_KH!P$1,0))</f>
        <v>Chị Huyền - SĐT 0916 931 659</v>
      </c>
      <c r="AF139" s="3" t="str">
        <f>VLOOKUP(A139,Ma_KH!A:Q,Ma_KH!J$1,0)</f>
        <v>Vũ Anh Tuấn</v>
      </c>
    </row>
    <row r="140" spans="1:32" s="294" customFormat="1" ht="16.5">
      <c r="A140" s="283" t="s">
        <v>46</v>
      </c>
      <c r="B140" s="283" t="s">
        <v>436</v>
      </c>
      <c r="C140" s="41">
        <v>45974</v>
      </c>
      <c r="D140" s="29" t="s">
        <v>18879</v>
      </c>
      <c r="E140" s="286"/>
      <c r="F140" s="283"/>
      <c r="G140" s="29" t="s">
        <v>18881</v>
      </c>
      <c r="H140" s="288"/>
      <c r="I140" s="288">
        <v>0</v>
      </c>
      <c r="J140" s="288">
        <f>(Table1[[#This Row],[Tiền hàng]]-Table1[[#This Row],[Tiền chiết khấu]])*8%</f>
        <v>0</v>
      </c>
      <c r="K140" s="331">
        <v>60043</v>
      </c>
      <c r="L140" s="289" t="s">
        <v>17</v>
      </c>
      <c r="M140" s="41">
        <v>45974</v>
      </c>
      <c r="N140" s="29" t="s">
        <v>18882</v>
      </c>
      <c r="O140" s="288">
        <f>IF(Table1[[#This Row],[Phân loại]]="Tồn đầu kỳ",Table1[[#This Row],[Tổng giá trị]],0)</f>
        <v>0</v>
      </c>
      <c r="P140" s="289">
        <f>IF(Table1[[#This Row],[Số còn phải thu ĐK]]&lt;&gt;0,0,IF(Table1[[#This Row],[Phân loại]]="Bán hàng",Table1[[#This Row],[Tổng giá trị]],-Table1[[#This Row],[Tổng giá trị]]))</f>
        <v>-60043</v>
      </c>
      <c r="Q140" s="359">
        <f t="shared" si="11"/>
        <v>-60043</v>
      </c>
      <c r="R140" s="289">
        <f>Table1[[#This Row],[Số còn phải thu ĐK]]+Table1[[#This Row],[Giá Trị HD sau CK]]-Table1[[#This Row],[Số tiền đã thu]]</f>
        <v>0</v>
      </c>
      <c r="S140" s="290">
        <f>IF(Table1[[#This Row],[Ngày hóa đơn]]&lt;&gt;"",Table1[[#This Row],[Ngày hóa đơn]],Table1[[#This Row],[Ngày hạch toán]])</f>
        <v>45974</v>
      </c>
      <c r="T140" s="289"/>
      <c r="U140" s="290">
        <f>IF(Table1[[#This Row],[Ngày tính CN]]="","",S140+T140)</f>
        <v>45974</v>
      </c>
      <c r="V140" s="291">
        <f ca="1">IF(Table1[[#This Row],[Hạn thanh toán]]="","",IF((U140-NOW())&lt;0,0,(U140-NOW())))</f>
        <v>0</v>
      </c>
      <c r="W140" s="288"/>
      <c r="X140" s="292" t="str">
        <f t="shared" ca="1" si="12"/>
        <v/>
      </c>
      <c r="Y140" s="292" t="str">
        <f t="shared" si="14"/>
        <v>Đã thanh toán</v>
      </c>
      <c r="Z140" s="293">
        <f>Table1[[#This Row],[Hạn thanh toán]]</f>
        <v>45974</v>
      </c>
      <c r="AA140" s="293">
        <f>Table1[[#This Row],[Ngày Thanh toán]]</f>
        <v>45974</v>
      </c>
      <c r="AD140" s="3" t="str">
        <f>IF(Table1[[#This Row],[Mã khách hàng]]="","",VLOOKUP($A140,Ma_KH!$A:$Q,Ma_KH!O$1,0))</f>
        <v>KL00193</v>
      </c>
      <c r="AE140" s="3" t="str">
        <f>IF(Table1[[#This Row],[Mã khách hàng]]="","",VLOOKUP($A140,Ma_KH!$A:$Q,Ma_KH!P$1,0))</f>
        <v>Chị Huyền - SĐT 0916 931 659</v>
      </c>
      <c r="AF140" s="294" t="str">
        <f>VLOOKUP(A140,Ma_KH!A:Q,Ma_KH!J$1,0)</f>
        <v>Vũ Anh Tuấn</v>
      </c>
    </row>
    <row r="141" spans="1:32" ht="16.5">
      <c r="A141" s="66" t="s">
        <v>47</v>
      </c>
      <c r="B141" s="66" t="s">
        <v>450</v>
      </c>
      <c r="C141" s="67">
        <v>45663</v>
      </c>
      <c r="D141" s="68" t="s">
        <v>451</v>
      </c>
      <c r="E141" s="67"/>
      <c r="F141" s="66"/>
      <c r="G141" s="66" t="s">
        <v>452</v>
      </c>
      <c r="H141" s="69">
        <v>1844890</v>
      </c>
      <c r="I141" s="69">
        <v>147591</v>
      </c>
      <c r="J141" s="69">
        <f>(Table1[[#This Row],[Tiền hàng]]-Table1[[#This Row],[Tiền chiết khấu]])*8%</f>
        <v>135783.92000000001</v>
      </c>
      <c r="K141" s="69">
        <v>1833083</v>
      </c>
      <c r="L141" s="8" t="s">
        <v>24</v>
      </c>
      <c r="M141" s="41">
        <v>45664</v>
      </c>
      <c r="N141" s="29" t="s">
        <v>3715</v>
      </c>
      <c r="O141" s="69">
        <f>IF(Table1[[#This Row],[Phân loại]]="Tồn đầu kỳ",Table1[[#This Row],[Tổng giá trị]],0)</f>
        <v>0</v>
      </c>
      <c r="P141" s="8">
        <f>IF(Table1[[#This Row],[Số còn phải thu ĐK]]&lt;&gt;0,0,IF(Table1[[#This Row],[Phân loại]]="Bán hàng",Table1[[#This Row],[Tổng giá trị]],-Table1[[#This Row],[Tổng giá trị]]))</f>
        <v>1833083</v>
      </c>
      <c r="Q141" s="18">
        <f t="shared" si="11"/>
        <v>1833083</v>
      </c>
      <c r="R141" s="8">
        <f>Table1[[#This Row],[Số còn phải thu ĐK]]+Table1[[#This Row],[Giá Trị HD sau CK]]-Table1[[#This Row],[Số tiền đã thu]]</f>
        <v>0</v>
      </c>
      <c r="S141" s="7">
        <f>IF(Table1[[#This Row],[Ngày hóa đơn]]&lt;&gt;"",Table1[[#This Row],[Ngày hóa đơn]],Table1[[#This Row],[Ngày hạch toán]])</f>
        <v>45663</v>
      </c>
      <c r="T141" s="8"/>
      <c r="U141" s="7">
        <f>IF(Table1[[#This Row],[Ngày tính CN]]="","",S141+T141)</f>
        <v>45663</v>
      </c>
      <c r="V141" s="71">
        <f ca="1">IF(Table1[[#This Row],[Hạn thanh toán]]="","",IF((U141-NOW())&lt;0,0,(U141-NOW())))</f>
        <v>0</v>
      </c>
      <c r="W141" s="69"/>
      <c r="X141" s="65" t="str">
        <f t="shared" ca="1" si="12"/>
        <v/>
      </c>
      <c r="Y141" s="65" t="str">
        <f t="shared" si="13"/>
        <v>Đã thanh toán</v>
      </c>
      <c r="Z141" s="250">
        <f>Table1[[#This Row],[Hạn thanh toán]]</f>
        <v>45663</v>
      </c>
      <c r="AA141" s="250">
        <f>Table1[[#This Row],[Ngày Thanh toán]]</f>
        <v>45664</v>
      </c>
      <c r="AD141" s="3" t="str">
        <f>IF(Table1[[#This Row],[Mã khách hàng]]="","",VLOOKUP($A141,Ma_KH!$A:$Q,Ma_KH!O$1,0))</f>
        <v>KL00045</v>
      </c>
      <c r="AE141" s="3" t="str">
        <f>IF(Table1[[#This Row],[Mã khách hàng]]="","",VLOOKUP($A141,Ma_KH!$A:$Q,Ma_KH!P$1,0))</f>
        <v>chị Lan 0947835982</v>
      </c>
      <c r="AF141" s="3" t="str">
        <f>VLOOKUP(A141,Ma_KH!A:Q,Ma_KH!J$1,0)</f>
        <v>Vũ Anh Tuấn</v>
      </c>
    </row>
    <row r="142" spans="1:32" ht="16.5">
      <c r="A142" s="66" t="s">
        <v>47</v>
      </c>
      <c r="B142" s="66" t="s">
        <v>450</v>
      </c>
      <c r="C142" s="67">
        <v>45679</v>
      </c>
      <c r="D142" s="68" t="s">
        <v>453</v>
      </c>
      <c r="E142" s="67"/>
      <c r="F142" s="66"/>
      <c r="G142" s="66" t="s">
        <v>452</v>
      </c>
      <c r="H142" s="69">
        <v>9582489</v>
      </c>
      <c r="I142" s="69">
        <v>766599</v>
      </c>
      <c r="J142" s="69">
        <f>(Table1[[#This Row],[Tiền hàng]]-Table1[[#This Row],[Tiền chiết khấu]])*8%</f>
        <v>705271.20000000007</v>
      </c>
      <c r="K142" s="69">
        <v>9521161</v>
      </c>
      <c r="L142" s="8" t="s">
        <v>24</v>
      </c>
      <c r="M142" s="41">
        <v>45683</v>
      </c>
      <c r="N142" s="29" t="s">
        <v>3716</v>
      </c>
      <c r="O142" s="69">
        <f>IF(Table1[[#This Row],[Phân loại]]="Tồn đầu kỳ",Table1[[#This Row],[Tổng giá trị]],0)</f>
        <v>0</v>
      </c>
      <c r="P142" s="8">
        <f>IF(Table1[[#This Row],[Số còn phải thu ĐK]]&lt;&gt;0,0,IF(Table1[[#This Row],[Phân loại]]="Bán hàng",Table1[[#This Row],[Tổng giá trị]],-Table1[[#This Row],[Tổng giá trị]]))</f>
        <v>9521161</v>
      </c>
      <c r="Q142" s="18">
        <f t="shared" si="11"/>
        <v>9521161</v>
      </c>
      <c r="R142" s="8">
        <f>Table1[[#This Row],[Số còn phải thu ĐK]]+Table1[[#This Row],[Giá Trị HD sau CK]]-Table1[[#This Row],[Số tiền đã thu]]</f>
        <v>0</v>
      </c>
      <c r="S142" s="7">
        <f>IF(Table1[[#This Row],[Ngày hóa đơn]]&lt;&gt;"",Table1[[#This Row],[Ngày hóa đơn]],Table1[[#This Row],[Ngày hạch toán]])</f>
        <v>45679</v>
      </c>
      <c r="T142" s="8"/>
      <c r="U142" s="7">
        <f>IF(Table1[[#This Row],[Ngày tính CN]]="","",S142+T142)</f>
        <v>45679</v>
      </c>
      <c r="V142" s="71">
        <f ca="1">IF(Table1[[#This Row],[Hạn thanh toán]]="","",IF((U142-NOW())&lt;0,0,(U142-NOW())))</f>
        <v>0</v>
      </c>
      <c r="W142" s="69"/>
      <c r="X142" s="65" t="str">
        <f t="shared" ca="1" si="12"/>
        <v/>
      </c>
      <c r="Y142" s="65" t="str">
        <f t="shared" si="13"/>
        <v>Đã thanh toán</v>
      </c>
      <c r="Z142" s="250">
        <f>Table1[[#This Row],[Hạn thanh toán]]</f>
        <v>45679</v>
      </c>
      <c r="AA142" s="250">
        <f>Table1[[#This Row],[Ngày Thanh toán]]</f>
        <v>45683</v>
      </c>
      <c r="AD142" s="3" t="str">
        <f>IF(Table1[[#This Row],[Mã khách hàng]]="","",VLOOKUP($A142,Ma_KH!$A:$Q,Ma_KH!O$1,0))</f>
        <v>KL00045</v>
      </c>
      <c r="AE142" s="3" t="str">
        <f>IF(Table1[[#This Row],[Mã khách hàng]]="","",VLOOKUP($A142,Ma_KH!$A:$Q,Ma_KH!P$1,0))</f>
        <v>chị Lan 0947835982</v>
      </c>
      <c r="AF142" s="3" t="str">
        <f>VLOOKUP(A142,Ma_KH!A:Q,Ma_KH!J$1,0)</f>
        <v>Vũ Anh Tuấn</v>
      </c>
    </row>
    <row r="143" spans="1:32" ht="16.5">
      <c r="A143" s="66" t="s">
        <v>47</v>
      </c>
      <c r="B143" s="66" t="s">
        <v>450</v>
      </c>
      <c r="C143" s="67">
        <v>45768</v>
      </c>
      <c r="D143" s="68" t="s">
        <v>454</v>
      </c>
      <c r="E143" s="67"/>
      <c r="F143" s="66"/>
      <c r="G143" s="66" t="s">
        <v>452</v>
      </c>
      <c r="H143" s="69">
        <v>2767335</v>
      </c>
      <c r="I143" s="69">
        <v>221387</v>
      </c>
      <c r="J143" s="69">
        <f>(Table1[[#This Row],[Tiền hàng]]-Table1[[#This Row],[Tiền chiết khấu]])*8%</f>
        <v>203675.84</v>
      </c>
      <c r="K143" s="69">
        <v>2749624</v>
      </c>
      <c r="L143" s="8" t="s">
        <v>24</v>
      </c>
      <c r="M143" s="41">
        <v>45770</v>
      </c>
      <c r="N143" s="29" t="s">
        <v>3717</v>
      </c>
      <c r="O143" s="69">
        <f>IF(Table1[[#This Row],[Phân loại]]="Tồn đầu kỳ",Table1[[#This Row],[Tổng giá trị]],0)</f>
        <v>0</v>
      </c>
      <c r="P143" s="8">
        <f>IF(Table1[[#This Row],[Số còn phải thu ĐK]]&lt;&gt;0,0,IF(Table1[[#This Row],[Phân loại]]="Bán hàng",Table1[[#This Row],[Tổng giá trị]],-Table1[[#This Row],[Tổng giá trị]]))</f>
        <v>2749624</v>
      </c>
      <c r="Q143" s="18">
        <f t="shared" si="11"/>
        <v>2749624</v>
      </c>
      <c r="R143" s="8">
        <f>Table1[[#This Row],[Số còn phải thu ĐK]]+Table1[[#This Row],[Giá Trị HD sau CK]]-Table1[[#This Row],[Số tiền đã thu]]</f>
        <v>0</v>
      </c>
      <c r="S143" s="7">
        <f>IF(Table1[[#This Row],[Ngày hóa đơn]]&lt;&gt;"",Table1[[#This Row],[Ngày hóa đơn]],Table1[[#This Row],[Ngày hạch toán]])</f>
        <v>45768</v>
      </c>
      <c r="T143" s="8"/>
      <c r="U143" s="7">
        <f>IF(Table1[[#This Row],[Ngày tính CN]]="","",S143+T143)</f>
        <v>45768</v>
      </c>
      <c r="V143" s="71">
        <f ca="1">IF(Table1[[#This Row],[Hạn thanh toán]]="","",IF((U143-NOW())&lt;0,0,(U143-NOW())))</f>
        <v>0</v>
      </c>
      <c r="W143" s="69"/>
      <c r="X143" s="65" t="str">
        <f t="shared" ca="1" si="12"/>
        <v/>
      </c>
      <c r="Y143" s="65" t="str">
        <f t="shared" si="13"/>
        <v>Đã thanh toán</v>
      </c>
      <c r="Z143" s="250">
        <f>Table1[[#This Row],[Hạn thanh toán]]</f>
        <v>45768</v>
      </c>
      <c r="AA143" s="250">
        <f>Table1[[#This Row],[Ngày Thanh toán]]</f>
        <v>45770</v>
      </c>
      <c r="AD143" s="3" t="str">
        <f>IF(Table1[[#This Row],[Mã khách hàng]]="","",VLOOKUP($A143,Ma_KH!$A:$Q,Ma_KH!O$1,0))</f>
        <v>KL00045</v>
      </c>
      <c r="AE143" s="3" t="str">
        <f>IF(Table1[[#This Row],[Mã khách hàng]]="","",VLOOKUP($A143,Ma_KH!$A:$Q,Ma_KH!P$1,0))</f>
        <v>chị Lan 0947835982</v>
      </c>
      <c r="AF143" s="3" t="str">
        <f>VLOOKUP(A143,Ma_KH!A:Q,Ma_KH!J$1,0)</f>
        <v>Vũ Anh Tuấn</v>
      </c>
    </row>
    <row r="144" spans="1:32" ht="16.5">
      <c r="A144" s="73" t="s">
        <v>47</v>
      </c>
      <c r="B144" s="73" t="s">
        <v>450</v>
      </c>
      <c r="C144" s="75">
        <v>45890</v>
      </c>
      <c r="D144" s="76" t="s">
        <v>455</v>
      </c>
      <c r="E144" s="75"/>
      <c r="F144" s="73"/>
      <c r="G144" s="73" t="s">
        <v>452</v>
      </c>
      <c r="H144" s="69">
        <v>1844890</v>
      </c>
      <c r="I144" s="69">
        <v>147591</v>
      </c>
      <c r="J144" s="69">
        <f>(Table1[[#This Row],[Tiền hàng]]-Table1[[#This Row],[Tiền chiết khấu]])*8%</f>
        <v>135783.92000000001</v>
      </c>
      <c r="K144" s="69">
        <v>1833083</v>
      </c>
      <c r="L144" s="8" t="s">
        <v>24</v>
      </c>
      <c r="M144" s="41">
        <v>45896</v>
      </c>
      <c r="N144" s="29" t="s">
        <v>3718</v>
      </c>
      <c r="O144" s="69">
        <f>IF(Table1[[#This Row],[Phân loại]]="Tồn đầu kỳ",Table1[[#This Row],[Tổng giá trị]],0)</f>
        <v>0</v>
      </c>
      <c r="P144" s="8">
        <f>IF(Table1[[#This Row],[Số còn phải thu ĐK]]&lt;&gt;0,0,IF(Table1[[#This Row],[Phân loại]]="Bán hàng",Table1[[#This Row],[Tổng giá trị]],-Table1[[#This Row],[Tổng giá trị]]))</f>
        <v>1833083</v>
      </c>
      <c r="Q144" s="18">
        <f t="shared" si="11"/>
        <v>1833083</v>
      </c>
      <c r="R144" s="8">
        <f>Table1[[#This Row],[Số còn phải thu ĐK]]+Table1[[#This Row],[Giá Trị HD sau CK]]-Table1[[#This Row],[Số tiền đã thu]]</f>
        <v>0</v>
      </c>
      <c r="S144" s="7">
        <f>IF(Table1[[#This Row],[Ngày hóa đơn]]&lt;&gt;"",Table1[[#This Row],[Ngày hóa đơn]],Table1[[#This Row],[Ngày hạch toán]])</f>
        <v>45890</v>
      </c>
      <c r="T144" s="8"/>
      <c r="U144" s="7">
        <f>IF(Table1[[#This Row],[Ngày tính CN]]="","",S144+T144)</f>
        <v>45890</v>
      </c>
      <c r="V144" s="71">
        <f ca="1">IF(Table1[[#This Row],[Hạn thanh toán]]="","",IF((U144-NOW())&lt;0,0,(U144-NOW())))</f>
        <v>0</v>
      </c>
      <c r="W144" s="69"/>
      <c r="X144" s="65" t="str">
        <f t="shared" ca="1" si="12"/>
        <v/>
      </c>
      <c r="Y144" s="65" t="str">
        <f t="shared" si="13"/>
        <v>Đã thanh toán</v>
      </c>
      <c r="Z144" s="250">
        <f>Table1[[#This Row],[Hạn thanh toán]]</f>
        <v>45890</v>
      </c>
      <c r="AA144" s="250">
        <f>Table1[[#This Row],[Ngày Thanh toán]]</f>
        <v>45896</v>
      </c>
      <c r="AD144" s="3" t="str">
        <f>IF(Table1[[#This Row],[Mã khách hàng]]="","",VLOOKUP($A144,Ma_KH!$A:$Q,Ma_KH!O$1,0))</f>
        <v>KL00045</v>
      </c>
      <c r="AE144" s="3" t="str">
        <f>IF(Table1[[#This Row],[Mã khách hàng]]="","",VLOOKUP($A144,Ma_KH!$A:$Q,Ma_KH!P$1,0))</f>
        <v>chị Lan 0947835982</v>
      </c>
      <c r="AF144" s="3" t="str">
        <f>VLOOKUP(A144,Ma_KH!A:Q,Ma_KH!J$1,0)</f>
        <v>Vũ Anh Tuấn</v>
      </c>
    </row>
    <row r="145" spans="1:32" ht="16.5">
      <c r="A145" s="66" t="s">
        <v>47</v>
      </c>
      <c r="B145" s="66" t="s">
        <v>450</v>
      </c>
      <c r="C145" s="67">
        <v>45896</v>
      </c>
      <c r="D145" s="68" t="s">
        <v>456</v>
      </c>
      <c r="E145" s="67">
        <v>45896</v>
      </c>
      <c r="F145" s="66"/>
      <c r="G145" s="66" t="s">
        <v>352</v>
      </c>
      <c r="H145" s="69"/>
      <c r="I145" s="69">
        <v>0</v>
      </c>
      <c r="J145" s="69">
        <f>(Table1[[#This Row],[Tiền hàng]]-Table1[[#This Row],[Tiền chiết khấu]])*8%</f>
        <v>0</v>
      </c>
      <c r="K145" s="69">
        <v>220695</v>
      </c>
      <c r="L145" s="8" t="s">
        <v>17</v>
      </c>
      <c r="M145" s="41">
        <v>45896</v>
      </c>
      <c r="N145" s="29" t="s">
        <v>3718</v>
      </c>
      <c r="O145" s="69">
        <f>IF(Table1[[#This Row],[Phân loại]]="Tồn đầu kỳ",Table1[[#This Row],[Tổng giá trị]],0)</f>
        <v>0</v>
      </c>
      <c r="P145" s="8">
        <f>IF(Table1[[#This Row],[Số còn phải thu ĐK]]&lt;&gt;0,0,IF(Table1[[#This Row],[Phân loại]]="Bán hàng",Table1[[#This Row],[Tổng giá trị]],-Table1[[#This Row],[Tổng giá trị]]))</f>
        <v>-220695</v>
      </c>
      <c r="Q145" s="18">
        <f t="shared" si="11"/>
        <v>-220695</v>
      </c>
      <c r="R145" s="8">
        <f>Table1[[#This Row],[Số còn phải thu ĐK]]+Table1[[#This Row],[Giá Trị HD sau CK]]-Table1[[#This Row],[Số tiền đã thu]]</f>
        <v>0</v>
      </c>
      <c r="S145" s="7">
        <f>IF(Table1[[#This Row],[Ngày hóa đơn]]&lt;&gt;"",Table1[[#This Row],[Ngày hóa đơn]],Table1[[#This Row],[Ngày hạch toán]])</f>
        <v>45896</v>
      </c>
      <c r="T145" s="8"/>
      <c r="U145" s="7">
        <f>IF(Table1[[#This Row],[Ngày tính CN]]="","",S145+T145)</f>
        <v>45896</v>
      </c>
      <c r="V145" s="71">
        <f ca="1">IF(Table1[[#This Row],[Hạn thanh toán]]="","",IF((U145-NOW())&lt;0,0,(U145-NOW())))</f>
        <v>0</v>
      </c>
      <c r="W145" s="69"/>
      <c r="X145" s="65" t="str">
        <f t="shared" ca="1" si="12"/>
        <v/>
      </c>
      <c r="Y145" s="65" t="str">
        <f t="shared" si="13"/>
        <v>Đã thanh toán</v>
      </c>
      <c r="Z145" s="250">
        <f>Table1[[#This Row],[Hạn thanh toán]]</f>
        <v>45896</v>
      </c>
      <c r="AA145" s="250">
        <f>Table1[[#This Row],[Ngày Thanh toán]]</f>
        <v>45896</v>
      </c>
      <c r="AD145" s="3" t="str">
        <f>IF(Table1[[#This Row],[Mã khách hàng]]="","",VLOOKUP($A145,Ma_KH!$A:$Q,Ma_KH!O$1,0))</f>
        <v>KL00045</v>
      </c>
      <c r="AE145" s="3" t="str">
        <f>IF(Table1[[#This Row],[Mã khách hàng]]="","",VLOOKUP($A145,Ma_KH!$A:$Q,Ma_KH!P$1,0))</f>
        <v>chị Lan 0947835982</v>
      </c>
      <c r="AF145" s="3" t="str">
        <f>VLOOKUP(A145,Ma_KH!A:Q,Ma_KH!J$1,0)</f>
        <v>Vũ Anh Tuấn</v>
      </c>
    </row>
    <row r="146" spans="1:32" ht="16.5">
      <c r="A146" s="66" t="s">
        <v>47</v>
      </c>
      <c r="B146" s="66" t="s">
        <v>450</v>
      </c>
      <c r="C146" s="67">
        <v>45904</v>
      </c>
      <c r="D146" s="68" t="s">
        <v>457</v>
      </c>
      <c r="E146" s="67"/>
      <c r="F146" s="66"/>
      <c r="G146" s="66" t="s">
        <v>458</v>
      </c>
      <c r="H146" s="69">
        <v>1468620</v>
      </c>
      <c r="I146" s="69">
        <v>117490</v>
      </c>
      <c r="J146" s="69">
        <f>(Table1[[#This Row],[Tiền hàng]]-Table1[[#This Row],[Tiền chiết khấu]])*8%</f>
        <v>108090.40000000001</v>
      </c>
      <c r="K146" s="69">
        <v>1459220</v>
      </c>
      <c r="L146" s="8" t="s">
        <v>24</v>
      </c>
      <c r="M146" s="41">
        <v>45906</v>
      </c>
      <c r="N146" s="29" t="s">
        <v>3719</v>
      </c>
      <c r="O146" s="69">
        <f>IF(Table1[[#This Row],[Phân loại]]="Tồn đầu kỳ",Table1[[#This Row],[Tổng giá trị]],0)</f>
        <v>0</v>
      </c>
      <c r="P146" s="8">
        <f>IF(Table1[[#This Row],[Số còn phải thu ĐK]]&lt;&gt;0,0,IF(Table1[[#This Row],[Phân loại]]="Bán hàng",Table1[[#This Row],[Tổng giá trị]],-Table1[[#This Row],[Tổng giá trị]]))</f>
        <v>1459220</v>
      </c>
      <c r="Q146" s="18">
        <f t="shared" si="11"/>
        <v>1459220</v>
      </c>
      <c r="R146" s="8">
        <f>Table1[[#This Row],[Số còn phải thu ĐK]]+Table1[[#This Row],[Giá Trị HD sau CK]]-Table1[[#This Row],[Số tiền đã thu]]</f>
        <v>0</v>
      </c>
      <c r="S146" s="7">
        <f>IF(Table1[[#This Row],[Ngày hóa đơn]]&lt;&gt;"",Table1[[#This Row],[Ngày hóa đơn]],Table1[[#This Row],[Ngày hạch toán]])</f>
        <v>45904</v>
      </c>
      <c r="T146" s="8"/>
      <c r="U146" s="7">
        <f>IF(Table1[[#This Row],[Ngày tính CN]]="","",S146+T146)</f>
        <v>45904</v>
      </c>
      <c r="V146" s="71">
        <f ca="1">IF(Table1[[#This Row],[Hạn thanh toán]]="","",IF((U146-NOW())&lt;0,0,(U146-NOW())))</f>
        <v>0</v>
      </c>
      <c r="W146" s="69"/>
      <c r="X146" s="65" t="str">
        <f t="shared" ca="1" si="12"/>
        <v/>
      </c>
      <c r="Y146" s="65" t="str">
        <f t="shared" si="13"/>
        <v>Đã thanh toán</v>
      </c>
      <c r="Z146" s="250">
        <f>Table1[[#This Row],[Hạn thanh toán]]</f>
        <v>45904</v>
      </c>
      <c r="AA146" s="250">
        <f>Table1[[#This Row],[Ngày Thanh toán]]</f>
        <v>45906</v>
      </c>
      <c r="AD146" s="3" t="str">
        <f>IF(Table1[[#This Row],[Mã khách hàng]]="","",VLOOKUP($A146,Ma_KH!$A:$Q,Ma_KH!O$1,0))</f>
        <v>KL00045</v>
      </c>
      <c r="AE146" s="3" t="str">
        <f>IF(Table1[[#This Row],[Mã khách hàng]]="","",VLOOKUP($A146,Ma_KH!$A:$Q,Ma_KH!P$1,0))</f>
        <v>chị Lan 0947835982</v>
      </c>
      <c r="AF146" s="3" t="str">
        <f>VLOOKUP(A146,Ma_KH!A:Q,Ma_KH!J$1,0)</f>
        <v>Vũ Anh Tuấn</v>
      </c>
    </row>
    <row r="147" spans="1:32" ht="16.5">
      <c r="A147" s="66" t="s">
        <v>47</v>
      </c>
      <c r="B147" s="66" t="s">
        <v>450</v>
      </c>
      <c r="C147" s="41">
        <v>45982</v>
      </c>
      <c r="D147" s="29" t="s">
        <v>18907</v>
      </c>
      <c r="E147" s="41">
        <v>45982</v>
      </c>
      <c r="F147" s="308" t="s">
        <v>18908</v>
      </c>
      <c r="G147" s="29" t="s">
        <v>18909</v>
      </c>
      <c r="H147" s="62">
        <v>1900420</v>
      </c>
      <c r="I147" s="69">
        <v>152034</v>
      </c>
      <c r="J147" s="69">
        <f>(Table1[[#This Row],[Tiền hàng]]-Table1[[#This Row],[Tiền chiết khấu]])*8%</f>
        <v>139870.88</v>
      </c>
      <c r="K147" s="69">
        <f>Table1[[#This Row],[Tiền hàng]]+Table1[[#This Row],[Tiền VAT]]-Table1[[#This Row],[Tiền chiết khấu]]</f>
        <v>1888256.88</v>
      </c>
      <c r="L147" s="8" t="s">
        <v>24</v>
      </c>
      <c r="M147" s="41">
        <v>45983</v>
      </c>
      <c r="N147" s="29" t="s">
        <v>19234</v>
      </c>
      <c r="O147" s="69">
        <f>IF(Table1[[#This Row],[Phân loại]]="Tồn đầu kỳ",Table1[[#This Row],[Tổng giá trị]],0)</f>
        <v>0</v>
      </c>
      <c r="P147" s="8">
        <f>IF(Table1[[#This Row],[Số còn phải thu ĐK]]&lt;&gt;0,0,IF(Table1[[#This Row],[Phân loại]]="Bán hàng",Table1[[#This Row],[Tổng giá trị]],-Table1[[#This Row],[Tổng giá trị]]))</f>
        <v>1888256.88</v>
      </c>
      <c r="Q147" s="18">
        <f t="shared" si="11"/>
        <v>1888256.88</v>
      </c>
      <c r="R147" s="8">
        <f>Table1[[#This Row],[Số còn phải thu ĐK]]+Table1[[#This Row],[Giá Trị HD sau CK]]-Table1[[#This Row],[Số tiền đã thu]]</f>
        <v>0</v>
      </c>
      <c r="S147" s="7">
        <f>IF(Table1[[#This Row],[Ngày hóa đơn]]&lt;&gt;"",Table1[[#This Row],[Ngày hóa đơn]],Table1[[#This Row],[Ngày hạch toán]])</f>
        <v>45982</v>
      </c>
      <c r="T147" s="8"/>
      <c r="U147" s="7">
        <f>IF(Table1[[#This Row],[Ngày tính CN]]="","",S147+T147)</f>
        <v>45982</v>
      </c>
      <c r="V147" s="71">
        <f ca="1">IF(Table1[[#This Row],[Hạn thanh toán]]="","",IF((U147-NOW())&lt;0,0,(U147-NOW())))</f>
        <v>0</v>
      </c>
      <c r="W147" s="69"/>
      <c r="X147" s="65" t="str">
        <f t="shared" ca="1" si="12"/>
        <v/>
      </c>
      <c r="Y147" s="65" t="str">
        <f t="shared" ref="Y147" si="15">IF(R147=0,"Đã thanh toán",IF(X147="","",IF(X147&lt;=0,"Chưa đến hạn thanh toán",IF(X147&lt;=30,"Nợ quá hạn 30 ngày",IF(X147&lt;=60,"Nợ quá hạn từ 30 ngày đến 60 ngày",IF(X147&lt;=90,"Nợ quá hạn từ 60 ngày đến 90 ngày",IF(X147&lt;=120,"Nợ quá hạn từ 90 ngày đến 120 ngày","Nợ quá hạn hơn 120 ngày có khả năng mất thanh toán")))))))</f>
        <v>Đã thanh toán</v>
      </c>
      <c r="Z147" s="250">
        <f>Table1[[#This Row],[Hạn thanh toán]]</f>
        <v>45982</v>
      </c>
      <c r="AA147" s="250">
        <f>Table1[[#This Row],[Ngày Thanh toán]]</f>
        <v>45983</v>
      </c>
      <c r="AD147" s="3" t="str">
        <f>IF(Table1[[#This Row],[Mã khách hàng]]="","",VLOOKUP($A147,Ma_KH!$A:$Q,Ma_KH!O$1,0))</f>
        <v>KL00045</v>
      </c>
      <c r="AE147" s="3" t="str">
        <f>IF(Table1[[#This Row],[Mã khách hàng]]="","",VLOOKUP($A147,Ma_KH!$A:$Q,Ma_KH!P$1,0))</f>
        <v>chị Lan 0947835982</v>
      </c>
      <c r="AF147" s="3" t="str">
        <f>VLOOKUP(A147,Ma_KH!A:Q,Ma_KH!J$1,0)</f>
        <v>Vũ Anh Tuấn</v>
      </c>
    </row>
    <row r="148" spans="1:32" ht="16.5">
      <c r="A148" s="66" t="s">
        <v>48</v>
      </c>
      <c r="B148" s="66" t="s">
        <v>459</v>
      </c>
      <c r="C148" s="67">
        <v>45919</v>
      </c>
      <c r="D148" s="68" t="s">
        <v>460</v>
      </c>
      <c r="E148" s="67"/>
      <c r="F148" s="66"/>
      <c r="G148" s="66" t="s">
        <v>461</v>
      </c>
      <c r="H148" s="69">
        <v>2576801</v>
      </c>
      <c r="I148" s="69">
        <v>0</v>
      </c>
      <c r="J148" s="69">
        <f>(Table1[[#This Row],[Tiền hàng]]-Table1[[#This Row],[Tiền chiết khấu]])*8%</f>
        <v>206144.08000000002</v>
      </c>
      <c r="K148" s="69">
        <v>2782945</v>
      </c>
      <c r="L148" s="8" t="s">
        <v>24</v>
      </c>
      <c r="M148" s="41">
        <v>45919</v>
      </c>
      <c r="N148" s="29" t="s">
        <v>3720</v>
      </c>
      <c r="O148" s="69">
        <f>IF(Table1[[#This Row],[Phân loại]]="Tồn đầu kỳ",Table1[[#This Row],[Tổng giá trị]],0)</f>
        <v>0</v>
      </c>
      <c r="P148" s="8">
        <f>IF(Table1[[#This Row],[Số còn phải thu ĐK]]&lt;&gt;0,0,IF(Table1[[#This Row],[Phân loại]]="Bán hàng",Table1[[#This Row],[Tổng giá trị]],-Table1[[#This Row],[Tổng giá trị]]))</f>
        <v>2782945</v>
      </c>
      <c r="Q148" s="18">
        <f t="shared" si="11"/>
        <v>2782945</v>
      </c>
      <c r="R148" s="8">
        <f>Table1[[#This Row],[Số còn phải thu ĐK]]+Table1[[#This Row],[Giá Trị HD sau CK]]-Table1[[#This Row],[Số tiền đã thu]]</f>
        <v>0</v>
      </c>
      <c r="S148" s="7">
        <f>IF(Table1[[#This Row],[Ngày hóa đơn]]&lt;&gt;"",Table1[[#This Row],[Ngày hóa đơn]],Table1[[#This Row],[Ngày hạch toán]])</f>
        <v>45919</v>
      </c>
      <c r="T148" s="8"/>
      <c r="U148" s="7">
        <f>IF(Table1[[#This Row],[Ngày tính CN]]="","",S148+T148)</f>
        <v>45919</v>
      </c>
      <c r="V148" s="71">
        <f ca="1">IF(Table1[[#This Row],[Hạn thanh toán]]="","",IF((U148-NOW())&lt;0,0,(U148-NOW())))</f>
        <v>0</v>
      </c>
      <c r="W148" s="69"/>
      <c r="X148" s="65" t="str">
        <f t="shared" ca="1" si="12"/>
        <v/>
      </c>
      <c r="Y148" s="65" t="str">
        <f t="shared" si="13"/>
        <v>Đã thanh toán</v>
      </c>
      <c r="Z148" s="250">
        <f>Table1[[#This Row],[Hạn thanh toán]]</f>
        <v>45919</v>
      </c>
      <c r="AA148" s="250">
        <f>Table1[[#This Row],[Ngày Thanh toán]]</f>
        <v>45919</v>
      </c>
      <c r="AD148" s="3" t="str">
        <f>IF(Table1[[#This Row],[Mã khách hàng]]="","",VLOOKUP($A148,Ma_KH!$A:$Q,Ma_KH!O$1,0))</f>
        <v>KL00167</v>
      </c>
      <c r="AE148" s="3" t="str">
        <f>IF(Table1[[#This Row],[Mã khách hàng]]="","",VLOOKUP($A148,Ma_KH!$A:$Q,Ma_KH!P$1,0))</f>
        <v>Chị Linh</v>
      </c>
      <c r="AF148" s="3" t="str">
        <f>VLOOKUP(A148,Ma_KH!A:Q,Ma_KH!J$1,0)</f>
        <v>Trần Thị Huệ</v>
      </c>
    </row>
    <row r="149" spans="1:32" ht="16.5">
      <c r="A149" s="66" t="s">
        <v>48</v>
      </c>
      <c r="B149" s="66" t="s">
        <v>459</v>
      </c>
      <c r="C149" s="67">
        <v>45931</v>
      </c>
      <c r="D149" s="68" t="s">
        <v>462</v>
      </c>
      <c r="E149" s="67"/>
      <c r="F149" s="66"/>
      <c r="G149" s="66" t="s">
        <v>463</v>
      </c>
      <c r="H149" s="69">
        <v>2649298</v>
      </c>
      <c r="I149" s="69">
        <v>0</v>
      </c>
      <c r="J149" s="69">
        <f>(Table1[[#This Row],[Tiền hàng]]-Table1[[#This Row],[Tiền chiết khấu]])*8%</f>
        <v>211943.84</v>
      </c>
      <c r="K149" s="69">
        <v>2861242</v>
      </c>
      <c r="L149" s="8" t="s">
        <v>24</v>
      </c>
      <c r="M149" s="41">
        <v>45931</v>
      </c>
      <c r="N149" s="29" t="s">
        <v>3721</v>
      </c>
      <c r="O149" s="69">
        <f>IF(Table1[[#This Row],[Phân loại]]="Tồn đầu kỳ",Table1[[#This Row],[Tổng giá trị]],0)</f>
        <v>0</v>
      </c>
      <c r="P149" s="8">
        <f>IF(Table1[[#This Row],[Số còn phải thu ĐK]]&lt;&gt;0,0,IF(Table1[[#This Row],[Phân loại]]="Bán hàng",Table1[[#This Row],[Tổng giá trị]],-Table1[[#This Row],[Tổng giá trị]]))</f>
        <v>2861242</v>
      </c>
      <c r="Q149" s="18">
        <f t="shared" si="11"/>
        <v>2861242</v>
      </c>
      <c r="R149" s="8">
        <f>Table1[[#This Row],[Số còn phải thu ĐK]]+Table1[[#This Row],[Giá Trị HD sau CK]]-Table1[[#This Row],[Số tiền đã thu]]</f>
        <v>0</v>
      </c>
      <c r="S149" s="7">
        <f>IF(Table1[[#This Row],[Ngày hóa đơn]]&lt;&gt;"",Table1[[#This Row],[Ngày hóa đơn]],Table1[[#This Row],[Ngày hạch toán]])</f>
        <v>45931</v>
      </c>
      <c r="T149" s="8"/>
      <c r="U149" s="7">
        <f>IF(Table1[[#This Row],[Ngày tính CN]]="","",S149+T149)</f>
        <v>45931</v>
      </c>
      <c r="V149" s="71">
        <f ca="1">IF(Table1[[#This Row],[Hạn thanh toán]]="","",IF((U149-NOW())&lt;0,0,(U149-NOW())))</f>
        <v>0</v>
      </c>
      <c r="W149" s="69"/>
      <c r="X149" s="65" t="str">
        <f t="shared" ca="1" si="12"/>
        <v/>
      </c>
      <c r="Y149" s="65" t="str">
        <f t="shared" si="13"/>
        <v>Đã thanh toán</v>
      </c>
      <c r="Z149" s="250">
        <f>Table1[[#This Row],[Hạn thanh toán]]</f>
        <v>45931</v>
      </c>
      <c r="AA149" s="250">
        <f>Table1[[#This Row],[Ngày Thanh toán]]</f>
        <v>45931</v>
      </c>
      <c r="AD149" s="3" t="str">
        <f>IF(Table1[[#This Row],[Mã khách hàng]]="","",VLOOKUP($A149,Ma_KH!$A:$Q,Ma_KH!O$1,0))</f>
        <v>KL00167</v>
      </c>
      <c r="AE149" s="3" t="str">
        <f>IF(Table1[[#This Row],[Mã khách hàng]]="","",VLOOKUP($A149,Ma_KH!$A:$Q,Ma_KH!P$1,0))</f>
        <v>Chị Linh</v>
      </c>
      <c r="AF149" s="3" t="str">
        <f>VLOOKUP(A149,Ma_KH!A:Q,Ma_KH!J$1,0)</f>
        <v>Trần Thị Huệ</v>
      </c>
    </row>
    <row r="150" spans="1:32" ht="16.5">
      <c r="A150" s="66" t="s">
        <v>48</v>
      </c>
      <c r="B150" s="66" t="s">
        <v>459</v>
      </c>
      <c r="C150" s="67">
        <v>45947</v>
      </c>
      <c r="D150" s="68" t="s">
        <v>464</v>
      </c>
      <c r="E150" s="67"/>
      <c r="F150" s="66"/>
      <c r="G150" s="66" t="s">
        <v>465</v>
      </c>
      <c r="H150" s="69">
        <v>2563585</v>
      </c>
      <c r="I150" s="69">
        <v>0</v>
      </c>
      <c r="J150" s="69">
        <f>(Table1[[#This Row],[Tiền hàng]]-Table1[[#This Row],[Tiền chiết khấu]])*8%</f>
        <v>205086.80000000002</v>
      </c>
      <c r="K150" s="69">
        <v>2768672</v>
      </c>
      <c r="L150" s="8" t="s">
        <v>24</v>
      </c>
      <c r="M150" s="41">
        <v>45947</v>
      </c>
      <c r="N150" s="29" t="s">
        <v>19241</v>
      </c>
      <c r="O150" s="69">
        <f>IF(Table1[[#This Row],[Phân loại]]="Tồn đầu kỳ",Table1[[#This Row],[Tổng giá trị]],0)</f>
        <v>0</v>
      </c>
      <c r="P150" s="8">
        <f>IF(Table1[[#This Row],[Số còn phải thu ĐK]]&lt;&gt;0,0,IF(Table1[[#This Row],[Phân loại]]="Bán hàng",Table1[[#This Row],[Tổng giá trị]],-Table1[[#This Row],[Tổng giá trị]]))</f>
        <v>2768672</v>
      </c>
      <c r="Q150" s="18">
        <f t="shared" si="11"/>
        <v>2768672</v>
      </c>
      <c r="R150" s="8">
        <f>Table1[[#This Row],[Số còn phải thu ĐK]]+Table1[[#This Row],[Giá Trị HD sau CK]]-Table1[[#This Row],[Số tiền đã thu]]</f>
        <v>0</v>
      </c>
      <c r="S150" s="7">
        <f>IF(Table1[[#This Row],[Ngày hóa đơn]]&lt;&gt;"",Table1[[#This Row],[Ngày hóa đơn]],Table1[[#This Row],[Ngày hạch toán]])</f>
        <v>45947</v>
      </c>
      <c r="T150" s="8"/>
      <c r="U150" s="7">
        <f>IF(Table1[[#This Row],[Ngày tính CN]]="","",S150+T150)</f>
        <v>45947</v>
      </c>
      <c r="V150" s="71">
        <f ca="1">IF(Table1[[#This Row],[Hạn thanh toán]]="","",IF((U150-NOW())&lt;0,0,(U150-NOW())))</f>
        <v>0</v>
      </c>
      <c r="W150" s="69"/>
      <c r="X150" s="65" t="str">
        <f t="shared" ca="1" si="12"/>
        <v/>
      </c>
      <c r="Y150" s="65" t="str">
        <f t="shared" si="13"/>
        <v>Đã thanh toán</v>
      </c>
      <c r="Z150" s="250">
        <f>Table1[[#This Row],[Hạn thanh toán]]</f>
        <v>45947</v>
      </c>
      <c r="AA150" s="250">
        <f>Table1[[#This Row],[Ngày Thanh toán]]</f>
        <v>45947</v>
      </c>
      <c r="AD150" s="3" t="str">
        <f>IF(Table1[[#This Row],[Mã khách hàng]]="","",VLOOKUP($A150,Ma_KH!$A:$Q,Ma_KH!O$1,0))</f>
        <v>KL00167</v>
      </c>
      <c r="AE150" s="3" t="str">
        <f>IF(Table1[[#This Row],[Mã khách hàng]]="","",VLOOKUP($A150,Ma_KH!$A:$Q,Ma_KH!P$1,0))</f>
        <v>Chị Linh</v>
      </c>
      <c r="AF150" s="3" t="str">
        <f>VLOOKUP(A150,Ma_KH!A:Q,Ma_KH!J$1,0)</f>
        <v>Trần Thị Huệ</v>
      </c>
    </row>
    <row r="151" spans="1:32" ht="16.5">
      <c r="A151" s="66" t="s">
        <v>48</v>
      </c>
      <c r="B151" s="66" t="s">
        <v>459</v>
      </c>
      <c r="C151" s="318">
        <v>45961</v>
      </c>
      <c r="D151" s="242" t="s">
        <v>19235</v>
      </c>
      <c r="E151" s="67"/>
      <c r="F151" s="242" t="s">
        <v>19236</v>
      </c>
      <c r="G151" s="242" t="s">
        <v>465</v>
      </c>
      <c r="H151" s="241">
        <v>2285130</v>
      </c>
      <c r="I151" s="69">
        <v>0</v>
      </c>
      <c r="J151" s="241">
        <v>182810</v>
      </c>
      <c r="K151" s="241">
        <v>2467940</v>
      </c>
      <c r="L151" s="8" t="s">
        <v>24</v>
      </c>
      <c r="M151" s="41">
        <v>45962</v>
      </c>
      <c r="N151" s="29" t="s">
        <v>3722</v>
      </c>
      <c r="O151" s="69">
        <f>IF(Table1[[#This Row],[Phân loại]]="Tồn đầu kỳ",Table1[[#This Row],[Tổng giá trị]],0)</f>
        <v>0</v>
      </c>
      <c r="P151" s="8">
        <f>IF(Table1[[#This Row],[Số còn phải thu ĐK]]&lt;&gt;0,0,IF(Table1[[#This Row],[Phân loại]]="Bán hàng",Table1[[#This Row],[Tổng giá trị]],-Table1[[#This Row],[Tổng giá trị]]))</f>
        <v>2467940</v>
      </c>
      <c r="Q151" s="18">
        <f t="shared" ref="Q151:Q152" si="16">IF(M151&lt;&gt;"",IF(O151&lt;&gt;0,O151,P151),0)</f>
        <v>2467940</v>
      </c>
      <c r="R151" s="8">
        <f>Table1[[#This Row],[Số còn phải thu ĐK]]+Table1[[#This Row],[Giá Trị HD sau CK]]-Table1[[#This Row],[Số tiền đã thu]]</f>
        <v>0</v>
      </c>
      <c r="S151" s="7">
        <f>IF(Table1[[#This Row],[Ngày hóa đơn]]&lt;&gt;"",Table1[[#This Row],[Ngày hóa đơn]],Table1[[#This Row],[Ngày hạch toán]])</f>
        <v>45961</v>
      </c>
      <c r="T151" s="8"/>
      <c r="U151" s="7">
        <f>IF(Table1[[#This Row],[Ngày tính CN]]="","",S151+T151)</f>
        <v>45961</v>
      </c>
      <c r="V151" s="71">
        <f ca="1">IF(Table1[[#This Row],[Hạn thanh toán]]="","",IF((U151-NOW())&lt;0,0,(U151-NOW())))</f>
        <v>0</v>
      </c>
      <c r="W151" s="69"/>
      <c r="X151" s="65" t="str">
        <f t="shared" ca="1" si="12"/>
        <v/>
      </c>
      <c r="Y151" s="65" t="str">
        <f t="shared" ref="Y151:Y152" si="17">IF(R151=0,"Đã thanh toán",IF(X151="","",IF(X151&lt;=0,"Chưa đến hạn thanh toán",IF(X151&lt;=30,"Nợ quá hạn 30 ngày",IF(X151&lt;=60,"Nợ quá hạn từ 30 ngày đến 60 ngày",IF(X151&lt;=90,"Nợ quá hạn từ 60 ngày đến 90 ngày",IF(X151&lt;=120,"Nợ quá hạn từ 90 ngày đến 120 ngày","Nợ quá hạn hơn 120 ngày có khả năng mất thanh toán")))))))</f>
        <v>Đã thanh toán</v>
      </c>
      <c r="Z151" s="250">
        <f>Table1[[#This Row],[Hạn thanh toán]]</f>
        <v>45961</v>
      </c>
      <c r="AA151" s="250">
        <f>Table1[[#This Row],[Ngày Thanh toán]]</f>
        <v>45962</v>
      </c>
      <c r="AD151" s="3" t="str">
        <f>IF(Table1[[#This Row],[Mã khách hàng]]="","",VLOOKUP($A151,Ma_KH!$A:$Q,Ma_KH!O$1,0))</f>
        <v>KL00167</v>
      </c>
      <c r="AE151" s="3" t="str">
        <f>IF(Table1[[#This Row],[Mã khách hàng]]="","",VLOOKUP($A151,Ma_KH!$A:$Q,Ma_KH!P$1,0))</f>
        <v>Chị Linh</v>
      </c>
      <c r="AF151" s="3" t="str">
        <f>VLOOKUP(A151,Ma_KH!A:Q,Ma_KH!J$1,0)</f>
        <v>Trần Thị Huệ</v>
      </c>
    </row>
    <row r="152" spans="1:32" ht="16.5">
      <c r="A152" s="66" t="s">
        <v>48</v>
      </c>
      <c r="B152" s="66" t="s">
        <v>459</v>
      </c>
      <c r="C152" s="318">
        <v>45979</v>
      </c>
      <c r="D152" s="242" t="s">
        <v>19237</v>
      </c>
      <c r="E152" s="67"/>
      <c r="F152" s="242" t="s">
        <v>19238</v>
      </c>
      <c r="G152" s="242" t="s">
        <v>19239</v>
      </c>
      <c r="H152" s="241">
        <v>1373318</v>
      </c>
      <c r="I152" s="69">
        <v>0</v>
      </c>
      <c r="J152" s="241">
        <v>109865</v>
      </c>
      <c r="K152" s="241">
        <v>1483183</v>
      </c>
      <c r="L152" s="8" t="s">
        <v>24</v>
      </c>
      <c r="M152" s="318">
        <v>45979</v>
      </c>
      <c r="N152" s="242" t="s">
        <v>19240</v>
      </c>
      <c r="O152" s="69">
        <f>IF(Table1[[#This Row],[Phân loại]]="Tồn đầu kỳ",Table1[[#This Row],[Tổng giá trị]],0)</f>
        <v>0</v>
      </c>
      <c r="P152" s="8">
        <f>IF(Table1[[#This Row],[Số còn phải thu ĐK]]&lt;&gt;0,0,IF(Table1[[#This Row],[Phân loại]]="Bán hàng",Table1[[#This Row],[Tổng giá trị]],-Table1[[#This Row],[Tổng giá trị]]))</f>
        <v>1483183</v>
      </c>
      <c r="Q152" s="18">
        <f t="shared" si="16"/>
        <v>1483183</v>
      </c>
      <c r="R152" s="8">
        <f>Table1[[#This Row],[Số còn phải thu ĐK]]+Table1[[#This Row],[Giá Trị HD sau CK]]-Table1[[#This Row],[Số tiền đã thu]]</f>
        <v>0</v>
      </c>
      <c r="S152" s="7">
        <f>IF(Table1[[#This Row],[Ngày hóa đơn]]&lt;&gt;"",Table1[[#This Row],[Ngày hóa đơn]],Table1[[#This Row],[Ngày hạch toán]])</f>
        <v>45979</v>
      </c>
      <c r="T152" s="8"/>
      <c r="U152" s="7">
        <f>IF(Table1[[#This Row],[Ngày tính CN]]="","",S152+T152)</f>
        <v>45979</v>
      </c>
      <c r="V152" s="71">
        <f ca="1">IF(Table1[[#This Row],[Hạn thanh toán]]="","",IF((U152-NOW())&lt;0,0,(U152-NOW())))</f>
        <v>0</v>
      </c>
      <c r="W152" s="69"/>
      <c r="X152" s="65" t="str">
        <f t="shared" ca="1" si="12"/>
        <v/>
      </c>
      <c r="Y152" s="65" t="str">
        <f t="shared" si="17"/>
        <v>Đã thanh toán</v>
      </c>
      <c r="Z152" s="250">
        <f>Table1[[#This Row],[Hạn thanh toán]]</f>
        <v>45979</v>
      </c>
      <c r="AA152" s="250">
        <f>Table1[[#This Row],[Ngày Thanh toán]]</f>
        <v>45979</v>
      </c>
      <c r="AD152" s="3" t="str">
        <f>IF(Table1[[#This Row],[Mã khách hàng]]="","",VLOOKUP($A152,Ma_KH!$A:$Q,Ma_KH!O$1,0))</f>
        <v>KL00167</v>
      </c>
      <c r="AE152" s="3" t="str">
        <f>IF(Table1[[#This Row],[Mã khách hàng]]="","",VLOOKUP($A152,Ma_KH!$A:$Q,Ma_KH!P$1,0))</f>
        <v>Chị Linh</v>
      </c>
      <c r="AF152" s="3" t="str">
        <f>VLOOKUP(A152,Ma_KH!A:Q,Ma_KH!J$1,0)</f>
        <v>Trần Thị Huệ</v>
      </c>
    </row>
    <row r="153" spans="1:32" ht="16.5">
      <c r="A153" s="66" t="s">
        <v>49</v>
      </c>
      <c r="B153" s="66" t="s">
        <v>466</v>
      </c>
      <c r="C153" s="67">
        <v>45670</v>
      </c>
      <c r="D153" s="68" t="s">
        <v>467</v>
      </c>
      <c r="E153" s="67"/>
      <c r="F153" s="66"/>
      <c r="G153" s="66" t="s">
        <v>468</v>
      </c>
      <c r="H153" s="69">
        <v>847222</v>
      </c>
      <c r="I153" s="69">
        <v>0</v>
      </c>
      <c r="J153" s="69">
        <f>(Table1[[#This Row],[Tiền hàng]]-Table1[[#This Row],[Tiền chiết khấu]])*8%</f>
        <v>67777.759999999995</v>
      </c>
      <c r="K153" s="69">
        <v>915000</v>
      </c>
      <c r="L153" s="8" t="s">
        <v>24</v>
      </c>
      <c r="M153" s="41">
        <v>45668</v>
      </c>
      <c r="N153" s="29" t="s">
        <v>3723</v>
      </c>
      <c r="O153" s="69">
        <f>IF(Table1[[#This Row],[Phân loại]]="Tồn đầu kỳ",Table1[[#This Row],[Tổng giá trị]],0)</f>
        <v>0</v>
      </c>
      <c r="P153" s="8">
        <f>IF(Table1[[#This Row],[Số còn phải thu ĐK]]&lt;&gt;0,0,IF(Table1[[#This Row],[Phân loại]]="Bán hàng",Table1[[#This Row],[Tổng giá trị]],-Table1[[#This Row],[Tổng giá trị]]))</f>
        <v>915000</v>
      </c>
      <c r="Q153" s="18">
        <f t="shared" si="11"/>
        <v>915000</v>
      </c>
      <c r="R153" s="8">
        <f>Table1[[#This Row],[Số còn phải thu ĐK]]+Table1[[#This Row],[Giá Trị HD sau CK]]-Table1[[#This Row],[Số tiền đã thu]]</f>
        <v>0</v>
      </c>
      <c r="S153" s="7">
        <f>IF(Table1[[#This Row],[Ngày hóa đơn]]&lt;&gt;"",Table1[[#This Row],[Ngày hóa đơn]],Table1[[#This Row],[Ngày hạch toán]])</f>
        <v>45670</v>
      </c>
      <c r="T153" s="8"/>
      <c r="U153" s="7">
        <f>IF(Table1[[#This Row],[Ngày tính CN]]="","",S153+T153)</f>
        <v>45670</v>
      </c>
      <c r="V153" s="71">
        <f ca="1">IF(Table1[[#This Row],[Hạn thanh toán]]="","",IF((U153-NOW())&lt;0,0,(U153-NOW())))</f>
        <v>0</v>
      </c>
      <c r="W153" s="69"/>
      <c r="X153" s="65" t="str">
        <f t="shared" ca="1" si="12"/>
        <v/>
      </c>
      <c r="Y153" s="65" t="str">
        <f t="shared" si="13"/>
        <v>Đã thanh toán</v>
      </c>
      <c r="Z153" s="250">
        <f>Table1[[#This Row],[Hạn thanh toán]]</f>
        <v>45670</v>
      </c>
      <c r="AA153" s="250">
        <f>Table1[[#This Row],[Ngày Thanh toán]]</f>
        <v>45668</v>
      </c>
      <c r="AD153" s="3" t="str">
        <f>IF(Table1[[#This Row],[Mã khách hàng]]="","",VLOOKUP($A153,Ma_KH!$A:$Q,Ma_KH!O$1,0))</f>
        <v>KL.HN008</v>
      </c>
      <c r="AE153" s="3" t="str">
        <f>IF(Table1[[#This Row],[Mã khách hàng]]="","",VLOOKUP($A153,Ma_KH!$A:$Q,Ma_KH!P$1,0))</f>
        <v>CHỊ TRẦN MINH HẰNG</v>
      </c>
      <c r="AF153" s="3" t="str">
        <f>VLOOKUP(A153,Ma_KH!A:Q,Ma_KH!J$1,0)</f>
        <v>Vũ Anh Tuấn</v>
      </c>
    </row>
    <row r="154" spans="1:32" ht="16.5">
      <c r="A154" s="73" t="s">
        <v>50</v>
      </c>
      <c r="B154" s="73" t="s">
        <v>469</v>
      </c>
      <c r="C154" s="75">
        <v>45766</v>
      </c>
      <c r="D154" s="76" t="s">
        <v>470</v>
      </c>
      <c r="E154" s="75">
        <v>45766</v>
      </c>
      <c r="F154" s="73"/>
      <c r="G154" s="73" t="s">
        <v>471</v>
      </c>
      <c r="H154" s="69"/>
      <c r="I154" s="69">
        <v>0</v>
      </c>
      <c r="J154" s="69">
        <f>(Table1[[#This Row],[Tiền hàng]]-Table1[[#This Row],[Tiền chiết khấu]])*8%</f>
        <v>0</v>
      </c>
      <c r="K154" s="69">
        <v>-51487</v>
      </c>
      <c r="L154" s="8" t="s">
        <v>3643</v>
      </c>
      <c r="M154" s="41">
        <v>45783</v>
      </c>
      <c r="N154" s="29" t="s">
        <v>3732</v>
      </c>
      <c r="O154" s="69">
        <f>IF(Table1[[#This Row],[Phân loại]]="Tồn đầu kỳ",Table1[[#This Row],[Tổng giá trị]],0)</f>
        <v>-51487</v>
      </c>
      <c r="P154" s="8">
        <f>IF(Table1[[#This Row],[Số còn phải thu ĐK]]&lt;&gt;0,0,IF(Table1[[#This Row],[Phân loại]]="Bán hàng",Table1[[#This Row],[Tổng giá trị]],-Table1[[#This Row],[Tổng giá trị]]))</f>
        <v>0</v>
      </c>
      <c r="Q154" s="18">
        <f t="shared" si="11"/>
        <v>-51487</v>
      </c>
      <c r="R154" s="8">
        <f>Table1[[#This Row],[Số còn phải thu ĐK]]+Table1[[#This Row],[Giá Trị HD sau CK]]-Table1[[#This Row],[Số tiền đã thu]]</f>
        <v>0</v>
      </c>
      <c r="S154" s="7">
        <f>IF(Table1[[#This Row],[Ngày hóa đơn]]&lt;&gt;"",Table1[[#This Row],[Ngày hóa đơn]],Table1[[#This Row],[Ngày hạch toán]])</f>
        <v>45766</v>
      </c>
      <c r="T154" s="8"/>
      <c r="U154" s="7">
        <f>IF(Table1[[#This Row],[Ngày tính CN]]="","",S154+T154)</f>
        <v>45766</v>
      </c>
      <c r="V154" s="71">
        <f ca="1">IF(Table1[[#This Row],[Hạn thanh toán]]="","",IF((U154-NOW())&lt;0,0,(U154-NOW())))</f>
        <v>0</v>
      </c>
      <c r="W154" s="69"/>
      <c r="X154" s="65" t="str">
        <f t="shared" ca="1" si="12"/>
        <v/>
      </c>
      <c r="Y154" s="65" t="str">
        <f>IF(R154=0,"Đã thanh toán",IF(X154="","",IF(X154&lt;=0,"Chưa đến hạn thanh toán",IF(X154&lt;=30,"Nợ quá hạn 30 ngày",IF(X154&lt;=60,"Nợ quá hạn từ 30 ngày đến 60 ngày",IF(X154&lt;=90,"Nợ quá hạn từ 60 ngày đến 90 ngày",IF(X154&lt;=120,"Nợ quá hạn từ 90 ngày đến 120 ngày","Nợ quá hạn hơn 120 ngày có khả năng mất thanh toán")))))))</f>
        <v>Đã thanh toán</v>
      </c>
      <c r="Z154" s="250">
        <f>Table1[[#This Row],[Hạn thanh toán]]</f>
        <v>45766</v>
      </c>
      <c r="AA154" s="250">
        <f>Table1[[#This Row],[Ngày Thanh toán]]</f>
        <v>45783</v>
      </c>
      <c r="AD154" s="3" t="str">
        <f>IF(Table1[[#This Row],[Mã khách hàng]]="","",VLOOKUP($A154,Ma_KH!$A:$Q,Ma_KH!O$1,0))</f>
        <v>KL00188</v>
      </c>
      <c r="AE154" s="3" t="str">
        <f>IF(Table1[[#This Row],[Mã khách hàng]]="","",VLOOKUP($A154,Ma_KH!$A:$Q,Ma_KH!P$1,0))</f>
        <v>Daily H2.02 Ocean Park - Trâu Quỳ, Gia Lâm</v>
      </c>
      <c r="AF154" s="3" t="str">
        <f>VLOOKUP(A154,Ma_KH!A:Q,Ma_KH!J$1,0)</f>
        <v>Vũ Anh Tuấn</v>
      </c>
    </row>
    <row r="155" spans="1:32" ht="16.5">
      <c r="A155" s="73" t="s">
        <v>50</v>
      </c>
      <c r="B155" s="73" t="s">
        <v>469</v>
      </c>
      <c r="C155" s="75">
        <v>45766</v>
      </c>
      <c r="D155" s="76" t="s">
        <v>472</v>
      </c>
      <c r="E155" s="75"/>
      <c r="F155" s="73"/>
      <c r="G155" s="73" t="s">
        <v>473</v>
      </c>
      <c r="H155" s="69">
        <v>555290</v>
      </c>
      <c r="I155" s="69">
        <v>27765</v>
      </c>
      <c r="J155" s="69">
        <f>(Table1[[#This Row],[Tiền hàng]]-Table1[[#This Row],[Tiền chiết khấu]])*8%</f>
        <v>42202</v>
      </c>
      <c r="K155" s="69">
        <v>569727</v>
      </c>
      <c r="L155" s="8" t="s">
        <v>24</v>
      </c>
      <c r="M155" s="41">
        <v>45783</v>
      </c>
      <c r="N155" s="29" t="s">
        <v>3732</v>
      </c>
      <c r="O155" s="69">
        <f>IF(Table1[[#This Row],[Phân loại]]="Tồn đầu kỳ",Table1[[#This Row],[Tổng giá trị]],0)</f>
        <v>0</v>
      </c>
      <c r="P155" s="8">
        <f>IF(Table1[[#This Row],[Số còn phải thu ĐK]]&lt;&gt;0,0,IF(Table1[[#This Row],[Phân loại]]="Bán hàng",Table1[[#This Row],[Tổng giá trị]],-Table1[[#This Row],[Tổng giá trị]]))</f>
        <v>569727</v>
      </c>
      <c r="Q155" s="18">
        <f t="shared" si="11"/>
        <v>569727</v>
      </c>
      <c r="R155" s="8">
        <f>Table1[[#This Row],[Số còn phải thu ĐK]]+Table1[[#This Row],[Giá Trị HD sau CK]]-Table1[[#This Row],[Số tiền đã thu]]</f>
        <v>0</v>
      </c>
      <c r="S155" s="7">
        <f>IF(Table1[[#This Row],[Ngày hóa đơn]]&lt;&gt;"",Table1[[#This Row],[Ngày hóa đơn]],Table1[[#This Row],[Ngày hạch toán]])</f>
        <v>45766</v>
      </c>
      <c r="T155" s="8"/>
      <c r="U155" s="7">
        <f>IF(Table1[[#This Row],[Ngày tính CN]]="","",S155+T155)</f>
        <v>45766</v>
      </c>
      <c r="V155" s="71">
        <f ca="1">IF(Table1[[#This Row],[Hạn thanh toán]]="","",IF((U155-NOW())&lt;0,0,(U155-NOW())))</f>
        <v>0</v>
      </c>
      <c r="W155" s="69"/>
      <c r="X155" s="65" t="str">
        <f t="shared" ca="1" si="12"/>
        <v/>
      </c>
      <c r="Y155" s="65" t="str">
        <f t="shared" si="13"/>
        <v>Đã thanh toán</v>
      </c>
      <c r="Z155" s="250">
        <f>Table1[[#This Row],[Hạn thanh toán]]</f>
        <v>45766</v>
      </c>
      <c r="AA155" s="250">
        <f>Table1[[#This Row],[Ngày Thanh toán]]</f>
        <v>45783</v>
      </c>
      <c r="AD155" s="3" t="str">
        <f>IF(Table1[[#This Row],[Mã khách hàng]]="","",VLOOKUP($A155,Ma_KH!$A:$Q,Ma_KH!O$1,0))</f>
        <v>KL00188</v>
      </c>
      <c r="AE155" s="3" t="str">
        <f>IF(Table1[[#This Row],[Mã khách hàng]]="","",VLOOKUP($A155,Ma_KH!$A:$Q,Ma_KH!P$1,0))</f>
        <v>Daily H2.02 Ocean Park - Trâu Quỳ, Gia Lâm</v>
      </c>
      <c r="AF155" s="3" t="str">
        <f>VLOOKUP(A155,Ma_KH!A:Q,Ma_KH!J$1,0)</f>
        <v>Vũ Anh Tuấn</v>
      </c>
    </row>
    <row r="156" spans="1:32" ht="16.5">
      <c r="A156" s="66" t="s">
        <v>50</v>
      </c>
      <c r="B156" s="66" t="s">
        <v>469</v>
      </c>
      <c r="C156" s="67">
        <v>45780</v>
      </c>
      <c r="D156" s="68" t="s">
        <v>474</v>
      </c>
      <c r="E156" s="67"/>
      <c r="F156" s="66"/>
      <c r="G156" s="66" t="s">
        <v>473</v>
      </c>
      <c r="H156" s="69">
        <v>922445</v>
      </c>
      <c r="I156" s="69">
        <v>46122</v>
      </c>
      <c r="J156" s="69">
        <f>(Table1[[#This Row],[Tiền hàng]]-Table1[[#This Row],[Tiền chiết khấu]])*8%</f>
        <v>70105.84</v>
      </c>
      <c r="K156" s="69">
        <v>946429</v>
      </c>
      <c r="L156" s="8" t="s">
        <v>24</v>
      </c>
      <c r="M156" s="41">
        <v>45794</v>
      </c>
      <c r="N156" s="29" t="s">
        <v>3724</v>
      </c>
      <c r="O156" s="69">
        <f>IF(Table1[[#This Row],[Phân loại]]="Tồn đầu kỳ",Table1[[#This Row],[Tổng giá trị]],0)</f>
        <v>0</v>
      </c>
      <c r="P156" s="8">
        <f>IF(Table1[[#This Row],[Số còn phải thu ĐK]]&lt;&gt;0,0,IF(Table1[[#This Row],[Phân loại]]="Bán hàng",Table1[[#This Row],[Tổng giá trị]],-Table1[[#This Row],[Tổng giá trị]]))</f>
        <v>946429</v>
      </c>
      <c r="Q156" s="18">
        <f t="shared" si="11"/>
        <v>946429</v>
      </c>
      <c r="R156" s="8">
        <f>Table1[[#This Row],[Số còn phải thu ĐK]]+Table1[[#This Row],[Giá Trị HD sau CK]]-Table1[[#This Row],[Số tiền đã thu]]</f>
        <v>0</v>
      </c>
      <c r="S156" s="7">
        <f>IF(Table1[[#This Row],[Ngày hóa đơn]]&lt;&gt;"",Table1[[#This Row],[Ngày hóa đơn]],Table1[[#This Row],[Ngày hạch toán]])</f>
        <v>45780</v>
      </c>
      <c r="T156" s="8"/>
      <c r="U156" s="7">
        <f>IF(Table1[[#This Row],[Ngày tính CN]]="","",S156+T156)</f>
        <v>45780</v>
      </c>
      <c r="V156" s="71">
        <f ca="1">IF(Table1[[#This Row],[Hạn thanh toán]]="","",IF((U156-NOW())&lt;0,0,(U156-NOW())))</f>
        <v>0</v>
      </c>
      <c r="W156" s="69"/>
      <c r="X156" s="65" t="str">
        <f t="shared" ca="1" si="12"/>
        <v/>
      </c>
      <c r="Y156" s="65" t="str">
        <f t="shared" si="13"/>
        <v>Đã thanh toán</v>
      </c>
      <c r="Z156" s="250">
        <f>Table1[[#This Row],[Hạn thanh toán]]</f>
        <v>45780</v>
      </c>
      <c r="AA156" s="250">
        <f>Table1[[#This Row],[Ngày Thanh toán]]</f>
        <v>45794</v>
      </c>
      <c r="AD156" s="3" t="str">
        <f>IF(Table1[[#This Row],[Mã khách hàng]]="","",VLOOKUP($A156,Ma_KH!$A:$Q,Ma_KH!O$1,0))</f>
        <v>KL00188</v>
      </c>
      <c r="AE156" s="3" t="str">
        <f>IF(Table1[[#This Row],[Mã khách hàng]]="","",VLOOKUP($A156,Ma_KH!$A:$Q,Ma_KH!P$1,0))</f>
        <v>Daily H2.02 Ocean Park - Trâu Quỳ, Gia Lâm</v>
      </c>
      <c r="AF156" s="3" t="str">
        <f>VLOOKUP(A156,Ma_KH!A:Q,Ma_KH!J$1,0)</f>
        <v>Vũ Anh Tuấn</v>
      </c>
    </row>
    <row r="157" spans="1:32" ht="16.5">
      <c r="A157" s="73" t="s">
        <v>50</v>
      </c>
      <c r="B157" s="73" t="s">
        <v>469</v>
      </c>
      <c r="C157" s="75">
        <v>45793</v>
      </c>
      <c r="D157" s="76" t="s">
        <v>475</v>
      </c>
      <c r="E157" s="75"/>
      <c r="F157" s="73"/>
      <c r="G157" s="73" t="s">
        <v>473</v>
      </c>
      <c r="H157" s="69">
        <v>1818485</v>
      </c>
      <c r="I157" s="69">
        <v>90924</v>
      </c>
      <c r="J157" s="69">
        <f>(Table1[[#This Row],[Tiền hàng]]-Table1[[#This Row],[Tiền chiết khấu]])*8%</f>
        <v>138204.88</v>
      </c>
      <c r="K157" s="69">
        <v>1865766</v>
      </c>
      <c r="L157" s="8" t="s">
        <v>24</v>
      </c>
      <c r="M157" s="41">
        <v>45805</v>
      </c>
      <c r="N157" s="29" t="s">
        <v>3725</v>
      </c>
      <c r="O157" s="69">
        <f>IF(Table1[[#This Row],[Phân loại]]="Tồn đầu kỳ",Table1[[#This Row],[Tổng giá trị]],0)</f>
        <v>0</v>
      </c>
      <c r="P157" s="8">
        <f>IF(Table1[[#This Row],[Số còn phải thu ĐK]]&lt;&gt;0,0,IF(Table1[[#This Row],[Phân loại]]="Bán hàng",Table1[[#This Row],[Tổng giá trị]],-Table1[[#This Row],[Tổng giá trị]]))</f>
        <v>1865766</v>
      </c>
      <c r="Q157" s="18">
        <f t="shared" si="11"/>
        <v>1865766</v>
      </c>
      <c r="R157" s="8">
        <f>Table1[[#This Row],[Số còn phải thu ĐK]]+Table1[[#This Row],[Giá Trị HD sau CK]]-Table1[[#This Row],[Số tiền đã thu]]</f>
        <v>0</v>
      </c>
      <c r="S157" s="7">
        <f>IF(Table1[[#This Row],[Ngày hóa đơn]]&lt;&gt;"",Table1[[#This Row],[Ngày hóa đơn]],Table1[[#This Row],[Ngày hạch toán]])</f>
        <v>45793</v>
      </c>
      <c r="T157" s="8"/>
      <c r="U157" s="7">
        <f>IF(Table1[[#This Row],[Ngày tính CN]]="","",S157+T157)</f>
        <v>45793</v>
      </c>
      <c r="V157" s="71">
        <f ca="1">IF(Table1[[#This Row],[Hạn thanh toán]]="","",IF((U157-NOW())&lt;0,0,(U157-NOW())))</f>
        <v>0</v>
      </c>
      <c r="W157" s="69"/>
      <c r="X157" s="65" t="str">
        <f t="shared" ca="1" si="12"/>
        <v/>
      </c>
      <c r="Y157" s="65" t="str">
        <f t="shared" si="13"/>
        <v>Đã thanh toán</v>
      </c>
      <c r="Z157" s="250">
        <f>Table1[[#This Row],[Hạn thanh toán]]</f>
        <v>45793</v>
      </c>
      <c r="AA157" s="250">
        <f>Table1[[#This Row],[Ngày Thanh toán]]</f>
        <v>45805</v>
      </c>
      <c r="AD157" s="3" t="str">
        <f>IF(Table1[[#This Row],[Mã khách hàng]]="","",VLOOKUP($A157,Ma_KH!$A:$Q,Ma_KH!O$1,0))</f>
        <v>KL00188</v>
      </c>
      <c r="AE157" s="3" t="str">
        <f>IF(Table1[[#This Row],[Mã khách hàng]]="","",VLOOKUP($A157,Ma_KH!$A:$Q,Ma_KH!P$1,0))</f>
        <v>Daily H2.02 Ocean Park - Trâu Quỳ, Gia Lâm</v>
      </c>
      <c r="AF157" s="3" t="str">
        <f>VLOOKUP(A157,Ma_KH!A:Q,Ma_KH!J$1,0)</f>
        <v>Vũ Anh Tuấn</v>
      </c>
    </row>
    <row r="158" spans="1:32" ht="16.5">
      <c r="A158" s="66" t="s">
        <v>50</v>
      </c>
      <c r="B158" s="66" t="s">
        <v>469</v>
      </c>
      <c r="C158" s="67">
        <v>45794</v>
      </c>
      <c r="D158" s="68" t="s">
        <v>476</v>
      </c>
      <c r="E158" s="67">
        <v>45794</v>
      </c>
      <c r="F158" s="66"/>
      <c r="G158" s="66" t="s">
        <v>352</v>
      </c>
      <c r="H158" s="69"/>
      <c r="I158" s="69">
        <v>0</v>
      </c>
      <c r="J158" s="69">
        <f>(Table1[[#This Row],[Tiền hàng]]-Table1[[#This Row],[Tiền chiết khấu]])*8%</f>
        <v>0</v>
      </c>
      <c r="K158" s="69">
        <v>227891</v>
      </c>
      <c r="L158" s="8" t="s">
        <v>17</v>
      </c>
      <c r="M158" s="41">
        <v>45794</v>
      </c>
      <c r="N158" s="29" t="s">
        <v>3724</v>
      </c>
      <c r="O158" s="69">
        <f>IF(Table1[[#This Row],[Phân loại]]="Tồn đầu kỳ",Table1[[#This Row],[Tổng giá trị]],0)</f>
        <v>0</v>
      </c>
      <c r="P158" s="8">
        <f>IF(Table1[[#This Row],[Số còn phải thu ĐK]]&lt;&gt;0,0,IF(Table1[[#This Row],[Phân loại]]="Bán hàng",Table1[[#This Row],[Tổng giá trị]],-Table1[[#This Row],[Tổng giá trị]]))</f>
        <v>-227891</v>
      </c>
      <c r="Q158" s="18">
        <f t="shared" si="11"/>
        <v>-227891</v>
      </c>
      <c r="R158" s="8">
        <f>Table1[[#This Row],[Số còn phải thu ĐK]]+Table1[[#This Row],[Giá Trị HD sau CK]]-Table1[[#This Row],[Số tiền đã thu]]</f>
        <v>0</v>
      </c>
      <c r="S158" s="7">
        <f>IF(Table1[[#This Row],[Ngày hóa đơn]]&lt;&gt;"",Table1[[#This Row],[Ngày hóa đơn]],Table1[[#This Row],[Ngày hạch toán]])</f>
        <v>45794</v>
      </c>
      <c r="T158" s="8"/>
      <c r="U158" s="7">
        <f>IF(Table1[[#This Row],[Ngày tính CN]]="","",S158+T158)</f>
        <v>45794</v>
      </c>
      <c r="V158" s="71">
        <f ca="1">IF(Table1[[#This Row],[Hạn thanh toán]]="","",IF((U158-NOW())&lt;0,0,(U158-NOW())))</f>
        <v>0</v>
      </c>
      <c r="W158" s="69"/>
      <c r="X158" s="65" t="str">
        <f t="shared" ca="1" si="12"/>
        <v/>
      </c>
      <c r="Y158" s="65" t="str">
        <f t="shared" si="13"/>
        <v>Đã thanh toán</v>
      </c>
      <c r="Z158" s="250">
        <f>Table1[[#This Row],[Hạn thanh toán]]</f>
        <v>45794</v>
      </c>
      <c r="AA158" s="250">
        <f>Table1[[#This Row],[Ngày Thanh toán]]</f>
        <v>45794</v>
      </c>
      <c r="AD158" s="3" t="str">
        <f>IF(Table1[[#This Row],[Mã khách hàng]]="","",VLOOKUP($A158,Ma_KH!$A:$Q,Ma_KH!O$1,0))</f>
        <v>KL00188</v>
      </c>
      <c r="AE158" s="3" t="str">
        <f>IF(Table1[[#This Row],[Mã khách hàng]]="","",VLOOKUP($A158,Ma_KH!$A:$Q,Ma_KH!P$1,0))</f>
        <v>Daily H2.02 Ocean Park - Trâu Quỳ, Gia Lâm</v>
      </c>
      <c r="AF158" s="3" t="str">
        <f>VLOOKUP(A158,Ma_KH!A:Q,Ma_KH!J$1,0)</f>
        <v>Vũ Anh Tuấn</v>
      </c>
    </row>
    <row r="159" spans="1:32" ht="16.5">
      <c r="A159" s="66" t="s">
        <v>50</v>
      </c>
      <c r="B159" s="66" t="s">
        <v>469</v>
      </c>
      <c r="C159" s="41">
        <v>45805</v>
      </c>
      <c r="D159" s="29" t="s">
        <v>3726</v>
      </c>
      <c r="E159" s="67"/>
      <c r="F159" s="66"/>
      <c r="G159" s="66" t="s">
        <v>352</v>
      </c>
      <c r="H159" s="69"/>
      <c r="I159" s="69">
        <v>0</v>
      </c>
      <c r="J159" s="69">
        <f>(Table1[[#This Row],[Tiền hàng]]-Table1[[#This Row],[Tiền chiết khấu]])*8%</f>
        <v>0</v>
      </c>
      <c r="K159" s="62">
        <v>189285</v>
      </c>
      <c r="L159" s="8" t="s">
        <v>17</v>
      </c>
      <c r="M159" s="41">
        <v>45805</v>
      </c>
      <c r="N159" s="29" t="s">
        <v>3725</v>
      </c>
      <c r="O159" s="69">
        <f>IF(Table1[[#This Row],[Phân loại]]="Tồn đầu kỳ",Table1[[#This Row],[Tổng giá trị]],0)</f>
        <v>0</v>
      </c>
      <c r="P159" s="8">
        <f>IF(Table1[[#This Row],[Số còn phải thu ĐK]]&lt;&gt;0,0,IF(Table1[[#This Row],[Phân loại]]="Bán hàng",Table1[[#This Row],[Tổng giá trị]],-Table1[[#This Row],[Tổng giá trị]]))</f>
        <v>-189285</v>
      </c>
      <c r="Q159" s="18">
        <f t="shared" si="11"/>
        <v>-189285</v>
      </c>
      <c r="R159" s="8">
        <f>Table1[[#This Row],[Số còn phải thu ĐK]]+Table1[[#This Row],[Giá Trị HD sau CK]]-Table1[[#This Row],[Số tiền đã thu]]</f>
        <v>0</v>
      </c>
      <c r="S159" s="7">
        <f>IF(Table1[[#This Row],[Ngày hóa đơn]]&lt;&gt;"",Table1[[#This Row],[Ngày hóa đơn]],Table1[[#This Row],[Ngày hạch toán]])</f>
        <v>45805</v>
      </c>
      <c r="T159" s="8"/>
      <c r="U159" s="7">
        <f>IF(Table1[[#This Row],[Ngày tính CN]]="","",S159+T159)</f>
        <v>45805</v>
      </c>
      <c r="V159" s="71">
        <f ca="1">IF(Table1[[#This Row],[Hạn thanh toán]]="","",IF((U159-NOW())&lt;0,0,(U159-NOW())))</f>
        <v>0</v>
      </c>
      <c r="W159" s="69"/>
      <c r="X159" s="65" t="str">
        <f t="shared" ca="1" si="12"/>
        <v/>
      </c>
      <c r="Y159" s="65" t="str">
        <f t="shared" ref="Y159" si="18">IF(R159=0,"Đã thanh toán",IF(X159="","",IF(X159&lt;=0,"Chưa đến hạn thanh toán",IF(X159&lt;=30,"Nợ quá hạn 30 ngày",IF(X159&lt;=60,"Nợ quá hạn từ 30 ngày đến 60 ngày",IF(X159&lt;=90,"Nợ quá hạn từ 60 ngày đến 90 ngày",IF(X159&lt;=120,"Nợ quá hạn từ 90 ngày đến 120 ngày","Nợ quá hạn hơn 120 ngày có khả năng mất thanh toán")))))))</f>
        <v>Đã thanh toán</v>
      </c>
      <c r="Z159" s="250">
        <f>Table1[[#This Row],[Hạn thanh toán]]</f>
        <v>45805</v>
      </c>
      <c r="AA159" s="250">
        <f>Table1[[#This Row],[Ngày Thanh toán]]</f>
        <v>45805</v>
      </c>
      <c r="AD159" s="3" t="str">
        <f>IF(Table1[[#This Row],[Mã khách hàng]]="","",VLOOKUP($A159,Ma_KH!$A:$Q,Ma_KH!O$1,0))</f>
        <v>KL00188</v>
      </c>
      <c r="AE159" s="3" t="str">
        <f>IF(Table1[[#This Row],[Mã khách hàng]]="","",VLOOKUP($A159,Ma_KH!$A:$Q,Ma_KH!P$1,0))</f>
        <v>Daily H2.02 Ocean Park - Trâu Quỳ, Gia Lâm</v>
      </c>
      <c r="AF159" s="3" t="str">
        <f>VLOOKUP(A159,Ma_KH!A:Q,Ma_KH!J$1,0)</f>
        <v>Vũ Anh Tuấn</v>
      </c>
    </row>
    <row r="160" spans="1:32" ht="16.5">
      <c r="A160" s="73" t="s">
        <v>50</v>
      </c>
      <c r="B160" s="73" t="s">
        <v>469</v>
      </c>
      <c r="C160" s="75">
        <v>45835</v>
      </c>
      <c r="D160" s="76" t="s">
        <v>477</v>
      </c>
      <c r="E160" s="75"/>
      <c r="F160" s="73"/>
      <c r="G160" s="73" t="s">
        <v>478</v>
      </c>
      <c r="H160" s="69">
        <v>922445</v>
      </c>
      <c r="I160" s="69">
        <v>46122</v>
      </c>
      <c r="J160" s="69">
        <f>(Table1[[#This Row],[Tiền hàng]]-Table1[[#This Row],[Tiền chiết khấu]])*8%</f>
        <v>70105.84</v>
      </c>
      <c r="K160" s="69">
        <v>946429</v>
      </c>
      <c r="L160" s="8" t="s">
        <v>24</v>
      </c>
      <c r="M160" s="41">
        <v>45885</v>
      </c>
      <c r="N160" s="29" t="s">
        <v>3727</v>
      </c>
      <c r="O160" s="69">
        <f>IF(Table1[[#This Row],[Phân loại]]="Tồn đầu kỳ",Table1[[#This Row],[Tổng giá trị]],0)</f>
        <v>0</v>
      </c>
      <c r="P160" s="8">
        <f>IF(Table1[[#This Row],[Số còn phải thu ĐK]]&lt;&gt;0,0,IF(Table1[[#This Row],[Phân loại]]="Bán hàng",Table1[[#This Row],[Tổng giá trị]],-Table1[[#This Row],[Tổng giá trị]]))</f>
        <v>946429</v>
      </c>
      <c r="Q160" s="18">
        <f t="shared" si="11"/>
        <v>946429</v>
      </c>
      <c r="R160" s="8">
        <f>Table1[[#This Row],[Số còn phải thu ĐK]]+Table1[[#This Row],[Giá Trị HD sau CK]]-Table1[[#This Row],[Số tiền đã thu]]</f>
        <v>0</v>
      </c>
      <c r="S160" s="7">
        <f>IF(Table1[[#This Row],[Ngày hóa đơn]]&lt;&gt;"",Table1[[#This Row],[Ngày hóa đơn]],Table1[[#This Row],[Ngày hạch toán]])</f>
        <v>45835</v>
      </c>
      <c r="T160" s="8"/>
      <c r="U160" s="7">
        <f>IF(Table1[[#This Row],[Ngày tính CN]]="","",S160+T160)</f>
        <v>45835</v>
      </c>
      <c r="V160" s="71">
        <f ca="1">IF(Table1[[#This Row],[Hạn thanh toán]]="","",IF((U160-NOW())&lt;0,0,(U160-NOW())))</f>
        <v>0</v>
      </c>
      <c r="W160" s="69"/>
      <c r="X160" s="65" t="str">
        <f t="shared" ca="1" si="12"/>
        <v/>
      </c>
      <c r="Y160" s="65" t="str">
        <f t="shared" si="13"/>
        <v>Đã thanh toán</v>
      </c>
      <c r="Z160" s="250">
        <f>Table1[[#This Row],[Hạn thanh toán]]</f>
        <v>45835</v>
      </c>
      <c r="AA160" s="250">
        <f>Table1[[#This Row],[Ngày Thanh toán]]</f>
        <v>45885</v>
      </c>
      <c r="AD160" s="3" t="str">
        <f>IF(Table1[[#This Row],[Mã khách hàng]]="","",VLOOKUP($A160,Ma_KH!$A:$Q,Ma_KH!O$1,0))</f>
        <v>KL00188</v>
      </c>
      <c r="AE160" s="3" t="str">
        <f>IF(Table1[[#This Row],[Mã khách hàng]]="","",VLOOKUP($A160,Ma_KH!$A:$Q,Ma_KH!P$1,0))</f>
        <v>Daily H2.02 Ocean Park - Trâu Quỳ, Gia Lâm</v>
      </c>
      <c r="AF160" s="3" t="str">
        <f>VLOOKUP(A160,Ma_KH!A:Q,Ma_KH!J$1,0)</f>
        <v>Vũ Anh Tuấn</v>
      </c>
    </row>
    <row r="161" spans="1:32" ht="16.5">
      <c r="A161" s="73" t="s">
        <v>50</v>
      </c>
      <c r="B161" s="73" t="s">
        <v>469</v>
      </c>
      <c r="C161" s="75">
        <v>45853</v>
      </c>
      <c r="D161" s="76" t="s">
        <v>479</v>
      </c>
      <c r="E161" s="75"/>
      <c r="F161" s="73"/>
      <c r="G161" s="73" t="s">
        <v>480</v>
      </c>
      <c r="H161" s="69">
        <v>922445</v>
      </c>
      <c r="I161" s="69">
        <v>46122</v>
      </c>
      <c r="J161" s="69">
        <f>(Table1[[#This Row],[Tiền hàng]]-Table1[[#This Row],[Tiền chiết khấu]])*8%</f>
        <v>70105.84</v>
      </c>
      <c r="K161" s="69">
        <v>946429</v>
      </c>
      <c r="L161" s="8" t="s">
        <v>24</v>
      </c>
      <c r="M161" s="41">
        <v>45885</v>
      </c>
      <c r="N161" s="29" t="s">
        <v>3727</v>
      </c>
      <c r="O161" s="69">
        <f>IF(Table1[[#This Row],[Phân loại]]="Tồn đầu kỳ",Table1[[#This Row],[Tổng giá trị]],0)</f>
        <v>0</v>
      </c>
      <c r="P161" s="8">
        <f>IF(Table1[[#This Row],[Số còn phải thu ĐK]]&lt;&gt;0,0,IF(Table1[[#This Row],[Phân loại]]="Bán hàng",Table1[[#This Row],[Tổng giá trị]],-Table1[[#This Row],[Tổng giá trị]]))</f>
        <v>946429</v>
      </c>
      <c r="Q161" s="18">
        <f t="shared" si="11"/>
        <v>946429</v>
      </c>
      <c r="R161" s="8">
        <f>Table1[[#This Row],[Số còn phải thu ĐK]]+Table1[[#This Row],[Giá Trị HD sau CK]]-Table1[[#This Row],[Số tiền đã thu]]</f>
        <v>0</v>
      </c>
      <c r="S161" s="7">
        <f>IF(Table1[[#This Row],[Ngày hóa đơn]]&lt;&gt;"",Table1[[#This Row],[Ngày hóa đơn]],Table1[[#This Row],[Ngày hạch toán]])</f>
        <v>45853</v>
      </c>
      <c r="T161" s="8"/>
      <c r="U161" s="7">
        <f>IF(Table1[[#This Row],[Ngày tính CN]]="","",S161+T161)</f>
        <v>45853</v>
      </c>
      <c r="V161" s="71">
        <f ca="1">IF(Table1[[#This Row],[Hạn thanh toán]]="","",IF((U161-NOW())&lt;0,0,(U161-NOW())))</f>
        <v>0</v>
      </c>
      <c r="W161" s="69"/>
      <c r="X161" s="65" t="str">
        <f t="shared" ca="1" si="12"/>
        <v/>
      </c>
      <c r="Y161" s="65" t="str">
        <f t="shared" si="13"/>
        <v>Đã thanh toán</v>
      </c>
      <c r="Z161" s="250">
        <f>Table1[[#This Row],[Hạn thanh toán]]</f>
        <v>45853</v>
      </c>
      <c r="AA161" s="250">
        <f>Table1[[#This Row],[Ngày Thanh toán]]</f>
        <v>45885</v>
      </c>
      <c r="AD161" s="3" t="str">
        <f>IF(Table1[[#This Row],[Mã khách hàng]]="","",VLOOKUP($A161,Ma_KH!$A:$Q,Ma_KH!O$1,0))</f>
        <v>KL00188</v>
      </c>
      <c r="AE161" s="3" t="str">
        <f>IF(Table1[[#This Row],[Mã khách hàng]]="","",VLOOKUP($A161,Ma_KH!$A:$Q,Ma_KH!P$1,0))</f>
        <v>Daily H2.02 Ocean Park - Trâu Quỳ, Gia Lâm</v>
      </c>
      <c r="AF161" s="3" t="str">
        <f>VLOOKUP(A161,Ma_KH!A:Q,Ma_KH!J$1,0)</f>
        <v>Vũ Anh Tuấn</v>
      </c>
    </row>
    <row r="162" spans="1:32" ht="16.5">
      <c r="A162" s="73" t="s">
        <v>50</v>
      </c>
      <c r="B162" s="73" t="s">
        <v>469</v>
      </c>
      <c r="C162" s="75">
        <v>45877</v>
      </c>
      <c r="D162" s="76" t="s">
        <v>481</v>
      </c>
      <c r="E162" s="75"/>
      <c r="F162" s="73"/>
      <c r="G162" s="73" t="s">
        <v>480</v>
      </c>
      <c r="H162" s="69">
        <v>816987</v>
      </c>
      <c r="I162" s="69">
        <v>40849</v>
      </c>
      <c r="J162" s="69">
        <f>(Table1[[#This Row],[Tiền hàng]]-Table1[[#This Row],[Tiền chiết khấu]])*8%</f>
        <v>62091.040000000001</v>
      </c>
      <c r="K162" s="69">
        <v>838229</v>
      </c>
      <c r="L162" s="8" t="s">
        <v>24</v>
      </c>
      <c r="M162" s="41">
        <v>45885</v>
      </c>
      <c r="N162" s="29" t="s">
        <v>3729</v>
      </c>
      <c r="O162" s="69">
        <f>IF(Table1[[#This Row],[Phân loại]]="Tồn đầu kỳ",Table1[[#This Row],[Tổng giá trị]],0)</f>
        <v>0</v>
      </c>
      <c r="P162" s="8">
        <f>IF(Table1[[#This Row],[Số còn phải thu ĐK]]&lt;&gt;0,0,IF(Table1[[#This Row],[Phân loại]]="Bán hàng",Table1[[#This Row],[Tổng giá trị]],-Table1[[#This Row],[Tổng giá trị]]))</f>
        <v>838229</v>
      </c>
      <c r="Q162" s="18">
        <f t="shared" si="11"/>
        <v>838229</v>
      </c>
      <c r="R162" s="8">
        <f>Table1[[#This Row],[Số còn phải thu ĐK]]+Table1[[#This Row],[Giá Trị HD sau CK]]-Table1[[#This Row],[Số tiền đã thu]]</f>
        <v>0</v>
      </c>
      <c r="S162" s="7">
        <f>IF(Table1[[#This Row],[Ngày hóa đơn]]&lt;&gt;"",Table1[[#This Row],[Ngày hóa đơn]],Table1[[#This Row],[Ngày hạch toán]])</f>
        <v>45877</v>
      </c>
      <c r="T162" s="8"/>
      <c r="U162" s="7">
        <f>IF(Table1[[#This Row],[Ngày tính CN]]="","",S162+T162)</f>
        <v>45877</v>
      </c>
      <c r="V162" s="71">
        <f ca="1">IF(Table1[[#This Row],[Hạn thanh toán]]="","",IF((U162-NOW())&lt;0,0,(U162-NOW())))</f>
        <v>0</v>
      </c>
      <c r="W162" s="69"/>
      <c r="X162" s="65" t="str">
        <f t="shared" ca="1" si="12"/>
        <v/>
      </c>
      <c r="Y162" s="65" t="str">
        <f t="shared" si="13"/>
        <v>Đã thanh toán</v>
      </c>
      <c r="Z162" s="250">
        <f>Table1[[#This Row],[Hạn thanh toán]]</f>
        <v>45877</v>
      </c>
      <c r="AA162" s="250">
        <f>Table1[[#This Row],[Ngày Thanh toán]]</f>
        <v>45885</v>
      </c>
      <c r="AD162" s="3" t="str">
        <f>IF(Table1[[#This Row],[Mã khách hàng]]="","",VLOOKUP($A162,Ma_KH!$A:$Q,Ma_KH!O$1,0))</f>
        <v>KL00188</v>
      </c>
      <c r="AE162" s="3" t="str">
        <f>IF(Table1[[#This Row],[Mã khách hàng]]="","",VLOOKUP($A162,Ma_KH!$A:$Q,Ma_KH!P$1,0))</f>
        <v>Daily H2.02 Ocean Park - Trâu Quỳ, Gia Lâm</v>
      </c>
      <c r="AF162" s="3" t="str">
        <f>VLOOKUP(A162,Ma_KH!A:Q,Ma_KH!J$1,0)</f>
        <v>Vũ Anh Tuấn</v>
      </c>
    </row>
    <row r="163" spans="1:32" ht="16.5">
      <c r="A163" s="73" t="s">
        <v>50</v>
      </c>
      <c r="B163" s="73" t="s">
        <v>469</v>
      </c>
      <c r="C163" s="75">
        <v>45885</v>
      </c>
      <c r="D163" s="76" t="s">
        <v>482</v>
      </c>
      <c r="E163" s="75">
        <v>45885</v>
      </c>
      <c r="F163" s="73"/>
      <c r="G163" s="73" t="s">
        <v>352</v>
      </c>
      <c r="H163" s="69"/>
      <c r="I163" s="69">
        <v>0</v>
      </c>
      <c r="J163" s="69">
        <f>(Table1[[#This Row],[Tiền hàng]]-Table1[[#This Row],[Tiền chiết khấu]])*8%</f>
        <v>0</v>
      </c>
      <c r="K163" s="69">
        <v>113945</v>
      </c>
      <c r="L163" s="8" t="s">
        <v>17</v>
      </c>
      <c r="M163" s="41">
        <v>45885</v>
      </c>
      <c r="N163" s="29" t="s">
        <v>3727</v>
      </c>
      <c r="O163" s="69">
        <f>IF(Table1[[#This Row],[Phân loại]]="Tồn đầu kỳ",Table1[[#This Row],[Tổng giá trị]],0)</f>
        <v>0</v>
      </c>
      <c r="P163" s="8">
        <f>IF(Table1[[#This Row],[Số còn phải thu ĐK]]&lt;&gt;0,0,IF(Table1[[#This Row],[Phân loại]]="Bán hàng",Table1[[#This Row],[Tổng giá trị]],-Table1[[#This Row],[Tổng giá trị]]))</f>
        <v>-113945</v>
      </c>
      <c r="Q163" s="18">
        <f t="shared" si="11"/>
        <v>-113945</v>
      </c>
      <c r="R163" s="8">
        <f>Table1[[#This Row],[Số còn phải thu ĐK]]+Table1[[#This Row],[Giá Trị HD sau CK]]-Table1[[#This Row],[Số tiền đã thu]]</f>
        <v>0</v>
      </c>
      <c r="S163" s="7">
        <f>IF(Table1[[#This Row],[Ngày hóa đơn]]&lt;&gt;"",Table1[[#This Row],[Ngày hóa đơn]],Table1[[#This Row],[Ngày hạch toán]])</f>
        <v>45885</v>
      </c>
      <c r="T163" s="8"/>
      <c r="U163" s="7">
        <f>IF(Table1[[#This Row],[Ngày tính CN]]="","",S163+T163)</f>
        <v>45885</v>
      </c>
      <c r="V163" s="71">
        <f ca="1">IF(Table1[[#This Row],[Hạn thanh toán]]="","",IF((U163-NOW())&lt;0,0,(U163-NOW())))</f>
        <v>0</v>
      </c>
      <c r="W163" s="69"/>
      <c r="X163" s="65" t="str">
        <f t="shared" ca="1" si="12"/>
        <v/>
      </c>
      <c r="Y163" s="65" t="str">
        <f t="shared" si="13"/>
        <v>Đã thanh toán</v>
      </c>
      <c r="Z163" s="250">
        <f>Table1[[#This Row],[Hạn thanh toán]]</f>
        <v>45885</v>
      </c>
      <c r="AA163" s="250">
        <f>Table1[[#This Row],[Ngày Thanh toán]]</f>
        <v>45885</v>
      </c>
      <c r="AD163" s="3" t="str">
        <f>IF(Table1[[#This Row],[Mã khách hàng]]="","",VLOOKUP($A163,Ma_KH!$A:$Q,Ma_KH!O$1,0))</f>
        <v>KL00188</v>
      </c>
      <c r="AE163" s="3" t="str">
        <f>IF(Table1[[#This Row],[Mã khách hàng]]="","",VLOOKUP($A163,Ma_KH!$A:$Q,Ma_KH!P$1,0))</f>
        <v>Daily H2.02 Ocean Park - Trâu Quỳ, Gia Lâm</v>
      </c>
      <c r="AF163" s="3" t="str">
        <f>VLOOKUP(A163,Ma_KH!A:Q,Ma_KH!J$1,0)</f>
        <v>Vũ Anh Tuấn</v>
      </c>
    </row>
    <row r="164" spans="1:32" ht="16.5">
      <c r="A164" s="66" t="s">
        <v>50</v>
      </c>
      <c r="B164" s="66" t="s">
        <v>469</v>
      </c>
      <c r="C164" s="67">
        <v>45885</v>
      </c>
      <c r="D164" s="68" t="s">
        <v>483</v>
      </c>
      <c r="E164" s="67">
        <v>45885</v>
      </c>
      <c r="F164" s="66"/>
      <c r="G164" s="66" t="s">
        <v>352</v>
      </c>
      <c r="H164" s="69"/>
      <c r="I164" s="69">
        <v>0</v>
      </c>
      <c r="J164" s="69">
        <f>(Table1[[#This Row],[Tiền hàng]]-Table1[[#This Row],[Tiền chiết khấu]])*8%</f>
        <v>0</v>
      </c>
      <c r="K164" s="69">
        <v>51487</v>
      </c>
      <c r="L164" s="8" t="s">
        <v>17</v>
      </c>
      <c r="M164" s="41">
        <v>45885</v>
      </c>
      <c r="N164" s="29" t="s">
        <v>3729</v>
      </c>
      <c r="O164" s="69">
        <f>IF(Table1[[#This Row],[Phân loại]]="Tồn đầu kỳ",Table1[[#This Row],[Tổng giá trị]],0)</f>
        <v>0</v>
      </c>
      <c r="P164" s="8">
        <f>IF(Table1[[#This Row],[Số còn phải thu ĐK]]&lt;&gt;0,0,IF(Table1[[#This Row],[Phân loại]]="Bán hàng",Table1[[#This Row],[Tổng giá trị]],-Table1[[#This Row],[Tổng giá trị]]))</f>
        <v>-51487</v>
      </c>
      <c r="Q164" s="18">
        <f t="shared" si="11"/>
        <v>-51487</v>
      </c>
      <c r="R164" s="8">
        <f>Table1[[#This Row],[Số còn phải thu ĐK]]+Table1[[#This Row],[Giá Trị HD sau CK]]-Table1[[#This Row],[Số tiền đã thu]]</f>
        <v>0</v>
      </c>
      <c r="S164" s="7">
        <f>IF(Table1[[#This Row],[Ngày hóa đơn]]&lt;&gt;"",Table1[[#This Row],[Ngày hóa đơn]],Table1[[#This Row],[Ngày hạch toán]])</f>
        <v>45885</v>
      </c>
      <c r="T164" s="8"/>
      <c r="U164" s="7">
        <f>IF(Table1[[#This Row],[Ngày tính CN]]="","",S164+T164)</f>
        <v>45885</v>
      </c>
      <c r="V164" s="71">
        <f ca="1">IF(Table1[[#This Row],[Hạn thanh toán]]="","",IF((U164-NOW())&lt;0,0,(U164-NOW())))</f>
        <v>0</v>
      </c>
      <c r="W164" s="69"/>
      <c r="X164" s="65" t="str">
        <f t="shared" ca="1" si="12"/>
        <v/>
      </c>
      <c r="Y164" s="65" t="str">
        <f t="shared" si="13"/>
        <v>Đã thanh toán</v>
      </c>
      <c r="Z164" s="250">
        <f>Table1[[#This Row],[Hạn thanh toán]]</f>
        <v>45885</v>
      </c>
      <c r="AA164" s="250">
        <f>Table1[[#This Row],[Ngày Thanh toán]]</f>
        <v>45885</v>
      </c>
      <c r="AD164" s="3" t="str">
        <f>IF(Table1[[#This Row],[Mã khách hàng]]="","",VLOOKUP($A164,Ma_KH!$A:$Q,Ma_KH!O$1,0))</f>
        <v>KL00188</v>
      </c>
      <c r="AE164" s="3" t="str">
        <f>IF(Table1[[#This Row],[Mã khách hàng]]="","",VLOOKUP($A164,Ma_KH!$A:$Q,Ma_KH!P$1,0))</f>
        <v>Daily H2.02 Ocean Park - Trâu Quỳ, Gia Lâm</v>
      </c>
      <c r="AF164" s="3" t="str">
        <f>VLOOKUP(A164,Ma_KH!A:Q,Ma_KH!J$1,0)</f>
        <v>Vũ Anh Tuấn</v>
      </c>
    </row>
    <row r="165" spans="1:32" ht="16.5">
      <c r="A165" s="73" t="s">
        <v>50</v>
      </c>
      <c r="B165" s="73" t="s">
        <v>469</v>
      </c>
      <c r="C165" s="75">
        <v>45905</v>
      </c>
      <c r="D165" s="76" t="s">
        <v>484</v>
      </c>
      <c r="E165" s="75"/>
      <c r="F165" s="73"/>
      <c r="G165" s="73" t="s">
        <v>473</v>
      </c>
      <c r="H165" s="69">
        <v>1655912</v>
      </c>
      <c r="I165" s="69">
        <v>82796</v>
      </c>
      <c r="J165" s="69">
        <f>(Table1[[#This Row],[Tiền hàng]]-Table1[[#This Row],[Tiền chiết khấu]])*8%</f>
        <v>125849.28</v>
      </c>
      <c r="K165" s="69">
        <v>1698965</v>
      </c>
      <c r="L165" s="8" t="s">
        <v>24</v>
      </c>
      <c r="M165" s="41">
        <v>45938</v>
      </c>
      <c r="N165" s="29" t="s">
        <v>3728</v>
      </c>
      <c r="O165" s="69">
        <f>IF(Table1[[#This Row],[Phân loại]]="Tồn đầu kỳ",Table1[[#This Row],[Tổng giá trị]],0)</f>
        <v>0</v>
      </c>
      <c r="P165" s="8">
        <f>IF(Table1[[#This Row],[Số còn phải thu ĐK]]&lt;&gt;0,0,IF(Table1[[#This Row],[Phân loại]]="Bán hàng",Table1[[#This Row],[Tổng giá trị]],-Table1[[#This Row],[Tổng giá trị]]))</f>
        <v>1698965</v>
      </c>
      <c r="Q165" s="18">
        <f t="shared" si="11"/>
        <v>1698965</v>
      </c>
      <c r="R165" s="8">
        <f>Table1[[#This Row],[Số còn phải thu ĐK]]+Table1[[#This Row],[Giá Trị HD sau CK]]-Table1[[#This Row],[Số tiền đã thu]]</f>
        <v>0</v>
      </c>
      <c r="S165" s="7">
        <f>IF(Table1[[#This Row],[Ngày hóa đơn]]&lt;&gt;"",Table1[[#This Row],[Ngày hóa đơn]],Table1[[#This Row],[Ngày hạch toán]])</f>
        <v>45905</v>
      </c>
      <c r="T165" s="8"/>
      <c r="U165" s="7">
        <f>IF(Table1[[#This Row],[Ngày tính CN]]="","",S165+T165)</f>
        <v>45905</v>
      </c>
      <c r="V165" s="71">
        <f ca="1">IF(Table1[[#This Row],[Hạn thanh toán]]="","",IF((U165-NOW())&lt;0,0,(U165-NOW())))</f>
        <v>0</v>
      </c>
      <c r="W165" s="69"/>
      <c r="X165" s="65" t="str">
        <f t="shared" ca="1" si="12"/>
        <v/>
      </c>
      <c r="Y165" s="65" t="str">
        <f t="shared" si="13"/>
        <v>Đã thanh toán</v>
      </c>
      <c r="Z165" s="250">
        <f>Table1[[#This Row],[Hạn thanh toán]]</f>
        <v>45905</v>
      </c>
      <c r="AA165" s="250">
        <f>Table1[[#This Row],[Ngày Thanh toán]]</f>
        <v>45938</v>
      </c>
      <c r="AD165" s="3" t="str">
        <f>IF(Table1[[#This Row],[Mã khách hàng]]="","",VLOOKUP($A165,Ma_KH!$A:$Q,Ma_KH!O$1,0))</f>
        <v>KL00188</v>
      </c>
      <c r="AE165" s="3" t="str">
        <f>IF(Table1[[#This Row],[Mã khách hàng]]="","",VLOOKUP($A165,Ma_KH!$A:$Q,Ma_KH!P$1,0))</f>
        <v>Daily H2.02 Ocean Park - Trâu Quỳ, Gia Lâm</v>
      </c>
      <c r="AF165" s="3" t="str">
        <f>VLOOKUP(A165,Ma_KH!A:Q,Ma_KH!J$1,0)</f>
        <v>Vũ Anh Tuấn</v>
      </c>
    </row>
    <row r="166" spans="1:32" ht="16.5">
      <c r="A166" s="66" t="s">
        <v>50</v>
      </c>
      <c r="B166" s="66" t="s">
        <v>469</v>
      </c>
      <c r="C166" s="67">
        <v>45933</v>
      </c>
      <c r="D166" s="68" t="s">
        <v>485</v>
      </c>
      <c r="E166" s="67"/>
      <c r="F166" s="66"/>
      <c r="G166" s="66" t="s">
        <v>478</v>
      </c>
      <c r="H166" s="69">
        <v>983376</v>
      </c>
      <c r="I166" s="69">
        <v>49169</v>
      </c>
      <c r="J166" s="69">
        <f>(Table1[[#This Row],[Tiền hàng]]-Table1[[#This Row],[Tiền chiết khấu]])*8%</f>
        <v>74736.56</v>
      </c>
      <c r="K166" s="69">
        <v>1008944</v>
      </c>
      <c r="L166" s="8" t="s">
        <v>24</v>
      </c>
      <c r="M166" s="60">
        <v>45957</v>
      </c>
      <c r="N166" s="61" t="s">
        <v>3730</v>
      </c>
      <c r="O166" s="69">
        <f>IF(Table1[[#This Row],[Phân loại]]="Tồn đầu kỳ",Table1[[#This Row],[Tổng giá trị]],0)</f>
        <v>0</v>
      </c>
      <c r="P166" s="8">
        <f>IF(Table1[[#This Row],[Số còn phải thu ĐK]]&lt;&gt;0,0,IF(Table1[[#This Row],[Phân loại]]="Bán hàng",Table1[[#This Row],[Tổng giá trị]],-Table1[[#This Row],[Tổng giá trị]]))</f>
        <v>1008944</v>
      </c>
      <c r="Q166" s="18">
        <f t="shared" si="11"/>
        <v>1008944</v>
      </c>
      <c r="R166" s="8">
        <f>Table1[[#This Row],[Số còn phải thu ĐK]]+Table1[[#This Row],[Giá Trị HD sau CK]]-Table1[[#This Row],[Số tiền đã thu]]</f>
        <v>0</v>
      </c>
      <c r="S166" s="7">
        <f>IF(Table1[[#This Row],[Ngày hóa đơn]]&lt;&gt;"",Table1[[#This Row],[Ngày hóa đơn]],Table1[[#This Row],[Ngày hạch toán]])</f>
        <v>45933</v>
      </c>
      <c r="T166" s="8"/>
      <c r="U166" s="7">
        <f>IF(Table1[[#This Row],[Ngày tính CN]]="","",S166+T166)</f>
        <v>45933</v>
      </c>
      <c r="V166" s="71">
        <f ca="1">IF(Table1[[#This Row],[Hạn thanh toán]]="","",IF((U166-NOW())&lt;0,0,(U166-NOW())))</f>
        <v>0</v>
      </c>
      <c r="W166" s="69"/>
      <c r="X166" s="65" t="str">
        <f t="shared" ca="1" si="12"/>
        <v/>
      </c>
      <c r="Y166" s="65" t="str">
        <f t="shared" si="13"/>
        <v>Đã thanh toán</v>
      </c>
      <c r="Z166" s="250">
        <f>Table1[[#This Row],[Hạn thanh toán]]</f>
        <v>45933</v>
      </c>
      <c r="AA166" s="250">
        <f>Table1[[#This Row],[Ngày Thanh toán]]</f>
        <v>45957</v>
      </c>
      <c r="AD166" s="3" t="str">
        <f>IF(Table1[[#This Row],[Mã khách hàng]]="","",VLOOKUP($A166,Ma_KH!$A:$Q,Ma_KH!O$1,0))</f>
        <v>KL00188</v>
      </c>
      <c r="AE166" s="3" t="str">
        <f>IF(Table1[[#This Row],[Mã khách hàng]]="","",VLOOKUP($A166,Ma_KH!$A:$Q,Ma_KH!P$1,0))</f>
        <v>Daily H2.02 Ocean Park - Trâu Quỳ, Gia Lâm</v>
      </c>
      <c r="AF166" s="3" t="str">
        <f>VLOOKUP(A166,Ma_KH!A:Q,Ma_KH!J$1,0)</f>
        <v>Vũ Anh Tuấn</v>
      </c>
    </row>
    <row r="167" spans="1:32" s="58" customFormat="1" ht="16.5">
      <c r="A167" s="45" t="s">
        <v>50</v>
      </c>
      <c r="B167" s="45" t="s">
        <v>469</v>
      </c>
      <c r="C167" s="47">
        <v>45948</v>
      </c>
      <c r="D167" s="47" t="s">
        <v>486</v>
      </c>
      <c r="E167" s="47"/>
      <c r="F167" s="49"/>
      <c r="G167" s="49" t="s">
        <v>478</v>
      </c>
      <c r="H167" s="54">
        <v>751986</v>
      </c>
      <c r="I167" s="54">
        <v>37599</v>
      </c>
      <c r="J167" s="54">
        <f>(Table1[[#This Row],[Tiền hàng]]-Table1[[#This Row],[Tiền chiết khấu]])*8%</f>
        <v>57150.96</v>
      </c>
      <c r="K167" s="54">
        <v>771538</v>
      </c>
      <c r="L167" s="55" t="s">
        <v>24</v>
      </c>
      <c r="M167" s="56"/>
      <c r="N167" s="55"/>
      <c r="O167" s="54">
        <f>IF(Table1[[#This Row],[Phân loại]]="Tồn đầu kỳ",Table1[[#This Row],[Tổng giá trị]],0)</f>
        <v>0</v>
      </c>
      <c r="P167" s="55">
        <f>IF(Table1[[#This Row],[Số còn phải thu ĐK]]&lt;&gt;0,0,IF(Table1[[#This Row],[Phân loại]]="Bán hàng",Table1[[#This Row],[Tổng giá trị]],-Table1[[#This Row],[Tổng giá trị]]))</f>
        <v>771538</v>
      </c>
      <c r="Q167" s="18">
        <f t="shared" si="11"/>
        <v>0</v>
      </c>
      <c r="R167" s="55">
        <f>Table1[[#This Row],[Số còn phải thu ĐK]]+Table1[[#This Row],[Giá Trị HD sau CK]]-Table1[[#This Row],[Số tiền đã thu]]</f>
        <v>771538</v>
      </c>
      <c r="S167" s="56">
        <f>IF(Table1[[#This Row],[Ngày hóa đơn]]&lt;&gt;"",Table1[[#This Row],[Ngày hóa đơn]],Table1[[#This Row],[Ngày hạch toán]])</f>
        <v>45948</v>
      </c>
      <c r="T167" s="55">
        <v>3</v>
      </c>
      <c r="U167" s="56">
        <f>IF(Table1[[#This Row],[Ngày tính CN]]="","",S167+T167)</f>
        <v>45951</v>
      </c>
      <c r="V167" s="57">
        <f ca="1">IF(Table1[[#This Row],[Hạn thanh toán]]="","",IF((U167-NOW())&lt;0,0,(U167-NOW())))</f>
        <v>0</v>
      </c>
      <c r="W167" s="54"/>
      <c r="X167" s="65">
        <f t="shared" ca="1" si="12"/>
        <v>50.362421527781407</v>
      </c>
      <c r="Y167" s="109" t="str">
        <f t="shared" ca="1" si="13"/>
        <v>Nợ quá hạn từ 30 ngày đến 60 ngày</v>
      </c>
      <c r="Z167" s="254">
        <f>Table1[[#This Row],[Hạn thanh toán]]</f>
        <v>45951</v>
      </c>
      <c r="AA167" s="254">
        <f>Table1[[#This Row],[Ngày Thanh toán]]</f>
        <v>0</v>
      </c>
      <c r="AD167" s="3" t="str">
        <f>IF(Table1[[#This Row],[Mã khách hàng]]="","",VLOOKUP($A167,Ma_KH!$A:$Q,Ma_KH!O$1,0))</f>
        <v>KL00188</v>
      </c>
      <c r="AE167" s="3" t="str">
        <f>IF(Table1[[#This Row],[Mã khách hàng]]="","",VLOOKUP($A167,Ma_KH!$A:$Q,Ma_KH!P$1,0))</f>
        <v>Daily H2.02 Ocean Park - Trâu Quỳ, Gia Lâm</v>
      </c>
      <c r="AF167" s="58" t="str">
        <f>VLOOKUP(A167,Ma_KH!A:Q,Ma_KH!J$1,0)</f>
        <v>Vũ Anh Tuấn</v>
      </c>
    </row>
    <row r="168" spans="1:32" s="58" customFormat="1" ht="16.5">
      <c r="A168" s="45" t="s">
        <v>50</v>
      </c>
      <c r="B168" s="45" t="s">
        <v>469</v>
      </c>
      <c r="C168" s="104">
        <v>45960</v>
      </c>
      <c r="D168" s="104" t="s">
        <v>3731</v>
      </c>
      <c r="E168" s="47"/>
      <c r="F168" s="49"/>
      <c r="G168" s="49" t="s">
        <v>478</v>
      </c>
      <c r="H168" s="105">
        <v>1110580</v>
      </c>
      <c r="I168" s="106">
        <v>55529</v>
      </c>
      <c r="J168" s="106">
        <f>(Table1[[#This Row],[Tiền hàng]]-Table1[[#This Row],[Tiền chiết khấu]])*8%</f>
        <v>84404.08</v>
      </c>
      <c r="K168" s="107">
        <v>1139455</v>
      </c>
      <c r="L168" s="55" t="s">
        <v>24</v>
      </c>
      <c r="M168" s="56"/>
      <c r="N168" s="55"/>
      <c r="O168" s="54">
        <f>IF(Table1[[#This Row],[Phân loại]]="Tồn đầu kỳ",Table1[[#This Row],[Tổng giá trị]],0)</f>
        <v>0</v>
      </c>
      <c r="P168" s="55">
        <f>IF(Table1[[#This Row],[Số còn phải thu ĐK]]&lt;&gt;0,0,IF(Table1[[#This Row],[Phân loại]]="Bán hàng",Table1[[#This Row],[Tổng giá trị]],-Table1[[#This Row],[Tổng giá trị]]))</f>
        <v>1139455</v>
      </c>
      <c r="Q168" s="18">
        <f t="shared" si="11"/>
        <v>0</v>
      </c>
      <c r="R168" s="55">
        <f>Table1[[#This Row],[Số còn phải thu ĐK]]+Table1[[#This Row],[Giá Trị HD sau CK]]-Table1[[#This Row],[Số tiền đã thu]]</f>
        <v>1139455</v>
      </c>
      <c r="S168" s="56">
        <f>IF(Table1[[#This Row],[Ngày hóa đơn]]&lt;&gt;"",Table1[[#This Row],[Ngày hóa đơn]],Table1[[#This Row],[Ngày hạch toán]])</f>
        <v>45960</v>
      </c>
      <c r="T168" s="55">
        <v>3</v>
      </c>
      <c r="U168" s="56">
        <f>IF(Table1[[#This Row],[Ngày tính CN]]="","",S168+T168)</f>
        <v>45963</v>
      </c>
      <c r="V168" s="57">
        <f ca="1">IF(Table1[[#This Row],[Hạn thanh toán]]="","",IF((U168-NOW())&lt;0,0,(U168-NOW())))</f>
        <v>0</v>
      </c>
      <c r="W168" s="54"/>
      <c r="X168" s="65">
        <f t="shared" ca="1" si="12"/>
        <v>38.362421527781407</v>
      </c>
      <c r="Y168" s="109" t="str">
        <f t="shared" ref="Y168" ca="1" si="19">IF(R168=0,"Đã thanh toán",IF(X168="","",IF(X168&lt;=0,"Chưa đến hạn thanh toán",IF(X168&lt;=30,"Nợ quá hạn 30 ngày",IF(X168&lt;=60,"Nợ quá hạn từ 30 ngày đến 60 ngày",IF(X168&lt;=90,"Nợ quá hạn từ 60 ngày đến 90 ngày",IF(X168&lt;=120,"Nợ quá hạn từ 90 ngày đến 120 ngày","Nợ quá hạn hơn 120 ngày có khả năng mất thanh toán")))))))</f>
        <v>Nợ quá hạn từ 30 ngày đến 60 ngày</v>
      </c>
      <c r="Z168" s="254">
        <f>Table1[[#This Row],[Hạn thanh toán]]</f>
        <v>45963</v>
      </c>
      <c r="AA168" s="254">
        <f>Table1[[#This Row],[Ngày Thanh toán]]</f>
        <v>0</v>
      </c>
      <c r="AD168" s="3" t="str">
        <f>IF(Table1[[#This Row],[Mã khách hàng]]="","",VLOOKUP($A168,Ma_KH!$A:$Q,Ma_KH!O$1,0))</f>
        <v>KL00188</v>
      </c>
      <c r="AE168" s="3" t="str">
        <f>IF(Table1[[#This Row],[Mã khách hàng]]="","",VLOOKUP($A168,Ma_KH!$A:$Q,Ma_KH!P$1,0))</f>
        <v>Daily H2.02 Ocean Park - Trâu Quỳ, Gia Lâm</v>
      </c>
      <c r="AF168" s="58" t="str">
        <f>VLOOKUP(A168,Ma_KH!A:Q,Ma_KH!J$1,0)</f>
        <v>Vũ Anh Tuấn</v>
      </c>
    </row>
    <row r="169" spans="1:32" s="58" customFormat="1" ht="16.5">
      <c r="A169" s="45" t="s">
        <v>50</v>
      </c>
      <c r="B169" s="45" t="s">
        <v>469</v>
      </c>
      <c r="C169" s="104">
        <v>45972</v>
      </c>
      <c r="D169" s="104" t="s">
        <v>18874</v>
      </c>
      <c r="E169" s="47"/>
      <c r="F169" s="49"/>
      <c r="G169" s="157" t="s">
        <v>478</v>
      </c>
      <c r="H169" s="105">
        <v>1675786</v>
      </c>
      <c r="I169" s="106">
        <v>83789</v>
      </c>
      <c r="J169" s="106">
        <f>(Table1[[#This Row],[Tiền hàng]]-Table1[[#This Row],[Tiền chiết khấu]])*8%</f>
        <v>127359.76000000001</v>
      </c>
      <c r="K169" s="107">
        <v>1719357</v>
      </c>
      <c r="L169" s="55" t="s">
        <v>24</v>
      </c>
      <c r="M169" s="56"/>
      <c r="N169" s="55"/>
      <c r="O169" s="54">
        <f>IF(Table1[[#This Row],[Phân loại]]="Tồn đầu kỳ",Table1[[#This Row],[Tổng giá trị]],0)</f>
        <v>0</v>
      </c>
      <c r="P169" s="55">
        <f>IF(Table1[[#This Row],[Số còn phải thu ĐK]]&lt;&gt;0,0,IF(Table1[[#This Row],[Phân loại]]="Bán hàng",Table1[[#This Row],[Tổng giá trị]],-Table1[[#This Row],[Tổng giá trị]]))</f>
        <v>1719357</v>
      </c>
      <c r="Q169" s="18">
        <f t="shared" si="11"/>
        <v>0</v>
      </c>
      <c r="R169" s="55">
        <f>Table1[[#This Row],[Số còn phải thu ĐK]]+Table1[[#This Row],[Giá Trị HD sau CK]]-Table1[[#This Row],[Số tiền đã thu]]</f>
        <v>1719357</v>
      </c>
      <c r="S169" s="56">
        <f>IF(Table1[[#This Row],[Ngày hóa đơn]]&lt;&gt;"",Table1[[#This Row],[Ngày hóa đơn]],Table1[[#This Row],[Ngày hạch toán]])</f>
        <v>45972</v>
      </c>
      <c r="T169" s="55">
        <v>3</v>
      </c>
      <c r="U169" s="56">
        <f>IF(Table1[[#This Row],[Ngày tính CN]]="","",S169+T169)</f>
        <v>45975</v>
      </c>
      <c r="V169" s="57">
        <f ca="1">IF(Table1[[#This Row],[Hạn thanh toán]]="","",IF((U169-NOW())&lt;0,0,(U169-NOW())))</f>
        <v>0</v>
      </c>
      <c r="W169" s="54"/>
      <c r="X169" s="65">
        <f t="shared" ca="1" si="12"/>
        <v>26.362421527781407</v>
      </c>
      <c r="Y169" s="109" t="str">
        <f t="shared" ref="Y169" ca="1" si="20">IF(R169=0,"Đã thanh toán",IF(X169="","",IF(X169&lt;=0,"Chưa đến hạn thanh toán",IF(X169&lt;=30,"Nợ quá hạn 30 ngày",IF(X169&lt;=60,"Nợ quá hạn từ 30 ngày đến 60 ngày",IF(X169&lt;=90,"Nợ quá hạn từ 60 ngày đến 90 ngày",IF(X169&lt;=120,"Nợ quá hạn từ 90 ngày đến 120 ngày","Nợ quá hạn hơn 120 ngày có khả năng mất thanh toán")))))))</f>
        <v>Nợ quá hạn 30 ngày</v>
      </c>
      <c r="Z169" s="254">
        <f>Table1[[#This Row],[Hạn thanh toán]]</f>
        <v>45975</v>
      </c>
      <c r="AA169" s="254">
        <f>Table1[[#This Row],[Ngày Thanh toán]]</f>
        <v>0</v>
      </c>
      <c r="AD169" s="3" t="str">
        <f>IF(Table1[[#This Row],[Mã khách hàng]]="","",VLOOKUP($A169,Ma_KH!$A:$Q,Ma_KH!O$1,0))</f>
        <v>KL00188</v>
      </c>
      <c r="AE169" s="3" t="str">
        <f>IF(Table1[[#This Row],[Mã khách hàng]]="","",VLOOKUP($A169,Ma_KH!$A:$Q,Ma_KH!P$1,0))</f>
        <v>Daily H2.02 Ocean Park - Trâu Quỳ, Gia Lâm</v>
      </c>
      <c r="AF169" s="58" t="str">
        <f>VLOOKUP(A169,Ma_KH!A:Q,Ma_KH!J$1,0)</f>
        <v>Vũ Anh Tuấn</v>
      </c>
    </row>
    <row r="170" spans="1:32" s="58" customFormat="1" ht="16.5">
      <c r="A170" s="45" t="s">
        <v>50</v>
      </c>
      <c r="B170" s="45" t="s">
        <v>469</v>
      </c>
      <c r="C170" s="323">
        <v>45985</v>
      </c>
      <c r="D170" s="324" t="s">
        <v>18988</v>
      </c>
      <c r="E170" s="47"/>
      <c r="F170" s="49"/>
      <c r="G170" s="324" t="s">
        <v>478</v>
      </c>
      <c r="H170" s="330">
        <v>541671</v>
      </c>
      <c r="I170" s="106">
        <v>27084</v>
      </c>
      <c r="J170" s="106">
        <f>(Table1[[#This Row],[Tiền hàng]]-Table1[[#This Row],[Tiền chiết khấu]])*8%</f>
        <v>41166.959999999999</v>
      </c>
      <c r="K170" s="107">
        <v>555754</v>
      </c>
      <c r="L170" s="55" t="s">
        <v>24</v>
      </c>
      <c r="M170" s="56"/>
      <c r="N170" s="55"/>
      <c r="O170" s="54">
        <f>IF(Table1[[#This Row],[Phân loại]]="Tồn đầu kỳ",Table1[[#This Row],[Tổng giá trị]],0)</f>
        <v>0</v>
      </c>
      <c r="P170" s="55">
        <f>IF(Table1[[#This Row],[Số còn phải thu ĐK]]&lt;&gt;0,0,IF(Table1[[#This Row],[Phân loại]]="Bán hàng",Table1[[#This Row],[Tổng giá trị]],-Table1[[#This Row],[Tổng giá trị]]))</f>
        <v>555754</v>
      </c>
      <c r="Q170" s="18">
        <f t="shared" ref="Q170" si="21">IF(M170&lt;&gt;"",IF(O170&lt;&gt;0,O170,P170),0)</f>
        <v>0</v>
      </c>
      <c r="R170" s="55">
        <f>Table1[[#This Row],[Số còn phải thu ĐK]]+Table1[[#This Row],[Giá Trị HD sau CK]]-Table1[[#This Row],[Số tiền đã thu]]</f>
        <v>555754</v>
      </c>
      <c r="S170" s="56">
        <f>IF(Table1[[#This Row],[Ngày hóa đơn]]&lt;&gt;"",Table1[[#This Row],[Ngày hóa đơn]],Table1[[#This Row],[Ngày hạch toán]])</f>
        <v>45985</v>
      </c>
      <c r="T170" s="55">
        <v>3</v>
      </c>
      <c r="U170" s="56">
        <f>IF(Table1[[#This Row],[Ngày tính CN]]="","",S170+T170)</f>
        <v>45988</v>
      </c>
      <c r="V170" s="57">
        <f ca="1">IF(Table1[[#This Row],[Hạn thanh toán]]="","",IF((U170-NOW())&lt;0,0,(U170-NOW())))</f>
        <v>0</v>
      </c>
      <c r="W170" s="54"/>
      <c r="X170" s="65">
        <f t="shared" ca="1" si="12"/>
        <v>13.362421527781407</v>
      </c>
      <c r="Y170" s="109" t="str">
        <f t="shared" ref="Y170" ca="1" si="22">IF(R170=0,"Đã thanh toán",IF(X170="","",IF(X170&lt;=0,"Chưa đến hạn thanh toán",IF(X170&lt;=30,"Nợ quá hạn 30 ngày",IF(X170&lt;=60,"Nợ quá hạn từ 30 ngày đến 60 ngày",IF(X170&lt;=90,"Nợ quá hạn từ 60 ngày đến 90 ngày",IF(X170&lt;=120,"Nợ quá hạn từ 90 ngày đến 120 ngày","Nợ quá hạn hơn 120 ngày có khả năng mất thanh toán")))))))</f>
        <v>Nợ quá hạn 30 ngày</v>
      </c>
      <c r="Z170" s="254">
        <f>Table1[[#This Row],[Hạn thanh toán]]</f>
        <v>45988</v>
      </c>
      <c r="AA170" s="254">
        <f>Table1[[#This Row],[Ngày Thanh toán]]</f>
        <v>0</v>
      </c>
      <c r="AD170" s="3" t="str">
        <f>IF(Table1[[#This Row],[Mã khách hàng]]="","",VLOOKUP($A170,Ma_KH!$A:$Q,Ma_KH!O$1,0))</f>
        <v>KL00188</v>
      </c>
      <c r="AE170" s="3" t="str">
        <f>IF(Table1[[#This Row],[Mã khách hàng]]="","",VLOOKUP($A170,Ma_KH!$A:$Q,Ma_KH!P$1,0))</f>
        <v>Daily H2.02 Ocean Park - Trâu Quỳ, Gia Lâm</v>
      </c>
      <c r="AF170" s="58" t="str">
        <f>VLOOKUP(A170,Ma_KH!A:Q,Ma_KH!J$1,0)</f>
        <v>Vũ Anh Tuấn</v>
      </c>
    </row>
    <row r="171" spans="1:32" ht="16.5">
      <c r="A171" s="73" t="s">
        <v>51</v>
      </c>
      <c r="B171" s="73" t="s">
        <v>487</v>
      </c>
      <c r="C171" s="75">
        <v>45804</v>
      </c>
      <c r="D171" s="76" t="s">
        <v>488</v>
      </c>
      <c r="E171" s="75">
        <v>45811</v>
      </c>
      <c r="F171" s="73" t="s">
        <v>489</v>
      </c>
      <c r="G171" s="73" t="s">
        <v>490</v>
      </c>
      <c r="H171" s="69">
        <v>5515040</v>
      </c>
      <c r="I171" s="69">
        <v>275752</v>
      </c>
      <c r="J171" s="69">
        <f>(Table1[[#This Row],[Tiền hàng]]-Table1[[#This Row],[Tiền chiết khấu]])*8%</f>
        <v>419143.04000000004</v>
      </c>
      <c r="K171" s="69">
        <v>5658431</v>
      </c>
      <c r="L171" s="8" t="s">
        <v>24</v>
      </c>
      <c r="M171" s="41">
        <v>45811</v>
      </c>
      <c r="N171" s="29" t="s">
        <v>3733</v>
      </c>
      <c r="O171" s="69">
        <f>IF(Table1[[#This Row],[Phân loại]]="Tồn đầu kỳ",Table1[[#This Row],[Tổng giá trị]],0)</f>
        <v>0</v>
      </c>
      <c r="P171" s="8">
        <f>IF(Table1[[#This Row],[Số còn phải thu ĐK]]&lt;&gt;0,0,IF(Table1[[#This Row],[Phân loại]]="Bán hàng",Table1[[#This Row],[Tổng giá trị]],-Table1[[#This Row],[Tổng giá trị]]))</f>
        <v>5658431</v>
      </c>
      <c r="Q171" s="18">
        <f t="shared" si="11"/>
        <v>5658431</v>
      </c>
      <c r="R171" s="8">
        <f>Table1[[#This Row],[Số còn phải thu ĐK]]+Table1[[#This Row],[Giá Trị HD sau CK]]-Table1[[#This Row],[Số tiền đã thu]]</f>
        <v>0</v>
      </c>
      <c r="S171" s="7">
        <f>IF(Table1[[#This Row],[Ngày hóa đơn]]&lt;&gt;"",Table1[[#This Row],[Ngày hóa đơn]],Table1[[#This Row],[Ngày hạch toán]])</f>
        <v>45811</v>
      </c>
      <c r="T171" s="8"/>
      <c r="U171" s="7">
        <f>IF(Table1[[#This Row],[Ngày tính CN]]="","",S171+T171)</f>
        <v>45811</v>
      </c>
      <c r="V171" s="71">
        <f ca="1">IF(Table1[[#This Row],[Hạn thanh toán]]="","",IF((U171-NOW())&lt;0,0,(U171-NOW())))</f>
        <v>0</v>
      </c>
      <c r="W171" s="69"/>
      <c r="X171" s="65" t="str">
        <f t="shared" ca="1" si="12"/>
        <v/>
      </c>
      <c r="Y171" s="65" t="str">
        <f t="shared" si="13"/>
        <v>Đã thanh toán</v>
      </c>
      <c r="Z171" s="250">
        <f>Table1[[#This Row],[Hạn thanh toán]]</f>
        <v>45811</v>
      </c>
      <c r="AA171" s="250">
        <f>Table1[[#This Row],[Ngày Thanh toán]]</f>
        <v>45811</v>
      </c>
      <c r="AD171" s="3" t="str">
        <f>IF(Table1[[#This Row],[Mã khách hàng]]="","",VLOOKUP($A171,Ma_KH!$A:$Q,Ma_KH!O$1,0))</f>
        <v>KL00190</v>
      </c>
      <c r="AE171" s="3" t="str">
        <f>IF(Table1[[#This Row],[Mã khách hàng]]="","",VLOOKUP($A171,Ma_KH!$A:$Q,Ma_KH!P$1,0))</f>
        <v>Daily H3.03 Ocean Park - Trâu Quỳ, Gia Lâm</v>
      </c>
      <c r="AF171" s="3" t="str">
        <f>VLOOKUP(A171,Ma_KH!A:Q,Ma_KH!J$1,0)</f>
        <v>Vũ Anh Tuấn</v>
      </c>
    </row>
    <row r="172" spans="1:32" ht="16.5">
      <c r="A172" s="73" t="s">
        <v>51</v>
      </c>
      <c r="B172" s="73" t="s">
        <v>487</v>
      </c>
      <c r="C172" s="75">
        <v>45835</v>
      </c>
      <c r="D172" s="76" t="s">
        <v>491</v>
      </c>
      <c r="E172" s="75"/>
      <c r="F172" s="73"/>
      <c r="G172" s="73" t="s">
        <v>492</v>
      </c>
      <c r="H172" s="69">
        <v>367155</v>
      </c>
      <c r="I172" s="69">
        <v>18358</v>
      </c>
      <c r="J172" s="69">
        <f>(Table1[[#This Row],[Tiền hàng]]-Table1[[#This Row],[Tiền chiết khấu]])*8%</f>
        <v>27903.760000000002</v>
      </c>
      <c r="K172" s="69">
        <v>376701</v>
      </c>
      <c r="L172" s="8" t="s">
        <v>24</v>
      </c>
      <c r="M172" s="41">
        <v>45885</v>
      </c>
      <c r="N172" s="29" t="s">
        <v>3734</v>
      </c>
      <c r="O172" s="69">
        <f>IF(Table1[[#This Row],[Phân loại]]="Tồn đầu kỳ",Table1[[#This Row],[Tổng giá trị]],0)</f>
        <v>0</v>
      </c>
      <c r="P172" s="8">
        <f>IF(Table1[[#This Row],[Số còn phải thu ĐK]]&lt;&gt;0,0,IF(Table1[[#This Row],[Phân loại]]="Bán hàng",Table1[[#This Row],[Tổng giá trị]],-Table1[[#This Row],[Tổng giá trị]]))</f>
        <v>376701</v>
      </c>
      <c r="Q172" s="18">
        <f t="shared" si="11"/>
        <v>376701</v>
      </c>
      <c r="R172" s="8">
        <f>Table1[[#This Row],[Số còn phải thu ĐK]]+Table1[[#This Row],[Giá Trị HD sau CK]]-Table1[[#This Row],[Số tiền đã thu]]</f>
        <v>0</v>
      </c>
      <c r="S172" s="7">
        <f>IF(Table1[[#This Row],[Ngày hóa đơn]]&lt;&gt;"",Table1[[#This Row],[Ngày hóa đơn]],Table1[[#This Row],[Ngày hạch toán]])</f>
        <v>45835</v>
      </c>
      <c r="T172" s="8"/>
      <c r="U172" s="7">
        <f>IF(Table1[[#This Row],[Ngày tính CN]]="","",S172+T172)</f>
        <v>45835</v>
      </c>
      <c r="V172" s="71">
        <f ca="1">IF(Table1[[#This Row],[Hạn thanh toán]]="","",IF((U172-NOW())&lt;0,0,(U172-NOW())))</f>
        <v>0</v>
      </c>
      <c r="W172" s="69"/>
      <c r="X172" s="65" t="str">
        <f t="shared" ca="1" si="12"/>
        <v/>
      </c>
      <c r="Y172" s="65" t="str">
        <f t="shared" si="13"/>
        <v>Đã thanh toán</v>
      </c>
      <c r="Z172" s="250">
        <f>Table1[[#This Row],[Hạn thanh toán]]</f>
        <v>45835</v>
      </c>
      <c r="AA172" s="250">
        <f>Table1[[#This Row],[Ngày Thanh toán]]</f>
        <v>45885</v>
      </c>
      <c r="AD172" s="3" t="str">
        <f>IF(Table1[[#This Row],[Mã khách hàng]]="","",VLOOKUP($A172,Ma_KH!$A:$Q,Ma_KH!O$1,0))</f>
        <v>KL00190</v>
      </c>
      <c r="AE172" s="3" t="str">
        <f>IF(Table1[[#This Row],[Mã khách hàng]]="","",VLOOKUP($A172,Ma_KH!$A:$Q,Ma_KH!P$1,0))</f>
        <v>Daily H3.03 Ocean Park - Trâu Quỳ, Gia Lâm</v>
      </c>
      <c r="AF172" s="3" t="str">
        <f>VLOOKUP(A172,Ma_KH!A:Q,Ma_KH!J$1,0)</f>
        <v>Vũ Anh Tuấn</v>
      </c>
    </row>
    <row r="173" spans="1:32" ht="16.5">
      <c r="A173" s="73" t="s">
        <v>51</v>
      </c>
      <c r="B173" s="73" t="s">
        <v>487</v>
      </c>
      <c r="C173" s="75">
        <v>45853</v>
      </c>
      <c r="D173" s="76" t="s">
        <v>493</v>
      </c>
      <c r="E173" s="75"/>
      <c r="F173" s="73"/>
      <c r="G173" s="73" t="s">
        <v>480</v>
      </c>
      <c r="H173" s="69">
        <v>700329</v>
      </c>
      <c r="I173" s="69">
        <v>35016</v>
      </c>
      <c r="J173" s="69">
        <f>(Table1[[#This Row],[Tiền hàng]]-Table1[[#This Row],[Tiền chiết khấu]])*8%</f>
        <v>53225.04</v>
      </c>
      <c r="K173" s="69">
        <v>718538</v>
      </c>
      <c r="L173" s="8" t="s">
        <v>24</v>
      </c>
      <c r="M173" s="41">
        <v>45885</v>
      </c>
      <c r="N173" s="29" t="s">
        <v>3735</v>
      </c>
      <c r="O173" s="69">
        <f>IF(Table1[[#This Row],[Phân loại]]="Tồn đầu kỳ",Table1[[#This Row],[Tổng giá trị]],0)</f>
        <v>0</v>
      </c>
      <c r="P173" s="8">
        <f>IF(Table1[[#This Row],[Số còn phải thu ĐK]]&lt;&gt;0,0,IF(Table1[[#This Row],[Phân loại]]="Bán hàng",Table1[[#This Row],[Tổng giá trị]],-Table1[[#This Row],[Tổng giá trị]]))</f>
        <v>718538</v>
      </c>
      <c r="Q173" s="18">
        <f t="shared" si="11"/>
        <v>718538</v>
      </c>
      <c r="R173" s="8">
        <f>Table1[[#This Row],[Số còn phải thu ĐK]]+Table1[[#This Row],[Giá Trị HD sau CK]]-Table1[[#This Row],[Số tiền đã thu]]</f>
        <v>0</v>
      </c>
      <c r="S173" s="7">
        <f>IF(Table1[[#This Row],[Ngày hóa đơn]]&lt;&gt;"",Table1[[#This Row],[Ngày hóa đơn]],Table1[[#This Row],[Ngày hạch toán]])</f>
        <v>45853</v>
      </c>
      <c r="T173" s="8"/>
      <c r="U173" s="7">
        <f>IF(Table1[[#This Row],[Ngày tính CN]]="","",S173+T173)</f>
        <v>45853</v>
      </c>
      <c r="V173" s="71">
        <f ca="1">IF(Table1[[#This Row],[Hạn thanh toán]]="","",IF((U173-NOW())&lt;0,0,(U173-NOW())))</f>
        <v>0</v>
      </c>
      <c r="W173" s="69"/>
      <c r="X173" s="65" t="str">
        <f t="shared" ca="1" si="12"/>
        <v/>
      </c>
      <c r="Y173" s="65" t="str">
        <f t="shared" si="13"/>
        <v>Đã thanh toán</v>
      </c>
      <c r="Z173" s="250">
        <f>Table1[[#This Row],[Hạn thanh toán]]</f>
        <v>45853</v>
      </c>
      <c r="AA173" s="250">
        <f>Table1[[#This Row],[Ngày Thanh toán]]</f>
        <v>45885</v>
      </c>
      <c r="AD173" s="3" t="str">
        <f>IF(Table1[[#This Row],[Mã khách hàng]]="","",VLOOKUP($A173,Ma_KH!$A:$Q,Ma_KH!O$1,0))</f>
        <v>KL00190</v>
      </c>
      <c r="AE173" s="3" t="str">
        <f>IF(Table1[[#This Row],[Mã khách hàng]]="","",VLOOKUP($A173,Ma_KH!$A:$Q,Ma_KH!P$1,0))</f>
        <v>Daily H3.03 Ocean Park - Trâu Quỳ, Gia Lâm</v>
      </c>
      <c r="AF173" s="3" t="str">
        <f>VLOOKUP(A173,Ma_KH!A:Q,Ma_KH!J$1,0)</f>
        <v>Vũ Anh Tuấn</v>
      </c>
    </row>
    <row r="174" spans="1:32" ht="16.5">
      <c r="A174" s="73" t="s">
        <v>51</v>
      </c>
      <c r="B174" s="73" t="s">
        <v>487</v>
      </c>
      <c r="C174" s="75">
        <v>45877</v>
      </c>
      <c r="D174" s="76" t="s">
        <v>494</v>
      </c>
      <c r="E174" s="75"/>
      <c r="F174" s="73"/>
      <c r="G174" s="73" t="s">
        <v>480</v>
      </c>
      <c r="H174" s="69">
        <v>985199</v>
      </c>
      <c r="I174" s="69">
        <v>49260</v>
      </c>
      <c r="J174" s="69">
        <f>(Table1[[#This Row],[Tiền hàng]]-Table1[[#This Row],[Tiền chiết khấu]])*8%</f>
        <v>74875.12</v>
      </c>
      <c r="K174" s="69">
        <v>1010814</v>
      </c>
      <c r="L174" s="8" t="s">
        <v>24</v>
      </c>
      <c r="M174" s="41">
        <v>45885</v>
      </c>
      <c r="N174" s="29" t="s">
        <v>3736</v>
      </c>
      <c r="O174" s="69">
        <f>IF(Table1[[#This Row],[Phân loại]]="Tồn đầu kỳ",Table1[[#This Row],[Tổng giá trị]],0)</f>
        <v>0</v>
      </c>
      <c r="P174" s="8">
        <f>IF(Table1[[#This Row],[Số còn phải thu ĐK]]&lt;&gt;0,0,IF(Table1[[#This Row],[Phân loại]]="Bán hàng",Table1[[#This Row],[Tổng giá trị]],-Table1[[#This Row],[Tổng giá trị]]))</f>
        <v>1010814</v>
      </c>
      <c r="Q174" s="18">
        <f t="shared" si="11"/>
        <v>1010814</v>
      </c>
      <c r="R174" s="8">
        <f>Table1[[#This Row],[Số còn phải thu ĐK]]+Table1[[#This Row],[Giá Trị HD sau CK]]-Table1[[#This Row],[Số tiền đã thu]]</f>
        <v>0</v>
      </c>
      <c r="S174" s="7">
        <f>IF(Table1[[#This Row],[Ngày hóa đơn]]&lt;&gt;"",Table1[[#This Row],[Ngày hóa đơn]],Table1[[#This Row],[Ngày hạch toán]])</f>
        <v>45877</v>
      </c>
      <c r="T174" s="8"/>
      <c r="U174" s="7">
        <f>IF(Table1[[#This Row],[Ngày tính CN]]="","",S174+T174)</f>
        <v>45877</v>
      </c>
      <c r="V174" s="71">
        <f ca="1">IF(Table1[[#This Row],[Hạn thanh toán]]="","",IF((U174-NOW())&lt;0,0,(U174-NOW())))</f>
        <v>0</v>
      </c>
      <c r="W174" s="69"/>
      <c r="X174" s="65" t="str">
        <f t="shared" ca="1" si="12"/>
        <v/>
      </c>
      <c r="Y174" s="65" t="str">
        <f t="shared" si="13"/>
        <v>Đã thanh toán</v>
      </c>
      <c r="Z174" s="250">
        <f>Table1[[#This Row],[Hạn thanh toán]]</f>
        <v>45877</v>
      </c>
      <c r="AA174" s="250">
        <f>Table1[[#This Row],[Ngày Thanh toán]]</f>
        <v>45885</v>
      </c>
      <c r="AD174" s="3" t="str">
        <f>IF(Table1[[#This Row],[Mã khách hàng]]="","",VLOOKUP($A174,Ma_KH!$A:$Q,Ma_KH!O$1,0))</f>
        <v>KL00190</v>
      </c>
      <c r="AE174" s="3" t="str">
        <f>IF(Table1[[#This Row],[Mã khách hàng]]="","",VLOOKUP($A174,Ma_KH!$A:$Q,Ma_KH!P$1,0))</f>
        <v>Daily H3.03 Ocean Park - Trâu Quỳ, Gia Lâm</v>
      </c>
      <c r="AF174" s="3" t="str">
        <f>VLOOKUP(A174,Ma_KH!A:Q,Ma_KH!J$1,0)</f>
        <v>Vũ Anh Tuấn</v>
      </c>
    </row>
    <row r="175" spans="1:32" ht="16.5">
      <c r="A175" s="73" t="s">
        <v>51</v>
      </c>
      <c r="B175" s="73" t="s">
        <v>487</v>
      </c>
      <c r="C175" s="75">
        <v>45905</v>
      </c>
      <c r="D175" s="76" t="s">
        <v>495</v>
      </c>
      <c r="E175" s="75"/>
      <c r="F175" s="73"/>
      <c r="G175" s="73" t="s">
        <v>496</v>
      </c>
      <c r="H175" s="69">
        <v>1724687</v>
      </c>
      <c r="I175" s="69">
        <v>86234</v>
      </c>
      <c r="J175" s="69">
        <f>(Table1[[#This Row],[Tiền hàng]]-Table1[[#This Row],[Tiền chiết khấu]])*8%</f>
        <v>131076.24</v>
      </c>
      <c r="K175" s="69">
        <v>1769529</v>
      </c>
      <c r="L175" s="8" t="s">
        <v>24</v>
      </c>
      <c r="M175" s="41">
        <v>45938</v>
      </c>
      <c r="N175" s="29" t="s">
        <v>3737</v>
      </c>
      <c r="O175" s="69">
        <f>IF(Table1[[#This Row],[Phân loại]]="Tồn đầu kỳ",Table1[[#This Row],[Tổng giá trị]],0)</f>
        <v>0</v>
      </c>
      <c r="P175" s="8">
        <f>IF(Table1[[#This Row],[Số còn phải thu ĐK]]&lt;&gt;0,0,IF(Table1[[#This Row],[Phân loại]]="Bán hàng",Table1[[#This Row],[Tổng giá trị]],-Table1[[#This Row],[Tổng giá trị]]))</f>
        <v>1769529</v>
      </c>
      <c r="Q175" s="18">
        <f t="shared" si="11"/>
        <v>1769529</v>
      </c>
      <c r="R175" s="8">
        <f>Table1[[#This Row],[Số còn phải thu ĐK]]+Table1[[#This Row],[Giá Trị HD sau CK]]-Table1[[#This Row],[Số tiền đã thu]]</f>
        <v>0</v>
      </c>
      <c r="S175" s="7">
        <f>IF(Table1[[#This Row],[Ngày hóa đơn]]&lt;&gt;"",Table1[[#This Row],[Ngày hóa đơn]],Table1[[#This Row],[Ngày hạch toán]])</f>
        <v>45905</v>
      </c>
      <c r="T175" s="8"/>
      <c r="U175" s="7">
        <f>IF(Table1[[#This Row],[Ngày tính CN]]="","",S175+T175)</f>
        <v>45905</v>
      </c>
      <c r="V175" s="71">
        <f ca="1">IF(Table1[[#This Row],[Hạn thanh toán]]="","",IF((U175-NOW())&lt;0,0,(U175-NOW())))</f>
        <v>0</v>
      </c>
      <c r="W175" s="69"/>
      <c r="X175" s="65" t="str">
        <f t="shared" ca="1" si="12"/>
        <v/>
      </c>
      <c r="Y175" s="65" t="str">
        <f t="shared" si="13"/>
        <v>Đã thanh toán</v>
      </c>
      <c r="Z175" s="250">
        <f>Table1[[#This Row],[Hạn thanh toán]]</f>
        <v>45905</v>
      </c>
      <c r="AA175" s="250">
        <f>Table1[[#This Row],[Ngày Thanh toán]]</f>
        <v>45938</v>
      </c>
      <c r="AD175" s="3" t="str">
        <f>IF(Table1[[#This Row],[Mã khách hàng]]="","",VLOOKUP($A175,Ma_KH!$A:$Q,Ma_KH!O$1,0))</f>
        <v>KL00190</v>
      </c>
      <c r="AE175" s="3" t="str">
        <f>IF(Table1[[#This Row],[Mã khách hàng]]="","",VLOOKUP($A175,Ma_KH!$A:$Q,Ma_KH!P$1,0))</f>
        <v>Daily H3.03 Ocean Park - Trâu Quỳ, Gia Lâm</v>
      </c>
      <c r="AF175" s="3" t="str">
        <f>VLOOKUP(A175,Ma_KH!A:Q,Ma_KH!J$1,0)</f>
        <v>Vũ Anh Tuấn</v>
      </c>
    </row>
    <row r="176" spans="1:32" ht="16.5">
      <c r="A176" s="66" t="s">
        <v>51</v>
      </c>
      <c r="B176" s="66" t="s">
        <v>487</v>
      </c>
      <c r="C176" s="67">
        <v>45933</v>
      </c>
      <c r="D176" s="68" t="s">
        <v>497</v>
      </c>
      <c r="E176" s="67"/>
      <c r="F176" s="66"/>
      <c r="G176" s="66" t="s">
        <v>492</v>
      </c>
      <c r="H176" s="69">
        <v>1592186</v>
      </c>
      <c r="I176" s="69">
        <v>79609</v>
      </c>
      <c r="J176" s="69">
        <f>(Table1[[#This Row],[Tiền hàng]]-Table1[[#This Row],[Tiền chiết khấu]])*8%</f>
        <v>121006.16</v>
      </c>
      <c r="K176" s="69">
        <v>1633583</v>
      </c>
      <c r="L176" s="8" t="s">
        <v>24</v>
      </c>
      <c r="M176" s="110">
        <v>45957</v>
      </c>
      <c r="N176" s="111" t="s">
        <v>3738</v>
      </c>
      <c r="O176" s="69">
        <f>IF(Table1[[#This Row],[Phân loại]]="Tồn đầu kỳ",Table1[[#This Row],[Tổng giá trị]],0)</f>
        <v>0</v>
      </c>
      <c r="P176" s="8">
        <f>IF(Table1[[#This Row],[Số còn phải thu ĐK]]&lt;&gt;0,0,IF(Table1[[#This Row],[Phân loại]]="Bán hàng",Table1[[#This Row],[Tổng giá trị]],-Table1[[#This Row],[Tổng giá trị]]))</f>
        <v>1633583</v>
      </c>
      <c r="Q176" s="18">
        <f t="shared" si="11"/>
        <v>1633583</v>
      </c>
      <c r="R176" s="8">
        <f>Table1[[#This Row],[Số còn phải thu ĐK]]+Table1[[#This Row],[Giá Trị HD sau CK]]-Table1[[#This Row],[Số tiền đã thu]]</f>
        <v>0</v>
      </c>
      <c r="S176" s="7">
        <f>IF(Table1[[#This Row],[Ngày hóa đơn]]&lt;&gt;"",Table1[[#This Row],[Ngày hóa đơn]],Table1[[#This Row],[Ngày hạch toán]])</f>
        <v>45933</v>
      </c>
      <c r="T176" s="8"/>
      <c r="U176" s="7">
        <f>IF(Table1[[#This Row],[Ngày tính CN]]="","",S176+T176)</f>
        <v>45933</v>
      </c>
      <c r="V176" s="71">
        <f ca="1">IF(Table1[[#This Row],[Hạn thanh toán]]="","",IF((U176-NOW())&lt;0,0,(U176-NOW())))</f>
        <v>0</v>
      </c>
      <c r="W176" s="69"/>
      <c r="X176" s="65" t="str">
        <f t="shared" ca="1" si="12"/>
        <v/>
      </c>
      <c r="Y176" s="65" t="str">
        <f t="shared" si="13"/>
        <v>Đã thanh toán</v>
      </c>
      <c r="Z176" s="250">
        <f>Table1[[#This Row],[Hạn thanh toán]]</f>
        <v>45933</v>
      </c>
      <c r="AA176" s="250">
        <f>Table1[[#This Row],[Ngày Thanh toán]]</f>
        <v>45957</v>
      </c>
      <c r="AD176" s="3" t="str">
        <f>IF(Table1[[#This Row],[Mã khách hàng]]="","",VLOOKUP($A176,Ma_KH!$A:$Q,Ma_KH!O$1,0))</f>
        <v>KL00190</v>
      </c>
      <c r="AE176" s="3" t="str">
        <f>IF(Table1[[#This Row],[Mã khách hàng]]="","",VLOOKUP($A176,Ma_KH!$A:$Q,Ma_KH!P$1,0))</f>
        <v>Daily H3.03 Ocean Park - Trâu Quỳ, Gia Lâm</v>
      </c>
      <c r="AF176" s="3" t="str">
        <f>VLOOKUP(A176,Ma_KH!A:Q,Ma_KH!J$1,0)</f>
        <v>Vũ Anh Tuấn</v>
      </c>
    </row>
    <row r="177" spans="1:32" ht="16.5">
      <c r="A177" s="66" t="s">
        <v>51</v>
      </c>
      <c r="B177" s="66" t="s">
        <v>487</v>
      </c>
      <c r="C177" s="67">
        <v>45885</v>
      </c>
      <c r="D177" s="68" t="s">
        <v>498</v>
      </c>
      <c r="E177" s="67">
        <v>45885</v>
      </c>
      <c r="F177" s="66"/>
      <c r="G177" s="66" t="s">
        <v>352</v>
      </c>
      <c r="H177" s="69"/>
      <c r="I177" s="69">
        <v>0</v>
      </c>
      <c r="J177" s="69">
        <f>(Table1[[#This Row],[Tiền hàng]]-Table1[[#This Row],[Tiền chiết khấu]])*8%</f>
        <v>0</v>
      </c>
      <c r="K177" s="69">
        <v>170985</v>
      </c>
      <c r="L177" s="8" t="s">
        <v>17</v>
      </c>
      <c r="M177" s="41">
        <v>45938</v>
      </c>
      <c r="N177" s="29" t="s">
        <v>3737</v>
      </c>
      <c r="O177" s="69">
        <f>IF(Table1[[#This Row],[Phân loại]]="Tồn đầu kỳ",Table1[[#This Row],[Tổng giá trị]],0)</f>
        <v>0</v>
      </c>
      <c r="P177" s="8">
        <f>IF(Table1[[#This Row],[Số còn phải thu ĐK]]&lt;&gt;0,0,IF(Table1[[#This Row],[Phân loại]]="Bán hàng",Table1[[#This Row],[Tổng giá trị]],-Table1[[#This Row],[Tổng giá trị]]))</f>
        <v>-170985</v>
      </c>
      <c r="Q177" s="18">
        <f t="shared" si="11"/>
        <v>-170985</v>
      </c>
      <c r="R177" s="8">
        <f>Table1[[#This Row],[Số còn phải thu ĐK]]+Table1[[#This Row],[Giá Trị HD sau CK]]-Table1[[#This Row],[Số tiền đã thu]]</f>
        <v>0</v>
      </c>
      <c r="S177" s="7">
        <f>IF(Table1[[#This Row],[Ngày hóa đơn]]&lt;&gt;"",Table1[[#This Row],[Ngày hóa đơn]],Table1[[#This Row],[Ngày hạch toán]])</f>
        <v>45885</v>
      </c>
      <c r="T177" s="8"/>
      <c r="U177" s="7">
        <f>IF(Table1[[#This Row],[Ngày tính CN]]="","",S177+T177)</f>
        <v>45885</v>
      </c>
      <c r="V177" s="71">
        <f ca="1">IF(Table1[[#This Row],[Hạn thanh toán]]="","",IF((U177-NOW())&lt;0,0,(U177-NOW())))</f>
        <v>0</v>
      </c>
      <c r="W177" s="69"/>
      <c r="X177" s="65" t="str">
        <f t="shared" ca="1" si="12"/>
        <v/>
      </c>
      <c r="Y177" s="65" t="str">
        <f t="shared" si="13"/>
        <v>Đã thanh toán</v>
      </c>
      <c r="Z177" s="250">
        <f>Table1[[#This Row],[Hạn thanh toán]]</f>
        <v>45885</v>
      </c>
      <c r="AA177" s="250">
        <f>Table1[[#This Row],[Ngày Thanh toán]]</f>
        <v>45938</v>
      </c>
      <c r="AD177" s="3" t="str">
        <f>IF(Table1[[#This Row],[Mã khách hàng]]="","",VLOOKUP($A177,Ma_KH!$A:$Q,Ma_KH!O$1,0))</f>
        <v>KL00190</v>
      </c>
      <c r="AE177" s="3" t="str">
        <f>IF(Table1[[#This Row],[Mã khách hàng]]="","",VLOOKUP($A177,Ma_KH!$A:$Q,Ma_KH!P$1,0))</f>
        <v>Daily H3.03 Ocean Park - Trâu Quỳ, Gia Lâm</v>
      </c>
      <c r="AF177" s="3" t="str">
        <f>VLOOKUP(A177,Ma_KH!A:Q,Ma_KH!J$1,0)</f>
        <v>Vũ Anh Tuấn</v>
      </c>
    </row>
    <row r="178" spans="1:32" s="58" customFormat="1" ht="16.5">
      <c r="A178" s="45" t="s">
        <v>51</v>
      </c>
      <c r="B178" s="45" t="s">
        <v>487</v>
      </c>
      <c r="C178" s="47">
        <v>45948</v>
      </c>
      <c r="D178" s="46" t="s">
        <v>499</v>
      </c>
      <c r="E178" s="47"/>
      <c r="F178" s="49"/>
      <c r="G178" s="49" t="s">
        <v>492</v>
      </c>
      <c r="H178" s="54">
        <v>979800</v>
      </c>
      <c r="I178" s="54">
        <v>48990</v>
      </c>
      <c r="J178" s="54">
        <f>(Table1[[#This Row],[Tiền hàng]]-Table1[[#This Row],[Tiền chiết khấu]])*8%</f>
        <v>74464.800000000003</v>
      </c>
      <c r="K178" s="54">
        <v>1005275</v>
      </c>
      <c r="L178" s="55" t="s">
        <v>24</v>
      </c>
      <c r="M178" s="56"/>
      <c r="N178" s="55"/>
      <c r="O178" s="54">
        <f>IF(Table1[[#This Row],[Phân loại]]="Tồn đầu kỳ",Table1[[#This Row],[Tổng giá trị]],0)</f>
        <v>0</v>
      </c>
      <c r="P178" s="55">
        <f>IF(Table1[[#This Row],[Số còn phải thu ĐK]]&lt;&gt;0,0,IF(Table1[[#This Row],[Phân loại]]="Bán hàng",Table1[[#This Row],[Tổng giá trị]],-Table1[[#This Row],[Tổng giá trị]]))</f>
        <v>1005275</v>
      </c>
      <c r="Q178" s="18">
        <f t="shared" si="11"/>
        <v>0</v>
      </c>
      <c r="R178" s="55">
        <f>Table1[[#This Row],[Số còn phải thu ĐK]]+Table1[[#This Row],[Giá Trị HD sau CK]]-Table1[[#This Row],[Số tiền đã thu]]</f>
        <v>1005275</v>
      </c>
      <c r="S178" s="56">
        <f>IF(Table1[[#This Row],[Ngày hóa đơn]]&lt;&gt;"",Table1[[#This Row],[Ngày hóa đơn]],Table1[[#This Row],[Ngày hạch toán]])</f>
        <v>45948</v>
      </c>
      <c r="T178" s="55">
        <v>3</v>
      </c>
      <c r="U178" s="56">
        <f>IF(Table1[[#This Row],[Ngày tính CN]]="","",S178+T178)</f>
        <v>45951</v>
      </c>
      <c r="V178" s="57">
        <f ca="1">IF(Table1[[#This Row],[Hạn thanh toán]]="","",IF((U178-NOW())&lt;0,0,(U178-NOW())))</f>
        <v>0</v>
      </c>
      <c r="W178" s="54"/>
      <c r="X178" s="65">
        <f t="shared" ca="1" si="12"/>
        <v>50.362421527781407</v>
      </c>
      <c r="Y178" s="109" t="str">
        <f t="shared" ca="1" si="13"/>
        <v>Nợ quá hạn từ 30 ngày đến 60 ngày</v>
      </c>
      <c r="Z178" s="254">
        <f>Table1[[#This Row],[Hạn thanh toán]]</f>
        <v>45951</v>
      </c>
      <c r="AA178" s="254">
        <f>Table1[[#This Row],[Ngày Thanh toán]]</f>
        <v>0</v>
      </c>
      <c r="AD178" s="3" t="str">
        <f>IF(Table1[[#This Row],[Mã khách hàng]]="","",VLOOKUP($A178,Ma_KH!$A:$Q,Ma_KH!O$1,0))</f>
        <v>KL00190</v>
      </c>
      <c r="AE178" s="3" t="str">
        <f>IF(Table1[[#This Row],[Mã khách hàng]]="","",VLOOKUP($A178,Ma_KH!$A:$Q,Ma_KH!P$1,0))</f>
        <v>Daily H3.03 Ocean Park - Trâu Quỳ, Gia Lâm</v>
      </c>
      <c r="AF178" s="58" t="str">
        <f>VLOOKUP(A178,Ma_KH!A:Q,Ma_KH!J$1,0)</f>
        <v>Vũ Anh Tuấn</v>
      </c>
    </row>
    <row r="179" spans="1:32" ht="16.5">
      <c r="A179" s="66" t="s">
        <v>51</v>
      </c>
      <c r="B179" s="66" t="s">
        <v>487</v>
      </c>
      <c r="C179" s="67">
        <v>45957</v>
      </c>
      <c r="D179" s="68" t="s">
        <v>500</v>
      </c>
      <c r="E179" s="67"/>
      <c r="F179" s="72"/>
      <c r="G179" s="72" t="s">
        <v>501</v>
      </c>
      <c r="H179" s="69"/>
      <c r="I179" s="69"/>
      <c r="J179" s="69">
        <f>(Table1[[#This Row],[Tiền hàng]]-Table1[[#This Row],[Tiền chiết khấu]])*8%</f>
        <v>0</v>
      </c>
      <c r="K179" s="69">
        <v>113945</v>
      </c>
      <c r="L179" s="8" t="s">
        <v>17</v>
      </c>
      <c r="M179" s="110">
        <v>45957</v>
      </c>
      <c r="N179" s="111" t="s">
        <v>3738</v>
      </c>
      <c r="O179" s="69">
        <f>IF(Table1[[#This Row],[Phân loại]]="Tồn đầu kỳ",Table1[[#This Row],[Tổng giá trị]],0)</f>
        <v>0</v>
      </c>
      <c r="P179" s="8">
        <f>IF(Table1[[#This Row],[Số còn phải thu ĐK]]&lt;&gt;0,0,IF(Table1[[#This Row],[Phân loại]]="Bán hàng",Table1[[#This Row],[Tổng giá trị]],-Table1[[#This Row],[Tổng giá trị]]))</f>
        <v>-113945</v>
      </c>
      <c r="Q179" s="18">
        <f t="shared" si="11"/>
        <v>-113945</v>
      </c>
      <c r="R179" s="8">
        <f>Table1[[#This Row],[Số còn phải thu ĐK]]+Table1[[#This Row],[Giá Trị HD sau CK]]-Table1[[#This Row],[Số tiền đã thu]]</f>
        <v>0</v>
      </c>
      <c r="S179" s="7">
        <f>IF(Table1[[#This Row],[Ngày hóa đơn]]&lt;&gt;"",Table1[[#This Row],[Ngày hóa đơn]],Table1[[#This Row],[Ngày hạch toán]])</f>
        <v>45957</v>
      </c>
      <c r="T179" s="8"/>
      <c r="U179" s="7">
        <f>IF(Table1[[#This Row],[Ngày tính CN]]="","",S179+T179)</f>
        <v>45957</v>
      </c>
      <c r="V179" s="71">
        <f ca="1">IF(Table1[[#This Row],[Hạn thanh toán]]="","",IF((U179-NOW())&lt;0,0,(U179-NOW())))</f>
        <v>0</v>
      </c>
      <c r="W179" s="69"/>
      <c r="X179" s="65" t="str">
        <f t="shared" ca="1" si="12"/>
        <v/>
      </c>
      <c r="Y179" s="65" t="str">
        <f t="shared" si="13"/>
        <v>Đã thanh toán</v>
      </c>
      <c r="Z179" s="250">
        <f>Table1[[#This Row],[Hạn thanh toán]]</f>
        <v>45957</v>
      </c>
      <c r="AA179" s="250">
        <f>Table1[[#This Row],[Ngày Thanh toán]]</f>
        <v>45957</v>
      </c>
      <c r="AD179" s="3" t="str">
        <f>IF(Table1[[#This Row],[Mã khách hàng]]="","",VLOOKUP($A179,Ma_KH!$A:$Q,Ma_KH!O$1,0))</f>
        <v>KL00190</v>
      </c>
      <c r="AE179" s="3" t="str">
        <f>IF(Table1[[#This Row],[Mã khách hàng]]="","",VLOOKUP($A179,Ma_KH!$A:$Q,Ma_KH!P$1,0))</f>
        <v>Daily H3.03 Ocean Park - Trâu Quỳ, Gia Lâm</v>
      </c>
      <c r="AF179" s="3" t="str">
        <f>VLOOKUP(A179,Ma_KH!A:Q,Ma_KH!J$1,0)</f>
        <v>Vũ Anh Tuấn</v>
      </c>
    </row>
    <row r="180" spans="1:32" s="58" customFormat="1" ht="16.5">
      <c r="A180" s="45" t="s">
        <v>51</v>
      </c>
      <c r="B180" s="45" t="s">
        <v>487</v>
      </c>
      <c r="C180" s="180">
        <v>45960</v>
      </c>
      <c r="D180" s="181" t="s">
        <v>18876</v>
      </c>
      <c r="E180" s="47"/>
      <c r="F180" s="49"/>
      <c r="G180" s="181" t="s">
        <v>492</v>
      </c>
      <c r="H180" s="54">
        <v>666348</v>
      </c>
      <c r="I180" s="54">
        <v>33317</v>
      </c>
      <c r="J180" s="54">
        <f>(Table1[[#This Row],[Tiền hàng]]-Table1[[#This Row],[Tiền chiết khấu]])*8%</f>
        <v>50642.48</v>
      </c>
      <c r="K180" s="54">
        <f>Table1[[#This Row],[Tiền hàng]]-Table1[[#This Row],[Tiền chiết khấu]]+Table1[[#This Row],[Tiền VAT]]</f>
        <v>683673.48</v>
      </c>
      <c r="L180" s="55" t="s">
        <v>24</v>
      </c>
      <c r="M180" s="180"/>
      <c r="N180" s="181"/>
      <c r="O180" s="54">
        <f>IF(Table1[[#This Row],[Phân loại]]="Tồn đầu kỳ",Table1[[#This Row],[Tổng giá trị]],0)</f>
        <v>0</v>
      </c>
      <c r="P180" s="55">
        <f>IF(Table1[[#This Row],[Số còn phải thu ĐK]]&lt;&gt;0,0,IF(Table1[[#This Row],[Phân loại]]="Bán hàng",Table1[[#This Row],[Tổng giá trị]],-Table1[[#This Row],[Tổng giá trị]]))</f>
        <v>683673.48</v>
      </c>
      <c r="Q180" s="18">
        <f t="shared" si="11"/>
        <v>0</v>
      </c>
      <c r="R180" s="55">
        <f>Table1[[#This Row],[Số còn phải thu ĐK]]+Table1[[#This Row],[Giá Trị HD sau CK]]-Table1[[#This Row],[Số tiền đã thu]]</f>
        <v>683673.48</v>
      </c>
      <c r="S180" s="56">
        <f>IF(Table1[[#This Row],[Ngày hóa đơn]]&lt;&gt;"",Table1[[#This Row],[Ngày hóa đơn]],Table1[[#This Row],[Ngày hạch toán]])</f>
        <v>45960</v>
      </c>
      <c r="T180" s="55">
        <v>3</v>
      </c>
      <c r="U180" s="56">
        <f>IF(Table1[[#This Row],[Ngày tính CN]]="","",S180+T180)</f>
        <v>45963</v>
      </c>
      <c r="V180" s="57">
        <f ca="1">IF(Table1[[#This Row],[Hạn thanh toán]]="","",IF((U180-NOW())&lt;0,0,(U180-NOW())))</f>
        <v>0</v>
      </c>
      <c r="W180" s="54"/>
      <c r="X180" s="65">
        <f t="shared" ca="1" si="12"/>
        <v>38.362421527781407</v>
      </c>
      <c r="Y180" s="109" t="str">
        <f t="shared" ref="Y180" ca="1" si="23">IF(R180=0,"Đã thanh toán",IF(X180="","",IF(X180&lt;=0,"Chưa đến hạn thanh toán",IF(X180&lt;=30,"Nợ quá hạn 30 ngày",IF(X180&lt;=60,"Nợ quá hạn từ 30 ngày đến 60 ngày",IF(X180&lt;=90,"Nợ quá hạn từ 60 ngày đến 90 ngày",IF(X180&lt;=120,"Nợ quá hạn từ 90 ngày đến 120 ngày","Nợ quá hạn hơn 120 ngày có khả năng mất thanh toán")))))))</f>
        <v>Nợ quá hạn từ 30 ngày đến 60 ngày</v>
      </c>
      <c r="Z180" s="254">
        <f>Table1[[#This Row],[Hạn thanh toán]]</f>
        <v>45963</v>
      </c>
      <c r="AA180" s="254">
        <f>Table1[[#This Row],[Ngày Thanh toán]]</f>
        <v>0</v>
      </c>
      <c r="AD180" s="3" t="str">
        <f>IF(Table1[[#This Row],[Mã khách hàng]]="","",VLOOKUP($A180,Ma_KH!$A:$Q,Ma_KH!O$1,0))</f>
        <v>KL00190</v>
      </c>
      <c r="AE180" s="3" t="str">
        <f>IF(Table1[[#This Row],[Mã khách hàng]]="","",VLOOKUP($A180,Ma_KH!$A:$Q,Ma_KH!P$1,0))</f>
        <v>Daily H3.03 Ocean Park - Trâu Quỳ, Gia Lâm</v>
      </c>
      <c r="AF180" s="58" t="str">
        <f>VLOOKUP(A180,Ma_KH!A:Q,Ma_KH!J$1,0)</f>
        <v>Vũ Anh Tuấn</v>
      </c>
    </row>
    <row r="181" spans="1:32" s="58" customFormat="1" ht="16.5">
      <c r="A181" s="45" t="s">
        <v>51</v>
      </c>
      <c r="B181" s="45" t="s">
        <v>487</v>
      </c>
      <c r="C181" s="180">
        <v>45972</v>
      </c>
      <c r="D181" s="181" t="s">
        <v>18875</v>
      </c>
      <c r="E181" s="47"/>
      <c r="F181" s="49"/>
      <c r="G181" s="181" t="s">
        <v>492</v>
      </c>
      <c r="H181" s="54">
        <v>1039391</v>
      </c>
      <c r="I181" s="54">
        <v>51969</v>
      </c>
      <c r="J181" s="54">
        <f>(Table1[[#This Row],[Tiền hàng]]-Table1[[#This Row],[Tiền chiết khấu]])*8%</f>
        <v>78993.759999999995</v>
      </c>
      <c r="K181" s="54">
        <f>Table1[[#This Row],[Tiền hàng]]-Table1[[#This Row],[Tiền chiết khấu]]+Table1[[#This Row],[Tiền VAT]]</f>
        <v>1066415.76</v>
      </c>
      <c r="L181" s="55" t="s">
        <v>24</v>
      </c>
      <c r="M181" s="180"/>
      <c r="N181" s="181"/>
      <c r="O181" s="54">
        <f>IF(Table1[[#This Row],[Phân loại]]="Tồn đầu kỳ",Table1[[#This Row],[Tổng giá trị]],0)</f>
        <v>0</v>
      </c>
      <c r="P181" s="55">
        <f>IF(Table1[[#This Row],[Số còn phải thu ĐK]]&lt;&gt;0,0,IF(Table1[[#This Row],[Phân loại]]="Bán hàng",Table1[[#This Row],[Tổng giá trị]],-Table1[[#This Row],[Tổng giá trị]]))</f>
        <v>1066415.76</v>
      </c>
      <c r="Q181" s="18">
        <f t="shared" si="11"/>
        <v>0</v>
      </c>
      <c r="R181" s="55">
        <f>Table1[[#This Row],[Số còn phải thu ĐK]]+Table1[[#This Row],[Giá Trị HD sau CK]]-Table1[[#This Row],[Số tiền đã thu]]</f>
        <v>1066415.76</v>
      </c>
      <c r="S181" s="56">
        <f>IF(Table1[[#This Row],[Ngày hóa đơn]]&lt;&gt;"",Table1[[#This Row],[Ngày hóa đơn]],Table1[[#This Row],[Ngày hạch toán]])</f>
        <v>45972</v>
      </c>
      <c r="T181" s="55">
        <v>3</v>
      </c>
      <c r="U181" s="56">
        <f>IF(Table1[[#This Row],[Ngày tính CN]]="","",S181+T181)</f>
        <v>45975</v>
      </c>
      <c r="V181" s="57">
        <f ca="1">IF(Table1[[#This Row],[Hạn thanh toán]]="","",IF((U181-NOW())&lt;0,0,(U181-NOW())))</f>
        <v>0</v>
      </c>
      <c r="W181" s="54"/>
      <c r="X181" s="65">
        <f t="shared" ca="1" si="12"/>
        <v>26.362421527781407</v>
      </c>
      <c r="Y181" s="109" t="str">
        <f ca="1">IF(R181=0,"Đã thanh toán",IF(X181="","",IF(X181&lt;=0,"Chưa đến hạn thanh toán",IF(X181&lt;=30,"Nợ quá hạn 30 ngày",IF(X181&lt;=60,"Nợ quá hạn từ 30 ngày đến 60 ngày",IF(X181&lt;=90,"Nợ quá hạn từ 60 ngày đến 90 ngày",IF(X181&lt;=120,"Nợ quá hạn từ 90 ngày đến 120 ngày","Nợ quá hạn hơn 120 ngày có khả năng mất thanh toán")))))))</f>
        <v>Nợ quá hạn 30 ngày</v>
      </c>
      <c r="Z181" s="254">
        <f>Table1[[#This Row],[Hạn thanh toán]]</f>
        <v>45975</v>
      </c>
      <c r="AA181" s="254">
        <f>Table1[[#This Row],[Ngày Thanh toán]]</f>
        <v>0</v>
      </c>
      <c r="AD181" s="3" t="str">
        <f>IF(Table1[[#This Row],[Mã khách hàng]]="","",VLOOKUP($A181,Ma_KH!$A:$Q,Ma_KH!O$1,0))</f>
        <v>KL00190</v>
      </c>
      <c r="AE181" s="3" t="str">
        <f>IF(Table1[[#This Row],[Mã khách hàng]]="","",VLOOKUP($A181,Ma_KH!$A:$Q,Ma_KH!P$1,0))</f>
        <v>Daily H3.03 Ocean Park - Trâu Quỳ, Gia Lâm</v>
      </c>
      <c r="AF181" s="58" t="str">
        <f>VLOOKUP(A181,Ma_KH!A:Q,Ma_KH!J$1,0)</f>
        <v>Vũ Anh Tuấn</v>
      </c>
    </row>
    <row r="182" spans="1:32" ht="16.5">
      <c r="A182" s="66" t="s">
        <v>52</v>
      </c>
      <c r="B182" s="66" t="s">
        <v>502</v>
      </c>
      <c r="C182" s="67">
        <v>45814</v>
      </c>
      <c r="D182" s="68" t="s">
        <v>503</v>
      </c>
      <c r="E182" s="67"/>
      <c r="F182" s="66"/>
      <c r="G182" s="66" t="s">
        <v>504</v>
      </c>
      <c r="H182" s="69">
        <v>987624</v>
      </c>
      <c r="I182" s="69">
        <v>39505</v>
      </c>
      <c r="J182" s="69">
        <f>(Table1[[#This Row],[Tiền hàng]]-Table1[[#This Row],[Tiền chiết khấu]])*8%</f>
        <v>75849.52</v>
      </c>
      <c r="K182" s="69">
        <v>1023969</v>
      </c>
      <c r="L182" s="8" t="s">
        <v>24</v>
      </c>
      <c r="M182" s="115">
        <v>45817</v>
      </c>
      <c r="N182" s="116" t="s">
        <v>3752</v>
      </c>
      <c r="O182" s="69">
        <f>IF(Table1[[#This Row],[Phân loại]]="Tồn đầu kỳ",Table1[[#This Row],[Tổng giá trị]],0)</f>
        <v>0</v>
      </c>
      <c r="P182" s="8">
        <f>IF(Table1[[#This Row],[Số còn phải thu ĐK]]&lt;&gt;0,0,IF(Table1[[#This Row],[Phân loại]]="Bán hàng",Table1[[#This Row],[Tổng giá trị]],-Table1[[#This Row],[Tổng giá trị]]))</f>
        <v>1023969</v>
      </c>
      <c r="Q182" s="18">
        <f t="shared" si="11"/>
        <v>1023969</v>
      </c>
      <c r="R182" s="8">
        <f>Table1[[#This Row],[Số còn phải thu ĐK]]+Table1[[#This Row],[Giá Trị HD sau CK]]-Table1[[#This Row],[Số tiền đã thu]]</f>
        <v>0</v>
      </c>
      <c r="S182" s="7">
        <f>IF(Table1[[#This Row],[Ngày hóa đơn]]&lt;&gt;"",Table1[[#This Row],[Ngày hóa đơn]],Table1[[#This Row],[Ngày hạch toán]])</f>
        <v>45814</v>
      </c>
      <c r="T182" s="8"/>
      <c r="U182" s="7">
        <f>IF(Table1[[#This Row],[Ngày tính CN]]="","",S182+T182)</f>
        <v>45814</v>
      </c>
      <c r="V182" s="71">
        <f ca="1">IF(Table1[[#This Row],[Hạn thanh toán]]="","",IF((U182-NOW())&lt;0,0,(U182-NOW())))</f>
        <v>0</v>
      </c>
      <c r="W182" s="69"/>
      <c r="X182" s="65" t="str">
        <f t="shared" ca="1" si="12"/>
        <v/>
      </c>
      <c r="Y182" s="65" t="str">
        <f t="shared" si="13"/>
        <v>Đã thanh toán</v>
      </c>
      <c r="Z182" s="250">
        <f>Table1[[#This Row],[Hạn thanh toán]]</f>
        <v>45814</v>
      </c>
      <c r="AA182" s="250">
        <f>Table1[[#This Row],[Ngày Thanh toán]]</f>
        <v>45817</v>
      </c>
      <c r="AD182" s="3" t="str">
        <f>IF(Table1[[#This Row],[Mã khách hàng]]="","",VLOOKUP($A182,Ma_KH!$A:$Q,Ma_KH!O$1,0))</f>
        <v>KL00191</v>
      </c>
      <c r="AE182" s="3" t="str">
        <f>IF(Table1[[#This Row],[Mã khách hàng]]="","",VLOOKUP($A182,Ma_KH!$A:$Q,Ma_KH!P$1,0))</f>
        <v>Daily Khu nhà ở Dragon Village, Thủ Đức</v>
      </c>
      <c r="AF182" s="3" t="str">
        <f>VLOOKUP(A182,Ma_KH!A:Q,Ma_KH!J$1,0)</f>
        <v>Nguyễn Văn Vinh</v>
      </c>
    </row>
    <row r="183" spans="1:32" ht="16.5">
      <c r="A183" s="66" t="s">
        <v>52</v>
      </c>
      <c r="B183" s="66" t="s">
        <v>502</v>
      </c>
      <c r="C183" s="67">
        <v>45819</v>
      </c>
      <c r="D183" s="68" t="s">
        <v>505</v>
      </c>
      <c r="E183" s="67"/>
      <c r="F183" s="66"/>
      <c r="G183" s="66" t="s">
        <v>506</v>
      </c>
      <c r="H183" s="69">
        <v>610982</v>
      </c>
      <c r="I183" s="69">
        <v>0</v>
      </c>
      <c r="J183" s="69">
        <f>(Table1[[#This Row],[Tiền hàng]]-Table1[[#This Row],[Tiền chiết khấu]])*8%</f>
        <v>48878.559999999998</v>
      </c>
      <c r="K183" s="69">
        <v>659861</v>
      </c>
      <c r="L183" s="8" t="s">
        <v>24</v>
      </c>
      <c r="M183" s="115">
        <v>45822</v>
      </c>
      <c r="N183" s="116" t="s">
        <v>3753</v>
      </c>
      <c r="O183" s="69">
        <f>IF(Table1[[#This Row],[Phân loại]]="Tồn đầu kỳ",Table1[[#This Row],[Tổng giá trị]],0)</f>
        <v>0</v>
      </c>
      <c r="P183" s="8">
        <f>IF(Table1[[#This Row],[Số còn phải thu ĐK]]&lt;&gt;0,0,IF(Table1[[#This Row],[Phân loại]]="Bán hàng",Table1[[#This Row],[Tổng giá trị]],-Table1[[#This Row],[Tổng giá trị]]))</f>
        <v>659861</v>
      </c>
      <c r="Q183" s="18">
        <f t="shared" si="11"/>
        <v>659861</v>
      </c>
      <c r="R183" s="8">
        <f>Table1[[#This Row],[Số còn phải thu ĐK]]+Table1[[#This Row],[Giá Trị HD sau CK]]-Table1[[#This Row],[Số tiền đã thu]]</f>
        <v>0</v>
      </c>
      <c r="S183" s="7">
        <f>IF(Table1[[#This Row],[Ngày hóa đơn]]&lt;&gt;"",Table1[[#This Row],[Ngày hóa đơn]],Table1[[#This Row],[Ngày hạch toán]])</f>
        <v>45819</v>
      </c>
      <c r="T183" s="8"/>
      <c r="U183" s="7">
        <f>IF(Table1[[#This Row],[Ngày tính CN]]="","",S183+T183)</f>
        <v>45819</v>
      </c>
      <c r="V183" s="71">
        <f ca="1">IF(Table1[[#This Row],[Hạn thanh toán]]="","",IF((U183-NOW())&lt;0,0,(U183-NOW())))</f>
        <v>0</v>
      </c>
      <c r="W183" s="69"/>
      <c r="X183" s="65" t="str">
        <f t="shared" ca="1" si="12"/>
        <v/>
      </c>
      <c r="Y183" s="65" t="str">
        <f t="shared" si="13"/>
        <v>Đã thanh toán</v>
      </c>
      <c r="Z183" s="250">
        <f>Table1[[#This Row],[Hạn thanh toán]]</f>
        <v>45819</v>
      </c>
      <c r="AA183" s="250">
        <f>Table1[[#This Row],[Ngày Thanh toán]]</f>
        <v>45822</v>
      </c>
      <c r="AD183" s="3" t="str">
        <f>IF(Table1[[#This Row],[Mã khách hàng]]="","",VLOOKUP($A183,Ma_KH!$A:$Q,Ma_KH!O$1,0))</f>
        <v>KL00191</v>
      </c>
      <c r="AE183" s="3" t="str">
        <f>IF(Table1[[#This Row],[Mã khách hàng]]="","",VLOOKUP($A183,Ma_KH!$A:$Q,Ma_KH!P$1,0))</f>
        <v>Daily Khu nhà ở Dragon Village, Thủ Đức</v>
      </c>
      <c r="AF183" s="3" t="str">
        <f>VLOOKUP(A183,Ma_KH!A:Q,Ma_KH!J$1,0)</f>
        <v>Nguyễn Văn Vinh</v>
      </c>
    </row>
    <row r="184" spans="1:32" ht="16.5">
      <c r="A184" s="66" t="s">
        <v>52</v>
      </c>
      <c r="B184" s="66" t="s">
        <v>502</v>
      </c>
      <c r="C184" s="67">
        <v>45836</v>
      </c>
      <c r="D184" s="68" t="s">
        <v>507</v>
      </c>
      <c r="E184" s="67">
        <v>45845</v>
      </c>
      <c r="F184" s="66" t="s">
        <v>508</v>
      </c>
      <c r="G184" s="66" t="s">
        <v>509</v>
      </c>
      <c r="H184" s="69">
        <v>1699279</v>
      </c>
      <c r="I184" s="69">
        <v>0</v>
      </c>
      <c r="J184" s="69">
        <f>(Table1[[#This Row],[Tiền hàng]]-Table1[[#This Row],[Tiền chiết khấu]])*8%</f>
        <v>135942.32</v>
      </c>
      <c r="K184" s="69">
        <v>1835221</v>
      </c>
      <c r="L184" s="8" t="s">
        <v>24</v>
      </c>
      <c r="M184" s="115">
        <v>45842</v>
      </c>
      <c r="N184" s="116" t="s">
        <v>3753</v>
      </c>
      <c r="O184" s="69">
        <f>IF(Table1[[#This Row],[Phân loại]]="Tồn đầu kỳ",Table1[[#This Row],[Tổng giá trị]],0)</f>
        <v>0</v>
      </c>
      <c r="P184" s="8">
        <f>IF(Table1[[#This Row],[Số còn phải thu ĐK]]&lt;&gt;0,0,IF(Table1[[#This Row],[Phân loại]]="Bán hàng",Table1[[#This Row],[Tổng giá trị]],-Table1[[#This Row],[Tổng giá trị]]))</f>
        <v>1835221</v>
      </c>
      <c r="Q184" s="18">
        <f t="shared" si="11"/>
        <v>1835221</v>
      </c>
      <c r="R184" s="8">
        <f>Table1[[#This Row],[Số còn phải thu ĐK]]+Table1[[#This Row],[Giá Trị HD sau CK]]-Table1[[#This Row],[Số tiền đã thu]]</f>
        <v>0</v>
      </c>
      <c r="S184" s="7">
        <f>IF(Table1[[#This Row],[Ngày hóa đơn]]&lt;&gt;"",Table1[[#This Row],[Ngày hóa đơn]],Table1[[#This Row],[Ngày hạch toán]])</f>
        <v>45845</v>
      </c>
      <c r="T184" s="8"/>
      <c r="U184" s="7">
        <f>IF(Table1[[#This Row],[Ngày tính CN]]="","",S184+T184)</f>
        <v>45845</v>
      </c>
      <c r="V184" s="71">
        <f ca="1">IF(Table1[[#This Row],[Hạn thanh toán]]="","",IF((U184-NOW())&lt;0,0,(U184-NOW())))</f>
        <v>0</v>
      </c>
      <c r="W184" s="69"/>
      <c r="X184" s="65" t="str">
        <f t="shared" ca="1" si="12"/>
        <v/>
      </c>
      <c r="Y184" s="65" t="str">
        <f t="shared" si="13"/>
        <v>Đã thanh toán</v>
      </c>
      <c r="Z184" s="250">
        <f>Table1[[#This Row],[Hạn thanh toán]]</f>
        <v>45845</v>
      </c>
      <c r="AA184" s="250">
        <f>Table1[[#This Row],[Ngày Thanh toán]]</f>
        <v>45842</v>
      </c>
      <c r="AD184" s="3" t="str">
        <f>IF(Table1[[#This Row],[Mã khách hàng]]="","",VLOOKUP($A184,Ma_KH!$A:$Q,Ma_KH!O$1,0))</f>
        <v>KL00191</v>
      </c>
      <c r="AE184" s="3" t="str">
        <f>IF(Table1[[#This Row],[Mã khách hàng]]="","",VLOOKUP($A184,Ma_KH!$A:$Q,Ma_KH!P$1,0))</f>
        <v>Daily Khu nhà ở Dragon Village, Thủ Đức</v>
      </c>
      <c r="AF184" s="3" t="str">
        <f>VLOOKUP(A184,Ma_KH!A:Q,Ma_KH!J$1,0)</f>
        <v>Nguyễn Văn Vinh</v>
      </c>
    </row>
    <row r="185" spans="1:32" ht="16.5">
      <c r="A185" s="66" t="s">
        <v>52</v>
      </c>
      <c r="B185" s="66" t="s">
        <v>502</v>
      </c>
      <c r="C185" s="67">
        <v>45855</v>
      </c>
      <c r="D185" s="68" t="s">
        <v>510</v>
      </c>
      <c r="E185" s="67"/>
      <c r="F185" s="66"/>
      <c r="G185" s="66" t="s">
        <v>511</v>
      </c>
      <c r="H185" s="69">
        <v>1360212</v>
      </c>
      <c r="I185" s="69">
        <v>0</v>
      </c>
      <c r="J185" s="69">
        <f>(Table1[[#This Row],[Tiền hàng]]-Table1[[#This Row],[Tiền chiết khấu]])*8%</f>
        <v>108816.96000000001</v>
      </c>
      <c r="K185" s="69">
        <v>1469029</v>
      </c>
      <c r="L185" s="8" t="s">
        <v>24</v>
      </c>
      <c r="M185" s="115">
        <v>45859</v>
      </c>
      <c r="N185" s="116" t="s">
        <v>3754</v>
      </c>
      <c r="O185" s="69">
        <f>IF(Table1[[#This Row],[Phân loại]]="Tồn đầu kỳ",Table1[[#This Row],[Tổng giá trị]],0)</f>
        <v>0</v>
      </c>
      <c r="P185" s="8">
        <f>IF(Table1[[#This Row],[Số còn phải thu ĐK]]&lt;&gt;0,0,IF(Table1[[#This Row],[Phân loại]]="Bán hàng",Table1[[#This Row],[Tổng giá trị]],-Table1[[#This Row],[Tổng giá trị]]))</f>
        <v>1469029</v>
      </c>
      <c r="Q185" s="18">
        <f t="shared" si="11"/>
        <v>1469029</v>
      </c>
      <c r="R185" s="8">
        <f>Table1[[#This Row],[Số còn phải thu ĐK]]+Table1[[#This Row],[Giá Trị HD sau CK]]-Table1[[#This Row],[Số tiền đã thu]]</f>
        <v>0</v>
      </c>
      <c r="S185" s="7">
        <f>IF(Table1[[#This Row],[Ngày hóa đơn]]&lt;&gt;"",Table1[[#This Row],[Ngày hóa đơn]],Table1[[#This Row],[Ngày hạch toán]])</f>
        <v>45855</v>
      </c>
      <c r="T185" s="8"/>
      <c r="U185" s="7">
        <f>IF(Table1[[#This Row],[Ngày tính CN]]="","",S185+T185)</f>
        <v>45855</v>
      </c>
      <c r="V185" s="71">
        <f ca="1">IF(Table1[[#This Row],[Hạn thanh toán]]="","",IF((U185-NOW())&lt;0,0,(U185-NOW())))</f>
        <v>0</v>
      </c>
      <c r="W185" s="69"/>
      <c r="X185" s="65" t="str">
        <f t="shared" ca="1" si="12"/>
        <v/>
      </c>
      <c r="Y185" s="65" t="str">
        <f t="shared" si="13"/>
        <v>Đã thanh toán</v>
      </c>
      <c r="Z185" s="250">
        <f>Table1[[#This Row],[Hạn thanh toán]]</f>
        <v>45855</v>
      </c>
      <c r="AA185" s="250">
        <f>Table1[[#This Row],[Ngày Thanh toán]]</f>
        <v>45859</v>
      </c>
      <c r="AD185" s="3" t="str">
        <f>IF(Table1[[#This Row],[Mã khách hàng]]="","",VLOOKUP($A185,Ma_KH!$A:$Q,Ma_KH!O$1,0))</f>
        <v>KL00191</v>
      </c>
      <c r="AE185" s="3" t="str">
        <f>IF(Table1[[#This Row],[Mã khách hàng]]="","",VLOOKUP($A185,Ma_KH!$A:$Q,Ma_KH!P$1,0))</f>
        <v>Daily Khu nhà ở Dragon Village, Thủ Đức</v>
      </c>
      <c r="AF185" s="3" t="str">
        <f>VLOOKUP(A185,Ma_KH!A:Q,Ma_KH!J$1,0)</f>
        <v>Nguyễn Văn Vinh</v>
      </c>
    </row>
    <row r="186" spans="1:32" ht="16.5">
      <c r="A186" s="66" t="s">
        <v>52</v>
      </c>
      <c r="B186" s="66" t="s">
        <v>502</v>
      </c>
      <c r="C186" s="67">
        <v>45874</v>
      </c>
      <c r="D186" s="68" t="s">
        <v>512</v>
      </c>
      <c r="E186" s="67"/>
      <c r="F186" s="66"/>
      <c r="G186" s="66" t="s">
        <v>513</v>
      </c>
      <c r="H186" s="69">
        <v>1823809</v>
      </c>
      <c r="I186" s="69">
        <v>0</v>
      </c>
      <c r="J186" s="69">
        <f>(Table1[[#This Row],[Tiền hàng]]-Table1[[#This Row],[Tiền chiết khấu]])*8%</f>
        <v>145904.72</v>
      </c>
      <c r="K186" s="69">
        <v>1969714</v>
      </c>
      <c r="L186" s="8" t="s">
        <v>24</v>
      </c>
      <c r="M186" s="113">
        <v>45875</v>
      </c>
      <c r="N186" s="112" t="s">
        <v>3755</v>
      </c>
      <c r="O186" s="69">
        <f>IF(Table1[[#This Row],[Phân loại]]="Tồn đầu kỳ",Table1[[#This Row],[Tổng giá trị]],0)</f>
        <v>0</v>
      </c>
      <c r="P186" s="8">
        <f>IF(Table1[[#This Row],[Số còn phải thu ĐK]]&lt;&gt;0,0,IF(Table1[[#This Row],[Phân loại]]="Bán hàng",Table1[[#This Row],[Tổng giá trị]],-Table1[[#This Row],[Tổng giá trị]]))</f>
        <v>1969714</v>
      </c>
      <c r="Q186" s="18">
        <f t="shared" si="11"/>
        <v>1969714</v>
      </c>
      <c r="R186" s="8">
        <f>Table1[[#This Row],[Số còn phải thu ĐK]]+Table1[[#This Row],[Giá Trị HD sau CK]]-Table1[[#This Row],[Số tiền đã thu]]</f>
        <v>0</v>
      </c>
      <c r="S186" s="7">
        <f>IF(Table1[[#This Row],[Ngày hóa đơn]]&lt;&gt;"",Table1[[#This Row],[Ngày hóa đơn]],Table1[[#This Row],[Ngày hạch toán]])</f>
        <v>45874</v>
      </c>
      <c r="T186" s="8"/>
      <c r="U186" s="7">
        <f>IF(Table1[[#This Row],[Ngày tính CN]]="","",S186+T186)</f>
        <v>45874</v>
      </c>
      <c r="V186" s="71">
        <f ca="1">IF(Table1[[#This Row],[Hạn thanh toán]]="","",IF((U186-NOW())&lt;0,0,(U186-NOW())))</f>
        <v>0</v>
      </c>
      <c r="W186" s="69"/>
      <c r="X186" s="65" t="str">
        <f t="shared" ca="1" si="12"/>
        <v/>
      </c>
      <c r="Y186" s="65" t="str">
        <f t="shared" si="13"/>
        <v>Đã thanh toán</v>
      </c>
      <c r="Z186" s="250">
        <f>Table1[[#This Row],[Hạn thanh toán]]</f>
        <v>45874</v>
      </c>
      <c r="AA186" s="250">
        <f>Table1[[#This Row],[Ngày Thanh toán]]</f>
        <v>45875</v>
      </c>
      <c r="AD186" s="3" t="str">
        <f>IF(Table1[[#This Row],[Mã khách hàng]]="","",VLOOKUP($A186,Ma_KH!$A:$Q,Ma_KH!O$1,0))</f>
        <v>KL00191</v>
      </c>
      <c r="AE186" s="3" t="str">
        <f>IF(Table1[[#This Row],[Mã khách hàng]]="","",VLOOKUP($A186,Ma_KH!$A:$Q,Ma_KH!P$1,0))</f>
        <v>Daily Khu nhà ở Dragon Village, Thủ Đức</v>
      </c>
      <c r="AF186" s="3" t="str">
        <f>VLOOKUP(A186,Ma_KH!A:Q,Ma_KH!J$1,0)</f>
        <v>Nguyễn Văn Vinh</v>
      </c>
    </row>
    <row r="187" spans="1:32" ht="16.5">
      <c r="A187" s="66" t="s">
        <v>52</v>
      </c>
      <c r="B187" s="66" t="s">
        <v>502</v>
      </c>
      <c r="C187" s="67">
        <v>45903</v>
      </c>
      <c r="D187" s="68" t="s">
        <v>514</v>
      </c>
      <c r="E187" s="67"/>
      <c r="F187" s="66"/>
      <c r="G187" s="66" t="s">
        <v>515</v>
      </c>
      <c r="H187" s="69">
        <v>930850</v>
      </c>
      <c r="I187" s="69">
        <v>0</v>
      </c>
      <c r="J187" s="69">
        <f>(Table1[[#This Row],[Tiền hàng]]-Table1[[#This Row],[Tiền chiết khấu]])*8%</f>
        <v>74468</v>
      </c>
      <c r="K187" s="69">
        <v>1005318</v>
      </c>
      <c r="L187" s="8" t="s">
        <v>24</v>
      </c>
      <c r="M187" s="113">
        <v>45908</v>
      </c>
      <c r="N187" s="112" t="s">
        <v>3756</v>
      </c>
      <c r="O187" s="69">
        <f>IF(Table1[[#This Row],[Phân loại]]="Tồn đầu kỳ",Table1[[#This Row],[Tổng giá trị]],0)</f>
        <v>0</v>
      </c>
      <c r="P187" s="8">
        <f>IF(Table1[[#This Row],[Số còn phải thu ĐK]]&lt;&gt;0,0,IF(Table1[[#This Row],[Phân loại]]="Bán hàng",Table1[[#This Row],[Tổng giá trị]],-Table1[[#This Row],[Tổng giá trị]]))</f>
        <v>1005318</v>
      </c>
      <c r="Q187" s="18">
        <f t="shared" si="11"/>
        <v>1005318</v>
      </c>
      <c r="R187" s="8">
        <f>Table1[[#This Row],[Số còn phải thu ĐK]]+Table1[[#This Row],[Giá Trị HD sau CK]]-Table1[[#This Row],[Số tiền đã thu]]</f>
        <v>0</v>
      </c>
      <c r="S187" s="7">
        <f>IF(Table1[[#This Row],[Ngày hóa đơn]]&lt;&gt;"",Table1[[#This Row],[Ngày hóa đơn]],Table1[[#This Row],[Ngày hạch toán]])</f>
        <v>45903</v>
      </c>
      <c r="T187" s="8"/>
      <c r="U187" s="7">
        <f>IF(Table1[[#This Row],[Ngày tính CN]]="","",S187+T187)</f>
        <v>45903</v>
      </c>
      <c r="V187" s="71">
        <f ca="1">IF(Table1[[#This Row],[Hạn thanh toán]]="","",IF((U187-NOW())&lt;0,0,(U187-NOW())))</f>
        <v>0</v>
      </c>
      <c r="W187" s="69"/>
      <c r="X187" s="65" t="str">
        <f t="shared" ca="1" si="12"/>
        <v/>
      </c>
      <c r="Y187" s="65" t="str">
        <f t="shared" si="13"/>
        <v>Đã thanh toán</v>
      </c>
      <c r="Z187" s="250">
        <f>Table1[[#This Row],[Hạn thanh toán]]</f>
        <v>45903</v>
      </c>
      <c r="AA187" s="250">
        <f>Table1[[#This Row],[Ngày Thanh toán]]</f>
        <v>45908</v>
      </c>
      <c r="AD187" s="3" t="str">
        <f>IF(Table1[[#This Row],[Mã khách hàng]]="","",VLOOKUP($A187,Ma_KH!$A:$Q,Ma_KH!O$1,0))</f>
        <v>KL00191</v>
      </c>
      <c r="AE187" s="3" t="str">
        <f>IF(Table1[[#This Row],[Mã khách hàng]]="","",VLOOKUP($A187,Ma_KH!$A:$Q,Ma_KH!P$1,0))</f>
        <v>Daily Khu nhà ở Dragon Village, Thủ Đức</v>
      </c>
      <c r="AF187" s="3" t="str">
        <f>VLOOKUP(A187,Ma_KH!A:Q,Ma_KH!J$1,0)</f>
        <v>Nguyễn Văn Vinh</v>
      </c>
    </row>
    <row r="188" spans="1:32" s="58" customFormat="1" ht="16.5">
      <c r="A188" s="45" t="s">
        <v>52</v>
      </c>
      <c r="B188" s="45" t="s">
        <v>502</v>
      </c>
      <c r="C188" s="47">
        <v>45926</v>
      </c>
      <c r="D188" s="46" t="s">
        <v>516</v>
      </c>
      <c r="E188" s="47"/>
      <c r="F188" s="45"/>
      <c r="G188" s="45" t="s">
        <v>517</v>
      </c>
      <c r="H188" s="54">
        <v>1162882</v>
      </c>
      <c r="I188" s="54">
        <v>0</v>
      </c>
      <c r="J188" s="54">
        <f>(Table1[[#This Row],[Tiền hàng]]-Table1[[#This Row],[Tiền chiết khấu]])*8%</f>
        <v>93030.56</v>
      </c>
      <c r="K188" s="54">
        <v>1255913</v>
      </c>
      <c r="L188" s="55" t="s">
        <v>24</v>
      </c>
      <c r="M188" s="56"/>
      <c r="N188" s="55"/>
      <c r="O188" s="54">
        <f>IF(Table1[[#This Row],[Phân loại]]="Tồn đầu kỳ",Table1[[#This Row],[Tổng giá trị]],0)</f>
        <v>0</v>
      </c>
      <c r="P188" s="55">
        <f>IF(Table1[[#This Row],[Số còn phải thu ĐK]]&lt;&gt;0,0,IF(Table1[[#This Row],[Phân loại]]="Bán hàng",Table1[[#This Row],[Tổng giá trị]],-Table1[[#This Row],[Tổng giá trị]]))</f>
        <v>1255913</v>
      </c>
      <c r="Q188" s="18">
        <f t="shared" si="11"/>
        <v>0</v>
      </c>
      <c r="R188" s="55">
        <f>Table1[[#This Row],[Số còn phải thu ĐK]]+Table1[[#This Row],[Giá Trị HD sau CK]]-Table1[[#This Row],[Số tiền đã thu]]</f>
        <v>1255913</v>
      </c>
      <c r="S188" s="56">
        <f>IF(Table1[[#This Row],[Ngày hóa đơn]]&lt;&gt;"",Table1[[#This Row],[Ngày hóa đơn]],Table1[[#This Row],[Ngày hạch toán]])</f>
        <v>45926</v>
      </c>
      <c r="T188" s="55"/>
      <c r="U188" s="56">
        <f>IF(Table1[[#This Row],[Ngày tính CN]]="","",S188+T188)</f>
        <v>45926</v>
      </c>
      <c r="V188" s="57">
        <f ca="1">IF(Table1[[#This Row],[Hạn thanh toán]]="","",IF((U188-NOW())&lt;0,0,(U188-NOW())))</f>
        <v>0</v>
      </c>
      <c r="W188" s="54"/>
      <c r="X188" s="65">
        <f t="shared" ca="1" si="12"/>
        <v>75.362421527781407</v>
      </c>
      <c r="Y188" s="109" t="str">
        <f t="shared" ca="1" si="13"/>
        <v>Nợ quá hạn từ 60 ngày đến 90 ngày</v>
      </c>
      <c r="Z188" s="254">
        <f>Table1[[#This Row],[Hạn thanh toán]]</f>
        <v>45926</v>
      </c>
      <c r="AA188" s="254">
        <f>Table1[[#This Row],[Ngày Thanh toán]]</f>
        <v>0</v>
      </c>
      <c r="AD188" s="3" t="str">
        <f>IF(Table1[[#This Row],[Mã khách hàng]]="","",VLOOKUP($A188,Ma_KH!$A:$Q,Ma_KH!O$1,0))</f>
        <v>KL00191</v>
      </c>
      <c r="AE188" s="3" t="str">
        <f>IF(Table1[[#This Row],[Mã khách hàng]]="","",VLOOKUP($A188,Ma_KH!$A:$Q,Ma_KH!P$1,0))</f>
        <v>Daily Khu nhà ở Dragon Village, Thủ Đức</v>
      </c>
      <c r="AF188" s="58" t="str">
        <f>VLOOKUP(A188,Ma_KH!A:Q,Ma_KH!J$1,0)</f>
        <v>Nguyễn Văn Vinh</v>
      </c>
    </row>
    <row r="189" spans="1:32" ht="16.5">
      <c r="A189" s="66" t="s">
        <v>53</v>
      </c>
      <c r="B189" s="66" t="s">
        <v>518</v>
      </c>
      <c r="C189" s="67">
        <v>45661</v>
      </c>
      <c r="D189" s="68" t="s">
        <v>519</v>
      </c>
      <c r="E189" s="67"/>
      <c r="F189" s="66"/>
      <c r="G189" s="66" t="s">
        <v>480</v>
      </c>
      <c r="H189" s="69">
        <v>3138951</v>
      </c>
      <c r="I189" s="69">
        <v>156948</v>
      </c>
      <c r="J189" s="69">
        <f>(Table1[[#This Row],[Tiền hàng]]-Table1[[#This Row],[Tiền chiết khấu]])*8%</f>
        <v>238560.24</v>
      </c>
      <c r="K189" s="69">
        <v>3220563</v>
      </c>
      <c r="L189" s="8" t="s">
        <v>24</v>
      </c>
      <c r="M189" s="41">
        <v>45666</v>
      </c>
      <c r="N189" s="29" t="s">
        <v>3757</v>
      </c>
      <c r="O189" s="69">
        <f>IF(Table1[[#This Row],[Phân loại]]="Tồn đầu kỳ",Table1[[#This Row],[Tổng giá trị]],0)</f>
        <v>0</v>
      </c>
      <c r="P189" s="8">
        <f>IF(Table1[[#This Row],[Số còn phải thu ĐK]]&lt;&gt;0,0,IF(Table1[[#This Row],[Phân loại]]="Bán hàng",Table1[[#This Row],[Tổng giá trị]],-Table1[[#This Row],[Tổng giá trị]]))</f>
        <v>3220563</v>
      </c>
      <c r="Q189" s="18">
        <f t="shared" si="11"/>
        <v>3220563</v>
      </c>
      <c r="R189" s="8">
        <f>Table1[[#This Row],[Số còn phải thu ĐK]]+Table1[[#This Row],[Giá Trị HD sau CK]]-Table1[[#This Row],[Số tiền đã thu]]</f>
        <v>0</v>
      </c>
      <c r="S189" s="7">
        <f>IF(Table1[[#This Row],[Ngày hóa đơn]]&lt;&gt;"",Table1[[#This Row],[Ngày hóa đơn]],Table1[[#This Row],[Ngày hạch toán]])</f>
        <v>45661</v>
      </c>
      <c r="T189" s="8"/>
      <c r="U189" s="7">
        <f>IF(Table1[[#This Row],[Ngày tính CN]]="","",S189+T189)</f>
        <v>45661</v>
      </c>
      <c r="V189" s="71">
        <f ca="1">IF(Table1[[#This Row],[Hạn thanh toán]]="","",IF((U189-NOW())&lt;0,0,(U189-NOW())))</f>
        <v>0</v>
      </c>
      <c r="W189" s="69"/>
      <c r="X189" s="65" t="str">
        <f t="shared" ca="1" si="12"/>
        <v/>
      </c>
      <c r="Y189" s="65" t="str">
        <f t="shared" si="13"/>
        <v>Đã thanh toán</v>
      </c>
      <c r="Z189" s="250">
        <f>Table1[[#This Row],[Hạn thanh toán]]</f>
        <v>45661</v>
      </c>
      <c r="AA189" s="250">
        <f>Table1[[#This Row],[Ngày Thanh toán]]</f>
        <v>45666</v>
      </c>
      <c r="AD189" s="3" t="str">
        <f>IF(Table1[[#This Row],[Mã khách hàng]]="","",VLOOKUP($A189,Ma_KH!$A:$Q,Ma_KH!O$1,0))</f>
        <v>KL00176</v>
      </c>
      <c r="AE189" s="3" t="str">
        <f>IF(Table1[[#This Row],[Mã khách hàng]]="","",VLOOKUP($A189,Ma_KH!$A:$Q,Ma_KH!P$1,0))</f>
        <v>Daily Mart H1.18 Gia Lâm</v>
      </c>
      <c r="AF189" s="3" t="str">
        <f>VLOOKUP(A189,Ma_KH!A:Q,Ma_KH!J$1,0)</f>
        <v>Vũ Anh Tuấn</v>
      </c>
    </row>
    <row r="190" spans="1:32" ht="16.5">
      <c r="A190" s="66" t="s">
        <v>53</v>
      </c>
      <c r="B190" s="66" t="s">
        <v>518</v>
      </c>
      <c r="C190" s="67">
        <v>45677</v>
      </c>
      <c r="D190" s="68" t="s">
        <v>520</v>
      </c>
      <c r="E190" s="67"/>
      <c r="F190" s="66"/>
      <c r="G190" s="66" t="s">
        <v>480</v>
      </c>
      <c r="H190" s="69">
        <v>1015837</v>
      </c>
      <c r="I190" s="69">
        <v>50792</v>
      </c>
      <c r="J190" s="69">
        <f>(Table1[[#This Row],[Tiền hàng]]-Table1[[#This Row],[Tiền chiết khấu]])*8%</f>
        <v>77203.600000000006</v>
      </c>
      <c r="K190" s="69">
        <v>1042249</v>
      </c>
      <c r="L190" s="8" t="s">
        <v>24</v>
      </c>
      <c r="M190" s="113">
        <v>45679</v>
      </c>
      <c r="N190" s="112" t="s">
        <v>3758</v>
      </c>
      <c r="O190" s="69">
        <f>IF(Table1[[#This Row],[Phân loại]]="Tồn đầu kỳ",Table1[[#This Row],[Tổng giá trị]],0)</f>
        <v>0</v>
      </c>
      <c r="P190" s="8">
        <f>IF(Table1[[#This Row],[Số còn phải thu ĐK]]&lt;&gt;0,0,IF(Table1[[#This Row],[Phân loại]]="Bán hàng",Table1[[#This Row],[Tổng giá trị]],-Table1[[#This Row],[Tổng giá trị]]))</f>
        <v>1042249</v>
      </c>
      <c r="Q190" s="18">
        <f t="shared" si="11"/>
        <v>1042249</v>
      </c>
      <c r="R190" s="8">
        <f>Table1[[#This Row],[Số còn phải thu ĐK]]+Table1[[#This Row],[Giá Trị HD sau CK]]-Table1[[#This Row],[Số tiền đã thu]]</f>
        <v>0</v>
      </c>
      <c r="S190" s="7">
        <f>IF(Table1[[#This Row],[Ngày hóa đơn]]&lt;&gt;"",Table1[[#This Row],[Ngày hóa đơn]],Table1[[#This Row],[Ngày hạch toán]])</f>
        <v>45677</v>
      </c>
      <c r="T190" s="8"/>
      <c r="U190" s="7">
        <f>IF(Table1[[#This Row],[Ngày tính CN]]="","",S190+T190)</f>
        <v>45677</v>
      </c>
      <c r="V190" s="71">
        <f ca="1">IF(Table1[[#This Row],[Hạn thanh toán]]="","",IF((U190-NOW())&lt;0,0,(U190-NOW())))</f>
        <v>0</v>
      </c>
      <c r="W190" s="69"/>
      <c r="X190" s="65" t="str">
        <f t="shared" ca="1" si="12"/>
        <v/>
      </c>
      <c r="Y190" s="65" t="str">
        <f t="shared" si="13"/>
        <v>Đã thanh toán</v>
      </c>
      <c r="Z190" s="250">
        <f>Table1[[#This Row],[Hạn thanh toán]]</f>
        <v>45677</v>
      </c>
      <c r="AA190" s="250">
        <f>Table1[[#This Row],[Ngày Thanh toán]]</f>
        <v>45679</v>
      </c>
      <c r="AD190" s="3" t="str">
        <f>IF(Table1[[#This Row],[Mã khách hàng]]="","",VLOOKUP($A190,Ma_KH!$A:$Q,Ma_KH!O$1,0))</f>
        <v>KL00176</v>
      </c>
      <c r="AE190" s="3" t="str">
        <f>IF(Table1[[#This Row],[Mã khách hàng]]="","",VLOOKUP($A190,Ma_KH!$A:$Q,Ma_KH!P$1,0))</f>
        <v>Daily Mart H1.18 Gia Lâm</v>
      </c>
      <c r="AF190" s="3" t="str">
        <f>VLOOKUP(A190,Ma_KH!A:Q,Ma_KH!J$1,0)</f>
        <v>Vũ Anh Tuấn</v>
      </c>
    </row>
    <row r="191" spans="1:32" ht="16.5">
      <c r="A191" s="66" t="s">
        <v>53</v>
      </c>
      <c r="B191" s="66" t="s">
        <v>518</v>
      </c>
      <c r="C191" s="67">
        <v>45682</v>
      </c>
      <c r="D191" s="68" t="s">
        <v>521</v>
      </c>
      <c r="E191" s="67"/>
      <c r="F191" s="66"/>
      <c r="G191" s="66" t="s">
        <v>480</v>
      </c>
      <c r="H191" s="69">
        <v>734310</v>
      </c>
      <c r="I191" s="69">
        <v>36716</v>
      </c>
      <c r="J191" s="69">
        <f>(Table1[[#This Row],[Tiền hàng]]-Table1[[#This Row],[Tiền chiết khấu]])*8%</f>
        <v>55807.520000000004</v>
      </c>
      <c r="K191" s="69">
        <v>753402</v>
      </c>
      <c r="L191" s="8" t="s">
        <v>24</v>
      </c>
      <c r="M191" s="113">
        <v>45691</v>
      </c>
      <c r="N191" s="112" t="s">
        <v>3759</v>
      </c>
      <c r="O191" s="69">
        <f>IF(Table1[[#This Row],[Phân loại]]="Tồn đầu kỳ",Table1[[#This Row],[Tổng giá trị]],0)</f>
        <v>0</v>
      </c>
      <c r="P191" s="8">
        <f>IF(Table1[[#This Row],[Số còn phải thu ĐK]]&lt;&gt;0,0,IF(Table1[[#This Row],[Phân loại]]="Bán hàng",Table1[[#This Row],[Tổng giá trị]],-Table1[[#This Row],[Tổng giá trị]]))</f>
        <v>753402</v>
      </c>
      <c r="Q191" s="18">
        <f t="shared" si="11"/>
        <v>753402</v>
      </c>
      <c r="R191" s="8">
        <f>Table1[[#This Row],[Số còn phải thu ĐK]]+Table1[[#This Row],[Giá Trị HD sau CK]]-Table1[[#This Row],[Số tiền đã thu]]</f>
        <v>0</v>
      </c>
      <c r="S191" s="7">
        <f>IF(Table1[[#This Row],[Ngày hóa đơn]]&lt;&gt;"",Table1[[#This Row],[Ngày hóa đơn]],Table1[[#This Row],[Ngày hạch toán]])</f>
        <v>45682</v>
      </c>
      <c r="T191" s="8"/>
      <c r="U191" s="7">
        <f>IF(Table1[[#This Row],[Ngày tính CN]]="","",S191+T191)</f>
        <v>45682</v>
      </c>
      <c r="V191" s="71">
        <f ca="1">IF(Table1[[#This Row],[Hạn thanh toán]]="","",IF((U191-NOW())&lt;0,0,(U191-NOW())))</f>
        <v>0</v>
      </c>
      <c r="W191" s="69"/>
      <c r="X191" s="65" t="str">
        <f t="shared" ca="1" si="12"/>
        <v/>
      </c>
      <c r="Y191" s="65" t="str">
        <f t="shared" si="13"/>
        <v>Đã thanh toán</v>
      </c>
      <c r="Z191" s="250">
        <f>Table1[[#This Row],[Hạn thanh toán]]</f>
        <v>45682</v>
      </c>
      <c r="AA191" s="250">
        <f>Table1[[#This Row],[Ngày Thanh toán]]</f>
        <v>45691</v>
      </c>
      <c r="AD191" s="3" t="str">
        <f>IF(Table1[[#This Row],[Mã khách hàng]]="","",VLOOKUP($A191,Ma_KH!$A:$Q,Ma_KH!O$1,0))</f>
        <v>KL00176</v>
      </c>
      <c r="AE191" s="3" t="str">
        <f>IF(Table1[[#This Row],[Mã khách hàng]]="","",VLOOKUP($A191,Ma_KH!$A:$Q,Ma_KH!P$1,0))</f>
        <v>Daily Mart H1.18 Gia Lâm</v>
      </c>
      <c r="AF191" s="3" t="str">
        <f>VLOOKUP(A191,Ma_KH!A:Q,Ma_KH!J$1,0)</f>
        <v>Vũ Anh Tuấn</v>
      </c>
    </row>
    <row r="192" spans="1:32" ht="16.5">
      <c r="A192" s="66" t="s">
        <v>53</v>
      </c>
      <c r="B192" s="66" t="s">
        <v>518</v>
      </c>
      <c r="C192" s="67">
        <v>45692</v>
      </c>
      <c r="D192" s="68" t="s">
        <v>522</v>
      </c>
      <c r="E192" s="67"/>
      <c r="F192" s="66"/>
      <c r="G192" s="66" t="s">
        <v>480</v>
      </c>
      <c r="H192" s="69">
        <v>1236130</v>
      </c>
      <c r="I192" s="69">
        <v>61807</v>
      </c>
      <c r="J192" s="69">
        <f>(Table1[[#This Row],[Tiền hàng]]-Table1[[#This Row],[Tiền chiết khấu]])*8%</f>
        <v>93945.84</v>
      </c>
      <c r="K192" s="69">
        <v>1268269</v>
      </c>
      <c r="L192" s="8" t="s">
        <v>24</v>
      </c>
      <c r="M192" s="113">
        <v>45695</v>
      </c>
      <c r="N192" s="112" t="s">
        <v>3760</v>
      </c>
      <c r="O192" s="69">
        <f>IF(Table1[[#This Row],[Phân loại]]="Tồn đầu kỳ",Table1[[#This Row],[Tổng giá trị]],0)</f>
        <v>0</v>
      </c>
      <c r="P192" s="8">
        <f>IF(Table1[[#This Row],[Số còn phải thu ĐK]]&lt;&gt;0,0,IF(Table1[[#This Row],[Phân loại]]="Bán hàng",Table1[[#This Row],[Tổng giá trị]],-Table1[[#This Row],[Tổng giá trị]]))</f>
        <v>1268269</v>
      </c>
      <c r="Q192" s="18">
        <f t="shared" si="11"/>
        <v>1268269</v>
      </c>
      <c r="R192" s="8">
        <f>Table1[[#This Row],[Số còn phải thu ĐK]]+Table1[[#This Row],[Giá Trị HD sau CK]]-Table1[[#This Row],[Số tiền đã thu]]</f>
        <v>0</v>
      </c>
      <c r="S192" s="7">
        <f>IF(Table1[[#This Row],[Ngày hóa đơn]]&lt;&gt;"",Table1[[#This Row],[Ngày hóa đơn]],Table1[[#This Row],[Ngày hạch toán]])</f>
        <v>45692</v>
      </c>
      <c r="T192" s="8"/>
      <c r="U192" s="7">
        <f>IF(Table1[[#This Row],[Ngày tính CN]]="","",S192+T192)</f>
        <v>45692</v>
      </c>
      <c r="V192" s="71">
        <f ca="1">IF(Table1[[#This Row],[Hạn thanh toán]]="","",IF((U192-NOW())&lt;0,0,(U192-NOW())))</f>
        <v>0</v>
      </c>
      <c r="W192" s="69"/>
      <c r="X192" s="65" t="str">
        <f t="shared" ca="1" si="12"/>
        <v/>
      </c>
      <c r="Y192" s="65" t="str">
        <f t="shared" si="13"/>
        <v>Đã thanh toán</v>
      </c>
      <c r="Z192" s="250">
        <f>Table1[[#This Row],[Hạn thanh toán]]</f>
        <v>45692</v>
      </c>
      <c r="AA192" s="250">
        <f>Table1[[#This Row],[Ngày Thanh toán]]</f>
        <v>45695</v>
      </c>
      <c r="AD192" s="3" t="str">
        <f>IF(Table1[[#This Row],[Mã khách hàng]]="","",VLOOKUP($A192,Ma_KH!$A:$Q,Ma_KH!O$1,0))</f>
        <v>KL00176</v>
      </c>
      <c r="AE192" s="3" t="str">
        <f>IF(Table1[[#This Row],[Mã khách hàng]]="","",VLOOKUP($A192,Ma_KH!$A:$Q,Ma_KH!P$1,0))</f>
        <v>Daily Mart H1.18 Gia Lâm</v>
      </c>
      <c r="AF192" s="3" t="str">
        <f>VLOOKUP(A192,Ma_KH!A:Q,Ma_KH!J$1,0)</f>
        <v>Vũ Anh Tuấn</v>
      </c>
    </row>
    <row r="193" spans="1:32" ht="16.5">
      <c r="A193" s="66" t="s">
        <v>53</v>
      </c>
      <c r="B193" s="66" t="s">
        <v>518</v>
      </c>
      <c r="C193" s="67">
        <v>45707</v>
      </c>
      <c r="D193" s="68" t="s">
        <v>523</v>
      </c>
      <c r="E193" s="67"/>
      <c r="F193" s="66"/>
      <c r="G193" s="66" t="s">
        <v>480</v>
      </c>
      <c r="H193" s="69">
        <v>2076945</v>
      </c>
      <c r="I193" s="69">
        <v>103847</v>
      </c>
      <c r="J193" s="69">
        <f>(Table1[[#This Row],[Tiền hàng]]-Table1[[#This Row],[Tiền chiết khấu]])*8%</f>
        <v>157847.84</v>
      </c>
      <c r="K193" s="69">
        <v>2130946</v>
      </c>
      <c r="L193" s="8" t="s">
        <v>24</v>
      </c>
      <c r="M193" s="113">
        <v>45708</v>
      </c>
      <c r="N193" s="112" t="s">
        <v>3761</v>
      </c>
      <c r="O193" s="69">
        <f>IF(Table1[[#This Row],[Phân loại]]="Tồn đầu kỳ",Table1[[#This Row],[Tổng giá trị]],0)</f>
        <v>0</v>
      </c>
      <c r="P193" s="8">
        <f>IF(Table1[[#This Row],[Số còn phải thu ĐK]]&lt;&gt;0,0,IF(Table1[[#This Row],[Phân loại]]="Bán hàng",Table1[[#This Row],[Tổng giá trị]],-Table1[[#This Row],[Tổng giá trị]]))</f>
        <v>2130946</v>
      </c>
      <c r="Q193" s="18">
        <f t="shared" si="11"/>
        <v>2130946</v>
      </c>
      <c r="R193" s="8">
        <f>Table1[[#This Row],[Số còn phải thu ĐK]]+Table1[[#This Row],[Giá Trị HD sau CK]]-Table1[[#This Row],[Số tiền đã thu]]</f>
        <v>0</v>
      </c>
      <c r="S193" s="7">
        <f>IF(Table1[[#This Row],[Ngày hóa đơn]]&lt;&gt;"",Table1[[#This Row],[Ngày hóa đơn]],Table1[[#This Row],[Ngày hạch toán]])</f>
        <v>45707</v>
      </c>
      <c r="T193" s="8"/>
      <c r="U193" s="7">
        <f>IF(Table1[[#This Row],[Ngày tính CN]]="","",S193+T193)</f>
        <v>45707</v>
      </c>
      <c r="V193" s="71">
        <f ca="1">IF(Table1[[#This Row],[Hạn thanh toán]]="","",IF((U193-NOW())&lt;0,0,(U193-NOW())))</f>
        <v>0</v>
      </c>
      <c r="W193" s="69"/>
      <c r="X193" s="65" t="str">
        <f t="shared" ca="1" si="12"/>
        <v/>
      </c>
      <c r="Y193" s="65" t="str">
        <f t="shared" si="13"/>
        <v>Đã thanh toán</v>
      </c>
      <c r="Z193" s="250">
        <f>Table1[[#This Row],[Hạn thanh toán]]</f>
        <v>45707</v>
      </c>
      <c r="AA193" s="250">
        <f>Table1[[#This Row],[Ngày Thanh toán]]</f>
        <v>45708</v>
      </c>
      <c r="AD193" s="3" t="str">
        <f>IF(Table1[[#This Row],[Mã khách hàng]]="","",VLOOKUP($A193,Ma_KH!$A:$Q,Ma_KH!O$1,0))</f>
        <v>KL00176</v>
      </c>
      <c r="AE193" s="3" t="str">
        <f>IF(Table1[[#This Row],[Mã khách hàng]]="","",VLOOKUP($A193,Ma_KH!$A:$Q,Ma_KH!P$1,0))</f>
        <v>Daily Mart H1.18 Gia Lâm</v>
      </c>
      <c r="AF193" s="3" t="str">
        <f>VLOOKUP(A193,Ma_KH!A:Q,Ma_KH!J$1,0)</f>
        <v>Vũ Anh Tuấn</v>
      </c>
    </row>
    <row r="194" spans="1:32" ht="16.5">
      <c r="A194" s="66" t="s">
        <v>53</v>
      </c>
      <c r="B194" s="66" t="s">
        <v>518</v>
      </c>
      <c r="C194" s="67">
        <v>45716</v>
      </c>
      <c r="D194" s="68" t="s">
        <v>524</v>
      </c>
      <c r="E194" s="67"/>
      <c r="F194" s="66"/>
      <c r="G194" s="66" t="s">
        <v>480</v>
      </c>
      <c r="H194" s="69">
        <v>1475430</v>
      </c>
      <c r="I194" s="69">
        <v>73772</v>
      </c>
      <c r="J194" s="69">
        <f>(Table1[[#This Row],[Tiền hàng]]-Table1[[#This Row],[Tiền chiết khấu]])*8%</f>
        <v>112132.64</v>
      </c>
      <c r="K194" s="69">
        <v>1513791</v>
      </c>
      <c r="L194" s="8" t="s">
        <v>24</v>
      </c>
      <c r="M194" s="41">
        <v>45717</v>
      </c>
      <c r="N194" s="29" t="s">
        <v>3762</v>
      </c>
      <c r="O194" s="69">
        <f>IF(Table1[[#This Row],[Phân loại]]="Tồn đầu kỳ",Table1[[#This Row],[Tổng giá trị]],0)</f>
        <v>0</v>
      </c>
      <c r="P194" s="8">
        <f>IF(Table1[[#This Row],[Số còn phải thu ĐK]]&lt;&gt;0,0,IF(Table1[[#This Row],[Phân loại]]="Bán hàng",Table1[[#This Row],[Tổng giá trị]],-Table1[[#This Row],[Tổng giá trị]]))</f>
        <v>1513791</v>
      </c>
      <c r="Q194" s="18">
        <f t="shared" si="11"/>
        <v>1513791</v>
      </c>
      <c r="R194" s="8">
        <f>Table1[[#This Row],[Số còn phải thu ĐK]]+Table1[[#This Row],[Giá Trị HD sau CK]]-Table1[[#This Row],[Số tiền đã thu]]</f>
        <v>0</v>
      </c>
      <c r="S194" s="7">
        <f>IF(Table1[[#This Row],[Ngày hóa đơn]]&lt;&gt;"",Table1[[#This Row],[Ngày hóa đơn]],Table1[[#This Row],[Ngày hạch toán]])</f>
        <v>45716</v>
      </c>
      <c r="T194" s="8"/>
      <c r="U194" s="7">
        <f>IF(Table1[[#This Row],[Ngày tính CN]]="","",S194+T194)</f>
        <v>45716</v>
      </c>
      <c r="V194" s="71">
        <f ca="1">IF(Table1[[#This Row],[Hạn thanh toán]]="","",IF((U194-NOW())&lt;0,0,(U194-NOW())))</f>
        <v>0</v>
      </c>
      <c r="W194" s="69"/>
      <c r="X194" s="65" t="str">
        <f t="shared" ca="1" si="12"/>
        <v/>
      </c>
      <c r="Y194" s="65" t="str">
        <f t="shared" si="13"/>
        <v>Đã thanh toán</v>
      </c>
      <c r="Z194" s="250">
        <f>Table1[[#This Row],[Hạn thanh toán]]</f>
        <v>45716</v>
      </c>
      <c r="AA194" s="250">
        <f>Table1[[#This Row],[Ngày Thanh toán]]</f>
        <v>45717</v>
      </c>
      <c r="AD194" s="3" t="str">
        <f>IF(Table1[[#This Row],[Mã khách hàng]]="","",VLOOKUP($A194,Ma_KH!$A:$Q,Ma_KH!O$1,0))</f>
        <v>KL00176</v>
      </c>
      <c r="AE194" s="3" t="str">
        <f>IF(Table1[[#This Row],[Mã khách hàng]]="","",VLOOKUP($A194,Ma_KH!$A:$Q,Ma_KH!P$1,0))</f>
        <v>Daily Mart H1.18 Gia Lâm</v>
      </c>
      <c r="AF194" s="3" t="str">
        <f>VLOOKUP(A194,Ma_KH!A:Q,Ma_KH!J$1,0)</f>
        <v>Vũ Anh Tuấn</v>
      </c>
    </row>
    <row r="195" spans="1:32" ht="16.5">
      <c r="A195" s="73" t="s">
        <v>53</v>
      </c>
      <c r="B195" s="73" t="s">
        <v>518</v>
      </c>
      <c r="C195" s="75">
        <v>45726</v>
      </c>
      <c r="D195" s="76" t="s">
        <v>525</v>
      </c>
      <c r="E195" s="75"/>
      <c r="F195" s="73"/>
      <c r="G195" s="73" t="s">
        <v>480</v>
      </c>
      <c r="H195" s="69">
        <v>1970440</v>
      </c>
      <c r="I195" s="69">
        <v>98522</v>
      </c>
      <c r="J195" s="69">
        <f>(Table1[[#This Row],[Tiền hàng]]-Table1[[#This Row],[Tiền chiết khấu]])*8%</f>
        <v>149753.44</v>
      </c>
      <c r="K195" s="69">
        <v>2021671</v>
      </c>
      <c r="L195" s="8" t="s">
        <v>24</v>
      </c>
      <c r="M195" s="41">
        <v>45729</v>
      </c>
      <c r="N195" s="29" t="s">
        <v>3763</v>
      </c>
      <c r="O195" s="69">
        <f>IF(Table1[[#This Row],[Phân loại]]="Tồn đầu kỳ",Table1[[#This Row],[Tổng giá trị]],0)</f>
        <v>0</v>
      </c>
      <c r="P195" s="8">
        <f>IF(Table1[[#This Row],[Số còn phải thu ĐK]]&lt;&gt;0,0,IF(Table1[[#This Row],[Phân loại]]="Bán hàng",Table1[[#This Row],[Tổng giá trị]],-Table1[[#This Row],[Tổng giá trị]]))</f>
        <v>2021671</v>
      </c>
      <c r="Q195" s="18">
        <f t="shared" si="11"/>
        <v>2021671</v>
      </c>
      <c r="R195" s="8">
        <f>Table1[[#This Row],[Số còn phải thu ĐK]]+Table1[[#This Row],[Giá Trị HD sau CK]]-Table1[[#This Row],[Số tiền đã thu]]</f>
        <v>0</v>
      </c>
      <c r="S195" s="7">
        <f>IF(Table1[[#This Row],[Ngày hóa đơn]]&lt;&gt;"",Table1[[#This Row],[Ngày hóa đơn]],Table1[[#This Row],[Ngày hạch toán]])</f>
        <v>45726</v>
      </c>
      <c r="T195" s="8"/>
      <c r="U195" s="7">
        <f>IF(Table1[[#This Row],[Ngày tính CN]]="","",S195+T195)</f>
        <v>45726</v>
      </c>
      <c r="V195" s="71">
        <f ca="1">IF(Table1[[#This Row],[Hạn thanh toán]]="","",IF((U195-NOW())&lt;0,0,(U195-NOW())))</f>
        <v>0</v>
      </c>
      <c r="W195" s="69"/>
      <c r="X195" s="65" t="str">
        <f t="shared" ca="1" si="12"/>
        <v/>
      </c>
      <c r="Y195" s="65" t="str">
        <f t="shared" si="13"/>
        <v>Đã thanh toán</v>
      </c>
      <c r="Z195" s="250">
        <f>Table1[[#This Row],[Hạn thanh toán]]</f>
        <v>45726</v>
      </c>
      <c r="AA195" s="250">
        <f>Table1[[#This Row],[Ngày Thanh toán]]</f>
        <v>45729</v>
      </c>
      <c r="AD195" s="3" t="str">
        <f>IF(Table1[[#This Row],[Mã khách hàng]]="","",VLOOKUP($A195,Ma_KH!$A:$Q,Ma_KH!O$1,0))</f>
        <v>KL00176</v>
      </c>
      <c r="AE195" s="3" t="str">
        <f>IF(Table1[[#This Row],[Mã khách hàng]]="","",VLOOKUP($A195,Ma_KH!$A:$Q,Ma_KH!P$1,0))</f>
        <v>Daily Mart H1.18 Gia Lâm</v>
      </c>
      <c r="AF195" s="3" t="str">
        <f>VLOOKUP(A195,Ma_KH!A:Q,Ma_KH!J$1,0)</f>
        <v>Vũ Anh Tuấn</v>
      </c>
    </row>
    <row r="196" spans="1:32" ht="16.5">
      <c r="A196" s="66" t="s">
        <v>53</v>
      </c>
      <c r="B196" s="66" t="s">
        <v>518</v>
      </c>
      <c r="C196" s="67">
        <v>45729</v>
      </c>
      <c r="D196" s="68" t="s">
        <v>526</v>
      </c>
      <c r="E196" s="67">
        <v>45729</v>
      </c>
      <c r="F196" s="66"/>
      <c r="G196" s="66" t="s">
        <v>347</v>
      </c>
      <c r="H196" s="69"/>
      <c r="I196" s="69">
        <v>0</v>
      </c>
      <c r="J196" s="69">
        <f>(Table1[[#This Row],[Tiền hàng]]-Table1[[#This Row],[Tiền chiết khấu]])*8%</f>
        <v>0</v>
      </c>
      <c r="K196" s="69">
        <v>150681</v>
      </c>
      <c r="L196" s="8" t="s">
        <v>17</v>
      </c>
      <c r="M196" s="41">
        <v>45729</v>
      </c>
      <c r="N196" s="29" t="s">
        <v>3763</v>
      </c>
      <c r="O196" s="69">
        <f>IF(Table1[[#This Row],[Phân loại]]="Tồn đầu kỳ",Table1[[#This Row],[Tổng giá trị]],0)</f>
        <v>0</v>
      </c>
      <c r="P196" s="8">
        <f>IF(Table1[[#This Row],[Số còn phải thu ĐK]]&lt;&gt;0,0,IF(Table1[[#This Row],[Phân loại]]="Bán hàng",Table1[[#This Row],[Tổng giá trị]],-Table1[[#This Row],[Tổng giá trị]]))</f>
        <v>-150681</v>
      </c>
      <c r="Q196" s="18">
        <f t="shared" si="11"/>
        <v>-150681</v>
      </c>
      <c r="R196" s="8">
        <f>Table1[[#This Row],[Số còn phải thu ĐK]]+Table1[[#This Row],[Giá Trị HD sau CK]]-Table1[[#This Row],[Số tiền đã thu]]</f>
        <v>0</v>
      </c>
      <c r="S196" s="7">
        <f>IF(Table1[[#This Row],[Ngày hóa đơn]]&lt;&gt;"",Table1[[#This Row],[Ngày hóa đơn]],Table1[[#This Row],[Ngày hạch toán]])</f>
        <v>45729</v>
      </c>
      <c r="T196" s="8"/>
      <c r="U196" s="7">
        <f>IF(Table1[[#This Row],[Ngày tính CN]]="","",S196+T196)</f>
        <v>45729</v>
      </c>
      <c r="V196" s="71">
        <f ca="1">IF(Table1[[#This Row],[Hạn thanh toán]]="","",IF((U196-NOW())&lt;0,0,(U196-NOW())))</f>
        <v>0</v>
      </c>
      <c r="W196" s="69"/>
      <c r="X196" s="65" t="str">
        <f t="shared" ca="1" si="12"/>
        <v/>
      </c>
      <c r="Y196" s="65" t="str">
        <f t="shared" si="13"/>
        <v>Đã thanh toán</v>
      </c>
      <c r="Z196" s="250">
        <f>Table1[[#This Row],[Hạn thanh toán]]</f>
        <v>45729</v>
      </c>
      <c r="AA196" s="250">
        <f>Table1[[#This Row],[Ngày Thanh toán]]</f>
        <v>45729</v>
      </c>
      <c r="AD196" s="3" t="str">
        <f>IF(Table1[[#This Row],[Mã khách hàng]]="","",VLOOKUP($A196,Ma_KH!$A:$Q,Ma_KH!O$1,0))</f>
        <v>KL00176</v>
      </c>
      <c r="AE196" s="3" t="str">
        <f>IF(Table1[[#This Row],[Mã khách hàng]]="","",VLOOKUP($A196,Ma_KH!$A:$Q,Ma_KH!P$1,0))</f>
        <v>Daily Mart H1.18 Gia Lâm</v>
      </c>
      <c r="AF196" s="3" t="str">
        <f>VLOOKUP(A196,Ma_KH!A:Q,Ma_KH!J$1,0)</f>
        <v>Vũ Anh Tuấn</v>
      </c>
    </row>
    <row r="197" spans="1:32" ht="16.5">
      <c r="A197" s="66" t="s">
        <v>53</v>
      </c>
      <c r="B197" s="66" t="s">
        <v>518</v>
      </c>
      <c r="C197" s="67">
        <v>45748</v>
      </c>
      <c r="D197" s="68" t="s">
        <v>527</v>
      </c>
      <c r="E197" s="67"/>
      <c r="F197" s="66"/>
      <c r="G197" s="66" t="s">
        <v>480</v>
      </c>
      <c r="H197" s="69">
        <v>3058624</v>
      </c>
      <c r="I197" s="69">
        <v>152931</v>
      </c>
      <c r="J197" s="69">
        <f>(Table1[[#This Row],[Tiền hàng]]-Table1[[#This Row],[Tiền chiết khấu]])*8%</f>
        <v>232455.44</v>
      </c>
      <c r="K197" s="69">
        <v>3138148</v>
      </c>
      <c r="L197" s="8" t="s">
        <v>24</v>
      </c>
      <c r="M197" s="41">
        <v>45749</v>
      </c>
      <c r="N197" s="29" t="s">
        <v>3764</v>
      </c>
      <c r="O197" s="69">
        <f>IF(Table1[[#This Row],[Phân loại]]="Tồn đầu kỳ",Table1[[#This Row],[Tổng giá trị]],0)</f>
        <v>0</v>
      </c>
      <c r="P197" s="8">
        <f>IF(Table1[[#This Row],[Số còn phải thu ĐK]]&lt;&gt;0,0,IF(Table1[[#This Row],[Phân loại]]="Bán hàng",Table1[[#This Row],[Tổng giá trị]],-Table1[[#This Row],[Tổng giá trị]]))</f>
        <v>3138148</v>
      </c>
      <c r="Q197" s="18">
        <f t="shared" si="11"/>
        <v>3138148</v>
      </c>
      <c r="R197" s="8">
        <f>Table1[[#This Row],[Số còn phải thu ĐK]]+Table1[[#This Row],[Giá Trị HD sau CK]]-Table1[[#This Row],[Số tiền đã thu]]</f>
        <v>0</v>
      </c>
      <c r="S197" s="7">
        <f>IF(Table1[[#This Row],[Ngày hóa đơn]]&lt;&gt;"",Table1[[#This Row],[Ngày hóa đơn]],Table1[[#This Row],[Ngày hạch toán]])</f>
        <v>45748</v>
      </c>
      <c r="T197" s="8"/>
      <c r="U197" s="7">
        <f>IF(Table1[[#This Row],[Ngày tính CN]]="","",S197+T197)</f>
        <v>45748</v>
      </c>
      <c r="V197" s="71">
        <f ca="1">IF(Table1[[#This Row],[Hạn thanh toán]]="","",IF((U197-NOW())&lt;0,0,(U197-NOW())))</f>
        <v>0</v>
      </c>
      <c r="W197" s="69"/>
      <c r="X197" s="65" t="str">
        <f t="shared" ref="X197:X263" ca="1" si="24">IF(OR($U197="",$R197=0),"",IF((U$4-NOW())&lt;0,-($U197-NOW()),0))</f>
        <v/>
      </c>
      <c r="Y197" s="65" t="str">
        <f t="shared" si="13"/>
        <v>Đã thanh toán</v>
      </c>
      <c r="Z197" s="250">
        <f>Table1[[#This Row],[Hạn thanh toán]]</f>
        <v>45748</v>
      </c>
      <c r="AA197" s="250">
        <f>Table1[[#This Row],[Ngày Thanh toán]]</f>
        <v>45749</v>
      </c>
      <c r="AD197" s="3" t="str">
        <f>IF(Table1[[#This Row],[Mã khách hàng]]="","",VLOOKUP($A197,Ma_KH!$A:$Q,Ma_KH!O$1,0))</f>
        <v>KL00176</v>
      </c>
      <c r="AE197" s="3" t="str">
        <f>IF(Table1[[#This Row],[Mã khách hàng]]="","",VLOOKUP($A197,Ma_KH!$A:$Q,Ma_KH!P$1,0))</f>
        <v>Daily Mart H1.18 Gia Lâm</v>
      </c>
      <c r="AF197" s="3" t="str">
        <f>VLOOKUP(A197,Ma_KH!A:Q,Ma_KH!J$1,0)</f>
        <v>Vũ Anh Tuấn</v>
      </c>
    </row>
    <row r="198" spans="1:32" ht="16.5">
      <c r="A198" s="66" t="s">
        <v>53</v>
      </c>
      <c r="B198" s="66" t="s">
        <v>518</v>
      </c>
      <c r="C198" s="67">
        <v>45755</v>
      </c>
      <c r="D198" s="68" t="s">
        <v>528</v>
      </c>
      <c r="E198" s="67"/>
      <c r="F198" s="66"/>
      <c r="G198" s="66" t="s">
        <v>480</v>
      </c>
      <c r="H198" s="69">
        <v>2472260</v>
      </c>
      <c r="I198" s="69">
        <v>123613</v>
      </c>
      <c r="J198" s="69">
        <f>(Table1[[#This Row],[Tiền hàng]]-Table1[[#This Row],[Tiền chiết khấu]])*8%</f>
        <v>187891.76</v>
      </c>
      <c r="K198" s="69">
        <v>2536539</v>
      </c>
      <c r="L198" s="8" t="s">
        <v>24</v>
      </c>
      <c r="M198" s="41">
        <v>45759</v>
      </c>
      <c r="N198" s="29" t="s">
        <v>3765</v>
      </c>
      <c r="O198" s="69">
        <f>IF(Table1[[#This Row],[Phân loại]]="Tồn đầu kỳ",Table1[[#This Row],[Tổng giá trị]],0)</f>
        <v>0</v>
      </c>
      <c r="P198" s="8">
        <f>IF(Table1[[#This Row],[Số còn phải thu ĐK]]&lt;&gt;0,0,IF(Table1[[#This Row],[Phân loại]]="Bán hàng",Table1[[#This Row],[Tổng giá trị]],-Table1[[#This Row],[Tổng giá trị]]))</f>
        <v>2536539</v>
      </c>
      <c r="Q198" s="18">
        <f t="shared" si="11"/>
        <v>2536539</v>
      </c>
      <c r="R198" s="8">
        <f>Table1[[#This Row],[Số còn phải thu ĐK]]+Table1[[#This Row],[Giá Trị HD sau CK]]-Table1[[#This Row],[Số tiền đã thu]]</f>
        <v>0</v>
      </c>
      <c r="S198" s="7">
        <f>IF(Table1[[#This Row],[Ngày hóa đơn]]&lt;&gt;"",Table1[[#This Row],[Ngày hóa đơn]],Table1[[#This Row],[Ngày hạch toán]])</f>
        <v>45755</v>
      </c>
      <c r="T198" s="8"/>
      <c r="U198" s="7">
        <f>IF(Table1[[#This Row],[Ngày tính CN]]="","",S198+T198)</f>
        <v>45755</v>
      </c>
      <c r="V198" s="71">
        <f ca="1">IF(Table1[[#This Row],[Hạn thanh toán]]="","",IF((U198-NOW())&lt;0,0,(U198-NOW())))</f>
        <v>0</v>
      </c>
      <c r="W198" s="69"/>
      <c r="X198" s="65" t="str">
        <f t="shared" ca="1" si="24"/>
        <v/>
      </c>
      <c r="Y198" s="65" t="str">
        <f t="shared" si="13"/>
        <v>Đã thanh toán</v>
      </c>
      <c r="Z198" s="250">
        <f>Table1[[#This Row],[Hạn thanh toán]]</f>
        <v>45755</v>
      </c>
      <c r="AA198" s="250">
        <f>Table1[[#This Row],[Ngày Thanh toán]]</f>
        <v>45759</v>
      </c>
      <c r="AD198" s="3" t="str">
        <f>IF(Table1[[#This Row],[Mã khách hàng]]="","",VLOOKUP($A198,Ma_KH!$A:$Q,Ma_KH!O$1,0))</f>
        <v>KL00176</v>
      </c>
      <c r="AE198" s="3" t="str">
        <f>IF(Table1[[#This Row],[Mã khách hàng]]="","",VLOOKUP($A198,Ma_KH!$A:$Q,Ma_KH!P$1,0))</f>
        <v>Daily Mart H1.18 Gia Lâm</v>
      </c>
      <c r="AF198" s="3" t="str">
        <f>VLOOKUP(A198,Ma_KH!A:Q,Ma_KH!J$1,0)</f>
        <v>Vũ Anh Tuấn</v>
      </c>
    </row>
    <row r="199" spans="1:32" ht="16.5">
      <c r="A199" s="73" t="s">
        <v>53</v>
      </c>
      <c r="B199" s="73" t="s">
        <v>518</v>
      </c>
      <c r="C199" s="75">
        <v>45766</v>
      </c>
      <c r="D199" s="76" t="s">
        <v>529</v>
      </c>
      <c r="E199" s="75"/>
      <c r="F199" s="73"/>
      <c r="G199" s="73" t="s">
        <v>480</v>
      </c>
      <c r="H199" s="69">
        <v>555290</v>
      </c>
      <c r="I199" s="69">
        <v>27765</v>
      </c>
      <c r="J199" s="69">
        <f>(Table1[[#This Row],[Tiền hàng]]-Table1[[#This Row],[Tiền chiết khấu]])*8%</f>
        <v>42202</v>
      </c>
      <c r="K199" s="69">
        <v>569727</v>
      </c>
      <c r="L199" s="8" t="s">
        <v>24</v>
      </c>
      <c r="M199" s="41">
        <v>45783</v>
      </c>
      <c r="N199" s="29" t="s">
        <v>3766</v>
      </c>
      <c r="O199" s="69">
        <f>IF(Table1[[#This Row],[Phân loại]]="Tồn đầu kỳ",Table1[[#This Row],[Tổng giá trị]],0)</f>
        <v>0</v>
      </c>
      <c r="P199" s="8">
        <f>IF(Table1[[#This Row],[Số còn phải thu ĐK]]&lt;&gt;0,0,IF(Table1[[#This Row],[Phân loại]]="Bán hàng",Table1[[#This Row],[Tổng giá trị]],-Table1[[#This Row],[Tổng giá trị]]))</f>
        <v>569727</v>
      </c>
      <c r="Q199" s="18">
        <f t="shared" ref="Q199:Q265" si="25">IF(M199&lt;&gt;"",IF(O199&lt;&gt;0,O199,P199),0)</f>
        <v>569727</v>
      </c>
      <c r="R199" s="8">
        <f>Table1[[#This Row],[Số còn phải thu ĐK]]+Table1[[#This Row],[Giá Trị HD sau CK]]-Table1[[#This Row],[Số tiền đã thu]]</f>
        <v>0</v>
      </c>
      <c r="S199" s="7">
        <f>IF(Table1[[#This Row],[Ngày hóa đơn]]&lt;&gt;"",Table1[[#This Row],[Ngày hóa đơn]],Table1[[#This Row],[Ngày hạch toán]])</f>
        <v>45766</v>
      </c>
      <c r="T199" s="8"/>
      <c r="U199" s="7">
        <f>IF(Table1[[#This Row],[Ngày tính CN]]="","",S199+T199)</f>
        <v>45766</v>
      </c>
      <c r="V199" s="71">
        <f ca="1">IF(Table1[[#This Row],[Hạn thanh toán]]="","",IF((U199-NOW())&lt;0,0,(U199-NOW())))</f>
        <v>0</v>
      </c>
      <c r="W199" s="69"/>
      <c r="X199" s="65" t="str">
        <f t="shared" ca="1" si="24"/>
        <v/>
      </c>
      <c r="Y199" s="65" t="str">
        <f t="shared" si="13"/>
        <v>Đã thanh toán</v>
      </c>
      <c r="Z199" s="250">
        <f>Table1[[#This Row],[Hạn thanh toán]]</f>
        <v>45766</v>
      </c>
      <c r="AA199" s="250">
        <f>Table1[[#This Row],[Ngày Thanh toán]]</f>
        <v>45783</v>
      </c>
      <c r="AD199" s="3" t="str">
        <f>IF(Table1[[#This Row],[Mã khách hàng]]="","",VLOOKUP($A199,Ma_KH!$A:$Q,Ma_KH!O$1,0))</f>
        <v>KL00176</v>
      </c>
      <c r="AE199" s="3" t="str">
        <f>IF(Table1[[#This Row],[Mã khách hàng]]="","",VLOOKUP($A199,Ma_KH!$A:$Q,Ma_KH!P$1,0))</f>
        <v>Daily Mart H1.18 Gia Lâm</v>
      </c>
      <c r="AF199" s="3" t="str">
        <f>VLOOKUP(A199,Ma_KH!A:Q,Ma_KH!J$1,0)</f>
        <v>Vũ Anh Tuấn</v>
      </c>
    </row>
    <row r="200" spans="1:32" ht="16.5">
      <c r="A200" s="66" t="s">
        <v>53</v>
      </c>
      <c r="B200" s="66" t="s">
        <v>518</v>
      </c>
      <c r="C200" s="67">
        <v>45780</v>
      </c>
      <c r="D200" s="68" t="s">
        <v>530</v>
      </c>
      <c r="E200" s="67"/>
      <c r="F200" s="66"/>
      <c r="G200" s="66" t="s">
        <v>480</v>
      </c>
      <c r="H200" s="69">
        <v>922445</v>
      </c>
      <c r="I200" s="69">
        <v>46122</v>
      </c>
      <c r="J200" s="69">
        <f>(Table1[[#This Row],[Tiền hàng]]-Table1[[#This Row],[Tiền chiết khấu]])*8%</f>
        <v>70105.84</v>
      </c>
      <c r="K200" s="69">
        <v>946429</v>
      </c>
      <c r="L200" s="8" t="s">
        <v>24</v>
      </c>
      <c r="M200" s="41">
        <v>45794</v>
      </c>
      <c r="N200" s="29" t="s">
        <v>3767</v>
      </c>
      <c r="O200" s="69">
        <f>IF(Table1[[#This Row],[Phân loại]]="Tồn đầu kỳ",Table1[[#This Row],[Tổng giá trị]],0)</f>
        <v>0</v>
      </c>
      <c r="P200" s="8">
        <f>IF(Table1[[#This Row],[Số còn phải thu ĐK]]&lt;&gt;0,0,IF(Table1[[#This Row],[Phân loại]]="Bán hàng",Table1[[#This Row],[Tổng giá trị]],-Table1[[#This Row],[Tổng giá trị]]))</f>
        <v>946429</v>
      </c>
      <c r="Q200" s="18">
        <f t="shared" si="25"/>
        <v>946429</v>
      </c>
      <c r="R200" s="8">
        <f>Table1[[#This Row],[Số còn phải thu ĐK]]+Table1[[#This Row],[Giá Trị HD sau CK]]-Table1[[#This Row],[Số tiền đã thu]]</f>
        <v>0</v>
      </c>
      <c r="S200" s="7">
        <f>IF(Table1[[#This Row],[Ngày hóa đơn]]&lt;&gt;"",Table1[[#This Row],[Ngày hóa đơn]],Table1[[#This Row],[Ngày hạch toán]])</f>
        <v>45780</v>
      </c>
      <c r="T200" s="8"/>
      <c r="U200" s="7">
        <f>IF(Table1[[#This Row],[Ngày tính CN]]="","",S200+T200)</f>
        <v>45780</v>
      </c>
      <c r="V200" s="71">
        <f ca="1">IF(Table1[[#This Row],[Hạn thanh toán]]="","",IF((U200-NOW())&lt;0,0,(U200-NOW())))</f>
        <v>0</v>
      </c>
      <c r="W200" s="69"/>
      <c r="X200" s="65" t="str">
        <f t="shared" ca="1" si="24"/>
        <v/>
      </c>
      <c r="Y200" s="65" t="str">
        <f t="shared" si="13"/>
        <v>Đã thanh toán</v>
      </c>
      <c r="Z200" s="250">
        <f>Table1[[#This Row],[Hạn thanh toán]]</f>
        <v>45780</v>
      </c>
      <c r="AA200" s="250">
        <f>Table1[[#This Row],[Ngày Thanh toán]]</f>
        <v>45794</v>
      </c>
      <c r="AD200" s="3" t="str">
        <f>IF(Table1[[#This Row],[Mã khách hàng]]="","",VLOOKUP($A200,Ma_KH!$A:$Q,Ma_KH!O$1,0))</f>
        <v>KL00176</v>
      </c>
      <c r="AE200" s="3" t="str">
        <f>IF(Table1[[#This Row],[Mã khách hàng]]="","",VLOOKUP($A200,Ma_KH!$A:$Q,Ma_KH!P$1,0))</f>
        <v>Daily Mart H1.18 Gia Lâm</v>
      </c>
      <c r="AF200" s="3" t="str">
        <f>VLOOKUP(A200,Ma_KH!A:Q,Ma_KH!J$1,0)</f>
        <v>Vũ Anh Tuấn</v>
      </c>
    </row>
    <row r="201" spans="1:32" ht="16.5">
      <c r="A201" s="66" t="s">
        <v>53</v>
      </c>
      <c r="B201" s="66" t="s">
        <v>518</v>
      </c>
      <c r="C201" s="67">
        <v>45793</v>
      </c>
      <c r="D201" s="68" t="s">
        <v>531</v>
      </c>
      <c r="E201" s="67"/>
      <c r="F201" s="66"/>
      <c r="G201" s="66" t="s">
        <v>480</v>
      </c>
      <c r="H201" s="69">
        <v>1289600</v>
      </c>
      <c r="I201" s="69">
        <v>64480</v>
      </c>
      <c r="J201" s="69">
        <f>(Table1[[#This Row],[Tiền hàng]]-Table1[[#This Row],[Tiền chiết khấu]])*8%</f>
        <v>98009.600000000006</v>
      </c>
      <c r="K201" s="69">
        <v>1323130</v>
      </c>
      <c r="L201" s="8" t="s">
        <v>24</v>
      </c>
      <c r="M201" s="41">
        <v>45805</v>
      </c>
      <c r="N201" s="29" t="s">
        <v>3768</v>
      </c>
      <c r="O201" s="69">
        <f>IF(Table1[[#This Row],[Phân loại]]="Tồn đầu kỳ",Table1[[#This Row],[Tổng giá trị]],0)</f>
        <v>0</v>
      </c>
      <c r="P201" s="8">
        <f>IF(Table1[[#This Row],[Số còn phải thu ĐK]]&lt;&gt;0,0,IF(Table1[[#This Row],[Phân loại]]="Bán hàng",Table1[[#This Row],[Tổng giá trị]],-Table1[[#This Row],[Tổng giá trị]]))</f>
        <v>1323130</v>
      </c>
      <c r="Q201" s="18">
        <f t="shared" si="25"/>
        <v>1323130</v>
      </c>
      <c r="R201" s="8">
        <f>Table1[[#This Row],[Số còn phải thu ĐK]]+Table1[[#This Row],[Giá Trị HD sau CK]]-Table1[[#This Row],[Số tiền đã thu]]</f>
        <v>0</v>
      </c>
      <c r="S201" s="7">
        <f>IF(Table1[[#This Row],[Ngày hóa đơn]]&lt;&gt;"",Table1[[#This Row],[Ngày hóa đơn]],Table1[[#This Row],[Ngày hạch toán]])</f>
        <v>45793</v>
      </c>
      <c r="T201" s="8"/>
      <c r="U201" s="7">
        <f>IF(Table1[[#This Row],[Ngày tính CN]]="","",S201+T201)</f>
        <v>45793</v>
      </c>
      <c r="V201" s="71">
        <f ca="1">IF(Table1[[#This Row],[Hạn thanh toán]]="","",IF((U201-NOW())&lt;0,0,(U201-NOW())))</f>
        <v>0</v>
      </c>
      <c r="W201" s="69"/>
      <c r="X201" s="65" t="str">
        <f t="shared" ca="1" si="24"/>
        <v/>
      </c>
      <c r="Y201" s="65" t="str">
        <f t="shared" si="13"/>
        <v>Đã thanh toán</v>
      </c>
      <c r="Z201" s="250">
        <f>Table1[[#This Row],[Hạn thanh toán]]</f>
        <v>45793</v>
      </c>
      <c r="AA201" s="250">
        <f>Table1[[#This Row],[Ngày Thanh toán]]</f>
        <v>45805</v>
      </c>
      <c r="AD201" s="3" t="str">
        <f>IF(Table1[[#This Row],[Mã khách hàng]]="","",VLOOKUP($A201,Ma_KH!$A:$Q,Ma_KH!O$1,0))</f>
        <v>KL00176</v>
      </c>
      <c r="AE201" s="3" t="str">
        <f>IF(Table1[[#This Row],[Mã khách hàng]]="","",VLOOKUP($A201,Ma_KH!$A:$Q,Ma_KH!P$1,0))</f>
        <v>Daily Mart H1.18 Gia Lâm</v>
      </c>
      <c r="AF201" s="3" t="str">
        <f>VLOOKUP(A201,Ma_KH!A:Q,Ma_KH!J$1,0)</f>
        <v>Vũ Anh Tuấn</v>
      </c>
    </row>
    <row r="202" spans="1:32" ht="16.5">
      <c r="A202" s="66" t="s">
        <v>53</v>
      </c>
      <c r="B202" s="66" t="s">
        <v>518</v>
      </c>
      <c r="C202" s="67">
        <v>45835</v>
      </c>
      <c r="D202" s="68" t="s">
        <v>532</v>
      </c>
      <c r="E202" s="67"/>
      <c r="F202" s="66"/>
      <c r="G202" s="66" t="s">
        <v>480</v>
      </c>
      <c r="H202" s="69">
        <v>367155</v>
      </c>
      <c r="I202" s="69">
        <v>18358</v>
      </c>
      <c r="J202" s="69">
        <f>(Table1[[#This Row],[Tiền hàng]]-Table1[[#This Row],[Tiền chiết khấu]])*8%</f>
        <v>27903.760000000002</v>
      </c>
      <c r="K202" s="69">
        <v>376701</v>
      </c>
      <c r="L202" s="8" t="s">
        <v>24</v>
      </c>
      <c r="M202" s="41">
        <v>45846</v>
      </c>
      <c r="N202" s="29" t="s">
        <v>3769</v>
      </c>
      <c r="O202" s="69">
        <f>IF(Table1[[#This Row],[Phân loại]]="Tồn đầu kỳ",Table1[[#This Row],[Tổng giá trị]],0)</f>
        <v>0</v>
      </c>
      <c r="P202" s="8">
        <f>IF(Table1[[#This Row],[Số còn phải thu ĐK]]&lt;&gt;0,0,IF(Table1[[#This Row],[Phân loại]]="Bán hàng",Table1[[#This Row],[Tổng giá trị]],-Table1[[#This Row],[Tổng giá trị]]))</f>
        <v>376701</v>
      </c>
      <c r="Q202" s="18">
        <f t="shared" si="25"/>
        <v>376701</v>
      </c>
      <c r="R202" s="8">
        <f>Table1[[#This Row],[Số còn phải thu ĐK]]+Table1[[#This Row],[Giá Trị HD sau CK]]-Table1[[#This Row],[Số tiền đã thu]]</f>
        <v>0</v>
      </c>
      <c r="S202" s="7">
        <f>IF(Table1[[#This Row],[Ngày hóa đơn]]&lt;&gt;"",Table1[[#This Row],[Ngày hóa đơn]],Table1[[#This Row],[Ngày hạch toán]])</f>
        <v>45835</v>
      </c>
      <c r="T202" s="8"/>
      <c r="U202" s="7">
        <f>IF(Table1[[#This Row],[Ngày tính CN]]="","",S202+T202)</f>
        <v>45835</v>
      </c>
      <c r="V202" s="71">
        <f ca="1">IF(Table1[[#This Row],[Hạn thanh toán]]="","",IF((U202-NOW())&lt;0,0,(U202-NOW())))</f>
        <v>0</v>
      </c>
      <c r="W202" s="69"/>
      <c r="X202" s="65" t="str">
        <f t="shared" ca="1" si="24"/>
        <v/>
      </c>
      <c r="Y202" s="65" t="str">
        <f t="shared" si="13"/>
        <v>Đã thanh toán</v>
      </c>
      <c r="Z202" s="250">
        <f>Table1[[#This Row],[Hạn thanh toán]]</f>
        <v>45835</v>
      </c>
      <c r="AA202" s="250">
        <f>Table1[[#This Row],[Ngày Thanh toán]]</f>
        <v>45846</v>
      </c>
      <c r="AD202" s="3" t="str">
        <f>IF(Table1[[#This Row],[Mã khách hàng]]="","",VLOOKUP($A202,Ma_KH!$A:$Q,Ma_KH!O$1,0))</f>
        <v>KL00176</v>
      </c>
      <c r="AE202" s="3" t="str">
        <f>IF(Table1[[#This Row],[Mã khách hàng]]="","",VLOOKUP($A202,Ma_KH!$A:$Q,Ma_KH!P$1,0))</f>
        <v>Daily Mart H1.18 Gia Lâm</v>
      </c>
      <c r="AF202" s="3" t="str">
        <f>VLOOKUP(A202,Ma_KH!A:Q,Ma_KH!J$1,0)</f>
        <v>Vũ Anh Tuấn</v>
      </c>
    </row>
    <row r="203" spans="1:32" ht="16.5">
      <c r="A203" s="73" t="s">
        <v>53</v>
      </c>
      <c r="B203" s="73" t="s">
        <v>518</v>
      </c>
      <c r="C203" s="75">
        <v>45853</v>
      </c>
      <c r="D203" s="76" t="s">
        <v>533</v>
      </c>
      <c r="E203" s="75"/>
      <c r="F203" s="73"/>
      <c r="G203" s="73" t="s">
        <v>480</v>
      </c>
      <c r="H203" s="69">
        <v>734310</v>
      </c>
      <c r="I203" s="69">
        <v>36716</v>
      </c>
      <c r="J203" s="69">
        <f>(Table1[[#This Row],[Tiền hàng]]-Table1[[#This Row],[Tiền chiết khấu]])*8%</f>
        <v>55807.520000000004</v>
      </c>
      <c r="K203" s="69">
        <v>753402</v>
      </c>
      <c r="L203" s="8" t="s">
        <v>24</v>
      </c>
      <c r="M203" s="41">
        <v>45885</v>
      </c>
      <c r="N203" s="29" t="s">
        <v>3770</v>
      </c>
      <c r="O203" s="69">
        <f>IF(Table1[[#This Row],[Phân loại]]="Tồn đầu kỳ",Table1[[#This Row],[Tổng giá trị]],0)</f>
        <v>0</v>
      </c>
      <c r="P203" s="8">
        <f>IF(Table1[[#This Row],[Số còn phải thu ĐK]]&lt;&gt;0,0,IF(Table1[[#This Row],[Phân loại]]="Bán hàng",Table1[[#This Row],[Tổng giá trị]],-Table1[[#This Row],[Tổng giá trị]]))</f>
        <v>753402</v>
      </c>
      <c r="Q203" s="18">
        <f t="shared" si="25"/>
        <v>753402</v>
      </c>
      <c r="R203" s="8">
        <f>Table1[[#This Row],[Số còn phải thu ĐK]]+Table1[[#This Row],[Giá Trị HD sau CK]]-Table1[[#This Row],[Số tiền đã thu]]</f>
        <v>0</v>
      </c>
      <c r="S203" s="7">
        <f>IF(Table1[[#This Row],[Ngày hóa đơn]]&lt;&gt;"",Table1[[#This Row],[Ngày hóa đơn]],Table1[[#This Row],[Ngày hạch toán]])</f>
        <v>45853</v>
      </c>
      <c r="T203" s="8"/>
      <c r="U203" s="7">
        <f>IF(Table1[[#This Row],[Ngày tính CN]]="","",S203+T203)</f>
        <v>45853</v>
      </c>
      <c r="V203" s="71">
        <f ca="1">IF(Table1[[#This Row],[Hạn thanh toán]]="","",IF((U203-NOW())&lt;0,0,(U203-NOW())))</f>
        <v>0</v>
      </c>
      <c r="W203" s="69"/>
      <c r="X203" s="65" t="str">
        <f t="shared" ca="1" si="24"/>
        <v/>
      </c>
      <c r="Y203" s="65" t="str">
        <f t="shared" si="13"/>
        <v>Đã thanh toán</v>
      </c>
      <c r="Z203" s="250">
        <f>Table1[[#This Row],[Hạn thanh toán]]</f>
        <v>45853</v>
      </c>
      <c r="AA203" s="250">
        <f>Table1[[#This Row],[Ngày Thanh toán]]</f>
        <v>45885</v>
      </c>
      <c r="AD203" s="3" t="str">
        <f>IF(Table1[[#This Row],[Mã khách hàng]]="","",VLOOKUP($A203,Ma_KH!$A:$Q,Ma_KH!O$1,0))</f>
        <v>KL00176</v>
      </c>
      <c r="AE203" s="3" t="str">
        <f>IF(Table1[[#This Row],[Mã khách hàng]]="","",VLOOKUP($A203,Ma_KH!$A:$Q,Ma_KH!P$1,0))</f>
        <v>Daily Mart H1.18 Gia Lâm</v>
      </c>
      <c r="AF203" s="3" t="str">
        <f>VLOOKUP(A203,Ma_KH!A:Q,Ma_KH!J$1,0)</f>
        <v>Vũ Anh Tuấn</v>
      </c>
    </row>
    <row r="204" spans="1:32" ht="16.5">
      <c r="A204" s="73" t="s">
        <v>53</v>
      </c>
      <c r="B204" s="73" t="s">
        <v>518</v>
      </c>
      <c r="C204" s="75">
        <v>45877</v>
      </c>
      <c r="D204" s="76" t="s">
        <v>534</v>
      </c>
      <c r="E204" s="75"/>
      <c r="F204" s="73"/>
      <c r="G204" s="73" t="s">
        <v>480</v>
      </c>
      <c r="H204" s="69">
        <v>1483467</v>
      </c>
      <c r="I204" s="69">
        <v>74173</v>
      </c>
      <c r="J204" s="69">
        <f>(Table1[[#This Row],[Tiền hàng]]-Table1[[#This Row],[Tiền chiết khấu]])*8%</f>
        <v>112743.52</v>
      </c>
      <c r="K204" s="69">
        <v>1522038</v>
      </c>
      <c r="L204" s="8" t="s">
        <v>24</v>
      </c>
      <c r="M204" s="41">
        <v>45885</v>
      </c>
      <c r="N204" s="29" t="s">
        <v>3771</v>
      </c>
      <c r="O204" s="69">
        <f>IF(Table1[[#This Row],[Phân loại]]="Tồn đầu kỳ",Table1[[#This Row],[Tổng giá trị]],0)</f>
        <v>0</v>
      </c>
      <c r="P204" s="8">
        <f>IF(Table1[[#This Row],[Số còn phải thu ĐK]]&lt;&gt;0,0,IF(Table1[[#This Row],[Phân loại]]="Bán hàng",Table1[[#This Row],[Tổng giá trị]],-Table1[[#This Row],[Tổng giá trị]]))</f>
        <v>1522038</v>
      </c>
      <c r="Q204" s="18">
        <f t="shared" si="25"/>
        <v>1522038</v>
      </c>
      <c r="R204" s="8">
        <f>Table1[[#This Row],[Số còn phải thu ĐK]]+Table1[[#This Row],[Giá Trị HD sau CK]]-Table1[[#This Row],[Số tiền đã thu]]</f>
        <v>0</v>
      </c>
      <c r="S204" s="7">
        <f>IF(Table1[[#This Row],[Ngày hóa đơn]]&lt;&gt;"",Table1[[#This Row],[Ngày hóa đơn]],Table1[[#This Row],[Ngày hạch toán]])</f>
        <v>45877</v>
      </c>
      <c r="T204" s="8"/>
      <c r="U204" s="7">
        <f>IF(Table1[[#This Row],[Ngày tính CN]]="","",S204+T204)</f>
        <v>45877</v>
      </c>
      <c r="V204" s="71">
        <f ca="1">IF(Table1[[#This Row],[Hạn thanh toán]]="","",IF((U204-NOW())&lt;0,0,(U204-NOW())))</f>
        <v>0</v>
      </c>
      <c r="W204" s="69"/>
      <c r="X204" s="65" t="str">
        <f t="shared" ca="1" si="24"/>
        <v/>
      </c>
      <c r="Y204" s="65" t="str">
        <f t="shared" si="13"/>
        <v>Đã thanh toán</v>
      </c>
      <c r="Z204" s="250">
        <f>Table1[[#This Row],[Hạn thanh toán]]</f>
        <v>45877</v>
      </c>
      <c r="AA204" s="250">
        <f>Table1[[#This Row],[Ngày Thanh toán]]</f>
        <v>45885</v>
      </c>
      <c r="AD204" s="3" t="str">
        <f>IF(Table1[[#This Row],[Mã khách hàng]]="","",VLOOKUP($A204,Ma_KH!$A:$Q,Ma_KH!O$1,0))</f>
        <v>KL00176</v>
      </c>
      <c r="AE204" s="3" t="str">
        <f>IF(Table1[[#This Row],[Mã khách hàng]]="","",VLOOKUP($A204,Ma_KH!$A:$Q,Ma_KH!P$1,0))</f>
        <v>Daily Mart H1.18 Gia Lâm</v>
      </c>
      <c r="AF204" s="3" t="str">
        <f>VLOOKUP(A204,Ma_KH!A:Q,Ma_KH!J$1,0)</f>
        <v>Vũ Anh Tuấn</v>
      </c>
    </row>
    <row r="205" spans="1:32" ht="16.5">
      <c r="A205" s="66" t="s">
        <v>53</v>
      </c>
      <c r="B205" s="66" t="s">
        <v>518</v>
      </c>
      <c r="C205" s="67">
        <v>45885</v>
      </c>
      <c r="D205" s="68" t="s">
        <v>535</v>
      </c>
      <c r="E205" s="67">
        <v>45885</v>
      </c>
      <c r="F205" s="66"/>
      <c r="G205" s="66" t="s">
        <v>352</v>
      </c>
      <c r="H205" s="69"/>
      <c r="I205" s="69">
        <v>0</v>
      </c>
      <c r="J205" s="69">
        <f>(Table1[[#This Row],[Tiền hàng]]-Table1[[#This Row],[Tiền chiết khấu]])*8%</f>
        <v>0</v>
      </c>
      <c r="K205" s="69">
        <v>279378</v>
      </c>
      <c r="L205" s="8" t="s">
        <v>17</v>
      </c>
      <c r="M205" s="41">
        <v>45885</v>
      </c>
      <c r="N205" s="29" t="s">
        <v>3771</v>
      </c>
      <c r="O205" s="69">
        <f>IF(Table1[[#This Row],[Phân loại]]="Tồn đầu kỳ",Table1[[#This Row],[Tổng giá trị]],0)</f>
        <v>0</v>
      </c>
      <c r="P205" s="8">
        <f>IF(Table1[[#This Row],[Số còn phải thu ĐK]]&lt;&gt;0,0,IF(Table1[[#This Row],[Phân loại]]="Bán hàng",Table1[[#This Row],[Tổng giá trị]],-Table1[[#This Row],[Tổng giá trị]]))</f>
        <v>-279378</v>
      </c>
      <c r="Q205" s="18">
        <f t="shared" si="25"/>
        <v>-279378</v>
      </c>
      <c r="R205" s="8">
        <f>Table1[[#This Row],[Số còn phải thu ĐK]]+Table1[[#This Row],[Giá Trị HD sau CK]]-Table1[[#This Row],[Số tiền đã thu]]</f>
        <v>0</v>
      </c>
      <c r="S205" s="7">
        <f>IF(Table1[[#This Row],[Ngày hóa đơn]]&lt;&gt;"",Table1[[#This Row],[Ngày hóa đơn]],Table1[[#This Row],[Ngày hạch toán]])</f>
        <v>45885</v>
      </c>
      <c r="T205" s="8"/>
      <c r="U205" s="7">
        <f>IF(Table1[[#This Row],[Ngày tính CN]]="","",S205+T205)</f>
        <v>45885</v>
      </c>
      <c r="V205" s="71">
        <f ca="1">IF(Table1[[#This Row],[Hạn thanh toán]]="","",IF((U205-NOW())&lt;0,0,(U205-NOW())))</f>
        <v>0</v>
      </c>
      <c r="W205" s="69"/>
      <c r="X205" s="65" t="str">
        <f t="shared" ca="1" si="24"/>
        <v/>
      </c>
      <c r="Y205" s="65" t="str">
        <f t="shared" si="13"/>
        <v>Đã thanh toán</v>
      </c>
      <c r="Z205" s="250">
        <f>Table1[[#This Row],[Hạn thanh toán]]</f>
        <v>45885</v>
      </c>
      <c r="AA205" s="250">
        <f>Table1[[#This Row],[Ngày Thanh toán]]</f>
        <v>45885</v>
      </c>
      <c r="AD205" s="3" t="str">
        <f>IF(Table1[[#This Row],[Mã khách hàng]]="","",VLOOKUP($A205,Ma_KH!$A:$Q,Ma_KH!O$1,0))</f>
        <v>KL00176</v>
      </c>
      <c r="AE205" s="3" t="str">
        <f>IF(Table1[[#This Row],[Mã khách hàng]]="","",VLOOKUP($A205,Ma_KH!$A:$Q,Ma_KH!P$1,0))</f>
        <v>Daily Mart H1.18 Gia Lâm</v>
      </c>
      <c r="AF205" s="3" t="str">
        <f>VLOOKUP(A205,Ma_KH!A:Q,Ma_KH!J$1,0)</f>
        <v>Vũ Anh Tuấn</v>
      </c>
    </row>
    <row r="206" spans="1:32" ht="16.5">
      <c r="A206" s="73" t="s">
        <v>53</v>
      </c>
      <c r="B206" s="73" t="s">
        <v>518</v>
      </c>
      <c r="C206" s="75">
        <v>45905</v>
      </c>
      <c r="D206" s="76" t="s">
        <v>536</v>
      </c>
      <c r="E206" s="75"/>
      <c r="F206" s="73"/>
      <c r="G206" s="73" t="s">
        <v>537</v>
      </c>
      <c r="H206" s="69">
        <v>1733027</v>
      </c>
      <c r="I206" s="69">
        <v>86651</v>
      </c>
      <c r="J206" s="69">
        <f>(Table1[[#This Row],[Tiền hàng]]-Table1[[#This Row],[Tiền chiết khấu]])*8%</f>
        <v>131710.08000000002</v>
      </c>
      <c r="K206" s="69">
        <v>1778086</v>
      </c>
      <c r="L206" s="8" t="s">
        <v>24</v>
      </c>
      <c r="M206" s="41">
        <v>45938</v>
      </c>
      <c r="N206" s="29" t="s">
        <v>3772</v>
      </c>
      <c r="O206" s="69">
        <f>IF(Table1[[#This Row],[Phân loại]]="Tồn đầu kỳ",Table1[[#This Row],[Tổng giá trị]],0)</f>
        <v>0</v>
      </c>
      <c r="P206" s="8">
        <f>IF(Table1[[#This Row],[Số còn phải thu ĐK]]&lt;&gt;0,0,IF(Table1[[#This Row],[Phân loại]]="Bán hàng",Table1[[#This Row],[Tổng giá trị]],-Table1[[#This Row],[Tổng giá trị]]))</f>
        <v>1778086</v>
      </c>
      <c r="Q206" s="18">
        <f t="shared" si="25"/>
        <v>1778086</v>
      </c>
      <c r="R206" s="8">
        <f>Table1[[#This Row],[Số còn phải thu ĐK]]+Table1[[#This Row],[Giá Trị HD sau CK]]-Table1[[#This Row],[Số tiền đã thu]]</f>
        <v>0</v>
      </c>
      <c r="S206" s="7">
        <f>IF(Table1[[#This Row],[Ngày hóa đơn]]&lt;&gt;"",Table1[[#This Row],[Ngày hóa đơn]],Table1[[#This Row],[Ngày hạch toán]])</f>
        <v>45905</v>
      </c>
      <c r="T206" s="8"/>
      <c r="U206" s="7">
        <f>IF(Table1[[#This Row],[Ngày tính CN]]="","",S206+T206)</f>
        <v>45905</v>
      </c>
      <c r="V206" s="71">
        <f ca="1">IF(Table1[[#This Row],[Hạn thanh toán]]="","",IF((U206-NOW())&lt;0,0,(U206-NOW())))</f>
        <v>0</v>
      </c>
      <c r="W206" s="69"/>
      <c r="X206" s="65" t="str">
        <f t="shared" ca="1" si="24"/>
        <v/>
      </c>
      <c r="Y206" s="65" t="str">
        <f t="shared" si="13"/>
        <v>Đã thanh toán</v>
      </c>
      <c r="Z206" s="250">
        <f>Table1[[#This Row],[Hạn thanh toán]]</f>
        <v>45905</v>
      </c>
      <c r="AA206" s="250">
        <f>Table1[[#This Row],[Ngày Thanh toán]]</f>
        <v>45938</v>
      </c>
      <c r="AD206" s="3" t="str">
        <f>IF(Table1[[#This Row],[Mã khách hàng]]="","",VLOOKUP($A206,Ma_KH!$A:$Q,Ma_KH!O$1,0))</f>
        <v>KL00176</v>
      </c>
      <c r="AE206" s="3" t="str">
        <f>IF(Table1[[#This Row],[Mã khách hàng]]="","",VLOOKUP($A206,Ma_KH!$A:$Q,Ma_KH!P$1,0))</f>
        <v>Daily Mart H1.18 Gia Lâm</v>
      </c>
      <c r="AF206" s="3" t="str">
        <f>VLOOKUP(A206,Ma_KH!A:Q,Ma_KH!J$1,0)</f>
        <v>Vũ Anh Tuấn</v>
      </c>
    </row>
    <row r="207" spans="1:32" ht="16.5">
      <c r="A207" s="66" t="s">
        <v>53</v>
      </c>
      <c r="B207" s="66" t="s">
        <v>518</v>
      </c>
      <c r="C207" s="67">
        <v>45933</v>
      </c>
      <c r="D207" s="68" t="s">
        <v>538</v>
      </c>
      <c r="E207" s="67"/>
      <c r="F207" s="66"/>
      <c r="G207" s="66" t="s">
        <v>539</v>
      </c>
      <c r="H207" s="69">
        <v>727905</v>
      </c>
      <c r="I207" s="69">
        <v>36395</v>
      </c>
      <c r="J207" s="69">
        <f>(Table1[[#This Row],[Tiền hàng]]-Table1[[#This Row],[Tiền chiết khấu]])*8%</f>
        <v>55320.800000000003</v>
      </c>
      <c r="K207" s="69">
        <v>746831</v>
      </c>
      <c r="L207" s="8" t="s">
        <v>24</v>
      </c>
      <c r="M207" s="60">
        <v>45957</v>
      </c>
      <c r="N207" s="61" t="s">
        <v>3773</v>
      </c>
      <c r="O207" s="69">
        <f>IF(Table1[[#This Row],[Phân loại]]="Tồn đầu kỳ",Table1[[#This Row],[Tổng giá trị]],0)</f>
        <v>0</v>
      </c>
      <c r="P207" s="8">
        <f>IF(Table1[[#This Row],[Số còn phải thu ĐK]]&lt;&gt;0,0,IF(Table1[[#This Row],[Phân loại]]="Bán hàng",Table1[[#This Row],[Tổng giá trị]],-Table1[[#This Row],[Tổng giá trị]]))</f>
        <v>746831</v>
      </c>
      <c r="Q207" s="18">
        <f t="shared" si="25"/>
        <v>746831</v>
      </c>
      <c r="R207" s="8">
        <f>Table1[[#This Row],[Số còn phải thu ĐK]]+Table1[[#This Row],[Giá Trị HD sau CK]]-Table1[[#This Row],[Số tiền đã thu]]</f>
        <v>0</v>
      </c>
      <c r="S207" s="7">
        <f>IF(Table1[[#This Row],[Ngày hóa đơn]]&lt;&gt;"",Table1[[#This Row],[Ngày hóa đơn]],Table1[[#This Row],[Ngày hạch toán]])</f>
        <v>45933</v>
      </c>
      <c r="T207" s="8"/>
      <c r="U207" s="7">
        <f>IF(Table1[[#This Row],[Ngày tính CN]]="","",S207+T207)</f>
        <v>45933</v>
      </c>
      <c r="V207" s="71">
        <f ca="1">IF(Table1[[#This Row],[Hạn thanh toán]]="","",IF((U207-NOW())&lt;0,0,(U207-NOW())))</f>
        <v>0</v>
      </c>
      <c r="W207" s="69"/>
      <c r="X207" s="65" t="str">
        <f t="shared" ca="1" si="24"/>
        <v/>
      </c>
      <c r="Y207" s="65" t="str">
        <f t="shared" si="13"/>
        <v>Đã thanh toán</v>
      </c>
      <c r="Z207" s="250">
        <f>Table1[[#This Row],[Hạn thanh toán]]</f>
        <v>45933</v>
      </c>
      <c r="AA207" s="250">
        <f>Table1[[#This Row],[Ngày Thanh toán]]</f>
        <v>45957</v>
      </c>
      <c r="AD207" s="3" t="str">
        <f>IF(Table1[[#This Row],[Mã khách hàng]]="","",VLOOKUP($A207,Ma_KH!$A:$Q,Ma_KH!O$1,0))</f>
        <v>KL00176</v>
      </c>
      <c r="AE207" s="3" t="str">
        <f>IF(Table1[[#This Row],[Mã khách hàng]]="","",VLOOKUP($A207,Ma_KH!$A:$Q,Ma_KH!P$1,0))</f>
        <v>Daily Mart H1.18 Gia Lâm</v>
      </c>
      <c r="AF207" s="3" t="str">
        <f>VLOOKUP(A207,Ma_KH!A:Q,Ma_KH!J$1,0)</f>
        <v>Vũ Anh Tuấn</v>
      </c>
    </row>
    <row r="208" spans="1:32" s="58" customFormat="1" ht="16.5">
      <c r="A208" s="45" t="s">
        <v>53</v>
      </c>
      <c r="B208" s="45" t="s">
        <v>518</v>
      </c>
      <c r="C208" s="47">
        <v>45948</v>
      </c>
      <c r="D208" s="46" t="s">
        <v>540</v>
      </c>
      <c r="E208" s="47"/>
      <c r="F208" s="49"/>
      <c r="G208" s="49" t="s">
        <v>480</v>
      </c>
      <c r="H208" s="54">
        <v>816513</v>
      </c>
      <c r="I208" s="54">
        <v>40826</v>
      </c>
      <c r="J208" s="54">
        <f>(Table1[[#This Row],[Tiền hàng]]-Table1[[#This Row],[Tiền chiết khấu]])*8%</f>
        <v>62054.96</v>
      </c>
      <c r="K208" s="54">
        <v>837742</v>
      </c>
      <c r="L208" s="55" t="s">
        <v>24</v>
      </c>
      <c r="M208" s="56"/>
      <c r="N208" s="55"/>
      <c r="O208" s="54">
        <f>IF(Table1[[#This Row],[Phân loại]]="Tồn đầu kỳ",Table1[[#This Row],[Tổng giá trị]],0)</f>
        <v>0</v>
      </c>
      <c r="P208" s="55">
        <f>IF(Table1[[#This Row],[Số còn phải thu ĐK]]&lt;&gt;0,0,IF(Table1[[#This Row],[Phân loại]]="Bán hàng",Table1[[#This Row],[Tổng giá trị]],-Table1[[#This Row],[Tổng giá trị]]))</f>
        <v>837742</v>
      </c>
      <c r="Q208" s="18">
        <f t="shared" si="25"/>
        <v>0</v>
      </c>
      <c r="R208" s="55">
        <f>Table1[[#This Row],[Số còn phải thu ĐK]]+Table1[[#This Row],[Giá Trị HD sau CK]]-Table1[[#This Row],[Số tiền đã thu]]</f>
        <v>837742</v>
      </c>
      <c r="S208" s="56">
        <f>IF(Table1[[#This Row],[Ngày hóa đơn]]&lt;&gt;"",Table1[[#This Row],[Ngày hóa đơn]],Table1[[#This Row],[Ngày hạch toán]])</f>
        <v>45948</v>
      </c>
      <c r="T208" s="55"/>
      <c r="U208" s="56">
        <f>IF(Table1[[#This Row],[Ngày tính CN]]="","",S208+T208)</f>
        <v>45948</v>
      </c>
      <c r="V208" s="57">
        <f ca="1">IF(Table1[[#This Row],[Hạn thanh toán]]="","",IF((U208-NOW())&lt;0,0,(U208-NOW())))</f>
        <v>0</v>
      </c>
      <c r="W208" s="54"/>
      <c r="X208" s="65">
        <f t="shared" ca="1" si="24"/>
        <v>53.362421527781407</v>
      </c>
      <c r="Y208" s="109" t="str">
        <f t="shared" ca="1" si="13"/>
        <v>Nợ quá hạn từ 30 ngày đến 60 ngày</v>
      </c>
      <c r="Z208" s="254">
        <f>Table1[[#This Row],[Hạn thanh toán]]</f>
        <v>45948</v>
      </c>
      <c r="AA208" s="254">
        <f>Table1[[#This Row],[Ngày Thanh toán]]</f>
        <v>0</v>
      </c>
      <c r="AD208" s="3" t="str">
        <f>IF(Table1[[#This Row],[Mã khách hàng]]="","",VLOOKUP($A208,Ma_KH!$A:$Q,Ma_KH!O$1,0))</f>
        <v>KL00176</v>
      </c>
      <c r="AE208" s="3" t="str">
        <f>IF(Table1[[#This Row],[Mã khách hàng]]="","",VLOOKUP($A208,Ma_KH!$A:$Q,Ma_KH!P$1,0))</f>
        <v>Daily Mart H1.18 Gia Lâm</v>
      </c>
      <c r="AF208" s="58" t="str">
        <f>VLOOKUP(A208,Ma_KH!A:Q,Ma_KH!J$1,0)</f>
        <v>Vũ Anh Tuấn</v>
      </c>
    </row>
    <row r="209" spans="1:32" s="58" customFormat="1" ht="16.5">
      <c r="A209" s="45" t="s">
        <v>53</v>
      </c>
      <c r="B209" s="45" t="s">
        <v>518</v>
      </c>
      <c r="C209" s="104">
        <v>45972</v>
      </c>
      <c r="D209" s="157" t="s">
        <v>18877</v>
      </c>
      <c r="E209" s="47"/>
      <c r="F209" s="49"/>
      <c r="G209" s="49" t="s">
        <v>480</v>
      </c>
      <c r="H209" s="54">
        <v>1092731</v>
      </c>
      <c r="I209" s="54">
        <v>54637</v>
      </c>
      <c r="J209" s="106">
        <f>(Table1[[#This Row],[Tiền hàng]]-Table1[[#This Row],[Tiền chiết khấu]])*8%</f>
        <v>83047.520000000004</v>
      </c>
      <c r="K209" s="54">
        <v>1121142</v>
      </c>
      <c r="L209" s="55" t="s">
        <v>24</v>
      </c>
      <c r="M209" s="56"/>
      <c r="N209" s="55"/>
      <c r="O209" s="54">
        <f>IF(Table1[[#This Row],[Phân loại]]="Tồn đầu kỳ",Table1[[#This Row],[Tổng giá trị]],0)</f>
        <v>0</v>
      </c>
      <c r="P209" s="55">
        <f>IF(Table1[[#This Row],[Số còn phải thu ĐK]]&lt;&gt;0,0,IF(Table1[[#This Row],[Phân loại]]="Bán hàng",Table1[[#This Row],[Tổng giá trị]],-Table1[[#This Row],[Tổng giá trị]]))</f>
        <v>1121142</v>
      </c>
      <c r="Q209" s="18">
        <f t="shared" si="25"/>
        <v>0</v>
      </c>
      <c r="R209" s="55">
        <f>Table1[[#This Row],[Số còn phải thu ĐK]]+Table1[[#This Row],[Giá Trị HD sau CK]]-Table1[[#This Row],[Số tiền đã thu]]</f>
        <v>1121142</v>
      </c>
      <c r="S209" s="56">
        <f>IF(Table1[[#This Row],[Ngày hóa đơn]]&lt;&gt;"",Table1[[#This Row],[Ngày hóa đơn]],Table1[[#This Row],[Ngày hạch toán]])</f>
        <v>45972</v>
      </c>
      <c r="T209" s="55"/>
      <c r="U209" s="56">
        <f>IF(Table1[[#This Row],[Ngày tính CN]]="","",S209+T209)</f>
        <v>45972</v>
      </c>
      <c r="V209" s="57">
        <f ca="1">IF(Table1[[#This Row],[Hạn thanh toán]]="","",IF((U209-NOW())&lt;0,0,(U209-NOW())))</f>
        <v>0</v>
      </c>
      <c r="W209" s="54"/>
      <c r="X209" s="65">
        <f t="shared" ca="1" si="24"/>
        <v>29.362421527781407</v>
      </c>
      <c r="Y209" s="109" t="str">
        <f t="shared" ref="Y209" ca="1" si="26">IF(R209=0,"Đã thanh toán",IF(X209="","",IF(X209&lt;=0,"Chưa đến hạn thanh toán",IF(X209&lt;=30,"Nợ quá hạn 30 ngày",IF(X209&lt;=60,"Nợ quá hạn từ 30 ngày đến 60 ngày",IF(X209&lt;=90,"Nợ quá hạn từ 60 ngày đến 90 ngày",IF(X209&lt;=120,"Nợ quá hạn từ 90 ngày đến 120 ngày","Nợ quá hạn hơn 120 ngày có khả năng mất thanh toán")))))))</f>
        <v>Nợ quá hạn 30 ngày</v>
      </c>
      <c r="Z209" s="254">
        <f>Table1[[#This Row],[Hạn thanh toán]]</f>
        <v>45972</v>
      </c>
      <c r="AA209" s="254">
        <f>Table1[[#This Row],[Ngày Thanh toán]]</f>
        <v>0</v>
      </c>
      <c r="AD209" s="3" t="str">
        <f>IF(Table1[[#This Row],[Mã khách hàng]]="","",VLOOKUP($A209,Ma_KH!$A:$Q,Ma_KH!O$1,0))</f>
        <v>KL00176</v>
      </c>
      <c r="AE209" s="3" t="str">
        <f>IF(Table1[[#This Row],[Mã khách hàng]]="","",VLOOKUP($A209,Ma_KH!$A:$Q,Ma_KH!P$1,0))</f>
        <v>Daily Mart H1.18 Gia Lâm</v>
      </c>
      <c r="AF209" s="58" t="str">
        <f>VLOOKUP(A209,Ma_KH!A:Q,Ma_KH!J$1,0)</f>
        <v>Vũ Anh Tuấn</v>
      </c>
    </row>
    <row r="210" spans="1:32" s="58" customFormat="1" ht="16.5">
      <c r="A210" s="45" t="s">
        <v>53</v>
      </c>
      <c r="B210" s="45" t="s">
        <v>518</v>
      </c>
      <c r="C210" s="104">
        <v>45985</v>
      </c>
      <c r="D210" s="157" t="s">
        <v>19246</v>
      </c>
      <c r="E210" s="47">
        <v>45989</v>
      </c>
      <c r="F210" s="50" t="s">
        <v>19248</v>
      </c>
      <c r="G210" s="49" t="s">
        <v>19247</v>
      </c>
      <c r="H210" s="54">
        <v>1417967</v>
      </c>
      <c r="I210" s="54">
        <v>70900</v>
      </c>
      <c r="J210" s="106">
        <f>(Table1[[#This Row],[Tiền hàng]]-Table1[[#This Row],[Tiền chiết khấu]])*8%</f>
        <v>107765.36</v>
      </c>
      <c r="K210" s="54">
        <v>1454832</v>
      </c>
      <c r="L210" s="55" t="s">
        <v>24</v>
      </c>
      <c r="M210" s="56"/>
      <c r="N210" s="55"/>
      <c r="O210" s="54">
        <f>IF(Table1[[#This Row],[Phân loại]]="Tồn đầu kỳ",Table1[[#This Row],[Tổng giá trị]],0)</f>
        <v>0</v>
      </c>
      <c r="P210" s="55">
        <f>IF(Table1[[#This Row],[Số còn phải thu ĐK]]&lt;&gt;0,0,IF(Table1[[#This Row],[Phân loại]]="Bán hàng",Table1[[#This Row],[Tổng giá trị]],-Table1[[#This Row],[Tổng giá trị]]))</f>
        <v>1454832</v>
      </c>
      <c r="Q210" s="18">
        <f t="shared" ref="Q210" si="27">IF(M210&lt;&gt;"",IF(O210&lt;&gt;0,O210,P210),0)</f>
        <v>0</v>
      </c>
      <c r="R210" s="55">
        <f>Table1[[#This Row],[Số còn phải thu ĐK]]+Table1[[#This Row],[Giá Trị HD sau CK]]-Table1[[#This Row],[Số tiền đã thu]]</f>
        <v>1454832</v>
      </c>
      <c r="S210" s="56">
        <f>IF(Table1[[#This Row],[Ngày hóa đơn]]&lt;&gt;"",Table1[[#This Row],[Ngày hóa đơn]],Table1[[#This Row],[Ngày hạch toán]])</f>
        <v>45989</v>
      </c>
      <c r="T210" s="55"/>
      <c r="U210" s="56">
        <f>IF(Table1[[#This Row],[Ngày tính CN]]="","",S210+T210)</f>
        <v>45989</v>
      </c>
      <c r="V210" s="57">
        <f ca="1">IF(Table1[[#This Row],[Hạn thanh toán]]="","",IF((U210-NOW())&lt;0,0,(U210-NOW())))</f>
        <v>0</v>
      </c>
      <c r="W210" s="54"/>
      <c r="X210" s="65">
        <f t="shared" ref="X210" ca="1" si="28">IF(OR($U210="",$R210=0),"",IF((U$4-NOW())&lt;0,-($U210-NOW()),0))</f>
        <v>12.362421527781407</v>
      </c>
      <c r="Y210" s="109" t="str">
        <f t="shared" ref="Y210" ca="1" si="29">IF(R210=0,"Đã thanh toán",IF(X210="","",IF(X210&lt;=0,"Chưa đến hạn thanh toán",IF(X210&lt;=30,"Nợ quá hạn 30 ngày",IF(X210&lt;=60,"Nợ quá hạn từ 30 ngày đến 60 ngày",IF(X210&lt;=90,"Nợ quá hạn từ 60 ngày đến 90 ngày",IF(X210&lt;=120,"Nợ quá hạn từ 90 ngày đến 120 ngày","Nợ quá hạn hơn 120 ngày có khả năng mất thanh toán")))))))</f>
        <v>Nợ quá hạn 30 ngày</v>
      </c>
      <c r="Z210" s="254">
        <f>Table1[[#This Row],[Hạn thanh toán]]</f>
        <v>45989</v>
      </c>
      <c r="AA210" s="254">
        <f>Table1[[#This Row],[Ngày Thanh toán]]</f>
        <v>0</v>
      </c>
      <c r="AD210" s="3" t="str">
        <f>IF(Table1[[#This Row],[Mã khách hàng]]="","",VLOOKUP($A210,Ma_KH!$A:$Q,Ma_KH!O$1,0))</f>
        <v>KL00176</v>
      </c>
      <c r="AE210" s="3" t="str">
        <f>IF(Table1[[#This Row],[Mã khách hàng]]="","",VLOOKUP($A210,Ma_KH!$A:$Q,Ma_KH!P$1,0))</f>
        <v>Daily Mart H1.18 Gia Lâm</v>
      </c>
      <c r="AF210" s="58" t="str">
        <f>VLOOKUP(A210,Ma_KH!A:Q,Ma_KH!J$1,0)</f>
        <v>Vũ Anh Tuấn</v>
      </c>
    </row>
    <row r="211" spans="1:32" ht="16.5">
      <c r="A211" s="73" t="s">
        <v>54</v>
      </c>
      <c r="B211" s="73" t="s">
        <v>541</v>
      </c>
      <c r="C211" s="75">
        <v>45724</v>
      </c>
      <c r="D211" s="76" t="s">
        <v>542</v>
      </c>
      <c r="E211" s="75"/>
      <c r="F211" s="73"/>
      <c r="G211" s="73" t="s">
        <v>543</v>
      </c>
      <c r="H211" s="69">
        <v>1862493</v>
      </c>
      <c r="I211" s="69">
        <v>0</v>
      </c>
      <c r="J211" s="69">
        <f>(Table1[[#This Row],[Tiền hàng]]-Table1[[#This Row],[Tiền chiết khấu]])*8%</f>
        <v>148999.44</v>
      </c>
      <c r="K211" s="69">
        <v>2011492</v>
      </c>
      <c r="L211" s="8" t="s">
        <v>24</v>
      </c>
      <c r="M211" s="41">
        <v>45783</v>
      </c>
      <c r="N211" s="29" t="s">
        <v>3774</v>
      </c>
      <c r="O211" s="69">
        <f>IF(Table1[[#This Row],[Phân loại]]="Tồn đầu kỳ",Table1[[#This Row],[Tổng giá trị]],0)</f>
        <v>0</v>
      </c>
      <c r="P211" s="8">
        <f>IF(Table1[[#This Row],[Số còn phải thu ĐK]]&lt;&gt;0,0,IF(Table1[[#This Row],[Phân loại]]="Bán hàng",Table1[[#This Row],[Tổng giá trị]],-Table1[[#This Row],[Tổng giá trị]]))</f>
        <v>2011492</v>
      </c>
      <c r="Q211" s="18">
        <f t="shared" si="25"/>
        <v>2011492</v>
      </c>
      <c r="R211" s="8">
        <f>Table1[[#This Row],[Số còn phải thu ĐK]]+Table1[[#This Row],[Giá Trị HD sau CK]]-Table1[[#This Row],[Số tiền đã thu]]</f>
        <v>0</v>
      </c>
      <c r="S211" s="7">
        <f>IF(Table1[[#This Row],[Ngày hóa đơn]]&lt;&gt;"",Table1[[#This Row],[Ngày hóa đơn]],Table1[[#This Row],[Ngày hạch toán]])</f>
        <v>45724</v>
      </c>
      <c r="T211" s="8">
        <v>3</v>
      </c>
      <c r="U211" s="7">
        <f>IF(Table1[[#This Row],[Ngày tính CN]]="","",S211+T211)</f>
        <v>45727</v>
      </c>
      <c r="V211" s="71">
        <f ca="1">IF(Table1[[#This Row],[Hạn thanh toán]]="","",IF((U211-NOW())&lt;0,0,(U211-NOW())))</f>
        <v>0</v>
      </c>
      <c r="W211" s="69"/>
      <c r="X211" s="65" t="str">
        <f t="shared" ca="1" si="24"/>
        <v/>
      </c>
      <c r="Y211" s="65" t="str">
        <f t="shared" si="13"/>
        <v>Đã thanh toán</v>
      </c>
      <c r="Z211" s="250">
        <f>Table1[[#This Row],[Hạn thanh toán]]</f>
        <v>45727</v>
      </c>
      <c r="AA211" s="250">
        <f>Table1[[#This Row],[Ngày Thanh toán]]</f>
        <v>45783</v>
      </c>
      <c r="AD211" s="3" t="str">
        <f>IF(Table1[[#This Row],[Mã khách hàng]]="","",VLOOKUP($A211,Ma_KH!$A:$Q,Ma_KH!O$1,0))</f>
        <v>KL00185</v>
      </c>
      <c r="AE211" s="3" t="str">
        <f>IF(Table1[[#This Row],[Mã khách hàng]]="","",VLOOKUP($A211,Ma_KH!$A:$Q,Ma_KH!P$1,0))</f>
        <v>Eco Mart</v>
      </c>
      <c r="AF211" s="3" t="str">
        <f>VLOOKUP(A211,Ma_KH!A:Q,Ma_KH!J$1,0)</f>
        <v>Vũ Anh Tuấn</v>
      </c>
    </row>
    <row r="212" spans="1:32" ht="16.5">
      <c r="A212" s="73" t="s">
        <v>54</v>
      </c>
      <c r="B212" s="73" t="s">
        <v>541</v>
      </c>
      <c r="C212" s="75">
        <v>45766</v>
      </c>
      <c r="D212" s="76" t="s">
        <v>544</v>
      </c>
      <c r="E212" s="75"/>
      <c r="F212" s="73"/>
      <c r="G212" s="73" t="s">
        <v>545</v>
      </c>
      <c r="H212" s="69">
        <v>1268575</v>
      </c>
      <c r="I212" s="69">
        <v>0</v>
      </c>
      <c r="J212" s="69">
        <f>(Table1[[#This Row],[Tiền hàng]]-Table1[[#This Row],[Tiền chiết khấu]])*8%</f>
        <v>101486</v>
      </c>
      <c r="K212" s="69">
        <v>1370061</v>
      </c>
      <c r="L212" s="8" t="s">
        <v>24</v>
      </c>
      <c r="M212" s="41">
        <v>45769</v>
      </c>
      <c r="N212" s="29" t="s">
        <v>3775</v>
      </c>
      <c r="O212" s="69">
        <f>IF(Table1[[#This Row],[Phân loại]]="Tồn đầu kỳ",Table1[[#This Row],[Tổng giá trị]],0)</f>
        <v>0</v>
      </c>
      <c r="P212" s="8">
        <f>IF(Table1[[#This Row],[Số còn phải thu ĐK]]&lt;&gt;0,0,IF(Table1[[#This Row],[Phân loại]]="Bán hàng",Table1[[#This Row],[Tổng giá trị]],-Table1[[#This Row],[Tổng giá trị]]))</f>
        <v>1370061</v>
      </c>
      <c r="Q212" s="18">
        <f t="shared" si="25"/>
        <v>1370061</v>
      </c>
      <c r="R212" s="8">
        <f>Table1[[#This Row],[Số còn phải thu ĐK]]+Table1[[#This Row],[Giá Trị HD sau CK]]-Table1[[#This Row],[Số tiền đã thu]]</f>
        <v>0</v>
      </c>
      <c r="S212" s="7">
        <f>IF(Table1[[#This Row],[Ngày hóa đơn]]&lt;&gt;"",Table1[[#This Row],[Ngày hóa đơn]],Table1[[#This Row],[Ngày hạch toán]])</f>
        <v>45766</v>
      </c>
      <c r="T212" s="8">
        <v>3</v>
      </c>
      <c r="U212" s="7">
        <f>IF(Table1[[#This Row],[Ngày tính CN]]="","",S212+T212)</f>
        <v>45769</v>
      </c>
      <c r="V212" s="71">
        <f ca="1">IF(Table1[[#This Row],[Hạn thanh toán]]="","",IF((U212-NOW())&lt;0,0,(U212-NOW())))</f>
        <v>0</v>
      </c>
      <c r="W212" s="69"/>
      <c r="X212" s="65" t="str">
        <f t="shared" ca="1" si="24"/>
        <v/>
      </c>
      <c r="Y212" s="65" t="str">
        <f t="shared" si="13"/>
        <v>Đã thanh toán</v>
      </c>
      <c r="Z212" s="250">
        <f>Table1[[#This Row],[Hạn thanh toán]]</f>
        <v>45769</v>
      </c>
      <c r="AA212" s="250">
        <f>Table1[[#This Row],[Ngày Thanh toán]]</f>
        <v>45769</v>
      </c>
      <c r="AD212" s="3" t="str">
        <f>IF(Table1[[#This Row],[Mã khách hàng]]="","",VLOOKUP($A212,Ma_KH!$A:$Q,Ma_KH!O$1,0))</f>
        <v>KL00185</v>
      </c>
      <c r="AE212" s="3" t="str">
        <f>IF(Table1[[#This Row],[Mã khách hàng]]="","",VLOOKUP($A212,Ma_KH!$A:$Q,Ma_KH!P$1,0))</f>
        <v>Eco Mart</v>
      </c>
      <c r="AF212" s="3" t="str">
        <f>VLOOKUP(A212,Ma_KH!A:Q,Ma_KH!J$1,0)</f>
        <v>Vũ Anh Tuấn</v>
      </c>
    </row>
    <row r="213" spans="1:32" ht="16.5">
      <c r="A213" s="73" t="s">
        <v>54</v>
      </c>
      <c r="B213" s="73" t="s">
        <v>541</v>
      </c>
      <c r="C213" s="75">
        <v>45782</v>
      </c>
      <c r="D213" s="76" t="s">
        <v>546</v>
      </c>
      <c r="E213" s="75"/>
      <c r="F213" s="73"/>
      <c r="G213" s="73" t="s">
        <v>545</v>
      </c>
      <c r="H213" s="69">
        <v>985323</v>
      </c>
      <c r="I213" s="69">
        <v>0</v>
      </c>
      <c r="J213" s="69">
        <f>(Table1[[#This Row],[Tiền hàng]]-Table1[[#This Row],[Tiền chiết khấu]])*8%</f>
        <v>78825.84</v>
      </c>
      <c r="K213" s="69">
        <v>1064149</v>
      </c>
      <c r="L213" s="8" t="s">
        <v>24</v>
      </c>
      <c r="M213" s="41">
        <v>45783</v>
      </c>
      <c r="N213" s="29" t="s">
        <v>3774</v>
      </c>
      <c r="O213" s="69">
        <f>IF(Table1[[#This Row],[Phân loại]]="Tồn đầu kỳ",Table1[[#This Row],[Tổng giá trị]],0)</f>
        <v>0</v>
      </c>
      <c r="P213" s="8">
        <f>IF(Table1[[#This Row],[Số còn phải thu ĐK]]&lt;&gt;0,0,IF(Table1[[#This Row],[Phân loại]]="Bán hàng",Table1[[#This Row],[Tổng giá trị]],-Table1[[#This Row],[Tổng giá trị]]))</f>
        <v>1064149</v>
      </c>
      <c r="Q213" s="18">
        <f t="shared" si="25"/>
        <v>1064149</v>
      </c>
      <c r="R213" s="8">
        <f>Table1[[#This Row],[Số còn phải thu ĐK]]+Table1[[#This Row],[Giá Trị HD sau CK]]-Table1[[#This Row],[Số tiền đã thu]]</f>
        <v>0</v>
      </c>
      <c r="S213" s="7">
        <f>IF(Table1[[#This Row],[Ngày hóa đơn]]&lt;&gt;"",Table1[[#This Row],[Ngày hóa đơn]],Table1[[#This Row],[Ngày hạch toán]])</f>
        <v>45782</v>
      </c>
      <c r="T213" s="8">
        <v>3</v>
      </c>
      <c r="U213" s="7">
        <f>IF(Table1[[#This Row],[Ngày tính CN]]="","",S213+T213)</f>
        <v>45785</v>
      </c>
      <c r="V213" s="71">
        <f ca="1">IF(Table1[[#This Row],[Hạn thanh toán]]="","",IF((U213-NOW())&lt;0,0,(U213-NOW())))</f>
        <v>0</v>
      </c>
      <c r="W213" s="69"/>
      <c r="X213" s="65" t="str">
        <f t="shared" ca="1" si="24"/>
        <v/>
      </c>
      <c r="Y213" s="65" t="str">
        <f t="shared" ref="Y213:Y290" si="30">IF(R213=0,"Đã thanh toán",IF(X213="","",IF(X213&lt;=0,"Chưa đến hạn thanh toán",IF(X213&lt;=30,"Nợ quá hạn 30 ngày",IF(X213&lt;=60,"Nợ quá hạn từ 30 ngày đến 60 ngày",IF(X213&lt;=90,"Nợ quá hạn từ 60 ngày đến 90 ngày",IF(X213&lt;=120,"Nợ quá hạn từ 90 ngày đến 120 ngày","Nợ quá hạn hơn 120 ngày có khả năng mất thanh toán")))))))</f>
        <v>Đã thanh toán</v>
      </c>
      <c r="Z213" s="250">
        <f>Table1[[#This Row],[Hạn thanh toán]]</f>
        <v>45785</v>
      </c>
      <c r="AA213" s="250">
        <f>Table1[[#This Row],[Ngày Thanh toán]]</f>
        <v>45783</v>
      </c>
      <c r="AD213" s="3" t="str">
        <f>IF(Table1[[#This Row],[Mã khách hàng]]="","",VLOOKUP($A213,Ma_KH!$A:$Q,Ma_KH!O$1,0))</f>
        <v>KL00185</v>
      </c>
      <c r="AE213" s="3" t="str">
        <f>IF(Table1[[#This Row],[Mã khách hàng]]="","",VLOOKUP($A213,Ma_KH!$A:$Q,Ma_KH!P$1,0))</f>
        <v>Eco Mart</v>
      </c>
      <c r="AF213" s="3" t="str">
        <f>VLOOKUP(A213,Ma_KH!A:Q,Ma_KH!J$1,0)</f>
        <v>Vũ Anh Tuấn</v>
      </c>
    </row>
    <row r="214" spans="1:32" ht="16.5">
      <c r="A214" s="73" t="s">
        <v>54</v>
      </c>
      <c r="B214" s="73" t="s">
        <v>541</v>
      </c>
      <c r="C214" s="75">
        <v>45810</v>
      </c>
      <c r="D214" s="76" t="s">
        <v>547</v>
      </c>
      <c r="E214" s="75"/>
      <c r="F214" s="73"/>
      <c r="G214" s="73" t="s">
        <v>545</v>
      </c>
      <c r="H214" s="69">
        <v>950148</v>
      </c>
      <c r="I214" s="69">
        <v>0</v>
      </c>
      <c r="J214" s="69">
        <f>(Table1[[#This Row],[Tiền hàng]]-Table1[[#This Row],[Tiền chiết khấu]])*8%</f>
        <v>76011.839999999997</v>
      </c>
      <c r="K214" s="69">
        <v>1026160</v>
      </c>
      <c r="L214" s="8" t="s">
        <v>24</v>
      </c>
      <c r="M214" s="41">
        <v>45811</v>
      </c>
      <c r="N214" s="29" t="s">
        <v>3776</v>
      </c>
      <c r="O214" s="69">
        <f>IF(Table1[[#This Row],[Phân loại]]="Tồn đầu kỳ",Table1[[#This Row],[Tổng giá trị]],0)</f>
        <v>0</v>
      </c>
      <c r="P214" s="8">
        <f>IF(Table1[[#This Row],[Số còn phải thu ĐK]]&lt;&gt;0,0,IF(Table1[[#This Row],[Phân loại]]="Bán hàng",Table1[[#This Row],[Tổng giá trị]],-Table1[[#This Row],[Tổng giá trị]]))</f>
        <v>1026160</v>
      </c>
      <c r="Q214" s="18">
        <f t="shared" si="25"/>
        <v>1026160</v>
      </c>
      <c r="R214" s="8">
        <f>Table1[[#This Row],[Số còn phải thu ĐK]]+Table1[[#This Row],[Giá Trị HD sau CK]]-Table1[[#This Row],[Số tiền đã thu]]</f>
        <v>0</v>
      </c>
      <c r="S214" s="7">
        <f>IF(Table1[[#This Row],[Ngày hóa đơn]]&lt;&gt;"",Table1[[#This Row],[Ngày hóa đơn]],Table1[[#This Row],[Ngày hạch toán]])</f>
        <v>45810</v>
      </c>
      <c r="T214" s="8">
        <v>3</v>
      </c>
      <c r="U214" s="7">
        <f>IF(Table1[[#This Row],[Ngày tính CN]]="","",S214+T214)</f>
        <v>45813</v>
      </c>
      <c r="V214" s="71">
        <f ca="1">IF(Table1[[#This Row],[Hạn thanh toán]]="","",IF((U214-NOW())&lt;0,0,(U214-NOW())))</f>
        <v>0</v>
      </c>
      <c r="W214" s="69"/>
      <c r="X214" s="65" t="str">
        <f t="shared" ca="1" si="24"/>
        <v/>
      </c>
      <c r="Y214" s="65" t="str">
        <f t="shared" si="30"/>
        <v>Đã thanh toán</v>
      </c>
      <c r="Z214" s="250">
        <f>Table1[[#This Row],[Hạn thanh toán]]</f>
        <v>45813</v>
      </c>
      <c r="AA214" s="250">
        <f>Table1[[#This Row],[Ngày Thanh toán]]</f>
        <v>45811</v>
      </c>
      <c r="AD214" s="3" t="str">
        <f>IF(Table1[[#This Row],[Mã khách hàng]]="","",VLOOKUP($A214,Ma_KH!$A:$Q,Ma_KH!O$1,0))</f>
        <v>KL00185</v>
      </c>
      <c r="AE214" s="3" t="str">
        <f>IF(Table1[[#This Row],[Mã khách hàng]]="","",VLOOKUP($A214,Ma_KH!$A:$Q,Ma_KH!P$1,0))</f>
        <v>Eco Mart</v>
      </c>
      <c r="AF214" s="3" t="str">
        <f>VLOOKUP(A214,Ma_KH!A:Q,Ma_KH!J$1,0)</f>
        <v>Vũ Anh Tuấn</v>
      </c>
    </row>
    <row r="215" spans="1:32" ht="16.5">
      <c r="A215" s="73" t="s">
        <v>54</v>
      </c>
      <c r="B215" s="73" t="s">
        <v>541</v>
      </c>
      <c r="C215" s="75">
        <v>45853</v>
      </c>
      <c r="D215" s="76" t="s">
        <v>548</v>
      </c>
      <c r="E215" s="75"/>
      <c r="F215" s="73"/>
      <c r="G215" s="73" t="s">
        <v>545</v>
      </c>
      <c r="H215" s="69">
        <v>1463622</v>
      </c>
      <c r="I215" s="69">
        <v>0</v>
      </c>
      <c r="J215" s="69">
        <f>(Table1[[#This Row],[Tiền hàng]]-Table1[[#This Row],[Tiền chiết khấu]])*8%</f>
        <v>117089.76000000001</v>
      </c>
      <c r="K215" s="69">
        <v>1580712</v>
      </c>
      <c r="L215" s="8" t="s">
        <v>24</v>
      </c>
      <c r="M215" s="7">
        <v>45997</v>
      </c>
      <c r="N215" s="55"/>
      <c r="O215" s="69">
        <f>IF(Table1[[#This Row],[Phân loại]]="Tồn đầu kỳ",Table1[[#This Row],[Tổng giá trị]],0)</f>
        <v>0</v>
      </c>
      <c r="P215" s="8">
        <f>IF(Table1[[#This Row],[Số còn phải thu ĐK]]&lt;&gt;0,0,IF(Table1[[#This Row],[Phân loại]]="Bán hàng",Table1[[#This Row],[Tổng giá trị]],-Table1[[#This Row],[Tổng giá trị]]))</f>
        <v>1580712</v>
      </c>
      <c r="Q215" s="70">
        <f t="shared" si="25"/>
        <v>1580712</v>
      </c>
      <c r="R215" s="8">
        <f>Table1[[#This Row],[Số còn phải thu ĐK]]+Table1[[#This Row],[Giá Trị HD sau CK]]-Table1[[#This Row],[Số tiền đã thu]]</f>
        <v>0</v>
      </c>
      <c r="S215" s="7">
        <f>IF(Table1[[#This Row],[Ngày hóa đơn]]&lt;&gt;"",Table1[[#This Row],[Ngày hóa đơn]],Table1[[#This Row],[Ngày hạch toán]])</f>
        <v>45853</v>
      </c>
      <c r="T215" s="8">
        <v>3</v>
      </c>
      <c r="U215" s="7">
        <f>IF(Table1[[#This Row],[Ngày tính CN]]="","",S215+T215)</f>
        <v>45856</v>
      </c>
      <c r="V215" s="71">
        <f ca="1">IF(Table1[[#This Row],[Hạn thanh toán]]="","",IF((U215-NOW())&lt;0,0,(U215-NOW())))</f>
        <v>0</v>
      </c>
      <c r="W215" s="69"/>
      <c r="X215" s="65" t="str">
        <f t="shared" ca="1" si="24"/>
        <v/>
      </c>
      <c r="Y215" s="65" t="str">
        <f t="shared" si="30"/>
        <v>Đã thanh toán</v>
      </c>
      <c r="Z215" s="250">
        <f>Table1[[#This Row],[Hạn thanh toán]]</f>
        <v>45856</v>
      </c>
      <c r="AA215" s="250">
        <f>Table1[[#This Row],[Ngày Thanh toán]]</f>
        <v>45997</v>
      </c>
      <c r="AD215" s="3" t="str">
        <f>IF(Table1[[#This Row],[Mã khách hàng]]="","",VLOOKUP($A215,Ma_KH!$A:$Q,Ma_KH!O$1,0))</f>
        <v>KL00185</v>
      </c>
      <c r="AE215" s="3" t="str">
        <f>IF(Table1[[#This Row],[Mã khách hàng]]="","",VLOOKUP($A215,Ma_KH!$A:$Q,Ma_KH!P$1,0))</f>
        <v>Eco Mart</v>
      </c>
      <c r="AF215" s="3" t="str">
        <f>VLOOKUP(A215,Ma_KH!A:Q,Ma_KH!J$1,0)</f>
        <v>Vũ Anh Tuấn</v>
      </c>
    </row>
    <row r="216" spans="1:32" ht="16.5">
      <c r="A216" s="73" t="s">
        <v>54</v>
      </c>
      <c r="B216" s="73" t="s">
        <v>541</v>
      </c>
      <c r="C216" s="75">
        <v>45877</v>
      </c>
      <c r="D216" s="76" t="s">
        <v>549</v>
      </c>
      <c r="E216" s="75"/>
      <c r="F216" s="73"/>
      <c r="G216" s="73" t="s">
        <v>550</v>
      </c>
      <c r="H216" s="69">
        <v>1511038</v>
      </c>
      <c r="I216" s="69">
        <v>0</v>
      </c>
      <c r="J216" s="69">
        <f>(Table1[[#This Row],[Tiền hàng]]-Table1[[#This Row],[Tiền chiết khấu]])*8%</f>
        <v>120883.04000000001</v>
      </c>
      <c r="K216" s="69">
        <v>1631921</v>
      </c>
      <c r="L216" s="8" t="s">
        <v>24</v>
      </c>
      <c r="M216" s="60">
        <v>45979</v>
      </c>
      <c r="N216" s="61" t="s">
        <v>18883</v>
      </c>
      <c r="O216" s="69">
        <f>IF(Table1[[#This Row],[Phân loại]]="Tồn đầu kỳ",Table1[[#This Row],[Tổng giá trị]],0)</f>
        <v>0</v>
      </c>
      <c r="P216" s="8">
        <f>IF(Table1[[#This Row],[Số còn phải thu ĐK]]&lt;&gt;0,0,IF(Table1[[#This Row],[Phân loại]]="Bán hàng",Table1[[#This Row],[Tổng giá trị]],-Table1[[#This Row],[Tổng giá trị]]))</f>
        <v>1631921</v>
      </c>
      <c r="Q216" s="18">
        <f t="shared" si="25"/>
        <v>1631921</v>
      </c>
      <c r="R216" s="8">
        <f>Table1[[#This Row],[Số còn phải thu ĐK]]+Table1[[#This Row],[Giá Trị HD sau CK]]-Table1[[#This Row],[Số tiền đã thu]]</f>
        <v>0</v>
      </c>
      <c r="S216" s="7">
        <f>IF(Table1[[#This Row],[Ngày hóa đơn]]&lt;&gt;"",Table1[[#This Row],[Ngày hóa đơn]],Table1[[#This Row],[Ngày hạch toán]])</f>
        <v>45877</v>
      </c>
      <c r="T216" s="8">
        <v>3</v>
      </c>
      <c r="U216" s="7">
        <f>IF(Table1[[#This Row],[Ngày tính CN]]="","",S216+T216)</f>
        <v>45880</v>
      </c>
      <c r="V216" s="71">
        <f ca="1">IF(Table1[[#This Row],[Hạn thanh toán]]="","",IF((U216-NOW())&lt;0,0,(U216-NOW())))</f>
        <v>0</v>
      </c>
      <c r="W216" s="69"/>
      <c r="X216" s="65" t="str">
        <f t="shared" ca="1" si="24"/>
        <v/>
      </c>
      <c r="Y216" s="65" t="str">
        <f t="shared" si="30"/>
        <v>Đã thanh toán</v>
      </c>
      <c r="Z216" s="250">
        <f>Table1[[#This Row],[Hạn thanh toán]]</f>
        <v>45880</v>
      </c>
      <c r="AA216" s="250">
        <f>Table1[[#This Row],[Ngày Thanh toán]]</f>
        <v>45979</v>
      </c>
      <c r="AD216" s="3" t="str">
        <f>IF(Table1[[#This Row],[Mã khách hàng]]="","",VLOOKUP($A216,Ma_KH!$A:$Q,Ma_KH!O$1,0))</f>
        <v>KL00185</v>
      </c>
      <c r="AE216" s="3" t="str">
        <f>IF(Table1[[#This Row],[Mã khách hàng]]="","",VLOOKUP($A216,Ma_KH!$A:$Q,Ma_KH!P$1,0))</f>
        <v>Eco Mart</v>
      </c>
      <c r="AF216" s="3" t="str">
        <f>VLOOKUP(A216,Ma_KH!A:Q,Ma_KH!J$1,0)</f>
        <v>Vũ Anh Tuấn</v>
      </c>
    </row>
    <row r="217" spans="1:32" s="58" customFormat="1" ht="16.5">
      <c r="A217" s="45" t="s">
        <v>54</v>
      </c>
      <c r="B217" s="45" t="s">
        <v>541</v>
      </c>
      <c r="C217" s="47">
        <v>45905</v>
      </c>
      <c r="D217" s="46" t="s">
        <v>551</v>
      </c>
      <c r="E217" s="47"/>
      <c r="F217" s="45"/>
      <c r="G217" s="45" t="s">
        <v>550</v>
      </c>
      <c r="H217" s="54">
        <v>1496118</v>
      </c>
      <c r="I217" s="54">
        <v>0</v>
      </c>
      <c r="J217" s="54">
        <f>(Table1[[#This Row],[Tiền hàng]]-Table1[[#This Row],[Tiền chiết khấu]])*8%</f>
        <v>119689.44</v>
      </c>
      <c r="K217" s="54">
        <v>1615807</v>
      </c>
      <c r="L217" s="55" t="s">
        <v>24</v>
      </c>
      <c r="M217" s="56"/>
      <c r="N217" s="55"/>
      <c r="O217" s="54">
        <f>IF(Table1[[#This Row],[Phân loại]]="Tồn đầu kỳ",Table1[[#This Row],[Tổng giá trị]],0)</f>
        <v>0</v>
      </c>
      <c r="P217" s="55">
        <f>IF(Table1[[#This Row],[Số còn phải thu ĐK]]&lt;&gt;0,0,IF(Table1[[#This Row],[Phân loại]]="Bán hàng",Table1[[#This Row],[Tổng giá trị]],-Table1[[#This Row],[Tổng giá trị]]))</f>
        <v>1615807</v>
      </c>
      <c r="Q217" s="18">
        <f t="shared" si="25"/>
        <v>0</v>
      </c>
      <c r="R217" s="55">
        <f>Table1[[#This Row],[Số còn phải thu ĐK]]+Table1[[#This Row],[Giá Trị HD sau CK]]-Table1[[#This Row],[Số tiền đã thu]]</f>
        <v>1615807</v>
      </c>
      <c r="S217" s="56">
        <f>IF(Table1[[#This Row],[Ngày hóa đơn]]&lt;&gt;"",Table1[[#This Row],[Ngày hóa đơn]],Table1[[#This Row],[Ngày hạch toán]])</f>
        <v>45905</v>
      </c>
      <c r="T217" s="8">
        <v>3</v>
      </c>
      <c r="U217" s="56">
        <f>IF(Table1[[#This Row],[Ngày tính CN]]="","",S217+T217)</f>
        <v>45908</v>
      </c>
      <c r="V217" s="57">
        <f ca="1">IF(Table1[[#This Row],[Hạn thanh toán]]="","",IF((U217-NOW())&lt;0,0,(U217-NOW())))</f>
        <v>0</v>
      </c>
      <c r="W217" s="54"/>
      <c r="X217" s="65">
        <f t="shared" ca="1" si="24"/>
        <v>93.362421527781407</v>
      </c>
      <c r="Y217" s="109" t="str">
        <f t="shared" ca="1" si="30"/>
        <v>Nợ quá hạn từ 90 ngày đến 120 ngày</v>
      </c>
      <c r="Z217" s="254">
        <f>Table1[[#This Row],[Hạn thanh toán]]</f>
        <v>45908</v>
      </c>
      <c r="AA217" s="254">
        <f>Table1[[#This Row],[Ngày Thanh toán]]</f>
        <v>0</v>
      </c>
      <c r="AD217" s="3" t="str">
        <f>IF(Table1[[#This Row],[Mã khách hàng]]="","",VLOOKUP($A217,Ma_KH!$A:$Q,Ma_KH!O$1,0))</f>
        <v>KL00185</v>
      </c>
      <c r="AE217" s="3" t="str">
        <f>IF(Table1[[#This Row],[Mã khách hàng]]="","",VLOOKUP($A217,Ma_KH!$A:$Q,Ma_KH!P$1,0))</f>
        <v>Eco Mart</v>
      </c>
      <c r="AF217" s="58" t="str">
        <f>VLOOKUP(A217,Ma_KH!A:Q,Ma_KH!J$1,0)</f>
        <v>Vũ Anh Tuấn</v>
      </c>
    </row>
    <row r="218" spans="1:32" ht="16.5">
      <c r="A218" s="66" t="s">
        <v>54</v>
      </c>
      <c r="B218" s="66" t="s">
        <v>541</v>
      </c>
      <c r="C218" s="60">
        <v>45997</v>
      </c>
      <c r="D218" s="61" t="s">
        <v>19244</v>
      </c>
      <c r="E218" s="67"/>
      <c r="F218" s="66"/>
      <c r="G218" s="66" t="s">
        <v>17</v>
      </c>
      <c r="H218" s="69"/>
      <c r="I218" s="69">
        <v>0</v>
      </c>
      <c r="J218" s="69">
        <f>(Table1[[#This Row],[Tiền hàng]]-Table1[[#This Row],[Tiền chiết khấu]])*8%</f>
        <v>0</v>
      </c>
      <c r="K218" s="207">
        <v>354717</v>
      </c>
      <c r="L218" s="8" t="s">
        <v>17</v>
      </c>
      <c r="M218" s="7">
        <v>45997</v>
      </c>
      <c r="N218" s="55"/>
      <c r="O218" s="69">
        <f>IF(Table1[[#This Row],[Phân loại]]="Tồn đầu kỳ",Table1[[#This Row],[Tổng giá trị]],0)</f>
        <v>0</v>
      </c>
      <c r="P218" s="8">
        <f>IF(Table1[[#This Row],[Số còn phải thu ĐK]]&lt;&gt;0,0,IF(Table1[[#This Row],[Phân loại]]="Bán hàng",Table1[[#This Row],[Tổng giá trị]],-Table1[[#This Row],[Tổng giá trị]]))</f>
        <v>-354717</v>
      </c>
      <c r="Q218" s="70">
        <f t="shared" ref="Q218:Q219" si="31">IF(M218&lt;&gt;"",IF(O218&lt;&gt;0,O218,P218),0)</f>
        <v>-354717</v>
      </c>
      <c r="R218" s="8">
        <f>Table1[[#This Row],[Số còn phải thu ĐK]]+Table1[[#This Row],[Giá Trị HD sau CK]]-Table1[[#This Row],[Số tiền đã thu]]</f>
        <v>0</v>
      </c>
      <c r="S218" s="7">
        <f>IF(Table1[[#This Row],[Ngày hóa đơn]]&lt;&gt;"",Table1[[#This Row],[Ngày hóa đơn]],Table1[[#This Row],[Ngày hạch toán]])</f>
        <v>45997</v>
      </c>
      <c r="T218" s="8">
        <v>3</v>
      </c>
      <c r="U218" s="7">
        <f>IF(Table1[[#This Row],[Ngày tính CN]]="","",S218+T218)</f>
        <v>46000</v>
      </c>
      <c r="V218" s="71">
        <f ca="1">IF(Table1[[#This Row],[Hạn thanh toán]]="","",IF((U218-NOW())&lt;0,0,(U218-NOW())))</f>
        <v>0</v>
      </c>
      <c r="W218" s="69"/>
      <c r="X218" s="65" t="str">
        <f t="shared" ref="X218:X219" ca="1" si="32">IF(OR($U218="",$R218=0),"",IF((U$4-NOW())&lt;0,-($U218-NOW()),0))</f>
        <v/>
      </c>
      <c r="Y218" s="65" t="str">
        <f t="shared" ref="Y218:Y219" si="33">IF(R218=0,"Đã thanh toán",IF(X218="","",IF(X218&lt;=0,"Chưa đến hạn thanh toán",IF(X218&lt;=30,"Nợ quá hạn 30 ngày",IF(X218&lt;=60,"Nợ quá hạn từ 30 ngày đến 60 ngày",IF(X218&lt;=90,"Nợ quá hạn từ 60 ngày đến 90 ngày",IF(X218&lt;=120,"Nợ quá hạn từ 90 ngày đến 120 ngày","Nợ quá hạn hơn 120 ngày có khả năng mất thanh toán")))))))</f>
        <v>Đã thanh toán</v>
      </c>
      <c r="Z218" s="250">
        <f>Table1[[#This Row],[Hạn thanh toán]]</f>
        <v>46000</v>
      </c>
      <c r="AA218" s="250">
        <f>Table1[[#This Row],[Ngày Thanh toán]]</f>
        <v>45997</v>
      </c>
      <c r="AD218" s="3" t="str">
        <f>IF(Table1[[#This Row],[Mã khách hàng]]="","",VLOOKUP($A218,Ma_KH!$A:$Q,Ma_KH!O$1,0))</f>
        <v>KL00185</v>
      </c>
      <c r="AE218" s="3" t="str">
        <f>IF(Table1[[#This Row],[Mã khách hàng]]="","",VLOOKUP($A218,Ma_KH!$A:$Q,Ma_KH!P$1,0))</f>
        <v>Eco Mart</v>
      </c>
      <c r="AF218" s="3" t="str">
        <f>VLOOKUP(A218,Ma_KH!A:Q,Ma_KH!J$1,0)</f>
        <v>Vũ Anh Tuấn</v>
      </c>
    </row>
    <row r="219" spans="1:32" ht="16.5">
      <c r="A219" s="66" t="s">
        <v>54</v>
      </c>
      <c r="B219" s="66" t="s">
        <v>541</v>
      </c>
      <c r="C219" s="60">
        <v>45979</v>
      </c>
      <c r="D219" s="61" t="s">
        <v>19245</v>
      </c>
      <c r="E219" s="67"/>
      <c r="F219" s="66"/>
      <c r="G219" s="66" t="s">
        <v>17</v>
      </c>
      <c r="H219" s="69"/>
      <c r="I219" s="69">
        <v>0</v>
      </c>
      <c r="J219" s="69">
        <f>(Table1[[#This Row],[Tiền hàng]]-Table1[[#This Row],[Tiền chiết khấu]])*8%</f>
        <v>0</v>
      </c>
      <c r="K219" s="207">
        <v>119943</v>
      </c>
      <c r="L219" s="8" t="s">
        <v>17</v>
      </c>
      <c r="M219" s="60">
        <v>45979</v>
      </c>
      <c r="N219" s="61" t="s">
        <v>18883</v>
      </c>
      <c r="O219" s="69">
        <f>IF(Table1[[#This Row],[Phân loại]]="Tồn đầu kỳ",Table1[[#This Row],[Tổng giá trị]],0)</f>
        <v>0</v>
      </c>
      <c r="P219" s="8">
        <f>IF(Table1[[#This Row],[Số còn phải thu ĐK]]&lt;&gt;0,0,IF(Table1[[#This Row],[Phân loại]]="Bán hàng",Table1[[#This Row],[Tổng giá trị]],-Table1[[#This Row],[Tổng giá trị]]))</f>
        <v>-119943</v>
      </c>
      <c r="Q219" s="70">
        <f t="shared" si="31"/>
        <v>-119943</v>
      </c>
      <c r="R219" s="8">
        <f>Table1[[#This Row],[Số còn phải thu ĐK]]+Table1[[#This Row],[Giá Trị HD sau CK]]-Table1[[#This Row],[Số tiền đã thu]]</f>
        <v>0</v>
      </c>
      <c r="S219" s="7">
        <f>IF(Table1[[#This Row],[Ngày hóa đơn]]&lt;&gt;"",Table1[[#This Row],[Ngày hóa đơn]],Table1[[#This Row],[Ngày hạch toán]])</f>
        <v>45979</v>
      </c>
      <c r="T219" s="8">
        <v>3</v>
      </c>
      <c r="U219" s="7">
        <f>IF(Table1[[#This Row],[Ngày tính CN]]="","",S219+T219)</f>
        <v>45982</v>
      </c>
      <c r="V219" s="71">
        <f ca="1">IF(Table1[[#This Row],[Hạn thanh toán]]="","",IF((U219-NOW())&lt;0,0,(U219-NOW())))</f>
        <v>0</v>
      </c>
      <c r="W219" s="69"/>
      <c r="X219" s="65" t="str">
        <f t="shared" ca="1" si="32"/>
        <v/>
      </c>
      <c r="Y219" s="65" t="str">
        <f t="shared" si="33"/>
        <v>Đã thanh toán</v>
      </c>
      <c r="Z219" s="250">
        <f>Table1[[#This Row],[Hạn thanh toán]]</f>
        <v>45982</v>
      </c>
      <c r="AA219" s="250">
        <f>Table1[[#This Row],[Ngày Thanh toán]]</f>
        <v>45979</v>
      </c>
      <c r="AD219" s="3" t="str">
        <f>IF(Table1[[#This Row],[Mã khách hàng]]="","",VLOOKUP($A219,Ma_KH!$A:$Q,Ma_KH!O$1,0))</f>
        <v>KL00185</v>
      </c>
      <c r="AE219" s="3" t="str">
        <f>IF(Table1[[#This Row],[Mã khách hàng]]="","",VLOOKUP($A219,Ma_KH!$A:$Q,Ma_KH!P$1,0))</f>
        <v>Eco Mart</v>
      </c>
      <c r="AF219" s="3" t="str">
        <f>VLOOKUP(A219,Ma_KH!A:Q,Ma_KH!J$1,0)</f>
        <v>Vũ Anh Tuấn</v>
      </c>
    </row>
    <row r="220" spans="1:32" ht="16.5">
      <c r="A220" s="73" t="s">
        <v>54</v>
      </c>
      <c r="B220" s="73" t="s">
        <v>541</v>
      </c>
      <c r="C220" s="75">
        <v>45783</v>
      </c>
      <c r="D220" s="76" t="s">
        <v>552</v>
      </c>
      <c r="E220" s="75"/>
      <c r="F220" s="81"/>
      <c r="G220" s="73"/>
      <c r="H220" s="69"/>
      <c r="I220" s="69">
        <v>0</v>
      </c>
      <c r="J220" s="69">
        <f>(Table1[[#This Row],[Tiền hàng]]-Table1[[#This Row],[Tiền chiết khấu]])*8%</f>
        <v>0</v>
      </c>
      <c r="K220" s="69">
        <v>248543</v>
      </c>
      <c r="L220" s="8" t="s">
        <v>17</v>
      </c>
      <c r="M220" s="41">
        <v>45783</v>
      </c>
      <c r="N220" s="29" t="s">
        <v>3774</v>
      </c>
      <c r="O220" s="69">
        <f>IF(Table1[[#This Row],[Phân loại]]="Tồn đầu kỳ",Table1[[#This Row],[Tổng giá trị]],0)</f>
        <v>0</v>
      </c>
      <c r="P220" s="8">
        <f>IF(Table1[[#This Row],[Số còn phải thu ĐK]]&lt;&gt;0,0,IF(Table1[[#This Row],[Phân loại]]="Bán hàng",Table1[[#This Row],[Tổng giá trị]],-Table1[[#This Row],[Tổng giá trị]]))</f>
        <v>-248543</v>
      </c>
      <c r="Q220" s="18">
        <f t="shared" si="25"/>
        <v>-248543</v>
      </c>
      <c r="R220" s="8">
        <f>Table1[[#This Row],[Số còn phải thu ĐK]]+Table1[[#This Row],[Giá Trị HD sau CK]]-Table1[[#This Row],[Số tiền đã thu]]</f>
        <v>0</v>
      </c>
      <c r="S220" s="7">
        <f>IF(Table1[[#This Row],[Ngày hóa đơn]]&lt;&gt;"",Table1[[#This Row],[Ngày hóa đơn]],Table1[[#This Row],[Ngày hạch toán]])</f>
        <v>45783</v>
      </c>
      <c r="T220" s="8"/>
      <c r="U220" s="7">
        <f>IF(Table1[[#This Row],[Ngày tính CN]]="","",S220+T220)</f>
        <v>45783</v>
      </c>
      <c r="V220" s="71">
        <f ca="1">IF(Table1[[#This Row],[Hạn thanh toán]]="","",IF((U220-NOW())&lt;0,0,(U220-NOW())))</f>
        <v>0</v>
      </c>
      <c r="W220" s="69"/>
      <c r="X220" s="65" t="str">
        <f t="shared" ca="1" si="24"/>
        <v/>
      </c>
      <c r="Y220" s="65" t="str">
        <f t="shared" si="30"/>
        <v>Đã thanh toán</v>
      </c>
      <c r="Z220" s="250">
        <f>Table1[[#This Row],[Hạn thanh toán]]</f>
        <v>45783</v>
      </c>
      <c r="AA220" s="250">
        <f>Table1[[#This Row],[Ngày Thanh toán]]</f>
        <v>45783</v>
      </c>
      <c r="AD220" s="3" t="str">
        <f>IF(Table1[[#This Row],[Mã khách hàng]]="","",VLOOKUP($A220,Ma_KH!$A:$Q,Ma_KH!O$1,0))</f>
        <v>KL00185</v>
      </c>
      <c r="AE220" s="3" t="str">
        <f>IF(Table1[[#This Row],[Mã khách hàng]]="","",VLOOKUP($A220,Ma_KH!$A:$Q,Ma_KH!P$1,0))</f>
        <v>Eco Mart</v>
      </c>
      <c r="AF220" s="3" t="str">
        <f>VLOOKUP(A220,Ma_KH!A:Q,Ma_KH!J$1,0)</f>
        <v>Vũ Anh Tuấn</v>
      </c>
    </row>
    <row r="221" spans="1:32" ht="16.5">
      <c r="A221" s="66" t="s">
        <v>54</v>
      </c>
      <c r="B221" s="66" t="s">
        <v>541</v>
      </c>
      <c r="C221" s="67">
        <v>45860</v>
      </c>
      <c r="D221" s="68" t="s">
        <v>553</v>
      </c>
      <c r="E221" s="67"/>
      <c r="F221" s="72"/>
      <c r="G221" s="66"/>
      <c r="H221" s="69"/>
      <c r="I221" s="69">
        <v>0</v>
      </c>
      <c r="J221" s="69">
        <f>(Table1[[#This Row],[Tiền hàng]]-Table1[[#This Row],[Tiền chiết khấu]])*8%</f>
        <v>0</v>
      </c>
      <c r="K221" s="69">
        <v>152226</v>
      </c>
      <c r="L221" s="8" t="s">
        <v>17</v>
      </c>
      <c r="M221" s="41">
        <v>45783</v>
      </c>
      <c r="N221" s="29" t="s">
        <v>3774</v>
      </c>
      <c r="O221" s="69">
        <f>IF(Table1[[#This Row],[Phân loại]]="Tồn đầu kỳ",Table1[[#This Row],[Tổng giá trị]],0)</f>
        <v>0</v>
      </c>
      <c r="P221" s="8">
        <f>IF(Table1[[#This Row],[Số còn phải thu ĐK]]&lt;&gt;0,0,IF(Table1[[#This Row],[Phân loại]]="Bán hàng",Table1[[#This Row],[Tổng giá trị]],-Table1[[#This Row],[Tổng giá trị]]))</f>
        <v>-152226</v>
      </c>
      <c r="Q221" s="18">
        <f t="shared" si="25"/>
        <v>-152226</v>
      </c>
      <c r="R221" s="8">
        <f>Table1[[#This Row],[Số còn phải thu ĐK]]+Table1[[#This Row],[Giá Trị HD sau CK]]-Table1[[#This Row],[Số tiền đã thu]]</f>
        <v>0</v>
      </c>
      <c r="S221" s="7">
        <f>IF(Table1[[#This Row],[Ngày hóa đơn]]&lt;&gt;"",Table1[[#This Row],[Ngày hóa đơn]],Table1[[#This Row],[Ngày hạch toán]])</f>
        <v>45860</v>
      </c>
      <c r="T221" s="8"/>
      <c r="U221" s="7">
        <f>IF(Table1[[#This Row],[Ngày tính CN]]="","",S221+T221)</f>
        <v>45860</v>
      </c>
      <c r="V221" s="71">
        <f ca="1">IF(Table1[[#This Row],[Hạn thanh toán]]="","",IF((U221-NOW())&lt;0,0,(U221-NOW())))</f>
        <v>0</v>
      </c>
      <c r="W221" s="69"/>
      <c r="X221" s="65" t="str">
        <f t="shared" ca="1" si="24"/>
        <v/>
      </c>
      <c r="Y221" s="65" t="str">
        <f t="shared" si="30"/>
        <v>Đã thanh toán</v>
      </c>
      <c r="Z221" s="250">
        <f>Table1[[#This Row],[Hạn thanh toán]]</f>
        <v>45860</v>
      </c>
      <c r="AA221" s="250">
        <f>Table1[[#This Row],[Ngày Thanh toán]]</f>
        <v>45783</v>
      </c>
      <c r="AD221" s="3" t="str">
        <f>IF(Table1[[#This Row],[Mã khách hàng]]="","",VLOOKUP($A221,Ma_KH!$A:$Q,Ma_KH!O$1,0))</f>
        <v>KL00185</v>
      </c>
      <c r="AE221" s="3" t="str">
        <f>IF(Table1[[#This Row],[Mã khách hàng]]="","",VLOOKUP($A221,Ma_KH!$A:$Q,Ma_KH!P$1,0))</f>
        <v>Eco Mart</v>
      </c>
      <c r="AF221" s="3" t="str">
        <f>VLOOKUP(A221,Ma_KH!A:Q,Ma_KH!J$1,0)</f>
        <v>Vũ Anh Tuấn</v>
      </c>
    </row>
    <row r="222" spans="1:32" s="139" customFormat="1" ht="16.5">
      <c r="A222" s="143" t="s">
        <v>55</v>
      </c>
      <c r="B222" s="143" t="s">
        <v>554</v>
      </c>
      <c r="C222" s="128">
        <v>45657</v>
      </c>
      <c r="D222" s="129" t="s">
        <v>3784</v>
      </c>
      <c r="E222" s="128"/>
      <c r="F222" s="130"/>
      <c r="G222" s="127"/>
      <c r="H222" s="131"/>
      <c r="I222" s="131">
        <f>IFERROR(ROUND((VLOOKUP(Table1[[#This Row],[Mã khách hàng]],Ty_Le!$A:$D,5,0)*5%),0),0)</f>
        <v>0</v>
      </c>
      <c r="J222" s="131">
        <f>(Table1[[#This Row],[Tiền hàng]]-Table1[[#This Row],[Tiền chiết khấu]])*8%</f>
        <v>0</v>
      </c>
      <c r="K222" s="131">
        <v>620789</v>
      </c>
      <c r="L222" s="132" t="s">
        <v>3643</v>
      </c>
      <c r="M222" s="133">
        <v>45682</v>
      </c>
      <c r="N222" s="134" t="s">
        <v>3777</v>
      </c>
      <c r="O222" s="131">
        <f>IF(Table1[[#This Row],[Phân loại]]="Tồn đầu kỳ",Table1[[#This Row],[Tổng giá trị]],0)</f>
        <v>620789</v>
      </c>
      <c r="P222" s="132">
        <f>IF(Table1[[#This Row],[Số còn phải thu ĐK]]&lt;&gt;0,0,IF(Table1[[#This Row],[Phân loại]]="Bán hàng",Table1[[#This Row],[Tổng giá trị]],-Table1[[#This Row],[Tổng giá trị]]))</f>
        <v>0</v>
      </c>
      <c r="Q222" s="135">
        <f t="shared" si="25"/>
        <v>620789</v>
      </c>
      <c r="R222" s="132">
        <f>Table1[[#This Row],[Số còn phải thu ĐK]]+Table1[[#This Row],[Giá Trị HD sau CK]]-Table1[[#This Row],[Số tiền đã thu]]</f>
        <v>0</v>
      </c>
      <c r="S222" s="136">
        <f>IF(Table1[[#This Row],[Ngày hóa đơn]]&lt;&gt;"",Table1[[#This Row],[Ngày hóa đơn]],Table1[[#This Row],[Ngày hạch toán]])</f>
        <v>45657</v>
      </c>
      <c r="T222" s="132"/>
      <c r="U222" s="136">
        <f>IF(Table1[[#This Row],[Ngày tính CN]]="","",S222+T222)</f>
        <v>45657</v>
      </c>
      <c r="V222" s="137">
        <f ca="1">IF(Table1[[#This Row],[Hạn thanh toán]]="","",IF((U222-NOW())&lt;0,0,(U222-NOW())))</f>
        <v>0</v>
      </c>
      <c r="W222" s="131"/>
      <c r="X222" s="138" t="str">
        <f t="shared" ca="1" si="24"/>
        <v/>
      </c>
      <c r="Y222" s="138" t="str">
        <f>IF(R222=0,"Đã thanh toán",IF(X222="","",IF(X222&lt;=0,"Chưa đến hạn thanh toán",IF(X222&lt;=30,"Nợ quá hạn 30 ngày",IF(X222&lt;=60,"Nợ quá hạn từ 30 ngày đến 60 ngày",IF(X222&lt;=90,"Nợ quá hạn từ 60 ngày đến 90 ngày",IF(X222&lt;=120,"Nợ quá hạn từ 90 ngày đến 120 ngày","Nợ quá hạn hơn 120 ngày có khả năng mất thanh toán")))))))</f>
        <v>Đã thanh toán</v>
      </c>
      <c r="Z222" s="253">
        <f>Table1[[#This Row],[Hạn thanh toán]]</f>
        <v>45657</v>
      </c>
      <c r="AA222" s="253">
        <f>Table1[[#This Row],[Ngày Thanh toán]]</f>
        <v>45682</v>
      </c>
      <c r="AD222" s="3" t="str">
        <f>IF(Table1[[#This Row],[Mã khách hàng]]="","",VLOOKUP($A222,Ma_KH!$A:$Q,Ma_KH!O$1,0))</f>
        <v>KL00068</v>
      </c>
      <c r="AE222" s="3" t="str">
        <f>IF(Table1[[#This Row],[Mã khách hàng]]="","",VLOOKUP($A222,Ma_KH!$A:$Q,Ma_KH!P$1,0))</f>
        <v>Eco Mart , toà 143 Trần Phú</v>
      </c>
      <c r="AF222" s="139" t="str">
        <f>VLOOKUP(A222,Ma_KH!A:Q,Ma_KH!J$1,0)</f>
        <v>Đỗ Minh Quang</v>
      </c>
    </row>
    <row r="223" spans="1:32" s="139" customFormat="1" ht="16.5">
      <c r="A223" s="143" t="s">
        <v>55</v>
      </c>
      <c r="B223" s="143" t="s">
        <v>554</v>
      </c>
      <c r="C223" s="128">
        <v>45657</v>
      </c>
      <c r="D223" s="129" t="s">
        <v>3785</v>
      </c>
      <c r="E223" s="128"/>
      <c r="F223" s="130"/>
      <c r="G223" s="127"/>
      <c r="H223" s="131"/>
      <c r="I223" s="131">
        <f>IFERROR(ROUND((VLOOKUP(Table1[[#This Row],[Mã khách hàng]],Ty_Le!$A:$D,5,0)*5%),0),0)</f>
        <v>0</v>
      </c>
      <c r="J223" s="131">
        <f>(Table1[[#This Row],[Tiền hàng]]-Table1[[#This Row],[Tiền chiết khấu]])*8%</f>
        <v>0</v>
      </c>
      <c r="K223" s="131">
        <v>687000</v>
      </c>
      <c r="L223" s="132" t="s">
        <v>3643</v>
      </c>
      <c r="M223" s="133">
        <v>45695</v>
      </c>
      <c r="N223" s="134" t="s">
        <v>3786</v>
      </c>
      <c r="O223" s="131">
        <f>IF(Table1[[#This Row],[Phân loại]]="Tồn đầu kỳ",Table1[[#This Row],[Tổng giá trị]],0)</f>
        <v>687000</v>
      </c>
      <c r="P223" s="132">
        <f>IF(Table1[[#This Row],[Số còn phải thu ĐK]]&lt;&gt;0,0,IF(Table1[[#This Row],[Phân loại]]="Bán hàng",Table1[[#This Row],[Tổng giá trị]],-Table1[[#This Row],[Tổng giá trị]]))</f>
        <v>0</v>
      </c>
      <c r="Q223" s="135">
        <f t="shared" si="25"/>
        <v>687000</v>
      </c>
      <c r="R223" s="132">
        <f>Table1[[#This Row],[Số còn phải thu ĐK]]+Table1[[#This Row],[Giá Trị HD sau CK]]-Table1[[#This Row],[Số tiền đã thu]]</f>
        <v>0</v>
      </c>
      <c r="S223" s="136">
        <f>IF(Table1[[#This Row],[Ngày hóa đơn]]&lt;&gt;"",Table1[[#This Row],[Ngày hóa đơn]],Table1[[#This Row],[Ngày hạch toán]])</f>
        <v>45657</v>
      </c>
      <c r="T223" s="132"/>
      <c r="U223" s="136">
        <f>IF(Table1[[#This Row],[Ngày tính CN]]="","",S223+T223)</f>
        <v>45657</v>
      </c>
      <c r="V223" s="137">
        <f ca="1">IF(Table1[[#This Row],[Hạn thanh toán]]="","",IF((U223-NOW())&lt;0,0,(U223-NOW())))</f>
        <v>0</v>
      </c>
      <c r="W223" s="131"/>
      <c r="X223" s="138" t="str">
        <f t="shared" ca="1" si="24"/>
        <v/>
      </c>
      <c r="Y223" s="138" t="str">
        <f>IF(R223=0,"Đã thanh toán",IF(X223="","",IF(X223&lt;=0,"Chưa đến hạn thanh toán",IF(X223&lt;=30,"Nợ quá hạn 30 ngày",IF(X223&lt;=60,"Nợ quá hạn từ 30 ngày đến 60 ngày",IF(X223&lt;=90,"Nợ quá hạn từ 60 ngày đến 90 ngày",IF(X223&lt;=120,"Nợ quá hạn từ 90 ngày đến 120 ngày","Nợ quá hạn hơn 120 ngày có khả năng mất thanh toán")))))))</f>
        <v>Đã thanh toán</v>
      </c>
      <c r="Z223" s="253">
        <f>Table1[[#This Row],[Hạn thanh toán]]</f>
        <v>45657</v>
      </c>
      <c r="AA223" s="253">
        <f>Table1[[#This Row],[Ngày Thanh toán]]</f>
        <v>45695</v>
      </c>
      <c r="AD223" s="3" t="str">
        <f>IF(Table1[[#This Row],[Mã khách hàng]]="","",VLOOKUP($A223,Ma_KH!$A:$Q,Ma_KH!O$1,0))</f>
        <v>KL00068</v>
      </c>
      <c r="AE223" s="3" t="str">
        <f>IF(Table1[[#This Row],[Mã khách hàng]]="","",VLOOKUP($A223,Ma_KH!$A:$Q,Ma_KH!P$1,0))</f>
        <v>Eco Mart , toà 143 Trần Phú</v>
      </c>
      <c r="AF223" s="139" t="str">
        <f>VLOOKUP(A223,Ma_KH!A:Q,Ma_KH!J$1,0)</f>
        <v>Đỗ Minh Quang</v>
      </c>
    </row>
    <row r="224" spans="1:32" s="58" customFormat="1" ht="16.5">
      <c r="A224" s="42" t="s">
        <v>55</v>
      </c>
      <c r="B224" s="42" t="s">
        <v>554</v>
      </c>
      <c r="C224" s="44">
        <v>45665</v>
      </c>
      <c r="D224" s="43" t="s">
        <v>555</v>
      </c>
      <c r="E224" s="44"/>
      <c r="F224" s="48"/>
      <c r="G224" s="42" t="s">
        <v>556</v>
      </c>
      <c r="H224" s="54">
        <v>618070</v>
      </c>
      <c r="I224" s="54">
        <v>43265</v>
      </c>
      <c r="J224" s="54">
        <f>(Table1[[#This Row],[Tiền hàng]]-Table1[[#This Row],[Tiền chiết khấu]])*8%</f>
        <v>45984.4</v>
      </c>
      <c r="K224" s="54">
        <v>620789</v>
      </c>
      <c r="L224" s="55" t="s">
        <v>24</v>
      </c>
      <c r="M224" s="155"/>
      <c r="N224" s="156"/>
      <c r="O224" s="54">
        <f>IF(Table1[[#This Row],[Phân loại]]="Tồn đầu kỳ",Table1[[#This Row],[Tổng giá trị]],0)</f>
        <v>0</v>
      </c>
      <c r="P224" s="55">
        <f>IF(Table1[[#This Row],[Số còn phải thu ĐK]]&lt;&gt;0,0,IF(Table1[[#This Row],[Phân loại]]="Bán hàng",Table1[[#This Row],[Tổng giá trị]],-Table1[[#This Row],[Tổng giá trị]]))</f>
        <v>620789</v>
      </c>
      <c r="Q224" s="108">
        <f t="shared" si="25"/>
        <v>0</v>
      </c>
      <c r="R224" s="55">
        <f>Table1[[#This Row],[Số còn phải thu ĐK]]+Table1[[#This Row],[Giá Trị HD sau CK]]-Table1[[#This Row],[Số tiền đã thu]]</f>
        <v>620789</v>
      </c>
      <c r="S224" s="56">
        <f>IF(Table1[[#This Row],[Ngày hóa đơn]]&lt;&gt;"",Table1[[#This Row],[Ngày hóa đơn]],Table1[[#This Row],[Ngày hạch toán]])</f>
        <v>45665</v>
      </c>
      <c r="T224" s="55"/>
      <c r="U224" s="56">
        <f>IF(Table1[[#This Row],[Ngày tính CN]]="","",S224+T224)</f>
        <v>45665</v>
      </c>
      <c r="V224" s="57">
        <f ca="1">IF(Table1[[#This Row],[Hạn thanh toán]]="","",IF((U224-NOW())&lt;0,0,(U224-NOW())))</f>
        <v>0</v>
      </c>
      <c r="W224" s="54"/>
      <c r="X224" s="109">
        <f t="shared" ca="1" si="24"/>
        <v>336.36242152778141</v>
      </c>
      <c r="Y224" s="109" t="str">
        <f t="shared" ca="1" si="30"/>
        <v>Nợ quá hạn hơn 120 ngày có khả năng mất thanh toán</v>
      </c>
      <c r="Z224" s="254">
        <f>Table1[[#This Row],[Hạn thanh toán]]</f>
        <v>45665</v>
      </c>
      <c r="AA224" s="254">
        <f>Table1[[#This Row],[Ngày Thanh toán]]</f>
        <v>0</v>
      </c>
      <c r="AD224" s="3" t="str">
        <f>IF(Table1[[#This Row],[Mã khách hàng]]="","",VLOOKUP($A224,Ma_KH!$A:$Q,Ma_KH!O$1,0))</f>
        <v>KL00068</v>
      </c>
      <c r="AE224" s="3" t="str">
        <f>IF(Table1[[#This Row],[Mã khách hàng]]="","",VLOOKUP($A224,Ma_KH!$A:$Q,Ma_KH!P$1,0))</f>
        <v>Eco Mart , toà 143 Trần Phú</v>
      </c>
      <c r="AF224" s="58" t="str">
        <f>VLOOKUP(A224,Ma_KH!A:Q,Ma_KH!J$1,0)</f>
        <v>Đỗ Minh Quang</v>
      </c>
    </row>
    <row r="225" spans="1:32" ht="16.5">
      <c r="A225" s="73" t="s">
        <v>55</v>
      </c>
      <c r="B225" s="73" t="s">
        <v>554</v>
      </c>
      <c r="C225" s="75">
        <v>45693</v>
      </c>
      <c r="D225" s="76" t="s">
        <v>557</v>
      </c>
      <c r="E225" s="75"/>
      <c r="F225" s="81"/>
      <c r="G225" s="73" t="s">
        <v>558</v>
      </c>
      <c r="H225" s="69">
        <v>611058</v>
      </c>
      <c r="I225" s="69">
        <v>42774</v>
      </c>
      <c r="J225" s="69">
        <f>(Table1[[#This Row],[Tiền hàng]]-Table1[[#This Row],[Tiền chiết khấu]])*8%</f>
        <v>45462.720000000001</v>
      </c>
      <c r="K225" s="69">
        <v>613747</v>
      </c>
      <c r="L225" s="8" t="s">
        <v>24</v>
      </c>
      <c r="M225" s="41">
        <v>45906</v>
      </c>
      <c r="N225" s="29" t="s">
        <v>3778</v>
      </c>
      <c r="O225" s="69">
        <f>IF(Table1[[#This Row],[Phân loại]]="Tồn đầu kỳ",Table1[[#This Row],[Tổng giá trị]],0)</f>
        <v>0</v>
      </c>
      <c r="P225" s="8">
        <f>IF(Table1[[#This Row],[Số còn phải thu ĐK]]&lt;&gt;0,0,IF(Table1[[#This Row],[Phân loại]]="Bán hàng",Table1[[#This Row],[Tổng giá trị]],-Table1[[#This Row],[Tổng giá trị]]))</f>
        <v>613747</v>
      </c>
      <c r="Q225" s="18">
        <f t="shared" si="25"/>
        <v>613747</v>
      </c>
      <c r="R225" s="8">
        <f>Table1[[#This Row],[Số còn phải thu ĐK]]+Table1[[#This Row],[Giá Trị HD sau CK]]-Table1[[#This Row],[Số tiền đã thu]]</f>
        <v>0</v>
      </c>
      <c r="S225" s="7">
        <f>IF(Table1[[#This Row],[Ngày hóa đơn]]&lt;&gt;"",Table1[[#This Row],[Ngày hóa đơn]],Table1[[#This Row],[Ngày hạch toán]])</f>
        <v>45693</v>
      </c>
      <c r="T225" s="8"/>
      <c r="U225" s="7">
        <f>IF(Table1[[#This Row],[Ngày tính CN]]="","",S225+T225)</f>
        <v>45693</v>
      </c>
      <c r="V225" s="71">
        <f ca="1">IF(Table1[[#This Row],[Hạn thanh toán]]="","",IF((U225-NOW())&lt;0,0,(U225-NOW())))</f>
        <v>0</v>
      </c>
      <c r="W225" s="69"/>
      <c r="X225" s="65" t="str">
        <f t="shared" ca="1" si="24"/>
        <v/>
      </c>
      <c r="Y225" s="65" t="str">
        <f t="shared" si="30"/>
        <v>Đã thanh toán</v>
      </c>
      <c r="Z225" s="250">
        <f>Table1[[#This Row],[Hạn thanh toán]]</f>
        <v>45693</v>
      </c>
      <c r="AA225" s="250">
        <f>Table1[[#This Row],[Ngày Thanh toán]]</f>
        <v>45906</v>
      </c>
      <c r="AD225" s="3" t="str">
        <f>IF(Table1[[#This Row],[Mã khách hàng]]="","",VLOOKUP($A225,Ma_KH!$A:$Q,Ma_KH!O$1,0))</f>
        <v>KL00068</v>
      </c>
      <c r="AE225" s="3" t="str">
        <f>IF(Table1[[#This Row],[Mã khách hàng]]="","",VLOOKUP($A225,Ma_KH!$A:$Q,Ma_KH!P$1,0))</f>
        <v>Eco Mart , toà 143 Trần Phú</v>
      </c>
      <c r="AF225" s="3" t="str">
        <f>VLOOKUP(A225,Ma_KH!A:Q,Ma_KH!J$1,0)</f>
        <v>Đỗ Minh Quang</v>
      </c>
    </row>
    <row r="226" spans="1:32" ht="16.5">
      <c r="A226" s="73" t="s">
        <v>55</v>
      </c>
      <c r="B226" s="73" t="s">
        <v>554</v>
      </c>
      <c r="C226" s="75">
        <v>45731</v>
      </c>
      <c r="D226" s="76" t="s">
        <v>559</v>
      </c>
      <c r="E226" s="75"/>
      <c r="F226" s="81"/>
      <c r="G226" s="73" t="s">
        <v>560</v>
      </c>
      <c r="H226" s="69">
        <v>896045</v>
      </c>
      <c r="I226" s="69">
        <v>62723</v>
      </c>
      <c r="J226" s="69">
        <f>(Table1[[#This Row],[Tiền hàng]]-Table1[[#This Row],[Tiền chiết khấu]])*8%</f>
        <v>66665.759999999995</v>
      </c>
      <c r="K226" s="69">
        <v>899988</v>
      </c>
      <c r="L226" s="8" t="s">
        <v>24</v>
      </c>
      <c r="M226" s="41">
        <v>45776</v>
      </c>
      <c r="N226" s="29" t="s">
        <v>3779</v>
      </c>
      <c r="O226" s="69">
        <f>IF(Table1[[#This Row],[Phân loại]]="Tồn đầu kỳ",Table1[[#This Row],[Tổng giá trị]],0)</f>
        <v>0</v>
      </c>
      <c r="P226" s="8">
        <f>IF(Table1[[#This Row],[Số còn phải thu ĐK]]&lt;&gt;0,0,IF(Table1[[#This Row],[Phân loại]]="Bán hàng",Table1[[#This Row],[Tổng giá trị]],-Table1[[#This Row],[Tổng giá trị]]))</f>
        <v>899988</v>
      </c>
      <c r="Q226" s="18">
        <f t="shared" si="25"/>
        <v>899988</v>
      </c>
      <c r="R226" s="8">
        <f>Table1[[#This Row],[Số còn phải thu ĐK]]+Table1[[#This Row],[Giá Trị HD sau CK]]-Table1[[#This Row],[Số tiền đã thu]]</f>
        <v>0</v>
      </c>
      <c r="S226" s="7">
        <f>IF(Table1[[#This Row],[Ngày hóa đơn]]&lt;&gt;"",Table1[[#This Row],[Ngày hóa đơn]],Table1[[#This Row],[Ngày hạch toán]])</f>
        <v>45731</v>
      </c>
      <c r="T226" s="8"/>
      <c r="U226" s="7">
        <f>IF(Table1[[#This Row],[Ngày tính CN]]="","",S226+T226)</f>
        <v>45731</v>
      </c>
      <c r="V226" s="71">
        <f ca="1">IF(Table1[[#This Row],[Hạn thanh toán]]="","",IF((U226-NOW())&lt;0,0,(U226-NOW())))</f>
        <v>0</v>
      </c>
      <c r="W226" s="69"/>
      <c r="X226" s="65" t="str">
        <f t="shared" ca="1" si="24"/>
        <v/>
      </c>
      <c r="Y226" s="65" t="str">
        <f t="shared" si="30"/>
        <v>Đã thanh toán</v>
      </c>
      <c r="Z226" s="250">
        <f>Table1[[#This Row],[Hạn thanh toán]]</f>
        <v>45731</v>
      </c>
      <c r="AA226" s="250">
        <f>Table1[[#This Row],[Ngày Thanh toán]]</f>
        <v>45776</v>
      </c>
      <c r="AD226" s="3" t="str">
        <f>IF(Table1[[#This Row],[Mã khách hàng]]="","",VLOOKUP($A226,Ma_KH!$A:$Q,Ma_KH!O$1,0))</f>
        <v>KL00068</v>
      </c>
      <c r="AE226" s="3" t="str">
        <f>IF(Table1[[#This Row],[Mã khách hàng]]="","",VLOOKUP($A226,Ma_KH!$A:$Q,Ma_KH!P$1,0))</f>
        <v>Eco Mart , toà 143 Trần Phú</v>
      </c>
      <c r="AF226" s="3" t="str">
        <f>VLOOKUP(A226,Ma_KH!A:Q,Ma_KH!J$1,0)</f>
        <v>Đỗ Minh Quang</v>
      </c>
    </row>
    <row r="227" spans="1:32" ht="16.5">
      <c r="A227" s="73" t="s">
        <v>55</v>
      </c>
      <c r="B227" s="73" t="s">
        <v>554</v>
      </c>
      <c r="C227" s="75">
        <v>45772</v>
      </c>
      <c r="D227" s="76" t="s">
        <v>561</v>
      </c>
      <c r="E227" s="75"/>
      <c r="F227" s="81"/>
      <c r="G227" s="73" t="s">
        <v>562</v>
      </c>
      <c r="H227" s="69">
        <v>540952</v>
      </c>
      <c r="I227" s="69">
        <v>37867</v>
      </c>
      <c r="J227" s="69">
        <f>(Table1[[#This Row],[Tiền hàng]]-Table1[[#This Row],[Tiền chiết khấu]])*8%</f>
        <v>40246.800000000003</v>
      </c>
      <c r="K227" s="69">
        <v>543332</v>
      </c>
      <c r="L227" s="8" t="s">
        <v>24</v>
      </c>
      <c r="M227" s="41">
        <v>45786</v>
      </c>
      <c r="N227" s="29" t="s">
        <v>3780</v>
      </c>
      <c r="O227" s="69">
        <f>IF(Table1[[#This Row],[Phân loại]]="Tồn đầu kỳ",Table1[[#This Row],[Tổng giá trị]],0)</f>
        <v>0</v>
      </c>
      <c r="P227" s="8">
        <f>IF(Table1[[#This Row],[Số còn phải thu ĐK]]&lt;&gt;0,0,IF(Table1[[#This Row],[Phân loại]]="Bán hàng",Table1[[#This Row],[Tổng giá trị]],-Table1[[#This Row],[Tổng giá trị]]))</f>
        <v>543332</v>
      </c>
      <c r="Q227" s="18">
        <f t="shared" si="25"/>
        <v>543332</v>
      </c>
      <c r="R227" s="8">
        <f>Table1[[#This Row],[Số còn phải thu ĐK]]+Table1[[#This Row],[Giá Trị HD sau CK]]-Table1[[#This Row],[Số tiền đã thu]]</f>
        <v>0</v>
      </c>
      <c r="S227" s="7">
        <f>IF(Table1[[#This Row],[Ngày hóa đơn]]&lt;&gt;"",Table1[[#This Row],[Ngày hóa đơn]],Table1[[#This Row],[Ngày hạch toán]])</f>
        <v>45772</v>
      </c>
      <c r="T227" s="8"/>
      <c r="U227" s="7">
        <f>IF(Table1[[#This Row],[Ngày tính CN]]="","",S227+T227)</f>
        <v>45772</v>
      </c>
      <c r="V227" s="71">
        <f ca="1">IF(Table1[[#This Row],[Hạn thanh toán]]="","",IF((U227-NOW())&lt;0,0,(U227-NOW())))</f>
        <v>0</v>
      </c>
      <c r="W227" s="69"/>
      <c r="X227" s="65" t="str">
        <f t="shared" ca="1" si="24"/>
        <v/>
      </c>
      <c r="Y227" s="65" t="str">
        <f t="shared" si="30"/>
        <v>Đã thanh toán</v>
      </c>
      <c r="Z227" s="250">
        <f>Table1[[#This Row],[Hạn thanh toán]]</f>
        <v>45772</v>
      </c>
      <c r="AA227" s="250">
        <f>Table1[[#This Row],[Ngày Thanh toán]]</f>
        <v>45786</v>
      </c>
      <c r="AD227" s="3" t="str">
        <f>IF(Table1[[#This Row],[Mã khách hàng]]="","",VLOOKUP($A227,Ma_KH!$A:$Q,Ma_KH!O$1,0))</f>
        <v>KL00068</v>
      </c>
      <c r="AE227" s="3" t="str">
        <f>IF(Table1[[#This Row],[Mã khách hàng]]="","",VLOOKUP($A227,Ma_KH!$A:$Q,Ma_KH!P$1,0))</f>
        <v>Eco Mart , toà 143 Trần Phú</v>
      </c>
      <c r="AF227" s="3" t="str">
        <f>VLOOKUP(A227,Ma_KH!A:Q,Ma_KH!J$1,0)</f>
        <v>Đỗ Minh Quang</v>
      </c>
    </row>
    <row r="228" spans="1:32" ht="16.5">
      <c r="A228" s="73" t="s">
        <v>55</v>
      </c>
      <c r="B228" s="73" t="s">
        <v>554</v>
      </c>
      <c r="C228" s="75">
        <v>45784</v>
      </c>
      <c r="D228" s="76" t="s">
        <v>563</v>
      </c>
      <c r="E228" s="75"/>
      <c r="F228" s="81"/>
      <c r="G228" s="73" t="s">
        <v>564</v>
      </c>
      <c r="H228" s="69">
        <v>587448</v>
      </c>
      <c r="I228" s="69">
        <v>41121</v>
      </c>
      <c r="J228" s="69">
        <f>(Table1[[#This Row],[Tiền hàng]]-Table1[[#This Row],[Tiền chiết khấu]])*8%</f>
        <v>43706.16</v>
      </c>
      <c r="K228" s="69">
        <v>590033</v>
      </c>
      <c r="L228" s="8" t="s">
        <v>24</v>
      </c>
      <c r="M228" s="41">
        <v>45836</v>
      </c>
      <c r="N228" s="29" t="s">
        <v>3781</v>
      </c>
      <c r="O228" s="69">
        <f>IF(Table1[[#This Row],[Phân loại]]="Tồn đầu kỳ",Table1[[#This Row],[Tổng giá trị]],0)</f>
        <v>0</v>
      </c>
      <c r="P228" s="8">
        <f>IF(Table1[[#This Row],[Số còn phải thu ĐK]]&lt;&gt;0,0,IF(Table1[[#This Row],[Phân loại]]="Bán hàng",Table1[[#This Row],[Tổng giá trị]],-Table1[[#This Row],[Tổng giá trị]]))</f>
        <v>590033</v>
      </c>
      <c r="Q228" s="18">
        <f t="shared" si="25"/>
        <v>590033</v>
      </c>
      <c r="R228" s="8">
        <f>Table1[[#This Row],[Số còn phải thu ĐK]]+Table1[[#This Row],[Giá Trị HD sau CK]]-Table1[[#This Row],[Số tiền đã thu]]</f>
        <v>0</v>
      </c>
      <c r="S228" s="7">
        <f>IF(Table1[[#This Row],[Ngày hóa đơn]]&lt;&gt;"",Table1[[#This Row],[Ngày hóa đơn]],Table1[[#This Row],[Ngày hạch toán]])</f>
        <v>45784</v>
      </c>
      <c r="T228" s="8"/>
      <c r="U228" s="7">
        <f>IF(Table1[[#This Row],[Ngày tính CN]]="","",S228+T228)</f>
        <v>45784</v>
      </c>
      <c r="V228" s="71">
        <f ca="1">IF(Table1[[#This Row],[Hạn thanh toán]]="","",IF((U228-NOW())&lt;0,0,(U228-NOW())))</f>
        <v>0</v>
      </c>
      <c r="W228" s="69"/>
      <c r="X228" s="65" t="str">
        <f t="shared" ca="1" si="24"/>
        <v/>
      </c>
      <c r="Y228" s="65" t="str">
        <f t="shared" si="30"/>
        <v>Đã thanh toán</v>
      </c>
      <c r="Z228" s="250">
        <f>Table1[[#This Row],[Hạn thanh toán]]</f>
        <v>45784</v>
      </c>
      <c r="AA228" s="250">
        <f>Table1[[#This Row],[Ngày Thanh toán]]</f>
        <v>45836</v>
      </c>
      <c r="AD228" s="3" t="str">
        <f>IF(Table1[[#This Row],[Mã khách hàng]]="","",VLOOKUP($A228,Ma_KH!$A:$Q,Ma_KH!O$1,0))</f>
        <v>KL00068</v>
      </c>
      <c r="AE228" s="3" t="str">
        <f>IF(Table1[[#This Row],[Mã khách hàng]]="","",VLOOKUP($A228,Ma_KH!$A:$Q,Ma_KH!P$1,0))</f>
        <v>Eco Mart , toà 143 Trần Phú</v>
      </c>
      <c r="AF228" s="3" t="str">
        <f>VLOOKUP(A228,Ma_KH!A:Q,Ma_KH!J$1,0)</f>
        <v>Đỗ Minh Quang</v>
      </c>
    </row>
    <row r="229" spans="1:32" ht="16.5">
      <c r="A229" s="73" t="s">
        <v>55</v>
      </c>
      <c r="B229" s="73" t="s">
        <v>554</v>
      </c>
      <c r="C229" s="75">
        <v>45831</v>
      </c>
      <c r="D229" s="76" t="s">
        <v>565</v>
      </c>
      <c r="E229" s="75"/>
      <c r="F229" s="81"/>
      <c r="G229" s="73" t="s">
        <v>566</v>
      </c>
      <c r="H229" s="69">
        <v>904783</v>
      </c>
      <c r="I229" s="69">
        <v>63335</v>
      </c>
      <c r="J229" s="69">
        <f>(Table1[[#This Row],[Tiền hàng]]-Table1[[#This Row],[Tiền chiết khấu]])*8%</f>
        <v>67315.839999999997</v>
      </c>
      <c r="K229" s="69">
        <v>908764</v>
      </c>
      <c r="L229" s="8" t="s">
        <v>24</v>
      </c>
      <c r="M229" s="41">
        <v>45906</v>
      </c>
      <c r="N229" s="29" t="s">
        <v>3782</v>
      </c>
      <c r="O229" s="69">
        <f>IF(Table1[[#This Row],[Phân loại]]="Tồn đầu kỳ",Table1[[#This Row],[Tổng giá trị]],0)</f>
        <v>0</v>
      </c>
      <c r="P229" s="8">
        <f>IF(Table1[[#This Row],[Số còn phải thu ĐK]]&lt;&gt;0,0,IF(Table1[[#This Row],[Phân loại]]="Bán hàng",Table1[[#This Row],[Tổng giá trị]],-Table1[[#This Row],[Tổng giá trị]]))</f>
        <v>908764</v>
      </c>
      <c r="Q229" s="18">
        <f t="shared" si="25"/>
        <v>908764</v>
      </c>
      <c r="R229" s="8">
        <f>Table1[[#This Row],[Số còn phải thu ĐK]]+Table1[[#This Row],[Giá Trị HD sau CK]]-Table1[[#This Row],[Số tiền đã thu]]</f>
        <v>0</v>
      </c>
      <c r="S229" s="7">
        <f>IF(Table1[[#This Row],[Ngày hóa đơn]]&lt;&gt;"",Table1[[#This Row],[Ngày hóa đơn]],Table1[[#This Row],[Ngày hạch toán]])</f>
        <v>45831</v>
      </c>
      <c r="T229" s="8"/>
      <c r="U229" s="7">
        <f>IF(Table1[[#This Row],[Ngày tính CN]]="","",S229+T229)</f>
        <v>45831</v>
      </c>
      <c r="V229" s="71">
        <f ca="1">IF(Table1[[#This Row],[Hạn thanh toán]]="","",IF((U229-NOW())&lt;0,0,(U229-NOW())))</f>
        <v>0</v>
      </c>
      <c r="W229" s="69"/>
      <c r="X229" s="65" t="str">
        <f t="shared" ca="1" si="24"/>
        <v/>
      </c>
      <c r="Y229" s="65" t="str">
        <f t="shared" si="30"/>
        <v>Đã thanh toán</v>
      </c>
      <c r="Z229" s="250">
        <f>Table1[[#This Row],[Hạn thanh toán]]</f>
        <v>45831</v>
      </c>
      <c r="AA229" s="250">
        <f>Table1[[#This Row],[Ngày Thanh toán]]</f>
        <v>45906</v>
      </c>
      <c r="AD229" s="3" t="str">
        <f>IF(Table1[[#This Row],[Mã khách hàng]]="","",VLOOKUP($A229,Ma_KH!$A:$Q,Ma_KH!O$1,0))</f>
        <v>KL00068</v>
      </c>
      <c r="AE229" s="3" t="str">
        <f>IF(Table1[[#This Row],[Mã khách hàng]]="","",VLOOKUP($A229,Ma_KH!$A:$Q,Ma_KH!P$1,0))</f>
        <v>Eco Mart , toà 143 Trần Phú</v>
      </c>
      <c r="AF229" s="3" t="str">
        <f>VLOOKUP(A229,Ma_KH!A:Q,Ma_KH!J$1,0)</f>
        <v>Đỗ Minh Quang</v>
      </c>
    </row>
    <row r="230" spans="1:32" ht="16.5">
      <c r="A230" s="66" t="s">
        <v>55</v>
      </c>
      <c r="B230" s="66" t="s">
        <v>554</v>
      </c>
      <c r="C230" s="67">
        <v>45903</v>
      </c>
      <c r="D230" s="68" t="s">
        <v>567</v>
      </c>
      <c r="E230" s="67"/>
      <c r="F230" s="72"/>
      <c r="G230" s="66" t="s">
        <v>566</v>
      </c>
      <c r="H230" s="69">
        <v>969352</v>
      </c>
      <c r="I230" s="69">
        <v>67855</v>
      </c>
      <c r="J230" s="69">
        <f>(Table1[[#This Row],[Tiền hàng]]-Table1[[#This Row],[Tiền chiết khấu]])*8%</f>
        <v>72119.759999999995</v>
      </c>
      <c r="K230" s="69">
        <v>973617</v>
      </c>
      <c r="L230" s="8" t="s">
        <v>24</v>
      </c>
      <c r="M230" s="113">
        <v>45934</v>
      </c>
      <c r="N230" s="112" t="s">
        <v>3783</v>
      </c>
      <c r="O230" s="69">
        <f>IF(Table1[[#This Row],[Phân loại]]="Tồn đầu kỳ",Table1[[#This Row],[Tổng giá trị]],0)</f>
        <v>0</v>
      </c>
      <c r="P230" s="8">
        <f>IF(Table1[[#This Row],[Số còn phải thu ĐK]]&lt;&gt;0,0,IF(Table1[[#This Row],[Phân loại]]="Bán hàng",Table1[[#This Row],[Tổng giá trị]],-Table1[[#This Row],[Tổng giá trị]]))</f>
        <v>973617</v>
      </c>
      <c r="Q230" s="18">
        <f t="shared" si="25"/>
        <v>973617</v>
      </c>
      <c r="R230" s="8">
        <f>Table1[[#This Row],[Số còn phải thu ĐK]]+Table1[[#This Row],[Giá Trị HD sau CK]]-Table1[[#This Row],[Số tiền đã thu]]</f>
        <v>0</v>
      </c>
      <c r="S230" s="7">
        <f>IF(Table1[[#This Row],[Ngày hóa đơn]]&lt;&gt;"",Table1[[#This Row],[Ngày hóa đơn]],Table1[[#This Row],[Ngày hạch toán]])</f>
        <v>45903</v>
      </c>
      <c r="T230" s="8"/>
      <c r="U230" s="7">
        <f>IF(Table1[[#This Row],[Ngày tính CN]]="","",S230+T230)</f>
        <v>45903</v>
      </c>
      <c r="V230" s="71">
        <f ca="1">IF(Table1[[#This Row],[Hạn thanh toán]]="","",IF((U230-NOW())&lt;0,0,(U230-NOW())))</f>
        <v>0</v>
      </c>
      <c r="W230" s="69"/>
      <c r="X230" s="65" t="str">
        <f t="shared" ca="1" si="24"/>
        <v/>
      </c>
      <c r="Y230" s="65" t="str">
        <f t="shared" si="30"/>
        <v>Đã thanh toán</v>
      </c>
      <c r="Z230" s="250">
        <f>Table1[[#This Row],[Hạn thanh toán]]</f>
        <v>45903</v>
      </c>
      <c r="AA230" s="250">
        <f>Table1[[#This Row],[Ngày Thanh toán]]</f>
        <v>45934</v>
      </c>
      <c r="AD230" s="3" t="str">
        <f>IF(Table1[[#This Row],[Mã khách hàng]]="","",VLOOKUP($A230,Ma_KH!$A:$Q,Ma_KH!O$1,0))</f>
        <v>KL00068</v>
      </c>
      <c r="AE230" s="3" t="str">
        <f>IF(Table1[[#This Row],[Mã khách hàng]]="","",VLOOKUP($A230,Ma_KH!$A:$Q,Ma_KH!P$1,0))</f>
        <v>Eco Mart , toà 143 Trần Phú</v>
      </c>
      <c r="AF230" s="3" t="str">
        <f>VLOOKUP(A230,Ma_KH!A:Q,Ma_KH!J$1,0)</f>
        <v>Đỗ Minh Quang</v>
      </c>
    </row>
    <row r="231" spans="1:32" ht="16.5">
      <c r="A231" s="73" t="s">
        <v>55</v>
      </c>
      <c r="B231" s="73" t="s">
        <v>554</v>
      </c>
      <c r="C231" s="75">
        <v>45786</v>
      </c>
      <c r="D231" s="76" t="s">
        <v>568</v>
      </c>
      <c r="E231" s="75"/>
      <c r="F231" s="81"/>
      <c r="G231" s="81"/>
      <c r="H231" s="69"/>
      <c r="I231" s="69">
        <v>0</v>
      </c>
      <c r="J231" s="69">
        <f>(Table1[[#This Row],[Tiền hàng]]-Table1[[#This Row],[Tiền chiết khấu]])*8%</f>
        <v>0</v>
      </c>
      <c r="K231" s="69">
        <v>54197</v>
      </c>
      <c r="L231" s="8" t="s">
        <v>17</v>
      </c>
      <c r="M231" s="41">
        <v>45786</v>
      </c>
      <c r="N231" s="29" t="s">
        <v>3780</v>
      </c>
      <c r="O231" s="69">
        <f>IF(Table1[[#This Row],[Phân loại]]="Tồn đầu kỳ",Table1[[#This Row],[Tổng giá trị]],0)</f>
        <v>0</v>
      </c>
      <c r="P231" s="8">
        <f>IF(Table1[[#This Row],[Số còn phải thu ĐK]]&lt;&gt;0,0,IF(Table1[[#This Row],[Phân loại]]="Bán hàng",Table1[[#This Row],[Tổng giá trị]],-Table1[[#This Row],[Tổng giá trị]]))</f>
        <v>-54197</v>
      </c>
      <c r="Q231" s="18">
        <f t="shared" si="25"/>
        <v>-54197</v>
      </c>
      <c r="R231" s="8">
        <f>Table1[[#This Row],[Số còn phải thu ĐK]]+Table1[[#This Row],[Giá Trị HD sau CK]]-Table1[[#This Row],[Số tiền đã thu]]</f>
        <v>0</v>
      </c>
      <c r="S231" s="7">
        <f>IF(Table1[[#This Row],[Ngày hóa đơn]]&lt;&gt;"",Table1[[#This Row],[Ngày hóa đơn]],Table1[[#This Row],[Ngày hạch toán]])</f>
        <v>45786</v>
      </c>
      <c r="T231" s="8"/>
      <c r="U231" s="7">
        <f>IF(Table1[[#This Row],[Ngày tính CN]]="","",S231+T231)</f>
        <v>45786</v>
      </c>
      <c r="V231" s="71">
        <f ca="1">IF(Table1[[#This Row],[Hạn thanh toán]]="","",IF((U231-NOW())&lt;0,0,(U231-NOW())))</f>
        <v>0</v>
      </c>
      <c r="W231" s="69"/>
      <c r="X231" s="65" t="str">
        <f t="shared" ca="1" si="24"/>
        <v/>
      </c>
      <c r="Y231" s="65" t="str">
        <f t="shared" si="30"/>
        <v>Đã thanh toán</v>
      </c>
      <c r="Z231" s="250">
        <f>Table1[[#This Row],[Hạn thanh toán]]</f>
        <v>45786</v>
      </c>
      <c r="AA231" s="250">
        <f>Table1[[#This Row],[Ngày Thanh toán]]</f>
        <v>45786</v>
      </c>
      <c r="AD231" s="3" t="str">
        <f>IF(Table1[[#This Row],[Mã khách hàng]]="","",VLOOKUP($A231,Ma_KH!$A:$Q,Ma_KH!O$1,0))</f>
        <v>KL00068</v>
      </c>
      <c r="AE231" s="3" t="str">
        <f>IF(Table1[[#This Row],[Mã khách hàng]]="","",VLOOKUP($A231,Ma_KH!$A:$Q,Ma_KH!P$1,0))</f>
        <v>Eco Mart , toà 143 Trần Phú</v>
      </c>
      <c r="AF231" s="3" t="str">
        <f>VLOOKUP(A231,Ma_KH!A:Q,Ma_KH!J$1,0)</f>
        <v>Đỗ Minh Quang</v>
      </c>
    </row>
    <row r="232" spans="1:32" ht="16.5">
      <c r="A232" s="73" t="s">
        <v>55</v>
      </c>
      <c r="B232" s="73" t="s">
        <v>554</v>
      </c>
      <c r="C232" s="75">
        <v>45906</v>
      </c>
      <c r="D232" s="76" t="s">
        <v>569</v>
      </c>
      <c r="E232" s="75"/>
      <c r="F232" s="81"/>
      <c r="G232" s="81"/>
      <c r="H232" s="69"/>
      <c r="I232" s="69">
        <v>0</v>
      </c>
      <c r="J232" s="69">
        <f>(Table1[[#This Row],[Tiền hàng]]-Table1[[#This Row],[Tiền chiết khấu]])*8%</f>
        <v>0</v>
      </c>
      <c r="K232" s="69">
        <v>111678</v>
      </c>
      <c r="L232" s="8" t="s">
        <v>17</v>
      </c>
      <c r="M232" s="41">
        <v>45906</v>
      </c>
      <c r="N232" s="29" t="s">
        <v>3782</v>
      </c>
      <c r="O232" s="69">
        <f>IF(Table1[[#This Row],[Phân loại]]="Tồn đầu kỳ",Table1[[#This Row],[Tổng giá trị]],0)</f>
        <v>0</v>
      </c>
      <c r="P232" s="8">
        <f>IF(Table1[[#This Row],[Số còn phải thu ĐK]]&lt;&gt;0,0,IF(Table1[[#This Row],[Phân loại]]="Bán hàng",Table1[[#This Row],[Tổng giá trị]],-Table1[[#This Row],[Tổng giá trị]]))</f>
        <v>-111678</v>
      </c>
      <c r="Q232" s="18">
        <f t="shared" si="25"/>
        <v>-111678</v>
      </c>
      <c r="R232" s="8">
        <f>Table1[[#This Row],[Số còn phải thu ĐK]]+Table1[[#This Row],[Giá Trị HD sau CK]]-Table1[[#This Row],[Số tiền đã thu]]</f>
        <v>0</v>
      </c>
      <c r="S232" s="7">
        <f>IF(Table1[[#This Row],[Ngày hóa đơn]]&lt;&gt;"",Table1[[#This Row],[Ngày hóa đơn]],Table1[[#This Row],[Ngày hạch toán]])</f>
        <v>45906</v>
      </c>
      <c r="T232" s="8"/>
      <c r="U232" s="7">
        <f>IF(Table1[[#This Row],[Ngày tính CN]]="","",S232+T232)</f>
        <v>45906</v>
      </c>
      <c r="V232" s="71">
        <f ca="1">IF(Table1[[#This Row],[Hạn thanh toán]]="","",IF((U232-NOW())&lt;0,0,(U232-NOW())))</f>
        <v>0</v>
      </c>
      <c r="W232" s="69"/>
      <c r="X232" s="65" t="str">
        <f t="shared" ca="1" si="24"/>
        <v/>
      </c>
      <c r="Y232" s="65" t="str">
        <f t="shared" si="30"/>
        <v>Đã thanh toán</v>
      </c>
      <c r="Z232" s="250">
        <f>Table1[[#This Row],[Hạn thanh toán]]</f>
        <v>45906</v>
      </c>
      <c r="AA232" s="250">
        <f>Table1[[#This Row],[Ngày Thanh toán]]</f>
        <v>45906</v>
      </c>
      <c r="AD232" s="3" t="str">
        <f>IF(Table1[[#This Row],[Mã khách hàng]]="","",VLOOKUP($A232,Ma_KH!$A:$Q,Ma_KH!O$1,0))</f>
        <v>KL00068</v>
      </c>
      <c r="AE232" s="3" t="str">
        <f>IF(Table1[[#This Row],[Mã khách hàng]]="","",VLOOKUP($A232,Ma_KH!$A:$Q,Ma_KH!P$1,0))</f>
        <v>Eco Mart , toà 143 Trần Phú</v>
      </c>
      <c r="AF232" s="3" t="str">
        <f>VLOOKUP(A232,Ma_KH!A:Q,Ma_KH!J$1,0)</f>
        <v>Đỗ Minh Quang</v>
      </c>
    </row>
    <row r="233" spans="1:32" ht="16.5">
      <c r="A233" s="66" t="s">
        <v>55</v>
      </c>
      <c r="B233" s="66" t="s">
        <v>554</v>
      </c>
      <c r="C233" s="67">
        <v>45929</v>
      </c>
      <c r="D233" s="68" t="s">
        <v>570</v>
      </c>
      <c r="E233" s="67"/>
      <c r="F233" s="82"/>
      <c r="G233" s="66" t="s">
        <v>571</v>
      </c>
      <c r="H233" s="69">
        <v>624586</v>
      </c>
      <c r="I233" s="69">
        <v>43721</v>
      </c>
      <c r="J233" s="69">
        <f>(Table1[[#This Row],[Tiền hàng]]-Table1[[#This Row],[Tiền chiết khấu]])*8%</f>
        <v>46469.200000000004</v>
      </c>
      <c r="K233" s="69">
        <v>627334</v>
      </c>
      <c r="L233" s="8" t="s">
        <v>24</v>
      </c>
      <c r="M233" s="221">
        <v>45982</v>
      </c>
      <c r="N233" s="222" t="s">
        <v>18884</v>
      </c>
      <c r="O233" s="69">
        <f>IF(Table1[[#This Row],[Phân loại]]="Tồn đầu kỳ",Table1[[#This Row],[Tổng giá trị]],0)</f>
        <v>0</v>
      </c>
      <c r="P233" s="8">
        <f>IF(Table1[[#This Row],[Số còn phải thu ĐK]]&lt;&gt;0,0,IF(Table1[[#This Row],[Phân loại]]="Bán hàng",Table1[[#This Row],[Tổng giá trị]],-Table1[[#This Row],[Tổng giá trị]]))</f>
        <v>627334</v>
      </c>
      <c r="Q233" s="18">
        <f t="shared" si="25"/>
        <v>627334</v>
      </c>
      <c r="R233" s="8">
        <f>Table1[[#This Row],[Số còn phải thu ĐK]]+Table1[[#This Row],[Giá Trị HD sau CK]]-Table1[[#This Row],[Số tiền đã thu]]</f>
        <v>0</v>
      </c>
      <c r="S233" s="7">
        <f>IF(Table1[[#This Row],[Ngày hóa đơn]]&lt;&gt;"",Table1[[#This Row],[Ngày hóa đơn]],Table1[[#This Row],[Ngày hạch toán]])</f>
        <v>45929</v>
      </c>
      <c r="T233" s="8"/>
      <c r="U233" s="7">
        <f>IF(Table1[[#This Row],[Ngày tính CN]]="","",S233+T233)</f>
        <v>45929</v>
      </c>
      <c r="V233" s="71">
        <f ca="1">IF(Table1[[#This Row],[Hạn thanh toán]]="","",IF((U233-NOW())&lt;0,0,(U233-NOW())))</f>
        <v>0</v>
      </c>
      <c r="W233" s="69"/>
      <c r="X233" s="65" t="str">
        <f t="shared" ca="1" si="24"/>
        <v/>
      </c>
      <c r="Y233" s="65" t="str">
        <f t="shared" si="30"/>
        <v>Đã thanh toán</v>
      </c>
      <c r="Z233" s="250">
        <f>Table1[[#This Row],[Hạn thanh toán]]</f>
        <v>45929</v>
      </c>
      <c r="AA233" s="250">
        <f>Table1[[#This Row],[Ngày Thanh toán]]</f>
        <v>45982</v>
      </c>
      <c r="AD233" s="3" t="str">
        <f>IF(Table1[[#This Row],[Mã khách hàng]]="","",VLOOKUP($A233,Ma_KH!$A:$Q,Ma_KH!O$1,0))</f>
        <v>KL00068</v>
      </c>
      <c r="AE233" s="3" t="str">
        <f>IF(Table1[[#This Row],[Mã khách hàng]]="","",VLOOKUP($A233,Ma_KH!$A:$Q,Ma_KH!P$1,0))</f>
        <v>Eco Mart , toà 143 Trần Phú</v>
      </c>
      <c r="AF233" s="3" t="str">
        <f>VLOOKUP(A233,Ma_KH!A:Q,Ma_KH!J$1,0)</f>
        <v>Đỗ Minh Quang</v>
      </c>
    </row>
    <row r="234" spans="1:32" s="58" customFormat="1" ht="16.5">
      <c r="A234" s="45" t="s">
        <v>55</v>
      </c>
      <c r="B234" s="45" t="s">
        <v>554</v>
      </c>
      <c r="C234" s="340">
        <v>45978</v>
      </c>
      <c r="D234" s="341" t="s">
        <v>18915</v>
      </c>
      <c r="E234" s="342"/>
      <c r="F234" s="343"/>
      <c r="G234" s="344" t="s">
        <v>18916</v>
      </c>
      <c r="H234" s="105">
        <v>652142</v>
      </c>
      <c r="I234" s="345">
        <v>45650</v>
      </c>
      <c r="J234" s="54">
        <f>(Table1[[#This Row],[Tiền hàng]]-Table1[[#This Row],[Tiền chiết khấu]])*8%</f>
        <v>48519.360000000001</v>
      </c>
      <c r="K234" s="54">
        <v>655011</v>
      </c>
      <c r="L234" s="55" t="s">
        <v>24</v>
      </c>
      <c r="M234" s="340"/>
      <c r="N234" s="341"/>
      <c r="O234" s="54">
        <f>IF(Table1[[#This Row],[Phân loại]]="Tồn đầu kỳ",Table1[[#This Row],[Tổng giá trị]],0)</f>
        <v>0</v>
      </c>
      <c r="P234" s="55">
        <f>IF(Table1[[#This Row],[Số còn phải thu ĐK]]&lt;&gt;0,0,IF(Table1[[#This Row],[Phân loại]]="Bán hàng",Table1[[#This Row],[Tổng giá trị]],-Table1[[#This Row],[Tổng giá trị]]))</f>
        <v>655011</v>
      </c>
      <c r="Q234" s="108">
        <f t="shared" si="25"/>
        <v>0</v>
      </c>
      <c r="R234" s="55">
        <f>Table1[[#This Row],[Số còn phải thu ĐK]]+Table1[[#This Row],[Giá Trị HD sau CK]]-Table1[[#This Row],[Số tiền đã thu]]</f>
        <v>655011</v>
      </c>
      <c r="S234" s="56">
        <f>IF(Table1[[#This Row],[Ngày hóa đơn]]&lt;&gt;"",Table1[[#This Row],[Ngày hóa đơn]],Table1[[#This Row],[Ngày hạch toán]])</f>
        <v>45978</v>
      </c>
      <c r="T234" s="55"/>
      <c r="U234" s="56">
        <f>IF(Table1[[#This Row],[Ngày tính CN]]="","",S234+T234)</f>
        <v>45978</v>
      </c>
      <c r="V234" s="57">
        <f ca="1">IF(Table1[[#This Row],[Hạn thanh toán]]="","",IF((U234-NOW())&lt;0,0,(U234-NOW())))</f>
        <v>0</v>
      </c>
      <c r="W234" s="54"/>
      <c r="X234" s="65">
        <f t="shared" ca="1" si="24"/>
        <v>23.362421527781407</v>
      </c>
      <c r="Y234" s="346" t="str">
        <f t="shared" ref="Y234" ca="1" si="34">IF(R234=0,"Đã thanh toán",IF(X234="","",IF(X234&lt;=0,"Chưa đến hạn thanh toán",IF(X234&lt;=30,"Nợ quá hạn 30 ngày",IF(X234&lt;=60,"Nợ quá hạn từ 30 ngày đến 60 ngày",IF(X234&lt;=90,"Nợ quá hạn từ 60 ngày đến 90 ngày",IF(X234&lt;=120,"Nợ quá hạn từ 90 ngày đến 120 ngày","Nợ quá hạn hơn 120 ngày có khả năng mất thanh toán")))))))</f>
        <v>Nợ quá hạn 30 ngày</v>
      </c>
      <c r="Z234" s="254">
        <f>Table1[[#This Row],[Hạn thanh toán]]</f>
        <v>45978</v>
      </c>
      <c r="AA234" s="254">
        <f>Table1[[#This Row],[Ngày Thanh toán]]</f>
        <v>0</v>
      </c>
      <c r="AB234" s="58" t="s">
        <v>19249</v>
      </c>
      <c r="AC234" s="58" t="s">
        <v>3799</v>
      </c>
      <c r="AD234" s="3" t="str">
        <f>IF(Table1[[#This Row],[Mã khách hàng]]="","",VLOOKUP($A234,Ma_KH!$A:$Q,Ma_KH!O$1,0))</f>
        <v>KL00068</v>
      </c>
      <c r="AE234" s="3" t="str">
        <f>IF(Table1[[#This Row],[Mã khách hàng]]="","",VLOOKUP($A234,Ma_KH!$A:$Q,Ma_KH!P$1,0))</f>
        <v>Eco Mart , toà 143 Trần Phú</v>
      </c>
      <c r="AF234" s="58" t="str">
        <f>VLOOKUP(A234,Ma_KH!A:Q,Ma_KH!J$1,0)</f>
        <v>Đỗ Minh Quang</v>
      </c>
    </row>
    <row r="235" spans="1:32" ht="16.5">
      <c r="A235" s="73" t="s">
        <v>56</v>
      </c>
      <c r="B235" s="73" t="s">
        <v>572</v>
      </c>
      <c r="C235" s="75">
        <v>45677</v>
      </c>
      <c r="D235" s="76" t="s">
        <v>573</v>
      </c>
      <c r="E235" s="75"/>
      <c r="F235" s="73"/>
      <c r="G235" s="73" t="s">
        <v>574</v>
      </c>
      <c r="H235" s="69">
        <v>1468620</v>
      </c>
      <c r="I235" s="69">
        <v>102803</v>
      </c>
      <c r="J235" s="69">
        <f>(Table1[[#This Row],[Tiền hàng]]-Table1[[#This Row],[Tiền chiết khấu]])*8%</f>
        <v>109265.36</v>
      </c>
      <c r="K235" s="69">
        <v>1475082</v>
      </c>
      <c r="L235" s="8" t="s">
        <v>24</v>
      </c>
      <c r="M235" s="41">
        <v>45682</v>
      </c>
      <c r="N235" s="29" t="s">
        <v>3809</v>
      </c>
      <c r="O235" s="69">
        <f>IF(Table1[[#This Row],[Phân loại]]="Tồn đầu kỳ",Table1[[#This Row],[Tổng giá trị]],0)</f>
        <v>0</v>
      </c>
      <c r="P235" s="8">
        <f>IF(Table1[[#This Row],[Số còn phải thu ĐK]]&lt;&gt;0,0,IF(Table1[[#This Row],[Phân loại]]="Bán hàng",Table1[[#This Row],[Tổng giá trị]],-Table1[[#This Row],[Tổng giá trị]]))</f>
        <v>1475082</v>
      </c>
      <c r="Q235" s="18">
        <f t="shared" si="25"/>
        <v>1475082</v>
      </c>
      <c r="R235" s="8">
        <f>Table1[[#This Row],[Số còn phải thu ĐK]]+Table1[[#This Row],[Giá Trị HD sau CK]]-Table1[[#This Row],[Số tiền đã thu]]</f>
        <v>0</v>
      </c>
      <c r="S235" s="7">
        <f>IF(Table1[[#This Row],[Ngày hóa đơn]]&lt;&gt;"",Table1[[#This Row],[Ngày hóa đơn]],Table1[[#This Row],[Ngày hạch toán]])</f>
        <v>45677</v>
      </c>
      <c r="T235" s="8"/>
      <c r="U235" s="7">
        <f>IF(Table1[[#This Row],[Ngày tính CN]]="","",S235+T235)</f>
        <v>45677</v>
      </c>
      <c r="V235" s="71">
        <f ca="1">IF(Table1[[#This Row],[Hạn thanh toán]]="","",IF((U235-NOW())&lt;0,0,(U235-NOW())))</f>
        <v>0</v>
      </c>
      <c r="W235" s="69"/>
      <c r="X235" s="65" t="str">
        <f t="shared" ca="1" si="24"/>
        <v/>
      </c>
      <c r="Y235" s="65" t="str">
        <f t="shared" si="30"/>
        <v>Đã thanh toán</v>
      </c>
      <c r="Z235" s="250">
        <f>Table1[[#This Row],[Hạn thanh toán]]</f>
        <v>45677</v>
      </c>
      <c r="AA235" s="250">
        <f>Table1[[#This Row],[Ngày Thanh toán]]</f>
        <v>45682</v>
      </c>
      <c r="AD235" s="3" t="str">
        <f>IF(Table1[[#This Row],[Mã khách hàng]]="","",VLOOKUP($A235,Ma_KH!$A:$Q,Ma_KH!O$1,0))</f>
        <v>KL00082</v>
      </c>
      <c r="AE235" s="3" t="str">
        <f>IF(Table1[[#This Row],[Mã khách hàng]]="","",VLOOKUP($A235,Ma_KH!$A:$Q,Ma_KH!P$1,0))</f>
        <v>Em Hằng đội 2 Xuân Bách</v>
      </c>
      <c r="AF235" s="3" t="str">
        <f>VLOOKUP(A235,Ma_KH!A:Q,Ma_KH!J$1,0)</f>
        <v>Đỗ Minh Quang</v>
      </c>
    </row>
    <row r="236" spans="1:32" ht="16.5">
      <c r="A236" s="73" t="s">
        <v>56</v>
      </c>
      <c r="B236" s="73" t="s">
        <v>572</v>
      </c>
      <c r="C236" s="75">
        <v>45679</v>
      </c>
      <c r="D236" s="76" t="s">
        <v>575</v>
      </c>
      <c r="E236" s="75"/>
      <c r="F236" s="73"/>
      <c r="G236" s="73" t="s">
        <v>574</v>
      </c>
      <c r="H236" s="69">
        <v>1835775</v>
      </c>
      <c r="I236" s="69">
        <v>128504</v>
      </c>
      <c r="J236" s="69">
        <f>(Table1[[#This Row],[Tiền hàng]]-Table1[[#This Row],[Tiền chiết khấu]])*8%</f>
        <v>136581.68</v>
      </c>
      <c r="K236" s="69">
        <v>1843853</v>
      </c>
      <c r="L236" s="8" t="s">
        <v>24</v>
      </c>
      <c r="M236" s="41">
        <v>45682</v>
      </c>
      <c r="N236" s="29" t="s">
        <v>3810</v>
      </c>
      <c r="O236" s="69">
        <f>IF(Table1[[#This Row],[Phân loại]]="Tồn đầu kỳ",Table1[[#This Row],[Tổng giá trị]],0)</f>
        <v>0</v>
      </c>
      <c r="P236" s="8">
        <f>IF(Table1[[#This Row],[Số còn phải thu ĐK]]&lt;&gt;0,0,IF(Table1[[#This Row],[Phân loại]]="Bán hàng",Table1[[#This Row],[Tổng giá trị]],-Table1[[#This Row],[Tổng giá trị]]))</f>
        <v>1843853</v>
      </c>
      <c r="Q236" s="18">
        <f t="shared" si="25"/>
        <v>1843853</v>
      </c>
      <c r="R236" s="8">
        <f>Table1[[#This Row],[Số còn phải thu ĐK]]+Table1[[#This Row],[Giá Trị HD sau CK]]-Table1[[#This Row],[Số tiền đã thu]]</f>
        <v>0</v>
      </c>
      <c r="S236" s="7">
        <f>IF(Table1[[#This Row],[Ngày hóa đơn]]&lt;&gt;"",Table1[[#This Row],[Ngày hóa đơn]],Table1[[#This Row],[Ngày hạch toán]])</f>
        <v>45679</v>
      </c>
      <c r="T236" s="8"/>
      <c r="U236" s="7">
        <f>IF(Table1[[#This Row],[Ngày tính CN]]="","",S236+T236)</f>
        <v>45679</v>
      </c>
      <c r="V236" s="71">
        <f ca="1">IF(Table1[[#This Row],[Hạn thanh toán]]="","",IF((U236-NOW())&lt;0,0,(U236-NOW())))</f>
        <v>0</v>
      </c>
      <c r="W236" s="69"/>
      <c r="X236" s="65" t="str">
        <f t="shared" ca="1" si="24"/>
        <v/>
      </c>
      <c r="Y236" s="65" t="str">
        <f t="shared" si="30"/>
        <v>Đã thanh toán</v>
      </c>
      <c r="Z236" s="250">
        <f>Table1[[#This Row],[Hạn thanh toán]]</f>
        <v>45679</v>
      </c>
      <c r="AA236" s="250">
        <f>Table1[[#This Row],[Ngày Thanh toán]]</f>
        <v>45682</v>
      </c>
      <c r="AD236" s="3" t="str">
        <f>IF(Table1[[#This Row],[Mã khách hàng]]="","",VLOOKUP($A236,Ma_KH!$A:$Q,Ma_KH!O$1,0))</f>
        <v>KL00082</v>
      </c>
      <c r="AE236" s="3" t="str">
        <f>IF(Table1[[#This Row],[Mã khách hàng]]="","",VLOOKUP($A236,Ma_KH!$A:$Q,Ma_KH!P$1,0))</f>
        <v>Em Hằng đội 2 Xuân Bách</v>
      </c>
      <c r="AF236" s="3" t="str">
        <f>VLOOKUP(A236,Ma_KH!A:Q,Ma_KH!J$1,0)</f>
        <v>Đỗ Minh Quang</v>
      </c>
    </row>
    <row r="237" spans="1:32" ht="16.5">
      <c r="A237" s="73" t="s">
        <v>56</v>
      </c>
      <c r="B237" s="73" t="s">
        <v>572</v>
      </c>
      <c r="C237" s="75">
        <v>45692</v>
      </c>
      <c r="D237" s="76" t="s">
        <v>576</v>
      </c>
      <c r="E237" s="75"/>
      <c r="F237" s="73"/>
      <c r="G237" s="73" t="s">
        <v>574</v>
      </c>
      <c r="H237" s="69">
        <v>3689780</v>
      </c>
      <c r="I237" s="69">
        <v>258285</v>
      </c>
      <c r="J237" s="69">
        <f>(Table1[[#This Row],[Tiền hàng]]-Table1[[#This Row],[Tiền chiết khấu]])*8%</f>
        <v>274519.59999999998</v>
      </c>
      <c r="K237" s="69">
        <v>3706015</v>
      </c>
      <c r="L237" s="8" t="s">
        <v>24</v>
      </c>
      <c r="M237" s="41">
        <v>45724</v>
      </c>
      <c r="N237" s="29" t="s">
        <v>3812</v>
      </c>
      <c r="O237" s="69">
        <f>IF(Table1[[#This Row],[Phân loại]]="Tồn đầu kỳ",Table1[[#This Row],[Tổng giá trị]],0)</f>
        <v>0</v>
      </c>
      <c r="P237" s="8">
        <f>IF(Table1[[#This Row],[Số còn phải thu ĐK]]&lt;&gt;0,0,IF(Table1[[#This Row],[Phân loại]]="Bán hàng",Table1[[#This Row],[Tổng giá trị]],-Table1[[#This Row],[Tổng giá trị]]))</f>
        <v>3706015</v>
      </c>
      <c r="Q237" s="18">
        <f t="shared" si="25"/>
        <v>3706015</v>
      </c>
      <c r="R237" s="8">
        <f>Table1[[#This Row],[Số còn phải thu ĐK]]+Table1[[#This Row],[Giá Trị HD sau CK]]-Table1[[#This Row],[Số tiền đã thu]]</f>
        <v>0</v>
      </c>
      <c r="S237" s="7">
        <f>IF(Table1[[#This Row],[Ngày hóa đơn]]&lt;&gt;"",Table1[[#This Row],[Ngày hóa đơn]],Table1[[#This Row],[Ngày hạch toán]])</f>
        <v>45692</v>
      </c>
      <c r="T237" s="8"/>
      <c r="U237" s="7">
        <f>IF(Table1[[#This Row],[Ngày tính CN]]="","",S237+T237)</f>
        <v>45692</v>
      </c>
      <c r="V237" s="71">
        <f ca="1">IF(Table1[[#This Row],[Hạn thanh toán]]="","",IF((U237-NOW())&lt;0,0,(U237-NOW())))</f>
        <v>0</v>
      </c>
      <c r="W237" s="69"/>
      <c r="X237" s="65" t="str">
        <f t="shared" ca="1" si="24"/>
        <v/>
      </c>
      <c r="Y237" s="65" t="str">
        <f t="shared" si="30"/>
        <v>Đã thanh toán</v>
      </c>
      <c r="Z237" s="250">
        <f>Table1[[#This Row],[Hạn thanh toán]]</f>
        <v>45692</v>
      </c>
      <c r="AA237" s="250">
        <f>Table1[[#This Row],[Ngày Thanh toán]]</f>
        <v>45724</v>
      </c>
      <c r="AD237" s="3" t="str">
        <f>IF(Table1[[#This Row],[Mã khách hàng]]="","",VLOOKUP($A237,Ma_KH!$A:$Q,Ma_KH!O$1,0))</f>
        <v>KL00082</v>
      </c>
      <c r="AE237" s="3" t="str">
        <f>IF(Table1[[#This Row],[Mã khách hàng]]="","",VLOOKUP($A237,Ma_KH!$A:$Q,Ma_KH!P$1,0))</f>
        <v>Em Hằng đội 2 Xuân Bách</v>
      </c>
      <c r="AF237" s="3" t="str">
        <f>VLOOKUP(A237,Ma_KH!A:Q,Ma_KH!J$1,0)</f>
        <v>Đỗ Minh Quang</v>
      </c>
    </row>
    <row r="238" spans="1:32" ht="16.5">
      <c r="A238" s="73" t="s">
        <v>56</v>
      </c>
      <c r="B238" s="73" t="s">
        <v>572</v>
      </c>
      <c r="C238" s="75">
        <v>45695</v>
      </c>
      <c r="D238" s="76" t="s">
        <v>577</v>
      </c>
      <c r="E238" s="75"/>
      <c r="F238" s="73"/>
      <c r="G238" s="73" t="s">
        <v>574</v>
      </c>
      <c r="H238" s="69">
        <v>1321758</v>
      </c>
      <c r="I238" s="69">
        <v>92523</v>
      </c>
      <c r="J238" s="69">
        <f>(Table1[[#This Row],[Tiền hàng]]-Table1[[#This Row],[Tiền chiết khấu]])*8%</f>
        <v>98338.8</v>
      </c>
      <c r="K238" s="69">
        <v>1327574</v>
      </c>
      <c r="L238" s="8" t="s">
        <v>24</v>
      </c>
      <c r="M238" s="41">
        <v>45695</v>
      </c>
      <c r="N238" s="29" t="s">
        <v>3811</v>
      </c>
      <c r="O238" s="69">
        <f>IF(Table1[[#This Row],[Phân loại]]="Tồn đầu kỳ",Table1[[#This Row],[Tổng giá trị]],0)</f>
        <v>0</v>
      </c>
      <c r="P238" s="8">
        <f>IF(Table1[[#This Row],[Số còn phải thu ĐK]]&lt;&gt;0,0,IF(Table1[[#This Row],[Phân loại]]="Bán hàng",Table1[[#This Row],[Tổng giá trị]],-Table1[[#This Row],[Tổng giá trị]]))</f>
        <v>1327574</v>
      </c>
      <c r="Q238" s="18">
        <f t="shared" si="25"/>
        <v>1327574</v>
      </c>
      <c r="R238" s="8">
        <f>Table1[[#This Row],[Số còn phải thu ĐK]]+Table1[[#This Row],[Giá Trị HD sau CK]]-Table1[[#This Row],[Số tiền đã thu]]</f>
        <v>0</v>
      </c>
      <c r="S238" s="7">
        <f>IF(Table1[[#This Row],[Ngày hóa đơn]]&lt;&gt;"",Table1[[#This Row],[Ngày hóa đơn]],Table1[[#This Row],[Ngày hạch toán]])</f>
        <v>45695</v>
      </c>
      <c r="T238" s="8"/>
      <c r="U238" s="7">
        <f>IF(Table1[[#This Row],[Ngày tính CN]]="","",S238+T238)</f>
        <v>45695</v>
      </c>
      <c r="V238" s="71">
        <f ca="1">IF(Table1[[#This Row],[Hạn thanh toán]]="","",IF((U238-NOW())&lt;0,0,(U238-NOW())))</f>
        <v>0</v>
      </c>
      <c r="W238" s="69"/>
      <c r="X238" s="65" t="str">
        <f t="shared" ca="1" si="24"/>
        <v/>
      </c>
      <c r="Y238" s="65" t="str">
        <f t="shared" si="30"/>
        <v>Đã thanh toán</v>
      </c>
      <c r="Z238" s="250">
        <f>Table1[[#This Row],[Hạn thanh toán]]</f>
        <v>45695</v>
      </c>
      <c r="AA238" s="250">
        <f>Table1[[#This Row],[Ngày Thanh toán]]</f>
        <v>45695</v>
      </c>
      <c r="AD238" s="3" t="str">
        <f>IF(Table1[[#This Row],[Mã khách hàng]]="","",VLOOKUP($A238,Ma_KH!$A:$Q,Ma_KH!O$1,0))</f>
        <v>KL00082</v>
      </c>
      <c r="AE238" s="3" t="str">
        <f>IF(Table1[[#This Row],[Mã khách hàng]]="","",VLOOKUP($A238,Ma_KH!$A:$Q,Ma_KH!P$1,0))</f>
        <v>Em Hằng đội 2 Xuân Bách</v>
      </c>
      <c r="AF238" s="3" t="str">
        <f>VLOOKUP(A238,Ma_KH!A:Q,Ma_KH!J$1,0)</f>
        <v>Đỗ Minh Quang</v>
      </c>
    </row>
    <row r="239" spans="1:32" ht="16.5">
      <c r="A239" s="73" t="s">
        <v>56</v>
      </c>
      <c r="B239" s="73" t="s">
        <v>572</v>
      </c>
      <c r="C239" s="75">
        <v>45703</v>
      </c>
      <c r="D239" s="76" t="s">
        <v>578</v>
      </c>
      <c r="E239" s="75"/>
      <c r="F239" s="73"/>
      <c r="G239" s="73" t="s">
        <v>574</v>
      </c>
      <c r="H239" s="69">
        <v>1468620</v>
      </c>
      <c r="I239" s="69">
        <v>102803</v>
      </c>
      <c r="J239" s="69">
        <f>(Table1[[#This Row],[Tiền hàng]]-Table1[[#This Row],[Tiền chiết khấu]])*8%</f>
        <v>109265.36</v>
      </c>
      <c r="K239" s="69">
        <v>1475082</v>
      </c>
      <c r="L239" s="8" t="s">
        <v>24</v>
      </c>
      <c r="M239" s="41">
        <v>45724</v>
      </c>
      <c r="N239" s="29" t="s">
        <v>3813</v>
      </c>
      <c r="O239" s="69">
        <f>IF(Table1[[#This Row],[Phân loại]]="Tồn đầu kỳ",Table1[[#This Row],[Tổng giá trị]],0)</f>
        <v>0</v>
      </c>
      <c r="P239" s="8">
        <f>IF(Table1[[#This Row],[Số còn phải thu ĐK]]&lt;&gt;0,0,IF(Table1[[#This Row],[Phân loại]]="Bán hàng",Table1[[#This Row],[Tổng giá trị]],-Table1[[#This Row],[Tổng giá trị]]))</f>
        <v>1475082</v>
      </c>
      <c r="Q239" s="18">
        <f t="shared" si="25"/>
        <v>1475082</v>
      </c>
      <c r="R239" s="8">
        <f>Table1[[#This Row],[Số còn phải thu ĐK]]+Table1[[#This Row],[Giá Trị HD sau CK]]-Table1[[#This Row],[Số tiền đã thu]]</f>
        <v>0</v>
      </c>
      <c r="S239" s="7">
        <f>IF(Table1[[#This Row],[Ngày hóa đơn]]&lt;&gt;"",Table1[[#This Row],[Ngày hóa đơn]],Table1[[#This Row],[Ngày hạch toán]])</f>
        <v>45703</v>
      </c>
      <c r="T239" s="8"/>
      <c r="U239" s="7">
        <f>IF(Table1[[#This Row],[Ngày tính CN]]="","",S239+T239)</f>
        <v>45703</v>
      </c>
      <c r="V239" s="71">
        <f ca="1">IF(Table1[[#This Row],[Hạn thanh toán]]="","",IF((U239-NOW())&lt;0,0,(U239-NOW())))</f>
        <v>0</v>
      </c>
      <c r="W239" s="69"/>
      <c r="X239" s="65" t="str">
        <f t="shared" ca="1" si="24"/>
        <v/>
      </c>
      <c r="Y239" s="65" t="str">
        <f t="shared" si="30"/>
        <v>Đã thanh toán</v>
      </c>
      <c r="Z239" s="250">
        <f>Table1[[#This Row],[Hạn thanh toán]]</f>
        <v>45703</v>
      </c>
      <c r="AA239" s="250">
        <f>Table1[[#This Row],[Ngày Thanh toán]]</f>
        <v>45724</v>
      </c>
      <c r="AD239" s="3" t="str">
        <f>IF(Table1[[#This Row],[Mã khách hàng]]="","",VLOOKUP($A239,Ma_KH!$A:$Q,Ma_KH!O$1,0))</f>
        <v>KL00082</v>
      </c>
      <c r="AE239" s="3" t="str">
        <f>IF(Table1[[#This Row],[Mã khách hàng]]="","",VLOOKUP($A239,Ma_KH!$A:$Q,Ma_KH!P$1,0))</f>
        <v>Em Hằng đội 2 Xuân Bách</v>
      </c>
      <c r="AF239" s="3" t="str">
        <f>VLOOKUP(A239,Ma_KH!A:Q,Ma_KH!J$1,0)</f>
        <v>Đỗ Minh Quang</v>
      </c>
    </row>
    <row r="240" spans="1:32" ht="16.5">
      <c r="A240" s="73" t="s">
        <v>56</v>
      </c>
      <c r="B240" s="73" t="s">
        <v>572</v>
      </c>
      <c r="C240" s="75">
        <v>45724</v>
      </c>
      <c r="D240" s="76" t="s">
        <v>579</v>
      </c>
      <c r="E240" s="75"/>
      <c r="F240" s="73"/>
      <c r="G240" s="73" t="s">
        <v>574</v>
      </c>
      <c r="H240" s="69">
        <v>1468620</v>
      </c>
      <c r="I240" s="69">
        <v>102803</v>
      </c>
      <c r="J240" s="69">
        <f>(Table1[[#This Row],[Tiền hàng]]-Table1[[#This Row],[Tiền chiết khấu]])*8%</f>
        <v>109265.36</v>
      </c>
      <c r="K240" s="69">
        <v>1475082</v>
      </c>
      <c r="L240" s="8" t="s">
        <v>24</v>
      </c>
      <c r="M240" s="41">
        <v>45755</v>
      </c>
      <c r="N240" s="29" t="s">
        <v>3815</v>
      </c>
      <c r="O240" s="69">
        <f>IF(Table1[[#This Row],[Phân loại]]="Tồn đầu kỳ",Table1[[#This Row],[Tổng giá trị]],0)</f>
        <v>0</v>
      </c>
      <c r="P240" s="8">
        <f>IF(Table1[[#This Row],[Số còn phải thu ĐK]]&lt;&gt;0,0,IF(Table1[[#This Row],[Phân loại]]="Bán hàng",Table1[[#This Row],[Tổng giá trị]],-Table1[[#This Row],[Tổng giá trị]]))</f>
        <v>1475082</v>
      </c>
      <c r="Q240" s="18">
        <f t="shared" si="25"/>
        <v>1475082</v>
      </c>
      <c r="R240" s="8">
        <f>Table1[[#This Row],[Số còn phải thu ĐK]]+Table1[[#This Row],[Giá Trị HD sau CK]]-Table1[[#This Row],[Số tiền đã thu]]</f>
        <v>0</v>
      </c>
      <c r="S240" s="7">
        <f>IF(Table1[[#This Row],[Ngày hóa đơn]]&lt;&gt;"",Table1[[#This Row],[Ngày hóa đơn]],Table1[[#This Row],[Ngày hạch toán]])</f>
        <v>45724</v>
      </c>
      <c r="T240" s="8"/>
      <c r="U240" s="7">
        <f>IF(Table1[[#This Row],[Ngày tính CN]]="","",S240+T240)</f>
        <v>45724</v>
      </c>
      <c r="V240" s="71">
        <f ca="1">IF(Table1[[#This Row],[Hạn thanh toán]]="","",IF((U240-NOW())&lt;0,0,(U240-NOW())))</f>
        <v>0</v>
      </c>
      <c r="W240" s="69"/>
      <c r="X240" s="65" t="str">
        <f t="shared" ca="1" si="24"/>
        <v/>
      </c>
      <c r="Y240" s="65" t="str">
        <f t="shared" si="30"/>
        <v>Đã thanh toán</v>
      </c>
      <c r="Z240" s="250">
        <f>Table1[[#This Row],[Hạn thanh toán]]</f>
        <v>45724</v>
      </c>
      <c r="AA240" s="250">
        <f>Table1[[#This Row],[Ngày Thanh toán]]</f>
        <v>45755</v>
      </c>
      <c r="AD240" s="3" t="str">
        <f>IF(Table1[[#This Row],[Mã khách hàng]]="","",VLOOKUP($A240,Ma_KH!$A:$Q,Ma_KH!O$1,0))</f>
        <v>KL00082</v>
      </c>
      <c r="AE240" s="3" t="str">
        <f>IF(Table1[[#This Row],[Mã khách hàng]]="","",VLOOKUP($A240,Ma_KH!$A:$Q,Ma_KH!P$1,0))</f>
        <v>Em Hằng đội 2 Xuân Bách</v>
      </c>
      <c r="AF240" s="3" t="str">
        <f>VLOOKUP(A240,Ma_KH!A:Q,Ma_KH!J$1,0)</f>
        <v>Đỗ Minh Quang</v>
      </c>
    </row>
    <row r="241" spans="1:32" ht="16.5">
      <c r="A241" s="66" t="s">
        <v>56</v>
      </c>
      <c r="B241" s="66" t="s">
        <v>572</v>
      </c>
      <c r="C241" s="67">
        <v>45752</v>
      </c>
      <c r="D241" s="68" t="s">
        <v>580</v>
      </c>
      <c r="E241" s="67"/>
      <c r="F241" s="66"/>
      <c r="G241" s="66" t="s">
        <v>574</v>
      </c>
      <c r="H241" s="69">
        <v>1468620</v>
      </c>
      <c r="I241" s="69">
        <v>102803</v>
      </c>
      <c r="J241" s="69">
        <f>(Table1[[#This Row],[Tiền hàng]]-Table1[[#This Row],[Tiền chiết khấu]])*8%</f>
        <v>109265.36</v>
      </c>
      <c r="K241" s="69">
        <v>1475082</v>
      </c>
      <c r="L241" s="8" t="s">
        <v>24</v>
      </c>
      <c r="M241" s="41">
        <v>45783</v>
      </c>
      <c r="N241" s="29" t="s">
        <v>3814</v>
      </c>
      <c r="O241" s="69">
        <f>IF(Table1[[#This Row],[Phân loại]]="Tồn đầu kỳ",Table1[[#This Row],[Tổng giá trị]],0)</f>
        <v>0</v>
      </c>
      <c r="P241" s="8">
        <f>IF(Table1[[#This Row],[Số còn phải thu ĐK]]&lt;&gt;0,0,IF(Table1[[#This Row],[Phân loại]]="Bán hàng",Table1[[#This Row],[Tổng giá trị]],-Table1[[#This Row],[Tổng giá trị]]))</f>
        <v>1475082</v>
      </c>
      <c r="Q241" s="18">
        <f t="shared" si="25"/>
        <v>1475082</v>
      </c>
      <c r="R241" s="8">
        <f>Table1[[#This Row],[Số còn phải thu ĐK]]+Table1[[#This Row],[Giá Trị HD sau CK]]-Table1[[#This Row],[Số tiền đã thu]]</f>
        <v>0</v>
      </c>
      <c r="S241" s="7">
        <f>IF(Table1[[#This Row],[Ngày hóa đơn]]&lt;&gt;"",Table1[[#This Row],[Ngày hóa đơn]],Table1[[#This Row],[Ngày hạch toán]])</f>
        <v>45752</v>
      </c>
      <c r="T241" s="8"/>
      <c r="U241" s="7">
        <f>IF(Table1[[#This Row],[Ngày tính CN]]="","",S241+T241)</f>
        <v>45752</v>
      </c>
      <c r="V241" s="71">
        <f ca="1">IF(Table1[[#This Row],[Hạn thanh toán]]="","",IF((U241-NOW())&lt;0,0,(U241-NOW())))</f>
        <v>0</v>
      </c>
      <c r="W241" s="69"/>
      <c r="X241" s="65" t="str">
        <f t="shared" ca="1" si="24"/>
        <v/>
      </c>
      <c r="Y241" s="65" t="str">
        <f t="shared" si="30"/>
        <v>Đã thanh toán</v>
      </c>
      <c r="Z241" s="250">
        <f>Table1[[#This Row],[Hạn thanh toán]]</f>
        <v>45752</v>
      </c>
      <c r="AA241" s="250">
        <f>Table1[[#This Row],[Ngày Thanh toán]]</f>
        <v>45783</v>
      </c>
      <c r="AD241" s="3" t="str">
        <f>IF(Table1[[#This Row],[Mã khách hàng]]="","",VLOOKUP($A241,Ma_KH!$A:$Q,Ma_KH!O$1,0))</f>
        <v>KL00082</v>
      </c>
      <c r="AE241" s="3" t="str">
        <f>IF(Table1[[#This Row],[Mã khách hàng]]="","",VLOOKUP($A241,Ma_KH!$A:$Q,Ma_KH!P$1,0))</f>
        <v>Em Hằng đội 2 Xuân Bách</v>
      </c>
      <c r="AF241" s="3" t="str">
        <f>VLOOKUP(A241,Ma_KH!A:Q,Ma_KH!J$1,0)</f>
        <v>Đỗ Minh Quang</v>
      </c>
    </row>
    <row r="242" spans="1:32" ht="16.5">
      <c r="A242" s="73" t="s">
        <v>56</v>
      </c>
      <c r="B242" s="73" t="s">
        <v>572</v>
      </c>
      <c r="C242" s="75">
        <v>45724</v>
      </c>
      <c r="D242" s="76" t="s">
        <v>581</v>
      </c>
      <c r="E242" s="75">
        <v>45724</v>
      </c>
      <c r="F242" s="73"/>
      <c r="G242" s="73" t="s">
        <v>347</v>
      </c>
      <c r="H242" s="69"/>
      <c r="I242" s="69">
        <v>0</v>
      </c>
      <c r="J242" s="69">
        <f>(Table1[[#This Row],[Tiền hàng]]-Table1[[#This Row],[Tiền chiết khấu]])*8%</f>
        <v>0</v>
      </c>
      <c r="K242" s="69">
        <v>239885</v>
      </c>
      <c r="L242" s="8" t="s">
        <v>17</v>
      </c>
      <c r="M242" s="41">
        <v>45724</v>
      </c>
      <c r="N242" s="29" t="s">
        <v>3812</v>
      </c>
      <c r="O242" s="69">
        <f>IF(Table1[[#This Row],[Phân loại]]="Tồn đầu kỳ",Table1[[#This Row],[Tổng giá trị]],0)</f>
        <v>0</v>
      </c>
      <c r="P242" s="8">
        <f>IF(Table1[[#This Row],[Số còn phải thu ĐK]]&lt;&gt;0,0,IF(Table1[[#This Row],[Phân loại]]="Bán hàng",Table1[[#This Row],[Tổng giá trị]],-Table1[[#This Row],[Tổng giá trị]]))</f>
        <v>-239885</v>
      </c>
      <c r="Q242" s="18">
        <f t="shared" si="25"/>
        <v>-239885</v>
      </c>
      <c r="R242" s="8">
        <f>Table1[[#This Row],[Số còn phải thu ĐK]]+Table1[[#This Row],[Giá Trị HD sau CK]]-Table1[[#This Row],[Số tiền đã thu]]</f>
        <v>0</v>
      </c>
      <c r="S242" s="7">
        <f>IF(Table1[[#This Row],[Ngày hóa đơn]]&lt;&gt;"",Table1[[#This Row],[Ngày hóa đơn]],Table1[[#This Row],[Ngày hạch toán]])</f>
        <v>45724</v>
      </c>
      <c r="T242" s="8"/>
      <c r="U242" s="7">
        <f>IF(Table1[[#This Row],[Ngày tính CN]]="","",S242+T242)</f>
        <v>45724</v>
      </c>
      <c r="V242" s="71">
        <f ca="1">IF(Table1[[#This Row],[Hạn thanh toán]]="","",IF((U242-NOW())&lt;0,0,(U242-NOW())))</f>
        <v>0</v>
      </c>
      <c r="W242" s="69"/>
      <c r="X242" s="65" t="str">
        <f t="shared" ca="1" si="24"/>
        <v/>
      </c>
      <c r="Y242" s="65" t="str">
        <f t="shared" si="30"/>
        <v>Đã thanh toán</v>
      </c>
      <c r="Z242" s="250">
        <f>Table1[[#This Row],[Hạn thanh toán]]</f>
        <v>45724</v>
      </c>
      <c r="AA242" s="250">
        <f>Table1[[#This Row],[Ngày Thanh toán]]</f>
        <v>45724</v>
      </c>
      <c r="AD242" s="3" t="str">
        <f>IF(Table1[[#This Row],[Mã khách hàng]]="","",VLOOKUP($A242,Ma_KH!$A:$Q,Ma_KH!O$1,0))</f>
        <v>KL00082</v>
      </c>
      <c r="AE242" s="3" t="str">
        <f>IF(Table1[[#This Row],[Mã khách hàng]]="","",VLOOKUP($A242,Ma_KH!$A:$Q,Ma_KH!P$1,0))</f>
        <v>Em Hằng đội 2 Xuân Bách</v>
      </c>
      <c r="AF242" s="3" t="str">
        <f>VLOOKUP(A242,Ma_KH!A:Q,Ma_KH!J$1,0)</f>
        <v>Đỗ Minh Quang</v>
      </c>
    </row>
    <row r="243" spans="1:32" ht="16.5">
      <c r="A243" s="66" t="s">
        <v>56</v>
      </c>
      <c r="B243" s="66" t="s">
        <v>572</v>
      </c>
      <c r="C243" s="67">
        <v>45755</v>
      </c>
      <c r="D243" s="68" t="s">
        <v>582</v>
      </c>
      <c r="E243" s="67">
        <v>45755</v>
      </c>
      <c r="F243" s="66"/>
      <c r="G243" s="66" t="s">
        <v>347</v>
      </c>
      <c r="H243" s="69"/>
      <c r="I243" s="69">
        <v>0</v>
      </c>
      <c r="J243" s="69">
        <f>(Table1[[#This Row],[Tiền hàng]]-Table1[[#This Row],[Tiền chiết khấu]])*8%</f>
        <v>0</v>
      </c>
      <c r="K243" s="69">
        <v>158611</v>
      </c>
      <c r="L243" s="8" t="s">
        <v>17</v>
      </c>
      <c r="M243" s="41">
        <v>45755</v>
      </c>
      <c r="N243" s="29" t="s">
        <v>3815</v>
      </c>
      <c r="O243" s="69">
        <f>IF(Table1[[#This Row],[Phân loại]]="Tồn đầu kỳ",Table1[[#This Row],[Tổng giá trị]],0)</f>
        <v>0</v>
      </c>
      <c r="P243" s="8">
        <f>IF(Table1[[#This Row],[Số còn phải thu ĐK]]&lt;&gt;0,0,IF(Table1[[#This Row],[Phân loại]]="Bán hàng",Table1[[#This Row],[Tổng giá trị]],-Table1[[#This Row],[Tổng giá trị]]))</f>
        <v>-158611</v>
      </c>
      <c r="Q243" s="18">
        <f t="shared" si="25"/>
        <v>-158611</v>
      </c>
      <c r="R243" s="8">
        <f>Table1[[#This Row],[Số còn phải thu ĐK]]+Table1[[#This Row],[Giá Trị HD sau CK]]-Table1[[#This Row],[Số tiền đã thu]]</f>
        <v>0</v>
      </c>
      <c r="S243" s="7">
        <f>IF(Table1[[#This Row],[Ngày hóa đơn]]&lt;&gt;"",Table1[[#This Row],[Ngày hóa đơn]],Table1[[#This Row],[Ngày hạch toán]])</f>
        <v>45755</v>
      </c>
      <c r="T243" s="8"/>
      <c r="U243" s="7">
        <f>IF(Table1[[#This Row],[Ngày tính CN]]="","",S243+T243)</f>
        <v>45755</v>
      </c>
      <c r="V243" s="71">
        <f ca="1">IF(Table1[[#This Row],[Hạn thanh toán]]="","",IF((U243-NOW())&lt;0,0,(U243-NOW())))</f>
        <v>0</v>
      </c>
      <c r="W243" s="69"/>
      <c r="X243" s="65" t="str">
        <f t="shared" ca="1" si="24"/>
        <v/>
      </c>
      <c r="Y243" s="65" t="str">
        <f t="shared" si="30"/>
        <v>Đã thanh toán</v>
      </c>
      <c r="Z243" s="250">
        <f>Table1[[#This Row],[Hạn thanh toán]]</f>
        <v>45755</v>
      </c>
      <c r="AA243" s="250">
        <f>Table1[[#This Row],[Ngày Thanh toán]]</f>
        <v>45755</v>
      </c>
      <c r="AD243" s="3" t="str">
        <f>IF(Table1[[#This Row],[Mã khách hàng]]="","",VLOOKUP($A243,Ma_KH!$A:$Q,Ma_KH!O$1,0))</f>
        <v>KL00082</v>
      </c>
      <c r="AE243" s="3" t="str">
        <f>IF(Table1[[#This Row],[Mã khách hàng]]="","",VLOOKUP($A243,Ma_KH!$A:$Q,Ma_KH!P$1,0))</f>
        <v>Em Hằng đội 2 Xuân Bách</v>
      </c>
      <c r="AF243" s="3" t="str">
        <f>VLOOKUP(A243,Ma_KH!A:Q,Ma_KH!J$1,0)</f>
        <v>Đỗ Minh Quang</v>
      </c>
    </row>
    <row r="244" spans="1:32" ht="16.5">
      <c r="A244" s="73" t="s">
        <v>57</v>
      </c>
      <c r="B244" s="73" t="s">
        <v>583</v>
      </c>
      <c r="C244" s="75">
        <v>45695</v>
      </c>
      <c r="D244" s="76" t="s">
        <v>584</v>
      </c>
      <c r="E244" s="75"/>
      <c r="F244" s="73"/>
      <c r="G244" s="73" t="s">
        <v>585</v>
      </c>
      <c r="H244" s="69">
        <v>2346710</v>
      </c>
      <c r="I244" s="69">
        <v>187737</v>
      </c>
      <c r="J244" s="69">
        <f>(Table1[[#This Row],[Tiền hàng]]-Table1[[#This Row],[Tiền chiết khấu]])*8%</f>
        <v>172717.84</v>
      </c>
      <c r="K244" s="69">
        <v>2331691</v>
      </c>
      <c r="L244" s="8" t="s">
        <v>24</v>
      </c>
      <c r="M244" s="41">
        <v>45724</v>
      </c>
      <c r="N244" s="29" t="s">
        <v>3816</v>
      </c>
      <c r="O244" s="69">
        <f>IF(Table1[[#This Row],[Phân loại]]="Tồn đầu kỳ",Table1[[#This Row],[Tổng giá trị]],0)</f>
        <v>0</v>
      </c>
      <c r="P244" s="8">
        <f>IF(Table1[[#This Row],[Số còn phải thu ĐK]]&lt;&gt;0,0,IF(Table1[[#This Row],[Phân loại]]="Bán hàng",Table1[[#This Row],[Tổng giá trị]],-Table1[[#This Row],[Tổng giá trị]]))</f>
        <v>2331691</v>
      </c>
      <c r="Q244" s="18">
        <f t="shared" si="25"/>
        <v>2331691</v>
      </c>
      <c r="R244" s="8">
        <f>Table1[[#This Row],[Số còn phải thu ĐK]]+Table1[[#This Row],[Giá Trị HD sau CK]]-Table1[[#This Row],[Số tiền đã thu]]</f>
        <v>0</v>
      </c>
      <c r="S244" s="7">
        <f>IF(Table1[[#This Row],[Ngày hóa đơn]]&lt;&gt;"",Table1[[#This Row],[Ngày hóa đơn]],Table1[[#This Row],[Ngày hạch toán]])</f>
        <v>45695</v>
      </c>
      <c r="T244" s="8"/>
      <c r="U244" s="7">
        <f>IF(Table1[[#This Row],[Ngày tính CN]]="","",S244+T244)</f>
        <v>45695</v>
      </c>
      <c r="V244" s="71">
        <f ca="1">IF(Table1[[#This Row],[Hạn thanh toán]]="","",IF((U244-NOW())&lt;0,0,(U244-NOW())))</f>
        <v>0</v>
      </c>
      <c r="W244" s="69"/>
      <c r="X244" s="65" t="str">
        <f t="shared" ca="1" si="24"/>
        <v/>
      </c>
      <c r="Y244" s="65" t="str">
        <f t="shared" si="30"/>
        <v>Đã thanh toán</v>
      </c>
      <c r="Z244" s="250">
        <f>Table1[[#This Row],[Hạn thanh toán]]</f>
        <v>45695</v>
      </c>
      <c r="AA244" s="250">
        <f>Table1[[#This Row],[Ngày Thanh toán]]</f>
        <v>45724</v>
      </c>
      <c r="AD244" s="3" t="str">
        <f>IF(Table1[[#This Row],[Mã khách hàng]]="","",VLOOKUP($A244,Ma_KH!$A:$Q,Ma_KH!O$1,0))</f>
        <v>KL00177</v>
      </c>
      <c r="AE244" s="3" t="str">
        <f>IF(Table1[[#This Row],[Mã khách hàng]]="","",VLOOKUP($A244,Ma_KH!$A:$Q,Ma_KH!P$1,0))</f>
        <v>Em Linh</v>
      </c>
      <c r="AF244" s="3" t="str">
        <f>VLOOKUP(A244,Ma_KH!A:Q,Ma_KH!J$1,0)</f>
        <v>Đỗ Minh Quang</v>
      </c>
    </row>
    <row r="245" spans="1:32" ht="16.5">
      <c r="A245" s="73" t="s">
        <v>57</v>
      </c>
      <c r="B245" s="73" t="s">
        <v>583</v>
      </c>
      <c r="C245" s="75">
        <v>45703</v>
      </c>
      <c r="D245" s="76" t="s">
        <v>586</v>
      </c>
      <c r="E245" s="75"/>
      <c r="F245" s="73"/>
      <c r="G245" s="73" t="s">
        <v>587</v>
      </c>
      <c r="H245" s="69">
        <v>1511716</v>
      </c>
      <c r="I245" s="69">
        <v>120937</v>
      </c>
      <c r="J245" s="69">
        <f>(Table1[[#This Row],[Tiền hàng]]-Table1[[#This Row],[Tiền chiết khấu]])*8%</f>
        <v>111262.32</v>
      </c>
      <c r="K245" s="69">
        <v>1502041</v>
      </c>
      <c r="L245" s="8" t="s">
        <v>24</v>
      </c>
      <c r="M245" s="41">
        <v>45724</v>
      </c>
      <c r="N245" s="29" t="s">
        <v>3817</v>
      </c>
      <c r="O245" s="69">
        <f>IF(Table1[[#This Row],[Phân loại]]="Tồn đầu kỳ",Table1[[#This Row],[Tổng giá trị]],0)</f>
        <v>0</v>
      </c>
      <c r="P245" s="8">
        <f>IF(Table1[[#This Row],[Số còn phải thu ĐK]]&lt;&gt;0,0,IF(Table1[[#This Row],[Phân loại]]="Bán hàng",Table1[[#This Row],[Tổng giá trị]],-Table1[[#This Row],[Tổng giá trị]]))</f>
        <v>1502041</v>
      </c>
      <c r="Q245" s="18">
        <f t="shared" si="25"/>
        <v>1502041</v>
      </c>
      <c r="R245" s="8">
        <f>Table1[[#This Row],[Số còn phải thu ĐK]]+Table1[[#This Row],[Giá Trị HD sau CK]]-Table1[[#This Row],[Số tiền đã thu]]</f>
        <v>0</v>
      </c>
      <c r="S245" s="7">
        <f>IF(Table1[[#This Row],[Ngày hóa đơn]]&lt;&gt;"",Table1[[#This Row],[Ngày hóa đơn]],Table1[[#This Row],[Ngày hạch toán]])</f>
        <v>45703</v>
      </c>
      <c r="T245" s="8"/>
      <c r="U245" s="7">
        <f>IF(Table1[[#This Row],[Ngày tính CN]]="","",S245+T245)</f>
        <v>45703</v>
      </c>
      <c r="V245" s="71">
        <f ca="1">IF(Table1[[#This Row],[Hạn thanh toán]]="","",IF((U245-NOW())&lt;0,0,(U245-NOW())))</f>
        <v>0</v>
      </c>
      <c r="W245" s="69"/>
      <c r="X245" s="65" t="str">
        <f t="shared" ca="1" si="24"/>
        <v/>
      </c>
      <c r="Y245" s="65" t="str">
        <f t="shared" si="30"/>
        <v>Đã thanh toán</v>
      </c>
      <c r="Z245" s="250">
        <f>Table1[[#This Row],[Hạn thanh toán]]</f>
        <v>45703</v>
      </c>
      <c r="AA245" s="250">
        <f>Table1[[#This Row],[Ngày Thanh toán]]</f>
        <v>45724</v>
      </c>
      <c r="AD245" s="3" t="str">
        <f>IF(Table1[[#This Row],[Mã khách hàng]]="","",VLOOKUP($A245,Ma_KH!$A:$Q,Ma_KH!O$1,0))</f>
        <v>KL00177</v>
      </c>
      <c r="AE245" s="3" t="str">
        <f>IF(Table1[[#This Row],[Mã khách hàng]]="","",VLOOKUP($A245,Ma_KH!$A:$Q,Ma_KH!P$1,0))</f>
        <v>Em Linh</v>
      </c>
      <c r="AF245" s="3" t="str">
        <f>VLOOKUP(A245,Ma_KH!A:Q,Ma_KH!J$1,0)</f>
        <v>Đỗ Minh Quang</v>
      </c>
    </row>
    <row r="246" spans="1:32" ht="16.5">
      <c r="A246" s="66" t="s">
        <v>57</v>
      </c>
      <c r="B246" s="66" t="s">
        <v>583</v>
      </c>
      <c r="C246" s="67">
        <v>45724</v>
      </c>
      <c r="D246" s="68" t="s">
        <v>588</v>
      </c>
      <c r="E246" s="67">
        <v>45724</v>
      </c>
      <c r="F246" s="66"/>
      <c r="G246" s="66" t="s">
        <v>347</v>
      </c>
      <c r="H246" s="69"/>
      <c r="I246" s="69">
        <v>0</v>
      </c>
      <c r="J246" s="69">
        <f>(Table1[[#This Row],[Tiền hàng]]-Table1[[#This Row],[Tiền chiết khấu]])*8%</f>
        <v>0</v>
      </c>
      <c r="K246" s="69">
        <v>239885</v>
      </c>
      <c r="L246" s="8" t="s">
        <v>17</v>
      </c>
      <c r="M246" s="41">
        <v>45724</v>
      </c>
      <c r="N246" s="29" t="s">
        <v>3816</v>
      </c>
      <c r="O246" s="69">
        <f>IF(Table1[[#This Row],[Phân loại]]="Tồn đầu kỳ",Table1[[#This Row],[Tổng giá trị]],0)</f>
        <v>0</v>
      </c>
      <c r="P246" s="8">
        <f>IF(Table1[[#This Row],[Số còn phải thu ĐK]]&lt;&gt;0,0,IF(Table1[[#This Row],[Phân loại]]="Bán hàng",Table1[[#This Row],[Tổng giá trị]],-Table1[[#This Row],[Tổng giá trị]]))</f>
        <v>-239885</v>
      </c>
      <c r="Q246" s="18">
        <f t="shared" si="25"/>
        <v>-239885</v>
      </c>
      <c r="R246" s="8">
        <f>Table1[[#This Row],[Số còn phải thu ĐK]]+Table1[[#This Row],[Giá Trị HD sau CK]]-Table1[[#This Row],[Số tiền đã thu]]</f>
        <v>0</v>
      </c>
      <c r="S246" s="7">
        <f>IF(Table1[[#This Row],[Ngày hóa đơn]]&lt;&gt;"",Table1[[#This Row],[Ngày hóa đơn]],Table1[[#This Row],[Ngày hạch toán]])</f>
        <v>45724</v>
      </c>
      <c r="T246" s="8"/>
      <c r="U246" s="7">
        <f>IF(Table1[[#This Row],[Ngày tính CN]]="","",S246+T246)</f>
        <v>45724</v>
      </c>
      <c r="V246" s="71">
        <f ca="1">IF(Table1[[#This Row],[Hạn thanh toán]]="","",IF((U246-NOW())&lt;0,0,(U246-NOW())))</f>
        <v>0</v>
      </c>
      <c r="W246" s="69"/>
      <c r="X246" s="65" t="str">
        <f t="shared" ca="1" si="24"/>
        <v/>
      </c>
      <c r="Y246" s="65" t="str">
        <f t="shared" si="30"/>
        <v>Đã thanh toán</v>
      </c>
      <c r="Z246" s="250">
        <f>Table1[[#This Row],[Hạn thanh toán]]</f>
        <v>45724</v>
      </c>
      <c r="AA246" s="250">
        <f>Table1[[#This Row],[Ngày Thanh toán]]</f>
        <v>45724</v>
      </c>
      <c r="AD246" s="3" t="str">
        <f>IF(Table1[[#This Row],[Mã khách hàng]]="","",VLOOKUP($A246,Ma_KH!$A:$Q,Ma_KH!O$1,0))</f>
        <v>KL00177</v>
      </c>
      <c r="AE246" s="3" t="str">
        <f>IF(Table1[[#This Row],[Mã khách hàng]]="","",VLOOKUP($A246,Ma_KH!$A:$Q,Ma_KH!P$1,0))</f>
        <v>Em Linh</v>
      </c>
      <c r="AF246" s="3" t="str">
        <f>VLOOKUP(A246,Ma_KH!A:Q,Ma_KH!J$1,0)</f>
        <v>Đỗ Minh Quang</v>
      </c>
    </row>
    <row r="247" spans="1:32" s="139" customFormat="1" ht="16.5">
      <c r="A247" s="127" t="s">
        <v>58</v>
      </c>
      <c r="B247" s="127" t="s">
        <v>589</v>
      </c>
      <c r="C247" s="128">
        <v>45568</v>
      </c>
      <c r="D247" s="129" t="s">
        <v>3820</v>
      </c>
      <c r="E247" s="128"/>
      <c r="F247" s="127"/>
      <c r="G247" s="127" t="s">
        <v>591</v>
      </c>
      <c r="H247" s="131">
        <v>2355160</v>
      </c>
      <c r="I247" s="131">
        <v>117758</v>
      </c>
      <c r="J247" s="131">
        <f>(Table1[[#This Row],[Tiền hàng]]-Table1[[#This Row],[Tiền chiết khấu]])*8%</f>
        <v>178992.16</v>
      </c>
      <c r="K247" s="131">
        <v>2416394</v>
      </c>
      <c r="L247" s="132" t="s">
        <v>3643</v>
      </c>
      <c r="M247" s="41">
        <v>45677</v>
      </c>
      <c r="N247" s="29" t="s">
        <v>3821</v>
      </c>
      <c r="O247" s="131">
        <f>IF(Table1[[#This Row],[Phân loại]]="Tồn đầu kỳ",Table1[[#This Row],[Tổng giá trị]],0)</f>
        <v>2416394</v>
      </c>
      <c r="P247" s="132">
        <f>IF(Table1[[#This Row],[Số còn phải thu ĐK]]&lt;&gt;0,0,IF(Table1[[#This Row],[Phân loại]]="Bán hàng",Table1[[#This Row],[Tổng giá trị]],-Table1[[#This Row],[Tổng giá trị]]))</f>
        <v>0</v>
      </c>
      <c r="Q247" s="18">
        <f t="shared" si="25"/>
        <v>2416394</v>
      </c>
      <c r="R247" s="132">
        <f>Table1[[#This Row],[Số còn phải thu ĐK]]+Table1[[#This Row],[Giá Trị HD sau CK]]-Table1[[#This Row],[Số tiền đã thu]]</f>
        <v>0</v>
      </c>
      <c r="S247" s="136">
        <f>IF(Table1[[#This Row],[Ngày hóa đơn]]&lt;&gt;"",Table1[[#This Row],[Ngày hóa đơn]],Table1[[#This Row],[Ngày hạch toán]])</f>
        <v>45568</v>
      </c>
      <c r="T247" s="132"/>
      <c r="U247" s="136">
        <f>IF(Table1[[#This Row],[Ngày tính CN]]="","",S247+T247)</f>
        <v>45568</v>
      </c>
      <c r="V247" s="137">
        <f ca="1">IF(Table1[[#This Row],[Hạn thanh toán]]="","",IF((U247-NOW())&lt;0,0,(U247-NOW())))</f>
        <v>0</v>
      </c>
      <c r="W247" s="131"/>
      <c r="X247" s="65" t="str">
        <f t="shared" ca="1" si="24"/>
        <v/>
      </c>
      <c r="Y247" s="138" t="str">
        <f t="shared" ref="Y247" si="35">IF(R247=0,"Đã thanh toán",IF(X247="","",IF(X247&lt;=0,"Chưa đến hạn thanh toán",IF(X247&lt;=30,"Nợ quá hạn 30 ngày",IF(X247&lt;=60,"Nợ quá hạn từ 30 ngày đến 60 ngày",IF(X247&lt;=90,"Nợ quá hạn từ 60 ngày đến 90 ngày",IF(X247&lt;=120,"Nợ quá hạn từ 90 ngày đến 120 ngày","Nợ quá hạn hơn 120 ngày có khả năng mất thanh toán")))))))</f>
        <v>Đã thanh toán</v>
      </c>
      <c r="Z247" s="253">
        <f>Table1[[#This Row],[Hạn thanh toán]]</f>
        <v>45568</v>
      </c>
      <c r="AA247" s="253">
        <f>Table1[[#This Row],[Ngày Thanh toán]]</f>
        <v>45677</v>
      </c>
      <c r="AD247" s="3" t="str">
        <f>IF(Table1[[#This Row],[Mã khách hàng]]="","",VLOOKUP($A247,Ma_KH!$A:$Q,Ma_KH!O$1,0))</f>
        <v>KL00106</v>
      </c>
      <c r="AE247" s="3" t="str">
        <f>IF(Table1[[#This Row],[Mã khách hàng]]="","",VLOOKUP($A247,Ma_KH!$A:$Q,Ma_KH!P$1,0))</f>
        <v>Em Nguyệt - Sach.Mart</v>
      </c>
      <c r="AF247" s="139" t="str">
        <f>VLOOKUP(A247,Ma_KH!A:Q,Ma_KH!J$1,0)</f>
        <v>Trần Thị Huệ</v>
      </c>
    </row>
    <row r="248" spans="1:32" ht="16.5">
      <c r="A248" s="66" t="s">
        <v>58</v>
      </c>
      <c r="B248" s="66" t="s">
        <v>589</v>
      </c>
      <c r="C248" s="67">
        <v>45678</v>
      </c>
      <c r="D248" s="68" t="s">
        <v>590</v>
      </c>
      <c r="E248" s="67"/>
      <c r="F248" s="66"/>
      <c r="G248" s="66" t="s">
        <v>591</v>
      </c>
      <c r="H248" s="69">
        <v>2355160</v>
      </c>
      <c r="I248" s="69">
        <v>117758</v>
      </c>
      <c r="J248" s="69">
        <f>(Table1[[#This Row],[Tiền hàng]]-Table1[[#This Row],[Tiền chiết khấu]])*8%</f>
        <v>178992.16</v>
      </c>
      <c r="K248" s="69">
        <v>2416394</v>
      </c>
      <c r="L248" s="8" t="s">
        <v>24</v>
      </c>
      <c r="M248" s="41">
        <v>45752</v>
      </c>
      <c r="N248" s="29" t="s">
        <v>3819</v>
      </c>
      <c r="O248" s="69">
        <f>IF(Table1[[#This Row],[Phân loại]]="Tồn đầu kỳ",Table1[[#This Row],[Tổng giá trị]],0)</f>
        <v>0</v>
      </c>
      <c r="P248" s="8">
        <f>IF(Table1[[#This Row],[Số còn phải thu ĐK]]&lt;&gt;0,0,IF(Table1[[#This Row],[Phân loại]]="Bán hàng",Table1[[#This Row],[Tổng giá trị]],-Table1[[#This Row],[Tổng giá trị]]))</f>
        <v>2416394</v>
      </c>
      <c r="Q248" s="18">
        <f t="shared" si="25"/>
        <v>2416394</v>
      </c>
      <c r="R248" s="8">
        <f>Table1[[#This Row],[Số còn phải thu ĐK]]+Table1[[#This Row],[Giá Trị HD sau CK]]-Table1[[#This Row],[Số tiền đã thu]]</f>
        <v>0</v>
      </c>
      <c r="S248" s="7">
        <f>IF(Table1[[#This Row],[Ngày hóa đơn]]&lt;&gt;"",Table1[[#This Row],[Ngày hóa đơn]],Table1[[#This Row],[Ngày hạch toán]])</f>
        <v>45678</v>
      </c>
      <c r="T248" s="8"/>
      <c r="U248" s="7">
        <f>IF(Table1[[#This Row],[Ngày tính CN]]="","",S248+T248)</f>
        <v>45678</v>
      </c>
      <c r="V248" s="71">
        <f ca="1">IF(Table1[[#This Row],[Hạn thanh toán]]="","",IF((U248-NOW())&lt;0,0,(U248-NOW())))</f>
        <v>0</v>
      </c>
      <c r="W248" s="69"/>
      <c r="X248" s="65" t="str">
        <f t="shared" ca="1" si="24"/>
        <v/>
      </c>
      <c r="Y248" s="65" t="str">
        <f t="shared" si="30"/>
        <v>Đã thanh toán</v>
      </c>
      <c r="Z248" s="250">
        <f>Table1[[#This Row],[Hạn thanh toán]]</f>
        <v>45678</v>
      </c>
      <c r="AA248" s="250">
        <f>Table1[[#This Row],[Ngày Thanh toán]]</f>
        <v>45752</v>
      </c>
      <c r="AD248" s="3" t="str">
        <f>IF(Table1[[#This Row],[Mã khách hàng]]="","",VLOOKUP($A248,Ma_KH!$A:$Q,Ma_KH!O$1,0))</f>
        <v>KL00106</v>
      </c>
      <c r="AE248" s="3" t="str">
        <f>IF(Table1[[#This Row],[Mã khách hàng]]="","",VLOOKUP($A248,Ma_KH!$A:$Q,Ma_KH!P$1,0))</f>
        <v>Em Nguyệt - Sach.Mart</v>
      </c>
      <c r="AF248" s="3" t="str">
        <f>VLOOKUP(A248,Ma_KH!A:Q,Ma_KH!J$1,0)</f>
        <v>Trần Thị Huệ</v>
      </c>
    </row>
    <row r="249" spans="1:32" ht="16.5">
      <c r="A249" s="66" t="s">
        <v>59</v>
      </c>
      <c r="B249" s="79" t="s">
        <v>592</v>
      </c>
      <c r="C249" s="41">
        <v>45826</v>
      </c>
      <c r="D249" s="67" t="s">
        <v>593</v>
      </c>
      <c r="E249" s="67"/>
      <c r="F249" s="67" t="s">
        <v>594</v>
      </c>
      <c r="G249" s="66" t="s">
        <v>595</v>
      </c>
      <c r="H249" s="69">
        <v>1083799</v>
      </c>
      <c r="I249" s="69">
        <v>75866</v>
      </c>
      <c r="J249" s="69">
        <f>(Table1[[#This Row],[Tiền hàng]]-Table1[[#This Row],[Tiền chiết khấu]])*8%</f>
        <v>80634.64</v>
      </c>
      <c r="K249" s="69">
        <v>1088568</v>
      </c>
      <c r="L249" s="8" t="s">
        <v>24</v>
      </c>
      <c r="M249" s="41">
        <v>45827</v>
      </c>
      <c r="N249" s="29" t="s">
        <v>3818</v>
      </c>
      <c r="O249" s="69">
        <f>IF(Table1[[#This Row],[Phân loại]]="Tồn đầu kỳ",Table1[[#This Row],[Tổng giá trị]],0)</f>
        <v>0</v>
      </c>
      <c r="P249" s="8">
        <f>IF(Table1[[#This Row],[Số còn phải thu ĐK]]&lt;&gt;0,0,IF(Table1[[#This Row],[Phân loại]]="Bán hàng",Table1[[#This Row],[Tổng giá trị]],-Table1[[#This Row],[Tổng giá trị]]))</f>
        <v>1088568</v>
      </c>
      <c r="Q249" s="18">
        <f t="shared" si="25"/>
        <v>1088568</v>
      </c>
      <c r="R249" s="8">
        <f>Table1[[#This Row],[Số còn phải thu ĐK]]+Table1[[#This Row],[Giá Trị HD sau CK]]-Table1[[#This Row],[Số tiền đã thu]]</f>
        <v>0</v>
      </c>
      <c r="S249" s="7">
        <f>IF(Table1[[#This Row],[Ngày hóa đơn]]&lt;&gt;"",Table1[[#This Row],[Ngày hóa đơn]],Table1[[#This Row],[Ngày hạch toán]])</f>
        <v>45826</v>
      </c>
      <c r="T249" s="8"/>
      <c r="U249" s="7">
        <f>IF(Table1[[#This Row],[Ngày tính CN]]="","",S249+T249)</f>
        <v>45826</v>
      </c>
      <c r="V249" s="71">
        <f ca="1">IF(Table1[[#This Row],[Hạn thanh toán]]="","",IF((U249-NOW())&lt;0,0,(U249-NOW())))</f>
        <v>0</v>
      </c>
      <c r="W249" s="69"/>
      <c r="X249" s="65" t="str">
        <f t="shared" ca="1" si="24"/>
        <v/>
      </c>
      <c r="Y249" s="65" t="str">
        <f t="shared" si="30"/>
        <v>Đã thanh toán</v>
      </c>
      <c r="Z249" s="250">
        <f>Table1[[#This Row],[Hạn thanh toán]]</f>
        <v>45826</v>
      </c>
      <c r="AA249" s="250">
        <f>Table1[[#This Row],[Ngày Thanh toán]]</f>
        <v>45827</v>
      </c>
      <c r="AD249" s="3" t="str">
        <f>IF(Table1[[#This Row],[Mã khách hàng]]="","",VLOOKUP($A249,Ma_KH!$A:$Q,Ma_KH!O$1,0))</f>
        <v>KL00196</v>
      </c>
      <c r="AE249" s="3" t="str">
        <f>IF(Table1[[#This Row],[Mã khách hàng]]="","",VLOOKUP($A249,Ma_KH!$A:$Q,Ma_KH!P$1,0))</f>
        <v>Esmee Mart - 444 Hoàng Hoa Thám, Ba Đình, Hà Nội</v>
      </c>
      <c r="AF249" s="3" t="str">
        <f>VLOOKUP(A249,Ma_KH!A:Q,Ma_KH!J$1,0)</f>
        <v>Vũ Anh Tuấn</v>
      </c>
    </row>
    <row r="250" spans="1:32" ht="16.5">
      <c r="A250" s="73" t="s">
        <v>60</v>
      </c>
      <c r="B250" s="78" t="s">
        <v>596</v>
      </c>
      <c r="C250" s="75">
        <v>45731</v>
      </c>
      <c r="D250" s="76" t="s">
        <v>597</v>
      </c>
      <c r="E250" s="75"/>
      <c r="F250" s="81"/>
      <c r="G250" s="73" t="s">
        <v>598</v>
      </c>
      <c r="H250" s="69">
        <v>1343619</v>
      </c>
      <c r="I250" s="69">
        <v>0</v>
      </c>
      <c r="J250" s="69">
        <f>(Table1[[#This Row],[Tiền hàng]]-Table1[[#This Row],[Tiền chiết khấu]])*8%</f>
        <v>107489.52</v>
      </c>
      <c r="K250" s="69">
        <v>1451109</v>
      </c>
      <c r="L250" s="8" t="s">
        <v>24</v>
      </c>
      <c r="M250" s="113">
        <v>45821</v>
      </c>
      <c r="N250" s="112" t="s">
        <v>3787</v>
      </c>
      <c r="O250" s="69">
        <f>IF(Table1[[#This Row],[Phân loại]]="Tồn đầu kỳ",Table1[[#This Row],[Tổng giá trị]],0)</f>
        <v>0</v>
      </c>
      <c r="P250" s="8">
        <f>IF(Table1[[#This Row],[Số còn phải thu ĐK]]&lt;&gt;0,0,IF(Table1[[#This Row],[Phân loại]]="Bán hàng",Table1[[#This Row],[Tổng giá trị]],-Table1[[#This Row],[Tổng giá trị]]))</f>
        <v>1451109</v>
      </c>
      <c r="Q250" s="18">
        <f t="shared" si="25"/>
        <v>1451109</v>
      </c>
      <c r="R250" s="8">
        <f>Table1[[#This Row],[Số còn phải thu ĐK]]+Table1[[#This Row],[Giá Trị HD sau CK]]-Table1[[#This Row],[Số tiền đã thu]]</f>
        <v>0</v>
      </c>
      <c r="S250" s="7">
        <f>IF(Table1[[#This Row],[Ngày hóa đơn]]&lt;&gt;"",Table1[[#This Row],[Ngày hóa đơn]],Table1[[#This Row],[Ngày hạch toán]])</f>
        <v>45731</v>
      </c>
      <c r="T250" s="8"/>
      <c r="U250" s="7">
        <f>IF(Table1[[#This Row],[Ngày tính CN]]="","",S250+T250)</f>
        <v>45731</v>
      </c>
      <c r="V250" s="71">
        <f ca="1">IF(Table1[[#This Row],[Hạn thanh toán]]="","",IF((U250-NOW())&lt;0,0,(U250-NOW())))</f>
        <v>0</v>
      </c>
      <c r="W250" s="69"/>
      <c r="X250" s="65" t="str">
        <f t="shared" ca="1" si="24"/>
        <v/>
      </c>
      <c r="Y250" s="65" t="str">
        <f t="shared" si="30"/>
        <v>Đã thanh toán</v>
      </c>
      <c r="Z250" s="250">
        <f>Table1[[#This Row],[Hạn thanh toán]]</f>
        <v>45731</v>
      </c>
      <c r="AA250" s="250">
        <f>Table1[[#This Row],[Ngày Thanh toán]]</f>
        <v>45821</v>
      </c>
      <c r="AD250" s="3" t="str">
        <f>IF(Table1[[#This Row],[Mã khách hàng]]="","",VLOOKUP($A250,Ma_KH!$A:$Q,Ma_KH!O$1,0))</f>
        <v>KL00056</v>
      </c>
      <c r="AE250" s="3" t="str">
        <f>IF(Table1[[#This Row],[Mã khách hàng]]="","",VLOOKUP($A250,Ma_KH!$A:$Q,Ma_KH!P$1,0))</f>
        <v>Fresh &amp; Go Mart</v>
      </c>
      <c r="AF250" s="3" t="str">
        <f>VLOOKUP(A250,Ma_KH!A:Q,Ma_KH!J$1,0)</f>
        <v>Vũ Anh Tuấn</v>
      </c>
    </row>
    <row r="251" spans="1:32" ht="16.5">
      <c r="A251" s="73" t="s">
        <v>60</v>
      </c>
      <c r="B251" s="78" t="s">
        <v>596</v>
      </c>
      <c r="C251" s="75">
        <v>45755</v>
      </c>
      <c r="D251" s="76" t="s">
        <v>599</v>
      </c>
      <c r="E251" s="75"/>
      <c r="F251" s="81"/>
      <c r="G251" s="73" t="s">
        <v>598</v>
      </c>
      <c r="H251" s="69">
        <v>691467</v>
      </c>
      <c r="I251" s="69">
        <v>0</v>
      </c>
      <c r="J251" s="69">
        <f>(Table1[[#This Row],[Tiền hàng]]-Table1[[#This Row],[Tiền chiết khấu]])*8%</f>
        <v>55317.36</v>
      </c>
      <c r="K251" s="69">
        <v>746784</v>
      </c>
      <c r="L251" s="8" t="s">
        <v>24</v>
      </c>
      <c r="M251" s="113">
        <v>45758</v>
      </c>
      <c r="N251" s="112" t="s">
        <v>3789</v>
      </c>
      <c r="O251" s="69">
        <f>IF(Table1[[#This Row],[Phân loại]]="Tồn đầu kỳ",Table1[[#This Row],[Tổng giá trị]],0)</f>
        <v>0</v>
      </c>
      <c r="P251" s="8">
        <f>IF(Table1[[#This Row],[Số còn phải thu ĐK]]&lt;&gt;0,0,IF(Table1[[#This Row],[Phân loại]]="Bán hàng",Table1[[#This Row],[Tổng giá trị]],-Table1[[#This Row],[Tổng giá trị]]))</f>
        <v>746784</v>
      </c>
      <c r="Q251" s="18">
        <f t="shared" si="25"/>
        <v>746784</v>
      </c>
      <c r="R251" s="8">
        <f>Table1[[#This Row],[Số còn phải thu ĐK]]+Table1[[#This Row],[Giá Trị HD sau CK]]-Table1[[#This Row],[Số tiền đã thu]]</f>
        <v>0</v>
      </c>
      <c r="S251" s="7">
        <f>IF(Table1[[#This Row],[Ngày hóa đơn]]&lt;&gt;"",Table1[[#This Row],[Ngày hóa đơn]],Table1[[#This Row],[Ngày hạch toán]])</f>
        <v>45755</v>
      </c>
      <c r="T251" s="8"/>
      <c r="U251" s="7">
        <f>IF(Table1[[#This Row],[Ngày tính CN]]="","",S251+T251)</f>
        <v>45755</v>
      </c>
      <c r="V251" s="71">
        <f ca="1">IF(Table1[[#This Row],[Hạn thanh toán]]="","",IF((U251-NOW())&lt;0,0,(U251-NOW())))</f>
        <v>0</v>
      </c>
      <c r="W251" s="69"/>
      <c r="X251" s="65" t="str">
        <f t="shared" ca="1" si="24"/>
        <v/>
      </c>
      <c r="Y251" s="65" t="str">
        <f t="shared" si="30"/>
        <v>Đã thanh toán</v>
      </c>
      <c r="Z251" s="250">
        <f>Table1[[#This Row],[Hạn thanh toán]]</f>
        <v>45755</v>
      </c>
      <c r="AA251" s="250">
        <f>Table1[[#This Row],[Ngày Thanh toán]]</f>
        <v>45758</v>
      </c>
      <c r="AD251" s="3" t="str">
        <f>IF(Table1[[#This Row],[Mã khách hàng]]="","",VLOOKUP($A251,Ma_KH!$A:$Q,Ma_KH!O$1,0))</f>
        <v>KL00056</v>
      </c>
      <c r="AE251" s="3" t="str">
        <f>IF(Table1[[#This Row],[Mã khách hàng]]="","",VLOOKUP($A251,Ma_KH!$A:$Q,Ma_KH!P$1,0))</f>
        <v>Fresh &amp; Go Mart</v>
      </c>
      <c r="AF251" s="3" t="str">
        <f>VLOOKUP(A251,Ma_KH!A:Q,Ma_KH!J$1,0)</f>
        <v>Vũ Anh Tuấn</v>
      </c>
    </row>
    <row r="252" spans="1:32" ht="16.5">
      <c r="A252" s="73" t="s">
        <v>60</v>
      </c>
      <c r="B252" s="78" t="s">
        <v>596</v>
      </c>
      <c r="C252" s="75">
        <v>45782</v>
      </c>
      <c r="D252" s="76" t="s">
        <v>600</v>
      </c>
      <c r="E252" s="75"/>
      <c r="F252" s="81"/>
      <c r="G252" s="73" t="s">
        <v>598</v>
      </c>
      <c r="H252" s="69">
        <v>1008801</v>
      </c>
      <c r="I252" s="69">
        <v>0</v>
      </c>
      <c r="J252" s="69">
        <f>(Table1[[#This Row],[Tiền hàng]]-Table1[[#This Row],[Tiền chiết khấu]])*8%</f>
        <v>80704.08</v>
      </c>
      <c r="K252" s="69">
        <v>1089505</v>
      </c>
      <c r="L252" s="8" t="s">
        <v>24</v>
      </c>
      <c r="M252" s="113">
        <v>45821</v>
      </c>
      <c r="N252" s="112" t="s">
        <v>3790</v>
      </c>
      <c r="O252" s="69">
        <f>IF(Table1[[#This Row],[Phân loại]]="Tồn đầu kỳ",Table1[[#This Row],[Tổng giá trị]],0)</f>
        <v>0</v>
      </c>
      <c r="P252" s="8">
        <f>IF(Table1[[#This Row],[Số còn phải thu ĐK]]&lt;&gt;0,0,IF(Table1[[#This Row],[Phân loại]]="Bán hàng",Table1[[#This Row],[Tổng giá trị]],-Table1[[#This Row],[Tổng giá trị]]))</f>
        <v>1089505</v>
      </c>
      <c r="Q252" s="18">
        <f t="shared" si="25"/>
        <v>1089505</v>
      </c>
      <c r="R252" s="8">
        <f>Table1[[#This Row],[Số còn phải thu ĐK]]+Table1[[#This Row],[Giá Trị HD sau CK]]-Table1[[#This Row],[Số tiền đã thu]]</f>
        <v>0</v>
      </c>
      <c r="S252" s="7">
        <f>IF(Table1[[#This Row],[Ngày hóa đơn]]&lt;&gt;"",Table1[[#This Row],[Ngày hóa đơn]],Table1[[#This Row],[Ngày hạch toán]])</f>
        <v>45782</v>
      </c>
      <c r="T252" s="8"/>
      <c r="U252" s="7">
        <f>IF(Table1[[#This Row],[Ngày tính CN]]="","",S252+T252)</f>
        <v>45782</v>
      </c>
      <c r="V252" s="71">
        <f ca="1">IF(Table1[[#This Row],[Hạn thanh toán]]="","",IF((U252-NOW())&lt;0,0,(U252-NOW())))</f>
        <v>0</v>
      </c>
      <c r="W252" s="69"/>
      <c r="X252" s="65" t="str">
        <f t="shared" ca="1" si="24"/>
        <v/>
      </c>
      <c r="Y252" s="65" t="str">
        <f t="shared" si="30"/>
        <v>Đã thanh toán</v>
      </c>
      <c r="Z252" s="250">
        <f>Table1[[#This Row],[Hạn thanh toán]]</f>
        <v>45782</v>
      </c>
      <c r="AA252" s="250">
        <f>Table1[[#This Row],[Ngày Thanh toán]]</f>
        <v>45821</v>
      </c>
      <c r="AD252" s="3" t="str">
        <f>IF(Table1[[#This Row],[Mã khách hàng]]="","",VLOOKUP($A252,Ma_KH!$A:$Q,Ma_KH!O$1,0))</f>
        <v>KL00056</v>
      </c>
      <c r="AE252" s="3" t="str">
        <f>IF(Table1[[#This Row],[Mã khách hàng]]="","",VLOOKUP($A252,Ma_KH!$A:$Q,Ma_KH!P$1,0))</f>
        <v>Fresh &amp; Go Mart</v>
      </c>
      <c r="AF252" s="3" t="str">
        <f>VLOOKUP(A252,Ma_KH!A:Q,Ma_KH!J$1,0)</f>
        <v>Vũ Anh Tuấn</v>
      </c>
    </row>
    <row r="253" spans="1:32" ht="16.5">
      <c r="A253" s="73" t="s">
        <v>60</v>
      </c>
      <c r="B253" s="78" t="s">
        <v>596</v>
      </c>
      <c r="C253" s="75">
        <v>45818</v>
      </c>
      <c r="D253" s="76" t="s">
        <v>601</v>
      </c>
      <c r="E253" s="75"/>
      <c r="F253" s="81"/>
      <c r="G253" s="73" t="s">
        <v>598</v>
      </c>
      <c r="H253" s="69">
        <v>1230917</v>
      </c>
      <c r="I253" s="69">
        <v>0</v>
      </c>
      <c r="J253" s="69">
        <f>(Table1[[#This Row],[Tiền hàng]]-Table1[[#This Row],[Tiền chiết khấu]])*8%</f>
        <v>98473.36</v>
      </c>
      <c r="K253" s="69">
        <v>1329390</v>
      </c>
      <c r="L253" s="8" t="s">
        <v>24</v>
      </c>
      <c r="M253" s="113">
        <v>45860</v>
      </c>
      <c r="N253" s="112" t="s">
        <v>3788</v>
      </c>
      <c r="O253" s="69">
        <f>IF(Table1[[#This Row],[Phân loại]]="Tồn đầu kỳ",Table1[[#This Row],[Tổng giá trị]],0)</f>
        <v>0</v>
      </c>
      <c r="P253" s="8">
        <f>IF(Table1[[#This Row],[Số còn phải thu ĐK]]&lt;&gt;0,0,IF(Table1[[#This Row],[Phân loại]]="Bán hàng",Table1[[#This Row],[Tổng giá trị]],-Table1[[#This Row],[Tổng giá trị]]))</f>
        <v>1329390</v>
      </c>
      <c r="Q253" s="18">
        <f t="shared" si="25"/>
        <v>1329390</v>
      </c>
      <c r="R253" s="8">
        <f>Table1[[#This Row],[Số còn phải thu ĐK]]+Table1[[#This Row],[Giá Trị HD sau CK]]-Table1[[#This Row],[Số tiền đã thu]]</f>
        <v>0</v>
      </c>
      <c r="S253" s="7">
        <f>IF(Table1[[#This Row],[Ngày hóa đơn]]&lt;&gt;"",Table1[[#This Row],[Ngày hóa đơn]],Table1[[#This Row],[Ngày hạch toán]])</f>
        <v>45818</v>
      </c>
      <c r="T253" s="8"/>
      <c r="U253" s="7">
        <f>IF(Table1[[#This Row],[Ngày tính CN]]="","",S253+T253)</f>
        <v>45818</v>
      </c>
      <c r="V253" s="71">
        <f ca="1">IF(Table1[[#This Row],[Hạn thanh toán]]="","",IF((U253-NOW())&lt;0,0,(U253-NOW())))</f>
        <v>0</v>
      </c>
      <c r="W253" s="69"/>
      <c r="X253" s="65" t="str">
        <f t="shared" ca="1" si="24"/>
        <v/>
      </c>
      <c r="Y253" s="65" t="str">
        <f t="shared" si="30"/>
        <v>Đã thanh toán</v>
      </c>
      <c r="Z253" s="250">
        <f>Table1[[#This Row],[Hạn thanh toán]]</f>
        <v>45818</v>
      </c>
      <c r="AA253" s="250">
        <f>Table1[[#This Row],[Ngày Thanh toán]]</f>
        <v>45860</v>
      </c>
      <c r="AD253" s="3" t="str">
        <f>IF(Table1[[#This Row],[Mã khách hàng]]="","",VLOOKUP($A253,Ma_KH!$A:$Q,Ma_KH!O$1,0))</f>
        <v>KL00056</v>
      </c>
      <c r="AE253" s="3" t="str">
        <f>IF(Table1[[#This Row],[Mã khách hàng]]="","",VLOOKUP($A253,Ma_KH!$A:$Q,Ma_KH!P$1,0))</f>
        <v>Fresh &amp; Go Mart</v>
      </c>
      <c r="AF253" s="3" t="str">
        <f>VLOOKUP(A253,Ma_KH!A:Q,Ma_KH!J$1,0)</f>
        <v>Vũ Anh Tuấn</v>
      </c>
    </row>
    <row r="254" spans="1:32" ht="16.5">
      <c r="A254" s="73" t="s">
        <v>60</v>
      </c>
      <c r="B254" s="78" t="s">
        <v>596</v>
      </c>
      <c r="C254" s="75">
        <v>45853</v>
      </c>
      <c r="D254" s="76" t="s">
        <v>602</v>
      </c>
      <c r="E254" s="75"/>
      <c r="F254" s="81"/>
      <c r="G254" s="73" t="s">
        <v>598</v>
      </c>
      <c r="H254" s="69">
        <v>1378413</v>
      </c>
      <c r="I254" s="69">
        <v>0</v>
      </c>
      <c r="J254" s="69">
        <f>(Table1[[#This Row],[Tiền hàng]]-Table1[[#This Row],[Tiền chiết khấu]])*8%</f>
        <v>110273.04000000001</v>
      </c>
      <c r="K254" s="69">
        <v>1488686</v>
      </c>
      <c r="L254" s="8" t="s">
        <v>24</v>
      </c>
      <c r="M254" s="115">
        <v>45952</v>
      </c>
      <c r="N254" s="116" t="s">
        <v>3791</v>
      </c>
      <c r="O254" s="69">
        <f>IF(Table1[[#This Row],[Phân loại]]="Tồn đầu kỳ",Table1[[#This Row],[Tổng giá trị]],0)</f>
        <v>0</v>
      </c>
      <c r="P254" s="8">
        <f>IF(Table1[[#This Row],[Số còn phải thu ĐK]]&lt;&gt;0,0,IF(Table1[[#This Row],[Phân loại]]="Bán hàng",Table1[[#This Row],[Tổng giá trị]],-Table1[[#This Row],[Tổng giá trị]]))</f>
        <v>1488686</v>
      </c>
      <c r="Q254" s="18">
        <f t="shared" si="25"/>
        <v>1488686</v>
      </c>
      <c r="R254" s="8">
        <f>Table1[[#This Row],[Số còn phải thu ĐK]]+Table1[[#This Row],[Giá Trị HD sau CK]]-Table1[[#This Row],[Số tiền đã thu]]</f>
        <v>0</v>
      </c>
      <c r="S254" s="7">
        <f>IF(Table1[[#This Row],[Ngày hóa đơn]]&lt;&gt;"",Table1[[#This Row],[Ngày hóa đơn]],Table1[[#This Row],[Ngày hạch toán]])</f>
        <v>45853</v>
      </c>
      <c r="T254" s="8"/>
      <c r="U254" s="7">
        <f>IF(Table1[[#This Row],[Ngày tính CN]]="","",S254+T254)</f>
        <v>45853</v>
      </c>
      <c r="V254" s="71">
        <f ca="1">IF(Table1[[#This Row],[Hạn thanh toán]]="","",IF((U254-NOW())&lt;0,0,(U254-NOW())))</f>
        <v>0</v>
      </c>
      <c r="W254" s="69"/>
      <c r="X254" s="65" t="str">
        <f t="shared" ca="1" si="24"/>
        <v/>
      </c>
      <c r="Y254" s="65" t="str">
        <f t="shared" si="30"/>
        <v>Đã thanh toán</v>
      </c>
      <c r="Z254" s="250">
        <f>Table1[[#This Row],[Hạn thanh toán]]</f>
        <v>45853</v>
      </c>
      <c r="AA254" s="250">
        <f>Table1[[#This Row],[Ngày Thanh toán]]</f>
        <v>45952</v>
      </c>
      <c r="AD254" s="3" t="str">
        <f>IF(Table1[[#This Row],[Mã khách hàng]]="","",VLOOKUP($A254,Ma_KH!$A:$Q,Ma_KH!O$1,0))</f>
        <v>KL00056</v>
      </c>
      <c r="AE254" s="3" t="str">
        <f>IF(Table1[[#This Row],[Mã khách hàng]]="","",VLOOKUP($A254,Ma_KH!$A:$Q,Ma_KH!P$1,0))</f>
        <v>Fresh &amp; Go Mart</v>
      </c>
      <c r="AF254" s="3" t="str">
        <f>VLOOKUP(A254,Ma_KH!A:Q,Ma_KH!J$1,0)</f>
        <v>Vũ Anh Tuấn</v>
      </c>
    </row>
    <row r="255" spans="1:32" ht="16.5">
      <c r="A255" s="73" t="s">
        <v>60</v>
      </c>
      <c r="B255" s="78" t="s">
        <v>596</v>
      </c>
      <c r="C255" s="75">
        <v>45877</v>
      </c>
      <c r="D255" s="76" t="s">
        <v>603</v>
      </c>
      <c r="E255" s="75"/>
      <c r="F255" s="81"/>
      <c r="G255" s="73" t="s">
        <v>598</v>
      </c>
      <c r="H255" s="69">
        <v>1020120</v>
      </c>
      <c r="I255" s="69">
        <v>0</v>
      </c>
      <c r="J255" s="69">
        <f>(Table1[[#This Row],[Tiền hàng]]-Table1[[#This Row],[Tiền chiết khấu]])*8%</f>
        <v>81609.600000000006</v>
      </c>
      <c r="K255" s="69">
        <v>1101730</v>
      </c>
      <c r="L255" s="8" t="s">
        <v>24</v>
      </c>
      <c r="M255" s="115">
        <v>45952</v>
      </c>
      <c r="N255" s="116" t="s">
        <v>3792</v>
      </c>
      <c r="O255" s="69">
        <f>IF(Table1[[#This Row],[Phân loại]]="Tồn đầu kỳ",Table1[[#This Row],[Tổng giá trị]],0)</f>
        <v>0</v>
      </c>
      <c r="P255" s="8">
        <f>IF(Table1[[#This Row],[Số còn phải thu ĐK]]&lt;&gt;0,0,IF(Table1[[#This Row],[Phân loại]]="Bán hàng",Table1[[#This Row],[Tổng giá trị]],-Table1[[#This Row],[Tổng giá trị]]))</f>
        <v>1101730</v>
      </c>
      <c r="Q255" s="18">
        <f t="shared" si="25"/>
        <v>1101730</v>
      </c>
      <c r="R255" s="8">
        <f>Table1[[#This Row],[Số còn phải thu ĐK]]+Table1[[#This Row],[Giá Trị HD sau CK]]-Table1[[#This Row],[Số tiền đã thu]]</f>
        <v>0</v>
      </c>
      <c r="S255" s="7">
        <f>IF(Table1[[#This Row],[Ngày hóa đơn]]&lt;&gt;"",Table1[[#This Row],[Ngày hóa đơn]],Table1[[#This Row],[Ngày hạch toán]])</f>
        <v>45877</v>
      </c>
      <c r="T255" s="8"/>
      <c r="U255" s="7">
        <f>IF(Table1[[#This Row],[Ngày tính CN]]="","",S255+T255)</f>
        <v>45877</v>
      </c>
      <c r="V255" s="71">
        <f ca="1">IF(Table1[[#This Row],[Hạn thanh toán]]="","",IF((U255-NOW())&lt;0,0,(U255-NOW())))</f>
        <v>0</v>
      </c>
      <c r="W255" s="69"/>
      <c r="X255" s="65" t="str">
        <f t="shared" ca="1" si="24"/>
        <v/>
      </c>
      <c r="Y255" s="65" t="str">
        <f t="shared" si="30"/>
        <v>Đã thanh toán</v>
      </c>
      <c r="Z255" s="250">
        <f>Table1[[#This Row],[Hạn thanh toán]]</f>
        <v>45877</v>
      </c>
      <c r="AA255" s="250">
        <f>Table1[[#This Row],[Ngày Thanh toán]]</f>
        <v>45952</v>
      </c>
      <c r="AD255" s="3" t="str">
        <f>IF(Table1[[#This Row],[Mã khách hàng]]="","",VLOOKUP($A255,Ma_KH!$A:$Q,Ma_KH!O$1,0))</f>
        <v>KL00056</v>
      </c>
      <c r="AE255" s="3" t="str">
        <f>IF(Table1[[#This Row],[Mã khách hàng]]="","",VLOOKUP($A255,Ma_KH!$A:$Q,Ma_KH!P$1,0))</f>
        <v>Fresh &amp; Go Mart</v>
      </c>
      <c r="AF255" s="3" t="str">
        <f>VLOOKUP(A255,Ma_KH!A:Q,Ma_KH!J$1,0)</f>
        <v>Vũ Anh Tuấn</v>
      </c>
    </row>
    <row r="256" spans="1:32" s="58" customFormat="1" ht="16.5">
      <c r="A256" s="42" t="s">
        <v>60</v>
      </c>
      <c r="B256" s="117" t="s">
        <v>596</v>
      </c>
      <c r="C256" s="44">
        <v>45905</v>
      </c>
      <c r="D256" s="43" t="s">
        <v>604</v>
      </c>
      <c r="E256" s="44"/>
      <c r="F256" s="48"/>
      <c r="G256" s="42" t="s">
        <v>598</v>
      </c>
      <c r="H256" s="54">
        <v>529134</v>
      </c>
      <c r="I256" s="54">
        <v>0</v>
      </c>
      <c r="J256" s="54">
        <f>(Table1[[#This Row],[Tiền hàng]]-Table1[[#This Row],[Tiền chiết khấu]])*8%</f>
        <v>42330.720000000001</v>
      </c>
      <c r="K256" s="54">
        <v>571465</v>
      </c>
      <c r="L256" s="55" t="s">
        <v>24</v>
      </c>
      <c r="M256" s="56"/>
      <c r="N256" s="55"/>
      <c r="O256" s="54">
        <f>IF(Table1[[#This Row],[Phân loại]]="Tồn đầu kỳ",Table1[[#This Row],[Tổng giá trị]],0)</f>
        <v>0</v>
      </c>
      <c r="P256" s="55">
        <f>IF(Table1[[#This Row],[Số còn phải thu ĐK]]&lt;&gt;0,0,IF(Table1[[#This Row],[Phân loại]]="Bán hàng",Table1[[#This Row],[Tổng giá trị]],-Table1[[#This Row],[Tổng giá trị]]))</f>
        <v>571465</v>
      </c>
      <c r="Q256" s="18">
        <f t="shared" si="25"/>
        <v>0</v>
      </c>
      <c r="R256" s="55">
        <f>Table1[[#This Row],[Số còn phải thu ĐK]]+Table1[[#This Row],[Giá Trị HD sau CK]]-Table1[[#This Row],[Số tiền đã thu]]</f>
        <v>571465</v>
      </c>
      <c r="S256" s="56">
        <f>IF(Table1[[#This Row],[Ngày hóa đơn]]&lt;&gt;"",Table1[[#This Row],[Ngày hóa đơn]],Table1[[#This Row],[Ngày hạch toán]])</f>
        <v>45905</v>
      </c>
      <c r="T256" s="55"/>
      <c r="U256" s="56">
        <f>IF(Table1[[#This Row],[Ngày tính CN]]="","",S256+T256)</f>
        <v>45905</v>
      </c>
      <c r="V256" s="57">
        <f ca="1">IF(Table1[[#This Row],[Hạn thanh toán]]="","",IF((U256-NOW())&lt;0,0,(U256-NOW())))</f>
        <v>0</v>
      </c>
      <c r="W256" s="54"/>
      <c r="X256" s="65">
        <f t="shared" ca="1" si="24"/>
        <v>96.362421527781407</v>
      </c>
      <c r="Y256" s="109" t="str">
        <f t="shared" ca="1" si="30"/>
        <v>Nợ quá hạn từ 90 ngày đến 120 ngày</v>
      </c>
      <c r="Z256" s="254">
        <f>Table1[[#This Row],[Hạn thanh toán]]</f>
        <v>45905</v>
      </c>
      <c r="AA256" s="254">
        <f>Table1[[#This Row],[Ngày Thanh toán]]</f>
        <v>0</v>
      </c>
      <c r="AD256" s="3" t="str">
        <f>IF(Table1[[#This Row],[Mã khách hàng]]="","",VLOOKUP($A256,Ma_KH!$A:$Q,Ma_KH!O$1,0))</f>
        <v>KL00056</v>
      </c>
      <c r="AE256" s="3" t="str">
        <f>IF(Table1[[#This Row],[Mã khách hàng]]="","",VLOOKUP($A256,Ma_KH!$A:$Q,Ma_KH!P$1,0))</f>
        <v>Fresh &amp; Go Mart</v>
      </c>
      <c r="AF256" s="58" t="str">
        <f>VLOOKUP(A256,Ma_KH!A:Q,Ma_KH!J$1,0)</f>
        <v>Vũ Anh Tuấn</v>
      </c>
    </row>
    <row r="257" spans="1:32" s="58" customFormat="1" ht="16.5">
      <c r="A257" s="42" t="s">
        <v>60</v>
      </c>
      <c r="B257" s="117" t="s">
        <v>596</v>
      </c>
      <c r="C257" s="44">
        <v>45948</v>
      </c>
      <c r="D257" s="43" t="s">
        <v>605</v>
      </c>
      <c r="E257" s="44"/>
      <c r="F257" s="48"/>
      <c r="G257" s="42" t="s">
        <v>598</v>
      </c>
      <c r="H257" s="54">
        <v>1017663</v>
      </c>
      <c r="I257" s="54">
        <v>0</v>
      </c>
      <c r="J257" s="54">
        <f>(Table1[[#This Row],[Tiền hàng]]-Table1[[#This Row],[Tiền chiết khấu]])*8%</f>
        <v>81413.040000000008</v>
      </c>
      <c r="K257" s="54">
        <v>1099076</v>
      </c>
      <c r="L257" s="55" t="s">
        <v>24</v>
      </c>
      <c r="M257" s="56"/>
      <c r="N257" s="55"/>
      <c r="O257" s="54">
        <f>IF(Table1[[#This Row],[Phân loại]]="Tồn đầu kỳ",Table1[[#This Row],[Tổng giá trị]],0)</f>
        <v>0</v>
      </c>
      <c r="P257" s="55">
        <f>IF(Table1[[#This Row],[Số còn phải thu ĐK]]&lt;&gt;0,0,IF(Table1[[#This Row],[Phân loại]]="Bán hàng",Table1[[#This Row],[Tổng giá trị]],-Table1[[#This Row],[Tổng giá trị]]))</f>
        <v>1099076</v>
      </c>
      <c r="Q257" s="18">
        <f t="shared" si="25"/>
        <v>0</v>
      </c>
      <c r="R257" s="55">
        <f>Table1[[#This Row],[Số còn phải thu ĐK]]+Table1[[#This Row],[Giá Trị HD sau CK]]-Table1[[#This Row],[Số tiền đã thu]]</f>
        <v>1099076</v>
      </c>
      <c r="S257" s="56">
        <f>IF(Table1[[#This Row],[Ngày hóa đơn]]&lt;&gt;"",Table1[[#This Row],[Ngày hóa đơn]],Table1[[#This Row],[Ngày hạch toán]])</f>
        <v>45948</v>
      </c>
      <c r="T257" s="55"/>
      <c r="U257" s="56">
        <f>IF(Table1[[#This Row],[Ngày tính CN]]="","",S257+T257)</f>
        <v>45948</v>
      </c>
      <c r="V257" s="57">
        <f ca="1">IF(Table1[[#This Row],[Hạn thanh toán]]="","",IF((U257-NOW())&lt;0,0,(U257-NOW())))</f>
        <v>0</v>
      </c>
      <c r="W257" s="54"/>
      <c r="X257" s="65">
        <f t="shared" ca="1" si="24"/>
        <v>53.362421527781407</v>
      </c>
      <c r="Y257" s="109" t="str">
        <f t="shared" ca="1" si="30"/>
        <v>Nợ quá hạn từ 30 ngày đến 60 ngày</v>
      </c>
      <c r="Z257" s="254">
        <f>Table1[[#This Row],[Hạn thanh toán]]</f>
        <v>45948</v>
      </c>
      <c r="AA257" s="254">
        <f>Table1[[#This Row],[Ngày Thanh toán]]</f>
        <v>0</v>
      </c>
      <c r="AD257" s="3" t="str">
        <f>IF(Table1[[#This Row],[Mã khách hàng]]="","",VLOOKUP($A257,Ma_KH!$A:$Q,Ma_KH!O$1,0))</f>
        <v>KL00056</v>
      </c>
      <c r="AE257" s="3" t="str">
        <f>IF(Table1[[#This Row],[Mã khách hàng]]="","",VLOOKUP($A257,Ma_KH!$A:$Q,Ma_KH!P$1,0))</f>
        <v>Fresh &amp; Go Mart</v>
      </c>
      <c r="AF257" s="58" t="str">
        <f>VLOOKUP(A257,Ma_KH!A:Q,Ma_KH!J$1,0)</f>
        <v>Vũ Anh Tuấn</v>
      </c>
    </row>
    <row r="258" spans="1:32" ht="16.5">
      <c r="A258" s="73" t="s">
        <v>60</v>
      </c>
      <c r="B258" s="78" t="s">
        <v>596</v>
      </c>
      <c r="C258" s="75">
        <v>45925</v>
      </c>
      <c r="D258" s="76" t="s">
        <v>606</v>
      </c>
      <c r="E258" s="75"/>
      <c r="F258" s="81"/>
      <c r="G258" s="73" t="s">
        <v>347</v>
      </c>
      <c r="H258" s="69"/>
      <c r="I258" s="69">
        <v>0</v>
      </c>
      <c r="J258" s="69">
        <f>(Table1[[#This Row],[Tiền hàng]]-Table1[[#This Row],[Tiền chiết khấu]])*8%</f>
        <v>0</v>
      </c>
      <c r="K258" s="69">
        <v>240477</v>
      </c>
      <c r="L258" s="8" t="s">
        <v>17</v>
      </c>
      <c r="M258" s="115">
        <v>45821</v>
      </c>
      <c r="N258" s="116" t="s">
        <v>3787</v>
      </c>
      <c r="O258" s="69">
        <f>IF(Table1[[#This Row],[Phân loại]]="Tồn đầu kỳ",Table1[[#This Row],[Tổng giá trị]],0)</f>
        <v>0</v>
      </c>
      <c r="P258" s="8">
        <f>IF(Table1[[#This Row],[Số còn phải thu ĐK]]&lt;&gt;0,0,IF(Table1[[#This Row],[Phân loại]]="Bán hàng",Table1[[#This Row],[Tổng giá trị]],-Table1[[#This Row],[Tổng giá trị]]))</f>
        <v>-240477</v>
      </c>
      <c r="Q258" s="18">
        <f t="shared" si="25"/>
        <v>-240477</v>
      </c>
      <c r="R258" s="8">
        <f>Table1[[#This Row],[Số còn phải thu ĐK]]+Table1[[#This Row],[Giá Trị HD sau CK]]-Table1[[#This Row],[Số tiền đã thu]]</f>
        <v>0</v>
      </c>
      <c r="S258" s="7">
        <f>IF(Table1[[#This Row],[Ngày hóa đơn]]&lt;&gt;"",Table1[[#This Row],[Ngày hóa đơn]],Table1[[#This Row],[Ngày hạch toán]])</f>
        <v>45925</v>
      </c>
      <c r="T258" s="8"/>
      <c r="U258" s="7">
        <f>IF(Table1[[#This Row],[Ngày tính CN]]="","",S258+T258)</f>
        <v>45925</v>
      </c>
      <c r="V258" s="71">
        <f ca="1">IF(Table1[[#This Row],[Hạn thanh toán]]="","",IF((U258-NOW())&lt;0,0,(U258-NOW())))</f>
        <v>0</v>
      </c>
      <c r="W258" s="69"/>
      <c r="X258" s="65" t="str">
        <f t="shared" ca="1" si="24"/>
        <v/>
      </c>
      <c r="Y258" s="65" t="str">
        <f t="shared" si="30"/>
        <v>Đã thanh toán</v>
      </c>
      <c r="Z258" s="250">
        <f>Table1[[#This Row],[Hạn thanh toán]]</f>
        <v>45925</v>
      </c>
      <c r="AA258" s="250">
        <f>Table1[[#This Row],[Ngày Thanh toán]]</f>
        <v>45821</v>
      </c>
      <c r="AD258" s="3" t="str">
        <f>IF(Table1[[#This Row],[Mã khách hàng]]="","",VLOOKUP($A258,Ma_KH!$A:$Q,Ma_KH!O$1,0))</f>
        <v>KL00056</v>
      </c>
      <c r="AE258" s="3" t="str">
        <f>IF(Table1[[#This Row],[Mã khách hàng]]="","",VLOOKUP($A258,Ma_KH!$A:$Q,Ma_KH!P$1,0))</f>
        <v>Fresh &amp; Go Mart</v>
      </c>
      <c r="AF258" s="3" t="str">
        <f>VLOOKUP(A258,Ma_KH!A:Q,Ma_KH!J$1,0)</f>
        <v>Vũ Anh Tuấn</v>
      </c>
    </row>
    <row r="259" spans="1:32" ht="16.5">
      <c r="A259" s="66" t="s">
        <v>60</v>
      </c>
      <c r="B259" s="79" t="s">
        <v>596</v>
      </c>
      <c r="C259" s="67">
        <v>45860</v>
      </c>
      <c r="D259" s="68" t="s">
        <v>607</v>
      </c>
      <c r="E259" s="67"/>
      <c r="F259" s="72"/>
      <c r="G259" s="66" t="s">
        <v>608</v>
      </c>
      <c r="H259" s="69"/>
      <c r="I259" s="69">
        <v>0</v>
      </c>
      <c r="J259" s="69">
        <f>(Table1[[#This Row],[Tiền hàng]]-Table1[[#This Row],[Tiền chiết khấu]])*8%</f>
        <v>0</v>
      </c>
      <c r="K259" s="69">
        <v>120534</v>
      </c>
      <c r="L259" s="8" t="s">
        <v>17</v>
      </c>
      <c r="M259" s="115">
        <v>45860</v>
      </c>
      <c r="N259" s="116" t="s">
        <v>3788</v>
      </c>
      <c r="O259" s="69">
        <f>IF(Table1[[#This Row],[Phân loại]]="Tồn đầu kỳ",Table1[[#This Row],[Tổng giá trị]],0)</f>
        <v>0</v>
      </c>
      <c r="P259" s="8">
        <f>IF(Table1[[#This Row],[Số còn phải thu ĐK]]&lt;&gt;0,0,IF(Table1[[#This Row],[Phân loại]]="Bán hàng",Table1[[#This Row],[Tổng giá trị]],-Table1[[#This Row],[Tổng giá trị]]))</f>
        <v>-120534</v>
      </c>
      <c r="Q259" s="18">
        <f t="shared" si="25"/>
        <v>-120534</v>
      </c>
      <c r="R259" s="8">
        <f>Table1[[#This Row],[Số còn phải thu ĐK]]+Table1[[#This Row],[Giá Trị HD sau CK]]-Table1[[#This Row],[Số tiền đã thu]]</f>
        <v>0</v>
      </c>
      <c r="S259" s="7">
        <f>IF(Table1[[#This Row],[Ngày hóa đơn]]&lt;&gt;"",Table1[[#This Row],[Ngày hóa đơn]],Table1[[#This Row],[Ngày hạch toán]])</f>
        <v>45860</v>
      </c>
      <c r="T259" s="8"/>
      <c r="U259" s="7">
        <f>IF(Table1[[#This Row],[Ngày tính CN]]="","",S259+T259)</f>
        <v>45860</v>
      </c>
      <c r="V259" s="71">
        <f ca="1">IF(Table1[[#This Row],[Hạn thanh toán]]="","",IF((U259-NOW())&lt;0,0,(U259-NOW())))</f>
        <v>0</v>
      </c>
      <c r="W259" s="69"/>
      <c r="X259" s="65" t="str">
        <f t="shared" ca="1" si="24"/>
        <v/>
      </c>
      <c r="Y259" s="65" t="str">
        <f t="shared" si="30"/>
        <v>Đã thanh toán</v>
      </c>
      <c r="Z259" s="250">
        <f>Table1[[#This Row],[Hạn thanh toán]]</f>
        <v>45860</v>
      </c>
      <c r="AA259" s="250">
        <f>Table1[[#This Row],[Ngày Thanh toán]]</f>
        <v>45860</v>
      </c>
      <c r="AD259" s="3" t="str">
        <f>IF(Table1[[#This Row],[Mã khách hàng]]="","",VLOOKUP($A259,Ma_KH!$A:$Q,Ma_KH!O$1,0))</f>
        <v>KL00056</v>
      </c>
      <c r="AE259" s="3" t="str">
        <f>IF(Table1[[#This Row],[Mã khách hàng]]="","",VLOOKUP($A259,Ma_KH!$A:$Q,Ma_KH!P$1,0))</f>
        <v>Fresh &amp; Go Mart</v>
      </c>
      <c r="AF259" s="3" t="str">
        <f>VLOOKUP(A259,Ma_KH!A:Q,Ma_KH!J$1,0)</f>
        <v>Vũ Anh Tuấn</v>
      </c>
    </row>
    <row r="260" spans="1:32" ht="16.5">
      <c r="A260" s="66" t="s">
        <v>60</v>
      </c>
      <c r="B260" s="79" t="s">
        <v>596</v>
      </c>
      <c r="C260" s="67">
        <v>45726</v>
      </c>
      <c r="D260" s="68" t="s">
        <v>609</v>
      </c>
      <c r="E260" s="67"/>
      <c r="F260" s="72"/>
      <c r="G260" s="66" t="s">
        <v>347</v>
      </c>
      <c r="H260" s="69"/>
      <c r="I260" s="69">
        <v>0</v>
      </c>
      <c r="J260" s="69">
        <f>(Table1[[#This Row],[Tiền hàng]]-Table1[[#This Row],[Tiền chiết khấu]])*8%</f>
        <v>0</v>
      </c>
      <c r="K260" s="69">
        <v>119943</v>
      </c>
      <c r="L260" s="8" t="s">
        <v>17</v>
      </c>
      <c r="M260" s="115">
        <v>45860</v>
      </c>
      <c r="N260" s="116" t="s">
        <v>3788</v>
      </c>
      <c r="O260" s="69">
        <f>IF(Table1[[#This Row],[Phân loại]]="Tồn đầu kỳ",Table1[[#This Row],[Tổng giá trị]],0)</f>
        <v>0</v>
      </c>
      <c r="P260" s="8">
        <f>IF(Table1[[#This Row],[Số còn phải thu ĐK]]&lt;&gt;0,0,IF(Table1[[#This Row],[Phân loại]]="Bán hàng",Table1[[#This Row],[Tổng giá trị]],-Table1[[#This Row],[Tổng giá trị]]))</f>
        <v>-119943</v>
      </c>
      <c r="Q260" s="18">
        <f t="shared" si="25"/>
        <v>-119943</v>
      </c>
      <c r="R260" s="8">
        <f>Table1[[#This Row],[Số còn phải thu ĐK]]+Table1[[#This Row],[Giá Trị HD sau CK]]-Table1[[#This Row],[Số tiền đã thu]]</f>
        <v>0</v>
      </c>
      <c r="S260" s="7">
        <f>IF(Table1[[#This Row],[Ngày hóa đơn]]&lt;&gt;"",Table1[[#This Row],[Ngày hóa đơn]],Table1[[#This Row],[Ngày hạch toán]])</f>
        <v>45726</v>
      </c>
      <c r="T260" s="8"/>
      <c r="U260" s="7">
        <f>IF(Table1[[#This Row],[Ngày tính CN]]="","",S260+T260)</f>
        <v>45726</v>
      </c>
      <c r="V260" s="71">
        <f ca="1">IF(Table1[[#This Row],[Hạn thanh toán]]="","",IF((U260-NOW())&lt;0,0,(U260-NOW())))</f>
        <v>0</v>
      </c>
      <c r="W260" s="69"/>
      <c r="X260" s="65" t="str">
        <f t="shared" ca="1" si="24"/>
        <v/>
      </c>
      <c r="Y260" s="65" t="str">
        <f t="shared" si="30"/>
        <v>Đã thanh toán</v>
      </c>
      <c r="Z260" s="250">
        <f>Table1[[#This Row],[Hạn thanh toán]]</f>
        <v>45726</v>
      </c>
      <c r="AA260" s="250">
        <f>Table1[[#This Row],[Ngày Thanh toán]]</f>
        <v>45860</v>
      </c>
      <c r="AD260" s="3" t="str">
        <f>IF(Table1[[#This Row],[Mã khách hàng]]="","",VLOOKUP($A260,Ma_KH!$A:$Q,Ma_KH!O$1,0))</f>
        <v>KL00056</v>
      </c>
      <c r="AE260" s="3" t="str">
        <f>IF(Table1[[#This Row],[Mã khách hàng]]="","",VLOOKUP($A260,Ma_KH!$A:$Q,Ma_KH!P$1,0))</f>
        <v>Fresh &amp; Go Mart</v>
      </c>
      <c r="AF260" s="3" t="str">
        <f>VLOOKUP(A260,Ma_KH!A:Q,Ma_KH!J$1,0)</f>
        <v>Vũ Anh Tuấn</v>
      </c>
    </row>
    <row r="261" spans="1:32" s="294" customFormat="1" ht="16.5">
      <c r="A261" s="283" t="s">
        <v>60</v>
      </c>
      <c r="B261" s="284" t="s">
        <v>596</v>
      </c>
      <c r="C261" s="113">
        <v>45952</v>
      </c>
      <c r="D261" s="285" t="s">
        <v>3798</v>
      </c>
      <c r="E261" s="286"/>
      <c r="F261" s="287"/>
      <c r="G261" s="283" t="s">
        <v>347</v>
      </c>
      <c r="H261" s="288"/>
      <c r="I261" s="288">
        <v>0</v>
      </c>
      <c r="J261" s="288">
        <f>(Table1[[#This Row],[Tiền hàng]]-Table1[[#This Row],[Tiền chiết khấu]])*8%</f>
        <v>0</v>
      </c>
      <c r="K261" s="288">
        <v>239885</v>
      </c>
      <c r="L261" s="289" t="s">
        <v>17</v>
      </c>
      <c r="M261" s="113">
        <v>45952</v>
      </c>
      <c r="N261" s="112" t="s">
        <v>3792</v>
      </c>
      <c r="O261" s="288">
        <f>IF(Table1[[#This Row],[Phân loại]]="Tồn đầu kỳ",Table1[[#This Row],[Tổng giá trị]],0)</f>
        <v>0</v>
      </c>
      <c r="P261" s="289">
        <f>IF(Table1[[#This Row],[Số còn phải thu ĐK]]&lt;&gt;0,0,IF(Table1[[#This Row],[Phân loại]]="Bán hàng",Table1[[#This Row],[Tổng giá trị]],-Table1[[#This Row],[Tổng giá trị]]))</f>
        <v>-239885</v>
      </c>
      <c r="Q261" s="18">
        <f t="shared" si="25"/>
        <v>-239885</v>
      </c>
      <c r="R261" s="289">
        <f>Table1[[#This Row],[Số còn phải thu ĐK]]+Table1[[#This Row],[Giá Trị HD sau CK]]-Table1[[#This Row],[Số tiền đã thu]]</f>
        <v>0</v>
      </c>
      <c r="S261" s="290">
        <f>IF(Table1[[#This Row],[Ngày hóa đơn]]&lt;&gt;"",Table1[[#This Row],[Ngày hóa đơn]],Table1[[#This Row],[Ngày hạch toán]])</f>
        <v>45952</v>
      </c>
      <c r="T261" s="289"/>
      <c r="U261" s="290">
        <f>IF(Table1[[#This Row],[Ngày tính CN]]="","",S261+T261)</f>
        <v>45952</v>
      </c>
      <c r="V261" s="291">
        <f ca="1">IF(Table1[[#This Row],[Hạn thanh toán]]="","",IF((U261-NOW())&lt;0,0,(U261-NOW())))</f>
        <v>0</v>
      </c>
      <c r="W261" s="288"/>
      <c r="X261" s="65" t="str">
        <f t="shared" ca="1" si="24"/>
        <v/>
      </c>
      <c r="Y261" s="292" t="str">
        <f t="shared" ref="Y261" si="36">IF(R261=0,"Đã thanh toán",IF(X261="","",IF(X261&lt;=0,"Chưa đến hạn thanh toán",IF(X261&lt;=30,"Nợ quá hạn 30 ngày",IF(X261&lt;=60,"Nợ quá hạn từ 30 ngày đến 60 ngày",IF(X261&lt;=90,"Nợ quá hạn từ 60 ngày đến 90 ngày",IF(X261&lt;=120,"Nợ quá hạn từ 90 ngày đến 120 ngày","Nợ quá hạn hơn 120 ngày có khả năng mất thanh toán")))))))</f>
        <v>Đã thanh toán</v>
      </c>
      <c r="Z261" s="293">
        <f>Table1[[#This Row],[Hạn thanh toán]]</f>
        <v>45952</v>
      </c>
      <c r="AA261" s="293">
        <f>Table1[[#This Row],[Ngày Thanh toán]]</f>
        <v>45952</v>
      </c>
      <c r="AC261" s="294" t="s">
        <v>3799</v>
      </c>
      <c r="AD261" s="3" t="str">
        <f>IF(Table1[[#This Row],[Mã khách hàng]]="","",VLOOKUP($A261,Ma_KH!$A:$Q,Ma_KH!O$1,0))</f>
        <v>KL00056</v>
      </c>
      <c r="AE261" s="3" t="str">
        <f>IF(Table1[[#This Row],[Mã khách hàng]]="","",VLOOKUP($A261,Ma_KH!$A:$Q,Ma_KH!P$1,0))</f>
        <v>Fresh &amp; Go Mart</v>
      </c>
      <c r="AF261" s="3" t="str">
        <f>VLOOKUP(A261,Ma_KH!A:Q,Ma_KH!J$1,0)</f>
        <v>Vũ Anh Tuấn</v>
      </c>
    </row>
    <row r="262" spans="1:32" ht="16.5">
      <c r="A262" s="66" t="s">
        <v>61</v>
      </c>
      <c r="B262" s="66" t="s">
        <v>610</v>
      </c>
      <c r="C262" s="67">
        <v>45679</v>
      </c>
      <c r="D262" s="68" t="s">
        <v>611</v>
      </c>
      <c r="E262" s="67"/>
      <c r="F262" s="72"/>
      <c r="G262" s="66" t="s">
        <v>612</v>
      </c>
      <c r="H262" s="69">
        <v>2185645</v>
      </c>
      <c r="I262" s="69">
        <v>0</v>
      </c>
      <c r="J262" s="69">
        <f>(Table1[[#This Row],[Tiền hàng]]-Table1[[#This Row],[Tiền chiết khấu]])*8%</f>
        <v>174851.6</v>
      </c>
      <c r="K262" s="69">
        <v>2360497</v>
      </c>
      <c r="L262" s="8" t="s">
        <v>24</v>
      </c>
      <c r="M262" s="41">
        <v>45691</v>
      </c>
      <c r="N262" s="29" t="s">
        <v>3800</v>
      </c>
      <c r="O262" s="69">
        <f>IF(Table1[[#This Row],[Phân loại]]="Tồn đầu kỳ",Table1[[#This Row],[Tổng giá trị]],0)</f>
        <v>0</v>
      </c>
      <c r="P262" s="8">
        <f>IF(Table1[[#This Row],[Số còn phải thu ĐK]]&lt;&gt;0,0,IF(Table1[[#This Row],[Phân loại]]="Bán hàng",Table1[[#This Row],[Tổng giá trị]],-Table1[[#This Row],[Tổng giá trị]]))</f>
        <v>2360497</v>
      </c>
      <c r="Q262" s="18">
        <f t="shared" si="25"/>
        <v>2360497</v>
      </c>
      <c r="R262" s="8">
        <f>Table1[[#This Row],[Số còn phải thu ĐK]]+Table1[[#This Row],[Giá Trị HD sau CK]]-Table1[[#This Row],[Số tiền đã thu]]</f>
        <v>0</v>
      </c>
      <c r="S262" s="7">
        <f>IF(Table1[[#This Row],[Ngày hóa đơn]]&lt;&gt;"",Table1[[#This Row],[Ngày hóa đơn]],Table1[[#This Row],[Ngày hạch toán]])</f>
        <v>45679</v>
      </c>
      <c r="T262" s="8"/>
      <c r="U262" s="7">
        <f>IF(Table1[[#This Row],[Ngày tính CN]]="","",S262+T262)</f>
        <v>45679</v>
      </c>
      <c r="V262" s="71">
        <f ca="1">IF(Table1[[#This Row],[Hạn thanh toán]]="","",IF((U262-NOW())&lt;0,0,(U262-NOW())))</f>
        <v>0</v>
      </c>
      <c r="W262" s="69"/>
      <c r="X262" s="65" t="str">
        <f t="shared" ca="1" si="24"/>
        <v/>
      </c>
      <c r="Y262" s="65" t="str">
        <f t="shared" si="30"/>
        <v>Đã thanh toán</v>
      </c>
      <c r="Z262" s="250">
        <f>Table1[[#This Row],[Hạn thanh toán]]</f>
        <v>45679</v>
      </c>
      <c r="AA262" s="250">
        <f>Table1[[#This Row],[Ngày Thanh toán]]</f>
        <v>45691</v>
      </c>
      <c r="AD262" s="3" t="str">
        <f>IF(Table1[[#This Row],[Mã khách hàng]]="","",VLOOKUP($A262,Ma_KH!$A:$Q,Ma_KH!O$1,0))</f>
        <v>KL00065</v>
      </c>
      <c r="AE262" s="3" t="str">
        <f>IF(Table1[[#This Row],[Mã khách hàng]]="","",VLOOKUP($A262,Ma_KH!$A:$Q,Ma_KH!P$1,0))</f>
        <v>Fresh Food</v>
      </c>
      <c r="AF262" s="3" t="str">
        <f>VLOOKUP(A262,Ma_KH!A:Q,Ma_KH!J$1,0)</f>
        <v>Đỗ Minh Quang</v>
      </c>
    </row>
    <row r="263" spans="1:32" ht="16.5">
      <c r="A263" s="66" t="s">
        <v>61</v>
      </c>
      <c r="B263" s="66" t="s">
        <v>610</v>
      </c>
      <c r="C263" s="67">
        <v>45717</v>
      </c>
      <c r="D263" s="68" t="s">
        <v>613</v>
      </c>
      <c r="E263" s="67"/>
      <c r="F263" s="72"/>
      <c r="G263" s="66" t="s">
        <v>614</v>
      </c>
      <c r="H263" s="69">
        <v>444232</v>
      </c>
      <c r="I263" s="69">
        <v>0</v>
      </c>
      <c r="J263" s="69">
        <f>(Table1[[#This Row],[Tiền hàng]]-Table1[[#This Row],[Tiền chiết khấu]])*8%</f>
        <v>35538.559999999998</v>
      </c>
      <c r="K263" s="69">
        <v>479771</v>
      </c>
      <c r="L263" s="8" t="s">
        <v>24</v>
      </c>
      <c r="M263" s="41">
        <v>45810</v>
      </c>
      <c r="N263" s="29" t="s">
        <v>3802</v>
      </c>
      <c r="O263" s="69">
        <f>IF(Table1[[#This Row],[Phân loại]]="Tồn đầu kỳ",Table1[[#This Row],[Tổng giá trị]],0)</f>
        <v>0</v>
      </c>
      <c r="P263" s="8">
        <f>IF(Table1[[#This Row],[Số còn phải thu ĐK]]&lt;&gt;0,0,IF(Table1[[#This Row],[Phân loại]]="Bán hàng",Table1[[#This Row],[Tổng giá trị]],-Table1[[#This Row],[Tổng giá trị]]))</f>
        <v>479771</v>
      </c>
      <c r="Q263" s="18">
        <f t="shared" si="25"/>
        <v>479771</v>
      </c>
      <c r="R263" s="8">
        <f>Table1[[#This Row],[Số còn phải thu ĐK]]+Table1[[#This Row],[Giá Trị HD sau CK]]-Table1[[#This Row],[Số tiền đã thu]]</f>
        <v>0</v>
      </c>
      <c r="S263" s="7">
        <f>IF(Table1[[#This Row],[Ngày hóa đơn]]&lt;&gt;"",Table1[[#This Row],[Ngày hóa đơn]],Table1[[#This Row],[Ngày hạch toán]])</f>
        <v>45717</v>
      </c>
      <c r="T263" s="8"/>
      <c r="U263" s="7">
        <f>IF(Table1[[#This Row],[Ngày tính CN]]="","",S263+T263)</f>
        <v>45717</v>
      </c>
      <c r="V263" s="71">
        <f ca="1">IF(Table1[[#This Row],[Hạn thanh toán]]="","",IF((U263-NOW())&lt;0,0,(U263-NOW())))</f>
        <v>0</v>
      </c>
      <c r="W263" s="69"/>
      <c r="X263" s="65" t="str">
        <f t="shared" ca="1" si="24"/>
        <v/>
      </c>
      <c r="Y263" s="65" t="str">
        <f t="shared" si="30"/>
        <v>Đã thanh toán</v>
      </c>
      <c r="Z263" s="250">
        <f>Table1[[#This Row],[Hạn thanh toán]]</f>
        <v>45717</v>
      </c>
      <c r="AA263" s="250">
        <f>Table1[[#This Row],[Ngày Thanh toán]]</f>
        <v>45810</v>
      </c>
      <c r="AD263" s="3" t="str">
        <f>IF(Table1[[#This Row],[Mã khách hàng]]="","",VLOOKUP($A263,Ma_KH!$A:$Q,Ma_KH!O$1,0))</f>
        <v>KL00065</v>
      </c>
      <c r="AE263" s="3" t="str">
        <f>IF(Table1[[#This Row],[Mã khách hàng]]="","",VLOOKUP($A263,Ma_KH!$A:$Q,Ma_KH!P$1,0))</f>
        <v>Fresh Food</v>
      </c>
      <c r="AF263" s="3" t="str">
        <f>VLOOKUP(A263,Ma_KH!A:Q,Ma_KH!J$1,0)</f>
        <v>Đỗ Minh Quang</v>
      </c>
    </row>
    <row r="264" spans="1:32" ht="16.5">
      <c r="A264" s="73" t="s">
        <v>61</v>
      </c>
      <c r="B264" s="73" t="s">
        <v>610</v>
      </c>
      <c r="C264" s="75">
        <v>45761</v>
      </c>
      <c r="D264" s="76" t="s">
        <v>615</v>
      </c>
      <c r="E264" s="75"/>
      <c r="F264" s="81"/>
      <c r="G264" s="73" t="s">
        <v>616</v>
      </c>
      <c r="H264" s="69">
        <v>367155</v>
      </c>
      <c r="I264" s="69">
        <v>0</v>
      </c>
      <c r="J264" s="69">
        <f>(Table1[[#This Row],[Tiền hàng]]-Table1[[#This Row],[Tiền chiết khấu]])*8%</f>
        <v>29372.400000000001</v>
      </c>
      <c r="K264" s="69">
        <v>396527</v>
      </c>
      <c r="L264" s="8" t="s">
        <v>24</v>
      </c>
      <c r="M264" s="41">
        <v>45810</v>
      </c>
      <c r="N264" s="29" t="s">
        <v>3801</v>
      </c>
      <c r="O264" s="69">
        <f>IF(Table1[[#This Row],[Phân loại]]="Tồn đầu kỳ",Table1[[#This Row],[Tổng giá trị]],0)</f>
        <v>0</v>
      </c>
      <c r="P264" s="8">
        <f>IF(Table1[[#This Row],[Số còn phải thu ĐK]]&lt;&gt;0,0,IF(Table1[[#This Row],[Phân loại]]="Bán hàng",Table1[[#This Row],[Tổng giá trị]],-Table1[[#This Row],[Tổng giá trị]]))</f>
        <v>396527</v>
      </c>
      <c r="Q264" s="18">
        <f t="shared" si="25"/>
        <v>396527</v>
      </c>
      <c r="R264" s="8">
        <f>Table1[[#This Row],[Số còn phải thu ĐK]]+Table1[[#This Row],[Giá Trị HD sau CK]]-Table1[[#This Row],[Số tiền đã thu]]</f>
        <v>0</v>
      </c>
      <c r="S264" s="7">
        <f>IF(Table1[[#This Row],[Ngày hóa đơn]]&lt;&gt;"",Table1[[#This Row],[Ngày hóa đơn]],Table1[[#This Row],[Ngày hạch toán]])</f>
        <v>45761</v>
      </c>
      <c r="T264" s="8"/>
      <c r="U264" s="7">
        <f>IF(Table1[[#This Row],[Ngày tính CN]]="","",S264+T264)</f>
        <v>45761</v>
      </c>
      <c r="V264" s="71">
        <f ca="1">IF(Table1[[#This Row],[Hạn thanh toán]]="","",IF((U264-NOW())&lt;0,0,(U264-NOW())))</f>
        <v>0</v>
      </c>
      <c r="W264" s="69"/>
      <c r="X264" s="65" t="str">
        <f t="shared" ref="X264:X327" ca="1" si="37">IF(OR($U264="",$R264=0),"",IF((U$4-NOW())&lt;0,-($U264-NOW()),0))</f>
        <v/>
      </c>
      <c r="Y264" s="65" t="str">
        <f t="shared" si="30"/>
        <v>Đã thanh toán</v>
      </c>
      <c r="Z264" s="250">
        <f>Table1[[#This Row],[Hạn thanh toán]]</f>
        <v>45761</v>
      </c>
      <c r="AA264" s="250">
        <f>Table1[[#This Row],[Ngày Thanh toán]]</f>
        <v>45810</v>
      </c>
      <c r="AD264" s="3" t="str">
        <f>IF(Table1[[#This Row],[Mã khách hàng]]="","",VLOOKUP($A264,Ma_KH!$A:$Q,Ma_KH!O$1,0))</f>
        <v>KL00065</v>
      </c>
      <c r="AE264" s="3" t="str">
        <f>IF(Table1[[#This Row],[Mã khách hàng]]="","",VLOOKUP($A264,Ma_KH!$A:$Q,Ma_KH!P$1,0))</f>
        <v>Fresh Food</v>
      </c>
      <c r="AF264" s="3" t="str">
        <f>VLOOKUP(A264,Ma_KH!A:Q,Ma_KH!J$1,0)</f>
        <v>Đỗ Minh Quang</v>
      </c>
    </row>
    <row r="265" spans="1:32" ht="16.5">
      <c r="A265" s="73" t="s">
        <v>61</v>
      </c>
      <c r="B265" s="73" t="s">
        <v>610</v>
      </c>
      <c r="C265" s="41">
        <v>45810</v>
      </c>
      <c r="D265" s="29" t="s">
        <v>619</v>
      </c>
      <c r="E265" s="75"/>
      <c r="F265" s="81"/>
      <c r="G265" s="29" t="s">
        <v>352</v>
      </c>
      <c r="H265" s="69"/>
      <c r="I265" s="69">
        <v>0</v>
      </c>
      <c r="J265" s="69">
        <f>(Table1[[#This Row],[Tiền hàng]]-Table1[[#This Row],[Tiền chiết khấu]])*8%</f>
        <v>0</v>
      </c>
      <c r="K265" s="69">
        <v>390258</v>
      </c>
      <c r="L265" s="8" t="s">
        <v>17</v>
      </c>
      <c r="M265" s="41">
        <v>45810</v>
      </c>
      <c r="N265" s="29" t="s">
        <v>3801</v>
      </c>
      <c r="O265" s="69">
        <f>IF(Table1[[#This Row],[Phân loại]]="Tồn đầu kỳ",Table1[[#This Row],[Tổng giá trị]],0)</f>
        <v>0</v>
      </c>
      <c r="P265" s="8">
        <f>IF(Table1[[#This Row],[Số còn phải thu ĐK]]&lt;&gt;0,0,IF(Table1[[#This Row],[Phân loại]]="Bán hàng",Table1[[#This Row],[Tổng giá trị]],-Table1[[#This Row],[Tổng giá trị]]))</f>
        <v>-390258</v>
      </c>
      <c r="Q265" s="18">
        <f t="shared" si="25"/>
        <v>-390258</v>
      </c>
      <c r="R265" s="8">
        <f>Table1[[#This Row],[Số còn phải thu ĐK]]+Table1[[#This Row],[Giá Trị HD sau CK]]-Table1[[#This Row],[Số tiền đã thu]]</f>
        <v>0</v>
      </c>
      <c r="S265" s="7">
        <f>IF(Table1[[#This Row],[Ngày hóa đơn]]&lt;&gt;"",Table1[[#This Row],[Ngày hóa đơn]],Table1[[#This Row],[Ngày hạch toán]])</f>
        <v>45810</v>
      </c>
      <c r="T265" s="8"/>
      <c r="U265" s="7">
        <f>IF(Table1[[#This Row],[Ngày tính CN]]="","",S265+T265)</f>
        <v>45810</v>
      </c>
      <c r="V265" s="71">
        <f ca="1">IF(Table1[[#This Row],[Hạn thanh toán]]="","",IF((U265-NOW())&lt;0,0,(U265-NOW())))</f>
        <v>0</v>
      </c>
      <c r="W265" s="69"/>
      <c r="X265" s="65" t="str">
        <f t="shared" ca="1" si="37"/>
        <v/>
      </c>
      <c r="Y265" s="65" t="str">
        <f t="shared" ref="Y265" si="38">IF(R265=0,"Đã thanh toán",IF(X265="","",IF(X265&lt;=0,"Chưa đến hạn thanh toán",IF(X265&lt;=30,"Nợ quá hạn 30 ngày",IF(X265&lt;=60,"Nợ quá hạn từ 30 ngày đến 60 ngày",IF(X265&lt;=90,"Nợ quá hạn từ 60 ngày đến 90 ngày",IF(X265&lt;=120,"Nợ quá hạn từ 90 ngày đến 120 ngày","Nợ quá hạn hơn 120 ngày có khả năng mất thanh toán")))))))</f>
        <v>Đã thanh toán</v>
      </c>
      <c r="Z265" s="250">
        <f>Table1[[#This Row],[Hạn thanh toán]]</f>
        <v>45810</v>
      </c>
      <c r="AA265" s="250">
        <f>Table1[[#This Row],[Ngày Thanh toán]]</f>
        <v>45810</v>
      </c>
      <c r="AD265" s="3" t="str">
        <f>IF(Table1[[#This Row],[Mã khách hàng]]="","",VLOOKUP($A265,Ma_KH!$A:$Q,Ma_KH!O$1,0))</f>
        <v>KL00065</v>
      </c>
      <c r="AE265" s="3" t="str">
        <f>IF(Table1[[#This Row],[Mã khách hàng]]="","",VLOOKUP($A265,Ma_KH!$A:$Q,Ma_KH!P$1,0))</f>
        <v>Fresh Food</v>
      </c>
      <c r="AF265" s="3" t="str">
        <f>VLOOKUP(A265,Ma_KH!A:Q,Ma_KH!J$1,0)</f>
        <v>Đỗ Minh Quang</v>
      </c>
    </row>
    <row r="266" spans="1:32" ht="16.5">
      <c r="A266" s="73" t="s">
        <v>61</v>
      </c>
      <c r="B266" s="73" t="s">
        <v>610</v>
      </c>
      <c r="C266" s="75">
        <v>45803</v>
      </c>
      <c r="D266" s="76" t="s">
        <v>617</v>
      </c>
      <c r="E266" s="75"/>
      <c r="F266" s="81"/>
      <c r="G266" s="73" t="s">
        <v>618</v>
      </c>
      <c r="H266" s="69">
        <v>686312</v>
      </c>
      <c r="I266" s="69">
        <v>0</v>
      </c>
      <c r="J266" s="69">
        <f>(Table1[[#This Row],[Tiền hàng]]-Table1[[#This Row],[Tiền chiết khấu]])*8%</f>
        <v>54904.959999999999</v>
      </c>
      <c r="K266" s="69">
        <v>741217</v>
      </c>
      <c r="L266" s="8" t="s">
        <v>24</v>
      </c>
      <c r="M266" s="41">
        <v>45835</v>
      </c>
      <c r="N266" s="29" t="s">
        <v>3803</v>
      </c>
      <c r="O266" s="69">
        <f>IF(Table1[[#This Row],[Phân loại]]="Tồn đầu kỳ",Table1[[#This Row],[Tổng giá trị]],0)</f>
        <v>0</v>
      </c>
      <c r="P266" s="8">
        <f>IF(Table1[[#This Row],[Số còn phải thu ĐK]]&lt;&gt;0,0,IF(Table1[[#This Row],[Phân loại]]="Bán hàng",Table1[[#This Row],[Tổng giá trị]],-Table1[[#This Row],[Tổng giá trị]]))</f>
        <v>741217</v>
      </c>
      <c r="Q266" s="18">
        <f t="shared" ref="Q266:Q329" si="39">IF(M266&lt;&gt;"",IF(O266&lt;&gt;0,O266,P266),0)</f>
        <v>741217</v>
      </c>
      <c r="R266" s="8">
        <f>Table1[[#This Row],[Số còn phải thu ĐK]]+Table1[[#This Row],[Giá Trị HD sau CK]]-Table1[[#This Row],[Số tiền đã thu]]</f>
        <v>0</v>
      </c>
      <c r="S266" s="7">
        <f>IF(Table1[[#This Row],[Ngày hóa đơn]]&lt;&gt;"",Table1[[#This Row],[Ngày hóa đơn]],Table1[[#This Row],[Ngày hạch toán]])</f>
        <v>45803</v>
      </c>
      <c r="T266" s="8"/>
      <c r="U266" s="7">
        <f>IF(Table1[[#This Row],[Ngày tính CN]]="","",S266+T266)</f>
        <v>45803</v>
      </c>
      <c r="V266" s="71">
        <f ca="1">IF(Table1[[#This Row],[Hạn thanh toán]]="","",IF((U266-NOW())&lt;0,0,(U266-NOW())))</f>
        <v>0</v>
      </c>
      <c r="W266" s="69"/>
      <c r="X266" s="65" t="str">
        <f t="shared" ca="1" si="37"/>
        <v/>
      </c>
      <c r="Y266" s="65" t="str">
        <f t="shared" si="30"/>
        <v>Đã thanh toán</v>
      </c>
      <c r="Z266" s="250">
        <f>Table1[[#This Row],[Hạn thanh toán]]</f>
        <v>45803</v>
      </c>
      <c r="AA266" s="250">
        <f>Table1[[#This Row],[Ngày Thanh toán]]</f>
        <v>45835</v>
      </c>
      <c r="AD266" s="3" t="str">
        <f>IF(Table1[[#This Row],[Mã khách hàng]]="","",VLOOKUP($A266,Ma_KH!$A:$Q,Ma_KH!O$1,0))</f>
        <v>KL00065</v>
      </c>
      <c r="AE266" s="3" t="str">
        <f>IF(Table1[[#This Row],[Mã khách hàng]]="","",VLOOKUP($A266,Ma_KH!$A:$Q,Ma_KH!P$1,0))</f>
        <v>Fresh Food</v>
      </c>
      <c r="AF266" s="3" t="str">
        <f>VLOOKUP(A266,Ma_KH!A:Q,Ma_KH!J$1,0)</f>
        <v>Đỗ Minh Quang</v>
      </c>
    </row>
    <row r="267" spans="1:32" ht="16.5">
      <c r="A267" s="66" t="s">
        <v>61</v>
      </c>
      <c r="B267" s="66" t="s">
        <v>610</v>
      </c>
      <c r="C267" s="67">
        <v>45828</v>
      </c>
      <c r="D267" s="68" t="s">
        <v>620</v>
      </c>
      <c r="E267" s="67"/>
      <c r="F267" s="72"/>
      <c r="G267" s="66" t="s">
        <v>621</v>
      </c>
      <c r="H267" s="69">
        <v>553467</v>
      </c>
      <c r="I267" s="69">
        <v>0</v>
      </c>
      <c r="J267" s="69">
        <f>(Table1[[#This Row],[Tiền hàng]]-Table1[[#This Row],[Tiền chiết khấu]])*8%</f>
        <v>44277.36</v>
      </c>
      <c r="K267" s="69">
        <v>597744</v>
      </c>
      <c r="L267" s="8" t="s">
        <v>24</v>
      </c>
      <c r="M267" s="41">
        <v>45929</v>
      </c>
      <c r="N267" s="29" t="s">
        <v>3804</v>
      </c>
      <c r="O267" s="69">
        <f>IF(Table1[[#This Row],[Phân loại]]="Tồn đầu kỳ",Table1[[#This Row],[Tổng giá trị]],0)</f>
        <v>0</v>
      </c>
      <c r="P267" s="8">
        <f>IF(Table1[[#This Row],[Số còn phải thu ĐK]]&lt;&gt;0,0,IF(Table1[[#This Row],[Phân loại]]="Bán hàng",Table1[[#This Row],[Tổng giá trị]],-Table1[[#This Row],[Tổng giá trị]]))</f>
        <v>597744</v>
      </c>
      <c r="Q267" s="18">
        <f t="shared" si="39"/>
        <v>597744</v>
      </c>
      <c r="R267" s="8">
        <f>Table1[[#This Row],[Số còn phải thu ĐK]]+Table1[[#This Row],[Giá Trị HD sau CK]]-Table1[[#This Row],[Số tiền đã thu]]</f>
        <v>0</v>
      </c>
      <c r="S267" s="7">
        <f>IF(Table1[[#This Row],[Ngày hóa đơn]]&lt;&gt;"",Table1[[#This Row],[Ngày hóa đơn]],Table1[[#This Row],[Ngày hạch toán]])</f>
        <v>45828</v>
      </c>
      <c r="T267" s="8"/>
      <c r="U267" s="7">
        <f>IF(Table1[[#This Row],[Ngày tính CN]]="","",S267+T267)</f>
        <v>45828</v>
      </c>
      <c r="V267" s="71">
        <f ca="1">IF(Table1[[#This Row],[Hạn thanh toán]]="","",IF((U267-NOW())&lt;0,0,(U267-NOW())))</f>
        <v>0</v>
      </c>
      <c r="W267" s="69"/>
      <c r="X267" s="65" t="str">
        <f t="shared" ca="1" si="37"/>
        <v/>
      </c>
      <c r="Y267" s="65" t="str">
        <f t="shared" si="30"/>
        <v>Đã thanh toán</v>
      </c>
      <c r="Z267" s="250">
        <f>Table1[[#This Row],[Hạn thanh toán]]</f>
        <v>45828</v>
      </c>
      <c r="AA267" s="250">
        <f>Table1[[#This Row],[Ngày Thanh toán]]</f>
        <v>45929</v>
      </c>
      <c r="AD267" s="3" t="str">
        <f>IF(Table1[[#This Row],[Mã khách hàng]]="","",VLOOKUP($A267,Ma_KH!$A:$Q,Ma_KH!O$1,0))</f>
        <v>KL00065</v>
      </c>
      <c r="AE267" s="3" t="str">
        <f>IF(Table1[[#This Row],[Mã khách hàng]]="","",VLOOKUP($A267,Ma_KH!$A:$Q,Ma_KH!P$1,0))</f>
        <v>Fresh Food</v>
      </c>
      <c r="AF267" s="3" t="str">
        <f>VLOOKUP(A267,Ma_KH!A:Q,Ma_KH!J$1,0)</f>
        <v>Đỗ Minh Quang</v>
      </c>
    </row>
    <row r="268" spans="1:32" ht="16.5">
      <c r="A268" s="73" t="s">
        <v>61</v>
      </c>
      <c r="B268" s="73" t="s">
        <v>610</v>
      </c>
      <c r="C268" s="75">
        <v>45927</v>
      </c>
      <c r="D268" s="76" t="s">
        <v>622</v>
      </c>
      <c r="E268" s="75"/>
      <c r="F268" s="81"/>
      <c r="G268" s="73" t="s">
        <v>623</v>
      </c>
      <c r="H268" s="69">
        <v>700329</v>
      </c>
      <c r="I268" s="69">
        <v>0</v>
      </c>
      <c r="J268" s="69">
        <f>(Table1[[#This Row],[Tiền hàng]]-Table1[[#This Row],[Tiền chiết khấu]])*8%</f>
        <v>56026.32</v>
      </c>
      <c r="K268" s="69">
        <v>756355</v>
      </c>
      <c r="L268" s="8" t="s">
        <v>24</v>
      </c>
      <c r="M268" s="41">
        <v>45962</v>
      </c>
      <c r="N268" s="29" t="s">
        <v>3805</v>
      </c>
      <c r="O268" s="69">
        <f>IF(Table1[[#This Row],[Phân loại]]="Tồn đầu kỳ",Table1[[#This Row],[Tổng giá trị]],0)</f>
        <v>0</v>
      </c>
      <c r="P268" s="8">
        <f>IF(Table1[[#This Row],[Số còn phải thu ĐK]]&lt;&gt;0,0,IF(Table1[[#This Row],[Phân loại]]="Bán hàng",Table1[[#This Row],[Tổng giá trị]],-Table1[[#This Row],[Tổng giá trị]]))</f>
        <v>756355</v>
      </c>
      <c r="Q268" s="18">
        <f t="shared" si="39"/>
        <v>756355</v>
      </c>
      <c r="R268" s="8">
        <f>Table1[[#This Row],[Số còn phải thu ĐK]]+Table1[[#This Row],[Giá Trị HD sau CK]]-Table1[[#This Row],[Số tiền đã thu]]</f>
        <v>0</v>
      </c>
      <c r="S268" s="7">
        <f>IF(Table1[[#This Row],[Ngày hóa đơn]]&lt;&gt;"",Table1[[#This Row],[Ngày hóa đơn]],Table1[[#This Row],[Ngày hạch toán]])</f>
        <v>45927</v>
      </c>
      <c r="T268" s="8"/>
      <c r="U268" s="7">
        <f>IF(Table1[[#This Row],[Ngày tính CN]]="","",S268+T268)</f>
        <v>45927</v>
      </c>
      <c r="V268" s="71">
        <f ca="1">IF(Table1[[#This Row],[Hạn thanh toán]]="","",IF((U268-NOW())&lt;0,0,(U268-NOW())))</f>
        <v>0</v>
      </c>
      <c r="W268" s="69"/>
      <c r="X268" s="65" t="str">
        <f t="shared" ca="1" si="37"/>
        <v/>
      </c>
      <c r="Y268" s="65" t="str">
        <f t="shared" si="30"/>
        <v>Đã thanh toán</v>
      </c>
      <c r="Z268" s="250">
        <f>Table1[[#This Row],[Hạn thanh toán]]</f>
        <v>45927</v>
      </c>
      <c r="AA268" s="250">
        <f>Table1[[#This Row],[Ngày Thanh toán]]</f>
        <v>45962</v>
      </c>
      <c r="AD268" s="3" t="str">
        <f>IF(Table1[[#This Row],[Mã khách hàng]]="","",VLOOKUP($A268,Ma_KH!$A:$Q,Ma_KH!O$1,0))</f>
        <v>KL00065</v>
      </c>
      <c r="AE268" s="3" t="str">
        <f>IF(Table1[[#This Row],[Mã khách hàng]]="","",VLOOKUP($A268,Ma_KH!$A:$Q,Ma_KH!P$1,0))</f>
        <v>Fresh Food</v>
      </c>
      <c r="AF268" s="3" t="str">
        <f>VLOOKUP(A268,Ma_KH!A:Q,Ma_KH!J$1,0)</f>
        <v>Đỗ Minh Quang</v>
      </c>
    </row>
    <row r="269" spans="1:32" s="139" customFormat="1" ht="16.5">
      <c r="A269" s="127" t="s">
        <v>61</v>
      </c>
      <c r="B269" s="127" t="s">
        <v>610</v>
      </c>
      <c r="C269" s="128">
        <v>45643</v>
      </c>
      <c r="D269" s="129" t="s">
        <v>3806</v>
      </c>
      <c r="E269" s="128"/>
      <c r="F269" s="130"/>
      <c r="G269" s="127" t="s">
        <v>3699</v>
      </c>
      <c r="H269" s="131"/>
      <c r="I269" s="131">
        <v>0</v>
      </c>
      <c r="J269" s="131">
        <f>(Table1[[#This Row],[Tiền hàng]]-Table1[[#This Row],[Tiền chiết khấu]])*8%</f>
        <v>0</v>
      </c>
      <c r="K269" s="131">
        <v>425000</v>
      </c>
      <c r="L269" s="132" t="s">
        <v>3643</v>
      </c>
      <c r="M269" s="133">
        <v>45719</v>
      </c>
      <c r="N269" s="134" t="s">
        <v>3807</v>
      </c>
      <c r="O269" s="131">
        <f>IF(Table1[[#This Row],[Phân loại]]="Tồn đầu kỳ",Table1[[#This Row],[Tổng giá trị]],0)</f>
        <v>425000</v>
      </c>
      <c r="P269" s="132">
        <f>IF(Table1[[#This Row],[Số còn phải thu ĐK]]&lt;&gt;0,0,IF(Table1[[#This Row],[Phân loại]]="Bán hàng",Table1[[#This Row],[Tổng giá trị]],-Table1[[#This Row],[Tổng giá trị]]))</f>
        <v>0</v>
      </c>
      <c r="Q269" s="18">
        <f t="shared" si="39"/>
        <v>425000</v>
      </c>
      <c r="R269" s="132">
        <f>Table1[[#This Row],[Số còn phải thu ĐK]]+Table1[[#This Row],[Giá Trị HD sau CK]]-Table1[[#This Row],[Số tiền đã thu]]</f>
        <v>0</v>
      </c>
      <c r="S269" s="136">
        <f>IF(Table1[[#This Row],[Ngày hóa đơn]]&lt;&gt;"",Table1[[#This Row],[Ngày hóa đơn]],Table1[[#This Row],[Ngày hạch toán]])</f>
        <v>45643</v>
      </c>
      <c r="T269" s="132"/>
      <c r="U269" s="136">
        <f>IF(Table1[[#This Row],[Ngày tính CN]]="","",S269+T269)</f>
        <v>45643</v>
      </c>
      <c r="V269" s="137">
        <f ca="1">IF(Table1[[#This Row],[Hạn thanh toán]]="","",IF((U269-NOW())&lt;0,0,(U269-NOW())))</f>
        <v>0</v>
      </c>
      <c r="W269" s="131"/>
      <c r="X269" s="65" t="str">
        <f t="shared" ca="1" si="37"/>
        <v/>
      </c>
      <c r="Y269" s="138" t="str">
        <f t="shared" si="30"/>
        <v>Đã thanh toán</v>
      </c>
      <c r="Z269" s="253">
        <f>Table1[[#This Row],[Hạn thanh toán]]</f>
        <v>45643</v>
      </c>
      <c r="AA269" s="253">
        <f>Table1[[#This Row],[Ngày Thanh toán]]</f>
        <v>45719</v>
      </c>
      <c r="AD269" s="3" t="str">
        <f>IF(Table1[[#This Row],[Mã khách hàng]]="","",VLOOKUP($A269,Ma_KH!$A:$Q,Ma_KH!O$1,0))</f>
        <v>KL00065</v>
      </c>
      <c r="AE269" s="3" t="str">
        <f>IF(Table1[[#This Row],[Mã khách hàng]]="","",VLOOKUP($A269,Ma_KH!$A:$Q,Ma_KH!P$1,0))</f>
        <v>Fresh Food</v>
      </c>
      <c r="AF269" s="139" t="str">
        <f>VLOOKUP(A269,Ma_KH!A:Q,Ma_KH!J$1,0)</f>
        <v>Đỗ Minh Quang</v>
      </c>
    </row>
    <row r="270" spans="1:32" ht="16.5">
      <c r="A270" s="66" t="s">
        <v>61</v>
      </c>
      <c r="B270" s="66" t="s">
        <v>610</v>
      </c>
      <c r="C270" s="67">
        <v>45929</v>
      </c>
      <c r="D270" s="68" t="s">
        <v>624</v>
      </c>
      <c r="E270" s="67">
        <v>45929</v>
      </c>
      <c r="F270" s="72"/>
      <c r="G270" s="66" t="s">
        <v>625</v>
      </c>
      <c r="H270" s="69"/>
      <c r="I270" s="69">
        <v>0</v>
      </c>
      <c r="J270" s="69">
        <f>(Table1[[#This Row],[Tiền hàng]]-Table1[[#This Row],[Tiền chiết khấu]])*8%</f>
        <v>0</v>
      </c>
      <c r="K270" s="69">
        <v>359828</v>
      </c>
      <c r="L270" s="8" t="s">
        <v>17</v>
      </c>
      <c r="M270" s="41">
        <v>45929</v>
      </c>
      <c r="N270" s="29" t="s">
        <v>3804</v>
      </c>
      <c r="O270" s="69">
        <f>IF(Table1[[#This Row],[Phân loại]]="Tồn đầu kỳ",Table1[[#This Row],[Tổng giá trị]],0)</f>
        <v>0</v>
      </c>
      <c r="P270" s="8">
        <f>IF(Table1[[#This Row],[Số còn phải thu ĐK]]&lt;&gt;0,0,IF(Table1[[#This Row],[Phân loại]]="Bán hàng",Table1[[#This Row],[Tổng giá trị]],-Table1[[#This Row],[Tổng giá trị]]))</f>
        <v>-359828</v>
      </c>
      <c r="Q270" s="18">
        <f t="shared" si="39"/>
        <v>-359828</v>
      </c>
      <c r="R270" s="8">
        <f>Table1[[#This Row],[Số còn phải thu ĐK]]+Table1[[#This Row],[Giá Trị HD sau CK]]-Table1[[#This Row],[Số tiền đã thu]]</f>
        <v>0</v>
      </c>
      <c r="S270" s="7">
        <f>IF(Table1[[#This Row],[Ngày hóa đơn]]&lt;&gt;"",Table1[[#This Row],[Ngày hóa đơn]],Table1[[#This Row],[Ngày hạch toán]])</f>
        <v>45929</v>
      </c>
      <c r="T270" s="8"/>
      <c r="U270" s="7">
        <f>IF(Table1[[#This Row],[Ngày tính CN]]="","",S270+T270)</f>
        <v>45929</v>
      </c>
      <c r="V270" s="71">
        <f ca="1">IF(Table1[[#This Row],[Hạn thanh toán]]="","",IF((U270-NOW())&lt;0,0,(U270-NOW())))</f>
        <v>0</v>
      </c>
      <c r="W270" s="69"/>
      <c r="X270" s="65" t="str">
        <f t="shared" ca="1" si="37"/>
        <v/>
      </c>
      <c r="Y270" s="65" t="str">
        <f t="shared" ref="Y270" si="40">IF(R270=0,"Đã thanh toán",IF(X270="","",IF(X270&lt;=0,"Chưa đến hạn thanh toán",IF(X270&lt;=30,"Nợ quá hạn 30 ngày",IF(X270&lt;=60,"Nợ quá hạn từ 30 ngày đến 60 ngày",IF(X270&lt;=90,"Nợ quá hạn từ 60 ngày đến 90 ngày",IF(X270&lt;=120,"Nợ quá hạn từ 90 ngày đến 120 ngày","Nợ quá hạn hơn 120 ngày có khả năng mất thanh toán")))))))</f>
        <v>Đã thanh toán</v>
      </c>
      <c r="Z270" s="250">
        <f>Table1[[#This Row],[Hạn thanh toán]]</f>
        <v>45929</v>
      </c>
      <c r="AA270" s="250">
        <f>Table1[[#This Row],[Ngày Thanh toán]]</f>
        <v>45929</v>
      </c>
      <c r="AD270" s="3" t="str">
        <f>IF(Table1[[#This Row],[Mã khách hàng]]="","",VLOOKUP($A270,Ma_KH!$A:$Q,Ma_KH!O$1,0))</f>
        <v>KL00065</v>
      </c>
      <c r="AE270" s="3" t="str">
        <f>IF(Table1[[#This Row],[Mã khách hàng]]="","",VLOOKUP($A270,Ma_KH!$A:$Q,Ma_KH!P$1,0))</f>
        <v>Fresh Food</v>
      </c>
      <c r="AF270" s="3" t="str">
        <f>VLOOKUP(A270,Ma_KH!A:Q,Ma_KH!J$1,0)</f>
        <v>Đỗ Minh Quang</v>
      </c>
    </row>
    <row r="271" spans="1:32" s="126" customFormat="1" ht="16.5">
      <c r="A271" s="118" t="s">
        <v>61</v>
      </c>
      <c r="B271" s="118" t="s">
        <v>610</v>
      </c>
      <c r="C271" s="119">
        <v>45962</v>
      </c>
      <c r="D271" s="140" t="s">
        <v>3808</v>
      </c>
      <c r="E271" s="119">
        <v>45962</v>
      </c>
      <c r="F271" s="120"/>
      <c r="G271" s="118" t="s">
        <v>625</v>
      </c>
      <c r="H271" s="121"/>
      <c r="I271" s="121">
        <v>0</v>
      </c>
      <c r="J271" s="121">
        <f>(Table1[[#This Row],[Tiền hàng]]-Table1[[#This Row],[Tiền chiết khấu]])*8%</f>
        <v>0</v>
      </c>
      <c r="K271" s="141">
        <v>427585</v>
      </c>
      <c r="L271" s="122" t="s">
        <v>17</v>
      </c>
      <c r="M271" s="142">
        <v>45962</v>
      </c>
      <c r="N271" s="140" t="s">
        <v>3805</v>
      </c>
      <c r="O271" s="121">
        <f>IF(Table1[[#This Row],[Phân loại]]="Tồn đầu kỳ",Table1[[#This Row],[Tổng giá trị]],0)</f>
        <v>0</v>
      </c>
      <c r="P271" s="122">
        <f>IF(Table1[[#This Row],[Số còn phải thu ĐK]]&lt;&gt;0,0,IF(Table1[[#This Row],[Phân loại]]="Bán hàng",Table1[[#This Row],[Tổng giá trị]],-Table1[[#This Row],[Tổng giá trị]]))</f>
        <v>-427585</v>
      </c>
      <c r="Q271" s="18">
        <f t="shared" si="39"/>
        <v>-427585</v>
      </c>
      <c r="R271" s="122">
        <f>Table1[[#This Row],[Số còn phải thu ĐK]]+Table1[[#This Row],[Giá Trị HD sau CK]]-Table1[[#This Row],[Số tiền đã thu]]</f>
        <v>0</v>
      </c>
      <c r="S271" s="123">
        <f>IF(Table1[[#This Row],[Ngày hóa đơn]]&lt;&gt;"",Table1[[#This Row],[Ngày hóa đơn]],Table1[[#This Row],[Ngày hạch toán]])</f>
        <v>45962</v>
      </c>
      <c r="T271" s="122"/>
      <c r="U271" s="123">
        <f>IF(Table1[[#This Row],[Ngày tính CN]]="","",S271+T271)</f>
        <v>45962</v>
      </c>
      <c r="V271" s="124">
        <f ca="1">IF(Table1[[#This Row],[Hạn thanh toán]]="","",IF((U271-NOW())&lt;0,0,(U271-NOW())))</f>
        <v>0</v>
      </c>
      <c r="W271" s="121"/>
      <c r="X271" s="65" t="str">
        <f t="shared" ca="1" si="37"/>
        <v/>
      </c>
      <c r="Y271" s="125" t="str">
        <f t="shared" ref="Y271" si="41">IF(R271=0,"Đã thanh toán",IF(X271="","",IF(X271&lt;=0,"Chưa đến hạn thanh toán",IF(X271&lt;=30,"Nợ quá hạn 30 ngày",IF(X271&lt;=60,"Nợ quá hạn từ 30 ngày đến 60 ngày",IF(X271&lt;=90,"Nợ quá hạn từ 60 ngày đến 90 ngày",IF(X271&lt;=120,"Nợ quá hạn từ 90 ngày đến 120 ngày","Nợ quá hạn hơn 120 ngày có khả năng mất thanh toán")))))))</f>
        <v>Đã thanh toán</v>
      </c>
      <c r="Z271" s="255">
        <f>Table1[[#This Row],[Hạn thanh toán]]</f>
        <v>45962</v>
      </c>
      <c r="AA271" s="255">
        <f>Table1[[#This Row],[Ngày Thanh toán]]</f>
        <v>45962</v>
      </c>
      <c r="AC271" s="126" t="s">
        <v>3799</v>
      </c>
      <c r="AD271" s="3" t="str">
        <f>IF(Table1[[#This Row],[Mã khách hàng]]="","",VLOOKUP($A271,Ma_KH!$A:$Q,Ma_KH!O$1,0))</f>
        <v>KL00065</v>
      </c>
      <c r="AE271" s="3" t="str">
        <f>IF(Table1[[#This Row],[Mã khách hàng]]="","",VLOOKUP($A271,Ma_KH!$A:$Q,Ma_KH!P$1,0))</f>
        <v>Fresh Food</v>
      </c>
      <c r="AF271" s="3" t="str">
        <f>VLOOKUP(A271,Ma_KH!A:Q,Ma_KH!J$1,0)</f>
        <v>Đỗ Minh Quang</v>
      </c>
    </row>
    <row r="272" spans="1:32" ht="16.5">
      <c r="A272" s="73" t="s">
        <v>62</v>
      </c>
      <c r="B272" s="78" t="s">
        <v>626</v>
      </c>
      <c r="C272" s="75">
        <v>45658</v>
      </c>
      <c r="D272" s="76" t="s">
        <v>19250</v>
      </c>
      <c r="E272" s="75"/>
      <c r="F272" s="73"/>
      <c r="G272" s="73" t="s">
        <v>627</v>
      </c>
      <c r="H272" s="69">
        <v>1240482</v>
      </c>
      <c r="I272" s="69">
        <v>62024</v>
      </c>
      <c r="J272" s="69">
        <f>(Table1[[#This Row],[Tiền hàng]]-Table1[[#This Row],[Tiền chiết khấu]])*8%</f>
        <v>94276.64</v>
      </c>
      <c r="K272" s="69">
        <v>1272735</v>
      </c>
      <c r="L272" s="8" t="s">
        <v>24</v>
      </c>
      <c r="M272" s="41">
        <v>45742</v>
      </c>
      <c r="N272" s="29" t="s">
        <v>3965</v>
      </c>
      <c r="O272" s="69">
        <f>IF(Table1[[#This Row],[Phân loại]]="Tồn đầu kỳ",Table1[[#This Row],[Tổng giá trị]],0)</f>
        <v>0</v>
      </c>
      <c r="P272" s="8">
        <f>IF(Table1[[#This Row],[Số còn phải thu ĐK]]&lt;&gt;0,0,IF(Table1[[#This Row],[Phân loại]]="Bán hàng",Table1[[#This Row],[Tổng giá trị]],-Table1[[#This Row],[Tổng giá trị]]))</f>
        <v>1272735</v>
      </c>
      <c r="Q272" s="18">
        <f t="shared" si="39"/>
        <v>1272735</v>
      </c>
      <c r="R272" s="8">
        <f>Table1[[#This Row],[Số còn phải thu ĐK]]+Table1[[#This Row],[Giá Trị HD sau CK]]-Table1[[#This Row],[Số tiền đã thu]]</f>
        <v>0</v>
      </c>
      <c r="S272" s="7">
        <f>IF(Table1[[#This Row],[Ngày hóa đơn]]&lt;&gt;"",Table1[[#This Row],[Ngày hóa đơn]],Table1[[#This Row],[Ngày hạch toán]])</f>
        <v>45658</v>
      </c>
      <c r="T272" s="8"/>
      <c r="U272" s="7">
        <f>IF(Table1[[#This Row],[Ngày tính CN]]="","",S272+T272)</f>
        <v>45658</v>
      </c>
      <c r="V272" s="71">
        <f ca="1">IF(Table1[[#This Row],[Hạn thanh toán]]="","",IF((U272-NOW())&lt;0,0,(U272-NOW())))</f>
        <v>0</v>
      </c>
      <c r="W272" s="69"/>
      <c r="X272" s="65" t="str">
        <f t="shared" ca="1" si="37"/>
        <v/>
      </c>
      <c r="Y272" s="65" t="str">
        <f t="shared" si="30"/>
        <v>Đã thanh toán</v>
      </c>
      <c r="Z272" s="250">
        <f>Table1[[#This Row],[Hạn thanh toán]]</f>
        <v>45658</v>
      </c>
      <c r="AA272" s="250">
        <f>Table1[[#This Row],[Ngày Thanh toán]]</f>
        <v>45742</v>
      </c>
      <c r="AD272" s="3" t="str">
        <f>IF(Table1[[#This Row],[Mã khách hàng]]="","",VLOOKUP($A272,Ma_KH!$A:$Q,Ma_KH!O$1,0))</f>
        <v>KL00155</v>
      </c>
      <c r="AE272" s="3" t="str">
        <f>IF(Table1[[#This Row],[Mã khách hàng]]="","",VLOOKUP($A272,Ma_KH!$A:$Q,Ma_KH!P$1,0))</f>
        <v>Gmart - Sảnh B - 82 Nguyễn Tuân</v>
      </c>
      <c r="AF272" s="3" t="str">
        <f>VLOOKUP(A272,Ma_KH!A:Q,Ma_KH!J$1,0)</f>
        <v>Đỗ Minh Quang</v>
      </c>
    </row>
    <row r="273" spans="1:32" s="139" customFormat="1" ht="16.5">
      <c r="A273" s="143" t="s">
        <v>62</v>
      </c>
      <c r="B273" s="144" t="s">
        <v>626</v>
      </c>
      <c r="C273" s="128">
        <v>45509</v>
      </c>
      <c r="D273" s="145" t="s">
        <v>3822</v>
      </c>
      <c r="E273" s="146"/>
      <c r="F273" s="143"/>
      <c r="G273" s="143" t="s">
        <v>627</v>
      </c>
      <c r="H273" s="131"/>
      <c r="I273" s="131"/>
      <c r="J273" s="131">
        <f>(Table1[[#This Row],[Tiền hàng]]-Table1[[#This Row],[Tiền chiết khấu]])*8%</f>
        <v>0</v>
      </c>
      <c r="K273" s="147">
        <v>1510798</v>
      </c>
      <c r="L273" s="132" t="s">
        <v>3643</v>
      </c>
      <c r="M273" s="133">
        <v>45663</v>
      </c>
      <c r="N273" s="134" t="s">
        <v>3823</v>
      </c>
      <c r="O273" s="131">
        <f>IF(Table1[[#This Row],[Phân loại]]="Tồn đầu kỳ",Table1[[#This Row],[Tổng giá trị]],0)</f>
        <v>1510798</v>
      </c>
      <c r="P273" s="132">
        <f>IF(Table1[[#This Row],[Số còn phải thu ĐK]]&lt;&gt;0,0,IF(Table1[[#This Row],[Phân loại]]="Bán hàng",Table1[[#This Row],[Tổng giá trị]],-Table1[[#This Row],[Tổng giá trị]]))</f>
        <v>0</v>
      </c>
      <c r="Q273" s="18">
        <f t="shared" si="39"/>
        <v>1510798</v>
      </c>
      <c r="R273" s="132">
        <f>Table1[[#This Row],[Số còn phải thu ĐK]]+Table1[[#This Row],[Giá Trị HD sau CK]]-Table1[[#This Row],[Số tiền đã thu]]</f>
        <v>0</v>
      </c>
      <c r="S273" s="136">
        <f>IF(Table1[[#This Row],[Ngày hóa đơn]]&lt;&gt;"",Table1[[#This Row],[Ngày hóa đơn]],Table1[[#This Row],[Ngày hạch toán]])</f>
        <v>45509</v>
      </c>
      <c r="T273" s="132"/>
      <c r="U273" s="136">
        <f>IF(Table1[[#This Row],[Ngày tính CN]]="","",S273+T273)</f>
        <v>45509</v>
      </c>
      <c r="V273" s="137">
        <f ca="1">IF(Table1[[#This Row],[Hạn thanh toán]]="","",IF((U273-NOW())&lt;0,0,(U273-NOW())))</f>
        <v>0</v>
      </c>
      <c r="W273" s="131"/>
      <c r="X273" s="65" t="str">
        <f t="shared" ca="1" si="37"/>
        <v/>
      </c>
      <c r="Y273" s="138" t="str">
        <f t="shared" ref="Y273" si="42">IF(R273=0,"Đã thanh toán",IF(X273="","",IF(X273&lt;=0,"Chưa đến hạn thanh toán",IF(X273&lt;=30,"Nợ quá hạn 30 ngày",IF(X273&lt;=60,"Nợ quá hạn từ 30 ngày đến 60 ngày",IF(X273&lt;=90,"Nợ quá hạn từ 60 ngày đến 90 ngày",IF(X273&lt;=120,"Nợ quá hạn từ 90 ngày đến 120 ngày","Nợ quá hạn hơn 120 ngày có khả năng mất thanh toán")))))))</f>
        <v>Đã thanh toán</v>
      </c>
      <c r="Z273" s="253">
        <f>Table1[[#This Row],[Hạn thanh toán]]</f>
        <v>45509</v>
      </c>
      <c r="AA273" s="253">
        <f>Table1[[#This Row],[Ngày Thanh toán]]</f>
        <v>45663</v>
      </c>
      <c r="AD273" s="3" t="str">
        <f>IF(Table1[[#This Row],[Mã khách hàng]]="","",VLOOKUP($A273,Ma_KH!$A:$Q,Ma_KH!O$1,0))</f>
        <v>KL00155</v>
      </c>
      <c r="AE273" s="3" t="str">
        <f>IF(Table1[[#This Row],[Mã khách hàng]]="","",VLOOKUP($A273,Ma_KH!$A:$Q,Ma_KH!P$1,0))</f>
        <v>Gmart - Sảnh B - 82 Nguyễn Tuân</v>
      </c>
      <c r="AF273" s="139" t="str">
        <f>VLOOKUP(A273,Ma_KH!A:Q,Ma_KH!J$1,0)</f>
        <v>Đỗ Minh Quang</v>
      </c>
    </row>
    <row r="274" spans="1:32" s="139" customFormat="1" ht="16.5">
      <c r="A274" s="127" t="s">
        <v>62</v>
      </c>
      <c r="B274" s="148" t="s">
        <v>626</v>
      </c>
      <c r="C274" s="128">
        <v>45663</v>
      </c>
      <c r="D274" s="129" t="s">
        <v>628</v>
      </c>
      <c r="E274" s="128">
        <v>45663</v>
      </c>
      <c r="F274" s="127"/>
      <c r="G274" s="127" t="s">
        <v>347</v>
      </c>
      <c r="H274" s="131"/>
      <c r="I274" s="131">
        <v>0</v>
      </c>
      <c r="J274" s="131">
        <f>(Table1[[#This Row],[Tiền hàng]]-Table1[[#This Row],[Tiền chiết khấu]])*8%</f>
        <v>0</v>
      </c>
      <c r="K274" s="131">
        <v>385829</v>
      </c>
      <c r="L274" s="132" t="s">
        <v>3643</v>
      </c>
      <c r="M274" s="133">
        <v>45663</v>
      </c>
      <c r="N274" s="134" t="s">
        <v>3823</v>
      </c>
      <c r="O274" s="131">
        <f>IF(Table1[[#This Row],[Phân loại]]="Tồn đầu kỳ",Table1[[#This Row],[Tổng giá trị]],0)</f>
        <v>385829</v>
      </c>
      <c r="P274" s="132">
        <f>IF(Table1[[#This Row],[Số còn phải thu ĐK]]&lt;&gt;0,0,IF(Table1[[#This Row],[Phân loại]]="Bán hàng",Table1[[#This Row],[Tổng giá trị]],-Table1[[#This Row],[Tổng giá trị]]))</f>
        <v>0</v>
      </c>
      <c r="Q274" s="18">
        <f t="shared" si="39"/>
        <v>385829</v>
      </c>
      <c r="R274" s="132">
        <f>Table1[[#This Row],[Số còn phải thu ĐK]]+Table1[[#This Row],[Giá Trị HD sau CK]]-Table1[[#This Row],[Số tiền đã thu]]</f>
        <v>0</v>
      </c>
      <c r="S274" s="136">
        <f>IF(Table1[[#This Row],[Ngày hóa đơn]]&lt;&gt;"",Table1[[#This Row],[Ngày hóa đơn]],Table1[[#This Row],[Ngày hạch toán]])</f>
        <v>45663</v>
      </c>
      <c r="T274" s="132"/>
      <c r="U274" s="136">
        <f>IF(Table1[[#This Row],[Ngày tính CN]]="","",S274+T274)</f>
        <v>45663</v>
      </c>
      <c r="V274" s="137">
        <f ca="1">IF(Table1[[#This Row],[Hạn thanh toán]]="","",IF((U274-NOW())&lt;0,0,(U274-NOW())))</f>
        <v>0</v>
      </c>
      <c r="W274" s="131"/>
      <c r="X274" s="65" t="str">
        <f t="shared" ca="1" si="37"/>
        <v/>
      </c>
      <c r="Y274" s="138" t="str">
        <f t="shared" si="30"/>
        <v>Đã thanh toán</v>
      </c>
      <c r="Z274" s="253">
        <f>Table1[[#This Row],[Hạn thanh toán]]</f>
        <v>45663</v>
      </c>
      <c r="AA274" s="253">
        <f>Table1[[#This Row],[Ngày Thanh toán]]</f>
        <v>45663</v>
      </c>
      <c r="AD274" s="3" t="str">
        <f>IF(Table1[[#This Row],[Mã khách hàng]]="","",VLOOKUP($A274,Ma_KH!$A:$Q,Ma_KH!O$1,0))</f>
        <v>KL00155</v>
      </c>
      <c r="AE274" s="3" t="str">
        <f>IF(Table1[[#This Row],[Mã khách hàng]]="","",VLOOKUP($A274,Ma_KH!$A:$Q,Ma_KH!P$1,0))</f>
        <v>Gmart - Sảnh B - 82 Nguyễn Tuân</v>
      </c>
      <c r="AF274" s="139" t="str">
        <f>VLOOKUP(A274,Ma_KH!A:Q,Ma_KH!J$1,0)</f>
        <v>Đỗ Minh Quang</v>
      </c>
    </row>
    <row r="275" spans="1:32" s="139" customFormat="1" ht="16.5">
      <c r="A275" s="143" t="s">
        <v>63</v>
      </c>
      <c r="B275" s="144" t="s">
        <v>629</v>
      </c>
      <c r="C275" s="146">
        <v>45635</v>
      </c>
      <c r="D275" s="145" t="s">
        <v>3824</v>
      </c>
      <c r="E275" s="146"/>
      <c r="F275" s="143"/>
      <c r="G275" s="143" t="s">
        <v>631</v>
      </c>
      <c r="H275" s="131"/>
      <c r="I275" s="131"/>
      <c r="J275" s="131">
        <f>(Table1[[#This Row],[Tiền hàng]]-Table1[[#This Row],[Tiền chiết khấu]])*8%</f>
        <v>0</v>
      </c>
      <c r="K275" s="147">
        <v>2506202</v>
      </c>
      <c r="L275" s="132" t="s">
        <v>3643</v>
      </c>
      <c r="M275" s="133">
        <v>45668</v>
      </c>
      <c r="N275" s="134" t="s">
        <v>3826</v>
      </c>
      <c r="O275" s="131">
        <f>IF(Table1[[#This Row],[Phân loại]]="Tồn đầu kỳ",Table1[[#This Row],[Tổng giá trị]],0)</f>
        <v>2506202</v>
      </c>
      <c r="P275" s="132">
        <f>IF(Table1[[#This Row],[Số còn phải thu ĐK]]&lt;&gt;0,0,IF(Table1[[#This Row],[Phân loại]]="Bán hàng",Table1[[#This Row],[Tổng giá trị]],-Table1[[#This Row],[Tổng giá trị]]))</f>
        <v>0</v>
      </c>
      <c r="Q275" s="18">
        <f t="shared" si="39"/>
        <v>2506202</v>
      </c>
      <c r="R275" s="132">
        <f>Table1[[#This Row],[Số còn phải thu ĐK]]+Table1[[#This Row],[Giá Trị HD sau CK]]-Table1[[#This Row],[Số tiền đã thu]]</f>
        <v>0</v>
      </c>
      <c r="S275" s="136">
        <f>IF(Table1[[#This Row],[Ngày hóa đơn]]&lt;&gt;"",Table1[[#This Row],[Ngày hóa đơn]],Table1[[#This Row],[Ngày hạch toán]])</f>
        <v>45635</v>
      </c>
      <c r="T275" s="132"/>
      <c r="U275" s="136">
        <f>IF(Table1[[#This Row],[Ngày tính CN]]="","",S275+T275)</f>
        <v>45635</v>
      </c>
      <c r="V275" s="137">
        <f ca="1">IF(Table1[[#This Row],[Hạn thanh toán]]="","",IF((U275-NOW())&lt;0,0,(U275-NOW())))</f>
        <v>0</v>
      </c>
      <c r="W275" s="131"/>
      <c r="X275" s="65" t="str">
        <f t="shared" ca="1" si="37"/>
        <v/>
      </c>
      <c r="Y275" s="138" t="str">
        <f t="shared" ref="Y275:Y276" si="43">IF(R275=0,"Đã thanh toán",IF(X275="","",IF(X275&lt;=0,"Chưa đến hạn thanh toán",IF(X275&lt;=30,"Nợ quá hạn 30 ngày",IF(X275&lt;=60,"Nợ quá hạn từ 30 ngày đến 60 ngày",IF(X275&lt;=90,"Nợ quá hạn từ 60 ngày đến 90 ngày",IF(X275&lt;=120,"Nợ quá hạn từ 90 ngày đến 120 ngày","Nợ quá hạn hơn 120 ngày có khả năng mất thanh toán")))))))</f>
        <v>Đã thanh toán</v>
      </c>
      <c r="Z275" s="253">
        <f>Table1[[#This Row],[Hạn thanh toán]]</f>
        <v>45635</v>
      </c>
      <c r="AA275" s="253">
        <f>Table1[[#This Row],[Ngày Thanh toán]]</f>
        <v>45668</v>
      </c>
      <c r="AD275" s="3" t="str">
        <f>IF(Table1[[#This Row],[Mã khách hàng]]="","",VLOOKUP($A275,Ma_KH!$A:$Q,Ma_KH!O$1,0))</f>
        <v>KL00172</v>
      </c>
      <c r="AE275" s="3" t="str">
        <f>IF(Table1[[#This Row],[Mã khách hàng]]="","",VLOOKUP($A275,Ma_KH!$A:$Q,Ma_KH!P$1,0))</f>
        <v>H mart - R1.05 Ocean Park, Đa Tốn, Gia Lâm</v>
      </c>
      <c r="AF275" s="139" t="str">
        <f>VLOOKUP(A275,Ma_KH!A:Q,Ma_KH!J$1,0)</f>
        <v>Vũ Anh Tuấn</v>
      </c>
    </row>
    <row r="276" spans="1:32" s="139" customFormat="1" ht="16.5">
      <c r="A276" s="143" t="s">
        <v>63</v>
      </c>
      <c r="B276" s="144" t="s">
        <v>629</v>
      </c>
      <c r="C276" s="146">
        <v>45653</v>
      </c>
      <c r="D276" s="145" t="s">
        <v>3825</v>
      </c>
      <c r="E276" s="146"/>
      <c r="F276" s="143"/>
      <c r="G276" s="143" t="s">
        <v>631</v>
      </c>
      <c r="H276" s="131"/>
      <c r="I276" s="131"/>
      <c r="J276" s="131">
        <f>(Table1[[#This Row],[Tiền hàng]]-Table1[[#This Row],[Tiền chiết khấu]])*8%</f>
        <v>0</v>
      </c>
      <c r="K276" s="147">
        <v>2056922</v>
      </c>
      <c r="L276" s="132" t="s">
        <v>3643</v>
      </c>
      <c r="M276" s="133">
        <v>45668</v>
      </c>
      <c r="N276" s="134" t="s">
        <v>3827</v>
      </c>
      <c r="O276" s="131">
        <f>IF(Table1[[#This Row],[Phân loại]]="Tồn đầu kỳ",Table1[[#This Row],[Tổng giá trị]],0)</f>
        <v>2056922</v>
      </c>
      <c r="P276" s="132">
        <f>IF(Table1[[#This Row],[Số còn phải thu ĐK]]&lt;&gt;0,0,IF(Table1[[#This Row],[Phân loại]]="Bán hàng",Table1[[#This Row],[Tổng giá trị]],-Table1[[#This Row],[Tổng giá trị]]))</f>
        <v>0</v>
      </c>
      <c r="Q276" s="18">
        <f t="shared" si="39"/>
        <v>2056922</v>
      </c>
      <c r="R276" s="132">
        <f>Table1[[#This Row],[Số còn phải thu ĐK]]+Table1[[#This Row],[Giá Trị HD sau CK]]-Table1[[#This Row],[Số tiền đã thu]]</f>
        <v>0</v>
      </c>
      <c r="S276" s="136">
        <f>IF(Table1[[#This Row],[Ngày hóa đơn]]&lt;&gt;"",Table1[[#This Row],[Ngày hóa đơn]],Table1[[#This Row],[Ngày hạch toán]])</f>
        <v>45653</v>
      </c>
      <c r="T276" s="132"/>
      <c r="U276" s="136">
        <f>IF(Table1[[#This Row],[Ngày tính CN]]="","",S276+T276)</f>
        <v>45653</v>
      </c>
      <c r="V276" s="137">
        <f ca="1">IF(Table1[[#This Row],[Hạn thanh toán]]="","",IF((U276-NOW())&lt;0,0,(U276-NOW())))</f>
        <v>0</v>
      </c>
      <c r="W276" s="131"/>
      <c r="X276" s="65" t="str">
        <f t="shared" ca="1" si="37"/>
        <v/>
      </c>
      <c r="Y276" s="138" t="str">
        <f t="shared" si="43"/>
        <v>Đã thanh toán</v>
      </c>
      <c r="Z276" s="253">
        <f>Table1[[#This Row],[Hạn thanh toán]]</f>
        <v>45653</v>
      </c>
      <c r="AA276" s="253">
        <f>Table1[[#This Row],[Ngày Thanh toán]]</f>
        <v>45668</v>
      </c>
      <c r="AD276" s="3" t="str">
        <f>IF(Table1[[#This Row],[Mã khách hàng]]="","",VLOOKUP($A276,Ma_KH!$A:$Q,Ma_KH!O$1,0))</f>
        <v>KL00172</v>
      </c>
      <c r="AE276" s="3" t="str">
        <f>IF(Table1[[#This Row],[Mã khách hàng]]="","",VLOOKUP($A276,Ma_KH!$A:$Q,Ma_KH!P$1,0))</f>
        <v>H mart - R1.05 Ocean Park, Đa Tốn, Gia Lâm</v>
      </c>
      <c r="AF276" s="139" t="str">
        <f>VLOOKUP(A276,Ma_KH!A:Q,Ma_KH!J$1,0)</f>
        <v>Vũ Anh Tuấn</v>
      </c>
    </row>
    <row r="277" spans="1:32" ht="16.5">
      <c r="A277" s="73" t="s">
        <v>63</v>
      </c>
      <c r="B277" s="78" t="s">
        <v>629</v>
      </c>
      <c r="C277" s="75">
        <v>45693</v>
      </c>
      <c r="D277" s="76" t="s">
        <v>630</v>
      </c>
      <c r="E277" s="75"/>
      <c r="F277" s="73"/>
      <c r="G277" s="73" t="s">
        <v>631</v>
      </c>
      <c r="H277" s="69">
        <v>2004797</v>
      </c>
      <c r="I277" s="69">
        <v>100240</v>
      </c>
      <c r="J277" s="69">
        <f>(Table1[[#This Row],[Tiền hàng]]-Table1[[#This Row],[Tiền chiết khấu]])*8%</f>
        <v>152364.56</v>
      </c>
      <c r="K277" s="69">
        <v>2056922</v>
      </c>
      <c r="L277" s="8" t="s">
        <v>24</v>
      </c>
      <c r="M277" s="41">
        <v>45727</v>
      </c>
      <c r="N277" s="29" t="s">
        <v>3828</v>
      </c>
      <c r="O277" s="69">
        <f>IF(Table1[[#This Row],[Phân loại]]="Tồn đầu kỳ",Table1[[#This Row],[Tổng giá trị]],0)</f>
        <v>0</v>
      </c>
      <c r="P277" s="8">
        <f>IF(Table1[[#This Row],[Số còn phải thu ĐK]]&lt;&gt;0,0,IF(Table1[[#This Row],[Phân loại]]="Bán hàng",Table1[[#This Row],[Tổng giá trị]],-Table1[[#This Row],[Tổng giá trị]]))</f>
        <v>2056922</v>
      </c>
      <c r="Q277" s="18">
        <f t="shared" si="39"/>
        <v>2056922</v>
      </c>
      <c r="R277" s="8">
        <f>Table1[[#This Row],[Số còn phải thu ĐK]]+Table1[[#This Row],[Giá Trị HD sau CK]]-Table1[[#This Row],[Số tiền đã thu]]</f>
        <v>0</v>
      </c>
      <c r="S277" s="7">
        <f>IF(Table1[[#This Row],[Ngày hóa đơn]]&lt;&gt;"",Table1[[#This Row],[Ngày hóa đơn]],Table1[[#This Row],[Ngày hạch toán]])</f>
        <v>45693</v>
      </c>
      <c r="T277" s="8"/>
      <c r="U277" s="7">
        <f>IF(Table1[[#This Row],[Ngày tính CN]]="","",S277+T277)</f>
        <v>45693</v>
      </c>
      <c r="V277" s="71">
        <f ca="1">IF(Table1[[#This Row],[Hạn thanh toán]]="","",IF((U277-NOW())&lt;0,0,(U277-NOW())))</f>
        <v>0</v>
      </c>
      <c r="W277" s="69"/>
      <c r="X277" s="65" t="str">
        <f t="shared" ca="1" si="37"/>
        <v/>
      </c>
      <c r="Y277" s="65" t="str">
        <f t="shared" si="30"/>
        <v>Đã thanh toán</v>
      </c>
      <c r="Z277" s="250">
        <f>Table1[[#This Row],[Hạn thanh toán]]</f>
        <v>45693</v>
      </c>
      <c r="AA277" s="250">
        <f>Table1[[#This Row],[Ngày Thanh toán]]</f>
        <v>45727</v>
      </c>
      <c r="AD277" s="3" t="str">
        <f>IF(Table1[[#This Row],[Mã khách hàng]]="","",VLOOKUP($A277,Ma_KH!$A:$Q,Ma_KH!O$1,0))</f>
        <v>KL00172</v>
      </c>
      <c r="AE277" s="3" t="str">
        <f>IF(Table1[[#This Row],[Mã khách hàng]]="","",VLOOKUP($A277,Ma_KH!$A:$Q,Ma_KH!P$1,0))</f>
        <v>H mart - R1.05 Ocean Park, Đa Tốn, Gia Lâm</v>
      </c>
      <c r="AF277" s="3" t="str">
        <f>VLOOKUP(A277,Ma_KH!A:Q,Ma_KH!J$1,0)</f>
        <v>Vũ Anh Tuấn</v>
      </c>
    </row>
    <row r="278" spans="1:32" ht="16.5">
      <c r="A278" s="66" t="s">
        <v>63</v>
      </c>
      <c r="B278" s="79" t="s">
        <v>629</v>
      </c>
      <c r="C278" s="67">
        <v>45721</v>
      </c>
      <c r="D278" s="68" t="s">
        <v>632</v>
      </c>
      <c r="E278" s="67"/>
      <c r="F278" s="66"/>
      <c r="G278" s="66" t="s">
        <v>631</v>
      </c>
      <c r="H278" s="69">
        <v>2004797</v>
      </c>
      <c r="I278" s="69">
        <v>100240</v>
      </c>
      <c r="J278" s="69">
        <f>(Table1[[#This Row],[Tiền hàng]]-Table1[[#This Row],[Tiền chiết khấu]])*8%</f>
        <v>152364.56</v>
      </c>
      <c r="K278" s="69">
        <v>2056922</v>
      </c>
      <c r="L278" s="8" t="s">
        <v>24</v>
      </c>
      <c r="M278" s="41">
        <v>45748</v>
      </c>
      <c r="N278" s="29" t="s">
        <v>3829</v>
      </c>
      <c r="O278" s="69">
        <f>IF(Table1[[#This Row],[Phân loại]]="Tồn đầu kỳ",Table1[[#This Row],[Tổng giá trị]],0)</f>
        <v>0</v>
      </c>
      <c r="P278" s="8">
        <f>IF(Table1[[#This Row],[Số còn phải thu ĐK]]&lt;&gt;0,0,IF(Table1[[#This Row],[Phân loại]]="Bán hàng",Table1[[#This Row],[Tổng giá trị]],-Table1[[#This Row],[Tổng giá trị]]))</f>
        <v>2056922</v>
      </c>
      <c r="Q278" s="18">
        <f t="shared" si="39"/>
        <v>2056922</v>
      </c>
      <c r="R278" s="8">
        <f>Table1[[#This Row],[Số còn phải thu ĐK]]+Table1[[#This Row],[Giá Trị HD sau CK]]-Table1[[#This Row],[Số tiền đã thu]]</f>
        <v>0</v>
      </c>
      <c r="S278" s="7">
        <f>IF(Table1[[#This Row],[Ngày hóa đơn]]&lt;&gt;"",Table1[[#This Row],[Ngày hóa đơn]],Table1[[#This Row],[Ngày hạch toán]])</f>
        <v>45721</v>
      </c>
      <c r="T278" s="8"/>
      <c r="U278" s="7">
        <f>IF(Table1[[#This Row],[Ngày tính CN]]="","",S278+T278)</f>
        <v>45721</v>
      </c>
      <c r="V278" s="71">
        <f ca="1">IF(Table1[[#This Row],[Hạn thanh toán]]="","",IF((U278-NOW())&lt;0,0,(U278-NOW())))</f>
        <v>0</v>
      </c>
      <c r="W278" s="69"/>
      <c r="X278" s="65" t="str">
        <f t="shared" ca="1" si="37"/>
        <v/>
      </c>
      <c r="Y278" s="65" t="str">
        <f t="shared" si="30"/>
        <v>Đã thanh toán</v>
      </c>
      <c r="Z278" s="250">
        <f>Table1[[#This Row],[Hạn thanh toán]]</f>
        <v>45721</v>
      </c>
      <c r="AA278" s="250">
        <f>Table1[[#This Row],[Ngày Thanh toán]]</f>
        <v>45748</v>
      </c>
      <c r="AD278" s="3" t="str">
        <f>IF(Table1[[#This Row],[Mã khách hàng]]="","",VLOOKUP($A278,Ma_KH!$A:$Q,Ma_KH!O$1,0))</f>
        <v>KL00172</v>
      </c>
      <c r="AE278" s="3" t="str">
        <f>IF(Table1[[#This Row],[Mã khách hàng]]="","",VLOOKUP($A278,Ma_KH!$A:$Q,Ma_KH!P$1,0))</f>
        <v>H mart - R1.05 Ocean Park, Đa Tốn, Gia Lâm</v>
      </c>
      <c r="AF278" s="3" t="str">
        <f>VLOOKUP(A278,Ma_KH!A:Q,Ma_KH!J$1,0)</f>
        <v>Vũ Anh Tuấn</v>
      </c>
    </row>
    <row r="279" spans="1:32" ht="16.5">
      <c r="A279" s="73" t="s">
        <v>63</v>
      </c>
      <c r="B279" s="78" t="s">
        <v>629</v>
      </c>
      <c r="C279" s="75">
        <v>45752</v>
      </c>
      <c r="D279" s="76" t="s">
        <v>633</v>
      </c>
      <c r="E279" s="75">
        <v>45790</v>
      </c>
      <c r="F279" s="73" t="s">
        <v>634</v>
      </c>
      <c r="G279" s="73" t="s">
        <v>631</v>
      </c>
      <c r="H279" s="69">
        <v>2004797</v>
      </c>
      <c r="I279" s="69">
        <v>100240</v>
      </c>
      <c r="J279" s="69">
        <f>(Table1[[#This Row],[Tiền hàng]]-Table1[[#This Row],[Tiền chiết khấu]])*8%</f>
        <v>152364.56</v>
      </c>
      <c r="K279" s="69">
        <v>2056922</v>
      </c>
      <c r="L279" s="8" t="s">
        <v>24</v>
      </c>
      <c r="M279" s="41">
        <v>45790</v>
      </c>
      <c r="N279" s="29" t="s">
        <v>3830</v>
      </c>
      <c r="O279" s="69">
        <f>IF(Table1[[#This Row],[Phân loại]]="Tồn đầu kỳ",Table1[[#This Row],[Tổng giá trị]],0)</f>
        <v>0</v>
      </c>
      <c r="P279" s="8">
        <f>IF(Table1[[#This Row],[Số còn phải thu ĐK]]&lt;&gt;0,0,IF(Table1[[#This Row],[Phân loại]]="Bán hàng",Table1[[#This Row],[Tổng giá trị]],-Table1[[#This Row],[Tổng giá trị]]))</f>
        <v>2056922</v>
      </c>
      <c r="Q279" s="18">
        <f t="shared" si="39"/>
        <v>2056922</v>
      </c>
      <c r="R279" s="8">
        <f>Table1[[#This Row],[Số còn phải thu ĐK]]+Table1[[#This Row],[Giá Trị HD sau CK]]-Table1[[#This Row],[Số tiền đã thu]]</f>
        <v>0</v>
      </c>
      <c r="S279" s="7">
        <f>IF(Table1[[#This Row],[Ngày hóa đơn]]&lt;&gt;"",Table1[[#This Row],[Ngày hóa đơn]],Table1[[#This Row],[Ngày hạch toán]])</f>
        <v>45790</v>
      </c>
      <c r="T279" s="8"/>
      <c r="U279" s="7">
        <f>IF(Table1[[#This Row],[Ngày tính CN]]="","",S279+T279)</f>
        <v>45790</v>
      </c>
      <c r="V279" s="71">
        <f ca="1">IF(Table1[[#This Row],[Hạn thanh toán]]="","",IF((U279-NOW())&lt;0,0,(U279-NOW())))</f>
        <v>0</v>
      </c>
      <c r="W279" s="69"/>
      <c r="X279" s="65" t="str">
        <f t="shared" ca="1" si="37"/>
        <v/>
      </c>
      <c r="Y279" s="65" t="str">
        <f t="shared" si="30"/>
        <v>Đã thanh toán</v>
      </c>
      <c r="Z279" s="250">
        <f>Table1[[#This Row],[Hạn thanh toán]]</f>
        <v>45790</v>
      </c>
      <c r="AA279" s="250">
        <f>Table1[[#This Row],[Ngày Thanh toán]]</f>
        <v>45790</v>
      </c>
      <c r="AD279" s="3" t="str">
        <f>IF(Table1[[#This Row],[Mã khách hàng]]="","",VLOOKUP($A279,Ma_KH!$A:$Q,Ma_KH!O$1,0))</f>
        <v>KL00172</v>
      </c>
      <c r="AE279" s="3" t="str">
        <f>IF(Table1[[#This Row],[Mã khách hàng]]="","",VLOOKUP($A279,Ma_KH!$A:$Q,Ma_KH!P$1,0))</f>
        <v>H mart - R1.05 Ocean Park, Đa Tốn, Gia Lâm</v>
      </c>
      <c r="AF279" s="3" t="str">
        <f>VLOOKUP(A279,Ma_KH!A:Q,Ma_KH!J$1,0)</f>
        <v>Vũ Anh Tuấn</v>
      </c>
    </row>
    <row r="280" spans="1:32" ht="16.5">
      <c r="A280" s="66" t="s">
        <v>63</v>
      </c>
      <c r="B280" s="79" t="s">
        <v>629</v>
      </c>
      <c r="C280" s="67">
        <v>45790</v>
      </c>
      <c r="D280" s="68" t="s">
        <v>635</v>
      </c>
      <c r="E280" s="67">
        <v>45790</v>
      </c>
      <c r="F280" s="66"/>
      <c r="G280" s="66" t="s">
        <v>352</v>
      </c>
      <c r="H280" s="69"/>
      <c r="I280" s="69">
        <v>0</v>
      </c>
      <c r="J280" s="69">
        <f>(Table1[[#This Row],[Tiền hàng]]-Table1[[#This Row],[Tiền chiết khấu]])*8%</f>
        <v>0</v>
      </c>
      <c r="K280" s="69">
        <v>595626</v>
      </c>
      <c r="L280" s="8" t="s">
        <v>17</v>
      </c>
      <c r="M280" s="41">
        <v>45790</v>
      </c>
      <c r="N280" s="29" t="s">
        <v>3830</v>
      </c>
      <c r="O280" s="69">
        <f>IF(Table1[[#This Row],[Phân loại]]="Tồn đầu kỳ",Table1[[#This Row],[Tổng giá trị]],0)</f>
        <v>0</v>
      </c>
      <c r="P280" s="8">
        <f>IF(Table1[[#This Row],[Số còn phải thu ĐK]]&lt;&gt;0,0,IF(Table1[[#This Row],[Phân loại]]="Bán hàng",Table1[[#This Row],[Tổng giá trị]],-Table1[[#This Row],[Tổng giá trị]]))</f>
        <v>-595626</v>
      </c>
      <c r="Q280" s="18">
        <f t="shared" si="39"/>
        <v>-595626</v>
      </c>
      <c r="R280" s="8">
        <f>Table1[[#This Row],[Số còn phải thu ĐK]]+Table1[[#This Row],[Giá Trị HD sau CK]]-Table1[[#This Row],[Số tiền đã thu]]</f>
        <v>0</v>
      </c>
      <c r="S280" s="7">
        <f>IF(Table1[[#This Row],[Ngày hóa đơn]]&lt;&gt;"",Table1[[#This Row],[Ngày hóa đơn]],Table1[[#This Row],[Ngày hạch toán]])</f>
        <v>45790</v>
      </c>
      <c r="T280" s="8"/>
      <c r="U280" s="7">
        <f>IF(Table1[[#This Row],[Ngày tính CN]]="","",S280+T280)</f>
        <v>45790</v>
      </c>
      <c r="V280" s="71">
        <f ca="1">IF(Table1[[#This Row],[Hạn thanh toán]]="","",IF((U280-NOW())&lt;0,0,(U280-NOW())))</f>
        <v>0</v>
      </c>
      <c r="W280" s="69"/>
      <c r="X280" s="65" t="str">
        <f t="shared" ca="1" si="37"/>
        <v/>
      </c>
      <c r="Y280" s="65" t="str">
        <f t="shared" si="30"/>
        <v>Đã thanh toán</v>
      </c>
      <c r="Z280" s="250">
        <f>Table1[[#This Row],[Hạn thanh toán]]</f>
        <v>45790</v>
      </c>
      <c r="AA280" s="250">
        <f>Table1[[#This Row],[Ngày Thanh toán]]</f>
        <v>45790</v>
      </c>
      <c r="AD280" s="3" t="str">
        <f>IF(Table1[[#This Row],[Mã khách hàng]]="","",VLOOKUP($A280,Ma_KH!$A:$Q,Ma_KH!O$1,0))</f>
        <v>KL00172</v>
      </c>
      <c r="AE280" s="3" t="str">
        <f>IF(Table1[[#This Row],[Mã khách hàng]]="","",VLOOKUP($A280,Ma_KH!$A:$Q,Ma_KH!P$1,0))</f>
        <v>H mart - R1.05 Ocean Park, Đa Tốn, Gia Lâm</v>
      </c>
      <c r="AF280" s="3" t="str">
        <f>VLOOKUP(A280,Ma_KH!A:Q,Ma_KH!J$1,0)</f>
        <v>Vũ Anh Tuấn</v>
      </c>
    </row>
    <row r="281" spans="1:32" ht="16.5">
      <c r="A281" s="66" t="s">
        <v>63</v>
      </c>
      <c r="B281" s="79" t="s">
        <v>629</v>
      </c>
      <c r="C281" s="67">
        <v>45805</v>
      </c>
      <c r="D281" s="68" t="s">
        <v>636</v>
      </c>
      <c r="E281" s="67"/>
      <c r="F281" s="66"/>
      <c r="G281" s="66" t="s">
        <v>631</v>
      </c>
      <c r="H281" s="69">
        <v>1773320</v>
      </c>
      <c r="I281" s="69">
        <v>88666</v>
      </c>
      <c r="J281" s="69">
        <f>(Table1[[#This Row],[Tiền hàng]]-Table1[[#This Row],[Tiền chiết khấu]])*8%</f>
        <v>134772.32</v>
      </c>
      <c r="K281" s="69">
        <v>1819426</v>
      </c>
      <c r="L281" s="8" t="s">
        <v>24</v>
      </c>
      <c r="M281" s="41">
        <v>45894</v>
      </c>
      <c r="N281" s="29" t="s">
        <v>3831</v>
      </c>
      <c r="O281" s="69">
        <f>IF(Table1[[#This Row],[Phân loại]]="Tồn đầu kỳ",Table1[[#This Row],[Tổng giá trị]],0)</f>
        <v>0</v>
      </c>
      <c r="P281" s="8">
        <f>IF(Table1[[#This Row],[Số còn phải thu ĐK]]&lt;&gt;0,0,IF(Table1[[#This Row],[Phân loại]]="Bán hàng",Table1[[#This Row],[Tổng giá trị]],-Table1[[#This Row],[Tổng giá trị]]))</f>
        <v>1819426</v>
      </c>
      <c r="Q281" s="18">
        <f t="shared" si="39"/>
        <v>1819426</v>
      </c>
      <c r="R281" s="8">
        <f>Table1[[#This Row],[Số còn phải thu ĐK]]+Table1[[#This Row],[Giá Trị HD sau CK]]-Table1[[#This Row],[Số tiền đã thu]]</f>
        <v>0</v>
      </c>
      <c r="S281" s="7">
        <f>IF(Table1[[#This Row],[Ngày hóa đơn]]&lt;&gt;"",Table1[[#This Row],[Ngày hóa đơn]],Table1[[#This Row],[Ngày hạch toán]])</f>
        <v>45805</v>
      </c>
      <c r="T281" s="8"/>
      <c r="U281" s="7">
        <f>IF(Table1[[#This Row],[Ngày tính CN]]="","",S281+T281)</f>
        <v>45805</v>
      </c>
      <c r="V281" s="71">
        <f ca="1">IF(Table1[[#This Row],[Hạn thanh toán]]="","",IF((U281-NOW())&lt;0,0,(U281-NOW())))</f>
        <v>0</v>
      </c>
      <c r="W281" s="69"/>
      <c r="X281" s="65" t="str">
        <f t="shared" ca="1" si="37"/>
        <v/>
      </c>
      <c r="Y281" s="65" t="str">
        <f t="shared" si="30"/>
        <v>Đã thanh toán</v>
      </c>
      <c r="Z281" s="250">
        <f>Table1[[#This Row],[Hạn thanh toán]]</f>
        <v>45805</v>
      </c>
      <c r="AA281" s="250">
        <f>Table1[[#This Row],[Ngày Thanh toán]]</f>
        <v>45894</v>
      </c>
      <c r="AD281" s="3" t="str">
        <f>IF(Table1[[#This Row],[Mã khách hàng]]="","",VLOOKUP($A281,Ma_KH!$A:$Q,Ma_KH!O$1,0))</f>
        <v>KL00172</v>
      </c>
      <c r="AE281" s="3" t="str">
        <f>IF(Table1[[#This Row],[Mã khách hàng]]="","",VLOOKUP($A281,Ma_KH!$A:$Q,Ma_KH!P$1,0))</f>
        <v>H mart - R1.05 Ocean Park, Đa Tốn, Gia Lâm</v>
      </c>
      <c r="AF281" s="3" t="str">
        <f>VLOOKUP(A281,Ma_KH!A:Q,Ma_KH!J$1,0)</f>
        <v>Vũ Anh Tuấn</v>
      </c>
    </row>
    <row r="282" spans="1:32" ht="16.5">
      <c r="A282" s="66" t="s">
        <v>63</v>
      </c>
      <c r="B282" s="79" t="s">
        <v>629</v>
      </c>
      <c r="C282" s="41">
        <v>45893</v>
      </c>
      <c r="D282" s="29" t="s">
        <v>3832</v>
      </c>
      <c r="E282" s="67"/>
      <c r="F282" s="66"/>
      <c r="G282" s="66" t="s">
        <v>347</v>
      </c>
      <c r="H282" s="69"/>
      <c r="I282" s="69"/>
      <c r="J282" s="69">
        <f>(Table1[[#This Row],[Tiền hàng]]-Table1[[#This Row],[Tiền chiết khấu]])*8%</f>
        <v>0</v>
      </c>
      <c r="K282" s="69">
        <v>303231</v>
      </c>
      <c r="L282" s="8" t="s">
        <v>17</v>
      </c>
      <c r="M282" s="41">
        <v>45894</v>
      </c>
      <c r="N282" s="29" t="s">
        <v>3831</v>
      </c>
      <c r="O282" s="69">
        <f>IF(Table1[[#This Row],[Phân loại]]="Tồn đầu kỳ",Table1[[#This Row],[Tổng giá trị]],0)</f>
        <v>0</v>
      </c>
      <c r="P282" s="8">
        <f>IF(Table1[[#This Row],[Số còn phải thu ĐK]]&lt;&gt;0,0,IF(Table1[[#This Row],[Phân loại]]="Bán hàng",Table1[[#This Row],[Tổng giá trị]],-Table1[[#This Row],[Tổng giá trị]]))</f>
        <v>-303231</v>
      </c>
      <c r="Q282" s="18">
        <f t="shared" si="39"/>
        <v>-303231</v>
      </c>
      <c r="R282" s="8">
        <f>Table1[[#This Row],[Số còn phải thu ĐK]]+Table1[[#This Row],[Giá Trị HD sau CK]]-Table1[[#This Row],[Số tiền đã thu]]</f>
        <v>0</v>
      </c>
      <c r="S282" s="7">
        <f>IF(Table1[[#This Row],[Ngày hóa đơn]]&lt;&gt;"",Table1[[#This Row],[Ngày hóa đơn]],Table1[[#This Row],[Ngày hạch toán]])</f>
        <v>45893</v>
      </c>
      <c r="T282" s="8"/>
      <c r="U282" s="7">
        <f>IF(Table1[[#This Row],[Ngày tính CN]]="","",S282+T282)</f>
        <v>45893</v>
      </c>
      <c r="V282" s="71">
        <f ca="1">IF(Table1[[#This Row],[Hạn thanh toán]]="","",IF((U282-NOW())&lt;0,0,(U282-NOW())))</f>
        <v>0</v>
      </c>
      <c r="W282" s="69"/>
      <c r="X282" s="65" t="str">
        <f t="shared" ca="1" si="37"/>
        <v/>
      </c>
      <c r="Y282" s="65" t="str">
        <f t="shared" ref="Y282:Y283" si="44">IF(R282=0,"Đã thanh toán",IF(X282="","",IF(X282&lt;=0,"Chưa đến hạn thanh toán",IF(X282&lt;=30,"Nợ quá hạn 30 ngày",IF(X282&lt;=60,"Nợ quá hạn từ 30 ngày đến 60 ngày",IF(X282&lt;=90,"Nợ quá hạn từ 60 ngày đến 90 ngày",IF(X282&lt;=120,"Nợ quá hạn từ 90 ngày đến 120 ngày","Nợ quá hạn hơn 120 ngày có khả năng mất thanh toán")))))))</f>
        <v>Đã thanh toán</v>
      </c>
      <c r="Z282" s="250">
        <f>Table1[[#This Row],[Hạn thanh toán]]</f>
        <v>45893</v>
      </c>
      <c r="AA282" s="250">
        <f>Table1[[#This Row],[Ngày Thanh toán]]</f>
        <v>45894</v>
      </c>
      <c r="AD282" s="3" t="str">
        <f>IF(Table1[[#This Row],[Mã khách hàng]]="","",VLOOKUP($A282,Ma_KH!$A:$Q,Ma_KH!O$1,0))</f>
        <v>KL00172</v>
      </c>
      <c r="AE282" s="3" t="str">
        <f>IF(Table1[[#This Row],[Mã khách hàng]]="","",VLOOKUP($A282,Ma_KH!$A:$Q,Ma_KH!P$1,0))</f>
        <v>H mart - R1.05 Ocean Park, Đa Tốn, Gia Lâm</v>
      </c>
      <c r="AF282" s="3" t="str">
        <f>VLOOKUP(A282,Ma_KH!A:Q,Ma_KH!J$1,0)</f>
        <v>Vũ Anh Tuấn</v>
      </c>
    </row>
    <row r="283" spans="1:32" s="139" customFormat="1" ht="16.5">
      <c r="A283" s="127" t="s">
        <v>64</v>
      </c>
      <c r="B283" s="148" t="s">
        <v>637</v>
      </c>
      <c r="C283" s="128">
        <v>45568</v>
      </c>
      <c r="D283" s="129" t="s">
        <v>3833</v>
      </c>
      <c r="E283" s="128"/>
      <c r="F283" s="127"/>
      <c r="G283" s="127"/>
      <c r="H283" s="131"/>
      <c r="I283" s="131">
        <v>0</v>
      </c>
      <c r="J283" s="131">
        <f>(Table1[[#This Row],[Tiền hàng]]-Table1[[#This Row],[Tiền chiết khấu]])*8%</f>
        <v>0</v>
      </c>
      <c r="K283" s="131">
        <v>2056552</v>
      </c>
      <c r="L283" s="132" t="s">
        <v>3643</v>
      </c>
      <c r="M283" s="133">
        <v>45668</v>
      </c>
      <c r="N283" s="134" t="s">
        <v>3834</v>
      </c>
      <c r="O283" s="131">
        <f>IF(Table1[[#This Row],[Phân loại]]="Tồn đầu kỳ",Table1[[#This Row],[Tổng giá trị]],0)</f>
        <v>2056552</v>
      </c>
      <c r="P283" s="132">
        <f>IF(Table1[[#This Row],[Số còn phải thu ĐK]]&lt;&gt;0,0,IF(Table1[[#This Row],[Phân loại]]="Bán hàng",Table1[[#This Row],[Tổng giá trị]],-Table1[[#This Row],[Tổng giá trị]]))</f>
        <v>0</v>
      </c>
      <c r="Q283" s="18">
        <f t="shared" si="39"/>
        <v>2056552</v>
      </c>
      <c r="R283" s="132">
        <f>Table1[[#This Row],[Số còn phải thu ĐK]]+Table1[[#This Row],[Giá Trị HD sau CK]]-Table1[[#This Row],[Số tiền đã thu]]</f>
        <v>0</v>
      </c>
      <c r="S283" s="136">
        <f>IF(Table1[[#This Row],[Ngày hóa đơn]]&lt;&gt;"",Table1[[#This Row],[Ngày hóa đơn]],Table1[[#This Row],[Ngày hạch toán]])</f>
        <v>45568</v>
      </c>
      <c r="T283" s="132"/>
      <c r="U283" s="136">
        <f>IF(Table1[[#This Row],[Ngày tính CN]]="","",S283+T283)</f>
        <v>45568</v>
      </c>
      <c r="V283" s="137">
        <f ca="1">IF(Table1[[#This Row],[Hạn thanh toán]]="","",IF((U283-NOW())&lt;0,0,(U283-NOW())))</f>
        <v>0</v>
      </c>
      <c r="W283" s="131"/>
      <c r="X283" s="65" t="str">
        <f t="shared" ca="1" si="37"/>
        <v/>
      </c>
      <c r="Y283" s="138" t="str">
        <f t="shared" si="44"/>
        <v>Đã thanh toán</v>
      </c>
      <c r="Z283" s="253">
        <f>Table1[[#This Row],[Hạn thanh toán]]</f>
        <v>45568</v>
      </c>
      <c r="AA283" s="253">
        <f>Table1[[#This Row],[Ngày Thanh toán]]</f>
        <v>45668</v>
      </c>
      <c r="AD283" s="3" t="str">
        <f>IF(Table1[[#This Row],[Mã khách hàng]]="","",VLOOKUP($A283,Ma_KH!$A:$Q,Ma_KH!O$1,0))</f>
        <v>KL00103</v>
      </c>
      <c r="AE283" s="3" t="str">
        <f>IF(Table1[[#This Row],[Mã khách hàng]]="","",VLOOKUP($A283,Ma_KH!$A:$Q,Ma_KH!P$1,0))</f>
        <v>H mart-s2.12 Vin Ocean park</v>
      </c>
      <c r="AF283" s="139" t="str">
        <f>VLOOKUP(A283,Ma_KH!A:Q,Ma_KH!J$1,0)</f>
        <v>Vũ Anh Tuấn</v>
      </c>
    </row>
    <row r="284" spans="1:32" s="139" customFormat="1" ht="16.5">
      <c r="A284" s="127" t="s">
        <v>64</v>
      </c>
      <c r="B284" s="148" t="s">
        <v>637</v>
      </c>
      <c r="C284" s="128">
        <v>45667</v>
      </c>
      <c r="D284" s="129" t="s">
        <v>638</v>
      </c>
      <c r="E284" s="128">
        <v>45667</v>
      </c>
      <c r="F284" s="127"/>
      <c r="G284" s="127" t="s">
        <v>347</v>
      </c>
      <c r="H284" s="131"/>
      <c r="I284" s="131">
        <v>0</v>
      </c>
      <c r="J284" s="131">
        <f>(Table1[[#This Row],[Tiền hàng]]-Table1[[#This Row],[Tiền chiết khấu]])*8%</f>
        <v>0</v>
      </c>
      <c r="K284" s="131">
        <v>387905</v>
      </c>
      <c r="L284" s="132" t="s">
        <v>3643</v>
      </c>
      <c r="M284" s="133">
        <v>45668</v>
      </c>
      <c r="N284" s="134" t="s">
        <v>3834</v>
      </c>
      <c r="O284" s="131">
        <f>IF(Table1[[#This Row],[Phân loại]]="Tồn đầu kỳ",Table1[[#This Row],[Tổng giá trị]],0)</f>
        <v>387905</v>
      </c>
      <c r="P284" s="132">
        <f>IF(Table1[[#This Row],[Số còn phải thu ĐK]]&lt;&gt;0,0,IF(Table1[[#This Row],[Phân loại]]="Bán hàng",Table1[[#This Row],[Tổng giá trị]],-Table1[[#This Row],[Tổng giá trị]]))</f>
        <v>0</v>
      </c>
      <c r="Q284" s="18">
        <f t="shared" si="39"/>
        <v>387905</v>
      </c>
      <c r="R284" s="132">
        <f>Table1[[#This Row],[Số còn phải thu ĐK]]+Table1[[#This Row],[Giá Trị HD sau CK]]-Table1[[#This Row],[Số tiền đã thu]]</f>
        <v>0</v>
      </c>
      <c r="S284" s="136">
        <f>IF(Table1[[#This Row],[Ngày hóa đơn]]&lt;&gt;"",Table1[[#This Row],[Ngày hóa đơn]],Table1[[#This Row],[Ngày hạch toán]])</f>
        <v>45667</v>
      </c>
      <c r="T284" s="132"/>
      <c r="U284" s="136">
        <f>IF(Table1[[#This Row],[Ngày tính CN]]="","",S284+T284)</f>
        <v>45667</v>
      </c>
      <c r="V284" s="137">
        <f ca="1">IF(Table1[[#This Row],[Hạn thanh toán]]="","",IF((U284-NOW())&lt;0,0,(U284-NOW())))</f>
        <v>0</v>
      </c>
      <c r="W284" s="131"/>
      <c r="X284" s="65" t="str">
        <f t="shared" ca="1" si="37"/>
        <v/>
      </c>
      <c r="Y284" s="138" t="str">
        <f t="shared" si="30"/>
        <v>Đã thanh toán</v>
      </c>
      <c r="Z284" s="253">
        <f>Table1[[#This Row],[Hạn thanh toán]]</f>
        <v>45667</v>
      </c>
      <c r="AA284" s="253">
        <f>Table1[[#This Row],[Ngày Thanh toán]]</f>
        <v>45668</v>
      </c>
      <c r="AD284" s="3" t="str">
        <f>IF(Table1[[#This Row],[Mã khách hàng]]="","",VLOOKUP($A284,Ma_KH!$A:$Q,Ma_KH!O$1,0))</f>
        <v>KL00103</v>
      </c>
      <c r="AE284" s="3" t="str">
        <f>IF(Table1[[#This Row],[Mã khách hàng]]="","",VLOOKUP($A284,Ma_KH!$A:$Q,Ma_KH!P$1,0))</f>
        <v>H mart-s2.12 Vin Ocean park</v>
      </c>
      <c r="AF284" s="139" t="str">
        <f>VLOOKUP(A284,Ma_KH!A:Q,Ma_KH!J$1,0)</f>
        <v>Vũ Anh Tuấn</v>
      </c>
    </row>
    <row r="285" spans="1:32" ht="16.5">
      <c r="A285" s="73" t="s">
        <v>64</v>
      </c>
      <c r="B285" s="78" t="s">
        <v>637</v>
      </c>
      <c r="C285" s="75">
        <v>45693</v>
      </c>
      <c r="D285" s="76" t="s">
        <v>639</v>
      </c>
      <c r="E285" s="75"/>
      <c r="F285" s="73"/>
      <c r="G285" s="73" t="s">
        <v>640</v>
      </c>
      <c r="H285" s="69">
        <v>2004802</v>
      </c>
      <c r="I285" s="69">
        <v>100240</v>
      </c>
      <c r="J285" s="69">
        <f>(Table1[[#This Row],[Tiền hàng]]-Table1[[#This Row],[Tiền chiết khấu]])*8%</f>
        <v>152364.96</v>
      </c>
      <c r="K285" s="69">
        <v>2056927</v>
      </c>
      <c r="L285" s="8" t="s">
        <v>24</v>
      </c>
      <c r="M285" s="41">
        <v>45727</v>
      </c>
      <c r="N285" s="29" t="s">
        <v>3835</v>
      </c>
      <c r="O285" s="69">
        <f>IF(Table1[[#This Row],[Phân loại]]="Tồn đầu kỳ",Table1[[#This Row],[Tổng giá trị]],0)</f>
        <v>0</v>
      </c>
      <c r="P285" s="8">
        <f>IF(Table1[[#This Row],[Số còn phải thu ĐK]]&lt;&gt;0,0,IF(Table1[[#This Row],[Phân loại]]="Bán hàng",Table1[[#This Row],[Tổng giá trị]],-Table1[[#This Row],[Tổng giá trị]]))</f>
        <v>2056927</v>
      </c>
      <c r="Q285" s="18">
        <f t="shared" si="39"/>
        <v>2056927</v>
      </c>
      <c r="R285" s="8">
        <f>Table1[[#This Row],[Số còn phải thu ĐK]]+Table1[[#This Row],[Giá Trị HD sau CK]]-Table1[[#This Row],[Số tiền đã thu]]</f>
        <v>0</v>
      </c>
      <c r="S285" s="7">
        <f>IF(Table1[[#This Row],[Ngày hóa đơn]]&lt;&gt;"",Table1[[#This Row],[Ngày hóa đơn]],Table1[[#This Row],[Ngày hạch toán]])</f>
        <v>45693</v>
      </c>
      <c r="T285" s="8"/>
      <c r="U285" s="7">
        <f>IF(Table1[[#This Row],[Ngày tính CN]]="","",S285+T285)</f>
        <v>45693</v>
      </c>
      <c r="V285" s="71">
        <f ca="1">IF(Table1[[#This Row],[Hạn thanh toán]]="","",IF((U285-NOW())&lt;0,0,(U285-NOW())))</f>
        <v>0</v>
      </c>
      <c r="W285" s="69"/>
      <c r="X285" s="65" t="str">
        <f t="shared" ca="1" si="37"/>
        <v/>
      </c>
      <c r="Y285" s="65" t="str">
        <f t="shared" si="30"/>
        <v>Đã thanh toán</v>
      </c>
      <c r="Z285" s="250">
        <f>Table1[[#This Row],[Hạn thanh toán]]</f>
        <v>45693</v>
      </c>
      <c r="AA285" s="250">
        <f>Table1[[#This Row],[Ngày Thanh toán]]</f>
        <v>45727</v>
      </c>
      <c r="AD285" s="3" t="str">
        <f>IF(Table1[[#This Row],[Mã khách hàng]]="","",VLOOKUP($A285,Ma_KH!$A:$Q,Ma_KH!O$1,0))</f>
        <v>KL00103</v>
      </c>
      <c r="AE285" s="3" t="str">
        <f>IF(Table1[[#This Row],[Mã khách hàng]]="","",VLOOKUP($A285,Ma_KH!$A:$Q,Ma_KH!P$1,0))</f>
        <v>H mart-s2.12 Vin Ocean park</v>
      </c>
      <c r="AF285" s="3" t="str">
        <f>VLOOKUP(A285,Ma_KH!A:Q,Ma_KH!J$1,0)</f>
        <v>Vũ Anh Tuấn</v>
      </c>
    </row>
    <row r="286" spans="1:32" ht="16.5">
      <c r="A286" s="73" t="s">
        <v>64</v>
      </c>
      <c r="B286" s="78" t="s">
        <v>637</v>
      </c>
      <c r="C286" s="75">
        <v>45721</v>
      </c>
      <c r="D286" s="76" t="s">
        <v>641</v>
      </c>
      <c r="E286" s="75"/>
      <c r="F286" s="73"/>
      <c r="G286" s="73" t="s">
        <v>642</v>
      </c>
      <c r="H286" s="69">
        <v>2004802</v>
      </c>
      <c r="I286" s="69">
        <v>100240</v>
      </c>
      <c r="J286" s="69">
        <f>(Table1[[#This Row],[Tiền hàng]]-Table1[[#This Row],[Tiền chiết khấu]])*8%</f>
        <v>152364.96</v>
      </c>
      <c r="K286" s="69">
        <v>2056927</v>
      </c>
      <c r="L286" s="8" t="s">
        <v>24</v>
      </c>
      <c r="M286" s="41">
        <v>45748</v>
      </c>
      <c r="N286" s="29" t="s">
        <v>3836</v>
      </c>
      <c r="O286" s="69">
        <f>IF(Table1[[#This Row],[Phân loại]]="Tồn đầu kỳ",Table1[[#This Row],[Tổng giá trị]],0)</f>
        <v>0</v>
      </c>
      <c r="P286" s="8">
        <f>IF(Table1[[#This Row],[Số còn phải thu ĐK]]&lt;&gt;0,0,IF(Table1[[#This Row],[Phân loại]]="Bán hàng",Table1[[#This Row],[Tổng giá trị]],-Table1[[#This Row],[Tổng giá trị]]))</f>
        <v>2056927</v>
      </c>
      <c r="Q286" s="18">
        <f t="shared" si="39"/>
        <v>2056927</v>
      </c>
      <c r="R286" s="8">
        <f>Table1[[#This Row],[Số còn phải thu ĐK]]+Table1[[#This Row],[Giá Trị HD sau CK]]-Table1[[#This Row],[Số tiền đã thu]]</f>
        <v>0</v>
      </c>
      <c r="S286" s="7">
        <f>IF(Table1[[#This Row],[Ngày hóa đơn]]&lt;&gt;"",Table1[[#This Row],[Ngày hóa đơn]],Table1[[#This Row],[Ngày hạch toán]])</f>
        <v>45721</v>
      </c>
      <c r="T286" s="8"/>
      <c r="U286" s="7">
        <f>IF(Table1[[#This Row],[Ngày tính CN]]="","",S286+T286)</f>
        <v>45721</v>
      </c>
      <c r="V286" s="71">
        <f ca="1">IF(Table1[[#This Row],[Hạn thanh toán]]="","",IF((U286-NOW())&lt;0,0,(U286-NOW())))</f>
        <v>0</v>
      </c>
      <c r="W286" s="69"/>
      <c r="X286" s="65" t="str">
        <f t="shared" ca="1" si="37"/>
        <v/>
      </c>
      <c r="Y286" s="65" t="str">
        <f t="shared" si="30"/>
        <v>Đã thanh toán</v>
      </c>
      <c r="Z286" s="250">
        <f>Table1[[#This Row],[Hạn thanh toán]]</f>
        <v>45721</v>
      </c>
      <c r="AA286" s="250">
        <f>Table1[[#This Row],[Ngày Thanh toán]]</f>
        <v>45748</v>
      </c>
      <c r="AD286" s="3" t="str">
        <f>IF(Table1[[#This Row],[Mã khách hàng]]="","",VLOOKUP($A286,Ma_KH!$A:$Q,Ma_KH!O$1,0))</f>
        <v>KL00103</v>
      </c>
      <c r="AE286" s="3" t="str">
        <f>IF(Table1[[#This Row],[Mã khách hàng]]="","",VLOOKUP($A286,Ma_KH!$A:$Q,Ma_KH!P$1,0))</f>
        <v>H mart-s2.12 Vin Ocean park</v>
      </c>
      <c r="AF286" s="3" t="str">
        <f>VLOOKUP(A286,Ma_KH!A:Q,Ma_KH!J$1,0)</f>
        <v>Vũ Anh Tuấn</v>
      </c>
    </row>
    <row r="287" spans="1:32" ht="16.5">
      <c r="A287" s="66" t="s">
        <v>64</v>
      </c>
      <c r="B287" s="79" t="s">
        <v>637</v>
      </c>
      <c r="C287" s="67">
        <v>45727</v>
      </c>
      <c r="D287" s="68" t="s">
        <v>643</v>
      </c>
      <c r="E287" s="67">
        <v>45727</v>
      </c>
      <c r="F287" s="66"/>
      <c r="G287" s="66" t="s">
        <v>347</v>
      </c>
      <c r="H287" s="69"/>
      <c r="I287" s="69">
        <v>0</v>
      </c>
      <c r="J287" s="69">
        <f>(Table1[[#This Row],[Tiền hàng]]-Table1[[#This Row],[Tiền chiết khấu]])*8%</f>
        <v>0</v>
      </c>
      <c r="K287" s="69">
        <v>264626</v>
      </c>
      <c r="L287" s="8" t="s">
        <v>17</v>
      </c>
      <c r="M287" s="41">
        <v>45727</v>
      </c>
      <c r="N287" s="29" t="s">
        <v>3835</v>
      </c>
      <c r="O287" s="69">
        <f>IF(Table1[[#This Row],[Phân loại]]="Tồn đầu kỳ",Table1[[#This Row],[Tổng giá trị]],0)</f>
        <v>0</v>
      </c>
      <c r="P287" s="8">
        <f>IF(Table1[[#This Row],[Số còn phải thu ĐK]]&lt;&gt;0,0,IF(Table1[[#This Row],[Phân loại]]="Bán hàng",Table1[[#This Row],[Tổng giá trị]],-Table1[[#This Row],[Tổng giá trị]]))</f>
        <v>-264626</v>
      </c>
      <c r="Q287" s="18">
        <f t="shared" si="39"/>
        <v>-264626</v>
      </c>
      <c r="R287" s="8">
        <f>Table1[[#This Row],[Số còn phải thu ĐK]]+Table1[[#This Row],[Giá Trị HD sau CK]]-Table1[[#This Row],[Số tiền đã thu]]</f>
        <v>0</v>
      </c>
      <c r="S287" s="7">
        <f>IF(Table1[[#This Row],[Ngày hóa đơn]]&lt;&gt;"",Table1[[#This Row],[Ngày hóa đơn]],Table1[[#This Row],[Ngày hạch toán]])</f>
        <v>45727</v>
      </c>
      <c r="T287" s="8"/>
      <c r="U287" s="7">
        <f>IF(Table1[[#This Row],[Ngày tính CN]]="","",S287+T287)</f>
        <v>45727</v>
      </c>
      <c r="V287" s="71">
        <f ca="1">IF(Table1[[#This Row],[Hạn thanh toán]]="","",IF((U287-NOW())&lt;0,0,(U287-NOW())))</f>
        <v>0</v>
      </c>
      <c r="W287" s="69"/>
      <c r="X287" s="65" t="str">
        <f t="shared" ca="1" si="37"/>
        <v/>
      </c>
      <c r="Y287" s="65" t="str">
        <f t="shared" si="30"/>
        <v>Đã thanh toán</v>
      </c>
      <c r="Z287" s="250">
        <f>Table1[[#This Row],[Hạn thanh toán]]</f>
        <v>45727</v>
      </c>
      <c r="AA287" s="250">
        <f>Table1[[#This Row],[Ngày Thanh toán]]</f>
        <v>45727</v>
      </c>
      <c r="AD287" s="3" t="str">
        <f>IF(Table1[[#This Row],[Mã khách hàng]]="","",VLOOKUP($A287,Ma_KH!$A:$Q,Ma_KH!O$1,0))</f>
        <v>KL00103</v>
      </c>
      <c r="AE287" s="3" t="str">
        <f>IF(Table1[[#This Row],[Mã khách hàng]]="","",VLOOKUP($A287,Ma_KH!$A:$Q,Ma_KH!P$1,0))</f>
        <v>H mart-s2.12 Vin Ocean park</v>
      </c>
      <c r="AF287" s="3" t="str">
        <f>VLOOKUP(A287,Ma_KH!A:Q,Ma_KH!J$1,0)</f>
        <v>Vũ Anh Tuấn</v>
      </c>
    </row>
    <row r="288" spans="1:32" ht="16.5">
      <c r="A288" s="66" t="s">
        <v>64</v>
      </c>
      <c r="B288" s="79" t="s">
        <v>637</v>
      </c>
      <c r="C288" s="67">
        <v>45748</v>
      </c>
      <c r="D288" s="68" t="s">
        <v>644</v>
      </c>
      <c r="E288" s="67">
        <v>45748</v>
      </c>
      <c r="F288" s="66"/>
      <c r="G288" s="66" t="s">
        <v>352</v>
      </c>
      <c r="H288" s="69"/>
      <c r="I288" s="69">
        <v>0</v>
      </c>
      <c r="J288" s="69">
        <f>(Table1[[#This Row],[Tiền hàng]]-Table1[[#This Row],[Tiền chiết khấu]])*8%</f>
        <v>0</v>
      </c>
      <c r="K288" s="69">
        <v>303231</v>
      </c>
      <c r="L288" s="8" t="s">
        <v>17</v>
      </c>
      <c r="M288" s="41">
        <v>45748</v>
      </c>
      <c r="N288" s="29" t="s">
        <v>3836</v>
      </c>
      <c r="O288" s="69">
        <f>IF(Table1[[#This Row],[Phân loại]]="Tồn đầu kỳ",Table1[[#This Row],[Tổng giá trị]],0)</f>
        <v>0</v>
      </c>
      <c r="P288" s="8">
        <f>IF(Table1[[#This Row],[Số còn phải thu ĐK]]&lt;&gt;0,0,IF(Table1[[#This Row],[Phân loại]]="Bán hàng",Table1[[#This Row],[Tổng giá trị]],-Table1[[#This Row],[Tổng giá trị]]))</f>
        <v>-303231</v>
      </c>
      <c r="Q288" s="18">
        <f t="shared" si="39"/>
        <v>-303231</v>
      </c>
      <c r="R288" s="8">
        <f>Table1[[#This Row],[Số còn phải thu ĐK]]+Table1[[#This Row],[Giá Trị HD sau CK]]-Table1[[#This Row],[Số tiền đã thu]]</f>
        <v>0</v>
      </c>
      <c r="S288" s="7">
        <f>IF(Table1[[#This Row],[Ngày hóa đơn]]&lt;&gt;"",Table1[[#This Row],[Ngày hóa đơn]],Table1[[#This Row],[Ngày hạch toán]])</f>
        <v>45748</v>
      </c>
      <c r="T288" s="8"/>
      <c r="U288" s="7">
        <f>IF(Table1[[#This Row],[Ngày tính CN]]="","",S288+T288)</f>
        <v>45748</v>
      </c>
      <c r="V288" s="71">
        <f ca="1">IF(Table1[[#This Row],[Hạn thanh toán]]="","",IF((U288-NOW())&lt;0,0,(U288-NOW())))</f>
        <v>0</v>
      </c>
      <c r="W288" s="69"/>
      <c r="X288" s="65" t="str">
        <f t="shared" ca="1" si="37"/>
        <v/>
      </c>
      <c r="Y288" s="65" t="str">
        <f t="shared" si="30"/>
        <v>Đã thanh toán</v>
      </c>
      <c r="Z288" s="250">
        <f>Table1[[#This Row],[Hạn thanh toán]]</f>
        <v>45748</v>
      </c>
      <c r="AA288" s="250">
        <f>Table1[[#This Row],[Ngày Thanh toán]]</f>
        <v>45748</v>
      </c>
      <c r="AD288" s="3" t="str">
        <f>IF(Table1[[#This Row],[Mã khách hàng]]="","",VLOOKUP($A288,Ma_KH!$A:$Q,Ma_KH!O$1,0))</f>
        <v>KL00103</v>
      </c>
      <c r="AE288" s="3" t="str">
        <f>IF(Table1[[#This Row],[Mã khách hàng]]="","",VLOOKUP($A288,Ma_KH!$A:$Q,Ma_KH!P$1,0))</f>
        <v>H mart-s2.12 Vin Ocean park</v>
      </c>
      <c r="AF288" s="3" t="str">
        <f>VLOOKUP(A288,Ma_KH!A:Q,Ma_KH!J$1,0)</f>
        <v>Vũ Anh Tuấn</v>
      </c>
    </row>
    <row r="289" spans="1:32" ht="16.5">
      <c r="A289" s="66" t="s">
        <v>64</v>
      </c>
      <c r="B289" s="79" t="s">
        <v>637</v>
      </c>
      <c r="C289" s="67">
        <v>45752</v>
      </c>
      <c r="D289" s="68" t="s">
        <v>645</v>
      </c>
      <c r="E289" s="67">
        <v>45790</v>
      </c>
      <c r="F289" s="66" t="s">
        <v>646</v>
      </c>
      <c r="G289" s="66" t="s">
        <v>642</v>
      </c>
      <c r="H289" s="69">
        <v>2004802</v>
      </c>
      <c r="I289" s="69">
        <v>100240</v>
      </c>
      <c r="J289" s="69">
        <f>(Table1[[#This Row],[Tiền hàng]]-Table1[[#This Row],[Tiền chiết khấu]])*8%</f>
        <v>152364.96</v>
      </c>
      <c r="K289" s="69">
        <v>2056927</v>
      </c>
      <c r="L289" s="8" t="s">
        <v>24</v>
      </c>
      <c r="M289" s="41">
        <v>45790</v>
      </c>
      <c r="N289" s="29" t="s">
        <v>3837</v>
      </c>
      <c r="O289" s="69">
        <f>IF(Table1[[#This Row],[Phân loại]]="Tồn đầu kỳ",Table1[[#This Row],[Tổng giá trị]],0)</f>
        <v>0</v>
      </c>
      <c r="P289" s="8">
        <f>IF(Table1[[#This Row],[Số còn phải thu ĐK]]&lt;&gt;0,0,IF(Table1[[#This Row],[Phân loại]]="Bán hàng",Table1[[#This Row],[Tổng giá trị]],-Table1[[#This Row],[Tổng giá trị]]))</f>
        <v>2056927</v>
      </c>
      <c r="Q289" s="18">
        <f t="shared" si="39"/>
        <v>2056927</v>
      </c>
      <c r="R289" s="8">
        <f>Table1[[#This Row],[Số còn phải thu ĐK]]+Table1[[#This Row],[Giá Trị HD sau CK]]-Table1[[#This Row],[Số tiền đã thu]]</f>
        <v>0</v>
      </c>
      <c r="S289" s="7">
        <f>IF(Table1[[#This Row],[Ngày hóa đơn]]&lt;&gt;"",Table1[[#This Row],[Ngày hóa đơn]],Table1[[#This Row],[Ngày hạch toán]])</f>
        <v>45790</v>
      </c>
      <c r="T289" s="8"/>
      <c r="U289" s="7">
        <f>IF(Table1[[#This Row],[Ngày tính CN]]="","",S289+T289)</f>
        <v>45790</v>
      </c>
      <c r="V289" s="71">
        <f ca="1">IF(Table1[[#This Row],[Hạn thanh toán]]="","",IF((U289-NOW())&lt;0,0,(U289-NOW())))</f>
        <v>0</v>
      </c>
      <c r="W289" s="69"/>
      <c r="X289" s="65" t="str">
        <f t="shared" ca="1" si="37"/>
        <v/>
      </c>
      <c r="Y289" s="65" t="str">
        <f t="shared" si="30"/>
        <v>Đã thanh toán</v>
      </c>
      <c r="Z289" s="250">
        <f>Table1[[#This Row],[Hạn thanh toán]]</f>
        <v>45790</v>
      </c>
      <c r="AA289" s="250">
        <f>Table1[[#This Row],[Ngày Thanh toán]]</f>
        <v>45790</v>
      </c>
      <c r="AD289" s="3" t="str">
        <f>IF(Table1[[#This Row],[Mã khách hàng]]="","",VLOOKUP($A289,Ma_KH!$A:$Q,Ma_KH!O$1,0))</f>
        <v>KL00103</v>
      </c>
      <c r="AE289" s="3" t="str">
        <f>IF(Table1[[#This Row],[Mã khách hàng]]="","",VLOOKUP($A289,Ma_KH!$A:$Q,Ma_KH!P$1,0))</f>
        <v>H mart-s2.12 Vin Ocean park</v>
      </c>
      <c r="AF289" s="3" t="str">
        <f>VLOOKUP(A289,Ma_KH!A:Q,Ma_KH!J$1,0)</f>
        <v>Vũ Anh Tuấn</v>
      </c>
    </row>
    <row r="290" spans="1:32" ht="16.5">
      <c r="A290" s="73" t="s">
        <v>64</v>
      </c>
      <c r="B290" s="78" t="s">
        <v>637</v>
      </c>
      <c r="C290" s="75">
        <v>45805</v>
      </c>
      <c r="D290" s="76" t="s">
        <v>647</v>
      </c>
      <c r="E290" s="75"/>
      <c r="F290" s="73"/>
      <c r="G290" s="73" t="s">
        <v>631</v>
      </c>
      <c r="H290" s="69">
        <v>1773323</v>
      </c>
      <c r="I290" s="69">
        <v>88666</v>
      </c>
      <c r="J290" s="69">
        <f>(Table1[[#This Row],[Tiền hàng]]-Table1[[#This Row],[Tiền chiết khấu]])*8%</f>
        <v>134772.56</v>
      </c>
      <c r="K290" s="69">
        <v>1819430</v>
      </c>
      <c r="L290" s="8" t="s">
        <v>24</v>
      </c>
      <c r="M290" s="41">
        <v>45894</v>
      </c>
      <c r="N290" s="29" t="s">
        <v>3839</v>
      </c>
      <c r="O290" s="69">
        <f>IF(Table1[[#This Row],[Phân loại]]="Tồn đầu kỳ",Table1[[#This Row],[Tổng giá trị]],0)</f>
        <v>0</v>
      </c>
      <c r="P290" s="8">
        <f>IF(Table1[[#This Row],[Số còn phải thu ĐK]]&lt;&gt;0,0,IF(Table1[[#This Row],[Phân loại]]="Bán hàng",Table1[[#This Row],[Tổng giá trị]],-Table1[[#This Row],[Tổng giá trị]]))</f>
        <v>1819430</v>
      </c>
      <c r="Q290" s="18">
        <f t="shared" si="39"/>
        <v>1819430</v>
      </c>
      <c r="R290" s="8">
        <f>Table1[[#This Row],[Số còn phải thu ĐK]]+Table1[[#This Row],[Giá Trị HD sau CK]]-Table1[[#This Row],[Số tiền đã thu]]</f>
        <v>0</v>
      </c>
      <c r="S290" s="7">
        <f>IF(Table1[[#This Row],[Ngày hóa đơn]]&lt;&gt;"",Table1[[#This Row],[Ngày hóa đơn]],Table1[[#This Row],[Ngày hạch toán]])</f>
        <v>45805</v>
      </c>
      <c r="T290" s="8"/>
      <c r="U290" s="7">
        <f>IF(Table1[[#This Row],[Ngày tính CN]]="","",S290+T290)</f>
        <v>45805</v>
      </c>
      <c r="V290" s="71">
        <f ca="1">IF(Table1[[#This Row],[Hạn thanh toán]]="","",IF((U290-NOW())&lt;0,0,(U290-NOW())))</f>
        <v>0</v>
      </c>
      <c r="W290" s="69"/>
      <c r="X290" s="65" t="str">
        <f t="shared" ca="1" si="37"/>
        <v/>
      </c>
      <c r="Y290" s="65" t="str">
        <f t="shared" si="30"/>
        <v>Đã thanh toán</v>
      </c>
      <c r="Z290" s="250">
        <f>Table1[[#This Row],[Hạn thanh toán]]</f>
        <v>45805</v>
      </c>
      <c r="AA290" s="250">
        <f>Table1[[#This Row],[Ngày Thanh toán]]</f>
        <v>45894</v>
      </c>
      <c r="AD290" s="3" t="str">
        <f>IF(Table1[[#This Row],[Mã khách hàng]]="","",VLOOKUP($A290,Ma_KH!$A:$Q,Ma_KH!O$1,0))</f>
        <v>KL00103</v>
      </c>
      <c r="AE290" s="3" t="str">
        <f>IF(Table1[[#This Row],[Mã khách hàng]]="","",VLOOKUP($A290,Ma_KH!$A:$Q,Ma_KH!P$1,0))</f>
        <v>H mart-s2.12 Vin Ocean park</v>
      </c>
      <c r="AF290" s="3" t="str">
        <f>VLOOKUP(A290,Ma_KH!A:Q,Ma_KH!J$1,0)</f>
        <v>Vũ Anh Tuấn</v>
      </c>
    </row>
    <row r="291" spans="1:32" ht="16.5">
      <c r="A291" s="73" t="s">
        <v>64</v>
      </c>
      <c r="B291" s="78" t="s">
        <v>637</v>
      </c>
      <c r="C291" s="75">
        <v>45835</v>
      </c>
      <c r="D291" s="76" t="s">
        <v>648</v>
      </c>
      <c r="E291" s="75"/>
      <c r="F291" s="73"/>
      <c r="G291" s="73" t="s">
        <v>631</v>
      </c>
      <c r="H291" s="69">
        <v>333174</v>
      </c>
      <c r="I291" s="69">
        <v>16659</v>
      </c>
      <c r="J291" s="69">
        <f>(Table1[[#This Row],[Tiền hàng]]-Table1[[#This Row],[Tiền chiết khấu]])*8%</f>
        <v>25321.200000000001</v>
      </c>
      <c r="K291" s="69">
        <v>341836</v>
      </c>
      <c r="L291" s="8" t="s">
        <v>24</v>
      </c>
      <c r="M291" s="41">
        <v>45894</v>
      </c>
      <c r="N291" s="29" t="s">
        <v>3838</v>
      </c>
      <c r="O291" s="69">
        <f>IF(Table1[[#This Row],[Phân loại]]="Tồn đầu kỳ",Table1[[#This Row],[Tổng giá trị]],0)</f>
        <v>0</v>
      </c>
      <c r="P291" s="8">
        <f>IF(Table1[[#This Row],[Số còn phải thu ĐK]]&lt;&gt;0,0,IF(Table1[[#This Row],[Phân loại]]="Bán hàng",Table1[[#This Row],[Tổng giá trị]],-Table1[[#This Row],[Tổng giá trị]]))</f>
        <v>341836</v>
      </c>
      <c r="Q291" s="18">
        <f t="shared" si="39"/>
        <v>341836</v>
      </c>
      <c r="R291" s="8">
        <f>Table1[[#This Row],[Số còn phải thu ĐK]]+Table1[[#This Row],[Giá Trị HD sau CK]]-Table1[[#This Row],[Số tiền đã thu]]</f>
        <v>0</v>
      </c>
      <c r="S291" s="7">
        <f>IF(Table1[[#This Row],[Ngày hóa đơn]]&lt;&gt;"",Table1[[#This Row],[Ngày hóa đơn]],Table1[[#This Row],[Ngày hạch toán]])</f>
        <v>45835</v>
      </c>
      <c r="T291" s="8"/>
      <c r="U291" s="7">
        <f>IF(Table1[[#This Row],[Ngày tính CN]]="","",S291+T291)</f>
        <v>45835</v>
      </c>
      <c r="V291" s="71">
        <f ca="1">IF(Table1[[#This Row],[Hạn thanh toán]]="","",IF((U291-NOW())&lt;0,0,(U291-NOW())))</f>
        <v>0</v>
      </c>
      <c r="W291" s="69"/>
      <c r="X291" s="65" t="str">
        <f t="shared" ca="1" si="37"/>
        <v/>
      </c>
      <c r="Y291" s="65" t="str">
        <f t="shared" ref="Y291:Y360" si="45">IF(R291=0,"Đã thanh toán",IF(X291="","",IF(X291&lt;=0,"Chưa đến hạn thanh toán",IF(X291&lt;=30,"Nợ quá hạn 30 ngày",IF(X291&lt;=60,"Nợ quá hạn từ 30 ngày đến 60 ngày",IF(X291&lt;=90,"Nợ quá hạn từ 60 ngày đến 90 ngày",IF(X291&lt;=120,"Nợ quá hạn từ 90 ngày đến 120 ngày","Nợ quá hạn hơn 120 ngày có khả năng mất thanh toán")))))))</f>
        <v>Đã thanh toán</v>
      </c>
      <c r="Z291" s="250">
        <f>Table1[[#This Row],[Hạn thanh toán]]</f>
        <v>45835</v>
      </c>
      <c r="AA291" s="250">
        <f>Table1[[#This Row],[Ngày Thanh toán]]</f>
        <v>45894</v>
      </c>
      <c r="AD291" s="3" t="str">
        <f>IF(Table1[[#This Row],[Mã khách hàng]]="","",VLOOKUP($A291,Ma_KH!$A:$Q,Ma_KH!O$1,0))</f>
        <v>KL00103</v>
      </c>
      <c r="AE291" s="3" t="str">
        <f>IF(Table1[[#This Row],[Mã khách hàng]]="","",VLOOKUP($A291,Ma_KH!$A:$Q,Ma_KH!P$1,0))</f>
        <v>H mart-s2.12 Vin Ocean park</v>
      </c>
      <c r="AF291" s="3" t="str">
        <f>VLOOKUP(A291,Ma_KH!A:Q,Ma_KH!J$1,0)</f>
        <v>Vũ Anh Tuấn</v>
      </c>
    </row>
    <row r="292" spans="1:32" ht="16.5">
      <c r="A292" s="66" t="s">
        <v>64</v>
      </c>
      <c r="B292" s="79" t="s">
        <v>637</v>
      </c>
      <c r="C292" s="67">
        <v>45894</v>
      </c>
      <c r="D292" s="68" t="s">
        <v>649</v>
      </c>
      <c r="E292" s="67">
        <v>45894</v>
      </c>
      <c r="F292" s="66"/>
      <c r="G292" s="66" t="s">
        <v>347</v>
      </c>
      <c r="H292" s="69"/>
      <c r="I292" s="69">
        <v>0</v>
      </c>
      <c r="J292" s="69">
        <f>(Table1[[#This Row],[Tiền hàng]]-Table1[[#This Row],[Tiền chiết khấu]])*8%</f>
        <v>0</v>
      </c>
      <c r="K292" s="69">
        <v>257439</v>
      </c>
      <c r="L292" s="8" t="s">
        <v>17</v>
      </c>
      <c r="M292" s="41">
        <v>45894</v>
      </c>
      <c r="N292" s="29" t="s">
        <v>3838</v>
      </c>
      <c r="O292" s="69">
        <f>IF(Table1[[#This Row],[Phân loại]]="Tồn đầu kỳ",Table1[[#This Row],[Tổng giá trị]],0)</f>
        <v>0</v>
      </c>
      <c r="P292" s="8">
        <f>IF(Table1[[#This Row],[Số còn phải thu ĐK]]&lt;&gt;0,0,IF(Table1[[#This Row],[Phân loại]]="Bán hàng",Table1[[#This Row],[Tổng giá trị]],-Table1[[#This Row],[Tổng giá trị]]))</f>
        <v>-257439</v>
      </c>
      <c r="Q292" s="18">
        <f t="shared" si="39"/>
        <v>-257439</v>
      </c>
      <c r="R292" s="8">
        <f>Table1[[#This Row],[Số còn phải thu ĐK]]+Table1[[#This Row],[Giá Trị HD sau CK]]-Table1[[#This Row],[Số tiền đã thu]]</f>
        <v>0</v>
      </c>
      <c r="S292" s="7">
        <f>IF(Table1[[#This Row],[Ngày hóa đơn]]&lt;&gt;"",Table1[[#This Row],[Ngày hóa đơn]],Table1[[#This Row],[Ngày hạch toán]])</f>
        <v>45894</v>
      </c>
      <c r="T292" s="8"/>
      <c r="U292" s="7">
        <f>IF(Table1[[#This Row],[Ngày tính CN]]="","",S292+T292)</f>
        <v>45894</v>
      </c>
      <c r="V292" s="71">
        <f ca="1">IF(Table1[[#This Row],[Hạn thanh toán]]="","",IF((U292-NOW())&lt;0,0,(U292-NOW())))</f>
        <v>0</v>
      </c>
      <c r="W292" s="69"/>
      <c r="X292" s="65" t="str">
        <f t="shared" ca="1" si="37"/>
        <v/>
      </c>
      <c r="Y292" s="65" t="str">
        <f t="shared" si="45"/>
        <v>Đã thanh toán</v>
      </c>
      <c r="Z292" s="250">
        <f>Table1[[#This Row],[Hạn thanh toán]]</f>
        <v>45894</v>
      </c>
      <c r="AA292" s="250">
        <f>Table1[[#This Row],[Ngày Thanh toán]]</f>
        <v>45894</v>
      </c>
      <c r="AD292" s="3" t="str">
        <f>IF(Table1[[#This Row],[Mã khách hàng]]="","",VLOOKUP($A292,Ma_KH!$A:$Q,Ma_KH!O$1,0))</f>
        <v>KL00103</v>
      </c>
      <c r="AE292" s="3" t="str">
        <f>IF(Table1[[#This Row],[Mã khách hàng]]="","",VLOOKUP($A292,Ma_KH!$A:$Q,Ma_KH!P$1,0))</f>
        <v>H mart-s2.12 Vin Ocean park</v>
      </c>
      <c r="AF292" s="3" t="str">
        <f>VLOOKUP(A292,Ma_KH!A:Q,Ma_KH!J$1,0)</f>
        <v>Vũ Anh Tuấn</v>
      </c>
    </row>
    <row r="293" spans="1:32" s="139" customFormat="1" ht="16.5">
      <c r="A293" s="143" t="s">
        <v>65</v>
      </c>
      <c r="B293" s="143" t="s">
        <v>650</v>
      </c>
      <c r="C293" s="146">
        <v>45649</v>
      </c>
      <c r="D293" s="145" t="s">
        <v>3902</v>
      </c>
      <c r="E293" s="146"/>
      <c r="F293" s="158"/>
      <c r="G293" s="143" t="s">
        <v>652</v>
      </c>
      <c r="H293" s="131">
        <v>367155</v>
      </c>
      <c r="I293" s="131">
        <v>18358</v>
      </c>
      <c r="J293" s="131">
        <f>(Table1[[#This Row],[Tiền hàng]]-Table1[[#This Row],[Tiền chiết khấu]])*8%</f>
        <v>27903.760000000002</v>
      </c>
      <c r="K293" s="131">
        <v>376701</v>
      </c>
      <c r="L293" s="132" t="s">
        <v>3643</v>
      </c>
      <c r="M293" s="133">
        <v>45729</v>
      </c>
      <c r="N293" s="134" t="s">
        <v>3903</v>
      </c>
      <c r="O293" s="131">
        <f>IF(Table1[[#This Row],[Phân loại]]="Tồn đầu kỳ",Table1[[#This Row],[Tổng giá trị]],0)</f>
        <v>376701</v>
      </c>
      <c r="P293" s="132">
        <f>IF(Table1[[#This Row],[Số còn phải thu ĐK]]&lt;&gt;0,0,IF(Table1[[#This Row],[Phân loại]]="Bán hàng",Table1[[#This Row],[Tổng giá trị]],-Table1[[#This Row],[Tổng giá trị]]))</f>
        <v>0</v>
      </c>
      <c r="Q293" s="18">
        <f t="shared" si="39"/>
        <v>376701</v>
      </c>
      <c r="R293" s="132">
        <f>Table1[[#This Row],[Số còn phải thu ĐK]]+Table1[[#This Row],[Giá Trị HD sau CK]]-Table1[[#This Row],[Số tiền đã thu]]</f>
        <v>0</v>
      </c>
      <c r="S293" s="136">
        <f>IF(Table1[[#This Row],[Ngày hóa đơn]]&lt;&gt;"",Table1[[#This Row],[Ngày hóa đơn]],Table1[[#This Row],[Ngày hạch toán]])</f>
        <v>45649</v>
      </c>
      <c r="T293" s="132"/>
      <c r="U293" s="136">
        <f>IF(Table1[[#This Row],[Ngày tính CN]]="","",S293+T293)</f>
        <v>45649</v>
      </c>
      <c r="V293" s="137">
        <f ca="1">IF(Table1[[#This Row],[Hạn thanh toán]]="","",IF((U293-NOW())&lt;0,0,(U293-NOW())))</f>
        <v>0</v>
      </c>
      <c r="W293" s="131"/>
      <c r="X293" s="65" t="str">
        <f t="shared" ca="1" si="37"/>
        <v/>
      </c>
      <c r="Y293" s="138" t="str">
        <f t="shared" ref="Y293" si="46">IF(R293=0,"Đã thanh toán",IF(X293="","",IF(X293&lt;=0,"Chưa đến hạn thanh toán",IF(X293&lt;=30,"Nợ quá hạn 30 ngày",IF(X293&lt;=60,"Nợ quá hạn từ 30 ngày đến 60 ngày",IF(X293&lt;=90,"Nợ quá hạn từ 60 ngày đến 90 ngày",IF(X293&lt;=120,"Nợ quá hạn từ 90 ngày đến 120 ngày","Nợ quá hạn hơn 120 ngày có khả năng mất thanh toán")))))))</f>
        <v>Đã thanh toán</v>
      </c>
      <c r="Z293" s="253">
        <f>Table1[[#This Row],[Hạn thanh toán]]</f>
        <v>45649</v>
      </c>
      <c r="AA293" s="253">
        <f>Table1[[#This Row],[Ngày Thanh toán]]</f>
        <v>45729</v>
      </c>
      <c r="AD293" s="3" t="str">
        <f>IF(Table1[[#This Row],[Mã khách hàng]]="","",VLOOKUP($A293,Ma_KH!$A:$Q,Ma_KH!O$1,0))</f>
        <v>KL00099</v>
      </c>
      <c r="AE293" s="3" t="str">
        <f>IF(Table1[[#This Row],[Mã khách hàng]]="","",VLOOKUP($A293,Ma_KH!$A:$Q,Ma_KH!P$1,0))</f>
        <v>Hada mart, N3 ecohome 3</v>
      </c>
      <c r="AF293" s="139" t="str">
        <f>VLOOKUP(A293,Ma_KH!A:Q,Ma_KH!J$1,0)</f>
        <v>Đỗ Minh Quang</v>
      </c>
    </row>
    <row r="294" spans="1:32" ht="16.5">
      <c r="A294" s="73" t="s">
        <v>65</v>
      </c>
      <c r="B294" s="73" t="s">
        <v>650</v>
      </c>
      <c r="C294" s="75">
        <v>45660</v>
      </c>
      <c r="D294" s="76" t="s">
        <v>651</v>
      </c>
      <c r="E294" s="75"/>
      <c r="F294" s="81"/>
      <c r="G294" s="73" t="s">
        <v>652</v>
      </c>
      <c r="H294" s="69">
        <v>367155</v>
      </c>
      <c r="I294" s="69">
        <v>18358</v>
      </c>
      <c r="J294" s="69">
        <f>(Table1[[#This Row],[Tiền hàng]]-Table1[[#This Row],[Tiền chiết khấu]])*8%</f>
        <v>27903.760000000002</v>
      </c>
      <c r="K294" s="69">
        <v>376701</v>
      </c>
      <c r="L294" s="8" t="s">
        <v>24</v>
      </c>
      <c r="M294" s="41">
        <v>45729</v>
      </c>
      <c r="N294" s="29" t="s">
        <v>3904</v>
      </c>
      <c r="O294" s="69">
        <f>IF(Table1[[#This Row],[Phân loại]]="Tồn đầu kỳ",Table1[[#This Row],[Tổng giá trị]],0)</f>
        <v>0</v>
      </c>
      <c r="P294" s="8">
        <f>IF(Table1[[#This Row],[Số còn phải thu ĐK]]&lt;&gt;0,0,IF(Table1[[#This Row],[Phân loại]]="Bán hàng",Table1[[#This Row],[Tổng giá trị]],-Table1[[#This Row],[Tổng giá trị]]))</f>
        <v>376701</v>
      </c>
      <c r="Q294" s="18">
        <f t="shared" si="39"/>
        <v>376701</v>
      </c>
      <c r="R294" s="8">
        <f>Table1[[#This Row],[Số còn phải thu ĐK]]+Table1[[#This Row],[Giá Trị HD sau CK]]-Table1[[#This Row],[Số tiền đã thu]]</f>
        <v>0</v>
      </c>
      <c r="S294" s="7">
        <f>IF(Table1[[#This Row],[Ngày hóa đơn]]&lt;&gt;"",Table1[[#This Row],[Ngày hóa đơn]],Table1[[#This Row],[Ngày hạch toán]])</f>
        <v>45660</v>
      </c>
      <c r="T294" s="8"/>
      <c r="U294" s="7">
        <f>IF(Table1[[#This Row],[Ngày tính CN]]="","",S294+T294)</f>
        <v>45660</v>
      </c>
      <c r="V294" s="71">
        <f ca="1">IF(Table1[[#This Row],[Hạn thanh toán]]="","",IF((U294-NOW())&lt;0,0,(U294-NOW())))</f>
        <v>0</v>
      </c>
      <c r="W294" s="69"/>
      <c r="X294" s="65" t="str">
        <f t="shared" ca="1" si="37"/>
        <v/>
      </c>
      <c r="Y294" s="65" t="str">
        <f t="shared" si="45"/>
        <v>Đã thanh toán</v>
      </c>
      <c r="Z294" s="250">
        <f>Table1[[#This Row],[Hạn thanh toán]]</f>
        <v>45660</v>
      </c>
      <c r="AA294" s="250">
        <f>Table1[[#This Row],[Ngày Thanh toán]]</f>
        <v>45729</v>
      </c>
      <c r="AD294" s="3" t="str">
        <f>IF(Table1[[#This Row],[Mã khách hàng]]="","",VLOOKUP($A294,Ma_KH!$A:$Q,Ma_KH!O$1,0))</f>
        <v>KL00099</v>
      </c>
      <c r="AE294" s="3" t="str">
        <f>IF(Table1[[#This Row],[Mã khách hàng]]="","",VLOOKUP($A294,Ma_KH!$A:$Q,Ma_KH!P$1,0))</f>
        <v>Hada mart, N3 ecohome 3</v>
      </c>
      <c r="AF294" s="3" t="str">
        <f>VLOOKUP(A294,Ma_KH!A:Q,Ma_KH!J$1,0)</f>
        <v>Đỗ Minh Quang</v>
      </c>
    </row>
    <row r="295" spans="1:32" ht="16.5">
      <c r="A295" s="73" t="s">
        <v>65</v>
      </c>
      <c r="B295" s="73" t="s">
        <v>650</v>
      </c>
      <c r="C295" s="75">
        <v>45691</v>
      </c>
      <c r="D295" s="76" t="s">
        <v>653</v>
      </c>
      <c r="E295" s="75"/>
      <c r="F295" s="81"/>
      <c r="G295" s="73" t="s">
        <v>652</v>
      </c>
      <c r="H295" s="69">
        <v>367155</v>
      </c>
      <c r="I295" s="69">
        <v>18358</v>
      </c>
      <c r="J295" s="69">
        <f>(Table1[[#This Row],[Tiền hàng]]-Table1[[#This Row],[Tiền chiết khấu]])*8%</f>
        <v>27903.760000000002</v>
      </c>
      <c r="K295" s="69">
        <v>376701</v>
      </c>
      <c r="L295" s="8" t="s">
        <v>24</v>
      </c>
      <c r="M295" s="41">
        <v>45729</v>
      </c>
      <c r="N295" s="29" t="s">
        <v>3905</v>
      </c>
      <c r="O295" s="69">
        <f>IF(Table1[[#This Row],[Phân loại]]="Tồn đầu kỳ",Table1[[#This Row],[Tổng giá trị]],0)</f>
        <v>0</v>
      </c>
      <c r="P295" s="8">
        <f>IF(Table1[[#This Row],[Số còn phải thu ĐK]]&lt;&gt;0,0,IF(Table1[[#This Row],[Phân loại]]="Bán hàng",Table1[[#This Row],[Tổng giá trị]],-Table1[[#This Row],[Tổng giá trị]]))</f>
        <v>376701</v>
      </c>
      <c r="Q295" s="18">
        <f t="shared" si="39"/>
        <v>376701</v>
      </c>
      <c r="R295" s="8">
        <f>Table1[[#This Row],[Số còn phải thu ĐK]]+Table1[[#This Row],[Giá Trị HD sau CK]]-Table1[[#This Row],[Số tiền đã thu]]</f>
        <v>0</v>
      </c>
      <c r="S295" s="7">
        <f>IF(Table1[[#This Row],[Ngày hóa đơn]]&lt;&gt;"",Table1[[#This Row],[Ngày hóa đơn]],Table1[[#This Row],[Ngày hạch toán]])</f>
        <v>45691</v>
      </c>
      <c r="T295" s="8"/>
      <c r="U295" s="7">
        <f>IF(Table1[[#This Row],[Ngày tính CN]]="","",S295+T295)</f>
        <v>45691</v>
      </c>
      <c r="V295" s="71">
        <f ca="1">IF(Table1[[#This Row],[Hạn thanh toán]]="","",IF((U295-NOW())&lt;0,0,(U295-NOW())))</f>
        <v>0</v>
      </c>
      <c r="W295" s="69"/>
      <c r="X295" s="65" t="str">
        <f t="shared" ca="1" si="37"/>
        <v/>
      </c>
      <c r="Y295" s="65" t="str">
        <f t="shared" si="45"/>
        <v>Đã thanh toán</v>
      </c>
      <c r="Z295" s="250">
        <f>Table1[[#This Row],[Hạn thanh toán]]</f>
        <v>45691</v>
      </c>
      <c r="AA295" s="250">
        <f>Table1[[#This Row],[Ngày Thanh toán]]</f>
        <v>45729</v>
      </c>
      <c r="AD295" s="3" t="str">
        <f>IF(Table1[[#This Row],[Mã khách hàng]]="","",VLOOKUP($A295,Ma_KH!$A:$Q,Ma_KH!O$1,0))</f>
        <v>KL00099</v>
      </c>
      <c r="AE295" s="3" t="str">
        <f>IF(Table1[[#This Row],[Mã khách hàng]]="","",VLOOKUP($A295,Ma_KH!$A:$Q,Ma_KH!P$1,0))</f>
        <v>Hada mart, N3 ecohome 3</v>
      </c>
      <c r="AF295" s="3" t="str">
        <f>VLOOKUP(A295,Ma_KH!A:Q,Ma_KH!J$1,0)</f>
        <v>Đỗ Minh Quang</v>
      </c>
    </row>
    <row r="296" spans="1:32" ht="16.5">
      <c r="A296" s="73" t="s">
        <v>65</v>
      </c>
      <c r="B296" s="73" t="s">
        <v>650</v>
      </c>
      <c r="C296" s="75">
        <v>45717</v>
      </c>
      <c r="D296" s="76" t="s">
        <v>654</v>
      </c>
      <c r="E296" s="75"/>
      <c r="F296" s="81"/>
      <c r="G296" s="73" t="s">
        <v>652</v>
      </c>
      <c r="H296" s="69">
        <v>367155</v>
      </c>
      <c r="I296" s="69">
        <v>18358</v>
      </c>
      <c r="J296" s="69">
        <f>(Table1[[#This Row],[Tiền hàng]]-Table1[[#This Row],[Tiền chiết khấu]])*8%</f>
        <v>27903.760000000002</v>
      </c>
      <c r="K296" s="69">
        <v>376701</v>
      </c>
      <c r="L296" s="8" t="s">
        <v>24</v>
      </c>
      <c r="M296" s="41">
        <v>45761</v>
      </c>
      <c r="N296" s="29" t="s">
        <v>3906</v>
      </c>
      <c r="O296" s="69">
        <f>IF(Table1[[#This Row],[Phân loại]]="Tồn đầu kỳ",Table1[[#This Row],[Tổng giá trị]],0)</f>
        <v>0</v>
      </c>
      <c r="P296" s="8">
        <f>IF(Table1[[#This Row],[Số còn phải thu ĐK]]&lt;&gt;0,0,IF(Table1[[#This Row],[Phân loại]]="Bán hàng",Table1[[#This Row],[Tổng giá trị]],-Table1[[#This Row],[Tổng giá trị]]))</f>
        <v>376701</v>
      </c>
      <c r="Q296" s="18">
        <f t="shared" si="39"/>
        <v>376701</v>
      </c>
      <c r="R296" s="8">
        <f>Table1[[#This Row],[Số còn phải thu ĐK]]+Table1[[#This Row],[Giá Trị HD sau CK]]-Table1[[#This Row],[Số tiền đã thu]]</f>
        <v>0</v>
      </c>
      <c r="S296" s="7">
        <f>IF(Table1[[#This Row],[Ngày hóa đơn]]&lt;&gt;"",Table1[[#This Row],[Ngày hóa đơn]],Table1[[#This Row],[Ngày hạch toán]])</f>
        <v>45717</v>
      </c>
      <c r="T296" s="8"/>
      <c r="U296" s="7">
        <f>IF(Table1[[#This Row],[Ngày tính CN]]="","",S296+T296)</f>
        <v>45717</v>
      </c>
      <c r="V296" s="71">
        <f ca="1">IF(Table1[[#This Row],[Hạn thanh toán]]="","",IF((U296-NOW())&lt;0,0,(U296-NOW())))</f>
        <v>0</v>
      </c>
      <c r="W296" s="69"/>
      <c r="X296" s="65" t="str">
        <f t="shared" ca="1" si="37"/>
        <v/>
      </c>
      <c r="Y296" s="65" t="str">
        <f t="shared" si="45"/>
        <v>Đã thanh toán</v>
      </c>
      <c r="Z296" s="250">
        <f>Table1[[#This Row],[Hạn thanh toán]]</f>
        <v>45717</v>
      </c>
      <c r="AA296" s="250">
        <f>Table1[[#This Row],[Ngày Thanh toán]]</f>
        <v>45761</v>
      </c>
      <c r="AD296" s="3" t="str">
        <f>IF(Table1[[#This Row],[Mã khách hàng]]="","",VLOOKUP($A296,Ma_KH!$A:$Q,Ma_KH!O$1,0))</f>
        <v>KL00099</v>
      </c>
      <c r="AE296" s="3" t="str">
        <f>IF(Table1[[#This Row],[Mã khách hàng]]="","",VLOOKUP($A296,Ma_KH!$A:$Q,Ma_KH!P$1,0))</f>
        <v>Hada mart, N3 ecohome 3</v>
      </c>
      <c r="AF296" s="3" t="str">
        <f>VLOOKUP(A296,Ma_KH!A:Q,Ma_KH!J$1,0)</f>
        <v>Đỗ Minh Quang</v>
      </c>
    </row>
    <row r="297" spans="1:32" ht="16.5">
      <c r="A297" s="66" t="s">
        <v>65</v>
      </c>
      <c r="B297" s="66" t="s">
        <v>650</v>
      </c>
      <c r="C297" s="67">
        <v>45729</v>
      </c>
      <c r="D297" s="68" t="s">
        <v>655</v>
      </c>
      <c r="E297" s="67"/>
      <c r="F297" s="72"/>
      <c r="G297" s="66" t="s">
        <v>347</v>
      </c>
      <c r="H297" s="69"/>
      <c r="I297" s="69">
        <v>0</v>
      </c>
      <c r="J297" s="69">
        <f>(Table1[[#This Row],[Tiền hàng]]-Table1[[#This Row],[Tiền chiết khấu]])*8%</f>
        <v>0</v>
      </c>
      <c r="K297" s="69">
        <v>75340</v>
      </c>
      <c r="L297" s="8" t="s">
        <v>17</v>
      </c>
      <c r="M297" s="41">
        <v>45729</v>
      </c>
      <c r="N297" s="29" t="s">
        <v>3905</v>
      </c>
      <c r="O297" s="69">
        <f>IF(Table1[[#This Row],[Phân loại]]="Tồn đầu kỳ",Table1[[#This Row],[Tổng giá trị]],0)</f>
        <v>0</v>
      </c>
      <c r="P297" s="8">
        <f>IF(Table1[[#This Row],[Số còn phải thu ĐK]]&lt;&gt;0,0,IF(Table1[[#This Row],[Phân loại]]="Bán hàng",Table1[[#This Row],[Tổng giá trị]],-Table1[[#This Row],[Tổng giá trị]]))</f>
        <v>-75340</v>
      </c>
      <c r="Q297" s="18">
        <f t="shared" si="39"/>
        <v>-75340</v>
      </c>
      <c r="R297" s="8">
        <f>Table1[[#This Row],[Số còn phải thu ĐK]]+Table1[[#This Row],[Giá Trị HD sau CK]]-Table1[[#This Row],[Số tiền đã thu]]</f>
        <v>0</v>
      </c>
      <c r="S297" s="7">
        <f>IF(Table1[[#This Row],[Ngày hóa đơn]]&lt;&gt;"",Table1[[#This Row],[Ngày hóa đơn]],Table1[[#This Row],[Ngày hạch toán]])</f>
        <v>45729</v>
      </c>
      <c r="T297" s="8"/>
      <c r="U297" s="7">
        <f>IF(Table1[[#This Row],[Ngày tính CN]]="","",S297+T297)</f>
        <v>45729</v>
      </c>
      <c r="V297" s="71">
        <f ca="1">IF(Table1[[#This Row],[Hạn thanh toán]]="","",IF((U297-NOW())&lt;0,0,(U297-NOW())))</f>
        <v>0</v>
      </c>
      <c r="W297" s="69"/>
      <c r="X297" s="65" t="str">
        <f t="shared" ca="1" si="37"/>
        <v/>
      </c>
      <c r="Y297" s="65" t="str">
        <f t="shared" si="45"/>
        <v>Đã thanh toán</v>
      </c>
      <c r="Z297" s="250">
        <f>Table1[[#This Row],[Hạn thanh toán]]</f>
        <v>45729</v>
      </c>
      <c r="AA297" s="250">
        <f>Table1[[#This Row],[Ngày Thanh toán]]</f>
        <v>45729</v>
      </c>
      <c r="AD297" s="3" t="str">
        <f>IF(Table1[[#This Row],[Mã khách hàng]]="","",VLOOKUP($A297,Ma_KH!$A:$Q,Ma_KH!O$1,0))</f>
        <v>KL00099</v>
      </c>
      <c r="AE297" s="3" t="str">
        <f>IF(Table1[[#This Row],[Mã khách hàng]]="","",VLOOKUP($A297,Ma_KH!$A:$Q,Ma_KH!P$1,0))</f>
        <v>Hada mart, N3 ecohome 3</v>
      </c>
      <c r="AF297" s="3" t="str">
        <f>VLOOKUP(A297,Ma_KH!A:Q,Ma_KH!J$1,0)</f>
        <v>Đỗ Minh Quang</v>
      </c>
    </row>
    <row r="298" spans="1:32" ht="16.5">
      <c r="A298" s="73" t="s">
        <v>65</v>
      </c>
      <c r="B298" s="73" t="s">
        <v>650</v>
      </c>
      <c r="C298" s="75">
        <v>45766</v>
      </c>
      <c r="D298" s="76" t="s">
        <v>656</v>
      </c>
      <c r="E298" s="75"/>
      <c r="F298" s="81"/>
      <c r="G298" s="73" t="s">
        <v>652</v>
      </c>
      <c r="H298" s="69">
        <v>367155</v>
      </c>
      <c r="I298" s="69">
        <v>18358</v>
      </c>
      <c r="J298" s="69">
        <f>(Table1[[#This Row],[Tiền hàng]]-Table1[[#This Row],[Tiền chiết khấu]])*8%</f>
        <v>27903.760000000002</v>
      </c>
      <c r="K298" s="69">
        <v>376701</v>
      </c>
      <c r="L298" s="8" t="s">
        <v>24</v>
      </c>
      <c r="M298" s="41">
        <v>45811</v>
      </c>
      <c r="N298" s="29" t="s">
        <v>3907</v>
      </c>
      <c r="O298" s="69">
        <f>IF(Table1[[#This Row],[Phân loại]]="Tồn đầu kỳ",Table1[[#This Row],[Tổng giá trị]],0)</f>
        <v>0</v>
      </c>
      <c r="P298" s="8">
        <f>IF(Table1[[#This Row],[Số còn phải thu ĐK]]&lt;&gt;0,0,IF(Table1[[#This Row],[Phân loại]]="Bán hàng",Table1[[#This Row],[Tổng giá trị]],-Table1[[#This Row],[Tổng giá trị]]))</f>
        <v>376701</v>
      </c>
      <c r="Q298" s="18">
        <f t="shared" si="39"/>
        <v>376701</v>
      </c>
      <c r="R298" s="8">
        <f>Table1[[#This Row],[Số còn phải thu ĐK]]+Table1[[#This Row],[Giá Trị HD sau CK]]-Table1[[#This Row],[Số tiền đã thu]]</f>
        <v>0</v>
      </c>
      <c r="S298" s="7">
        <f>IF(Table1[[#This Row],[Ngày hóa đơn]]&lt;&gt;"",Table1[[#This Row],[Ngày hóa đơn]],Table1[[#This Row],[Ngày hạch toán]])</f>
        <v>45766</v>
      </c>
      <c r="T298" s="8"/>
      <c r="U298" s="7">
        <f>IF(Table1[[#This Row],[Ngày tính CN]]="","",S298+T298)</f>
        <v>45766</v>
      </c>
      <c r="V298" s="71">
        <f ca="1">IF(Table1[[#This Row],[Hạn thanh toán]]="","",IF((U298-NOW())&lt;0,0,(U298-NOW())))</f>
        <v>0</v>
      </c>
      <c r="W298" s="69"/>
      <c r="X298" s="65" t="str">
        <f t="shared" ca="1" si="37"/>
        <v/>
      </c>
      <c r="Y298" s="65" t="str">
        <f t="shared" si="45"/>
        <v>Đã thanh toán</v>
      </c>
      <c r="Z298" s="250">
        <f>Table1[[#This Row],[Hạn thanh toán]]</f>
        <v>45766</v>
      </c>
      <c r="AA298" s="250">
        <f>Table1[[#This Row],[Ngày Thanh toán]]</f>
        <v>45811</v>
      </c>
      <c r="AD298" s="3" t="str">
        <f>IF(Table1[[#This Row],[Mã khách hàng]]="","",VLOOKUP($A298,Ma_KH!$A:$Q,Ma_KH!O$1,0))</f>
        <v>KL00099</v>
      </c>
      <c r="AE298" s="3" t="str">
        <f>IF(Table1[[#This Row],[Mã khách hàng]]="","",VLOOKUP($A298,Ma_KH!$A:$Q,Ma_KH!P$1,0))</f>
        <v>Hada mart, N3 ecohome 3</v>
      </c>
      <c r="AF298" s="3" t="str">
        <f>VLOOKUP(A298,Ma_KH!A:Q,Ma_KH!J$1,0)</f>
        <v>Đỗ Minh Quang</v>
      </c>
    </row>
    <row r="299" spans="1:32" ht="16.5">
      <c r="A299" s="73" t="s">
        <v>65</v>
      </c>
      <c r="B299" s="73" t="s">
        <v>650</v>
      </c>
      <c r="C299" s="75">
        <v>45785</v>
      </c>
      <c r="D299" s="76" t="s">
        <v>657</v>
      </c>
      <c r="E299" s="75"/>
      <c r="F299" s="81"/>
      <c r="G299" s="73" t="s">
        <v>652</v>
      </c>
      <c r="H299" s="69">
        <v>367155</v>
      </c>
      <c r="I299" s="69">
        <v>18358</v>
      </c>
      <c r="J299" s="69">
        <f>(Table1[[#This Row],[Tiền hàng]]-Table1[[#This Row],[Tiền chiết khấu]])*8%</f>
        <v>27903.760000000002</v>
      </c>
      <c r="K299" s="69">
        <v>376701</v>
      </c>
      <c r="L299" s="8" t="s">
        <v>24</v>
      </c>
      <c r="M299" s="41">
        <v>45811</v>
      </c>
      <c r="N299" s="29" t="s">
        <v>3907</v>
      </c>
      <c r="O299" s="69">
        <f>IF(Table1[[#This Row],[Phân loại]]="Tồn đầu kỳ",Table1[[#This Row],[Tổng giá trị]],0)</f>
        <v>0</v>
      </c>
      <c r="P299" s="8">
        <f>IF(Table1[[#This Row],[Số còn phải thu ĐK]]&lt;&gt;0,0,IF(Table1[[#This Row],[Phân loại]]="Bán hàng",Table1[[#This Row],[Tổng giá trị]],-Table1[[#This Row],[Tổng giá trị]]))</f>
        <v>376701</v>
      </c>
      <c r="Q299" s="18">
        <f t="shared" si="39"/>
        <v>376701</v>
      </c>
      <c r="R299" s="8">
        <f>Table1[[#This Row],[Số còn phải thu ĐK]]+Table1[[#This Row],[Giá Trị HD sau CK]]-Table1[[#This Row],[Số tiền đã thu]]</f>
        <v>0</v>
      </c>
      <c r="S299" s="7">
        <f>IF(Table1[[#This Row],[Ngày hóa đơn]]&lt;&gt;"",Table1[[#This Row],[Ngày hóa đơn]],Table1[[#This Row],[Ngày hạch toán]])</f>
        <v>45785</v>
      </c>
      <c r="T299" s="8"/>
      <c r="U299" s="7">
        <f>IF(Table1[[#This Row],[Ngày tính CN]]="","",S299+T299)</f>
        <v>45785</v>
      </c>
      <c r="V299" s="71">
        <f ca="1">IF(Table1[[#This Row],[Hạn thanh toán]]="","",IF((U299-NOW())&lt;0,0,(U299-NOW())))</f>
        <v>0</v>
      </c>
      <c r="W299" s="69"/>
      <c r="X299" s="65" t="str">
        <f t="shared" ca="1" si="37"/>
        <v/>
      </c>
      <c r="Y299" s="65" t="str">
        <f t="shared" si="45"/>
        <v>Đã thanh toán</v>
      </c>
      <c r="Z299" s="250">
        <f>Table1[[#This Row],[Hạn thanh toán]]</f>
        <v>45785</v>
      </c>
      <c r="AA299" s="250">
        <f>Table1[[#This Row],[Ngày Thanh toán]]</f>
        <v>45811</v>
      </c>
      <c r="AD299" s="3" t="str">
        <f>IF(Table1[[#This Row],[Mã khách hàng]]="","",VLOOKUP($A299,Ma_KH!$A:$Q,Ma_KH!O$1,0))</f>
        <v>KL00099</v>
      </c>
      <c r="AE299" s="3" t="str">
        <f>IF(Table1[[#This Row],[Mã khách hàng]]="","",VLOOKUP($A299,Ma_KH!$A:$Q,Ma_KH!P$1,0))</f>
        <v>Hada mart, N3 ecohome 3</v>
      </c>
      <c r="AF299" s="3" t="str">
        <f>VLOOKUP(A299,Ma_KH!A:Q,Ma_KH!J$1,0)</f>
        <v>Đỗ Minh Quang</v>
      </c>
    </row>
    <row r="300" spans="1:32" ht="16.5">
      <c r="A300" s="66" t="s">
        <v>65</v>
      </c>
      <c r="B300" s="66" t="s">
        <v>650</v>
      </c>
      <c r="C300" s="67">
        <v>45810</v>
      </c>
      <c r="D300" s="68" t="s">
        <v>658</v>
      </c>
      <c r="E300" s="67"/>
      <c r="F300" s="72"/>
      <c r="G300" s="66" t="s">
        <v>652</v>
      </c>
      <c r="H300" s="69">
        <v>367155</v>
      </c>
      <c r="I300" s="69">
        <v>18358</v>
      </c>
      <c r="J300" s="69">
        <f>(Table1[[#This Row],[Tiền hàng]]-Table1[[#This Row],[Tiền chiết khấu]])*8%</f>
        <v>27903.760000000002</v>
      </c>
      <c r="K300" s="69">
        <v>376701</v>
      </c>
      <c r="L300" s="8" t="s">
        <v>24</v>
      </c>
      <c r="M300" s="41">
        <v>45882</v>
      </c>
      <c r="N300" s="29" t="s">
        <v>3908</v>
      </c>
      <c r="O300" s="69">
        <f>IF(Table1[[#This Row],[Phân loại]]="Tồn đầu kỳ",Table1[[#This Row],[Tổng giá trị]],0)</f>
        <v>0</v>
      </c>
      <c r="P300" s="8">
        <f>IF(Table1[[#This Row],[Số còn phải thu ĐK]]&lt;&gt;0,0,IF(Table1[[#This Row],[Phân loại]]="Bán hàng",Table1[[#This Row],[Tổng giá trị]],-Table1[[#This Row],[Tổng giá trị]]))</f>
        <v>376701</v>
      </c>
      <c r="Q300" s="18">
        <f t="shared" si="39"/>
        <v>376701</v>
      </c>
      <c r="R300" s="8">
        <f>Table1[[#This Row],[Số còn phải thu ĐK]]+Table1[[#This Row],[Giá Trị HD sau CK]]-Table1[[#This Row],[Số tiền đã thu]]</f>
        <v>0</v>
      </c>
      <c r="S300" s="7">
        <f>IF(Table1[[#This Row],[Ngày hóa đơn]]&lt;&gt;"",Table1[[#This Row],[Ngày hóa đơn]],Table1[[#This Row],[Ngày hạch toán]])</f>
        <v>45810</v>
      </c>
      <c r="T300" s="8"/>
      <c r="U300" s="7">
        <f>IF(Table1[[#This Row],[Ngày tính CN]]="","",S300+T300)</f>
        <v>45810</v>
      </c>
      <c r="V300" s="71">
        <f ca="1">IF(Table1[[#This Row],[Hạn thanh toán]]="","",IF((U300-NOW())&lt;0,0,(U300-NOW())))</f>
        <v>0</v>
      </c>
      <c r="W300" s="69"/>
      <c r="X300" s="65" t="str">
        <f t="shared" ca="1" si="37"/>
        <v/>
      </c>
      <c r="Y300" s="65" t="str">
        <f t="shared" si="45"/>
        <v>Đã thanh toán</v>
      </c>
      <c r="Z300" s="250">
        <f>Table1[[#This Row],[Hạn thanh toán]]</f>
        <v>45810</v>
      </c>
      <c r="AA300" s="250">
        <f>Table1[[#This Row],[Ngày Thanh toán]]</f>
        <v>45882</v>
      </c>
      <c r="AD300" s="3" t="str">
        <f>IF(Table1[[#This Row],[Mã khách hàng]]="","",VLOOKUP($A300,Ma_KH!$A:$Q,Ma_KH!O$1,0))</f>
        <v>KL00099</v>
      </c>
      <c r="AE300" s="3" t="str">
        <f>IF(Table1[[#This Row],[Mã khách hàng]]="","",VLOOKUP($A300,Ma_KH!$A:$Q,Ma_KH!P$1,0))</f>
        <v>Hada mart, N3 ecohome 3</v>
      </c>
      <c r="AF300" s="3" t="str">
        <f>VLOOKUP(A300,Ma_KH!A:Q,Ma_KH!J$1,0)</f>
        <v>Đỗ Minh Quang</v>
      </c>
    </row>
    <row r="301" spans="1:32" ht="16.5">
      <c r="A301" s="73" t="s">
        <v>65</v>
      </c>
      <c r="B301" s="73" t="s">
        <v>650</v>
      </c>
      <c r="C301" s="75">
        <v>45832</v>
      </c>
      <c r="D301" s="76" t="s">
        <v>659</v>
      </c>
      <c r="E301" s="75"/>
      <c r="F301" s="81"/>
      <c r="G301" s="73" t="s">
        <v>652</v>
      </c>
      <c r="H301" s="69">
        <v>367155</v>
      </c>
      <c r="I301" s="69">
        <v>18358</v>
      </c>
      <c r="J301" s="69">
        <f>(Table1[[#This Row],[Tiền hàng]]-Table1[[#This Row],[Tiền chiết khấu]])*8%</f>
        <v>27903.760000000002</v>
      </c>
      <c r="K301" s="69">
        <v>376701</v>
      </c>
      <c r="L301" s="8" t="s">
        <v>24</v>
      </c>
      <c r="M301" s="41">
        <v>45882</v>
      </c>
      <c r="N301" s="29" t="s">
        <v>3908</v>
      </c>
      <c r="O301" s="69">
        <f>IF(Table1[[#This Row],[Phân loại]]="Tồn đầu kỳ",Table1[[#This Row],[Tổng giá trị]],0)</f>
        <v>0</v>
      </c>
      <c r="P301" s="8">
        <f>IF(Table1[[#This Row],[Số còn phải thu ĐK]]&lt;&gt;0,0,IF(Table1[[#This Row],[Phân loại]]="Bán hàng",Table1[[#This Row],[Tổng giá trị]],-Table1[[#This Row],[Tổng giá trị]]))</f>
        <v>376701</v>
      </c>
      <c r="Q301" s="18">
        <f t="shared" si="39"/>
        <v>376701</v>
      </c>
      <c r="R301" s="8">
        <f>Table1[[#This Row],[Số còn phải thu ĐK]]+Table1[[#This Row],[Giá Trị HD sau CK]]-Table1[[#This Row],[Số tiền đã thu]]</f>
        <v>0</v>
      </c>
      <c r="S301" s="7">
        <f>IF(Table1[[#This Row],[Ngày hóa đơn]]&lt;&gt;"",Table1[[#This Row],[Ngày hóa đơn]],Table1[[#This Row],[Ngày hạch toán]])</f>
        <v>45832</v>
      </c>
      <c r="T301" s="8"/>
      <c r="U301" s="7">
        <f>IF(Table1[[#This Row],[Ngày tính CN]]="","",S301+T301)</f>
        <v>45832</v>
      </c>
      <c r="V301" s="71">
        <f ca="1">IF(Table1[[#This Row],[Hạn thanh toán]]="","",IF((U301-NOW())&lt;0,0,(U301-NOW())))</f>
        <v>0</v>
      </c>
      <c r="W301" s="69"/>
      <c r="X301" s="65" t="str">
        <f t="shared" ca="1" si="37"/>
        <v/>
      </c>
      <c r="Y301" s="65" t="str">
        <f t="shared" si="45"/>
        <v>Đã thanh toán</v>
      </c>
      <c r="Z301" s="250">
        <f>Table1[[#This Row],[Hạn thanh toán]]</f>
        <v>45832</v>
      </c>
      <c r="AA301" s="250">
        <f>Table1[[#This Row],[Ngày Thanh toán]]</f>
        <v>45882</v>
      </c>
      <c r="AD301" s="3" t="str">
        <f>IF(Table1[[#This Row],[Mã khách hàng]]="","",VLOOKUP($A301,Ma_KH!$A:$Q,Ma_KH!O$1,0))</f>
        <v>KL00099</v>
      </c>
      <c r="AE301" s="3" t="str">
        <f>IF(Table1[[#This Row],[Mã khách hàng]]="","",VLOOKUP($A301,Ma_KH!$A:$Q,Ma_KH!P$1,0))</f>
        <v>Hada mart, N3 ecohome 3</v>
      </c>
      <c r="AF301" s="3" t="str">
        <f>VLOOKUP(A301,Ma_KH!A:Q,Ma_KH!J$1,0)</f>
        <v>Đỗ Minh Quang</v>
      </c>
    </row>
    <row r="302" spans="1:32" ht="16.5">
      <c r="A302" s="73" t="s">
        <v>65</v>
      </c>
      <c r="B302" s="73" t="s">
        <v>650</v>
      </c>
      <c r="C302" s="75">
        <v>45852</v>
      </c>
      <c r="D302" s="76" t="s">
        <v>660</v>
      </c>
      <c r="E302" s="75"/>
      <c r="F302" s="81"/>
      <c r="G302" s="73" t="s">
        <v>652</v>
      </c>
      <c r="H302" s="69">
        <v>367155</v>
      </c>
      <c r="I302" s="69">
        <v>18358</v>
      </c>
      <c r="J302" s="69">
        <f>(Table1[[#This Row],[Tiền hàng]]-Table1[[#This Row],[Tiền chiết khấu]])*8%</f>
        <v>27903.760000000002</v>
      </c>
      <c r="K302" s="69">
        <v>376701</v>
      </c>
      <c r="L302" s="8" t="s">
        <v>24</v>
      </c>
      <c r="M302" s="41">
        <v>45918</v>
      </c>
      <c r="N302" s="29" t="s">
        <v>3911</v>
      </c>
      <c r="O302" s="69">
        <f>IF(Table1[[#This Row],[Phân loại]]="Tồn đầu kỳ",Table1[[#This Row],[Tổng giá trị]],0)</f>
        <v>0</v>
      </c>
      <c r="P302" s="8">
        <f>IF(Table1[[#This Row],[Số còn phải thu ĐK]]&lt;&gt;0,0,IF(Table1[[#This Row],[Phân loại]]="Bán hàng",Table1[[#This Row],[Tổng giá trị]],-Table1[[#This Row],[Tổng giá trị]]))</f>
        <v>376701</v>
      </c>
      <c r="Q302" s="18">
        <f t="shared" si="39"/>
        <v>376701</v>
      </c>
      <c r="R302" s="8">
        <f>Table1[[#This Row],[Số còn phải thu ĐK]]+Table1[[#This Row],[Giá Trị HD sau CK]]-Table1[[#This Row],[Số tiền đã thu]]</f>
        <v>0</v>
      </c>
      <c r="S302" s="7">
        <f>IF(Table1[[#This Row],[Ngày hóa đơn]]&lt;&gt;"",Table1[[#This Row],[Ngày hóa đơn]],Table1[[#This Row],[Ngày hạch toán]])</f>
        <v>45852</v>
      </c>
      <c r="T302" s="8"/>
      <c r="U302" s="7">
        <f>IF(Table1[[#This Row],[Ngày tính CN]]="","",S302+T302)</f>
        <v>45852</v>
      </c>
      <c r="V302" s="71">
        <f ca="1">IF(Table1[[#This Row],[Hạn thanh toán]]="","",IF((U302-NOW())&lt;0,0,(U302-NOW())))</f>
        <v>0</v>
      </c>
      <c r="W302" s="69"/>
      <c r="X302" s="65" t="str">
        <f t="shared" ca="1" si="37"/>
        <v/>
      </c>
      <c r="Y302" s="65" t="str">
        <f t="shared" si="45"/>
        <v>Đã thanh toán</v>
      </c>
      <c r="Z302" s="250">
        <f>Table1[[#This Row],[Hạn thanh toán]]</f>
        <v>45852</v>
      </c>
      <c r="AA302" s="250">
        <f>Table1[[#This Row],[Ngày Thanh toán]]</f>
        <v>45918</v>
      </c>
      <c r="AD302" s="3" t="str">
        <f>IF(Table1[[#This Row],[Mã khách hàng]]="","",VLOOKUP($A302,Ma_KH!$A:$Q,Ma_KH!O$1,0))</f>
        <v>KL00099</v>
      </c>
      <c r="AE302" s="3" t="str">
        <f>IF(Table1[[#This Row],[Mã khách hàng]]="","",VLOOKUP($A302,Ma_KH!$A:$Q,Ma_KH!P$1,0))</f>
        <v>Hada mart, N3 ecohome 3</v>
      </c>
      <c r="AF302" s="3" t="str">
        <f>VLOOKUP(A302,Ma_KH!A:Q,Ma_KH!J$1,0)</f>
        <v>Đỗ Minh Quang</v>
      </c>
    </row>
    <row r="303" spans="1:32" ht="16.5">
      <c r="A303" s="66" t="s">
        <v>65</v>
      </c>
      <c r="B303" s="66" t="s">
        <v>650</v>
      </c>
      <c r="C303" s="67">
        <v>45864</v>
      </c>
      <c r="D303" s="68" t="s">
        <v>661</v>
      </c>
      <c r="E303" s="67"/>
      <c r="F303" s="72"/>
      <c r="G303" s="66" t="s">
        <v>652</v>
      </c>
      <c r="H303" s="69">
        <v>367155</v>
      </c>
      <c r="I303" s="69">
        <v>18358</v>
      </c>
      <c r="J303" s="69">
        <f>(Table1[[#This Row],[Tiền hàng]]-Table1[[#This Row],[Tiền chiết khấu]])*8%</f>
        <v>27903.760000000002</v>
      </c>
      <c r="K303" s="69">
        <v>376701</v>
      </c>
      <c r="L303" s="8" t="s">
        <v>24</v>
      </c>
      <c r="M303" s="41">
        <v>45918</v>
      </c>
      <c r="N303" s="29" t="s">
        <v>3910</v>
      </c>
      <c r="O303" s="69">
        <f>IF(Table1[[#This Row],[Phân loại]]="Tồn đầu kỳ",Table1[[#This Row],[Tổng giá trị]],0)</f>
        <v>0</v>
      </c>
      <c r="P303" s="8">
        <f>IF(Table1[[#This Row],[Số còn phải thu ĐK]]&lt;&gt;0,0,IF(Table1[[#This Row],[Phân loại]]="Bán hàng",Table1[[#This Row],[Tổng giá trị]],-Table1[[#This Row],[Tổng giá trị]]))</f>
        <v>376701</v>
      </c>
      <c r="Q303" s="18">
        <f t="shared" si="39"/>
        <v>376701</v>
      </c>
      <c r="R303" s="8">
        <f>Table1[[#This Row],[Số còn phải thu ĐK]]+Table1[[#This Row],[Giá Trị HD sau CK]]-Table1[[#This Row],[Số tiền đã thu]]</f>
        <v>0</v>
      </c>
      <c r="S303" s="7">
        <f>IF(Table1[[#This Row],[Ngày hóa đơn]]&lt;&gt;"",Table1[[#This Row],[Ngày hóa đơn]],Table1[[#This Row],[Ngày hạch toán]])</f>
        <v>45864</v>
      </c>
      <c r="T303" s="8"/>
      <c r="U303" s="7">
        <f>IF(Table1[[#This Row],[Ngày tính CN]]="","",S303+T303)</f>
        <v>45864</v>
      </c>
      <c r="V303" s="71">
        <f ca="1">IF(Table1[[#This Row],[Hạn thanh toán]]="","",IF((U303-NOW())&lt;0,0,(U303-NOW())))</f>
        <v>0</v>
      </c>
      <c r="W303" s="69"/>
      <c r="X303" s="65" t="str">
        <f t="shared" ca="1" si="37"/>
        <v/>
      </c>
      <c r="Y303" s="65" t="str">
        <f t="shared" si="45"/>
        <v>Đã thanh toán</v>
      </c>
      <c r="Z303" s="250">
        <f>Table1[[#This Row],[Hạn thanh toán]]</f>
        <v>45864</v>
      </c>
      <c r="AA303" s="250">
        <f>Table1[[#This Row],[Ngày Thanh toán]]</f>
        <v>45918</v>
      </c>
      <c r="AD303" s="3" t="str">
        <f>IF(Table1[[#This Row],[Mã khách hàng]]="","",VLOOKUP($A303,Ma_KH!$A:$Q,Ma_KH!O$1,0))</f>
        <v>KL00099</v>
      </c>
      <c r="AE303" s="3" t="str">
        <f>IF(Table1[[#This Row],[Mã khách hàng]]="","",VLOOKUP($A303,Ma_KH!$A:$Q,Ma_KH!P$1,0))</f>
        <v>Hada mart, N3 ecohome 3</v>
      </c>
      <c r="AF303" s="3" t="str">
        <f>VLOOKUP(A303,Ma_KH!A:Q,Ma_KH!J$1,0)</f>
        <v>Đỗ Minh Quang</v>
      </c>
    </row>
    <row r="304" spans="1:32" ht="16.5">
      <c r="A304" s="73" t="s">
        <v>65</v>
      </c>
      <c r="B304" s="73" t="s">
        <v>650</v>
      </c>
      <c r="C304" s="75">
        <v>45889</v>
      </c>
      <c r="D304" s="76" t="s">
        <v>662</v>
      </c>
      <c r="E304" s="75"/>
      <c r="F304" s="81"/>
      <c r="G304" s="73" t="s">
        <v>652</v>
      </c>
      <c r="H304" s="69">
        <v>367155</v>
      </c>
      <c r="I304" s="69">
        <v>18358</v>
      </c>
      <c r="J304" s="69">
        <f>(Table1[[#This Row],[Tiền hàng]]-Table1[[#This Row],[Tiền chiết khấu]])*8%</f>
        <v>27903.760000000002</v>
      </c>
      <c r="K304" s="69">
        <v>376701</v>
      </c>
      <c r="L304" s="8" t="s">
        <v>24</v>
      </c>
      <c r="M304" s="41">
        <v>45918</v>
      </c>
      <c r="N304" s="29" t="s">
        <v>3912</v>
      </c>
      <c r="O304" s="69">
        <f>IF(Table1[[#This Row],[Phân loại]]="Tồn đầu kỳ",Table1[[#This Row],[Tổng giá trị]],0)</f>
        <v>0</v>
      </c>
      <c r="P304" s="8">
        <f>IF(Table1[[#This Row],[Số còn phải thu ĐK]]&lt;&gt;0,0,IF(Table1[[#This Row],[Phân loại]]="Bán hàng",Table1[[#This Row],[Tổng giá trị]],-Table1[[#This Row],[Tổng giá trị]]))</f>
        <v>376701</v>
      </c>
      <c r="Q304" s="18">
        <f t="shared" si="39"/>
        <v>376701</v>
      </c>
      <c r="R304" s="8">
        <f>Table1[[#This Row],[Số còn phải thu ĐK]]+Table1[[#This Row],[Giá Trị HD sau CK]]-Table1[[#This Row],[Số tiền đã thu]]</f>
        <v>0</v>
      </c>
      <c r="S304" s="7">
        <f>IF(Table1[[#This Row],[Ngày hóa đơn]]&lt;&gt;"",Table1[[#This Row],[Ngày hóa đơn]],Table1[[#This Row],[Ngày hạch toán]])</f>
        <v>45889</v>
      </c>
      <c r="T304" s="8"/>
      <c r="U304" s="7">
        <f>IF(Table1[[#This Row],[Ngày tính CN]]="","",S304+T304)</f>
        <v>45889</v>
      </c>
      <c r="V304" s="71">
        <f ca="1">IF(Table1[[#This Row],[Hạn thanh toán]]="","",IF((U304-NOW())&lt;0,0,(U304-NOW())))</f>
        <v>0</v>
      </c>
      <c r="W304" s="69"/>
      <c r="X304" s="65" t="str">
        <f t="shared" ca="1" si="37"/>
        <v/>
      </c>
      <c r="Y304" s="65" t="str">
        <f t="shared" si="45"/>
        <v>Đã thanh toán</v>
      </c>
      <c r="Z304" s="250">
        <f>Table1[[#This Row],[Hạn thanh toán]]</f>
        <v>45889</v>
      </c>
      <c r="AA304" s="250">
        <f>Table1[[#This Row],[Ngày Thanh toán]]</f>
        <v>45918</v>
      </c>
      <c r="AD304" s="3" t="str">
        <f>IF(Table1[[#This Row],[Mã khách hàng]]="","",VLOOKUP($A304,Ma_KH!$A:$Q,Ma_KH!O$1,0))</f>
        <v>KL00099</v>
      </c>
      <c r="AE304" s="3" t="str">
        <f>IF(Table1[[#This Row],[Mã khách hàng]]="","",VLOOKUP($A304,Ma_KH!$A:$Q,Ma_KH!P$1,0))</f>
        <v>Hada mart, N3 ecohome 3</v>
      </c>
      <c r="AF304" s="3" t="str">
        <f>VLOOKUP(A304,Ma_KH!A:Q,Ma_KH!J$1,0)</f>
        <v>Đỗ Minh Quang</v>
      </c>
    </row>
    <row r="305" spans="1:32" ht="16.5">
      <c r="A305" s="73" t="s">
        <v>65</v>
      </c>
      <c r="B305" s="73" t="s">
        <v>650</v>
      </c>
      <c r="C305" s="75">
        <v>45905</v>
      </c>
      <c r="D305" s="76" t="s">
        <v>663</v>
      </c>
      <c r="E305" s="75"/>
      <c r="F305" s="81"/>
      <c r="G305" s="73" t="s">
        <v>652</v>
      </c>
      <c r="H305" s="69">
        <v>734310</v>
      </c>
      <c r="I305" s="69">
        <v>36716</v>
      </c>
      <c r="J305" s="69">
        <f>(Table1[[#This Row],[Tiền hàng]]-Table1[[#This Row],[Tiền chiết khấu]])*8%</f>
        <v>55807.520000000004</v>
      </c>
      <c r="K305" s="69">
        <v>753402</v>
      </c>
      <c r="L305" s="8" t="s">
        <v>24</v>
      </c>
      <c r="M305" s="41">
        <v>45918</v>
      </c>
      <c r="N305" s="29" t="s">
        <v>3909</v>
      </c>
      <c r="O305" s="69">
        <f>IF(Table1[[#This Row],[Phân loại]]="Tồn đầu kỳ",Table1[[#This Row],[Tổng giá trị]],0)</f>
        <v>0</v>
      </c>
      <c r="P305" s="8">
        <f>IF(Table1[[#This Row],[Số còn phải thu ĐK]]&lt;&gt;0,0,IF(Table1[[#This Row],[Phân loại]]="Bán hàng",Table1[[#This Row],[Tổng giá trị]],-Table1[[#This Row],[Tổng giá trị]]))</f>
        <v>753402</v>
      </c>
      <c r="Q305" s="18">
        <f t="shared" si="39"/>
        <v>753402</v>
      </c>
      <c r="R305" s="8">
        <f>Table1[[#This Row],[Số còn phải thu ĐK]]+Table1[[#This Row],[Giá Trị HD sau CK]]-Table1[[#This Row],[Số tiền đã thu]]</f>
        <v>0</v>
      </c>
      <c r="S305" s="7">
        <f>IF(Table1[[#This Row],[Ngày hóa đơn]]&lt;&gt;"",Table1[[#This Row],[Ngày hóa đơn]],Table1[[#This Row],[Ngày hạch toán]])</f>
        <v>45905</v>
      </c>
      <c r="T305" s="8"/>
      <c r="U305" s="7">
        <f>IF(Table1[[#This Row],[Ngày tính CN]]="","",S305+T305)</f>
        <v>45905</v>
      </c>
      <c r="V305" s="71">
        <f ca="1">IF(Table1[[#This Row],[Hạn thanh toán]]="","",IF((U305-NOW())&lt;0,0,(U305-NOW())))</f>
        <v>0</v>
      </c>
      <c r="W305" s="69"/>
      <c r="X305" s="65" t="str">
        <f t="shared" ca="1" si="37"/>
        <v/>
      </c>
      <c r="Y305" s="65" t="str">
        <f t="shared" si="45"/>
        <v>Đã thanh toán</v>
      </c>
      <c r="Z305" s="250">
        <f>Table1[[#This Row],[Hạn thanh toán]]</f>
        <v>45905</v>
      </c>
      <c r="AA305" s="250">
        <f>Table1[[#This Row],[Ngày Thanh toán]]</f>
        <v>45918</v>
      </c>
      <c r="AD305" s="3" t="str">
        <f>IF(Table1[[#This Row],[Mã khách hàng]]="","",VLOOKUP($A305,Ma_KH!$A:$Q,Ma_KH!O$1,0))</f>
        <v>KL00099</v>
      </c>
      <c r="AE305" s="3" t="str">
        <f>IF(Table1[[#This Row],[Mã khách hàng]]="","",VLOOKUP($A305,Ma_KH!$A:$Q,Ma_KH!P$1,0))</f>
        <v>Hada mart, N3 ecohome 3</v>
      </c>
      <c r="AF305" s="3" t="str">
        <f>VLOOKUP(A305,Ma_KH!A:Q,Ma_KH!J$1,0)</f>
        <v>Đỗ Minh Quang</v>
      </c>
    </row>
    <row r="306" spans="1:32" ht="16.5">
      <c r="A306" s="66" t="s">
        <v>65</v>
      </c>
      <c r="B306" s="66" t="s">
        <v>650</v>
      </c>
      <c r="C306" s="67">
        <v>45918</v>
      </c>
      <c r="D306" s="68" t="s">
        <v>664</v>
      </c>
      <c r="E306" s="67"/>
      <c r="F306" s="72"/>
      <c r="G306" s="66" t="s">
        <v>665</v>
      </c>
      <c r="H306" s="69"/>
      <c r="I306" s="69">
        <v>0</v>
      </c>
      <c r="J306" s="69">
        <f>(Table1[[#This Row],[Tiền hàng]]-Table1[[#This Row],[Tiền chiết khấu]])*8%</f>
        <v>0</v>
      </c>
      <c r="K306" s="69">
        <v>150679</v>
      </c>
      <c r="L306" s="8" t="s">
        <v>17</v>
      </c>
      <c r="M306" s="41">
        <v>45918</v>
      </c>
      <c r="N306" s="29" t="s">
        <v>3911</v>
      </c>
      <c r="O306" s="69">
        <f>IF(Table1[[#This Row],[Phân loại]]="Tồn đầu kỳ",Table1[[#This Row],[Tổng giá trị]],0)</f>
        <v>0</v>
      </c>
      <c r="P306" s="8">
        <f>IF(Table1[[#This Row],[Số còn phải thu ĐK]]&lt;&gt;0,0,IF(Table1[[#This Row],[Phân loại]]="Bán hàng",Table1[[#This Row],[Tổng giá trị]],-Table1[[#This Row],[Tổng giá trị]]))</f>
        <v>-150679</v>
      </c>
      <c r="Q306" s="18">
        <f t="shared" si="39"/>
        <v>-150679</v>
      </c>
      <c r="R306" s="8">
        <f>Table1[[#This Row],[Số còn phải thu ĐK]]+Table1[[#This Row],[Giá Trị HD sau CK]]-Table1[[#This Row],[Số tiền đã thu]]</f>
        <v>0</v>
      </c>
      <c r="S306" s="7">
        <f>IF(Table1[[#This Row],[Ngày hóa đơn]]&lt;&gt;"",Table1[[#This Row],[Ngày hóa đơn]],Table1[[#This Row],[Ngày hạch toán]])</f>
        <v>45918</v>
      </c>
      <c r="T306" s="8"/>
      <c r="U306" s="7">
        <f>IF(Table1[[#This Row],[Ngày tính CN]]="","",S306+T306)</f>
        <v>45918</v>
      </c>
      <c r="V306" s="71">
        <f ca="1">IF(Table1[[#This Row],[Hạn thanh toán]]="","",IF((U306-NOW())&lt;0,0,(U306-NOW())))</f>
        <v>0</v>
      </c>
      <c r="W306" s="69"/>
      <c r="X306" s="65" t="str">
        <f t="shared" ca="1" si="37"/>
        <v/>
      </c>
      <c r="Y306" s="65" t="str">
        <f t="shared" si="45"/>
        <v>Đã thanh toán</v>
      </c>
      <c r="Z306" s="250">
        <f>Table1[[#This Row],[Hạn thanh toán]]</f>
        <v>45918</v>
      </c>
      <c r="AA306" s="250">
        <f>Table1[[#This Row],[Ngày Thanh toán]]</f>
        <v>45918</v>
      </c>
      <c r="AD306" s="3" t="str">
        <f>IF(Table1[[#This Row],[Mã khách hàng]]="","",VLOOKUP($A306,Ma_KH!$A:$Q,Ma_KH!O$1,0))</f>
        <v>KL00099</v>
      </c>
      <c r="AE306" s="3" t="str">
        <f>IF(Table1[[#This Row],[Mã khách hàng]]="","",VLOOKUP($A306,Ma_KH!$A:$Q,Ma_KH!P$1,0))</f>
        <v>Hada mart, N3 ecohome 3</v>
      </c>
      <c r="AF306" s="3" t="str">
        <f>VLOOKUP(A306,Ma_KH!A:Q,Ma_KH!J$1,0)</f>
        <v>Đỗ Minh Quang</v>
      </c>
    </row>
    <row r="307" spans="1:32" ht="16.5">
      <c r="A307" s="66" t="s">
        <v>65</v>
      </c>
      <c r="B307" s="66" t="s">
        <v>650</v>
      </c>
      <c r="C307" s="67">
        <v>45936</v>
      </c>
      <c r="D307" s="68" t="s">
        <v>666</v>
      </c>
      <c r="E307" s="67"/>
      <c r="F307" s="72"/>
      <c r="G307" s="66" t="s">
        <v>667</v>
      </c>
      <c r="H307" s="69">
        <v>734310</v>
      </c>
      <c r="I307" s="69">
        <v>36716</v>
      </c>
      <c r="J307" s="69">
        <f>(Table1[[#This Row],[Tiền hàng]]-Table1[[#This Row],[Tiền chiết khấu]])*8%</f>
        <v>55807.520000000004</v>
      </c>
      <c r="K307" s="69">
        <v>753402</v>
      </c>
      <c r="L307" s="8" t="s">
        <v>24</v>
      </c>
      <c r="M307" s="60">
        <v>45954</v>
      </c>
      <c r="N307" s="61" t="s">
        <v>3913</v>
      </c>
      <c r="O307" s="69">
        <f>IF(Table1[[#This Row],[Phân loại]]="Tồn đầu kỳ",Table1[[#This Row],[Tổng giá trị]],0)</f>
        <v>0</v>
      </c>
      <c r="P307" s="8">
        <f>IF(Table1[[#This Row],[Số còn phải thu ĐK]]&lt;&gt;0,0,IF(Table1[[#This Row],[Phân loại]]="Bán hàng",Table1[[#This Row],[Tổng giá trị]],-Table1[[#This Row],[Tổng giá trị]]))</f>
        <v>753402</v>
      </c>
      <c r="Q307" s="18">
        <f t="shared" si="39"/>
        <v>753402</v>
      </c>
      <c r="R307" s="8">
        <f>Table1[[#This Row],[Số còn phải thu ĐK]]+Table1[[#This Row],[Giá Trị HD sau CK]]-Table1[[#This Row],[Số tiền đã thu]]</f>
        <v>0</v>
      </c>
      <c r="S307" s="7">
        <f>IF(Table1[[#This Row],[Ngày hóa đơn]]&lt;&gt;"",Table1[[#This Row],[Ngày hóa đơn]],Table1[[#This Row],[Ngày hạch toán]])</f>
        <v>45936</v>
      </c>
      <c r="T307" s="8"/>
      <c r="U307" s="7">
        <f>IF(Table1[[#This Row],[Ngày tính CN]]="","",S307+T307)</f>
        <v>45936</v>
      </c>
      <c r="V307" s="71">
        <f ca="1">IF(Table1[[#This Row],[Hạn thanh toán]]="","",IF((U307-NOW())&lt;0,0,(U307-NOW())))</f>
        <v>0</v>
      </c>
      <c r="W307" s="69"/>
      <c r="X307" s="65" t="str">
        <f t="shared" ca="1" si="37"/>
        <v/>
      </c>
      <c r="Y307" s="65" t="str">
        <f t="shared" si="45"/>
        <v>Đã thanh toán</v>
      </c>
      <c r="Z307" s="250">
        <f>Table1[[#This Row],[Hạn thanh toán]]</f>
        <v>45936</v>
      </c>
      <c r="AA307" s="250">
        <f>Table1[[#This Row],[Ngày Thanh toán]]</f>
        <v>45954</v>
      </c>
      <c r="AD307" s="3" t="str">
        <f>IF(Table1[[#This Row],[Mã khách hàng]]="","",VLOOKUP($A307,Ma_KH!$A:$Q,Ma_KH!O$1,0))</f>
        <v>KL00099</v>
      </c>
      <c r="AE307" s="3" t="str">
        <f>IF(Table1[[#This Row],[Mã khách hàng]]="","",VLOOKUP($A307,Ma_KH!$A:$Q,Ma_KH!P$1,0))</f>
        <v>Hada mart, N3 ecohome 3</v>
      </c>
      <c r="AF307" s="3" t="str">
        <f>VLOOKUP(A307,Ma_KH!A:Q,Ma_KH!J$1,0)</f>
        <v>Đỗ Minh Quang</v>
      </c>
    </row>
    <row r="308" spans="1:32" ht="16.5">
      <c r="A308" s="73" t="s">
        <v>66</v>
      </c>
      <c r="B308" s="73" t="s">
        <v>668</v>
      </c>
      <c r="C308" s="75">
        <v>45671</v>
      </c>
      <c r="D308" s="76" t="s">
        <v>669</v>
      </c>
      <c r="E308" s="75">
        <v>45671</v>
      </c>
      <c r="F308" s="73" t="s">
        <v>670</v>
      </c>
      <c r="G308" s="73" t="s">
        <v>671</v>
      </c>
      <c r="H308" s="69">
        <v>2830732</v>
      </c>
      <c r="I308" s="69">
        <v>283073</v>
      </c>
      <c r="J308" s="69">
        <f>(Table1[[#This Row],[Tiền hàng]]-Table1[[#This Row],[Tiền chiết khấu]])*8%</f>
        <v>203812.72</v>
      </c>
      <c r="K308" s="69">
        <v>2751472</v>
      </c>
      <c r="L308" s="8" t="s">
        <v>24</v>
      </c>
      <c r="M308" s="41">
        <v>45729</v>
      </c>
      <c r="N308" s="29" t="s">
        <v>3915</v>
      </c>
      <c r="O308" s="69">
        <f>IF(Table1[[#This Row],[Phân loại]]="Tồn đầu kỳ",Table1[[#This Row],[Tổng giá trị]],0)</f>
        <v>0</v>
      </c>
      <c r="P308" s="8">
        <f>IF(Table1[[#This Row],[Số còn phải thu ĐK]]&lt;&gt;0,0,IF(Table1[[#This Row],[Phân loại]]="Bán hàng",Table1[[#This Row],[Tổng giá trị]],-Table1[[#This Row],[Tổng giá trị]]))</f>
        <v>2751472</v>
      </c>
      <c r="Q308" s="18">
        <f t="shared" si="39"/>
        <v>2751472</v>
      </c>
      <c r="R308" s="8">
        <f>Table1[[#This Row],[Số còn phải thu ĐK]]+Table1[[#This Row],[Giá Trị HD sau CK]]-Table1[[#This Row],[Số tiền đã thu]]</f>
        <v>0</v>
      </c>
      <c r="S308" s="7">
        <f>IF(Table1[[#This Row],[Ngày hóa đơn]]&lt;&gt;"",Table1[[#This Row],[Ngày hóa đơn]],Table1[[#This Row],[Ngày hạch toán]])</f>
        <v>45671</v>
      </c>
      <c r="T308" s="8"/>
      <c r="U308" s="7">
        <f>IF(Table1[[#This Row],[Ngày tính CN]]="","",S308+T308)</f>
        <v>45671</v>
      </c>
      <c r="V308" s="71">
        <f ca="1">IF(Table1[[#This Row],[Hạn thanh toán]]="","",IF((U308-NOW())&lt;0,0,(U308-NOW())))</f>
        <v>0</v>
      </c>
      <c r="W308" s="69"/>
      <c r="X308" s="65" t="str">
        <f t="shared" ca="1" si="37"/>
        <v/>
      </c>
      <c r="Y308" s="65" t="str">
        <f t="shared" si="45"/>
        <v>Đã thanh toán</v>
      </c>
      <c r="Z308" s="250">
        <f>Table1[[#This Row],[Hạn thanh toán]]</f>
        <v>45671</v>
      </c>
      <c r="AA308" s="250">
        <f>Table1[[#This Row],[Ngày Thanh toán]]</f>
        <v>45729</v>
      </c>
      <c r="AD308" s="3" t="str">
        <f>IF(Table1[[#This Row],[Mã khách hàng]]="","",VLOOKUP($A308,Ma_KH!$A:$Q,Ma_KH!O$1,0))</f>
        <v>KL00168</v>
      </c>
      <c r="AE308" s="3" t="str">
        <f>IF(Table1[[#This Row],[Mã khách hàng]]="","",VLOOKUP($A308,Ma_KH!$A:$Q,Ma_KH!P$1,0))</f>
        <v>HỘ KINH DOANH MINIMART HÀ NỘI</v>
      </c>
      <c r="AF308" s="3" t="str">
        <f>VLOOKUP(A308,Ma_KH!A:Q,Ma_KH!J$1,0)</f>
        <v>Nguyễn Văn Vinh</v>
      </c>
    </row>
    <row r="309" spans="1:32" ht="16.5">
      <c r="A309" s="66" t="s">
        <v>66</v>
      </c>
      <c r="B309" s="66" t="s">
        <v>668</v>
      </c>
      <c r="C309" s="67">
        <v>45682</v>
      </c>
      <c r="D309" s="68" t="s">
        <v>672</v>
      </c>
      <c r="E309" s="67">
        <v>45682</v>
      </c>
      <c r="F309" s="66" t="s">
        <v>673</v>
      </c>
      <c r="G309" s="66" t="s">
        <v>671</v>
      </c>
      <c r="H309" s="69">
        <v>1514105</v>
      </c>
      <c r="I309" s="69">
        <v>151411</v>
      </c>
      <c r="J309" s="69">
        <f>(Table1[[#This Row],[Tiền hàng]]-Table1[[#This Row],[Tiền chiết khấu]])*8%</f>
        <v>109015.52</v>
      </c>
      <c r="K309" s="69">
        <v>1471710</v>
      </c>
      <c r="L309" s="8" t="s">
        <v>24</v>
      </c>
      <c r="M309" s="41">
        <v>45695</v>
      </c>
      <c r="N309" s="29" t="s">
        <v>3914</v>
      </c>
      <c r="O309" s="69">
        <f>IF(Table1[[#This Row],[Phân loại]]="Tồn đầu kỳ",Table1[[#This Row],[Tổng giá trị]],0)</f>
        <v>0</v>
      </c>
      <c r="P309" s="8">
        <f>IF(Table1[[#This Row],[Số còn phải thu ĐK]]&lt;&gt;0,0,IF(Table1[[#This Row],[Phân loại]]="Bán hàng",Table1[[#This Row],[Tổng giá trị]],-Table1[[#This Row],[Tổng giá trị]]))</f>
        <v>1471710</v>
      </c>
      <c r="Q309" s="18">
        <f t="shared" si="39"/>
        <v>1471710</v>
      </c>
      <c r="R309" s="8">
        <f>Table1[[#This Row],[Số còn phải thu ĐK]]+Table1[[#This Row],[Giá Trị HD sau CK]]-Table1[[#This Row],[Số tiền đã thu]]</f>
        <v>0</v>
      </c>
      <c r="S309" s="7">
        <f>IF(Table1[[#This Row],[Ngày hóa đơn]]&lt;&gt;"",Table1[[#This Row],[Ngày hóa đơn]],Table1[[#This Row],[Ngày hạch toán]])</f>
        <v>45682</v>
      </c>
      <c r="T309" s="8"/>
      <c r="U309" s="7">
        <f>IF(Table1[[#This Row],[Ngày tính CN]]="","",S309+T309)</f>
        <v>45682</v>
      </c>
      <c r="V309" s="71">
        <f ca="1">IF(Table1[[#This Row],[Hạn thanh toán]]="","",IF((U309-NOW())&lt;0,0,(U309-NOW())))</f>
        <v>0</v>
      </c>
      <c r="W309" s="69"/>
      <c r="X309" s="65" t="str">
        <f t="shared" ca="1" si="37"/>
        <v/>
      </c>
      <c r="Y309" s="65" t="str">
        <f t="shared" si="45"/>
        <v>Đã thanh toán</v>
      </c>
      <c r="Z309" s="250">
        <f>Table1[[#This Row],[Hạn thanh toán]]</f>
        <v>45682</v>
      </c>
      <c r="AA309" s="250">
        <f>Table1[[#This Row],[Ngày Thanh toán]]</f>
        <v>45695</v>
      </c>
      <c r="AD309" s="3" t="str">
        <f>IF(Table1[[#This Row],[Mã khách hàng]]="","",VLOOKUP($A309,Ma_KH!$A:$Q,Ma_KH!O$1,0))</f>
        <v>KL00168</v>
      </c>
      <c r="AE309" s="3" t="str">
        <f>IF(Table1[[#This Row],[Mã khách hàng]]="","",VLOOKUP($A309,Ma_KH!$A:$Q,Ma_KH!P$1,0))</f>
        <v>HỘ KINH DOANH MINIMART HÀ NỘI</v>
      </c>
      <c r="AF309" s="3" t="str">
        <f>VLOOKUP(A309,Ma_KH!A:Q,Ma_KH!J$1,0)</f>
        <v>Nguyễn Văn Vinh</v>
      </c>
    </row>
    <row r="310" spans="1:32" ht="16.5">
      <c r="A310" s="73" t="s">
        <v>66</v>
      </c>
      <c r="B310" s="73" t="s">
        <v>668</v>
      </c>
      <c r="C310" s="75">
        <v>45737</v>
      </c>
      <c r="D310" s="76" t="s">
        <v>674</v>
      </c>
      <c r="E310" s="75">
        <v>45737</v>
      </c>
      <c r="F310" s="73" t="s">
        <v>675</v>
      </c>
      <c r="G310" s="73" t="s">
        <v>671</v>
      </c>
      <c r="H310" s="69">
        <v>1792080</v>
      </c>
      <c r="I310" s="69">
        <v>179208</v>
      </c>
      <c r="J310" s="69">
        <f>(Table1[[#This Row],[Tiền hàng]]-Table1[[#This Row],[Tiền chiết khấu]])*8%</f>
        <v>129029.76000000001</v>
      </c>
      <c r="K310" s="69">
        <v>1741902</v>
      </c>
      <c r="L310" s="8" t="s">
        <v>24</v>
      </c>
      <c r="M310" s="41">
        <v>45751</v>
      </c>
      <c r="N310" s="29" t="s">
        <v>3917</v>
      </c>
      <c r="O310" s="69">
        <f>IF(Table1[[#This Row],[Phân loại]]="Tồn đầu kỳ",Table1[[#This Row],[Tổng giá trị]],0)</f>
        <v>0</v>
      </c>
      <c r="P310" s="8">
        <f>IF(Table1[[#This Row],[Số còn phải thu ĐK]]&lt;&gt;0,0,IF(Table1[[#This Row],[Phân loại]]="Bán hàng",Table1[[#This Row],[Tổng giá trị]],-Table1[[#This Row],[Tổng giá trị]]))</f>
        <v>1741902</v>
      </c>
      <c r="Q310" s="18">
        <f t="shared" si="39"/>
        <v>1741902</v>
      </c>
      <c r="R310" s="8">
        <f>Table1[[#This Row],[Số còn phải thu ĐK]]+Table1[[#This Row],[Giá Trị HD sau CK]]-Table1[[#This Row],[Số tiền đã thu]]</f>
        <v>0</v>
      </c>
      <c r="S310" s="7">
        <f>IF(Table1[[#This Row],[Ngày hóa đơn]]&lt;&gt;"",Table1[[#This Row],[Ngày hóa đơn]],Table1[[#This Row],[Ngày hạch toán]])</f>
        <v>45737</v>
      </c>
      <c r="T310" s="8"/>
      <c r="U310" s="7">
        <f>IF(Table1[[#This Row],[Ngày tính CN]]="","",S310+T310)</f>
        <v>45737</v>
      </c>
      <c r="V310" s="71">
        <f ca="1">IF(Table1[[#This Row],[Hạn thanh toán]]="","",IF((U310-NOW())&lt;0,0,(U310-NOW())))</f>
        <v>0</v>
      </c>
      <c r="W310" s="69"/>
      <c r="X310" s="65" t="str">
        <f t="shared" ca="1" si="37"/>
        <v/>
      </c>
      <c r="Y310" s="65" t="str">
        <f t="shared" si="45"/>
        <v>Đã thanh toán</v>
      </c>
      <c r="Z310" s="250">
        <f>Table1[[#This Row],[Hạn thanh toán]]</f>
        <v>45737</v>
      </c>
      <c r="AA310" s="250">
        <f>Table1[[#This Row],[Ngày Thanh toán]]</f>
        <v>45751</v>
      </c>
      <c r="AD310" s="3" t="str">
        <f>IF(Table1[[#This Row],[Mã khách hàng]]="","",VLOOKUP($A310,Ma_KH!$A:$Q,Ma_KH!O$1,0))</f>
        <v>KL00168</v>
      </c>
      <c r="AE310" s="3" t="str">
        <f>IF(Table1[[#This Row],[Mã khách hàng]]="","",VLOOKUP($A310,Ma_KH!$A:$Q,Ma_KH!P$1,0))</f>
        <v>HỘ KINH DOANH MINIMART HÀ NỘI</v>
      </c>
      <c r="AF310" s="3" t="str">
        <f>VLOOKUP(A310,Ma_KH!A:Q,Ma_KH!J$1,0)</f>
        <v>Nguyễn Văn Vinh</v>
      </c>
    </row>
    <row r="311" spans="1:32" ht="16.5">
      <c r="A311" s="66" t="s">
        <v>66</v>
      </c>
      <c r="B311" s="66" t="s">
        <v>668</v>
      </c>
      <c r="C311" s="67">
        <v>45829</v>
      </c>
      <c r="D311" s="68" t="s">
        <v>676</v>
      </c>
      <c r="E311" s="67">
        <v>45829</v>
      </c>
      <c r="F311" s="66" t="s">
        <v>677</v>
      </c>
      <c r="G311" s="66" t="s">
        <v>678</v>
      </c>
      <c r="H311" s="69">
        <v>618065</v>
      </c>
      <c r="I311" s="69">
        <v>61807</v>
      </c>
      <c r="J311" s="69">
        <f>(Table1[[#This Row],[Tiền hàng]]-Table1[[#This Row],[Tiền chiết khấu]])*8%</f>
        <v>44500.639999999999</v>
      </c>
      <c r="K311" s="69">
        <v>600759</v>
      </c>
      <c r="L311" s="8" t="s">
        <v>24</v>
      </c>
      <c r="M311" s="41">
        <v>45832</v>
      </c>
      <c r="N311" s="29" t="s">
        <v>3916</v>
      </c>
      <c r="O311" s="69">
        <f>IF(Table1[[#This Row],[Phân loại]]="Tồn đầu kỳ",Table1[[#This Row],[Tổng giá trị]],0)</f>
        <v>0</v>
      </c>
      <c r="P311" s="8">
        <f>IF(Table1[[#This Row],[Số còn phải thu ĐK]]&lt;&gt;0,0,IF(Table1[[#This Row],[Phân loại]]="Bán hàng",Table1[[#This Row],[Tổng giá trị]],-Table1[[#This Row],[Tổng giá trị]]))</f>
        <v>600759</v>
      </c>
      <c r="Q311" s="18">
        <f t="shared" si="39"/>
        <v>600759</v>
      </c>
      <c r="R311" s="8">
        <f>Table1[[#This Row],[Số còn phải thu ĐK]]+Table1[[#This Row],[Giá Trị HD sau CK]]-Table1[[#This Row],[Số tiền đã thu]]</f>
        <v>0</v>
      </c>
      <c r="S311" s="7">
        <f>IF(Table1[[#This Row],[Ngày hóa đơn]]&lt;&gt;"",Table1[[#This Row],[Ngày hóa đơn]],Table1[[#This Row],[Ngày hạch toán]])</f>
        <v>45829</v>
      </c>
      <c r="T311" s="8"/>
      <c r="U311" s="7">
        <f>IF(Table1[[#This Row],[Ngày tính CN]]="","",S311+T311)</f>
        <v>45829</v>
      </c>
      <c r="V311" s="71">
        <f ca="1">IF(Table1[[#This Row],[Hạn thanh toán]]="","",IF((U311-NOW())&lt;0,0,(U311-NOW())))</f>
        <v>0</v>
      </c>
      <c r="W311" s="69"/>
      <c r="X311" s="65" t="str">
        <f t="shared" ca="1" si="37"/>
        <v/>
      </c>
      <c r="Y311" s="65" t="str">
        <f t="shared" si="45"/>
        <v>Đã thanh toán</v>
      </c>
      <c r="Z311" s="250">
        <f>Table1[[#This Row],[Hạn thanh toán]]</f>
        <v>45829</v>
      </c>
      <c r="AA311" s="250">
        <f>Table1[[#This Row],[Ngày Thanh toán]]</f>
        <v>45832</v>
      </c>
      <c r="AD311" s="3" t="str">
        <f>IF(Table1[[#This Row],[Mã khách hàng]]="","",VLOOKUP($A311,Ma_KH!$A:$Q,Ma_KH!O$1,0))</f>
        <v>KL00168</v>
      </c>
      <c r="AE311" s="3" t="str">
        <f>IF(Table1[[#This Row],[Mã khách hàng]]="","",VLOOKUP($A311,Ma_KH!$A:$Q,Ma_KH!P$1,0))</f>
        <v>HỘ KINH DOANH MINIMART HÀ NỘI</v>
      </c>
      <c r="AF311" s="3" t="str">
        <f>VLOOKUP(A311,Ma_KH!A:Q,Ma_KH!J$1,0)</f>
        <v>Nguyễn Văn Vinh</v>
      </c>
    </row>
    <row r="312" spans="1:32" ht="16.5">
      <c r="A312" s="66" t="s">
        <v>67</v>
      </c>
      <c r="B312" s="66" t="s">
        <v>679</v>
      </c>
      <c r="C312" s="67">
        <v>45946</v>
      </c>
      <c r="D312" s="68" t="s">
        <v>680</v>
      </c>
      <c r="E312" s="67">
        <v>45946</v>
      </c>
      <c r="F312" s="66" t="s">
        <v>681</v>
      </c>
      <c r="G312" s="66" t="s">
        <v>682</v>
      </c>
      <c r="H312" s="69">
        <v>1757890</v>
      </c>
      <c r="I312" s="69">
        <v>140631</v>
      </c>
      <c r="J312" s="69">
        <f>(Table1[[#This Row],[Tiền hàng]]-Table1[[#This Row],[Tiền chiết khấu]])*8%</f>
        <v>129380.72</v>
      </c>
      <c r="K312" s="69">
        <v>1746640</v>
      </c>
      <c r="L312" s="8" t="s">
        <v>24</v>
      </c>
      <c r="M312" s="41">
        <v>45947</v>
      </c>
      <c r="N312" s="29" t="s">
        <v>3918</v>
      </c>
      <c r="O312" s="69">
        <f>IF(Table1[[#This Row],[Phân loại]]="Tồn đầu kỳ",Table1[[#This Row],[Tổng giá trị]],0)</f>
        <v>0</v>
      </c>
      <c r="P312" s="8">
        <f>IF(Table1[[#This Row],[Số còn phải thu ĐK]]&lt;&gt;0,0,IF(Table1[[#This Row],[Phân loại]]="Bán hàng",Table1[[#This Row],[Tổng giá trị]],-Table1[[#This Row],[Tổng giá trị]]))</f>
        <v>1746640</v>
      </c>
      <c r="Q312" s="18">
        <f t="shared" si="39"/>
        <v>1746640</v>
      </c>
      <c r="R312" s="8">
        <f>Table1[[#This Row],[Số còn phải thu ĐK]]+Table1[[#This Row],[Giá Trị HD sau CK]]-Table1[[#This Row],[Số tiền đã thu]]</f>
        <v>0</v>
      </c>
      <c r="S312" s="7">
        <f>IF(Table1[[#This Row],[Ngày hóa đơn]]&lt;&gt;"",Table1[[#This Row],[Ngày hóa đơn]],Table1[[#This Row],[Ngày hạch toán]])</f>
        <v>45946</v>
      </c>
      <c r="T312" s="8"/>
      <c r="U312" s="7">
        <f>IF(Table1[[#This Row],[Ngày tính CN]]="","",S312+T312)</f>
        <v>45946</v>
      </c>
      <c r="V312" s="71">
        <f ca="1">IF(Table1[[#This Row],[Hạn thanh toán]]="","",IF((U312-NOW())&lt;0,0,(U312-NOW())))</f>
        <v>0</v>
      </c>
      <c r="W312" s="69"/>
      <c r="X312" s="65" t="str">
        <f t="shared" ca="1" si="37"/>
        <v/>
      </c>
      <c r="Y312" s="65" t="str">
        <f t="shared" si="45"/>
        <v>Đã thanh toán</v>
      </c>
      <c r="Z312" s="250">
        <f>Table1[[#This Row],[Hạn thanh toán]]</f>
        <v>45946</v>
      </c>
      <c r="AA312" s="250">
        <f>Table1[[#This Row],[Ngày Thanh toán]]</f>
        <v>45947</v>
      </c>
      <c r="AD312" s="3" t="str">
        <f>IF(Table1[[#This Row],[Mã khách hàng]]="","",VLOOKUP($A312,Ma_KH!$A:$Q,Ma_KH!O$1,0))</f>
        <v>HKDTHIENDAT</v>
      </c>
      <c r="AE312" s="3" t="str">
        <f>IF(Table1[[#This Row],[Mã khách hàng]]="","",VLOOKUP($A312,Ma_KH!$A:$Q,Ma_KH!P$1,0))</f>
        <v>HỘ KINH DOANH NGUYỄN THIÊN ĐẠT</v>
      </c>
      <c r="AF312" s="3" t="str">
        <f>VLOOKUP(A312,Ma_KH!A:Q,Ma_KH!J$1,0)</f>
        <v>Trần Thị Huệ</v>
      </c>
    </row>
    <row r="313" spans="1:32" ht="16.5">
      <c r="A313" s="66" t="s">
        <v>68</v>
      </c>
      <c r="B313" s="66" t="s">
        <v>679</v>
      </c>
      <c r="C313" s="67">
        <v>45800</v>
      </c>
      <c r="D313" s="68" t="s">
        <v>683</v>
      </c>
      <c r="E313" s="67">
        <v>45801</v>
      </c>
      <c r="F313" s="66" t="s">
        <v>684</v>
      </c>
      <c r="G313" s="66" t="s">
        <v>685</v>
      </c>
      <c r="H313" s="69">
        <v>3993400</v>
      </c>
      <c r="I313" s="69">
        <v>399340</v>
      </c>
      <c r="J313" s="69">
        <f>(Table1[[#This Row],[Tiền hàng]]-Table1[[#This Row],[Tiền chiết khấu]])*8%</f>
        <v>287524.8</v>
      </c>
      <c r="K313" s="69">
        <v>3881585</v>
      </c>
      <c r="L313" s="8" t="s">
        <v>24</v>
      </c>
      <c r="M313" s="41">
        <v>45800</v>
      </c>
      <c r="N313" s="29" t="s">
        <v>3919</v>
      </c>
      <c r="O313" s="69">
        <f>IF(Table1[[#This Row],[Phân loại]]="Tồn đầu kỳ",Table1[[#This Row],[Tổng giá trị]],0)</f>
        <v>0</v>
      </c>
      <c r="P313" s="8">
        <f>IF(Table1[[#This Row],[Số còn phải thu ĐK]]&lt;&gt;0,0,IF(Table1[[#This Row],[Phân loại]]="Bán hàng",Table1[[#This Row],[Tổng giá trị]],-Table1[[#This Row],[Tổng giá trị]]))</f>
        <v>3881585</v>
      </c>
      <c r="Q313" s="18">
        <f t="shared" si="39"/>
        <v>3881585</v>
      </c>
      <c r="R313" s="8">
        <f>Table1[[#This Row],[Số còn phải thu ĐK]]+Table1[[#This Row],[Giá Trị HD sau CK]]-Table1[[#This Row],[Số tiền đã thu]]</f>
        <v>0</v>
      </c>
      <c r="S313" s="7">
        <f>IF(Table1[[#This Row],[Ngày hóa đơn]]&lt;&gt;"",Table1[[#This Row],[Ngày hóa đơn]],Table1[[#This Row],[Ngày hạch toán]])</f>
        <v>45801</v>
      </c>
      <c r="T313" s="8"/>
      <c r="U313" s="7">
        <f>IF(Table1[[#This Row],[Ngày tính CN]]="","",S313+T313)</f>
        <v>45801</v>
      </c>
      <c r="V313" s="71">
        <f ca="1">IF(Table1[[#This Row],[Hạn thanh toán]]="","",IF((U313-NOW())&lt;0,0,(U313-NOW())))</f>
        <v>0</v>
      </c>
      <c r="W313" s="69"/>
      <c r="X313" s="65" t="str">
        <f t="shared" ca="1" si="37"/>
        <v/>
      </c>
      <c r="Y313" s="65" t="str">
        <f t="shared" si="45"/>
        <v>Đã thanh toán</v>
      </c>
      <c r="Z313" s="250">
        <f>Table1[[#This Row],[Hạn thanh toán]]</f>
        <v>45801</v>
      </c>
      <c r="AA313" s="250">
        <f>Table1[[#This Row],[Ngày Thanh toán]]</f>
        <v>45800</v>
      </c>
      <c r="AD313" s="3" t="str">
        <f>IF(Table1[[#This Row],[Mã khách hàng]]="","",VLOOKUP($A313,Ma_KH!$A:$Q,Ma_KH!O$1,0))</f>
        <v>HKDTHIENDAT</v>
      </c>
      <c r="AE313" s="3" t="str">
        <f>IF(Table1[[#This Row],[Mã khách hàng]]="","",VLOOKUP($A313,Ma_KH!$A:$Q,Ma_KH!P$1,0))</f>
        <v>Trần Thanh Vân</v>
      </c>
      <c r="AF313" s="3" t="str">
        <f>VLOOKUP(A313,Ma_KH!A:Q,Ma_KH!J$1,0)</f>
        <v>Trần Thị Huệ</v>
      </c>
    </row>
    <row r="314" spans="1:32" ht="16.5">
      <c r="A314" s="66" t="s">
        <v>68</v>
      </c>
      <c r="B314" s="66" t="s">
        <v>679</v>
      </c>
      <c r="C314" s="67">
        <v>45825</v>
      </c>
      <c r="D314" s="68" t="s">
        <v>686</v>
      </c>
      <c r="E314" s="67">
        <v>45825</v>
      </c>
      <c r="F314" s="66" t="s">
        <v>687</v>
      </c>
      <c r="G314" s="66" t="s">
        <v>688</v>
      </c>
      <c r="H314" s="69">
        <v>2193990</v>
      </c>
      <c r="I314" s="69">
        <v>219399</v>
      </c>
      <c r="J314" s="69">
        <f>(Table1[[#This Row],[Tiền hàng]]-Table1[[#This Row],[Tiền chiết khấu]])*8%</f>
        <v>157967.28</v>
      </c>
      <c r="K314" s="69">
        <v>2132558</v>
      </c>
      <c r="L314" s="8" t="s">
        <v>24</v>
      </c>
      <c r="M314" s="41">
        <v>45842</v>
      </c>
      <c r="N314" s="29" t="s">
        <v>3920</v>
      </c>
      <c r="O314" s="69">
        <f>IF(Table1[[#This Row],[Phân loại]]="Tồn đầu kỳ",Table1[[#This Row],[Tổng giá trị]],0)</f>
        <v>0</v>
      </c>
      <c r="P314" s="8">
        <f>IF(Table1[[#This Row],[Số còn phải thu ĐK]]&lt;&gt;0,0,IF(Table1[[#This Row],[Phân loại]]="Bán hàng",Table1[[#This Row],[Tổng giá trị]],-Table1[[#This Row],[Tổng giá trị]]))</f>
        <v>2132558</v>
      </c>
      <c r="Q314" s="18">
        <f t="shared" si="39"/>
        <v>2132558</v>
      </c>
      <c r="R314" s="8">
        <f>Table1[[#This Row],[Số còn phải thu ĐK]]+Table1[[#This Row],[Giá Trị HD sau CK]]-Table1[[#This Row],[Số tiền đã thu]]</f>
        <v>0</v>
      </c>
      <c r="S314" s="7">
        <f>IF(Table1[[#This Row],[Ngày hóa đơn]]&lt;&gt;"",Table1[[#This Row],[Ngày hóa đơn]],Table1[[#This Row],[Ngày hạch toán]])</f>
        <v>45825</v>
      </c>
      <c r="T314" s="8"/>
      <c r="U314" s="7">
        <f>IF(Table1[[#This Row],[Ngày tính CN]]="","",S314+T314)</f>
        <v>45825</v>
      </c>
      <c r="V314" s="71">
        <f ca="1">IF(Table1[[#This Row],[Hạn thanh toán]]="","",IF((U314-NOW())&lt;0,0,(U314-NOW())))</f>
        <v>0</v>
      </c>
      <c r="W314" s="69"/>
      <c r="X314" s="65" t="str">
        <f t="shared" ca="1" si="37"/>
        <v/>
      </c>
      <c r="Y314" s="65" t="str">
        <f t="shared" si="45"/>
        <v>Đã thanh toán</v>
      </c>
      <c r="Z314" s="250">
        <f>Table1[[#This Row],[Hạn thanh toán]]</f>
        <v>45825</v>
      </c>
      <c r="AA314" s="250">
        <f>Table1[[#This Row],[Ngày Thanh toán]]</f>
        <v>45842</v>
      </c>
      <c r="AD314" s="3" t="str">
        <f>IF(Table1[[#This Row],[Mã khách hàng]]="","",VLOOKUP($A314,Ma_KH!$A:$Q,Ma_KH!O$1,0))</f>
        <v>HKDTHIENDAT</v>
      </c>
      <c r="AE314" s="3" t="str">
        <f>IF(Table1[[#This Row],[Mã khách hàng]]="","",VLOOKUP($A314,Ma_KH!$A:$Q,Ma_KH!P$1,0))</f>
        <v>Trần Thanh Vân</v>
      </c>
      <c r="AF314" s="3" t="str">
        <f>VLOOKUP(A314,Ma_KH!A:Q,Ma_KH!J$1,0)</f>
        <v>Trần Thị Huệ</v>
      </c>
    </row>
    <row r="315" spans="1:32" ht="16.5">
      <c r="A315" s="66" t="s">
        <v>68</v>
      </c>
      <c r="B315" s="66" t="s">
        <v>679</v>
      </c>
      <c r="C315" s="67">
        <v>45846</v>
      </c>
      <c r="D315" s="68" t="s">
        <v>689</v>
      </c>
      <c r="E315" s="67"/>
      <c r="F315" s="66"/>
      <c r="G315" s="66" t="s">
        <v>690</v>
      </c>
      <c r="H315" s="69">
        <v>1047679</v>
      </c>
      <c r="I315" s="69">
        <v>83814</v>
      </c>
      <c r="J315" s="69">
        <f>(Table1[[#This Row],[Tiền hàng]]-Table1[[#This Row],[Tiền chiết khấu]])*8%</f>
        <v>77109.2</v>
      </c>
      <c r="K315" s="69">
        <v>1040974</v>
      </c>
      <c r="L315" s="8" t="s">
        <v>24</v>
      </c>
      <c r="M315" s="41">
        <v>45846</v>
      </c>
      <c r="N315" s="29" t="s">
        <v>3921</v>
      </c>
      <c r="O315" s="69">
        <f>IF(Table1[[#This Row],[Phân loại]]="Tồn đầu kỳ",Table1[[#This Row],[Tổng giá trị]],0)</f>
        <v>0</v>
      </c>
      <c r="P315" s="8">
        <f>IF(Table1[[#This Row],[Số còn phải thu ĐK]]&lt;&gt;0,0,IF(Table1[[#This Row],[Phân loại]]="Bán hàng",Table1[[#This Row],[Tổng giá trị]],-Table1[[#This Row],[Tổng giá trị]]))</f>
        <v>1040974</v>
      </c>
      <c r="Q315" s="18">
        <f t="shared" si="39"/>
        <v>1040974</v>
      </c>
      <c r="R315" s="8">
        <f>Table1[[#This Row],[Số còn phải thu ĐK]]+Table1[[#This Row],[Giá Trị HD sau CK]]-Table1[[#This Row],[Số tiền đã thu]]</f>
        <v>0</v>
      </c>
      <c r="S315" s="7">
        <f>IF(Table1[[#This Row],[Ngày hóa đơn]]&lt;&gt;"",Table1[[#This Row],[Ngày hóa đơn]],Table1[[#This Row],[Ngày hạch toán]])</f>
        <v>45846</v>
      </c>
      <c r="T315" s="8"/>
      <c r="U315" s="7">
        <f>IF(Table1[[#This Row],[Ngày tính CN]]="","",S315+T315)</f>
        <v>45846</v>
      </c>
      <c r="V315" s="71">
        <f ca="1">IF(Table1[[#This Row],[Hạn thanh toán]]="","",IF((U315-NOW())&lt;0,0,(U315-NOW())))</f>
        <v>0</v>
      </c>
      <c r="W315" s="69"/>
      <c r="X315" s="65" t="str">
        <f t="shared" ca="1" si="37"/>
        <v/>
      </c>
      <c r="Y315" s="65" t="str">
        <f t="shared" si="45"/>
        <v>Đã thanh toán</v>
      </c>
      <c r="Z315" s="250">
        <f>Table1[[#This Row],[Hạn thanh toán]]</f>
        <v>45846</v>
      </c>
      <c r="AA315" s="250">
        <f>Table1[[#This Row],[Ngày Thanh toán]]</f>
        <v>45846</v>
      </c>
      <c r="AD315" s="3" t="str">
        <f>IF(Table1[[#This Row],[Mã khách hàng]]="","",VLOOKUP($A315,Ma_KH!$A:$Q,Ma_KH!O$1,0))</f>
        <v>HKDTHIENDAT</v>
      </c>
      <c r="AE315" s="3" t="str">
        <f>IF(Table1[[#This Row],[Mã khách hàng]]="","",VLOOKUP($A315,Ma_KH!$A:$Q,Ma_KH!P$1,0))</f>
        <v>Trần Thanh Vân</v>
      </c>
      <c r="AF315" s="3" t="str">
        <f>VLOOKUP(A315,Ma_KH!A:Q,Ma_KH!J$1,0)</f>
        <v>Trần Thị Huệ</v>
      </c>
    </row>
    <row r="316" spans="1:32" ht="16.5">
      <c r="A316" s="66" t="s">
        <v>68</v>
      </c>
      <c r="B316" s="66" t="s">
        <v>679</v>
      </c>
      <c r="C316" s="67">
        <v>45855</v>
      </c>
      <c r="D316" s="68" t="s">
        <v>691</v>
      </c>
      <c r="E316" s="67"/>
      <c r="F316" s="66"/>
      <c r="G316" s="66" t="s">
        <v>690</v>
      </c>
      <c r="H316" s="69">
        <v>1197472</v>
      </c>
      <c r="I316" s="69">
        <v>95798</v>
      </c>
      <c r="J316" s="69">
        <f>(Table1[[#This Row],[Tiền hàng]]-Table1[[#This Row],[Tiền chiết khấu]])*8%</f>
        <v>88133.92</v>
      </c>
      <c r="K316" s="69">
        <v>1189808</v>
      </c>
      <c r="L316" s="8" t="s">
        <v>24</v>
      </c>
      <c r="M316" s="41">
        <v>45855</v>
      </c>
      <c r="N316" s="29" t="s">
        <v>3922</v>
      </c>
      <c r="O316" s="69">
        <f>IF(Table1[[#This Row],[Phân loại]]="Tồn đầu kỳ",Table1[[#This Row],[Tổng giá trị]],0)</f>
        <v>0</v>
      </c>
      <c r="P316" s="8">
        <f>IF(Table1[[#This Row],[Số còn phải thu ĐK]]&lt;&gt;0,0,IF(Table1[[#This Row],[Phân loại]]="Bán hàng",Table1[[#This Row],[Tổng giá trị]],-Table1[[#This Row],[Tổng giá trị]]))</f>
        <v>1189808</v>
      </c>
      <c r="Q316" s="18">
        <f t="shared" si="39"/>
        <v>1189808</v>
      </c>
      <c r="R316" s="8">
        <f>Table1[[#This Row],[Số còn phải thu ĐK]]+Table1[[#This Row],[Giá Trị HD sau CK]]-Table1[[#This Row],[Số tiền đã thu]]</f>
        <v>0</v>
      </c>
      <c r="S316" s="7">
        <f>IF(Table1[[#This Row],[Ngày hóa đơn]]&lt;&gt;"",Table1[[#This Row],[Ngày hóa đơn]],Table1[[#This Row],[Ngày hạch toán]])</f>
        <v>45855</v>
      </c>
      <c r="T316" s="8"/>
      <c r="U316" s="7">
        <f>IF(Table1[[#This Row],[Ngày tính CN]]="","",S316+T316)</f>
        <v>45855</v>
      </c>
      <c r="V316" s="71">
        <f ca="1">IF(Table1[[#This Row],[Hạn thanh toán]]="","",IF((U316-NOW())&lt;0,0,(U316-NOW())))</f>
        <v>0</v>
      </c>
      <c r="W316" s="69"/>
      <c r="X316" s="65" t="str">
        <f t="shared" ca="1" si="37"/>
        <v/>
      </c>
      <c r="Y316" s="65" t="str">
        <f t="shared" si="45"/>
        <v>Đã thanh toán</v>
      </c>
      <c r="Z316" s="250">
        <f>Table1[[#This Row],[Hạn thanh toán]]</f>
        <v>45855</v>
      </c>
      <c r="AA316" s="250">
        <f>Table1[[#This Row],[Ngày Thanh toán]]</f>
        <v>45855</v>
      </c>
      <c r="AD316" s="3" t="str">
        <f>IF(Table1[[#This Row],[Mã khách hàng]]="","",VLOOKUP($A316,Ma_KH!$A:$Q,Ma_KH!O$1,0))</f>
        <v>HKDTHIENDAT</v>
      </c>
      <c r="AE316" s="3" t="str">
        <f>IF(Table1[[#This Row],[Mã khách hàng]]="","",VLOOKUP($A316,Ma_KH!$A:$Q,Ma_KH!P$1,0))</f>
        <v>Trần Thanh Vân</v>
      </c>
      <c r="AF316" s="3" t="str">
        <f>VLOOKUP(A316,Ma_KH!A:Q,Ma_KH!J$1,0)</f>
        <v>Trần Thị Huệ</v>
      </c>
    </row>
    <row r="317" spans="1:32" ht="16.5">
      <c r="A317" s="66" t="s">
        <v>68</v>
      </c>
      <c r="B317" s="66" t="s">
        <v>679</v>
      </c>
      <c r="C317" s="67">
        <v>45859</v>
      </c>
      <c r="D317" s="68" t="s">
        <v>692</v>
      </c>
      <c r="E317" s="67"/>
      <c r="F317" s="66"/>
      <c r="G317" s="66" t="s">
        <v>690</v>
      </c>
      <c r="H317" s="69">
        <v>2080921</v>
      </c>
      <c r="I317" s="69">
        <v>166474</v>
      </c>
      <c r="J317" s="69">
        <f>(Table1[[#This Row],[Tiền hàng]]-Table1[[#This Row],[Tiền chiết khấu]])*8%</f>
        <v>153155.76</v>
      </c>
      <c r="K317" s="69">
        <v>2067603</v>
      </c>
      <c r="L317" s="8" t="s">
        <v>24</v>
      </c>
      <c r="M317" s="41">
        <v>45859</v>
      </c>
      <c r="N317" s="29" t="s">
        <v>3923</v>
      </c>
      <c r="O317" s="69">
        <f>IF(Table1[[#This Row],[Phân loại]]="Tồn đầu kỳ",Table1[[#This Row],[Tổng giá trị]],0)</f>
        <v>0</v>
      </c>
      <c r="P317" s="8">
        <f>IF(Table1[[#This Row],[Số còn phải thu ĐK]]&lt;&gt;0,0,IF(Table1[[#This Row],[Phân loại]]="Bán hàng",Table1[[#This Row],[Tổng giá trị]],-Table1[[#This Row],[Tổng giá trị]]))</f>
        <v>2067603</v>
      </c>
      <c r="Q317" s="18">
        <f t="shared" si="39"/>
        <v>2067603</v>
      </c>
      <c r="R317" s="8">
        <f>Table1[[#This Row],[Số còn phải thu ĐK]]+Table1[[#This Row],[Giá Trị HD sau CK]]-Table1[[#This Row],[Số tiền đã thu]]</f>
        <v>0</v>
      </c>
      <c r="S317" s="7">
        <f>IF(Table1[[#This Row],[Ngày hóa đơn]]&lt;&gt;"",Table1[[#This Row],[Ngày hóa đơn]],Table1[[#This Row],[Ngày hạch toán]])</f>
        <v>45859</v>
      </c>
      <c r="T317" s="8"/>
      <c r="U317" s="7">
        <f>IF(Table1[[#This Row],[Ngày tính CN]]="","",S317+T317)</f>
        <v>45859</v>
      </c>
      <c r="V317" s="71">
        <f ca="1">IF(Table1[[#This Row],[Hạn thanh toán]]="","",IF((U317-NOW())&lt;0,0,(U317-NOW())))</f>
        <v>0</v>
      </c>
      <c r="W317" s="69"/>
      <c r="X317" s="65" t="str">
        <f t="shared" ca="1" si="37"/>
        <v/>
      </c>
      <c r="Y317" s="65" t="str">
        <f t="shared" si="45"/>
        <v>Đã thanh toán</v>
      </c>
      <c r="Z317" s="250">
        <f>Table1[[#This Row],[Hạn thanh toán]]</f>
        <v>45859</v>
      </c>
      <c r="AA317" s="250">
        <f>Table1[[#This Row],[Ngày Thanh toán]]</f>
        <v>45859</v>
      </c>
      <c r="AD317" s="3" t="str">
        <f>IF(Table1[[#This Row],[Mã khách hàng]]="","",VLOOKUP($A317,Ma_KH!$A:$Q,Ma_KH!O$1,0))</f>
        <v>HKDTHIENDAT</v>
      </c>
      <c r="AE317" s="3" t="str">
        <f>IF(Table1[[#This Row],[Mã khách hàng]]="","",VLOOKUP($A317,Ma_KH!$A:$Q,Ma_KH!P$1,0))</f>
        <v>Trần Thanh Vân</v>
      </c>
      <c r="AF317" s="3" t="str">
        <f>VLOOKUP(A317,Ma_KH!A:Q,Ma_KH!J$1,0)</f>
        <v>Trần Thị Huệ</v>
      </c>
    </row>
    <row r="318" spans="1:32" ht="16.5">
      <c r="A318" s="66" t="s">
        <v>68</v>
      </c>
      <c r="B318" s="66" t="s">
        <v>679</v>
      </c>
      <c r="C318" s="67">
        <v>45867</v>
      </c>
      <c r="D318" s="68" t="s">
        <v>693</v>
      </c>
      <c r="E318" s="67"/>
      <c r="F318" s="66"/>
      <c r="G318" s="66" t="s">
        <v>690</v>
      </c>
      <c r="H318" s="69">
        <v>2138355</v>
      </c>
      <c r="I318" s="69">
        <v>171068</v>
      </c>
      <c r="J318" s="69">
        <f>(Table1[[#This Row],[Tiền hàng]]-Table1[[#This Row],[Tiền chiết khấu]])*8%</f>
        <v>157382.96</v>
      </c>
      <c r="K318" s="69">
        <v>2124670</v>
      </c>
      <c r="L318" s="8" t="s">
        <v>24</v>
      </c>
      <c r="M318" s="41">
        <v>45869</v>
      </c>
      <c r="N318" s="29" t="s">
        <v>3924</v>
      </c>
      <c r="O318" s="69">
        <f>IF(Table1[[#This Row],[Phân loại]]="Tồn đầu kỳ",Table1[[#This Row],[Tổng giá trị]],0)</f>
        <v>0</v>
      </c>
      <c r="P318" s="8">
        <f>IF(Table1[[#This Row],[Số còn phải thu ĐK]]&lt;&gt;0,0,IF(Table1[[#This Row],[Phân loại]]="Bán hàng",Table1[[#This Row],[Tổng giá trị]],-Table1[[#This Row],[Tổng giá trị]]))</f>
        <v>2124670</v>
      </c>
      <c r="Q318" s="18">
        <f t="shared" si="39"/>
        <v>2124670</v>
      </c>
      <c r="R318" s="8">
        <f>Table1[[#This Row],[Số còn phải thu ĐK]]+Table1[[#This Row],[Giá Trị HD sau CK]]-Table1[[#This Row],[Số tiền đã thu]]</f>
        <v>0</v>
      </c>
      <c r="S318" s="7">
        <f>IF(Table1[[#This Row],[Ngày hóa đơn]]&lt;&gt;"",Table1[[#This Row],[Ngày hóa đơn]],Table1[[#This Row],[Ngày hạch toán]])</f>
        <v>45867</v>
      </c>
      <c r="T318" s="8"/>
      <c r="U318" s="7">
        <f>IF(Table1[[#This Row],[Ngày tính CN]]="","",S318+T318)</f>
        <v>45867</v>
      </c>
      <c r="V318" s="71">
        <f ca="1">IF(Table1[[#This Row],[Hạn thanh toán]]="","",IF((U318-NOW())&lt;0,0,(U318-NOW())))</f>
        <v>0</v>
      </c>
      <c r="W318" s="69"/>
      <c r="X318" s="65" t="str">
        <f t="shared" ca="1" si="37"/>
        <v/>
      </c>
      <c r="Y318" s="65" t="str">
        <f t="shared" si="45"/>
        <v>Đã thanh toán</v>
      </c>
      <c r="Z318" s="250">
        <f>Table1[[#This Row],[Hạn thanh toán]]</f>
        <v>45867</v>
      </c>
      <c r="AA318" s="250">
        <f>Table1[[#This Row],[Ngày Thanh toán]]</f>
        <v>45869</v>
      </c>
      <c r="AD318" s="3" t="str">
        <f>IF(Table1[[#This Row],[Mã khách hàng]]="","",VLOOKUP($A318,Ma_KH!$A:$Q,Ma_KH!O$1,0))</f>
        <v>HKDTHIENDAT</v>
      </c>
      <c r="AE318" s="3" t="str">
        <f>IF(Table1[[#This Row],[Mã khách hàng]]="","",VLOOKUP($A318,Ma_KH!$A:$Q,Ma_KH!P$1,0))</f>
        <v>Trần Thanh Vân</v>
      </c>
      <c r="AF318" s="3" t="str">
        <f>VLOOKUP(A318,Ma_KH!A:Q,Ma_KH!J$1,0)</f>
        <v>Trần Thị Huệ</v>
      </c>
    </row>
    <row r="319" spans="1:32" ht="16.5">
      <c r="A319" s="66" t="s">
        <v>68</v>
      </c>
      <c r="B319" s="66" t="s">
        <v>679</v>
      </c>
      <c r="C319" s="67">
        <v>45877</v>
      </c>
      <c r="D319" s="68" t="s">
        <v>694</v>
      </c>
      <c r="E319" s="67"/>
      <c r="F319" s="66"/>
      <c r="G319" s="66" t="s">
        <v>690</v>
      </c>
      <c r="H319" s="69">
        <v>2031926</v>
      </c>
      <c r="I319" s="69">
        <v>162554</v>
      </c>
      <c r="J319" s="69">
        <f>(Table1[[#This Row],[Tiền hàng]]-Table1[[#This Row],[Tiền chiết khấu]])*8%</f>
        <v>149549.76000000001</v>
      </c>
      <c r="K319" s="69">
        <v>2018922</v>
      </c>
      <c r="L319" s="8" t="s">
        <v>24</v>
      </c>
      <c r="M319" s="41">
        <v>45878</v>
      </c>
      <c r="N319" s="29" t="s">
        <v>3925</v>
      </c>
      <c r="O319" s="69">
        <f>IF(Table1[[#This Row],[Phân loại]]="Tồn đầu kỳ",Table1[[#This Row],[Tổng giá trị]],0)</f>
        <v>0</v>
      </c>
      <c r="P319" s="8">
        <f>IF(Table1[[#This Row],[Số còn phải thu ĐK]]&lt;&gt;0,0,IF(Table1[[#This Row],[Phân loại]]="Bán hàng",Table1[[#This Row],[Tổng giá trị]],-Table1[[#This Row],[Tổng giá trị]]))</f>
        <v>2018922</v>
      </c>
      <c r="Q319" s="18">
        <f t="shared" si="39"/>
        <v>2018922</v>
      </c>
      <c r="R319" s="8">
        <f>Table1[[#This Row],[Số còn phải thu ĐK]]+Table1[[#This Row],[Giá Trị HD sau CK]]-Table1[[#This Row],[Số tiền đã thu]]</f>
        <v>0</v>
      </c>
      <c r="S319" s="7">
        <f>IF(Table1[[#This Row],[Ngày hóa đơn]]&lt;&gt;"",Table1[[#This Row],[Ngày hóa đơn]],Table1[[#This Row],[Ngày hạch toán]])</f>
        <v>45877</v>
      </c>
      <c r="T319" s="8"/>
      <c r="U319" s="7">
        <f>IF(Table1[[#This Row],[Ngày tính CN]]="","",S319+T319)</f>
        <v>45877</v>
      </c>
      <c r="V319" s="71">
        <f ca="1">IF(Table1[[#This Row],[Hạn thanh toán]]="","",IF((U319-NOW())&lt;0,0,(U319-NOW())))</f>
        <v>0</v>
      </c>
      <c r="W319" s="69"/>
      <c r="X319" s="65" t="str">
        <f t="shared" ca="1" si="37"/>
        <v/>
      </c>
      <c r="Y319" s="65" t="str">
        <f t="shared" si="45"/>
        <v>Đã thanh toán</v>
      </c>
      <c r="Z319" s="250">
        <f>Table1[[#This Row],[Hạn thanh toán]]</f>
        <v>45877</v>
      </c>
      <c r="AA319" s="250">
        <f>Table1[[#This Row],[Ngày Thanh toán]]</f>
        <v>45878</v>
      </c>
      <c r="AD319" s="3" t="str">
        <f>IF(Table1[[#This Row],[Mã khách hàng]]="","",VLOOKUP($A319,Ma_KH!$A:$Q,Ma_KH!O$1,0))</f>
        <v>HKDTHIENDAT</v>
      </c>
      <c r="AE319" s="3" t="str">
        <f>IF(Table1[[#This Row],[Mã khách hàng]]="","",VLOOKUP($A319,Ma_KH!$A:$Q,Ma_KH!P$1,0))</f>
        <v>Trần Thanh Vân</v>
      </c>
      <c r="AF319" s="3" t="str">
        <f>VLOOKUP(A319,Ma_KH!A:Q,Ma_KH!J$1,0)</f>
        <v>Trần Thị Huệ</v>
      </c>
    </row>
    <row r="320" spans="1:32" ht="16.5">
      <c r="A320" s="66" t="s">
        <v>68</v>
      </c>
      <c r="B320" s="66" t="s">
        <v>679</v>
      </c>
      <c r="C320" s="67">
        <v>45882</v>
      </c>
      <c r="D320" s="68" t="s">
        <v>695</v>
      </c>
      <c r="E320" s="67"/>
      <c r="F320" s="66"/>
      <c r="G320" s="66" t="s">
        <v>690</v>
      </c>
      <c r="H320" s="69">
        <v>2082693</v>
      </c>
      <c r="I320" s="69">
        <v>166615</v>
      </c>
      <c r="J320" s="69">
        <f>(Table1[[#This Row],[Tiền hàng]]-Table1[[#This Row],[Tiền chiết khấu]])*8%</f>
        <v>153286.24</v>
      </c>
      <c r="K320" s="69">
        <v>2069364</v>
      </c>
      <c r="L320" s="8" t="s">
        <v>24</v>
      </c>
      <c r="M320" s="41">
        <v>45882</v>
      </c>
      <c r="N320" s="29" t="s">
        <v>3926</v>
      </c>
      <c r="O320" s="69">
        <f>IF(Table1[[#This Row],[Phân loại]]="Tồn đầu kỳ",Table1[[#This Row],[Tổng giá trị]],0)</f>
        <v>0</v>
      </c>
      <c r="P320" s="8">
        <f>IF(Table1[[#This Row],[Số còn phải thu ĐK]]&lt;&gt;0,0,IF(Table1[[#This Row],[Phân loại]]="Bán hàng",Table1[[#This Row],[Tổng giá trị]],-Table1[[#This Row],[Tổng giá trị]]))</f>
        <v>2069364</v>
      </c>
      <c r="Q320" s="18">
        <f t="shared" si="39"/>
        <v>2069364</v>
      </c>
      <c r="R320" s="8">
        <f>Table1[[#This Row],[Số còn phải thu ĐK]]+Table1[[#This Row],[Giá Trị HD sau CK]]-Table1[[#This Row],[Số tiền đã thu]]</f>
        <v>0</v>
      </c>
      <c r="S320" s="7">
        <f>IF(Table1[[#This Row],[Ngày hóa đơn]]&lt;&gt;"",Table1[[#This Row],[Ngày hóa đơn]],Table1[[#This Row],[Ngày hạch toán]])</f>
        <v>45882</v>
      </c>
      <c r="T320" s="8"/>
      <c r="U320" s="7">
        <f>IF(Table1[[#This Row],[Ngày tính CN]]="","",S320+T320)</f>
        <v>45882</v>
      </c>
      <c r="V320" s="71">
        <f ca="1">IF(Table1[[#This Row],[Hạn thanh toán]]="","",IF((U320-NOW())&lt;0,0,(U320-NOW())))</f>
        <v>0</v>
      </c>
      <c r="W320" s="69"/>
      <c r="X320" s="65" t="str">
        <f t="shared" ca="1" si="37"/>
        <v/>
      </c>
      <c r="Y320" s="65" t="str">
        <f t="shared" si="45"/>
        <v>Đã thanh toán</v>
      </c>
      <c r="Z320" s="250">
        <f>Table1[[#This Row],[Hạn thanh toán]]</f>
        <v>45882</v>
      </c>
      <c r="AA320" s="250">
        <f>Table1[[#This Row],[Ngày Thanh toán]]</f>
        <v>45882</v>
      </c>
      <c r="AD320" s="3" t="str">
        <f>IF(Table1[[#This Row],[Mã khách hàng]]="","",VLOOKUP($A320,Ma_KH!$A:$Q,Ma_KH!O$1,0))</f>
        <v>HKDTHIENDAT</v>
      </c>
      <c r="AE320" s="3" t="str">
        <f>IF(Table1[[#This Row],[Mã khách hàng]]="","",VLOOKUP($A320,Ma_KH!$A:$Q,Ma_KH!P$1,0))</f>
        <v>Trần Thanh Vân</v>
      </c>
      <c r="AF320" s="3" t="str">
        <f>VLOOKUP(A320,Ma_KH!A:Q,Ma_KH!J$1,0)</f>
        <v>Trần Thị Huệ</v>
      </c>
    </row>
    <row r="321" spans="1:32" ht="16.5">
      <c r="A321" s="66" t="s">
        <v>68</v>
      </c>
      <c r="B321" s="66" t="s">
        <v>679</v>
      </c>
      <c r="C321" s="67">
        <v>45894</v>
      </c>
      <c r="D321" s="68" t="s">
        <v>696</v>
      </c>
      <c r="E321" s="67"/>
      <c r="F321" s="66"/>
      <c r="G321" s="66" t="s">
        <v>690</v>
      </c>
      <c r="H321" s="69">
        <v>1355832</v>
      </c>
      <c r="I321" s="69">
        <v>108467</v>
      </c>
      <c r="J321" s="69">
        <f>(Table1[[#This Row],[Tiền hàng]]-Table1[[#This Row],[Tiền chiết khấu]])*8%</f>
        <v>99789.2</v>
      </c>
      <c r="K321" s="69">
        <v>1347154</v>
      </c>
      <c r="L321" s="8" t="s">
        <v>24</v>
      </c>
      <c r="M321" s="41">
        <v>45894</v>
      </c>
      <c r="N321" s="29" t="s">
        <v>3927</v>
      </c>
      <c r="O321" s="69">
        <f>IF(Table1[[#This Row],[Phân loại]]="Tồn đầu kỳ",Table1[[#This Row],[Tổng giá trị]],0)</f>
        <v>0</v>
      </c>
      <c r="P321" s="8">
        <f>IF(Table1[[#This Row],[Số còn phải thu ĐK]]&lt;&gt;0,0,IF(Table1[[#This Row],[Phân loại]]="Bán hàng",Table1[[#This Row],[Tổng giá trị]],-Table1[[#This Row],[Tổng giá trị]]))</f>
        <v>1347154</v>
      </c>
      <c r="Q321" s="18">
        <f t="shared" si="39"/>
        <v>1347154</v>
      </c>
      <c r="R321" s="8">
        <f>Table1[[#This Row],[Số còn phải thu ĐK]]+Table1[[#This Row],[Giá Trị HD sau CK]]-Table1[[#This Row],[Số tiền đã thu]]</f>
        <v>0</v>
      </c>
      <c r="S321" s="7">
        <f>IF(Table1[[#This Row],[Ngày hóa đơn]]&lt;&gt;"",Table1[[#This Row],[Ngày hóa đơn]],Table1[[#This Row],[Ngày hạch toán]])</f>
        <v>45894</v>
      </c>
      <c r="T321" s="8"/>
      <c r="U321" s="7">
        <f>IF(Table1[[#This Row],[Ngày tính CN]]="","",S321+T321)</f>
        <v>45894</v>
      </c>
      <c r="V321" s="71">
        <f ca="1">IF(Table1[[#This Row],[Hạn thanh toán]]="","",IF((U321-NOW())&lt;0,0,(U321-NOW())))</f>
        <v>0</v>
      </c>
      <c r="W321" s="69"/>
      <c r="X321" s="65" t="str">
        <f t="shared" ca="1" si="37"/>
        <v/>
      </c>
      <c r="Y321" s="65" t="str">
        <f t="shared" si="45"/>
        <v>Đã thanh toán</v>
      </c>
      <c r="Z321" s="250">
        <f>Table1[[#This Row],[Hạn thanh toán]]</f>
        <v>45894</v>
      </c>
      <c r="AA321" s="250">
        <f>Table1[[#This Row],[Ngày Thanh toán]]</f>
        <v>45894</v>
      </c>
      <c r="AD321" s="3" t="str">
        <f>IF(Table1[[#This Row],[Mã khách hàng]]="","",VLOOKUP($A321,Ma_KH!$A:$Q,Ma_KH!O$1,0))</f>
        <v>HKDTHIENDAT</v>
      </c>
      <c r="AE321" s="3" t="str">
        <f>IF(Table1[[#This Row],[Mã khách hàng]]="","",VLOOKUP($A321,Ma_KH!$A:$Q,Ma_KH!P$1,0))</f>
        <v>Trần Thanh Vân</v>
      </c>
      <c r="AF321" s="3" t="str">
        <f>VLOOKUP(A321,Ma_KH!A:Q,Ma_KH!J$1,0)</f>
        <v>Trần Thị Huệ</v>
      </c>
    </row>
    <row r="322" spans="1:32" ht="16.5">
      <c r="A322" s="66" t="s">
        <v>68</v>
      </c>
      <c r="B322" s="66" t="s">
        <v>679</v>
      </c>
      <c r="C322" s="67">
        <v>45905</v>
      </c>
      <c r="D322" s="68" t="s">
        <v>697</v>
      </c>
      <c r="E322" s="67"/>
      <c r="F322" s="66"/>
      <c r="G322" s="66" t="s">
        <v>690</v>
      </c>
      <c r="H322" s="69">
        <v>1985656</v>
      </c>
      <c r="I322" s="69">
        <v>158852</v>
      </c>
      <c r="J322" s="69">
        <f>(Table1[[#This Row],[Tiền hàng]]-Table1[[#This Row],[Tiền chiết khấu]])*8%</f>
        <v>146144.32000000001</v>
      </c>
      <c r="K322" s="69">
        <v>1972948</v>
      </c>
      <c r="L322" s="8" t="s">
        <v>24</v>
      </c>
      <c r="M322" s="41">
        <v>45906</v>
      </c>
      <c r="N322" s="29" t="s">
        <v>3928</v>
      </c>
      <c r="O322" s="69">
        <f>IF(Table1[[#This Row],[Phân loại]]="Tồn đầu kỳ",Table1[[#This Row],[Tổng giá trị]],0)</f>
        <v>0</v>
      </c>
      <c r="P322" s="8">
        <f>IF(Table1[[#This Row],[Số còn phải thu ĐK]]&lt;&gt;0,0,IF(Table1[[#This Row],[Phân loại]]="Bán hàng",Table1[[#This Row],[Tổng giá trị]],-Table1[[#This Row],[Tổng giá trị]]))</f>
        <v>1972948</v>
      </c>
      <c r="Q322" s="18">
        <f t="shared" si="39"/>
        <v>1972948</v>
      </c>
      <c r="R322" s="8">
        <f>Table1[[#This Row],[Số còn phải thu ĐK]]+Table1[[#This Row],[Giá Trị HD sau CK]]-Table1[[#This Row],[Số tiền đã thu]]</f>
        <v>0</v>
      </c>
      <c r="S322" s="7">
        <f>IF(Table1[[#This Row],[Ngày hóa đơn]]&lt;&gt;"",Table1[[#This Row],[Ngày hóa đơn]],Table1[[#This Row],[Ngày hạch toán]])</f>
        <v>45905</v>
      </c>
      <c r="T322" s="8"/>
      <c r="U322" s="7">
        <f>IF(Table1[[#This Row],[Ngày tính CN]]="","",S322+T322)</f>
        <v>45905</v>
      </c>
      <c r="V322" s="71">
        <f ca="1">IF(Table1[[#This Row],[Hạn thanh toán]]="","",IF((U322-NOW())&lt;0,0,(U322-NOW())))</f>
        <v>0</v>
      </c>
      <c r="W322" s="69"/>
      <c r="X322" s="65" t="str">
        <f t="shared" ca="1" si="37"/>
        <v/>
      </c>
      <c r="Y322" s="65" t="str">
        <f t="shared" si="45"/>
        <v>Đã thanh toán</v>
      </c>
      <c r="Z322" s="250">
        <f>Table1[[#This Row],[Hạn thanh toán]]</f>
        <v>45905</v>
      </c>
      <c r="AA322" s="250">
        <f>Table1[[#This Row],[Ngày Thanh toán]]</f>
        <v>45906</v>
      </c>
      <c r="AD322" s="3" t="str">
        <f>IF(Table1[[#This Row],[Mã khách hàng]]="","",VLOOKUP($A322,Ma_KH!$A:$Q,Ma_KH!O$1,0))</f>
        <v>HKDTHIENDAT</v>
      </c>
      <c r="AE322" s="3" t="str">
        <f>IF(Table1[[#This Row],[Mã khách hàng]]="","",VLOOKUP($A322,Ma_KH!$A:$Q,Ma_KH!P$1,0))</f>
        <v>Trần Thanh Vân</v>
      </c>
      <c r="AF322" s="3" t="str">
        <f>VLOOKUP(A322,Ma_KH!A:Q,Ma_KH!J$1,0)</f>
        <v>Trần Thị Huệ</v>
      </c>
    </row>
    <row r="323" spans="1:32" ht="16.5">
      <c r="A323" s="66" t="s">
        <v>68</v>
      </c>
      <c r="B323" s="66" t="s">
        <v>679</v>
      </c>
      <c r="C323" s="67">
        <v>45922</v>
      </c>
      <c r="D323" s="68" t="s">
        <v>698</v>
      </c>
      <c r="E323" s="67"/>
      <c r="F323" s="66"/>
      <c r="G323" s="66" t="s">
        <v>699</v>
      </c>
      <c r="H323" s="69">
        <v>1746861</v>
      </c>
      <c r="I323" s="69">
        <v>139749</v>
      </c>
      <c r="J323" s="69">
        <f>(Table1[[#This Row],[Tiền hàng]]-Table1[[#This Row],[Tiền chiết khấu]])*8%</f>
        <v>128568.96000000001</v>
      </c>
      <c r="K323" s="69">
        <v>1735681</v>
      </c>
      <c r="L323" s="8" t="s">
        <v>24</v>
      </c>
      <c r="M323" s="41">
        <v>45922</v>
      </c>
      <c r="N323" s="29" t="s">
        <v>3929</v>
      </c>
      <c r="O323" s="69">
        <f>IF(Table1[[#This Row],[Phân loại]]="Tồn đầu kỳ",Table1[[#This Row],[Tổng giá trị]],0)</f>
        <v>0</v>
      </c>
      <c r="P323" s="8">
        <f>IF(Table1[[#This Row],[Số còn phải thu ĐK]]&lt;&gt;0,0,IF(Table1[[#This Row],[Phân loại]]="Bán hàng",Table1[[#This Row],[Tổng giá trị]],-Table1[[#This Row],[Tổng giá trị]]))</f>
        <v>1735681</v>
      </c>
      <c r="Q323" s="18">
        <f t="shared" si="39"/>
        <v>1735681</v>
      </c>
      <c r="R323" s="8">
        <f>Table1[[#This Row],[Số còn phải thu ĐK]]+Table1[[#This Row],[Giá Trị HD sau CK]]-Table1[[#This Row],[Số tiền đã thu]]</f>
        <v>0</v>
      </c>
      <c r="S323" s="7">
        <f>IF(Table1[[#This Row],[Ngày hóa đơn]]&lt;&gt;"",Table1[[#This Row],[Ngày hóa đơn]],Table1[[#This Row],[Ngày hạch toán]])</f>
        <v>45922</v>
      </c>
      <c r="T323" s="8"/>
      <c r="U323" s="7">
        <f>IF(Table1[[#This Row],[Ngày tính CN]]="","",S323+T323)</f>
        <v>45922</v>
      </c>
      <c r="V323" s="71">
        <f ca="1">IF(Table1[[#This Row],[Hạn thanh toán]]="","",IF((U323-NOW())&lt;0,0,(U323-NOW())))</f>
        <v>0</v>
      </c>
      <c r="W323" s="69"/>
      <c r="X323" s="65" t="str">
        <f t="shared" ca="1" si="37"/>
        <v/>
      </c>
      <c r="Y323" s="65" t="str">
        <f t="shared" si="45"/>
        <v>Đã thanh toán</v>
      </c>
      <c r="Z323" s="250">
        <f>Table1[[#This Row],[Hạn thanh toán]]</f>
        <v>45922</v>
      </c>
      <c r="AA323" s="250">
        <f>Table1[[#This Row],[Ngày Thanh toán]]</f>
        <v>45922</v>
      </c>
      <c r="AD323" s="3" t="str">
        <f>IF(Table1[[#This Row],[Mã khách hàng]]="","",VLOOKUP($A323,Ma_KH!$A:$Q,Ma_KH!O$1,0))</f>
        <v>HKDTHIENDAT</v>
      </c>
      <c r="AE323" s="3" t="str">
        <f>IF(Table1[[#This Row],[Mã khách hàng]]="","",VLOOKUP($A323,Ma_KH!$A:$Q,Ma_KH!P$1,0))</f>
        <v>Trần Thanh Vân</v>
      </c>
      <c r="AF323" s="3" t="str">
        <f>VLOOKUP(A323,Ma_KH!A:Q,Ma_KH!J$1,0)</f>
        <v>Trần Thị Huệ</v>
      </c>
    </row>
    <row r="324" spans="1:32" ht="16.5">
      <c r="A324" s="66" t="s">
        <v>68</v>
      </c>
      <c r="B324" s="66" t="s">
        <v>679</v>
      </c>
      <c r="C324" s="67">
        <v>45930</v>
      </c>
      <c r="D324" s="68" t="s">
        <v>700</v>
      </c>
      <c r="E324" s="67"/>
      <c r="F324" s="66"/>
      <c r="G324" s="66" t="s">
        <v>699</v>
      </c>
      <c r="H324" s="69">
        <v>2368725</v>
      </c>
      <c r="I324" s="69">
        <v>189498</v>
      </c>
      <c r="J324" s="69">
        <f>(Table1[[#This Row],[Tiền hàng]]-Table1[[#This Row],[Tiền chiết khấu]])*8%</f>
        <v>174338.16</v>
      </c>
      <c r="K324" s="69">
        <v>2353565</v>
      </c>
      <c r="L324" s="8" t="s">
        <v>24</v>
      </c>
      <c r="M324" s="41">
        <v>45930</v>
      </c>
      <c r="N324" s="29" t="s">
        <v>3930</v>
      </c>
      <c r="O324" s="69">
        <f>IF(Table1[[#This Row],[Phân loại]]="Tồn đầu kỳ",Table1[[#This Row],[Tổng giá trị]],0)</f>
        <v>0</v>
      </c>
      <c r="P324" s="8">
        <f>IF(Table1[[#This Row],[Số còn phải thu ĐK]]&lt;&gt;0,0,IF(Table1[[#This Row],[Phân loại]]="Bán hàng",Table1[[#This Row],[Tổng giá trị]],-Table1[[#This Row],[Tổng giá trị]]))</f>
        <v>2353565</v>
      </c>
      <c r="Q324" s="18">
        <f t="shared" si="39"/>
        <v>2353565</v>
      </c>
      <c r="R324" s="8">
        <f>Table1[[#This Row],[Số còn phải thu ĐK]]+Table1[[#This Row],[Giá Trị HD sau CK]]-Table1[[#This Row],[Số tiền đã thu]]</f>
        <v>0</v>
      </c>
      <c r="S324" s="7">
        <f>IF(Table1[[#This Row],[Ngày hóa đơn]]&lt;&gt;"",Table1[[#This Row],[Ngày hóa đơn]],Table1[[#This Row],[Ngày hạch toán]])</f>
        <v>45930</v>
      </c>
      <c r="T324" s="8"/>
      <c r="U324" s="7">
        <f>IF(Table1[[#This Row],[Ngày tính CN]]="","",S324+T324)</f>
        <v>45930</v>
      </c>
      <c r="V324" s="71">
        <f ca="1">IF(Table1[[#This Row],[Hạn thanh toán]]="","",IF((U324-NOW())&lt;0,0,(U324-NOW())))</f>
        <v>0</v>
      </c>
      <c r="W324" s="69"/>
      <c r="X324" s="65" t="str">
        <f t="shared" ca="1" si="37"/>
        <v/>
      </c>
      <c r="Y324" s="65" t="str">
        <f t="shared" si="45"/>
        <v>Đã thanh toán</v>
      </c>
      <c r="Z324" s="250">
        <f>Table1[[#This Row],[Hạn thanh toán]]</f>
        <v>45930</v>
      </c>
      <c r="AA324" s="250">
        <f>Table1[[#This Row],[Ngày Thanh toán]]</f>
        <v>45930</v>
      </c>
      <c r="AD324" s="3" t="str">
        <f>IF(Table1[[#This Row],[Mã khách hàng]]="","",VLOOKUP($A324,Ma_KH!$A:$Q,Ma_KH!O$1,0))</f>
        <v>HKDTHIENDAT</v>
      </c>
      <c r="AE324" s="3" t="str">
        <f>IF(Table1[[#This Row],[Mã khách hàng]]="","",VLOOKUP($A324,Ma_KH!$A:$Q,Ma_KH!P$1,0))</f>
        <v>Trần Thanh Vân</v>
      </c>
      <c r="AF324" s="3" t="str">
        <f>VLOOKUP(A324,Ma_KH!A:Q,Ma_KH!J$1,0)</f>
        <v>Trần Thị Huệ</v>
      </c>
    </row>
    <row r="325" spans="1:32" ht="16.5">
      <c r="A325" s="66" t="s">
        <v>68</v>
      </c>
      <c r="B325" s="66" t="s">
        <v>679</v>
      </c>
      <c r="C325" s="41">
        <v>45965</v>
      </c>
      <c r="D325" s="29" t="s">
        <v>3932</v>
      </c>
      <c r="E325" s="67"/>
      <c r="F325" s="66"/>
      <c r="G325" s="29" t="s">
        <v>87</v>
      </c>
      <c r="H325" s="59">
        <v>2474479</v>
      </c>
      <c r="I325" s="69">
        <v>197958</v>
      </c>
      <c r="J325" s="69">
        <f>(Table1[[#This Row],[Tiền hàng]]-Table1[[#This Row],[Tiền chiết khấu]])*8%</f>
        <v>182121.68</v>
      </c>
      <c r="K325" s="69">
        <v>2458643</v>
      </c>
      <c r="L325" s="8" t="s">
        <v>24</v>
      </c>
      <c r="M325" s="41">
        <v>45966</v>
      </c>
      <c r="N325" s="29" t="s">
        <v>3931</v>
      </c>
      <c r="O325" s="69">
        <f>IF(Table1[[#This Row],[Phân loại]]="Tồn đầu kỳ",Table1[[#This Row],[Tổng giá trị]],0)</f>
        <v>0</v>
      </c>
      <c r="P325" s="8">
        <f>IF(Table1[[#This Row],[Số còn phải thu ĐK]]&lt;&gt;0,0,IF(Table1[[#This Row],[Phân loại]]="Bán hàng",Table1[[#This Row],[Tổng giá trị]],-Table1[[#This Row],[Tổng giá trị]]))</f>
        <v>2458643</v>
      </c>
      <c r="Q325" s="18">
        <f t="shared" si="39"/>
        <v>2458643</v>
      </c>
      <c r="R325" s="8">
        <f>Table1[[#This Row],[Số còn phải thu ĐK]]+Table1[[#This Row],[Giá Trị HD sau CK]]-Table1[[#This Row],[Số tiền đã thu]]</f>
        <v>0</v>
      </c>
      <c r="S325" s="7">
        <f>IF(Table1[[#This Row],[Ngày hóa đơn]]&lt;&gt;"",Table1[[#This Row],[Ngày hóa đơn]],Table1[[#This Row],[Ngày hạch toán]])</f>
        <v>45965</v>
      </c>
      <c r="T325" s="8"/>
      <c r="U325" s="7">
        <f>IF(Table1[[#This Row],[Ngày tính CN]]="","",S325+T325)</f>
        <v>45965</v>
      </c>
      <c r="V325" s="71">
        <f ca="1">IF(Table1[[#This Row],[Hạn thanh toán]]="","",IF((U325-NOW())&lt;0,0,(U325-NOW())))</f>
        <v>0</v>
      </c>
      <c r="W325" s="69"/>
      <c r="X325" s="65" t="str">
        <f t="shared" ca="1" si="37"/>
        <v/>
      </c>
      <c r="Y325" s="65" t="str">
        <f t="shared" ref="Y325" si="47">IF(R325=0,"Đã thanh toán",IF(X325="","",IF(X325&lt;=0,"Chưa đến hạn thanh toán",IF(X325&lt;=30,"Nợ quá hạn 30 ngày",IF(X325&lt;=60,"Nợ quá hạn từ 30 ngày đến 60 ngày",IF(X325&lt;=90,"Nợ quá hạn từ 60 ngày đến 90 ngày",IF(X325&lt;=120,"Nợ quá hạn từ 90 ngày đến 120 ngày","Nợ quá hạn hơn 120 ngày có khả năng mất thanh toán")))))))</f>
        <v>Đã thanh toán</v>
      </c>
      <c r="Z325" s="250">
        <f>Table1[[#This Row],[Hạn thanh toán]]</f>
        <v>45965</v>
      </c>
      <c r="AA325" s="250">
        <f>Table1[[#This Row],[Ngày Thanh toán]]</f>
        <v>45966</v>
      </c>
      <c r="AD325" s="3" t="str">
        <f>IF(Table1[[#This Row],[Mã khách hàng]]="","",VLOOKUP($A325,Ma_KH!$A:$Q,Ma_KH!O$1,0))</f>
        <v>HKDTHIENDAT</v>
      </c>
      <c r="AE325" s="3" t="str">
        <f>IF(Table1[[#This Row],[Mã khách hàng]]="","",VLOOKUP($A325,Ma_KH!$A:$Q,Ma_KH!P$1,0))</f>
        <v>Trần Thanh Vân</v>
      </c>
      <c r="AF325" s="3" t="str">
        <f>VLOOKUP(A325,Ma_KH!A:Q,Ma_KH!J$1,0)</f>
        <v>Trần Thị Huệ</v>
      </c>
    </row>
    <row r="326" spans="1:32" ht="16.5">
      <c r="A326" s="66" t="s">
        <v>68</v>
      </c>
      <c r="B326" s="66" t="s">
        <v>679</v>
      </c>
      <c r="C326" s="41">
        <v>45985</v>
      </c>
      <c r="D326" s="29" t="s">
        <v>18904</v>
      </c>
      <c r="E326" s="41">
        <v>45985</v>
      </c>
      <c r="F326" s="308" t="s">
        <v>18905</v>
      </c>
      <c r="G326" s="29" t="s">
        <v>18906</v>
      </c>
      <c r="H326" s="59">
        <v>1565976</v>
      </c>
      <c r="I326" s="69">
        <v>125278</v>
      </c>
      <c r="J326" s="69">
        <f>(Table1[[#This Row],[Tiền hàng]]-Table1[[#This Row],[Tiền chiết khấu]])*8%</f>
        <v>115255.84</v>
      </c>
      <c r="K326" s="69">
        <v>1555954</v>
      </c>
      <c r="L326" s="8" t="s">
        <v>24</v>
      </c>
      <c r="M326" s="41">
        <v>45985</v>
      </c>
      <c r="N326" s="29"/>
      <c r="O326" s="69">
        <f>IF(Table1[[#This Row],[Phân loại]]="Tồn đầu kỳ",Table1[[#This Row],[Tổng giá trị]],0)</f>
        <v>0</v>
      </c>
      <c r="P326" s="8">
        <f>IF(Table1[[#This Row],[Số còn phải thu ĐK]]&lt;&gt;0,0,IF(Table1[[#This Row],[Phân loại]]="Bán hàng",Table1[[#This Row],[Tổng giá trị]],-Table1[[#This Row],[Tổng giá trị]]))</f>
        <v>1555954</v>
      </c>
      <c r="Q326" s="18">
        <f t="shared" si="39"/>
        <v>1555954</v>
      </c>
      <c r="R326" s="8">
        <f>Table1[[#This Row],[Số còn phải thu ĐK]]+Table1[[#This Row],[Giá Trị HD sau CK]]-Table1[[#This Row],[Số tiền đã thu]]</f>
        <v>0</v>
      </c>
      <c r="S326" s="7">
        <f>IF(Table1[[#This Row],[Ngày hóa đơn]]&lt;&gt;"",Table1[[#This Row],[Ngày hóa đơn]],Table1[[#This Row],[Ngày hạch toán]])</f>
        <v>45985</v>
      </c>
      <c r="T326" s="8"/>
      <c r="U326" s="7">
        <f>IF(Table1[[#This Row],[Ngày tính CN]]="","",S326+T326)</f>
        <v>45985</v>
      </c>
      <c r="V326" s="71">
        <f ca="1">IF(Table1[[#This Row],[Hạn thanh toán]]="","",IF((U326-NOW())&lt;0,0,(U326-NOW())))</f>
        <v>0</v>
      </c>
      <c r="W326" s="69"/>
      <c r="X326" s="65" t="str">
        <f t="shared" ca="1" si="37"/>
        <v/>
      </c>
      <c r="Y326" s="65" t="str">
        <f t="shared" ref="Y326" si="48">IF(R326=0,"Đã thanh toán",IF(X326="","",IF(X326&lt;=0,"Chưa đến hạn thanh toán",IF(X326&lt;=30,"Nợ quá hạn 30 ngày",IF(X326&lt;=60,"Nợ quá hạn từ 30 ngày đến 60 ngày",IF(X326&lt;=90,"Nợ quá hạn từ 60 ngày đến 90 ngày",IF(X326&lt;=120,"Nợ quá hạn từ 90 ngày đến 120 ngày","Nợ quá hạn hơn 120 ngày có khả năng mất thanh toán")))))))</f>
        <v>Đã thanh toán</v>
      </c>
      <c r="Z326" s="250">
        <f>Table1[[#This Row],[Hạn thanh toán]]</f>
        <v>45985</v>
      </c>
      <c r="AA326" s="250">
        <f>Table1[[#This Row],[Ngày Thanh toán]]</f>
        <v>45985</v>
      </c>
      <c r="AD326" s="3" t="str">
        <f>IF(Table1[[#This Row],[Mã khách hàng]]="","",VLOOKUP($A326,Ma_KH!$A:$Q,Ma_KH!O$1,0))</f>
        <v>HKDTHIENDAT</v>
      </c>
      <c r="AE326" s="3" t="str">
        <f>IF(Table1[[#This Row],[Mã khách hàng]]="","",VLOOKUP($A326,Ma_KH!$A:$Q,Ma_KH!P$1,0))</f>
        <v>Trần Thanh Vân</v>
      </c>
      <c r="AF326" s="3" t="str">
        <f>VLOOKUP(A326,Ma_KH!A:Q,Ma_KH!J$1,0)</f>
        <v>Trần Thị Huệ</v>
      </c>
    </row>
    <row r="327" spans="1:32" ht="16.5">
      <c r="A327" s="66" t="s">
        <v>69</v>
      </c>
      <c r="B327" s="66" t="s">
        <v>701</v>
      </c>
      <c r="C327" s="67">
        <v>45813</v>
      </c>
      <c r="D327" s="68" t="s">
        <v>702</v>
      </c>
      <c r="E327" s="67"/>
      <c r="F327" s="72"/>
      <c r="G327" s="66" t="s">
        <v>703</v>
      </c>
      <c r="H327" s="69">
        <v>691664</v>
      </c>
      <c r="I327" s="69">
        <v>55333</v>
      </c>
      <c r="J327" s="69">
        <f>(Table1[[#This Row],[Tiền hàng]]-Table1[[#This Row],[Tiền chiết khấu]])*8%</f>
        <v>50906.48</v>
      </c>
      <c r="K327" s="69">
        <v>687237</v>
      </c>
      <c r="L327" s="8" t="s">
        <v>24</v>
      </c>
      <c r="M327" s="41">
        <v>45815</v>
      </c>
      <c r="N327" s="29" t="s">
        <v>3933</v>
      </c>
      <c r="O327" s="69">
        <f>IF(Table1[[#This Row],[Phân loại]]="Tồn đầu kỳ",Table1[[#This Row],[Tổng giá trị]],0)</f>
        <v>0</v>
      </c>
      <c r="P327" s="8">
        <f>IF(Table1[[#This Row],[Số còn phải thu ĐK]]&lt;&gt;0,0,IF(Table1[[#This Row],[Phân loại]]="Bán hàng",Table1[[#This Row],[Tổng giá trị]],-Table1[[#This Row],[Tổng giá trị]]))</f>
        <v>687237</v>
      </c>
      <c r="Q327" s="18">
        <f t="shared" si="39"/>
        <v>687237</v>
      </c>
      <c r="R327" s="8">
        <f>Table1[[#This Row],[Số còn phải thu ĐK]]+Table1[[#This Row],[Giá Trị HD sau CK]]-Table1[[#This Row],[Số tiền đã thu]]</f>
        <v>0</v>
      </c>
      <c r="S327" s="7">
        <f>IF(Table1[[#This Row],[Ngày hóa đơn]]&lt;&gt;"",Table1[[#This Row],[Ngày hóa đơn]],Table1[[#This Row],[Ngày hạch toán]])</f>
        <v>45813</v>
      </c>
      <c r="T327" s="8"/>
      <c r="U327" s="7">
        <f>IF(Table1[[#This Row],[Ngày tính CN]]="","",S327+T327)</f>
        <v>45813</v>
      </c>
      <c r="V327" s="71">
        <f ca="1">IF(Table1[[#This Row],[Hạn thanh toán]]="","",IF((U327-NOW())&lt;0,0,(U327-NOW())))</f>
        <v>0</v>
      </c>
      <c r="W327" s="69"/>
      <c r="X327" s="65" t="str">
        <f t="shared" ca="1" si="37"/>
        <v/>
      </c>
      <c r="Y327" s="65" t="str">
        <f t="shared" si="45"/>
        <v>Đã thanh toán</v>
      </c>
      <c r="Z327" s="250">
        <f>Table1[[#This Row],[Hạn thanh toán]]</f>
        <v>45813</v>
      </c>
      <c r="AA327" s="250">
        <f>Table1[[#This Row],[Ngày Thanh toán]]</f>
        <v>45815</v>
      </c>
      <c r="AD327" s="3" t="str">
        <f>IF(Table1[[#This Row],[Mã khách hàng]]="","",VLOOKUP($A327,Ma_KH!$A:$Q,Ma_KH!O$1,0))</f>
        <v>KL00192</v>
      </c>
      <c r="AE327" s="3" t="str">
        <f>IF(Table1[[#This Row],[Mã khách hàng]]="","",VLOOKUP($A327,Ma_KH!$A:$Q,Ma_KH!P$1,0))</f>
        <v>Văn Quyền Mart</v>
      </c>
      <c r="AF327" s="3" t="str">
        <f>VLOOKUP(A327,Ma_KH!A:Q,Ma_KH!J$1,0)</f>
        <v>Đỗ Minh Quang</v>
      </c>
    </row>
    <row r="328" spans="1:32" ht="16.5">
      <c r="A328" s="66" t="s">
        <v>69</v>
      </c>
      <c r="B328" s="66" t="s">
        <v>701</v>
      </c>
      <c r="C328" s="67">
        <v>45839</v>
      </c>
      <c r="D328" s="68" t="s">
        <v>704</v>
      </c>
      <c r="E328" s="67"/>
      <c r="F328" s="72"/>
      <c r="G328" s="66" t="s">
        <v>703</v>
      </c>
      <c r="H328" s="69">
        <v>1477734</v>
      </c>
      <c r="I328" s="69">
        <v>118219</v>
      </c>
      <c r="J328" s="69">
        <f>(Table1[[#This Row],[Tiền hàng]]-Table1[[#This Row],[Tiền chiết khấu]])*8%</f>
        <v>108761.2</v>
      </c>
      <c r="K328" s="69">
        <v>1468276</v>
      </c>
      <c r="L328" s="8" t="s">
        <v>24</v>
      </c>
      <c r="M328" s="41">
        <v>45846</v>
      </c>
      <c r="N328" s="29" t="s">
        <v>3934</v>
      </c>
      <c r="O328" s="69">
        <f>IF(Table1[[#This Row],[Phân loại]]="Tồn đầu kỳ",Table1[[#This Row],[Tổng giá trị]],0)</f>
        <v>0</v>
      </c>
      <c r="P328" s="8">
        <f>IF(Table1[[#This Row],[Số còn phải thu ĐK]]&lt;&gt;0,0,IF(Table1[[#This Row],[Phân loại]]="Bán hàng",Table1[[#This Row],[Tổng giá trị]],-Table1[[#This Row],[Tổng giá trị]]))</f>
        <v>1468276</v>
      </c>
      <c r="Q328" s="18">
        <f t="shared" si="39"/>
        <v>1468276</v>
      </c>
      <c r="R328" s="8">
        <f>Table1[[#This Row],[Số còn phải thu ĐK]]+Table1[[#This Row],[Giá Trị HD sau CK]]-Table1[[#This Row],[Số tiền đã thu]]</f>
        <v>0</v>
      </c>
      <c r="S328" s="7">
        <f>IF(Table1[[#This Row],[Ngày hóa đơn]]&lt;&gt;"",Table1[[#This Row],[Ngày hóa đơn]],Table1[[#This Row],[Ngày hạch toán]])</f>
        <v>45839</v>
      </c>
      <c r="T328" s="8"/>
      <c r="U328" s="7">
        <f>IF(Table1[[#This Row],[Ngày tính CN]]="","",S328+T328)</f>
        <v>45839</v>
      </c>
      <c r="V328" s="71">
        <f ca="1">IF(Table1[[#This Row],[Hạn thanh toán]]="","",IF((U328-NOW())&lt;0,0,(U328-NOW())))</f>
        <v>0</v>
      </c>
      <c r="W328" s="69"/>
      <c r="X328" s="65" t="str">
        <f t="shared" ref="X328:X392" ca="1" si="49">IF(OR($U328="",$R328=0),"",IF((U$4-NOW())&lt;0,-($U328-NOW()),0))</f>
        <v/>
      </c>
      <c r="Y328" s="65" t="str">
        <f t="shared" si="45"/>
        <v>Đã thanh toán</v>
      </c>
      <c r="Z328" s="250">
        <f>Table1[[#This Row],[Hạn thanh toán]]</f>
        <v>45839</v>
      </c>
      <c r="AA328" s="250">
        <f>Table1[[#This Row],[Ngày Thanh toán]]</f>
        <v>45846</v>
      </c>
      <c r="AD328" s="3" t="str">
        <f>IF(Table1[[#This Row],[Mã khách hàng]]="","",VLOOKUP($A328,Ma_KH!$A:$Q,Ma_KH!O$1,0))</f>
        <v>KL00192</v>
      </c>
      <c r="AE328" s="3" t="str">
        <f>IF(Table1[[#This Row],[Mã khách hàng]]="","",VLOOKUP($A328,Ma_KH!$A:$Q,Ma_KH!P$1,0))</f>
        <v>Văn Quyền Mart</v>
      </c>
      <c r="AF328" s="3" t="str">
        <f>VLOOKUP(A328,Ma_KH!A:Q,Ma_KH!J$1,0)</f>
        <v>Đỗ Minh Quang</v>
      </c>
    </row>
    <row r="329" spans="1:32" ht="16.5">
      <c r="A329" s="66" t="s">
        <v>69</v>
      </c>
      <c r="B329" s="66" t="s">
        <v>701</v>
      </c>
      <c r="C329" s="67">
        <v>45862</v>
      </c>
      <c r="D329" s="68" t="s">
        <v>705</v>
      </c>
      <c r="E329" s="67"/>
      <c r="F329" s="72"/>
      <c r="G329" s="66" t="s">
        <v>703</v>
      </c>
      <c r="H329" s="69">
        <v>561827</v>
      </c>
      <c r="I329" s="69">
        <v>44946</v>
      </c>
      <c r="J329" s="69">
        <f>(Table1[[#This Row],[Tiền hàng]]-Table1[[#This Row],[Tiền chiết khấu]])*8%</f>
        <v>41350.480000000003</v>
      </c>
      <c r="K329" s="69">
        <v>558231</v>
      </c>
      <c r="L329" s="8" t="s">
        <v>24</v>
      </c>
      <c r="M329" s="41">
        <v>45866</v>
      </c>
      <c r="N329" s="29" t="s">
        <v>3935</v>
      </c>
      <c r="O329" s="69">
        <f>IF(Table1[[#This Row],[Phân loại]]="Tồn đầu kỳ",Table1[[#This Row],[Tổng giá trị]],0)</f>
        <v>0</v>
      </c>
      <c r="P329" s="8">
        <f>IF(Table1[[#This Row],[Số còn phải thu ĐK]]&lt;&gt;0,0,IF(Table1[[#This Row],[Phân loại]]="Bán hàng",Table1[[#This Row],[Tổng giá trị]],-Table1[[#This Row],[Tổng giá trị]]))</f>
        <v>558231</v>
      </c>
      <c r="Q329" s="18">
        <f t="shared" si="39"/>
        <v>558231</v>
      </c>
      <c r="R329" s="8">
        <f>Table1[[#This Row],[Số còn phải thu ĐK]]+Table1[[#This Row],[Giá Trị HD sau CK]]-Table1[[#This Row],[Số tiền đã thu]]</f>
        <v>0</v>
      </c>
      <c r="S329" s="7">
        <f>IF(Table1[[#This Row],[Ngày hóa đơn]]&lt;&gt;"",Table1[[#This Row],[Ngày hóa đơn]],Table1[[#This Row],[Ngày hạch toán]])</f>
        <v>45862</v>
      </c>
      <c r="T329" s="8"/>
      <c r="U329" s="7">
        <f>IF(Table1[[#This Row],[Ngày tính CN]]="","",S329+T329)</f>
        <v>45862</v>
      </c>
      <c r="V329" s="71">
        <f ca="1">IF(Table1[[#This Row],[Hạn thanh toán]]="","",IF((U329-NOW())&lt;0,0,(U329-NOW())))</f>
        <v>0</v>
      </c>
      <c r="W329" s="69"/>
      <c r="X329" s="65" t="str">
        <f t="shared" ca="1" si="49"/>
        <v/>
      </c>
      <c r="Y329" s="65" t="str">
        <f t="shared" si="45"/>
        <v>Đã thanh toán</v>
      </c>
      <c r="Z329" s="250">
        <f>Table1[[#This Row],[Hạn thanh toán]]</f>
        <v>45862</v>
      </c>
      <c r="AA329" s="250">
        <f>Table1[[#This Row],[Ngày Thanh toán]]</f>
        <v>45866</v>
      </c>
      <c r="AD329" s="3" t="str">
        <f>IF(Table1[[#This Row],[Mã khách hàng]]="","",VLOOKUP($A329,Ma_KH!$A:$Q,Ma_KH!O$1,0))</f>
        <v>KL00192</v>
      </c>
      <c r="AE329" s="3" t="str">
        <f>IF(Table1[[#This Row],[Mã khách hàng]]="","",VLOOKUP($A329,Ma_KH!$A:$Q,Ma_KH!P$1,0))</f>
        <v>Văn Quyền Mart</v>
      </c>
      <c r="AF329" s="3" t="str">
        <f>VLOOKUP(A329,Ma_KH!A:Q,Ma_KH!J$1,0)</f>
        <v>Đỗ Minh Quang</v>
      </c>
    </row>
    <row r="330" spans="1:32" ht="16.5">
      <c r="A330" s="66" t="s">
        <v>69</v>
      </c>
      <c r="B330" s="66" t="s">
        <v>701</v>
      </c>
      <c r="C330" s="67">
        <v>45897</v>
      </c>
      <c r="D330" s="68" t="s">
        <v>706</v>
      </c>
      <c r="E330" s="67"/>
      <c r="F330" s="72"/>
      <c r="G330" s="66" t="s">
        <v>703</v>
      </c>
      <c r="H330" s="69">
        <v>755286</v>
      </c>
      <c r="I330" s="69">
        <v>60423</v>
      </c>
      <c r="J330" s="69">
        <f>(Table1[[#This Row],[Tiền hàng]]-Table1[[#This Row],[Tiền chiết khấu]])*8%</f>
        <v>55589.04</v>
      </c>
      <c r="K330" s="69">
        <v>750452</v>
      </c>
      <c r="L330" s="8" t="s">
        <v>24</v>
      </c>
      <c r="M330" s="41">
        <v>45903</v>
      </c>
      <c r="N330" s="29" t="s">
        <v>3936</v>
      </c>
      <c r="O330" s="69">
        <f>IF(Table1[[#This Row],[Phân loại]]="Tồn đầu kỳ",Table1[[#This Row],[Tổng giá trị]],0)</f>
        <v>0</v>
      </c>
      <c r="P330" s="8">
        <f>IF(Table1[[#This Row],[Số còn phải thu ĐK]]&lt;&gt;0,0,IF(Table1[[#This Row],[Phân loại]]="Bán hàng",Table1[[#This Row],[Tổng giá trị]],-Table1[[#This Row],[Tổng giá trị]]))</f>
        <v>750452</v>
      </c>
      <c r="Q330" s="18">
        <f t="shared" ref="Q330:Q396" si="50">IF(M330&lt;&gt;"",IF(O330&lt;&gt;0,O330,P330),0)</f>
        <v>750452</v>
      </c>
      <c r="R330" s="8">
        <f>Table1[[#This Row],[Số còn phải thu ĐK]]+Table1[[#This Row],[Giá Trị HD sau CK]]-Table1[[#This Row],[Số tiền đã thu]]</f>
        <v>0</v>
      </c>
      <c r="S330" s="7">
        <f>IF(Table1[[#This Row],[Ngày hóa đơn]]&lt;&gt;"",Table1[[#This Row],[Ngày hóa đơn]],Table1[[#This Row],[Ngày hạch toán]])</f>
        <v>45897</v>
      </c>
      <c r="T330" s="8"/>
      <c r="U330" s="7">
        <f>IF(Table1[[#This Row],[Ngày tính CN]]="","",S330+T330)</f>
        <v>45897</v>
      </c>
      <c r="V330" s="71">
        <f ca="1">IF(Table1[[#This Row],[Hạn thanh toán]]="","",IF((U330-NOW())&lt;0,0,(U330-NOW())))</f>
        <v>0</v>
      </c>
      <c r="W330" s="69"/>
      <c r="X330" s="65" t="str">
        <f t="shared" ca="1" si="49"/>
        <v/>
      </c>
      <c r="Y330" s="65" t="str">
        <f t="shared" si="45"/>
        <v>Đã thanh toán</v>
      </c>
      <c r="Z330" s="250">
        <f>Table1[[#This Row],[Hạn thanh toán]]</f>
        <v>45897</v>
      </c>
      <c r="AA330" s="250">
        <f>Table1[[#This Row],[Ngày Thanh toán]]</f>
        <v>45903</v>
      </c>
      <c r="AD330" s="3" t="str">
        <f>IF(Table1[[#This Row],[Mã khách hàng]]="","",VLOOKUP($A330,Ma_KH!$A:$Q,Ma_KH!O$1,0))</f>
        <v>KL00192</v>
      </c>
      <c r="AE330" s="3" t="str">
        <f>IF(Table1[[#This Row],[Mã khách hàng]]="","",VLOOKUP($A330,Ma_KH!$A:$Q,Ma_KH!P$1,0))</f>
        <v>Văn Quyền Mart</v>
      </c>
      <c r="AF330" s="3" t="str">
        <f>VLOOKUP(A330,Ma_KH!A:Q,Ma_KH!J$1,0)</f>
        <v>Đỗ Minh Quang</v>
      </c>
    </row>
    <row r="331" spans="1:32" ht="16.5">
      <c r="A331" s="66" t="s">
        <v>69</v>
      </c>
      <c r="B331" s="66" t="s">
        <v>701</v>
      </c>
      <c r="C331" s="67">
        <v>45918</v>
      </c>
      <c r="D331" s="68" t="s">
        <v>707</v>
      </c>
      <c r="E331" s="67"/>
      <c r="F331" s="72"/>
      <c r="G331" s="66" t="s">
        <v>708</v>
      </c>
      <c r="H331" s="69">
        <v>785804</v>
      </c>
      <c r="I331" s="69">
        <v>62864</v>
      </c>
      <c r="J331" s="69">
        <f>(Table1[[#This Row],[Tiền hàng]]-Table1[[#This Row],[Tiền chiết khấu]])*8%</f>
        <v>57835.200000000004</v>
      </c>
      <c r="K331" s="69">
        <v>780775</v>
      </c>
      <c r="L331" s="8" t="s">
        <v>24</v>
      </c>
      <c r="M331" s="41">
        <v>45919</v>
      </c>
      <c r="N331" s="29" t="s">
        <v>3937</v>
      </c>
      <c r="O331" s="69">
        <f>IF(Table1[[#This Row],[Phân loại]]="Tồn đầu kỳ",Table1[[#This Row],[Tổng giá trị]],0)</f>
        <v>0</v>
      </c>
      <c r="P331" s="8">
        <f>IF(Table1[[#This Row],[Số còn phải thu ĐK]]&lt;&gt;0,0,IF(Table1[[#This Row],[Phân loại]]="Bán hàng",Table1[[#This Row],[Tổng giá trị]],-Table1[[#This Row],[Tổng giá trị]]))</f>
        <v>780775</v>
      </c>
      <c r="Q331" s="18">
        <f t="shared" si="50"/>
        <v>780775</v>
      </c>
      <c r="R331" s="8">
        <f>Table1[[#This Row],[Số còn phải thu ĐK]]+Table1[[#This Row],[Giá Trị HD sau CK]]-Table1[[#This Row],[Số tiền đã thu]]</f>
        <v>0</v>
      </c>
      <c r="S331" s="7">
        <f>IF(Table1[[#This Row],[Ngày hóa đơn]]&lt;&gt;"",Table1[[#This Row],[Ngày hóa đơn]],Table1[[#This Row],[Ngày hạch toán]])</f>
        <v>45918</v>
      </c>
      <c r="T331" s="8"/>
      <c r="U331" s="7">
        <f>IF(Table1[[#This Row],[Ngày tính CN]]="","",S331+T331)</f>
        <v>45918</v>
      </c>
      <c r="V331" s="71">
        <f ca="1">IF(Table1[[#This Row],[Hạn thanh toán]]="","",IF((U331-NOW())&lt;0,0,(U331-NOW())))</f>
        <v>0</v>
      </c>
      <c r="W331" s="69"/>
      <c r="X331" s="65" t="str">
        <f t="shared" ca="1" si="49"/>
        <v/>
      </c>
      <c r="Y331" s="65" t="str">
        <f t="shared" si="45"/>
        <v>Đã thanh toán</v>
      </c>
      <c r="Z331" s="250">
        <f>Table1[[#This Row],[Hạn thanh toán]]</f>
        <v>45918</v>
      </c>
      <c r="AA331" s="250">
        <f>Table1[[#This Row],[Ngày Thanh toán]]</f>
        <v>45919</v>
      </c>
      <c r="AD331" s="3" t="str">
        <f>IF(Table1[[#This Row],[Mã khách hàng]]="","",VLOOKUP($A331,Ma_KH!$A:$Q,Ma_KH!O$1,0))</f>
        <v>KL00192</v>
      </c>
      <c r="AE331" s="3" t="str">
        <f>IF(Table1[[#This Row],[Mã khách hàng]]="","",VLOOKUP($A331,Ma_KH!$A:$Q,Ma_KH!P$1,0))</f>
        <v>Văn Quyền Mart</v>
      </c>
      <c r="AF331" s="3" t="str">
        <f>VLOOKUP(A331,Ma_KH!A:Q,Ma_KH!J$1,0)</f>
        <v>Đỗ Minh Quang</v>
      </c>
    </row>
    <row r="332" spans="1:32" ht="16.5">
      <c r="A332" s="66" t="s">
        <v>69</v>
      </c>
      <c r="B332" s="66" t="s">
        <v>701</v>
      </c>
      <c r="C332" s="41">
        <v>45903</v>
      </c>
      <c r="D332" s="29" t="s">
        <v>3938</v>
      </c>
      <c r="E332" s="67"/>
      <c r="F332" s="72"/>
      <c r="G332" s="29" t="s">
        <v>347</v>
      </c>
      <c r="H332" s="69"/>
      <c r="I332" s="69"/>
      <c r="J332" s="69">
        <f>(Table1[[#This Row],[Tiền hàng]]-Table1[[#This Row],[Tiền chiết khấu]])*8%</f>
        <v>0</v>
      </c>
      <c r="K332" s="59">
        <v>73431</v>
      </c>
      <c r="L332" s="8" t="s">
        <v>17</v>
      </c>
      <c r="M332" s="41">
        <v>45903</v>
      </c>
      <c r="N332" s="29" t="s">
        <v>3936</v>
      </c>
      <c r="O332" s="69">
        <f>IF(Table1[[#This Row],[Phân loại]]="Tồn đầu kỳ",Table1[[#This Row],[Tổng giá trị]],0)</f>
        <v>0</v>
      </c>
      <c r="P332" s="8">
        <f>IF(Table1[[#This Row],[Số còn phải thu ĐK]]&lt;&gt;0,0,IF(Table1[[#This Row],[Phân loại]]="Bán hàng",Table1[[#This Row],[Tổng giá trị]],-Table1[[#This Row],[Tổng giá trị]]))</f>
        <v>-73431</v>
      </c>
      <c r="Q332" s="18">
        <f t="shared" si="50"/>
        <v>-73431</v>
      </c>
      <c r="R332" s="8">
        <f>Table1[[#This Row],[Số còn phải thu ĐK]]+Table1[[#This Row],[Giá Trị HD sau CK]]-Table1[[#This Row],[Số tiền đã thu]]</f>
        <v>0</v>
      </c>
      <c r="S332" s="7">
        <f>IF(Table1[[#This Row],[Ngày hóa đơn]]&lt;&gt;"",Table1[[#This Row],[Ngày hóa đơn]],Table1[[#This Row],[Ngày hạch toán]])</f>
        <v>45903</v>
      </c>
      <c r="T332" s="8"/>
      <c r="U332" s="7">
        <f>IF(Table1[[#This Row],[Ngày tính CN]]="","",S332+T332)</f>
        <v>45903</v>
      </c>
      <c r="V332" s="71">
        <f ca="1">IF(Table1[[#This Row],[Hạn thanh toán]]="","",IF((U332-NOW())&lt;0,0,(U332-NOW())))</f>
        <v>0</v>
      </c>
      <c r="W332" s="69"/>
      <c r="X332" s="65" t="str">
        <f t="shared" ca="1" si="49"/>
        <v/>
      </c>
      <c r="Y332" s="65" t="str">
        <f t="shared" ref="Y332" si="51">IF(R332=0,"Đã thanh toán",IF(X332="","",IF(X332&lt;=0,"Chưa đến hạn thanh toán",IF(X332&lt;=30,"Nợ quá hạn 30 ngày",IF(X332&lt;=60,"Nợ quá hạn từ 30 ngày đến 60 ngày",IF(X332&lt;=90,"Nợ quá hạn từ 60 ngày đến 90 ngày",IF(X332&lt;=120,"Nợ quá hạn từ 90 ngày đến 120 ngày","Nợ quá hạn hơn 120 ngày có khả năng mất thanh toán")))))))</f>
        <v>Đã thanh toán</v>
      </c>
      <c r="Z332" s="250">
        <f>Table1[[#This Row],[Hạn thanh toán]]</f>
        <v>45903</v>
      </c>
      <c r="AA332" s="250">
        <f>Table1[[#This Row],[Ngày Thanh toán]]</f>
        <v>45903</v>
      </c>
      <c r="AD332" s="3" t="str">
        <f>IF(Table1[[#This Row],[Mã khách hàng]]="","",VLOOKUP($A332,Ma_KH!$A:$Q,Ma_KH!O$1,0))</f>
        <v>KL00192</v>
      </c>
      <c r="AE332" s="3" t="str">
        <f>IF(Table1[[#This Row],[Mã khách hàng]]="","",VLOOKUP($A332,Ma_KH!$A:$Q,Ma_KH!P$1,0))</f>
        <v>Văn Quyền Mart</v>
      </c>
      <c r="AF332" s="3" t="str">
        <f>VLOOKUP(A332,Ma_KH!A:Q,Ma_KH!J$1,0)</f>
        <v>Đỗ Minh Quang</v>
      </c>
    </row>
    <row r="333" spans="1:32" ht="16.5">
      <c r="A333" s="73" t="s">
        <v>70</v>
      </c>
      <c r="B333" s="73" t="s">
        <v>709</v>
      </c>
      <c r="C333" s="75">
        <v>45660</v>
      </c>
      <c r="D333" s="76" t="s">
        <v>710</v>
      </c>
      <c r="E333" s="75"/>
      <c r="F333" s="81"/>
      <c r="G333" s="73" t="s">
        <v>711</v>
      </c>
      <c r="H333" s="69">
        <v>1110580</v>
      </c>
      <c r="I333" s="69">
        <v>55529</v>
      </c>
      <c r="J333" s="69">
        <f>(Table1[[#This Row],[Tiền hàng]]-Table1[[#This Row],[Tiền chiết khấu]])*8%</f>
        <v>84404.08</v>
      </c>
      <c r="K333" s="69">
        <v>1139455</v>
      </c>
      <c r="L333" s="8" t="s">
        <v>24</v>
      </c>
      <c r="M333" s="41">
        <v>45692</v>
      </c>
      <c r="N333" s="29" t="s">
        <v>3939</v>
      </c>
      <c r="O333" s="69">
        <f>IF(Table1[[#This Row],[Phân loại]]="Tồn đầu kỳ",Table1[[#This Row],[Tổng giá trị]],0)</f>
        <v>0</v>
      </c>
      <c r="P333" s="8">
        <f>IF(Table1[[#This Row],[Số còn phải thu ĐK]]&lt;&gt;0,0,IF(Table1[[#This Row],[Phân loại]]="Bán hàng",Table1[[#This Row],[Tổng giá trị]],-Table1[[#This Row],[Tổng giá trị]]))</f>
        <v>1139455</v>
      </c>
      <c r="Q333" s="18">
        <f t="shared" si="50"/>
        <v>1139455</v>
      </c>
      <c r="R333" s="8">
        <f>Table1[[#This Row],[Số còn phải thu ĐK]]+Table1[[#This Row],[Giá Trị HD sau CK]]-Table1[[#This Row],[Số tiền đã thu]]</f>
        <v>0</v>
      </c>
      <c r="S333" s="7">
        <f>IF(Table1[[#This Row],[Ngày hóa đơn]]&lt;&gt;"",Table1[[#This Row],[Ngày hóa đơn]],Table1[[#This Row],[Ngày hạch toán]])</f>
        <v>45660</v>
      </c>
      <c r="T333" s="8"/>
      <c r="U333" s="7">
        <f>IF(Table1[[#This Row],[Ngày tính CN]]="","",S333+T333)</f>
        <v>45660</v>
      </c>
      <c r="V333" s="71">
        <f ca="1">IF(Table1[[#This Row],[Hạn thanh toán]]="","",IF((U333-NOW())&lt;0,0,(U333-NOW())))</f>
        <v>0</v>
      </c>
      <c r="W333" s="69"/>
      <c r="X333" s="65" t="str">
        <f t="shared" ca="1" si="49"/>
        <v/>
      </c>
      <c r="Y333" s="65" t="str">
        <f t="shared" si="45"/>
        <v>Đã thanh toán</v>
      </c>
      <c r="Z333" s="250">
        <f>Table1[[#This Row],[Hạn thanh toán]]</f>
        <v>45660</v>
      </c>
      <c r="AA333" s="250">
        <f>Table1[[#This Row],[Ngày Thanh toán]]</f>
        <v>45692</v>
      </c>
      <c r="AD333" s="3" t="str">
        <f>IF(Table1[[#This Row],[Mã khách hàng]]="","",VLOOKUP($A333,Ma_KH!$A:$Q,Ma_KH!O$1,0))</f>
        <v>KL00066</v>
      </c>
      <c r="AE333" s="3" t="str">
        <f>IF(Table1[[#This Row],[Mã khách hàng]]="","",VLOOKUP($A333,Ma_KH!$A:$Q,Ma_KH!P$1,0))</f>
        <v>Vi Oanh - V-mart</v>
      </c>
      <c r="AF333" s="3" t="str">
        <f>VLOOKUP(A333,Ma_KH!A:Q,Ma_KH!J$1,0)</f>
        <v>Vũ Anh Tuấn</v>
      </c>
    </row>
    <row r="334" spans="1:32" ht="16.5">
      <c r="A334" s="66" t="s">
        <v>70</v>
      </c>
      <c r="B334" s="66" t="s">
        <v>709</v>
      </c>
      <c r="C334" s="67">
        <v>45671</v>
      </c>
      <c r="D334" s="68" t="s">
        <v>712</v>
      </c>
      <c r="E334" s="67"/>
      <c r="F334" s="72"/>
      <c r="G334" s="66" t="s">
        <v>711</v>
      </c>
      <c r="H334" s="69">
        <v>1110580</v>
      </c>
      <c r="I334" s="69">
        <v>55529</v>
      </c>
      <c r="J334" s="69">
        <f>(Table1[[#This Row],[Tiền hàng]]-Table1[[#This Row],[Tiền chiết khấu]])*8%</f>
        <v>84404.08</v>
      </c>
      <c r="K334" s="69">
        <v>1139455</v>
      </c>
      <c r="L334" s="8" t="s">
        <v>24</v>
      </c>
      <c r="M334" s="41">
        <v>45692</v>
      </c>
      <c r="N334" s="29" t="s">
        <v>3940</v>
      </c>
      <c r="O334" s="69">
        <f>IF(Table1[[#This Row],[Phân loại]]="Tồn đầu kỳ",Table1[[#This Row],[Tổng giá trị]],0)</f>
        <v>0</v>
      </c>
      <c r="P334" s="8">
        <f>IF(Table1[[#This Row],[Số còn phải thu ĐK]]&lt;&gt;0,0,IF(Table1[[#This Row],[Phân loại]]="Bán hàng",Table1[[#This Row],[Tổng giá trị]],-Table1[[#This Row],[Tổng giá trị]]))</f>
        <v>1139455</v>
      </c>
      <c r="Q334" s="18">
        <f t="shared" si="50"/>
        <v>1139455</v>
      </c>
      <c r="R334" s="8">
        <f>Table1[[#This Row],[Số còn phải thu ĐK]]+Table1[[#This Row],[Giá Trị HD sau CK]]-Table1[[#This Row],[Số tiền đã thu]]</f>
        <v>0</v>
      </c>
      <c r="S334" s="7">
        <f>IF(Table1[[#This Row],[Ngày hóa đơn]]&lt;&gt;"",Table1[[#This Row],[Ngày hóa đơn]],Table1[[#This Row],[Ngày hạch toán]])</f>
        <v>45671</v>
      </c>
      <c r="T334" s="8"/>
      <c r="U334" s="7">
        <f>IF(Table1[[#This Row],[Ngày tính CN]]="","",S334+T334)</f>
        <v>45671</v>
      </c>
      <c r="V334" s="71">
        <f ca="1">IF(Table1[[#This Row],[Hạn thanh toán]]="","",IF((U334-NOW())&lt;0,0,(U334-NOW())))</f>
        <v>0</v>
      </c>
      <c r="W334" s="69"/>
      <c r="X334" s="65" t="str">
        <f t="shared" ca="1" si="49"/>
        <v/>
      </c>
      <c r="Y334" s="65" t="str">
        <f t="shared" si="45"/>
        <v>Đã thanh toán</v>
      </c>
      <c r="Z334" s="250">
        <f>Table1[[#This Row],[Hạn thanh toán]]</f>
        <v>45671</v>
      </c>
      <c r="AA334" s="250">
        <f>Table1[[#This Row],[Ngày Thanh toán]]</f>
        <v>45692</v>
      </c>
      <c r="AD334" s="3" t="str">
        <f>IF(Table1[[#This Row],[Mã khách hàng]]="","",VLOOKUP($A334,Ma_KH!$A:$Q,Ma_KH!O$1,0))</f>
        <v>KL00066</v>
      </c>
      <c r="AE334" s="3" t="str">
        <f>IF(Table1[[#This Row],[Mã khách hàng]]="","",VLOOKUP($A334,Ma_KH!$A:$Q,Ma_KH!P$1,0))</f>
        <v>Vi Oanh - V-mart</v>
      </c>
      <c r="AF334" s="3" t="str">
        <f>VLOOKUP(A334,Ma_KH!A:Q,Ma_KH!J$1,0)</f>
        <v>Vũ Anh Tuấn</v>
      </c>
    </row>
    <row r="335" spans="1:32" ht="16.5">
      <c r="A335" s="66" t="s">
        <v>70</v>
      </c>
      <c r="B335" s="66" t="s">
        <v>709</v>
      </c>
      <c r="C335" s="67">
        <v>45699</v>
      </c>
      <c r="D335" s="68" t="s">
        <v>713</v>
      </c>
      <c r="E335" s="67"/>
      <c r="F335" s="72"/>
      <c r="G335" s="66" t="s">
        <v>711</v>
      </c>
      <c r="H335" s="69">
        <v>999522</v>
      </c>
      <c r="I335" s="69">
        <v>49976</v>
      </c>
      <c r="J335" s="69">
        <f>(Table1[[#This Row],[Tiền hàng]]-Table1[[#This Row],[Tiền chiết khấu]])*8%</f>
        <v>75963.680000000008</v>
      </c>
      <c r="K335" s="69">
        <v>1025510</v>
      </c>
      <c r="L335" s="8" t="s">
        <v>24</v>
      </c>
      <c r="M335" s="41">
        <v>45709</v>
      </c>
      <c r="N335" s="29" t="s">
        <v>3941</v>
      </c>
      <c r="O335" s="69">
        <f>IF(Table1[[#This Row],[Phân loại]]="Tồn đầu kỳ",Table1[[#This Row],[Tổng giá trị]],0)</f>
        <v>0</v>
      </c>
      <c r="P335" s="8">
        <f>IF(Table1[[#This Row],[Số còn phải thu ĐK]]&lt;&gt;0,0,IF(Table1[[#This Row],[Phân loại]]="Bán hàng",Table1[[#This Row],[Tổng giá trị]],-Table1[[#This Row],[Tổng giá trị]]))</f>
        <v>1025510</v>
      </c>
      <c r="Q335" s="18">
        <f t="shared" si="50"/>
        <v>1025510</v>
      </c>
      <c r="R335" s="8">
        <f>Table1[[#This Row],[Số còn phải thu ĐK]]+Table1[[#This Row],[Giá Trị HD sau CK]]-Table1[[#This Row],[Số tiền đã thu]]</f>
        <v>0</v>
      </c>
      <c r="S335" s="7">
        <f>IF(Table1[[#This Row],[Ngày hóa đơn]]&lt;&gt;"",Table1[[#This Row],[Ngày hóa đơn]],Table1[[#This Row],[Ngày hạch toán]])</f>
        <v>45699</v>
      </c>
      <c r="T335" s="8"/>
      <c r="U335" s="7">
        <f>IF(Table1[[#This Row],[Ngày tính CN]]="","",S335+T335)</f>
        <v>45699</v>
      </c>
      <c r="V335" s="71">
        <f ca="1">IF(Table1[[#This Row],[Hạn thanh toán]]="","",IF((U335-NOW())&lt;0,0,(U335-NOW())))</f>
        <v>0</v>
      </c>
      <c r="W335" s="69"/>
      <c r="X335" s="65" t="str">
        <f t="shared" ca="1" si="49"/>
        <v/>
      </c>
      <c r="Y335" s="65" t="str">
        <f t="shared" si="45"/>
        <v>Đã thanh toán</v>
      </c>
      <c r="Z335" s="250">
        <f>Table1[[#This Row],[Hạn thanh toán]]</f>
        <v>45699</v>
      </c>
      <c r="AA335" s="250">
        <f>Table1[[#This Row],[Ngày Thanh toán]]</f>
        <v>45709</v>
      </c>
      <c r="AD335" s="3" t="str">
        <f>IF(Table1[[#This Row],[Mã khách hàng]]="","",VLOOKUP($A335,Ma_KH!$A:$Q,Ma_KH!O$1,0))</f>
        <v>KL00066</v>
      </c>
      <c r="AE335" s="3" t="str">
        <f>IF(Table1[[#This Row],[Mã khách hàng]]="","",VLOOKUP($A335,Ma_KH!$A:$Q,Ma_KH!P$1,0))</f>
        <v>Vi Oanh - V-mart</v>
      </c>
      <c r="AF335" s="3" t="str">
        <f>VLOOKUP(A335,Ma_KH!A:Q,Ma_KH!J$1,0)</f>
        <v>Vũ Anh Tuấn</v>
      </c>
    </row>
    <row r="336" spans="1:32" ht="16.5">
      <c r="A336" s="73" t="s">
        <v>70</v>
      </c>
      <c r="B336" s="73" t="s">
        <v>709</v>
      </c>
      <c r="C336" s="75">
        <v>45721</v>
      </c>
      <c r="D336" s="76" t="s">
        <v>714</v>
      </c>
      <c r="E336" s="75"/>
      <c r="F336" s="81"/>
      <c r="G336" s="73" t="s">
        <v>711</v>
      </c>
      <c r="H336" s="69">
        <v>1110580</v>
      </c>
      <c r="I336" s="69">
        <v>55529</v>
      </c>
      <c r="J336" s="69">
        <f>(Table1[[#This Row],[Tiền hàng]]-Table1[[#This Row],[Tiền chiết khấu]])*8%</f>
        <v>84404.08</v>
      </c>
      <c r="K336" s="69">
        <v>1139455</v>
      </c>
      <c r="L336" s="8" t="s">
        <v>24</v>
      </c>
      <c r="M336" s="41">
        <v>45729</v>
      </c>
      <c r="N336" s="29" t="s">
        <v>3942</v>
      </c>
      <c r="O336" s="69">
        <f>IF(Table1[[#This Row],[Phân loại]]="Tồn đầu kỳ",Table1[[#This Row],[Tổng giá trị]],0)</f>
        <v>0</v>
      </c>
      <c r="P336" s="8">
        <f>IF(Table1[[#This Row],[Số còn phải thu ĐK]]&lt;&gt;0,0,IF(Table1[[#This Row],[Phân loại]]="Bán hàng",Table1[[#This Row],[Tổng giá trị]],-Table1[[#This Row],[Tổng giá trị]]))</f>
        <v>1139455</v>
      </c>
      <c r="Q336" s="18">
        <f t="shared" si="50"/>
        <v>1139455</v>
      </c>
      <c r="R336" s="8">
        <f>Table1[[#This Row],[Số còn phải thu ĐK]]+Table1[[#This Row],[Giá Trị HD sau CK]]-Table1[[#This Row],[Số tiền đã thu]]</f>
        <v>0</v>
      </c>
      <c r="S336" s="7">
        <f>IF(Table1[[#This Row],[Ngày hóa đơn]]&lt;&gt;"",Table1[[#This Row],[Ngày hóa đơn]],Table1[[#This Row],[Ngày hạch toán]])</f>
        <v>45721</v>
      </c>
      <c r="T336" s="8"/>
      <c r="U336" s="7">
        <f>IF(Table1[[#This Row],[Ngày tính CN]]="","",S336+T336)</f>
        <v>45721</v>
      </c>
      <c r="V336" s="71">
        <f ca="1">IF(Table1[[#This Row],[Hạn thanh toán]]="","",IF((U336-NOW())&lt;0,0,(U336-NOW())))</f>
        <v>0</v>
      </c>
      <c r="W336" s="69"/>
      <c r="X336" s="65" t="str">
        <f t="shared" ca="1" si="49"/>
        <v/>
      </c>
      <c r="Y336" s="65" t="str">
        <f t="shared" si="45"/>
        <v>Đã thanh toán</v>
      </c>
      <c r="Z336" s="250">
        <f>Table1[[#This Row],[Hạn thanh toán]]</f>
        <v>45721</v>
      </c>
      <c r="AA336" s="250">
        <f>Table1[[#This Row],[Ngày Thanh toán]]</f>
        <v>45729</v>
      </c>
      <c r="AD336" s="3" t="str">
        <f>IF(Table1[[#This Row],[Mã khách hàng]]="","",VLOOKUP($A336,Ma_KH!$A:$Q,Ma_KH!O$1,0))</f>
        <v>KL00066</v>
      </c>
      <c r="AE336" s="3" t="str">
        <f>IF(Table1[[#This Row],[Mã khách hàng]]="","",VLOOKUP($A336,Ma_KH!$A:$Q,Ma_KH!P$1,0))</f>
        <v>Vi Oanh - V-mart</v>
      </c>
      <c r="AF336" s="3" t="str">
        <f>VLOOKUP(A336,Ma_KH!A:Q,Ma_KH!J$1,0)</f>
        <v>Vũ Anh Tuấn</v>
      </c>
    </row>
    <row r="337" spans="1:32" ht="16.5">
      <c r="A337" s="66" t="s">
        <v>70</v>
      </c>
      <c r="B337" s="66" t="s">
        <v>709</v>
      </c>
      <c r="C337" s="67">
        <v>45729</v>
      </c>
      <c r="D337" s="68" t="s">
        <v>715</v>
      </c>
      <c r="E337" s="67">
        <v>45729</v>
      </c>
      <c r="F337" s="72"/>
      <c r="G337" s="66" t="s">
        <v>347</v>
      </c>
      <c r="H337" s="69"/>
      <c r="I337" s="69">
        <v>0</v>
      </c>
      <c r="J337" s="69">
        <f>(Table1[[#This Row],[Tiền hàng]]-Table1[[#This Row],[Tiền chiết khấu]])*8%</f>
        <v>0</v>
      </c>
      <c r="K337" s="69">
        <v>437102</v>
      </c>
      <c r="L337" s="8" t="s">
        <v>17</v>
      </c>
      <c r="M337" s="41">
        <v>45729</v>
      </c>
      <c r="N337" s="29" t="s">
        <v>3942</v>
      </c>
      <c r="O337" s="69">
        <f>IF(Table1[[#This Row],[Phân loại]]="Tồn đầu kỳ",Table1[[#This Row],[Tổng giá trị]],0)</f>
        <v>0</v>
      </c>
      <c r="P337" s="8">
        <f>IF(Table1[[#This Row],[Số còn phải thu ĐK]]&lt;&gt;0,0,IF(Table1[[#This Row],[Phân loại]]="Bán hàng",Table1[[#This Row],[Tổng giá trị]],-Table1[[#This Row],[Tổng giá trị]]))</f>
        <v>-437102</v>
      </c>
      <c r="Q337" s="18">
        <f t="shared" si="50"/>
        <v>-437102</v>
      </c>
      <c r="R337" s="8">
        <f>Table1[[#This Row],[Số còn phải thu ĐK]]+Table1[[#This Row],[Giá Trị HD sau CK]]-Table1[[#This Row],[Số tiền đã thu]]</f>
        <v>0</v>
      </c>
      <c r="S337" s="7">
        <f>IF(Table1[[#This Row],[Ngày hóa đơn]]&lt;&gt;"",Table1[[#This Row],[Ngày hóa đơn]],Table1[[#This Row],[Ngày hạch toán]])</f>
        <v>45729</v>
      </c>
      <c r="T337" s="8"/>
      <c r="U337" s="7">
        <f>IF(Table1[[#This Row],[Ngày tính CN]]="","",S337+T337)</f>
        <v>45729</v>
      </c>
      <c r="V337" s="71">
        <f ca="1">IF(Table1[[#This Row],[Hạn thanh toán]]="","",IF((U337-NOW())&lt;0,0,(U337-NOW())))</f>
        <v>0</v>
      </c>
      <c r="W337" s="69"/>
      <c r="X337" s="65" t="str">
        <f t="shared" ca="1" si="49"/>
        <v/>
      </c>
      <c r="Y337" s="65" t="str">
        <f t="shared" si="45"/>
        <v>Đã thanh toán</v>
      </c>
      <c r="Z337" s="250">
        <f>Table1[[#This Row],[Hạn thanh toán]]</f>
        <v>45729</v>
      </c>
      <c r="AA337" s="250">
        <f>Table1[[#This Row],[Ngày Thanh toán]]</f>
        <v>45729</v>
      </c>
      <c r="AD337" s="3" t="str">
        <f>IF(Table1[[#This Row],[Mã khách hàng]]="","",VLOOKUP($A337,Ma_KH!$A:$Q,Ma_KH!O$1,0))</f>
        <v>KL00066</v>
      </c>
      <c r="AE337" s="3" t="str">
        <f>IF(Table1[[#This Row],[Mã khách hàng]]="","",VLOOKUP($A337,Ma_KH!$A:$Q,Ma_KH!P$1,0))</f>
        <v>Vi Oanh - V-mart</v>
      </c>
      <c r="AF337" s="3" t="str">
        <f>VLOOKUP(A337,Ma_KH!A:Q,Ma_KH!J$1,0)</f>
        <v>Vũ Anh Tuấn</v>
      </c>
    </row>
    <row r="338" spans="1:32" ht="16.5">
      <c r="A338" s="73" t="s">
        <v>70</v>
      </c>
      <c r="B338" s="73" t="s">
        <v>709</v>
      </c>
      <c r="C338" s="75">
        <v>45755</v>
      </c>
      <c r="D338" s="76" t="s">
        <v>716</v>
      </c>
      <c r="E338" s="75"/>
      <c r="F338" s="81"/>
      <c r="G338" s="73" t="s">
        <v>711</v>
      </c>
      <c r="H338" s="69">
        <v>1110580</v>
      </c>
      <c r="I338" s="69">
        <v>55529</v>
      </c>
      <c r="J338" s="69">
        <f>(Table1[[#This Row],[Tiền hàng]]-Table1[[#This Row],[Tiền chiết khấu]])*8%</f>
        <v>84404.08</v>
      </c>
      <c r="K338" s="69">
        <v>1139455</v>
      </c>
      <c r="L338" s="8" t="s">
        <v>24</v>
      </c>
      <c r="M338" s="41">
        <v>45771</v>
      </c>
      <c r="N338" s="29" t="s">
        <v>3943</v>
      </c>
      <c r="O338" s="69">
        <f>IF(Table1[[#This Row],[Phân loại]]="Tồn đầu kỳ",Table1[[#This Row],[Tổng giá trị]],0)</f>
        <v>0</v>
      </c>
      <c r="P338" s="8">
        <f>IF(Table1[[#This Row],[Số còn phải thu ĐK]]&lt;&gt;0,0,IF(Table1[[#This Row],[Phân loại]]="Bán hàng",Table1[[#This Row],[Tổng giá trị]],-Table1[[#This Row],[Tổng giá trị]]))</f>
        <v>1139455</v>
      </c>
      <c r="Q338" s="18">
        <f t="shared" si="50"/>
        <v>1139455</v>
      </c>
      <c r="R338" s="8">
        <f>Table1[[#This Row],[Số còn phải thu ĐK]]+Table1[[#This Row],[Giá Trị HD sau CK]]-Table1[[#This Row],[Số tiền đã thu]]</f>
        <v>0</v>
      </c>
      <c r="S338" s="7">
        <f>IF(Table1[[#This Row],[Ngày hóa đơn]]&lt;&gt;"",Table1[[#This Row],[Ngày hóa đơn]],Table1[[#This Row],[Ngày hạch toán]])</f>
        <v>45755</v>
      </c>
      <c r="T338" s="8"/>
      <c r="U338" s="7">
        <f>IF(Table1[[#This Row],[Ngày tính CN]]="","",S338+T338)</f>
        <v>45755</v>
      </c>
      <c r="V338" s="71">
        <f ca="1">IF(Table1[[#This Row],[Hạn thanh toán]]="","",IF((U338-NOW())&lt;0,0,(U338-NOW())))</f>
        <v>0</v>
      </c>
      <c r="W338" s="69"/>
      <c r="X338" s="65" t="str">
        <f t="shared" ca="1" si="49"/>
        <v/>
      </c>
      <c r="Y338" s="65" t="str">
        <f t="shared" si="45"/>
        <v>Đã thanh toán</v>
      </c>
      <c r="Z338" s="250">
        <f>Table1[[#This Row],[Hạn thanh toán]]</f>
        <v>45755</v>
      </c>
      <c r="AA338" s="250">
        <f>Table1[[#This Row],[Ngày Thanh toán]]</f>
        <v>45771</v>
      </c>
      <c r="AD338" s="3" t="str">
        <f>IF(Table1[[#This Row],[Mã khách hàng]]="","",VLOOKUP($A338,Ma_KH!$A:$Q,Ma_KH!O$1,0))</f>
        <v>KL00066</v>
      </c>
      <c r="AE338" s="3" t="str">
        <f>IF(Table1[[#This Row],[Mã khách hàng]]="","",VLOOKUP($A338,Ma_KH!$A:$Q,Ma_KH!P$1,0))</f>
        <v>Vi Oanh - V-mart</v>
      </c>
      <c r="AF338" s="3" t="str">
        <f>VLOOKUP(A338,Ma_KH!A:Q,Ma_KH!J$1,0)</f>
        <v>Vũ Anh Tuấn</v>
      </c>
    </row>
    <row r="339" spans="1:32" ht="16.5">
      <c r="A339" s="66" t="s">
        <v>70</v>
      </c>
      <c r="B339" s="66" t="s">
        <v>709</v>
      </c>
      <c r="C339" s="67">
        <v>45766</v>
      </c>
      <c r="D339" s="68" t="s">
        <v>717</v>
      </c>
      <c r="E339" s="67"/>
      <c r="F339" s="72"/>
      <c r="G339" s="66" t="s">
        <v>711</v>
      </c>
      <c r="H339" s="69">
        <v>293940</v>
      </c>
      <c r="I339" s="69">
        <v>14697</v>
      </c>
      <c r="J339" s="69">
        <f>(Table1[[#This Row],[Tiền hàng]]-Table1[[#This Row],[Tiền chiết khấu]])*8%</f>
        <v>22339.439999999999</v>
      </c>
      <c r="K339" s="69">
        <v>301582</v>
      </c>
      <c r="L339" s="8" t="s">
        <v>24</v>
      </c>
      <c r="M339" s="41">
        <v>45783</v>
      </c>
      <c r="N339" s="29" t="s">
        <v>3944</v>
      </c>
      <c r="O339" s="69">
        <f>IF(Table1[[#This Row],[Phân loại]]="Tồn đầu kỳ",Table1[[#This Row],[Tổng giá trị]],0)</f>
        <v>0</v>
      </c>
      <c r="P339" s="8">
        <f>IF(Table1[[#This Row],[Số còn phải thu ĐK]]&lt;&gt;0,0,IF(Table1[[#This Row],[Phân loại]]="Bán hàng",Table1[[#This Row],[Tổng giá trị]],-Table1[[#This Row],[Tổng giá trị]]))</f>
        <v>301582</v>
      </c>
      <c r="Q339" s="18">
        <f t="shared" si="50"/>
        <v>301582</v>
      </c>
      <c r="R339" s="8">
        <f>Table1[[#This Row],[Số còn phải thu ĐK]]+Table1[[#This Row],[Giá Trị HD sau CK]]-Table1[[#This Row],[Số tiền đã thu]]</f>
        <v>0</v>
      </c>
      <c r="S339" s="7">
        <f>IF(Table1[[#This Row],[Ngày hóa đơn]]&lt;&gt;"",Table1[[#This Row],[Ngày hóa đơn]],Table1[[#This Row],[Ngày hạch toán]])</f>
        <v>45766</v>
      </c>
      <c r="T339" s="8"/>
      <c r="U339" s="7">
        <f>IF(Table1[[#This Row],[Ngày tính CN]]="","",S339+T339)</f>
        <v>45766</v>
      </c>
      <c r="V339" s="71">
        <f ca="1">IF(Table1[[#This Row],[Hạn thanh toán]]="","",IF((U339-NOW())&lt;0,0,(U339-NOW())))</f>
        <v>0</v>
      </c>
      <c r="W339" s="69"/>
      <c r="X339" s="65" t="str">
        <f t="shared" ca="1" si="49"/>
        <v/>
      </c>
      <c r="Y339" s="65" t="str">
        <f t="shared" si="45"/>
        <v>Đã thanh toán</v>
      </c>
      <c r="Z339" s="250">
        <f>Table1[[#This Row],[Hạn thanh toán]]</f>
        <v>45766</v>
      </c>
      <c r="AA339" s="250">
        <f>Table1[[#This Row],[Ngày Thanh toán]]</f>
        <v>45783</v>
      </c>
      <c r="AD339" s="3" t="str">
        <f>IF(Table1[[#This Row],[Mã khách hàng]]="","",VLOOKUP($A339,Ma_KH!$A:$Q,Ma_KH!O$1,0))</f>
        <v>KL00066</v>
      </c>
      <c r="AE339" s="3" t="str">
        <f>IF(Table1[[#This Row],[Mã khách hàng]]="","",VLOOKUP($A339,Ma_KH!$A:$Q,Ma_KH!P$1,0))</f>
        <v>Vi Oanh - V-mart</v>
      </c>
      <c r="AF339" s="3" t="str">
        <f>VLOOKUP(A339,Ma_KH!A:Q,Ma_KH!J$1,0)</f>
        <v>Vũ Anh Tuấn</v>
      </c>
    </row>
    <row r="340" spans="1:32" ht="16.5">
      <c r="A340" s="73" t="s">
        <v>70</v>
      </c>
      <c r="B340" s="73" t="s">
        <v>709</v>
      </c>
      <c r="C340" s="75">
        <v>45799</v>
      </c>
      <c r="D340" s="76" t="s">
        <v>718</v>
      </c>
      <c r="E340" s="75"/>
      <c r="F340" s="81"/>
      <c r="G340" s="73" t="s">
        <v>711</v>
      </c>
      <c r="H340" s="69">
        <v>1110580</v>
      </c>
      <c r="I340" s="69">
        <v>55529</v>
      </c>
      <c r="J340" s="69">
        <f>(Table1[[#This Row],[Tiền hàng]]-Table1[[#This Row],[Tiền chiết khấu]])*8%</f>
        <v>84404.08</v>
      </c>
      <c r="K340" s="69">
        <v>1139455</v>
      </c>
      <c r="L340" s="8" t="s">
        <v>24</v>
      </c>
      <c r="M340" s="41">
        <v>45808</v>
      </c>
      <c r="N340" s="29" t="s">
        <v>3946</v>
      </c>
      <c r="O340" s="69">
        <f>IF(Table1[[#This Row],[Phân loại]]="Tồn đầu kỳ",Table1[[#This Row],[Tổng giá trị]],0)</f>
        <v>0</v>
      </c>
      <c r="P340" s="8">
        <f>IF(Table1[[#This Row],[Số còn phải thu ĐK]]&lt;&gt;0,0,IF(Table1[[#This Row],[Phân loại]]="Bán hàng",Table1[[#This Row],[Tổng giá trị]],-Table1[[#This Row],[Tổng giá trị]]))</f>
        <v>1139455</v>
      </c>
      <c r="Q340" s="18">
        <f t="shared" si="50"/>
        <v>1139455</v>
      </c>
      <c r="R340" s="8">
        <f>Table1[[#This Row],[Số còn phải thu ĐK]]+Table1[[#This Row],[Giá Trị HD sau CK]]-Table1[[#This Row],[Số tiền đã thu]]</f>
        <v>0</v>
      </c>
      <c r="S340" s="7">
        <f>IF(Table1[[#This Row],[Ngày hóa đơn]]&lt;&gt;"",Table1[[#This Row],[Ngày hóa đơn]],Table1[[#This Row],[Ngày hạch toán]])</f>
        <v>45799</v>
      </c>
      <c r="T340" s="8"/>
      <c r="U340" s="7">
        <f>IF(Table1[[#This Row],[Ngày tính CN]]="","",S340+T340)</f>
        <v>45799</v>
      </c>
      <c r="V340" s="71">
        <f ca="1">IF(Table1[[#This Row],[Hạn thanh toán]]="","",IF((U340-NOW())&lt;0,0,(U340-NOW())))</f>
        <v>0</v>
      </c>
      <c r="W340" s="69"/>
      <c r="X340" s="65" t="str">
        <f t="shared" ca="1" si="49"/>
        <v/>
      </c>
      <c r="Y340" s="65" t="str">
        <f t="shared" si="45"/>
        <v>Đã thanh toán</v>
      </c>
      <c r="Z340" s="250">
        <f>Table1[[#This Row],[Hạn thanh toán]]</f>
        <v>45799</v>
      </c>
      <c r="AA340" s="250">
        <f>Table1[[#This Row],[Ngày Thanh toán]]</f>
        <v>45808</v>
      </c>
      <c r="AD340" s="3" t="str">
        <f>IF(Table1[[#This Row],[Mã khách hàng]]="","",VLOOKUP($A340,Ma_KH!$A:$Q,Ma_KH!O$1,0))</f>
        <v>KL00066</v>
      </c>
      <c r="AE340" s="3" t="str">
        <f>IF(Table1[[#This Row],[Mã khách hàng]]="","",VLOOKUP($A340,Ma_KH!$A:$Q,Ma_KH!P$1,0))</f>
        <v>Vi Oanh - V-mart</v>
      </c>
      <c r="AF340" s="3" t="str">
        <f>VLOOKUP(A340,Ma_KH!A:Q,Ma_KH!J$1,0)</f>
        <v>Vũ Anh Tuấn</v>
      </c>
    </row>
    <row r="341" spans="1:32" ht="16.5">
      <c r="A341" s="66" t="s">
        <v>70</v>
      </c>
      <c r="B341" s="66" t="s">
        <v>709</v>
      </c>
      <c r="C341" s="67">
        <v>45808</v>
      </c>
      <c r="D341" s="68" t="s">
        <v>719</v>
      </c>
      <c r="E341" s="67">
        <v>45808</v>
      </c>
      <c r="F341" s="72"/>
      <c r="G341" s="66" t="s">
        <v>352</v>
      </c>
      <c r="H341" s="69"/>
      <c r="I341" s="69">
        <v>0</v>
      </c>
      <c r="J341" s="69">
        <f>(Table1[[#This Row],[Tiền hàng]]-Table1[[#This Row],[Tiền chiết khấu]])*8%</f>
        <v>0</v>
      </c>
      <c r="K341" s="69">
        <v>189285</v>
      </c>
      <c r="L341" s="8" t="s">
        <v>17</v>
      </c>
      <c r="M341" s="41">
        <v>45808</v>
      </c>
      <c r="N341" s="29" t="s">
        <v>3946</v>
      </c>
      <c r="O341" s="69">
        <f>IF(Table1[[#This Row],[Phân loại]]="Tồn đầu kỳ",Table1[[#This Row],[Tổng giá trị]],0)</f>
        <v>0</v>
      </c>
      <c r="P341" s="8">
        <f>IF(Table1[[#This Row],[Số còn phải thu ĐK]]&lt;&gt;0,0,IF(Table1[[#This Row],[Phân loại]]="Bán hàng",Table1[[#This Row],[Tổng giá trị]],-Table1[[#This Row],[Tổng giá trị]]))</f>
        <v>-189285</v>
      </c>
      <c r="Q341" s="18">
        <f t="shared" si="50"/>
        <v>-189285</v>
      </c>
      <c r="R341" s="8">
        <f>Table1[[#This Row],[Số còn phải thu ĐK]]+Table1[[#This Row],[Giá Trị HD sau CK]]-Table1[[#This Row],[Số tiền đã thu]]</f>
        <v>0</v>
      </c>
      <c r="S341" s="7">
        <f>IF(Table1[[#This Row],[Ngày hóa đơn]]&lt;&gt;"",Table1[[#This Row],[Ngày hóa đơn]],Table1[[#This Row],[Ngày hạch toán]])</f>
        <v>45808</v>
      </c>
      <c r="T341" s="8"/>
      <c r="U341" s="7">
        <f>IF(Table1[[#This Row],[Ngày tính CN]]="","",S341+T341)</f>
        <v>45808</v>
      </c>
      <c r="V341" s="71">
        <f ca="1">IF(Table1[[#This Row],[Hạn thanh toán]]="","",IF((U341-NOW())&lt;0,0,(U341-NOW())))</f>
        <v>0</v>
      </c>
      <c r="W341" s="69"/>
      <c r="X341" s="65" t="str">
        <f t="shared" ca="1" si="49"/>
        <v/>
      </c>
      <c r="Y341" s="65" t="str">
        <f t="shared" si="45"/>
        <v>Đã thanh toán</v>
      </c>
      <c r="Z341" s="250">
        <f>Table1[[#This Row],[Hạn thanh toán]]</f>
        <v>45808</v>
      </c>
      <c r="AA341" s="250">
        <f>Table1[[#This Row],[Ngày Thanh toán]]</f>
        <v>45808</v>
      </c>
      <c r="AD341" s="3" t="str">
        <f>IF(Table1[[#This Row],[Mã khách hàng]]="","",VLOOKUP($A341,Ma_KH!$A:$Q,Ma_KH!O$1,0))</f>
        <v>KL00066</v>
      </c>
      <c r="AE341" s="3" t="str">
        <f>IF(Table1[[#This Row],[Mã khách hàng]]="","",VLOOKUP($A341,Ma_KH!$A:$Q,Ma_KH!P$1,0))</f>
        <v>Vi Oanh - V-mart</v>
      </c>
      <c r="AF341" s="3" t="str">
        <f>VLOOKUP(A341,Ma_KH!A:Q,Ma_KH!J$1,0)</f>
        <v>Vũ Anh Tuấn</v>
      </c>
    </row>
    <row r="342" spans="1:32" ht="16.5">
      <c r="A342" s="66" t="s">
        <v>70</v>
      </c>
      <c r="B342" s="66" t="s">
        <v>709</v>
      </c>
      <c r="C342" s="67">
        <v>45840</v>
      </c>
      <c r="D342" s="68" t="s">
        <v>720</v>
      </c>
      <c r="E342" s="67"/>
      <c r="F342" s="72"/>
      <c r="G342" s="66" t="s">
        <v>711</v>
      </c>
      <c r="H342" s="69">
        <v>1110580</v>
      </c>
      <c r="I342" s="69">
        <v>55529</v>
      </c>
      <c r="J342" s="69">
        <f>(Table1[[#This Row],[Tiền hàng]]-Table1[[#This Row],[Tiền chiết khấu]])*8%</f>
        <v>84404.08</v>
      </c>
      <c r="K342" s="69">
        <v>1139455</v>
      </c>
      <c r="L342" s="8" t="s">
        <v>24</v>
      </c>
      <c r="M342" s="41">
        <v>45853</v>
      </c>
      <c r="N342" s="29" t="s">
        <v>3945</v>
      </c>
      <c r="O342" s="69">
        <f>IF(Table1[[#This Row],[Phân loại]]="Tồn đầu kỳ",Table1[[#This Row],[Tổng giá trị]],0)</f>
        <v>0</v>
      </c>
      <c r="P342" s="8">
        <f>IF(Table1[[#This Row],[Số còn phải thu ĐK]]&lt;&gt;0,0,IF(Table1[[#This Row],[Phân loại]]="Bán hàng",Table1[[#This Row],[Tổng giá trị]],-Table1[[#This Row],[Tổng giá trị]]))</f>
        <v>1139455</v>
      </c>
      <c r="Q342" s="18">
        <f t="shared" si="50"/>
        <v>1139455</v>
      </c>
      <c r="R342" s="8">
        <f>Table1[[#This Row],[Số còn phải thu ĐK]]+Table1[[#This Row],[Giá Trị HD sau CK]]-Table1[[#This Row],[Số tiền đã thu]]</f>
        <v>0</v>
      </c>
      <c r="S342" s="7">
        <f>IF(Table1[[#This Row],[Ngày hóa đơn]]&lt;&gt;"",Table1[[#This Row],[Ngày hóa đơn]],Table1[[#This Row],[Ngày hạch toán]])</f>
        <v>45840</v>
      </c>
      <c r="T342" s="8"/>
      <c r="U342" s="7">
        <f>IF(Table1[[#This Row],[Ngày tính CN]]="","",S342+T342)</f>
        <v>45840</v>
      </c>
      <c r="V342" s="71">
        <f ca="1">IF(Table1[[#This Row],[Hạn thanh toán]]="","",IF((U342-NOW())&lt;0,0,(U342-NOW())))</f>
        <v>0</v>
      </c>
      <c r="W342" s="69"/>
      <c r="X342" s="65" t="str">
        <f t="shared" ca="1" si="49"/>
        <v/>
      </c>
      <c r="Y342" s="65" t="str">
        <f t="shared" si="45"/>
        <v>Đã thanh toán</v>
      </c>
      <c r="Z342" s="250">
        <f>Table1[[#This Row],[Hạn thanh toán]]</f>
        <v>45840</v>
      </c>
      <c r="AA342" s="250">
        <f>Table1[[#This Row],[Ngày Thanh toán]]</f>
        <v>45853</v>
      </c>
      <c r="AD342" s="3" t="str">
        <f>IF(Table1[[#This Row],[Mã khách hàng]]="","",VLOOKUP($A342,Ma_KH!$A:$Q,Ma_KH!O$1,0))</f>
        <v>KL00066</v>
      </c>
      <c r="AE342" s="3" t="str">
        <f>IF(Table1[[#This Row],[Mã khách hàng]]="","",VLOOKUP($A342,Ma_KH!$A:$Q,Ma_KH!P$1,0))</f>
        <v>Vi Oanh - V-mart</v>
      </c>
      <c r="AF342" s="3" t="str">
        <f>VLOOKUP(A342,Ma_KH!A:Q,Ma_KH!J$1,0)</f>
        <v>Vũ Anh Tuấn</v>
      </c>
    </row>
    <row r="343" spans="1:32" ht="16.5">
      <c r="A343" s="73" t="s">
        <v>70</v>
      </c>
      <c r="B343" s="73" t="s">
        <v>709</v>
      </c>
      <c r="C343" s="75">
        <v>45857</v>
      </c>
      <c r="D343" s="76" t="s">
        <v>721</v>
      </c>
      <c r="E343" s="75"/>
      <c r="F343" s="81"/>
      <c r="G343" s="73" t="s">
        <v>711</v>
      </c>
      <c r="H343" s="69">
        <v>1665870</v>
      </c>
      <c r="I343" s="69">
        <v>83294</v>
      </c>
      <c r="J343" s="69">
        <f>(Table1[[#This Row],[Tiền hàng]]-Table1[[#This Row],[Tiền chiết khấu]])*8%</f>
        <v>126606.08</v>
      </c>
      <c r="K343" s="69">
        <v>1709182</v>
      </c>
      <c r="L343" s="8" t="s">
        <v>24</v>
      </c>
      <c r="M343" s="41">
        <v>45926</v>
      </c>
      <c r="N343" s="29" t="s">
        <v>3947</v>
      </c>
      <c r="O343" s="69">
        <f>IF(Table1[[#This Row],[Phân loại]]="Tồn đầu kỳ",Table1[[#This Row],[Tổng giá trị]],0)</f>
        <v>0</v>
      </c>
      <c r="P343" s="8">
        <f>IF(Table1[[#This Row],[Số còn phải thu ĐK]]&lt;&gt;0,0,IF(Table1[[#This Row],[Phân loại]]="Bán hàng",Table1[[#This Row],[Tổng giá trị]],-Table1[[#This Row],[Tổng giá trị]]))</f>
        <v>1709182</v>
      </c>
      <c r="Q343" s="18">
        <f t="shared" si="50"/>
        <v>1709182</v>
      </c>
      <c r="R343" s="8">
        <f>Table1[[#This Row],[Số còn phải thu ĐK]]+Table1[[#This Row],[Giá Trị HD sau CK]]-Table1[[#This Row],[Số tiền đã thu]]</f>
        <v>0</v>
      </c>
      <c r="S343" s="7">
        <f>IF(Table1[[#This Row],[Ngày hóa đơn]]&lt;&gt;"",Table1[[#This Row],[Ngày hóa đơn]],Table1[[#This Row],[Ngày hạch toán]])</f>
        <v>45857</v>
      </c>
      <c r="T343" s="8"/>
      <c r="U343" s="7">
        <f>IF(Table1[[#This Row],[Ngày tính CN]]="","",S343+T343)</f>
        <v>45857</v>
      </c>
      <c r="V343" s="71">
        <f ca="1">IF(Table1[[#This Row],[Hạn thanh toán]]="","",IF((U343-NOW())&lt;0,0,(U343-NOW())))</f>
        <v>0</v>
      </c>
      <c r="W343" s="69"/>
      <c r="X343" s="65" t="str">
        <f t="shared" ca="1" si="49"/>
        <v/>
      </c>
      <c r="Y343" s="65" t="str">
        <f t="shared" si="45"/>
        <v>Đã thanh toán</v>
      </c>
      <c r="Z343" s="250">
        <f>Table1[[#This Row],[Hạn thanh toán]]</f>
        <v>45857</v>
      </c>
      <c r="AA343" s="250">
        <f>Table1[[#This Row],[Ngày Thanh toán]]</f>
        <v>45926</v>
      </c>
      <c r="AD343" s="3" t="str">
        <f>IF(Table1[[#This Row],[Mã khách hàng]]="","",VLOOKUP($A343,Ma_KH!$A:$Q,Ma_KH!O$1,0))</f>
        <v>KL00066</v>
      </c>
      <c r="AE343" s="3" t="str">
        <f>IF(Table1[[#This Row],[Mã khách hàng]]="","",VLOOKUP($A343,Ma_KH!$A:$Q,Ma_KH!P$1,0))</f>
        <v>Vi Oanh - V-mart</v>
      </c>
      <c r="AF343" s="3" t="str">
        <f>VLOOKUP(A343,Ma_KH!A:Q,Ma_KH!J$1,0)</f>
        <v>Vũ Anh Tuấn</v>
      </c>
    </row>
    <row r="344" spans="1:32" ht="16.5">
      <c r="A344" s="66" t="s">
        <v>70</v>
      </c>
      <c r="B344" s="66" t="s">
        <v>709</v>
      </c>
      <c r="C344" s="67">
        <v>45926</v>
      </c>
      <c r="D344" s="68" t="s">
        <v>722</v>
      </c>
      <c r="E344" s="67">
        <v>45926</v>
      </c>
      <c r="F344" s="72"/>
      <c r="G344" s="66" t="s">
        <v>723</v>
      </c>
      <c r="H344" s="69"/>
      <c r="I344" s="69">
        <v>0</v>
      </c>
      <c r="J344" s="69">
        <f>(Table1[[#This Row],[Tiền hàng]]-Table1[[#This Row],[Tiền chiết khấu]])*8%</f>
        <v>0</v>
      </c>
      <c r="K344" s="69">
        <v>227891</v>
      </c>
      <c r="L344" s="8" t="s">
        <v>17</v>
      </c>
      <c r="M344" s="41">
        <v>45926</v>
      </c>
      <c r="N344" s="29" t="s">
        <v>3947</v>
      </c>
      <c r="O344" s="69">
        <f>IF(Table1[[#This Row],[Phân loại]]="Tồn đầu kỳ",Table1[[#This Row],[Tổng giá trị]],0)</f>
        <v>0</v>
      </c>
      <c r="P344" s="8">
        <f>IF(Table1[[#This Row],[Số còn phải thu ĐK]]&lt;&gt;0,0,IF(Table1[[#This Row],[Phân loại]]="Bán hàng",Table1[[#This Row],[Tổng giá trị]],-Table1[[#This Row],[Tổng giá trị]]))</f>
        <v>-227891</v>
      </c>
      <c r="Q344" s="18">
        <f t="shared" si="50"/>
        <v>-227891</v>
      </c>
      <c r="R344" s="8">
        <f>Table1[[#This Row],[Số còn phải thu ĐK]]+Table1[[#This Row],[Giá Trị HD sau CK]]-Table1[[#This Row],[Số tiền đã thu]]</f>
        <v>0</v>
      </c>
      <c r="S344" s="7">
        <f>IF(Table1[[#This Row],[Ngày hóa đơn]]&lt;&gt;"",Table1[[#This Row],[Ngày hóa đơn]],Table1[[#This Row],[Ngày hạch toán]])</f>
        <v>45926</v>
      </c>
      <c r="T344" s="8"/>
      <c r="U344" s="7">
        <f>IF(Table1[[#This Row],[Ngày tính CN]]="","",S344+T344)</f>
        <v>45926</v>
      </c>
      <c r="V344" s="71">
        <f ca="1">IF(Table1[[#This Row],[Hạn thanh toán]]="","",IF((U344-NOW())&lt;0,0,(U344-NOW())))</f>
        <v>0</v>
      </c>
      <c r="W344" s="69"/>
      <c r="X344" s="65" t="str">
        <f t="shared" ca="1" si="49"/>
        <v/>
      </c>
      <c r="Y344" s="65" t="str">
        <f t="shared" si="45"/>
        <v>Đã thanh toán</v>
      </c>
      <c r="Z344" s="250">
        <f>Table1[[#This Row],[Hạn thanh toán]]</f>
        <v>45926</v>
      </c>
      <c r="AA344" s="250">
        <f>Table1[[#This Row],[Ngày Thanh toán]]</f>
        <v>45926</v>
      </c>
      <c r="AD344" s="3" t="str">
        <f>IF(Table1[[#This Row],[Mã khách hàng]]="","",VLOOKUP($A344,Ma_KH!$A:$Q,Ma_KH!O$1,0))</f>
        <v>KL00066</v>
      </c>
      <c r="AE344" s="3" t="str">
        <f>IF(Table1[[#This Row],[Mã khách hàng]]="","",VLOOKUP($A344,Ma_KH!$A:$Q,Ma_KH!P$1,0))</f>
        <v>Vi Oanh - V-mart</v>
      </c>
      <c r="AF344" s="3" t="str">
        <f>VLOOKUP(A344,Ma_KH!A:Q,Ma_KH!J$1,0)</f>
        <v>Vũ Anh Tuấn</v>
      </c>
    </row>
    <row r="345" spans="1:32" ht="16.5">
      <c r="A345" s="66" t="s">
        <v>70</v>
      </c>
      <c r="B345" s="66" t="s">
        <v>709</v>
      </c>
      <c r="C345" s="67">
        <v>45944</v>
      </c>
      <c r="D345" s="68" t="s">
        <v>724</v>
      </c>
      <c r="E345" s="67"/>
      <c r="F345" s="72"/>
      <c r="G345" s="66" t="s">
        <v>725</v>
      </c>
      <c r="H345" s="69">
        <v>1443754</v>
      </c>
      <c r="I345" s="69">
        <v>72188</v>
      </c>
      <c r="J345" s="69">
        <f>(Table1[[#This Row],[Tiền hàng]]-Table1[[#This Row],[Tiền chiết khấu]])*8%</f>
        <v>109725.28</v>
      </c>
      <c r="K345" s="69">
        <v>1481291</v>
      </c>
      <c r="L345" s="8" t="s">
        <v>24</v>
      </c>
      <c r="M345" s="41">
        <v>45957</v>
      </c>
      <c r="N345" s="29" t="s">
        <v>3948</v>
      </c>
      <c r="O345" s="69">
        <f>IF(Table1[[#This Row],[Phân loại]]="Tồn đầu kỳ",Table1[[#This Row],[Tổng giá trị]],0)</f>
        <v>0</v>
      </c>
      <c r="P345" s="8">
        <f>IF(Table1[[#This Row],[Số còn phải thu ĐK]]&lt;&gt;0,0,IF(Table1[[#This Row],[Phân loại]]="Bán hàng",Table1[[#This Row],[Tổng giá trị]],-Table1[[#This Row],[Tổng giá trị]]))</f>
        <v>1481291</v>
      </c>
      <c r="Q345" s="18">
        <f t="shared" si="50"/>
        <v>1481291</v>
      </c>
      <c r="R345" s="8">
        <f>Table1[[#This Row],[Số còn phải thu ĐK]]+Table1[[#This Row],[Giá Trị HD sau CK]]-Table1[[#This Row],[Số tiền đã thu]]</f>
        <v>0</v>
      </c>
      <c r="S345" s="7">
        <f>IF(Table1[[#This Row],[Ngày hóa đơn]]&lt;&gt;"",Table1[[#This Row],[Ngày hóa đơn]],Table1[[#This Row],[Ngày hạch toán]])</f>
        <v>45944</v>
      </c>
      <c r="T345" s="8"/>
      <c r="U345" s="7">
        <f>IF(Table1[[#This Row],[Ngày tính CN]]="","",S345+T345)</f>
        <v>45944</v>
      </c>
      <c r="V345" s="71">
        <f ca="1">IF(Table1[[#This Row],[Hạn thanh toán]]="","",IF((U345-NOW())&lt;0,0,(U345-NOW())))</f>
        <v>0</v>
      </c>
      <c r="W345" s="69"/>
      <c r="X345" s="65" t="str">
        <f t="shared" ca="1" si="49"/>
        <v/>
      </c>
      <c r="Y345" s="65" t="str">
        <f t="shared" si="45"/>
        <v>Đã thanh toán</v>
      </c>
      <c r="Z345" s="250">
        <f>Table1[[#This Row],[Hạn thanh toán]]</f>
        <v>45944</v>
      </c>
      <c r="AA345" s="250">
        <f>Table1[[#This Row],[Ngày Thanh toán]]</f>
        <v>45957</v>
      </c>
      <c r="AD345" s="3" t="str">
        <f>IF(Table1[[#This Row],[Mã khách hàng]]="","",VLOOKUP($A345,Ma_KH!$A:$Q,Ma_KH!O$1,0))</f>
        <v>KL00066</v>
      </c>
      <c r="AE345" s="3" t="str">
        <f>IF(Table1[[#This Row],[Mã khách hàng]]="","",VLOOKUP($A345,Ma_KH!$A:$Q,Ma_KH!P$1,0))</f>
        <v>Vi Oanh - V-mart</v>
      </c>
      <c r="AF345" s="3" t="str">
        <f>VLOOKUP(A345,Ma_KH!A:Q,Ma_KH!J$1,0)</f>
        <v>Vũ Anh Tuấn</v>
      </c>
    </row>
    <row r="346" spans="1:32" ht="16.5">
      <c r="A346" s="66" t="s">
        <v>70</v>
      </c>
      <c r="B346" s="66" t="s">
        <v>709</v>
      </c>
      <c r="C346" s="41">
        <v>45957</v>
      </c>
      <c r="D346" s="61" t="s">
        <v>3949</v>
      </c>
      <c r="E346" s="67"/>
      <c r="F346" s="72"/>
      <c r="G346" s="61" t="s">
        <v>3950</v>
      </c>
      <c r="H346" s="69"/>
      <c r="I346" s="69"/>
      <c r="J346" s="69">
        <f>(Table1[[#This Row],[Tiền hàng]]-Table1[[#This Row],[Tiền chiết khấu]])*8%</f>
        <v>0</v>
      </c>
      <c r="K346" s="62">
        <v>216496</v>
      </c>
      <c r="L346" s="8" t="s">
        <v>17</v>
      </c>
      <c r="M346" s="41">
        <v>45957</v>
      </c>
      <c r="N346" s="29" t="s">
        <v>3948</v>
      </c>
      <c r="O346" s="69">
        <f>IF(Table1[[#This Row],[Phân loại]]="Tồn đầu kỳ",Table1[[#This Row],[Tổng giá trị]],0)</f>
        <v>0</v>
      </c>
      <c r="P346" s="8">
        <f>IF(Table1[[#This Row],[Số còn phải thu ĐK]]&lt;&gt;0,0,IF(Table1[[#This Row],[Phân loại]]="Bán hàng",Table1[[#This Row],[Tổng giá trị]],-Table1[[#This Row],[Tổng giá trị]]))</f>
        <v>-216496</v>
      </c>
      <c r="Q346" s="18">
        <f t="shared" si="50"/>
        <v>-216496</v>
      </c>
      <c r="R346" s="8">
        <f>Table1[[#This Row],[Số còn phải thu ĐK]]+Table1[[#This Row],[Giá Trị HD sau CK]]-Table1[[#This Row],[Số tiền đã thu]]</f>
        <v>0</v>
      </c>
      <c r="S346" s="7">
        <f>IF(Table1[[#This Row],[Ngày hóa đơn]]&lt;&gt;"",Table1[[#This Row],[Ngày hóa đơn]],Table1[[#This Row],[Ngày hạch toán]])</f>
        <v>45957</v>
      </c>
      <c r="T346" s="8"/>
      <c r="U346" s="7">
        <f>IF(Table1[[#This Row],[Ngày tính CN]]="","",S346+T346)</f>
        <v>45957</v>
      </c>
      <c r="V346" s="71">
        <f ca="1">IF(Table1[[#This Row],[Hạn thanh toán]]="","",IF((U346-NOW())&lt;0,0,(U346-NOW())))</f>
        <v>0</v>
      </c>
      <c r="W346" s="69"/>
      <c r="X346" s="65" t="str">
        <f t="shared" ca="1" si="49"/>
        <v/>
      </c>
      <c r="Y346" s="65" t="str">
        <f t="shared" ref="Y346" si="52">IF(R346=0,"Đã thanh toán",IF(X346="","",IF(X346&lt;=0,"Chưa đến hạn thanh toán",IF(X346&lt;=30,"Nợ quá hạn 30 ngày",IF(X346&lt;=60,"Nợ quá hạn từ 30 ngày đến 60 ngày",IF(X346&lt;=90,"Nợ quá hạn từ 60 ngày đến 90 ngày",IF(X346&lt;=120,"Nợ quá hạn từ 90 ngày đến 120 ngày","Nợ quá hạn hơn 120 ngày có khả năng mất thanh toán")))))))</f>
        <v>Đã thanh toán</v>
      </c>
      <c r="Z346" s="250">
        <f>Table1[[#This Row],[Hạn thanh toán]]</f>
        <v>45957</v>
      </c>
      <c r="AA346" s="250">
        <f>Table1[[#This Row],[Ngày Thanh toán]]</f>
        <v>45957</v>
      </c>
      <c r="AD346" s="3" t="str">
        <f>IF(Table1[[#This Row],[Mã khách hàng]]="","",VLOOKUP($A346,Ma_KH!$A:$Q,Ma_KH!O$1,0))</f>
        <v>KL00066</v>
      </c>
      <c r="AE346" s="3" t="str">
        <f>IF(Table1[[#This Row],[Mã khách hàng]]="","",VLOOKUP($A346,Ma_KH!$A:$Q,Ma_KH!P$1,0))</f>
        <v>Vi Oanh - V-mart</v>
      </c>
      <c r="AF346" s="3" t="str">
        <f>VLOOKUP(A346,Ma_KH!A:Q,Ma_KH!J$1,0)</f>
        <v>Vũ Anh Tuấn</v>
      </c>
    </row>
    <row r="347" spans="1:32" ht="16.5">
      <c r="A347" s="66" t="s">
        <v>71</v>
      </c>
      <c r="B347" s="66" t="s">
        <v>726</v>
      </c>
      <c r="C347" s="67">
        <v>45738</v>
      </c>
      <c r="D347" s="68" t="s">
        <v>727</v>
      </c>
      <c r="E347" s="67"/>
      <c r="F347" s="66"/>
      <c r="G347" s="66" t="s">
        <v>728</v>
      </c>
      <c r="H347" s="69">
        <v>1041387</v>
      </c>
      <c r="I347" s="69">
        <v>52069</v>
      </c>
      <c r="J347" s="69">
        <f>(Table1[[#This Row],[Tiền hàng]]-Table1[[#This Row],[Tiền chiết khấu]])*8%</f>
        <v>79145.440000000002</v>
      </c>
      <c r="K347" s="69">
        <v>1068463</v>
      </c>
      <c r="L347" s="8" t="s">
        <v>24</v>
      </c>
      <c r="M347" s="41">
        <v>45741</v>
      </c>
      <c r="N347" s="29" t="s">
        <v>3951</v>
      </c>
      <c r="O347" s="69">
        <f>IF(Table1[[#This Row],[Phân loại]]="Tồn đầu kỳ",Table1[[#This Row],[Tổng giá trị]],0)</f>
        <v>0</v>
      </c>
      <c r="P347" s="8">
        <f>IF(Table1[[#This Row],[Số còn phải thu ĐK]]&lt;&gt;0,0,IF(Table1[[#This Row],[Phân loại]]="Bán hàng",Table1[[#This Row],[Tổng giá trị]],-Table1[[#This Row],[Tổng giá trị]]))</f>
        <v>1068463</v>
      </c>
      <c r="Q347" s="18">
        <f t="shared" si="50"/>
        <v>1068463</v>
      </c>
      <c r="R347" s="8">
        <f>Table1[[#This Row],[Số còn phải thu ĐK]]+Table1[[#This Row],[Giá Trị HD sau CK]]-Table1[[#This Row],[Số tiền đã thu]]</f>
        <v>0</v>
      </c>
      <c r="S347" s="7">
        <f>IF(Table1[[#This Row],[Ngày hóa đơn]]&lt;&gt;"",Table1[[#This Row],[Ngày hóa đơn]],Table1[[#This Row],[Ngày hạch toán]])</f>
        <v>45738</v>
      </c>
      <c r="T347" s="8"/>
      <c r="U347" s="7">
        <f>IF(Table1[[#This Row],[Ngày tính CN]]="","",S347+T347)</f>
        <v>45738</v>
      </c>
      <c r="V347" s="71">
        <f ca="1">IF(Table1[[#This Row],[Hạn thanh toán]]="","",IF((U347-NOW())&lt;0,0,(U347-NOW())))</f>
        <v>0</v>
      </c>
      <c r="W347" s="69"/>
      <c r="X347" s="65" t="str">
        <f t="shared" ca="1" si="49"/>
        <v/>
      </c>
      <c r="Y347" s="65" t="str">
        <f t="shared" si="45"/>
        <v>Đã thanh toán</v>
      </c>
      <c r="Z347" s="250">
        <f>Table1[[#This Row],[Hạn thanh toán]]</f>
        <v>45738</v>
      </c>
      <c r="AA347" s="250">
        <f>Table1[[#This Row],[Ngày Thanh toán]]</f>
        <v>45741</v>
      </c>
      <c r="AD347" s="3" t="str">
        <f>IF(Table1[[#This Row],[Mã khách hàng]]="","",VLOOKUP($A347,Ma_KH!$A:$Q,Ma_KH!O$1,0))</f>
        <v>KL00053</v>
      </c>
      <c r="AE347" s="3" t="str">
        <f>IF(Table1[[#This Row],[Mã khách hàng]]="","",VLOOKUP($A347,Ma_KH!$A:$Q,Ma_KH!P$1,0))</f>
        <v>ViVy mart</v>
      </c>
      <c r="AF347" s="3" t="str">
        <f>VLOOKUP(A347,Ma_KH!A:Q,Ma_KH!J$1,0)</f>
        <v>Đỗ Minh Quang</v>
      </c>
    </row>
    <row r="348" spans="1:32" ht="16.5">
      <c r="A348" s="73" t="s">
        <v>71</v>
      </c>
      <c r="B348" s="73" t="s">
        <v>726</v>
      </c>
      <c r="C348" s="75">
        <v>45915</v>
      </c>
      <c r="D348" s="76" t="s">
        <v>729</v>
      </c>
      <c r="E348" s="75"/>
      <c r="F348" s="73"/>
      <c r="G348" s="73" t="s">
        <v>728</v>
      </c>
      <c r="H348" s="69">
        <v>765021</v>
      </c>
      <c r="I348" s="69">
        <v>38251</v>
      </c>
      <c r="J348" s="69">
        <f>(Table1[[#This Row],[Tiền hàng]]-Table1[[#This Row],[Tiền chiết khấu]])*8%</f>
        <v>58141.599999999999</v>
      </c>
      <c r="K348" s="69">
        <v>784912</v>
      </c>
      <c r="L348" s="8" t="s">
        <v>24</v>
      </c>
      <c r="M348" s="41">
        <v>45919</v>
      </c>
      <c r="N348" s="29" t="s">
        <v>3952</v>
      </c>
      <c r="O348" s="69">
        <f>IF(Table1[[#This Row],[Phân loại]]="Tồn đầu kỳ",Table1[[#This Row],[Tổng giá trị]],0)</f>
        <v>0</v>
      </c>
      <c r="P348" s="8">
        <f>IF(Table1[[#This Row],[Số còn phải thu ĐK]]&lt;&gt;0,0,IF(Table1[[#This Row],[Phân loại]]="Bán hàng",Table1[[#This Row],[Tổng giá trị]],-Table1[[#This Row],[Tổng giá trị]]))</f>
        <v>784912</v>
      </c>
      <c r="Q348" s="18">
        <f t="shared" si="50"/>
        <v>784912</v>
      </c>
      <c r="R348" s="8">
        <f>Table1[[#This Row],[Số còn phải thu ĐK]]+Table1[[#This Row],[Giá Trị HD sau CK]]-Table1[[#This Row],[Số tiền đã thu]]</f>
        <v>0</v>
      </c>
      <c r="S348" s="7">
        <f>IF(Table1[[#This Row],[Ngày hóa đơn]]&lt;&gt;"",Table1[[#This Row],[Ngày hóa đơn]],Table1[[#This Row],[Ngày hạch toán]])</f>
        <v>45915</v>
      </c>
      <c r="T348" s="8"/>
      <c r="U348" s="7">
        <f>IF(Table1[[#This Row],[Ngày tính CN]]="","",S348+T348)</f>
        <v>45915</v>
      </c>
      <c r="V348" s="71">
        <f ca="1">IF(Table1[[#This Row],[Hạn thanh toán]]="","",IF((U348-NOW())&lt;0,0,(U348-NOW())))</f>
        <v>0</v>
      </c>
      <c r="W348" s="69"/>
      <c r="X348" s="65" t="str">
        <f t="shared" ca="1" si="49"/>
        <v/>
      </c>
      <c r="Y348" s="65" t="str">
        <f t="shared" si="45"/>
        <v>Đã thanh toán</v>
      </c>
      <c r="Z348" s="250">
        <f>Table1[[#This Row],[Hạn thanh toán]]</f>
        <v>45915</v>
      </c>
      <c r="AA348" s="250">
        <f>Table1[[#This Row],[Ngày Thanh toán]]</f>
        <v>45919</v>
      </c>
      <c r="AD348" s="3" t="str">
        <f>IF(Table1[[#This Row],[Mã khách hàng]]="","",VLOOKUP($A348,Ma_KH!$A:$Q,Ma_KH!O$1,0))</f>
        <v>KL00053</v>
      </c>
      <c r="AE348" s="3" t="str">
        <f>IF(Table1[[#This Row],[Mã khách hàng]]="","",VLOOKUP($A348,Ma_KH!$A:$Q,Ma_KH!P$1,0))</f>
        <v>ViVy mart</v>
      </c>
      <c r="AF348" s="3" t="str">
        <f>VLOOKUP(A348,Ma_KH!A:Q,Ma_KH!J$1,0)</f>
        <v>Đỗ Minh Quang</v>
      </c>
    </row>
    <row r="349" spans="1:32" ht="16.5">
      <c r="A349" s="66" t="s">
        <v>71</v>
      </c>
      <c r="B349" s="66" t="s">
        <v>726</v>
      </c>
      <c r="C349" s="67">
        <v>45919</v>
      </c>
      <c r="D349" s="68" t="s">
        <v>730</v>
      </c>
      <c r="E349" s="67">
        <v>45919</v>
      </c>
      <c r="F349" s="66"/>
      <c r="G349" s="66" t="s">
        <v>731</v>
      </c>
      <c r="H349" s="69"/>
      <c r="I349" s="69">
        <v>0</v>
      </c>
      <c r="J349" s="69">
        <f>(Table1[[#This Row],[Tiền hàng]]-Table1[[#This Row],[Tiền chiết khấu]])*8%</f>
        <v>0</v>
      </c>
      <c r="K349" s="69">
        <v>113945</v>
      </c>
      <c r="L349" s="8" t="s">
        <v>17</v>
      </c>
      <c r="M349" s="41">
        <v>45919</v>
      </c>
      <c r="N349" s="29" t="s">
        <v>3952</v>
      </c>
      <c r="O349" s="69">
        <f>IF(Table1[[#This Row],[Phân loại]]="Tồn đầu kỳ",Table1[[#This Row],[Tổng giá trị]],0)</f>
        <v>0</v>
      </c>
      <c r="P349" s="8">
        <f>IF(Table1[[#This Row],[Số còn phải thu ĐK]]&lt;&gt;0,0,IF(Table1[[#This Row],[Phân loại]]="Bán hàng",Table1[[#This Row],[Tổng giá trị]],-Table1[[#This Row],[Tổng giá trị]]))</f>
        <v>-113945</v>
      </c>
      <c r="Q349" s="18">
        <f t="shared" si="50"/>
        <v>-113945</v>
      </c>
      <c r="R349" s="8">
        <f>Table1[[#This Row],[Số còn phải thu ĐK]]+Table1[[#This Row],[Giá Trị HD sau CK]]-Table1[[#This Row],[Số tiền đã thu]]</f>
        <v>0</v>
      </c>
      <c r="S349" s="7">
        <f>IF(Table1[[#This Row],[Ngày hóa đơn]]&lt;&gt;"",Table1[[#This Row],[Ngày hóa đơn]],Table1[[#This Row],[Ngày hạch toán]])</f>
        <v>45919</v>
      </c>
      <c r="T349" s="8"/>
      <c r="U349" s="7">
        <f>IF(Table1[[#This Row],[Ngày tính CN]]="","",S349+T349)</f>
        <v>45919</v>
      </c>
      <c r="V349" s="71">
        <f ca="1">IF(Table1[[#This Row],[Hạn thanh toán]]="","",IF((U349-NOW())&lt;0,0,(U349-NOW())))</f>
        <v>0</v>
      </c>
      <c r="W349" s="69"/>
      <c r="X349" s="65" t="str">
        <f t="shared" ca="1" si="49"/>
        <v/>
      </c>
      <c r="Y349" s="65" t="str">
        <f t="shared" si="45"/>
        <v>Đã thanh toán</v>
      </c>
      <c r="Z349" s="250">
        <f>Table1[[#This Row],[Hạn thanh toán]]</f>
        <v>45919</v>
      </c>
      <c r="AA349" s="250">
        <f>Table1[[#This Row],[Ngày Thanh toán]]</f>
        <v>45919</v>
      </c>
      <c r="AD349" s="3" t="str">
        <f>IF(Table1[[#This Row],[Mã khách hàng]]="","",VLOOKUP($A349,Ma_KH!$A:$Q,Ma_KH!O$1,0))</f>
        <v>KL00053</v>
      </c>
      <c r="AE349" s="3" t="str">
        <f>IF(Table1[[#This Row],[Mã khách hàng]]="","",VLOOKUP($A349,Ma_KH!$A:$Q,Ma_KH!P$1,0))</f>
        <v>ViVy mart</v>
      </c>
      <c r="AF349" s="3" t="str">
        <f>VLOOKUP(A349,Ma_KH!A:Q,Ma_KH!J$1,0)</f>
        <v>Đỗ Minh Quang</v>
      </c>
    </row>
    <row r="350" spans="1:32" ht="16.5">
      <c r="A350" s="66" t="s">
        <v>71</v>
      </c>
      <c r="B350" s="66" t="s">
        <v>726</v>
      </c>
      <c r="C350" s="318">
        <v>45971</v>
      </c>
      <c r="D350" s="242" t="s">
        <v>18963</v>
      </c>
      <c r="E350" s="318">
        <v>45971</v>
      </c>
      <c r="F350" s="242" t="s">
        <v>18964</v>
      </c>
      <c r="G350" s="242" t="s">
        <v>728</v>
      </c>
      <c r="H350" s="69">
        <v>478345</v>
      </c>
      <c r="I350" s="69">
        <v>23918</v>
      </c>
      <c r="J350" s="69">
        <v>36354</v>
      </c>
      <c r="K350" s="241">
        <v>490781</v>
      </c>
      <c r="L350" s="8" t="s">
        <v>24</v>
      </c>
      <c r="M350" s="41">
        <v>45974</v>
      </c>
      <c r="N350" s="29" t="s">
        <v>18965</v>
      </c>
      <c r="O350" s="69">
        <f>IF(Table1[[#This Row],[Phân loại]]="Tồn đầu kỳ",Table1[[#This Row],[Tổng giá trị]],0)</f>
        <v>0</v>
      </c>
      <c r="P350" s="8">
        <f>IF(Table1[[#This Row],[Số còn phải thu ĐK]]&lt;&gt;0,0,IF(Table1[[#This Row],[Phân loại]]="Bán hàng",Table1[[#This Row],[Tổng giá trị]],-Table1[[#This Row],[Tổng giá trị]]))</f>
        <v>490781</v>
      </c>
      <c r="Q350" s="70">
        <f t="shared" ref="Q350" si="53">IF(M350&lt;&gt;"",IF(O350&lt;&gt;0,O350,P350),0)</f>
        <v>490781</v>
      </c>
      <c r="R350" s="8">
        <f>Table1[[#This Row],[Số còn phải thu ĐK]]+Table1[[#This Row],[Giá Trị HD sau CK]]-Table1[[#This Row],[Số tiền đã thu]]</f>
        <v>0</v>
      </c>
      <c r="S350" s="7">
        <f>IF(Table1[[#This Row],[Ngày hóa đơn]]&lt;&gt;"",Table1[[#This Row],[Ngày hóa đơn]],Table1[[#This Row],[Ngày hạch toán]])</f>
        <v>45971</v>
      </c>
      <c r="T350" s="8"/>
      <c r="U350" s="7">
        <f>IF(Table1[[#This Row],[Ngày tính CN]]="","",S350+T350)</f>
        <v>45971</v>
      </c>
      <c r="V350" s="71">
        <f ca="1">IF(Table1[[#This Row],[Hạn thanh toán]]="","",IF((U350-NOW())&lt;0,0,(U350-NOW())))</f>
        <v>0</v>
      </c>
      <c r="W350" s="69"/>
      <c r="X350" s="65" t="str">
        <f t="shared" ca="1" si="49"/>
        <v/>
      </c>
      <c r="Y350" s="65" t="str">
        <f t="shared" ref="Y350" si="54">IF(R350=0,"Đã thanh toán",IF(X350="","",IF(X350&lt;=0,"Chưa đến hạn thanh toán",IF(X350&lt;=30,"Nợ quá hạn 30 ngày",IF(X350&lt;=60,"Nợ quá hạn từ 30 ngày đến 60 ngày",IF(X350&lt;=90,"Nợ quá hạn từ 60 ngày đến 90 ngày",IF(X350&lt;=120,"Nợ quá hạn từ 90 ngày đến 120 ngày","Nợ quá hạn hơn 120 ngày có khả năng mất thanh toán")))))))</f>
        <v>Đã thanh toán</v>
      </c>
      <c r="Z350" s="250">
        <f>Table1[[#This Row],[Hạn thanh toán]]</f>
        <v>45971</v>
      </c>
      <c r="AA350" s="250">
        <f>Table1[[#This Row],[Ngày Thanh toán]]</f>
        <v>45974</v>
      </c>
      <c r="AD350" s="3" t="str">
        <f>IF(Table1[[#This Row],[Mã khách hàng]]="","",VLOOKUP($A350,Ma_KH!$A:$Q,Ma_KH!O$1,0))</f>
        <v>KL00053</v>
      </c>
      <c r="AE350" s="3" t="str">
        <f>IF(Table1[[#This Row],[Mã khách hàng]]="","",VLOOKUP($A350,Ma_KH!$A:$Q,Ma_KH!P$1,0))</f>
        <v>ViVy mart</v>
      </c>
      <c r="AF350" s="3" t="str">
        <f>VLOOKUP(A350,Ma_KH!A:Q,Ma_KH!J$1,0)</f>
        <v>Đỗ Minh Quang</v>
      </c>
    </row>
    <row r="351" spans="1:32" ht="16.5">
      <c r="A351" s="73" t="s">
        <v>72</v>
      </c>
      <c r="B351" s="73" t="s">
        <v>732</v>
      </c>
      <c r="C351" s="75">
        <v>45703</v>
      </c>
      <c r="D351" s="76" t="s">
        <v>733</v>
      </c>
      <c r="E351" s="75"/>
      <c r="F351" s="83">
        <v>1835775</v>
      </c>
      <c r="G351" s="73" t="s">
        <v>734</v>
      </c>
      <c r="H351" s="69">
        <v>1055070</v>
      </c>
      <c r="I351" s="69">
        <v>0</v>
      </c>
      <c r="J351" s="69">
        <f>(Table1[[#This Row],[Tiền hàng]]-Table1[[#This Row],[Tiền chiết khấu]])*8%</f>
        <v>84405.6</v>
      </c>
      <c r="K351" s="69">
        <v>1139476</v>
      </c>
      <c r="L351" s="8" t="s">
        <v>24</v>
      </c>
      <c r="M351" s="149">
        <v>45768</v>
      </c>
      <c r="N351" s="150" t="s">
        <v>3953</v>
      </c>
      <c r="O351" s="69">
        <f>IF(Table1[[#This Row],[Phân loại]]="Tồn đầu kỳ",Table1[[#This Row],[Tổng giá trị]],0)</f>
        <v>0</v>
      </c>
      <c r="P351" s="8">
        <f>IF(Table1[[#This Row],[Số còn phải thu ĐK]]&lt;&gt;0,0,IF(Table1[[#This Row],[Phân loại]]="Bán hàng",Table1[[#This Row],[Tổng giá trị]],-Table1[[#This Row],[Tổng giá trị]]))</f>
        <v>1139476</v>
      </c>
      <c r="Q351" s="18">
        <f t="shared" si="50"/>
        <v>1139476</v>
      </c>
      <c r="R351" s="8">
        <f>Table1[[#This Row],[Số còn phải thu ĐK]]+Table1[[#This Row],[Giá Trị HD sau CK]]-Table1[[#This Row],[Số tiền đã thu]]</f>
        <v>0</v>
      </c>
      <c r="S351" s="7">
        <f>IF(Table1[[#This Row],[Ngày hóa đơn]]&lt;&gt;"",Table1[[#This Row],[Ngày hóa đơn]],Table1[[#This Row],[Ngày hạch toán]])</f>
        <v>45703</v>
      </c>
      <c r="T351" s="8"/>
      <c r="U351" s="7">
        <f>IF(Table1[[#This Row],[Ngày tính CN]]="","",S351+T351)</f>
        <v>45703</v>
      </c>
      <c r="V351" s="71">
        <f ca="1">IF(Table1[[#This Row],[Hạn thanh toán]]="","",IF((U351-NOW())&lt;0,0,(U351-NOW())))</f>
        <v>0</v>
      </c>
      <c r="W351" s="69"/>
      <c r="X351" s="65" t="str">
        <f t="shared" ca="1" si="49"/>
        <v/>
      </c>
      <c r="Y351" s="65" t="str">
        <f t="shared" si="45"/>
        <v>Đã thanh toán</v>
      </c>
      <c r="Z351" s="250">
        <f>Table1[[#This Row],[Hạn thanh toán]]</f>
        <v>45703</v>
      </c>
      <c r="AA351" s="250">
        <f>Table1[[#This Row],[Ngày Thanh toán]]</f>
        <v>45768</v>
      </c>
      <c r="AD351" s="3" t="str">
        <f>IF(Table1[[#This Row],[Mã khách hàng]]="","",VLOOKUP($A351,Ma_KH!$A:$Q,Ma_KH!O$1,0))</f>
        <v>KL00181</v>
      </c>
      <c r="AE351" s="3" t="str">
        <f>IF(Table1[[#This Row],[Mã khách hàng]]="","",VLOOKUP($A351,Ma_KH!$A:$Q,Ma_KH!P$1,0))</f>
        <v>Xanh Mart - S1.08 Vinhomes Ocean Park</v>
      </c>
      <c r="AF351" s="3" t="str">
        <f>VLOOKUP(A351,Ma_KH!A:Q,Ma_KH!J$1,0)</f>
        <v>Vũ Anh Tuấn</v>
      </c>
    </row>
    <row r="352" spans="1:32" ht="16.5">
      <c r="A352" s="73" t="s">
        <v>72</v>
      </c>
      <c r="B352" s="73" t="s">
        <v>732</v>
      </c>
      <c r="C352" s="75">
        <v>45724</v>
      </c>
      <c r="D352" s="76" t="s">
        <v>735</v>
      </c>
      <c r="E352" s="75"/>
      <c r="F352" s="83">
        <v>881172</v>
      </c>
      <c r="G352" s="73" t="s">
        <v>734</v>
      </c>
      <c r="H352" s="69">
        <v>596425</v>
      </c>
      <c r="I352" s="69">
        <v>0</v>
      </c>
      <c r="J352" s="69">
        <f>(Table1[[#This Row],[Tiền hàng]]-Table1[[#This Row],[Tiền chiết khấu]])*8%</f>
        <v>47714</v>
      </c>
      <c r="K352" s="69">
        <v>644139</v>
      </c>
      <c r="L352" s="8" t="s">
        <v>24</v>
      </c>
      <c r="M352" s="149">
        <v>45811</v>
      </c>
      <c r="N352" s="150" t="s">
        <v>3954</v>
      </c>
      <c r="O352" s="69">
        <f>IF(Table1[[#This Row],[Phân loại]]="Tồn đầu kỳ",Table1[[#This Row],[Tổng giá trị]],0)</f>
        <v>0</v>
      </c>
      <c r="P352" s="8">
        <f>IF(Table1[[#This Row],[Số còn phải thu ĐK]]&lt;&gt;0,0,IF(Table1[[#This Row],[Phân loại]]="Bán hàng",Table1[[#This Row],[Tổng giá trị]],-Table1[[#This Row],[Tổng giá trị]]))</f>
        <v>644139</v>
      </c>
      <c r="Q352" s="18">
        <f t="shared" si="50"/>
        <v>644139</v>
      </c>
      <c r="R352" s="8">
        <f>Table1[[#This Row],[Số còn phải thu ĐK]]+Table1[[#This Row],[Giá Trị HD sau CK]]-Table1[[#This Row],[Số tiền đã thu]]</f>
        <v>0</v>
      </c>
      <c r="S352" s="7">
        <f>IF(Table1[[#This Row],[Ngày hóa đơn]]&lt;&gt;"",Table1[[#This Row],[Ngày hóa đơn]],Table1[[#This Row],[Ngày hạch toán]])</f>
        <v>45724</v>
      </c>
      <c r="T352" s="8"/>
      <c r="U352" s="7">
        <f>IF(Table1[[#This Row],[Ngày tính CN]]="","",S352+T352)</f>
        <v>45724</v>
      </c>
      <c r="V352" s="71">
        <f ca="1">IF(Table1[[#This Row],[Hạn thanh toán]]="","",IF((U352-NOW())&lt;0,0,(U352-NOW())))</f>
        <v>0</v>
      </c>
      <c r="W352" s="69"/>
      <c r="X352" s="65" t="str">
        <f t="shared" ca="1" si="49"/>
        <v/>
      </c>
      <c r="Y352" s="65" t="str">
        <f t="shared" si="45"/>
        <v>Đã thanh toán</v>
      </c>
      <c r="Z352" s="250">
        <f>Table1[[#This Row],[Hạn thanh toán]]</f>
        <v>45724</v>
      </c>
      <c r="AA352" s="250">
        <f>Table1[[#This Row],[Ngày Thanh toán]]</f>
        <v>45811</v>
      </c>
      <c r="AD352" s="3" t="str">
        <f>IF(Table1[[#This Row],[Mã khách hàng]]="","",VLOOKUP($A352,Ma_KH!$A:$Q,Ma_KH!O$1,0))</f>
        <v>KL00181</v>
      </c>
      <c r="AE352" s="3" t="str">
        <f>IF(Table1[[#This Row],[Mã khách hàng]]="","",VLOOKUP($A352,Ma_KH!$A:$Q,Ma_KH!P$1,0))</f>
        <v>Xanh Mart - S1.08 Vinhomes Ocean Park</v>
      </c>
      <c r="AF352" s="3" t="str">
        <f>VLOOKUP(A352,Ma_KH!A:Q,Ma_KH!J$1,0)</f>
        <v>Vũ Anh Tuấn</v>
      </c>
    </row>
    <row r="353" spans="1:32" ht="16.5">
      <c r="A353" s="73" t="s">
        <v>72</v>
      </c>
      <c r="B353" s="73" t="s">
        <v>732</v>
      </c>
      <c r="C353" s="75">
        <v>45766</v>
      </c>
      <c r="D353" s="76" t="s">
        <v>736</v>
      </c>
      <c r="E353" s="75"/>
      <c r="F353" s="83">
        <v>1835775</v>
      </c>
      <c r="G353" s="73" t="s">
        <v>737</v>
      </c>
      <c r="H353" s="69">
        <v>532072</v>
      </c>
      <c r="I353" s="69">
        <v>0</v>
      </c>
      <c r="J353" s="69">
        <f>(Table1[[#This Row],[Tiền hàng]]-Table1[[#This Row],[Tiền chiết khấu]])*8%</f>
        <v>42565.760000000002</v>
      </c>
      <c r="K353" s="69">
        <v>574638</v>
      </c>
      <c r="L353" s="8" t="s">
        <v>24</v>
      </c>
      <c r="M353" s="149">
        <v>45811</v>
      </c>
      <c r="N353" s="150" t="s">
        <v>3955</v>
      </c>
      <c r="O353" s="69">
        <f>IF(Table1[[#This Row],[Phân loại]]="Tồn đầu kỳ",Table1[[#This Row],[Tổng giá trị]],0)</f>
        <v>0</v>
      </c>
      <c r="P353" s="8">
        <f>IF(Table1[[#This Row],[Số còn phải thu ĐK]]&lt;&gt;0,0,IF(Table1[[#This Row],[Phân loại]]="Bán hàng",Table1[[#This Row],[Tổng giá trị]],-Table1[[#This Row],[Tổng giá trị]]))</f>
        <v>574638</v>
      </c>
      <c r="Q353" s="18">
        <f t="shared" si="50"/>
        <v>574638</v>
      </c>
      <c r="R353" s="8">
        <f>Table1[[#This Row],[Số còn phải thu ĐK]]+Table1[[#This Row],[Giá Trị HD sau CK]]-Table1[[#This Row],[Số tiền đã thu]]</f>
        <v>0</v>
      </c>
      <c r="S353" s="7">
        <f>IF(Table1[[#This Row],[Ngày hóa đơn]]&lt;&gt;"",Table1[[#This Row],[Ngày hóa đơn]],Table1[[#This Row],[Ngày hạch toán]])</f>
        <v>45766</v>
      </c>
      <c r="T353" s="8"/>
      <c r="U353" s="7">
        <f>IF(Table1[[#This Row],[Ngày tính CN]]="","",S353+T353)</f>
        <v>45766</v>
      </c>
      <c r="V353" s="71">
        <f ca="1">IF(Table1[[#This Row],[Hạn thanh toán]]="","",IF((U353-NOW())&lt;0,0,(U353-NOW())))</f>
        <v>0</v>
      </c>
      <c r="W353" s="69"/>
      <c r="X353" s="65" t="str">
        <f t="shared" ca="1" si="49"/>
        <v/>
      </c>
      <c r="Y353" s="65" t="str">
        <f t="shared" si="45"/>
        <v>Đã thanh toán</v>
      </c>
      <c r="Z353" s="250">
        <f>Table1[[#This Row],[Hạn thanh toán]]</f>
        <v>45766</v>
      </c>
      <c r="AA353" s="250">
        <f>Table1[[#This Row],[Ngày Thanh toán]]</f>
        <v>45811</v>
      </c>
      <c r="AD353" s="3" t="str">
        <f>IF(Table1[[#This Row],[Mã khách hàng]]="","",VLOOKUP($A353,Ma_KH!$A:$Q,Ma_KH!O$1,0))</f>
        <v>KL00181</v>
      </c>
      <c r="AE353" s="3" t="str">
        <f>IF(Table1[[#This Row],[Mã khách hàng]]="","",VLOOKUP($A353,Ma_KH!$A:$Q,Ma_KH!P$1,0))</f>
        <v>Xanh Mart - S1.08 Vinhomes Ocean Park</v>
      </c>
      <c r="AF353" s="3" t="str">
        <f>VLOOKUP(A353,Ma_KH!A:Q,Ma_KH!J$1,0)</f>
        <v>Vũ Anh Tuấn</v>
      </c>
    </row>
    <row r="354" spans="1:32" ht="16.5">
      <c r="A354" s="73" t="s">
        <v>72</v>
      </c>
      <c r="B354" s="73" t="s">
        <v>732</v>
      </c>
      <c r="C354" s="75">
        <v>45793</v>
      </c>
      <c r="D354" s="76" t="s">
        <v>738</v>
      </c>
      <c r="E354" s="75"/>
      <c r="F354" s="83">
        <v>734310</v>
      </c>
      <c r="G354" s="73" t="s">
        <v>737</v>
      </c>
      <c r="H354" s="69">
        <v>489900</v>
      </c>
      <c r="I354" s="69">
        <v>0</v>
      </c>
      <c r="J354" s="69">
        <f>(Table1[[#This Row],[Tiền hàng]]-Table1[[#This Row],[Tiền chiết khấu]])*8%</f>
        <v>39192</v>
      </c>
      <c r="K354" s="69">
        <v>529092</v>
      </c>
      <c r="L354" s="8" t="s">
        <v>24</v>
      </c>
      <c r="M354" s="149">
        <v>45836</v>
      </c>
      <c r="N354" s="150" t="s">
        <v>3957</v>
      </c>
      <c r="O354" s="69">
        <f>IF(Table1[[#This Row],[Phân loại]]="Tồn đầu kỳ",Table1[[#This Row],[Tổng giá trị]],0)</f>
        <v>0</v>
      </c>
      <c r="P354" s="8">
        <f>IF(Table1[[#This Row],[Số còn phải thu ĐK]]&lt;&gt;0,0,IF(Table1[[#This Row],[Phân loại]]="Bán hàng",Table1[[#This Row],[Tổng giá trị]],-Table1[[#This Row],[Tổng giá trị]]))</f>
        <v>529092</v>
      </c>
      <c r="Q354" s="18">
        <f t="shared" si="50"/>
        <v>529092</v>
      </c>
      <c r="R354" s="8">
        <f>Table1[[#This Row],[Số còn phải thu ĐK]]+Table1[[#This Row],[Giá Trị HD sau CK]]-Table1[[#This Row],[Số tiền đã thu]]</f>
        <v>0</v>
      </c>
      <c r="S354" s="7">
        <f>IF(Table1[[#This Row],[Ngày hóa đơn]]&lt;&gt;"",Table1[[#This Row],[Ngày hóa đơn]],Table1[[#This Row],[Ngày hạch toán]])</f>
        <v>45793</v>
      </c>
      <c r="T354" s="8"/>
      <c r="U354" s="7">
        <f>IF(Table1[[#This Row],[Ngày tính CN]]="","",S354+T354)</f>
        <v>45793</v>
      </c>
      <c r="V354" s="71">
        <f ca="1">IF(Table1[[#This Row],[Hạn thanh toán]]="","",IF((U354-NOW())&lt;0,0,(U354-NOW())))</f>
        <v>0</v>
      </c>
      <c r="W354" s="69"/>
      <c r="X354" s="65" t="str">
        <f t="shared" ca="1" si="49"/>
        <v/>
      </c>
      <c r="Y354" s="65" t="str">
        <f t="shared" si="45"/>
        <v>Đã thanh toán</v>
      </c>
      <c r="Z354" s="250">
        <f>Table1[[#This Row],[Hạn thanh toán]]</f>
        <v>45793</v>
      </c>
      <c r="AA354" s="250">
        <f>Table1[[#This Row],[Ngày Thanh toán]]</f>
        <v>45836</v>
      </c>
      <c r="AD354" s="3" t="str">
        <f>IF(Table1[[#This Row],[Mã khách hàng]]="","",VLOOKUP($A354,Ma_KH!$A:$Q,Ma_KH!O$1,0))</f>
        <v>KL00181</v>
      </c>
      <c r="AE354" s="3" t="str">
        <f>IF(Table1[[#This Row],[Mã khách hàng]]="","",VLOOKUP($A354,Ma_KH!$A:$Q,Ma_KH!P$1,0))</f>
        <v>Xanh Mart - S1.08 Vinhomes Ocean Park</v>
      </c>
      <c r="AF354" s="3" t="str">
        <f>VLOOKUP(A354,Ma_KH!A:Q,Ma_KH!J$1,0)</f>
        <v>Vũ Anh Tuấn</v>
      </c>
    </row>
    <row r="355" spans="1:32" ht="16.5">
      <c r="A355" s="73" t="s">
        <v>72</v>
      </c>
      <c r="B355" s="73" t="s">
        <v>732</v>
      </c>
      <c r="C355" s="75">
        <v>45805</v>
      </c>
      <c r="D355" s="76" t="s">
        <v>739</v>
      </c>
      <c r="E355" s="75"/>
      <c r="F355" s="83">
        <v>734310</v>
      </c>
      <c r="G355" s="73" t="s">
        <v>737</v>
      </c>
      <c r="H355" s="69">
        <v>555463</v>
      </c>
      <c r="I355" s="69">
        <v>0</v>
      </c>
      <c r="J355" s="69">
        <f>(Table1[[#This Row],[Tiền hàng]]-Table1[[#This Row],[Tiền chiết khấu]])*8%</f>
        <v>44437.04</v>
      </c>
      <c r="K355" s="69">
        <v>599900</v>
      </c>
      <c r="L355" s="8" t="s">
        <v>24</v>
      </c>
      <c r="M355" s="149">
        <v>45836</v>
      </c>
      <c r="N355" s="150" t="s">
        <v>3956</v>
      </c>
      <c r="O355" s="69">
        <f>IF(Table1[[#This Row],[Phân loại]]="Tồn đầu kỳ",Table1[[#This Row],[Tổng giá trị]],0)</f>
        <v>0</v>
      </c>
      <c r="P355" s="8">
        <f>IF(Table1[[#This Row],[Số còn phải thu ĐK]]&lt;&gt;0,0,IF(Table1[[#This Row],[Phân loại]]="Bán hàng",Table1[[#This Row],[Tổng giá trị]],-Table1[[#This Row],[Tổng giá trị]]))</f>
        <v>599900</v>
      </c>
      <c r="Q355" s="18">
        <f t="shared" si="50"/>
        <v>599900</v>
      </c>
      <c r="R355" s="8">
        <f>Table1[[#This Row],[Số còn phải thu ĐK]]+Table1[[#This Row],[Giá Trị HD sau CK]]-Table1[[#This Row],[Số tiền đã thu]]</f>
        <v>0</v>
      </c>
      <c r="S355" s="7">
        <f>IF(Table1[[#This Row],[Ngày hóa đơn]]&lt;&gt;"",Table1[[#This Row],[Ngày hóa đơn]],Table1[[#This Row],[Ngày hạch toán]])</f>
        <v>45805</v>
      </c>
      <c r="T355" s="8"/>
      <c r="U355" s="7">
        <f>IF(Table1[[#This Row],[Ngày tính CN]]="","",S355+T355)</f>
        <v>45805</v>
      </c>
      <c r="V355" s="71">
        <f ca="1">IF(Table1[[#This Row],[Hạn thanh toán]]="","",IF((U355-NOW())&lt;0,0,(U355-NOW())))</f>
        <v>0</v>
      </c>
      <c r="W355" s="69"/>
      <c r="X355" s="65" t="str">
        <f t="shared" ca="1" si="49"/>
        <v/>
      </c>
      <c r="Y355" s="65" t="str">
        <f t="shared" si="45"/>
        <v>Đã thanh toán</v>
      </c>
      <c r="Z355" s="250">
        <f>Table1[[#This Row],[Hạn thanh toán]]</f>
        <v>45805</v>
      </c>
      <c r="AA355" s="250">
        <f>Table1[[#This Row],[Ngày Thanh toán]]</f>
        <v>45836</v>
      </c>
      <c r="AD355" s="3" t="str">
        <f>IF(Table1[[#This Row],[Mã khách hàng]]="","",VLOOKUP($A355,Ma_KH!$A:$Q,Ma_KH!O$1,0))</f>
        <v>KL00181</v>
      </c>
      <c r="AE355" s="3" t="str">
        <f>IF(Table1[[#This Row],[Mã khách hàng]]="","",VLOOKUP($A355,Ma_KH!$A:$Q,Ma_KH!P$1,0))</f>
        <v>Xanh Mart - S1.08 Vinhomes Ocean Park</v>
      </c>
      <c r="AF355" s="3" t="str">
        <f>VLOOKUP(A355,Ma_KH!A:Q,Ma_KH!J$1,0)</f>
        <v>Vũ Anh Tuấn</v>
      </c>
    </row>
    <row r="356" spans="1:32" ht="16.5">
      <c r="A356" s="73" t="s">
        <v>72</v>
      </c>
      <c r="B356" s="73" t="s">
        <v>732</v>
      </c>
      <c r="C356" s="75">
        <v>45835</v>
      </c>
      <c r="D356" s="76" t="s">
        <v>740</v>
      </c>
      <c r="E356" s="75"/>
      <c r="F356" s="83">
        <v>1468620</v>
      </c>
      <c r="G356" s="73" t="s">
        <v>737</v>
      </c>
      <c r="H356" s="69">
        <v>684486</v>
      </c>
      <c r="I356" s="69">
        <v>0</v>
      </c>
      <c r="J356" s="69">
        <f>(Table1[[#This Row],[Tiền hàng]]-Table1[[#This Row],[Tiền chiết khấu]])*8%</f>
        <v>54758.880000000005</v>
      </c>
      <c r="K356" s="69">
        <v>739245</v>
      </c>
      <c r="L356" s="8" t="s">
        <v>24</v>
      </c>
      <c r="M356" s="149">
        <v>45846</v>
      </c>
      <c r="N356" s="150" t="s">
        <v>3958</v>
      </c>
      <c r="O356" s="69">
        <f>IF(Table1[[#This Row],[Phân loại]]="Tồn đầu kỳ",Table1[[#This Row],[Tổng giá trị]],0)</f>
        <v>0</v>
      </c>
      <c r="P356" s="8">
        <f>IF(Table1[[#This Row],[Số còn phải thu ĐK]]&lt;&gt;0,0,IF(Table1[[#This Row],[Phân loại]]="Bán hàng",Table1[[#This Row],[Tổng giá trị]],-Table1[[#This Row],[Tổng giá trị]]))</f>
        <v>739245</v>
      </c>
      <c r="Q356" s="18">
        <f t="shared" si="50"/>
        <v>739245</v>
      </c>
      <c r="R356" s="8">
        <f>Table1[[#This Row],[Số còn phải thu ĐK]]+Table1[[#This Row],[Giá Trị HD sau CK]]-Table1[[#This Row],[Số tiền đã thu]]</f>
        <v>0</v>
      </c>
      <c r="S356" s="7">
        <f>IF(Table1[[#This Row],[Ngày hóa đơn]]&lt;&gt;"",Table1[[#This Row],[Ngày hóa đơn]],Table1[[#This Row],[Ngày hạch toán]])</f>
        <v>45835</v>
      </c>
      <c r="T356" s="8"/>
      <c r="U356" s="7">
        <f>IF(Table1[[#This Row],[Ngày tính CN]]="","",S356+T356)</f>
        <v>45835</v>
      </c>
      <c r="V356" s="71">
        <f ca="1">IF(Table1[[#This Row],[Hạn thanh toán]]="","",IF((U356-NOW())&lt;0,0,(U356-NOW())))</f>
        <v>0</v>
      </c>
      <c r="W356" s="69"/>
      <c r="X356" s="65" t="str">
        <f t="shared" ca="1" si="49"/>
        <v/>
      </c>
      <c r="Y356" s="65" t="str">
        <f t="shared" si="45"/>
        <v>Đã thanh toán</v>
      </c>
      <c r="Z356" s="250">
        <f>Table1[[#This Row],[Hạn thanh toán]]</f>
        <v>45835</v>
      </c>
      <c r="AA356" s="250">
        <f>Table1[[#This Row],[Ngày Thanh toán]]</f>
        <v>45846</v>
      </c>
      <c r="AD356" s="3" t="str">
        <f>IF(Table1[[#This Row],[Mã khách hàng]]="","",VLOOKUP($A356,Ma_KH!$A:$Q,Ma_KH!O$1,0))</f>
        <v>KL00181</v>
      </c>
      <c r="AE356" s="3" t="str">
        <f>IF(Table1[[#This Row],[Mã khách hàng]]="","",VLOOKUP($A356,Ma_KH!$A:$Q,Ma_KH!P$1,0))</f>
        <v>Xanh Mart - S1.08 Vinhomes Ocean Park</v>
      </c>
      <c r="AF356" s="3" t="str">
        <f>VLOOKUP(A356,Ma_KH!A:Q,Ma_KH!J$1,0)</f>
        <v>Vũ Anh Tuấn</v>
      </c>
    </row>
    <row r="357" spans="1:32" ht="16.5">
      <c r="A357" s="73" t="s">
        <v>72</v>
      </c>
      <c r="B357" s="73" t="s">
        <v>732</v>
      </c>
      <c r="C357" s="75">
        <v>45853</v>
      </c>
      <c r="D357" s="76" t="s">
        <v>741</v>
      </c>
      <c r="E357" s="75"/>
      <c r="F357" s="83">
        <v>697590</v>
      </c>
      <c r="G357" s="73" t="s">
        <v>737</v>
      </c>
      <c r="H357" s="69">
        <v>384994</v>
      </c>
      <c r="I357" s="69">
        <v>0</v>
      </c>
      <c r="J357" s="69">
        <f>(Table1[[#This Row],[Tiền hàng]]-Table1[[#This Row],[Tiền chiết khấu]])*8%</f>
        <v>30799.52</v>
      </c>
      <c r="K357" s="69">
        <v>415794</v>
      </c>
      <c r="L357" s="8" t="s">
        <v>24</v>
      </c>
      <c r="M357" s="149">
        <v>45860</v>
      </c>
      <c r="N357" s="150" t="s">
        <v>3959</v>
      </c>
      <c r="O357" s="69">
        <f>IF(Table1[[#This Row],[Phân loại]]="Tồn đầu kỳ",Table1[[#This Row],[Tổng giá trị]],0)</f>
        <v>0</v>
      </c>
      <c r="P357" s="8">
        <f>IF(Table1[[#This Row],[Số còn phải thu ĐK]]&lt;&gt;0,0,IF(Table1[[#This Row],[Phân loại]]="Bán hàng",Table1[[#This Row],[Tổng giá trị]],-Table1[[#This Row],[Tổng giá trị]]))</f>
        <v>415794</v>
      </c>
      <c r="Q357" s="18">
        <f t="shared" si="50"/>
        <v>415794</v>
      </c>
      <c r="R357" s="8">
        <f>Table1[[#This Row],[Số còn phải thu ĐK]]+Table1[[#This Row],[Giá Trị HD sau CK]]-Table1[[#This Row],[Số tiền đã thu]]</f>
        <v>0</v>
      </c>
      <c r="S357" s="7">
        <f>IF(Table1[[#This Row],[Ngày hóa đơn]]&lt;&gt;"",Table1[[#This Row],[Ngày hóa đơn]],Table1[[#This Row],[Ngày hạch toán]])</f>
        <v>45853</v>
      </c>
      <c r="T357" s="8"/>
      <c r="U357" s="7">
        <f>IF(Table1[[#This Row],[Ngày tính CN]]="","",S357+T357)</f>
        <v>45853</v>
      </c>
      <c r="V357" s="71">
        <f ca="1">IF(Table1[[#This Row],[Hạn thanh toán]]="","",IF((U357-NOW())&lt;0,0,(U357-NOW())))</f>
        <v>0</v>
      </c>
      <c r="W357" s="69"/>
      <c r="X357" s="65" t="str">
        <f t="shared" ca="1" si="49"/>
        <v/>
      </c>
      <c r="Y357" s="65" t="str">
        <f t="shared" si="45"/>
        <v>Đã thanh toán</v>
      </c>
      <c r="Z357" s="250">
        <f>Table1[[#This Row],[Hạn thanh toán]]</f>
        <v>45853</v>
      </c>
      <c r="AA357" s="250">
        <f>Table1[[#This Row],[Ngày Thanh toán]]</f>
        <v>45860</v>
      </c>
      <c r="AD357" s="3" t="str">
        <f>IF(Table1[[#This Row],[Mã khách hàng]]="","",VLOOKUP($A357,Ma_KH!$A:$Q,Ma_KH!O$1,0))</f>
        <v>KL00181</v>
      </c>
      <c r="AE357" s="3" t="str">
        <f>IF(Table1[[#This Row],[Mã khách hàng]]="","",VLOOKUP($A357,Ma_KH!$A:$Q,Ma_KH!P$1,0))</f>
        <v>Xanh Mart - S1.08 Vinhomes Ocean Park</v>
      </c>
      <c r="AF357" s="3" t="str">
        <f>VLOOKUP(A357,Ma_KH!A:Q,Ma_KH!J$1,0)</f>
        <v>Vũ Anh Tuấn</v>
      </c>
    </row>
    <row r="358" spans="1:32" ht="16.5">
      <c r="A358" s="73" t="s">
        <v>72</v>
      </c>
      <c r="B358" s="73" t="s">
        <v>732</v>
      </c>
      <c r="C358" s="75">
        <v>45870</v>
      </c>
      <c r="D358" s="76" t="s">
        <v>742</v>
      </c>
      <c r="E358" s="75"/>
      <c r="F358" s="83">
        <v>1101465</v>
      </c>
      <c r="G358" s="73" t="s">
        <v>737</v>
      </c>
      <c r="H358" s="69">
        <v>726653</v>
      </c>
      <c r="I358" s="69">
        <v>0</v>
      </c>
      <c r="J358" s="69">
        <f>(Table1[[#This Row],[Tiền hàng]]-Table1[[#This Row],[Tiền chiết khấu]])*8%</f>
        <v>58132.24</v>
      </c>
      <c r="K358" s="69">
        <v>784785</v>
      </c>
      <c r="L358" s="8" t="s">
        <v>24</v>
      </c>
      <c r="M358" s="149">
        <v>45878</v>
      </c>
      <c r="N358" s="150" t="s">
        <v>3960</v>
      </c>
      <c r="O358" s="69">
        <f>IF(Table1[[#This Row],[Phân loại]]="Tồn đầu kỳ",Table1[[#This Row],[Tổng giá trị]],0)</f>
        <v>0</v>
      </c>
      <c r="P358" s="8">
        <f>IF(Table1[[#This Row],[Số còn phải thu ĐK]]&lt;&gt;0,0,IF(Table1[[#This Row],[Phân loại]]="Bán hàng",Table1[[#This Row],[Tổng giá trị]],-Table1[[#This Row],[Tổng giá trị]]))</f>
        <v>784785</v>
      </c>
      <c r="Q358" s="18">
        <f t="shared" si="50"/>
        <v>784785</v>
      </c>
      <c r="R358" s="8">
        <f>Table1[[#This Row],[Số còn phải thu ĐK]]+Table1[[#This Row],[Giá Trị HD sau CK]]-Table1[[#This Row],[Số tiền đã thu]]</f>
        <v>0</v>
      </c>
      <c r="S358" s="7">
        <f>IF(Table1[[#This Row],[Ngày hóa đơn]]&lt;&gt;"",Table1[[#This Row],[Ngày hóa đơn]],Table1[[#This Row],[Ngày hạch toán]])</f>
        <v>45870</v>
      </c>
      <c r="T358" s="8"/>
      <c r="U358" s="7">
        <f>IF(Table1[[#This Row],[Ngày tính CN]]="","",S358+T358)</f>
        <v>45870</v>
      </c>
      <c r="V358" s="71">
        <f ca="1">IF(Table1[[#This Row],[Hạn thanh toán]]="","",IF((U358-NOW())&lt;0,0,(U358-NOW())))</f>
        <v>0</v>
      </c>
      <c r="W358" s="69"/>
      <c r="X358" s="65" t="str">
        <f t="shared" ca="1" si="49"/>
        <v/>
      </c>
      <c r="Y358" s="65" t="str">
        <f t="shared" si="45"/>
        <v>Đã thanh toán</v>
      </c>
      <c r="Z358" s="250">
        <f>Table1[[#This Row],[Hạn thanh toán]]</f>
        <v>45870</v>
      </c>
      <c r="AA358" s="250">
        <f>Table1[[#This Row],[Ngày Thanh toán]]</f>
        <v>45878</v>
      </c>
      <c r="AD358" s="3" t="str">
        <f>IF(Table1[[#This Row],[Mã khách hàng]]="","",VLOOKUP($A358,Ma_KH!$A:$Q,Ma_KH!O$1,0))</f>
        <v>KL00181</v>
      </c>
      <c r="AE358" s="3" t="str">
        <f>IF(Table1[[#This Row],[Mã khách hàng]]="","",VLOOKUP($A358,Ma_KH!$A:$Q,Ma_KH!P$1,0))</f>
        <v>Xanh Mart - S1.08 Vinhomes Ocean Park</v>
      </c>
      <c r="AF358" s="3" t="str">
        <f>VLOOKUP(A358,Ma_KH!A:Q,Ma_KH!J$1,0)</f>
        <v>Vũ Anh Tuấn</v>
      </c>
    </row>
    <row r="359" spans="1:32" ht="16.5">
      <c r="A359" s="73" t="s">
        <v>72</v>
      </c>
      <c r="B359" s="73" t="s">
        <v>732</v>
      </c>
      <c r="C359" s="75">
        <v>45877</v>
      </c>
      <c r="D359" s="76" t="s">
        <v>743</v>
      </c>
      <c r="E359" s="75"/>
      <c r="F359" s="83">
        <v>734310</v>
      </c>
      <c r="G359" s="73" t="s">
        <v>737</v>
      </c>
      <c r="H359" s="69">
        <v>880662</v>
      </c>
      <c r="I359" s="69">
        <v>0</v>
      </c>
      <c r="J359" s="69">
        <f>(Table1[[#This Row],[Tiền hàng]]-Table1[[#This Row],[Tiền chiết khấu]])*8%</f>
        <v>70452.960000000006</v>
      </c>
      <c r="K359" s="69">
        <v>951115</v>
      </c>
      <c r="L359" s="8" t="s">
        <v>24</v>
      </c>
      <c r="M359" s="149">
        <v>45962</v>
      </c>
      <c r="N359" s="150" t="s">
        <v>3963</v>
      </c>
      <c r="O359" s="69">
        <f>IF(Table1[[#This Row],[Phân loại]]="Tồn đầu kỳ",Table1[[#This Row],[Tổng giá trị]],0)</f>
        <v>0</v>
      </c>
      <c r="P359" s="8">
        <f>IF(Table1[[#This Row],[Số còn phải thu ĐK]]&lt;&gt;0,0,IF(Table1[[#This Row],[Phân loại]]="Bán hàng",Table1[[#This Row],[Tổng giá trị]],-Table1[[#This Row],[Tổng giá trị]]))</f>
        <v>951115</v>
      </c>
      <c r="Q359" s="18">
        <f t="shared" si="50"/>
        <v>951115</v>
      </c>
      <c r="R359" s="8">
        <f>Table1[[#This Row],[Số còn phải thu ĐK]]+Table1[[#This Row],[Giá Trị HD sau CK]]-Table1[[#This Row],[Số tiền đã thu]]</f>
        <v>0</v>
      </c>
      <c r="S359" s="7">
        <f>IF(Table1[[#This Row],[Ngày hóa đơn]]&lt;&gt;"",Table1[[#This Row],[Ngày hóa đơn]],Table1[[#This Row],[Ngày hạch toán]])</f>
        <v>45877</v>
      </c>
      <c r="T359" s="8"/>
      <c r="U359" s="7">
        <f>IF(Table1[[#This Row],[Ngày tính CN]]="","",S359+T359)</f>
        <v>45877</v>
      </c>
      <c r="V359" s="71">
        <f ca="1">IF(Table1[[#This Row],[Hạn thanh toán]]="","",IF((U359-NOW())&lt;0,0,(U359-NOW())))</f>
        <v>0</v>
      </c>
      <c r="W359" s="69"/>
      <c r="X359" s="65" t="str">
        <f t="shared" ca="1" si="49"/>
        <v/>
      </c>
      <c r="Y359" s="65" t="str">
        <f t="shared" si="45"/>
        <v>Đã thanh toán</v>
      </c>
      <c r="Z359" s="250">
        <f>Table1[[#This Row],[Hạn thanh toán]]</f>
        <v>45877</v>
      </c>
      <c r="AA359" s="250">
        <f>Table1[[#This Row],[Ngày Thanh toán]]</f>
        <v>45962</v>
      </c>
      <c r="AD359" s="3" t="str">
        <f>IF(Table1[[#This Row],[Mã khách hàng]]="","",VLOOKUP($A359,Ma_KH!$A:$Q,Ma_KH!O$1,0))</f>
        <v>KL00181</v>
      </c>
      <c r="AE359" s="3" t="str">
        <f>IF(Table1[[#This Row],[Mã khách hàng]]="","",VLOOKUP($A359,Ma_KH!$A:$Q,Ma_KH!P$1,0))</f>
        <v>Xanh Mart - S1.08 Vinhomes Ocean Park</v>
      </c>
      <c r="AF359" s="3" t="str">
        <f>VLOOKUP(A359,Ma_KH!A:Q,Ma_KH!J$1,0)</f>
        <v>Vũ Anh Tuấn</v>
      </c>
    </row>
    <row r="360" spans="1:32" ht="16.5">
      <c r="A360" s="73" t="s">
        <v>72</v>
      </c>
      <c r="B360" s="73" t="s">
        <v>732</v>
      </c>
      <c r="C360" s="75">
        <v>45887</v>
      </c>
      <c r="D360" s="76" t="s">
        <v>744</v>
      </c>
      <c r="E360" s="75"/>
      <c r="F360" s="83">
        <v>1101465</v>
      </c>
      <c r="G360" s="73" t="s">
        <v>737</v>
      </c>
      <c r="H360" s="69">
        <v>555290</v>
      </c>
      <c r="I360" s="69">
        <v>0</v>
      </c>
      <c r="J360" s="69">
        <f>(Table1[[#This Row],[Tiền hàng]]-Table1[[#This Row],[Tiền chiết khấu]])*8%</f>
        <v>44423.200000000004</v>
      </c>
      <c r="K360" s="69">
        <v>599713</v>
      </c>
      <c r="L360" s="8" t="s">
        <v>24</v>
      </c>
      <c r="M360" s="149">
        <v>45893</v>
      </c>
      <c r="N360" s="150" t="s">
        <v>3961</v>
      </c>
      <c r="O360" s="69">
        <f>IF(Table1[[#This Row],[Phân loại]]="Tồn đầu kỳ",Table1[[#This Row],[Tổng giá trị]],0)</f>
        <v>0</v>
      </c>
      <c r="P360" s="8">
        <f>IF(Table1[[#This Row],[Số còn phải thu ĐK]]&lt;&gt;0,0,IF(Table1[[#This Row],[Phân loại]]="Bán hàng",Table1[[#This Row],[Tổng giá trị]],-Table1[[#This Row],[Tổng giá trị]]))</f>
        <v>599713</v>
      </c>
      <c r="Q360" s="18">
        <f t="shared" si="50"/>
        <v>599713</v>
      </c>
      <c r="R360" s="8">
        <f>Table1[[#This Row],[Số còn phải thu ĐK]]+Table1[[#This Row],[Giá Trị HD sau CK]]-Table1[[#This Row],[Số tiền đã thu]]</f>
        <v>0</v>
      </c>
      <c r="S360" s="7">
        <f>IF(Table1[[#This Row],[Ngày hóa đơn]]&lt;&gt;"",Table1[[#This Row],[Ngày hóa đơn]],Table1[[#This Row],[Ngày hạch toán]])</f>
        <v>45887</v>
      </c>
      <c r="T360" s="8"/>
      <c r="U360" s="7">
        <f>IF(Table1[[#This Row],[Ngày tính CN]]="","",S360+T360)</f>
        <v>45887</v>
      </c>
      <c r="V360" s="71">
        <f ca="1">IF(Table1[[#This Row],[Hạn thanh toán]]="","",IF((U360-NOW())&lt;0,0,(U360-NOW())))</f>
        <v>0</v>
      </c>
      <c r="W360" s="69"/>
      <c r="X360" s="65" t="str">
        <f t="shared" ca="1" si="49"/>
        <v/>
      </c>
      <c r="Y360" s="65" t="str">
        <f t="shared" si="45"/>
        <v>Đã thanh toán</v>
      </c>
      <c r="Z360" s="250">
        <f>Table1[[#This Row],[Hạn thanh toán]]</f>
        <v>45887</v>
      </c>
      <c r="AA360" s="250">
        <f>Table1[[#This Row],[Ngày Thanh toán]]</f>
        <v>45893</v>
      </c>
      <c r="AD360" s="3" t="str">
        <f>IF(Table1[[#This Row],[Mã khách hàng]]="","",VLOOKUP($A360,Ma_KH!$A:$Q,Ma_KH!O$1,0))</f>
        <v>KL00181</v>
      </c>
      <c r="AE360" s="3" t="str">
        <f>IF(Table1[[#This Row],[Mã khách hàng]]="","",VLOOKUP($A360,Ma_KH!$A:$Q,Ma_KH!P$1,0))</f>
        <v>Xanh Mart - S1.08 Vinhomes Ocean Park</v>
      </c>
      <c r="AF360" s="3" t="str">
        <f>VLOOKUP(A360,Ma_KH!A:Q,Ma_KH!J$1,0)</f>
        <v>Vũ Anh Tuấn</v>
      </c>
    </row>
    <row r="361" spans="1:32" ht="16.5">
      <c r="A361" s="73" t="s">
        <v>72</v>
      </c>
      <c r="B361" s="73" t="s">
        <v>732</v>
      </c>
      <c r="C361" s="75">
        <v>45905</v>
      </c>
      <c r="D361" s="76" t="s">
        <v>745</v>
      </c>
      <c r="E361" s="75"/>
      <c r="F361" s="83">
        <v>1468620</v>
      </c>
      <c r="G361" s="73" t="s">
        <v>737</v>
      </c>
      <c r="H361" s="69">
        <v>287793</v>
      </c>
      <c r="I361" s="69">
        <v>0</v>
      </c>
      <c r="J361" s="69">
        <f>(Table1[[#This Row],[Tiền hàng]]-Table1[[#This Row],[Tiền chiết khấu]])*8%</f>
        <v>23023.439999999999</v>
      </c>
      <c r="K361" s="69">
        <v>310816</v>
      </c>
      <c r="L361" s="8" t="s">
        <v>24</v>
      </c>
      <c r="M361" s="149">
        <v>45912</v>
      </c>
      <c r="N361" s="150" t="s">
        <v>3962</v>
      </c>
      <c r="O361" s="69">
        <f>IF(Table1[[#This Row],[Phân loại]]="Tồn đầu kỳ",Table1[[#This Row],[Tổng giá trị]],0)</f>
        <v>0</v>
      </c>
      <c r="P361" s="8">
        <f>IF(Table1[[#This Row],[Số còn phải thu ĐK]]&lt;&gt;0,0,IF(Table1[[#This Row],[Phân loại]]="Bán hàng",Table1[[#This Row],[Tổng giá trị]],-Table1[[#This Row],[Tổng giá trị]]))</f>
        <v>310816</v>
      </c>
      <c r="Q361" s="18">
        <f t="shared" si="50"/>
        <v>310816</v>
      </c>
      <c r="R361" s="8">
        <f>Table1[[#This Row],[Số còn phải thu ĐK]]+Table1[[#This Row],[Giá Trị HD sau CK]]-Table1[[#This Row],[Số tiền đã thu]]</f>
        <v>0</v>
      </c>
      <c r="S361" s="7">
        <f>IF(Table1[[#This Row],[Ngày hóa đơn]]&lt;&gt;"",Table1[[#This Row],[Ngày hóa đơn]],Table1[[#This Row],[Ngày hạch toán]])</f>
        <v>45905</v>
      </c>
      <c r="T361" s="8"/>
      <c r="U361" s="7">
        <f>IF(Table1[[#This Row],[Ngày tính CN]]="","",S361+T361)</f>
        <v>45905</v>
      </c>
      <c r="V361" s="71">
        <f ca="1">IF(Table1[[#This Row],[Hạn thanh toán]]="","",IF((U361-NOW())&lt;0,0,(U361-NOW())))</f>
        <v>0</v>
      </c>
      <c r="W361" s="69"/>
      <c r="X361" s="65" t="str">
        <f t="shared" ca="1" si="49"/>
        <v/>
      </c>
      <c r="Y361" s="65" t="str">
        <f t="shared" ref="Y361:Y431" si="55">IF(R361=0,"Đã thanh toán",IF(X361="","",IF(X361&lt;=0,"Chưa đến hạn thanh toán",IF(X361&lt;=30,"Nợ quá hạn 30 ngày",IF(X361&lt;=60,"Nợ quá hạn từ 30 ngày đến 60 ngày",IF(X361&lt;=90,"Nợ quá hạn từ 60 ngày đến 90 ngày",IF(X361&lt;=120,"Nợ quá hạn từ 90 ngày đến 120 ngày","Nợ quá hạn hơn 120 ngày có khả năng mất thanh toán")))))))</f>
        <v>Đã thanh toán</v>
      </c>
      <c r="Z361" s="250">
        <f>Table1[[#This Row],[Hạn thanh toán]]</f>
        <v>45905</v>
      </c>
      <c r="AA361" s="250">
        <f>Table1[[#This Row],[Ngày Thanh toán]]</f>
        <v>45912</v>
      </c>
      <c r="AD361" s="3" t="str">
        <f>IF(Table1[[#This Row],[Mã khách hàng]]="","",VLOOKUP($A361,Ma_KH!$A:$Q,Ma_KH!O$1,0))</f>
        <v>KL00181</v>
      </c>
      <c r="AE361" s="3" t="str">
        <f>IF(Table1[[#This Row],[Mã khách hàng]]="","",VLOOKUP($A361,Ma_KH!$A:$Q,Ma_KH!P$1,0))</f>
        <v>Xanh Mart - S1.08 Vinhomes Ocean Park</v>
      </c>
      <c r="AF361" s="3" t="str">
        <f>VLOOKUP(A361,Ma_KH!A:Q,Ma_KH!J$1,0)</f>
        <v>Vũ Anh Tuấn</v>
      </c>
    </row>
    <row r="362" spans="1:32" ht="16.5">
      <c r="A362" s="66" t="s">
        <v>72</v>
      </c>
      <c r="B362" s="66" t="s">
        <v>732</v>
      </c>
      <c r="C362" s="67">
        <v>45933</v>
      </c>
      <c r="D362" s="68" t="s">
        <v>746</v>
      </c>
      <c r="E362" s="67"/>
      <c r="F362" s="82">
        <v>1835775</v>
      </c>
      <c r="G362" s="66" t="s">
        <v>737</v>
      </c>
      <c r="H362" s="69">
        <v>553467</v>
      </c>
      <c r="I362" s="69">
        <v>0</v>
      </c>
      <c r="J362" s="69">
        <f>(Table1[[#This Row],[Tiền hàng]]-Table1[[#This Row],[Tiền chiết khấu]])*8%</f>
        <v>44277.36</v>
      </c>
      <c r="K362" s="69">
        <v>597744</v>
      </c>
      <c r="L362" s="8" t="s">
        <v>24</v>
      </c>
      <c r="M362" s="149">
        <v>45962</v>
      </c>
      <c r="N362" s="150" t="s">
        <v>3964</v>
      </c>
      <c r="O362" s="69">
        <f>IF(Table1[[#This Row],[Phân loại]]="Tồn đầu kỳ",Table1[[#This Row],[Tổng giá trị]],0)</f>
        <v>0</v>
      </c>
      <c r="P362" s="8">
        <f>IF(Table1[[#This Row],[Số còn phải thu ĐK]]&lt;&gt;0,0,IF(Table1[[#This Row],[Phân loại]]="Bán hàng",Table1[[#This Row],[Tổng giá trị]],-Table1[[#This Row],[Tổng giá trị]]))</f>
        <v>597744</v>
      </c>
      <c r="Q362" s="18">
        <f t="shared" si="50"/>
        <v>597744</v>
      </c>
      <c r="R362" s="8">
        <f>Table1[[#This Row],[Số còn phải thu ĐK]]+Table1[[#This Row],[Giá Trị HD sau CK]]-Table1[[#This Row],[Số tiền đã thu]]</f>
        <v>0</v>
      </c>
      <c r="S362" s="7">
        <f>IF(Table1[[#This Row],[Ngày hóa đơn]]&lt;&gt;"",Table1[[#This Row],[Ngày hóa đơn]],Table1[[#This Row],[Ngày hạch toán]])</f>
        <v>45933</v>
      </c>
      <c r="T362" s="8"/>
      <c r="U362" s="7">
        <f>IF(Table1[[#This Row],[Ngày tính CN]]="","",S362+T362)</f>
        <v>45933</v>
      </c>
      <c r="V362" s="71">
        <f ca="1">IF(Table1[[#This Row],[Hạn thanh toán]]="","",IF((U362-NOW())&lt;0,0,(U362-NOW())))</f>
        <v>0</v>
      </c>
      <c r="W362" s="69"/>
      <c r="X362" s="65" t="str">
        <f t="shared" ca="1" si="49"/>
        <v/>
      </c>
      <c r="Y362" s="65" t="str">
        <f t="shared" si="55"/>
        <v>Đã thanh toán</v>
      </c>
      <c r="Z362" s="250">
        <f>Table1[[#This Row],[Hạn thanh toán]]</f>
        <v>45933</v>
      </c>
      <c r="AA362" s="250">
        <f>Table1[[#This Row],[Ngày Thanh toán]]</f>
        <v>45962</v>
      </c>
      <c r="AD362" s="3" t="str">
        <f>IF(Table1[[#This Row],[Mã khách hàng]]="","",VLOOKUP($A362,Ma_KH!$A:$Q,Ma_KH!O$1,0))</f>
        <v>KL00181</v>
      </c>
      <c r="AE362" s="3" t="str">
        <f>IF(Table1[[#This Row],[Mã khách hàng]]="","",VLOOKUP($A362,Ma_KH!$A:$Q,Ma_KH!P$1,0))</f>
        <v>Xanh Mart - S1.08 Vinhomes Ocean Park</v>
      </c>
      <c r="AF362" s="3" t="str">
        <f>VLOOKUP(A362,Ma_KH!A:Q,Ma_KH!J$1,0)</f>
        <v>Vũ Anh Tuấn</v>
      </c>
    </row>
    <row r="363" spans="1:32" ht="16.5">
      <c r="A363" s="73" t="s">
        <v>72</v>
      </c>
      <c r="B363" s="73" t="s">
        <v>732</v>
      </c>
      <c r="C363" s="75">
        <v>45768</v>
      </c>
      <c r="D363" s="76" t="s">
        <v>747</v>
      </c>
      <c r="E363" s="75"/>
      <c r="F363" s="81"/>
      <c r="G363" s="81"/>
      <c r="H363" s="69"/>
      <c r="I363" s="69">
        <v>0</v>
      </c>
      <c r="J363" s="69">
        <f>(Table1[[#This Row],[Tiền hàng]]-Table1[[#This Row],[Tiền chiết khấu]])*8%</f>
        <v>0</v>
      </c>
      <c r="K363" s="69">
        <v>240477</v>
      </c>
      <c r="L363" s="8" t="s">
        <v>17</v>
      </c>
      <c r="M363" s="149">
        <v>45768</v>
      </c>
      <c r="N363" s="150" t="s">
        <v>3953</v>
      </c>
      <c r="O363" s="69">
        <f>IF(Table1[[#This Row],[Phân loại]]="Tồn đầu kỳ",Table1[[#This Row],[Tổng giá trị]],0)</f>
        <v>0</v>
      </c>
      <c r="P363" s="8">
        <f>IF(Table1[[#This Row],[Số còn phải thu ĐK]]&lt;&gt;0,0,IF(Table1[[#This Row],[Phân loại]]="Bán hàng",Table1[[#This Row],[Tổng giá trị]],-Table1[[#This Row],[Tổng giá trị]]))</f>
        <v>-240477</v>
      </c>
      <c r="Q363" s="18">
        <f t="shared" si="50"/>
        <v>-240477</v>
      </c>
      <c r="R363" s="8">
        <f>Table1[[#This Row],[Số còn phải thu ĐK]]+Table1[[#This Row],[Giá Trị HD sau CK]]-Table1[[#This Row],[Số tiền đã thu]]</f>
        <v>0</v>
      </c>
      <c r="S363" s="7">
        <f>IF(Table1[[#This Row],[Ngày hóa đơn]]&lt;&gt;"",Table1[[#This Row],[Ngày hóa đơn]],Table1[[#This Row],[Ngày hạch toán]])</f>
        <v>45768</v>
      </c>
      <c r="T363" s="8"/>
      <c r="U363" s="7">
        <f>IF(Table1[[#This Row],[Ngày tính CN]]="","",S363+T363)</f>
        <v>45768</v>
      </c>
      <c r="V363" s="71">
        <f ca="1">IF(Table1[[#This Row],[Hạn thanh toán]]="","",IF((U363-NOW())&lt;0,0,(U363-NOW())))</f>
        <v>0</v>
      </c>
      <c r="W363" s="69"/>
      <c r="X363" s="65" t="str">
        <f t="shared" ca="1" si="49"/>
        <v/>
      </c>
      <c r="Y363" s="65" t="str">
        <f t="shared" si="55"/>
        <v>Đã thanh toán</v>
      </c>
      <c r="Z363" s="250">
        <f>Table1[[#This Row],[Hạn thanh toán]]</f>
        <v>45768</v>
      </c>
      <c r="AA363" s="250">
        <f>Table1[[#This Row],[Ngày Thanh toán]]</f>
        <v>45768</v>
      </c>
      <c r="AD363" s="3" t="str">
        <f>IF(Table1[[#This Row],[Mã khách hàng]]="","",VLOOKUP($A363,Ma_KH!$A:$Q,Ma_KH!O$1,0))</f>
        <v>KL00181</v>
      </c>
      <c r="AE363" s="3" t="str">
        <f>IF(Table1[[#This Row],[Mã khách hàng]]="","",VLOOKUP($A363,Ma_KH!$A:$Q,Ma_KH!P$1,0))</f>
        <v>Xanh Mart - S1.08 Vinhomes Ocean Park</v>
      </c>
      <c r="AF363" s="3" t="str">
        <f>VLOOKUP(A363,Ma_KH!A:Q,Ma_KH!J$1,0)</f>
        <v>Vũ Anh Tuấn</v>
      </c>
    </row>
    <row r="364" spans="1:32" ht="16.5">
      <c r="A364" s="73" t="s">
        <v>72</v>
      </c>
      <c r="B364" s="73" t="s">
        <v>732</v>
      </c>
      <c r="C364" s="75">
        <v>45811</v>
      </c>
      <c r="D364" s="76" t="s">
        <v>748</v>
      </c>
      <c r="E364" s="75"/>
      <c r="F364" s="81"/>
      <c r="G364" s="81"/>
      <c r="H364" s="69"/>
      <c r="I364" s="69">
        <v>0</v>
      </c>
      <c r="J364" s="69">
        <f>(Table1[[#This Row],[Tiền hàng]]-Table1[[#This Row],[Tiền chiết khấu]])*8%</f>
        <v>0</v>
      </c>
      <c r="K364" s="69">
        <v>79305</v>
      </c>
      <c r="L364" s="8" t="s">
        <v>17</v>
      </c>
      <c r="M364" s="149">
        <v>45811</v>
      </c>
      <c r="N364" s="150" t="s">
        <v>3954</v>
      </c>
      <c r="O364" s="69">
        <f>IF(Table1[[#This Row],[Phân loại]]="Tồn đầu kỳ",Table1[[#This Row],[Tổng giá trị]],0)</f>
        <v>0</v>
      </c>
      <c r="P364" s="8">
        <f>IF(Table1[[#This Row],[Số còn phải thu ĐK]]&lt;&gt;0,0,IF(Table1[[#This Row],[Phân loại]]="Bán hàng",Table1[[#This Row],[Tổng giá trị]],-Table1[[#This Row],[Tổng giá trị]]))</f>
        <v>-79305</v>
      </c>
      <c r="Q364" s="18">
        <f t="shared" si="50"/>
        <v>-79305</v>
      </c>
      <c r="R364" s="8">
        <f>Table1[[#This Row],[Số còn phải thu ĐK]]+Table1[[#This Row],[Giá Trị HD sau CK]]-Table1[[#This Row],[Số tiền đã thu]]</f>
        <v>0</v>
      </c>
      <c r="S364" s="7">
        <f>IF(Table1[[#This Row],[Ngày hóa đơn]]&lt;&gt;"",Table1[[#This Row],[Ngày hóa đơn]],Table1[[#This Row],[Ngày hạch toán]])</f>
        <v>45811</v>
      </c>
      <c r="T364" s="8"/>
      <c r="U364" s="7">
        <f>IF(Table1[[#This Row],[Ngày tính CN]]="","",S364+T364)</f>
        <v>45811</v>
      </c>
      <c r="V364" s="71">
        <f ca="1">IF(Table1[[#This Row],[Hạn thanh toán]]="","",IF((U364-NOW())&lt;0,0,(U364-NOW())))</f>
        <v>0</v>
      </c>
      <c r="W364" s="69"/>
      <c r="X364" s="65" t="str">
        <f t="shared" ca="1" si="49"/>
        <v/>
      </c>
      <c r="Y364" s="65" t="str">
        <f t="shared" si="55"/>
        <v>Đã thanh toán</v>
      </c>
      <c r="Z364" s="250">
        <f>Table1[[#This Row],[Hạn thanh toán]]</f>
        <v>45811</v>
      </c>
      <c r="AA364" s="250">
        <f>Table1[[#This Row],[Ngày Thanh toán]]</f>
        <v>45811</v>
      </c>
      <c r="AD364" s="3" t="str">
        <f>IF(Table1[[#This Row],[Mã khách hàng]]="","",VLOOKUP($A364,Ma_KH!$A:$Q,Ma_KH!O$1,0))</f>
        <v>KL00181</v>
      </c>
      <c r="AE364" s="3" t="str">
        <f>IF(Table1[[#This Row],[Mã khách hàng]]="","",VLOOKUP($A364,Ma_KH!$A:$Q,Ma_KH!P$1,0))</f>
        <v>Xanh Mart - S1.08 Vinhomes Ocean Park</v>
      </c>
      <c r="AF364" s="3" t="str">
        <f>VLOOKUP(A364,Ma_KH!A:Q,Ma_KH!J$1,0)</f>
        <v>Vũ Anh Tuấn</v>
      </c>
    </row>
    <row r="365" spans="1:32" ht="16.5">
      <c r="A365" s="73" t="s">
        <v>72</v>
      </c>
      <c r="B365" s="73" t="s">
        <v>732</v>
      </c>
      <c r="C365" s="75">
        <v>45836</v>
      </c>
      <c r="D365" s="76" t="s">
        <v>749</v>
      </c>
      <c r="E365" s="75"/>
      <c r="F365" s="81"/>
      <c r="G365" s="81"/>
      <c r="H365" s="69"/>
      <c r="I365" s="69">
        <v>0</v>
      </c>
      <c r="J365" s="69">
        <f>(Table1[[#This Row],[Tiền hàng]]-Table1[[#This Row],[Tiền chiết khấu]])*8%</f>
        <v>0</v>
      </c>
      <c r="K365" s="69">
        <v>170169</v>
      </c>
      <c r="L365" s="8" t="s">
        <v>17</v>
      </c>
      <c r="M365" s="149">
        <v>45836</v>
      </c>
      <c r="N365" s="150" t="s">
        <v>3956</v>
      </c>
      <c r="O365" s="69">
        <f>IF(Table1[[#This Row],[Phân loại]]="Tồn đầu kỳ",Table1[[#This Row],[Tổng giá trị]],0)</f>
        <v>0</v>
      </c>
      <c r="P365" s="8">
        <f>IF(Table1[[#This Row],[Số còn phải thu ĐK]]&lt;&gt;0,0,IF(Table1[[#This Row],[Phân loại]]="Bán hàng",Table1[[#This Row],[Tổng giá trị]],-Table1[[#This Row],[Tổng giá trị]]))</f>
        <v>-170169</v>
      </c>
      <c r="Q365" s="18">
        <f t="shared" si="50"/>
        <v>-170169</v>
      </c>
      <c r="R365" s="8">
        <f>Table1[[#This Row],[Số còn phải thu ĐK]]+Table1[[#This Row],[Giá Trị HD sau CK]]-Table1[[#This Row],[Số tiền đã thu]]</f>
        <v>0</v>
      </c>
      <c r="S365" s="7">
        <f>IF(Table1[[#This Row],[Ngày hóa đơn]]&lt;&gt;"",Table1[[#This Row],[Ngày hóa đơn]],Table1[[#This Row],[Ngày hạch toán]])</f>
        <v>45836</v>
      </c>
      <c r="T365" s="8"/>
      <c r="U365" s="7">
        <f>IF(Table1[[#This Row],[Ngày tính CN]]="","",S365+T365)</f>
        <v>45836</v>
      </c>
      <c r="V365" s="71">
        <f ca="1">IF(Table1[[#This Row],[Hạn thanh toán]]="","",IF((U365-NOW())&lt;0,0,(U365-NOW())))</f>
        <v>0</v>
      </c>
      <c r="W365" s="69"/>
      <c r="X365" s="65" t="str">
        <f t="shared" ca="1" si="49"/>
        <v/>
      </c>
      <c r="Y365" s="65" t="str">
        <f t="shared" si="55"/>
        <v>Đã thanh toán</v>
      </c>
      <c r="Z365" s="250">
        <f>Table1[[#This Row],[Hạn thanh toán]]</f>
        <v>45836</v>
      </c>
      <c r="AA365" s="250">
        <f>Table1[[#This Row],[Ngày Thanh toán]]</f>
        <v>45836</v>
      </c>
      <c r="AD365" s="3" t="str">
        <f>IF(Table1[[#This Row],[Mã khách hàng]]="","",VLOOKUP($A365,Ma_KH!$A:$Q,Ma_KH!O$1,0))</f>
        <v>KL00181</v>
      </c>
      <c r="AE365" s="3" t="str">
        <f>IF(Table1[[#This Row],[Mã khách hàng]]="","",VLOOKUP($A365,Ma_KH!$A:$Q,Ma_KH!P$1,0))</f>
        <v>Xanh Mart - S1.08 Vinhomes Ocean Park</v>
      </c>
      <c r="AF365" s="3" t="str">
        <f>VLOOKUP(A365,Ma_KH!A:Q,Ma_KH!J$1,0)</f>
        <v>Vũ Anh Tuấn</v>
      </c>
    </row>
    <row r="366" spans="1:32" ht="16.5">
      <c r="A366" s="73" t="s">
        <v>72</v>
      </c>
      <c r="B366" s="73" t="s">
        <v>732</v>
      </c>
      <c r="C366" s="75">
        <v>45836</v>
      </c>
      <c r="D366" s="76" t="s">
        <v>749</v>
      </c>
      <c r="E366" s="75"/>
      <c r="F366" s="81"/>
      <c r="G366" s="81"/>
      <c r="H366" s="69"/>
      <c r="I366" s="69">
        <v>0</v>
      </c>
      <c r="J366" s="69">
        <f>(Table1[[#This Row],[Tiền hàng]]-Table1[[#This Row],[Tiền chiết khấu]])*8%</f>
        <v>0</v>
      </c>
      <c r="K366" s="69">
        <v>70900</v>
      </c>
      <c r="L366" s="8" t="s">
        <v>17</v>
      </c>
      <c r="M366" s="149">
        <v>45836</v>
      </c>
      <c r="N366" s="150" t="s">
        <v>3956</v>
      </c>
      <c r="O366" s="69">
        <f>IF(Table1[[#This Row],[Phân loại]]="Tồn đầu kỳ",Table1[[#This Row],[Tổng giá trị]],0)</f>
        <v>0</v>
      </c>
      <c r="P366" s="8">
        <f>IF(Table1[[#This Row],[Số còn phải thu ĐK]]&lt;&gt;0,0,IF(Table1[[#This Row],[Phân loại]]="Bán hàng",Table1[[#This Row],[Tổng giá trị]],-Table1[[#This Row],[Tổng giá trị]]))</f>
        <v>-70900</v>
      </c>
      <c r="Q366" s="18">
        <f t="shared" si="50"/>
        <v>-70900</v>
      </c>
      <c r="R366" s="8">
        <f>Table1[[#This Row],[Số còn phải thu ĐK]]+Table1[[#This Row],[Giá Trị HD sau CK]]-Table1[[#This Row],[Số tiền đã thu]]</f>
        <v>0</v>
      </c>
      <c r="S366" s="7">
        <f>IF(Table1[[#This Row],[Ngày hóa đơn]]&lt;&gt;"",Table1[[#This Row],[Ngày hóa đơn]],Table1[[#This Row],[Ngày hạch toán]])</f>
        <v>45836</v>
      </c>
      <c r="T366" s="8"/>
      <c r="U366" s="7">
        <f>IF(Table1[[#This Row],[Ngày tính CN]]="","",S366+T366)</f>
        <v>45836</v>
      </c>
      <c r="V366" s="71">
        <f ca="1">IF(Table1[[#This Row],[Hạn thanh toán]]="","",IF((U366-NOW())&lt;0,0,(U366-NOW())))</f>
        <v>0</v>
      </c>
      <c r="W366" s="69"/>
      <c r="X366" s="65" t="str">
        <f t="shared" ca="1" si="49"/>
        <v/>
      </c>
      <c r="Y366" s="65" t="str">
        <f t="shared" si="55"/>
        <v>Đã thanh toán</v>
      </c>
      <c r="Z366" s="250">
        <f>Table1[[#This Row],[Hạn thanh toán]]</f>
        <v>45836</v>
      </c>
      <c r="AA366" s="250">
        <f>Table1[[#This Row],[Ngày Thanh toán]]</f>
        <v>45836</v>
      </c>
      <c r="AD366" s="3" t="str">
        <f>IF(Table1[[#This Row],[Mã khách hàng]]="","",VLOOKUP($A366,Ma_KH!$A:$Q,Ma_KH!O$1,0))</f>
        <v>KL00181</v>
      </c>
      <c r="AE366" s="3" t="str">
        <f>IF(Table1[[#This Row],[Mã khách hàng]]="","",VLOOKUP($A366,Ma_KH!$A:$Q,Ma_KH!P$1,0))</f>
        <v>Xanh Mart - S1.08 Vinhomes Ocean Park</v>
      </c>
      <c r="AF366" s="3" t="str">
        <f>VLOOKUP(A366,Ma_KH!A:Q,Ma_KH!J$1,0)</f>
        <v>Vũ Anh Tuấn</v>
      </c>
    </row>
    <row r="367" spans="1:32" ht="16.5">
      <c r="A367" s="66" t="s">
        <v>72</v>
      </c>
      <c r="B367" s="66" t="s">
        <v>732</v>
      </c>
      <c r="C367" s="67">
        <v>45846</v>
      </c>
      <c r="D367" s="68" t="s">
        <v>750</v>
      </c>
      <c r="E367" s="67"/>
      <c r="F367" s="72"/>
      <c r="G367" s="72"/>
      <c r="H367" s="69"/>
      <c r="I367" s="69">
        <v>0</v>
      </c>
      <c r="J367" s="69">
        <f>(Table1[[#This Row],[Tiền hàng]]-Table1[[#This Row],[Tiền chiết khấu]])*8%</f>
        <v>0</v>
      </c>
      <c r="K367" s="69">
        <v>79305</v>
      </c>
      <c r="L367" s="8" t="s">
        <v>17</v>
      </c>
      <c r="M367" s="149">
        <v>45846</v>
      </c>
      <c r="N367" s="150" t="s">
        <v>3958</v>
      </c>
      <c r="O367" s="69">
        <f>IF(Table1[[#This Row],[Phân loại]]="Tồn đầu kỳ",Table1[[#This Row],[Tổng giá trị]],0)</f>
        <v>0</v>
      </c>
      <c r="P367" s="8">
        <f>IF(Table1[[#This Row],[Số còn phải thu ĐK]]&lt;&gt;0,0,IF(Table1[[#This Row],[Phân loại]]="Bán hàng",Table1[[#This Row],[Tổng giá trị]],-Table1[[#This Row],[Tổng giá trị]]))</f>
        <v>-79305</v>
      </c>
      <c r="Q367" s="18">
        <f t="shared" si="50"/>
        <v>-79305</v>
      </c>
      <c r="R367" s="8">
        <f>Table1[[#This Row],[Số còn phải thu ĐK]]+Table1[[#This Row],[Giá Trị HD sau CK]]-Table1[[#This Row],[Số tiền đã thu]]</f>
        <v>0</v>
      </c>
      <c r="S367" s="7">
        <f>IF(Table1[[#This Row],[Ngày hóa đơn]]&lt;&gt;"",Table1[[#This Row],[Ngày hóa đơn]],Table1[[#This Row],[Ngày hạch toán]])</f>
        <v>45846</v>
      </c>
      <c r="T367" s="8"/>
      <c r="U367" s="7">
        <f>IF(Table1[[#This Row],[Ngày tính CN]]="","",S367+T367)</f>
        <v>45846</v>
      </c>
      <c r="V367" s="71">
        <f ca="1">IF(Table1[[#This Row],[Hạn thanh toán]]="","",IF((U367-NOW())&lt;0,0,(U367-NOW())))</f>
        <v>0</v>
      </c>
      <c r="W367" s="69"/>
      <c r="X367" s="65" t="str">
        <f t="shared" ca="1" si="49"/>
        <v/>
      </c>
      <c r="Y367" s="65" t="str">
        <f t="shared" si="55"/>
        <v>Đã thanh toán</v>
      </c>
      <c r="Z367" s="250">
        <f>Table1[[#This Row],[Hạn thanh toán]]</f>
        <v>45846</v>
      </c>
      <c r="AA367" s="250">
        <f>Table1[[#This Row],[Ngày Thanh toán]]</f>
        <v>45846</v>
      </c>
      <c r="AD367" s="3" t="str">
        <f>IF(Table1[[#This Row],[Mã khách hàng]]="","",VLOOKUP($A367,Ma_KH!$A:$Q,Ma_KH!O$1,0))</f>
        <v>KL00181</v>
      </c>
      <c r="AE367" s="3" t="str">
        <f>IF(Table1[[#This Row],[Mã khách hàng]]="","",VLOOKUP($A367,Ma_KH!$A:$Q,Ma_KH!P$1,0))</f>
        <v>Xanh Mart - S1.08 Vinhomes Ocean Park</v>
      </c>
      <c r="AF367" s="3" t="str">
        <f>VLOOKUP(A367,Ma_KH!A:Q,Ma_KH!J$1,0)</f>
        <v>Vũ Anh Tuấn</v>
      </c>
    </row>
    <row r="368" spans="1:32" s="58" customFormat="1" ht="16.5">
      <c r="A368" s="45" t="s">
        <v>72</v>
      </c>
      <c r="B368" s="45" t="s">
        <v>732</v>
      </c>
      <c r="C368" s="366">
        <v>45960</v>
      </c>
      <c r="D368" s="344" t="s">
        <v>19257</v>
      </c>
      <c r="E368" s="47"/>
      <c r="F368" s="49"/>
      <c r="G368" s="157" t="s">
        <v>737</v>
      </c>
      <c r="H368" s="105">
        <v>537627</v>
      </c>
      <c r="I368" s="54">
        <v>0</v>
      </c>
      <c r="J368" s="54">
        <f>(Table1[[#This Row],[Tiền hàng]]-Table1[[#This Row],[Tiền chiết khấu]])*8%</f>
        <v>43010.16</v>
      </c>
      <c r="K368" s="367">
        <v>580637</v>
      </c>
      <c r="L368" s="55" t="s">
        <v>24</v>
      </c>
      <c r="M368" s="366"/>
      <c r="N368" s="344"/>
      <c r="O368" s="54">
        <f>IF(Table1[[#This Row],[Phân loại]]="Tồn đầu kỳ",Table1[[#This Row],[Tổng giá trị]],0)</f>
        <v>0</v>
      </c>
      <c r="P368" s="55">
        <f>IF(Table1[[#This Row],[Số còn phải thu ĐK]]&lt;&gt;0,0,IF(Table1[[#This Row],[Phân loại]]="Bán hàng",Table1[[#This Row],[Tổng giá trị]],-Table1[[#This Row],[Tổng giá trị]]))</f>
        <v>580637</v>
      </c>
      <c r="Q368" s="108">
        <f t="shared" ref="Q368" si="56">IF(M368&lt;&gt;"",IF(O368&lt;&gt;0,O368,P368),0)</f>
        <v>0</v>
      </c>
      <c r="R368" s="55">
        <f>Table1[[#This Row],[Số còn phải thu ĐK]]+Table1[[#This Row],[Giá Trị HD sau CK]]-Table1[[#This Row],[Số tiền đã thu]]</f>
        <v>580637</v>
      </c>
      <c r="S368" s="56">
        <f>IF(Table1[[#This Row],[Ngày hóa đơn]]&lt;&gt;"",Table1[[#This Row],[Ngày hóa đơn]],Table1[[#This Row],[Ngày hạch toán]])</f>
        <v>45960</v>
      </c>
      <c r="T368" s="55"/>
      <c r="U368" s="56">
        <f>IF(Table1[[#This Row],[Ngày tính CN]]="","",S368+T368)</f>
        <v>45960</v>
      </c>
      <c r="V368" s="57">
        <f ca="1">IF(Table1[[#This Row],[Hạn thanh toán]]="","",IF((U368-NOW())&lt;0,0,(U368-NOW())))</f>
        <v>0</v>
      </c>
      <c r="W368" s="54"/>
      <c r="X368" s="109">
        <f t="shared" ref="X368" ca="1" si="57">IF(OR($U368="",$R368=0),"",IF((U$4-NOW())&lt;0,-($U368-NOW()),0))</f>
        <v>41.362421527781407</v>
      </c>
      <c r="Y368" s="109" t="str">
        <f t="shared" ref="Y368" ca="1" si="58">IF(R368=0,"Đã thanh toán",IF(X368="","",IF(X368&lt;=0,"Chưa đến hạn thanh toán",IF(X368&lt;=30,"Nợ quá hạn 30 ngày",IF(X368&lt;=60,"Nợ quá hạn từ 30 ngày đến 60 ngày",IF(X368&lt;=90,"Nợ quá hạn từ 60 ngày đến 90 ngày",IF(X368&lt;=120,"Nợ quá hạn từ 90 ngày đến 120 ngày","Nợ quá hạn hơn 120 ngày có khả năng mất thanh toán")))))))</f>
        <v>Nợ quá hạn từ 30 ngày đến 60 ngày</v>
      </c>
      <c r="Z368" s="254">
        <f>Table1[[#This Row],[Hạn thanh toán]]</f>
        <v>45960</v>
      </c>
      <c r="AA368" s="254">
        <f>Table1[[#This Row],[Ngày Thanh toán]]</f>
        <v>0</v>
      </c>
      <c r="AD368" s="3" t="str">
        <f>IF(Table1[[#This Row],[Mã khách hàng]]="","",VLOOKUP($A368,Ma_KH!$A:$Q,Ma_KH!O$1,0))</f>
        <v>KL00181</v>
      </c>
      <c r="AE368" s="3" t="str">
        <f>IF(Table1[[#This Row],[Mã khách hàng]]="","",VLOOKUP($A368,Ma_KH!$A:$Q,Ma_KH!P$1,0))</f>
        <v>Xanh Mart - S1.08 Vinhomes Ocean Park</v>
      </c>
      <c r="AF368" s="58" t="str">
        <f>VLOOKUP(A368,Ma_KH!A:Q,Ma_KH!J$1,0)</f>
        <v>Vũ Anh Tuấn</v>
      </c>
    </row>
    <row r="369" spans="1:32" s="304" customFormat="1" ht="16.5">
      <c r="A369" s="295" t="s">
        <v>72</v>
      </c>
      <c r="B369" s="295" t="s">
        <v>732</v>
      </c>
      <c r="C369" s="155">
        <v>45974</v>
      </c>
      <c r="D369" s="156" t="s">
        <v>18885</v>
      </c>
      <c r="E369" s="296"/>
      <c r="F369" s="297"/>
      <c r="G369" s="181" t="s">
        <v>737</v>
      </c>
      <c r="H369" s="182">
        <v>367155</v>
      </c>
      <c r="I369" s="298">
        <v>0</v>
      </c>
      <c r="J369" s="106">
        <f>(Table1[[#This Row],[Tiền hàng]]-Table1[[#This Row],[Tiền chiết khấu]])*8%</f>
        <v>29372.400000000001</v>
      </c>
      <c r="K369" s="107">
        <v>396527</v>
      </c>
      <c r="L369" s="299" t="s">
        <v>24</v>
      </c>
      <c r="M369" s="155"/>
      <c r="N369" s="156"/>
      <c r="O369" s="298">
        <f>IF(Table1[[#This Row],[Phân loại]]="Tồn đầu kỳ",Table1[[#This Row],[Tổng giá trị]],0)</f>
        <v>0</v>
      </c>
      <c r="P369" s="299">
        <f>IF(Table1[[#This Row],[Số còn phải thu ĐK]]&lt;&gt;0,0,IF(Table1[[#This Row],[Phân loại]]="Bán hàng",Table1[[#This Row],[Tổng giá trị]],-Table1[[#This Row],[Tổng giá trị]]))</f>
        <v>396527</v>
      </c>
      <c r="Q369" s="108">
        <f t="shared" si="50"/>
        <v>0</v>
      </c>
      <c r="R369" s="299">
        <f>Table1[[#This Row],[Số còn phải thu ĐK]]+Table1[[#This Row],[Giá Trị HD sau CK]]-Table1[[#This Row],[Số tiền đã thu]]</f>
        <v>396527</v>
      </c>
      <c r="S369" s="300">
        <f>IF(Table1[[#This Row],[Ngày hóa đơn]]&lt;&gt;"",Table1[[#This Row],[Ngày hóa đơn]],Table1[[#This Row],[Ngày hạch toán]])</f>
        <v>45974</v>
      </c>
      <c r="T369" s="299"/>
      <c r="U369" s="300">
        <f>IF(Table1[[#This Row],[Ngày tính CN]]="","",S369+T369)</f>
        <v>45974</v>
      </c>
      <c r="V369" s="301">
        <f ca="1">IF(Table1[[#This Row],[Hạn thanh toán]]="","",IF((U369-NOW())&lt;0,0,(U369-NOW())))</f>
        <v>0</v>
      </c>
      <c r="W369" s="298"/>
      <c r="X369" s="109">
        <f t="shared" ca="1" si="49"/>
        <v>27.362421527781407</v>
      </c>
      <c r="Y369" s="302" t="str">
        <f t="shared" ref="Y369" ca="1" si="59">IF(R369=0,"Đã thanh toán",IF(X369="","",IF(X369&lt;=0,"Chưa đến hạn thanh toán",IF(X369&lt;=30,"Nợ quá hạn 30 ngày",IF(X369&lt;=60,"Nợ quá hạn từ 30 ngày đến 60 ngày",IF(X369&lt;=90,"Nợ quá hạn từ 60 ngày đến 90 ngày",IF(X369&lt;=120,"Nợ quá hạn từ 90 ngày đến 120 ngày","Nợ quá hạn hơn 120 ngày có khả năng mất thanh toán")))))))</f>
        <v>Nợ quá hạn 30 ngày</v>
      </c>
      <c r="Z369" s="303">
        <f>Table1[[#This Row],[Hạn thanh toán]]</f>
        <v>45974</v>
      </c>
      <c r="AA369" s="303">
        <f>Table1[[#This Row],[Ngày Thanh toán]]</f>
        <v>0</v>
      </c>
      <c r="AD369" s="3" t="str">
        <f>IF(Table1[[#This Row],[Mã khách hàng]]="","",VLOOKUP($A369,Ma_KH!$A:$Q,Ma_KH!O$1,0))</f>
        <v>KL00181</v>
      </c>
      <c r="AE369" s="3" t="str">
        <f>IF(Table1[[#This Row],[Mã khách hàng]]="","",VLOOKUP($A369,Ma_KH!$A:$Q,Ma_KH!P$1,0))</f>
        <v>Xanh Mart - S1.08 Vinhomes Ocean Park</v>
      </c>
      <c r="AF369" s="58" t="str">
        <f>VLOOKUP(A369,Ma_KH!A:Q,Ma_KH!J$1,0)</f>
        <v>Vũ Anh Tuấn</v>
      </c>
    </row>
    <row r="370" spans="1:32" ht="16.5">
      <c r="A370" s="73" t="s">
        <v>73</v>
      </c>
      <c r="B370" s="73" t="s">
        <v>751</v>
      </c>
      <c r="C370" s="75">
        <v>45659</v>
      </c>
      <c r="D370" s="75" t="s">
        <v>752</v>
      </c>
      <c r="E370" s="75"/>
      <c r="F370" s="81"/>
      <c r="G370" s="73" t="s">
        <v>753</v>
      </c>
      <c r="H370" s="69">
        <v>1388674</v>
      </c>
      <c r="I370" s="69">
        <v>0</v>
      </c>
      <c r="J370" s="69">
        <f>(Table1[[#This Row],[Tiền hàng]]-Table1[[#This Row],[Tiền chiết khấu]])*8%</f>
        <v>111093.92</v>
      </c>
      <c r="K370" s="69">
        <v>1499768</v>
      </c>
      <c r="L370" s="8" t="s">
        <v>24</v>
      </c>
      <c r="M370" s="63">
        <v>45663</v>
      </c>
      <c r="N370" s="64" t="s">
        <v>3739</v>
      </c>
      <c r="O370" s="69">
        <f>IF(Table1[[#This Row],[Phân loại]]="Tồn đầu kỳ",Table1[[#This Row],[Tổng giá trị]],0)</f>
        <v>0</v>
      </c>
      <c r="P370" s="8">
        <f>IF(Table1[[#This Row],[Số còn phải thu ĐK]]&lt;&gt;0,0,IF(Table1[[#This Row],[Phân loại]]="Bán hàng",Table1[[#This Row],[Tổng giá trị]],-Table1[[#This Row],[Tổng giá trị]]))</f>
        <v>1499768</v>
      </c>
      <c r="Q370" s="18">
        <f t="shared" si="50"/>
        <v>1499768</v>
      </c>
      <c r="R370" s="8">
        <f>Table1[[#This Row],[Số còn phải thu ĐK]]+Table1[[#This Row],[Giá Trị HD sau CK]]-Table1[[#This Row],[Số tiền đã thu]]</f>
        <v>0</v>
      </c>
      <c r="S370" s="7">
        <f>IF(Table1[[#This Row],[Ngày hóa đơn]]&lt;&gt;"",Table1[[#This Row],[Ngày hóa đơn]],Table1[[#This Row],[Ngày hạch toán]])</f>
        <v>45659</v>
      </c>
      <c r="T370" s="8"/>
      <c r="U370" s="7">
        <f>IF(Table1[[#This Row],[Ngày tính CN]]="","",S370+T370)</f>
        <v>45659</v>
      </c>
      <c r="V370" s="71">
        <f ca="1">IF(Table1[[#This Row],[Hạn thanh toán]]="","",IF((U370-NOW())&lt;0,0,(U370-NOW())))</f>
        <v>0</v>
      </c>
      <c r="W370" s="69"/>
      <c r="X370" s="65" t="str">
        <f t="shared" ca="1" si="49"/>
        <v/>
      </c>
      <c r="Y370" s="65" t="str">
        <f t="shared" si="55"/>
        <v>Đã thanh toán</v>
      </c>
      <c r="Z370" s="250">
        <f>Table1[[#This Row],[Hạn thanh toán]]</f>
        <v>45659</v>
      </c>
      <c r="AA370" s="250">
        <f>Table1[[#This Row],[Ngày Thanh toán]]</f>
        <v>45663</v>
      </c>
      <c r="AD370" s="3" t="str">
        <f>IF(Table1[[#This Row],[Mã khách hàng]]="","",VLOOKUP($A370,Ma_KH!$A:$Q,Ma_KH!O$1,0))</f>
        <v>KL00145</v>
      </c>
      <c r="AE370" s="3" t="str">
        <f>IF(Table1[[#This Row],[Mã khách hàng]]="","",VLOOKUP($A370,Ma_KH!$A:$Q,Ma_KH!P$1,0))</f>
        <v>CÔNG TY CỔ PHẦN THƯƠNG MẠI NỘI THẤT PHÚC ĐẠT</v>
      </c>
      <c r="AF370" s="3" t="str">
        <f>VLOOKUP(A370,Ma_KH!A:Q,Ma_KH!J$1,0)</f>
        <v>Hứa Thị Ngọc Thơ</v>
      </c>
    </row>
    <row r="371" spans="1:32" ht="16.5">
      <c r="A371" s="73" t="s">
        <v>73</v>
      </c>
      <c r="B371" s="73" t="s">
        <v>751</v>
      </c>
      <c r="C371" s="75">
        <v>45706</v>
      </c>
      <c r="D371" s="76" t="s">
        <v>754</v>
      </c>
      <c r="E371" s="75">
        <v>45706</v>
      </c>
      <c r="F371" s="81"/>
      <c r="G371" s="73" t="s">
        <v>755</v>
      </c>
      <c r="H371" s="69">
        <v>1473200</v>
      </c>
      <c r="I371" s="69">
        <v>0</v>
      </c>
      <c r="J371" s="69">
        <f>(Table1[[#This Row],[Tiền hàng]]-Table1[[#This Row],[Tiền chiết khấu]])*8%</f>
        <v>117856</v>
      </c>
      <c r="K371" s="69">
        <v>1591056</v>
      </c>
      <c r="L371" s="8" t="s">
        <v>24</v>
      </c>
      <c r="M371" s="63">
        <v>45708</v>
      </c>
      <c r="N371" s="64" t="s">
        <v>3740</v>
      </c>
      <c r="O371" s="69">
        <f>IF(Table1[[#This Row],[Phân loại]]="Tồn đầu kỳ",Table1[[#This Row],[Tổng giá trị]],0)</f>
        <v>0</v>
      </c>
      <c r="P371" s="8">
        <f>IF(Table1[[#This Row],[Số còn phải thu ĐK]]&lt;&gt;0,0,IF(Table1[[#This Row],[Phân loại]]="Bán hàng",Table1[[#This Row],[Tổng giá trị]],-Table1[[#This Row],[Tổng giá trị]]))</f>
        <v>1591056</v>
      </c>
      <c r="Q371" s="18">
        <f t="shared" si="50"/>
        <v>1591056</v>
      </c>
      <c r="R371" s="8">
        <f>Table1[[#This Row],[Số còn phải thu ĐK]]+Table1[[#This Row],[Giá Trị HD sau CK]]-Table1[[#This Row],[Số tiền đã thu]]</f>
        <v>0</v>
      </c>
      <c r="S371" s="7">
        <f>IF(Table1[[#This Row],[Ngày hóa đơn]]&lt;&gt;"",Table1[[#This Row],[Ngày hóa đơn]],Table1[[#This Row],[Ngày hạch toán]])</f>
        <v>45706</v>
      </c>
      <c r="T371" s="8"/>
      <c r="U371" s="7">
        <f>IF(Table1[[#This Row],[Ngày tính CN]]="","",S371+T371)</f>
        <v>45706</v>
      </c>
      <c r="V371" s="71">
        <f ca="1">IF(Table1[[#This Row],[Hạn thanh toán]]="","",IF((U371-NOW())&lt;0,0,(U371-NOW())))</f>
        <v>0</v>
      </c>
      <c r="W371" s="69"/>
      <c r="X371" s="65" t="str">
        <f t="shared" ca="1" si="49"/>
        <v/>
      </c>
      <c r="Y371" s="65" t="str">
        <f t="shared" si="55"/>
        <v>Đã thanh toán</v>
      </c>
      <c r="Z371" s="250">
        <f>Table1[[#This Row],[Hạn thanh toán]]</f>
        <v>45706</v>
      </c>
      <c r="AA371" s="250">
        <f>Table1[[#This Row],[Ngày Thanh toán]]</f>
        <v>45708</v>
      </c>
      <c r="AD371" s="3" t="str">
        <f>IF(Table1[[#This Row],[Mã khách hàng]]="","",VLOOKUP($A371,Ma_KH!$A:$Q,Ma_KH!O$1,0))</f>
        <v>KL00145</v>
      </c>
      <c r="AE371" s="3" t="str">
        <f>IF(Table1[[#This Row],[Mã khách hàng]]="","",VLOOKUP($A371,Ma_KH!$A:$Q,Ma_KH!P$1,0))</f>
        <v>CÔNG TY CỔ PHẦN THƯƠNG MẠI NỘI THẤT PHÚC ĐẠT</v>
      </c>
      <c r="AF371" s="3" t="str">
        <f>VLOOKUP(A371,Ma_KH!A:Q,Ma_KH!J$1,0)</f>
        <v>Hứa Thị Ngọc Thơ</v>
      </c>
    </row>
    <row r="372" spans="1:32" ht="16.5">
      <c r="A372" s="73" t="s">
        <v>73</v>
      </c>
      <c r="B372" s="73" t="s">
        <v>751</v>
      </c>
      <c r="C372" s="75">
        <v>45765</v>
      </c>
      <c r="D372" s="76" t="s">
        <v>756</v>
      </c>
      <c r="E372" s="75">
        <v>45765</v>
      </c>
      <c r="F372" s="81"/>
      <c r="G372" s="73" t="s">
        <v>757</v>
      </c>
      <c r="H372" s="69">
        <v>1569853</v>
      </c>
      <c r="I372" s="69">
        <v>0</v>
      </c>
      <c r="J372" s="69">
        <f>(Table1[[#This Row],[Tiền hàng]]-Table1[[#This Row],[Tiền chiết khấu]])*8%</f>
        <v>125588.24</v>
      </c>
      <c r="K372" s="69">
        <v>1695441</v>
      </c>
      <c r="L372" s="8" t="s">
        <v>24</v>
      </c>
      <c r="M372" s="63">
        <v>45768</v>
      </c>
      <c r="N372" s="64" t="s">
        <v>3741</v>
      </c>
      <c r="O372" s="69">
        <f>IF(Table1[[#This Row],[Phân loại]]="Tồn đầu kỳ",Table1[[#This Row],[Tổng giá trị]],0)</f>
        <v>0</v>
      </c>
      <c r="P372" s="8">
        <f>IF(Table1[[#This Row],[Số còn phải thu ĐK]]&lt;&gt;0,0,IF(Table1[[#This Row],[Phân loại]]="Bán hàng",Table1[[#This Row],[Tổng giá trị]],-Table1[[#This Row],[Tổng giá trị]]))</f>
        <v>1695441</v>
      </c>
      <c r="Q372" s="18">
        <f t="shared" si="50"/>
        <v>1695441</v>
      </c>
      <c r="R372" s="8">
        <f>Table1[[#This Row],[Số còn phải thu ĐK]]+Table1[[#This Row],[Giá Trị HD sau CK]]-Table1[[#This Row],[Số tiền đã thu]]</f>
        <v>0</v>
      </c>
      <c r="S372" s="7">
        <f>IF(Table1[[#This Row],[Ngày hóa đơn]]&lt;&gt;"",Table1[[#This Row],[Ngày hóa đơn]],Table1[[#This Row],[Ngày hạch toán]])</f>
        <v>45765</v>
      </c>
      <c r="T372" s="8"/>
      <c r="U372" s="7">
        <f>IF(Table1[[#This Row],[Ngày tính CN]]="","",S372+T372)</f>
        <v>45765</v>
      </c>
      <c r="V372" s="71">
        <f ca="1">IF(Table1[[#This Row],[Hạn thanh toán]]="","",IF((U372-NOW())&lt;0,0,(U372-NOW())))</f>
        <v>0</v>
      </c>
      <c r="W372" s="69"/>
      <c r="X372" s="65" t="str">
        <f t="shared" ca="1" si="49"/>
        <v/>
      </c>
      <c r="Y372" s="65" t="str">
        <f t="shared" si="55"/>
        <v>Đã thanh toán</v>
      </c>
      <c r="Z372" s="250">
        <f>Table1[[#This Row],[Hạn thanh toán]]</f>
        <v>45765</v>
      </c>
      <c r="AA372" s="250">
        <f>Table1[[#This Row],[Ngày Thanh toán]]</f>
        <v>45768</v>
      </c>
      <c r="AD372" s="3" t="str">
        <f>IF(Table1[[#This Row],[Mã khách hàng]]="","",VLOOKUP($A372,Ma_KH!$A:$Q,Ma_KH!O$1,0))</f>
        <v>KL00145</v>
      </c>
      <c r="AE372" s="3" t="str">
        <f>IF(Table1[[#This Row],[Mã khách hàng]]="","",VLOOKUP($A372,Ma_KH!$A:$Q,Ma_KH!P$1,0))</f>
        <v>CÔNG TY CỔ PHẦN THƯƠNG MẠI NỘI THẤT PHÚC ĐẠT</v>
      </c>
      <c r="AF372" s="3" t="str">
        <f>VLOOKUP(A372,Ma_KH!A:Q,Ma_KH!J$1,0)</f>
        <v>Hứa Thị Ngọc Thơ</v>
      </c>
    </row>
    <row r="373" spans="1:32" ht="16.5">
      <c r="A373" s="73" t="s">
        <v>73</v>
      </c>
      <c r="B373" s="73" t="s">
        <v>751</v>
      </c>
      <c r="C373" s="75">
        <v>45803</v>
      </c>
      <c r="D373" s="76" t="s">
        <v>758</v>
      </c>
      <c r="E373" s="75">
        <v>45803</v>
      </c>
      <c r="F373" s="81"/>
      <c r="G373" s="73" t="s">
        <v>759</v>
      </c>
      <c r="H373" s="69">
        <v>1508978</v>
      </c>
      <c r="I373" s="69">
        <v>0</v>
      </c>
      <c r="J373" s="69">
        <f>(Table1[[#This Row],[Tiền hàng]]-Table1[[#This Row],[Tiền chiết khấu]])*8%</f>
        <v>120718.24</v>
      </c>
      <c r="K373" s="69">
        <v>1629696</v>
      </c>
      <c r="L373" s="8" t="s">
        <v>24</v>
      </c>
      <c r="M373" s="63">
        <v>45804</v>
      </c>
      <c r="N373" s="64" t="s">
        <v>3742</v>
      </c>
      <c r="O373" s="69">
        <f>IF(Table1[[#This Row],[Phân loại]]="Tồn đầu kỳ",Table1[[#This Row],[Tổng giá trị]],0)</f>
        <v>0</v>
      </c>
      <c r="P373" s="8">
        <f>IF(Table1[[#This Row],[Số còn phải thu ĐK]]&lt;&gt;0,0,IF(Table1[[#This Row],[Phân loại]]="Bán hàng",Table1[[#This Row],[Tổng giá trị]],-Table1[[#This Row],[Tổng giá trị]]))</f>
        <v>1629696</v>
      </c>
      <c r="Q373" s="18">
        <f t="shared" si="50"/>
        <v>1629696</v>
      </c>
      <c r="R373" s="8">
        <f>Table1[[#This Row],[Số còn phải thu ĐK]]+Table1[[#This Row],[Giá Trị HD sau CK]]-Table1[[#This Row],[Số tiền đã thu]]</f>
        <v>0</v>
      </c>
      <c r="S373" s="7">
        <f>IF(Table1[[#This Row],[Ngày hóa đơn]]&lt;&gt;"",Table1[[#This Row],[Ngày hóa đơn]],Table1[[#This Row],[Ngày hạch toán]])</f>
        <v>45803</v>
      </c>
      <c r="T373" s="8"/>
      <c r="U373" s="7">
        <f>IF(Table1[[#This Row],[Ngày tính CN]]="","",S373+T373)</f>
        <v>45803</v>
      </c>
      <c r="V373" s="71">
        <f ca="1">IF(Table1[[#This Row],[Hạn thanh toán]]="","",IF((U373-NOW())&lt;0,0,(U373-NOW())))</f>
        <v>0</v>
      </c>
      <c r="W373" s="69"/>
      <c r="X373" s="65" t="str">
        <f t="shared" ca="1" si="49"/>
        <v/>
      </c>
      <c r="Y373" s="65" t="str">
        <f t="shared" si="55"/>
        <v>Đã thanh toán</v>
      </c>
      <c r="Z373" s="250">
        <f>Table1[[#This Row],[Hạn thanh toán]]</f>
        <v>45803</v>
      </c>
      <c r="AA373" s="250">
        <f>Table1[[#This Row],[Ngày Thanh toán]]</f>
        <v>45804</v>
      </c>
      <c r="AD373" s="3" t="str">
        <f>IF(Table1[[#This Row],[Mã khách hàng]]="","",VLOOKUP($A373,Ma_KH!$A:$Q,Ma_KH!O$1,0))</f>
        <v>KL00145</v>
      </c>
      <c r="AE373" s="3" t="str">
        <f>IF(Table1[[#This Row],[Mã khách hàng]]="","",VLOOKUP($A373,Ma_KH!$A:$Q,Ma_KH!P$1,0))</f>
        <v>CÔNG TY CỔ PHẦN THƯƠNG MẠI NỘI THẤT PHÚC ĐẠT</v>
      </c>
      <c r="AF373" s="3" t="str">
        <f>VLOOKUP(A373,Ma_KH!A:Q,Ma_KH!J$1,0)</f>
        <v>Hứa Thị Ngọc Thơ</v>
      </c>
    </row>
    <row r="374" spans="1:32" s="58" customFormat="1" ht="16.5">
      <c r="A374" s="42" t="s">
        <v>73</v>
      </c>
      <c r="B374" s="42" t="s">
        <v>751</v>
      </c>
      <c r="C374" s="44">
        <v>45842</v>
      </c>
      <c r="D374" s="43" t="s">
        <v>760</v>
      </c>
      <c r="E374" s="44">
        <v>45842</v>
      </c>
      <c r="F374" s="48"/>
      <c r="G374" s="42" t="s">
        <v>761</v>
      </c>
      <c r="H374" s="54">
        <v>1591094</v>
      </c>
      <c r="I374" s="54">
        <v>0</v>
      </c>
      <c r="J374" s="54">
        <f>(Table1[[#This Row],[Tiền hàng]]-Table1[[#This Row],[Tiền chiết khấu]])*8%</f>
        <v>127287.52</v>
      </c>
      <c r="K374" s="54">
        <v>1718382</v>
      </c>
      <c r="L374" s="55" t="s">
        <v>24</v>
      </c>
      <c r="M374" s="56"/>
      <c r="N374" s="55"/>
      <c r="O374" s="54">
        <f>IF(Table1[[#This Row],[Phân loại]]="Tồn đầu kỳ",Table1[[#This Row],[Tổng giá trị]],0)</f>
        <v>0</v>
      </c>
      <c r="P374" s="55">
        <f>IF(Table1[[#This Row],[Số còn phải thu ĐK]]&lt;&gt;0,0,IF(Table1[[#This Row],[Phân loại]]="Bán hàng",Table1[[#This Row],[Tổng giá trị]],-Table1[[#This Row],[Tổng giá trị]]))</f>
        <v>1718382</v>
      </c>
      <c r="Q374" s="18">
        <f t="shared" si="50"/>
        <v>0</v>
      </c>
      <c r="R374" s="55">
        <f>Table1[[#This Row],[Số còn phải thu ĐK]]+Table1[[#This Row],[Giá Trị HD sau CK]]-Table1[[#This Row],[Số tiền đã thu]]</f>
        <v>1718382</v>
      </c>
      <c r="S374" s="56">
        <f>IF(Table1[[#This Row],[Ngày hóa đơn]]&lt;&gt;"",Table1[[#This Row],[Ngày hóa đơn]],Table1[[#This Row],[Ngày hạch toán]])</f>
        <v>45842</v>
      </c>
      <c r="T374" s="55"/>
      <c r="U374" s="56">
        <f>IF(Table1[[#This Row],[Ngày tính CN]]="","",S374+T374)</f>
        <v>45842</v>
      </c>
      <c r="V374" s="57">
        <f ca="1">IF(Table1[[#This Row],[Hạn thanh toán]]="","",IF((U374-NOW())&lt;0,0,(U374-NOW())))</f>
        <v>0</v>
      </c>
      <c r="W374" s="54"/>
      <c r="X374" s="65">
        <f t="shared" ca="1" si="49"/>
        <v>159.36242152778141</v>
      </c>
      <c r="Y374" s="109" t="str">
        <f t="shared" ca="1" si="55"/>
        <v>Nợ quá hạn hơn 120 ngày có khả năng mất thanh toán</v>
      </c>
      <c r="Z374" s="254">
        <f>Table1[[#This Row],[Hạn thanh toán]]</f>
        <v>45842</v>
      </c>
      <c r="AA374" s="254">
        <f>Table1[[#This Row],[Ngày Thanh toán]]</f>
        <v>0</v>
      </c>
      <c r="AD374" s="3" t="str">
        <f>IF(Table1[[#This Row],[Mã khách hàng]]="","",VLOOKUP($A374,Ma_KH!$A:$Q,Ma_KH!O$1,0))</f>
        <v>KL00145</v>
      </c>
      <c r="AE374" s="3" t="str">
        <f>IF(Table1[[#This Row],[Mã khách hàng]]="","",VLOOKUP($A374,Ma_KH!$A:$Q,Ma_KH!P$1,0))</f>
        <v>CÔNG TY CỔ PHẦN THƯƠNG MẠI NỘI THẤT PHÚC ĐẠT</v>
      </c>
      <c r="AF374" s="58" t="str">
        <f>VLOOKUP(A374,Ma_KH!A:Q,Ma_KH!J$1,0)</f>
        <v>Hứa Thị Ngọc Thơ</v>
      </c>
    </row>
    <row r="375" spans="1:32" ht="16.5">
      <c r="A375" s="73" t="s">
        <v>73</v>
      </c>
      <c r="B375" s="73" t="s">
        <v>751</v>
      </c>
      <c r="C375" s="75">
        <v>45895</v>
      </c>
      <c r="D375" s="76" t="s">
        <v>762</v>
      </c>
      <c r="E375" s="75">
        <v>45895</v>
      </c>
      <c r="F375" s="81"/>
      <c r="G375" s="73" t="s">
        <v>763</v>
      </c>
      <c r="H375" s="69">
        <v>1103800</v>
      </c>
      <c r="I375" s="69">
        <v>0</v>
      </c>
      <c r="J375" s="69">
        <f>(Table1[[#This Row],[Tiền hàng]]-Table1[[#This Row],[Tiền chiết khấu]])*8%</f>
        <v>88304</v>
      </c>
      <c r="K375" s="69">
        <v>1192104</v>
      </c>
      <c r="L375" s="8" t="s">
        <v>24</v>
      </c>
      <c r="M375" s="63">
        <v>45898</v>
      </c>
      <c r="N375" s="64" t="s">
        <v>3743</v>
      </c>
      <c r="O375" s="69">
        <f>IF(Table1[[#This Row],[Phân loại]]="Tồn đầu kỳ",Table1[[#This Row],[Tổng giá trị]],0)</f>
        <v>0</v>
      </c>
      <c r="P375" s="8">
        <f>IF(Table1[[#This Row],[Số còn phải thu ĐK]]&lt;&gt;0,0,IF(Table1[[#This Row],[Phân loại]]="Bán hàng",Table1[[#This Row],[Tổng giá trị]],-Table1[[#This Row],[Tổng giá trị]]))</f>
        <v>1192104</v>
      </c>
      <c r="Q375" s="18">
        <f t="shared" si="50"/>
        <v>1192104</v>
      </c>
      <c r="R375" s="8">
        <f>Table1[[#This Row],[Số còn phải thu ĐK]]+Table1[[#This Row],[Giá Trị HD sau CK]]-Table1[[#This Row],[Số tiền đã thu]]</f>
        <v>0</v>
      </c>
      <c r="S375" s="7">
        <f>IF(Table1[[#This Row],[Ngày hóa đơn]]&lt;&gt;"",Table1[[#This Row],[Ngày hóa đơn]],Table1[[#This Row],[Ngày hạch toán]])</f>
        <v>45895</v>
      </c>
      <c r="T375" s="8"/>
      <c r="U375" s="7">
        <f>IF(Table1[[#This Row],[Ngày tính CN]]="","",S375+T375)</f>
        <v>45895</v>
      </c>
      <c r="V375" s="71">
        <f ca="1">IF(Table1[[#This Row],[Hạn thanh toán]]="","",IF((U375-NOW())&lt;0,0,(U375-NOW())))</f>
        <v>0</v>
      </c>
      <c r="W375" s="69"/>
      <c r="X375" s="65" t="str">
        <f t="shared" ca="1" si="49"/>
        <v/>
      </c>
      <c r="Y375" s="65" t="str">
        <f t="shared" si="55"/>
        <v>Đã thanh toán</v>
      </c>
      <c r="Z375" s="250">
        <f>Table1[[#This Row],[Hạn thanh toán]]</f>
        <v>45895</v>
      </c>
      <c r="AA375" s="250">
        <f>Table1[[#This Row],[Ngày Thanh toán]]</f>
        <v>45898</v>
      </c>
      <c r="AD375" s="3" t="str">
        <f>IF(Table1[[#This Row],[Mã khách hàng]]="","",VLOOKUP($A375,Ma_KH!$A:$Q,Ma_KH!O$1,0))</f>
        <v>KL00145</v>
      </c>
      <c r="AE375" s="3" t="str">
        <f>IF(Table1[[#This Row],[Mã khách hàng]]="","",VLOOKUP($A375,Ma_KH!$A:$Q,Ma_KH!P$1,0))</f>
        <v>CÔNG TY CỔ PHẦN THƯƠNG MẠI NỘI THẤT PHÚC ĐẠT</v>
      </c>
      <c r="AF375" s="3" t="str">
        <f>VLOOKUP(A375,Ma_KH!A:Q,Ma_KH!J$1,0)</f>
        <v>Hứa Thị Ngọc Thơ</v>
      </c>
    </row>
    <row r="376" spans="1:32" ht="16.5">
      <c r="A376" s="66" t="s">
        <v>73</v>
      </c>
      <c r="B376" s="66" t="s">
        <v>751</v>
      </c>
      <c r="C376" s="67">
        <v>45923</v>
      </c>
      <c r="D376" s="68" t="s">
        <v>764</v>
      </c>
      <c r="E376" s="67">
        <v>45923</v>
      </c>
      <c r="F376" s="72"/>
      <c r="G376" s="66" t="s">
        <v>765</v>
      </c>
      <c r="H376" s="69">
        <v>1066049</v>
      </c>
      <c r="I376" s="69">
        <v>0</v>
      </c>
      <c r="J376" s="69">
        <f>(Table1[[#This Row],[Tiền hàng]]-Table1[[#This Row],[Tiền chiết khấu]])*8%</f>
        <v>85283.92</v>
      </c>
      <c r="K376" s="69">
        <v>1151333</v>
      </c>
      <c r="L376" s="8" t="s">
        <v>24</v>
      </c>
      <c r="M376" s="63">
        <v>45929</v>
      </c>
      <c r="N376" s="64" t="s">
        <v>3744</v>
      </c>
      <c r="O376" s="69">
        <f>IF(Table1[[#This Row],[Phân loại]]="Tồn đầu kỳ",Table1[[#This Row],[Tổng giá trị]],0)</f>
        <v>0</v>
      </c>
      <c r="P376" s="8">
        <f>IF(Table1[[#This Row],[Số còn phải thu ĐK]]&lt;&gt;0,0,IF(Table1[[#This Row],[Phân loại]]="Bán hàng",Table1[[#This Row],[Tổng giá trị]],-Table1[[#This Row],[Tổng giá trị]]))</f>
        <v>1151333</v>
      </c>
      <c r="Q376" s="18">
        <f t="shared" si="50"/>
        <v>1151333</v>
      </c>
      <c r="R376" s="8">
        <f>Table1[[#This Row],[Số còn phải thu ĐK]]+Table1[[#This Row],[Giá Trị HD sau CK]]-Table1[[#This Row],[Số tiền đã thu]]</f>
        <v>0</v>
      </c>
      <c r="S376" s="7">
        <f>IF(Table1[[#This Row],[Ngày hóa đơn]]&lt;&gt;"",Table1[[#This Row],[Ngày hóa đơn]],Table1[[#This Row],[Ngày hạch toán]])</f>
        <v>45923</v>
      </c>
      <c r="T376" s="8"/>
      <c r="U376" s="7">
        <f>IF(Table1[[#This Row],[Ngày tính CN]]="","",S376+T376)</f>
        <v>45923</v>
      </c>
      <c r="V376" s="71">
        <f ca="1">IF(Table1[[#This Row],[Hạn thanh toán]]="","",IF((U376-NOW())&lt;0,0,(U376-NOW())))</f>
        <v>0</v>
      </c>
      <c r="W376" s="69"/>
      <c r="X376" s="65" t="str">
        <f t="shared" ca="1" si="49"/>
        <v/>
      </c>
      <c r="Y376" s="65" t="str">
        <f t="shared" si="55"/>
        <v>Đã thanh toán</v>
      </c>
      <c r="Z376" s="250">
        <f>Table1[[#This Row],[Hạn thanh toán]]</f>
        <v>45923</v>
      </c>
      <c r="AA376" s="250">
        <f>Table1[[#This Row],[Ngày Thanh toán]]</f>
        <v>45929</v>
      </c>
      <c r="AD376" s="3" t="str">
        <f>IF(Table1[[#This Row],[Mã khách hàng]]="","",VLOOKUP($A376,Ma_KH!$A:$Q,Ma_KH!O$1,0))</f>
        <v>KL00145</v>
      </c>
      <c r="AE376" s="3" t="str">
        <f>IF(Table1[[#This Row],[Mã khách hàng]]="","",VLOOKUP($A376,Ma_KH!$A:$Q,Ma_KH!P$1,0))</f>
        <v>CÔNG TY CỔ PHẦN THƯƠNG MẠI NỘI THẤT PHÚC ĐẠT</v>
      </c>
      <c r="AF376" s="3" t="str">
        <f>VLOOKUP(A376,Ma_KH!A:Q,Ma_KH!J$1,0)</f>
        <v>Hứa Thị Ngọc Thơ</v>
      </c>
    </row>
    <row r="377" spans="1:32" ht="16.5">
      <c r="A377" s="66" t="s">
        <v>73</v>
      </c>
      <c r="B377" s="66" t="s">
        <v>751</v>
      </c>
      <c r="C377" s="67">
        <v>45941</v>
      </c>
      <c r="D377" s="68" t="s">
        <v>766</v>
      </c>
      <c r="E377" s="67"/>
      <c r="F377" s="84" t="s">
        <v>767</v>
      </c>
      <c r="G377" s="72" t="s">
        <v>768</v>
      </c>
      <c r="H377" s="69">
        <v>955327</v>
      </c>
      <c r="I377" s="69">
        <v>0</v>
      </c>
      <c r="J377" s="69">
        <f>(Table1[[#This Row],[Tiền hàng]]-Table1[[#This Row],[Tiền chiết khấu]])*8%</f>
        <v>76426.16</v>
      </c>
      <c r="K377" s="69">
        <v>1031753</v>
      </c>
      <c r="L377" s="8" t="s">
        <v>24</v>
      </c>
      <c r="M377" s="63">
        <v>45943</v>
      </c>
      <c r="N377" s="64" t="s">
        <v>3745</v>
      </c>
      <c r="O377" s="69">
        <f>IF(Table1[[#This Row],[Phân loại]]="Tồn đầu kỳ",Table1[[#This Row],[Tổng giá trị]],0)</f>
        <v>0</v>
      </c>
      <c r="P377" s="8">
        <f>IF(Table1[[#This Row],[Số còn phải thu ĐK]]&lt;&gt;0,0,IF(Table1[[#This Row],[Phân loại]]="Bán hàng",Table1[[#This Row],[Tổng giá trị]],-Table1[[#This Row],[Tổng giá trị]]))</f>
        <v>1031753</v>
      </c>
      <c r="Q377" s="18">
        <f t="shared" si="50"/>
        <v>1031753</v>
      </c>
      <c r="R377" s="8">
        <f>Table1[[#This Row],[Số còn phải thu ĐK]]+Table1[[#This Row],[Giá Trị HD sau CK]]-Table1[[#This Row],[Số tiền đã thu]]</f>
        <v>0</v>
      </c>
      <c r="S377" s="7">
        <f>IF(Table1[[#This Row],[Ngày hóa đơn]]&lt;&gt;"",Table1[[#This Row],[Ngày hóa đơn]],Table1[[#This Row],[Ngày hạch toán]])</f>
        <v>45941</v>
      </c>
      <c r="T377" s="8"/>
      <c r="U377" s="7">
        <f>IF(Table1[[#This Row],[Ngày tính CN]]="","",S377+T377)</f>
        <v>45941</v>
      </c>
      <c r="V377" s="71">
        <f ca="1">IF(Table1[[#This Row],[Hạn thanh toán]]="","",IF((U377-NOW())&lt;0,0,(U377-NOW())))</f>
        <v>0</v>
      </c>
      <c r="W377" s="69"/>
      <c r="X377" s="65" t="str">
        <f t="shared" ca="1" si="49"/>
        <v/>
      </c>
      <c r="Y377" s="65" t="str">
        <f t="shared" si="55"/>
        <v>Đã thanh toán</v>
      </c>
      <c r="Z377" s="250">
        <f>Table1[[#This Row],[Hạn thanh toán]]</f>
        <v>45941</v>
      </c>
      <c r="AA377" s="250">
        <f>Table1[[#This Row],[Ngày Thanh toán]]</f>
        <v>45943</v>
      </c>
      <c r="AD377" s="3" t="str">
        <f>IF(Table1[[#This Row],[Mã khách hàng]]="","",VLOOKUP($A377,Ma_KH!$A:$Q,Ma_KH!O$1,0))</f>
        <v>KL00145</v>
      </c>
      <c r="AE377" s="3" t="str">
        <f>IF(Table1[[#This Row],[Mã khách hàng]]="","",VLOOKUP($A377,Ma_KH!$A:$Q,Ma_KH!P$1,0))</f>
        <v>CÔNG TY CỔ PHẦN THƯƠNG MẠI NỘI THẤT PHÚC ĐẠT</v>
      </c>
      <c r="AF377" s="3" t="str">
        <f>VLOOKUP(A377,Ma_KH!A:Q,Ma_KH!J$1,0)</f>
        <v>Hứa Thị Ngọc Thơ</v>
      </c>
    </row>
    <row r="378" spans="1:32" ht="16.5">
      <c r="A378" s="66" t="s">
        <v>73</v>
      </c>
      <c r="B378" s="66" t="s">
        <v>751</v>
      </c>
      <c r="C378" s="67">
        <v>45961</v>
      </c>
      <c r="D378" s="68" t="s">
        <v>769</v>
      </c>
      <c r="E378" s="67"/>
      <c r="F378" s="84" t="s">
        <v>770</v>
      </c>
      <c r="G378" s="72" t="s">
        <v>771</v>
      </c>
      <c r="H378" s="69">
        <v>874258</v>
      </c>
      <c r="I378" s="69">
        <v>0</v>
      </c>
      <c r="J378" s="69">
        <f>(Table1[[#This Row],[Tiền hàng]]-Table1[[#This Row],[Tiền chiết khấu]])*8%</f>
        <v>69940.639999999999</v>
      </c>
      <c r="K378" s="69">
        <v>944199</v>
      </c>
      <c r="L378" s="8" t="s">
        <v>24</v>
      </c>
      <c r="M378" s="63">
        <v>45966</v>
      </c>
      <c r="N378" s="64" t="s">
        <v>18886</v>
      </c>
      <c r="O378" s="69">
        <f>IF(Table1[[#This Row],[Phân loại]]="Tồn đầu kỳ",Table1[[#This Row],[Tổng giá trị]],0)</f>
        <v>0</v>
      </c>
      <c r="P378" s="8">
        <f>IF(Table1[[#This Row],[Số còn phải thu ĐK]]&lt;&gt;0,0,IF(Table1[[#This Row],[Phân loại]]="Bán hàng",Table1[[#This Row],[Tổng giá trị]],-Table1[[#This Row],[Tổng giá trị]]))</f>
        <v>944199</v>
      </c>
      <c r="Q378" s="18">
        <f t="shared" si="50"/>
        <v>944199</v>
      </c>
      <c r="R378" s="8">
        <f>Table1[[#This Row],[Số còn phải thu ĐK]]+Table1[[#This Row],[Giá Trị HD sau CK]]-Table1[[#This Row],[Số tiền đã thu]]</f>
        <v>0</v>
      </c>
      <c r="S378" s="7">
        <f>IF(Table1[[#This Row],[Ngày hóa đơn]]&lt;&gt;"",Table1[[#This Row],[Ngày hóa đơn]],Table1[[#This Row],[Ngày hạch toán]])</f>
        <v>45961</v>
      </c>
      <c r="T378" s="8"/>
      <c r="U378" s="7">
        <f>IF(Table1[[#This Row],[Ngày tính CN]]="","",S378+T378)</f>
        <v>45961</v>
      </c>
      <c r="V378" s="71">
        <f ca="1">IF(Table1[[#This Row],[Hạn thanh toán]]="","",IF((U378-NOW())&lt;0,0,(U378-NOW())))</f>
        <v>0</v>
      </c>
      <c r="W378" s="69"/>
      <c r="X378" s="65" t="str">
        <f t="shared" ca="1" si="49"/>
        <v/>
      </c>
      <c r="Y378" s="65" t="str">
        <f t="shared" si="55"/>
        <v>Đã thanh toán</v>
      </c>
      <c r="Z378" s="250">
        <f>Table1[[#This Row],[Hạn thanh toán]]</f>
        <v>45961</v>
      </c>
      <c r="AA378" s="250">
        <f>Table1[[#This Row],[Ngày Thanh toán]]</f>
        <v>45966</v>
      </c>
      <c r="AD378" s="3" t="str">
        <f>IF(Table1[[#This Row],[Mã khách hàng]]="","",VLOOKUP($A378,Ma_KH!$A:$Q,Ma_KH!O$1,0))</f>
        <v>KL00145</v>
      </c>
      <c r="AE378" s="3" t="str">
        <f>IF(Table1[[#This Row],[Mã khách hàng]]="","",VLOOKUP($A378,Ma_KH!$A:$Q,Ma_KH!P$1,0))</f>
        <v>CÔNG TY CỔ PHẦN THƯƠNG MẠI NỘI THẤT PHÚC ĐẠT</v>
      </c>
      <c r="AF378" s="3" t="str">
        <f>VLOOKUP(A378,Ma_KH!A:Q,Ma_KH!J$1,0)</f>
        <v>Hứa Thị Ngọc Thơ</v>
      </c>
    </row>
    <row r="379" spans="1:32" ht="16.5">
      <c r="A379" s="66" t="s">
        <v>73</v>
      </c>
      <c r="B379" s="66" t="s">
        <v>751</v>
      </c>
      <c r="C379" s="318">
        <v>45979</v>
      </c>
      <c r="D379" s="242" t="s">
        <v>18973</v>
      </c>
      <c r="E379" s="67"/>
      <c r="F379" s="242" t="s">
        <v>18974</v>
      </c>
      <c r="G379" s="242" t="s">
        <v>18975</v>
      </c>
      <c r="H379" s="241">
        <v>827920</v>
      </c>
      <c r="I379" s="69">
        <v>0</v>
      </c>
      <c r="J379" s="241">
        <v>66234</v>
      </c>
      <c r="K379" s="241">
        <v>894154</v>
      </c>
      <c r="L379" s="8" t="s">
        <v>24</v>
      </c>
      <c r="M379" s="63">
        <v>45985</v>
      </c>
      <c r="N379" s="64"/>
      <c r="O379" s="69">
        <f>IF(Table1[[#This Row],[Phân loại]]="Tồn đầu kỳ",Table1[[#This Row],[Tổng giá trị]],0)</f>
        <v>0</v>
      </c>
      <c r="P379" s="8">
        <f>IF(Table1[[#This Row],[Số còn phải thu ĐK]]&lt;&gt;0,0,IF(Table1[[#This Row],[Phân loại]]="Bán hàng",Table1[[#This Row],[Tổng giá trị]],-Table1[[#This Row],[Tổng giá trị]]))</f>
        <v>894154</v>
      </c>
      <c r="Q379" s="70">
        <f t="shared" ref="Q379" si="60">IF(M379&lt;&gt;"",IF(O379&lt;&gt;0,O379,P379),0)</f>
        <v>894154</v>
      </c>
      <c r="R379" s="8">
        <f>Table1[[#This Row],[Số còn phải thu ĐK]]+Table1[[#This Row],[Giá Trị HD sau CK]]-Table1[[#This Row],[Số tiền đã thu]]</f>
        <v>0</v>
      </c>
      <c r="S379" s="7">
        <f>IF(Table1[[#This Row],[Ngày hóa đơn]]&lt;&gt;"",Table1[[#This Row],[Ngày hóa đơn]],Table1[[#This Row],[Ngày hạch toán]])</f>
        <v>45979</v>
      </c>
      <c r="T379" s="8"/>
      <c r="U379" s="7">
        <f>IF(Table1[[#This Row],[Ngày tính CN]]="","",S379+T379)</f>
        <v>45979</v>
      </c>
      <c r="V379" s="71">
        <f ca="1">IF(Table1[[#This Row],[Hạn thanh toán]]="","",IF((U379-NOW())&lt;0,0,(U379-NOW())))</f>
        <v>0</v>
      </c>
      <c r="W379" s="69"/>
      <c r="X379" s="65" t="str">
        <f t="shared" ca="1" si="49"/>
        <v/>
      </c>
      <c r="Y379" s="65" t="str">
        <f t="shared" ref="Y379" si="61">IF(R379=0,"Đã thanh toán",IF(X379="","",IF(X379&lt;=0,"Chưa đến hạn thanh toán",IF(X379&lt;=30,"Nợ quá hạn 30 ngày",IF(X379&lt;=60,"Nợ quá hạn từ 30 ngày đến 60 ngày",IF(X379&lt;=90,"Nợ quá hạn từ 60 ngày đến 90 ngày",IF(X379&lt;=120,"Nợ quá hạn từ 90 ngày đến 120 ngày","Nợ quá hạn hơn 120 ngày có khả năng mất thanh toán")))))))</f>
        <v>Đã thanh toán</v>
      </c>
      <c r="Z379" s="250">
        <f>Table1[[#This Row],[Hạn thanh toán]]</f>
        <v>45979</v>
      </c>
      <c r="AA379" s="250">
        <f>Table1[[#This Row],[Ngày Thanh toán]]</f>
        <v>45985</v>
      </c>
      <c r="AD379" s="3" t="str">
        <f>IF(Table1[[#This Row],[Mã khách hàng]]="","",VLOOKUP($A379,Ma_KH!$A:$Q,Ma_KH!O$1,0))</f>
        <v>KL00145</v>
      </c>
      <c r="AE379" s="3" t="str">
        <f>IF(Table1[[#This Row],[Mã khách hàng]]="","",VLOOKUP($A379,Ma_KH!$A:$Q,Ma_KH!P$1,0))</f>
        <v>CÔNG TY CỔ PHẦN THƯƠNG MẠI NỘI THẤT PHÚC ĐẠT</v>
      </c>
      <c r="AF379" s="3" t="str">
        <f>VLOOKUP(A379,Ma_KH!A:Q,Ma_KH!J$1,0)</f>
        <v>Hứa Thị Ngọc Thơ</v>
      </c>
    </row>
    <row r="380" spans="1:32" ht="16.5">
      <c r="A380" s="73" t="s">
        <v>74</v>
      </c>
      <c r="B380" s="73" t="s">
        <v>772</v>
      </c>
      <c r="C380" s="75">
        <v>45709</v>
      </c>
      <c r="D380" s="76" t="s">
        <v>773</v>
      </c>
      <c r="E380" s="75"/>
      <c r="F380" s="81"/>
      <c r="G380" s="73" t="s">
        <v>774</v>
      </c>
      <c r="H380" s="69">
        <v>2402919</v>
      </c>
      <c r="I380" s="69">
        <v>120146</v>
      </c>
      <c r="J380" s="69">
        <f>(Table1[[#This Row],[Tiền hàng]]-Table1[[#This Row],[Tiền chiết khấu]])*8%</f>
        <v>182621.84</v>
      </c>
      <c r="K380" s="69">
        <v>2465395</v>
      </c>
      <c r="L380" s="8" t="s">
        <v>24</v>
      </c>
      <c r="M380" s="113">
        <v>45752</v>
      </c>
      <c r="N380" s="112" t="s">
        <v>3746</v>
      </c>
      <c r="O380" s="69">
        <f>IF(Table1[[#This Row],[Phân loại]]="Tồn đầu kỳ",Table1[[#This Row],[Tổng giá trị]],0)</f>
        <v>0</v>
      </c>
      <c r="P380" s="8">
        <f>IF(Table1[[#This Row],[Số còn phải thu ĐK]]&lt;&gt;0,0,IF(Table1[[#This Row],[Phân loại]]="Bán hàng",Table1[[#This Row],[Tổng giá trị]],-Table1[[#This Row],[Tổng giá trị]]))</f>
        <v>2465395</v>
      </c>
      <c r="Q380" s="18">
        <f t="shared" si="50"/>
        <v>2465395</v>
      </c>
      <c r="R380" s="8">
        <f>Table1[[#This Row],[Số còn phải thu ĐK]]+Table1[[#This Row],[Giá Trị HD sau CK]]-Table1[[#This Row],[Số tiền đã thu]]</f>
        <v>0</v>
      </c>
      <c r="S380" s="7">
        <f>IF(Table1[[#This Row],[Ngày hóa đơn]]&lt;&gt;"",Table1[[#This Row],[Ngày hóa đơn]],Table1[[#This Row],[Ngày hạch toán]])</f>
        <v>45709</v>
      </c>
      <c r="T380" s="8"/>
      <c r="U380" s="7">
        <f>IF(Table1[[#This Row],[Ngày tính CN]]="","",S380+T380)</f>
        <v>45709</v>
      </c>
      <c r="V380" s="71">
        <f ca="1">IF(Table1[[#This Row],[Hạn thanh toán]]="","",IF((U380-NOW())&lt;0,0,(U380-NOW())))</f>
        <v>0</v>
      </c>
      <c r="W380" s="69"/>
      <c r="X380" s="65" t="str">
        <f t="shared" ca="1" si="49"/>
        <v/>
      </c>
      <c r="Y380" s="65" t="str">
        <f t="shared" si="55"/>
        <v>Đã thanh toán</v>
      </c>
      <c r="Z380" s="250">
        <f>Table1[[#This Row],[Hạn thanh toán]]</f>
        <v>45709</v>
      </c>
      <c r="AA380" s="250">
        <f>Table1[[#This Row],[Ngày Thanh toán]]</f>
        <v>45752</v>
      </c>
      <c r="AD380" s="3" t="str">
        <f>IF(Table1[[#This Row],[Mã khách hàng]]="","",VLOOKUP($A380,Ma_KH!$A:$Q,Ma_KH!O$1,0))</f>
        <v>KL00174</v>
      </c>
      <c r="AE380" s="3" t="str">
        <f>IF(Table1[[#This Row],[Mã khách hàng]]="","",VLOOKUP($A380,Ma_KH!$A:$Q,Ma_KH!P$1,0))</f>
        <v>Chumi Mart</v>
      </c>
      <c r="AF380" s="3" t="str">
        <f>VLOOKUP(A380,Ma_KH!A:Q,Ma_KH!J$1,0)</f>
        <v>Trần Thị Huệ</v>
      </c>
    </row>
    <row r="381" spans="1:32" ht="16.5">
      <c r="A381" s="73" t="s">
        <v>74</v>
      </c>
      <c r="B381" s="73" t="s">
        <v>772</v>
      </c>
      <c r="C381" s="75">
        <v>45758</v>
      </c>
      <c r="D381" s="76" t="s">
        <v>775</v>
      </c>
      <c r="E381" s="75"/>
      <c r="F381" s="81"/>
      <c r="G381" s="73" t="s">
        <v>776</v>
      </c>
      <c r="H381" s="69">
        <v>2067005</v>
      </c>
      <c r="I381" s="69">
        <v>103350</v>
      </c>
      <c r="J381" s="69">
        <f>(Table1[[#This Row],[Tiền hàng]]-Table1[[#This Row],[Tiền chiết khấu]])*8%</f>
        <v>157092.4</v>
      </c>
      <c r="K381" s="69">
        <v>2120747</v>
      </c>
      <c r="L381" s="8" t="s">
        <v>24</v>
      </c>
      <c r="M381" s="113">
        <v>45760</v>
      </c>
      <c r="N381" s="112" t="s">
        <v>3747</v>
      </c>
      <c r="O381" s="69">
        <f>IF(Table1[[#This Row],[Phân loại]]="Tồn đầu kỳ",Table1[[#This Row],[Tổng giá trị]],0)</f>
        <v>0</v>
      </c>
      <c r="P381" s="8">
        <f>IF(Table1[[#This Row],[Số còn phải thu ĐK]]&lt;&gt;0,0,IF(Table1[[#This Row],[Phân loại]]="Bán hàng",Table1[[#This Row],[Tổng giá trị]],-Table1[[#This Row],[Tổng giá trị]]))</f>
        <v>2120747</v>
      </c>
      <c r="Q381" s="18">
        <f t="shared" si="50"/>
        <v>2120747</v>
      </c>
      <c r="R381" s="8">
        <f>Table1[[#This Row],[Số còn phải thu ĐK]]+Table1[[#This Row],[Giá Trị HD sau CK]]-Table1[[#This Row],[Số tiền đã thu]]</f>
        <v>0</v>
      </c>
      <c r="S381" s="7">
        <f>IF(Table1[[#This Row],[Ngày hóa đơn]]&lt;&gt;"",Table1[[#This Row],[Ngày hóa đơn]],Table1[[#This Row],[Ngày hạch toán]])</f>
        <v>45758</v>
      </c>
      <c r="T381" s="8"/>
      <c r="U381" s="7">
        <f>IF(Table1[[#This Row],[Ngày tính CN]]="","",S381+T381)</f>
        <v>45758</v>
      </c>
      <c r="V381" s="71">
        <f ca="1">IF(Table1[[#This Row],[Hạn thanh toán]]="","",IF((U381-NOW())&lt;0,0,(U381-NOW())))</f>
        <v>0</v>
      </c>
      <c r="W381" s="69"/>
      <c r="X381" s="65" t="str">
        <f t="shared" ca="1" si="49"/>
        <v/>
      </c>
      <c r="Y381" s="65" t="str">
        <f t="shared" si="55"/>
        <v>Đã thanh toán</v>
      </c>
      <c r="Z381" s="250">
        <f>Table1[[#This Row],[Hạn thanh toán]]</f>
        <v>45758</v>
      </c>
      <c r="AA381" s="250">
        <f>Table1[[#This Row],[Ngày Thanh toán]]</f>
        <v>45760</v>
      </c>
      <c r="AD381" s="3" t="str">
        <f>IF(Table1[[#This Row],[Mã khách hàng]]="","",VLOOKUP($A381,Ma_KH!$A:$Q,Ma_KH!O$1,0))</f>
        <v>KL00174</v>
      </c>
      <c r="AE381" s="3" t="str">
        <f>IF(Table1[[#This Row],[Mã khách hàng]]="","",VLOOKUP($A381,Ma_KH!$A:$Q,Ma_KH!P$1,0))</f>
        <v>Chumi Mart</v>
      </c>
      <c r="AF381" s="3" t="str">
        <f>VLOOKUP(A381,Ma_KH!A:Q,Ma_KH!J$1,0)</f>
        <v>Trần Thị Huệ</v>
      </c>
    </row>
    <row r="382" spans="1:32" ht="16.5">
      <c r="A382" s="73" t="s">
        <v>74</v>
      </c>
      <c r="B382" s="73" t="s">
        <v>772</v>
      </c>
      <c r="C382" s="75">
        <v>45841</v>
      </c>
      <c r="D382" s="76" t="s">
        <v>777</v>
      </c>
      <c r="E382" s="75"/>
      <c r="F382" s="81"/>
      <c r="G382" s="73" t="s">
        <v>776</v>
      </c>
      <c r="H382" s="69">
        <v>2770075</v>
      </c>
      <c r="I382" s="69">
        <v>138504</v>
      </c>
      <c r="J382" s="69">
        <f>(Table1[[#This Row],[Tiền hàng]]-Table1[[#This Row],[Tiền chiết khấu]])*8%</f>
        <v>210525.68</v>
      </c>
      <c r="K382" s="69">
        <v>2842097</v>
      </c>
      <c r="L382" s="8" t="s">
        <v>24</v>
      </c>
      <c r="M382" s="113">
        <v>45868</v>
      </c>
      <c r="N382" s="112" t="s">
        <v>3748</v>
      </c>
      <c r="O382" s="69">
        <f>IF(Table1[[#This Row],[Phân loại]]="Tồn đầu kỳ",Table1[[#This Row],[Tổng giá trị]],0)</f>
        <v>0</v>
      </c>
      <c r="P382" s="8">
        <f>IF(Table1[[#This Row],[Số còn phải thu ĐK]]&lt;&gt;0,0,IF(Table1[[#This Row],[Phân loại]]="Bán hàng",Table1[[#This Row],[Tổng giá trị]],-Table1[[#This Row],[Tổng giá trị]]))</f>
        <v>2842097</v>
      </c>
      <c r="Q382" s="18">
        <f t="shared" si="50"/>
        <v>2842097</v>
      </c>
      <c r="R382" s="8">
        <f>Table1[[#This Row],[Số còn phải thu ĐK]]+Table1[[#This Row],[Giá Trị HD sau CK]]-Table1[[#This Row],[Số tiền đã thu]]</f>
        <v>0</v>
      </c>
      <c r="S382" s="7">
        <f>IF(Table1[[#This Row],[Ngày hóa đơn]]&lt;&gt;"",Table1[[#This Row],[Ngày hóa đơn]],Table1[[#This Row],[Ngày hạch toán]])</f>
        <v>45841</v>
      </c>
      <c r="T382" s="8"/>
      <c r="U382" s="7">
        <f>IF(Table1[[#This Row],[Ngày tính CN]]="","",S382+T382)</f>
        <v>45841</v>
      </c>
      <c r="V382" s="71">
        <f ca="1">IF(Table1[[#This Row],[Hạn thanh toán]]="","",IF((U382-NOW())&lt;0,0,(U382-NOW())))</f>
        <v>0</v>
      </c>
      <c r="W382" s="69"/>
      <c r="X382" s="65" t="str">
        <f t="shared" ca="1" si="49"/>
        <v/>
      </c>
      <c r="Y382" s="65" t="str">
        <f t="shared" si="55"/>
        <v>Đã thanh toán</v>
      </c>
      <c r="Z382" s="250">
        <f>Table1[[#This Row],[Hạn thanh toán]]</f>
        <v>45841</v>
      </c>
      <c r="AA382" s="250">
        <f>Table1[[#This Row],[Ngày Thanh toán]]</f>
        <v>45868</v>
      </c>
      <c r="AD382" s="3" t="str">
        <f>IF(Table1[[#This Row],[Mã khách hàng]]="","",VLOOKUP($A382,Ma_KH!$A:$Q,Ma_KH!O$1,0))</f>
        <v>KL00174</v>
      </c>
      <c r="AE382" s="3" t="str">
        <f>IF(Table1[[#This Row],[Mã khách hàng]]="","",VLOOKUP($A382,Ma_KH!$A:$Q,Ma_KH!P$1,0))</f>
        <v>Chumi Mart</v>
      </c>
      <c r="AF382" s="3" t="str">
        <f>VLOOKUP(A382,Ma_KH!A:Q,Ma_KH!J$1,0)</f>
        <v>Trần Thị Huệ</v>
      </c>
    </row>
    <row r="383" spans="1:32" ht="16.5">
      <c r="A383" s="73" t="s">
        <v>74</v>
      </c>
      <c r="B383" s="73" t="s">
        <v>772</v>
      </c>
      <c r="C383" s="75">
        <v>45870</v>
      </c>
      <c r="D383" s="76" t="s">
        <v>778</v>
      </c>
      <c r="E383" s="75"/>
      <c r="F383" s="81"/>
      <c r="G383" s="73" t="s">
        <v>776</v>
      </c>
      <c r="H383" s="69">
        <v>2023910</v>
      </c>
      <c r="I383" s="69">
        <v>101196</v>
      </c>
      <c r="J383" s="69">
        <f>(Table1[[#This Row],[Tiền hàng]]-Table1[[#This Row],[Tiền chiết khấu]])*8%</f>
        <v>153817.12</v>
      </c>
      <c r="K383" s="69">
        <v>2076531</v>
      </c>
      <c r="L383" s="8" t="s">
        <v>24</v>
      </c>
      <c r="M383" s="113">
        <v>45883</v>
      </c>
      <c r="N383" s="112" t="s">
        <v>3749</v>
      </c>
      <c r="O383" s="69">
        <f>IF(Table1[[#This Row],[Phân loại]]="Tồn đầu kỳ",Table1[[#This Row],[Tổng giá trị]],0)</f>
        <v>0</v>
      </c>
      <c r="P383" s="8">
        <f>IF(Table1[[#This Row],[Số còn phải thu ĐK]]&lt;&gt;0,0,IF(Table1[[#This Row],[Phân loại]]="Bán hàng",Table1[[#This Row],[Tổng giá trị]],-Table1[[#This Row],[Tổng giá trị]]))</f>
        <v>2076531</v>
      </c>
      <c r="Q383" s="18">
        <f t="shared" si="50"/>
        <v>2076531</v>
      </c>
      <c r="R383" s="8">
        <f>Table1[[#This Row],[Số còn phải thu ĐK]]+Table1[[#This Row],[Giá Trị HD sau CK]]-Table1[[#This Row],[Số tiền đã thu]]</f>
        <v>0</v>
      </c>
      <c r="S383" s="7">
        <f>IF(Table1[[#This Row],[Ngày hóa đơn]]&lt;&gt;"",Table1[[#This Row],[Ngày hóa đơn]],Table1[[#This Row],[Ngày hạch toán]])</f>
        <v>45870</v>
      </c>
      <c r="T383" s="8"/>
      <c r="U383" s="7">
        <f>IF(Table1[[#This Row],[Ngày tính CN]]="","",S383+T383)</f>
        <v>45870</v>
      </c>
      <c r="V383" s="71">
        <f ca="1">IF(Table1[[#This Row],[Hạn thanh toán]]="","",IF((U383-NOW())&lt;0,0,(U383-NOW())))</f>
        <v>0</v>
      </c>
      <c r="W383" s="69"/>
      <c r="X383" s="65" t="str">
        <f t="shared" ca="1" si="49"/>
        <v/>
      </c>
      <c r="Y383" s="65" t="str">
        <f t="shared" si="55"/>
        <v>Đã thanh toán</v>
      </c>
      <c r="Z383" s="250">
        <f>Table1[[#This Row],[Hạn thanh toán]]</f>
        <v>45870</v>
      </c>
      <c r="AA383" s="250">
        <f>Table1[[#This Row],[Ngày Thanh toán]]</f>
        <v>45883</v>
      </c>
      <c r="AD383" s="3" t="str">
        <f>IF(Table1[[#This Row],[Mã khách hàng]]="","",VLOOKUP($A383,Ma_KH!$A:$Q,Ma_KH!O$1,0))</f>
        <v>KL00174</v>
      </c>
      <c r="AE383" s="3" t="str">
        <f>IF(Table1[[#This Row],[Mã khách hàng]]="","",VLOOKUP($A383,Ma_KH!$A:$Q,Ma_KH!P$1,0))</f>
        <v>Chumi Mart</v>
      </c>
      <c r="AF383" s="3" t="str">
        <f>VLOOKUP(A383,Ma_KH!A:Q,Ma_KH!J$1,0)</f>
        <v>Trần Thị Huệ</v>
      </c>
    </row>
    <row r="384" spans="1:32" ht="16.5">
      <c r="A384" s="73" t="s">
        <v>74</v>
      </c>
      <c r="B384" s="73" t="s">
        <v>772</v>
      </c>
      <c r="C384" s="75">
        <v>45894</v>
      </c>
      <c r="D384" s="76" t="s">
        <v>779</v>
      </c>
      <c r="E384" s="75"/>
      <c r="F384" s="81"/>
      <c r="G384" s="73" t="s">
        <v>776</v>
      </c>
      <c r="H384" s="69">
        <v>3501644</v>
      </c>
      <c r="I384" s="69">
        <v>175082</v>
      </c>
      <c r="J384" s="69">
        <f>(Table1[[#This Row],[Tiền hàng]]-Table1[[#This Row],[Tiền chiết khấu]])*8%</f>
        <v>266124.96000000002</v>
      </c>
      <c r="K384" s="69">
        <v>3592687</v>
      </c>
      <c r="L384" s="8" t="s">
        <v>24</v>
      </c>
      <c r="M384" s="113">
        <v>45950</v>
      </c>
      <c r="N384" s="112" t="s">
        <v>3750</v>
      </c>
      <c r="O384" s="69">
        <f>IF(Table1[[#This Row],[Phân loại]]="Tồn đầu kỳ",Table1[[#This Row],[Tổng giá trị]],0)</f>
        <v>0</v>
      </c>
      <c r="P384" s="8">
        <f>IF(Table1[[#This Row],[Số còn phải thu ĐK]]&lt;&gt;0,0,IF(Table1[[#This Row],[Phân loại]]="Bán hàng",Table1[[#This Row],[Tổng giá trị]],-Table1[[#This Row],[Tổng giá trị]]))</f>
        <v>3592687</v>
      </c>
      <c r="Q384" s="18">
        <f t="shared" si="50"/>
        <v>3592687</v>
      </c>
      <c r="R384" s="8">
        <f>Table1[[#This Row],[Số còn phải thu ĐK]]+Table1[[#This Row],[Giá Trị HD sau CK]]-Table1[[#This Row],[Số tiền đã thu]]</f>
        <v>0</v>
      </c>
      <c r="S384" s="7">
        <f>IF(Table1[[#This Row],[Ngày hóa đơn]]&lt;&gt;"",Table1[[#This Row],[Ngày hóa đơn]],Table1[[#This Row],[Ngày hạch toán]])</f>
        <v>45894</v>
      </c>
      <c r="T384" s="8"/>
      <c r="U384" s="7">
        <f>IF(Table1[[#This Row],[Ngày tính CN]]="","",S384+T384)</f>
        <v>45894</v>
      </c>
      <c r="V384" s="71">
        <f ca="1">IF(Table1[[#This Row],[Hạn thanh toán]]="","",IF((U384-NOW())&lt;0,0,(U384-NOW())))</f>
        <v>0</v>
      </c>
      <c r="W384" s="69"/>
      <c r="X384" s="65" t="str">
        <f t="shared" ca="1" si="49"/>
        <v/>
      </c>
      <c r="Y384" s="65" t="str">
        <f t="shared" si="55"/>
        <v>Đã thanh toán</v>
      </c>
      <c r="Z384" s="250">
        <f>Table1[[#This Row],[Hạn thanh toán]]</f>
        <v>45894</v>
      </c>
      <c r="AA384" s="250">
        <f>Table1[[#This Row],[Ngày Thanh toán]]</f>
        <v>45950</v>
      </c>
      <c r="AD384" s="3" t="str">
        <f>IF(Table1[[#This Row],[Mã khách hàng]]="","",VLOOKUP($A384,Ma_KH!$A:$Q,Ma_KH!O$1,0))</f>
        <v>KL00174</v>
      </c>
      <c r="AE384" s="3" t="str">
        <f>IF(Table1[[#This Row],[Mã khách hàng]]="","",VLOOKUP($A384,Ma_KH!$A:$Q,Ma_KH!P$1,0))</f>
        <v>Chumi Mart</v>
      </c>
      <c r="AF384" s="3" t="str">
        <f>VLOOKUP(A384,Ma_KH!A:Q,Ma_KH!J$1,0)</f>
        <v>Trần Thị Huệ</v>
      </c>
    </row>
    <row r="385" spans="1:32" s="294" customFormat="1" ht="16.5">
      <c r="A385" s="412" t="s">
        <v>74</v>
      </c>
      <c r="B385" s="412" t="s">
        <v>772</v>
      </c>
      <c r="C385" s="413">
        <v>45950</v>
      </c>
      <c r="D385" s="414" t="s">
        <v>3983</v>
      </c>
      <c r="E385" s="413"/>
      <c r="F385" s="415"/>
      <c r="G385" s="412" t="s">
        <v>3984</v>
      </c>
      <c r="H385" s="288"/>
      <c r="I385" s="288"/>
      <c r="J385" s="288">
        <f>(Table1[[#This Row],[Tiền hàng]]-Table1[[#This Row],[Tiền chiết khấu]])*8%</f>
        <v>0</v>
      </c>
      <c r="K385" s="288">
        <v>379695</v>
      </c>
      <c r="L385" s="289" t="s">
        <v>17</v>
      </c>
      <c r="M385" s="113">
        <v>45950</v>
      </c>
      <c r="N385" s="112" t="s">
        <v>3750</v>
      </c>
      <c r="O385" s="288">
        <f>IF(Table1[[#This Row],[Phân loại]]="Tồn đầu kỳ",Table1[[#This Row],[Tổng giá trị]],0)</f>
        <v>0</v>
      </c>
      <c r="P385" s="289">
        <f>IF(Table1[[#This Row],[Số còn phải thu ĐK]]&lt;&gt;0,0,IF(Table1[[#This Row],[Phân loại]]="Bán hàng",Table1[[#This Row],[Tổng giá trị]],-Table1[[#This Row],[Tổng giá trị]]))</f>
        <v>-379695</v>
      </c>
      <c r="Q385" s="359">
        <f t="shared" si="50"/>
        <v>-379695</v>
      </c>
      <c r="R385" s="289">
        <f>Table1[[#This Row],[Số còn phải thu ĐK]]+Table1[[#This Row],[Giá Trị HD sau CK]]-Table1[[#This Row],[Số tiền đã thu]]</f>
        <v>0</v>
      </c>
      <c r="S385" s="290">
        <f>IF(Table1[[#This Row],[Ngày hóa đơn]]&lt;&gt;"",Table1[[#This Row],[Ngày hóa đơn]],Table1[[#This Row],[Ngày hạch toán]])</f>
        <v>45950</v>
      </c>
      <c r="T385" s="289"/>
      <c r="U385" s="290">
        <f>IF(Table1[[#This Row],[Ngày tính CN]]="","",S385+T385)</f>
        <v>45950</v>
      </c>
      <c r="V385" s="291">
        <f ca="1">IF(Table1[[#This Row],[Hạn thanh toán]]="","",IF((U385-NOW())&lt;0,0,(U385-NOW())))</f>
        <v>0</v>
      </c>
      <c r="W385" s="288"/>
      <c r="X385" s="292" t="str">
        <f t="shared" ca="1" si="49"/>
        <v/>
      </c>
      <c r="Y385" s="292" t="str">
        <f t="shared" ref="Y385" si="62">IF(R385=0,"Đã thanh toán",IF(X385="","",IF(X385&lt;=0,"Chưa đến hạn thanh toán",IF(X385&lt;=30,"Nợ quá hạn 30 ngày",IF(X385&lt;=60,"Nợ quá hạn từ 30 ngày đến 60 ngày",IF(X385&lt;=90,"Nợ quá hạn từ 60 ngày đến 90 ngày",IF(X385&lt;=120,"Nợ quá hạn từ 90 ngày đến 120 ngày","Nợ quá hạn hơn 120 ngày có khả năng mất thanh toán")))))))</f>
        <v>Đã thanh toán</v>
      </c>
      <c r="Z385" s="293">
        <f>Table1[[#This Row],[Hạn thanh toán]]</f>
        <v>45950</v>
      </c>
      <c r="AA385" s="293">
        <f>Table1[[#This Row],[Ngày Thanh toán]]</f>
        <v>45950</v>
      </c>
      <c r="AD385" s="294" t="str">
        <f>IF(Table1[[#This Row],[Mã khách hàng]]="","",VLOOKUP($A385,Ma_KH!$A:$Q,Ma_KH!O$1,0))</f>
        <v>KL00174</v>
      </c>
      <c r="AE385" s="294" t="str">
        <f>IF(Table1[[#This Row],[Mã khách hàng]]="","",VLOOKUP($A385,Ma_KH!$A:$Q,Ma_KH!P$1,0))</f>
        <v>Chumi Mart</v>
      </c>
      <c r="AF385" s="294" t="str">
        <f>VLOOKUP(A385,Ma_KH!A:Q,Ma_KH!J$1,0)</f>
        <v>Trần Thị Huệ</v>
      </c>
    </row>
    <row r="386" spans="1:32" ht="16.5">
      <c r="A386" s="66" t="s">
        <v>74</v>
      </c>
      <c r="B386" s="66" t="s">
        <v>772</v>
      </c>
      <c r="C386" s="67">
        <v>45948</v>
      </c>
      <c r="D386" s="68" t="s">
        <v>780</v>
      </c>
      <c r="E386" s="67"/>
      <c r="F386" s="72"/>
      <c r="G386" s="66" t="s">
        <v>776</v>
      </c>
      <c r="H386" s="69">
        <v>2579200</v>
      </c>
      <c r="I386" s="69">
        <v>128960</v>
      </c>
      <c r="J386" s="69">
        <f>(Table1[[#This Row],[Tiền hàng]]-Table1[[#This Row],[Tiền chiết khấu]])*8%</f>
        <v>196019.20000000001</v>
      </c>
      <c r="K386" s="69">
        <v>2646259</v>
      </c>
      <c r="L386" s="8" t="s">
        <v>24</v>
      </c>
      <c r="M386" s="113">
        <v>45950</v>
      </c>
      <c r="N386" s="112" t="s">
        <v>3751</v>
      </c>
      <c r="O386" s="69">
        <f>IF(Table1[[#This Row],[Phân loại]]="Tồn đầu kỳ",Table1[[#This Row],[Tổng giá trị]],0)</f>
        <v>0</v>
      </c>
      <c r="P386" s="8">
        <f>IF(Table1[[#This Row],[Số còn phải thu ĐK]]&lt;&gt;0,0,IF(Table1[[#This Row],[Phân loại]]="Bán hàng",Table1[[#This Row],[Tổng giá trị]],-Table1[[#This Row],[Tổng giá trị]]))</f>
        <v>2646259</v>
      </c>
      <c r="Q386" s="18">
        <f t="shared" si="50"/>
        <v>2646259</v>
      </c>
      <c r="R386" s="8">
        <f>Table1[[#This Row],[Số còn phải thu ĐK]]+Table1[[#This Row],[Giá Trị HD sau CK]]-Table1[[#This Row],[Số tiền đã thu]]</f>
        <v>0</v>
      </c>
      <c r="S386" s="7">
        <f>IF(Table1[[#This Row],[Ngày hóa đơn]]&lt;&gt;"",Table1[[#This Row],[Ngày hóa đơn]],Table1[[#This Row],[Ngày hạch toán]])</f>
        <v>45948</v>
      </c>
      <c r="T386" s="8"/>
      <c r="U386" s="7">
        <f>IF(Table1[[#This Row],[Ngày tính CN]]="","",S386+T386)</f>
        <v>45948</v>
      </c>
      <c r="V386" s="71">
        <f ca="1">IF(Table1[[#This Row],[Hạn thanh toán]]="","",IF((U386-NOW())&lt;0,0,(U386-NOW())))</f>
        <v>0</v>
      </c>
      <c r="W386" s="69"/>
      <c r="X386" s="65" t="str">
        <f t="shared" ca="1" si="49"/>
        <v/>
      </c>
      <c r="Y386" s="65" t="str">
        <f t="shared" si="55"/>
        <v>Đã thanh toán</v>
      </c>
      <c r="Z386" s="250">
        <f>Table1[[#This Row],[Hạn thanh toán]]</f>
        <v>45948</v>
      </c>
      <c r="AA386" s="250">
        <f>Table1[[#This Row],[Ngày Thanh toán]]</f>
        <v>45950</v>
      </c>
      <c r="AD386" s="3" t="str">
        <f>IF(Table1[[#This Row],[Mã khách hàng]]="","",VLOOKUP($A386,Ma_KH!$A:$Q,Ma_KH!O$1,0))</f>
        <v>KL00174</v>
      </c>
      <c r="AE386" s="3" t="str">
        <f>IF(Table1[[#This Row],[Mã khách hàng]]="","",VLOOKUP($A386,Ma_KH!$A:$Q,Ma_KH!P$1,0))</f>
        <v>Chumi Mart</v>
      </c>
      <c r="AF386" s="3" t="str">
        <f>VLOOKUP(A386,Ma_KH!A:Q,Ma_KH!J$1,0)</f>
        <v>Trần Thị Huệ</v>
      </c>
    </row>
    <row r="387" spans="1:32" ht="16.5">
      <c r="A387" s="73" t="s">
        <v>75</v>
      </c>
      <c r="B387" s="73" t="s">
        <v>781</v>
      </c>
      <c r="C387" s="75">
        <v>45729</v>
      </c>
      <c r="D387" s="76" t="s">
        <v>782</v>
      </c>
      <c r="E387" s="75"/>
      <c r="F387" s="81"/>
      <c r="G387" s="73" t="s">
        <v>783</v>
      </c>
      <c r="H387" s="69">
        <v>891001</v>
      </c>
      <c r="I387" s="69">
        <v>0</v>
      </c>
      <c r="J387" s="69">
        <f>(Table1[[#This Row],[Tiền hàng]]-Table1[[#This Row],[Tiền chiết khấu]])*8%</f>
        <v>71280.08</v>
      </c>
      <c r="K387" s="69">
        <v>962281</v>
      </c>
      <c r="L387" s="8" t="s">
        <v>24</v>
      </c>
      <c r="M387" s="7">
        <v>45999</v>
      </c>
      <c r="O387" s="69">
        <f>IF(Table1[[#This Row],[Phân loại]]="Tồn đầu kỳ",Table1[[#This Row],[Tổng giá trị]],0)</f>
        <v>0</v>
      </c>
      <c r="P387" s="8">
        <f>IF(Table1[[#This Row],[Số còn phải thu ĐK]]&lt;&gt;0,0,IF(Table1[[#This Row],[Phân loại]]="Bán hàng",Table1[[#This Row],[Tổng giá trị]],-Table1[[#This Row],[Tổng giá trị]]))</f>
        <v>962281</v>
      </c>
      <c r="Q387" s="70">
        <f t="shared" si="50"/>
        <v>962281</v>
      </c>
      <c r="R387" s="8">
        <f>Table1[[#This Row],[Số còn phải thu ĐK]]+Table1[[#This Row],[Giá Trị HD sau CK]]-Table1[[#This Row],[Số tiền đã thu]]</f>
        <v>0</v>
      </c>
      <c r="S387" s="7">
        <f>IF(Table1[[#This Row],[Ngày hóa đơn]]&lt;&gt;"",Table1[[#This Row],[Ngày hóa đơn]],Table1[[#This Row],[Ngày hạch toán]])</f>
        <v>45729</v>
      </c>
      <c r="T387" s="8"/>
      <c r="U387" s="7">
        <f>IF(Table1[[#This Row],[Ngày tính CN]]="","",S387+T387)</f>
        <v>45729</v>
      </c>
      <c r="V387" s="71">
        <f ca="1">IF(Table1[[#This Row],[Hạn thanh toán]]="","",IF((U387-NOW())&lt;0,0,(U387-NOW())))</f>
        <v>0</v>
      </c>
      <c r="W387" s="69"/>
      <c r="X387" s="65" t="str">
        <f t="shared" ca="1" si="49"/>
        <v/>
      </c>
      <c r="Y387" s="65" t="str">
        <f t="shared" si="55"/>
        <v>Đã thanh toán</v>
      </c>
      <c r="Z387" s="250">
        <f>Table1[[#This Row],[Hạn thanh toán]]</f>
        <v>45729</v>
      </c>
      <c r="AA387" s="250">
        <f>Table1[[#This Row],[Ngày Thanh toán]]</f>
        <v>45999</v>
      </c>
      <c r="AB387" s="3" t="s">
        <v>21532</v>
      </c>
      <c r="AD387" s="3" t="str">
        <f>IF(Table1[[#This Row],[Mã khách hàng]]="","",VLOOKUP($A387,Ma_KH!$A:$Q,Ma_KH!O$1,0))</f>
        <v>Eco001</v>
      </c>
      <c r="AE387" s="3" t="str">
        <f>IF(Table1[[#This Row],[Mã khách hàng]]="","",VLOOKUP($A387,Ma_KH!$A:$Q,Ma_KH!P$1,0))</f>
        <v>Eco xanh</v>
      </c>
      <c r="AF387" s="3" t="str">
        <f>VLOOKUP(A387,Ma_KH!A:Q,Ma_KH!J$1,0)</f>
        <v>Vũ Anh Tuấn</v>
      </c>
    </row>
    <row r="388" spans="1:32" ht="16.5">
      <c r="A388" s="66" t="s">
        <v>75</v>
      </c>
      <c r="B388" s="66" t="s">
        <v>781</v>
      </c>
      <c r="C388" s="67">
        <v>45875</v>
      </c>
      <c r="D388" s="68" t="s">
        <v>784</v>
      </c>
      <c r="E388" s="67"/>
      <c r="F388" s="72"/>
      <c r="G388" s="66" t="s">
        <v>783</v>
      </c>
      <c r="H388" s="69">
        <v>1000104</v>
      </c>
      <c r="I388" s="69">
        <v>0</v>
      </c>
      <c r="J388" s="69">
        <f>(Table1[[#This Row],[Tiền hàng]]-Table1[[#This Row],[Tiền chiết khấu]])*8%</f>
        <v>80008.320000000007</v>
      </c>
      <c r="K388" s="69">
        <v>1080112</v>
      </c>
      <c r="L388" s="8" t="s">
        <v>24</v>
      </c>
      <c r="M388" s="7">
        <v>45999</v>
      </c>
      <c r="O388" s="69">
        <f>IF(Table1[[#This Row],[Phân loại]]="Tồn đầu kỳ",Table1[[#This Row],[Tổng giá trị]],0)</f>
        <v>0</v>
      </c>
      <c r="P388" s="8">
        <f>IF(Table1[[#This Row],[Số còn phải thu ĐK]]&lt;&gt;0,0,IF(Table1[[#This Row],[Phân loại]]="Bán hàng",Table1[[#This Row],[Tổng giá trị]],-Table1[[#This Row],[Tổng giá trị]]))</f>
        <v>1080112</v>
      </c>
      <c r="Q388" s="70">
        <f t="shared" si="50"/>
        <v>1080112</v>
      </c>
      <c r="R388" s="8">
        <f>Table1[[#This Row],[Số còn phải thu ĐK]]+Table1[[#This Row],[Giá Trị HD sau CK]]-Table1[[#This Row],[Số tiền đã thu]]</f>
        <v>0</v>
      </c>
      <c r="S388" s="7">
        <f>IF(Table1[[#This Row],[Ngày hóa đơn]]&lt;&gt;"",Table1[[#This Row],[Ngày hóa đơn]],Table1[[#This Row],[Ngày hạch toán]])</f>
        <v>45875</v>
      </c>
      <c r="T388" s="8"/>
      <c r="U388" s="7">
        <f>IF(Table1[[#This Row],[Ngày tính CN]]="","",S388+T388)</f>
        <v>45875</v>
      </c>
      <c r="V388" s="71">
        <f ca="1">IF(Table1[[#This Row],[Hạn thanh toán]]="","",IF((U388-NOW())&lt;0,0,(U388-NOW())))</f>
        <v>0</v>
      </c>
      <c r="W388" s="69"/>
      <c r="X388" s="65" t="str">
        <f t="shared" ca="1" si="49"/>
        <v/>
      </c>
      <c r="Y388" s="65" t="str">
        <f t="shared" si="55"/>
        <v>Đã thanh toán</v>
      </c>
      <c r="Z388" s="250">
        <f>Table1[[#This Row],[Hạn thanh toán]]</f>
        <v>45875</v>
      </c>
      <c r="AA388" s="250">
        <f>Table1[[#This Row],[Ngày Thanh toán]]</f>
        <v>45999</v>
      </c>
      <c r="AB388" s="3" t="s">
        <v>21532</v>
      </c>
      <c r="AD388" s="3" t="str">
        <f>IF(Table1[[#This Row],[Mã khách hàng]]="","",VLOOKUP($A388,Ma_KH!$A:$Q,Ma_KH!O$1,0))</f>
        <v>Eco001</v>
      </c>
      <c r="AE388" s="3" t="str">
        <f>IF(Table1[[#This Row],[Mã khách hàng]]="","",VLOOKUP($A388,Ma_KH!$A:$Q,Ma_KH!P$1,0))</f>
        <v>Eco xanh</v>
      </c>
      <c r="AF388" s="3" t="str">
        <f>VLOOKUP(A388,Ma_KH!A:Q,Ma_KH!J$1,0)</f>
        <v>Vũ Anh Tuấn</v>
      </c>
    </row>
    <row r="389" spans="1:32" ht="16.5">
      <c r="A389" s="73" t="s">
        <v>76</v>
      </c>
      <c r="B389" s="73" t="s">
        <v>785</v>
      </c>
      <c r="C389" s="75">
        <v>45672</v>
      </c>
      <c r="D389" s="76" t="s">
        <v>786</v>
      </c>
      <c r="E389" s="75"/>
      <c r="F389" s="73"/>
      <c r="G389" s="73" t="s">
        <v>787</v>
      </c>
      <c r="H389" s="69">
        <v>3851510</v>
      </c>
      <c r="I389" s="69">
        <v>0</v>
      </c>
      <c r="J389" s="69">
        <f>(Table1[[#This Row],[Tiền hàng]]-Table1[[#This Row],[Tiền chiết khấu]])*8%</f>
        <v>308120.8</v>
      </c>
      <c r="K389" s="69">
        <v>4159631</v>
      </c>
      <c r="L389" s="8" t="s">
        <v>24</v>
      </c>
      <c r="M389" s="41">
        <v>45869</v>
      </c>
      <c r="N389" s="29" t="s">
        <v>3793</v>
      </c>
      <c r="O389" s="69">
        <f>IF(Table1[[#This Row],[Phân loại]]="Tồn đầu kỳ",Table1[[#This Row],[Tổng giá trị]],0)</f>
        <v>0</v>
      </c>
      <c r="P389" s="8">
        <f>IF(Table1[[#This Row],[Số còn phải thu ĐK]]&lt;&gt;0,0,IF(Table1[[#This Row],[Phân loại]]="Bán hàng",Table1[[#This Row],[Tổng giá trị]],-Table1[[#This Row],[Tổng giá trị]]))</f>
        <v>4159631</v>
      </c>
      <c r="Q389" s="18">
        <f t="shared" si="50"/>
        <v>4159631</v>
      </c>
      <c r="R389" s="8">
        <f>Table1[[#This Row],[Số còn phải thu ĐK]]+Table1[[#This Row],[Giá Trị HD sau CK]]-Table1[[#This Row],[Số tiền đã thu]]</f>
        <v>0</v>
      </c>
      <c r="S389" s="7">
        <f>IF(Table1[[#This Row],[Ngày hóa đơn]]&lt;&gt;"",Table1[[#This Row],[Ngày hóa đơn]],Table1[[#This Row],[Ngày hạch toán]])</f>
        <v>45672</v>
      </c>
      <c r="T389" s="8"/>
      <c r="U389" s="7">
        <f>IF(Table1[[#This Row],[Ngày tính CN]]="","",S389+T389)</f>
        <v>45672</v>
      </c>
      <c r="V389" s="71">
        <f ca="1">IF(Table1[[#This Row],[Hạn thanh toán]]="","",IF((U389-NOW())&lt;0,0,(U389-NOW())))</f>
        <v>0</v>
      </c>
      <c r="W389" s="69"/>
      <c r="X389" s="65" t="str">
        <f t="shared" ca="1" si="49"/>
        <v/>
      </c>
      <c r="Y389" s="65" t="str">
        <f t="shared" si="55"/>
        <v>Đã thanh toán</v>
      </c>
      <c r="Z389" s="250">
        <f>Table1[[#This Row],[Hạn thanh toán]]</f>
        <v>45672</v>
      </c>
      <c r="AA389" s="250">
        <f>Table1[[#This Row],[Ngày Thanh toán]]</f>
        <v>45869</v>
      </c>
      <c r="AD389" s="3" t="str">
        <f>IF(Table1[[#This Row],[Mã khách hàng]]="","",VLOOKUP($A389,Ma_KH!$A:$Q,Ma_KH!O$1,0))</f>
        <v>HKDPH-HNI-BDH-1055</v>
      </c>
      <c r="AE389" s="3" t="str">
        <f>IF(Table1[[#This Row],[Mã khách hàng]]="","",VLOOKUP($A389,Ma_KH!$A:$Q,Ma_KH!P$1,0))</f>
        <v>Hộ kinh doanh Phúc Hậu (chị Liên sđt 0982164624)</v>
      </c>
      <c r="AF389" s="3" t="str">
        <f>VLOOKUP(A389,Ma_KH!A:Q,Ma_KH!J$1,0)</f>
        <v>Vũ Anh Tuấn</v>
      </c>
    </row>
    <row r="390" spans="1:32" ht="16.5">
      <c r="A390" s="73" t="s">
        <v>76</v>
      </c>
      <c r="B390" s="73" t="s">
        <v>785</v>
      </c>
      <c r="C390" s="75">
        <v>45698</v>
      </c>
      <c r="D390" s="76" t="s">
        <v>788</v>
      </c>
      <c r="E390" s="75"/>
      <c r="F390" s="73"/>
      <c r="G390" s="73" t="s">
        <v>789</v>
      </c>
      <c r="H390" s="69">
        <v>2095800</v>
      </c>
      <c r="I390" s="69">
        <v>0</v>
      </c>
      <c r="J390" s="69">
        <f>(Table1[[#This Row],[Tiền hàng]]-Table1[[#This Row],[Tiền chiết khấu]])*8%</f>
        <v>167664</v>
      </c>
      <c r="K390" s="69">
        <v>2263464</v>
      </c>
      <c r="L390" s="8" t="s">
        <v>24</v>
      </c>
      <c r="M390" s="41">
        <v>45702</v>
      </c>
      <c r="N390" s="29" t="s">
        <v>3794</v>
      </c>
      <c r="O390" s="69">
        <f>IF(Table1[[#This Row],[Phân loại]]="Tồn đầu kỳ",Table1[[#This Row],[Tổng giá trị]],0)</f>
        <v>0</v>
      </c>
      <c r="P390" s="8">
        <f>IF(Table1[[#This Row],[Số còn phải thu ĐK]]&lt;&gt;0,0,IF(Table1[[#This Row],[Phân loại]]="Bán hàng",Table1[[#This Row],[Tổng giá trị]],-Table1[[#This Row],[Tổng giá trị]]))</f>
        <v>2263464</v>
      </c>
      <c r="Q390" s="18">
        <f t="shared" si="50"/>
        <v>2263464</v>
      </c>
      <c r="R390" s="8">
        <f>Table1[[#This Row],[Số còn phải thu ĐK]]+Table1[[#This Row],[Giá Trị HD sau CK]]-Table1[[#This Row],[Số tiền đã thu]]</f>
        <v>0</v>
      </c>
      <c r="S390" s="7">
        <f>IF(Table1[[#This Row],[Ngày hóa đơn]]&lt;&gt;"",Table1[[#This Row],[Ngày hóa đơn]],Table1[[#This Row],[Ngày hạch toán]])</f>
        <v>45698</v>
      </c>
      <c r="T390" s="8"/>
      <c r="U390" s="7">
        <f>IF(Table1[[#This Row],[Ngày tính CN]]="","",S390+T390)</f>
        <v>45698</v>
      </c>
      <c r="V390" s="71">
        <f ca="1">IF(Table1[[#This Row],[Hạn thanh toán]]="","",IF((U390-NOW())&lt;0,0,(U390-NOW())))</f>
        <v>0</v>
      </c>
      <c r="W390" s="69"/>
      <c r="X390" s="65" t="str">
        <f t="shared" ca="1" si="49"/>
        <v/>
      </c>
      <c r="Y390" s="65" t="str">
        <f t="shared" si="55"/>
        <v>Đã thanh toán</v>
      </c>
      <c r="Z390" s="250">
        <f>Table1[[#This Row],[Hạn thanh toán]]</f>
        <v>45698</v>
      </c>
      <c r="AA390" s="250">
        <f>Table1[[#This Row],[Ngày Thanh toán]]</f>
        <v>45702</v>
      </c>
      <c r="AD390" s="3" t="str">
        <f>IF(Table1[[#This Row],[Mã khách hàng]]="","",VLOOKUP($A390,Ma_KH!$A:$Q,Ma_KH!O$1,0))</f>
        <v>HKDPH-HNI-BDH-1055</v>
      </c>
      <c r="AE390" s="3" t="str">
        <f>IF(Table1[[#This Row],[Mã khách hàng]]="","",VLOOKUP($A390,Ma_KH!$A:$Q,Ma_KH!P$1,0))</f>
        <v>Hộ kinh doanh Phúc Hậu (chị Liên sđt 0982164624)</v>
      </c>
      <c r="AF390" s="3" t="str">
        <f>VLOOKUP(A390,Ma_KH!A:Q,Ma_KH!J$1,0)</f>
        <v>Vũ Anh Tuấn</v>
      </c>
    </row>
    <row r="391" spans="1:32" ht="16.5">
      <c r="A391" s="73" t="s">
        <v>76</v>
      </c>
      <c r="B391" s="73" t="s">
        <v>785</v>
      </c>
      <c r="C391" s="75">
        <v>45743</v>
      </c>
      <c r="D391" s="76" t="s">
        <v>790</v>
      </c>
      <c r="E391" s="75"/>
      <c r="F391" s="73"/>
      <c r="G391" s="73" t="s">
        <v>791</v>
      </c>
      <c r="H391" s="69">
        <v>896040</v>
      </c>
      <c r="I391" s="69">
        <v>0</v>
      </c>
      <c r="J391" s="69">
        <f>(Table1[[#This Row],[Tiền hàng]]-Table1[[#This Row],[Tiền chiết khấu]])*8%</f>
        <v>71683.199999999997</v>
      </c>
      <c r="K391" s="69">
        <v>967723</v>
      </c>
      <c r="L391" s="8" t="s">
        <v>24</v>
      </c>
      <c r="M391" s="41">
        <v>45745</v>
      </c>
      <c r="N391" s="29" t="s">
        <v>3795</v>
      </c>
      <c r="O391" s="69">
        <f>IF(Table1[[#This Row],[Phân loại]]="Tồn đầu kỳ",Table1[[#This Row],[Tổng giá trị]],0)</f>
        <v>0</v>
      </c>
      <c r="P391" s="8">
        <f>IF(Table1[[#This Row],[Số còn phải thu ĐK]]&lt;&gt;0,0,IF(Table1[[#This Row],[Phân loại]]="Bán hàng",Table1[[#This Row],[Tổng giá trị]],-Table1[[#This Row],[Tổng giá trị]]))</f>
        <v>967723</v>
      </c>
      <c r="Q391" s="18">
        <f t="shared" si="50"/>
        <v>967723</v>
      </c>
      <c r="R391" s="8">
        <f>Table1[[#This Row],[Số còn phải thu ĐK]]+Table1[[#This Row],[Giá Trị HD sau CK]]-Table1[[#This Row],[Số tiền đã thu]]</f>
        <v>0</v>
      </c>
      <c r="S391" s="7">
        <f>IF(Table1[[#This Row],[Ngày hóa đơn]]&lt;&gt;"",Table1[[#This Row],[Ngày hóa đơn]],Table1[[#This Row],[Ngày hạch toán]])</f>
        <v>45743</v>
      </c>
      <c r="T391" s="8"/>
      <c r="U391" s="7">
        <f>IF(Table1[[#This Row],[Ngày tính CN]]="","",S391+T391)</f>
        <v>45743</v>
      </c>
      <c r="V391" s="71">
        <f ca="1">IF(Table1[[#This Row],[Hạn thanh toán]]="","",IF((U391-NOW())&lt;0,0,(U391-NOW())))</f>
        <v>0</v>
      </c>
      <c r="W391" s="69"/>
      <c r="X391" s="65" t="str">
        <f t="shared" ca="1" si="49"/>
        <v/>
      </c>
      <c r="Y391" s="65" t="str">
        <f t="shared" si="55"/>
        <v>Đã thanh toán</v>
      </c>
      <c r="Z391" s="250">
        <f>Table1[[#This Row],[Hạn thanh toán]]</f>
        <v>45743</v>
      </c>
      <c r="AA391" s="250">
        <f>Table1[[#This Row],[Ngày Thanh toán]]</f>
        <v>45745</v>
      </c>
      <c r="AD391" s="3" t="str">
        <f>IF(Table1[[#This Row],[Mã khách hàng]]="","",VLOOKUP($A391,Ma_KH!$A:$Q,Ma_KH!O$1,0))</f>
        <v>HKDPH-HNI-BDH-1055</v>
      </c>
      <c r="AE391" s="3" t="str">
        <f>IF(Table1[[#This Row],[Mã khách hàng]]="","",VLOOKUP($A391,Ma_KH!$A:$Q,Ma_KH!P$1,0))</f>
        <v>Hộ kinh doanh Phúc Hậu (chị Liên sđt 0982164624)</v>
      </c>
      <c r="AF391" s="3" t="str">
        <f>VLOOKUP(A391,Ma_KH!A:Q,Ma_KH!J$1,0)</f>
        <v>Vũ Anh Tuấn</v>
      </c>
    </row>
    <row r="392" spans="1:32" ht="16.5">
      <c r="A392" s="73" t="s">
        <v>76</v>
      </c>
      <c r="B392" s="73" t="s">
        <v>785</v>
      </c>
      <c r="C392" s="75">
        <v>45798</v>
      </c>
      <c r="D392" s="76" t="s">
        <v>792</v>
      </c>
      <c r="E392" s="75"/>
      <c r="F392" s="73"/>
      <c r="G392" s="73" t="s">
        <v>793</v>
      </c>
      <c r="H392" s="69">
        <v>1707427</v>
      </c>
      <c r="I392" s="69">
        <v>0</v>
      </c>
      <c r="J392" s="69">
        <f>(Table1[[#This Row],[Tiền hàng]]-Table1[[#This Row],[Tiền chiết khấu]])*8%</f>
        <v>136594.16</v>
      </c>
      <c r="K392" s="69">
        <v>1844021</v>
      </c>
      <c r="L392" s="8" t="s">
        <v>24</v>
      </c>
      <c r="M392" s="41">
        <v>45800</v>
      </c>
      <c r="N392" s="29" t="s">
        <v>3796</v>
      </c>
      <c r="O392" s="69">
        <f>IF(Table1[[#This Row],[Phân loại]]="Tồn đầu kỳ",Table1[[#This Row],[Tổng giá trị]],0)</f>
        <v>0</v>
      </c>
      <c r="P392" s="8">
        <f>IF(Table1[[#This Row],[Số còn phải thu ĐK]]&lt;&gt;0,0,IF(Table1[[#This Row],[Phân loại]]="Bán hàng",Table1[[#This Row],[Tổng giá trị]],-Table1[[#This Row],[Tổng giá trị]]))</f>
        <v>1844021</v>
      </c>
      <c r="Q392" s="18">
        <f t="shared" si="50"/>
        <v>1844021</v>
      </c>
      <c r="R392" s="8">
        <f>Table1[[#This Row],[Số còn phải thu ĐK]]+Table1[[#This Row],[Giá Trị HD sau CK]]-Table1[[#This Row],[Số tiền đã thu]]</f>
        <v>0</v>
      </c>
      <c r="S392" s="7">
        <f>IF(Table1[[#This Row],[Ngày hóa đơn]]&lt;&gt;"",Table1[[#This Row],[Ngày hóa đơn]],Table1[[#This Row],[Ngày hạch toán]])</f>
        <v>45798</v>
      </c>
      <c r="T392" s="8"/>
      <c r="U392" s="7">
        <f>IF(Table1[[#This Row],[Ngày tính CN]]="","",S392+T392)</f>
        <v>45798</v>
      </c>
      <c r="V392" s="71">
        <f ca="1">IF(Table1[[#This Row],[Hạn thanh toán]]="","",IF((U392-NOW())&lt;0,0,(U392-NOW())))</f>
        <v>0</v>
      </c>
      <c r="W392" s="69"/>
      <c r="X392" s="65" t="str">
        <f t="shared" ca="1" si="49"/>
        <v/>
      </c>
      <c r="Y392" s="65" t="str">
        <f t="shared" si="55"/>
        <v>Đã thanh toán</v>
      </c>
      <c r="Z392" s="250">
        <f>Table1[[#This Row],[Hạn thanh toán]]</f>
        <v>45798</v>
      </c>
      <c r="AA392" s="250">
        <f>Table1[[#This Row],[Ngày Thanh toán]]</f>
        <v>45800</v>
      </c>
      <c r="AD392" s="3" t="str">
        <f>IF(Table1[[#This Row],[Mã khách hàng]]="","",VLOOKUP($A392,Ma_KH!$A:$Q,Ma_KH!O$1,0))</f>
        <v>HKDPH-HNI-BDH-1055</v>
      </c>
      <c r="AE392" s="3" t="str">
        <f>IF(Table1[[#This Row],[Mã khách hàng]]="","",VLOOKUP($A392,Ma_KH!$A:$Q,Ma_KH!P$1,0))</f>
        <v>Hộ kinh doanh Phúc Hậu (chị Liên sđt 0982164624)</v>
      </c>
      <c r="AF392" s="3" t="str">
        <f>VLOOKUP(A392,Ma_KH!A:Q,Ma_KH!J$1,0)</f>
        <v>Vũ Anh Tuấn</v>
      </c>
    </row>
    <row r="393" spans="1:32" ht="16.5">
      <c r="A393" s="73" t="s">
        <v>76</v>
      </c>
      <c r="B393" s="73" t="s">
        <v>785</v>
      </c>
      <c r="C393" s="75">
        <v>45866</v>
      </c>
      <c r="D393" s="76" t="s">
        <v>794</v>
      </c>
      <c r="E393" s="75"/>
      <c r="F393" s="73"/>
      <c r="G393" s="73" t="s">
        <v>795</v>
      </c>
      <c r="H393" s="69">
        <v>1035402</v>
      </c>
      <c r="I393" s="69">
        <v>0</v>
      </c>
      <c r="J393" s="69">
        <f>(Table1[[#This Row],[Tiền hàng]]-Table1[[#This Row],[Tiền chiết khấu]])*8%</f>
        <v>82832.160000000003</v>
      </c>
      <c r="K393" s="69">
        <v>1118234</v>
      </c>
      <c r="L393" s="8" t="s">
        <v>24</v>
      </c>
      <c r="M393" s="41">
        <v>45890</v>
      </c>
      <c r="N393" s="29" t="s">
        <v>3797</v>
      </c>
      <c r="O393" s="69">
        <f>IF(Table1[[#This Row],[Phân loại]]="Tồn đầu kỳ",Table1[[#This Row],[Tổng giá trị]],0)</f>
        <v>0</v>
      </c>
      <c r="P393" s="8">
        <f>IF(Table1[[#This Row],[Số còn phải thu ĐK]]&lt;&gt;0,0,IF(Table1[[#This Row],[Phân loại]]="Bán hàng",Table1[[#This Row],[Tổng giá trị]],-Table1[[#This Row],[Tổng giá trị]]))</f>
        <v>1118234</v>
      </c>
      <c r="Q393" s="18">
        <f t="shared" si="50"/>
        <v>1118234</v>
      </c>
      <c r="R393" s="8">
        <f>Table1[[#This Row],[Số còn phải thu ĐK]]+Table1[[#This Row],[Giá Trị HD sau CK]]-Table1[[#This Row],[Số tiền đã thu]]</f>
        <v>0</v>
      </c>
      <c r="S393" s="7">
        <f>IF(Table1[[#This Row],[Ngày hóa đơn]]&lt;&gt;"",Table1[[#This Row],[Ngày hóa đơn]],Table1[[#This Row],[Ngày hạch toán]])</f>
        <v>45866</v>
      </c>
      <c r="T393" s="8"/>
      <c r="U393" s="7">
        <f>IF(Table1[[#This Row],[Ngày tính CN]]="","",S393+T393)</f>
        <v>45866</v>
      </c>
      <c r="V393" s="71">
        <f ca="1">IF(Table1[[#This Row],[Hạn thanh toán]]="","",IF((U393-NOW())&lt;0,0,(U393-NOW())))</f>
        <v>0</v>
      </c>
      <c r="W393" s="69"/>
      <c r="X393" s="65" t="str">
        <f t="shared" ref="X393:X459" ca="1" si="63">IF(OR($U393="",$R393=0),"",IF((U$4-NOW())&lt;0,-($U393-NOW()),0))</f>
        <v/>
      </c>
      <c r="Y393" s="65" t="str">
        <f t="shared" si="55"/>
        <v>Đã thanh toán</v>
      </c>
      <c r="Z393" s="250">
        <f>Table1[[#This Row],[Hạn thanh toán]]</f>
        <v>45866</v>
      </c>
      <c r="AA393" s="250">
        <f>Table1[[#This Row],[Ngày Thanh toán]]</f>
        <v>45890</v>
      </c>
      <c r="AD393" s="3" t="str">
        <f>IF(Table1[[#This Row],[Mã khách hàng]]="","",VLOOKUP($A393,Ma_KH!$A:$Q,Ma_KH!O$1,0))</f>
        <v>HKDPH-HNI-BDH-1055</v>
      </c>
      <c r="AE393" s="3" t="str">
        <f>IF(Table1[[#This Row],[Mã khách hàng]]="","",VLOOKUP($A393,Ma_KH!$A:$Q,Ma_KH!P$1,0))</f>
        <v>Hộ kinh doanh Phúc Hậu (chị Liên sđt 0982164624)</v>
      </c>
      <c r="AF393" s="3" t="str">
        <f>VLOOKUP(A393,Ma_KH!A:Q,Ma_KH!J$1,0)</f>
        <v>Vũ Anh Tuấn</v>
      </c>
    </row>
    <row r="394" spans="1:32" ht="16.5">
      <c r="A394" s="73" t="s">
        <v>76</v>
      </c>
      <c r="B394" s="73" t="s">
        <v>785</v>
      </c>
      <c r="C394" s="75">
        <v>45884</v>
      </c>
      <c r="D394" s="76" t="s">
        <v>796</v>
      </c>
      <c r="E394" s="75"/>
      <c r="F394" s="73"/>
      <c r="G394" s="73" t="s">
        <v>797</v>
      </c>
      <c r="H394" s="69">
        <v>1084175</v>
      </c>
      <c r="I394" s="69">
        <v>0</v>
      </c>
      <c r="J394" s="69">
        <f>(Table1[[#This Row],[Tiền hàng]]-Table1[[#This Row],[Tiền chiết khấu]])*8%</f>
        <v>86734</v>
      </c>
      <c r="K394" s="69">
        <v>1170909</v>
      </c>
      <c r="L394" s="8" t="s">
        <v>24</v>
      </c>
      <c r="M394" s="60">
        <v>45960</v>
      </c>
      <c r="N394" s="61" t="s">
        <v>3966</v>
      </c>
      <c r="O394" s="69">
        <f>IF(Table1[[#This Row],[Phân loại]]="Tồn đầu kỳ",Table1[[#This Row],[Tổng giá trị]],0)</f>
        <v>0</v>
      </c>
      <c r="P394" s="8">
        <f>IF(Table1[[#This Row],[Số còn phải thu ĐK]]&lt;&gt;0,0,IF(Table1[[#This Row],[Phân loại]]="Bán hàng",Table1[[#This Row],[Tổng giá trị]],-Table1[[#This Row],[Tổng giá trị]]))</f>
        <v>1170909</v>
      </c>
      <c r="Q394" s="18">
        <f t="shared" si="50"/>
        <v>1170909</v>
      </c>
      <c r="R394" s="8">
        <f>Table1[[#This Row],[Số còn phải thu ĐK]]+Table1[[#This Row],[Giá Trị HD sau CK]]-Table1[[#This Row],[Số tiền đã thu]]</f>
        <v>0</v>
      </c>
      <c r="S394" s="7">
        <f>IF(Table1[[#This Row],[Ngày hóa đơn]]&lt;&gt;"",Table1[[#This Row],[Ngày hóa đơn]],Table1[[#This Row],[Ngày hạch toán]])</f>
        <v>45884</v>
      </c>
      <c r="T394" s="8"/>
      <c r="U394" s="7">
        <f>IF(Table1[[#This Row],[Ngày tính CN]]="","",S394+T394)</f>
        <v>45884</v>
      </c>
      <c r="V394" s="71">
        <f ca="1">IF(Table1[[#This Row],[Hạn thanh toán]]="","",IF((U394-NOW())&lt;0,0,(U394-NOW())))</f>
        <v>0</v>
      </c>
      <c r="W394" s="69"/>
      <c r="X394" s="65" t="str">
        <f t="shared" ca="1" si="63"/>
        <v/>
      </c>
      <c r="Y394" s="65" t="str">
        <f t="shared" si="55"/>
        <v>Đã thanh toán</v>
      </c>
      <c r="Z394" s="250">
        <f>Table1[[#This Row],[Hạn thanh toán]]</f>
        <v>45884</v>
      </c>
      <c r="AA394" s="250">
        <f>Table1[[#This Row],[Ngày Thanh toán]]</f>
        <v>45960</v>
      </c>
      <c r="AD394" s="3" t="str">
        <f>IF(Table1[[#This Row],[Mã khách hàng]]="","",VLOOKUP($A394,Ma_KH!$A:$Q,Ma_KH!O$1,0))</f>
        <v>HKDPH-HNI-BDH-1055</v>
      </c>
      <c r="AE394" s="3" t="str">
        <f>IF(Table1[[#This Row],[Mã khách hàng]]="","",VLOOKUP($A394,Ma_KH!$A:$Q,Ma_KH!P$1,0))</f>
        <v>Hộ kinh doanh Phúc Hậu (chị Liên sđt 0982164624)</v>
      </c>
      <c r="AF394" s="3" t="str">
        <f>VLOOKUP(A394,Ma_KH!A:Q,Ma_KH!J$1,0)</f>
        <v>Vũ Anh Tuấn</v>
      </c>
    </row>
    <row r="395" spans="1:32" ht="16.5">
      <c r="A395" s="73" t="s">
        <v>76</v>
      </c>
      <c r="B395" s="73" t="s">
        <v>785</v>
      </c>
      <c r="C395" s="75">
        <v>45899</v>
      </c>
      <c r="D395" s="76" t="s">
        <v>798</v>
      </c>
      <c r="E395" s="75"/>
      <c r="F395" s="73"/>
      <c r="G395" s="73" t="s">
        <v>799</v>
      </c>
      <c r="H395" s="69">
        <v>1289600</v>
      </c>
      <c r="I395" s="69">
        <v>0</v>
      </c>
      <c r="J395" s="69">
        <f>(Table1[[#This Row],[Tiền hàng]]-Table1[[#This Row],[Tiền chiết khấu]])*8%</f>
        <v>103168</v>
      </c>
      <c r="K395" s="69">
        <v>1392768</v>
      </c>
      <c r="L395" s="8" t="s">
        <v>24</v>
      </c>
      <c r="M395" s="41">
        <v>45930</v>
      </c>
      <c r="N395" s="29" t="s">
        <v>3967</v>
      </c>
      <c r="O395" s="69">
        <f>IF(Table1[[#This Row],[Phân loại]]="Tồn đầu kỳ",Table1[[#This Row],[Tổng giá trị]],0)</f>
        <v>0</v>
      </c>
      <c r="P395" s="8">
        <f>IF(Table1[[#This Row],[Số còn phải thu ĐK]]&lt;&gt;0,0,IF(Table1[[#This Row],[Phân loại]]="Bán hàng",Table1[[#This Row],[Tổng giá trị]],-Table1[[#This Row],[Tổng giá trị]]))</f>
        <v>1392768</v>
      </c>
      <c r="Q395" s="18">
        <f t="shared" si="50"/>
        <v>1392768</v>
      </c>
      <c r="R395" s="8">
        <f>Table1[[#This Row],[Số còn phải thu ĐK]]+Table1[[#This Row],[Giá Trị HD sau CK]]-Table1[[#This Row],[Số tiền đã thu]]</f>
        <v>0</v>
      </c>
      <c r="S395" s="7">
        <f>IF(Table1[[#This Row],[Ngày hóa đơn]]&lt;&gt;"",Table1[[#This Row],[Ngày hóa đơn]],Table1[[#This Row],[Ngày hạch toán]])</f>
        <v>45899</v>
      </c>
      <c r="T395" s="8"/>
      <c r="U395" s="7">
        <f>IF(Table1[[#This Row],[Ngày tính CN]]="","",S395+T395)</f>
        <v>45899</v>
      </c>
      <c r="V395" s="71">
        <f ca="1">IF(Table1[[#This Row],[Hạn thanh toán]]="","",IF((U395-NOW())&lt;0,0,(U395-NOW())))</f>
        <v>0</v>
      </c>
      <c r="W395" s="69"/>
      <c r="X395" s="65" t="str">
        <f t="shared" ca="1" si="63"/>
        <v/>
      </c>
      <c r="Y395" s="65" t="str">
        <f t="shared" si="55"/>
        <v>Đã thanh toán</v>
      </c>
      <c r="Z395" s="250">
        <f>Table1[[#This Row],[Hạn thanh toán]]</f>
        <v>45899</v>
      </c>
      <c r="AA395" s="250">
        <f>Table1[[#This Row],[Ngày Thanh toán]]</f>
        <v>45930</v>
      </c>
      <c r="AD395" s="3" t="str">
        <f>IF(Table1[[#This Row],[Mã khách hàng]]="","",VLOOKUP($A395,Ma_KH!$A:$Q,Ma_KH!O$1,0))</f>
        <v>HKDPH-HNI-BDH-1055</v>
      </c>
      <c r="AE395" s="3" t="str">
        <f>IF(Table1[[#This Row],[Mã khách hàng]]="","",VLOOKUP($A395,Ma_KH!$A:$Q,Ma_KH!P$1,0))</f>
        <v>Hộ kinh doanh Phúc Hậu (chị Liên sđt 0982164624)</v>
      </c>
      <c r="AF395" s="3" t="str">
        <f>VLOOKUP(A395,Ma_KH!A:Q,Ma_KH!J$1,0)</f>
        <v>Vũ Anh Tuấn</v>
      </c>
    </row>
    <row r="396" spans="1:32" ht="16.5">
      <c r="A396" s="73" t="s">
        <v>76</v>
      </c>
      <c r="B396" s="73" t="s">
        <v>785</v>
      </c>
      <c r="C396" s="75">
        <v>45920</v>
      </c>
      <c r="D396" s="76" t="s">
        <v>800</v>
      </c>
      <c r="E396" s="75"/>
      <c r="F396" s="73"/>
      <c r="G396" s="73" t="s">
        <v>799</v>
      </c>
      <c r="H396" s="69">
        <v>775583</v>
      </c>
      <c r="I396" s="69">
        <v>0</v>
      </c>
      <c r="J396" s="69">
        <f>(Table1[[#This Row],[Tiền hàng]]-Table1[[#This Row],[Tiền chiết khấu]])*8%</f>
        <v>62046.64</v>
      </c>
      <c r="K396" s="69">
        <v>837630</v>
      </c>
      <c r="L396" s="8" t="s">
        <v>24</v>
      </c>
      <c r="M396" s="41">
        <v>45930</v>
      </c>
      <c r="N396" s="29" t="s">
        <v>3968</v>
      </c>
      <c r="O396" s="69">
        <f>IF(Table1[[#This Row],[Phân loại]]="Tồn đầu kỳ",Table1[[#This Row],[Tổng giá trị]],0)</f>
        <v>0</v>
      </c>
      <c r="P396" s="8">
        <f>IF(Table1[[#This Row],[Số còn phải thu ĐK]]&lt;&gt;0,0,IF(Table1[[#This Row],[Phân loại]]="Bán hàng",Table1[[#This Row],[Tổng giá trị]],-Table1[[#This Row],[Tổng giá trị]]))</f>
        <v>837630</v>
      </c>
      <c r="Q396" s="18">
        <f t="shared" si="50"/>
        <v>837630</v>
      </c>
      <c r="R396" s="8">
        <f>Table1[[#This Row],[Số còn phải thu ĐK]]+Table1[[#This Row],[Giá Trị HD sau CK]]-Table1[[#This Row],[Số tiền đã thu]]</f>
        <v>0</v>
      </c>
      <c r="S396" s="7">
        <f>IF(Table1[[#This Row],[Ngày hóa đơn]]&lt;&gt;"",Table1[[#This Row],[Ngày hóa đơn]],Table1[[#This Row],[Ngày hạch toán]])</f>
        <v>45920</v>
      </c>
      <c r="T396" s="8"/>
      <c r="U396" s="7">
        <f>IF(Table1[[#This Row],[Ngày tính CN]]="","",S396+T396)</f>
        <v>45920</v>
      </c>
      <c r="V396" s="71">
        <f ca="1">IF(Table1[[#This Row],[Hạn thanh toán]]="","",IF((U396-NOW())&lt;0,0,(U396-NOW())))</f>
        <v>0</v>
      </c>
      <c r="W396" s="69"/>
      <c r="X396" s="65" t="str">
        <f t="shared" ca="1" si="63"/>
        <v/>
      </c>
      <c r="Y396" s="65" t="str">
        <f t="shared" si="55"/>
        <v>Đã thanh toán</v>
      </c>
      <c r="Z396" s="250">
        <f>Table1[[#This Row],[Hạn thanh toán]]</f>
        <v>45920</v>
      </c>
      <c r="AA396" s="250">
        <f>Table1[[#This Row],[Ngày Thanh toán]]</f>
        <v>45930</v>
      </c>
      <c r="AD396" s="3" t="str">
        <f>IF(Table1[[#This Row],[Mã khách hàng]]="","",VLOOKUP($A396,Ma_KH!$A:$Q,Ma_KH!O$1,0))</f>
        <v>HKDPH-HNI-BDH-1055</v>
      </c>
      <c r="AE396" s="3" t="str">
        <f>IF(Table1[[#This Row],[Mã khách hàng]]="","",VLOOKUP($A396,Ma_KH!$A:$Q,Ma_KH!P$1,0))</f>
        <v>Hộ kinh doanh Phúc Hậu (chị Liên sđt 0982164624)</v>
      </c>
      <c r="AF396" s="3" t="str">
        <f>VLOOKUP(A396,Ma_KH!A:Q,Ma_KH!J$1,0)</f>
        <v>Vũ Anh Tuấn</v>
      </c>
    </row>
    <row r="397" spans="1:32" ht="16.5">
      <c r="A397" s="73" t="s">
        <v>76</v>
      </c>
      <c r="B397" s="73" t="s">
        <v>785</v>
      </c>
      <c r="C397" s="75">
        <v>45920</v>
      </c>
      <c r="D397" s="76" t="s">
        <v>800</v>
      </c>
      <c r="E397" s="75"/>
      <c r="F397" s="73"/>
      <c r="G397" s="73" t="s">
        <v>799</v>
      </c>
      <c r="H397" s="69">
        <v>775583</v>
      </c>
      <c r="I397" s="69">
        <v>0</v>
      </c>
      <c r="J397" s="69">
        <f>(Table1[[#This Row],[Tiền hàng]]-Table1[[#This Row],[Tiền chiết khấu]])*8%</f>
        <v>62046.64</v>
      </c>
      <c r="K397" s="69">
        <v>837630</v>
      </c>
      <c r="L397" s="8" t="s">
        <v>24</v>
      </c>
      <c r="M397" s="41">
        <v>45930</v>
      </c>
      <c r="N397" s="29" t="s">
        <v>3968</v>
      </c>
      <c r="O397" s="69">
        <f>IF(Table1[[#This Row],[Phân loại]]="Tồn đầu kỳ",Table1[[#This Row],[Tổng giá trị]],0)</f>
        <v>0</v>
      </c>
      <c r="P397" s="8">
        <f>IF(Table1[[#This Row],[Số còn phải thu ĐK]]&lt;&gt;0,0,IF(Table1[[#This Row],[Phân loại]]="Bán hàng",Table1[[#This Row],[Tổng giá trị]],-Table1[[#This Row],[Tổng giá trị]]))</f>
        <v>837630</v>
      </c>
      <c r="Q397" s="18">
        <f t="shared" ref="Q397" si="64">IF(M397&lt;&gt;"",IF(O397&lt;&gt;0,O397,P397),0)</f>
        <v>837630</v>
      </c>
      <c r="R397" s="8">
        <f>Table1[[#This Row],[Số còn phải thu ĐK]]+Table1[[#This Row],[Giá Trị HD sau CK]]-Table1[[#This Row],[Số tiền đã thu]]</f>
        <v>0</v>
      </c>
      <c r="S397" s="7">
        <f>IF(Table1[[#This Row],[Ngày hóa đơn]]&lt;&gt;"",Table1[[#This Row],[Ngày hóa đơn]],Table1[[#This Row],[Ngày hạch toán]])</f>
        <v>45920</v>
      </c>
      <c r="T397" s="8"/>
      <c r="U397" s="7">
        <f>IF(Table1[[#This Row],[Ngày tính CN]]="","",S397+T397)</f>
        <v>45920</v>
      </c>
      <c r="V397" s="71">
        <f ca="1">IF(Table1[[#This Row],[Hạn thanh toán]]="","",IF((U397-NOW())&lt;0,0,(U397-NOW())))</f>
        <v>0</v>
      </c>
      <c r="W397" s="69"/>
      <c r="X397" s="65" t="str">
        <f t="shared" ref="X397" ca="1" si="65">IF(OR($U397="",$R397=0),"",IF((U$4-NOW())&lt;0,-($U397-NOW()),0))</f>
        <v/>
      </c>
      <c r="Y397" s="65" t="str">
        <f t="shared" ref="Y397" si="66">IF(R397=0,"Đã thanh toán",IF(X397="","",IF(X397&lt;=0,"Chưa đến hạn thanh toán",IF(X397&lt;=30,"Nợ quá hạn 30 ngày",IF(X397&lt;=60,"Nợ quá hạn từ 30 ngày đến 60 ngày",IF(X397&lt;=90,"Nợ quá hạn từ 60 ngày đến 90 ngày",IF(X397&lt;=120,"Nợ quá hạn từ 90 ngày đến 120 ngày","Nợ quá hạn hơn 120 ngày có khả năng mất thanh toán")))))))</f>
        <v>Đã thanh toán</v>
      </c>
      <c r="Z397" s="250">
        <f>Table1[[#This Row],[Hạn thanh toán]]</f>
        <v>45920</v>
      </c>
      <c r="AA397" s="250">
        <f>Table1[[#This Row],[Ngày Thanh toán]]</f>
        <v>45930</v>
      </c>
      <c r="AD397" s="3" t="str">
        <f>IF(Table1[[#This Row],[Mã khách hàng]]="","",VLOOKUP($A397,Ma_KH!$A:$Q,Ma_KH!O$1,0))</f>
        <v>HKDPH-HNI-BDH-1055</v>
      </c>
      <c r="AE397" s="3" t="str">
        <f>IF(Table1[[#This Row],[Mã khách hàng]]="","",VLOOKUP($A397,Ma_KH!$A:$Q,Ma_KH!P$1,0))</f>
        <v>Hộ kinh doanh Phúc Hậu (chị Liên sđt 0982164624)</v>
      </c>
      <c r="AF397" s="3" t="str">
        <f>VLOOKUP(A397,Ma_KH!A:Q,Ma_KH!J$1,0)</f>
        <v>Vũ Anh Tuấn</v>
      </c>
    </row>
    <row r="398" spans="1:32" ht="16.5">
      <c r="A398" s="73" t="s">
        <v>77</v>
      </c>
      <c r="B398" s="73" t="s">
        <v>801</v>
      </c>
      <c r="C398" s="75">
        <v>45672</v>
      </c>
      <c r="D398" s="76" t="s">
        <v>802</v>
      </c>
      <c r="E398" s="75"/>
      <c r="F398" s="73"/>
      <c r="G398" s="73" t="s">
        <v>803</v>
      </c>
      <c r="H398" s="69">
        <v>4747550</v>
      </c>
      <c r="I398" s="69">
        <v>0</v>
      </c>
      <c r="J398" s="69">
        <f>(Table1[[#This Row],[Tiền hàng]]-Table1[[#This Row],[Tiền chiết khấu]])*8%</f>
        <v>379804</v>
      </c>
      <c r="K398" s="69">
        <v>5127354</v>
      </c>
      <c r="L398" s="8" t="s">
        <v>24</v>
      </c>
      <c r="M398" s="41">
        <v>45698</v>
      </c>
      <c r="N398" s="29" t="s">
        <v>3969</v>
      </c>
      <c r="O398" s="69">
        <f>IF(Table1[[#This Row],[Phân loại]]="Tồn đầu kỳ",Table1[[#This Row],[Tổng giá trị]],0)</f>
        <v>0</v>
      </c>
      <c r="P398" s="8">
        <f>IF(Table1[[#This Row],[Số còn phải thu ĐK]]&lt;&gt;0,0,IF(Table1[[#This Row],[Phân loại]]="Bán hàng",Table1[[#This Row],[Tổng giá trị]],-Table1[[#This Row],[Tổng giá trị]]))</f>
        <v>5127354</v>
      </c>
      <c r="Q398" s="18">
        <f t="shared" ref="Q398:Q463" si="67">IF(M398&lt;&gt;"",IF(O398&lt;&gt;0,O398,P398),0)</f>
        <v>5127354</v>
      </c>
      <c r="R398" s="8">
        <f>Table1[[#This Row],[Số còn phải thu ĐK]]+Table1[[#This Row],[Giá Trị HD sau CK]]-Table1[[#This Row],[Số tiền đã thu]]</f>
        <v>0</v>
      </c>
      <c r="S398" s="7">
        <f>IF(Table1[[#This Row],[Ngày hóa đơn]]&lt;&gt;"",Table1[[#This Row],[Ngày hóa đơn]],Table1[[#This Row],[Ngày hạch toán]])</f>
        <v>45672</v>
      </c>
      <c r="T398" s="8"/>
      <c r="U398" s="7">
        <f>IF(Table1[[#This Row],[Ngày tính CN]]="","",S398+T398)</f>
        <v>45672</v>
      </c>
      <c r="V398" s="71">
        <f ca="1">IF(Table1[[#This Row],[Hạn thanh toán]]="","",IF((U398-NOW())&lt;0,0,(U398-NOW())))</f>
        <v>0</v>
      </c>
      <c r="W398" s="69"/>
      <c r="X398" s="65" t="str">
        <f t="shared" ca="1" si="63"/>
        <v/>
      </c>
      <c r="Y398" s="65" t="str">
        <f t="shared" si="55"/>
        <v>Đã thanh toán</v>
      </c>
      <c r="Z398" s="250">
        <f>Table1[[#This Row],[Hạn thanh toán]]</f>
        <v>45672</v>
      </c>
      <c r="AA398" s="250">
        <f>Table1[[#This Row],[Ngày Thanh toán]]</f>
        <v>45698</v>
      </c>
      <c r="AD398" s="3" t="str">
        <f>IF(Table1[[#This Row],[Mã khách hàng]]="","",VLOOKUP($A398,Ma_KH!$A:$Q,Ma_KH!O$1,0))</f>
        <v>HKDPH-HNI-BDH-1055</v>
      </c>
      <c r="AE398" s="3" t="str">
        <f>IF(Table1[[#This Row],[Mã khách hàng]]="","",VLOOKUP($A398,Ma_KH!$A:$Q,Ma_KH!P$1,0))</f>
        <v>Hộ kinh doanh Phúc Hậu (chị Liên sđt 0982164624)</v>
      </c>
      <c r="AF398" s="3" t="str">
        <f>VLOOKUP(A398,Ma_KH!A:Q,Ma_KH!J$1,0)</f>
        <v>Vũ Anh Tuấn</v>
      </c>
    </row>
    <row r="399" spans="1:32" ht="16.5">
      <c r="A399" s="73" t="s">
        <v>77</v>
      </c>
      <c r="B399" s="73" t="s">
        <v>801</v>
      </c>
      <c r="C399" s="75">
        <v>45694</v>
      </c>
      <c r="D399" s="76" t="s">
        <v>804</v>
      </c>
      <c r="E399" s="75"/>
      <c r="F399" s="73"/>
      <c r="G399" s="73" t="s">
        <v>803</v>
      </c>
      <c r="H399" s="69">
        <v>2095800</v>
      </c>
      <c r="I399" s="69">
        <v>0</v>
      </c>
      <c r="J399" s="69">
        <f>(Table1[[#This Row],[Tiền hàng]]-Table1[[#This Row],[Tiền chiết khấu]])*8%</f>
        <v>167664</v>
      </c>
      <c r="K399" s="69">
        <v>2263464</v>
      </c>
      <c r="L399" s="8" t="s">
        <v>24</v>
      </c>
      <c r="M399" s="41">
        <v>45740</v>
      </c>
      <c r="N399" s="29" t="s">
        <v>3970</v>
      </c>
      <c r="O399" s="69">
        <f>IF(Table1[[#This Row],[Phân loại]]="Tồn đầu kỳ",Table1[[#This Row],[Tổng giá trị]],0)</f>
        <v>0</v>
      </c>
      <c r="P399" s="8">
        <f>IF(Table1[[#This Row],[Số còn phải thu ĐK]]&lt;&gt;0,0,IF(Table1[[#This Row],[Phân loại]]="Bán hàng",Table1[[#This Row],[Tổng giá trị]],-Table1[[#This Row],[Tổng giá trị]]))</f>
        <v>2263464</v>
      </c>
      <c r="Q399" s="18">
        <f t="shared" si="67"/>
        <v>2263464</v>
      </c>
      <c r="R399" s="8">
        <f>Table1[[#This Row],[Số còn phải thu ĐK]]+Table1[[#This Row],[Giá Trị HD sau CK]]-Table1[[#This Row],[Số tiền đã thu]]</f>
        <v>0</v>
      </c>
      <c r="S399" s="7">
        <f>IF(Table1[[#This Row],[Ngày hóa đơn]]&lt;&gt;"",Table1[[#This Row],[Ngày hóa đơn]],Table1[[#This Row],[Ngày hạch toán]])</f>
        <v>45694</v>
      </c>
      <c r="T399" s="8"/>
      <c r="U399" s="7">
        <f>IF(Table1[[#This Row],[Ngày tính CN]]="","",S399+T399)</f>
        <v>45694</v>
      </c>
      <c r="V399" s="71">
        <f ca="1">IF(Table1[[#This Row],[Hạn thanh toán]]="","",IF((U399-NOW())&lt;0,0,(U399-NOW())))</f>
        <v>0</v>
      </c>
      <c r="W399" s="69"/>
      <c r="X399" s="65" t="str">
        <f t="shared" ca="1" si="63"/>
        <v/>
      </c>
      <c r="Y399" s="65" t="str">
        <f t="shared" si="55"/>
        <v>Đã thanh toán</v>
      </c>
      <c r="Z399" s="250">
        <f>Table1[[#This Row],[Hạn thanh toán]]</f>
        <v>45694</v>
      </c>
      <c r="AA399" s="250">
        <f>Table1[[#This Row],[Ngày Thanh toán]]</f>
        <v>45740</v>
      </c>
      <c r="AD399" s="3" t="str">
        <f>IF(Table1[[#This Row],[Mã khách hàng]]="","",VLOOKUP($A399,Ma_KH!$A:$Q,Ma_KH!O$1,0))</f>
        <v>HKDPH-HNI-BDH-1055</v>
      </c>
      <c r="AE399" s="3" t="str">
        <f>IF(Table1[[#This Row],[Mã khách hàng]]="","",VLOOKUP($A399,Ma_KH!$A:$Q,Ma_KH!P$1,0))</f>
        <v>Hộ kinh doanh Phúc Hậu (chị Liên sđt 0982164624)</v>
      </c>
      <c r="AF399" s="3" t="str">
        <f>VLOOKUP(A399,Ma_KH!A:Q,Ma_KH!J$1,0)</f>
        <v>Vũ Anh Tuấn</v>
      </c>
    </row>
    <row r="400" spans="1:32" ht="16.5">
      <c r="A400" s="73" t="s">
        <v>77</v>
      </c>
      <c r="B400" s="73" t="s">
        <v>801</v>
      </c>
      <c r="C400" s="75">
        <v>45734</v>
      </c>
      <c r="D400" s="76" t="s">
        <v>805</v>
      </c>
      <c r="E400" s="75"/>
      <c r="F400" s="73"/>
      <c r="G400" s="73" t="s">
        <v>803</v>
      </c>
      <c r="H400" s="69">
        <v>1755710</v>
      </c>
      <c r="I400" s="69">
        <v>0</v>
      </c>
      <c r="J400" s="69">
        <f>(Table1[[#This Row],[Tiền hàng]]-Table1[[#This Row],[Tiền chiết khấu]])*8%</f>
        <v>140456.80000000002</v>
      </c>
      <c r="K400" s="69">
        <v>1896167</v>
      </c>
      <c r="L400" s="8" t="s">
        <v>24</v>
      </c>
      <c r="M400" s="41">
        <v>45775</v>
      </c>
      <c r="N400" s="29" t="s">
        <v>3971</v>
      </c>
      <c r="O400" s="69">
        <f>IF(Table1[[#This Row],[Phân loại]]="Tồn đầu kỳ",Table1[[#This Row],[Tổng giá trị]],0)</f>
        <v>0</v>
      </c>
      <c r="P400" s="8">
        <f>IF(Table1[[#This Row],[Số còn phải thu ĐK]]&lt;&gt;0,0,IF(Table1[[#This Row],[Phân loại]]="Bán hàng",Table1[[#This Row],[Tổng giá trị]],-Table1[[#This Row],[Tổng giá trị]]))</f>
        <v>1896167</v>
      </c>
      <c r="Q400" s="18">
        <f t="shared" si="67"/>
        <v>1896167</v>
      </c>
      <c r="R400" s="8">
        <f>Table1[[#This Row],[Số còn phải thu ĐK]]+Table1[[#This Row],[Giá Trị HD sau CK]]-Table1[[#This Row],[Số tiền đã thu]]</f>
        <v>0</v>
      </c>
      <c r="S400" s="7">
        <f>IF(Table1[[#This Row],[Ngày hóa đơn]]&lt;&gt;"",Table1[[#This Row],[Ngày hóa đơn]],Table1[[#This Row],[Ngày hạch toán]])</f>
        <v>45734</v>
      </c>
      <c r="T400" s="8"/>
      <c r="U400" s="7">
        <f>IF(Table1[[#This Row],[Ngày tính CN]]="","",S400+T400)</f>
        <v>45734</v>
      </c>
      <c r="V400" s="71">
        <f ca="1">IF(Table1[[#This Row],[Hạn thanh toán]]="","",IF((U400-NOW())&lt;0,0,(U400-NOW())))</f>
        <v>0</v>
      </c>
      <c r="W400" s="69"/>
      <c r="X400" s="65" t="str">
        <f t="shared" ca="1" si="63"/>
        <v/>
      </c>
      <c r="Y400" s="65" t="str">
        <f t="shared" si="55"/>
        <v>Đã thanh toán</v>
      </c>
      <c r="Z400" s="250">
        <f>Table1[[#This Row],[Hạn thanh toán]]</f>
        <v>45734</v>
      </c>
      <c r="AA400" s="250">
        <f>Table1[[#This Row],[Ngày Thanh toán]]</f>
        <v>45775</v>
      </c>
      <c r="AD400" s="3" t="str">
        <f>IF(Table1[[#This Row],[Mã khách hàng]]="","",VLOOKUP($A400,Ma_KH!$A:$Q,Ma_KH!O$1,0))</f>
        <v>HKDPH-HNI-BDH-1055</v>
      </c>
      <c r="AE400" s="3" t="str">
        <f>IF(Table1[[#This Row],[Mã khách hàng]]="","",VLOOKUP($A400,Ma_KH!$A:$Q,Ma_KH!P$1,0))</f>
        <v>Hộ kinh doanh Phúc Hậu (chị Liên sđt 0982164624)</v>
      </c>
      <c r="AF400" s="3" t="str">
        <f>VLOOKUP(A400,Ma_KH!A:Q,Ma_KH!J$1,0)</f>
        <v>Vũ Anh Tuấn</v>
      </c>
    </row>
    <row r="401" spans="1:32" ht="16.5">
      <c r="A401" s="73" t="s">
        <v>77</v>
      </c>
      <c r="B401" s="73" t="s">
        <v>801</v>
      </c>
      <c r="C401" s="75">
        <v>45772</v>
      </c>
      <c r="D401" s="76" t="s">
        <v>806</v>
      </c>
      <c r="E401" s="75"/>
      <c r="F401" s="73"/>
      <c r="G401" s="73" t="s">
        <v>803</v>
      </c>
      <c r="H401" s="69">
        <v>684486</v>
      </c>
      <c r="I401" s="69">
        <v>0</v>
      </c>
      <c r="J401" s="69">
        <f>(Table1[[#This Row],[Tiền hàng]]-Table1[[#This Row],[Tiền chiết khấu]])*8%</f>
        <v>54758.880000000005</v>
      </c>
      <c r="K401" s="69">
        <v>739245</v>
      </c>
      <c r="L401" s="8" t="s">
        <v>24</v>
      </c>
      <c r="M401" s="41">
        <v>45800</v>
      </c>
      <c r="N401" s="29" t="s">
        <v>3972</v>
      </c>
      <c r="O401" s="69">
        <f>IF(Table1[[#This Row],[Phân loại]]="Tồn đầu kỳ",Table1[[#This Row],[Tổng giá trị]],0)</f>
        <v>0</v>
      </c>
      <c r="P401" s="8">
        <f>IF(Table1[[#This Row],[Số còn phải thu ĐK]]&lt;&gt;0,0,IF(Table1[[#This Row],[Phân loại]]="Bán hàng",Table1[[#This Row],[Tổng giá trị]],-Table1[[#This Row],[Tổng giá trị]]))</f>
        <v>739245</v>
      </c>
      <c r="Q401" s="18">
        <f t="shared" si="67"/>
        <v>739245</v>
      </c>
      <c r="R401" s="8">
        <f>Table1[[#This Row],[Số còn phải thu ĐK]]+Table1[[#This Row],[Giá Trị HD sau CK]]-Table1[[#This Row],[Số tiền đã thu]]</f>
        <v>0</v>
      </c>
      <c r="S401" s="7">
        <f>IF(Table1[[#This Row],[Ngày hóa đơn]]&lt;&gt;"",Table1[[#This Row],[Ngày hóa đơn]],Table1[[#This Row],[Ngày hạch toán]])</f>
        <v>45772</v>
      </c>
      <c r="T401" s="8"/>
      <c r="U401" s="7">
        <f>IF(Table1[[#This Row],[Ngày tính CN]]="","",S401+T401)</f>
        <v>45772</v>
      </c>
      <c r="V401" s="71">
        <f ca="1">IF(Table1[[#This Row],[Hạn thanh toán]]="","",IF((U401-NOW())&lt;0,0,(U401-NOW())))</f>
        <v>0</v>
      </c>
      <c r="W401" s="69"/>
      <c r="X401" s="65" t="str">
        <f t="shared" ca="1" si="63"/>
        <v/>
      </c>
      <c r="Y401" s="65" t="str">
        <f t="shared" si="55"/>
        <v>Đã thanh toán</v>
      </c>
      <c r="Z401" s="250">
        <f>Table1[[#This Row],[Hạn thanh toán]]</f>
        <v>45772</v>
      </c>
      <c r="AA401" s="250">
        <f>Table1[[#This Row],[Ngày Thanh toán]]</f>
        <v>45800</v>
      </c>
      <c r="AD401" s="3" t="str">
        <f>IF(Table1[[#This Row],[Mã khách hàng]]="","",VLOOKUP($A401,Ma_KH!$A:$Q,Ma_KH!O$1,0))</f>
        <v>HKDPH-HNI-BDH-1055</v>
      </c>
      <c r="AE401" s="3" t="str">
        <f>IF(Table1[[#This Row],[Mã khách hàng]]="","",VLOOKUP($A401,Ma_KH!$A:$Q,Ma_KH!P$1,0))</f>
        <v>Hộ kinh doanh Phúc Hậu (chị Liên sđt 0982164624)</v>
      </c>
      <c r="AF401" s="3" t="str">
        <f>VLOOKUP(A401,Ma_KH!A:Q,Ma_KH!J$1,0)</f>
        <v>Vũ Anh Tuấn</v>
      </c>
    </row>
    <row r="402" spans="1:32" ht="16.5">
      <c r="A402" s="73" t="s">
        <v>77</v>
      </c>
      <c r="B402" s="73" t="s">
        <v>801</v>
      </c>
      <c r="C402" s="75">
        <v>45798</v>
      </c>
      <c r="D402" s="76" t="s">
        <v>807</v>
      </c>
      <c r="E402" s="75"/>
      <c r="F402" s="73"/>
      <c r="G402" s="73" t="s">
        <v>803</v>
      </c>
      <c r="H402" s="69">
        <v>1818485</v>
      </c>
      <c r="I402" s="69">
        <v>0</v>
      </c>
      <c r="J402" s="69">
        <f>(Table1[[#This Row],[Tiền hàng]]-Table1[[#This Row],[Tiền chiết khấu]])*8%</f>
        <v>145478.80000000002</v>
      </c>
      <c r="K402" s="69">
        <v>1963964</v>
      </c>
      <c r="L402" s="8" t="s">
        <v>24</v>
      </c>
      <c r="M402" s="41">
        <v>45842</v>
      </c>
      <c r="N402" s="29" t="s">
        <v>3973</v>
      </c>
      <c r="O402" s="69">
        <f>IF(Table1[[#This Row],[Phân loại]]="Tồn đầu kỳ",Table1[[#This Row],[Tổng giá trị]],0)</f>
        <v>0</v>
      </c>
      <c r="P402" s="8">
        <f>IF(Table1[[#This Row],[Số còn phải thu ĐK]]&lt;&gt;0,0,IF(Table1[[#This Row],[Phân loại]]="Bán hàng",Table1[[#This Row],[Tổng giá trị]],-Table1[[#This Row],[Tổng giá trị]]))</f>
        <v>1963964</v>
      </c>
      <c r="Q402" s="18">
        <f t="shared" si="67"/>
        <v>1963964</v>
      </c>
      <c r="R402" s="8">
        <f>Table1[[#This Row],[Số còn phải thu ĐK]]+Table1[[#This Row],[Giá Trị HD sau CK]]-Table1[[#This Row],[Số tiền đã thu]]</f>
        <v>0</v>
      </c>
      <c r="S402" s="7">
        <f>IF(Table1[[#This Row],[Ngày hóa đơn]]&lt;&gt;"",Table1[[#This Row],[Ngày hóa đơn]],Table1[[#This Row],[Ngày hạch toán]])</f>
        <v>45798</v>
      </c>
      <c r="T402" s="8"/>
      <c r="U402" s="7">
        <f>IF(Table1[[#This Row],[Ngày tính CN]]="","",S402+T402)</f>
        <v>45798</v>
      </c>
      <c r="V402" s="71">
        <f ca="1">IF(Table1[[#This Row],[Hạn thanh toán]]="","",IF((U402-NOW())&lt;0,0,(U402-NOW())))</f>
        <v>0</v>
      </c>
      <c r="W402" s="69"/>
      <c r="X402" s="65" t="str">
        <f t="shared" ca="1" si="63"/>
        <v/>
      </c>
      <c r="Y402" s="65" t="str">
        <f t="shared" si="55"/>
        <v>Đã thanh toán</v>
      </c>
      <c r="Z402" s="250">
        <f>Table1[[#This Row],[Hạn thanh toán]]</f>
        <v>45798</v>
      </c>
      <c r="AA402" s="250">
        <f>Table1[[#This Row],[Ngày Thanh toán]]</f>
        <v>45842</v>
      </c>
      <c r="AD402" s="3" t="str">
        <f>IF(Table1[[#This Row],[Mã khách hàng]]="","",VLOOKUP($A402,Ma_KH!$A:$Q,Ma_KH!O$1,0))</f>
        <v>HKDPH-HNI-BDH-1055</v>
      </c>
      <c r="AE402" s="3" t="str">
        <f>IF(Table1[[#This Row],[Mã khách hàng]]="","",VLOOKUP($A402,Ma_KH!$A:$Q,Ma_KH!P$1,0))</f>
        <v>Hộ kinh doanh Phúc Hậu (chị Liên sđt 0982164624)</v>
      </c>
      <c r="AF402" s="3" t="str">
        <f>VLOOKUP(A402,Ma_KH!A:Q,Ma_KH!J$1,0)</f>
        <v>Vũ Anh Tuấn</v>
      </c>
    </row>
    <row r="403" spans="1:32" ht="16.5">
      <c r="A403" s="73" t="s">
        <v>77</v>
      </c>
      <c r="B403" s="73" t="s">
        <v>801</v>
      </c>
      <c r="C403" s="75">
        <v>45840</v>
      </c>
      <c r="D403" s="76" t="s">
        <v>808</v>
      </c>
      <c r="E403" s="75"/>
      <c r="F403" s="73"/>
      <c r="G403" s="73" t="s">
        <v>803</v>
      </c>
      <c r="H403" s="69">
        <v>1818485</v>
      </c>
      <c r="I403" s="69">
        <v>0</v>
      </c>
      <c r="J403" s="69">
        <f>(Table1[[#This Row],[Tiền hàng]]-Table1[[#This Row],[Tiền chiết khấu]])*8%</f>
        <v>145478.80000000002</v>
      </c>
      <c r="K403" s="69">
        <v>1963964</v>
      </c>
      <c r="L403" s="8" t="s">
        <v>24</v>
      </c>
      <c r="M403" s="41">
        <v>45869</v>
      </c>
      <c r="N403" s="29" t="s">
        <v>3974</v>
      </c>
      <c r="O403" s="69">
        <f>IF(Table1[[#This Row],[Phân loại]]="Tồn đầu kỳ",Table1[[#This Row],[Tổng giá trị]],0)</f>
        <v>0</v>
      </c>
      <c r="P403" s="8">
        <f>IF(Table1[[#This Row],[Số còn phải thu ĐK]]&lt;&gt;0,0,IF(Table1[[#This Row],[Phân loại]]="Bán hàng",Table1[[#This Row],[Tổng giá trị]],-Table1[[#This Row],[Tổng giá trị]]))</f>
        <v>1963964</v>
      </c>
      <c r="Q403" s="18">
        <f t="shared" si="67"/>
        <v>1963964</v>
      </c>
      <c r="R403" s="8">
        <f>Table1[[#This Row],[Số còn phải thu ĐK]]+Table1[[#This Row],[Giá Trị HD sau CK]]-Table1[[#This Row],[Số tiền đã thu]]</f>
        <v>0</v>
      </c>
      <c r="S403" s="7">
        <f>IF(Table1[[#This Row],[Ngày hóa đơn]]&lt;&gt;"",Table1[[#This Row],[Ngày hóa đơn]],Table1[[#This Row],[Ngày hạch toán]])</f>
        <v>45840</v>
      </c>
      <c r="T403" s="8"/>
      <c r="U403" s="7">
        <f>IF(Table1[[#This Row],[Ngày tính CN]]="","",S403+T403)</f>
        <v>45840</v>
      </c>
      <c r="V403" s="71">
        <f ca="1">IF(Table1[[#This Row],[Hạn thanh toán]]="","",IF((U403-NOW())&lt;0,0,(U403-NOW())))</f>
        <v>0</v>
      </c>
      <c r="W403" s="69"/>
      <c r="X403" s="65" t="str">
        <f t="shared" ca="1" si="63"/>
        <v/>
      </c>
      <c r="Y403" s="65" t="str">
        <f t="shared" si="55"/>
        <v>Đã thanh toán</v>
      </c>
      <c r="Z403" s="250">
        <f>Table1[[#This Row],[Hạn thanh toán]]</f>
        <v>45840</v>
      </c>
      <c r="AA403" s="250">
        <f>Table1[[#This Row],[Ngày Thanh toán]]</f>
        <v>45869</v>
      </c>
      <c r="AD403" s="3" t="str">
        <f>IF(Table1[[#This Row],[Mã khách hàng]]="","",VLOOKUP($A403,Ma_KH!$A:$Q,Ma_KH!O$1,0))</f>
        <v>HKDPH-HNI-BDH-1055</v>
      </c>
      <c r="AE403" s="3" t="str">
        <f>IF(Table1[[#This Row],[Mã khách hàng]]="","",VLOOKUP($A403,Ma_KH!$A:$Q,Ma_KH!P$1,0))</f>
        <v>Hộ kinh doanh Phúc Hậu (chị Liên sđt 0982164624)</v>
      </c>
      <c r="AF403" s="3" t="str">
        <f>VLOOKUP(A403,Ma_KH!A:Q,Ma_KH!J$1,0)</f>
        <v>Vũ Anh Tuấn</v>
      </c>
    </row>
    <row r="404" spans="1:32" ht="16.5">
      <c r="A404" s="73" t="s">
        <v>77</v>
      </c>
      <c r="B404" s="73" t="s">
        <v>801</v>
      </c>
      <c r="C404" s="75">
        <v>45866</v>
      </c>
      <c r="D404" s="76" t="s">
        <v>809</v>
      </c>
      <c r="E404" s="75"/>
      <c r="F404" s="73"/>
      <c r="G404" s="73" t="s">
        <v>803</v>
      </c>
      <c r="H404" s="69">
        <v>1477735</v>
      </c>
      <c r="I404" s="69">
        <v>0</v>
      </c>
      <c r="J404" s="69">
        <f>(Table1[[#This Row],[Tiền hàng]]-Table1[[#This Row],[Tiền chiết khấu]])*8%</f>
        <v>118218.8</v>
      </c>
      <c r="K404" s="69">
        <v>1595954</v>
      </c>
      <c r="L404" s="8" t="s">
        <v>24</v>
      </c>
      <c r="M404" s="41">
        <v>45892</v>
      </c>
      <c r="N404" s="29" t="s">
        <v>3975</v>
      </c>
      <c r="O404" s="69">
        <f>IF(Table1[[#This Row],[Phân loại]]="Tồn đầu kỳ",Table1[[#This Row],[Tổng giá trị]],0)</f>
        <v>0</v>
      </c>
      <c r="P404" s="8">
        <f>IF(Table1[[#This Row],[Số còn phải thu ĐK]]&lt;&gt;0,0,IF(Table1[[#This Row],[Phân loại]]="Bán hàng",Table1[[#This Row],[Tổng giá trị]],-Table1[[#This Row],[Tổng giá trị]]))</f>
        <v>1595954</v>
      </c>
      <c r="Q404" s="18">
        <f t="shared" si="67"/>
        <v>1595954</v>
      </c>
      <c r="R404" s="8">
        <f>Table1[[#This Row],[Số còn phải thu ĐK]]+Table1[[#This Row],[Giá Trị HD sau CK]]-Table1[[#This Row],[Số tiền đã thu]]</f>
        <v>0</v>
      </c>
      <c r="S404" s="7">
        <f>IF(Table1[[#This Row],[Ngày hóa đơn]]&lt;&gt;"",Table1[[#This Row],[Ngày hóa đơn]],Table1[[#This Row],[Ngày hạch toán]])</f>
        <v>45866</v>
      </c>
      <c r="T404" s="8"/>
      <c r="U404" s="7">
        <f>IF(Table1[[#This Row],[Ngày tính CN]]="","",S404+T404)</f>
        <v>45866</v>
      </c>
      <c r="V404" s="71">
        <f ca="1">IF(Table1[[#This Row],[Hạn thanh toán]]="","",IF((U404-NOW())&lt;0,0,(U404-NOW())))</f>
        <v>0</v>
      </c>
      <c r="W404" s="69"/>
      <c r="X404" s="65" t="str">
        <f t="shared" ca="1" si="63"/>
        <v/>
      </c>
      <c r="Y404" s="65" t="str">
        <f t="shared" si="55"/>
        <v>Đã thanh toán</v>
      </c>
      <c r="Z404" s="250">
        <f>Table1[[#This Row],[Hạn thanh toán]]</f>
        <v>45866</v>
      </c>
      <c r="AA404" s="250">
        <f>Table1[[#This Row],[Ngày Thanh toán]]</f>
        <v>45892</v>
      </c>
      <c r="AD404" s="3" t="str">
        <f>IF(Table1[[#This Row],[Mã khách hàng]]="","",VLOOKUP($A404,Ma_KH!$A:$Q,Ma_KH!O$1,0))</f>
        <v>HKDPH-HNI-BDH-1055</v>
      </c>
      <c r="AE404" s="3" t="str">
        <f>IF(Table1[[#This Row],[Mã khách hàng]]="","",VLOOKUP($A404,Ma_KH!$A:$Q,Ma_KH!P$1,0))</f>
        <v>Hộ kinh doanh Phúc Hậu (chị Liên sđt 0982164624)</v>
      </c>
      <c r="AF404" s="3" t="str">
        <f>VLOOKUP(A404,Ma_KH!A:Q,Ma_KH!J$1,0)</f>
        <v>Vũ Anh Tuấn</v>
      </c>
    </row>
    <row r="405" spans="1:32" ht="16.5">
      <c r="A405" s="73" t="s">
        <v>77</v>
      </c>
      <c r="B405" s="73" t="s">
        <v>801</v>
      </c>
      <c r="C405" s="75">
        <v>45891</v>
      </c>
      <c r="D405" s="76" t="s">
        <v>810</v>
      </c>
      <c r="E405" s="75">
        <v>45891</v>
      </c>
      <c r="F405" s="85" t="s">
        <v>811</v>
      </c>
      <c r="G405" s="73" t="s">
        <v>803</v>
      </c>
      <c r="H405" s="69">
        <v>1818485</v>
      </c>
      <c r="I405" s="69">
        <v>0</v>
      </c>
      <c r="J405" s="69">
        <f>(Table1[[#This Row],[Tiền hàng]]-Table1[[#This Row],[Tiền chiết khấu]])*8%</f>
        <v>145478.80000000002</v>
      </c>
      <c r="K405" s="69">
        <v>1963964</v>
      </c>
      <c r="L405" s="8" t="s">
        <v>24</v>
      </c>
      <c r="M405" s="41">
        <v>45906</v>
      </c>
      <c r="N405" s="29" t="s">
        <v>3976</v>
      </c>
      <c r="O405" s="69">
        <f>IF(Table1[[#This Row],[Phân loại]]="Tồn đầu kỳ",Table1[[#This Row],[Tổng giá trị]],0)</f>
        <v>0</v>
      </c>
      <c r="P405" s="8">
        <f>IF(Table1[[#This Row],[Số còn phải thu ĐK]]&lt;&gt;0,0,IF(Table1[[#This Row],[Phân loại]]="Bán hàng",Table1[[#This Row],[Tổng giá trị]],-Table1[[#This Row],[Tổng giá trị]]))</f>
        <v>1963964</v>
      </c>
      <c r="Q405" s="18">
        <f t="shared" si="67"/>
        <v>1963964</v>
      </c>
      <c r="R405" s="8">
        <f>Table1[[#This Row],[Số còn phải thu ĐK]]+Table1[[#This Row],[Giá Trị HD sau CK]]-Table1[[#This Row],[Số tiền đã thu]]</f>
        <v>0</v>
      </c>
      <c r="S405" s="7">
        <f>IF(Table1[[#This Row],[Ngày hóa đơn]]&lt;&gt;"",Table1[[#This Row],[Ngày hóa đơn]],Table1[[#This Row],[Ngày hạch toán]])</f>
        <v>45891</v>
      </c>
      <c r="T405" s="8"/>
      <c r="U405" s="7">
        <f>IF(Table1[[#This Row],[Ngày tính CN]]="","",S405+T405)</f>
        <v>45891</v>
      </c>
      <c r="V405" s="71">
        <f ca="1">IF(Table1[[#This Row],[Hạn thanh toán]]="","",IF((U405-NOW())&lt;0,0,(U405-NOW())))</f>
        <v>0</v>
      </c>
      <c r="W405" s="69"/>
      <c r="X405" s="65" t="str">
        <f t="shared" ca="1" si="63"/>
        <v/>
      </c>
      <c r="Y405" s="65" t="str">
        <f t="shared" si="55"/>
        <v>Đã thanh toán</v>
      </c>
      <c r="Z405" s="250">
        <f>Table1[[#This Row],[Hạn thanh toán]]</f>
        <v>45891</v>
      </c>
      <c r="AA405" s="250">
        <f>Table1[[#This Row],[Ngày Thanh toán]]</f>
        <v>45906</v>
      </c>
      <c r="AD405" s="3" t="str">
        <f>IF(Table1[[#This Row],[Mã khách hàng]]="","",VLOOKUP($A405,Ma_KH!$A:$Q,Ma_KH!O$1,0))</f>
        <v>HKDPH-HNI-BDH-1055</v>
      </c>
      <c r="AE405" s="3" t="str">
        <f>IF(Table1[[#This Row],[Mã khách hàng]]="","",VLOOKUP($A405,Ma_KH!$A:$Q,Ma_KH!P$1,0))</f>
        <v>Hộ kinh doanh Phúc Hậu (chị Liên sđt 0982164624)</v>
      </c>
      <c r="AF405" s="3" t="str">
        <f>VLOOKUP(A405,Ma_KH!A:Q,Ma_KH!J$1,0)</f>
        <v>Vũ Anh Tuấn</v>
      </c>
    </row>
    <row r="406" spans="1:32" ht="16.5">
      <c r="A406" s="73" t="s">
        <v>77</v>
      </c>
      <c r="B406" s="73" t="s">
        <v>801</v>
      </c>
      <c r="C406" s="75">
        <v>45899</v>
      </c>
      <c r="D406" s="76" t="s">
        <v>812</v>
      </c>
      <c r="E406" s="75">
        <v>45899</v>
      </c>
      <c r="F406" s="85" t="s">
        <v>813</v>
      </c>
      <c r="G406" s="73" t="s">
        <v>803</v>
      </c>
      <c r="H406" s="69">
        <v>3484355</v>
      </c>
      <c r="I406" s="69">
        <v>0</v>
      </c>
      <c r="J406" s="69">
        <f>(Table1[[#This Row],[Tiền hàng]]-Table1[[#This Row],[Tiền chiết khấu]])*8%</f>
        <v>278748.40000000002</v>
      </c>
      <c r="K406" s="69">
        <v>3763103</v>
      </c>
      <c r="L406" s="8" t="s">
        <v>24</v>
      </c>
      <c r="M406" s="41">
        <v>45954</v>
      </c>
      <c r="N406" s="29" t="s">
        <v>3977</v>
      </c>
      <c r="O406" s="69">
        <f>IF(Table1[[#This Row],[Phân loại]]="Tồn đầu kỳ",Table1[[#This Row],[Tổng giá trị]],0)</f>
        <v>0</v>
      </c>
      <c r="P406" s="8">
        <f>IF(Table1[[#This Row],[Số còn phải thu ĐK]]&lt;&gt;0,0,IF(Table1[[#This Row],[Phân loại]]="Bán hàng",Table1[[#This Row],[Tổng giá trị]],-Table1[[#This Row],[Tổng giá trị]]))</f>
        <v>3763103</v>
      </c>
      <c r="Q406" s="18">
        <f t="shared" si="67"/>
        <v>3763103</v>
      </c>
      <c r="R406" s="8">
        <f>Table1[[#This Row],[Số còn phải thu ĐK]]+Table1[[#This Row],[Giá Trị HD sau CK]]-Table1[[#This Row],[Số tiền đã thu]]</f>
        <v>0</v>
      </c>
      <c r="S406" s="7">
        <f>IF(Table1[[#This Row],[Ngày hóa đơn]]&lt;&gt;"",Table1[[#This Row],[Ngày hóa đơn]],Table1[[#This Row],[Ngày hạch toán]])</f>
        <v>45899</v>
      </c>
      <c r="T406" s="8"/>
      <c r="U406" s="7">
        <f>IF(Table1[[#This Row],[Ngày tính CN]]="","",S406+T406)</f>
        <v>45899</v>
      </c>
      <c r="V406" s="71">
        <f ca="1">IF(Table1[[#This Row],[Hạn thanh toán]]="","",IF((U406-NOW())&lt;0,0,(U406-NOW())))</f>
        <v>0</v>
      </c>
      <c r="W406" s="69"/>
      <c r="X406" s="65" t="str">
        <f t="shared" ca="1" si="63"/>
        <v/>
      </c>
      <c r="Y406" s="65" t="str">
        <f t="shared" si="55"/>
        <v>Đã thanh toán</v>
      </c>
      <c r="Z406" s="250">
        <f>Table1[[#This Row],[Hạn thanh toán]]</f>
        <v>45899</v>
      </c>
      <c r="AA406" s="250">
        <f>Table1[[#This Row],[Ngày Thanh toán]]</f>
        <v>45954</v>
      </c>
      <c r="AD406" s="3" t="str">
        <f>IF(Table1[[#This Row],[Mã khách hàng]]="","",VLOOKUP($A406,Ma_KH!$A:$Q,Ma_KH!O$1,0))</f>
        <v>HKDPH-HNI-BDH-1055</v>
      </c>
      <c r="AE406" s="3" t="str">
        <f>IF(Table1[[#This Row],[Mã khách hàng]]="","",VLOOKUP($A406,Ma_KH!$A:$Q,Ma_KH!P$1,0))</f>
        <v>Hộ kinh doanh Phúc Hậu (chị Liên sđt 0982164624)</v>
      </c>
      <c r="AF406" s="3" t="str">
        <f>VLOOKUP(A406,Ma_KH!A:Q,Ma_KH!J$1,0)</f>
        <v>Vũ Anh Tuấn</v>
      </c>
    </row>
    <row r="407" spans="1:32" ht="16.5">
      <c r="A407" s="66" t="s">
        <v>77</v>
      </c>
      <c r="B407" s="66" t="s">
        <v>801</v>
      </c>
      <c r="C407" s="67">
        <v>45944</v>
      </c>
      <c r="D407" s="68" t="s">
        <v>814</v>
      </c>
      <c r="E407" s="67">
        <v>45944</v>
      </c>
      <c r="F407" s="66">
        <v>67169</v>
      </c>
      <c r="G407" s="66" t="s">
        <v>815</v>
      </c>
      <c r="H407" s="69">
        <v>1818485</v>
      </c>
      <c r="I407" s="69">
        <v>0</v>
      </c>
      <c r="J407" s="69">
        <f>(Table1[[#This Row],[Tiền hàng]]-Table1[[#This Row],[Tiền chiết khấu]])*8%</f>
        <v>145478.80000000002</v>
      </c>
      <c r="K407" s="69">
        <v>1963964</v>
      </c>
      <c r="L407" s="8" t="s">
        <v>24</v>
      </c>
      <c r="M407" s="60">
        <v>45975</v>
      </c>
      <c r="N407" s="61" t="s">
        <v>18887</v>
      </c>
      <c r="O407" s="69">
        <f>IF(Table1[[#This Row],[Phân loại]]="Tồn đầu kỳ",Table1[[#This Row],[Tổng giá trị]],0)</f>
        <v>0</v>
      </c>
      <c r="P407" s="8">
        <f>IF(Table1[[#This Row],[Số còn phải thu ĐK]]&lt;&gt;0,0,IF(Table1[[#This Row],[Phân loại]]="Bán hàng",Table1[[#This Row],[Tổng giá trị]],-Table1[[#This Row],[Tổng giá trị]]))</f>
        <v>1963964</v>
      </c>
      <c r="Q407" s="70">
        <f t="shared" si="67"/>
        <v>1963964</v>
      </c>
      <c r="R407" s="8">
        <f>Table1[[#This Row],[Số còn phải thu ĐK]]+Table1[[#This Row],[Giá Trị HD sau CK]]-Table1[[#This Row],[Số tiền đã thu]]</f>
        <v>0</v>
      </c>
      <c r="S407" s="7">
        <f>IF(Table1[[#This Row],[Ngày hóa đơn]]&lt;&gt;"",Table1[[#This Row],[Ngày hóa đơn]],Table1[[#This Row],[Ngày hạch toán]])</f>
        <v>45944</v>
      </c>
      <c r="T407" s="8"/>
      <c r="U407" s="7">
        <f>IF(Table1[[#This Row],[Ngày tính CN]]="","",S407+T407)</f>
        <v>45944</v>
      </c>
      <c r="V407" s="71">
        <f ca="1">IF(Table1[[#This Row],[Hạn thanh toán]]="","",IF((U407-NOW())&lt;0,0,(U407-NOW())))</f>
        <v>0</v>
      </c>
      <c r="W407" s="69"/>
      <c r="X407" s="65" t="str">
        <f t="shared" ca="1" si="63"/>
        <v/>
      </c>
      <c r="Y407" s="65" t="str">
        <f t="shared" si="55"/>
        <v>Đã thanh toán</v>
      </c>
      <c r="Z407" s="250">
        <f>Table1[[#This Row],[Hạn thanh toán]]</f>
        <v>45944</v>
      </c>
      <c r="AA407" s="250">
        <f>Table1[[#This Row],[Ngày Thanh toán]]</f>
        <v>45975</v>
      </c>
      <c r="AD407" s="3" t="str">
        <f>IF(Table1[[#This Row],[Mã khách hàng]]="","",VLOOKUP($A407,Ma_KH!$A:$Q,Ma_KH!O$1,0))</f>
        <v>HKDPH-HNI-BDH-1055</v>
      </c>
      <c r="AE407" s="3" t="str">
        <f>IF(Table1[[#This Row],[Mã khách hàng]]="","",VLOOKUP($A407,Ma_KH!$A:$Q,Ma_KH!P$1,0))</f>
        <v>Hộ kinh doanh Phúc Hậu (chị Liên sđt 0982164624)</v>
      </c>
      <c r="AF407" s="3" t="str">
        <f>VLOOKUP(A407,Ma_KH!A:Q,Ma_KH!J$1,0)</f>
        <v>Vũ Anh Tuấn</v>
      </c>
    </row>
    <row r="408" spans="1:32" ht="16.5">
      <c r="A408" s="73" t="s">
        <v>77</v>
      </c>
      <c r="B408" s="73" t="s">
        <v>801</v>
      </c>
      <c r="C408" s="75">
        <v>45675</v>
      </c>
      <c r="D408" s="76" t="s">
        <v>816</v>
      </c>
      <c r="E408" s="75"/>
      <c r="F408" s="81"/>
      <c r="G408" s="81" t="s">
        <v>17</v>
      </c>
      <c r="H408" s="69"/>
      <c r="I408" s="69">
        <v>0</v>
      </c>
      <c r="J408" s="69">
        <f>(Table1[[#This Row],[Tiền hàng]]-Table1[[#This Row],[Tiền chiết khấu]])*8%</f>
        <v>0</v>
      </c>
      <c r="K408" s="69">
        <v>319190</v>
      </c>
      <c r="L408" s="8" t="s">
        <v>17</v>
      </c>
      <c r="M408" s="41">
        <v>45698</v>
      </c>
      <c r="N408" s="29" t="s">
        <v>3969</v>
      </c>
      <c r="O408" s="69">
        <f>IF(Table1[[#This Row],[Phân loại]]="Tồn đầu kỳ",Table1[[#This Row],[Tổng giá trị]],0)</f>
        <v>0</v>
      </c>
      <c r="P408" s="8">
        <f>IF(Table1[[#This Row],[Số còn phải thu ĐK]]&lt;&gt;0,0,IF(Table1[[#This Row],[Phân loại]]="Bán hàng",Table1[[#This Row],[Tổng giá trị]],-Table1[[#This Row],[Tổng giá trị]]))</f>
        <v>-319190</v>
      </c>
      <c r="Q408" s="18">
        <f t="shared" si="67"/>
        <v>-319190</v>
      </c>
      <c r="R408" s="8">
        <f>Table1[[#This Row],[Số còn phải thu ĐK]]+Table1[[#This Row],[Giá Trị HD sau CK]]-Table1[[#This Row],[Số tiền đã thu]]</f>
        <v>0</v>
      </c>
      <c r="S408" s="7">
        <f>IF(Table1[[#This Row],[Ngày hóa đơn]]&lt;&gt;"",Table1[[#This Row],[Ngày hóa đơn]],Table1[[#This Row],[Ngày hạch toán]])</f>
        <v>45675</v>
      </c>
      <c r="T408" s="8"/>
      <c r="U408" s="7">
        <f>IF(Table1[[#This Row],[Ngày tính CN]]="","",S408+T408)</f>
        <v>45675</v>
      </c>
      <c r="V408" s="71">
        <f ca="1">IF(Table1[[#This Row],[Hạn thanh toán]]="","",IF((U408-NOW())&lt;0,0,(U408-NOW())))</f>
        <v>0</v>
      </c>
      <c r="W408" s="69"/>
      <c r="X408" s="65" t="str">
        <f t="shared" ca="1" si="63"/>
        <v/>
      </c>
      <c r="Y408" s="65" t="str">
        <f t="shared" si="55"/>
        <v>Đã thanh toán</v>
      </c>
      <c r="Z408" s="250">
        <f>Table1[[#This Row],[Hạn thanh toán]]</f>
        <v>45675</v>
      </c>
      <c r="AA408" s="250">
        <f>Table1[[#This Row],[Ngày Thanh toán]]</f>
        <v>45698</v>
      </c>
      <c r="AD408" s="3" t="str">
        <f>IF(Table1[[#This Row],[Mã khách hàng]]="","",VLOOKUP($A408,Ma_KH!$A:$Q,Ma_KH!O$1,0))</f>
        <v>HKDPH-HNI-BDH-1055</v>
      </c>
      <c r="AE408" s="3" t="str">
        <f>IF(Table1[[#This Row],[Mã khách hàng]]="","",VLOOKUP($A408,Ma_KH!$A:$Q,Ma_KH!P$1,0))</f>
        <v>Hộ kinh doanh Phúc Hậu (chị Liên sđt 0982164624)</v>
      </c>
      <c r="AF408" s="3" t="str">
        <f>VLOOKUP(A408,Ma_KH!A:Q,Ma_KH!J$1,0)</f>
        <v>Vũ Anh Tuấn</v>
      </c>
    </row>
    <row r="409" spans="1:32" ht="16.5">
      <c r="A409" s="73" t="s">
        <v>77</v>
      </c>
      <c r="B409" s="73" t="s">
        <v>801</v>
      </c>
      <c r="C409" s="75">
        <v>45696</v>
      </c>
      <c r="D409" s="76" t="s">
        <v>817</v>
      </c>
      <c r="E409" s="75"/>
      <c r="F409" s="81"/>
      <c r="G409" s="81" t="s">
        <v>17</v>
      </c>
      <c r="H409" s="69"/>
      <c r="I409" s="69">
        <v>0</v>
      </c>
      <c r="J409" s="69">
        <f>(Table1[[#This Row],[Tiền hàng]]-Table1[[#This Row],[Tiền chiết khấu]])*8%</f>
        <v>0</v>
      </c>
      <c r="K409" s="69">
        <v>199248</v>
      </c>
      <c r="L409" s="8" t="s">
        <v>17</v>
      </c>
      <c r="M409" s="41">
        <v>45698</v>
      </c>
      <c r="N409" s="29" t="s">
        <v>3969</v>
      </c>
      <c r="O409" s="69">
        <f>IF(Table1[[#This Row],[Phân loại]]="Tồn đầu kỳ",Table1[[#This Row],[Tổng giá trị]],0)</f>
        <v>0</v>
      </c>
      <c r="P409" s="8">
        <f>IF(Table1[[#This Row],[Số còn phải thu ĐK]]&lt;&gt;0,0,IF(Table1[[#This Row],[Phân loại]]="Bán hàng",Table1[[#This Row],[Tổng giá trị]],-Table1[[#This Row],[Tổng giá trị]]))</f>
        <v>-199248</v>
      </c>
      <c r="Q409" s="18">
        <f t="shared" si="67"/>
        <v>-199248</v>
      </c>
      <c r="R409" s="8">
        <f>Table1[[#This Row],[Số còn phải thu ĐK]]+Table1[[#This Row],[Giá Trị HD sau CK]]-Table1[[#This Row],[Số tiền đã thu]]</f>
        <v>0</v>
      </c>
      <c r="S409" s="7">
        <f>IF(Table1[[#This Row],[Ngày hóa đơn]]&lt;&gt;"",Table1[[#This Row],[Ngày hóa đơn]],Table1[[#This Row],[Ngày hạch toán]])</f>
        <v>45696</v>
      </c>
      <c r="T409" s="8"/>
      <c r="U409" s="7">
        <f>IF(Table1[[#This Row],[Ngày tính CN]]="","",S409+T409)</f>
        <v>45696</v>
      </c>
      <c r="V409" s="71">
        <f ca="1">IF(Table1[[#This Row],[Hạn thanh toán]]="","",IF((U409-NOW())&lt;0,0,(U409-NOW())))</f>
        <v>0</v>
      </c>
      <c r="W409" s="69"/>
      <c r="X409" s="65" t="str">
        <f t="shared" ca="1" si="63"/>
        <v/>
      </c>
      <c r="Y409" s="65" t="str">
        <f t="shared" si="55"/>
        <v>Đã thanh toán</v>
      </c>
      <c r="Z409" s="250">
        <f>Table1[[#This Row],[Hạn thanh toán]]</f>
        <v>45696</v>
      </c>
      <c r="AA409" s="250">
        <f>Table1[[#This Row],[Ngày Thanh toán]]</f>
        <v>45698</v>
      </c>
      <c r="AD409" s="3" t="str">
        <f>IF(Table1[[#This Row],[Mã khách hàng]]="","",VLOOKUP($A409,Ma_KH!$A:$Q,Ma_KH!O$1,0))</f>
        <v>HKDPH-HNI-BDH-1055</v>
      </c>
      <c r="AE409" s="3" t="str">
        <f>IF(Table1[[#This Row],[Mã khách hàng]]="","",VLOOKUP($A409,Ma_KH!$A:$Q,Ma_KH!P$1,0))</f>
        <v>Hộ kinh doanh Phúc Hậu (chị Liên sđt 0982164624)</v>
      </c>
      <c r="AF409" s="3" t="str">
        <f>VLOOKUP(A409,Ma_KH!A:Q,Ma_KH!J$1,0)</f>
        <v>Vũ Anh Tuấn</v>
      </c>
    </row>
    <row r="410" spans="1:32" ht="16.5">
      <c r="A410" s="73" t="s">
        <v>77</v>
      </c>
      <c r="B410" s="73" t="s">
        <v>801</v>
      </c>
      <c r="C410" s="75">
        <v>45775</v>
      </c>
      <c r="D410" s="76" t="s">
        <v>818</v>
      </c>
      <c r="E410" s="75"/>
      <c r="F410" s="81"/>
      <c r="G410" s="81" t="s">
        <v>17</v>
      </c>
      <c r="H410" s="69"/>
      <c r="I410" s="69">
        <v>0</v>
      </c>
      <c r="J410" s="69">
        <f>(Table1[[#This Row],[Tiền hàng]]-Table1[[#This Row],[Tiền chiết khấu]])*8%</f>
        <v>0</v>
      </c>
      <c r="K410" s="69">
        <v>241895</v>
      </c>
      <c r="L410" s="8" t="s">
        <v>17</v>
      </c>
      <c r="M410" s="41">
        <v>45775</v>
      </c>
      <c r="N410" s="29" t="s">
        <v>3971</v>
      </c>
      <c r="O410" s="69">
        <f>IF(Table1[[#This Row],[Phân loại]]="Tồn đầu kỳ",Table1[[#This Row],[Tổng giá trị]],0)</f>
        <v>0</v>
      </c>
      <c r="P410" s="8">
        <f>IF(Table1[[#This Row],[Số còn phải thu ĐK]]&lt;&gt;0,0,IF(Table1[[#This Row],[Phân loại]]="Bán hàng",Table1[[#This Row],[Tổng giá trị]],-Table1[[#This Row],[Tổng giá trị]]))</f>
        <v>-241895</v>
      </c>
      <c r="Q410" s="18">
        <f t="shared" si="67"/>
        <v>-241895</v>
      </c>
      <c r="R410" s="8">
        <f>Table1[[#This Row],[Số còn phải thu ĐK]]+Table1[[#This Row],[Giá Trị HD sau CK]]-Table1[[#This Row],[Số tiền đã thu]]</f>
        <v>0</v>
      </c>
      <c r="S410" s="7">
        <f>IF(Table1[[#This Row],[Ngày hóa đơn]]&lt;&gt;"",Table1[[#This Row],[Ngày hóa đơn]],Table1[[#This Row],[Ngày hạch toán]])</f>
        <v>45775</v>
      </c>
      <c r="T410" s="8"/>
      <c r="U410" s="7">
        <f>IF(Table1[[#This Row],[Ngày tính CN]]="","",S410+T410)</f>
        <v>45775</v>
      </c>
      <c r="V410" s="71">
        <f ca="1">IF(Table1[[#This Row],[Hạn thanh toán]]="","",IF((U410-NOW())&lt;0,0,(U410-NOW())))</f>
        <v>0</v>
      </c>
      <c r="W410" s="69"/>
      <c r="X410" s="65" t="str">
        <f t="shared" ca="1" si="63"/>
        <v/>
      </c>
      <c r="Y410" s="65" t="str">
        <f t="shared" si="55"/>
        <v>Đã thanh toán</v>
      </c>
      <c r="Z410" s="250">
        <f>Table1[[#This Row],[Hạn thanh toán]]</f>
        <v>45775</v>
      </c>
      <c r="AA410" s="250">
        <f>Table1[[#This Row],[Ngày Thanh toán]]</f>
        <v>45775</v>
      </c>
      <c r="AD410" s="3" t="str">
        <f>IF(Table1[[#This Row],[Mã khách hàng]]="","",VLOOKUP($A410,Ma_KH!$A:$Q,Ma_KH!O$1,0))</f>
        <v>HKDPH-HNI-BDH-1055</v>
      </c>
      <c r="AE410" s="3" t="str">
        <f>IF(Table1[[#This Row],[Mã khách hàng]]="","",VLOOKUP($A410,Ma_KH!$A:$Q,Ma_KH!P$1,0))</f>
        <v>Hộ kinh doanh Phúc Hậu (chị Liên sđt 0982164624)</v>
      </c>
      <c r="AF410" s="3" t="str">
        <f>VLOOKUP(A410,Ma_KH!A:Q,Ma_KH!J$1,0)</f>
        <v>Vũ Anh Tuấn</v>
      </c>
    </row>
    <row r="411" spans="1:32" ht="16.5">
      <c r="A411" s="73" t="s">
        <v>77</v>
      </c>
      <c r="B411" s="73" t="s">
        <v>801</v>
      </c>
      <c r="C411" s="75">
        <v>45868</v>
      </c>
      <c r="D411" s="76" t="s">
        <v>819</v>
      </c>
      <c r="E411" s="75"/>
      <c r="F411" s="81"/>
      <c r="G411" s="81" t="s">
        <v>17</v>
      </c>
      <c r="H411" s="69"/>
      <c r="I411" s="69">
        <v>0</v>
      </c>
      <c r="J411" s="69">
        <f>(Table1[[#This Row],[Tiền hàng]]-Table1[[#This Row],[Tiền chiết khấu]])*8%</f>
        <v>0</v>
      </c>
      <c r="K411" s="69">
        <v>239885</v>
      </c>
      <c r="L411" s="8" t="s">
        <v>17</v>
      </c>
      <c r="M411" s="41">
        <v>45869</v>
      </c>
      <c r="N411" s="29" t="s">
        <v>3974</v>
      </c>
      <c r="O411" s="69">
        <f>IF(Table1[[#This Row],[Phân loại]]="Tồn đầu kỳ",Table1[[#This Row],[Tổng giá trị]],0)</f>
        <v>0</v>
      </c>
      <c r="P411" s="8">
        <f>IF(Table1[[#This Row],[Số còn phải thu ĐK]]&lt;&gt;0,0,IF(Table1[[#This Row],[Phân loại]]="Bán hàng",Table1[[#This Row],[Tổng giá trị]],-Table1[[#This Row],[Tổng giá trị]]))</f>
        <v>-239885</v>
      </c>
      <c r="Q411" s="18">
        <f t="shared" si="67"/>
        <v>-239885</v>
      </c>
      <c r="R411" s="8">
        <f>Table1[[#This Row],[Số còn phải thu ĐK]]+Table1[[#This Row],[Giá Trị HD sau CK]]-Table1[[#This Row],[Số tiền đã thu]]</f>
        <v>0</v>
      </c>
      <c r="S411" s="7">
        <f>IF(Table1[[#This Row],[Ngày hóa đơn]]&lt;&gt;"",Table1[[#This Row],[Ngày hóa đơn]],Table1[[#This Row],[Ngày hạch toán]])</f>
        <v>45868</v>
      </c>
      <c r="T411" s="8"/>
      <c r="U411" s="7">
        <f>IF(Table1[[#This Row],[Ngày tính CN]]="","",S411+T411)</f>
        <v>45868</v>
      </c>
      <c r="V411" s="71">
        <f ca="1">IF(Table1[[#This Row],[Hạn thanh toán]]="","",IF((U411-NOW())&lt;0,0,(U411-NOW())))</f>
        <v>0</v>
      </c>
      <c r="W411" s="69"/>
      <c r="X411" s="65" t="str">
        <f t="shared" ca="1" si="63"/>
        <v/>
      </c>
      <c r="Y411" s="65" t="str">
        <f t="shared" si="55"/>
        <v>Đã thanh toán</v>
      </c>
      <c r="Z411" s="250">
        <f>Table1[[#This Row],[Hạn thanh toán]]</f>
        <v>45868</v>
      </c>
      <c r="AA411" s="250">
        <f>Table1[[#This Row],[Ngày Thanh toán]]</f>
        <v>45869</v>
      </c>
      <c r="AD411" s="3" t="str">
        <f>IF(Table1[[#This Row],[Mã khách hàng]]="","",VLOOKUP($A411,Ma_KH!$A:$Q,Ma_KH!O$1,0))</f>
        <v>HKDPH-HNI-BDH-1055</v>
      </c>
      <c r="AE411" s="3" t="str">
        <f>IF(Table1[[#This Row],[Mã khách hàng]]="","",VLOOKUP($A411,Ma_KH!$A:$Q,Ma_KH!P$1,0))</f>
        <v>Hộ kinh doanh Phúc Hậu (chị Liên sđt 0982164624)</v>
      </c>
      <c r="AF411" s="3" t="str">
        <f>VLOOKUP(A411,Ma_KH!A:Q,Ma_KH!J$1,0)</f>
        <v>Vũ Anh Tuấn</v>
      </c>
    </row>
    <row r="412" spans="1:32" ht="16.5">
      <c r="A412" s="73" t="s">
        <v>77</v>
      </c>
      <c r="B412" s="73" t="s">
        <v>801</v>
      </c>
      <c r="C412" s="75">
        <v>45892</v>
      </c>
      <c r="D412" s="76" t="s">
        <v>820</v>
      </c>
      <c r="E412" s="75"/>
      <c r="F412" s="81"/>
      <c r="G412" s="81" t="s">
        <v>17</v>
      </c>
      <c r="H412" s="69"/>
      <c r="I412" s="69">
        <v>0</v>
      </c>
      <c r="J412" s="69">
        <f>(Table1[[#This Row],[Tiền hàng]]-Table1[[#This Row],[Tiền chiết khấu]])*8%</f>
        <v>0</v>
      </c>
      <c r="K412" s="69">
        <v>179986</v>
      </c>
      <c r="L412" s="8" t="s">
        <v>17</v>
      </c>
      <c r="M412" s="41">
        <v>45892</v>
      </c>
      <c r="N412" s="29" t="s">
        <v>3975</v>
      </c>
      <c r="O412" s="69">
        <f>IF(Table1[[#This Row],[Phân loại]]="Tồn đầu kỳ",Table1[[#This Row],[Tổng giá trị]],0)</f>
        <v>0</v>
      </c>
      <c r="P412" s="8">
        <f>IF(Table1[[#This Row],[Số còn phải thu ĐK]]&lt;&gt;0,0,IF(Table1[[#This Row],[Phân loại]]="Bán hàng",Table1[[#This Row],[Tổng giá trị]],-Table1[[#This Row],[Tổng giá trị]]))</f>
        <v>-179986</v>
      </c>
      <c r="Q412" s="18">
        <f t="shared" si="67"/>
        <v>-179986</v>
      </c>
      <c r="R412" s="8">
        <f>Table1[[#This Row],[Số còn phải thu ĐK]]+Table1[[#This Row],[Giá Trị HD sau CK]]-Table1[[#This Row],[Số tiền đã thu]]</f>
        <v>0</v>
      </c>
      <c r="S412" s="7">
        <f>IF(Table1[[#This Row],[Ngày hóa đơn]]&lt;&gt;"",Table1[[#This Row],[Ngày hóa đơn]],Table1[[#This Row],[Ngày hạch toán]])</f>
        <v>45892</v>
      </c>
      <c r="T412" s="8"/>
      <c r="U412" s="7">
        <f>IF(Table1[[#This Row],[Ngày tính CN]]="","",S412+T412)</f>
        <v>45892</v>
      </c>
      <c r="V412" s="71">
        <f ca="1">IF(Table1[[#This Row],[Hạn thanh toán]]="","",IF((U412-NOW())&lt;0,0,(U412-NOW())))</f>
        <v>0</v>
      </c>
      <c r="W412" s="69"/>
      <c r="X412" s="65" t="str">
        <f t="shared" ca="1" si="63"/>
        <v/>
      </c>
      <c r="Y412" s="65" t="str">
        <f t="shared" si="55"/>
        <v>Đã thanh toán</v>
      </c>
      <c r="Z412" s="250">
        <f>Table1[[#This Row],[Hạn thanh toán]]</f>
        <v>45892</v>
      </c>
      <c r="AA412" s="250">
        <f>Table1[[#This Row],[Ngày Thanh toán]]</f>
        <v>45892</v>
      </c>
      <c r="AD412" s="3" t="str">
        <f>IF(Table1[[#This Row],[Mã khách hàng]]="","",VLOOKUP($A412,Ma_KH!$A:$Q,Ma_KH!O$1,0))</f>
        <v>HKDPH-HNI-BDH-1055</v>
      </c>
      <c r="AE412" s="3" t="str">
        <f>IF(Table1[[#This Row],[Mã khách hàng]]="","",VLOOKUP($A412,Ma_KH!$A:$Q,Ma_KH!P$1,0))</f>
        <v>Hộ kinh doanh Phúc Hậu (chị Liên sđt 0982164624)</v>
      </c>
      <c r="AF412" s="3" t="str">
        <f>VLOOKUP(A412,Ma_KH!A:Q,Ma_KH!J$1,0)</f>
        <v>Vũ Anh Tuấn</v>
      </c>
    </row>
    <row r="413" spans="1:32" ht="16.5">
      <c r="A413" s="73" t="s">
        <v>77</v>
      </c>
      <c r="B413" s="73" t="s">
        <v>801</v>
      </c>
      <c r="C413" s="75">
        <v>45869</v>
      </c>
      <c r="D413" s="76" t="s">
        <v>821</v>
      </c>
      <c r="E413" s="75"/>
      <c r="F413" s="81"/>
      <c r="G413" s="81" t="s">
        <v>17</v>
      </c>
      <c r="H413" s="69"/>
      <c r="I413" s="69">
        <v>0</v>
      </c>
      <c r="J413" s="69">
        <f>(Table1[[#This Row],[Tiền hàng]]-Table1[[#This Row],[Tiền chiết khấu]])*8%</f>
        <v>0</v>
      </c>
      <c r="K413" s="69">
        <v>239885</v>
      </c>
      <c r="L413" s="8" t="s">
        <v>17</v>
      </c>
      <c r="M413" s="41">
        <v>45869</v>
      </c>
      <c r="N413" s="29" t="s">
        <v>3793</v>
      </c>
      <c r="O413" s="69">
        <f>IF(Table1[[#This Row],[Phân loại]]="Tồn đầu kỳ",Table1[[#This Row],[Tổng giá trị]],0)</f>
        <v>0</v>
      </c>
      <c r="P413" s="8">
        <f>IF(Table1[[#This Row],[Số còn phải thu ĐK]]&lt;&gt;0,0,IF(Table1[[#This Row],[Phân loại]]="Bán hàng",Table1[[#This Row],[Tổng giá trị]],-Table1[[#This Row],[Tổng giá trị]]))</f>
        <v>-239885</v>
      </c>
      <c r="Q413" s="18">
        <f t="shared" si="67"/>
        <v>-239885</v>
      </c>
      <c r="R413" s="8">
        <f>Table1[[#This Row],[Số còn phải thu ĐK]]+Table1[[#This Row],[Giá Trị HD sau CK]]-Table1[[#This Row],[Số tiền đã thu]]</f>
        <v>0</v>
      </c>
      <c r="S413" s="7">
        <f>IF(Table1[[#This Row],[Ngày hóa đơn]]&lt;&gt;"",Table1[[#This Row],[Ngày hóa đơn]],Table1[[#This Row],[Ngày hạch toán]])</f>
        <v>45869</v>
      </c>
      <c r="T413" s="8"/>
      <c r="U413" s="7">
        <f>IF(Table1[[#This Row],[Ngày tính CN]]="","",S413+T413)</f>
        <v>45869</v>
      </c>
      <c r="V413" s="71">
        <f ca="1">IF(Table1[[#This Row],[Hạn thanh toán]]="","",IF((U413-NOW())&lt;0,0,(U413-NOW())))</f>
        <v>0</v>
      </c>
      <c r="W413" s="69"/>
      <c r="X413" s="65" t="str">
        <f t="shared" ca="1" si="63"/>
        <v/>
      </c>
      <c r="Y413" s="65" t="str">
        <f t="shared" si="55"/>
        <v>Đã thanh toán</v>
      </c>
      <c r="Z413" s="250">
        <f>Table1[[#This Row],[Hạn thanh toán]]</f>
        <v>45869</v>
      </c>
      <c r="AA413" s="250">
        <f>Table1[[#This Row],[Ngày Thanh toán]]</f>
        <v>45869</v>
      </c>
      <c r="AD413" s="3" t="str">
        <f>IF(Table1[[#This Row],[Mã khách hàng]]="","",VLOOKUP($A413,Ma_KH!$A:$Q,Ma_KH!O$1,0))</f>
        <v>HKDPH-HNI-BDH-1055</v>
      </c>
      <c r="AE413" s="3" t="str">
        <f>IF(Table1[[#This Row],[Mã khách hàng]]="","",VLOOKUP($A413,Ma_KH!$A:$Q,Ma_KH!P$1,0))</f>
        <v>Hộ kinh doanh Phúc Hậu (chị Liên sđt 0982164624)</v>
      </c>
      <c r="AF413" s="3" t="str">
        <f>VLOOKUP(A413,Ma_KH!A:Q,Ma_KH!J$1,0)</f>
        <v>Vũ Anh Tuấn</v>
      </c>
    </row>
    <row r="414" spans="1:32" ht="16.5">
      <c r="A414" s="73" t="s">
        <v>77</v>
      </c>
      <c r="B414" s="73" t="s">
        <v>801</v>
      </c>
      <c r="C414" s="75">
        <v>45702</v>
      </c>
      <c r="D414" s="76" t="s">
        <v>822</v>
      </c>
      <c r="E414" s="75"/>
      <c r="F414" s="81"/>
      <c r="G414" s="81" t="s">
        <v>17</v>
      </c>
      <c r="H414" s="69"/>
      <c r="I414" s="69">
        <v>0</v>
      </c>
      <c r="J414" s="69">
        <f>(Table1[[#This Row],[Tiền hàng]]-Table1[[#This Row],[Tiền chiết khấu]])*8%</f>
        <v>0</v>
      </c>
      <c r="K414" s="69">
        <v>199248</v>
      </c>
      <c r="L414" s="8" t="s">
        <v>17</v>
      </c>
      <c r="M414" s="41">
        <v>45702</v>
      </c>
      <c r="N414" s="29" t="s">
        <v>3794</v>
      </c>
      <c r="O414" s="69">
        <f>IF(Table1[[#This Row],[Phân loại]]="Tồn đầu kỳ",Table1[[#This Row],[Tổng giá trị]],0)</f>
        <v>0</v>
      </c>
      <c r="P414" s="8">
        <f>IF(Table1[[#This Row],[Số còn phải thu ĐK]]&lt;&gt;0,0,IF(Table1[[#This Row],[Phân loại]]="Bán hàng",Table1[[#This Row],[Tổng giá trị]],-Table1[[#This Row],[Tổng giá trị]]))</f>
        <v>-199248</v>
      </c>
      <c r="Q414" s="18">
        <f t="shared" si="67"/>
        <v>-199248</v>
      </c>
      <c r="R414" s="8">
        <f>Table1[[#This Row],[Số còn phải thu ĐK]]+Table1[[#This Row],[Giá Trị HD sau CK]]-Table1[[#This Row],[Số tiền đã thu]]</f>
        <v>0</v>
      </c>
      <c r="S414" s="7">
        <f>IF(Table1[[#This Row],[Ngày hóa đơn]]&lt;&gt;"",Table1[[#This Row],[Ngày hóa đơn]],Table1[[#This Row],[Ngày hạch toán]])</f>
        <v>45702</v>
      </c>
      <c r="T414" s="8"/>
      <c r="U414" s="7">
        <f>IF(Table1[[#This Row],[Ngày tính CN]]="","",S414+T414)</f>
        <v>45702</v>
      </c>
      <c r="V414" s="71">
        <f ca="1">IF(Table1[[#This Row],[Hạn thanh toán]]="","",IF((U414-NOW())&lt;0,0,(U414-NOW())))</f>
        <v>0</v>
      </c>
      <c r="W414" s="69"/>
      <c r="X414" s="65" t="str">
        <f t="shared" ca="1" si="63"/>
        <v/>
      </c>
      <c r="Y414" s="65" t="str">
        <f t="shared" si="55"/>
        <v>Đã thanh toán</v>
      </c>
      <c r="Z414" s="250">
        <f>Table1[[#This Row],[Hạn thanh toán]]</f>
        <v>45702</v>
      </c>
      <c r="AA414" s="250">
        <f>Table1[[#This Row],[Ngày Thanh toán]]</f>
        <v>45702</v>
      </c>
      <c r="AD414" s="3" t="str">
        <f>IF(Table1[[#This Row],[Mã khách hàng]]="","",VLOOKUP($A414,Ma_KH!$A:$Q,Ma_KH!O$1,0))</f>
        <v>HKDPH-HNI-BDH-1055</v>
      </c>
      <c r="AE414" s="3" t="str">
        <f>IF(Table1[[#This Row],[Mã khách hàng]]="","",VLOOKUP($A414,Ma_KH!$A:$Q,Ma_KH!P$1,0))</f>
        <v>Hộ kinh doanh Phúc Hậu (chị Liên sđt 0982164624)</v>
      </c>
      <c r="AF414" s="3" t="str">
        <f>VLOOKUP(A414,Ma_KH!A:Q,Ma_KH!J$1,0)</f>
        <v>Vũ Anh Tuấn</v>
      </c>
    </row>
    <row r="415" spans="1:32" ht="16.5">
      <c r="A415" s="73" t="s">
        <v>77</v>
      </c>
      <c r="B415" s="73" t="s">
        <v>801</v>
      </c>
      <c r="C415" s="75">
        <v>45866</v>
      </c>
      <c r="D415" s="76" t="s">
        <v>823</v>
      </c>
      <c r="E415" s="75"/>
      <c r="F415" s="81"/>
      <c r="G415" s="81" t="s">
        <v>17</v>
      </c>
      <c r="H415" s="69"/>
      <c r="I415" s="69">
        <v>0</v>
      </c>
      <c r="J415" s="69">
        <f>(Table1[[#This Row],[Tiền hàng]]-Table1[[#This Row],[Tiền chiết khấu]])*8%</f>
        <v>0</v>
      </c>
      <c r="K415" s="69">
        <v>199248</v>
      </c>
      <c r="L415" s="8" t="s">
        <v>17</v>
      </c>
      <c r="M415" s="41">
        <v>45890</v>
      </c>
      <c r="N415" s="29" t="s">
        <v>3797</v>
      </c>
      <c r="O415" s="69">
        <f>IF(Table1[[#This Row],[Phân loại]]="Tồn đầu kỳ",Table1[[#This Row],[Tổng giá trị]],0)</f>
        <v>0</v>
      </c>
      <c r="P415" s="8">
        <f>IF(Table1[[#This Row],[Số còn phải thu ĐK]]&lt;&gt;0,0,IF(Table1[[#This Row],[Phân loại]]="Bán hàng",Table1[[#This Row],[Tổng giá trị]],-Table1[[#This Row],[Tổng giá trị]]))</f>
        <v>-199248</v>
      </c>
      <c r="Q415" s="18">
        <f t="shared" si="67"/>
        <v>-199248</v>
      </c>
      <c r="R415" s="8">
        <f>Table1[[#This Row],[Số còn phải thu ĐK]]+Table1[[#This Row],[Giá Trị HD sau CK]]-Table1[[#This Row],[Số tiền đã thu]]</f>
        <v>0</v>
      </c>
      <c r="S415" s="7">
        <f>IF(Table1[[#This Row],[Ngày hóa đơn]]&lt;&gt;"",Table1[[#This Row],[Ngày hóa đơn]],Table1[[#This Row],[Ngày hạch toán]])</f>
        <v>45866</v>
      </c>
      <c r="T415" s="8"/>
      <c r="U415" s="7">
        <f>IF(Table1[[#This Row],[Ngày tính CN]]="","",S415+T415)</f>
        <v>45866</v>
      </c>
      <c r="V415" s="71">
        <f ca="1">IF(Table1[[#This Row],[Hạn thanh toán]]="","",IF((U415-NOW())&lt;0,0,(U415-NOW())))</f>
        <v>0</v>
      </c>
      <c r="W415" s="69"/>
      <c r="X415" s="65" t="str">
        <f t="shared" ca="1" si="63"/>
        <v/>
      </c>
      <c r="Y415" s="65" t="str">
        <f t="shared" si="55"/>
        <v>Đã thanh toán</v>
      </c>
      <c r="Z415" s="250">
        <f>Table1[[#This Row],[Hạn thanh toán]]</f>
        <v>45866</v>
      </c>
      <c r="AA415" s="250">
        <f>Table1[[#This Row],[Ngày Thanh toán]]</f>
        <v>45890</v>
      </c>
      <c r="AD415" s="3" t="str">
        <f>IF(Table1[[#This Row],[Mã khách hàng]]="","",VLOOKUP($A415,Ma_KH!$A:$Q,Ma_KH!O$1,0))</f>
        <v>HKDPH-HNI-BDH-1055</v>
      </c>
      <c r="AE415" s="3" t="str">
        <f>IF(Table1[[#This Row],[Mã khách hàng]]="","",VLOOKUP($A415,Ma_KH!$A:$Q,Ma_KH!P$1,0))</f>
        <v>Hộ kinh doanh Phúc Hậu (chị Liên sđt 0982164624)</v>
      </c>
      <c r="AF415" s="3" t="str">
        <f>VLOOKUP(A415,Ma_KH!A:Q,Ma_KH!J$1,0)</f>
        <v>Vũ Anh Tuấn</v>
      </c>
    </row>
    <row r="416" spans="1:32" ht="16.5">
      <c r="A416" s="73" t="s">
        <v>77</v>
      </c>
      <c r="B416" s="73" t="s">
        <v>801</v>
      </c>
      <c r="C416" s="75">
        <v>45927</v>
      </c>
      <c r="D416" s="76" t="s">
        <v>824</v>
      </c>
      <c r="E416" s="75"/>
      <c r="F416" s="81"/>
      <c r="G416" s="81" t="s">
        <v>17</v>
      </c>
      <c r="H416" s="69"/>
      <c r="I416" s="69">
        <v>0</v>
      </c>
      <c r="J416" s="69">
        <f>(Table1[[#This Row],[Tiền hàng]]-Table1[[#This Row],[Tiền chiết khấu]])*8%</f>
        <v>0</v>
      </c>
      <c r="K416" s="69">
        <v>480055</v>
      </c>
      <c r="L416" s="8" t="s">
        <v>17</v>
      </c>
      <c r="M416" s="41">
        <v>45930</v>
      </c>
      <c r="N416" s="29" t="s">
        <v>3968</v>
      </c>
      <c r="O416" s="69">
        <f>IF(Table1[[#This Row],[Phân loại]]="Tồn đầu kỳ",Table1[[#This Row],[Tổng giá trị]],0)</f>
        <v>0</v>
      </c>
      <c r="P416" s="8">
        <f>IF(Table1[[#This Row],[Số còn phải thu ĐK]]&lt;&gt;0,0,IF(Table1[[#This Row],[Phân loại]]="Bán hàng",Table1[[#This Row],[Tổng giá trị]],-Table1[[#This Row],[Tổng giá trị]]))</f>
        <v>-480055</v>
      </c>
      <c r="Q416" s="18">
        <f t="shared" si="67"/>
        <v>-480055</v>
      </c>
      <c r="R416" s="8">
        <f>Table1[[#This Row],[Số còn phải thu ĐK]]+Table1[[#This Row],[Giá Trị HD sau CK]]-Table1[[#This Row],[Số tiền đã thu]]</f>
        <v>0</v>
      </c>
      <c r="S416" s="7">
        <f>IF(Table1[[#This Row],[Ngày hóa đơn]]&lt;&gt;"",Table1[[#This Row],[Ngày hóa đơn]],Table1[[#This Row],[Ngày hạch toán]])</f>
        <v>45927</v>
      </c>
      <c r="T416" s="8"/>
      <c r="U416" s="7">
        <f>IF(Table1[[#This Row],[Ngày tính CN]]="","",S416+T416)</f>
        <v>45927</v>
      </c>
      <c r="V416" s="71">
        <f ca="1">IF(Table1[[#This Row],[Hạn thanh toán]]="","",IF((U416-NOW())&lt;0,0,(U416-NOW())))</f>
        <v>0</v>
      </c>
      <c r="W416" s="69"/>
      <c r="X416" s="65" t="str">
        <f t="shared" ca="1" si="63"/>
        <v/>
      </c>
      <c r="Y416" s="65" t="str">
        <f t="shared" si="55"/>
        <v>Đã thanh toán</v>
      </c>
      <c r="Z416" s="250">
        <f>Table1[[#This Row],[Hạn thanh toán]]</f>
        <v>45927</v>
      </c>
      <c r="AA416" s="250">
        <f>Table1[[#This Row],[Ngày Thanh toán]]</f>
        <v>45930</v>
      </c>
      <c r="AD416" s="3" t="str">
        <f>IF(Table1[[#This Row],[Mã khách hàng]]="","",VLOOKUP($A416,Ma_KH!$A:$Q,Ma_KH!O$1,0))</f>
        <v>HKDPH-HNI-BDH-1055</v>
      </c>
      <c r="AE416" s="3" t="str">
        <f>IF(Table1[[#This Row],[Mã khách hàng]]="","",VLOOKUP($A416,Ma_KH!$A:$Q,Ma_KH!P$1,0))</f>
        <v>Hộ kinh doanh Phúc Hậu (chị Liên sđt 0982164624)</v>
      </c>
      <c r="AF416" s="3" t="str">
        <f>VLOOKUP(A416,Ma_KH!A:Q,Ma_KH!J$1,0)</f>
        <v>Vũ Anh Tuấn</v>
      </c>
    </row>
    <row r="417" spans="1:32" ht="16.5">
      <c r="A417" s="66" t="s">
        <v>77</v>
      </c>
      <c r="B417" s="66" t="s">
        <v>801</v>
      </c>
      <c r="C417" s="67">
        <v>45930</v>
      </c>
      <c r="D417" s="68" t="s">
        <v>825</v>
      </c>
      <c r="E417" s="67"/>
      <c r="F417" s="72"/>
      <c r="G417" s="72" t="s">
        <v>17</v>
      </c>
      <c r="H417" s="69"/>
      <c r="I417" s="69">
        <v>0</v>
      </c>
      <c r="J417" s="69">
        <f>(Table1[[#This Row],[Tiền hàng]]-Table1[[#This Row],[Tiền chiết khấu]])*8%</f>
        <v>0</v>
      </c>
      <c r="K417" s="69">
        <v>420013</v>
      </c>
      <c r="L417" s="8" t="s">
        <v>17</v>
      </c>
      <c r="M417" s="41">
        <v>45930</v>
      </c>
      <c r="N417" s="29" t="s">
        <v>3967</v>
      </c>
      <c r="O417" s="69">
        <f>IF(Table1[[#This Row],[Phân loại]]="Tồn đầu kỳ",Table1[[#This Row],[Tổng giá trị]],0)</f>
        <v>0</v>
      </c>
      <c r="P417" s="8">
        <f>IF(Table1[[#This Row],[Số còn phải thu ĐK]]&lt;&gt;0,0,IF(Table1[[#This Row],[Phân loại]]="Bán hàng",Table1[[#This Row],[Tổng giá trị]],-Table1[[#This Row],[Tổng giá trị]]))</f>
        <v>-420013</v>
      </c>
      <c r="Q417" s="18">
        <f t="shared" si="67"/>
        <v>-420013</v>
      </c>
      <c r="R417" s="8">
        <f>Table1[[#This Row],[Số còn phải thu ĐK]]+Table1[[#This Row],[Giá Trị HD sau CK]]-Table1[[#This Row],[Số tiền đã thu]]</f>
        <v>0</v>
      </c>
      <c r="S417" s="7">
        <f>IF(Table1[[#This Row],[Ngày hóa đơn]]&lt;&gt;"",Table1[[#This Row],[Ngày hóa đơn]],Table1[[#This Row],[Ngày hạch toán]])</f>
        <v>45930</v>
      </c>
      <c r="T417" s="8"/>
      <c r="U417" s="7">
        <f>IF(Table1[[#This Row],[Ngày tính CN]]="","",S417+T417)</f>
        <v>45930</v>
      </c>
      <c r="V417" s="71">
        <f ca="1">IF(Table1[[#This Row],[Hạn thanh toán]]="","",IF((U417-NOW())&lt;0,0,(U417-NOW())))</f>
        <v>0</v>
      </c>
      <c r="W417" s="69"/>
      <c r="X417" s="65" t="str">
        <f t="shared" ca="1" si="63"/>
        <v/>
      </c>
      <c r="Y417" s="65" t="str">
        <f t="shared" si="55"/>
        <v>Đã thanh toán</v>
      </c>
      <c r="Z417" s="250">
        <f>Table1[[#This Row],[Hạn thanh toán]]</f>
        <v>45930</v>
      </c>
      <c r="AA417" s="250">
        <f>Table1[[#This Row],[Ngày Thanh toán]]</f>
        <v>45930</v>
      </c>
      <c r="AD417" s="3" t="str">
        <f>IF(Table1[[#This Row],[Mã khách hàng]]="","",VLOOKUP($A417,Ma_KH!$A:$Q,Ma_KH!O$1,0))</f>
        <v>HKDPH-HNI-BDH-1055</v>
      </c>
      <c r="AE417" s="3" t="str">
        <f>IF(Table1[[#This Row],[Mã khách hàng]]="","",VLOOKUP($A417,Ma_KH!$A:$Q,Ma_KH!P$1,0))</f>
        <v>Hộ kinh doanh Phúc Hậu (chị Liên sđt 0982164624)</v>
      </c>
      <c r="AF417" s="3" t="str">
        <f>VLOOKUP(A417,Ma_KH!A:Q,Ma_KH!J$1,0)</f>
        <v>Vũ Anh Tuấn</v>
      </c>
    </row>
    <row r="418" spans="1:32" ht="16.5">
      <c r="A418" s="73" t="s">
        <v>78</v>
      </c>
      <c r="B418" s="73" t="s">
        <v>826</v>
      </c>
      <c r="C418" s="75">
        <v>45701</v>
      </c>
      <c r="D418" s="76" t="s">
        <v>827</v>
      </c>
      <c r="E418" s="75"/>
      <c r="F418" s="81"/>
      <c r="G418" s="73" t="s">
        <v>828</v>
      </c>
      <c r="H418" s="69">
        <v>2956290</v>
      </c>
      <c r="I418" s="69">
        <v>147815</v>
      </c>
      <c r="J418" s="69">
        <f>(Table1[[#This Row],[Tiền hàng]]-Table1[[#This Row],[Tiền chiết khấu]])*8%</f>
        <v>224678</v>
      </c>
      <c r="K418" s="69">
        <v>3033153</v>
      </c>
      <c r="L418" s="8" t="s">
        <v>24</v>
      </c>
      <c r="M418" s="41">
        <v>45729</v>
      </c>
      <c r="N418" s="29" t="s">
        <v>3978</v>
      </c>
      <c r="O418" s="69">
        <f>IF(Table1[[#This Row],[Phân loại]]="Tồn đầu kỳ",Table1[[#This Row],[Tổng giá trị]],0)</f>
        <v>0</v>
      </c>
      <c r="P418" s="8">
        <f>IF(Table1[[#This Row],[Số còn phải thu ĐK]]&lt;&gt;0,0,IF(Table1[[#This Row],[Phân loại]]="Bán hàng",Table1[[#This Row],[Tổng giá trị]],-Table1[[#This Row],[Tổng giá trị]]))</f>
        <v>3033153</v>
      </c>
      <c r="Q418" s="18">
        <f t="shared" si="67"/>
        <v>3033153</v>
      </c>
      <c r="R418" s="8">
        <f>Table1[[#This Row],[Số còn phải thu ĐK]]+Table1[[#This Row],[Giá Trị HD sau CK]]-Table1[[#This Row],[Số tiền đã thu]]</f>
        <v>0</v>
      </c>
      <c r="S418" s="7">
        <f>IF(Table1[[#This Row],[Ngày hóa đơn]]&lt;&gt;"",Table1[[#This Row],[Ngày hóa đơn]],Table1[[#This Row],[Ngày hạch toán]])</f>
        <v>45701</v>
      </c>
      <c r="T418" s="8"/>
      <c r="U418" s="7">
        <f>IF(Table1[[#This Row],[Ngày tính CN]]="","",S418+T418)</f>
        <v>45701</v>
      </c>
      <c r="V418" s="71">
        <f ca="1">IF(Table1[[#This Row],[Hạn thanh toán]]="","",IF((U418-NOW())&lt;0,0,(U418-NOW())))</f>
        <v>0</v>
      </c>
      <c r="W418" s="69"/>
      <c r="X418" s="65" t="str">
        <f t="shared" ca="1" si="63"/>
        <v/>
      </c>
      <c r="Y418" s="65" t="str">
        <f t="shared" si="55"/>
        <v>Đã thanh toán</v>
      </c>
      <c r="Z418" s="250">
        <f>Table1[[#This Row],[Hạn thanh toán]]</f>
        <v>45701</v>
      </c>
      <c r="AA418" s="250">
        <f>Table1[[#This Row],[Ngày Thanh toán]]</f>
        <v>45729</v>
      </c>
      <c r="AD418" s="3" t="str">
        <f>IF(Table1[[#This Row],[Mã khách hàng]]="","",VLOOKUP($A418,Ma_KH!$A:$Q,Ma_KH!O$1,0))</f>
        <v>KL00085</v>
      </c>
      <c r="AE418" s="3" t="str">
        <f>IF(Table1[[#This Row],[Mã khách hàng]]="","",VLOOKUP($A418,Ma_KH!$A:$Q,Ma_KH!P$1,0))</f>
        <v>Mini Mart, 79 ngõ 2 Đại Lộ Thăng Long</v>
      </c>
      <c r="AF418" s="3" t="str">
        <f>VLOOKUP(A418,Ma_KH!A:Q,Ma_KH!J$1,0)</f>
        <v>Đỗ Minh Quang</v>
      </c>
    </row>
    <row r="419" spans="1:32" ht="16.5">
      <c r="A419" s="73" t="s">
        <v>78</v>
      </c>
      <c r="B419" s="73" t="s">
        <v>826</v>
      </c>
      <c r="C419" s="75">
        <v>45728</v>
      </c>
      <c r="D419" s="76" t="s">
        <v>829</v>
      </c>
      <c r="E419" s="75"/>
      <c r="F419" s="81"/>
      <c r="G419" s="73" t="s">
        <v>828</v>
      </c>
      <c r="H419" s="69">
        <v>1329050</v>
      </c>
      <c r="I419" s="69">
        <v>66453</v>
      </c>
      <c r="J419" s="69">
        <f>(Table1[[#This Row],[Tiền hàng]]-Table1[[#This Row],[Tiền chiết khấu]])*8%</f>
        <v>101007.76000000001</v>
      </c>
      <c r="K419" s="69">
        <v>1363605</v>
      </c>
      <c r="L419" s="8" t="s">
        <v>24</v>
      </c>
      <c r="M419" s="41">
        <v>45765</v>
      </c>
      <c r="N419" s="29" t="s">
        <v>3979</v>
      </c>
      <c r="O419" s="69">
        <f>IF(Table1[[#This Row],[Phân loại]]="Tồn đầu kỳ",Table1[[#This Row],[Tổng giá trị]],0)</f>
        <v>0</v>
      </c>
      <c r="P419" s="8">
        <f>IF(Table1[[#This Row],[Số còn phải thu ĐK]]&lt;&gt;0,0,IF(Table1[[#This Row],[Phân loại]]="Bán hàng",Table1[[#This Row],[Tổng giá trị]],-Table1[[#This Row],[Tổng giá trị]]))</f>
        <v>1363605</v>
      </c>
      <c r="Q419" s="18">
        <f t="shared" si="67"/>
        <v>1363605</v>
      </c>
      <c r="R419" s="8">
        <f>Table1[[#This Row],[Số còn phải thu ĐK]]+Table1[[#This Row],[Giá Trị HD sau CK]]-Table1[[#This Row],[Số tiền đã thu]]</f>
        <v>0</v>
      </c>
      <c r="S419" s="7">
        <f>IF(Table1[[#This Row],[Ngày hóa đơn]]&lt;&gt;"",Table1[[#This Row],[Ngày hóa đơn]],Table1[[#This Row],[Ngày hạch toán]])</f>
        <v>45728</v>
      </c>
      <c r="T419" s="8"/>
      <c r="U419" s="7">
        <f>IF(Table1[[#This Row],[Ngày tính CN]]="","",S419+T419)</f>
        <v>45728</v>
      </c>
      <c r="V419" s="71">
        <f ca="1">IF(Table1[[#This Row],[Hạn thanh toán]]="","",IF((U419-NOW())&lt;0,0,(U419-NOW())))</f>
        <v>0</v>
      </c>
      <c r="W419" s="69"/>
      <c r="X419" s="65" t="str">
        <f t="shared" ca="1" si="63"/>
        <v/>
      </c>
      <c r="Y419" s="65" t="str">
        <f t="shared" si="55"/>
        <v>Đã thanh toán</v>
      </c>
      <c r="Z419" s="250">
        <f>Table1[[#This Row],[Hạn thanh toán]]</f>
        <v>45728</v>
      </c>
      <c r="AA419" s="250">
        <f>Table1[[#This Row],[Ngày Thanh toán]]</f>
        <v>45765</v>
      </c>
      <c r="AD419" s="3" t="str">
        <f>IF(Table1[[#This Row],[Mã khách hàng]]="","",VLOOKUP($A419,Ma_KH!$A:$Q,Ma_KH!O$1,0))</f>
        <v>KL00085</v>
      </c>
      <c r="AE419" s="3" t="str">
        <f>IF(Table1[[#This Row],[Mã khách hàng]]="","",VLOOKUP($A419,Ma_KH!$A:$Q,Ma_KH!P$1,0))</f>
        <v>Mini Mart, 79 ngõ 2 Đại Lộ Thăng Long</v>
      </c>
      <c r="AF419" s="3" t="str">
        <f>VLOOKUP(A419,Ma_KH!A:Q,Ma_KH!J$1,0)</f>
        <v>Đỗ Minh Quang</v>
      </c>
    </row>
    <row r="420" spans="1:32" ht="16.5">
      <c r="A420" s="73" t="s">
        <v>78</v>
      </c>
      <c r="B420" s="73" t="s">
        <v>826</v>
      </c>
      <c r="C420" s="75">
        <v>45756</v>
      </c>
      <c r="D420" s="76" t="s">
        <v>830</v>
      </c>
      <c r="E420" s="75"/>
      <c r="F420" s="81"/>
      <c r="G420" s="73" t="s">
        <v>828</v>
      </c>
      <c r="H420" s="69">
        <v>773892</v>
      </c>
      <c r="I420" s="69">
        <v>38695</v>
      </c>
      <c r="J420" s="69">
        <f>(Table1[[#This Row],[Tiền hàng]]-Table1[[#This Row],[Tiền chiết khấu]])*8%</f>
        <v>58815.76</v>
      </c>
      <c r="K420" s="69">
        <v>794013</v>
      </c>
      <c r="L420" s="8" t="s">
        <v>24</v>
      </c>
      <c r="M420" s="41">
        <v>45876</v>
      </c>
      <c r="N420" s="29" t="s">
        <v>3980</v>
      </c>
      <c r="O420" s="69">
        <f>IF(Table1[[#This Row],[Phân loại]]="Tồn đầu kỳ",Table1[[#This Row],[Tổng giá trị]],0)</f>
        <v>0</v>
      </c>
      <c r="P420" s="8">
        <f>IF(Table1[[#This Row],[Số còn phải thu ĐK]]&lt;&gt;0,0,IF(Table1[[#This Row],[Phân loại]]="Bán hàng",Table1[[#This Row],[Tổng giá trị]],-Table1[[#This Row],[Tổng giá trị]]))</f>
        <v>794013</v>
      </c>
      <c r="Q420" s="18">
        <f t="shared" si="67"/>
        <v>794013</v>
      </c>
      <c r="R420" s="8">
        <f>Table1[[#This Row],[Số còn phải thu ĐK]]+Table1[[#This Row],[Giá Trị HD sau CK]]-Table1[[#This Row],[Số tiền đã thu]]</f>
        <v>0</v>
      </c>
      <c r="S420" s="7">
        <f>IF(Table1[[#This Row],[Ngày hóa đơn]]&lt;&gt;"",Table1[[#This Row],[Ngày hóa đơn]],Table1[[#This Row],[Ngày hạch toán]])</f>
        <v>45756</v>
      </c>
      <c r="T420" s="8"/>
      <c r="U420" s="7">
        <f>IF(Table1[[#This Row],[Ngày tính CN]]="","",S420+T420)</f>
        <v>45756</v>
      </c>
      <c r="V420" s="71">
        <f ca="1">IF(Table1[[#This Row],[Hạn thanh toán]]="","",IF((U420-NOW())&lt;0,0,(U420-NOW())))</f>
        <v>0</v>
      </c>
      <c r="W420" s="69"/>
      <c r="X420" s="65" t="str">
        <f t="shared" ca="1" si="63"/>
        <v/>
      </c>
      <c r="Y420" s="65" t="str">
        <f t="shared" si="55"/>
        <v>Đã thanh toán</v>
      </c>
      <c r="Z420" s="250">
        <f>Table1[[#This Row],[Hạn thanh toán]]</f>
        <v>45756</v>
      </c>
      <c r="AA420" s="250">
        <f>Table1[[#This Row],[Ngày Thanh toán]]</f>
        <v>45876</v>
      </c>
      <c r="AD420" s="3" t="str">
        <f>IF(Table1[[#This Row],[Mã khách hàng]]="","",VLOOKUP($A420,Ma_KH!$A:$Q,Ma_KH!O$1,0))</f>
        <v>KL00085</v>
      </c>
      <c r="AE420" s="3" t="str">
        <f>IF(Table1[[#This Row],[Mã khách hàng]]="","",VLOOKUP($A420,Ma_KH!$A:$Q,Ma_KH!P$1,0))</f>
        <v>Mini Mart, 79 ngõ 2 Đại Lộ Thăng Long</v>
      </c>
      <c r="AF420" s="3" t="str">
        <f>VLOOKUP(A420,Ma_KH!A:Q,Ma_KH!J$1,0)</f>
        <v>Đỗ Minh Quang</v>
      </c>
    </row>
    <row r="421" spans="1:32" ht="16.5">
      <c r="A421" s="73" t="s">
        <v>78</v>
      </c>
      <c r="B421" s="73" t="s">
        <v>826</v>
      </c>
      <c r="C421" s="75">
        <v>45824</v>
      </c>
      <c r="D421" s="76" t="s">
        <v>831</v>
      </c>
      <c r="E421" s="75"/>
      <c r="F421" s="81"/>
      <c r="G421" s="73" t="s">
        <v>828</v>
      </c>
      <c r="H421" s="69">
        <v>1024237</v>
      </c>
      <c r="I421" s="69">
        <v>51212</v>
      </c>
      <c r="J421" s="69">
        <f>(Table1[[#This Row],[Tiền hàng]]-Table1[[#This Row],[Tiền chiết khấu]])*8%</f>
        <v>77842</v>
      </c>
      <c r="K421" s="69">
        <v>1050867</v>
      </c>
      <c r="L421" s="8" t="s">
        <v>24</v>
      </c>
      <c r="M421" s="41">
        <v>45862</v>
      </c>
      <c r="N421" s="29" t="s">
        <v>3981</v>
      </c>
      <c r="O421" s="69">
        <f>IF(Table1[[#This Row],[Phân loại]]="Tồn đầu kỳ",Table1[[#This Row],[Tổng giá trị]],0)</f>
        <v>0</v>
      </c>
      <c r="P421" s="8">
        <f>IF(Table1[[#This Row],[Số còn phải thu ĐK]]&lt;&gt;0,0,IF(Table1[[#This Row],[Phân loại]]="Bán hàng",Table1[[#This Row],[Tổng giá trị]],-Table1[[#This Row],[Tổng giá trị]]))</f>
        <v>1050867</v>
      </c>
      <c r="Q421" s="18">
        <f t="shared" si="67"/>
        <v>1050867</v>
      </c>
      <c r="R421" s="8">
        <f>Table1[[#This Row],[Số còn phải thu ĐK]]+Table1[[#This Row],[Giá Trị HD sau CK]]-Table1[[#This Row],[Số tiền đã thu]]</f>
        <v>0</v>
      </c>
      <c r="S421" s="7">
        <f>IF(Table1[[#This Row],[Ngày hóa đơn]]&lt;&gt;"",Table1[[#This Row],[Ngày hóa đơn]],Table1[[#This Row],[Ngày hạch toán]])</f>
        <v>45824</v>
      </c>
      <c r="T421" s="8"/>
      <c r="U421" s="7">
        <f>IF(Table1[[#This Row],[Ngày tính CN]]="","",S421+T421)</f>
        <v>45824</v>
      </c>
      <c r="V421" s="71">
        <f ca="1">IF(Table1[[#This Row],[Hạn thanh toán]]="","",IF((U421-NOW())&lt;0,0,(U421-NOW())))</f>
        <v>0</v>
      </c>
      <c r="W421" s="69"/>
      <c r="X421" s="65" t="str">
        <f t="shared" ca="1" si="63"/>
        <v/>
      </c>
      <c r="Y421" s="65" t="str">
        <f t="shared" si="55"/>
        <v>Đã thanh toán</v>
      </c>
      <c r="Z421" s="250">
        <f>Table1[[#This Row],[Hạn thanh toán]]</f>
        <v>45824</v>
      </c>
      <c r="AA421" s="250">
        <f>Table1[[#This Row],[Ngày Thanh toán]]</f>
        <v>45862</v>
      </c>
      <c r="AD421" s="3" t="str">
        <f>IF(Table1[[#This Row],[Mã khách hàng]]="","",VLOOKUP($A421,Ma_KH!$A:$Q,Ma_KH!O$1,0))</f>
        <v>KL00085</v>
      </c>
      <c r="AE421" s="3" t="str">
        <f>IF(Table1[[#This Row],[Mã khách hàng]]="","",VLOOKUP($A421,Ma_KH!$A:$Q,Ma_KH!P$1,0))</f>
        <v>Mini Mart, 79 ngõ 2 Đại Lộ Thăng Long</v>
      </c>
      <c r="AF421" s="3" t="str">
        <f>VLOOKUP(A421,Ma_KH!A:Q,Ma_KH!J$1,0)</f>
        <v>Đỗ Minh Quang</v>
      </c>
    </row>
    <row r="422" spans="1:32" ht="16.5">
      <c r="A422" s="66" t="s">
        <v>78</v>
      </c>
      <c r="B422" s="66" t="s">
        <v>826</v>
      </c>
      <c r="C422" s="67">
        <v>45862</v>
      </c>
      <c r="D422" s="68" t="s">
        <v>832</v>
      </c>
      <c r="E422" s="67"/>
      <c r="F422" s="72"/>
      <c r="G422" s="66" t="s">
        <v>828</v>
      </c>
      <c r="H422" s="69">
        <v>773760</v>
      </c>
      <c r="I422" s="69">
        <v>38688</v>
      </c>
      <c r="J422" s="69">
        <f>(Table1[[#This Row],[Tiền hàng]]-Table1[[#This Row],[Tiền chiết khấu]])*8%</f>
        <v>58805.760000000002</v>
      </c>
      <c r="K422" s="69">
        <v>793878</v>
      </c>
      <c r="L422" s="8" t="s">
        <v>24</v>
      </c>
      <c r="M422" s="41">
        <v>45947</v>
      </c>
      <c r="N422" s="29" t="s">
        <v>3982</v>
      </c>
      <c r="O422" s="69">
        <f>IF(Table1[[#This Row],[Phân loại]]="Tồn đầu kỳ",Table1[[#This Row],[Tổng giá trị]],0)</f>
        <v>0</v>
      </c>
      <c r="P422" s="8">
        <f>IF(Table1[[#This Row],[Số còn phải thu ĐK]]&lt;&gt;0,0,IF(Table1[[#This Row],[Phân loại]]="Bán hàng",Table1[[#This Row],[Tổng giá trị]],-Table1[[#This Row],[Tổng giá trị]]))</f>
        <v>793878</v>
      </c>
      <c r="Q422" s="18">
        <f t="shared" si="67"/>
        <v>793878</v>
      </c>
      <c r="R422" s="8">
        <f>Table1[[#This Row],[Số còn phải thu ĐK]]+Table1[[#This Row],[Giá Trị HD sau CK]]-Table1[[#This Row],[Số tiền đã thu]]</f>
        <v>0</v>
      </c>
      <c r="S422" s="7">
        <f>IF(Table1[[#This Row],[Ngày hóa đơn]]&lt;&gt;"",Table1[[#This Row],[Ngày hóa đơn]],Table1[[#This Row],[Ngày hạch toán]])</f>
        <v>45862</v>
      </c>
      <c r="T422" s="8"/>
      <c r="U422" s="7">
        <f>IF(Table1[[#This Row],[Ngày tính CN]]="","",S422+T422)</f>
        <v>45862</v>
      </c>
      <c r="V422" s="71">
        <f ca="1">IF(Table1[[#This Row],[Hạn thanh toán]]="","",IF((U422-NOW())&lt;0,0,(U422-NOW())))</f>
        <v>0</v>
      </c>
      <c r="W422" s="69"/>
      <c r="X422" s="65" t="str">
        <f t="shared" ca="1" si="63"/>
        <v/>
      </c>
      <c r="Y422" s="65" t="str">
        <f t="shared" si="55"/>
        <v>Đã thanh toán</v>
      </c>
      <c r="Z422" s="250">
        <f>Table1[[#This Row],[Hạn thanh toán]]</f>
        <v>45862</v>
      </c>
      <c r="AA422" s="250">
        <f>Table1[[#This Row],[Ngày Thanh toán]]</f>
        <v>45947</v>
      </c>
      <c r="AD422" s="3" t="str">
        <f>IF(Table1[[#This Row],[Mã khách hàng]]="","",VLOOKUP($A422,Ma_KH!$A:$Q,Ma_KH!O$1,0))</f>
        <v>KL00085</v>
      </c>
      <c r="AE422" s="3" t="str">
        <f>IF(Table1[[#This Row],[Mã khách hàng]]="","",VLOOKUP($A422,Ma_KH!$A:$Q,Ma_KH!P$1,0))</f>
        <v>Mini Mart, 79 ngõ 2 Đại Lộ Thăng Long</v>
      </c>
      <c r="AF422" s="3" t="str">
        <f>VLOOKUP(A422,Ma_KH!A:Q,Ma_KH!J$1,0)</f>
        <v>Đỗ Minh Quang</v>
      </c>
    </row>
    <row r="423" spans="1:32" s="139" customFormat="1" ht="16.5">
      <c r="A423" s="143" t="s">
        <v>78</v>
      </c>
      <c r="B423" s="143" t="s">
        <v>826</v>
      </c>
      <c r="C423" s="146">
        <v>45726</v>
      </c>
      <c r="D423" s="145" t="s">
        <v>833</v>
      </c>
      <c r="E423" s="146"/>
      <c r="F423" s="158"/>
      <c r="G423" s="158" t="s">
        <v>19254</v>
      </c>
      <c r="H423" s="131"/>
      <c r="I423" s="131">
        <v>0</v>
      </c>
      <c r="J423" s="131">
        <f>(Table1[[#This Row],[Tiền hàng]]-Table1[[#This Row],[Tiền chiết khấu]])*8%</f>
        <v>0</v>
      </c>
      <c r="K423" s="131">
        <v>-325583</v>
      </c>
      <c r="L423" s="132" t="s">
        <v>3643</v>
      </c>
      <c r="M423" s="232">
        <v>45726</v>
      </c>
      <c r="N423" s="177" t="s">
        <v>19255</v>
      </c>
      <c r="O423" s="131">
        <f>IF(Table1[[#This Row],[Phân loại]]="Tồn đầu kỳ",Table1[[#This Row],[Tổng giá trị]],0)</f>
        <v>-325583</v>
      </c>
      <c r="P423" s="132">
        <f>IF(Table1[[#This Row],[Số còn phải thu ĐK]]&lt;&gt;0,0,IF(Table1[[#This Row],[Phân loại]]="Bán hàng",Table1[[#This Row],[Tổng giá trị]],-Table1[[#This Row],[Tổng giá trị]]))</f>
        <v>0</v>
      </c>
      <c r="Q423" s="18">
        <f t="shared" si="67"/>
        <v>-325583</v>
      </c>
      <c r="R423" s="132">
        <f>Table1[[#This Row],[Số còn phải thu ĐK]]+Table1[[#This Row],[Giá Trị HD sau CK]]-Table1[[#This Row],[Số tiền đã thu]]</f>
        <v>0</v>
      </c>
      <c r="S423" s="136">
        <f>IF(Table1[[#This Row],[Ngày hóa đơn]]&lt;&gt;"",Table1[[#This Row],[Ngày hóa đơn]],Table1[[#This Row],[Ngày hạch toán]])</f>
        <v>45726</v>
      </c>
      <c r="T423" s="132"/>
      <c r="U423" s="136">
        <f>IF(Table1[[#This Row],[Ngày tính CN]]="","",S423+T423)</f>
        <v>45726</v>
      </c>
      <c r="V423" s="137">
        <f ca="1">IF(Table1[[#This Row],[Hạn thanh toán]]="","",IF((U423-NOW())&lt;0,0,(U423-NOW())))</f>
        <v>0</v>
      </c>
      <c r="W423" s="131"/>
      <c r="X423" s="65" t="str">
        <f t="shared" ca="1" si="63"/>
        <v/>
      </c>
      <c r="Y423" s="138" t="str">
        <f t="shared" si="55"/>
        <v>Đã thanh toán</v>
      </c>
      <c r="Z423" s="253">
        <f>Table1[[#This Row],[Hạn thanh toán]]</f>
        <v>45726</v>
      </c>
      <c r="AA423" s="253">
        <f>Table1[[#This Row],[Ngày Thanh toán]]</f>
        <v>45726</v>
      </c>
      <c r="AD423" s="3" t="str">
        <f>IF(Table1[[#This Row],[Mã khách hàng]]="","",VLOOKUP($A423,Ma_KH!$A:$Q,Ma_KH!O$1,0))</f>
        <v>KL00085</v>
      </c>
      <c r="AE423" s="3" t="str">
        <f>IF(Table1[[#This Row],[Mã khách hàng]]="","",VLOOKUP($A423,Ma_KH!$A:$Q,Ma_KH!P$1,0))</f>
        <v>Mini Mart, 79 ngõ 2 Đại Lộ Thăng Long</v>
      </c>
      <c r="AF423" s="139" t="str">
        <f>VLOOKUP(A423,Ma_KH!A:Q,Ma_KH!J$1,0)</f>
        <v>Đỗ Minh Quang</v>
      </c>
    </row>
    <row r="424" spans="1:32" s="139" customFormat="1" ht="16.5">
      <c r="A424" s="143" t="s">
        <v>78</v>
      </c>
      <c r="B424" s="143" t="s">
        <v>826</v>
      </c>
      <c r="C424" s="146">
        <v>45726</v>
      </c>
      <c r="D424" s="145" t="s">
        <v>834</v>
      </c>
      <c r="E424" s="146"/>
      <c r="F424" s="158"/>
      <c r="G424" s="158" t="s">
        <v>19253</v>
      </c>
      <c r="H424" s="131"/>
      <c r="I424" s="131">
        <v>0</v>
      </c>
      <c r="J424" s="131">
        <f>(Table1[[#This Row],[Tiền hàng]]-Table1[[#This Row],[Tiền chiết khấu]])*8%</f>
        <v>0</v>
      </c>
      <c r="K424" s="131">
        <v>-100364</v>
      </c>
      <c r="L424" s="132" t="s">
        <v>3643</v>
      </c>
      <c r="M424" s="232">
        <v>45726</v>
      </c>
      <c r="N424" s="177" t="s">
        <v>19256</v>
      </c>
      <c r="O424" s="131">
        <f>IF(Table1[[#This Row],[Phân loại]]="Tồn đầu kỳ",Table1[[#This Row],[Tổng giá trị]],0)</f>
        <v>-100364</v>
      </c>
      <c r="P424" s="132">
        <f>IF(Table1[[#This Row],[Số còn phải thu ĐK]]&lt;&gt;0,0,IF(Table1[[#This Row],[Phân loại]]="Bán hàng",Table1[[#This Row],[Tổng giá trị]],-Table1[[#This Row],[Tổng giá trị]]))</f>
        <v>0</v>
      </c>
      <c r="Q424" s="18">
        <f t="shared" si="67"/>
        <v>-100364</v>
      </c>
      <c r="R424" s="132">
        <f>Table1[[#This Row],[Số còn phải thu ĐK]]+Table1[[#This Row],[Giá Trị HD sau CK]]-Table1[[#This Row],[Số tiền đã thu]]</f>
        <v>0</v>
      </c>
      <c r="S424" s="136">
        <f>IF(Table1[[#This Row],[Ngày hóa đơn]]&lt;&gt;"",Table1[[#This Row],[Ngày hóa đơn]],Table1[[#This Row],[Ngày hạch toán]])</f>
        <v>45726</v>
      </c>
      <c r="T424" s="132"/>
      <c r="U424" s="136">
        <f>IF(Table1[[#This Row],[Ngày tính CN]]="","",S424+T424)</f>
        <v>45726</v>
      </c>
      <c r="V424" s="137">
        <f ca="1">IF(Table1[[#This Row],[Hạn thanh toán]]="","",IF((U424-NOW())&lt;0,0,(U424-NOW())))</f>
        <v>0</v>
      </c>
      <c r="W424" s="131"/>
      <c r="X424" s="65" t="str">
        <f t="shared" ca="1" si="63"/>
        <v/>
      </c>
      <c r="Y424" s="138" t="str">
        <f t="shared" si="55"/>
        <v>Đã thanh toán</v>
      </c>
      <c r="Z424" s="253">
        <f>Table1[[#This Row],[Hạn thanh toán]]</f>
        <v>45726</v>
      </c>
      <c r="AA424" s="253">
        <f>Table1[[#This Row],[Ngày Thanh toán]]</f>
        <v>45726</v>
      </c>
      <c r="AD424" s="3" t="str">
        <f>IF(Table1[[#This Row],[Mã khách hàng]]="","",VLOOKUP($A424,Ma_KH!$A:$Q,Ma_KH!O$1,0))</f>
        <v>KL00085</v>
      </c>
      <c r="AE424" s="3" t="str">
        <f>IF(Table1[[#This Row],[Mã khách hàng]]="","",VLOOKUP($A424,Ma_KH!$A:$Q,Ma_KH!P$1,0))</f>
        <v>Mini Mart, 79 ngõ 2 Đại Lộ Thăng Long</v>
      </c>
      <c r="AF424" s="139" t="str">
        <f>VLOOKUP(A424,Ma_KH!A:Q,Ma_KH!J$1,0)</f>
        <v>Đỗ Minh Quang</v>
      </c>
    </row>
    <row r="425" spans="1:32" s="139" customFormat="1" ht="16.5">
      <c r="A425" s="143" t="s">
        <v>78</v>
      </c>
      <c r="B425" s="143" t="s">
        <v>826</v>
      </c>
      <c r="C425" s="146">
        <v>45526</v>
      </c>
      <c r="D425" s="145" t="s">
        <v>19251</v>
      </c>
      <c r="E425" s="146"/>
      <c r="F425" s="158"/>
      <c r="G425" s="158"/>
      <c r="H425" s="131">
        <v>1284418</v>
      </c>
      <c r="I425" s="131">
        <v>64221</v>
      </c>
      <c r="J425" s="131">
        <f>(Table1[[#This Row],[Tiền hàng]]-Table1[[#This Row],[Tiền chiết khấu]])*8%</f>
        <v>97615.76</v>
      </c>
      <c r="K425" s="131">
        <f>Table1[[#This Row],[Tiền hàng]]-Table1[[#This Row],[Tiền chiết khấu]]+Table1[[#This Row],[Tiền VAT]]</f>
        <v>1317812.76</v>
      </c>
      <c r="L425" s="132" t="s">
        <v>3643</v>
      </c>
      <c r="M425" s="232">
        <v>45726</v>
      </c>
      <c r="N425" s="177" t="s">
        <v>19255</v>
      </c>
      <c r="O425" s="131">
        <f>IF(Table1[[#This Row],[Phân loại]]="Tồn đầu kỳ",Table1[[#This Row],[Tổng giá trị]],0)</f>
        <v>1317812.76</v>
      </c>
      <c r="P425" s="132">
        <f>IF(Table1[[#This Row],[Số còn phải thu ĐK]]&lt;&gt;0,0,IF(Table1[[#This Row],[Phân loại]]="Bán hàng",Table1[[#This Row],[Tổng giá trị]],-Table1[[#This Row],[Tổng giá trị]]))</f>
        <v>0</v>
      </c>
      <c r="Q425" s="18">
        <f>IF(M425&lt;&gt;"",IF(O425&lt;&gt;0,O425,P425),0)</f>
        <v>1317812.76</v>
      </c>
      <c r="R425" s="132">
        <f>Table1[[#This Row],[Số còn phải thu ĐK]]+Table1[[#This Row],[Giá Trị HD sau CK]]-Table1[[#This Row],[Số tiền đã thu]]</f>
        <v>0</v>
      </c>
      <c r="S425" s="136">
        <f>IF(Table1[[#This Row],[Ngày hóa đơn]]&lt;&gt;"",Table1[[#This Row],[Ngày hóa đơn]],Table1[[#This Row],[Ngày hạch toán]])</f>
        <v>45526</v>
      </c>
      <c r="T425" s="132"/>
      <c r="U425" s="136">
        <f>IF(Table1[[#This Row],[Ngày tính CN]]="","",S425+T425)</f>
        <v>45526</v>
      </c>
      <c r="V425" s="137">
        <f ca="1">IF(Table1[[#This Row],[Hạn thanh toán]]="","",IF((U425-NOW())&lt;0,0,(U425-NOW())))</f>
        <v>0</v>
      </c>
      <c r="W425" s="131"/>
      <c r="X425" s="65" t="str">
        <f ca="1">IF(OR($U425="",$R425=0),"",IF((U$4-NOW())&lt;0,-($U425-NOW()),0))</f>
        <v/>
      </c>
      <c r="Y425" s="138" t="str">
        <f>IF(R425=0,"Đã thanh toán",IF(X425="","",IF(X425&lt;=0,"Chưa đến hạn thanh toán",IF(X425&lt;=30,"Nợ quá hạn 30 ngày",IF(X425&lt;=60,"Nợ quá hạn từ 30 ngày đến 60 ngày",IF(X425&lt;=90,"Nợ quá hạn từ 60 ngày đến 90 ngày",IF(X425&lt;=120,"Nợ quá hạn từ 90 ngày đến 120 ngày","Nợ quá hạn hơn 120 ngày có khả năng mất thanh toán")))))))</f>
        <v>Đã thanh toán</v>
      </c>
      <c r="Z425" s="253">
        <f>Table1[[#This Row],[Hạn thanh toán]]</f>
        <v>45526</v>
      </c>
      <c r="AA425" s="253">
        <f>Table1[[#This Row],[Ngày Thanh toán]]</f>
        <v>45726</v>
      </c>
      <c r="AD425" s="3" t="str">
        <f>IF(Table1[[#This Row],[Mã khách hàng]]="","",VLOOKUP($A425,Ma_KH!$A:$Q,Ma_KH!O$1,0))</f>
        <v>KL00085</v>
      </c>
      <c r="AE425" s="3" t="str">
        <f>IF(Table1[[#This Row],[Mã khách hàng]]="","",VLOOKUP($A425,Ma_KH!$A:$Q,Ma_KH!P$1,0))</f>
        <v>Mini Mart, 79 ngõ 2 Đại Lộ Thăng Long</v>
      </c>
      <c r="AF425" s="139" t="str">
        <f>VLOOKUP(A425,Ma_KH!A:Q,Ma_KH!J$1,0)</f>
        <v>Đỗ Minh Quang</v>
      </c>
    </row>
    <row r="426" spans="1:32" s="139" customFormat="1" ht="16.5">
      <c r="A426" s="143" t="s">
        <v>78</v>
      </c>
      <c r="B426" s="143" t="s">
        <v>826</v>
      </c>
      <c r="C426" s="146">
        <v>45621</v>
      </c>
      <c r="D426" s="145" t="s">
        <v>19252</v>
      </c>
      <c r="E426" s="146"/>
      <c r="F426" s="158"/>
      <c r="G426" s="158"/>
      <c r="H426" s="131">
        <v>1256029</v>
      </c>
      <c r="I426" s="131">
        <v>62802</v>
      </c>
      <c r="J426" s="131">
        <f>(Table1[[#This Row],[Tiền hàng]]-Table1[[#This Row],[Tiền chiết khấu]])*8%</f>
        <v>95458.16</v>
      </c>
      <c r="K426" s="131">
        <f>Table1[[#This Row],[Tiền hàng]]-Table1[[#This Row],[Tiền chiết khấu]]+Table1[[#This Row],[Tiền VAT]]</f>
        <v>1288685.1599999999</v>
      </c>
      <c r="L426" s="132" t="s">
        <v>3643</v>
      </c>
      <c r="M426" s="232">
        <v>45726</v>
      </c>
      <c r="N426" s="177" t="s">
        <v>19256</v>
      </c>
      <c r="O426" s="131">
        <f>IF(Table1[[#This Row],[Phân loại]]="Tồn đầu kỳ",Table1[[#This Row],[Tổng giá trị]],0)</f>
        <v>1288685.1599999999</v>
      </c>
      <c r="P426" s="132">
        <f>IF(Table1[[#This Row],[Số còn phải thu ĐK]]&lt;&gt;0,0,IF(Table1[[#This Row],[Phân loại]]="Bán hàng",Table1[[#This Row],[Tổng giá trị]],-Table1[[#This Row],[Tổng giá trị]]))</f>
        <v>0</v>
      </c>
      <c r="Q426" s="18">
        <f>IF(M426&lt;&gt;"",IF(O426&lt;&gt;0,O426,P426),0)</f>
        <v>1288685.1599999999</v>
      </c>
      <c r="R426" s="132">
        <f>Table1[[#This Row],[Số còn phải thu ĐK]]+Table1[[#This Row],[Giá Trị HD sau CK]]-Table1[[#This Row],[Số tiền đã thu]]</f>
        <v>0</v>
      </c>
      <c r="S426" s="136">
        <f>IF(Table1[[#This Row],[Ngày hóa đơn]]&lt;&gt;"",Table1[[#This Row],[Ngày hóa đơn]],Table1[[#This Row],[Ngày hạch toán]])</f>
        <v>45621</v>
      </c>
      <c r="T426" s="132"/>
      <c r="U426" s="136">
        <f>IF(Table1[[#This Row],[Ngày tính CN]]="","",S426+T426)</f>
        <v>45621</v>
      </c>
      <c r="V426" s="137">
        <f ca="1">IF(Table1[[#This Row],[Hạn thanh toán]]="","",IF((U426-NOW())&lt;0,0,(U426-NOW())))</f>
        <v>0</v>
      </c>
      <c r="W426" s="131"/>
      <c r="X426" s="65" t="str">
        <f ca="1">IF(OR($U426="",$R426=0),"",IF((U$4-NOW())&lt;0,-($U426-NOW()),0))</f>
        <v/>
      </c>
      <c r="Y426" s="138" t="str">
        <f>IF(R426=0,"Đã thanh toán",IF(X426="","",IF(X426&lt;=0,"Chưa đến hạn thanh toán",IF(X426&lt;=30,"Nợ quá hạn 30 ngày",IF(X426&lt;=60,"Nợ quá hạn từ 30 ngày đến 60 ngày",IF(X426&lt;=90,"Nợ quá hạn từ 60 ngày đến 90 ngày",IF(X426&lt;=120,"Nợ quá hạn từ 90 ngày đến 120 ngày","Nợ quá hạn hơn 120 ngày có khả năng mất thanh toán")))))))</f>
        <v>Đã thanh toán</v>
      </c>
      <c r="Z426" s="253">
        <f>Table1[[#This Row],[Hạn thanh toán]]</f>
        <v>45621</v>
      </c>
      <c r="AA426" s="253">
        <f>Table1[[#This Row],[Ngày Thanh toán]]</f>
        <v>45726</v>
      </c>
      <c r="AD426" s="3" t="str">
        <f>IF(Table1[[#This Row],[Mã khách hàng]]="","",VLOOKUP($A426,Ma_KH!$A:$Q,Ma_KH!O$1,0))</f>
        <v>KL00085</v>
      </c>
      <c r="AE426" s="3" t="str">
        <f>IF(Table1[[#This Row],[Mã khách hàng]]="","",VLOOKUP($A426,Ma_KH!$A:$Q,Ma_KH!P$1,0))</f>
        <v>Mini Mart, 79 ngõ 2 Đại Lộ Thăng Long</v>
      </c>
      <c r="AF426" s="139" t="str">
        <f>VLOOKUP(A426,Ma_KH!A:Q,Ma_KH!J$1,0)</f>
        <v>Đỗ Minh Quang</v>
      </c>
    </row>
    <row r="427" spans="1:32" ht="16.5">
      <c r="A427" s="73" t="s">
        <v>78</v>
      </c>
      <c r="B427" s="73" t="s">
        <v>826</v>
      </c>
      <c r="C427" s="75">
        <v>45729</v>
      </c>
      <c r="D427" s="76" t="s">
        <v>835</v>
      </c>
      <c r="E427" s="75"/>
      <c r="F427" s="81"/>
      <c r="G427" s="81" t="s">
        <v>17</v>
      </c>
      <c r="H427" s="69"/>
      <c r="I427" s="69">
        <v>0</v>
      </c>
      <c r="J427" s="69">
        <f>(Table1[[#This Row],[Tiền hàng]]-Table1[[#This Row],[Tiền chiết khấu]])*8%</f>
        <v>0</v>
      </c>
      <c r="K427" s="69">
        <v>539337</v>
      </c>
      <c r="L427" s="8" t="s">
        <v>17</v>
      </c>
      <c r="M427" s="41">
        <v>45729</v>
      </c>
      <c r="N427" s="29" t="s">
        <v>3978</v>
      </c>
      <c r="O427" s="69">
        <f>IF(Table1[[#This Row],[Phân loại]]="Tồn đầu kỳ",Table1[[#This Row],[Tổng giá trị]],0)</f>
        <v>0</v>
      </c>
      <c r="P427" s="8">
        <f>IF(Table1[[#This Row],[Số còn phải thu ĐK]]&lt;&gt;0,0,IF(Table1[[#This Row],[Phân loại]]="Bán hàng",Table1[[#This Row],[Tổng giá trị]],-Table1[[#This Row],[Tổng giá trị]]))</f>
        <v>-539337</v>
      </c>
      <c r="Q427" s="18">
        <f t="shared" si="67"/>
        <v>-539337</v>
      </c>
      <c r="R427" s="8">
        <f>Table1[[#This Row],[Số còn phải thu ĐK]]+Table1[[#This Row],[Giá Trị HD sau CK]]-Table1[[#This Row],[Số tiền đã thu]]</f>
        <v>0</v>
      </c>
      <c r="S427" s="7">
        <f>IF(Table1[[#This Row],[Ngày hóa đơn]]&lt;&gt;"",Table1[[#This Row],[Ngày hóa đơn]],Table1[[#This Row],[Ngày hạch toán]])</f>
        <v>45729</v>
      </c>
      <c r="T427" s="8"/>
      <c r="U427" s="7">
        <f>IF(Table1[[#This Row],[Ngày tính CN]]="","",S427+T427)</f>
        <v>45729</v>
      </c>
      <c r="V427" s="71">
        <f ca="1">IF(Table1[[#This Row],[Hạn thanh toán]]="","",IF((U427-NOW())&lt;0,0,(U427-NOW())))</f>
        <v>0</v>
      </c>
      <c r="W427" s="69"/>
      <c r="X427" s="65" t="str">
        <f t="shared" ca="1" si="63"/>
        <v/>
      </c>
      <c r="Y427" s="65" t="str">
        <f t="shared" si="55"/>
        <v>Đã thanh toán</v>
      </c>
      <c r="Z427" s="250">
        <f>Table1[[#This Row],[Hạn thanh toán]]</f>
        <v>45729</v>
      </c>
      <c r="AA427" s="250">
        <f>Table1[[#This Row],[Ngày Thanh toán]]</f>
        <v>45729</v>
      </c>
      <c r="AD427" s="3" t="str">
        <f>IF(Table1[[#This Row],[Mã khách hàng]]="","",VLOOKUP($A427,Ma_KH!$A:$Q,Ma_KH!O$1,0))</f>
        <v>KL00085</v>
      </c>
      <c r="AE427" s="3" t="str">
        <f>IF(Table1[[#This Row],[Mã khách hàng]]="","",VLOOKUP($A427,Ma_KH!$A:$Q,Ma_KH!P$1,0))</f>
        <v>Mini Mart, 79 ngõ 2 Đại Lộ Thăng Long</v>
      </c>
      <c r="AF427" s="3" t="str">
        <f>VLOOKUP(A427,Ma_KH!A:Q,Ma_KH!J$1,0)</f>
        <v>Đỗ Minh Quang</v>
      </c>
    </row>
    <row r="428" spans="1:32" ht="16.5">
      <c r="A428" s="73" t="s">
        <v>78</v>
      </c>
      <c r="B428" s="73" t="s">
        <v>826</v>
      </c>
      <c r="C428" s="75">
        <v>45876</v>
      </c>
      <c r="D428" s="76" t="s">
        <v>836</v>
      </c>
      <c r="E428" s="75"/>
      <c r="F428" s="81"/>
      <c r="G428" s="81" t="s">
        <v>17</v>
      </c>
      <c r="H428" s="69"/>
      <c r="I428" s="69">
        <v>0</v>
      </c>
      <c r="J428" s="69">
        <f>(Table1[[#This Row],[Tiền hàng]]-Table1[[#This Row],[Tiền chiết khấu]])*8%</f>
        <v>0</v>
      </c>
      <c r="K428" s="69">
        <v>248853</v>
      </c>
      <c r="L428" s="8" t="s">
        <v>17</v>
      </c>
      <c r="M428" s="41">
        <v>45876</v>
      </c>
      <c r="N428" s="29" t="s">
        <v>3980</v>
      </c>
      <c r="O428" s="69">
        <f>IF(Table1[[#This Row],[Phân loại]]="Tồn đầu kỳ",Table1[[#This Row],[Tổng giá trị]],0)</f>
        <v>0</v>
      </c>
      <c r="P428" s="8">
        <f>IF(Table1[[#This Row],[Số còn phải thu ĐK]]&lt;&gt;0,0,IF(Table1[[#This Row],[Phân loại]]="Bán hàng",Table1[[#This Row],[Tổng giá trị]],-Table1[[#This Row],[Tổng giá trị]]))</f>
        <v>-248853</v>
      </c>
      <c r="Q428" s="18">
        <f t="shared" si="67"/>
        <v>-248853</v>
      </c>
      <c r="R428" s="8">
        <f>Table1[[#This Row],[Số còn phải thu ĐK]]+Table1[[#This Row],[Giá Trị HD sau CK]]-Table1[[#This Row],[Số tiền đã thu]]</f>
        <v>0</v>
      </c>
      <c r="S428" s="7">
        <f>IF(Table1[[#This Row],[Ngày hóa đơn]]&lt;&gt;"",Table1[[#This Row],[Ngày hóa đơn]],Table1[[#This Row],[Ngày hạch toán]])</f>
        <v>45876</v>
      </c>
      <c r="T428" s="8"/>
      <c r="U428" s="7">
        <f>IF(Table1[[#This Row],[Ngày tính CN]]="","",S428+T428)</f>
        <v>45876</v>
      </c>
      <c r="V428" s="71">
        <f ca="1">IF(Table1[[#This Row],[Hạn thanh toán]]="","",IF((U428-NOW())&lt;0,0,(U428-NOW())))</f>
        <v>0</v>
      </c>
      <c r="W428" s="69"/>
      <c r="X428" s="65" t="str">
        <f t="shared" ca="1" si="63"/>
        <v/>
      </c>
      <c r="Y428" s="65" t="str">
        <f t="shared" si="55"/>
        <v>Đã thanh toán</v>
      </c>
      <c r="Z428" s="250">
        <f>Table1[[#This Row],[Hạn thanh toán]]</f>
        <v>45876</v>
      </c>
      <c r="AA428" s="250">
        <f>Table1[[#This Row],[Ngày Thanh toán]]</f>
        <v>45876</v>
      </c>
      <c r="AD428" s="3" t="str">
        <f>IF(Table1[[#This Row],[Mã khách hàng]]="","",VLOOKUP($A428,Ma_KH!$A:$Q,Ma_KH!O$1,0))</f>
        <v>KL00085</v>
      </c>
      <c r="AE428" s="3" t="str">
        <f>IF(Table1[[#This Row],[Mã khách hàng]]="","",VLOOKUP($A428,Ma_KH!$A:$Q,Ma_KH!P$1,0))</f>
        <v>Mini Mart, 79 ngõ 2 Đại Lộ Thăng Long</v>
      </c>
      <c r="AF428" s="3" t="str">
        <f>VLOOKUP(A428,Ma_KH!A:Q,Ma_KH!J$1,0)</f>
        <v>Đỗ Minh Quang</v>
      </c>
    </row>
    <row r="429" spans="1:32" ht="16.5">
      <c r="A429" s="73" t="s">
        <v>78</v>
      </c>
      <c r="B429" s="73" t="s">
        <v>826</v>
      </c>
      <c r="C429" s="75">
        <v>45861</v>
      </c>
      <c r="D429" s="76" t="s">
        <v>837</v>
      </c>
      <c r="E429" s="75"/>
      <c r="F429" s="81"/>
      <c r="G429" s="81" t="s">
        <v>17</v>
      </c>
      <c r="H429" s="69"/>
      <c r="I429" s="69">
        <v>0</v>
      </c>
      <c r="J429" s="69">
        <f>(Table1[[#This Row],[Tiền hàng]]-Table1[[#This Row],[Tiền chiết khấu]])*8%</f>
        <v>0</v>
      </c>
      <c r="K429" s="69">
        <v>360271</v>
      </c>
      <c r="L429" s="8" t="s">
        <v>17</v>
      </c>
      <c r="M429" s="41">
        <v>45862</v>
      </c>
      <c r="N429" s="29" t="s">
        <v>3981</v>
      </c>
      <c r="O429" s="69">
        <f>IF(Table1[[#This Row],[Phân loại]]="Tồn đầu kỳ",Table1[[#This Row],[Tổng giá trị]],0)</f>
        <v>0</v>
      </c>
      <c r="P429" s="8">
        <f>IF(Table1[[#This Row],[Số còn phải thu ĐK]]&lt;&gt;0,0,IF(Table1[[#This Row],[Phân loại]]="Bán hàng",Table1[[#This Row],[Tổng giá trị]],-Table1[[#This Row],[Tổng giá trị]]))</f>
        <v>-360271</v>
      </c>
      <c r="Q429" s="18">
        <f t="shared" si="67"/>
        <v>-360271</v>
      </c>
      <c r="R429" s="8">
        <f>Table1[[#This Row],[Số còn phải thu ĐK]]+Table1[[#This Row],[Giá Trị HD sau CK]]-Table1[[#This Row],[Số tiền đã thu]]</f>
        <v>0</v>
      </c>
      <c r="S429" s="7">
        <f>IF(Table1[[#This Row],[Ngày hóa đơn]]&lt;&gt;"",Table1[[#This Row],[Ngày hóa đơn]],Table1[[#This Row],[Ngày hạch toán]])</f>
        <v>45861</v>
      </c>
      <c r="T429" s="8"/>
      <c r="U429" s="7">
        <f>IF(Table1[[#This Row],[Ngày tính CN]]="","",S429+T429)</f>
        <v>45861</v>
      </c>
      <c r="V429" s="71">
        <f ca="1">IF(Table1[[#This Row],[Hạn thanh toán]]="","",IF((U429-NOW())&lt;0,0,(U429-NOW())))</f>
        <v>0</v>
      </c>
      <c r="W429" s="69"/>
      <c r="X429" s="65" t="str">
        <f t="shared" ca="1" si="63"/>
        <v/>
      </c>
      <c r="Y429" s="65" t="str">
        <f t="shared" si="55"/>
        <v>Đã thanh toán</v>
      </c>
      <c r="Z429" s="250">
        <f>Table1[[#This Row],[Hạn thanh toán]]</f>
        <v>45861</v>
      </c>
      <c r="AA429" s="250">
        <f>Table1[[#This Row],[Ngày Thanh toán]]</f>
        <v>45862</v>
      </c>
      <c r="AD429" s="3" t="str">
        <f>IF(Table1[[#This Row],[Mã khách hàng]]="","",VLOOKUP($A429,Ma_KH!$A:$Q,Ma_KH!O$1,0))</f>
        <v>KL00085</v>
      </c>
      <c r="AE429" s="3" t="str">
        <f>IF(Table1[[#This Row],[Mã khách hàng]]="","",VLOOKUP($A429,Ma_KH!$A:$Q,Ma_KH!P$1,0))</f>
        <v>Mini Mart, 79 ngõ 2 Đại Lộ Thăng Long</v>
      </c>
      <c r="AF429" s="3" t="str">
        <f>VLOOKUP(A429,Ma_KH!A:Q,Ma_KH!J$1,0)</f>
        <v>Đỗ Minh Quang</v>
      </c>
    </row>
    <row r="430" spans="1:32" ht="16.5">
      <c r="A430" s="66" t="s">
        <v>78</v>
      </c>
      <c r="B430" s="66" t="s">
        <v>826</v>
      </c>
      <c r="C430" s="67">
        <v>45947</v>
      </c>
      <c r="D430" s="68" t="s">
        <v>838</v>
      </c>
      <c r="E430" s="67"/>
      <c r="F430" s="72"/>
      <c r="G430" s="72" t="s">
        <v>17</v>
      </c>
      <c r="H430" s="69"/>
      <c r="I430" s="69">
        <v>0</v>
      </c>
      <c r="J430" s="69">
        <f>(Table1[[#This Row],[Tiền hàng]]-Table1[[#This Row],[Tiền chiết khấu]])*8%</f>
        <v>0</v>
      </c>
      <c r="K430" s="69">
        <v>58098</v>
      </c>
      <c r="L430" s="8" t="s">
        <v>17</v>
      </c>
      <c r="M430" s="41">
        <v>45947</v>
      </c>
      <c r="N430" s="29" t="s">
        <v>3982</v>
      </c>
      <c r="O430" s="69">
        <f>IF(Table1[[#This Row],[Phân loại]]="Tồn đầu kỳ",Table1[[#This Row],[Tổng giá trị]],0)</f>
        <v>0</v>
      </c>
      <c r="P430" s="8">
        <f>IF(Table1[[#This Row],[Số còn phải thu ĐK]]&lt;&gt;0,0,IF(Table1[[#This Row],[Phân loại]]="Bán hàng",Table1[[#This Row],[Tổng giá trị]],-Table1[[#This Row],[Tổng giá trị]]))</f>
        <v>-58098</v>
      </c>
      <c r="Q430" s="18">
        <f t="shared" si="67"/>
        <v>-58098</v>
      </c>
      <c r="R430" s="8">
        <f>Table1[[#This Row],[Số còn phải thu ĐK]]+Table1[[#This Row],[Giá Trị HD sau CK]]-Table1[[#This Row],[Số tiền đã thu]]</f>
        <v>0</v>
      </c>
      <c r="S430" s="7">
        <f>IF(Table1[[#This Row],[Ngày hóa đơn]]&lt;&gt;"",Table1[[#This Row],[Ngày hóa đơn]],Table1[[#This Row],[Ngày hạch toán]])</f>
        <v>45947</v>
      </c>
      <c r="T430" s="8"/>
      <c r="U430" s="7">
        <f>IF(Table1[[#This Row],[Ngày tính CN]]="","",S430+T430)</f>
        <v>45947</v>
      </c>
      <c r="V430" s="71">
        <f ca="1">IF(Table1[[#This Row],[Hạn thanh toán]]="","",IF((U430-NOW())&lt;0,0,(U430-NOW())))</f>
        <v>0</v>
      </c>
      <c r="W430" s="69"/>
      <c r="X430" s="65" t="str">
        <f t="shared" ca="1" si="63"/>
        <v/>
      </c>
      <c r="Y430" s="65" t="str">
        <f t="shared" si="55"/>
        <v>Đã thanh toán</v>
      </c>
      <c r="Z430" s="250">
        <f>Table1[[#This Row],[Hạn thanh toán]]</f>
        <v>45947</v>
      </c>
      <c r="AA430" s="250">
        <f>Table1[[#This Row],[Ngày Thanh toán]]</f>
        <v>45947</v>
      </c>
      <c r="AD430" s="3" t="str">
        <f>IF(Table1[[#This Row],[Mã khách hàng]]="","",VLOOKUP($A430,Ma_KH!$A:$Q,Ma_KH!O$1,0))</f>
        <v>KL00085</v>
      </c>
      <c r="AE430" s="3" t="str">
        <f>IF(Table1[[#This Row],[Mã khách hàng]]="","",VLOOKUP($A430,Ma_KH!$A:$Q,Ma_KH!P$1,0))</f>
        <v>Mini Mart, 79 ngõ 2 Đại Lộ Thăng Long</v>
      </c>
      <c r="AF430" s="3" t="str">
        <f>VLOOKUP(A430,Ma_KH!A:Q,Ma_KH!J$1,0)</f>
        <v>Đỗ Minh Quang</v>
      </c>
    </row>
    <row r="431" spans="1:32" ht="16.5">
      <c r="A431" s="73" t="s">
        <v>79</v>
      </c>
      <c r="B431" s="73" t="s">
        <v>839</v>
      </c>
      <c r="C431" s="75">
        <v>45670</v>
      </c>
      <c r="D431" s="76" t="s">
        <v>840</v>
      </c>
      <c r="E431" s="75"/>
      <c r="F431" s="81"/>
      <c r="G431" s="73" t="s">
        <v>841</v>
      </c>
      <c r="H431" s="69">
        <v>1616210</v>
      </c>
      <c r="I431" s="69">
        <v>0</v>
      </c>
      <c r="J431" s="69">
        <f>(Table1[[#This Row],[Tiền hàng]]-Table1[[#This Row],[Tiền chiết khấu]])*8%</f>
        <v>129296.8</v>
      </c>
      <c r="K431" s="69">
        <v>1745507</v>
      </c>
      <c r="L431" s="8" t="s">
        <v>24</v>
      </c>
      <c r="M431" s="41">
        <v>45755</v>
      </c>
      <c r="N431" s="29" t="s">
        <v>4479</v>
      </c>
      <c r="O431" s="69">
        <f>IF(Table1[[#This Row],[Phân loại]]="Tồn đầu kỳ",Table1[[#This Row],[Tổng giá trị]],0)</f>
        <v>0</v>
      </c>
      <c r="P431" s="8">
        <f>IF(Table1[[#This Row],[Số còn phải thu ĐK]]&lt;&gt;0,0,IF(Table1[[#This Row],[Phân loại]]="Bán hàng",Table1[[#This Row],[Tổng giá trị]],-Table1[[#This Row],[Tổng giá trị]]))</f>
        <v>1745507</v>
      </c>
      <c r="Q431" s="18">
        <f t="shared" si="67"/>
        <v>1745507</v>
      </c>
      <c r="R431" s="8">
        <f>Table1[[#This Row],[Số còn phải thu ĐK]]+Table1[[#This Row],[Giá Trị HD sau CK]]-Table1[[#This Row],[Số tiền đã thu]]</f>
        <v>0</v>
      </c>
      <c r="S431" s="7">
        <f>IF(Table1[[#This Row],[Ngày hóa đơn]]&lt;&gt;"",Table1[[#This Row],[Ngày hóa đơn]],Table1[[#This Row],[Ngày hạch toán]])</f>
        <v>45670</v>
      </c>
      <c r="T431" s="8"/>
      <c r="U431" s="7">
        <f>IF(Table1[[#This Row],[Ngày tính CN]]="","",S431+T431)</f>
        <v>45670</v>
      </c>
      <c r="V431" s="71">
        <f ca="1">IF(Table1[[#This Row],[Hạn thanh toán]]="","",IF((U431-NOW())&lt;0,0,(U431-NOW())))</f>
        <v>0</v>
      </c>
      <c r="W431" s="69"/>
      <c r="X431" s="65" t="str">
        <f t="shared" ca="1" si="63"/>
        <v/>
      </c>
      <c r="Y431" s="65" t="str">
        <f t="shared" si="55"/>
        <v>Đã thanh toán</v>
      </c>
      <c r="Z431" s="250">
        <f>Table1[[#This Row],[Hạn thanh toán]]</f>
        <v>45670</v>
      </c>
      <c r="AA431" s="250">
        <f>Table1[[#This Row],[Ngày Thanh toán]]</f>
        <v>45755</v>
      </c>
      <c r="AD431" s="3" t="str">
        <f>IF(Table1[[#This Row],[Mã khách hàng]]="","",VLOOKUP($A431,Ma_KH!$A:$Q,Ma_KH!O$1,0))</f>
        <v>KL.HN007</v>
      </c>
      <c r="AE431" s="3" t="str">
        <f>IF(Table1[[#This Row],[Mã khách hàng]]="","",VLOOKUP($A431,Ma_KH!$A:$Q,Ma_KH!P$1,0))</f>
        <v>Minh Mart</v>
      </c>
      <c r="AF431" s="3" t="str">
        <f>VLOOKUP(A431,Ma_KH!A:Q,Ma_KH!J$1,0)</f>
        <v>Đỗ Minh Quang</v>
      </c>
    </row>
    <row r="432" spans="1:32" ht="16.5">
      <c r="A432" s="73" t="s">
        <v>79</v>
      </c>
      <c r="B432" s="73" t="s">
        <v>839</v>
      </c>
      <c r="C432" s="75">
        <v>45713</v>
      </c>
      <c r="D432" s="76" t="s">
        <v>842</v>
      </c>
      <c r="E432" s="75"/>
      <c r="F432" s="81"/>
      <c r="G432" s="73" t="s">
        <v>843</v>
      </c>
      <c r="H432" s="69">
        <v>797887</v>
      </c>
      <c r="I432" s="69">
        <v>0</v>
      </c>
      <c r="J432" s="69">
        <f>(Table1[[#This Row],[Tiền hàng]]-Table1[[#This Row],[Tiền chiết khấu]])*8%</f>
        <v>63830.96</v>
      </c>
      <c r="K432" s="69">
        <v>861718</v>
      </c>
      <c r="L432" s="8" t="s">
        <v>24</v>
      </c>
      <c r="M432" s="41">
        <v>45755</v>
      </c>
      <c r="N432" s="29" t="s">
        <v>4480</v>
      </c>
      <c r="O432" s="69">
        <f>IF(Table1[[#This Row],[Phân loại]]="Tồn đầu kỳ",Table1[[#This Row],[Tổng giá trị]],0)</f>
        <v>0</v>
      </c>
      <c r="P432" s="8">
        <f>IF(Table1[[#This Row],[Số còn phải thu ĐK]]&lt;&gt;0,0,IF(Table1[[#This Row],[Phân loại]]="Bán hàng",Table1[[#This Row],[Tổng giá trị]],-Table1[[#This Row],[Tổng giá trị]]))</f>
        <v>861718</v>
      </c>
      <c r="Q432" s="18">
        <f t="shared" si="67"/>
        <v>861718</v>
      </c>
      <c r="R432" s="8">
        <f>Table1[[#This Row],[Số còn phải thu ĐK]]+Table1[[#This Row],[Giá Trị HD sau CK]]-Table1[[#This Row],[Số tiền đã thu]]</f>
        <v>0</v>
      </c>
      <c r="S432" s="7">
        <f>IF(Table1[[#This Row],[Ngày hóa đơn]]&lt;&gt;"",Table1[[#This Row],[Ngày hóa đơn]],Table1[[#This Row],[Ngày hạch toán]])</f>
        <v>45713</v>
      </c>
      <c r="T432" s="8"/>
      <c r="U432" s="7">
        <f>IF(Table1[[#This Row],[Ngày tính CN]]="","",S432+T432)</f>
        <v>45713</v>
      </c>
      <c r="V432" s="71">
        <f ca="1">IF(Table1[[#This Row],[Hạn thanh toán]]="","",IF((U432-NOW())&lt;0,0,(U432-NOW())))</f>
        <v>0</v>
      </c>
      <c r="W432" s="69"/>
      <c r="X432" s="65" t="str">
        <f t="shared" ca="1" si="63"/>
        <v/>
      </c>
      <c r="Y432" s="65" t="str">
        <f t="shared" ref="Y432:Y502" si="68">IF(R432=0,"Đã thanh toán",IF(X432="","",IF(X432&lt;=0,"Chưa đến hạn thanh toán",IF(X432&lt;=30,"Nợ quá hạn 30 ngày",IF(X432&lt;=60,"Nợ quá hạn từ 30 ngày đến 60 ngày",IF(X432&lt;=90,"Nợ quá hạn từ 60 ngày đến 90 ngày",IF(X432&lt;=120,"Nợ quá hạn từ 90 ngày đến 120 ngày","Nợ quá hạn hơn 120 ngày có khả năng mất thanh toán")))))))</f>
        <v>Đã thanh toán</v>
      </c>
      <c r="Z432" s="250">
        <f>Table1[[#This Row],[Hạn thanh toán]]</f>
        <v>45713</v>
      </c>
      <c r="AA432" s="250">
        <f>Table1[[#This Row],[Ngày Thanh toán]]</f>
        <v>45755</v>
      </c>
      <c r="AD432" s="3" t="str">
        <f>IF(Table1[[#This Row],[Mã khách hàng]]="","",VLOOKUP($A432,Ma_KH!$A:$Q,Ma_KH!O$1,0))</f>
        <v>KL.HN007</v>
      </c>
      <c r="AE432" s="3" t="str">
        <f>IF(Table1[[#This Row],[Mã khách hàng]]="","",VLOOKUP($A432,Ma_KH!$A:$Q,Ma_KH!P$1,0))</f>
        <v>Minh Mart</v>
      </c>
      <c r="AF432" s="3" t="str">
        <f>VLOOKUP(A432,Ma_KH!A:Q,Ma_KH!J$1,0)</f>
        <v>Đỗ Minh Quang</v>
      </c>
    </row>
    <row r="433" spans="1:32" ht="16.5">
      <c r="A433" s="73" t="s">
        <v>79</v>
      </c>
      <c r="B433" s="73" t="s">
        <v>839</v>
      </c>
      <c r="C433" s="75">
        <v>45741</v>
      </c>
      <c r="D433" s="76" t="s">
        <v>844</v>
      </c>
      <c r="E433" s="75"/>
      <c r="F433" s="81"/>
      <c r="G433" s="73" t="s">
        <v>845</v>
      </c>
      <c r="H433" s="69">
        <v>803944</v>
      </c>
      <c r="I433" s="69">
        <v>0</v>
      </c>
      <c r="J433" s="69">
        <f>(Table1[[#This Row],[Tiền hàng]]-Table1[[#This Row],[Tiền chiết khấu]])*8%</f>
        <v>64315.520000000004</v>
      </c>
      <c r="K433" s="69">
        <v>868260</v>
      </c>
      <c r="L433" s="8" t="s">
        <v>24</v>
      </c>
      <c r="M433" s="41">
        <v>45758</v>
      </c>
      <c r="N433" s="29" t="s">
        <v>4481</v>
      </c>
      <c r="O433" s="69">
        <f>IF(Table1[[#This Row],[Phân loại]]="Tồn đầu kỳ",Table1[[#This Row],[Tổng giá trị]],0)</f>
        <v>0</v>
      </c>
      <c r="P433" s="8">
        <f>IF(Table1[[#This Row],[Số còn phải thu ĐK]]&lt;&gt;0,0,IF(Table1[[#This Row],[Phân loại]]="Bán hàng",Table1[[#This Row],[Tổng giá trị]],-Table1[[#This Row],[Tổng giá trị]]))</f>
        <v>868260</v>
      </c>
      <c r="Q433" s="18">
        <f t="shared" si="67"/>
        <v>868260</v>
      </c>
      <c r="R433" s="8">
        <f>Table1[[#This Row],[Số còn phải thu ĐK]]+Table1[[#This Row],[Giá Trị HD sau CK]]-Table1[[#This Row],[Số tiền đã thu]]</f>
        <v>0</v>
      </c>
      <c r="S433" s="7">
        <f>IF(Table1[[#This Row],[Ngày hóa đơn]]&lt;&gt;"",Table1[[#This Row],[Ngày hóa đơn]],Table1[[#This Row],[Ngày hạch toán]])</f>
        <v>45741</v>
      </c>
      <c r="T433" s="8"/>
      <c r="U433" s="7">
        <f>IF(Table1[[#This Row],[Ngày tính CN]]="","",S433+T433)</f>
        <v>45741</v>
      </c>
      <c r="V433" s="71">
        <f ca="1">IF(Table1[[#This Row],[Hạn thanh toán]]="","",IF((U433-NOW())&lt;0,0,(U433-NOW())))</f>
        <v>0</v>
      </c>
      <c r="W433" s="69"/>
      <c r="X433" s="65" t="str">
        <f t="shared" ca="1" si="63"/>
        <v/>
      </c>
      <c r="Y433" s="65" t="str">
        <f t="shared" si="68"/>
        <v>Đã thanh toán</v>
      </c>
      <c r="Z433" s="250">
        <f>Table1[[#This Row],[Hạn thanh toán]]</f>
        <v>45741</v>
      </c>
      <c r="AA433" s="250">
        <f>Table1[[#This Row],[Ngày Thanh toán]]</f>
        <v>45758</v>
      </c>
      <c r="AD433" s="3" t="str">
        <f>IF(Table1[[#This Row],[Mã khách hàng]]="","",VLOOKUP($A433,Ma_KH!$A:$Q,Ma_KH!O$1,0))</f>
        <v>KL.HN007</v>
      </c>
      <c r="AE433" s="3" t="str">
        <f>IF(Table1[[#This Row],[Mã khách hàng]]="","",VLOOKUP($A433,Ma_KH!$A:$Q,Ma_KH!P$1,0))</f>
        <v>Minh Mart</v>
      </c>
      <c r="AF433" s="3" t="str">
        <f>VLOOKUP(A433,Ma_KH!A:Q,Ma_KH!J$1,0)</f>
        <v>Đỗ Minh Quang</v>
      </c>
    </row>
    <row r="434" spans="1:32" ht="16.5">
      <c r="A434" s="73" t="s">
        <v>79</v>
      </c>
      <c r="B434" s="73" t="s">
        <v>839</v>
      </c>
      <c r="C434" s="75">
        <v>45756</v>
      </c>
      <c r="D434" s="76" t="s">
        <v>846</v>
      </c>
      <c r="E434" s="75"/>
      <c r="F434" s="81"/>
      <c r="G434" s="73" t="s">
        <v>847</v>
      </c>
      <c r="H434" s="69">
        <v>1136670</v>
      </c>
      <c r="I434" s="69">
        <v>0</v>
      </c>
      <c r="J434" s="69">
        <f>(Table1[[#This Row],[Tiền hàng]]-Table1[[#This Row],[Tiền chiết khấu]])*8%</f>
        <v>90933.6</v>
      </c>
      <c r="K434" s="69">
        <v>1227604</v>
      </c>
      <c r="L434" s="8" t="s">
        <v>24</v>
      </c>
      <c r="M434" s="41">
        <v>45779</v>
      </c>
      <c r="N434" s="29" t="s">
        <v>4482</v>
      </c>
      <c r="O434" s="69">
        <f>IF(Table1[[#This Row],[Phân loại]]="Tồn đầu kỳ",Table1[[#This Row],[Tổng giá trị]],0)</f>
        <v>0</v>
      </c>
      <c r="P434" s="8">
        <f>IF(Table1[[#This Row],[Số còn phải thu ĐK]]&lt;&gt;0,0,IF(Table1[[#This Row],[Phân loại]]="Bán hàng",Table1[[#This Row],[Tổng giá trị]],-Table1[[#This Row],[Tổng giá trị]]))</f>
        <v>1227604</v>
      </c>
      <c r="Q434" s="18">
        <f t="shared" si="67"/>
        <v>1227604</v>
      </c>
      <c r="R434" s="8">
        <f>Table1[[#This Row],[Số còn phải thu ĐK]]+Table1[[#This Row],[Giá Trị HD sau CK]]-Table1[[#This Row],[Số tiền đã thu]]</f>
        <v>0</v>
      </c>
      <c r="S434" s="7">
        <f>IF(Table1[[#This Row],[Ngày hóa đơn]]&lt;&gt;"",Table1[[#This Row],[Ngày hóa đơn]],Table1[[#This Row],[Ngày hạch toán]])</f>
        <v>45756</v>
      </c>
      <c r="T434" s="8"/>
      <c r="U434" s="7">
        <f>IF(Table1[[#This Row],[Ngày tính CN]]="","",S434+T434)</f>
        <v>45756</v>
      </c>
      <c r="V434" s="71">
        <f ca="1">IF(Table1[[#This Row],[Hạn thanh toán]]="","",IF((U434-NOW())&lt;0,0,(U434-NOW())))</f>
        <v>0</v>
      </c>
      <c r="W434" s="69"/>
      <c r="X434" s="65" t="str">
        <f t="shared" ca="1" si="63"/>
        <v/>
      </c>
      <c r="Y434" s="65" t="str">
        <f t="shared" si="68"/>
        <v>Đã thanh toán</v>
      </c>
      <c r="Z434" s="250">
        <f>Table1[[#This Row],[Hạn thanh toán]]</f>
        <v>45756</v>
      </c>
      <c r="AA434" s="250">
        <f>Table1[[#This Row],[Ngày Thanh toán]]</f>
        <v>45779</v>
      </c>
      <c r="AD434" s="3" t="str">
        <f>IF(Table1[[#This Row],[Mã khách hàng]]="","",VLOOKUP($A434,Ma_KH!$A:$Q,Ma_KH!O$1,0))</f>
        <v>KL.HN007</v>
      </c>
      <c r="AE434" s="3" t="str">
        <f>IF(Table1[[#This Row],[Mã khách hàng]]="","",VLOOKUP($A434,Ma_KH!$A:$Q,Ma_KH!P$1,0))</f>
        <v>Minh Mart</v>
      </c>
      <c r="AF434" s="3" t="str">
        <f>VLOOKUP(A434,Ma_KH!A:Q,Ma_KH!J$1,0)</f>
        <v>Đỗ Minh Quang</v>
      </c>
    </row>
    <row r="435" spans="1:32" ht="16.5">
      <c r="A435" s="73" t="s">
        <v>79</v>
      </c>
      <c r="B435" s="73" t="s">
        <v>839</v>
      </c>
      <c r="C435" s="75">
        <v>45773</v>
      </c>
      <c r="D435" s="76" t="s">
        <v>848</v>
      </c>
      <c r="E435" s="75"/>
      <c r="F435" s="81"/>
      <c r="G435" s="73" t="s">
        <v>849</v>
      </c>
      <c r="H435" s="69">
        <v>700329</v>
      </c>
      <c r="I435" s="69">
        <v>0</v>
      </c>
      <c r="J435" s="69">
        <f>(Table1[[#This Row],[Tiền hàng]]-Table1[[#This Row],[Tiền chiết khấu]])*8%</f>
        <v>56026.32</v>
      </c>
      <c r="K435" s="69">
        <v>756355</v>
      </c>
      <c r="L435" s="8" t="s">
        <v>24</v>
      </c>
      <c r="M435" s="41">
        <v>45798</v>
      </c>
      <c r="N435" s="29" t="s">
        <v>4483</v>
      </c>
      <c r="O435" s="69">
        <f>IF(Table1[[#This Row],[Phân loại]]="Tồn đầu kỳ",Table1[[#This Row],[Tổng giá trị]],0)</f>
        <v>0</v>
      </c>
      <c r="P435" s="8">
        <f>IF(Table1[[#This Row],[Số còn phải thu ĐK]]&lt;&gt;0,0,IF(Table1[[#This Row],[Phân loại]]="Bán hàng",Table1[[#This Row],[Tổng giá trị]],-Table1[[#This Row],[Tổng giá trị]]))</f>
        <v>756355</v>
      </c>
      <c r="Q435" s="18">
        <f t="shared" si="67"/>
        <v>756355</v>
      </c>
      <c r="R435" s="8">
        <f>Table1[[#This Row],[Số còn phải thu ĐK]]+Table1[[#This Row],[Giá Trị HD sau CK]]-Table1[[#This Row],[Số tiền đã thu]]</f>
        <v>0</v>
      </c>
      <c r="S435" s="7">
        <f>IF(Table1[[#This Row],[Ngày hóa đơn]]&lt;&gt;"",Table1[[#This Row],[Ngày hóa đơn]],Table1[[#This Row],[Ngày hạch toán]])</f>
        <v>45773</v>
      </c>
      <c r="T435" s="8"/>
      <c r="U435" s="7">
        <f>IF(Table1[[#This Row],[Ngày tính CN]]="","",S435+T435)</f>
        <v>45773</v>
      </c>
      <c r="V435" s="71">
        <f ca="1">IF(Table1[[#This Row],[Hạn thanh toán]]="","",IF((U435-NOW())&lt;0,0,(U435-NOW())))</f>
        <v>0</v>
      </c>
      <c r="W435" s="69"/>
      <c r="X435" s="65" t="str">
        <f t="shared" ca="1" si="63"/>
        <v/>
      </c>
      <c r="Y435" s="65" t="str">
        <f t="shared" si="68"/>
        <v>Đã thanh toán</v>
      </c>
      <c r="Z435" s="250">
        <f>Table1[[#This Row],[Hạn thanh toán]]</f>
        <v>45773</v>
      </c>
      <c r="AA435" s="250">
        <f>Table1[[#This Row],[Ngày Thanh toán]]</f>
        <v>45798</v>
      </c>
      <c r="AD435" s="3" t="str">
        <f>IF(Table1[[#This Row],[Mã khách hàng]]="","",VLOOKUP($A435,Ma_KH!$A:$Q,Ma_KH!O$1,0))</f>
        <v>KL.HN007</v>
      </c>
      <c r="AE435" s="3" t="str">
        <f>IF(Table1[[#This Row],[Mã khách hàng]]="","",VLOOKUP($A435,Ma_KH!$A:$Q,Ma_KH!P$1,0))</f>
        <v>Minh Mart</v>
      </c>
      <c r="AF435" s="3" t="str">
        <f>VLOOKUP(A435,Ma_KH!A:Q,Ma_KH!J$1,0)</f>
        <v>Đỗ Minh Quang</v>
      </c>
    </row>
    <row r="436" spans="1:32" ht="16.5">
      <c r="A436" s="73" t="s">
        <v>79</v>
      </c>
      <c r="B436" s="73" t="s">
        <v>839</v>
      </c>
      <c r="C436" s="75">
        <v>45796</v>
      </c>
      <c r="D436" s="76" t="s">
        <v>850</v>
      </c>
      <c r="E436" s="75"/>
      <c r="F436" s="81"/>
      <c r="G436" s="73" t="s">
        <v>851</v>
      </c>
      <c r="H436" s="69">
        <v>583692</v>
      </c>
      <c r="I436" s="69">
        <v>0</v>
      </c>
      <c r="J436" s="69">
        <f>(Table1[[#This Row],[Tiền hàng]]-Table1[[#This Row],[Tiền chiết khấu]])*8%</f>
        <v>46695.360000000001</v>
      </c>
      <c r="K436" s="69">
        <v>630387</v>
      </c>
      <c r="L436" s="8" t="s">
        <v>24</v>
      </c>
      <c r="M436" s="41">
        <v>45819</v>
      </c>
      <c r="N436" s="29" t="s">
        <v>4484</v>
      </c>
      <c r="O436" s="69">
        <f>IF(Table1[[#This Row],[Phân loại]]="Tồn đầu kỳ",Table1[[#This Row],[Tổng giá trị]],0)</f>
        <v>0</v>
      </c>
      <c r="P436" s="8">
        <f>IF(Table1[[#This Row],[Số còn phải thu ĐK]]&lt;&gt;0,0,IF(Table1[[#This Row],[Phân loại]]="Bán hàng",Table1[[#This Row],[Tổng giá trị]],-Table1[[#This Row],[Tổng giá trị]]))</f>
        <v>630387</v>
      </c>
      <c r="Q436" s="18">
        <f t="shared" si="67"/>
        <v>630387</v>
      </c>
      <c r="R436" s="8">
        <f>Table1[[#This Row],[Số còn phải thu ĐK]]+Table1[[#This Row],[Giá Trị HD sau CK]]-Table1[[#This Row],[Số tiền đã thu]]</f>
        <v>0</v>
      </c>
      <c r="S436" s="7">
        <f>IF(Table1[[#This Row],[Ngày hóa đơn]]&lt;&gt;"",Table1[[#This Row],[Ngày hóa đơn]],Table1[[#This Row],[Ngày hạch toán]])</f>
        <v>45796</v>
      </c>
      <c r="T436" s="8"/>
      <c r="U436" s="7">
        <f>IF(Table1[[#This Row],[Ngày tính CN]]="","",S436+T436)</f>
        <v>45796</v>
      </c>
      <c r="V436" s="71">
        <f ca="1">IF(Table1[[#This Row],[Hạn thanh toán]]="","",IF((U436-NOW())&lt;0,0,(U436-NOW())))</f>
        <v>0</v>
      </c>
      <c r="W436" s="69"/>
      <c r="X436" s="65" t="str">
        <f t="shared" ca="1" si="63"/>
        <v/>
      </c>
      <c r="Y436" s="65" t="str">
        <f t="shared" si="68"/>
        <v>Đã thanh toán</v>
      </c>
      <c r="Z436" s="250">
        <f>Table1[[#This Row],[Hạn thanh toán]]</f>
        <v>45796</v>
      </c>
      <c r="AA436" s="250">
        <f>Table1[[#This Row],[Ngày Thanh toán]]</f>
        <v>45819</v>
      </c>
      <c r="AD436" s="3" t="str">
        <f>IF(Table1[[#This Row],[Mã khách hàng]]="","",VLOOKUP($A436,Ma_KH!$A:$Q,Ma_KH!O$1,0))</f>
        <v>KL.HN007</v>
      </c>
      <c r="AE436" s="3" t="str">
        <f>IF(Table1[[#This Row],[Mã khách hàng]]="","",VLOOKUP($A436,Ma_KH!$A:$Q,Ma_KH!P$1,0))</f>
        <v>Minh Mart</v>
      </c>
      <c r="AF436" s="3" t="str">
        <f>VLOOKUP(A436,Ma_KH!A:Q,Ma_KH!J$1,0)</f>
        <v>Đỗ Minh Quang</v>
      </c>
    </row>
    <row r="437" spans="1:32" ht="16.5">
      <c r="A437" s="73" t="s">
        <v>79</v>
      </c>
      <c r="B437" s="73" t="s">
        <v>839</v>
      </c>
      <c r="C437" s="75">
        <v>45817</v>
      </c>
      <c r="D437" s="76" t="s">
        <v>852</v>
      </c>
      <c r="E437" s="75"/>
      <c r="F437" s="81"/>
      <c r="G437" s="73" t="s">
        <v>853</v>
      </c>
      <c r="H437" s="69">
        <v>1106445</v>
      </c>
      <c r="I437" s="69">
        <v>0</v>
      </c>
      <c r="J437" s="69">
        <f>(Table1[[#This Row],[Tiền hàng]]-Table1[[#This Row],[Tiền chiết khấu]])*8%</f>
        <v>88515.6</v>
      </c>
      <c r="K437" s="69">
        <v>1194961</v>
      </c>
      <c r="L437" s="8" t="s">
        <v>24</v>
      </c>
      <c r="M437" s="41">
        <v>45846</v>
      </c>
      <c r="N437" s="29" t="s">
        <v>4485</v>
      </c>
      <c r="O437" s="69">
        <f>IF(Table1[[#This Row],[Phân loại]]="Tồn đầu kỳ",Table1[[#This Row],[Tổng giá trị]],0)</f>
        <v>0</v>
      </c>
      <c r="P437" s="8">
        <f>IF(Table1[[#This Row],[Số còn phải thu ĐK]]&lt;&gt;0,0,IF(Table1[[#This Row],[Phân loại]]="Bán hàng",Table1[[#This Row],[Tổng giá trị]],-Table1[[#This Row],[Tổng giá trị]]))</f>
        <v>1194961</v>
      </c>
      <c r="Q437" s="18">
        <f t="shared" si="67"/>
        <v>1194961</v>
      </c>
      <c r="R437" s="8">
        <f>Table1[[#This Row],[Số còn phải thu ĐK]]+Table1[[#This Row],[Giá Trị HD sau CK]]-Table1[[#This Row],[Số tiền đã thu]]</f>
        <v>0</v>
      </c>
      <c r="S437" s="7">
        <f>IF(Table1[[#This Row],[Ngày hóa đơn]]&lt;&gt;"",Table1[[#This Row],[Ngày hóa đơn]],Table1[[#This Row],[Ngày hạch toán]])</f>
        <v>45817</v>
      </c>
      <c r="T437" s="8"/>
      <c r="U437" s="7">
        <f>IF(Table1[[#This Row],[Ngày tính CN]]="","",S437+T437)</f>
        <v>45817</v>
      </c>
      <c r="V437" s="71">
        <f ca="1">IF(Table1[[#This Row],[Hạn thanh toán]]="","",IF((U437-NOW())&lt;0,0,(U437-NOW())))</f>
        <v>0</v>
      </c>
      <c r="W437" s="69"/>
      <c r="X437" s="65" t="str">
        <f t="shared" ca="1" si="63"/>
        <v/>
      </c>
      <c r="Y437" s="65" t="str">
        <f t="shared" si="68"/>
        <v>Đã thanh toán</v>
      </c>
      <c r="Z437" s="250">
        <f>Table1[[#This Row],[Hạn thanh toán]]</f>
        <v>45817</v>
      </c>
      <c r="AA437" s="250">
        <f>Table1[[#This Row],[Ngày Thanh toán]]</f>
        <v>45846</v>
      </c>
      <c r="AD437" s="3" t="str">
        <f>IF(Table1[[#This Row],[Mã khách hàng]]="","",VLOOKUP($A437,Ma_KH!$A:$Q,Ma_KH!O$1,0))</f>
        <v>KL.HN007</v>
      </c>
      <c r="AE437" s="3" t="str">
        <f>IF(Table1[[#This Row],[Mã khách hàng]]="","",VLOOKUP($A437,Ma_KH!$A:$Q,Ma_KH!P$1,0))</f>
        <v>Minh Mart</v>
      </c>
      <c r="AF437" s="3" t="str">
        <f>VLOOKUP(A437,Ma_KH!A:Q,Ma_KH!J$1,0)</f>
        <v>Đỗ Minh Quang</v>
      </c>
    </row>
    <row r="438" spans="1:32" ht="16.5">
      <c r="A438" s="73" t="s">
        <v>79</v>
      </c>
      <c r="B438" s="73" t="s">
        <v>839</v>
      </c>
      <c r="C438" s="75">
        <v>45827</v>
      </c>
      <c r="D438" s="76" t="s">
        <v>854</v>
      </c>
      <c r="E438" s="75"/>
      <c r="F438" s="81"/>
      <c r="G438" s="73" t="s">
        <v>855</v>
      </c>
      <c r="H438" s="69">
        <v>440586</v>
      </c>
      <c r="I438" s="69">
        <v>0</v>
      </c>
      <c r="J438" s="69">
        <f>(Table1[[#This Row],[Tiền hàng]]-Table1[[#This Row],[Tiền chiết khấu]])*8%</f>
        <v>35246.879999999997</v>
      </c>
      <c r="K438" s="69">
        <v>475833</v>
      </c>
      <c r="L438" s="8" t="s">
        <v>24</v>
      </c>
      <c r="M438" s="41">
        <v>45846</v>
      </c>
      <c r="N438" s="29" t="s">
        <v>4486</v>
      </c>
      <c r="O438" s="69">
        <f>IF(Table1[[#This Row],[Phân loại]]="Tồn đầu kỳ",Table1[[#This Row],[Tổng giá trị]],0)</f>
        <v>0</v>
      </c>
      <c r="P438" s="8">
        <f>IF(Table1[[#This Row],[Số còn phải thu ĐK]]&lt;&gt;0,0,IF(Table1[[#This Row],[Phân loại]]="Bán hàng",Table1[[#This Row],[Tổng giá trị]],-Table1[[#This Row],[Tổng giá trị]]))</f>
        <v>475833</v>
      </c>
      <c r="Q438" s="18">
        <f t="shared" si="67"/>
        <v>475833</v>
      </c>
      <c r="R438" s="8">
        <f>Table1[[#This Row],[Số còn phải thu ĐK]]+Table1[[#This Row],[Giá Trị HD sau CK]]-Table1[[#This Row],[Số tiền đã thu]]</f>
        <v>0</v>
      </c>
      <c r="S438" s="7">
        <f>IF(Table1[[#This Row],[Ngày hóa đơn]]&lt;&gt;"",Table1[[#This Row],[Ngày hóa đơn]],Table1[[#This Row],[Ngày hạch toán]])</f>
        <v>45827</v>
      </c>
      <c r="T438" s="8"/>
      <c r="U438" s="7">
        <f>IF(Table1[[#This Row],[Ngày tính CN]]="","",S438+T438)</f>
        <v>45827</v>
      </c>
      <c r="V438" s="71">
        <f ca="1">IF(Table1[[#This Row],[Hạn thanh toán]]="","",IF((U438-NOW())&lt;0,0,(U438-NOW())))</f>
        <v>0</v>
      </c>
      <c r="W438" s="69"/>
      <c r="X438" s="65" t="str">
        <f t="shared" ca="1" si="63"/>
        <v/>
      </c>
      <c r="Y438" s="65" t="str">
        <f t="shared" si="68"/>
        <v>Đã thanh toán</v>
      </c>
      <c r="Z438" s="250">
        <f>Table1[[#This Row],[Hạn thanh toán]]</f>
        <v>45827</v>
      </c>
      <c r="AA438" s="250">
        <f>Table1[[#This Row],[Ngày Thanh toán]]</f>
        <v>45846</v>
      </c>
      <c r="AD438" s="3" t="str">
        <f>IF(Table1[[#This Row],[Mã khách hàng]]="","",VLOOKUP($A438,Ma_KH!$A:$Q,Ma_KH!O$1,0))</f>
        <v>KL.HN007</v>
      </c>
      <c r="AE438" s="3" t="str">
        <f>IF(Table1[[#This Row],[Mã khách hàng]]="","",VLOOKUP($A438,Ma_KH!$A:$Q,Ma_KH!P$1,0))</f>
        <v>Minh Mart</v>
      </c>
      <c r="AF438" s="3" t="str">
        <f>VLOOKUP(A438,Ma_KH!A:Q,Ma_KH!J$1,0)</f>
        <v>Đỗ Minh Quang</v>
      </c>
    </row>
    <row r="439" spans="1:32" ht="16.5">
      <c r="A439" s="73" t="s">
        <v>79</v>
      </c>
      <c r="B439" s="73" t="s">
        <v>839</v>
      </c>
      <c r="C439" s="75">
        <v>45843</v>
      </c>
      <c r="D439" s="76" t="s">
        <v>856</v>
      </c>
      <c r="E439" s="75"/>
      <c r="F439" s="81"/>
      <c r="G439" s="73" t="s">
        <v>857</v>
      </c>
      <c r="H439" s="69">
        <v>850878</v>
      </c>
      <c r="I439" s="69">
        <v>0</v>
      </c>
      <c r="J439" s="69">
        <f>(Table1[[#This Row],[Tiền hàng]]-Table1[[#This Row],[Tiền chiết khấu]])*8%</f>
        <v>68070.240000000005</v>
      </c>
      <c r="K439" s="69">
        <v>918948</v>
      </c>
      <c r="L439" s="8" t="s">
        <v>24</v>
      </c>
      <c r="M439" s="41">
        <v>45865</v>
      </c>
      <c r="N439" s="29" t="s">
        <v>4487</v>
      </c>
      <c r="O439" s="69">
        <f>IF(Table1[[#This Row],[Phân loại]]="Tồn đầu kỳ",Table1[[#This Row],[Tổng giá trị]],0)</f>
        <v>0</v>
      </c>
      <c r="P439" s="8">
        <f>IF(Table1[[#This Row],[Số còn phải thu ĐK]]&lt;&gt;0,0,IF(Table1[[#This Row],[Phân loại]]="Bán hàng",Table1[[#This Row],[Tổng giá trị]],-Table1[[#This Row],[Tổng giá trị]]))</f>
        <v>918948</v>
      </c>
      <c r="Q439" s="18">
        <f t="shared" si="67"/>
        <v>918948</v>
      </c>
      <c r="R439" s="8">
        <f>Table1[[#This Row],[Số còn phải thu ĐK]]+Table1[[#This Row],[Giá Trị HD sau CK]]-Table1[[#This Row],[Số tiền đã thu]]</f>
        <v>0</v>
      </c>
      <c r="S439" s="7">
        <f>IF(Table1[[#This Row],[Ngày hóa đơn]]&lt;&gt;"",Table1[[#This Row],[Ngày hóa đơn]],Table1[[#This Row],[Ngày hạch toán]])</f>
        <v>45843</v>
      </c>
      <c r="T439" s="8"/>
      <c r="U439" s="7">
        <f>IF(Table1[[#This Row],[Ngày tính CN]]="","",S439+T439)</f>
        <v>45843</v>
      </c>
      <c r="V439" s="71">
        <f ca="1">IF(Table1[[#This Row],[Hạn thanh toán]]="","",IF((U439-NOW())&lt;0,0,(U439-NOW())))</f>
        <v>0</v>
      </c>
      <c r="W439" s="69"/>
      <c r="X439" s="65" t="str">
        <f t="shared" ca="1" si="63"/>
        <v/>
      </c>
      <c r="Y439" s="65" t="str">
        <f t="shared" si="68"/>
        <v>Đã thanh toán</v>
      </c>
      <c r="Z439" s="250">
        <f>Table1[[#This Row],[Hạn thanh toán]]</f>
        <v>45843</v>
      </c>
      <c r="AA439" s="250">
        <f>Table1[[#This Row],[Ngày Thanh toán]]</f>
        <v>45865</v>
      </c>
      <c r="AD439" s="3" t="str">
        <f>IF(Table1[[#This Row],[Mã khách hàng]]="","",VLOOKUP($A439,Ma_KH!$A:$Q,Ma_KH!O$1,0))</f>
        <v>KL.HN007</v>
      </c>
      <c r="AE439" s="3" t="str">
        <f>IF(Table1[[#This Row],[Mã khách hàng]]="","",VLOOKUP($A439,Ma_KH!$A:$Q,Ma_KH!P$1,0))</f>
        <v>Minh Mart</v>
      </c>
      <c r="AF439" s="3" t="str">
        <f>VLOOKUP(A439,Ma_KH!A:Q,Ma_KH!J$1,0)</f>
        <v>Đỗ Minh Quang</v>
      </c>
    </row>
    <row r="440" spans="1:32" ht="16.5">
      <c r="A440" s="73" t="s">
        <v>79</v>
      </c>
      <c r="B440" s="73" t="s">
        <v>839</v>
      </c>
      <c r="C440" s="75">
        <v>45862</v>
      </c>
      <c r="D440" s="76" t="s">
        <v>858</v>
      </c>
      <c r="E440" s="75"/>
      <c r="F440" s="81"/>
      <c r="G440" s="73" t="s">
        <v>859</v>
      </c>
      <c r="H440" s="69">
        <v>1199864</v>
      </c>
      <c r="I440" s="69">
        <v>0</v>
      </c>
      <c r="J440" s="69">
        <f>(Table1[[#This Row],[Tiền hàng]]-Table1[[#This Row],[Tiền chiết khấu]])*8%</f>
        <v>95989.119999999995</v>
      </c>
      <c r="K440" s="69">
        <v>1295853</v>
      </c>
      <c r="L440" s="8" t="s">
        <v>24</v>
      </c>
      <c r="M440" s="41">
        <v>45899</v>
      </c>
      <c r="N440" s="29" t="s">
        <v>4488</v>
      </c>
      <c r="O440" s="69">
        <f>IF(Table1[[#This Row],[Phân loại]]="Tồn đầu kỳ",Table1[[#This Row],[Tổng giá trị]],0)</f>
        <v>0</v>
      </c>
      <c r="P440" s="8">
        <f>IF(Table1[[#This Row],[Số còn phải thu ĐK]]&lt;&gt;0,0,IF(Table1[[#This Row],[Phân loại]]="Bán hàng",Table1[[#This Row],[Tổng giá trị]],-Table1[[#This Row],[Tổng giá trị]]))</f>
        <v>1295853</v>
      </c>
      <c r="Q440" s="18">
        <f t="shared" si="67"/>
        <v>1295853</v>
      </c>
      <c r="R440" s="8">
        <f>Table1[[#This Row],[Số còn phải thu ĐK]]+Table1[[#This Row],[Giá Trị HD sau CK]]-Table1[[#This Row],[Số tiền đã thu]]</f>
        <v>0</v>
      </c>
      <c r="S440" s="7">
        <f>IF(Table1[[#This Row],[Ngày hóa đơn]]&lt;&gt;"",Table1[[#This Row],[Ngày hóa đơn]],Table1[[#This Row],[Ngày hạch toán]])</f>
        <v>45862</v>
      </c>
      <c r="T440" s="8"/>
      <c r="U440" s="7">
        <f>IF(Table1[[#This Row],[Ngày tính CN]]="","",S440+T440)</f>
        <v>45862</v>
      </c>
      <c r="V440" s="71">
        <f ca="1">IF(Table1[[#This Row],[Hạn thanh toán]]="","",IF((U440-NOW())&lt;0,0,(U440-NOW())))</f>
        <v>0</v>
      </c>
      <c r="W440" s="69"/>
      <c r="X440" s="65" t="str">
        <f t="shared" ca="1" si="63"/>
        <v/>
      </c>
      <c r="Y440" s="65" t="str">
        <f t="shared" si="68"/>
        <v>Đã thanh toán</v>
      </c>
      <c r="Z440" s="250">
        <f>Table1[[#This Row],[Hạn thanh toán]]</f>
        <v>45862</v>
      </c>
      <c r="AA440" s="250">
        <f>Table1[[#This Row],[Ngày Thanh toán]]</f>
        <v>45899</v>
      </c>
      <c r="AD440" s="3" t="str">
        <f>IF(Table1[[#This Row],[Mã khách hàng]]="","",VLOOKUP($A440,Ma_KH!$A:$Q,Ma_KH!O$1,0))</f>
        <v>KL.HN007</v>
      </c>
      <c r="AE440" s="3" t="str">
        <f>IF(Table1[[#This Row],[Mã khách hàng]]="","",VLOOKUP($A440,Ma_KH!$A:$Q,Ma_KH!P$1,0))</f>
        <v>Minh Mart</v>
      </c>
      <c r="AF440" s="3" t="str">
        <f>VLOOKUP(A440,Ma_KH!A:Q,Ma_KH!J$1,0)</f>
        <v>Đỗ Minh Quang</v>
      </c>
    </row>
    <row r="441" spans="1:32" ht="16.5">
      <c r="A441" s="73" t="s">
        <v>79</v>
      </c>
      <c r="B441" s="73" t="s">
        <v>839</v>
      </c>
      <c r="C441" s="75">
        <v>45894</v>
      </c>
      <c r="D441" s="76" t="s">
        <v>860</v>
      </c>
      <c r="E441" s="75"/>
      <c r="F441" s="81"/>
      <c r="G441" s="73" t="s">
        <v>861</v>
      </c>
      <c r="H441" s="69">
        <v>850878</v>
      </c>
      <c r="I441" s="69">
        <v>0</v>
      </c>
      <c r="J441" s="69">
        <f>(Table1[[#This Row],[Tiền hàng]]-Table1[[#This Row],[Tiền chiết khấu]])*8%</f>
        <v>68070.240000000005</v>
      </c>
      <c r="K441" s="69">
        <v>918948</v>
      </c>
      <c r="L441" s="8" t="s">
        <v>24</v>
      </c>
      <c r="M441" s="41">
        <v>45910</v>
      </c>
      <c r="N441" s="29" t="s">
        <v>4489</v>
      </c>
      <c r="O441" s="69">
        <f>IF(Table1[[#This Row],[Phân loại]]="Tồn đầu kỳ",Table1[[#This Row],[Tổng giá trị]],0)</f>
        <v>0</v>
      </c>
      <c r="P441" s="8">
        <f>IF(Table1[[#This Row],[Số còn phải thu ĐK]]&lt;&gt;0,0,IF(Table1[[#This Row],[Phân loại]]="Bán hàng",Table1[[#This Row],[Tổng giá trị]],-Table1[[#This Row],[Tổng giá trị]]))</f>
        <v>918948</v>
      </c>
      <c r="Q441" s="18">
        <f t="shared" si="67"/>
        <v>918948</v>
      </c>
      <c r="R441" s="8">
        <f>Table1[[#This Row],[Số còn phải thu ĐK]]+Table1[[#This Row],[Giá Trị HD sau CK]]-Table1[[#This Row],[Số tiền đã thu]]</f>
        <v>0</v>
      </c>
      <c r="S441" s="7">
        <f>IF(Table1[[#This Row],[Ngày hóa đơn]]&lt;&gt;"",Table1[[#This Row],[Ngày hóa đơn]],Table1[[#This Row],[Ngày hạch toán]])</f>
        <v>45894</v>
      </c>
      <c r="T441" s="8"/>
      <c r="U441" s="7">
        <f>IF(Table1[[#This Row],[Ngày tính CN]]="","",S441+T441)</f>
        <v>45894</v>
      </c>
      <c r="V441" s="71">
        <f ca="1">IF(Table1[[#This Row],[Hạn thanh toán]]="","",IF((U441-NOW())&lt;0,0,(U441-NOW())))</f>
        <v>0</v>
      </c>
      <c r="W441" s="69"/>
      <c r="X441" s="65" t="str">
        <f t="shared" ca="1" si="63"/>
        <v/>
      </c>
      <c r="Y441" s="65" t="str">
        <f t="shared" si="68"/>
        <v>Đã thanh toán</v>
      </c>
      <c r="Z441" s="250">
        <f>Table1[[#This Row],[Hạn thanh toán]]</f>
        <v>45894</v>
      </c>
      <c r="AA441" s="250">
        <f>Table1[[#This Row],[Ngày Thanh toán]]</f>
        <v>45910</v>
      </c>
      <c r="AD441" s="3" t="str">
        <f>IF(Table1[[#This Row],[Mã khách hàng]]="","",VLOOKUP($A441,Ma_KH!$A:$Q,Ma_KH!O$1,0))</f>
        <v>KL.HN007</v>
      </c>
      <c r="AE441" s="3" t="str">
        <f>IF(Table1[[#This Row],[Mã khách hàng]]="","",VLOOKUP($A441,Ma_KH!$A:$Q,Ma_KH!P$1,0))</f>
        <v>Minh Mart</v>
      </c>
      <c r="AF441" s="3" t="str">
        <f>VLOOKUP(A441,Ma_KH!A:Q,Ma_KH!J$1,0)</f>
        <v>Đỗ Minh Quang</v>
      </c>
    </row>
    <row r="442" spans="1:32" ht="16.5">
      <c r="A442" s="73" t="s">
        <v>79</v>
      </c>
      <c r="B442" s="73" t="s">
        <v>839</v>
      </c>
      <c r="C442" s="75">
        <v>45905</v>
      </c>
      <c r="D442" s="76" t="s">
        <v>862</v>
      </c>
      <c r="E442" s="75"/>
      <c r="F442" s="81"/>
      <c r="G442" s="73" t="s">
        <v>863</v>
      </c>
      <c r="H442" s="69">
        <v>1650150</v>
      </c>
      <c r="I442" s="69">
        <v>0</v>
      </c>
      <c r="J442" s="69">
        <f>(Table1[[#This Row],[Tiền hàng]]-Table1[[#This Row],[Tiền chiết khấu]])*8%</f>
        <v>132012</v>
      </c>
      <c r="K442" s="69">
        <v>1782162</v>
      </c>
      <c r="L442" s="8" t="s">
        <v>24</v>
      </c>
      <c r="M442" s="41">
        <v>45933</v>
      </c>
      <c r="N442" s="29" t="s">
        <v>4490</v>
      </c>
      <c r="O442" s="69">
        <f>IF(Table1[[#This Row],[Phân loại]]="Tồn đầu kỳ",Table1[[#This Row],[Tổng giá trị]],0)</f>
        <v>0</v>
      </c>
      <c r="P442" s="8">
        <f>IF(Table1[[#This Row],[Số còn phải thu ĐK]]&lt;&gt;0,0,IF(Table1[[#This Row],[Phân loại]]="Bán hàng",Table1[[#This Row],[Tổng giá trị]],-Table1[[#This Row],[Tổng giá trị]]))</f>
        <v>1782162</v>
      </c>
      <c r="Q442" s="18">
        <f t="shared" si="67"/>
        <v>1782162</v>
      </c>
      <c r="R442" s="8">
        <f>Table1[[#This Row],[Số còn phải thu ĐK]]+Table1[[#This Row],[Giá Trị HD sau CK]]-Table1[[#This Row],[Số tiền đã thu]]</f>
        <v>0</v>
      </c>
      <c r="S442" s="7">
        <f>IF(Table1[[#This Row],[Ngày hóa đơn]]&lt;&gt;"",Table1[[#This Row],[Ngày hóa đơn]],Table1[[#This Row],[Ngày hạch toán]])</f>
        <v>45905</v>
      </c>
      <c r="T442" s="8"/>
      <c r="U442" s="7">
        <f>IF(Table1[[#This Row],[Ngày tính CN]]="","",S442+T442)</f>
        <v>45905</v>
      </c>
      <c r="V442" s="71">
        <f ca="1">IF(Table1[[#This Row],[Hạn thanh toán]]="","",IF((U442-NOW())&lt;0,0,(U442-NOW())))</f>
        <v>0</v>
      </c>
      <c r="W442" s="69"/>
      <c r="X442" s="65" t="str">
        <f t="shared" ca="1" si="63"/>
        <v/>
      </c>
      <c r="Y442" s="65" t="str">
        <f t="shared" si="68"/>
        <v>Đã thanh toán</v>
      </c>
      <c r="Z442" s="250">
        <f>Table1[[#This Row],[Hạn thanh toán]]</f>
        <v>45905</v>
      </c>
      <c r="AA442" s="250">
        <f>Table1[[#This Row],[Ngày Thanh toán]]</f>
        <v>45933</v>
      </c>
      <c r="AD442" s="3" t="str">
        <f>IF(Table1[[#This Row],[Mã khách hàng]]="","",VLOOKUP($A442,Ma_KH!$A:$Q,Ma_KH!O$1,0))</f>
        <v>KL.HN007</v>
      </c>
      <c r="AE442" s="3" t="str">
        <f>IF(Table1[[#This Row],[Mã khách hàng]]="","",VLOOKUP($A442,Ma_KH!$A:$Q,Ma_KH!P$1,0))</f>
        <v>Minh Mart</v>
      </c>
      <c r="AF442" s="3" t="str">
        <f>VLOOKUP(A442,Ma_KH!A:Q,Ma_KH!J$1,0)</f>
        <v>Đỗ Minh Quang</v>
      </c>
    </row>
    <row r="443" spans="1:32" ht="16.5">
      <c r="A443" s="73" t="s">
        <v>79</v>
      </c>
      <c r="B443" s="73" t="s">
        <v>839</v>
      </c>
      <c r="C443" s="75">
        <v>45929</v>
      </c>
      <c r="D443" s="76" t="s">
        <v>864</v>
      </c>
      <c r="E443" s="75"/>
      <c r="F443" s="81"/>
      <c r="G443" s="73" t="s">
        <v>865</v>
      </c>
      <c r="H443" s="69">
        <v>1077184</v>
      </c>
      <c r="I443" s="69">
        <v>0</v>
      </c>
      <c r="J443" s="69">
        <f>(Table1[[#This Row],[Tiền hàng]]-Table1[[#This Row],[Tiền chiết khấu]])*8%</f>
        <v>86174.720000000001</v>
      </c>
      <c r="K443" s="69">
        <v>1163359</v>
      </c>
      <c r="L443" s="8" t="s">
        <v>24</v>
      </c>
      <c r="M443" s="41">
        <v>45946</v>
      </c>
      <c r="N443" s="29" t="s">
        <v>4491</v>
      </c>
      <c r="O443" s="69">
        <f>IF(Table1[[#This Row],[Phân loại]]="Tồn đầu kỳ",Table1[[#This Row],[Tổng giá trị]],0)</f>
        <v>0</v>
      </c>
      <c r="P443" s="8">
        <f>IF(Table1[[#This Row],[Số còn phải thu ĐK]]&lt;&gt;0,0,IF(Table1[[#This Row],[Phân loại]]="Bán hàng",Table1[[#This Row],[Tổng giá trị]],-Table1[[#This Row],[Tổng giá trị]]))</f>
        <v>1163359</v>
      </c>
      <c r="Q443" s="18">
        <f t="shared" si="67"/>
        <v>1163359</v>
      </c>
      <c r="R443" s="8">
        <f>Table1[[#This Row],[Số còn phải thu ĐK]]+Table1[[#This Row],[Giá Trị HD sau CK]]-Table1[[#This Row],[Số tiền đã thu]]</f>
        <v>0</v>
      </c>
      <c r="S443" s="7">
        <f>IF(Table1[[#This Row],[Ngày hóa đơn]]&lt;&gt;"",Table1[[#This Row],[Ngày hóa đơn]],Table1[[#This Row],[Ngày hạch toán]])</f>
        <v>45929</v>
      </c>
      <c r="T443" s="8"/>
      <c r="U443" s="7">
        <f>IF(Table1[[#This Row],[Ngày tính CN]]="","",S443+T443)</f>
        <v>45929</v>
      </c>
      <c r="V443" s="71">
        <f ca="1">IF(Table1[[#This Row],[Hạn thanh toán]]="","",IF((U443-NOW())&lt;0,0,(U443-NOW())))</f>
        <v>0</v>
      </c>
      <c r="W443" s="69"/>
      <c r="X443" s="65" t="str">
        <f t="shared" ca="1" si="63"/>
        <v/>
      </c>
      <c r="Y443" s="65" t="str">
        <f t="shared" si="68"/>
        <v>Đã thanh toán</v>
      </c>
      <c r="Z443" s="250">
        <f>Table1[[#This Row],[Hạn thanh toán]]</f>
        <v>45929</v>
      </c>
      <c r="AA443" s="250">
        <f>Table1[[#This Row],[Ngày Thanh toán]]</f>
        <v>45946</v>
      </c>
      <c r="AD443" s="3" t="str">
        <f>IF(Table1[[#This Row],[Mã khách hàng]]="","",VLOOKUP($A443,Ma_KH!$A:$Q,Ma_KH!O$1,0))</f>
        <v>KL.HN007</v>
      </c>
      <c r="AE443" s="3" t="str">
        <f>IF(Table1[[#This Row],[Mã khách hàng]]="","",VLOOKUP($A443,Ma_KH!$A:$Q,Ma_KH!P$1,0))</f>
        <v>Minh Mart</v>
      </c>
      <c r="AF443" s="3" t="str">
        <f>VLOOKUP(A443,Ma_KH!A:Q,Ma_KH!J$1,0)</f>
        <v>Đỗ Minh Quang</v>
      </c>
    </row>
    <row r="444" spans="1:32" s="58" customFormat="1" ht="16.5">
      <c r="A444" s="45" t="s">
        <v>79</v>
      </c>
      <c r="B444" s="45" t="s">
        <v>839</v>
      </c>
      <c r="C444" s="47">
        <v>45941</v>
      </c>
      <c r="D444" s="46" t="s">
        <v>866</v>
      </c>
      <c r="E444" s="47"/>
      <c r="F444" s="49"/>
      <c r="G444" s="45" t="s">
        <v>867</v>
      </c>
      <c r="H444" s="54">
        <v>985184</v>
      </c>
      <c r="I444" s="54">
        <v>0</v>
      </c>
      <c r="J444" s="54">
        <f>(Table1[[#This Row],[Tiền hàng]]-Table1[[#This Row],[Tiền chiết khấu]])*8%</f>
        <v>78814.720000000001</v>
      </c>
      <c r="K444" s="54">
        <v>1063999</v>
      </c>
      <c r="L444" s="55" t="s">
        <v>24</v>
      </c>
      <c r="M444" s="60">
        <v>45980</v>
      </c>
      <c r="N444" s="61" t="s">
        <v>18888</v>
      </c>
      <c r="O444" s="54">
        <f>IF(Table1[[#This Row],[Phân loại]]="Tồn đầu kỳ",Table1[[#This Row],[Tổng giá trị]],0)</f>
        <v>0</v>
      </c>
      <c r="P444" s="55">
        <f>IF(Table1[[#This Row],[Số còn phải thu ĐK]]&lt;&gt;0,0,IF(Table1[[#This Row],[Phân loại]]="Bán hàng",Table1[[#This Row],[Tổng giá trị]],-Table1[[#This Row],[Tổng giá trị]]))</f>
        <v>1063999</v>
      </c>
      <c r="Q444" s="18">
        <f t="shared" si="67"/>
        <v>1063999</v>
      </c>
      <c r="R444" s="55">
        <f>Table1[[#This Row],[Số còn phải thu ĐK]]+Table1[[#This Row],[Giá Trị HD sau CK]]-Table1[[#This Row],[Số tiền đã thu]]</f>
        <v>0</v>
      </c>
      <c r="S444" s="56">
        <f>IF(Table1[[#This Row],[Ngày hóa đơn]]&lt;&gt;"",Table1[[#This Row],[Ngày hóa đơn]],Table1[[#This Row],[Ngày hạch toán]])</f>
        <v>45941</v>
      </c>
      <c r="T444" s="55"/>
      <c r="U444" s="56">
        <f>IF(Table1[[#This Row],[Ngày tính CN]]="","",S444+T444)</f>
        <v>45941</v>
      </c>
      <c r="V444" s="57">
        <f ca="1">IF(Table1[[#This Row],[Hạn thanh toán]]="","",IF((U444-NOW())&lt;0,0,(U444-NOW())))</f>
        <v>0</v>
      </c>
      <c r="W444" s="54"/>
      <c r="X444" s="65" t="str">
        <f t="shared" ca="1" si="63"/>
        <v/>
      </c>
      <c r="Y444" s="109" t="str">
        <f t="shared" si="68"/>
        <v>Đã thanh toán</v>
      </c>
      <c r="Z444" s="254">
        <f>Table1[[#This Row],[Hạn thanh toán]]</f>
        <v>45941</v>
      </c>
      <c r="AA444" s="254">
        <f>Table1[[#This Row],[Ngày Thanh toán]]</f>
        <v>45980</v>
      </c>
      <c r="AD444" s="3" t="str">
        <f>IF(Table1[[#This Row],[Mã khách hàng]]="","",VLOOKUP($A444,Ma_KH!$A:$Q,Ma_KH!O$1,0))</f>
        <v>KL.HN007</v>
      </c>
      <c r="AE444" s="3" t="str">
        <f>IF(Table1[[#This Row],[Mã khách hàng]]="","",VLOOKUP($A444,Ma_KH!$A:$Q,Ma_KH!P$1,0))</f>
        <v>Minh Mart</v>
      </c>
      <c r="AF444" s="58" t="str">
        <f>VLOOKUP(A444,Ma_KH!A:Q,Ma_KH!J$1,0)</f>
        <v>Đỗ Minh Quang</v>
      </c>
    </row>
    <row r="445" spans="1:32" ht="16.5">
      <c r="A445" s="73" t="s">
        <v>79</v>
      </c>
      <c r="B445" s="73" t="s">
        <v>839</v>
      </c>
      <c r="C445" s="75">
        <v>45758</v>
      </c>
      <c r="D445" s="76" t="s">
        <v>868</v>
      </c>
      <c r="E445" s="75"/>
      <c r="F445" s="81"/>
      <c r="G445" s="81" t="s">
        <v>17</v>
      </c>
      <c r="H445" s="69"/>
      <c r="I445" s="69">
        <v>0</v>
      </c>
      <c r="J445" s="69">
        <f>(Table1[[#This Row],[Tiền hàng]]-Table1[[#This Row],[Tiền chiết khấu]])*8%</f>
        <v>0</v>
      </c>
      <c r="K445" s="69">
        <v>283863</v>
      </c>
      <c r="L445" s="8" t="s">
        <v>17</v>
      </c>
      <c r="M445" s="41">
        <v>45758</v>
      </c>
      <c r="N445" s="29" t="s">
        <v>4481</v>
      </c>
      <c r="O445" s="69">
        <f>IF(Table1[[#This Row],[Phân loại]]="Tồn đầu kỳ",Table1[[#This Row],[Tổng giá trị]],0)</f>
        <v>0</v>
      </c>
      <c r="P445" s="8">
        <f>IF(Table1[[#This Row],[Số còn phải thu ĐK]]&lt;&gt;0,0,IF(Table1[[#This Row],[Phân loại]]="Bán hàng",Table1[[#This Row],[Tổng giá trị]],-Table1[[#This Row],[Tổng giá trị]]))</f>
        <v>-283863</v>
      </c>
      <c r="Q445" s="18">
        <f t="shared" si="67"/>
        <v>-283863</v>
      </c>
      <c r="R445" s="8">
        <f>Table1[[#This Row],[Số còn phải thu ĐK]]+Table1[[#This Row],[Giá Trị HD sau CK]]-Table1[[#This Row],[Số tiền đã thu]]</f>
        <v>0</v>
      </c>
      <c r="S445" s="7">
        <f>IF(Table1[[#This Row],[Ngày hóa đơn]]&lt;&gt;"",Table1[[#This Row],[Ngày hóa đơn]],Table1[[#This Row],[Ngày hạch toán]])</f>
        <v>45758</v>
      </c>
      <c r="T445" s="8"/>
      <c r="U445" s="7">
        <f>IF(Table1[[#This Row],[Ngày tính CN]]="","",S445+T445)</f>
        <v>45758</v>
      </c>
      <c r="V445" s="71">
        <f ca="1">IF(Table1[[#This Row],[Hạn thanh toán]]="","",IF((U445-NOW())&lt;0,0,(U445-NOW())))</f>
        <v>0</v>
      </c>
      <c r="W445" s="69"/>
      <c r="X445" s="65" t="str">
        <f t="shared" ca="1" si="63"/>
        <v/>
      </c>
      <c r="Y445" s="65" t="str">
        <f t="shared" si="68"/>
        <v>Đã thanh toán</v>
      </c>
      <c r="Z445" s="250">
        <f>Table1[[#This Row],[Hạn thanh toán]]</f>
        <v>45758</v>
      </c>
      <c r="AA445" s="250">
        <f>Table1[[#This Row],[Ngày Thanh toán]]</f>
        <v>45758</v>
      </c>
      <c r="AD445" s="3" t="str">
        <f>IF(Table1[[#This Row],[Mã khách hàng]]="","",VLOOKUP($A445,Ma_KH!$A:$Q,Ma_KH!O$1,0))</f>
        <v>KL.HN007</v>
      </c>
      <c r="AE445" s="3" t="str">
        <f>IF(Table1[[#This Row],[Mã khách hàng]]="","",VLOOKUP($A445,Ma_KH!$A:$Q,Ma_KH!P$1,0))</f>
        <v>Minh Mart</v>
      </c>
      <c r="AF445" s="3" t="str">
        <f>VLOOKUP(A445,Ma_KH!A:Q,Ma_KH!J$1,0)</f>
        <v>Đỗ Minh Quang</v>
      </c>
    </row>
    <row r="446" spans="1:32" ht="16.5">
      <c r="A446" s="73" t="s">
        <v>79</v>
      </c>
      <c r="B446" s="73" t="s">
        <v>839</v>
      </c>
      <c r="C446" s="75">
        <v>45779</v>
      </c>
      <c r="D446" s="76" t="s">
        <v>869</v>
      </c>
      <c r="E446" s="75"/>
      <c r="F446" s="81"/>
      <c r="G446" s="81" t="s">
        <v>17</v>
      </c>
      <c r="H446" s="69"/>
      <c r="I446" s="69">
        <v>0</v>
      </c>
      <c r="J446" s="69">
        <f>(Table1[[#This Row],[Tiền hàng]]-Table1[[#This Row],[Tiền chiết khấu]])*8%</f>
        <v>0</v>
      </c>
      <c r="K446" s="69">
        <v>199248</v>
      </c>
      <c r="L446" s="8" t="s">
        <v>17</v>
      </c>
      <c r="M446" s="41">
        <v>45779</v>
      </c>
      <c r="N446" s="29" t="s">
        <v>4482</v>
      </c>
      <c r="O446" s="69">
        <f>IF(Table1[[#This Row],[Phân loại]]="Tồn đầu kỳ",Table1[[#This Row],[Tổng giá trị]],0)</f>
        <v>0</v>
      </c>
      <c r="P446" s="8">
        <f>IF(Table1[[#This Row],[Số còn phải thu ĐK]]&lt;&gt;0,0,IF(Table1[[#This Row],[Phân loại]]="Bán hàng",Table1[[#This Row],[Tổng giá trị]],-Table1[[#This Row],[Tổng giá trị]]))</f>
        <v>-199248</v>
      </c>
      <c r="Q446" s="18">
        <f t="shared" si="67"/>
        <v>-199248</v>
      </c>
      <c r="R446" s="8">
        <f>Table1[[#This Row],[Số còn phải thu ĐK]]+Table1[[#This Row],[Giá Trị HD sau CK]]-Table1[[#This Row],[Số tiền đã thu]]</f>
        <v>0</v>
      </c>
      <c r="S446" s="7">
        <f>IF(Table1[[#This Row],[Ngày hóa đơn]]&lt;&gt;"",Table1[[#This Row],[Ngày hóa đơn]],Table1[[#This Row],[Ngày hạch toán]])</f>
        <v>45779</v>
      </c>
      <c r="T446" s="8"/>
      <c r="U446" s="7">
        <f>IF(Table1[[#This Row],[Ngày tính CN]]="","",S446+T446)</f>
        <v>45779</v>
      </c>
      <c r="V446" s="71">
        <f ca="1">IF(Table1[[#This Row],[Hạn thanh toán]]="","",IF((U446-NOW())&lt;0,0,(U446-NOW())))</f>
        <v>0</v>
      </c>
      <c r="W446" s="69"/>
      <c r="X446" s="65" t="str">
        <f t="shared" ca="1" si="63"/>
        <v/>
      </c>
      <c r="Y446" s="65" t="str">
        <f t="shared" si="68"/>
        <v>Đã thanh toán</v>
      </c>
      <c r="Z446" s="250">
        <f>Table1[[#This Row],[Hạn thanh toán]]</f>
        <v>45779</v>
      </c>
      <c r="AA446" s="250">
        <f>Table1[[#This Row],[Ngày Thanh toán]]</f>
        <v>45779</v>
      </c>
      <c r="AD446" s="3" t="str">
        <f>IF(Table1[[#This Row],[Mã khách hàng]]="","",VLOOKUP($A446,Ma_KH!$A:$Q,Ma_KH!O$1,0))</f>
        <v>KL.HN007</v>
      </c>
      <c r="AE446" s="3" t="str">
        <f>IF(Table1[[#This Row],[Mã khách hàng]]="","",VLOOKUP($A446,Ma_KH!$A:$Q,Ma_KH!P$1,0))</f>
        <v>Minh Mart</v>
      </c>
      <c r="AF446" s="3" t="str">
        <f>VLOOKUP(A446,Ma_KH!A:Q,Ma_KH!J$1,0)</f>
        <v>Đỗ Minh Quang</v>
      </c>
    </row>
    <row r="447" spans="1:32" ht="16.5">
      <c r="A447" s="73" t="s">
        <v>79</v>
      </c>
      <c r="B447" s="73" t="s">
        <v>839</v>
      </c>
      <c r="C447" s="75">
        <v>45798</v>
      </c>
      <c r="D447" s="76" t="s">
        <v>870</v>
      </c>
      <c r="E447" s="75"/>
      <c r="F447" s="81"/>
      <c r="G447" s="81" t="s">
        <v>17</v>
      </c>
      <c r="H447" s="69"/>
      <c r="I447" s="69">
        <v>0</v>
      </c>
      <c r="J447" s="69">
        <f>(Table1[[#This Row],[Tiền hàng]]-Table1[[#This Row],[Tiền chiết khấu]])*8%</f>
        <v>0</v>
      </c>
      <c r="K447" s="69">
        <v>119943</v>
      </c>
      <c r="L447" s="8" t="s">
        <v>17</v>
      </c>
      <c r="M447" s="41">
        <v>45798</v>
      </c>
      <c r="N447" s="29" t="s">
        <v>4483</v>
      </c>
      <c r="O447" s="69">
        <f>IF(Table1[[#This Row],[Phân loại]]="Tồn đầu kỳ",Table1[[#This Row],[Tổng giá trị]],0)</f>
        <v>0</v>
      </c>
      <c r="P447" s="8">
        <f>IF(Table1[[#This Row],[Số còn phải thu ĐK]]&lt;&gt;0,0,IF(Table1[[#This Row],[Phân loại]]="Bán hàng",Table1[[#This Row],[Tổng giá trị]],-Table1[[#This Row],[Tổng giá trị]]))</f>
        <v>-119943</v>
      </c>
      <c r="Q447" s="18">
        <f t="shared" si="67"/>
        <v>-119943</v>
      </c>
      <c r="R447" s="8">
        <f>Table1[[#This Row],[Số còn phải thu ĐK]]+Table1[[#This Row],[Giá Trị HD sau CK]]-Table1[[#This Row],[Số tiền đã thu]]</f>
        <v>0</v>
      </c>
      <c r="S447" s="7">
        <f>IF(Table1[[#This Row],[Ngày hóa đơn]]&lt;&gt;"",Table1[[#This Row],[Ngày hóa đơn]],Table1[[#This Row],[Ngày hạch toán]])</f>
        <v>45798</v>
      </c>
      <c r="T447" s="8"/>
      <c r="U447" s="7">
        <f>IF(Table1[[#This Row],[Ngày tính CN]]="","",S447+T447)</f>
        <v>45798</v>
      </c>
      <c r="V447" s="71">
        <f ca="1">IF(Table1[[#This Row],[Hạn thanh toán]]="","",IF((U447-NOW())&lt;0,0,(U447-NOW())))</f>
        <v>0</v>
      </c>
      <c r="W447" s="69"/>
      <c r="X447" s="65" t="str">
        <f t="shared" ca="1" si="63"/>
        <v/>
      </c>
      <c r="Y447" s="65" t="str">
        <f t="shared" si="68"/>
        <v>Đã thanh toán</v>
      </c>
      <c r="Z447" s="250">
        <f>Table1[[#This Row],[Hạn thanh toán]]</f>
        <v>45798</v>
      </c>
      <c r="AA447" s="250">
        <f>Table1[[#This Row],[Ngày Thanh toán]]</f>
        <v>45798</v>
      </c>
      <c r="AD447" s="3" t="str">
        <f>IF(Table1[[#This Row],[Mã khách hàng]]="","",VLOOKUP($A447,Ma_KH!$A:$Q,Ma_KH!O$1,0))</f>
        <v>KL.HN007</v>
      </c>
      <c r="AE447" s="3" t="str">
        <f>IF(Table1[[#This Row],[Mã khách hàng]]="","",VLOOKUP($A447,Ma_KH!$A:$Q,Ma_KH!P$1,0))</f>
        <v>Minh Mart</v>
      </c>
      <c r="AF447" s="3" t="str">
        <f>VLOOKUP(A447,Ma_KH!A:Q,Ma_KH!J$1,0)</f>
        <v>Đỗ Minh Quang</v>
      </c>
    </row>
    <row r="448" spans="1:32" ht="16.5">
      <c r="A448" s="73" t="s">
        <v>79</v>
      </c>
      <c r="B448" s="73" t="s">
        <v>839</v>
      </c>
      <c r="C448" s="75">
        <v>45846</v>
      </c>
      <c r="D448" s="76" t="s">
        <v>871</v>
      </c>
      <c r="E448" s="75"/>
      <c r="F448" s="81"/>
      <c r="G448" s="81" t="s">
        <v>17</v>
      </c>
      <c r="H448" s="69"/>
      <c r="I448" s="69">
        <v>0</v>
      </c>
      <c r="J448" s="69">
        <f>(Table1[[#This Row],[Tiền hàng]]-Table1[[#This Row],[Tiền chiết khấu]])*8%</f>
        <v>0</v>
      </c>
      <c r="K448" s="69">
        <v>239885</v>
      </c>
      <c r="L448" s="8" t="s">
        <v>17</v>
      </c>
      <c r="M448" s="41">
        <v>45846</v>
      </c>
      <c r="N448" s="29" t="s">
        <v>4485</v>
      </c>
      <c r="O448" s="69">
        <f>IF(Table1[[#This Row],[Phân loại]]="Tồn đầu kỳ",Table1[[#This Row],[Tổng giá trị]],0)</f>
        <v>0</v>
      </c>
      <c r="P448" s="8">
        <f>IF(Table1[[#This Row],[Số còn phải thu ĐK]]&lt;&gt;0,0,IF(Table1[[#This Row],[Phân loại]]="Bán hàng",Table1[[#This Row],[Tổng giá trị]],-Table1[[#This Row],[Tổng giá trị]]))</f>
        <v>-239885</v>
      </c>
      <c r="Q448" s="18">
        <f t="shared" si="67"/>
        <v>-239885</v>
      </c>
      <c r="R448" s="8">
        <f>Table1[[#This Row],[Số còn phải thu ĐK]]+Table1[[#This Row],[Giá Trị HD sau CK]]-Table1[[#This Row],[Số tiền đã thu]]</f>
        <v>0</v>
      </c>
      <c r="S448" s="7">
        <f>IF(Table1[[#This Row],[Ngày hóa đơn]]&lt;&gt;"",Table1[[#This Row],[Ngày hóa đơn]],Table1[[#This Row],[Ngày hạch toán]])</f>
        <v>45846</v>
      </c>
      <c r="T448" s="8"/>
      <c r="U448" s="7">
        <f>IF(Table1[[#This Row],[Ngày tính CN]]="","",S448+T448)</f>
        <v>45846</v>
      </c>
      <c r="V448" s="71">
        <f ca="1">IF(Table1[[#This Row],[Hạn thanh toán]]="","",IF((U448-NOW())&lt;0,0,(U448-NOW())))</f>
        <v>0</v>
      </c>
      <c r="W448" s="69"/>
      <c r="X448" s="65" t="str">
        <f t="shared" ca="1" si="63"/>
        <v/>
      </c>
      <c r="Y448" s="65" t="str">
        <f t="shared" si="68"/>
        <v>Đã thanh toán</v>
      </c>
      <c r="Z448" s="250">
        <f>Table1[[#This Row],[Hạn thanh toán]]</f>
        <v>45846</v>
      </c>
      <c r="AA448" s="250">
        <f>Table1[[#This Row],[Ngày Thanh toán]]</f>
        <v>45846</v>
      </c>
      <c r="AD448" s="3" t="str">
        <f>IF(Table1[[#This Row],[Mã khách hàng]]="","",VLOOKUP($A448,Ma_KH!$A:$Q,Ma_KH!O$1,0))</f>
        <v>KL.HN007</v>
      </c>
      <c r="AE448" s="3" t="str">
        <f>IF(Table1[[#This Row],[Mã khách hàng]]="","",VLOOKUP($A448,Ma_KH!$A:$Q,Ma_KH!P$1,0))</f>
        <v>Minh Mart</v>
      </c>
      <c r="AF448" s="3" t="str">
        <f>VLOOKUP(A448,Ma_KH!A:Q,Ma_KH!J$1,0)</f>
        <v>Đỗ Minh Quang</v>
      </c>
    </row>
    <row r="449" spans="1:32" ht="16.5">
      <c r="A449" s="73" t="s">
        <v>79</v>
      </c>
      <c r="B449" s="73" t="s">
        <v>839</v>
      </c>
      <c r="C449" s="75">
        <v>45899</v>
      </c>
      <c r="D449" s="76" t="s">
        <v>872</v>
      </c>
      <c r="E449" s="75"/>
      <c r="F449" s="81"/>
      <c r="G449" s="81" t="s">
        <v>17</v>
      </c>
      <c r="H449" s="69"/>
      <c r="I449" s="69">
        <v>0</v>
      </c>
      <c r="J449" s="69">
        <f>(Table1[[#This Row],[Tiền hàng]]-Table1[[#This Row],[Tiền chiết khấu]])*8%</f>
        <v>0</v>
      </c>
      <c r="K449" s="69">
        <v>119943</v>
      </c>
      <c r="L449" s="8" t="s">
        <v>17</v>
      </c>
      <c r="M449" s="41">
        <v>45899</v>
      </c>
      <c r="N449" s="29" t="s">
        <v>4488</v>
      </c>
      <c r="O449" s="69">
        <f>IF(Table1[[#This Row],[Phân loại]]="Tồn đầu kỳ",Table1[[#This Row],[Tổng giá trị]],0)</f>
        <v>0</v>
      </c>
      <c r="P449" s="8">
        <f>IF(Table1[[#This Row],[Số còn phải thu ĐK]]&lt;&gt;0,0,IF(Table1[[#This Row],[Phân loại]]="Bán hàng",Table1[[#This Row],[Tổng giá trị]],-Table1[[#This Row],[Tổng giá trị]]))</f>
        <v>-119943</v>
      </c>
      <c r="Q449" s="18">
        <f t="shared" si="67"/>
        <v>-119943</v>
      </c>
      <c r="R449" s="8">
        <f>Table1[[#This Row],[Số còn phải thu ĐK]]+Table1[[#This Row],[Giá Trị HD sau CK]]-Table1[[#This Row],[Số tiền đã thu]]</f>
        <v>0</v>
      </c>
      <c r="S449" s="7">
        <f>IF(Table1[[#This Row],[Ngày hóa đơn]]&lt;&gt;"",Table1[[#This Row],[Ngày hóa đơn]],Table1[[#This Row],[Ngày hạch toán]])</f>
        <v>45899</v>
      </c>
      <c r="T449" s="8"/>
      <c r="U449" s="7">
        <f>IF(Table1[[#This Row],[Ngày tính CN]]="","",S449+T449)</f>
        <v>45899</v>
      </c>
      <c r="V449" s="71">
        <f ca="1">IF(Table1[[#This Row],[Hạn thanh toán]]="","",IF((U449-NOW())&lt;0,0,(U449-NOW())))</f>
        <v>0</v>
      </c>
      <c r="W449" s="69"/>
      <c r="X449" s="65" t="str">
        <f t="shared" ca="1" si="63"/>
        <v/>
      </c>
      <c r="Y449" s="65" t="str">
        <f t="shared" si="68"/>
        <v>Đã thanh toán</v>
      </c>
      <c r="Z449" s="250">
        <f>Table1[[#This Row],[Hạn thanh toán]]</f>
        <v>45899</v>
      </c>
      <c r="AA449" s="250">
        <f>Table1[[#This Row],[Ngày Thanh toán]]</f>
        <v>45899</v>
      </c>
      <c r="AD449" s="3" t="str">
        <f>IF(Table1[[#This Row],[Mã khách hàng]]="","",VLOOKUP($A449,Ma_KH!$A:$Q,Ma_KH!O$1,0))</f>
        <v>KL.HN007</v>
      </c>
      <c r="AE449" s="3" t="str">
        <f>IF(Table1[[#This Row],[Mã khách hàng]]="","",VLOOKUP($A449,Ma_KH!$A:$Q,Ma_KH!P$1,0))</f>
        <v>Minh Mart</v>
      </c>
      <c r="AF449" s="3" t="str">
        <f>VLOOKUP(A449,Ma_KH!A:Q,Ma_KH!J$1,0)</f>
        <v>Đỗ Minh Quang</v>
      </c>
    </row>
    <row r="450" spans="1:32" s="58" customFormat="1" ht="16.5">
      <c r="A450" s="42" t="s">
        <v>79</v>
      </c>
      <c r="B450" s="42" t="s">
        <v>839</v>
      </c>
      <c r="C450" s="44">
        <v>45920</v>
      </c>
      <c r="D450" s="43" t="s">
        <v>873</v>
      </c>
      <c r="E450" s="44"/>
      <c r="F450" s="48"/>
      <c r="G450" s="48" t="s">
        <v>17</v>
      </c>
      <c r="H450" s="54"/>
      <c r="I450" s="54">
        <v>0</v>
      </c>
      <c r="J450" s="54">
        <f>(Table1[[#This Row],[Tiền hàng]]-Table1[[#This Row],[Tiền chiết khấu]])*8%</f>
        <v>0</v>
      </c>
      <c r="K450" s="54">
        <v>410193</v>
      </c>
      <c r="L450" s="55" t="s">
        <v>17</v>
      </c>
      <c r="M450" s="60">
        <v>45980</v>
      </c>
      <c r="N450" s="61" t="s">
        <v>18888</v>
      </c>
      <c r="O450" s="54">
        <f>IF(Table1[[#This Row],[Phân loại]]="Tồn đầu kỳ",Table1[[#This Row],[Tổng giá trị]],0)</f>
        <v>0</v>
      </c>
      <c r="P450" s="55">
        <f>IF(Table1[[#This Row],[Số còn phải thu ĐK]]&lt;&gt;0,0,IF(Table1[[#This Row],[Phân loại]]="Bán hàng",Table1[[#This Row],[Tổng giá trị]],-Table1[[#This Row],[Tổng giá trị]]))</f>
        <v>-410193</v>
      </c>
      <c r="Q450" s="18">
        <f t="shared" si="67"/>
        <v>-410193</v>
      </c>
      <c r="R450" s="55">
        <f>Table1[[#This Row],[Số còn phải thu ĐK]]+Table1[[#This Row],[Giá Trị HD sau CK]]-Table1[[#This Row],[Số tiền đã thu]]</f>
        <v>0</v>
      </c>
      <c r="S450" s="56">
        <f>IF(Table1[[#This Row],[Ngày hóa đơn]]&lt;&gt;"",Table1[[#This Row],[Ngày hóa đơn]],Table1[[#This Row],[Ngày hạch toán]])</f>
        <v>45920</v>
      </c>
      <c r="T450" s="55"/>
      <c r="U450" s="56">
        <f>IF(Table1[[#This Row],[Ngày tính CN]]="","",S450+T450)</f>
        <v>45920</v>
      </c>
      <c r="V450" s="57">
        <f ca="1">IF(Table1[[#This Row],[Hạn thanh toán]]="","",IF((U450-NOW())&lt;0,0,(U450-NOW())))</f>
        <v>0</v>
      </c>
      <c r="W450" s="54"/>
      <c r="X450" s="65" t="str">
        <f t="shared" ca="1" si="63"/>
        <v/>
      </c>
      <c r="Y450" s="109" t="str">
        <f t="shared" si="68"/>
        <v>Đã thanh toán</v>
      </c>
      <c r="Z450" s="254">
        <f>Table1[[#This Row],[Hạn thanh toán]]</f>
        <v>45920</v>
      </c>
      <c r="AA450" s="254">
        <f>Table1[[#This Row],[Ngày Thanh toán]]</f>
        <v>45980</v>
      </c>
      <c r="AD450" s="3" t="str">
        <f>IF(Table1[[#This Row],[Mã khách hàng]]="","",VLOOKUP($A450,Ma_KH!$A:$Q,Ma_KH!O$1,0))</f>
        <v>KL.HN007</v>
      </c>
      <c r="AE450" s="3" t="str">
        <f>IF(Table1[[#This Row],[Mã khách hàng]]="","",VLOOKUP($A450,Ma_KH!$A:$Q,Ma_KH!P$1,0))</f>
        <v>Minh Mart</v>
      </c>
      <c r="AF450" s="58" t="str">
        <f>VLOOKUP(A450,Ma_KH!A:Q,Ma_KH!J$1,0)</f>
        <v>Đỗ Minh Quang</v>
      </c>
    </row>
    <row r="451" spans="1:32" s="139" customFormat="1" ht="16.5">
      <c r="A451" s="127" t="s">
        <v>79</v>
      </c>
      <c r="B451" s="127" t="s">
        <v>839</v>
      </c>
      <c r="C451" s="128">
        <v>45664</v>
      </c>
      <c r="D451" s="129" t="s">
        <v>874</v>
      </c>
      <c r="E451" s="128"/>
      <c r="F451" s="130"/>
      <c r="G451" s="130" t="s">
        <v>17</v>
      </c>
      <c r="H451" s="131"/>
      <c r="I451" s="131">
        <v>0</v>
      </c>
      <c r="J451" s="131">
        <f>(Table1[[#This Row],[Tiền hàng]]-Table1[[#This Row],[Tiền chiết khấu]])*8%</f>
        <v>0</v>
      </c>
      <c r="K451" s="131">
        <v>111058</v>
      </c>
      <c r="L451" s="132" t="s">
        <v>3643</v>
      </c>
      <c r="M451" s="232">
        <v>45664</v>
      </c>
      <c r="N451" s="177" t="s">
        <v>4492</v>
      </c>
      <c r="O451" s="131">
        <f>IF(Table1[[#This Row],[Phân loại]]="Tồn đầu kỳ",Table1[[#This Row],[Tổng giá trị]],0)</f>
        <v>111058</v>
      </c>
      <c r="P451" s="132">
        <f>IF(Table1[[#This Row],[Số còn phải thu ĐK]]&lt;&gt;0,0,IF(Table1[[#This Row],[Phân loại]]="Bán hàng",Table1[[#This Row],[Tổng giá trị]],-Table1[[#This Row],[Tổng giá trị]]))</f>
        <v>0</v>
      </c>
      <c r="Q451" s="18">
        <f t="shared" si="67"/>
        <v>111058</v>
      </c>
      <c r="R451" s="132">
        <f>Table1[[#This Row],[Số còn phải thu ĐK]]+Table1[[#This Row],[Giá Trị HD sau CK]]-Table1[[#This Row],[Số tiền đã thu]]</f>
        <v>0</v>
      </c>
      <c r="S451" s="136">
        <f>IF(Table1[[#This Row],[Ngày hóa đơn]]&lt;&gt;"",Table1[[#This Row],[Ngày hóa đơn]],Table1[[#This Row],[Ngày hạch toán]])</f>
        <v>45664</v>
      </c>
      <c r="T451" s="132"/>
      <c r="U451" s="136">
        <f>IF(Table1[[#This Row],[Ngày tính CN]]="","",S451+T451)</f>
        <v>45664</v>
      </c>
      <c r="V451" s="137">
        <f ca="1">IF(Table1[[#This Row],[Hạn thanh toán]]="","",IF((U451-NOW())&lt;0,0,(U451-NOW())))</f>
        <v>0</v>
      </c>
      <c r="W451" s="131"/>
      <c r="X451" s="65" t="str">
        <f t="shared" ca="1" si="63"/>
        <v/>
      </c>
      <c r="Y451" s="138" t="str">
        <f t="shared" si="68"/>
        <v>Đã thanh toán</v>
      </c>
      <c r="Z451" s="253">
        <f>Table1[[#This Row],[Hạn thanh toán]]</f>
        <v>45664</v>
      </c>
      <c r="AA451" s="253">
        <f>Table1[[#This Row],[Ngày Thanh toán]]</f>
        <v>45664</v>
      </c>
      <c r="AD451" s="3" t="str">
        <f>IF(Table1[[#This Row],[Mã khách hàng]]="","",VLOOKUP($A451,Ma_KH!$A:$Q,Ma_KH!O$1,0))</f>
        <v>KL.HN007</v>
      </c>
      <c r="AE451" s="3" t="str">
        <f>IF(Table1[[#This Row],[Mã khách hàng]]="","",VLOOKUP($A451,Ma_KH!$A:$Q,Ma_KH!P$1,0))</f>
        <v>Minh Mart</v>
      </c>
      <c r="AF451" s="139" t="str">
        <f>VLOOKUP(A451,Ma_KH!A:Q,Ma_KH!J$1,0)</f>
        <v>Đỗ Minh Quang</v>
      </c>
    </row>
    <row r="452" spans="1:32" s="139" customFormat="1" ht="16.5">
      <c r="A452" s="127" t="s">
        <v>79</v>
      </c>
      <c r="B452" s="127" t="s">
        <v>839</v>
      </c>
      <c r="C452" s="128">
        <v>45597</v>
      </c>
      <c r="D452" s="177" t="s">
        <v>4495</v>
      </c>
      <c r="E452" s="128"/>
      <c r="F452" s="130"/>
      <c r="G452" s="130" t="s">
        <v>4493</v>
      </c>
      <c r="H452" s="131">
        <v>1279187</v>
      </c>
      <c r="I452" s="131">
        <f>IFERROR(ROUND((VLOOKUP(Table1[[#This Row],[Mã khách hàng]],Ty_Le!$A:$D,5,0)*5%),0),0)</f>
        <v>0</v>
      </c>
      <c r="J452" s="131">
        <f>(Table1[[#This Row],[Tiền hàng]]-Table1[[#This Row],[Tiền chiết khấu]])*8%</f>
        <v>102334.96</v>
      </c>
      <c r="K452" s="131">
        <f>Table1[[#This Row],[Tiền hàng]]-Table1[[#This Row],[Tiền chiết khấu]]+Table1[[#This Row],[Tiền VAT]]</f>
        <v>1381521.96</v>
      </c>
      <c r="L452" s="132" t="s">
        <v>3643</v>
      </c>
      <c r="M452" s="232">
        <v>45664</v>
      </c>
      <c r="N452" s="177" t="s">
        <v>4492</v>
      </c>
      <c r="O452" s="131">
        <f>IF(Table1[[#This Row],[Phân loại]]="Tồn đầu kỳ",Table1[[#This Row],[Tổng giá trị]],0)</f>
        <v>1381521.96</v>
      </c>
      <c r="P452" s="132">
        <f>IF(Table1[[#This Row],[Số còn phải thu ĐK]]&lt;&gt;0,0,IF(Table1[[#This Row],[Phân loại]]="Bán hàng",Table1[[#This Row],[Tổng giá trị]],-Table1[[#This Row],[Tổng giá trị]]))</f>
        <v>0</v>
      </c>
      <c r="Q452" s="18">
        <f t="shared" si="67"/>
        <v>1381521.96</v>
      </c>
      <c r="R452" s="132">
        <f>Table1[[#This Row],[Số còn phải thu ĐK]]+Table1[[#This Row],[Giá Trị HD sau CK]]-Table1[[#This Row],[Số tiền đã thu]]</f>
        <v>0</v>
      </c>
      <c r="S452" s="136">
        <f>IF(Table1[[#This Row],[Ngày hóa đơn]]&lt;&gt;"",Table1[[#This Row],[Ngày hóa đơn]],Table1[[#This Row],[Ngày hạch toán]])</f>
        <v>45597</v>
      </c>
      <c r="T452" s="132"/>
      <c r="U452" s="136">
        <f>IF(Table1[[#This Row],[Ngày tính CN]]="","",S452+T452)</f>
        <v>45597</v>
      </c>
      <c r="V452" s="137">
        <f ca="1">IF(Table1[[#This Row],[Hạn thanh toán]]="","",IF((U452-NOW())&lt;0,0,(U452-NOW())))</f>
        <v>0</v>
      </c>
      <c r="W452" s="131"/>
      <c r="X452" s="65" t="str">
        <f t="shared" ca="1" si="63"/>
        <v/>
      </c>
      <c r="Y452" s="138" t="str">
        <f>IF(R452=0,"Đã thanh toán",IF(X452="","",IF(X452&lt;=0,"Chưa đến hạn thanh toán",IF(X452&lt;=30,"Nợ quá hạn 30 ngày",IF(X452&lt;=60,"Nợ quá hạn từ 30 ngày đến 60 ngày",IF(X452&lt;=90,"Nợ quá hạn từ 60 ngày đến 90 ngày",IF(X452&lt;=120,"Nợ quá hạn từ 90 ngày đến 120 ngày","Nợ quá hạn hơn 120 ngày có khả năng mất thanh toán")))))))</f>
        <v>Đã thanh toán</v>
      </c>
      <c r="Z452" s="253">
        <f>Table1[[#This Row],[Hạn thanh toán]]</f>
        <v>45597</v>
      </c>
      <c r="AA452" s="253">
        <f>Table1[[#This Row],[Ngày Thanh toán]]</f>
        <v>45664</v>
      </c>
      <c r="AD452" s="3" t="str">
        <f>IF(Table1[[#This Row],[Mã khách hàng]]="","",VLOOKUP($A452,Ma_KH!$A:$Q,Ma_KH!O$1,0))</f>
        <v>KL.HN007</v>
      </c>
      <c r="AE452" s="3" t="str">
        <f>IF(Table1[[#This Row],[Mã khách hàng]]="","",VLOOKUP($A452,Ma_KH!$A:$Q,Ma_KH!P$1,0))</f>
        <v>Minh Mart</v>
      </c>
      <c r="AF452" s="139" t="str">
        <f>VLOOKUP(A452,Ma_KH!A:Q,Ma_KH!J$1,0)</f>
        <v>Đỗ Minh Quang</v>
      </c>
    </row>
    <row r="453" spans="1:32" s="139" customFormat="1" ht="16.5">
      <c r="A453" s="127" t="s">
        <v>79</v>
      </c>
      <c r="B453" s="127" t="s">
        <v>839</v>
      </c>
      <c r="C453" s="128">
        <v>45646</v>
      </c>
      <c r="D453" s="177" t="s">
        <v>4494</v>
      </c>
      <c r="E453" s="128"/>
      <c r="F453" s="130"/>
      <c r="G453" s="130" t="s">
        <v>4493</v>
      </c>
      <c r="H453" s="131">
        <v>1072994</v>
      </c>
      <c r="I453" s="131">
        <f>IFERROR(ROUND((VLOOKUP(Table1[[#This Row],[Mã khách hàng]],Ty_Le!$A:$D,5,0)*5%),0),0)</f>
        <v>0</v>
      </c>
      <c r="J453" s="131">
        <f>(Table1[[#This Row],[Tiền hàng]]-Table1[[#This Row],[Tiền chiết khấu]])*8%</f>
        <v>85839.52</v>
      </c>
      <c r="K453" s="131">
        <f>Table1[[#This Row],[Tiền hàng]]-Table1[[#This Row],[Tiền chiết khấu]]+Table1[[#This Row],[Tiền VAT]]</f>
        <v>1158833.52</v>
      </c>
      <c r="L453" s="132" t="s">
        <v>3643</v>
      </c>
      <c r="M453" s="232">
        <v>45682</v>
      </c>
      <c r="N453" s="177" t="s">
        <v>4496</v>
      </c>
      <c r="O453" s="131">
        <f>IF(Table1[[#This Row],[Phân loại]]="Tồn đầu kỳ",Table1[[#This Row],[Tổng giá trị]],0)</f>
        <v>1158833.52</v>
      </c>
      <c r="P453" s="132">
        <f>IF(Table1[[#This Row],[Số còn phải thu ĐK]]&lt;&gt;0,0,IF(Table1[[#This Row],[Phân loại]]="Bán hàng",Table1[[#This Row],[Tổng giá trị]],-Table1[[#This Row],[Tổng giá trị]]))</f>
        <v>0</v>
      </c>
      <c r="Q453" s="18">
        <f t="shared" si="67"/>
        <v>1158833.52</v>
      </c>
      <c r="R453" s="132">
        <f>Table1[[#This Row],[Số còn phải thu ĐK]]+Table1[[#This Row],[Giá Trị HD sau CK]]-Table1[[#This Row],[Số tiền đã thu]]</f>
        <v>0</v>
      </c>
      <c r="S453" s="136">
        <f>IF(Table1[[#This Row],[Ngày hóa đơn]]&lt;&gt;"",Table1[[#This Row],[Ngày hóa đơn]],Table1[[#This Row],[Ngày hạch toán]])</f>
        <v>45646</v>
      </c>
      <c r="T453" s="132"/>
      <c r="U453" s="136">
        <f>IF(Table1[[#This Row],[Ngày tính CN]]="","",S453+T453)</f>
        <v>45646</v>
      </c>
      <c r="V453" s="137">
        <f ca="1">IF(Table1[[#This Row],[Hạn thanh toán]]="","",IF((U453-NOW())&lt;0,0,(U453-NOW())))</f>
        <v>0</v>
      </c>
      <c r="W453" s="131"/>
      <c r="X453" s="65" t="str">
        <f t="shared" ca="1" si="63"/>
        <v/>
      </c>
      <c r="Y453" s="138" t="str">
        <f>IF(R453=0,"Đã thanh toán",IF(X453="","",IF(X453&lt;=0,"Chưa đến hạn thanh toán",IF(X453&lt;=30,"Nợ quá hạn 30 ngày",IF(X453&lt;=60,"Nợ quá hạn từ 30 ngày đến 60 ngày",IF(X453&lt;=90,"Nợ quá hạn từ 60 ngày đến 90 ngày",IF(X453&lt;=120,"Nợ quá hạn từ 90 ngày đến 120 ngày","Nợ quá hạn hơn 120 ngày có khả năng mất thanh toán")))))))</f>
        <v>Đã thanh toán</v>
      </c>
      <c r="Z453" s="253">
        <f>Table1[[#This Row],[Hạn thanh toán]]</f>
        <v>45646</v>
      </c>
      <c r="AA453" s="253">
        <f>Table1[[#This Row],[Ngày Thanh toán]]</f>
        <v>45682</v>
      </c>
      <c r="AD453" s="3" t="str">
        <f>IF(Table1[[#This Row],[Mã khách hàng]]="","",VLOOKUP($A453,Ma_KH!$A:$Q,Ma_KH!O$1,0))</f>
        <v>KL.HN007</v>
      </c>
      <c r="AE453" s="3" t="str">
        <f>IF(Table1[[#This Row],[Mã khách hàng]]="","",VLOOKUP($A453,Ma_KH!$A:$Q,Ma_KH!P$1,0))</f>
        <v>Minh Mart</v>
      </c>
      <c r="AF453" s="139" t="str">
        <f>VLOOKUP(A453,Ma_KH!A:Q,Ma_KH!J$1,0)</f>
        <v>Đỗ Minh Quang</v>
      </c>
    </row>
    <row r="454" spans="1:32" ht="16.5">
      <c r="A454" s="66" t="s">
        <v>79</v>
      </c>
      <c r="B454" s="66" t="s">
        <v>839</v>
      </c>
      <c r="C454" s="67">
        <v>45905</v>
      </c>
      <c r="D454" s="68" t="s">
        <v>875</v>
      </c>
      <c r="E454" s="67"/>
      <c r="F454" s="72"/>
      <c r="G454" s="72" t="s">
        <v>876</v>
      </c>
      <c r="H454" s="69"/>
      <c r="I454" s="69">
        <v>0</v>
      </c>
      <c r="J454" s="69">
        <f>(Table1[[#This Row],[Tiền hàng]]-Table1[[#This Row],[Tiền chiết khấu]])*8%</f>
        <v>0</v>
      </c>
      <c r="K454" s="69">
        <v>196569</v>
      </c>
      <c r="L454" s="8" t="s">
        <v>17</v>
      </c>
      <c r="M454" s="41">
        <v>45933</v>
      </c>
      <c r="N454" s="29" t="s">
        <v>4490</v>
      </c>
      <c r="O454" s="69">
        <f>IF(Table1[[#This Row],[Phân loại]]="Tồn đầu kỳ",Table1[[#This Row],[Tổng giá trị]],0)</f>
        <v>0</v>
      </c>
      <c r="P454" s="8">
        <f>IF(Table1[[#This Row],[Số còn phải thu ĐK]]&lt;&gt;0,0,IF(Table1[[#This Row],[Phân loại]]="Bán hàng",Table1[[#This Row],[Tổng giá trị]],-Table1[[#This Row],[Tổng giá trị]]))</f>
        <v>-196569</v>
      </c>
      <c r="Q454" s="18">
        <f t="shared" si="67"/>
        <v>-196569</v>
      </c>
      <c r="R454" s="8">
        <f>Table1[[#This Row],[Số còn phải thu ĐK]]+Table1[[#This Row],[Giá Trị HD sau CK]]-Table1[[#This Row],[Số tiền đã thu]]</f>
        <v>0</v>
      </c>
      <c r="S454" s="7">
        <f>IF(Table1[[#This Row],[Ngày hóa đơn]]&lt;&gt;"",Table1[[#This Row],[Ngày hóa đơn]],Table1[[#This Row],[Ngày hạch toán]])</f>
        <v>45905</v>
      </c>
      <c r="T454" s="8"/>
      <c r="U454" s="7">
        <f>IF(Table1[[#This Row],[Ngày tính CN]]="","",S454+T454)</f>
        <v>45905</v>
      </c>
      <c r="V454" s="71">
        <f ca="1">IF(Table1[[#This Row],[Hạn thanh toán]]="","",IF((U454-NOW())&lt;0,0,(U454-NOW())))</f>
        <v>0</v>
      </c>
      <c r="W454" s="69"/>
      <c r="X454" s="65" t="str">
        <f t="shared" ca="1" si="63"/>
        <v/>
      </c>
      <c r="Y454" s="65" t="str">
        <f t="shared" si="68"/>
        <v>Đã thanh toán</v>
      </c>
      <c r="Z454" s="250">
        <f>Table1[[#This Row],[Hạn thanh toán]]</f>
        <v>45905</v>
      </c>
      <c r="AA454" s="250">
        <f>Table1[[#This Row],[Ngày Thanh toán]]</f>
        <v>45933</v>
      </c>
      <c r="AD454" s="3" t="str">
        <f>IF(Table1[[#This Row],[Mã khách hàng]]="","",VLOOKUP($A454,Ma_KH!$A:$Q,Ma_KH!O$1,0))</f>
        <v>KL.HN007</v>
      </c>
      <c r="AE454" s="3" t="str">
        <f>IF(Table1[[#This Row],[Mã khách hàng]]="","",VLOOKUP($A454,Ma_KH!$A:$Q,Ma_KH!P$1,0))</f>
        <v>Minh Mart</v>
      </c>
      <c r="AF454" s="3" t="str">
        <f>VLOOKUP(A454,Ma_KH!A:Q,Ma_KH!J$1,0)</f>
        <v>Đỗ Minh Quang</v>
      </c>
    </row>
    <row r="455" spans="1:32" ht="16.5">
      <c r="A455" s="66" t="s">
        <v>80</v>
      </c>
      <c r="B455" s="66" t="s">
        <v>877</v>
      </c>
      <c r="C455" s="67">
        <v>45917</v>
      </c>
      <c r="D455" s="68" t="s">
        <v>878</v>
      </c>
      <c r="E455" s="67"/>
      <c r="F455" s="72"/>
      <c r="G455" s="72" t="s">
        <v>879</v>
      </c>
      <c r="H455" s="69">
        <v>778132</v>
      </c>
      <c r="I455" s="69">
        <v>38907</v>
      </c>
      <c r="J455" s="69">
        <f>(Table1[[#This Row],[Tiền hàng]]-Table1[[#This Row],[Tiền chiết khấu]])*8%</f>
        <v>59138</v>
      </c>
      <c r="K455" s="69">
        <v>798363</v>
      </c>
      <c r="L455" s="8" t="s">
        <v>24</v>
      </c>
      <c r="M455" s="60">
        <v>45979</v>
      </c>
      <c r="N455" s="61" t="s">
        <v>18889</v>
      </c>
      <c r="O455" s="69">
        <f>IF(Table1[[#This Row],[Phân loại]]="Tồn đầu kỳ",Table1[[#This Row],[Tổng giá trị]],0)</f>
        <v>0</v>
      </c>
      <c r="P455" s="8">
        <f>IF(Table1[[#This Row],[Số còn phải thu ĐK]]&lt;&gt;0,0,IF(Table1[[#This Row],[Phân loại]]="Bán hàng",Table1[[#This Row],[Tổng giá trị]],-Table1[[#This Row],[Tổng giá trị]]))</f>
        <v>798363</v>
      </c>
      <c r="Q455" s="18">
        <f t="shared" si="67"/>
        <v>798363</v>
      </c>
      <c r="R455" s="8">
        <f>Table1[[#This Row],[Số còn phải thu ĐK]]+Table1[[#This Row],[Giá Trị HD sau CK]]-Table1[[#This Row],[Số tiền đã thu]]</f>
        <v>0</v>
      </c>
      <c r="S455" s="7">
        <f>IF(Table1[[#This Row],[Ngày hóa đơn]]&lt;&gt;"",Table1[[#This Row],[Ngày hóa đơn]],Table1[[#This Row],[Ngày hạch toán]])</f>
        <v>45917</v>
      </c>
      <c r="T455" s="8"/>
      <c r="U455" s="7">
        <f>IF(Table1[[#This Row],[Ngày tính CN]]="","",S455+T455)</f>
        <v>45917</v>
      </c>
      <c r="V455" s="71">
        <f ca="1">IF(Table1[[#This Row],[Hạn thanh toán]]="","",IF((U455-NOW())&lt;0,0,(U455-NOW())))</f>
        <v>0</v>
      </c>
      <c r="W455" s="69"/>
      <c r="X455" s="65" t="str">
        <f t="shared" ca="1" si="63"/>
        <v/>
      </c>
      <c r="Y455" s="65" t="str">
        <f t="shared" si="68"/>
        <v>Đã thanh toán</v>
      </c>
      <c r="Z455" s="250">
        <f>Table1[[#This Row],[Hạn thanh toán]]</f>
        <v>45917</v>
      </c>
      <c r="AA455" s="250">
        <f>Table1[[#This Row],[Ngày Thanh toán]]</f>
        <v>45979</v>
      </c>
      <c r="AD455" s="3" t="str">
        <f>IF(Table1[[#This Row],[Mã khách hàng]]="","",VLOOKUP($A455,Ma_KH!$A:$Q,Ma_KH!O$1,0))</f>
        <v>KL00202</v>
      </c>
      <c r="AE455" s="3" t="str">
        <f>IF(Table1[[#This Row],[Mã khách hàng]]="","",VLOOKUP($A455,Ma_KH!$A:$Q,Ma_KH!P$1,0))</f>
        <v>Siêu thị Minh Nhi Mart</v>
      </c>
      <c r="AF455" s="3" t="str">
        <f>VLOOKUP(A455,Ma_KH!A:Q,Ma_KH!J$1,0)</f>
        <v>Vũ Anh Tuấn</v>
      </c>
    </row>
    <row r="456" spans="1:32" ht="16.5">
      <c r="A456" s="66" t="s">
        <v>80</v>
      </c>
      <c r="B456" s="66" t="s">
        <v>877</v>
      </c>
      <c r="C456" s="60">
        <v>45972</v>
      </c>
      <c r="D456" s="61" t="s">
        <v>18890</v>
      </c>
      <c r="E456" s="67"/>
      <c r="F456" s="72"/>
      <c r="G456" s="72" t="s">
        <v>879</v>
      </c>
      <c r="H456" s="62">
        <v>989844</v>
      </c>
      <c r="I456" s="69">
        <v>49492</v>
      </c>
      <c r="J456" s="69">
        <f>(Table1[[#This Row],[Tiền hàng]]-Table1[[#This Row],[Tiền chiết khấu]])*8%</f>
        <v>75228.160000000003</v>
      </c>
      <c r="K456" s="69">
        <v>1015580</v>
      </c>
      <c r="L456" s="8" t="s">
        <v>24</v>
      </c>
      <c r="M456" s="60">
        <v>45978</v>
      </c>
      <c r="N456" s="61" t="s">
        <v>18891</v>
      </c>
      <c r="O456" s="69">
        <f>IF(Table1[[#This Row],[Phân loại]]="Tồn đầu kỳ",Table1[[#This Row],[Tổng giá trị]],0)</f>
        <v>0</v>
      </c>
      <c r="P456" s="8">
        <f>IF(Table1[[#This Row],[Số còn phải thu ĐK]]&lt;&gt;0,0,IF(Table1[[#This Row],[Phân loại]]="Bán hàng",Table1[[#This Row],[Tổng giá trị]],-Table1[[#This Row],[Tổng giá trị]]))</f>
        <v>1015580</v>
      </c>
      <c r="Q456" s="18">
        <f t="shared" si="67"/>
        <v>1015580</v>
      </c>
      <c r="R456" s="8">
        <f>Table1[[#This Row],[Số còn phải thu ĐK]]+Table1[[#This Row],[Giá Trị HD sau CK]]-Table1[[#This Row],[Số tiền đã thu]]</f>
        <v>0</v>
      </c>
      <c r="S456" s="7">
        <f>IF(Table1[[#This Row],[Ngày hóa đơn]]&lt;&gt;"",Table1[[#This Row],[Ngày hóa đơn]],Table1[[#This Row],[Ngày hạch toán]])</f>
        <v>45972</v>
      </c>
      <c r="T456" s="8"/>
      <c r="U456" s="7">
        <f>IF(Table1[[#This Row],[Ngày tính CN]]="","",S456+T456)</f>
        <v>45972</v>
      </c>
      <c r="V456" s="71">
        <f ca="1">IF(Table1[[#This Row],[Hạn thanh toán]]="","",IF((U456-NOW())&lt;0,0,(U456-NOW())))</f>
        <v>0</v>
      </c>
      <c r="W456" s="69"/>
      <c r="X456" s="65" t="str">
        <f t="shared" ca="1" si="63"/>
        <v/>
      </c>
      <c r="Y456" s="65" t="str">
        <f t="shared" ref="Y456" si="69">IF(R456=0,"Đã thanh toán",IF(X456="","",IF(X456&lt;=0,"Chưa đến hạn thanh toán",IF(X456&lt;=30,"Nợ quá hạn 30 ngày",IF(X456&lt;=60,"Nợ quá hạn từ 30 ngày đến 60 ngày",IF(X456&lt;=90,"Nợ quá hạn từ 60 ngày đến 90 ngày",IF(X456&lt;=120,"Nợ quá hạn từ 90 ngày đến 120 ngày","Nợ quá hạn hơn 120 ngày có khả năng mất thanh toán")))))))</f>
        <v>Đã thanh toán</v>
      </c>
      <c r="Z456" s="250">
        <f>Table1[[#This Row],[Hạn thanh toán]]</f>
        <v>45972</v>
      </c>
      <c r="AA456" s="250">
        <f>Table1[[#This Row],[Ngày Thanh toán]]</f>
        <v>45978</v>
      </c>
      <c r="AD456" s="3" t="str">
        <f>IF(Table1[[#This Row],[Mã khách hàng]]="","",VLOOKUP($A456,Ma_KH!$A:$Q,Ma_KH!O$1,0))</f>
        <v>KL00202</v>
      </c>
      <c r="AE456" s="3" t="str">
        <f>IF(Table1[[#This Row],[Mã khách hàng]]="","",VLOOKUP($A456,Ma_KH!$A:$Q,Ma_KH!P$1,0))</f>
        <v>Siêu thị Minh Nhi Mart</v>
      </c>
      <c r="AF456" s="3" t="str">
        <f>VLOOKUP(A456,Ma_KH!A:Q,Ma_KH!J$1,0)</f>
        <v>Vũ Anh Tuấn</v>
      </c>
    </row>
    <row r="457" spans="1:32" ht="16.5">
      <c r="A457" s="272" t="s">
        <v>81</v>
      </c>
      <c r="B457" s="272" t="s">
        <v>880</v>
      </c>
      <c r="C457" s="273">
        <v>45821</v>
      </c>
      <c r="D457" s="274" t="s">
        <v>881</v>
      </c>
      <c r="E457" s="273"/>
      <c r="F457" s="275"/>
      <c r="G457" s="272" t="s">
        <v>18841</v>
      </c>
      <c r="H457" s="259">
        <v>1052653</v>
      </c>
      <c r="I457" s="259">
        <v>73686</v>
      </c>
      <c r="J457" s="259">
        <f>(Table1[[#This Row],[Tiền hàng]]-Table1[[#This Row],[Tiền chiết khấu]])*8%</f>
        <v>78317.36</v>
      </c>
      <c r="K457" s="259">
        <v>1057284</v>
      </c>
      <c r="L457" s="260" t="s">
        <v>24</v>
      </c>
      <c r="M457" s="271"/>
      <c r="N457" s="160"/>
      <c r="O457" s="259">
        <f>IF(Table1[[#This Row],[Phân loại]]="Tồn đầu kỳ",Table1[[#This Row],[Tổng giá trị]],0)</f>
        <v>0</v>
      </c>
      <c r="P457" s="260">
        <f>IF(Table1[[#This Row],[Số còn phải thu ĐK]]&lt;&gt;0,0,IF(Table1[[#This Row],[Phân loại]]="Bán hàng",Table1[[#This Row],[Tổng giá trị]],-Table1[[#This Row],[Tổng giá trị]]))</f>
        <v>1057284</v>
      </c>
      <c r="Q457" s="18">
        <f t="shared" si="67"/>
        <v>0</v>
      </c>
      <c r="R457" s="260">
        <f>Table1[[#This Row],[Số còn phải thu ĐK]]+Table1[[#This Row],[Giá Trị HD sau CK]]-Table1[[#This Row],[Số tiền đã thu]]</f>
        <v>1057284</v>
      </c>
      <c r="S457" s="262">
        <f>IF(Table1[[#This Row],[Ngày hóa đơn]]&lt;&gt;"",Table1[[#This Row],[Ngày hóa đơn]],Table1[[#This Row],[Ngày hạch toán]])</f>
        <v>45821</v>
      </c>
      <c r="T457" s="260"/>
      <c r="U457" s="262">
        <f>IF(Table1[[#This Row],[Ngày tính CN]]="","",S457+T457)</f>
        <v>45821</v>
      </c>
      <c r="V457" s="263">
        <f ca="1">IF(Table1[[#This Row],[Hạn thanh toán]]="","",IF((U457-NOW())&lt;0,0,(U457-NOW())))</f>
        <v>0</v>
      </c>
      <c r="W457" s="259"/>
      <c r="X457" s="65">
        <f t="shared" ca="1" si="63"/>
        <v>180.36242152778141</v>
      </c>
      <c r="Y457" s="264" t="str">
        <f t="shared" ca="1" si="68"/>
        <v>Nợ quá hạn hơn 120 ngày có khả năng mất thanh toán</v>
      </c>
      <c r="Z457" s="265">
        <f>Table1[[#This Row],[Hạn thanh toán]]</f>
        <v>45821</v>
      </c>
      <c r="AA457" s="265">
        <f>Table1[[#This Row],[Ngày Thanh toán]]</f>
        <v>0</v>
      </c>
      <c r="AB457" s="266"/>
      <c r="AC457" s="266"/>
      <c r="AD457" s="3" t="str">
        <f>IF(Table1[[#This Row],[Mã khách hàng]]="","",VLOOKUP($A457,Ma_KH!$A:$Q,Ma_KH!O$1,0))</f>
        <v>KL00194</v>
      </c>
      <c r="AE457" s="3" t="str">
        <f>IF(Table1[[#This Row],[Mã khách hàng]]="","",VLOOKUP($A457,Ma_KH!$A:$Q,Ma_KH!P$1,0))</f>
        <v>Siêu thị TH's Mart SA5</v>
      </c>
      <c r="AF457" s="3" t="str">
        <f>VLOOKUP(A457,Ma_KH!A:Q,Ma_KH!J$1,0)</f>
        <v>Đỗ Minh Quang</v>
      </c>
    </row>
    <row r="458" spans="1:32" ht="16.5">
      <c r="A458" s="66" t="s">
        <v>81</v>
      </c>
      <c r="B458" s="66" t="s">
        <v>880</v>
      </c>
      <c r="C458" s="67">
        <v>45833</v>
      </c>
      <c r="D458" s="68" t="s">
        <v>883</v>
      </c>
      <c r="E458" s="67"/>
      <c r="F458" s="72"/>
      <c r="G458" s="66" t="s">
        <v>882</v>
      </c>
      <c r="H458" s="69">
        <v>1249322</v>
      </c>
      <c r="I458" s="69">
        <v>87453</v>
      </c>
      <c r="J458" s="69">
        <f>(Table1[[#This Row],[Tiền hàng]]-Table1[[#This Row],[Tiền chiết khấu]])*8%</f>
        <v>92949.52</v>
      </c>
      <c r="K458" s="69">
        <v>1254819</v>
      </c>
      <c r="L458" s="8" t="s">
        <v>24</v>
      </c>
      <c r="M458" s="41">
        <v>45835</v>
      </c>
      <c r="N458" s="29" t="s">
        <v>4497</v>
      </c>
      <c r="O458" s="69">
        <f>IF(Table1[[#This Row],[Phân loại]]="Tồn đầu kỳ",Table1[[#This Row],[Tổng giá trị]],0)</f>
        <v>0</v>
      </c>
      <c r="P458" s="8">
        <f>IF(Table1[[#This Row],[Số còn phải thu ĐK]]&lt;&gt;0,0,IF(Table1[[#This Row],[Phân loại]]="Bán hàng",Table1[[#This Row],[Tổng giá trị]],-Table1[[#This Row],[Tổng giá trị]]))</f>
        <v>1254819</v>
      </c>
      <c r="Q458" s="18">
        <f t="shared" si="67"/>
        <v>1254819</v>
      </c>
      <c r="R458" s="8">
        <f>Table1[[#This Row],[Số còn phải thu ĐK]]+Table1[[#This Row],[Giá Trị HD sau CK]]-Table1[[#This Row],[Số tiền đã thu]]</f>
        <v>0</v>
      </c>
      <c r="S458" s="7">
        <f>IF(Table1[[#This Row],[Ngày hóa đơn]]&lt;&gt;"",Table1[[#This Row],[Ngày hóa đơn]],Table1[[#This Row],[Ngày hạch toán]])</f>
        <v>45833</v>
      </c>
      <c r="T458" s="8"/>
      <c r="U458" s="7">
        <f>IF(Table1[[#This Row],[Ngày tính CN]]="","",S458+T458)</f>
        <v>45833</v>
      </c>
      <c r="V458" s="71">
        <f ca="1">IF(Table1[[#This Row],[Hạn thanh toán]]="","",IF((U458-NOW())&lt;0,0,(U458-NOW())))</f>
        <v>0</v>
      </c>
      <c r="W458" s="69"/>
      <c r="X458" s="65" t="str">
        <f t="shared" ca="1" si="63"/>
        <v/>
      </c>
      <c r="Y458" s="65" t="str">
        <f t="shared" si="68"/>
        <v>Đã thanh toán</v>
      </c>
      <c r="Z458" s="250">
        <f>Table1[[#This Row],[Hạn thanh toán]]</f>
        <v>45833</v>
      </c>
      <c r="AA458" s="250">
        <f>Table1[[#This Row],[Ngày Thanh toán]]</f>
        <v>45835</v>
      </c>
      <c r="AD458" s="3" t="str">
        <f>IF(Table1[[#This Row],[Mã khách hàng]]="","",VLOOKUP($A458,Ma_KH!$A:$Q,Ma_KH!O$1,0))</f>
        <v>KL00194</v>
      </c>
      <c r="AE458" s="3" t="str">
        <f>IF(Table1[[#This Row],[Mã khách hàng]]="","",VLOOKUP($A458,Ma_KH!$A:$Q,Ma_KH!P$1,0))</f>
        <v>Siêu thị TH's Mart SA5</v>
      </c>
      <c r="AF458" s="3" t="str">
        <f>VLOOKUP(A458,Ma_KH!A:Q,Ma_KH!J$1,0)</f>
        <v>Đỗ Minh Quang</v>
      </c>
    </row>
    <row r="459" spans="1:32" ht="16.5">
      <c r="A459" s="73" t="s">
        <v>81</v>
      </c>
      <c r="B459" s="73" t="s">
        <v>880</v>
      </c>
      <c r="C459" s="75">
        <v>45859</v>
      </c>
      <c r="D459" s="76" t="s">
        <v>884</v>
      </c>
      <c r="E459" s="75"/>
      <c r="F459" s="81"/>
      <c r="G459" s="73" t="s">
        <v>882</v>
      </c>
      <c r="H459" s="69">
        <v>934110</v>
      </c>
      <c r="I459" s="69">
        <v>65388</v>
      </c>
      <c r="J459" s="69">
        <f>(Table1[[#This Row],[Tiền hàng]]-Table1[[#This Row],[Tiền chiết khấu]])*8%</f>
        <v>69497.759999999995</v>
      </c>
      <c r="K459" s="69">
        <v>938220</v>
      </c>
      <c r="L459" s="8" t="s">
        <v>24</v>
      </c>
      <c r="M459" s="41">
        <v>45928</v>
      </c>
      <c r="N459" s="29" t="s">
        <v>4498</v>
      </c>
      <c r="O459" s="69">
        <f>IF(Table1[[#This Row],[Phân loại]]="Tồn đầu kỳ",Table1[[#This Row],[Tổng giá trị]],0)</f>
        <v>0</v>
      </c>
      <c r="P459" s="8">
        <f>IF(Table1[[#This Row],[Số còn phải thu ĐK]]&lt;&gt;0,0,IF(Table1[[#This Row],[Phân loại]]="Bán hàng",Table1[[#This Row],[Tổng giá trị]],-Table1[[#This Row],[Tổng giá trị]]))</f>
        <v>938220</v>
      </c>
      <c r="Q459" s="18">
        <f t="shared" si="67"/>
        <v>938220</v>
      </c>
      <c r="R459" s="8">
        <f>Table1[[#This Row],[Số còn phải thu ĐK]]+Table1[[#This Row],[Giá Trị HD sau CK]]-Table1[[#This Row],[Số tiền đã thu]]</f>
        <v>0</v>
      </c>
      <c r="S459" s="7">
        <f>IF(Table1[[#This Row],[Ngày hóa đơn]]&lt;&gt;"",Table1[[#This Row],[Ngày hóa đơn]],Table1[[#This Row],[Ngày hạch toán]])</f>
        <v>45859</v>
      </c>
      <c r="T459" s="8"/>
      <c r="U459" s="7">
        <f>IF(Table1[[#This Row],[Ngày tính CN]]="","",S459+T459)</f>
        <v>45859</v>
      </c>
      <c r="V459" s="71">
        <f ca="1">IF(Table1[[#This Row],[Hạn thanh toán]]="","",IF((U459-NOW())&lt;0,0,(U459-NOW())))</f>
        <v>0</v>
      </c>
      <c r="W459" s="69"/>
      <c r="X459" s="65" t="str">
        <f t="shared" ca="1" si="63"/>
        <v/>
      </c>
      <c r="Y459" s="65" t="str">
        <f t="shared" si="68"/>
        <v>Đã thanh toán</v>
      </c>
      <c r="Z459" s="250">
        <f>Table1[[#This Row],[Hạn thanh toán]]</f>
        <v>45859</v>
      </c>
      <c r="AA459" s="250">
        <f>Table1[[#This Row],[Ngày Thanh toán]]</f>
        <v>45928</v>
      </c>
      <c r="AD459" s="3" t="str">
        <f>IF(Table1[[#This Row],[Mã khách hàng]]="","",VLOOKUP($A459,Ma_KH!$A:$Q,Ma_KH!O$1,0))</f>
        <v>KL00194</v>
      </c>
      <c r="AE459" s="3" t="str">
        <f>IF(Table1[[#This Row],[Mã khách hàng]]="","",VLOOKUP($A459,Ma_KH!$A:$Q,Ma_KH!P$1,0))</f>
        <v>Siêu thị TH's Mart SA5</v>
      </c>
      <c r="AF459" s="3" t="str">
        <f>VLOOKUP(A459,Ma_KH!A:Q,Ma_KH!J$1,0)</f>
        <v>Đỗ Minh Quang</v>
      </c>
    </row>
    <row r="460" spans="1:32" ht="16.5">
      <c r="A460" s="73" t="s">
        <v>81</v>
      </c>
      <c r="B460" s="73" t="s">
        <v>880</v>
      </c>
      <c r="C460" s="75">
        <v>45873</v>
      </c>
      <c r="D460" s="76" t="s">
        <v>885</v>
      </c>
      <c r="E460" s="75"/>
      <c r="F460" s="81"/>
      <c r="G460" s="73" t="s">
        <v>882</v>
      </c>
      <c r="H460" s="69">
        <v>734310</v>
      </c>
      <c r="I460" s="69">
        <v>51402</v>
      </c>
      <c r="J460" s="69">
        <f>(Table1[[#This Row],[Tiền hàng]]-Table1[[#This Row],[Tiền chiết khấu]])*8%</f>
        <v>54632.639999999999</v>
      </c>
      <c r="K460" s="69">
        <v>737541</v>
      </c>
      <c r="L460" s="8" t="s">
        <v>24</v>
      </c>
      <c r="M460" s="41">
        <v>45928</v>
      </c>
      <c r="N460" s="29" t="s">
        <v>4498</v>
      </c>
      <c r="O460" s="69">
        <f>IF(Table1[[#This Row],[Phân loại]]="Tồn đầu kỳ",Table1[[#This Row],[Tổng giá trị]],0)</f>
        <v>0</v>
      </c>
      <c r="P460" s="8">
        <f>IF(Table1[[#This Row],[Số còn phải thu ĐK]]&lt;&gt;0,0,IF(Table1[[#This Row],[Phân loại]]="Bán hàng",Table1[[#This Row],[Tổng giá trị]],-Table1[[#This Row],[Tổng giá trị]]))</f>
        <v>737541</v>
      </c>
      <c r="Q460" s="18">
        <f t="shared" si="67"/>
        <v>737541</v>
      </c>
      <c r="R460" s="8">
        <f>Table1[[#This Row],[Số còn phải thu ĐK]]+Table1[[#This Row],[Giá Trị HD sau CK]]-Table1[[#This Row],[Số tiền đã thu]]</f>
        <v>0</v>
      </c>
      <c r="S460" s="7">
        <f>IF(Table1[[#This Row],[Ngày hóa đơn]]&lt;&gt;"",Table1[[#This Row],[Ngày hóa đơn]],Table1[[#This Row],[Ngày hạch toán]])</f>
        <v>45873</v>
      </c>
      <c r="T460" s="8"/>
      <c r="U460" s="7">
        <f>IF(Table1[[#This Row],[Ngày tính CN]]="","",S460+T460)</f>
        <v>45873</v>
      </c>
      <c r="V460" s="71">
        <f ca="1">IF(Table1[[#This Row],[Hạn thanh toán]]="","",IF((U460-NOW())&lt;0,0,(U460-NOW())))</f>
        <v>0</v>
      </c>
      <c r="W460" s="69"/>
      <c r="X460" s="65" t="str">
        <f t="shared" ref="X460:X525" ca="1" si="70">IF(OR($U460="",$R460=0),"",IF((U$4-NOW())&lt;0,-($U460-NOW()),0))</f>
        <v/>
      </c>
      <c r="Y460" s="65" t="str">
        <f t="shared" si="68"/>
        <v>Đã thanh toán</v>
      </c>
      <c r="Z460" s="250">
        <f>Table1[[#This Row],[Hạn thanh toán]]</f>
        <v>45873</v>
      </c>
      <c r="AA460" s="250">
        <f>Table1[[#This Row],[Ngày Thanh toán]]</f>
        <v>45928</v>
      </c>
      <c r="AD460" s="3" t="str">
        <f>IF(Table1[[#This Row],[Mã khách hàng]]="","",VLOOKUP($A460,Ma_KH!$A:$Q,Ma_KH!O$1,0))</f>
        <v>KL00194</v>
      </c>
      <c r="AE460" s="3" t="str">
        <f>IF(Table1[[#This Row],[Mã khách hàng]]="","",VLOOKUP($A460,Ma_KH!$A:$Q,Ma_KH!P$1,0))</f>
        <v>Siêu thị TH's Mart SA5</v>
      </c>
      <c r="AF460" s="3" t="str">
        <f>VLOOKUP(A460,Ma_KH!A:Q,Ma_KH!J$1,0)</f>
        <v>Đỗ Minh Quang</v>
      </c>
    </row>
    <row r="461" spans="1:32" ht="16.5">
      <c r="A461" s="66" t="s">
        <v>81</v>
      </c>
      <c r="B461" s="66" t="s">
        <v>880</v>
      </c>
      <c r="C461" s="67">
        <v>45903</v>
      </c>
      <c r="D461" s="68" t="s">
        <v>886</v>
      </c>
      <c r="E461" s="67"/>
      <c r="F461" s="72"/>
      <c r="G461" s="66" t="s">
        <v>887</v>
      </c>
      <c r="H461" s="69">
        <v>934110</v>
      </c>
      <c r="I461" s="69">
        <v>65388</v>
      </c>
      <c r="J461" s="69">
        <f>(Table1[[#This Row],[Tiền hàng]]-Table1[[#This Row],[Tiền chiết khấu]])*8%</f>
        <v>69497.759999999995</v>
      </c>
      <c r="K461" s="69">
        <v>938220</v>
      </c>
      <c r="L461" s="8" t="s">
        <v>24</v>
      </c>
      <c r="M461" s="41">
        <v>45928</v>
      </c>
      <c r="N461" s="29" t="s">
        <v>4498</v>
      </c>
      <c r="O461" s="69">
        <f>IF(Table1[[#This Row],[Phân loại]]="Tồn đầu kỳ",Table1[[#This Row],[Tổng giá trị]],0)</f>
        <v>0</v>
      </c>
      <c r="P461" s="8">
        <f>IF(Table1[[#This Row],[Số còn phải thu ĐK]]&lt;&gt;0,0,IF(Table1[[#This Row],[Phân loại]]="Bán hàng",Table1[[#This Row],[Tổng giá trị]],-Table1[[#This Row],[Tổng giá trị]]))</f>
        <v>938220</v>
      </c>
      <c r="Q461" s="18">
        <f t="shared" si="67"/>
        <v>938220</v>
      </c>
      <c r="R461" s="8">
        <f>Table1[[#This Row],[Số còn phải thu ĐK]]+Table1[[#This Row],[Giá Trị HD sau CK]]-Table1[[#This Row],[Số tiền đã thu]]</f>
        <v>0</v>
      </c>
      <c r="S461" s="7">
        <f>IF(Table1[[#This Row],[Ngày hóa đơn]]&lt;&gt;"",Table1[[#This Row],[Ngày hóa đơn]],Table1[[#This Row],[Ngày hạch toán]])</f>
        <v>45903</v>
      </c>
      <c r="T461" s="8"/>
      <c r="U461" s="7">
        <f>IF(Table1[[#This Row],[Ngày tính CN]]="","",S461+T461)</f>
        <v>45903</v>
      </c>
      <c r="V461" s="71">
        <f ca="1">IF(Table1[[#This Row],[Hạn thanh toán]]="","",IF((U461-NOW())&lt;0,0,(U461-NOW())))</f>
        <v>0</v>
      </c>
      <c r="W461" s="69"/>
      <c r="X461" s="65" t="str">
        <f t="shared" ca="1" si="70"/>
        <v/>
      </c>
      <c r="Y461" s="65" t="str">
        <f t="shared" si="68"/>
        <v>Đã thanh toán</v>
      </c>
      <c r="Z461" s="250">
        <f>Table1[[#This Row],[Hạn thanh toán]]</f>
        <v>45903</v>
      </c>
      <c r="AA461" s="250">
        <f>Table1[[#This Row],[Ngày Thanh toán]]</f>
        <v>45928</v>
      </c>
      <c r="AD461" s="3" t="str">
        <f>IF(Table1[[#This Row],[Mã khách hàng]]="","",VLOOKUP($A461,Ma_KH!$A:$Q,Ma_KH!O$1,0))</f>
        <v>KL00194</v>
      </c>
      <c r="AE461" s="3" t="str">
        <f>IF(Table1[[#This Row],[Mã khách hàng]]="","",VLOOKUP($A461,Ma_KH!$A:$Q,Ma_KH!P$1,0))</f>
        <v>Siêu thị TH's Mart SA5</v>
      </c>
      <c r="AF461" s="3" t="str">
        <f>VLOOKUP(A461,Ma_KH!A:Q,Ma_KH!J$1,0)</f>
        <v>Đỗ Minh Quang</v>
      </c>
    </row>
    <row r="462" spans="1:32" ht="16.5">
      <c r="A462" s="66" t="s">
        <v>81</v>
      </c>
      <c r="B462" s="66" t="s">
        <v>880</v>
      </c>
      <c r="C462" s="67">
        <v>45958</v>
      </c>
      <c r="D462" s="68" t="s">
        <v>888</v>
      </c>
      <c r="E462" s="67"/>
      <c r="F462" s="72"/>
      <c r="G462" s="72" t="s">
        <v>889</v>
      </c>
      <c r="H462" s="69">
        <v>566955</v>
      </c>
      <c r="I462" s="69">
        <v>39687</v>
      </c>
      <c r="J462" s="69">
        <f>(Table1[[#This Row],[Tiền hàng]]-Table1[[#This Row],[Tiền chiết khấu]])*8%</f>
        <v>42181.440000000002</v>
      </c>
      <c r="K462" s="69">
        <v>569449</v>
      </c>
      <c r="L462" s="8" t="s">
        <v>24</v>
      </c>
      <c r="M462" s="60">
        <v>45961</v>
      </c>
      <c r="N462" s="61" t="s">
        <v>19282</v>
      </c>
      <c r="O462" s="69">
        <f>IF(Table1[[#This Row],[Phân loại]]="Tồn đầu kỳ",Table1[[#This Row],[Tổng giá trị]],0)</f>
        <v>0</v>
      </c>
      <c r="P462" s="8">
        <f>IF(Table1[[#This Row],[Số còn phải thu ĐK]]&lt;&gt;0,0,IF(Table1[[#This Row],[Phân loại]]="Bán hàng",Table1[[#This Row],[Tổng giá trị]],-Table1[[#This Row],[Tổng giá trị]]))</f>
        <v>569449</v>
      </c>
      <c r="Q462" s="18">
        <f t="shared" si="67"/>
        <v>569449</v>
      </c>
      <c r="R462" s="8">
        <f>Table1[[#This Row],[Số còn phải thu ĐK]]+Table1[[#This Row],[Giá Trị HD sau CK]]-Table1[[#This Row],[Số tiền đã thu]]</f>
        <v>0</v>
      </c>
      <c r="S462" s="7">
        <f>IF(Table1[[#This Row],[Ngày hóa đơn]]&lt;&gt;"",Table1[[#This Row],[Ngày hóa đơn]],Table1[[#This Row],[Ngày hạch toán]])</f>
        <v>45958</v>
      </c>
      <c r="T462" s="8"/>
      <c r="U462" s="7">
        <f>IF(Table1[[#This Row],[Ngày tính CN]]="","",S462+T462)</f>
        <v>45958</v>
      </c>
      <c r="V462" s="71">
        <f ca="1">IF(Table1[[#This Row],[Hạn thanh toán]]="","",IF((U462-NOW())&lt;0,0,(U462-NOW())))</f>
        <v>0</v>
      </c>
      <c r="W462" s="69"/>
      <c r="X462" s="65" t="str">
        <f t="shared" ca="1" si="70"/>
        <v/>
      </c>
      <c r="Y462" s="65" t="str">
        <f t="shared" si="68"/>
        <v>Đã thanh toán</v>
      </c>
      <c r="Z462" s="250">
        <f>Table1[[#This Row],[Hạn thanh toán]]</f>
        <v>45958</v>
      </c>
      <c r="AA462" s="250">
        <f>Table1[[#This Row],[Ngày Thanh toán]]</f>
        <v>45961</v>
      </c>
      <c r="AD462" s="3" t="str">
        <f>IF(Table1[[#This Row],[Mã khách hàng]]="","",VLOOKUP($A462,Ma_KH!$A:$Q,Ma_KH!O$1,0))</f>
        <v>KL00194</v>
      </c>
      <c r="AE462" s="3" t="str">
        <f>IF(Table1[[#This Row],[Mã khách hàng]]="","",VLOOKUP($A462,Ma_KH!$A:$Q,Ma_KH!P$1,0))</f>
        <v>Siêu thị TH's Mart SA5</v>
      </c>
      <c r="AF462" s="3" t="str">
        <f>VLOOKUP(A462,Ma_KH!A:Q,Ma_KH!J$1,0)</f>
        <v>Đỗ Minh Quang</v>
      </c>
    </row>
    <row r="463" spans="1:32" ht="16.5">
      <c r="A463" s="73" t="s">
        <v>82</v>
      </c>
      <c r="B463" s="73" t="s">
        <v>890</v>
      </c>
      <c r="C463" s="75">
        <v>45719</v>
      </c>
      <c r="D463" s="76" t="s">
        <v>891</v>
      </c>
      <c r="E463" s="75"/>
      <c r="F463" s="81"/>
      <c r="G463" s="73" t="s">
        <v>892</v>
      </c>
      <c r="H463" s="69">
        <v>2420060</v>
      </c>
      <c r="I463" s="69">
        <v>121003</v>
      </c>
      <c r="J463" s="69">
        <f>(Table1[[#This Row],[Tiền hàng]]-Table1[[#This Row],[Tiền chiết khấu]])*8%</f>
        <v>183924.56</v>
      </c>
      <c r="K463" s="69">
        <v>2482982</v>
      </c>
      <c r="L463" s="8" t="s">
        <v>24</v>
      </c>
      <c r="M463" s="41">
        <v>45840</v>
      </c>
      <c r="N463" s="29" t="s">
        <v>4499</v>
      </c>
      <c r="O463" s="69">
        <f>IF(Table1[[#This Row],[Phân loại]]="Tồn đầu kỳ",Table1[[#This Row],[Tổng giá trị]],0)</f>
        <v>0</v>
      </c>
      <c r="P463" s="8">
        <f>IF(Table1[[#This Row],[Số còn phải thu ĐK]]&lt;&gt;0,0,IF(Table1[[#This Row],[Phân loại]]="Bán hàng",Table1[[#This Row],[Tổng giá trị]],-Table1[[#This Row],[Tổng giá trị]]))</f>
        <v>2482982</v>
      </c>
      <c r="Q463" s="18">
        <f t="shared" si="67"/>
        <v>2482982</v>
      </c>
      <c r="R463" s="8">
        <f>Table1[[#This Row],[Số còn phải thu ĐK]]+Table1[[#This Row],[Giá Trị HD sau CK]]-Table1[[#This Row],[Số tiền đã thu]]</f>
        <v>0</v>
      </c>
      <c r="S463" s="7">
        <f>IF(Table1[[#This Row],[Ngày hóa đơn]]&lt;&gt;"",Table1[[#This Row],[Ngày hóa đơn]],Table1[[#This Row],[Ngày hạch toán]])</f>
        <v>45719</v>
      </c>
      <c r="T463" s="8"/>
      <c r="U463" s="7">
        <f>IF(Table1[[#This Row],[Ngày tính CN]]="","",S463+T463)</f>
        <v>45719</v>
      </c>
      <c r="V463" s="71">
        <f ca="1">IF(Table1[[#This Row],[Hạn thanh toán]]="","",IF((U463-NOW())&lt;0,0,(U463-NOW())))</f>
        <v>0</v>
      </c>
      <c r="W463" s="69"/>
      <c r="X463" s="65" t="str">
        <f t="shared" ca="1" si="70"/>
        <v/>
      </c>
      <c r="Y463" s="65" t="str">
        <f t="shared" si="68"/>
        <v>Đã thanh toán</v>
      </c>
      <c r="Z463" s="250">
        <f>Table1[[#This Row],[Hạn thanh toán]]</f>
        <v>45719</v>
      </c>
      <c r="AA463" s="250">
        <f>Table1[[#This Row],[Ngày Thanh toán]]</f>
        <v>45840</v>
      </c>
      <c r="AD463" s="3" t="str">
        <f>IF(Table1[[#This Row],[Mã khách hàng]]="","",VLOOKUP($A463,Ma_KH!$A:$Q,Ma_KH!O$1,0))</f>
        <v>TDMART</v>
      </c>
      <c r="AE463" s="3" t="str">
        <f>IF(Table1[[#This Row],[Mã khách hàng]]="","",VLOOKUP($A463,Ma_KH!$A:$Q,Ma_KH!P$1,0))</f>
        <v>TD Mart</v>
      </c>
      <c r="AF463" s="3" t="str">
        <f>VLOOKUP(A463,Ma_KH!A:Q,Ma_KH!J$1,0)</f>
        <v>Vũ Anh Tuấn</v>
      </c>
    </row>
    <row r="464" spans="1:32" ht="16.5">
      <c r="A464" s="73" t="s">
        <v>82</v>
      </c>
      <c r="B464" s="73" t="s">
        <v>890</v>
      </c>
      <c r="C464" s="75">
        <v>45765</v>
      </c>
      <c r="D464" s="76" t="s">
        <v>893</v>
      </c>
      <c r="E464" s="75"/>
      <c r="F464" s="81"/>
      <c r="G464" s="73" t="s">
        <v>894</v>
      </c>
      <c r="H464" s="69">
        <v>1224104</v>
      </c>
      <c r="I464" s="69">
        <v>61205</v>
      </c>
      <c r="J464" s="69">
        <f>(Table1[[#This Row],[Tiền hàng]]-Table1[[#This Row],[Tiền chiết khấu]])*8%</f>
        <v>93031.92</v>
      </c>
      <c r="K464" s="69">
        <v>1255931</v>
      </c>
      <c r="L464" s="8" t="s">
        <v>24</v>
      </c>
      <c r="M464" s="41">
        <v>45840</v>
      </c>
      <c r="N464" s="29" t="s">
        <v>4499</v>
      </c>
      <c r="O464" s="69">
        <f>IF(Table1[[#This Row],[Phân loại]]="Tồn đầu kỳ",Table1[[#This Row],[Tổng giá trị]],0)</f>
        <v>0</v>
      </c>
      <c r="P464" s="8">
        <f>IF(Table1[[#This Row],[Số còn phải thu ĐK]]&lt;&gt;0,0,IF(Table1[[#This Row],[Phân loại]]="Bán hàng",Table1[[#This Row],[Tổng giá trị]],-Table1[[#This Row],[Tổng giá trị]]))</f>
        <v>1255931</v>
      </c>
      <c r="Q464" s="18">
        <f t="shared" ref="Q464:Q529" si="71">IF(M464&lt;&gt;"",IF(O464&lt;&gt;0,O464,P464),0)</f>
        <v>1255931</v>
      </c>
      <c r="R464" s="8">
        <f>Table1[[#This Row],[Số còn phải thu ĐK]]+Table1[[#This Row],[Giá Trị HD sau CK]]-Table1[[#This Row],[Số tiền đã thu]]</f>
        <v>0</v>
      </c>
      <c r="S464" s="7">
        <f>IF(Table1[[#This Row],[Ngày hóa đơn]]&lt;&gt;"",Table1[[#This Row],[Ngày hóa đơn]],Table1[[#This Row],[Ngày hạch toán]])</f>
        <v>45765</v>
      </c>
      <c r="T464" s="8"/>
      <c r="U464" s="7">
        <f>IF(Table1[[#This Row],[Ngày tính CN]]="","",S464+T464)</f>
        <v>45765</v>
      </c>
      <c r="V464" s="71">
        <f ca="1">IF(Table1[[#This Row],[Hạn thanh toán]]="","",IF((U464-NOW())&lt;0,0,(U464-NOW())))</f>
        <v>0</v>
      </c>
      <c r="W464" s="69"/>
      <c r="X464" s="65" t="str">
        <f t="shared" ca="1" si="70"/>
        <v/>
      </c>
      <c r="Y464" s="65" t="str">
        <f t="shared" si="68"/>
        <v>Đã thanh toán</v>
      </c>
      <c r="Z464" s="250">
        <f>Table1[[#This Row],[Hạn thanh toán]]</f>
        <v>45765</v>
      </c>
      <c r="AA464" s="250">
        <f>Table1[[#This Row],[Ngày Thanh toán]]</f>
        <v>45840</v>
      </c>
      <c r="AD464" s="3" t="str">
        <f>IF(Table1[[#This Row],[Mã khách hàng]]="","",VLOOKUP($A464,Ma_KH!$A:$Q,Ma_KH!O$1,0))</f>
        <v>TDMART</v>
      </c>
      <c r="AE464" s="3" t="str">
        <f>IF(Table1[[#This Row],[Mã khách hàng]]="","",VLOOKUP($A464,Ma_KH!$A:$Q,Ma_KH!P$1,0))</f>
        <v>TD Mart</v>
      </c>
      <c r="AF464" s="3" t="str">
        <f>VLOOKUP(A464,Ma_KH!A:Q,Ma_KH!J$1,0)</f>
        <v>Vũ Anh Tuấn</v>
      </c>
    </row>
    <row r="465" spans="1:32" ht="16.5">
      <c r="A465" s="73" t="s">
        <v>82</v>
      </c>
      <c r="B465" s="73" t="s">
        <v>890</v>
      </c>
      <c r="C465" s="75">
        <v>45839</v>
      </c>
      <c r="D465" s="76" t="s">
        <v>895</v>
      </c>
      <c r="E465" s="75"/>
      <c r="F465" s="81"/>
      <c r="G465" s="73" t="s">
        <v>896</v>
      </c>
      <c r="H465" s="69">
        <v>1056599</v>
      </c>
      <c r="I465" s="69">
        <v>52830</v>
      </c>
      <c r="J465" s="69">
        <f>(Table1[[#This Row],[Tiền hàng]]-Table1[[#This Row],[Tiền chiết khấu]])*8%</f>
        <v>80301.52</v>
      </c>
      <c r="K465" s="69">
        <v>1084071</v>
      </c>
      <c r="L465" s="8" t="s">
        <v>24</v>
      </c>
      <c r="M465" s="41">
        <v>45958</v>
      </c>
      <c r="N465" s="61" t="s">
        <v>4500</v>
      </c>
      <c r="O465" s="69">
        <f>IF(Table1[[#This Row],[Phân loại]]="Tồn đầu kỳ",Table1[[#This Row],[Tổng giá trị]],0)</f>
        <v>0</v>
      </c>
      <c r="P465" s="8">
        <f>IF(Table1[[#This Row],[Số còn phải thu ĐK]]&lt;&gt;0,0,IF(Table1[[#This Row],[Phân loại]]="Bán hàng",Table1[[#This Row],[Tổng giá trị]],-Table1[[#This Row],[Tổng giá trị]]))</f>
        <v>1084071</v>
      </c>
      <c r="Q465" s="18">
        <f t="shared" si="71"/>
        <v>1084071</v>
      </c>
      <c r="R465" s="8">
        <f>Table1[[#This Row],[Số còn phải thu ĐK]]+Table1[[#This Row],[Giá Trị HD sau CK]]-Table1[[#This Row],[Số tiền đã thu]]</f>
        <v>0</v>
      </c>
      <c r="S465" s="7">
        <f>IF(Table1[[#This Row],[Ngày hóa đơn]]&lt;&gt;"",Table1[[#This Row],[Ngày hóa đơn]],Table1[[#This Row],[Ngày hạch toán]])</f>
        <v>45839</v>
      </c>
      <c r="T465" s="8"/>
      <c r="U465" s="7">
        <f>IF(Table1[[#This Row],[Ngày tính CN]]="","",S465+T465)</f>
        <v>45839</v>
      </c>
      <c r="V465" s="71">
        <f ca="1">IF(Table1[[#This Row],[Hạn thanh toán]]="","",IF((U465-NOW())&lt;0,0,(U465-NOW())))</f>
        <v>0</v>
      </c>
      <c r="W465" s="69"/>
      <c r="X465" s="65" t="str">
        <f t="shared" ca="1" si="70"/>
        <v/>
      </c>
      <c r="Y465" s="65" t="str">
        <f t="shared" si="68"/>
        <v>Đã thanh toán</v>
      </c>
      <c r="Z465" s="250">
        <f>Table1[[#This Row],[Hạn thanh toán]]</f>
        <v>45839</v>
      </c>
      <c r="AA465" s="250">
        <f>Table1[[#This Row],[Ngày Thanh toán]]</f>
        <v>45958</v>
      </c>
      <c r="AD465" s="3" t="str">
        <f>IF(Table1[[#This Row],[Mã khách hàng]]="","",VLOOKUP($A465,Ma_KH!$A:$Q,Ma_KH!O$1,0))</f>
        <v>TDMART</v>
      </c>
      <c r="AE465" s="3" t="str">
        <f>IF(Table1[[#This Row],[Mã khách hàng]]="","",VLOOKUP($A465,Ma_KH!$A:$Q,Ma_KH!P$1,0))</f>
        <v>TD Mart</v>
      </c>
      <c r="AF465" s="3" t="str">
        <f>VLOOKUP(A465,Ma_KH!A:Q,Ma_KH!J$1,0)</f>
        <v>Vũ Anh Tuấn</v>
      </c>
    </row>
    <row r="466" spans="1:32" ht="16.5">
      <c r="A466" s="66" t="s">
        <v>82</v>
      </c>
      <c r="B466" s="66" t="s">
        <v>890</v>
      </c>
      <c r="C466" s="67">
        <v>45840</v>
      </c>
      <c r="D466" s="68" t="s">
        <v>897</v>
      </c>
      <c r="E466" s="67"/>
      <c r="F466" s="72"/>
      <c r="G466" s="72"/>
      <c r="H466" s="69"/>
      <c r="I466" s="69">
        <v>0</v>
      </c>
      <c r="J466" s="69">
        <f>(Table1[[#This Row],[Tiền hàng]]-Table1[[#This Row],[Tiền chiết khấu]])*8%</f>
        <v>0</v>
      </c>
      <c r="K466" s="69">
        <v>933843</v>
      </c>
      <c r="L466" s="8" t="s">
        <v>17</v>
      </c>
      <c r="M466" s="41">
        <v>45840</v>
      </c>
      <c r="N466" s="29" t="s">
        <v>4499</v>
      </c>
      <c r="O466" s="69">
        <f>IF(Table1[[#This Row],[Phân loại]]="Tồn đầu kỳ",Table1[[#This Row],[Tổng giá trị]],0)</f>
        <v>0</v>
      </c>
      <c r="P466" s="8">
        <f>IF(Table1[[#This Row],[Số còn phải thu ĐK]]&lt;&gt;0,0,IF(Table1[[#This Row],[Phân loại]]="Bán hàng",Table1[[#This Row],[Tổng giá trị]],-Table1[[#This Row],[Tổng giá trị]]))</f>
        <v>-933843</v>
      </c>
      <c r="Q466" s="18">
        <f t="shared" si="71"/>
        <v>-933843</v>
      </c>
      <c r="R466" s="8">
        <f>Table1[[#This Row],[Số còn phải thu ĐK]]+Table1[[#This Row],[Giá Trị HD sau CK]]-Table1[[#This Row],[Số tiền đã thu]]</f>
        <v>0</v>
      </c>
      <c r="S466" s="7">
        <f>IF(Table1[[#This Row],[Ngày hóa đơn]]&lt;&gt;"",Table1[[#This Row],[Ngày hóa đơn]],Table1[[#This Row],[Ngày hạch toán]])</f>
        <v>45840</v>
      </c>
      <c r="T466" s="8"/>
      <c r="U466" s="7">
        <f>IF(Table1[[#This Row],[Ngày tính CN]]="","",S466+T466)</f>
        <v>45840</v>
      </c>
      <c r="V466" s="71">
        <f ca="1">IF(Table1[[#This Row],[Hạn thanh toán]]="","",IF((U466-NOW())&lt;0,0,(U466-NOW())))</f>
        <v>0</v>
      </c>
      <c r="W466" s="69"/>
      <c r="X466" s="65" t="str">
        <f t="shared" ca="1" si="70"/>
        <v/>
      </c>
      <c r="Y466" s="65" t="str">
        <f t="shared" si="68"/>
        <v>Đã thanh toán</v>
      </c>
      <c r="Z466" s="250">
        <f>Table1[[#This Row],[Hạn thanh toán]]</f>
        <v>45840</v>
      </c>
      <c r="AA466" s="250">
        <f>Table1[[#This Row],[Ngày Thanh toán]]</f>
        <v>45840</v>
      </c>
      <c r="AD466" s="3" t="str">
        <f>IF(Table1[[#This Row],[Mã khách hàng]]="","",VLOOKUP($A466,Ma_KH!$A:$Q,Ma_KH!O$1,0))</f>
        <v>TDMART</v>
      </c>
      <c r="AE466" s="3" t="str">
        <f>IF(Table1[[#This Row],[Mã khách hàng]]="","",VLOOKUP($A466,Ma_KH!$A:$Q,Ma_KH!P$1,0))</f>
        <v>TD Mart</v>
      </c>
      <c r="AF466" s="3" t="str">
        <f>VLOOKUP(A466,Ma_KH!A:Q,Ma_KH!J$1,0)</f>
        <v>Vũ Anh Tuấn</v>
      </c>
    </row>
    <row r="467" spans="1:32" ht="16.5">
      <c r="A467" s="73" t="s">
        <v>82</v>
      </c>
      <c r="B467" s="73" t="s">
        <v>890</v>
      </c>
      <c r="C467" s="75">
        <v>45875</v>
      </c>
      <c r="D467" s="76" t="s">
        <v>898</v>
      </c>
      <c r="E467" s="75"/>
      <c r="F467" s="81"/>
      <c r="G467" s="73" t="s">
        <v>896</v>
      </c>
      <c r="H467" s="69">
        <v>1288000</v>
      </c>
      <c r="I467" s="69">
        <v>64400</v>
      </c>
      <c r="J467" s="69">
        <f>(Table1[[#This Row],[Tiền hàng]]-Table1[[#This Row],[Tiền chiết khấu]])*8%</f>
        <v>97888</v>
      </c>
      <c r="K467" s="69">
        <v>1321488</v>
      </c>
      <c r="L467" s="8" t="s">
        <v>24</v>
      </c>
      <c r="M467" s="41">
        <v>45958</v>
      </c>
      <c r="N467" s="61" t="s">
        <v>4501</v>
      </c>
      <c r="O467" s="69">
        <f>IF(Table1[[#This Row],[Phân loại]]="Tồn đầu kỳ",Table1[[#This Row],[Tổng giá trị]],0)</f>
        <v>0</v>
      </c>
      <c r="P467" s="8">
        <f>IF(Table1[[#This Row],[Số còn phải thu ĐK]]&lt;&gt;0,0,IF(Table1[[#This Row],[Phân loại]]="Bán hàng",Table1[[#This Row],[Tổng giá trị]],-Table1[[#This Row],[Tổng giá trị]]))</f>
        <v>1321488</v>
      </c>
      <c r="Q467" s="18">
        <f t="shared" si="71"/>
        <v>1321488</v>
      </c>
      <c r="R467" s="8">
        <f>Table1[[#This Row],[Số còn phải thu ĐK]]+Table1[[#This Row],[Giá Trị HD sau CK]]-Table1[[#This Row],[Số tiền đã thu]]</f>
        <v>0</v>
      </c>
      <c r="S467" s="7">
        <f>IF(Table1[[#This Row],[Ngày hóa đơn]]&lt;&gt;"",Table1[[#This Row],[Ngày hóa đơn]],Table1[[#This Row],[Ngày hạch toán]])</f>
        <v>45875</v>
      </c>
      <c r="T467" s="8"/>
      <c r="U467" s="7">
        <f>IF(Table1[[#This Row],[Ngày tính CN]]="","",S467+T467)</f>
        <v>45875</v>
      </c>
      <c r="V467" s="71">
        <f ca="1">IF(Table1[[#This Row],[Hạn thanh toán]]="","",IF((U467-NOW())&lt;0,0,(U467-NOW())))</f>
        <v>0</v>
      </c>
      <c r="W467" s="69"/>
      <c r="X467" s="65" t="str">
        <f t="shared" ca="1" si="70"/>
        <v/>
      </c>
      <c r="Y467" s="65" t="str">
        <f t="shared" si="68"/>
        <v>Đã thanh toán</v>
      </c>
      <c r="Z467" s="250">
        <f>Table1[[#This Row],[Hạn thanh toán]]</f>
        <v>45875</v>
      </c>
      <c r="AA467" s="250">
        <f>Table1[[#This Row],[Ngày Thanh toán]]</f>
        <v>45958</v>
      </c>
      <c r="AD467" s="3" t="str">
        <f>IF(Table1[[#This Row],[Mã khách hàng]]="","",VLOOKUP($A467,Ma_KH!$A:$Q,Ma_KH!O$1,0))</f>
        <v>TDMART</v>
      </c>
      <c r="AE467" s="3" t="str">
        <f>IF(Table1[[#This Row],[Mã khách hàng]]="","",VLOOKUP($A467,Ma_KH!$A:$Q,Ma_KH!P$1,0))</f>
        <v>TD Mart</v>
      </c>
      <c r="AF467" s="3" t="str">
        <f>VLOOKUP(A467,Ma_KH!A:Q,Ma_KH!J$1,0)</f>
        <v>Vũ Anh Tuấn</v>
      </c>
    </row>
    <row r="468" spans="1:32" ht="16.5">
      <c r="A468" s="73" t="s">
        <v>82</v>
      </c>
      <c r="B468" s="73" t="s">
        <v>890</v>
      </c>
      <c r="C468" s="75">
        <v>45875</v>
      </c>
      <c r="D468" s="76" t="s">
        <v>899</v>
      </c>
      <c r="E468" s="75"/>
      <c r="F468" s="81"/>
      <c r="G468" s="81"/>
      <c r="H468" s="69"/>
      <c r="I468" s="69">
        <v>0</v>
      </c>
      <c r="J468" s="69">
        <f>(Table1[[#This Row],[Tiền hàng]]-Table1[[#This Row],[Tiền chiết khấu]])*8%</f>
        <v>0</v>
      </c>
      <c r="K468" s="69">
        <v>253532</v>
      </c>
      <c r="L468" s="8" t="s">
        <v>17</v>
      </c>
      <c r="M468" s="41">
        <v>45958</v>
      </c>
      <c r="N468" s="61" t="s">
        <v>4501</v>
      </c>
      <c r="O468" s="69">
        <f>IF(Table1[[#This Row],[Phân loại]]="Tồn đầu kỳ",Table1[[#This Row],[Tổng giá trị]],0)</f>
        <v>0</v>
      </c>
      <c r="P468" s="8">
        <f>IF(Table1[[#This Row],[Số còn phải thu ĐK]]&lt;&gt;0,0,IF(Table1[[#This Row],[Phân loại]]="Bán hàng",Table1[[#This Row],[Tổng giá trị]],-Table1[[#This Row],[Tổng giá trị]]))</f>
        <v>-253532</v>
      </c>
      <c r="Q468" s="18">
        <f t="shared" si="71"/>
        <v>-253532</v>
      </c>
      <c r="R468" s="8">
        <f>Table1[[#This Row],[Số còn phải thu ĐK]]+Table1[[#This Row],[Giá Trị HD sau CK]]-Table1[[#This Row],[Số tiền đã thu]]</f>
        <v>0</v>
      </c>
      <c r="S468" s="7">
        <f>IF(Table1[[#This Row],[Ngày hóa đơn]]&lt;&gt;"",Table1[[#This Row],[Ngày hóa đơn]],Table1[[#This Row],[Ngày hạch toán]])</f>
        <v>45875</v>
      </c>
      <c r="T468" s="8"/>
      <c r="U468" s="7">
        <f>IF(Table1[[#This Row],[Ngày tính CN]]="","",S468+T468)</f>
        <v>45875</v>
      </c>
      <c r="V468" s="71">
        <f ca="1">IF(Table1[[#This Row],[Hạn thanh toán]]="","",IF((U468-NOW())&lt;0,0,(U468-NOW())))</f>
        <v>0</v>
      </c>
      <c r="W468" s="69"/>
      <c r="X468" s="65" t="str">
        <f t="shared" ca="1" si="70"/>
        <v/>
      </c>
      <c r="Y468" s="65" t="str">
        <f t="shared" si="68"/>
        <v>Đã thanh toán</v>
      </c>
      <c r="Z468" s="250">
        <f>Table1[[#This Row],[Hạn thanh toán]]</f>
        <v>45875</v>
      </c>
      <c r="AA468" s="250">
        <f>Table1[[#This Row],[Ngày Thanh toán]]</f>
        <v>45958</v>
      </c>
      <c r="AD468" s="3" t="str">
        <f>IF(Table1[[#This Row],[Mã khách hàng]]="","",VLOOKUP($A468,Ma_KH!$A:$Q,Ma_KH!O$1,0))</f>
        <v>TDMART</v>
      </c>
      <c r="AE468" s="3" t="str">
        <f>IF(Table1[[#This Row],[Mã khách hàng]]="","",VLOOKUP($A468,Ma_KH!$A:$Q,Ma_KH!P$1,0))</f>
        <v>TD Mart</v>
      </c>
      <c r="AF468" s="3" t="str">
        <f>VLOOKUP(A468,Ma_KH!A:Q,Ma_KH!J$1,0)</f>
        <v>Vũ Anh Tuấn</v>
      </c>
    </row>
    <row r="469" spans="1:32" ht="16.5">
      <c r="A469" s="73" t="s">
        <v>82</v>
      </c>
      <c r="B469" s="73" t="s">
        <v>890</v>
      </c>
      <c r="C469" s="75">
        <v>45905</v>
      </c>
      <c r="D469" s="76" t="s">
        <v>900</v>
      </c>
      <c r="E469" s="75"/>
      <c r="F469" s="81"/>
      <c r="G469" s="73" t="s">
        <v>896</v>
      </c>
      <c r="H469" s="69">
        <v>1541750</v>
      </c>
      <c r="I469" s="69">
        <v>77088</v>
      </c>
      <c r="J469" s="69">
        <f>(Table1[[#This Row],[Tiền hàng]]-Table1[[#This Row],[Tiền chiết khấu]])*8%</f>
        <v>117172.96</v>
      </c>
      <c r="K469" s="69">
        <v>1581835</v>
      </c>
      <c r="L469" s="8" t="s">
        <v>24</v>
      </c>
      <c r="M469" s="41">
        <v>45958</v>
      </c>
      <c r="N469" s="29" t="s">
        <v>4502</v>
      </c>
      <c r="O469" s="69">
        <f>IF(Table1[[#This Row],[Phân loại]]="Tồn đầu kỳ",Table1[[#This Row],[Tổng giá trị]],0)</f>
        <v>0</v>
      </c>
      <c r="P469" s="8">
        <f>IF(Table1[[#This Row],[Số còn phải thu ĐK]]&lt;&gt;0,0,IF(Table1[[#This Row],[Phân loại]]="Bán hàng",Table1[[#This Row],[Tổng giá trị]],-Table1[[#This Row],[Tổng giá trị]]))</f>
        <v>1581835</v>
      </c>
      <c r="Q469" s="18">
        <f t="shared" si="71"/>
        <v>1581835</v>
      </c>
      <c r="R469" s="8">
        <f>Table1[[#This Row],[Số còn phải thu ĐK]]+Table1[[#This Row],[Giá Trị HD sau CK]]-Table1[[#This Row],[Số tiền đã thu]]</f>
        <v>0</v>
      </c>
      <c r="S469" s="7">
        <f>IF(Table1[[#This Row],[Ngày hóa đơn]]&lt;&gt;"",Table1[[#This Row],[Ngày hóa đơn]],Table1[[#This Row],[Ngày hạch toán]])</f>
        <v>45905</v>
      </c>
      <c r="T469" s="8"/>
      <c r="U469" s="7">
        <f>IF(Table1[[#This Row],[Ngày tính CN]]="","",S469+T469)</f>
        <v>45905</v>
      </c>
      <c r="V469" s="71">
        <f ca="1">IF(Table1[[#This Row],[Hạn thanh toán]]="","",IF((U469-NOW())&lt;0,0,(U469-NOW())))</f>
        <v>0</v>
      </c>
      <c r="W469" s="69"/>
      <c r="X469" s="65" t="str">
        <f t="shared" ca="1" si="70"/>
        <v/>
      </c>
      <c r="Y469" s="65" t="str">
        <f t="shared" si="68"/>
        <v>Đã thanh toán</v>
      </c>
      <c r="Z469" s="250">
        <f>Table1[[#This Row],[Hạn thanh toán]]</f>
        <v>45905</v>
      </c>
      <c r="AA469" s="250">
        <f>Table1[[#This Row],[Ngày Thanh toán]]</f>
        <v>45958</v>
      </c>
      <c r="AD469" s="3" t="str">
        <f>IF(Table1[[#This Row],[Mã khách hàng]]="","",VLOOKUP($A469,Ma_KH!$A:$Q,Ma_KH!O$1,0))</f>
        <v>TDMART</v>
      </c>
      <c r="AE469" s="3" t="str">
        <f>IF(Table1[[#This Row],[Mã khách hàng]]="","",VLOOKUP($A469,Ma_KH!$A:$Q,Ma_KH!P$1,0))</f>
        <v>TD Mart</v>
      </c>
      <c r="AF469" s="3" t="str">
        <f>VLOOKUP(A469,Ma_KH!A:Q,Ma_KH!J$1,0)</f>
        <v>Vũ Anh Tuấn</v>
      </c>
    </row>
    <row r="470" spans="1:32" ht="16.5">
      <c r="A470" s="73" t="s">
        <v>82</v>
      </c>
      <c r="B470" s="73" t="s">
        <v>890</v>
      </c>
      <c r="C470" s="75">
        <v>45905</v>
      </c>
      <c r="D470" s="76" t="s">
        <v>901</v>
      </c>
      <c r="E470" s="75"/>
      <c r="F470" s="81"/>
      <c r="G470" s="81"/>
      <c r="H470" s="69"/>
      <c r="I470" s="69">
        <v>0</v>
      </c>
      <c r="J470" s="69">
        <f>(Table1[[#This Row],[Tiền hàng]]-Table1[[#This Row],[Tiền chiết khấu]])*8%</f>
        <v>0</v>
      </c>
      <c r="K470" s="69">
        <v>122162</v>
      </c>
      <c r="L470" s="8" t="s">
        <v>17</v>
      </c>
      <c r="M470" s="41">
        <v>45958</v>
      </c>
      <c r="N470" s="29" t="s">
        <v>4502</v>
      </c>
      <c r="O470" s="69">
        <f>IF(Table1[[#This Row],[Phân loại]]="Tồn đầu kỳ",Table1[[#This Row],[Tổng giá trị]],0)</f>
        <v>0</v>
      </c>
      <c r="P470" s="8">
        <f>IF(Table1[[#This Row],[Số còn phải thu ĐK]]&lt;&gt;0,0,IF(Table1[[#This Row],[Phân loại]]="Bán hàng",Table1[[#This Row],[Tổng giá trị]],-Table1[[#This Row],[Tổng giá trị]]))</f>
        <v>-122162</v>
      </c>
      <c r="Q470" s="18">
        <f t="shared" si="71"/>
        <v>-122162</v>
      </c>
      <c r="R470" s="8">
        <f>Table1[[#This Row],[Số còn phải thu ĐK]]+Table1[[#This Row],[Giá Trị HD sau CK]]-Table1[[#This Row],[Số tiền đã thu]]</f>
        <v>0</v>
      </c>
      <c r="S470" s="7">
        <f>IF(Table1[[#This Row],[Ngày hóa đơn]]&lt;&gt;"",Table1[[#This Row],[Ngày hóa đơn]],Table1[[#This Row],[Ngày hạch toán]])</f>
        <v>45905</v>
      </c>
      <c r="T470" s="8"/>
      <c r="U470" s="7">
        <f>IF(Table1[[#This Row],[Ngày tính CN]]="","",S470+T470)</f>
        <v>45905</v>
      </c>
      <c r="V470" s="71">
        <f ca="1">IF(Table1[[#This Row],[Hạn thanh toán]]="","",IF((U470-NOW())&lt;0,0,(U470-NOW())))</f>
        <v>0</v>
      </c>
      <c r="W470" s="69"/>
      <c r="X470" s="65" t="str">
        <f t="shared" ca="1" si="70"/>
        <v/>
      </c>
      <c r="Y470" s="65" t="str">
        <f t="shared" si="68"/>
        <v>Đã thanh toán</v>
      </c>
      <c r="Z470" s="250">
        <f>Table1[[#This Row],[Hạn thanh toán]]</f>
        <v>45905</v>
      </c>
      <c r="AA470" s="250">
        <f>Table1[[#This Row],[Ngày Thanh toán]]</f>
        <v>45958</v>
      </c>
      <c r="AD470" s="3" t="str">
        <f>IF(Table1[[#This Row],[Mã khách hàng]]="","",VLOOKUP($A470,Ma_KH!$A:$Q,Ma_KH!O$1,0))</f>
        <v>TDMART</v>
      </c>
      <c r="AE470" s="3" t="str">
        <f>IF(Table1[[#This Row],[Mã khách hàng]]="","",VLOOKUP($A470,Ma_KH!$A:$Q,Ma_KH!P$1,0))</f>
        <v>TD Mart</v>
      </c>
      <c r="AF470" s="3" t="str">
        <f>VLOOKUP(A470,Ma_KH!A:Q,Ma_KH!J$1,0)</f>
        <v>Vũ Anh Tuấn</v>
      </c>
    </row>
    <row r="471" spans="1:32" ht="16.5">
      <c r="A471" s="73" t="s">
        <v>82</v>
      </c>
      <c r="B471" s="73" t="s">
        <v>890</v>
      </c>
      <c r="C471" s="75">
        <v>45939</v>
      </c>
      <c r="D471" s="76" t="s">
        <v>902</v>
      </c>
      <c r="E471" s="75"/>
      <c r="F471" s="81"/>
      <c r="G471" s="73" t="s">
        <v>903</v>
      </c>
      <c r="H471" s="69">
        <v>580532</v>
      </c>
      <c r="I471" s="69">
        <v>29027</v>
      </c>
      <c r="J471" s="69">
        <f>(Table1[[#This Row],[Tiền hàng]]-Table1[[#This Row],[Tiền chiết khấu]])*8%</f>
        <v>44120.4</v>
      </c>
      <c r="K471" s="69">
        <v>595625</v>
      </c>
      <c r="L471" s="8" t="s">
        <v>24</v>
      </c>
      <c r="M471" s="41">
        <v>45958</v>
      </c>
      <c r="N471" s="29" t="s">
        <v>4503</v>
      </c>
      <c r="O471" s="69">
        <f>IF(Table1[[#This Row],[Phân loại]]="Tồn đầu kỳ",Table1[[#This Row],[Tổng giá trị]],0)</f>
        <v>0</v>
      </c>
      <c r="P471" s="8">
        <f>IF(Table1[[#This Row],[Số còn phải thu ĐK]]&lt;&gt;0,0,IF(Table1[[#This Row],[Phân loại]]="Bán hàng",Table1[[#This Row],[Tổng giá trị]],-Table1[[#This Row],[Tổng giá trị]]))</f>
        <v>595625</v>
      </c>
      <c r="Q471" s="18">
        <f t="shared" si="71"/>
        <v>595625</v>
      </c>
      <c r="R471" s="8">
        <f>Table1[[#This Row],[Số còn phải thu ĐK]]+Table1[[#This Row],[Giá Trị HD sau CK]]-Table1[[#This Row],[Số tiền đã thu]]</f>
        <v>0</v>
      </c>
      <c r="S471" s="7">
        <f>IF(Table1[[#This Row],[Ngày hóa đơn]]&lt;&gt;"",Table1[[#This Row],[Ngày hóa đơn]],Table1[[#This Row],[Ngày hạch toán]])</f>
        <v>45939</v>
      </c>
      <c r="T471" s="8"/>
      <c r="U471" s="7">
        <f>IF(Table1[[#This Row],[Ngày tính CN]]="","",S471+T471)</f>
        <v>45939</v>
      </c>
      <c r="V471" s="71">
        <f ca="1">IF(Table1[[#This Row],[Hạn thanh toán]]="","",IF((U471-NOW())&lt;0,0,(U471-NOW())))</f>
        <v>0</v>
      </c>
      <c r="W471" s="69"/>
      <c r="X471" s="65" t="str">
        <f t="shared" ca="1" si="70"/>
        <v/>
      </c>
      <c r="Y471" s="65" t="str">
        <f t="shared" si="68"/>
        <v>Đã thanh toán</v>
      </c>
      <c r="Z471" s="250">
        <f>Table1[[#This Row],[Hạn thanh toán]]</f>
        <v>45939</v>
      </c>
      <c r="AA471" s="250">
        <f>Table1[[#This Row],[Ngày Thanh toán]]</f>
        <v>45958</v>
      </c>
      <c r="AD471" s="3" t="str">
        <f>IF(Table1[[#This Row],[Mã khách hàng]]="","",VLOOKUP($A471,Ma_KH!$A:$Q,Ma_KH!O$1,0))</f>
        <v>TDMART</v>
      </c>
      <c r="AE471" s="3" t="str">
        <f>IF(Table1[[#This Row],[Mã khách hàng]]="","",VLOOKUP($A471,Ma_KH!$A:$Q,Ma_KH!P$1,0))</f>
        <v>TD Mart</v>
      </c>
      <c r="AF471" s="3" t="str">
        <f>VLOOKUP(A471,Ma_KH!A:Q,Ma_KH!J$1,0)</f>
        <v>Vũ Anh Tuấn</v>
      </c>
    </row>
    <row r="472" spans="1:32" s="58" customFormat="1" ht="16.5">
      <c r="A472" s="45" t="s">
        <v>82</v>
      </c>
      <c r="B472" s="45" t="s">
        <v>890</v>
      </c>
      <c r="C472" s="47">
        <v>45950</v>
      </c>
      <c r="D472" s="46" t="s">
        <v>904</v>
      </c>
      <c r="E472" s="47"/>
      <c r="F472" s="49"/>
      <c r="G472" s="45" t="s">
        <v>905</v>
      </c>
      <c r="H472" s="54">
        <v>1215515</v>
      </c>
      <c r="I472" s="54">
        <v>60776</v>
      </c>
      <c r="J472" s="54">
        <f>(Table1[[#This Row],[Tiền hàng]]-Table1[[#This Row],[Tiền chiết khấu]])*8%</f>
        <v>92379.12</v>
      </c>
      <c r="K472" s="54">
        <v>1247118</v>
      </c>
      <c r="L472" s="55" t="s">
        <v>24</v>
      </c>
      <c r="M472" s="56"/>
      <c r="N472" s="55"/>
      <c r="O472" s="54">
        <f>IF(Table1[[#This Row],[Phân loại]]="Tồn đầu kỳ",Table1[[#This Row],[Tổng giá trị]],0)</f>
        <v>0</v>
      </c>
      <c r="P472" s="55">
        <f>IF(Table1[[#This Row],[Số còn phải thu ĐK]]&lt;&gt;0,0,IF(Table1[[#This Row],[Phân loại]]="Bán hàng",Table1[[#This Row],[Tổng giá trị]],-Table1[[#This Row],[Tổng giá trị]]))</f>
        <v>1247118</v>
      </c>
      <c r="Q472" s="18">
        <f t="shared" si="71"/>
        <v>0</v>
      </c>
      <c r="R472" s="55">
        <f>Table1[[#This Row],[Số còn phải thu ĐK]]+Table1[[#This Row],[Giá Trị HD sau CK]]-Table1[[#This Row],[Số tiền đã thu]]</f>
        <v>1247118</v>
      </c>
      <c r="S472" s="56">
        <f>IF(Table1[[#This Row],[Ngày hóa đơn]]&lt;&gt;"",Table1[[#This Row],[Ngày hóa đơn]],Table1[[#This Row],[Ngày hạch toán]])</f>
        <v>45950</v>
      </c>
      <c r="T472" s="55"/>
      <c r="U472" s="56">
        <f>IF(Table1[[#This Row],[Ngày tính CN]]="","",S472+T472)</f>
        <v>45950</v>
      </c>
      <c r="V472" s="57">
        <f ca="1">IF(Table1[[#This Row],[Hạn thanh toán]]="","",IF((U472-NOW())&lt;0,0,(U472-NOW())))</f>
        <v>0</v>
      </c>
      <c r="W472" s="54"/>
      <c r="X472" s="65">
        <f t="shared" ca="1" si="70"/>
        <v>51.362421527781407</v>
      </c>
      <c r="Y472" s="109" t="str">
        <f t="shared" ca="1" si="68"/>
        <v>Nợ quá hạn từ 30 ngày đến 60 ngày</v>
      </c>
      <c r="Z472" s="254">
        <f>Table1[[#This Row],[Hạn thanh toán]]</f>
        <v>45950</v>
      </c>
      <c r="AA472" s="254">
        <f>Table1[[#This Row],[Ngày Thanh toán]]</f>
        <v>0</v>
      </c>
      <c r="AD472" s="3" t="str">
        <f>IF(Table1[[#This Row],[Mã khách hàng]]="","",VLOOKUP($A472,Ma_KH!$A:$Q,Ma_KH!O$1,0))</f>
        <v>TDMART</v>
      </c>
      <c r="AE472" s="3" t="str">
        <f>IF(Table1[[#This Row],[Mã khách hàng]]="","",VLOOKUP($A472,Ma_KH!$A:$Q,Ma_KH!P$1,0))</f>
        <v>TD Mart</v>
      </c>
      <c r="AF472" s="58" t="str">
        <f>VLOOKUP(A472,Ma_KH!A:Q,Ma_KH!J$1,0)</f>
        <v>Vũ Anh Tuấn</v>
      </c>
    </row>
    <row r="473" spans="1:32" s="304" customFormat="1" ht="16.5">
      <c r="A473" s="295" t="s">
        <v>82</v>
      </c>
      <c r="B473" s="295" t="s">
        <v>890</v>
      </c>
      <c r="C473" s="296">
        <v>45958</v>
      </c>
      <c r="D473" s="377" t="s">
        <v>4504</v>
      </c>
      <c r="E473" s="296"/>
      <c r="F473" s="297"/>
      <c r="G473" s="295" t="s">
        <v>17</v>
      </c>
      <c r="H473" s="298"/>
      <c r="I473" s="298">
        <f>IFERROR(ROUND((VLOOKUP(Table1[[#This Row],[Mã khách hàng]],Ty_Le!$A:$D,5,0)*5%),0),0)</f>
        <v>0</v>
      </c>
      <c r="J473" s="298">
        <f>(Table1[[#This Row],[Tiền hàng]]-Table1[[#This Row],[Tiền chiết khấu]])*8%</f>
        <v>0</v>
      </c>
      <c r="K473" s="298">
        <v>250455</v>
      </c>
      <c r="L473" s="299" t="s">
        <v>17</v>
      </c>
      <c r="M473" s="300"/>
      <c r="N473" s="299"/>
      <c r="O473" s="298">
        <f>IF(Table1[[#This Row],[Phân loại]]="Tồn đầu kỳ",Table1[[#This Row],[Tổng giá trị]],0)</f>
        <v>0</v>
      </c>
      <c r="P473" s="299">
        <f>IF(Table1[[#This Row],[Số còn phải thu ĐK]]&lt;&gt;0,0,IF(Table1[[#This Row],[Phân loại]]="Bán hàng",Table1[[#This Row],[Tổng giá trị]],-Table1[[#This Row],[Tổng giá trị]]))</f>
        <v>-250455</v>
      </c>
      <c r="Q473" s="359">
        <f t="shared" si="71"/>
        <v>0</v>
      </c>
      <c r="R473" s="299">
        <f>Table1[[#This Row],[Số còn phải thu ĐK]]+Table1[[#This Row],[Giá Trị HD sau CK]]-Table1[[#This Row],[Số tiền đã thu]]</f>
        <v>-250455</v>
      </c>
      <c r="S473" s="300">
        <f>IF(Table1[[#This Row],[Ngày hóa đơn]]&lt;&gt;"",Table1[[#This Row],[Ngày hóa đơn]],Table1[[#This Row],[Ngày hạch toán]])</f>
        <v>45958</v>
      </c>
      <c r="T473" s="299"/>
      <c r="U473" s="300">
        <f>IF(Table1[[#This Row],[Ngày tính CN]]="","",S473+T473)</f>
        <v>45958</v>
      </c>
      <c r="V473" s="301">
        <f ca="1">IF(Table1[[#This Row],[Hạn thanh toán]]="","",IF((U473-NOW())&lt;0,0,(U473-NOW())))</f>
        <v>0</v>
      </c>
      <c r="W473" s="298"/>
      <c r="X473" s="292">
        <f t="shared" ca="1" si="70"/>
        <v>43.362421527781407</v>
      </c>
      <c r="Y473" s="302" t="str">
        <f ca="1">IF(R473=0,"Đã thanh toán",IF(X473="","",IF(X473&lt;=0,"Chưa đến hạn thanh toán",IF(X473&lt;=30,"Nợ quá hạn 30 ngày",IF(X473&lt;=60,"Nợ quá hạn từ 30 ngày đến 60 ngày",IF(X473&lt;=90,"Nợ quá hạn từ 60 ngày đến 90 ngày",IF(X473&lt;=120,"Nợ quá hạn từ 90 ngày đến 120 ngày","Nợ quá hạn hơn 120 ngày có khả năng mất thanh toán")))))))</f>
        <v>Nợ quá hạn từ 30 ngày đến 60 ngày</v>
      </c>
      <c r="Z473" s="303">
        <f>Table1[[#This Row],[Hạn thanh toán]]</f>
        <v>45958</v>
      </c>
      <c r="AA473" s="303">
        <f>Table1[[#This Row],[Ngày Thanh toán]]</f>
        <v>0</v>
      </c>
      <c r="AD473" s="3" t="str">
        <f>IF(Table1[[#This Row],[Mã khách hàng]]="","",VLOOKUP($A473,Ma_KH!$A:$Q,Ma_KH!O$1,0))</f>
        <v>TDMART</v>
      </c>
      <c r="AE473" s="3" t="str">
        <f>IF(Table1[[#This Row],[Mã khách hàng]]="","",VLOOKUP($A473,Ma_KH!$A:$Q,Ma_KH!P$1,0))</f>
        <v>TD Mart</v>
      </c>
      <c r="AF473" s="304" t="str">
        <f>VLOOKUP(A473,Ma_KH!A:Q,Ma_KH!J$1,0)</f>
        <v>Vũ Anh Tuấn</v>
      </c>
    </row>
    <row r="474" spans="1:32" s="304" customFormat="1" ht="16.5">
      <c r="A474" s="295" t="s">
        <v>82</v>
      </c>
      <c r="B474" s="295" t="s">
        <v>890</v>
      </c>
      <c r="C474" s="296">
        <v>45958</v>
      </c>
      <c r="D474" s="377" t="s">
        <v>4505</v>
      </c>
      <c r="E474" s="296"/>
      <c r="F474" s="297"/>
      <c r="G474" s="295" t="s">
        <v>17</v>
      </c>
      <c r="H474" s="298"/>
      <c r="I474" s="298">
        <f>IFERROR(ROUND((VLOOKUP(Table1[[#This Row],[Mã khách hàng]],Ty_Le!$A:$D,5,0)*5%),0),0)</f>
        <v>0</v>
      </c>
      <c r="J474" s="298">
        <f>(Table1[[#This Row],[Tiền hàng]]-Table1[[#This Row],[Tiền chiết khấu]])*8%</f>
        <v>0</v>
      </c>
      <c r="K474" s="298">
        <v>122162</v>
      </c>
      <c r="L474" s="299" t="s">
        <v>17</v>
      </c>
      <c r="M474" s="300"/>
      <c r="N474" s="299"/>
      <c r="O474" s="298">
        <f>IF(Table1[[#This Row],[Phân loại]]="Tồn đầu kỳ",Table1[[#This Row],[Tổng giá trị]],0)</f>
        <v>0</v>
      </c>
      <c r="P474" s="299">
        <f>IF(Table1[[#This Row],[Số còn phải thu ĐK]]&lt;&gt;0,0,IF(Table1[[#This Row],[Phân loại]]="Bán hàng",Table1[[#This Row],[Tổng giá trị]],-Table1[[#This Row],[Tổng giá trị]]))</f>
        <v>-122162</v>
      </c>
      <c r="Q474" s="359">
        <f t="shared" si="71"/>
        <v>0</v>
      </c>
      <c r="R474" s="299">
        <f>Table1[[#This Row],[Số còn phải thu ĐK]]+Table1[[#This Row],[Giá Trị HD sau CK]]-Table1[[#This Row],[Số tiền đã thu]]</f>
        <v>-122162</v>
      </c>
      <c r="S474" s="300">
        <f>IF(Table1[[#This Row],[Ngày hóa đơn]]&lt;&gt;"",Table1[[#This Row],[Ngày hóa đơn]],Table1[[#This Row],[Ngày hạch toán]])</f>
        <v>45958</v>
      </c>
      <c r="T474" s="299"/>
      <c r="U474" s="300">
        <f>IF(Table1[[#This Row],[Ngày tính CN]]="","",S474+T474)</f>
        <v>45958</v>
      </c>
      <c r="V474" s="301">
        <f ca="1">IF(Table1[[#This Row],[Hạn thanh toán]]="","",IF((U474-NOW())&lt;0,0,(U474-NOW())))</f>
        <v>0</v>
      </c>
      <c r="W474" s="298"/>
      <c r="X474" s="292">
        <f t="shared" ca="1" si="70"/>
        <v>43.362421527781407</v>
      </c>
      <c r="Y474" s="302" t="str">
        <f ca="1">IF(R474=0,"Đã thanh toán",IF(X474="","",IF(X474&lt;=0,"Chưa đến hạn thanh toán",IF(X474&lt;=30,"Nợ quá hạn 30 ngày",IF(X474&lt;=60,"Nợ quá hạn từ 30 ngày đến 60 ngày",IF(X474&lt;=90,"Nợ quá hạn từ 60 ngày đến 90 ngày",IF(X474&lt;=120,"Nợ quá hạn từ 90 ngày đến 120 ngày","Nợ quá hạn hơn 120 ngày có khả năng mất thanh toán")))))))</f>
        <v>Nợ quá hạn từ 30 ngày đến 60 ngày</v>
      </c>
      <c r="Z474" s="303">
        <f>Table1[[#This Row],[Hạn thanh toán]]</f>
        <v>45958</v>
      </c>
      <c r="AA474" s="303">
        <f>Table1[[#This Row],[Ngày Thanh toán]]</f>
        <v>0</v>
      </c>
      <c r="AD474" s="3" t="str">
        <f>IF(Table1[[#This Row],[Mã khách hàng]]="","",VLOOKUP($A474,Ma_KH!$A:$Q,Ma_KH!O$1,0))</f>
        <v>TDMART</v>
      </c>
      <c r="AE474" s="3" t="str">
        <f>IF(Table1[[#This Row],[Mã khách hàng]]="","",VLOOKUP($A474,Ma_KH!$A:$Q,Ma_KH!P$1,0))</f>
        <v>TD Mart</v>
      </c>
      <c r="AF474" s="304" t="str">
        <f>VLOOKUP(A474,Ma_KH!A:Q,Ma_KH!J$1,0)</f>
        <v>Vũ Anh Tuấn</v>
      </c>
    </row>
    <row r="475" spans="1:32" s="304" customFormat="1" ht="16.5">
      <c r="A475" s="295" t="s">
        <v>82</v>
      </c>
      <c r="B475" s="295" t="s">
        <v>890</v>
      </c>
      <c r="C475" s="296">
        <v>45987</v>
      </c>
      <c r="D475" s="377" t="s">
        <v>19283</v>
      </c>
      <c r="E475" s="296"/>
      <c r="F475" s="297"/>
      <c r="G475" s="295" t="s">
        <v>890</v>
      </c>
      <c r="H475" s="298">
        <v>937595</v>
      </c>
      <c r="I475" s="298">
        <v>46880</v>
      </c>
      <c r="J475" s="298">
        <f>(Table1[[#This Row],[Tiền hàng]]-Table1[[#This Row],[Tiền chiết khấu]])*8%</f>
        <v>71257.2</v>
      </c>
      <c r="K475" s="298">
        <v>961972</v>
      </c>
      <c r="L475" s="299" t="s">
        <v>24</v>
      </c>
      <c r="M475" s="300"/>
      <c r="N475" s="299"/>
      <c r="O475" s="298">
        <f>IF(Table1[[#This Row],[Phân loại]]="Tồn đầu kỳ",Table1[[#This Row],[Tổng giá trị]],0)</f>
        <v>0</v>
      </c>
      <c r="P475" s="299">
        <f>IF(Table1[[#This Row],[Số còn phải thu ĐK]]&lt;&gt;0,0,IF(Table1[[#This Row],[Phân loại]]="Bán hàng",Table1[[#This Row],[Tổng giá trị]],-Table1[[#This Row],[Tổng giá trị]]))</f>
        <v>961972</v>
      </c>
      <c r="Q475" s="359">
        <f t="shared" ref="Q475" si="72">IF(M475&lt;&gt;"",IF(O475&lt;&gt;0,O475,P475),0)</f>
        <v>0</v>
      </c>
      <c r="R475" s="299">
        <f>Table1[[#This Row],[Số còn phải thu ĐK]]+Table1[[#This Row],[Giá Trị HD sau CK]]-Table1[[#This Row],[Số tiền đã thu]]</f>
        <v>961972</v>
      </c>
      <c r="S475" s="300">
        <f>IF(Table1[[#This Row],[Ngày hóa đơn]]&lt;&gt;"",Table1[[#This Row],[Ngày hóa đơn]],Table1[[#This Row],[Ngày hạch toán]])</f>
        <v>45987</v>
      </c>
      <c r="T475" s="299"/>
      <c r="U475" s="300">
        <f>IF(Table1[[#This Row],[Ngày tính CN]]="","",S475+T475)</f>
        <v>45987</v>
      </c>
      <c r="V475" s="301">
        <f ca="1">IF(Table1[[#This Row],[Hạn thanh toán]]="","",IF((U475-NOW())&lt;0,0,(U475-NOW())))</f>
        <v>0</v>
      </c>
      <c r="W475" s="298"/>
      <c r="X475" s="292">
        <f t="shared" ref="X475" ca="1" si="73">IF(OR($U475="",$R475=0),"",IF((U$4-NOW())&lt;0,-($U475-NOW()),0))</f>
        <v>14.362421527781407</v>
      </c>
      <c r="Y475" s="302" t="str">
        <f ca="1">IF(R475=0,"Đã thanh toán",IF(X475="","",IF(X475&lt;=0,"Chưa đến hạn thanh toán",IF(X475&lt;=30,"Nợ quá hạn 30 ngày",IF(X475&lt;=60,"Nợ quá hạn từ 30 ngày đến 60 ngày",IF(X475&lt;=90,"Nợ quá hạn từ 60 ngày đến 90 ngày",IF(X475&lt;=120,"Nợ quá hạn từ 90 ngày đến 120 ngày","Nợ quá hạn hơn 120 ngày có khả năng mất thanh toán")))))))</f>
        <v>Nợ quá hạn 30 ngày</v>
      </c>
      <c r="Z475" s="303">
        <f>Table1[[#This Row],[Hạn thanh toán]]</f>
        <v>45987</v>
      </c>
      <c r="AA475" s="303">
        <f>Table1[[#This Row],[Ngày Thanh toán]]</f>
        <v>0</v>
      </c>
      <c r="AD475" s="3" t="str">
        <f>IF(Table1[[#This Row],[Mã khách hàng]]="","",VLOOKUP($A475,Ma_KH!$A:$Q,Ma_KH!O$1,0))</f>
        <v>TDMART</v>
      </c>
      <c r="AE475" s="3" t="str">
        <f>IF(Table1[[#This Row],[Mã khách hàng]]="","",VLOOKUP($A475,Ma_KH!$A:$Q,Ma_KH!P$1,0))</f>
        <v>TD Mart</v>
      </c>
      <c r="AF475" s="304" t="str">
        <f>VLOOKUP(A475,Ma_KH!A:Q,Ma_KH!J$1,0)</f>
        <v>Vũ Anh Tuấn</v>
      </c>
    </row>
    <row r="476" spans="1:32" ht="16.5">
      <c r="A476" s="73" t="s">
        <v>83</v>
      </c>
      <c r="B476" s="73" t="s">
        <v>906</v>
      </c>
      <c r="C476" s="75">
        <v>45905</v>
      </c>
      <c r="D476" s="76" t="s">
        <v>907</v>
      </c>
      <c r="E476" s="75"/>
      <c r="F476" s="81"/>
      <c r="G476" s="73" t="s">
        <v>908</v>
      </c>
      <c r="H476" s="69">
        <v>1850013</v>
      </c>
      <c r="I476" s="69">
        <v>92501</v>
      </c>
      <c r="J476" s="69">
        <f>(Table1[[#This Row],[Tiền hàng]]-Table1[[#This Row],[Tiền chiết khấu]])*8%</f>
        <v>140600.95999999999</v>
      </c>
      <c r="K476" s="69">
        <v>1898113</v>
      </c>
      <c r="L476" s="8" t="s">
        <v>24</v>
      </c>
      <c r="M476" s="60">
        <v>45958</v>
      </c>
      <c r="N476" s="61" t="s">
        <v>912</v>
      </c>
      <c r="O476" s="69">
        <f>IF(Table1[[#This Row],[Phân loại]]="Tồn đầu kỳ",Table1[[#This Row],[Tổng giá trị]],0)</f>
        <v>0</v>
      </c>
      <c r="P476" s="8">
        <f>IF(Table1[[#This Row],[Số còn phải thu ĐK]]&lt;&gt;0,0,IF(Table1[[#This Row],[Phân loại]]="Bán hàng",Table1[[#This Row],[Tổng giá trị]],-Table1[[#This Row],[Tổng giá trị]]))</f>
        <v>1898113</v>
      </c>
      <c r="Q476" s="18">
        <f t="shared" si="71"/>
        <v>1898113</v>
      </c>
      <c r="R476" s="8">
        <f>Table1[[#This Row],[Số còn phải thu ĐK]]+Table1[[#This Row],[Giá Trị HD sau CK]]-Table1[[#This Row],[Số tiền đã thu]]</f>
        <v>0</v>
      </c>
      <c r="S476" s="7">
        <f>IF(Table1[[#This Row],[Ngày hóa đơn]]&lt;&gt;"",Table1[[#This Row],[Ngày hóa đơn]],Table1[[#This Row],[Ngày hạch toán]])</f>
        <v>45905</v>
      </c>
      <c r="T476" s="8"/>
      <c r="U476" s="7">
        <f>IF(Table1[[#This Row],[Ngày tính CN]]="","",S476+T476)</f>
        <v>45905</v>
      </c>
      <c r="V476" s="71">
        <f ca="1">IF(Table1[[#This Row],[Hạn thanh toán]]="","",IF((U476-NOW())&lt;0,0,(U476-NOW())))</f>
        <v>0</v>
      </c>
      <c r="W476" s="69"/>
      <c r="X476" s="65" t="str">
        <f t="shared" ca="1" si="70"/>
        <v/>
      </c>
      <c r="Y476" s="65" t="str">
        <f t="shared" si="68"/>
        <v>Đã thanh toán</v>
      </c>
      <c r="Z476" s="250">
        <f>Table1[[#This Row],[Hạn thanh toán]]</f>
        <v>45905</v>
      </c>
      <c r="AA476" s="250">
        <f>Table1[[#This Row],[Ngày Thanh toán]]</f>
        <v>45958</v>
      </c>
      <c r="AD476" s="3" t="str">
        <f>IF(Table1[[#This Row],[Mã khách hàng]]="","",VLOOKUP($A476,Ma_KH!$A:$Q,Ma_KH!O$1,0))</f>
        <v>TDMART</v>
      </c>
      <c r="AE476" s="3" t="str">
        <f>IF(Table1[[#This Row],[Mã khách hàng]]="","",VLOOKUP($A476,Ma_KH!$A:$Q,Ma_KH!P$1,0))</f>
        <v>TD Mart Glexico</v>
      </c>
      <c r="AF476" s="3" t="str">
        <f>VLOOKUP(A476,Ma_KH!A:Q,Ma_KH!J$1,0)</f>
        <v>Vũ Anh Tuấn</v>
      </c>
    </row>
    <row r="477" spans="1:32" ht="16.5">
      <c r="A477" s="73" t="s">
        <v>83</v>
      </c>
      <c r="B477" s="73" t="s">
        <v>906</v>
      </c>
      <c r="C477" s="75">
        <v>45917</v>
      </c>
      <c r="D477" s="76" t="s">
        <v>909</v>
      </c>
      <c r="E477" s="75"/>
      <c r="F477" s="81"/>
      <c r="G477" s="73" t="s">
        <v>910</v>
      </c>
      <c r="H477" s="69">
        <v>864265</v>
      </c>
      <c r="I477" s="69">
        <v>43213</v>
      </c>
      <c r="J477" s="69">
        <f>(Table1[[#This Row],[Tiền hàng]]-Table1[[#This Row],[Tiền chiết khấu]])*8%</f>
        <v>65684.160000000003</v>
      </c>
      <c r="K477" s="69">
        <v>886736</v>
      </c>
      <c r="L477" s="8" t="s">
        <v>24</v>
      </c>
      <c r="M477" s="60">
        <v>45958</v>
      </c>
      <c r="N477" s="61" t="s">
        <v>911</v>
      </c>
      <c r="O477" s="69">
        <f>IF(Table1[[#This Row],[Phân loại]]="Tồn đầu kỳ",Table1[[#This Row],[Tổng giá trị]],0)</f>
        <v>0</v>
      </c>
      <c r="P477" s="8">
        <f>IF(Table1[[#This Row],[Số còn phải thu ĐK]]&lt;&gt;0,0,IF(Table1[[#This Row],[Phân loại]]="Bán hàng",Table1[[#This Row],[Tổng giá trị]],-Table1[[#This Row],[Tổng giá trị]]))</f>
        <v>886736</v>
      </c>
      <c r="Q477" s="18">
        <f t="shared" si="71"/>
        <v>886736</v>
      </c>
      <c r="R477" s="8">
        <f>Table1[[#This Row],[Số còn phải thu ĐK]]+Table1[[#This Row],[Giá Trị HD sau CK]]-Table1[[#This Row],[Số tiền đã thu]]</f>
        <v>0</v>
      </c>
      <c r="S477" s="7">
        <f>IF(Table1[[#This Row],[Ngày hóa đơn]]&lt;&gt;"",Table1[[#This Row],[Ngày hóa đơn]],Table1[[#This Row],[Ngày hạch toán]])</f>
        <v>45917</v>
      </c>
      <c r="T477" s="8"/>
      <c r="U477" s="7">
        <f>IF(Table1[[#This Row],[Ngày tính CN]]="","",S477+T477)</f>
        <v>45917</v>
      </c>
      <c r="V477" s="71">
        <f ca="1">IF(Table1[[#This Row],[Hạn thanh toán]]="","",IF((U477-NOW())&lt;0,0,(U477-NOW())))</f>
        <v>0</v>
      </c>
      <c r="W477" s="69"/>
      <c r="X477" s="65" t="str">
        <f t="shared" ca="1" si="70"/>
        <v/>
      </c>
      <c r="Y477" s="65" t="str">
        <f t="shared" si="68"/>
        <v>Đã thanh toán</v>
      </c>
      <c r="Z477" s="250">
        <f>Table1[[#This Row],[Hạn thanh toán]]</f>
        <v>45917</v>
      </c>
      <c r="AA477" s="250">
        <f>Table1[[#This Row],[Ngày Thanh toán]]</f>
        <v>45958</v>
      </c>
      <c r="AD477" s="3" t="str">
        <f>IF(Table1[[#This Row],[Mã khách hàng]]="","",VLOOKUP($A477,Ma_KH!$A:$Q,Ma_KH!O$1,0))</f>
        <v>TDMART</v>
      </c>
      <c r="AE477" s="3" t="str">
        <f>IF(Table1[[#This Row],[Mã khách hàng]]="","",VLOOKUP($A477,Ma_KH!$A:$Q,Ma_KH!P$1,0))</f>
        <v>TD Mart Glexico</v>
      </c>
      <c r="AF477" s="3" t="str">
        <f>VLOOKUP(A477,Ma_KH!A:Q,Ma_KH!J$1,0)</f>
        <v>Vũ Anh Tuấn</v>
      </c>
    </row>
    <row r="478" spans="1:32" s="58" customFormat="1" ht="16.5">
      <c r="A478" s="42" t="s">
        <v>83</v>
      </c>
      <c r="B478" s="42" t="s">
        <v>906</v>
      </c>
      <c r="C478" s="44">
        <v>45987</v>
      </c>
      <c r="D478" s="43" t="s">
        <v>19284</v>
      </c>
      <c r="E478" s="44"/>
      <c r="F478" s="48"/>
      <c r="G478" s="42" t="s">
        <v>906</v>
      </c>
      <c r="H478" s="54">
        <v>1620916</v>
      </c>
      <c r="I478" s="54">
        <v>81047</v>
      </c>
      <c r="J478" s="54">
        <f>(Table1[[#This Row],[Tiền hàng]]-Table1[[#This Row],[Tiền chiết khấu]])*8%</f>
        <v>123189.52</v>
      </c>
      <c r="K478" s="54">
        <v>1663059</v>
      </c>
      <c r="L478" s="55" t="s">
        <v>24</v>
      </c>
      <c r="M478" s="104"/>
      <c r="N478" s="157"/>
      <c r="O478" s="54">
        <f>IF(Table1[[#This Row],[Phân loại]]="Tồn đầu kỳ",Table1[[#This Row],[Tổng giá trị]],0)</f>
        <v>0</v>
      </c>
      <c r="P478" s="55">
        <f>IF(Table1[[#This Row],[Số còn phải thu ĐK]]&lt;&gt;0,0,IF(Table1[[#This Row],[Phân loại]]="Bán hàng",Table1[[#This Row],[Tổng giá trị]],-Table1[[#This Row],[Tổng giá trị]]))</f>
        <v>1663059</v>
      </c>
      <c r="Q478" s="108">
        <f t="shared" ref="Q478" si="74">IF(M478&lt;&gt;"",IF(O478&lt;&gt;0,O478,P478),0)</f>
        <v>0</v>
      </c>
      <c r="R478" s="55">
        <f>Table1[[#This Row],[Số còn phải thu ĐK]]+Table1[[#This Row],[Giá Trị HD sau CK]]-Table1[[#This Row],[Số tiền đã thu]]</f>
        <v>1663059</v>
      </c>
      <c r="S478" s="56">
        <f>IF(Table1[[#This Row],[Ngày hóa đơn]]&lt;&gt;"",Table1[[#This Row],[Ngày hóa đơn]],Table1[[#This Row],[Ngày hạch toán]])</f>
        <v>45987</v>
      </c>
      <c r="T478" s="55"/>
      <c r="U478" s="56">
        <f>IF(Table1[[#This Row],[Ngày tính CN]]="","",S478+T478)</f>
        <v>45987</v>
      </c>
      <c r="V478" s="57">
        <f ca="1">IF(Table1[[#This Row],[Hạn thanh toán]]="","",IF((U478-NOW())&lt;0,0,(U478-NOW())))</f>
        <v>0</v>
      </c>
      <c r="W478" s="54"/>
      <c r="X478" s="109">
        <f t="shared" ref="X478" ca="1" si="75">IF(OR($U478="",$R478=0),"",IF((U$4-NOW())&lt;0,-($U478-NOW()),0))</f>
        <v>14.362421527781407</v>
      </c>
      <c r="Y478" s="109" t="str">
        <f t="shared" ref="Y478" ca="1" si="76">IF(R478=0,"Đã thanh toán",IF(X478="","",IF(X478&lt;=0,"Chưa đến hạn thanh toán",IF(X478&lt;=30,"Nợ quá hạn 30 ngày",IF(X478&lt;=60,"Nợ quá hạn từ 30 ngày đến 60 ngày",IF(X478&lt;=90,"Nợ quá hạn từ 60 ngày đến 90 ngày",IF(X478&lt;=120,"Nợ quá hạn từ 90 ngày đến 120 ngày","Nợ quá hạn hơn 120 ngày có khả năng mất thanh toán")))))))</f>
        <v>Nợ quá hạn 30 ngày</v>
      </c>
      <c r="Z478" s="254">
        <f>Table1[[#This Row],[Hạn thanh toán]]</f>
        <v>45987</v>
      </c>
      <c r="AA478" s="254">
        <f>Table1[[#This Row],[Ngày Thanh toán]]</f>
        <v>0</v>
      </c>
      <c r="AD478" s="3" t="str">
        <f>IF(Table1[[#This Row],[Mã khách hàng]]="","",VLOOKUP($A478,Ma_KH!$A:$Q,Ma_KH!O$1,0))</f>
        <v>TDMART</v>
      </c>
      <c r="AE478" s="3" t="str">
        <f>IF(Table1[[#This Row],[Mã khách hàng]]="","",VLOOKUP($A478,Ma_KH!$A:$Q,Ma_KH!P$1,0))</f>
        <v>TD Mart Glexico</v>
      </c>
      <c r="AF478" s="58" t="str">
        <f>VLOOKUP(A478,Ma_KH!A:Q,Ma_KH!J$1,0)</f>
        <v>Vũ Anh Tuấn</v>
      </c>
    </row>
    <row r="479" spans="1:32" ht="16.5">
      <c r="A479" s="73" t="s">
        <v>84</v>
      </c>
      <c r="B479" s="73" t="s">
        <v>913</v>
      </c>
      <c r="C479" s="75">
        <v>45665</v>
      </c>
      <c r="D479" s="76" t="s">
        <v>914</v>
      </c>
      <c r="E479" s="75"/>
      <c r="F479" s="81"/>
      <c r="G479" s="73" t="s">
        <v>915</v>
      </c>
      <c r="H479" s="69">
        <v>1101465</v>
      </c>
      <c r="I479" s="69">
        <v>55073</v>
      </c>
      <c r="J479" s="69">
        <f>(Table1[[#This Row],[Tiền hàng]]-Table1[[#This Row],[Tiền chiết khấu]])*8%</f>
        <v>83711.360000000001</v>
      </c>
      <c r="K479" s="69">
        <v>1130103</v>
      </c>
      <c r="L479" s="8" t="s">
        <v>24</v>
      </c>
      <c r="M479" s="7">
        <v>45692</v>
      </c>
      <c r="N479" s="8" t="s">
        <v>19285</v>
      </c>
      <c r="O479" s="69">
        <f>IF(Table1[[#This Row],[Phân loại]]="Tồn đầu kỳ",Table1[[#This Row],[Tổng giá trị]],0)</f>
        <v>0</v>
      </c>
      <c r="P479" s="8">
        <f>IF(Table1[[#This Row],[Số còn phải thu ĐK]]&lt;&gt;0,0,IF(Table1[[#This Row],[Phân loại]]="Bán hàng",Table1[[#This Row],[Tổng giá trị]],-Table1[[#This Row],[Tổng giá trị]]))</f>
        <v>1130103</v>
      </c>
      <c r="Q479" s="70">
        <f t="shared" si="71"/>
        <v>1130103</v>
      </c>
      <c r="R479" s="8">
        <f>Table1[[#This Row],[Số còn phải thu ĐK]]+Table1[[#This Row],[Giá Trị HD sau CK]]-Table1[[#This Row],[Số tiền đã thu]]</f>
        <v>0</v>
      </c>
      <c r="S479" s="7">
        <f>IF(Table1[[#This Row],[Ngày hóa đơn]]&lt;&gt;"",Table1[[#This Row],[Ngày hóa đơn]],Table1[[#This Row],[Ngày hạch toán]])</f>
        <v>45665</v>
      </c>
      <c r="T479" s="8"/>
      <c r="U479" s="7">
        <f>IF(Table1[[#This Row],[Ngày tính CN]]="","",S479+T479)</f>
        <v>45665</v>
      </c>
      <c r="V479" s="71">
        <f ca="1">IF(Table1[[#This Row],[Hạn thanh toán]]="","",IF((U479-NOW())&lt;0,0,(U479-NOW())))</f>
        <v>0</v>
      </c>
      <c r="W479" s="69"/>
      <c r="X479" s="65" t="str">
        <f t="shared" ca="1" si="70"/>
        <v/>
      </c>
      <c r="Y479" s="65" t="str">
        <f t="shared" si="68"/>
        <v>Đã thanh toán</v>
      </c>
      <c r="Z479" s="250">
        <f>Table1[[#This Row],[Hạn thanh toán]]</f>
        <v>45665</v>
      </c>
      <c r="AA479" s="250">
        <f>Table1[[#This Row],[Ngày Thanh toán]]</f>
        <v>45692</v>
      </c>
      <c r="AD479" s="3" t="str">
        <f>IF(Table1[[#This Row],[Mã khách hàng]]="","",VLOOKUP($A479,Ma_KH!$A:$Q,Ma_KH!O$1,0))</f>
        <v>KL00142</v>
      </c>
      <c r="AE479" s="3" t="str">
        <f>IF(Table1[[#This Row],[Mã khách hàng]]="","",VLOOKUP($A479,Ma_KH!$A:$Q,Ma_KH!P$1,0))</f>
        <v>Tiện Ích Long Hương</v>
      </c>
      <c r="AF479" s="3" t="str">
        <f>VLOOKUP(A479,Ma_KH!A:Q,Ma_KH!J$1,0)</f>
        <v>Đỗ Minh Quang</v>
      </c>
    </row>
    <row r="480" spans="1:32" s="58" customFormat="1" ht="16.5">
      <c r="A480" s="45" t="s">
        <v>84</v>
      </c>
      <c r="B480" s="45" t="s">
        <v>913</v>
      </c>
      <c r="C480" s="47">
        <v>45692</v>
      </c>
      <c r="D480" s="46" t="s">
        <v>916</v>
      </c>
      <c r="E480" s="47"/>
      <c r="F480" s="49"/>
      <c r="G480" s="45" t="s">
        <v>915</v>
      </c>
      <c r="H480" s="54">
        <v>734310</v>
      </c>
      <c r="I480" s="54">
        <v>36716</v>
      </c>
      <c r="J480" s="54">
        <f>(Table1[[#This Row],[Tiền hàng]]-Table1[[#This Row],[Tiền chiết khấu]])*8%</f>
        <v>55807.520000000004</v>
      </c>
      <c r="K480" s="54">
        <v>753402</v>
      </c>
      <c r="L480" s="55" t="s">
        <v>24</v>
      </c>
      <c r="M480" s="56"/>
      <c r="N480" s="55"/>
      <c r="O480" s="54">
        <f>IF(Table1[[#This Row],[Phân loại]]="Tồn đầu kỳ",Table1[[#This Row],[Tổng giá trị]],0)</f>
        <v>0</v>
      </c>
      <c r="P480" s="55">
        <f>IF(Table1[[#This Row],[Số còn phải thu ĐK]]&lt;&gt;0,0,IF(Table1[[#This Row],[Phân loại]]="Bán hàng",Table1[[#This Row],[Tổng giá trị]],-Table1[[#This Row],[Tổng giá trị]]))</f>
        <v>753402</v>
      </c>
      <c r="Q480" s="108">
        <f t="shared" si="71"/>
        <v>0</v>
      </c>
      <c r="R480" s="55">
        <f>Table1[[#This Row],[Số còn phải thu ĐK]]+Table1[[#This Row],[Giá Trị HD sau CK]]-Table1[[#This Row],[Số tiền đã thu]]</f>
        <v>753402</v>
      </c>
      <c r="S480" s="56">
        <f>IF(Table1[[#This Row],[Ngày hóa đơn]]&lt;&gt;"",Table1[[#This Row],[Ngày hóa đơn]],Table1[[#This Row],[Ngày hạch toán]])</f>
        <v>45692</v>
      </c>
      <c r="T480" s="55"/>
      <c r="U480" s="56">
        <f>IF(Table1[[#This Row],[Ngày tính CN]]="","",S480+T480)</f>
        <v>45692</v>
      </c>
      <c r="V480" s="57">
        <f ca="1">IF(Table1[[#This Row],[Hạn thanh toán]]="","",IF((U480-NOW())&lt;0,0,(U480-NOW())))</f>
        <v>0</v>
      </c>
      <c r="W480" s="54"/>
      <c r="X480" s="109">
        <f t="shared" ca="1" si="70"/>
        <v>309.36242152778141</v>
      </c>
      <c r="Y480" s="109" t="str">
        <f t="shared" ca="1" si="68"/>
        <v>Nợ quá hạn hơn 120 ngày có khả năng mất thanh toán</v>
      </c>
      <c r="Z480" s="254">
        <f>Table1[[#This Row],[Hạn thanh toán]]</f>
        <v>45692</v>
      </c>
      <c r="AA480" s="254">
        <f>Table1[[#This Row],[Ngày Thanh toán]]</f>
        <v>0</v>
      </c>
      <c r="AD480" s="3" t="str">
        <f>IF(Table1[[#This Row],[Mã khách hàng]]="","",VLOOKUP($A480,Ma_KH!$A:$Q,Ma_KH!O$1,0))</f>
        <v>KL00142</v>
      </c>
      <c r="AE480" s="3" t="str">
        <f>IF(Table1[[#This Row],[Mã khách hàng]]="","",VLOOKUP($A480,Ma_KH!$A:$Q,Ma_KH!P$1,0))</f>
        <v>Tiện Ích Long Hương</v>
      </c>
      <c r="AF480" s="58" t="str">
        <f>VLOOKUP(A480,Ma_KH!A:Q,Ma_KH!J$1,0)</f>
        <v>Đỗ Minh Quang</v>
      </c>
    </row>
    <row r="481" spans="1:32" s="58" customFormat="1" ht="16.5">
      <c r="A481" s="42" t="s">
        <v>84</v>
      </c>
      <c r="B481" s="42" t="s">
        <v>913</v>
      </c>
      <c r="C481" s="44">
        <v>45712</v>
      </c>
      <c r="D481" s="43" t="s">
        <v>917</v>
      </c>
      <c r="E481" s="44"/>
      <c r="F481" s="48"/>
      <c r="G481" s="42" t="s">
        <v>915</v>
      </c>
      <c r="H481" s="54">
        <v>734310</v>
      </c>
      <c r="I481" s="54">
        <v>36716</v>
      </c>
      <c r="J481" s="54">
        <f>(Table1[[#This Row],[Tiền hàng]]-Table1[[#This Row],[Tiền chiết khấu]])*8%</f>
        <v>55807.520000000004</v>
      </c>
      <c r="K481" s="54">
        <v>753402</v>
      </c>
      <c r="L481" s="55" t="s">
        <v>24</v>
      </c>
      <c r="M481" s="56"/>
      <c r="N481" s="55"/>
      <c r="O481" s="54">
        <f>IF(Table1[[#This Row],[Phân loại]]="Tồn đầu kỳ",Table1[[#This Row],[Tổng giá trị]],0)</f>
        <v>0</v>
      </c>
      <c r="P481" s="55">
        <f>IF(Table1[[#This Row],[Số còn phải thu ĐK]]&lt;&gt;0,0,IF(Table1[[#This Row],[Phân loại]]="Bán hàng",Table1[[#This Row],[Tổng giá trị]],-Table1[[#This Row],[Tổng giá trị]]))</f>
        <v>753402</v>
      </c>
      <c r="Q481" s="108">
        <f t="shared" si="71"/>
        <v>0</v>
      </c>
      <c r="R481" s="55">
        <f>Table1[[#This Row],[Số còn phải thu ĐK]]+Table1[[#This Row],[Giá Trị HD sau CK]]-Table1[[#This Row],[Số tiền đã thu]]</f>
        <v>753402</v>
      </c>
      <c r="S481" s="56">
        <f>IF(Table1[[#This Row],[Ngày hóa đơn]]&lt;&gt;"",Table1[[#This Row],[Ngày hóa đơn]],Table1[[#This Row],[Ngày hạch toán]])</f>
        <v>45712</v>
      </c>
      <c r="T481" s="55"/>
      <c r="U481" s="56">
        <f>IF(Table1[[#This Row],[Ngày tính CN]]="","",S481+T481)</f>
        <v>45712</v>
      </c>
      <c r="V481" s="57">
        <f ca="1">IF(Table1[[#This Row],[Hạn thanh toán]]="","",IF((U481-NOW())&lt;0,0,(U481-NOW())))</f>
        <v>0</v>
      </c>
      <c r="W481" s="54"/>
      <c r="X481" s="109">
        <f t="shared" ca="1" si="70"/>
        <v>289.36242152778141</v>
      </c>
      <c r="Y481" s="109" t="str">
        <f t="shared" ca="1" si="68"/>
        <v>Nợ quá hạn hơn 120 ngày có khả năng mất thanh toán</v>
      </c>
      <c r="Z481" s="254">
        <f>Table1[[#This Row],[Hạn thanh toán]]</f>
        <v>45712</v>
      </c>
      <c r="AA481" s="254">
        <f>Table1[[#This Row],[Ngày Thanh toán]]</f>
        <v>0</v>
      </c>
      <c r="AD481" s="3" t="str">
        <f>IF(Table1[[#This Row],[Mã khách hàng]]="","",VLOOKUP($A481,Ma_KH!$A:$Q,Ma_KH!O$1,0))</f>
        <v>KL00142</v>
      </c>
      <c r="AE481" s="3" t="str">
        <f>IF(Table1[[#This Row],[Mã khách hàng]]="","",VLOOKUP($A481,Ma_KH!$A:$Q,Ma_KH!P$1,0))</f>
        <v>Tiện Ích Long Hương</v>
      </c>
      <c r="AF481" s="58" t="str">
        <f>VLOOKUP(A481,Ma_KH!A:Q,Ma_KH!J$1,0)</f>
        <v>Đỗ Minh Quang</v>
      </c>
    </row>
    <row r="482" spans="1:32" s="58" customFormat="1" ht="16.5">
      <c r="A482" s="45" t="s">
        <v>84</v>
      </c>
      <c r="B482" s="45" t="s">
        <v>913</v>
      </c>
      <c r="C482" s="47">
        <v>45819</v>
      </c>
      <c r="D482" s="46" t="s">
        <v>918</v>
      </c>
      <c r="E482" s="47"/>
      <c r="F482" s="49"/>
      <c r="G482" s="45" t="s">
        <v>915</v>
      </c>
      <c r="H482" s="54">
        <v>734310</v>
      </c>
      <c r="I482" s="54">
        <v>36716</v>
      </c>
      <c r="J482" s="54">
        <f>(Table1[[#This Row],[Tiền hàng]]-Table1[[#This Row],[Tiền chiết khấu]])*8%</f>
        <v>55807.520000000004</v>
      </c>
      <c r="K482" s="54">
        <v>753402</v>
      </c>
      <c r="L482" s="55" t="s">
        <v>24</v>
      </c>
      <c r="M482" s="56"/>
      <c r="N482" s="55"/>
      <c r="O482" s="54">
        <f>IF(Table1[[#This Row],[Phân loại]]="Tồn đầu kỳ",Table1[[#This Row],[Tổng giá trị]],0)</f>
        <v>0</v>
      </c>
      <c r="P482" s="55">
        <f>IF(Table1[[#This Row],[Số còn phải thu ĐK]]&lt;&gt;0,0,IF(Table1[[#This Row],[Phân loại]]="Bán hàng",Table1[[#This Row],[Tổng giá trị]],-Table1[[#This Row],[Tổng giá trị]]))</f>
        <v>753402</v>
      </c>
      <c r="Q482" s="108">
        <f t="shared" si="71"/>
        <v>0</v>
      </c>
      <c r="R482" s="55">
        <f>Table1[[#This Row],[Số còn phải thu ĐK]]+Table1[[#This Row],[Giá Trị HD sau CK]]-Table1[[#This Row],[Số tiền đã thu]]</f>
        <v>753402</v>
      </c>
      <c r="S482" s="56">
        <f>IF(Table1[[#This Row],[Ngày hóa đơn]]&lt;&gt;"",Table1[[#This Row],[Ngày hóa đơn]],Table1[[#This Row],[Ngày hạch toán]])</f>
        <v>45819</v>
      </c>
      <c r="T482" s="55"/>
      <c r="U482" s="56">
        <f>IF(Table1[[#This Row],[Ngày tính CN]]="","",S482+T482)</f>
        <v>45819</v>
      </c>
      <c r="V482" s="57">
        <f ca="1">IF(Table1[[#This Row],[Hạn thanh toán]]="","",IF((U482-NOW())&lt;0,0,(U482-NOW())))</f>
        <v>0</v>
      </c>
      <c r="W482" s="54"/>
      <c r="X482" s="109">
        <f t="shared" ca="1" si="70"/>
        <v>182.36242152778141</v>
      </c>
      <c r="Y482" s="109" t="str">
        <f t="shared" ca="1" si="68"/>
        <v>Nợ quá hạn hơn 120 ngày có khả năng mất thanh toán</v>
      </c>
      <c r="Z482" s="254">
        <f>Table1[[#This Row],[Hạn thanh toán]]</f>
        <v>45819</v>
      </c>
      <c r="AA482" s="254">
        <f>Table1[[#This Row],[Ngày Thanh toán]]</f>
        <v>0</v>
      </c>
      <c r="AD482" s="3" t="str">
        <f>IF(Table1[[#This Row],[Mã khách hàng]]="","",VLOOKUP($A482,Ma_KH!$A:$Q,Ma_KH!O$1,0))</f>
        <v>KL00142</v>
      </c>
      <c r="AE482" s="3" t="str">
        <f>IF(Table1[[#This Row],[Mã khách hàng]]="","",VLOOKUP($A482,Ma_KH!$A:$Q,Ma_KH!P$1,0))</f>
        <v>Tiện Ích Long Hương</v>
      </c>
      <c r="AF482" s="58" t="str">
        <f>VLOOKUP(A482,Ma_KH!A:Q,Ma_KH!J$1,0)</f>
        <v>Đỗ Minh Quang</v>
      </c>
    </row>
    <row r="483" spans="1:32" ht="16.5">
      <c r="A483" s="73" t="s">
        <v>85</v>
      </c>
      <c r="B483" s="73" t="s">
        <v>919</v>
      </c>
      <c r="C483" s="75">
        <v>45673</v>
      </c>
      <c r="D483" s="76" t="s">
        <v>920</v>
      </c>
      <c r="E483" s="75"/>
      <c r="F483" s="81"/>
      <c r="G483" s="73" t="s">
        <v>921</v>
      </c>
      <c r="H483" s="69">
        <v>1475912</v>
      </c>
      <c r="I483" s="69">
        <v>103314</v>
      </c>
      <c r="J483" s="69">
        <f>(Table1[[#This Row],[Tiền hàng]]-Table1[[#This Row],[Tiền chiết khấu]])*8%</f>
        <v>109807.84</v>
      </c>
      <c r="K483" s="69">
        <v>1482406</v>
      </c>
      <c r="L483" s="8" t="s">
        <v>24</v>
      </c>
      <c r="M483" s="41">
        <v>45783</v>
      </c>
      <c r="N483" s="29" t="s">
        <v>3840</v>
      </c>
      <c r="O483" s="69">
        <f>IF(Table1[[#This Row],[Phân loại]]="Tồn đầu kỳ",Table1[[#This Row],[Tổng giá trị]],0)</f>
        <v>0</v>
      </c>
      <c r="P483" s="8">
        <f>IF(Table1[[#This Row],[Số còn phải thu ĐK]]&lt;&gt;0,0,IF(Table1[[#This Row],[Phân loại]]="Bán hàng",Table1[[#This Row],[Tổng giá trị]],-Table1[[#This Row],[Tổng giá trị]]))</f>
        <v>1482406</v>
      </c>
      <c r="Q483" s="18">
        <f t="shared" si="71"/>
        <v>1482406</v>
      </c>
      <c r="R483" s="8">
        <f>Table1[[#This Row],[Số còn phải thu ĐK]]+Table1[[#This Row],[Giá Trị HD sau CK]]-Table1[[#This Row],[Số tiền đã thu]]</f>
        <v>0</v>
      </c>
      <c r="S483" s="7">
        <f>IF(Table1[[#This Row],[Ngày hóa đơn]]&lt;&gt;"",Table1[[#This Row],[Ngày hóa đơn]],Table1[[#This Row],[Ngày hạch toán]])</f>
        <v>45673</v>
      </c>
      <c r="T483" s="8"/>
      <c r="U483" s="7">
        <f>IF(Table1[[#This Row],[Ngày tính CN]]="","",S483+T483)</f>
        <v>45673</v>
      </c>
      <c r="V483" s="71">
        <f ca="1">IF(Table1[[#This Row],[Hạn thanh toán]]="","",IF((U483-NOW())&lt;0,0,(U483-NOW())))</f>
        <v>0</v>
      </c>
      <c r="W483" s="69"/>
      <c r="X483" s="65" t="str">
        <f t="shared" ca="1" si="70"/>
        <v/>
      </c>
      <c r="Y483" s="65" t="str">
        <f t="shared" si="68"/>
        <v>Đã thanh toán</v>
      </c>
      <c r="Z483" s="250">
        <f>Table1[[#This Row],[Hạn thanh toán]]</f>
        <v>45673</v>
      </c>
      <c r="AA483" s="250">
        <f>Table1[[#This Row],[Ngày Thanh toán]]</f>
        <v>45783</v>
      </c>
      <c r="AD483" s="3" t="str">
        <f>IF(Table1[[#This Row],[Mã khách hàng]]="","",VLOOKUP($A483,Ma_KH!$A:$Q,Ma_KH!O$1,0))</f>
        <v>KL00152</v>
      </c>
      <c r="AE483" s="3" t="str">
        <f>IF(Table1[[#This Row],[Mã khách hàng]]="","",VLOOKUP($A483,Ma_KH!$A:$Q,Ma_KH!P$1,0))</f>
        <v>Tiện Lợi Mart</v>
      </c>
      <c r="AF483" s="3" t="str">
        <f>VLOOKUP(A483,Ma_KH!A:Q,Ma_KH!J$1,0)</f>
        <v>Vũ Anh Tuấn</v>
      </c>
    </row>
    <row r="484" spans="1:32" ht="16.5">
      <c r="A484" s="73" t="s">
        <v>85</v>
      </c>
      <c r="B484" s="73" t="s">
        <v>919</v>
      </c>
      <c r="C484" s="75">
        <v>45758</v>
      </c>
      <c r="D484" s="76" t="s">
        <v>922</v>
      </c>
      <c r="E484" s="75"/>
      <c r="F484" s="81"/>
      <c r="G484" s="73" t="s">
        <v>923</v>
      </c>
      <c r="H484" s="69">
        <v>553467</v>
      </c>
      <c r="I484" s="69">
        <v>38743</v>
      </c>
      <c r="J484" s="69">
        <f>(Table1[[#This Row],[Tiền hàng]]-Table1[[#This Row],[Tiền chiết khấu]])*8%</f>
        <v>41177.919999999998</v>
      </c>
      <c r="K484" s="69">
        <v>555902</v>
      </c>
      <c r="L484" s="8" t="s">
        <v>24</v>
      </c>
      <c r="M484" s="41">
        <v>45783</v>
      </c>
      <c r="N484" s="29" t="s">
        <v>3841</v>
      </c>
      <c r="O484" s="69">
        <f>IF(Table1[[#This Row],[Phân loại]]="Tồn đầu kỳ",Table1[[#This Row],[Tổng giá trị]],0)</f>
        <v>0</v>
      </c>
      <c r="P484" s="8">
        <f>IF(Table1[[#This Row],[Số còn phải thu ĐK]]&lt;&gt;0,0,IF(Table1[[#This Row],[Phân loại]]="Bán hàng",Table1[[#This Row],[Tổng giá trị]],-Table1[[#This Row],[Tổng giá trị]]))</f>
        <v>555902</v>
      </c>
      <c r="Q484" s="18">
        <f t="shared" si="71"/>
        <v>555902</v>
      </c>
      <c r="R484" s="8">
        <f>Table1[[#This Row],[Số còn phải thu ĐK]]+Table1[[#This Row],[Giá Trị HD sau CK]]-Table1[[#This Row],[Số tiền đã thu]]</f>
        <v>0</v>
      </c>
      <c r="S484" s="7">
        <f>IF(Table1[[#This Row],[Ngày hóa đơn]]&lt;&gt;"",Table1[[#This Row],[Ngày hóa đơn]],Table1[[#This Row],[Ngày hạch toán]])</f>
        <v>45758</v>
      </c>
      <c r="T484" s="8"/>
      <c r="U484" s="7">
        <f>IF(Table1[[#This Row],[Ngày tính CN]]="","",S484+T484)</f>
        <v>45758</v>
      </c>
      <c r="V484" s="71">
        <f ca="1">IF(Table1[[#This Row],[Hạn thanh toán]]="","",IF((U484-NOW())&lt;0,0,(U484-NOW())))</f>
        <v>0</v>
      </c>
      <c r="W484" s="69"/>
      <c r="X484" s="65" t="str">
        <f t="shared" ca="1" si="70"/>
        <v/>
      </c>
      <c r="Y484" s="65" t="str">
        <f t="shared" si="68"/>
        <v>Đã thanh toán</v>
      </c>
      <c r="Z484" s="250">
        <f>Table1[[#This Row],[Hạn thanh toán]]</f>
        <v>45758</v>
      </c>
      <c r="AA484" s="250">
        <f>Table1[[#This Row],[Ngày Thanh toán]]</f>
        <v>45783</v>
      </c>
      <c r="AD484" s="3" t="str">
        <f>IF(Table1[[#This Row],[Mã khách hàng]]="","",VLOOKUP($A484,Ma_KH!$A:$Q,Ma_KH!O$1,0))</f>
        <v>KL00152</v>
      </c>
      <c r="AE484" s="3" t="str">
        <f>IF(Table1[[#This Row],[Mã khách hàng]]="","",VLOOKUP($A484,Ma_KH!$A:$Q,Ma_KH!P$1,0))</f>
        <v>Tiện Lợi Mart</v>
      </c>
      <c r="AF484" s="3" t="str">
        <f>VLOOKUP(A484,Ma_KH!A:Q,Ma_KH!J$1,0)</f>
        <v>Vũ Anh Tuấn</v>
      </c>
    </row>
    <row r="485" spans="1:32" ht="16.5">
      <c r="A485" s="73" t="s">
        <v>85</v>
      </c>
      <c r="B485" s="73" t="s">
        <v>919</v>
      </c>
      <c r="C485" s="75">
        <v>45782</v>
      </c>
      <c r="D485" s="76" t="s">
        <v>924</v>
      </c>
      <c r="E485" s="75"/>
      <c r="F485" s="81"/>
      <c r="G485" s="73" t="s">
        <v>923</v>
      </c>
      <c r="H485" s="69">
        <v>589271</v>
      </c>
      <c r="I485" s="69">
        <v>41249</v>
      </c>
      <c r="J485" s="69">
        <f>(Table1[[#This Row],[Tiền hàng]]-Table1[[#This Row],[Tiền chiết khấu]])*8%</f>
        <v>43841.760000000002</v>
      </c>
      <c r="K485" s="69">
        <v>591864</v>
      </c>
      <c r="L485" s="8" t="s">
        <v>24</v>
      </c>
      <c r="M485" s="41">
        <v>45800</v>
      </c>
      <c r="N485" s="29" t="s">
        <v>3842</v>
      </c>
      <c r="O485" s="69">
        <f>IF(Table1[[#This Row],[Phân loại]]="Tồn đầu kỳ",Table1[[#This Row],[Tổng giá trị]],0)</f>
        <v>0</v>
      </c>
      <c r="P485" s="8">
        <f>IF(Table1[[#This Row],[Số còn phải thu ĐK]]&lt;&gt;0,0,IF(Table1[[#This Row],[Phân loại]]="Bán hàng",Table1[[#This Row],[Tổng giá trị]],-Table1[[#This Row],[Tổng giá trị]]))</f>
        <v>591864</v>
      </c>
      <c r="Q485" s="18">
        <f t="shared" si="71"/>
        <v>591864</v>
      </c>
      <c r="R485" s="8">
        <f>Table1[[#This Row],[Số còn phải thu ĐK]]+Table1[[#This Row],[Giá Trị HD sau CK]]-Table1[[#This Row],[Số tiền đã thu]]</f>
        <v>0</v>
      </c>
      <c r="S485" s="7">
        <f>IF(Table1[[#This Row],[Ngày hóa đơn]]&lt;&gt;"",Table1[[#This Row],[Ngày hóa đơn]],Table1[[#This Row],[Ngày hạch toán]])</f>
        <v>45782</v>
      </c>
      <c r="T485" s="8"/>
      <c r="U485" s="7">
        <f>IF(Table1[[#This Row],[Ngày tính CN]]="","",S485+T485)</f>
        <v>45782</v>
      </c>
      <c r="V485" s="71">
        <f ca="1">IF(Table1[[#This Row],[Hạn thanh toán]]="","",IF((U485-NOW())&lt;0,0,(U485-NOW())))</f>
        <v>0</v>
      </c>
      <c r="W485" s="69"/>
      <c r="X485" s="65" t="str">
        <f t="shared" ca="1" si="70"/>
        <v/>
      </c>
      <c r="Y485" s="65" t="str">
        <f t="shared" si="68"/>
        <v>Đã thanh toán</v>
      </c>
      <c r="Z485" s="250">
        <f>Table1[[#This Row],[Hạn thanh toán]]</f>
        <v>45782</v>
      </c>
      <c r="AA485" s="250">
        <f>Table1[[#This Row],[Ngày Thanh toán]]</f>
        <v>45800</v>
      </c>
      <c r="AD485" s="3" t="str">
        <f>IF(Table1[[#This Row],[Mã khách hàng]]="","",VLOOKUP($A485,Ma_KH!$A:$Q,Ma_KH!O$1,0))</f>
        <v>KL00152</v>
      </c>
      <c r="AE485" s="3" t="str">
        <f>IF(Table1[[#This Row],[Mã khách hàng]]="","",VLOOKUP($A485,Ma_KH!$A:$Q,Ma_KH!P$1,0))</f>
        <v>Tiện Lợi Mart</v>
      </c>
      <c r="AF485" s="3" t="str">
        <f>VLOOKUP(A485,Ma_KH!A:Q,Ma_KH!J$1,0)</f>
        <v>Vũ Anh Tuấn</v>
      </c>
    </row>
    <row r="486" spans="1:32" ht="16.5">
      <c r="A486" s="73" t="s">
        <v>85</v>
      </c>
      <c r="B486" s="73" t="s">
        <v>919</v>
      </c>
      <c r="C486" s="75">
        <v>45798</v>
      </c>
      <c r="D486" s="76" t="s">
        <v>925</v>
      </c>
      <c r="E486" s="75"/>
      <c r="F486" s="81"/>
      <c r="G486" s="73" t="s">
        <v>923</v>
      </c>
      <c r="H486" s="69">
        <v>866681</v>
      </c>
      <c r="I486" s="69">
        <v>60668</v>
      </c>
      <c r="J486" s="69">
        <f>(Table1[[#This Row],[Tiền hàng]]-Table1[[#This Row],[Tiền chiết khấu]])*8%</f>
        <v>64481.04</v>
      </c>
      <c r="K486" s="69">
        <v>870494</v>
      </c>
      <c r="L486" s="8" t="s">
        <v>24</v>
      </c>
      <c r="M486" s="41">
        <v>45806</v>
      </c>
      <c r="N486" s="29" t="s">
        <v>3843</v>
      </c>
      <c r="O486" s="69">
        <f>IF(Table1[[#This Row],[Phân loại]]="Tồn đầu kỳ",Table1[[#This Row],[Tổng giá trị]],0)</f>
        <v>0</v>
      </c>
      <c r="P486" s="8">
        <f>IF(Table1[[#This Row],[Số còn phải thu ĐK]]&lt;&gt;0,0,IF(Table1[[#This Row],[Phân loại]]="Bán hàng",Table1[[#This Row],[Tổng giá trị]],-Table1[[#This Row],[Tổng giá trị]]))</f>
        <v>870494</v>
      </c>
      <c r="Q486" s="18">
        <f t="shared" si="71"/>
        <v>870494</v>
      </c>
      <c r="R486" s="8">
        <f>Table1[[#This Row],[Số còn phải thu ĐK]]+Table1[[#This Row],[Giá Trị HD sau CK]]-Table1[[#This Row],[Số tiền đã thu]]</f>
        <v>0</v>
      </c>
      <c r="S486" s="7">
        <f>IF(Table1[[#This Row],[Ngày hóa đơn]]&lt;&gt;"",Table1[[#This Row],[Ngày hóa đơn]],Table1[[#This Row],[Ngày hạch toán]])</f>
        <v>45798</v>
      </c>
      <c r="T486" s="8"/>
      <c r="U486" s="7">
        <f>IF(Table1[[#This Row],[Ngày tính CN]]="","",S486+T486)</f>
        <v>45798</v>
      </c>
      <c r="V486" s="71">
        <f ca="1">IF(Table1[[#This Row],[Hạn thanh toán]]="","",IF((U486-NOW())&lt;0,0,(U486-NOW())))</f>
        <v>0</v>
      </c>
      <c r="W486" s="69"/>
      <c r="X486" s="65" t="str">
        <f t="shared" ca="1" si="70"/>
        <v/>
      </c>
      <c r="Y486" s="65" t="str">
        <f t="shared" si="68"/>
        <v>Đã thanh toán</v>
      </c>
      <c r="Z486" s="250">
        <f>Table1[[#This Row],[Hạn thanh toán]]</f>
        <v>45798</v>
      </c>
      <c r="AA486" s="250">
        <f>Table1[[#This Row],[Ngày Thanh toán]]</f>
        <v>45806</v>
      </c>
      <c r="AD486" s="3" t="str">
        <f>IF(Table1[[#This Row],[Mã khách hàng]]="","",VLOOKUP($A486,Ma_KH!$A:$Q,Ma_KH!O$1,0))</f>
        <v>KL00152</v>
      </c>
      <c r="AE486" s="3" t="str">
        <f>IF(Table1[[#This Row],[Mã khách hàng]]="","",VLOOKUP($A486,Ma_KH!$A:$Q,Ma_KH!P$1,0))</f>
        <v>Tiện Lợi Mart</v>
      </c>
      <c r="AF486" s="3" t="str">
        <f>VLOOKUP(A486,Ma_KH!A:Q,Ma_KH!J$1,0)</f>
        <v>Vũ Anh Tuấn</v>
      </c>
    </row>
    <row r="487" spans="1:32" ht="16.5">
      <c r="A487" s="73" t="s">
        <v>85</v>
      </c>
      <c r="B487" s="73" t="s">
        <v>919</v>
      </c>
      <c r="C487" s="75">
        <v>45805</v>
      </c>
      <c r="D487" s="76" t="s">
        <v>926</v>
      </c>
      <c r="E487" s="75"/>
      <c r="F487" s="81"/>
      <c r="G487" s="73" t="s">
        <v>923</v>
      </c>
      <c r="H487" s="69">
        <v>494452</v>
      </c>
      <c r="I487" s="69">
        <v>34612</v>
      </c>
      <c r="J487" s="69">
        <f>(Table1[[#This Row],[Tiền hàng]]-Table1[[#This Row],[Tiền chiết khấu]])*8%</f>
        <v>36787.200000000004</v>
      </c>
      <c r="K487" s="69">
        <v>496627</v>
      </c>
      <c r="L487" s="8" t="s">
        <v>24</v>
      </c>
      <c r="M487" s="41">
        <v>45842</v>
      </c>
      <c r="N487" s="29" t="s">
        <v>3844</v>
      </c>
      <c r="O487" s="69">
        <f>IF(Table1[[#This Row],[Phân loại]]="Tồn đầu kỳ",Table1[[#This Row],[Tổng giá trị]],0)</f>
        <v>0</v>
      </c>
      <c r="P487" s="8">
        <f>IF(Table1[[#This Row],[Số còn phải thu ĐK]]&lt;&gt;0,0,IF(Table1[[#This Row],[Phân loại]]="Bán hàng",Table1[[#This Row],[Tổng giá trị]],-Table1[[#This Row],[Tổng giá trị]]))</f>
        <v>496627</v>
      </c>
      <c r="Q487" s="18">
        <f t="shared" si="71"/>
        <v>496627</v>
      </c>
      <c r="R487" s="8">
        <f>Table1[[#This Row],[Số còn phải thu ĐK]]+Table1[[#This Row],[Giá Trị HD sau CK]]-Table1[[#This Row],[Số tiền đã thu]]</f>
        <v>0</v>
      </c>
      <c r="S487" s="7">
        <f>IF(Table1[[#This Row],[Ngày hóa đơn]]&lt;&gt;"",Table1[[#This Row],[Ngày hóa đơn]],Table1[[#This Row],[Ngày hạch toán]])</f>
        <v>45805</v>
      </c>
      <c r="T487" s="8"/>
      <c r="U487" s="7">
        <f>IF(Table1[[#This Row],[Ngày tính CN]]="","",S487+T487)</f>
        <v>45805</v>
      </c>
      <c r="V487" s="71">
        <f ca="1">IF(Table1[[#This Row],[Hạn thanh toán]]="","",IF((U487-NOW())&lt;0,0,(U487-NOW())))</f>
        <v>0</v>
      </c>
      <c r="W487" s="69"/>
      <c r="X487" s="65" t="str">
        <f t="shared" ca="1" si="70"/>
        <v/>
      </c>
      <c r="Y487" s="65" t="str">
        <f t="shared" si="68"/>
        <v>Đã thanh toán</v>
      </c>
      <c r="Z487" s="250">
        <f>Table1[[#This Row],[Hạn thanh toán]]</f>
        <v>45805</v>
      </c>
      <c r="AA487" s="250">
        <f>Table1[[#This Row],[Ngày Thanh toán]]</f>
        <v>45842</v>
      </c>
      <c r="AD487" s="3" t="str">
        <f>IF(Table1[[#This Row],[Mã khách hàng]]="","",VLOOKUP($A487,Ma_KH!$A:$Q,Ma_KH!O$1,0))</f>
        <v>KL00152</v>
      </c>
      <c r="AE487" s="3" t="str">
        <f>IF(Table1[[#This Row],[Mã khách hàng]]="","",VLOOKUP($A487,Ma_KH!$A:$Q,Ma_KH!P$1,0))</f>
        <v>Tiện Lợi Mart</v>
      </c>
      <c r="AF487" s="3" t="str">
        <f>VLOOKUP(A487,Ma_KH!A:Q,Ma_KH!J$1,0)</f>
        <v>Vũ Anh Tuấn</v>
      </c>
    </row>
    <row r="488" spans="1:32" ht="16.5">
      <c r="A488" s="73" t="s">
        <v>85</v>
      </c>
      <c r="B488" s="73" t="s">
        <v>919</v>
      </c>
      <c r="C488" s="75">
        <v>45821</v>
      </c>
      <c r="D488" s="76" t="s">
        <v>927</v>
      </c>
      <c r="E488" s="75"/>
      <c r="F488" s="81"/>
      <c r="G488" s="73" t="s">
        <v>923</v>
      </c>
      <c r="H488" s="69">
        <v>358776</v>
      </c>
      <c r="I488" s="69">
        <v>25114</v>
      </c>
      <c r="J488" s="69">
        <f>(Table1[[#This Row],[Tiền hàng]]-Table1[[#This Row],[Tiền chiết khấu]])*8%</f>
        <v>26692.959999999999</v>
      </c>
      <c r="K488" s="69">
        <v>360355</v>
      </c>
      <c r="L488" s="8" t="s">
        <v>24</v>
      </c>
      <c r="M488" s="41">
        <v>45824</v>
      </c>
      <c r="N488" s="29" t="s">
        <v>3845</v>
      </c>
      <c r="O488" s="69">
        <f>IF(Table1[[#This Row],[Phân loại]]="Tồn đầu kỳ",Table1[[#This Row],[Tổng giá trị]],0)</f>
        <v>0</v>
      </c>
      <c r="P488" s="8">
        <f>IF(Table1[[#This Row],[Số còn phải thu ĐK]]&lt;&gt;0,0,IF(Table1[[#This Row],[Phân loại]]="Bán hàng",Table1[[#This Row],[Tổng giá trị]],-Table1[[#This Row],[Tổng giá trị]]))</f>
        <v>360355</v>
      </c>
      <c r="Q488" s="18">
        <f t="shared" si="71"/>
        <v>360355</v>
      </c>
      <c r="R488" s="8">
        <f>Table1[[#This Row],[Số còn phải thu ĐK]]+Table1[[#This Row],[Giá Trị HD sau CK]]-Table1[[#This Row],[Số tiền đã thu]]</f>
        <v>0</v>
      </c>
      <c r="S488" s="7">
        <f>IF(Table1[[#This Row],[Ngày hóa đơn]]&lt;&gt;"",Table1[[#This Row],[Ngày hóa đơn]],Table1[[#This Row],[Ngày hạch toán]])</f>
        <v>45821</v>
      </c>
      <c r="T488" s="8"/>
      <c r="U488" s="7">
        <f>IF(Table1[[#This Row],[Ngày tính CN]]="","",S488+T488)</f>
        <v>45821</v>
      </c>
      <c r="V488" s="71">
        <f ca="1">IF(Table1[[#This Row],[Hạn thanh toán]]="","",IF((U488-NOW())&lt;0,0,(U488-NOW())))</f>
        <v>0</v>
      </c>
      <c r="W488" s="69"/>
      <c r="X488" s="65" t="str">
        <f t="shared" ca="1" si="70"/>
        <v/>
      </c>
      <c r="Y488" s="65" t="str">
        <f t="shared" si="68"/>
        <v>Đã thanh toán</v>
      </c>
      <c r="Z488" s="250">
        <f>Table1[[#This Row],[Hạn thanh toán]]</f>
        <v>45821</v>
      </c>
      <c r="AA488" s="250">
        <f>Table1[[#This Row],[Ngày Thanh toán]]</f>
        <v>45824</v>
      </c>
      <c r="AD488" s="3" t="str">
        <f>IF(Table1[[#This Row],[Mã khách hàng]]="","",VLOOKUP($A488,Ma_KH!$A:$Q,Ma_KH!O$1,0))</f>
        <v>KL00152</v>
      </c>
      <c r="AE488" s="3" t="str">
        <f>IF(Table1[[#This Row],[Mã khách hàng]]="","",VLOOKUP($A488,Ma_KH!$A:$Q,Ma_KH!P$1,0))</f>
        <v>Tiện Lợi Mart</v>
      </c>
      <c r="AF488" s="3" t="str">
        <f>VLOOKUP(A488,Ma_KH!A:Q,Ma_KH!J$1,0)</f>
        <v>Vũ Anh Tuấn</v>
      </c>
    </row>
    <row r="489" spans="1:32" ht="16.5">
      <c r="A489" s="73" t="s">
        <v>85</v>
      </c>
      <c r="B489" s="73" t="s">
        <v>919</v>
      </c>
      <c r="C489" s="75">
        <v>45841</v>
      </c>
      <c r="D489" s="76" t="s">
        <v>928</v>
      </c>
      <c r="E489" s="75"/>
      <c r="F489" s="81"/>
      <c r="G489" s="73" t="s">
        <v>923</v>
      </c>
      <c r="H489" s="69">
        <v>486221</v>
      </c>
      <c r="I489" s="69">
        <v>34035</v>
      </c>
      <c r="J489" s="69">
        <f>(Table1[[#This Row],[Tiền hàng]]-Table1[[#This Row],[Tiền chiết khấu]])*8%</f>
        <v>36174.879999999997</v>
      </c>
      <c r="K489" s="69">
        <v>488361</v>
      </c>
      <c r="L489" s="8" t="s">
        <v>24</v>
      </c>
      <c r="M489" s="41">
        <v>45878</v>
      </c>
      <c r="N489" s="29" t="s">
        <v>3846</v>
      </c>
      <c r="O489" s="69">
        <f>IF(Table1[[#This Row],[Phân loại]]="Tồn đầu kỳ",Table1[[#This Row],[Tổng giá trị]],0)</f>
        <v>0</v>
      </c>
      <c r="P489" s="8">
        <f>IF(Table1[[#This Row],[Số còn phải thu ĐK]]&lt;&gt;0,0,IF(Table1[[#This Row],[Phân loại]]="Bán hàng",Table1[[#This Row],[Tổng giá trị]],-Table1[[#This Row],[Tổng giá trị]]))</f>
        <v>488361</v>
      </c>
      <c r="Q489" s="18">
        <f t="shared" si="71"/>
        <v>488361</v>
      </c>
      <c r="R489" s="8">
        <f>Table1[[#This Row],[Số còn phải thu ĐK]]+Table1[[#This Row],[Giá Trị HD sau CK]]-Table1[[#This Row],[Số tiền đã thu]]</f>
        <v>0</v>
      </c>
      <c r="S489" s="7">
        <f>IF(Table1[[#This Row],[Ngày hóa đơn]]&lt;&gt;"",Table1[[#This Row],[Ngày hóa đơn]],Table1[[#This Row],[Ngày hạch toán]])</f>
        <v>45841</v>
      </c>
      <c r="T489" s="8"/>
      <c r="U489" s="7">
        <f>IF(Table1[[#This Row],[Ngày tính CN]]="","",S489+T489)</f>
        <v>45841</v>
      </c>
      <c r="V489" s="71">
        <f ca="1">IF(Table1[[#This Row],[Hạn thanh toán]]="","",IF((U489-NOW())&lt;0,0,(U489-NOW())))</f>
        <v>0</v>
      </c>
      <c r="W489" s="69"/>
      <c r="X489" s="65" t="str">
        <f t="shared" ca="1" si="70"/>
        <v/>
      </c>
      <c r="Y489" s="65" t="str">
        <f t="shared" si="68"/>
        <v>Đã thanh toán</v>
      </c>
      <c r="Z489" s="250">
        <f>Table1[[#This Row],[Hạn thanh toán]]</f>
        <v>45841</v>
      </c>
      <c r="AA489" s="250">
        <f>Table1[[#This Row],[Ngày Thanh toán]]</f>
        <v>45878</v>
      </c>
      <c r="AD489" s="3" t="str">
        <f>IF(Table1[[#This Row],[Mã khách hàng]]="","",VLOOKUP($A489,Ma_KH!$A:$Q,Ma_KH!O$1,0))</f>
        <v>KL00152</v>
      </c>
      <c r="AE489" s="3" t="str">
        <f>IF(Table1[[#This Row],[Mã khách hàng]]="","",VLOOKUP($A489,Ma_KH!$A:$Q,Ma_KH!P$1,0))</f>
        <v>Tiện Lợi Mart</v>
      </c>
      <c r="AF489" s="3" t="str">
        <f>VLOOKUP(A489,Ma_KH!A:Q,Ma_KH!J$1,0)</f>
        <v>Vũ Anh Tuấn</v>
      </c>
    </row>
    <row r="490" spans="1:32" ht="16.5">
      <c r="A490" s="73" t="s">
        <v>85</v>
      </c>
      <c r="B490" s="73" t="s">
        <v>919</v>
      </c>
      <c r="C490" s="75">
        <v>45873</v>
      </c>
      <c r="D490" s="76" t="s">
        <v>929</v>
      </c>
      <c r="E490" s="75"/>
      <c r="F490" s="81"/>
      <c r="G490" s="73" t="s">
        <v>923</v>
      </c>
      <c r="H490" s="69">
        <v>486221</v>
      </c>
      <c r="I490" s="69">
        <v>34035</v>
      </c>
      <c r="J490" s="69">
        <f>(Table1[[#This Row],[Tiền hàng]]-Table1[[#This Row],[Tiền chiết khấu]])*8%</f>
        <v>36174.879999999997</v>
      </c>
      <c r="K490" s="69">
        <v>488361</v>
      </c>
      <c r="L490" s="8" t="s">
        <v>24</v>
      </c>
      <c r="M490" s="41">
        <v>45934</v>
      </c>
      <c r="N490" s="29" t="s">
        <v>3848</v>
      </c>
      <c r="O490" s="69">
        <f>IF(Table1[[#This Row],[Phân loại]]="Tồn đầu kỳ",Table1[[#This Row],[Tổng giá trị]],0)</f>
        <v>0</v>
      </c>
      <c r="P490" s="8">
        <f>IF(Table1[[#This Row],[Số còn phải thu ĐK]]&lt;&gt;0,0,IF(Table1[[#This Row],[Phân loại]]="Bán hàng",Table1[[#This Row],[Tổng giá trị]],-Table1[[#This Row],[Tổng giá trị]]))</f>
        <v>488361</v>
      </c>
      <c r="Q490" s="18">
        <f t="shared" si="71"/>
        <v>488361</v>
      </c>
      <c r="R490" s="8">
        <f>Table1[[#This Row],[Số còn phải thu ĐK]]+Table1[[#This Row],[Giá Trị HD sau CK]]-Table1[[#This Row],[Số tiền đã thu]]</f>
        <v>0</v>
      </c>
      <c r="S490" s="7">
        <f>IF(Table1[[#This Row],[Ngày hóa đơn]]&lt;&gt;"",Table1[[#This Row],[Ngày hóa đơn]],Table1[[#This Row],[Ngày hạch toán]])</f>
        <v>45873</v>
      </c>
      <c r="T490" s="8"/>
      <c r="U490" s="7">
        <f>IF(Table1[[#This Row],[Ngày tính CN]]="","",S490+T490)</f>
        <v>45873</v>
      </c>
      <c r="V490" s="71">
        <f ca="1">IF(Table1[[#This Row],[Hạn thanh toán]]="","",IF((U490-NOW())&lt;0,0,(U490-NOW())))</f>
        <v>0</v>
      </c>
      <c r="W490" s="69"/>
      <c r="X490" s="65" t="str">
        <f t="shared" ca="1" si="70"/>
        <v/>
      </c>
      <c r="Y490" s="65" t="str">
        <f t="shared" si="68"/>
        <v>Đã thanh toán</v>
      </c>
      <c r="Z490" s="250">
        <f>Table1[[#This Row],[Hạn thanh toán]]</f>
        <v>45873</v>
      </c>
      <c r="AA490" s="250">
        <f>Table1[[#This Row],[Ngày Thanh toán]]</f>
        <v>45934</v>
      </c>
      <c r="AD490" s="3" t="str">
        <f>IF(Table1[[#This Row],[Mã khách hàng]]="","",VLOOKUP($A490,Ma_KH!$A:$Q,Ma_KH!O$1,0))</f>
        <v>KL00152</v>
      </c>
      <c r="AE490" s="3" t="str">
        <f>IF(Table1[[#This Row],[Mã khách hàng]]="","",VLOOKUP($A490,Ma_KH!$A:$Q,Ma_KH!P$1,0))</f>
        <v>Tiện Lợi Mart</v>
      </c>
      <c r="AF490" s="3" t="str">
        <f>VLOOKUP(A490,Ma_KH!A:Q,Ma_KH!J$1,0)</f>
        <v>Vũ Anh Tuấn</v>
      </c>
    </row>
    <row r="491" spans="1:32" ht="16.5">
      <c r="A491" s="73" t="s">
        <v>85</v>
      </c>
      <c r="B491" s="73" t="s">
        <v>919</v>
      </c>
      <c r="C491" s="75">
        <v>45895</v>
      </c>
      <c r="D491" s="76" t="s">
        <v>930</v>
      </c>
      <c r="E491" s="75"/>
      <c r="F491" s="81"/>
      <c r="G491" s="73" t="s">
        <v>923</v>
      </c>
      <c r="H491" s="69">
        <v>700329</v>
      </c>
      <c r="I491" s="69">
        <v>49023</v>
      </c>
      <c r="J491" s="69">
        <f>(Table1[[#This Row],[Tiền hàng]]-Table1[[#This Row],[Tiền chiết khấu]])*8%</f>
        <v>52104.480000000003</v>
      </c>
      <c r="K491" s="69">
        <v>703410</v>
      </c>
      <c r="L491" s="8" t="s">
        <v>24</v>
      </c>
      <c r="M491" s="41">
        <v>45899</v>
      </c>
      <c r="N491" s="29" t="s">
        <v>3847</v>
      </c>
      <c r="O491" s="69">
        <f>IF(Table1[[#This Row],[Phân loại]]="Tồn đầu kỳ",Table1[[#This Row],[Tổng giá trị]],0)</f>
        <v>0</v>
      </c>
      <c r="P491" s="8">
        <f>IF(Table1[[#This Row],[Số còn phải thu ĐK]]&lt;&gt;0,0,IF(Table1[[#This Row],[Phân loại]]="Bán hàng",Table1[[#This Row],[Tổng giá trị]],-Table1[[#This Row],[Tổng giá trị]]))</f>
        <v>703410</v>
      </c>
      <c r="Q491" s="18">
        <f t="shared" si="71"/>
        <v>703410</v>
      </c>
      <c r="R491" s="8">
        <f>Table1[[#This Row],[Số còn phải thu ĐK]]+Table1[[#This Row],[Giá Trị HD sau CK]]-Table1[[#This Row],[Số tiền đã thu]]</f>
        <v>0</v>
      </c>
      <c r="S491" s="7">
        <f>IF(Table1[[#This Row],[Ngày hóa đơn]]&lt;&gt;"",Table1[[#This Row],[Ngày hóa đơn]],Table1[[#This Row],[Ngày hạch toán]])</f>
        <v>45895</v>
      </c>
      <c r="T491" s="8"/>
      <c r="U491" s="7">
        <f>IF(Table1[[#This Row],[Ngày tính CN]]="","",S491+T491)</f>
        <v>45895</v>
      </c>
      <c r="V491" s="71">
        <f ca="1">IF(Table1[[#This Row],[Hạn thanh toán]]="","",IF((U491-NOW())&lt;0,0,(U491-NOW())))</f>
        <v>0</v>
      </c>
      <c r="W491" s="69"/>
      <c r="X491" s="65" t="str">
        <f t="shared" ca="1" si="70"/>
        <v/>
      </c>
      <c r="Y491" s="65" t="str">
        <f t="shared" si="68"/>
        <v>Đã thanh toán</v>
      </c>
      <c r="Z491" s="250">
        <f>Table1[[#This Row],[Hạn thanh toán]]</f>
        <v>45895</v>
      </c>
      <c r="AA491" s="250">
        <f>Table1[[#This Row],[Ngày Thanh toán]]</f>
        <v>45899</v>
      </c>
      <c r="AD491" s="3" t="str">
        <f>IF(Table1[[#This Row],[Mã khách hàng]]="","",VLOOKUP($A491,Ma_KH!$A:$Q,Ma_KH!O$1,0))</f>
        <v>KL00152</v>
      </c>
      <c r="AE491" s="3" t="str">
        <f>IF(Table1[[#This Row],[Mã khách hàng]]="","",VLOOKUP($A491,Ma_KH!$A:$Q,Ma_KH!P$1,0))</f>
        <v>Tiện Lợi Mart</v>
      </c>
      <c r="AF491" s="3" t="str">
        <f>VLOOKUP(A491,Ma_KH!A:Q,Ma_KH!J$1,0)</f>
        <v>Vũ Anh Tuấn</v>
      </c>
    </row>
    <row r="492" spans="1:32" s="58" customFormat="1" ht="16.5">
      <c r="A492" s="45" t="s">
        <v>85</v>
      </c>
      <c r="B492" s="45" t="s">
        <v>919</v>
      </c>
      <c r="C492" s="47">
        <v>45931</v>
      </c>
      <c r="D492" s="46" t="s">
        <v>931</v>
      </c>
      <c r="E492" s="47"/>
      <c r="F492" s="49"/>
      <c r="G492" s="45" t="s">
        <v>932</v>
      </c>
      <c r="H492" s="54">
        <v>1256744</v>
      </c>
      <c r="I492" s="54">
        <v>87972</v>
      </c>
      <c r="J492" s="54">
        <f>(Table1[[#This Row],[Tiền hàng]]-Table1[[#This Row],[Tiền chiết khấu]])*8%</f>
        <v>93501.759999999995</v>
      </c>
      <c r="K492" s="54">
        <v>1262274</v>
      </c>
      <c r="L492" s="55" t="s">
        <v>24</v>
      </c>
      <c r="M492" s="56"/>
      <c r="N492" s="55"/>
      <c r="O492" s="54">
        <f>IF(Table1[[#This Row],[Phân loại]]="Tồn đầu kỳ",Table1[[#This Row],[Tổng giá trị]],0)</f>
        <v>0</v>
      </c>
      <c r="P492" s="55">
        <f>IF(Table1[[#This Row],[Số còn phải thu ĐK]]&lt;&gt;0,0,IF(Table1[[#This Row],[Phân loại]]="Bán hàng",Table1[[#This Row],[Tổng giá trị]],-Table1[[#This Row],[Tổng giá trị]]))</f>
        <v>1262274</v>
      </c>
      <c r="Q492" s="18">
        <f t="shared" si="71"/>
        <v>0</v>
      </c>
      <c r="R492" s="55">
        <f>Table1[[#This Row],[Số còn phải thu ĐK]]+Table1[[#This Row],[Giá Trị HD sau CK]]-Table1[[#This Row],[Số tiền đã thu]]</f>
        <v>1262274</v>
      </c>
      <c r="S492" s="56">
        <f>IF(Table1[[#This Row],[Ngày hóa đơn]]&lt;&gt;"",Table1[[#This Row],[Ngày hóa đơn]],Table1[[#This Row],[Ngày hạch toán]])</f>
        <v>45931</v>
      </c>
      <c r="T492" s="55"/>
      <c r="U492" s="56">
        <f>IF(Table1[[#This Row],[Ngày tính CN]]="","",S492+T492)</f>
        <v>45931</v>
      </c>
      <c r="V492" s="57">
        <f ca="1">IF(Table1[[#This Row],[Hạn thanh toán]]="","",IF((U492-NOW())&lt;0,0,(U492-NOW())))</f>
        <v>0</v>
      </c>
      <c r="W492" s="54"/>
      <c r="X492" s="65">
        <f t="shared" ca="1" si="70"/>
        <v>70.362421527781407</v>
      </c>
      <c r="Y492" s="109" t="str">
        <f t="shared" ca="1" si="68"/>
        <v>Nợ quá hạn từ 60 ngày đến 90 ngày</v>
      </c>
      <c r="Z492" s="254">
        <f>Table1[[#This Row],[Hạn thanh toán]]</f>
        <v>45931</v>
      </c>
      <c r="AA492" s="254">
        <f>Table1[[#This Row],[Ngày Thanh toán]]</f>
        <v>0</v>
      </c>
      <c r="AD492" s="3" t="str">
        <f>IF(Table1[[#This Row],[Mã khách hàng]]="","",VLOOKUP($A492,Ma_KH!$A:$Q,Ma_KH!O$1,0))</f>
        <v>KL00152</v>
      </c>
      <c r="AE492" s="3" t="str">
        <f>IF(Table1[[#This Row],[Mã khách hàng]]="","",VLOOKUP($A492,Ma_KH!$A:$Q,Ma_KH!P$1,0))</f>
        <v>Tiện Lợi Mart</v>
      </c>
      <c r="AF492" s="58" t="str">
        <f>VLOOKUP(A492,Ma_KH!A:Q,Ma_KH!J$1,0)</f>
        <v>Vũ Anh Tuấn</v>
      </c>
    </row>
    <row r="493" spans="1:32" ht="16.5">
      <c r="A493" s="73" t="s">
        <v>85</v>
      </c>
      <c r="B493" s="73" t="s">
        <v>919</v>
      </c>
      <c r="C493" s="75">
        <v>45925</v>
      </c>
      <c r="D493" s="76" t="s">
        <v>933</v>
      </c>
      <c r="E493" s="75"/>
      <c r="F493" s="81"/>
      <c r="G493" s="81" t="s">
        <v>347</v>
      </c>
      <c r="H493" s="69"/>
      <c r="I493" s="69">
        <v>0</v>
      </c>
      <c r="J493" s="69">
        <f>(Table1[[#This Row],[Tiền hàng]]-Table1[[#This Row],[Tiền chiết khấu]])*8%</f>
        <v>0</v>
      </c>
      <c r="K493" s="69">
        <v>398496</v>
      </c>
      <c r="L493" s="8" t="s">
        <v>17</v>
      </c>
      <c r="M493" s="41">
        <v>45783</v>
      </c>
      <c r="N493" s="29" t="s">
        <v>3840</v>
      </c>
      <c r="O493" s="69">
        <f>IF(Table1[[#This Row],[Phân loại]]="Tồn đầu kỳ",Table1[[#This Row],[Tổng giá trị]],0)</f>
        <v>0</v>
      </c>
      <c r="P493" s="8">
        <f>IF(Table1[[#This Row],[Số còn phải thu ĐK]]&lt;&gt;0,0,IF(Table1[[#This Row],[Phân loại]]="Bán hàng",Table1[[#This Row],[Tổng giá trị]],-Table1[[#This Row],[Tổng giá trị]]))</f>
        <v>-398496</v>
      </c>
      <c r="Q493" s="18">
        <f t="shared" si="71"/>
        <v>-398496</v>
      </c>
      <c r="R493" s="8">
        <f>Table1[[#This Row],[Số còn phải thu ĐK]]+Table1[[#This Row],[Giá Trị HD sau CK]]-Table1[[#This Row],[Số tiền đã thu]]</f>
        <v>0</v>
      </c>
      <c r="S493" s="7">
        <f>IF(Table1[[#This Row],[Ngày hóa đơn]]&lt;&gt;"",Table1[[#This Row],[Ngày hóa đơn]],Table1[[#This Row],[Ngày hạch toán]])</f>
        <v>45925</v>
      </c>
      <c r="T493" s="8"/>
      <c r="U493" s="7">
        <f>IF(Table1[[#This Row],[Ngày tính CN]]="","",S493+T493)</f>
        <v>45925</v>
      </c>
      <c r="V493" s="71">
        <f ca="1">IF(Table1[[#This Row],[Hạn thanh toán]]="","",IF((U493-NOW())&lt;0,0,(U493-NOW())))</f>
        <v>0</v>
      </c>
      <c r="W493" s="69"/>
      <c r="X493" s="65" t="str">
        <f t="shared" ca="1" si="70"/>
        <v/>
      </c>
      <c r="Y493" s="65" t="str">
        <f t="shared" si="68"/>
        <v>Đã thanh toán</v>
      </c>
      <c r="Z493" s="250">
        <f>Table1[[#This Row],[Hạn thanh toán]]</f>
        <v>45925</v>
      </c>
      <c r="AA493" s="250">
        <f>Table1[[#This Row],[Ngày Thanh toán]]</f>
        <v>45783</v>
      </c>
      <c r="AD493" s="3" t="str">
        <f>IF(Table1[[#This Row],[Mã khách hàng]]="","",VLOOKUP($A493,Ma_KH!$A:$Q,Ma_KH!O$1,0))</f>
        <v>KL00152</v>
      </c>
      <c r="AE493" s="3" t="str">
        <f>IF(Table1[[#This Row],[Mã khách hàng]]="","",VLOOKUP($A493,Ma_KH!$A:$Q,Ma_KH!P$1,0))</f>
        <v>Tiện Lợi Mart</v>
      </c>
      <c r="AF493" s="3" t="str">
        <f>VLOOKUP(A493,Ma_KH!A:Q,Ma_KH!J$1,0)</f>
        <v>Vũ Anh Tuấn</v>
      </c>
    </row>
    <row r="494" spans="1:32" ht="16.5">
      <c r="A494" s="73" t="s">
        <v>85</v>
      </c>
      <c r="B494" s="73" t="s">
        <v>919</v>
      </c>
      <c r="C494" s="75">
        <v>45878</v>
      </c>
      <c r="D494" s="76" t="s">
        <v>934</v>
      </c>
      <c r="E494" s="75"/>
      <c r="F494" s="81"/>
      <c r="G494" s="81" t="s">
        <v>347</v>
      </c>
      <c r="H494" s="69"/>
      <c r="I494" s="69">
        <v>0</v>
      </c>
      <c r="J494" s="69">
        <f>(Table1[[#This Row],[Tiền hàng]]-Table1[[#This Row],[Tiền chiết khấu]])*8%</f>
        <v>0</v>
      </c>
      <c r="K494" s="69">
        <v>73754</v>
      </c>
      <c r="L494" s="8" t="s">
        <v>17</v>
      </c>
      <c r="M494" s="41">
        <v>45878</v>
      </c>
      <c r="N494" s="29" t="s">
        <v>3846</v>
      </c>
      <c r="O494" s="69">
        <f>IF(Table1[[#This Row],[Phân loại]]="Tồn đầu kỳ",Table1[[#This Row],[Tổng giá trị]],0)</f>
        <v>0</v>
      </c>
      <c r="P494" s="8">
        <f>IF(Table1[[#This Row],[Số còn phải thu ĐK]]&lt;&gt;0,0,IF(Table1[[#This Row],[Phân loại]]="Bán hàng",Table1[[#This Row],[Tổng giá trị]],-Table1[[#This Row],[Tổng giá trị]]))</f>
        <v>-73754</v>
      </c>
      <c r="Q494" s="18">
        <f t="shared" si="71"/>
        <v>-73754</v>
      </c>
      <c r="R494" s="8">
        <f>Table1[[#This Row],[Số còn phải thu ĐK]]+Table1[[#This Row],[Giá Trị HD sau CK]]-Table1[[#This Row],[Số tiền đã thu]]</f>
        <v>0</v>
      </c>
      <c r="S494" s="7">
        <f>IF(Table1[[#This Row],[Ngày hóa đơn]]&lt;&gt;"",Table1[[#This Row],[Ngày hóa đơn]],Table1[[#This Row],[Ngày hạch toán]])</f>
        <v>45878</v>
      </c>
      <c r="T494" s="8"/>
      <c r="U494" s="7">
        <f>IF(Table1[[#This Row],[Ngày tính CN]]="","",S494+T494)</f>
        <v>45878</v>
      </c>
      <c r="V494" s="71">
        <f ca="1">IF(Table1[[#This Row],[Hạn thanh toán]]="","",IF((U494-NOW())&lt;0,0,(U494-NOW())))</f>
        <v>0</v>
      </c>
      <c r="W494" s="69"/>
      <c r="X494" s="65" t="str">
        <f t="shared" ca="1" si="70"/>
        <v/>
      </c>
      <c r="Y494" s="65" t="str">
        <f t="shared" si="68"/>
        <v>Đã thanh toán</v>
      </c>
      <c r="Z494" s="250">
        <f>Table1[[#This Row],[Hạn thanh toán]]</f>
        <v>45878</v>
      </c>
      <c r="AA494" s="250">
        <f>Table1[[#This Row],[Ngày Thanh toán]]</f>
        <v>45878</v>
      </c>
      <c r="AD494" s="3" t="str">
        <f>IF(Table1[[#This Row],[Mã khách hàng]]="","",VLOOKUP($A494,Ma_KH!$A:$Q,Ma_KH!O$1,0))</f>
        <v>KL00152</v>
      </c>
      <c r="AE494" s="3" t="str">
        <f>IF(Table1[[#This Row],[Mã khách hàng]]="","",VLOOKUP($A494,Ma_KH!$A:$Q,Ma_KH!P$1,0))</f>
        <v>Tiện Lợi Mart</v>
      </c>
      <c r="AF494" s="3" t="str">
        <f>VLOOKUP(A494,Ma_KH!A:Q,Ma_KH!J$1,0)</f>
        <v>Vũ Anh Tuấn</v>
      </c>
    </row>
    <row r="495" spans="1:32" ht="16.5">
      <c r="A495" s="73" t="s">
        <v>85</v>
      </c>
      <c r="B495" s="73" t="s">
        <v>919</v>
      </c>
      <c r="C495" s="75">
        <v>45899</v>
      </c>
      <c r="D495" s="76" t="s">
        <v>935</v>
      </c>
      <c r="E495" s="75"/>
      <c r="F495" s="81"/>
      <c r="G495" s="81" t="s">
        <v>347</v>
      </c>
      <c r="H495" s="69"/>
      <c r="I495" s="69">
        <v>0</v>
      </c>
      <c r="J495" s="69">
        <f>(Table1[[#This Row],[Tiền hàng]]-Table1[[#This Row],[Tiền chiết khấu]])*8%</f>
        <v>0</v>
      </c>
      <c r="K495" s="69">
        <v>365617</v>
      </c>
      <c r="L495" s="8" t="s">
        <v>17</v>
      </c>
      <c r="M495" s="41">
        <v>45899</v>
      </c>
      <c r="N495" s="29" t="s">
        <v>3847</v>
      </c>
      <c r="O495" s="69">
        <f>IF(Table1[[#This Row],[Phân loại]]="Tồn đầu kỳ",Table1[[#This Row],[Tổng giá trị]],0)</f>
        <v>0</v>
      </c>
      <c r="P495" s="8">
        <f>IF(Table1[[#This Row],[Số còn phải thu ĐK]]&lt;&gt;0,0,IF(Table1[[#This Row],[Phân loại]]="Bán hàng",Table1[[#This Row],[Tổng giá trị]],-Table1[[#This Row],[Tổng giá trị]]))</f>
        <v>-365617</v>
      </c>
      <c r="Q495" s="18">
        <f t="shared" si="71"/>
        <v>-365617</v>
      </c>
      <c r="R495" s="8">
        <f>Table1[[#This Row],[Số còn phải thu ĐK]]+Table1[[#This Row],[Giá Trị HD sau CK]]-Table1[[#This Row],[Số tiền đã thu]]</f>
        <v>0</v>
      </c>
      <c r="S495" s="7">
        <f>IF(Table1[[#This Row],[Ngày hóa đơn]]&lt;&gt;"",Table1[[#This Row],[Ngày hóa đơn]],Table1[[#This Row],[Ngày hạch toán]])</f>
        <v>45899</v>
      </c>
      <c r="T495" s="8"/>
      <c r="U495" s="7">
        <f>IF(Table1[[#This Row],[Ngày tính CN]]="","",S495+T495)</f>
        <v>45899</v>
      </c>
      <c r="V495" s="71">
        <f ca="1">IF(Table1[[#This Row],[Hạn thanh toán]]="","",IF((U495-NOW())&lt;0,0,(U495-NOW())))</f>
        <v>0</v>
      </c>
      <c r="W495" s="69"/>
      <c r="X495" s="65" t="str">
        <f t="shared" ca="1" si="70"/>
        <v/>
      </c>
      <c r="Y495" s="65" t="str">
        <f t="shared" si="68"/>
        <v>Đã thanh toán</v>
      </c>
      <c r="Z495" s="250">
        <f>Table1[[#This Row],[Hạn thanh toán]]</f>
        <v>45899</v>
      </c>
      <c r="AA495" s="250">
        <f>Table1[[#This Row],[Ngày Thanh toán]]</f>
        <v>45899</v>
      </c>
      <c r="AD495" s="3" t="str">
        <f>IF(Table1[[#This Row],[Mã khách hàng]]="","",VLOOKUP($A495,Ma_KH!$A:$Q,Ma_KH!O$1,0))</f>
        <v>KL00152</v>
      </c>
      <c r="AE495" s="3" t="str">
        <f>IF(Table1[[#This Row],[Mã khách hàng]]="","",VLOOKUP($A495,Ma_KH!$A:$Q,Ma_KH!P$1,0))</f>
        <v>Tiện Lợi Mart</v>
      </c>
      <c r="AF495" s="3" t="str">
        <f>VLOOKUP(A495,Ma_KH!A:Q,Ma_KH!J$1,0)</f>
        <v>Vũ Anh Tuấn</v>
      </c>
    </row>
    <row r="496" spans="1:32" s="139" customFormat="1" ht="16.5">
      <c r="A496" s="127" t="s">
        <v>85</v>
      </c>
      <c r="B496" s="127" t="s">
        <v>919</v>
      </c>
      <c r="C496" s="128">
        <v>45675</v>
      </c>
      <c r="D496" s="129" t="s">
        <v>936</v>
      </c>
      <c r="E496" s="128"/>
      <c r="F496" s="130"/>
      <c r="G496" s="130" t="s">
        <v>347</v>
      </c>
      <c r="H496" s="131"/>
      <c r="I496" s="131">
        <v>0</v>
      </c>
      <c r="J496" s="131">
        <f>(Table1[[#This Row],[Tiền hàng]]-Table1[[#This Row],[Tiền chiết khấu]])*8%</f>
        <v>0</v>
      </c>
      <c r="K496" s="131">
        <v>113946</v>
      </c>
      <c r="L496" s="132" t="s">
        <v>3643</v>
      </c>
      <c r="M496" s="151">
        <v>45675</v>
      </c>
      <c r="N496" s="152" t="s">
        <v>3850</v>
      </c>
      <c r="O496" s="131">
        <f>IF(Table1[[#This Row],[Phân loại]]="Tồn đầu kỳ",Table1[[#This Row],[Tổng giá trị]],0)</f>
        <v>113946</v>
      </c>
      <c r="P496" s="132">
        <f>IF(Table1[[#This Row],[Số còn phải thu ĐK]]&lt;&gt;0,0,IF(Table1[[#This Row],[Phân loại]]="Bán hàng",Table1[[#This Row],[Tổng giá trị]],-Table1[[#This Row],[Tổng giá trị]]))</f>
        <v>0</v>
      </c>
      <c r="Q496" s="18">
        <f t="shared" si="71"/>
        <v>113946</v>
      </c>
      <c r="R496" s="132">
        <f>Table1[[#This Row],[Số còn phải thu ĐK]]+Table1[[#This Row],[Giá Trị HD sau CK]]-Table1[[#This Row],[Số tiền đã thu]]</f>
        <v>0</v>
      </c>
      <c r="S496" s="136">
        <f>IF(Table1[[#This Row],[Ngày hóa đơn]]&lt;&gt;"",Table1[[#This Row],[Ngày hóa đơn]],Table1[[#This Row],[Ngày hạch toán]])</f>
        <v>45675</v>
      </c>
      <c r="T496" s="132"/>
      <c r="U496" s="136">
        <f>IF(Table1[[#This Row],[Ngày tính CN]]="","",S496+T496)</f>
        <v>45675</v>
      </c>
      <c r="V496" s="137">
        <f ca="1">IF(Table1[[#This Row],[Hạn thanh toán]]="","",IF((U496-NOW())&lt;0,0,(U496-NOW())))</f>
        <v>0</v>
      </c>
      <c r="W496" s="131"/>
      <c r="X496" s="65" t="str">
        <f t="shared" ca="1" si="70"/>
        <v/>
      </c>
      <c r="Y496" s="138" t="str">
        <f t="shared" si="68"/>
        <v>Đã thanh toán</v>
      </c>
      <c r="Z496" s="253">
        <f>Table1[[#This Row],[Hạn thanh toán]]</f>
        <v>45675</v>
      </c>
      <c r="AA496" s="253">
        <f>Table1[[#This Row],[Ngày Thanh toán]]</f>
        <v>45675</v>
      </c>
      <c r="AD496" s="3" t="str">
        <f>IF(Table1[[#This Row],[Mã khách hàng]]="","",VLOOKUP($A496,Ma_KH!$A:$Q,Ma_KH!O$1,0))</f>
        <v>KL00152</v>
      </c>
      <c r="AE496" s="3" t="str">
        <f>IF(Table1[[#This Row],[Mã khách hàng]]="","",VLOOKUP($A496,Ma_KH!$A:$Q,Ma_KH!P$1,0))</f>
        <v>Tiện Lợi Mart</v>
      </c>
      <c r="AF496" s="139" t="str">
        <f>VLOOKUP(A496,Ma_KH!A:Q,Ma_KH!J$1,0)</f>
        <v>Vũ Anh Tuấn</v>
      </c>
    </row>
    <row r="497" spans="1:32" s="139" customFormat="1" ht="16.5">
      <c r="A497" s="127" t="s">
        <v>85</v>
      </c>
      <c r="B497" s="127" t="s">
        <v>919</v>
      </c>
      <c r="C497" s="128">
        <v>45625</v>
      </c>
      <c r="D497" s="129" t="s">
        <v>3851</v>
      </c>
      <c r="E497" s="128"/>
      <c r="F497" s="130"/>
      <c r="G497" s="130"/>
      <c r="H497" s="131"/>
      <c r="I497" s="131">
        <v>0</v>
      </c>
      <c r="J497" s="131">
        <f>(Table1[[#This Row],[Tiền hàng]]-Table1[[#This Row],[Tiền chiết khấu]])*8%</f>
        <v>0</v>
      </c>
      <c r="K497" s="131">
        <v>926504</v>
      </c>
      <c r="L497" s="132" t="s">
        <v>3643</v>
      </c>
      <c r="M497" s="151">
        <v>45675</v>
      </c>
      <c r="N497" s="152" t="s">
        <v>3850</v>
      </c>
      <c r="O497" s="131">
        <f>IF(Table1[[#This Row],[Phân loại]]="Tồn đầu kỳ",Table1[[#This Row],[Tổng giá trị]],0)</f>
        <v>926504</v>
      </c>
      <c r="P497" s="132">
        <f>IF(Table1[[#This Row],[Số còn phải thu ĐK]]&lt;&gt;0,0,IF(Table1[[#This Row],[Phân loại]]="Bán hàng",Table1[[#This Row],[Tổng giá trị]],-Table1[[#This Row],[Tổng giá trị]]))</f>
        <v>0</v>
      </c>
      <c r="Q497" s="18">
        <f t="shared" si="71"/>
        <v>926504</v>
      </c>
      <c r="R497" s="132">
        <f>Table1[[#This Row],[Số còn phải thu ĐK]]+Table1[[#This Row],[Giá Trị HD sau CK]]-Table1[[#This Row],[Số tiền đã thu]]</f>
        <v>0</v>
      </c>
      <c r="S497" s="136">
        <f>IF(Table1[[#This Row],[Ngày hóa đơn]]&lt;&gt;"",Table1[[#This Row],[Ngày hóa đơn]],Table1[[#This Row],[Ngày hạch toán]])</f>
        <v>45625</v>
      </c>
      <c r="T497" s="132"/>
      <c r="U497" s="136">
        <f>IF(Table1[[#This Row],[Ngày tính CN]]="","",S497+T497)</f>
        <v>45625</v>
      </c>
      <c r="V497" s="137">
        <f ca="1">IF(Table1[[#This Row],[Hạn thanh toán]]="","",IF((U497-NOW())&lt;0,0,(U497-NOW())))</f>
        <v>0</v>
      </c>
      <c r="W497" s="131"/>
      <c r="X497" s="65" t="str">
        <f t="shared" ca="1" si="70"/>
        <v/>
      </c>
      <c r="Y497" s="138" t="str">
        <f t="shared" ref="Y497" si="77">IF(R497=0,"Đã thanh toán",IF(X497="","",IF(X497&lt;=0,"Chưa đến hạn thanh toán",IF(X497&lt;=30,"Nợ quá hạn 30 ngày",IF(X497&lt;=60,"Nợ quá hạn từ 30 ngày đến 60 ngày",IF(X497&lt;=90,"Nợ quá hạn từ 60 ngày đến 90 ngày",IF(X497&lt;=120,"Nợ quá hạn từ 90 ngày đến 120 ngày","Nợ quá hạn hơn 120 ngày có khả năng mất thanh toán")))))))</f>
        <v>Đã thanh toán</v>
      </c>
      <c r="Z497" s="253">
        <f>Table1[[#This Row],[Hạn thanh toán]]</f>
        <v>45625</v>
      </c>
      <c r="AA497" s="253">
        <f>Table1[[#This Row],[Ngày Thanh toán]]</f>
        <v>45675</v>
      </c>
      <c r="AD497" s="3" t="str">
        <f>IF(Table1[[#This Row],[Mã khách hàng]]="","",VLOOKUP($A497,Ma_KH!$A:$Q,Ma_KH!O$1,0))</f>
        <v>KL00152</v>
      </c>
      <c r="AE497" s="3" t="str">
        <f>IF(Table1[[#This Row],[Mã khách hàng]]="","",VLOOKUP($A497,Ma_KH!$A:$Q,Ma_KH!P$1,0))</f>
        <v>Tiện Lợi Mart</v>
      </c>
      <c r="AF497" s="139" t="str">
        <f>VLOOKUP(A497,Ma_KH!A:Q,Ma_KH!J$1,0)</f>
        <v>Vũ Anh Tuấn</v>
      </c>
    </row>
    <row r="498" spans="1:32" ht="16.5">
      <c r="A498" s="66" t="s">
        <v>85</v>
      </c>
      <c r="B498" s="66" t="s">
        <v>919</v>
      </c>
      <c r="C498" s="67">
        <v>45954</v>
      </c>
      <c r="D498" s="68" t="s">
        <v>937</v>
      </c>
      <c r="E498" s="67"/>
      <c r="F498" s="72"/>
      <c r="G498" s="72" t="s">
        <v>938</v>
      </c>
      <c r="H498" s="69">
        <v>367155</v>
      </c>
      <c r="I498" s="69">
        <v>25701</v>
      </c>
      <c r="J498" s="69">
        <f>(Table1[[#This Row],[Tiền hàng]]-Table1[[#This Row],[Tiền chiết khấu]])*8%</f>
        <v>27316.32</v>
      </c>
      <c r="K498" s="69">
        <v>368770</v>
      </c>
      <c r="L498" s="8" t="s">
        <v>24</v>
      </c>
      <c r="M498" s="149">
        <v>45958</v>
      </c>
      <c r="N498" s="150" t="s">
        <v>3849</v>
      </c>
      <c r="O498" s="69">
        <f>IF(Table1[[#This Row],[Phân loại]]="Tồn đầu kỳ",Table1[[#This Row],[Tổng giá trị]],0)</f>
        <v>0</v>
      </c>
      <c r="P498" s="8">
        <f>IF(Table1[[#This Row],[Số còn phải thu ĐK]]&lt;&gt;0,0,IF(Table1[[#This Row],[Phân loại]]="Bán hàng",Table1[[#This Row],[Tổng giá trị]],-Table1[[#This Row],[Tổng giá trị]]))</f>
        <v>368770</v>
      </c>
      <c r="Q498" s="18">
        <f t="shared" si="71"/>
        <v>368770</v>
      </c>
      <c r="R498" s="8">
        <f>Table1[[#This Row],[Số còn phải thu ĐK]]+Table1[[#This Row],[Giá Trị HD sau CK]]-Table1[[#This Row],[Số tiền đã thu]]</f>
        <v>0</v>
      </c>
      <c r="S498" s="7">
        <f>IF(Table1[[#This Row],[Ngày hóa đơn]]&lt;&gt;"",Table1[[#This Row],[Ngày hóa đơn]],Table1[[#This Row],[Ngày hạch toán]])</f>
        <v>45954</v>
      </c>
      <c r="T498" s="8"/>
      <c r="U498" s="7">
        <f>IF(Table1[[#This Row],[Ngày tính CN]]="","",S498+T498)</f>
        <v>45954</v>
      </c>
      <c r="V498" s="71">
        <f ca="1">IF(Table1[[#This Row],[Hạn thanh toán]]="","",IF((U498-NOW())&lt;0,0,(U498-NOW())))</f>
        <v>0</v>
      </c>
      <c r="W498" s="69"/>
      <c r="X498" s="65" t="str">
        <f t="shared" ca="1" si="70"/>
        <v/>
      </c>
      <c r="Y498" s="65" t="str">
        <f t="shared" si="68"/>
        <v>Đã thanh toán</v>
      </c>
      <c r="Z498" s="250">
        <f>Table1[[#This Row],[Hạn thanh toán]]</f>
        <v>45954</v>
      </c>
      <c r="AA498" s="250">
        <f>Table1[[#This Row],[Ngày Thanh toán]]</f>
        <v>45958</v>
      </c>
      <c r="AD498" s="3" t="str">
        <f>IF(Table1[[#This Row],[Mã khách hàng]]="","",VLOOKUP($A498,Ma_KH!$A:$Q,Ma_KH!O$1,0))</f>
        <v>KL00152</v>
      </c>
      <c r="AE498" s="3" t="str">
        <f>IF(Table1[[#This Row],[Mã khách hàng]]="","",VLOOKUP($A498,Ma_KH!$A:$Q,Ma_KH!P$1,0))</f>
        <v>Tiện Lợi Mart</v>
      </c>
      <c r="AF498" s="3" t="str">
        <f>VLOOKUP(A498,Ma_KH!A:Q,Ma_KH!J$1,0)</f>
        <v>Vũ Anh Tuấn</v>
      </c>
    </row>
    <row r="499" spans="1:32" s="139" customFormat="1" ht="16.5">
      <c r="A499" s="127" t="s">
        <v>86</v>
      </c>
      <c r="B499" s="127" t="s">
        <v>939</v>
      </c>
      <c r="C499" s="128">
        <v>45630</v>
      </c>
      <c r="D499" s="129" t="s">
        <v>3864</v>
      </c>
      <c r="E499" s="128"/>
      <c r="F499" s="130"/>
      <c r="G499" s="127"/>
      <c r="H499" s="131"/>
      <c r="I499" s="131"/>
      <c r="J499" s="131">
        <f>(Table1[[#This Row],[Tiền hàng]]-Table1[[#This Row],[Tiền chiết khấu]])*8%</f>
        <v>0</v>
      </c>
      <c r="K499" s="147">
        <v>855672</v>
      </c>
      <c r="L499" s="132" t="s">
        <v>3643</v>
      </c>
      <c r="M499" s="133">
        <v>45663</v>
      </c>
      <c r="N499" s="134" t="s">
        <v>3865</v>
      </c>
      <c r="O499" s="131">
        <f>IF(Table1[[#This Row],[Phân loại]]="Tồn đầu kỳ",Table1[[#This Row],[Tổng giá trị]],0)</f>
        <v>855672</v>
      </c>
      <c r="P499" s="132">
        <f>IF(Table1[[#This Row],[Số còn phải thu ĐK]]&lt;&gt;0,0,IF(Table1[[#This Row],[Phân loại]]="Bán hàng",Table1[[#This Row],[Tổng giá trị]],-Table1[[#This Row],[Tổng giá trị]]))</f>
        <v>0</v>
      </c>
      <c r="Q499" s="18">
        <f t="shared" si="71"/>
        <v>855672</v>
      </c>
      <c r="R499" s="132">
        <f>Table1[[#This Row],[Số còn phải thu ĐK]]+Table1[[#This Row],[Giá Trị HD sau CK]]-Table1[[#This Row],[Số tiền đã thu]]</f>
        <v>0</v>
      </c>
      <c r="S499" s="136">
        <f>IF(Table1[[#This Row],[Ngày hóa đơn]]&lt;&gt;"",Table1[[#This Row],[Ngày hóa đơn]],Table1[[#This Row],[Ngày hạch toán]])</f>
        <v>45630</v>
      </c>
      <c r="T499" s="132"/>
      <c r="U499" s="136">
        <f>IF(Table1[[#This Row],[Ngày tính CN]]="","",S499+T499)</f>
        <v>45630</v>
      </c>
      <c r="V499" s="137">
        <f ca="1">IF(Table1[[#This Row],[Hạn thanh toán]]="","",IF((U499-NOW())&lt;0,0,(U499-NOW())))</f>
        <v>0</v>
      </c>
      <c r="W499" s="131"/>
      <c r="X499" s="65" t="str">
        <f t="shared" ca="1" si="70"/>
        <v/>
      </c>
      <c r="Y499" s="138" t="str">
        <f t="shared" ref="Y499" si="78">IF(R499=0,"Đã thanh toán",IF(X499="","",IF(X499&lt;=0,"Chưa đến hạn thanh toán",IF(X499&lt;=30,"Nợ quá hạn 30 ngày",IF(X499&lt;=60,"Nợ quá hạn từ 30 ngày đến 60 ngày",IF(X499&lt;=90,"Nợ quá hạn từ 60 ngày đến 90 ngày",IF(X499&lt;=120,"Nợ quá hạn từ 90 ngày đến 120 ngày","Nợ quá hạn hơn 120 ngày có khả năng mất thanh toán")))))))</f>
        <v>Đã thanh toán</v>
      </c>
      <c r="Z499" s="253">
        <f>Table1[[#This Row],[Hạn thanh toán]]</f>
        <v>45630</v>
      </c>
      <c r="AA499" s="253">
        <f>Table1[[#This Row],[Ngày Thanh toán]]</f>
        <v>45663</v>
      </c>
      <c r="AD499" s="3" t="str">
        <f>IF(Table1[[#This Row],[Mã khách hàng]]="","",VLOOKUP($A499,Ma_KH!$A:$Q,Ma_KH!O$1,0))</f>
        <v>KL00143</v>
      </c>
      <c r="AE499" s="3" t="str">
        <f>IF(Table1[[#This Row],[Mã khách hàng]]="","",VLOOKUP($A499,Ma_KH!$A:$Q,Ma_KH!P$1,0))</f>
        <v>THANH BÌNH MART</v>
      </c>
      <c r="AF499" s="139" t="str">
        <f>VLOOKUP(A499,Ma_KH!A:Q,Ma_KH!J$1,0)</f>
        <v>Vũ Anh Tuấn</v>
      </c>
    </row>
    <row r="500" spans="1:32" ht="16.5">
      <c r="A500" s="66" t="s">
        <v>86</v>
      </c>
      <c r="B500" s="66" t="s">
        <v>939</v>
      </c>
      <c r="C500" s="67">
        <v>45677</v>
      </c>
      <c r="D500" s="68" t="s">
        <v>940</v>
      </c>
      <c r="E500" s="67"/>
      <c r="F500" s="72"/>
      <c r="G500" s="66" t="s">
        <v>941</v>
      </c>
      <c r="H500" s="69">
        <v>1442360</v>
      </c>
      <c r="I500" s="69">
        <v>72118</v>
      </c>
      <c r="J500" s="69">
        <f>(Table1[[#This Row],[Tiền hàng]]-Table1[[#This Row],[Tiền chiết khấu]])*8%</f>
        <v>109619.36</v>
      </c>
      <c r="K500" s="69">
        <v>1479861</v>
      </c>
      <c r="L500" s="8" t="s">
        <v>24</v>
      </c>
      <c r="M500" s="41">
        <v>45721</v>
      </c>
      <c r="N500" s="29" t="s">
        <v>3852</v>
      </c>
      <c r="O500" s="69">
        <f>IF(Table1[[#This Row],[Phân loại]]="Tồn đầu kỳ",Table1[[#This Row],[Tổng giá trị]],0)</f>
        <v>0</v>
      </c>
      <c r="P500" s="8">
        <f>IF(Table1[[#This Row],[Số còn phải thu ĐK]]&lt;&gt;0,0,IF(Table1[[#This Row],[Phân loại]]="Bán hàng",Table1[[#This Row],[Tổng giá trị]],-Table1[[#This Row],[Tổng giá trị]]))</f>
        <v>1479861</v>
      </c>
      <c r="Q500" s="18">
        <f t="shared" si="71"/>
        <v>1479861</v>
      </c>
      <c r="R500" s="8">
        <f>Table1[[#This Row],[Số còn phải thu ĐK]]+Table1[[#This Row],[Giá Trị HD sau CK]]-Table1[[#This Row],[Số tiền đã thu]]</f>
        <v>0</v>
      </c>
      <c r="S500" s="7">
        <f>IF(Table1[[#This Row],[Ngày hóa đơn]]&lt;&gt;"",Table1[[#This Row],[Ngày hóa đơn]],Table1[[#This Row],[Ngày hạch toán]])</f>
        <v>45677</v>
      </c>
      <c r="T500" s="8"/>
      <c r="U500" s="7">
        <f>IF(Table1[[#This Row],[Ngày tính CN]]="","",S500+T500)</f>
        <v>45677</v>
      </c>
      <c r="V500" s="71">
        <f ca="1">IF(Table1[[#This Row],[Hạn thanh toán]]="","",IF((U500-NOW())&lt;0,0,(U500-NOW())))</f>
        <v>0</v>
      </c>
      <c r="W500" s="69"/>
      <c r="X500" s="65" t="str">
        <f t="shared" ca="1" si="70"/>
        <v/>
      </c>
      <c r="Y500" s="65" t="str">
        <f t="shared" si="68"/>
        <v>Đã thanh toán</v>
      </c>
      <c r="Z500" s="250">
        <f>Table1[[#This Row],[Hạn thanh toán]]</f>
        <v>45677</v>
      </c>
      <c r="AA500" s="250">
        <f>Table1[[#This Row],[Ngày Thanh toán]]</f>
        <v>45721</v>
      </c>
      <c r="AD500" s="3" t="str">
        <f>IF(Table1[[#This Row],[Mã khách hàng]]="","",VLOOKUP($A500,Ma_KH!$A:$Q,Ma_KH!O$1,0))</f>
        <v>KL00143</v>
      </c>
      <c r="AE500" s="3" t="str">
        <f>IF(Table1[[#This Row],[Mã khách hàng]]="","",VLOOKUP($A500,Ma_KH!$A:$Q,Ma_KH!P$1,0))</f>
        <v>THANH BÌNH MART</v>
      </c>
      <c r="AF500" s="3" t="str">
        <f>VLOOKUP(A500,Ma_KH!A:Q,Ma_KH!J$1,0)</f>
        <v>Vũ Anh Tuấn</v>
      </c>
    </row>
    <row r="501" spans="1:32" ht="16.5">
      <c r="A501" s="73" t="s">
        <v>86</v>
      </c>
      <c r="B501" s="73" t="s">
        <v>939</v>
      </c>
      <c r="C501" s="75">
        <v>45693</v>
      </c>
      <c r="D501" s="76" t="s">
        <v>942</v>
      </c>
      <c r="E501" s="75"/>
      <c r="F501" s="81"/>
      <c r="G501" s="73" t="s">
        <v>943</v>
      </c>
      <c r="H501" s="69">
        <v>957376</v>
      </c>
      <c r="I501" s="69">
        <v>47869</v>
      </c>
      <c r="J501" s="69">
        <f>(Table1[[#This Row],[Tiền hàng]]-Table1[[#This Row],[Tiền chiết khấu]])*8%</f>
        <v>72760.56</v>
      </c>
      <c r="K501" s="69">
        <v>982268</v>
      </c>
      <c r="L501" s="8" t="s">
        <v>24</v>
      </c>
      <c r="M501" s="41">
        <v>45721</v>
      </c>
      <c r="N501" s="29" t="s">
        <v>3852</v>
      </c>
      <c r="O501" s="69">
        <f>IF(Table1[[#This Row],[Phân loại]]="Tồn đầu kỳ",Table1[[#This Row],[Tổng giá trị]],0)</f>
        <v>0</v>
      </c>
      <c r="P501" s="8">
        <f>IF(Table1[[#This Row],[Số còn phải thu ĐK]]&lt;&gt;0,0,IF(Table1[[#This Row],[Phân loại]]="Bán hàng",Table1[[#This Row],[Tổng giá trị]],-Table1[[#This Row],[Tổng giá trị]]))</f>
        <v>982268</v>
      </c>
      <c r="Q501" s="18">
        <f t="shared" si="71"/>
        <v>982268</v>
      </c>
      <c r="R501" s="8">
        <f>Table1[[#This Row],[Số còn phải thu ĐK]]+Table1[[#This Row],[Giá Trị HD sau CK]]-Table1[[#This Row],[Số tiền đã thu]]</f>
        <v>0</v>
      </c>
      <c r="S501" s="7">
        <f>IF(Table1[[#This Row],[Ngày hóa đơn]]&lt;&gt;"",Table1[[#This Row],[Ngày hóa đơn]],Table1[[#This Row],[Ngày hạch toán]])</f>
        <v>45693</v>
      </c>
      <c r="T501" s="8"/>
      <c r="U501" s="7">
        <f>IF(Table1[[#This Row],[Ngày tính CN]]="","",S501+T501)</f>
        <v>45693</v>
      </c>
      <c r="V501" s="71">
        <f ca="1">IF(Table1[[#This Row],[Hạn thanh toán]]="","",IF((U501-NOW())&lt;0,0,(U501-NOW())))</f>
        <v>0</v>
      </c>
      <c r="W501" s="69"/>
      <c r="X501" s="65" t="str">
        <f t="shared" ca="1" si="70"/>
        <v/>
      </c>
      <c r="Y501" s="65" t="str">
        <f t="shared" si="68"/>
        <v>Đã thanh toán</v>
      </c>
      <c r="Z501" s="250">
        <f>Table1[[#This Row],[Hạn thanh toán]]</f>
        <v>45693</v>
      </c>
      <c r="AA501" s="250">
        <f>Table1[[#This Row],[Ngày Thanh toán]]</f>
        <v>45721</v>
      </c>
      <c r="AD501" s="3" t="str">
        <f>IF(Table1[[#This Row],[Mã khách hàng]]="","",VLOOKUP($A501,Ma_KH!$A:$Q,Ma_KH!O$1,0))</f>
        <v>KL00143</v>
      </c>
      <c r="AE501" s="3" t="str">
        <f>IF(Table1[[#This Row],[Mã khách hàng]]="","",VLOOKUP($A501,Ma_KH!$A:$Q,Ma_KH!P$1,0))</f>
        <v>THANH BÌNH MART</v>
      </c>
      <c r="AF501" s="3" t="str">
        <f>VLOOKUP(A501,Ma_KH!A:Q,Ma_KH!J$1,0)</f>
        <v>Vũ Anh Tuấn</v>
      </c>
    </row>
    <row r="502" spans="1:32" ht="16.5">
      <c r="A502" s="66" t="s">
        <v>86</v>
      </c>
      <c r="B502" s="66" t="s">
        <v>939</v>
      </c>
      <c r="C502" s="67">
        <v>45717</v>
      </c>
      <c r="D502" s="68" t="s">
        <v>944</v>
      </c>
      <c r="E502" s="67"/>
      <c r="F502" s="72"/>
      <c r="G502" s="66" t="s">
        <v>945</v>
      </c>
      <c r="H502" s="69">
        <v>589271</v>
      </c>
      <c r="I502" s="69">
        <v>29464</v>
      </c>
      <c r="J502" s="69">
        <f>(Table1[[#This Row],[Tiền hàng]]-Table1[[#This Row],[Tiền chiết khấu]])*8%</f>
        <v>44784.56</v>
      </c>
      <c r="K502" s="69">
        <v>604592</v>
      </c>
      <c r="L502" s="8" t="s">
        <v>24</v>
      </c>
      <c r="M502" s="41">
        <v>45762</v>
      </c>
      <c r="N502" s="29" t="s">
        <v>3853</v>
      </c>
      <c r="O502" s="69">
        <f>IF(Table1[[#This Row],[Phân loại]]="Tồn đầu kỳ",Table1[[#This Row],[Tổng giá trị]],0)</f>
        <v>0</v>
      </c>
      <c r="P502" s="8">
        <f>IF(Table1[[#This Row],[Số còn phải thu ĐK]]&lt;&gt;0,0,IF(Table1[[#This Row],[Phân loại]]="Bán hàng",Table1[[#This Row],[Tổng giá trị]],-Table1[[#This Row],[Tổng giá trị]]))</f>
        <v>604592</v>
      </c>
      <c r="Q502" s="18">
        <f t="shared" si="71"/>
        <v>604592</v>
      </c>
      <c r="R502" s="8">
        <f>Table1[[#This Row],[Số còn phải thu ĐK]]+Table1[[#This Row],[Giá Trị HD sau CK]]-Table1[[#This Row],[Số tiền đã thu]]</f>
        <v>0</v>
      </c>
      <c r="S502" s="7">
        <f>IF(Table1[[#This Row],[Ngày hóa đơn]]&lt;&gt;"",Table1[[#This Row],[Ngày hóa đơn]],Table1[[#This Row],[Ngày hạch toán]])</f>
        <v>45717</v>
      </c>
      <c r="T502" s="8"/>
      <c r="U502" s="7">
        <f>IF(Table1[[#This Row],[Ngày tính CN]]="","",S502+T502)</f>
        <v>45717</v>
      </c>
      <c r="V502" s="71">
        <f ca="1">IF(Table1[[#This Row],[Hạn thanh toán]]="","",IF((U502-NOW())&lt;0,0,(U502-NOW())))</f>
        <v>0</v>
      </c>
      <c r="W502" s="69"/>
      <c r="X502" s="65" t="str">
        <f t="shared" ca="1" si="70"/>
        <v/>
      </c>
      <c r="Y502" s="65" t="str">
        <f t="shared" si="68"/>
        <v>Đã thanh toán</v>
      </c>
      <c r="Z502" s="250">
        <f>Table1[[#This Row],[Hạn thanh toán]]</f>
        <v>45717</v>
      </c>
      <c r="AA502" s="250">
        <f>Table1[[#This Row],[Ngày Thanh toán]]</f>
        <v>45762</v>
      </c>
      <c r="AD502" s="3" t="str">
        <f>IF(Table1[[#This Row],[Mã khách hàng]]="","",VLOOKUP($A502,Ma_KH!$A:$Q,Ma_KH!O$1,0))</f>
        <v>KL00143</v>
      </c>
      <c r="AE502" s="3" t="str">
        <f>IF(Table1[[#This Row],[Mã khách hàng]]="","",VLOOKUP($A502,Ma_KH!$A:$Q,Ma_KH!P$1,0))</f>
        <v>THANH BÌNH MART</v>
      </c>
      <c r="AF502" s="3" t="str">
        <f>VLOOKUP(A502,Ma_KH!A:Q,Ma_KH!J$1,0)</f>
        <v>Vũ Anh Tuấn</v>
      </c>
    </row>
    <row r="503" spans="1:32" ht="16.5">
      <c r="A503" s="66" t="s">
        <v>86</v>
      </c>
      <c r="B503" s="66" t="s">
        <v>939</v>
      </c>
      <c r="C503" s="67">
        <v>45758</v>
      </c>
      <c r="D503" s="68" t="s">
        <v>946</v>
      </c>
      <c r="E503" s="67"/>
      <c r="F503" s="72"/>
      <c r="G503" s="66" t="s">
        <v>947</v>
      </c>
      <c r="H503" s="69">
        <v>1031636</v>
      </c>
      <c r="I503" s="69">
        <v>51582</v>
      </c>
      <c r="J503" s="69">
        <f>(Table1[[#This Row],[Tiền hàng]]-Table1[[#This Row],[Tiền chiết khấu]])*8%</f>
        <v>78404.320000000007</v>
      </c>
      <c r="K503" s="69">
        <v>1058458</v>
      </c>
      <c r="L503" s="8" t="s">
        <v>24</v>
      </c>
      <c r="M503" s="41">
        <v>45927</v>
      </c>
      <c r="N503" s="29" t="s">
        <v>3854</v>
      </c>
      <c r="O503" s="69">
        <f>IF(Table1[[#This Row],[Phân loại]]="Tồn đầu kỳ",Table1[[#This Row],[Tổng giá trị]],0)</f>
        <v>0</v>
      </c>
      <c r="P503" s="8">
        <f>IF(Table1[[#This Row],[Số còn phải thu ĐK]]&lt;&gt;0,0,IF(Table1[[#This Row],[Phân loại]]="Bán hàng",Table1[[#This Row],[Tổng giá trị]],-Table1[[#This Row],[Tổng giá trị]]))</f>
        <v>1058458</v>
      </c>
      <c r="Q503" s="18">
        <f t="shared" si="71"/>
        <v>1058458</v>
      </c>
      <c r="R503" s="8">
        <f>Table1[[#This Row],[Số còn phải thu ĐK]]+Table1[[#This Row],[Giá Trị HD sau CK]]-Table1[[#This Row],[Số tiền đã thu]]</f>
        <v>0</v>
      </c>
      <c r="S503" s="7">
        <f>IF(Table1[[#This Row],[Ngày hóa đơn]]&lt;&gt;"",Table1[[#This Row],[Ngày hóa đơn]],Table1[[#This Row],[Ngày hạch toán]])</f>
        <v>45758</v>
      </c>
      <c r="T503" s="8"/>
      <c r="U503" s="7">
        <f>IF(Table1[[#This Row],[Ngày tính CN]]="","",S503+T503)</f>
        <v>45758</v>
      </c>
      <c r="V503" s="71">
        <f ca="1">IF(Table1[[#This Row],[Hạn thanh toán]]="","",IF((U503-NOW())&lt;0,0,(U503-NOW())))</f>
        <v>0</v>
      </c>
      <c r="W503" s="69"/>
      <c r="X503" s="65" t="str">
        <f t="shared" ca="1" si="70"/>
        <v/>
      </c>
      <c r="Y503" s="65" t="str">
        <f t="shared" ref="Y503:Y579" si="79">IF(R503=0,"Đã thanh toán",IF(X503="","",IF(X503&lt;=0,"Chưa đến hạn thanh toán",IF(X503&lt;=30,"Nợ quá hạn 30 ngày",IF(X503&lt;=60,"Nợ quá hạn từ 30 ngày đến 60 ngày",IF(X503&lt;=90,"Nợ quá hạn từ 60 ngày đến 90 ngày",IF(X503&lt;=120,"Nợ quá hạn từ 90 ngày đến 120 ngày","Nợ quá hạn hơn 120 ngày có khả năng mất thanh toán")))))))</f>
        <v>Đã thanh toán</v>
      </c>
      <c r="Z503" s="250">
        <f>Table1[[#This Row],[Hạn thanh toán]]</f>
        <v>45758</v>
      </c>
      <c r="AA503" s="250">
        <f>Table1[[#This Row],[Ngày Thanh toán]]</f>
        <v>45927</v>
      </c>
      <c r="AD503" s="3" t="str">
        <f>IF(Table1[[#This Row],[Mã khách hàng]]="","",VLOOKUP($A503,Ma_KH!$A:$Q,Ma_KH!O$1,0))</f>
        <v>KL00143</v>
      </c>
      <c r="AE503" s="3" t="str">
        <f>IF(Table1[[#This Row],[Mã khách hàng]]="","",VLOOKUP($A503,Ma_KH!$A:$Q,Ma_KH!P$1,0))</f>
        <v>THANH BÌNH MART</v>
      </c>
      <c r="AF503" s="3" t="str">
        <f>VLOOKUP(A503,Ma_KH!A:Q,Ma_KH!J$1,0)</f>
        <v>Vũ Anh Tuấn</v>
      </c>
    </row>
    <row r="504" spans="1:32" ht="16.5">
      <c r="A504" s="73" t="s">
        <v>86</v>
      </c>
      <c r="B504" s="73" t="s">
        <v>939</v>
      </c>
      <c r="C504" s="75">
        <v>45765</v>
      </c>
      <c r="D504" s="76" t="s">
        <v>948</v>
      </c>
      <c r="E504" s="75"/>
      <c r="F504" s="81"/>
      <c r="G504" s="73" t="s">
        <v>949</v>
      </c>
      <c r="H504" s="69">
        <v>977730</v>
      </c>
      <c r="I504" s="69">
        <v>48887</v>
      </c>
      <c r="J504" s="69">
        <f>(Table1[[#This Row],[Tiền hàng]]-Table1[[#This Row],[Tiền chiết khấu]])*8%</f>
        <v>74307.44</v>
      </c>
      <c r="K504" s="69">
        <v>1003150</v>
      </c>
      <c r="L504" s="8" t="s">
        <v>24</v>
      </c>
      <c r="M504" s="41">
        <v>45927</v>
      </c>
      <c r="N504" s="29" t="s">
        <v>3855</v>
      </c>
      <c r="O504" s="69">
        <f>IF(Table1[[#This Row],[Phân loại]]="Tồn đầu kỳ",Table1[[#This Row],[Tổng giá trị]],0)</f>
        <v>0</v>
      </c>
      <c r="P504" s="8">
        <f>IF(Table1[[#This Row],[Số còn phải thu ĐK]]&lt;&gt;0,0,IF(Table1[[#This Row],[Phân loại]]="Bán hàng",Table1[[#This Row],[Tổng giá trị]],-Table1[[#This Row],[Tổng giá trị]]))</f>
        <v>1003150</v>
      </c>
      <c r="Q504" s="18">
        <f t="shared" si="71"/>
        <v>1003150</v>
      </c>
      <c r="R504" s="8">
        <f>Table1[[#This Row],[Số còn phải thu ĐK]]+Table1[[#This Row],[Giá Trị HD sau CK]]-Table1[[#This Row],[Số tiền đã thu]]</f>
        <v>0</v>
      </c>
      <c r="S504" s="7">
        <f>IF(Table1[[#This Row],[Ngày hóa đơn]]&lt;&gt;"",Table1[[#This Row],[Ngày hóa đơn]],Table1[[#This Row],[Ngày hạch toán]])</f>
        <v>45765</v>
      </c>
      <c r="T504" s="8"/>
      <c r="U504" s="7">
        <f>IF(Table1[[#This Row],[Ngày tính CN]]="","",S504+T504)</f>
        <v>45765</v>
      </c>
      <c r="V504" s="71">
        <f ca="1">IF(Table1[[#This Row],[Hạn thanh toán]]="","",IF((U504-NOW())&lt;0,0,(U504-NOW())))</f>
        <v>0</v>
      </c>
      <c r="W504" s="69"/>
      <c r="X504" s="65" t="str">
        <f t="shared" ca="1" si="70"/>
        <v/>
      </c>
      <c r="Y504" s="65" t="str">
        <f t="shared" si="79"/>
        <v>Đã thanh toán</v>
      </c>
      <c r="Z504" s="250">
        <f>Table1[[#This Row],[Hạn thanh toán]]</f>
        <v>45765</v>
      </c>
      <c r="AA504" s="250">
        <f>Table1[[#This Row],[Ngày Thanh toán]]</f>
        <v>45927</v>
      </c>
      <c r="AD504" s="3" t="str">
        <f>IF(Table1[[#This Row],[Mã khách hàng]]="","",VLOOKUP($A504,Ma_KH!$A:$Q,Ma_KH!O$1,0))</f>
        <v>KL00143</v>
      </c>
      <c r="AE504" s="3" t="str">
        <f>IF(Table1[[#This Row],[Mã khách hàng]]="","",VLOOKUP($A504,Ma_KH!$A:$Q,Ma_KH!P$1,0))</f>
        <v>THANH BÌNH MART</v>
      </c>
      <c r="AF504" s="3" t="str">
        <f>VLOOKUP(A504,Ma_KH!A:Q,Ma_KH!J$1,0)</f>
        <v>Vũ Anh Tuấn</v>
      </c>
    </row>
    <row r="505" spans="1:32" ht="16.5">
      <c r="A505" s="66" t="s">
        <v>86</v>
      </c>
      <c r="B505" s="66" t="s">
        <v>939</v>
      </c>
      <c r="C505" s="67">
        <v>45818</v>
      </c>
      <c r="D505" s="68" t="s">
        <v>950</v>
      </c>
      <c r="E505" s="67"/>
      <c r="F505" s="72"/>
      <c r="G505" s="66" t="s">
        <v>949</v>
      </c>
      <c r="H505" s="69">
        <v>544332</v>
      </c>
      <c r="I505" s="69">
        <v>27217</v>
      </c>
      <c r="J505" s="69">
        <f>(Table1[[#This Row],[Tiền hàng]]-Table1[[#This Row],[Tiền chiết khấu]])*8%</f>
        <v>41369.200000000004</v>
      </c>
      <c r="K505" s="69">
        <v>558484</v>
      </c>
      <c r="L505" s="8" t="s">
        <v>24</v>
      </c>
      <c r="M505" s="41">
        <v>45846</v>
      </c>
      <c r="N505" s="29" t="s">
        <v>3857</v>
      </c>
      <c r="O505" s="69">
        <f>IF(Table1[[#This Row],[Phân loại]]="Tồn đầu kỳ",Table1[[#This Row],[Tổng giá trị]],0)</f>
        <v>0</v>
      </c>
      <c r="P505" s="8">
        <f>IF(Table1[[#This Row],[Số còn phải thu ĐK]]&lt;&gt;0,0,IF(Table1[[#This Row],[Phân loại]]="Bán hàng",Table1[[#This Row],[Tổng giá trị]],-Table1[[#This Row],[Tổng giá trị]]))</f>
        <v>558484</v>
      </c>
      <c r="Q505" s="18">
        <f t="shared" si="71"/>
        <v>558484</v>
      </c>
      <c r="R505" s="8">
        <f>Table1[[#This Row],[Số còn phải thu ĐK]]+Table1[[#This Row],[Giá Trị HD sau CK]]-Table1[[#This Row],[Số tiền đã thu]]</f>
        <v>0</v>
      </c>
      <c r="S505" s="7">
        <f>IF(Table1[[#This Row],[Ngày hóa đơn]]&lt;&gt;"",Table1[[#This Row],[Ngày hóa đơn]],Table1[[#This Row],[Ngày hạch toán]])</f>
        <v>45818</v>
      </c>
      <c r="T505" s="8"/>
      <c r="U505" s="7">
        <f>IF(Table1[[#This Row],[Ngày tính CN]]="","",S505+T505)</f>
        <v>45818</v>
      </c>
      <c r="V505" s="71">
        <f ca="1">IF(Table1[[#This Row],[Hạn thanh toán]]="","",IF((U505-NOW())&lt;0,0,(U505-NOW())))</f>
        <v>0</v>
      </c>
      <c r="W505" s="69"/>
      <c r="X505" s="65" t="str">
        <f t="shared" ca="1" si="70"/>
        <v/>
      </c>
      <c r="Y505" s="65" t="str">
        <f t="shared" si="79"/>
        <v>Đã thanh toán</v>
      </c>
      <c r="Z505" s="250">
        <f>Table1[[#This Row],[Hạn thanh toán]]</f>
        <v>45818</v>
      </c>
      <c r="AA505" s="250">
        <f>Table1[[#This Row],[Ngày Thanh toán]]</f>
        <v>45846</v>
      </c>
      <c r="AD505" s="3" t="str">
        <f>IF(Table1[[#This Row],[Mã khách hàng]]="","",VLOOKUP($A505,Ma_KH!$A:$Q,Ma_KH!O$1,0))</f>
        <v>KL00143</v>
      </c>
      <c r="AE505" s="3" t="str">
        <f>IF(Table1[[#This Row],[Mã khách hàng]]="","",VLOOKUP($A505,Ma_KH!$A:$Q,Ma_KH!P$1,0))</f>
        <v>THANH BÌNH MART</v>
      </c>
      <c r="AF505" s="3" t="str">
        <f>VLOOKUP(A505,Ma_KH!A:Q,Ma_KH!J$1,0)</f>
        <v>Vũ Anh Tuấn</v>
      </c>
    </row>
    <row r="506" spans="1:32" ht="16.5">
      <c r="A506" s="73" t="s">
        <v>86</v>
      </c>
      <c r="B506" s="73" t="s">
        <v>939</v>
      </c>
      <c r="C506" s="75">
        <v>45857</v>
      </c>
      <c r="D506" s="76" t="s">
        <v>951</v>
      </c>
      <c r="E506" s="75"/>
      <c r="F506" s="81"/>
      <c r="G506" s="73" t="s">
        <v>952</v>
      </c>
      <c r="H506" s="69">
        <v>584308</v>
      </c>
      <c r="I506" s="69">
        <v>29215</v>
      </c>
      <c r="J506" s="69">
        <f>(Table1[[#This Row],[Tiền hàng]]-Table1[[#This Row],[Tiền chiết khấu]])*8%</f>
        <v>44407.44</v>
      </c>
      <c r="K506" s="69">
        <v>599500</v>
      </c>
      <c r="L506" s="8" t="s">
        <v>24</v>
      </c>
      <c r="M506" s="41">
        <v>45927</v>
      </c>
      <c r="N506" s="29" t="s">
        <v>3856</v>
      </c>
      <c r="O506" s="69">
        <f>IF(Table1[[#This Row],[Phân loại]]="Tồn đầu kỳ",Table1[[#This Row],[Tổng giá trị]],0)</f>
        <v>0</v>
      </c>
      <c r="P506" s="8">
        <f>IF(Table1[[#This Row],[Số còn phải thu ĐK]]&lt;&gt;0,0,IF(Table1[[#This Row],[Phân loại]]="Bán hàng",Table1[[#This Row],[Tổng giá trị]],-Table1[[#This Row],[Tổng giá trị]]))</f>
        <v>599500</v>
      </c>
      <c r="Q506" s="18">
        <f t="shared" si="71"/>
        <v>599500</v>
      </c>
      <c r="R506" s="8">
        <f>Table1[[#This Row],[Số còn phải thu ĐK]]+Table1[[#This Row],[Giá Trị HD sau CK]]-Table1[[#This Row],[Số tiền đã thu]]</f>
        <v>0</v>
      </c>
      <c r="S506" s="7">
        <f>IF(Table1[[#This Row],[Ngày hóa đơn]]&lt;&gt;"",Table1[[#This Row],[Ngày hóa đơn]],Table1[[#This Row],[Ngày hạch toán]])</f>
        <v>45857</v>
      </c>
      <c r="T506" s="8"/>
      <c r="U506" s="7">
        <f>IF(Table1[[#This Row],[Ngày tính CN]]="","",S506+T506)</f>
        <v>45857</v>
      </c>
      <c r="V506" s="71">
        <f ca="1">IF(Table1[[#This Row],[Hạn thanh toán]]="","",IF((U506-NOW())&lt;0,0,(U506-NOW())))</f>
        <v>0</v>
      </c>
      <c r="W506" s="69"/>
      <c r="X506" s="65" t="str">
        <f t="shared" ca="1" si="70"/>
        <v/>
      </c>
      <c r="Y506" s="65" t="str">
        <f t="shared" si="79"/>
        <v>Đã thanh toán</v>
      </c>
      <c r="Z506" s="250">
        <f>Table1[[#This Row],[Hạn thanh toán]]</f>
        <v>45857</v>
      </c>
      <c r="AA506" s="250">
        <f>Table1[[#This Row],[Ngày Thanh toán]]</f>
        <v>45927</v>
      </c>
      <c r="AD506" s="3" t="str">
        <f>IF(Table1[[#This Row],[Mã khách hàng]]="","",VLOOKUP($A506,Ma_KH!$A:$Q,Ma_KH!O$1,0))</f>
        <v>KL00143</v>
      </c>
      <c r="AE506" s="3" t="str">
        <f>IF(Table1[[#This Row],[Mã khách hàng]]="","",VLOOKUP($A506,Ma_KH!$A:$Q,Ma_KH!P$1,0))</f>
        <v>THANH BÌNH MART</v>
      </c>
      <c r="AF506" s="3" t="str">
        <f>VLOOKUP(A506,Ma_KH!A:Q,Ma_KH!J$1,0)</f>
        <v>Vũ Anh Tuấn</v>
      </c>
    </row>
    <row r="507" spans="1:32" ht="16.5">
      <c r="A507" s="73" t="s">
        <v>86</v>
      </c>
      <c r="B507" s="73" t="s">
        <v>939</v>
      </c>
      <c r="C507" s="75">
        <v>45866</v>
      </c>
      <c r="D507" s="76" t="s">
        <v>953</v>
      </c>
      <c r="E507" s="75"/>
      <c r="F507" s="81"/>
      <c r="G507" s="73" t="s">
        <v>952</v>
      </c>
      <c r="H507" s="69">
        <v>699110</v>
      </c>
      <c r="I507" s="69">
        <v>34956</v>
      </c>
      <c r="J507" s="69">
        <f>(Table1[[#This Row],[Tiền hàng]]-Table1[[#This Row],[Tiền chiết khấu]])*8%</f>
        <v>53132.32</v>
      </c>
      <c r="K507" s="69">
        <v>717286</v>
      </c>
      <c r="L507" s="8" t="s">
        <v>24</v>
      </c>
      <c r="M507" s="41">
        <v>45927</v>
      </c>
      <c r="N507" s="29" t="s">
        <v>3858</v>
      </c>
      <c r="O507" s="69">
        <f>IF(Table1[[#This Row],[Phân loại]]="Tồn đầu kỳ",Table1[[#This Row],[Tổng giá trị]],0)</f>
        <v>0</v>
      </c>
      <c r="P507" s="8">
        <f>IF(Table1[[#This Row],[Số còn phải thu ĐK]]&lt;&gt;0,0,IF(Table1[[#This Row],[Phân loại]]="Bán hàng",Table1[[#This Row],[Tổng giá trị]],-Table1[[#This Row],[Tổng giá trị]]))</f>
        <v>717286</v>
      </c>
      <c r="Q507" s="18">
        <f t="shared" si="71"/>
        <v>717286</v>
      </c>
      <c r="R507" s="8">
        <f>Table1[[#This Row],[Số còn phải thu ĐK]]+Table1[[#This Row],[Giá Trị HD sau CK]]-Table1[[#This Row],[Số tiền đã thu]]</f>
        <v>0</v>
      </c>
      <c r="S507" s="7">
        <f>IF(Table1[[#This Row],[Ngày hóa đơn]]&lt;&gt;"",Table1[[#This Row],[Ngày hóa đơn]],Table1[[#This Row],[Ngày hạch toán]])</f>
        <v>45866</v>
      </c>
      <c r="T507" s="8"/>
      <c r="U507" s="7">
        <f>IF(Table1[[#This Row],[Ngày tính CN]]="","",S507+T507)</f>
        <v>45866</v>
      </c>
      <c r="V507" s="71">
        <f ca="1">IF(Table1[[#This Row],[Hạn thanh toán]]="","",IF((U507-NOW())&lt;0,0,(U507-NOW())))</f>
        <v>0</v>
      </c>
      <c r="W507" s="69"/>
      <c r="X507" s="65" t="str">
        <f t="shared" ca="1" si="70"/>
        <v/>
      </c>
      <c r="Y507" s="65" t="str">
        <f t="shared" si="79"/>
        <v>Đã thanh toán</v>
      </c>
      <c r="Z507" s="250">
        <f>Table1[[#This Row],[Hạn thanh toán]]</f>
        <v>45866</v>
      </c>
      <c r="AA507" s="250">
        <f>Table1[[#This Row],[Ngày Thanh toán]]</f>
        <v>45927</v>
      </c>
      <c r="AD507" s="3" t="str">
        <f>IF(Table1[[#This Row],[Mã khách hàng]]="","",VLOOKUP($A507,Ma_KH!$A:$Q,Ma_KH!O$1,0))</f>
        <v>KL00143</v>
      </c>
      <c r="AE507" s="3" t="str">
        <f>IF(Table1[[#This Row],[Mã khách hàng]]="","",VLOOKUP($A507,Ma_KH!$A:$Q,Ma_KH!P$1,0))</f>
        <v>THANH BÌNH MART</v>
      </c>
      <c r="AF507" s="3" t="str">
        <f>VLOOKUP(A507,Ma_KH!A:Q,Ma_KH!J$1,0)</f>
        <v>Vũ Anh Tuấn</v>
      </c>
    </row>
    <row r="508" spans="1:32" ht="16.5">
      <c r="A508" s="73" t="s">
        <v>86</v>
      </c>
      <c r="B508" s="73" t="s">
        <v>939</v>
      </c>
      <c r="C508" s="75">
        <v>45909</v>
      </c>
      <c r="D508" s="76" t="s">
        <v>954</v>
      </c>
      <c r="E508" s="75"/>
      <c r="F508" s="81"/>
      <c r="G508" s="73" t="s">
        <v>949</v>
      </c>
      <c r="H508" s="69">
        <v>574205</v>
      </c>
      <c r="I508" s="69">
        <v>28710</v>
      </c>
      <c r="J508" s="69">
        <f>(Table1[[#This Row],[Tiền hàng]]-Table1[[#This Row],[Tiền chiết khấu]])*8%</f>
        <v>43639.6</v>
      </c>
      <c r="K508" s="69">
        <v>589135</v>
      </c>
      <c r="L508" s="8" t="s">
        <v>24</v>
      </c>
      <c r="M508" s="41">
        <v>45964</v>
      </c>
      <c r="N508" s="29" t="s">
        <v>3859</v>
      </c>
      <c r="O508" s="69">
        <f>IF(Table1[[#This Row],[Phân loại]]="Tồn đầu kỳ",Table1[[#This Row],[Tổng giá trị]],0)</f>
        <v>0</v>
      </c>
      <c r="P508" s="8">
        <f>IF(Table1[[#This Row],[Số còn phải thu ĐK]]&lt;&gt;0,0,IF(Table1[[#This Row],[Phân loại]]="Bán hàng",Table1[[#This Row],[Tổng giá trị]],-Table1[[#This Row],[Tổng giá trị]]))</f>
        <v>589135</v>
      </c>
      <c r="Q508" s="18">
        <f t="shared" si="71"/>
        <v>589135</v>
      </c>
      <c r="R508" s="8">
        <f>Table1[[#This Row],[Số còn phải thu ĐK]]+Table1[[#This Row],[Giá Trị HD sau CK]]-Table1[[#This Row],[Số tiền đã thu]]</f>
        <v>0</v>
      </c>
      <c r="S508" s="7">
        <f>IF(Table1[[#This Row],[Ngày hóa đơn]]&lt;&gt;"",Table1[[#This Row],[Ngày hóa đơn]],Table1[[#This Row],[Ngày hạch toán]])</f>
        <v>45909</v>
      </c>
      <c r="T508" s="8"/>
      <c r="U508" s="7">
        <f>IF(Table1[[#This Row],[Ngày tính CN]]="","",S508+T508)</f>
        <v>45909</v>
      </c>
      <c r="V508" s="71">
        <f ca="1">IF(Table1[[#This Row],[Hạn thanh toán]]="","",IF((U508-NOW())&lt;0,0,(U508-NOW())))</f>
        <v>0</v>
      </c>
      <c r="W508" s="69"/>
      <c r="X508" s="65" t="str">
        <f t="shared" ca="1" si="70"/>
        <v/>
      </c>
      <c r="Y508" s="65" t="str">
        <f t="shared" si="79"/>
        <v>Đã thanh toán</v>
      </c>
      <c r="Z508" s="250">
        <f>Table1[[#This Row],[Hạn thanh toán]]</f>
        <v>45909</v>
      </c>
      <c r="AA508" s="250">
        <f>Table1[[#This Row],[Ngày Thanh toán]]</f>
        <v>45964</v>
      </c>
      <c r="AD508" s="3" t="str">
        <f>IF(Table1[[#This Row],[Mã khách hàng]]="","",VLOOKUP($A508,Ma_KH!$A:$Q,Ma_KH!O$1,0))</f>
        <v>KL00143</v>
      </c>
      <c r="AE508" s="3" t="str">
        <f>IF(Table1[[#This Row],[Mã khách hàng]]="","",VLOOKUP($A508,Ma_KH!$A:$Q,Ma_KH!P$1,0))</f>
        <v>THANH BÌNH MART</v>
      </c>
      <c r="AF508" s="3" t="str">
        <f>VLOOKUP(A508,Ma_KH!A:Q,Ma_KH!J$1,0)</f>
        <v>Vũ Anh Tuấn</v>
      </c>
    </row>
    <row r="509" spans="1:32" ht="16.5">
      <c r="A509" s="73" t="s">
        <v>86</v>
      </c>
      <c r="B509" s="73" t="s">
        <v>939</v>
      </c>
      <c r="C509" s="75">
        <v>45927</v>
      </c>
      <c r="D509" s="76" t="s">
        <v>955</v>
      </c>
      <c r="E509" s="75"/>
      <c r="F509" s="81"/>
      <c r="G509" s="73" t="s">
        <v>956</v>
      </c>
      <c r="H509" s="69">
        <v>1084902</v>
      </c>
      <c r="I509" s="69">
        <v>54245</v>
      </c>
      <c r="J509" s="69">
        <f>(Table1[[#This Row],[Tiền hàng]]-Table1[[#This Row],[Tiền chiết khấu]])*8%</f>
        <v>82452.56</v>
      </c>
      <c r="K509" s="69">
        <v>1113110</v>
      </c>
      <c r="L509" s="8" t="s">
        <v>24</v>
      </c>
      <c r="M509" s="41">
        <v>45964</v>
      </c>
      <c r="N509" s="29" t="s">
        <v>3860</v>
      </c>
      <c r="O509" s="69">
        <f>IF(Table1[[#This Row],[Phân loại]]="Tồn đầu kỳ",Table1[[#This Row],[Tổng giá trị]],0)</f>
        <v>0</v>
      </c>
      <c r="P509" s="8">
        <f>IF(Table1[[#This Row],[Số còn phải thu ĐK]]&lt;&gt;0,0,IF(Table1[[#This Row],[Phân loại]]="Bán hàng",Table1[[#This Row],[Tổng giá trị]],-Table1[[#This Row],[Tổng giá trị]]))</f>
        <v>1113110</v>
      </c>
      <c r="Q509" s="18">
        <f t="shared" si="71"/>
        <v>1113110</v>
      </c>
      <c r="R509" s="8">
        <f>Table1[[#This Row],[Số còn phải thu ĐK]]+Table1[[#This Row],[Giá Trị HD sau CK]]-Table1[[#This Row],[Số tiền đã thu]]</f>
        <v>0</v>
      </c>
      <c r="S509" s="7">
        <f>IF(Table1[[#This Row],[Ngày hóa đơn]]&lt;&gt;"",Table1[[#This Row],[Ngày hóa đơn]],Table1[[#This Row],[Ngày hạch toán]])</f>
        <v>45927</v>
      </c>
      <c r="T509" s="8"/>
      <c r="U509" s="7">
        <f>IF(Table1[[#This Row],[Ngày tính CN]]="","",S509+T509)</f>
        <v>45927</v>
      </c>
      <c r="V509" s="71">
        <f ca="1">IF(Table1[[#This Row],[Hạn thanh toán]]="","",IF((U509-NOW())&lt;0,0,(U509-NOW())))</f>
        <v>0</v>
      </c>
      <c r="W509" s="69"/>
      <c r="X509" s="65" t="str">
        <f t="shared" ca="1" si="70"/>
        <v/>
      </c>
      <c r="Y509" s="65" t="str">
        <f t="shared" si="79"/>
        <v>Đã thanh toán</v>
      </c>
      <c r="Z509" s="250">
        <f>Table1[[#This Row],[Hạn thanh toán]]</f>
        <v>45927</v>
      </c>
      <c r="AA509" s="250">
        <f>Table1[[#This Row],[Ngày Thanh toán]]</f>
        <v>45964</v>
      </c>
      <c r="AD509" s="3" t="str">
        <f>IF(Table1[[#This Row],[Mã khách hàng]]="","",VLOOKUP($A509,Ma_KH!$A:$Q,Ma_KH!O$1,0))</f>
        <v>KL00143</v>
      </c>
      <c r="AE509" s="3" t="str">
        <f>IF(Table1[[#This Row],[Mã khách hàng]]="","",VLOOKUP($A509,Ma_KH!$A:$Q,Ma_KH!P$1,0))</f>
        <v>THANH BÌNH MART</v>
      </c>
      <c r="AF509" s="3" t="str">
        <f>VLOOKUP(A509,Ma_KH!A:Q,Ma_KH!J$1,0)</f>
        <v>Vũ Anh Tuấn</v>
      </c>
    </row>
    <row r="510" spans="1:32" ht="16.5">
      <c r="A510" s="73" t="s">
        <v>86</v>
      </c>
      <c r="B510" s="73" t="s">
        <v>939</v>
      </c>
      <c r="C510" s="75">
        <v>45927</v>
      </c>
      <c r="D510" s="76" t="s">
        <v>957</v>
      </c>
      <c r="E510" s="75"/>
      <c r="F510" s="81"/>
      <c r="G510" s="81" t="s">
        <v>347</v>
      </c>
      <c r="H510" s="69"/>
      <c r="I510" s="69">
        <v>0</v>
      </c>
      <c r="J510" s="69">
        <f>(Table1[[#This Row],[Tiền hàng]]-Table1[[#This Row],[Tiền chiết khấu]])*8%</f>
        <v>0</v>
      </c>
      <c r="K510" s="69">
        <v>330817</v>
      </c>
      <c r="L510" s="8" t="s">
        <v>17</v>
      </c>
      <c r="M510" s="41">
        <v>45927</v>
      </c>
      <c r="N510" s="29" t="s">
        <v>3854</v>
      </c>
      <c r="O510" s="69">
        <f>IF(Table1[[#This Row],[Phân loại]]="Tồn đầu kỳ",Table1[[#This Row],[Tổng giá trị]],0)</f>
        <v>0</v>
      </c>
      <c r="P510" s="8">
        <f>IF(Table1[[#This Row],[Số còn phải thu ĐK]]&lt;&gt;0,0,IF(Table1[[#This Row],[Phân loại]]="Bán hàng",Table1[[#This Row],[Tổng giá trị]],-Table1[[#This Row],[Tổng giá trị]]))</f>
        <v>-330817</v>
      </c>
      <c r="Q510" s="18">
        <f t="shared" si="71"/>
        <v>-330817</v>
      </c>
      <c r="R510" s="8">
        <f>Table1[[#This Row],[Số còn phải thu ĐK]]+Table1[[#This Row],[Giá Trị HD sau CK]]-Table1[[#This Row],[Số tiền đã thu]]</f>
        <v>0</v>
      </c>
      <c r="S510" s="7">
        <f>IF(Table1[[#This Row],[Ngày hóa đơn]]&lt;&gt;"",Table1[[#This Row],[Ngày hóa đơn]],Table1[[#This Row],[Ngày hạch toán]])</f>
        <v>45927</v>
      </c>
      <c r="T510" s="8"/>
      <c r="U510" s="7">
        <f>IF(Table1[[#This Row],[Ngày tính CN]]="","",S510+T510)</f>
        <v>45927</v>
      </c>
      <c r="V510" s="71">
        <f ca="1">IF(Table1[[#This Row],[Hạn thanh toán]]="","",IF((U510-NOW())&lt;0,0,(U510-NOW())))</f>
        <v>0</v>
      </c>
      <c r="W510" s="69"/>
      <c r="X510" s="65" t="str">
        <f t="shared" ca="1" si="70"/>
        <v/>
      </c>
      <c r="Y510" s="65" t="str">
        <f t="shared" si="79"/>
        <v>Đã thanh toán</v>
      </c>
      <c r="Z510" s="250">
        <f>Table1[[#This Row],[Hạn thanh toán]]</f>
        <v>45927</v>
      </c>
      <c r="AA510" s="250">
        <f>Table1[[#This Row],[Ngày Thanh toán]]</f>
        <v>45927</v>
      </c>
      <c r="AD510" s="3" t="str">
        <f>IF(Table1[[#This Row],[Mã khách hàng]]="","",VLOOKUP($A510,Ma_KH!$A:$Q,Ma_KH!O$1,0))</f>
        <v>KL00143</v>
      </c>
      <c r="AE510" s="3" t="str">
        <f>IF(Table1[[#This Row],[Mã khách hàng]]="","",VLOOKUP($A510,Ma_KH!$A:$Q,Ma_KH!P$1,0))</f>
        <v>THANH BÌNH MART</v>
      </c>
      <c r="AF510" s="3" t="str">
        <f>VLOOKUP(A510,Ma_KH!A:Q,Ma_KH!J$1,0)</f>
        <v>Vũ Anh Tuấn</v>
      </c>
    </row>
    <row r="511" spans="1:32" ht="16.5">
      <c r="A511" s="73" t="s">
        <v>86</v>
      </c>
      <c r="B511" s="73" t="s">
        <v>939</v>
      </c>
      <c r="C511" s="75">
        <v>45927</v>
      </c>
      <c r="D511" s="76" t="s">
        <v>958</v>
      </c>
      <c r="E511" s="75"/>
      <c r="F511" s="81"/>
      <c r="G511" s="81" t="s">
        <v>347</v>
      </c>
      <c r="H511" s="69"/>
      <c r="I511" s="69">
        <v>0</v>
      </c>
      <c r="J511" s="69">
        <f>(Table1[[#This Row],[Tiền hàng]]-Table1[[#This Row],[Tiền chiết khấu]])*8%</f>
        <v>0</v>
      </c>
      <c r="K511" s="69">
        <v>469637</v>
      </c>
      <c r="L511" s="8" t="s">
        <v>17</v>
      </c>
      <c r="M511" s="41">
        <v>45927</v>
      </c>
      <c r="N511" s="29" t="s">
        <v>3856</v>
      </c>
      <c r="O511" s="69">
        <f>IF(Table1[[#This Row],[Phân loại]]="Tồn đầu kỳ",Table1[[#This Row],[Tổng giá trị]],0)</f>
        <v>0</v>
      </c>
      <c r="P511" s="8">
        <f>IF(Table1[[#This Row],[Số còn phải thu ĐK]]&lt;&gt;0,0,IF(Table1[[#This Row],[Phân loại]]="Bán hàng",Table1[[#This Row],[Tổng giá trị]],-Table1[[#This Row],[Tổng giá trị]]))</f>
        <v>-469637</v>
      </c>
      <c r="Q511" s="18">
        <f t="shared" si="71"/>
        <v>-469637</v>
      </c>
      <c r="R511" s="8">
        <f>Table1[[#This Row],[Số còn phải thu ĐK]]+Table1[[#This Row],[Giá Trị HD sau CK]]-Table1[[#This Row],[Số tiền đã thu]]</f>
        <v>0</v>
      </c>
      <c r="S511" s="7">
        <f>IF(Table1[[#This Row],[Ngày hóa đơn]]&lt;&gt;"",Table1[[#This Row],[Ngày hóa đơn]],Table1[[#This Row],[Ngày hạch toán]])</f>
        <v>45927</v>
      </c>
      <c r="T511" s="8"/>
      <c r="U511" s="7">
        <f>IF(Table1[[#This Row],[Ngày tính CN]]="","",S511+T511)</f>
        <v>45927</v>
      </c>
      <c r="V511" s="71">
        <f ca="1">IF(Table1[[#This Row],[Hạn thanh toán]]="","",IF((U511-NOW())&lt;0,0,(U511-NOW())))</f>
        <v>0</v>
      </c>
      <c r="W511" s="69"/>
      <c r="X511" s="65" t="str">
        <f t="shared" ca="1" si="70"/>
        <v/>
      </c>
      <c r="Y511" s="65" t="str">
        <f t="shared" si="79"/>
        <v>Đã thanh toán</v>
      </c>
      <c r="Z511" s="250">
        <f>Table1[[#This Row],[Hạn thanh toán]]</f>
        <v>45927</v>
      </c>
      <c r="AA511" s="250">
        <f>Table1[[#This Row],[Ngày Thanh toán]]</f>
        <v>45927</v>
      </c>
      <c r="AD511" s="3" t="str">
        <f>IF(Table1[[#This Row],[Mã khách hàng]]="","",VLOOKUP($A511,Ma_KH!$A:$Q,Ma_KH!O$1,0))</f>
        <v>KL00143</v>
      </c>
      <c r="AE511" s="3" t="str">
        <f>IF(Table1[[#This Row],[Mã khách hàng]]="","",VLOOKUP($A511,Ma_KH!$A:$Q,Ma_KH!P$1,0))</f>
        <v>THANH BÌNH MART</v>
      </c>
      <c r="AF511" s="3" t="str">
        <f>VLOOKUP(A511,Ma_KH!A:Q,Ma_KH!J$1,0)</f>
        <v>Vũ Anh Tuấn</v>
      </c>
    </row>
    <row r="512" spans="1:32" ht="16.5">
      <c r="A512" s="66" t="s">
        <v>86</v>
      </c>
      <c r="B512" s="66" t="s">
        <v>939</v>
      </c>
      <c r="C512" s="67">
        <v>45927</v>
      </c>
      <c r="D512" s="68" t="s">
        <v>959</v>
      </c>
      <c r="E512" s="67"/>
      <c r="F512" s="72"/>
      <c r="G512" s="72" t="s">
        <v>347</v>
      </c>
      <c r="H512" s="69"/>
      <c r="I512" s="69">
        <v>0</v>
      </c>
      <c r="J512" s="69">
        <f>(Table1[[#This Row],[Tiền hàng]]-Table1[[#This Row],[Tiền chiết khấu]])*8%</f>
        <v>0</v>
      </c>
      <c r="K512" s="69">
        <v>76181</v>
      </c>
      <c r="L512" s="8" t="s">
        <v>17</v>
      </c>
      <c r="M512" s="41">
        <v>45927</v>
      </c>
      <c r="N512" s="29" t="s">
        <v>3855</v>
      </c>
      <c r="O512" s="69">
        <f>IF(Table1[[#This Row],[Phân loại]]="Tồn đầu kỳ",Table1[[#This Row],[Tổng giá trị]],0)</f>
        <v>0</v>
      </c>
      <c r="P512" s="8">
        <f>IF(Table1[[#This Row],[Số còn phải thu ĐK]]&lt;&gt;0,0,IF(Table1[[#This Row],[Phân loại]]="Bán hàng",Table1[[#This Row],[Tổng giá trị]],-Table1[[#This Row],[Tổng giá trị]]))</f>
        <v>-76181</v>
      </c>
      <c r="Q512" s="18">
        <f t="shared" si="71"/>
        <v>-76181</v>
      </c>
      <c r="R512" s="8">
        <f>Table1[[#This Row],[Số còn phải thu ĐK]]+Table1[[#This Row],[Giá Trị HD sau CK]]-Table1[[#This Row],[Số tiền đã thu]]</f>
        <v>0</v>
      </c>
      <c r="S512" s="7">
        <f>IF(Table1[[#This Row],[Ngày hóa đơn]]&lt;&gt;"",Table1[[#This Row],[Ngày hóa đơn]],Table1[[#This Row],[Ngày hạch toán]])</f>
        <v>45927</v>
      </c>
      <c r="T512" s="8"/>
      <c r="U512" s="7">
        <f>IF(Table1[[#This Row],[Ngày tính CN]]="","",S512+T512)</f>
        <v>45927</v>
      </c>
      <c r="V512" s="71">
        <f ca="1">IF(Table1[[#This Row],[Hạn thanh toán]]="","",IF((U512-NOW())&lt;0,0,(U512-NOW())))</f>
        <v>0</v>
      </c>
      <c r="W512" s="69"/>
      <c r="X512" s="65" t="str">
        <f t="shared" ca="1" si="70"/>
        <v/>
      </c>
      <c r="Y512" s="65" t="str">
        <f t="shared" si="79"/>
        <v>Đã thanh toán</v>
      </c>
      <c r="Z512" s="250">
        <f>Table1[[#This Row],[Hạn thanh toán]]</f>
        <v>45927</v>
      </c>
      <c r="AA512" s="250">
        <f>Table1[[#This Row],[Ngày Thanh toán]]</f>
        <v>45927</v>
      </c>
      <c r="AD512" s="3" t="str">
        <f>IF(Table1[[#This Row],[Mã khách hàng]]="","",VLOOKUP($A512,Ma_KH!$A:$Q,Ma_KH!O$1,0))</f>
        <v>KL00143</v>
      </c>
      <c r="AE512" s="3" t="str">
        <f>IF(Table1[[#This Row],[Mã khách hàng]]="","",VLOOKUP($A512,Ma_KH!$A:$Q,Ma_KH!P$1,0))</f>
        <v>THANH BÌNH MART</v>
      </c>
      <c r="AF512" s="3" t="str">
        <f>VLOOKUP(A512,Ma_KH!A:Q,Ma_KH!J$1,0)</f>
        <v>Vũ Anh Tuấn</v>
      </c>
    </row>
    <row r="513" spans="1:32" s="126" customFormat="1" ht="16.5">
      <c r="A513" s="118" t="s">
        <v>86</v>
      </c>
      <c r="B513" s="118" t="s">
        <v>939</v>
      </c>
      <c r="C513" s="119">
        <v>45964</v>
      </c>
      <c r="D513" s="153" t="s">
        <v>3861</v>
      </c>
      <c r="E513" s="119"/>
      <c r="F513" s="120"/>
      <c r="G513" s="120" t="s">
        <v>347</v>
      </c>
      <c r="H513" s="121"/>
      <c r="I513" s="121">
        <v>0</v>
      </c>
      <c r="J513" s="121">
        <f>(Table1[[#This Row],[Tiền hàng]]-Table1[[#This Row],[Tiền chiết khấu]])*8%</f>
        <v>0</v>
      </c>
      <c r="K513" s="154">
        <v>262921</v>
      </c>
      <c r="L513" s="122" t="s">
        <v>17</v>
      </c>
      <c r="M513" s="142">
        <v>45964</v>
      </c>
      <c r="N513" s="140" t="s">
        <v>3859</v>
      </c>
      <c r="O513" s="121">
        <f>IF(Table1[[#This Row],[Phân loại]]="Tồn đầu kỳ",Table1[[#This Row],[Tổng giá trị]],0)</f>
        <v>0</v>
      </c>
      <c r="P513" s="122">
        <f>IF(Table1[[#This Row],[Số còn phải thu ĐK]]&lt;&gt;0,0,IF(Table1[[#This Row],[Phân loại]]="Bán hàng",Table1[[#This Row],[Tổng giá trị]],-Table1[[#This Row],[Tổng giá trị]]))</f>
        <v>-262921</v>
      </c>
      <c r="Q513" s="18">
        <f t="shared" si="71"/>
        <v>-262921</v>
      </c>
      <c r="R513" s="122">
        <f>Table1[[#This Row],[Số còn phải thu ĐK]]+Table1[[#This Row],[Giá Trị HD sau CK]]-Table1[[#This Row],[Số tiền đã thu]]</f>
        <v>0</v>
      </c>
      <c r="S513" s="123">
        <f>IF(Table1[[#This Row],[Ngày hóa đơn]]&lt;&gt;"",Table1[[#This Row],[Ngày hóa đơn]],Table1[[#This Row],[Ngày hạch toán]])</f>
        <v>45964</v>
      </c>
      <c r="T513" s="122"/>
      <c r="U513" s="123">
        <f>IF(Table1[[#This Row],[Ngày tính CN]]="","",S513+T513)</f>
        <v>45964</v>
      </c>
      <c r="V513" s="124">
        <f ca="1">IF(Table1[[#This Row],[Hạn thanh toán]]="","",IF((U513-NOW())&lt;0,0,(U513-NOW())))</f>
        <v>0</v>
      </c>
      <c r="W513" s="121"/>
      <c r="X513" s="65" t="str">
        <f t="shared" ca="1" si="70"/>
        <v/>
      </c>
      <c r="Y513" s="125" t="str">
        <f t="shared" ref="Y513:Y515" si="80">IF(R513=0,"Đã thanh toán",IF(X513="","",IF(X513&lt;=0,"Chưa đến hạn thanh toán",IF(X513&lt;=30,"Nợ quá hạn 30 ngày",IF(X513&lt;=60,"Nợ quá hạn từ 30 ngày đến 60 ngày",IF(X513&lt;=90,"Nợ quá hạn từ 60 ngày đến 90 ngày",IF(X513&lt;=120,"Nợ quá hạn từ 90 ngày đến 120 ngày","Nợ quá hạn hơn 120 ngày có khả năng mất thanh toán")))))))</f>
        <v>Đã thanh toán</v>
      </c>
      <c r="Z513" s="255">
        <f>Table1[[#This Row],[Hạn thanh toán]]</f>
        <v>45964</v>
      </c>
      <c r="AA513" s="255">
        <f>Table1[[#This Row],[Ngày Thanh toán]]</f>
        <v>45964</v>
      </c>
      <c r="AC513" s="126" t="s">
        <v>3799</v>
      </c>
      <c r="AD513" s="3" t="str">
        <f>IF(Table1[[#This Row],[Mã khách hàng]]="","",VLOOKUP($A513,Ma_KH!$A:$Q,Ma_KH!O$1,0))</f>
        <v>KL00143</v>
      </c>
      <c r="AE513" s="3" t="str">
        <f>IF(Table1[[#This Row],[Mã khách hàng]]="","",VLOOKUP($A513,Ma_KH!$A:$Q,Ma_KH!P$1,0))</f>
        <v>THANH BÌNH MART</v>
      </c>
      <c r="AF513" s="3" t="str">
        <f>VLOOKUP(A513,Ma_KH!A:Q,Ma_KH!J$1,0)</f>
        <v>Vũ Anh Tuấn</v>
      </c>
    </row>
    <row r="514" spans="1:32" s="126" customFormat="1" ht="16.5">
      <c r="A514" s="118" t="s">
        <v>86</v>
      </c>
      <c r="B514" s="118" t="s">
        <v>939</v>
      </c>
      <c r="C514" s="119">
        <v>45964</v>
      </c>
      <c r="D514" s="153" t="s">
        <v>3862</v>
      </c>
      <c r="E514" s="119"/>
      <c r="F514" s="120"/>
      <c r="G514" s="120" t="s">
        <v>347</v>
      </c>
      <c r="H514" s="121"/>
      <c r="I514" s="121">
        <v>0</v>
      </c>
      <c r="J514" s="121">
        <f>(Table1[[#This Row],[Tiền hàng]]-Table1[[#This Row],[Tiền chiết khấu]])*8%</f>
        <v>0</v>
      </c>
      <c r="K514" s="154">
        <v>236107</v>
      </c>
      <c r="L514" s="122" t="s">
        <v>17</v>
      </c>
      <c r="M514" s="142">
        <v>45964</v>
      </c>
      <c r="N514" s="140" t="s">
        <v>3860</v>
      </c>
      <c r="O514" s="121">
        <f>IF(Table1[[#This Row],[Phân loại]]="Tồn đầu kỳ",Table1[[#This Row],[Tổng giá trị]],0)</f>
        <v>0</v>
      </c>
      <c r="P514" s="122">
        <f>IF(Table1[[#This Row],[Số còn phải thu ĐK]]&lt;&gt;0,0,IF(Table1[[#This Row],[Phân loại]]="Bán hàng",Table1[[#This Row],[Tổng giá trị]],-Table1[[#This Row],[Tổng giá trị]]))</f>
        <v>-236107</v>
      </c>
      <c r="Q514" s="18">
        <f t="shared" si="71"/>
        <v>-236107</v>
      </c>
      <c r="R514" s="122">
        <f>Table1[[#This Row],[Số còn phải thu ĐK]]+Table1[[#This Row],[Giá Trị HD sau CK]]-Table1[[#This Row],[Số tiền đã thu]]</f>
        <v>0</v>
      </c>
      <c r="S514" s="123">
        <f>IF(Table1[[#This Row],[Ngày hóa đơn]]&lt;&gt;"",Table1[[#This Row],[Ngày hóa đơn]],Table1[[#This Row],[Ngày hạch toán]])</f>
        <v>45964</v>
      </c>
      <c r="T514" s="122"/>
      <c r="U514" s="123">
        <f>IF(Table1[[#This Row],[Ngày tính CN]]="","",S514+T514)</f>
        <v>45964</v>
      </c>
      <c r="V514" s="124">
        <f ca="1">IF(Table1[[#This Row],[Hạn thanh toán]]="","",IF((U514-NOW())&lt;0,0,(U514-NOW())))</f>
        <v>0</v>
      </c>
      <c r="W514" s="121"/>
      <c r="X514" s="65" t="str">
        <f t="shared" ca="1" si="70"/>
        <v/>
      </c>
      <c r="Y514" s="125" t="str">
        <f t="shared" si="80"/>
        <v>Đã thanh toán</v>
      </c>
      <c r="Z514" s="255">
        <f>Table1[[#This Row],[Hạn thanh toán]]</f>
        <v>45964</v>
      </c>
      <c r="AA514" s="255">
        <f>Table1[[#This Row],[Ngày Thanh toán]]</f>
        <v>45964</v>
      </c>
      <c r="AC514" s="126" t="s">
        <v>3799</v>
      </c>
      <c r="AD514" s="3" t="str">
        <f>IF(Table1[[#This Row],[Mã khách hàng]]="","",VLOOKUP($A514,Ma_KH!$A:$Q,Ma_KH!O$1,0))</f>
        <v>KL00143</v>
      </c>
      <c r="AE514" s="3" t="str">
        <f>IF(Table1[[#This Row],[Mã khách hàng]]="","",VLOOKUP($A514,Ma_KH!$A:$Q,Ma_KH!P$1,0))</f>
        <v>THANH BÌNH MART</v>
      </c>
      <c r="AF514" s="3" t="str">
        <f>VLOOKUP(A514,Ma_KH!A:Q,Ma_KH!J$1,0)</f>
        <v>Vũ Anh Tuấn</v>
      </c>
    </row>
    <row r="515" spans="1:32" s="58" customFormat="1" ht="16.5">
      <c r="A515" s="42" t="s">
        <v>86</v>
      </c>
      <c r="B515" s="42" t="s">
        <v>939</v>
      </c>
      <c r="C515" s="44">
        <v>45962</v>
      </c>
      <c r="D515" s="43" t="s">
        <v>3863</v>
      </c>
      <c r="E515" s="44"/>
      <c r="F515" s="48"/>
      <c r="G515" s="42" t="s">
        <v>952</v>
      </c>
      <c r="H515" s="54">
        <v>719341</v>
      </c>
      <c r="I515" s="54"/>
      <c r="J515" s="54">
        <f>(Table1[[#This Row],[Tiền hàng]]-Table1[[#This Row],[Tiền chiết khấu]])*8%</f>
        <v>57547.28</v>
      </c>
      <c r="K515" s="54">
        <v>776888</v>
      </c>
      <c r="L515" s="55" t="s">
        <v>24</v>
      </c>
      <c r="M515" s="155"/>
      <c r="N515" s="156"/>
      <c r="O515" s="54">
        <f>IF(Table1[[#This Row],[Phân loại]]="Tồn đầu kỳ",Table1[[#This Row],[Tổng giá trị]],0)</f>
        <v>0</v>
      </c>
      <c r="P515" s="55">
        <f>IF(Table1[[#This Row],[Số còn phải thu ĐK]]&lt;&gt;0,0,IF(Table1[[#This Row],[Phân loại]]="Bán hàng",Table1[[#This Row],[Tổng giá trị]],-Table1[[#This Row],[Tổng giá trị]]))</f>
        <v>776888</v>
      </c>
      <c r="Q515" s="18">
        <f t="shared" si="71"/>
        <v>0</v>
      </c>
      <c r="R515" s="55">
        <f>Table1[[#This Row],[Số còn phải thu ĐK]]+Table1[[#This Row],[Giá Trị HD sau CK]]-Table1[[#This Row],[Số tiền đã thu]]</f>
        <v>776888</v>
      </c>
      <c r="S515" s="56">
        <f>IF(Table1[[#This Row],[Ngày hóa đơn]]&lt;&gt;"",Table1[[#This Row],[Ngày hóa đơn]],Table1[[#This Row],[Ngày hạch toán]])</f>
        <v>45962</v>
      </c>
      <c r="T515" s="55"/>
      <c r="U515" s="56">
        <f>IF(Table1[[#This Row],[Ngày tính CN]]="","",S515+T515)</f>
        <v>45962</v>
      </c>
      <c r="V515" s="57">
        <f ca="1">IF(Table1[[#This Row],[Hạn thanh toán]]="","",IF((U515-NOW())&lt;0,0,(U515-NOW())))</f>
        <v>0</v>
      </c>
      <c r="W515" s="54"/>
      <c r="X515" s="65">
        <f t="shared" ca="1" si="70"/>
        <v>39.362421527781407</v>
      </c>
      <c r="Y515" s="109" t="str">
        <f t="shared" ca="1" si="80"/>
        <v>Nợ quá hạn từ 30 ngày đến 60 ngày</v>
      </c>
      <c r="Z515" s="254">
        <f>Table1[[#This Row],[Hạn thanh toán]]</f>
        <v>45962</v>
      </c>
      <c r="AA515" s="254">
        <f>Table1[[#This Row],[Ngày Thanh toán]]</f>
        <v>0</v>
      </c>
      <c r="AD515" s="3" t="str">
        <f>IF(Table1[[#This Row],[Mã khách hàng]]="","",VLOOKUP($A515,Ma_KH!$A:$Q,Ma_KH!O$1,0))</f>
        <v>KL00143</v>
      </c>
      <c r="AE515" s="3" t="str">
        <f>IF(Table1[[#This Row],[Mã khách hàng]]="","",VLOOKUP($A515,Ma_KH!$A:$Q,Ma_KH!P$1,0))</f>
        <v>THANH BÌNH MART</v>
      </c>
      <c r="AF515" s="58" t="str">
        <f>VLOOKUP(A515,Ma_KH!A:Q,Ma_KH!J$1,0)</f>
        <v>Vũ Anh Tuấn</v>
      </c>
    </row>
    <row r="516" spans="1:32" s="139" customFormat="1" ht="16.5">
      <c r="A516" s="143" t="s">
        <v>87</v>
      </c>
      <c r="B516" s="143" t="s">
        <v>960</v>
      </c>
      <c r="C516" s="146">
        <v>45654</v>
      </c>
      <c r="D516" s="145" t="s">
        <v>3876</v>
      </c>
      <c r="E516" s="146"/>
      <c r="F516" s="158"/>
      <c r="G516" s="143" t="s">
        <v>960</v>
      </c>
      <c r="H516" s="131">
        <v>2281305</v>
      </c>
      <c r="I516" s="131">
        <v>114066</v>
      </c>
      <c r="J516" s="131">
        <f>(Table1[[#This Row],[Tiền hàng]]-Table1[[#This Row],[Tiền chiết khấu]])*8%</f>
        <v>173379.12</v>
      </c>
      <c r="K516" s="131">
        <f>Table1[[#This Row],[Tiền hàng]]-Table1[[#This Row],[Tiền chiết khấu]]+Table1[[#This Row],[Tiền VAT]]</f>
        <v>2340618.12</v>
      </c>
      <c r="L516" s="132" t="s">
        <v>3643</v>
      </c>
      <c r="M516" s="133">
        <v>45692</v>
      </c>
      <c r="N516" s="134" t="s">
        <v>3878</v>
      </c>
      <c r="O516" s="131">
        <f>IF(Table1[[#This Row],[Phân loại]]="Tồn đầu kỳ",Table1[[#This Row],[Tổng giá trị]],0)</f>
        <v>2340618.12</v>
      </c>
      <c r="P516" s="132">
        <f>IF(Table1[[#This Row],[Số còn phải thu ĐK]]&lt;&gt;0,0,IF(Table1[[#This Row],[Phân loại]]="Bán hàng",Table1[[#This Row],[Tổng giá trị]],-Table1[[#This Row],[Tổng giá trị]]))</f>
        <v>0</v>
      </c>
      <c r="Q516" s="18">
        <f t="shared" si="71"/>
        <v>2340618.12</v>
      </c>
      <c r="R516" s="132">
        <f>Table1[[#This Row],[Số còn phải thu ĐK]]+Table1[[#This Row],[Giá Trị HD sau CK]]-Table1[[#This Row],[Số tiền đã thu]]</f>
        <v>0</v>
      </c>
      <c r="S516" s="136">
        <f>IF(Table1[[#This Row],[Ngày hóa đơn]]&lt;&gt;"",Table1[[#This Row],[Ngày hóa đơn]],Table1[[#This Row],[Ngày hạch toán]])</f>
        <v>45654</v>
      </c>
      <c r="T516" s="132"/>
      <c r="U516" s="136">
        <f>IF(Table1[[#This Row],[Ngày tính CN]]="","",S516+T516)</f>
        <v>45654</v>
      </c>
      <c r="V516" s="137">
        <f ca="1">IF(Table1[[#This Row],[Hạn thanh toán]]="","",IF((U516-NOW())&lt;0,0,(U516-NOW())))</f>
        <v>0</v>
      </c>
      <c r="W516" s="131"/>
      <c r="X516" s="65" t="str">
        <f t="shared" ca="1" si="70"/>
        <v/>
      </c>
      <c r="Y516" s="138" t="str">
        <f>IF(R516=0,"Đã thanh toán",IF(X516="","",IF(X516&lt;=0,"Chưa đến hạn thanh toán",IF(X516&lt;=30,"Nợ quá hạn 30 ngày",IF(X516&lt;=60,"Nợ quá hạn từ 30 ngày đến 60 ngày",IF(X516&lt;=90,"Nợ quá hạn từ 60 ngày đến 90 ngày",IF(X516&lt;=120,"Nợ quá hạn từ 90 ngày đến 120 ngày","Nợ quá hạn hơn 120 ngày có khả năng mất thanh toán")))))))</f>
        <v>Đã thanh toán</v>
      </c>
      <c r="Z516" s="253">
        <f>Table1[[#This Row],[Hạn thanh toán]]</f>
        <v>45654</v>
      </c>
      <c r="AA516" s="253">
        <f>Table1[[#This Row],[Ngày Thanh toán]]</f>
        <v>45692</v>
      </c>
      <c r="AD516" s="3" t="str">
        <f>IF(Table1[[#This Row],[Mã khách hàng]]="","",VLOOKUP($A516,Ma_KH!$A:$Q,Ma_KH!O$1,0))</f>
        <v>KL00028</v>
      </c>
      <c r="AE516" s="3" t="str">
        <f>IF(Table1[[#This Row],[Mã khách hàng]]="","",VLOOKUP($A516,Ma_KH!$A:$Q,Ma_KH!P$1,0))</f>
        <v>Thực phẩm sạch HT mart (Em Huyền) 0974617563</v>
      </c>
      <c r="AF516" s="139" t="str">
        <f>VLOOKUP(A516,Ma_KH!A:Q,Ma_KH!J$1,0)</f>
        <v>Vũ Anh Tuấn</v>
      </c>
    </row>
    <row r="517" spans="1:32" s="139" customFormat="1" ht="16.5">
      <c r="A517" s="143" t="s">
        <v>87</v>
      </c>
      <c r="B517" s="143" t="s">
        <v>960</v>
      </c>
      <c r="C517" s="146">
        <v>45607</v>
      </c>
      <c r="D517" s="145" t="s">
        <v>3875</v>
      </c>
      <c r="E517" s="146"/>
      <c r="F517" s="158"/>
      <c r="G517" s="143" t="s">
        <v>960</v>
      </c>
      <c r="H517" s="131">
        <v>1838093</v>
      </c>
      <c r="I517" s="131">
        <v>91904</v>
      </c>
      <c r="J517" s="131">
        <f>(Table1[[#This Row],[Tiền hàng]]-Table1[[#This Row],[Tiền chiết khấu]])*8%</f>
        <v>139695.12</v>
      </c>
      <c r="K517" s="131">
        <f>Table1[[#This Row],[Tiền hàng]]-Table1[[#This Row],[Tiền chiết khấu]]+Table1[[#This Row],[Tiền VAT]]</f>
        <v>1885884.12</v>
      </c>
      <c r="L517" s="132" t="s">
        <v>3643</v>
      </c>
      <c r="M517" s="133">
        <v>45692</v>
      </c>
      <c r="N517" s="134" t="s">
        <v>3877</v>
      </c>
      <c r="O517" s="131">
        <f>IF(Table1[[#This Row],[Phân loại]]="Tồn đầu kỳ",Table1[[#This Row],[Tổng giá trị]],0)</f>
        <v>1885884.12</v>
      </c>
      <c r="P517" s="132">
        <f>IF(Table1[[#This Row],[Số còn phải thu ĐK]]&lt;&gt;0,0,IF(Table1[[#This Row],[Phân loại]]="Bán hàng",Table1[[#This Row],[Tổng giá trị]],-Table1[[#This Row],[Tổng giá trị]]))</f>
        <v>0</v>
      </c>
      <c r="Q517" s="18">
        <f t="shared" si="71"/>
        <v>1885884.12</v>
      </c>
      <c r="R517" s="132">
        <f>Table1[[#This Row],[Số còn phải thu ĐK]]+Table1[[#This Row],[Giá Trị HD sau CK]]-Table1[[#This Row],[Số tiền đã thu]]</f>
        <v>0</v>
      </c>
      <c r="S517" s="136">
        <f>IF(Table1[[#This Row],[Ngày hóa đơn]]&lt;&gt;"",Table1[[#This Row],[Ngày hóa đơn]],Table1[[#This Row],[Ngày hạch toán]])</f>
        <v>45607</v>
      </c>
      <c r="T517" s="132"/>
      <c r="U517" s="136">
        <f>IF(Table1[[#This Row],[Ngày tính CN]]="","",S517+T517)</f>
        <v>45607</v>
      </c>
      <c r="V517" s="137">
        <f ca="1">IF(Table1[[#This Row],[Hạn thanh toán]]="","",IF((U517-NOW())&lt;0,0,(U517-NOW())))</f>
        <v>0</v>
      </c>
      <c r="W517" s="131"/>
      <c r="X517" s="65" t="str">
        <f t="shared" ca="1" si="70"/>
        <v/>
      </c>
      <c r="Y517" s="138" t="str">
        <f>IF(R517=0,"Đã thanh toán",IF(X517="","",IF(X517&lt;=0,"Chưa đến hạn thanh toán",IF(X517&lt;=30,"Nợ quá hạn 30 ngày",IF(X517&lt;=60,"Nợ quá hạn từ 30 ngày đến 60 ngày",IF(X517&lt;=90,"Nợ quá hạn từ 60 ngày đến 90 ngày",IF(X517&lt;=120,"Nợ quá hạn từ 90 ngày đến 120 ngày","Nợ quá hạn hơn 120 ngày có khả năng mất thanh toán")))))))</f>
        <v>Đã thanh toán</v>
      </c>
      <c r="Z517" s="253">
        <f>Table1[[#This Row],[Hạn thanh toán]]</f>
        <v>45607</v>
      </c>
      <c r="AA517" s="253">
        <f>Table1[[#This Row],[Ngày Thanh toán]]</f>
        <v>45692</v>
      </c>
      <c r="AD517" s="3" t="str">
        <f>IF(Table1[[#This Row],[Mã khách hàng]]="","",VLOOKUP($A517,Ma_KH!$A:$Q,Ma_KH!O$1,0))</f>
        <v>KL00028</v>
      </c>
      <c r="AE517" s="3" t="str">
        <f>IF(Table1[[#This Row],[Mã khách hàng]]="","",VLOOKUP($A517,Ma_KH!$A:$Q,Ma_KH!P$1,0))</f>
        <v>Thực phẩm sạch HT mart (Em Huyền) 0974617563</v>
      </c>
      <c r="AF517" s="139" t="str">
        <f>VLOOKUP(A517,Ma_KH!A:Q,Ma_KH!J$1,0)</f>
        <v>Vũ Anh Tuấn</v>
      </c>
    </row>
    <row r="518" spans="1:32" ht="16.5">
      <c r="A518" s="73" t="s">
        <v>87</v>
      </c>
      <c r="B518" s="73" t="s">
        <v>960</v>
      </c>
      <c r="C518" s="75">
        <v>45678</v>
      </c>
      <c r="D518" s="76" t="s">
        <v>961</v>
      </c>
      <c r="E518" s="75"/>
      <c r="F518" s="81"/>
      <c r="G518" s="73" t="s">
        <v>962</v>
      </c>
      <c r="H518" s="69">
        <v>2214237</v>
      </c>
      <c r="I518" s="69">
        <v>110712</v>
      </c>
      <c r="J518" s="69">
        <f>(Table1[[#This Row],[Tiền hàng]]-Table1[[#This Row],[Tiền chiết khấu]])*8%</f>
        <v>168282</v>
      </c>
      <c r="K518" s="69">
        <v>2271807</v>
      </c>
      <c r="L518" s="8" t="s">
        <v>24</v>
      </c>
      <c r="M518" s="41">
        <v>45765</v>
      </c>
      <c r="N518" s="29" t="s">
        <v>3866</v>
      </c>
      <c r="O518" s="69">
        <f>IF(Table1[[#This Row],[Phân loại]]="Tồn đầu kỳ",Table1[[#This Row],[Tổng giá trị]],0)</f>
        <v>0</v>
      </c>
      <c r="P518" s="8">
        <f>IF(Table1[[#This Row],[Số còn phải thu ĐK]]&lt;&gt;0,0,IF(Table1[[#This Row],[Phân loại]]="Bán hàng",Table1[[#This Row],[Tổng giá trị]],-Table1[[#This Row],[Tổng giá trị]]))</f>
        <v>2271807</v>
      </c>
      <c r="Q518" s="18">
        <f t="shared" si="71"/>
        <v>2271807</v>
      </c>
      <c r="R518" s="8">
        <f>Table1[[#This Row],[Số còn phải thu ĐK]]+Table1[[#This Row],[Giá Trị HD sau CK]]-Table1[[#This Row],[Số tiền đã thu]]</f>
        <v>0</v>
      </c>
      <c r="S518" s="7">
        <f>IF(Table1[[#This Row],[Ngày hóa đơn]]&lt;&gt;"",Table1[[#This Row],[Ngày hóa đơn]],Table1[[#This Row],[Ngày hạch toán]])</f>
        <v>45678</v>
      </c>
      <c r="T518" s="8"/>
      <c r="U518" s="7">
        <f>IF(Table1[[#This Row],[Ngày tính CN]]="","",S518+T518)</f>
        <v>45678</v>
      </c>
      <c r="V518" s="71">
        <f ca="1">IF(Table1[[#This Row],[Hạn thanh toán]]="","",IF((U518-NOW())&lt;0,0,(U518-NOW())))</f>
        <v>0</v>
      </c>
      <c r="W518" s="69"/>
      <c r="X518" s="65" t="str">
        <f t="shared" ca="1" si="70"/>
        <v/>
      </c>
      <c r="Y518" s="65" t="str">
        <f t="shared" si="79"/>
        <v>Đã thanh toán</v>
      </c>
      <c r="Z518" s="250">
        <f>Table1[[#This Row],[Hạn thanh toán]]</f>
        <v>45678</v>
      </c>
      <c r="AA518" s="250">
        <f>Table1[[#This Row],[Ngày Thanh toán]]</f>
        <v>45765</v>
      </c>
      <c r="AD518" s="3" t="str">
        <f>IF(Table1[[#This Row],[Mã khách hàng]]="","",VLOOKUP($A518,Ma_KH!$A:$Q,Ma_KH!O$1,0))</f>
        <v>KL00028</v>
      </c>
      <c r="AE518" s="3" t="str">
        <f>IF(Table1[[#This Row],[Mã khách hàng]]="","",VLOOKUP($A518,Ma_KH!$A:$Q,Ma_KH!P$1,0))</f>
        <v>Thực phẩm sạch HT mart (Em Huyền) 0974617563</v>
      </c>
      <c r="AF518" s="3" t="str">
        <f>VLOOKUP(A518,Ma_KH!A:Q,Ma_KH!J$1,0)</f>
        <v>Vũ Anh Tuấn</v>
      </c>
    </row>
    <row r="519" spans="1:32" ht="16.5">
      <c r="A519" s="73" t="s">
        <v>87</v>
      </c>
      <c r="B519" s="73" t="s">
        <v>960</v>
      </c>
      <c r="C519" s="75">
        <v>45715</v>
      </c>
      <c r="D519" s="76" t="s">
        <v>963</v>
      </c>
      <c r="E519" s="75"/>
      <c r="F519" s="81"/>
      <c r="G519" s="73" t="s">
        <v>962</v>
      </c>
      <c r="H519" s="69">
        <v>1380630</v>
      </c>
      <c r="I519" s="69">
        <v>69032</v>
      </c>
      <c r="J519" s="69">
        <f>(Table1[[#This Row],[Tiền hàng]]-Table1[[#This Row],[Tiền chiết khấu]])*8%</f>
        <v>104927.84</v>
      </c>
      <c r="K519" s="69">
        <v>1416526</v>
      </c>
      <c r="L519" s="8" t="s">
        <v>24</v>
      </c>
      <c r="M519" s="41">
        <v>45765</v>
      </c>
      <c r="N519" s="29" t="s">
        <v>3867</v>
      </c>
      <c r="O519" s="69">
        <f>IF(Table1[[#This Row],[Phân loại]]="Tồn đầu kỳ",Table1[[#This Row],[Tổng giá trị]],0)</f>
        <v>0</v>
      </c>
      <c r="P519" s="8">
        <f>IF(Table1[[#This Row],[Số còn phải thu ĐK]]&lt;&gt;0,0,IF(Table1[[#This Row],[Phân loại]]="Bán hàng",Table1[[#This Row],[Tổng giá trị]],-Table1[[#This Row],[Tổng giá trị]]))</f>
        <v>1416526</v>
      </c>
      <c r="Q519" s="18">
        <f t="shared" si="71"/>
        <v>1416526</v>
      </c>
      <c r="R519" s="8">
        <f>Table1[[#This Row],[Số còn phải thu ĐK]]+Table1[[#This Row],[Giá Trị HD sau CK]]-Table1[[#This Row],[Số tiền đã thu]]</f>
        <v>0</v>
      </c>
      <c r="S519" s="7">
        <f>IF(Table1[[#This Row],[Ngày hóa đơn]]&lt;&gt;"",Table1[[#This Row],[Ngày hóa đơn]],Table1[[#This Row],[Ngày hạch toán]])</f>
        <v>45715</v>
      </c>
      <c r="T519" s="8"/>
      <c r="U519" s="7">
        <f>IF(Table1[[#This Row],[Ngày tính CN]]="","",S519+T519)</f>
        <v>45715</v>
      </c>
      <c r="V519" s="71">
        <f ca="1">IF(Table1[[#This Row],[Hạn thanh toán]]="","",IF((U519-NOW())&lt;0,0,(U519-NOW())))</f>
        <v>0</v>
      </c>
      <c r="W519" s="69"/>
      <c r="X519" s="65" t="str">
        <f t="shared" ca="1" si="70"/>
        <v/>
      </c>
      <c r="Y519" s="65" t="str">
        <f t="shared" si="79"/>
        <v>Đã thanh toán</v>
      </c>
      <c r="Z519" s="250">
        <f>Table1[[#This Row],[Hạn thanh toán]]</f>
        <v>45715</v>
      </c>
      <c r="AA519" s="250">
        <f>Table1[[#This Row],[Ngày Thanh toán]]</f>
        <v>45765</v>
      </c>
      <c r="AD519" s="3" t="str">
        <f>IF(Table1[[#This Row],[Mã khách hàng]]="","",VLOOKUP($A519,Ma_KH!$A:$Q,Ma_KH!O$1,0))</f>
        <v>KL00028</v>
      </c>
      <c r="AE519" s="3" t="str">
        <f>IF(Table1[[#This Row],[Mã khách hàng]]="","",VLOOKUP($A519,Ma_KH!$A:$Q,Ma_KH!P$1,0))</f>
        <v>Thực phẩm sạch HT mart (Em Huyền) 0974617563</v>
      </c>
      <c r="AF519" s="3" t="str">
        <f>VLOOKUP(A519,Ma_KH!A:Q,Ma_KH!J$1,0)</f>
        <v>Vũ Anh Tuấn</v>
      </c>
    </row>
    <row r="520" spans="1:32" ht="16.5">
      <c r="A520" s="73" t="s">
        <v>87</v>
      </c>
      <c r="B520" s="73" t="s">
        <v>960</v>
      </c>
      <c r="C520" s="75">
        <v>45738</v>
      </c>
      <c r="D520" s="76" t="s">
        <v>964</v>
      </c>
      <c r="E520" s="75"/>
      <c r="F520" s="81"/>
      <c r="G520" s="73" t="s">
        <v>962</v>
      </c>
      <c r="H520" s="69">
        <v>1923698</v>
      </c>
      <c r="I520" s="69">
        <v>96185</v>
      </c>
      <c r="J520" s="69">
        <f>(Table1[[#This Row],[Tiền hàng]]-Table1[[#This Row],[Tiền chiết khấu]])*8%</f>
        <v>146201.04</v>
      </c>
      <c r="K520" s="69">
        <v>1973714</v>
      </c>
      <c r="L520" s="8" t="s">
        <v>24</v>
      </c>
      <c r="M520" s="41">
        <v>45775</v>
      </c>
      <c r="N520" s="29" t="s">
        <v>3868</v>
      </c>
      <c r="O520" s="69">
        <f>IF(Table1[[#This Row],[Phân loại]]="Tồn đầu kỳ",Table1[[#This Row],[Tổng giá trị]],0)</f>
        <v>0</v>
      </c>
      <c r="P520" s="8">
        <f>IF(Table1[[#This Row],[Số còn phải thu ĐK]]&lt;&gt;0,0,IF(Table1[[#This Row],[Phân loại]]="Bán hàng",Table1[[#This Row],[Tổng giá trị]],-Table1[[#This Row],[Tổng giá trị]]))</f>
        <v>1973714</v>
      </c>
      <c r="Q520" s="18">
        <f t="shared" si="71"/>
        <v>1973714</v>
      </c>
      <c r="R520" s="8">
        <f>Table1[[#This Row],[Số còn phải thu ĐK]]+Table1[[#This Row],[Giá Trị HD sau CK]]-Table1[[#This Row],[Số tiền đã thu]]</f>
        <v>0</v>
      </c>
      <c r="S520" s="7">
        <f>IF(Table1[[#This Row],[Ngày hóa đơn]]&lt;&gt;"",Table1[[#This Row],[Ngày hóa đơn]],Table1[[#This Row],[Ngày hạch toán]])</f>
        <v>45738</v>
      </c>
      <c r="T520" s="8"/>
      <c r="U520" s="7">
        <f>IF(Table1[[#This Row],[Ngày tính CN]]="","",S520+T520)</f>
        <v>45738</v>
      </c>
      <c r="V520" s="71">
        <f ca="1">IF(Table1[[#This Row],[Hạn thanh toán]]="","",IF((U520-NOW())&lt;0,0,(U520-NOW())))</f>
        <v>0</v>
      </c>
      <c r="W520" s="69"/>
      <c r="X520" s="65" t="str">
        <f t="shared" ca="1" si="70"/>
        <v/>
      </c>
      <c r="Y520" s="65" t="str">
        <f t="shared" si="79"/>
        <v>Đã thanh toán</v>
      </c>
      <c r="Z520" s="250">
        <f>Table1[[#This Row],[Hạn thanh toán]]</f>
        <v>45738</v>
      </c>
      <c r="AA520" s="250">
        <f>Table1[[#This Row],[Ngày Thanh toán]]</f>
        <v>45775</v>
      </c>
      <c r="AD520" s="3" t="str">
        <f>IF(Table1[[#This Row],[Mã khách hàng]]="","",VLOOKUP($A520,Ma_KH!$A:$Q,Ma_KH!O$1,0))</f>
        <v>KL00028</v>
      </c>
      <c r="AE520" s="3" t="str">
        <f>IF(Table1[[#This Row],[Mã khách hàng]]="","",VLOOKUP($A520,Ma_KH!$A:$Q,Ma_KH!P$1,0))</f>
        <v>Thực phẩm sạch HT mart (Em Huyền) 0974617563</v>
      </c>
      <c r="AF520" s="3" t="str">
        <f>VLOOKUP(A520,Ma_KH!A:Q,Ma_KH!J$1,0)</f>
        <v>Vũ Anh Tuấn</v>
      </c>
    </row>
    <row r="521" spans="1:32" ht="16.5">
      <c r="A521" s="73" t="s">
        <v>87</v>
      </c>
      <c r="B521" s="73" t="s">
        <v>960</v>
      </c>
      <c r="C521" s="75">
        <v>45763</v>
      </c>
      <c r="D521" s="76" t="s">
        <v>965</v>
      </c>
      <c r="E521" s="75"/>
      <c r="F521" s="81"/>
      <c r="G521" s="73" t="s">
        <v>962</v>
      </c>
      <c r="H521" s="69">
        <v>1657851</v>
      </c>
      <c r="I521" s="69">
        <v>82893</v>
      </c>
      <c r="J521" s="69">
        <f>(Table1[[#This Row],[Tiền hàng]]-Table1[[#This Row],[Tiền chiết khấu]])*8%</f>
        <v>125996.64</v>
      </c>
      <c r="K521" s="69">
        <v>1700955</v>
      </c>
      <c r="L521" s="8" t="s">
        <v>24</v>
      </c>
      <c r="M521" s="41">
        <v>45867</v>
      </c>
      <c r="N521" s="29" t="s">
        <v>3869</v>
      </c>
      <c r="O521" s="69">
        <f>IF(Table1[[#This Row],[Phân loại]]="Tồn đầu kỳ",Table1[[#This Row],[Tổng giá trị]],0)</f>
        <v>0</v>
      </c>
      <c r="P521" s="8">
        <f>IF(Table1[[#This Row],[Số còn phải thu ĐK]]&lt;&gt;0,0,IF(Table1[[#This Row],[Phân loại]]="Bán hàng",Table1[[#This Row],[Tổng giá trị]],-Table1[[#This Row],[Tổng giá trị]]))</f>
        <v>1700955</v>
      </c>
      <c r="Q521" s="18">
        <f t="shared" si="71"/>
        <v>1700955</v>
      </c>
      <c r="R521" s="8">
        <f>Table1[[#This Row],[Số còn phải thu ĐK]]+Table1[[#This Row],[Giá Trị HD sau CK]]-Table1[[#This Row],[Số tiền đã thu]]</f>
        <v>0</v>
      </c>
      <c r="S521" s="7">
        <f>IF(Table1[[#This Row],[Ngày hóa đơn]]&lt;&gt;"",Table1[[#This Row],[Ngày hóa đơn]],Table1[[#This Row],[Ngày hạch toán]])</f>
        <v>45763</v>
      </c>
      <c r="T521" s="8"/>
      <c r="U521" s="7">
        <f>IF(Table1[[#This Row],[Ngày tính CN]]="","",S521+T521)</f>
        <v>45763</v>
      </c>
      <c r="V521" s="71">
        <f ca="1">IF(Table1[[#This Row],[Hạn thanh toán]]="","",IF((U521-NOW())&lt;0,0,(U521-NOW())))</f>
        <v>0</v>
      </c>
      <c r="W521" s="69"/>
      <c r="X521" s="65" t="str">
        <f t="shared" ca="1" si="70"/>
        <v/>
      </c>
      <c r="Y521" s="65" t="str">
        <f t="shared" si="79"/>
        <v>Đã thanh toán</v>
      </c>
      <c r="Z521" s="250">
        <f>Table1[[#This Row],[Hạn thanh toán]]</f>
        <v>45763</v>
      </c>
      <c r="AA521" s="250">
        <f>Table1[[#This Row],[Ngày Thanh toán]]</f>
        <v>45867</v>
      </c>
      <c r="AD521" s="3" t="str">
        <f>IF(Table1[[#This Row],[Mã khách hàng]]="","",VLOOKUP($A521,Ma_KH!$A:$Q,Ma_KH!O$1,0))</f>
        <v>KL00028</v>
      </c>
      <c r="AE521" s="3" t="str">
        <f>IF(Table1[[#This Row],[Mã khách hàng]]="","",VLOOKUP($A521,Ma_KH!$A:$Q,Ma_KH!P$1,0))</f>
        <v>Thực phẩm sạch HT mart (Em Huyền) 0974617563</v>
      </c>
      <c r="AF521" s="3" t="str">
        <f>VLOOKUP(A521,Ma_KH!A:Q,Ma_KH!J$1,0)</f>
        <v>Vũ Anh Tuấn</v>
      </c>
    </row>
    <row r="522" spans="1:32" ht="16.5">
      <c r="A522" s="73" t="s">
        <v>87</v>
      </c>
      <c r="B522" s="73" t="s">
        <v>960</v>
      </c>
      <c r="C522" s="75">
        <v>45782</v>
      </c>
      <c r="D522" s="76" t="s">
        <v>966</v>
      </c>
      <c r="E522" s="75"/>
      <c r="F522" s="81"/>
      <c r="G522" s="73" t="s">
        <v>962</v>
      </c>
      <c r="H522" s="69">
        <v>556386</v>
      </c>
      <c r="I522" s="69">
        <v>27819</v>
      </c>
      <c r="J522" s="69">
        <f>(Table1[[#This Row],[Tiền hàng]]-Table1[[#This Row],[Tiền chiết khấu]])*8%</f>
        <v>42285.36</v>
      </c>
      <c r="K522" s="69">
        <v>570852</v>
      </c>
      <c r="L522" s="8" t="s">
        <v>24</v>
      </c>
      <c r="M522" s="41">
        <v>45867</v>
      </c>
      <c r="N522" s="29" t="s">
        <v>3870</v>
      </c>
      <c r="O522" s="69">
        <f>IF(Table1[[#This Row],[Phân loại]]="Tồn đầu kỳ",Table1[[#This Row],[Tổng giá trị]],0)</f>
        <v>0</v>
      </c>
      <c r="P522" s="8">
        <f>IF(Table1[[#This Row],[Số còn phải thu ĐK]]&lt;&gt;0,0,IF(Table1[[#This Row],[Phân loại]]="Bán hàng",Table1[[#This Row],[Tổng giá trị]],-Table1[[#This Row],[Tổng giá trị]]))</f>
        <v>570852</v>
      </c>
      <c r="Q522" s="18">
        <f t="shared" si="71"/>
        <v>570852</v>
      </c>
      <c r="R522" s="8">
        <f>Table1[[#This Row],[Số còn phải thu ĐK]]+Table1[[#This Row],[Giá Trị HD sau CK]]-Table1[[#This Row],[Số tiền đã thu]]</f>
        <v>0</v>
      </c>
      <c r="S522" s="7">
        <f>IF(Table1[[#This Row],[Ngày hóa đơn]]&lt;&gt;"",Table1[[#This Row],[Ngày hóa đơn]],Table1[[#This Row],[Ngày hạch toán]])</f>
        <v>45782</v>
      </c>
      <c r="T522" s="8"/>
      <c r="U522" s="7">
        <f>IF(Table1[[#This Row],[Ngày tính CN]]="","",S522+T522)</f>
        <v>45782</v>
      </c>
      <c r="V522" s="71">
        <f ca="1">IF(Table1[[#This Row],[Hạn thanh toán]]="","",IF((U522-NOW())&lt;0,0,(U522-NOW())))</f>
        <v>0</v>
      </c>
      <c r="W522" s="69"/>
      <c r="X522" s="65" t="str">
        <f t="shared" ca="1" si="70"/>
        <v/>
      </c>
      <c r="Y522" s="65" t="str">
        <f t="shared" si="79"/>
        <v>Đã thanh toán</v>
      </c>
      <c r="Z522" s="250">
        <f>Table1[[#This Row],[Hạn thanh toán]]</f>
        <v>45782</v>
      </c>
      <c r="AA522" s="250">
        <f>Table1[[#This Row],[Ngày Thanh toán]]</f>
        <v>45867</v>
      </c>
      <c r="AD522" s="3" t="str">
        <f>IF(Table1[[#This Row],[Mã khách hàng]]="","",VLOOKUP($A522,Ma_KH!$A:$Q,Ma_KH!O$1,0))</f>
        <v>KL00028</v>
      </c>
      <c r="AE522" s="3" t="str">
        <f>IF(Table1[[#This Row],[Mã khách hàng]]="","",VLOOKUP($A522,Ma_KH!$A:$Q,Ma_KH!P$1,0))</f>
        <v>Thực phẩm sạch HT mart (Em Huyền) 0974617563</v>
      </c>
      <c r="AF522" s="3" t="str">
        <f>VLOOKUP(A522,Ma_KH!A:Q,Ma_KH!J$1,0)</f>
        <v>Vũ Anh Tuấn</v>
      </c>
    </row>
    <row r="523" spans="1:32" ht="16.5">
      <c r="A523" s="73" t="s">
        <v>87</v>
      </c>
      <c r="B523" s="73" t="s">
        <v>960</v>
      </c>
      <c r="C523" s="75">
        <v>45821</v>
      </c>
      <c r="D523" s="76" t="s">
        <v>967</v>
      </c>
      <c r="E523" s="75"/>
      <c r="F523" s="81"/>
      <c r="G523" s="73" t="s">
        <v>962</v>
      </c>
      <c r="H523" s="69">
        <v>947282</v>
      </c>
      <c r="I523" s="69">
        <v>47364</v>
      </c>
      <c r="J523" s="69">
        <f>(Table1[[#This Row],[Tiền hàng]]-Table1[[#This Row],[Tiền chiết khấu]])*8%</f>
        <v>71993.440000000002</v>
      </c>
      <c r="K523" s="69">
        <v>971911</v>
      </c>
      <c r="L523" s="8" t="s">
        <v>24</v>
      </c>
      <c r="M523" s="41">
        <v>45867</v>
      </c>
      <c r="N523" s="29" t="s">
        <v>3871</v>
      </c>
      <c r="O523" s="69">
        <f>IF(Table1[[#This Row],[Phân loại]]="Tồn đầu kỳ",Table1[[#This Row],[Tổng giá trị]],0)</f>
        <v>0</v>
      </c>
      <c r="P523" s="8">
        <f>IF(Table1[[#This Row],[Số còn phải thu ĐK]]&lt;&gt;0,0,IF(Table1[[#This Row],[Phân loại]]="Bán hàng",Table1[[#This Row],[Tổng giá trị]],-Table1[[#This Row],[Tổng giá trị]]))</f>
        <v>971911</v>
      </c>
      <c r="Q523" s="18">
        <f t="shared" si="71"/>
        <v>971911</v>
      </c>
      <c r="R523" s="8">
        <f>Table1[[#This Row],[Số còn phải thu ĐK]]+Table1[[#This Row],[Giá Trị HD sau CK]]-Table1[[#This Row],[Số tiền đã thu]]</f>
        <v>0</v>
      </c>
      <c r="S523" s="7">
        <f>IF(Table1[[#This Row],[Ngày hóa đơn]]&lt;&gt;"",Table1[[#This Row],[Ngày hóa đơn]],Table1[[#This Row],[Ngày hạch toán]])</f>
        <v>45821</v>
      </c>
      <c r="T523" s="8"/>
      <c r="U523" s="7">
        <f>IF(Table1[[#This Row],[Ngày tính CN]]="","",S523+T523)</f>
        <v>45821</v>
      </c>
      <c r="V523" s="71">
        <f ca="1">IF(Table1[[#This Row],[Hạn thanh toán]]="","",IF((U523-NOW())&lt;0,0,(U523-NOW())))</f>
        <v>0</v>
      </c>
      <c r="W523" s="69"/>
      <c r="X523" s="65" t="str">
        <f t="shared" ca="1" si="70"/>
        <v/>
      </c>
      <c r="Y523" s="65" t="str">
        <f t="shared" si="79"/>
        <v>Đã thanh toán</v>
      </c>
      <c r="Z523" s="250">
        <f>Table1[[#This Row],[Hạn thanh toán]]</f>
        <v>45821</v>
      </c>
      <c r="AA523" s="250">
        <f>Table1[[#This Row],[Ngày Thanh toán]]</f>
        <v>45867</v>
      </c>
      <c r="AD523" s="3" t="str">
        <f>IF(Table1[[#This Row],[Mã khách hàng]]="","",VLOOKUP($A523,Ma_KH!$A:$Q,Ma_KH!O$1,0))</f>
        <v>KL00028</v>
      </c>
      <c r="AE523" s="3" t="str">
        <f>IF(Table1[[#This Row],[Mã khách hàng]]="","",VLOOKUP($A523,Ma_KH!$A:$Q,Ma_KH!P$1,0))</f>
        <v>Thực phẩm sạch HT mart (Em Huyền) 0974617563</v>
      </c>
      <c r="AF523" s="3" t="str">
        <f>VLOOKUP(A523,Ma_KH!A:Q,Ma_KH!J$1,0)</f>
        <v>Vũ Anh Tuấn</v>
      </c>
    </row>
    <row r="524" spans="1:32" ht="16.5">
      <c r="A524" s="73" t="s">
        <v>87</v>
      </c>
      <c r="B524" s="73" t="s">
        <v>960</v>
      </c>
      <c r="C524" s="75">
        <v>45841</v>
      </c>
      <c r="D524" s="76" t="s">
        <v>968</v>
      </c>
      <c r="E524" s="75"/>
      <c r="F524" s="81"/>
      <c r="G524" s="73" t="s">
        <v>962</v>
      </c>
      <c r="H524" s="69">
        <v>1445691</v>
      </c>
      <c r="I524" s="69">
        <v>72285</v>
      </c>
      <c r="J524" s="69">
        <f>(Table1[[#This Row],[Tiền hàng]]-Table1[[#This Row],[Tiền chiết khấu]])*8%</f>
        <v>109872.48</v>
      </c>
      <c r="K524" s="69">
        <v>1483278</v>
      </c>
      <c r="L524" s="8" t="s">
        <v>24</v>
      </c>
      <c r="M524" s="41">
        <v>45867</v>
      </c>
      <c r="N524" s="29" t="s">
        <v>3872</v>
      </c>
      <c r="O524" s="69">
        <f>IF(Table1[[#This Row],[Phân loại]]="Tồn đầu kỳ",Table1[[#This Row],[Tổng giá trị]],0)</f>
        <v>0</v>
      </c>
      <c r="P524" s="8">
        <f>IF(Table1[[#This Row],[Số còn phải thu ĐK]]&lt;&gt;0,0,IF(Table1[[#This Row],[Phân loại]]="Bán hàng",Table1[[#This Row],[Tổng giá trị]],-Table1[[#This Row],[Tổng giá trị]]))</f>
        <v>1483278</v>
      </c>
      <c r="Q524" s="18">
        <f t="shared" si="71"/>
        <v>1483278</v>
      </c>
      <c r="R524" s="8">
        <f>Table1[[#This Row],[Số còn phải thu ĐK]]+Table1[[#This Row],[Giá Trị HD sau CK]]-Table1[[#This Row],[Số tiền đã thu]]</f>
        <v>0</v>
      </c>
      <c r="S524" s="7">
        <f>IF(Table1[[#This Row],[Ngày hóa đơn]]&lt;&gt;"",Table1[[#This Row],[Ngày hóa đơn]],Table1[[#This Row],[Ngày hạch toán]])</f>
        <v>45841</v>
      </c>
      <c r="T524" s="8"/>
      <c r="U524" s="7">
        <f>IF(Table1[[#This Row],[Ngày tính CN]]="","",S524+T524)</f>
        <v>45841</v>
      </c>
      <c r="V524" s="71">
        <f ca="1">IF(Table1[[#This Row],[Hạn thanh toán]]="","",IF((U524-NOW())&lt;0,0,(U524-NOW())))</f>
        <v>0</v>
      </c>
      <c r="W524" s="69"/>
      <c r="X524" s="65" t="str">
        <f t="shared" ca="1" si="70"/>
        <v/>
      </c>
      <c r="Y524" s="65" t="str">
        <f t="shared" si="79"/>
        <v>Đã thanh toán</v>
      </c>
      <c r="Z524" s="250">
        <f>Table1[[#This Row],[Hạn thanh toán]]</f>
        <v>45841</v>
      </c>
      <c r="AA524" s="250">
        <f>Table1[[#This Row],[Ngày Thanh toán]]</f>
        <v>45867</v>
      </c>
      <c r="AD524" s="3" t="str">
        <f>IF(Table1[[#This Row],[Mã khách hàng]]="","",VLOOKUP($A524,Ma_KH!$A:$Q,Ma_KH!O$1,0))</f>
        <v>KL00028</v>
      </c>
      <c r="AE524" s="3" t="str">
        <f>IF(Table1[[#This Row],[Mã khách hàng]]="","",VLOOKUP($A524,Ma_KH!$A:$Q,Ma_KH!P$1,0))</f>
        <v>Thực phẩm sạch HT mart (Em Huyền) 0974617563</v>
      </c>
      <c r="AF524" s="3" t="str">
        <f>VLOOKUP(A524,Ma_KH!A:Q,Ma_KH!J$1,0)</f>
        <v>Vũ Anh Tuấn</v>
      </c>
    </row>
    <row r="525" spans="1:32" ht="16.5">
      <c r="A525" s="73" t="s">
        <v>87</v>
      </c>
      <c r="B525" s="73" t="s">
        <v>960</v>
      </c>
      <c r="C525" s="75">
        <v>45867</v>
      </c>
      <c r="D525" s="76" t="s">
        <v>969</v>
      </c>
      <c r="E525" s="75"/>
      <c r="F525" s="81"/>
      <c r="G525" s="73" t="s">
        <v>962</v>
      </c>
      <c r="H525" s="69">
        <v>2332513</v>
      </c>
      <c r="I525" s="69">
        <v>116626</v>
      </c>
      <c r="J525" s="69">
        <f>(Table1[[#This Row],[Tiền hàng]]-Table1[[#This Row],[Tiền chiết khấu]])*8%</f>
        <v>177270.96</v>
      </c>
      <c r="K525" s="69">
        <v>2393158</v>
      </c>
      <c r="L525" s="8" t="s">
        <v>24</v>
      </c>
      <c r="M525" s="7">
        <v>45976</v>
      </c>
      <c r="N525" s="8" t="s">
        <v>18959</v>
      </c>
      <c r="O525" s="69">
        <f>IF(Table1[[#This Row],[Phân loại]]="Tồn đầu kỳ",Table1[[#This Row],[Tổng giá trị]],0)</f>
        <v>0</v>
      </c>
      <c r="P525" s="8">
        <f>IF(Table1[[#This Row],[Số còn phải thu ĐK]]&lt;&gt;0,0,IF(Table1[[#This Row],[Phân loại]]="Bán hàng",Table1[[#This Row],[Tổng giá trị]],-Table1[[#This Row],[Tổng giá trị]]))</f>
        <v>2393158</v>
      </c>
      <c r="Q525" s="70">
        <f t="shared" si="71"/>
        <v>2393158</v>
      </c>
      <c r="R525" s="8">
        <f>Table1[[#This Row],[Số còn phải thu ĐK]]+Table1[[#This Row],[Giá Trị HD sau CK]]-Table1[[#This Row],[Số tiền đã thu]]</f>
        <v>0</v>
      </c>
      <c r="S525" s="7">
        <f>IF(Table1[[#This Row],[Ngày hóa đơn]]&lt;&gt;"",Table1[[#This Row],[Ngày hóa đơn]],Table1[[#This Row],[Ngày hạch toán]])</f>
        <v>45867</v>
      </c>
      <c r="T525" s="8"/>
      <c r="U525" s="7">
        <f>IF(Table1[[#This Row],[Ngày tính CN]]="","",S525+T525)</f>
        <v>45867</v>
      </c>
      <c r="V525" s="71">
        <f ca="1">IF(Table1[[#This Row],[Hạn thanh toán]]="","",IF((U525-NOW())&lt;0,0,(U525-NOW())))</f>
        <v>0</v>
      </c>
      <c r="W525" s="69"/>
      <c r="X525" s="65" t="str">
        <f t="shared" ca="1" si="70"/>
        <v/>
      </c>
      <c r="Y525" s="65" t="str">
        <f t="shared" si="79"/>
        <v>Đã thanh toán</v>
      </c>
      <c r="Z525" s="250">
        <f>Table1[[#This Row],[Hạn thanh toán]]</f>
        <v>45867</v>
      </c>
      <c r="AA525" s="250">
        <f>Table1[[#This Row],[Ngày Thanh toán]]</f>
        <v>45976</v>
      </c>
      <c r="AD525" s="3" t="str">
        <f>IF(Table1[[#This Row],[Mã khách hàng]]="","",VLOOKUP($A525,Ma_KH!$A:$Q,Ma_KH!O$1,0))</f>
        <v>KL00028</v>
      </c>
      <c r="AE525" s="3" t="str">
        <f>IF(Table1[[#This Row],[Mã khách hàng]]="","",VLOOKUP($A525,Ma_KH!$A:$Q,Ma_KH!P$1,0))</f>
        <v>Thực phẩm sạch HT mart (Em Huyền) 0974617563</v>
      </c>
      <c r="AF525" s="3" t="str">
        <f>VLOOKUP(A525,Ma_KH!A:Q,Ma_KH!J$1,0)</f>
        <v>Vũ Anh Tuấn</v>
      </c>
    </row>
    <row r="526" spans="1:32" ht="16.5">
      <c r="A526" s="73" t="s">
        <v>87</v>
      </c>
      <c r="B526" s="73" t="s">
        <v>960</v>
      </c>
      <c r="C526" s="75">
        <v>45891</v>
      </c>
      <c r="D526" s="76" t="s">
        <v>970</v>
      </c>
      <c r="E526" s="75"/>
      <c r="F526" s="81"/>
      <c r="G526" s="73" t="s">
        <v>962</v>
      </c>
      <c r="H526" s="69">
        <v>1101465</v>
      </c>
      <c r="I526" s="69">
        <v>55073</v>
      </c>
      <c r="J526" s="69">
        <f>(Table1[[#This Row],[Tiền hàng]]-Table1[[#This Row],[Tiền chiết khấu]])*8%</f>
        <v>83711.360000000001</v>
      </c>
      <c r="K526" s="69">
        <v>1130103</v>
      </c>
      <c r="L526" s="8" t="s">
        <v>24</v>
      </c>
      <c r="M526" s="7">
        <v>45976</v>
      </c>
      <c r="N526" s="8" t="s">
        <v>18960</v>
      </c>
      <c r="O526" s="69">
        <f>IF(Table1[[#This Row],[Phân loại]]="Tồn đầu kỳ",Table1[[#This Row],[Tổng giá trị]],0)</f>
        <v>0</v>
      </c>
      <c r="P526" s="8">
        <f>IF(Table1[[#This Row],[Số còn phải thu ĐK]]&lt;&gt;0,0,IF(Table1[[#This Row],[Phân loại]]="Bán hàng",Table1[[#This Row],[Tổng giá trị]],-Table1[[#This Row],[Tổng giá trị]]))</f>
        <v>1130103</v>
      </c>
      <c r="Q526" s="70">
        <f t="shared" si="71"/>
        <v>1130103</v>
      </c>
      <c r="R526" s="8">
        <f>Table1[[#This Row],[Số còn phải thu ĐK]]+Table1[[#This Row],[Giá Trị HD sau CK]]-Table1[[#This Row],[Số tiền đã thu]]</f>
        <v>0</v>
      </c>
      <c r="S526" s="7">
        <f>IF(Table1[[#This Row],[Ngày hóa đơn]]&lt;&gt;"",Table1[[#This Row],[Ngày hóa đơn]],Table1[[#This Row],[Ngày hạch toán]])</f>
        <v>45891</v>
      </c>
      <c r="T526" s="8"/>
      <c r="U526" s="7">
        <f>IF(Table1[[#This Row],[Ngày tính CN]]="","",S526+T526)</f>
        <v>45891</v>
      </c>
      <c r="V526" s="71">
        <f ca="1">IF(Table1[[#This Row],[Hạn thanh toán]]="","",IF((U526-NOW())&lt;0,0,(U526-NOW())))</f>
        <v>0</v>
      </c>
      <c r="W526" s="69"/>
      <c r="X526" s="65" t="str">
        <f t="shared" ref="X526:X589" ca="1" si="81">IF(OR($U526="",$R526=0),"",IF((U$4-NOW())&lt;0,-($U526-NOW()),0))</f>
        <v/>
      </c>
      <c r="Y526" s="65" t="str">
        <f t="shared" si="79"/>
        <v>Đã thanh toán</v>
      </c>
      <c r="Z526" s="250">
        <f>Table1[[#This Row],[Hạn thanh toán]]</f>
        <v>45891</v>
      </c>
      <c r="AA526" s="250">
        <f>Table1[[#This Row],[Ngày Thanh toán]]</f>
        <v>45976</v>
      </c>
      <c r="AD526" s="3" t="str">
        <f>IF(Table1[[#This Row],[Mã khách hàng]]="","",VLOOKUP($A526,Ma_KH!$A:$Q,Ma_KH!O$1,0))</f>
        <v>KL00028</v>
      </c>
      <c r="AE526" s="3" t="str">
        <f>IF(Table1[[#This Row],[Mã khách hàng]]="","",VLOOKUP($A526,Ma_KH!$A:$Q,Ma_KH!P$1,0))</f>
        <v>Thực phẩm sạch HT mart (Em Huyền) 0974617563</v>
      </c>
      <c r="AF526" s="3" t="str">
        <f>VLOOKUP(A526,Ma_KH!A:Q,Ma_KH!J$1,0)</f>
        <v>Vũ Anh Tuấn</v>
      </c>
    </row>
    <row r="527" spans="1:32" ht="16.5">
      <c r="A527" s="73" t="s">
        <v>87</v>
      </c>
      <c r="B527" s="73" t="s">
        <v>960</v>
      </c>
      <c r="C527" s="75">
        <v>45918</v>
      </c>
      <c r="D527" s="76" t="s">
        <v>971</v>
      </c>
      <c r="E527" s="75"/>
      <c r="F527" s="81"/>
      <c r="G527" s="73" t="s">
        <v>962</v>
      </c>
      <c r="H527" s="69">
        <v>820827</v>
      </c>
      <c r="I527" s="69">
        <v>41041</v>
      </c>
      <c r="J527" s="69">
        <f>(Table1[[#This Row],[Tiền hàng]]-Table1[[#This Row],[Tiền chiết khấu]])*8%</f>
        <v>62382.880000000005</v>
      </c>
      <c r="K527" s="69">
        <v>842169</v>
      </c>
      <c r="L527" s="8" t="s">
        <v>24</v>
      </c>
      <c r="M527" s="41">
        <v>45923</v>
      </c>
      <c r="N527" s="29" t="s">
        <v>3873</v>
      </c>
      <c r="O527" s="69">
        <f>IF(Table1[[#This Row],[Phân loại]]="Tồn đầu kỳ",Table1[[#This Row],[Tổng giá trị]],0)</f>
        <v>0</v>
      </c>
      <c r="P527" s="8">
        <f>IF(Table1[[#This Row],[Số còn phải thu ĐK]]&lt;&gt;0,0,IF(Table1[[#This Row],[Phân loại]]="Bán hàng",Table1[[#This Row],[Tổng giá trị]],-Table1[[#This Row],[Tổng giá trị]]))</f>
        <v>842169</v>
      </c>
      <c r="Q527" s="70">
        <f t="shared" si="71"/>
        <v>842169</v>
      </c>
      <c r="R527" s="8">
        <f>Table1[[#This Row],[Số còn phải thu ĐK]]+Table1[[#This Row],[Giá Trị HD sau CK]]-Table1[[#This Row],[Số tiền đã thu]]</f>
        <v>0</v>
      </c>
      <c r="S527" s="7">
        <f>IF(Table1[[#This Row],[Ngày hóa đơn]]&lt;&gt;"",Table1[[#This Row],[Ngày hóa đơn]],Table1[[#This Row],[Ngày hạch toán]])</f>
        <v>45918</v>
      </c>
      <c r="T527" s="8"/>
      <c r="U527" s="7">
        <f>IF(Table1[[#This Row],[Ngày tính CN]]="","",S527+T527)</f>
        <v>45918</v>
      </c>
      <c r="V527" s="71">
        <f ca="1">IF(Table1[[#This Row],[Hạn thanh toán]]="","",IF((U527-NOW())&lt;0,0,(U527-NOW())))</f>
        <v>0</v>
      </c>
      <c r="W527" s="69"/>
      <c r="X527" s="65" t="str">
        <f t="shared" ca="1" si="81"/>
        <v/>
      </c>
      <c r="Y527" s="65" t="str">
        <f t="shared" si="79"/>
        <v>Đã thanh toán</v>
      </c>
      <c r="Z527" s="250">
        <f>Table1[[#This Row],[Hạn thanh toán]]</f>
        <v>45918</v>
      </c>
      <c r="AA527" s="250">
        <f>Table1[[#This Row],[Ngày Thanh toán]]</f>
        <v>45923</v>
      </c>
      <c r="AD527" s="3" t="str">
        <f>IF(Table1[[#This Row],[Mã khách hàng]]="","",VLOOKUP($A527,Ma_KH!$A:$Q,Ma_KH!O$1,0))</f>
        <v>KL00028</v>
      </c>
      <c r="AE527" s="3" t="str">
        <f>IF(Table1[[#This Row],[Mã khách hàng]]="","",VLOOKUP($A527,Ma_KH!$A:$Q,Ma_KH!P$1,0))</f>
        <v>Thực phẩm sạch HT mart (Em Huyền) 0974617563</v>
      </c>
      <c r="AF527" s="3" t="str">
        <f>VLOOKUP(A527,Ma_KH!A:Q,Ma_KH!J$1,0)</f>
        <v>Vũ Anh Tuấn</v>
      </c>
    </row>
    <row r="528" spans="1:32" ht="16.5">
      <c r="A528" s="66" t="s">
        <v>87</v>
      </c>
      <c r="B528" s="66" t="s">
        <v>960</v>
      </c>
      <c r="C528" s="67">
        <v>45951</v>
      </c>
      <c r="D528" s="68" t="s">
        <v>972</v>
      </c>
      <c r="E528" s="67"/>
      <c r="F528" s="72"/>
      <c r="G528" s="66" t="s">
        <v>962</v>
      </c>
      <c r="H528" s="69">
        <v>611271</v>
      </c>
      <c r="I528" s="69">
        <v>30564</v>
      </c>
      <c r="J528" s="69">
        <f>(Table1[[#This Row],[Tiền hàng]]-Table1[[#This Row],[Tiền chiết khấu]])*8%</f>
        <v>46456.56</v>
      </c>
      <c r="K528" s="69">
        <v>627164</v>
      </c>
      <c r="L528" s="8" t="s">
        <v>24</v>
      </c>
      <c r="M528" s="7">
        <v>45953</v>
      </c>
      <c r="N528" s="8" t="s">
        <v>18961</v>
      </c>
      <c r="O528" s="69">
        <f>IF(Table1[[#This Row],[Phân loại]]="Tồn đầu kỳ",Table1[[#This Row],[Tổng giá trị]],0)</f>
        <v>0</v>
      </c>
      <c r="P528" s="8">
        <f>IF(Table1[[#This Row],[Số còn phải thu ĐK]]&lt;&gt;0,0,IF(Table1[[#This Row],[Phân loại]]="Bán hàng",Table1[[#This Row],[Tổng giá trị]],-Table1[[#This Row],[Tổng giá trị]]))</f>
        <v>627164</v>
      </c>
      <c r="Q528" s="70">
        <f t="shared" si="71"/>
        <v>627164</v>
      </c>
      <c r="R528" s="8">
        <f>Table1[[#This Row],[Số còn phải thu ĐK]]+Table1[[#This Row],[Giá Trị HD sau CK]]-Table1[[#This Row],[Số tiền đã thu]]</f>
        <v>0</v>
      </c>
      <c r="S528" s="7">
        <f>IF(Table1[[#This Row],[Ngày hóa đơn]]&lt;&gt;"",Table1[[#This Row],[Ngày hóa đơn]],Table1[[#This Row],[Ngày hạch toán]])</f>
        <v>45951</v>
      </c>
      <c r="T528" s="8"/>
      <c r="U528" s="7">
        <f>IF(Table1[[#This Row],[Ngày tính CN]]="","",S528+T528)</f>
        <v>45951</v>
      </c>
      <c r="V528" s="71">
        <f ca="1">IF(Table1[[#This Row],[Hạn thanh toán]]="","",IF((U528-NOW())&lt;0,0,(U528-NOW())))</f>
        <v>0</v>
      </c>
      <c r="W528" s="69"/>
      <c r="X528" s="65" t="str">
        <f t="shared" ca="1" si="81"/>
        <v/>
      </c>
      <c r="Y528" s="65" t="str">
        <f t="shared" si="79"/>
        <v>Đã thanh toán</v>
      </c>
      <c r="Z528" s="250">
        <f>Table1[[#This Row],[Hạn thanh toán]]</f>
        <v>45951</v>
      </c>
      <c r="AA528" s="250">
        <f>Table1[[#This Row],[Ngày Thanh toán]]</f>
        <v>45953</v>
      </c>
      <c r="AD528" s="3" t="str">
        <f>IF(Table1[[#This Row],[Mã khách hàng]]="","",VLOOKUP($A528,Ma_KH!$A:$Q,Ma_KH!O$1,0))</f>
        <v>KL00028</v>
      </c>
      <c r="AE528" s="3" t="str">
        <f>IF(Table1[[#This Row],[Mã khách hàng]]="","",VLOOKUP($A528,Ma_KH!$A:$Q,Ma_KH!P$1,0))</f>
        <v>Thực phẩm sạch HT mart (Em Huyền) 0974617563</v>
      </c>
      <c r="AF528" s="3" t="str">
        <f>VLOOKUP(A528,Ma_KH!A:Q,Ma_KH!J$1,0)</f>
        <v>Vũ Anh Tuấn</v>
      </c>
    </row>
    <row r="529" spans="1:32" ht="16.5">
      <c r="A529" s="73" t="s">
        <v>87</v>
      </c>
      <c r="B529" s="73" t="s">
        <v>960</v>
      </c>
      <c r="C529" s="75">
        <v>45775</v>
      </c>
      <c r="D529" s="76" t="s">
        <v>973</v>
      </c>
      <c r="E529" s="75"/>
      <c r="F529" s="81"/>
      <c r="G529" s="81" t="s">
        <v>347</v>
      </c>
      <c r="H529" s="69"/>
      <c r="I529" s="69">
        <v>0</v>
      </c>
      <c r="J529" s="69">
        <f>(Table1[[#This Row],[Tiền hàng]]-Table1[[#This Row],[Tiền chiết khấu]])*8%</f>
        <v>0</v>
      </c>
      <c r="K529" s="69">
        <v>189285</v>
      </c>
      <c r="L529" s="8" t="s">
        <v>17</v>
      </c>
      <c r="M529" s="41">
        <v>45775</v>
      </c>
      <c r="N529" s="29" t="s">
        <v>3868</v>
      </c>
      <c r="O529" s="69">
        <f>IF(Table1[[#This Row],[Phân loại]]="Tồn đầu kỳ",Table1[[#This Row],[Tổng giá trị]],0)</f>
        <v>0</v>
      </c>
      <c r="P529" s="8">
        <f>IF(Table1[[#This Row],[Số còn phải thu ĐK]]&lt;&gt;0,0,IF(Table1[[#This Row],[Phân loại]]="Bán hàng",Table1[[#This Row],[Tổng giá trị]],-Table1[[#This Row],[Tổng giá trị]]))</f>
        <v>-189285</v>
      </c>
      <c r="Q529" s="70">
        <f t="shared" si="71"/>
        <v>-189285</v>
      </c>
      <c r="R529" s="8">
        <f>Table1[[#This Row],[Số còn phải thu ĐK]]+Table1[[#This Row],[Giá Trị HD sau CK]]-Table1[[#This Row],[Số tiền đã thu]]</f>
        <v>0</v>
      </c>
      <c r="S529" s="7">
        <f>IF(Table1[[#This Row],[Ngày hóa đơn]]&lt;&gt;"",Table1[[#This Row],[Ngày hóa đơn]],Table1[[#This Row],[Ngày hạch toán]])</f>
        <v>45775</v>
      </c>
      <c r="T529" s="8"/>
      <c r="U529" s="7">
        <f>IF(Table1[[#This Row],[Ngày tính CN]]="","",S529+T529)</f>
        <v>45775</v>
      </c>
      <c r="V529" s="71">
        <f ca="1">IF(Table1[[#This Row],[Hạn thanh toán]]="","",IF((U529-NOW())&lt;0,0,(U529-NOW())))</f>
        <v>0</v>
      </c>
      <c r="W529" s="69"/>
      <c r="X529" s="65" t="str">
        <f t="shared" ca="1" si="81"/>
        <v/>
      </c>
      <c r="Y529" s="65" t="str">
        <f t="shared" si="79"/>
        <v>Đã thanh toán</v>
      </c>
      <c r="Z529" s="250">
        <f>Table1[[#This Row],[Hạn thanh toán]]</f>
        <v>45775</v>
      </c>
      <c r="AA529" s="250">
        <f>Table1[[#This Row],[Ngày Thanh toán]]</f>
        <v>45775</v>
      </c>
      <c r="AD529" s="3" t="str">
        <f>IF(Table1[[#This Row],[Mã khách hàng]]="","",VLOOKUP($A529,Ma_KH!$A:$Q,Ma_KH!O$1,0))</f>
        <v>KL00028</v>
      </c>
      <c r="AE529" s="3" t="str">
        <f>IF(Table1[[#This Row],[Mã khách hàng]]="","",VLOOKUP($A529,Ma_KH!$A:$Q,Ma_KH!P$1,0))</f>
        <v>Thực phẩm sạch HT mart (Em Huyền) 0974617563</v>
      </c>
      <c r="AF529" s="3" t="str">
        <f>VLOOKUP(A529,Ma_KH!A:Q,Ma_KH!J$1,0)</f>
        <v>Vũ Anh Tuấn</v>
      </c>
    </row>
    <row r="530" spans="1:32" ht="16.5">
      <c r="A530" s="73" t="s">
        <v>87</v>
      </c>
      <c r="B530" s="73" t="s">
        <v>960</v>
      </c>
      <c r="C530" s="75">
        <v>45867</v>
      </c>
      <c r="D530" s="76" t="s">
        <v>974</v>
      </c>
      <c r="E530" s="75"/>
      <c r="F530" s="81"/>
      <c r="G530" s="81" t="s">
        <v>347</v>
      </c>
      <c r="H530" s="69"/>
      <c r="I530" s="69">
        <v>0</v>
      </c>
      <c r="J530" s="69">
        <f>(Table1[[#This Row],[Tiền hàng]]-Table1[[#This Row],[Tiền chiết khấu]])*8%</f>
        <v>0</v>
      </c>
      <c r="K530" s="69">
        <v>150681</v>
      </c>
      <c r="L530" s="8" t="s">
        <v>17</v>
      </c>
      <c r="M530" s="41">
        <v>45867</v>
      </c>
      <c r="N530" s="29" t="s">
        <v>3869</v>
      </c>
      <c r="O530" s="69">
        <f>IF(Table1[[#This Row],[Phân loại]]="Tồn đầu kỳ",Table1[[#This Row],[Tổng giá trị]],0)</f>
        <v>0</v>
      </c>
      <c r="P530" s="8">
        <f>IF(Table1[[#This Row],[Số còn phải thu ĐK]]&lt;&gt;0,0,IF(Table1[[#This Row],[Phân loại]]="Bán hàng",Table1[[#This Row],[Tổng giá trị]],-Table1[[#This Row],[Tổng giá trị]]))</f>
        <v>-150681</v>
      </c>
      <c r="Q530" s="18">
        <f t="shared" ref="Q530:Q597" si="82">IF(M530&lt;&gt;"",IF(O530&lt;&gt;0,O530,P530),0)</f>
        <v>-150681</v>
      </c>
      <c r="R530" s="8">
        <f>Table1[[#This Row],[Số còn phải thu ĐK]]+Table1[[#This Row],[Giá Trị HD sau CK]]-Table1[[#This Row],[Số tiền đã thu]]</f>
        <v>0</v>
      </c>
      <c r="S530" s="7">
        <f>IF(Table1[[#This Row],[Ngày hóa đơn]]&lt;&gt;"",Table1[[#This Row],[Ngày hóa đơn]],Table1[[#This Row],[Ngày hạch toán]])</f>
        <v>45867</v>
      </c>
      <c r="T530" s="8"/>
      <c r="U530" s="7">
        <f>IF(Table1[[#This Row],[Ngày tính CN]]="","",S530+T530)</f>
        <v>45867</v>
      </c>
      <c r="V530" s="71">
        <f ca="1">IF(Table1[[#This Row],[Hạn thanh toán]]="","",IF((U530-NOW())&lt;0,0,(U530-NOW())))</f>
        <v>0</v>
      </c>
      <c r="W530" s="69"/>
      <c r="X530" s="65" t="str">
        <f t="shared" ca="1" si="81"/>
        <v/>
      </c>
      <c r="Y530" s="65" t="str">
        <f t="shared" si="79"/>
        <v>Đã thanh toán</v>
      </c>
      <c r="Z530" s="250">
        <f>Table1[[#This Row],[Hạn thanh toán]]</f>
        <v>45867</v>
      </c>
      <c r="AA530" s="250">
        <f>Table1[[#This Row],[Ngày Thanh toán]]</f>
        <v>45867</v>
      </c>
      <c r="AD530" s="3" t="str">
        <f>IF(Table1[[#This Row],[Mã khách hàng]]="","",VLOOKUP($A530,Ma_KH!$A:$Q,Ma_KH!O$1,0))</f>
        <v>KL00028</v>
      </c>
      <c r="AE530" s="3" t="str">
        <f>IF(Table1[[#This Row],[Mã khách hàng]]="","",VLOOKUP($A530,Ma_KH!$A:$Q,Ma_KH!P$1,0))</f>
        <v>Thực phẩm sạch HT mart (Em Huyền) 0974617563</v>
      </c>
      <c r="AF530" s="3" t="str">
        <f>VLOOKUP(A530,Ma_KH!A:Q,Ma_KH!J$1,0)</f>
        <v>Vũ Anh Tuấn</v>
      </c>
    </row>
    <row r="531" spans="1:32" ht="16.5">
      <c r="A531" s="73" t="s">
        <v>87</v>
      </c>
      <c r="B531" s="73" t="s">
        <v>960</v>
      </c>
      <c r="C531" s="75">
        <v>45867</v>
      </c>
      <c r="D531" s="76" t="s">
        <v>975</v>
      </c>
      <c r="E531" s="75"/>
      <c r="F531" s="81"/>
      <c r="G531" s="81" t="s">
        <v>347</v>
      </c>
      <c r="H531" s="69"/>
      <c r="I531" s="69">
        <v>0</v>
      </c>
      <c r="J531" s="69">
        <f>(Table1[[#This Row],[Tiền hàng]]-Table1[[#This Row],[Tiền chiết khấu]])*8%</f>
        <v>0</v>
      </c>
      <c r="K531" s="69">
        <v>113945</v>
      </c>
      <c r="L531" s="8" t="s">
        <v>17</v>
      </c>
      <c r="M531" s="41">
        <v>45867</v>
      </c>
      <c r="N531" s="29" t="s">
        <v>3872</v>
      </c>
      <c r="O531" s="69">
        <f>IF(Table1[[#This Row],[Phân loại]]="Tồn đầu kỳ",Table1[[#This Row],[Tổng giá trị]],0)</f>
        <v>0</v>
      </c>
      <c r="P531" s="8">
        <f>IF(Table1[[#This Row],[Số còn phải thu ĐK]]&lt;&gt;0,0,IF(Table1[[#This Row],[Phân loại]]="Bán hàng",Table1[[#This Row],[Tổng giá trị]],-Table1[[#This Row],[Tổng giá trị]]))</f>
        <v>-113945</v>
      </c>
      <c r="Q531" s="18">
        <f t="shared" si="82"/>
        <v>-113945</v>
      </c>
      <c r="R531" s="8">
        <f>Table1[[#This Row],[Số còn phải thu ĐK]]+Table1[[#This Row],[Giá Trị HD sau CK]]-Table1[[#This Row],[Số tiền đã thu]]</f>
        <v>0</v>
      </c>
      <c r="S531" s="7">
        <f>IF(Table1[[#This Row],[Ngày hóa đơn]]&lt;&gt;"",Table1[[#This Row],[Ngày hóa đơn]],Table1[[#This Row],[Ngày hạch toán]])</f>
        <v>45867</v>
      </c>
      <c r="T531" s="8"/>
      <c r="U531" s="7">
        <f>IF(Table1[[#This Row],[Ngày tính CN]]="","",S531+T531)</f>
        <v>45867</v>
      </c>
      <c r="V531" s="71">
        <f ca="1">IF(Table1[[#This Row],[Hạn thanh toán]]="","",IF((U531-NOW())&lt;0,0,(U531-NOW())))</f>
        <v>0</v>
      </c>
      <c r="W531" s="69"/>
      <c r="X531" s="65" t="str">
        <f t="shared" ca="1" si="81"/>
        <v/>
      </c>
      <c r="Y531" s="65" t="str">
        <f t="shared" si="79"/>
        <v>Đã thanh toán</v>
      </c>
      <c r="Z531" s="250">
        <f>Table1[[#This Row],[Hạn thanh toán]]</f>
        <v>45867</v>
      </c>
      <c r="AA531" s="250">
        <f>Table1[[#This Row],[Ngày Thanh toán]]</f>
        <v>45867</v>
      </c>
      <c r="AD531" s="3" t="str">
        <f>IF(Table1[[#This Row],[Mã khách hàng]]="","",VLOOKUP($A531,Ma_KH!$A:$Q,Ma_KH!O$1,0))</f>
        <v>KL00028</v>
      </c>
      <c r="AE531" s="3" t="str">
        <f>IF(Table1[[#This Row],[Mã khách hàng]]="","",VLOOKUP($A531,Ma_KH!$A:$Q,Ma_KH!P$1,0))</f>
        <v>Thực phẩm sạch HT mart (Em Huyền) 0974617563</v>
      </c>
      <c r="AF531" s="3" t="str">
        <f>VLOOKUP(A531,Ma_KH!A:Q,Ma_KH!J$1,0)</f>
        <v>Vũ Anh Tuấn</v>
      </c>
    </row>
    <row r="532" spans="1:32" ht="16.5">
      <c r="A532" s="66" t="s">
        <v>87</v>
      </c>
      <c r="B532" s="66" t="s">
        <v>960</v>
      </c>
      <c r="C532" s="67">
        <v>45923</v>
      </c>
      <c r="D532" s="68" t="s">
        <v>976</v>
      </c>
      <c r="E532" s="67"/>
      <c r="F532" s="72"/>
      <c r="G532" s="72" t="s">
        <v>347</v>
      </c>
      <c r="H532" s="69"/>
      <c r="I532" s="69">
        <v>0</v>
      </c>
      <c r="J532" s="69">
        <f>(Table1[[#This Row],[Tiền hàng]]-Table1[[#This Row],[Tiền chiết khấu]])*8%</f>
        <v>0</v>
      </c>
      <c r="K532" s="69">
        <v>189285</v>
      </c>
      <c r="L532" s="8" t="s">
        <v>17</v>
      </c>
      <c r="M532" s="41">
        <v>45923</v>
      </c>
      <c r="N532" s="29" t="s">
        <v>3873</v>
      </c>
      <c r="O532" s="69">
        <f>IF(Table1[[#This Row],[Phân loại]]="Tồn đầu kỳ",Table1[[#This Row],[Tổng giá trị]],0)</f>
        <v>0</v>
      </c>
      <c r="P532" s="8">
        <f>IF(Table1[[#This Row],[Số còn phải thu ĐK]]&lt;&gt;0,0,IF(Table1[[#This Row],[Phân loại]]="Bán hàng",Table1[[#This Row],[Tổng giá trị]],-Table1[[#This Row],[Tổng giá trị]]))</f>
        <v>-189285</v>
      </c>
      <c r="Q532" s="18">
        <f t="shared" si="82"/>
        <v>-189285</v>
      </c>
      <c r="R532" s="8">
        <f>Table1[[#This Row],[Số còn phải thu ĐK]]+Table1[[#This Row],[Giá Trị HD sau CK]]-Table1[[#This Row],[Số tiền đã thu]]</f>
        <v>0</v>
      </c>
      <c r="S532" s="7">
        <f>IF(Table1[[#This Row],[Ngày hóa đơn]]&lt;&gt;"",Table1[[#This Row],[Ngày hóa đơn]],Table1[[#This Row],[Ngày hạch toán]])</f>
        <v>45923</v>
      </c>
      <c r="T532" s="8"/>
      <c r="U532" s="7">
        <f>IF(Table1[[#This Row],[Ngày tính CN]]="","",S532+T532)</f>
        <v>45923</v>
      </c>
      <c r="V532" s="71">
        <f ca="1">IF(Table1[[#This Row],[Hạn thanh toán]]="","",IF((U532-NOW())&lt;0,0,(U532-NOW())))</f>
        <v>0</v>
      </c>
      <c r="W532" s="69"/>
      <c r="X532" s="65" t="str">
        <f t="shared" ca="1" si="81"/>
        <v/>
      </c>
      <c r="Y532" s="65" t="str">
        <f t="shared" si="79"/>
        <v>Đã thanh toán</v>
      </c>
      <c r="Z532" s="250">
        <f>Table1[[#This Row],[Hạn thanh toán]]</f>
        <v>45923</v>
      </c>
      <c r="AA532" s="250">
        <f>Table1[[#This Row],[Ngày Thanh toán]]</f>
        <v>45923</v>
      </c>
      <c r="AD532" s="3" t="str">
        <f>IF(Table1[[#This Row],[Mã khách hàng]]="","",VLOOKUP($A532,Ma_KH!$A:$Q,Ma_KH!O$1,0))</f>
        <v>KL00028</v>
      </c>
      <c r="AE532" s="3" t="str">
        <f>IF(Table1[[#This Row],[Mã khách hàng]]="","",VLOOKUP($A532,Ma_KH!$A:$Q,Ma_KH!P$1,0))</f>
        <v>Thực phẩm sạch HT mart (Em Huyền) 0974617563</v>
      </c>
      <c r="AF532" s="3" t="str">
        <f>VLOOKUP(A532,Ma_KH!A:Q,Ma_KH!J$1,0)</f>
        <v>Vũ Anh Tuấn</v>
      </c>
    </row>
    <row r="533" spans="1:32" ht="16.5">
      <c r="A533" s="66" t="s">
        <v>87</v>
      </c>
      <c r="B533" s="66" t="s">
        <v>960</v>
      </c>
      <c r="C533" s="67">
        <v>45976</v>
      </c>
      <c r="D533" s="68" t="s">
        <v>18962</v>
      </c>
      <c r="E533" s="67"/>
      <c r="F533" s="72"/>
      <c r="G533" s="72" t="s">
        <v>347</v>
      </c>
      <c r="H533" s="69"/>
      <c r="I533" s="69">
        <v>0</v>
      </c>
      <c r="J533" s="69">
        <f>(Table1[[#This Row],[Tiền hàng]]-Table1[[#This Row],[Tiền chiết khấu]])*8%</f>
        <v>0</v>
      </c>
      <c r="K533" s="159">
        <v>417739</v>
      </c>
      <c r="L533" s="8" t="s">
        <v>17</v>
      </c>
      <c r="M533" s="7">
        <v>45976</v>
      </c>
      <c r="N533" s="8" t="s">
        <v>18959</v>
      </c>
      <c r="O533" s="69">
        <f>IF(Table1[[#This Row],[Phân loại]]="Tồn đầu kỳ",Table1[[#This Row],[Tổng giá trị]],0)</f>
        <v>0</v>
      </c>
      <c r="P533" s="8">
        <f>IF(Table1[[#This Row],[Số còn phải thu ĐK]]&lt;&gt;0,0,IF(Table1[[#This Row],[Phân loại]]="Bán hàng",Table1[[#This Row],[Tổng giá trị]],-Table1[[#This Row],[Tổng giá trị]]))</f>
        <v>-417739</v>
      </c>
      <c r="Q533" s="18">
        <f t="shared" ref="Q533" si="83">IF(M533&lt;&gt;"",IF(O533&lt;&gt;0,O533,P533),0)</f>
        <v>-417739</v>
      </c>
      <c r="R533" s="8">
        <f>Table1[[#This Row],[Số còn phải thu ĐK]]+Table1[[#This Row],[Giá Trị HD sau CK]]-Table1[[#This Row],[Số tiền đã thu]]</f>
        <v>0</v>
      </c>
      <c r="S533" s="7">
        <f>IF(Table1[[#This Row],[Ngày hóa đơn]]&lt;&gt;"",Table1[[#This Row],[Ngày hóa đơn]],Table1[[#This Row],[Ngày hạch toán]])</f>
        <v>45976</v>
      </c>
      <c r="T533" s="8"/>
      <c r="U533" s="7">
        <f>IF(Table1[[#This Row],[Ngày tính CN]]="","",S533+T533)</f>
        <v>45976</v>
      </c>
      <c r="V533" s="71">
        <f ca="1">IF(Table1[[#This Row],[Hạn thanh toán]]="","",IF((U533-NOW())&lt;0,0,(U533-NOW())))</f>
        <v>0</v>
      </c>
      <c r="W533" s="69"/>
      <c r="X533" s="65" t="str">
        <f t="shared" ca="1" si="81"/>
        <v/>
      </c>
      <c r="Y533" s="65" t="str">
        <f t="shared" ref="Y533" si="84">IF(R533=0,"Đã thanh toán",IF(X533="","",IF(X533&lt;=0,"Chưa đến hạn thanh toán",IF(X533&lt;=30,"Nợ quá hạn 30 ngày",IF(X533&lt;=60,"Nợ quá hạn từ 30 ngày đến 60 ngày",IF(X533&lt;=90,"Nợ quá hạn từ 60 ngày đến 90 ngày",IF(X533&lt;=120,"Nợ quá hạn từ 90 ngày đến 120 ngày","Nợ quá hạn hơn 120 ngày có khả năng mất thanh toán")))))))</f>
        <v>Đã thanh toán</v>
      </c>
      <c r="Z533" s="250">
        <f>Table1[[#This Row],[Hạn thanh toán]]</f>
        <v>45976</v>
      </c>
      <c r="AA533" s="250">
        <f>Table1[[#This Row],[Ngày Thanh toán]]</f>
        <v>45976</v>
      </c>
      <c r="AD533" s="3" t="str">
        <f>IF(Table1[[#This Row],[Mã khách hàng]]="","",VLOOKUP($A533,Ma_KH!$A:$Q,Ma_KH!O$1,0))</f>
        <v>KL00028</v>
      </c>
      <c r="AE533" s="3" t="str">
        <f>IF(Table1[[#This Row],[Mã khách hàng]]="","",VLOOKUP($A533,Ma_KH!$A:$Q,Ma_KH!P$1,0))</f>
        <v>Thực phẩm sạch HT mart (Em Huyền) 0974617563</v>
      </c>
      <c r="AF533" s="3" t="str">
        <f>VLOOKUP(A533,Ma_KH!A:Q,Ma_KH!J$1,0)</f>
        <v>Vũ Anh Tuấn</v>
      </c>
    </row>
    <row r="534" spans="1:32" s="58" customFormat="1" ht="16.5">
      <c r="A534" s="45" t="s">
        <v>87</v>
      </c>
      <c r="B534" s="45" t="s">
        <v>960</v>
      </c>
      <c r="C534" s="47">
        <v>45965</v>
      </c>
      <c r="D534" s="156" t="s">
        <v>3874</v>
      </c>
      <c r="E534" s="47"/>
      <c r="F534" s="49"/>
      <c r="G534" s="157" t="s">
        <v>962</v>
      </c>
      <c r="H534" s="54">
        <v>1781687</v>
      </c>
      <c r="I534" s="54">
        <v>89084</v>
      </c>
      <c r="J534" s="54">
        <f>(Table1[[#This Row],[Tiền hàng]]-Table1[[#This Row],[Tiền chiết khấu]])*8%</f>
        <v>135408.24</v>
      </c>
      <c r="K534" s="54">
        <v>1917095</v>
      </c>
      <c r="L534" s="55" t="s">
        <v>24</v>
      </c>
      <c r="M534" s="155"/>
      <c r="N534" s="156"/>
      <c r="O534" s="54">
        <f>IF(Table1[[#This Row],[Phân loại]]="Tồn đầu kỳ",Table1[[#This Row],[Tổng giá trị]],0)</f>
        <v>0</v>
      </c>
      <c r="P534" s="55">
        <f>IF(Table1[[#This Row],[Số còn phải thu ĐK]]&lt;&gt;0,0,IF(Table1[[#This Row],[Phân loại]]="Bán hàng",Table1[[#This Row],[Tổng giá trị]],-Table1[[#This Row],[Tổng giá trị]]))</f>
        <v>1917095</v>
      </c>
      <c r="Q534" s="18">
        <f t="shared" si="82"/>
        <v>0</v>
      </c>
      <c r="R534" s="55">
        <f>Table1[[#This Row],[Số còn phải thu ĐK]]+Table1[[#This Row],[Giá Trị HD sau CK]]-Table1[[#This Row],[Số tiền đã thu]]</f>
        <v>1917095</v>
      </c>
      <c r="S534" s="56">
        <f>IF(Table1[[#This Row],[Ngày hóa đơn]]&lt;&gt;"",Table1[[#This Row],[Ngày hóa đơn]],Table1[[#This Row],[Ngày hạch toán]])</f>
        <v>45965</v>
      </c>
      <c r="T534" s="55"/>
      <c r="U534" s="56">
        <f>IF(Table1[[#This Row],[Ngày tính CN]]="","",S534+T534)</f>
        <v>45965</v>
      </c>
      <c r="V534" s="57">
        <f ca="1">IF(Table1[[#This Row],[Hạn thanh toán]]="","",IF((U534-NOW())&lt;0,0,(U534-NOW())))</f>
        <v>0</v>
      </c>
      <c r="W534" s="54"/>
      <c r="X534" s="65">
        <f t="shared" ca="1" si="81"/>
        <v>36.362421527781407</v>
      </c>
      <c r="Y534" s="109" t="str">
        <f t="shared" ref="Y534" ca="1" si="85">IF(R534=0,"Đã thanh toán",IF(X534="","",IF(X534&lt;=0,"Chưa đến hạn thanh toán",IF(X534&lt;=30,"Nợ quá hạn 30 ngày",IF(X534&lt;=60,"Nợ quá hạn từ 30 ngày đến 60 ngày",IF(X534&lt;=90,"Nợ quá hạn từ 60 ngày đến 90 ngày",IF(X534&lt;=120,"Nợ quá hạn từ 90 ngày đến 120 ngày","Nợ quá hạn hơn 120 ngày có khả năng mất thanh toán")))))))</f>
        <v>Nợ quá hạn từ 30 ngày đến 60 ngày</v>
      </c>
      <c r="Z534" s="254">
        <f>Table1[[#This Row],[Hạn thanh toán]]</f>
        <v>45965</v>
      </c>
      <c r="AA534" s="254">
        <f>Table1[[#This Row],[Ngày Thanh toán]]</f>
        <v>0</v>
      </c>
      <c r="AD534" s="3" t="str">
        <f>IF(Table1[[#This Row],[Mã khách hàng]]="","",VLOOKUP($A534,Ma_KH!$A:$Q,Ma_KH!O$1,0))</f>
        <v>KL00028</v>
      </c>
      <c r="AE534" s="3" t="str">
        <f>IF(Table1[[#This Row],[Mã khách hàng]]="","",VLOOKUP($A534,Ma_KH!$A:$Q,Ma_KH!P$1,0))</f>
        <v>Thực phẩm sạch HT mart (Em Huyền) 0974617563</v>
      </c>
      <c r="AF534" s="58" t="str">
        <f>VLOOKUP(A534,Ma_KH!A:Q,Ma_KH!J$1,0)</f>
        <v>Vũ Anh Tuấn</v>
      </c>
    </row>
    <row r="535" spans="1:32" s="58" customFormat="1" ht="16.5">
      <c r="A535" s="45" t="s">
        <v>88</v>
      </c>
      <c r="B535" s="45" t="s">
        <v>977</v>
      </c>
      <c r="C535" s="47">
        <v>45710</v>
      </c>
      <c r="D535" s="46" t="s">
        <v>978</v>
      </c>
      <c r="E535" s="47"/>
      <c r="F535" s="49"/>
      <c r="G535" s="49" t="s">
        <v>979</v>
      </c>
      <c r="H535" s="54">
        <v>553467</v>
      </c>
      <c r="I535" s="54">
        <v>27673</v>
      </c>
      <c r="J535" s="54">
        <f>(Table1[[#This Row],[Tiền hàng]]-Table1[[#This Row],[Tiền chiết khấu]])*8%</f>
        <v>42063.520000000004</v>
      </c>
      <c r="K535" s="54">
        <v>567858</v>
      </c>
      <c r="L535" s="55" t="s">
        <v>24</v>
      </c>
      <c r="M535" s="56"/>
      <c r="N535" s="55"/>
      <c r="O535" s="54">
        <f>IF(Table1[[#This Row],[Phân loại]]="Tồn đầu kỳ",Table1[[#This Row],[Tổng giá trị]],0)</f>
        <v>0</v>
      </c>
      <c r="P535" s="55">
        <f>IF(Table1[[#This Row],[Số còn phải thu ĐK]]&lt;&gt;0,0,IF(Table1[[#This Row],[Phân loại]]="Bán hàng",Table1[[#This Row],[Tổng giá trị]],-Table1[[#This Row],[Tổng giá trị]]))</f>
        <v>567858</v>
      </c>
      <c r="Q535" s="18">
        <f t="shared" si="82"/>
        <v>0</v>
      </c>
      <c r="R535" s="55">
        <f>Table1[[#This Row],[Số còn phải thu ĐK]]+Table1[[#This Row],[Giá Trị HD sau CK]]-Table1[[#This Row],[Số tiền đã thu]]</f>
        <v>567858</v>
      </c>
      <c r="S535" s="56">
        <f>IF(Table1[[#This Row],[Ngày hóa đơn]]&lt;&gt;"",Table1[[#This Row],[Ngày hóa đơn]],Table1[[#This Row],[Ngày hạch toán]])</f>
        <v>45710</v>
      </c>
      <c r="T535" s="55"/>
      <c r="U535" s="56">
        <f>IF(Table1[[#This Row],[Ngày tính CN]]="","",S535+T535)</f>
        <v>45710</v>
      </c>
      <c r="V535" s="57">
        <f ca="1">IF(Table1[[#This Row],[Hạn thanh toán]]="","",IF((U535-NOW())&lt;0,0,(U535-NOW())))</f>
        <v>0</v>
      </c>
      <c r="W535" s="54"/>
      <c r="X535" s="65">
        <f t="shared" ca="1" si="81"/>
        <v>291.36242152778141</v>
      </c>
      <c r="Y535" s="109" t="str">
        <f t="shared" ca="1" si="79"/>
        <v>Nợ quá hạn hơn 120 ngày có khả năng mất thanh toán</v>
      </c>
      <c r="Z535" s="254">
        <f>Table1[[#This Row],[Hạn thanh toán]]</f>
        <v>45710</v>
      </c>
      <c r="AA535" s="254">
        <f>Table1[[#This Row],[Ngày Thanh toán]]</f>
        <v>0</v>
      </c>
      <c r="AD535" s="3" t="str">
        <f>IF(Table1[[#This Row],[Mã khách hàng]]="","",VLOOKUP($A535,Ma_KH!$A:$Q,Ma_KH!O$1,0))</f>
        <v>KK</v>
      </c>
      <c r="AE535" s="3" t="str">
        <f>IF(Table1[[#This Row],[Mã khách hàng]]="","",VLOOKUP($A535,Ma_KH!$A:$Q,Ma_KH!P$1,0))</f>
        <v>CÔNG TY TNHH ĐẦU TƯ K&amp;K</v>
      </c>
      <c r="AF535" s="58" t="str">
        <f>VLOOKUP(A535,Ma_KH!A:Q,Ma_KH!J$1,0)</f>
        <v>Đỗ Minh Quang</v>
      </c>
    </row>
    <row r="536" spans="1:32" s="139" customFormat="1" ht="16.5">
      <c r="A536" s="143" t="s">
        <v>89</v>
      </c>
      <c r="B536" s="134" t="s">
        <v>980</v>
      </c>
      <c r="C536" s="128">
        <v>45610</v>
      </c>
      <c r="D536" s="129" t="s">
        <v>3879</v>
      </c>
      <c r="E536" s="128"/>
      <c r="F536" s="130"/>
      <c r="G536" s="130" t="s">
        <v>980</v>
      </c>
      <c r="H536" s="131">
        <v>1071130</v>
      </c>
      <c r="I536" s="131">
        <v>53556</v>
      </c>
      <c r="J536" s="131">
        <f>(Table1[[#This Row],[Tiền hàng]]-Table1[[#This Row],[Tiền chiết khấu]])*8%</f>
        <v>81405.919999999998</v>
      </c>
      <c r="K536" s="131">
        <f>Table1[[#This Row],[Tiền hàng]]-Table1[[#This Row],[Tiền chiết khấu]]+Table1[[#This Row],[Tiền VAT]]</f>
        <v>1098979.92</v>
      </c>
      <c r="L536" s="132" t="s">
        <v>3643</v>
      </c>
      <c r="M536" s="133">
        <v>45666</v>
      </c>
      <c r="N536" s="134" t="s">
        <v>3880</v>
      </c>
      <c r="O536" s="131">
        <f>IF(Table1[[#This Row],[Phân loại]]="Tồn đầu kỳ",Table1[[#This Row],[Tổng giá trị]],0)</f>
        <v>1098979.92</v>
      </c>
      <c r="P536" s="132">
        <f>IF(Table1[[#This Row],[Số còn phải thu ĐK]]&lt;&gt;0,0,IF(Table1[[#This Row],[Phân loại]]="Bán hàng",Table1[[#This Row],[Tổng giá trị]],-Table1[[#This Row],[Tổng giá trị]]))</f>
        <v>0</v>
      </c>
      <c r="Q536" s="18">
        <f t="shared" si="82"/>
        <v>1098979.92</v>
      </c>
      <c r="R536" s="132">
        <f>Table1[[#This Row],[Số còn phải thu ĐK]]+Table1[[#This Row],[Giá Trị HD sau CK]]-Table1[[#This Row],[Số tiền đã thu]]</f>
        <v>0</v>
      </c>
      <c r="S536" s="136">
        <f>IF(Table1[[#This Row],[Ngày hóa đơn]]&lt;&gt;"",Table1[[#This Row],[Ngày hóa đơn]],Table1[[#This Row],[Ngày hạch toán]])</f>
        <v>45610</v>
      </c>
      <c r="T536" s="132"/>
      <c r="U536" s="136">
        <f>IF(Table1[[#This Row],[Ngày tính CN]]="","",S536+T536)</f>
        <v>45610</v>
      </c>
      <c r="V536" s="137">
        <f ca="1">IF(Table1[[#This Row],[Hạn thanh toán]]="","",IF((U536-NOW())&lt;0,0,(U536-NOW())))</f>
        <v>0</v>
      </c>
      <c r="W536" s="131"/>
      <c r="X536" s="65" t="str">
        <f t="shared" ca="1" si="81"/>
        <v/>
      </c>
      <c r="Y536" s="138" t="str">
        <f>IF(R536=0,"Đã thanh toán",IF(X536="","",IF(X536&lt;=0,"Chưa đến hạn thanh toán",IF(X536&lt;=30,"Nợ quá hạn 30 ngày",IF(X536&lt;=60,"Nợ quá hạn từ 30 ngày đến 60 ngày",IF(X536&lt;=90,"Nợ quá hạn từ 60 ngày đến 90 ngày",IF(X536&lt;=120,"Nợ quá hạn từ 90 ngày đến 120 ngày","Nợ quá hạn hơn 120 ngày có khả năng mất thanh toán")))))))</f>
        <v>Đã thanh toán</v>
      </c>
      <c r="Z536" s="253">
        <f>Table1[[#This Row],[Hạn thanh toán]]</f>
        <v>45610</v>
      </c>
      <c r="AA536" s="253">
        <f>Table1[[#This Row],[Ngày Thanh toán]]</f>
        <v>45666</v>
      </c>
      <c r="AD536" s="3" t="str">
        <f>IF(Table1[[#This Row],[Mã khách hàng]]="","",VLOOKUP($A536,Ma_KH!$A:$Q,Ma_KH!O$1,0))</f>
        <v>KL00073</v>
      </c>
      <c r="AE536" s="3" t="str">
        <f>IF(Table1[[#This Row],[Mã khách hàng]]="","",VLOOKUP($A536,Ma_KH!$A:$Q,Ma_KH!P$1,0))</f>
        <v>Link mart</v>
      </c>
      <c r="AF536" s="139" t="str">
        <f>VLOOKUP(A536,Ma_KH!A:Q,Ma_KH!J$1,0)</f>
        <v>Vũ Anh Tuấn</v>
      </c>
    </row>
    <row r="537" spans="1:32" ht="16.5">
      <c r="A537" s="73" t="s">
        <v>89</v>
      </c>
      <c r="B537" s="73" t="s">
        <v>980</v>
      </c>
      <c r="C537" s="75">
        <v>45674</v>
      </c>
      <c r="D537" s="76" t="s">
        <v>981</v>
      </c>
      <c r="E537" s="75"/>
      <c r="F537" s="81"/>
      <c r="G537" s="73" t="s">
        <v>982</v>
      </c>
      <c r="H537" s="69">
        <v>4047820</v>
      </c>
      <c r="I537" s="69">
        <v>202391</v>
      </c>
      <c r="J537" s="69">
        <f>(Table1[[#This Row],[Tiền hàng]]-Table1[[#This Row],[Tiền chiết khấu]])*8%</f>
        <v>307634.32</v>
      </c>
      <c r="K537" s="69">
        <v>4153063</v>
      </c>
      <c r="L537" s="8" t="s">
        <v>24</v>
      </c>
      <c r="M537" s="41">
        <v>45729</v>
      </c>
      <c r="N537" s="29" t="s">
        <v>3882</v>
      </c>
      <c r="O537" s="69">
        <f>IF(Table1[[#This Row],[Phân loại]]="Tồn đầu kỳ",Table1[[#This Row],[Tổng giá trị]],0)</f>
        <v>0</v>
      </c>
      <c r="P537" s="8">
        <f>IF(Table1[[#This Row],[Số còn phải thu ĐK]]&lt;&gt;0,0,IF(Table1[[#This Row],[Phân loại]]="Bán hàng",Table1[[#This Row],[Tổng giá trị]],-Table1[[#This Row],[Tổng giá trị]]))</f>
        <v>4153063</v>
      </c>
      <c r="Q537" s="18">
        <f t="shared" si="82"/>
        <v>4153063</v>
      </c>
      <c r="R537" s="8">
        <f>Table1[[#This Row],[Số còn phải thu ĐK]]+Table1[[#This Row],[Giá Trị HD sau CK]]-Table1[[#This Row],[Số tiền đã thu]]</f>
        <v>0</v>
      </c>
      <c r="S537" s="7">
        <f>IF(Table1[[#This Row],[Ngày hóa đơn]]&lt;&gt;"",Table1[[#This Row],[Ngày hóa đơn]],Table1[[#This Row],[Ngày hạch toán]])</f>
        <v>45674</v>
      </c>
      <c r="T537" s="8"/>
      <c r="U537" s="7">
        <f>IF(Table1[[#This Row],[Ngày tính CN]]="","",S537+T537)</f>
        <v>45674</v>
      </c>
      <c r="V537" s="71">
        <f ca="1">IF(Table1[[#This Row],[Hạn thanh toán]]="","",IF((U537-NOW())&lt;0,0,(U537-NOW())))</f>
        <v>0</v>
      </c>
      <c r="W537" s="69"/>
      <c r="X537" s="65" t="str">
        <f t="shared" ca="1" si="81"/>
        <v/>
      </c>
      <c r="Y537" s="65" t="str">
        <f t="shared" si="79"/>
        <v>Đã thanh toán</v>
      </c>
      <c r="Z537" s="250">
        <f>Table1[[#This Row],[Hạn thanh toán]]</f>
        <v>45674</v>
      </c>
      <c r="AA537" s="250">
        <f>Table1[[#This Row],[Ngày Thanh toán]]</f>
        <v>45729</v>
      </c>
      <c r="AD537" s="3" t="str">
        <f>IF(Table1[[#This Row],[Mã khách hàng]]="","",VLOOKUP($A537,Ma_KH!$A:$Q,Ma_KH!O$1,0))</f>
        <v>KL00073</v>
      </c>
      <c r="AE537" s="3" t="str">
        <f>IF(Table1[[#This Row],[Mã khách hàng]]="","",VLOOKUP($A537,Ma_KH!$A:$Q,Ma_KH!P$1,0))</f>
        <v>Link mart</v>
      </c>
      <c r="AF537" s="3" t="str">
        <f>VLOOKUP(A537,Ma_KH!A:Q,Ma_KH!J$1,0)</f>
        <v>Vũ Anh Tuấn</v>
      </c>
    </row>
    <row r="538" spans="1:32" ht="16.5">
      <c r="A538" s="66" t="s">
        <v>89</v>
      </c>
      <c r="B538" s="66" t="s">
        <v>980</v>
      </c>
      <c r="C538" s="67">
        <v>45693</v>
      </c>
      <c r="D538" s="68" t="s">
        <v>983</v>
      </c>
      <c r="E538" s="67"/>
      <c r="F538" s="72"/>
      <c r="G538" s="66" t="s">
        <v>982</v>
      </c>
      <c r="H538" s="69">
        <v>999522</v>
      </c>
      <c r="I538" s="69">
        <v>49976</v>
      </c>
      <c r="J538" s="69">
        <f>(Table1[[#This Row],[Tiền hàng]]-Table1[[#This Row],[Tiền chiết khấu]])*8%</f>
        <v>75963.680000000008</v>
      </c>
      <c r="K538" s="69">
        <v>1025510</v>
      </c>
      <c r="L538" s="8" t="s">
        <v>24</v>
      </c>
      <c r="M538" s="41">
        <v>45726</v>
      </c>
      <c r="N538" s="29" t="s">
        <v>3881</v>
      </c>
      <c r="O538" s="69">
        <f>IF(Table1[[#This Row],[Phân loại]]="Tồn đầu kỳ",Table1[[#This Row],[Tổng giá trị]],0)</f>
        <v>0</v>
      </c>
      <c r="P538" s="8">
        <f>IF(Table1[[#This Row],[Số còn phải thu ĐK]]&lt;&gt;0,0,IF(Table1[[#This Row],[Phân loại]]="Bán hàng",Table1[[#This Row],[Tổng giá trị]],-Table1[[#This Row],[Tổng giá trị]]))</f>
        <v>1025510</v>
      </c>
      <c r="Q538" s="18">
        <f t="shared" si="82"/>
        <v>1025510</v>
      </c>
      <c r="R538" s="8">
        <f>Table1[[#This Row],[Số còn phải thu ĐK]]+Table1[[#This Row],[Giá Trị HD sau CK]]-Table1[[#This Row],[Số tiền đã thu]]</f>
        <v>0</v>
      </c>
      <c r="S538" s="7">
        <f>IF(Table1[[#This Row],[Ngày hóa đơn]]&lt;&gt;"",Table1[[#This Row],[Ngày hóa đơn]],Table1[[#This Row],[Ngày hạch toán]])</f>
        <v>45693</v>
      </c>
      <c r="T538" s="8"/>
      <c r="U538" s="7">
        <f>IF(Table1[[#This Row],[Ngày tính CN]]="","",S538+T538)</f>
        <v>45693</v>
      </c>
      <c r="V538" s="71">
        <f ca="1">IF(Table1[[#This Row],[Hạn thanh toán]]="","",IF((U538-NOW())&lt;0,0,(U538-NOW())))</f>
        <v>0</v>
      </c>
      <c r="W538" s="69"/>
      <c r="X538" s="65" t="str">
        <f t="shared" ca="1" si="81"/>
        <v/>
      </c>
      <c r="Y538" s="65" t="str">
        <f t="shared" si="79"/>
        <v>Đã thanh toán</v>
      </c>
      <c r="Z538" s="250">
        <f>Table1[[#This Row],[Hạn thanh toán]]</f>
        <v>45693</v>
      </c>
      <c r="AA538" s="250">
        <f>Table1[[#This Row],[Ngày Thanh toán]]</f>
        <v>45726</v>
      </c>
      <c r="AD538" s="3" t="str">
        <f>IF(Table1[[#This Row],[Mã khách hàng]]="","",VLOOKUP($A538,Ma_KH!$A:$Q,Ma_KH!O$1,0))</f>
        <v>KL00073</v>
      </c>
      <c r="AE538" s="3" t="str">
        <f>IF(Table1[[#This Row],[Mã khách hàng]]="","",VLOOKUP($A538,Ma_KH!$A:$Q,Ma_KH!P$1,0))</f>
        <v>Link mart</v>
      </c>
      <c r="AF538" s="3" t="str">
        <f>VLOOKUP(A538,Ma_KH!A:Q,Ma_KH!J$1,0)</f>
        <v>Vũ Anh Tuấn</v>
      </c>
    </row>
    <row r="539" spans="1:32" ht="16.5">
      <c r="A539" s="66" t="s">
        <v>89</v>
      </c>
      <c r="B539" s="66" t="s">
        <v>980</v>
      </c>
      <c r="C539" s="67">
        <v>45729</v>
      </c>
      <c r="D539" s="68" t="s">
        <v>984</v>
      </c>
      <c r="E539" s="67"/>
      <c r="F539" s="72"/>
      <c r="G539" s="72" t="s">
        <v>347</v>
      </c>
      <c r="H539" s="69"/>
      <c r="I539" s="69">
        <v>0</v>
      </c>
      <c r="J539" s="69">
        <f>(Table1[[#This Row],[Tiền hàng]]-Table1[[#This Row],[Tiền chiết khấu]])*8%</f>
        <v>0</v>
      </c>
      <c r="K539" s="69">
        <v>378572</v>
      </c>
      <c r="L539" s="8" t="s">
        <v>17</v>
      </c>
      <c r="M539" s="41">
        <v>45729</v>
      </c>
      <c r="N539" s="29" t="s">
        <v>3882</v>
      </c>
      <c r="O539" s="69">
        <f>IF(Table1[[#This Row],[Phân loại]]="Tồn đầu kỳ",Table1[[#This Row],[Tổng giá trị]],0)</f>
        <v>0</v>
      </c>
      <c r="P539" s="8">
        <f>IF(Table1[[#This Row],[Số còn phải thu ĐK]]&lt;&gt;0,0,IF(Table1[[#This Row],[Phân loại]]="Bán hàng",Table1[[#This Row],[Tổng giá trị]],-Table1[[#This Row],[Tổng giá trị]]))</f>
        <v>-378572</v>
      </c>
      <c r="Q539" s="18">
        <f t="shared" si="82"/>
        <v>-378572</v>
      </c>
      <c r="R539" s="8">
        <f>Table1[[#This Row],[Số còn phải thu ĐK]]+Table1[[#This Row],[Giá Trị HD sau CK]]-Table1[[#This Row],[Số tiền đã thu]]</f>
        <v>0</v>
      </c>
      <c r="S539" s="7">
        <f>IF(Table1[[#This Row],[Ngày hóa đơn]]&lt;&gt;"",Table1[[#This Row],[Ngày hóa đơn]],Table1[[#This Row],[Ngày hạch toán]])</f>
        <v>45729</v>
      </c>
      <c r="T539" s="8"/>
      <c r="U539" s="7">
        <f>IF(Table1[[#This Row],[Ngày tính CN]]="","",S539+T539)</f>
        <v>45729</v>
      </c>
      <c r="V539" s="71">
        <f ca="1">IF(Table1[[#This Row],[Hạn thanh toán]]="","",IF((U539-NOW())&lt;0,0,(U539-NOW())))</f>
        <v>0</v>
      </c>
      <c r="W539" s="69"/>
      <c r="X539" s="65" t="str">
        <f t="shared" ca="1" si="81"/>
        <v/>
      </c>
      <c r="Y539" s="65" t="str">
        <f t="shared" si="79"/>
        <v>Đã thanh toán</v>
      </c>
      <c r="Z539" s="250">
        <f>Table1[[#This Row],[Hạn thanh toán]]</f>
        <v>45729</v>
      </c>
      <c r="AA539" s="250">
        <f>Table1[[#This Row],[Ngày Thanh toán]]</f>
        <v>45729</v>
      </c>
      <c r="AD539" s="3" t="str">
        <f>IF(Table1[[#This Row],[Mã khách hàng]]="","",VLOOKUP($A539,Ma_KH!$A:$Q,Ma_KH!O$1,0))</f>
        <v>KL00073</v>
      </c>
      <c r="AE539" s="3" t="str">
        <f>IF(Table1[[#This Row],[Mã khách hàng]]="","",VLOOKUP($A539,Ma_KH!$A:$Q,Ma_KH!P$1,0))</f>
        <v>Link mart</v>
      </c>
      <c r="AF539" s="3" t="str">
        <f>VLOOKUP(A539,Ma_KH!A:Q,Ma_KH!J$1,0)</f>
        <v>Vũ Anh Tuấn</v>
      </c>
    </row>
    <row r="540" spans="1:32" ht="16.5">
      <c r="A540" s="73" t="s">
        <v>89</v>
      </c>
      <c r="B540" s="73" t="s">
        <v>980</v>
      </c>
      <c r="C540" s="75">
        <v>45752</v>
      </c>
      <c r="D540" s="76" t="s">
        <v>985</v>
      </c>
      <c r="E540" s="75"/>
      <c r="F540" s="81"/>
      <c r="G540" s="73" t="s">
        <v>982</v>
      </c>
      <c r="H540" s="69">
        <v>1289599</v>
      </c>
      <c r="I540" s="69">
        <v>64480</v>
      </c>
      <c r="J540" s="69">
        <f>(Table1[[#This Row],[Tiền hàng]]-Table1[[#This Row],[Tiền chiết khấu]])*8%</f>
        <v>98009.52</v>
      </c>
      <c r="K540" s="69">
        <v>1323129</v>
      </c>
      <c r="L540" s="8" t="s">
        <v>24</v>
      </c>
      <c r="M540" s="41">
        <v>45755</v>
      </c>
      <c r="N540" s="29" t="s">
        <v>3883</v>
      </c>
      <c r="O540" s="69">
        <f>IF(Table1[[#This Row],[Phân loại]]="Tồn đầu kỳ",Table1[[#This Row],[Tổng giá trị]],0)</f>
        <v>0</v>
      </c>
      <c r="P540" s="8">
        <f>IF(Table1[[#This Row],[Số còn phải thu ĐK]]&lt;&gt;0,0,IF(Table1[[#This Row],[Phân loại]]="Bán hàng",Table1[[#This Row],[Tổng giá trị]],-Table1[[#This Row],[Tổng giá trị]]))</f>
        <v>1323129</v>
      </c>
      <c r="Q540" s="18">
        <f t="shared" si="82"/>
        <v>1323129</v>
      </c>
      <c r="R540" s="8">
        <f>Table1[[#This Row],[Số còn phải thu ĐK]]+Table1[[#This Row],[Giá Trị HD sau CK]]-Table1[[#This Row],[Số tiền đã thu]]</f>
        <v>0</v>
      </c>
      <c r="S540" s="7">
        <f>IF(Table1[[#This Row],[Ngày hóa đơn]]&lt;&gt;"",Table1[[#This Row],[Ngày hóa đơn]],Table1[[#This Row],[Ngày hạch toán]])</f>
        <v>45752</v>
      </c>
      <c r="T540" s="8"/>
      <c r="U540" s="7">
        <f>IF(Table1[[#This Row],[Ngày tính CN]]="","",S540+T540)</f>
        <v>45752</v>
      </c>
      <c r="V540" s="71">
        <f ca="1">IF(Table1[[#This Row],[Hạn thanh toán]]="","",IF((U540-NOW())&lt;0,0,(U540-NOW())))</f>
        <v>0</v>
      </c>
      <c r="W540" s="69"/>
      <c r="X540" s="65" t="str">
        <f t="shared" ca="1" si="81"/>
        <v/>
      </c>
      <c r="Y540" s="65" t="str">
        <f t="shared" si="79"/>
        <v>Đã thanh toán</v>
      </c>
      <c r="Z540" s="250">
        <f>Table1[[#This Row],[Hạn thanh toán]]</f>
        <v>45752</v>
      </c>
      <c r="AA540" s="250">
        <f>Table1[[#This Row],[Ngày Thanh toán]]</f>
        <v>45755</v>
      </c>
      <c r="AD540" s="3" t="str">
        <f>IF(Table1[[#This Row],[Mã khách hàng]]="","",VLOOKUP($A540,Ma_KH!$A:$Q,Ma_KH!O$1,0))</f>
        <v>KL00073</v>
      </c>
      <c r="AE540" s="3" t="str">
        <f>IF(Table1[[#This Row],[Mã khách hàng]]="","",VLOOKUP($A540,Ma_KH!$A:$Q,Ma_KH!P$1,0))</f>
        <v>Link mart</v>
      </c>
      <c r="AF540" s="3" t="str">
        <f>VLOOKUP(A540,Ma_KH!A:Q,Ma_KH!J$1,0)</f>
        <v>Vũ Anh Tuấn</v>
      </c>
    </row>
    <row r="541" spans="1:32" ht="16.5">
      <c r="A541" s="66" t="s">
        <v>89</v>
      </c>
      <c r="B541" s="66" t="s">
        <v>980</v>
      </c>
      <c r="C541" s="67">
        <v>45755</v>
      </c>
      <c r="D541" s="68" t="s">
        <v>986</v>
      </c>
      <c r="E541" s="67"/>
      <c r="F541" s="72"/>
      <c r="G541" s="72" t="s">
        <v>347</v>
      </c>
      <c r="H541" s="69"/>
      <c r="I541" s="69">
        <v>0</v>
      </c>
      <c r="J541" s="69">
        <f>(Table1[[#This Row],[Tiền hàng]]-Table1[[#This Row],[Tiền chiết khấu]])*8%</f>
        <v>0</v>
      </c>
      <c r="K541" s="69">
        <v>189285</v>
      </c>
      <c r="L541" s="8" t="s">
        <v>17</v>
      </c>
      <c r="M541" s="41">
        <v>45755</v>
      </c>
      <c r="N541" s="29" t="s">
        <v>3883</v>
      </c>
      <c r="O541" s="69">
        <f>IF(Table1[[#This Row],[Phân loại]]="Tồn đầu kỳ",Table1[[#This Row],[Tổng giá trị]],0)</f>
        <v>0</v>
      </c>
      <c r="P541" s="8">
        <f>IF(Table1[[#This Row],[Số còn phải thu ĐK]]&lt;&gt;0,0,IF(Table1[[#This Row],[Phân loại]]="Bán hàng",Table1[[#This Row],[Tổng giá trị]],-Table1[[#This Row],[Tổng giá trị]]))</f>
        <v>-189285</v>
      </c>
      <c r="Q541" s="18">
        <f t="shared" si="82"/>
        <v>-189285</v>
      </c>
      <c r="R541" s="8">
        <f>Table1[[#This Row],[Số còn phải thu ĐK]]+Table1[[#This Row],[Giá Trị HD sau CK]]-Table1[[#This Row],[Số tiền đã thu]]</f>
        <v>0</v>
      </c>
      <c r="S541" s="7">
        <f>IF(Table1[[#This Row],[Ngày hóa đơn]]&lt;&gt;"",Table1[[#This Row],[Ngày hóa đơn]],Table1[[#This Row],[Ngày hạch toán]])</f>
        <v>45755</v>
      </c>
      <c r="T541" s="8"/>
      <c r="U541" s="7">
        <f>IF(Table1[[#This Row],[Ngày tính CN]]="","",S541+T541)</f>
        <v>45755</v>
      </c>
      <c r="V541" s="71">
        <f ca="1">IF(Table1[[#This Row],[Hạn thanh toán]]="","",IF((U541-NOW())&lt;0,0,(U541-NOW())))</f>
        <v>0</v>
      </c>
      <c r="W541" s="69"/>
      <c r="X541" s="65" t="str">
        <f t="shared" ca="1" si="81"/>
        <v/>
      </c>
      <c r="Y541" s="65" t="str">
        <f t="shared" si="79"/>
        <v>Đã thanh toán</v>
      </c>
      <c r="Z541" s="250">
        <f>Table1[[#This Row],[Hạn thanh toán]]</f>
        <v>45755</v>
      </c>
      <c r="AA541" s="250">
        <f>Table1[[#This Row],[Ngày Thanh toán]]</f>
        <v>45755</v>
      </c>
      <c r="AD541" s="3" t="str">
        <f>IF(Table1[[#This Row],[Mã khách hàng]]="","",VLOOKUP($A541,Ma_KH!$A:$Q,Ma_KH!O$1,0))</f>
        <v>KL00073</v>
      </c>
      <c r="AE541" s="3" t="str">
        <f>IF(Table1[[#This Row],[Mã khách hàng]]="","",VLOOKUP($A541,Ma_KH!$A:$Q,Ma_KH!P$1,0))</f>
        <v>Link mart</v>
      </c>
      <c r="AF541" s="3" t="str">
        <f>VLOOKUP(A541,Ma_KH!A:Q,Ma_KH!J$1,0)</f>
        <v>Vũ Anh Tuấn</v>
      </c>
    </row>
    <row r="542" spans="1:32" ht="16.5">
      <c r="A542" s="66" t="s">
        <v>89</v>
      </c>
      <c r="B542" s="66" t="s">
        <v>980</v>
      </c>
      <c r="C542" s="67">
        <v>45810</v>
      </c>
      <c r="D542" s="68" t="s">
        <v>987</v>
      </c>
      <c r="E542" s="67"/>
      <c r="F542" s="72"/>
      <c r="G542" s="66" t="s">
        <v>982</v>
      </c>
      <c r="H542" s="69">
        <v>1844890</v>
      </c>
      <c r="I542" s="69">
        <v>92245</v>
      </c>
      <c r="J542" s="69">
        <f>(Table1[[#This Row],[Tiền hàng]]-Table1[[#This Row],[Tiền chiết khấu]])*8%</f>
        <v>140211.6</v>
      </c>
      <c r="K542" s="69">
        <v>1892857</v>
      </c>
      <c r="L542" s="8" t="s">
        <v>24</v>
      </c>
      <c r="M542" s="41">
        <v>45815</v>
      </c>
      <c r="N542" s="29" t="s">
        <v>3884</v>
      </c>
      <c r="O542" s="69">
        <f>IF(Table1[[#This Row],[Phân loại]]="Tồn đầu kỳ",Table1[[#This Row],[Tổng giá trị]],0)</f>
        <v>0</v>
      </c>
      <c r="P542" s="8">
        <f>IF(Table1[[#This Row],[Số còn phải thu ĐK]]&lt;&gt;0,0,IF(Table1[[#This Row],[Phân loại]]="Bán hàng",Table1[[#This Row],[Tổng giá trị]],-Table1[[#This Row],[Tổng giá trị]]))</f>
        <v>1892857</v>
      </c>
      <c r="Q542" s="18">
        <f t="shared" si="82"/>
        <v>1892857</v>
      </c>
      <c r="R542" s="8">
        <f>Table1[[#This Row],[Số còn phải thu ĐK]]+Table1[[#This Row],[Giá Trị HD sau CK]]-Table1[[#This Row],[Số tiền đã thu]]</f>
        <v>0</v>
      </c>
      <c r="S542" s="7">
        <f>IF(Table1[[#This Row],[Ngày hóa đơn]]&lt;&gt;"",Table1[[#This Row],[Ngày hóa đơn]],Table1[[#This Row],[Ngày hạch toán]])</f>
        <v>45810</v>
      </c>
      <c r="T542" s="8"/>
      <c r="U542" s="7">
        <f>IF(Table1[[#This Row],[Ngày tính CN]]="","",S542+T542)</f>
        <v>45810</v>
      </c>
      <c r="V542" s="71">
        <f ca="1">IF(Table1[[#This Row],[Hạn thanh toán]]="","",IF((U542-NOW())&lt;0,0,(U542-NOW())))</f>
        <v>0</v>
      </c>
      <c r="W542" s="69"/>
      <c r="X542" s="65" t="str">
        <f t="shared" ca="1" si="81"/>
        <v/>
      </c>
      <c r="Y542" s="65" t="str">
        <f t="shared" si="79"/>
        <v>Đã thanh toán</v>
      </c>
      <c r="Z542" s="250">
        <f>Table1[[#This Row],[Hạn thanh toán]]</f>
        <v>45810</v>
      </c>
      <c r="AA542" s="250">
        <f>Table1[[#This Row],[Ngày Thanh toán]]</f>
        <v>45815</v>
      </c>
      <c r="AD542" s="3" t="str">
        <f>IF(Table1[[#This Row],[Mã khách hàng]]="","",VLOOKUP($A542,Ma_KH!$A:$Q,Ma_KH!O$1,0))</f>
        <v>KL00073</v>
      </c>
      <c r="AE542" s="3" t="str">
        <f>IF(Table1[[#This Row],[Mã khách hàng]]="","",VLOOKUP($A542,Ma_KH!$A:$Q,Ma_KH!P$1,0))</f>
        <v>Link mart</v>
      </c>
      <c r="AF542" s="3" t="str">
        <f>VLOOKUP(A542,Ma_KH!A:Q,Ma_KH!J$1,0)</f>
        <v>Vũ Anh Tuấn</v>
      </c>
    </row>
    <row r="543" spans="1:32" ht="16.5">
      <c r="A543" s="73" t="s">
        <v>89</v>
      </c>
      <c r="B543" s="73" t="s">
        <v>980</v>
      </c>
      <c r="C543" s="75">
        <v>45841</v>
      </c>
      <c r="D543" s="76" t="s">
        <v>988</v>
      </c>
      <c r="E543" s="75"/>
      <c r="F543" s="81"/>
      <c r="G543" s="73" t="s">
        <v>982</v>
      </c>
      <c r="H543" s="69">
        <v>734310</v>
      </c>
      <c r="I543" s="69">
        <v>36716</v>
      </c>
      <c r="J543" s="69">
        <f>(Table1[[#This Row],[Tiền hàng]]-Table1[[#This Row],[Tiền chiết khấu]])*8%</f>
        <v>55807.520000000004</v>
      </c>
      <c r="K543" s="69">
        <v>753402</v>
      </c>
      <c r="L543" s="8" t="s">
        <v>24</v>
      </c>
      <c r="M543" s="41">
        <v>45859</v>
      </c>
      <c r="N543" s="29" t="s">
        <v>3885</v>
      </c>
      <c r="O543" s="69">
        <f>IF(Table1[[#This Row],[Phân loại]]="Tồn đầu kỳ",Table1[[#This Row],[Tổng giá trị]],0)</f>
        <v>0</v>
      </c>
      <c r="P543" s="8">
        <f>IF(Table1[[#This Row],[Số còn phải thu ĐK]]&lt;&gt;0,0,IF(Table1[[#This Row],[Phân loại]]="Bán hàng",Table1[[#This Row],[Tổng giá trị]],-Table1[[#This Row],[Tổng giá trị]]))</f>
        <v>753402</v>
      </c>
      <c r="Q543" s="18">
        <f t="shared" si="82"/>
        <v>753402</v>
      </c>
      <c r="R543" s="8">
        <f>Table1[[#This Row],[Số còn phải thu ĐK]]+Table1[[#This Row],[Giá Trị HD sau CK]]-Table1[[#This Row],[Số tiền đã thu]]</f>
        <v>0</v>
      </c>
      <c r="S543" s="7">
        <f>IF(Table1[[#This Row],[Ngày hóa đơn]]&lt;&gt;"",Table1[[#This Row],[Ngày hóa đơn]],Table1[[#This Row],[Ngày hạch toán]])</f>
        <v>45841</v>
      </c>
      <c r="T543" s="8"/>
      <c r="U543" s="7">
        <f>IF(Table1[[#This Row],[Ngày tính CN]]="","",S543+T543)</f>
        <v>45841</v>
      </c>
      <c r="V543" s="71">
        <f ca="1">IF(Table1[[#This Row],[Hạn thanh toán]]="","",IF((U543-NOW())&lt;0,0,(U543-NOW())))</f>
        <v>0</v>
      </c>
      <c r="W543" s="69"/>
      <c r="X543" s="65" t="str">
        <f t="shared" ca="1" si="81"/>
        <v/>
      </c>
      <c r="Y543" s="65" t="str">
        <f t="shared" si="79"/>
        <v>Đã thanh toán</v>
      </c>
      <c r="Z543" s="250">
        <f>Table1[[#This Row],[Hạn thanh toán]]</f>
        <v>45841</v>
      </c>
      <c r="AA543" s="250">
        <f>Table1[[#This Row],[Ngày Thanh toán]]</f>
        <v>45859</v>
      </c>
      <c r="AD543" s="3" t="str">
        <f>IF(Table1[[#This Row],[Mã khách hàng]]="","",VLOOKUP($A543,Ma_KH!$A:$Q,Ma_KH!O$1,0))</f>
        <v>KL00073</v>
      </c>
      <c r="AE543" s="3" t="str">
        <f>IF(Table1[[#This Row],[Mã khách hàng]]="","",VLOOKUP($A543,Ma_KH!$A:$Q,Ma_KH!P$1,0))</f>
        <v>Link mart</v>
      </c>
      <c r="AF543" s="3" t="str">
        <f>VLOOKUP(A543,Ma_KH!A:Q,Ma_KH!J$1,0)</f>
        <v>Vũ Anh Tuấn</v>
      </c>
    </row>
    <row r="544" spans="1:32" ht="16.5">
      <c r="A544" s="73" t="s">
        <v>89</v>
      </c>
      <c r="B544" s="73" t="s">
        <v>980</v>
      </c>
      <c r="C544" s="75">
        <v>45856</v>
      </c>
      <c r="D544" s="76" t="s">
        <v>989</v>
      </c>
      <c r="E544" s="75"/>
      <c r="F544" s="81"/>
      <c r="G544" s="73" t="s">
        <v>982</v>
      </c>
      <c r="H544" s="69">
        <v>1624597</v>
      </c>
      <c r="I544" s="69">
        <v>81230</v>
      </c>
      <c r="J544" s="69">
        <f>(Table1[[#This Row],[Tiền hàng]]-Table1[[#This Row],[Tiền chiết khấu]])*8%</f>
        <v>123469.36</v>
      </c>
      <c r="K544" s="69">
        <v>1666836</v>
      </c>
      <c r="L544" s="8" t="s">
        <v>24</v>
      </c>
      <c r="M544" s="41">
        <v>45859</v>
      </c>
      <c r="N544" s="29" t="s">
        <v>3886</v>
      </c>
      <c r="O544" s="69">
        <f>IF(Table1[[#This Row],[Phân loại]]="Tồn đầu kỳ",Table1[[#This Row],[Tổng giá trị]],0)</f>
        <v>0</v>
      </c>
      <c r="P544" s="8">
        <f>IF(Table1[[#This Row],[Số còn phải thu ĐK]]&lt;&gt;0,0,IF(Table1[[#This Row],[Phân loại]]="Bán hàng",Table1[[#This Row],[Tổng giá trị]],-Table1[[#This Row],[Tổng giá trị]]))</f>
        <v>1666836</v>
      </c>
      <c r="Q544" s="18">
        <f t="shared" si="82"/>
        <v>1666836</v>
      </c>
      <c r="R544" s="8">
        <f>Table1[[#This Row],[Số còn phải thu ĐK]]+Table1[[#This Row],[Giá Trị HD sau CK]]-Table1[[#This Row],[Số tiền đã thu]]</f>
        <v>0</v>
      </c>
      <c r="S544" s="7">
        <f>IF(Table1[[#This Row],[Ngày hóa đơn]]&lt;&gt;"",Table1[[#This Row],[Ngày hóa đơn]],Table1[[#This Row],[Ngày hạch toán]])</f>
        <v>45856</v>
      </c>
      <c r="T544" s="8"/>
      <c r="U544" s="7">
        <f>IF(Table1[[#This Row],[Ngày tính CN]]="","",S544+T544)</f>
        <v>45856</v>
      </c>
      <c r="V544" s="71">
        <f ca="1">IF(Table1[[#This Row],[Hạn thanh toán]]="","",IF((U544-NOW())&lt;0,0,(U544-NOW())))</f>
        <v>0</v>
      </c>
      <c r="W544" s="69"/>
      <c r="X544" s="65" t="str">
        <f t="shared" ca="1" si="81"/>
        <v/>
      </c>
      <c r="Y544" s="65" t="str">
        <f t="shared" si="79"/>
        <v>Đã thanh toán</v>
      </c>
      <c r="Z544" s="250">
        <f>Table1[[#This Row],[Hạn thanh toán]]</f>
        <v>45856</v>
      </c>
      <c r="AA544" s="250">
        <f>Table1[[#This Row],[Ngày Thanh toán]]</f>
        <v>45859</v>
      </c>
      <c r="AD544" s="3" t="str">
        <f>IF(Table1[[#This Row],[Mã khách hàng]]="","",VLOOKUP($A544,Ma_KH!$A:$Q,Ma_KH!O$1,0))</f>
        <v>KL00073</v>
      </c>
      <c r="AE544" s="3" t="str">
        <f>IF(Table1[[#This Row],[Mã khách hàng]]="","",VLOOKUP($A544,Ma_KH!$A:$Q,Ma_KH!P$1,0))</f>
        <v>Link mart</v>
      </c>
      <c r="AF544" s="3" t="str">
        <f>VLOOKUP(A544,Ma_KH!A:Q,Ma_KH!J$1,0)</f>
        <v>Vũ Anh Tuấn</v>
      </c>
    </row>
    <row r="545" spans="1:32" ht="16.5">
      <c r="A545" s="66" t="s">
        <v>89</v>
      </c>
      <c r="B545" s="66" t="s">
        <v>980</v>
      </c>
      <c r="C545" s="67">
        <v>45859</v>
      </c>
      <c r="D545" s="68" t="s">
        <v>990</v>
      </c>
      <c r="E545" s="67"/>
      <c r="F545" s="72"/>
      <c r="G545" s="72" t="s">
        <v>347</v>
      </c>
      <c r="H545" s="69"/>
      <c r="I545" s="69">
        <v>0</v>
      </c>
      <c r="J545" s="69">
        <f>(Table1[[#This Row],[Tiền hàng]]-Table1[[#This Row],[Tiền chiết khấu]])*8%</f>
        <v>0</v>
      </c>
      <c r="K545" s="69">
        <v>227891</v>
      </c>
      <c r="L545" s="8" t="s">
        <v>17</v>
      </c>
      <c r="M545" s="41">
        <v>45859</v>
      </c>
      <c r="N545" s="29" t="s">
        <v>3885</v>
      </c>
      <c r="O545" s="69">
        <f>IF(Table1[[#This Row],[Phân loại]]="Tồn đầu kỳ",Table1[[#This Row],[Tổng giá trị]],0)</f>
        <v>0</v>
      </c>
      <c r="P545" s="8">
        <f>IF(Table1[[#This Row],[Số còn phải thu ĐK]]&lt;&gt;0,0,IF(Table1[[#This Row],[Phân loại]]="Bán hàng",Table1[[#This Row],[Tổng giá trị]],-Table1[[#This Row],[Tổng giá trị]]))</f>
        <v>-227891</v>
      </c>
      <c r="Q545" s="18">
        <f t="shared" si="82"/>
        <v>-227891</v>
      </c>
      <c r="R545" s="8">
        <f>Table1[[#This Row],[Số còn phải thu ĐK]]+Table1[[#This Row],[Giá Trị HD sau CK]]-Table1[[#This Row],[Số tiền đã thu]]</f>
        <v>0</v>
      </c>
      <c r="S545" s="7">
        <f>IF(Table1[[#This Row],[Ngày hóa đơn]]&lt;&gt;"",Table1[[#This Row],[Ngày hóa đơn]],Table1[[#This Row],[Ngày hạch toán]])</f>
        <v>45859</v>
      </c>
      <c r="T545" s="8"/>
      <c r="U545" s="7">
        <f>IF(Table1[[#This Row],[Ngày tính CN]]="","",S545+T545)</f>
        <v>45859</v>
      </c>
      <c r="V545" s="71">
        <f ca="1">IF(Table1[[#This Row],[Hạn thanh toán]]="","",IF((U545-NOW())&lt;0,0,(U545-NOW())))</f>
        <v>0</v>
      </c>
      <c r="W545" s="69"/>
      <c r="X545" s="65" t="str">
        <f t="shared" ca="1" si="81"/>
        <v/>
      </c>
      <c r="Y545" s="65" t="str">
        <f t="shared" si="79"/>
        <v>Đã thanh toán</v>
      </c>
      <c r="Z545" s="250">
        <f>Table1[[#This Row],[Hạn thanh toán]]</f>
        <v>45859</v>
      </c>
      <c r="AA545" s="250">
        <f>Table1[[#This Row],[Ngày Thanh toán]]</f>
        <v>45859</v>
      </c>
      <c r="AD545" s="3" t="str">
        <f>IF(Table1[[#This Row],[Mã khách hàng]]="","",VLOOKUP($A545,Ma_KH!$A:$Q,Ma_KH!O$1,0))</f>
        <v>KL00073</v>
      </c>
      <c r="AE545" s="3" t="str">
        <f>IF(Table1[[#This Row],[Mã khách hàng]]="","",VLOOKUP($A545,Ma_KH!$A:$Q,Ma_KH!P$1,0))</f>
        <v>Link mart</v>
      </c>
      <c r="AF545" s="3" t="str">
        <f>VLOOKUP(A545,Ma_KH!A:Q,Ma_KH!J$1,0)</f>
        <v>Vũ Anh Tuấn</v>
      </c>
    </row>
    <row r="546" spans="1:32" ht="16.5">
      <c r="A546" s="73" t="s">
        <v>89</v>
      </c>
      <c r="B546" s="73" t="s">
        <v>980</v>
      </c>
      <c r="C546" s="75">
        <v>45882</v>
      </c>
      <c r="D546" s="76" t="s">
        <v>991</v>
      </c>
      <c r="E546" s="75"/>
      <c r="F546" s="81"/>
      <c r="G546" s="73" t="s">
        <v>982</v>
      </c>
      <c r="H546" s="69">
        <v>1475913</v>
      </c>
      <c r="I546" s="69">
        <v>73796</v>
      </c>
      <c r="J546" s="69">
        <f>(Table1[[#This Row],[Tiền hàng]]-Table1[[#This Row],[Tiền chiết khấu]])*8%</f>
        <v>112169.36</v>
      </c>
      <c r="K546" s="69">
        <v>1514286</v>
      </c>
      <c r="L546" s="8" t="s">
        <v>24</v>
      </c>
      <c r="M546" s="41">
        <v>45888</v>
      </c>
      <c r="N546" s="29" t="s">
        <v>3887</v>
      </c>
      <c r="O546" s="69">
        <f>IF(Table1[[#This Row],[Phân loại]]="Tồn đầu kỳ",Table1[[#This Row],[Tổng giá trị]],0)</f>
        <v>0</v>
      </c>
      <c r="P546" s="8">
        <f>IF(Table1[[#This Row],[Số còn phải thu ĐK]]&lt;&gt;0,0,IF(Table1[[#This Row],[Phân loại]]="Bán hàng",Table1[[#This Row],[Tổng giá trị]],-Table1[[#This Row],[Tổng giá trị]]))</f>
        <v>1514286</v>
      </c>
      <c r="Q546" s="18">
        <f t="shared" si="82"/>
        <v>1514286</v>
      </c>
      <c r="R546" s="8">
        <f>Table1[[#This Row],[Số còn phải thu ĐK]]+Table1[[#This Row],[Giá Trị HD sau CK]]-Table1[[#This Row],[Số tiền đã thu]]</f>
        <v>0</v>
      </c>
      <c r="S546" s="7">
        <f>IF(Table1[[#This Row],[Ngày hóa đơn]]&lt;&gt;"",Table1[[#This Row],[Ngày hóa đơn]],Table1[[#This Row],[Ngày hạch toán]])</f>
        <v>45882</v>
      </c>
      <c r="T546" s="8"/>
      <c r="U546" s="7">
        <f>IF(Table1[[#This Row],[Ngày tính CN]]="","",S546+T546)</f>
        <v>45882</v>
      </c>
      <c r="V546" s="71">
        <f ca="1">IF(Table1[[#This Row],[Hạn thanh toán]]="","",IF((U546-NOW())&lt;0,0,(U546-NOW())))</f>
        <v>0</v>
      </c>
      <c r="W546" s="69"/>
      <c r="X546" s="65" t="str">
        <f t="shared" ca="1" si="81"/>
        <v/>
      </c>
      <c r="Y546" s="65" t="str">
        <f t="shared" si="79"/>
        <v>Đã thanh toán</v>
      </c>
      <c r="Z546" s="250">
        <f>Table1[[#This Row],[Hạn thanh toán]]</f>
        <v>45882</v>
      </c>
      <c r="AA546" s="250">
        <f>Table1[[#This Row],[Ngày Thanh toán]]</f>
        <v>45888</v>
      </c>
      <c r="AD546" s="3" t="str">
        <f>IF(Table1[[#This Row],[Mã khách hàng]]="","",VLOOKUP($A546,Ma_KH!$A:$Q,Ma_KH!O$1,0))</f>
        <v>KL00073</v>
      </c>
      <c r="AE546" s="3" t="str">
        <f>IF(Table1[[#This Row],[Mã khách hàng]]="","",VLOOKUP($A546,Ma_KH!$A:$Q,Ma_KH!P$1,0))</f>
        <v>Link mart</v>
      </c>
      <c r="AF546" s="3" t="str">
        <f>VLOOKUP(A546,Ma_KH!A:Q,Ma_KH!J$1,0)</f>
        <v>Vũ Anh Tuấn</v>
      </c>
    </row>
    <row r="547" spans="1:32" ht="16.5">
      <c r="A547" s="66" t="s">
        <v>89</v>
      </c>
      <c r="B547" s="66" t="s">
        <v>980</v>
      </c>
      <c r="C547" s="67">
        <v>45888</v>
      </c>
      <c r="D547" s="68" t="s">
        <v>992</v>
      </c>
      <c r="E547" s="67"/>
      <c r="F547" s="72"/>
      <c r="G547" s="72" t="s">
        <v>347</v>
      </c>
      <c r="H547" s="69"/>
      <c r="I547" s="69">
        <v>0</v>
      </c>
      <c r="J547" s="69">
        <f>(Table1[[#This Row],[Tiền hàng]]-Table1[[#This Row],[Tiền chiết khấu]])*8%</f>
        <v>0</v>
      </c>
      <c r="K547" s="69">
        <v>264626</v>
      </c>
      <c r="L547" s="8" t="s">
        <v>17</v>
      </c>
      <c r="M547" s="41">
        <v>45888</v>
      </c>
      <c r="N547" s="29" t="s">
        <v>3887</v>
      </c>
      <c r="O547" s="69">
        <f>IF(Table1[[#This Row],[Phân loại]]="Tồn đầu kỳ",Table1[[#This Row],[Tổng giá trị]],0)</f>
        <v>0</v>
      </c>
      <c r="P547" s="8">
        <f>IF(Table1[[#This Row],[Số còn phải thu ĐK]]&lt;&gt;0,0,IF(Table1[[#This Row],[Phân loại]]="Bán hàng",Table1[[#This Row],[Tổng giá trị]],-Table1[[#This Row],[Tổng giá trị]]))</f>
        <v>-264626</v>
      </c>
      <c r="Q547" s="18">
        <f t="shared" si="82"/>
        <v>-264626</v>
      </c>
      <c r="R547" s="8">
        <f>Table1[[#This Row],[Số còn phải thu ĐK]]+Table1[[#This Row],[Giá Trị HD sau CK]]-Table1[[#This Row],[Số tiền đã thu]]</f>
        <v>0</v>
      </c>
      <c r="S547" s="7">
        <f>IF(Table1[[#This Row],[Ngày hóa đơn]]&lt;&gt;"",Table1[[#This Row],[Ngày hóa đơn]],Table1[[#This Row],[Ngày hạch toán]])</f>
        <v>45888</v>
      </c>
      <c r="T547" s="8"/>
      <c r="U547" s="7">
        <f>IF(Table1[[#This Row],[Ngày tính CN]]="","",S547+T547)</f>
        <v>45888</v>
      </c>
      <c r="V547" s="71">
        <f ca="1">IF(Table1[[#This Row],[Hạn thanh toán]]="","",IF((U547-NOW())&lt;0,0,(U547-NOW())))</f>
        <v>0</v>
      </c>
      <c r="W547" s="69"/>
      <c r="X547" s="65" t="str">
        <f t="shared" ca="1" si="81"/>
        <v/>
      </c>
      <c r="Y547" s="65" t="str">
        <f t="shared" si="79"/>
        <v>Đã thanh toán</v>
      </c>
      <c r="Z547" s="250">
        <f>Table1[[#This Row],[Hạn thanh toán]]</f>
        <v>45888</v>
      </c>
      <c r="AA547" s="250">
        <f>Table1[[#This Row],[Ngày Thanh toán]]</f>
        <v>45888</v>
      </c>
      <c r="AD547" s="3" t="str">
        <f>IF(Table1[[#This Row],[Mã khách hàng]]="","",VLOOKUP($A547,Ma_KH!$A:$Q,Ma_KH!O$1,0))</f>
        <v>KL00073</v>
      </c>
      <c r="AE547" s="3" t="str">
        <f>IF(Table1[[#This Row],[Mã khách hàng]]="","",VLOOKUP($A547,Ma_KH!$A:$Q,Ma_KH!P$1,0))</f>
        <v>Link mart</v>
      </c>
      <c r="AF547" s="3" t="str">
        <f>VLOOKUP(A547,Ma_KH!A:Q,Ma_KH!J$1,0)</f>
        <v>Vũ Anh Tuấn</v>
      </c>
    </row>
    <row r="548" spans="1:32" ht="16.5">
      <c r="A548" s="73" t="s">
        <v>89</v>
      </c>
      <c r="B548" s="73" t="s">
        <v>980</v>
      </c>
      <c r="C548" s="75">
        <v>45897</v>
      </c>
      <c r="D548" s="76" t="s">
        <v>993</v>
      </c>
      <c r="E548" s="75"/>
      <c r="F548" s="81"/>
      <c r="G548" s="73" t="s">
        <v>982</v>
      </c>
      <c r="H548" s="69">
        <v>734310</v>
      </c>
      <c r="I548" s="69">
        <v>36716</v>
      </c>
      <c r="J548" s="69">
        <f>(Table1[[#This Row],[Tiền hàng]]-Table1[[#This Row],[Tiền chiết khấu]])*8%</f>
        <v>55807.520000000004</v>
      </c>
      <c r="K548" s="69">
        <v>753402</v>
      </c>
      <c r="L548" s="8" t="s">
        <v>24</v>
      </c>
      <c r="M548" s="41">
        <v>45899</v>
      </c>
      <c r="N548" s="29" t="s">
        <v>3888</v>
      </c>
      <c r="O548" s="69">
        <f>IF(Table1[[#This Row],[Phân loại]]="Tồn đầu kỳ",Table1[[#This Row],[Tổng giá trị]],0)</f>
        <v>0</v>
      </c>
      <c r="P548" s="8">
        <f>IF(Table1[[#This Row],[Số còn phải thu ĐK]]&lt;&gt;0,0,IF(Table1[[#This Row],[Phân loại]]="Bán hàng",Table1[[#This Row],[Tổng giá trị]],-Table1[[#This Row],[Tổng giá trị]]))</f>
        <v>753402</v>
      </c>
      <c r="Q548" s="18">
        <f t="shared" si="82"/>
        <v>753402</v>
      </c>
      <c r="R548" s="8">
        <f>Table1[[#This Row],[Số còn phải thu ĐK]]+Table1[[#This Row],[Giá Trị HD sau CK]]-Table1[[#This Row],[Số tiền đã thu]]</f>
        <v>0</v>
      </c>
      <c r="S548" s="7">
        <f>IF(Table1[[#This Row],[Ngày hóa đơn]]&lt;&gt;"",Table1[[#This Row],[Ngày hóa đơn]],Table1[[#This Row],[Ngày hạch toán]])</f>
        <v>45897</v>
      </c>
      <c r="T548" s="8"/>
      <c r="U548" s="7">
        <f>IF(Table1[[#This Row],[Ngày tính CN]]="","",S548+T548)</f>
        <v>45897</v>
      </c>
      <c r="V548" s="71">
        <f ca="1">IF(Table1[[#This Row],[Hạn thanh toán]]="","",IF((U548-NOW())&lt;0,0,(U548-NOW())))</f>
        <v>0</v>
      </c>
      <c r="W548" s="69"/>
      <c r="X548" s="65" t="str">
        <f t="shared" ca="1" si="81"/>
        <v/>
      </c>
      <c r="Y548" s="65" t="str">
        <f t="shared" si="79"/>
        <v>Đã thanh toán</v>
      </c>
      <c r="Z548" s="250">
        <f>Table1[[#This Row],[Hạn thanh toán]]</f>
        <v>45897</v>
      </c>
      <c r="AA548" s="250">
        <f>Table1[[#This Row],[Ngày Thanh toán]]</f>
        <v>45899</v>
      </c>
      <c r="AD548" s="3" t="str">
        <f>IF(Table1[[#This Row],[Mã khách hàng]]="","",VLOOKUP($A548,Ma_KH!$A:$Q,Ma_KH!O$1,0))</f>
        <v>KL00073</v>
      </c>
      <c r="AE548" s="3" t="str">
        <f>IF(Table1[[#This Row],[Mã khách hàng]]="","",VLOOKUP($A548,Ma_KH!$A:$Q,Ma_KH!P$1,0))</f>
        <v>Link mart</v>
      </c>
      <c r="AF548" s="3" t="str">
        <f>VLOOKUP(A548,Ma_KH!A:Q,Ma_KH!J$1,0)</f>
        <v>Vũ Anh Tuấn</v>
      </c>
    </row>
    <row r="549" spans="1:32" ht="16.5">
      <c r="A549" s="66" t="s">
        <v>89</v>
      </c>
      <c r="B549" s="66" t="s">
        <v>980</v>
      </c>
      <c r="C549" s="67">
        <v>45899</v>
      </c>
      <c r="D549" s="68" t="s">
        <v>994</v>
      </c>
      <c r="E549" s="67"/>
      <c r="F549" s="72"/>
      <c r="G549" s="72" t="s">
        <v>347</v>
      </c>
      <c r="H549" s="69"/>
      <c r="I549" s="69">
        <v>0</v>
      </c>
      <c r="J549" s="69">
        <f>(Table1[[#This Row],[Tiền hàng]]-Table1[[#This Row],[Tiền chiết khấu]])*8%</f>
        <v>0</v>
      </c>
      <c r="K549" s="69">
        <v>73431</v>
      </c>
      <c r="L549" s="8" t="s">
        <v>17</v>
      </c>
      <c r="M549" s="41">
        <v>45899</v>
      </c>
      <c r="N549" s="29" t="s">
        <v>3888</v>
      </c>
      <c r="O549" s="69">
        <f>IF(Table1[[#This Row],[Phân loại]]="Tồn đầu kỳ",Table1[[#This Row],[Tổng giá trị]],0)</f>
        <v>0</v>
      </c>
      <c r="P549" s="8">
        <f>IF(Table1[[#This Row],[Số còn phải thu ĐK]]&lt;&gt;0,0,IF(Table1[[#This Row],[Phân loại]]="Bán hàng",Table1[[#This Row],[Tổng giá trị]],-Table1[[#This Row],[Tổng giá trị]]))</f>
        <v>-73431</v>
      </c>
      <c r="Q549" s="18">
        <f t="shared" si="82"/>
        <v>-73431</v>
      </c>
      <c r="R549" s="8">
        <f>Table1[[#This Row],[Số còn phải thu ĐK]]+Table1[[#This Row],[Giá Trị HD sau CK]]-Table1[[#This Row],[Số tiền đã thu]]</f>
        <v>0</v>
      </c>
      <c r="S549" s="7">
        <f>IF(Table1[[#This Row],[Ngày hóa đơn]]&lt;&gt;"",Table1[[#This Row],[Ngày hóa đơn]],Table1[[#This Row],[Ngày hạch toán]])</f>
        <v>45899</v>
      </c>
      <c r="T549" s="8"/>
      <c r="U549" s="7">
        <f>IF(Table1[[#This Row],[Ngày tính CN]]="","",S549+T549)</f>
        <v>45899</v>
      </c>
      <c r="V549" s="71">
        <f ca="1">IF(Table1[[#This Row],[Hạn thanh toán]]="","",IF((U549-NOW())&lt;0,0,(U549-NOW())))</f>
        <v>0</v>
      </c>
      <c r="W549" s="69"/>
      <c r="X549" s="65" t="str">
        <f t="shared" ca="1" si="81"/>
        <v/>
      </c>
      <c r="Y549" s="65" t="str">
        <f t="shared" si="79"/>
        <v>Đã thanh toán</v>
      </c>
      <c r="Z549" s="250">
        <f>Table1[[#This Row],[Hạn thanh toán]]</f>
        <v>45899</v>
      </c>
      <c r="AA549" s="250">
        <f>Table1[[#This Row],[Ngày Thanh toán]]</f>
        <v>45899</v>
      </c>
      <c r="AD549" s="3" t="str">
        <f>IF(Table1[[#This Row],[Mã khách hàng]]="","",VLOOKUP($A549,Ma_KH!$A:$Q,Ma_KH!O$1,0))</f>
        <v>KL00073</v>
      </c>
      <c r="AE549" s="3" t="str">
        <f>IF(Table1[[#This Row],[Mã khách hàng]]="","",VLOOKUP($A549,Ma_KH!$A:$Q,Ma_KH!P$1,0))</f>
        <v>Link mart</v>
      </c>
      <c r="AF549" s="3" t="str">
        <f>VLOOKUP(A549,Ma_KH!A:Q,Ma_KH!J$1,0)</f>
        <v>Vũ Anh Tuấn</v>
      </c>
    </row>
    <row r="550" spans="1:32" ht="16.5">
      <c r="A550" s="73" t="s">
        <v>89</v>
      </c>
      <c r="B550" s="73" t="s">
        <v>980</v>
      </c>
      <c r="C550" s="75">
        <v>45905</v>
      </c>
      <c r="D550" s="76" t="s">
        <v>995</v>
      </c>
      <c r="E550" s="75"/>
      <c r="F550" s="81"/>
      <c r="G550" s="73" t="s">
        <v>982</v>
      </c>
      <c r="H550" s="69">
        <v>1110580</v>
      </c>
      <c r="I550" s="69">
        <v>55529</v>
      </c>
      <c r="J550" s="69">
        <f>(Table1[[#This Row],[Tiền hàng]]-Table1[[#This Row],[Tiền chiết khấu]])*8%</f>
        <v>84404.08</v>
      </c>
      <c r="K550" s="69">
        <v>1139455</v>
      </c>
      <c r="L550" s="8" t="s">
        <v>24</v>
      </c>
      <c r="M550" s="41">
        <v>45911</v>
      </c>
      <c r="N550" s="29" t="s">
        <v>3889</v>
      </c>
      <c r="O550" s="69">
        <f>IF(Table1[[#This Row],[Phân loại]]="Tồn đầu kỳ",Table1[[#This Row],[Tổng giá trị]],0)</f>
        <v>0</v>
      </c>
      <c r="P550" s="8">
        <f>IF(Table1[[#This Row],[Số còn phải thu ĐK]]&lt;&gt;0,0,IF(Table1[[#This Row],[Phân loại]]="Bán hàng",Table1[[#This Row],[Tổng giá trị]],-Table1[[#This Row],[Tổng giá trị]]))</f>
        <v>1139455</v>
      </c>
      <c r="Q550" s="18">
        <f t="shared" si="82"/>
        <v>1139455</v>
      </c>
      <c r="R550" s="8">
        <f>Table1[[#This Row],[Số còn phải thu ĐK]]+Table1[[#This Row],[Giá Trị HD sau CK]]-Table1[[#This Row],[Số tiền đã thu]]</f>
        <v>0</v>
      </c>
      <c r="S550" s="7">
        <f>IF(Table1[[#This Row],[Ngày hóa đơn]]&lt;&gt;"",Table1[[#This Row],[Ngày hóa đơn]],Table1[[#This Row],[Ngày hạch toán]])</f>
        <v>45905</v>
      </c>
      <c r="T550" s="8"/>
      <c r="U550" s="7">
        <f>IF(Table1[[#This Row],[Ngày tính CN]]="","",S550+T550)</f>
        <v>45905</v>
      </c>
      <c r="V550" s="71">
        <f ca="1">IF(Table1[[#This Row],[Hạn thanh toán]]="","",IF((U550-NOW())&lt;0,0,(U550-NOW())))</f>
        <v>0</v>
      </c>
      <c r="W550" s="69"/>
      <c r="X550" s="65" t="str">
        <f t="shared" ca="1" si="81"/>
        <v/>
      </c>
      <c r="Y550" s="65" t="str">
        <f t="shared" si="79"/>
        <v>Đã thanh toán</v>
      </c>
      <c r="Z550" s="250">
        <f>Table1[[#This Row],[Hạn thanh toán]]</f>
        <v>45905</v>
      </c>
      <c r="AA550" s="250">
        <f>Table1[[#This Row],[Ngày Thanh toán]]</f>
        <v>45911</v>
      </c>
      <c r="AD550" s="3" t="str">
        <f>IF(Table1[[#This Row],[Mã khách hàng]]="","",VLOOKUP($A550,Ma_KH!$A:$Q,Ma_KH!O$1,0))</f>
        <v>KL00073</v>
      </c>
      <c r="AE550" s="3" t="str">
        <f>IF(Table1[[#This Row],[Mã khách hàng]]="","",VLOOKUP($A550,Ma_KH!$A:$Q,Ma_KH!P$1,0))</f>
        <v>Link mart</v>
      </c>
      <c r="AF550" s="3" t="str">
        <f>VLOOKUP(A550,Ma_KH!A:Q,Ma_KH!J$1,0)</f>
        <v>Vũ Anh Tuấn</v>
      </c>
    </row>
    <row r="551" spans="1:32" ht="16.5">
      <c r="A551" s="66" t="s">
        <v>89</v>
      </c>
      <c r="B551" s="66" t="s">
        <v>980</v>
      </c>
      <c r="C551" s="67">
        <v>45911</v>
      </c>
      <c r="D551" s="68" t="s">
        <v>996</v>
      </c>
      <c r="E551" s="67"/>
      <c r="F551" s="72"/>
      <c r="G551" s="72" t="s">
        <v>347</v>
      </c>
      <c r="H551" s="69"/>
      <c r="I551" s="69">
        <v>0</v>
      </c>
      <c r="J551" s="69">
        <f>(Table1[[#This Row],[Tiền hàng]]-Table1[[#This Row],[Tiền chiết khấu]])*8%</f>
        <v>0</v>
      </c>
      <c r="K551" s="69">
        <v>113945</v>
      </c>
      <c r="L551" s="8" t="s">
        <v>17</v>
      </c>
      <c r="M551" s="41">
        <v>45911</v>
      </c>
      <c r="N551" s="29" t="s">
        <v>3889</v>
      </c>
      <c r="O551" s="69">
        <f>IF(Table1[[#This Row],[Phân loại]]="Tồn đầu kỳ",Table1[[#This Row],[Tổng giá trị]],0)</f>
        <v>0</v>
      </c>
      <c r="P551" s="8">
        <f>IF(Table1[[#This Row],[Số còn phải thu ĐK]]&lt;&gt;0,0,IF(Table1[[#This Row],[Phân loại]]="Bán hàng",Table1[[#This Row],[Tổng giá trị]],-Table1[[#This Row],[Tổng giá trị]]))</f>
        <v>-113945</v>
      </c>
      <c r="Q551" s="18">
        <f t="shared" si="82"/>
        <v>-113945</v>
      </c>
      <c r="R551" s="8">
        <f>Table1[[#This Row],[Số còn phải thu ĐK]]+Table1[[#This Row],[Giá Trị HD sau CK]]-Table1[[#This Row],[Số tiền đã thu]]</f>
        <v>0</v>
      </c>
      <c r="S551" s="7">
        <f>IF(Table1[[#This Row],[Ngày hóa đơn]]&lt;&gt;"",Table1[[#This Row],[Ngày hóa đơn]],Table1[[#This Row],[Ngày hạch toán]])</f>
        <v>45911</v>
      </c>
      <c r="T551" s="8"/>
      <c r="U551" s="7">
        <f>IF(Table1[[#This Row],[Ngày tính CN]]="","",S551+T551)</f>
        <v>45911</v>
      </c>
      <c r="V551" s="71">
        <f ca="1">IF(Table1[[#This Row],[Hạn thanh toán]]="","",IF((U551-NOW())&lt;0,0,(U551-NOW())))</f>
        <v>0</v>
      </c>
      <c r="W551" s="69"/>
      <c r="X551" s="65" t="str">
        <f t="shared" ca="1" si="81"/>
        <v/>
      </c>
      <c r="Y551" s="65" t="str">
        <f t="shared" si="79"/>
        <v>Đã thanh toán</v>
      </c>
      <c r="Z551" s="250">
        <f>Table1[[#This Row],[Hạn thanh toán]]</f>
        <v>45911</v>
      </c>
      <c r="AA551" s="250">
        <f>Table1[[#This Row],[Ngày Thanh toán]]</f>
        <v>45911</v>
      </c>
      <c r="AD551" s="3" t="str">
        <f>IF(Table1[[#This Row],[Mã khách hàng]]="","",VLOOKUP($A551,Ma_KH!$A:$Q,Ma_KH!O$1,0))</f>
        <v>KL00073</v>
      </c>
      <c r="AE551" s="3" t="str">
        <f>IF(Table1[[#This Row],[Mã khách hàng]]="","",VLOOKUP($A551,Ma_KH!$A:$Q,Ma_KH!P$1,0))</f>
        <v>Link mart</v>
      </c>
      <c r="AF551" s="3" t="str">
        <f>VLOOKUP(A551,Ma_KH!A:Q,Ma_KH!J$1,0)</f>
        <v>Vũ Anh Tuấn</v>
      </c>
    </row>
    <row r="552" spans="1:32" ht="16.5">
      <c r="A552" s="66" t="s">
        <v>89</v>
      </c>
      <c r="B552" s="66" t="s">
        <v>980</v>
      </c>
      <c r="C552" s="67">
        <v>45918</v>
      </c>
      <c r="D552" s="68" t="s">
        <v>997</v>
      </c>
      <c r="E552" s="67"/>
      <c r="F552" s="72"/>
      <c r="G552" s="66" t="s">
        <v>982</v>
      </c>
      <c r="H552" s="69">
        <v>587448</v>
      </c>
      <c r="I552" s="69">
        <v>29372</v>
      </c>
      <c r="J552" s="69">
        <f>(Table1[[#This Row],[Tiền hàng]]-Table1[[#This Row],[Tiền chiết khấu]])*8%</f>
        <v>44646.080000000002</v>
      </c>
      <c r="K552" s="69">
        <v>602722</v>
      </c>
      <c r="L552" s="8" t="s">
        <v>24</v>
      </c>
      <c r="M552" s="41">
        <v>45923</v>
      </c>
      <c r="N552" s="29" t="s">
        <v>3890</v>
      </c>
      <c r="O552" s="69">
        <f>IF(Table1[[#This Row],[Phân loại]]="Tồn đầu kỳ",Table1[[#This Row],[Tổng giá trị]],0)</f>
        <v>0</v>
      </c>
      <c r="P552" s="8">
        <f>IF(Table1[[#This Row],[Số còn phải thu ĐK]]&lt;&gt;0,0,IF(Table1[[#This Row],[Phân loại]]="Bán hàng",Table1[[#This Row],[Tổng giá trị]],-Table1[[#This Row],[Tổng giá trị]]))</f>
        <v>602722</v>
      </c>
      <c r="Q552" s="18">
        <f t="shared" si="82"/>
        <v>602722</v>
      </c>
      <c r="R552" s="8">
        <f>Table1[[#This Row],[Số còn phải thu ĐK]]+Table1[[#This Row],[Giá Trị HD sau CK]]-Table1[[#This Row],[Số tiền đã thu]]</f>
        <v>0</v>
      </c>
      <c r="S552" s="7">
        <f>IF(Table1[[#This Row],[Ngày hóa đơn]]&lt;&gt;"",Table1[[#This Row],[Ngày hóa đơn]],Table1[[#This Row],[Ngày hạch toán]])</f>
        <v>45918</v>
      </c>
      <c r="T552" s="8"/>
      <c r="U552" s="7">
        <f>IF(Table1[[#This Row],[Ngày tính CN]]="","",S552+T552)</f>
        <v>45918</v>
      </c>
      <c r="V552" s="71">
        <f ca="1">IF(Table1[[#This Row],[Hạn thanh toán]]="","",IF((U552-NOW())&lt;0,0,(U552-NOW())))</f>
        <v>0</v>
      </c>
      <c r="W552" s="69"/>
      <c r="X552" s="65" t="str">
        <f t="shared" ca="1" si="81"/>
        <v/>
      </c>
      <c r="Y552" s="65" t="str">
        <f t="shared" si="79"/>
        <v>Đã thanh toán</v>
      </c>
      <c r="Z552" s="250">
        <f>Table1[[#This Row],[Hạn thanh toán]]</f>
        <v>45918</v>
      </c>
      <c r="AA552" s="250">
        <f>Table1[[#This Row],[Ngày Thanh toán]]</f>
        <v>45923</v>
      </c>
      <c r="AD552" s="3" t="str">
        <f>IF(Table1[[#This Row],[Mã khách hàng]]="","",VLOOKUP($A552,Ma_KH!$A:$Q,Ma_KH!O$1,0))</f>
        <v>KL00073</v>
      </c>
      <c r="AE552" s="3" t="str">
        <f>IF(Table1[[#This Row],[Mã khách hàng]]="","",VLOOKUP($A552,Ma_KH!$A:$Q,Ma_KH!P$1,0))</f>
        <v>Link mart</v>
      </c>
      <c r="AF552" s="3" t="str">
        <f>VLOOKUP(A552,Ma_KH!A:Q,Ma_KH!J$1,0)</f>
        <v>Vũ Anh Tuấn</v>
      </c>
    </row>
    <row r="553" spans="1:32" ht="16.5">
      <c r="A553" s="66" t="s">
        <v>89</v>
      </c>
      <c r="B553" s="66" t="s">
        <v>980</v>
      </c>
      <c r="C553" s="67">
        <v>45930</v>
      </c>
      <c r="D553" s="68" t="s">
        <v>998</v>
      </c>
      <c r="E553" s="67"/>
      <c r="F553" s="72"/>
      <c r="G553" s="66" t="s">
        <v>982</v>
      </c>
      <c r="H553" s="69">
        <v>888464</v>
      </c>
      <c r="I553" s="69">
        <v>44423</v>
      </c>
      <c r="J553" s="69">
        <f>(Table1[[#This Row],[Tiền hàng]]-Table1[[#This Row],[Tiền chiết khấu]])*8%</f>
        <v>67523.28</v>
      </c>
      <c r="K553" s="69">
        <v>911564</v>
      </c>
      <c r="L553" s="8" t="s">
        <v>24</v>
      </c>
      <c r="M553" s="41">
        <v>45931</v>
      </c>
      <c r="N553" s="29" t="s">
        <v>3891</v>
      </c>
      <c r="O553" s="69">
        <f>IF(Table1[[#This Row],[Phân loại]]="Tồn đầu kỳ",Table1[[#This Row],[Tổng giá trị]],0)</f>
        <v>0</v>
      </c>
      <c r="P553" s="8">
        <f>IF(Table1[[#This Row],[Số còn phải thu ĐK]]&lt;&gt;0,0,IF(Table1[[#This Row],[Phân loại]]="Bán hàng",Table1[[#This Row],[Tổng giá trị]],-Table1[[#This Row],[Tổng giá trị]]))</f>
        <v>911564</v>
      </c>
      <c r="Q553" s="18">
        <f t="shared" si="82"/>
        <v>911564</v>
      </c>
      <c r="R553" s="8">
        <f>Table1[[#This Row],[Số còn phải thu ĐK]]+Table1[[#This Row],[Giá Trị HD sau CK]]-Table1[[#This Row],[Số tiền đã thu]]</f>
        <v>0</v>
      </c>
      <c r="S553" s="7">
        <f>IF(Table1[[#This Row],[Ngày hóa đơn]]&lt;&gt;"",Table1[[#This Row],[Ngày hóa đơn]],Table1[[#This Row],[Ngày hạch toán]])</f>
        <v>45930</v>
      </c>
      <c r="T553" s="8"/>
      <c r="U553" s="7">
        <f>IF(Table1[[#This Row],[Ngày tính CN]]="","",S553+T553)</f>
        <v>45930</v>
      </c>
      <c r="V553" s="71">
        <f ca="1">IF(Table1[[#This Row],[Hạn thanh toán]]="","",IF((U553-NOW())&lt;0,0,(U553-NOW())))</f>
        <v>0</v>
      </c>
      <c r="W553" s="69"/>
      <c r="X553" s="65" t="str">
        <f t="shared" ca="1" si="81"/>
        <v/>
      </c>
      <c r="Y553" s="65" t="str">
        <f t="shared" si="79"/>
        <v>Đã thanh toán</v>
      </c>
      <c r="Z553" s="250">
        <f>Table1[[#This Row],[Hạn thanh toán]]</f>
        <v>45930</v>
      </c>
      <c r="AA553" s="250">
        <f>Table1[[#This Row],[Ngày Thanh toán]]</f>
        <v>45931</v>
      </c>
      <c r="AD553" s="3" t="str">
        <f>IF(Table1[[#This Row],[Mã khách hàng]]="","",VLOOKUP($A553,Ma_KH!$A:$Q,Ma_KH!O$1,0))</f>
        <v>KL00073</v>
      </c>
      <c r="AE553" s="3" t="str">
        <f>IF(Table1[[#This Row],[Mã khách hàng]]="","",VLOOKUP($A553,Ma_KH!$A:$Q,Ma_KH!P$1,0))</f>
        <v>Link mart</v>
      </c>
      <c r="AF553" s="3" t="str">
        <f>VLOOKUP(A553,Ma_KH!A:Q,Ma_KH!J$1,0)</f>
        <v>Vũ Anh Tuấn</v>
      </c>
    </row>
    <row r="554" spans="1:32" ht="16.5">
      <c r="A554" s="66" t="s">
        <v>89</v>
      </c>
      <c r="B554" s="66" t="s">
        <v>980</v>
      </c>
      <c r="C554" s="67">
        <v>45952</v>
      </c>
      <c r="D554" s="68" t="s">
        <v>999</v>
      </c>
      <c r="E554" s="67"/>
      <c r="F554" s="72"/>
      <c r="G554" s="72" t="s">
        <v>1000</v>
      </c>
      <c r="H554" s="69">
        <v>1289600</v>
      </c>
      <c r="I554" s="69">
        <v>64480</v>
      </c>
      <c r="J554" s="69">
        <f>(Table1[[#This Row],[Tiền hàng]]-Table1[[#This Row],[Tiền chiết khấu]])*8%</f>
        <v>98009.600000000006</v>
      </c>
      <c r="K554" s="69">
        <v>1323130</v>
      </c>
      <c r="L554" s="8" t="s">
        <v>24</v>
      </c>
      <c r="M554" s="60">
        <v>45957</v>
      </c>
      <c r="N554" s="61" t="s">
        <v>3892</v>
      </c>
      <c r="O554" s="69">
        <f>IF(Table1[[#This Row],[Phân loại]]="Tồn đầu kỳ",Table1[[#This Row],[Tổng giá trị]],0)</f>
        <v>0</v>
      </c>
      <c r="P554" s="8">
        <f>IF(Table1[[#This Row],[Số còn phải thu ĐK]]&lt;&gt;0,0,IF(Table1[[#This Row],[Phân loại]]="Bán hàng",Table1[[#This Row],[Tổng giá trị]],-Table1[[#This Row],[Tổng giá trị]]))</f>
        <v>1323130</v>
      </c>
      <c r="Q554" s="18">
        <f t="shared" si="82"/>
        <v>1323130</v>
      </c>
      <c r="R554" s="8">
        <f>Table1[[#This Row],[Số còn phải thu ĐK]]+Table1[[#This Row],[Giá Trị HD sau CK]]-Table1[[#This Row],[Số tiền đã thu]]</f>
        <v>0</v>
      </c>
      <c r="S554" s="7">
        <f>IF(Table1[[#This Row],[Ngày hóa đơn]]&lt;&gt;"",Table1[[#This Row],[Ngày hóa đơn]],Table1[[#This Row],[Ngày hạch toán]])</f>
        <v>45952</v>
      </c>
      <c r="T554" s="8"/>
      <c r="U554" s="7">
        <f>IF(Table1[[#This Row],[Ngày tính CN]]="","",S554+T554)</f>
        <v>45952</v>
      </c>
      <c r="V554" s="71">
        <f ca="1">IF(Table1[[#This Row],[Hạn thanh toán]]="","",IF((U554-NOW())&lt;0,0,(U554-NOW())))</f>
        <v>0</v>
      </c>
      <c r="W554" s="69"/>
      <c r="X554" s="65" t="str">
        <f t="shared" ca="1" si="81"/>
        <v/>
      </c>
      <c r="Y554" s="65" t="str">
        <f t="shared" si="79"/>
        <v>Đã thanh toán</v>
      </c>
      <c r="Z554" s="250">
        <f>Table1[[#This Row],[Hạn thanh toán]]</f>
        <v>45952</v>
      </c>
      <c r="AA554" s="250">
        <f>Table1[[#This Row],[Ngày Thanh toán]]</f>
        <v>45957</v>
      </c>
      <c r="AD554" s="3" t="str">
        <f>IF(Table1[[#This Row],[Mã khách hàng]]="","",VLOOKUP($A554,Ma_KH!$A:$Q,Ma_KH!O$1,0))</f>
        <v>KL00073</v>
      </c>
      <c r="AE554" s="3" t="str">
        <f>IF(Table1[[#This Row],[Mã khách hàng]]="","",VLOOKUP($A554,Ma_KH!$A:$Q,Ma_KH!P$1,0))</f>
        <v>Link mart</v>
      </c>
      <c r="AF554" s="3" t="str">
        <f>VLOOKUP(A554,Ma_KH!A:Q,Ma_KH!J$1,0)</f>
        <v>Vũ Anh Tuấn</v>
      </c>
    </row>
    <row r="555" spans="1:32" ht="16.5">
      <c r="A555" s="66" t="s">
        <v>89</v>
      </c>
      <c r="B555" s="66" t="s">
        <v>980</v>
      </c>
      <c r="C555" s="60">
        <v>45971</v>
      </c>
      <c r="D555" s="61" t="s">
        <v>18892</v>
      </c>
      <c r="E555" s="67"/>
      <c r="F555" s="72"/>
      <c r="G555" s="72" t="s">
        <v>1000</v>
      </c>
      <c r="H555" s="69">
        <v>1166110</v>
      </c>
      <c r="I555" s="69">
        <v>58306</v>
      </c>
      <c r="J555" s="69">
        <f>(Table1[[#This Row],[Tiền hàng]]-Table1[[#This Row],[Tiền chiết khấu]])*8%</f>
        <v>88624.320000000007</v>
      </c>
      <c r="K555" s="69">
        <v>1254734</v>
      </c>
      <c r="L555" s="8" t="s">
        <v>24</v>
      </c>
      <c r="M555" s="60">
        <v>45973</v>
      </c>
      <c r="N555" s="61" t="s">
        <v>18894</v>
      </c>
      <c r="O555" s="69">
        <f>IF(Table1[[#This Row],[Phân loại]]="Tồn đầu kỳ",Table1[[#This Row],[Tổng giá trị]],0)</f>
        <v>0</v>
      </c>
      <c r="P555" s="8">
        <f>IF(Table1[[#This Row],[Số còn phải thu ĐK]]&lt;&gt;0,0,IF(Table1[[#This Row],[Phân loại]]="Bán hàng",Table1[[#This Row],[Tổng giá trị]],-Table1[[#This Row],[Tổng giá trị]]))</f>
        <v>1254734</v>
      </c>
      <c r="Q555" s="18">
        <f t="shared" si="82"/>
        <v>1254734</v>
      </c>
      <c r="R555" s="8">
        <f>Table1[[#This Row],[Số còn phải thu ĐK]]+Table1[[#This Row],[Giá Trị HD sau CK]]-Table1[[#This Row],[Số tiền đã thu]]</f>
        <v>0</v>
      </c>
      <c r="S555" s="7">
        <f>IF(Table1[[#This Row],[Ngày hóa đơn]]&lt;&gt;"",Table1[[#This Row],[Ngày hóa đơn]],Table1[[#This Row],[Ngày hạch toán]])</f>
        <v>45971</v>
      </c>
      <c r="T555" s="8"/>
      <c r="U555" s="7">
        <f>IF(Table1[[#This Row],[Ngày tính CN]]="","",S555+T555)</f>
        <v>45971</v>
      </c>
      <c r="V555" s="71">
        <f ca="1">IF(Table1[[#This Row],[Hạn thanh toán]]="","",IF((U555-NOW())&lt;0,0,(U555-NOW())))</f>
        <v>0</v>
      </c>
      <c r="W555" s="69"/>
      <c r="X555" s="65" t="str">
        <f t="shared" ca="1" si="81"/>
        <v/>
      </c>
      <c r="Y555" s="65" t="str">
        <f t="shared" ref="Y555:Y556" si="86">IF(R555=0,"Đã thanh toán",IF(X555="","",IF(X555&lt;=0,"Chưa đến hạn thanh toán",IF(X555&lt;=30,"Nợ quá hạn 30 ngày",IF(X555&lt;=60,"Nợ quá hạn từ 30 ngày đến 60 ngày",IF(X555&lt;=90,"Nợ quá hạn từ 60 ngày đến 90 ngày",IF(X555&lt;=120,"Nợ quá hạn từ 90 ngày đến 120 ngày","Nợ quá hạn hơn 120 ngày có khả năng mất thanh toán")))))))</f>
        <v>Đã thanh toán</v>
      </c>
      <c r="Z555" s="250">
        <f>Table1[[#This Row],[Hạn thanh toán]]</f>
        <v>45971</v>
      </c>
      <c r="AA555" s="250">
        <f>Table1[[#This Row],[Ngày Thanh toán]]</f>
        <v>45973</v>
      </c>
      <c r="AD555" s="3" t="str">
        <f>IF(Table1[[#This Row],[Mã khách hàng]]="","",VLOOKUP($A555,Ma_KH!$A:$Q,Ma_KH!O$1,0))</f>
        <v>KL00073</v>
      </c>
      <c r="AE555" s="3" t="str">
        <f>IF(Table1[[#This Row],[Mã khách hàng]]="","",VLOOKUP($A555,Ma_KH!$A:$Q,Ma_KH!P$1,0))</f>
        <v>Link mart</v>
      </c>
      <c r="AF555" s="3" t="str">
        <f>VLOOKUP(A555,Ma_KH!A:Q,Ma_KH!J$1,0)</f>
        <v>Vũ Anh Tuấn</v>
      </c>
    </row>
    <row r="556" spans="1:32" ht="16.5">
      <c r="A556" s="66" t="s">
        <v>89</v>
      </c>
      <c r="B556" s="66" t="s">
        <v>980</v>
      </c>
      <c r="C556" s="60">
        <v>45973</v>
      </c>
      <c r="D556" s="61" t="s">
        <v>18893</v>
      </c>
      <c r="E556" s="67"/>
      <c r="F556" s="72"/>
      <c r="G556" s="72" t="s">
        <v>1000</v>
      </c>
      <c r="H556" s="69"/>
      <c r="I556" s="69"/>
      <c r="J556" s="69">
        <f>(Table1[[#This Row],[Tiền hàng]]-Table1[[#This Row],[Tiền chiết khấu]])*8%</f>
        <v>0</v>
      </c>
      <c r="K556" s="69">
        <v>221560</v>
      </c>
      <c r="L556" s="8" t="s">
        <v>17</v>
      </c>
      <c r="M556" s="60">
        <v>45973</v>
      </c>
      <c r="N556" s="61" t="s">
        <v>18894</v>
      </c>
      <c r="O556" s="69">
        <f>IF(Table1[[#This Row],[Phân loại]]="Tồn đầu kỳ",Table1[[#This Row],[Tổng giá trị]],0)</f>
        <v>0</v>
      </c>
      <c r="P556" s="8">
        <f>IF(Table1[[#This Row],[Số còn phải thu ĐK]]&lt;&gt;0,0,IF(Table1[[#This Row],[Phân loại]]="Bán hàng",Table1[[#This Row],[Tổng giá trị]],-Table1[[#This Row],[Tổng giá trị]]))</f>
        <v>-221560</v>
      </c>
      <c r="Q556" s="18">
        <f t="shared" si="82"/>
        <v>-221560</v>
      </c>
      <c r="R556" s="8">
        <f>Table1[[#This Row],[Số còn phải thu ĐK]]+Table1[[#This Row],[Giá Trị HD sau CK]]-Table1[[#This Row],[Số tiền đã thu]]</f>
        <v>0</v>
      </c>
      <c r="S556" s="7">
        <f>IF(Table1[[#This Row],[Ngày hóa đơn]]&lt;&gt;"",Table1[[#This Row],[Ngày hóa đơn]],Table1[[#This Row],[Ngày hạch toán]])</f>
        <v>45973</v>
      </c>
      <c r="T556" s="8"/>
      <c r="U556" s="7">
        <f>IF(Table1[[#This Row],[Ngày tính CN]]="","",S556+T556)</f>
        <v>45973</v>
      </c>
      <c r="V556" s="71">
        <f ca="1">IF(Table1[[#This Row],[Hạn thanh toán]]="","",IF((U556-NOW())&lt;0,0,(U556-NOW())))</f>
        <v>0</v>
      </c>
      <c r="W556" s="69"/>
      <c r="X556" s="65" t="str">
        <f t="shared" ca="1" si="81"/>
        <v/>
      </c>
      <c r="Y556" s="65" t="str">
        <f t="shared" si="86"/>
        <v>Đã thanh toán</v>
      </c>
      <c r="Z556" s="250">
        <f>Table1[[#This Row],[Hạn thanh toán]]</f>
        <v>45973</v>
      </c>
      <c r="AA556" s="250">
        <f>Table1[[#This Row],[Ngày Thanh toán]]</f>
        <v>45973</v>
      </c>
      <c r="AD556" s="3" t="str">
        <f>IF(Table1[[#This Row],[Mã khách hàng]]="","",VLOOKUP($A556,Ma_KH!$A:$Q,Ma_KH!O$1,0))</f>
        <v>KL00073</v>
      </c>
      <c r="AE556" s="3" t="str">
        <f>IF(Table1[[#This Row],[Mã khách hàng]]="","",VLOOKUP($A556,Ma_KH!$A:$Q,Ma_KH!P$1,0))</f>
        <v>Link mart</v>
      </c>
      <c r="AF556" s="3" t="str">
        <f>VLOOKUP(A556,Ma_KH!A:Q,Ma_KH!J$1,0)</f>
        <v>Vũ Anh Tuấn</v>
      </c>
    </row>
    <row r="557" spans="1:32" ht="16.5">
      <c r="A557" s="66" t="s">
        <v>89</v>
      </c>
      <c r="B557" s="66" t="s">
        <v>980</v>
      </c>
      <c r="C557" s="317">
        <v>45988</v>
      </c>
      <c r="D557" s="316" t="s">
        <v>18966</v>
      </c>
      <c r="E557" s="67"/>
      <c r="F557" s="72"/>
      <c r="G557" s="72" t="s">
        <v>1000</v>
      </c>
      <c r="H557" s="69">
        <v>734310</v>
      </c>
      <c r="I557" s="69">
        <v>36716</v>
      </c>
      <c r="J557" s="69">
        <v>55808</v>
      </c>
      <c r="K557" s="69">
        <v>753402</v>
      </c>
      <c r="L557" s="8" t="s">
        <v>24</v>
      </c>
      <c r="M557" s="60">
        <v>45992</v>
      </c>
      <c r="N557" s="61"/>
      <c r="O557" s="69">
        <f>IF(Table1[[#This Row],[Phân loại]]="Tồn đầu kỳ",Table1[[#This Row],[Tổng giá trị]],0)</f>
        <v>0</v>
      </c>
      <c r="P557" s="8">
        <f>IF(Table1[[#This Row],[Số còn phải thu ĐK]]&lt;&gt;0,0,IF(Table1[[#This Row],[Phân loại]]="Bán hàng",Table1[[#This Row],[Tổng giá trị]],-Table1[[#This Row],[Tổng giá trị]]))</f>
        <v>753402</v>
      </c>
      <c r="Q557" s="70">
        <f t="shared" ref="Q557" si="87">IF(M557&lt;&gt;"",IF(O557&lt;&gt;0,O557,P557),0)</f>
        <v>753402</v>
      </c>
      <c r="R557" s="8">
        <f>Table1[[#This Row],[Số còn phải thu ĐK]]+Table1[[#This Row],[Giá Trị HD sau CK]]-Table1[[#This Row],[Số tiền đã thu]]</f>
        <v>0</v>
      </c>
      <c r="S557" s="7">
        <f>IF(Table1[[#This Row],[Ngày hóa đơn]]&lt;&gt;"",Table1[[#This Row],[Ngày hóa đơn]],Table1[[#This Row],[Ngày hạch toán]])</f>
        <v>45988</v>
      </c>
      <c r="T557" s="8"/>
      <c r="U557" s="7">
        <f>IF(Table1[[#This Row],[Ngày tính CN]]="","",S557+T557)</f>
        <v>45988</v>
      </c>
      <c r="V557" s="71">
        <f ca="1">IF(Table1[[#This Row],[Hạn thanh toán]]="","",IF((U557-NOW())&lt;0,0,(U557-NOW())))</f>
        <v>0</v>
      </c>
      <c r="W557" s="69"/>
      <c r="X557" s="65" t="str">
        <f t="shared" ca="1" si="81"/>
        <v/>
      </c>
      <c r="Y557" s="65" t="str">
        <f t="shared" ref="Y557" si="88">IF(R557=0,"Đã thanh toán",IF(X557="","",IF(X557&lt;=0,"Chưa đến hạn thanh toán",IF(X557&lt;=30,"Nợ quá hạn 30 ngày",IF(X557&lt;=60,"Nợ quá hạn từ 30 ngày đến 60 ngày",IF(X557&lt;=90,"Nợ quá hạn từ 60 ngày đến 90 ngày",IF(X557&lt;=120,"Nợ quá hạn từ 90 ngày đến 120 ngày","Nợ quá hạn hơn 120 ngày có khả năng mất thanh toán")))))))</f>
        <v>Đã thanh toán</v>
      </c>
      <c r="Z557" s="250">
        <f>Table1[[#This Row],[Hạn thanh toán]]</f>
        <v>45988</v>
      </c>
      <c r="AA557" s="250">
        <f>Table1[[#This Row],[Ngày Thanh toán]]</f>
        <v>45992</v>
      </c>
      <c r="AD557" s="3" t="str">
        <f>IF(Table1[[#This Row],[Mã khách hàng]]="","",VLOOKUP($A557,Ma_KH!$A:$Q,Ma_KH!O$1,0))</f>
        <v>KL00073</v>
      </c>
      <c r="AE557" s="3" t="str">
        <f>IF(Table1[[#This Row],[Mã khách hàng]]="","",VLOOKUP($A557,Ma_KH!$A:$Q,Ma_KH!P$1,0))</f>
        <v>Link mart</v>
      </c>
      <c r="AF557" s="3" t="str">
        <f>VLOOKUP(A557,Ma_KH!A:Q,Ma_KH!J$1,0)</f>
        <v>Vũ Anh Tuấn</v>
      </c>
    </row>
    <row r="558" spans="1:32" s="139" customFormat="1" ht="16.5">
      <c r="A558" s="127" t="s">
        <v>90</v>
      </c>
      <c r="B558" s="127" t="s">
        <v>1001</v>
      </c>
      <c r="C558" s="128">
        <v>45584</v>
      </c>
      <c r="D558" s="129" t="s">
        <v>3893</v>
      </c>
      <c r="E558" s="128"/>
      <c r="F558" s="130"/>
      <c r="G558" s="127" t="s">
        <v>1001</v>
      </c>
      <c r="H558" s="131">
        <v>1101465</v>
      </c>
      <c r="I558" s="131">
        <v>55073</v>
      </c>
      <c r="J558" s="131">
        <f>(Table1[[#This Row],[Tiền hàng]]-Table1[[#This Row],[Tiền chiết khấu]])*8%</f>
        <v>83711.360000000001</v>
      </c>
      <c r="K558" s="131">
        <v>1130103</v>
      </c>
      <c r="L558" s="132" t="s">
        <v>3643</v>
      </c>
      <c r="M558" s="133">
        <v>45663</v>
      </c>
      <c r="N558" s="134" t="s">
        <v>3894</v>
      </c>
      <c r="O558" s="131">
        <f>IF(Table1[[#This Row],[Phân loại]]="Tồn đầu kỳ",Table1[[#This Row],[Tổng giá trị]],0)</f>
        <v>1130103</v>
      </c>
      <c r="P558" s="132">
        <f>IF(Table1[[#This Row],[Số còn phải thu ĐK]]&lt;&gt;0,0,IF(Table1[[#This Row],[Phân loại]]="Bán hàng",Table1[[#This Row],[Tổng giá trị]],-Table1[[#This Row],[Tổng giá trị]]))</f>
        <v>0</v>
      </c>
      <c r="Q558" s="18">
        <f t="shared" si="82"/>
        <v>1130103</v>
      </c>
      <c r="R558" s="132">
        <f>Table1[[#This Row],[Số còn phải thu ĐK]]+Table1[[#This Row],[Giá Trị HD sau CK]]-Table1[[#This Row],[Số tiền đã thu]]</f>
        <v>0</v>
      </c>
      <c r="S558" s="136">
        <f>IF(Table1[[#This Row],[Ngày hóa đơn]]&lt;&gt;"",Table1[[#This Row],[Ngày hóa đơn]],Table1[[#This Row],[Ngày hạch toán]])</f>
        <v>45584</v>
      </c>
      <c r="T558" s="132"/>
      <c r="U558" s="136">
        <f>IF(Table1[[#This Row],[Ngày tính CN]]="","",S558+T558)</f>
        <v>45584</v>
      </c>
      <c r="V558" s="137">
        <f ca="1">IF(Table1[[#This Row],[Hạn thanh toán]]="","",IF((U558-NOW())&lt;0,0,(U558-NOW())))</f>
        <v>0</v>
      </c>
      <c r="W558" s="131"/>
      <c r="X558" s="65" t="str">
        <f t="shared" ca="1" si="81"/>
        <v/>
      </c>
      <c r="Y558" s="138" t="str">
        <f t="shared" ref="Y558" si="89">IF(R558=0,"Đã thanh toán",IF(X558="","",IF(X558&lt;=0,"Chưa đến hạn thanh toán",IF(X558&lt;=30,"Nợ quá hạn 30 ngày",IF(X558&lt;=60,"Nợ quá hạn từ 30 ngày đến 60 ngày",IF(X558&lt;=90,"Nợ quá hạn từ 60 ngày đến 90 ngày",IF(X558&lt;=120,"Nợ quá hạn từ 90 ngày đến 120 ngày","Nợ quá hạn hơn 120 ngày có khả năng mất thanh toán")))))))</f>
        <v>Đã thanh toán</v>
      </c>
      <c r="Z558" s="253">
        <f>Table1[[#This Row],[Hạn thanh toán]]</f>
        <v>45584</v>
      </c>
      <c r="AA558" s="253">
        <f>Table1[[#This Row],[Ngày Thanh toán]]</f>
        <v>45663</v>
      </c>
      <c r="AD558" s="3" t="str">
        <f>IF(Table1[[#This Row],[Mã khách hàng]]="","",VLOOKUP($A558,Ma_KH!$A:$Q,Ma_KH!O$1,0))</f>
        <v>KL.HN001</v>
      </c>
      <c r="AE558" s="3" t="str">
        <f>IF(Table1[[#This Row],[Mã khách hàng]]="","",VLOOKUP($A558,Ma_KH!$A:$Q,Ma_KH!P$1,0))</f>
        <v>Thực phẩm sạch Minh An SA2 the Sakura Vinhomes Smartcity, Tây Mỗ</v>
      </c>
      <c r="AF558" s="139" t="str">
        <f>VLOOKUP(A558,Ma_KH!A:Q,Ma_KH!J$1,0)</f>
        <v>Đỗ Minh Quang</v>
      </c>
    </row>
    <row r="559" spans="1:32" s="58" customFormat="1" ht="16.5">
      <c r="A559" s="45" t="s">
        <v>90</v>
      </c>
      <c r="B559" s="45" t="s">
        <v>1001</v>
      </c>
      <c r="C559" s="47">
        <v>45658</v>
      </c>
      <c r="D559" s="46" t="s">
        <v>1002</v>
      </c>
      <c r="E559" s="47"/>
      <c r="F559" s="49"/>
      <c r="G559" s="45" t="s">
        <v>915</v>
      </c>
      <c r="H559" s="54">
        <v>1101465</v>
      </c>
      <c r="I559" s="54">
        <v>55073</v>
      </c>
      <c r="J559" s="54">
        <f>(Table1[[#This Row],[Tiền hàng]]-Table1[[#This Row],[Tiền chiết khấu]])*8%</f>
        <v>83711.360000000001</v>
      </c>
      <c r="K559" s="54">
        <v>1130103</v>
      </c>
      <c r="L559" s="55" t="s">
        <v>24</v>
      </c>
      <c r="M559" s="155"/>
      <c r="N559" s="156"/>
      <c r="O559" s="54">
        <f>IF(Table1[[#This Row],[Phân loại]]="Tồn đầu kỳ",Table1[[#This Row],[Tổng giá trị]],0)</f>
        <v>0</v>
      </c>
      <c r="P559" s="55">
        <f>IF(Table1[[#This Row],[Số còn phải thu ĐK]]&lt;&gt;0,0,IF(Table1[[#This Row],[Phân loại]]="Bán hàng",Table1[[#This Row],[Tổng giá trị]],-Table1[[#This Row],[Tổng giá trị]]))</f>
        <v>1130103</v>
      </c>
      <c r="Q559" s="18">
        <f t="shared" si="82"/>
        <v>0</v>
      </c>
      <c r="R559" s="55">
        <f>Table1[[#This Row],[Số còn phải thu ĐK]]+Table1[[#This Row],[Giá Trị HD sau CK]]-Table1[[#This Row],[Số tiền đã thu]]</f>
        <v>1130103</v>
      </c>
      <c r="S559" s="56">
        <f>IF(Table1[[#This Row],[Ngày hóa đơn]]&lt;&gt;"",Table1[[#This Row],[Ngày hóa đơn]],Table1[[#This Row],[Ngày hạch toán]])</f>
        <v>45658</v>
      </c>
      <c r="T559" s="55"/>
      <c r="U559" s="56">
        <f>IF(Table1[[#This Row],[Ngày tính CN]]="","",S559+T559)</f>
        <v>45658</v>
      </c>
      <c r="V559" s="57">
        <f ca="1">IF(Table1[[#This Row],[Hạn thanh toán]]="","",IF((U559-NOW())&lt;0,0,(U559-NOW())))</f>
        <v>0</v>
      </c>
      <c r="W559" s="54"/>
      <c r="X559" s="65">
        <f t="shared" ca="1" si="81"/>
        <v>343.36242152778141</v>
      </c>
      <c r="Y559" s="109" t="str">
        <f t="shared" ca="1" si="79"/>
        <v>Nợ quá hạn hơn 120 ngày có khả năng mất thanh toán</v>
      </c>
      <c r="Z559" s="254">
        <f>Table1[[#This Row],[Hạn thanh toán]]</f>
        <v>45658</v>
      </c>
      <c r="AA559" s="254">
        <f>Table1[[#This Row],[Ngày Thanh toán]]</f>
        <v>0</v>
      </c>
      <c r="AD559" s="3" t="str">
        <f>IF(Table1[[#This Row],[Mã khách hàng]]="","",VLOOKUP($A559,Ma_KH!$A:$Q,Ma_KH!O$1,0))</f>
        <v>KL.HN001</v>
      </c>
      <c r="AE559" s="3" t="str">
        <f>IF(Table1[[#This Row],[Mã khách hàng]]="","",VLOOKUP($A559,Ma_KH!$A:$Q,Ma_KH!P$1,0))</f>
        <v>Thực phẩm sạch Minh An SA2 the Sakura Vinhomes Smartcity, Tây Mỗ</v>
      </c>
      <c r="AF559" s="58" t="str">
        <f>VLOOKUP(A559,Ma_KH!A:Q,Ma_KH!J$1,0)</f>
        <v>Đỗ Minh Quang</v>
      </c>
    </row>
    <row r="560" spans="1:32" ht="16.5">
      <c r="A560" s="73" t="s">
        <v>90</v>
      </c>
      <c r="B560" s="73" t="s">
        <v>1001</v>
      </c>
      <c r="C560" s="75">
        <v>45728</v>
      </c>
      <c r="D560" s="76" t="s">
        <v>1003</v>
      </c>
      <c r="E560" s="75"/>
      <c r="F560" s="81"/>
      <c r="G560" s="73" t="s">
        <v>915</v>
      </c>
      <c r="H560" s="69">
        <v>1101465</v>
      </c>
      <c r="I560" s="69">
        <v>55073</v>
      </c>
      <c r="J560" s="69">
        <f>(Table1[[#This Row],[Tiền hàng]]-Table1[[#This Row],[Tiền chiết khấu]])*8%</f>
        <v>83711.360000000001</v>
      </c>
      <c r="K560" s="69">
        <v>1130103</v>
      </c>
      <c r="L560" s="8" t="s">
        <v>24</v>
      </c>
      <c r="M560" s="41">
        <v>45733</v>
      </c>
      <c r="N560" s="29" t="s">
        <v>3895</v>
      </c>
      <c r="O560" s="69">
        <f>IF(Table1[[#This Row],[Phân loại]]="Tồn đầu kỳ",Table1[[#This Row],[Tổng giá trị]],0)</f>
        <v>0</v>
      </c>
      <c r="P560" s="8">
        <f>IF(Table1[[#This Row],[Số còn phải thu ĐK]]&lt;&gt;0,0,IF(Table1[[#This Row],[Phân loại]]="Bán hàng",Table1[[#This Row],[Tổng giá trị]],-Table1[[#This Row],[Tổng giá trị]]))</f>
        <v>1130103</v>
      </c>
      <c r="Q560" s="18">
        <f t="shared" si="82"/>
        <v>1130103</v>
      </c>
      <c r="R560" s="8">
        <f>Table1[[#This Row],[Số còn phải thu ĐK]]+Table1[[#This Row],[Giá Trị HD sau CK]]-Table1[[#This Row],[Số tiền đã thu]]</f>
        <v>0</v>
      </c>
      <c r="S560" s="7">
        <f>IF(Table1[[#This Row],[Ngày hóa đơn]]&lt;&gt;"",Table1[[#This Row],[Ngày hóa đơn]],Table1[[#This Row],[Ngày hạch toán]])</f>
        <v>45728</v>
      </c>
      <c r="T560" s="8"/>
      <c r="U560" s="7">
        <f>IF(Table1[[#This Row],[Ngày tính CN]]="","",S560+T560)</f>
        <v>45728</v>
      </c>
      <c r="V560" s="71">
        <f ca="1">IF(Table1[[#This Row],[Hạn thanh toán]]="","",IF((U560-NOW())&lt;0,0,(U560-NOW())))</f>
        <v>0</v>
      </c>
      <c r="W560" s="69"/>
      <c r="X560" s="65" t="str">
        <f t="shared" ca="1" si="81"/>
        <v/>
      </c>
      <c r="Y560" s="65" t="str">
        <f t="shared" si="79"/>
        <v>Đã thanh toán</v>
      </c>
      <c r="Z560" s="250">
        <f>Table1[[#This Row],[Hạn thanh toán]]</f>
        <v>45728</v>
      </c>
      <c r="AA560" s="250">
        <f>Table1[[#This Row],[Ngày Thanh toán]]</f>
        <v>45733</v>
      </c>
      <c r="AD560" s="3" t="str">
        <f>IF(Table1[[#This Row],[Mã khách hàng]]="","",VLOOKUP($A560,Ma_KH!$A:$Q,Ma_KH!O$1,0))</f>
        <v>KL.HN001</v>
      </c>
      <c r="AE560" s="3" t="str">
        <f>IF(Table1[[#This Row],[Mã khách hàng]]="","",VLOOKUP($A560,Ma_KH!$A:$Q,Ma_KH!P$1,0))</f>
        <v>Thực phẩm sạch Minh An SA2 the Sakura Vinhomes Smartcity, Tây Mỗ</v>
      </c>
      <c r="AF560" s="3" t="str">
        <f>VLOOKUP(A560,Ma_KH!A:Q,Ma_KH!J$1,0)</f>
        <v>Đỗ Minh Quang</v>
      </c>
    </row>
    <row r="561" spans="1:32" ht="16.5">
      <c r="A561" s="66" t="s">
        <v>90</v>
      </c>
      <c r="B561" s="66" t="s">
        <v>1001</v>
      </c>
      <c r="C561" s="67">
        <v>45733</v>
      </c>
      <c r="D561" s="68" t="s">
        <v>1004</v>
      </c>
      <c r="E561" s="67">
        <v>45733</v>
      </c>
      <c r="F561" s="72"/>
      <c r="G561" s="66" t="s">
        <v>352</v>
      </c>
      <c r="H561" s="69">
        <v>0</v>
      </c>
      <c r="I561" s="69">
        <v>0</v>
      </c>
      <c r="J561" s="69">
        <f>(Table1[[#This Row],[Tiền hàng]]-Table1[[#This Row],[Tiền chiết khấu]])*8%</f>
        <v>0</v>
      </c>
      <c r="K561" s="69">
        <v>75340</v>
      </c>
      <c r="L561" s="8" t="s">
        <v>17</v>
      </c>
      <c r="M561" s="41">
        <v>45733</v>
      </c>
      <c r="N561" s="29" t="s">
        <v>3895</v>
      </c>
      <c r="O561" s="69">
        <f>IF(Table1[[#This Row],[Phân loại]]="Tồn đầu kỳ",Table1[[#This Row],[Tổng giá trị]],0)</f>
        <v>0</v>
      </c>
      <c r="P561" s="8">
        <f>IF(Table1[[#This Row],[Số còn phải thu ĐK]]&lt;&gt;0,0,IF(Table1[[#This Row],[Phân loại]]="Bán hàng",Table1[[#This Row],[Tổng giá trị]],-Table1[[#This Row],[Tổng giá trị]]))</f>
        <v>-75340</v>
      </c>
      <c r="Q561" s="18">
        <f t="shared" si="82"/>
        <v>-75340</v>
      </c>
      <c r="R561" s="8">
        <f>Table1[[#This Row],[Số còn phải thu ĐK]]+Table1[[#This Row],[Giá Trị HD sau CK]]-Table1[[#This Row],[Số tiền đã thu]]</f>
        <v>0</v>
      </c>
      <c r="S561" s="7">
        <f>IF(Table1[[#This Row],[Ngày hóa đơn]]&lt;&gt;"",Table1[[#This Row],[Ngày hóa đơn]],Table1[[#This Row],[Ngày hạch toán]])</f>
        <v>45733</v>
      </c>
      <c r="T561" s="8"/>
      <c r="U561" s="7">
        <f>IF(Table1[[#This Row],[Ngày tính CN]]="","",S561+T561)</f>
        <v>45733</v>
      </c>
      <c r="V561" s="71">
        <f ca="1">IF(Table1[[#This Row],[Hạn thanh toán]]="","",IF((U561-NOW())&lt;0,0,(U561-NOW())))</f>
        <v>0</v>
      </c>
      <c r="W561" s="69"/>
      <c r="X561" s="65" t="str">
        <f t="shared" ca="1" si="81"/>
        <v/>
      </c>
      <c r="Y561" s="65" t="str">
        <f t="shared" si="79"/>
        <v>Đã thanh toán</v>
      </c>
      <c r="Z561" s="250">
        <f>Table1[[#This Row],[Hạn thanh toán]]</f>
        <v>45733</v>
      </c>
      <c r="AA561" s="250">
        <f>Table1[[#This Row],[Ngày Thanh toán]]</f>
        <v>45733</v>
      </c>
      <c r="AD561" s="3" t="str">
        <f>IF(Table1[[#This Row],[Mã khách hàng]]="","",VLOOKUP($A561,Ma_KH!$A:$Q,Ma_KH!O$1,0))</f>
        <v>KL.HN001</v>
      </c>
      <c r="AE561" s="3" t="str">
        <f>IF(Table1[[#This Row],[Mã khách hàng]]="","",VLOOKUP($A561,Ma_KH!$A:$Q,Ma_KH!P$1,0))</f>
        <v>Thực phẩm sạch Minh An SA2 the Sakura Vinhomes Smartcity, Tây Mỗ</v>
      </c>
      <c r="AF561" s="3" t="str">
        <f>VLOOKUP(A561,Ma_KH!A:Q,Ma_KH!J$1,0)</f>
        <v>Đỗ Minh Quang</v>
      </c>
    </row>
    <row r="562" spans="1:32" ht="16.5">
      <c r="A562" s="73" t="s">
        <v>90</v>
      </c>
      <c r="B562" s="73" t="s">
        <v>1001</v>
      </c>
      <c r="C562" s="75">
        <v>45814</v>
      </c>
      <c r="D562" s="76" t="s">
        <v>1005</v>
      </c>
      <c r="E562" s="75"/>
      <c r="F562" s="81"/>
      <c r="G562" s="73" t="s">
        <v>915</v>
      </c>
      <c r="H562" s="69">
        <v>1436283</v>
      </c>
      <c r="I562" s="69">
        <v>71814</v>
      </c>
      <c r="J562" s="69">
        <f>(Table1[[#This Row],[Tiền hàng]]-Table1[[#This Row],[Tiền chiết khấu]])*8%</f>
        <v>109157.52</v>
      </c>
      <c r="K562" s="69">
        <v>1473627</v>
      </c>
      <c r="L562" s="8" t="s">
        <v>24</v>
      </c>
      <c r="M562" s="41">
        <v>45817</v>
      </c>
      <c r="N562" s="29" t="s">
        <v>3896</v>
      </c>
      <c r="O562" s="69">
        <f>IF(Table1[[#This Row],[Phân loại]]="Tồn đầu kỳ",Table1[[#This Row],[Tổng giá trị]],0)</f>
        <v>0</v>
      </c>
      <c r="P562" s="8">
        <f>IF(Table1[[#This Row],[Số còn phải thu ĐK]]&lt;&gt;0,0,IF(Table1[[#This Row],[Phân loại]]="Bán hàng",Table1[[#This Row],[Tổng giá trị]],-Table1[[#This Row],[Tổng giá trị]]))</f>
        <v>1473627</v>
      </c>
      <c r="Q562" s="18">
        <f t="shared" si="82"/>
        <v>1473627</v>
      </c>
      <c r="R562" s="8">
        <f>Table1[[#This Row],[Số còn phải thu ĐK]]+Table1[[#This Row],[Giá Trị HD sau CK]]-Table1[[#This Row],[Số tiền đã thu]]</f>
        <v>0</v>
      </c>
      <c r="S562" s="7">
        <f>IF(Table1[[#This Row],[Ngày hóa đơn]]&lt;&gt;"",Table1[[#This Row],[Ngày hóa đơn]],Table1[[#This Row],[Ngày hạch toán]])</f>
        <v>45814</v>
      </c>
      <c r="T562" s="8"/>
      <c r="U562" s="7">
        <f>IF(Table1[[#This Row],[Ngày tính CN]]="","",S562+T562)</f>
        <v>45814</v>
      </c>
      <c r="V562" s="71">
        <f ca="1">IF(Table1[[#This Row],[Hạn thanh toán]]="","",IF((U562-NOW())&lt;0,0,(U562-NOW())))</f>
        <v>0</v>
      </c>
      <c r="W562" s="69"/>
      <c r="X562" s="65" t="str">
        <f t="shared" ca="1" si="81"/>
        <v/>
      </c>
      <c r="Y562" s="65" t="str">
        <f t="shared" si="79"/>
        <v>Đã thanh toán</v>
      </c>
      <c r="Z562" s="250">
        <f>Table1[[#This Row],[Hạn thanh toán]]</f>
        <v>45814</v>
      </c>
      <c r="AA562" s="250">
        <f>Table1[[#This Row],[Ngày Thanh toán]]</f>
        <v>45817</v>
      </c>
      <c r="AD562" s="3" t="str">
        <f>IF(Table1[[#This Row],[Mã khách hàng]]="","",VLOOKUP($A562,Ma_KH!$A:$Q,Ma_KH!O$1,0))</f>
        <v>KL.HN001</v>
      </c>
      <c r="AE562" s="3" t="str">
        <f>IF(Table1[[#This Row],[Mã khách hàng]]="","",VLOOKUP($A562,Ma_KH!$A:$Q,Ma_KH!P$1,0))</f>
        <v>Thực phẩm sạch Minh An SA2 the Sakura Vinhomes Smartcity, Tây Mỗ</v>
      </c>
      <c r="AF562" s="3" t="str">
        <f>VLOOKUP(A562,Ma_KH!A:Q,Ma_KH!J$1,0)</f>
        <v>Đỗ Minh Quang</v>
      </c>
    </row>
    <row r="563" spans="1:32" ht="16.5">
      <c r="A563" s="66" t="s">
        <v>90</v>
      </c>
      <c r="B563" s="66" t="s">
        <v>1001</v>
      </c>
      <c r="C563" s="67">
        <v>45817</v>
      </c>
      <c r="D563" s="68" t="s">
        <v>1006</v>
      </c>
      <c r="E563" s="67">
        <v>45817</v>
      </c>
      <c r="F563" s="72"/>
      <c r="G563" s="66" t="s">
        <v>352</v>
      </c>
      <c r="H563" s="69">
        <v>0</v>
      </c>
      <c r="I563" s="69">
        <v>0</v>
      </c>
      <c r="J563" s="69">
        <f>(Table1[[#This Row],[Tiền hàng]]-Table1[[#This Row],[Tiền chiết khấu]])*8%</f>
        <v>0</v>
      </c>
      <c r="K563" s="69">
        <v>189285</v>
      </c>
      <c r="L563" s="8" t="s">
        <v>17</v>
      </c>
      <c r="M563" s="41">
        <v>45817</v>
      </c>
      <c r="N563" s="29" t="s">
        <v>3896</v>
      </c>
      <c r="O563" s="69">
        <f>IF(Table1[[#This Row],[Phân loại]]="Tồn đầu kỳ",Table1[[#This Row],[Tổng giá trị]],0)</f>
        <v>0</v>
      </c>
      <c r="P563" s="8">
        <f>IF(Table1[[#This Row],[Số còn phải thu ĐK]]&lt;&gt;0,0,IF(Table1[[#This Row],[Phân loại]]="Bán hàng",Table1[[#This Row],[Tổng giá trị]],-Table1[[#This Row],[Tổng giá trị]]))</f>
        <v>-189285</v>
      </c>
      <c r="Q563" s="18">
        <f t="shared" si="82"/>
        <v>-189285</v>
      </c>
      <c r="R563" s="8">
        <f>Table1[[#This Row],[Số còn phải thu ĐK]]+Table1[[#This Row],[Giá Trị HD sau CK]]-Table1[[#This Row],[Số tiền đã thu]]</f>
        <v>0</v>
      </c>
      <c r="S563" s="7">
        <f>IF(Table1[[#This Row],[Ngày hóa đơn]]&lt;&gt;"",Table1[[#This Row],[Ngày hóa đơn]],Table1[[#This Row],[Ngày hạch toán]])</f>
        <v>45817</v>
      </c>
      <c r="T563" s="8"/>
      <c r="U563" s="7">
        <f>IF(Table1[[#This Row],[Ngày tính CN]]="","",S563+T563)</f>
        <v>45817</v>
      </c>
      <c r="V563" s="71">
        <f ca="1">IF(Table1[[#This Row],[Hạn thanh toán]]="","",IF((U563-NOW())&lt;0,0,(U563-NOW())))</f>
        <v>0</v>
      </c>
      <c r="W563" s="69"/>
      <c r="X563" s="65" t="str">
        <f t="shared" ca="1" si="81"/>
        <v/>
      </c>
      <c r="Y563" s="65" t="str">
        <f t="shared" si="79"/>
        <v>Đã thanh toán</v>
      </c>
      <c r="Z563" s="250">
        <f>Table1[[#This Row],[Hạn thanh toán]]</f>
        <v>45817</v>
      </c>
      <c r="AA563" s="250">
        <f>Table1[[#This Row],[Ngày Thanh toán]]</f>
        <v>45817</v>
      </c>
      <c r="AD563" s="3" t="str">
        <f>IF(Table1[[#This Row],[Mã khách hàng]]="","",VLOOKUP($A563,Ma_KH!$A:$Q,Ma_KH!O$1,0))</f>
        <v>KL.HN001</v>
      </c>
      <c r="AE563" s="3" t="str">
        <f>IF(Table1[[#This Row],[Mã khách hàng]]="","",VLOOKUP($A563,Ma_KH!$A:$Q,Ma_KH!P$1,0))</f>
        <v>Thực phẩm sạch Minh An SA2 the Sakura Vinhomes Smartcity, Tây Mỗ</v>
      </c>
      <c r="AF563" s="3" t="str">
        <f>VLOOKUP(A563,Ma_KH!A:Q,Ma_KH!J$1,0)</f>
        <v>Đỗ Minh Quang</v>
      </c>
    </row>
    <row r="564" spans="1:32" ht="16.5">
      <c r="A564" s="73" t="s">
        <v>90</v>
      </c>
      <c r="B564" s="73" t="s">
        <v>1001</v>
      </c>
      <c r="C564" s="75">
        <v>45849</v>
      </c>
      <c r="D564" s="76" t="s">
        <v>1007</v>
      </c>
      <c r="E564" s="75"/>
      <c r="F564" s="81"/>
      <c r="G564" s="73" t="s">
        <v>915</v>
      </c>
      <c r="H564" s="69">
        <v>1101465</v>
      </c>
      <c r="I564" s="69">
        <v>55073</v>
      </c>
      <c r="J564" s="69">
        <f>(Table1[[#This Row],[Tiền hàng]]-Table1[[#This Row],[Tiền chiết khấu]])*8%</f>
        <v>83711.360000000001</v>
      </c>
      <c r="K564" s="69">
        <v>1130103</v>
      </c>
      <c r="L564" s="8" t="s">
        <v>24</v>
      </c>
      <c r="M564" s="41">
        <v>45877</v>
      </c>
      <c r="N564" s="29" t="s">
        <v>3897</v>
      </c>
      <c r="O564" s="69">
        <f>IF(Table1[[#This Row],[Phân loại]]="Tồn đầu kỳ",Table1[[#This Row],[Tổng giá trị]],0)</f>
        <v>0</v>
      </c>
      <c r="P564" s="8">
        <f>IF(Table1[[#This Row],[Số còn phải thu ĐK]]&lt;&gt;0,0,IF(Table1[[#This Row],[Phân loại]]="Bán hàng",Table1[[#This Row],[Tổng giá trị]],-Table1[[#This Row],[Tổng giá trị]]))</f>
        <v>1130103</v>
      </c>
      <c r="Q564" s="18">
        <f t="shared" si="82"/>
        <v>1130103</v>
      </c>
      <c r="R564" s="8">
        <f>Table1[[#This Row],[Số còn phải thu ĐK]]+Table1[[#This Row],[Giá Trị HD sau CK]]-Table1[[#This Row],[Số tiền đã thu]]</f>
        <v>0</v>
      </c>
      <c r="S564" s="7">
        <f>IF(Table1[[#This Row],[Ngày hóa đơn]]&lt;&gt;"",Table1[[#This Row],[Ngày hóa đơn]],Table1[[#This Row],[Ngày hạch toán]])</f>
        <v>45849</v>
      </c>
      <c r="T564" s="8"/>
      <c r="U564" s="7">
        <f>IF(Table1[[#This Row],[Ngày tính CN]]="","",S564+T564)</f>
        <v>45849</v>
      </c>
      <c r="V564" s="71">
        <f ca="1">IF(Table1[[#This Row],[Hạn thanh toán]]="","",IF((U564-NOW())&lt;0,0,(U564-NOW())))</f>
        <v>0</v>
      </c>
      <c r="W564" s="69"/>
      <c r="X564" s="65" t="str">
        <f t="shared" ca="1" si="81"/>
        <v/>
      </c>
      <c r="Y564" s="65" t="str">
        <f t="shared" si="79"/>
        <v>Đã thanh toán</v>
      </c>
      <c r="Z564" s="250">
        <f>Table1[[#This Row],[Hạn thanh toán]]</f>
        <v>45849</v>
      </c>
      <c r="AA564" s="250">
        <f>Table1[[#This Row],[Ngày Thanh toán]]</f>
        <v>45877</v>
      </c>
      <c r="AD564" s="3" t="str">
        <f>IF(Table1[[#This Row],[Mã khách hàng]]="","",VLOOKUP($A564,Ma_KH!$A:$Q,Ma_KH!O$1,0))</f>
        <v>KL.HN001</v>
      </c>
      <c r="AE564" s="3" t="str">
        <f>IF(Table1[[#This Row],[Mã khách hàng]]="","",VLOOKUP($A564,Ma_KH!$A:$Q,Ma_KH!P$1,0))</f>
        <v>Thực phẩm sạch Minh An SA2 the Sakura Vinhomes Smartcity, Tây Mỗ</v>
      </c>
      <c r="AF564" s="3" t="str">
        <f>VLOOKUP(A564,Ma_KH!A:Q,Ma_KH!J$1,0)</f>
        <v>Đỗ Minh Quang</v>
      </c>
    </row>
    <row r="565" spans="1:32" ht="16.5">
      <c r="A565" s="66" t="s">
        <v>90</v>
      </c>
      <c r="B565" s="66" t="s">
        <v>1001</v>
      </c>
      <c r="C565" s="67">
        <v>45877</v>
      </c>
      <c r="D565" s="68" t="s">
        <v>1008</v>
      </c>
      <c r="E565" s="67">
        <v>45877</v>
      </c>
      <c r="F565" s="72"/>
      <c r="G565" s="66" t="s">
        <v>347</v>
      </c>
      <c r="H565" s="69">
        <v>0</v>
      </c>
      <c r="I565" s="69">
        <v>0</v>
      </c>
      <c r="J565" s="69">
        <f>(Table1[[#This Row],[Tiền hàng]]-Table1[[#This Row],[Tiền chiết khấu]])*8%</f>
        <v>0</v>
      </c>
      <c r="K565" s="69">
        <v>189848</v>
      </c>
      <c r="L565" s="8" t="s">
        <v>17</v>
      </c>
      <c r="M565" s="41">
        <v>45877</v>
      </c>
      <c r="N565" s="29" t="s">
        <v>3897</v>
      </c>
      <c r="O565" s="69">
        <f>IF(Table1[[#This Row],[Phân loại]]="Tồn đầu kỳ",Table1[[#This Row],[Tổng giá trị]],0)</f>
        <v>0</v>
      </c>
      <c r="P565" s="8">
        <f>IF(Table1[[#This Row],[Số còn phải thu ĐK]]&lt;&gt;0,0,IF(Table1[[#This Row],[Phân loại]]="Bán hàng",Table1[[#This Row],[Tổng giá trị]],-Table1[[#This Row],[Tổng giá trị]]))</f>
        <v>-189848</v>
      </c>
      <c r="Q565" s="18">
        <f t="shared" si="82"/>
        <v>-189848</v>
      </c>
      <c r="R565" s="8">
        <f>Table1[[#This Row],[Số còn phải thu ĐK]]+Table1[[#This Row],[Giá Trị HD sau CK]]-Table1[[#This Row],[Số tiền đã thu]]</f>
        <v>0</v>
      </c>
      <c r="S565" s="7">
        <f>IF(Table1[[#This Row],[Ngày hóa đơn]]&lt;&gt;"",Table1[[#This Row],[Ngày hóa đơn]],Table1[[#This Row],[Ngày hạch toán]])</f>
        <v>45877</v>
      </c>
      <c r="T565" s="8"/>
      <c r="U565" s="7">
        <f>IF(Table1[[#This Row],[Ngày tính CN]]="","",S565+T565)</f>
        <v>45877</v>
      </c>
      <c r="V565" s="71">
        <f ca="1">IF(Table1[[#This Row],[Hạn thanh toán]]="","",IF((U565-NOW())&lt;0,0,(U565-NOW())))</f>
        <v>0</v>
      </c>
      <c r="W565" s="69"/>
      <c r="X565" s="65" t="str">
        <f t="shared" ca="1" si="81"/>
        <v/>
      </c>
      <c r="Y565" s="65" t="str">
        <f t="shared" si="79"/>
        <v>Đã thanh toán</v>
      </c>
      <c r="Z565" s="250">
        <f>Table1[[#This Row],[Hạn thanh toán]]</f>
        <v>45877</v>
      </c>
      <c r="AA565" s="250">
        <f>Table1[[#This Row],[Ngày Thanh toán]]</f>
        <v>45877</v>
      </c>
      <c r="AD565" s="3" t="str">
        <f>IF(Table1[[#This Row],[Mã khách hàng]]="","",VLOOKUP($A565,Ma_KH!$A:$Q,Ma_KH!O$1,0))</f>
        <v>KL.HN001</v>
      </c>
      <c r="AE565" s="3" t="str">
        <f>IF(Table1[[#This Row],[Mã khách hàng]]="","",VLOOKUP($A565,Ma_KH!$A:$Q,Ma_KH!P$1,0))</f>
        <v>Thực phẩm sạch Minh An SA2 the Sakura Vinhomes Smartcity, Tây Mỗ</v>
      </c>
      <c r="AF565" s="3" t="str">
        <f>VLOOKUP(A565,Ma_KH!A:Q,Ma_KH!J$1,0)</f>
        <v>Đỗ Minh Quang</v>
      </c>
    </row>
    <row r="566" spans="1:32" ht="16.5">
      <c r="A566" s="73" t="s">
        <v>90</v>
      </c>
      <c r="B566" s="73" t="s">
        <v>1001</v>
      </c>
      <c r="C566" s="75">
        <v>45885</v>
      </c>
      <c r="D566" s="76" t="s">
        <v>1009</v>
      </c>
      <c r="E566" s="75"/>
      <c r="F566" s="81"/>
      <c r="G566" s="73" t="s">
        <v>915</v>
      </c>
      <c r="H566" s="69">
        <v>881172</v>
      </c>
      <c r="I566" s="69">
        <v>44059</v>
      </c>
      <c r="J566" s="69">
        <f>(Table1[[#This Row],[Tiền hàng]]-Table1[[#This Row],[Tiền chiết khấu]])*8%</f>
        <v>66969.040000000008</v>
      </c>
      <c r="K566" s="69">
        <v>904082</v>
      </c>
      <c r="L566" s="8" t="s">
        <v>24</v>
      </c>
      <c r="M566" s="41">
        <v>45905</v>
      </c>
      <c r="N566" s="29" t="s">
        <v>3898</v>
      </c>
      <c r="O566" s="69">
        <f>IF(Table1[[#This Row],[Phân loại]]="Tồn đầu kỳ",Table1[[#This Row],[Tổng giá trị]],0)</f>
        <v>0</v>
      </c>
      <c r="P566" s="8">
        <f>IF(Table1[[#This Row],[Số còn phải thu ĐK]]&lt;&gt;0,0,IF(Table1[[#This Row],[Phân loại]]="Bán hàng",Table1[[#This Row],[Tổng giá trị]],-Table1[[#This Row],[Tổng giá trị]]))</f>
        <v>904082</v>
      </c>
      <c r="Q566" s="18">
        <f t="shared" si="82"/>
        <v>904082</v>
      </c>
      <c r="R566" s="8">
        <f>Table1[[#This Row],[Số còn phải thu ĐK]]+Table1[[#This Row],[Giá Trị HD sau CK]]-Table1[[#This Row],[Số tiền đã thu]]</f>
        <v>0</v>
      </c>
      <c r="S566" s="7">
        <f>IF(Table1[[#This Row],[Ngày hóa đơn]]&lt;&gt;"",Table1[[#This Row],[Ngày hóa đơn]],Table1[[#This Row],[Ngày hạch toán]])</f>
        <v>45885</v>
      </c>
      <c r="T566" s="8"/>
      <c r="U566" s="7">
        <f>IF(Table1[[#This Row],[Ngày tính CN]]="","",S566+T566)</f>
        <v>45885</v>
      </c>
      <c r="V566" s="71">
        <f ca="1">IF(Table1[[#This Row],[Hạn thanh toán]]="","",IF((U566-NOW())&lt;0,0,(U566-NOW())))</f>
        <v>0</v>
      </c>
      <c r="W566" s="69"/>
      <c r="X566" s="65" t="str">
        <f t="shared" ca="1" si="81"/>
        <v/>
      </c>
      <c r="Y566" s="65" t="str">
        <f t="shared" si="79"/>
        <v>Đã thanh toán</v>
      </c>
      <c r="Z566" s="250">
        <f>Table1[[#This Row],[Hạn thanh toán]]</f>
        <v>45885</v>
      </c>
      <c r="AA566" s="250">
        <f>Table1[[#This Row],[Ngày Thanh toán]]</f>
        <v>45905</v>
      </c>
      <c r="AD566" s="3" t="str">
        <f>IF(Table1[[#This Row],[Mã khách hàng]]="","",VLOOKUP($A566,Ma_KH!$A:$Q,Ma_KH!O$1,0))</f>
        <v>KL.HN001</v>
      </c>
      <c r="AE566" s="3" t="str">
        <f>IF(Table1[[#This Row],[Mã khách hàng]]="","",VLOOKUP($A566,Ma_KH!$A:$Q,Ma_KH!P$1,0))</f>
        <v>Thực phẩm sạch Minh An SA2 the Sakura Vinhomes Smartcity, Tây Mỗ</v>
      </c>
      <c r="AF566" s="3" t="str">
        <f>VLOOKUP(A566,Ma_KH!A:Q,Ma_KH!J$1,0)</f>
        <v>Đỗ Minh Quang</v>
      </c>
    </row>
    <row r="567" spans="1:32" ht="16.5">
      <c r="A567" s="66" t="s">
        <v>90</v>
      </c>
      <c r="B567" s="66" t="s">
        <v>1001</v>
      </c>
      <c r="C567" s="67">
        <v>45894</v>
      </c>
      <c r="D567" s="68" t="s">
        <v>1010</v>
      </c>
      <c r="E567" s="67"/>
      <c r="F567" s="72"/>
      <c r="G567" s="66" t="s">
        <v>915</v>
      </c>
      <c r="H567" s="69">
        <v>558030</v>
      </c>
      <c r="I567" s="69">
        <v>27902</v>
      </c>
      <c r="J567" s="69">
        <f>(Table1[[#This Row],[Tiền hàng]]-Table1[[#This Row],[Tiền chiết khấu]])*8%</f>
        <v>42410.239999999998</v>
      </c>
      <c r="K567" s="69">
        <v>572538</v>
      </c>
      <c r="L567" s="8" t="s">
        <v>24</v>
      </c>
      <c r="M567" s="41">
        <v>45899</v>
      </c>
      <c r="N567" s="29" t="s">
        <v>3899</v>
      </c>
      <c r="O567" s="69">
        <f>IF(Table1[[#This Row],[Phân loại]]="Tồn đầu kỳ",Table1[[#This Row],[Tổng giá trị]],0)</f>
        <v>0</v>
      </c>
      <c r="P567" s="8">
        <f>IF(Table1[[#This Row],[Số còn phải thu ĐK]]&lt;&gt;0,0,IF(Table1[[#This Row],[Phân loại]]="Bán hàng",Table1[[#This Row],[Tổng giá trị]],-Table1[[#This Row],[Tổng giá trị]]))</f>
        <v>572538</v>
      </c>
      <c r="Q567" s="18">
        <f t="shared" si="82"/>
        <v>572538</v>
      </c>
      <c r="R567" s="8">
        <f>Table1[[#This Row],[Số còn phải thu ĐK]]+Table1[[#This Row],[Giá Trị HD sau CK]]-Table1[[#This Row],[Số tiền đã thu]]</f>
        <v>0</v>
      </c>
      <c r="S567" s="7">
        <f>IF(Table1[[#This Row],[Ngày hóa đơn]]&lt;&gt;"",Table1[[#This Row],[Ngày hóa đơn]],Table1[[#This Row],[Ngày hạch toán]])</f>
        <v>45894</v>
      </c>
      <c r="T567" s="8"/>
      <c r="U567" s="7">
        <f>IF(Table1[[#This Row],[Ngày tính CN]]="","",S567+T567)</f>
        <v>45894</v>
      </c>
      <c r="V567" s="71">
        <f ca="1">IF(Table1[[#This Row],[Hạn thanh toán]]="","",IF((U567-NOW())&lt;0,0,(U567-NOW())))</f>
        <v>0</v>
      </c>
      <c r="W567" s="69"/>
      <c r="X567" s="65" t="str">
        <f t="shared" ca="1" si="81"/>
        <v/>
      </c>
      <c r="Y567" s="65" t="str">
        <f t="shared" si="79"/>
        <v>Đã thanh toán</v>
      </c>
      <c r="Z567" s="250">
        <f>Table1[[#This Row],[Hạn thanh toán]]</f>
        <v>45894</v>
      </c>
      <c r="AA567" s="250">
        <f>Table1[[#This Row],[Ngày Thanh toán]]</f>
        <v>45899</v>
      </c>
      <c r="AD567" s="3" t="str">
        <f>IF(Table1[[#This Row],[Mã khách hàng]]="","",VLOOKUP($A567,Ma_KH!$A:$Q,Ma_KH!O$1,0))</f>
        <v>KL.HN001</v>
      </c>
      <c r="AE567" s="3" t="str">
        <f>IF(Table1[[#This Row],[Mã khách hàng]]="","",VLOOKUP($A567,Ma_KH!$A:$Q,Ma_KH!P$1,0))</f>
        <v>Thực phẩm sạch Minh An SA2 the Sakura Vinhomes Smartcity, Tây Mỗ</v>
      </c>
      <c r="AF567" s="3" t="str">
        <f>VLOOKUP(A567,Ma_KH!A:Q,Ma_KH!J$1,0)</f>
        <v>Đỗ Minh Quang</v>
      </c>
    </row>
    <row r="568" spans="1:32" ht="16.5">
      <c r="A568" s="66" t="s">
        <v>90</v>
      </c>
      <c r="B568" s="66" t="s">
        <v>1001</v>
      </c>
      <c r="C568" s="67">
        <v>45905</v>
      </c>
      <c r="D568" s="68" t="s">
        <v>1011</v>
      </c>
      <c r="E568" s="67">
        <v>45905</v>
      </c>
      <c r="F568" s="72"/>
      <c r="G568" s="66" t="s">
        <v>1012</v>
      </c>
      <c r="H568" s="69">
        <v>0</v>
      </c>
      <c r="I568" s="69">
        <v>0</v>
      </c>
      <c r="J568" s="69">
        <f>(Table1[[#This Row],[Tiền hàng]]-Table1[[#This Row],[Tiền chiết khấu]])*8%</f>
        <v>0</v>
      </c>
      <c r="K568" s="69">
        <v>150679</v>
      </c>
      <c r="L568" s="8" t="s">
        <v>17</v>
      </c>
      <c r="M568" s="41">
        <v>45905</v>
      </c>
      <c r="N568" s="29" t="s">
        <v>3898</v>
      </c>
      <c r="O568" s="69">
        <f>IF(Table1[[#This Row],[Phân loại]]="Tồn đầu kỳ",Table1[[#This Row],[Tổng giá trị]],0)</f>
        <v>0</v>
      </c>
      <c r="P568" s="8">
        <f>IF(Table1[[#This Row],[Số còn phải thu ĐK]]&lt;&gt;0,0,IF(Table1[[#This Row],[Phân loại]]="Bán hàng",Table1[[#This Row],[Tổng giá trị]],-Table1[[#This Row],[Tổng giá trị]]))</f>
        <v>-150679</v>
      </c>
      <c r="Q568" s="18">
        <f t="shared" si="82"/>
        <v>-150679</v>
      </c>
      <c r="R568" s="8">
        <f>Table1[[#This Row],[Số còn phải thu ĐK]]+Table1[[#This Row],[Giá Trị HD sau CK]]-Table1[[#This Row],[Số tiền đã thu]]</f>
        <v>0</v>
      </c>
      <c r="S568" s="7">
        <f>IF(Table1[[#This Row],[Ngày hóa đơn]]&lt;&gt;"",Table1[[#This Row],[Ngày hóa đơn]],Table1[[#This Row],[Ngày hạch toán]])</f>
        <v>45905</v>
      </c>
      <c r="T568" s="8"/>
      <c r="U568" s="7">
        <f>IF(Table1[[#This Row],[Ngày tính CN]]="","",S568+T568)</f>
        <v>45905</v>
      </c>
      <c r="V568" s="71">
        <f ca="1">IF(Table1[[#This Row],[Hạn thanh toán]]="","",IF((U568-NOW())&lt;0,0,(U568-NOW())))</f>
        <v>0</v>
      </c>
      <c r="W568" s="69"/>
      <c r="X568" s="65" t="str">
        <f t="shared" ca="1" si="81"/>
        <v/>
      </c>
      <c r="Y568" s="65" t="str">
        <f t="shared" si="79"/>
        <v>Đã thanh toán</v>
      </c>
      <c r="Z568" s="250">
        <f>Table1[[#This Row],[Hạn thanh toán]]</f>
        <v>45905</v>
      </c>
      <c r="AA568" s="250">
        <f>Table1[[#This Row],[Ngày Thanh toán]]</f>
        <v>45905</v>
      </c>
      <c r="AD568" s="3" t="str">
        <f>IF(Table1[[#This Row],[Mã khách hàng]]="","",VLOOKUP($A568,Ma_KH!$A:$Q,Ma_KH!O$1,0))</f>
        <v>KL.HN001</v>
      </c>
      <c r="AE568" s="3" t="str">
        <f>IF(Table1[[#This Row],[Mã khách hàng]]="","",VLOOKUP($A568,Ma_KH!$A:$Q,Ma_KH!P$1,0))</f>
        <v>Thực phẩm sạch Minh An SA2 the Sakura Vinhomes Smartcity, Tây Mỗ</v>
      </c>
      <c r="AF568" s="3" t="str">
        <f>VLOOKUP(A568,Ma_KH!A:Q,Ma_KH!J$1,0)</f>
        <v>Đỗ Minh Quang</v>
      </c>
    </row>
    <row r="569" spans="1:32" ht="16.5">
      <c r="A569" s="73" t="s">
        <v>90</v>
      </c>
      <c r="B569" s="73" t="s">
        <v>1001</v>
      </c>
      <c r="C569" s="75">
        <v>45915</v>
      </c>
      <c r="D569" s="76" t="s">
        <v>1013</v>
      </c>
      <c r="E569" s="75"/>
      <c r="F569" s="81"/>
      <c r="G569" s="73" t="s">
        <v>915</v>
      </c>
      <c r="H569" s="69">
        <v>1101465</v>
      </c>
      <c r="I569" s="69">
        <v>55073</v>
      </c>
      <c r="J569" s="69">
        <f>(Table1[[#This Row],[Tiền hàng]]-Table1[[#This Row],[Tiền chiết khấu]])*8%</f>
        <v>83711.360000000001</v>
      </c>
      <c r="K569" s="69">
        <v>1130103</v>
      </c>
      <c r="L569" s="8" t="s">
        <v>24</v>
      </c>
      <c r="M569" s="41">
        <v>45918</v>
      </c>
      <c r="N569" s="29" t="s">
        <v>3900</v>
      </c>
      <c r="O569" s="69">
        <f>IF(Table1[[#This Row],[Phân loại]]="Tồn đầu kỳ",Table1[[#This Row],[Tổng giá trị]],0)</f>
        <v>0</v>
      </c>
      <c r="P569" s="8">
        <f>IF(Table1[[#This Row],[Số còn phải thu ĐK]]&lt;&gt;0,0,IF(Table1[[#This Row],[Phân loại]]="Bán hàng",Table1[[#This Row],[Tổng giá trị]],-Table1[[#This Row],[Tổng giá trị]]))</f>
        <v>1130103</v>
      </c>
      <c r="Q569" s="18">
        <f t="shared" si="82"/>
        <v>1130103</v>
      </c>
      <c r="R569" s="8">
        <f>Table1[[#This Row],[Số còn phải thu ĐK]]+Table1[[#This Row],[Giá Trị HD sau CK]]-Table1[[#This Row],[Số tiền đã thu]]</f>
        <v>0</v>
      </c>
      <c r="S569" s="7">
        <f>IF(Table1[[#This Row],[Ngày hóa đơn]]&lt;&gt;"",Table1[[#This Row],[Ngày hóa đơn]],Table1[[#This Row],[Ngày hạch toán]])</f>
        <v>45915</v>
      </c>
      <c r="T569" s="8"/>
      <c r="U569" s="7">
        <f>IF(Table1[[#This Row],[Ngày tính CN]]="","",S569+T569)</f>
        <v>45915</v>
      </c>
      <c r="V569" s="71">
        <f ca="1">IF(Table1[[#This Row],[Hạn thanh toán]]="","",IF((U569-NOW())&lt;0,0,(U569-NOW())))</f>
        <v>0</v>
      </c>
      <c r="W569" s="69"/>
      <c r="X569" s="65" t="str">
        <f t="shared" ca="1" si="81"/>
        <v/>
      </c>
      <c r="Y569" s="65" t="str">
        <f t="shared" si="79"/>
        <v>Đã thanh toán</v>
      </c>
      <c r="Z569" s="250">
        <f>Table1[[#This Row],[Hạn thanh toán]]</f>
        <v>45915</v>
      </c>
      <c r="AA569" s="250">
        <f>Table1[[#This Row],[Ngày Thanh toán]]</f>
        <v>45918</v>
      </c>
      <c r="AD569" s="3" t="str">
        <f>IF(Table1[[#This Row],[Mã khách hàng]]="","",VLOOKUP($A569,Ma_KH!$A:$Q,Ma_KH!O$1,0))</f>
        <v>KL.HN001</v>
      </c>
      <c r="AE569" s="3" t="str">
        <f>IF(Table1[[#This Row],[Mã khách hàng]]="","",VLOOKUP($A569,Ma_KH!$A:$Q,Ma_KH!P$1,0))</f>
        <v>Thực phẩm sạch Minh An SA2 the Sakura Vinhomes Smartcity, Tây Mỗ</v>
      </c>
      <c r="AF569" s="3" t="str">
        <f>VLOOKUP(A569,Ma_KH!A:Q,Ma_KH!J$1,0)</f>
        <v>Đỗ Minh Quang</v>
      </c>
    </row>
    <row r="570" spans="1:32" ht="16.5">
      <c r="A570" s="66" t="s">
        <v>90</v>
      </c>
      <c r="B570" s="66" t="s">
        <v>1001</v>
      </c>
      <c r="C570" s="67">
        <v>45918</v>
      </c>
      <c r="D570" s="68" t="s">
        <v>1014</v>
      </c>
      <c r="E570" s="67">
        <v>45927</v>
      </c>
      <c r="F570" s="72"/>
      <c r="G570" s="66" t="s">
        <v>1015</v>
      </c>
      <c r="H570" s="69">
        <v>0</v>
      </c>
      <c r="I570" s="69">
        <v>0</v>
      </c>
      <c r="J570" s="69">
        <f>(Table1[[#This Row],[Tiền hàng]]-Table1[[#This Row],[Tiền chiết khấu]])*8%</f>
        <v>0</v>
      </c>
      <c r="K570" s="69">
        <v>150679</v>
      </c>
      <c r="L570" s="8" t="s">
        <v>17</v>
      </c>
      <c r="M570" s="41">
        <v>45918</v>
      </c>
      <c r="N570" s="29" t="s">
        <v>3900</v>
      </c>
      <c r="O570" s="69">
        <f>IF(Table1[[#This Row],[Phân loại]]="Tồn đầu kỳ",Table1[[#This Row],[Tổng giá trị]],0)</f>
        <v>0</v>
      </c>
      <c r="P570" s="8">
        <f>IF(Table1[[#This Row],[Số còn phải thu ĐK]]&lt;&gt;0,0,IF(Table1[[#This Row],[Phân loại]]="Bán hàng",Table1[[#This Row],[Tổng giá trị]],-Table1[[#This Row],[Tổng giá trị]]))</f>
        <v>-150679</v>
      </c>
      <c r="Q570" s="18">
        <f t="shared" si="82"/>
        <v>-150679</v>
      </c>
      <c r="R570" s="8">
        <f>Table1[[#This Row],[Số còn phải thu ĐK]]+Table1[[#This Row],[Giá Trị HD sau CK]]-Table1[[#This Row],[Số tiền đã thu]]</f>
        <v>0</v>
      </c>
      <c r="S570" s="7">
        <f>IF(Table1[[#This Row],[Ngày hóa đơn]]&lt;&gt;"",Table1[[#This Row],[Ngày hóa đơn]],Table1[[#This Row],[Ngày hạch toán]])</f>
        <v>45927</v>
      </c>
      <c r="T570" s="8"/>
      <c r="U570" s="7">
        <f>IF(Table1[[#This Row],[Ngày tính CN]]="","",S570+T570)</f>
        <v>45927</v>
      </c>
      <c r="V570" s="71">
        <f ca="1">IF(Table1[[#This Row],[Hạn thanh toán]]="","",IF((U570-NOW())&lt;0,0,(U570-NOW())))</f>
        <v>0</v>
      </c>
      <c r="W570" s="69"/>
      <c r="X570" s="65" t="str">
        <f t="shared" ca="1" si="81"/>
        <v/>
      </c>
      <c r="Y570" s="65" t="str">
        <f t="shared" si="79"/>
        <v>Đã thanh toán</v>
      </c>
      <c r="Z570" s="250">
        <f>Table1[[#This Row],[Hạn thanh toán]]</f>
        <v>45927</v>
      </c>
      <c r="AA570" s="250">
        <f>Table1[[#This Row],[Ngày Thanh toán]]</f>
        <v>45918</v>
      </c>
      <c r="AD570" s="3" t="str">
        <f>IF(Table1[[#This Row],[Mã khách hàng]]="","",VLOOKUP($A570,Ma_KH!$A:$Q,Ma_KH!O$1,0))</f>
        <v>KL.HN001</v>
      </c>
      <c r="AE570" s="3" t="str">
        <f>IF(Table1[[#This Row],[Mã khách hàng]]="","",VLOOKUP($A570,Ma_KH!$A:$Q,Ma_KH!P$1,0))</f>
        <v>Thực phẩm sạch Minh An SA2 the Sakura Vinhomes Smartcity, Tây Mỗ</v>
      </c>
      <c r="AF570" s="3" t="str">
        <f>VLOOKUP(A570,Ma_KH!A:Q,Ma_KH!J$1,0)</f>
        <v>Đỗ Minh Quang</v>
      </c>
    </row>
    <row r="571" spans="1:32" ht="16.5">
      <c r="A571" s="66" t="s">
        <v>90</v>
      </c>
      <c r="B571" s="66" t="s">
        <v>1001</v>
      </c>
      <c r="C571" s="67">
        <v>45939</v>
      </c>
      <c r="D571" s="68" t="s">
        <v>1016</v>
      </c>
      <c r="E571" s="67"/>
      <c r="F571" s="72"/>
      <c r="G571" s="66" t="s">
        <v>915</v>
      </c>
      <c r="H571" s="69">
        <v>734310</v>
      </c>
      <c r="I571" s="69">
        <v>36716</v>
      </c>
      <c r="J571" s="69">
        <f>(Table1[[#This Row],[Tiền hàng]]-Table1[[#This Row],[Tiền chiết khấu]])*8%</f>
        <v>55807.520000000004</v>
      </c>
      <c r="K571" s="69">
        <v>753402</v>
      </c>
      <c r="L571" s="8" t="s">
        <v>24</v>
      </c>
      <c r="M571" s="41">
        <v>45941</v>
      </c>
      <c r="N571" s="29" t="s">
        <v>3901</v>
      </c>
      <c r="O571" s="69">
        <f>IF(Table1[[#This Row],[Phân loại]]="Tồn đầu kỳ",Table1[[#This Row],[Tổng giá trị]],0)</f>
        <v>0</v>
      </c>
      <c r="P571" s="8">
        <f>IF(Table1[[#This Row],[Số còn phải thu ĐK]]&lt;&gt;0,0,IF(Table1[[#This Row],[Phân loại]]="Bán hàng",Table1[[#This Row],[Tổng giá trị]],-Table1[[#This Row],[Tổng giá trị]]))</f>
        <v>753402</v>
      </c>
      <c r="Q571" s="18">
        <f t="shared" si="82"/>
        <v>753402</v>
      </c>
      <c r="R571" s="8">
        <f>Table1[[#This Row],[Số còn phải thu ĐK]]+Table1[[#This Row],[Giá Trị HD sau CK]]-Table1[[#This Row],[Số tiền đã thu]]</f>
        <v>0</v>
      </c>
      <c r="S571" s="7">
        <f>IF(Table1[[#This Row],[Ngày hóa đơn]]&lt;&gt;"",Table1[[#This Row],[Ngày hóa đơn]],Table1[[#This Row],[Ngày hạch toán]])</f>
        <v>45939</v>
      </c>
      <c r="T571" s="8"/>
      <c r="U571" s="7">
        <f>IF(Table1[[#This Row],[Ngày tính CN]]="","",S571+T571)</f>
        <v>45939</v>
      </c>
      <c r="V571" s="71">
        <f ca="1">IF(Table1[[#This Row],[Hạn thanh toán]]="","",IF((U571-NOW())&lt;0,0,(U571-NOW())))</f>
        <v>0</v>
      </c>
      <c r="W571" s="69"/>
      <c r="X571" s="65" t="str">
        <f t="shared" ca="1" si="81"/>
        <v/>
      </c>
      <c r="Y571" s="65" t="str">
        <f t="shared" si="79"/>
        <v>Đã thanh toán</v>
      </c>
      <c r="Z571" s="250">
        <f>Table1[[#This Row],[Hạn thanh toán]]</f>
        <v>45939</v>
      </c>
      <c r="AA571" s="250">
        <f>Table1[[#This Row],[Ngày Thanh toán]]</f>
        <v>45941</v>
      </c>
      <c r="AD571" s="3" t="str">
        <f>IF(Table1[[#This Row],[Mã khách hàng]]="","",VLOOKUP($A571,Ma_KH!$A:$Q,Ma_KH!O$1,0))</f>
        <v>KL.HN001</v>
      </c>
      <c r="AE571" s="3" t="str">
        <f>IF(Table1[[#This Row],[Mã khách hàng]]="","",VLOOKUP($A571,Ma_KH!$A:$Q,Ma_KH!P$1,0))</f>
        <v>Thực phẩm sạch Minh An SA2 the Sakura Vinhomes Smartcity, Tây Mỗ</v>
      </c>
      <c r="AF571" s="3" t="str">
        <f>VLOOKUP(A571,Ma_KH!A:Q,Ma_KH!J$1,0)</f>
        <v>Đỗ Minh Quang</v>
      </c>
    </row>
    <row r="572" spans="1:32" ht="16.5">
      <c r="A572" s="66" t="s">
        <v>90</v>
      </c>
      <c r="B572" s="66" t="s">
        <v>1001</v>
      </c>
      <c r="C572" s="325">
        <v>45978</v>
      </c>
      <c r="D572" s="326" t="s">
        <v>18967</v>
      </c>
      <c r="E572" s="325"/>
      <c r="F572" s="327"/>
      <c r="G572" s="326" t="s">
        <v>18968</v>
      </c>
      <c r="H572" s="69">
        <v>957522</v>
      </c>
      <c r="I572" s="69">
        <v>72772</v>
      </c>
      <c r="J572" s="69">
        <v>47876</v>
      </c>
      <c r="K572" s="69">
        <v>982418</v>
      </c>
      <c r="L572" s="8" t="s">
        <v>24</v>
      </c>
      <c r="M572" s="142">
        <v>45989</v>
      </c>
      <c r="N572" s="29" t="s">
        <v>19286</v>
      </c>
      <c r="O572" s="69">
        <f>IF(Table1[[#This Row],[Phân loại]]="Tồn đầu kỳ",Table1[[#This Row],[Tổng giá trị]],0)</f>
        <v>0</v>
      </c>
      <c r="P572" s="8">
        <f>IF(Table1[[#This Row],[Số còn phải thu ĐK]]&lt;&gt;0,0,IF(Table1[[#This Row],[Phân loại]]="Bán hàng",Table1[[#This Row],[Tổng giá trị]],-Table1[[#This Row],[Tổng giá trị]]))</f>
        <v>982418</v>
      </c>
      <c r="Q572" s="18">
        <f t="shared" ref="Q572" si="90">IF(M572&lt;&gt;"",IF(O572&lt;&gt;0,O572,P572),0)</f>
        <v>982418</v>
      </c>
      <c r="R572" s="8">
        <f>Table1[[#This Row],[Số còn phải thu ĐK]]+Table1[[#This Row],[Giá Trị HD sau CK]]-Table1[[#This Row],[Số tiền đã thu]]</f>
        <v>0</v>
      </c>
      <c r="S572" s="7">
        <f>IF(Table1[[#This Row],[Ngày hóa đơn]]&lt;&gt;"",Table1[[#This Row],[Ngày hóa đơn]],Table1[[#This Row],[Ngày hạch toán]])</f>
        <v>45978</v>
      </c>
      <c r="T572" s="8"/>
      <c r="U572" s="7">
        <f>IF(Table1[[#This Row],[Ngày tính CN]]="","",S572+T572)</f>
        <v>45978</v>
      </c>
      <c r="V572" s="71">
        <f ca="1">IF(Table1[[#This Row],[Hạn thanh toán]]="","",IF((U572-NOW())&lt;0,0,(U572-NOW())))</f>
        <v>0</v>
      </c>
      <c r="W572" s="69"/>
      <c r="X572" s="65" t="str">
        <f t="shared" ca="1" si="81"/>
        <v/>
      </c>
      <c r="Y572" s="65" t="str">
        <f t="shared" ref="Y572" si="91">IF(R572=0,"Đã thanh toán",IF(X572="","",IF(X572&lt;=0,"Chưa đến hạn thanh toán",IF(X572&lt;=30,"Nợ quá hạn 30 ngày",IF(X572&lt;=60,"Nợ quá hạn từ 30 ngày đến 60 ngày",IF(X572&lt;=90,"Nợ quá hạn từ 60 ngày đến 90 ngày",IF(X572&lt;=120,"Nợ quá hạn từ 90 ngày đến 120 ngày","Nợ quá hạn hơn 120 ngày có khả năng mất thanh toán")))))))</f>
        <v>Đã thanh toán</v>
      </c>
      <c r="Z572" s="250">
        <f>Table1[[#This Row],[Hạn thanh toán]]</f>
        <v>45978</v>
      </c>
      <c r="AA572" s="250">
        <f>Table1[[#This Row],[Ngày Thanh toán]]</f>
        <v>45989</v>
      </c>
      <c r="AD572" s="3" t="str">
        <f>IF(Table1[[#This Row],[Mã khách hàng]]="","",VLOOKUP($A572,Ma_KH!$A:$Q,Ma_KH!O$1,0))</f>
        <v>KL.HN001</v>
      </c>
      <c r="AE572" s="3" t="str">
        <f>IF(Table1[[#This Row],[Mã khách hàng]]="","",VLOOKUP($A572,Ma_KH!$A:$Q,Ma_KH!P$1,0))</f>
        <v>Thực phẩm sạch Minh An SA2 the Sakura Vinhomes Smartcity, Tây Mỗ</v>
      </c>
      <c r="AF572" s="3" t="str">
        <f>VLOOKUP(A572,Ma_KH!A:Q,Ma_KH!J$1,0)</f>
        <v>Đỗ Minh Quang</v>
      </c>
    </row>
    <row r="573" spans="1:32" ht="16.5">
      <c r="A573" s="66" t="s">
        <v>91</v>
      </c>
      <c r="B573" s="79" t="s">
        <v>1017</v>
      </c>
      <c r="C573" s="67">
        <v>45660</v>
      </c>
      <c r="D573" s="68" t="s">
        <v>1018</v>
      </c>
      <c r="E573" s="67"/>
      <c r="F573" s="66"/>
      <c r="G573" s="66" t="s">
        <v>1019</v>
      </c>
      <c r="H573" s="69">
        <v>995876</v>
      </c>
      <c r="I573" s="69">
        <v>69711</v>
      </c>
      <c r="J573" s="69">
        <f>(Table1[[#This Row],[Tiền hàng]]-Table1[[#This Row],[Tiền chiết khấu]])*8%</f>
        <v>74093.2</v>
      </c>
      <c r="K573" s="69">
        <v>1000258</v>
      </c>
      <c r="L573" s="8" t="s">
        <v>24</v>
      </c>
      <c r="M573" s="41">
        <v>45664</v>
      </c>
      <c r="N573" s="29" t="s">
        <v>3985</v>
      </c>
      <c r="O573" s="69">
        <f>IF(Table1[[#This Row],[Phân loại]]="Tồn đầu kỳ",Table1[[#This Row],[Tổng giá trị]],0)</f>
        <v>0</v>
      </c>
      <c r="P573" s="8">
        <f>IF(Table1[[#This Row],[Số còn phải thu ĐK]]&lt;&gt;0,0,IF(Table1[[#This Row],[Phân loại]]="Bán hàng",Table1[[#This Row],[Tổng giá trị]],-Table1[[#This Row],[Tổng giá trị]]))</f>
        <v>1000258</v>
      </c>
      <c r="Q573" s="18">
        <f t="shared" si="82"/>
        <v>1000258</v>
      </c>
      <c r="R573" s="8">
        <f>Table1[[#This Row],[Số còn phải thu ĐK]]+Table1[[#This Row],[Giá Trị HD sau CK]]-Table1[[#This Row],[Số tiền đã thu]]</f>
        <v>0</v>
      </c>
      <c r="S573" s="7">
        <f>IF(Table1[[#This Row],[Ngày hóa đơn]]&lt;&gt;"",Table1[[#This Row],[Ngày hóa đơn]],Table1[[#This Row],[Ngày hạch toán]])</f>
        <v>45660</v>
      </c>
      <c r="T573" s="8"/>
      <c r="U573" s="7">
        <f>IF(Table1[[#This Row],[Ngày tính CN]]="","",S573+T573)</f>
        <v>45660</v>
      </c>
      <c r="V573" s="71">
        <f ca="1">IF(Table1[[#This Row],[Hạn thanh toán]]="","",IF((U573-NOW())&lt;0,0,(U573-NOW())))</f>
        <v>0</v>
      </c>
      <c r="W573" s="69"/>
      <c r="X573" s="65" t="str">
        <f t="shared" ca="1" si="81"/>
        <v/>
      </c>
      <c r="Y573" s="65" t="str">
        <f t="shared" si="79"/>
        <v>Đã thanh toán</v>
      </c>
      <c r="Z573" s="250">
        <f>Table1[[#This Row],[Hạn thanh toán]]</f>
        <v>45660</v>
      </c>
      <c r="AA573" s="250">
        <f>Table1[[#This Row],[Ngày Thanh toán]]</f>
        <v>45664</v>
      </c>
      <c r="AD573" s="3" t="str">
        <f>IF(Table1[[#This Row],[Mã khách hàng]]="","",VLOOKUP($A573,Ma_KH!$A:$Q,Ma_KH!O$1,0))</f>
        <v>KL00016</v>
      </c>
      <c r="AE573" s="3" t="str">
        <f>IF(Table1[[#This Row],[Mã khách hàng]]="","",VLOOKUP($A573,Ma_KH!$A:$Q,Ma_KH!P$1,0))</f>
        <v>Ms Quỳnh Siêu Thị Cara Mart</v>
      </c>
      <c r="AF573" s="3" t="str">
        <f>VLOOKUP(A573,Ma_KH!A:Q,Ma_KH!J$1,0)</f>
        <v>Đỗ Minh Quang</v>
      </c>
    </row>
    <row r="574" spans="1:32" ht="16.5">
      <c r="A574" s="73" t="s">
        <v>91</v>
      </c>
      <c r="B574" s="78" t="s">
        <v>1017</v>
      </c>
      <c r="C574" s="75">
        <v>45720</v>
      </c>
      <c r="D574" s="76" t="s">
        <v>1020</v>
      </c>
      <c r="E574" s="75"/>
      <c r="F574" s="73"/>
      <c r="G574" s="73" t="s">
        <v>1019</v>
      </c>
      <c r="H574" s="69">
        <v>722075</v>
      </c>
      <c r="I574" s="69">
        <v>50545</v>
      </c>
      <c r="J574" s="69">
        <f>(Table1[[#This Row],[Tiền hàng]]-Table1[[#This Row],[Tiền chiết khấu]])*8%</f>
        <v>53722.400000000001</v>
      </c>
      <c r="K574" s="69">
        <v>725252</v>
      </c>
      <c r="L574" s="8" t="s">
        <v>24</v>
      </c>
      <c r="M574" s="41">
        <v>45733</v>
      </c>
      <c r="N574" s="29" t="s">
        <v>3986</v>
      </c>
      <c r="O574" s="69">
        <f>IF(Table1[[#This Row],[Phân loại]]="Tồn đầu kỳ",Table1[[#This Row],[Tổng giá trị]],0)</f>
        <v>0</v>
      </c>
      <c r="P574" s="8">
        <f>IF(Table1[[#This Row],[Số còn phải thu ĐK]]&lt;&gt;0,0,IF(Table1[[#This Row],[Phân loại]]="Bán hàng",Table1[[#This Row],[Tổng giá trị]],-Table1[[#This Row],[Tổng giá trị]]))</f>
        <v>725252</v>
      </c>
      <c r="Q574" s="18">
        <f t="shared" si="82"/>
        <v>725252</v>
      </c>
      <c r="R574" s="8">
        <f>Table1[[#This Row],[Số còn phải thu ĐK]]+Table1[[#This Row],[Giá Trị HD sau CK]]-Table1[[#This Row],[Số tiền đã thu]]</f>
        <v>0</v>
      </c>
      <c r="S574" s="7">
        <f>IF(Table1[[#This Row],[Ngày hóa đơn]]&lt;&gt;"",Table1[[#This Row],[Ngày hóa đơn]],Table1[[#This Row],[Ngày hạch toán]])</f>
        <v>45720</v>
      </c>
      <c r="T574" s="8"/>
      <c r="U574" s="7">
        <f>IF(Table1[[#This Row],[Ngày tính CN]]="","",S574+T574)</f>
        <v>45720</v>
      </c>
      <c r="V574" s="71">
        <f ca="1">IF(Table1[[#This Row],[Hạn thanh toán]]="","",IF((U574-NOW())&lt;0,0,(U574-NOW())))</f>
        <v>0</v>
      </c>
      <c r="W574" s="69"/>
      <c r="X574" s="65" t="str">
        <f t="shared" ca="1" si="81"/>
        <v/>
      </c>
      <c r="Y574" s="65" t="str">
        <f t="shared" si="79"/>
        <v>Đã thanh toán</v>
      </c>
      <c r="Z574" s="250">
        <f>Table1[[#This Row],[Hạn thanh toán]]</f>
        <v>45720</v>
      </c>
      <c r="AA574" s="250">
        <f>Table1[[#This Row],[Ngày Thanh toán]]</f>
        <v>45733</v>
      </c>
      <c r="AD574" s="3" t="str">
        <f>IF(Table1[[#This Row],[Mã khách hàng]]="","",VLOOKUP($A574,Ma_KH!$A:$Q,Ma_KH!O$1,0))</f>
        <v>KL00016</v>
      </c>
      <c r="AE574" s="3" t="str">
        <f>IF(Table1[[#This Row],[Mã khách hàng]]="","",VLOOKUP($A574,Ma_KH!$A:$Q,Ma_KH!P$1,0))</f>
        <v>Ms Quỳnh Siêu Thị Cara Mart</v>
      </c>
      <c r="AF574" s="3" t="str">
        <f>VLOOKUP(A574,Ma_KH!A:Q,Ma_KH!J$1,0)</f>
        <v>Đỗ Minh Quang</v>
      </c>
    </row>
    <row r="575" spans="1:32" ht="16.5">
      <c r="A575" s="66" t="s">
        <v>91</v>
      </c>
      <c r="B575" s="79" t="s">
        <v>1017</v>
      </c>
      <c r="C575" s="67">
        <v>45733</v>
      </c>
      <c r="D575" s="68" t="s">
        <v>1021</v>
      </c>
      <c r="E575" s="67">
        <v>45733</v>
      </c>
      <c r="F575" s="66"/>
      <c r="G575" s="66" t="s">
        <v>352</v>
      </c>
      <c r="H575" s="69"/>
      <c r="I575" s="69">
        <v>0</v>
      </c>
      <c r="J575" s="69">
        <f>(Table1[[#This Row],[Tiền hàng]]-Table1[[#This Row],[Tiền chiết khấu]])*8%</f>
        <v>0</v>
      </c>
      <c r="K575" s="69">
        <v>147509</v>
      </c>
      <c r="L575" s="8" t="s">
        <v>17</v>
      </c>
      <c r="M575" s="41">
        <v>45733</v>
      </c>
      <c r="N575" s="29" t="s">
        <v>3986</v>
      </c>
      <c r="O575" s="69">
        <f>IF(Table1[[#This Row],[Phân loại]]="Tồn đầu kỳ",Table1[[#This Row],[Tổng giá trị]],0)</f>
        <v>0</v>
      </c>
      <c r="P575" s="8">
        <f>IF(Table1[[#This Row],[Số còn phải thu ĐK]]&lt;&gt;0,0,IF(Table1[[#This Row],[Phân loại]]="Bán hàng",Table1[[#This Row],[Tổng giá trị]],-Table1[[#This Row],[Tổng giá trị]]))</f>
        <v>-147509</v>
      </c>
      <c r="Q575" s="18">
        <f t="shared" si="82"/>
        <v>-147509</v>
      </c>
      <c r="R575" s="8">
        <f>Table1[[#This Row],[Số còn phải thu ĐK]]+Table1[[#This Row],[Giá Trị HD sau CK]]-Table1[[#This Row],[Số tiền đã thu]]</f>
        <v>0</v>
      </c>
      <c r="S575" s="7">
        <f>IF(Table1[[#This Row],[Ngày hóa đơn]]&lt;&gt;"",Table1[[#This Row],[Ngày hóa đơn]],Table1[[#This Row],[Ngày hạch toán]])</f>
        <v>45733</v>
      </c>
      <c r="T575" s="8"/>
      <c r="U575" s="7">
        <f>IF(Table1[[#This Row],[Ngày tính CN]]="","",S575+T575)</f>
        <v>45733</v>
      </c>
      <c r="V575" s="71">
        <f ca="1">IF(Table1[[#This Row],[Hạn thanh toán]]="","",IF((U575-NOW())&lt;0,0,(U575-NOW())))</f>
        <v>0</v>
      </c>
      <c r="W575" s="69"/>
      <c r="X575" s="65" t="str">
        <f t="shared" ca="1" si="81"/>
        <v/>
      </c>
      <c r="Y575" s="65" t="str">
        <f t="shared" si="79"/>
        <v>Đã thanh toán</v>
      </c>
      <c r="Z575" s="250">
        <f>Table1[[#This Row],[Hạn thanh toán]]</f>
        <v>45733</v>
      </c>
      <c r="AA575" s="250">
        <f>Table1[[#This Row],[Ngày Thanh toán]]</f>
        <v>45733</v>
      </c>
      <c r="AD575" s="3" t="str">
        <f>IF(Table1[[#This Row],[Mã khách hàng]]="","",VLOOKUP($A575,Ma_KH!$A:$Q,Ma_KH!O$1,0))</f>
        <v>KL00016</v>
      </c>
      <c r="AE575" s="3" t="str">
        <f>IF(Table1[[#This Row],[Mã khách hàng]]="","",VLOOKUP($A575,Ma_KH!$A:$Q,Ma_KH!P$1,0))</f>
        <v>Ms Quỳnh Siêu Thị Cara Mart</v>
      </c>
      <c r="AF575" s="3" t="str">
        <f>VLOOKUP(A575,Ma_KH!A:Q,Ma_KH!J$1,0)</f>
        <v>Đỗ Minh Quang</v>
      </c>
    </row>
    <row r="576" spans="1:32" ht="16.5">
      <c r="A576" s="66" t="s">
        <v>91</v>
      </c>
      <c r="B576" s="79" t="s">
        <v>1017</v>
      </c>
      <c r="C576" s="67">
        <v>45745</v>
      </c>
      <c r="D576" s="68" t="s">
        <v>1022</v>
      </c>
      <c r="E576" s="67"/>
      <c r="F576" s="66"/>
      <c r="G576" s="66" t="s">
        <v>1023</v>
      </c>
      <c r="H576" s="69">
        <v>995876</v>
      </c>
      <c r="I576" s="69">
        <v>69711</v>
      </c>
      <c r="J576" s="69">
        <f>(Table1[[#This Row],[Tiền hàng]]-Table1[[#This Row],[Tiền chiết khấu]])*8%</f>
        <v>74093.2</v>
      </c>
      <c r="K576" s="69">
        <v>1000258</v>
      </c>
      <c r="L576" s="8" t="s">
        <v>24</v>
      </c>
      <c r="M576" s="41">
        <v>45755</v>
      </c>
      <c r="N576" s="29" t="s">
        <v>3987</v>
      </c>
      <c r="O576" s="69">
        <f>IF(Table1[[#This Row],[Phân loại]]="Tồn đầu kỳ",Table1[[#This Row],[Tổng giá trị]],0)</f>
        <v>0</v>
      </c>
      <c r="P576" s="8">
        <f>IF(Table1[[#This Row],[Số còn phải thu ĐK]]&lt;&gt;0,0,IF(Table1[[#This Row],[Phân loại]]="Bán hàng",Table1[[#This Row],[Tổng giá trị]],-Table1[[#This Row],[Tổng giá trị]]))</f>
        <v>1000258</v>
      </c>
      <c r="Q576" s="18">
        <f t="shared" si="82"/>
        <v>1000258</v>
      </c>
      <c r="R576" s="8">
        <f>Table1[[#This Row],[Số còn phải thu ĐK]]+Table1[[#This Row],[Giá Trị HD sau CK]]-Table1[[#This Row],[Số tiền đã thu]]</f>
        <v>0</v>
      </c>
      <c r="S576" s="7">
        <f>IF(Table1[[#This Row],[Ngày hóa đơn]]&lt;&gt;"",Table1[[#This Row],[Ngày hóa đơn]],Table1[[#This Row],[Ngày hạch toán]])</f>
        <v>45745</v>
      </c>
      <c r="T576" s="8"/>
      <c r="U576" s="7">
        <f>IF(Table1[[#This Row],[Ngày tính CN]]="","",S576+T576)</f>
        <v>45745</v>
      </c>
      <c r="V576" s="71">
        <f ca="1">IF(Table1[[#This Row],[Hạn thanh toán]]="","",IF((U576-NOW())&lt;0,0,(U576-NOW())))</f>
        <v>0</v>
      </c>
      <c r="W576" s="69"/>
      <c r="X576" s="65" t="str">
        <f t="shared" ca="1" si="81"/>
        <v/>
      </c>
      <c r="Y576" s="65" t="str">
        <f t="shared" si="79"/>
        <v>Đã thanh toán</v>
      </c>
      <c r="Z576" s="250">
        <f>Table1[[#This Row],[Hạn thanh toán]]</f>
        <v>45745</v>
      </c>
      <c r="AA576" s="250">
        <f>Table1[[#This Row],[Ngày Thanh toán]]</f>
        <v>45755</v>
      </c>
      <c r="AD576" s="3" t="str">
        <f>IF(Table1[[#This Row],[Mã khách hàng]]="","",VLOOKUP($A576,Ma_KH!$A:$Q,Ma_KH!O$1,0))</f>
        <v>KL00016</v>
      </c>
      <c r="AE576" s="3" t="str">
        <f>IF(Table1[[#This Row],[Mã khách hàng]]="","",VLOOKUP($A576,Ma_KH!$A:$Q,Ma_KH!P$1,0))</f>
        <v>Ms Quỳnh Siêu Thị Cara Mart</v>
      </c>
      <c r="AF576" s="3" t="str">
        <f>VLOOKUP(A576,Ma_KH!A:Q,Ma_KH!J$1,0)</f>
        <v>Đỗ Minh Quang</v>
      </c>
    </row>
    <row r="577" spans="1:32" ht="16.5">
      <c r="A577" s="73" t="s">
        <v>91</v>
      </c>
      <c r="B577" s="78" t="s">
        <v>1017</v>
      </c>
      <c r="C577" s="75">
        <v>45870</v>
      </c>
      <c r="D577" s="76" t="s">
        <v>1024</v>
      </c>
      <c r="E577" s="75"/>
      <c r="F577" s="73"/>
      <c r="G577" s="73" t="s">
        <v>1023</v>
      </c>
      <c r="H577" s="69">
        <v>922445</v>
      </c>
      <c r="I577" s="69">
        <v>64571</v>
      </c>
      <c r="J577" s="69">
        <f>(Table1[[#This Row],[Tiền hàng]]-Table1[[#This Row],[Tiền chiết khấu]])*8%</f>
        <v>68629.919999999998</v>
      </c>
      <c r="K577" s="69">
        <v>926504</v>
      </c>
      <c r="L577" s="8" t="s">
        <v>24</v>
      </c>
      <c r="M577" s="41">
        <v>45876</v>
      </c>
      <c r="N577" s="29" t="s">
        <v>3988</v>
      </c>
      <c r="O577" s="69">
        <f>IF(Table1[[#This Row],[Phân loại]]="Tồn đầu kỳ",Table1[[#This Row],[Tổng giá trị]],0)</f>
        <v>0</v>
      </c>
      <c r="P577" s="8">
        <f>IF(Table1[[#This Row],[Số còn phải thu ĐK]]&lt;&gt;0,0,IF(Table1[[#This Row],[Phân loại]]="Bán hàng",Table1[[#This Row],[Tổng giá trị]],-Table1[[#This Row],[Tổng giá trị]]))</f>
        <v>926504</v>
      </c>
      <c r="Q577" s="18">
        <f t="shared" si="82"/>
        <v>926504</v>
      </c>
      <c r="R577" s="8">
        <f>Table1[[#This Row],[Số còn phải thu ĐK]]+Table1[[#This Row],[Giá Trị HD sau CK]]-Table1[[#This Row],[Số tiền đã thu]]</f>
        <v>0</v>
      </c>
      <c r="S577" s="7">
        <f>IF(Table1[[#This Row],[Ngày hóa đơn]]&lt;&gt;"",Table1[[#This Row],[Ngày hóa đơn]],Table1[[#This Row],[Ngày hạch toán]])</f>
        <v>45870</v>
      </c>
      <c r="T577" s="8"/>
      <c r="U577" s="7">
        <f>IF(Table1[[#This Row],[Ngày tính CN]]="","",S577+T577)</f>
        <v>45870</v>
      </c>
      <c r="V577" s="71">
        <f ca="1">IF(Table1[[#This Row],[Hạn thanh toán]]="","",IF((U577-NOW())&lt;0,0,(U577-NOW())))</f>
        <v>0</v>
      </c>
      <c r="W577" s="69"/>
      <c r="X577" s="65" t="str">
        <f t="shared" ca="1" si="81"/>
        <v/>
      </c>
      <c r="Y577" s="65" t="str">
        <f t="shared" si="79"/>
        <v>Đã thanh toán</v>
      </c>
      <c r="Z577" s="250">
        <f>Table1[[#This Row],[Hạn thanh toán]]</f>
        <v>45870</v>
      </c>
      <c r="AA577" s="250">
        <f>Table1[[#This Row],[Ngày Thanh toán]]</f>
        <v>45876</v>
      </c>
      <c r="AD577" s="3" t="str">
        <f>IF(Table1[[#This Row],[Mã khách hàng]]="","",VLOOKUP($A577,Ma_KH!$A:$Q,Ma_KH!O$1,0))</f>
        <v>KL00016</v>
      </c>
      <c r="AE577" s="3" t="str">
        <f>IF(Table1[[#This Row],[Mã khách hàng]]="","",VLOOKUP($A577,Ma_KH!$A:$Q,Ma_KH!P$1,0))</f>
        <v>Ms Quỳnh Siêu Thị Cara Mart</v>
      </c>
      <c r="AF577" s="3" t="str">
        <f>VLOOKUP(A577,Ma_KH!A:Q,Ma_KH!J$1,0)</f>
        <v>Đỗ Minh Quang</v>
      </c>
    </row>
    <row r="578" spans="1:32" ht="16.5">
      <c r="A578" s="66" t="s">
        <v>91</v>
      </c>
      <c r="B578" s="79" t="s">
        <v>1017</v>
      </c>
      <c r="C578" s="67">
        <v>45876</v>
      </c>
      <c r="D578" s="68" t="s">
        <v>1025</v>
      </c>
      <c r="E578" s="67">
        <v>45876</v>
      </c>
      <c r="F578" s="66"/>
      <c r="G578" s="66" t="s">
        <v>347</v>
      </c>
      <c r="H578" s="69"/>
      <c r="I578" s="69">
        <v>0</v>
      </c>
      <c r="J578" s="69">
        <f>(Table1[[#This Row],[Tiền hàng]]-Table1[[#This Row],[Tiền chiết khấu]])*8%</f>
        <v>0</v>
      </c>
      <c r="K578" s="69">
        <v>111547</v>
      </c>
      <c r="L578" s="8" t="s">
        <v>17</v>
      </c>
      <c r="M578" s="41">
        <v>45876</v>
      </c>
      <c r="N578" s="29" t="s">
        <v>3988</v>
      </c>
      <c r="O578" s="69">
        <f>IF(Table1[[#This Row],[Phân loại]]="Tồn đầu kỳ",Table1[[#This Row],[Tổng giá trị]],0)</f>
        <v>0</v>
      </c>
      <c r="P578" s="8">
        <f>IF(Table1[[#This Row],[Số còn phải thu ĐK]]&lt;&gt;0,0,IF(Table1[[#This Row],[Phân loại]]="Bán hàng",Table1[[#This Row],[Tổng giá trị]],-Table1[[#This Row],[Tổng giá trị]]))</f>
        <v>-111547</v>
      </c>
      <c r="Q578" s="18">
        <f t="shared" si="82"/>
        <v>-111547</v>
      </c>
      <c r="R578" s="8">
        <f>Table1[[#This Row],[Số còn phải thu ĐK]]+Table1[[#This Row],[Giá Trị HD sau CK]]-Table1[[#This Row],[Số tiền đã thu]]</f>
        <v>0</v>
      </c>
      <c r="S578" s="7">
        <f>IF(Table1[[#This Row],[Ngày hóa đơn]]&lt;&gt;"",Table1[[#This Row],[Ngày hóa đơn]],Table1[[#This Row],[Ngày hạch toán]])</f>
        <v>45876</v>
      </c>
      <c r="T578" s="8"/>
      <c r="U578" s="7">
        <f>IF(Table1[[#This Row],[Ngày tính CN]]="","",S578+T578)</f>
        <v>45876</v>
      </c>
      <c r="V578" s="71">
        <f ca="1">IF(Table1[[#This Row],[Hạn thanh toán]]="","",IF((U578-NOW())&lt;0,0,(U578-NOW())))</f>
        <v>0</v>
      </c>
      <c r="W578" s="69"/>
      <c r="X578" s="65" t="str">
        <f t="shared" ca="1" si="81"/>
        <v/>
      </c>
      <c r="Y578" s="65" t="str">
        <f t="shared" si="79"/>
        <v>Đã thanh toán</v>
      </c>
      <c r="Z578" s="250">
        <f>Table1[[#This Row],[Hạn thanh toán]]</f>
        <v>45876</v>
      </c>
      <c r="AA578" s="250">
        <f>Table1[[#This Row],[Ngày Thanh toán]]</f>
        <v>45876</v>
      </c>
      <c r="AD578" s="3" t="str">
        <f>IF(Table1[[#This Row],[Mã khách hàng]]="","",VLOOKUP($A578,Ma_KH!$A:$Q,Ma_KH!O$1,0))</f>
        <v>KL00016</v>
      </c>
      <c r="AE578" s="3" t="str">
        <f>IF(Table1[[#This Row],[Mã khách hàng]]="","",VLOOKUP($A578,Ma_KH!$A:$Q,Ma_KH!P$1,0))</f>
        <v>Ms Quỳnh Siêu Thị Cara Mart</v>
      </c>
      <c r="AF578" s="3" t="str">
        <f>VLOOKUP(A578,Ma_KH!A:Q,Ma_KH!J$1,0)</f>
        <v>Đỗ Minh Quang</v>
      </c>
    </row>
    <row r="579" spans="1:32" ht="16.5">
      <c r="A579" s="66" t="s">
        <v>92</v>
      </c>
      <c r="B579" s="242" t="s">
        <v>10524</v>
      </c>
      <c r="C579" s="67">
        <v>45664</v>
      </c>
      <c r="D579" s="68" t="s">
        <v>1027</v>
      </c>
      <c r="E579" s="67"/>
      <c r="F579" s="66"/>
      <c r="G579" s="66" t="s">
        <v>1028</v>
      </c>
      <c r="H579" s="69">
        <v>1110580</v>
      </c>
      <c r="I579" s="69">
        <v>0</v>
      </c>
      <c r="J579" s="69">
        <f>(Table1[[#This Row],[Tiền hàng]]-Table1[[#This Row],[Tiền chiết khấu]])*8%</f>
        <v>88846.400000000009</v>
      </c>
      <c r="K579" s="69">
        <v>1199426</v>
      </c>
      <c r="L579" s="8" t="s">
        <v>24</v>
      </c>
      <c r="M579" s="41">
        <v>45665</v>
      </c>
      <c r="N579" s="29" t="s">
        <v>3989</v>
      </c>
      <c r="O579" s="69">
        <f>IF(Table1[[#This Row],[Phân loại]]="Tồn đầu kỳ",Table1[[#This Row],[Tổng giá trị]],0)</f>
        <v>0</v>
      </c>
      <c r="P579" s="8">
        <f>IF(Table1[[#This Row],[Số còn phải thu ĐK]]&lt;&gt;0,0,IF(Table1[[#This Row],[Phân loại]]="Bán hàng",Table1[[#This Row],[Tổng giá trị]],-Table1[[#This Row],[Tổng giá trị]]))</f>
        <v>1199426</v>
      </c>
      <c r="Q579" s="18">
        <f t="shared" si="82"/>
        <v>1199426</v>
      </c>
      <c r="R579" s="8">
        <f>Table1[[#This Row],[Số còn phải thu ĐK]]+Table1[[#This Row],[Giá Trị HD sau CK]]-Table1[[#This Row],[Số tiền đã thu]]</f>
        <v>0</v>
      </c>
      <c r="S579" s="7">
        <f>IF(Table1[[#This Row],[Ngày hóa đơn]]&lt;&gt;"",Table1[[#This Row],[Ngày hóa đơn]],Table1[[#This Row],[Ngày hạch toán]])</f>
        <v>45664</v>
      </c>
      <c r="T579" s="8"/>
      <c r="U579" s="7">
        <f>IF(Table1[[#This Row],[Ngày tính CN]]="","",S579+T579)</f>
        <v>45664</v>
      </c>
      <c r="V579" s="71">
        <f ca="1">IF(Table1[[#This Row],[Hạn thanh toán]]="","",IF((U579-NOW())&lt;0,0,(U579-NOW())))</f>
        <v>0</v>
      </c>
      <c r="W579" s="69"/>
      <c r="X579" s="65" t="str">
        <f t="shared" ca="1" si="81"/>
        <v/>
      </c>
      <c r="Y579" s="65" t="str">
        <f t="shared" si="79"/>
        <v>Đã thanh toán</v>
      </c>
      <c r="Z579" s="250">
        <f>Table1[[#This Row],[Hạn thanh toán]]</f>
        <v>45664</v>
      </c>
      <c r="AA579" s="250">
        <f>Table1[[#This Row],[Ngày Thanh toán]]</f>
        <v>45665</v>
      </c>
      <c r="AD579" s="3" t="str">
        <f>IF(Table1[[#This Row],[Mã khách hàng]]="","",VLOOKUP($A579,Ma_KH!$A:$Q,Ma_KH!O$1,0))</f>
        <v>KL00047</v>
      </c>
      <c r="AE579" s="3" t="str">
        <f>IF(Table1[[#This Row],[Mã khách hàng]]="","",VLOOKUP($A579,Ma_KH!$A:$Q,Ma_KH!P$1,0))</f>
        <v>QUÁN HƯƠNG BẮC</v>
      </c>
      <c r="AF579" s="3" t="str">
        <f>VLOOKUP(A579,Ma_KH!A:Q,Ma_KH!J$1,0)</f>
        <v>Hứa Thị Ngọc Thơ</v>
      </c>
    </row>
    <row r="580" spans="1:32" ht="16.5">
      <c r="A580" s="66" t="s">
        <v>92</v>
      </c>
      <c r="B580" s="242" t="s">
        <v>10524</v>
      </c>
      <c r="C580" s="67">
        <v>45677</v>
      </c>
      <c r="D580" s="68" t="s">
        <v>1029</v>
      </c>
      <c r="E580" s="67"/>
      <c r="F580" s="66"/>
      <c r="G580" s="66" t="s">
        <v>1030</v>
      </c>
      <c r="H580" s="69">
        <v>1110580</v>
      </c>
      <c r="I580" s="69">
        <v>0</v>
      </c>
      <c r="J580" s="69">
        <f>(Table1[[#This Row],[Tiền hàng]]-Table1[[#This Row],[Tiền chiết khấu]])*8%</f>
        <v>88846.400000000009</v>
      </c>
      <c r="K580" s="69">
        <v>1199426</v>
      </c>
      <c r="L580" s="8" t="s">
        <v>24</v>
      </c>
      <c r="M580" s="41">
        <v>45678</v>
      </c>
      <c r="N580" s="29" t="s">
        <v>3990</v>
      </c>
      <c r="O580" s="69">
        <f>IF(Table1[[#This Row],[Phân loại]]="Tồn đầu kỳ",Table1[[#This Row],[Tổng giá trị]],0)</f>
        <v>0</v>
      </c>
      <c r="P580" s="8">
        <f>IF(Table1[[#This Row],[Số còn phải thu ĐK]]&lt;&gt;0,0,IF(Table1[[#This Row],[Phân loại]]="Bán hàng",Table1[[#This Row],[Tổng giá trị]],-Table1[[#This Row],[Tổng giá trị]]))</f>
        <v>1199426</v>
      </c>
      <c r="Q580" s="18">
        <f t="shared" si="82"/>
        <v>1199426</v>
      </c>
      <c r="R580" s="8">
        <f>Table1[[#This Row],[Số còn phải thu ĐK]]+Table1[[#This Row],[Giá Trị HD sau CK]]-Table1[[#This Row],[Số tiền đã thu]]</f>
        <v>0</v>
      </c>
      <c r="S580" s="7">
        <f>IF(Table1[[#This Row],[Ngày hóa đơn]]&lt;&gt;"",Table1[[#This Row],[Ngày hóa đơn]],Table1[[#This Row],[Ngày hạch toán]])</f>
        <v>45677</v>
      </c>
      <c r="T580" s="8"/>
      <c r="U580" s="7">
        <f>IF(Table1[[#This Row],[Ngày tính CN]]="","",S580+T580)</f>
        <v>45677</v>
      </c>
      <c r="V580" s="71">
        <f ca="1">IF(Table1[[#This Row],[Hạn thanh toán]]="","",IF((U580-NOW())&lt;0,0,(U580-NOW())))</f>
        <v>0</v>
      </c>
      <c r="W580" s="69"/>
      <c r="X580" s="65" t="str">
        <f t="shared" ca="1" si="81"/>
        <v/>
      </c>
      <c r="Y580" s="65" t="str">
        <f t="shared" ref="Y580:Y662" si="92">IF(R580=0,"Đã thanh toán",IF(X580="","",IF(X580&lt;=0,"Chưa đến hạn thanh toán",IF(X580&lt;=30,"Nợ quá hạn 30 ngày",IF(X580&lt;=60,"Nợ quá hạn từ 30 ngày đến 60 ngày",IF(X580&lt;=90,"Nợ quá hạn từ 60 ngày đến 90 ngày",IF(X580&lt;=120,"Nợ quá hạn từ 90 ngày đến 120 ngày","Nợ quá hạn hơn 120 ngày có khả năng mất thanh toán")))))))</f>
        <v>Đã thanh toán</v>
      </c>
      <c r="Z580" s="250">
        <f>Table1[[#This Row],[Hạn thanh toán]]</f>
        <v>45677</v>
      </c>
      <c r="AA580" s="250">
        <f>Table1[[#This Row],[Ngày Thanh toán]]</f>
        <v>45678</v>
      </c>
      <c r="AD580" s="3" t="str">
        <f>IF(Table1[[#This Row],[Mã khách hàng]]="","",VLOOKUP($A580,Ma_KH!$A:$Q,Ma_KH!O$1,0))</f>
        <v>KL00047</v>
      </c>
      <c r="AE580" s="3" t="str">
        <f>IF(Table1[[#This Row],[Mã khách hàng]]="","",VLOOKUP($A580,Ma_KH!$A:$Q,Ma_KH!P$1,0))</f>
        <v>QUÁN HƯƠNG BẮC</v>
      </c>
      <c r="AF580" s="3" t="str">
        <f>VLOOKUP(A580,Ma_KH!A:Q,Ma_KH!J$1,0)</f>
        <v>Hứa Thị Ngọc Thơ</v>
      </c>
    </row>
    <row r="581" spans="1:32" ht="16.5">
      <c r="A581" s="66" t="s">
        <v>92</v>
      </c>
      <c r="B581" s="242" t="s">
        <v>10524</v>
      </c>
      <c r="C581" s="67">
        <v>45681</v>
      </c>
      <c r="D581" s="68" t="s">
        <v>1031</v>
      </c>
      <c r="E581" s="67"/>
      <c r="F581" s="66"/>
      <c r="G581" s="66" t="s">
        <v>1028</v>
      </c>
      <c r="H581" s="69">
        <v>1110580</v>
      </c>
      <c r="I581" s="69">
        <v>0</v>
      </c>
      <c r="J581" s="69">
        <f>(Table1[[#This Row],[Tiền hàng]]-Table1[[#This Row],[Tiền chiết khấu]])*8%</f>
        <v>88846.400000000009</v>
      </c>
      <c r="K581" s="69">
        <v>1199426</v>
      </c>
      <c r="L581" s="8" t="s">
        <v>24</v>
      </c>
      <c r="M581" s="41">
        <v>45695</v>
      </c>
      <c r="N581" s="29" t="s">
        <v>3914</v>
      </c>
      <c r="O581" s="69">
        <f>IF(Table1[[#This Row],[Phân loại]]="Tồn đầu kỳ",Table1[[#This Row],[Tổng giá trị]],0)</f>
        <v>0</v>
      </c>
      <c r="P581" s="8">
        <f>IF(Table1[[#This Row],[Số còn phải thu ĐK]]&lt;&gt;0,0,IF(Table1[[#This Row],[Phân loại]]="Bán hàng",Table1[[#This Row],[Tổng giá trị]],-Table1[[#This Row],[Tổng giá trị]]))</f>
        <v>1199426</v>
      </c>
      <c r="Q581" s="18">
        <f t="shared" si="82"/>
        <v>1199426</v>
      </c>
      <c r="R581" s="8">
        <f>Table1[[#This Row],[Số còn phải thu ĐK]]+Table1[[#This Row],[Giá Trị HD sau CK]]-Table1[[#This Row],[Số tiền đã thu]]</f>
        <v>0</v>
      </c>
      <c r="S581" s="7">
        <f>IF(Table1[[#This Row],[Ngày hóa đơn]]&lt;&gt;"",Table1[[#This Row],[Ngày hóa đơn]],Table1[[#This Row],[Ngày hạch toán]])</f>
        <v>45681</v>
      </c>
      <c r="T581" s="8"/>
      <c r="U581" s="7">
        <f>IF(Table1[[#This Row],[Ngày tính CN]]="","",S581+T581)</f>
        <v>45681</v>
      </c>
      <c r="V581" s="71">
        <f ca="1">IF(Table1[[#This Row],[Hạn thanh toán]]="","",IF((U581-NOW())&lt;0,0,(U581-NOW())))</f>
        <v>0</v>
      </c>
      <c r="W581" s="69"/>
      <c r="X581" s="65" t="str">
        <f t="shared" ca="1" si="81"/>
        <v/>
      </c>
      <c r="Y581" s="65" t="str">
        <f t="shared" si="92"/>
        <v>Đã thanh toán</v>
      </c>
      <c r="Z581" s="250">
        <f>Table1[[#This Row],[Hạn thanh toán]]</f>
        <v>45681</v>
      </c>
      <c r="AA581" s="250">
        <f>Table1[[#This Row],[Ngày Thanh toán]]</f>
        <v>45695</v>
      </c>
      <c r="AD581" s="3" t="str">
        <f>IF(Table1[[#This Row],[Mã khách hàng]]="","",VLOOKUP($A581,Ma_KH!$A:$Q,Ma_KH!O$1,0))</f>
        <v>KL00047</v>
      </c>
      <c r="AE581" s="3" t="str">
        <f>IF(Table1[[#This Row],[Mã khách hàng]]="","",VLOOKUP($A581,Ma_KH!$A:$Q,Ma_KH!P$1,0))</f>
        <v>QUÁN HƯƠNG BẮC</v>
      </c>
      <c r="AF581" s="3" t="str">
        <f>VLOOKUP(A581,Ma_KH!A:Q,Ma_KH!J$1,0)</f>
        <v>Hứa Thị Ngọc Thơ</v>
      </c>
    </row>
    <row r="582" spans="1:32" ht="16.5">
      <c r="A582" s="73" t="s">
        <v>92</v>
      </c>
      <c r="B582" s="242" t="s">
        <v>10524</v>
      </c>
      <c r="C582" s="75">
        <v>45698</v>
      </c>
      <c r="D582" s="76" t="s">
        <v>1032</v>
      </c>
      <c r="E582" s="75"/>
      <c r="F582" s="73"/>
      <c r="G582" s="73" t="s">
        <v>1028</v>
      </c>
      <c r="H582" s="69">
        <v>1110580</v>
      </c>
      <c r="I582" s="69">
        <v>0</v>
      </c>
      <c r="J582" s="69">
        <f>(Table1[[#This Row],[Tiền hàng]]-Table1[[#This Row],[Tiền chiết khấu]])*8%</f>
        <v>88846.400000000009</v>
      </c>
      <c r="K582" s="69">
        <v>1199426</v>
      </c>
      <c r="L582" s="8" t="s">
        <v>24</v>
      </c>
      <c r="M582" s="7">
        <v>45994</v>
      </c>
      <c r="N582" s="8" t="s">
        <v>19288</v>
      </c>
      <c r="O582" s="69">
        <f>IF(Table1[[#This Row],[Phân loại]]="Tồn đầu kỳ",Table1[[#This Row],[Tổng giá trị]],0)</f>
        <v>0</v>
      </c>
      <c r="P582" s="8">
        <f>IF(Table1[[#This Row],[Số còn phải thu ĐK]]&lt;&gt;0,0,IF(Table1[[#This Row],[Phân loại]]="Bán hàng",Table1[[#This Row],[Tổng giá trị]],-Table1[[#This Row],[Tổng giá trị]]))</f>
        <v>1199426</v>
      </c>
      <c r="Q582" s="70">
        <f t="shared" si="82"/>
        <v>1199426</v>
      </c>
      <c r="R582" s="8">
        <f>Table1[[#This Row],[Số còn phải thu ĐK]]+Table1[[#This Row],[Giá Trị HD sau CK]]-Table1[[#This Row],[Số tiền đã thu]]</f>
        <v>0</v>
      </c>
      <c r="S582" s="7">
        <f>IF(Table1[[#This Row],[Ngày hóa đơn]]&lt;&gt;"",Table1[[#This Row],[Ngày hóa đơn]],Table1[[#This Row],[Ngày hạch toán]])</f>
        <v>45698</v>
      </c>
      <c r="T582" s="8"/>
      <c r="U582" s="7">
        <f>IF(Table1[[#This Row],[Ngày tính CN]]="","",S582+T582)</f>
        <v>45698</v>
      </c>
      <c r="V582" s="71">
        <f ca="1">IF(Table1[[#This Row],[Hạn thanh toán]]="","",IF((U582-NOW())&lt;0,0,(U582-NOW())))</f>
        <v>0</v>
      </c>
      <c r="W582" s="69"/>
      <c r="X582" s="65" t="str">
        <f t="shared" ca="1" si="81"/>
        <v/>
      </c>
      <c r="Y582" s="65" t="str">
        <f t="shared" si="92"/>
        <v>Đã thanh toán</v>
      </c>
      <c r="Z582" s="250">
        <f>Table1[[#This Row],[Hạn thanh toán]]</f>
        <v>45698</v>
      </c>
      <c r="AA582" s="250">
        <f>Table1[[#This Row],[Ngày Thanh toán]]</f>
        <v>45994</v>
      </c>
      <c r="AD582" s="3" t="str">
        <f>IF(Table1[[#This Row],[Mã khách hàng]]="","",VLOOKUP($A582,Ma_KH!$A:$Q,Ma_KH!O$1,0))</f>
        <v>KL00047</v>
      </c>
      <c r="AE582" s="3" t="str">
        <f>IF(Table1[[#This Row],[Mã khách hàng]]="","",VLOOKUP($A582,Ma_KH!$A:$Q,Ma_KH!P$1,0))</f>
        <v>QUÁN HƯƠNG BẮC</v>
      </c>
      <c r="AF582" s="3" t="str">
        <f>VLOOKUP(A582,Ma_KH!A:Q,Ma_KH!J$1,0)</f>
        <v>Hứa Thị Ngọc Thơ</v>
      </c>
    </row>
    <row r="583" spans="1:32" ht="16.5">
      <c r="A583" s="66" t="s">
        <v>92</v>
      </c>
      <c r="B583" s="242" t="s">
        <v>10524</v>
      </c>
      <c r="C583" s="67">
        <v>45729</v>
      </c>
      <c r="D583" s="68" t="s">
        <v>1033</v>
      </c>
      <c r="E583" s="67"/>
      <c r="F583" s="66"/>
      <c r="G583" s="66" t="s">
        <v>1028</v>
      </c>
      <c r="H583" s="69">
        <v>1110580</v>
      </c>
      <c r="I583" s="69">
        <v>0</v>
      </c>
      <c r="J583" s="69">
        <f>(Table1[[#This Row],[Tiền hàng]]-Table1[[#This Row],[Tiền chiết khấu]])*8%</f>
        <v>88846.400000000009</v>
      </c>
      <c r="K583" s="69">
        <v>1199426</v>
      </c>
      <c r="L583" s="8" t="s">
        <v>24</v>
      </c>
      <c r="M583" s="41">
        <v>45729</v>
      </c>
      <c r="N583" s="29" t="s">
        <v>3991</v>
      </c>
      <c r="O583" s="69">
        <f>IF(Table1[[#This Row],[Phân loại]]="Tồn đầu kỳ",Table1[[#This Row],[Tổng giá trị]],0)</f>
        <v>0</v>
      </c>
      <c r="P583" s="8">
        <f>IF(Table1[[#This Row],[Số còn phải thu ĐK]]&lt;&gt;0,0,IF(Table1[[#This Row],[Phân loại]]="Bán hàng",Table1[[#This Row],[Tổng giá trị]],-Table1[[#This Row],[Tổng giá trị]]))</f>
        <v>1199426</v>
      </c>
      <c r="Q583" s="70">
        <f t="shared" si="82"/>
        <v>1199426</v>
      </c>
      <c r="R583" s="8">
        <f>Table1[[#This Row],[Số còn phải thu ĐK]]+Table1[[#This Row],[Giá Trị HD sau CK]]-Table1[[#This Row],[Số tiền đã thu]]</f>
        <v>0</v>
      </c>
      <c r="S583" s="7">
        <f>IF(Table1[[#This Row],[Ngày hóa đơn]]&lt;&gt;"",Table1[[#This Row],[Ngày hóa đơn]],Table1[[#This Row],[Ngày hạch toán]])</f>
        <v>45729</v>
      </c>
      <c r="T583" s="8"/>
      <c r="U583" s="7">
        <f>IF(Table1[[#This Row],[Ngày tính CN]]="","",S583+T583)</f>
        <v>45729</v>
      </c>
      <c r="V583" s="71">
        <f ca="1">IF(Table1[[#This Row],[Hạn thanh toán]]="","",IF((U583-NOW())&lt;0,0,(U583-NOW())))</f>
        <v>0</v>
      </c>
      <c r="W583" s="69"/>
      <c r="X583" s="65" t="str">
        <f t="shared" ca="1" si="81"/>
        <v/>
      </c>
      <c r="Y583" s="65" t="str">
        <f t="shared" si="92"/>
        <v>Đã thanh toán</v>
      </c>
      <c r="Z583" s="250">
        <f>Table1[[#This Row],[Hạn thanh toán]]</f>
        <v>45729</v>
      </c>
      <c r="AA583" s="250">
        <f>Table1[[#This Row],[Ngày Thanh toán]]</f>
        <v>45729</v>
      </c>
      <c r="AD583" s="3" t="str">
        <f>IF(Table1[[#This Row],[Mã khách hàng]]="","",VLOOKUP($A583,Ma_KH!$A:$Q,Ma_KH!O$1,0))</f>
        <v>KL00047</v>
      </c>
      <c r="AE583" s="3" t="str">
        <f>IF(Table1[[#This Row],[Mã khách hàng]]="","",VLOOKUP($A583,Ma_KH!$A:$Q,Ma_KH!P$1,0))</f>
        <v>QUÁN HƯƠNG BẮC</v>
      </c>
      <c r="AF583" s="3" t="str">
        <f>VLOOKUP(A583,Ma_KH!A:Q,Ma_KH!J$1,0)</f>
        <v>Hứa Thị Ngọc Thơ</v>
      </c>
    </row>
    <row r="584" spans="1:32" ht="16.5">
      <c r="A584" s="66" t="s">
        <v>92</v>
      </c>
      <c r="B584" s="242" t="s">
        <v>10524</v>
      </c>
      <c r="C584" s="67">
        <v>45747</v>
      </c>
      <c r="D584" s="68" t="s">
        <v>1034</v>
      </c>
      <c r="E584" s="67"/>
      <c r="F584" s="66"/>
      <c r="G584" s="66" t="s">
        <v>1028</v>
      </c>
      <c r="H584" s="69">
        <v>1110580</v>
      </c>
      <c r="I584" s="69">
        <v>0</v>
      </c>
      <c r="J584" s="69">
        <f>(Table1[[#This Row],[Tiền hàng]]-Table1[[#This Row],[Tiền chiết khấu]])*8%</f>
        <v>88846.400000000009</v>
      </c>
      <c r="K584" s="69">
        <v>1199426</v>
      </c>
      <c r="L584" s="8" t="s">
        <v>24</v>
      </c>
      <c r="M584" s="41">
        <v>45747</v>
      </c>
      <c r="N584" s="29" t="s">
        <v>3992</v>
      </c>
      <c r="O584" s="69">
        <f>IF(Table1[[#This Row],[Phân loại]]="Tồn đầu kỳ",Table1[[#This Row],[Tổng giá trị]],0)</f>
        <v>0</v>
      </c>
      <c r="P584" s="8">
        <f>IF(Table1[[#This Row],[Số còn phải thu ĐK]]&lt;&gt;0,0,IF(Table1[[#This Row],[Phân loại]]="Bán hàng",Table1[[#This Row],[Tổng giá trị]],-Table1[[#This Row],[Tổng giá trị]]))</f>
        <v>1199426</v>
      </c>
      <c r="Q584" s="70">
        <f t="shared" si="82"/>
        <v>1199426</v>
      </c>
      <c r="R584" s="8">
        <f>Table1[[#This Row],[Số còn phải thu ĐK]]+Table1[[#This Row],[Giá Trị HD sau CK]]-Table1[[#This Row],[Số tiền đã thu]]</f>
        <v>0</v>
      </c>
      <c r="S584" s="7">
        <f>IF(Table1[[#This Row],[Ngày hóa đơn]]&lt;&gt;"",Table1[[#This Row],[Ngày hóa đơn]],Table1[[#This Row],[Ngày hạch toán]])</f>
        <v>45747</v>
      </c>
      <c r="T584" s="8"/>
      <c r="U584" s="7">
        <f>IF(Table1[[#This Row],[Ngày tính CN]]="","",S584+T584)</f>
        <v>45747</v>
      </c>
      <c r="V584" s="71">
        <f ca="1">IF(Table1[[#This Row],[Hạn thanh toán]]="","",IF((U584-NOW())&lt;0,0,(U584-NOW())))</f>
        <v>0</v>
      </c>
      <c r="W584" s="69"/>
      <c r="X584" s="65" t="str">
        <f t="shared" ca="1" si="81"/>
        <v/>
      </c>
      <c r="Y584" s="65" t="str">
        <f t="shared" si="92"/>
        <v>Đã thanh toán</v>
      </c>
      <c r="Z584" s="250">
        <f>Table1[[#This Row],[Hạn thanh toán]]</f>
        <v>45747</v>
      </c>
      <c r="AA584" s="250">
        <f>Table1[[#This Row],[Ngày Thanh toán]]</f>
        <v>45747</v>
      </c>
      <c r="AD584" s="3" t="str">
        <f>IF(Table1[[#This Row],[Mã khách hàng]]="","",VLOOKUP($A584,Ma_KH!$A:$Q,Ma_KH!O$1,0))</f>
        <v>KL00047</v>
      </c>
      <c r="AE584" s="3" t="str">
        <f>IF(Table1[[#This Row],[Mã khách hàng]]="","",VLOOKUP($A584,Ma_KH!$A:$Q,Ma_KH!P$1,0))</f>
        <v>QUÁN HƯƠNG BẮC</v>
      </c>
      <c r="AF584" s="3" t="str">
        <f>VLOOKUP(A584,Ma_KH!A:Q,Ma_KH!J$1,0)</f>
        <v>Hứa Thị Ngọc Thơ</v>
      </c>
    </row>
    <row r="585" spans="1:32" ht="16.5">
      <c r="A585" s="73" t="s">
        <v>92</v>
      </c>
      <c r="B585" s="242" t="s">
        <v>10524</v>
      </c>
      <c r="C585" s="75">
        <v>45765</v>
      </c>
      <c r="D585" s="76" t="s">
        <v>1035</v>
      </c>
      <c r="E585" s="75"/>
      <c r="F585" s="73"/>
      <c r="G585" s="73" t="s">
        <v>1028</v>
      </c>
      <c r="H585" s="69">
        <v>1110580</v>
      </c>
      <c r="I585" s="69">
        <v>0</v>
      </c>
      <c r="J585" s="69">
        <f>(Table1[[#This Row],[Tiền hàng]]-Table1[[#This Row],[Tiền chiết khấu]])*8%</f>
        <v>88846.400000000009</v>
      </c>
      <c r="K585" s="69">
        <v>1199426</v>
      </c>
      <c r="L585" s="8" t="s">
        <v>24</v>
      </c>
      <c r="M585" s="7">
        <v>45994</v>
      </c>
      <c r="N585" s="8" t="s">
        <v>19288</v>
      </c>
      <c r="O585" s="69">
        <f>IF(Table1[[#This Row],[Phân loại]]="Tồn đầu kỳ",Table1[[#This Row],[Tổng giá trị]],0)</f>
        <v>0</v>
      </c>
      <c r="P585" s="8">
        <f>IF(Table1[[#This Row],[Số còn phải thu ĐK]]&lt;&gt;0,0,IF(Table1[[#This Row],[Phân loại]]="Bán hàng",Table1[[#This Row],[Tổng giá trị]],-Table1[[#This Row],[Tổng giá trị]]))</f>
        <v>1199426</v>
      </c>
      <c r="Q585" s="70">
        <f t="shared" si="82"/>
        <v>1199426</v>
      </c>
      <c r="R585" s="8">
        <f>Table1[[#This Row],[Số còn phải thu ĐK]]+Table1[[#This Row],[Giá Trị HD sau CK]]-Table1[[#This Row],[Số tiền đã thu]]</f>
        <v>0</v>
      </c>
      <c r="S585" s="7">
        <f>IF(Table1[[#This Row],[Ngày hóa đơn]]&lt;&gt;"",Table1[[#This Row],[Ngày hóa đơn]],Table1[[#This Row],[Ngày hạch toán]])</f>
        <v>45765</v>
      </c>
      <c r="T585" s="8"/>
      <c r="U585" s="7">
        <f>IF(Table1[[#This Row],[Ngày tính CN]]="","",S585+T585)</f>
        <v>45765</v>
      </c>
      <c r="V585" s="71">
        <f ca="1">IF(Table1[[#This Row],[Hạn thanh toán]]="","",IF((U585-NOW())&lt;0,0,(U585-NOW())))</f>
        <v>0</v>
      </c>
      <c r="W585" s="69"/>
      <c r="X585" s="65" t="str">
        <f t="shared" ca="1" si="81"/>
        <v/>
      </c>
      <c r="Y585" s="65" t="str">
        <f t="shared" si="92"/>
        <v>Đã thanh toán</v>
      </c>
      <c r="Z585" s="250">
        <f>Table1[[#This Row],[Hạn thanh toán]]</f>
        <v>45765</v>
      </c>
      <c r="AA585" s="250">
        <f>Table1[[#This Row],[Ngày Thanh toán]]</f>
        <v>45994</v>
      </c>
      <c r="AD585" s="3" t="str">
        <f>IF(Table1[[#This Row],[Mã khách hàng]]="","",VLOOKUP($A585,Ma_KH!$A:$Q,Ma_KH!O$1,0))</f>
        <v>KL00047</v>
      </c>
      <c r="AE585" s="3" t="str">
        <f>IF(Table1[[#This Row],[Mã khách hàng]]="","",VLOOKUP($A585,Ma_KH!$A:$Q,Ma_KH!P$1,0))</f>
        <v>QUÁN HƯƠNG BẮC</v>
      </c>
      <c r="AF585" s="3" t="str">
        <f>VLOOKUP(A585,Ma_KH!A:Q,Ma_KH!J$1,0)</f>
        <v>Hứa Thị Ngọc Thơ</v>
      </c>
    </row>
    <row r="586" spans="1:32" ht="16.5">
      <c r="A586" s="66" t="s">
        <v>92</v>
      </c>
      <c r="B586" s="242" t="s">
        <v>10524</v>
      </c>
      <c r="C586" s="67">
        <v>45776</v>
      </c>
      <c r="D586" s="68" t="s">
        <v>1036</v>
      </c>
      <c r="E586" s="67"/>
      <c r="F586" s="66"/>
      <c r="G586" s="66" t="s">
        <v>1028</v>
      </c>
      <c r="H586" s="69">
        <v>1110580</v>
      </c>
      <c r="I586" s="69">
        <v>0</v>
      </c>
      <c r="J586" s="69">
        <f>(Table1[[#This Row],[Tiền hàng]]-Table1[[#This Row],[Tiền chiết khấu]])*8%</f>
        <v>88846.400000000009</v>
      </c>
      <c r="K586" s="69">
        <v>1199426</v>
      </c>
      <c r="L586" s="8" t="s">
        <v>24</v>
      </c>
      <c r="M586" s="41">
        <v>45776</v>
      </c>
      <c r="N586" s="29" t="s">
        <v>3993</v>
      </c>
      <c r="O586" s="69">
        <f>IF(Table1[[#This Row],[Phân loại]]="Tồn đầu kỳ",Table1[[#This Row],[Tổng giá trị]],0)</f>
        <v>0</v>
      </c>
      <c r="P586" s="8">
        <f>IF(Table1[[#This Row],[Số còn phải thu ĐK]]&lt;&gt;0,0,IF(Table1[[#This Row],[Phân loại]]="Bán hàng",Table1[[#This Row],[Tổng giá trị]],-Table1[[#This Row],[Tổng giá trị]]))</f>
        <v>1199426</v>
      </c>
      <c r="Q586" s="70">
        <f t="shared" si="82"/>
        <v>1199426</v>
      </c>
      <c r="R586" s="8">
        <f>Table1[[#This Row],[Số còn phải thu ĐK]]+Table1[[#This Row],[Giá Trị HD sau CK]]-Table1[[#This Row],[Số tiền đã thu]]</f>
        <v>0</v>
      </c>
      <c r="S586" s="7">
        <f>IF(Table1[[#This Row],[Ngày hóa đơn]]&lt;&gt;"",Table1[[#This Row],[Ngày hóa đơn]],Table1[[#This Row],[Ngày hạch toán]])</f>
        <v>45776</v>
      </c>
      <c r="T586" s="8"/>
      <c r="U586" s="7">
        <f>IF(Table1[[#This Row],[Ngày tính CN]]="","",S586+T586)</f>
        <v>45776</v>
      </c>
      <c r="V586" s="71">
        <f ca="1">IF(Table1[[#This Row],[Hạn thanh toán]]="","",IF((U586-NOW())&lt;0,0,(U586-NOW())))</f>
        <v>0</v>
      </c>
      <c r="W586" s="69"/>
      <c r="X586" s="65" t="str">
        <f t="shared" ca="1" si="81"/>
        <v/>
      </c>
      <c r="Y586" s="65" t="str">
        <f t="shared" si="92"/>
        <v>Đã thanh toán</v>
      </c>
      <c r="Z586" s="250">
        <f>Table1[[#This Row],[Hạn thanh toán]]</f>
        <v>45776</v>
      </c>
      <c r="AA586" s="250">
        <f>Table1[[#This Row],[Ngày Thanh toán]]</f>
        <v>45776</v>
      </c>
      <c r="AD586" s="3" t="str">
        <f>IF(Table1[[#This Row],[Mã khách hàng]]="","",VLOOKUP($A586,Ma_KH!$A:$Q,Ma_KH!O$1,0))</f>
        <v>KL00047</v>
      </c>
      <c r="AE586" s="3" t="str">
        <f>IF(Table1[[#This Row],[Mã khách hàng]]="","",VLOOKUP($A586,Ma_KH!$A:$Q,Ma_KH!P$1,0))</f>
        <v>QUÁN HƯƠNG BẮC</v>
      </c>
      <c r="AF586" s="3" t="str">
        <f>VLOOKUP(A586,Ma_KH!A:Q,Ma_KH!J$1,0)</f>
        <v>Hứa Thị Ngọc Thơ</v>
      </c>
    </row>
    <row r="587" spans="1:32" ht="16.5">
      <c r="A587" s="66" t="s">
        <v>92</v>
      </c>
      <c r="B587" s="242" t="s">
        <v>10524</v>
      </c>
      <c r="C587" s="67">
        <v>45784</v>
      </c>
      <c r="D587" s="68" t="s">
        <v>1037</v>
      </c>
      <c r="E587" s="67"/>
      <c r="F587" s="66"/>
      <c r="G587" s="66" t="s">
        <v>1038</v>
      </c>
      <c r="H587" s="69">
        <v>1110580</v>
      </c>
      <c r="I587" s="69">
        <v>0</v>
      </c>
      <c r="J587" s="69">
        <f>(Table1[[#This Row],[Tiền hàng]]-Table1[[#This Row],[Tiền chiết khấu]])*8%</f>
        <v>88846.400000000009</v>
      </c>
      <c r="K587" s="69">
        <v>1199426</v>
      </c>
      <c r="L587" s="8" t="s">
        <v>24</v>
      </c>
      <c r="M587" s="41">
        <v>45784</v>
      </c>
      <c r="N587" s="29" t="s">
        <v>3994</v>
      </c>
      <c r="O587" s="69">
        <f>IF(Table1[[#This Row],[Phân loại]]="Tồn đầu kỳ",Table1[[#This Row],[Tổng giá trị]],0)</f>
        <v>0</v>
      </c>
      <c r="P587" s="8">
        <f>IF(Table1[[#This Row],[Số còn phải thu ĐK]]&lt;&gt;0,0,IF(Table1[[#This Row],[Phân loại]]="Bán hàng",Table1[[#This Row],[Tổng giá trị]],-Table1[[#This Row],[Tổng giá trị]]))</f>
        <v>1199426</v>
      </c>
      <c r="Q587" s="70">
        <f t="shared" si="82"/>
        <v>1199426</v>
      </c>
      <c r="R587" s="8">
        <f>Table1[[#This Row],[Số còn phải thu ĐK]]+Table1[[#This Row],[Giá Trị HD sau CK]]-Table1[[#This Row],[Số tiền đã thu]]</f>
        <v>0</v>
      </c>
      <c r="S587" s="7">
        <f>IF(Table1[[#This Row],[Ngày hóa đơn]]&lt;&gt;"",Table1[[#This Row],[Ngày hóa đơn]],Table1[[#This Row],[Ngày hạch toán]])</f>
        <v>45784</v>
      </c>
      <c r="T587" s="8"/>
      <c r="U587" s="7">
        <f>IF(Table1[[#This Row],[Ngày tính CN]]="","",S587+T587)</f>
        <v>45784</v>
      </c>
      <c r="V587" s="71">
        <f ca="1">IF(Table1[[#This Row],[Hạn thanh toán]]="","",IF((U587-NOW())&lt;0,0,(U587-NOW())))</f>
        <v>0</v>
      </c>
      <c r="W587" s="69"/>
      <c r="X587" s="65" t="str">
        <f t="shared" ca="1" si="81"/>
        <v/>
      </c>
      <c r="Y587" s="65" t="str">
        <f t="shared" si="92"/>
        <v>Đã thanh toán</v>
      </c>
      <c r="Z587" s="250">
        <f>Table1[[#This Row],[Hạn thanh toán]]</f>
        <v>45784</v>
      </c>
      <c r="AA587" s="250">
        <f>Table1[[#This Row],[Ngày Thanh toán]]</f>
        <v>45784</v>
      </c>
      <c r="AD587" s="3" t="str">
        <f>IF(Table1[[#This Row],[Mã khách hàng]]="","",VLOOKUP($A587,Ma_KH!$A:$Q,Ma_KH!O$1,0))</f>
        <v>KL00047</v>
      </c>
      <c r="AE587" s="3" t="str">
        <f>IF(Table1[[#This Row],[Mã khách hàng]]="","",VLOOKUP($A587,Ma_KH!$A:$Q,Ma_KH!P$1,0))</f>
        <v>QUÁN HƯƠNG BẮC</v>
      </c>
      <c r="AF587" s="3" t="str">
        <f>VLOOKUP(A587,Ma_KH!A:Q,Ma_KH!J$1,0)</f>
        <v>Hứa Thị Ngọc Thơ</v>
      </c>
    </row>
    <row r="588" spans="1:32" ht="16.5">
      <c r="A588" s="66" t="s">
        <v>92</v>
      </c>
      <c r="B588" s="242" t="s">
        <v>10524</v>
      </c>
      <c r="C588" s="67">
        <v>45805</v>
      </c>
      <c r="D588" s="68" t="s">
        <v>1039</v>
      </c>
      <c r="E588" s="67"/>
      <c r="F588" s="66"/>
      <c r="G588" s="66" t="s">
        <v>1028</v>
      </c>
      <c r="H588" s="69">
        <v>1665870</v>
      </c>
      <c r="I588" s="69">
        <v>0</v>
      </c>
      <c r="J588" s="69">
        <f>(Table1[[#This Row],[Tiền hàng]]-Table1[[#This Row],[Tiền chiết khấu]])*8%</f>
        <v>133269.6</v>
      </c>
      <c r="K588" s="69">
        <v>1799140</v>
      </c>
      <c r="L588" s="8" t="s">
        <v>24</v>
      </c>
      <c r="M588" s="41">
        <v>45805</v>
      </c>
      <c r="N588" s="29" t="s">
        <v>3995</v>
      </c>
      <c r="O588" s="69">
        <f>IF(Table1[[#This Row],[Phân loại]]="Tồn đầu kỳ",Table1[[#This Row],[Tổng giá trị]],0)</f>
        <v>0</v>
      </c>
      <c r="P588" s="8">
        <f>IF(Table1[[#This Row],[Số còn phải thu ĐK]]&lt;&gt;0,0,IF(Table1[[#This Row],[Phân loại]]="Bán hàng",Table1[[#This Row],[Tổng giá trị]],-Table1[[#This Row],[Tổng giá trị]]))</f>
        <v>1799140</v>
      </c>
      <c r="Q588" s="70">
        <f t="shared" si="82"/>
        <v>1799140</v>
      </c>
      <c r="R588" s="8">
        <f>Table1[[#This Row],[Số còn phải thu ĐK]]+Table1[[#This Row],[Giá Trị HD sau CK]]-Table1[[#This Row],[Số tiền đã thu]]</f>
        <v>0</v>
      </c>
      <c r="S588" s="7">
        <f>IF(Table1[[#This Row],[Ngày hóa đơn]]&lt;&gt;"",Table1[[#This Row],[Ngày hóa đơn]],Table1[[#This Row],[Ngày hạch toán]])</f>
        <v>45805</v>
      </c>
      <c r="T588" s="8"/>
      <c r="U588" s="7">
        <f>IF(Table1[[#This Row],[Ngày tính CN]]="","",S588+T588)</f>
        <v>45805</v>
      </c>
      <c r="V588" s="71">
        <f ca="1">IF(Table1[[#This Row],[Hạn thanh toán]]="","",IF((U588-NOW())&lt;0,0,(U588-NOW())))</f>
        <v>0</v>
      </c>
      <c r="W588" s="69"/>
      <c r="X588" s="65" t="str">
        <f t="shared" ca="1" si="81"/>
        <v/>
      </c>
      <c r="Y588" s="65" t="str">
        <f t="shared" si="92"/>
        <v>Đã thanh toán</v>
      </c>
      <c r="Z588" s="250">
        <f>Table1[[#This Row],[Hạn thanh toán]]</f>
        <v>45805</v>
      </c>
      <c r="AA588" s="250">
        <f>Table1[[#This Row],[Ngày Thanh toán]]</f>
        <v>45805</v>
      </c>
      <c r="AD588" s="3" t="str">
        <f>IF(Table1[[#This Row],[Mã khách hàng]]="","",VLOOKUP($A588,Ma_KH!$A:$Q,Ma_KH!O$1,0))</f>
        <v>KL00047</v>
      </c>
      <c r="AE588" s="3" t="str">
        <f>IF(Table1[[#This Row],[Mã khách hàng]]="","",VLOOKUP($A588,Ma_KH!$A:$Q,Ma_KH!P$1,0))</f>
        <v>QUÁN HƯƠNG BẮC</v>
      </c>
      <c r="AF588" s="3" t="str">
        <f>VLOOKUP(A588,Ma_KH!A:Q,Ma_KH!J$1,0)</f>
        <v>Hứa Thị Ngọc Thơ</v>
      </c>
    </row>
    <row r="589" spans="1:32" ht="16.5">
      <c r="A589" s="66" t="s">
        <v>92</v>
      </c>
      <c r="B589" s="242" t="s">
        <v>10524</v>
      </c>
      <c r="C589" s="67">
        <v>45832</v>
      </c>
      <c r="D589" s="68" t="s">
        <v>1040</v>
      </c>
      <c r="E589" s="67">
        <v>45832</v>
      </c>
      <c r="F589" s="66" t="s">
        <v>1041</v>
      </c>
      <c r="G589" s="66" t="s">
        <v>1042</v>
      </c>
      <c r="H589" s="69">
        <v>1110580</v>
      </c>
      <c r="I589" s="69">
        <v>0</v>
      </c>
      <c r="J589" s="69">
        <f>(Table1[[#This Row],[Tiền hàng]]-Table1[[#This Row],[Tiền chiết khấu]])*8%</f>
        <v>88846.400000000009</v>
      </c>
      <c r="K589" s="69">
        <v>1199426</v>
      </c>
      <c r="L589" s="8" t="s">
        <v>24</v>
      </c>
      <c r="M589" s="41">
        <v>45832</v>
      </c>
      <c r="N589" s="29" t="s">
        <v>3996</v>
      </c>
      <c r="O589" s="69">
        <f>IF(Table1[[#This Row],[Phân loại]]="Tồn đầu kỳ",Table1[[#This Row],[Tổng giá trị]],0)</f>
        <v>0</v>
      </c>
      <c r="P589" s="8">
        <f>IF(Table1[[#This Row],[Số còn phải thu ĐK]]&lt;&gt;0,0,IF(Table1[[#This Row],[Phân loại]]="Bán hàng",Table1[[#This Row],[Tổng giá trị]],-Table1[[#This Row],[Tổng giá trị]]))</f>
        <v>1199426</v>
      </c>
      <c r="Q589" s="70">
        <f t="shared" si="82"/>
        <v>1199426</v>
      </c>
      <c r="R589" s="8">
        <f>Table1[[#This Row],[Số còn phải thu ĐK]]+Table1[[#This Row],[Giá Trị HD sau CK]]-Table1[[#This Row],[Số tiền đã thu]]</f>
        <v>0</v>
      </c>
      <c r="S589" s="7">
        <f>IF(Table1[[#This Row],[Ngày hóa đơn]]&lt;&gt;"",Table1[[#This Row],[Ngày hóa đơn]],Table1[[#This Row],[Ngày hạch toán]])</f>
        <v>45832</v>
      </c>
      <c r="T589" s="8"/>
      <c r="U589" s="7">
        <f>IF(Table1[[#This Row],[Ngày tính CN]]="","",S589+T589)</f>
        <v>45832</v>
      </c>
      <c r="V589" s="71">
        <f ca="1">IF(Table1[[#This Row],[Hạn thanh toán]]="","",IF((U589-NOW())&lt;0,0,(U589-NOW())))</f>
        <v>0</v>
      </c>
      <c r="W589" s="69"/>
      <c r="X589" s="65" t="str">
        <f t="shared" ca="1" si="81"/>
        <v/>
      </c>
      <c r="Y589" s="65" t="str">
        <f t="shared" si="92"/>
        <v>Đã thanh toán</v>
      </c>
      <c r="Z589" s="250">
        <f>Table1[[#This Row],[Hạn thanh toán]]</f>
        <v>45832</v>
      </c>
      <c r="AA589" s="250">
        <f>Table1[[#This Row],[Ngày Thanh toán]]</f>
        <v>45832</v>
      </c>
      <c r="AD589" s="3" t="str">
        <f>IF(Table1[[#This Row],[Mã khách hàng]]="","",VLOOKUP($A589,Ma_KH!$A:$Q,Ma_KH!O$1,0))</f>
        <v>KL00047</v>
      </c>
      <c r="AE589" s="3" t="str">
        <f>IF(Table1[[#This Row],[Mã khách hàng]]="","",VLOOKUP($A589,Ma_KH!$A:$Q,Ma_KH!P$1,0))</f>
        <v>QUÁN HƯƠNG BẮC</v>
      </c>
      <c r="AF589" s="3" t="str">
        <f>VLOOKUP(A589,Ma_KH!A:Q,Ma_KH!J$1,0)</f>
        <v>Hứa Thị Ngọc Thơ</v>
      </c>
    </row>
    <row r="590" spans="1:32" ht="16.5">
      <c r="A590" s="66" t="s">
        <v>92</v>
      </c>
      <c r="B590" s="242" t="s">
        <v>10524</v>
      </c>
      <c r="C590" s="67">
        <v>45852</v>
      </c>
      <c r="D590" s="68" t="s">
        <v>1043</v>
      </c>
      <c r="E590" s="67">
        <v>45852</v>
      </c>
      <c r="F590" s="66" t="s">
        <v>1044</v>
      </c>
      <c r="G590" s="66" t="s">
        <v>1045</v>
      </c>
      <c r="H590" s="69">
        <v>1110580</v>
      </c>
      <c r="I590" s="69">
        <v>0</v>
      </c>
      <c r="J590" s="69">
        <f>(Table1[[#This Row],[Tiền hàng]]-Table1[[#This Row],[Tiền chiết khấu]])*8%</f>
        <v>88846.400000000009</v>
      </c>
      <c r="K590" s="69">
        <v>1199426</v>
      </c>
      <c r="L590" s="8" t="s">
        <v>24</v>
      </c>
      <c r="M590" s="41">
        <v>45852</v>
      </c>
      <c r="N590" s="29" t="s">
        <v>3997</v>
      </c>
      <c r="O590" s="69">
        <f>IF(Table1[[#This Row],[Phân loại]]="Tồn đầu kỳ",Table1[[#This Row],[Tổng giá trị]],0)</f>
        <v>0</v>
      </c>
      <c r="P590" s="8">
        <f>IF(Table1[[#This Row],[Số còn phải thu ĐK]]&lt;&gt;0,0,IF(Table1[[#This Row],[Phân loại]]="Bán hàng",Table1[[#This Row],[Tổng giá trị]],-Table1[[#This Row],[Tổng giá trị]]))</f>
        <v>1199426</v>
      </c>
      <c r="Q590" s="70">
        <f t="shared" si="82"/>
        <v>1199426</v>
      </c>
      <c r="R590" s="8">
        <f>Table1[[#This Row],[Số còn phải thu ĐK]]+Table1[[#This Row],[Giá Trị HD sau CK]]-Table1[[#This Row],[Số tiền đã thu]]</f>
        <v>0</v>
      </c>
      <c r="S590" s="7">
        <f>IF(Table1[[#This Row],[Ngày hóa đơn]]&lt;&gt;"",Table1[[#This Row],[Ngày hóa đơn]],Table1[[#This Row],[Ngày hạch toán]])</f>
        <v>45852</v>
      </c>
      <c r="T590" s="8"/>
      <c r="U590" s="7">
        <f>IF(Table1[[#This Row],[Ngày tính CN]]="","",S590+T590)</f>
        <v>45852</v>
      </c>
      <c r="V590" s="71">
        <f ca="1">IF(Table1[[#This Row],[Hạn thanh toán]]="","",IF((U590-NOW())&lt;0,0,(U590-NOW())))</f>
        <v>0</v>
      </c>
      <c r="W590" s="69"/>
      <c r="X590" s="65" t="str">
        <f t="shared" ref="X590:X653" ca="1" si="93">IF(OR($U590="",$R590=0),"",IF((U$4-NOW())&lt;0,-($U590-NOW()),0))</f>
        <v/>
      </c>
      <c r="Y590" s="65" t="str">
        <f t="shared" si="92"/>
        <v>Đã thanh toán</v>
      </c>
      <c r="Z590" s="250">
        <f>Table1[[#This Row],[Hạn thanh toán]]</f>
        <v>45852</v>
      </c>
      <c r="AA590" s="250">
        <f>Table1[[#This Row],[Ngày Thanh toán]]</f>
        <v>45852</v>
      </c>
      <c r="AD590" s="3" t="str">
        <f>IF(Table1[[#This Row],[Mã khách hàng]]="","",VLOOKUP($A590,Ma_KH!$A:$Q,Ma_KH!O$1,0))</f>
        <v>KL00047</v>
      </c>
      <c r="AE590" s="3" t="str">
        <f>IF(Table1[[#This Row],[Mã khách hàng]]="","",VLOOKUP($A590,Ma_KH!$A:$Q,Ma_KH!P$1,0))</f>
        <v>QUÁN HƯƠNG BẮC</v>
      </c>
      <c r="AF590" s="3" t="str">
        <f>VLOOKUP(A590,Ma_KH!A:Q,Ma_KH!J$1,0)</f>
        <v>Hứa Thị Ngọc Thơ</v>
      </c>
    </row>
    <row r="591" spans="1:32" ht="16.5">
      <c r="A591" s="66" t="s">
        <v>92</v>
      </c>
      <c r="B591" s="242" t="s">
        <v>10524</v>
      </c>
      <c r="C591" s="67">
        <v>45874</v>
      </c>
      <c r="D591" s="68" t="s">
        <v>1046</v>
      </c>
      <c r="E591" s="67">
        <v>45874</v>
      </c>
      <c r="F591" s="66" t="s">
        <v>1047</v>
      </c>
      <c r="G591" s="66" t="s">
        <v>1048</v>
      </c>
      <c r="H591" s="69">
        <v>1110580</v>
      </c>
      <c r="I591" s="69">
        <v>0</v>
      </c>
      <c r="J591" s="69">
        <f>(Table1[[#This Row],[Tiền hàng]]-Table1[[#This Row],[Tiền chiết khấu]])*8%</f>
        <v>88846.400000000009</v>
      </c>
      <c r="K591" s="69">
        <v>1199426</v>
      </c>
      <c r="L591" s="8" t="s">
        <v>24</v>
      </c>
      <c r="M591" s="41">
        <v>45874</v>
      </c>
      <c r="N591" s="29" t="s">
        <v>3998</v>
      </c>
      <c r="O591" s="69">
        <f>IF(Table1[[#This Row],[Phân loại]]="Tồn đầu kỳ",Table1[[#This Row],[Tổng giá trị]],0)</f>
        <v>0</v>
      </c>
      <c r="P591" s="8">
        <f>IF(Table1[[#This Row],[Số còn phải thu ĐK]]&lt;&gt;0,0,IF(Table1[[#This Row],[Phân loại]]="Bán hàng",Table1[[#This Row],[Tổng giá trị]],-Table1[[#This Row],[Tổng giá trị]]))</f>
        <v>1199426</v>
      </c>
      <c r="Q591" s="70">
        <f t="shared" si="82"/>
        <v>1199426</v>
      </c>
      <c r="R591" s="8">
        <f>Table1[[#This Row],[Số còn phải thu ĐK]]+Table1[[#This Row],[Giá Trị HD sau CK]]-Table1[[#This Row],[Số tiền đã thu]]</f>
        <v>0</v>
      </c>
      <c r="S591" s="7">
        <f>IF(Table1[[#This Row],[Ngày hóa đơn]]&lt;&gt;"",Table1[[#This Row],[Ngày hóa đơn]],Table1[[#This Row],[Ngày hạch toán]])</f>
        <v>45874</v>
      </c>
      <c r="T591" s="8"/>
      <c r="U591" s="7">
        <f>IF(Table1[[#This Row],[Ngày tính CN]]="","",S591+T591)</f>
        <v>45874</v>
      </c>
      <c r="V591" s="71">
        <f ca="1">IF(Table1[[#This Row],[Hạn thanh toán]]="","",IF((U591-NOW())&lt;0,0,(U591-NOW())))</f>
        <v>0</v>
      </c>
      <c r="W591" s="69"/>
      <c r="X591" s="65" t="str">
        <f t="shared" ca="1" si="93"/>
        <v/>
      </c>
      <c r="Y591" s="65" t="str">
        <f t="shared" si="92"/>
        <v>Đã thanh toán</v>
      </c>
      <c r="Z591" s="250">
        <f>Table1[[#This Row],[Hạn thanh toán]]</f>
        <v>45874</v>
      </c>
      <c r="AA591" s="250">
        <f>Table1[[#This Row],[Ngày Thanh toán]]</f>
        <v>45874</v>
      </c>
      <c r="AD591" s="3" t="str">
        <f>IF(Table1[[#This Row],[Mã khách hàng]]="","",VLOOKUP($A591,Ma_KH!$A:$Q,Ma_KH!O$1,0))</f>
        <v>KL00047</v>
      </c>
      <c r="AE591" s="3" t="str">
        <f>IF(Table1[[#This Row],[Mã khách hàng]]="","",VLOOKUP($A591,Ma_KH!$A:$Q,Ma_KH!P$1,0))</f>
        <v>QUÁN HƯƠNG BẮC</v>
      </c>
      <c r="AF591" s="3" t="str">
        <f>VLOOKUP(A591,Ma_KH!A:Q,Ma_KH!J$1,0)</f>
        <v>Hứa Thị Ngọc Thơ</v>
      </c>
    </row>
    <row r="592" spans="1:32" ht="16.5">
      <c r="A592" s="73" t="s">
        <v>92</v>
      </c>
      <c r="B592" s="242" t="s">
        <v>10524</v>
      </c>
      <c r="C592" s="75">
        <v>45890</v>
      </c>
      <c r="D592" s="76" t="s">
        <v>1049</v>
      </c>
      <c r="E592" s="75">
        <v>45890</v>
      </c>
      <c r="F592" s="73" t="s">
        <v>1050</v>
      </c>
      <c r="G592" s="73" t="s">
        <v>1051</v>
      </c>
      <c r="H592" s="69">
        <v>1110580</v>
      </c>
      <c r="I592" s="69">
        <v>0</v>
      </c>
      <c r="J592" s="69">
        <f>(Table1[[#This Row],[Tiền hàng]]-Table1[[#This Row],[Tiền chiết khấu]])*8%</f>
        <v>88846.400000000009</v>
      </c>
      <c r="K592" s="69">
        <v>1199426</v>
      </c>
      <c r="L592" s="8" t="s">
        <v>24</v>
      </c>
      <c r="M592" s="41">
        <v>45890</v>
      </c>
      <c r="N592" s="29" t="s">
        <v>18958</v>
      </c>
      <c r="O592" s="69">
        <f>IF(Table1[[#This Row],[Phân loại]]="Tồn đầu kỳ",Table1[[#This Row],[Tổng giá trị]],0)</f>
        <v>0</v>
      </c>
      <c r="P592" s="8">
        <f>IF(Table1[[#This Row],[Số còn phải thu ĐK]]&lt;&gt;0,0,IF(Table1[[#This Row],[Phân loại]]="Bán hàng",Table1[[#This Row],[Tổng giá trị]],-Table1[[#This Row],[Tổng giá trị]]))</f>
        <v>1199426</v>
      </c>
      <c r="Q592" s="70">
        <f t="shared" si="82"/>
        <v>1199426</v>
      </c>
      <c r="R592" s="8">
        <f>Table1[[#This Row],[Số còn phải thu ĐK]]+Table1[[#This Row],[Giá Trị HD sau CK]]-Table1[[#This Row],[Số tiền đã thu]]</f>
        <v>0</v>
      </c>
      <c r="S592" s="7">
        <f>IF(Table1[[#This Row],[Ngày hóa đơn]]&lt;&gt;"",Table1[[#This Row],[Ngày hóa đơn]],Table1[[#This Row],[Ngày hạch toán]])</f>
        <v>45890</v>
      </c>
      <c r="T592" s="8"/>
      <c r="U592" s="7">
        <f>IF(Table1[[#This Row],[Ngày tính CN]]="","",S592+T592)</f>
        <v>45890</v>
      </c>
      <c r="V592" s="71">
        <f ca="1">IF(Table1[[#This Row],[Hạn thanh toán]]="","",IF((U592-NOW())&lt;0,0,(U592-NOW())))</f>
        <v>0</v>
      </c>
      <c r="W592" s="69"/>
      <c r="X592" s="65" t="str">
        <f t="shared" ca="1" si="93"/>
        <v/>
      </c>
      <c r="Y592" s="65" t="str">
        <f t="shared" si="92"/>
        <v>Đã thanh toán</v>
      </c>
      <c r="Z592" s="250">
        <f>Table1[[#This Row],[Hạn thanh toán]]</f>
        <v>45890</v>
      </c>
      <c r="AA592" s="250">
        <f>Table1[[#This Row],[Ngày Thanh toán]]</f>
        <v>45890</v>
      </c>
      <c r="AD592" s="3" t="str">
        <f>IF(Table1[[#This Row],[Mã khách hàng]]="","",VLOOKUP($A592,Ma_KH!$A:$Q,Ma_KH!O$1,0))</f>
        <v>KL00047</v>
      </c>
      <c r="AE592" s="3" t="str">
        <f>IF(Table1[[#This Row],[Mã khách hàng]]="","",VLOOKUP($A592,Ma_KH!$A:$Q,Ma_KH!P$1,0))</f>
        <v>QUÁN HƯƠNG BẮC</v>
      </c>
      <c r="AF592" s="3" t="str">
        <f>VLOOKUP(A592,Ma_KH!A:Q,Ma_KH!J$1,0)</f>
        <v>Hứa Thị Ngọc Thơ</v>
      </c>
    </row>
    <row r="593" spans="1:32" ht="16.5">
      <c r="A593" s="66" t="s">
        <v>92</v>
      </c>
      <c r="B593" s="242" t="s">
        <v>10524</v>
      </c>
      <c r="C593" s="67">
        <v>45899</v>
      </c>
      <c r="D593" s="68" t="s">
        <v>1052</v>
      </c>
      <c r="E593" s="67">
        <v>45899</v>
      </c>
      <c r="F593" s="66" t="s">
        <v>1053</v>
      </c>
      <c r="G593" s="66" t="s">
        <v>1054</v>
      </c>
      <c r="H593" s="69">
        <v>1110580</v>
      </c>
      <c r="I593" s="69">
        <v>0</v>
      </c>
      <c r="J593" s="69">
        <f>(Table1[[#This Row],[Tiền hàng]]-Table1[[#This Row],[Tiền chiết khấu]])*8%</f>
        <v>88846.400000000009</v>
      </c>
      <c r="K593" s="69">
        <v>1199426</v>
      </c>
      <c r="L593" s="8" t="s">
        <v>24</v>
      </c>
      <c r="M593" s="41">
        <v>45899</v>
      </c>
      <c r="N593" s="29" t="s">
        <v>3999</v>
      </c>
      <c r="O593" s="69">
        <f>IF(Table1[[#This Row],[Phân loại]]="Tồn đầu kỳ",Table1[[#This Row],[Tổng giá trị]],0)</f>
        <v>0</v>
      </c>
      <c r="P593" s="8">
        <f>IF(Table1[[#This Row],[Số còn phải thu ĐK]]&lt;&gt;0,0,IF(Table1[[#This Row],[Phân loại]]="Bán hàng",Table1[[#This Row],[Tổng giá trị]],-Table1[[#This Row],[Tổng giá trị]]))</f>
        <v>1199426</v>
      </c>
      <c r="Q593" s="70">
        <f t="shared" si="82"/>
        <v>1199426</v>
      </c>
      <c r="R593" s="8">
        <f>Table1[[#This Row],[Số còn phải thu ĐK]]+Table1[[#This Row],[Giá Trị HD sau CK]]-Table1[[#This Row],[Số tiền đã thu]]</f>
        <v>0</v>
      </c>
      <c r="S593" s="7">
        <f>IF(Table1[[#This Row],[Ngày hóa đơn]]&lt;&gt;"",Table1[[#This Row],[Ngày hóa đơn]],Table1[[#This Row],[Ngày hạch toán]])</f>
        <v>45899</v>
      </c>
      <c r="T593" s="8"/>
      <c r="U593" s="7">
        <f>IF(Table1[[#This Row],[Ngày tính CN]]="","",S593+T593)</f>
        <v>45899</v>
      </c>
      <c r="V593" s="71">
        <f ca="1">IF(Table1[[#This Row],[Hạn thanh toán]]="","",IF((U593-NOW())&lt;0,0,(U593-NOW())))</f>
        <v>0</v>
      </c>
      <c r="W593" s="69"/>
      <c r="X593" s="65" t="str">
        <f t="shared" ca="1" si="93"/>
        <v/>
      </c>
      <c r="Y593" s="65" t="str">
        <f t="shared" si="92"/>
        <v>Đã thanh toán</v>
      </c>
      <c r="Z593" s="250">
        <f>Table1[[#This Row],[Hạn thanh toán]]</f>
        <v>45899</v>
      </c>
      <c r="AA593" s="250">
        <f>Table1[[#This Row],[Ngày Thanh toán]]</f>
        <v>45899</v>
      </c>
      <c r="AD593" s="3" t="str">
        <f>IF(Table1[[#This Row],[Mã khách hàng]]="","",VLOOKUP($A593,Ma_KH!$A:$Q,Ma_KH!O$1,0))</f>
        <v>KL00047</v>
      </c>
      <c r="AE593" s="3" t="str">
        <f>IF(Table1[[#This Row],[Mã khách hàng]]="","",VLOOKUP($A593,Ma_KH!$A:$Q,Ma_KH!P$1,0))</f>
        <v>QUÁN HƯƠNG BẮC</v>
      </c>
      <c r="AF593" s="3" t="str">
        <f>VLOOKUP(A593,Ma_KH!A:Q,Ma_KH!J$1,0)</f>
        <v>Hứa Thị Ngọc Thơ</v>
      </c>
    </row>
    <row r="594" spans="1:32" ht="16.5">
      <c r="A594" s="66" t="s">
        <v>92</v>
      </c>
      <c r="B594" s="242" t="s">
        <v>10524</v>
      </c>
      <c r="C594" s="318">
        <v>45965</v>
      </c>
      <c r="D594" s="242" t="s">
        <v>18955</v>
      </c>
      <c r="E594" s="318">
        <v>45965</v>
      </c>
      <c r="F594" s="242" t="s">
        <v>18956</v>
      </c>
      <c r="G594" s="242" t="s">
        <v>18957</v>
      </c>
      <c r="H594" s="69">
        <v>1110580</v>
      </c>
      <c r="I594" s="69">
        <v>0</v>
      </c>
      <c r="J594" s="69">
        <f>(Table1[[#This Row],[Tiền hàng]]-Table1[[#This Row],[Tiền chiết khấu]])*8%</f>
        <v>88846.400000000009</v>
      </c>
      <c r="K594" s="69">
        <v>1199426</v>
      </c>
      <c r="L594" s="8" t="s">
        <v>24</v>
      </c>
      <c r="M594" s="41">
        <v>45993</v>
      </c>
      <c r="N594" s="29" t="s">
        <v>19287</v>
      </c>
      <c r="O594" s="69">
        <f>IF(Table1[[#This Row],[Phân loại]]="Tồn đầu kỳ",Table1[[#This Row],[Tổng giá trị]],0)</f>
        <v>0</v>
      </c>
      <c r="P594" s="8">
        <f>IF(Table1[[#This Row],[Số còn phải thu ĐK]]&lt;&gt;0,0,IF(Table1[[#This Row],[Phân loại]]="Bán hàng",Table1[[#This Row],[Tổng giá trị]],-Table1[[#This Row],[Tổng giá trị]]))</f>
        <v>1199426</v>
      </c>
      <c r="Q594" s="70">
        <f t="shared" ref="Q594" si="94">IF(M594&lt;&gt;"",IF(O594&lt;&gt;0,O594,P594),0)</f>
        <v>1199426</v>
      </c>
      <c r="R594" s="8">
        <f>Table1[[#This Row],[Số còn phải thu ĐK]]+Table1[[#This Row],[Giá Trị HD sau CK]]-Table1[[#This Row],[Số tiền đã thu]]</f>
        <v>0</v>
      </c>
      <c r="S594" s="7">
        <f>IF(Table1[[#This Row],[Ngày hóa đơn]]&lt;&gt;"",Table1[[#This Row],[Ngày hóa đơn]],Table1[[#This Row],[Ngày hạch toán]])</f>
        <v>45965</v>
      </c>
      <c r="T594" s="8"/>
      <c r="U594" s="7">
        <f>IF(Table1[[#This Row],[Ngày tính CN]]="","",S594+T594)</f>
        <v>45965</v>
      </c>
      <c r="V594" s="71">
        <f ca="1">IF(Table1[[#This Row],[Hạn thanh toán]]="","",IF((U594-NOW())&lt;0,0,(U594-NOW())))</f>
        <v>0</v>
      </c>
      <c r="W594" s="69"/>
      <c r="X594" s="65" t="str">
        <f t="shared" ca="1" si="93"/>
        <v/>
      </c>
      <c r="Y594" s="65" t="str">
        <f t="shared" ref="Y594" si="95">IF(R594=0,"Đã thanh toán",IF(X594="","",IF(X594&lt;=0,"Chưa đến hạn thanh toán",IF(X594&lt;=30,"Nợ quá hạn 30 ngày",IF(X594&lt;=60,"Nợ quá hạn từ 30 ngày đến 60 ngày",IF(X594&lt;=90,"Nợ quá hạn từ 60 ngày đến 90 ngày",IF(X594&lt;=120,"Nợ quá hạn từ 90 ngày đến 120 ngày","Nợ quá hạn hơn 120 ngày có khả năng mất thanh toán")))))))</f>
        <v>Đã thanh toán</v>
      </c>
      <c r="Z594" s="250">
        <f>Table1[[#This Row],[Hạn thanh toán]]</f>
        <v>45965</v>
      </c>
      <c r="AA594" s="250">
        <f>Table1[[#This Row],[Ngày Thanh toán]]</f>
        <v>45993</v>
      </c>
      <c r="AD594" s="3" t="str">
        <f>IF(Table1[[#This Row],[Mã khách hàng]]="","",VLOOKUP($A594,Ma_KH!$A:$Q,Ma_KH!O$1,0))</f>
        <v>KL00047</v>
      </c>
      <c r="AE594" s="3" t="str">
        <f>IF(Table1[[#This Row],[Mã khách hàng]]="","",VLOOKUP($A594,Ma_KH!$A:$Q,Ma_KH!P$1,0))</f>
        <v>QUÁN HƯƠNG BẮC</v>
      </c>
      <c r="AF594" s="3" t="str">
        <f>VLOOKUP(A594,Ma_KH!A:Q,Ma_KH!J$1,0)</f>
        <v>Hứa Thị Ngọc Thơ</v>
      </c>
    </row>
    <row r="595" spans="1:32" s="139" customFormat="1" ht="16.5">
      <c r="A595" s="127" t="s">
        <v>93</v>
      </c>
      <c r="B595" s="127" t="s">
        <v>1055</v>
      </c>
      <c r="C595" s="128">
        <v>45632</v>
      </c>
      <c r="D595" s="129" t="s">
        <v>4000</v>
      </c>
      <c r="E595" s="128"/>
      <c r="F595" s="130"/>
      <c r="G595" s="127" t="s">
        <v>1057</v>
      </c>
      <c r="H595" s="131"/>
      <c r="I595" s="131">
        <v>0</v>
      </c>
      <c r="J595" s="131">
        <f>(Table1[[#This Row],[Tiền hàng]]-Table1[[#This Row],[Tiền chiết khấu]])*8%</f>
        <v>0</v>
      </c>
      <c r="K595" s="131">
        <v>996241</v>
      </c>
      <c r="L595" s="132" t="s">
        <v>3643</v>
      </c>
      <c r="M595" s="133">
        <v>45719</v>
      </c>
      <c r="N595" s="134" t="s">
        <v>4001</v>
      </c>
      <c r="O595" s="131">
        <f>IF(Table1[[#This Row],[Phân loại]]="Tồn đầu kỳ",Table1[[#This Row],[Tổng giá trị]],0)</f>
        <v>996241</v>
      </c>
      <c r="P595" s="132">
        <f>IF(Table1[[#This Row],[Số còn phải thu ĐK]]&lt;&gt;0,0,IF(Table1[[#This Row],[Phân loại]]="Bán hàng",Table1[[#This Row],[Tổng giá trị]],-Table1[[#This Row],[Tổng giá trị]]))</f>
        <v>0</v>
      </c>
      <c r="Q595" s="18">
        <f t="shared" si="82"/>
        <v>996241</v>
      </c>
      <c r="R595" s="132">
        <f>Table1[[#This Row],[Số còn phải thu ĐK]]+Table1[[#This Row],[Giá Trị HD sau CK]]-Table1[[#This Row],[Số tiền đã thu]]</f>
        <v>0</v>
      </c>
      <c r="S595" s="136">
        <f>IF(Table1[[#This Row],[Ngày hóa đơn]]&lt;&gt;"",Table1[[#This Row],[Ngày hóa đơn]],Table1[[#This Row],[Ngày hạch toán]])</f>
        <v>45632</v>
      </c>
      <c r="T595" s="132"/>
      <c r="U595" s="136">
        <f>IF(Table1[[#This Row],[Ngày tính CN]]="","",S595+T595)</f>
        <v>45632</v>
      </c>
      <c r="V595" s="137">
        <f ca="1">IF(Table1[[#This Row],[Hạn thanh toán]]="","",IF((U595-NOW())&lt;0,0,(U595-NOW())))</f>
        <v>0</v>
      </c>
      <c r="W595" s="131"/>
      <c r="X595" s="65" t="str">
        <f t="shared" ca="1" si="93"/>
        <v/>
      </c>
      <c r="Y595" s="138" t="str">
        <f t="shared" ref="Y595" si="96">IF(R595=0,"Đã thanh toán",IF(X595="","",IF(X595&lt;=0,"Chưa đến hạn thanh toán",IF(X595&lt;=30,"Nợ quá hạn 30 ngày",IF(X595&lt;=60,"Nợ quá hạn từ 30 ngày đến 60 ngày",IF(X595&lt;=90,"Nợ quá hạn từ 60 ngày đến 90 ngày",IF(X595&lt;=120,"Nợ quá hạn từ 90 ngày đến 120 ngày","Nợ quá hạn hơn 120 ngày có khả năng mất thanh toán")))))))</f>
        <v>Đã thanh toán</v>
      </c>
      <c r="Z595" s="253">
        <f>Table1[[#This Row],[Hạn thanh toán]]</f>
        <v>45632</v>
      </c>
      <c r="AA595" s="253">
        <f>Table1[[#This Row],[Ngày Thanh toán]]</f>
        <v>45719</v>
      </c>
      <c r="AD595" s="3" t="str">
        <f>IF(Table1[[#This Row],[Mã khách hàng]]="","",VLOOKUP($A595,Ma_KH!$A:$Q,Ma_KH!O$1,0))</f>
        <v>KL00052</v>
      </c>
      <c r="AE595" s="3" t="str">
        <f>IF(Table1[[#This Row],[Mã khách hàng]]="","",VLOOKUP($A595,Ma_KH!$A:$Q,Ma_KH!P$1,0))</f>
        <v>K Mart , Spendora An Khánh</v>
      </c>
      <c r="AF595" s="139" t="str">
        <f>VLOOKUP(A595,Ma_KH!A:Q,Ma_KH!J$1,0)</f>
        <v>Đỗ Minh Quang</v>
      </c>
    </row>
    <row r="596" spans="1:32" ht="16.5">
      <c r="A596" s="66" t="s">
        <v>93</v>
      </c>
      <c r="B596" s="66" t="s">
        <v>1055</v>
      </c>
      <c r="C596" s="67">
        <v>45717</v>
      </c>
      <c r="D596" s="68" t="s">
        <v>1056</v>
      </c>
      <c r="E596" s="67"/>
      <c r="F596" s="72"/>
      <c r="G596" s="66" t="s">
        <v>1057</v>
      </c>
      <c r="H596" s="69">
        <v>1239779</v>
      </c>
      <c r="I596" s="69">
        <v>0</v>
      </c>
      <c r="J596" s="69">
        <f>(Table1[[#This Row],[Tiền hàng]]-Table1[[#This Row],[Tiền chiết khấu]])*8%</f>
        <v>99182.32</v>
      </c>
      <c r="K596" s="69">
        <v>1338961</v>
      </c>
      <c r="L596" s="8" t="s">
        <v>24</v>
      </c>
      <c r="M596" s="41">
        <v>45766</v>
      </c>
      <c r="N596" s="29" t="s">
        <v>4002</v>
      </c>
      <c r="O596" s="69">
        <f>IF(Table1[[#This Row],[Phân loại]]="Tồn đầu kỳ",Table1[[#This Row],[Tổng giá trị]],0)</f>
        <v>0</v>
      </c>
      <c r="P596" s="8">
        <f>IF(Table1[[#This Row],[Số còn phải thu ĐK]]&lt;&gt;0,0,IF(Table1[[#This Row],[Phân loại]]="Bán hàng",Table1[[#This Row],[Tổng giá trị]],-Table1[[#This Row],[Tổng giá trị]]))</f>
        <v>1338961</v>
      </c>
      <c r="Q596" s="18">
        <f t="shared" si="82"/>
        <v>1338961</v>
      </c>
      <c r="R596" s="8">
        <f>Table1[[#This Row],[Số còn phải thu ĐK]]+Table1[[#This Row],[Giá Trị HD sau CK]]-Table1[[#This Row],[Số tiền đã thu]]</f>
        <v>0</v>
      </c>
      <c r="S596" s="7">
        <f>IF(Table1[[#This Row],[Ngày hóa đơn]]&lt;&gt;"",Table1[[#This Row],[Ngày hóa đơn]],Table1[[#This Row],[Ngày hạch toán]])</f>
        <v>45717</v>
      </c>
      <c r="T596" s="8"/>
      <c r="U596" s="7">
        <f>IF(Table1[[#This Row],[Ngày tính CN]]="","",S596+T596)</f>
        <v>45717</v>
      </c>
      <c r="V596" s="71">
        <f ca="1">IF(Table1[[#This Row],[Hạn thanh toán]]="","",IF((U596-NOW())&lt;0,0,(U596-NOW())))</f>
        <v>0</v>
      </c>
      <c r="W596" s="69"/>
      <c r="X596" s="65" t="str">
        <f t="shared" ca="1" si="93"/>
        <v/>
      </c>
      <c r="Y596" s="65" t="str">
        <f t="shared" si="92"/>
        <v>Đã thanh toán</v>
      </c>
      <c r="Z596" s="250">
        <f>Table1[[#This Row],[Hạn thanh toán]]</f>
        <v>45717</v>
      </c>
      <c r="AA596" s="250">
        <f>Table1[[#This Row],[Ngày Thanh toán]]</f>
        <v>45766</v>
      </c>
      <c r="AD596" s="3" t="str">
        <f>IF(Table1[[#This Row],[Mã khách hàng]]="","",VLOOKUP($A596,Ma_KH!$A:$Q,Ma_KH!O$1,0))</f>
        <v>KL00052</v>
      </c>
      <c r="AE596" s="3" t="str">
        <f>IF(Table1[[#This Row],[Mã khách hàng]]="","",VLOOKUP($A596,Ma_KH!$A:$Q,Ma_KH!P$1,0))</f>
        <v>K Mart , Spendora An Khánh</v>
      </c>
      <c r="AF596" s="3" t="str">
        <f>VLOOKUP(A596,Ma_KH!A:Q,Ma_KH!J$1,0)</f>
        <v>Đỗ Minh Quang</v>
      </c>
    </row>
    <row r="597" spans="1:32" ht="16.5">
      <c r="A597" s="66" t="s">
        <v>93</v>
      </c>
      <c r="B597" s="66" t="s">
        <v>1055</v>
      </c>
      <c r="C597" s="67">
        <v>45761</v>
      </c>
      <c r="D597" s="68" t="s">
        <v>1058</v>
      </c>
      <c r="E597" s="67"/>
      <c r="F597" s="72"/>
      <c r="G597" s="66" t="s">
        <v>1059</v>
      </c>
      <c r="H597" s="69">
        <v>1444401</v>
      </c>
      <c r="I597" s="69">
        <v>0</v>
      </c>
      <c r="J597" s="69">
        <f>(Table1[[#This Row],[Tiền hàng]]-Table1[[#This Row],[Tiền chiết khấu]])*8%</f>
        <v>115552.08</v>
      </c>
      <c r="K597" s="69">
        <v>1559953</v>
      </c>
      <c r="L597" s="8" t="s">
        <v>24</v>
      </c>
      <c r="M597" s="41">
        <v>45810</v>
      </c>
      <c r="N597" s="29" t="s">
        <v>4003</v>
      </c>
      <c r="O597" s="69">
        <f>IF(Table1[[#This Row],[Phân loại]]="Tồn đầu kỳ",Table1[[#This Row],[Tổng giá trị]],0)</f>
        <v>0</v>
      </c>
      <c r="P597" s="8">
        <f>IF(Table1[[#This Row],[Số còn phải thu ĐK]]&lt;&gt;0,0,IF(Table1[[#This Row],[Phân loại]]="Bán hàng",Table1[[#This Row],[Tổng giá trị]],-Table1[[#This Row],[Tổng giá trị]]))</f>
        <v>1559953</v>
      </c>
      <c r="Q597" s="18">
        <f t="shared" si="82"/>
        <v>1559953</v>
      </c>
      <c r="R597" s="8">
        <f>Table1[[#This Row],[Số còn phải thu ĐK]]+Table1[[#This Row],[Giá Trị HD sau CK]]-Table1[[#This Row],[Số tiền đã thu]]</f>
        <v>0</v>
      </c>
      <c r="S597" s="7">
        <f>IF(Table1[[#This Row],[Ngày hóa đơn]]&lt;&gt;"",Table1[[#This Row],[Ngày hóa đơn]],Table1[[#This Row],[Ngày hạch toán]])</f>
        <v>45761</v>
      </c>
      <c r="T597" s="8"/>
      <c r="U597" s="7">
        <f>IF(Table1[[#This Row],[Ngày tính CN]]="","",S597+T597)</f>
        <v>45761</v>
      </c>
      <c r="V597" s="71">
        <f ca="1">IF(Table1[[#This Row],[Hạn thanh toán]]="","",IF((U597-NOW())&lt;0,0,(U597-NOW())))</f>
        <v>0</v>
      </c>
      <c r="W597" s="69"/>
      <c r="X597" s="65" t="str">
        <f t="shared" ca="1" si="93"/>
        <v/>
      </c>
      <c r="Y597" s="65" t="str">
        <f t="shared" si="92"/>
        <v>Đã thanh toán</v>
      </c>
      <c r="Z597" s="250">
        <f>Table1[[#This Row],[Hạn thanh toán]]</f>
        <v>45761</v>
      </c>
      <c r="AA597" s="250">
        <f>Table1[[#This Row],[Ngày Thanh toán]]</f>
        <v>45810</v>
      </c>
      <c r="AD597" s="3" t="str">
        <f>IF(Table1[[#This Row],[Mã khách hàng]]="","",VLOOKUP($A597,Ma_KH!$A:$Q,Ma_KH!O$1,0))</f>
        <v>KL00052</v>
      </c>
      <c r="AE597" s="3" t="str">
        <f>IF(Table1[[#This Row],[Mã khách hàng]]="","",VLOOKUP($A597,Ma_KH!$A:$Q,Ma_KH!P$1,0))</f>
        <v>K Mart , Spendora An Khánh</v>
      </c>
      <c r="AF597" s="3" t="str">
        <f>VLOOKUP(A597,Ma_KH!A:Q,Ma_KH!J$1,0)</f>
        <v>Đỗ Minh Quang</v>
      </c>
    </row>
    <row r="598" spans="1:32" ht="16.5">
      <c r="A598" s="66" t="s">
        <v>93</v>
      </c>
      <c r="B598" s="66" t="s">
        <v>1055</v>
      </c>
      <c r="C598" s="67">
        <v>45803</v>
      </c>
      <c r="D598" s="68" t="s">
        <v>1060</v>
      </c>
      <c r="E598" s="67"/>
      <c r="F598" s="72"/>
      <c r="G598" s="66" t="s">
        <v>1061</v>
      </c>
      <c r="H598" s="69">
        <v>870801</v>
      </c>
      <c r="I598" s="69">
        <v>0</v>
      </c>
      <c r="J598" s="69">
        <f>(Table1[[#This Row],[Tiền hàng]]-Table1[[#This Row],[Tiền chiết khấu]])*8%</f>
        <v>69664.08</v>
      </c>
      <c r="K598" s="69">
        <v>940465</v>
      </c>
      <c r="L598" s="8" t="s">
        <v>24</v>
      </c>
      <c r="M598" s="41">
        <v>45831</v>
      </c>
      <c r="N598" s="29" t="s">
        <v>4004</v>
      </c>
      <c r="O598" s="69">
        <f>IF(Table1[[#This Row],[Phân loại]]="Tồn đầu kỳ",Table1[[#This Row],[Tổng giá trị]],0)</f>
        <v>0</v>
      </c>
      <c r="P598" s="8">
        <f>IF(Table1[[#This Row],[Số còn phải thu ĐK]]&lt;&gt;0,0,IF(Table1[[#This Row],[Phân loại]]="Bán hàng",Table1[[#This Row],[Tổng giá trị]],-Table1[[#This Row],[Tổng giá trị]]))</f>
        <v>940465</v>
      </c>
      <c r="Q598" s="18">
        <f t="shared" ref="Q598:Q663" si="97">IF(M598&lt;&gt;"",IF(O598&lt;&gt;0,O598,P598),0)</f>
        <v>940465</v>
      </c>
      <c r="R598" s="8">
        <f>Table1[[#This Row],[Số còn phải thu ĐK]]+Table1[[#This Row],[Giá Trị HD sau CK]]-Table1[[#This Row],[Số tiền đã thu]]</f>
        <v>0</v>
      </c>
      <c r="S598" s="7">
        <f>IF(Table1[[#This Row],[Ngày hóa đơn]]&lt;&gt;"",Table1[[#This Row],[Ngày hóa đơn]],Table1[[#This Row],[Ngày hạch toán]])</f>
        <v>45803</v>
      </c>
      <c r="T598" s="8"/>
      <c r="U598" s="7">
        <f>IF(Table1[[#This Row],[Ngày tính CN]]="","",S598+T598)</f>
        <v>45803</v>
      </c>
      <c r="V598" s="71">
        <f ca="1">IF(Table1[[#This Row],[Hạn thanh toán]]="","",IF((U598-NOW())&lt;0,0,(U598-NOW())))</f>
        <v>0</v>
      </c>
      <c r="W598" s="69"/>
      <c r="X598" s="65" t="str">
        <f t="shared" ca="1" si="93"/>
        <v/>
      </c>
      <c r="Y598" s="65" t="str">
        <f t="shared" si="92"/>
        <v>Đã thanh toán</v>
      </c>
      <c r="Z598" s="250">
        <f>Table1[[#This Row],[Hạn thanh toán]]</f>
        <v>45803</v>
      </c>
      <c r="AA598" s="250">
        <f>Table1[[#This Row],[Ngày Thanh toán]]</f>
        <v>45831</v>
      </c>
      <c r="AD598" s="3" t="str">
        <f>IF(Table1[[#This Row],[Mã khách hàng]]="","",VLOOKUP($A598,Ma_KH!$A:$Q,Ma_KH!O$1,0))</f>
        <v>KL00052</v>
      </c>
      <c r="AE598" s="3" t="str">
        <f>IF(Table1[[#This Row],[Mã khách hàng]]="","",VLOOKUP($A598,Ma_KH!$A:$Q,Ma_KH!P$1,0))</f>
        <v>K Mart , Spendora An Khánh</v>
      </c>
      <c r="AF598" s="3" t="str">
        <f>VLOOKUP(A598,Ma_KH!A:Q,Ma_KH!J$1,0)</f>
        <v>Đỗ Minh Quang</v>
      </c>
    </row>
    <row r="599" spans="1:32" ht="16.5">
      <c r="A599" s="66" t="s">
        <v>93</v>
      </c>
      <c r="B599" s="66" t="s">
        <v>1055</v>
      </c>
      <c r="C599" s="67">
        <v>45834</v>
      </c>
      <c r="D599" s="68" t="s">
        <v>1062</v>
      </c>
      <c r="E599" s="67">
        <v>45834</v>
      </c>
      <c r="F599" s="72"/>
      <c r="G599" s="66" t="s">
        <v>347</v>
      </c>
      <c r="H599" s="69">
        <v>0</v>
      </c>
      <c r="I599" s="69">
        <v>0</v>
      </c>
      <c r="J599" s="69">
        <f>(Table1[[#This Row],[Tiền hàng]]-Table1[[#This Row],[Tiền chiết khấu]])*8%</f>
        <v>0</v>
      </c>
      <c r="K599" s="69">
        <v>289921</v>
      </c>
      <c r="L599" s="8" t="s">
        <v>17</v>
      </c>
      <c r="M599" s="41">
        <v>45831</v>
      </c>
      <c r="N599" s="29" t="s">
        <v>4004</v>
      </c>
      <c r="O599" s="69">
        <f>IF(Table1[[#This Row],[Phân loại]]="Tồn đầu kỳ",Table1[[#This Row],[Tổng giá trị]],0)</f>
        <v>0</v>
      </c>
      <c r="P599" s="8">
        <f>IF(Table1[[#This Row],[Số còn phải thu ĐK]]&lt;&gt;0,0,IF(Table1[[#This Row],[Phân loại]]="Bán hàng",Table1[[#This Row],[Tổng giá trị]],-Table1[[#This Row],[Tổng giá trị]]))</f>
        <v>-289921</v>
      </c>
      <c r="Q599" s="18">
        <f t="shared" si="97"/>
        <v>-289921</v>
      </c>
      <c r="R599" s="8">
        <f>Table1[[#This Row],[Số còn phải thu ĐK]]+Table1[[#This Row],[Giá Trị HD sau CK]]-Table1[[#This Row],[Số tiền đã thu]]</f>
        <v>0</v>
      </c>
      <c r="S599" s="7">
        <f>IF(Table1[[#This Row],[Ngày hóa đơn]]&lt;&gt;"",Table1[[#This Row],[Ngày hóa đơn]],Table1[[#This Row],[Ngày hạch toán]])</f>
        <v>45834</v>
      </c>
      <c r="T599" s="8"/>
      <c r="U599" s="7">
        <f>IF(Table1[[#This Row],[Ngày tính CN]]="","",S599+T599)</f>
        <v>45834</v>
      </c>
      <c r="V599" s="71">
        <f ca="1">IF(Table1[[#This Row],[Hạn thanh toán]]="","",IF((U599-NOW())&lt;0,0,(U599-NOW())))</f>
        <v>0</v>
      </c>
      <c r="W599" s="69"/>
      <c r="X599" s="65" t="str">
        <f t="shared" ca="1" si="93"/>
        <v/>
      </c>
      <c r="Y599" s="65" t="str">
        <f t="shared" si="92"/>
        <v>Đã thanh toán</v>
      </c>
      <c r="Z599" s="250">
        <f>Table1[[#This Row],[Hạn thanh toán]]</f>
        <v>45834</v>
      </c>
      <c r="AA599" s="250">
        <f>Table1[[#This Row],[Ngày Thanh toán]]</f>
        <v>45831</v>
      </c>
      <c r="AD599" s="3" t="str">
        <f>IF(Table1[[#This Row],[Mã khách hàng]]="","",VLOOKUP($A599,Ma_KH!$A:$Q,Ma_KH!O$1,0))</f>
        <v>KL00052</v>
      </c>
      <c r="AE599" s="3" t="str">
        <f>IF(Table1[[#This Row],[Mã khách hàng]]="","",VLOOKUP($A599,Ma_KH!$A:$Q,Ma_KH!P$1,0))</f>
        <v>K Mart , Spendora An Khánh</v>
      </c>
      <c r="AF599" s="3" t="str">
        <f>VLOOKUP(A599,Ma_KH!A:Q,Ma_KH!J$1,0)</f>
        <v>Đỗ Minh Quang</v>
      </c>
    </row>
    <row r="600" spans="1:32" s="139" customFormat="1" ht="16.5">
      <c r="A600" s="127" t="s">
        <v>94</v>
      </c>
      <c r="B600" s="127" t="s">
        <v>1063</v>
      </c>
      <c r="C600" s="128">
        <v>45646</v>
      </c>
      <c r="D600" s="129" t="s">
        <v>4005</v>
      </c>
      <c r="E600" s="128"/>
      <c r="F600" s="127"/>
      <c r="G600" s="127" t="s">
        <v>1065</v>
      </c>
      <c r="H600" s="131"/>
      <c r="I600" s="131"/>
      <c r="J600" s="131">
        <f>(Table1[[#This Row],[Tiền hàng]]-Table1[[#This Row],[Tiền chiết khấu]])*8%</f>
        <v>0</v>
      </c>
      <c r="K600" s="131">
        <v>892751</v>
      </c>
      <c r="L600" s="132" t="s">
        <v>3643</v>
      </c>
      <c r="M600" s="133">
        <v>45664</v>
      </c>
      <c r="N600" s="134" t="s">
        <v>4006</v>
      </c>
      <c r="O600" s="131">
        <f>IF(Table1[[#This Row],[Phân loại]]="Tồn đầu kỳ",Table1[[#This Row],[Tổng giá trị]],0)</f>
        <v>892751</v>
      </c>
      <c r="P600" s="132">
        <f>IF(Table1[[#This Row],[Số còn phải thu ĐK]]&lt;&gt;0,0,IF(Table1[[#This Row],[Phân loại]]="Bán hàng",Table1[[#This Row],[Tổng giá trị]],-Table1[[#This Row],[Tổng giá trị]]))</f>
        <v>0</v>
      </c>
      <c r="Q600" s="18">
        <f t="shared" si="97"/>
        <v>892751</v>
      </c>
      <c r="R600" s="132">
        <f>Table1[[#This Row],[Số còn phải thu ĐK]]+Table1[[#This Row],[Giá Trị HD sau CK]]-Table1[[#This Row],[Số tiền đã thu]]</f>
        <v>0</v>
      </c>
      <c r="S600" s="136">
        <f>IF(Table1[[#This Row],[Ngày hóa đơn]]&lt;&gt;"",Table1[[#This Row],[Ngày hóa đơn]],Table1[[#This Row],[Ngày hạch toán]])</f>
        <v>45646</v>
      </c>
      <c r="T600" s="132"/>
      <c r="U600" s="136">
        <f>IF(Table1[[#This Row],[Ngày tính CN]]="","",S600+T600)</f>
        <v>45646</v>
      </c>
      <c r="V600" s="137">
        <f ca="1">IF(Table1[[#This Row],[Hạn thanh toán]]="","",IF((U600-NOW())&lt;0,0,(U600-NOW())))</f>
        <v>0</v>
      </c>
      <c r="W600" s="131"/>
      <c r="X600" s="65" t="str">
        <f t="shared" ca="1" si="93"/>
        <v/>
      </c>
      <c r="Y600" s="138" t="str">
        <f t="shared" ref="Y600" si="98">IF(R600=0,"Đã thanh toán",IF(X600="","",IF(X600&lt;=0,"Chưa đến hạn thanh toán",IF(X600&lt;=30,"Nợ quá hạn 30 ngày",IF(X600&lt;=60,"Nợ quá hạn từ 30 ngày đến 60 ngày",IF(X600&lt;=90,"Nợ quá hạn từ 60 ngày đến 90 ngày",IF(X600&lt;=120,"Nợ quá hạn từ 90 ngày đến 120 ngày","Nợ quá hạn hơn 120 ngày có khả năng mất thanh toán")))))))</f>
        <v>Đã thanh toán</v>
      </c>
      <c r="Z600" s="253">
        <f>Table1[[#This Row],[Hạn thanh toán]]</f>
        <v>45646</v>
      </c>
      <c r="AA600" s="253">
        <f>Table1[[#This Row],[Ngày Thanh toán]]</f>
        <v>45664</v>
      </c>
      <c r="AD600" s="3" t="str">
        <f>IF(Table1[[#This Row],[Mã khách hàng]]="","",VLOOKUP($A600,Ma_KH!$A:$Q,Ma_KH!O$1,0))</f>
        <v>KL00109</v>
      </c>
      <c r="AE600" s="3" t="str">
        <f>IF(Table1[[#This Row],[Mã khách hàng]]="","",VLOOKUP($A600,Ma_KH!$A:$Q,Ma_KH!P$1,0))</f>
        <v>Thực phẩm xanh</v>
      </c>
      <c r="AF600" s="139" t="str">
        <f>VLOOKUP(A600,Ma_KH!A:Q,Ma_KH!J$1,0)</f>
        <v>Đỗ Minh Quang</v>
      </c>
    </row>
    <row r="601" spans="1:32" ht="16.5">
      <c r="A601" s="66" t="s">
        <v>94</v>
      </c>
      <c r="B601" s="66" t="s">
        <v>1063</v>
      </c>
      <c r="C601" s="67">
        <v>45695</v>
      </c>
      <c r="D601" s="68" t="s">
        <v>1064</v>
      </c>
      <c r="E601" s="67"/>
      <c r="F601" s="66"/>
      <c r="G601" s="66" t="s">
        <v>1065</v>
      </c>
      <c r="H601" s="69">
        <v>681271</v>
      </c>
      <c r="I601" s="69">
        <v>34064</v>
      </c>
      <c r="J601" s="69">
        <f>(Table1[[#This Row],[Tiền hàng]]-Table1[[#This Row],[Tiền chiết khấu]])*8%</f>
        <v>51776.56</v>
      </c>
      <c r="K601" s="69">
        <v>698984</v>
      </c>
      <c r="L601" s="8" t="s">
        <v>24</v>
      </c>
      <c r="M601" s="41">
        <v>45765</v>
      </c>
      <c r="N601" s="29" t="s">
        <v>4007</v>
      </c>
      <c r="O601" s="69">
        <f>IF(Table1[[#This Row],[Phân loại]]="Tồn đầu kỳ",Table1[[#This Row],[Tổng giá trị]],0)</f>
        <v>0</v>
      </c>
      <c r="P601" s="8">
        <f>IF(Table1[[#This Row],[Số còn phải thu ĐK]]&lt;&gt;0,0,IF(Table1[[#This Row],[Phân loại]]="Bán hàng",Table1[[#This Row],[Tổng giá trị]],-Table1[[#This Row],[Tổng giá trị]]))</f>
        <v>698984</v>
      </c>
      <c r="Q601" s="18">
        <f t="shared" si="97"/>
        <v>698984</v>
      </c>
      <c r="R601" s="8">
        <f>Table1[[#This Row],[Số còn phải thu ĐK]]+Table1[[#This Row],[Giá Trị HD sau CK]]-Table1[[#This Row],[Số tiền đã thu]]</f>
        <v>0</v>
      </c>
      <c r="S601" s="7">
        <f>IF(Table1[[#This Row],[Ngày hóa đơn]]&lt;&gt;"",Table1[[#This Row],[Ngày hóa đơn]],Table1[[#This Row],[Ngày hạch toán]])</f>
        <v>45695</v>
      </c>
      <c r="T601" s="8"/>
      <c r="U601" s="7">
        <f>IF(Table1[[#This Row],[Ngày tính CN]]="","",S601+T601)</f>
        <v>45695</v>
      </c>
      <c r="V601" s="71">
        <f ca="1">IF(Table1[[#This Row],[Hạn thanh toán]]="","",IF((U601-NOW())&lt;0,0,(U601-NOW())))</f>
        <v>0</v>
      </c>
      <c r="W601" s="69"/>
      <c r="X601" s="65" t="str">
        <f t="shared" ca="1" si="93"/>
        <v/>
      </c>
      <c r="Y601" s="65" t="str">
        <f t="shared" si="92"/>
        <v>Đã thanh toán</v>
      </c>
      <c r="Z601" s="250">
        <f>Table1[[#This Row],[Hạn thanh toán]]</f>
        <v>45695</v>
      </c>
      <c r="AA601" s="250">
        <f>Table1[[#This Row],[Ngày Thanh toán]]</f>
        <v>45765</v>
      </c>
      <c r="AD601" s="3" t="str">
        <f>IF(Table1[[#This Row],[Mã khách hàng]]="","",VLOOKUP($A601,Ma_KH!$A:$Q,Ma_KH!O$1,0))</f>
        <v>KL00109</v>
      </c>
      <c r="AE601" s="3" t="str">
        <f>IF(Table1[[#This Row],[Mã khách hàng]]="","",VLOOKUP($A601,Ma_KH!$A:$Q,Ma_KH!P$1,0))</f>
        <v>Thực phẩm xanh</v>
      </c>
      <c r="AF601" s="3" t="str">
        <f>VLOOKUP(A601,Ma_KH!A:Q,Ma_KH!J$1,0)</f>
        <v>Đỗ Minh Quang</v>
      </c>
    </row>
    <row r="602" spans="1:32" ht="16.5">
      <c r="A602" s="66" t="s">
        <v>94</v>
      </c>
      <c r="B602" s="66" t="s">
        <v>1063</v>
      </c>
      <c r="C602" s="67">
        <v>45782</v>
      </c>
      <c r="D602" s="68" t="s">
        <v>1066</v>
      </c>
      <c r="E602" s="67"/>
      <c r="F602" s="66"/>
      <c r="G602" s="66" t="s">
        <v>1065</v>
      </c>
      <c r="H602" s="69">
        <v>737771</v>
      </c>
      <c r="I602" s="69">
        <v>36889</v>
      </c>
      <c r="J602" s="69">
        <f>(Table1[[#This Row],[Tiền hàng]]-Table1[[#This Row],[Tiền chiết khấu]])*8%</f>
        <v>56070.559999999998</v>
      </c>
      <c r="K602" s="69">
        <v>756953</v>
      </c>
      <c r="L602" s="8" t="s">
        <v>24</v>
      </c>
      <c r="M602" s="41">
        <v>45784</v>
      </c>
      <c r="N602" s="29" t="s">
        <v>4008</v>
      </c>
      <c r="O602" s="69">
        <f>IF(Table1[[#This Row],[Phân loại]]="Tồn đầu kỳ",Table1[[#This Row],[Tổng giá trị]],0)</f>
        <v>0</v>
      </c>
      <c r="P602" s="8">
        <f>IF(Table1[[#This Row],[Số còn phải thu ĐK]]&lt;&gt;0,0,IF(Table1[[#This Row],[Phân loại]]="Bán hàng",Table1[[#This Row],[Tổng giá trị]],-Table1[[#This Row],[Tổng giá trị]]))</f>
        <v>756953</v>
      </c>
      <c r="Q602" s="18">
        <f t="shared" si="97"/>
        <v>756953</v>
      </c>
      <c r="R602" s="8">
        <f>Table1[[#This Row],[Số còn phải thu ĐK]]+Table1[[#This Row],[Giá Trị HD sau CK]]-Table1[[#This Row],[Số tiền đã thu]]</f>
        <v>0</v>
      </c>
      <c r="S602" s="7">
        <f>IF(Table1[[#This Row],[Ngày hóa đơn]]&lt;&gt;"",Table1[[#This Row],[Ngày hóa đơn]],Table1[[#This Row],[Ngày hạch toán]])</f>
        <v>45782</v>
      </c>
      <c r="T602" s="8"/>
      <c r="U602" s="7">
        <f>IF(Table1[[#This Row],[Ngày tính CN]]="","",S602+T602)</f>
        <v>45782</v>
      </c>
      <c r="V602" s="71">
        <f ca="1">IF(Table1[[#This Row],[Hạn thanh toán]]="","",IF((U602-NOW())&lt;0,0,(U602-NOW())))</f>
        <v>0</v>
      </c>
      <c r="W602" s="69"/>
      <c r="X602" s="65" t="str">
        <f t="shared" ca="1" si="93"/>
        <v/>
      </c>
      <c r="Y602" s="65" t="str">
        <f t="shared" si="92"/>
        <v>Đã thanh toán</v>
      </c>
      <c r="Z602" s="250">
        <f>Table1[[#This Row],[Hạn thanh toán]]</f>
        <v>45782</v>
      </c>
      <c r="AA602" s="250">
        <f>Table1[[#This Row],[Ngày Thanh toán]]</f>
        <v>45784</v>
      </c>
      <c r="AD602" s="3" t="str">
        <f>IF(Table1[[#This Row],[Mã khách hàng]]="","",VLOOKUP($A602,Ma_KH!$A:$Q,Ma_KH!O$1,0))</f>
        <v>KL00109</v>
      </c>
      <c r="AE602" s="3" t="str">
        <f>IF(Table1[[#This Row],[Mã khách hàng]]="","",VLOOKUP($A602,Ma_KH!$A:$Q,Ma_KH!P$1,0))</f>
        <v>Thực phẩm xanh</v>
      </c>
      <c r="AF602" s="3" t="str">
        <f>VLOOKUP(A602,Ma_KH!A:Q,Ma_KH!J$1,0)</f>
        <v>Đỗ Minh Quang</v>
      </c>
    </row>
    <row r="603" spans="1:32" ht="16.5">
      <c r="A603" s="73" t="s">
        <v>94</v>
      </c>
      <c r="B603" s="73" t="s">
        <v>1063</v>
      </c>
      <c r="C603" s="75">
        <v>45852</v>
      </c>
      <c r="D603" s="76" t="s">
        <v>1067</v>
      </c>
      <c r="E603" s="75"/>
      <c r="F603" s="73"/>
      <c r="G603" s="73" t="s">
        <v>1065</v>
      </c>
      <c r="H603" s="69">
        <v>774908</v>
      </c>
      <c r="I603" s="69">
        <v>38745</v>
      </c>
      <c r="J603" s="69">
        <f>(Table1[[#This Row],[Tiền hàng]]-Table1[[#This Row],[Tiền chiết khấu]])*8%</f>
        <v>58893.04</v>
      </c>
      <c r="K603" s="69">
        <v>795056</v>
      </c>
      <c r="L603" s="8" t="s">
        <v>24</v>
      </c>
      <c r="M603" s="41">
        <v>45908</v>
      </c>
      <c r="N603" s="29" t="s">
        <v>4009</v>
      </c>
      <c r="O603" s="69">
        <f>IF(Table1[[#This Row],[Phân loại]]="Tồn đầu kỳ",Table1[[#This Row],[Tổng giá trị]],0)</f>
        <v>0</v>
      </c>
      <c r="P603" s="8">
        <f>IF(Table1[[#This Row],[Số còn phải thu ĐK]]&lt;&gt;0,0,IF(Table1[[#This Row],[Phân loại]]="Bán hàng",Table1[[#This Row],[Tổng giá trị]],-Table1[[#This Row],[Tổng giá trị]]))</f>
        <v>795056</v>
      </c>
      <c r="Q603" s="18">
        <f t="shared" si="97"/>
        <v>795056</v>
      </c>
      <c r="R603" s="8">
        <f>Table1[[#This Row],[Số còn phải thu ĐK]]+Table1[[#This Row],[Giá Trị HD sau CK]]-Table1[[#This Row],[Số tiền đã thu]]</f>
        <v>0</v>
      </c>
      <c r="S603" s="7">
        <f>IF(Table1[[#This Row],[Ngày hóa đơn]]&lt;&gt;"",Table1[[#This Row],[Ngày hóa đơn]],Table1[[#This Row],[Ngày hạch toán]])</f>
        <v>45852</v>
      </c>
      <c r="T603" s="8"/>
      <c r="U603" s="7">
        <f>IF(Table1[[#This Row],[Ngày tính CN]]="","",S603+T603)</f>
        <v>45852</v>
      </c>
      <c r="V603" s="71">
        <f ca="1">IF(Table1[[#This Row],[Hạn thanh toán]]="","",IF((U603-NOW())&lt;0,0,(U603-NOW())))</f>
        <v>0</v>
      </c>
      <c r="W603" s="69"/>
      <c r="X603" s="65" t="str">
        <f t="shared" ca="1" si="93"/>
        <v/>
      </c>
      <c r="Y603" s="65" t="str">
        <f t="shared" si="92"/>
        <v>Đã thanh toán</v>
      </c>
      <c r="Z603" s="250">
        <f>Table1[[#This Row],[Hạn thanh toán]]</f>
        <v>45852</v>
      </c>
      <c r="AA603" s="250">
        <f>Table1[[#This Row],[Ngày Thanh toán]]</f>
        <v>45908</v>
      </c>
      <c r="AD603" s="3" t="str">
        <f>IF(Table1[[#This Row],[Mã khách hàng]]="","",VLOOKUP($A603,Ma_KH!$A:$Q,Ma_KH!O$1,0))</f>
        <v>KL00109</v>
      </c>
      <c r="AE603" s="3" t="str">
        <f>IF(Table1[[#This Row],[Mã khách hàng]]="","",VLOOKUP($A603,Ma_KH!$A:$Q,Ma_KH!P$1,0))</f>
        <v>Thực phẩm xanh</v>
      </c>
      <c r="AF603" s="3" t="str">
        <f>VLOOKUP(A603,Ma_KH!A:Q,Ma_KH!J$1,0)</f>
        <v>Đỗ Minh Quang</v>
      </c>
    </row>
    <row r="604" spans="1:32" ht="16.5">
      <c r="A604" s="66" t="s">
        <v>94</v>
      </c>
      <c r="B604" s="66" t="s">
        <v>1063</v>
      </c>
      <c r="C604" s="67">
        <v>45905</v>
      </c>
      <c r="D604" s="68" t="s">
        <v>1068</v>
      </c>
      <c r="E604" s="67"/>
      <c r="F604" s="66"/>
      <c r="G604" s="66" t="s">
        <v>1069</v>
      </c>
      <c r="H604" s="69">
        <v>590908</v>
      </c>
      <c r="I604" s="69">
        <v>29545</v>
      </c>
      <c r="J604" s="69">
        <f>(Table1[[#This Row],[Tiền hàng]]-Table1[[#This Row],[Tiền chiết khấu]])*8%</f>
        <v>44909.04</v>
      </c>
      <c r="K604" s="69">
        <v>606272</v>
      </c>
      <c r="L604" s="8" t="s">
        <v>24</v>
      </c>
      <c r="M604" s="41">
        <v>45908</v>
      </c>
      <c r="N604" s="29" t="s">
        <v>4010</v>
      </c>
      <c r="O604" s="69">
        <f>IF(Table1[[#This Row],[Phân loại]]="Tồn đầu kỳ",Table1[[#This Row],[Tổng giá trị]],0)</f>
        <v>0</v>
      </c>
      <c r="P604" s="8">
        <f>IF(Table1[[#This Row],[Số còn phải thu ĐK]]&lt;&gt;0,0,IF(Table1[[#This Row],[Phân loại]]="Bán hàng",Table1[[#This Row],[Tổng giá trị]],-Table1[[#This Row],[Tổng giá trị]]))</f>
        <v>606272</v>
      </c>
      <c r="Q604" s="18">
        <f t="shared" si="97"/>
        <v>606272</v>
      </c>
      <c r="R604" s="8">
        <f>Table1[[#This Row],[Số còn phải thu ĐK]]+Table1[[#This Row],[Giá Trị HD sau CK]]-Table1[[#This Row],[Số tiền đã thu]]</f>
        <v>0</v>
      </c>
      <c r="S604" s="7">
        <f>IF(Table1[[#This Row],[Ngày hóa đơn]]&lt;&gt;"",Table1[[#This Row],[Ngày hóa đơn]],Table1[[#This Row],[Ngày hạch toán]])</f>
        <v>45905</v>
      </c>
      <c r="T604" s="8"/>
      <c r="U604" s="7">
        <f>IF(Table1[[#This Row],[Ngày tính CN]]="","",S604+T604)</f>
        <v>45905</v>
      </c>
      <c r="V604" s="71">
        <f ca="1">IF(Table1[[#This Row],[Hạn thanh toán]]="","",IF((U604-NOW())&lt;0,0,(U604-NOW())))</f>
        <v>0</v>
      </c>
      <c r="W604" s="69"/>
      <c r="X604" s="65" t="str">
        <f t="shared" ca="1" si="93"/>
        <v/>
      </c>
      <c r="Y604" s="65" t="str">
        <f t="shared" si="92"/>
        <v>Đã thanh toán</v>
      </c>
      <c r="Z604" s="250">
        <f>Table1[[#This Row],[Hạn thanh toán]]</f>
        <v>45905</v>
      </c>
      <c r="AA604" s="250">
        <f>Table1[[#This Row],[Ngày Thanh toán]]</f>
        <v>45908</v>
      </c>
      <c r="AD604" s="3" t="str">
        <f>IF(Table1[[#This Row],[Mã khách hàng]]="","",VLOOKUP($A604,Ma_KH!$A:$Q,Ma_KH!O$1,0))</f>
        <v>KL00109</v>
      </c>
      <c r="AE604" s="3" t="str">
        <f>IF(Table1[[#This Row],[Mã khách hàng]]="","",VLOOKUP($A604,Ma_KH!$A:$Q,Ma_KH!P$1,0))</f>
        <v>Thực phẩm xanh</v>
      </c>
      <c r="AF604" s="3" t="str">
        <f>VLOOKUP(A604,Ma_KH!A:Q,Ma_KH!J$1,0)</f>
        <v>Đỗ Minh Quang</v>
      </c>
    </row>
    <row r="605" spans="1:32" ht="16.5">
      <c r="A605" s="66" t="s">
        <v>94</v>
      </c>
      <c r="B605" s="66" t="s">
        <v>1063</v>
      </c>
      <c r="C605" s="41">
        <v>45908</v>
      </c>
      <c r="D605" s="29" t="s">
        <v>4011</v>
      </c>
      <c r="E605" s="67"/>
      <c r="F605" s="66"/>
      <c r="G605" s="29" t="s">
        <v>4012</v>
      </c>
      <c r="H605" s="69"/>
      <c r="I605" s="69"/>
      <c r="J605" s="69">
        <f>(Table1[[#This Row],[Tiền hàng]]-Table1[[#This Row],[Tiền chiết khấu]])*8%</f>
        <v>0</v>
      </c>
      <c r="K605" s="59">
        <v>202166</v>
      </c>
      <c r="L605" s="8" t="s">
        <v>17</v>
      </c>
      <c r="M605" s="41">
        <v>45908</v>
      </c>
      <c r="N605" s="29" t="s">
        <v>4010</v>
      </c>
      <c r="O605" s="69">
        <f>IF(Table1[[#This Row],[Phân loại]]="Tồn đầu kỳ",Table1[[#This Row],[Tổng giá trị]],0)</f>
        <v>0</v>
      </c>
      <c r="P605" s="8">
        <f>IF(Table1[[#This Row],[Số còn phải thu ĐK]]&lt;&gt;0,0,IF(Table1[[#This Row],[Phân loại]]="Bán hàng",Table1[[#This Row],[Tổng giá trị]],-Table1[[#This Row],[Tổng giá trị]]))</f>
        <v>-202166</v>
      </c>
      <c r="Q605" s="18">
        <f t="shared" si="97"/>
        <v>-202166</v>
      </c>
      <c r="R605" s="8">
        <f>Table1[[#This Row],[Số còn phải thu ĐK]]+Table1[[#This Row],[Giá Trị HD sau CK]]-Table1[[#This Row],[Số tiền đã thu]]</f>
        <v>0</v>
      </c>
      <c r="S605" s="7">
        <f>IF(Table1[[#This Row],[Ngày hóa đơn]]&lt;&gt;"",Table1[[#This Row],[Ngày hóa đơn]],Table1[[#This Row],[Ngày hạch toán]])</f>
        <v>45908</v>
      </c>
      <c r="T605" s="8"/>
      <c r="U605" s="7">
        <f>IF(Table1[[#This Row],[Ngày tính CN]]="","",S605+T605)</f>
        <v>45908</v>
      </c>
      <c r="V605" s="71">
        <f ca="1">IF(Table1[[#This Row],[Hạn thanh toán]]="","",IF((U605-NOW())&lt;0,0,(U605-NOW())))</f>
        <v>0</v>
      </c>
      <c r="W605" s="69"/>
      <c r="X605" s="65" t="str">
        <f t="shared" ca="1" si="93"/>
        <v/>
      </c>
      <c r="Y605" s="65" t="str">
        <f t="shared" ref="Y605" si="99">IF(R605=0,"Đã thanh toán",IF(X605="","",IF(X605&lt;=0,"Chưa đến hạn thanh toán",IF(X605&lt;=30,"Nợ quá hạn 30 ngày",IF(X605&lt;=60,"Nợ quá hạn từ 30 ngày đến 60 ngày",IF(X605&lt;=90,"Nợ quá hạn từ 60 ngày đến 90 ngày",IF(X605&lt;=120,"Nợ quá hạn từ 90 ngày đến 120 ngày","Nợ quá hạn hơn 120 ngày có khả năng mất thanh toán")))))))</f>
        <v>Đã thanh toán</v>
      </c>
      <c r="Z605" s="250">
        <f>Table1[[#This Row],[Hạn thanh toán]]</f>
        <v>45908</v>
      </c>
      <c r="AA605" s="250">
        <f>Table1[[#This Row],[Ngày Thanh toán]]</f>
        <v>45908</v>
      </c>
      <c r="AD605" s="3" t="str">
        <f>IF(Table1[[#This Row],[Mã khách hàng]]="","",VLOOKUP($A605,Ma_KH!$A:$Q,Ma_KH!O$1,0))</f>
        <v>KL00109</v>
      </c>
      <c r="AE605" s="3" t="str">
        <f>IF(Table1[[#This Row],[Mã khách hàng]]="","",VLOOKUP($A605,Ma_KH!$A:$Q,Ma_KH!P$1,0))</f>
        <v>Thực phẩm xanh</v>
      </c>
      <c r="AF605" s="3" t="str">
        <f>VLOOKUP(A605,Ma_KH!A:Q,Ma_KH!J$1,0)</f>
        <v>Đỗ Minh Quang</v>
      </c>
    </row>
    <row r="606" spans="1:32" ht="16.5">
      <c r="A606" s="66" t="s">
        <v>94</v>
      </c>
      <c r="B606" s="66" t="s">
        <v>1063</v>
      </c>
      <c r="C606" s="67">
        <v>45915</v>
      </c>
      <c r="D606" s="68" t="s">
        <v>1070</v>
      </c>
      <c r="E606" s="67"/>
      <c r="F606" s="66"/>
      <c r="G606" s="66" t="s">
        <v>1069</v>
      </c>
      <c r="H606" s="69">
        <v>495724</v>
      </c>
      <c r="I606" s="69">
        <v>24786</v>
      </c>
      <c r="J606" s="69">
        <f>(Table1[[#This Row],[Tiền hàng]]-Table1[[#This Row],[Tiền chiết khấu]])*8%</f>
        <v>37675.040000000001</v>
      </c>
      <c r="K606" s="69">
        <v>508613</v>
      </c>
      <c r="L606" s="8" t="s">
        <v>24</v>
      </c>
      <c r="M606" s="41">
        <v>45930</v>
      </c>
      <c r="N606" s="29" t="s">
        <v>4013</v>
      </c>
      <c r="O606" s="69">
        <f>IF(Table1[[#This Row],[Phân loại]]="Tồn đầu kỳ",Table1[[#This Row],[Tổng giá trị]],0)</f>
        <v>0</v>
      </c>
      <c r="P606" s="8">
        <f>IF(Table1[[#This Row],[Số còn phải thu ĐK]]&lt;&gt;0,0,IF(Table1[[#This Row],[Phân loại]]="Bán hàng",Table1[[#This Row],[Tổng giá trị]],-Table1[[#This Row],[Tổng giá trị]]))</f>
        <v>508613</v>
      </c>
      <c r="Q606" s="18">
        <f t="shared" si="97"/>
        <v>508613</v>
      </c>
      <c r="R606" s="8">
        <f>Table1[[#This Row],[Số còn phải thu ĐK]]+Table1[[#This Row],[Giá Trị HD sau CK]]-Table1[[#This Row],[Số tiền đã thu]]</f>
        <v>0</v>
      </c>
      <c r="S606" s="7">
        <f>IF(Table1[[#This Row],[Ngày hóa đơn]]&lt;&gt;"",Table1[[#This Row],[Ngày hóa đơn]],Table1[[#This Row],[Ngày hạch toán]])</f>
        <v>45915</v>
      </c>
      <c r="T606" s="8"/>
      <c r="U606" s="7">
        <f>IF(Table1[[#This Row],[Ngày tính CN]]="","",S606+T606)</f>
        <v>45915</v>
      </c>
      <c r="V606" s="71">
        <f ca="1">IF(Table1[[#This Row],[Hạn thanh toán]]="","",IF((U606-NOW())&lt;0,0,(U606-NOW())))</f>
        <v>0</v>
      </c>
      <c r="W606" s="69"/>
      <c r="X606" s="65" t="str">
        <f t="shared" ca="1" si="93"/>
        <v/>
      </c>
      <c r="Y606" s="65" t="str">
        <f t="shared" si="92"/>
        <v>Đã thanh toán</v>
      </c>
      <c r="Z606" s="250">
        <f>Table1[[#This Row],[Hạn thanh toán]]</f>
        <v>45915</v>
      </c>
      <c r="AA606" s="250">
        <f>Table1[[#This Row],[Ngày Thanh toán]]</f>
        <v>45930</v>
      </c>
      <c r="AD606" s="3" t="str">
        <f>IF(Table1[[#This Row],[Mã khách hàng]]="","",VLOOKUP($A606,Ma_KH!$A:$Q,Ma_KH!O$1,0))</f>
        <v>KL00109</v>
      </c>
      <c r="AE606" s="3" t="str">
        <f>IF(Table1[[#This Row],[Mã khách hàng]]="","",VLOOKUP($A606,Ma_KH!$A:$Q,Ma_KH!P$1,0))</f>
        <v>Thực phẩm xanh</v>
      </c>
      <c r="AF606" s="3" t="str">
        <f>VLOOKUP(A606,Ma_KH!A:Q,Ma_KH!J$1,0)</f>
        <v>Đỗ Minh Quang</v>
      </c>
    </row>
    <row r="607" spans="1:32" ht="16.5">
      <c r="A607" s="66" t="s">
        <v>94</v>
      </c>
      <c r="B607" s="66" t="s">
        <v>1063</v>
      </c>
      <c r="C607" s="67">
        <v>45951</v>
      </c>
      <c r="D607" s="68" t="s">
        <v>1071</v>
      </c>
      <c r="E607" s="67"/>
      <c r="F607" s="66"/>
      <c r="G607" s="66" t="s">
        <v>1072</v>
      </c>
      <c r="H607" s="69">
        <v>675340</v>
      </c>
      <c r="I607" s="69">
        <v>33767</v>
      </c>
      <c r="J607" s="69">
        <f>(Table1[[#This Row],[Tiền hàng]]-Table1[[#This Row],[Tiền chiết khấu]])*8%</f>
        <v>51325.840000000004</v>
      </c>
      <c r="K607" s="69">
        <v>692899</v>
      </c>
      <c r="L607" s="8" t="s">
        <v>24</v>
      </c>
      <c r="M607" s="60">
        <v>45966</v>
      </c>
      <c r="N607" s="61" t="s">
        <v>4014</v>
      </c>
      <c r="O607" s="69">
        <f>IF(Table1[[#This Row],[Phân loại]]="Tồn đầu kỳ",Table1[[#This Row],[Tổng giá trị]],0)</f>
        <v>0</v>
      </c>
      <c r="P607" s="8">
        <f>IF(Table1[[#This Row],[Số còn phải thu ĐK]]&lt;&gt;0,0,IF(Table1[[#This Row],[Phân loại]]="Bán hàng",Table1[[#This Row],[Tổng giá trị]],-Table1[[#This Row],[Tổng giá trị]]))</f>
        <v>692899</v>
      </c>
      <c r="Q607" s="18">
        <f t="shared" si="97"/>
        <v>692899</v>
      </c>
      <c r="R607" s="8">
        <f>Table1[[#This Row],[Số còn phải thu ĐK]]+Table1[[#This Row],[Giá Trị HD sau CK]]-Table1[[#This Row],[Số tiền đã thu]]</f>
        <v>0</v>
      </c>
      <c r="S607" s="7">
        <f>IF(Table1[[#This Row],[Ngày hóa đơn]]&lt;&gt;"",Table1[[#This Row],[Ngày hóa đơn]],Table1[[#This Row],[Ngày hạch toán]])</f>
        <v>45951</v>
      </c>
      <c r="T607" s="8"/>
      <c r="U607" s="7">
        <f>IF(Table1[[#This Row],[Ngày tính CN]]="","",S607+T607)</f>
        <v>45951</v>
      </c>
      <c r="V607" s="71">
        <f ca="1">IF(Table1[[#This Row],[Hạn thanh toán]]="","",IF((U607-NOW())&lt;0,0,(U607-NOW())))</f>
        <v>0</v>
      </c>
      <c r="W607" s="69"/>
      <c r="X607" s="65" t="str">
        <f t="shared" ca="1" si="93"/>
        <v/>
      </c>
      <c r="Y607" s="65" t="str">
        <f t="shared" si="92"/>
        <v>Đã thanh toán</v>
      </c>
      <c r="Z607" s="250">
        <f>Table1[[#This Row],[Hạn thanh toán]]</f>
        <v>45951</v>
      </c>
      <c r="AA607" s="250">
        <f>Table1[[#This Row],[Ngày Thanh toán]]</f>
        <v>45966</v>
      </c>
      <c r="AD607" s="3" t="str">
        <f>IF(Table1[[#This Row],[Mã khách hàng]]="","",VLOOKUP($A607,Ma_KH!$A:$Q,Ma_KH!O$1,0))</f>
        <v>KL00109</v>
      </c>
      <c r="AE607" s="3" t="str">
        <f>IF(Table1[[#This Row],[Mã khách hàng]]="","",VLOOKUP($A607,Ma_KH!$A:$Q,Ma_KH!P$1,0))</f>
        <v>Thực phẩm xanh</v>
      </c>
      <c r="AF607" s="3" t="str">
        <f>VLOOKUP(A607,Ma_KH!A:Q,Ma_KH!J$1,0)</f>
        <v>Đỗ Minh Quang</v>
      </c>
    </row>
    <row r="608" spans="1:32" ht="16.5">
      <c r="A608" s="66" t="s">
        <v>94</v>
      </c>
      <c r="B608" s="66" t="s">
        <v>1063</v>
      </c>
      <c r="C608" s="60">
        <v>45974</v>
      </c>
      <c r="D608" s="61" t="s">
        <v>18895</v>
      </c>
      <c r="E608" s="67"/>
      <c r="F608" s="66"/>
      <c r="G608" s="66" t="s">
        <v>1072</v>
      </c>
      <c r="H608" s="62">
        <v>738377</v>
      </c>
      <c r="I608" s="159">
        <v>56117</v>
      </c>
      <c r="J608" s="159">
        <f>(Table1[[#This Row],[Tiền hàng]]-Table1[[#This Row],[Tiền chiết khấu]])*8%</f>
        <v>54580.800000000003</v>
      </c>
      <c r="K608" s="69">
        <v>757575</v>
      </c>
      <c r="L608" s="8" t="s">
        <v>24</v>
      </c>
      <c r="M608" s="60">
        <v>45976</v>
      </c>
      <c r="N608" s="61" t="s">
        <v>18896</v>
      </c>
      <c r="O608" s="69">
        <f>IF(Table1[[#This Row],[Phân loại]]="Tồn đầu kỳ",Table1[[#This Row],[Tổng giá trị]],0)</f>
        <v>0</v>
      </c>
      <c r="P608" s="8">
        <f>IF(Table1[[#This Row],[Số còn phải thu ĐK]]&lt;&gt;0,0,IF(Table1[[#This Row],[Phân loại]]="Bán hàng",Table1[[#This Row],[Tổng giá trị]],-Table1[[#This Row],[Tổng giá trị]]))</f>
        <v>757575</v>
      </c>
      <c r="Q608" s="18">
        <f t="shared" si="97"/>
        <v>757575</v>
      </c>
      <c r="R608" s="8">
        <f>Table1[[#This Row],[Số còn phải thu ĐK]]+Table1[[#This Row],[Giá Trị HD sau CK]]-Table1[[#This Row],[Số tiền đã thu]]</f>
        <v>0</v>
      </c>
      <c r="S608" s="7">
        <f>IF(Table1[[#This Row],[Ngày hóa đơn]]&lt;&gt;"",Table1[[#This Row],[Ngày hóa đơn]],Table1[[#This Row],[Ngày hạch toán]])</f>
        <v>45974</v>
      </c>
      <c r="T608" s="8"/>
      <c r="U608" s="7">
        <f>IF(Table1[[#This Row],[Ngày tính CN]]="","",S608+T608)</f>
        <v>45974</v>
      </c>
      <c r="V608" s="71">
        <f ca="1">IF(Table1[[#This Row],[Hạn thanh toán]]="","",IF((U608-NOW())&lt;0,0,(U608-NOW())))</f>
        <v>0</v>
      </c>
      <c r="W608" s="69"/>
      <c r="X608" s="65" t="str">
        <f t="shared" ca="1" si="93"/>
        <v/>
      </c>
      <c r="Y608" s="65" t="str">
        <f t="shared" ref="Y608" si="100">IF(R608=0,"Đã thanh toán",IF(X608="","",IF(X608&lt;=0,"Chưa đến hạn thanh toán",IF(X608&lt;=30,"Nợ quá hạn 30 ngày",IF(X608&lt;=60,"Nợ quá hạn từ 30 ngày đến 60 ngày",IF(X608&lt;=90,"Nợ quá hạn từ 60 ngày đến 90 ngày",IF(X608&lt;=120,"Nợ quá hạn từ 90 ngày đến 120 ngày","Nợ quá hạn hơn 120 ngày có khả năng mất thanh toán")))))))</f>
        <v>Đã thanh toán</v>
      </c>
      <c r="Z608" s="250">
        <f>Table1[[#This Row],[Hạn thanh toán]]</f>
        <v>45974</v>
      </c>
      <c r="AA608" s="250">
        <f>Table1[[#This Row],[Ngày Thanh toán]]</f>
        <v>45976</v>
      </c>
      <c r="AD608" s="3" t="str">
        <f>IF(Table1[[#This Row],[Mã khách hàng]]="","",VLOOKUP($A608,Ma_KH!$A:$Q,Ma_KH!O$1,0))</f>
        <v>KL00109</v>
      </c>
      <c r="AE608" s="3" t="str">
        <f>IF(Table1[[#This Row],[Mã khách hàng]]="","",VLOOKUP($A608,Ma_KH!$A:$Q,Ma_KH!P$1,0))</f>
        <v>Thực phẩm xanh</v>
      </c>
      <c r="AF608" s="3" t="str">
        <f>VLOOKUP(A608,Ma_KH!A:Q,Ma_KH!J$1,0)</f>
        <v>Đỗ Minh Quang</v>
      </c>
    </row>
    <row r="609" spans="1:32" ht="16.5">
      <c r="A609" s="66"/>
      <c r="B609" s="66"/>
      <c r="C609" s="67"/>
      <c r="D609" s="68"/>
      <c r="E609" s="67"/>
      <c r="F609" s="66"/>
      <c r="G609" s="66"/>
      <c r="H609" s="69"/>
      <c r="I609" s="69">
        <f>IFERROR(ROUND((VLOOKUP(Table1[[#This Row],[Mã khách hàng]],Ty_Le!$A:$D,5,0)*5%),0),0)</f>
        <v>0</v>
      </c>
      <c r="J609" s="69">
        <f>(Table1[[#This Row],[Tiền hàng]]-Table1[[#This Row],[Tiền chiết khấu]])*8%</f>
        <v>0</v>
      </c>
      <c r="K609" s="69">
        <f>Table1[[#This Row],[Tiền hàng]]-Table1[[#This Row],[Tiền chiết khấu]]+Table1[[#This Row],[Tiền VAT]]</f>
        <v>0</v>
      </c>
      <c r="L609" s="8"/>
      <c r="M609" s="60"/>
      <c r="N609" s="61"/>
      <c r="O609" s="69">
        <f>IF(Table1[[#This Row],[Phân loại]]="Tồn đầu kỳ",Table1[[#This Row],[Tổng giá trị]],0)</f>
        <v>0</v>
      </c>
      <c r="P609" s="8">
        <f>IF(Table1[[#This Row],[Số còn phải thu ĐK]]&lt;&gt;0,0,IF(Table1[[#This Row],[Phân loại]]="Bán hàng",Table1[[#This Row],[Tổng giá trị]],-Table1[[#This Row],[Tổng giá trị]]))</f>
        <v>0</v>
      </c>
      <c r="Q609" s="18">
        <f t="shared" si="97"/>
        <v>0</v>
      </c>
      <c r="R609" s="8">
        <f>Table1[[#This Row],[Số còn phải thu ĐK]]+Table1[[#This Row],[Giá Trị HD sau CK]]-Table1[[#This Row],[Số tiền đã thu]]</f>
        <v>0</v>
      </c>
      <c r="S609" s="7">
        <f>IF(Table1[[#This Row],[Ngày hóa đơn]]&lt;&gt;"",Table1[[#This Row],[Ngày hóa đơn]],Table1[[#This Row],[Ngày hạch toán]])</f>
        <v>0</v>
      </c>
      <c r="T609" s="8"/>
      <c r="U609" s="7">
        <f>IF(Table1[[#This Row],[Ngày tính CN]]="","",S609+T609)</f>
        <v>0</v>
      </c>
      <c r="V609" s="71">
        <f ca="1">IF(Table1[[#This Row],[Hạn thanh toán]]="","",IF((U609-NOW())&lt;0,0,(U609-NOW())))</f>
        <v>0</v>
      </c>
      <c r="W609" s="69"/>
      <c r="X609" s="65" t="str">
        <f t="shared" ca="1" si="93"/>
        <v/>
      </c>
      <c r="Y609" s="65" t="str">
        <f>IF(R609=0,"Đã thanh toán",IF(X609="","",IF(X609&lt;=0,"Chưa đến hạn thanh toán",IF(X609&lt;=30,"Nợ quá hạn 30 ngày",IF(X609&lt;=60,"Nợ quá hạn từ 30 ngày đến 60 ngày",IF(X609&lt;=90,"Nợ quá hạn từ 60 ngày đến 90 ngày",IF(X609&lt;=120,"Nợ quá hạn từ 90 ngày đến 120 ngày","Nợ quá hạn hơn 120 ngày có khả năng mất thanh toán")))))))</f>
        <v>Đã thanh toán</v>
      </c>
      <c r="Z609" s="250">
        <f>Table1[[#This Row],[Hạn thanh toán]]</f>
        <v>0</v>
      </c>
      <c r="AA609" s="250">
        <f>Table1[[#This Row],[Ngày Thanh toán]]</f>
        <v>0</v>
      </c>
      <c r="AD609" s="3" t="str">
        <f>IF(Table1[[#This Row],[Mã khách hàng]]="","",VLOOKUP($A609,Ma_KH!$A:$Q,Ma_KH!O$1,0))</f>
        <v/>
      </c>
      <c r="AE609" s="3" t="str">
        <f>IF(Table1[[#This Row],[Mã khách hàng]]="","",VLOOKUP($A609,Ma_KH!$A:$Q,Ma_KH!P$1,0))</f>
        <v/>
      </c>
      <c r="AF609" s="3" t="e">
        <f>VLOOKUP(A609,Ma_KH!A:Q,Ma_KH!J$1,0)</f>
        <v>#N/A</v>
      </c>
    </row>
    <row r="610" spans="1:32" s="139" customFormat="1" ht="16.5">
      <c r="A610" s="127" t="s">
        <v>95</v>
      </c>
      <c r="B610" s="127" t="s">
        <v>1073</v>
      </c>
      <c r="C610" s="128">
        <v>45654</v>
      </c>
      <c r="D610" s="129" t="s">
        <v>4015</v>
      </c>
      <c r="E610" s="128"/>
      <c r="F610" s="130"/>
      <c r="G610" s="127" t="s">
        <v>1075</v>
      </c>
      <c r="H610" s="131">
        <v>2095805</v>
      </c>
      <c r="I610" s="131">
        <v>104790</v>
      </c>
      <c r="J610" s="131">
        <f>(Table1[[#This Row],[Tiền hàng]]-Table1[[#This Row],[Tiền chiết khấu]])*8%</f>
        <v>159281.20000000001</v>
      </c>
      <c r="K610" s="131">
        <v>2150296</v>
      </c>
      <c r="L610" s="132" t="s">
        <v>3643</v>
      </c>
      <c r="M610" s="133">
        <v>45743</v>
      </c>
      <c r="N610" s="134" t="s">
        <v>4016</v>
      </c>
      <c r="O610" s="131">
        <f>IF(Table1[[#This Row],[Phân loại]]="Tồn đầu kỳ",Table1[[#This Row],[Tổng giá trị]],0)</f>
        <v>2150296</v>
      </c>
      <c r="P610" s="132">
        <f>IF(Table1[[#This Row],[Số còn phải thu ĐK]]&lt;&gt;0,0,IF(Table1[[#This Row],[Phân loại]]="Bán hàng",Table1[[#This Row],[Tổng giá trị]],-Table1[[#This Row],[Tổng giá trị]]))</f>
        <v>0</v>
      </c>
      <c r="Q610" s="18">
        <f t="shared" si="97"/>
        <v>2150296</v>
      </c>
      <c r="R610" s="132">
        <f>Table1[[#This Row],[Số còn phải thu ĐK]]+Table1[[#This Row],[Giá Trị HD sau CK]]-Table1[[#This Row],[Số tiền đã thu]]</f>
        <v>0</v>
      </c>
      <c r="S610" s="136">
        <f>IF(Table1[[#This Row],[Ngày hóa đơn]]&lt;&gt;"",Table1[[#This Row],[Ngày hóa đơn]],Table1[[#This Row],[Ngày hạch toán]])</f>
        <v>45654</v>
      </c>
      <c r="T610" s="132"/>
      <c r="U610" s="136">
        <f>IF(Table1[[#This Row],[Ngày tính CN]]="","",S610+T610)</f>
        <v>45654</v>
      </c>
      <c r="V610" s="137">
        <f ca="1">IF(Table1[[#This Row],[Hạn thanh toán]]="","",IF((U610-NOW())&lt;0,0,(U610-NOW())))</f>
        <v>0</v>
      </c>
      <c r="W610" s="131"/>
      <c r="X610" s="65" t="str">
        <f t="shared" ca="1" si="93"/>
        <v/>
      </c>
      <c r="Y610" s="138" t="str">
        <f t="shared" ref="Y610" si="101">IF(R610=0,"Đã thanh toán",IF(X610="","",IF(X610&lt;=0,"Chưa đến hạn thanh toán",IF(X610&lt;=30,"Nợ quá hạn 30 ngày",IF(X610&lt;=60,"Nợ quá hạn từ 30 ngày đến 60 ngày",IF(X610&lt;=90,"Nợ quá hạn từ 60 ngày đến 90 ngày",IF(X610&lt;=120,"Nợ quá hạn từ 90 ngày đến 120 ngày","Nợ quá hạn hơn 120 ngày có khả năng mất thanh toán")))))))</f>
        <v>Đã thanh toán</v>
      </c>
      <c r="Z610" s="253">
        <f>Table1[[#This Row],[Hạn thanh toán]]</f>
        <v>45654</v>
      </c>
      <c r="AA610" s="253">
        <f>Table1[[#This Row],[Ngày Thanh toán]]</f>
        <v>45743</v>
      </c>
      <c r="AD610" s="3" t="str">
        <f>IF(Table1[[#This Row],[Mã khách hàng]]="","",VLOOKUP($A610,Ma_KH!$A:$Q,Ma_KH!O$1,0))</f>
        <v>KL00119</v>
      </c>
      <c r="AE610" s="3" t="str">
        <f>IF(Table1[[#This Row],[Mã khách hàng]]="","",VLOOKUP($A610,Ma_KH!$A:$Q,Ma_KH!P$1,0))</f>
        <v>SIÊU THỊ HOMEMART24H</v>
      </c>
      <c r="AF610" s="139" t="str">
        <f>VLOOKUP(A610,Ma_KH!A:Q,Ma_KH!J$1,0)</f>
        <v>Trần Thị Huệ</v>
      </c>
    </row>
    <row r="611" spans="1:32" ht="16.5">
      <c r="A611" s="66" t="s">
        <v>95</v>
      </c>
      <c r="B611" s="66" t="s">
        <v>1073</v>
      </c>
      <c r="C611" s="67">
        <v>45744</v>
      </c>
      <c r="D611" s="68" t="s">
        <v>1074</v>
      </c>
      <c r="E611" s="67"/>
      <c r="F611" s="72"/>
      <c r="G611" s="66" t="s">
        <v>1075</v>
      </c>
      <c r="H611" s="69">
        <v>2095805</v>
      </c>
      <c r="I611" s="69">
        <v>104790</v>
      </c>
      <c r="J611" s="69">
        <f>(Table1[[#This Row],[Tiền hàng]]-Table1[[#This Row],[Tiền chiết khấu]])*8%</f>
        <v>159281.20000000001</v>
      </c>
      <c r="K611" s="69">
        <v>2150296</v>
      </c>
      <c r="L611" s="8" t="s">
        <v>24</v>
      </c>
      <c r="M611" s="41">
        <v>45751</v>
      </c>
      <c r="N611" s="29" t="s">
        <v>4017</v>
      </c>
      <c r="O611" s="69">
        <f>IF(Table1[[#This Row],[Phân loại]]="Tồn đầu kỳ",Table1[[#This Row],[Tổng giá trị]],0)</f>
        <v>0</v>
      </c>
      <c r="P611" s="8">
        <f>IF(Table1[[#This Row],[Số còn phải thu ĐK]]&lt;&gt;0,0,IF(Table1[[#This Row],[Phân loại]]="Bán hàng",Table1[[#This Row],[Tổng giá trị]],-Table1[[#This Row],[Tổng giá trị]]))</f>
        <v>2150296</v>
      </c>
      <c r="Q611" s="18">
        <f t="shared" si="97"/>
        <v>2150296</v>
      </c>
      <c r="R611" s="8">
        <f>Table1[[#This Row],[Số còn phải thu ĐK]]+Table1[[#This Row],[Giá Trị HD sau CK]]-Table1[[#This Row],[Số tiền đã thu]]</f>
        <v>0</v>
      </c>
      <c r="S611" s="7">
        <f>IF(Table1[[#This Row],[Ngày hóa đơn]]&lt;&gt;"",Table1[[#This Row],[Ngày hóa đơn]],Table1[[#This Row],[Ngày hạch toán]])</f>
        <v>45744</v>
      </c>
      <c r="T611" s="8"/>
      <c r="U611" s="7">
        <f>IF(Table1[[#This Row],[Ngày tính CN]]="","",S611+T611)</f>
        <v>45744</v>
      </c>
      <c r="V611" s="71">
        <f ca="1">IF(Table1[[#This Row],[Hạn thanh toán]]="","",IF((U611-NOW())&lt;0,0,(U611-NOW())))</f>
        <v>0</v>
      </c>
      <c r="W611" s="69"/>
      <c r="X611" s="65" t="str">
        <f t="shared" ca="1" si="93"/>
        <v/>
      </c>
      <c r="Y611" s="65" t="str">
        <f t="shared" si="92"/>
        <v>Đã thanh toán</v>
      </c>
      <c r="Z611" s="250">
        <f>Table1[[#This Row],[Hạn thanh toán]]</f>
        <v>45744</v>
      </c>
      <c r="AA611" s="250">
        <f>Table1[[#This Row],[Ngày Thanh toán]]</f>
        <v>45751</v>
      </c>
      <c r="AD611" s="3" t="str">
        <f>IF(Table1[[#This Row],[Mã khách hàng]]="","",VLOOKUP($A611,Ma_KH!$A:$Q,Ma_KH!O$1,0))</f>
        <v>KL00119</v>
      </c>
      <c r="AE611" s="3" t="str">
        <f>IF(Table1[[#This Row],[Mã khách hàng]]="","",VLOOKUP($A611,Ma_KH!$A:$Q,Ma_KH!P$1,0))</f>
        <v>SIÊU THỊ HOMEMART24H</v>
      </c>
      <c r="AF611" s="3" t="str">
        <f>VLOOKUP(A611,Ma_KH!A:Q,Ma_KH!J$1,0)</f>
        <v>Trần Thị Huệ</v>
      </c>
    </row>
    <row r="612" spans="1:32" ht="16.5">
      <c r="A612" s="66" t="s">
        <v>95</v>
      </c>
      <c r="B612" s="66" t="s">
        <v>1073</v>
      </c>
      <c r="C612" s="67">
        <v>45794</v>
      </c>
      <c r="D612" s="68" t="s">
        <v>1076</v>
      </c>
      <c r="E612" s="67"/>
      <c r="F612" s="72"/>
      <c r="G612" s="66" t="s">
        <v>1077</v>
      </c>
      <c r="H612" s="69">
        <v>2095805</v>
      </c>
      <c r="I612" s="69">
        <v>104790</v>
      </c>
      <c r="J612" s="69">
        <f>(Table1[[#This Row],[Tiền hàng]]-Table1[[#This Row],[Tiền chiết khấu]])*8%</f>
        <v>159281.20000000001</v>
      </c>
      <c r="K612" s="69">
        <v>2150296</v>
      </c>
      <c r="L612" s="8" t="s">
        <v>24</v>
      </c>
      <c r="M612" s="41">
        <v>45800</v>
      </c>
      <c r="N612" s="29" t="s">
        <v>4018</v>
      </c>
      <c r="O612" s="69">
        <f>IF(Table1[[#This Row],[Phân loại]]="Tồn đầu kỳ",Table1[[#This Row],[Tổng giá trị]],0)</f>
        <v>0</v>
      </c>
      <c r="P612" s="8">
        <f>IF(Table1[[#This Row],[Số còn phải thu ĐK]]&lt;&gt;0,0,IF(Table1[[#This Row],[Phân loại]]="Bán hàng",Table1[[#This Row],[Tổng giá trị]],-Table1[[#This Row],[Tổng giá trị]]))</f>
        <v>2150296</v>
      </c>
      <c r="Q612" s="18">
        <f t="shared" si="97"/>
        <v>2150296</v>
      </c>
      <c r="R612" s="8">
        <f>Table1[[#This Row],[Số còn phải thu ĐK]]+Table1[[#This Row],[Giá Trị HD sau CK]]-Table1[[#This Row],[Số tiền đã thu]]</f>
        <v>0</v>
      </c>
      <c r="S612" s="7">
        <f>IF(Table1[[#This Row],[Ngày hóa đơn]]&lt;&gt;"",Table1[[#This Row],[Ngày hóa đơn]],Table1[[#This Row],[Ngày hạch toán]])</f>
        <v>45794</v>
      </c>
      <c r="T612" s="8"/>
      <c r="U612" s="7">
        <f>IF(Table1[[#This Row],[Ngày tính CN]]="","",S612+T612)</f>
        <v>45794</v>
      </c>
      <c r="V612" s="71">
        <f ca="1">IF(Table1[[#This Row],[Hạn thanh toán]]="","",IF((U612-NOW())&lt;0,0,(U612-NOW())))</f>
        <v>0</v>
      </c>
      <c r="W612" s="69"/>
      <c r="X612" s="65" t="str">
        <f t="shared" ca="1" si="93"/>
        <v/>
      </c>
      <c r="Y612" s="65" t="str">
        <f t="shared" si="92"/>
        <v>Đã thanh toán</v>
      </c>
      <c r="Z612" s="250">
        <f>Table1[[#This Row],[Hạn thanh toán]]</f>
        <v>45794</v>
      </c>
      <c r="AA612" s="250">
        <f>Table1[[#This Row],[Ngày Thanh toán]]</f>
        <v>45800</v>
      </c>
      <c r="AD612" s="3" t="str">
        <f>IF(Table1[[#This Row],[Mã khách hàng]]="","",VLOOKUP($A612,Ma_KH!$A:$Q,Ma_KH!O$1,0))</f>
        <v>KL00119</v>
      </c>
      <c r="AE612" s="3" t="str">
        <f>IF(Table1[[#This Row],[Mã khách hàng]]="","",VLOOKUP($A612,Ma_KH!$A:$Q,Ma_KH!P$1,0))</f>
        <v>SIÊU THỊ HOMEMART24H</v>
      </c>
      <c r="AF612" s="3" t="str">
        <f>VLOOKUP(A612,Ma_KH!A:Q,Ma_KH!J$1,0)</f>
        <v>Trần Thị Huệ</v>
      </c>
    </row>
    <row r="613" spans="1:32" ht="16.5">
      <c r="A613" s="267" t="s">
        <v>95</v>
      </c>
      <c r="B613" s="267" t="s">
        <v>1073</v>
      </c>
      <c r="C613" s="268"/>
      <c r="D613" s="269"/>
      <c r="E613" s="268"/>
      <c r="F613" s="270"/>
      <c r="G613" s="267" t="s">
        <v>4019</v>
      </c>
      <c r="H613" s="259"/>
      <c r="I613" s="259"/>
      <c r="J613" s="259">
        <f>(Table1[[#This Row],[Tiền hàng]]-Table1[[#This Row],[Tiền chiết khấu]])*8%</f>
        <v>0</v>
      </c>
      <c r="K613" s="259">
        <v>2150296</v>
      </c>
      <c r="L613" s="260"/>
      <c r="M613" s="271"/>
      <c r="N613" s="160"/>
      <c r="O613" s="259">
        <f>IF(Table1[[#This Row],[Phân loại]]="Tồn đầu kỳ",Table1[[#This Row],[Tổng giá trị]],0)</f>
        <v>0</v>
      </c>
      <c r="P613" s="260">
        <f>IF(Table1[[#This Row],[Số còn phải thu ĐK]]&lt;&gt;0,0,IF(Table1[[#This Row],[Phân loại]]="Bán hàng",Table1[[#This Row],[Tổng giá trị]],-Table1[[#This Row],[Tổng giá trị]]))</f>
        <v>-2150296</v>
      </c>
      <c r="Q613" s="18">
        <f t="shared" si="97"/>
        <v>0</v>
      </c>
      <c r="R613" s="260">
        <f>Table1[[#This Row],[Số còn phải thu ĐK]]+Table1[[#This Row],[Giá Trị HD sau CK]]-Table1[[#This Row],[Số tiền đã thu]]</f>
        <v>-2150296</v>
      </c>
      <c r="S613" s="262">
        <f>IF(Table1[[#This Row],[Ngày hóa đơn]]&lt;&gt;"",Table1[[#This Row],[Ngày hóa đơn]],Table1[[#This Row],[Ngày hạch toán]])</f>
        <v>0</v>
      </c>
      <c r="T613" s="260"/>
      <c r="U613" s="262">
        <f>IF(Table1[[#This Row],[Ngày tính CN]]="","",S613+T613)</f>
        <v>0</v>
      </c>
      <c r="V613" s="263">
        <f ca="1">IF(Table1[[#This Row],[Hạn thanh toán]]="","",IF((U613-NOW())&lt;0,0,(U613-NOW())))</f>
        <v>0</v>
      </c>
      <c r="W613" s="259"/>
      <c r="X613" s="65">
        <f t="shared" ca="1" si="93"/>
        <v>46001.362421527781</v>
      </c>
      <c r="Y613" s="264" t="str">
        <f t="shared" ref="Y613" ca="1" si="102">IF(R613=0,"Đã thanh toán",IF(X613="","",IF(X613&lt;=0,"Chưa đến hạn thanh toán",IF(X613&lt;=30,"Nợ quá hạn 30 ngày",IF(X613&lt;=60,"Nợ quá hạn từ 30 ngày đến 60 ngày",IF(X613&lt;=90,"Nợ quá hạn từ 60 ngày đến 90 ngày",IF(X613&lt;=120,"Nợ quá hạn từ 90 ngày đến 120 ngày","Nợ quá hạn hơn 120 ngày có khả năng mất thanh toán")))))))</f>
        <v>Nợ quá hạn hơn 120 ngày có khả năng mất thanh toán</v>
      </c>
      <c r="Z613" s="265">
        <f>Table1[[#This Row],[Hạn thanh toán]]</f>
        <v>0</v>
      </c>
      <c r="AA613" s="265">
        <f>Table1[[#This Row],[Ngày Thanh toán]]</f>
        <v>0</v>
      </c>
      <c r="AB613" s="266"/>
      <c r="AC613" s="266"/>
      <c r="AD613" s="3" t="str">
        <f>IF(Table1[[#This Row],[Mã khách hàng]]="","",VLOOKUP($A613,Ma_KH!$A:$Q,Ma_KH!O$1,0))</f>
        <v>KL00119</v>
      </c>
      <c r="AE613" s="3" t="str">
        <f>IF(Table1[[#This Row],[Mã khách hàng]]="","",VLOOKUP($A613,Ma_KH!$A:$Q,Ma_KH!P$1,0))</f>
        <v>SIÊU THỊ HOMEMART24H</v>
      </c>
      <c r="AF613" s="3" t="str">
        <f>VLOOKUP(A613,Ma_KH!A:Q,Ma_KH!J$1,0)</f>
        <v>Trần Thị Huệ</v>
      </c>
    </row>
    <row r="614" spans="1:32" ht="16.5">
      <c r="A614" s="66" t="s">
        <v>96</v>
      </c>
      <c r="B614" s="66" t="s">
        <v>1078</v>
      </c>
      <c r="C614" s="67">
        <v>45873</v>
      </c>
      <c r="D614" s="68" t="s">
        <v>1079</v>
      </c>
      <c r="E614" s="67">
        <v>45873</v>
      </c>
      <c r="F614" s="66" t="s">
        <v>1080</v>
      </c>
      <c r="G614" s="66" t="s">
        <v>1081</v>
      </c>
      <c r="H614" s="69">
        <v>956426</v>
      </c>
      <c r="I614" s="69">
        <v>47821</v>
      </c>
      <c r="J614" s="69">
        <f>(Table1[[#This Row],[Tiền hàng]]-Table1[[#This Row],[Tiền chiết khấu]])*8%</f>
        <v>72688.400000000009</v>
      </c>
      <c r="K614" s="69">
        <v>981293</v>
      </c>
      <c r="L614" s="8" t="s">
        <v>24</v>
      </c>
      <c r="M614" s="41">
        <v>45875</v>
      </c>
      <c r="N614" s="29" t="s">
        <v>4020</v>
      </c>
      <c r="O614" s="69">
        <f>IF(Table1[[#This Row],[Phân loại]]="Tồn đầu kỳ",Table1[[#This Row],[Tổng giá trị]],0)</f>
        <v>0</v>
      </c>
      <c r="P614" s="8">
        <f>IF(Table1[[#This Row],[Số còn phải thu ĐK]]&lt;&gt;0,0,IF(Table1[[#This Row],[Phân loại]]="Bán hàng",Table1[[#This Row],[Tổng giá trị]],-Table1[[#This Row],[Tổng giá trị]]))</f>
        <v>981293</v>
      </c>
      <c r="Q614" s="18">
        <f t="shared" si="97"/>
        <v>981293</v>
      </c>
      <c r="R614" s="8">
        <f>Table1[[#This Row],[Số còn phải thu ĐK]]+Table1[[#This Row],[Giá Trị HD sau CK]]-Table1[[#This Row],[Số tiền đã thu]]</f>
        <v>0</v>
      </c>
      <c r="S614" s="7">
        <f>IF(Table1[[#This Row],[Ngày hóa đơn]]&lt;&gt;"",Table1[[#This Row],[Ngày hóa đơn]],Table1[[#This Row],[Ngày hạch toán]])</f>
        <v>45873</v>
      </c>
      <c r="T614" s="8"/>
      <c r="U614" s="7">
        <f>IF(Table1[[#This Row],[Ngày tính CN]]="","",S614+T614)</f>
        <v>45873</v>
      </c>
      <c r="V614" s="71">
        <f ca="1">IF(Table1[[#This Row],[Hạn thanh toán]]="","",IF((U614-NOW())&lt;0,0,(U614-NOW())))</f>
        <v>0</v>
      </c>
      <c r="W614" s="69"/>
      <c r="X614" s="65" t="str">
        <f t="shared" ca="1" si="93"/>
        <v/>
      </c>
      <c r="Y614" s="65" t="str">
        <f t="shared" si="92"/>
        <v>Đã thanh toán</v>
      </c>
      <c r="Z614" s="250">
        <f>Table1[[#This Row],[Hạn thanh toán]]</f>
        <v>45873</v>
      </c>
      <c r="AA614" s="250">
        <f>Table1[[#This Row],[Ngày Thanh toán]]</f>
        <v>45875</v>
      </c>
      <c r="AD614" s="3" t="str">
        <f>IF(Table1[[#This Row],[Mã khách hàng]]="","",VLOOKUP($A614,Ma_KH!$A:$Q,Ma_KH!O$1,0))</f>
        <v>KL00105</v>
      </c>
      <c r="AE614" s="3" t="str">
        <f>IF(Table1[[#This Row],[Mã khách hàng]]="","",VLOOKUP($A614,Ma_KH!$A:$Q,Ma_KH!P$1,0))</f>
        <v>Cmart CT19T1</v>
      </c>
      <c r="AF614" s="3" t="str">
        <f>VLOOKUP(A614,Ma_KH!A:Q,Ma_KH!J$1,0)</f>
        <v>Đỗ Minh Quang</v>
      </c>
    </row>
    <row r="615" spans="1:32" ht="16.5">
      <c r="A615" s="66" t="s">
        <v>96</v>
      </c>
      <c r="B615" s="66" t="s">
        <v>1078</v>
      </c>
      <c r="C615" s="67">
        <v>45895</v>
      </c>
      <c r="D615" s="68" t="s">
        <v>1082</v>
      </c>
      <c r="E615" s="67">
        <v>45895</v>
      </c>
      <c r="F615" s="66" t="s">
        <v>1083</v>
      </c>
      <c r="G615" s="66" t="s">
        <v>1084</v>
      </c>
      <c r="H615" s="69">
        <v>734310</v>
      </c>
      <c r="I615" s="69">
        <v>36716</v>
      </c>
      <c r="J615" s="69">
        <f>(Table1[[#This Row],[Tiền hàng]]-Table1[[#This Row],[Tiền chiết khấu]])*8%</f>
        <v>55807.520000000004</v>
      </c>
      <c r="K615" s="69">
        <v>753402</v>
      </c>
      <c r="L615" s="8" t="s">
        <v>24</v>
      </c>
      <c r="M615" s="41">
        <v>45896</v>
      </c>
      <c r="N615" s="29" t="s">
        <v>4021</v>
      </c>
      <c r="O615" s="69">
        <f>IF(Table1[[#This Row],[Phân loại]]="Tồn đầu kỳ",Table1[[#This Row],[Tổng giá trị]],0)</f>
        <v>0</v>
      </c>
      <c r="P615" s="8">
        <f>IF(Table1[[#This Row],[Số còn phải thu ĐK]]&lt;&gt;0,0,IF(Table1[[#This Row],[Phân loại]]="Bán hàng",Table1[[#This Row],[Tổng giá trị]],-Table1[[#This Row],[Tổng giá trị]]))</f>
        <v>753402</v>
      </c>
      <c r="Q615" s="18">
        <f t="shared" si="97"/>
        <v>753402</v>
      </c>
      <c r="R615" s="8">
        <f>Table1[[#This Row],[Số còn phải thu ĐK]]+Table1[[#This Row],[Giá Trị HD sau CK]]-Table1[[#This Row],[Số tiền đã thu]]</f>
        <v>0</v>
      </c>
      <c r="S615" s="7">
        <f>IF(Table1[[#This Row],[Ngày hóa đơn]]&lt;&gt;"",Table1[[#This Row],[Ngày hóa đơn]],Table1[[#This Row],[Ngày hạch toán]])</f>
        <v>45895</v>
      </c>
      <c r="T615" s="8"/>
      <c r="U615" s="7">
        <f>IF(Table1[[#This Row],[Ngày tính CN]]="","",S615+T615)</f>
        <v>45895</v>
      </c>
      <c r="V615" s="71">
        <f ca="1">IF(Table1[[#This Row],[Hạn thanh toán]]="","",IF((U615-NOW())&lt;0,0,(U615-NOW())))</f>
        <v>0</v>
      </c>
      <c r="W615" s="69"/>
      <c r="X615" s="65" t="str">
        <f t="shared" ca="1" si="93"/>
        <v/>
      </c>
      <c r="Y615" s="65" t="str">
        <f t="shared" si="92"/>
        <v>Đã thanh toán</v>
      </c>
      <c r="Z615" s="250">
        <f>Table1[[#This Row],[Hạn thanh toán]]</f>
        <v>45895</v>
      </c>
      <c r="AA615" s="250">
        <f>Table1[[#This Row],[Ngày Thanh toán]]</f>
        <v>45896</v>
      </c>
      <c r="AD615" s="3" t="str">
        <f>IF(Table1[[#This Row],[Mã khách hàng]]="","",VLOOKUP($A615,Ma_KH!$A:$Q,Ma_KH!O$1,0))</f>
        <v>KL00105</v>
      </c>
      <c r="AE615" s="3" t="str">
        <f>IF(Table1[[#This Row],[Mã khách hàng]]="","",VLOOKUP($A615,Ma_KH!$A:$Q,Ma_KH!P$1,0))</f>
        <v>Cmart CT19T1</v>
      </c>
      <c r="AF615" s="3" t="str">
        <f>VLOOKUP(A615,Ma_KH!A:Q,Ma_KH!J$1,0)</f>
        <v>Đỗ Minh Quang</v>
      </c>
    </row>
    <row r="616" spans="1:32" ht="16.5">
      <c r="A616" s="66" t="s">
        <v>97</v>
      </c>
      <c r="B616" s="66" t="s">
        <v>1085</v>
      </c>
      <c r="C616" s="67">
        <v>45789</v>
      </c>
      <c r="D616" s="68" t="s">
        <v>1086</v>
      </c>
      <c r="E616" s="67">
        <v>45791</v>
      </c>
      <c r="F616" s="66" t="s">
        <v>1087</v>
      </c>
      <c r="G616" s="66" t="s">
        <v>1088</v>
      </c>
      <c r="H616" s="69">
        <v>1100000000</v>
      </c>
      <c r="I616" s="69">
        <v>0</v>
      </c>
      <c r="J616" s="69">
        <f>(Table1[[#This Row],[Tiền hàng]]-Table1[[#This Row],[Tiền chiết khấu]])*8%</f>
        <v>88000000</v>
      </c>
      <c r="K616" s="69">
        <v>1188000000</v>
      </c>
      <c r="L616" s="8" t="s">
        <v>24</v>
      </c>
      <c r="M616" s="41">
        <v>45782</v>
      </c>
      <c r="N616" s="29" t="s">
        <v>4022</v>
      </c>
      <c r="O616" s="69">
        <f>IF(Table1[[#This Row],[Phân loại]]="Tồn đầu kỳ",Table1[[#This Row],[Tổng giá trị]],0)</f>
        <v>0</v>
      </c>
      <c r="P616" s="8">
        <f>IF(Table1[[#This Row],[Số còn phải thu ĐK]]&lt;&gt;0,0,IF(Table1[[#This Row],[Phân loại]]="Bán hàng",Table1[[#This Row],[Tổng giá trị]],-Table1[[#This Row],[Tổng giá trị]]))</f>
        <v>1188000000</v>
      </c>
      <c r="Q616" s="18">
        <f t="shared" si="97"/>
        <v>1188000000</v>
      </c>
      <c r="R616" s="8">
        <f>Table1[[#This Row],[Số còn phải thu ĐK]]+Table1[[#This Row],[Giá Trị HD sau CK]]-Table1[[#This Row],[Số tiền đã thu]]</f>
        <v>0</v>
      </c>
      <c r="S616" s="7">
        <f>IF(Table1[[#This Row],[Ngày hóa đơn]]&lt;&gt;"",Table1[[#This Row],[Ngày hóa đơn]],Table1[[#This Row],[Ngày hạch toán]])</f>
        <v>45791</v>
      </c>
      <c r="T616" s="8"/>
      <c r="U616" s="7">
        <f>IF(Table1[[#This Row],[Ngày tính CN]]="","",S616+T616)</f>
        <v>45791</v>
      </c>
      <c r="V616" s="71">
        <f ca="1">IF(Table1[[#This Row],[Hạn thanh toán]]="","",IF((U616-NOW())&lt;0,0,(U616-NOW())))</f>
        <v>0</v>
      </c>
      <c r="W616" s="69"/>
      <c r="X616" s="65" t="str">
        <f t="shared" ca="1" si="93"/>
        <v/>
      </c>
      <c r="Y616" s="65" t="str">
        <f t="shared" si="92"/>
        <v>Đã thanh toán</v>
      </c>
      <c r="Z616" s="250">
        <f>Table1[[#This Row],[Hạn thanh toán]]</f>
        <v>45791</v>
      </c>
      <c r="AA616" s="250">
        <f>Table1[[#This Row],[Ngày Thanh toán]]</f>
        <v>45782</v>
      </c>
      <c r="AD616" s="3" t="str">
        <f>IF(Table1[[#This Row],[Mã khách hàng]]="","",VLOOKUP($A616,Ma_KH!$A:$Q,Ma_KH!O$1,0))</f>
        <v>KL00124</v>
      </c>
      <c r="AE616" s="3" t="str">
        <f>IF(Table1[[#This Row],[Mã khách hàng]]="","",VLOOKUP($A616,Ma_KH!$A:$Q,Ma_KH!P$1,0))</f>
        <v>CÔNG TY TNHH TRƯỜNG THỊNH</v>
      </c>
      <c r="AF616" s="3" t="str">
        <f>VLOOKUP(A616,Ma_KH!A:Q,Ma_KH!J$1,0)</f>
        <v>Đỗ Minh Quang</v>
      </c>
    </row>
    <row r="617" spans="1:32" ht="16.5">
      <c r="A617" s="66" t="s">
        <v>98</v>
      </c>
      <c r="B617" s="66" t="s">
        <v>1089</v>
      </c>
      <c r="C617" s="67">
        <v>45957</v>
      </c>
      <c r="D617" s="68" t="s">
        <v>1090</v>
      </c>
      <c r="E617" s="67">
        <v>45958</v>
      </c>
      <c r="F617" s="66" t="s">
        <v>1091</v>
      </c>
      <c r="G617" s="66" t="s">
        <v>1092</v>
      </c>
      <c r="H617" s="69">
        <v>951156</v>
      </c>
      <c r="I617" s="69">
        <v>47558</v>
      </c>
      <c r="J617" s="69">
        <f>(Table1[[#This Row],[Tiền hàng]]-Table1[[#This Row],[Tiền chiết khấu]])*8%</f>
        <v>72287.839999999997</v>
      </c>
      <c r="K617" s="69">
        <v>975886</v>
      </c>
      <c r="L617" s="8" t="s">
        <v>24</v>
      </c>
      <c r="M617" s="41">
        <v>45959</v>
      </c>
      <c r="N617" s="29" t="s">
        <v>4023</v>
      </c>
      <c r="O617" s="69">
        <f>IF(Table1[[#This Row],[Phân loại]]="Tồn đầu kỳ",Table1[[#This Row],[Tổng giá trị]],0)</f>
        <v>0</v>
      </c>
      <c r="P617" s="8">
        <f>IF(Table1[[#This Row],[Số còn phải thu ĐK]]&lt;&gt;0,0,IF(Table1[[#This Row],[Phân loại]]="Bán hàng",Table1[[#This Row],[Tổng giá trị]],-Table1[[#This Row],[Tổng giá trị]]))</f>
        <v>975886</v>
      </c>
      <c r="Q617" s="18">
        <f t="shared" si="97"/>
        <v>975886</v>
      </c>
      <c r="R617" s="8">
        <f>Table1[[#This Row],[Số còn phải thu ĐK]]+Table1[[#This Row],[Giá Trị HD sau CK]]-Table1[[#This Row],[Số tiền đã thu]]</f>
        <v>0</v>
      </c>
      <c r="S617" s="7">
        <f>IF(Table1[[#This Row],[Ngày hóa đơn]]&lt;&gt;"",Table1[[#This Row],[Ngày hóa đơn]],Table1[[#This Row],[Ngày hạch toán]])</f>
        <v>45958</v>
      </c>
      <c r="T617" s="8"/>
      <c r="U617" s="7">
        <f>IF(Table1[[#This Row],[Ngày tính CN]]="","",S617+T617)</f>
        <v>45958</v>
      </c>
      <c r="V617" s="71">
        <f ca="1">IF(Table1[[#This Row],[Hạn thanh toán]]="","",IF((U617-NOW())&lt;0,0,(U617-NOW())))</f>
        <v>0</v>
      </c>
      <c r="W617" s="69"/>
      <c r="X617" s="65" t="str">
        <f t="shared" ca="1" si="93"/>
        <v/>
      </c>
      <c r="Y617" s="65" t="str">
        <f t="shared" si="92"/>
        <v>Đã thanh toán</v>
      </c>
      <c r="Z617" s="250">
        <f>Table1[[#This Row],[Hạn thanh toán]]</f>
        <v>45958</v>
      </c>
      <c r="AA617" s="250">
        <f>Table1[[#This Row],[Ngày Thanh toán]]</f>
        <v>45959</v>
      </c>
      <c r="AD617" s="3" t="str">
        <f>IF(Table1[[#This Row],[Mã khách hàng]]="","",VLOOKUP($A617,Ma_KH!$A:$Q,Ma_KH!O$1,0))</f>
        <v>KL00133</v>
      </c>
      <c r="AE617" s="3" t="str">
        <f>IF(Table1[[#This Row],[Mã khách hàng]]="","",VLOOKUP($A617,Ma_KH!$A:$Q,Ma_KH!P$1,0))</f>
        <v>C Mart - Chung cư viện bỏng Hà Đông</v>
      </c>
      <c r="AF617" s="3" t="str">
        <f>VLOOKUP(A617,Ma_KH!A:Q,Ma_KH!J$1,0)</f>
        <v>Đỗ Minh Quang</v>
      </c>
    </row>
    <row r="618" spans="1:32" s="139" customFormat="1" ht="16.5">
      <c r="A618" s="127" t="s">
        <v>99</v>
      </c>
      <c r="B618" s="127" t="s">
        <v>1093</v>
      </c>
      <c r="C618" s="128">
        <v>45610</v>
      </c>
      <c r="D618" s="129" t="s">
        <v>4024</v>
      </c>
      <c r="E618" s="128">
        <v>45666</v>
      </c>
      <c r="F618" s="130"/>
      <c r="G618" s="127" t="s">
        <v>347</v>
      </c>
      <c r="H618" s="131">
        <v>0</v>
      </c>
      <c r="I618" s="131">
        <v>0</v>
      </c>
      <c r="J618" s="131">
        <f>(Table1[[#This Row],[Tiền hàng]]-Table1[[#This Row],[Tiền chiết khấu]])*8%</f>
        <v>0</v>
      </c>
      <c r="K618" s="131">
        <v>1892857</v>
      </c>
      <c r="L618" s="132" t="s">
        <v>3643</v>
      </c>
      <c r="M618" s="133">
        <v>45668</v>
      </c>
      <c r="N618" s="134" t="s">
        <v>4025</v>
      </c>
      <c r="O618" s="131">
        <f>IF(Table1[[#This Row],[Phân loại]]="Tồn đầu kỳ",Table1[[#This Row],[Tổng giá trị]],0)</f>
        <v>1892857</v>
      </c>
      <c r="P618" s="132">
        <f>IF(Table1[[#This Row],[Số còn phải thu ĐK]]&lt;&gt;0,0,IF(Table1[[#This Row],[Phân loại]]="Bán hàng",Table1[[#This Row],[Tổng giá trị]],-Table1[[#This Row],[Tổng giá trị]]))</f>
        <v>0</v>
      </c>
      <c r="Q618" s="18">
        <f t="shared" si="97"/>
        <v>1892857</v>
      </c>
      <c r="R618" s="132">
        <f>Table1[[#This Row],[Số còn phải thu ĐK]]+Table1[[#This Row],[Giá Trị HD sau CK]]-Table1[[#This Row],[Số tiền đã thu]]</f>
        <v>0</v>
      </c>
      <c r="S618" s="136">
        <f>IF(Table1[[#This Row],[Ngày hóa đơn]]&lt;&gt;"",Table1[[#This Row],[Ngày hóa đơn]],Table1[[#This Row],[Ngày hạch toán]])</f>
        <v>45666</v>
      </c>
      <c r="T618" s="132"/>
      <c r="U618" s="136">
        <f>IF(Table1[[#This Row],[Ngày tính CN]]="","",S618+T618)</f>
        <v>45666</v>
      </c>
      <c r="V618" s="137">
        <f ca="1">IF(Table1[[#This Row],[Hạn thanh toán]]="","",IF((U618-NOW())&lt;0,0,(U618-NOW())))</f>
        <v>0</v>
      </c>
      <c r="W618" s="131"/>
      <c r="X618" s="65" t="str">
        <f t="shared" ca="1" si="93"/>
        <v/>
      </c>
      <c r="Y618" s="138" t="str">
        <f t="shared" ref="Y618" si="103">IF(R618=0,"Đã thanh toán",IF(X618="","",IF(X618&lt;=0,"Chưa đến hạn thanh toán",IF(X618&lt;=30,"Nợ quá hạn 30 ngày",IF(X618&lt;=60,"Nợ quá hạn từ 30 ngày đến 60 ngày",IF(X618&lt;=90,"Nợ quá hạn từ 60 ngày đến 90 ngày",IF(X618&lt;=120,"Nợ quá hạn từ 90 ngày đến 120 ngày","Nợ quá hạn hơn 120 ngày có khả năng mất thanh toán")))))))</f>
        <v>Đã thanh toán</v>
      </c>
      <c r="Z618" s="253">
        <f>Table1[[#This Row],[Hạn thanh toán]]</f>
        <v>45666</v>
      </c>
      <c r="AA618" s="253">
        <f>Table1[[#This Row],[Ngày Thanh toán]]</f>
        <v>45668</v>
      </c>
      <c r="AD618" s="3" t="str">
        <f>IF(Table1[[#This Row],[Mã khách hàng]]="","",VLOOKUP($A618,Ma_KH!$A:$Q,Ma_KH!O$1,0))</f>
        <v>KL00136</v>
      </c>
      <c r="AE618" s="3" t="str">
        <f>IF(Table1[[#This Row],[Mã khách hàng]]="","",VLOOKUP($A618,Ma_KH!$A:$Q,Ma_KH!P$1,0))</f>
        <v>LINKMART</v>
      </c>
      <c r="AF618" s="139" t="str">
        <f>VLOOKUP(A618,Ma_KH!A:Q,Ma_KH!J$1,0)</f>
        <v>Đỗ Minh Quang</v>
      </c>
    </row>
    <row r="619" spans="1:32" s="139" customFormat="1" ht="16.5">
      <c r="A619" s="127" t="s">
        <v>99</v>
      </c>
      <c r="B619" s="127" t="s">
        <v>1093</v>
      </c>
      <c r="C619" s="128">
        <v>45666</v>
      </c>
      <c r="D619" s="129" t="s">
        <v>1094</v>
      </c>
      <c r="E619" s="128">
        <v>45666</v>
      </c>
      <c r="F619" s="130"/>
      <c r="G619" s="127" t="s">
        <v>347</v>
      </c>
      <c r="H619" s="131">
        <v>0</v>
      </c>
      <c r="I619" s="131">
        <v>0</v>
      </c>
      <c r="J619" s="131">
        <f>(Table1[[#This Row],[Tiền hàng]]-Table1[[#This Row],[Tiền chiết khấu]])*8%</f>
        <v>0</v>
      </c>
      <c r="K619" s="131">
        <v>113945</v>
      </c>
      <c r="L619" s="132" t="s">
        <v>3643</v>
      </c>
      <c r="M619" s="133">
        <v>45668</v>
      </c>
      <c r="N619" s="134" t="s">
        <v>4025</v>
      </c>
      <c r="O619" s="131">
        <f>IF(Table1[[#This Row],[Phân loại]]="Tồn đầu kỳ",Table1[[#This Row],[Tổng giá trị]],0)</f>
        <v>113945</v>
      </c>
      <c r="P619" s="132">
        <f>IF(Table1[[#This Row],[Số còn phải thu ĐK]]&lt;&gt;0,0,IF(Table1[[#This Row],[Phân loại]]="Bán hàng",Table1[[#This Row],[Tổng giá trị]],-Table1[[#This Row],[Tổng giá trị]]))</f>
        <v>0</v>
      </c>
      <c r="Q619" s="18">
        <f t="shared" si="97"/>
        <v>113945</v>
      </c>
      <c r="R619" s="132">
        <f>Table1[[#This Row],[Số còn phải thu ĐK]]+Table1[[#This Row],[Giá Trị HD sau CK]]-Table1[[#This Row],[Số tiền đã thu]]</f>
        <v>0</v>
      </c>
      <c r="S619" s="136">
        <f>IF(Table1[[#This Row],[Ngày hóa đơn]]&lt;&gt;"",Table1[[#This Row],[Ngày hóa đơn]],Table1[[#This Row],[Ngày hạch toán]])</f>
        <v>45666</v>
      </c>
      <c r="T619" s="132"/>
      <c r="U619" s="136">
        <f>IF(Table1[[#This Row],[Ngày tính CN]]="","",S619+T619)</f>
        <v>45666</v>
      </c>
      <c r="V619" s="137">
        <f ca="1">IF(Table1[[#This Row],[Hạn thanh toán]]="","",IF((U619-NOW())&lt;0,0,(U619-NOW())))</f>
        <v>0</v>
      </c>
      <c r="W619" s="131"/>
      <c r="X619" s="65" t="str">
        <f t="shared" ca="1" si="93"/>
        <v/>
      </c>
      <c r="Y619" s="138" t="str">
        <f t="shared" si="92"/>
        <v>Đã thanh toán</v>
      </c>
      <c r="Z619" s="253">
        <f>Table1[[#This Row],[Hạn thanh toán]]</f>
        <v>45666</v>
      </c>
      <c r="AA619" s="253">
        <f>Table1[[#This Row],[Ngày Thanh toán]]</f>
        <v>45668</v>
      </c>
      <c r="AD619" s="3" t="str">
        <f>IF(Table1[[#This Row],[Mã khách hàng]]="","",VLOOKUP($A619,Ma_KH!$A:$Q,Ma_KH!O$1,0))</f>
        <v>KL00136</v>
      </c>
      <c r="AE619" s="3" t="str">
        <f>IF(Table1[[#This Row],[Mã khách hàng]]="","",VLOOKUP($A619,Ma_KH!$A:$Q,Ma_KH!P$1,0))</f>
        <v>LINKMART</v>
      </c>
      <c r="AF619" s="139" t="str">
        <f>VLOOKUP(A619,Ma_KH!A:Q,Ma_KH!J$1,0)</f>
        <v>Đỗ Minh Quang</v>
      </c>
    </row>
    <row r="620" spans="1:32" s="139" customFormat="1" ht="16.5">
      <c r="A620" s="127" t="s">
        <v>99</v>
      </c>
      <c r="B620" s="127" t="s">
        <v>1093</v>
      </c>
      <c r="C620" s="128">
        <v>45653</v>
      </c>
      <c r="D620" s="129" t="s">
        <v>4027</v>
      </c>
      <c r="E620" s="128">
        <v>45666</v>
      </c>
      <c r="F620" s="130"/>
      <c r="G620" s="127" t="s">
        <v>347</v>
      </c>
      <c r="H620" s="131">
        <v>0</v>
      </c>
      <c r="I620" s="131">
        <v>0</v>
      </c>
      <c r="J620" s="131">
        <f>(Table1[[#This Row],[Tiền hàng]]-Table1[[#This Row],[Tiền chiết khấu]])*8%</f>
        <v>0</v>
      </c>
      <c r="K620" s="147">
        <v>2205566</v>
      </c>
      <c r="L620" s="132" t="s">
        <v>3643</v>
      </c>
      <c r="M620" s="133">
        <v>45726</v>
      </c>
      <c r="N620" s="134" t="s">
        <v>4026</v>
      </c>
      <c r="O620" s="131">
        <f>IF(Table1[[#This Row],[Phân loại]]="Tồn đầu kỳ",Table1[[#This Row],[Tổng giá trị]],0)</f>
        <v>2205566</v>
      </c>
      <c r="P620" s="132">
        <f>IF(Table1[[#This Row],[Số còn phải thu ĐK]]&lt;&gt;0,0,IF(Table1[[#This Row],[Phân loại]]="Bán hàng",Table1[[#This Row],[Tổng giá trị]],-Table1[[#This Row],[Tổng giá trị]]))</f>
        <v>0</v>
      </c>
      <c r="Q620" s="18">
        <f t="shared" si="97"/>
        <v>2205566</v>
      </c>
      <c r="R620" s="132">
        <f>Table1[[#This Row],[Số còn phải thu ĐK]]+Table1[[#This Row],[Giá Trị HD sau CK]]-Table1[[#This Row],[Số tiền đã thu]]</f>
        <v>0</v>
      </c>
      <c r="S620" s="136">
        <f>IF(Table1[[#This Row],[Ngày hóa đơn]]&lt;&gt;"",Table1[[#This Row],[Ngày hóa đơn]],Table1[[#This Row],[Ngày hạch toán]])</f>
        <v>45666</v>
      </c>
      <c r="T620" s="132"/>
      <c r="U620" s="136">
        <f>IF(Table1[[#This Row],[Ngày tính CN]]="","",S620+T620)</f>
        <v>45666</v>
      </c>
      <c r="V620" s="137">
        <f ca="1">IF(Table1[[#This Row],[Hạn thanh toán]]="","",IF((U620-NOW())&lt;0,0,(U620-NOW())))</f>
        <v>0</v>
      </c>
      <c r="W620" s="131"/>
      <c r="X620" s="65" t="str">
        <f t="shared" ca="1" si="93"/>
        <v/>
      </c>
      <c r="Y620" s="138" t="str">
        <f t="shared" ref="Y620" si="104">IF(R620=0,"Đã thanh toán",IF(X620="","",IF(X620&lt;=0,"Chưa đến hạn thanh toán",IF(X620&lt;=30,"Nợ quá hạn 30 ngày",IF(X620&lt;=60,"Nợ quá hạn từ 30 ngày đến 60 ngày",IF(X620&lt;=90,"Nợ quá hạn từ 60 ngày đến 90 ngày",IF(X620&lt;=120,"Nợ quá hạn từ 90 ngày đến 120 ngày","Nợ quá hạn hơn 120 ngày có khả năng mất thanh toán")))))))</f>
        <v>Đã thanh toán</v>
      </c>
      <c r="Z620" s="253">
        <f>Table1[[#This Row],[Hạn thanh toán]]</f>
        <v>45666</v>
      </c>
      <c r="AA620" s="253">
        <f>Table1[[#This Row],[Ngày Thanh toán]]</f>
        <v>45726</v>
      </c>
      <c r="AD620" s="3" t="str">
        <f>IF(Table1[[#This Row],[Mã khách hàng]]="","",VLOOKUP($A620,Ma_KH!$A:$Q,Ma_KH!O$1,0))</f>
        <v>KL00136</v>
      </c>
      <c r="AE620" s="3" t="str">
        <f>IF(Table1[[#This Row],[Mã khách hàng]]="","",VLOOKUP($A620,Ma_KH!$A:$Q,Ma_KH!P$1,0))</f>
        <v>LINKMART</v>
      </c>
      <c r="AF620" s="139" t="str">
        <f>VLOOKUP(A620,Ma_KH!A:Q,Ma_KH!J$1,0)</f>
        <v>Đỗ Minh Quang</v>
      </c>
    </row>
    <row r="621" spans="1:32" ht="16.5">
      <c r="A621" s="73" t="s">
        <v>99</v>
      </c>
      <c r="B621" s="73" t="s">
        <v>1093</v>
      </c>
      <c r="C621" s="75">
        <v>45678</v>
      </c>
      <c r="D621" s="76" t="s">
        <v>1095</v>
      </c>
      <c r="E621" s="75"/>
      <c r="F621" s="81"/>
      <c r="G621" s="73" t="s">
        <v>1096</v>
      </c>
      <c r="H621" s="69">
        <v>1844890</v>
      </c>
      <c r="I621" s="69">
        <v>92245</v>
      </c>
      <c r="J621" s="69">
        <f>(Table1[[#This Row],[Tiền hàng]]-Table1[[#This Row],[Tiền chiết khấu]])*8%</f>
        <v>140211.6</v>
      </c>
      <c r="K621" s="69">
        <v>1892857</v>
      </c>
      <c r="L621" s="8" t="s">
        <v>24</v>
      </c>
      <c r="M621" s="41">
        <v>45748</v>
      </c>
      <c r="N621" s="29" t="s">
        <v>4029</v>
      </c>
      <c r="O621" s="69">
        <f>IF(Table1[[#This Row],[Phân loại]]="Tồn đầu kỳ",Table1[[#This Row],[Tổng giá trị]],0)</f>
        <v>0</v>
      </c>
      <c r="P621" s="8">
        <f>IF(Table1[[#This Row],[Số còn phải thu ĐK]]&lt;&gt;0,0,IF(Table1[[#This Row],[Phân loại]]="Bán hàng",Table1[[#This Row],[Tổng giá trị]],-Table1[[#This Row],[Tổng giá trị]]))</f>
        <v>1892857</v>
      </c>
      <c r="Q621" s="18">
        <f t="shared" si="97"/>
        <v>1892857</v>
      </c>
      <c r="R621" s="8">
        <f>Table1[[#This Row],[Số còn phải thu ĐK]]+Table1[[#This Row],[Giá Trị HD sau CK]]-Table1[[#This Row],[Số tiền đã thu]]</f>
        <v>0</v>
      </c>
      <c r="S621" s="7">
        <f>IF(Table1[[#This Row],[Ngày hóa đơn]]&lt;&gt;"",Table1[[#This Row],[Ngày hóa đơn]],Table1[[#This Row],[Ngày hạch toán]])</f>
        <v>45678</v>
      </c>
      <c r="T621" s="8"/>
      <c r="U621" s="7">
        <f>IF(Table1[[#This Row],[Ngày tính CN]]="","",S621+T621)</f>
        <v>45678</v>
      </c>
      <c r="V621" s="71">
        <f ca="1">IF(Table1[[#This Row],[Hạn thanh toán]]="","",IF((U621-NOW())&lt;0,0,(U621-NOW())))</f>
        <v>0</v>
      </c>
      <c r="W621" s="69"/>
      <c r="X621" s="65" t="str">
        <f t="shared" ca="1" si="93"/>
        <v/>
      </c>
      <c r="Y621" s="65" t="str">
        <f t="shared" si="92"/>
        <v>Đã thanh toán</v>
      </c>
      <c r="Z621" s="250">
        <f>Table1[[#This Row],[Hạn thanh toán]]</f>
        <v>45678</v>
      </c>
      <c r="AA621" s="250">
        <f>Table1[[#This Row],[Ngày Thanh toán]]</f>
        <v>45748</v>
      </c>
      <c r="AD621" s="3" t="str">
        <f>IF(Table1[[#This Row],[Mã khách hàng]]="","",VLOOKUP($A621,Ma_KH!$A:$Q,Ma_KH!O$1,0))</f>
        <v>KL00136</v>
      </c>
      <c r="AE621" s="3" t="str">
        <f>IF(Table1[[#This Row],[Mã khách hàng]]="","",VLOOKUP($A621,Ma_KH!$A:$Q,Ma_KH!P$1,0))</f>
        <v>LINKMART</v>
      </c>
      <c r="AF621" s="3" t="str">
        <f>VLOOKUP(A621,Ma_KH!A:Q,Ma_KH!J$1,0)</f>
        <v>Đỗ Minh Quang</v>
      </c>
    </row>
    <row r="622" spans="1:32" ht="16.5">
      <c r="A622" s="66" t="s">
        <v>99</v>
      </c>
      <c r="B622" s="66" t="s">
        <v>1093</v>
      </c>
      <c r="C622" s="67">
        <v>45723</v>
      </c>
      <c r="D622" s="68" t="s">
        <v>1097</v>
      </c>
      <c r="E622" s="67"/>
      <c r="F622" s="72"/>
      <c r="G622" s="66" t="s">
        <v>1096</v>
      </c>
      <c r="H622" s="69">
        <v>1844890</v>
      </c>
      <c r="I622" s="69">
        <v>92245</v>
      </c>
      <c r="J622" s="69">
        <f>(Table1[[#This Row],[Tiền hàng]]-Table1[[#This Row],[Tiền chiết khấu]])*8%</f>
        <v>140211.6</v>
      </c>
      <c r="K622" s="69">
        <v>1892857</v>
      </c>
      <c r="L622" s="8" t="s">
        <v>24</v>
      </c>
      <c r="M622" s="41">
        <v>45748</v>
      </c>
      <c r="N622" s="29" t="s">
        <v>4028</v>
      </c>
      <c r="O622" s="69">
        <f>IF(Table1[[#This Row],[Phân loại]]="Tồn đầu kỳ",Table1[[#This Row],[Tổng giá trị]],0)</f>
        <v>0</v>
      </c>
      <c r="P622" s="8">
        <f>IF(Table1[[#This Row],[Số còn phải thu ĐK]]&lt;&gt;0,0,IF(Table1[[#This Row],[Phân loại]]="Bán hàng",Table1[[#This Row],[Tổng giá trị]],-Table1[[#This Row],[Tổng giá trị]]))</f>
        <v>1892857</v>
      </c>
      <c r="Q622" s="18">
        <f t="shared" si="97"/>
        <v>1892857</v>
      </c>
      <c r="R622" s="8">
        <f>Table1[[#This Row],[Số còn phải thu ĐK]]+Table1[[#This Row],[Giá Trị HD sau CK]]-Table1[[#This Row],[Số tiền đã thu]]</f>
        <v>0</v>
      </c>
      <c r="S622" s="7">
        <f>IF(Table1[[#This Row],[Ngày hóa đơn]]&lt;&gt;"",Table1[[#This Row],[Ngày hóa đơn]],Table1[[#This Row],[Ngày hạch toán]])</f>
        <v>45723</v>
      </c>
      <c r="T622" s="8"/>
      <c r="U622" s="7">
        <f>IF(Table1[[#This Row],[Ngày tính CN]]="","",S622+T622)</f>
        <v>45723</v>
      </c>
      <c r="V622" s="71">
        <f ca="1">IF(Table1[[#This Row],[Hạn thanh toán]]="","",IF((U622-NOW())&lt;0,0,(U622-NOW())))</f>
        <v>0</v>
      </c>
      <c r="W622" s="69"/>
      <c r="X622" s="65" t="str">
        <f t="shared" ca="1" si="93"/>
        <v/>
      </c>
      <c r="Y622" s="65" t="str">
        <f t="shared" si="92"/>
        <v>Đã thanh toán</v>
      </c>
      <c r="Z622" s="250">
        <f>Table1[[#This Row],[Hạn thanh toán]]</f>
        <v>45723</v>
      </c>
      <c r="AA622" s="250">
        <f>Table1[[#This Row],[Ngày Thanh toán]]</f>
        <v>45748</v>
      </c>
      <c r="AD622" s="3" t="str">
        <f>IF(Table1[[#This Row],[Mã khách hàng]]="","",VLOOKUP($A622,Ma_KH!$A:$Q,Ma_KH!O$1,0))</f>
        <v>KL00136</v>
      </c>
      <c r="AE622" s="3" t="str">
        <f>IF(Table1[[#This Row],[Mã khách hàng]]="","",VLOOKUP($A622,Ma_KH!$A:$Q,Ma_KH!P$1,0))</f>
        <v>LINKMART</v>
      </c>
      <c r="AF622" s="3" t="str">
        <f>VLOOKUP(A622,Ma_KH!A:Q,Ma_KH!J$1,0)</f>
        <v>Đỗ Minh Quang</v>
      </c>
    </row>
    <row r="623" spans="1:32" ht="16.5">
      <c r="A623" s="66" t="s">
        <v>99</v>
      </c>
      <c r="B623" s="66" t="s">
        <v>1093</v>
      </c>
      <c r="C623" s="67">
        <v>45748</v>
      </c>
      <c r="D623" s="68" t="s">
        <v>1098</v>
      </c>
      <c r="E623" s="67">
        <v>45748</v>
      </c>
      <c r="F623" s="72"/>
      <c r="G623" s="66" t="s">
        <v>352</v>
      </c>
      <c r="H623" s="69">
        <v>0</v>
      </c>
      <c r="I623" s="69">
        <v>0</v>
      </c>
      <c r="J623" s="69">
        <f>(Table1[[#This Row],[Tiền hàng]]-Table1[[#This Row],[Tiền chiết khấu]])*8%</f>
        <v>0</v>
      </c>
      <c r="K623" s="69">
        <v>398496</v>
      </c>
      <c r="L623" s="8" t="s">
        <v>17</v>
      </c>
      <c r="M623" s="41">
        <v>45748</v>
      </c>
      <c r="N623" s="29" t="s">
        <v>4028</v>
      </c>
      <c r="O623" s="69">
        <f>IF(Table1[[#This Row],[Phân loại]]="Tồn đầu kỳ",Table1[[#This Row],[Tổng giá trị]],0)</f>
        <v>0</v>
      </c>
      <c r="P623" s="8">
        <f>IF(Table1[[#This Row],[Số còn phải thu ĐK]]&lt;&gt;0,0,IF(Table1[[#This Row],[Phân loại]]="Bán hàng",Table1[[#This Row],[Tổng giá trị]],-Table1[[#This Row],[Tổng giá trị]]))</f>
        <v>-398496</v>
      </c>
      <c r="Q623" s="18">
        <f t="shared" si="97"/>
        <v>-398496</v>
      </c>
      <c r="R623" s="8">
        <f>Table1[[#This Row],[Số còn phải thu ĐK]]+Table1[[#This Row],[Giá Trị HD sau CK]]-Table1[[#This Row],[Số tiền đã thu]]</f>
        <v>0</v>
      </c>
      <c r="S623" s="7">
        <f>IF(Table1[[#This Row],[Ngày hóa đơn]]&lt;&gt;"",Table1[[#This Row],[Ngày hóa đơn]],Table1[[#This Row],[Ngày hạch toán]])</f>
        <v>45748</v>
      </c>
      <c r="T623" s="8"/>
      <c r="U623" s="7">
        <f>IF(Table1[[#This Row],[Ngày tính CN]]="","",S623+T623)</f>
        <v>45748</v>
      </c>
      <c r="V623" s="71">
        <f ca="1">IF(Table1[[#This Row],[Hạn thanh toán]]="","",IF((U623-NOW())&lt;0,0,(U623-NOW())))</f>
        <v>0</v>
      </c>
      <c r="W623" s="69"/>
      <c r="X623" s="65" t="str">
        <f t="shared" ca="1" si="93"/>
        <v/>
      </c>
      <c r="Y623" s="65" t="str">
        <f t="shared" si="92"/>
        <v>Đã thanh toán</v>
      </c>
      <c r="Z623" s="250">
        <f>Table1[[#This Row],[Hạn thanh toán]]</f>
        <v>45748</v>
      </c>
      <c r="AA623" s="250">
        <f>Table1[[#This Row],[Ngày Thanh toán]]</f>
        <v>45748</v>
      </c>
      <c r="AD623" s="3" t="str">
        <f>IF(Table1[[#This Row],[Mã khách hàng]]="","",VLOOKUP($A623,Ma_KH!$A:$Q,Ma_KH!O$1,0))</f>
        <v>KL00136</v>
      </c>
      <c r="AE623" s="3" t="str">
        <f>IF(Table1[[#This Row],[Mã khách hàng]]="","",VLOOKUP($A623,Ma_KH!$A:$Q,Ma_KH!P$1,0))</f>
        <v>LINKMART</v>
      </c>
      <c r="AF623" s="3" t="str">
        <f>VLOOKUP(A623,Ma_KH!A:Q,Ma_KH!J$1,0)</f>
        <v>Đỗ Minh Quang</v>
      </c>
    </row>
    <row r="624" spans="1:32" ht="16.5">
      <c r="A624" s="66" t="s">
        <v>99</v>
      </c>
      <c r="B624" s="66" t="s">
        <v>1093</v>
      </c>
      <c r="C624" s="67">
        <v>45904</v>
      </c>
      <c r="D624" s="68" t="s">
        <v>1099</v>
      </c>
      <c r="E624" s="67"/>
      <c r="F624" s="72"/>
      <c r="G624" s="66" t="s">
        <v>1096</v>
      </c>
      <c r="H624" s="69">
        <v>1069306</v>
      </c>
      <c r="I624" s="69">
        <v>53465</v>
      </c>
      <c r="J624" s="69">
        <f>(Table1[[#This Row],[Tiền hàng]]-Table1[[#This Row],[Tiền chiết khấu]])*8%</f>
        <v>81267.28</v>
      </c>
      <c r="K624" s="69">
        <v>1097108</v>
      </c>
      <c r="L624" s="8" t="s">
        <v>24</v>
      </c>
      <c r="M624" s="41">
        <v>45908</v>
      </c>
      <c r="N624" s="29" t="s">
        <v>4030</v>
      </c>
      <c r="O624" s="69">
        <f>IF(Table1[[#This Row],[Phân loại]]="Tồn đầu kỳ",Table1[[#This Row],[Tổng giá trị]],0)</f>
        <v>0</v>
      </c>
      <c r="P624" s="8">
        <f>IF(Table1[[#This Row],[Số còn phải thu ĐK]]&lt;&gt;0,0,IF(Table1[[#This Row],[Phân loại]]="Bán hàng",Table1[[#This Row],[Tổng giá trị]],-Table1[[#This Row],[Tổng giá trị]]))</f>
        <v>1097108</v>
      </c>
      <c r="Q624" s="18">
        <f t="shared" si="97"/>
        <v>1097108</v>
      </c>
      <c r="R624" s="8">
        <f>Table1[[#This Row],[Số còn phải thu ĐK]]+Table1[[#This Row],[Giá Trị HD sau CK]]-Table1[[#This Row],[Số tiền đã thu]]</f>
        <v>0</v>
      </c>
      <c r="S624" s="7">
        <f>IF(Table1[[#This Row],[Ngày hóa đơn]]&lt;&gt;"",Table1[[#This Row],[Ngày hóa đơn]],Table1[[#This Row],[Ngày hạch toán]])</f>
        <v>45904</v>
      </c>
      <c r="T624" s="8"/>
      <c r="U624" s="7">
        <f>IF(Table1[[#This Row],[Ngày tính CN]]="","",S624+T624)</f>
        <v>45904</v>
      </c>
      <c r="V624" s="71">
        <f ca="1">IF(Table1[[#This Row],[Hạn thanh toán]]="","",IF((U624-NOW())&lt;0,0,(U624-NOW())))</f>
        <v>0</v>
      </c>
      <c r="W624" s="69"/>
      <c r="X624" s="65" t="str">
        <f t="shared" ca="1" si="93"/>
        <v/>
      </c>
      <c r="Y624" s="65" t="str">
        <f t="shared" si="92"/>
        <v>Đã thanh toán</v>
      </c>
      <c r="Z624" s="250">
        <f>Table1[[#This Row],[Hạn thanh toán]]</f>
        <v>45904</v>
      </c>
      <c r="AA624" s="250">
        <f>Table1[[#This Row],[Ngày Thanh toán]]</f>
        <v>45908</v>
      </c>
      <c r="AD624" s="3" t="str">
        <f>IF(Table1[[#This Row],[Mã khách hàng]]="","",VLOOKUP($A624,Ma_KH!$A:$Q,Ma_KH!O$1,0))</f>
        <v>KL00136</v>
      </c>
      <c r="AE624" s="3" t="str">
        <f>IF(Table1[[#This Row],[Mã khách hàng]]="","",VLOOKUP($A624,Ma_KH!$A:$Q,Ma_KH!P$1,0))</f>
        <v>LINKMART</v>
      </c>
      <c r="AF624" s="3" t="str">
        <f>VLOOKUP(A624,Ma_KH!A:Q,Ma_KH!J$1,0)</f>
        <v>Đỗ Minh Quang</v>
      </c>
    </row>
    <row r="625" spans="1:32" ht="16.5">
      <c r="A625" s="66" t="s">
        <v>100</v>
      </c>
      <c r="B625" s="66" t="s">
        <v>1100</v>
      </c>
      <c r="C625" s="67">
        <v>45679</v>
      </c>
      <c r="D625" s="68" t="s">
        <v>1101</v>
      </c>
      <c r="E625" s="67"/>
      <c r="F625" s="66"/>
      <c r="G625" s="66" t="s">
        <v>1102</v>
      </c>
      <c r="H625" s="69">
        <v>2212045</v>
      </c>
      <c r="I625" s="69">
        <v>0</v>
      </c>
      <c r="J625" s="69">
        <f>(Table1[[#This Row],[Tiền hàng]]-Table1[[#This Row],[Tiền chiết khấu]])*8%</f>
        <v>176963.6</v>
      </c>
      <c r="K625" s="69">
        <v>2389009</v>
      </c>
      <c r="L625" s="8" t="s">
        <v>24</v>
      </c>
      <c r="M625" s="41">
        <v>45679</v>
      </c>
      <c r="N625" s="29" t="s">
        <v>4031</v>
      </c>
      <c r="O625" s="69">
        <f>IF(Table1[[#This Row],[Phân loại]]="Tồn đầu kỳ",Table1[[#This Row],[Tổng giá trị]],0)</f>
        <v>0</v>
      </c>
      <c r="P625" s="8">
        <f>IF(Table1[[#This Row],[Số còn phải thu ĐK]]&lt;&gt;0,0,IF(Table1[[#This Row],[Phân loại]]="Bán hàng",Table1[[#This Row],[Tổng giá trị]],-Table1[[#This Row],[Tổng giá trị]]))</f>
        <v>2389009</v>
      </c>
      <c r="Q625" s="18">
        <f t="shared" si="97"/>
        <v>2389009</v>
      </c>
      <c r="R625" s="8">
        <f>Table1[[#This Row],[Số còn phải thu ĐK]]+Table1[[#This Row],[Giá Trị HD sau CK]]-Table1[[#This Row],[Số tiền đã thu]]</f>
        <v>0</v>
      </c>
      <c r="S625" s="7">
        <f>IF(Table1[[#This Row],[Ngày hóa đơn]]&lt;&gt;"",Table1[[#This Row],[Ngày hóa đơn]],Table1[[#This Row],[Ngày hạch toán]])</f>
        <v>45679</v>
      </c>
      <c r="T625" s="8"/>
      <c r="U625" s="7">
        <f>IF(Table1[[#This Row],[Ngày tính CN]]="","",S625+T625)</f>
        <v>45679</v>
      </c>
      <c r="V625" s="71">
        <f ca="1">IF(Table1[[#This Row],[Hạn thanh toán]]="","",IF((U625-NOW())&lt;0,0,(U625-NOW())))</f>
        <v>0</v>
      </c>
      <c r="W625" s="69"/>
      <c r="X625" s="65" t="str">
        <f t="shared" ca="1" si="93"/>
        <v/>
      </c>
      <c r="Y625" s="65" t="str">
        <f t="shared" si="92"/>
        <v>Đã thanh toán</v>
      </c>
      <c r="Z625" s="250">
        <f>Table1[[#This Row],[Hạn thanh toán]]</f>
        <v>45679</v>
      </c>
      <c r="AA625" s="250">
        <f>Table1[[#This Row],[Ngày Thanh toán]]</f>
        <v>45679</v>
      </c>
      <c r="AD625" s="3" t="str">
        <f>IF(Table1[[#This Row],[Mã khách hàng]]="","",VLOOKUP($A625,Ma_KH!$A:$Q,Ma_KH!O$1,0))</f>
        <v>KL00162</v>
      </c>
      <c r="AE625" s="3" t="str">
        <f>IF(Table1[[#This Row],[Mã khách hàng]]="","",VLOOKUP($A625,Ma_KH!$A:$Q,Ma_KH!P$1,0))</f>
        <v>Siêu thị C Mart - Hải Phòng</v>
      </c>
      <c r="AF625" s="3" t="str">
        <f>VLOOKUP(A625,Ma_KH!A:Q,Ma_KH!J$1,0)</f>
        <v>Trần Thị Huệ</v>
      </c>
    </row>
    <row r="626" spans="1:32" ht="16.5">
      <c r="A626" s="66" t="s">
        <v>100</v>
      </c>
      <c r="B626" s="66" t="s">
        <v>1100</v>
      </c>
      <c r="C626" s="67">
        <v>45741</v>
      </c>
      <c r="D626" s="68" t="s">
        <v>1103</v>
      </c>
      <c r="E626" s="67">
        <v>45741</v>
      </c>
      <c r="F626" s="66" t="s">
        <v>1104</v>
      </c>
      <c r="G626" s="66" t="s">
        <v>1102</v>
      </c>
      <c r="H626" s="69">
        <v>2346710</v>
      </c>
      <c r="I626" s="69">
        <v>0</v>
      </c>
      <c r="J626" s="69">
        <f>(Table1[[#This Row],[Tiền hàng]]-Table1[[#This Row],[Tiền chiết khấu]])*8%</f>
        <v>187736.80000000002</v>
      </c>
      <c r="K626" s="69">
        <v>2534447</v>
      </c>
      <c r="L626" s="8" t="s">
        <v>24</v>
      </c>
      <c r="M626" s="41">
        <v>45742</v>
      </c>
      <c r="N626" s="29" t="s">
        <v>4032</v>
      </c>
      <c r="O626" s="69">
        <f>IF(Table1[[#This Row],[Phân loại]]="Tồn đầu kỳ",Table1[[#This Row],[Tổng giá trị]],0)</f>
        <v>0</v>
      </c>
      <c r="P626" s="8">
        <f>IF(Table1[[#This Row],[Số còn phải thu ĐK]]&lt;&gt;0,0,IF(Table1[[#This Row],[Phân loại]]="Bán hàng",Table1[[#This Row],[Tổng giá trị]],-Table1[[#This Row],[Tổng giá trị]]))</f>
        <v>2534447</v>
      </c>
      <c r="Q626" s="18">
        <f t="shared" si="97"/>
        <v>2534447</v>
      </c>
      <c r="R626" s="8">
        <f>Table1[[#This Row],[Số còn phải thu ĐK]]+Table1[[#This Row],[Giá Trị HD sau CK]]-Table1[[#This Row],[Số tiền đã thu]]</f>
        <v>0</v>
      </c>
      <c r="S626" s="7">
        <f>IF(Table1[[#This Row],[Ngày hóa đơn]]&lt;&gt;"",Table1[[#This Row],[Ngày hóa đơn]],Table1[[#This Row],[Ngày hạch toán]])</f>
        <v>45741</v>
      </c>
      <c r="T626" s="8"/>
      <c r="U626" s="7">
        <f>IF(Table1[[#This Row],[Ngày tính CN]]="","",S626+T626)</f>
        <v>45741</v>
      </c>
      <c r="V626" s="71">
        <f ca="1">IF(Table1[[#This Row],[Hạn thanh toán]]="","",IF((U626-NOW())&lt;0,0,(U626-NOW())))</f>
        <v>0</v>
      </c>
      <c r="W626" s="69"/>
      <c r="X626" s="65" t="str">
        <f t="shared" ca="1" si="93"/>
        <v/>
      </c>
      <c r="Y626" s="65" t="str">
        <f t="shared" si="92"/>
        <v>Đã thanh toán</v>
      </c>
      <c r="Z626" s="250">
        <f>Table1[[#This Row],[Hạn thanh toán]]</f>
        <v>45741</v>
      </c>
      <c r="AA626" s="250">
        <f>Table1[[#This Row],[Ngày Thanh toán]]</f>
        <v>45742</v>
      </c>
      <c r="AD626" s="3" t="str">
        <f>IF(Table1[[#This Row],[Mã khách hàng]]="","",VLOOKUP($A626,Ma_KH!$A:$Q,Ma_KH!O$1,0))</f>
        <v>KL00162</v>
      </c>
      <c r="AE626" s="3" t="str">
        <f>IF(Table1[[#This Row],[Mã khách hàng]]="","",VLOOKUP($A626,Ma_KH!$A:$Q,Ma_KH!P$1,0))</f>
        <v>Siêu thị C Mart - Hải Phòng</v>
      </c>
      <c r="AF626" s="3" t="str">
        <f>VLOOKUP(A626,Ma_KH!A:Q,Ma_KH!J$1,0)</f>
        <v>Trần Thị Huệ</v>
      </c>
    </row>
    <row r="627" spans="1:32" ht="16.5">
      <c r="A627" s="66" t="s">
        <v>100</v>
      </c>
      <c r="B627" s="66" t="s">
        <v>1100</v>
      </c>
      <c r="C627" s="67">
        <v>45773</v>
      </c>
      <c r="D627" s="68" t="s">
        <v>1105</v>
      </c>
      <c r="E627" s="67">
        <v>45773</v>
      </c>
      <c r="F627" s="66" t="s">
        <v>1106</v>
      </c>
      <c r="G627" s="66" t="s">
        <v>1102</v>
      </c>
      <c r="H627" s="69">
        <v>2346710</v>
      </c>
      <c r="I627" s="69">
        <v>0</v>
      </c>
      <c r="J627" s="69">
        <f>(Table1[[#This Row],[Tiền hàng]]-Table1[[#This Row],[Tiền chiết khấu]])*8%</f>
        <v>187736.80000000002</v>
      </c>
      <c r="K627" s="69">
        <v>2534447</v>
      </c>
      <c r="L627" s="8" t="s">
        <v>24</v>
      </c>
      <c r="M627" s="41">
        <v>45773</v>
      </c>
      <c r="N627" s="29" t="s">
        <v>4033</v>
      </c>
      <c r="O627" s="69">
        <f>IF(Table1[[#This Row],[Phân loại]]="Tồn đầu kỳ",Table1[[#This Row],[Tổng giá trị]],0)</f>
        <v>0</v>
      </c>
      <c r="P627" s="8">
        <f>IF(Table1[[#This Row],[Số còn phải thu ĐK]]&lt;&gt;0,0,IF(Table1[[#This Row],[Phân loại]]="Bán hàng",Table1[[#This Row],[Tổng giá trị]],-Table1[[#This Row],[Tổng giá trị]]))</f>
        <v>2534447</v>
      </c>
      <c r="Q627" s="18">
        <f t="shared" si="97"/>
        <v>2534447</v>
      </c>
      <c r="R627" s="8">
        <f>Table1[[#This Row],[Số còn phải thu ĐK]]+Table1[[#This Row],[Giá Trị HD sau CK]]-Table1[[#This Row],[Số tiền đã thu]]</f>
        <v>0</v>
      </c>
      <c r="S627" s="7">
        <f>IF(Table1[[#This Row],[Ngày hóa đơn]]&lt;&gt;"",Table1[[#This Row],[Ngày hóa đơn]],Table1[[#This Row],[Ngày hạch toán]])</f>
        <v>45773</v>
      </c>
      <c r="T627" s="8"/>
      <c r="U627" s="7">
        <f>IF(Table1[[#This Row],[Ngày tính CN]]="","",S627+T627)</f>
        <v>45773</v>
      </c>
      <c r="V627" s="71">
        <f ca="1">IF(Table1[[#This Row],[Hạn thanh toán]]="","",IF((U627-NOW())&lt;0,0,(U627-NOW())))</f>
        <v>0</v>
      </c>
      <c r="W627" s="69"/>
      <c r="X627" s="65" t="str">
        <f t="shared" ca="1" si="93"/>
        <v/>
      </c>
      <c r="Y627" s="65" t="str">
        <f t="shared" si="92"/>
        <v>Đã thanh toán</v>
      </c>
      <c r="Z627" s="250">
        <f>Table1[[#This Row],[Hạn thanh toán]]</f>
        <v>45773</v>
      </c>
      <c r="AA627" s="250">
        <f>Table1[[#This Row],[Ngày Thanh toán]]</f>
        <v>45773</v>
      </c>
      <c r="AD627" s="3" t="str">
        <f>IF(Table1[[#This Row],[Mã khách hàng]]="","",VLOOKUP($A627,Ma_KH!$A:$Q,Ma_KH!O$1,0))</f>
        <v>KL00162</v>
      </c>
      <c r="AE627" s="3" t="str">
        <f>IF(Table1[[#This Row],[Mã khách hàng]]="","",VLOOKUP($A627,Ma_KH!$A:$Q,Ma_KH!P$1,0))</f>
        <v>Siêu thị C Mart - Hải Phòng</v>
      </c>
      <c r="AF627" s="3" t="str">
        <f>VLOOKUP(A627,Ma_KH!A:Q,Ma_KH!J$1,0)</f>
        <v>Trần Thị Huệ</v>
      </c>
    </row>
    <row r="628" spans="1:32" ht="16.5">
      <c r="A628" s="66" t="s">
        <v>100</v>
      </c>
      <c r="B628" s="66" t="s">
        <v>1100</v>
      </c>
      <c r="C628" s="67">
        <v>45813</v>
      </c>
      <c r="D628" s="68" t="s">
        <v>1107</v>
      </c>
      <c r="E628" s="67">
        <v>45813</v>
      </c>
      <c r="F628" s="66" t="s">
        <v>1108</v>
      </c>
      <c r="G628" s="66" t="s">
        <v>1109</v>
      </c>
      <c r="H628" s="69">
        <v>2346710</v>
      </c>
      <c r="I628" s="69">
        <v>0</v>
      </c>
      <c r="J628" s="69">
        <f>(Table1[[#This Row],[Tiền hàng]]-Table1[[#This Row],[Tiền chiết khấu]])*8%</f>
        <v>187736.80000000002</v>
      </c>
      <c r="K628" s="69">
        <v>2534447</v>
      </c>
      <c r="L628" s="8" t="s">
        <v>24</v>
      </c>
      <c r="M628" s="41">
        <v>45815</v>
      </c>
      <c r="N628" s="29" t="s">
        <v>4034</v>
      </c>
      <c r="O628" s="69">
        <f>IF(Table1[[#This Row],[Phân loại]]="Tồn đầu kỳ",Table1[[#This Row],[Tổng giá trị]],0)</f>
        <v>0</v>
      </c>
      <c r="P628" s="8">
        <f>IF(Table1[[#This Row],[Số còn phải thu ĐK]]&lt;&gt;0,0,IF(Table1[[#This Row],[Phân loại]]="Bán hàng",Table1[[#This Row],[Tổng giá trị]],-Table1[[#This Row],[Tổng giá trị]]))</f>
        <v>2534447</v>
      </c>
      <c r="Q628" s="18">
        <f t="shared" si="97"/>
        <v>2534447</v>
      </c>
      <c r="R628" s="8">
        <f>Table1[[#This Row],[Số còn phải thu ĐK]]+Table1[[#This Row],[Giá Trị HD sau CK]]-Table1[[#This Row],[Số tiền đã thu]]</f>
        <v>0</v>
      </c>
      <c r="S628" s="7">
        <f>IF(Table1[[#This Row],[Ngày hóa đơn]]&lt;&gt;"",Table1[[#This Row],[Ngày hóa đơn]],Table1[[#This Row],[Ngày hạch toán]])</f>
        <v>45813</v>
      </c>
      <c r="T628" s="8"/>
      <c r="U628" s="7">
        <f>IF(Table1[[#This Row],[Ngày tính CN]]="","",S628+T628)</f>
        <v>45813</v>
      </c>
      <c r="V628" s="71">
        <f ca="1">IF(Table1[[#This Row],[Hạn thanh toán]]="","",IF((U628-NOW())&lt;0,0,(U628-NOW())))</f>
        <v>0</v>
      </c>
      <c r="W628" s="69"/>
      <c r="X628" s="65" t="str">
        <f t="shared" ca="1" si="93"/>
        <v/>
      </c>
      <c r="Y628" s="65" t="str">
        <f t="shared" si="92"/>
        <v>Đã thanh toán</v>
      </c>
      <c r="Z628" s="250">
        <f>Table1[[#This Row],[Hạn thanh toán]]</f>
        <v>45813</v>
      </c>
      <c r="AA628" s="250">
        <f>Table1[[#This Row],[Ngày Thanh toán]]</f>
        <v>45815</v>
      </c>
      <c r="AD628" s="3" t="str">
        <f>IF(Table1[[#This Row],[Mã khách hàng]]="","",VLOOKUP($A628,Ma_KH!$A:$Q,Ma_KH!O$1,0))</f>
        <v>KL00162</v>
      </c>
      <c r="AE628" s="3" t="str">
        <f>IF(Table1[[#This Row],[Mã khách hàng]]="","",VLOOKUP($A628,Ma_KH!$A:$Q,Ma_KH!P$1,0))</f>
        <v>Siêu thị C Mart - Hải Phòng</v>
      </c>
      <c r="AF628" s="3" t="str">
        <f>VLOOKUP(A628,Ma_KH!A:Q,Ma_KH!J$1,0)</f>
        <v>Trần Thị Huệ</v>
      </c>
    </row>
    <row r="629" spans="1:32" ht="16.5">
      <c r="A629" s="73" t="s">
        <v>100</v>
      </c>
      <c r="B629" s="73" t="s">
        <v>1100</v>
      </c>
      <c r="C629" s="75">
        <v>45834</v>
      </c>
      <c r="D629" s="76" t="s">
        <v>1110</v>
      </c>
      <c r="E629" s="75">
        <v>45834</v>
      </c>
      <c r="F629" s="73" t="s">
        <v>1111</v>
      </c>
      <c r="G629" s="73" t="s">
        <v>1112</v>
      </c>
      <c r="H629" s="69">
        <v>4262565</v>
      </c>
      <c r="I629" s="69">
        <v>0</v>
      </c>
      <c r="J629" s="69">
        <f>(Table1[[#This Row],[Tiền hàng]]-Table1[[#This Row],[Tiền chiết khấu]])*8%</f>
        <v>341005.2</v>
      </c>
      <c r="K629" s="69">
        <v>4603570</v>
      </c>
      <c r="L629" s="8" t="s">
        <v>24</v>
      </c>
      <c r="M629" s="41">
        <v>45834</v>
      </c>
      <c r="N629" s="29" t="s">
        <v>4035</v>
      </c>
      <c r="O629" s="69">
        <f>IF(Table1[[#This Row],[Phân loại]]="Tồn đầu kỳ",Table1[[#This Row],[Tổng giá trị]],0)</f>
        <v>0</v>
      </c>
      <c r="P629" s="8">
        <f>IF(Table1[[#This Row],[Số còn phải thu ĐK]]&lt;&gt;0,0,IF(Table1[[#This Row],[Phân loại]]="Bán hàng",Table1[[#This Row],[Tổng giá trị]],-Table1[[#This Row],[Tổng giá trị]]))</f>
        <v>4603570</v>
      </c>
      <c r="Q629" s="18">
        <f t="shared" si="97"/>
        <v>4603570</v>
      </c>
      <c r="R629" s="8">
        <f>Table1[[#This Row],[Số còn phải thu ĐK]]+Table1[[#This Row],[Giá Trị HD sau CK]]-Table1[[#This Row],[Số tiền đã thu]]</f>
        <v>0</v>
      </c>
      <c r="S629" s="7">
        <f>IF(Table1[[#This Row],[Ngày hóa đơn]]&lt;&gt;"",Table1[[#This Row],[Ngày hóa đơn]],Table1[[#This Row],[Ngày hạch toán]])</f>
        <v>45834</v>
      </c>
      <c r="T629" s="8"/>
      <c r="U629" s="7">
        <f>IF(Table1[[#This Row],[Ngày tính CN]]="","",S629+T629)</f>
        <v>45834</v>
      </c>
      <c r="V629" s="71">
        <f ca="1">IF(Table1[[#This Row],[Hạn thanh toán]]="","",IF((U629-NOW())&lt;0,0,(U629-NOW())))</f>
        <v>0</v>
      </c>
      <c r="W629" s="69"/>
      <c r="X629" s="65" t="str">
        <f t="shared" ca="1" si="93"/>
        <v/>
      </c>
      <c r="Y629" s="65" t="str">
        <f t="shared" si="92"/>
        <v>Đã thanh toán</v>
      </c>
      <c r="Z629" s="250">
        <f>Table1[[#This Row],[Hạn thanh toán]]</f>
        <v>45834</v>
      </c>
      <c r="AA629" s="250">
        <f>Table1[[#This Row],[Ngày Thanh toán]]</f>
        <v>45834</v>
      </c>
      <c r="AD629" s="3" t="str">
        <f>IF(Table1[[#This Row],[Mã khách hàng]]="","",VLOOKUP($A629,Ma_KH!$A:$Q,Ma_KH!O$1,0))</f>
        <v>KL00162</v>
      </c>
      <c r="AE629" s="3" t="str">
        <f>IF(Table1[[#This Row],[Mã khách hàng]]="","",VLOOKUP($A629,Ma_KH!$A:$Q,Ma_KH!P$1,0))</f>
        <v>Siêu thị C Mart - Hải Phòng</v>
      </c>
      <c r="AF629" s="3" t="str">
        <f>VLOOKUP(A629,Ma_KH!A:Q,Ma_KH!J$1,0)</f>
        <v>Trần Thị Huệ</v>
      </c>
    </row>
    <row r="630" spans="1:32" ht="16.5">
      <c r="A630" s="66" t="s">
        <v>100</v>
      </c>
      <c r="B630" s="66" t="s">
        <v>1100</v>
      </c>
      <c r="C630" s="67">
        <v>45877</v>
      </c>
      <c r="D630" s="68" t="s">
        <v>1113</v>
      </c>
      <c r="E630" s="67">
        <v>45887</v>
      </c>
      <c r="F630" s="66" t="s">
        <v>1114</v>
      </c>
      <c r="G630" s="66" t="s">
        <v>1115</v>
      </c>
      <c r="H630" s="69">
        <v>4262565</v>
      </c>
      <c r="I630" s="69">
        <v>0</v>
      </c>
      <c r="J630" s="69">
        <f>(Table1[[#This Row],[Tiền hàng]]-Table1[[#This Row],[Tiền chiết khấu]])*8%</f>
        <v>341005.2</v>
      </c>
      <c r="K630" s="69">
        <v>4603570</v>
      </c>
      <c r="L630" s="8" t="s">
        <v>24</v>
      </c>
      <c r="M630" s="41">
        <v>45887</v>
      </c>
      <c r="N630" s="29" t="s">
        <v>4036</v>
      </c>
      <c r="O630" s="69">
        <f>IF(Table1[[#This Row],[Phân loại]]="Tồn đầu kỳ",Table1[[#This Row],[Tổng giá trị]],0)</f>
        <v>0</v>
      </c>
      <c r="P630" s="8">
        <f>IF(Table1[[#This Row],[Số còn phải thu ĐK]]&lt;&gt;0,0,IF(Table1[[#This Row],[Phân loại]]="Bán hàng",Table1[[#This Row],[Tổng giá trị]],-Table1[[#This Row],[Tổng giá trị]]))</f>
        <v>4603570</v>
      </c>
      <c r="Q630" s="18">
        <f t="shared" si="97"/>
        <v>4603570</v>
      </c>
      <c r="R630" s="8">
        <f>Table1[[#This Row],[Số còn phải thu ĐK]]+Table1[[#This Row],[Giá Trị HD sau CK]]-Table1[[#This Row],[Số tiền đã thu]]</f>
        <v>0</v>
      </c>
      <c r="S630" s="7">
        <f>IF(Table1[[#This Row],[Ngày hóa đơn]]&lt;&gt;"",Table1[[#This Row],[Ngày hóa đơn]],Table1[[#This Row],[Ngày hạch toán]])</f>
        <v>45887</v>
      </c>
      <c r="T630" s="8"/>
      <c r="U630" s="7">
        <f>IF(Table1[[#This Row],[Ngày tính CN]]="","",S630+T630)</f>
        <v>45887</v>
      </c>
      <c r="V630" s="71">
        <f ca="1">IF(Table1[[#This Row],[Hạn thanh toán]]="","",IF((U630-NOW())&lt;0,0,(U630-NOW())))</f>
        <v>0</v>
      </c>
      <c r="W630" s="69"/>
      <c r="X630" s="65" t="str">
        <f t="shared" ca="1" si="93"/>
        <v/>
      </c>
      <c r="Y630" s="65" t="str">
        <f t="shared" si="92"/>
        <v>Đã thanh toán</v>
      </c>
      <c r="Z630" s="250">
        <f>Table1[[#This Row],[Hạn thanh toán]]</f>
        <v>45887</v>
      </c>
      <c r="AA630" s="250">
        <f>Table1[[#This Row],[Ngày Thanh toán]]</f>
        <v>45887</v>
      </c>
      <c r="AD630" s="3" t="str">
        <f>IF(Table1[[#This Row],[Mã khách hàng]]="","",VLOOKUP($A630,Ma_KH!$A:$Q,Ma_KH!O$1,0))</f>
        <v>KL00162</v>
      </c>
      <c r="AE630" s="3" t="str">
        <f>IF(Table1[[#This Row],[Mã khách hàng]]="","",VLOOKUP($A630,Ma_KH!$A:$Q,Ma_KH!P$1,0))</f>
        <v>Siêu thị C Mart - Hải Phòng</v>
      </c>
      <c r="AF630" s="3" t="str">
        <f>VLOOKUP(A630,Ma_KH!A:Q,Ma_KH!J$1,0)</f>
        <v>Trần Thị Huệ</v>
      </c>
    </row>
    <row r="631" spans="1:32" ht="16.5">
      <c r="A631" s="66" t="s">
        <v>101</v>
      </c>
      <c r="B631" s="66" t="s">
        <v>1100</v>
      </c>
      <c r="C631" s="67">
        <v>45911</v>
      </c>
      <c r="D631" s="68" t="s">
        <v>1116</v>
      </c>
      <c r="E631" s="67">
        <v>45911</v>
      </c>
      <c r="F631" s="66" t="s">
        <v>1117</v>
      </c>
      <c r="G631" s="66" t="s">
        <v>1118</v>
      </c>
      <c r="H631" s="69">
        <v>3689780</v>
      </c>
      <c r="I631" s="69">
        <v>0</v>
      </c>
      <c r="J631" s="69">
        <f>(Table1[[#This Row],[Tiền hàng]]-Table1[[#This Row],[Tiền chiết khấu]])*8%</f>
        <v>295182.40000000002</v>
      </c>
      <c r="K631" s="69">
        <v>3984962</v>
      </c>
      <c r="L631" s="8" t="s">
        <v>24</v>
      </c>
      <c r="M631" s="41">
        <v>45911</v>
      </c>
      <c r="N631" s="29" t="s">
        <v>4037</v>
      </c>
      <c r="O631" s="69">
        <f>IF(Table1[[#This Row],[Phân loại]]="Tồn đầu kỳ",Table1[[#This Row],[Tổng giá trị]],0)</f>
        <v>0</v>
      </c>
      <c r="P631" s="8">
        <f>IF(Table1[[#This Row],[Số còn phải thu ĐK]]&lt;&gt;0,0,IF(Table1[[#This Row],[Phân loại]]="Bán hàng",Table1[[#This Row],[Tổng giá trị]],-Table1[[#This Row],[Tổng giá trị]]))</f>
        <v>3984962</v>
      </c>
      <c r="Q631" s="18">
        <f t="shared" si="97"/>
        <v>3984962</v>
      </c>
      <c r="R631" s="8">
        <f>Table1[[#This Row],[Số còn phải thu ĐK]]+Table1[[#This Row],[Giá Trị HD sau CK]]-Table1[[#This Row],[Số tiền đã thu]]</f>
        <v>0</v>
      </c>
      <c r="S631" s="7">
        <f>IF(Table1[[#This Row],[Ngày hóa đơn]]&lt;&gt;"",Table1[[#This Row],[Ngày hóa đơn]],Table1[[#This Row],[Ngày hạch toán]])</f>
        <v>45911</v>
      </c>
      <c r="T631" s="8"/>
      <c r="U631" s="7">
        <f>IF(Table1[[#This Row],[Ngày tính CN]]="","",S631+T631)</f>
        <v>45911</v>
      </c>
      <c r="V631" s="71">
        <f ca="1">IF(Table1[[#This Row],[Hạn thanh toán]]="","",IF((U631-NOW())&lt;0,0,(U631-NOW())))</f>
        <v>0</v>
      </c>
      <c r="W631" s="69"/>
      <c r="X631" s="65" t="str">
        <f t="shared" ca="1" si="93"/>
        <v/>
      </c>
      <c r="Y631" s="65" t="str">
        <f t="shared" si="92"/>
        <v>Đã thanh toán</v>
      </c>
      <c r="Z631" s="250">
        <f>Table1[[#This Row],[Hạn thanh toán]]</f>
        <v>45911</v>
      </c>
      <c r="AA631" s="250">
        <f>Table1[[#This Row],[Ngày Thanh toán]]</f>
        <v>45911</v>
      </c>
      <c r="AD631" s="3" t="str">
        <f>IF(Table1[[#This Row],[Mã khách hàng]]="","",VLOOKUP($A631,Ma_KH!$A:$Q,Ma_KH!O$1,0))</f>
        <v>C-MART-HP</v>
      </c>
      <c r="AE631" s="3" t="str">
        <f>IF(Table1[[#This Row],[Mã khách hàng]]="","",VLOOKUP($A631,Ma_KH!$A:$Q,Ma_KH!P$1,0))</f>
        <v>CHI NHÁNH CÔNG TY TNHH KINH DOANH TỔNG HỢP LIÊN CHÂU TẠI THÀNH PHỐ HẢI PHÒNG</v>
      </c>
      <c r="AF631" s="3" t="str">
        <f>VLOOKUP(A631,Ma_KH!A:Q,Ma_KH!J$1,0)</f>
        <v>Trần Thị Huệ</v>
      </c>
    </row>
    <row r="632" spans="1:32" ht="16.5">
      <c r="A632" s="66" t="s">
        <v>101</v>
      </c>
      <c r="B632" s="66" t="s">
        <v>1119</v>
      </c>
      <c r="C632" s="67">
        <v>45945</v>
      </c>
      <c r="D632" s="68" t="s">
        <v>1120</v>
      </c>
      <c r="E632" s="67">
        <v>45945</v>
      </c>
      <c r="F632" s="66" t="s">
        <v>1121</v>
      </c>
      <c r="G632" s="66" t="s">
        <v>1118</v>
      </c>
      <c r="H632" s="69">
        <v>5420910</v>
      </c>
      <c r="I632" s="69">
        <v>0</v>
      </c>
      <c r="J632" s="69">
        <f>(Table1[[#This Row],[Tiền hàng]]-Table1[[#This Row],[Tiền chiết khấu]])*8%</f>
        <v>433672.8</v>
      </c>
      <c r="K632" s="69">
        <v>5854583</v>
      </c>
      <c r="L632" s="8" t="s">
        <v>24</v>
      </c>
      <c r="M632" s="41">
        <v>45945</v>
      </c>
      <c r="N632" s="29" t="s">
        <v>4038</v>
      </c>
      <c r="O632" s="69">
        <f>IF(Table1[[#This Row],[Phân loại]]="Tồn đầu kỳ",Table1[[#This Row],[Tổng giá trị]],0)</f>
        <v>0</v>
      </c>
      <c r="P632" s="8">
        <f>IF(Table1[[#This Row],[Số còn phải thu ĐK]]&lt;&gt;0,0,IF(Table1[[#This Row],[Phân loại]]="Bán hàng",Table1[[#This Row],[Tổng giá trị]],-Table1[[#This Row],[Tổng giá trị]]))</f>
        <v>5854583</v>
      </c>
      <c r="Q632" s="18">
        <f t="shared" si="97"/>
        <v>5854583</v>
      </c>
      <c r="R632" s="8">
        <f>Table1[[#This Row],[Số còn phải thu ĐK]]+Table1[[#This Row],[Giá Trị HD sau CK]]-Table1[[#This Row],[Số tiền đã thu]]</f>
        <v>0</v>
      </c>
      <c r="S632" s="7">
        <f>IF(Table1[[#This Row],[Ngày hóa đơn]]&lt;&gt;"",Table1[[#This Row],[Ngày hóa đơn]],Table1[[#This Row],[Ngày hạch toán]])</f>
        <v>45945</v>
      </c>
      <c r="T632" s="8"/>
      <c r="U632" s="7">
        <f>IF(Table1[[#This Row],[Ngày tính CN]]="","",S632+T632)</f>
        <v>45945</v>
      </c>
      <c r="V632" s="71">
        <f ca="1">IF(Table1[[#This Row],[Hạn thanh toán]]="","",IF((U632-NOW())&lt;0,0,(U632-NOW())))</f>
        <v>0</v>
      </c>
      <c r="W632" s="69"/>
      <c r="X632" s="65" t="str">
        <f t="shared" ca="1" si="93"/>
        <v/>
      </c>
      <c r="Y632" s="65" t="str">
        <f t="shared" si="92"/>
        <v>Đã thanh toán</v>
      </c>
      <c r="Z632" s="250">
        <f>Table1[[#This Row],[Hạn thanh toán]]</f>
        <v>45945</v>
      </c>
      <c r="AA632" s="250">
        <f>Table1[[#This Row],[Ngày Thanh toán]]</f>
        <v>45945</v>
      </c>
      <c r="AD632" s="3" t="str">
        <f>IF(Table1[[#This Row],[Mã khách hàng]]="","",VLOOKUP($A632,Ma_KH!$A:$Q,Ma_KH!O$1,0))</f>
        <v>C-MART-HP</v>
      </c>
      <c r="AE632" s="3" t="str">
        <f>IF(Table1[[#This Row],[Mã khách hàng]]="","",VLOOKUP($A632,Ma_KH!$A:$Q,Ma_KH!P$1,0))</f>
        <v>CHI NHÁNH CÔNG TY TNHH KINH DOANH TỔNG HỢP LIÊN CHÂU TẠI THÀNH PHỐ HẢI PHÒNG</v>
      </c>
      <c r="AF632" s="3" t="str">
        <f>VLOOKUP(A632,Ma_KH!A:Q,Ma_KH!J$1,0)</f>
        <v>Trần Thị Huệ</v>
      </c>
    </row>
    <row r="633" spans="1:32" ht="16.5">
      <c r="A633" s="66" t="s">
        <v>102</v>
      </c>
      <c r="B633" s="66" t="s">
        <v>1122</v>
      </c>
      <c r="C633" s="67">
        <v>45675</v>
      </c>
      <c r="D633" s="68" t="s">
        <v>1123</v>
      </c>
      <c r="E633" s="67">
        <v>45675</v>
      </c>
      <c r="F633" s="66" t="s">
        <v>1124</v>
      </c>
      <c r="G633" s="66" t="s">
        <v>1125</v>
      </c>
      <c r="H633" s="69">
        <v>734310</v>
      </c>
      <c r="I633" s="69">
        <v>0</v>
      </c>
      <c r="J633" s="69">
        <f>(Table1[[#This Row],[Tiền hàng]]-Table1[[#This Row],[Tiền chiết khấu]])*8%</f>
        <v>58744.800000000003</v>
      </c>
      <c r="K633" s="69">
        <v>793055</v>
      </c>
      <c r="L633" s="8" t="s">
        <v>24</v>
      </c>
      <c r="M633" s="41">
        <v>45675</v>
      </c>
      <c r="N633" s="29" t="s">
        <v>4039</v>
      </c>
      <c r="O633" s="69">
        <f>IF(Table1[[#This Row],[Phân loại]]="Tồn đầu kỳ",Table1[[#This Row],[Tổng giá trị]],0)</f>
        <v>0</v>
      </c>
      <c r="P633" s="8">
        <f>IF(Table1[[#This Row],[Số còn phải thu ĐK]]&lt;&gt;0,0,IF(Table1[[#This Row],[Phân loại]]="Bán hàng",Table1[[#This Row],[Tổng giá trị]],-Table1[[#This Row],[Tổng giá trị]]))</f>
        <v>793055</v>
      </c>
      <c r="Q633" s="18">
        <f t="shared" si="97"/>
        <v>793055</v>
      </c>
      <c r="R633" s="8">
        <f>Table1[[#This Row],[Số còn phải thu ĐK]]+Table1[[#This Row],[Giá Trị HD sau CK]]-Table1[[#This Row],[Số tiền đã thu]]</f>
        <v>0</v>
      </c>
      <c r="S633" s="7">
        <f>IF(Table1[[#This Row],[Ngày hóa đơn]]&lt;&gt;"",Table1[[#This Row],[Ngày hóa đơn]],Table1[[#This Row],[Ngày hạch toán]])</f>
        <v>45675</v>
      </c>
      <c r="T633" s="8"/>
      <c r="U633" s="7">
        <f>IF(Table1[[#This Row],[Ngày tính CN]]="","",S633+T633)</f>
        <v>45675</v>
      </c>
      <c r="V633" s="71">
        <f ca="1">IF(Table1[[#This Row],[Hạn thanh toán]]="","",IF((U633-NOW())&lt;0,0,(U633-NOW())))</f>
        <v>0</v>
      </c>
      <c r="W633" s="69"/>
      <c r="X633" s="65" t="str">
        <f t="shared" ca="1" si="93"/>
        <v/>
      </c>
      <c r="Y633" s="65" t="str">
        <f t="shared" si="92"/>
        <v>Đã thanh toán</v>
      </c>
      <c r="Z633" s="250">
        <f>Table1[[#This Row],[Hạn thanh toán]]</f>
        <v>45675</v>
      </c>
      <c r="AA633" s="250">
        <f>Table1[[#This Row],[Ngày Thanh toán]]</f>
        <v>45675</v>
      </c>
      <c r="AD633" s="3" t="str">
        <f>IF(Table1[[#This Row],[Mã khách hàng]]="","",VLOOKUP($A633,Ma_KH!$A:$Q,Ma_KH!O$1,0))</f>
        <v>KL00163</v>
      </c>
      <c r="AE633" s="3" t="str">
        <f>IF(Table1[[#This Row],[Mã khách hàng]]="","",VLOOKUP($A633,Ma_KH!$A:$Q,Ma_KH!P$1,0))</f>
        <v>Hộ kinh doanh thực phẩm Thiên Lý - Nguyễn Thị Ánh Nguyệt</v>
      </c>
      <c r="AF633" s="3" t="str">
        <f>VLOOKUP(A633,Ma_KH!A:Q,Ma_KH!J$1,0)</f>
        <v>Vũ Anh Tuấn</v>
      </c>
    </row>
    <row r="634" spans="1:32" s="139" customFormat="1" ht="16.5">
      <c r="A634" s="127" t="s">
        <v>103</v>
      </c>
      <c r="B634" s="127" t="s">
        <v>1126</v>
      </c>
      <c r="C634" s="128">
        <v>45621</v>
      </c>
      <c r="D634" s="129" t="s">
        <v>4040</v>
      </c>
      <c r="E634" s="128"/>
      <c r="F634" s="130"/>
      <c r="G634" s="127" t="s">
        <v>1128</v>
      </c>
      <c r="H634" s="131"/>
      <c r="I634" s="131"/>
      <c r="J634" s="131">
        <f>(Table1[[#This Row],[Tiền hàng]]-Table1[[#This Row],[Tiền chiết khấu]])*8%</f>
        <v>0</v>
      </c>
      <c r="K634" s="147">
        <v>700664</v>
      </c>
      <c r="L634" s="132" t="s">
        <v>24</v>
      </c>
      <c r="M634" s="133">
        <v>45729</v>
      </c>
      <c r="N634" s="134" t="s">
        <v>4042</v>
      </c>
      <c r="O634" s="131">
        <f>IF(Table1[[#This Row],[Phân loại]]="Tồn đầu kỳ",Table1[[#This Row],[Tổng giá trị]],0)</f>
        <v>0</v>
      </c>
      <c r="P634" s="132">
        <f>IF(Table1[[#This Row],[Số còn phải thu ĐK]]&lt;&gt;0,0,IF(Table1[[#This Row],[Phân loại]]="Bán hàng",Table1[[#This Row],[Tổng giá trị]],-Table1[[#This Row],[Tổng giá trị]]))</f>
        <v>700664</v>
      </c>
      <c r="Q634" s="18">
        <f t="shared" si="97"/>
        <v>700664</v>
      </c>
      <c r="R634" s="132">
        <f>Table1[[#This Row],[Số còn phải thu ĐK]]+Table1[[#This Row],[Giá Trị HD sau CK]]-Table1[[#This Row],[Số tiền đã thu]]</f>
        <v>0</v>
      </c>
      <c r="S634" s="136">
        <f>IF(Table1[[#This Row],[Ngày hóa đơn]]&lt;&gt;"",Table1[[#This Row],[Ngày hóa đơn]],Table1[[#This Row],[Ngày hạch toán]])</f>
        <v>45621</v>
      </c>
      <c r="T634" s="132"/>
      <c r="U634" s="136">
        <f>IF(Table1[[#This Row],[Ngày tính CN]]="","",S634+T634)</f>
        <v>45621</v>
      </c>
      <c r="V634" s="137">
        <f ca="1">IF(Table1[[#This Row],[Hạn thanh toán]]="","",IF((U634-NOW())&lt;0,0,(U634-NOW())))</f>
        <v>0</v>
      </c>
      <c r="W634" s="131"/>
      <c r="X634" s="65" t="str">
        <f t="shared" ca="1" si="93"/>
        <v/>
      </c>
      <c r="Y634" s="138" t="str">
        <f t="shared" ref="Y634:Y635" si="105">IF(R634=0,"Đã thanh toán",IF(X634="","",IF(X634&lt;=0,"Chưa đến hạn thanh toán",IF(X634&lt;=30,"Nợ quá hạn 30 ngày",IF(X634&lt;=60,"Nợ quá hạn từ 30 ngày đến 60 ngày",IF(X634&lt;=90,"Nợ quá hạn từ 60 ngày đến 90 ngày",IF(X634&lt;=120,"Nợ quá hạn từ 90 ngày đến 120 ngày","Nợ quá hạn hơn 120 ngày có khả năng mất thanh toán")))))))</f>
        <v>Đã thanh toán</v>
      </c>
      <c r="Z634" s="253">
        <f>Table1[[#This Row],[Hạn thanh toán]]</f>
        <v>45621</v>
      </c>
      <c r="AA634" s="253">
        <f>Table1[[#This Row],[Ngày Thanh toán]]</f>
        <v>45729</v>
      </c>
      <c r="AD634" s="3" t="str">
        <f>IF(Table1[[#This Row],[Mã khách hàng]]="","",VLOOKUP($A634,Ma_KH!$A:$Q,Ma_KH!O$1,0))</f>
        <v>KL00164</v>
      </c>
      <c r="AE634" s="3" t="str">
        <f>IF(Table1[[#This Row],[Mã khách hàng]]="","",VLOOKUP($A634,Ma_KH!$A:$Q,Ma_KH!P$1,0))</f>
        <v>Thực phẩm xanh (Hệ thống Cmart)</v>
      </c>
      <c r="AF634" s="139" t="str">
        <f>VLOOKUP(A634,Ma_KH!A:Q,Ma_KH!J$1,0)</f>
        <v>Đỗ Minh Quang</v>
      </c>
    </row>
    <row r="635" spans="1:32" s="139" customFormat="1" ht="16.5">
      <c r="A635" s="127" t="s">
        <v>103</v>
      </c>
      <c r="B635" s="127" t="s">
        <v>1126</v>
      </c>
      <c r="C635" s="128">
        <v>45583</v>
      </c>
      <c r="D635" s="129" t="s">
        <v>4041</v>
      </c>
      <c r="E635" s="128"/>
      <c r="F635" s="130"/>
      <c r="G635" s="127" t="s">
        <v>1128</v>
      </c>
      <c r="H635" s="131"/>
      <c r="I635" s="131"/>
      <c r="J635" s="131">
        <f>(Table1[[#This Row],[Tiền hàng]]-Table1[[#This Row],[Tiền chiết khấu]])*8%</f>
        <v>0</v>
      </c>
      <c r="K635" s="147">
        <v>700664</v>
      </c>
      <c r="L635" s="132" t="s">
        <v>24</v>
      </c>
      <c r="M635" s="133">
        <v>45742</v>
      </c>
      <c r="N635" s="134" t="s">
        <v>4043</v>
      </c>
      <c r="O635" s="131">
        <f>IF(Table1[[#This Row],[Phân loại]]="Tồn đầu kỳ",Table1[[#This Row],[Tổng giá trị]],0)</f>
        <v>0</v>
      </c>
      <c r="P635" s="132">
        <f>IF(Table1[[#This Row],[Số còn phải thu ĐK]]&lt;&gt;0,0,IF(Table1[[#This Row],[Phân loại]]="Bán hàng",Table1[[#This Row],[Tổng giá trị]],-Table1[[#This Row],[Tổng giá trị]]))</f>
        <v>700664</v>
      </c>
      <c r="Q635" s="18">
        <f t="shared" si="97"/>
        <v>700664</v>
      </c>
      <c r="R635" s="132">
        <f>Table1[[#This Row],[Số còn phải thu ĐK]]+Table1[[#This Row],[Giá Trị HD sau CK]]-Table1[[#This Row],[Số tiền đã thu]]</f>
        <v>0</v>
      </c>
      <c r="S635" s="136">
        <f>IF(Table1[[#This Row],[Ngày hóa đơn]]&lt;&gt;"",Table1[[#This Row],[Ngày hóa đơn]],Table1[[#This Row],[Ngày hạch toán]])</f>
        <v>45583</v>
      </c>
      <c r="T635" s="132"/>
      <c r="U635" s="136">
        <f>IF(Table1[[#This Row],[Ngày tính CN]]="","",S635+T635)</f>
        <v>45583</v>
      </c>
      <c r="V635" s="137">
        <f ca="1">IF(Table1[[#This Row],[Hạn thanh toán]]="","",IF((U635-NOW())&lt;0,0,(U635-NOW())))</f>
        <v>0</v>
      </c>
      <c r="W635" s="131"/>
      <c r="X635" s="65" t="str">
        <f t="shared" ca="1" si="93"/>
        <v/>
      </c>
      <c r="Y635" s="138" t="str">
        <f t="shared" si="105"/>
        <v>Đã thanh toán</v>
      </c>
      <c r="Z635" s="253">
        <f>Table1[[#This Row],[Hạn thanh toán]]</f>
        <v>45583</v>
      </c>
      <c r="AA635" s="253">
        <f>Table1[[#This Row],[Ngày Thanh toán]]</f>
        <v>45742</v>
      </c>
      <c r="AD635" s="3" t="str">
        <f>IF(Table1[[#This Row],[Mã khách hàng]]="","",VLOOKUP($A635,Ma_KH!$A:$Q,Ma_KH!O$1,0))</f>
        <v>KL00164</v>
      </c>
      <c r="AE635" s="3" t="str">
        <f>IF(Table1[[#This Row],[Mã khách hàng]]="","",VLOOKUP($A635,Ma_KH!$A:$Q,Ma_KH!P$1,0))</f>
        <v>Thực phẩm xanh (Hệ thống Cmart)</v>
      </c>
      <c r="AF635" s="139" t="str">
        <f>VLOOKUP(A635,Ma_KH!A:Q,Ma_KH!J$1,0)</f>
        <v>Đỗ Minh Quang</v>
      </c>
    </row>
    <row r="636" spans="1:32" ht="16.5">
      <c r="A636" s="66" t="s">
        <v>103</v>
      </c>
      <c r="B636" s="66" t="s">
        <v>1126</v>
      </c>
      <c r="C636" s="67">
        <v>45727</v>
      </c>
      <c r="D636" s="68" t="s">
        <v>1127</v>
      </c>
      <c r="E636" s="67"/>
      <c r="F636" s="72"/>
      <c r="G636" s="66" t="s">
        <v>1128</v>
      </c>
      <c r="H636" s="69">
        <v>1058133</v>
      </c>
      <c r="I636" s="69">
        <v>52907</v>
      </c>
      <c r="J636" s="69">
        <f>(Table1[[#This Row],[Tiền hàng]]-Table1[[#This Row],[Tiền chiết khấu]])*8%</f>
        <v>80418.080000000002</v>
      </c>
      <c r="K636" s="69">
        <v>1085644</v>
      </c>
      <c r="L636" s="8" t="s">
        <v>24</v>
      </c>
      <c r="M636" s="41">
        <v>45808</v>
      </c>
      <c r="N636" s="29" t="s">
        <v>4048</v>
      </c>
      <c r="O636" s="69">
        <f>IF(Table1[[#This Row],[Phân loại]]="Tồn đầu kỳ",Table1[[#This Row],[Tổng giá trị]],0)</f>
        <v>0</v>
      </c>
      <c r="P636" s="8">
        <f>IF(Table1[[#This Row],[Số còn phải thu ĐK]]&lt;&gt;0,0,IF(Table1[[#This Row],[Phân loại]]="Bán hàng",Table1[[#This Row],[Tổng giá trị]],-Table1[[#This Row],[Tổng giá trị]]))</f>
        <v>1085644</v>
      </c>
      <c r="Q636" s="18">
        <f t="shared" si="97"/>
        <v>1085644</v>
      </c>
      <c r="R636" s="8">
        <f>Table1[[#This Row],[Số còn phải thu ĐK]]+Table1[[#This Row],[Giá Trị HD sau CK]]-Table1[[#This Row],[Số tiền đã thu]]</f>
        <v>0</v>
      </c>
      <c r="S636" s="7">
        <f>IF(Table1[[#This Row],[Ngày hóa đơn]]&lt;&gt;"",Table1[[#This Row],[Ngày hóa đơn]],Table1[[#This Row],[Ngày hạch toán]])</f>
        <v>45727</v>
      </c>
      <c r="T636" s="8"/>
      <c r="U636" s="7">
        <f>IF(Table1[[#This Row],[Ngày tính CN]]="","",S636+T636)</f>
        <v>45727</v>
      </c>
      <c r="V636" s="71">
        <f ca="1">IF(Table1[[#This Row],[Hạn thanh toán]]="","",IF((U636-NOW())&lt;0,0,(U636-NOW())))</f>
        <v>0</v>
      </c>
      <c r="W636" s="69"/>
      <c r="X636" s="65" t="str">
        <f t="shared" ca="1" si="93"/>
        <v/>
      </c>
      <c r="Y636" s="65" t="str">
        <f t="shared" si="92"/>
        <v>Đã thanh toán</v>
      </c>
      <c r="Z636" s="250">
        <f>Table1[[#This Row],[Hạn thanh toán]]</f>
        <v>45727</v>
      </c>
      <c r="AA636" s="250">
        <f>Table1[[#This Row],[Ngày Thanh toán]]</f>
        <v>45808</v>
      </c>
      <c r="AD636" s="3" t="str">
        <f>IF(Table1[[#This Row],[Mã khách hàng]]="","",VLOOKUP($A636,Ma_KH!$A:$Q,Ma_KH!O$1,0))</f>
        <v>KL00164</v>
      </c>
      <c r="AE636" s="3" t="str">
        <f>IF(Table1[[#This Row],[Mã khách hàng]]="","",VLOOKUP($A636,Ma_KH!$A:$Q,Ma_KH!P$1,0))</f>
        <v>Thực phẩm xanh (Hệ thống Cmart)</v>
      </c>
      <c r="AF636" s="3" t="str">
        <f>VLOOKUP(A636,Ma_KH!A:Q,Ma_KH!J$1,0)</f>
        <v>Đỗ Minh Quang</v>
      </c>
    </row>
    <row r="637" spans="1:32" ht="16.5">
      <c r="A637" s="66" t="s">
        <v>103</v>
      </c>
      <c r="B637" s="66" t="s">
        <v>1126</v>
      </c>
      <c r="C637" s="67">
        <v>45807</v>
      </c>
      <c r="D637" s="68" t="s">
        <v>1129</v>
      </c>
      <c r="E637" s="67"/>
      <c r="F637" s="72"/>
      <c r="G637" s="66" t="s">
        <v>1128</v>
      </c>
      <c r="H637" s="69">
        <v>968405</v>
      </c>
      <c r="I637" s="69">
        <v>48420</v>
      </c>
      <c r="J637" s="69">
        <f>(Table1[[#This Row],[Tiền hàng]]-Table1[[#This Row],[Tiền chiết khấu]])*8%</f>
        <v>73598.8</v>
      </c>
      <c r="K637" s="69">
        <v>993584</v>
      </c>
      <c r="L637" s="8" t="s">
        <v>24</v>
      </c>
      <c r="M637" s="41">
        <v>45853</v>
      </c>
      <c r="N637" s="29" t="s">
        <v>4049</v>
      </c>
      <c r="O637" s="69">
        <f>IF(Table1[[#This Row],[Phân loại]]="Tồn đầu kỳ",Table1[[#This Row],[Tổng giá trị]],0)</f>
        <v>0</v>
      </c>
      <c r="P637" s="8">
        <f>IF(Table1[[#This Row],[Số còn phải thu ĐK]]&lt;&gt;0,0,IF(Table1[[#This Row],[Phân loại]]="Bán hàng",Table1[[#This Row],[Tổng giá trị]],-Table1[[#This Row],[Tổng giá trị]]))</f>
        <v>993584</v>
      </c>
      <c r="Q637" s="18">
        <f t="shared" si="97"/>
        <v>993584</v>
      </c>
      <c r="R637" s="8">
        <f>Table1[[#This Row],[Số còn phải thu ĐK]]+Table1[[#This Row],[Giá Trị HD sau CK]]-Table1[[#This Row],[Số tiền đã thu]]</f>
        <v>0</v>
      </c>
      <c r="S637" s="7">
        <f>IF(Table1[[#This Row],[Ngày hóa đơn]]&lt;&gt;"",Table1[[#This Row],[Ngày hóa đơn]],Table1[[#This Row],[Ngày hạch toán]])</f>
        <v>45807</v>
      </c>
      <c r="T637" s="8"/>
      <c r="U637" s="7">
        <f>IF(Table1[[#This Row],[Ngày tính CN]]="","",S637+T637)</f>
        <v>45807</v>
      </c>
      <c r="V637" s="71">
        <f ca="1">IF(Table1[[#This Row],[Hạn thanh toán]]="","",IF((U637-NOW())&lt;0,0,(U637-NOW())))</f>
        <v>0</v>
      </c>
      <c r="W637" s="69"/>
      <c r="X637" s="65" t="str">
        <f t="shared" ca="1" si="93"/>
        <v/>
      </c>
      <c r="Y637" s="65" t="str">
        <f t="shared" si="92"/>
        <v>Đã thanh toán</v>
      </c>
      <c r="Z637" s="250">
        <f>Table1[[#This Row],[Hạn thanh toán]]</f>
        <v>45807</v>
      </c>
      <c r="AA637" s="250">
        <f>Table1[[#This Row],[Ngày Thanh toán]]</f>
        <v>45853</v>
      </c>
      <c r="AD637" s="3" t="str">
        <f>IF(Table1[[#This Row],[Mã khách hàng]]="","",VLOOKUP($A637,Ma_KH!$A:$Q,Ma_KH!O$1,0))</f>
        <v>KL00164</v>
      </c>
      <c r="AE637" s="3" t="str">
        <f>IF(Table1[[#This Row],[Mã khách hàng]]="","",VLOOKUP($A637,Ma_KH!$A:$Q,Ma_KH!P$1,0))</f>
        <v>Thực phẩm xanh (Hệ thống Cmart)</v>
      </c>
      <c r="AF637" s="3" t="str">
        <f>VLOOKUP(A637,Ma_KH!A:Q,Ma_KH!J$1,0)</f>
        <v>Đỗ Minh Quang</v>
      </c>
    </row>
    <row r="638" spans="1:32" ht="16.5">
      <c r="A638" s="66" t="s">
        <v>103</v>
      </c>
      <c r="B638" s="66" t="s">
        <v>1126</v>
      </c>
      <c r="C638" s="67">
        <v>45852</v>
      </c>
      <c r="D638" s="68" t="s">
        <v>1130</v>
      </c>
      <c r="E638" s="67"/>
      <c r="F638" s="72"/>
      <c r="G638" s="66" t="s">
        <v>1128</v>
      </c>
      <c r="H638" s="69">
        <v>819905</v>
      </c>
      <c r="I638" s="69">
        <v>40995</v>
      </c>
      <c r="J638" s="69">
        <f>(Table1[[#This Row],[Tiền hàng]]-Table1[[#This Row],[Tiền chiết khấu]])*8%</f>
        <v>62312.800000000003</v>
      </c>
      <c r="K638" s="69">
        <v>841223</v>
      </c>
      <c r="L638" s="8" t="s">
        <v>24</v>
      </c>
      <c r="M638" s="41">
        <v>45908</v>
      </c>
      <c r="N638" s="29" t="s">
        <v>4050</v>
      </c>
      <c r="O638" s="69">
        <f>IF(Table1[[#This Row],[Phân loại]]="Tồn đầu kỳ",Table1[[#This Row],[Tổng giá trị]],0)</f>
        <v>0</v>
      </c>
      <c r="P638" s="8">
        <f>IF(Table1[[#This Row],[Số còn phải thu ĐK]]&lt;&gt;0,0,IF(Table1[[#This Row],[Phân loại]]="Bán hàng",Table1[[#This Row],[Tổng giá trị]],-Table1[[#This Row],[Tổng giá trị]]))</f>
        <v>841223</v>
      </c>
      <c r="Q638" s="18">
        <f t="shared" si="97"/>
        <v>841223</v>
      </c>
      <c r="R638" s="8">
        <f>Table1[[#This Row],[Số còn phải thu ĐK]]+Table1[[#This Row],[Giá Trị HD sau CK]]-Table1[[#This Row],[Số tiền đã thu]]</f>
        <v>0</v>
      </c>
      <c r="S638" s="7">
        <f>IF(Table1[[#This Row],[Ngày hóa đơn]]&lt;&gt;"",Table1[[#This Row],[Ngày hóa đơn]],Table1[[#This Row],[Ngày hạch toán]])</f>
        <v>45852</v>
      </c>
      <c r="T638" s="8"/>
      <c r="U638" s="7">
        <f>IF(Table1[[#This Row],[Ngày tính CN]]="","",S638+T638)</f>
        <v>45852</v>
      </c>
      <c r="V638" s="71">
        <f ca="1">IF(Table1[[#This Row],[Hạn thanh toán]]="","",IF((U638-NOW())&lt;0,0,(U638-NOW())))</f>
        <v>0</v>
      </c>
      <c r="W638" s="69"/>
      <c r="X638" s="65" t="str">
        <f t="shared" ca="1" si="93"/>
        <v/>
      </c>
      <c r="Y638" s="65" t="str">
        <f t="shared" si="92"/>
        <v>Đã thanh toán</v>
      </c>
      <c r="Z638" s="250">
        <f>Table1[[#This Row],[Hạn thanh toán]]</f>
        <v>45852</v>
      </c>
      <c r="AA638" s="250">
        <f>Table1[[#This Row],[Ngày Thanh toán]]</f>
        <v>45908</v>
      </c>
      <c r="AD638" s="3" t="str">
        <f>IF(Table1[[#This Row],[Mã khách hàng]]="","",VLOOKUP($A638,Ma_KH!$A:$Q,Ma_KH!O$1,0))</f>
        <v>KL00164</v>
      </c>
      <c r="AE638" s="3" t="str">
        <f>IF(Table1[[#This Row],[Mã khách hàng]]="","",VLOOKUP($A638,Ma_KH!$A:$Q,Ma_KH!P$1,0))</f>
        <v>Thực phẩm xanh (Hệ thống Cmart)</v>
      </c>
      <c r="AF638" s="3" t="str">
        <f>VLOOKUP(A638,Ma_KH!A:Q,Ma_KH!J$1,0)</f>
        <v>Đỗ Minh Quang</v>
      </c>
    </row>
    <row r="639" spans="1:32" ht="16.5">
      <c r="A639" s="73" t="s">
        <v>103</v>
      </c>
      <c r="B639" s="73" t="s">
        <v>1126</v>
      </c>
      <c r="C639" s="75">
        <v>45888</v>
      </c>
      <c r="D639" s="76" t="s">
        <v>1131</v>
      </c>
      <c r="E639" s="75"/>
      <c r="F639" s="81"/>
      <c r="G639" s="73" t="s">
        <v>1128</v>
      </c>
      <c r="H639" s="69">
        <v>700963</v>
      </c>
      <c r="I639" s="69">
        <v>35048</v>
      </c>
      <c r="J639" s="69">
        <f>(Table1[[#This Row],[Tiền hàng]]-Table1[[#This Row],[Tiền chiết khấu]])*8%</f>
        <v>53273.200000000004</v>
      </c>
      <c r="K639" s="69">
        <v>719188</v>
      </c>
      <c r="L639" s="8" t="s">
        <v>24</v>
      </c>
      <c r="M639" s="41">
        <v>45908</v>
      </c>
      <c r="N639" s="29" t="s">
        <v>4051</v>
      </c>
      <c r="O639" s="69">
        <f>IF(Table1[[#This Row],[Phân loại]]="Tồn đầu kỳ",Table1[[#This Row],[Tổng giá trị]],0)</f>
        <v>0</v>
      </c>
      <c r="P639" s="8">
        <f>IF(Table1[[#This Row],[Số còn phải thu ĐK]]&lt;&gt;0,0,IF(Table1[[#This Row],[Phân loại]]="Bán hàng",Table1[[#This Row],[Tổng giá trị]],-Table1[[#This Row],[Tổng giá trị]]))</f>
        <v>719188</v>
      </c>
      <c r="Q639" s="18">
        <f t="shared" si="97"/>
        <v>719188</v>
      </c>
      <c r="R639" s="8">
        <f>Table1[[#This Row],[Số còn phải thu ĐK]]+Table1[[#This Row],[Giá Trị HD sau CK]]-Table1[[#This Row],[Số tiền đã thu]]</f>
        <v>0</v>
      </c>
      <c r="S639" s="7">
        <f>IF(Table1[[#This Row],[Ngày hóa đơn]]&lt;&gt;"",Table1[[#This Row],[Ngày hóa đơn]],Table1[[#This Row],[Ngày hạch toán]])</f>
        <v>45888</v>
      </c>
      <c r="T639" s="8"/>
      <c r="U639" s="7">
        <f>IF(Table1[[#This Row],[Ngày tính CN]]="","",S639+T639)</f>
        <v>45888</v>
      </c>
      <c r="V639" s="71">
        <f ca="1">IF(Table1[[#This Row],[Hạn thanh toán]]="","",IF((U639-NOW())&lt;0,0,(U639-NOW())))</f>
        <v>0</v>
      </c>
      <c r="W639" s="69"/>
      <c r="X639" s="65" t="str">
        <f t="shared" ca="1" si="93"/>
        <v/>
      </c>
      <c r="Y639" s="65" t="str">
        <f t="shared" si="92"/>
        <v>Đã thanh toán</v>
      </c>
      <c r="Z639" s="250">
        <f>Table1[[#This Row],[Hạn thanh toán]]</f>
        <v>45888</v>
      </c>
      <c r="AA639" s="250">
        <f>Table1[[#This Row],[Ngày Thanh toán]]</f>
        <v>45908</v>
      </c>
      <c r="AD639" s="3" t="str">
        <f>IF(Table1[[#This Row],[Mã khách hàng]]="","",VLOOKUP($A639,Ma_KH!$A:$Q,Ma_KH!O$1,0))</f>
        <v>KL00164</v>
      </c>
      <c r="AE639" s="3" t="str">
        <f>IF(Table1[[#This Row],[Mã khách hàng]]="","",VLOOKUP($A639,Ma_KH!$A:$Q,Ma_KH!P$1,0))</f>
        <v>Thực phẩm xanh (Hệ thống Cmart)</v>
      </c>
      <c r="AF639" s="3" t="str">
        <f>VLOOKUP(A639,Ma_KH!A:Q,Ma_KH!J$1,0)</f>
        <v>Đỗ Minh Quang</v>
      </c>
    </row>
    <row r="640" spans="1:32" ht="16.5">
      <c r="A640" s="66" t="s">
        <v>103</v>
      </c>
      <c r="B640" s="66" t="s">
        <v>1126</v>
      </c>
      <c r="C640" s="67">
        <v>45905</v>
      </c>
      <c r="D640" s="68" t="s">
        <v>1132</v>
      </c>
      <c r="E640" s="67"/>
      <c r="F640" s="72"/>
      <c r="G640" s="66" t="s">
        <v>1128</v>
      </c>
      <c r="H640" s="69">
        <v>838963</v>
      </c>
      <c r="I640" s="69">
        <v>41948</v>
      </c>
      <c r="J640" s="69">
        <f>(Table1[[#This Row],[Tiền hàng]]-Table1[[#This Row],[Tiền chiết khấu]])*8%</f>
        <v>63761.200000000004</v>
      </c>
      <c r="K640" s="69">
        <v>860776</v>
      </c>
      <c r="L640" s="8" t="s">
        <v>24</v>
      </c>
      <c r="M640" s="41">
        <v>45908</v>
      </c>
      <c r="N640" s="29" t="s">
        <v>4052</v>
      </c>
      <c r="O640" s="69">
        <f>IF(Table1[[#This Row],[Phân loại]]="Tồn đầu kỳ",Table1[[#This Row],[Tổng giá trị]],0)</f>
        <v>0</v>
      </c>
      <c r="P640" s="8">
        <f>IF(Table1[[#This Row],[Số còn phải thu ĐK]]&lt;&gt;0,0,IF(Table1[[#This Row],[Phân loại]]="Bán hàng",Table1[[#This Row],[Tổng giá trị]],-Table1[[#This Row],[Tổng giá trị]]))</f>
        <v>860776</v>
      </c>
      <c r="Q640" s="18">
        <f t="shared" si="97"/>
        <v>860776</v>
      </c>
      <c r="R640" s="8">
        <f>Table1[[#This Row],[Số còn phải thu ĐK]]+Table1[[#This Row],[Giá Trị HD sau CK]]-Table1[[#This Row],[Số tiền đã thu]]</f>
        <v>0</v>
      </c>
      <c r="S640" s="7">
        <f>IF(Table1[[#This Row],[Ngày hóa đơn]]&lt;&gt;"",Table1[[#This Row],[Ngày hóa đơn]],Table1[[#This Row],[Ngày hạch toán]])</f>
        <v>45905</v>
      </c>
      <c r="T640" s="8"/>
      <c r="U640" s="7">
        <f>IF(Table1[[#This Row],[Ngày tính CN]]="","",S640+T640)</f>
        <v>45905</v>
      </c>
      <c r="V640" s="71">
        <f ca="1">IF(Table1[[#This Row],[Hạn thanh toán]]="","",IF((U640-NOW())&lt;0,0,(U640-NOW())))</f>
        <v>0</v>
      </c>
      <c r="W640" s="69"/>
      <c r="X640" s="65" t="str">
        <f t="shared" ca="1" si="93"/>
        <v/>
      </c>
      <c r="Y640" s="65" t="str">
        <f t="shared" si="92"/>
        <v>Đã thanh toán</v>
      </c>
      <c r="Z640" s="250">
        <f>Table1[[#This Row],[Hạn thanh toán]]</f>
        <v>45905</v>
      </c>
      <c r="AA640" s="250">
        <f>Table1[[#This Row],[Ngày Thanh toán]]</f>
        <v>45908</v>
      </c>
      <c r="AD640" s="3" t="str">
        <f>IF(Table1[[#This Row],[Mã khách hàng]]="","",VLOOKUP($A640,Ma_KH!$A:$Q,Ma_KH!O$1,0))</f>
        <v>KL00164</v>
      </c>
      <c r="AE640" s="3" t="str">
        <f>IF(Table1[[#This Row],[Mã khách hàng]]="","",VLOOKUP($A640,Ma_KH!$A:$Q,Ma_KH!P$1,0))</f>
        <v>Thực phẩm xanh (Hệ thống Cmart)</v>
      </c>
      <c r="AF640" s="3" t="str">
        <f>VLOOKUP(A640,Ma_KH!A:Q,Ma_KH!J$1,0)</f>
        <v>Đỗ Minh Quang</v>
      </c>
    </row>
    <row r="641" spans="1:32" ht="16.5">
      <c r="A641" s="73" t="s">
        <v>103</v>
      </c>
      <c r="B641" s="73" t="s">
        <v>1126</v>
      </c>
      <c r="C641" s="75">
        <v>45941</v>
      </c>
      <c r="D641" s="76" t="s">
        <v>1133</v>
      </c>
      <c r="E641" s="75"/>
      <c r="F641" s="81"/>
      <c r="G641" s="73" t="s">
        <v>1128</v>
      </c>
      <c r="H641" s="69">
        <v>580409</v>
      </c>
      <c r="I641" s="69">
        <v>29020</v>
      </c>
      <c r="J641" s="69">
        <f>(Table1[[#This Row],[Tiền hàng]]-Table1[[#This Row],[Tiền chiết khấu]])*8%</f>
        <v>44111.12</v>
      </c>
      <c r="K641" s="69">
        <v>595500</v>
      </c>
      <c r="L641" s="8" t="s">
        <v>24</v>
      </c>
      <c r="M641" s="41">
        <v>45966</v>
      </c>
      <c r="N641" s="29" t="s">
        <v>4047</v>
      </c>
      <c r="O641" s="69">
        <f>IF(Table1[[#This Row],[Phân loại]]="Tồn đầu kỳ",Table1[[#This Row],[Tổng giá trị]],0)</f>
        <v>0</v>
      </c>
      <c r="P641" s="8">
        <f>IF(Table1[[#This Row],[Số còn phải thu ĐK]]&lt;&gt;0,0,IF(Table1[[#This Row],[Phân loại]]="Bán hàng",Table1[[#This Row],[Tổng giá trị]],-Table1[[#This Row],[Tổng giá trị]]))</f>
        <v>595500</v>
      </c>
      <c r="Q641" s="18">
        <f t="shared" si="97"/>
        <v>595500</v>
      </c>
      <c r="R641" s="8">
        <f>Table1[[#This Row],[Số còn phải thu ĐK]]+Table1[[#This Row],[Giá Trị HD sau CK]]-Table1[[#This Row],[Số tiền đã thu]]</f>
        <v>0</v>
      </c>
      <c r="S641" s="7">
        <f>IF(Table1[[#This Row],[Ngày hóa đơn]]&lt;&gt;"",Table1[[#This Row],[Ngày hóa đơn]],Table1[[#This Row],[Ngày hạch toán]])</f>
        <v>45941</v>
      </c>
      <c r="T641" s="8"/>
      <c r="U641" s="7">
        <f>IF(Table1[[#This Row],[Ngày tính CN]]="","",S641+T641)</f>
        <v>45941</v>
      </c>
      <c r="V641" s="71">
        <f ca="1">IF(Table1[[#This Row],[Hạn thanh toán]]="","",IF((U641-NOW())&lt;0,0,(U641-NOW())))</f>
        <v>0</v>
      </c>
      <c r="W641" s="69"/>
      <c r="X641" s="65" t="str">
        <f t="shared" ca="1" si="93"/>
        <v/>
      </c>
      <c r="Y641" s="65" t="str">
        <f t="shared" si="92"/>
        <v>Đã thanh toán</v>
      </c>
      <c r="Z641" s="250">
        <f>Table1[[#This Row],[Hạn thanh toán]]</f>
        <v>45941</v>
      </c>
      <c r="AA641" s="250">
        <f>Table1[[#This Row],[Ngày Thanh toán]]</f>
        <v>45966</v>
      </c>
      <c r="AD641" s="3" t="str">
        <f>IF(Table1[[#This Row],[Mã khách hàng]]="","",VLOOKUP($A641,Ma_KH!$A:$Q,Ma_KH!O$1,0))</f>
        <v>KL00164</v>
      </c>
      <c r="AE641" s="3" t="str">
        <f>IF(Table1[[#This Row],[Mã khách hàng]]="","",VLOOKUP($A641,Ma_KH!$A:$Q,Ma_KH!P$1,0))</f>
        <v>Thực phẩm xanh (Hệ thống Cmart)</v>
      </c>
      <c r="AF641" s="3" t="str">
        <f>VLOOKUP(A641,Ma_KH!A:Q,Ma_KH!J$1,0)</f>
        <v>Đỗ Minh Quang</v>
      </c>
    </row>
    <row r="642" spans="1:32" ht="16.5">
      <c r="A642" s="66" t="s">
        <v>103</v>
      </c>
      <c r="B642" s="66" t="s">
        <v>1126</v>
      </c>
      <c r="C642" s="67">
        <v>45954</v>
      </c>
      <c r="D642" s="68" t="s">
        <v>1134</v>
      </c>
      <c r="E642" s="67"/>
      <c r="F642" s="72"/>
      <c r="G642" s="66" t="s">
        <v>1135</v>
      </c>
      <c r="H642" s="69">
        <v>635724</v>
      </c>
      <c r="I642" s="69">
        <v>31786</v>
      </c>
      <c r="J642" s="69">
        <f>(Table1[[#This Row],[Tiền hàng]]-Table1[[#This Row],[Tiền chiết khấu]])*8%</f>
        <v>48315.040000000001</v>
      </c>
      <c r="K642" s="69">
        <v>652253</v>
      </c>
      <c r="L642" s="8" t="s">
        <v>24</v>
      </c>
      <c r="M642" s="41">
        <v>45966</v>
      </c>
      <c r="N642" s="29" t="s">
        <v>4046</v>
      </c>
      <c r="O642" s="69">
        <f>IF(Table1[[#This Row],[Phân loại]]="Tồn đầu kỳ",Table1[[#This Row],[Tổng giá trị]],0)</f>
        <v>0</v>
      </c>
      <c r="P642" s="8">
        <f>IF(Table1[[#This Row],[Số còn phải thu ĐK]]&lt;&gt;0,0,IF(Table1[[#This Row],[Phân loại]]="Bán hàng",Table1[[#This Row],[Tổng giá trị]],-Table1[[#This Row],[Tổng giá trị]]))</f>
        <v>652253</v>
      </c>
      <c r="Q642" s="18">
        <f t="shared" si="97"/>
        <v>652253</v>
      </c>
      <c r="R642" s="8">
        <f>Table1[[#This Row],[Số còn phải thu ĐK]]+Table1[[#This Row],[Giá Trị HD sau CK]]-Table1[[#This Row],[Số tiền đã thu]]</f>
        <v>0</v>
      </c>
      <c r="S642" s="7">
        <f>IF(Table1[[#This Row],[Ngày hóa đơn]]&lt;&gt;"",Table1[[#This Row],[Ngày hóa đơn]],Table1[[#This Row],[Ngày hạch toán]])</f>
        <v>45954</v>
      </c>
      <c r="T642" s="8"/>
      <c r="U642" s="7">
        <f>IF(Table1[[#This Row],[Ngày tính CN]]="","",S642+T642)</f>
        <v>45954</v>
      </c>
      <c r="V642" s="71">
        <f ca="1">IF(Table1[[#This Row],[Hạn thanh toán]]="","",IF((U642-NOW())&lt;0,0,(U642-NOW())))</f>
        <v>0</v>
      </c>
      <c r="W642" s="69"/>
      <c r="X642" s="65" t="str">
        <f t="shared" ca="1" si="93"/>
        <v/>
      </c>
      <c r="Y642" s="65" t="str">
        <f t="shared" si="92"/>
        <v>Đã thanh toán</v>
      </c>
      <c r="Z642" s="250">
        <f>Table1[[#This Row],[Hạn thanh toán]]</f>
        <v>45954</v>
      </c>
      <c r="AA642" s="250">
        <f>Table1[[#This Row],[Ngày Thanh toán]]</f>
        <v>45966</v>
      </c>
      <c r="AD642" s="3" t="str">
        <f>IF(Table1[[#This Row],[Mã khách hàng]]="","",VLOOKUP($A642,Ma_KH!$A:$Q,Ma_KH!O$1,0))</f>
        <v>KL00164</v>
      </c>
      <c r="AE642" s="3" t="str">
        <f>IF(Table1[[#This Row],[Mã khách hàng]]="","",VLOOKUP($A642,Ma_KH!$A:$Q,Ma_KH!P$1,0))</f>
        <v>Thực phẩm xanh (Hệ thống Cmart)</v>
      </c>
      <c r="AF642" s="3" t="str">
        <f>VLOOKUP(A642,Ma_KH!A:Q,Ma_KH!J$1,0)</f>
        <v>Đỗ Minh Quang</v>
      </c>
    </row>
    <row r="643" spans="1:32" s="126" customFormat="1" ht="16.5">
      <c r="A643" s="118" t="s">
        <v>103</v>
      </c>
      <c r="B643" s="118" t="s">
        <v>1126</v>
      </c>
      <c r="C643" s="142">
        <v>45966</v>
      </c>
      <c r="D643" s="140" t="s">
        <v>4044</v>
      </c>
      <c r="E643" s="119"/>
      <c r="F643" s="120"/>
      <c r="G643" s="118" t="s">
        <v>1135</v>
      </c>
      <c r="H643" s="121"/>
      <c r="I643" s="121"/>
      <c r="J643" s="121">
        <f>(Table1[[#This Row],[Tiền hàng]]-Table1[[#This Row],[Tiền chiết khấu]])*8%</f>
        <v>0</v>
      </c>
      <c r="K643" s="141">
        <v>143727</v>
      </c>
      <c r="L643" s="122" t="s">
        <v>17</v>
      </c>
      <c r="M643" s="41">
        <v>45966</v>
      </c>
      <c r="N643" s="29" t="s">
        <v>4046</v>
      </c>
      <c r="O643" s="121">
        <f>IF(Table1[[#This Row],[Phân loại]]="Tồn đầu kỳ",Table1[[#This Row],[Tổng giá trị]],0)</f>
        <v>0</v>
      </c>
      <c r="P643" s="122">
        <f>IF(Table1[[#This Row],[Số còn phải thu ĐK]]&lt;&gt;0,0,IF(Table1[[#This Row],[Phân loại]]="Bán hàng",Table1[[#This Row],[Tổng giá trị]],-Table1[[#This Row],[Tổng giá trị]]))</f>
        <v>-143727</v>
      </c>
      <c r="Q643" s="18">
        <f t="shared" si="97"/>
        <v>-143727</v>
      </c>
      <c r="R643" s="122">
        <f>Table1[[#This Row],[Số còn phải thu ĐK]]+Table1[[#This Row],[Giá Trị HD sau CK]]-Table1[[#This Row],[Số tiền đã thu]]</f>
        <v>0</v>
      </c>
      <c r="S643" s="123">
        <f>IF(Table1[[#This Row],[Ngày hóa đơn]]&lt;&gt;"",Table1[[#This Row],[Ngày hóa đơn]],Table1[[#This Row],[Ngày hạch toán]])</f>
        <v>45966</v>
      </c>
      <c r="T643" s="122"/>
      <c r="U643" s="123">
        <f>IF(Table1[[#This Row],[Ngày tính CN]]="","",S643+T643)</f>
        <v>45966</v>
      </c>
      <c r="V643" s="124">
        <f ca="1">IF(Table1[[#This Row],[Hạn thanh toán]]="","",IF((U643-NOW())&lt;0,0,(U643-NOW())))</f>
        <v>0</v>
      </c>
      <c r="W643" s="121"/>
      <c r="X643" s="65" t="str">
        <f t="shared" ca="1" si="93"/>
        <v/>
      </c>
      <c r="Y643" s="125" t="str">
        <f t="shared" ref="Y643:Y644" si="106">IF(R643=0,"Đã thanh toán",IF(X643="","",IF(X643&lt;=0,"Chưa đến hạn thanh toán",IF(X643&lt;=30,"Nợ quá hạn 30 ngày",IF(X643&lt;=60,"Nợ quá hạn từ 30 ngày đến 60 ngày",IF(X643&lt;=90,"Nợ quá hạn từ 60 ngày đến 90 ngày",IF(X643&lt;=120,"Nợ quá hạn từ 90 ngày đến 120 ngày","Nợ quá hạn hơn 120 ngày có khả năng mất thanh toán")))))))</f>
        <v>Đã thanh toán</v>
      </c>
      <c r="Z643" s="255">
        <f>Table1[[#This Row],[Hạn thanh toán]]</f>
        <v>45966</v>
      </c>
      <c r="AA643" s="255">
        <f>Table1[[#This Row],[Ngày Thanh toán]]</f>
        <v>45966</v>
      </c>
      <c r="AC643" s="126" t="s">
        <v>3799</v>
      </c>
      <c r="AD643" s="3" t="str">
        <f>IF(Table1[[#This Row],[Mã khách hàng]]="","",VLOOKUP($A643,Ma_KH!$A:$Q,Ma_KH!O$1,0))</f>
        <v>KL00164</v>
      </c>
      <c r="AE643" s="3" t="str">
        <f>IF(Table1[[#This Row],[Mã khách hàng]]="","",VLOOKUP($A643,Ma_KH!$A:$Q,Ma_KH!P$1,0))</f>
        <v>Thực phẩm xanh (Hệ thống Cmart)</v>
      </c>
      <c r="AF643" s="3" t="str">
        <f>VLOOKUP(A643,Ma_KH!A:Q,Ma_KH!J$1,0)</f>
        <v>Đỗ Minh Quang</v>
      </c>
    </row>
    <row r="644" spans="1:32" s="126" customFormat="1" ht="16.5">
      <c r="A644" s="118" t="s">
        <v>103</v>
      </c>
      <c r="B644" s="118" t="s">
        <v>1126</v>
      </c>
      <c r="C644" s="142">
        <v>45966</v>
      </c>
      <c r="D644" s="140" t="s">
        <v>4045</v>
      </c>
      <c r="E644" s="119"/>
      <c r="F644" s="120"/>
      <c r="G644" s="118" t="s">
        <v>1135</v>
      </c>
      <c r="H644" s="121"/>
      <c r="I644" s="121"/>
      <c r="J644" s="121">
        <f>(Table1[[#This Row],[Tiền hàng]]-Table1[[#This Row],[Tiền chiết khấu]])*8%</f>
        <v>0</v>
      </c>
      <c r="K644" s="141">
        <v>76181</v>
      </c>
      <c r="L644" s="122" t="s">
        <v>17</v>
      </c>
      <c r="M644" s="41">
        <v>45966</v>
      </c>
      <c r="N644" s="29" t="s">
        <v>4047</v>
      </c>
      <c r="O644" s="121">
        <f>IF(Table1[[#This Row],[Phân loại]]="Tồn đầu kỳ",Table1[[#This Row],[Tổng giá trị]],0)</f>
        <v>0</v>
      </c>
      <c r="P644" s="122">
        <f>IF(Table1[[#This Row],[Số còn phải thu ĐK]]&lt;&gt;0,0,IF(Table1[[#This Row],[Phân loại]]="Bán hàng",Table1[[#This Row],[Tổng giá trị]],-Table1[[#This Row],[Tổng giá trị]]))</f>
        <v>-76181</v>
      </c>
      <c r="Q644" s="18">
        <f t="shared" si="97"/>
        <v>-76181</v>
      </c>
      <c r="R644" s="122">
        <f>Table1[[#This Row],[Số còn phải thu ĐK]]+Table1[[#This Row],[Giá Trị HD sau CK]]-Table1[[#This Row],[Số tiền đã thu]]</f>
        <v>0</v>
      </c>
      <c r="S644" s="123">
        <f>IF(Table1[[#This Row],[Ngày hóa đơn]]&lt;&gt;"",Table1[[#This Row],[Ngày hóa đơn]],Table1[[#This Row],[Ngày hạch toán]])</f>
        <v>45966</v>
      </c>
      <c r="T644" s="122"/>
      <c r="U644" s="123">
        <f>IF(Table1[[#This Row],[Ngày tính CN]]="","",S644+T644)</f>
        <v>45966</v>
      </c>
      <c r="V644" s="124">
        <f ca="1">IF(Table1[[#This Row],[Hạn thanh toán]]="","",IF((U644-NOW())&lt;0,0,(U644-NOW())))</f>
        <v>0</v>
      </c>
      <c r="W644" s="121"/>
      <c r="X644" s="65" t="str">
        <f t="shared" ca="1" si="93"/>
        <v/>
      </c>
      <c r="Y644" s="125" t="str">
        <f t="shared" si="106"/>
        <v>Đã thanh toán</v>
      </c>
      <c r="Z644" s="255">
        <f>Table1[[#This Row],[Hạn thanh toán]]</f>
        <v>45966</v>
      </c>
      <c r="AA644" s="255">
        <f>Table1[[#This Row],[Ngày Thanh toán]]</f>
        <v>45966</v>
      </c>
      <c r="AC644" s="126" t="s">
        <v>3799</v>
      </c>
      <c r="AD644" s="3" t="str">
        <f>IF(Table1[[#This Row],[Mã khách hàng]]="","",VLOOKUP($A644,Ma_KH!$A:$Q,Ma_KH!O$1,0))</f>
        <v>KL00164</v>
      </c>
      <c r="AE644" s="3" t="str">
        <f>IF(Table1[[#This Row],[Mã khách hàng]]="","",VLOOKUP($A644,Ma_KH!$A:$Q,Ma_KH!P$1,0))</f>
        <v>Thực phẩm xanh (Hệ thống Cmart)</v>
      </c>
      <c r="AF644" s="3" t="str">
        <f>VLOOKUP(A644,Ma_KH!A:Q,Ma_KH!J$1,0)</f>
        <v>Đỗ Minh Quang</v>
      </c>
    </row>
    <row r="645" spans="1:32" s="126" customFormat="1" ht="16.5">
      <c r="A645" s="118" t="s">
        <v>103</v>
      </c>
      <c r="B645" s="118" t="s">
        <v>1126</v>
      </c>
      <c r="C645" s="41">
        <v>45974</v>
      </c>
      <c r="D645" s="110" t="s">
        <v>18897</v>
      </c>
      <c r="E645" s="119"/>
      <c r="F645" s="120"/>
      <c r="G645" s="111" t="s">
        <v>11143</v>
      </c>
      <c r="H645" s="121">
        <v>452116</v>
      </c>
      <c r="I645" s="121">
        <v>22606</v>
      </c>
      <c r="J645" s="121">
        <f>(Table1[[#This Row],[Tiền hàng]]-Table1[[#This Row],[Tiền chiết khấu]])*8%</f>
        <v>34360.800000000003</v>
      </c>
      <c r="K645" s="141">
        <v>463871</v>
      </c>
      <c r="L645" s="122" t="s">
        <v>24</v>
      </c>
      <c r="M645" s="41">
        <v>45976</v>
      </c>
      <c r="N645" s="60" t="s">
        <v>18898</v>
      </c>
      <c r="O645" s="121">
        <f>IF(Table1[[#This Row],[Phân loại]]="Tồn đầu kỳ",Table1[[#This Row],[Tổng giá trị]],0)</f>
        <v>0</v>
      </c>
      <c r="P645" s="122">
        <f>IF(Table1[[#This Row],[Số còn phải thu ĐK]]&lt;&gt;0,0,IF(Table1[[#This Row],[Phân loại]]="Bán hàng",Table1[[#This Row],[Tổng giá trị]],-Table1[[#This Row],[Tổng giá trị]]))</f>
        <v>463871</v>
      </c>
      <c r="Q645" s="18">
        <f t="shared" si="97"/>
        <v>463871</v>
      </c>
      <c r="R645" s="122">
        <f>Table1[[#This Row],[Số còn phải thu ĐK]]+Table1[[#This Row],[Giá Trị HD sau CK]]-Table1[[#This Row],[Số tiền đã thu]]</f>
        <v>0</v>
      </c>
      <c r="S645" s="123">
        <f>IF(Table1[[#This Row],[Ngày hóa đơn]]&lt;&gt;"",Table1[[#This Row],[Ngày hóa đơn]],Table1[[#This Row],[Ngày hạch toán]])</f>
        <v>45974</v>
      </c>
      <c r="T645" s="122"/>
      <c r="U645" s="123">
        <f>IF(Table1[[#This Row],[Ngày tính CN]]="","",S645+T645)</f>
        <v>45974</v>
      </c>
      <c r="V645" s="124">
        <f ca="1">IF(Table1[[#This Row],[Hạn thanh toán]]="","",IF((U645-NOW())&lt;0,0,(U645-NOW())))</f>
        <v>0</v>
      </c>
      <c r="W645" s="121"/>
      <c r="X645" s="65" t="str">
        <f t="shared" ca="1" si="93"/>
        <v/>
      </c>
      <c r="Y645" s="125" t="str">
        <f t="shared" ref="Y645" si="107">IF(R645=0,"Đã thanh toán",IF(X645="","",IF(X645&lt;=0,"Chưa đến hạn thanh toán",IF(X645&lt;=30,"Nợ quá hạn 30 ngày",IF(X645&lt;=60,"Nợ quá hạn từ 30 ngày đến 60 ngày",IF(X645&lt;=90,"Nợ quá hạn từ 60 ngày đến 90 ngày",IF(X645&lt;=120,"Nợ quá hạn từ 90 ngày đến 120 ngày","Nợ quá hạn hơn 120 ngày có khả năng mất thanh toán")))))))</f>
        <v>Đã thanh toán</v>
      </c>
      <c r="Z645" s="255">
        <f>Table1[[#This Row],[Hạn thanh toán]]</f>
        <v>45974</v>
      </c>
      <c r="AA645" s="255">
        <f>Table1[[#This Row],[Ngày Thanh toán]]</f>
        <v>45976</v>
      </c>
      <c r="AC645" s="126" t="s">
        <v>3799</v>
      </c>
      <c r="AD645" s="3" t="str">
        <f>IF(Table1[[#This Row],[Mã khách hàng]]="","",VLOOKUP($A645,Ma_KH!$A:$Q,Ma_KH!O$1,0))</f>
        <v>KL00164</v>
      </c>
      <c r="AE645" s="3" t="str">
        <f>IF(Table1[[#This Row],[Mã khách hàng]]="","",VLOOKUP($A645,Ma_KH!$A:$Q,Ma_KH!P$1,0))</f>
        <v>Thực phẩm xanh (Hệ thống Cmart)</v>
      </c>
      <c r="AF645" s="3" t="str">
        <f>VLOOKUP(A645,Ma_KH!A:Q,Ma_KH!J$1,0)</f>
        <v>Đỗ Minh Quang</v>
      </c>
    </row>
    <row r="646" spans="1:32" s="126" customFormat="1" ht="16.5">
      <c r="A646" s="118"/>
      <c r="B646" s="118"/>
      <c r="C646" s="305"/>
      <c r="D646" s="306"/>
      <c r="E646" s="119"/>
      <c r="F646" s="120"/>
      <c r="G646" s="118"/>
      <c r="H646" s="121"/>
      <c r="I646" s="121">
        <f>IFERROR(ROUND((VLOOKUP(Table1[[#This Row],[Mã khách hàng]],Ty_Le!$A:$D,5,0)*5%),0),0)</f>
        <v>0</v>
      </c>
      <c r="J646" s="121">
        <f>(Table1[[#This Row],[Tiền hàng]]-Table1[[#This Row],[Tiền chiết khấu]])*8%</f>
        <v>0</v>
      </c>
      <c r="K646" s="307">
        <f>Table1[[#This Row],[Tiền hàng]]-Table1[[#This Row],[Tiền chiết khấu]]+Table1[[#This Row],[Tiền VAT]]</f>
        <v>0</v>
      </c>
      <c r="L646" s="122"/>
      <c r="M646" s="41"/>
      <c r="N646" s="29"/>
      <c r="O646" s="121">
        <f>IF(Table1[[#This Row],[Phân loại]]="Tồn đầu kỳ",Table1[[#This Row],[Tổng giá trị]],0)</f>
        <v>0</v>
      </c>
      <c r="P646" s="122">
        <f>IF(Table1[[#This Row],[Số còn phải thu ĐK]]&lt;&gt;0,0,IF(Table1[[#This Row],[Phân loại]]="Bán hàng",Table1[[#This Row],[Tổng giá trị]],-Table1[[#This Row],[Tổng giá trị]]))</f>
        <v>0</v>
      </c>
      <c r="Q646" s="18">
        <f t="shared" si="97"/>
        <v>0</v>
      </c>
      <c r="R646" s="122">
        <f>Table1[[#This Row],[Số còn phải thu ĐK]]+Table1[[#This Row],[Giá Trị HD sau CK]]-Table1[[#This Row],[Số tiền đã thu]]</f>
        <v>0</v>
      </c>
      <c r="S646" s="123">
        <f>IF(Table1[[#This Row],[Ngày hóa đơn]]&lt;&gt;"",Table1[[#This Row],[Ngày hóa đơn]],Table1[[#This Row],[Ngày hạch toán]])</f>
        <v>0</v>
      </c>
      <c r="T646" s="122"/>
      <c r="U646" s="123">
        <f>IF(Table1[[#This Row],[Ngày tính CN]]="","",S646+T646)</f>
        <v>0</v>
      </c>
      <c r="V646" s="124">
        <f ca="1">IF(Table1[[#This Row],[Hạn thanh toán]]="","",IF((U646-NOW())&lt;0,0,(U646-NOW())))</f>
        <v>0</v>
      </c>
      <c r="W646" s="121"/>
      <c r="X646" s="65" t="str">
        <f t="shared" ca="1" si="93"/>
        <v/>
      </c>
      <c r="Y646" s="125" t="str">
        <f>IF(R646=0,"Đã thanh toán",IF(X646="","",IF(X646&lt;=0,"Chưa đến hạn thanh toán",IF(X646&lt;=30,"Nợ quá hạn 30 ngày",IF(X646&lt;=60,"Nợ quá hạn từ 30 ngày đến 60 ngày",IF(X646&lt;=90,"Nợ quá hạn từ 60 ngày đến 90 ngày",IF(X646&lt;=120,"Nợ quá hạn từ 90 ngày đến 120 ngày","Nợ quá hạn hơn 120 ngày có khả năng mất thanh toán")))))))</f>
        <v>Đã thanh toán</v>
      </c>
      <c r="Z646" s="255">
        <f>Table1[[#This Row],[Hạn thanh toán]]</f>
        <v>0</v>
      </c>
      <c r="AA646" s="255">
        <f>Table1[[#This Row],[Ngày Thanh toán]]</f>
        <v>0</v>
      </c>
      <c r="AD646" s="3" t="str">
        <f>IF(Table1[[#This Row],[Mã khách hàng]]="","",VLOOKUP($A646,Ma_KH!$A:$Q,Ma_KH!O$1,0))</f>
        <v/>
      </c>
      <c r="AE646" s="3" t="str">
        <f>IF(Table1[[#This Row],[Mã khách hàng]]="","",VLOOKUP($A646,Ma_KH!$A:$Q,Ma_KH!P$1,0))</f>
        <v/>
      </c>
      <c r="AF646" s="3" t="e">
        <f>VLOOKUP(A646,Ma_KH!A:Q,Ma_KH!J$1,0)</f>
        <v>#N/A</v>
      </c>
    </row>
    <row r="647" spans="1:32" ht="16.5">
      <c r="A647" s="66" t="s">
        <v>104</v>
      </c>
      <c r="B647" s="66" t="s">
        <v>1136</v>
      </c>
      <c r="C647" s="67">
        <v>45677</v>
      </c>
      <c r="D647" s="68" t="s">
        <v>1137</v>
      </c>
      <c r="E647" s="67">
        <v>45677</v>
      </c>
      <c r="F647" s="66" t="s">
        <v>1138</v>
      </c>
      <c r="G647" s="66" t="s">
        <v>1139</v>
      </c>
      <c r="H647" s="69">
        <v>3953419</v>
      </c>
      <c r="I647" s="69">
        <v>197671</v>
      </c>
      <c r="J647" s="69">
        <f>(Table1[[#This Row],[Tiền hàng]]-Table1[[#This Row],[Tiền chiết khấu]])*8%</f>
        <v>300459.84000000003</v>
      </c>
      <c r="K647" s="69">
        <v>4056208</v>
      </c>
      <c r="L647" s="8" t="s">
        <v>24</v>
      </c>
      <c r="M647" s="41">
        <v>45678</v>
      </c>
      <c r="N647" s="29" t="s">
        <v>4053</v>
      </c>
      <c r="O647" s="69">
        <f>IF(Table1[[#This Row],[Phân loại]]="Tồn đầu kỳ",Table1[[#This Row],[Tổng giá trị]],0)</f>
        <v>0</v>
      </c>
      <c r="P647" s="8">
        <f>IF(Table1[[#This Row],[Số còn phải thu ĐK]]&lt;&gt;0,0,IF(Table1[[#This Row],[Phân loại]]="Bán hàng",Table1[[#This Row],[Tổng giá trị]],-Table1[[#This Row],[Tổng giá trị]]))</f>
        <v>4056208</v>
      </c>
      <c r="Q647" s="18">
        <f t="shared" si="97"/>
        <v>4056208</v>
      </c>
      <c r="R647" s="8">
        <f>Table1[[#This Row],[Số còn phải thu ĐK]]+Table1[[#This Row],[Giá Trị HD sau CK]]-Table1[[#This Row],[Số tiền đã thu]]</f>
        <v>0</v>
      </c>
      <c r="S647" s="7">
        <f>IF(Table1[[#This Row],[Ngày hóa đơn]]&lt;&gt;"",Table1[[#This Row],[Ngày hóa đơn]],Table1[[#This Row],[Ngày hạch toán]])</f>
        <v>45677</v>
      </c>
      <c r="T647" s="8"/>
      <c r="U647" s="7">
        <f>IF(Table1[[#This Row],[Ngày tính CN]]="","",S647+T647)</f>
        <v>45677</v>
      </c>
      <c r="V647" s="71">
        <f ca="1">IF(Table1[[#This Row],[Hạn thanh toán]]="","",IF((U647-NOW())&lt;0,0,(U647-NOW())))</f>
        <v>0</v>
      </c>
      <c r="W647" s="69"/>
      <c r="X647" s="65" t="str">
        <f t="shared" ca="1" si="93"/>
        <v/>
      </c>
      <c r="Y647" s="65" t="str">
        <f t="shared" si="92"/>
        <v>Đã thanh toán</v>
      </c>
      <c r="Z647" s="250">
        <f>Table1[[#This Row],[Hạn thanh toán]]</f>
        <v>45677</v>
      </c>
      <c r="AA647" s="250">
        <f>Table1[[#This Row],[Ngày Thanh toán]]</f>
        <v>45678</v>
      </c>
      <c r="AD647" s="3" t="str">
        <f>IF(Table1[[#This Row],[Mã khách hàng]]="","",VLOOKUP($A647,Ma_KH!$A:$Q,Ma_KH!O$1,0))</f>
        <v>KL00169</v>
      </c>
      <c r="AE647" s="3" t="str">
        <f>IF(Table1[[#This Row],[Mã khách hàng]]="","",VLOOKUP($A647,Ma_KH!$A:$Q,Ma_KH!P$1,0))</f>
        <v>Nguyễn Thị Thuý An</v>
      </c>
      <c r="AF647" s="3" t="str">
        <f>VLOOKUP(A647,Ma_KH!A:Q,Ma_KH!J$1,0)</f>
        <v>Trần Thị Huệ</v>
      </c>
    </row>
    <row r="648" spans="1:32" s="139" customFormat="1" ht="16.5">
      <c r="A648" s="143" t="s">
        <v>105</v>
      </c>
      <c r="B648" s="143" t="s">
        <v>1140</v>
      </c>
      <c r="C648" s="146">
        <v>45652</v>
      </c>
      <c r="D648" s="145" t="s">
        <v>4055</v>
      </c>
      <c r="E648" s="146"/>
      <c r="F648" s="143"/>
      <c r="G648" s="143" t="s">
        <v>1142</v>
      </c>
      <c r="H648" s="131"/>
      <c r="I648" s="131">
        <v>0</v>
      </c>
      <c r="J648" s="131">
        <f>(Table1[[#This Row],[Tiền hàng]]-Table1[[#This Row],[Tiền chiết khấu]])*8%</f>
        <v>0</v>
      </c>
      <c r="K648" s="131">
        <v>2565634</v>
      </c>
      <c r="L648" s="132" t="s">
        <v>3643</v>
      </c>
      <c r="M648" s="133">
        <v>45787</v>
      </c>
      <c r="N648" s="134" t="s">
        <v>4054</v>
      </c>
      <c r="O648" s="131">
        <f>IF(Table1[[#This Row],[Phân loại]]="Tồn đầu kỳ",Table1[[#This Row],[Tổng giá trị]],0)</f>
        <v>2565634</v>
      </c>
      <c r="P648" s="132">
        <f>IF(Table1[[#This Row],[Số còn phải thu ĐK]]&lt;&gt;0,0,IF(Table1[[#This Row],[Phân loại]]="Bán hàng",Table1[[#This Row],[Tổng giá trị]],-Table1[[#This Row],[Tổng giá trị]]))</f>
        <v>0</v>
      </c>
      <c r="Q648" s="18">
        <f t="shared" si="97"/>
        <v>2565634</v>
      </c>
      <c r="R648" s="132">
        <f>Table1[[#This Row],[Số còn phải thu ĐK]]+Table1[[#This Row],[Giá Trị HD sau CK]]-Table1[[#This Row],[Số tiền đã thu]]</f>
        <v>0</v>
      </c>
      <c r="S648" s="136">
        <f>IF(Table1[[#This Row],[Ngày hóa đơn]]&lt;&gt;"",Table1[[#This Row],[Ngày hóa đơn]],Table1[[#This Row],[Ngày hạch toán]])</f>
        <v>45652</v>
      </c>
      <c r="T648" s="132"/>
      <c r="U648" s="136">
        <f>IF(Table1[[#This Row],[Ngày tính CN]]="","",S648+T648)</f>
        <v>45652</v>
      </c>
      <c r="V648" s="137">
        <f ca="1">IF(Table1[[#This Row],[Hạn thanh toán]]="","",IF((U648-NOW())&lt;0,0,(U648-NOW())))</f>
        <v>0</v>
      </c>
      <c r="W648" s="131"/>
      <c r="X648" s="65" t="str">
        <f t="shared" ca="1" si="93"/>
        <v/>
      </c>
      <c r="Y648" s="138" t="str">
        <f t="shared" ref="Y648" si="108">IF(R648=0,"Đã thanh toán",IF(X648="","",IF(X648&lt;=0,"Chưa đến hạn thanh toán",IF(X648&lt;=30,"Nợ quá hạn 30 ngày",IF(X648&lt;=60,"Nợ quá hạn từ 30 ngày đến 60 ngày",IF(X648&lt;=90,"Nợ quá hạn từ 60 ngày đến 90 ngày",IF(X648&lt;=120,"Nợ quá hạn từ 90 ngày đến 120 ngày","Nợ quá hạn hơn 120 ngày có khả năng mất thanh toán")))))))</f>
        <v>Đã thanh toán</v>
      </c>
      <c r="Z648" s="253">
        <f>Table1[[#This Row],[Hạn thanh toán]]</f>
        <v>45652</v>
      </c>
      <c r="AA648" s="253">
        <f>Table1[[#This Row],[Ngày Thanh toán]]</f>
        <v>45787</v>
      </c>
      <c r="AD648" s="3" t="str">
        <f>IF(Table1[[#This Row],[Mã khách hàng]]="","",VLOOKUP($A648,Ma_KH!$A:$Q,Ma_KH!O$1,0))</f>
        <v>STXANH</v>
      </c>
      <c r="AE648" s="3" t="str">
        <f>IF(Table1[[#This Row],[Mã khách hàng]]="","",VLOOKUP($A648,Ma_KH!$A:$Q,Ma_KH!P$1,0))</f>
        <v>Siêu thị Xanh CT2 Mễ Trì</v>
      </c>
      <c r="AF648" s="139" t="str">
        <f>VLOOKUP(A648,Ma_KH!A:Q,Ma_KH!J$1,0)</f>
        <v>Đỗ Minh Quang</v>
      </c>
    </row>
    <row r="649" spans="1:32" ht="16.5">
      <c r="A649" s="73" t="s">
        <v>105</v>
      </c>
      <c r="B649" s="73" t="s">
        <v>1140</v>
      </c>
      <c r="C649" s="75">
        <v>45734</v>
      </c>
      <c r="D649" s="76" t="s">
        <v>1141</v>
      </c>
      <c r="E649" s="75"/>
      <c r="F649" s="73"/>
      <c r="G649" s="73" t="s">
        <v>1142</v>
      </c>
      <c r="H649" s="69">
        <v>749194</v>
      </c>
      <c r="I649" s="69">
        <v>0</v>
      </c>
      <c r="J649" s="69">
        <f>(Table1[[#This Row],[Tiền hàng]]-Table1[[#This Row],[Tiền chiết khấu]])*8%</f>
        <v>59935.520000000004</v>
      </c>
      <c r="K649" s="69">
        <v>809130</v>
      </c>
      <c r="L649" s="8" t="s">
        <v>24</v>
      </c>
      <c r="M649" s="41">
        <v>45787</v>
      </c>
      <c r="N649" s="29" t="s">
        <v>4054</v>
      </c>
      <c r="O649" s="69">
        <f>IF(Table1[[#This Row],[Phân loại]]="Tồn đầu kỳ",Table1[[#This Row],[Tổng giá trị]],0)</f>
        <v>0</v>
      </c>
      <c r="P649" s="8">
        <f>IF(Table1[[#This Row],[Số còn phải thu ĐK]]&lt;&gt;0,0,IF(Table1[[#This Row],[Phân loại]]="Bán hàng",Table1[[#This Row],[Tổng giá trị]],-Table1[[#This Row],[Tổng giá trị]]))</f>
        <v>809130</v>
      </c>
      <c r="Q649" s="18">
        <f t="shared" si="97"/>
        <v>809130</v>
      </c>
      <c r="R649" s="8">
        <f>Table1[[#This Row],[Số còn phải thu ĐK]]+Table1[[#This Row],[Giá Trị HD sau CK]]-Table1[[#This Row],[Số tiền đã thu]]</f>
        <v>0</v>
      </c>
      <c r="S649" s="7">
        <f>IF(Table1[[#This Row],[Ngày hóa đơn]]&lt;&gt;"",Table1[[#This Row],[Ngày hóa đơn]],Table1[[#This Row],[Ngày hạch toán]])</f>
        <v>45734</v>
      </c>
      <c r="T649" s="8"/>
      <c r="U649" s="7">
        <f>IF(Table1[[#This Row],[Ngày tính CN]]="","",S649+T649)</f>
        <v>45734</v>
      </c>
      <c r="V649" s="71">
        <f ca="1">IF(Table1[[#This Row],[Hạn thanh toán]]="","",IF((U649-NOW())&lt;0,0,(U649-NOW())))</f>
        <v>0</v>
      </c>
      <c r="W649" s="69"/>
      <c r="X649" s="65" t="str">
        <f t="shared" ca="1" si="93"/>
        <v/>
      </c>
      <c r="Y649" s="65" t="str">
        <f t="shared" si="92"/>
        <v>Đã thanh toán</v>
      </c>
      <c r="Z649" s="250">
        <f>Table1[[#This Row],[Hạn thanh toán]]</f>
        <v>45734</v>
      </c>
      <c r="AA649" s="250">
        <f>Table1[[#This Row],[Ngày Thanh toán]]</f>
        <v>45787</v>
      </c>
      <c r="AD649" s="3" t="str">
        <f>IF(Table1[[#This Row],[Mã khách hàng]]="","",VLOOKUP($A649,Ma_KH!$A:$Q,Ma_KH!O$1,0))</f>
        <v>STXANH</v>
      </c>
      <c r="AE649" s="3" t="str">
        <f>IF(Table1[[#This Row],[Mã khách hàng]]="","",VLOOKUP($A649,Ma_KH!$A:$Q,Ma_KH!P$1,0))</f>
        <v>Siêu thị Xanh CT2 Mễ Trì</v>
      </c>
      <c r="AF649" s="3" t="str">
        <f>VLOOKUP(A649,Ma_KH!A:Q,Ma_KH!J$1,0)</f>
        <v>Đỗ Minh Quang</v>
      </c>
    </row>
    <row r="650" spans="1:32" ht="16.5">
      <c r="A650" s="66" t="s">
        <v>105</v>
      </c>
      <c r="B650" s="66" t="s">
        <v>1140</v>
      </c>
      <c r="C650" s="67">
        <v>45787</v>
      </c>
      <c r="D650" s="68" t="s">
        <v>1143</v>
      </c>
      <c r="E650" s="67">
        <v>45787</v>
      </c>
      <c r="F650" s="66"/>
      <c r="G650" s="66" t="s">
        <v>347</v>
      </c>
      <c r="H650" s="69"/>
      <c r="I650" s="69">
        <v>0</v>
      </c>
      <c r="J650" s="69">
        <f>(Table1[[#This Row],[Tiền hàng]]-Table1[[#This Row],[Tiền chiết khấu]])*8%</f>
        <v>0</v>
      </c>
      <c r="K650" s="69">
        <v>824493</v>
      </c>
      <c r="L650" s="8" t="s">
        <v>17</v>
      </c>
      <c r="M650" s="41">
        <v>45787</v>
      </c>
      <c r="N650" s="29" t="s">
        <v>4054</v>
      </c>
      <c r="O650" s="69">
        <f>IF(Table1[[#This Row],[Phân loại]]="Tồn đầu kỳ",Table1[[#This Row],[Tổng giá trị]],0)</f>
        <v>0</v>
      </c>
      <c r="P650" s="8">
        <f>IF(Table1[[#This Row],[Số còn phải thu ĐK]]&lt;&gt;0,0,IF(Table1[[#This Row],[Phân loại]]="Bán hàng",Table1[[#This Row],[Tổng giá trị]],-Table1[[#This Row],[Tổng giá trị]]))</f>
        <v>-824493</v>
      </c>
      <c r="Q650" s="18">
        <f t="shared" si="97"/>
        <v>-824493</v>
      </c>
      <c r="R650" s="8">
        <f>Table1[[#This Row],[Số còn phải thu ĐK]]+Table1[[#This Row],[Giá Trị HD sau CK]]-Table1[[#This Row],[Số tiền đã thu]]</f>
        <v>0</v>
      </c>
      <c r="S650" s="7">
        <f>IF(Table1[[#This Row],[Ngày hóa đơn]]&lt;&gt;"",Table1[[#This Row],[Ngày hóa đơn]],Table1[[#This Row],[Ngày hạch toán]])</f>
        <v>45787</v>
      </c>
      <c r="T650" s="8"/>
      <c r="U650" s="7">
        <f>IF(Table1[[#This Row],[Ngày tính CN]]="","",S650+T650)</f>
        <v>45787</v>
      </c>
      <c r="V650" s="71">
        <f ca="1">IF(Table1[[#This Row],[Hạn thanh toán]]="","",IF((U650-NOW())&lt;0,0,(U650-NOW())))</f>
        <v>0</v>
      </c>
      <c r="W650" s="69"/>
      <c r="X650" s="65" t="str">
        <f t="shared" ca="1" si="93"/>
        <v/>
      </c>
      <c r="Y650" s="65" t="str">
        <f t="shared" si="92"/>
        <v>Đã thanh toán</v>
      </c>
      <c r="Z650" s="250">
        <f>Table1[[#This Row],[Hạn thanh toán]]</f>
        <v>45787</v>
      </c>
      <c r="AA650" s="250">
        <f>Table1[[#This Row],[Ngày Thanh toán]]</f>
        <v>45787</v>
      </c>
      <c r="AD650" s="3" t="str">
        <f>IF(Table1[[#This Row],[Mã khách hàng]]="","",VLOOKUP($A650,Ma_KH!$A:$Q,Ma_KH!O$1,0))</f>
        <v>STXANH</v>
      </c>
      <c r="AE650" s="3" t="str">
        <f>IF(Table1[[#This Row],[Mã khách hàng]]="","",VLOOKUP($A650,Ma_KH!$A:$Q,Ma_KH!P$1,0))</f>
        <v>Siêu thị Xanh CT2 Mễ Trì</v>
      </c>
      <c r="AF650" s="3" t="str">
        <f>VLOOKUP(A650,Ma_KH!A:Q,Ma_KH!J$1,0)</f>
        <v>Đỗ Minh Quang</v>
      </c>
    </row>
    <row r="651" spans="1:32" s="139" customFormat="1" ht="16.5">
      <c r="A651" s="127" t="s">
        <v>105</v>
      </c>
      <c r="B651" s="127" t="s">
        <v>1140</v>
      </c>
      <c r="C651" s="128">
        <v>45652</v>
      </c>
      <c r="D651" s="129" t="s">
        <v>4055</v>
      </c>
      <c r="E651" s="128"/>
      <c r="F651" s="127"/>
      <c r="G651" s="127"/>
      <c r="H651" s="131"/>
      <c r="I651" s="131">
        <v>0</v>
      </c>
      <c r="J651" s="131">
        <f>(Table1[[#This Row],[Tiền hàng]]-Table1[[#This Row],[Tiền chiết khấu]])*8%</f>
        <v>0</v>
      </c>
      <c r="K651" s="131">
        <v>2565634</v>
      </c>
      <c r="L651" s="132" t="s">
        <v>3643</v>
      </c>
      <c r="M651" s="133">
        <v>45787</v>
      </c>
      <c r="N651" s="134" t="s">
        <v>4054</v>
      </c>
      <c r="O651" s="131">
        <f>IF(Table1[[#This Row],[Phân loại]]="Tồn đầu kỳ",Table1[[#This Row],[Tổng giá trị]],0)</f>
        <v>2565634</v>
      </c>
      <c r="P651" s="132">
        <f>IF(Table1[[#This Row],[Số còn phải thu ĐK]]&lt;&gt;0,0,IF(Table1[[#This Row],[Phân loại]]="Bán hàng",Table1[[#This Row],[Tổng giá trị]],-Table1[[#This Row],[Tổng giá trị]]))</f>
        <v>0</v>
      </c>
      <c r="Q651" s="18">
        <f t="shared" si="97"/>
        <v>2565634</v>
      </c>
      <c r="R651" s="132">
        <f>Table1[[#This Row],[Số còn phải thu ĐK]]+Table1[[#This Row],[Giá Trị HD sau CK]]-Table1[[#This Row],[Số tiền đã thu]]</f>
        <v>0</v>
      </c>
      <c r="S651" s="136">
        <f>IF(Table1[[#This Row],[Ngày hóa đơn]]&lt;&gt;"",Table1[[#This Row],[Ngày hóa đơn]],Table1[[#This Row],[Ngày hạch toán]])</f>
        <v>45652</v>
      </c>
      <c r="T651" s="132"/>
      <c r="U651" s="136">
        <f>IF(Table1[[#This Row],[Ngày tính CN]]="","",S651+T651)</f>
        <v>45652</v>
      </c>
      <c r="V651" s="137">
        <f ca="1">IF(Table1[[#This Row],[Hạn thanh toán]]="","",IF((U651-NOW())&lt;0,0,(U651-NOW())))</f>
        <v>0</v>
      </c>
      <c r="W651" s="131"/>
      <c r="X651" s="65" t="str">
        <f t="shared" ca="1" si="93"/>
        <v/>
      </c>
      <c r="Y651" s="138" t="str">
        <f t="shared" ref="Y651" si="109">IF(R651=0,"Đã thanh toán",IF(X651="","",IF(X651&lt;=0,"Chưa đến hạn thanh toán",IF(X651&lt;=30,"Nợ quá hạn 30 ngày",IF(X651&lt;=60,"Nợ quá hạn từ 30 ngày đến 60 ngày",IF(X651&lt;=90,"Nợ quá hạn từ 60 ngày đến 90 ngày",IF(X651&lt;=120,"Nợ quá hạn từ 90 ngày đến 120 ngày","Nợ quá hạn hơn 120 ngày có khả năng mất thanh toán")))))))</f>
        <v>Đã thanh toán</v>
      </c>
      <c r="Z651" s="253">
        <f>Table1[[#This Row],[Hạn thanh toán]]</f>
        <v>45652</v>
      </c>
      <c r="AA651" s="253">
        <f>Table1[[#This Row],[Ngày Thanh toán]]</f>
        <v>45787</v>
      </c>
      <c r="AD651" s="3" t="str">
        <f>IF(Table1[[#This Row],[Mã khách hàng]]="","",VLOOKUP($A651,Ma_KH!$A:$Q,Ma_KH!O$1,0))</f>
        <v>STXANH</v>
      </c>
      <c r="AE651" s="3" t="str">
        <f>IF(Table1[[#This Row],[Mã khách hàng]]="","",VLOOKUP($A651,Ma_KH!$A:$Q,Ma_KH!P$1,0))</f>
        <v>Siêu thị Xanh CT2 Mễ Trì</v>
      </c>
      <c r="AF651" s="139" t="str">
        <f>VLOOKUP(A651,Ma_KH!A:Q,Ma_KH!J$1,0)</f>
        <v>Đỗ Minh Quang</v>
      </c>
    </row>
    <row r="652" spans="1:32" s="139" customFormat="1" ht="16.5">
      <c r="A652" s="143" t="s">
        <v>106</v>
      </c>
      <c r="B652" s="143" t="s">
        <v>1144</v>
      </c>
      <c r="C652" s="146">
        <v>45638</v>
      </c>
      <c r="D652" s="145" t="s">
        <v>1145</v>
      </c>
      <c r="E652" s="146"/>
      <c r="F652" s="158"/>
      <c r="G652" s="143" t="s">
        <v>1146</v>
      </c>
      <c r="H652" s="131">
        <v>877771</v>
      </c>
      <c r="I652" s="131">
        <v>0</v>
      </c>
      <c r="J652" s="131">
        <f>(Table1[[#This Row],[Tiền hàng]]-Table1[[#This Row],[Tiền chiết khấu]])*8%</f>
        <v>70221.680000000008</v>
      </c>
      <c r="K652" s="131">
        <v>947993</v>
      </c>
      <c r="L652" s="132" t="s">
        <v>3643</v>
      </c>
      <c r="M652" s="133">
        <v>45787</v>
      </c>
      <c r="N652" s="132" t="s">
        <v>4054</v>
      </c>
      <c r="O652" s="131">
        <f>IF(Table1[[#This Row],[Phân loại]]="Tồn đầu kỳ",Table1[[#This Row],[Tổng giá trị]],0)</f>
        <v>947993</v>
      </c>
      <c r="P652" s="132">
        <f>IF(Table1[[#This Row],[Số còn phải thu ĐK]]&lt;&gt;0,0,IF(Table1[[#This Row],[Phân loại]]="Bán hàng",Table1[[#This Row],[Tổng giá trị]],-Table1[[#This Row],[Tổng giá trị]]))</f>
        <v>0</v>
      </c>
      <c r="Q652" s="18">
        <f t="shared" si="97"/>
        <v>947993</v>
      </c>
      <c r="R652" s="132">
        <f>Table1[[#This Row],[Số còn phải thu ĐK]]+Table1[[#This Row],[Giá Trị HD sau CK]]-Table1[[#This Row],[Số tiền đã thu]]</f>
        <v>0</v>
      </c>
      <c r="S652" s="136">
        <f>IF(Table1[[#This Row],[Ngày hóa đơn]]&lt;&gt;"",Table1[[#This Row],[Ngày hóa đơn]],Table1[[#This Row],[Ngày hạch toán]])</f>
        <v>45638</v>
      </c>
      <c r="T652" s="132"/>
      <c r="U652" s="136">
        <f>IF(Table1[[#This Row],[Ngày tính CN]]="","",S652+T652)</f>
        <v>45638</v>
      </c>
      <c r="V652" s="137">
        <f ca="1">IF(Table1[[#This Row],[Hạn thanh toán]]="","",IF((U652-NOW())&lt;0,0,(U652-NOW())))</f>
        <v>0</v>
      </c>
      <c r="W652" s="131"/>
      <c r="X652" s="65" t="str">
        <f t="shared" ca="1" si="93"/>
        <v/>
      </c>
      <c r="Y652" s="138" t="str">
        <f t="shared" ref="Y652" si="110">IF(R652=0,"Đã thanh toán",IF(X652="","",IF(X652&lt;=0,"Chưa đến hạn thanh toán",IF(X652&lt;=30,"Nợ quá hạn 30 ngày",IF(X652&lt;=60,"Nợ quá hạn từ 30 ngày đến 60 ngày",IF(X652&lt;=90,"Nợ quá hạn từ 60 ngày đến 90 ngày",IF(X652&lt;=120,"Nợ quá hạn từ 90 ngày đến 120 ngày","Nợ quá hạn hơn 120 ngày có khả năng mất thanh toán")))))))</f>
        <v>Đã thanh toán</v>
      </c>
      <c r="Z652" s="253">
        <f>Table1[[#This Row],[Hạn thanh toán]]</f>
        <v>45638</v>
      </c>
      <c r="AA652" s="253">
        <f>Table1[[#This Row],[Ngày Thanh toán]]</f>
        <v>45787</v>
      </c>
      <c r="AD652" s="3" t="str">
        <f>IF(Table1[[#This Row],[Mã khách hàng]]="","",VLOOKUP($A652,Ma_KH!$A:$Q,Ma_KH!O$1,0))</f>
        <v>STXANH</v>
      </c>
      <c r="AE652" s="3" t="str">
        <f>IF(Table1[[#This Row],[Mã khách hàng]]="","",VLOOKUP($A652,Ma_KH!$A:$Q,Ma_KH!P$1,0))</f>
        <v>Siêu thị Xanh CC IA20 Ciputra</v>
      </c>
      <c r="AF652" s="139" t="str">
        <f>VLOOKUP(A652,Ma_KH!A:Q,Ma_KH!J$1,0)</f>
        <v>Đỗ Minh Quang</v>
      </c>
    </row>
    <row r="653" spans="1:32" ht="16.5">
      <c r="A653" s="73" t="s">
        <v>106</v>
      </c>
      <c r="B653" s="73" t="s">
        <v>1144</v>
      </c>
      <c r="C653" s="75">
        <v>45670</v>
      </c>
      <c r="D653" s="76" t="s">
        <v>1145</v>
      </c>
      <c r="E653" s="75"/>
      <c r="F653" s="81"/>
      <c r="G653" s="73" t="s">
        <v>1146</v>
      </c>
      <c r="H653" s="69">
        <v>877771</v>
      </c>
      <c r="I653" s="69">
        <v>0</v>
      </c>
      <c r="J653" s="69">
        <f>(Table1[[#This Row],[Tiền hàng]]-Table1[[#This Row],[Tiền chiết khấu]])*8%</f>
        <v>70221.680000000008</v>
      </c>
      <c r="K653" s="69">
        <v>947993</v>
      </c>
      <c r="L653" s="8" t="s">
        <v>24</v>
      </c>
      <c r="M653" s="41">
        <v>45787</v>
      </c>
      <c r="N653" s="8" t="s">
        <v>4054</v>
      </c>
      <c r="O653" s="69">
        <f>IF(Table1[[#This Row],[Phân loại]]="Tồn đầu kỳ",Table1[[#This Row],[Tổng giá trị]],0)</f>
        <v>0</v>
      </c>
      <c r="P653" s="8">
        <f>IF(Table1[[#This Row],[Số còn phải thu ĐK]]&lt;&gt;0,0,IF(Table1[[#This Row],[Phân loại]]="Bán hàng",Table1[[#This Row],[Tổng giá trị]],-Table1[[#This Row],[Tổng giá trị]]))</f>
        <v>947993</v>
      </c>
      <c r="Q653" s="18">
        <f t="shared" si="97"/>
        <v>947993</v>
      </c>
      <c r="R653" s="8">
        <f>Table1[[#This Row],[Số còn phải thu ĐK]]+Table1[[#This Row],[Giá Trị HD sau CK]]-Table1[[#This Row],[Số tiền đã thu]]</f>
        <v>0</v>
      </c>
      <c r="S653" s="7">
        <f>IF(Table1[[#This Row],[Ngày hóa đơn]]&lt;&gt;"",Table1[[#This Row],[Ngày hóa đơn]],Table1[[#This Row],[Ngày hạch toán]])</f>
        <v>45670</v>
      </c>
      <c r="T653" s="8"/>
      <c r="U653" s="7">
        <f>IF(Table1[[#This Row],[Ngày tính CN]]="","",S653+T653)</f>
        <v>45670</v>
      </c>
      <c r="V653" s="71">
        <f ca="1">IF(Table1[[#This Row],[Hạn thanh toán]]="","",IF((U653-NOW())&lt;0,0,(U653-NOW())))</f>
        <v>0</v>
      </c>
      <c r="W653" s="69"/>
      <c r="X653" s="65" t="str">
        <f t="shared" ca="1" si="93"/>
        <v/>
      </c>
      <c r="Y653" s="65" t="str">
        <f t="shared" si="92"/>
        <v>Đã thanh toán</v>
      </c>
      <c r="Z653" s="250">
        <f>Table1[[#This Row],[Hạn thanh toán]]</f>
        <v>45670</v>
      </c>
      <c r="AA653" s="250">
        <f>Table1[[#This Row],[Ngày Thanh toán]]</f>
        <v>45787</v>
      </c>
      <c r="AD653" s="3" t="str">
        <f>IF(Table1[[#This Row],[Mã khách hàng]]="","",VLOOKUP($A653,Ma_KH!$A:$Q,Ma_KH!O$1,0))</f>
        <v>STXANH</v>
      </c>
      <c r="AE653" s="3" t="str">
        <f>IF(Table1[[#This Row],[Mã khách hàng]]="","",VLOOKUP($A653,Ma_KH!$A:$Q,Ma_KH!P$1,0))</f>
        <v>Siêu thị Xanh CC IA20 Ciputra</v>
      </c>
      <c r="AF653" s="3" t="str">
        <f>VLOOKUP(A653,Ma_KH!A:Q,Ma_KH!J$1,0)</f>
        <v>Đỗ Minh Quang</v>
      </c>
    </row>
    <row r="654" spans="1:32" s="139" customFormat="1" ht="16.5">
      <c r="A654" s="143" t="s">
        <v>106</v>
      </c>
      <c r="B654" s="143" t="s">
        <v>1144</v>
      </c>
      <c r="C654" s="146">
        <v>45714</v>
      </c>
      <c r="D654" s="145" t="s">
        <v>1147</v>
      </c>
      <c r="E654" s="146"/>
      <c r="F654" s="158"/>
      <c r="G654" s="143" t="s">
        <v>347</v>
      </c>
      <c r="H654" s="131"/>
      <c r="I654" s="131">
        <v>0</v>
      </c>
      <c r="J654" s="131">
        <f>(Table1[[#This Row],[Tiền hàng]]-Table1[[#This Row],[Tiền chiết khấu]])*8%</f>
        <v>0</v>
      </c>
      <c r="K654" s="131">
        <v>631789</v>
      </c>
      <c r="L654" s="132" t="s">
        <v>3643</v>
      </c>
      <c r="M654" s="133">
        <v>45787</v>
      </c>
      <c r="N654" s="134" t="s">
        <v>4054</v>
      </c>
      <c r="O654" s="131">
        <f>IF(Table1[[#This Row],[Phân loại]]="Tồn đầu kỳ",Table1[[#This Row],[Tổng giá trị]],0)</f>
        <v>631789</v>
      </c>
      <c r="P654" s="132">
        <f>IF(Table1[[#This Row],[Số còn phải thu ĐK]]&lt;&gt;0,0,IF(Table1[[#This Row],[Phân loại]]="Bán hàng",Table1[[#This Row],[Tổng giá trị]],-Table1[[#This Row],[Tổng giá trị]]))</f>
        <v>0</v>
      </c>
      <c r="Q654" s="18">
        <f t="shared" si="97"/>
        <v>631789</v>
      </c>
      <c r="R654" s="132">
        <f>Table1[[#This Row],[Số còn phải thu ĐK]]+Table1[[#This Row],[Giá Trị HD sau CK]]-Table1[[#This Row],[Số tiền đã thu]]</f>
        <v>0</v>
      </c>
      <c r="S654" s="136">
        <f>IF(Table1[[#This Row],[Ngày hóa đơn]]&lt;&gt;"",Table1[[#This Row],[Ngày hóa đơn]],Table1[[#This Row],[Ngày hạch toán]])</f>
        <v>45714</v>
      </c>
      <c r="T654" s="132"/>
      <c r="U654" s="136">
        <f>IF(Table1[[#This Row],[Ngày tính CN]]="","",S654+T654)</f>
        <v>45714</v>
      </c>
      <c r="V654" s="137">
        <f ca="1">IF(Table1[[#This Row],[Hạn thanh toán]]="","",IF((U654-NOW())&lt;0,0,(U654-NOW())))</f>
        <v>0</v>
      </c>
      <c r="W654" s="131"/>
      <c r="X654" s="65" t="str">
        <f t="shared" ref="X654:X719" ca="1" si="111">IF(OR($U654="",$R654=0),"",IF((U$4-NOW())&lt;0,-($U654-NOW()),0))</f>
        <v/>
      </c>
      <c r="Y654" s="138" t="str">
        <f t="shared" si="92"/>
        <v>Đã thanh toán</v>
      </c>
      <c r="Z654" s="253">
        <f>Table1[[#This Row],[Hạn thanh toán]]</f>
        <v>45714</v>
      </c>
      <c r="AA654" s="253">
        <f>Table1[[#This Row],[Ngày Thanh toán]]</f>
        <v>45787</v>
      </c>
      <c r="AD654" s="3" t="str">
        <f>IF(Table1[[#This Row],[Mã khách hàng]]="","",VLOOKUP($A654,Ma_KH!$A:$Q,Ma_KH!O$1,0))</f>
        <v>STXANH</v>
      </c>
      <c r="AE654" s="3" t="str">
        <f>IF(Table1[[#This Row],[Mã khách hàng]]="","",VLOOKUP($A654,Ma_KH!$A:$Q,Ma_KH!P$1,0))</f>
        <v>Siêu thị Xanh CC IA20 Ciputra</v>
      </c>
      <c r="AF654" s="139" t="str">
        <f>VLOOKUP(A654,Ma_KH!A:Q,Ma_KH!J$1,0)</f>
        <v>Đỗ Minh Quang</v>
      </c>
    </row>
    <row r="655" spans="1:32" s="58" customFormat="1" ht="16.5">
      <c r="A655" s="45" t="s">
        <v>106</v>
      </c>
      <c r="B655" s="45" t="s">
        <v>1144</v>
      </c>
      <c r="C655" s="47">
        <v>45741</v>
      </c>
      <c r="D655" s="46" t="s">
        <v>1148</v>
      </c>
      <c r="E655" s="47"/>
      <c r="F655" s="49"/>
      <c r="G655" s="45" t="s">
        <v>1146</v>
      </c>
      <c r="H655" s="54">
        <v>1098618</v>
      </c>
      <c r="I655" s="54">
        <v>0</v>
      </c>
      <c r="J655" s="54">
        <f>(Table1[[#This Row],[Tiền hàng]]-Table1[[#This Row],[Tiền chiết khấu]])*8%</f>
        <v>87889.44</v>
      </c>
      <c r="K655" s="54">
        <v>1186507</v>
      </c>
      <c r="L655" s="55" t="s">
        <v>24</v>
      </c>
      <c r="M655" s="56"/>
      <c r="N655" s="55"/>
      <c r="O655" s="54">
        <f>IF(Table1[[#This Row],[Phân loại]]="Tồn đầu kỳ",Table1[[#This Row],[Tổng giá trị]],0)</f>
        <v>0</v>
      </c>
      <c r="P655" s="55">
        <f>IF(Table1[[#This Row],[Số còn phải thu ĐK]]&lt;&gt;0,0,IF(Table1[[#This Row],[Phân loại]]="Bán hàng",Table1[[#This Row],[Tổng giá trị]],-Table1[[#This Row],[Tổng giá trị]]))</f>
        <v>1186507</v>
      </c>
      <c r="Q655" s="18">
        <f t="shared" si="97"/>
        <v>0</v>
      </c>
      <c r="R655" s="55">
        <f>Table1[[#This Row],[Số còn phải thu ĐK]]+Table1[[#This Row],[Giá Trị HD sau CK]]-Table1[[#This Row],[Số tiền đã thu]]</f>
        <v>1186507</v>
      </c>
      <c r="S655" s="56">
        <f>IF(Table1[[#This Row],[Ngày hóa đơn]]&lt;&gt;"",Table1[[#This Row],[Ngày hóa đơn]],Table1[[#This Row],[Ngày hạch toán]])</f>
        <v>45741</v>
      </c>
      <c r="T655" s="55"/>
      <c r="U655" s="56">
        <f>IF(Table1[[#This Row],[Ngày tính CN]]="","",S655+T655)</f>
        <v>45741</v>
      </c>
      <c r="V655" s="57">
        <f ca="1">IF(Table1[[#This Row],[Hạn thanh toán]]="","",IF((U655-NOW())&lt;0,0,(U655-NOW())))</f>
        <v>0</v>
      </c>
      <c r="W655" s="54"/>
      <c r="X655" s="65">
        <f t="shared" ca="1" si="111"/>
        <v>260.36242152778141</v>
      </c>
      <c r="Y655" s="109" t="str">
        <f t="shared" ca="1" si="92"/>
        <v>Nợ quá hạn hơn 120 ngày có khả năng mất thanh toán</v>
      </c>
      <c r="Z655" s="254">
        <f>Table1[[#This Row],[Hạn thanh toán]]</f>
        <v>45741</v>
      </c>
      <c r="AA655" s="254">
        <f>Table1[[#This Row],[Ngày Thanh toán]]</f>
        <v>0</v>
      </c>
      <c r="AD655" s="3" t="str">
        <f>IF(Table1[[#This Row],[Mã khách hàng]]="","",VLOOKUP($A655,Ma_KH!$A:$Q,Ma_KH!O$1,0))</f>
        <v>STXANH</v>
      </c>
      <c r="AE655" s="3" t="str">
        <f>IF(Table1[[#This Row],[Mã khách hàng]]="","",VLOOKUP($A655,Ma_KH!$A:$Q,Ma_KH!P$1,0))</f>
        <v>Siêu thị Xanh CC IA20 Ciputra</v>
      </c>
      <c r="AF655" s="58" t="str">
        <f>VLOOKUP(A655,Ma_KH!A:Q,Ma_KH!J$1,0)</f>
        <v>Đỗ Minh Quang</v>
      </c>
    </row>
    <row r="656" spans="1:32" ht="16.5">
      <c r="A656" s="73" t="s">
        <v>106</v>
      </c>
      <c r="B656" s="73" t="s">
        <v>1144</v>
      </c>
      <c r="C656" s="75">
        <v>45827</v>
      </c>
      <c r="D656" s="76" t="s">
        <v>1149</v>
      </c>
      <c r="E656" s="75"/>
      <c r="F656" s="81"/>
      <c r="G656" s="73" t="s">
        <v>1146</v>
      </c>
      <c r="H656" s="69">
        <v>759743</v>
      </c>
      <c r="I656" s="69">
        <v>0</v>
      </c>
      <c r="J656" s="69">
        <f>(Table1[[#This Row],[Tiền hàng]]-Table1[[#This Row],[Tiền chiết khấu]])*8%</f>
        <v>60779.44</v>
      </c>
      <c r="K656" s="69">
        <v>820522</v>
      </c>
      <c r="L656" s="8" t="s">
        <v>24</v>
      </c>
      <c r="M656" s="7">
        <v>45999</v>
      </c>
      <c r="O656" s="69">
        <f>IF(Table1[[#This Row],[Phân loại]]="Tồn đầu kỳ",Table1[[#This Row],[Tổng giá trị]],0)</f>
        <v>0</v>
      </c>
      <c r="P656" s="8">
        <f>IF(Table1[[#This Row],[Số còn phải thu ĐK]]&lt;&gt;0,0,IF(Table1[[#This Row],[Phân loại]]="Bán hàng",Table1[[#This Row],[Tổng giá trị]],-Table1[[#This Row],[Tổng giá trị]]))</f>
        <v>820522</v>
      </c>
      <c r="Q656" s="70">
        <f t="shared" si="97"/>
        <v>820522</v>
      </c>
      <c r="R656" s="8">
        <f>Table1[[#This Row],[Số còn phải thu ĐK]]+Table1[[#This Row],[Giá Trị HD sau CK]]-Table1[[#This Row],[Số tiền đã thu]]</f>
        <v>0</v>
      </c>
      <c r="S656" s="7">
        <f>IF(Table1[[#This Row],[Ngày hóa đơn]]&lt;&gt;"",Table1[[#This Row],[Ngày hóa đơn]],Table1[[#This Row],[Ngày hạch toán]])</f>
        <v>45827</v>
      </c>
      <c r="T656" s="8"/>
      <c r="U656" s="7">
        <f>IF(Table1[[#This Row],[Ngày tính CN]]="","",S656+T656)</f>
        <v>45827</v>
      </c>
      <c r="V656" s="71">
        <f ca="1">IF(Table1[[#This Row],[Hạn thanh toán]]="","",IF((U656-NOW())&lt;0,0,(U656-NOW())))</f>
        <v>0</v>
      </c>
      <c r="W656" s="69"/>
      <c r="X656" s="65" t="str">
        <f t="shared" ca="1" si="111"/>
        <v/>
      </c>
      <c r="Y656" s="65" t="str">
        <f t="shared" si="92"/>
        <v>Đã thanh toán</v>
      </c>
      <c r="Z656" s="250">
        <f>Table1[[#This Row],[Hạn thanh toán]]</f>
        <v>45827</v>
      </c>
      <c r="AA656" s="250">
        <f>Table1[[#This Row],[Ngày Thanh toán]]</f>
        <v>45999</v>
      </c>
      <c r="AB656" s="411" t="s">
        <v>19390</v>
      </c>
      <c r="AD656" s="3" t="str">
        <f>IF(Table1[[#This Row],[Mã khách hàng]]="","",VLOOKUP($A656,Ma_KH!$A:$Q,Ma_KH!O$1,0))</f>
        <v>STXANH</v>
      </c>
      <c r="AE656" s="3" t="str">
        <f>IF(Table1[[#This Row],[Mã khách hàng]]="","",VLOOKUP($A656,Ma_KH!$A:$Q,Ma_KH!P$1,0))</f>
        <v>Siêu thị Xanh CC IA20 Ciputra</v>
      </c>
      <c r="AF656" s="3" t="str">
        <f>VLOOKUP(A656,Ma_KH!A:Q,Ma_KH!J$1,0)</f>
        <v>Đỗ Minh Quang</v>
      </c>
    </row>
    <row r="657" spans="1:32" ht="16.5">
      <c r="A657" s="73" t="s">
        <v>106</v>
      </c>
      <c r="B657" s="73" t="s">
        <v>1144</v>
      </c>
      <c r="C657" s="75">
        <v>45999</v>
      </c>
      <c r="D657" s="76"/>
      <c r="E657" s="75"/>
      <c r="F657" s="81"/>
      <c r="G657" s="73" t="s">
        <v>19389</v>
      </c>
      <c r="H657" s="69"/>
      <c r="I657" s="69">
        <v>0</v>
      </c>
      <c r="J657" s="69">
        <f>(Table1[[#This Row],[Tiền hàng]]-Table1[[#This Row],[Tiền chiết khấu]])*8%</f>
        <v>0</v>
      </c>
      <c r="K657" s="69">
        <v>500151</v>
      </c>
      <c r="L657" s="8" t="s">
        <v>17</v>
      </c>
      <c r="M657" s="7">
        <v>45999</v>
      </c>
      <c r="O657" s="69">
        <f>IF(Table1[[#This Row],[Phân loại]]="Tồn đầu kỳ",Table1[[#This Row],[Tổng giá trị]],0)</f>
        <v>0</v>
      </c>
      <c r="P657" s="8">
        <f>IF(Table1[[#This Row],[Số còn phải thu ĐK]]&lt;&gt;0,0,IF(Table1[[#This Row],[Phân loại]]="Bán hàng",Table1[[#This Row],[Tổng giá trị]],-Table1[[#This Row],[Tổng giá trị]]))</f>
        <v>-500151</v>
      </c>
      <c r="Q657" s="70">
        <f t="shared" ref="Q657" si="112">IF(M657&lt;&gt;"",IF(O657&lt;&gt;0,O657,P657),0)</f>
        <v>-500151</v>
      </c>
      <c r="R657" s="8">
        <f>Table1[[#This Row],[Số còn phải thu ĐK]]+Table1[[#This Row],[Giá Trị HD sau CK]]-Table1[[#This Row],[Số tiền đã thu]]</f>
        <v>0</v>
      </c>
      <c r="S657" s="7">
        <f>IF(Table1[[#This Row],[Ngày hóa đơn]]&lt;&gt;"",Table1[[#This Row],[Ngày hóa đơn]],Table1[[#This Row],[Ngày hạch toán]])</f>
        <v>45999</v>
      </c>
      <c r="T657" s="8"/>
      <c r="U657" s="7">
        <f>IF(Table1[[#This Row],[Ngày tính CN]]="","",S657+T657)</f>
        <v>45999</v>
      </c>
      <c r="V657" s="71">
        <f ca="1">IF(Table1[[#This Row],[Hạn thanh toán]]="","",IF((U657-NOW())&lt;0,0,(U657-NOW())))</f>
        <v>0</v>
      </c>
      <c r="W657" s="69"/>
      <c r="X657" s="65" t="str">
        <f t="shared" ref="X657" ca="1" si="113">IF(OR($U657="",$R657=0),"",IF((U$4-NOW())&lt;0,-($U657-NOW()),0))</f>
        <v/>
      </c>
      <c r="Y657" s="65" t="str">
        <f t="shared" ref="Y657" si="114">IF(R657=0,"Đã thanh toán",IF(X657="","",IF(X657&lt;=0,"Chưa đến hạn thanh toán",IF(X657&lt;=30,"Nợ quá hạn 30 ngày",IF(X657&lt;=60,"Nợ quá hạn từ 30 ngày đến 60 ngày",IF(X657&lt;=90,"Nợ quá hạn từ 60 ngày đến 90 ngày",IF(X657&lt;=120,"Nợ quá hạn từ 90 ngày đến 120 ngày","Nợ quá hạn hơn 120 ngày có khả năng mất thanh toán")))))))</f>
        <v>Đã thanh toán</v>
      </c>
      <c r="Z657" s="250">
        <f>Table1[[#This Row],[Hạn thanh toán]]</f>
        <v>45999</v>
      </c>
      <c r="AA657" s="250">
        <f>Table1[[#This Row],[Ngày Thanh toán]]</f>
        <v>45999</v>
      </c>
      <c r="AC657" s="3" t="s">
        <v>19391</v>
      </c>
      <c r="AD657" s="3" t="str">
        <f>IF(Table1[[#This Row],[Mã khách hàng]]="","",VLOOKUP($A657,Ma_KH!$A:$Q,Ma_KH!O$1,0))</f>
        <v>STXANH</v>
      </c>
      <c r="AE657" s="3" t="str">
        <f>IF(Table1[[#This Row],[Mã khách hàng]]="","",VLOOKUP($A657,Ma_KH!$A:$Q,Ma_KH!P$1,0))</f>
        <v>Siêu thị Xanh CC IA20 Ciputra</v>
      </c>
      <c r="AF657" s="3" t="str">
        <f>VLOOKUP(A657,Ma_KH!A:Q,Ma_KH!J$1,0)</f>
        <v>Đỗ Minh Quang</v>
      </c>
    </row>
    <row r="658" spans="1:32" ht="16.5">
      <c r="A658" s="73" t="s">
        <v>106</v>
      </c>
      <c r="B658" s="73" t="s">
        <v>1144</v>
      </c>
      <c r="C658" s="75">
        <v>45852</v>
      </c>
      <c r="D658" s="76" t="s">
        <v>1150</v>
      </c>
      <c r="E658" s="75"/>
      <c r="F658" s="81"/>
      <c r="G658" s="73" t="s">
        <v>1146</v>
      </c>
      <c r="H658" s="69">
        <v>897743</v>
      </c>
      <c r="I658" s="69">
        <v>0</v>
      </c>
      <c r="J658" s="69">
        <f>(Table1[[#This Row],[Tiền hàng]]-Table1[[#This Row],[Tiền chiết khấu]])*8%</f>
        <v>71819.44</v>
      </c>
      <c r="K658" s="69">
        <v>969562</v>
      </c>
      <c r="L658" s="8" t="s">
        <v>24</v>
      </c>
      <c r="M658" s="7">
        <v>45999</v>
      </c>
      <c r="O658" s="69">
        <f>IF(Table1[[#This Row],[Phân loại]]="Tồn đầu kỳ",Table1[[#This Row],[Tổng giá trị]],0)</f>
        <v>0</v>
      </c>
      <c r="P658" s="8">
        <f>IF(Table1[[#This Row],[Số còn phải thu ĐK]]&lt;&gt;0,0,IF(Table1[[#This Row],[Phân loại]]="Bán hàng",Table1[[#This Row],[Tổng giá trị]],-Table1[[#This Row],[Tổng giá trị]]))</f>
        <v>969562</v>
      </c>
      <c r="Q658" s="70">
        <f t="shared" si="97"/>
        <v>969562</v>
      </c>
      <c r="R658" s="8">
        <f>Table1[[#This Row],[Số còn phải thu ĐK]]+Table1[[#This Row],[Giá Trị HD sau CK]]-Table1[[#This Row],[Số tiền đã thu]]</f>
        <v>0</v>
      </c>
      <c r="S658" s="7">
        <f>IF(Table1[[#This Row],[Ngày hóa đơn]]&lt;&gt;"",Table1[[#This Row],[Ngày hóa đơn]],Table1[[#This Row],[Ngày hạch toán]])</f>
        <v>45852</v>
      </c>
      <c r="T658" s="8"/>
      <c r="U658" s="7">
        <f>IF(Table1[[#This Row],[Ngày tính CN]]="","",S658+T658)</f>
        <v>45852</v>
      </c>
      <c r="V658" s="71">
        <f ca="1">IF(Table1[[#This Row],[Hạn thanh toán]]="","",IF((U658-NOW())&lt;0,0,(U658-NOW())))</f>
        <v>0</v>
      </c>
      <c r="W658" s="69"/>
      <c r="X658" s="65" t="str">
        <f t="shared" ca="1" si="111"/>
        <v/>
      </c>
      <c r="Y658" s="65" t="str">
        <f t="shared" si="92"/>
        <v>Đã thanh toán</v>
      </c>
      <c r="Z658" s="250">
        <f>Table1[[#This Row],[Hạn thanh toán]]</f>
        <v>45852</v>
      </c>
      <c r="AA658" s="250">
        <f>Table1[[#This Row],[Ngày Thanh toán]]</f>
        <v>45999</v>
      </c>
      <c r="AB658" s="411" t="s">
        <v>19390</v>
      </c>
      <c r="AD658" s="3" t="str">
        <f>IF(Table1[[#This Row],[Mã khách hàng]]="","",VLOOKUP($A658,Ma_KH!$A:$Q,Ma_KH!O$1,0))</f>
        <v>STXANH</v>
      </c>
      <c r="AE658" s="3" t="str">
        <f>IF(Table1[[#This Row],[Mã khách hàng]]="","",VLOOKUP($A658,Ma_KH!$A:$Q,Ma_KH!P$1,0))</f>
        <v>Siêu thị Xanh CC IA20 Ciputra</v>
      </c>
      <c r="AF658" s="3" t="str">
        <f>VLOOKUP(A658,Ma_KH!A:Q,Ma_KH!J$1,0)</f>
        <v>Đỗ Minh Quang</v>
      </c>
    </row>
    <row r="659" spans="1:32" ht="16.5">
      <c r="A659" s="73" t="s">
        <v>106</v>
      </c>
      <c r="B659" s="73" t="s">
        <v>1144</v>
      </c>
      <c r="C659" s="75">
        <v>45999</v>
      </c>
      <c r="D659" s="76"/>
      <c r="E659" s="75"/>
      <c r="F659" s="81"/>
      <c r="G659" s="73" t="s">
        <v>21531</v>
      </c>
      <c r="H659" s="69"/>
      <c r="I659" s="69">
        <v>0</v>
      </c>
      <c r="J659" s="69">
        <f>(Table1[[#This Row],[Tiền hàng]]-Table1[[#This Row],[Tiền chiết khấu]])*8%</f>
        <v>0</v>
      </c>
      <c r="K659" s="69">
        <v>232863</v>
      </c>
      <c r="L659" s="8" t="s">
        <v>3649</v>
      </c>
      <c r="M659" s="7">
        <v>45999</v>
      </c>
      <c r="O659" s="69">
        <f>IF(Table1[[#This Row],[Phân loại]]="Tồn đầu kỳ",Table1[[#This Row],[Tổng giá trị]],0)</f>
        <v>0</v>
      </c>
      <c r="P659" s="8">
        <f>IF(Table1[[#This Row],[Số còn phải thu ĐK]]&lt;&gt;0,0,IF(Table1[[#This Row],[Phân loại]]="Bán hàng",Table1[[#This Row],[Tổng giá trị]],-Table1[[#This Row],[Tổng giá trị]]))</f>
        <v>-232863</v>
      </c>
      <c r="Q659" s="70">
        <f t="shared" ref="Q659" si="115">IF(M659&lt;&gt;"",IF(O659&lt;&gt;0,O659,P659),0)</f>
        <v>-232863</v>
      </c>
      <c r="R659" s="8">
        <f>Table1[[#This Row],[Số còn phải thu ĐK]]+Table1[[#This Row],[Giá Trị HD sau CK]]-Table1[[#This Row],[Số tiền đã thu]]</f>
        <v>0</v>
      </c>
      <c r="S659" s="7">
        <f>IF(Table1[[#This Row],[Ngày hóa đơn]]&lt;&gt;"",Table1[[#This Row],[Ngày hóa đơn]],Table1[[#This Row],[Ngày hạch toán]])</f>
        <v>45999</v>
      </c>
      <c r="T659" s="8"/>
      <c r="U659" s="7">
        <f>IF(Table1[[#This Row],[Ngày tính CN]]="","",S659+T659)</f>
        <v>45999</v>
      </c>
      <c r="V659" s="71">
        <f ca="1">IF(Table1[[#This Row],[Hạn thanh toán]]="","",IF((U659-NOW())&lt;0,0,(U659-NOW())))</f>
        <v>0</v>
      </c>
      <c r="W659" s="69"/>
      <c r="X659" s="65" t="str">
        <f t="shared" ref="X659" ca="1" si="116">IF(OR($U659="",$R659=0),"",IF((U$4-NOW())&lt;0,-($U659-NOW()),0))</f>
        <v/>
      </c>
      <c r="Y659" s="65" t="str">
        <f t="shared" ref="Y659" si="117">IF(R659=0,"Đã thanh toán",IF(X659="","",IF(X659&lt;=0,"Chưa đến hạn thanh toán",IF(X659&lt;=30,"Nợ quá hạn 30 ngày",IF(X659&lt;=60,"Nợ quá hạn từ 30 ngày đến 60 ngày",IF(X659&lt;=90,"Nợ quá hạn từ 60 ngày đến 90 ngày",IF(X659&lt;=120,"Nợ quá hạn từ 90 ngày đến 120 ngày","Nợ quá hạn hơn 120 ngày có khả năng mất thanh toán")))))))</f>
        <v>Đã thanh toán</v>
      </c>
      <c r="Z659" s="250">
        <f>Table1[[#This Row],[Hạn thanh toán]]</f>
        <v>45999</v>
      </c>
      <c r="AA659" s="250">
        <f>Table1[[#This Row],[Ngày Thanh toán]]</f>
        <v>45999</v>
      </c>
      <c r="AD659" s="3" t="str">
        <f>IF(Table1[[#This Row],[Mã khách hàng]]="","",VLOOKUP($A659,Ma_KH!$A:$Q,Ma_KH!O$1,0))</f>
        <v>STXANH</v>
      </c>
      <c r="AE659" s="3" t="str">
        <f>IF(Table1[[#This Row],[Mã khách hàng]]="","",VLOOKUP($A659,Ma_KH!$A:$Q,Ma_KH!P$1,0))</f>
        <v>Siêu thị Xanh CC IA20 Ciputra</v>
      </c>
      <c r="AF659" s="3" t="str">
        <f>VLOOKUP(A659,Ma_KH!A:Q,Ma_KH!J$1,0)</f>
        <v>Đỗ Minh Quang</v>
      </c>
    </row>
    <row r="660" spans="1:32" ht="16.5">
      <c r="A660" s="66" t="s">
        <v>106</v>
      </c>
      <c r="B660" s="66" t="s">
        <v>1144</v>
      </c>
      <c r="C660" s="67">
        <v>45927</v>
      </c>
      <c r="D660" s="68" t="s">
        <v>1151</v>
      </c>
      <c r="E660" s="67"/>
      <c r="F660" s="72"/>
      <c r="G660" s="66"/>
      <c r="H660" s="69"/>
      <c r="I660" s="69">
        <v>0</v>
      </c>
      <c r="J660" s="69">
        <f>(Table1[[#This Row],[Tiền hàng]]-Table1[[#This Row],[Tiền chiết khấu]])*8%</f>
        <v>0</v>
      </c>
      <c r="K660" s="69">
        <v>119943</v>
      </c>
      <c r="L660" s="8" t="s">
        <v>17</v>
      </c>
      <c r="O660" s="69">
        <f>IF(Table1[[#This Row],[Phân loại]]="Tồn đầu kỳ",Table1[[#This Row],[Tổng giá trị]],0)</f>
        <v>0</v>
      </c>
      <c r="P660" s="8">
        <f>IF(Table1[[#This Row],[Số còn phải thu ĐK]]&lt;&gt;0,0,IF(Table1[[#This Row],[Phân loại]]="Bán hàng",Table1[[#This Row],[Tổng giá trị]],-Table1[[#This Row],[Tổng giá trị]]))</f>
        <v>-119943</v>
      </c>
      <c r="Q660" s="18">
        <f t="shared" si="97"/>
        <v>0</v>
      </c>
      <c r="R660" s="8">
        <f>Table1[[#This Row],[Số còn phải thu ĐK]]+Table1[[#This Row],[Giá Trị HD sau CK]]-Table1[[#This Row],[Số tiền đã thu]]</f>
        <v>-119943</v>
      </c>
      <c r="S660" s="7">
        <f>IF(Table1[[#This Row],[Ngày hóa đơn]]&lt;&gt;"",Table1[[#This Row],[Ngày hóa đơn]],Table1[[#This Row],[Ngày hạch toán]])</f>
        <v>45927</v>
      </c>
      <c r="T660" s="8"/>
      <c r="U660" s="7">
        <f>IF(Table1[[#This Row],[Ngày tính CN]]="","",S660+T660)</f>
        <v>45927</v>
      </c>
      <c r="V660" s="71">
        <f ca="1">IF(Table1[[#This Row],[Hạn thanh toán]]="","",IF((U660-NOW())&lt;0,0,(U660-NOW())))</f>
        <v>0</v>
      </c>
      <c r="W660" s="69"/>
      <c r="X660" s="65">
        <f t="shared" ca="1" si="111"/>
        <v>74.362421527781407</v>
      </c>
      <c r="Y660" s="65" t="str">
        <f t="shared" ca="1" si="92"/>
        <v>Nợ quá hạn từ 60 ngày đến 90 ngày</v>
      </c>
      <c r="Z660" s="250">
        <f>Table1[[#This Row],[Hạn thanh toán]]</f>
        <v>45927</v>
      </c>
      <c r="AA660" s="250">
        <f>Table1[[#This Row],[Ngày Thanh toán]]</f>
        <v>0</v>
      </c>
      <c r="AD660" s="3" t="str">
        <f>IF(Table1[[#This Row],[Mã khách hàng]]="","",VLOOKUP($A660,Ma_KH!$A:$Q,Ma_KH!O$1,0))</f>
        <v>STXANH</v>
      </c>
      <c r="AE660" s="3" t="str">
        <f>IF(Table1[[#This Row],[Mã khách hàng]]="","",VLOOKUP($A660,Ma_KH!$A:$Q,Ma_KH!P$1,0))</f>
        <v>Siêu thị Xanh CC IA20 Ciputra</v>
      </c>
      <c r="AF660" s="3" t="str">
        <f>VLOOKUP(A660,Ma_KH!A:Q,Ma_KH!J$1,0)</f>
        <v>Đỗ Minh Quang</v>
      </c>
    </row>
    <row r="661" spans="1:32" ht="16.5">
      <c r="A661" s="73" t="s">
        <v>107</v>
      </c>
      <c r="B661" s="73" t="s">
        <v>1144</v>
      </c>
      <c r="C661" s="75">
        <v>45670</v>
      </c>
      <c r="D661" s="76" t="s">
        <v>1145</v>
      </c>
      <c r="E661" s="75"/>
      <c r="F661" s="81"/>
      <c r="G661" s="73" t="s">
        <v>1146</v>
      </c>
      <c r="H661" s="69">
        <v>877771</v>
      </c>
      <c r="I661" s="69">
        <v>0</v>
      </c>
      <c r="J661" s="69">
        <f>(Table1[[#This Row],[Tiền hàng]]-Table1[[#This Row],[Tiền chiết khấu]])*8%</f>
        <v>70221.680000000008</v>
      </c>
      <c r="K661" s="69">
        <v>947993</v>
      </c>
      <c r="L661" s="8" t="s">
        <v>24</v>
      </c>
      <c r="O661" s="69">
        <f>IF(Table1[[#This Row],[Phân loại]]="Tồn đầu kỳ",Table1[[#This Row],[Tổng giá trị]],0)</f>
        <v>0</v>
      </c>
      <c r="P661" s="8">
        <f>IF(Table1[[#This Row],[Số còn phải thu ĐK]]&lt;&gt;0,0,IF(Table1[[#This Row],[Phân loại]]="Bán hàng",Table1[[#This Row],[Tổng giá trị]],-Table1[[#This Row],[Tổng giá trị]]))</f>
        <v>947993</v>
      </c>
      <c r="Q661" s="18">
        <f t="shared" si="97"/>
        <v>0</v>
      </c>
      <c r="R661" s="8">
        <f>Table1[[#This Row],[Số còn phải thu ĐK]]+Table1[[#This Row],[Giá Trị HD sau CK]]-Table1[[#This Row],[Số tiền đã thu]]</f>
        <v>947993</v>
      </c>
      <c r="S661" s="7">
        <f>IF(Table1[[#This Row],[Ngày hóa đơn]]&lt;&gt;"",Table1[[#This Row],[Ngày hóa đơn]],Table1[[#This Row],[Ngày hạch toán]])</f>
        <v>45670</v>
      </c>
      <c r="T661" s="8"/>
      <c r="U661" s="7">
        <f>IF(Table1[[#This Row],[Ngày tính CN]]="","",S661+T661)</f>
        <v>45670</v>
      </c>
      <c r="V661" s="71">
        <f ca="1">IF(Table1[[#This Row],[Hạn thanh toán]]="","",IF((U661-NOW())&lt;0,0,(U661-NOW())))</f>
        <v>0</v>
      </c>
      <c r="W661" s="69"/>
      <c r="X661" s="65">
        <f t="shared" ca="1" si="111"/>
        <v>331.36242152778141</v>
      </c>
      <c r="Y661" s="65" t="str">
        <f t="shared" ca="1" si="92"/>
        <v>Nợ quá hạn hơn 120 ngày có khả năng mất thanh toán</v>
      </c>
      <c r="Z661" s="250">
        <f>Table1[[#This Row],[Hạn thanh toán]]</f>
        <v>45670</v>
      </c>
      <c r="AA661" s="250">
        <f>Table1[[#This Row],[Ngày Thanh toán]]</f>
        <v>0</v>
      </c>
      <c r="AD661" s="3" t="str">
        <f>IF(Table1[[#This Row],[Mã khách hàng]]="","",VLOOKUP($A661,Ma_KH!$A:$Q,Ma_KH!O$1,0))</f>
        <v>STXANH</v>
      </c>
      <c r="AE661" s="3" t="str">
        <f>IF(Table1[[#This Row],[Mã khách hàng]]="","",VLOOKUP($A661,Ma_KH!$A:$Q,Ma_KH!P$1,0))</f>
        <v>Siêu thị Xanh N07B2 Thành Thái</v>
      </c>
      <c r="AF661" s="3" t="str">
        <f>VLOOKUP(A661,Ma_KH!A:Q,Ma_KH!J$1,0)</f>
        <v>Đỗ Minh Quang</v>
      </c>
    </row>
    <row r="662" spans="1:32" ht="16.5">
      <c r="A662" s="66" t="s">
        <v>108</v>
      </c>
      <c r="B662" s="66" t="s">
        <v>1152</v>
      </c>
      <c r="C662" s="67">
        <v>45904</v>
      </c>
      <c r="D662" s="68" t="s">
        <v>1153</v>
      </c>
      <c r="E662" s="67"/>
      <c r="F662" s="66"/>
      <c r="G662" s="66" t="s">
        <v>915</v>
      </c>
      <c r="H662" s="69">
        <v>734310</v>
      </c>
      <c r="I662" s="69">
        <v>36716</v>
      </c>
      <c r="J662" s="69">
        <f>(Table1[[#This Row],[Tiền hàng]]-Table1[[#This Row],[Tiền chiết khấu]])*8%</f>
        <v>55807.520000000004</v>
      </c>
      <c r="K662" s="69">
        <v>753402</v>
      </c>
      <c r="L662" s="8" t="s">
        <v>24</v>
      </c>
      <c r="M662" s="41">
        <v>45905</v>
      </c>
      <c r="N662" s="29" t="s">
        <v>4056</v>
      </c>
      <c r="O662" s="69">
        <f>IF(Table1[[#This Row],[Phân loại]]="Tồn đầu kỳ",Table1[[#This Row],[Tổng giá trị]],0)</f>
        <v>0</v>
      </c>
      <c r="P662" s="8">
        <f>IF(Table1[[#This Row],[Số còn phải thu ĐK]]&lt;&gt;0,0,IF(Table1[[#This Row],[Phân loại]]="Bán hàng",Table1[[#This Row],[Tổng giá trị]],-Table1[[#This Row],[Tổng giá trị]]))</f>
        <v>753402</v>
      </c>
      <c r="Q662" s="18">
        <f t="shared" si="97"/>
        <v>753402</v>
      </c>
      <c r="R662" s="8">
        <f>Table1[[#This Row],[Số còn phải thu ĐK]]+Table1[[#This Row],[Giá Trị HD sau CK]]-Table1[[#This Row],[Số tiền đã thu]]</f>
        <v>0</v>
      </c>
      <c r="S662" s="7">
        <f>IF(Table1[[#This Row],[Ngày hóa đơn]]&lt;&gt;"",Table1[[#This Row],[Ngày hóa đơn]],Table1[[#This Row],[Ngày hạch toán]])</f>
        <v>45904</v>
      </c>
      <c r="T662" s="8"/>
      <c r="U662" s="7">
        <f>IF(Table1[[#This Row],[Ngày tính CN]]="","",S662+T662)</f>
        <v>45904</v>
      </c>
      <c r="V662" s="71">
        <f ca="1">IF(Table1[[#This Row],[Hạn thanh toán]]="","",IF((U662-NOW())&lt;0,0,(U662-NOW())))</f>
        <v>0</v>
      </c>
      <c r="W662" s="69"/>
      <c r="X662" s="65" t="str">
        <f t="shared" ca="1" si="111"/>
        <v/>
      </c>
      <c r="Y662" s="65" t="str">
        <f t="shared" si="92"/>
        <v>Đã thanh toán</v>
      </c>
      <c r="Z662" s="250">
        <f>Table1[[#This Row],[Hạn thanh toán]]</f>
        <v>45904</v>
      </c>
      <c r="AA662" s="250">
        <f>Table1[[#This Row],[Ngày Thanh toán]]</f>
        <v>45905</v>
      </c>
      <c r="AD662" s="3" t="str">
        <f>IF(Table1[[#This Row],[Mã khách hàng]]="","",VLOOKUP($A662,Ma_KH!$A:$Q,Ma_KH!O$1,0))</f>
        <v>KL00199</v>
      </c>
      <c r="AE662" s="3" t="str">
        <f>IF(Table1[[#This Row],[Mã khách hàng]]="","",VLOOKUP($A662,Ma_KH!$A:$Q,Ma_KH!P$1,0))</f>
        <v>Minh An Mart</v>
      </c>
      <c r="AF662" s="3" t="str">
        <f>VLOOKUP(A662,Ma_KH!A:Q,Ma_KH!J$1,0)</f>
        <v>Đỗ Minh Quang</v>
      </c>
    </row>
    <row r="663" spans="1:32" ht="16.5">
      <c r="A663" s="66" t="s">
        <v>108</v>
      </c>
      <c r="B663" s="66" t="s">
        <v>1152</v>
      </c>
      <c r="C663" s="67">
        <v>45940</v>
      </c>
      <c r="D663" s="68" t="s">
        <v>1154</v>
      </c>
      <c r="E663" s="67"/>
      <c r="F663" s="66"/>
      <c r="G663" s="66" t="s">
        <v>915</v>
      </c>
      <c r="H663" s="69">
        <v>587448</v>
      </c>
      <c r="I663" s="69">
        <v>29372</v>
      </c>
      <c r="J663" s="69">
        <f>(Table1[[#This Row],[Tiền hàng]]-Table1[[#This Row],[Tiền chiết khấu]])*8%</f>
        <v>44646.080000000002</v>
      </c>
      <c r="K663" s="69">
        <v>602722</v>
      </c>
      <c r="L663" s="8" t="s">
        <v>24</v>
      </c>
      <c r="M663" s="41">
        <v>45946</v>
      </c>
      <c r="N663" s="29" t="s">
        <v>4057</v>
      </c>
      <c r="O663" s="69">
        <f>IF(Table1[[#This Row],[Phân loại]]="Tồn đầu kỳ",Table1[[#This Row],[Tổng giá trị]],0)</f>
        <v>0</v>
      </c>
      <c r="P663" s="8">
        <f>IF(Table1[[#This Row],[Số còn phải thu ĐK]]&lt;&gt;0,0,IF(Table1[[#This Row],[Phân loại]]="Bán hàng",Table1[[#This Row],[Tổng giá trị]],-Table1[[#This Row],[Tổng giá trị]]))</f>
        <v>602722</v>
      </c>
      <c r="Q663" s="18">
        <f t="shared" si="97"/>
        <v>602722</v>
      </c>
      <c r="R663" s="8">
        <f>Table1[[#This Row],[Số còn phải thu ĐK]]+Table1[[#This Row],[Giá Trị HD sau CK]]-Table1[[#This Row],[Số tiền đã thu]]</f>
        <v>0</v>
      </c>
      <c r="S663" s="7">
        <f>IF(Table1[[#This Row],[Ngày hóa đơn]]&lt;&gt;"",Table1[[#This Row],[Ngày hóa đơn]],Table1[[#This Row],[Ngày hạch toán]])</f>
        <v>45940</v>
      </c>
      <c r="T663" s="8"/>
      <c r="U663" s="7">
        <f>IF(Table1[[#This Row],[Ngày tính CN]]="","",S663+T663)</f>
        <v>45940</v>
      </c>
      <c r="V663" s="71">
        <f ca="1">IF(Table1[[#This Row],[Hạn thanh toán]]="","",IF((U663-NOW())&lt;0,0,(U663-NOW())))</f>
        <v>0</v>
      </c>
      <c r="W663" s="69"/>
      <c r="X663" s="65" t="str">
        <f t="shared" ca="1" si="111"/>
        <v/>
      </c>
      <c r="Y663" s="65" t="str">
        <f t="shared" ref="Y663:Y728" si="118">IF(R663=0,"Đã thanh toán",IF(X663="","",IF(X663&lt;=0,"Chưa đến hạn thanh toán",IF(X663&lt;=30,"Nợ quá hạn 30 ngày",IF(X663&lt;=60,"Nợ quá hạn từ 30 ngày đến 60 ngày",IF(X663&lt;=90,"Nợ quá hạn từ 60 ngày đến 90 ngày",IF(X663&lt;=120,"Nợ quá hạn từ 90 ngày đến 120 ngày","Nợ quá hạn hơn 120 ngày có khả năng mất thanh toán")))))))</f>
        <v>Đã thanh toán</v>
      </c>
      <c r="Z663" s="250">
        <f>Table1[[#This Row],[Hạn thanh toán]]</f>
        <v>45940</v>
      </c>
      <c r="AA663" s="250">
        <f>Table1[[#This Row],[Ngày Thanh toán]]</f>
        <v>45946</v>
      </c>
      <c r="AD663" s="3" t="str">
        <f>IF(Table1[[#This Row],[Mã khách hàng]]="","",VLOOKUP($A663,Ma_KH!$A:$Q,Ma_KH!O$1,0))</f>
        <v>KL00199</v>
      </c>
      <c r="AE663" s="3" t="str">
        <f>IF(Table1[[#This Row],[Mã khách hàng]]="","",VLOOKUP($A663,Ma_KH!$A:$Q,Ma_KH!P$1,0))</f>
        <v>Minh An Mart</v>
      </c>
      <c r="AF663" s="3" t="str">
        <f>VLOOKUP(A663,Ma_KH!A:Q,Ma_KH!J$1,0)</f>
        <v>Đỗ Minh Quang</v>
      </c>
    </row>
    <row r="664" spans="1:32" ht="16.5">
      <c r="A664" s="66" t="s">
        <v>109</v>
      </c>
      <c r="B664" s="66" t="s">
        <v>1155</v>
      </c>
      <c r="C664" s="67">
        <v>45904</v>
      </c>
      <c r="D664" s="68" t="s">
        <v>1156</v>
      </c>
      <c r="E664" s="67"/>
      <c r="F664" s="66"/>
      <c r="G664" s="66" t="s">
        <v>1157</v>
      </c>
      <c r="H664" s="69">
        <v>934110</v>
      </c>
      <c r="I664" s="69">
        <v>65388</v>
      </c>
      <c r="J664" s="69">
        <f>(Table1[[#This Row],[Tiền hàng]]-Table1[[#This Row],[Tiền chiết khấu]])*8%</f>
        <v>69497.759999999995</v>
      </c>
      <c r="K664" s="69">
        <v>938220</v>
      </c>
      <c r="L664" s="8" t="s">
        <v>24</v>
      </c>
      <c r="M664" s="41">
        <v>45928</v>
      </c>
      <c r="N664" s="29" t="s">
        <v>4058</v>
      </c>
      <c r="O664" s="69">
        <f>IF(Table1[[#This Row],[Phân loại]]="Tồn đầu kỳ",Table1[[#This Row],[Tổng giá trị]],0)</f>
        <v>0</v>
      </c>
      <c r="P664" s="8">
        <f>IF(Table1[[#This Row],[Số còn phải thu ĐK]]&lt;&gt;0,0,IF(Table1[[#This Row],[Phân loại]]="Bán hàng",Table1[[#This Row],[Tổng giá trị]],-Table1[[#This Row],[Tổng giá trị]]))</f>
        <v>938220</v>
      </c>
      <c r="Q664" s="18">
        <f t="shared" ref="Q664:Q728" si="119">IF(M664&lt;&gt;"",IF(O664&lt;&gt;0,O664,P664),0)</f>
        <v>938220</v>
      </c>
      <c r="R664" s="8">
        <f>Table1[[#This Row],[Số còn phải thu ĐK]]+Table1[[#This Row],[Giá Trị HD sau CK]]-Table1[[#This Row],[Số tiền đã thu]]</f>
        <v>0</v>
      </c>
      <c r="S664" s="7">
        <f>IF(Table1[[#This Row],[Ngày hóa đơn]]&lt;&gt;"",Table1[[#This Row],[Ngày hóa đơn]],Table1[[#This Row],[Ngày hạch toán]])</f>
        <v>45904</v>
      </c>
      <c r="T664" s="8"/>
      <c r="U664" s="7">
        <f>IF(Table1[[#This Row],[Ngày tính CN]]="","",S664+T664)</f>
        <v>45904</v>
      </c>
      <c r="V664" s="71">
        <f ca="1">IF(Table1[[#This Row],[Hạn thanh toán]]="","",IF((U664-NOW())&lt;0,0,(U664-NOW())))</f>
        <v>0</v>
      </c>
      <c r="W664" s="69"/>
      <c r="X664" s="65" t="str">
        <f t="shared" ca="1" si="111"/>
        <v/>
      </c>
      <c r="Y664" s="65" t="str">
        <f t="shared" si="118"/>
        <v>Đã thanh toán</v>
      </c>
      <c r="Z664" s="250">
        <f>Table1[[#This Row],[Hạn thanh toán]]</f>
        <v>45904</v>
      </c>
      <c r="AA664" s="250">
        <f>Table1[[#This Row],[Ngày Thanh toán]]</f>
        <v>45928</v>
      </c>
      <c r="AD664" s="3" t="str">
        <f>IF(Table1[[#This Row],[Mã khách hàng]]="","",VLOOKUP($A664,Ma_KH!$A:$Q,Ma_KH!O$1,0))</f>
        <v>KL00200</v>
      </c>
      <c r="AE664" s="3" t="str">
        <f>IF(Table1[[#This Row],[Mã khách hàng]]="","",VLOOKUP($A664,Ma_KH!$A:$Q,Ma_KH!P$1,0))</f>
        <v>Siêu thị TH's Mart TC2</v>
      </c>
      <c r="AF664" s="3" t="str">
        <f>VLOOKUP(A664,Ma_KH!A:Q,Ma_KH!J$1,0)</f>
        <v>Đỗ Minh Quang</v>
      </c>
    </row>
    <row r="665" spans="1:32" ht="16.5">
      <c r="A665" s="66" t="s">
        <v>109</v>
      </c>
      <c r="B665" s="66" t="s">
        <v>1155</v>
      </c>
      <c r="C665" s="67">
        <v>45958</v>
      </c>
      <c r="D665" s="68" t="s">
        <v>1158</v>
      </c>
      <c r="E665" s="67"/>
      <c r="F665" s="66"/>
      <c r="G665" s="66" t="s">
        <v>1157</v>
      </c>
      <c r="H665" s="69">
        <v>805087</v>
      </c>
      <c r="I665" s="69">
        <v>56356</v>
      </c>
      <c r="J665" s="69">
        <f>(Table1[[#This Row],[Tiền hàng]]-Table1[[#This Row],[Tiền chiết khấu]])*8%</f>
        <v>59898.48</v>
      </c>
      <c r="K665" s="69">
        <v>808629</v>
      </c>
      <c r="L665" s="8" t="s">
        <v>24</v>
      </c>
      <c r="M665" s="41">
        <v>45974</v>
      </c>
      <c r="N665" s="61" t="s">
        <v>4059</v>
      </c>
      <c r="O665" s="69">
        <f>IF(Table1[[#This Row],[Phân loại]]="Tồn đầu kỳ",Table1[[#This Row],[Tổng giá trị]],0)</f>
        <v>0</v>
      </c>
      <c r="P665" s="8">
        <f>IF(Table1[[#This Row],[Số còn phải thu ĐK]]&lt;&gt;0,0,IF(Table1[[#This Row],[Phân loại]]="Bán hàng",Table1[[#This Row],[Tổng giá trị]],-Table1[[#This Row],[Tổng giá trị]]))</f>
        <v>808629</v>
      </c>
      <c r="Q665" s="18">
        <f t="shared" si="119"/>
        <v>808629</v>
      </c>
      <c r="R665" s="8">
        <f>Table1[[#This Row],[Số còn phải thu ĐK]]+Table1[[#This Row],[Giá Trị HD sau CK]]-Table1[[#This Row],[Số tiền đã thu]]</f>
        <v>0</v>
      </c>
      <c r="S665" s="7">
        <f>IF(Table1[[#This Row],[Ngày hóa đơn]]&lt;&gt;"",Table1[[#This Row],[Ngày hóa đơn]],Table1[[#This Row],[Ngày hạch toán]])</f>
        <v>45958</v>
      </c>
      <c r="T665" s="8"/>
      <c r="U665" s="7">
        <f>IF(Table1[[#This Row],[Ngày tính CN]]="","",S665+T665)</f>
        <v>45958</v>
      </c>
      <c r="V665" s="71">
        <f ca="1">IF(Table1[[#This Row],[Hạn thanh toán]]="","",IF((U665-NOW())&lt;0,0,(U665-NOW())))</f>
        <v>0</v>
      </c>
      <c r="W665" s="69"/>
      <c r="X665" s="65" t="str">
        <f t="shared" ca="1" si="111"/>
        <v/>
      </c>
      <c r="Y665" s="65" t="str">
        <f t="shared" si="118"/>
        <v>Đã thanh toán</v>
      </c>
      <c r="Z665" s="250">
        <f>Table1[[#This Row],[Hạn thanh toán]]</f>
        <v>45958</v>
      </c>
      <c r="AA665" s="250">
        <f>Table1[[#This Row],[Ngày Thanh toán]]</f>
        <v>45974</v>
      </c>
      <c r="AD665" s="3" t="str">
        <f>IF(Table1[[#This Row],[Mã khách hàng]]="","",VLOOKUP($A665,Ma_KH!$A:$Q,Ma_KH!O$1,0))</f>
        <v>KL00200</v>
      </c>
      <c r="AE665" s="3" t="str">
        <f>IF(Table1[[#This Row],[Mã khách hàng]]="","",VLOOKUP($A665,Ma_KH!$A:$Q,Ma_KH!P$1,0))</f>
        <v>Siêu thị TH's Mart TC2</v>
      </c>
      <c r="AF665" s="3" t="str">
        <f>VLOOKUP(A665,Ma_KH!A:Q,Ma_KH!J$1,0)</f>
        <v>Đỗ Minh Quang</v>
      </c>
    </row>
    <row r="666" spans="1:32" ht="16.5">
      <c r="A666" s="66" t="s">
        <v>109</v>
      </c>
      <c r="B666" s="66" t="s">
        <v>1155</v>
      </c>
      <c r="C666" s="317">
        <v>45988</v>
      </c>
      <c r="D666" s="316" t="s">
        <v>18976</v>
      </c>
      <c r="E666" s="67"/>
      <c r="F666" s="66"/>
      <c r="G666" s="66" t="s">
        <v>1157</v>
      </c>
      <c r="H666" s="319">
        <v>367155</v>
      </c>
      <c r="I666" s="319">
        <v>25701</v>
      </c>
      <c r="J666" s="69">
        <f>(Table1[[#This Row],[Tiền hàng]]-Table1[[#This Row],[Tiền chiết khấu]])*8%</f>
        <v>27316.32</v>
      </c>
      <c r="K666" s="319">
        <v>368770</v>
      </c>
      <c r="L666" s="8" t="s">
        <v>24</v>
      </c>
      <c r="M666" s="41">
        <v>46000</v>
      </c>
      <c r="N666" s="61"/>
      <c r="O666" s="69">
        <f>IF(Table1[[#This Row],[Phân loại]]="Tồn đầu kỳ",Table1[[#This Row],[Tổng giá trị]],0)</f>
        <v>0</v>
      </c>
      <c r="P666" s="8">
        <f>IF(Table1[[#This Row],[Số còn phải thu ĐK]]&lt;&gt;0,0,IF(Table1[[#This Row],[Phân loại]]="Bán hàng",Table1[[#This Row],[Tổng giá trị]],-Table1[[#This Row],[Tổng giá trị]]))</f>
        <v>368770</v>
      </c>
      <c r="Q666" s="70">
        <f t="shared" ref="Q666" si="120">IF(M666&lt;&gt;"",IF(O666&lt;&gt;0,O666,P666),0)</f>
        <v>368770</v>
      </c>
      <c r="R666" s="8">
        <f>Table1[[#This Row],[Số còn phải thu ĐK]]+Table1[[#This Row],[Giá Trị HD sau CK]]-Table1[[#This Row],[Số tiền đã thu]]</f>
        <v>0</v>
      </c>
      <c r="S666" s="7">
        <f>IF(Table1[[#This Row],[Ngày hóa đơn]]&lt;&gt;"",Table1[[#This Row],[Ngày hóa đơn]],Table1[[#This Row],[Ngày hạch toán]])</f>
        <v>45988</v>
      </c>
      <c r="T666" s="8"/>
      <c r="U666" s="7">
        <f>IF(Table1[[#This Row],[Ngày tính CN]]="","",S666+T666)</f>
        <v>45988</v>
      </c>
      <c r="V666" s="71">
        <f ca="1">IF(Table1[[#This Row],[Hạn thanh toán]]="","",IF((U666-NOW())&lt;0,0,(U666-NOW())))</f>
        <v>0</v>
      </c>
      <c r="W666" s="69"/>
      <c r="X666" s="65" t="str">
        <f t="shared" ca="1" si="111"/>
        <v/>
      </c>
      <c r="Y666" s="65" t="str">
        <f t="shared" ref="Y666" si="121">IF(R666=0,"Đã thanh toán",IF(X666="","",IF(X666&lt;=0,"Chưa đến hạn thanh toán",IF(X666&lt;=30,"Nợ quá hạn 30 ngày",IF(X666&lt;=60,"Nợ quá hạn từ 30 ngày đến 60 ngày",IF(X666&lt;=90,"Nợ quá hạn từ 60 ngày đến 90 ngày",IF(X666&lt;=120,"Nợ quá hạn từ 90 ngày đến 120 ngày","Nợ quá hạn hơn 120 ngày có khả năng mất thanh toán")))))))</f>
        <v>Đã thanh toán</v>
      </c>
      <c r="Z666" s="250">
        <f>Table1[[#This Row],[Hạn thanh toán]]</f>
        <v>45988</v>
      </c>
      <c r="AA666" s="250">
        <f>Table1[[#This Row],[Ngày Thanh toán]]</f>
        <v>46000</v>
      </c>
      <c r="AB666" s="3" t="s">
        <v>21532</v>
      </c>
      <c r="AD666" s="3" t="str">
        <f>IF(Table1[[#This Row],[Mã khách hàng]]="","",VLOOKUP($A666,Ma_KH!$A:$Q,Ma_KH!O$1,0))</f>
        <v>KL00200</v>
      </c>
      <c r="AE666" s="3" t="str">
        <f>IF(Table1[[#This Row],[Mã khách hàng]]="","",VLOOKUP($A666,Ma_KH!$A:$Q,Ma_KH!P$1,0))</f>
        <v>Siêu thị TH's Mart TC2</v>
      </c>
      <c r="AF666" s="3" t="str">
        <f>VLOOKUP(A666,Ma_KH!A:Q,Ma_KH!J$1,0)</f>
        <v>Đỗ Minh Quang</v>
      </c>
    </row>
    <row r="667" spans="1:32" ht="16.5">
      <c r="A667" s="66" t="s">
        <v>110</v>
      </c>
      <c r="B667" s="66"/>
      <c r="C667" s="67">
        <v>45659</v>
      </c>
      <c r="D667" s="68" t="s">
        <v>1159</v>
      </c>
      <c r="E667" s="67"/>
      <c r="F667" s="86"/>
      <c r="G667" s="66" t="s">
        <v>1160</v>
      </c>
      <c r="H667" s="69">
        <v>408333</v>
      </c>
      <c r="I667" s="69">
        <v>0</v>
      </c>
      <c r="J667" s="69">
        <f>(Table1[[#This Row],[Tiền hàng]]-Table1[[#This Row],[Tiền chiết khấu]])*8%</f>
        <v>32666.639999999999</v>
      </c>
      <c r="K667" s="69">
        <v>441000</v>
      </c>
      <c r="L667" s="8" t="s">
        <v>24</v>
      </c>
      <c r="M667" s="41">
        <v>45660</v>
      </c>
      <c r="N667" s="29" t="s">
        <v>4060</v>
      </c>
      <c r="O667" s="69">
        <f>IF(Table1[[#This Row],[Phân loại]]="Tồn đầu kỳ",Table1[[#This Row],[Tổng giá trị]],0)</f>
        <v>0</v>
      </c>
      <c r="P667" s="8">
        <f>IF(Table1[[#This Row],[Số còn phải thu ĐK]]&lt;&gt;0,0,IF(Table1[[#This Row],[Phân loại]]="Bán hàng",Table1[[#This Row],[Tổng giá trị]],-Table1[[#This Row],[Tổng giá trị]]))</f>
        <v>441000</v>
      </c>
      <c r="Q667" s="18">
        <f t="shared" si="119"/>
        <v>441000</v>
      </c>
      <c r="R667" s="8">
        <f>Table1[[#This Row],[Số còn phải thu ĐK]]+Table1[[#This Row],[Giá Trị HD sau CK]]-Table1[[#This Row],[Số tiền đã thu]]</f>
        <v>0</v>
      </c>
      <c r="S667" s="7">
        <f>IF(Table1[[#This Row],[Ngày hóa đơn]]&lt;&gt;"",Table1[[#This Row],[Ngày hóa đơn]],Table1[[#This Row],[Ngày hạch toán]])</f>
        <v>45659</v>
      </c>
      <c r="T667" s="8"/>
      <c r="U667" s="7">
        <f>IF(Table1[[#This Row],[Ngày tính CN]]="","",S667+T667)</f>
        <v>45659</v>
      </c>
      <c r="V667" s="71">
        <f ca="1">IF(Table1[[#This Row],[Hạn thanh toán]]="","",IF((U667-NOW())&lt;0,0,(U667-NOW())))</f>
        <v>0</v>
      </c>
      <c r="W667" s="69"/>
      <c r="X667" s="65" t="str">
        <f t="shared" ca="1" si="111"/>
        <v/>
      </c>
      <c r="Y667" s="65" t="str">
        <f t="shared" si="118"/>
        <v>Đã thanh toán</v>
      </c>
      <c r="Z667" s="250">
        <f>Table1[[#This Row],[Hạn thanh toán]]</f>
        <v>45659</v>
      </c>
      <c r="AA667" s="250">
        <f>Table1[[#This Row],[Ngày Thanh toán]]</f>
        <v>45660</v>
      </c>
      <c r="AD667" s="3" t="str">
        <f>IF(Table1[[#This Row],[Mã khách hàng]]="","",VLOOKUP($A667,Ma_KH!$A:$Q,Ma_KH!O$1,0))</f>
        <v>KL</v>
      </c>
      <c r="AE667" s="3" t="str">
        <f>IF(Table1[[#This Row],[Mã khách hàng]]="","",VLOOKUP($A667,Ma_KH!$A:$Q,Ma_KH!P$1,0))</f>
        <v>HN</v>
      </c>
      <c r="AF667" s="3" t="str">
        <f>VLOOKUP(A667,Ma_KH!A:Q,Ma_KH!J$1,0)</f>
        <v>Trần Thị Huệ</v>
      </c>
    </row>
    <row r="668" spans="1:32" ht="16.5">
      <c r="A668" s="66" t="s">
        <v>110</v>
      </c>
      <c r="B668" s="66"/>
      <c r="C668" s="67">
        <v>45664</v>
      </c>
      <c r="D668" s="68" t="s">
        <v>1161</v>
      </c>
      <c r="E668" s="67"/>
      <c r="F668" s="86"/>
      <c r="G668" s="66" t="s">
        <v>1162</v>
      </c>
      <c r="H668" s="69">
        <v>1688409</v>
      </c>
      <c r="I668" s="69">
        <v>135073</v>
      </c>
      <c r="J668" s="69">
        <f>(Table1[[#This Row],[Tiền hàng]]-Table1[[#This Row],[Tiền chiết khấu]])*8%</f>
        <v>124266.88</v>
      </c>
      <c r="K668" s="69">
        <v>1677603</v>
      </c>
      <c r="L668" s="8" t="s">
        <v>24</v>
      </c>
      <c r="M668" s="41">
        <v>45666</v>
      </c>
      <c r="N668" s="29" t="s">
        <v>4061</v>
      </c>
      <c r="O668" s="69">
        <f>IF(Table1[[#This Row],[Phân loại]]="Tồn đầu kỳ",Table1[[#This Row],[Tổng giá trị]],0)</f>
        <v>0</v>
      </c>
      <c r="P668" s="8">
        <f>IF(Table1[[#This Row],[Số còn phải thu ĐK]]&lt;&gt;0,0,IF(Table1[[#This Row],[Phân loại]]="Bán hàng",Table1[[#This Row],[Tổng giá trị]],-Table1[[#This Row],[Tổng giá trị]]))</f>
        <v>1677603</v>
      </c>
      <c r="Q668" s="18">
        <f t="shared" si="119"/>
        <v>1677603</v>
      </c>
      <c r="R668" s="8">
        <f>Table1[[#This Row],[Số còn phải thu ĐK]]+Table1[[#This Row],[Giá Trị HD sau CK]]-Table1[[#This Row],[Số tiền đã thu]]</f>
        <v>0</v>
      </c>
      <c r="S668" s="7">
        <f>IF(Table1[[#This Row],[Ngày hóa đơn]]&lt;&gt;"",Table1[[#This Row],[Ngày hóa đơn]],Table1[[#This Row],[Ngày hạch toán]])</f>
        <v>45664</v>
      </c>
      <c r="T668" s="8"/>
      <c r="U668" s="7">
        <f>IF(Table1[[#This Row],[Ngày tính CN]]="","",S668+T668)</f>
        <v>45664</v>
      </c>
      <c r="V668" s="71">
        <f ca="1">IF(Table1[[#This Row],[Hạn thanh toán]]="","",IF((U668-NOW())&lt;0,0,(U668-NOW())))</f>
        <v>0</v>
      </c>
      <c r="W668" s="69"/>
      <c r="X668" s="65" t="str">
        <f t="shared" ca="1" si="111"/>
        <v/>
      </c>
      <c r="Y668" s="65" t="str">
        <f t="shared" si="118"/>
        <v>Đã thanh toán</v>
      </c>
      <c r="Z668" s="250">
        <f>Table1[[#This Row],[Hạn thanh toán]]</f>
        <v>45664</v>
      </c>
      <c r="AA668" s="250">
        <f>Table1[[#This Row],[Ngày Thanh toán]]</f>
        <v>45666</v>
      </c>
      <c r="AD668" s="3" t="str">
        <f>IF(Table1[[#This Row],[Mã khách hàng]]="","",VLOOKUP($A668,Ma_KH!$A:$Q,Ma_KH!O$1,0))</f>
        <v>KL</v>
      </c>
      <c r="AE668" s="3" t="str">
        <f>IF(Table1[[#This Row],[Mã khách hàng]]="","",VLOOKUP($A668,Ma_KH!$A:$Q,Ma_KH!P$1,0))</f>
        <v>HN</v>
      </c>
      <c r="AF668" s="3" t="str">
        <f>VLOOKUP(A668,Ma_KH!A:Q,Ma_KH!J$1,0)</f>
        <v>Trần Thị Huệ</v>
      </c>
    </row>
    <row r="669" spans="1:32" ht="16.5">
      <c r="A669" s="73" t="s">
        <v>110</v>
      </c>
      <c r="B669" s="73"/>
      <c r="C669" s="75">
        <v>45677</v>
      </c>
      <c r="D669" s="76" t="s">
        <v>1163</v>
      </c>
      <c r="E669" s="75"/>
      <c r="F669" s="87"/>
      <c r="G669" s="73" t="s">
        <v>1164</v>
      </c>
      <c r="H669" s="69">
        <v>2454643</v>
      </c>
      <c r="I669" s="69">
        <v>171825</v>
      </c>
      <c r="J669" s="69">
        <f>(Table1[[#This Row],[Tiền hàng]]-Table1[[#This Row],[Tiền chiết khấu]])*8%</f>
        <v>182625.44</v>
      </c>
      <c r="K669" s="69">
        <v>2465443</v>
      </c>
      <c r="L669" s="8" t="s">
        <v>24</v>
      </c>
      <c r="M669" s="41">
        <v>45680</v>
      </c>
      <c r="N669" s="29" t="s">
        <v>4062</v>
      </c>
      <c r="O669" s="69">
        <f>IF(Table1[[#This Row],[Phân loại]]="Tồn đầu kỳ",Table1[[#This Row],[Tổng giá trị]],0)</f>
        <v>0</v>
      </c>
      <c r="P669" s="8">
        <f>IF(Table1[[#This Row],[Số còn phải thu ĐK]]&lt;&gt;0,0,IF(Table1[[#This Row],[Phân loại]]="Bán hàng",Table1[[#This Row],[Tổng giá trị]],-Table1[[#This Row],[Tổng giá trị]]))</f>
        <v>2465443</v>
      </c>
      <c r="Q669" s="18">
        <f t="shared" si="119"/>
        <v>2465443</v>
      </c>
      <c r="R669" s="8">
        <f>Table1[[#This Row],[Số còn phải thu ĐK]]+Table1[[#This Row],[Giá Trị HD sau CK]]-Table1[[#This Row],[Số tiền đã thu]]</f>
        <v>0</v>
      </c>
      <c r="S669" s="7">
        <f>IF(Table1[[#This Row],[Ngày hóa đơn]]&lt;&gt;"",Table1[[#This Row],[Ngày hóa đơn]],Table1[[#This Row],[Ngày hạch toán]])</f>
        <v>45677</v>
      </c>
      <c r="T669" s="8"/>
      <c r="U669" s="7">
        <f>IF(Table1[[#This Row],[Ngày tính CN]]="","",S669+T669)</f>
        <v>45677</v>
      </c>
      <c r="V669" s="71">
        <f ca="1">IF(Table1[[#This Row],[Hạn thanh toán]]="","",IF((U669-NOW())&lt;0,0,(U669-NOW())))</f>
        <v>0</v>
      </c>
      <c r="W669" s="69"/>
      <c r="X669" s="65" t="str">
        <f t="shared" ca="1" si="111"/>
        <v/>
      </c>
      <c r="Y669" s="65" t="str">
        <f t="shared" si="118"/>
        <v>Đã thanh toán</v>
      </c>
      <c r="Z669" s="250">
        <f>Table1[[#This Row],[Hạn thanh toán]]</f>
        <v>45677</v>
      </c>
      <c r="AA669" s="250">
        <f>Table1[[#This Row],[Ngày Thanh toán]]</f>
        <v>45680</v>
      </c>
      <c r="AD669" s="3" t="str">
        <f>IF(Table1[[#This Row],[Mã khách hàng]]="","",VLOOKUP($A669,Ma_KH!$A:$Q,Ma_KH!O$1,0))</f>
        <v>KL</v>
      </c>
      <c r="AE669" s="3" t="str">
        <f>IF(Table1[[#This Row],[Mã khách hàng]]="","",VLOOKUP($A669,Ma_KH!$A:$Q,Ma_KH!P$1,0))</f>
        <v>HN</v>
      </c>
      <c r="AF669" s="3" t="str">
        <f>VLOOKUP(A669,Ma_KH!A:Q,Ma_KH!J$1,0)</f>
        <v>Trần Thị Huệ</v>
      </c>
    </row>
    <row r="670" spans="1:32" ht="16.5">
      <c r="A670" s="73" t="s">
        <v>110</v>
      </c>
      <c r="B670" s="73"/>
      <c r="C670" s="75">
        <v>45678</v>
      </c>
      <c r="D670" s="76" t="s">
        <v>1165</v>
      </c>
      <c r="E670" s="75"/>
      <c r="F670" s="87"/>
      <c r="G670" s="73" t="s">
        <v>1166</v>
      </c>
      <c r="H670" s="69">
        <v>7021710</v>
      </c>
      <c r="I670" s="69">
        <v>351086</v>
      </c>
      <c r="J670" s="69">
        <f>(Table1[[#This Row],[Tiền hàng]]-Table1[[#This Row],[Tiền chiết khấu]])*8%</f>
        <v>533649.92000000004</v>
      </c>
      <c r="K670" s="69">
        <v>7204274</v>
      </c>
      <c r="L670" s="8" t="s">
        <v>24</v>
      </c>
      <c r="M670" s="41">
        <v>45681</v>
      </c>
      <c r="N670" s="29" t="s">
        <v>4063</v>
      </c>
      <c r="O670" s="69">
        <f>IF(Table1[[#This Row],[Phân loại]]="Tồn đầu kỳ",Table1[[#This Row],[Tổng giá trị]],0)</f>
        <v>0</v>
      </c>
      <c r="P670" s="8">
        <f>IF(Table1[[#This Row],[Số còn phải thu ĐK]]&lt;&gt;0,0,IF(Table1[[#This Row],[Phân loại]]="Bán hàng",Table1[[#This Row],[Tổng giá trị]],-Table1[[#This Row],[Tổng giá trị]]))</f>
        <v>7204274</v>
      </c>
      <c r="Q670" s="18">
        <f t="shared" si="119"/>
        <v>7204274</v>
      </c>
      <c r="R670" s="8">
        <f>Table1[[#This Row],[Số còn phải thu ĐK]]+Table1[[#This Row],[Giá Trị HD sau CK]]-Table1[[#This Row],[Số tiền đã thu]]</f>
        <v>0</v>
      </c>
      <c r="S670" s="7">
        <f>IF(Table1[[#This Row],[Ngày hóa đơn]]&lt;&gt;"",Table1[[#This Row],[Ngày hóa đơn]],Table1[[#This Row],[Ngày hạch toán]])</f>
        <v>45678</v>
      </c>
      <c r="T670" s="8"/>
      <c r="U670" s="7">
        <f>IF(Table1[[#This Row],[Ngày tính CN]]="","",S670+T670)</f>
        <v>45678</v>
      </c>
      <c r="V670" s="71">
        <f ca="1">IF(Table1[[#This Row],[Hạn thanh toán]]="","",IF((U670-NOW())&lt;0,0,(U670-NOW())))</f>
        <v>0</v>
      </c>
      <c r="W670" s="69"/>
      <c r="X670" s="65" t="str">
        <f t="shared" ca="1" si="111"/>
        <v/>
      </c>
      <c r="Y670" s="65" t="str">
        <f t="shared" si="118"/>
        <v>Đã thanh toán</v>
      </c>
      <c r="Z670" s="250">
        <f>Table1[[#This Row],[Hạn thanh toán]]</f>
        <v>45678</v>
      </c>
      <c r="AA670" s="250">
        <f>Table1[[#This Row],[Ngày Thanh toán]]</f>
        <v>45681</v>
      </c>
      <c r="AD670" s="3" t="str">
        <f>IF(Table1[[#This Row],[Mã khách hàng]]="","",VLOOKUP($A670,Ma_KH!$A:$Q,Ma_KH!O$1,0))</f>
        <v>KL</v>
      </c>
      <c r="AE670" s="3" t="str">
        <f>IF(Table1[[#This Row],[Mã khách hàng]]="","",VLOOKUP($A670,Ma_KH!$A:$Q,Ma_KH!P$1,0))</f>
        <v>HN</v>
      </c>
      <c r="AF670" s="3" t="str">
        <f>VLOOKUP(A670,Ma_KH!A:Q,Ma_KH!J$1,0)</f>
        <v>Trần Thị Huệ</v>
      </c>
    </row>
    <row r="671" spans="1:32" ht="16.5">
      <c r="A671" s="73" t="s">
        <v>110</v>
      </c>
      <c r="B671" s="73"/>
      <c r="C671" s="75">
        <v>45679</v>
      </c>
      <c r="D671" s="76" t="s">
        <v>1167</v>
      </c>
      <c r="E671" s="75"/>
      <c r="F671" s="87"/>
      <c r="G671" s="73" t="s">
        <v>1168</v>
      </c>
      <c r="H671" s="69">
        <v>1633100</v>
      </c>
      <c r="I671" s="69">
        <v>326620</v>
      </c>
      <c r="J671" s="69">
        <f>(Table1[[#This Row],[Tiền hàng]]-Table1[[#This Row],[Tiền chiết khấu]])*8%</f>
        <v>104518.40000000001</v>
      </c>
      <c r="K671" s="69">
        <v>1410998</v>
      </c>
      <c r="L671" s="8" t="s">
        <v>24</v>
      </c>
      <c r="M671" s="41">
        <v>45691</v>
      </c>
      <c r="N671" s="29" t="s">
        <v>4065</v>
      </c>
      <c r="O671" s="69">
        <f>IF(Table1[[#This Row],[Phân loại]]="Tồn đầu kỳ",Table1[[#This Row],[Tổng giá trị]],0)</f>
        <v>0</v>
      </c>
      <c r="P671" s="8">
        <f>IF(Table1[[#This Row],[Số còn phải thu ĐK]]&lt;&gt;0,0,IF(Table1[[#This Row],[Phân loại]]="Bán hàng",Table1[[#This Row],[Tổng giá trị]],-Table1[[#This Row],[Tổng giá trị]]))</f>
        <v>1410998</v>
      </c>
      <c r="Q671" s="18">
        <f t="shared" si="119"/>
        <v>1410998</v>
      </c>
      <c r="R671" s="8">
        <f>Table1[[#This Row],[Số còn phải thu ĐK]]+Table1[[#This Row],[Giá Trị HD sau CK]]-Table1[[#This Row],[Số tiền đã thu]]</f>
        <v>0</v>
      </c>
      <c r="S671" s="7">
        <f>IF(Table1[[#This Row],[Ngày hóa đơn]]&lt;&gt;"",Table1[[#This Row],[Ngày hóa đơn]],Table1[[#This Row],[Ngày hạch toán]])</f>
        <v>45679</v>
      </c>
      <c r="T671" s="8"/>
      <c r="U671" s="7">
        <f>IF(Table1[[#This Row],[Ngày tính CN]]="","",S671+T671)</f>
        <v>45679</v>
      </c>
      <c r="V671" s="71">
        <f ca="1">IF(Table1[[#This Row],[Hạn thanh toán]]="","",IF((U671-NOW())&lt;0,0,(U671-NOW())))</f>
        <v>0</v>
      </c>
      <c r="W671" s="69"/>
      <c r="X671" s="65" t="str">
        <f t="shared" ca="1" si="111"/>
        <v/>
      </c>
      <c r="Y671" s="65" t="str">
        <f t="shared" si="118"/>
        <v>Đã thanh toán</v>
      </c>
      <c r="Z671" s="250">
        <f>Table1[[#This Row],[Hạn thanh toán]]</f>
        <v>45679</v>
      </c>
      <c r="AA671" s="250">
        <f>Table1[[#This Row],[Ngày Thanh toán]]</f>
        <v>45691</v>
      </c>
      <c r="AD671" s="3" t="str">
        <f>IF(Table1[[#This Row],[Mã khách hàng]]="","",VLOOKUP($A671,Ma_KH!$A:$Q,Ma_KH!O$1,0))</f>
        <v>KL</v>
      </c>
      <c r="AE671" s="3" t="str">
        <f>IF(Table1[[#This Row],[Mã khách hàng]]="","",VLOOKUP($A671,Ma_KH!$A:$Q,Ma_KH!P$1,0))</f>
        <v>HN</v>
      </c>
      <c r="AF671" s="3" t="str">
        <f>VLOOKUP(A671,Ma_KH!A:Q,Ma_KH!J$1,0)</f>
        <v>Trần Thị Huệ</v>
      </c>
    </row>
    <row r="672" spans="1:32" ht="16.5">
      <c r="A672" s="66" t="s">
        <v>110</v>
      </c>
      <c r="B672" s="66"/>
      <c r="C672" s="67">
        <v>45680</v>
      </c>
      <c r="D672" s="68" t="s">
        <v>1169</v>
      </c>
      <c r="E672" s="67"/>
      <c r="F672" s="86"/>
      <c r="G672" s="66" t="s">
        <v>1170</v>
      </c>
      <c r="H672" s="69">
        <v>1633333</v>
      </c>
      <c r="I672" s="69">
        <v>81667</v>
      </c>
      <c r="J672" s="69">
        <f>(Table1[[#This Row],[Tiền hàng]]-Table1[[#This Row],[Tiền chiết khấu]])*8%</f>
        <v>124133.28</v>
      </c>
      <c r="K672" s="69">
        <v>1675799</v>
      </c>
      <c r="L672" s="8" t="s">
        <v>24</v>
      </c>
      <c r="M672" s="41">
        <v>45692</v>
      </c>
      <c r="N672" s="29" t="s">
        <v>4066</v>
      </c>
      <c r="O672" s="69">
        <f>IF(Table1[[#This Row],[Phân loại]]="Tồn đầu kỳ",Table1[[#This Row],[Tổng giá trị]],0)</f>
        <v>0</v>
      </c>
      <c r="P672" s="8">
        <f>IF(Table1[[#This Row],[Số còn phải thu ĐK]]&lt;&gt;0,0,IF(Table1[[#This Row],[Phân loại]]="Bán hàng",Table1[[#This Row],[Tổng giá trị]],-Table1[[#This Row],[Tổng giá trị]]))</f>
        <v>1675799</v>
      </c>
      <c r="Q672" s="18">
        <f t="shared" si="119"/>
        <v>1675799</v>
      </c>
      <c r="R672" s="8">
        <f>Table1[[#This Row],[Số còn phải thu ĐK]]+Table1[[#This Row],[Giá Trị HD sau CK]]-Table1[[#This Row],[Số tiền đã thu]]</f>
        <v>0</v>
      </c>
      <c r="S672" s="7">
        <f>IF(Table1[[#This Row],[Ngày hóa đơn]]&lt;&gt;"",Table1[[#This Row],[Ngày hóa đơn]],Table1[[#This Row],[Ngày hạch toán]])</f>
        <v>45680</v>
      </c>
      <c r="T672" s="8"/>
      <c r="U672" s="7">
        <f>IF(Table1[[#This Row],[Ngày tính CN]]="","",S672+T672)</f>
        <v>45680</v>
      </c>
      <c r="V672" s="71">
        <f ca="1">IF(Table1[[#This Row],[Hạn thanh toán]]="","",IF((U672-NOW())&lt;0,0,(U672-NOW())))</f>
        <v>0</v>
      </c>
      <c r="W672" s="69"/>
      <c r="X672" s="65" t="str">
        <f t="shared" ca="1" si="111"/>
        <v/>
      </c>
      <c r="Y672" s="65" t="str">
        <f t="shared" si="118"/>
        <v>Đã thanh toán</v>
      </c>
      <c r="Z672" s="250">
        <f>Table1[[#This Row],[Hạn thanh toán]]</f>
        <v>45680</v>
      </c>
      <c r="AA672" s="250">
        <f>Table1[[#This Row],[Ngày Thanh toán]]</f>
        <v>45692</v>
      </c>
      <c r="AD672" s="3" t="str">
        <f>IF(Table1[[#This Row],[Mã khách hàng]]="","",VLOOKUP($A672,Ma_KH!$A:$Q,Ma_KH!O$1,0))</f>
        <v>KL</v>
      </c>
      <c r="AE672" s="3" t="str">
        <f>IF(Table1[[#This Row],[Mã khách hàng]]="","",VLOOKUP($A672,Ma_KH!$A:$Q,Ma_KH!P$1,0))</f>
        <v>HN</v>
      </c>
      <c r="AF672" s="3" t="str">
        <f>VLOOKUP(A672,Ma_KH!A:Q,Ma_KH!J$1,0)</f>
        <v>Trần Thị Huệ</v>
      </c>
    </row>
    <row r="673" spans="1:32" ht="16.5">
      <c r="A673" s="73" t="s">
        <v>110</v>
      </c>
      <c r="B673" s="73"/>
      <c r="C673" s="75">
        <v>45681</v>
      </c>
      <c r="D673" s="76" t="s">
        <v>1171</v>
      </c>
      <c r="E673" s="75"/>
      <c r="F673" s="87"/>
      <c r="G673" s="73" t="s">
        <v>1172</v>
      </c>
      <c r="H673" s="69">
        <v>1615482</v>
      </c>
      <c r="I673" s="69">
        <v>0</v>
      </c>
      <c r="J673" s="69">
        <f>(Table1[[#This Row],[Tiền hàng]]-Table1[[#This Row],[Tiền chiết khấu]])*8%</f>
        <v>129238.56</v>
      </c>
      <c r="K673" s="69">
        <v>1744721</v>
      </c>
      <c r="L673" s="8" t="s">
        <v>24</v>
      </c>
      <c r="M673" s="41">
        <v>45682</v>
      </c>
      <c r="N673" s="29" t="s">
        <v>4064</v>
      </c>
      <c r="O673" s="69">
        <f>IF(Table1[[#This Row],[Phân loại]]="Tồn đầu kỳ",Table1[[#This Row],[Tổng giá trị]],0)</f>
        <v>0</v>
      </c>
      <c r="P673" s="8">
        <f>IF(Table1[[#This Row],[Số còn phải thu ĐK]]&lt;&gt;0,0,IF(Table1[[#This Row],[Phân loại]]="Bán hàng",Table1[[#This Row],[Tổng giá trị]],-Table1[[#This Row],[Tổng giá trị]]))</f>
        <v>1744721</v>
      </c>
      <c r="Q673" s="18">
        <f t="shared" si="119"/>
        <v>1744721</v>
      </c>
      <c r="R673" s="8">
        <f>Table1[[#This Row],[Số còn phải thu ĐK]]+Table1[[#This Row],[Giá Trị HD sau CK]]-Table1[[#This Row],[Số tiền đã thu]]</f>
        <v>0</v>
      </c>
      <c r="S673" s="7">
        <f>IF(Table1[[#This Row],[Ngày hóa đơn]]&lt;&gt;"",Table1[[#This Row],[Ngày hóa đơn]],Table1[[#This Row],[Ngày hạch toán]])</f>
        <v>45681</v>
      </c>
      <c r="T673" s="8"/>
      <c r="U673" s="7">
        <f>IF(Table1[[#This Row],[Ngày tính CN]]="","",S673+T673)</f>
        <v>45681</v>
      </c>
      <c r="V673" s="71">
        <f ca="1">IF(Table1[[#This Row],[Hạn thanh toán]]="","",IF((U673-NOW())&lt;0,0,(U673-NOW())))</f>
        <v>0</v>
      </c>
      <c r="W673" s="69"/>
      <c r="X673" s="65" t="str">
        <f t="shared" ca="1" si="111"/>
        <v/>
      </c>
      <c r="Y673" s="65" t="str">
        <f t="shared" si="118"/>
        <v>Đã thanh toán</v>
      </c>
      <c r="Z673" s="250">
        <f>Table1[[#This Row],[Hạn thanh toán]]</f>
        <v>45681</v>
      </c>
      <c r="AA673" s="250">
        <f>Table1[[#This Row],[Ngày Thanh toán]]</f>
        <v>45682</v>
      </c>
      <c r="AD673" s="3" t="str">
        <f>IF(Table1[[#This Row],[Mã khách hàng]]="","",VLOOKUP($A673,Ma_KH!$A:$Q,Ma_KH!O$1,0))</f>
        <v>KL</v>
      </c>
      <c r="AE673" s="3" t="str">
        <f>IF(Table1[[#This Row],[Mã khách hàng]]="","",VLOOKUP($A673,Ma_KH!$A:$Q,Ma_KH!P$1,0))</f>
        <v>HN</v>
      </c>
      <c r="AF673" s="3" t="str">
        <f>VLOOKUP(A673,Ma_KH!A:Q,Ma_KH!J$1,0)</f>
        <v>Trần Thị Huệ</v>
      </c>
    </row>
    <row r="674" spans="1:32" ht="16.5">
      <c r="A674" s="73" t="s">
        <v>110</v>
      </c>
      <c r="B674" s="73"/>
      <c r="C674" s="75">
        <v>45681</v>
      </c>
      <c r="D674" s="76" t="s">
        <v>1173</v>
      </c>
      <c r="E674" s="75"/>
      <c r="F674" s="87"/>
      <c r="G674" s="73" t="s">
        <v>1174</v>
      </c>
      <c r="H674" s="69">
        <v>1101465</v>
      </c>
      <c r="I674" s="69">
        <v>110147</v>
      </c>
      <c r="J674" s="69">
        <f>(Table1[[#This Row],[Tiền hàng]]-Table1[[#This Row],[Tiền chiết khấu]])*8%</f>
        <v>79305.440000000002</v>
      </c>
      <c r="K674" s="69">
        <v>1070623</v>
      </c>
      <c r="L674" s="8" t="s">
        <v>24</v>
      </c>
      <c r="M674" s="41">
        <v>45693</v>
      </c>
      <c r="N674" s="29" t="s">
        <v>4067</v>
      </c>
      <c r="O674" s="69">
        <f>IF(Table1[[#This Row],[Phân loại]]="Tồn đầu kỳ",Table1[[#This Row],[Tổng giá trị]],0)</f>
        <v>0</v>
      </c>
      <c r="P674" s="8">
        <f>IF(Table1[[#This Row],[Số còn phải thu ĐK]]&lt;&gt;0,0,IF(Table1[[#This Row],[Phân loại]]="Bán hàng",Table1[[#This Row],[Tổng giá trị]],-Table1[[#This Row],[Tổng giá trị]]))</f>
        <v>1070623</v>
      </c>
      <c r="Q674" s="18">
        <f t="shared" si="119"/>
        <v>1070623</v>
      </c>
      <c r="R674" s="8">
        <f>Table1[[#This Row],[Số còn phải thu ĐK]]+Table1[[#This Row],[Giá Trị HD sau CK]]-Table1[[#This Row],[Số tiền đã thu]]</f>
        <v>0</v>
      </c>
      <c r="S674" s="7">
        <f>IF(Table1[[#This Row],[Ngày hóa đơn]]&lt;&gt;"",Table1[[#This Row],[Ngày hóa đơn]],Table1[[#This Row],[Ngày hạch toán]])</f>
        <v>45681</v>
      </c>
      <c r="T674" s="8"/>
      <c r="U674" s="7">
        <f>IF(Table1[[#This Row],[Ngày tính CN]]="","",S674+T674)</f>
        <v>45681</v>
      </c>
      <c r="V674" s="71">
        <f ca="1">IF(Table1[[#This Row],[Hạn thanh toán]]="","",IF((U674-NOW())&lt;0,0,(U674-NOW())))</f>
        <v>0</v>
      </c>
      <c r="W674" s="69"/>
      <c r="X674" s="65" t="str">
        <f t="shared" ca="1" si="111"/>
        <v/>
      </c>
      <c r="Y674" s="65" t="str">
        <f t="shared" si="118"/>
        <v>Đã thanh toán</v>
      </c>
      <c r="Z674" s="250">
        <f>Table1[[#This Row],[Hạn thanh toán]]</f>
        <v>45681</v>
      </c>
      <c r="AA674" s="250">
        <f>Table1[[#This Row],[Ngày Thanh toán]]</f>
        <v>45693</v>
      </c>
      <c r="AD674" s="3" t="str">
        <f>IF(Table1[[#This Row],[Mã khách hàng]]="","",VLOOKUP($A674,Ma_KH!$A:$Q,Ma_KH!O$1,0))</f>
        <v>KL</v>
      </c>
      <c r="AE674" s="3" t="str">
        <f>IF(Table1[[#This Row],[Mã khách hàng]]="","",VLOOKUP($A674,Ma_KH!$A:$Q,Ma_KH!P$1,0))</f>
        <v>HN</v>
      </c>
      <c r="AF674" s="3" t="str">
        <f>VLOOKUP(A674,Ma_KH!A:Q,Ma_KH!J$1,0)</f>
        <v>Trần Thị Huệ</v>
      </c>
    </row>
    <row r="675" spans="1:32" ht="16.5">
      <c r="A675" s="66" t="s">
        <v>110</v>
      </c>
      <c r="B675" s="213" t="s">
        <v>4476</v>
      </c>
      <c r="C675" s="67">
        <v>45681</v>
      </c>
      <c r="D675" s="68" t="s">
        <v>1175</v>
      </c>
      <c r="E675" s="67"/>
      <c r="F675" s="86"/>
      <c r="G675" s="66" t="s">
        <v>1176</v>
      </c>
      <c r="H675" s="69">
        <v>1289600</v>
      </c>
      <c r="I675" s="69">
        <v>90272</v>
      </c>
      <c r="J675" s="69">
        <f>(Table1[[#This Row],[Tiền hàng]]-Table1[[#This Row],[Tiền chiết khấu]])*8%</f>
        <v>95946.240000000005</v>
      </c>
      <c r="K675" s="69">
        <v>1295274</v>
      </c>
      <c r="L675" s="8" t="s">
        <v>24</v>
      </c>
      <c r="M675" s="41">
        <v>45720</v>
      </c>
      <c r="N675" s="29" t="s">
        <v>4458</v>
      </c>
      <c r="O675" s="69">
        <f>IF(Table1[[#This Row],[Phân loại]]="Tồn đầu kỳ",Table1[[#This Row],[Tổng giá trị]],0)</f>
        <v>0</v>
      </c>
      <c r="P675" s="8">
        <f>IF(Table1[[#This Row],[Số còn phải thu ĐK]]&lt;&gt;0,0,IF(Table1[[#This Row],[Phân loại]]="Bán hàng",Table1[[#This Row],[Tổng giá trị]],-Table1[[#This Row],[Tổng giá trị]]))</f>
        <v>1295274</v>
      </c>
      <c r="Q675" s="18">
        <f t="shared" si="119"/>
        <v>1295274</v>
      </c>
      <c r="R675" s="8">
        <f>Table1[[#This Row],[Số còn phải thu ĐK]]+Table1[[#This Row],[Giá Trị HD sau CK]]-Table1[[#This Row],[Số tiền đã thu]]</f>
        <v>0</v>
      </c>
      <c r="S675" s="7">
        <f>IF(Table1[[#This Row],[Ngày hóa đơn]]&lt;&gt;"",Table1[[#This Row],[Ngày hóa đơn]],Table1[[#This Row],[Ngày hạch toán]])</f>
        <v>45681</v>
      </c>
      <c r="T675" s="8"/>
      <c r="U675" s="7">
        <f>IF(Table1[[#This Row],[Ngày tính CN]]="","",S675+T675)</f>
        <v>45681</v>
      </c>
      <c r="V675" s="71">
        <f ca="1">IF(Table1[[#This Row],[Hạn thanh toán]]="","",IF((U675-NOW())&lt;0,0,(U675-NOW())))</f>
        <v>0</v>
      </c>
      <c r="W675" s="69"/>
      <c r="X675" s="65" t="str">
        <f t="shared" ca="1" si="111"/>
        <v/>
      </c>
      <c r="Y675" s="65" t="str">
        <f t="shared" si="118"/>
        <v>Đã thanh toán</v>
      </c>
      <c r="Z675" s="250">
        <f>Table1[[#This Row],[Hạn thanh toán]]</f>
        <v>45681</v>
      </c>
      <c r="AA675" s="250">
        <f>Table1[[#This Row],[Ngày Thanh toán]]</f>
        <v>45720</v>
      </c>
      <c r="AD675" s="3" t="str">
        <f>IF(Table1[[#This Row],[Mã khách hàng]]="","",VLOOKUP($A675,Ma_KH!$A:$Q,Ma_KH!O$1,0))</f>
        <v>KL</v>
      </c>
      <c r="AE675" s="3" t="str">
        <f>IF(Table1[[#This Row],[Mã khách hàng]]="","",VLOOKUP($A675,Ma_KH!$A:$Q,Ma_KH!P$1,0))</f>
        <v>HN</v>
      </c>
      <c r="AF675" s="3" t="str">
        <f>VLOOKUP(A675,Ma_KH!A:Q,Ma_KH!J$1,0)</f>
        <v>Trần Thị Huệ</v>
      </c>
    </row>
    <row r="676" spans="1:32" ht="16.5">
      <c r="A676" s="73" t="s">
        <v>110</v>
      </c>
      <c r="B676" s="73"/>
      <c r="C676" s="75">
        <v>45682</v>
      </c>
      <c r="D676" s="76" t="s">
        <v>1177</v>
      </c>
      <c r="E676" s="75"/>
      <c r="F676" s="87"/>
      <c r="G676" s="73" t="s">
        <v>1178</v>
      </c>
      <c r="H676" s="69">
        <v>702152</v>
      </c>
      <c r="I676" s="69">
        <v>0</v>
      </c>
      <c r="J676" s="69">
        <f>(Table1[[#This Row],[Tiền hàng]]-Table1[[#This Row],[Tiền chiết khấu]])*8%</f>
        <v>56172.160000000003</v>
      </c>
      <c r="K676" s="69">
        <v>758324</v>
      </c>
      <c r="L676" s="8" t="s">
        <v>24</v>
      </c>
      <c r="M676" s="41">
        <v>45683</v>
      </c>
      <c r="N676" s="29" t="s">
        <v>4068</v>
      </c>
      <c r="O676" s="69">
        <f>IF(Table1[[#This Row],[Phân loại]]="Tồn đầu kỳ",Table1[[#This Row],[Tổng giá trị]],0)</f>
        <v>0</v>
      </c>
      <c r="P676" s="8">
        <f>IF(Table1[[#This Row],[Số còn phải thu ĐK]]&lt;&gt;0,0,IF(Table1[[#This Row],[Phân loại]]="Bán hàng",Table1[[#This Row],[Tổng giá trị]],-Table1[[#This Row],[Tổng giá trị]]))</f>
        <v>758324</v>
      </c>
      <c r="Q676" s="18">
        <f t="shared" si="119"/>
        <v>758324</v>
      </c>
      <c r="R676" s="8">
        <f>Table1[[#This Row],[Số còn phải thu ĐK]]+Table1[[#This Row],[Giá Trị HD sau CK]]-Table1[[#This Row],[Số tiền đã thu]]</f>
        <v>0</v>
      </c>
      <c r="S676" s="7">
        <f>IF(Table1[[#This Row],[Ngày hóa đơn]]&lt;&gt;"",Table1[[#This Row],[Ngày hóa đơn]],Table1[[#This Row],[Ngày hạch toán]])</f>
        <v>45682</v>
      </c>
      <c r="T676" s="8"/>
      <c r="U676" s="7">
        <f>IF(Table1[[#This Row],[Ngày tính CN]]="","",S676+T676)</f>
        <v>45682</v>
      </c>
      <c r="V676" s="71">
        <f ca="1">IF(Table1[[#This Row],[Hạn thanh toán]]="","",IF((U676-NOW())&lt;0,0,(U676-NOW())))</f>
        <v>0</v>
      </c>
      <c r="W676" s="69"/>
      <c r="X676" s="65" t="str">
        <f t="shared" ca="1" si="111"/>
        <v/>
      </c>
      <c r="Y676" s="65" t="str">
        <f t="shared" si="118"/>
        <v>Đã thanh toán</v>
      </c>
      <c r="Z676" s="250">
        <f>Table1[[#This Row],[Hạn thanh toán]]</f>
        <v>45682</v>
      </c>
      <c r="AA676" s="250">
        <f>Table1[[#This Row],[Ngày Thanh toán]]</f>
        <v>45683</v>
      </c>
      <c r="AD676" s="3" t="str">
        <f>IF(Table1[[#This Row],[Mã khách hàng]]="","",VLOOKUP($A676,Ma_KH!$A:$Q,Ma_KH!O$1,0))</f>
        <v>KL</v>
      </c>
      <c r="AE676" s="3" t="str">
        <f>IF(Table1[[#This Row],[Mã khách hàng]]="","",VLOOKUP($A676,Ma_KH!$A:$Q,Ma_KH!P$1,0))</f>
        <v>HN</v>
      </c>
      <c r="AF676" s="3" t="str">
        <f>VLOOKUP(A676,Ma_KH!A:Q,Ma_KH!J$1,0)</f>
        <v>Trần Thị Huệ</v>
      </c>
    </row>
    <row r="677" spans="1:32" ht="16.5">
      <c r="A677" s="73" t="s">
        <v>110</v>
      </c>
      <c r="B677" s="73"/>
      <c r="C677" s="75">
        <v>45682</v>
      </c>
      <c r="D677" s="76" t="s">
        <v>1179</v>
      </c>
      <c r="E677" s="75"/>
      <c r="F677" s="87"/>
      <c r="G677" s="73" t="s">
        <v>587</v>
      </c>
      <c r="H677" s="69">
        <v>5892710</v>
      </c>
      <c r="I677" s="69">
        <v>471417</v>
      </c>
      <c r="J677" s="69">
        <f>(Table1[[#This Row],[Tiền hàng]]-Table1[[#This Row],[Tiền chiết khấu]])*8%</f>
        <v>433703.44</v>
      </c>
      <c r="K677" s="69">
        <v>5854996</v>
      </c>
      <c r="L677" s="8" t="s">
        <v>24</v>
      </c>
      <c r="M677" s="41">
        <v>45692</v>
      </c>
      <c r="N677" s="29" t="s">
        <v>4069</v>
      </c>
      <c r="O677" s="69">
        <f>IF(Table1[[#This Row],[Phân loại]]="Tồn đầu kỳ",Table1[[#This Row],[Tổng giá trị]],0)</f>
        <v>0</v>
      </c>
      <c r="P677" s="8">
        <f>IF(Table1[[#This Row],[Số còn phải thu ĐK]]&lt;&gt;0,0,IF(Table1[[#This Row],[Phân loại]]="Bán hàng",Table1[[#This Row],[Tổng giá trị]],-Table1[[#This Row],[Tổng giá trị]]))</f>
        <v>5854996</v>
      </c>
      <c r="Q677" s="18">
        <f t="shared" si="119"/>
        <v>5854996</v>
      </c>
      <c r="R677" s="8">
        <f>Table1[[#This Row],[Số còn phải thu ĐK]]+Table1[[#This Row],[Giá Trị HD sau CK]]-Table1[[#This Row],[Số tiền đã thu]]</f>
        <v>0</v>
      </c>
      <c r="S677" s="7">
        <f>IF(Table1[[#This Row],[Ngày hóa đơn]]&lt;&gt;"",Table1[[#This Row],[Ngày hóa đơn]],Table1[[#This Row],[Ngày hạch toán]])</f>
        <v>45682</v>
      </c>
      <c r="T677" s="8"/>
      <c r="U677" s="7">
        <f>IF(Table1[[#This Row],[Ngày tính CN]]="","",S677+T677)</f>
        <v>45682</v>
      </c>
      <c r="V677" s="71">
        <f ca="1">IF(Table1[[#This Row],[Hạn thanh toán]]="","",IF((U677-NOW())&lt;0,0,(U677-NOW())))</f>
        <v>0</v>
      </c>
      <c r="W677" s="69"/>
      <c r="X677" s="65" t="str">
        <f t="shared" ca="1" si="111"/>
        <v/>
      </c>
      <c r="Y677" s="65" t="str">
        <f t="shared" si="118"/>
        <v>Đã thanh toán</v>
      </c>
      <c r="Z677" s="250">
        <f>Table1[[#This Row],[Hạn thanh toán]]</f>
        <v>45682</v>
      </c>
      <c r="AA677" s="250">
        <f>Table1[[#This Row],[Ngày Thanh toán]]</f>
        <v>45692</v>
      </c>
      <c r="AD677" s="3" t="str">
        <f>IF(Table1[[#This Row],[Mã khách hàng]]="","",VLOOKUP($A677,Ma_KH!$A:$Q,Ma_KH!O$1,0))</f>
        <v>KL</v>
      </c>
      <c r="AE677" s="3" t="str">
        <f>IF(Table1[[#This Row],[Mã khách hàng]]="","",VLOOKUP($A677,Ma_KH!$A:$Q,Ma_KH!P$1,0))</f>
        <v>HN</v>
      </c>
      <c r="AF677" s="3" t="str">
        <f>VLOOKUP(A677,Ma_KH!A:Q,Ma_KH!J$1,0)</f>
        <v>Trần Thị Huệ</v>
      </c>
    </row>
    <row r="678" spans="1:32" ht="16.5">
      <c r="A678" s="66" t="s">
        <v>110</v>
      </c>
      <c r="B678" s="66"/>
      <c r="C678" s="67">
        <v>45682</v>
      </c>
      <c r="D678" s="68" t="s">
        <v>1180</v>
      </c>
      <c r="E678" s="67"/>
      <c r="F678" s="86"/>
      <c r="G678" s="66" t="s">
        <v>1181</v>
      </c>
      <c r="H678" s="69">
        <v>1979982</v>
      </c>
      <c r="I678" s="69">
        <v>118799</v>
      </c>
      <c r="J678" s="69">
        <f>(Table1[[#This Row],[Tiền hàng]]-Table1[[#This Row],[Tiền chiết khấu]])*8%</f>
        <v>148894.64000000001</v>
      </c>
      <c r="K678" s="69">
        <v>2010078</v>
      </c>
      <c r="L678" s="8" t="s">
        <v>24</v>
      </c>
      <c r="M678" s="41">
        <v>45692</v>
      </c>
      <c r="N678" s="29" t="s">
        <v>4070</v>
      </c>
      <c r="O678" s="69">
        <f>IF(Table1[[#This Row],[Phân loại]]="Tồn đầu kỳ",Table1[[#This Row],[Tổng giá trị]],0)</f>
        <v>0</v>
      </c>
      <c r="P678" s="8">
        <f>IF(Table1[[#This Row],[Số còn phải thu ĐK]]&lt;&gt;0,0,IF(Table1[[#This Row],[Phân loại]]="Bán hàng",Table1[[#This Row],[Tổng giá trị]],-Table1[[#This Row],[Tổng giá trị]]))</f>
        <v>2010078</v>
      </c>
      <c r="Q678" s="18">
        <f t="shared" si="119"/>
        <v>2010078</v>
      </c>
      <c r="R678" s="8">
        <f>Table1[[#This Row],[Số còn phải thu ĐK]]+Table1[[#This Row],[Giá Trị HD sau CK]]-Table1[[#This Row],[Số tiền đã thu]]</f>
        <v>0</v>
      </c>
      <c r="S678" s="7">
        <f>IF(Table1[[#This Row],[Ngày hóa đơn]]&lt;&gt;"",Table1[[#This Row],[Ngày hóa đơn]],Table1[[#This Row],[Ngày hạch toán]])</f>
        <v>45682</v>
      </c>
      <c r="T678" s="8"/>
      <c r="U678" s="7">
        <f>IF(Table1[[#This Row],[Ngày tính CN]]="","",S678+T678)</f>
        <v>45682</v>
      </c>
      <c r="V678" s="71">
        <f ca="1">IF(Table1[[#This Row],[Hạn thanh toán]]="","",IF((U678-NOW())&lt;0,0,(U678-NOW())))</f>
        <v>0</v>
      </c>
      <c r="W678" s="69"/>
      <c r="X678" s="65" t="str">
        <f t="shared" ca="1" si="111"/>
        <v/>
      </c>
      <c r="Y678" s="65" t="str">
        <f t="shared" si="118"/>
        <v>Đã thanh toán</v>
      </c>
      <c r="Z678" s="250">
        <f>Table1[[#This Row],[Hạn thanh toán]]</f>
        <v>45682</v>
      </c>
      <c r="AA678" s="250">
        <f>Table1[[#This Row],[Ngày Thanh toán]]</f>
        <v>45692</v>
      </c>
      <c r="AD678" s="3" t="str">
        <f>IF(Table1[[#This Row],[Mã khách hàng]]="","",VLOOKUP($A678,Ma_KH!$A:$Q,Ma_KH!O$1,0))</f>
        <v>KL</v>
      </c>
      <c r="AE678" s="3" t="str">
        <f>IF(Table1[[#This Row],[Mã khách hàng]]="","",VLOOKUP($A678,Ma_KH!$A:$Q,Ma_KH!P$1,0))</f>
        <v>HN</v>
      </c>
      <c r="AF678" s="3" t="str">
        <f>VLOOKUP(A678,Ma_KH!A:Q,Ma_KH!J$1,0)</f>
        <v>Trần Thị Huệ</v>
      </c>
    </row>
    <row r="679" spans="1:32" ht="16.5">
      <c r="A679" s="66" t="s">
        <v>110</v>
      </c>
      <c r="B679" s="66"/>
      <c r="C679" s="67">
        <v>45691</v>
      </c>
      <c r="D679" s="68" t="s">
        <v>1182</v>
      </c>
      <c r="E679" s="67"/>
      <c r="F679" s="86"/>
      <c r="G679" s="66" t="s">
        <v>1183</v>
      </c>
      <c r="H679" s="69">
        <v>3257543</v>
      </c>
      <c r="I679" s="69">
        <v>260603</v>
      </c>
      <c r="J679" s="69">
        <f>(Table1[[#This Row],[Tiền hàng]]-Table1[[#This Row],[Tiền chiết khấu]])*8%</f>
        <v>239755.2</v>
      </c>
      <c r="K679" s="69">
        <v>3236695</v>
      </c>
      <c r="L679" s="8" t="s">
        <v>24</v>
      </c>
      <c r="M679" s="41">
        <v>45699</v>
      </c>
      <c r="N679" s="29" t="s">
        <v>4071</v>
      </c>
      <c r="O679" s="69">
        <f>IF(Table1[[#This Row],[Phân loại]]="Tồn đầu kỳ",Table1[[#This Row],[Tổng giá trị]],0)</f>
        <v>0</v>
      </c>
      <c r="P679" s="8">
        <f>IF(Table1[[#This Row],[Số còn phải thu ĐK]]&lt;&gt;0,0,IF(Table1[[#This Row],[Phân loại]]="Bán hàng",Table1[[#This Row],[Tổng giá trị]],-Table1[[#This Row],[Tổng giá trị]]))</f>
        <v>3236695</v>
      </c>
      <c r="Q679" s="18">
        <f t="shared" si="119"/>
        <v>3236695</v>
      </c>
      <c r="R679" s="8">
        <f>Table1[[#This Row],[Số còn phải thu ĐK]]+Table1[[#This Row],[Giá Trị HD sau CK]]-Table1[[#This Row],[Số tiền đã thu]]</f>
        <v>0</v>
      </c>
      <c r="S679" s="7">
        <f>IF(Table1[[#This Row],[Ngày hóa đơn]]&lt;&gt;"",Table1[[#This Row],[Ngày hóa đơn]],Table1[[#This Row],[Ngày hạch toán]])</f>
        <v>45691</v>
      </c>
      <c r="T679" s="8"/>
      <c r="U679" s="7">
        <f>IF(Table1[[#This Row],[Ngày tính CN]]="","",S679+T679)</f>
        <v>45691</v>
      </c>
      <c r="V679" s="71">
        <f ca="1">IF(Table1[[#This Row],[Hạn thanh toán]]="","",IF((U679-NOW())&lt;0,0,(U679-NOW())))</f>
        <v>0</v>
      </c>
      <c r="W679" s="69"/>
      <c r="X679" s="65" t="str">
        <f t="shared" ca="1" si="111"/>
        <v/>
      </c>
      <c r="Y679" s="65" t="str">
        <f t="shared" si="118"/>
        <v>Đã thanh toán</v>
      </c>
      <c r="Z679" s="250">
        <f>Table1[[#This Row],[Hạn thanh toán]]</f>
        <v>45691</v>
      </c>
      <c r="AA679" s="250">
        <f>Table1[[#This Row],[Ngày Thanh toán]]</f>
        <v>45699</v>
      </c>
      <c r="AD679" s="3" t="str">
        <f>IF(Table1[[#This Row],[Mã khách hàng]]="","",VLOOKUP($A679,Ma_KH!$A:$Q,Ma_KH!O$1,0))</f>
        <v>KL</v>
      </c>
      <c r="AE679" s="3" t="str">
        <f>IF(Table1[[#This Row],[Mã khách hàng]]="","",VLOOKUP($A679,Ma_KH!$A:$Q,Ma_KH!P$1,0))</f>
        <v>HN</v>
      </c>
      <c r="AF679" s="3" t="str">
        <f>VLOOKUP(A679,Ma_KH!A:Q,Ma_KH!J$1,0)</f>
        <v>Trần Thị Huệ</v>
      </c>
    </row>
    <row r="680" spans="1:32" ht="16.5">
      <c r="A680" s="66" t="s">
        <v>110</v>
      </c>
      <c r="B680" s="66"/>
      <c r="C680" s="67">
        <v>45694</v>
      </c>
      <c r="D680" s="68" t="s">
        <v>1184</v>
      </c>
      <c r="E680" s="67"/>
      <c r="F680" s="86"/>
      <c r="G680" s="66" t="s">
        <v>1185</v>
      </c>
      <c r="H680" s="69">
        <v>2078700</v>
      </c>
      <c r="I680" s="69">
        <v>0</v>
      </c>
      <c r="J680" s="69">
        <f>(Table1[[#This Row],[Tiền hàng]]-Table1[[#This Row],[Tiền chiết khấu]])*8%</f>
        <v>166296</v>
      </c>
      <c r="K680" s="69">
        <v>2244996</v>
      </c>
      <c r="L680" s="8" t="s">
        <v>24</v>
      </c>
      <c r="M680" s="41">
        <v>45694</v>
      </c>
      <c r="N680" s="29" t="s">
        <v>4072</v>
      </c>
      <c r="O680" s="69">
        <f>IF(Table1[[#This Row],[Phân loại]]="Tồn đầu kỳ",Table1[[#This Row],[Tổng giá trị]],0)</f>
        <v>0</v>
      </c>
      <c r="P680" s="8">
        <f>IF(Table1[[#This Row],[Số còn phải thu ĐK]]&lt;&gt;0,0,IF(Table1[[#This Row],[Phân loại]]="Bán hàng",Table1[[#This Row],[Tổng giá trị]],-Table1[[#This Row],[Tổng giá trị]]))</f>
        <v>2244996</v>
      </c>
      <c r="Q680" s="18">
        <f t="shared" si="119"/>
        <v>2244996</v>
      </c>
      <c r="R680" s="8">
        <f>Table1[[#This Row],[Số còn phải thu ĐK]]+Table1[[#This Row],[Giá Trị HD sau CK]]-Table1[[#This Row],[Số tiền đã thu]]</f>
        <v>0</v>
      </c>
      <c r="S680" s="7">
        <f>IF(Table1[[#This Row],[Ngày hóa đơn]]&lt;&gt;"",Table1[[#This Row],[Ngày hóa đơn]],Table1[[#This Row],[Ngày hạch toán]])</f>
        <v>45694</v>
      </c>
      <c r="T680" s="8"/>
      <c r="U680" s="7">
        <f>IF(Table1[[#This Row],[Ngày tính CN]]="","",S680+T680)</f>
        <v>45694</v>
      </c>
      <c r="V680" s="71">
        <f ca="1">IF(Table1[[#This Row],[Hạn thanh toán]]="","",IF((U680-NOW())&lt;0,0,(U680-NOW())))</f>
        <v>0</v>
      </c>
      <c r="W680" s="69"/>
      <c r="X680" s="65" t="str">
        <f t="shared" ca="1" si="111"/>
        <v/>
      </c>
      <c r="Y680" s="65" t="str">
        <f t="shared" si="118"/>
        <v>Đã thanh toán</v>
      </c>
      <c r="Z680" s="250">
        <f>Table1[[#This Row],[Hạn thanh toán]]</f>
        <v>45694</v>
      </c>
      <c r="AA680" s="250">
        <f>Table1[[#This Row],[Ngày Thanh toán]]</f>
        <v>45694</v>
      </c>
      <c r="AD680" s="3" t="str">
        <f>IF(Table1[[#This Row],[Mã khách hàng]]="","",VLOOKUP($A680,Ma_KH!$A:$Q,Ma_KH!O$1,0))</f>
        <v>KL</v>
      </c>
      <c r="AE680" s="3" t="str">
        <f>IF(Table1[[#This Row],[Mã khách hàng]]="","",VLOOKUP($A680,Ma_KH!$A:$Q,Ma_KH!P$1,0))</f>
        <v>HN</v>
      </c>
      <c r="AF680" s="3" t="str">
        <f>VLOOKUP(A680,Ma_KH!A:Q,Ma_KH!J$1,0)</f>
        <v>Trần Thị Huệ</v>
      </c>
    </row>
    <row r="681" spans="1:32" ht="16.5">
      <c r="A681" s="73" t="s">
        <v>110</v>
      </c>
      <c r="B681" s="73"/>
      <c r="C681" s="75">
        <v>45717</v>
      </c>
      <c r="D681" s="76" t="s">
        <v>1186</v>
      </c>
      <c r="E681" s="75"/>
      <c r="F681" s="87"/>
      <c r="G681" s="73" t="s">
        <v>1187</v>
      </c>
      <c r="H681" s="69">
        <v>9033800</v>
      </c>
      <c r="I681" s="69">
        <v>0</v>
      </c>
      <c r="J681" s="69">
        <f>(Table1[[#This Row],[Tiền hàng]]-Table1[[#This Row],[Tiền chiết khấu]])*8%</f>
        <v>722704</v>
      </c>
      <c r="K681" s="69">
        <v>9033800</v>
      </c>
      <c r="L681" s="8" t="s">
        <v>24</v>
      </c>
      <c r="M681" s="41">
        <v>45723</v>
      </c>
      <c r="N681" s="29" t="s">
        <v>4073</v>
      </c>
      <c r="O681" s="69">
        <f>IF(Table1[[#This Row],[Phân loại]]="Tồn đầu kỳ",Table1[[#This Row],[Tổng giá trị]],0)</f>
        <v>0</v>
      </c>
      <c r="P681" s="8">
        <f>IF(Table1[[#This Row],[Số còn phải thu ĐK]]&lt;&gt;0,0,IF(Table1[[#This Row],[Phân loại]]="Bán hàng",Table1[[#This Row],[Tổng giá trị]],-Table1[[#This Row],[Tổng giá trị]]))</f>
        <v>9033800</v>
      </c>
      <c r="Q681" s="18">
        <f t="shared" si="119"/>
        <v>9033800</v>
      </c>
      <c r="R681" s="8">
        <f>Table1[[#This Row],[Số còn phải thu ĐK]]+Table1[[#This Row],[Giá Trị HD sau CK]]-Table1[[#This Row],[Số tiền đã thu]]</f>
        <v>0</v>
      </c>
      <c r="S681" s="7">
        <f>IF(Table1[[#This Row],[Ngày hóa đơn]]&lt;&gt;"",Table1[[#This Row],[Ngày hóa đơn]],Table1[[#This Row],[Ngày hạch toán]])</f>
        <v>45717</v>
      </c>
      <c r="T681" s="8"/>
      <c r="U681" s="7">
        <f>IF(Table1[[#This Row],[Ngày tính CN]]="","",S681+T681)</f>
        <v>45717</v>
      </c>
      <c r="V681" s="71">
        <f ca="1">IF(Table1[[#This Row],[Hạn thanh toán]]="","",IF((U681-NOW())&lt;0,0,(U681-NOW())))</f>
        <v>0</v>
      </c>
      <c r="W681" s="69"/>
      <c r="X681" s="65" t="str">
        <f t="shared" ca="1" si="111"/>
        <v/>
      </c>
      <c r="Y681" s="65" t="str">
        <f t="shared" si="118"/>
        <v>Đã thanh toán</v>
      </c>
      <c r="Z681" s="250">
        <f>Table1[[#This Row],[Hạn thanh toán]]</f>
        <v>45717</v>
      </c>
      <c r="AA681" s="250">
        <f>Table1[[#This Row],[Ngày Thanh toán]]</f>
        <v>45723</v>
      </c>
      <c r="AD681" s="3" t="str">
        <f>IF(Table1[[#This Row],[Mã khách hàng]]="","",VLOOKUP($A681,Ma_KH!$A:$Q,Ma_KH!O$1,0))</f>
        <v>KL</v>
      </c>
      <c r="AE681" s="3" t="str">
        <f>IF(Table1[[#This Row],[Mã khách hàng]]="","",VLOOKUP($A681,Ma_KH!$A:$Q,Ma_KH!P$1,0))</f>
        <v>HN</v>
      </c>
      <c r="AF681" s="3" t="str">
        <f>VLOOKUP(A681,Ma_KH!A:Q,Ma_KH!J$1,0)</f>
        <v>Trần Thị Huệ</v>
      </c>
    </row>
    <row r="682" spans="1:32" ht="16.5">
      <c r="A682" s="73" t="s">
        <v>110</v>
      </c>
      <c r="B682" s="73"/>
      <c r="C682" s="75">
        <v>45717</v>
      </c>
      <c r="D682" s="76" t="s">
        <v>1188</v>
      </c>
      <c r="E682" s="75"/>
      <c r="F682" s="87"/>
      <c r="G682" s="73" t="s">
        <v>1189</v>
      </c>
      <c r="H682" s="69">
        <v>6585000</v>
      </c>
      <c r="I682" s="69">
        <v>0</v>
      </c>
      <c r="J682" s="69">
        <f>(Table1[[#This Row],[Tiền hàng]]-Table1[[#This Row],[Tiền chiết khấu]])*8%</f>
        <v>526800</v>
      </c>
      <c r="K682" s="69">
        <v>6585000</v>
      </c>
      <c r="L682" s="8" t="s">
        <v>24</v>
      </c>
      <c r="M682" s="41">
        <v>45719</v>
      </c>
      <c r="N682" s="29" t="s">
        <v>4075</v>
      </c>
      <c r="O682" s="69">
        <f>IF(Table1[[#This Row],[Phân loại]]="Tồn đầu kỳ",Table1[[#This Row],[Tổng giá trị]],0)</f>
        <v>0</v>
      </c>
      <c r="P682" s="8">
        <f>IF(Table1[[#This Row],[Số còn phải thu ĐK]]&lt;&gt;0,0,IF(Table1[[#This Row],[Phân loại]]="Bán hàng",Table1[[#This Row],[Tổng giá trị]],-Table1[[#This Row],[Tổng giá trị]]))</f>
        <v>6585000</v>
      </c>
      <c r="Q682" s="18">
        <f t="shared" si="119"/>
        <v>6585000</v>
      </c>
      <c r="R682" s="8">
        <f>Table1[[#This Row],[Số còn phải thu ĐK]]+Table1[[#This Row],[Giá Trị HD sau CK]]-Table1[[#This Row],[Số tiền đã thu]]</f>
        <v>0</v>
      </c>
      <c r="S682" s="7">
        <f>IF(Table1[[#This Row],[Ngày hóa đơn]]&lt;&gt;"",Table1[[#This Row],[Ngày hóa đơn]],Table1[[#This Row],[Ngày hạch toán]])</f>
        <v>45717</v>
      </c>
      <c r="T682" s="8"/>
      <c r="U682" s="7">
        <f>IF(Table1[[#This Row],[Ngày tính CN]]="","",S682+T682)</f>
        <v>45717</v>
      </c>
      <c r="V682" s="71">
        <f ca="1">IF(Table1[[#This Row],[Hạn thanh toán]]="","",IF((U682-NOW())&lt;0,0,(U682-NOW())))</f>
        <v>0</v>
      </c>
      <c r="W682" s="69"/>
      <c r="X682" s="65" t="str">
        <f t="shared" ca="1" si="111"/>
        <v/>
      </c>
      <c r="Y682" s="65" t="str">
        <f t="shared" si="118"/>
        <v>Đã thanh toán</v>
      </c>
      <c r="Z682" s="250">
        <f>Table1[[#This Row],[Hạn thanh toán]]</f>
        <v>45717</v>
      </c>
      <c r="AA682" s="250">
        <f>Table1[[#This Row],[Ngày Thanh toán]]</f>
        <v>45719</v>
      </c>
      <c r="AD682" s="3" t="str">
        <f>IF(Table1[[#This Row],[Mã khách hàng]]="","",VLOOKUP($A682,Ma_KH!$A:$Q,Ma_KH!O$1,0))</f>
        <v>KL</v>
      </c>
      <c r="AE682" s="3" t="str">
        <f>IF(Table1[[#This Row],[Mã khách hàng]]="","",VLOOKUP($A682,Ma_KH!$A:$Q,Ma_KH!P$1,0))</f>
        <v>HN</v>
      </c>
      <c r="AF682" s="3" t="str">
        <f>VLOOKUP(A682,Ma_KH!A:Q,Ma_KH!J$1,0)</f>
        <v>Trần Thị Huệ</v>
      </c>
    </row>
    <row r="683" spans="1:32" ht="16.5">
      <c r="A683" s="66" t="s">
        <v>110</v>
      </c>
      <c r="B683" s="66"/>
      <c r="C683" s="67">
        <v>45719</v>
      </c>
      <c r="D683" s="68" t="s">
        <v>1190</v>
      </c>
      <c r="E683" s="67"/>
      <c r="F683" s="86"/>
      <c r="G683" s="66" t="s">
        <v>1191</v>
      </c>
      <c r="H683" s="69">
        <v>1390000</v>
      </c>
      <c r="I683" s="69">
        <v>0</v>
      </c>
      <c r="J683" s="69">
        <f>(Table1[[#This Row],[Tiền hàng]]-Table1[[#This Row],[Tiền chiết khấu]])*8%</f>
        <v>111200</v>
      </c>
      <c r="K683" s="69">
        <v>1390000</v>
      </c>
      <c r="L683" s="8" t="s">
        <v>24</v>
      </c>
      <c r="M683" s="41">
        <v>45719</v>
      </c>
      <c r="N683" s="29" t="s">
        <v>4074</v>
      </c>
      <c r="O683" s="69">
        <f>IF(Table1[[#This Row],[Phân loại]]="Tồn đầu kỳ",Table1[[#This Row],[Tổng giá trị]],0)</f>
        <v>0</v>
      </c>
      <c r="P683" s="8">
        <f>IF(Table1[[#This Row],[Số còn phải thu ĐK]]&lt;&gt;0,0,IF(Table1[[#This Row],[Phân loại]]="Bán hàng",Table1[[#This Row],[Tổng giá trị]],-Table1[[#This Row],[Tổng giá trị]]))</f>
        <v>1390000</v>
      </c>
      <c r="Q683" s="18">
        <f t="shared" si="119"/>
        <v>1390000</v>
      </c>
      <c r="R683" s="8">
        <f>Table1[[#This Row],[Số còn phải thu ĐK]]+Table1[[#This Row],[Giá Trị HD sau CK]]-Table1[[#This Row],[Số tiền đã thu]]</f>
        <v>0</v>
      </c>
      <c r="S683" s="7">
        <f>IF(Table1[[#This Row],[Ngày hóa đơn]]&lt;&gt;"",Table1[[#This Row],[Ngày hóa đơn]],Table1[[#This Row],[Ngày hạch toán]])</f>
        <v>45719</v>
      </c>
      <c r="T683" s="8"/>
      <c r="U683" s="7">
        <f>IF(Table1[[#This Row],[Ngày tính CN]]="","",S683+T683)</f>
        <v>45719</v>
      </c>
      <c r="V683" s="71">
        <f ca="1">IF(Table1[[#This Row],[Hạn thanh toán]]="","",IF((U683-NOW())&lt;0,0,(U683-NOW())))</f>
        <v>0</v>
      </c>
      <c r="W683" s="69"/>
      <c r="X683" s="65" t="str">
        <f t="shared" ca="1" si="111"/>
        <v/>
      </c>
      <c r="Y683" s="65" t="str">
        <f t="shared" si="118"/>
        <v>Đã thanh toán</v>
      </c>
      <c r="Z683" s="250">
        <f>Table1[[#This Row],[Hạn thanh toán]]</f>
        <v>45719</v>
      </c>
      <c r="AA683" s="250">
        <f>Table1[[#This Row],[Ngày Thanh toán]]</f>
        <v>45719</v>
      </c>
      <c r="AD683" s="3" t="str">
        <f>IF(Table1[[#This Row],[Mã khách hàng]]="","",VLOOKUP($A683,Ma_KH!$A:$Q,Ma_KH!O$1,0))</f>
        <v>KL</v>
      </c>
      <c r="AE683" s="3" t="str">
        <f>IF(Table1[[#This Row],[Mã khách hàng]]="","",VLOOKUP($A683,Ma_KH!$A:$Q,Ma_KH!P$1,0))</f>
        <v>HN</v>
      </c>
      <c r="AF683" s="3" t="str">
        <f>VLOOKUP(A683,Ma_KH!A:Q,Ma_KH!J$1,0)</f>
        <v>Trần Thị Huệ</v>
      </c>
    </row>
    <row r="684" spans="1:32" ht="16.5">
      <c r="A684" s="66" t="s">
        <v>110</v>
      </c>
      <c r="B684" s="66"/>
      <c r="C684" s="67">
        <v>45727</v>
      </c>
      <c r="D684" s="68" t="s">
        <v>1192</v>
      </c>
      <c r="E684" s="67"/>
      <c r="F684" s="86"/>
      <c r="G684" s="66" t="s">
        <v>1193</v>
      </c>
      <c r="H684" s="69">
        <v>1400000</v>
      </c>
      <c r="I684" s="69">
        <v>0</v>
      </c>
      <c r="J684" s="69">
        <f>(Table1[[#This Row],[Tiền hàng]]-Table1[[#This Row],[Tiền chiết khấu]])*8%</f>
        <v>112000</v>
      </c>
      <c r="K684" s="69">
        <v>1400000</v>
      </c>
      <c r="L684" s="8" t="s">
        <v>24</v>
      </c>
      <c r="M684" s="41">
        <v>45728</v>
      </c>
      <c r="N684" s="29" t="s">
        <v>4076</v>
      </c>
      <c r="O684" s="69">
        <f>IF(Table1[[#This Row],[Phân loại]]="Tồn đầu kỳ",Table1[[#This Row],[Tổng giá trị]],0)</f>
        <v>0</v>
      </c>
      <c r="P684" s="8">
        <f>IF(Table1[[#This Row],[Số còn phải thu ĐK]]&lt;&gt;0,0,IF(Table1[[#This Row],[Phân loại]]="Bán hàng",Table1[[#This Row],[Tổng giá trị]],-Table1[[#This Row],[Tổng giá trị]]))</f>
        <v>1400000</v>
      </c>
      <c r="Q684" s="18">
        <f t="shared" si="119"/>
        <v>1400000</v>
      </c>
      <c r="R684" s="8">
        <f>Table1[[#This Row],[Số còn phải thu ĐK]]+Table1[[#This Row],[Giá Trị HD sau CK]]-Table1[[#This Row],[Số tiền đã thu]]</f>
        <v>0</v>
      </c>
      <c r="S684" s="7">
        <f>IF(Table1[[#This Row],[Ngày hóa đơn]]&lt;&gt;"",Table1[[#This Row],[Ngày hóa đơn]],Table1[[#This Row],[Ngày hạch toán]])</f>
        <v>45727</v>
      </c>
      <c r="T684" s="8"/>
      <c r="U684" s="7">
        <f>IF(Table1[[#This Row],[Ngày tính CN]]="","",S684+T684)</f>
        <v>45727</v>
      </c>
      <c r="V684" s="71">
        <f ca="1">IF(Table1[[#This Row],[Hạn thanh toán]]="","",IF((U684-NOW())&lt;0,0,(U684-NOW())))</f>
        <v>0</v>
      </c>
      <c r="W684" s="69"/>
      <c r="X684" s="65" t="str">
        <f t="shared" ca="1" si="111"/>
        <v/>
      </c>
      <c r="Y684" s="65" t="str">
        <f t="shared" si="118"/>
        <v>Đã thanh toán</v>
      </c>
      <c r="Z684" s="250">
        <f>Table1[[#This Row],[Hạn thanh toán]]</f>
        <v>45727</v>
      </c>
      <c r="AA684" s="250">
        <f>Table1[[#This Row],[Ngày Thanh toán]]</f>
        <v>45728</v>
      </c>
      <c r="AD684" s="3" t="str">
        <f>IF(Table1[[#This Row],[Mã khách hàng]]="","",VLOOKUP($A684,Ma_KH!$A:$Q,Ma_KH!O$1,0))</f>
        <v>KL</v>
      </c>
      <c r="AE684" s="3" t="str">
        <f>IF(Table1[[#This Row],[Mã khách hàng]]="","",VLOOKUP($A684,Ma_KH!$A:$Q,Ma_KH!P$1,0))</f>
        <v>HN</v>
      </c>
      <c r="AF684" s="3" t="str">
        <f>VLOOKUP(A684,Ma_KH!A:Q,Ma_KH!J$1,0)</f>
        <v>Trần Thị Huệ</v>
      </c>
    </row>
    <row r="685" spans="1:32" ht="16.5">
      <c r="A685" s="66" t="s">
        <v>110</v>
      </c>
      <c r="B685" s="66"/>
      <c r="C685" s="67">
        <v>45748</v>
      </c>
      <c r="D685" s="68" t="s">
        <v>1194</v>
      </c>
      <c r="E685" s="67"/>
      <c r="F685" s="86"/>
      <c r="G685" s="66" t="s">
        <v>1195</v>
      </c>
      <c r="H685" s="69">
        <v>703244</v>
      </c>
      <c r="I685" s="69">
        <v>0</v>
      </c>
      <c r="J685" s="69">
        <f>(Table1[[#This Row],[Tiền hàng]]-Table1[[#This Row],[Tiền chiết khấu]])*8%</f>
        <v>56259.520000000004</v>
      </c>
      <c r="K685" s="69">
        <v>759504</v>
      </c>
      <c r="L685" s="8" t="s">
        <v>24</v>
      </c>
      <c r="M685" s="41">
        <v>45749</v>
      </c>
      <c r="N685" s="29" t="s">
        <v>4077</v>
      </c>
      <c r="O685" s="69">
        <f>IF(Table1[[#This Row],[Phân loại]]="Tồn đầu kỳ",Table1[[#This Row],[Tổng giá trị]],0)</f>
        <v>0</v>
      </c>
      <c r="P685" s="8">
        <f>IF(Table1[[#This Row],[Số còn phải thu ĐK]]&lt;&gt;0,0,IF(Table1[[#This Row],[Phân loại]]="Bán hàng",Table1[[#This Row],[Tổng giá trị]],-Table1[[#This Row],[Tổng giá trị]]))</f>
        <v>759504</v>
      </c>
      <c r="Q685" s="18">
        <f t="shared" si="119"/>
        <v>759504</v>
      </c>
      <c r="R685" s="8">
        <f>Table1[[#This Row],[Số còn phải thu ĐK]]+Table1[[#This Row],[Giá Trị HD sau CK]]-Table1[[#This Row],[Số tiền đã thu]]</f>
        <v>0</v>
      </c>
      <c r="S685" s="7">
        <f>IF(Table1[[#This Row],[Ngày hóa đơn]]&lt;&gt;"",Table1[[#This Row],[Ngày hóa đơn]],Table1[[#This Row],[Ngày hạch toán]])</f>
        <v>45748</v>
      </c>
      <c r="T685" s="8"/>
      <c r="U685" s="7">
        <f>IF(Table1[[#This Row],[Ngày tính CN]]="","",S685+T685)</f>
        <v>45748</v>
      </c>
      <c r="V685" s="71">
        <f ca="1">IF(Table1[[#This Row],[Hạn thanh toán]]="","",IF((U685-NOW())&lt;0,0,(U685-NOW())))</f>
        <v>0</v>
      </c>
      <c r="W685" s="69"/>
      <c r="X685" s="65" t="str">
        <f t="shared" ca="1" si="111"/>
        <v/>
      </c>
      <c r="Y685" s="65" t="str">
        <f t="shared" si="118"/>
        <v>Đã thanh toán</v>
      </c>
      <c r="Z685" s="250">
        <f>Table1[[#This Row],[Hạn thanh toán]]</f>
        <v>45748</v>
      </c>
      <c r="AA685" s="250">
        <f>Table1[[#This Row],[Ngày Thanh toán]]</f>
        <v>45749</v>
      </c>
      <c r="AD685" s="3" t="str">
        <f>IF(Table1[[#This Row],[Mã khách hàng]]="","",VLOOKUP($A685,Ma_KH!$A:$Q,Ma_KH!O$1,0))</f>
        <v>KL</v>
      </c>
      <c r="AE685" s="3" t="str">
        <f>IF(Table1[[#This Row],[Mã khách hàng]]="","",VLOOKUP($A685,Ma_KH!$A:$Q,Ma_KH!P$1,0))</f>
        <v>HN</v>
      </c>
      <c r="AF685" s="3" t="str">
        <f>VLOOKUP(A685,Ma_KH!A:Q,Ma_KH!J$1,0)</f>
        <v>Trần Thị Huệ</v>
      </c>
    </row>
    <row r="686" spans="1:32" ht="16.5">
      <c r="A686" s="66" t="s">
        <v>110</v>
      </c>
      <c r="B686" s="66"/>
      <c r="C686" s="67">
        <v>45756</v>
      </c>
      <c r="D686" s="68" t="s">
        <v>1196</v>
      </c>
      <c r="E686" s="67"/>
      <c r="F686" s="86"/>
      <c r="G686" s="66" t="s">
        <v>1197</v>
      </c>
      <c r="H686" s="69">
        <v>468255</v>
      </c>
      <c r="I686" s="69">
        <v>37460</v>
      </c>
      <c r="J686" s="69">
        <f>(Table1[[#This Row],[Tiền hàng]]-Table1[[#This Row],[Tiền chiết khấu]])*8%</f>
        <v>34463.599999999999</v>
      </c>
      <c r="K686" s="69">
        <v>465259</v>
      </c>
      <c r="L686" s="8" t="s">
        <v>24</v>
      </c>
      <c r="M686" s="41">
        <v>45756</v>
      </c>
      <c r="N686" s="29" t="s">
        <v>4078</v>
      </c>
      <c r="O686" s="69">
        <f>IF(Table1[[#This Row],[Phân loại]]="Tồn đầu kỳ",Table1[[#This Row],[Tổng giá trị]],0)</f>
        <v>0</v>
      </c>
      <c r="P686" s="8">
        <f>IF(Table1[[#This Row],[Số còn phải thu ĐK]]&lt;&gt;0,0,IF(Table1[[#This Row],[Phân loại]]="Bán hàng",Table1[[#This Row],[Tổng giá trị]],-Table1[[#This Row],[Tổng giá trị]]))</f>
        <v>465259</v>
      </c>
      <c r="Q686" s="18">
        <f t="shared" si="119"/>
        <v>465259</v>
      </c>
      <c r="R686" s="8">
        <f>Table1[[#This Row],[Số còn phải thu ĐK]]+Table1[[#This Row],[Giá Trị HD sau CK]]-Table1[[#This Row],[Số tiền đã thu]]</f>
        <v>0</v>
      </c>
      <c r="S686" s="7">
        <f>IF(Table1[[#This Row],[Ngày hóa đơn]]&lt;&gt;"",Table1[[#This Row],[Ngày hóa đơn]],Table1[[#This Row],[Ngày hạch toán]])</f>
        <v>45756</v>
      </c>
      <c r="T686" s="8"/>
      <c r="U686" s="7">
        <f>IF(Table1[[#This Row],[Ngày tính CN]]="","",S686+T686)</f>
        <v>45756</v>
      </c>
      <c r="V686" s="71">
        <f ca="1">IF(Table1[[#This Row],[Hạn thanh toán]]="","",IF((U686-NOW())&lt;0,0,(U686-NOW())))</f>
        <v>0</v>
      </c>
      <c r="W686" s="69"/>
      <c r="X686" s="65" t="str">
        <f t="shared" ca="1" si="111"/>
        <v/>
      </c>
      <c r="Y686" s="65" t="str">
        <f t="shared" si="118"/>
        <v>Đã thanh toán</v>
      </c>
      <c r="Z686" s="250">
        <f>Table1[[#This Row],[Hạn thanh toán]]</f>
        <v>45756</v>
      </c>
      <c r="AA686" s="250">
        <f>Table1[[#This Row],[Ngày Thanh toán]]</f>
        <v>45756</v>
      </c>
      <c r="AD686" s="3" t="str">
        <f>IF(Table1[[#This Row],[Mã khách hàng]]="","",VLOOKUP($A686,Ma_KH!$A:$Q,Ma_KH!O$1,0))</f>
        <v>KL</v>
      </c>
      <c r="AE686" s="3" t="str">
        <f>IF(Table1[[#This Row],[Mã khách hàng]]="","",VLOOKUP($A686,Ma_KH!$A:$Q,Ma_KH!P$1,0))</f>
        <v>HN</v>
      </c>
      <c r="AF686" s="3" t="str">
        <f>VLOOKUP(A686,Ma_KH!A:Q,Ma_KH!J$1,0)</f>
        <v>Trần Thị Huệ</v>
      </c>
    </row>
    <row r="687" spans="1:32" ht="16.5">
      <c r="A687" s="66" t="s">
        <v>110</v>
      </c>
      <c r="B687" s="66"/>
      <c r="C687" s="67">
        <v>45761</v>
      </c>
      <c r="D687" s="68" t="s">
        <v>1198</v>
      </c>
      <c r="E687" s="67"/>
      <c r="F687" s="86"/>
      <c r="G687" s="66" t="s">
        <v>1195</v>
      </c>
      <c r="H687" s="69">
        <v>703244</v>
      </c>
      <c r="I687" s="69">
        <v>0</v>
      </c>
      <c r="J687" s="69">
        <f>(Table1[[#This Row],[Tiền hàng]]-Table1[[#This Row],[Tiền chiết khấu]])*8%</f>
        <v>56259.520000000004</v>
      </c>
      <c r="K687" s="69">
        <v>759504</v>
      </c>
      <c r="L687" s="8" t="s">
        <v>24</v>
      </c>
      <c r="M687" s="41">
        <v>45762</v>
      </c>
      <c r="N687" s="29" t="s">
        <v>4079</v>
      </c>
      <c r="O687" s="69">
        <f>IF(Table1[[#This Row],[Phân loại]]="Tồn đầu kỳ",Table1[[#This Row],[Tổng giá trị]],0)</f>
        <v>0</v>
      </c>
      <c r="P687" s="8">
        <f>IF(Table1[[#This Row],[Số còn phải thu ĐK]]&lt;&gt;0,0,IF(Table1[[#This Row],[Phân loại]]="Bán hàng",Table1[[#This Row],[Tổng giá trị]],-Table1[[#This Row],[Tổng giá trị]]))</f>
        <v>759504</v>
      </c>
      <c r="Q687" s="18">
        <f t="shared" si="119"/>
        <v>759504</v>
      </c>
      <c r="R687" s="8">
        <f>Table1[[#This Row],[Số còn phải thu ĐK]]+Table1[[#This Row],[Giá Trị HD sau CK]]-Table1[[#This Row],[Số tiền đã thu]]</f>
        <v>0</v>
      </c>
      <c r="S687" s="7">
        <f>IF(Table1[[#This Row],[Ngày hóa đơn]]&lt;&gt;"",Table1[[#This Row],[Ngày hóa đơn]],Table1[[#This Row],[Ngày hạch toán]])</f>
        <v>45761</v>
      </c>
      <c r="T687" s="8"/>
      <c r="U687" s="7">
        <f>IF(Table1[[#This Row],[Ngày tính CN]]="","",S687+T687)</f>
        <v>45761</v>
      </c>
      <c r="V687" s="71">
        <f ca="1">IF(Table1[[#This Row],[Hạn thanh toán]]="","",IF((U687-NOW())&lt;0,0,(U687-NOW())))</f>
        <v>0</v>
      </c>
      <c r="W687" s="69"/>
      <c r="X687" s="65" t="str">
        <f t="shared" ca="1" si="111"/>
        <v/>
      </c>
      <c r="Y687" s="65" t="str">
        <f t="shared" si="118"/>
        <v>Đã thanh toán</v>
      </c>
      <c r="Z687" s="250">
        <f>Table1[[#This Row],[Hạn thanh toán]]</f>
        <v>45761</v>
      </c>
      <c r="AA687" s="250">
        <f>Table1[[#This Row],[Ngày Thanh toán]]</f>
        <v>45762</v>
      </c>
      <c r="AD687" s="3" t="str">
        <f>IF(Table1[[#This Row],[Mã khách hàng]]="","",VLOOKUP($A687,Ma_KH!$A:$Q,Ma_KH!O$1,0))</f>
        <v>KL</v>
      </c>
      <c r="AE687" s="3" t="str">
        <f>IF(Table1[[#This Row],[Mã khách hàng]]="","",VLOOKUP($A687,Ma_KH!$A:$Q,Ma_KH!P$1,0))</f>
        <v>HN</v>
      </c>
      <c r="AF687" s="3" t="str">
        <f>VLOOKUP(A687,Ma_KH!A:Q,Ma_KH!J$1,0)</f>
        <v>Trần Thị Huệ</v>
      </c>
    </row>
    <row r="688" spans="1:32" ht="16.5">
      <c r="A688" s="66" t="s">
        <v>110</v>
      </c>
      <c r="B688" s="66"/>
      <c r="C688" s="67">
        <v>45766</v>
      </c>
      <c r="D688" s="68" t="s">
        <v>1199</v>
      </c>
      <c r="E688" s="67"/>
      <c r="F688" s="86"/>
      <c r="G688" s="66" t="s">
        <v>1200</v>
      </c>
      <c r="H688" s="69">
        <v>476264</v>
      </c>
      <c r="I688" s="69">
        <v>38101</v>
      </c>
      <c r="J688" s="69">
        <f>(Table1[[#This Row],[Tiền hàng]]-Table1[[#This Row],[Tiền chiết khấu]])*8%</f>
        <v>35053.040000000001</v>
      </c>
      <c r="K688" s="69">
        <v>473216</v>
      </c>
      <c r="L688" s="8" t="s">
        <v>24</v>
      </c>
      <c r="M688" s="41">
        <v>45768</v>
      </c>
      <c r="N688" s="29" t="s">
        <v>4080</v>
      </c>
      <c r="O688" s="69">
        <f>IF(Table1[[#This Row],[Phân loại]]="Tồn đầu kỳ",Table1[[#This Row],[Tổng giá trị]],0)</f>
        <v>0</v>
      </c>
      <c r="P688" s="8">
        <f>IF(Table1[[#This Row],[Số còn phải thu ĐK]]&lt;&gt;0,0,IF(Table1[[#This Row],[Phân loại]]="Bán hàng",Table1[[#This Row],[Tổng giá trị]],-Table1[[#This Row],[Tổng giá trị]]))</f>
        <v>473216</v>
      </c>
      <c r="Q688" s="18">
        <f t="shared" si="119"/>
        <v>473216</v>
      </c>
      <c r="R688" s="8">
        <f>Table1[[#This Row],[Số còn phải thu ĐK]]+Table1[[#This Row],[Giá Trị HD sau CK]]-Table1[[#This Row],[Số tiền đã thu]]</f>
        <v>0</v>
      </c>
      <c r="S688" s="7">
        <f>IF(Table1[[#This Row],[Ngày hóa đơn]]&lt;&gt;"",Table1[[#This Row],[Ngày hóa đơn]],Table1[[#This Row],[Ngày hạch toán]])</f>
        <v>45766</v>
      </c>
      <c r="T688" s="8"/>
      <c r="U688" s="7">
        <f>IF(Table1[[#This Row],[Ngày tính CN]]="","",S688+T688)</f>
        <v>45766</v>
      </c>
      <c r="V688" s="71">
        <f ca="1">IF(Table1[[#This Row],[Hạn thanh toán]]="","",IF((U688-NOW())&lt;0,0,(U688-NOW())))</f>
        <v>0</v>
      </c>
      <c r="W688" s="69"/>
      <c r="X688" s="65" t="str">
        <f t="shared" ca="1" si="111"/>
        <v/>
      </c>
      <c r="Y688" s="65" t="str">
        <f t="shared" si="118"/>
        <v>Đã thanh toán</v>
      </c>
      <c r="Z688" s="250">
        <f>Table1[[#This Row],[Hạn thanh toán]]</f>
        <v>45766</v>
      </c>
      <c r="AA688" s="250">
        <f>Table1[[#This Row],[Ngày Thanh toán]]</f>
        <v>45768</v>
      </c>
      <c r="AD688" s="3" t="str">
        <f>IF(Table1[[#This Row],[Mã khách hàng]]="","",VLOOKUP($A688,Ma_KH!$A:$Q,Ma_KH!O$1,0))</f>
        <v>KL</v>
      </c>
      <c r="AE688" s="3" t="str">
        <f>IF(Table1[[#This Row],[Mã khách hàng]]="","",VLOOKUP($A688,Ma_KH!$A:$Q,Ma_KH!P$1,0))</f>
        <v>HN</v>
      </c>
      <c r="AF688" s="3" t="str">
        <f>VLOOKUP(A688,Ma_KH!A:Q,Ma_KH!J$1,0)</f>
        <v>Trần Thị Huệ</v>
      </c>
    </row>
    <row r="689" spans="1:32" ht="16.5">
      <c r="A689" s="66" t="s">
        <v>110</v>
      </c>
      <c r="B689" s="66"/>
      <c r="C689" s="67">
        <v>45772</v>
      </c>
      <c r="D689" s="68" t="s">
        <v>1201</v>
      </c>
      <c r="E689" s="67"/>
      <c r="F689" s="86"/>
      <c r="G689" s="66" t="s">
        <v>458</v>
      </c>
      <c r="H689" s="69">
        <v>1028034</v>
      </c>
      <c r="I689" s="69">
        <v>82243</v>
      </c>
      <c r="J689" s="69">
        <f>(Table1[[#This Row],[Tiền hàng]]-Table1[[#This Row],[Tiền chiết khấu]])*8%</f>
        <v>75663.28</v>
      </c>
      <c r="K689" s="69">
        <v>1021454</v>
      </c>
      <c r="L689" s="8" t="s">
        <v>24</v>
      </c>
      <c r="M689" s="41">
        <v>45772</v>
      </c>
      <c r="N689" s="29" t="s">
        <v>4081</v>
      </c>
      <c r="O689" s="69">
        <f>IF(Table1[[#This Row],[Phân loại]]="Tồn đầu kỳ",Table1[[#This Row],[Tổng giá trị]],0)</f>
        <v>0</v>
      </c>
      <c r="P689" s="8">
        <f>IF(Table1[[#This Row],[Số còn phải thu ĐK]]&lt;&gt;0,0,IF(Table1[[#This Row],[Phân loại]]="Bán hàng",Table1[[#This Row],[Tổng giá trị]],-Table1[[#This Row],[Tổng giá trị]]))</f>
        <v>1021454</v>
      </c>
      <c r="Q689" s="18">
        <f t="shared" si="119"/>
        <v>1021454</v>
      </c>
      <c r="R689" s="8">
        <f>Table1[[#This Row],[Số còn phải thu ĐK]]+Table1[[#This Row],[Giá Trị HD sau CK]]-Table1[[#This Row],[Số tiền đã thu]]</f>
        <v>0</v>
      </c>
      <c r="S689" s="7">
        <f>IF(Table1[[#This Row],[Ngày hóa đơn]]&lt;&gt;"",Table1[[#This Row],[Ngày hóa đơn]],Table1[[#This Row],[Ngày hạch toán]])</f>
        <v>45772</v>
      </c>
      <c r="T689" s="8"/>
      <c r="U689" s="7">
        <f>IF(Table1[[#This Row],[Ngày tính CN]]="","",S689+T689)</f>
        <v>45772</v>
      </c>
      <c r="V689" s="71">
        <f ca="1">IF(Table1[[#This Row],[Hạn thanh toán]]="","",IF((U689-NOW())&lt;0,0,(U689-NOW())))</f>
        <v>0</v>
      </c>
      <c r="W689" s="69"/>
      <c r="X689" s="65" t="str">
        <f t="shared" ca="1" si="111"/>
        <v/>
      </c>
      <c r="Y689" s="65" t="str">
        <f t="shared" si="118"/>
        <v>Đã thanh toán</v>
      </c>
      <c r="Z689" s="250">
        <f>Table1[[#This Row],[Hạn thanh toán]]</f>
        <v>45772</v>
      </c>
      <c r="AA689" s="250">
        <f>Table1[[#This Row],[Ngày Thanh toán]]</f>
        <v>45772</v>
      </c>
      <c r="AD689" s="3" t="str">
        <f>IF(Table1[[#This Row],[Mã khách hàng]]="","",VLOOKUP($A689,Ma_KH!$A:$Q,Ma_KH!O$1,0))</f>
        <v>KL</v>
      </c>
      <c r="AE689" s="3" t="str">
        <f>IF(Table1[[#This Row],[Mã khách hàng]]="","",VLOOKUP($A689,Ma_KH!$A:$Q,Ma_KH!P$1,0))</f>
        <v>HN</v>
      </c>
      <c r="AF689" s="3" t="str">
        <f>VLOOKUP(A689,Ma_KH!A:Q,Ma_KH!J$1,0)</f>
        <v>Trần Thị Huệ</v>
      </c>
    </row>
    <row r="690" spans="1:32" ht="16.5">
      <c r="A690" s="66" t="s">
        <v>110</v>
      </c>
      <c r="B690" s="66"/>
      <c r="C690" s="67">
        <v>45782</v>
      </c>
      <c r="D690" s="68" t="s">
        <v>1202</v>
      </c>
      <c r="E690" s="67"/>
      <c r="F690" s="86"/>
      <c r="G690" s="66" t="s">
        <v>1203</v>
      </c>
      <c r="H690" s="69">
        <v>944855</v>
      </c>
      <c r="I690" s="69">
        <v>75588</v>
      </c>
      <c r="J690" s="69">
        <f>(Table1[[#This Row],[Tiền hàng]]-Table1[[#This Row],[Tiền chiết khấu]])*8%</f>
        <v>69541.36</v>
      </c>
      <c r="K690" s="69">
        <v>938808</v>
      </c>
      <c r="L690" s="8" t="s">
        <v>24</v>
      </c>
      <c r="M690" s="41">
        <v>45784</v>
      </c>
      <c r="N690" s="29" t="s">
        <v>4082</v>
      </c>
      <c r="O690" s="69">
        <f>IF(Table1[[#This Row],[Phân loại]]="Tồn đầu kỳ",Table1[[#This Row],[Tổng giá trị]],0)</f>
        <v>0</v>
      </c>
      <c r="P690" s="8">
        <f>IF(Table1[[#This Row],[Số còn phải thu ĐK]]&lt;&gt;0,0,IF(Table1[[#This Row],[Phân loại]]="Bán hàng",Table1[[#This Row],[Tổng giá trị]],-Table1[[#This Row],[Tổng giá trị]]))</f>
        <v>938808</v>
      </c>
      <c r="Q690" s="18">
        <f t="shared" si="119"/>
        <v>938808</v>
      </c>
      <c r="R690" s="8">
        <f>Table1[[#This Row],[Số còn phải thu ĐK]]+Table1[[#This Row],[Giá Trị HD sau CK]]-Table1[[#This Row],[Số tiền đã thu]]</f>
        <v>0</v>
      </c>
      <c r="S690" s="7">
        <f>IF(Table1[[#This Row],[Ngày hóa đơn]]&lt;&gt;"",Table1[[#This Row],[Ngày hóa đơn]],Table1[[#This Row],[Ngày hạch toán]])</f>
        <v>45782</v>
      </c>
      <c r="T690" s="8"/>
      <c r="U690" s="7">
        <f>IF(Table1[[#This Row],[Ngày tính CN]]="","",S690+T690)</f>
        <v>45782</v>
      </c>
      <c r="V690" s="71">
        <f ca="1">IF(Table1[[#This Row],[Hạn thanh toán]]="","",IF((U690-NOW())&lt;0,0,(U690-NOW())))</f>
        <v>0</v>
      </c>
      <c r="W690" s="69"/>
      <c r="X690" s="65" t="str">
        <f t="shared" ca="1" si="111"/>
        <v/>
      </c>
      <c r="Y690" s="65" t="str">
        <f t="shared" si="118"/>
        <v>Đã thanh toán</v>
      </c>
      <c r="Z690" s="250">
        <f>Table1[[#This Row],[Hạn thanh toán]]</f>
        <v>45782</v>
      </c>
      <c r="AA690" s="250">
        <f>Table1[[#This Row],[Ngày Thanh toán]]</f>
        <v>45784</v>
      </c>
      <c r="AD690" s="3" t="str">
        <f>IF(Table1[[#This Row],[Mã khách hàng]]="","",VLOOKUP($A690,Ma_KH!$A:$Q,Ma_KH!O$1,0))</f>
        <v>KL</v>
      </c>
      <c r="AE690" s="3" t="str">
        <f>IF(Table1[[#This Row],[Mã khách hàng]]="","",VLOOKUP($A690,Ma_KH!$A:$Q,Ma_KH!P$1,0))</f>
        <v>HN</v>
      </c>
      <c r="AF690" s="3" t="str">
        <f>VLOOKUP(A690,Ma_KH!A:Q,Ma_KH!J$1,0)</f>
        <v>Trần Thị Huệ</v>
      </c>
    </row>
    <row r="691" spans="1:32" ht="16.5">
      <c r="A691" s="73" t="s">
        <v>110</v>
      </c>
      <c r="B691" s="73"/>
      <c r="C691" s="75">
        <v>45793</v>
      </c>
      <c r="D691" s="76" t="s">
        <v>1204</v>
      </c>
      <c r="E691" s="75"/>
      <c r="F691" s="87"/>
      <c r="G691" s="73" t="s">
        <v>1205</v>
      </c>
      <c r="H691" s="69">
        <v>865294</v>
      </c>
      <c r="I691" s="69">
        <v>69224</v>
      </c>
      <c r="J691" s="69">
        <f>(Table1[[#This Row],[Tiền hàng]]-Table1[[#This Row],[Tiền chiết khấu]])*8%</f>
        <v>63685.599999999999</v>
      </c>
      <c r="K691" s="69">
        <v>859756</v>
      </c>
      <c r="L691" s="8" t="s">
        <v>24</v>
      </c>
      <c r="M691" s="41">
        <v>45796</v>
      </c>
      <c r="N691" s="29" t="s">
        <v>4083</v>
      </c>
      <c r="O691" s="69">
        <f>IF(Table1[[#This Row],[Phân loại]]="Tồn đầu kỳ",Table1[[#This Row],[Tổng giá trị]],0)</f>
        <v>0</v>
      </c>
      <c r="P691" s="8">
        <f>IF(Table1[[#This Row],[Số còn phải thu ĐK]]&lt;&gt;0,0,IF(Table1[[#This Row],[Phân loại]]="Bán hàng",Table1[[#This Row],[Tổng giá trị]],-Table1[[#This Row],[Tổng giá trị]]))</f>
        <v>859756</v>
      </c>
      <c r="Q691" s="18">
        <f t="shared" si="119"/>
        <v>859756</v>
      </c>
      <c r="R691" s="8">
        <f>Table1[[#This Row],[Số còn phải thu ĐK]]+Table1[[#This Row],[Giá Trị HD sau CK]]-Table1[[#This Row],[Số tiền đã thu]]</f>
        <v>0</v>
      </c>
      <c r="S691" s="7">
        <f>IF(Table1[[#This Row],[Ngày hóa đơn]]&lt;&gt;"",Table1[[#This Row],[Ngày hóa đơn]],Table1[[#This Row],[Ngày hạch toán]])</f>
        <v>45793</v>
      </c>
      <c r="T691" s="8"/>
      <c r="U691" s="7">
        <f>IF(Table1[[#This Row],[Ngày tính CN]]="","",S691+T691)</f>
        <v>45793</v>
      </c>
      <c r="V691" s="71">
        <f ca="1">IF(Table1[[#This Row],[Hạn thanh toán]]="","",IF((U691-NOW())&lt;0,0,(U691-NOW())))</f>
        <v>0</v>
      </c>
      <c r="W691" s="69"/>
      <c r="X691" s="65" t="str">
        <f t="shared" ca="1" si="111"/>
        <v/>
      </c>
      <c r="Y691" s="65" t="str">
        <f t="shared" si="118"/>
        <v>Đã thanh toán</v>
      </c>
      <c r="Z691" s="250">
        <f>Table1[[#This Row],[Hạn thanh toán]]</f>
        <v>45793</v>
      </c>
      <c r="AA691" s="250">
        <f>Table1[[#This Row],[Ngày Thanh toán]]</f>
        <v>45796</v>
      </c>
      <c r="AD691" s="3" t="str">
        <f>IF(Table1[[#This Row],[Mã khách hàng]]="","",VLOOKUP($A691,Ma_KH!$A:$Q,Ma_KH!O$1,0))</f>
        <v>KL</v>
      </c>
      <c r="AE691" s="3" t="str">
        <f>IF(Table1[[#This Row],[Mã khách hàng]]="","",VLOOKUP($A691,Ma_KH!$A:$Q,Ma_KH!P$1,0))</f>
        <v>HN</v>
      </c>
      <c r="AF691" s="3" t="str">
        <f>VLOOKUP(A691,Ma_KH!A:Q,Ma_KH!J$1,0)</f>
        <v>Trần Thị Huệ</v>
      </c>
    </row>
    <row r="692" spans="1:32" ht="16.5">
      <c r="A692" s="66" t="s">
        <v>110</v>
      </c>
      <c r="B692" s="66"/>
      <c r="C692" s="67">
        <v>45793</v>
      </c>
      <c r="D692" s="68" t="s">
        <v>1206</v>
      </c>
      <c r="E692" s="67"/>
      <c r="F692" s="86"/>
      <c r="G692" s="66" t="s">
        <v>1207</v>
      </c>
      <c r="H692" s="69">
        <v>555950</v>
      </c>
      <c r="I692" s="69">
        <v>44476</v>
      </c>
      <c r="J692" s="69">
        <f>(Table1[[#This Row],[Tiền hàng]]-Table1[[#This Row],[Tiền chiết khấu]])*8%</f>
        <v>40917.919999999998</v>
      </c>
      <c r="K692" s="69">
        <v>552392</v>
      </c>
      <c r="L692" s="8" t="s">
        <v>24</v>
      </c>
      <c r="M692" s="41">
        <v>45796</v>
      </c>
      <c r="N692" s="29" t="s">
        <v>4084</v>
      </c>
      <c r="O692" s="69">
        <f>IF(Table1[[#This Row],[Phân loại]]="Tồn đầu kỳ",Table1[[#This Row],[Tổng giá trị]],0)</f>
        <v>0</v>
      </c>
      <c r="P692" s="8">
        <f>IF(Table1[[#This Row],[Số còn phải thu ĐK]]&lt;&gt;0,0,IF(Table1[[#This Row],[Phân loại]]="Bán hàng",Table1[[#This Row],[Tổng giá trị]],-Table1[[#This Row],[Tổng giá trị]]))</f>
        <v>552392</v>
      </c>
      <c r="Q692" s="18">
        <f t="shared" si="119"/>
        <v>552392</v>
      </c>
      <c r="R692" s="8">
        <f>Table1[[#This Row],[Số còn phải thu ĐK]]+Table1[[#This Row],[Giá Trị HD sau CK]]-Table1[[#This Row],[Số tiền đã thu]]</f>
        <v>0</v>
      </c>
      <c r="S692" s="7">
        <f>IF(Table1[[#This Row],[Ngày hóa đơn]]&lt;&gt;"",Table1[[#This Row],[Ngày hóa đơn]],Table1[[#This Row],[Ngày hạch toán]])</f>
        <v>45793</v>
      </c>
      <c r="T692" s="8"/>
      <c r="U692" s="7">
        <f>IF(Table1[[#This Row],[Ngày tính CN]]="","",S692+T692)</f>
        <v>45793</v>
      </c>
      <c r="V692" s="71">
        <f ca="1">IF(Table1[[#This Row],[Hạn thanh toán]]="","",IF((U692-NOW())&lt;0,0,(U692-NOW())))</f>
        <v>0</v>
      </c>
      <c r="W692" s="69"/>
      <c r="X692" s="65" t="str">
        <f t="shared" ca="1" si="111"/>
        <v/>
      </c>
      <c r="Y692" s="65" t="str">
        <f t="shared" si="118"/>
        <v>Đã thanh toán</v>
      </c>
      <c r="Z692" s="250">
        <f>Table1[[#This Row],[Hạn thanh toán]]</f>
        <v>45793</v>
      </c>
      <c r="AA692" s="250">
        <f>Table1[[#This Row],[Ngày Thanh toán]]</f>
        <v>45796</v>
      </c>
      <c r="AD692" s="3" t="str">
        <f>IF(Table1[[#This Row],[Mã khách hàng]]="","",VLOOKUP($A692,Ma_KH!$A:$Q,Ma_KH!O$1,0))</f>
        <v>KL</v>
      </c>
      <c r="AE692" s="3" t="str">
        <f>IF(Table1[[#This Row],[Mã khách hàng]]="","",VLOOKUP($A692,Ma_KH!$A:$Q,Ma_KH!P$1,0))</f>
        <v>HN</v>
      </c>
      <c r="AF692" s="3" t="str">
        <f>VLOOKUP(A692,Ma_KH!A:Q,Ma_KH!J$1,0)</f>
        <v>Trần Thị Huệ</v>
      </c>
    </row>
    <row r="693" spans="1:32" ht="16.5">
      <c r="A693" s="66" t="s">
        <v>110</v>
      </c>
      <c r="B693" s="66"/>
      <c r="C693" s="67">
        <v>45808</v>
      </c>
      <c r="D693" s="68" t="s">
        <v>1208</v>
      </c>
      <c r="E693" s="67"/>
      <c r="F693" s="86"/>
      <c r="G693" s="66" t="s">
        <v>1197</v>
      </c>
      <c r="H693" s="69">
        <v>734310</v>
      </c>
      <c r="I693" s="69">
        <v>58745</v>
      </c>
      <c r="J693" s="69">
        <f>(Table1[[#This Row],[Tiền hàng]]-Table1[[#This Row],[Tiền chiết khấu]])*8%</f>
        <v>54045.200000000004</v>
      </c>
      <c r="K693" s="69">
        <v>729610</v>
      </c>
      <c r="L693" s="8" t="s">
        <v>24</v>
      </c>
      <c r="M693" s="41">
        <v>45808</v>
      </c>
      <c r="N693" s="29" t="s">
        <v>4085</v>
      </c>
      <c r="O693" s="69">
        <f>IF(Table1[[#This Row],[Phân loại]]="Tồn đầu kỳ",Table1[[#This Row],[Tổng giá trị]],0)</f>
        <v>0</v>
      </c>
      <c r="P693" s="8">
        <f>IF(Table1[[#This Row],[Số còn phải thu ĐK]]&lt;&gt;0,0,IF(Table1[[#This Row],[Phân loại]]="Bán hàng",Table1[[#This Row],[Tổng giá trị]],-Table1[[#This Row],[Tổng giá trị]]))</f>
        <v>729610</v>
      </c>
      <c r="Q693" s="18">
        <f t="shared" si="119"/>
        <v>729610</v>
      </c>
      <c r="R693" s="8">
        <f>Table1[[#This Row],[Số còn phải thu ĐK]]+Table1[[#This Row],[Giá Trị HD sau CK]]-Table1[[#This Row],[Số tiền đã thu]]</f>
        <v>0</v>
      </c>
      <c r="S693" s="7">
        <f>IF(Table1[[#This Row],[Ngày hóa đơn]]&lt;&gt;"",Table1[[#This Row],[Ngày hóa đơn]],Table1[[#This Row],[Ngày hạch toán]])</f>
        <v>45808</v>
      </c>
      <c r="T693" s="8"/>
      <c r="U693" s="7">
        <f>IF(Table1[[#This Row],[Ngày tính CN]]="","",S693+T693)</f>
        <v>45808</v>
      </c>
      <c r="V693" s="71">
        <f ca="1">IF(Table1[[#This Row],[Hạn thanh toán]]="","",IF((U693-NOW())&lt;0,0,(U693-NOW())))</f>
        <v>0</v>
      </c>
      <c r="W693" s="69"/>
      <c r="X693" s="65" t="str">
        <f t="shared" ca="1" si="111"/>
        <v/>
      </c>
      <c r="Y693" s="65" t="str">
        <f t="shared" si="118"/>
        <v>Đã thanh toán</v>
      </c>
      <c r="Z693" s="250">
        <f>Table1[[#This Row],[Hạn thanh toán]]</f>
        <v>45808</v>
      </c>
      <c r="AA693" s="250">
        <f>Table1[[#This Row],[Ngày Thanh toán]]</f>
        <v>45808</v>
      </c>
      <c r="AD693" s="3" t="str">
        <f>IF(Table1[[#This Row],[Mã khách hàng]]="","",VLOOKUP($A693,Ma_KH!$A:$Q,Ma_KH!O$1,0))</f>
        <v>KL</v>
      </c>
      <c r="AE693" s="3" t="str">
        <f>IF(Table1[[#This Row],[Mã khách hàng]]="","",VLOOKUP($A693,Ma_KH!$A:$Q,Ma_KH!P$1,0))</f>
        <v>HN</v>
      </c>
      <c r="AF693" s="3" t="str">
        <f>VLOOKUP(A693,Ma_KH!A:Q,Ma_KH!J$1,0)</f>
        <v>Trần Thị Huệ</v>
      </c>
    </row>
    <row r="694" spans="1:32" ht="16.5">
      <c r="A694" s="66" t="s">
        <v>110</v>
      </c>
      <c r="B694" s="66"/>
      <c r="C694" s="67">
        <v>45811</v>
      </c>
      <c r="D694" s="68" t="s">
        <v>1209</v>
      </c>
      <c r="E694" s="67"/>
      <c r="F694" s="86"/>
      <c r="G694" s="66" t="s">
        <v>1197</v>
      </c>
      <c r="H694" s="69">
        <v>336449</v>
      </c>
      <c r="I694" s="69">
        <v>26916</v>
      </c>
      <c r="J694" s="69">
        <f>(Table1[[#This Row],[Tiền hàng]]-Table1[[#This Row],[Tiền chiết khấu]])*8%</f>
        <v>24762.639999999999</v>
      </c>
      <c r="K694" s="69">
        <v>334296</v>
      </c>
      <c r="L694" s="8" t="s">
        <v>24</v>
      </c>
      <c r="M694" s="41">
        <v>45811</v>
      </c>
      <c r="N694" s="29" t="s">
        <v>4086</v>
      </c>
      <c r="O694" s="69">
        <f>IF(Table1[[#This Row],[Phân loại]]="Tồn đầu kỳ",Table1[[#This Row],[Tổng giá trị]],0)</f>
        <v>0</v>
      </c>
      <c r="P694" s="8">
        <f>IF(Table1[[#This Row],[Số còn phải thu ĐK]]&lt;&gt;0,0,IF(Table1[[#This Row],[Phân loại]]="Bán hàng",Table1[[#This Row],[Tổng giá trị]],-Table1[[#This Row],[Tổng giá trị]]))</f>
        <v>334296</v>
      </c>
      <c r="Q694" s="18">
        <f t="shared" si="119"/>
        <v>334296</v>
      </c>
      <c r="R694" s="8">
        <f>Table1[[#This Row],[Số còn phải thu ĐK]]+Table1[[#This Row],[Giá Trị HD sau CK]]-Table1[[#This Row],[Số tiền đã thu]]</f>
        <v>0</v>
      </c>
      <c r="S694" s="7">
        <f>IF(Table1[[#This Row],[Ngày hóa đơn]]&lt;&gt;"",Table1[[#This Row],[Ngày hóa đơn]],Table1[[#This Row],[Ngày hạch toán]])</f>
        <v>45811</v>
      </c>
      <c r="T694" s="8"/>
      <c r="U694" s="7">
        <f>IF(Table1[[#This Row],[Ngày tính CN]]="","",S694+T694)</f>
        <v>45811</v>
      </c>
      <c r="V694" s="71">
        <f ca="1">IF(Table1[[#This Row],[Hạn thanh toán]]="","",IF((U694-NOW())&lt;0,0,(U694-NOW())))</f>
        <v>0</v>
      </c>
      <c r="W694" s="69"/>
      <c r="X694" s="65" t="str">
        <f t="shared" ca="1" si="111"/>
        <v/>
      </c>
      <c r="Y694" s="65" t="str">
        <f t="shared" si="118"/>
        <v>Đã thanh toán</v>
      </c>
      <c r="Z694" s="250">
        <f>Table1[[#This Row],[Hạn thanh toán]]</f>
        <v>45811</v>
      </c>
      <c r="AA694" s="250">
        <f>Table1[[#This Row],[Ngày Thanh toán]]</f>
        <v>45811</v>
      </c>
      <c r="AD694" s="3" t="str">
        <f>IF(Table1[[#This Row],[Mã khách hàng]]="","",VLOOKUP($A694,Ma_KH!$A:$Q,Ma_KH!O$1,0))</f>
        <v>KL</v>
      </c>
      <c r="AE694" s="3" t="str">
        <f>IF(Table1[[#This Row],[Mã khách hàng]]="","",VLOOKUP($A694,Ma_KH!$A:$Q,Ma_KH!P$1,0))</f>
        <v>HN</v>
      </c>
      <c r="AF694" s="3" t="str">
        <f>VLOOKUP(A694,Ma_KH!A:Q,Ma_KH!J$1,0)</f>
        <v>Trần Thị Huệ</v>
      </c>
    </row>
    <row r="695" spans="1:32" ht="16.5">
      <c r="A695" s="66" t="s">
        <v>110</v>
      </c>
      <c r="B695" s="66"/>
      <c r="C695" s="67">
        <v>45850</v>
      </c>
      <c r="D695" s="68" t="s">
        <v>1210</v>
      </c>
      <c r="E695" s="67"/>
      <c r="F695" s="86"/>
      <c r="G695" s="66" t="s">
        <v>1211</v>
      </c>
      <c r="H695" s="69">
        <v>2018045</v>
      </c>
      <c r="I695" s="69">
        <v>161444</v>
      </c>
      <c r="J695" s="69">
        <f>(Table1[[#This Row],[Tiền hàng]]-Table1[[#This Row],[Tiền chiết khấu]])*8%</f>
        <v>148528.08000000002</v>
      </c>
      <c r="K695" s="69">
        <v>2005129</v>
      </c>
      <c r="L695" s="8" t="s">
        <v>24</v>
      </c>
      <c r="M695" s="41">
        <v>45850</v>
      </c>
      <c r="N695" s="29" t="s">
        <v>4087</v>
      </c>
      <c r="O695" s="69">
        <f>IF(Table1[[#This Row],[Phân loại]]="Tồn đầu kỳ",Table1[[#This Row],[Tổng giá trị]],0)</f>
        <v>0</v>
      </c>
      <c r="P695" s="8">
        <f>IF(Table1[[#This Row],[Số còn phải thu ĐK]]&lt;&gt;0,0,IF(Table1[[#This Row],[Phân loại]]="Bán hàng",Table1[[#This Row],[Tổng giá trị]],-Table1[[#This Row],[Tổng giá trị]]))</f>
        <v>2005129</v>
      </c>
      <c r="Q695" s="18">
        <f t="shared" si="119"/>
        <v>2005129</v>
      </c>
      <c r="R695" s="8">
        <f>Table1[[#This Row],[Số còn phải thu ĐK]]+Table1[[#This Row],[Giá Trị HD sau CK]]-Table1[[#This Row],[Số tiền đã thu]]</f>
        <v>0</v>
      </c>
      <c r="S695" s="7">
        <f>IF(Table1[[#This Row],[Ngày hóa đơn]]&lt;&gt;"",Table1[[#This Row],[Ngày hóa đơn]],Table1[[#This Row],[Ngày hạch toán]])</f>
        <v>45850</v>
      </c>
      <c r="T695" s="8"/>
      <c r="U695" s="7">
        <f>IF(Table1[[#This Row],[Ngày tính CN]]="","",S695+T695)</f>
        <v>45850</v>
      </c>
      <c r="V695" s="71">
        <f ca="1">IF(Table1[[#This Row],[Hạn thanh toán]]="","",IF((U695-NOW())&lt;0,0,(U695-NOW())))</f>
        <v>0</v>
      </c>
      <c r="W695" s="69"/>
      <c r="X695" s="65" t="str">
        <f t="shared" ca="1" si="111"/>
        <v/>
      </c>
      <c r="Y695" s="65" t="str">
        <f t="shared" si="118"/>
        <v>Đã thanh toán</v>
      </c>
      <c r="Z695" s="250">
        <f>Table1[[#This Row],[Hạn thanh toán]]</f>
        <v>45850</v>
      </c>
      <c r="AA695" s="250">
        <f>Table1[[#This Row],[Ngày Thanh toán]]</f>
        <v>45850</v>
      </c>
      <c r="AD695" s="3" t="str">
        <f>IF(Table1[[#This Row],[Mã khách hàng]]="","",VLOOKUP($A695,Ma_KH!$A:$Q,Ma_KH!O$1,0))</f>
        <v>KL</v>
      </c>
      <c r="AE695" s="3" t="str">
        <f>IF(Table1[[#This Row],[Mã khách hàng]]="","",VLOOKUP($A695,Ma_KH!$A:$Q,Ma_KH!P$1,0))</f>
        <v>HN</v>
      </c>
      <c r="AF695" s="3" t="str">
        <f>VLOOKUP(A695,Ma_KH!A:Q,Ma_KH!J$1,0)</f>
        <v>Trần Thị Huệ</v>
      </c>
    </row>
    <row r="696" spans="1:32" ht="16.5">
      <c r="A696" s="66" t="s">
        <v>110</v>
      </c>
      <c r="B696" s="66"/>
      <c r="C696" s="67">
        <v>45856</v>
      </c>
      <c r="D696" s="68" t="s">
        <v>1212</v>
      </c>
      <c r="E696" s="67"/>
      <c r="F696" s="86"/>
      <c r="G696" s="66" t="s">
        <v>1213</v>
      </c>
      <c r="H696" s="69">
        <v>257920</v>
      </c>
      <c r="I696" s="69">
        <v>20634</v>
      </c>
      <c r="J696" s="69">
        <f>(Table1[[#This Row],[Tiền hàng]]-Table1[[#This Row],[Tiền chiết khấu]])*8%</f>
        <v>18982.88</v>
      </c>
      <c r="K696" s="69">
        <v>256269</v>
      </c>
      <c r="L696" s="8" t="s">
        <v>24</v>
      </c>
      <c r="M696" s="41">
        <v>45856</v>
      </c>
      <c r="N696" s="29" t="s">
        <v>4088</v>
      </c>
      <c r="O696" s="69">
        <f>IF(Table1[[#This Row],[Phân loại]]="Tồn đầu kỳ",Table1[[#This Row],[Tổng giá trị]],0)</f>
        <v>0</v>
      </c>
      <c r="P696" s="8">
        <f>IF(Table1[[#This Row],[Số còn phải thu ĐK]]&lt;&gt;0,0,IF(Table1[[#This Row],[Phân loại]]="Bán hàng",Table1[[#This Row],[Tổng giá trị]],-Table1[[#This Row],[Tổng giá trị]]))</f>
        <v>256269</v>
      </c>
      <c r="Q696" s="18">
        <f t="shared" si="119"/>
        <v>256269</v>
      </c>
      <c r="R696" s="8">
        <f>Table1[[#This Row],[Số còn phải thu ĐK]]+Table1[[#This Row],[Giá Trị HD sau CK]]-Table1[[#This Row],[Số tiền đã thu]]</f>
        <v>0</v>
      </c>
      <c r="S696" s="7">
        <f>IF(Table1[[#This Row],[Ngày hóa đơn]]&lt;&gt;"",Table1[[#This Row],[Ngày hóa đơn]],Table1[[#This Row],[Ngày hạch toán]])</f>
        <v>45856</v>
      </c>
      <c r="T696" s="8"/>
      <c r="U696" s="7">
        <f>IF(Table1[[#This Row],[Ngày tính CN]]="","",S696+T696)</f>
        <v>45856</v>
      </c>
      <c r="V696" s="71">
        <f ca="1">IF(Table1[[#This Row],[Hạn thanh toán]]="","",IF((U696-NOW())&lt;0,0,(U696-NOW())))</f>
        <v>0</v>
      </c>
      <c r="W696" s="69"/>
      <c r="X696" s="65" t="str">
        <f t="shared" ca="1" si="111"/>
        <v/>
      </c>
      <c r="Y696" s="65" t="str">
        <f t="shared" si="118"/>
        <v>Đã thanh toán</v>
      </c>
      <c r="Z696" s="250">
        <f>Table1[[#This Row],[Hạn thanh toán]]</f>
        <v>45856</v>
      </c>
      <c r="AA696" s="250">
        <f>Table1[[#This Row],[Ngày Thanh toán]]</f>
        <v>45856</v>
      </c>
      <c r="AD696" s="3" t="str">
        <f>IF(Table1[[#This Row],[Mã khách hàng]]="","",VLOOKUP($A696,Ma_KH!$A:$Q,Ma_KH!O$1,0))</f>
        <v>KL</v>
      </c>
      <c r="AE696" s="3" t="str">
        <f>IF(Table1[[#This Row],[Mã khách hàng]]="","",VLOOKUP($A696,Ma_KH!$A:$Q,Ma_KH!P$1,0))</f>
        <v>HN</v>
      </c>
      <c r="AF696" s="3" t="str">
        <f>VLOOKUP(A696,Ma_KH!A:Q,Ma_KH!J$1,0)</f>
        <v>Trần Thị Huệ</v>
      </c>
    </row>
    <row r="697" spans="1:32" ht="16.5">
      <c r="A697" s="66" t="s">
        <v>110</v>
      </c>
      <c r="B697" s="66"/>
      <c r="C697" s="67">
        <v>45866</v>
      </c>
      <c r="D697" s="68" t="s">
        <v>1214</v>
      </c>
      <c r="E697" s="67"/>
      <c r="F697" s="86"/>
      <c r="G697" s="66" t="s">
        <v>1213</v>
      </c>
      <c r="H697" s="69">
        <v>891713</v>
      </c>
      <c r="I697" s="69">
        <v>71337</v>
      </c>
      <c r="J697" s="69">
        <f>(Table1[[#This Row],[Tiền hàng]]-Table1[[#This Row],[Tiền chiết khấu]])*8%</f>
        <v>65630.080000000002</v>
      </c>
      <c r="K697" s="69">
        <v>886006</v>
      </c>
      <c r="L697" s="8" t="s">
        <v>24</v>
      </c>
      <c r="M697" s="41">
        <v>45866</v>
      </c>
      <c r="N697" s="29" t="s">
        <v>4089</v>
      </c>
      <c r="O697" s="69">
        <f>IF(Table1[[#This Row],[Phân loại]]="Tồn đầu kỳ",Table1[[#This Row],[Tổng giá trị]],0)</f>
        <v>0</v>
      </c>
      <c r="P697" s="8">
        <f>IF(Table1[[#This Row],[Số còn phải thu ĐK]]&lt;&gt;0,0,IF(Table1[[#This Row],[Phân loại]]="Bán hàng",Table1[[#This Row],[Tổng giá trị]],-Table1[[#This Row],[Tổng giá trị]]))</f>
        <v>886006</v>
      </c>
      <c r="Q697" s="18">
        <f t="shared" si="119"/>
        <v>886006</v>
      </c>
      <c r="R697" s="8">
        <f>Table1[[#This Row],[Số còn phải thu ĐK]]+Table1[[#This Row],[Giá Trị HD sau CK]]-Table1[[#This Row],[Số tiền đã thu]]</f>
        <v>0</v>
      </c>
      <c r="S697" s="7">
        <f>IF(Table1[[#This Row],[Ngày hóa đơn]]&lt;&gt;"",Table1[[#This Row],[Ngày hóa đơn]],Table1[[#This Row],[Ngày hạch toán]])</f>
        <v>45866</v>
      </c>
      <c r="T697" s="8"/>
      <c r="U697" s="7">
        <f>IF(Table1[[#This Row],[Ngày tính CN]]="","",S697+T697)</f>
        <v>45866</v>
      </c>
      <c r="V697" s="71">
        <f ca="1">IF(Table1[[#This Row],[Hạn thanh toán]]="","",IF((U697-NOW())&lt;0,0,(U697-NOW())))</f>
        <v>0</v>
      </c>
      <c r="W697" s="69"/>
      <c r="X697" s="65" t="str">
        <f t="shared" ca="1" si="111"/>
        <v/>
      </c>
      <c r="Y697" s="65" t="str">
        <f t="shared" si="118"/>
        <v>Đã thanh toán</v>
      </c>
      <c r="Z697" s="250">
        <f>Table1[[#This Row],[Hạn thanh toán]]</f>
        <v>45866</v>
      </c>
      <c r="AA697" s="250">
        <f>Table1[[#This Row],[Ngày Thanh toán]]</f>
        <v>45866</v>
      </c>
      <c r="AD697" s="3" t="str">
        <f>IF(Table1[[#This Row],[Mã khách hàng]]="","",VLOOKUP($A697,Ma_KH!$A:$Q,Ma_KH!O$1,0))</f>
        <v>KL</v>
      </c>
      <c r="AE697" s="3" t="str">
        <f>IF(Table1[[#This Row],[Mã khách hàng]]="","",VLOOKUP($A697,Ma_KH!$A:$Q,Ma_KH!P$1,0))</f>
        <v>HN</v>
      </c>
      <c r="AF697" s="3" t="str">
        <f>VLOOKUP(A697,Ma_KH!A:Q,Ma_KH!J$1,0)</f>
        <v>Trần Thị Huệ</v>
      </c>
    </row>
    <row r="698" spans="1:32" ht="16.5">
      <c r="A698" s="66" t="s">
        <v>110</v>
      </c>
      <c r="B698" s="66"/>
      <c r="C698" s="67">
        <v>45882</v>
      </c>
      <c r="D698" s="68" t="s">
        <v>1215</v>
      </c>
      <c r="E698" s="67"/>
      <c r="F698" s="86"/>
      <c r="G698" s="66" t="s">
        <v>1213</v>
      </c>
      <c r="H698" s="69">
        <v>111058</v>
      </c>
      <c r="I698" s="69">
        <v>8885</v>
      </c>
      <c r="J698" s="69">
        <f>(Table1[[#This Row],[Tiền hàng]]-Table1[[#This Row],[Tiền chiết khấu]])*8%</f>
        <v>8173.84</v>
      </c>
      <c r="K698" s="69">
        <v>110347</v>
      </c>
      <c r="L698" s="8" t="s">
        <v>24</v>
      </c>
      <c r="M698" s="41">
        <v>45882</v>
      </c>
      <c r="N698" s="29" t="s">
        <v>4090</v>
      </c>
      <c r="O698" s="69">
        <f>IF(Table1[[#This Row],[Phân loại]]="Tồn đầu kỳ",Table1[[#This Row],[Tổng giá trị]],0)</f>
        <v>0</v>
      </c>
      <c r="P698" s="8">
        <f>IF(Table1[[#This Row],[Số còn phải thu ĐK]]&lt;&gt;0,0,IF(Table1[[#This Row],[Phân loại]]="Bán hàng",Table1[[#This Row],[Tổng giá trị]],-Table1[[#This Row],[Tổng giá trị]]))</f>
        <v>110347</v>
      </c>
      <c r="Q698" s="18">
        <f t="shared" si="119"/>
        <v>110347</v>
      </c>
      <c r="R698" s="8">
        <f>Table1[[#This Row],[Số còn phải thu ĐK]]+Table1[[#This Row],[Giá Trị HD sau CK]]-Table1[[#This Row],[Số tiền đã thu]]</f>
        <v>0</v>
      </c>
      <c r="S698" s="7">
        <f>IF(Table1[[#This Row],[Ngày hóa đơn]]&lt;&gt;"",Table1[[#This Row],[Ngày hóa đơn]],Table1[[#This Row],[Ngày hạch toán]])</f>
        <v>45882</v>
      </c>
      <c r="T698" s="8"/>
      <c r="U698" s="7">
        <f>IF(Table1[[#This Row],[Ngày tính CN]]="","",S698+T698)</f>
        <v>45882</v>
      </c>
      <c r="V698" s="71">
        <f ca="1">IF(Table1[[#This Row],[Hạn thanh toán]]="","",IF((U698-NOW())&lt;0,0,(U698-NOW())))</f>
        <v>0</v>
      </c>
      <c r="W698" s="69"/>
      <c r="X698" s="65" t="str">
        <f t="shared" ca="1" si="111"/>
        <v/>
      </c>
      <c r="Y698" s="65" t="str">
        <f t="shared" si="118"/>
        <v>Đã thanh toán</v>
      </c>
      <c r="Z698" s="250">
        <f>Table1[[#This Row],[Hạn thanh toán]]</f>
        <v>45882</v>
      </c>
      <c r="AA698" s="250">
        <f>Table1[[#This Row],[Ngày Thanh toán]]</f>
        <v>45882</v>
      </c>
      <c r="AD698" s="3" t="str">
        <f>IF(Table1[[#This Row],[Mã khách hàng]]="","",VLOOKUP($A698,Ma_KH!$A:$Q,Ma_KH!O$1,0))</f>
        <v>KL</v>
      </c>
      <c r="AE698" s="3" t="str">
        <f>IF(Table1[[#This Row],[Mã khách hàng]]="","",VLOOKUP($A698,Ma_KH!$A:$Q,Ma_KH!P$1,0))</f>
        <v>HN</v>
      </c>
      <c r="AF698" s="3" t="str">
        <f>VLOOKUP(A698,Ma_KH!A:Q,Ma_KH!J$1,0)</f>
        <v>Trần Thị Huệ</v>
      </c>
    </row>
    <row r="699" spans="1:32" ht="16.5">
      <c r="A699" s="66" t="s">
        <v>110</v>
      </c>
      <c r="B699" s="66"/>
      <c r="C699" s="67">
        <v>45896</v>
      </c>
      <c r="D699" s="68" t="s">
        <v>1216</v>
      </c>
      <c r="E699" s="67"/>
      <c r="F699" s="86"/>
      <c r="G699" s="66" t="s">
        <v>1217</v>
      </c>
      <c r="H699" s="69">
        <v>514017</v>
      </c>
      <c r="I699" s="69">
        <v>46262</v>
      </c>
      <c r="J699" s="69">
        <f>(Table1[[#This Row],[Tiền hàng]]-Table1[[#This Row],[Tiền chiết khấu]])*8%</f>
        <v>37420.400000000001</v>
      </c>
      <c r="K699" s="69">
        <v>505175</v>
      </c>
      <c r="L699" s="8" t="s">
        <v>24</v>
      </c>
      <c r="M699" s="41">
        <v>45896</v>
      </c>
      <c r="N699" s="29" t="s">
        <v>4091</v>
      </c>
      <c r="O699" s="69">
        <f>IF(Table1[[#This Row],[Phân loại]]="Tồn đầu kỳ",Table1[[#This Row],[Tổng giá trị]],0)</f>
        <v>0</v>
      </c>
      <c r="P699" s="8">
        <f>IF(Table1[[#This Row],[Số còn phải thu ĐK]]&lt;&gt;0,0,IF(Table1[[#This Row],[Phân loại]]="Bán hàng",Table1[[#This Row],[Tổng giá trị]],-Table1[[#This Row],[Tổng giá trị]]))</f>
        <v>505175</v>
      </c>
      <c r="Q699" s="18">
        <f t="shared" si="119"/>
        <v>505175</v>
      </c>
      <c r="R699" s="8">
        <f>Table1[[#This Row],[Số còn phải thu ĐK]]+Table1[[#This Row],[Giá Trị HD sau CK]]-Table1[[#This Row],[Số tiền đã thu]]</f>
        <v>0</v>
      </c>
      <c r="S699" s="7">
        <f>IF(Table1[[#This Row],[Ngày hóa đơn]]&lt;&gt;"",Table1[[#This Row],[Ngày hóa đơn]],Table1[[#This Row],[Ngày hạch toán]])</f>
        <v>45896</v>
      </c>
      <c r="T699" s="8"/>
      <c r="U699" s="7">
        <f>IF(Table1[[#This Row],[Ngày tính CN]]="","",S699+T699)</f>
        <v>45896</v>
      </c>
      <c r="V699" s="71">
        <f ca="1">IF(Table1[[#This Row],[Hạn thanh toán]]="","",IF((U699-NOW())&lt;0,0,(U699-NOW())))</f>
        <v>0</v>
      </c>
      <c r="W699" s="69"/>
      <c r="X699" s="65" t="str">
        <f t="shared" ca="1" si="111"/>
        <v/>
      </c>
      <c r="Y699" s="65" t="str">
        <f t="shared" si="118"/>
        <v>Đã thanh toán</v>
      </c>
      <c r="Z699" s="250">
        <f>Table1[[#This Row],[Hạn thanh toán]]</f>
        <v>45896</v>
      </c>
      <c r="AA699" s="250">
        <f>Table1[[#This Row],[Ngày Thanh toán]]</f>
        <v>45896</v>
      </c>
      <c r="AD699" s="3" t="str">
        <f>IF(Table1[[#This Row],[Mã khách hàng]]="","",VLOOKUP($A699,Ma_KH!$A:$Q,Ma_KH!O$1,0))</f>
        <v>KL</v>
      </c>
      <c r="AE699" s="3" t="str">
        <f>IF(Table1[[#This Row],[Mã khách hàng]]="","",VLOOKUP($A699,Ma_KH!$A:$Q,Ma_KH!P$1,0))</f>
        <v>HN</v>
      </c>
      <c r="AF699" s="3" t="str">
        <f>VLOOKUP(A699,Ma_KH!A:Q,Ma_KH!J$1,0)</f>
        <v>Trần Thị Huệ</v>
      </c>
    </row>
    <row r="700" spans="1:32" ht="16.5">
      <c r="A700" s="73" t="s">
        <v>110</v>
      </c>
      <c r="B700" s="73"/>
      <c r="C700" s="75">
        <v>45903</v>
      </c>
      <c r="D700" s="76" t="s">
        <v>1218</v>
      </c>
      <c r="E700" s="75"/>
      <c r="F700" s="87"/>
      <c r="G700" s="73" t="s">
        <v>1219</v>
      </c>
      <c r="H700" s="69">
        <v>4659924</v>
      </c>
      <c r="I700" s="69">
        <v>698989</v>
      </c>
      <c r="J700" s="69">
        <f>(Table1[[#This Row],[Tiền hàng]]-Table1[[#This Row],[Tiền chiết khấu]])*8%</f>
        <v>316874.8</v>
      </c>
      <c r="K700" s="69">
        <v>4277810</v>
      </c>
      <c r="L700" s="8" t="s">
        <v>24</v>
      </c>
      <c r="M700" s="41">
        <v>45931</v>
      </c>
      <c r="N700" s="29" t="s">
        <v>4092</v>
      </c>
      <c r="O700" s="69">
        <f>IF(Table1[[#This Row],[Phân loại]]="Tồn đầu kỳ",Table1[[#This Row],[Tổng giá trị]],0)</f>
        <v>0</v>
      </c>
      <c r="P700" s="8">
        <f>IF(Table1[[#This Row],[Số còn phải thu ĐK]]&lt;&gt;0,0,IF(Table1[[#This Row],[Phân loại]]="Bán hàng",Table1[[#This Row],[Tổng giá trị]],-Table1[[#This Row],[Tổng giá trị]]))</f>
        <v>4277810</v>
      </c>
      <c r="Q700" s="18">
        <f t="shared" si="119"/>
        <v>4277810</v>
      </c>
      <c r="R700" s="8">
        <f>Table1[[#This Row],[Số còn phải thu ĐK]]+Table1[[#This Row],[Giá Trị HD sau CK]]-Table1[[#This Row],[Số tiền đã thu]]</f>
        <v>0</v>
      </c>
      <c r="S700" s="7">
        <f>IF(Table1[[#This Row],[Ngày hóa đơn]]&lt;&gt;"",Table1[[#This Row],[Ngày hóa đơn]],Table1[[#This Row],[Ngày hạch toán]])</f>
        <v>45903</v>
      </c>
      <c r="T700" s="8"/>
      <c r="U700" s="7">
        <f>IF(Table1[[#This Row],[Ngày tính CN]]="","",S700+T700)</f>
        <v>45903</v>
      </c>
      <c r="V700" s="71">
        <f ca="1">IF(Table1[[#This Row],[Hạn thanh toán]]="","",IF((U700-NOW())&lt;0,0,(U700-NOW())))</f>
        <v>0</v>
      </c>
      <c r="W700" s="69"/>
      <c r="X700" s="65" t="str">
        <f t="shared" ca="1" si="111"/>
        <v/>
      </c>
      <c r="Y700" s="65" t="str">
        <f t="shared" si="118"/>
        <v>Đã thanh toán</v>
      </c>
      <c r="Z700" s="250">
        <f>Table1[[#This Row],[Hạn thanh toán]]</f>
        <v>45903</v>
      </c>
      <c r="AA700" s="250">
        <f>Table1[[#This Row],[Ngày Thanh toán]]</f>
        <v>45931</v>
      </c>
      <c r="AD700" s="3" t="str">
        <f>IF(Table1[[#This Row],[Mã khách hàng]]="","",VLOOKUP($A700,Ma_KH!$A:$Q,Ma_KH!O$1,0))</f>
        <v>KL</v>
      </c>
      <c r="AE700" s="3" t="str">
        <f>IF(Table1[[#This Row],[Mã khách hàng]]="","",VLOOKUP($A700,Ma_KH!$A:$Q,Ma_KH!P$1,0))</f>
        <v>HN</v>
      </c>
      <c r="AF700" s="3" t="str">
        <f>VLOOKUP(A700,Ma_KH!A:Q,Ma_KH!J$1,0)</f>
        <v>Trần Thị Huệ</v>
      </c>
    </row>
    <row r="701" spans="1:32" ht="16.5">
      <c r="A701" s="66" t="s">
        <v>110</v>
      </c>
      <c r="B701" s="66"/>
      <c r="C701" s="67">
        <v>45916</v>
      </c>
      <c r="D701" s="68" t="s">
        <v>1220</v>
      </c>
      <c r="E701" s="67"/>
      <c r="F701" s="86"/>
      <c r="G701" s="66" t="s">
        <v>1221</v>
      </c>
      <c r="H701" s="69">
        <v>187500</v>
      </c>
      <c r="I701" s="69">
        <v>15000</v>
      </c>
      <c r="J701" s="69">
        <f>(Table1[[#This Row],[Tiền hàng]]-Table1[[#This Row],[Tiền chiết khấu]])*8%</f>
        <v>13800</v>
      </c>
      <c r="K701" s="69">
        <v>186300</v>
      </c>
      <c r="L701" s="8" t="s">
        <v>24</v>
      </c>
      <c r="M701" s="41">
        <v>45917</v>
      </c>
      <c r="N701" s="29" t="s">
        <v>4093</v>
      </c>
      <c r="O701" s="69">
        <f>IF(Table1[[#This Row],[Phân loại]]="Tồn đầu kỳ",Table1[[#This Row],[Tổng giá trị]],0)</f>
        <v>0</v>
      </c>
      <c r="P701" s="8">
        <f>IF(Table1[[#This Row],[Số còn phải thu ĐK]]&lt;&gt;0,0,IF(Table1[[#This Row],[Phân loại]]="Bán hàng",Table1[[#This Row],[Tổng giá trị]],-Table1[[#This Row],[Tổng giá trị]]))</f>
        <v>186300</v>
      </c>
      <c r="Q701" s="18">
        <f t="shared" si="119"/>
        <v>186300</v>
      </c>
      <c r="R701" s="8">
        <f>Table1[[#This Row],[Số còn phải thu ĐK]]+Table1[[#This Row],[Giá Trị HD sau CK]]-Table1[[#This Row],[Số tiền đã thu]]</f>
        <v>0</v>
      </c>
      <c r="S701" s="7">
        <f>IF(Table1[[#This Row],[Ngày hóa đơn]]&lt;&gt;"",Table1[[#This Row],[Ngày hóa đơn]],Table1[[#This Row],[Ngày hạch toán]])</f>
        <v>45916</v>
      </c>
      <c r="T701" s="8"/>
      <c r="U701" s="7">
        <f>IF(Table1[[#This Row],[Ngày tính CN]]="","",S701+T701)</f>
        <v>45916</v>
      </c>
      <c r="V701" s="71">
        <f ca="1">IF(Table1[[#This Row],[Hạn thanh toán]]="","",IF((U701-NOW())&lt;0,0,(U701-NOW())))</f>
        <v>0</v>
      </c>
      <c r="W701" s="69"/>
      <c r="X701" s="65" t="str">
        <f t="shared" ca="1" si="111"/>
        <v/>
      </c>
      <c r="Y701" s="65" t="str">
        <f t="shared" si="118"/>
        <v>Đã thanh toán</v>
      </c>
      <c r="Z701" s="250">
        <f>Table1[[#This Row],[Hạn thanh toán]]</f>
        <v>45916</v>
      </c>
      <c r="AA701" s="250">
        <f>Table1[[#This Row],[Ngày Thanh toán]]</f>
        <v>45917</v>
      </c>
      <c r="AD701" s="3" t="str">
        <f>IF(Table1[[#This Row],[Mã khách hàng]]="","",VLOOKUP($A701,Ma_KH!$A:$Q,Ma_KH!O$1,0))</f>
        <v>KL</v>
      </c>
      <c r="AE701" s="3" t="str">
        <f>IF(Table1[[#This Row],[Mã khách hàng]]="","",VLOOKUP($A701,Ma_KH!$A:$Q,Ma_KH!P$1,0))</f>
        <v>HN</v>
      </c>
      <c r="AF701" s="3" t="str">
        <f>VLOOKUP(A701,Ma_KH!A:Q,Ma_KH!J$1,0)</f>
        <v>Trần Thị Huệ</v>
      </c>
    </row>
    <row r="702" spans="1:32" ht="16.5">
      <c r="A702" s="66" t="s">
        <v>110</v>
      </c>
      <c r="B702" s="66"/>
      <c r="C702" s="67">
        <v>45924</v>
      </c>
      <c r="D702" s="68" t="s">
        <v>1222</v>
      </c>
      <c r="E702" s="67"/>
      <c r="F702" s="86"/>
      <c r="G702" s="66" t="s">
        <v>1223</v>
      </c>
      <c r="H702" s="69">
        <v>625207</v>
      </c>
      <c r="I702" s="69">
        <v>62521</v>
      </c>
      <c r="J702" s="69">
        <f>(Table1[[#This Row],[Tiền hàng]]-Table1[[#This Row],[Tiền chiết khấu]])*8%</f>
        <v>45014.879999999997</v>
      </c>
      <c r="K702" s="69">
        <v>607701</v>
      </c>
      <c r="L702" s="8" t="s">
        <v>24</v>
      </c>
      <c r="M702" s="41">
        <v>45924</v>
      </c>
      <c r="N702" s="29" t="s">
        <v>4094</v>
      </c>
      <c r="O702" s="69">
        <f>IF(Table1[[#This Row],[Phân loại]]="Tồn đầu kỳ",Table1[[#This Row],[Tổng giá trị]],0)</f>
        <v>0</v>
      </c>
      <c r="P702" s="8">
        <f>IF(Table1[[#This Row],[Số còn phải thu ĐK]]&lt;&gt;0,0,IF(Table1[[#This Row],[Phân loại]]="Bán hàng",Table1[[#This Row],[Tổng giá trị]],-Table1[[#This Row],[Tổng giá trị]]))</f>
        <v>607701</v>
      </c>
      <c r="Q702" s="18">
        <f t="shared" si="119"/>
        <v>607701</v>
      </c>
      <c r="R702" s="8">
        <f>Table1[[#This Row],[Số còn phải thu ĐK]]+Table1[[#This Row],[Giá Trị HD sau CK]]-Table1[[#This Row],[Số tiền đã thu]]</f>
        <v>0</v>
      </c>
      <c r="S702" s="7">
        <f>IF(Table1[[#This Row],[Ngày hóa đơn]]&lt;&gt;"",Table1[[#This Row],[Ngày hóa đơn]],Table1[[#This Row],[Ngày hạch toán]])</f>
        <v>45924</v>
      </c>
      <c r="T702" s="8"/>
      <c r="U702" s="7">
        <f>IF(Table1[[#This Row],[Ngày tính CN]]="","",S702+T702)</f>
        <v>45924</v>
      </c>
      <c r="V702" s="71">
        <f ca="1">IF(Table1[[#This Row],[Hạn thanh toán]]="","",IF((U702-NOW())&lt;0,0,(U702-NOW())))</f>
        <v>0</v>
      </c>
      <c r="W702" s="69"/>
      <c r="X702" s="65" t="str">
        <f t="shared" ca="1" si="111"/>
        <v/>
      </c>
      <c r="Y702" s="65" t="str">
        <f t="shared" si="118"/>
        <v>Đã thanh toán</v>
      </c>
      <c r="Z702" s="250">
        <f>Table1[[#This Row],[Hạn thanh toán]]</f>
        <v>45924</v>
      </c>
      <c r="AA702" s="250">
        <f>Table1[[#This Row],[Ngày Thanh toán]]</f>
        <v>45924</v>
      </c>
      <c r="AD702" s="3" t="str">
        <f>IF(Table1[[#This Row],[Mã khách hàng]]="","",VLOOKUP($A702,Ma_KH!$A:$Q,Ma_KH!O$1,0))</f>
        <v>KL</v>
      </c>
      <c r="AE702" s="3" t="str">
        <f>IF(Table1[[#This Row],[Mã khách hàng]]="","",VLOOKUP($A702,Ma_KH!$A:$Q,Ma_KH!P$1,0))</f>
        <v>HN</v>
      </c>
      <c r="AF702" s="3" t="str">
        <f>VLOOKUP(A702,Ma_KH!A:Q,Ma_KH!J$1,0)</f>
        <v>Trần Thị Huệ</v>
      </c>
    </row>
    <row r="703" spans="1:32" ht="16.5">
      <c r="A703" s="66" t="s">
        <v>110</v>
      </c>
      <c r="B703" s="66"/>
      <c r="C703" s="67">
        <v>45936</v>
      </c>
      <c r="D703" s="68" t="s">
        <v>1224</v>
      </c>
      <c r="E703" s="67"/>
      <c r="F703" s="86"/>
      <c r="G703" s="66" t="s">
        <v>1225</v>
      </c>
      <c r="H703" s="69">
        <v>285185</v>
      </c>
      <c r="I703" s="69">
        <v>0</v>
      </c>
      <c r="J703" s="69">
        <f>(Table1[[#This Row],[Tiền hàng]]-Table1[[#This Row],[Tiền chiết khấu]])*8%</f>
        <v>22814.799999999999</v>
      </c>
      <c r="K703" s="69">
        <v>308000</v>
      </c>
      <c r="L703" s="8" t="s">
        <v>24</v>
      </c>
      <c r="M703" s="41">
        <v>45935</v>
      </c>
      <c r="N703" s="29" t="s">
        <v>4095</v>
      </c>
      <c r="O703" s="69">
        <f>IF(Table1[[#This Row],[Phân loại]]="Tồn đầu kỳ",Table1[[#This Row],[Tổng giá trị]],0)</f>
        <v>0</v>
      </c>
      <c r="P703" s="8">
        <f>IF(Table1[[#This Row],[Số còn phải thu ĐK]]&lt;&gt;0,0,IF(Table1[[#This Row],[Phân loại]]="Bán hàng",Table1[[#This Row],[Tổng giá trị]],-Table1[[#This Row],[Tổng giá trị]]))</f>
        <v>308000</v>
      </c>
      <c r="Q703" s="18">
        <f t="shared" si="119"/>
        <v>308000</v>
      </c>
      <c r="R703" s="8">
        <f>Table1[[#This Row],[Số còn phải thu ĐK]]+Table1[[#This Row],[Giá Trị HD sau CK]]-Table1[[#This Row],[Số tiền đã thu]]</f>
        <v>0</v>
      </c>
      <c r="S703" s="7">
        <f>IF(Table1[[#This Row],[Ngày hóa đơn]]&lt;&gt;"",Table1[[#This Row],[Ngày hóa đơn]],Table1[[#This Row],[Ngày hạch toán]])</f>
        <v>45936</v>
      </c>
      <c r="T703" s="8"/>
      <c r="U703" s="7">
        <f>IF(Table1[[#This Row],[Ngày tính CN]]="","",S703+T703)</f>
        <v>45936</v>
      </c>
      <c r="V703" s="71">
        <f ca="1">IF(Table1[[#This Row],[Hạn thanh toán]]="","",IF((U703-NOW())&lt;0,0,(U703-NOW())))</f>
        <v>0</v>
      </c>
      <c r="W703" s="69"/>
      <c r="X703" s="65" t="str">
        <f t="shared" ca="1" si="111"/>
        <v/>
      </c>
      <c r="Y703" s="65" t="str">
        <f t="shared" si="118"/>
        <v>Đã thanh toán</v>
      </c>
      <c r="Z703" s="250">
        <f>Table1[[#This Row],[Hạn thanh toán]]</f>
        <v>45936</v>
      </c>
      <c r="AA703" s="250">
        <f>Table1[[#This Row],[Ngày Thanh toán]]</f>
        <v>45935</v>
      </c>
      <c r="AD703" s="3" t="str">
        <f>IF(Table1[[#This Row],[Mã khách hàng]]="","",VLOOKUP($A703,Ma_KH!$A:$Q,Ma_KH!O$1,0))</f>
        <v>KL</v>
      </c>
      <c r="AE703" s="3" t="str">
        <f>IF(Table1[[#This Row],[Mã khách hàng]]="","",VLOOKUP($A703,Ma_KH!$A:$Q,Ma_KH!P$1,0))</f>
        <v>HN</v>
      </c>
      <c r="AF703" s="3" t="str">
        <f>VLOOKUP(A703,Ma_KH!A:Q,Ma_KH!J$1,0)</f>
        <v>Trần Thị Huệ</v>
      </c>
    </row>
    <row r="704" spans="1:32" ht="16.5">
      <c r="A704" s="66" t="s">
        <v>110</v>
      </c>
      <c r="B704" s="66"/>
      <c r="C704" s="41">
        <v>45964</v>
      </c>
      <c r="D704" s="29" t="s">
        <v>4096</v>
      </c>
      <c r="E704" s="67"/>
      <c r="F704" s="86"/>
      <c r="G704" s="66" t="s">
        <v>4097</v>
      </c>
      <c r="H704" s="69">
        <v>1523241</v>
      </c>
      <c r="I704" s="69">
        <v>121860</v>
      </c>
      <c r="J704" s="69">
        <f>(Table1[[#This Row],[Tiền hàng]]-Table1[[#This Row],[Tiền chiết khấu]])*8%</f>
        <v>112110.48</v>
      </c>
      <c r="K704" s="69">
        <v>1513491</v>
      </c>
      <c r="L704" s="8" t="s">
        <v>24</v>
      </c>
      <c r="M704" s="41">
        <v>45935</v>
      </c>
      <c r="N704" s="29" t="s">
        <v>4095</v>
      </c>
      <c r="O704" s="69">
        <f>IF(Table1[[#This Row],[Phân loại]]="Tồn đầu kỳ",Table1[[#This Row],[Tổng giá trị]],0)</f>
        <v>0</v>
      </c>
      <c r="P704" s="8">
        <f>IF(Table1[[#This Row],[Số còn phải thu ĐK]]&lt;&gt;0,0,IF(Table1[[#This Row],[Phân loại]]="Bán hàng",Table1[[#This Row],[Tổng giá trị]],-Table1[[#This Row],[Tổng giá trị]]))</f>
        <v>1513491</v>
      </c>
      <c r="Q704" s="18">
        <f t="shared" si="119"/>
        <v>1513491</v>
      </c>
      <c r="R704" s="8">
        <f>Table1[[#This Row],[Số còn phải thu ĐK]]+Table1[[#This Row],[Giá Trị HD sau CK]]-Table1[[#This Row],[Số tiền đã thu]]</f>
        <v>0</v>
      </c>
      <c r="S704" s="7">
        <f>IF(Table1[[#This Row],[Ngày hóa đơn]]&lt;&gt;"",Table1[[#This Row],[Ngày hóa đơn]],Table1[[#This Row],[Ngày hạch toán]])</f>
        <v>45964</v>
      </c>
      <c r="T704" s="8"/>
      <c r="U704" s="7">
        <f>IF(Table1[[#This Row],[Ngày tính CN]]="","",S704+T704)</f>
        <v>45964</v>
      </c>
      <c r="V704" s="71">
        <f ca="1">IF(Table1[[#This Row],[Hạn thanh toán]]="","",IF((U704-NOW())&lt;0,0,(U704-NOW())))</f>
        <v>0</v>
      </c>
      <c r="W704" s="69"/>
      <c r="X704" s="65" t="str">
        <f t="shared" ca="1" si="111"/>
        <v/>
      </c>
      <c r="Y704" s="65" t="str">
        <f t="shared" ref="Y704" si="122">IF(R704=0,"Đã thanh toán",IF(X704="","",IF(X704&lt;=0,"Chưa đến hạn thanh toán",IF(X704&lt;=30,"Nợ quá hạn 30 ngày",IF(X704&lt;=60,"Nợ quá hạn từ 30 ngày đến 60 ngày",IF(X704&lt;=90,"Nợ quá hạn từ 60 ngày đến 90 ngày",IF(X704&lt;=120,"Nợ quá hạn từ 90 ngày đến 120 ngày","Nợ quá hạn hơn 120 ngày có khả năng mất thanh toán")))))))</f>
        <v>Đã thanh toán</v>
      </c>
      <c r="Z704" s="250">
        <f>Table1[[#This Row],[Hạn thanh toán]]</f>
        <v>45964</v>
      </c>
      <c r="AA704" s="250">
        <f>Table1[[#This Row],[Ngày Thanh toán]]</f>
        <v>45935</v>
      </c>
      <c r="AD704" s="3" t="str">
        <f>IF(Table1[[#This Row],[Mã khách hàng]]="","",VLOOKUP($A704,Ma_KH!$A:$Q,Ma_KH!O$1,0))</f>
        <v>KL</v>
      </c>
      <c r="AE704" s="3" t="str">
        <f>IF(Table1[[#This Row],[Mã khách hàng]]="","",VLOOKUP($A704,Ma_KH!$A:$Q,Ma_KH!P$1,0))</f>
        <v>HN</v>
      </c>
      <c r="AF704" s="3" t="str">
        <f>VLOOKUP(A704,Ma_KH!A:Q,Ma_KH!J$1,0)</f>
        <v>Trần Thị Huệ</v>
      </c>
    </row>
    <row r="705" spans="1:32" ht="16.5">
      <c r="A705" s="78" t="s">
        <v>111</v>
      </c>
      <c r="B705" s="78" t="s">
        <v>1226</v>
      </c>
      <c r="C705" s="88">
        <v>45660</v>
      </c>
      <c r="D705" s="89" t="s">
        <v>1227</v>
      </c>
      <c r="E705" s="88"/>
      <c r="F705" s="78"/>
      <c r="G705" s="78" t="s">
        <v>1228</v>
      </c>
      <c r="H705" s="69">
        <v>3095690</v>
      </c>
      <c r="I705" s="69">
        <v>154785</v>
      </c>
      <c r="J705" s="69">
        <f>(Table1[[#This Row],[Tiền hàng]]-Table1[[#This Row],[Tiền chiết khấu]])*8%</f>
        <v>235272.4</v>
      </c>
      <c r="K705" s="69">
        <v>3176177</v>
      </c>
      <c r="L705" s="8" t="s">
        <v>24</v>
      </c>
      <c r="M705" s="161">
        <v>45659</v>
      </c>
      <c r="N705" s="162" t="s">
        <v>4098</v>
      </c>
      <c r="O705" s="69">
        <f>IF(Table1[[#This Row],[Phân loại]]="Tồn đầu kỳ",Table1[[#This Row],[Tổng giá trị]],0)</f>
        <v>0</v>
      </c>
      <c r="P705" s="8">
        <f>IF(Table1[[#This Row],[Số còn phải thu ĐK]]&lt;&gt;0,0,IF(Table1[[#This Row],[Phân loại]]="Bán hàng",Table1[[#This Row],[Tổng giá trị]],-Table1[[#This Row],[Tổng giá trị]]))</f>
        <v>3176177</v>
      </c>
      <c r="Q705" s="18">
        <f t="shared" si="119"/>
        <v>3176177</v>
      </c>
      <c r="R705" s="8">
        <f>Table1[[#This Row],[Số còn phải thu ĐK]]+Table1[[#This Row],[Giá Trị HD sau CK]]-Table1[[#This Row],[Số tiền đã thu]]</f>
        <v>0</v>
      </c>
      <c r="S705" s="7">
        <f>IF(Table1[[#This Row],[Ngày hóa đơn]]&lt;&gt;"",Table1[[#This Row],[Ngày hóa đơn]],Table1[[#This Row],[Ngày hạch toán]])</f>
        <v>45660</v>
      </c>
      <c r="T705" s="8"/>
      <c r="U705" s="7">
        <f>IF(Table1[[#This Row],[Ngày tính CN]]="","",S705+T705)</f>
        <v>45660</v>
      </c>
      <c r="V705" s="71">
        <f ca="1">IF(Table1[[#This Row],[Hạn thanh toán]]="","",IF((U705-NOW())&lt;0,0,(U705-NOW())))</f>
        <v>0</v>
      </c>
      <c r="W705" s="69"/>
      <c r="X705" s="65" t="str">
        <f t="shared" ca="1" si="111"/>
        <v/>
      </c>
      <c r="Y705" s="65" t="str">
        <f t="shared" si="118"/>
        <v>Đã thanh toán</v>
      </c>
      <c r="Z705" s="250">
        <f>Table1[[#This Row],[Hạn thanh toán]]</f>
        <v>45660</v>
      </c>
      <c r="AA705" s="250">
        <f>Table1[[#This Row],[Ngày Thanh toán]]</f>
        <v>45659</v>
      </c>
      <c r="AD705" s="3" t="str">
        <f>IF(Table1[[#This Row],[Mã khách hàng]]="","",VLOOKUP($A705,Ma_KH!$A:$Q,Ma_KH!O$1,0))</f>
        <v>KL.SG</v>
      </c>
      <c r="AE705" s="3" t="str">
        <f>IF(Table1[[#This Row],[Mã khách hàng]]="","",VLOOKUP($A705,Ma_KH!$A:$Q,Ma_KH!P$1,0))</f>
        <v>SG</v>
      </c>
      <c r="AF705" s="3">
        <f>VLOOKUP(A705,Ma_KH!A:Q,Ma_KH!J$1,0)</f>
        <v>0</v>
      </c>
    </row>
    <row r="706" spans="1:32" ht="16.5">
      <c r="A706" s="78" t="s">
        <v>111</v>
      </c>
      <c r="B706" s="78" t="s">
        <v>1226</v>
      </c>
      <c r="C706" s="88">
        <v>45661</v>
      </c>
      <c r="D706" s="89" t="s">
        <v>1229</v>
      </c>
      <c r="E706" s="88"/>
      <c r="F706" s="78"/>
      <c r="G706" s="78" t="s">
        <v>1230</v>
      </c>
      <c r="H706" s="69">
        <v>296296</v>
      </c>
      <c r="I706" s="69">
        <v>0</v>
      </c>
      <c r="J706" s="69">
        <f>(Table1[[#This Row],[Tiền hàng]]-Table1[[#This Row],[Tiền chiết khấu]])*8%</f>
        <v>23703.68</v>
      </c>
      <c r="K706" s="69">
        <v>320000</v>
      </c>
      <c r="L706" s="8" t="s">
        <v>24</v>
      </c>
      <c r="M706" s="7">
        <v>45731</v>
      </c>
      <c r="N706" s="8" t="s">
        <v>4099</v>
      </c>
      <c r="O706" s="69">
        <f>IF(Table1[[#This Row],[Phân loại]]="Tồn đầu kỳ",Table1[[#This Row],[Tổng giá trị]],0)</f>
        <v>0</v>
      </c>
      <c r="P706" s="8">
        <f>IF(Table1[[#This Row],[Số còn phải thu ĐK]]&lt;&gt;0,0,IF(Table1[[#This Row],[Phân loại]]="Bán hàng",Table1[[#This Row],[Tổng giá trị]],-Table1[[#This Row],[Tổng giá trị]]))</f>
        <v>320000</v>
      </c>
      <c r="Q706" s="18">
        <f t="shared" si="119"/>
        <v>320000</v>
      </c>
      <c r="R706" s="8">
        <f>Table1[[#This Row],[Số còn phải thu ĐK]]+Table1[[#This Row],[Giá Trị HD sau CK]]-Table1[[#This Row],[Số tiền đã thu]]</f>
        <v>0</v>
      </c>
      <c r="S706" s="7">
        <f>IF(Table1[[#This Row],[Ngày hóa đơn]]&lt;&gt;"",Table1[[#This Row],[Ngày hóa đơn]],Table1[[#This Row],[Ngày hạch toán]])</f>
        <v>45661</v>
      </c>
      <c r="T706" s="8"/>
      <c r="U706" s="7">
        <f>IF(Table1[[#This Row],[Ngày tính CN]]="","",S706+T706)</f>
        <v>45661</v>
      </c>
      <c r="V706" s="71">
        <f ca="1">IF(Table1[[#This Row],[Hạn thanh toán]]="","",IF((U706-NOW())&lt;0,0,(U706-NOW())))</f>
        <v>0</v>
      </c>
      <c r="W706" s="69"/>
      <c r="X706" s="65" t="str">
        <f t="shared" ca="1" si="111"/>
        <v/>
      </c>
      <c r="Y706" s="65" t="str">
        <f t="shared" si="118"/>
        <v>Đã thanh toán</v>
      </c>
      <c r="Z706" s="250">
        <f>Table1[[#This Row],[Hạn thanh toán]]</f>
        <v>45661</v>
      </c>
      <c r="AA706" s="250">
        <f>Table1[[#This Row],[Ngày Thanh toán]]</f>
        <v>45731</v>
      </c>
      <c r="AD706" s="3" t="str">
        <f>IF(Table1[[#This Row],[Mã khách hàng]]="","",VLOOKUP($A706,Ma_KH!$A:$Q,Ma_KH!O$1,0))</f>
        <v>KL.SG</v>
      </c>
      <c r="AE706" s="3" t="str">
        <f>IF(Table1[[#This Row],[Mã khách hàng]]="","",VLOOKUP($A706,Ma_KH!$A:$Q,Ma_KH!P$1,0))</f>
        <v>SG</v>
      </c>
      <c r="AF706" s="3">
        <f>VLOOKUP(A706,Ma_KH!A:Q,Ma_KH!J$1,0)</f>
        <v>0</v>
      </c>
    </row>
    <row r="707" spans="1:32" ht="16.5">
      <c r="A707" s="78" t="s">
        <v>111</v>
      </c>
      <c r="B707" s="78" t="s">
        <v>1226</v>
      </c>
      <c r="C707" s="88">
        <v>45663</v>
      </c>
      <c r="D707" s="89" t="s">
        <v>1231</v>
      </c>
      <c r="E707" s="88"/>
      <c r="F707" s="78"/>
      <c r="G707" s="78" t="s">
        <v>1232</v>
      </c>
      <c r="H707" s="69">
        <v>544444</v>
      </c>
      <c r="I707" s="69">
        <v>108889</v>
      </c>
      <c r="J707" s="69">
        <f>(Table1[[#This Row],[Tiền hàng]]-Table1[[#This Row],[Tiền chiết khấu]])*8%</f>
        <v>34844.400000000001</v>
      </c>
      <c r="K707" s="69">
        <v>470399</v>
      </c>
      <c r="L707" s="8" t="s">
        <v>24</v>
      </c>
      <c r="M707" s="7">
        <v>45731</v>
      </c>
      <c r="N707" s="8" t="s">
        <v>4099</v>
      </c>
      <c r="O707" s="69">
        <f>IF(Table1[[#This Row],[Phân loại]]="Tồn đầu kỳ",Table1[[#This Row],[Tổng giá trị]],0)</f>
        <v>0</v>
      </c>
      <c r="P707" s="8">
        <f>IF(Table1[[#This Row],[Số còn phải thu ĐK]]&lt;&gt;0,0,IF(Table1[[#This Row],[Phân loại]]="Bán hàng",Table1[[#This Row],[Tổng giá trị]],-Table1[[#This Row],[Tổng giá trị]]))</f>
        <v>470399</v>
      </c>
      <c r="Q707" s="18">
        <f t="shared" si="119"/>
        <v>470399</v>
      </c>
      <c r="R707" s="8">
        <f>Table1[[#This Row],[Số còn phải thu ĐK]]+Table1[[#This Row],[Giá Trị HD sau CK]]-Table1[[#This Row],[Số tiền đã thu]]</f>
        <v>0</v>
      </c>
      <c r="S707" s="7">
        <f>IF(Table1[[#This Row],[Ngày hóa đơn]]&lt;&gt;"",Table1[[#This Row],[Ngày hóa đơn]],Table1[[#This Row],[Ngày hạch toán]])</f>
        <v>45663</v>
      </c>
      <c r="T707" s="8"/>
      <c r="U707" s="7">
        <f>IF(Table1[[#This Row],[Ngày tính CN]]="","",S707+T707)</f>
        <v>45663</v>
      </c>
      <c r="V707" s="71">
        <f ca="1">IF(Table1[[#This Row],[Hạn thanh toán]]="","",IF((U707-NOW())&lt;0,0,(U707-NOW())))</f>
        <v>0</v>
      </c>
      <c r="W707" s="69"/>
      <c r="X707" s="65" t="str">
        <f t="shared" ca="1" si="111"/>
        <v/>
      </c>
      <c r="Y707" s="65" t="str">
        <f t="shared" si="118"/>
        <v>Đã thanh toán</v>
      </c>
      <c r="Z707" s="250">
        <f>Table1[[#This Row],[Hạn thanh toán]]</f>
        <v>45663</v>
      </c>
      <c r="AA707" s="250">
        <f>Table1[[#This Row],[Ngày Thanh toán]]</f>
        <v>45731</v>
      </c>
      <c r="AD707" s="3" t="str">
        <f>IF(Table1[[#This Row],[Mã khách hàng]]="","",VLOOKUP($A707,Ma_KH!$A:$Q,Ma_KH!O$1,0))</f>
        <v>KL.SG</v>
      </c>
      <c r="AE707" s="3" t="str">
        <f>IF(Table1[[#This Row],[Mã khách hàng]]="","",VLOOKUP($A707,Ma_KH!$A:$Q,Ma_KH!P$1,0))</f>
        <v>SG</v>
      </c>
      <c r="AF707" s="3">
        <f>VLOOKUP(A707,Ma_KH!A:Q,Ma_KH!J$1,0)</f>
        <v>0</v>
      </c>
    </row>
    <row r="708" spans="1:32" ht="16.5">
      <c r="A708" s="78" t="s">
        <v>111</v>
      </c>
      <c r="B708" s="78" t="s">
        <v>1226</v>
      </c>
      <c r="C708" s="88">
        <v>45663</v>
      </c>
      <c r="D708" s="89" t="s">
        <v>1233</v>
      </c>
      <c r="E708" s="88"/>
      <c r="F708" s="78"/>
      <c r="G708" s="78" t="s">
        <v>1234</v>
      </c>
      <c r="H708" s="69">
        <v>669088</v>
      </c>
      <c r="I708" s="69">
        <v>0</v>
      </c>
      <c r="J708" s="69">
        <f>(Table1[[#This Row],[Tiền hàng]]-Table1[[#This Row],[Tiền chiết khấu]])*8%</f>
        <v>53527.040000000001</v>
      </c>
      <c r="K708" s="69">
        <v>722615</v>
      </c>
      <c r="L708" s="8" t="s">
        <v>24</v>
      </c>
      <c r="M708" s="7">
        <v>45667</v>
      </c>
      <c r="N708" s="8" t="s">
        <v>4100</v>
      </c>
      <c r="O708" s="69">
        <f>IF(Table1[[#This Row],[Phân loại]]="Tồn đầu kỳ",Table1[[#This Row],[Tổng giá trị]],0)</f>
        <v>0</v>
      </c>
      <c r="P708" s="8">
        <f>IF(Table1[[#This Row],[Số còn phải thu ĐK]]&lt;&gt;0,0,IF(Table1[[#This Row],[Phân loại]]="Bán hàng",Table1[[#This Row],[Tổng giá trị]],-Table1[[#This Row],[Tổng giá trị]]))</f>
        <v>722615</v>
      </c>
      <c r="Q708" s="18">
        <f t="shared" si="119"/>
        <v>722615</v>
      </c>
      <c r="R708" s="8">
        <f>Table1[[#This Row],[Số còn phải thu ĐK]]+Table1[[#This Row],[Giá Trị HD sau CK]]-Table1[[#This Row],[Số tiền đã thu]]</f>
        <v>0</v>
      </c>
      <c r="S708" s="7">
        <f>IF(Table1[[#This Row],[Ngày hóa đơn]]&lt;&gt;"",Table1[[#This Row],[Ngày hóa đơn]],Table1[[#This Row],[Ngày hạch toán]])</f>
        <v>45663</v>
      </c>
      <c r="T708" s="8"/>
      <c r="U708" s="7">
        <f>IF(Table1[[#This Row],[Ngày tính CN]]="","",S708+T708)</f>
        <v>45663</v>
      </c>
      <c r="V708" s="71">
        <f ca="1">IF(Table1[[#This Row],[Hạn thanh toán]]="","",IF((U708-NOW())&lt;0,0,(U708-NOW())))</f>
        <v>0</v>
      </c>
      <c r="W708" s="69"/>
      <c r="X708" s="65" t="str">
        <f t="shared" ca="1" si="111"/>
        <v/>
      </c>
      <c r="Y708" s="65" t="str">
        <f t="shared" si="118"/>
        <v>Đã thanh toán</v>
      </c>
      <c r="Z708" s="250">
        <f>Table1[[#This Row],[Hạn thanh toán]]</f>
        <v>45663</v>
      </c>
      <c r="AA708" s="250">
        <f>Table1[[#This Row],[Ngày Thanh toán]]</f>
        <v>45667</v>
      </c>
      <c r="AD708" s="3" t="str">
        <f>IF(Table1[[#This Row],[Mã khách hàng]]="","",VLOOKUP($A708,Ma_KH!$A:$Q,Ma_KH!O$1,0))</f>
        <v>KL.SG</v>
      </c>
      <c r="AE708" s="3" t="str">
        <f>IF(Table1[[#This Row],[Mã khách hàng]]="","",VLOOKUP($A708,Ma_KH!$A:$Q,Ma_KH!P$1,0))</f>
        <v>SG</v>
      </c>
      <c r="AF708" s="3">
        <f>VLOOKUP(A708,Ma_KH!A:Q,Ma_KH!J$1,0)</f>
        <v>0</v>
      </c>
    </row>
    <row r="709" spans="1:32" ht="16.5">
      <c r="A709" s="256" t="s">
        <v>111</v>
      </c>
      <c r="B709" s="256" t="s">
        <v>1226</v>
      </c>
      <c r="C709" s="257">
        <v>45665</v>
      </c>
      <c r="D709" s="258" t="s">
        <v>1235</v>
      </c>
      <c r="E709" s="257"/>
      <c r="F709" s="256"/>
      <c r="G709" s="256" t="s">
        <v>18842</v>
      </c>
      <c r="H709" s="259">
        <v>26962845</v>
      </c>
      <c r="I709" s="259">
        <v>5392569</v>
      </c>
      <c r="J709" s="259">
        <f>(Table1[[#This Row],[Tiền hàng]]-Table1[[#This Row],[Tiền chiết khấu]])*8%</f>
        <v>1725622.08</v>
      </c>
      <c r="K709" s="259">
        <v>23295898</v>
      </c>
      <c r="L709" s="260" t="s">
        <v>24</v>
      </c>
      <c r="M709" s="261"/>
      <c r="N709" s="260"/>
      <c r="O709" s="259">
        <f>IF(Table1[[#This Row],[Phân loại]]="Tồn đầu kỳ",Table1[[#This Row],[Tổng giá trị]],0)</f>
        <v>0</v>
      </c>
      <c r="P709" s="260">
        <f>IF(Table1[[#This Row],[Số còn phải thu ĐK]]&lt;&gt;0,0,IF(Table1[[#This Row],[Phân loại]]="Bán hàng",Table1[[#This Row],[Tổng giá trị]],-Table1[[#This Row],[Tổng giá trị]]))</f>
        <v>23295898</v>
      </c>
      <c r="Q709" s="18">
        <f t="shared" si="119"/>
        <v>0</v>
      </c>
      <c r="R709" s="260">
        <f>Table1[[#This Row],[Số còn phải thu ĐK]]+Table1[[#This Row],[Giá Trị HD sau CK]]-Table1[[#This Row],[Số tiền đã thu]]</f>
        <v>23295898</v>
      </c>
      <c r="S709" s="262">
        <f>IF(Table1[[#This Row],[Ngày hóa đơn]]&lt;&gt;"",Table1[[#This Row],[Ngày hóa đơn]],Table1[[#This Row],[Ngày hạch toán]])</f>
        <v>45665</v>
      </c>
      <c r="T709" s="260"/>
      <c r="U709" s="262">
        <f>IF(Table1[[#This Row],[Ngày tính CN]]="","",S709+T709)</f>
        <v>45665</v>
      </c>
      <c r="V709" s="263">
        <f ca="1">IF(Table1[[#This Row],[Hạn thanh toán]]="","",IF((U709-NOW())&lt;0,0,(U709-NOW())))</f>
        <v>0</v>
      </c>
      <c r="W709" s="259"/>
      <c r="X709" s="65">
        <f t="shared" ca="1" si="111"/>
        <v>336.36242152778141</v>
      </c>
      <c r="Y709" s="264" t="str">
        <f t="shared" ca="1" si="118"/>
        <v>Nợ quá hạn hơn 120 ngày có khả năng mất thanh toán</v>
      </c>
      <c r="Z709" s="265">
        <f>Table1[[#This Row],[Hạn thanh toán]]</f>
        <v>45665</v>
      </c>
      <c r="AA709" s="265">
        <f>Table1[[#This Row],[Ngày Thanh toán]]</f>
        <v>0</v>
      </c>
      <c r="AB709" s="266"/>
      <c r="AC709" s="266"/>
      <c r="AD709" s="3" t="str">
        <f>IF(Table1[[#This Row],[Mã khách hàng]]="","",VLOOKUP($A709,Ma_KH!$A:$Q,Ma_KH!O$1,0))</f>
        <v>KL.SG</v>
      </c>
      <c r="AE709" s="3" t="str">
        <f>IF(Table1[[#This Row],[Mã khách hàng]]="","",VLOOKUP($A709,Ma_KH!$A:$Q,Ma_KH!P$1,0))</f>
        <v>SG</v>
      </c>
      <c r="AF709" s="3">
        <f>VLOOKUP(A709,Ma_KH!A:Q,Ma_KH!J$1,0)</f>
        <v>0</v>
      </c>
    </row>
    <row r="710" spans="1:32" ht="16.5">
      <c r="A710" s="78" t="s">
        <v>111</v>
      </c>
      <c r="B710" s="78" t="s">
        <v>1226</v>
      </c>
      <c r="C710" s="88">
        <v>45666</v>
      </c>
      <c r="D710" s="89" t="s">
        <v>1236</v>
      </c>
      <c r="E710" s="88"/>
      <c r="F710" s="78"/>
      <c r="G710" s="78" t="s">
        <v>1237</v>
      </c>
      <c r="H710" s="69">
        <v>8334620</v>
      </c>
      <c r="I710" s="69">
        <v>833462</v>
      </c>
      <c r="J710" s="69">
        <f>(Table1[[#This Row],[Tiền hàng]]-Table1[[#This Row],[Tiền chiết khấu]])*8%</f>
        <v>600092.64</v>
      </c>
      <c r="K710" s="69">
        <v>8101251</v>
      </c>
      <c r="L710" s="8" t="s">
        <v>24</v>
      </c>
      <c r="M710" s="7">
        <v>45731</v>
      </c>
      <c r="N710" s="8" t="s">
        <v>4099</v>
      </c>
      <c r="O710" s="69">
        <f>IF(Table1[[#This Row],[Phân loại]]="Tồn đầu kỳ",Table1[[#This Row],[Tổng giá trị]],0)</f>
        <v>0</v>
      </c>
      <c r="P710" s="8">
        <f>IF(Table1[[#This Row],[Số còn phải thu ĐK]]&lt;&gt;0,0,IF(Table1[[#This Row],[Phân loại]]="Bán hàng",Table1[[#This Row],[Tổng giá trị]],-Table1[[#This Row],[Tổng giá trị]]))</f>
        <v>8101251</v>
      </c>
      <c r="Q710" s="18">
        <f t="shared" si="119"/>
        <v>8101251</v>
      </c>
      <c r="R710" s="8">
        <f>Table1[[#This Row],[Số còn phải thu ĐK]]+Table1[[#This Row],[Giá Trị HD sau CK]]-Table1[[#This Row],[Số tiền đã thu]]</f>
        <v>0</v>
      </c>
      <c r="S710" s="7">
        <f>IF(Table1[[#This Row],[Ngày hóa đơn]]&lt;&gt;"",Table1[[#This Row],[Ngày hóa đơn]],Table1[[#This Row],[Ngày hạch toán]])</f>
        <v>45666</v>
      </c>
      <c r="T710" s="8"/>
      <c r="U710" s="7">
        <f>IF(Table1[[#This Row],[Ngày tính CN]]="","",S710+T710)</f>
        <v>45666</v>
      </c>
      <c r="V710" s="71">
        <f ca="1">IF(Table1[[#This Row],[Hạn thanh toán]]="","",IF((U710-NOW())&lt;0,0,(U710-NOW())))</f>
        <v>0</v>
      </c>
      <c r="W710" s="69"/>
      <c r="X710" s="65" t="str">
        <f t="shared" ca="1" si="111"/>
        <v/>
      </c>
      <c r="Y710" s="65" t="str">
        <f t="shared" si="118"/>
        <v>Đã thanh toán</v>
      </c>
      <c r="Z710" s="250">
        <f>Table1[[#This Row],[Hạn thanh toán]]</f>
        <v>45666</v>
      </c>
      <c r="AA710" s="250">
        <f>Table1[[#This Row],[Ngày Thanh toán]]</f>
        <v>45731</v>
      </c>
      <c r="AD710" s="3" t="str">
        <f>IF(Table1[[#This Row],[Mã khách hàng]]="","",VLOOKUP($A710,Ma_KH!$A:$Q,Ma_KH!O$1,0))</f>
        <v>KL.SG</v>
      </c>
      <c r="AE710" s="3" t="str">
        <f>IF(Table1[[#This Row],[Mã khách hàng]]="","",VLOOKUP($A710,Ma_KH!$A:$Q,Ma_KH!P$1,0))</f>
        <v>SG</v>
      </c>
      <c r="AF710" s="3">
        <f>VLOOKUP(A710,Ma_KH!A:Q,Ma_KH!J$1,0)</f>
        <v>0</v>
      </c>
    </row>
    <row r="711" spans="1:32" ht="16.5">
      <c r="A711" s="79" t="s">
        <v>111</v>
      </c>
      <c r="B711" s="79" t="s">
        <v>1226</v>
      </c>
      <c r="C711" s="90">
        <v>45667</v>
      </c>
      <c r="D711" s="91" t="s">
        <v>1238</v>
      </c>
      <c r="E711" s="90"/>
      <c r="F711" s="79"/>
      <c r="G711" s="79" t="s">
        <v>1239</v>
      </c>
      <c r="H711" s="69">
        <v>202776</v>
      </c>
      <c r="I711" s="69">
        <v>20278</v>
      </c>
      <c r="J711" s="69">
        <f>(Table1[[#This Row],[Tiền hàng]]-Table1[[#This Row],[Tiền chiết khấu]])*8%</f>
        <v>14599.84</v>
      </c>
      <c r="K711" s="69">
        <v>197098</v>
      </c>
      <c r="L711" s="8" t="s">
        <v>24</v>
      </c>
      <c r="M711" s="7">
        <v>45731</v>
      </c>
      <c r="N711" s="8" t="s">
        <v>4099</v>
      </c>
      <c r="O711" s="69">
        <f>IF(Table1[[#This Row],[Phân loại]]="Tồn đầu kỳ",Table1[[#This Row],[Tổng giá trị]],0)</f>
        <v>0</v>
      </c>
      <c r="P711" s="8">
        <f>IF(Table1[[#This Row],[Số còn phải thu ĐK]]&lt;&gt;0,0,IF(Table1[[#This Row],[Phân loại]]="Bán hàng",Table1[[#This Row],[Tổng giá trị]],-Table1[[#This Row],[Tổng giá trị]]))</f>
        <v>197098</v>
      </c>
      <c r="Q711" s="18">
        <f t="shared" si="119"/>
        <v>197098</v>
      </c>
      <c r="R711" s="8">
        <f>Table1[[#This Row],[Số còn phải thu ĐK]]+Table1[[#This Row],[Giá Trị HD sau CK]]-Table1[[#This Row],[Số tiền đã thu]]</f>
        <v>0</v>
      </c>
      <c r="S711" s="7">
        <f>IF(Table1[[#This Row],[Ngày hóa đơn]]&lt;&gt;"",Table1[[#This Row],[Ngày hóa đơn]],Table1[[#This Row],[Ngày hạch toán]])</f>
        <v>45667</v>
      </c>
      <c r="T711" s="8"/>
      <c r="U711" s="7">
        <f>IF(Table1[[#This Row],[Ngày tính CN]]="","",S711+T711)</f>
        <v>45667</v>
      </c>
      <c r="V711" s="71">
        <f ca="1">IF(Table1[[#This Row],[Hạn thanh toán]]="","",IF((U711-NOW())&lt;0,0,(U711-NOW())))</f>
        <v>0</v>
      </c>
      <c r="W711" s="69"/>
      <c r="X711" s="65" t="str">
        <f t="shared" ca="1" si="111"/>
        <v/>
      </c>
      <c r="Y711" s="65" t="str">
        <f t="shared" si="118"/>
        <v>Đã thanh toán</v>
      </c>
      <c r="Z711" s="250">
        <f>Table1[[#This Row],[Hạn thanh toán]]</f>
        <v>45667</v>
      </c>
      <c r="AA711" s="250">
        <f>Table1[[#This Row],[Ngày Thanh toán]]</f>
        <v>45731</v>
      </c>
      <c r="AD711" s="3" t="str">
        <f>IF(Table1[[#This Row],[Mã khách hàng]]="","",VLOOKUP($A711,Ma_KH!$A:$Q,Ma_KH!O$1,0))</f>
        <v>KL.SG</v>
      </c>
      <c r="AE711" s="3" t="str">
        <f>IF(Table1[[#This Row],[Mã khách hàng]]="","",VLOOKUP($A711,Ma_KH!$A:$Q,Ma_KH!P$1,0))</f>
        <v>SG</v>
      </c>
      <c r="AF711" s="3">
        <f>VLOOKUP(A711,Ma_KH!A:Q,Ma_KH!J$1,0)</f>
        <v>0</v>
      </c>
    </row>
    <row r="712" spans="1:32" ht="16.5">
      <c r="A712" s="78" t="s">
        <v>111</v>
      </c>
      <c r="B712" s="78" t="s">
        <v>1226</v>
      </c>
      <c r="C712" s="88">
        <v>45670</v>
      </c>
      <c r="D712" s="89" t="s">
        <v>1240</v>
      </c>
      <c r="E712" s="88"/>
      <c r="F712" s="78"/>
      <c r="G712" s="78" t="s">
        <v>1241</v>
      </c>
      <c r="H712" s="69">
        <v>244998</v>
      </c>
      <c r="I712" s="69">
        <v>0</v>
      </c>
      <c r="J712" s="69">
        <f>(Table1[[#This Row],[Tiền hàng]]-Table1[[#This Row],[Tiền chiết khấu]])*8%</f>
        <v>19599.84</v>
      </c>
      <c r="K712" s="69">
        <v>264598</v>
      </c>
      <c r="L712" s="8" t="s">
        <v>24</v>
      </c>
      <c r="M712" s="7">
        <v>45729</v>
      </c>
      <c r="N712" s="8" t="s">
        <v>3915</v>
      </c>
      <c r="O712" s="69">
        <f>IF(Table1[[#This Row],[Phân loại]]="Tồn đầu kỳ",Table1[[#This Row],[Tổng giá trị]],0)</f>
        <v>0</v>
      </c>
      <c r="P712" s="8">
        <f>IF(Table1[[#This Row],[Số còn phải thu ĐK]]&lt;&gt;0,0,IF(Table1[[#This Row],[Phân loại]]="Bán hàng",Table1[[#This Row],[Tổng giá trị]],-Table1[[#This Row],[Tổng giá trị]]))</f>
        <v>264598</v>
      </c>
      <c r="Q712" s="18">
        <f t="shared" si="119"/>
        <v>264598</v>
      </c>
      <c r="R712" s="8">
        <f>Table1[[#This Row],[Số còn phải thu ĐK]]+Table1[[#This Row],[Giá Trị HD sau CK]]-Table1[[#This Row],[Số tiền đã thu]]</f>
        <v>0</v>
      </c>
      <c r="S712" s="7">
        <f>IF(Table1[[#This Row],[Ngày hóa đơn]]&lt;&gt;"",Table1[[#This Row],[Ngày hóa đơn]],Table1[[#This Row],[Ngày hạch toán]])</f>
        <v>45670</v>
      </c>
      <c r="T712" s="8"/>
      <c r="U712" s="7">
        <f>IF(Table1[[#This Row],[Ngày tính CN]]="","",S712+T712)</f>
        <v>45670</v>
      </c>
      <c r="V712" s="71">
        <f ca="1">IF(Table1[[#This Row],[Hạn thanh toán]]="","",IF((U712-NOW())&lt;0,0,(U712-NOW())))</f>
        <v>0</v>
      </c>
      <c r="W712" s="69"/>
      <c r="X712" s="65" t="str">
        <f t="shared" ca="1" si="111"/>
        <v/>
      </c>
      <c r="Y712" s="65" t="str">
        <f t="shared" si="118"/>
        <v>Đã thanh toán</v>
      </c>
      <c r="Z712" s="250">
        <f>Table1[[#This Row],[Hạn thanh toán]]</f>
        <v>45670</v>
      </c>
      <c r="AA712" s="250">
        <f>Table1[[#This Row],[Ngày Thanh toán]]</f>
        <v>45729</v>
      </c>
      <c r="AD712" s="3" t="str">
        <f>IF(Table1[[#This Row],[Mã khách hàng]]="","",VLOOKUP($A712,Ma_KH!$A:$Q,Ma_KH!O$1,0))</f>
        <v>KL.SG</v>
      </c>
      <c r="AE712" s="3" t="str">
        <f>IF(Table1[[#This Row],[Mã khách hàng]]="","",VLOOKUP($A712,Ma_KH!$A:$Q,Ma_KH!P$1,0))</f>
        <v>SG</v>
      </c>
      <c r="AF712" s="3">
        <f>VLOOKUP(A712,Ma_KH!A:Q,Ma_KH!J$1,0)</f>
        <v>0</v>
      </c>
    </row>
    <row r="713" spans="1:32" ht="16.5">
      <c r="A713" s="78" t="s">
        <v>111</v>
      </c>
      <c r="B713" s="78" t="s">
        <v>1226</v>
      </c>
      <c r="C713" s="88">
        <v>45672</v>
      </c>
      <c r="D713" s="89" t="s">
        <v>1242</v>
      </c>
      <c r="E713" s="88"/>
      <c r="F713" s="78"/>
      <c r="G713" s="78" t="s">
        <v>1243</v>
      </c>
      <c r="H713" s="69">
        <v>86111</v>
      </c>
      <c r="I713" s="69">
        <v>0</v>
      </c>
      <c r="J713" s="69">
        <f>(Table1[[#This Row],[Tiền hàng]]-Table1[[#This Row],[Tiền chiết khấu]])*8%</f>
        <v>6888.88</v>
      </c>
      <c r="K713" s="69">
        <v>93000</v>
      </c>
      <c r="L713" s="8" t="s">
        <v>24</v>
      </c>
      <c r="M713" s="7">
        <v>45695</v>
      </c>
      <c r="N713" s="8" t="s">
        <v>3914</v>
      </c>
      <c r="O713" s="69">
        <f>IF(Table1[[#This Row],[Phân loại]]="Tồn đầu kỳ",Table1[[#This Row],[Tổng giá trị]],0)</f>
        <v>0</v>
      </c>
      <c r="P713" s="8">
        <f>IF(Table1[[#This Row],[Số còn phải thu ĐK]]&lt;&gt;0,0,IF(Table1[[#This Row],[Phân loại]]="Bán hàng",Table1[[#This Row],[Tổng giá trị]],-Table1[[#This Row],[Tổng giá trị]]))</f>
        <v>93000</v>
      </c>
      <c r="Q713" s="18">
        <f t="shared" si="119"/>
        <v>93000</v>
      </c>
      <c r="R713" s="8">
        <f>Table1[[#This Row],[Số còn phải thu ĐK]]+Table1[[#This Row],[Giá Trị HD sau CK]]-Table1[[#This Row],[Số tiền đã thu]]</f>
        <v>0</v>
      </c>
      <c r="S713" s="7">
        <f>IF(Table1[[#This Row],[Ngày hóa đơn]]&lt;&gt;"",Table1[[#This Row],[Ngày hóa đơn]],Table1[[#This Row],[Ngày hạch toán]])</f>
        <v>45672</v>
      </c>
      <c r="T713" s="8"/>
      <c r="U713" s="7">
        <f>IF(Table1[[#This Row],[Ngày tính CN]]="","",S713+T713)</f>
        <v>45672</v>
      </c>
      <c r="V713" s="71">
        <f ca="1">IF(Table1[[#This Row],[Hạn thanh toán]]="","",IF((U713-NOW())&lt;0,0,(U713-NOW())))</f>
        <v>0</v>
      </c>
      <c r="W713" s="69"/>
      <c r="X713" s="65" t="str">
        <f t="shared" ca="1" si="111"/>
        <v/>
      </c>
      <c r="Y713" s="65" t="str">
        <f t="shared" si="118"/>
        <v>Đã thanh toán</v>
      </c>
      <c r="Z713" s="250">
        <f>Table1[[#This Row],[Hạn thanh toán]]</f>
        <v>45672</v>
      </c>
      <c r="AA713" s="250">
        <f>Table1[[#This Row],[Ngày Thanh toán]]</f>
        <v>45695</v>
      </c>
      <c r="AD713" s="3" t="str">
        <f>IF(Table1[[#This Row],[Mã khách hàng]]="","",VLOOKUP($A713,Ma_KH!$A:$Q,Ma_KH!O$1,0))</f>
        <v>KL.SG</v>
      </c>
      <c r="AE713" s="3" t="str">
        <f>IF(Table1[[#This Row],[Mã khách hàng]]="","",VLOOKUP($A713,Ma_KH!$A:$Q,Ma_KH!P$1,0))</f>
        <v>SG</v>
      </c>
      <c r="AF713" s="3">
        <f>VLOOKUP(A713,Ma_KH!A:Q,Ma_KH!J$1,0)</f>
        <v>0</v>
      </c>
    </row>
    <row r="714" spans="1:32" ht="16.5">
      <c r="A714" s="78" t="s">
        <v>111</v>
      </c>
      <c r="B714" s="78" t="s">
        <v>1226</v>
      </c>
      <c r="C714" s="88">
        <v>45673</v>
      </c>
      <c r="D714" s="89" t="s">
        <v>1244</v>
      </c>
      <c r="E714" s="88"/>
      <c r="F714" s="78"/>
      <c r="G714" s="78" t="s">
        <v>1245</v>
      </c>
      <c r="H714" s="69">
        <v>816666</v>
      </c>
      <c r="I714" s="69">
        <v>163333</v>
      </c>
      <c r="J714" s="69">
        <f>(Table1[[#This Row],[Tiền hàng]]-Table1[[#This Row],[Tiền chiết khấu]])*8%</f>
        <v>52266.64</v>
      </c>
      <c r="K714" s="69">
        <v>705600</v>
      </c>
      <c r="L714" s="8" t="s">
        <v>24</v>
      </c>
      <c r="M714" s="161">
        <v>45674</v>
      </c>
      <c r="N714" s="162" t="s">
        <v>4101</v>
      </c>
      <c r="O714" s="69">
        <f>IF(Table1[[#This Row],[Phân loại]]="Tồn đầu kỳ",Table1[[#This Row],[Tổng giá trị]],0)</f>
        <v>0</v>
      </c>
      <c r="P714" s="8">
        <f>IF(Table1[[#This Row],[Số còn phải thu ĐK]]&lt;&gt;0,0,IF(Table1[[#This Row],[Phân loại]]="Bán hàng",Table1[[#This Row],[Tổng giá trị]],-Table1[[#This Row],[Tổng giá trị]]))</f>
        <v>705600</v>
      </c>
      <c r="Q714" s="18">
        <f t="shared" si="119"/>
        <v>705600</v>
      </c>
      <c r="R714" s="8">
        <f>Table1[[#This Row],[Số còn phải thu ĐK]]+Table1[[#This Row],[Giá Trị HD sau CK]]-Table1[[#This Row],[Số tiền đã thu]]</f>
        <v>0</v>
      </c>
      <c r="S714" s="7">
        <f>IF(Table1[[#This Row],[Ngày hóa đơn]]&lt;&gt;"",Table1[[#This Row],[Ngày hóa đơn]],Table1[[#This Row],[Ngày hạch toán]])</f>
        <v>45673</v>
      </c>
      <c r="T714" s="8"/>
      <c r="U714" s="7">
        <f>IF(Table1[[#This Row],[Ngày tính CN]]="","",S714+T714)</f>
        <v>45673</v>
      </c>
      <c r="V714" s="71">
        <f ca="1">IF(Table1[[#This Row],[Hạn thanh toán]]="","",IF((U714-NOW())&lt;0,0,(U714-NOW())))</f>
        <v>0</v>
      </c>
      <c r="W714" s="69"/>
      <c r="X714" s="65" t="str">
        <f t="shared" ca="1" si="111"/>
        <v/>
      </c>
      <c r="Y714" s="65" t="str">
        <f t="shared" si="118"/>
        <v>Đã thanh toán</v>
      </c>
      <c r="Z714" s="250">
        <f>Table1[[#This Row],[Hạn thanh toán]]</f>
        <v>45673</v>
      </c>
      <c r="AA714" s="250">
        <f>Table1[[#This Row],[Ngày Thanh toán]]</f>
        <v>45674</v>
      </c>
      <c r="AD714" s="3" t="str">
        <f>IF(Table1[[#This Row],[Mã khách hàng]]="","",VLOOKUP($A714,Ma_KH!$A:$Q,Ma_KH!O$1,0))</f>
        <v>KL.SG</v>
      </c>
      <c r="AE714" s="3" t="str">
        <f>IF(Table1[[#This Row],[Mã khách hàng]]="","",VLOOKUP($A714,Ma_KH!$A:$Q,Ma_KH!P$1,0))</f>
        <v>SG</v>
      </c>
      <c r="AF714" s="3">
        <f>VLOOKUP(A714,Ma_KH!A:Q,Ma_KH!J$1,0)</f>
        <v>0</v>
      </c>
    </row>
    <row r="715" spans="1:32" ht="16.5">
      <c r="A715" s="79" t="s">
        <v>111</v>
      </c>
      <c r="B715" s="79" t="s">
        <v>1226</v>
      </c>
      <c r="C715" s="90">
        <v>45674</v>
      </c>
      <c r="D715" s="91" t="s">
        <v>1246</v>
      </c>
      <c r="E715" s="90"/>
      <c r="F715" s="79"/>
      <c r="G715" s="79" t="s">
        <v>1247</v>
      </c>
      <c r="H715" s="69">
        <v>408333</v>
      </c>
      <c r="I715" s="69">
        <v>0</v>
      </c>
      <c r="J715" s="69">
        <f>(Table1[[#This Row],[Tiền hàng]]-Table1[[#This Row],[Tiền chiết khấu]])*8%</f>
        <v>32666.639999999999</v>
      </c>
      <c r="K715" s="69">
        <v>441000</v>
      </c>
      <c r="L715" s="8" t="s">
        <v>24</v>
      </c>
      <c r="M715" s="7">
        <v>45695</v>
      </c>
      <c r="N715" s="8" t="s">
        <v>3914</v>
      </c>
      <c r="O715" s="69">
        <f>IF(Table1[[#This Row],[Phân loại]]="Tồn đầu kỳ",Table1[[#This Row],[Tổng giá trị]],0)</f>
        <v>0</v>
      </c>
      <c r="P715" s="8">
        <f>IF(Table1[[#This Row],[Số còn phải thu ĐK]]&lt;&gt;0,0,IF(Table1[[#This Row],[Phân loại]]="Bán hàng",Table1[[#This Row],[Tổng giá trị]],-Table1[[#This Row],[Tổng giá trị]]))</f>
        <v>441000</v>
      </c>
      <c r="Q715" s="18">
        <f t="shared" si="119"/>
        <v>441000</v>
      </c>
      <c r="R715" s="8">
        <f>Table1[[#This Row],[Số còn phải thu ĐK]]+Table1[[#This Row],[Giá Trị HD sau CK]]-Table1[[#This Row],[Số tiền đã thu]]</f>
        <v>0</v>
      </c>
      <c r="S715" s="7">
        <f>IF(Table1[[#This Row],[Ngày hóa đơn]]&lt;&gt;"",Table1[[#This Row],[Ngày hóa đơn]],Table1[[#This Row],[Ngày hạch toán]])</f>
        <v>45674</v>
      </c>
      <c r="T715" s="8"/>
      <c r="U715" s="7">
        <f>IF(Table1[[#This Row],[Ngày tính CN]]="","",S715+T715)</f>
        <v>45674</v>
      </c>
      <c r="V715" s="71">
        <f ca="1">IF(Table1[[#This Row],[Hạn thanh toán]]="","",IF((U715-NOW())&lt;0,0,(U715-NOW())))</f>
        <v>0</v>
      </c>
      <c r="W715" s="69"/>
      <c r="X715" s="65" t="str">
        <f t="shared" ca="1" si="111"/>
        <v/>
      </c>
      <c r="Y715" s="65" t="str">
        <f t="shared" si="118"/>
        <v>Đã thanh toán</v>
      </c>
      <c r="Z715" s="250">
        <f>Table1[[#This Row],[Hạn thanh toán]]</f>
        <v>45674</v>
      </c>
      <c r="AA715" s="250">
        <f>Table1[[#This Row],[Ngày Thanh toán]]</f>
        <v>45695</v>
      </c>
      <c r="AD715" s="3" t="str">
        <f>IF(Table1[[#This Row],[Mã khách hàng]]="","",VLOOKUP($A715,Ma_KH!$A:$Q,Ma_KH!O$1,0))</f>
        <v>KL.SG</v>
      </c>
      <c r="AE715" s="3" t="str">
        <f>IF(Table1[[#This Row],[Mã khách hàng]]="","",VLOOKUP($A715,Ma_KH!$A:$Q,Ma_KH!P$1,0))</f>
        <v>SG</v>
      </c>
      <c r="AF715" s="3">
        <f>VLOOKUP(A715,Ma_KH!A:Q,Ma_KH!J$1,0)</f>
        <v>0</v>
      </c>
    </row>
    <row r="716" spans="1:32" ht="16.5">
      <c r="A716" s="78" t="s">
        <v>111</v>
      </c>
      <c r="B716" s="78" t="s">
        <v>1226</v>
      </c>
      <c r="C716" s="88">
        <v>45675</v>
      </c>
      <c r="D716" s="89" t="s">
        <v>1248</v>
      </c>
      <c r="E716" s="88"/>
      <c r="F716" s="78"/>
      <c r="G716" s="78" t="s">
        <v>1249</v>
      </c>
      <c r="H716" s="69">
        <v>7699880</v>
      </c>
      <c r="I716" s="69">
        <v>0</v>
      </c>
      <c r="J716" s="69">
        <f>(Table1[[#This Row],[Tiền hàng]]-Table1[[#This Row],[Tiền chiết khấu]])*8%</f>
        <v>615990.4</v>
      </c>
      <c r="K716" s="69">
        <v>8315870</v>
      </c>
      <c r="L716" s="8" t="s">
        <v>24</v>
      </c>
      <c r="M716" s="161">
        <v>45677</v>
      </c>
      <c r="N716" s="162" t="s">
        <v>4102</v>
      </c>
      <c r="O716" s="69">
        <f>IF(Table1[[#This Row],[Phân loại]]="Tồn đầu kỳ",Table1[[#This Row],[Tổng giá trị]],0)</f>
        <v>0</v>
      </c>
      <c r="P716" s="8">
        <f>IF(Table1[[#This Row],[Số còn phải thu ĐK]]&lt;&gt;0,0,IF(Table1[[#This Row],[Phân loại]]="Bán hàng",Table1[[#This Row],[Tổng giá trị]],-Table1[[#This Row],[Tổng giá trị]]))</f>
        <v>8315870</v>
      </c>
      <c r="Q716" s="18">
        <f t="shared" si="119"/>
        <v>8315870</v>
      </c>
      <c r="R716" s="8">
        <f>Table1[[#This Row],[Số còn phải thu ĐK]]+Table1[[#This Row],[Giá Trị HD sau CK]]-Table1[[#This Row],[Số tiền đã thu]]</f>
        <v>0</v>
      </c>
      <c r="S716" s="7">
        <f>IF(Table1[[#This Row],[Ngày hóa đơn]]&lt;&gt;"",Table1[[#This Row],[Ngày hóa đơn]],Table1[[#This Row],[Ngày hạch toán]])</f>
        <v>45675</v>
      </c>
      <c r="T716" s="8"/>
      <c r="U716" s="7">
        <f>IF(Table1[[#This Row],[Ngày tính CN]]="","",S716+T716)</f>
        <v>45675</v>
      </c>
      <c r="V716" s="71">
        <f ca="1">IF(Table1[[#This Row],[Hạn thanh toán]]="","",IF((U716-NOW())&lt;0,0,(U716-NOW())))</f>
        <v>0</v>
      </c>
      <c r="W716" s="69"/>
      <c r="X716" s="65" t="str">
        <f t="shared" ca="1" si="111"/>
        <v/>
      </c>
      <c r="Y716" s="65" t="str">
        <f t="shared" si="118"/>
        <v>Đã thanh toán</v>
      </c>
      <c r="Z716" s="250">
        <f>Table1[[#This Row],[Hạn thanh toán]]</f>
        <v>45675</v>
      </c>
      <c r="AA716" s="250">
        <f>Table1[[#This Row],[Ngày Thanh toán]]</f>
        <v>45677</v>
      </c>
      <c r="AD716" s="3" t="str">
        <f>IF(Table1[[#This Row],[Mã khách hàng]]="","",VLOOKUP($A716,Ma_KH!$A:$Q,Ma_KH!O$1,0))</f>
        <v>KL.SG</v>
      </c>
      <c r="AE716" s="3" t="str">
        <f>IF(Table1[[#This Row],[Mã khách hàng]]="","",VLOOKUP($A716,Ma_KH!$A:$Q,Ma_KH!P$1,0))</f>
        <v>SG</v>
      </c>
      <c r="AF716" s="3">
        <f>VLOOKUP(A716,Ma_KH!A:Q,Ma_KH!J$1,0)</f>
        <v>0</v>
      </c>
    </row>
    <row r="717" spans="1:32" ht="16.5">
      <c r="A717" s="78" t="s">
        <v>111</v>
      </c>
      <c r="B717" s="78" t="s">
        <v>1226</v>
      </c>
      <c r="C717" s="88">
        <v>45675</v>
      </c>
      <c r="D717" s="89" t="s">
        <v>1250</v>
      </c>
      <c r="E717" s="88"/>
      <c r="F717" s="78"/>
      <c r="G717" s="78" t="s">
        <v>1251</v>
      </c>
      <c r="H717" s="69">
        <v>3629600</v>
      </c>
      <c r="I717" s="69">
        <v>725920</v>
      </c>
      <c r="J717" s="69">
        <f>(Table1[[#This Row],[Tiền hàng]]-Table1[[#This Row],[Tiền chiết khấu]])*8%</f>
        <v>232294.39999999999</v>
      </c>
      <c r="K717" s="69">
        <v>3135974</v>
      </c>
      <c r="L717" s="8" t="s">
        <v>24</v>
      </c>
      <c r="M717" s="7">
        <v>45729</v>
      </c>
      <c r="N717" s="8" t="s">
        <v>3915</v>
      </c>
      <c r="O717" s="69">
        <f>IF(Table1[[#This Row],[Phân loại]]="Tồn đầu kỳ",Table1[[#This Row],[Tổng giá trị]],0)</f>
        <v>0</v>
      </c>
      <c r="P717" s="8">
        <f>IF(Table1[[#This Row],[Số còn phải thu ĐK]]&lt;&gt;0,0,IF(Table1[[#This Row],[Phân loại]]="Bán hàng",Table1[[#This Row],[Tổng giá trị]],-Table1[[#This Row],[Tổng giá trị]]))</f>
        <v>3135974</v>
      </c>
      <c r="Q717" s="18">
        <f t="shared" si="119"/>
        <v>3135974</v>
      </c>
      <c r="R717" s="8">
        <f>Table1[[#This Row],[Số còn phải thu ĐK]]+Table1[[#This Row],[Giá Trị HD sau CK]]-Table1[[#This Row],[Số tiền đã thu]]</f>
        <v>0</v>
      </c>
      <c r="S717" s="7">
        <f>IF(Table1[[#This Row],[Ngày hóa đơn]]&lt;&gt;"",Table1[[#This Row],[Ngày hóa đơn]],Table1[[#This Row],[Ngày hạch toán]])</f>
        <v>45675</v>
      </c>
      <c r="T717" s="8"/>
      <c r="U717" s="7">
        <f>IF(Table1[[#This Row],[Ngày tính CN]]="","",S717+T717)</f>
        <v>45675</v>
      </c>
      <c r="V717" s="71">
        <f ca="1">IF(Table1[[#This Row],[Hạn thanh toán]]="","",IF((U717-NOW())&lt;0,0,(U717-NOW())))</f>
        <v>0</v>
      </c>
      <c r="W717" s="69"/>
      <c r="X717" s="65" t="str">
        <f t="shared" ca="1" si="111"/>
        <v/>
      </c>
      <c r="Y717" s="65" t="str">
        <f t="shared" si="118"/>
        <v>Đã thanh toán</v>
      </c>
      <c r="Z717" s="250">
        <f>Table1[[#This Row],[Hạn thanh toán]]</f>
        <v>45675</v>
      </c>
      <c r="AA717" s="250">
        <f>Table1[[#This Row],[Ngày Thanh toán]]</f>
        <v>45729</v>
      </c>
      <c r="AD717" s="3" t="str">
        <f>IF(Table1[[#This Row],[Mã khách hàng]]="","",VLOOKUP($A717,Ma_KH!$A:$Q,Ma_KH!O$1,0))</f>
        <v>KL.SG</v>
      </c>
      <c r="AE717" s="3" t="str">
        <f>IF(Table1[[#This Row],[Mã khách hàng]]="","",VLOOKUP($A717,Ma_KH!$A:$Q,Ma_KH!P$1,0))</f>
        <v>SG</v>
      </c>
      <c r="AF717" s="3">
        <f>VLOOKUP(A717,Ma_KH!A:Q,Ma_KH!J$1,0)</f>
        <v>0</v>
      </c>
    </row>
    <row r="718" spans="1:32" s="58" customFormat="1" ht="16.5">
      <c r="A718" s="117" t="s">
        <v>111</v>
      </c>
      <c r="B718" s="117" t="s">
        <v>1226</v>
      </c>
      <c r="C718" s="169">
        <v>45676</v>
      </c>
      <c r="D718" s="170" t="s">
        <v>1252</v>
      </c>
      <c r="E718" s="169"/>
      <c r="F718" s="117"/>
      <c r="G718" s="117" t="s">
        <v>1253</v>
      </c>
      <c r="H718" s="54">
        <v>385182</v>
      </c>
      <c r="I718" s="54">
        <v>0</v>
      </c>
      <c r="J718" s="54">
        <f>(Table1[[#This Row],[Tiền hàng]]-Table1[[#This Row],[Tiền chiết khấu]])*8%</f>
        <v>30814.560000000001</v>
      </c>
      <c r="K718" s="54">
        <v>415997</v>
      </c>
      <c r="L718" s="55" t="s">
        <v>24</v>
      </c>
      <c r="M718" s="56"/>
      <c r="N718" s="55"/>
      <c r="O718" s="54">
        <f>IF(Table1[[#This Row],[Phân loại]]="Tồn đầu kỳ",Table1[[#This Row],[Tổng giá trị]],0)</f>
        <v>0</v>
      </c>
      <c r="P718" s="55">
        <f>IF(Table1[[#This Row],[Số còn phải thu ĐK]]&lt;&gt;0,0,IF(Table1[[#This Row],[Phân loại]]="Bán hàng",Table1[[#This Row],[Tổng giá trị]],-Table1[[#This Row],[Tổng giá trị]]))</f>
        <v>415997</v>
      </c>
      <c r="Q718" s="18">
        <f t="shared" si="119"/>
        <v>0</v>
      </c>
      <c r="R718" s="55">
        <f>Table1[[#This Row],[Số còn phải thu ĐK]]+Table1[[#This Row],[Giá Trị HD sau CK]]-Table1[[#This Row],[Số tiền đã thu]]</f>
        <v>415997</v>
      </c>
      <c r="S718" s="56">
        <f>IF(Table1[[#This Row],[Ngày hóa đơn]]&lt;&gt;"",Table1[[#This Row],[Ngày hóa đơn]],Table1[[#This Row],[Ngày hạch toán]])</f>
        <v>45676</v>
      </c>
      <c r="T718" s="55"/>
      <c r="U718" s="56">
        <f>IF(Table1[[#This Row],[Ngày tính CN]]="","",S718+T718)</f>
        <v>45676</v>
      </c>
      <c r="V718" s="57">
        <f ca="1">IF(Table1[[#This Row],[Hạn thanh toán]]="","",IF((U718-NOW())&lt;0,0,(U718-NOW())))</f>
        <v>0</v>
      </c>
      <c r="W718" s="54"/>
      <c r="X718" s="65">
        <f t="shared" ca="1" si="111"/>
        <v>325.36242152778141</v>
      </c>
      <c r="Y718" s="109" t="str">
        <f t="shared" ca="1" si="118"/>
        <v>Nợ quá hạn hơn 120 ngày có khả năng mất thanh toán</v>
      </c>
      <c r="Z718" s="254">
        <f>Table1[[#This Row],[Hạn thanh toán]]</f>
        <v>45676</v>
      </c>
      <c r="AA718" s="254">
        <f>Table1[[#This Row],[Ngày Thanh toán]]</f>
        <v>0</v>
      </c>
      <c r="AD718" s="3" t="str">
        <f>IF(Table1[[#This Row],[Mã khách hàng]]="","",VLOOKUP($A718,Ma_KH!$A:$Q,Ma_KH!O$1,0))</f>
        <v>KL.SG</v>
      </c>
      <c r="AE718" s="3" t="str">
        <f>IF(Table1[[#This Row],[Mã khách hàng]]="","",VLOOKUP($A718,Ma_KH!$A:$Q,Ma_KH!P$1,0))</f>
        <v>SG</v>
      </c>
      <c r="AF718" s="58">
        <f>VLOOKUP(A718,Ma_KH!A:Q,Ma_KH!J$1,0)</f>
        <v>0</v>
      </c>
    </row>
    <row r="719" spans="1:32" s="58" customFormat="1" ht="16.5">
      <c r="A719" s="166" t="s">
        <v>111</v>
      </c>
      <c r="B719" s="166" t="s">
        <v>1226</v>
      </c>
      <c r="C719" s="171">
        <v>45676</v>
      </c>
      <c r="D719" s="172" t="s">
        <v>1254</v>
      </c>
      <c r="E719" s="171"/>
      <c r="F719" s="166"/>
      <c r="G719" s="166" t="s">
        <v>1255</v>
      </c>
      <c r="H719" s="54">
        <v>335648</v>
      </c>
      <c r="I719" s="54">
        <v>0</v>
      </c>
      <c r="J719" s="54">
        <f>(Table1[[#This Row],[Tiền hàng]]-Table1[[#This Row],[Tiền chiết khấu]])*8%</f>
        <v>26851.84</v>
      </c>
      <c r="K719" s="54">
        <v>362500</v>
      </c>
      <c r="L719" s="55" t="s">
        <v>24</v>
      </c>
      <c r="M719" s="56"/>
      <c r="N719" s="55"/>
      <c r="O719" s="54">
        <f>IF(Table1[[#This Row],[Phân loại]]="Tồn đầu kỳ",Table1[[#This Row],[Tổng giá trị]],0)</f>
        <v>0</v>
      </c>
      <c r="P719" s="55">
        <f>IF(Table1[[#This Row],[Số còn phải thu ĐK]]&lt;&gt;0,0,IF(Table1[[#This Row],[Phân loại]]="Bán hàng",Table1[[#This Row],[Tổng giá trị]],-Table1[[#This Row],[Tổng giá trị]]))</f>
        <v>362500</v>
      </c>
      <c r="Q719" s="18">
        <f t="shared" si="119"/>
        <v>0</v>
      </c>
      <c r="R719" s="55">
        <f>Table1[[#This Row],[Số còn phải thu ĐK]]+Table1[[#This Row],[Giá Trị HD sau CK]]-Table1[[#This Row],[Số tiền đã thu]]</f>
        <v>362500</v>
      </c>
      <c r="S719" s="56">
        <f>IF(Table1[[#This Row],[Ngày hóa đơn]]&lt;&gt;"",Table1[[#This Row],[Ngày hóa đơn]],Table1[[#This Row],[Ngày hạch toán]])</f>
        <v>45676</v>
      </c>
      <c r="T719" s="55"/>
      <c r="U719" s="56">
        <f>IF(Table1[[#This Row],[Ngày tính CN]]="","",S719+T719)</f>
        <v>45676</v>
      </c>
      <c r="V719" s="57">
        <f ca="1">IF(Table1[[#This Row],[Hạn thanh toán]]="","",IF((U719-NOW())&lt;0,0,(U719-NOW())))</f>
        <v>0</v>
      </c>
      <c r="W719" s="54"/>
      <c r="X719" s="65">
        <f t="shared" ca="1" si="111"/>
        <v>325.36242152778141</v>
      </c>
      <c r="Y719" s="109" t="str">
        <f t="shared" ca="1" si="118"/>
        <v>Nợ quá hạn hơn 120 ngày có khả năng mất thanh toán</v>
      </c>
      <c r="Z719" s="254">
        <f>Table1[[#This Row],[Hạn thanh toán]]</f>
        <v>45676</v>
      </c>
      <c r="AA719" s="254">
        <f>Table1[[#This Row],[Ngày Thanh toán]]</f>
        <v>0</v>
      </c>
      <c r="AD719" s="3" t="str">
        <f>IF(Table1[[#This Row],[Mã khách hàng]]="","",VLOOKUP($A719,Ma_KH!$A:$Q,Ma_KH!O$1,0))</f>
        <v>KL.SG</v>
      </c>
      <c r="AE719" s="3" t="str">
        <f>IF(Table1[[#This Row],[Mã khách hàng]]="","",VLOOKUP($A719,Ma_KH!$A:$Q,Ma_KH!P$1,0))</f>
        <v>SG</v>
      </c>
      <c r="AF719" s="58">
        <f>VLOOKUP(A719,Ma_KH!A:Q,Ma_KH!J$1,0)</f>
        <v>0</v>
      </c>
    </row>
    <row r="720" spans="1:32" ht="16.5">
      <c r="A720" s="78" t="s">
        <v>111</v>
      </c>
      <c r="B720" s="78" t="s">
        <v>1226</v>
      </c>
      <c r="C720" s="88">
        <v>45678</v>
      </c>
      <c r="D720" s="89" t="s">
        <v>1256</v>
      </c>
      <c r="E720" s="88"/>
      <c r="F720" s="78"/>
      <c r="G720" s="78" t="s">
        <v>1257</v>
      </c>
      <c r="H720" s="69">
        <v>1152780</v>
      </c>
      <c r="I720" s="69">
        <v>0</v>
      </c>
      <c r="J720" s="69">
        <f>(Table1[[#This Row],[Tiền hàng]]-Table1[[#This Row],[Tiền chiết khấu]])*8%</f>
        <v>92222.400000000009</v>
      </c>
      <c r="K720" s="69">
        <v>1245002</v>
      </c>
      <c r="L720" s="8" t="s">
        <v>24</v>
      </c>
      <c r="M720" s="161">
        <v>45677</v>
      </c>
      <c r="N720" s="162" t="s">
        <v>4103</v>
      </c>
      <c r="O720" s="69">
        <f>IF(Table1[[#This Row],[Phân loại]]="Tồn đầu kỳ",Table1[[#This Row],[Tổng giá trị]],0)</f>
        <v>0</v>
      </c>
      <c r="P720" s="8">
        <f>IF(Table1[[#This Row],[Số còn phải thu ĐK]]&lt;&gt;0,0,IF(Table1[[#This Row],[Phân loại]]="Bán hàng",Table1[[#This Row],[Tổng giá trị]],-Table1[[#This Row],[Tổng giá trị]]))</f>
        <v>1245002</v>
      </c>
      <c r="Q720" s="18">
        <f t="shared" si="119"/>
        <v>1245002</v>
      </c>
      <c r="R720" s="8">
        <f>Table1[[#This Row],[Số còn phải thu ĐK]]+Table1[[#This Row],[Giá Trị HD sau CK]]-Table1[[#This Row],[Số tiền đã thu]]</f>
        <v>0</v>
      </c>
      <c r="S720" s="7">
        <f>IF(Table1[[#This Row],[Ngày hóa đơn]]&lt;&gt;"",Table1[[#This Row],[Ngày hóa đơn]],Table1[[#This Row],[Ngày hạch toán]])</f>
        <v>45678</v>
      </c>
      <c r="T720" s="8"/>
      <c r="U720" s="7">
        <f>IF(Table1[[#This Row],[Ngày tính CN]]="","",S720+T720)</f>
        <v>45678</v>
      </c>
      <c r="V720" s="71">
        <f ca="1">IF(Table1[[#This Row],[Hạn thanh toán]]="","",IF((U720-NOW())&lt;0,0,(U720-NOW())))</f>
        <v>0</v>
      </c>
      <c r="W720" s="69"/>
      <c r="X720" s="65" t="str">
        <f t="shared" ref="X720:X783" ca="1" si="123">IF(OR($U720="",$R720=0),"",IF((U$4-NOW())&lt;0,-($U720-NOW()),0))</f>
        <v/>
      </c>
      <c r="Y720" s="65" t="str">
        <f t="shared" si="118"/>
        <v>Đã thanh toán</v>
      </c>
      <c r="Z720" s="250">
        <f>Table1[[#This Row],[Hạn thanh toán]]</f>
        <v>45678</v>
      </c>
      <c r="AA720" s="250">
        <f>Table1[[#This Row],[Ngày Thanh toán]]</f>
        <v>45677</v>
      </c>
      <c r="AD720" s="3" t="str">
        <f>IF(Table1[[#This Row],[Mã khách hàng]]="","",VLOOKUP($A720,Ma_KH!$A:$Q,Ma_KH!O$1,0))</f>
        <v>KL.SG</v>
      </c>
      <c r="AE720" s="3" t="str">
        <f>IF(Table1[[#This Row],[Mã khách hàng]]="","",VLOOKUP($A720,Ma_KH!$A:$Q,Ma_KH!P$1,0))</f>
        <v>SG</v>
      </c>
      <c r="AF720" s="3">
        <f>VLOOKUP(A720,Ma_KH!A:Q,Ma_KH!J$1,0)</f>
        <v>0</v>
      </c>
    </row>
    <row r="721" spans="1:32" ht="16.5">
      <c r="A721" s="78" t="s">
        <v>111</v>
      </c>
      <c r="B721" s="78" t="s">
        <v>1226</v>
      </c>
      <c r="C721" s="88">
        <v>45678</v>
      </c>
      <c r="D721" s="89" t="s">
        <v>1258</v>
      </c>
      <c r="E721" s="88"/>
      <c r="F721" s="78"/>
      <c r="G721" s="78" t="s">
        <v>1259</v>
      </c>
      <c r="H721" s="69">
        <v>420369</v>
      </c>
      <c r="I721" s="69">
        <v>84074</v>
      </c>
      <c r="J721" s="69">
        <f>(Table1[[#This Row],[Tiền hàng]]-Table1[[#This Row],[Tiền chiết khấu]])*8%</f>
        <v>26903.600000000002</v>
      </c>
      <c r="K721" s="69">
        <v>363199</v>
      </c>
      <c r="L721" s="8" t="s">
        <v>24</v>
      </c>
      <c r="M721" s="7">
        <v>45695</v>
      </c>
      <c r="N721" s="8" t="s">
        <v>3914</v>
      </c>
      <c r="O721" s="69">
        <f>IF(Table1[[#This Row],[Phân loại]]="Tồn đầu kỳ",Table1[[#This Row],[Tổng giá trị]],0)</f>
        <v>0</v>
      </c>
      <c r="P721" s="8">
        <f>IF(Table1[[#This Row],[Số còn phải thu ĐK]]&lt;&gt;0,0,IF(Table1[[#This Row],[Phân loại]]="Bán hàng",Table1[[#This Row],[Tổng giá trị]],-Table1[[#This Row],[Tổng giá trị]]))</f>
        <v>363199</v>
      </c>
      <c r="Q721" s="18">
        <f t="shared" si="119"/>
        <v>363199</v>
      </c>
      <c r="R721" s="8">
        <f>Table1[[#This Row],[Số còn phải thu ĐK]]+Table1[[#This Row],[Giá Trị HD sau CK]]-Table1[[#This Row],[Số tiền đã thu]]</f>
        <v>0</v>
      </c>
      <c r="S721" s="7">
        <f>IF(Table1[[#This Row],[Ngày hóa đơn]]&lt;&gt;"",Table1[[#This Row],[Ngày hóa đơn]],Table1[[#This Row],[Ngày hạch toán]])</f>
        <v>45678</v>
      </c>
      <c r="T721" s="8"/>
      <c r="U721" s="7">
        <f>IF(Table1[[#This Row],[Ngày tính CN]]="","",S721+T721)</f>
        <v>45678</v>
      </c>
      <c r="V721" s="71">
        <f ca="1">IF(Table1[[#This Row],[Hạn thanh toán]]="","",IF((U721-NOW())&lt;0,0,(U721-NOW())))</f>
        <v>0</v>
      </c>
      <c r="W721" s="69"/>
      <c r="X721" s="65" t="str">
        <f t="shared" ca="1" si="123"/>
        <v/>
      </c>
      <c r="Y721" s="65" t="str">
        <f t="shared" si="118"/>
        <v>Đã thanh toán</v>
      </c>
      <c r="Z721" s="250">
        <f>Table1[[#This Row],[Hạn thanh toán]]</f>
        <v>45678</v>
      </c>
      <c r="AA721" s="250">
        <f>Table1[[#This Row],[Ngày Thanh toán]]</f>
        <v>45695</v>
      </c>
      <c r="AD721" s="3" t="str">
        <f>IF(Table1[[#This Row],[Mã khách hàng]]="","",VLOOKUP($A721,Ma_KH!$A:$Q,Ma_KH!O$1,0))</f>
        <v>KL.SG</v>
      </c>
      <c r="AE721" s="3" t="str">
        <f>IF(Table1[[#This Row],[Mã khách hàng]]="","",VLOOKUP($A721,Ma_KH!$A:$Q,Ma_KH!P$1,0))</f>
        <v>SG</v>
      </c>
      <c r="AF721" s="3">
        <f>VLOOKUP(A721,Ma_KH!A:Q,Ma_KH!J$1,0)</f>
        <v>0</v>
      </c>
    </row>
    <row r="722" spans="1:32" ht="16.5">
      <c r="A722" s="78" t="s">
        <v>111</v>
      </c>
      <c r="B722" s="78" t="s">
        <v>1226</v>
      </c>
      <c r="C722" s="88">
        <v>45678</v>
      </c>
      <c r="D722" s="89" t="s">
        <v>1260</v>
      </c>
      <c r="E722" s="88"/>
      <c r="F722" s="78"/>
      <c r="G722" s="78" t="s">
        <v>1261</v>
      </c>
      <c r="H722" s="69">
        <v>1361110</v>
      </c>
      <c r="I722" s="69">
        <v>136111</v>
      </c>
      <c r="J722" s="69">
        <f>(Table1[[#This Row],[Tiền hàng]]-Table1[[#This Row],[Tiền chiết khấu]])*8%</f>
        <v>97999.92</v>
      </c>
      <c r="K722" s="69">
        <v>1322999</v>
      </c>
      <c r="L722" s="8" t="s">
        <v>24</v>
      </c>
      <c r="M722" s="7">
        <v>45729</v>
      </c>
      <c r="N722" s="8" t="s">
        <v>3915</v>
      </c>
      <c r="O722" s="69">
        <f>IF(Table1[[#This Row],[Phân loại]]="Tồn đầu kỳ",Table1[[#This Row],[Tổng giá trị]],0)</f>
        <v>0</v>
      </c>
      <c r="P722" s="8">
        <f>IF(Table1[[#This Row],[Số còn phải thu ĐK]]&lt;&gt;0,0,IF(Table1[[#This Row],[Phân loại]]="Bán hàng",Table1[[#This Row],[Tổng giá trị]],-Table1[[#This Row],[Tổng giá trị]]))</f>
        <v>1322999</v>
      </c>
      <c r="Q722" s="18">
        <f t="shared" si="119"/>
        <v>1322999</v>
      </c>
      <c r="R722" s="8">
        <f>Table1[[#This Row],[Số còn phải thu ĐK]]+Table1[[#This Row],[Giá Trị HD sau CK]]-Table1[[#This Row],[Số tiền đã thu]]</f>
        <v>0</v>
      </c>
      <c r="S722" s="7">
        <f>IF(Table1[[#This Row],[Ngày hóa đơn]]&lt;&gt;"",Table1[[#This Row],[Ngày hóa đơn]],Table1[[#This Row],[Ngày hạch toán]])</f>
        <v>45678</v>
      </c>
      <c r="T722" s="8"/>
      <c r="U722" s="7">
        <f>IF(Table1[[#This Row],[Ngày tính CN]]="","",S722+T722)</f>
        <v>45678</v>
      </c>
      <c r="V722" s="71">
        <f ca="1">IF(Table1[[#This Row],[Hạn thanh toán]]="","",IF((U722-NOW())&lt;0,0,(U722-NOW())))</f>
        <v>0</v>
      </c>
      <c r="W722" s="69"/>
      <c r="X722" s="65" t="str">
        <f t="shared" ca="1" si="123"/>
        <v/>
      </c>
      <c r="Y722" s="65" t="str">
        <f t="shared" si="118"/>
        <v>Đã thanh toán</v>
      </c>
      <c r="Z722" s="250">
        <f>Table1[[#This Row],[Hạn thanh toán]]</f>
        <v>45678</v>
      </c>
      <c r="AA722" s="250">
        <f>Table1[[#This Row],[Ngày Thanh toán]]</f>
        <v>45729</v>
      </c>
      <c r="AD722" s="3" t="str">
        <f>IF(Table1[[#This Row],[Mã khách hàng]]="","",VLOOKUP($A722,Ma_KH!$A:$Q,Ma_KH!O$1,0))</f>
        <v>KL.SG</v>
      </c>
      <c r="AE722" s="3" t="str">
        <f>IF(Table1[[#This Row],[Mã khách hàng]]="","",VLOOKUP($A722,Ma_KH!$A:$Q,Ma_KH!P$1,0))</f>
        <v>SG</v>
      </c>
      <c r="AF722" s="3">
        <f>VLOOKUP(A722,Ma_KH!A:Q,Ma_KH!J$1,0)</f>
        <v>0</v>
      </c>
    </row>
    <row r="723" spans="1:32" ht="16.5">
      <c r="A723" s="78" t="s">
        <v>111</v>
      </c>
      <c r="B723" s="78" t="s">
        <v>1226</v>
      </c>
      <c r="C723" s="88">
        <v>45679</v>
      </c>
      <c r="D723" s="89" t="s">
        <v>1262</v>
      </c>
      <c r="E723" s="88"/>
      <c r="F723" s="78"/>
      <c r="G723" s="78" t="s">
        <v>1263</v>
      </c>
      <c r="H723" s="69">
        <v>2394439</v>
      </c>
      <c r="I723" s="69">
        <v>478888</v>
      </c>
      <c r="J723" s="69">
        <f>(Table1[[#This Row],[Tiền hàng]]-Table1[[#This Row],[Tiền chiết khấu]])*8%</f>
        <v>153244.08000000002</v>
      </c>
      <c r="K723" s="69">
        <v>2068795</v>
      </c>
      <c r="L723" s="8" t="s">
        <v>24</v>
      </c>
      <c r="M723" s="161">
        <v>45679</v>
      </c>
      <c r="N723" s="162" t="s">
        <v>4104</v>
      </c>
      <c r="O723" s="69">
        <f>IF(Table1[[#This Row],[Phân loại]]="Tồn đầu kỳ",Table1[[#This Row],[Tổng giá trị]],0)</f>
        <v>0</v>
      </c>
      <c r="P723" s="8">
        <f>IF(Table1[[#This Row],[Số còn phải thu ĐK]]&lt;&gt;0,0,IF(Table1[[#This Row],[Phân loại]]="Bán hàng",Table1[[#This Row],[Tổng giá trị]],-Table1[[#This Row],[Tổng giá trị]]))</f>
        <v>2068795</v>
      </c>
      <c r="Q723" s="18">
        <f t="shared" si="119"/>
        <v>2068795</v>
      </c>
      <c r="R723" s="8">
        <f>Table1[[#This Row],[Số còn phải thu ĐK]]+Table1[[#This Row],[Giá Trị HD sau CK]]-Table1[[#This Row],[Số tiền đã thu]]</f>
        <v>0</v>
      </c>
      <c r="S723" s="7">
        <f>IF(Table1[[#This Row],[Ngày hóa đơn]]&lt;&gt;"",Table1[[#This Row],[Ngày hóa đơn]],Table1[[#This Row],[Ngày hạch toán]])</f>
        <v>45679</v>
      </c>
      <c r="T723" s="8"/>
      <c r="U723" s="7">
        <f>IF(Table1[[#This Row],[Ngày tính CN]]="","",S723+T723)</f>
        <v>45679</v>
      </c>
      <c r="V723" s="71">
        <f ca="1">IF(Table1[[#This Row],[Hạn thanh toán]]="","",IF((U723-NOW())&lt;0,0,(U723-NOW())))</f>
        <v>0</v>
      </c>
      <c r="W723" s="69"/>
      <c r="X723" s="65" t="str">
        <f t="shared" ca="1" si="123"/>
        <v/>
      </c>
      <c r="Y723" s="65" t="str">
        <f t="shared" si="118"/>
        <v>Đã thanh toán</v>
      </c>
      <c r="Z723" s="250">
        <f>Table1[[#This Row],[Hạn thanh toán]]</f>
        <v>45679</v>
      </c>
      <c r="AA723" s="250">
        <f>Table1[[#This Row],[Ngày Thanh toán]]</f>
        <v>45679</v>
      </c>
      <c r="AD723" s="3" t="str">
        <f>IF(Table1[[#This Row],[Mã khách hàng]]="","",VLOOKUP($A723,Ma_KH!$A:$Q,Ma_KH!O$1,0))</f>
        <v>KL.SG</v>
      </c>
      <c r="AE723" s="3" t="str">
        <f>IF(Table1[[#This Row],[Mã khách hàng]]="","",VLOOKUP($A723,Ma_KH!$A:$Q,Ma_KH!P$1,0))</f>
        <v>SG</v>
      </c>
      <c r="AF723" s="3">
        <f>VLOOKUP(A723,Ma_KH!A:Q,Ma_KH!J$1,0)</f>
        <v>0</v>
      </c>
    </row>
    <row r="724" spans="1:32" ht="16.5">
      <c r="A724" s="79" t="s">
        <v>111</v>
      </c>
      <c r="B724" s="79" t="s">
        <v>1226</v>
      </c>
      <c r="C724" s="90">
        <v>45679</v>
      </c>
      <c r="D724" s="91" t="s">
        <v>1264</v>
      </c>
      <c r="E724" s="90"/>
      <c r="F724" s="79"/>
      <c r="G724" s="79" t="s">
        <v>1265</v>
      </c>
      <c r="H724" s="69">
        <v>1633332</v>
      </c>
      <c r="I724" s="69">
        <v>326666</v>
      </c>
      <c r="J724" s="69">
        <f>(Table1[[#This Row],[Tiền hàng]]-Table1[[#This Row],[Tiền chiết khấu]])*8%</f>
        <v>104533.28</v>
      </c>
      <c r="K724" s="69">
        <v>1411199</v>
      </c>
      <c r="L724" s="8" t="s">
        <v>24</v>
      </c>
      <c r="M724" s="7">
        <v>45695</v>
      </c>
      <c r="N724" s="8" t="s">
        <v>3914</v>
      </c>
      <c r="O724" s="69">
        <f>IF(Table1[[#This Row],[Phân loại]]="Tồn đầu kỳ",Table1[[#This Row],[Tổng giá trị]],0)</f>
        <v>0</v>
      </c>
      <c r="P724" s="8">
        <f>IF(Table1[[#This Row],[Số còn phải thu ĐK]]&lt;&gt;0,0,IF(Table1[[#This Row],[Phân loại]]="Bán hàng",Table1[[#This Row],[Tổng giá trị]],-Table1[[#This Row],[Tổng giá trị]]))</f>
        <v>1411199</v>
      </c>
      <c r="Q724" s="18">
        <f t="shared" si="119"/>
        <v>1411199</v>
      </c>
      <c r="R724" s="8">
        <f>Table1[[#This Row],[Số còn phải thu ĐK]]+Table1[[#This Row],[Giá Trị HD sau CK]]-Table1[[#This Row],[Số tiền đã thu]]</f>
        <v>0</v>
      </c>
      <c r="S724" s="7">
        <f>IF(Table1[[#This Row],[Ngày hóa đơn]]&lt;&gt;"",Table1[[#This Row],[Ngày hóa đơn]],Table1[[#This Row],[Ngày hạch toán]])</f>
        <v>45679</v>
      </c>
      <c r="T724" s="8"/>
      <c r="U724" s="7">
        <f>IF(Table1[[#This Row],[Ngày tính CN]]="","",S724+T724)</f>
        <v>45679</v>
      </c>
      <c r="V724" s="71">
        <f ca="1">IF(Table1[[#This Row],[Hạn thanh toán]]="","",IF((U724-NOW())&lt;0,0,(U724-NOW())))</f>
        <v>0</v>
      </c>
      <c r="W724" s="69"/>
      <c r="X724" s="65" t="str">
        <f t="shared" ca="1" si="123"/>
        <v/>
      </c>
      <c r="Y724" s="65" t="str">
        <f t="shared" si="118"/>
        <v>Đã thanh toán</v>
      </c>
      <c r="Z724" s="250">
        <f>Table1[[#This Row],[Hạn thanh toán]]</f>
        <v>45679</v>
      </c>
      <c r="AA724" s="250">
        <f>Table1[[#This Row],[Ngày Thanh toán]]</f>
        <v>45695</v>
      </c>
      <c r="AD724" s="3" t="str">
        <f>IF(Table1[[#This Row],[Mã khách hàng]]="","",VLOOKUP($A724,Ma_KH!$A:$Q,Ma_KH!O$1,0))</f>
        <v>KL.SG</v>
      </c>
      <c r="AE724" s="3" t="str">
        <f>IF(Table1[[#This Row],[Mã khách hàng]]="","",VLOOKUP($A724,Ma_KH!$A:$Q,Ma_KH!P$1,0))</f>
        <v>SG</v>
      </c>
      <c r="AF724" s="3">
        <f>VLOOKUP(A724,Ma_KH!A:Q,Ma_KH!J$1,0)</f>
        <v>0</v>
      </c>
    </row>
    <row r="725" spans="1:32" ht="16.5">
      <c r="A725" s="78" t="s">
        <v>111</v>
      </c>
      <c r="B725" s="78" t="s">
        <v>1226</v>
      </c>
      <c r="C725" s="88">
        <v>45680</v>
      </c>
      <c r="D725" s="89" t="s">
        <v>1266</v>
      </c>
      <c r="E725" s="88"/>
      <c r="F725" s="78"/>
      <c r="G725" s="78" t="s">
        <v>1267</v>
      </c>
      <c r="H725" s="69">
        <v>222222</v>
      </c>
      <c r="I725" s="69">
        <v>0</v>
      </c>
      <c r="J725" s="69">
        <f>(Table1[[#This Row],[Tiền hàng]]-Table1[[#This Row],[Tiền chiết khấu]])*8%</f>
        <v>17777.760000000002</v>
      </c>
      <c r="K725" s="69">
        <v>240000</v>
      </c>
      <c r="L725" s="8" t="s">
        <v>24</v>
      </c>
      <c r="M725" s="7">
        <v>45695</v>
      </c>
      <c r="N725" s="8" t="s">
        <v>3914</v>
      </c>
      <c r="O725" s="69">
        <f>IF(Table1[[#This Row],[Phân loại]]="Tồn đầu kỳ",Table1[[#This Row],[Tổng giá trị]],0)</f>
        <v>0</v>
      </c>
      <c r="P725" s="8">
        <f>IF(Table1[[#This Row],[Số còn phải thu ĐK]]&lt;&gt;0,0,IF(Table1[[#This Row],[Phân loại]]="Bán hàng",Table1[[#This Row],[Tổng giá trị]],-Table1[[#This Row],[Tổng giá trị]]))</f>
        <v>240000</v>
      </c>
      <c r="Q725" s="18">
        <f t="shared" si="119"/>
        <v>240000</v>
      </c>
      <c r="R725" s="8">
        <f>Table1[[#This Row],[Số còn phải thu ĐK]]+Table1[[#This Row],[Giá Trị HD sau CK]]-Table1[[#This Row],[Số tiền đã thu]]</f>
        <v>0</v>
      </c>
      <c r="S725" s="7">
        <f>IF(Table1[[#This Row],[Ngày hóa đơn]]&lt;&gt;"",Table1[[#This Row],[Ngày hóa đơn]],Table1[[#This Row],[Ngày hạch toán]])</f>
        <v>45680</v>
      </c>
      <c r="T725" s="8"/>
      <c r="U725" s="7">
        <f>IF(Table1[[#This Row],[Ngày tính CN]]="","",S725+T725)</f>
        <v>45680</v>
      </c>
      <c r="V725" s="71">
        <f ca="1">IF(Table1[[#This Row],[Hạn thanh toán]]="","",IF((U725-NOW())&lt;0,0,(U725-NOW())))</f>
        <v>0</v>
      </c>
      <c r="W725" s="69"/>
      <c r="X725" s="65" t="str">
        <f t="shared" ca="1" si="123"/>
        <v/>
      </c>
      <c r="Y725" s="65" t="str">
        <f t="shared" si="118"/>
        <v>Đã thanh toán</v>
      </c>
      <c r="Z725" s="250">
        <f>Table1[[#This Row],[Hạn thanh toán]]</f>
        <v>45680</v>
      </c>
      <c r="AA725" s="250">
        <f>Table1[[#This Row],[Ngày Thanh toán]]</f>
        <v>45695</v>
      </c>
      <c r="AD725" s="3" t="str">
        <f>IF(Table1[[#This Row],[Mã khách hàng]]="","",VLOOKUP($A725,Ma_KH!$A:$Q,Ma_KH!O$1,0))</f>
        <v>KL.SG</v>
      </c>
      <c r="AE725" s="3" t="str">
        <f>IF(Table1[[#This Row],[Mã khách hàng]]="","",VLOOKUP($A725,Ma_KH!$A:$Q,Ma_KH!P$1,0))</f>
        <v>SG</v>
      </c>
      <c r="AF725" s="3">
        <f>VLOOKUP(A725,Ma_KH!A:Q,Ma_KH!J$1,0)</f>
        <v>0</v>
      </c>
    </row>
    <row r="726" spans="1:32" ht="16.5">
      <c r="A726" s="78" t="s">
        <v>111</v>
      </c>
      <c r="B726" s="78" t="s">
        <v>1226</v>
      </c>
      <c r="C726" s="88">
        <v>45680</v>
      </c>
      <c r="D726" s="89" t="s">
        <v>1268</v>
      </c>
      <c r="E726" s="88"/>
      <c r="F726" s="78"/>
      <c r="G726" s="78" t="s">
        <v>1269</v>
      </c>
      <c r="H726" s="69">
        <v>778674</v>
      </c>
      <c r="I726" s="69">
        <v>155735</v>
      </c>
      <c r="J726" s="69">
        <f>(Table1[[#This Row],[Tiền hàng]]-Table1[[#This Row],[Tiền chiết khấu]])*8%</f>
        <v>49835.12</v>
      </c>
      <c r="K726" s="69">
        <v>672774</v>
      </c>
      <c r="L726" s="8" t="s">
        <v>24</v>
      </c>
      <c r="M726" s="7">
        <v>45731</v>
      </c>
      <c r="N726" s="8" t="s">
        <v>4099</v>
      </c>
      <c r="O726" s="69">
        <f>IF(Table1[[#This Row],[Phân loại]]="Tồn đầu kỳ",Table1[[#This Row],[Tổng giá trị]],0)</f>
        <v>0</v>
      </c>
      <c r="P726" s="8">
        <f>IF(Table1[[#This Row],[Số còn phải thu ĐK]]&lt;&gt;0,0,IF(Table1[[#This Row],[Phân loại]]="Bán hàng",Table1[[#This Row],[Tổng giá trị]],-Table1[[#This Row],[Tổng giá trị]]))</f>
        <v>672774</v>
      </c>
      <c r="Q726" s="18">
        <f t="shared" si="119"/>
        <v>672774</v>
      </c>
      <c r="R726" s="8">
        <f>Table1[[#This Row],[Số còn phải thu ĐK]]+Table1[[#This Row],[Giá Trị HD sau CK]]-Table1[[#This Row],[Số tiền đã thu]]</f>
        <v>0</v>
      </c>
      <c r="S726" s="7">
        <f>IF(Table1[[#This Row],[Ngày hóa đơn]]&lt;&gt;"",Table1[[#This Row],[Ngày hóa đơn]],Table1[[#This Row],[Ngày hạch toán]])</f>
        <v>45680</v>
      </c>
      <c r="T726" s="8"/>
      <c r="U726" s="7">
        <f>IF(Table1[[#This Row],[Ngày tính CN]]="","",S726+T726)</f>
        <v>45680</v>
      </c>
      <c r="V726" s="71">
        <f ca="1">IF(Table1[[#This Row],[Hạn thanh toán]]="","",IF((U726-NOW())&lt;0,0,(U726-NOW())))</f>
        <v>0</v>
      </c>
      <c r="W726" s="69"/>
      <c r="X726" s="65" t="str">
        <f t="shared" ca="1" si="123"/>
        <v/>
      </c>
      <c r="Y726" s="65" t="str">
        <f t="shared" si="118"/>
        <v>Đã thanh toán</v>
      </c>
      <c r="Z726" s="250">
        <f>Table1[[#This Row],[Hạn thanh toán]]</f>
        <v>45680</v>
      </c>
      <c r="AA726" s="250">
        <f>Table1[[#This Row],[Ngày Thanh toán]]</f>
        <v>45731</v>
      </c>
      <c r="AD726" s="3" t="str">
        <f>IF(Table1[[#This Row],[Mã khách hàng]]="","",VLOOKUP($A726,Ma_KH!$A:$Q,Ma_KH!O$1,0))</f>
        <v>KL.SG</v>
      </c>
      <c r="AE726" s="3" t="str">
        <f>IF(Table1[[#This Row],[Mã khách hàng]]="","",VLOOKUP($A726,Ma_KH!$A:$Q,Ma_KH!P$1,0))</f>
        <v>SG</v>
      </c>
      <c r="AF726" s="3">
        <f>VLOOKUP(A726,Ma_KH!A:Q,Ma_KH!J$1,0)</f>
        <v>0</v>
      </c>
    </row>
    <row r="727" spans="1:32" s="58" customFormat="1" ht="16.5">
      <c r="A727" s="117" t="s">
        <v>111</v>
      </c>
      <c r="B727" s="117" t="s">
        <v>1226</v>
      </c>
      <c r="C727" s="169">
        <v>45680</v>
      </c>
      <c r="D727" s="170" t="s">
        <v>1270</v>
      </c>
      <c r="E727" s="169"/>
      <c r="F727" s="117"/>
      <c r="G727" s="117" t="s">
        <v>1271</v>
      </c>
      <c r="H727" s="54">
        <v>818538</v>
      </c>
      <c r="I727" s="54">
        <v>163708</v>
      </c>
      <c r="J727" s="54">
        <f>(Table1[[#This Row],[Tiền hàng]]-Table1[[#This Row],[Tiền chiết khấu]])*8%</f>
        <v>52386.400000000001</v>
      </c>
      <c r="K727" s="54">
        <v>707216</v>
      </c>
      <c r="L727" s="55" t="s">
        <v>24</v>
      </c>
      <c r="M727" s="56"/>
      <c r="N727" s="55"/>
      <c r="O727" s="54">
        <f>IF(Table1[[#This Row],[Phân loại]]="Tồn đầu kỳ",Table1[[#This Row],[Tổng giá trị]],0)</f>
        <v>0</v>
      </c>
      <c r="P727" s="55">
        <f>IF(Table1[[#This Row],[Số còn phải thu ĐK]]&lt;&gt;0,0,IF(Table1[[#This Row],[Phân loại]]="Bán hàng",Table1[[#This Row],[Tổng giá trị]],-Table1[[#This Row],[Tổng giá trị]]))</f>
        <v>707216</v>
      </c>
      <c r="Q727" s="18">
        <f t="shared" si="119"/>
        <v>0</v>
      </c>
      <c r="R727" s="55">
        <f>Table1[[#This Row],[Số còn phải thu ĐK]]+Table1[[#This Row],[Giá Trị HD sau CK]]-Table1[[#This Row],[Số tiền đã thu]]</f>
        <v>707216</v>
      </c>
      <c r="S727" s="56">
        <f>IF(Table1[[#This Row],[Ngày hóa đơn]]&lt;&gt;"",Table1[[#This Row],[Ngày hóa đơn]],Table1[[#This Row],[Ngày hạch toán]])</f>
        <v>45680</v>
      </c>
      <c r="T727" s="55"/>
      <c r="U727" s="56">
        <f>IF(Table1[[#This Row],[Ngày tính CN]]="","",S727+T727)</f>
        <v>45680</v>
      </c>
      <c r="V727" s="57">
        <f ca="1">IF(Table1[[#This Row],[Hạn thanh toán]]="","",IF((U727-NOW())&lt;0,0,(U727-NOW())))</f>
        <v>0</v>
      </c>
      <c r="W727" s="54"/>
      <c r="X727" s="65">
        <f t="shared" ca="1" si="123"/>
        <v>321.36242152778141</v>
      </c>
      <c r="Y727" s="109" t="str">
        <f t="shared" ca="1" si="118"/>
        <v>Nợ quá hạn hơn 120 ngày có khả năng mất thanh toán</v>
      </c>
      <c r="Z727" s="254">
        <f>Table1[[#This Row],[Hạn thanh toán]]</f>
        <v>45680</v>
      </c>
      <c r="AA727" s="254">
        <f>Table1[[#This Row],[Ngày Thanh toán]]</f>
        <v>0</v>
      </c>
      <c r="AD727" s="3" t="str">
        <f>IF(Table1[[#This Row],[Mã khách hàng]]="","",VLOOKUP($A727,Ma_KH!$A:$Q,Ma_KH!O$1,0))</f>
        <v>KL.SG</v>
      </c>
      <c r="AE727" s="3" t="str">
        <f>IF(Table1[[#This Row],[Mã khách hàng]]="","",VLOOKUP($A727,Ma_KH!$A:$Q,Ma_KH!P$1,0))</f>
        <v>SG</v>
      </c>
      <c r="AF727" s="58">
        <f>VLOOKUP(A727,Ma_KH!A:Q,Ma_KH!J$1,0)</f>
        <v>0</v>
      </c>
    </row>
    <row r="728" spans="1:32" ht="16.5">
      <c r="A728" s="78" t="s">
        <v>111</v>
      </c>
      <c r="B728" s="78" t="s">
        <v>1226</v>
      </c>
      <c r="C728" s="88">
        <v>45682</v>
      </c>
      <c r="D728" s="89" t="s">
        <v>1272</v>
      </c>
      <c r="E728" s="88"/>
      <c r="F728" s="78"/>
      <c r="G728" s="78" t="s">
        <v>1273</v>
      </c>
      <c r="H728" s="69">
        <v>969442</v>
      </c>
      <c r="I728" s="69">
        <v>193888</v>
      </c>
      <c r="J728" s="69">
        <f>(Table1[[#This Row],[Tiền hàng]]-Table1[[#This Row],[Tiền chiết khấu]])*8%</f>
        <v>62044.32</v>
      </c>
      <c r="K728" s="69">
        <v>837598</v>
      </c>
      <c r="L728" s="8" t="s">
        <v>24</v>
      </c>
      <c r="M728" s="7">
        <v>45695</v>
      </c>
      <c r="N728" s="8" t="s">
        <v>3914</v>
      </c>
      <c r="O728" s="69">
        <f>IF(Table1[[#This Row],[Phân loại]]="Tồn đầu kỳ",Table1[[#This Row],[Tổng giá trị]],0)</f>
        <v>0</v>
      </c>
      <c r="P728" s="8">
        <f>IF(Table1[[#This Row],[Số còn phải thu ĐK]]&lt;&gt;0,0,IF(Table1[[#This Row],[Phân loại]]="Bán hàng",Table1[[#This Row],[Tổng giá trị]],-Table1[[#This Row],[Tổng giá trị]]))</f>
        <v>837598</v>
      </c>
      <c r="Q728" s="18">
        <f t="shared" si="119"/>
        <v>837598</v>
      </c>
      <c r="R728" s="8">
        <f>Table1[[#This Row],[Số còn phải thu ĐK]]+Table1[[#This Row],[Giá Trị HD sau CK]]-Table1[[#This Row],[Số tiền đã thu]]</f>
        <v>0</v>
      </c>
      <c r="S728" s="7">
        <f>IF(Table1[[#This Row],[Ngày hóa đơn]]&lt;&gt;"",Table1[[#This Row],[Ngày hóa đơn]],Table1[[#This Row],[Ngày hạch toán]])</f>
        <v>45682</v>
      </c>
      <c r="T728" s="8"/>
      <c r="U728" s="7">
        <f>IF(Table1[[#This Row],[Ngày tính CN]]="","",S728+T728)</f>
        <v>45682</v>
      </c>
      <c r="V728" s="71">
        <f ca="1">IF(Table1[[#This Row],[Hạn thanh toán]]="","",IF((U728-NOW())&lt;0,0,(U728-NOW())))</f>
        <v>0</v>
      </c>
      <c r="W728" s="69"/>
      <c r="X728" s="65" t="str">
        <f t="shared" ca="1" si="123"/>
        <v/>
      </c>
      <c r="Y728" s="65" t="str">
        <f t="shared" si="118"/>
        <v>Đã thanh toán</v>
      </c>
      <c r="Z728" s="250">
        <f>Table1[[#This Row],[Hạn thanh toán]]</f>
        <v>45682</v>
      </c>
      <c r="AA728" s="250">
        <f>Table1[[#This Row],[Ngày Thanh toán]]</f>
        <v>45695</v>
      </c>
      <c r="AD728" s="3" t="str">
        <f>IF(Table1[[#This Row],[Mã khách hàng]]="","",VLOOKUP($A728,Ma_KH!$A:$Q,Ma_KH!O$1,0))</f>
        <v>KL.SG</v>
      </c>
      <c r="AE728" s="3" t="str">
        <f>IF(Table1[[#This Row],[Mã khách hàng]]="","",VLOOKUP($A728,Ma_KH!$A:$Q,Ma_KH!P$1,0))</f>
        <v>SG</v>
      </c>
      <c r="AF728" s="3">
        <f>VLOOKUP(A728,Ma_KH!A:Q,Ma_KH!J$1,0)</f>
        <v>0</v>
      </c>
    </row>
    <row r="729" spans="1:32" ht="16.5">
      <c r="A729" s="256" t="s">
        <v>111</v>
      </c>
      <c r="B729" s="256" t="s">
        <v>1226</v>
      </c>
      <c r="C729" s="257">
        <v>45682</v>
      </c>
      <c r="D729" s="258" t="s">
        <v>1274</v>
      </c>
      <c r="E729" s="257"/>
      <c r="F729" s="256"/>
      <c r="G729" s="256" t="s">
        <v>18843</v>
      </c>
      <c r="H729" s="259">
        <v>386109</v>
      </c>
      <c r="I729" s="259">
        <v>0</v>
      </c>
      <c r="J729" s="259">
        <f>(Table1[[#This Row],[Tiền hàng]]-Table1[[#This Row],[Tiền chiết khấu]])*8%</f>
        <v>30888.720000000001</v>
      </c>
      <c r="K729" s="259">
        <v>416998</v>
      </c>
      <c r="L729" s="260" t="s">
        <v>24</v>
      </c>
      <c r="M729" s="261"/>
      <c r="N729" s="260"/>
      <c r="O729" s="259">
        <f>IF(Table1[[#This Row],[Phân loại]]="Tồn đầu kỳ",Table1[[#This Row],[Tổng giá trị]],0)</f>
        <v>0</v>
      </c>
      <c r="P729" s="260">
        <f>IF(Table1[[#This Row],[Số còn phải thu ĐK]]&lt;&gt;0,0,IF(Table1[[#This Row],[Phân loại]]="Bán hàng",Table1[[#This Row],[Tổng giá trị]],-Table1[[#This Row],[Tổng giá trị]]))</f>
        <v>416998</v>
      </c>
      <c r="Q729" s="18">
        <f t="shared" ref="Q729:Q792" si="124">IF(M729&lt;&gt;"",IF(O729&lt;&gt;0,O729,P729),0)</f>
        <v>0</v>
      </c>
      <c r="R729" s="260">
        <f>Table1[[#This Row],[Số còn phải thu ĐK]]+Table1[[#This Row],[Giá Trị HD sau CK]]-Table1[[#This Row],[Số tiền đã thu]]</f>
        <v>416998</v>
      </c>
      <c r="S729" s="262">
        <f>IF(Table1[[#This Row],[Ngày hóa đơn]]&lt;&gt;"",Table1[[#This Row],[Ngày hóa đơn]],Table1[[#This Row],[Ngày hạch toán]])</f>
        <v>45682</v>
      </c>
      <c r="T729" s="260"/>
      <c r="U729" s="262">
        <f>IF(Table1[[#This Row],[Ngày tính CN]]="","",S729+T729)</f>
        <v>45682</v>
      </c>
      <c r="V729" s="263">
        <f ca="1">IF(Table1[[#This Row],[Hạn thanh toán]]="","",IF((U729-NOW())&lt;0,0,(U729-NOW())))</f>
        <v>0</v>
      </c>
      <c r="W729" s="259"/>
      <c r="X729" s="65">
        <f t="shared" ca="1" si="123"/>
        <v>319.36242152778141</v>
      </c>
      <c r="Y729" s="264" t="str">
        <f t="shared" ref="Y729:Y792" ca="1" si="125">IF(R729=0,"Đã thanh toán",IF(X729="","",IF(X729&lt;=0,"Chưa đến hạn thanh toán",IF(X729&lt;=30,"Nợ quá hạn 30 ngày",IF(X729&lt;=60,"Nợ quá hạn từ 30 ngày đến 60 ngày",IF(X729&lt;=90,"Nợ quá hạn từ 60 ngày đến 90 ngày",IF(X729&lt;=120,"Nợ quá hạn từ 90 ngày đến 120 ngày","Nợ quá hạn hơn 120 ngày có khả năng mất thanh toán")))))))</f>
        <v>Nợ quá hạn hơn 120 ngày có khả năng mất thanh toán</v>
      </c>
      <c r="Z729" s="265">
        <f>Table1[[#This Row],[Hạn thanh toán]]</f>
        <v>45682</v>
      </c>
      <c r="AA729" s="265">
        <f>Table1[[#This Row],[Ngày Thanh toán]]</f>
        <v>0</v>
      </c>
      <c r="AB729" s="266"/>
      <c r="AC729" s="266"/>
      <c r="AD729" s="3" t="str">
        <f>IF(Table1[[#This Row],[Mã khách hàng]]="","",VLOOKUP($A729,Ma_KH!$A:$Q,Ma_KH!O$1,0))</f>
        <v>KL.SG</v>
      </c>
      <c r="AE729" s="3" t="str">
        <f>IF(Table1[[#This Row],[Mã khách hàng]]="","",VLOOKUP($A729,Ma_KH!$A:$Q,Ma_KH!P$1,0))</f>
        <v>SG</v>
      </c>
      <c r="AF729" s="3">
        <f>VLOOKUP(A729,Ma_KH!A:Q,Ma_KH!J$1,0)</f>
        <v>0</v>
      </c>
    </row>
    <row r="730" spans="1:32" ht="16.5">
      <c r="A730" s="78" t="s">
        <v>111</v>
      </c>
      <c r="B730" s="78" t="s">
        <v>1226</v>
      </c>
      <c r="C730" s="88">
        <v>45694</v>
      </c>
      <c r="D730" s="89" t="s">
        <v>1275</v>
      </c>
      <c r="E730" s="88"/>
      <c r="F730" s="78"/>
      <c r="G730" s="78" t="s">
        <v>1276</v>
      </c>
      <c r="H730" s="69">
        <v>544444</v>
      </c>
      <c r="I730" s="69">
        <v>54444</v>
      </c>
      <c r="J730" s="69">
        <f>(Table1[[#This Row],[Tiền hàng]]-Table1[[#This Row],[Tiền chiết khấu]])*8%</f>
        <v>39200</v>
      </c>
      <c r="K730" s="69">
        <v>529200</v>
      </c>
      <c r="L730" s="8" t="s">
        <v>24</v>
      </c>
      <c r="M730" s="7">
        <v>45695</v>
      </c>
      <c r="N730" s="8" t="s">
        <v>3914</v>
      </c>
      <c r="O730" s="69">
        <f>IF(Table1[[#This Row],[Phân loại]]="Tồn đầu kỳ",Table1[[#This Row],[Tổng giá trị]],0)</f>
        <v>0</v>
      </c>
      <c r="P730" s="8">
        <f>IF(Table1[[#This Row],[Số còn phải thu ĐK]]&lt;&gt;0,0,IF(Table1[[#This Row],[Phân loại]]="Bán hàng",Table1[[#This Row],[Tổng giá trị]],-Table1[[#This Row],[Tổng giá trị]]))</f>
        <v>529200</v>
      </c>
      <c r="Q730" s="18">
        <f t="shared" si="124"/>
        <v>529200</v>
      </c>
      <c r="R730" s="8">
        <f>Table1[[#This Row],[Số còn phải thu ĐK]]+Table1[[#This Row],[Giá Trị HD sau CK]]-Table1[[#This Row],[Số tiền đã thu]]</f>
        <v>0</v>
      </c>
      <c r="S730" s="7">
        <f>IF(Table1[[#This Row],[Ngày hóa đơn]]&lt;&gt;"",Table1[[#This Row],[Ngày hóa đơn]],Table1[[#This Row],[Ngày hạch toán]])</f>
        <v>45694</v>
      </c>
      <c r="T730" s="8"/>
      <c r="U730" s="7">
        <f>IF(Table1[[#This Row],[Ngày tính CN]]="","",S730+T730)</f>
        <v>45694</v>
      </c>
      <c r="V730" s="71">
        <f ca="1">IF(Table1[[#This Row],[Hạn thanh toán]]="","",IF((U730-NOW())&lt;0,0,(U730-NOW())))</f>
        <v>0</v>
      </c>
      <c r="W730" s="69"/>
      <c r="X730" s="65" t="str">
        <f t="shared" ca="1" si="123"/>
        <v/>
      </c>
      <c r="Y730" s="65" t="str">
        <f t="shared" si="125"/>
        <v>Đã thanh toán</v>
      </c>
      <c r="Z730" s="250">
        <f>Table1[[#This Row],[Hạn thanh toán]]</f>
        <v>45694</v>
      </c>
      <c r="AA730" s="250">
        <f>Table1[[#This Row],[Ngày Thanh toán]]</f>
        <v>45695</v>
      </c>
      <c r="AD730" s="3" t="str">
        <f>IF(Table1[[#This Row],[Mã khách hàng]]="","",VLOOKUP($A730,Ma_KH!$A:$Q,Ma_KH!O$1,0))</f>
        <v>KL.SG</v>
      </c>
      <c r="AE730" s="3" t="str">
        <f>IF(Table1[[#This Row],[Mã khách hàng]]="","",VLOOKUP($A730,Ma_KH!$A:$Q,Ma_KH!P$1,0))</f>
        <v>SG</v>
      </c>
      <c r="AF730" s="3">
        <f>VLOOKUP(A730,Ma_KH!A:Q,Ma_KH!J$1,0)</f>
        <v>0</v>
      </c>
    </row>
    <row r="731" spans="1:32" ht="16.5">
      <c r="A731" s="79" t="s">
        <v>111</v>
      </c>
      <c r="B731" s="79" t="s">
        <v>1226</v>
      </c>
      <c r="C731" s="90">
        <v>45694</v>
      </c>
      <c r="D731" s="91" t="s">
        <v>1277</v>
      </c>
      <c r="E731" s="90"/>
      <c r="F731" s="79"/>
      <c r="G731" s="79" t="s">
        <v>1278</v>
      </c>
      <c r="H731" s="69">
        <v>1866648</v>
      </c>
      <c r="I731" s="69">
        <v>373330</v>
      </c>
      <c r="J731" s="69">
        <f>(Table1[[#This Row],[Tiền hàng]]-Table1[[#This Row],[Tiền chiết khấu]])*8%</f>
        <v>119465.44</v>
      </c>
      <c r="K731" s="69">
        <v>1612783</v>
      </c>
      <c r="L731" s="8" t="s">
        <v>24</v>
      </c>
      <c r="M731" s="161">
        <v>45694</v>
      </c>
      <c r="N731" s="162" t="s">
        <v>4105</v>
      </c>
      <c r="O731" s="69">
        <f>IF(Table1[[#This Row],[Phân loại]]="Tồn đầu kỳ",Table1[[#This Row],[Tổng giá trị]],0)</f>
        <v>0</v>
      </c>
      <c r="P731" s="8">
        <f>IF(Table1[[#This Row],[Số còn phải thu ĐK]]&lt;&gt;0,0,IF(Table1[[#This Row],[Phân loại]]="Bán hàng",Table1[[#This Row],[Tổng giá trị]],-Table1[[#This Row],[Tổng giá trị]]))</f>
        <v>1612783</v>
      </c>
      <c r="Q731" s="18">
        <f t="shared" si="124"/>
        <v>1612783</v>
      </c>
      <c r="R731" s="8">
        <f>Table1[[#This Row],[Số còn phải thu ĐK]]+Table1[[#This Row],[Giá Trị HD sau CK]]-Table1[[#This Row],[Số tiền đã thu]]</f>
        <v>0</v>
      </c>
      <c r="S731" s="7">
        <f>IF(Table1[[#This Row],[Ngày hóa đơn]]&lt;&gt;"",Table1[[#This Row],[Ngày hóa đơn]],Table1[[#This Row],[Ngày hạch toán]])</f>
        <v>45694</v>
      </c>
      <c r="T731" s="8"/>
      <c r="U731" s="7">
        <f>IF(Table1[[#This Row],[Ngày tính CN]]="","",S731+T731)</f>
        <v>45694</v>
      </c>
      <c r="V731" s="71">
        <f ca="1">IF(Table1[[#This Row],[Hạn thanh toán]]="","",IF((U731-NOW())&lt;0,0,(U731-NOW())))</f>
        <v>0</v>
      </c>
      <c r="W731" s="69"/>
      <c r="X731" s="65" t="str">
        <f t="shared" ca="1" si="123"/>
        <v/>
      </c>
      <c r="Y731" s="65" t="str">
        <f t="shared" si="125"/>
        <v>Đã thanh toán</v>
      </c>
      <c r="Z731" s="250">
        <f>Table1[[#This Row],[Hạn thanh toán]]</f>
        <v>45694</v>
      </c>
      <c r="AA731" s="250">
        <f>Table1[[#This Row],[Ngày Thanh toán]]</f>
        <v>45694</v>
      </c>
      <c r="AD731" s="3" t="str">
        <f>IF(Table1[[#This Row],[Mã khách hàng]]="","",VLOOKUP($A731,Ma_KH!$A:$Q,Ma_KH!O$1,0))</f>
        <v>KL.SG</v>
      </c>
      <c r="AE731" s="3" t="str">
        <f>IF(Table1[[#This Row],[Mã khách hàng]]="","",VLOOKUP($A731,Ma_KH!$A:$Q,Ma_KH!P$1,0))</f>
        <v>SG</v>
      </c>
      <c r="AF731" s="3">
        <f>VLOOKUP(A731,Ma_KH!A:Q,Ma_KH!J$1,0)</f>
        <v>0</v>
      </c>
    </row>
    <row r="732" spans="1:32" ht="16.5">
      <c r="A732" s="79" t="s">
        <v>111</v>
      </c>
      <c r="B732" s="79" t="s">
        <v>1226</v>
      </c>
      <c r="C732" s="90">
        <v>45699</v>
      </c>
      <c r="D732" s="91" t="s">
        <v>1279</v>
      </c>
      <c r="E732" s="90"/>
      <c r="F732" s="79"/>
      <c r="G732" s="79" t="s">
        <v>1280</v>
      </c>
      <c r="H732" s="69">
        <v>5953300</v>
      </c>
      <c r="I732" s="69">
        <v>595330</v>
      </c>
      <c r="J732" s="69">
        <f>(Table1[[#This Row],[Tiền hàng]]-Table1[[#This Row],[Tiền chiết khấu]])*8%</f>
        <v>428637.60000000003</v>
      </c>
      <c r="K732" s="69">
        <v>5786608</v>
      </c>
      <c r="L732" s="8" t="s">
        <v>24</v>
      </c>
      <c r="M732" s="161">
        <v>45699</v>
      </c>
      <c r="N732" s="162" t="s">
        <v>4106</v>
      </c>
      <c r="O732" s="69">
        <f>IF(Table1[[#This Row],[Phân loại]]="Tồn đầu kỳ",Table1[[#This Row],[Tổng giá trị]],0)</f>
        <v>0</v>
      </c>
      <c r="P732" s="8">
        <f>IF(Table1[[#This Row],[Số còn phải thu ĐK]]&lt;&gt;0,0,IF(Table1[[#This Row],[Phân loại]]="Bán hàng",Table1[[#This Row],[Tổng giá trị]],-Table1[[#This Row],[Tổng giá trị]]))</f>
        <v>5786608</v>
      </c>
      <c r="Q732" s="18">
        <f t="shared" si="124"/>
        <v>5786608</v>
      </c>
      <c r="R732" s="8">
        <f>Table1[[#This Row],[Số còn phải thu ĐK]]+Table1[[#This Row],[Giá Trị HD sau CK]]-Table1[[#This Row],[Số tiền đã thu]]</f>
        <v>0</v>
      </c>
      <c r="S732" s="7">
        <f>IF(Table1[[#This Row],[Ngày hóa đơn]]&lt;&gt;"",Table1[[#This Row],[Ngày hóa đơn]],Table1[[#This Row],[Ngày hạch toán]])</f>
        <v>45699</v>
      </c>
      <c r="T732" s="8"/>
      <c r="U732" s="7">
        <f>IF(Table1[[#This Row],[Ngày tính CN]]="","",S732+T732)</f>
        <v>45699</v>
      </c>
      <c r="V732" s="71">
        <f ca="1">IF(Table1[[#This Row],[Hạn thanh toán]]="","",IF((U732-NOW())&lt;0,0,(U732-NOW())))</f>
        <v>0</v>
      </c>
      <c r="W732" s="69"/>
      <c r="X732" s="65" t="str">
        <f t="shared" ca="1" si="123"/>
        <v/>
      </c>
      <c r="Y732" s="65" t="str">
        <f t="shared" si="125"/>
        <v>Đã thanh toán</v>
      </c>
      <c r="Z732" s="250">
        <f>Table1[[#This Row],[Hạn thanh toán]]</f>
        <v>45699</v>
      </c>
      <c r="AA732" s="250">
        <f>Table1[[#This Row],[Ngày Thanh toán]]</f>
        <v>45699</v>
      </c>
      <c r="AD732" s="3" t="str">
        <f>IF(Table1[[#This Row],[Mã khách hàng]]="","",VLOOKUP($A732,Ma_KH!$A:$Q,Ma_KH!O$1,0))</f>
        <v>KL.SG</v>
      </c>
      <c r="AE732" s="3" t="str">
        <f>IF(Table1[[#This Row],[Mã khách hàng]]="","",VLOOKUP($A732,Ma_KH!$A:$Q,Ma_KH!P$1,0))</f>
        <v>SG</v>
      </c>
      <c r="AF732" s="3">
        <f>VLOOKUP(A732,Ma_KH!A:Q,Ma_KH!J$1,0)</f>
        <v>0</v>
      </c>
    </row>
    <row r="733" spans="1:32" ht="16.5">
      <c r="A733" s="78" t="s">
        <v>111</v>
      </c>
      <c r="B733" s="78" t="s">
        <v>1226</v>
      </c>
      <c r="C733" s="88">
        <v>45702</v>
      </c>
      <c r="D733" s="89" t="s">
        <v>1281</v>
      </c>
      <c r="E733" s="88"/>
      <c r="F733" s="78"/>
      <c r="G733" s="78" t="s">
        <v>1282</v>
      </c>
      <c r="H733" s="69">
        <v>296296</v>
      </c>
      <c r="I733" s="69">
        <v>0</v>
      </c>
      <c r="J733" s="69">
        <f>(Table1[[#This Row],[Tiền hàng]]-Table1[[#This Row],[Tiền chiết khấu]])*8%</f>
        <v>23703.68</v>
      </c>
      <c r="K733" s="69">
        <v>320000</v>
      </c>
      <c r="L733" s="8" t="s">
        <v>24</v>
      </c>
      <c r="M733" s="7">
        <v>45721</v>
      </c>
      <c r="N733" s="8" t="s">
        <v>4165</v>
      </c>
      <c r="O733" s="69">
        <f>IF(Table1[[#This Row],[Phân loại]]="Tồn đầu kỳ",Table1[[#This Row],[Tổng giá trị]],0)</f>
        <v>0</v>
      </c>
      <c r="P733" s="8">
        <f>IF(Table1[[#This Row],[Số còn phải thu ĐK]]&lt;&gt;0,0,IF(Table1[[#This Row],[Phân loại]]="Bán hàng",Table1[[#This Row],[Tổng giá trị]],-Table1[[#This Row],[Tổng giá trị]]))</f>
        <v>320000</v>
      </c>
      <c r="Q733" s="18">
        <f t="shared" si="124"/>
        <v>320000</v>
      </c>
      <c r="R733" s="8">
        <f>Table1[[#This Row],[Số còn phải thu ĐK]]+Table1[[#This Row],[Giá Trị HD sau CK]]-Table1[[#This Row],[Số tiền đã thu]]</f>
        <v>0</v>
      </c>
      <c r="S733" s="7">
        <f>IF(Table1[[#This Row],[Ngày hóa đơn]]&lt;&gt;"",Table1[[#This Row],[Ngày hóa đơn]],Table1[[#This Row],[Ngày hạch toán]])</f>
        <v>45702</v>
      </c>
      <c r="T733" s="8"/>
      <c r="U733" s="7">
        <f>IF(Table1[[#This Row],[Ngày tính CN]]="","",S733+T733)</f>
        <v>45702</v>
      </c>
      <c r="V733" s="71">
        <f ca="1">IF(Table1[[#This Row],[Hạn thanh toán]]="","",IF((U733-NOW())&lt;0,0,(U733-NOW())))</f>
        <v>0</v>
      </c>
      <c r="W733" s="69"/>
      <c r="X733" s="65" t="str">
        <f t="shared" ca="1" si="123"/>
        <v/>
      </c>
      <c r="Y733" s="65" t="str">
        <f t="shared" si="125"/>
        <v>Đã thanh toán</v>
      </c>
      <c r="Z733" s="250">
        <f>Table1[[#This Row],[Hạn thanh toán]]</f>
        <v>45702</v>
      </c>
      <c r="AA733" s="250">
        <f>Table1[[#This Row],[Ngày Thanh toán]]</f>
        <v>45721</v>
      </c>
      <c r="AD733" s="3" t="str">
        <f>IF(Table1[[#This Row],[Mã khách hàng]]="","",VLOOKUP($A733,Ma_KH!$A:$Q,Ma_KH!O$1,0))</f>
        <v>KL.SG</v>
      </c>
      <c r="AE733" s="3" t="str">
        <f>IF(Table1[[#This Row],[Mã khách hàng]]="","",VLOOKUP($A733,Ma_KH!$A:$Q,Ma_KH!P$1,0))</f>
        <v>SG</v>
      </c>
      <c r="AF733" s="3">
        <f>VLOOKUP(A733,Ma_KH!A:Q,Ma_KH!J$1,0)</f>
        <v>0</v>
      </c>
    </row>
    <row r="734" spans="1:32" s="58" customFormat="1" ht="16.5">
      <c r="A734" s="117" t="s">
        <v>111</v>
      </c>
      <c r="B734" s="117" t="s">
        <v>1226</v>
      </c>
      <c r="C734" s="169">
        <v>45710</v>
      </c>
      <c r="D734" s="170" t="s">
        <v>1283</v>
      </c>
      <c r="E734" s="169"/>
      <c r="F734" s="117"/>
      <c r="G734" s="117" t="s">
        <v>1284</v>
      </c>
      <c r="H734" s="54">
        <v>1361110</v>
      </c>
      <c r="I734" s="54">
        <v>408333</v>
      </c>
      <c r="J734" s="54">
        <f>(Table1[[#This Row],[Tiền hàng]]-Table1[[#This Row],[Tiền chiết khấu]])*8%</f>
        <v>76222.16</v>
      </c>
      <c r="K734" s="54">
        <v>1028999</v>
      </c>
      <c r="L734" s="55" t="s">
        <v>24</v>
      </c>
      <c r="M734" s="56"/>
      <c r="N734" s="55"/>
      <c r="O734" s="54">
        <f>IF(Table1[[#This Row],[Phân loại]]="Tồn đầu kỳ",Table1[[#This Row],[Tổng giá trị]],0)</f>
        <v>0</v>
      </c>
      <c r="P734" s="55">
        <f>IF(Table1[[#This Row],[Số còn phải thu ĐK]]&lt;&gt;0,0,IF(Table1[[#This Row],[Phân loại]]="Bán hàng",Table1[[#This Row],[Tổng giá trị]],-Table1[[#This Row],[Tổng giá trị]]))</f>
        <v>1028999</v>
      </c>
      <c r="Q734" s="18">
        <f t="shared" si="124"/>
        <v>0</v>
      </c>
      <c r="R734" s="55">
        <f>Table1[[#This Row],[Số còn phải thu ĐK]]+Table1[[#This Row],[Giá Trị HD sau CK]]-Table1[[#This Row],[Số tiền đã thu]]</f>
        <v>1028999</v>
      </c>
      <c r="S734" s="56">
        <f>IF(Table1[[#This Row],[Ngày hóa đơn]]&lt;&gt;"",Table1[[#This Row],[Ngày hóa đơn]],Table1[[#This Row],[Ngày hạch toán]])</f>
        <v>45710</v>
      </c>
      <c r="T734" s="55"/>
      <c r="U734" s="56">
        <f>IF(Table1[[#This Row],[Ngày tính CN]]="","",S734+T734)</f>
        <v>45710</v>
      </c>
      <c r="V734" s="57">
        <f ca="1">IF(Table1[[#This Row],[Hạn thanh toán]]="","",IF((U734-NOW())&lt;0,0,(U734-NOW())))</f>
        <v>0</v>
      </c>
      <c r="W734" s="54"/>
      <c r="X734" s="65">
        <f t="shared" ca="1" si="123"/>
        <v>291.36242152778141</v>
      </c>
      <c r="Y734" s="109" t="str">
        <f t="shared" ca="1" si="125"/>
        <v>Nợ quá hạn hơn 120 ngày có khả năng mất thanh toán</v>
      </c>
      <c r="Z734" s="254">
        <f>Table1[[#This Row],[Hạn thanh toán]]</f>
        <v>45710</v>
      </c>
      <c r="AA734" s="254">
        <f>Table1[[#This Row],[Ngày Thanh toán]]</f>
        <v>0</v>
      </c>
      <c r="AD734" s="3" t="str">
        <f>IF(Table1[[#This Row],[Mã khách hàng]]="","",VLOOKUP($A734,Ma_KH!$A:$Q,Ma_KH!O$1,0))</f>
        <v>KL.SG</v>
      </c>
      <c r="AE734" s="3" t="str">
        <f>IF(Table1[[#This Row],[Mã khách hàng]]="","",VLOOKUP($A734,Ma_KH!$A:$Q,Ma_KH!P$1,0))</f>
        <v>SG</v>
      </c>
      <c r="AF734" s="58">
        <f>VLOOKUP(A734,Ma_KH!A:Q,Ma_KH!J$1,0)</f>
        <v>0</v>
      </c>
    </row>
    <row r="735" spans="1:32" ht="16.5">
      <c r="A735" s="79" t="s">
        <v>111</v>
      </c>
      <c r="B735" s="79" t="s">
        <v>1226</v>
      </c>
      <c r="C735" s="90">
        <v>45716</v>
      </c>
      <c r="D735" s="91" t="s">
        <v>1285</v>
      </c>
      <c r="E735" s="90"/>
      <c r="F735" s="79"/>
      <c r="G735" s="79" t="s">
        <v>1286</v>
      </c>
      <c r="H735" s="69">
        <v>370370</v>
      </c>
      <c r="I735" s="69">
        <v>0</v>
      </c>
      <c r="J735" s="69">
        <f>(Table1[[#This Row],[Tiền hàng]]-Table1[[#This Row],[Tiền chiết khấu]])*8%</f>
        <v>29629.600000000002</v>
      </c>
      <c r="K735" s="69">
        <v>400000</v>
      </c>
      <c r="L735" s="8" t="s">
        <v>24</v>
      </c>
      <c r="M735" s="7">
        <v>45721</v>
      </c>
      <c r="N735" s="8" t="s">
        <v>4165</v>
      </c>
      <c r="O735" s="69">
        <f>IF(Table1[[#This Row],[Phân loại]]="Tồn đầu kỳ",Table1[[#This Row],[Tổng giá trị]],0)</f>
        <v>0</v>
      </c>
      <c r="P735" s="8">
        <f>IF(Table1[[#This Row],[Số còn phải thu ĐK]]&lt;&gt;0,0,IF(Table1[[#This Row],[Phân loại]]="Bán hàng",Table1[[#This Row],[Tổng giá trị]],-Table1[[#This Row],[Tổng giá trị]]))</f>
        <v>400000</v>
      </c>
      <c r="Q735" s="18">
        <f t="shared" si="124"/>
        <v>400000</v>
      </c>
      <c r="R735" s="8">
        <f>Table1[[#This Row],[Số còn phải thu ĐK]]+Table1[[#This Row],[Giá Trị HD sau CK]]-Table1[[#This Row],[Số tiền đã thu]]</f>
        <v>0</v>
      </c>
      <c r="S735" s="7">
        <f>IF(Table1[[#This Row],[Ngày hóa đơn]]&lt;&gt;"",Table1[[#This Row],[Ngày hóa đơn]],Table1[[#This Row],[Ngày hạch toán]])</f>
        <v>45716</v>
      </c>
      <c r="T735" s="8"/>
      <c r="U735" s="7">
        <f>IF(Table1[[#This Row],[Ngày tính CN]]="","",S735+T735)</f>
        <v>45716</v>
      </c>
      <c r="V735" s="71">
        <f ca="1">IF(Table1[[#This Row],[Hạn thanh toán]]="","",IF((U735-NOW())&lt;0,0,(U735-NOW())))</f>
        <v>0</v>
      </c>
      <c r="W735" s="69"/>
      <c r="X735" s="65" t="str">
        <f t="shared" ca="1" si="123"/>
        <v/>
      </c>
      <c r="Y735" s="65" t="str">
        <f t="shared" si="125"/>
        <v>Đã thanh toán</v>
      </c>
      <c r="Z735" s="250">
        <f>Table1[[#This Row],[Hạn thanh toán]]</f>
        <v>45716</v>
      </c>
      <c r="AA735" s="250">
        <f>Table1[[#This Row],[Ngày Thanh toán]]</f>
        <v>45721</v>
      </c>
      <c r="AD735" s="3" t="str">
        <f>IF(Table1[[#This Row],[Mã khách hàng]]="","",VLOOKUP($A735,Ma_KH!$A:$Q,Ma_KH!O$1,0))</f>
        <v>KL.SG</v>
      </c>
      <c r="AE735" s="3" t="str">
        <f>IF(Table1[[#This Row],[Mã khách hàng]]="","",VLOOKUP($A735,Ma_KH!$A:$Q,Ma_KH!P$1,0))</f>
        <v>SG</v>
      </c>
      <c r="AF735" s="3">
        <f>VLOOKUP(A735,Ma_KH!A:Q,Ma_KH!J$1,0)</f>
        <v>0</v>
      </c>
    </row>
    <row r="736" spans="1:32" ht="16.5">
      <c r="A736" s="78" t="s">
        <v>111</v>
      </c>
      <c r="B736" s="78" t="s">
        <v>1226</v>
      </c>
      <c r="C736" s="88">
        <v>45717</v>
      </c>
      <c r="D736" s="89" t="s">
        <v>1287</v>
      </c>
      <c r="E736" s="88"/>
      <c r="F736" s="78"/>
      <c r="G736" s="78" t="s">
        <v>1288</v>
      </c>
      <c r="H736" s="69">
        <v>14481450</v>
      </c>
      <c r="I736" s="69">
        <v>7240725</v>
      </c>
      <c r="J736" s="69">
        <f>(Table1[[#This Row],[Tiền hàng]]-Table1[[#This Row],[Tiền chiết khấu]])*8%</f>
        <v>579258</v>
      </c>
      <c r="K736" s="69">
        <v>7819983</v>
      </c>
      <c r="L736" s="8" t="s">
        <v>24</v>
      </c>
      <c r="M736" s="161">
        <v>45716</v>
      </c>
      <c r="N736" s="162" t="s">
        <v>4107</v>
      </c>
      <c r="O736" s="69">
        <f>IF(Table1[[#This Row],[Phân loại]]="Tồn đầu kỳ",Table1[[#This Row],[Tổng giá trị]],0)</f>
        <v>0</v>
      </c>
      <c r="P736" s="8">
        <f>IF(Table1[[#This Row],[Số còn phải thu ĐK]]&lt;&gt;0,0,IF(Table1[[#This Row],[Phân loại]]="Bán hàng",Table1[[#This Row],[Tổng giá trị]],-Table1[[#This Row],[Tổng giá trị]]))</f>
        <v>7819983</v>
      </c>
      <c r="Q736" s="18">
        <f t="shared" si="124"/>
        <v>7819983</v>
      </c>
      <c r="R736" s="8">
        <f>Table1[[#This Row],[Số còn phải thu ĐK]]+Table1[[#This Row],[Giá Trị HD sau CK]]-Table1[[#This Row],[Số tiền đã thu]]</f>
        <v>0</v>
      </c>
      <c r="S736" s="7">
        <f>IF(Table1[[#This Row],[Ngày hóa đơn]]&lt;&gt;"",Table1[[#This Row],[Ngày hóa đơn]],Table1[[#This Row],[Ngày hạch toán]])</f>
        <v>45717</v>
      </c>
      <c r="T736" s="8"/>
      <c r="U736" s="7">
        <f>IF(Table1[[#This Row],[Ngày tính CN]]="","",S736+T736)</f>
        <v>45717</v>
      </c>
      <c r="V736" s="71">
        <f ca="1">IF(Table1[[#This Row],[Hạn thanh toán]]="","",IF((U736-NOW())&lt;0,0,(U736-NOW())))</f>
        <v>0</v>
      </c>
      <c r="W736" s="69"/>
      <c r="X736" s="65" t="str">
        <f t="shared" ca="1" si="123"/>
        <v/>
      </c>
      <c r="Y736" s="65" t="str">
        <f t="shared" si="125"/>
        <v>Đã thanh toán</v>
      </c>
      <c r="Z736" s="250">
        <f>Table1[[#This Row],[Hạn thanh toán]]</f>
        <v>45717</v>
      </c>
      <c r="AA736" s="250">
        <f>Table1[[#This Row],[Ngày Thanh toán]]</f>
        <v>45716</v>
      </c>
      <c r="AD736" s="3" t="str">
        <f>IF(Table1[[#This Row],[Mã khách hàng]]="","",VLOOKUP($A736,Ma_KH!$A:$Q,Ma_KH!O$1,0))</f>
        <v>KL.SG</v>
      </c>
      <c r="AE736" s="3" t="str">
        <f>IF(Table1[[#This Row],[Mã khách hàng]]="","",VLOOKUP($A736,Ma_KH!$A:$Q,Ma_KH!P$1,0))</f>
        <v>SG</v>
      </c>
      <c r="AF736" s="3">
        <f>VLOOKUP(A736,Ma_KH!A:Q,Ma_KH!J$1,0)</f>
        <v>0</v>
      </c>
    </row>
    <row r="737" spans="1:32" ht="16.5">
      <c r="A737" s="78" t="s">
        <v>111</v>
      </c>
      <c r="B737" s="78" t="s">
        <v>1226</v>
      </c>
      <c r="C737" s="88">
        <v>45721</v>
      </c>
      <c r="D737" s="89" t="s">
        <v>1289</v>
      </c>
      <c r="E737" s="88"/>
      <c r="F737" s="78"/>
      <c r="G737" s="78" t="s">
        <v>1290</v>
      </c>
      <c r="H737" s="69">
        <v>1361110</v>
      </c>
      <c r="I737" s="69">
        <v>408333</v>
      </c>
      <c r="J737" s="69">
        <f>(Table1[[#This Row],[Tiền hàng]]-Table1[[#This Row],[Tiền chiết khấu]])*8%</f>
        <v>76222.16</v>
      </c>
      <c r="K737" s="69">
        <v>1028999</v>
      </c>
      <c r="L737" s="8" t="s">
        <v>24</v>
      </c>
      <c r="M737" s="161">
        <v>45725</v>
      </c>
      <c r="N737" s="162" t="s">
        <v>4109</v>
      </c>
      <c r="O737" s="69">
        <f>IF(Table1[[#This Row],[Phân loại]]="Tồn đầu kỳ",Table1[[#This Row],[Tổng giá trị]],0)</f>
        <v>0</v>
      </c>
      <c r="P737" s="8">
        <f>IF(Table1[[#This Row],[Số còn phải thu ĐK]]&lt;&gt;0,0,IF(Table1[[#This Row],[Phân loại]]="Bán hàng",Table1[[#This Row],[Tổng giá trị]],-Table1[[#This Row],[Tổng giá trị]]))</f>
        <v>1028999</v>
      </c>
      <c r="Q737" s="18">
        <f t="shared" si="124"/>
        <v>1028999</v>
      </c>
      <c r="R737" s="8">
        <f>Table1[[#This Row],[Số còn phải thu ĐK]]+Table1[[#This Row],[Giá Trị HD sau CK]]-Table1[[#This Row],[Số tiền đã thu]]</f>
        <v>0</v>
      </c>
      <c r="S737" s="7">
        <f>IF(Table1[[#This Row],[Ngày hóa đơn]]&lt;&gt;"",Table1[[#This Row],[Ngày hóa đơn]],Table1[[#This Row],[Ngày hạch toán]])</f>
        <v>45721</v>
      </c>
      <c r="T737" s="8"/>
      <c r="U737" s="7">
        <f>IF(Table1[[#This Row],[Ngày tính CN]]="","",S737+T737)</f>
        <v>45721</v>
      </c>
      <c r="V737" s="71">
        <f ca="1">IF(Table1[[#This Row],[Hạn thanh toán]]="","",IF((U737-NOW())&lt;0,0,(U737-NOW())))</f>
        <v>0</v>
      </c>
      <c r="W737" s="69"/>
      <c r="X737" s="65" t="str">
        <f t="shared" ca="1" si="123"/>
        <v/>
      </c>
      <c r="Y737" s="65" t="str">
        <f t="shared" si="125"/>
        <v>Đã thanh toán</v>
      </c>
      <c r="Z737" s="250">
        <f>Table1[[#This Row],[Hạn thanh toán]]</f>
        <v>45721</v>
      </c>
      <c r="AA737" s="250">
        <f>Table1[[#This Row],[Ngày Thanh toán]]</f>
        <v>45725</v>
      </c>
      <c r="AD737" s="3" t="str">
        <f>IF(Table1[[#This Row],[Mã khách hàng]]="","",VLOOKUP($A737,Ma_KH!$A:$Q,Ma_KH!O$1,0))</f>
        <v>KL.SG</v>
      </c>
      <c r="AE737" s="3" t="str">
        <f>IF(Table1[[#This Row],[Mã khách hàng]]="","",VLOOKUP($A737,Ma_KH!$A:$Q,Ma_KH!P$1,0))</f>
        <v>SG</v>
      </c>
      <c r="AF737" s="3">
        <f>VLOOKUP(A737,Ma_KH!A:Q,Ma_KH!J$1,0)</f>
        <v>0</v>
      </c>
    </row>
    <row r="738" spans="1:32" ht="16.5">
      <c r="A738" s="79" t="s">
        <v>111</v>
      </c>
      <c r="B738" s="79" t="s">
        <v>1226</v>
      </c>
      <c r="C738" s="90">
        <v>45723</v>
      </c>
      <c r="D738" s="91" t="s">
        <v>1291</v>
      </c>
      <c r="E738" s="90"/>
      <c r="F738" s="79"/>
      <c r="G738" s="79" t="s">
        <v>1292</v>
      </c>
      <c r="H738" s="69">
        <v>848145</v>
      </c>
      <c r="I738" s="69">
        <v>169629</v>
      </c>
      <c r="J738" s="69">
        <f>(Table1[[#This Row],[Tiền hàng]]-Table1[[#This Row],[Tiền chiết khấu]])*8%</f>
        <v>54281.279999999999</v>
      </c>
      <c r="K738" s="69">
        <v>732797</v>
      </c>
      <c r="L738" s="8" t="s">
        <v>24</v>
      </c>
      <c r="M738" s="161">
        <v>45723</v>
      </c>
      <c r="N738" s="162" t="s">
        <v>4108</v>
      </c>
      <c r="O738" s="69">
        <f>IF(Table1[[#This Row],[Phân loại]]="Tồn đầu kỳ",Table1[[#This Row],[Tổng giá trị]],0)</f>
        <v>0</v>
      </c>
      <c r="P738" s="8">
        <f>IF(Table1[[#This Row],[Số còn phải thu ĐK]]&lt;&gt;0,0,IF(Table1[[#This Row],[Phân loại]]="Bán hàng",Table1[[#This Row],[Tổng giá trị]],-Table1[[#This Row],[Tổng giá trị]]))</f>
        <v>732797</v>
      </c>
      <c r="Q738" s="18">
        <f t="shared" si="124"/>
        <v>732797</v>
      </c>
      <c r="R738" s="8">
        <f>Table1[[#This Row],[Số còn phải thu ĐK]]+Table1[[#This Row],[Giá Trị HD sau CK]]-Table1[[#This Row],[Số tiền đã thu]]</f>
        <v>0</v>
      </c>
      <c r="S738" s="7">
        <f>IF(Table1[[#This Row],[Ngày hóa đơn]]&lt;&gt;"",Table1[[#This Row],[Ngày hóa đơn]],Table1[[#This Row],[Ngày hạch toán]])</f>
        <v>45723</v>
      </c>
      <c r="T738" s="8"/>
      <c r="U738" s="7">
        <f>IF(Table1[[#This Row],[Ngày tính CN]]="","",S738+T738)</f>
        <v>45723</v>
      </c>
      <c r="V738" s="71">
        <f ca="1">IF(Table1[[#This Row],[Hạn thanh toán]]="","",IF((U738-NOW())&lt;0,0,(U738-NOW())))</f>
        <v>0</v>
      </c>
      <c r="W738" s="69"/>
      <c r="X738" s="65" t="str">
        <f t="shared" ca="1" si="123"/>
        <v/>
      </c>
      <c r="Y738" s="65" t="str">
        <f t="shared" si="125"/>
        <v>Đã thanh toán</v>
      </c>
      <c r="Z738" s="250">
        <f>Table1[[#This Row],[Hạn thanh toán]]</f>
        <v>45723</v>
      </c>
      <c r="AA738" s="250">
        <f>Table1[[#This Row],[Ngày Thanh toán]]</f>
        <v>45723</v>
      </c>
      <c r="AD738" s="3" t="str">
        <f>IF(Table1[[#This Row],[Mã khách hàng]]="","",VLOOKUP($A738,Ma_KH!$A:$Q,Ma_KH!O$1,0))</f>
        <v>KL.SG</v>
      </c>
      <c r="AE738" s="3" t="str">
        <f>IF(Table1[[#This Row],[Mã khách hàng]]="","",VLOOKUP($A738,Ma_KH!$A:$Q,Ma_KH!P$1,0))</f>
        <v>SG</v>
      </c>
      <c r="AF738" s="3">
        <f>VLOOKUP(A738,Ma_KH!A:Q,Ma_KH!J$1,0)</f>
        <v>0</v>
      </c>
    </row>
    <row r="739" spans="1:32" ht="16.5">
      <c r="A739" s="79" t="s">
        <v>111</v>
      </c>
      <c r="B739" s="79" t="s">
        <v>1226</v>
      </c>
      <c r="C739" s="90">
        <v>45731</v>
      </c>
      <c r="D739" s="91" t="s">
        <v>1293</v>
      </c>
      <c r="E739" s="90"/>
      <c r="F739" s="79"/>
      <c r="G739" s="79" t="s">
        <v>1294</v>
      </c>
      <c r="H739" s="69">
        <v>222222</v>
      </c>
      <c r="I739" s="69">
        <v>0</v>
      </c>
      <c r="J739" s="69">
        <f>(Table1[[#This Row],[Tiền hàng]]-Table1[[#This Row],[Tiền chiết khấu]])*8%</f>
        <v>17777.760000000002</v>
      </c>
      <c r="K739" s="69">
        <v>240000</v>
      </c>
      <c r="L739" s="8" t="s">
        <v>24</v>
      </c>
      <c r="M739" s="7">
        <v>45731</v>
      </c>
      <c r="N739" s="8" t="s">
        <v>4099</v>
      </c>
      <c r="O739" s="69">
        <f>IF(Table1[[#This Row],[Phân loại]]="Tồn đầu kỳ",Table1[[#This Row],[Tổng giá trị]],0)</f>
        <v>0</v>
      </c>
      <c r="P739" s="8">
        <f>IF(Table1[[#This Row],[Số còn phải thu ĐK]]&lt;&gt;0,0,IF(Table1[[#This Row],[Phân loại]]="Bán hàng",Table1[[#This Row],[Tổng giá trị]],-Table1[[#This Row],[Tổng giá trị]]))</f>
        <v>240000</v>
      </c>
      <c r="Q739" s="18">
        <f t="shared" si="124"/>
        <v>240000</v>
      </c>
      <c r="R739" s="8">
        <f>Table1[[#This Row],[Số còn phải thu ĐK]]+Table1[[#This Row],[Giá Trị HD sau CK]]-Table1[[#This Row],[Số tiền đã thu]]</f>
        <v>0</v>
      </c>
      <c r="S739" s="7">
        <f>IF(Table1[[#This Row],[Ngày hóa đơn]]&lt;&gt;"",Table1[[#This Row],[Ngày hóa đơn]],Table1[[#This Row],[Ngày hạch toán]])</f>
        <v>45731</v>
      </c>
      <c r="T739" s="8"/>
      <c r="U739" s="7">
        <f>IF(Table1[[#This Row],[Ngày tính CN]]="","",S739+T739)</f>
        <v>45731</v>
      </c>
      <c r="V739" s="71">
        <f ca="1">IF(Table1[[#This Row],[Hạn thanh toán]]="","",IF((U739-NOW())&lt;0,0,(U739-NOW())))</f>
        <v>0</v>
      </c>
      <c r="W739" s="69"/>
      <c r="X739" s="65" t="str">
        <f t="shared" ca="1" si="123"/>
        <v/>
      </c>
      <c r="Y739" s="65" t="str">
        <f t="shared" si="125"/>
        <v>Đã thanh toán</v>
      </c>
      <c r="Z739" s="250">
        <f>Table1[[#This Row],[Hạn thanh toán]]</f>
        <v>45731</v>
      </c>
      <c r="AA739" s="250">
        <f>Table1[[#This Row],[Ngày Thanh toán]]</f>
        <v>45731</v>
      </c>
      <c r="AD739" s="3" t="str">
        <f>IF(Table1[[#This Row],[Mã khách hàng]]="","",VLOOKUP($A739,Ma_KH!$A:$Q,Ma_KH!O$1,0))</f>
        <v>KL.SG</v>
      </c>
      <c r="AE739" s="3" t="str">
        <f>IF(Table1[[#This Row],[Mã khách hàng]]="","",VLOOKUP($A739,Ma_KH!$A:$Q,Ma_KH!P$1,0))</f>
        <v>SG</v>
      </c>
      <c r="AF739" s="3">
        <f>VLOOKUP(A739,Ma_KH!A:Q,Ma_KH!J$1,0)</f>
        <v>0</v>
      </c>
    </row>
    <row r="740" spans="1:32" ht="16.5">
      <c r="A740" s="78" t="s">
        <v>111</v>
      </c>
      <c r="B740" s="78" t="s">
        <v>1226</v>
      </c>
      <c r="C740" s="88">
        <v>45736</v>
      </c>
      <c r="D740" s="89" t="s">
        <v>1295</v>
      </c>
      <c r="E740" s="88"/>
      <c r="F740" s="78"/>
      <c r="G740" s="78" t="s">
        <v>1296</v>
      </c>
      <c r="H740" s="69">
        <v>135185</v>
      </c>
      <c r="I740" s="69">
        <v>27037</v>
      </c>
      <c r="J740" s="69">
        <f>(Table1[[#This Row],[Tiền hàng]]-Table1[[#This Row],[Tiền chiết khấu]])*8%</f>
        <v>8651.84</v>
      </c>
      <c r="K740" s="69">
        <v>116800</v>
      </c>
      <c r="L740" s="8" t="s">
        <v>24</v>
      </c>
      <c r="M740" s="161">
        <v>45751</v>
      </c>
      <c r="N740" s="162" t="s">
        <v>3917</v>
      </c>
      <c r="O740" s="69">
        <f>IF(Table1[[#This Row],[Phân loại]]="Tồn đầu kỳ",Table1[[#This Row],[Tổng giá trị]],0)</f>
        <v>0</v>
      </c>
      <c r="P740" s="8">
        <f>IF(Table1[[#This Row],[Số còn phải thu ĐK]]&lt;&gt;0,0,IF(Table1[[#This Row],[Phân loại]]="Bán hàng",Table1[[#This Row],[Tổng giá trị]],-Table1[[#This Row],[Tổng giá trị]]))</f>
        <v>116800</v>
      </c>
      <c r="Q740" s="18">
        <f t="shared" si="124"/>
        <v>116800</v>
      </c>
      <c r="R740" s="8">
        <f>Table1[[#This Row],[Số còn phải thu ĐK]]+Table1[[#This Row],[Giá Trị HD sau CK]]-Table1[[#This Row],[Số tiền đã thu]]</f>
        <v>0</v>
      </c>
      <c r="S740" s="7">
        <f>IF(Table1[[#This Row],[Ngày hóa đơn]]&lt;&gt;"",Table1[[#This Row],[Ngày hóa đơn]],Table1[[#This Row],[Ngày hạch toán]])</f>
        <v>45736</v>
      </c>
      <c r="T740" s="8"/>
      <c r="U740" s="7">
        <f>IF(Table1[[#This Row],[Ngày tính CN]]="","",S740+T740)</f>
        <v>45736</v>
      </c>
      <c r="V740" s="71">
        <f ca="1">IF(Table1[[#This Row],[Hạn thanh toán]]="","",IF((U740-NOW())&lt;0,0,(U740-NOW())))</f>
        <v>0</v>
      </c>
      <c r="W740" s="69"/>
      <c r="X740" s="65" t="str">
        <f t="shared" ca="1" si="123"/>
        <v/>
      </c>
      <c r="Y740" s="65" t="str">
        <f t="shared" si="125"/>
        <v>Đã thanh toán</v>
      </c>
      <c r="Z740" s="250">
        <f>Table1[[#This Row],[Hạn thanh toán]]</f>
        <v>45736</v>
      </c>
      <c r="AA740" s="250">
        <f>Table1[[#This Row],[Ngày Thanh toán]]</f>
        <v>45751</v>
      </c>
      <c r="AD740" s="3" t="str">
        <f>IF(Table1[[#This Row],[Mã khách hàng]]="","",VLOOKUP($A740,Ma_KH!$A:$Q,Ma_KH!O$1,0))</f>
        <v>KL.SG</v>
      </c>
      <c r="AE740" s="3" t="str">
        <f>IF(Table1[[#This Row],[Mã khách hàng]]="","",VLOOKUP($A740,Ma_KH!$A:$Q,Ma_KH!P$1,0))</f>
        <v>SG</v>
      </c>
      <c r="AF740" s="3">
        <f>VLOOKUP(A740,Ma_KH!A:Q,Ma_KH!J$1,0)</f>
        <v>0</v>
      </c>
    </row>
    <row r="741" spans="1:32" ht="16.5">
      <c r="A741" s="79" t="s">
        <v>111</v>
      </c>
      <c r="B741" s="79" t="s">
        <v>1226</v>
      </c>
      <c r="C741" s="90">
        <v>45740</v>
      </c>
      <c r="D741" s="91" t="s">
        <v>1297</v>
      </c>
      <c r="E741" s="90"/>
      <c r="F741" s="79"/>
      <c r="G741" s="79" t="s">
        <v>1298</v>
      </c>
      <c r="H741" s="69">
        <v>5953300</v>
      </c>
      <c r="I741" s="69">
        <v>595330</v>
      </c>
      <c r="J741" s="69">
        <f>(Table1[[#This Row],[Tiền hàng]]-Table1[[#This Row],[Tiền chiết khấu]])*8%</f>
        <v>428637.60000000003</v>
      </c>
      <c r="K741" s="69">
        <v>5786608</v>
      </c>
      <c r="L741" s="8" t="s">
        <v>24</v>
      </c>
      <c r="M741" s="161">
        <v>45740</v>
      </c>
      <c r="N741" s="162" t="s">
        <v>4110</v>
      </c>
      <c r="O741" s="69">
        <f>IF(Table1[[#This Row],[Phân loại]]="Tồn đầu kỳ",Table1[[#This Row],[Tổng giá trị]],0)</f>
        <v>0</v>
      </c>
      <c r="P741" s="8">
        <f>IF(Table1[[#This Row],[Số còn phải thu ĐK]]&lt;&gt;0,0,IF(Table1[[#This Row],[Phân loại]]="Bán hàng",Table1[[#This Row],[Tổng giá trị]],-Table1[[#This Row],[Tổng giá trị]]))</f>
        <v>5786608</v>
      </c>
      <c r="Q741" s="18">
        <f t="shared" si="124"/>
        <v>5786608</v>
      </c>
      <c r="R741" s="8">
        <f>Table1[[#This Row],[Số còn phải thu ĐK]]+Table1[[#This Row],[Giá Trị HD sau CK]]-Table1[[#This Row],[Số tiền đã thu]]</f>
        <v>0</v>
      </c>
      <c r="S741" s="7">
        <f>IF(Table1[[#This Row],[Ngày hóa đơn]]&lt;&gt;"",Table1[[#This Row],[Ngày hóa đơn]],Table1[[#This Row],[Ngày hạch toán]])</f>
        <v>45740</v>
      </c>
      <c r="T741" s="8"/>
      <c r="U741" s="7">
        <f>IF(Table1[[#This Row],[Ngày tính CN]]="","",S741+T741)</f>
        <v>45740</v>
      </c>
      <c r="V741" s="71">
        <f ca="1">IF(Table1[[#This Row],[Hạn thanh toán]]="","",IF((U741-NOW())&lt;0,0,(U741-NOW())))</f>
        <v>0</v>
      </c>
      <c r="W741" s="69"/>
      <c r="X741" s="65" t="str">
        <f t="shared" ca="1" si="123"/>
        <v/>
      </c>
      <c r="Y741" s="65" t="str">
        <f t="shared" si="125"/>
        <v>Đã thanh toán</v>
      </c>
      <c r="Z741" s="250">
        <f>Table1[[#This Row],[Hạn thanh toán]]</f>
        <v>45740</v>
      </c>
      <c r="AA741" s="250">
        <f>Table1[[#This Row],[Ngày Thanh toán]]</f>
        <v>45740</v>
      </c>
      <c r="AD741" s="3" t="str">
        <f>IF(Table1[[#This Row],[Mã khách hàng]]="","",VLOOKUP($A741,Ma_KH!$A:$Q,Ma_KH!O$1,0))</f>
        <v>KL.SG</v>
      </c>
      <c r="AE741" s="3" t="str">
        <f>IF(Table1[[#This Row],[Mã khách hàng]]="","",VLOOKUP($A741,Ma_KH!$A:$Q,Ma_KH!P$1,0))</f>
        <v>SG</v>
      </c>
      <c r="AF741" s="3">
        <f>VLOOKUP(A741,Ma_KH!A:Q,Ma_KH!J$1,0)</f>
        <v>0</v>
      </c>
    </row>
    <row r="742" spans="1:32" ht="16.5">
      <c r="A742" s="79" t="s">
        <v>111</v>
      </c>
      <c r="B742" s="79" t="s">
        <v>1226</v>
      </c>
      <c r="C742" s="90">
        <v>45747</v>
      </c>
      <c r="D742" s="91" t="s">
        <v>1299</v>
      </c>
      <c r="E742" s="90"/>
      <c r="F742" s="79"/>
      <c r="G742" s="79" t="s">
        <v>1300</v>
      </c>
      <c r="H742" s="69">
        <v>5953300</v>
      </c>
      <c r="I742" s="69">
        <v>595330</v>
      </c>
      <c r="J742" s="69">
        <f>(Table1[[#This Row],[Tiền hàng]]-Table1[[#This Row],[Tiền chiết khấu]])*8%</f>
        <v>428637.60000000003</v>
      </c>
      <c r="K742" s="69">
        <v>5786608</v>
      </c>
      <c r="L742" s="8" t="s">
        <v>24</v>
      </c>
      <c r="M742" s="161">
        <v>45747</v>
      </c>
      <c r="N742" s="162" t="s">
        <v>4111</v>
      </c>
      <c r="O742" s="69">
        <f>IF(Table1[[#This Row],[Phân loại]]="Tồn đầu kỳ",Table1[[#This Row],[Tổng giá trị]],0)</f>
        <v>0</v>
      </c>
      <c r="P742" s="8">
        <f>IF(Table1[[#This Row],[Số còn phải thu ĐK]]&lt;&gt;0,0,IF(Table1[[#This Row],[Phân loại]]="Bán hàng",Table1[[#This Row],[Tổng giá trị]],-Table1[[#This Row],[Tổng giá trị]]))</f>
        <v>5786608</v>
      </c>
      <c r="Q742" s="18">
        <f t="shared" si="124"/>
        <v>5786608</v>
      </c>
      <c r="R742" s="8">
        <f>Table1[[#This Row],[Số còn phải thu ĐK]]+Table1[[#This Row],[Giá Trị HD sau CK]]-Table1[[#This Row],[Số tiền đã thu]]</f>
        <v>0</v>
      </c>
      <c r="S742" s="7">
        <f>IF(Table1[[#This Row],[Ngày hóa đơn]]&lt;&gt;"",Table1[[#This Row],[Ngày hóa đơn]],Table1[[#This Row],[Ngày hạch toán]])</f>
        <v>45747</v>
      </c>
      <c r="T742" s="8"/>
      <c r="U742" s="7">
        <f>IF(Table1[[#This Row],[Ngày tính CN]]="","",S742+T742)</f>
        <v>45747</v>
      </c>
      <c r="V742" s="71">
        <f ca="1">IF(Table1[[#This Row],[Hạn thanh toán]]="","",IF((U742-NOW())&lt;0,0,(U742-NOW())))</f>
        <v>0</v>
      </c>
      <c r="W742" s="69"/>
      <c r="X742" s="65" t="str">
        <f t="shared" ca="1" si="123"/>
        <v/>
      </c>
      <c r="Y742" s="65" t="str">
        <f t="shared" si="125"/>
        <v>Đã thanh toán</v>
      </c>
      <c r="Z742" s="250">
        <f>Table1[[#This Row],[Hạn thanh toán]]</f>
        <v>45747</v>
      </c>
      <c r="AA742" s="250">
        <f>Table1[[#This Row],[Ngày Thanh toán]]</f>
        <v>45747</v>
      </c>
      <c r="AD742" s="3" t="str">
        <f>IF(Table1[[#This Row],[Mã khách hàng]]="","",VLOOKUP($A742,Ma_KH!$A:$Q,Ma_KH!O$1,0))</f>
        <v>KL.SG</v>
      </c>
      <c r="AE742" s="3" t="str">
        <f>IF(Table1[[#This Row],[Mã khách hàng]]="","",VLOOKUP($A742,Ma_KH!$A:$Q,Ma_KH!P$1,0))</f>
        <v>SG</v>
      </c>
      <c r="AF742" s="3">
        <f>VLOOKUP(A742,Ma_KH!A:Q,Ma_KH!J$1,0)</f>
        <v>0</v>
      </c>
    </row>
    <row r="743" spans="1:32" ht="16.5">
      <c r="A743" s="79" t="s">
        <v>111</v>
      </c>
      <c r="B743" s="79" t="s">
        <v>1226</v>
      </c>
      <c r="C743" s="90">
        <v>45749</v>
      </c>
      <c r="D743" s="91" t="s">
        <v>1301</v>
      </c>
      <c r="E743" s="90"/>
      <c r="F743" s="79"/>
      <c r="G743" s="79" t="s">
        <v>1302</v>
      </c>
      <c r="H743" s="69">
        <v>1361110</v>
      </c>
      <c r="I743" s="69">
        <v>408333</v>
      </c>
      <c r="J743" s="69">
        <f>(Table1[[#This Row],[Tiền hàng]]-Table1[[#This Row],[Tiền chiết khấu]])*8%</f>
        <v>76222.16</v>
      </c>
      <c r="K743" s="69">
        <v>1028999</v>
      </c>
      <c r="L743" s="8" t="s">
        <v>24</v>
      </c>
      <c r="M743" s="161">
        <v>45749</v>
      </c>
      <c r="N743" s="162" t="s">
        <v>4112</v>
      </c>
      <c r="O743" s="69">
        <f>IF(Table1[[#This Row],[Phân loại]]="Tồn đầu kỳ",Table1[[#This Row],[Tổng giá trị]],0)</f>
        <v>0</v>
      </c>
      <c r="P743" s="8">
        <f>IF(Table1[[#This Row],[Số còn phải thu ĐK]]&lt;&gt;0,0,IF(Table1[[#This Row],[Phân loại]]="Bán hàng",Table1[[#This Row],[Tổng giá trị]],-Table1[[#This Row],[Tổng giá trị]]))</f>
        <v>1028999</v>
      </c>
      <c r="Q743" s="18">
        <f t="shared" si="124"/>
        <v>1028999</v>
      </c>
      <c r="R743" s="8">
        <f>Table1[[#This Row],[Số còn phải thu ĐK]]+Table1[[#This Row],[Giá Trị HD sau CK]]-Table1[[#This Row],[Số tiền đã thu]]</f>
        <v>0</v>
      </c>
      <c r="S743" s="7">
        <f>IF(Table1[[#This Row],[Ngày hóa đơn]]&lt;&gt;"",Table1[[#This Row],[Ngày hóa đơn]],Table1[[#This Row],[Ngày hạch toán]])</f>
        <v>45749</v>
      </c>
      <c r="T743" s="8"/>
      <c r="U743" s="7">
        <f>IF(Table1[[#This Row],[Ngày tính CN]]="","",S743+T743)</f>
        <v>45749</v>
      </c>
      <c r="V743" s="71">
        <f ca="1">IF(Table1[[#This Row],[Hạn thanh toán]]="","",IF((U743-NOW())&lt;0,0,(U743-NOW())))</f>
        <v>0</v>
      </c>
      <c r="W743" s="69"/>
      <c r="X743" s="65" t="str">
        <f t="shared" ca="1" si="123"/>
        <v/>
      </c>
      <c r="Y743" s="65" t="str">
        <f t="shared" si="125"/>
        <v>Đã thanh toán</v>
      </c>
      <c r="Z743" s="250">
        <f>Table1[[#This Row],[Hạn thanh toán]]</f>
        <v>45749</v>
      </c>
      <c r="AA743" s="250">
        <f>Table1[[#This Row],[Ngày Thanh toán]]</f>
        <v>45749</v>
      </c>
      <c r="AD743" s="3" t="str">
        <f>IF(Table1[[#This Row],[Mã khách hàng]]="","",VLOOKUP($A743,Ma_KH!$A:$Q,Ma_KH!O$1,0))</f>
        <v>KL.SG</v>
      </c>
      <c r="AE743" s="3" t="str">
        <f>IF(Table1[[#This Row],[Mã khách hàng]]="","",VLOOKUP($A743,Ma_KH!$A:$Q,Ma_KH!P$1,0))</f>
        <v>SG</v>
      </c>
      <c r="AF743" s="3">
        <f>VLOOKUP(A743,Ma_KH!A:Q,Ma_KH!J$1,0)</f>
        <v>0</v>
      </c>
    </row>
    <row r="744" spans="1:32" ht="16.5">
      <c r="A744" s="78" t="s">
        <v>111</v>
      </c>
      <c r="B744" s="78" t="s">
        <v>1226</v>
      </c>
      <c r="C744" s="88">
        <v>45759</v>
      </c>
      <c r="D744" s="89" t="s">
        <v>1303</v>
      </c>
      <c r="E744" s="88"/>
      <c r="F744" s="78"/>
      <c r="G744" s="78" t="s">
        <v>1304</v>
      </c>
      <c r="H744" s="69">
        <v>359256</v>
      </c>
      <c r="I744" s="69">
        <v>71851</v>
      </c>
      <c r="J744" s="69">
        <f>(Table1[[#This Row],[Tiền hàng]]-Table1[[#This Row],[Tiền chiết khấu]])*8%</f>
        <v>22992.400000000001</v>
      </c>
      <c r="K744" s="69">
        <v>310397</v>
      </c>
      <c r="L744" s="8" t="s">
        <v>24</v>
      </c>
      <c r="M744" s="161">
        <v>45779</v>
      </c>
      <c r="N744" s="162" t="s">
        <v>4116</v>
      </c>
      <c r="O744" s="69">
        <f>IF(Table1[[#This Row],[Phân loại]]="Tồn đầu kỳ",Table1[[#This Row],[Tổng giá trị]],0)</f>
        <v>0</v>
      </c>
      <c r="P744" s="8">
        <f>IF(Table1[[#This Row],[Số còn phải thu ĐK]]&lt;&gt;0,0,IF(Table1[[#This Row],[Phân loại]]="Bán hàng",Table1[[#This Row],[Tổng giá trị]],-Table1[[#This Row],[Tổng giá trị]]))</f>
        <v>310397</v>
      </c>
      <c r="Q744" s="18">
        <f t="shared" si="124"/>
        <v>310397</v>
      </c>
      <c r="R744" s="8">
        <f>Table1[[#This Row],[Số còn phải thu ĐK]]+Table1[[#This Row],[Giá Trị HD sau CK]]-Table1[[#This Row],[Số tiền đã thu]]</f>
        <v>0</v>
      </c>
      <c r="S744" s="7">
        <f>IF(Table1[[#This Row],[Ngày hóa đơn]]&lt;&gt;"",Table1[[#This Row],[Ngày hóa đơn]],Table1[[#This Row],[Ngày hạch toán]])</f>
        <v>45759</v>
      </c>
      <c r="T744" s="8"/>
      <c r="U744" s="7">
        <f>IF(Table1[[#This Row],[Ngày tính CN]]="","",S744+T744)</f>
        <v>45759</v>
      </c>
      <c r="V744" s="71">
        <f ca="1">IF(Table1[[#This Row],[Hạn thanh toán]]="","",IF((U744-NOW())&lt;0,0,(U744-NOW())))</f>
        <v>0</v>
      </c>
      <c r="W744" s="69"/>
      <c r="X744" s="65" t="str">
        <f t="shared" ca="1" si="123"/>
        <v/>
      </c>
      <c r="Y744" s="65" t="str">
        <f t="shared" si="125"/>
        <v>Đã thanh toán</v>
      </c>
      <c r="Z744" s="250">
        <f>Table1[[#This Row],[Hạn thanh toán]]</f>
        <v>45759</v>
      </c>
      <c r="AA744" s="250">
        <f>Table1[[#This Row],[Ngày Thanh toán]]</f>
        <v>45779</v>
      </c>
      <c r="AD744" s="3" t="str">
        <f>IF(Table1[[#This Row],[Mã khách hàng]]="","",VLOOKUP($A744,Ma_KH!$A:$Q,Ma_KH!O$1,0))</f>
        <v>KL.SG</v>
      </c>
      <c r="AE744" s="3" t="str">
        <f>IF(Table1[[#This Row],[Mã khách hàng]]="","",VLOOKUP($A744,Ma_KH!$A:$Q,Ma_KH!P$1,0))</f>
        <v>SG</v>
      </c>
      <c r="AF744" s="3">
        <f>VLOOKUP(A744,Ma_KH!A:Q,Ma_KH!J$1,0)</f>
        <v>0</v>
      </c>
    </row>
    <row r="745" spans="1:32" ht="16.5">
      <c r="A745" s="79" t="s">
        <v>111</v>
      </c>
      <c r="B745" s="79" t="s">
        <v>1226</v>
      </c>
      <c r="C745" s="90">
        <v>45761</v>
      </c>
      <c r="D745" s="91" t="s">
        <v>1305</v>
      </c>
      <c r="E745" s="90"/>
      <c r="F745" s="79"/>
      <c r="G745" s="79" t="s">
        <v>1306</v>
      </c>
      <c r="H745" s="69">
        <v>938888</v>
      </c>
      <c r="I745" s="69">
        <v>187778</v>
      </c>
      <c r="J745" s="69">
        <f>(Table1[[#This Row],[Tiền hàng]]-Table1[[#This Row],[Tiền chiết khấu]])*8%</f>
        <v>60088.800000000003</v>
      </c>
      <c r="K745" s="69">
        <v>811199</v>
      </c>
      <c r="L745" s="8" t="s">
        <v>24</v>
      </c>
      <c r="M745" s="161">
        <v>45763</v>
      </c>
      <c r="N745" s="162" t="s">
        <v>4113</v>
      </c>
      <c r="O745" s="69">
        <f>IF(Table1[[#This Row],[Phân loại]]="Tồn đầu kỳ",Table1[[#This Row],[Tổng giá trị]],0)</f>
        <v>0</v>
      </c>
      <c r="P745" s="8">
        <f>IF(Table1[[#This Row],[Số còn phải thu ĐK]]&lt;&gt;0,0,IF(Table1[[#This Row],[Phân loại]]="Bán hàng",Table1[[#This Row],[Tổng giá trị]],-Table1[[#This Row],[Tổng giá trị]]))</f>
        <v>811199</v>
      </c>
      <c r="Q745" s="18">
        <f t="shared" si="124"/>
        <v>811199</v>
      </c>
      <c r="R745" s="8">
        <f>Table1[[#This Row],[Số còn phải thu ĐK]]+Table1[[#This Row],[Giá Trị HD sau CK]]-Table1[[#This Row],[Số tiền đã thu]]</f>
        <v>0</v>
      </c>
      <c r="S745" s="7">
        <f>IF(Table1[[#This Row],[Ngày hóa đơn]]&lt;&gt;"",Table1[[#This Row],[Ngày hóa đơn]],Table1[[#This Row],[Ngày hạch toán]])</f>
        <v>45761</v>
      </c>
      <c r="T745" s="8"/>
      <c r="U745" s="7">
        <f>IF(Table1[[#This Row],[Ngày tính CN]]="","",S745+T745)</f>
        <v>45761</v>
      </c>
      <c r="V745" s="71">
        <f ca="1">IF(Table1[[#This Row],[Hạn thanh toán]]="","",IF((U745-NOW())&lt;0,0,(U745-NOW())))</f>
        <v>0</v>
      </c>
      <c r="W745" s="69"/>
      <c r="X745" s="65" t="str">
        <f t="shared" ca="1" si="123"/>
        <v/>
      </c>
      <c r="Y745" s="65" t="str">
        <f t="shared" si="125"/>
        <v>Đã thanh toán</v>
      </c>
      <c r="Z745" s="250">
        <f>Table1[[#This Row],[Hạn thanh toán]]</f>
        <v>45761</v>
      </c>
      <c r="AA745" s="250">
        <f>Table1[[#This Row],[Ngày Thanh toán]]</f>
        <v>45763</v>
      </c>
      <c r="AD745" s="3" t="str">
        <f>IF(Table1[[#This Row],[Mã khách hàng]]="","",VLOOKUP($A745,Ma_KH!$A:$Q,Ma_KH!O$1,0))</f>
        <v>KL.SG</v>
      </c>
      <c r="AE745" s="3" t="str">
        <f>IF(Table1[[#This Row],[Mã khách hàng]]="","",VLOOKUP($A745,Ma_KH!$A:$Q,Ma_KH!P$1,0))</f>
        <v>SG</v>
      </c>
      <c r="AF745" s="3">
        <f>VLOOKUP(A745,Ma_KH!A:Q,Ma_KH!J$1,0)</f>
        <v>0</v>
      </c>
    </row>
    <row r="746" spans="1:32" ht="16.5">
      <c r="A746" s="78" t="s">
        <v>111</v>
      </c>
      <c r="B746" s="78" t="s">
        <v>1226</v>
      </c>
      <c r="C746" s="88">
        <v>45765</v>
      </c>
      <c r="D746" s="89" t="s">
        <v>1307</v>
      </c>
      <c r="E746" s="88"/>
      <c r="F746" s="78"/>
      <c r="G746" s="78" t="s">
        <v>1308</v>
      </c>
      <c r="H746" s="69">
        <v>8611100</v>
      </c>
      <c r="I746" s="69">
        <v>4305550</v>
      </c>
      <c r="J746" s="69">
        <f>(Table1[[#This Row],[Tiền hàng]]-Table1[[#This Row],[Tiền chiết khấu]])*8%</f>
        <v>344444</v>
      </c>
      <c r="K746" s="69">
        <v>4649994</v>
      </c>
      <c r="L746" s="8" t="s">
        <v>24</v>
      </c>
      <c r="M746" s="161">
        <v>45763</v>
      </c>
      <c r="N746" s="162" t="s">
        <v>4114</v>
      </c>
      <c r="O746" s="69">
        <f>IF(Table1[[#This Row],[Phân loại]]="Tồn đầu kỳ",Table1[[#This Row],[Tổng giá trị]],0)</f>
        <v>0</v>
      </c>
      <c r="P746" s="8">
        <f>IF(Table1[[#This Row],[Số còn phải thu ĐK]]&lt;&gt;0,0,IF(Table1[[#This Row],[Phân loại]]="Bán hàng",Table1[[#This Row],[Tổng giá trị]],-Table1[[#This Row],[Tổng giá trị]]))</f>
        <v>4649994</v>
      </c>
      <c r="Q746" s="18">
        <f t="shared" si="124"/>
        <v>4649994</v>
      </c>
      <c r="R746" s="8">
        <f>Table1[[#This Row],[Số còn phải thu ĐK]]+Table1[[#This Row],[Giá Trị HD sau CK]]-Table1[[#This Row],[Số tiền đã thu]]</f>
        <v>0</v>
      </c>
      <c r="S746" s="7">
        <f>IF(Table1[[#This Row],[Ngày hóa đơn]]&lt;&gt;"",Table1[[#This Row],[Ngày hóa đơn]],Table1[[#This Row],[Ngày hạch toán]])</f>
        <v>45765</v>
      </c>
      <c r="T746" s="8"/>
      <c r="U746" s="7">
        <f>IF(Table1[[#This Row],[Ngày tính CN]]="","",S746+T746)</f>
        <v>45765</v>
      </c>
      <c r="V746" s="71">
        <f ca="1">IF(Table1[[#This Row],[Hạn thanh toán]]="","",IF((U746-NOW())&lt;0,0,(U746-NOW())))</f>
        <v>0</v>
      </c>
      <c r="W746" s="69"/>
      <c r="X746" s="65" t="str">
        <f t="shared" ca="1" si="123"/>
        <v/>
      </c>
      <c r="Y746" s="65" t="str">
        <f t="shared" si="125"/>
        <v>Đã thanh toán</v>
      </c>
      <c r="Z746" s="250">
        <f>Table1[[#This Row],[Hạn thanh toán]]</f>
        <v>45765</v>
      </c>
      <c r="AA746" s="250">
        <f>Table1[[#This Row],[Ngày Thanh toán]]</f>
        <v>45763</v>
      </c>
      <c r="AD746" s="3" t="str">
        <f>IF(Table1[[#This Row],[Mã khách hàng]]="","",VLOOKUP($A746,Ma_KH!$A:$Q,Ma_KH!O$1,0))</f>
        <v>KL.SG</v>
      </c>
      <c r="AE746" s="3" t="str">
        <f>IF(Table1[[#This Row],[Mã khách hàng]]="","",VLOOKUP($A746,Ma_KH!$A:$Q,Ma_KH!P$1,0))</f>
        <v>SG</v>
      </c>
      <c r="AF746" s="3">
        <f>VLOOKUP(A746,Ma_KH!A:Q,Ma_KH!J$1,0)</f>
        <v>0</v>
      </c>
    </row>
    <row r="747" spans="1:32" ht="16.5">
      <c r="A747" s="78" t="s">
        <v>111</v>
      </c>
      <c r="B747" s="78" t="s">
        <v>1226</v>
      </c>
      <c r="C747" s="88">
        <v>45766</v>
      </c>
      <c r="D747" s="89" t="s">
        <v>1309</v>
      </c>
      <c r="E747" s="88"/>
      <c r="F747" s="78"/>
      <c r="G747" s="78" t="s">
        <v>1310</v>
      </c>
      <c r="H747" s="69">
        <v>1361110</v>
      </c>
      <c r="I747" s="69">
        <v>408333</v>
      </c>
      <c r="J747" s="69">
        <f>(Table1[[#This Row],[Tiền hàng]]-Table1[[#This Row],[Tiền chiết khấu]])*8%</f>
        <v>76222.16</v>
      </c>
      <c r="K747" s="69">
        <v>1028999</v>
      </c>
      <c r="L747" s="8" t="s">
        <v>24</v>
      </c>
      <c r="M747" s="161">
        <v>45802</v>
      </c>
      <c r="N747" s="162" t="s">
        <v>4118</v>
      </c>
      <c r="O747" s="69">
        <f>IF(Table1[[#This Row],[Phân loại]]="Tồn đầu kỳ",Table1[[#This Row],[Tổng giá trị]],0)</f>
        <v>0</v>
      </c>
      <c r="P747" s="8">
        <f>IF(Table1[[#This Row],[Số còn phải thu ĐK]]&lt;&gt;0,0,IF(Table1[[#This Row],[Phân loại]]="Bán hàng",Table1[[#This Row],[Tổng giá trị]],-Table1[[#This Row],[Tổng giá trị]]))</f>
        <v>1028999</v>
      </c>
      <c r="Q747" s="18">
        <f t="shared" si="124"/>
        <v>1028999</v>
      </c>
      <c r="R747" s="8">
        <f>Table1[[#This Row],[Số còn phải thu ĐK]]+Table1[[#This Row],[Giá Trị HD sau CK]]-Table1[[#This Row],[Số tiền đã thu]]</f>
        <v>0</v>
      </c>
      <c r="S747" s="7">
        <f>IF(Table1[[#This Row],[Ngày hóa đơn]]&lt;&gt;"",Table1[[#This Row],[Ngày hóa đơn]],Table1[[#This Row],[Ngày hạch toán]])</f>
        <v>45766</v>
      </c>
      <c r="T747" s="8"/>
      <c r="U747" s="7">
        <f>IF(Table1[[#This Row],[Ngày tính CN]]="","",S747+T747)</f>
        <v>45766</v>
      </c>
      <c r="V747" s="71">
        <f ca="1">IF(Table1[[#This Row],[Hạn thanh toán]]="","",IF((U747-NOW())&lt;0,0,(U747-NOW())))</f>
        <v>0</v>
      </c>
      <c r="W747" s="69"/>
      <c r="X747" s="65" t="str">
        <f t="shared" ca="1" si="123"/>
        <v/>
      </c>
      <c r="Y747" s="65" t="str">
        <f t="shared" si="125"/>
        <v>Đã thanh toán</v>
      </c>
      <c r="Z747" s="250">
        <f>Table1[[#This Row],[Hạn thanh toán]]</f>
        <v>45766</v>
      </c>
      <c r="AA747" s="250">
        <f>Table1[[#This Row],[Ngày Thanh toán]]</f>
        <v>45802</v>
      </c>
      <c r="AD747" s="3" t="str">
        <f>IF(Table1[[#This Row],[Mã khách hàng]]="","",VLOOKUP($A747,Ma_KH!$A:$Q,Ma_KH!O$1,0))</f>
        <v>KL.SG</v>
      </c>
      <c r="AE747" s="3" t="str">
        <f>IF(Table1[[#This Row],[Mã khách hàng]]="","",VLOOKUP($A747,Ma_KH!$A:$Q,Ma_KH!P$1,0))</f>
        <v>SG</v>
      </c>
      <c r="AF747" s="3">
        <f>VLOOKUP(A747,Ma_KH!A:Q,Ma_KH!J$1,0)</f>
        <v>0</v>
      </c>
    </row>
    <row r="748" spans="1:32" ht="16.5">
      <c r="A748" s="79" t="s">
        <v>111</v>
      </c>
      <c r="B748" s="79" t="s">
        <v>1226</v>
      </c>
      <c r="C748" s="90">
        <v>45772</v>
      </c>
      <c r="D748" s="91" t="s">
        <v>1311</v>
      </c>
      <c r="E748" s="90"/>
      <c r="F748" s="79"/>
      <c r="G748" s="79" t="s">
        <v>1312</v>
      </c>
      <c r="H748" s="69">
        <v>533334</v>
      </c>
      <c r="I748" s="69">
        <v>106667</v>
      </c>
      <c r="J748" s="69">
        <f>(Table1[[#This Row],[Tiền hàng]]-Table1[[#This Row],[Tiền chiết khấu]])*8%</f>
        <v>34133.360000000001</v>
      </c>
      <c r="K748" s="69">
        <v>460800</v>
      </c>
      <c r="L748" s="8" t="s">
        <v>24</v>
      </c>
      <c r="M748" s="161">
        <v>45772</v>
      </c>
      <c r="N748" s="162" t="s">
        <v>4115</v>
      </c>
      <c r="O748" s="69">
        <f>IF(Table1[[#This Row],[Phân loại]]="Tồn đầu kỳ",Table1[[#This Row],[Tổng giá trị]],0)</f>
        <v>0</v>
      </c>
      <c r="P748" s="8">
        <f>IF(Table1[[#This Row],[Số còn phải thu ĐK]]&lt;&gt;0,0,IF(Table1[[#This Row],[Phân loại]]="Bán hàng",Table1[[#This Row],[Tổng giá trị]],-Table1[[#This Row],[Tổng giá trị]]))</f>
        <v>460800</v>
      </c>
      <c r="Q748" s="18">
        <f t="shared" si="124"/>
        <v>460800</v>
      </c>
      <c r="R748" s="8">
        <f>Table1[[#This Row],[Số còn phải thu ĐK]]+Table1[[#This Row],[Giá Trị HD sau CK]]-Table1[[#This Row],[Số tiền đã thu]]</f>
        <v>0</v>
      </c>
      <c r="S748" s="7">
        <f>IF(Table1[[#This Row],[Ngày hóa đơn]]&lt;&gt;"",Table1[[#This Row],[Ngày hóa đơn]],Table1[[#This Row],[Ngày hạch toán]])</f>
        <v>45772</v>
      </c>
      <c r="T748" s="8"/>
      <c r="U748" s="7">
        <f>IF(Table1[[#This Row],[Ngày tính CN]]="","",S748+T748)</f>
        <v>45772</v>
      </c>
      <c r="V748" s="71">
        <f ca="1">IF(Table1[[#This Row],[Hạn thanh toán]]="","",IF((U748-NOW())&lt;0,0,(U748-NOW())))</f>
        <v>0</v>
      </c>
      <c r="W748" s="69"/>
      <c r="X748" s="65" t="str">
        <f t="shared" ca="1" si="123"/>
        <v/>
      </c>
      <c r="Y748" s="65" t="str">
        <f t="shared" si="125"/>
        <v>Đã thanh toán</v>
      </c>
      <c r="Z748" s="250">
        <f>Table1[[#This Row],[Hạn thanh toán]]</f>
        <v>45772</v>
      </c>
      <c r="AA748" s="250">
        <f>Table1[[#This Row],[Ngày Thanh toán]]</f>
        <v>45772</v>
      </c>
      <c r="AD748" s="3" t="str">
        <f>IF(Table1[[#This Row],[Mã khách hàng]]="","",VLOOKUP($A748,Ma_KH!$A:$Q,Ma_KH!O$1,0))</f>
        <v>KL.SG</v>
      </c>
      <c r="AE748" s="3" t="str">
        <f>IF(Table1[[#This Row],[Mã khách hàng]]="","",VLOOKUP($A748,Ma_KH!$A:$Q,Ma_KH!P$1,0))</f>
        <v>SG</v>
      </c>
      <c r="AF748" s="3">
        <f>VLOOKUP(A748,Ma_KH!A:Q,Ma_KH!J$1,0)</f>
        <v>0</v>
      </c>
    </row>
    <row r="749" spans="1:32" ht="16.5">
      <c r="A749" s="79" t="s">
        <v>111</v>
      </c>
      <c r="B749" s="79" t="s">
        <v>1226</v>
      </c>
      <c r="C749" s="90">
        <v>45779</v>
      </c>
      <c r="D749" s="91" t="s">
        <v>1313</v>
      </c>
      <c r="E749" s="90"/>
      <c r="F749" s="79"/>
      <c r="G749" s="79" t="s">
        <v>1314</v>
      </c>
      <c r="H749" s="69">
        <v>5953300</v>
      </c>
      <c r="I749" s="69">
        <v>595330</v>
      </c>
      <c r="J749" s="69">
        <f>(Table1[[#This Row],[Tiền hàng]]-Table1[[#This Row],[Tiền chiết khấu]])*8%</f>
        <v>428637.60000000003</v>
      </c>
      <c r="K749" s="69">
        <v>5786608</v>
      </c>
      <c r="L749" s="8" t="s">
        <v>24</v>
      </c>
      <c r="M749" s="161">
        <v>45779</v>
      </c>
      <c r="N749" s="162" t="s">
        <v>4116</v>
      </c>
      <c r="O749" s="69">
        <f>IF(Table1[[#This Row],[Phân loại]]="Tồn đầu kỳ",Table1[[#This Row],[Tổng giá trị]],0)</f>
        <v>0</v>
      </c>
      <c r="P749" s="8">
        <f>IF(Table1[[#This Row],[Số còn phải thu ĐK]]&lt;&gt;0,0,IF(Table1[[#This Row],[Phân loại]]="Bán hàng",Table1[[#This Row],[Tổng giá trị]],-Table1[[#This Row],[Tổng giá trị]]))</f>
        <v>5786608</v>
      </c>
      <c r="Q749" s="18">
        <f t="shared" si="124"/>
        <v>5786608</v>
      </c>
      <c r="R749" s="8">
        <f>Table1[[#This Row],[Số còn phải thu ĐK]]+Table1[[#This Row],[Giá Trị HD sau CK]]-Table1[[#This Row],[Số tiền đã thu]]</f>
        <v>0</v>
      </c>
      <c r="S749" s="7">
        <f>IF(Table1[[#This Row],[Ngày hóa đơn]]&lt;&gt;"",Table1[[#This Row],[Ngày hóa đơn]],Table1[[#This Row],[Ngày hạch toán]])</f>
        <v>45779</v>
      </c>
      <c r="T749" s="8"/>
      <c r="U749" s="7">
        <f>IF(Table1[[#This Row],[Ngày tính CN]]="","",S749+T749)</f>
        <v>45779</v>
      </c>
      <c r="V749" s="71">
        <f ca="1">IF(Table1[[#This Row],[Hạn thanh toán]]="","",IF((U749-NOW())&lt;0,0,(U749-NOW())))</f>
        <v>0</v>
      </c>
      <c r="W749" s="69"/>
      <c r="X749" s="65" t="str">
        <f t="shared" ca="1" si="123"/>
        <v/>
      </c>
      <c r="Y749" s="65" t="str">
        <f t="shared" si="125"/>
        <v>Đã thanh toán</v>
      </c>
      <c r="Z749" s="250">
        <f>Table1[[#This Row],[Hạn thanh toán]]</f>
        <v>45779</v>
      </c>
      <c r="AA749" s="250">
        <f>Table1[[#This Row],[Ngày Thanh toán]]</f>
        <v>45779</v>
      </c>
      <c r="AD749" s="3" t="str">
        <f>IF(Table1[[#This Row],[Mã khách hàng]]="","",VLOOKUP($A749,Ma_KH!$A:$Q,Ma_KH!O$1,0))</f>
        <v>KL.SG</v>
      </c>
      <c r="AE749" s="3" t="str">
        <f>IF(Table1[[#This Row],[Mã khách hàng]]="","",VLOOKUP($A749,Ma_KH!$A:$Q,Ma_KH!P$1,0))</f>
        <v>SG</v>
      </c>
      <c r="AF749" s="3">
        <f>VLOOKUP(A749,Ma_KH!A:Q,Ma_KH!J$1,0)</f>
        <v>0</v>
      </c>
    </row>
    <row r="750" spans="1:32" s="58" customFormat="1" ht="16.5">
      <c r="A750" s="117" t="s">
        <v>111</v>
      </c>
      <c r="B750" s="117" t="s">
        <v>1226</v>
      </c>
      <c r="C750" s="169">
        <v>45789</v>
      </c>
      <c r="D750" s="170" t="s">
        <v>1315</v>
      </c>
      <c r="E750" s="169"/>
      <c r="F750" s="117"/>
      <c r="G750" s="117" t="s">
        <v>1316</v>
      </c>
      <c r="H750" s="54">
        <v>8296710</v>
      </c>
      <c r="I750" s="54">
        <v>0</v>
      </c>
      <c r="J750" s="54">
        <f>(Table1[[#This Row],[Tiền hàng]]-Table1[[#This Row],[Tiền chiết khấu]])*8%</f>
        <v>663736.80000000005</v>
      </c>
      <c r="K750" s="54">
        <v>8960447</v>
      </c>
      <c r="L750" s="55" t="s">
        <v>24</v>
      </c>
      <c r="M750" s="56"/>
      <c r="N750" s="55"/>
      <c r="O750" s="54">
        <f>IF(Table1[[#This Row],[Phân loại]]="Tồn đầu kỳ",Table1[[#This Row],[Tổng giá trị]],0)</f>
        <v>0</v>
      </c>
      <c r="P750" s="55">
        <f>IF(Table1[[#This Row],[Số còn phải thu ĐK]]&lt;&gt;0,0,IF(Table1[[#This Row],[Phân loại]]="Bán hàng",Table1[[#This Row],[Tổng giá trị]],-Table1[[#This Row],[Tổng giá trị]]))</f>
        <v>8960447</v>
      </c>
      <c r="Q750" s="18">
        <f t="shared" si="124"/>
        <v>0</v>
      </c>
      <c r="R750" s="55">
        <f>Table1[[#This Row],[Số còn phải thu ĐK]]+Table1[[#This Row],[Giá Trị HD sau CK]]-Table1[[#This Row],[Số tiền đã thu]]</f>
        <v>8960447</v>
      </c>
      <c r="S750" s="56">
        <f>IF(Table1[[#This Row],[Ngày hóa đơn]]&lt;&gt;"",Table1[[#This Row],[Ngày hóa đơn]],Table1[[#This Row],[Ngày hạch toán]])</f>
        <v>45789</v>
      </c>
      <c r="T750" s="55"/>
      <c r="U750" s="56">
        <f>IF(Table1[[#This Row],[Ngày tính CN]]="","",S750+T750)</f>
        <v>45789</v>
      </c>
      <c r="V750" s="57">
        <f ca="1">IF(Table1[[#This Row],[Hạn thanh toán]]="","",IF((U750-NOW())&lt;0,0,(U750-NOW())))</f>
        <v>0</v>
      </c>
      <c r="W750" s="54"/>
      <c r="X750" s="65">
        <f t="shared" ca="1" si="123"/>
        <v>212.36242152778141</v>
      </c>
      <c r="Y750" s="109" t="str">
        <f t="shared" ca="1" si="125"/>
        <v>Nợ quá hạn hơn 120 ngày có khả năng mất thanh toán</v>
      </c>
      <c r="Z750" s="254">
        <f>Table1[[#This Row],[Hạn thanh toán]]</f>
        <v>45789</v>
      </c>
      <c r="AA750" s="254">
        <f>Table1[[#This Row],[Ngày Thanh toán]]</f>
        <v>0</v>
      </c>
      <c r="AD750" s="3" t="str">
        <f>IF(Table1[[#This Row],[Mã khách hàng]]="","",VLOOKUP($A750,Ma_KH!$A:$Q,Ma_KH!O$1,0))</f>
        <v>KL.SG</v>
      </c>
      <c r="AE750" s="3" t="str">
        <f>IF(Table1[[#This Row],[Mã khách hàng]]="","",VLOOKUP($A750,Ma_KH!$A:$Q,Ma_KH!P$1,0))</f>
        <v>SG</v>
      </c>
      <c r="AF750" s="58">
        <f>VLOOKUP(A750,Ma_KH!A:Q,Ma_KH!J$1,0)</f>
        <v>0</v>
      </c>
    </row>
    <row r="751" spans="1:32" ht="16.5">
      <c r="A751" s="78" t="s">
        <v>111</v>
      </c>
      <c r="B751" s="78" t="s">
        <v>1226</v>
      </c>
      <c r="C751" s="88">
        <v>45791</v>
      </c>
      <c r="D751" s="89" t="s">
        <v>1317</v>
      </c>
      <c r="E751" s="88"/>
      <c r="F751" s="78"/>
      <c r="G751" s="78" t="s">
        <v>1318</v>
      </c>
      <c r="H751" s="69">
        <v>271296</v>
      </c>
      <c r="I751" s="69">
        <v>0</v>
      </c>
      <c r="J751" s="69">
        <f>(Table1[[#This Row],[Tiền hàng]]-Table1[[#This Row],[Tiền chiết khấu]])*8%</f>
        <v>21703.68</v>
      </c>
      <c r="K751" s="69">
        <v>293000</v>
      </c>
      <c r="L751" s="8" t="s">
        <v>24</v>
      </c>
      <c r="M751" s="161">
        <v>45794</v>
      </c>
      <c r="N751" s="162" t="s">
        <v>4117</v>
      </c>
      <c r="O751" s="69">
        <f>IF(Table1[[#This Row],[Phân loại]]="Tồn đầu kỳ",Table1[[#This Row],[Tổng giá trị]],0)</f>
        <v>0</v>
      </c>
      <c r="P751" s="8">
        <f>IF(Table1[[#This Row],[Số còn phải thu ĐK]]&lt;&gt;0,0,IF(Table1[[#This Row],[Phân loại]]="Bán hàng",Table1[[#This Row],[Tổng giá trị]],-Table1[[#This Row],[Tổng giá trị]]))</f>
        <v>293000</v>
      </c>
      <c r="Q751" s="18">
        <f t="shared" si="124"/>
        <v>293000</v>
      </c>
      <c r="R751" s="8">
        <f>Table1[[#This Row],[Số còn phải thu ĐK]]+Table1[[#This Row],[Giá Trị HD sau CK]]-Table1[[#This Row],[Số tiền đã thu]]</f>
        <v>0</v>
      </c>
      <c r="S751" s="7">
        <f>IF(Table1[[#This Row],[Ngày hóa đơn]]&lt;&gt;"",Table1[[#This Row],[Ngày hóa đơn]],Table1[[#This Row],[Ngày hạch toán]])</f>
        <v>45791</v>
      </c>
      <c r="T751" s="8"/>
      <c r="U751" s="7">
        <f>IF(Table1[[#This Row],[Ngày tính CN]]="","",S751+T751)</f>
        <v>45791</v>
      </c>
      <c r="V751" s="71">
        <f ca="1">IF(Table1[[#This Row],[Hạn thanh toán]]="","",IF((U751-NOW())&lt;0,0,(U751-NOW())))</f>
        <v>0</v>
      </c>
      <c r="W751" s="69"/>
      <c r="X751" s="65" t="str">
        <f t="shared" ca="1" si="123"/>
        <v/>
      </c>
      <c r="Y751" s="65" t="str">
        <f t="shared" si="125"/>
        <v>Đã thanh toán</v>
      </c>
      <c r="Z751" s="250">
        <f>Table1[[#This Row],[Hạn thanh toán]]</f>
        <v>45791</v>
      </c>
      <c r="AA751" s="250">
        <f>Table1[[#This Row],[Ngày Thanh toán]]</f>
        <v>45794</v>
      </c>
      <c r="AD751" s="3" t="str">
        <f>IF(Table1[[#This Row],[Mã khách hàng]]="","",VLOOKUP($A751,Ma_KH!$A:$Q,Ma_KH!O$1,0))</f>
        <v>KL.SG</v>
      </c>
      <c r="AE751" s="3" t="str">
        <f>IF(Table1[[#This Row],[Mã khách hàng]]="","",VLOOKUP($A751,Ma_KH!$A:$Q,Ma_KH!P$1,0))</f>
        <v>SG</v>
      </c>
      <c r="AF751" s="3">
        <f>VLOOKUP(A751,Ma_KH!A:Q,Ma_KH!J$1,0)</f>
        <v>0</v>
      </c>
    </row>
    <row r="752" spans="1:32" ht="16.5">
      <c r="A752" s="79" t="s">
        <v>111</v>
      </c>
      <c r="B752" s="79" t="s">
        <v>1226</v>
      </c>
      <c r="C752" s="90">
        <v>45794</v>
      </c>
      <c r="D752" s="91" t="s">
        <v>1319</v>
      </c>
      <c r="E752" s="90"/>
      <c r="F752" s="79"/>
      <c r="G752" s="79" t="s">
        <v>1320</v>
      </c>
      <c r="H752" s="69">
        <v>355556</v>
      </c>
      <c r="I752" s="69">
        <v>35556</v>
      </c>
      <c r="J752" s="69">
        <f>(Table1[[#This Row],[Tiền hàng]]-Table1[[#This Row],[Tiền chiết khấu]])*8%</f>
        <v>25600</v>
      </c>
      <c r="K752" s="69">
        <v>345600</v>
      </c>
      <c r="L752" s="8" t="s">
        <v>24</v>
      </c>
      <c r="M752" s="161">
        <v>45799</v>
      </c>
      <c r="N752" s="162" t="s">
        <v>4119</v>
      </c>
      <c r="O752" s="69">
        <f>IF(Table1[[#This Row],[Phân loại]]="Tồn đầu kỳ",Table1[[#This Row],[Tổng giá trị]],0)</f>
        <v>0</v>
      </c>
      <c r="P752" s="8">
        <f>IF(Table1[[#This Row],[Số còn phải thu ĐK]]&lt;&gt;0,0,IF(Table1[[#This Row],[Phân loại]]="Bán hàng",Table1[[#This Row],[Tổng giá trị]],-Table1[[#This Row],[Tổng giá trị]]))</f>
        <v>345600</v>
      </c>
      <c r="Q752" s="18">
        <f t="shared" si="124"/>
        <v>345600</v>
      </c>
      <c r="R752" s="8">
        <f>Table1[[#This Row],[Số còn phải thu ĐK]]+Table1[[#This Row],[Giá Trị HD sau CK]]-Table1[[#This Row],[Số tiền đã thu]]</f>
        <v>0</v>
      </c>
      <c r="S752" s="7">
        <f>IF(Table1[[#This Row],[Ngày hóa đơn]]&lt;&gt;"",Table1[[#This Row],[Ngày hóa đơn]],Table1[[#This Row],[Ngày hạch toán]])</f>
        <v>45794</v>
      </c>
      <c r="T752" s="8"/>
      <c r="U752" s="7">
        <f>IF(Table1[[#This Row],[Ngày tính CN]]="","",S752+T752)</f>
        <v>45794</v>
      </c>
      <c r="V752" s="71">
        <f ca="1">IF(Table1[[#This Row],[Hạn thanh toán]]="","",IF((U752-NOW())&lt;0,0,(U752-NOW())))</f>
        <v>0</v>
      </c>
      <c r="W752" s="69"/>
      <c r="X752" s="65" t="str">
        <f t="shared" ca="1" si="123"/>
        <v/>
      </c>
      <c r="Y752" s="65" t="str">
        <f t="shared" si="125"/>
        <v>Đã thanh toán</v>
      </c>
      <c r="Z752" s="250">
        <f>Table1[[#This Row],[Hạn thanh toán]]</f>
        <v>45794</v>
      </c>
      <c r="AA752" s="250">
        <f>Table1[[#This Row],[Ngày Thanh toán]]</f>
        <v>45799</v>
      </c>
      <c r="AD752" s="3" t="str">
        <f>IF(Table1[[#This Row],[Mã khách hàng]]="","",VLOOKUP($A752,Ma_KH!$A:$Q,Ma_KH!O$1,0))</f>
        <v>KL.SG</v>
      </c>
      <c r="AE752" s="3" t="str">
        <f>IF(Table1[[#This Row],[Mã khách hàng]]="","",VLOOKUP($A752,Ma_KH!$A:$Q,Ma_KH!P$1,0))</f>
        <v>SG</v>
      </c>
      <c r="AF752" s="3">
        <f>VLOOKUP(A752,Ma_KH!A:Q,Ma_KH!J$1,0)</f>
        <v>0</v>
      </c>
    </row>
    <row r="753" spans="1:32" s="58" customFormat="1" ht="16.5">
      <c r="A753" s="117" t="s">
        <v>111</v>
      </c>
      <c r="B753" s="117" t="s">
        <v>1226</v>
      </c>
      <c r="C753" s="169">
        <v>45804</v>
      </c>
      <c r="D753" s="170" t="s">
        <v>1321</v>
      </c>
      <c r="E753" s="169"/>
      <c r="F753" s="117"/>
      <c r="G753" s="117" t="s">
        <v>1322</v>
      </c>
      <c r="H753" s="54">
        <v>1361110</v>
      </c>
      <c r="I753" s="54">
        <v>408333</v>
      </c>
      <c r="J753" s="54">
        <f>(Table1[[#This Row],[Tiền hàng]]-Table1[[#This Row],[Tiền chiết khấu]])*8%</f>
        <v>76222.16</v>
      </c>
      <c r="K753" s="54">
        <v>1028999</v>
      </c>
      <c r="L753" s="55" t="s">
        <v>24</v>
      </c>
      <c r="M753" s="56"/>
      <c r="N753" s="55"/>
      <c r="O753" s="54">
        <f>IF(Table1[[#This Row],[Phân loại]]="Tồn đầu kỳ",Table1[[#This Row],[Tổng giá trị]],0)</f>
        <v>0</v>
      </c>
      <c r="P753" s="55">
        <f>IF(Table1[[#This Row],[Số còn phải thu ĐK]]&lt;&gt;0,0,IF(Table1[[#This Row],[Phân loại]]="Bán hàng",Table1[[#This Row],[Tổng giá trị]],-Table1[[#This Row],[Tổng giá trị]]))</f>
        <v>1028999</v>
      </c>
      <c r="Q753" s="18">
        <f t="shared" si="124"/>
        <v>0</v>
      </c>
      <c r="R753" s="55">
        <f>Table1[[#This Row],[Số còn phải thu ĐK]]+Table1[[#This Row],[Giá Trị HD sau CK]]-Table1[[#This Row],[Số tiền đã thu]]</f>
        <v>1028999</v>
      </c>
      <c r="S753" s="56">
        <f>IF(Table1[[#This Row],[Ngày hóa đơn]]&lt;&gt;"",Table1[[#This Row],[Ngày hóa đơn]],Table1[[#This Row],[Ngày hạch toán]])</f>
        <v>45804</v>
      </c>
      <c r="T753" s="55"/>
      <c r="U753" s="56">
        <f>IF(Table1[[#This Row],[Ngày tính CN]]="","",S753+T753)</f>
        <v>45804</v>
      </c>
      <c r="V753" s="57">
        <f ca="1">IF(Table1[[#This Row],[Hạn thanh toán]]="","",IF((U753-NOW())&lt;0,0,(U753-NOW())))</f>
        <v>0</v>
      </c>
      <c r="W753" s="54"/>
      <c r="X753" s="65">
        <f t="shared" ca="1" si="123"/>
        <v>197.36242152778141</v>
      </c>
      <c r="Y753" s="109" t="str">
        <f t="shared" ca="1" si="125"/>
        <v>Nợ quá hạn hơn 120 ngày có khả năng mất thanh toán</v>
      </c>
      <c r="Z753" s="254">
        <f>Table1[[#This Row],[Hạn thanh toán]]</f>
        <v>45804</v>
      </c>
      <c r="AA753" s="254">
        <f>Table1[[#This Row],[Ngày Thanh toán]]</f>
        <v>0</v>
      </c>
      <c r="AD753" s="3" t="str">
        <f>IF(Table1[[#This Row],[Mã khách hàng]]="","",VLOOKUP($A753,Ma_KH!$A:$Q,Ma_KH!O$1,0))</f>
        <v>KL.SG</v>
      </c>
      <c r="AE753" s="3" t="str">
        <f>IF(Table1[[#This Row],[Mã khách hàng]]="","",VLOOKUP($A753,Ma_KH!$A:$Q,Ma_KH!P$1,0))</f>
        <v>SG</v>
      </c>
      <c r="AF753" s="58">
        <f>VLOOKUP(A753,Ma_KH!A:Q,Ma_KH!J$1,0)</f>
        <v>0</v>
      </c>
    </row>
    <row r="754" spans="1:32" ht="16.5">
      <c r="A754" s="79" t="s">
        <v>111</v>
      </c>
      <c r="B754" s="79" t="s">
        <v>1226</v>
      </c>
      <c r="C754" s="90">
        <v>45806</v>
      </c>
      <c r="D754" s="91" t="s">
        <v>1323</v>
      </c>
      <c r="E754" s="90"/>
      <c r="F754" s="79"/>
      <c r="G754" s="79" t="s">
        <v>1324</v>
      </c>
      <c r="H754" s="69">
        <v>4762640</v>
      </c>
      <c r="I754" s="69">
        <v>476264</v>
      </c>
      <c r="J754" s="69">
        <f>(Table1[[#This Row],[Tiền hàng]]-Table1[[#This Row],[Tiền chiết khấu]])*8%</f>
        <v>342910.08</v>
      </c>
      <c r="K754" s="69">
        <v>4629286</v>
      </c>
      <c r="L754" s="8" t="s">
        <v>24</v>
      </c>
      <c r="M754" s="161">
        <v>45806</v>
      </c>
      <c r="N754" s="162" t="s">
        <v>4120</v>
      </c>
      <c r="O754" s="69">
        <f>IF(Table1[[#This Row],[Phân loại]]="Tồn đầu kỳ",Table1[[#This Row],[Tổng giá trị]],0)</f>
        <v>0</v>
      </c>
      <c r="P754" s="8">
        <f>IF(Table1[[#This Row],[Số còn phải thu ĐK]]&lt;&gt;0,0,IF(Table1[[#This Row],[Phân loại]]="Bán hàng",Table1[[#This Row],[Tổng giá trị]],-Table1[[#This Row],[Tổng giá trị]]))</f>
        <v>4629286</v>
      </c>
      <c r="Q754" s="18">
        <f t="shared" si="124"/>
        <v>4629286</v>
      </c>
      <c r="R754" s="8">
        <f>Table1[[#This Row],[Số còn phải thu ĐK]]+Table1[[#This Row],[Giá Trị HD sau CK]]-Table1[[#This Row],[Số tiền đã thu]]</f>
        <v>0</v>
      </c>
      <c r="S754" s="7">
        <f>IF(Table1[[#This Row],[Ngày hóa đơn]]&lt;&gt;"",Table1[[#This Row],[Ngày hóa đơn]],Table1[[#This Row],[Ngày hạch toán]])</f>
        <v>45806</v>
      </c>
      <c r="T754" s="8"/>
      <c r="U754" s="7">
        <f>IF(Table1[[#This Row],[Ngày tính CN]]="","",S754+T754)</f>
        <v>45806</v>
      </c>
      <c r="V754" s="71">
        <f ca="1">IF(Table1[[#This Row],[Hạn thanh toán]]="","",IF((U754-NOW())&lt;0,0,(U754-NOW())))</f>
        <v>0</v>
      </c>
      <c r="W754" s="69"/>
      <c r="X754" s="65" t="str">
        <f t="shared" ca="1" si="123"/>
        <v/>
      </c>
      <c r="Y754" s="65" t="str">
        <f t="shared" si="125"/>
        <v>Đã thanh toán</v>
      </c>
      <c r="Z754" s="250">
        <f>Table1[[#This Row],[Hạn thanh toán]]</f>
        <v>45806</v>
      </c>
      <c r="AA754" s="250">
        <f>Table1[[#This Row],[Ngày Thanh toán]]</f>
        <v>45806</v>
      </c>
      <c r="AD754" s="3" t="str">
        <f>IF(Table1[[#This Row],[Mã khách hàng]]="","",VLOOKUP($A754,Ma_KH!$A:$Q,Ma_KH!O$1,0))</f>
        <v>KL.SG</v>
      </c>
      <c r="AE754" s="3" t="str">
        <f>IF(Table1[[#This Row],[Mã khách hàng]]="","",VLOOKUP($A754,Ma_KH!$A:$Q,Ma_KH!P$1,0))</f>
        <v>SG</v>
      </c>
      <c r="AF754" s="3">
        <f>VLOOKUP(A754,Ma_KH!A:Q,Ma_KH!J$1,0)</f>
        <v>0</v>
      </c>
    </row>
    <row r="755" spans="1:32" ht="16.5">
      <c r="A755" s="79" t="s">
        <v>111</v>
      </c>
      <c r="B755" s="79" t="s">
        <v>1226</v>
      </c>
      <c r="C755" s="90">
        <v>45818</v>
      </c>
      <c r="D755" s="91" t="s">
        <v>1325</v>
      </c>
      <c r="E755" s="90"/>
      <c r="F755" s="79"/>
      <c r="G755" s="79" t="s">
        <v>1300</v>
      </c>
      <c r="H755" s="69">
        <v>5953300</v>
      </c>
      <c r="I755" s="69">
        <v>595330</v>
      </c>
      <c r="J755" s="69">
        <f>(Table1[[#This Row],[Tiền hàng]]-Table1[[#This Row],[Tiền chiết khấu]])*8%</f>
        <v>428637.60000000003</v>
      </c>
      <c r="K755" s="69">
        <v>5786608</v>
      </c>
      <c r="L755" s="8" t="s">
        <v>24</v>
      </c>
      <c r="M755" s="161">
        <v>45818</v>
      </c>
      <c r="N755" s="162" t="s">
        <v>4121</v>
      </c>
      <c r="O755" s="69">
        <f>IF(Table1[[#This Row],[Phân loại]]="Tồn đầu kỳ",Table1[[#This Row],[Tổng giá trị]],0)</f>
        <v>0</v>
      </c>
      <c r="P755" s="8">
        <f>IF(Table1[[#This Row],[Số còn phải thu ĐK]]&lt;&gt;0,0,IF(Table1[[#This Row],[Phân loại]]="Bán hàng",Table1[[#This Row],[Tổng giá trị]],-Table1[[#This Row],[Tổng giá trị]]))</f>
        <v>5786608</v>
      </c>
      <c r="Q755" s="18">
        <f t="shared" si="124"/>
        <v>5786608</v>
      </c>
      <c r="R755" s="8">
        <f>Table1[[#This Row],[Số còn phải thu ĐK]]+Table1[[#This Row],[Giá Trị HD sau CK]]-Table1[[#This Row],[Số tiền đã thu]]</f>
        <v>0</v>
      </c>
      <c r="S755" s="7">
        <f>IF(Table1[[#This Row],[Ngày hóa đơn]]&lt;&gt;"",Table1[[#This Row],[Ngày hóa đơn]],Table1[[#This Row],[Ngày hạch toán]])</f>
        <v>45818</v>
      </c>
      <c r="T755" s="8"/>
      <c r="U755" s="7">
        <f>IF(Table1[[#This Row],[Ngày tính CN]]="","",S755+T755)</f>
        <v>45818</v>
      </c>
      <c r="V755" s="71">
        <f ca="1">IF(Table1[[#This Row],[Hạn thanh toán]]="","",IF((U755-NOW())&lt;0,0,(U755-NOW())))</f>
        <v>0</v>
      </c>
      <c r="W755" s="69"/>
      <c r="X755" s="65" t="str">
        <f t="shared" ca="1" si="123"/>
        <v/>
      </c>
      <c r="Y755" s="65" t="str">
        <f t="shared" si="125"/>
        <v>Đã thanh toán</v>
      </c>
      <c r="Z755" s="250">
        <f>Table1[[#This Row],[Hạn thanh toán]]</f>
        <v>45818</v>
      </c>
      <c r="AA755" s="250">
        <f>Table1[[#This Row],[Ngày Thanh toán]]</f>
        <v>45818</v>
      </c>
      <c r="AD755" s="3" t="str">
        <f>IF(Table1[[#This Row],[Mã khách hàng]]="","",VLOOKUP($A755,Ma_KH!$A:$Q,Ma_KH!O$1,0))</f>
        <v>KL.SG</v>
      </c>
      <c r="AE755" s="3" t="str">
        <f>IF(Table1[[#This Row],[Mã khách hàng]]="","",VLOOKUP($A755,Ma_KH!$A:$Q,Ma_KH!P$1,0))</f>
        <v>SG</v>
      </c>
      <c r="AF755" s="3">
        <f>VLOOKUP(A755,Ma_KH!A:Q,Ma_KH!J$1,0)</f>
        <v>0</v>
      </c>
    </row>
    <row r="756" spans="1:32" ht="16.5">
      <c r="A756" s="78" t="s">
        <v>111</v>
      </c>
      <c r="B756" s="78" t="s">
        <v>1226</v>
      </c>
      <c r="C756" s="88">
        <v>45819</v>
      </c>
      <c r="D756" s="89" t="s">
        <v>1326</v>
      </c>
      <c r="E756" s="88"/>
      <c r="F756" s="78"/>
      <c r="G756" s="78" t="s">
        <v>1286</v>
      </c>
      <c r="H756" s="69">
        <v>740740</v>
      </c>
      <c r="I756" s="69">
        <v>0</v>
      </c>
      <c r="J756" s="69">
        <f>(Table1[[#This Row],[Tiền hàng]]-Table1[[#This Row],[Tiền chiết khấu]])*8%</f>
        <v>59259.200000000004</v>
      </c>
      <c r="K756" s="69">
        <v>799999</v>
      </c>
      <c r="L756" s="8" t="s">
        <v>24</v>
      </c>
      <c r="M756" s="161">
        <v>45822</v>
      </c>
      <c r="N756" s="162" t="s">
        <v>3753</v>
      </c>
      <c r="O756" s="69">
        <f>IF(Table1[[#This Row],[Phân loại]]="Tồn đầu kỳ",Table1[[#This Row],[Tổng giá trị]],0)</f>
        <v>0</v>
      </c>
      <c r="P756" s="8">
        <f>IF(Table1[[#This Row],[Số còn phải thu ĐK]]&lt;&gt;0,0,IF(Table1[[#This Row],[Phân loại]]="Bán hàng",Table1[[#This Row],[Tổng giá trị]],-Table1[[#This Row],[Tổng giá trị]]))</f>
        <v>799999</v>
      </c>
      <c r="Q756" s="18">
        <f t="shared" si="124"/>
        <v>799999</v>
      </c>
      <c r="R756" s="8">
        <f>Table1[[#This Row],[Số còn phải thu ĐK]]+Table1[[#This Row],[Giá Trị HD sau CK]]-Table1[[#This Row],[Số tiền đã thu]]</f>
        <v>0</v>
      </c>
      <c r="S756" s="7">
        <f>IF(Table1[[#This Row],[Ngày hóa đơn]]&lt;&gt;"",Table1[[#This Row],[Ngày hóa đơn]],Table1[[#This Row],[Ngày hạch toán]])</f>
        <v>45819</v>
      </c>
      <c r="T756" s="8"/>
      <c r="U756" s="7">
        <f>IF(Table1[[#This Row],[Ngày tính CN]]="","",S756+T756)</f>
        <v>45819</v>
      </c>
      <c r="V756" s="71">
        <f ca="1">IF(Table1[[#This Row],[Hạn thanh toán]]="","",IF((U756-NOW())&lt;0,0,(U756-NOW())))</f>
        <v>0</v>
      </c>
      <c r="W756" s="69"/>
      <c r="X756" s="65" t="str">
        <f t="shared" ca="1" si="123"/>
        <v/>
      </c>
      <c r="Y756" s="65" t="str">
        <f t="shared" si="125"/>
        <v>Đã thanh toán</v>
      </c>
      <c r="Z756" s="250">
        <f>Table1[[#This Row],[Hạn thanh toán]]</f>
        <v>45819</v>
      </c>
      <c r="AA756" s="250">
        <f>Table1[[#This Row],[Ngày Thanh toán]]</f>
        <v>45822</v>
      </c>
      <c r="AD756" s="3" t="str">
        <f>IF(Table1[[#This Row],[Mã khách hàng]]="","",VLOOKUP($A756,Ma_KH!$A:$Q,Ma_KH!O$1,0))</f>
        <v>KL.SG</v>
      </c>
      <c r="AE756" s="3" t="str">
        <f>IF(Table1[[#This Row],[Mã khách hàng]]="","",VLOOKUP($A756,Ma_KH!$A:$Q,Ma_KH!P$1,0))</f>
        <v>SG</v>
      </c>
      <c r="AF756" s="3">
        <f>VLOOKUP(A756,Ma_KH!A:Q,Ma_KH!J$1,0)</f>
        <v>0</v>
      </c>
    </row>
    <row r="757" spans="1:32" ht="16.5">
      <c r="A757" s="79" t="s">
        <v>111</v>
      </c>
      <c r="B757" s="79" t="s">
        <v>1226</v>
      </c>
      <c r="C757" s="90">
        <v>45820</v>
      </c>
      <c r="D757" s="91" t="s">
        <v>1327</v>
      </c>
      <c r="E757" s="90"/>
      <c r="F757" s="79"/>
      <c r="G757" s="79" t="s">
        <v>1300</v>
      </c>
      <c r="H757" s="69">
        <v>3571980</v>
      </c>
      <c r="I757" s="69">
        <v>357198</v>
      </c>
      <c r="J757" s="69">
        <f>(Table1[[#This Row],[Tiền hàng]]-Table1[[#This Row],[Tiền chiết khấu]])*8%</f>
        <v>257182.56</v>
      </c>
      <c r="K757" s="69">
        <v>3471965</v>
      </c>
      <c r="L757" s="8" t="s">
        <v>24</v>
      </c>
      <c r="M757" s="161">
        <v>45820</v>
      </c>
      <c r="N757" s="162" t="s">
        <v>4122</v>
      </c>
      <c r="O757" s="69">
        <f>IF(Table1[[#This Row],[Phân loại]]="Tồn đầu kỳ",Table1[[#This Row],[Tổng giá trị]],0)</f>
        <v>0</v>
      </c>
      <c r="P757" s="8">
        <f>IF(Table1[[#This Row],[Số còn phải thu ĐK]]&lt;&gt;0,0,IF(Table1[[#This Row],[Phân loại]]="Bán hàng",Table1[[#This Row],[Tổng giá trị]],-Table1[[#This Row],[Tổng giá trị]]))</f>
        <v>3471965</v>
      </c>
      <c r="Q757" s="18">
        <f t="shared" si="124"/>
        <v>3471965</v>
      </c>
      <c r="R757" s="8">
        <f>Table1[[#This Row],[Số còn phải thu ĐK]]+Table1[[#This Row],[Giá Trị HD sau CK]]-Table1[[#This Row],[Số tiền đã thu]]</f>
        <v>0</v>
      </c>
      <c r="S757" s="7">
        <f>IF(Table1[[#This Row],[Ngày hóa đơn]]&lt;&gt;"",Table1[[#This Row],[Ngày hóa đơn]],Table1[[#This Row],[Ngày hạch toán]])</f>
        <v>45820</v>
      </c>
      <c r="T757" s="8"/>
      <c r="U757" s="7">
        <f>IF(Table1[[#This Row],[Ngày tính CN]]="","",S757+T757)</f>
        <v>45820</v>
      </c>
      <c r="V757" s="71">
        <f ca="1">IF(Table1[[#This Row],[Hạn thanh toán]]="","",IF((U757-NOW())&lt;0,0,(U757-NOW())))</f>
        <v>0</v>
      </c>
      <c r="W757" s="69"/>
      <c r="X757" s="65" t="str">
        <f t="shared" ca="1" si="123"/>
        <v/>
      </c>
      <c r="Y757" s="65" t="str">
        <f t="shared" si="125"/>
        <v>Đã thanh toán</v>
      </c>
      <c r="Z757" s="250">
        <f>Table1[[#This Row],[Hạn thanh toán]]</f>
        <v>45820</v>
      </c>
      <c r="AA757" s="250">
        <f>Table1[[#This Row],[Ngày Thanh toán]]</f>
        <v>45820</v>
      </c>
      <c r="AD757" s="3" t="str">
        <f>IF(Table1[[#This Row],[Mã khách hàng]]="","",VLOOKUP($A757,Ma_KH!$A:$Q,Ma_KH!O$1,0))</f>
        <v>KL.SG</v>
      </c>
      <c r="AE757" s="3" t="str">
        <f>IF(Table1[[#This Row],[Mã khách hàng]]="","",VLOOKUP($A757,Ma_KH!$A:$Q,Ma_KH!P$1,0))</f>
        <v>SG</v>
      </c>
      <c r="AF757" s="3">
        <f>VLOOKUP(A757,Ma_KH!A:Q,Ma_KH!J$1,0)</f>
        <v>0</v>
      </c>
    </row>
    <row r="758" spans="1:32" ht="16.5">
      <c r="A758" s="79" t="s">
        <v>111</v>
      </c>
      <c r="B758" s="79" t="s">
        <v>1226</v>
      </c>
      <c r="C758" s="90">
        <v>45824</v>
      </c>
      <c r="D758" s="91" t="s">
        <v>1328</v>
      </c>
      <c r="E758" s="90"/>
      <c r="F758" s="79"/>
      <c r="G758" s="79" t="s">
        <v>1329</v>
      </c>
      <c r="H758" s="69">
        <v>1866648</v>
      </c>
      <c r="I758" s="69">
        <v>373330</v>
      </c>
      <c r="J758" s="69">
        <f>(Table1[[#This Row],[Tiền hàng]]-Table1[[#This Row],[Tiền chiết khấu]])*8%</f>
        <v>119465.44</v>
      </c>
      <c r="K758" s="69">
        <v>1612783</v>
      </c>
      <c r="L758" s="8" t="s">
        <v>24</v>
      </c>
      <c r="M758" s="161">
        <v>45824</v>
      </c>
      <c r="N758" s="162" t="s">
        <v>4123</v>
      </c>
      <c r="O758" s="69">
        <f>IF(Table1[[#This Row],[Phân loại]]="Tồn đầu kỳ",Table1[[#This Row],[Tổng giá trị]],0)</f>
        <v>0</v>
      </c>
      <c r="P758" s="8">
        <f>IF(Table1[[#This Row],[Số còn phải thu ĐK]]&lt;&gt;0,0,IF(Table1[[#This Row],[Phân loại]]="Bán hàng",Table1[[#This Row],[Tổng giá trị]],-Table1[[#This Row],[Tổng giá trị]]))</f>
        <v>1612783</v>
      </c>
      <c r="Q758" s="18">
        <f t="shared" si="124"/>
        <v>1612783</v>
      </c>
      <c r="R758" s="8">
        <f>Table1[[#This Row],[Số còn phải thu ĐK]]+Table1[[#This Row],[Giá Trị HD sau CK]]-Table1[[#This Row],[Số tiền đã thu]]</f>
        <v>0</v>
      </c>
      <c r="S758" s="7">
        <f>IF(Table1[[#This Row],[Ngày hóa đơn]]&lt;&gt;"",Table1[[#This Row],[Ngày hóa đơn]],Table1[[#This Row],[Ngày hạch toán]])</f>
        <v>45824</v>
      </c>
      <c r="T758" s="8"/>
      <c r="U758" s="7">
        <f>IF(Table1[[#This Row],[Ngày tính CN]]="","",S758+T758)</f>
        <v>45824</v>
      </c>
      <c r="V758" s="71">
        <f ca="1">IF(Table1[[#This Row],[Hạn thanh toán]]="","",IF((U758-NOW())&lt;0,0,(U758-NOW())))</f>
        <v>0</v>
      </c>
      <c r="W758" s="69"/>
      <c r="X758" s="65" t="str">
        <f t="shared" ca="1" si="123"/>
        <v/>
      </c>
      <c r="Y758" s="65" t="str">
        <f t="shared" si="125"/>
        <v>Đã thanh toán</v>
      </c>
      <c r="Z758" s="250">
        <f>Table1[[#This Row],[Hạn thanh toán]]</f>
        <v>45824</v>
      </c>
      <c r="AA758" s="250">
        <f>Table1[[#This Row],[Ngày Thanh toán]]</f>
        <v>45824</v>
      </c>
      <c r="AD758" s="3" t="str">
        <f>IF(Table1[[#This Row],[Mã khách hàng]]="","",VLOOKUP($A758,Ma_KH!$A:$Q,Ma_KH!O$1,0))</f>
        <v>KL.SG</v>
      </c>
      <c r="AE758" s="3" t="str">
        <f>IF(Table1[[#This Row],[Mã khách hàng]]="","",VLOOKUP($A758,Ma_KH!$A:$Q,Ma_KH!P$1,0))</f>
        <v>SG</v>
      </c>
      <c r="AF758" s="3">
        <f>VLOOKUP(A758,Ma_KH!A:Q,Ma_KH!J$1,0)</f>
        <v>0</v>
      </c>
    </row>
    <row r="759" spans="1:32" ht="16.5">
      <c r="A759" s="78" t="s">
        <v>111</v>
      </c>
      <c r="B759" s="78" t="s">
        <v>1226</v>
      </c>
      <c r="C759" s="88">
        <v>45832</v>
      </c>
      <c r="D759" s="89" t="s">
        <v>1330</v>
      </c>
      <c r="E759" s="88"/>
      <c r="F759" s="78"/>
      <c r="G759" s="78" t="s">
        <v>1331</v>
      </c>
      <c r="H759" s="69">
        <v>222222</v>
      </c>
      <c r="I759" s="69">
        <v>0</v>
      </c>
      <c r="J759" s="69">
        <f>(Table1[[#This Row],[Tiền hàng]]-Table1[[#This Row],[Tiền chiết khấu]])*8%</f>
        <v>17777.760000000002</v>
      </c>
      <c r="K759" s="69">
        <v>240000</v>
      </c>
      <c r="L759" s="8" t="s">
        <v>24</v>
      </c>
      <c r="M759" s="161">
        <v>45834</v>
      </c>
      <c r="N759" s="162" t="s">
        <v>4124</v>
      </c>
      <c r="O759" s="69">
        <f>IF(Table1[[#This Row],[Phân loại]]="Tồn đầu kỳ",Table1[[#This Row],[Tổng giá trị]],0)</f>
        <v>0</v>
      </c>
      <c r="P759" s="8">
        <f>IF(Table1[[#This Row],[Số còn phải thu ĐK]]&lt;&gt;0,0,IF(Table1[[#This Row],[Phân loại]]="Bán hàng",Table1[[#This Row],[Tổng giá trị]],-Table1[[#This Row],[Tổng giá trị]]))</f>
        <v>240000</v>
      </c>
      <c r="Q759" s="18">
        <f t="shared" si="124"/>
        <v>240000</v>
      </c>
      <c r="R759" s="8">
        <f>Table1[[#This Row],[Số còn phải thu ĐK]]+Table1[[#This Row],[Giá Trị HD sau CK]]-Table1[[#This Row],[Số tiền đã thu]]</f>
        <v>0</v>
      </c>
      <c r="S759" s="7">
        <f>IF(Table1[[#This Row],[Ngày hóa đơn]]&lt;&gt;"",Table1[[#This Row],[Ngày hóa đơn]],Table1[[#This Row],[Ngày hạch toán]])</f>
        <v>45832</v>
      </c>
      <c r="T759" s="8"/>
      <c r="U759" s="7">
        <f>IF(Table1[[#This Row],[Ngày tính CN]]="","",S759+T759)</f>
        <v>45832</v>
      </c>
      <c r="V759" s="71">
        <f ca="1">IF(Table1[[#This Row],[Hạn thanh toán]]="","",IF((U759-NOW())&lt;0,0,(U759-NOW())))</f>
        <v>0</v>
      </c>
      <c r="W759" s="69"/>
      <c r="X759" s="65" t="str">
        <f t="shared" ca="1" si="123"/>
        <v/>
      </c>
      <c r="Y759" s="65" t="str">
        <f t="shared" si="125"/>
        <v>Đã thanh toán</v>
      </c>
      <c r="Z759" s="250">
        <f>Table1[[#This Row],[Hạn thanh toán]]</f>
        <v>45832</v>
      </c>
      <c r="AA759" s="250">
        <f>Table1[[#This Row],[Ngày Thanh toán]]</f>
        <v>45834</v>
      </c>
      <c r="AD759" s="3" t="str">
        <f>IF(Table1[[#This Row],[Mã khách hàng]]="","",VLOOKUP($A759,Ma_KH!$A:$Q,Ma_KH!O$1,0))</f>
        <v>KL.SG</v>
      </c>
      <c r="AE759" s="3" t="str">
        <f>IF(Table1[[#This Row],[Mã khách hàng]]="","",VLOOKUP($A759,Ma_KH!$A:$Q,Ma_KH!P$1,0))</f>
        <v>SG</v>
      </c>
      <c r="AF759" s="3">
        <f>VLOOKUP(A759,Ma_KH!A:Q,Ma_KH!J$1,0)</f>
        <v>0</v>
      </c>
    </row>
    <row r="760" spans="1:32" ht="16.5">
      <c r="A760" s="79" t="s">
        <v>111</v>
      </c>
      <c r="B760" s="79" t="s">
        <v>1226</v>
      </c>
      <c r="C760" s="90">
        <v>45832</v>
      </c>
      <c r="D760" s="91" t="s">
        <v>1332</v>
      </c>
      <c r="E760" s="90"/>
      <c r="F760" s="79"/>
      <c r="G760" s="79" t="s">
        <v>1333</v>
      </c>
      <c r="H760" s="69">
        <v>238132</v>
      </c>
      <c r="I760" s="69">
        <v>47626</v>
      </c>
      <c r="J760" s="69">
        <f>(Table1[[#This Row],[Tiền hàng]]-Table1[[#This Row],[Tiền chiết khấu]])*8%</f>
        <v>15240.48</v>
      </c>
      <c r="K760" s="69">
        <v>205746</v>
      </c>
      <c r="L760" s="8" t="s">
        <v>24</v>
      </c>
      <c r="M760" s="161">
        <v>45834</v>
      </c>
      <c r="N760" s="162" t="s">
        <v>4124</v>
      </c>
      <c r="O760" s="69">
        <f>IF(Table1[[#This Row],[Phân loại]]="Tồn đầu kỳ",Table1[[#This Row],[Tổng giá trị]],0)</f>
        <v>0</v>
      </c>
      <c r="P760" s="8">
        <f>IF(Table1[[#This Row],[Số còn phải thu ĐK]]&lt;&gt;0,0,IF(Table1[[#This Row],[Phân loại]]="Bán hàng",Table1[[#This Row],[Tổng giá trị]],-Table1[[#This Row],[Tổng giá trị]]))</f>
        <v>205746</v>
      </c>
      <c r="Q760" s="18">
        <f t="shared" si="124"/>
        <v>205746</v>
      </c>
      <c r="R760" s="8">
        <f>Table1[[#This Row],[Số còn phải thu ĐK]]+Table1[[#This Row],[Giá Trị HD sau CK]]-Table1[[#This Row],[Số tiền đã thu]]</f>
        <v>0</v>
      </c>
      <c r="S760" s="7">
        <f>IF(Table1[[#This Row],[Ngày hóa đơn]]&lt;&gt;"",Table1[[#This Row],[Ngày hóa đơn]],Table1[[#This Row],[Ngày hạch toán]])</f>
        <v>45832</v>
      </c>
      <c r="T760" s="8"/>
      <c r="U760" s="7">
        <f>IF(Table1[[#This Row],[Ngày tính CN]]="","",S760+T760)</f>
        <v>45832</v>
      </c>
      <c r="V760" s="71">
        <f ca="1">IF(Table1[[#This Row],[Hạn thanh toán]]="","",IF((U760-NOW())&lt;0,0,(U760-NOW())))</f>
        <v>0</v>
      </c>
      <c r="W760" s="69"/>
      <c r="X760" s="65" t="str">
        <f t="shared" ca="1" si="123"/>
        <v/>
      </c>
      <c r="Y760" s="65" t="str">
        <f t="shared" si="125"/>
        <v>Đã thanh toán</v>
      </c>
      <c r="Z760" s="250">
        <f>Table1[[#This Row],[Hạn thanh toán]]</f>
        <v>45832</v>
      </c>
      <c r="AA760" s="250">
        <f>Table1[[#This Row],[Ngày Thanh toán]]</f>
        <v>45834</v>
      </c>
      <c r="AD760" s="3" t="str">
        <f>IF(Table1[[#This Row],[Mã khách hàng]]="","",VLOOKUP($A760,Ma_KH!$A:$Q,Ma_KH!O$1,0))</f>
        <v>KL.SG</v>
      </c>
      <c r="AE760" s="3" t="str">
        <f>IF(Table1[[#This Row],[Mã khách hàng]]="","",VLOOKUP($A760,Ma_KH!$A:$Q,Ma_KH!P$1,0))</f>
        <v>SG</v>
      </c>
      <c r="AF760" s="3">
        <f>VLOOKUP(A760,Ma_KH!A:Q,Ma_KH!J$1,0)</f>
        <v>0</v>
      </c>
    </row>
    <row r="761" spans="1:32" s="58" customFormat="1" ht="16.5">
      <c r="A761" s="117" t="s">
        <v>111</v>
      </c>
      <c r="B761" s="117" t="s">
        <v>1226</v>
      </c>
      <c r="C761" s="169">
        <v>45835</v>
      </c>
      <c r="D761" s="170" t="s">
        <v>1334</v>
      </c>
      <c r="E761" s="169"/>
      <c r="F761" s="117"/>
      <c r="G761" s="117" t="s">
        <v>1335</v>
      </c>
      <c r="H761" s="54">
        <v>14638870</v>
      </c>
      <c r="I761" s="54">
        <v>7319435</v>
      </c>
      <c r="J761" s="54">
        <f>(Table1[[#This Row],[Tiền hàng]]-Table1[[#This Row],[Tiền chiết khấu]])*8%</f>
        <v>585554.80000000005</v>
      </c>
      <c r="K761" s="54">
        <v>7904990</v>
      </c>
      <c r="L761" s="55" t="s">
        <v>24</v>
      </c>
      <c r="M761" s="56"/>
      <c r="N761" s="55"/>
      <c r="O761" s="54">
        <f>IF(Table1[[#This Row],[Phân loại]]="Tồn đầu kỳ",Table1[[#This Row],[Tổng giá trị]],0)</f>
        <v>0</v>
      </c>
      <c r="P761" s="55">
        <f>IF(Table1[[#This Row],[Số còn phải thu ĐK]]&lt;&gt;0,0,IF(Table1[[#This Row],[Phân loại]]="Bán hàng",Table1[[#This Row],[Tổng giá trị]],-Table1[[#This Row],[Tổng giá trị]]))</f>
        <v>7904990</v>
      </c>
      <c r="Q761" s="18">
        <f t="shared" si="124"/>
        <v>0</v>
      </c>
      <c r="R761" s="55">
        <f>Table1[[#This Row],[Số còn phải thu ĐK]]+Table1[[#This Row],[Giá Trị HD sau CK]]-Table1[[#This Row],[Số tiền đã thu]]</f>
        <v>7904990</v>
      </c>
      <c r="S761" s="56">
        <f>IF(Table1[[#This Row],[Ngày hóa đơn]]&lt;&gt;"",Table1[[#This Row],[Ngày hóa đơn]],Table1[[#This Row],[Ngày hạch toán]])</f>
        <v>45835</v>
      </c>
      <c r="T761" s="55"/>
      <c r="U761" s="56">
        <f>IF(Table1[[#This Row],[Ngày tính CN]]="","",S761+T761)</f>
        <v>45835</v>
      </c>
      <c r="V761" s="57">
        <f ca="1">IF(Table1[[#This Row],[Hạn thanh toán]]="","",IF((U761-NOW())&lt;0,0,(U761-NOW())))</f>
        <v>0</v>
      </c>
      <c r="W761" s="54"/>
      <c r="X761" s="65">
        <f t="shared" ca="1" si="123"/>
        <v>166.36242152778141</v>
      </c>
      <c r="Y761" s="109" t="str">
        <f t="shared" ca="1" si="125"/>
        <v>Nợ quá hạn hơn 120 ngày có khả năng mất thanh toán</v>
      </c>
      <c r="Z761" s="254">
        <f>Table1[[#This Row],[Hạn thanh toán]]</f>
        <v>45835</v>
      </c>
      <c r="AA761" s="254">
        <f>Table1[[#This Row],[Ngày Thanh toán]]</f>
        <v>0</v>
      </c>
      <c r="AD761" s="3" t="str">
        <f>IF(Table1[[#This Row],[Mã khách hàng]]="","",VLOOKUP($A761,Ma_KH!$A:$Q,Ma_KH!O$1,0))</f>
        <v>KL.SG</v>
      </c>
      <c r="AE761" s="3" t="str">
        <f>IF(Table1[[#This Row],[Mã khách hàng]]="","",VLOOKUP($A761,Ma_KH!$A:$Q,Ma_KH!P$1,0))</f>
        <v>SG</v>
      </c>
      <c r="AF761" s="58">
        <f>VLOOKUP(A761,Ma_KH!A:Q,Ma_KH!J$1,0)</f>
        <v>0</v>
      </c>
    </row>
    <row r="762" spans="1:32" ht="16.5">
      <c r="A762" s="78" t="s">
        <v>111</v>
      </c>
      <c r="B762" s="78" t="s">
        <v>1226</v>
      </c>
      <c r="C762" s="88">
        <v>45838</v>
      </c>
      <c r="D762" s="89" t="s">
        <v>1336</v>
      </c>
      <c r="E762" s="88"/>
      <c r="F762" s="78"/>
      <c r="G762" s="78" t="s">
        <v>1337</v>
      </c>
      <c r="H762" s="69">
        <v>49500</v>
      </c>
      <c r="I762" s="69">
        <v>9900</v>
      </c>
      <c r="J762" s="69">
        <f>(Table1[[#This Row],[Tiền hàng]]-Table1[[#This Row],[Tiền chiết khấu]])*8%</f>
        <v>3168</v>
      </c>
      <c r="K762" s="69">
        <v>42768</v>
      </c>
      <c r="L762" s="8" t="s">
        <v>24</v>
      </c>
      <c r="M762" s="161">
        <v>45849</v>
      </c>
      <c r="N762" s="162" t="s">
        <v>4125</v>
      </c>
      <c r="O762" s="69">
        <f>IF(Table1[[#This Row],[Phân loại]]="Tồn đầu kỳ",Table1[[#This Row],[Tổng giá trị]],0)</f>
        <v>0</v>
      </c>
      <c r="P762" s="8">
        <f>IF(Table1[[#This Row],[Số còn phải thu ĐK]]&lt;&gt;0,0,IF(Table1[[#This Row],[Phân loại]]="Bán hàng",Table1[[#This Row],[Tổng giá trị]],-Table1[[#This Row],[Tổng giá trị]]))</f>
        <v>42768</v>
      </c>
      <c r="Q762" s="18">
        <f t="shared" si="124"/>
        <v>42768</v>
      </c>
      <c r="R762" s="8">
        <f>Table1[[#This Row],[Số còn phải thu ĐK]]+Table1[[#This Row],[Giá Trị HD sau CK]]-Table1[[#This Row],[Số tiền đã thu]]</f>
        <v>0</v>
      </c>
      <c r="S762" s="7">
        <f>IF(Table1[[#This Row],[Ngày hóa đơn]]&lt;&gt;"",Table1[[#This Row],[Ngày hóa đơn]],Table1[[#This Row],[Ngày hạch toán]])</f>
        <v>45838</v>
      </c>
      <c r="T762" s="8"/>
      <c r="U762" s="7">
        <f>IF(Table1[[#This Row],[Ngày tính CN]]="","",S762+T762)</f>
        <v>45838</v>
      </c>
      <c r="V762" s="71">
        <f ca="1">IF(Table1[[#This Row],[Hạn thanh toán]]="","",IF((U762-NOW())&lt;0,0,(U762-NOW())))</f>
        <v>0</v>
      </c>
      <c r="W762" s="69"/>
      <c r="X762" s="65" t="str">
        <f t="shared" ca="1" si="123"/>
        <v/>
      </c>
      <c r="Y762" s="65" t="str">
        <f t="shared" si="125"/>
        <v>Đã thanh toán</v>
      </c>
      <c r="Z762" s="250">
        <f>Table1[[#This Row],[Hạn thanh toán]]</f>
        <v>45838</v>
      </c>
      <c r="AA762" s="250">
        <f>Table1[[#This Row],[Ngày Thanh toán]]</f>
        <v>45849</v>
      </c>
      <c r="AD762" s="3" t="str">
        <f>IF(Table1[[#This Row],[Mã khách hàng]]="","",VLOOKUP($A762,Ma_KH!$A:$Q,Ma_KH!O$1,0))</f>
        <v>KL.SG</v>
      </c>
      <c r="AE762" s="3" t="str">
        <f>IF(Table1[[#This Row],[Mã khách hàng]]="","",VLOOKUP($A762,Ma_KH!$A:$Q,Ma_KH!P$1,0))</f>
        <v>SG</v>
      </c>
      <c r="AF762" s="3">
        <f>VLOOKUP(A762,Ma_KH!A:Q,Ma_KH!J$1,0)</f>
        <v>0</v>
      </c>
    </row>
    <row r="763" spans="1:32" ht="16.5">
      <c r="A763" s="78" t="s">
        <v>111</v>
      </c>
      <c r="B763" s="78" t="s">
        <v>1226</v>
      </c>
      <c r="C763" s="88">
        <v>45838</v>
      </c>
      <c r="D763" s="89" t="s">
        <v>1338</v>
      </c>
      <c r="E763" s="88"/>
      <c r="F763" s="78"/>
      <c r="G763" s="78" t="s">
        <v>1339</v>
      </c>
      <c r="H763" s="69">
        <v>406420</v>
      </c>
      <c r="I763" s="69">
        <v>81284</v>
      </c>
      <c r="J763" s="69">
        <f>(Table1[[#This Row],[Tiền hàng]]-Table1[[#This Row],[Tiền chiết khấu]])*8%</f>
        <v>26010.880000000001</v>
      </c>
      <c r="K763" s="69">
        <v>351147</v>
      </c>
      <c r="L763" s="8" t="s">
        <v>24</v>
      </c>
      <c r="M763" s="161">
        <v>45876</v>
      </c>
      <c r="N763" s="162" t="s">
        <v>4128</v>
      </c>
      <c r="O763" s="69">
        <f>IF(Table1[[#This Row],[Phân loại]]="Tồn đầu kỳ",Table1[[#This Row],[Tổng giá trị]],0)</f>
        <v>0</v>
      </c>
      <c r="P763" s="8">
        <f>IF(Table1[[#This Row],[Số còn phải thu ĐK]]&lt;&gt;0,0,IF(Table1[[#This Row],[Phân loại]]="Bán hàng",Table1[[#This Row],[Tổng giá trị]],-Table1[[#This Row],[Tổng giá trị]]))</f>
        <v>351147</v>
      </c>
      <c r="Q763" s="18">
        <f t="shared" si="124"/>
        <v>351147</v>
      </c>
      <c r="R763" s="8">
        <f>Table1[[#This Row],[Số còn phải thu ĐK]]+Table1[[#This Row],[Giá Trị HD sau CK]]-Table1[[#This Row],[Số tiền đã thu]]</f>
        <v>0</v>
      </c>
      <c r="S763" s="7">
        <f>IF(Table1[[#This Row],[Ngày hóa đơn]]&lt;&gt;"",Table1[[#This Row],[Ngày hóa đơn]],Table1[[#This Row],[Ngày hạch toán]])</f>
        <v>45838</v>
      </c>
      <c r="T763" s="8"/>
      <c r="U763" s="7">
        <f>IF(Table1[[#This Row],[Ngày tính CN]]="","",S763+T763)</f>
        <v>45838</v>
      </c>
      <c r="V763" s="71">
        <f ca="1">IF(Table1[[#This Row],[Hạn thanh toán]]="","",IF((U763-NOW())&lt;0,0,(U763-NOW())))</f>
        <v>0</v>
      </c>
      <c r="W763" s="69"/>
      <c r="X763" s="65" t="str">
        <f t="shared" ca="1" si="123"/>
        <v/>
      </c>
      <c r="Y763" s="65" t="str">
        <f t="shared" si="125"/>
        <v>Đã thanh toán</v>
      </c>
      <c r="Z763" s="250">
        <f>Table1[[#This Row],[Hạn thanh toán]]</f>
        <v>45838</v>
      </c>
      <c r="AA763" s="250">
        <f>Table1[[#This Row],[Ngày Thanh toán]]</f>
        <v>45876</v>
      </c>
      <c r="AD763" s="3" t="str">
        <f>IF(Table1[[#This Row],[Mã khách hàng]]="","",VLOOKUP($A763,Ma_KH!$A:$Q,Ma_KH!O$1,0))</f>
        <v>KL.SG</v>
      </c>
      <c r="AE763" s="3" t="str">
        <f>IF(Table1[[#This Row],[Mã khách hàng]]="","",VLOOKUP($A763,Ma_KH!$A:$Q,Ma_KH!P$1,0))</f>
        <v>SG</v>
      </c>
      <c r="AF763" s="3">
        <f>VLOOKUP(A763,Ma_KH!A:Q,Ma_KH!J$1,0)</f>
        <v>0</v>
      </c>
    </row>
    <row r="764" spans="1:32" ht="16.5">
      <c r="A764" s="79" t="s">
        <v>111</v>
      </c>
      <c r="B764" s="79" t="s">
        <v>1226</v>
      </c>
      <c r="C764" s="90">
        <v>45840</v>
      </c>
      <c r="D764" s="91" t="s">
        <v>1340</v>
      </c>
      <c r="E764" s="90"/>
      <c r="F764" s="79"/>
      <c r="G764" s="79" t="s">
        <v>1341</v>
      </c>
      <c r="H764" s="69">
        <v>146862</v>
      </c>
      <c r="I764" s="69">
        <v>29372</v>
      </c>
      <c r="J764" s="69">
        <f>(Table1[[#This Row],[Tiền hàng]]-Table1[[#This Row],[Tiền chiết khấu]])*8%</f>
        <v>9399.2000000000007</v>
      </c>
      <c r="K764" s="69">
        <v>126889</v>
      </c>
      <c r="L764" s="8" t="s">
        <v>24</v>
      </c>
      <c r="M764" s="161">
        <v>45876</v>
      </c>
      <c r="N764" s="162" t="s">
        <v>4128</v>
      </c>
      <c r="O764" s="69">
        <f>IF(Table1[[#This Row],[Phân loại]]="Tồn đầu kỳ",Table1[[#This Row],[Tổng giá trị]],0)</f>
        <v>0</v>
      </c>
      <c r="P764" s="8">
        <f>IF(Table1[[#This Row],[Số còn phải thu ĐK]]&lt;&gt;0,0,IF(Table1[[#This Row],[Phân loại]]="Bán hàng",Table1[[#This Row],[Tổng giá trị]],-Table1[[#This Row],[Tổng giá trị]]))</f>
        <v>126889</v>
      </c>
      <c r="Q764" s="18">
        <f t="shared" si="124"/>
        <v>126889</v>
      </c>
      <c r="R764" s="8">
        <f>Table1[[#This Row],[Số còn phải thu ĐK]]+Table1[[#This Row],[Giá Trị HD sau CK]]-Table1[[#This Row],[Số tiền đã thu]]</f>
        <v>0</v>
      </c>
      <c r="S764" s="7">
        <f>IF(Table1[[#This Row],[Ngày hóa đơn]]&lt;&gt;"",Table1[[#This Row],[Ngày hóa đơn]],Table1[[#This Row],[Ngày hạch toán]])</f>
        <v>45840</v>
      </c>
      <c r="T764" s="8"/>
      <c r="U764" s="7">
        <f>IF(Table1[[#This Row],[Ngày tính CN]]="","",S764+T764)</f>
        <v>45840</v>
      </c>
      <c r="V764" s="71">
        <f ca="1">IF(Table1[[#This Row],[Hạn thanh toán]]="","",IF((U764-NOW())&lt;0,0,(U764-NOW())))</f>
        <v>0</v>
      </c>
      <c r="W764" s="69"/>
      <c r="X764" s="65" t="str">
        <f t="shared" ca="1" si="123"/>
        <v/>
      </c>
      <c r="Y764" s="65" t="str">
        <f t="shared" si="125"/>
        <v>Đã thanh toán</v>
      </c>
      <c r="Z764" s="250">
        <f>Table1[[#This Row],[Hạn thanh toán]]</f>
        <v>45840</v>
      </c>
      <c r="AA764" s="250">
        <f>Table1[[#This Row],[Ngày Thanh toán]]</f>
        <v>45876</v>
      </c>
      <c r="AD764" s="3" t="str">
        <f>IF(Table1[[#This Row],[Mã khách hàng]]="","",VLOOKUP($A764,Ma_KH!$A:$Q,Ma_KH!O$1,0))</f>
        <v>KL.SG</v>
      </c>
      <c r="AE764" s="3" t="str">
        <f>IF(Table1[[#This Row],[Mã khách hàng]]="","",VLOOKUP($A764,Ma_KH!$A:$Q,Ma_KH!P$1,0))</f>
        <v>SG</v>
      </c>
      <c r="AF764" s="3">
        <f>VLOOKUP(A764,Ma_KH!A:Q,Ma_KH!J$1,0)</f>
        <v>0</v>
      </c>
    </row>
    <row r="765" spans="1:32" ht="16.5">
      <c r="A765" s="78" t="s">
        <v>111</v>
      </c>
      <c r="B765" s="78" t="s">
        <v>1226</v>
      </c>
      <c r="C765" s="88">
        <v>45868</v>
      </c>
      <c r="D765" s="89" t="s">
        <v>1342</v>
      </c>
      <c r="E765" s="88"/>
      <c r="F765" s="78"/>
      <c r="G765" s="78" t="s">
        <v>1343</v>
      </c>
      <c r="H765" s="69">
        <v>135185</v>
      </c>
      <c r="I765" s="69">
        <v>27037</v>
      </c>
      <c r="J765" s="69">
        <f>(Table1[[#This Row],[Tiền hàng]]-Table1[[#This Row],[Tiền chiết khấu]])*8%</f>
        <v>8651.84</v>
      </c>
      <c r="K765" s="69">
        <v>116800</v>
      </c>
      <c r="L765" s="8" t="s">
        <v>24</v>
      </c>
      <c r="M765" s="161">
        <v>45871</v>
      </c>
      <c r="N765" s="162" t="s">
        <v>4126</v>
      </c>
      <c r="O765" s="69">
        <f>IF(Table1[[#This Row],[Phân loại]]="Tồn đầu kỳ",Table1[[#This Row],[Tổng giá trị]],0)</f>
        <v>0</v>
      </c>
      <c r="P765" s="8">
        <f>IF(Table1[[#This Row],[Số còn phải thu ĐK]]&lt;&gt;0,0,IF(Table1[[#This Row],[Phân loại]]="Bán hàng",Table1[[#This Row],[Tổng giá trị]],-Table1[[#This Row],[Tổng giá trị]]))</f>
        <v>116800</v>
      </c>
      <c r="Q765" s="18">
        <f t="shared" si="124"/>
        <v>116800</v>
      </c>
      <c r="R765" s="8">
        <f>Table1[[#This Row],[Số còn phải thu ĐK]]+Table1[[#This Row],[Giá Trị HD sau CK]]-Table1[[#This Row],[Số tiền đã thu]]</f>
        <v>0</v>
      </c>
      <c r="S765" s="7">
        <f>IF(Table1[[#This Row],[Ngày hóa đơn]]&lt;&gt;"",Table1[[#This Row],[Ngày hóa đơn]],Table1[[#This Row],[Ngày hạch toán]])</f>
        <v>45868</v>
      </c>
      <c r="T765" s="8"/>
      <c r="U765" s="7">
        <f>IF(Table1[[#This Row],[Ngày tính CN]]="","",S765+T765)</f>
        <v>45868</v>
      </c>
      <c r="V765" s="71">
        <f ca="1">IF(Table1[[#This Row],[Hạn thanh toán]]="","",IF((U765-NOW())&lt;0,0,(U765-NOW())))</f>
        <v>0</v>
      </c>
      <c r="W765" s="69"/>
      <c r="X765" s="65" t="str">
        <f t="shared" ca="1" si="123"/>
        <v/>
      </c>
      <c r="Y765" s="65" t="str">
        <f t="shared" si="125"/>
        <v>Đã thanh toán</v>
      </c>
      <c r="Z765" s="250">
        <f>Table1[[#This Row],[Hạn thanh toán]]</f>
        <v>45868</v>
      </c>
      <c r="AA765" s="250">
        <f>Table1[[#This Row],[Ngày Thanh toán]]</f>
        <v>45871</v>
      </c>
      <c r="AD765" s="3" t="str">
        <f>IF(Table1[[#This Row],[Mã khách hàng]]="","",VLOOKUP($A765,Ma_KH!$A:$Q,Ma_KH!O$1,0))</f>
        <v>KL.SG</v>
      </c>
      <c r="AE765" s="3" t="str">
        <f>IF(Table1[[#This Row],[Mã khách hàng]]="","",VLOOKUP($A765,Ma_KH!$A:$Q,Ma_KH!P$1,0))</f>
        <v>SG</v>
      </c>
      <c r="AF765" s="3">
        <f>VLOOKUP(A765,Ma_KH!A:Q,Ma_KH!J$1,0)</f>
        <v>0</v>
      </c>
    </row>
    <row r="766" spans="1:32" ht="16.5">
      <c r="A766" s="79" t="s">
        <v>111</v>
      </c>
      <c r="B766" s="79" t="s">
        <v>1226</v>
      </c>
      <c r="C766" s="90">
        <v>45871</v>
      </c>
      <c r="D766" s="91" t="s">
        <v>1344</v>
      </c>
      <c r="E766" s="90"/>
      <c r="F766" s="79"/>
      <c r="G766" s="79" t="s">
        <v>1345</v>
      </c>
      <c r="H766" s="69">
        <v>222750</v>
      </c>
      <c r="I766" s="69">
        <v>44550</v>
      </c>
      <c r="J766" s="69">
        <f>(Table1[[#This Row],[Tiền hàng]]-Table1[[#This Row],[Tiền chiết khấu]])*8%</f>
        <v>14256</v>
      </c>
      <c r="K766" s="69">
        <v>192456</v>
      </c>
      <c r="L766" s="8" t="s">
        <v>24</v>
      </c>
      <c r="M766" s="161">
        <v>45871</v>
      </c>
      <c r="N766" s="162" t="s">
        <v>4127</v>
      </c>
      <c r="O766" s="69">
        <f>IF(Table1[[#This Row],[Phân loại]]="Tồn đầu kỳ",Table1[[#This Row],[Tổng giá trị]],0)</f>
        <v>0</v>
      </c>
      <c r="P766" s="8">
        <f>IF(Table1[[#This Row],[Số còn phải thu ĐK]]&lt;&gt;0,0,IF(Table1[[#This Row],[Phân loại]]="Bán hàng",Table1[[#This Row],[Tổng giá trị]],-Table1[[#This Row],[Tổng giá trị]]))</f>
        <v>192456</v>
      </c>
      <c r="Q766" s="18">
        <f t="shared" si="124"/>
        <v>192456</v>
      </c>
      <c r="R766" s="8">
        <f>Table1[[#This Row],[Số còn phải thu ĐK]]+Table1[[#This Row],[Giá Trị HD sau CK]]-Table1[[#This Row],[Số tiền đã thu]]</f>
        <v>0</v>
      </c>
      <c r="S766" s="7">
        <f>IF(Table1[[#This Row],[Ngày hóa đơn]]&lt;&gt;"",Table1[[#This Row],[Ngày hóa đơn]],Table1[[#This Row],[Ngày hạch toán]])</f>
        <v>45871</v>
      </c>
      <c r="T766" s="8"/>
      <c r="U766" s="7">
        <f>IF(Table1[[#This Row],[Ngày tính CN]]="","",S766+T766)</f>
        <v>45871</v>
      </c>
      <c r="V766" s="71">
        <f ca="1">IF(Table1[[#This Row],[Hạn thanh toán]]="","",IF((U766-NOW())&lt;0,0,(U766-NOW())))</f>
        <v>0</v>
      </c>
      <c r="W766" s="69"/>
      <c r="X766" s="65" t="str">
        <f t="shared" ca="1" si="123"/>
        <v/>
      </c>
      <c r="Y766" s="65" t="str">
        <f t="shared" si="125"/>
        <v>Đã thanh toán</v>
      </c>
      <c r="Z766" s="250">
        <f>Table1[[#This Row],[Hạn thanh toán]]</f>
        <v>45871</v>
      </c>
      <c r="AA766" s="250">
        <f>Table1[[#This Row],[Ngày Thanh toán]]</f>
        <v>45871</v>
      </c>
      <c r="AD766" s="3" t="str">
        <f>IF(Table1[[#This Row],[Mã khách hàng]]="","",VLOOKUP($A766,Ma_KH!$A:$Q,Ma_KH!O$1,0))</f>
        <v>KL.SG</v>
      </c>
      <c r="AE766" s="3" t="str">
        <f>IF(Table1[[#This Row],[Mã khách hàng]]="","",VLOOKUP($A766,Ma_KH!$A:$Q,Ma_KH!P$1,0))</f>
        <v>SG</v>
      </c>
      <c r="AF766" s="3">
        <f>VLOOKUP(A766,Ma_KH!A:Q,Ma_KH!J$1,0)</f>
        <v>0</v>
      </c>
    </row>
    <row r="767" spans="1:32" ht="16.5">
      <c r="A767" s="78" t="s">
        <v>111</v>
      </c>
      <c r="B767" s="78" t="s">
        <v>1226</v>
      </c>
      <c r="C767" s="88">
        <v>45874</v>
      </c>
      <c r="D767" s="89" t="s">
        <v>1346</v>
      </c>
      <c r="E767" s="88"/>
      <c r="F767" s="78"/>
      <c r="G767" s="78" t="s">
        <v>1347</v>
      </c>
      <c r="H767" s="69">
        <v>74731</v>
      </c>
      <c r="I767" s="69">
        <v>14946</v>
      </c>
      <c r="J767" s="69">
        <f>(Table1[[#This Row],[Tiền hàng]]-Table1[[#This Row],[Tiền chiết khấu]])*8%</f>
        <v>4782.8</v>
      </c>
      <c r="K767" s="69">
        <v>64568</v>
      </c>
      <c r="L767" s="8" t="s">
        <v>24</v>
      </c>
      <c r="M767" s="161">
        <v>45877</v>
      </c>
      <c r="N767" s="162" t="s">
        <v>4129</v>
      </c>
      <c r="O767" s="69">
        <f>IF(Table1[[#This Row],[Phân loại]]="Tồn đầu kỳ",Table1[[#This Row],[Tổng giá trị]],0)</f>
        <v>0</v>
      </c>
      <c r="P767" s="8">
        <f>IF(Table1[[#This Row],[Số còn phải thu ĐK]]&lt;&gt;0,0,IF(Table1[[#This Row],[Phân loại]]="Bán hàng",Table1[[#This Row],[Tổng giá trị]],-Table1[[#This Row],[Tổng giá trị]]))</f>
        <v>64568</v>
      </c>
      <c r="Q767" s="18">
        <f t="shared" si="124"/>
        <v>64568</v>
      </c>
      <c r="R767" s="8">
        <f>Table1[[#This Row],[Số còn phải thu ĐK]]+Table1[[#This Row],[Giá Trị HD sau CK]]-Table1[[#This Row],[Số tiền đã thu]]</f>
        <v>0</v>
      </c>
      <c r="S767" s="7">
        <f>IF(Table1[[#This Row],[Ngày hóa đơn]]&lt;&gt;"",Table1[[#This Row],[Ngày hóa đơn]],Table1[[#This Row],[Ngày hạch toán]])</f>
        <v>45874</v>
      </c>
      <c r="T767" s="8"/>
      <c r="U767" s="7">
        <f>IF(Table1[[#This Row],[Ngày tính CN]]="","",S767+T767)</f>
        <v>45874</v>
      </c>
      <c r="V767" s="71">
        <f ca="1">IF(Table1[[#This Row],[Hạn thanh toán]]="","",IF((U767-NOW())&lt;0,0,(U767-NOW())))</f>
        <v>0</v>
      </c>
      <c r="W767" s="69"/>
      <c r="X767" s="65" t="str">
        <f t="shared" ca="1" si="123"/>
        <v/>
      </c>
      <c r="Y767" s="65" t="str">
        <f t="shared" si="125"/>
        <v>Đã thanh toán</v>
      </c>
      <c r="Z767" s="250">
        <f>Table1[[#This Row],[Hạn thanh toán]]</f>
        <v>45874</v>
      </c>
      <c r="AA767" s="250">
        <f>Table1[[#This Row],[Ngày Thanh toán]]</f>
        <v>45877</v>
      </c>
      <c r="AD767" s="3" t="str">
        <f>IF(Table1[[#This Row],[Mã khách hàng]]="","",VLOOKUP($A767,Ma_KH!$A:$Q,Ma_KH!O$1,0))</f>
        <v>KL.SG</v>
      </c>
      <c r="AE767" s="3" t="str">
        <f>IF(Table1[[#This Row],[Mã khách hàng]]="","",VLOOKUP($A767,Ma_KH!$A:$Q,Ma_KH!P$1,0))</f>
        <v>SG</v>
      </c>
      <c r="AF767" s="3">
        <f>VLOOKUP(A767,Ma_KH!A:Q,Ma_KH!J$1,0)</f>
        <v>0</v>
      </c>
    </row>
    <row r="768" spans="1:32" s="58" customFormat="1" ht="16.5">
      <c r="A768" s="166" t="s">
        <v>111</v>
      </c>
      <c r="B768" s="166" t="s">
        <v>1226</v>
      </c>
      <c r="C768" s="171">
        <v>45875</v>
      </c>
      <c r="D768" s="172" t="s">
        <v>1348</v>
      </c>
      <c r="E768" s="171"/>
      <c r="F768" s="166"/>
      <c r="G768" s="166" t="s">
        <v>1349</v>
      </c>
      <c r="H768" s="54">
        <v>135185</v>
      </c>
      <c r="I768" s="54">
        <v>27037</v>
      </c>
      <c r="J768" s="54">
        <f>(Table1[[#This Row],[Tiền hàng]]-Table1[[#This Row],[Tiền chiết khấu]])*8%</f>
        <v>8651.84</v>
      </c>
      <c r="K768" s="54">
        <v>116800</v>
      </c>
      <c r="L768" s="55" t="s">
        <v>24</v>
      </c>
      <c r="M768" s="56"/>
      <c r="N768" s="55"/>
      <c r="O768" s="54">
        <f>IF(Table1[[#This Row],[Phân loại]]="Tồn đầu kỳ",Table1[[#This Row],[Tổng giá trị]],0)</f>
        <v>0</v>
      </c>
      <c r="P768" s="55">
        <f>IF(Table1[[#This Row],[Số còn phải thu ĐK]]&lt;&gt;0,0,IF(Table1[[#This Row],[Phân loại]]="Bán hàng",Table1[[#This Row],[Tổng giá trị]],-Table1[[#This Row],[Tổng giá trị]]))</f>
        <v>116800</v>
      </c>
      <c r="Q768" s="18">
        <f t="shared" si="124"/>
        <v>0</v>
      </c>
      <c r="R768" s="55">
        <f>Table1[[#This Row],[Số còn phải thu ĐK]]+Table1[[#This Row],[Giá Trị HD sau CK]]-Table1[[#This Row],[Số tiền đã thu]]</f>
        <v>116800</v>
      </c>
      <c r="S768" s="56">
        <f>IF(Table1[[#This Row],[Ngày hóa đơn]]&lt;&gt;"",Table1[[#This Row],[Ngày hóa đơn]],Table1[[#This Row],[Ngày hạch toán]])</f>
        <v>45875</v>
      </c>
      <c r="T768" s="55"/>
      <c r="U768" s="56">
        <f>IF(Table1[[#This Row],[Ngày tính CN]]="","",S768+T768)</f>
        <v>45875</v>
      </c>
      <c r="V768" s="57">
        <f ca="1">IF(Table1[[#This Row],[Hạn thanh toán]]="","",IF((U768-NOW())&lt;0,0,(U768-NOW())))</f>
        <v>0</v>
      </c>
      <c r="W768" s="54"/>
      <c r="X768" s="65">
        <f t="shared" ca="1" si="123"/>
        <v>126.36242152778141</v>
      </c>
      <c r="Y768" s="109" t="str">
        <f t="shared" ca="1" si="125"/>
        <v>Nợ quá hạn hơn 120 ngày có khả năng mất thanh toán</v>
      </c>
      <c r="Z768" s="254">
        <f>Table1[[#This Row],[Hạn thanh toán]]</f>
        <v>45875</v>
      </c>
      <c r="AA768" s="254">
        <f>Table1[[#This Row],[Ngày Thanh toán]]</f>
        <v>0</v>
      </c>
      <c r="AD768" s="3" t="str">
        <f>IF(Table1[[#This Row],[Mã khách hàng]]="","",VLOOKUP($A768,Ma_KH!$A:$Q,Ma_KH!O$1,0))</f>
        <v>KL.SG</v>
      </c>
      <c r="AE768" s="3" t="str">
        <f>IF(Table1[[#This Row],[Mã khách hàng]]="","",VLOOKUP($A768,Ma_KH!$A:$Q,Ma_KH!P$1,0))</f>
        <v>SG</v>
      </c>
      <c r="AF768" s="58">
        <f>VLOOKUP(A768,Ma_KH!A:Q,Ma_KH!J$1,0)</f>
        <v>0</v>
      </c>
    </row>
    <row r="769" spans="1:32" ht="16.5">
      <c r="A769" s="79" t="s">
        <v>111</v>
      </c>
      <c r="B769" s="79" t="s">
        <v>1226</v>
      </c>
      <c r="C769" s="90">
        <v>45882</v>
      </c>
      <c r="D769" s="91" t="s">
        <v>1350</v>
      </c>
      <c r="E769" s="90"/>
      <c r="F769" s="79"/>
      <c r="G769" s="79" t="s">
        <v>1351</v>
      </c>
      <c r="H769" s="69">
        <v>1689800</v>
      </c>
      <c r="I769" s="69">
        <v>253470</v>
      </c>
      <c r="J769" s="69">
        <f>(Table1[[#This Row],[Tiền hàng]]-Table1[[#This Row],[Tiền chiết khấu]])*8%</f>
        <v>114906.40000000001</v>
      </c>
      <c r="K769" s="69">
        <v>1551236</v>
      </c>
      <c r="L769" s="8" t="s">
        <v>24</v>
      </c>
      <c r="M769" s="161">
        <v>45882</v>
      </c>
      <c r="N769" s="162" t="s">
        <v>4130</v>
      </c>
      <c r="O769" s="69">
        <f>IF(Table1[[#This Row],[Phân loại]]="Tồn đầu kỳ",Table1[[#This Row],[Tổng giá trị]],0)</f>
        <v>0</v>
      </c>
      <c r="P769" s="8">
        <f>IF(Table1[[#This Row],[Số còn phải thu ĐK]]&lt;&gt;0,0,IF(Table1[[#This Row],[Phân loại]]="Bán hàng",Table1[[#This Row],[Tổng giá trị]],-Table1[[#This Row],[Tổng giá trị]]))</f>
        <v>1551236</v>
      </c>
      <c r="Q769" s="18">
        <f t="shared" si="124"/>
        <v>1551236</v>
      </c>
      <c r="R769" s="8">
        <f>Table1[[#This Row],[Số còn phải thu ĐK]]+Table1[[#This Row],[Giá Trị HD sau CK]]-Table1[[#This Row],[Số tiền đã thu]]</f>
        <v>0</v>
      </c>
      <c r="S769" s="7">
        <f>IF(Table1[[#This Row],[Ngày hóa đơn]]&lt;&gt;"",Table1[[#This Row],[Ngày hóa đơn]],Table1[[#This Row],[Ngày hạch toán]])</f>
        <v>45882</v>
      </c>
      <c r="T769" s="8"/>
      <c r="U769" s="7">
        <f>IF(Table1[[#This Row],[Ngày tính CN]]="","",S769+T769)</f>
        <v>45882</v>
      </c>
      <c r="V769" s="71">
        <f ca="1">IF(Table1[[#This Row],[Hạn thanh toán]]="","",IF((U769-NOW())&lt;0,0,(U769-NOW())))</f>
        <v>0</v>
      </c>
      <c r="W769" s="69"/>
      <c r="X769" s="65" t="str">
        <f t="shared" ca="1" si="123"/>
        <v/>
      </c>
      <c r="Y769" s="65" t="str">
        <f t="shared" si="125"/>
        <v>Đã thanh toán</v>
      </c>
      <c r="Z769" s="250">
        <f>Table1[[#This Row],[Hạn thanh toán]]</f>
        <v>45882</v>
      </c>
      <c r="AA769" s="250">
        <f>Table1[[#This Row],[Ngày Thanh toán]]</f>
        <v>45882</v>
      </c>
      <c r="AD769" s="3" t="str">
        <f>IF(Table1[[#This Row],[Mã khách hàng]]="","",VLOOKUP($A769,Ma_KH!$A:$Q,Ma_KH!O$1,0))</f>
        <v>KL.SG</v>
      </c>
      <c r="AE769" s="3" t="str">
        <f>IF(Table1[[#This Row],[Mã khách hàng]]="","",VLOOKUP($A769,Ma_KH!$A:$Q,Ma_KH!P$1,0))</f>
        <v>SG</v>
      </c>
      <c r="AF769" s="3">
        <f>VLOOKUP(A769,Ma_KH!A:Q,Ma_KH!J$1,0)</f>
        <v>0</v>
      </c>
    </row>
    <row r="770" spans="1:32" ht="16.5">
      <c r="A770" s="79" t="s">
        <v>111</v>
      </c>
      <c r="B770" s="79" t="s">
        <v>1226</v>
      </c>
      <c r="C770" s="90">
        <v>45885</v>
      </c>
      <c r="D770" s="91" t="s">
        <v>1352</v>
      </c>
      <c r="E770" s="90"/>
      <c r="F770" s="79"/>
      <c r="G770" s="79" t="s">
        <v>1353</v>
      </c>
      <c r="H770" s="69">
        <v>3860000</v>
      </c>
      <c r="I770" s="69">
        <v>0</v>
      </c>
      <c r="J770" s="69">
        <f>(Table1[[#This Row],[Tiền hàng]]-Table1[[#This Row],[Tiền chiết khấu]])*8%</f>
        <v>308800</v>
      </c>
      <c r="K770" s="69">
        <v>3860000</v>
      </c>
      <c r="L770" s="8" t="s">
        <v>24</v>
      </c>
      <c r="M770" s="7">
        <v>45885</v>
      </c>
      <c r="N770" s="8" t="s">
        <v>4166</v>
      </c>
      <c r="O770" s="69">
        <f>IF(Table1[[#This Row],[Phân loại]]="Tồn đầu kỳ",Table1[[#This Row],[Tổng giá trị]],0)</f>
        <v>0</v>
      </c>
      <c r="P770" s="8">
        <f>IF(Table1[[#This Row],[Số còn phải thu ĐK]]&lt;&gt;0,0,IF(Table1[[#This Row],[Phân loại]]="Bán hàng",Table1[[#This Row],[Tổng giá trị]],-Table1[[#This Row],[Tổng giá trị]]))</f>
        <v>3860000</v>
      </c>
      <c r="Q770" s="18">
        <f t="shared" si="124"/>
        <v>3860000</v>
      </c>
      <c r="R770" s="8">
        <f>Table1[[#This Row],[Số còn phải thu ĐK]]+Table1[[#This Row],[Giá Trị HD sau CK]]-Table1[[#This Row],[Số tiền đã thu]]</f>
        <v>0</v>
      </c>
      <c r="S770" s="7">
        <f>IF(Table1[[#This Row],[Ngày hóa đơn]]&lt;&gt;"",Table1[[#This Row],[Ngày hóa đơn]],Table1[[#This Row],[Ngày hạch toán]])</f>
        <v>45885</v>
      </c>
      <c r="T770" s="8"/>
      <c r="U770" s="7">
        <f>IF(Table1[[#This Row],[Ngày tính CN]]="","",S770+T770)</f>
        <v>45885</v>
      </c>
      <c r="V770" s="71">
        <f ca="1">IF(Table1[[#This Row],[Hạn thanh toán]]="","",IF((U770-NOW())&lt;0,0,(U770-NOW())))</f>
        <v>0</v>
      </c>
      <c r="W770" s="69"/>
      <c r="X770" s="65" t="str">
        <f t="shared" ca="1" si="123"/>
        <v/>
      </c>
      <c r="Y770" s="65" t="str">
        <f t="shared" si="125"/>
        <v>Đã thanh toán</v>
      </c>
      <c r="Z770" s="250">
        <f>Table1[[#This Row],[Hạn thanh toán]]</f>
        <v>45885</v>
      </c>
      <c r="AA770" s="250">
        <f>Table1[[#This Row],[Ngày Thanh toán]]</f>
        <v>45885</v>
      </c>
      <c r="AD770" s="3" t="str">
        <f>IF(Table1[[#This Row],[Mã khách hàng]]="","",VLOOKUP($A770,Ma_KH!$A:$Q,Ma_KH!O$1,0))</f>
        <v>KL.SG</v>
      </c>
      <c r="AE770" s="3" t="str">
        <f>IF(Table1[[#This Row],[Mã khách hàng]]="","",VLOOKUP($A770,Ma_KH!$A:$Q,Ma_KH!P$1,0))</f>
        <v>SG</v>
      </c>
      <c r="AF770" s="3">
        <f>VLOOKUP(A770,Ma_KH!A:Q,Ma_KH!J$1,0)</f>
        <v>0</v>
      </c>
    </row>
    <row r="771" spans="1:32" ht="16.5">
      <c r="A771" s="78" t="s">
        <v>111</v>
      </c>
      <c r="B771" s="78" t="s">
        <v>1226</v>
      </c>
      <c r="C771" s="88">
        <v>45889</v>
      </c>
      <c r="D771" s="89" t="s">
        <v>1354</v>
      </c>
      <c r="E771" s="88"/>
      <c r="F771" s="78"/>
      <c r="G771" s="78" t="s">
        <v>1355</v>
      </c>
      <c r="H771" s="69">
        <v>1453700</v>
      </c>
      <c r="I771" s="69">
        <v>218055</v>
      </c>
      <c r="J771" s="69">
        <f>(Table1[[#This Row],[Tiền hàng]]-Table1[[#This Row],[Tiền chiết khấu]])*8%</f>
        <v>98851.6</v>
      </c>
      <c r="K771" s="69">
        <v>1334497</v>
      </c>
      <c r="L771" s="8" t="s">
        <v>24</v>
      </c>
      <c r="M771" s="161">
        <v>45888</v>
      </c>
      <c r="N771" s="162" t="s">
        <v>4132</v>
      </c>
      <c r="O771" s="69">
        <f>IF(Table1[[#This Row],[Phân loại]]="Tồn đầu kỳ",Table1[[#This Row],[Tổng giá trị]],0)</f>
        <v>0</v>
      </c>
      <c r="P771" s="8">
        <f>IF(Table1[[#This Row],[Số còn phải thu ĐK]]&lt;&gt;0,0,IF(Table1[[#This Row],[Phân loại]]="Bán hàng",Table1[[#This Row],[Tổng giá trị]],-Table1[[#This Row],[Tổng giá trị]]))</f>
        <v>1334497</v>
      </c>
      <c r="Q771" s="18">
        <f t="shared" si="124"/>
        <v>1334497</v>
      </c>
      <c r="R771" s="8">
        <f>Table1[[#This Row],[Số còn phải thu ĐK]]+Table1[[#This Row],[Giá Trị HD sau CK]]-Table1[[#This Row],[Số tiền đã thu]]</f>
        <v>0</v>
      </c>
      <c r="S771" s="7">
        <f>IF(Table1[[#This Row],[Ngày hóa đơn]]&lt;&gt;"",Table1[[#This Row],[Ngày hóa đơn]],Table1[[#This Row],[Ngày hạch toán]])</f>
        <v>45889</v>
      </c>
      <c r="T771" s="8"/>
      <c r="U771" s="7">
        <f>IF(Table1[[#This Row],[Ngày tính CN]]="","",S771+T771)</f>
        <v>45889</v>
      </c>
      <c r="V771" s="71">
        <f ca="1">IF(Table1[[#This Row],[Hạn thanh toán]]="","",IF((U771-NOW())&lt;0,0,(U771-NOW())))</f>
        <v>0</v>
      </c>
      <c r="W771" s="69"/>
      <c r="X771" s="65" t="str">
        <f t="shared" ca="1" si="123"/>
        <v/>
      </c>
      <c r="Y771" s="65" t="str">
        <f t="shared" si="125"/>
        <v>Đã thanh toán</v>
      </c>
      <c r="Z771" s="250">
        <f>Table1[[#This Row],[Hạn thanh toán]]</f>
        <v>45889</v>
      </c>
      <c r="AA771" s="250">
        <f>Table1[[#This Row],[Ngày Thanh toán]]</f>
        <v>45888</v>
      </c>
      <c r="AD771" s="3" t="str">
        <f>IF(Table1[[#This Row],[Mã khách hàng]]="","",VLOOKUP($A771,Ma_KH!$A:$Q,Ma_KH!O$1,0))</f>
        <v>KL.SG</v>
      </c>
      <c r="AE771" s="3" t="str">
        <f>IF(Table1[[#This Row],[Mã khách hàng]]="","",VLOOKUP($A771,Ma_KH!$A:$Q,Ma_KH!P$1,0))</f>
        <v>SG</v>
      </c>
      <c r="AF771" s="3">
        <f>VLOOKUP(A771,Ma_KH!A:Q,Ma_KH!J$1,0)</f>
        <v>0</v>
      </c>
    </row>
    <row r="772" spans="1:32" ht="16.5">
      <c r="A772" s="78" t="s">
        <v>111</v>
      </c>
      <c r="B772" s="78" t="s">
        <v>1226</v>
      </c>
      <c r="C772" s="88">
        <v>45889</v>
      </c>
      <c r="D772" s="89" t="s">
        <v>1356</v>
      </c>
      <c r="E772" s="88"/>
      <c r="F772" s="78"/>
      <c r="G772" s="78" t="s">
        <v>1357</v>
      </c>
      <c r="H772" s="69">
        <v>1013880</v>
      </c>
      <c r="I772" s="69">
        <v>152082</v>
      </c>
      <c r="J772" s="69">
        <f>(Table1[[#This Row],[Tiền hàng]]-Table1[[#This Row],[Tiền chiết khấu]])*8%</f>
        <v>68943.839999999997</v>
      </c>
      <c r="K772" s="69">
        <v>930742</v>
      </c>
      <c r="L772" s="8" t="s">
        <v>24</v>
      </c>
      <c r="M772" s="161">
        <v>45888</v>
      </c>
      <c r="N772" s="162" t="s">
        <v>4131</v>
      </c>
      <c r="O772" s="69">
        <f>IF(Table1[[#This Row],[Phân loại]]="Tồn đầu kỳ",Table1[[#This Row],[Tổng giá trị]],0)</f>
        <v>0</v>
      </c>
      <c r="P772" s="8">
        <f>IF(Table1[[#This Row],[Số còn phải thu ĐK]]&lt;&gt;0,0,IF(Table1[[#This Row],[Phân loại]]="Bán hàng",Table1[[#This Row],[Tổng giá trị]],-Table1[[#This Row],[Tổng giá trị]]))</f>
        <v>930742</v>
      </c>
      <c r="Q772" s="18">
        <f t="shared" si="124"/>
        <v>930742</v>
      </c>
      <c r="R772" s="8">
        <f>Table1[[#This Row],[Số còn phải thu ĐK]]+Table1[[#This Row],[Giá Trị HD sau CK]]-Table1[[#This Row],[Số tiền đã thu]]</f>
        <v>0</v>
      </c>
      <c r="S772" s="7">
        <f>IF(Table1[[#This Row],[Ngày hóa đơn]]&lt;&gt;"",Table1[[#This Row],[Ngày hóa đơn]],Table1[[#This Row],[Ngày hạch toán]])</f>
        <v>45889</v>
      </c>
      <c r="T772" s="8"/>
      <c r="U772" s="7">
        <f>IF(Table1[[#This Row],[Ngày tính CN]]="","",S772+T772)</f>
        <v>45889</v>
      </c>
      <c r="V772" s="71">
        <f ca="1">IF(Table1[[#This Row],[Hạn thanh toán]]="","",IF((U772-NOW())&lt;0,0,(U772-NOW())))</f>
        <v>0</v>
      </c>
      <c r="W772" s="69"/>
      <c r="X772" s="65" t="str">
        <f t="shared" ca="1" si="123"/>
        <v/>
      </c>
      <c r="Y772" s="65" t="str">
        <f t="shared" si="125"/>
        <v>Đã thanh toán</v>
      </c>
      <c r="Z772" s="250">
        <f>Table1[[#This Row],[Hạn thanh toán]]</f>
        <v>45889</v>
      </c>
      <c r="AA772" s="250">
        <f>Table1[[#This Row],[Ngày Thanh toán]]</f>
        <v>45888</v>
      </c>
      <c r="AD772" s="3" t="str">
        <f>IF(Table1[[#This Row],[Mã khách hàng]]="","",VLOOKUP($A772,Ma_KH!$A:$Q,Ma_KH!O$1,0))</f>
        <v>KL.SG</v>
      </c>
      <c r="AE772" s="3" t="str">
        <f>IF(Table1[[#This Row],[Mã khách hàng]]="","",VLOOKUP($A772,Ma_KH!$A:$Q,Ma_KH!P$1,0))</f>
        <v>SG</v>
      </c>
      <c r="AF772" s="3">
        <f>VLOOKUP(A772,Ma_KH!A:Q,Ma_KH!J$1,0)</f>
        <v>0</v>
      </c>
    </row>
    <row r="773" spans="1:32" ht="16.5">
      <c r="A773" s="78" t="s">
        <v>111</v>
      </c>
      <c r="B773" s="78" t="s">
        <v>1226</v>
      </c>
      <c r="C773" s="88">
        <v>45890</v>
      </c>
      <c r="D773" s="89" t="s">
        <v>1358</v>
      </c>
      <c r="E773" s="88"/>
      <c r="F773" s="78"/>
      <c r="G773" s="78" t="s">
        <v>1359</v>
      </c>
      <c r="H773" s="69">
        <v>594000</v>
      </c>
      <c r="I773" s="69">
        <v>118800</v>
      </c>
      <c r="J773" s="69">
        <f>(Table1[[#This Row],[Tiền hàng]]-Table1[[#This Row],[Tiền chiết khấu]])*8%</f>
        <v>38016</v>
      </c>
      <c r="K773" s="69">
        <v>513216</v>
      </c>
      <c r="L773" s="8" t="s">
        <v>24</v>
      </c>
      <c r="M773" s="161">
        <v>45905</v>
      </c>
      <c r="N773" s="162" t="s">
        <v>4136</v>
      </c>
      <c r="O773" s="69">
        <f>IF(Table1[[#This Row],[Phân loại]]="Tồn đầu kỳ",Table1[[#This Row],[Tổng giá trị]],0)</f>
        <v>0</v>
      </c>
      <c r="P773" s="8">
        <f>IF(Table1[[#This Row],[Số còn phải thu ĐK]]&lt;&gt;0,0,IF(Table1[[#This Row],[Phân loại]]="Bán hàng",Table1[[#This Row],[Tổng giá trị]],-Table1[[#This Row],[Tổng giá trị]]))</f>
        <v>513216</v>
      </c>
      <c r="Q773" s="18">
        <f t="shared" si="124"/>
        <v>513216</v>
      </c>
      <c r="R773" s="8">
        <f>Table1[[#This Row],[Số còn phải thu ĐK]]+Table1[[#This Row],[Giá Trị HD sau CK]]-Table1[[#This Row],[Số tiền đã thu]]</f>
        <v>0</v>
      </c>
      <c r="S773" s="7">
        <f>IF(Table1[[#This Row],[Ngày hóa đơn]]&lt;&gt;"",Table1[[#This Row],[Ngày hóa đơn]],Table1[[#This Row],[Ngày hạch toán]])</f>
        <v>45890</v>
      </c>
      <c r="T773" s="8"/>
      <c r="U773" s="7">
        <f>IF(Table1[[#This Row],[Ngày tính CN]]="","",S773+T773)</f>
        <v>45890</v>
      </c>
      <c r="V773" s="71">
        <f ca="1">IF(Table1[[#This Row],[Hạn thanh toán]]="","",IF((U773-NOW())&lt;0,0,(U773-NOW())))</f>
        <v>0</v>
      </c>
      <c r="W773" s="69"/>
      <c r="X773" s="65" t="str">
        <f t="shared" ca="1" si="123"/>
        <v/>
      </c>
      <c r="Y773" s="65" t="str">
        <f t="shared" si="125"/>
        <v>Đã thanh toán</v>
      </c>
      <c r="Z773" s="250">
        <f>Table1[[#This Row],[Hạn thanh toán]]</f>
        <v>45890</v>
      </c>
      <c r="AA773" s="250">
        <f>Table1[[#This Row],[Ngày Thanh toán]]</f>
        <v>45905</v>
      </c>
      <c r="AD773" s="3" t="str">
        <f>IF(Table1[[#This Row],[Mã khách hàng]]="","",VLOOKUP($A773,Ma_KH!$A:$Q,Ma_KH!O$1,0))</f>
        <v>KL.SG</v>
      </c>
      <c r="AE773" s="3" t="str">
        <f>IF(Table1[[#This Row],[Mã khách hàng]]="","",VLOOKUP($A773,Ma_KH!$A:$Q,Ma_KH!P$1,0))</f>
        <v>SG</v>
      </c>
      <c r="AF773" s="3">
        <f>VLOOKUP(A773,Ma_KH!A:Q,Ma_KH!J$1,0)</f>
        <v>0</v>
      </c>
    </row>
    <row r="774" spans="1:32" s="58" customFormat="1" ht="16.5">
      <c r="A774" s="117" t="s">
        <v>111</v>
      </c>
      <c r="B774" s="117" t="s">
        <v>1226</v>
      </c>
      <c r="C774" s="169">
        <v>45891</v>
      </c>
      <c r="D774" s="170" t="s">
        <v>1360</v>
      </c>
      <c r="E774" s="169"/>
      <c r="F774" s="117"/>
      <c r="G774" s="117" t="s">
        <v>1361</v>
      </c>
      <c r="H774" s="54">
        <v>3986822</v>
      </c>
      <c r="I774" s="54">
        <v>0</v>
      </c>
      <c r="J774" s="54">
        <f>(Table1[[#This Row],[Tiền hàng]]-Table1[[#This Row],[Tiền chiết khấu]])*8%</f>
        <v>318945.76</v>
      </c>
      <c r="K774" s="54">
        <v>4305768</v>
      </c>
      <c r="L774" s="55" t="s">
        <v>24</v>
      </c>
      <c r="M774" s="56"/>
      <c r="N774" s="55"/>
      <c r="O774" s="54">
        <f>IF(Table1[[#This Row],[Phân loại]]="Tồn đầu kỳ",Table1[[#This Row],[Tổng giá trị]],0)</f>
        <v>0</v>
      </c>
      <c r="P774" s="55">
        <f>IF(Table1[[#This Row],[Số còn phải thu ĐK]]&lt;&gt;0,0,IF(Table1[[#This Row],[Phân loại]]="Bán hàng",Table1[[#This Row],[Tổng giá trị]],-Table1[[#This Row],[Tổng giá trị]]))</f>
        <v>4305768</v>
      </c>
      <c r="Q774" s="18">
        <f t="shared" si="124"/>
        <v>0</v>
      </c>
      <c r="R774" s="55">
        <f>Table1[[#This Row],[Số còn phải thu ĐK]]+Table1[[#This Row],[Giá Trị HD sau CK]]-Table1[[#This Row],[Số tiền đã thu]]</f>
        <v>4305768</v>
      </c>
      <c r="S774" s="56">
        <f>IF(Table1[[#This Row],[Ngày hóa đơn]]&lt;&gt;"",Table1[[#This Row],[Ngày hóa đơn]],Table1[[#This Row],[Ngày hạch toán]])</f>
        <v>45891</v>
      </c>
      <c r="T774" s="55"/>
      <c r="U774" s="56">
        <f>IF(Table1[[#This Row],[Ngày tính CN]]="","",S774+T774)</f>
        <v>45891</v>
      </c>
      <c r="V774" s="57">
        <f ca="1">IF(Table1[[#This Row],[Hạn thanh toán]]="","",IF((U774-NOW())&lt;0,0,(U774-NOW())))</f>
        <v>0</v>
      </c>
      <c r="W774" s="54"/>
      <c r="X774" s="65">
        <f t="shared" ca="1" si="123"/>
        <v>110.36242152778141</v>
      </c>
      <c r="Y774" s="109" t="str">
        <f t="shared" ca="1" si="125"/>
        <v>Nợ quá hạn từ 90 ngày đến 120 ngày</v>
      </c>
      <c r="Z774" s="254">
        <f>Table1[[#This Row],[Hạn thanh toán]]</f>
        <v>45891</v>
      </c>
      <c r="AA774" s="254">
        <f>Table1[[#This Row],[Ngày Thanh toán]]</f>
        <v>0</v>
      </c>
      <c r="AD774" s="3" t="str">
        <f>IF(Table1[[#This Row],[Mã khách hàng]]="","",VLOOKUP($A774,Ma_KH!$A:$Q,Ma_KH!O$1,0))</f>
        <v>KL.SG</v>
      </c>
      <c r="AE774" s="3" t="str">
        <f>IF(Table1[[#This Row],[Mã khách hàng]]="","",VLOOKUP($A774,Ma_KH!$A:$Q,Ma_KH!P$1,0))</f>
        <v>SG</v>
      </c>
      <c r="AF774" s="58">
        <f>VLOOKUP(A774,Ma_KH!A:Q,Ma_KH!J$1,0)</f>
        <v>0</v>
      </c>
    </row>
    <row r="775" spans="1:32" ht="16.5">
      <c r="A775" s="78" t="s">
        <v>111</v>
      </c>
      <c r="B775" s="78" t="s">
        <v>1226</v>
      </c>
      <c r="C775" s="88">
        <v>45895</v>
      </c>
      <c r="D775" s="89" t="s">
        <v>1362</v>
      </c>
      <c r="E775" s="88"/>
      <c r="F775" s="78"/>
      <c r="G775" s="78" t="s">
        <v>1363</v>
      </c>
      <c r="H775" s="69">
        <v>780000</v>
      </c>
      <c r="I775" s="69">
        <v>10000</v>
      </c>
      <c r="J775" s="69">
        <f>(Table1[[#This Row],[Tiền hàng]]-Table1[[#This Row],[Tiền chiết khấu]])*8%</f>
        <v>61600</v>
      </c>
      <c r="K775" s="69">
        <v>770000</v>
      </c>
      <c r="L775" s="8" t="s">
        <v>24</v>
      </c>
      <c r="M775" s="7">
        <v>45899</v>
      </c>
      <c r="N775" s="8" t="s">
        <v>4167</v>
      </c>
      <c r="O775" s="69">
        <f>IF(Table1[[#This Row],[Phân loại]]="Tồn đầu kỳ",Table1[[#This Row],[Tổng giá trị]],0)</f>
        <v>0</v>
      </c>
      <c r="P775" s="8">
        <f>IF(Table1[[#This Row],[Số còn phải thu ĐK]]&lt;&gt;0,0,IF(Table1[[#This Row],[Phân loại]]="Bán hàng",Table1[[#This Row],[Tổng giá trị]],-Table1[[#This Row],[Tổng giá trị]]))</f>
        <v>770000</v>
      </c>
      <c r="Q775" s="18">
        <f t="shared" si="124"/>
        <v>770000</v>
      </c>
      <c r="R775" s="8">
        <f>Table1[[#This Row],[Số còn phải thu ĐK]]+Table1[[#This Row],[Giá Trị HD sau CK]]-Table1[[#This Row],[Số tiền đã thu]]</f>
        <v>0</v>
      </c>
      <c r="S775" s="7">
        <f>IF(Table1[[#This Row],[Ngày hóa đơn]]&lt;&gt;"",Table1[[#This Row],[Ngày hóa đơn]],Table1[[#This Row],[Ngày hạch toán]])</f>
        <v>45895</v>
      </c>
      <c r="T775" s="8"/>
      <c r="U775" s="7">
        <f>IF(Table1[[#This Row],[Ngày tính CN]]="","",S775+T775)</f>
        <v>45895</v>
      </c>
      <c r="V775" s="71">
        <f ca="1">IF(Table1[[#This Row],[Hạn thanh toán]]="","",IF((U775-NOW())&lt;0,0,(U775-NOW())))</f>
        <v>0</v>
      </c>
      <c r="W775" s="69"/>
      <c r="X775" s="65" t="str">
        <f t="shared" ca="1" si="123"/>
        <v/>
      </c>
      <c r="Y775" s="65" t="str">
        <f t="shared" si="125"/>
        <v>Đã thanh toán</v>
      </c>
      <c r="Z775" s="250">
        <f>Table1[[#This Row],[Hạn thanh toán]]</f>
        <v>45895</v>
      </c>
      <c r="AA775" s="250">
        <f>Table1[[#This Row],[Ngày Thanh toán]]</f>
        <v>45899</v>
      </c>
      <c r="AD775" s="3" t="str">
        <f>IF(Table1[[#This Row],[Mã khách hàng]]="","",VLOOKUP($A775,Ma_KH!$A:$Q,Ma_KH!O$1,0))</f>
        <v>KL.SG</v>
      </c>
      <c r="AE775" s="3" t="str">
        <f>IF(Table1[[#This Row],[Mã khách hàng]]="","",VLOOKUP($A775,Ma_KH!$A:$Q,Ma_KH!P$1,0))</f>
        <v>SG</v>
      </c>
      <c r="AF775" s="3">
        <f>VLOOKUP(A775,Ma_KH!A:Q,Ma_KH!J$1,0)</f>
        <v>0</v>
      </c>
    </row>
    <row r="776" spans="1:32" ht="16.5">
      <c r="A776" s="79" t="s">
        <v>111</v>
      </c>
      <c r="B776" s="79" t="s">
        <v>1226</v>
      </c>
      <c r="C776" s="90">
        <v>45896</v>
      </c>
      <c r="D776" s="91" t="s">
        <v>1364</v>
      </c>
      <c r="E776" s="90"/>
      <c r="F776" s="79"/>
      <c r="G776" s="79" t="s">
        <v>1365</v>
      </c>
      <c r="H776" s="69">
        <v>3571980</v>
      </c>
      <c r="I776" s="69">
        <v>357198</v>
      </c>
      <c r="J776" s="69">
        <f>(Table1[[#This Row],[Tiền hàng]]-Table1[[#This Row],[Tiền chiết khấu]])*8%</f>
        <v>257182.56</v>
      </c>
      <c r="K776" s="69">
        <v>3471965</v>
      </c>
      <c r="L776" s="8" t="s">
        <v>24</v>
      </c>
      <c r="M776" s="161">
        <v>45896</v>
      </c>
      <c r="N776" s="162" t="s">
        <v>4133</v>
      </c>
      <c r="O776" s="69">
        <f>IF(Table1[[#This Row],[Phân loại]]="Tồn đầu kỳ",Table1[[#This Row],[Tổng giá trị]],0)</f>
        <v>0</v>
      </c>
      <c r="P776" s="8">
        <f>IF(Table1[[#This Row],[Số còn phải thu ĐK]]&lt;&gt;0,0,IF(Table1[[#This Row],[Phân loại]]="Bán hàng",Table1[[#This Row],[Tổng giá trị]],-Table1[[#This Row],[Tổng giá trị]]))</f>
        <v>3471965</v>
      </c>
      <c r="Q776" s="18">
        <f t="shared" si="124"/>
        <v>3471965</v>
      </c>
      <c r="R776" s="8">
        <f>Table1[[#This Row],[Số còn phải thu ĐK]]+Table1[[#This Row],[Giá Trị HD sau CK]]-Table1[[#This Row],[Số tiền đã thu]]</f>
        <v>0</v>
      </c>
      <c r="S776" s="7">
        <f>IF(Table1[[#This Row],[Ngày hóa đơn]]&lt;&gt;"",Table1[[#This Row],[Ngày hóa đơn]],Table1[[#This Row],[Ngày hạch toán]])</f>
        <v>45896</v>
      </c>
      <c r="T776" s="8"/>
      <c r="U776" s="7">
        <f>IF(Table1[[#This Row],[Ngày tính CN]]="","",S776+T776)</f>
        <v>45896</v>
      </c>
      <c r="V776" s="71">
        <f ca="1">IF(Table1[[#This Row],[Hạn thanh toán]]="","",IF((U776-NOW())&lt;0,0,(U776-NOW())))</f>
        <v>0</v>
      </c>
      <c r="W776" s="69"/>
      <c r="X776" s="65" t="str">
        <f t="shared" ca="1" si="123"/>
        <v/>
      </c>
      <c r="Y776" s="65" t="str">
        <f t="shared" si="125"/>
        <v>Đã thanh toán</v>
      </c>
      <c r="Z776" s="250">
        <f>Table1[[#This Row],[Hạn thanh toán]]</f>
        <v>45896</v>
      </c>
      <c r="AA776" s="250">
        <f>Table1[[#This Row],[Ngày Thanh toán]]</f>
        <v>45896</v>
      </c>
      <c r="AD776" s="3" t="str">
        <f>IF(Table1[[#This Row],[Mã khách hàng]]="","",VLOOKUP($A776,Ma_KH!$A:$Q,Ma_KH!O$1,0))</f>
        <v>KL.SG</v>
      </c>
      <c r="AE776" s="3" t="str">
        <f>IF(Table1[[#This Row],[Mã khách hàng]]="","",VLOOKUP($A776,Ma_KH!$A:$Q,Ma_KH!P$1,0))</f>
        <v>SG</v>
      </c>
      <c r="AF776" s="3">
        <f>VLOOKUP(A776,Ma_KH!A:Q,Ma_KH!J$1,0)</f>
        <v>0</v>
      </c>
    </row>
    <row r="777" spans="1:32" ht="16.5">
      <c r="A777" s="78" t="s">
        <v>111</v>
      </c>
      <c r="B777" s="78" t="s">
        <v>1226</v>
      </c>
      <c r="C777" s="88">
        <v>45897</v>
      </c>
      <c r="D777" s="89" t="s">
        <v>1366</v>
      </c>
      <c r="E777" s="88"/>
      <c r="F777" s="78"/>
      <c r="G777" s="78" t="s">
        <v>1324</v>
      </c>
      <c r="H777" s="69">
        <v>3671550</v>
      </c>
      <c r="I777" s="69">
        <v>367155</v>
      </c>
      <c r="J777" s="69">
        <f>(Table1[[#This Row],[Tiền hàng]]-Table1[[#This Row],[Tiền chiết khấu]])*8%</f>
        <v>264351.59999999998</v>
      </c>
      <c r="K777" s="69">
        <v>3568747</v>
      </c>
      <c r="L777" s="8" t="s">
        <v>24</v>
      </c>
      <c r="M777" s="161">
        <v>45897</v>
      </c>
      <c r="N777" s="162" t="s">
        <v>4134</v>
      </c>
      <c r="O777" s="69">
        <f>IF(Table1[[#This Row],[Phân loại]]="Tồn đầu kỳ",Table1[[#This Row],[Tổng giá trị]],0)</f>
        <v>0</v>
      </c>
      <c r="P777" s="8">
        <f>IF(Table1[[#This Row],[Số còn phải thu ĐK]]&lt;&gt;0,0,IF(Table1[[#This Row],[Phân loại]]="Bán hàng",Table1[[#This Row],[Tổng giá trị]],-Table1[[#This Row],[Tổng giá trị]]))</f>
        <v>3568747</v>
      </c>
      <c r="Q777" s="18">
        <f t="shared" si="124"/>
        <v>3568747</v>
      </c>
      <c r="R777" s="8">
        <f>Table1[[#This Row],[Số còn phải thu ĐK]]+Table1[[#This Row],[Giá Trị HD sau CK]]-Table1[[#This Row],[Số tiền đã thu]]</f>
        <v>0</v>
      </c>
      <c r="S777" s="7">
        <f>IF(Table1[[#This Row],[Ngày hóa đơn]]&lt;&gt;"",Table1[[#This Row],[Ngày hóa đơn]],Table1[[#This Row],[Ngày hạch toán]])</f>
        <v>45897</v>
      </c>
      <c r="T777" s="8"/>
      <c r="U777" s="7">
        <f>IF(Table1[[#This Row],[Ngày tính CN]]="","",S777+T777)</f>
        <v>45897</v>
      </c>
      <c r="V777" s="71">
        <f ca="1">IF(Table1[[#This Row],[Hạn thanh toán]]="","",IF((U777-NOW())&lt;0,0,(U777-NOW())))</f>
        <v>0</v>
      </c>
      <c r="W777" s="69"/>
      <c r="X777" s="65" t="str">
        <f t="shared" ca="1" si="123"/>
        <v/>
      </c>
      <c r="Y777" s="65" t="str">
        <f t="shared" si="125"/>
        <v>Đã thanh toán</v>
      </c>
      <c r="Z777" s="250">
        <f>Table1[[#This Row],[Hạn thanh toán]]</f>
        <v>45897</v>
      </c>
      <c r="AA777" s="250">
        <f>Table1[[#This Row],[Ngày Thanh toán]]</f>
        <v>45897</v>
      </c>
      <c r="AD777" s="3" t="str">
        <f>IF(Table1[[#This Row],[Mã khách hàng]]="","",VLOOKUP($A777,Ma_KH!$A:$Q,Ma_KH!O$1,0))</f>
        <v>KL.SG</v>
      </c>
      <c r="AE777" s="3" t="str">
        <f>IF(Table1[[#This Row],[Mã khách hàng]]="","",VLOOKUP($A777,Ma_KH!$A:$Q,Ma_KH!P$1,0))</f>
        <v>SG</v>
      </c>
      <c r="AF777" s="3">
        <f>VLOOKUP(A777,Ma_KH!A:Q,Ma_KH!J$1,0)</f>
        <v>0</v>
      </c>
    </row>
    <row r="778" spans="1:32" ht="16.5">
      <c r="A778" s="79" t="s">
        <v>111</v>
      </c>
      <c r="B778" s="79" t="s">
        <v>1226</v>
      </c>
      <c r="C778" s="90">
        <v>45897</v>
      </c>
      <c r="D778" s="91" t="s">
        <v>1367</v>
      </c>
      <c r="E778" s="90"/>
      <c r="F778" s="79"/>
      <c r="G778" s="79" t="s">
        <v>1368</v>
      </c>
      <c r="H778" s="69">
        <v>200732</v>
      </c>
      <c r="I778" s="69">
        <v>40146</v>
      </c>
      <c r="J778" s="69">
        <f>(Table1[[#This Row],[Tiền hàng]]-Table1[[#This Row],[Tiền chiết khấu]])*8%</f>
        <v>12846.880000000001</v>
      </c>
      <c r="K778" s="69">
        <v>173433</v>
      </c>
      <c r="L778" s="8" t="s">
        <v>24</v>
      </c>
      <c r="M778" s="161">
        <v>45908</v>
      </c>
      <c r="N778" s="162" t="s">
        <v>4137</v>
      </c>
      <c r="O778" s="69">
        <f>IF(Table1[[#This Row],[Phân loại]]="Tồn đầu kỳ",Table1[[#This Row],[Tổng giá trị]],0)</f>
        <v>0</v>
      </c>
      <c r="P778" s="8">
        <f>IF(Table1[[#This Row],[Số còn phải thu ĐK]]&lt;&gt;0,0,IF(Table1[[#This Row],[Phân loại]]="Bán hàng",Table1[[#This Row],[Tổng giá trị]],-Table1[[#This Row],[Tổng giá trị]]))</f>
        <v>173433</v>
      </c>
      <c r="Q778" s="18">
        <f t="shared" si="124"/>
        <v>173433</v>
      </c>
      <c r="R778" s="8">
        <f>Table1[[#This Row],[Số còn phải thu ĐK]]+Table1[[#This Row],[Giá Trị HD sau CK]]-Table1[[#This Row],[Số tiền đã thu]]</f>
        <v>0</v>
      </c>
      <c r="S778" s="7">
        <f>IF(Table1[[#This Row],[Ngày hóa đơn]]&lt;&gt;"",Table1[[#This Row],[Ngày hóa đơn]],Table1[[#This Row],[Ngày hạch toán]])</f>
        <v>45897</v>
      </c>
      <c r="T778" s="8"/>
      <c r="U778" s="7">
        <f>IF(Table1[[#This Row],[Ngày tính CN]]="","",S778+T778)</f>
        <v>45897</v>
      </c>
      <c r="V778" s="71">
        <f ca="1">IF(Table1[[#This Row],[Hạn thanh toán]]="","",IF((U778-NOW())&lt;0,0,(U778-NOW())))</f>
        <v>0</v>
      </c>
      <c r="W778" s="69"/>
      <c r="X778" s="65" t="str">
        <f t="shared" ca="1" si="123"/>
        <v/>
      </c>
      <c r="Y778" s="65" t="str">
        <f t="shared" si="125"/>
        <v>Đã thanh toán</v>
      </c>
      <c r="Z778" s="250">
        <f>Table1[[#This Row],[Hạn thanh toán]]</f>
        <v>45897</v>
      </c>
      <c r="AA778" s="250">
        <f>Table1[[#This Row],[Ngày Thanh toán]]</f>
        <v>45908</v>
      </c>
      <c r="AD778" s="3" t="str">
        <f>IF(Table1[[#This Row],[Mã khách hàng]]="","",VLOOKUP($A778,Ma_KH!$A:$Q,Ma_KH!O$1,0))</f>
        <v>KL.SG</v>
      </c>
      <c r="AE778" s="3" t="str">
        <f>IF(Table1[[#This Row],[Mã khách hàng]]="","",VLOOKUP($A778,Ma_KH!$A:$Q,Ma_KH!P$1,0))</f>
        <v>SG</v>
      </c>
      <c r="AF778" s="3">
        <f>VLOOKUP(A778,Ma_KH!A:Q,Ma_KH!J$1,0)</f>
        <v>0</v>
      </c>
    </row>
    <row r="779" spans="1:32" ht="16.5">
      <c r="A779" s="79" t="s">
        <v>111</v>
      </c>
      <c r="B779" s="79" t="s">
        <v>1226</v>
      </c>
      <c r="C779" s="90">
        <v>45899</v>
      </c>
      <c r="D779" s="91" t="s">
        <v>1369</v>
      </c>
      <c r="E779" s="90"/>
      <c r="F779" s="79"/>
      <c r="G779" s="79" t="s">
        <v>1370</v>
      </c>
      <c r="H779" s="69">
        <v>14638870</v>
      </c>
      <c r="I779" s="69">
        <v>7319435</v>
      </c>
      <c r="J779" s="69">
        <f>(Table1[[#This Row],[Tiền hàng]]-Table1[[#This Row],[Tiền chiết khấu]])*8%</f>
        <v>585554.80000000005</v>
      </c>
      <c r="K779" s="69">
        <v>7904990</v>
      </c>
      <c r="L779" s="8" t="s">
        <v>24</v>
      </c>
      <c r="M779" s="161">
        <v>45898</v>
      </c>
      <c r="N779" s="162" t="s">
        <v>4135</v>
      </c>
      <c r="O779" s="69">
        <f>IF(Table1[[#This Row],[Phân loại]]="Tồn đầu kỳ",Table1[[#This Row],[Tổng giá trị]],0)</f>
        <v>0</v>
      </c>
      <c r="P779" s="8">
        <f>IF(Table1[[#This Row],[Số còn phải thu ĐK]]&lt;&gt;0,0,IF(Table1[[#This Row],[Phân loại]]="Bán hàng",Table1[[#This Row],[Tổng giá trị]],-Table1[[#This Row],[Tổng giá trị]]))</f>
        <v>7904990</v>
      </c>
      <c r="Q779" s="18">
        <f t="shared" si="124"/>
        <v>7904990</v>
      </c>
      <c r="R779" s="8">
        <f>Table1[[#This Row],[Số còn phải thu ĐK]]+Table1[[#This Row],[Giá Trị HD sau CK]]-Table1[[#This Row],[Số tiền đã thu]]</f>
        <v>0</v>
      </c>
      <c r="S779" s="7">
        <f>IF(Table1[[#This Row],[Ngày hóa đơn]]&lt;&gt;"",Table1[[#This Row],[Ngày hóa đơn]],Table1[[#This Row],[Ngày hạch toán]])</f>
        <v>45899</v>
      </c>
      <c r="T779" s="8"/>
      <c r="U779" s="7">
        <f>IF(Table1[[#This Row],[Ngày tính CN]]="","",S779+T779)</f>
        <v>45899</v>
      </c>
      <c r="V779" s="71">
        <f ca="1">IF(Table1[[#This Row],[Hạn thanh toán]]="","",IF((U779-NOW())&lt;0,0,(U779-NOW())))</f>
        <v>0</v>
      </c>
      <c r="W779" s="69"/>
      <c r="X779" s="65" t="str">
        <f t="shared" ca="1" si="123"/>
        <v/>
      </c>
      <c r="Y779" s="65" t="str">
        <f t="shared" si="125"/>
        <v>Đã thanh toán</v>
      </c>
      <c r="Z779" s="250">
        <f>Table1[[#This Row],[Hạn thanh toán]]</f>
        <v>45899</v>
      </c>
      <c r="AA779" s="250">
        <f>Table1[[#This Row],[Ngày Thanh toán]]</f>
        <v>45898</v>
      </c>
      <c r="AD779" s="3" t="str">
        <f>IF(Table1[[#This Row],[Mã khách hàng]]="","",VLOOKUP($A779,Ma_KH!$A:$Q,Ma_KH!O$1,0))</f>
        <v>KL.SG</v>
      </c>
      <c r="AE779" s="3" t="str">
        <f>IF(Table1[[#This Row],[Mã khách hàng]]="","",VLOOKUP($A779,Ma_KH!$A:$Q,Ma_KH!P$1,0))</f>
        <v>SG</v>
      </c>
      <c r="AF779" s="3">
        <f>VLOOKUP(A779,Ma_KH!A:Q,Ma_KH!J$1,0)</f>
        <v>0</v>
      </c>
    </row>
    <row r="780" spans="1:32" s="58" customFormat="1" ht="16.5">
      <c r="A780" s="166" t="s">
        <v>111</v>
      </c>
      <c r="B780" s="166" t="s">
        <v>1226</v>
      </c>
      <c r="C780" s="171">
        <v>45905</v>
      </c>
      <c r="D780" s="172" t="s">
        <v>1371</v>
      </c>
      <c r="E780" s="171"/>
      <c r="F780" s="166"/>
      <c r="G780" s="166" t="s">
        <v>1372</v>
      </c>
      <c r="H780" s="54">
        <v>4214456</v>
      </c>
      <c r="I780" s="54">
        <v>0</v>
      </c>
      <c r="J780" s="54">
        <f>(Table1[[#This Row],[Tiền hàng]]-Table1[[#This Row],[Tiền chiết khấu]])*8%</f>
        <v>337156.48</v>
      </c>
      <c r="K780" s="54">
        <v>4551612</v>
      </c>
      <c r="L780" s="55" t="s">
        <v>24</v>
      </c>
      <c r="M780" s="56"/>
      <c r="N780" s="55"/>
      <c r="O780" s="54">
        <f>IF(Table1[[#This Row],[Phân loại]]="Tồn đầu kỳ",Table1[[#This Row],[Tổng giá trị]],0)</f>
        <v>0</v>
      </c>
      <c r="P780" s="55">
        <f>IF(Table1[[#This Row],[Số còn phải thu ĐK]]&lt;&gt;0,0,IF(Table1[[#This Row],[Phân loại]]="Bán hàng",Table1[[#This Row],[Tổng giá trị]],-Table1[[#This Row],[Tổng giá trị]]))</f>
        <v>4551612</v>
      </c>
      <c r="Q780" s="18">
        <f t="shared" si="124"/>
        <v>0</v>
      </c>
      <c r="R780" s="55">
        <f>Table1[[#This Row],[Số còn phải thu ĐK]]+Table1[[#This Row],[Giá Trị HD sau CK]]-Table1[[#This Row],[Số tiền đã thu]]</f>
        <v>4551612</v>
      </c>
      <c r="S780" s="56">
        <f>IF(Table1[[#This Row],[Ngày hóa đơn]]&lt;&gt;"",Table1[[#This Row],[Ngày hóa đơn]],Table1[[#This Row],[Ngày hạch toán]])</f>
        <v>45905</v>
      </c>
      <c r="T780" s="55"/>
      <c r="U780" s="56">
        <f>IF(Table1[[#This Row],[Ngày tính CN]]="","",S780+T780)</f>
        <v>45905</v>
      </c>
      <c r="V780" s="57">
        <f ca="1">IF(Table1[[#This Row],[Hạn thanh toán]]="","",IF((U780-NOW())&lt;0,0,(U780-NOW())))</f>
        <v>0</v>
      </c>
      <c r="W780" s="54"/>
      <c r="X780" s="65">
        <f t="shared" ca="1" si="123"/>
        <v>96.362421527781407</v>
      </c>
      <c r="Y780" s="109" t="str">
        <f t="shared" ca="1" si="125"/>
        <v>Nợ quá hạn từ 90 ngày đến 120 ngày</v>
      </c>
      <c r="Z780" s="254">
        <f>Table1[[#This Row],[Hạn thanh toán]]</f>
        <v>45905</v>
      </c>
      <c r="AA780" s="254">
        <f>Table1[[#This Row],[Ngày Thanh toán]]</f>
        <v>0</v>
      </c>
      <c r="AD780" s="3" t="str">
        <f>IF(Table1[[#This Row],[Mã khách hàng]]="","",VLOOKUP($A780,Ma_KH!$A:$Q,Ma_KH!O$1,0))</f>
        <v>KL.SG</v>
      </c>
      <c r="AE780" s="3" t="str">
        <f>IF(Table1[[#This Row],[Mã khách hàng]]="","",VLOOKUP($A780,Ma_KH!$A:$Q,Ma_KH!P$1,0))</f>
        <v>SG</v>
      </c>
      <c r="AF780" s="58">
        <f>VLOOKUP(A780,Ma_KH!A:Q,Ma_KH!J$1,0)</f>
        <v>0</v>
      </c>
    </row>
    <row r="781" spans="1:32" ht="16.5">
      <c r="A781" s="79" t="s">
        <v>111</v>
      </c>
      <c r="B781" s="79" t="s">
        <v>1226</v>
      </c>
      <c r="C781" s="90">
        <v>45908</v>
      </c>
      <c r="D781" s="91" t="s">
        <v>1373</v>
      </c>
      <c r="E781" s="90"/>
      <c r="F781" s="79"/>
      <c r="G781" s="79" t="s">
        <v>1374</v>
      </c>
      <c r="H781" s="69">
        <v>142500</v>
      </c>
      <c r="I781" s="69">
        <v>28500</v>
      </c>
      <c r="J781" s="69">
        <f>(Table1[[#This Row],[Tiền hàng]]-Table1[[#This Row],[Tiền chiết khấu]])*8%</f>
        <v>9120</v>
      </c>
      <c r="K781" s="69">
        <v>123120</v>
      </c>
      <c r="L781" s="8" t="s">
        <v>24</v>
      </c>
      <c r="M781" s="161">
        <v>45908</v>
      </c>
      <c r="N781" s="162" t="s">
        <v>4138</v>
      </c>
      <c r="O781" s="69">
        <f>IF(Table1[[#This Row],[Phân loại]]="Tồn đầu kỳ",Table1[[#This Row],[Tổng giá trị]],0)</f>
        <v>0</v>
      </c>
      <c r="P781" s="8">
        <f>IF(Table1[[#This Row],[Số còn phải thu ĐK]]&lt;&gt;0,0,IF(Table1[[#This Row],[Phân loại]]="Bán hàng",Table1[[#This Row],[Tổng giá trị]],-Table1[[#This Row],[Tổng giá trị]]))</f>
        <v>123120</v>
      </c>
      <c r="Q781" s="18">
        <f t="shared" si="124"/>
        <v>123120</v>
      </c>
      <c r="R781" s="8">
        <f>Table1[[#This Row],[Số còn phải thu ĐK]]+Table1[[#This Row],[Giá Trị HD sau CK]]-Table1[[#This Row],[Số tiền đã thu]]</f>
        <v>0</v>
      </c>
      <c r="S781" s="7">
        <f>IF(Table1[[#This Row],[Ngày hóa đơn]]&lt;&gt;"",Table1[[#This Row],[Ngày hóa đơn]],Table1[[#This Row],[Ngày hạch toán]])</f>
        <v>45908</v>
      </c>
      <c r="T781" s="8"/>
      <c r="U781" s="7">
        <f>IF(Table1[[#This Row],[Ngày tính CN]]="","",S781+T781)</f>
        <v>45908</v>
      </c>
      <c r="V781" s="71">
        <f ca="1">IF(Table1[[#This Row],[Hạn thanh toán]]="","",IF((U781-NOW())&lt;0,0,(U781-NOW())))</f>
        <v>0</v>
      </c>
      <c r="W781" s="69"/>
      <c r="X781" s="65" t="str">
        <f t="shared" ca="1" si="123"/>
        <v/>
      </c>
      <c r="Y781" s="65" t="str">
        <f t="shared" si="125"/>
        <v>Đã thanh toán</v>
      </c>
      <c r="Z781" s="250">
        <f>Table1[[#This Row],[Hạn thanh toán]]</f>
        <v>45908</v>
      </c>
      <c r="AA781" s="250">
        <f>Table1[[#This Row],[Ngày Thanh toán]]</f>
        <v>45908</v>
      </c>
      <c r="AD781" s="3" t="str">
        <f>IF(Table1[[#This Row],[Mã khách hàng]]="","",VLOOKUP($A781,Ma_KH!$A:$Q,Ma_KH!O$1,0))</f>
        <v>KL.SG</v>
      </c>
      <c r="AE781" s="3" t="str">
        <f>IF(Table1[[#This Row],[Mã khách hàng]]="","",VLOOKUP($A781,Ma_KH!$A:$Q,Ma_KH!P$1,0))</f>
        <v>SG</v>
      </c>
      <c r="AF781" s="3">
        <f>VLOOKUP(A781,Ma_KH!A:Q,Ma_KH!J$1,0)</f>
        <v>0</v>
      </c>
    </row>
    <row r="782" spans="1:32" s="58" customFormat="1" ht="16.5">
      <c r="A782" s="166" t="s">
        <v>111</v>
      </c>
      <c r="B782" s="166" t="s">
        <v>1226</v>
      </c>
      <c r="C782" s="171">
        <v>45909</v>
      </c>
      <c r="D782" s="172" t="s">
        <v>1375</v>
      </c>
      <c r="E782" s="171"/>
      <c r="F782" s="166"/>
      <c r="G782" s="166" t="s">
        <v>1376</v>
      </c>
      <c r="H782" s="54">
        <v>1048839</v>
      </c>
      <c r="I782" s="54">
        <v>209768</v>
      </c>
      <c r="J782" s="54">
        <f>(Table1[[#This Row],[Tiền hàng]]-Table1[[#This Row],[Tiền chiết khấu]])*8%</f>
        <v>67125.680000000008</v>
      </c>
      <c r="K782" s="54">
        <v>906197</v>
      </c>
      <c r="L782" s="55" t="s">
        <v>24</v>
      </c>
      <c r="M782" s="56"/>
      <c r="N782" s="55"/>
      <c r="O782" s="54">
        <f>IF(Table1[[#This Row],[Phân loại]]="Tồn đầu kỳ",Table1[[#This Row],[Tổng giá trị]],0)</f>
        <v>0</v>
      </c>
      <c r="P782" s="55">
        <f>IF(Table1[[#This Row],[Số còn phải thu ĐK]]&lt;&gt;0,0,IF(Table1[[#This Row],[Phân loại]]="Bán hàng",Table1[[#This Row],[Tổng giá trị]],-Table1[[#This Row],[Tổng giá trị]]))</f>
        <v>906197</v>
      </c>
      <c r="Q782" s="18">
        <f t="shared" si="124"/>
        <v>0</v>
      </c>
      <c r="R782" s="55">
        <f>Table1[[#This Row],[Số còn phải thu ĐK]]+Table1[[#This Row],[Giá Trị HD sau CK]]-Table1[[#This Row],[Số tiền đã thu]]</f>
        <v>906197</v>
      </c>
      <c r="S782" s="56">
        <f>IF(Table1[[#This Row],[Ngày hóa đơn]]&lt;&gt;"",Table1[[#This Row],[Ngày hóa đơn]],Table1[[#This Row],[Ngày hạch toán]])</f>
        <v>45909</v>
      </c>
      <c r="T782" s="55"/>
      <c r="U782" s="56">
        <f>IF(Table1[[#This Row],[Ngày tính CN]]="","",S782+T782)</f>
        <v>45909</v>
      </c>
      <c r="V782" s="57">
        <f ca="1">IF(Table1[[#This Row],[Hạn thanh toán]]="","",IF((U782-NOW())&lt;0,0,(U782-NOW())))</f>
        <v>0</v>
      </c>
      <c r="W782" s="54"/>
      <c r="X782" s="65">
        <f t="shared" ca="1" si="123"/>
        <v>92.362421527781407</v>
      </c>
      <c r="Y782" s="109" t="str">
        <f t="shared" ca="1" si="125"/>
        <v>Nợ quá hạn từ 90 ngày đến 120 ngày</v>
      </c>
      <c r="Z782" s="254">
        <f>Table1[[#This Row],[Hạn thanh toán]]</f>
        <v>45909</v>
      </c>
      <c r="AA782" s="254">
        <f>Table1[[#This Row],[Ngày Thanh toán]]</f>
        <v>0</v>
      </c>
      <c r="AD782" s="3" t="str">
        <f>IF(Table1[[#This Row],[Mã khách hàng]]="","",VLOOKUP($A782,Ma_KH!$A:$Q,Ma_KH!O$1,0))</f>
        <v>KL.SG</v>
      </c>
      <c r="AE782" s="3" t="str">
        <f>IF(Table1[[#This Row],[Mã khách hàng]]="","",VLOOKUP($A782,Ma_KH!$A:$Q,Ma_KH!P$1,0))</f>
        <v>SG</v>
      </c>
      <c r="AF782" s="58">
        <f>VLOOKUP(A782,Ma_KH!A:Q,Ma_KH!J$1,0)</f>
        <v>0</v>
      </c>
    </row>
    <row r="783" spans="1:32" ht="16.5">
      <c r="A783" s="78" t="s">
        <v>111</v>
      </c>
      <c r="B783" s="78" t="s">
        <v>1226</v>
      </c>
      <c r="C783" s="88">
        <v>45919</v>
      </c>
      <c r="D783" s="89" t="s">
        <v>1377</v>
      </c>
      <c r="E783" s="88"/>
      <c r="F783" s="78"/>
      <c r="G783" s="78" t="s">
        <v>1378</v>
      </c>
      <c r="H783" s="69">
        <v>2722220</v>
      </c>
      <c r="I783" s="69">
        <v>816666</v>
      </c>
      <c r="J783" s="69">
        <f>(Table1[[#This Row],[Tiền hàng]]-Table1[[#This Row],[Tiền chiết khấu]])*8%</f>
        <v>152444.32</v>
      </c>
      <c r="K783" s="69">
        <v>2057998</v>
      </c>
      <c r="L783" s="8" t="s">
        <v>24</v>
      </c>
      <c r="M783" s="161">
        <v>45918</v>
      </c>
      <c r="N783" s="162" t="s">
        <v>4139</v>
      </c>
      <c r="O783" s="69">
        <f>IF(Table1[[#This Row],[Phân loại]]="Tồn đầu kỳ",Table1[[#This Row],[Tổng giá trị]],0)</f>
        <v>0</v>
      </c>
      <c r="P783" s="8">
        <f>IF(Table1[[#This Row],[Số còn phải thu ĐK]]&lt;&gt;0,0,IF(Table1[[#This Row],[Phân loại]]="Bán hàng",Table1[[#This Row],[Tổng giá trị]],-Table1[[#This Row],[Tổng giá trị]]))</f>
        <v>2057998</v>
      </c>
      <c r="Q783" s="18">
        <f t="shared" si="124"/>
        <v>2057998</v>
      </c>
      <c r="R783" s="8">
        <f>Table1[[#This Row],[Số còn phải thu ĐK]]+Table1[[#This Row],[Giá Trị HD sau CK]]-Table1[[#This Row],[Số tiền đã thu]]</f>
        <v>0</v>
      </c>
      <c r="S783" s="7">
        <f>IF(Table1[[#This Row],[Ngày hóa đơn]]&lt;&gt;"",Table1[[#This Row],[Ngày hóa đơn]],Table1[[#This Row],[Ngày hạch toán]])</f>
        <v>45919</v>
      </c>
      <c r="T783" s="8"/>
      <c r="U783" s="7">
        <f>IF(Table1[[#This Row],[Ngày tính CN]]="","",S783+T783)</f>
        <v>45919</v>
      </c>
      <c r="V783" s="71">
        <f ca="1">IF(Table1[[#This Row],[Hạn thanh toán]]="","",IF((U783-NOW())&lt;0,0,(U783-NOW())))</f>
        <v>0</v>
      </c>
      <c r="W783" s="69"/>
      <c r="X783" s="65" t="str">
        <f t="shared" ca="1" si="123"/>
        <v/>
      </c>
      <c r="Y783" s="65" t="str">
        <f t="shared" si="125"/>
        <v>Đã thanh toán</v>
      </c>
      <c r="Z783" s="250">
        <f>Table1[[#This Row],[Hạn thanh toán]]</f>
        <v>45919</v>
      </c>
      <c r="AA783" s="250">
        <f>Table1[[#This Row],[Ngày Thanh toán]]</f>
        <v>45918</v>
      </c>
      <c r="AD783" s="3" t="str">
        <f>IF(Table1[[#This Row],[Mã khách hàng]]="","",VLOOKUP($A783,Ma_KH!$A:$Q,Ma_KH!O$1,0))</f>
        <v>KL.SG</v>
      </c>
      <c r="AE783" s="3" t="str">
        <f>IF(Table1[[#This Row],[Mã khách hàng]]="","",VLOOKUP($A783,Ma_KH!$A:$Q,Ma_KH!P$1,0))</f>
        <v>SG</v>
      </c>
      <c r="AF783" s="3">
        <f>VLOOKUP(A783,Ma_KH!A:Q,Ma_KH!J$1,0)</f>
        <v>0</v>
      </c>
    </row>
    <row r="784" spans="1:32" ht="16.5">
      <c r="A784" s="78" t="s">
        <v>111</v>
      </c>
      <c r="B784" s="78" t="s">
        <v>1226</v>
      </c>
      <c r="C784" s="88">
        <v>45920</v>
      </c>
      <c r="D784" s="89" t="s">
        <v>1379</v>
      </c>
      <c r="E784" s="88"/>
      <c r="F784" s="78"/>
      <c r="G784" s="78" t="s">
        <v>1380</v>
      </c>
      <c r="H784" s="69">
        <v>119066</v>
      </c>
      <c r="I784" s="69">
        <v>23813</v>
      </c>
      <c r="J784" s="69">
        <f>(Table1[[#This Row],[Tiền hàng]]-Table1[[#This Row],[Tiền chiết khấu]])*8%</f>
        <v>7620.24</v>
      </c>
      <c r="K784" s="69">
        <v>102873</v>
      </c>
      <c r="L784" s="8" t="s">
        <v>24</v>
      </c>
      <c r="M784" s="161">
        <v>45924</v>
      </c>
      <c r="N784" s="162" t="s">
        <v>4142</v>
      </c>
      <c r="O784" s="69">
        <f>IF(Table1[[#This Row],[Phân loại]]="Tồn đầu kỳ",Table1[[#This Row],[Tổng giá trị]],0)</f>
        <v>0</v>
      </c>
      <c r="P784" s="8">
        <f>IF(Table1[[#This Row],[Số còn phải thu ĐK]]&lt;&gt;0,0,IF(Table1[[#This Row],[Phân loại]]="Bán hàng",Table1[[#This Row],[Tổng giá trị]],-Table1[[#This Row],[Tổng giá trị]]))</f>
        <v>102873</v>
      </c>
      <c r="Q784" s="18">
        <f t="shared" si="124"/>
        <v>102873</v>
      </c>
      <c r="R784" s="8">
        <f>Table1[[#This Row],[Số còn phải thu ĐK]]+Table1[[#This Row],[Giá Trị HD sau CK]]-Table1[[#This Row],[Số tiền đã thu]]</f>
        <v>0</v>
      </c>
      <c r="S784" s="7">
        <f>IF(Table1[[#This Row],[Ngày hóa đơn]]&lt;&gt;"",Table1[[#This Row],[Ngày hóa đơn]],Table1[[#This Row],[Ngày hạch toán]])</f>
        <v>45920</v>
      </c>
      <c r="T784" s="8"/>
      <c r="U784" s="7">
        <f>IF(Table1[[#This Row],[Ngày tính CN]]="","",S784+T784)</f>
        <v>45920</v>
      </c>
      <c r="V784" s="71">
        <f ca="1">IF(Table1[[#This Row],[Hạn thanh toán]]="","",IF((U784-NOW())&lt;0,0,(U784-NOW())))</f>
        <v>0</v>
      </c>
      <c r="W784" s="69"/>
      <c r="X784" s="65" t="str">
        <f t="shared" ref="X784:X847" ca="1" si="126">IF(OR($U784="",$R784=0),"",IF((U$4-NOW())&lt;0,-($U784-NOW()),0))</f>
        <v/>
      </c>
      <c r="Y784" s="65" t="str">
        <f t="shared" si="125"/>
        <v>Đã thanh toán</v>
      </c>
      <c r="Z784" s="250">
        <f>Table1[[#This Row],[Hạn thanh toán]]</f>
        <v>45920</v>
      </c>
      <c r="AA784" s="250">
        <f>Table1[[#This Row],[Ngày Thanh toán]]</f>
        <v>45924</v>
      </c>
      <c r="AD784" s="3" t="str">
        <f>IF(Table1[[#This Row],[Mã khách hàng]]="","",VLOOKUP($A784,Ma_KH!$A:$Q,Ma_KH!O$1,0))</f>
        <v>KL.SG</v>
      </c>
      <c r="AE784" s="3" t="str">
        <f>IF(Table1[[#This Row],[Mã khách hàng]]="","",VLOOKUP($A784,Ma_KH!$A:$Q,Ma_KH!P$1,0))</f>
        <v>SG</v>
      </c>
      <c r="AF784" s="3">
        <f>VLOOKUP(A784,Ma_KH!A:Q,Ma_KH!J$1,0)</f>
        <v>0</v>
      </c>
    </row>
    <row r="785" spans="1:32" ht="16.5">
      <c r="A785" s="78" t="s">
        <v>111</v>
      </c>
      <c r="B785" s="78" t="s">
        <v>1226</v>
      </c>
      <c r="C785" s="88">
        <v>45922</v>
      </c>
      <c r="D785" s="89" t="s">
        <v>1381</v>
      </c>
      <c r="E785" s="88"/>
      <c r="F785" s="78"/>
      <c r="G785" s="78" t="s">
        <v>1382</v>
      </c>
      <c r="H785" s="69">
        <v>148148</v>
      </c>
      <c r="I785" s="69">
        <v>0</v>
      </c>
      <c r="J785" s="69">
        <f>(Table1[[#This Row],[Tiền hàng]]-Table1[[#This Row],[Tiền chiết khấu]])*8%</f>
        <v>11851.84</v>
      </c>
      <c r="K785" s="69">
        <v>160000</v>
      </c>
      <c r="L785" s="8" t="s">
        <v>24</v>
      </c>
      <c r="M785" s="161">
        <v>45924</v>
      </c>
      <c r="N785" s="162" t="s">
        <v>4141</v>
      </c>
      <c r="O785" s="69">
        <f>IF(Table1[[#This Row],[Phân loại]]="Tồn đầu kỳ",Table1[[#This Row],[Tổng giá trị]],0)</f>
        <v>0</v>
      </c>
      <c r="P785" s="8">
        <f>IF(Table1[[#This Row],[Số còn phải thu ĐK]]&lt;&gt;0,0,IF(Table1[[#This Row],[Phân loại]]="Bán hàng",Table1[[#This Row],[Tổng giá trị]],-Table1[[#This Row],[Tổng giá trị]]))</f>
        <v>160000</v>
      </c>
      <c r="Q785" s="18">
        <f t="shared" si="124"/>
        <v>160000</v>
      </c>
      <c r="R785" s="8">
        <f>Table1[[#This Row],[Số còn phải thu ĐK]]+Table1[[#This Row],[Giá Trị HD sau CK]]-Table1[[#This Row],[Số tiền đã thu]]</f>
        <v>0</v>
      </c>
      <c r="S785" s="7">
        <f>IF(Table1[[#This Row],[Ngày hóa đơn]]&lt;&gt;"",Table1[[#This Row],[Ngày hóa đơn]],Table1[[#This Row],[Ngày hạch toán]])</f>
        <v>45922</v>
      </c>
      <c r="T785" s="8"/>
      <c r="U785" s="7">
        <f>IF(Table1[[#This Row],[Ngày tính CN]]="","",S785+T785)</f>
        <v>45922</v>
      </c>
      <c r="V785" s="71">
        <f ca="1">IF(Table1[[#This Row],[Hạn thanh toán]]="","",IF((U785-NOW())&lt;0,0,(U785-NOW())))</f>
        <v>0</v>
      </c>
      <c r="W785" s="69"/>
      <c r="X785" s="65" t="str">
        <f t="shared" ca="1" si="126"/>
        <v/>
      </c>
      <c r="Y785" s="65" t="str">
        <f t="shared" si="125"/>
        <v>Đã thanh toán</v>
      </c>
      <c r="Z785" s="250">
        <f>Table1[[#This Row],[Hạn thanh toán]]</f>
        <v>45922</v>
      </c>
      <c r="AA785" s="250">
        <f>Table1[[#This Row],[Ngày Thanh toán]]</f>
        <v>45924</v>
      </c>
      <c r="AD785" s="3" t="str">
        <f>IF(Table1[[#This Row],[Mã khách hàng]]="","",VLOOKUP($A785,Ma_KH!$A:$Q,Ma_KH!O$1,0))</f>
        <v>KL.SG</v>
      </c>
      <c r="AE785" s="3" t="str">
        <f>IF(Table1[[#This Row],[Mã khách hàng]]="","",VLOOKUP($A785,Ma_KH!$A:$Q,Ma_KH!P$1,0))</f>
        <v>SG</v>
      </c>
      <c r="AF785" s="3">
        <f>VLOOKUP(A785,Ma_KH!A:Q,Ma_KH!J$1,0)</f>
        <v>0</v>
      </c>
    </row>
    <row r="786" spans="1:32" ht="16.5">
      <c r="A786" s="79" t="s">
        <v>111</v>
      </c>
      <c r="B786" s="79" t="s">
        <v>1226</v>
      </c>
      <c r="C786" s="90">
        <v>45922</v>
      </c>
      <c r="D786" s="91" t="s">
        <v>462</v>
      </c>
      <c r="E786" s="90"/>
      <c r="F786" s="79"/>
      <c r="G786" s="79" t="s">
        <v>1383</v>
      </c>
      <c r="H786" s="69">
        <v>450000</v>
      </c>
      <c r="I786" s="69">
        <v>135000</v>
      </c>
      <c r="J786" s="69">
        <f>(Table1[[#This Row],[Tiền hàng]]-Table1[[#This Row],[Tiền chiết khấu]])*8%</f>
        <v>25200</v>
      </c>
      <c r="K786" s="69">
        <v>340200</v>
      </c>
      <c r="L786" s="8" t="s">
        <v>24</v>
      </c>
      <c r="M786" s="161">
        <v>45922</v>
      </c>
      <c r="N786" s="162" t="s">
        <v>4140</v>
      </c>
      <c r="O786" s="69">
        <f>IF(Table1[[#This Row],[Phân loại]]="Tồn đầu kỳ",Table1[[#This Row],[Tổng giá trị]],0)</f>
        <v>0</v>
      </c>
      <c r="P786" s="8">
        <f>IF(Table1[[#This Row],[Số còn phải thu ĐK]]&lt;&gt;0,0,IF(Table1[[#This Row],[Phân loại]]="Bán hàng",Table1[[#This Row],[Tổng giá trị]],-Table1[[#This Row],[Tổng giá trị]]))</f>
        <v>340200</v>
      </c>
      <c r="Q786" s="18">
        <f t="shared" si="124"/>
        <v>340200</v>
      </c>
      <c r="R786" s="8">
        <f>Table1[[#This Row],[Số còn phải thu ĐK]]+Table1[[#This Row],[Giá Trị HD sau CK]]-Table1[[#This Row],[Số tiền đã thu]]</f>
        <v>0</v>
      </c>
      <c r="S786" s="7">
        <f>IF(Table1[[#This Row],[Ngày hóa đơn]]&lt;&gt;"",Table1[[#This Row],[Ngày hóa đơn]],Table1[[#This Row],[Ngày hạch toán]])</f>
        <v>45922</v>
      </c>
      <c r="T786" s="8"/>
      <c r="U786" s="7">
        <f>IF(Table1[[#This Row],[Ngày tính CN]]="","",S786+T786)</f>
        <v>45922</v>
      </c>
      <c r="V786" s="71">
        <f ca="1">IF(Table1[[#This Row],[Hạn thanh toán]]="","",IF((U786-NOW())&lt;0,0,(U786-NOW())))</f>
        <v>0</v>
      </c>
      <c r="W786" s="69"/>
      <c r="X786" s="65" t="str">
        <f t="shared" ca="1" si="126"/>
        <v/>
      </c>
      <c r="Y786" s="65" t="str">
        <f t="shared" si="125"/>
        <v>Đã thanh toán</v>
      </c>
      <c r="Z786" s="250">
        <f>Table1[[#This Row],[Hạn thanh toán]]</f>
        <v>45922</v>
      </c>
      <c r="AA786" s="250">
        <f>Table1[[#This Row],[Ngày Thanh toán]]</f>
        <v>45922</v>
      </c>
      <c r="AD786" s="3" t="str">
        <f>IF(Table1[[#This Row],[Mã khách hàng]]="","",VLOOKUP($A786,Ma_KH!$A:$Q,Ma_KH!O$1,0))</f>
        <v>KL.SG</v>
      </c>
      <c r="AE786" s="3" t="str">
        <f>IF(Table1[[#This Row],[Mã khách hàng]]="","",VLOOKUP($A786,Ma_KH!$A:$Q,Ma_KH!P$1,0))</f>
        <v>SG</v>
      </c>
      <c r="AF786" s="3">
        <f>VLOOKUP(A786,Ma_KH!A:Q,Ma_KH!J$1,0)</f>
        <v>0</v>
      </c>
    </row>
    <row r="787" spans="1:32" ht="16.5">
      <c r="A787" s="78" t="s">
        <v>111</v>
      </c>
      <c r="B787" s="78" t="s">
        <v>1226</v>
      </c>
      <c r="C787" s="88">
        <v>45926</v>
      </c>
      <c r="D787" s="89" t="s">
        <v>1384</v>
      </c>
      <c r="E787" s="88"/>
      <c r="F787" s="78"/>
      <c r="G787" s="78" t="s">
        <v>1314</v>
      </c>
      <c r="H787" s="69">
        <v>3571980</v>
      </c>
      <c r="I787" s="69">
        <v>357198</v>
      </c>
      <c r="J787" s="69">
        <f>(Table1[[#This Row],[Tiền hàng]]-Table1[[#This Row],[Tiền chiết khấu]])*8%</f>
        <v>257182.56</v>
      </c>
      <c r="K787" s="69">
        <v>3471965</v>
      </c>
      <c r="L787" s="8" t="s">
        <v>24</v>
      </c>
      <c r="M787" s="161">
        <v>45926</v>
      </c>
      <c r="N787" s="162" t="s">
        <v>4143</v>
      </c>
      <c r="O787" s="69">
        <f>IF(Table1[[#This Row],[Phân loại]]="Tồn đầu kỳ",Table1[[#This Row],[Tổng giá trị]],0)</f>
        <v>0</v>
      </c>
      <c r="P787" s="8">
        <f>IF(Table1[[#This Row],[Số còn phải thu ĐK]]&lt;&gt;0,0,IF(Table1[[#This Row],[Phân loại]]="Bán hàng",Table1[[#This Row],[Tổng giá trị]],-Table1[[#This Row],[Tổng giá trị]]))</f>
        <v>3471965</v>
      </c>
      <c r="Q787" s="18">
        <f t="shared" si="124"/>
        <v>3471965</v>
      </c>
      <c r="R787" s="8">
        <f>Table1[[#This Row],[Số còn phải thu ĐK]]+Table1[[#This Row],[Giá Trị HD sau CK]]-Table1[[#This Row],[Số tiền đã thu]]</f>
        <v>0</v>
      </c>
      <c r="S787" s="7">
        <f>IF(Table1[[#This Row],[Ngày hóa đơn]]&lt;&gt;"",Table1[[#This Row],[Ngày hóa đơn]],Table1[[#This Row],[Ngày hạch toán]])</f>
        <v>45926</v>
      </c>
      <c r="T787" s="8"/>
      <c r="U787" s="7">
        <f>IF(Table1[[#This Row],[Ngày tính CN]]="","",S787+T787)</f>
        <v>45926</v>
      </c>
      <c r="V787" s="71">
        <f ca="1">IF(Table1[[#This Row],[Hạn thanh toán]]="","",IF((U787-NOW())&lt;0,0,(U787-NOW())))</f>
        <v>0</v>
      </c>
      <c r="W787" s="69"/>
      <c r="X787" s="65" t="str">
        <f t="shared" ca="1" si="126"/>
        <v/>
      </c>
      <c r="Y787" s="65" t="str">
        <f t="shared" si="125"/>
        <v>Đã thanh toán</v>
      </c>
      <c r="Z787" s="250">
        <f>Table1[[#This Row],[Hạn thanh toán]]</f>
        <v>45926</v>
      </c>
      <c r="AA787" s="250">
        <f>Table1[[#This Row],[Ngày Thanh toán]]</f>
        <v>45926</v>
      </c>
      <c r="AD787" s="3" t="str">
        <f>IF(Table1[[#This Row],[Mã khách hàng]]="","",VLOOKUP($A787,Ma_KH!$A:$Q,Ma_KH!O$1,0))</f>
        <v>KL.SG</v>
      </c>
      <c r="AE787" s="3" t="str">
        <f>IF(Table1[[#This Row],[Mã khách hàng]]="","",VLOOKUP($A787,Ma_KH!$A:$Q,Ma_KH!P$1,0))</f>
        <v>SG</v>
      </c>
      <c r="AF787" s="3">
        <f>VLOOKUP(A787,Ma_KH!A:Q,Ma_KH!J$1,0)</f>
        <v>0</v>
      </c>
    </row>
    <row r="788" spans="1:32" ht="16.5">
      <c r="A788" s="79" t="s">
        <v>111</v>
      </c>
      <c r="B788" s="79" t="s">
        <v>1226</v>
      </c>
      <c r="C788" s="90">
        <v>45926</v>
      </c>
      <c r="D788" s="91" t="s">
        <v>1385</v>
      </c>
      <c r="E788" s="90"/>
      <c r="F788" s="79"/>
      <c r="G788" s="79" t="s">
        <v>1386</v>
      </c>
      <c r="H788" s="69">
        <v>222222</v>
      </c>
      <c r="I788" s="69">
        <v>0</v>
      </c>
      <c r="J788" s="69">
        <f>(Table1[[#This Row],[Tiền hàng]]-Table1[[#This Row],[Tiền chiết khấu]])*8%</f>
        <v>17777.760000000002</v>
      </c>
      <c r="K788" s="69">
        <v>240000</v>
      </c>
      <c r="L788" s="8" t="s">
        <v>24</v>
      </c>
      <c r="M788" s="161">
        <v>45930</v>
      </c>
      <c r="N788" s="162" t="s">
        <v>4144</v>
      </c>
      <c r="O788" s="69">
        <f>IF(Table1[[#This Row],[Phân loại]]="Tồn đầu kỳ",Table1[[#This Row],[Tổng giá trị]],0)</f>
        <v>0</v>
      </c>
      <c r="P788" s="8">
        <f>IF(Table1[[#This Row],[Số còn phải thu ĐK]]&lt;&gt;0,0,IF(Table1[[#This Row],[Phân loại]]="Bán hàng",Table1[[#This Row],[Tổng giá trị]],-Table1[[#This Row],[Tổng giá trị]]))</f>
        <v>240000</v>
      </c>
      <c r="Q788" s="18">
        <f t="shared" si="124"/>
        <v>240000</v>
      </c>
      <c r="R788" s="8">
        <f>Table1[[#This Row],[Số còn phải thu ĐK]]+Table1[[#This Row],[Giá Trị HD sau CK]]-Table1[[#This Row],[Số tiền đã thu]]</f>
        <v>0</v>
      </c>
      <c r="S788" s="7">
        <f>IF(Table1[[#This Row],[Ngày hóa đơn]]&lt;&gt;"",Table1[[#This Row],[Ngày hóa đơn]],Table1[[#This Row],[Ngày hạch toán]])</f>
        <v>45926</v>
      </c>
      <c r="T788" s="8"/>
      <c r="U788" s="7">
        <f>IF(Table1[[#This Row],[Ngày tính CN]]="","",S788+T788)</f>
        <v>45926</v>
      </c>
      <c r="V788" s="71">
        <f ca="1">IF(Table1[[#This Row],[Hạn thanh toán]]="","",IF((U788-NOW())&lt;0,0,(U788-NOW())))</f>
        <v>0</v>
      </c>
      <c r="W788" s="69"/>
      <c r="X788" s="65" t="str">
        <f t="shared" ca="1" si="126"/>
        <v/>
      </c>
      <c r="Y788" s="65" t="str">
        <f t="shared" si="125"/>
        <v>Đã thanh toán</v>
      </c>
      <c r="Z788" s="250">
        <f>Table1[[#This Row],[Hạn thanh toán]]</f>
        <v>45926</v>
      </c>
      <c r="AA788" s="250">
        <f>Table1[[#This Row],[Ngày Thanh toán]]</f>
        <v>45930</v>
      </c>
      <c r="AD788" s="3" t="str">
        <f>IF(Table1[[#This Row],[Mã khách hàng]]="","",VLOOKUP($A788,Ma_KH!$A:$Q,Ma_KH!O$1,0))</f>
        <v>KL.SG</v>
      </c>
      <c r="AE788" s="3" t="str">
        <f>IF(Table1[[#This Row],[Mã khách hàng]]="","",VLOOKUP($A788,Ma_KH!$A:$Q,Ma_KH!P$1,0))</f>
        <v>SG</v>
      </c>
      <c r="AF788" s="3">
        <f>VLOOKUP(A788,Ma_KH!A:Q,Ma_KH!J$1,0)</f>
        <v>0</v>
      </c>
    </row>
    <row r="789" spans="1:32" s="58" customFormat="1" ht="16.5">
      <c r="A789" s="117" t="s">
        <v>111</v>
      </c>
      <c r="B789" s="117" t="s">
        <v>1226</v>
      </c>
      <c r="C789" s="169">
        <v>45927</v>
      </c>
      <c r="D789" s="170" t="s">
        <v>1387</v>
      </c>
      <c r="E789" s="169"/>
      <c r="F789" s="117"/>
      <c r="G789" s="117" t="s">
        <v>1388</v>
      </c>
      <c r="H789" s="54">
        <v>212500</v>
      </c>
      <c r="I789" s="54">
        <v>42500</v>
      </c>
      <c r="J789" s="54">
        <f>(Table1[[#This Row],[Tiền hàng]]-Table1[[#This Row],[Tiền chiết khấu]])*8%</f>
        <v>13600</v>
      </c>
      <c r="K789" s="54">
        <v>183600</v>
      </c>
      <c r="L789" s="55" t="s">
        <v>24</v>
      </c>
      <c r="M789" s="56"/>
      <c r="N789" s="55"/>
      <c r="O789" s="54">
        <f>IF(Table1[[#This Row],[Phân loại]]="Tồn đầu kỳ",Table1[[#This Row],[Tổng giá trị]],0)</f>
        <v>0</v>
      </c>
      <c r="P789" s="55">
        <f>IF(Table1[[#This Row],[Số còn phải thu ĐK]]&lt;&gt;0,0,IF(Table1[[#This Row],[Phân loại]]="Bán hàng",Table1[[#This Row],[Tổng giá trị]],-Table1[[#This Row],[Tổng giá trị]]))</f>
        <v>183600</v>
      </c>
      <c r="Q789" s="18">
        <f t="shared" si="124"/>
        <v>0</v>
      </c>
      <c r="R789" s="55">
        <f>Table1[[#This Row],[Số còn phải thu ĐK]]+Table1[[#This Row],[Giá Trị HD sau CK]]-Table1[[#This Row],[Số tiền đã thu]]</f>
        <v>183600</v>
      </c>
      <c r="S789" s="56">
        <f>IF(Table1[[#This Row],[Ngày hóa đơn]]&lt;&gt;"",Table1[[#This Row],[Ngày hóa đơn]],Table1[[#This Row],[Ngày hạch toán]])</f>
        <v>45927</v>
      </c>
      <c r="T789" s="55"/>
      <c r="U789" s="56">
        <f>IF(Table1[[#This Row],[Ngày tính CN]]="","",S789+T789)</f>
        <v>45927</v>
      </c>
      <c r="V789" s="57">
        <f ca="1">IF(Table1[[#This Row],[Hạn thanh toán]]="","",IF((U789-NOW())&lt;0,0,(U789-NOW())))</f>
        <v>0</v>
      </c>
      <c r="W789" s="54"/>
      <c r="X789" s="65">
        <f t="shared" ca="1" si="126"/>
        <v>74.362421527781407</v>
      </c>
      <c r="Y789" s="109" t="str">
        <f t="shared" ca="1" si="125"/>
        <v>Nợ quá hạn từ 60 ngày đến 90 ngày</v>
      </c>
      <c r="Z789" s="254">
        <f>Table1[[#This Row],[Hạn thanh toán]]</f>
        <v>45927</v>
      </c>
      <c r="AA789" s="254">
        <f>Table1[[#This Row],[Ngày Thanh toán]]</f>
        <v>0</v>
      </c>
      <c r="AD789" s="3" t="str">
        <f>IF(Table1[[#This Row],[Mã khách hàng]]="","",VLOOKUP($A789,Ma_KH!$A:$Q,Ma_KH!O$1,0))</f>
        <v>KL.SG</v>
      </c>
      <c r="AE789" s="3" t="str">
        <f>IF(Table1[[#This Row],[Mã khách hàng]]="","",VLOOKUP($A789,Ma_KH!$A:$Q,Ma_KH!P$1,0))</f>
        <v>SG</v>
      </c>
      <c r="AF789" s="58">
        <f>VLOOKUP(A789,Ma_KH!A:Q,Ma_KH!J$1,0)</f>
        <v>0</v>
      </c>
    </row>
    <row r="790" spans="1:32" s="58" customFormat="1" ht="16.5">
      <c r="A790" s="166" t="s">
        <v>111</v>
      </c>
      <c r="B790" s="166" t="s">
        <v>1226</v>
      </c>
      <c r="C790" s="171">
        <v>45927</v>
      </c>
      <c r="D790" s="172" t="s">
        <v>1389</v>
      </c>
      <c r="E790" s="171"/>
      <c r="F790" s="166"/>
      <c r="G790" s="166" t="s">
        <v>1390</v>
      </c>
      <c r="H790" s="54">
        <v>185183</v>
      </c>
      <c r="I790" s="54">
        <v>55555</v>
      </c>
      <c r="J790" s="54">
        <f>(Table1[[#This Row],[Tiền hàng]]-Table1[[#This Row],[Tiền chiết khấu]])*8%</f>
        <v>10370.24</v>
      </c>
      <c r="K790" s="54">
        <v>139998</v>
      </c>
      <c r="L790" s="55" t="s">
        <v>24</v>
      </c>
      <c r="M790" s="56"/>
      <c r="N790" s="55"/>
      <c r="O790" s="54">
        <f>IF(Table1[[#This Row],[Phân loại]]="Tồn đầu kỳ",Table1[[#This Row],[Tổng giá trị]],0)</f>
        <v>0</v>
      </c>
      <c r="P790" s="55">
        <f>IF(Table1[[#This Row],[Số còn phải thu ĐK]]&lt;&gt;0,0,IF(Table1[[#This Row],[Phân loại]]="Bán hàng",Table1[[#This Row],[Tổng giá trị]],-Table1[[#This Row],[Tổng giá trị]]))</f>
        <v>139998</v>
      </c>
      <c r="Q790" s="18">
        <f t="shared" si="124"/>
        <v>0</v>
      </c>
      <c r="R790" s="55">
        <f>Table1[[#This Row],[Số còn phải thu ĐK]]+Table1[[#This Row],[Giá Trị HD sau CK]]-Table1[[#This Row],[Số tiền đã thu]]</f>
        <v>139998</v>
      </c>
      <c r="S790" s="56">
        <f>IF(Table1[[#This Row],[Ngày hóa đơn]]&lt;&gt;"",Table1[[#This Row],[Ngày hóa đơn]],Table1[[#This Row],[Ngày hạch toán]])</f>
        <v>45927</v>
      </c>
      <c r="T790" s="55"/>
      <c r="U790" s="56">
        <f>IF(Table1[[#This Row],[Ngày tính CN]]="","",S790+T790)</f>
        <v>45927</v>
      </c>
      <c r="V790" s="57">
        <f ca="1">IF(Table1[[#This Row],[Hạn thanh toán]]="","",IF((U790-NOW())&lt;0,0,(U790-NOW())))</f>
        <v>0</v>
      </c>
      <c r="W790" s="54"/>
      <c r="X790" s="65">
        <f t="shared" ca="1" si="126"/>
        <v>74.362421527781407</v>
      </c>
      <c r="Y790" s="109" t="str">
        <f t="shared" ca="1" si="125"/>
        <v>Nợ quá hạn từ 60 ngày đến 90 ngày</v>
      </c>
      <c r="Z790" s="254">
        <f>Table1[[#This Row],[Hạn thanh toán]]</f>
        <v>45927</v>
      </c>
      <c r="AA790" s="254">
        <f>Table1[[#This Row],[Ngày Thanh toán]]</f>
        <v>0</v>
      </c>
      <c r="AD790" s="3" t="str">
        <f>IF(Table1[[#This Row],[Mã khách hàng]]="","",VLOOKUP($A790,Ma_KH!$A:$Q,Ma_KH!O$1,0))</f>
        <v>KL.SG</v>
      </c>
      <c r="AE790" s="3" t="str">
        <f>IF(Table1[[#This Row],[Mã khách hàng]]="","",VLOOKUP($A790,Ma_KH!$A:$Q,Ma_KH!P$1,0))</f>
        <v>SG</v>
      </c>
      <c r="AF790" s="58">
        <f>VLOOKUP(A790,Ma_KH!A:Q,Ma_KH!J$1,0)</f>
        <v>0</v>
      </c>
    </row>
    <row r="791" spans="1:32" ht="16.5">
      <c r="A791" s="78" t="s">
        <v>111</v>
      </c>
      <c r="B791" s="78" t="s">
        <v>1226</v>
      </c>
      <c r="C791" s="88">
        <v>45931</v>
      </c>
      <c r="D791" s="89" t="s">
        <v>1391</v>
      </c>
      <c r="E791" s="88"/>
      <c r="F791" s="78"/>
      <c r="G791" s="78" t="s">
        <v>1392</v>
      </c>
      <c r="H791" s="69">
        <v>179209</v>
      </c>
      <c r="I791" s="69">
        <v>35842</v>
      </c>
      <c r="J791" s="69">
        <f>(Table1[[#This Row],[Tiền hàng]]-Table1[[#This Row],[Tiền chiết khấu]])*8%</f>
        <v>11469.36</v>
      </c>
      <c r="K791" s="69">
        <v>154836</v>
      </c>
      <c r="L791" s="8" t="s">
        <v>24</v>
      </c>
      <c r="M791" s="7">
        <v>45938</v>
      </c>
      <c r="N791" s="8" t="s">
        <v>4168</v>
      </c>
      <c r="O791" s="69">
        <f>IF(Table1[[#This Row],[Phân loại]]="Tồn đầu kỳ",Table1[[#This Row],[Tổng giá trị]],0)</f>
        <v>0</v>
      </c>
      <c r="P791" s="8">
        <f>IF(Table1[[#This Row],[Số còn phải thu ĐK]]&lt;&gt;0,0,IF(Table1[[#This Row],[Phân loại]]="Bán hàng",Table1[[#This Row],[Tổng giá trị]],-Table1[[#This Row],[Tổng giá trị]]))</f>
        <v>154836</v>
      </c>
      <c r="Q791" s="18">
        <f t="shared" si="124"/>
        <v>154836</v>
      </c>
      <c r="R791" s="8">
        <f>Table1[[#This Row],[Số còn phải thu ĐK]]+Table1[[#This Row],[Giá Trị HD sau CK]]-Table1[[#This Row],[Số tiền đã thu]]</f>
        <v>0</v>
      </c>
      <c r="S791" s="7">
        <f>IF(Table1[[#This Row],[Ngày hóa đơn]]&lt;&gt;"",Table1[[#This Row],[Ngày hóa đơn]],Table1[[#This Row],[Ngày hạch toán]])</f>
        <v>45931</v>
      </c>
      <c r="T791" s="8"/>
      <c r="U791" s="7">
        <f>IF(Table1[[#This Row],[Ngày tính CN]]="","",S791+T791)</f>
        <v>45931</v>
      </c>
      <c r="V791" s="71">
        <f ca="1">IF(Table1[[#This Row],[Hạn thanh toán]]="","",IF((U791-NOW())&lt;0,0,(U791-NOW())))</f>
        <v>0</v>
      </c>
      <c r="W791" s="69"/>
      <c r="X791" s="65" t="str">
        <f t="shared" ca="1" si="126"/>
        <v/>
      </c>
      <c r="Y791" s="65" t="str">
        <f t="shared" si="125"/>
        <v>Đã thanh toán</v>
      </c>
      <c r="Z791" s="250">
        <f>Table1[[#This Row],[Hạn thanh toán]]</f>
        <v>45931</v>
      </c>
      <c r="AA791" s="250">
        <f>Table1[[#This Row],[Ngày Thanh toán]]</f>
        <v>45938</v>
      </c>
      <c r="AD791" s="3" t="str">
        <f>IF(Table1[[#This Row],[Mã khách hàng]]="","",VLOOKUP($A791,Ma_KH!$A:$Q,Ma_KH!O$1,0))</f>
        <v>KL.SG</v>
      </c>
      <c r="AE791" s="3" t="str">
        <f>IF(Table1[[#This Row],[Mã khách hàng]]="","",VLOOKUP($A791,Ma_KH!$A:$Q,Ma_KH!P$1,0))</f>
        <v>SG</v>
      </c>
      <c r="AF791" s="3">
        <f>VLOOKUP(A791,Ma_KH!A:Q,Ma_KH!J$1,0)</f>
        <v>0</v>
      </c>
    </row>
    <row r="792" spans="1:32" ht="16.5">
      <c r="A792" s="78" t="s">
        <v>111</v>
      </c>
      <c r="B792" s="78" t="s">
        <v>1226</v>
      </c>
      <c r="C792" s="88">
        <v>45933</v>
      </c>
      <c r="D792" s="89" t="s">
        <v>1393</v>
      </c>
      <c r="E792" s="88"/>
      <c r="F792" s="78"/>
      <c r="G792" s="78" t="s">
        <v>1394</v>
      </c>
      <c r="H792" s="69">
        <v>238132</v>
      </c>
      <c r="I792" s="69">
        <v>47626</v>
      </c>
      <c r="J792" s="69">
        <f>(Table1[[#This Row],[Tiền hàng]]-Table1[[#This Row],[Tiền chiết khấu]])*8%</f>
        <v>15240.48</v>
      </c>
      <c r="K792" s="69">
        <v>205746</v>
      </c>
      <c r="L792" s="8" t="s">
        <v>24</v>
      </c>
      <c r="M792" s="7">
        <v>45938</v>
      </c>
      <c r="N792" s="8" t="s">
        <v>4168</v>
      </c>
      <c r="O792" s="69">
        <f>IF(Table1[[#This Row],[Phân loại]]="Tồn đầu kỳ",Table1[[#This Row],[Tổng giá trị]],0)</f>
        <v>0</v>
      </c>
      <c r="P792" s="8">
        <f>IF(Table1[[#This Row],[Số còn phải thu ĐK]]&lt;&gt;0,0,IF(Table1[[#This Row],[Phân loại]]="Bán hàng",Table1[[#This Row],[Tổng giá trị]],-Table1[[#This Row],[Tổng giá trị]]))</f>
        <v>205746</v>
      </c>
      <c r="Q792" s="18">
        <f t="shared" si="124"/>
        <v>205746</v>
      </c>
      <c r="R792" s="8">
        <f>Table1[[#This Row],[Số còn phải thu ĐK]]+Table1[[#This Row],[Giá Trị HD sau CK]]-Table1[[#This Row],[Số tiền đã thu]]</f>
        <v>0</v>
      </c>
      <c r="S792" s="7">
        <f>IF(Table1[[#This Row],[Ngày hóa đơn]]&lt;&gt;"",Table1[[#This Row],[Ngày hóa đơn]],Table1[[#This Row],[Ngày hạch toán]])</f>
        <v>45933</v>
      </c>
      <c r="T792" s="8"/>
      <c r="U792" s="7">
        <f>IF(Table1[[#This Row],[Ngày tính CN]]="","",S792+T792)</f>
        <v>45933</v>
      </c>
      <c r="V792" s="71">
        <f ca="1">IF(Table1[[#This Row],[Hạn thanh toán]]="","",IF((U792-NOW())&lt;0,0,(U792-NOW())))</f>
        <v>0</v>
      </c>
      <c r="W792" s="69"/>
      <c r="X792" s="65" t="str">
        <f t="shared" ca="1" si="126"/>
        <v/>
      </c>
      <c r="Y792" s="65" t="str">
        <f t="shared" si="125"/>
        <v>Đã thanh toán</v>
      </c>
      <c r="Z792" s="250">
        <f>Table1[[#This Row],[Hạn thanh toán]]</f>
        <v>45933</v>
      </c>
      <c r="AA792" s="250">
        <f>Table1[[#This Row],[Ngày Thanh toán]]</f>
        <v>45938</v>
      </c>
      <c r="AD792" s="3" t="str">
        <f>IF(Table1[[#This Row],[Mã khách hàng]]="","",VLOOKUP($A792,Ma_KH!$A:$Q,Ma_KH!O$1,0))</f>
        <v>KL.SG</v>
      </c>
      <c r="AE792" s="3" t="str">
        <f>IF(Table1[[#This Row],[Mã khách hàng]]="","",VLOOKUP($A792,Ma_KH!$A:$Q,Ma_KH!P$1,0))</f>
        <v>SG</v>
      </c>
      <c r="AF792" s="3">
        <f>VLOOKUP(A792,Ma_KH!A:Q,Ma_KH!J$1,0)</f>
        <v>0</v>
      </c>
    </row>
    <row r="793" spans="1:32" ht="16.5">
      <c r="A793" s="79" t="s">
        <v>111</v>
      </c>
      <c r="B793" s="79" t="s">
        <v>1226</v>
      </c>
      <c r="C793" s="90">
        <v>45937</v>
      </c>
      <c r="D793" s="91" t="s">
        <v>1395</v>
      </c>
      <c r="E793" s="90"/>
      <c r="F793" s="79"/>
      <c r="G793" s="79" t="s">
        <v>1396</v>
      </c>
      <c r="H793" s="69">
        <v>358419</v>
      </c>
      <c r="I793" s="69">
        <v>71684</v>
      </c>
      <c r="J793" s="69">
        <f>(Table1[[#This Row],[Tiền hàng]]-Table1[[#This Row],[Tiền chiết khấu]])*8%</f>
        <v>22938.799999999999</v>
      </c>
      <c r="K793" s="69">
        <v>309674</v>
      </c>
      <c r="L793" s="8" t="s">
        <v>24</v>
      </c>
      <c r="M793" s="7">
        <v>45938</v>
      </c>
      <c r="N793" s="8" t="s">
        <v>4168</v>
      </c>
      <c r="O793" s="69">
        <f>IF(Table1[[#This Row],[Phân loại]]="Tồn đầu kỳ",Table1[[#This Row],[Tổng giá trị]],0)</f>
        <v>0</v>
      </c>
      <c r="P793" s="8">
        <f>IF(Table1[[#This Row],[Số còn phải thu ĐK]]&lt;&gt;0,0,IF(Table1[[#This Row],[Phân loại]]="Bán hàng",Table1[[#This Row],[Tổng giá trị]],-Table1[[#This Row],[Tổng giá trị]]))</f>
        <v>309674</v>
      </c>
      <c r="Q793" s="18">
        <f t="shared" ref="Q793:Q856" si="127">IF(M793&lt;&gt;"",IF(O793&lt;&gt;0,O793,P793),0)</f>
        <v>309674</v>
      </c>
      <c r="R793" s="8">
        <f>Table1[[#This Row],[Số còn phải thu ĐK]]+Table1[[#This Row],[Giá Trị HD sau CK]]-Table1[[#This Row],[Số tiền đã thu]]</f>
        <v>0</v>
      </c>
      <c r="S793" s="7">
        <f>IF(Table1[[#This Row],[Ngày hóa đơn]]&lt;&gt;"",Table1[[#This Row],[Ngày hóa đơn]],Table1[[#This Row],[Ngày hạch toán]])</f>
        <v>45937</v>
      </c>
      <c r="T793" s="8"/>
      <c r="U793" s="7">
        <f>IF(Table1[[#This Row],[Ngày tính CN]]="","",S793+T793)</f>
        <v>45937</v>
      </c>
      <c r="V793" s="71">
        <f ca="1">IF(Table1[[#This Row],[Hạn thanh toán]]="","",IF((U793-NOW())&lt;0,0,(U793-NOW())))</f>
        <v>0</v>
      </c>
      <c r="W793" s="69"/>
      <c r="X793" s="65" t="str">
        <f t="shared" ca="1" si="126"/>
        <v/>
      </c>
      <c r="Y793" s="65" t="str">
        <f t="shared" ref="Y793:Y862" si="128">IF(R793=0,"Đã thanh toán",IF(X793="","",IF(X793&lt;=0,"Chưa đến hạn thanh toán",IF(X793&lt;=30,"Nợ quá hạn 30 ngày",IF(X793&lt;=60,"Nợ quá hạn từ 30 ngày đến 60 ngày",IF(X793&lt;=90,"Nợ quá hạn từ 60 ngày đến 90 ngày",IF(X793&lt;=120,"Nợ quá hạn từ 90 ngày đến 120 ngày","Nợ quá hạn hơn 120 ngày có khả năng mất thanh toán")))))))</f>
        <v>Đã thanh toán</v>
      </c>
      <c r="Z793" s="250">
        <f>Table1[[#This Row],[Hạn thanh toán]]</f>
        <v>45937</v>
      </c>
      <c r="AA793" s="250">
        <f>Table1[[#This Row],[Ngày Thanh toán]]</f>
        <v>45938</v>
      </c>
      <c r="AD793" s="3" t="str">
        <f>IF(Table1[[#This Row],[Mã khách hàng]]="","",VLOOKUP($A793,Ma_KH!$A:$Q,Ma_KH!O$1,0))</f>
        <v>KL.SG</v>
      </c>
      <c r="AE793" s="3" t="str">
        <f>IF(Table1[[#This Row],[Mã khách hàng]]="","",VLOOKUP($A793,Ma_KH!$A:$Q,Ma_KH!P$1,0))</f>
        <v>SG</v>
      </c>
      <c r="AF793" s="3">
        <f>VLOOKUP(A793,Ma_KH!A:Q,Ma_KH!J$1,0)</f>
        <v>0</v>
      </c>
    </row>
    <row r="794" spans="1:32" ht="16.5">
      <c r="A794" s="78" t="s">
        <v>111</v>
      </c>
      <c r="B794" s="78" t="s">
        <v>1226</v>
      </c>
      <c r="C794" s="88">
        <v>45938</v>
      </c>
      <c r="D794" s="89" t="s">
        <v>1397</v>
      </c>
      <c r="E794" s="88"/>
      <c r="F794" s="78"/>
      <c r="G794" s="78" t="s">
        <v>1314</v>
      </c>
      <c r="H794" s="69">
        <v>3571980</v>
      </c>
      <c r="I794" s="69">
        <v>357198</v>
      </c>
      <c r="J794" s="69">
        <f>(Table1[[#This Row],[Tiền hàng]]-Table1[[#This Row],[Tiền chiết khấu]])*8%</f>
        <v>257182.56</v>
      </c>
      <c r="K794" s="69">
        <v>3471965</v>
      </c>
      <c r="L794" s="8" t="s">
        <v>24</v>
      </c>
      <c r="M794" s="161">
        <v>45938</v>
      </c>
      <c r="N794" s="162" t="s">
        <v>4145</v>
      </c>
      <c r="O794" s="69">
        <f>IF(Table1[[#This Row],[Phân loại]]="Tồn đầu kỳ",Table1[[#This Row],[Tổng giá trị]],0)</f>
        <v>0</v>
      </c>
      <c r="P794" s="8">
        <f>IF(Table1[[#This Row],[Số còn phải thu ĐK]]&lt;&gt;0,0,IF(Table1[[#This Row],[Phân loại]]="Bán hàng",Table1[[#This Row],[Tổng giá trị]],-Table1[[#This Row],[Tổng giá trị]]))</f>
        <v>3471965</v>
      </c>
      <c r="Q794" s="18">
        <f t="shared" si="127"/>
        <v>3471965</v>
      </c>
      <c r="R794" s="8">
        <f>Table1[[#This Row],[Số còn phải thu ĐK]]+Table1[[#This Row],[Giá Trị HD sau CK]]-Table1[[#This Row],[Số tiền đã thu]]</f>
        <v>0</v>
      </c>
      <c r="S794" s="7">
        <f>IF(Table1[[#This Row],[Ngày hóa đơn]]&lt;&gt;"",Table1[[#This Row],[Ngày hóa đơn]],Table1[[#This Row],[Ngày hạch toán]])</f>
        <v>45938</v>
      </c>
      <c r="T794" s="8"/>
      <c r="U794" s="7">
        <f>IF(Table1[[#This Row],[Ngày tính CN]]="","",S794+T794)</f>
        <v>45938</v>
      </c>
      <c r="V794" s="71">
        <f ca="1">IF(Table1[[#This Row],[Hạn thanh toán]]="","",IF((U794-NOW())&lt;0,0,(U794-NOW())))</f>
        <v>0</v>
      </c>
      <c r="W794" s="69"/>
      <c r="X794" s="65" t="str">
        <f t="shared" ca="1" si="126"/>
        <v/>
      </c>
      <c r="Y794" s="65" t="str">
        <f t="shared" si="128"/>
        <v>Đã thanh toán</v>
      </c>
      <c r="Z794" s="250">
        <f>Table1[[#This Row],[Hạn thanh toán]]</f>
        <v>45938</v>
      </c>
      <c r="AA794" s="250">
        <f>Table1[[#This Row],[Ngày Thanh toán]]</f>
        <v>45938</v>
      </c>
      <c r="AD794" s="3" t="str">
        <f>IF(Table1[[#This Row],[Mã khách hàng]]="","",VLOOKUP($A794,Ma_KH!$A:$Q,Ma_KH!O$1,0))</f>
        <v>KL.SG</v>
      </c>
      <c r="AE794" s="3" t="str">
        <f>IF(Table1[[#This Row],[Mã khách hàng]]="","",VLOOKUP($A794,Ma_KH!$A:$Q,Ma_KH!P$1,0))</f>
        <v>SG</v>
      </c>
      <c r="AF794" s="3">
        <f>VLOOKUP(A794,Ma_KH!A:Q,Ma_KH!J$1,0)</f>
        <v>0</v>
      </c>
    </row>
    <row r="795" spans="1:32" ht="16.5">
      <c r="A795" s="78" t="s">
        <v>111</v>
      </c>
      <c r="B795" s="78" t="s">
        <v>1226</v>
      </c>
      <c r="C795" s="88">
        <v>45938</v>
      </c>
      <c r="D795" s="89" t="s">
        <v>1398</v>
      </c>
      <c r="E795" s="88"/>
      <c r="F795" s="78"/>
      <c r="G795" s="78" t="s">
        <v>1399</v>
      </c>
      <c r="H795" s="69">
        <v>2381320</v>
      </c>
      <c r="I795" s="69">
        <v>476264</v>
      </c>
      <c r="J795" s="69">
        <f>(Table1[[#This Row],[Tiền hàng]]-Table1[[#This Row],[Tiền chiết khấu]])*8%</f>
        <v>152404.48000000001</v>
      </c>
      <c r="K795" s="69">
        <v>2057460</v>
      </c>
      <c r="L795" s="8" t="s">
        <v>24</v>
      </c>
      <c r="M795" s="7">
        <v>45938</v>
      </c>
      <c r="N795" s="8" t="s">
        <v>4168</v>
      </c>
      <c r="O795" s="69">
        <f>IF(Table1[[#This Row],[Phân loại]]="Tồn đầu kỳ",Table1[[#This Row],[Tổng giá trị]],0)</f>
        <v>0</v>
      </c>
      <c r="P795" s="8">
        <f>IF(Table1[[#This Row],[Số còn phải thu ĐK]]&lt;&gt;0,0,IF(Table1[[#This Row],[Phân loại]]="Bán hàng",Table1[[#This Row],[Tổng giá trị]],-Table1[[#This Row],[Tổng giá trị]]))</f>
        <v>2057460</v>
      </c>
      <c r="Q795" s="18">
        <f t="shared" si="127"/>
        <v>2057460</v>
      </c>
      <c r="R795" s="8">
        <f>Table1[[#This Row],[Số còn phải thu ĐK]]+Table1[[#This Row],[Giá Trị HD sau CK]]-Table1[[#This Row],[Số tiền đã thu]]</f>
        <v>0</v>
      </c>
      <c r="S795" s="7">
        <f>IF(Table1[[#This Row],[Ngày hóa đơn]]&lt;&gt;"",Table1[[#This Row],[Ngày hóa đơn]],Table1[[#This Row],[Ngày hạch toán]])</f>
        <v>45938</v>
      </c>
      <c r="T795" s="8"/>
      <c r="U795" s="7">
        <f>IF(Table1[[#This Row],[Ngày tính CN]]="","",S795+T795)</f>
        <v>45938</v>
      </c>
      <c r="V795" s="71">
        <f ca="1">IF(Table1[[#This Row],[Hạn thanh toán]]="","",IF((U795-NOW())&lt;0,0,(U795-NOW())))</f>
        <v>0</v>
      </c>
      <c r="W795" s="69"/>
      <c r="X795" s="65" t="str">
        <f t="shared" ca="1" si="126"/>
        <v/>
      </c>
      <c r="Y795" s="65" t="str">
        <f t="shared" si="128"/>
        <v>Đã thanh toán</v>
      </c>
      <c r="Z795" s="250">
        <f>Table1[[#This Row],[Hạn thanh toán]]</f>
        <v>45938</v>
      </c>
      <c r="AA795" s="250">
        <f>Table1[[#This Row],[Ngày Thanh toán]]</f>
        <v>45938</v>
      </c>
      <c r="AD795" s="3" t="str">
        <f>IF(Table1[[#This Row],[Mã khách hàng]]="","",VLOOKUP($A795,Ma_KH!$A:$Q,Ma_KH!O$1,0))</f>
        <v>KL.SG</v>
      </c>
      <c r="AE795" s="3" t="str">
        <f>IF(Table1[[#This Row],[Mã khách hàng]]="","",VLOOKUP($A795,Ma_KH!$A:$Q,Ma_KH!P$1,0))</f>
        <v>SG</v>
      </c>
      <c r="AF795" s="3">
        <f>VLOOKUP(A795,Ma_KH!A:Q,Ma_KH!J$1,0)</f>
        <v>0</v>
      </c>
    </row>
    <row r="796" spans="1:32" ht="16.5">
      <c r="A796" s="78" t="s">
        <v>111</v>
      </c>
      <c r="B796" s="78" t="s">
        <v>1226</v>
      </c>
      <c r="C796" s="88">
        <v>45938</v>
      </c>
      <c r="D796" s="89" t="s">
        <v>1400</v>
      </c>
      <c r="E796" s="88"/>
      <c r="F796" s="78"/>
      <c r="G796" s="78" t="s">
        <v>1401</v>
      </c>
      <c r="H796" s="69">
        <v>119066</v>
      </c>
      <c r="I796" s="69">
        <v>23813</v>
      </c>
      <c r="J796" s="69">
        <f>(Table1[[#This Row],[Tiền hàng]]-Table1[[#This Row],[Tiền chiết khấu]])*8%</f>
        <v>7620.24</v>
      </c>
      <c r="K796" s="69">
        <v>102873</v>
      </c>
      <c r="L796" s="8" t="s">
        <v>24</v>
      </c>
      <c r="M796" s="7">
        <v>45938</v>
      </c>
      <c r="N796" s="8" t="s">
        <v>4168</v>
      </c>
      <c r="O796" s="69">
        <f>IF(Table1[[#This Row],[Phân loại]]="Tồn đầu kỳ",Table1[[#This Row],[Tổng giá trị]],0)</f>
        <v>0</v>
      </c>
      <c r="P796" s="8">
        <f>IF(Table1[[#This Row],[Số còn phải thu ĐK]]&lt;&gt;0,0,IF(Table1[[#This Row],[Phân loại]]="Bán hàng",Table1[[#This Row],[Tổng giá trị]],-Table1[[#This Row],[Tổng giá trị]]))</f>
        <v>102873</v>
      </c>
      <c r="Q796" s="18">
        <f t="shared" si="127"/>
        <v>102873</v>
      </c>
      <c r="R796" s="8">
        <f>Table1[[#This Row],[Số còn phải thu ĐK]]+Table1[[#This Row],[Giá Trị HD sau CK]]-Table1[[#This Row],[Số tiền đã thu]]</f>
        <v>0</v>
      </c>
      <c r="S796" s="7">
        <f>IF(Table1[[#This Row],[Ngày hóa đơn]]&lt;&gt;"",Table1[[#This Row],[Ngày hóa đơn]],Table1[[#This Row],[Ngày hạch toán]])</f>
        <v>45938</v>
      </c>
      <c r="T796" s="8"/>
      <c r="U796" s="7">
        <f>IF(Table1[[#This Row],[Ngày tính CN]]="","",S796+T796)</f>
        <v>45938</v>
      </c>
      <c r="V796" s="71">
        <f ca="1">IF(Table1[[#This Row],[Hạn thanh toán]]="","",IF((U796-NOW())&lt;0,0,(U796-NOW())))</f>
        <v>0</v>
      </c>
      <c r="W796" s="69"/>
      <c r="X796" s="65" t="str">
        <f t="shared" ca="1" si="126"/>
        <v/>
      </c>
      <c r="Y796" s="65" t="str">
        <f t="shared" si="128"/>
        <v>Đã thanh toán</v>
      </c>
      <c r="Z796" s="250">
        <f>Table1[[#This Row],[Hạn thanh toán]]</f>
        <v>45938</v>
      </c>
      <c r="AA796" s="250">
        <f>Table1[[#This Row],[Ngày Thanh toán]]</f>
        <v>45938</v>
      </c>
      <c r="AD796" s="3" t="str">
        <f>IF(Table1[[#This Row],[Mã khách hàng]]="","",VLOOKUP($A796,Ma_KH!$A:$Q,Ma_KH!O$1,0))</f>
        <v>KL.SG</v>
      </c>
      <c r="AE796" s="3" t="str">
        <f>IF(Table1[[#This Row],[Mã khách hàng]]="","",VLOOKUP($A796,Ma_KH!$A:$Q,Ma_KH!P$1,0))</f>
        <v>SG</v>
      </c>
      <c r="AF796" s="3">
        <f>VLOOKUP(A796,Ma_KH!A:Q,Ma_KH!J$1,0)</f>
        <v>0</v>
      </c>
    </row>
    <row r="797" spans="1:32" s="58" customFormat="1" ht="16.5">
      <c r="A797" s="117" t="s">
        <v>111</v>
      </c>
      <c r="B797" s="117" t="s">
        <v>1226</v>
      </c>
      <c r="C797" s="169">
        <v>45940</v>
      </c>
      <c r="D797" s="170" t="s">
        <v>1402</v>
      </c>
      <c r="E797" s="169"/>
      <c r="F797" s="117"/>
      <c r="G797" s="117" t="s">
        <v>1403</v>
      </c>
      <c r="H797" s="54">
        <v>1361110</v>
      </c>
      <c r="I797" s="54">
        <v>408333</v>
      </c>
      <c r="J797" s="54">
        <f>(Table1[[#This Row],[Tiền hàng]]-Table1[[#This Row],[Tiền chiết khấu]])*8%</f>
        <v>76222.16</v>
      </c>
      <c r="K797" s="54">
        <v>1028999</v>
      </c>
      <c r="L797" s="55" t="s">
        <v>24</v>
      </c>
      <c r="M797" s="56"/>
      <c r="N797" s="55"/>
      <c r="O797" s="54">
        <f>IF(Table1[[#This Row],[Phân loại]]="Tồn đầu kỳ",Table1[[#This Row],[Tổng giá trị]],0)</f>
        <v>0</v>
      </c>
      <c r="P797" s="55">
        <f>IF(Table1[[#This Row],[Số còn phải thu ĐK]]&lt;&gt;0,0,IF(Table1[[#This Row],[Phân loại]]="Bán hàng",Table1[[#This Row],[Tổng giá trị]],-Table1[[#This Row],[Tổng giá trị]]))</f>
        <v>1028999</v>
      </c>
      <c r="Q797" s="18">
        <f t="shared" si="127"/>
        <v>0</v>
      </c>
      <c r="R797" s="55">
        <f>Table1[[#This Row],[Số còn phải thu ĐK]]+Table1[[#This Row],[Giá Trị HD sau CK]]-Table1[[#This Row],[Số tiền đã thu]]</f>
        <v>1028999</v>
      </c>
      <c r="S797" s="56">
        <f>IF(Table1[[#This Row],[Ngày hóa đơn]]&lt;&gt;"",Table1[[#This Row],[Ngày hóa đơn]],Table1[[#This Row],[Ngày hạch toán]])</f>
        <v>45940</v>
      </c>
      <c r="T797" s="55"/>
      <c r="U797" s="56">
        <f>IF(Table1[[#This Row],[Ngày tính CN]]="","",S797+T797)</f>
        <v>45940</v>
      </c>
      <c r="V797" s="57">
        <f ca="1">IF(Table1[[#This Row],[Hạn thanh toán]]="","",IF((U797-NOW())&lt;0,0,(U797-NOW())))</f>
        <v>0</v>
      </c>
      <c r="W797" s="54"/>
      <c r="X797" s="65">
        <f t="shared" ca="1" si="126"/>
        <v>61.362421527781407</v>
      </c>
      <c r="Y797" s="109" t="str">
        <f t="shared" ca="1" si="128"/>
        <v>Nợ quá hạn từ 60 ngày đến 90 ngày</v>
      </c>
      <c r="Z797" s="254">
        <f>Table1[[#This Row],[Hạn thanh toán]]</f>
        <v>45940</v>
      </c>
      <c r="AA797" s="254">
        <f>Table1[[#This Row],[Ngày Thanh toán]]</f>
        <v>0</v>
      </c>
      <c r="AD797" s="3" t="str">
        <f>IF(Table1[[#This Row],[Mã khách hàng]]="","",VLOOKUP($A797,Ma_KH!$A:$Q,Ma_KH!O$1,0))</f>
        <v>KL.SG</v>
      </c>
      <c r="AE797" s="3" t="str">
        <f>IF(Table1[[#This Row],[Mã khách hàng]]="","",VLOOKUP($A797,Ma_KH!$A:$Q,Ma_KH!P$1,0))</f>
        <v>SG</v>
      </c>
      <c r="AF797" s="58">
        <f>VLOOKUP(A797,Ma_KH!A:Q,Ma_KH!J$1,0)</f>
        <v>0</v>
      </c>
    </row>
    <row r="798" spans="1:32" ht="16.5">
      <c r="A798" s="79" t="s">
        <v>111</v>
      </c>
      <c r="B798" s="79" t="s">
        <v>1226</v>
      </c>
      <c r="C798" s="90">
        <v>45944</v>
      </c>
      <c r="D798" s="91" t="s">
        <v>1404</v>
      </c>
      <c r="E798" s="90"/>
      <c r="F798" s="79"/>
      <c r="G798" s="79" t="s">
        <v>1405</v>
      </c>
      <c r="H798" s="69">
        <v>148148</v>
      </c>
      <c r="I798" s="69">
        <v>0</v>
      </c>
      <c r="J798" s="69">
        <f>(Table1[[#This Row],[Tiền hàng]]-Table1[[#This Row],[Tiền chiết khấu]])*8%</f>
        <v>11851.84</v>
      </c>
      <c r="K798" s="69">
        <v>160000</v>
      </c>
      <c r="L798" s="8" t="s">
        <v>24</v>
      </c>
      <c r="M798" s="161">
        <v>45944</v>
      </c>
      <c r="N798" s="162" t="s">
        <v>4146</v>
      </c>
      <c r="O798" s="69">
        <f>IF(Table1[[#This Row],[Phân loại]]="Tồn đầu kỳ",Table1[[#This Row],[Tổng giá trị]],0)</f>
        <v>0</v>
      </c>
      <c r="P798" s="8">
        <f>IF(Table1[[#This Row],[Số còn phải thu ĐK]]&lt;&gt;0,0,IF(Table1[[#This Row],[Phân loại]]="Bán hàng",Table1[[#This Row],[Tổng giá trị]],-Table1[[#This Row],[Tổng giá trị]]))</f>
        <v>160000</v>
      </c>
      <c r="Q798" s="18">
        <f t="shared" si="127"/>
        <v>160000</v>
      </c>
      <c r="R798" s="8">
        <f>Table1[[#This Row],[Số còn phải thu ĐK]]+Table1[[#This Row],[Giá Trị HD sau CK]]-Table1[[#This Row],[Số tiền đã thu]]</f>
        <v>0</v>
      </c>
      <c r="S798" s="7">
        <f>IF(Table1[[#This Row],[Ngày hóa đơn]]&lt;&gt;"",Table1[[#This Row],[Ngày hóa đơn]],Table1[[#This Row],[Ngày hạch toán]])</f>
        <v>45944</v>
      </c>
      <c r="T798" s="8"/>
      <c r="U798" s="7">
        <f>IF(Table1[[#This Row],[Ngày tính CN]]="","",S798+T798)</f>
        <v>45944</v>
      </c>
      <c r="V798" s="71">
        <f ca="1">IF(Table1[[#This Row],[Hạn thanh toán]]="","",IF((U798-NOW())&lt;0,0,(U798-NOW())))</f>
        <v>0</v>
      </c>
      <c r="W798" s="69"/>
      <c r="X798" s="65" t="str">
        <f t="shared" ca="1" si="126"/>
        <v/>
      </c>
      <c r="Y798" s="65" t="str">
        <f t="shared" si="128"/>
        <v>Đã thanh toán</v>
      </c>
      <c r="Z798" s="250">
        <f>Table1[[#This Row],[Hạn thanh toán]]</f>
        <v>45944</v>
      </c>
      <c r="AA798" s="250">
        <f>Table1[[#This Row],[Ngày Thanh toán]]</f>
        <v>45944</v>
      </c>
      <c r="AD798" s="3" t="str">
        <f>IF(Table1[[#This Row],[Mã khách hàng]]="","",VLOOKUP($A798,Ma_KH!$A:$Q,Ma_KH!O$1,0))</f>
        <v>KL.SG</v>
      </c>
      <c r="AE798" s="3" t="str">
        <f>IF(Table1[[#This Row],[Mã khách hàng]]="","",VLOOKUP($A798,Ma_KH!$A:$Q,Ma_KH!P$1,0))</f>
        <v>SG</v>
      </c>
      <c r="AF798" s="3">
        <f>VLOOKUP(A798,Ma_KH!A:Q,Ma_KH!J$1,0)</f>
        <v>0</v>
      </c>
    </row>
    <row r="799" spans="1:32" s="58" customFormat="1" ht="16.5">
      <c r="A799" s="117" t="s">
        <v>111</v>
      </c>
      <c r="B799" s="117" t="s">
        <v>1226</v>
      </c>
      <c r="C799" s="169">
        <v>45945</v>
      </c>
      <c r="D799" s="170" t="s">
        <v>1406</v>
      </c>
      <c r="E799" s="169"/>
      <c r="F799" s="117"/>
      <c r="G799" s="117" t="s">
        <v>1407</v>
      </c>
      <c r="H799" s="54">
        <v>1818296</v>
      </c>
      <c r="I799" s="54">
        <v>90915</v>
      </c>
      <c r="J799" s="54">
        <f>(Table1[[#This Row],[Tiền hàng]]-Table1[[#This Row],[Tiền chiết khấu]])*8%</f>
        <v>138190.48000000001</v>
      </c>
      <c r="K799" s="54">
        <v>1865571</v>
      </c>
      <c r="L799" s="55" t="s">
        <v>24</v>
      </c>
      <c r="M799" s="56"/>
      <c r="N799" s="55"/>
      <c r="O799" s="54">
        <f>IF(Table1[[#This Row],[Phân loại]]="Tồn đầu kỳ",Table1[[#This Row],[Tổng giá trị]],0)</f>
        <v>0</v>
      </c>
      <c r="P799" s="55">
        <f>IF(Table1[[#This Row],[Số còn phải thu ĐK]]&lt;&gt;0,0,IF(Table1[[#This Row],[Phân loại]]="Bán hàng",Table1[[#This Row],[Tổng giá trị]],-Table1[[#This Row],[Tổng giá trị]]))</f>
        <v>1865571</v>
      </c>
      <c r="Q799" s="18">
        <f t="shared" si="127"/>
        <v>0</v>
      </c>
      <c r="R799" s="55">
        <f>Table1[[#This Row],[Số còn phải thu ĐK]]+Table1[[#This Row],[Giá Trị HD sau CK]]-Table1[[#This Row],[Số tiền đã thu]]</f>
        <v>1865571</v>
      </c>
      <c r="S799" s="56">
        <f>IF(Table1[[#This Row],[Ngày hóa đơn]]&lt;&gt;"",Table1[[#This Row],[Ngày hóa đơn]],Table1[[#This Row],[Ngày hạch toán]])</f>
        <v>45945</v>
      </c>
      <c r="T799" s="55"/>
      <c r="U799" s="56">
        <f>IF(Table1[[#This Row],[Ngày tính CN]]="","",S799+T799)</f>
        <v>45945</v>
      </c>
      <c r="V799" s="57">
        <f ca="1">IF(Table1[[#This Row],[Hạn thanh toán]]="","",IF((U799-NOW())&lt;0,0,(U799-NOW())))</f>
        <v>0</v>
      </c>
      <c r="W799" s="54"/>
      <c r="X799" s="65">
        <f t="shared" ca="1" si="126"/>
        <v>56.362421527781407</v>
      </c>
      <c r="Y799" s="109" t="str">
        <f t="shared" ca="1" si="128"/>
        <v>Nợ quá hạn từ 30 ngày đến 60 ngày</v>
      </c>
      <c r="Z799" s="254">
        <f>Table1[[#This Row],[Hạn thanh toán]]</f>
        <v>45945</v>
      </c>
      <c r="AA799" s="254">
        <f>Table1[[#This Row],[Ngày Thanh toán]]</f>
        <v>0</v>
      </c>
      <c r="AD799" s="3" t="str">
        <f>IF(Table1[[#This Row],[Mã khách hàng]]="","",VLOOKUP($A799,Ma_KH!$A:$Q,Ma_KH!O$1,0))</f>
        <v>KL.SG</v>
      </c>
      <c r="AE799" s="3" t="str">
        <f>IF(Table1[[#This Row],[Mã khách hàng]]="","",VLOOKUP($A799,Ma_KH!$A:$Q,Ma_KH!P$1,0))</f>
        <v>SG</v>
      </c>
      <c r="AF799" s="58">
        <f>VLOOKUP(A799,Ma_KH!A:Q,Ma_KH!J$1,0)</f>
        <v>0</v>
      </c>
    </row>
    <row r="800" spans="1:32" ht="16.5">
      <c r="A800" s="78" t="s">
        <v>111</v>
      </c>
      <c r="B800" s="78" t="s">
        <v>1226</v>
      </c>
      <c r="C800" s="88">
        <v>45945</v>
      </c>
      <c r="D800" s="89" t="s">
        <v>1408</v>
      </c>
      <c r="E800" s="88"/>
      <c r="F800" s="78"/>
      <c r="G800" s="78" t="s">
        <v>1409</v>
      </c>
      <c r="H800" s="69">
        <v>73431</v>
      </c>
      <c r="I800" s="69">
        <v>14686</v>
      </c>
      <c r="J800" s="69">
        <f>(Table1[[#This Row],[Tiền hàng]]-Table1[[#This Row],[Tiền chiết khấu]])*8%</f>
        <v>4699.6000000000004</v>
      </c>
      <c r="K800" s="69">
        <v>63445</v>
      </c>
      <c r="L800" s="8" t="s">
        <v>24</v>
      </c>
      <c r="M800" s="161">
        <v>45954</v>
      </c>
      <c r="N800" s="162" t="s">
        <v>4151</v>
      </c>
      <c r="O800" s="69">
        <f>IF(Table1[[#This Row],[Phân loại]]="Tồn đầu kỳ",Table1[[#This Row],[Tổng giá trị]],0)</f>
        <v>0</v>
      </c>
      <c r="P800" s="8">
        <f>IF(Table1[[#This Row],[Số còn phải thu ĐK]]&lt;&gt;0,0,IF(Table1[[#This Row],[Phân loại]]="Bán hàng",Table1[[#This Row],[Tổng giá trị]],-Table1[[#This Row],[Tổng giá trị]]))</f>
        <v>63445</v>
      </c>
      <c r="Q800" s="18">
        <f t="shared" si="127"/>
        <v>63445</v>
      </c>
      <c r="R800" s="8">
        <f>Table1[[#This Row],[Số còn phải thu ĐK]]+Table1[[#This Row],[Giá Trị HD sau CK]]-Table1[[#This Row],[Số tiền đã thu]]</f>
        <v>0</v>
      </c>
      <c r="S800" s="7">
        <f>IF(Table1[[#This Row],[Ngày hóa đơn]]&lt;&gt;"",Table1[[#This Row],[Ngày hóa đơn]],Table1[[#This Row],[Ngày hạch toán]])</f>
        <v>45945</v>
      </c>
      <c r="T800" s="8"/>
      <c r="U800" s="7">
        <f>IF(Table1[[#This Row],[Ngày tính CN]]="","",S800+T800)</f>
        <v>45945</v>
      </c>
      <c r="V800" s="71">
        <f ca="1">IF(Table1[[#This Row],[Hạn thanh toán]]="","",IF((U800-NOW())&lt;0,0,(U800-NOW())))</f>
        <v>0</v>
      </c>
      <c r="W800" s="69"/>
      <c r="X800" s="65" t="str">
        <f t="shared" ca="1" si="126"/>
        <v/>
      </c>
      <c r="Y800" s="65" t="str">
        <f t="shared" si="128"/>
        <v>Đã thanh toán</v>
      </c>
      <c r="Z800" s="250">
        <f>Table1[[#This Row],[Hạn thanh toán]]</f>
        <v>45945</v>
      </c>
      <c r="AA800" s="250">
        <f>Table1[[#This Row],[Ngày Thanh toán]]</f>
        <v>45954</v>
      </c>
      <c r="AD800" s="3" t="str">
        <f>IF(Table1[[#This Row],[Mã khách hàng]]="","",VLOOKUP($A800,Ma_KH!$A:$Q,Ma_KH!O$1,0))</f>
        <v>KL.SG</v>
      </c>
      <c r="AE800" s="3" t="str">
        <f>IF(Table1[[#This Row],[Mã khách hàng]]="","",VLOOKUP($A800,Ma_KH!$A:$Q,Ma_KH!P$1,0))</f>
        <v>SG</v>
      </c>
      <c r="AF800" s="3">
        <f>VLOOKUP(A800,Ma_KH!A:Q,Ma_KH!J$1,0)</f>
        <v>0</v>
      </c>
    </row>
    <row r="801" spans="1:32" ht="16.5">
      <c r="A801" s="78" t="s">
        <v>111</v>
      </c>
      <c r="B801" s="78" t="s">
        <v>1226</v>
      </c>
      <c r="C801" s="88">
        <v>45945</v>
      </c>
      <c r="D801" s="89" t="s">
        <v>1410</v>
      </c>
      <c r="E801" s="88"/>
      <c r="F801" s="78"/>
      <c r="G801" s="78" t="s">
        <v>1411</v>
      </c>
      <c r="H801" s="69">
        <v>119066</v>
      </c>
      <c r="I801" s="69">
        <v>23813</v>
      </c>
      <c r="J801" s="69">
        <f>(Table1[[#This Row],[Tiền hàng]]-Table1[[#This Row],[Tiền chiết khấu]])*8%</f>
        <v>7620.24</v>
      </c>
      <c r="K801" s="69">
        <v>102873</v>
      </c>
      <c r="L801" s="8" t="s">
        <v>24</v>
      </c>
      <c r="M801" s="161">
        <v>45945</v>
      </c>
      <c r="N801" s="162" t="s">
        <v>4147</v>
      </c>
      <c r="O801" s="69">
        <f>IF(Table1[[#This Row],[Phân loại]]="Tồn đầu kỳ",Table1[[#This Row],[Tổng giá trị]],0)</f>
        <v>0</v>
      </c>
      <c r="P801" s="8">
        <f>IF(Table1[[#This Row],[Số còn phải thu ĐK]]&lt;&gt;0,0,IF(Table1[[#This Row],[Phân loại]]="Bán hàng",Table1[[#This Row],[Tổng giá trị]],-Table1[[#This Row],[Tổng giá trị]]))</f>
        <v>102873</v>
      </c>
      <c r="Q801" s="18">
        <f t="shared" si="127"/>
        <v>102873</v>
      </c>
      <c r="R801" s="8">
        <f>Table1[[#This Row],[Số còn phải thu ĐK]]+Table1[[#This Row],[Giá Trị HD sau CK]]-Table1[[#This Row],[Số tiền đã thu]]</f>
        <v>0</v>
      </c>
      <c r="S801" s="7">
        <f>IF(Table1[[#This Row],[Ngày hóa đơn]]&lt;&gt;"",Table1[[#This Row],[Ngày hóa đơn]],Table1[[#This Row],[Ngày hạch toán]])</f>
        <v>45945</v>
      </c>
      <c r="T801" s="8"/>
      <c r="U801" s="7">
        <f>IF(Table1[[#This Row],[Ngày tính CN]]="","",S801+T801)</f>
        <v>45945</v>
      </c>
      <c r="V801" s="71">
        <f ca="1">IF(Table1[[#This Row],[Hạn thanh toán]]="","",IF((U801-NOW())&lt;0,0,(U801-NOW())))</f>
        <v>0</v>
      </c>
      <c r="W801" s="69"/>
      <c r="X801" s="65" t="str">
        <f t="shared" ca="1" si="126"/>
        <v/>
      </c>
      <c r="Y801" s="65" t="str">
        <f t="shared" si="128"/>
        <v>Đã thanh toán</v>
      </c>
      <c r="Z801" s="250">
        <f>Table1[[#This Row],[Hạn thanh toán]]</f>
        <v>45945</v>
      </c>
      <c r="AA801" s="250">
        <f>Table1[[#This Row],[Ngày Thanh toán]]</f>
        <v>45945</v>
      </c>
      <c r="AD801" s="3" t="str">
        <f>IF(Table1[[#This Row],[Mã khách hàng]]="","",VLOOKUP($A801,Ma_KH!$A:$Q,Ma_KH!O$1,0))</f>
        <v>KL.SG</v>
      </c>
      <c r="AE801" s="3" t="str">
        <f>IF(Table1[[#This Row],[Mã khách hàng]]="","",VLOOKUP($A801,Ma_KH!$A:$Q,Ma_KH!P$1,0))</f>
        <v>SG</v>
      </c>
      <c r="AF801" s="3">
        <f>VLOOKUP(A801,Ma_KH!A:Q,Ma_KH!J$1,0)</f>
        <v>0</v>
      </c>
    </row>
    <row r="802" spans="1:32" ht="16.5">
      <c r="A802" s="79" t="s">
        <v>111</v>
      </c>
      <c r="B802" s="79" t="s">
        <v>1226</v>
      </c>
      <c r="C802" s="90">
        <v>45948</v>
      </c>
      <c r="D802" s="91" t="s">
        <v>1412</v>
      </c>
      <c r="E802" s="90"/>
      <c r="F802" s="79"/>
      <c r="G802" s="79" t="s">
        <v>1413</v>
      </c>
      <c r="H802" s="69">
        <v>148148</v>
      </c>
      <c r="I802" s="69">
        <v>0</v>
      </c>
      <c r="J802" s="69">
        <f>(Table1[[#This Row],[Tiền hàng]]-Table1[[#This Row],[Tiền chiết khấu]])*8%</f>
        <v>11851.84</v>
      </c>
      <c r="K802" s="69">
        <v>160000</v>
      </c>
      <c r="L802" s="8" t="s">
        <v>24</v>
      </c>
      <c r="M802" s="161">
        <v>45952</v>
      </c>
      <c r="N802" s="162" t="s">
        <v>4150</v>
      </c>
      <c r="O802" s="69">
        <f>IF(Table1[[#This Row],[Phân loại]]="Tồn đầu kỳ",Table1[[#This Row],[Tổng giá trị]],0)</f>
        <v>0</v>
      </c>
      <c r="P802" s="8">
        <f>IF(Table1[[#This Row],[Số còn phải thu ĐK]]&lt;&gt;0,0,IF(Table1[[#This Row],[Phân loại]]="Bán hàng",Table1[[#This Row],[Tổng giá trị]],-Table1[[#This Row],[Tổng giá trị]]))</f>
        <v>160000</v>
      </c>
      <c r="Q802" s="18">
        <f t="shared" si="127"/>
        <v>160000</v>
      </c>
      <c r="R802" s="8">
        <f>Table1[[#This Row],[Số còn phải thu ĐK]]+Table1[[#This Row],[Giá Trị HD sau CK]]-Table1[[#This Row],[Số tiền đã thu]]</f>
        <v>0</v>
      </c>
      <c r="S802" s="7">
        <f>IF(Table1[[#This Row],[Ngày hóa đơn]]&lt;&gt;"",Table1[[#This Row],[Ngày hóa đơn]],Table1[[#This Row],[Ngày hạch toán]])</f>
        <v>45948</v>
      </c>
      <c r="T802" s="8"/>
      <c r="U802" s="7">
        <f>IF(Table1[[#This Row],[Ngày tính CN]]="","",S802+T802)</f>
        <v>45948</v>
      </c>
      <c r="V802" s="71">
        <f ca="1">IF(Table1[[#This Row],[Hạn thanh toán]]="","",IF((U802-NOW())&lt;0,0,(U802-NOW())))</f>
        <v>0</v>
      </c>
      <c r="W802" s="69"/>
      <c r="X802" s="65" t="str">
        <f t="shared" ca="1" si="126"/>
        <v/>
      </c>
      <c r="Y802" s="65" t="str">
        <f t="shared" si="128"/>
        <v>Đã thanh toán</v>
      </c>
      <c r="Z802" s="250">
        <f>Table1[[#This Row],[Hạn thanh toán]]</f>
        <v>45948</v>
      </c>
      <c r="AA802" s="250">
        <f>Table1[[#This Row],[Ngày Thanh toán]]</f>
        <v>45952</v>
      </c>
      <c r="AD802" s="3" t="str">
        <f>IF(Table1[[#This Row],[Mã khách hàng]]="","",VLOOKUP($A802,Ma_KH!$A:$Q,Ma_KH!O$1,0))</f>
        <v>KL.SG</v>
      </c>
      <c r="AE802" s="3" t="str">
        <f>IF(Table1[[#This Row],[Mã khách hàng]]="","",VLOOKUP($A802,Ma_KH!$A:$Q,Ma_KH!P$1,0))</f>
        <v>SG</v>
      </c>
      <c r="AF802" s="3">
        <f>VLOOKUP(A802,Ma_KH!A:Q,Ma_KH!J$1,0)</f>
        <v>0</v>
      </c>
    </row>
    <row r="803" spans="1:32" ht="16.5">
      <c r="A803" s="78" t="s">
        <v>111</v>
      </c>
      <c r="B803" s="78" t="s">
        <v>1226</v>
      </c>
      <c r="C803" s="88">
        <v>45950</v>
      </c>
      <c r="D803" s="89" t="s">
        <v>1414</v>
      </c>
      <c r="E803" s="88"/>
      <c r="F803" s="78"/>
      <c r="G803" s="78" t="s">
        <v>1415</v>
      </c>
      <c r="H803" s="69">
        <v>1505490</v>
      </c>
      <c r="I803" s="69">
        <v>75275</v>
      </c>
      <c r="J803" s="69">
        <f>(Table1[[#This Row],[Tiền hàng]]-Table1[[#This Row],[Tiền chiết khấu]])*8%</f>
        <v>114417.2</v>
      </c>
      <c r="K803" s="69">
        <v>1544632</v>
      </c>
      <c r="L803" s="8" t="s">
        <v>24</v>
      </c>
      <c r="M803" s="161">
        <v>45950</v>
      </c>
      <c r="N803" s="162" t="s">
        <v>4149</v>
      </c>
      <c r="O803" s="69">
        <f>IF(Table1[[#This Row],[Phân loại]]="Tồn đầu kỳ",Table1[[#This Row],[Tổng giá trị]],0)</f>
        <v>0</v>
      </c>
      <c r="P803" s="8">
        <f>IF(Table1[[#This Row],[Số còn phải thu ĐK]]&lt;&gt;0,0,IF(Table1[[#This Row],[Phân loại]]="Bán hàng",Table1[[#This Row],[Tổng giá trị]],-Table1[[#This Row],[Tổng giá trị]]))</f>
        <v>1544632</v>
      </c>
      <c r="Q803" s="18">
        <f t="shared" si="127"/>
        <v>1544632</v>
      </c>
      <c r="R803" s="8">
        <f>Table1[[#This Row],[Số còn phải thu ĐK]]+Table1[[#This Row],[Giá Trị HD sau CK]]-Table1[[#This Row],[Số tiền đã thu]]</f>
        <v>0</v>
      </c>
      <c r="S803" s="7">
        <f>IF(Table1[[#This Row],[Ngày hóa đơn]]&lt;&gt;"",Table1[[#This Row],[Ngày hóa đơn]],Table1[[#This Row],[Ngày hạch toán]])</f>
        <v>45950</v>
      </c>
      <c r="T803" s="8"/>
      <c r="U803" s="7">
        <f>IF(Table1[[#This Row],[Ngày tính CN]]="","",S803+T803)</f>
        <v>45950</v>
      </c>
      <c r="V803" s="71">
        <f ca="1">IF(Table1[[#This Row],[Hạn thanh toán]]="","",IF((U803-NOW())&lt;0,0,(U803-NOW())))</f>
        <v>0</v>
      </c>
      <c r="W803" s="69"/>
      <c r="X803" s="65" t="str">
        <f t="shared" ca="1" si="126"/>
        <v/>
      </c>
      <c r="Y803" s="65" t="str">
        <f t="shared" si="128"/>
        <v>Đã thanh toán</v>
      </c>
      <c r="Z803" s="250">
        <f>Table1[[#This Row],[Hạn thanh toán]]</f>
        <v>45950</v>
      </c>
      <c r="AA803" s="250">
        <f>Table1[[#This Row],[Ngày Thanh toán]]</f>
        <v>45950</v>
      </c>
      <c r="AD803" s="3" t="str">
        <f>IF(Table1[[#This Row],[Mã khách hàng]]="","",VLOOKUP($A803,Ma_KH!$A:$Q,Ma_KH!O$1,0))</f>
        <v>KL.SG</v>
      </c>
      <c r="AE803" s="3" t="str">
        <f>IF(Table1[[#This Row],[Mã khách hàng]]="","",VLOOKUP($A803,Ma_KH!$A:$Q,Ma_KH!P$1,0))</f>
        <v>SG</v>
      </c>
      <c r="AF803" s="3">
        <f>VLOOKUP(A803,Ma_KH!A:Q,Ma_KH!J$1,0)</f>
        <v>0</v>
      </c>
    </row>
    <row r="804" spans="1:32" ht="16.5">
      <c r="A804" s="78" t="s">
        <v>111</v>
      </c>
      <c r="B804" s="78" t="s">
        <v>1226</v>
      </c>
      <c r="C804" s="88">
        <v>45950</v>
      </c>
      <c r="D804" s="89" t="s">
        <v>1416</v>
      </c>
      <c r="E804" s="88"/>
      <c r="F804" s="78"/>
      <c r="G804" s="78" t="s">
        <v>1417</v>
      </c>
      <c r="H804" s="69">
        <v>1505490</v>
      </c>
      <c r="I804" s="69">
        <v>75275</v>
      </c>
      <c r="J804" s="69">
        <f>(Table1[[#This Row],[Tiền hàng]]-Table1[[#This Row],[Tiền chiết khấu]])*8%</f>
        <v>114417.2</v>
      </c>
      <c r="K804" s="69">
        <v>1544632</v>
      </c>
      <c r="L804" s="8" t="s">
        <v>24</v>
      </c>
      <c r="M804" s="161">
        <v>45950</v>
      </c>
      <c r="N804" s="162" t="s">
        <v>4148</v>
      </c>
      <c r="O804" s="69">
        <f>IF(Table1[[#This Row],[Phân loại]]="Tồn đầu kỳ",Table1[[#This Row],[Tổng giá trị]],0)</f>
        <v>0</v>
      </c>
      <c r="P804" s="8">
        <f>IF(Table1[[#This Row],[Số còn phải thu ĐK]]&lt;&gt;0,0,IF(Table1[[#This Row],[Phân loại]]="Bán hàng",Table1[[#This Row],[Tổng giá trị]],-Table1[[#This Row],[Tổng giá trị]]))</f>
        <v>1544632</v>
      </c>
      <c r="Q804" s="18">
        <f t="shared" si="127"/>
        <v>1544632</v>
      </c>
      <c r="R804" s="8">
        <f>Table1[[#This Row],[Số còn phải thu ĐK]]+Table1[[#This Row],[Giá Trị HD sau CK]]-Table1[[#This Row],[Số tiền đã thu]]</f>
        <v>0</v>
      </c>
      <c r="S804" s="7">
        <f>IF(Table1[[#This Row],[Ngày hóa đơn]]&lt;&gt;"",Table1[[#This Row],[Ngày hóa đơn]],Table1[[#This Row],[Ngày hạch toán]])</f>
        <v>45950</v>
      </c>
      <c r="T804" s="8"/>
      <c r="U804" s="7">
        <f>IF(Table1[[#This Row],[Ngày tính CN]]="","",S804+T804)</f>
        <v>45950</v>
      </c>
      <c r="V804" s="71">
        <f ca="1">IF(Table1[[#This Row],[Hạn thanh toán]]="","",IF((U804-NOW())&lt;0,0,(U804-NOW())))</f>
        <v>0</v>
      </c>
      <c r="W804" s="69"/>
      <c r="X804" s="65" t="str">
        <f t="shared" ca="1" si="126"/>
        <v/>
      </c>
      <c r="Y804" s="65" t="str">
        <f t="shared" si="128"/>
        <v>Đã thanh toán</v>
      </c>
      <c r="Z804" s="250">
        <f>Table1[[#This Row],[Hạn thanh toán]]</f>
        <v>45950</v>
      </c>
      <c r="AA804" s="250">
        <f>Table1[[#This Row],[Ngày Thanh toán]]</f>
        <v>45950</v>
      </c>
      <c r="AD804" s="3" t="str">
        <f>IF(Table1[[#This Row],[Mã khách hàng]]="","",VLOOKUP($A804,Ma_KH!$A:$Q,Ma_KH!O$1,0))</f>
        <v>KL.SG</v>
      </c>
      <c r="AE804" s="3" t="str">
        <f>IF(Table1[[#This Row],[Mã khách hàng]]="","",VLOOKUP($A804,Ma_KH!$A:$Q,Ma_KH!P$1,0))</f>
        <v>SG</v>
      </c>
      <c r="AF804" s="3">
        <f>VLOOKUP(A804,Ma_KH!A:Q,Ma_KH!J$1,0)</f>
        <v>0</v>
      </c>
    </row>
    <row r="805" spans="1:32" s="58" customFormat="1" ht="16.5">
      <c r="A805" s="117" t="s">
        <v>111</v>
      </c>
      <c r="B805" s="117" t="s">
        <v>1226</v>
      </c>
      <c r="C805" s="169">
        <v>45951</v>
      </c>
      <c r="D805" s="170" t="s">
        <v>1418</v>
      </c>
      <c r="E805" s="169"/>
      <c r="F805" s="117"/>
      <c r="G805" s="117" t="s">
        <v>1419</v>
      </c>
      <c r="H805" s="54">
        <v>1657579</v>
      </c>
      <c r="I805" s="54">
        <v>82879</v>
      </c>
      <c r="J805" s="54">
        <f>(Table1[[#This Row],[Tiền hàng]]-Table1[[#This Row],[Tiền chiết khấu]])*8%</f>
        <v>125976</v>
      </c>
      <c r="K805" s="54">
        <v>1700676</v>
      </c>
      <c r="L805" s="55" t="s">
        <v>24</v>
      </c>
      <c r="M805" s="56"/>
      <c r="N805" s="55"/>
      <c r="O805" s="54">
        <f>IF(Table1[[#This Row],[Phân loại]]="Tồn đầu kỳ",Table1[[#This Row],[Tổng giá trị]],0)</f>
        <v>0</v>
      </c>
      <c r="P805" s="55">
        <f>IF(Table1[[#This Row],[Số còn phải thu ĐK]]&lt;&gt;0,0,IF(Table1[[#This Row],[Phân loại]]="Bán hàng",Table1[[#This Row],[Tổng giá trị]],-Table1[[#This Row],[Tổng giá trị]]))</f>
        <v>1700676</v>
      </c>
      <c r="Q805" s="18">
        <f t="shared" si="127"/>
        <v>0</v>
      </c>
      <c r="R805" s="55">
        <f>Table1[[#This Row],[Số còn phải thu ĐK]]+Table1[[#This Row],[Giá Trị HD sau CK]]-Table1[[#This Row],[Số tiền đã thu]]</f>
        <v>1700676</v>
      </c>
      <c r="S805" s="56">
        <f>IF(Table1[[#This Row],[Ngày hóa đơn]]&lt;&gt;"",Table1[[#This Row],[Ngày hóa đơn]],Table1[[#This Row],[Ngày hạch toán]])</f>
        <v>45951</v>
      </c>
      <c r="T805" s="55"/>
      <c r="U805" s="56">
        <f>IF(Table1[[#This Row],[Ngày tính CN]]="","",S805+T805)</f>
        <v>45951</v>
      </c>
      <c r="V805" s="57">
        <f ca="1">IF(Table1[[#This Row],[Hạn thanh toán]]="","",IF((U805-NOW())&lt;0,0,(U805-NOW())))</f>
        <v>0</v>
      </c>
      <c r="W805" s="54"/>
      <c r="X805" s="65">
        <f t="shared" ca="1" si="126"/>
        <v>50.362421527781407</v>
      </c>
      <c r="Y805" s="109" t="str">
        <f t="shared" ca="1" si="128"/>
        <v>Nợ quá hạn từ 30 ngày đến 60 ngày</v>
      </c>
      <c r="Z805" s="254">
        <f>Table1[[#This Row],[Hạn thanh toán]]</f>
        <v>45951</v>
      </c>
      <c r="AA805" s="254">
        <f>Table1[[#This Row],[Ngày Thanh toán]]</f>
        <v>0</v>
      </c>
      <c r="AD805" s="3" t="str">
        <f>IF(Table1[[#This Row],[Mã khách hàng]]="","",VLOOKUP($A805,Ma_KH!$A:$Q,Ma_KH!O$1,0))</f>
        <v>KL.SG</v>
      </c>
      <c r="AE805" s="3" t="str">
        <f>IF(Table1[[#This Row],[Mã khách hàng]]="","",VLOOKUP($A805,Ma_KH!$A:$Q,Ma_KH!P$1,0))</f>
        <v>SG</v>
      </c>
      <c r="AF805" s="58">
        <f>VLOOKUP(A805,Ma_KH!A:Q,Ma_KH!J$1,0)</f>
        <v>0</v>
      </c>
    </row>
    <row r="806" spans="1:32" ht="16.5">
      <c r="A806" s="79" t="s">
        <v>111</v>
      </c>
      <c r="B806" s="79" t="s">
        <v>1226</v>
      </c>
      <c r="C806" s="90">
        <v>45951</v>
      </c>
      <c r="D806" s="91" t="s">
        <v>1420</v>
      </c>
      <c r="E806" s="90"/>
      <c r="F806" s="79"/>
      <c r="G806" s="79" t="s">
        <v>1421</v>
      </c>
      <c r="H806" s="69">
        <v>119066</v>
      </c>
      <c r="I806" s="69">
        <v>23813</v>
      </c>
      <c r="J806" s="69">
        <f>(Table1[[#This Row],[Tiền hàng]]-Table1[[#This Row],[Tiền chiết khấu]])*8%</f>
        <v>7620.24</v>
      </c>
      <c r="K806" s="69">
        <v>102873</v>
      </c>
      <c r="L806" s="8" t="s">
        <v>24</v>
      </c>
      <c r="M806" s="161">
        <v>45954</v>
      </c>
      <c r="N806" s="162" t="s">
        <v>4151</v>
      </c>
      <c r="O806" s="69">
        <f>IF(Table1[[#This Row],[Phân loại]]="Tồn đầu kỳ",Table1[[#This Row],[Tổng giá trị]],0)</f>
        <v>0</v>
      </c>
      <c r="P806" s="8">
        <f>IF(Table1[[#This Row],[Số còn phải thu ĐK]]&lt;&gt;0,0,IF(Table1[[#This Row],[Phân loại]]="Bán hàng",Table1[[#This Row],[Tổng giá trị]],-Table1[[#This Row],[Tổng giá trị]]))</f>
        <v>102873</v>
      </c>
      <c r="Q806" s="18">
        <f t="shared" si="127"/>
        <v>102873</v>
      </c>
      <c r="R806" s="8">
        <f>Table1[[#This Row],[Số còn phải thu ĐK]]+Table1[[#This Row],[Giá Trị HD sau CK]]-Table1[[#This Row],[Số tiền đã thu]]</f>
        <v>0</v>
      </c>
      <c r="S806" s="7">
        <f>IF(Table1[[#This Row],[Ngày hóa đơn]]&lt;&gt;"",Table1[[#This Row],[Ngày hóa đơn]],Table1[[#This Row],[Ngày hạch toán]])</f>
        <v>45951</v>
      </c>
      <c r="T806" s="8"/>
      <c r="U806" s="7">
        <f>IF(Table1[[#This Row],[Ngày tính CN]]="","",S806+T806)</f>
        <v>45951</v>
      </c>
      <c r="V806" s="71">
        <f ca="1">IF(Table1[[#This Row],[Hạn thanh toán]]="","",IF((U806-NOW())&lt;0,0,(U806-NOW())))</f>
        <v>0</v>
      </c>
      <c r="W806" s="69"/>
      <c r="X806" s="65" t="str">
        <f t="shared" ca="1" si="126"/>
        <v/>
      </c>
      <c r="Y806" s="65" t="str">
        <f t="shared" si="128"/>
        <v>Đã thanh toán</v>
      </c>
      <c r="Z806" s="250">
        <f>Table1[[#This Row],[Hạn thanh toán]]</f>
        <v>45951</v>
      </c>
      <c r="AA806" s="250">
        <f>Table1[[#This Row],[Ngày Thanh toán]]</f>
        <v>45954</v>
      </c>
      <c r="AD806" s="3" t="str">
        <f>IF(Table1[[#This Row],[Mã khách hàng]]="","",VLOOKUP($A806,Ma_KH!$A:$Q,Ma_KH!O$1,0))</f>
        <v>KL.SG</v>
      </c>
      <c r="AE806" s="3" t="str">
        <f>IF(Table1[[#This Row],[Mã khách hàng]]="","",VLOOKUP($A806,Ma_KH!$A:$Q,Ma_KH!P$1,0))</f>
        <v>SG</v>
      </c>
      <c r="AF806" s="3">
        <f>VLOOKUP(A806,Ma_KH!A:Q,Ma_KH!J$1,0)</f>
        <v>0</v>
      </c>
    </row>
    <row r="807" spans="1:32" ht="16.5">
      <c r="A807" s="78" t="s">
        <v>111</v>
      </c>
      <c r="B807" s="78" t="s">
        <v>1226</v>
      </c>
      <c r="C807" s="88">
        <v>45957</v>
      </c>
      <c r="D807" s="89" t="s">
        <v>1422</v>
      </c>
      <c r="E807" s="88"/>
      <c r="F807" s="78"/>
      <c r="G807" s="78" t="s">
        <v>1423</v>
      </c>
      <c r="H807" s="69">
        <v>3492150</v>
      </c>
      <c r="I807" s="69">
        <v>112654</v>
      </c>
      <c r="J807" s="69">
        <f>(Table1[[#This Row],[Tiền hàng]]-Table1[[#This Row],[Tiền chiết khấu]])*8%</f>
        <v>270359.67999999999</v>
      </c>
      <c r="K807" s="69">
        <v>3649856</v>
      </c>
      <c r="L807" s="8" t="s">
        <v>24</v>
      </c>
      <c r="M807" s="161">
        <v>45959</v>
      </c>
      <c r="N807" s="162" t="s">
        <v>4152</v>
      </c>
      <c r="O807" s="69">
        <f>IF(Table1[[#This Row],[Phân loại]]="Tồn đầu kỳ",Table1[[#This Row],[Tổng giá trị]],0)</f>
        <v>0</v>
      </c>
      <c r="P807" s="8">
        <f>IF(Table1[[#This Row],[Số còn phải thu ĐK]]&lt;&gt;0,0,IF(Table1[[#This Row],[Phân loại]]="Bán hàng",Table1[[#This Row],[Tổng giá trị]],-Table1[[#This Row],[Tổng giá trị]]))</f>
        <v>3649856</v>
      </c>
      <c r="Q807" s="18">
        <f t="shared" si="127"/>
        <v>3649856</v>
      </c>
      <c r="R807" s="8">
        <f>Table1[[#This Row],[Số còn phải thu ĐK]]+Table1[[#This Row],[Giá Trị HD sau CK]]-Table1[[#This Row],[Số tiền đã thu]]</f>
        <v>0</v>
      </c>
      <c r="S807" s="7">
        <f>IF(Table1[[#This Row],[Ngày hóa đơn]]&lt;&gt;"",Table1[[#This Row],[Ngày hóa đơn]],Table1[[#This Row],[Ngày hạch toán]])</f>
        <v>45957</v>
      </c>
      <c r="T807" s="8"/>
      <c r="U807" s="7">
        <f>IF(Table1[[#This Row],[Ngày tính CN]]="","",S807+T807)</f>
        <v>45957</v>
      </c>
      <c r="V807" s="71">
        <f ca="1">IF(Table1[[#This Row],[Hạn thanh toán]]="","",IF((U807-NOW())&lt;0,0,(U807-NOW())))</f>
        <v>0</v>
      </c>
      <c r="W807" s="69"/>
      <c r="X807" s="65" t="str">
        <f t="shared" ca="1" si="126"/>
        <v/>
      </c>
      <c r="Y807" s="65" t="str">
        <f t="shared" si="128"/>
        <v>Đã thanh toán</v>
      </c>
      <c r="Z807" s="250">
        <f>Table1[[#This Row],[Hạn thanh toán]]</f>
        <v>45957</v>
      </c>
      <c r="AA807" s="250">
        <f>Table1[[#This Row],[Ngày Thanh toán]]</f>
        <v>45959</v>
      </c>
      <c r="AD807" s="3" t="str">
        <f>IF(Table1[[#This Row],[Mã khách hàng]]="","",VLOOKUP($A807,Ma_KH!$A:$Q,Ma_KH!O$1,0))</f>
        <v>KL.SG</v>
      </c>
      <c r="AE807" s="3" t="str">
        <f>IF(Table1[[#This Row],[Mã khách hàng]]="","",VLOOKUP($A807,Ma_KH!$A:$Q,Ma_KH!P$1,0))</f>
        <v>SG</v>
      </c>
      <c r="AF807" s="3">
        <f>VLOOKUP(A807,Ma_KH!A:Q,Ma_KH!J$1,0)</f>
        <v>0</v>
      </c>
    </row>
    <row r="808" spans="1:32" ht="16.5">
      <c r="A808" s="78" t="s">
        <v>111</v>
      </c>
      <c r="B808" s="78" t="s">
        <v>1226</v>
      </c>
      <c r="C808" s="88">
        <v>45957</v>
      </c>
      <c r="D808" s="89" t="s">
        <v>1424</v>
      </c>
      <c r="E808" s="88"/>
      <c r="F808" s="78"/>
      <c r="G808" s="78" t="s">
        <v>1425</v>
      </c>
      <c r="H808" s="69">
        <v>1505490</v>
      </c>
      <c r="I808" s="69">
        <v>75275</v>
      </c>
      <c r="J808" s="69">
        <f>(Table1[[#This Row],[Tiền hàng]]-Table1[[#This Row],[Tiền chiết khấu]])*8%</f>
        <v>114417.2</v>
      </c>
      <c r="K808" s="69">
        <v>1544632</v>
      </c>
      <c r="L808" s="8" t="s">
        <v>24</v>
      </c>
      <c r="M808" s="161">
        <v>45960</v>
      </c>
      <c r="N808" s="162" t="s">
        <v>4153</v>
      </c>
      <c r="O808" s="69">
        <f>IF(Table1[[#This Row],[Phân loại]]="Tồn đầu kỳ",Table1[[#This Row],[Tổng giá trị]],0)</f>
        <v>0</v>
      </c>
      <c r="P808" s="8">
        <f>IF(Table1[[#This Row],[Số còn phải thu ĐK]]&lt;&gt;0,0,IF(Table1[[#This Row],[Phân loại]]="Bán hàng",Table1[[#This Row],[Tổng giá trị]],-Table1[[#This Row],[Tổng giá trị]]))</f>
        <v>1544632</v>
      </c>
      <c r="Q808" s="18">
        <f t="shared" si="127"/>
        <v>1544632</v>
      </c>
      <c r="R808" s="8">
        <f>Table1[[#This Row],[Số còn phải thu ĐK]]+Table1[[#This Row],[Giá Trị HD sau CK]]-Table1[[#This Row],[Số tiền đã thu]]</f>
        <v>0</v>
      </c>
      <c r="S808" s="7">
        <f>IF(Table1[[#This Row],[Ngày hóa đơn]]&lt;&gt;"",Table1[[#This Row],[Ngày hóa đơn]],Table1[[#This Row],[Ngày hạch toán]])</f>
        <v>45957</v>
      </c>
      <c r="T808" s="8"/>
      <c r="U808" s="7">
        <f>IF(Table1[[#This Row],[Ngày tính CN]]="","",S808+T808)</f>
        <v>45957</v>
      </c>
      <c r="V808" s="71">
        <f ca="1">IF(Table1[[#This Row],[Hạn thanh toán]]="","",IF((U808-NOW())&lt;0,0,(U808-NOW())))</f>
        <v>0</v>
      </c>
      <c r="W808" s="69"/>
      <c r="X808" s="65" t="str">
        <f t="shared" ca="1" si="126"/>
        <v/>
      </c>
      <c r="Y808" s="65" t="str">
        <f t="shared" si="128"/>
        <v>Đã thanh toán</v>
      </c>
      <c r="Z808" s="250">
        <f>Table1[[#This Row],[Hạn thanh toán]]</f>
        <v>45957</v>
      </c>
      <c r="AA808" s="250">
        <f>Table1[[#This Row],[Ngày Thanh toán]]</f>
        <v>45960</v>
      </c>
      <c r="AD808" s="3" t="str">
        <f>IF(Table1[[#This Row],[Mã khách hàng]]="","",VLOOKUP($A808,Ma_KH!$A:$Q,Ma_KH!O$1,0))</f>
        <v>KL.SG</v>
      </c>
      <c r="AE808" s="3" t="str">
        <f>IF(Table1[[#This Row],[Mã khách hàng]]="","",VLOOKUP($A808,Ma_KH!$A:$Q,Ma_KH!P$1,0))</f>
        <v>SG</v>
      </c>
      <c r="AF808" s="3">
        <f>VLOOKUP(A808,Ma_KH!A:Q,Ma_KH!J$1,0)</f>
        <v>0</v>
      </c>
    </row>
    <row r="809" spans="1:32" s="58" customFormat="1" ht="16.5">
      <c r="A809" s="117" t="s">
        <v>111</v>
      </c>
      <c r="B809" s="117" t="s">
        <v>1226</v>
      </c>
      <c r="C809" s="169">
        <v>45958</v>
      </c>
      <c r="D809" s="170" t="s">
        <v>1426</v>
      </c>
      <c r="E809" s="169"/>
      <c r="F809" s="117"/>
      <c r="G809" s="117" t="s">
        <v>1427</v>
      </c>
      <c r="H809" s="54">
        <v>73431</v>
      </c>
      <c r="I809" s="54">
        <v>14686</v>
      </c>
      <c r="J809" s="54">
        <f>(Table1[[#This Row],[Tiền hàng]]-Table1[[#This Row],[Tiền chiết khấu]])*8%</f>
        <v>4699.6000000000004</v>
      </c>
      <c r="K809" s="54">
        <v>63445</v>
      </c>
      <c r="L809" s="55" t="s">
        <v>24</v>
      </c>
      <c r="M809" s="56"/>
      <c r="N809" s="55"/>
      <c r="O809" s="54">
        <f>IF(Table1[[#This Row],[Phân loại]]="Tồn đầu kỳ",Table1[[#This Row],[Tổng giá trị]],0)</f>
        <v>0</v>
      </c>
      <c r="P809" s="55">
        <f>IF(Table1[[#This Row],[Số còn phải thu ĐK]]&lt;&gt;0,0,IF(Table1[[#This Row],[Phân loại]]="Bán hàng",Table1[[#This Row],[Tổng giá trị]],-Table1[[#This Row],[Tổng giá trị]]))</f>
        <v>63445</v>
      </c>
      <c r="Q809" s="18">
        <f t="shared" si="127"/>
        <v>0</v>
      </c>
      <c r="R809" s="55">
        <f>Table1[[#This Row],[Số còn phải thu ĐK]]+Table1[[#This Row],[Giá Trị HD sau CK]]-Table1[[#This Row],[Số tiền đã thu]]</f>
        <v>63445</v>
      </c>
      <c r="S809" s="56">
        <f>IF(Table1[[#This Row],[Ngày hóa đơn]]&lt;&gt;"",Table1[[#This Row],[Ngày hóa đơn]],Table1[[#This Row],[Ngày hạch toán]])</f>
        <v>45958</v>
      </c>
      <c r="T809" s="55"/>
      <c r="U809" s="56">
        <f>IF(Table1[[#This Row],[Ngày tính CN]]="","",S809+T809)</f>
        <v>45958</v>
      </c>
      <c r="V809" s="57">
        <f ca="1">IF(Table1[[#This Row],[Hạn thanh toán]]="","",IF((U809-NOW())&lt;0,0,(U809-NOW())))</f>
        <v>0</v>
      </c>
      <c r="W809" s="54"/>
      <c r="X809" s="65">
        <f t="shared" ca="1" si="126"/>
        <v>43.362421527781407</v>
      </c>
      <c r="Y809" s="109" t="str">
        <f t="shared" ca="1" si="128"/>
        <v>Nợ quá hạn từ 30 ngày đến 60 ngày</v>
      </c>
      <c r="Z809" s="254">
        <f>Table1[[#This Row],[Hạn thanh toán]]</f>
        <v>45958</v>
      </c>
      <c r="AA809" s="254">
        <f>Table1[[#This Row],[Ngày Thanh toán]]</f>
        <v>0</v>
      </c>
      <c r="AD809" s="3" t="str">
        <f>IF(Table1[[#This Row],[Mã khách hàng]]="","",VLOOKUP($A809,Ma_KH!$A:$Q,Ma_KH!O$1,0))</f>
        <v>KL.SG</v>
      </c>
      <c r="AE809" s="3" t="str">
        <f>IF(Table1[[#This Row],[Mã khách hàng]]="","",VLOOKUP($A809,Ma_KH!$A:$Q,Ma_KH!P$1,0))</f>
        <v>SG</v>
      </c>
      <c r="AF809" s="58">
        <f>VLOOKUP(A809,Ma_KH!A:Q,Ma_KH!J$1,0)</f>
        <v>0</v>
      </c>
    </row>
    <row r="810" spans="1:32" ht="16.5">
      <c r="A810" s="79" t="s">
        <v>111</v>
      </c>
      <c r="B810" s="79" t="s">
        <v>1226</v>
      </c>
      <c r="C810" s="90">
        <v>45959</v>
      </c>
      <c r="D810" s="91" t="s">
        <v>1428</v>
      </c>
      <c r="E810" s="90"/>
      <c r="F810" s="79"/>
      <c r="G810" s="79" t="s">
        <v>1429</v>
      </c>
      <c r="H810" s="69">
        <v>355552</v>
      </c>
      <c r="I810" s="69">
        <v>0</v>
      </c>
      <c r="J810" s="69">
        <f>(Table1[[#This Row],[Tiền hàng]]-Table1[[#This Row],[Tiền chiết khấu]])*8%</f>
        <v>28444.16</v>
      </c>
      <c r="K810" s="69">
        <v>383996</v>
      </c>
      <c r="L810" s="8" t="s">
        <v>24</v>
      </c>
      <c r="M810" s="161">
        <v>45961</v>
      </c>
      <c r="N810" s="162" t="s">
        <v>4154</v>
      </c>
      <c r="O810" s="69">
        <f>IF(Table1[[#This Row],[Phân loại]]="Tồn đầu kỳ",Table1[[#This Row],[Tổng giá trị]],0)</f>
        <v>0</v>
      </c>
      <c r="P810" s="8">
        <f>IF(Table1[[#This Row],[Số còn phải thu ĐK]]&lt;&gt;0,0,IF(Table1[[#This Row],[Phân loại]]="Bán hàng",Table1[[#This Row],[Tổng giá trị]],-Table1[[#This Row],[Tổng giá trị]]))</f>
        <v>383996</v>
      </c>
      <c r="Q810" s="18">
        <f t="shared" si="127"/>
        <v>383996</v>
      </c>
      <c r="R810" s="8">
        <f>Table1[[#This Row],[Số còn phải thu ĐK]]+Table1[[#This Row],[Giá Trị HD sau CK]]-Table1[[#This Row],[Số tiền đã thu]]</f>
        <v>0</v>
      </c>
      <c r="S810" s="7">
        <f>IF(Table1[[#This Row],[Ngày hóa đơn]]&lt;&gt;"",Table1[[#This Row],[Ngày hóa đơn]],Table1[[#This Row],[Ngày hạch toán]])</f>
        <v>45959</v>
      </c>
      <c r="T810" s="8"/>
      <c r="U810" s="7">
        <f>IF(Table1[[#This Row],[Ngày tính CN]]="","",S810+T810)</f>
        <v>45959</v>
      </c>
      <c r="V810" s="71">
        <f ca="1">IF(Table1[[#This Row],[Hạn thanh toán]]="","",IF((U810-NOW())&lt;0,0,(U810-NOW())))</f>
        <v>0</v>
      </c>
      <c r="W810" s="69"/>
      <c r="X810" s="65" t="str">
        <f t="shared" ca="1" si="126"/>
        <v/>
      </c>
      <c r="Y810" s="65" t="str">
        <f t="shared" si="128"/>
        <v>Đã thanh toán</v>
      </c>
      <c r="Z810" s="250">
        <f>Table1[[#This Row],[Hạn thanh toán]]</f>
        <v>45959</v>
      </c>
      <c r="AA810" s="250">
        <f>Table1[[#This Row],[Ngày Thanh toán]]</f>
        <v>45961</v>
      </c>
      <c r="AD810" s="3" t="str">
        <f>IF(Table1[[#This Row],[Mã khách hàng]]="","",VLOOKUP($A810,Ma_KH!$A:$Q,Ma_KH!O$1,0))</f>
        <v>KL.SG</v>
      </c>
      <c r="AE810" s="3" t="str">
        <f>IF(Table1[[#This Row],[Mã khách hàng]]="","",VLOOKUP($A810,Ma_KH!$A:$Q,Ma_KH!P$1,0))</f>
        <v>SG</v>
      </c>
      <c r="AF810" s="3">
        <f>VLOOKUP(A810,Ma_KH!A:Q,Ma_KH!J$1,0)</f>
        <v>0</v>
      </c>
    </row>
    <row r="811" spans="1:32" ht="16.5">
      <c r="A811" s="78" t="s">
        <v>111</v>
      </c>
      <c r="B811" s="78" t="s">
        <v>1226</v>
      </c>
      <c r="C811" s="88">
        <v>45961</v>
      </c>
      <c r="D811" s="89" t="s">
        <v>1430</v>
      </c>
      <c r="E811" s="75"/>
      <c r="F811" s="81"/>
      <c r="G811" s="81" t="s">
        <v>1431</v>
      </c>
      <c r="H811" s="69">
        <v>50400</v>
      </c>
      <c r="I811" s="69">
        <v>10080</v>
      </c>
      <c r="J811" s="69">
        <f>(Table1[[#This Row],[Tiền hàng]]-Table1[[#This Row],[Tiền chiết khấu]])*8%</f>
        <v>3225.6</v>
      </c>
      <c r="K811" s="69">
        <v>43546</v>
      </c>
      <c r="L811" s="8" t="s">
        <v>24</v>
      </c>
      <c r="M811" s="161">
        <v>45965</v>
      </c>
      <c r="N811" s="165" t="s">
        <v>4164</v>
      </c>
      <c r="O811" s="69">
        <f>IF(Table1[[#This Row],[Phân loại]]="Tồn đầu kỳ",Table1[[#This Row],[Tổng giá trị]],0)</f>
        <v>0</v>
      </c>
      <c r="P811" s="8">
        <f>IF(Table1[[#This Row],[Số còn phải thu ĐK]]&lt;&gt;0,0,IF(Table1[[#This Row],[Phân loại]]="Bán hàng",Table1[[#This Row],[Tổng giá trị]],-Table1[[#This Row],[Tổng giá trị]]))</f>
        <v>43546</v>
      </c>
      <c r="Q811" s="18">
        <f t="shared" si="127"/>
        <v>43546</v>
      </c>
      <c r="R811" s="8">
        <f>Table1[[#This Row],[Số còn phải thu ĐK]]+Table1[[#This Row],[Giá Trị HD sau CK]]-Table1[[#This Row],[Số tiền đã thu]]</f>
        <v>0</v>
      </c>
      <c r="S811" s="7">
        <f>IF(Table1[[#This Row],[Ngày hóa đơn]]&lt;&gt;"",Table1[[#This Row],[Ngày hóa đơn]],Table1[[#This Row],[Ngày hạch toán]])</f>
        <v>45961</v>
      </c>
      <c r="T811" s="8"/>
      <c r="U811" s="7">
        <f>IF(Table1[[#This Row],[Ngày tính CN]]="","",S811+T811)</f>
        <v>45961</v>
      </c>
      <c r="V811" s="71">
        <f ca="1">IF(Table1[[#This Row],[Hạn thanh toán]]="","",IF((U811-NOW())&lt;0,0,(U811-NOW())))</f>
        <v>0</v>
      </c>
      <c r="W811" s="69"/>
      <c r="X811" s="65" t="str">
        <f t="shared" ca="1" si="126"/>
        <v/>
      </c>
      <c r="Y811" s="65" t="str">
        <f t="shared" si="128"/>
        <v>Đã thanh toán</v>
      </c>
      <c r="Z811" s="250">
        <f>Table1[[#This Row],[Hạn thanh toán]]</f>
        <v>45961</v>
      </c>
      <c r="AA811" s="250">
        <f>Table1[[#This Row],[Ngày Thanh toán]]</f>
        <v>45965</v>
      </c>
      <c r="AD811" s="3" t="str">
        <f>IF(Table1[[#This Row],[Mã khách hàng]]="","",VLOOKUP($A811,Ma_KH!$A:$Q,Ma_KH!O$1,0))</f>
        <v>KL.SG</v>
      </c>
      <c r="AE811" s="3" t="str">
        <f>IF(Table1[[#This Row],[Mã khách hàng]]="","",VLOOKUP($A811,Ma_KH!$A:$Q,Ma_KH!P$1,0))</f>
        <v>SG</v>
      </c>
      <c r="AF811" s="3">
        <f>VLOOKUP(A811,Ma_KH!A:Q,Ma_KH!J$1,0)</f>
        <v>0</v>
      </c>
    </row>
    <row r="812" spans="1:32" ht="16.5">
      <c r="A812" s="78" t="s">
        <v>111</v>
      </c>
      <c r="B812" s="78" t="s">
        <v>1226</v>
      </c>
      <c r="C812" s="88">
        <v>45961</v>
      </c>
      <c r="D812" s="89" t="s">
        <v>1432</v>
      </c>
      <c r="E812" s="75"/>
      <c r="F812" s="81"/>
      <c r="G812" s="81" t="s">
        <v>1380</v>
      </c>
      <c r="H812" s="69">
        <v>50400</v>
      </c>
      <c r="I812" s="69">
        <v>2520</v>
      </c>
      <c r="J812" s="69">
        <f>(Table1[[#This Row],[Tiền hàng]]-Table1[[#This Row],[Tiền chiết khấu]])*8%</f>
        <v>3830.4</v>
      </c>
      <c r="K812" s="69">
        <v>51710</v>
      </c>
      <c r="L812" s="8" t="s">
        <v>24</v>
      </c>
      <c r="M812" s="161">
        <v>45965</v>
      </c>
      <c r="N812" s="165" t="s">
        <v>4164</v>
      </c>
      <c r="O812" s="69">
        <f>IF(Table1[[#This Row],[Phân loại]]="Tồn đầu kỳ",Table1[[#This Row],[Tổng giá trị]],0)</f>
        <v>0</v>
      </c>
      <c r="P812" s="8">
        <f>IF(Table1[[#This Row],[Số còn phải thu ĐK]]&lt;&gt;0,0,IF(Table1[[#This Row],[Phân loại]]="Bán hàng",Table1[[#This Row],[Tổng giá trị]],-Table1[[#This Row],[Tổng giá trị]]))</f>
        <v>51710</v>
      </c>
      <c r="Q812" s="18">
        <f t="shared" si="127"/>
        <v>51710</v>
      </c>
      <c r="R812" s="8">
        <f>Table1[[#This Row],[Số còn phải thu ĐK]]+Table1[[#This Row],[Giá Trị HD sau CK]]-Table1[[#This Row],[Số tiền đã thu]]</f>
        <v>0</v>
      </c>
      <c r="S812" s="7">
        <f>IF(Table1[[#This Row],[Ngày hóa đơn]]&lt;&gt;"",Table1[[#This Row],[Ngày hóa đơn]],Table1[[#This Row],[Ngày hạch toán]])</f>
        <v>45961</v>
      </c>
      <c r="T812" s="8"/>
      <c r="U812" s="7">
        <f>IF(Table1[[#This Row],[Ngày tính CN]]="","",S812+T812)</f>
        <v>45961</v>
      </c>
      <c r="V812" s="71">
        <f ca="1">IF(Table1[[#This Row],[Hạn thanh toán]]="","",IF((U812-NOW())&lt;0,0,(U812-NOW())))</f>
        <v>0</v>
      </c>
      <c r="W812" s="69"/>
      <c r="X812" s="65" t="str">
        <f t="shared" ca="1" si="126"/>
        <v/>
      </c>
      <c r="Y812" s="65" t="str">
        <f t="shared" si="128"/>
        <v>Đã thanh toán</v>
      </c>
      <c r="Z812" s="250">
        <f>Table1[[#This Row],[Hạn thanh toán]]</f>
        <v>45961</v>
      </c>
      <c r="AA812" s="250">
        <f>Table1[[#This Row],[Ngày Thanh toán]]</f>
        <v>45965</v>
      </c>
      <c r="AD812" s="3" t="str">
        <f>IF(Table1[[#This Row],[Mã khách hàng]]="","",VLOOKUP($A812,Ma_KH!$A:$Q,Ma_KH!O$1,0))</f>
        <v>KL.SG</v>
      </c>
      <c r="AE812" s="3" t="str">
        <f>IF(Table1[[#This Row],[Mã khách hàng]]="","",VLOOKUP($A812,Ma_KH!$A:$Q,Ma_KH!P$1,0))</f>
        <v>SG</v>
      </c>
      <c r="AF812" s="3">
        <f>VLOOKUP(A812,Ma_KH!A:Q,Ma_KH!J$1,0)</f>
        <v>0</v>
      </c>
    </row>
    <row r="813" spans="1:32" ht="16.5">
      <c r="A813" s="79" t="s">
        <v>111</v>
      </c>
      <c r="B813" s="79" t="s">
        <v>1226</v>
      </c>
      <c r="C813" s="90">
        <v>45961</v>
      </c>
      <c r="D813" s="91" t="s">
        <v>1433</v>
      </c>
      <c r="E813" s="67"/>
      <c r="F813" s="72"/>
      <c r="G813" s="72" t="s">
        <v>1434</v>
      </c>
      <c r="H813" s="69">
        <v>1560900</v>
      </c>
      <c r="I813" s="69">
        <v>78045</v>
      </c>
      <c r="J813" s="69">
        <f>(Table1[[#This Row],[Tiền hàng]]-Table1[[#This Row],[Tiền chiết khấu]])*8%</f>
        <v>118628.40000000001</v>
      </c>
      <c r="K813" s="69">
        <v>1601483</v>
      </c>
      <c r="L813" s="8" t="s">
        <v>24</v>
      </c>
      <c r="M813" s="7">
        <v>45936</v>
      </c>
      <c r="N813" s="8" t="s">
        <v>4169</v>
      </c>
      <c r="O813" s="69">
        <f>IF(Table1[[#This Row],[Phân loại]]="Tồn đầu kỳ",Table1[[#This Row],[Tổng giá trị]],0)</f>
        <v>0</v>
      </c>
      <c r="P813" s="8">
        <f>IF(Table1[[#This Row],[Số còn phải thu ĐK]]&lt;&gt;0,0,IF(Table1[[#This Row],[Phân loại]]="Bán hàng",Table1[[#This Row],[Tổng giá trị]],-Table1[[#This Row],[Tổng giá trị]]))</f>
        <v>1601483</v>
      </c>
      <c r="Q813" s="18">
        <f t="shared" si="127"/>
        <v>1601483</v>
      </c>
      <c r="R813" s="8">
        <f>Table1[[#This Row],[Số còn phải thu ĐK]]+Table1[[#This Row],[Giá Trị HD sau CK]]-Table1[[#This Row],[Số tiền đã thu]]</f>
        <v>0</v>
      </c>
      <c r="S813" s="7">
        <f>IF(Table1[[#This Row],[Ngày hóa đơn]]&lt;&gt;"",Table1[[#This Row],[Ngày hóa đơn]],Table1[[#This Row],[Ngày hạch toán]])</f>
        <v>45961</v>
      </c>
      <c r="T813" s="8"/>
      <c r="U813" s="7">
        <f>IF(Table1[[#This Row],[Ngày tính CN]]="","",S813+T813)</f>
        <v>45961</v>
      </c>
      <c r="V813" s="71">
        <f ca="1">IF(Table1[[#This Row],[Hạn thanh toán]]="","",IF((U813-NOW())&lt;0,0,(U813-NOW())))</f>
        <v>0</v>
      </c>
      <c r="W813" s="69"/>
      <c r="X813" s="65" t="str">
        <f t="shared" ca="1" si="126"/>
        <v/>
      </c>
      <c r="Y813" s="65" t="str">
        <f t="shared" si="128"/>
        <v>Đã thanh toán</v>
      </c>
      <c r="Z813" s="250">
        <f>Table1[[#This Row],[Hạn thanh toán]]</f>
        <v>45961</v>
      </c>
      <c r="AA813" s="250">
        <f>Table1[[#This Row],[Ngày Thanh toán]]</f>
        <v>45936</v>
      </c>
      <c r="AD813" s="3" t="str">
        <f>IF(Table1[[#This Row],[Mã khách hàng]]="","",VLOOKUP($A813,Ma_KH!$A:$Q,Ma_KH!O$1,0))</f>
        <v>KL.SG</v>
      </c>
      <c r="AE813" s="3" t="str">
        <f>IF(Table1[[#This Row],[Mã khách hàng]]="","",VLOOKUP($A813,Ma_KH!$A:$Q,Ma_KH!P$1,0))</f>
        <v>SG</v>
      </c>
      <c r="AF813" s="3">
        <f>VLOOKUP(A813,Ma_KH!A:Q,Ma_KH!J$1,0)</f>
        <v>0</v>
      </c>
    </row>
    <row r="814" spans="1:32" s="58" customFormat="1" ht="16.5">
      <c r="A814" s="166" t="s">
        <v>111</v>
      </c>
      <c r="B814" s="166" t="s">
        <v>1226</v>
      </c>
      <c r="C814" s="163">
        <v>45962</v>
      </c>
      <c r="D814" s="167" t="s">
        <v>4155</v>
      </c>
      <c r="E814" s="47"/>
      <c r="F814" s="49"/>
      <c r="G814" s="157" t="s">
        <v>4160</v>
      </c>
      <c r="H814" s="105">
        <v>37500</v>
      </c>
      <c r="I814" s="54">
        <v>7500</v>
      </c>
      <c r="J814" s="54">
        <f>(Table1[[#This Row],[Tiền hàng]]-Table1[[#This Row],[Tiền chiết khấu]])*8%</f>
        <v>2400</v>
      </c>
      <c r="K814" s="54">
        <f>Table1[[#This Row],[Tiền hàng]]-Table1[[#This Row],[Tiền chiết khấu]]+Table1[[#This Row],[Tiền VAT]]</f>
        <v>32400</v>
      </c>
      <c r="L814" s="55" t="s">
        <v>24</v>
      </c>
      <c r="M814" s="56"/>
      <c r="N814" s="55"/>
      <c r="O814" s="54">
        <f>IF(Table1[[#This Row],[Phân loại]]="Tồn đầu kỳ",Table1[[#This Row],[Tổng giá trị]],0)</f>
        <v>0</v>
      </c>
      <c r="P814" s="55">
        <f>IF(Table1[[#This Row],[Số còn phải thu ĐK]]&lt;&gt;0,0,IF(Table1[[#This Row],[Phân loại]]="Bán hàng",Table1[[#This Row],[Tổng giá trị]],-Table1[[#This Row],[Tổng giá trị]]))</f>
        <v>32400</v>
      </c>
      <c r="Q814" s="18">
        <f t="shared" si="127"/>
        <v>0</v>
      </c>
      <c r="R814" s="55">
        <f>Table1[[#This Row],[Số còn phải thu ĐK]]+Table1[[#This Row],[Giá Trị HD sau CK]]-Table1[[#This Row],[Số tiền đã thu]]</f>
        <v>32400</v>
      </c>
      <c r="S814" s="56">
        <f>IF(Table1[[#This Row],[Ngày hóa đơn]]&lt;&gt;"",Table1[[#This Row],[Ngày hóa đơn]],Table1[[#This Row],[Ngày hạch toán]])</f>
        <v>45962</v>
      </c>
      <c r="T814" s="55"/>
      <c r="U814" s="56">
        <f>IF(Table1[[#This Row],[Ngày tính CN]]="","",S814+T814)</f>
        <v>45962</v>
      </c>
      <c r="V814" s="57">
        <f ca="1">IF(Table1[[#This Row],[Hạn thanh toán]]="","",IF((U814-NOW())&lt;0,0,(U814-NOW())))</f>
        <v>0</v>
      </c>
      <c r="W814" s="54"/>
      <c r="X814" s="65">
        <f t="shared" ca="1" si="126"/>
        <v>39.362421527781407</v>
      </c>
      <c r="Y814" s="109" t="str">
        <f t="shared" ref="Y814:Y816" ca="1" si="129">IF(R814=0,"Đã thanh toán",IF(X814="","",IF(X814&lt;=0,"Chưa đến hạn thanh toán",IF(X814&lt;=30,"Nợ quá hạn 30 ngày",IF(X814&lt;=60,"Nợ quá hạn từ 30 ngày đến 60 ngày",IF(X814&lt;=90,"Nợ quá hạn từ 60 ngày đến 90 ngày",IF(X814&lt;=120,"Nợ quá hạn từ 90 ngày đến 120 ngày","Nợ quá hạn hơn 120 ngày có khả năng mất thanh toán")))))))</f>
        <v>Nợ quá hạn từ 30 ngày đến 60 ngày</v>
      </c>
      <c r="Z814" s="254">
        <f>Table1[[#This Row],[Hạn thanh toán]]</f>
        <v>45962</v>
      </c>
      <c r="AA814" s="254">
        <f>Table1[[#This Row],[Ngày Thanh toán]]</f>
        <v>0</v>
      </c>
      <c r="AD814" s="3" t="str">
        <f>IF(Table1[[#This Row],[Mã khách hàng]]="","",VLOOKUP($A814,Ma_KH!$A:$Q,Ma_KH!O$1,0))</f>
        <v>KL.SG</v>
      </c>
      <c r="AE814" s="3" t="str">
        <f>IF(Table1[[#This Row],[Mã khách hàng]]="","",VLOOKUP($A814,Ma_KH!$A:$Q,Ma_KH!P$1,0))</f>
        <v>SG</v>
      </c>
      <c r="AF814" s="58">
        <f>VLOOKUP(A814,Ma_KH!A:Q,Ma_KH!J$1,0)</f>
        <v>0</v>
      </c>
    </row>
    <row r="815" spans="1:32" s="58" customFormat="1" ht="16.5">
      <c r="A815" s="166" t="s">
        <v>111</v>
      </c>
      <c r="B815" s="166" t="s">
        <v>1226</v>
      </c>
      <c r="C815" s="163">
        <v>45964</v>
      </c>
      <c r="D815" s="164" t="s">
        <v>4156</v>
      </c>
      <c r="E815" s="47"/>
      <c r="F815" s="49"/>
      <c r="G815" s="157" t="s">
        <v>4161</v>
      </c>
      <c r="H815" s="105">
        <v>1366029</v>
      </c>
      <c r="I815" s="54">
        <v>68301</v>
      </c>
      <c r="J815" s="54">
        <f>(Table1[[#This Row],[Tiền hàng]]-Table1[[#This Row],[Tiền chiết khấu]])*8%</f>
        <v>103818.24000000001</v>
      </c>
      <c r="K815" s="54">
        <f>Table1[[#This Row],[Tiền hàng]]-Table1[[#This Row],[Tiền chiết khấu]]+Table1[[#This Row],[Tiền VAT]]</f>
        <v>1401546.24</v>
      </c>
      <c r="L815" s="55" t="s">
        <v>24</v>
      </c>
      <c r="M815" s="56"/>
      <c r="N815" s="55"/>
      <c r="O815" s="54">
        <f>IF(Table1[[#This Row],[Phân loại]]="Tồn đầu kỳ",Table1[[#This Row],[Tổng giá trị]],0)</f>
        <v>0</v>
      </c>
      <c r="P815" s="55">
        <f>IF(Table1[[#This Row],[Số còn phải thu ĐK]]&lt;&gt;0,0,IF(Table1[[#This Row],[Phân loại]]="Bán hàng",Table1[[#This Row],[Tổng giá trị]],-Table1[[#This Row],[Tổng giá trị]]))</f>
        <v>1401546.24</v>
      </c>
      <c r="Q815" s="18">
        <f t="shared" si="127"/>
        <v>0</v>
      </c>
      <c r="R815" s="55">
        <f>Table1[[#This Row],[Số còn phải thu ĐK]]+Table1[[#This Row],[Giá Trị HD sau CK]]-Table1[[#This Row],[Số tiền đã thu]]</f>
        <v>1401546.24</v>
      </c>
      <c r="S815" s="56">
        <f>IF(Table1[[#This Row],[Ngày hóa đơn]]&lt;&gt;"",Table1[[#This Row],[Ngày hóa đơn]],Table1[[#This Row],[Ngày hạch toán]])</f>
        <v>45964</v>
      </c>
      <c r="T815" s="55"/>
      <c r="U815" s="56">
        <f>IF(Table1[[#This Row],[Ngày tính CN]]="","",S815+T815)</f>
        <v>45964</v>
      </c>
      <c r="V815" s="57">
        <f ca="1">IF(Table1[[#This Row],[Hạn thanh toán]]="","",IF((U815-NOW())&lt;0,0,(U815-NOW())))</f>
        <v>0</v>
      </c>
      <c r="W815" s="54"/>
      <c r="X815" s="65">
        <f t="shared" ca="1" si="126"/>
        <v>37.362421527781407</v>
      </c>
      <c r="Y815" s="109" t="str">
        <f t="shared" ca="1" si="129"/>
        <v>Nợ quá hạn từ 30 ngày đến 60 ngày</v>
      </c>
      <c r="Z815" s="254">
        <f>Table1[[#This Row],[Hạn thanh toán]]</f>
        <v>45964</v>
      </c>
      <c r="AA815" s="254">
        <f>Table1[[#This Row],[Ngày Thanh toán]]</f>
        <v>0</v>
      </c>
      <c r="AD815" s="3" t="str">
        <f>IF(Table1[[#This Row],[Mã khách hàng]]="","",VLOOKUP($A815,Ma_KH!$A:$Q,Ma_KH!O$1,0))</f>
        <v>KL.SG</v>
      </c>
      <c r="AE815" s="3" t="str">
        <f>IF(Table1[[#This Row],[Mã khách hàng]]="","",VLOOKUP($A815,Ma_KH!$A:$Q,Ma_KH!P$1,0))</f>
        <v>SG</v>
      </c>
      <c r="AF815" s="58">
        <f>VLOOKUP(A815,Ma_KH!A:Q,Ma_KH!J$1,0)</f>
        <v>0</v>
      </c>
    </row>
    <row r="816" spans="1:32" s="58" customFormat="1" ht="16.5">
      <c r="A816" s="166" t="s">
        <v>111</v>
      </c>
      <c r="B816" s="166" t="s">
        <v>1226</v>
      </c>
      <c r="C816" s="163">
        <v>45964</v>
      </c>
      <c r="D816" s="164" t="s">
        <v>4157</v>
      </c>
      <c r="E816" s="47"/>
      <c r="F816" s="49"/>
      <c r="G816" s="157" t="s">
        <v>4162</v>
      </c>
      <c r="H816" s="105">
        <v>179209</v>
      </c>
      <c r="I816" s="54">
        <v>35842</v>
      </c>
      <c r="J816" s="54">
        <f>(Table1[[#This Row],[Tiền hàng]]-Table1[[#This Row],[Tiền chiết khấu]])*8%</f>
        <v>11469.36</v>
      </c>
      <c r="K816" s="54">
        <f>Table1[[#This Row],[Tiền hàng]]-Table1[[#This Row],[Tiền chiết khấu]]+Table1[[#This Row],[Tiền VAT]]</f>
        <v>154836.35999999999</v>
      </c>
      <c r="L816" s="55" t="s">
        <v>24</v>
      </c>
      <c r="M816" s="56"/>
      <c r="N816" s="55"/>
      <c r="O816" s="54">
        <f>IF(Table1[[#This Row],[Phân loại]]="Tồn đầu kỳ",Table1[[#This Row],[Tổng giá trị]],0)</f>
        <v>0</v>
      </c>
      <c r="P816" s="55">
        <f>IF(Table1[[#This Row],[Số còn phải thu ĐK]]&lt;&gt;0,0,IF(Table1[[#This Row],[Phân loại]]="Bán hàng",Table1[[#This Row],[Tổng giá trị]],-Table1[[#This Row],[Tổng giá trị]]))</f>
        <v>154836.35999999999</v>
      </c>
      <c r="Q816" s="18">
        <f t="shared" si="127"/>
        <v>0</v>
      </c>
      <c r="R816" s="55">
        <f>Table1[[#This Row],[Số còn phải thu ĐK]]+Table1[[#This Row],[Giá Trị HD sau CK]]-Table1[[#This Row],[Số tiền đã thu]]</f>
        <v>154836.35999999999</v>
      </c>
      <c r="S816" s="56">
        <f>IF(Table1[[#This Row],[Ngày hóa đơn]]&lt;&gt;"",Table1[[#This Row],[Ngày hóa đơn]],Table1[[#This Row],[Ngày hạch toán]])</f>
        <v>45964</v>
      </c>
      <c r="T816" s="55"/>
      <c r="U816" s="56">
        <f>IF(Table1[[#This Row],[Ngày tính CN]]="","",S816+T816)</f>
        <v>45964</v>
      </c>
      <c r="V816" s="57">
        <f ca="1">IF(Table1[[#This Row],[Hạn thanh toán]]="","",IF((U816-NOW())&lt;0,0,(U816-NOW())))</f>
        <v>0</v>
      </c>
      <c r="W816" s="54"/>
      <c r="X816" s="65">
        <f t="shared" ca="1" si="126"/>
        <v>37.362421527781407</v>
      </c>
      <c r="Y816" s="109" t="str">
        <f t="shared" ca="1" si="129"/>
        <v>Nợ quá hạn từ 30 ngày đến 60 ngày</v>
      </c>
      <c r="Z816" s="254">
        <f>Table1[[#This Row],[Hạn thanh toán]]</f>
        <v>45964</v>
      </c>
      <c r="AA816" s="254">
        <f>Table1[[#This Row],[Ngày Thanh toán]]</f>
        <v>0</v>
      </c>
      <c r="AD816" s="3" t="str">
        <f>IF(Table1[[#This Row],[Mã khách hàng]]="","",VLOOKUP($A816,Ma_KH!$A:$Q,Ma_KH!O$1,0))</f>
        <v>KL.SG</v>
      </c>
      <c r="AE816" s="3" t="str">
        <f>IF(Table1[[#This Row],[Mã khách hàng]]="","",VLOOKUP($A816,Ma_KH!$A:$Q,Ma_KH!P$1,0))</f>
        <v>SG</v>
      </c>
      <c r="AF816" s="58">
        <f>VLOOKUP(A816,Ma_KH!A:Q,Ma_KH!J$1,0)</f>
        <v>0</v>
      </c>
    </row>
    <row r="817" spans="1:32" s="58" customFormat="1" ht="16.5">
      <c r="A817" s="166" t="s">
        <v>111</v>
      </c>
      <c r="B817" s="166" t="s">
        <v>1226</v>
      </c>
      <c r="C817" s="163">
        <v>45965</v>
      </c>
      <c r="D817" s="164" t="s">
        <v>4158</v>
      </c>
      <c r="E817" s="168"/>
      <c r="F817" s="49"/>
      <c r="G817" s="157" t="s">
        <v>4163</v>
      </c>
      <c r="H817" s="105">
        <v>1505490</v>
      </c>
      <c r="I817" s="54">
        <v>75275</v>
      </c>
      <c r="J817" s="54">
        <f>(Table1[[#This Row],[Tiền hàng]]-Table1[[#This Row],[Tiền chiết khấu]])*8%</f>
        <v>114417.2</v>
      </c>
      <c r="K817" s="54">
        <f>Table1[[#This Row],[Tiền hàng]]-Table1[[#This Row],[Tiền chiết khấu]]+Table1[[#This Row],[Tiền VAT]]</f>
        <v>1544632.2</v>
      </c>
      <c r="L817" s="55" t="s">
        <v>24</v>
      </c>
      <c r="M817" s="56"/>
      <c r="N817" s="55"/>
      <c r="O817" s="54">
        <f>IF(Table1[[#This Row],[Phân loại]]="Tồn đầu kỳ",Table1[[#This Row],[Tổng giá trị]],0)</f>
        <v>0</v>
      </c>
      <c r="P817" s="55">
        <f>IF(Table1[[#This Row],[Số còn phải thu ĐK]]&lt;&gt;0,0,IF(Table1[[#This Row],[Phân loại]]="Bán hàng",Table1[[#This Row],[Tổng giá trị]],-Table1[[#This Row],[Tổng giá trị]]))</f>
        <v>1544632.2</v>
      </c>
      <c r="Q817" s="18">
        <f t="shared" si="127"/>
        <v>0</v>
      </c>
      <c r="R817" s="55">
        <f>Table1[[#This Row],[Số còn phải thu ĐK]]+Table1[[#This Row],[Giá Trị HD sau CK]]-Table1[[#This Row],[Số tiền đã thu]]</f>
        <v>1544632.2</v>
      </c>
      <c r="S817" s="56">
        <f>IF(Table1[[#This Row],[Ngày hóa đơn]]&lt;&gt;"",Table1[[#This Row],[Ngày hóa đơn]],Table1[[#This Row],[Ngày hạch toán]])</f>
        <v>45965</v>
      </c>
      <c r="T817" s="55"/>
      <c r="U817" s="56">
        <f>IF(Table1[[#This Row],[Ngày tính CN]]="","",S817+T817)</f>
        <v>45965</v>
      </c>
      <c r="V817" s="57">
        <f ca="1">IF(Table1[[#This Row],[Hạn thanh toán]]="","",IF((U817-NOW())&lt;0,0,(U817-NOW())))</f>
        <v>0</v>
      </c>
      <c r="W817" s="54"/>
      <c r="X817" s="65">
        <f t="shared" ca="1" si="126"/>
        <v>36.362421527781407</v>
      </c>
      <c r="Y817" s="109" t="str">
        <f ca="1">IF(R817=0,"Đã thanh toán",IF(X817="","",IF(X817&lt;=0,"Chưa đến hạn thanh toán",IF(X817&lt;=30,"Nợ quá hạn 30 ngày",IF(X817&lt;=60,"Nợ quá hạn từ 30 ngày đến 60 ngày",IF(X817&lt;=90,"Nợ quá hạn từ 60 ngày đến 90 ngày",IF(X817&lt;=120,"Nợ quá hạn từ 90 ngày đến 120 ngày","Nợ quá hạn hơn 120 ngày có khả năng mất thanh toán")))))))</f>
        <v>Nợ quá hạn từ 30 ngày đến 60 ngày</v>
      </c>
      <c r="Z817" s="254">
        <f>Table1[[#This Row],[Hạn thanh toán]]</f>
        <v>45965</v>
      </c>
      <c r="AA817" s="254">
        <f>Table1[[#This Row],[Ngày Thanh toán]]</f>
        <v>0</v>
      </c>
      <c r="AD817" s="3" t="str">
        <f>IF(Table1[[#This Row],[Mã khách hàng]]="","",VLOOKUP($A817,Ma_KH!$A:$Q,Ma_KH!O$1,0))</f>
        <v>KL.SG</v>
      </c>
      <c r="AE817" s="3" t="str">
        <f>IF(Table1[[#This Row],[Mã khách hàng]]="","",VLOOKUP($A817,Ma_KH!$A:$Q,Ma_KH!P$1,0))</f>
        <v>SG</v>
      </c>
      <c r="AF817" s="58">
        <f>VLOOKUP(A817,Ma_KH!A:Q,Ma_KH!J$1,0)</f>
        <v>0</v>
      </c>
    </row>
    <row r="818" spans="1:32" s="58" customFormat="1" ht="16.5">
      <c r="A818" s="166" t="s">
        <v>111</v>
      </c>
      <c r="B818" s="166" t="s">
        <v>1226</v>
      </c>
      <c r="C818" s="163">
        <v>45969</v>
      </c>
      <c r="D818" s="164" t="s">
        <v>4159</v>
      </c>
      <c r="E818" s="168"/>
      <c r="F818" s="49"/>
      <c r="G818" s="157" t="s">
        <v>1392</v>
      </c>
      <c r="H818" s="105">
        <v>119066</v>
      </c>
      <c r="I818" s="54">
        <v>23813</v>
      </c>
      <c r="J818" s="54">
        <f>(Table1[[#This Row],[Tiền hàng]]-Table1[[#This Row],[Tiền chiết khấu]])*8%</f>
        <v>7620.24</v>
      </c>
      <c r="K818" s="54">
        <f>Table1[[#This Row],[Tiền hàng]]-Table1[[#This Row],[Tiền chiết khấu]]+Table1[[#This Row],[Tiền VAT]]</f>
        <v>102873.24</v>
      </c>
      <c r="L818" s="55" t="s">
        <v>24</v>
      </c>
      <c r="M818" s="56"/>
      <c r="N818" s="55"/>
      <c r="O818" s="54">
        <f>IF(Table1[[#This Row],[Phân loại]]="Tồn đầu kỳ",Table1[[#This Row],[Tổng giá trị]],0)</f>
        <v>0</v>
      </c>
      <c r="P818" s="55">
        <f>IF(Table1[[#This Row],[Số còn phải thu ĐK]]&lt;&gt;0,0,IF(Table1[[#This Row],[Phân loại]]="Bán hàng",Table1[[#This Row],[Tổng giá trị]],-Table1[[#This Row],[Tổng giá trị]]))</f>
        <v>102873.24</v>
      </c>
      <c r="Q818" s="18">
        <f t="shared" si="127"/>
        <v>0</v>
      </c>
      <c r="R818" s="55">
        <f>Table1[[#This Row],[Số còn phải thu ĐK]]+Table1[[#This Row],[Giá Trị HD sau CK]]-Table1[[#This Row],[Số tiền đã thu]]</f>
        <v>102873.24</v>
      </c>
      <c r="S818" s="56">
        <f>IF(Table1[[#This Row],[Ngày hóa đơn]]&lt;&gt;"",Table1[[#This Row],[Ngày hóa đơn]],Table1[[#This Row],[Ngày hạch toán]])</f>
        <v>45969</v>
      </c>
      <c r="T818" s="55"/>
      <c r="U818" s="56">
        <f>IF(Table1[[#This Row],[Ngày tính CN]]="","",S818+T818)</f>
        <v>45969</v>
      </c>
      <c r="V818" s="57">
        <f ca="1">IF(Table1[[#This Row],[Hạn thanh toán]]="","",IF((U818-NOW())&lt;0,0,(U818-NOW())))</f>
        <v>0</v>
      </c>
      <c r="W818" s="54"/>
      <c r="X818" s="65">
        <f t="shared" ca="1" si="126"/>
        <v>32.362421527781407</v>
      </c>
      <c r="Y818" s="109" t="str">
        <f ca="1">IF(R818=0,"Đã thanh toán",IF(X818="","",IF(X818&lt;=0,"Chưa đến hạn thanh toán",IF(X818&lt;=30,"Nợ quá hạn 30 ngày",IF(X818&lt;=60,"Nợ quá hạn từ 30 ngày đến 60 ngày",IF(X818&lt;=90,"Nợ quá hạn từ 60 ngày đến 90 ngày",IF(X818&lt;=120,"Nợ quá hạn từ 90 ngày đến 120 ngày","Nợ quá hạn hơn 120 ngày có khả năng mất thanh toán")))))))</f>
        <v>Nợ quá hạn từ 30 ngày đến 60 ngày</v>
      </c>
      <c r="Z818" s="254">
        <f>Table1[[#This Row],[Hạn thanh toán]]</f>
        <v>45969</v>
      </c>
      <c r="AA818" s="254">
        <f>Table1[[#This Row],[Ngày Thanh toán]]</f>
        <v>0</v>
      </c>
      <c r="AD818" s="3" t="str">
        <f>IF(Table1[[#This Row],[Mã khách hàng]]="","",VLOOKUP($A818,Ma_KH!$A:$Q,Ma_KH!O$1,0))</f>
        <v>KL.SG</v>
      </c>
      <c r="AE818" s="3" t="str">
        <f>IF(Table1[[#This Row],[Mã khách hàng]]="","",VLOOKUP($A818,Ma_KH!$A:$Q,Ma_KH!P$1,0))</f>
        <v>SG</v>
      </c>
      <c r="AF818" s="58">
        <f>VLOOKUP(A818,Ma_KH!A:Q,Ma_KH!J$1,0)</f>
        <v>0</v>
      </c>
    </row>
    <row r="819" spans="1:32" ht="16.5">
      <c r="A819" s="78" t="s">
        <v>112</v>
      </c>
      <c r="B819" s="78"/>
      <c r="C819" s="88"/>
      <c r="D819" s="89"/>
      <c r="E819" s="88"/>
      <c r="F819" s="81"/>
      <c r="G819" s="81" t="s">
        <v>4170</v>
      </c>
      <c r="H819" s="69"/>
      <c r="I819" s="69"/>
      <c r="J819" s="69">
        <f>(Table1[[#This Row],[Tiền hàng]]-Table1[[#This Row],[Tiền chiết khấu]])*8%</f>
        <v>0</v>
      </c>
      <c r="K819" s="69">
        <v>1525344</v>
      </c>
      <c r="L819" s="8" t="s">
        <v>3643</v>
      </c>
      <c r="M819" s="161">
        <v>45736</v>
      </c>
      <c r="N819" s="162" t="s">
        <v>4399</v>
      </c>
      <c r="O819" s="69">
        <f>IF(Table1[[#This Row],[Phân loại]]="Tồn đầu kỳ",Table1[[#This Row],[Tổng giá trị]],0)</f>
        <v>1525344</v>
      </c>
      <c r="P819" s="8">
        <f>IF(Table1[[#This Row],[Số còn phải thu ĐK]]&lt;&gt;0,0,IF(Table1[[#This Row],[Phân loại]]="Bán hàng",Table1[[#This Row],[Tổng giá trị]],-Table1[[#This Row],[Tổng giá trị]]))</f>
        <v>0</v>
      </c>
      <c r="Q819" s="18">
        <f t="shared" si="127"/>
        <v>1525344</v>
      </c>
      <c r="R819" s="8">
        <f>Table1[[#This Row],[Số còn phải thu ĐK]]+Table1[[#This Row],[Giá Trị HD sau CK]]-Table1[[#This Row],[Số tiền đã thu]]</f>
        <v>0</v>
      </c>
      <c r="S819" s="7">
        <f>IF(Table1[[#This Row],[Ngày hóa đơn]]&lt;&gt;"",Table1[[#This Row],[Ngày hóa đơn]],Table1[[#This Row],[Ngày hạch toán]])</f>
        <v>0</v>
      </c>
      <c r="T819" s="8"/>
      <c r="U819" s="7">
        <f>IF(Table1[[#This Row],[Ngày tính CN]]="","",S819+T819)</f>
        <v>0</v>
      </c>
      <c r="V819" s="71">
        <f ca="1">IF(Table1[[#This Row],[Hạn thanh toán]]="","",IF((U819-NOW())&lt;0,0,(U819-NOW())))</f>
        <v>0</v>
      </c>
      <c r="W819" s="69"/>
      <c r="X819" s="65" t="str">
        <f t="shared" ca="1" si="126"/>
        <v/>
      </c>
      <c r="Y819" s="65" t="str">
        <f t="shared" ref="Y819" si="130">IF(R819=0,"Đã thanh toán",IF(X819="","",IF(X819&lt;=0,"Chưa đến hạn thanh toán",IF(X819&lt;=30,"Nợ quá hạn 30 ngày",IF(X819&lt;=60,"Nợ quá hạn từ 30 ngày đến 60 ngày",IF(X819&lt;=90,"Nợ quá hạn từ 60 ngày đến 90 ngày",IF(X819&lt;=120,"Nợ quá hạn từ 90 ngày đến 120 ngày","Nợ quá hạn hơn 120 ngày có khả năng mất thanh toán")))))))</f>
        <v>Đã thanh toán</v>
      </c>
      <c r="Z819" s="250">
        <f>Table1[[#This Row],[Hạn thanh toán]]</f>
        <v>0</v>
      </c>
      <c r="AA819" s="250">
        <f>Table1[[#This Row],[Ngày Thanh toán]]</f>
        <v>45736</v>
      </c>
      <c r="AD819" s="3" t="str">
        <f>IF(Table1[[#This Row],[Mã khách hàng]]="","",VLOOKUP($A819,Ma_KH!$A:$Q,Ma_KH!O$1,0))</f>
        <v>EASY</v>
      </c>
      <c r="AE819" s="3" t="str">
        <f>IF(Table1[[#This Row],[Mã khách hàng]]="","",VLOOKUP($A819,Ma_KH!$A:$Q,Ma_KH!P$1,0))</f>
        <v>CÔNG TY CỔ PHẦN THƯƠNG MẠI VÀ DỊCH VỤ EASYMART</v>
      </c>
      <c r="AF819" s="3" t="str">
        <f>VLOOKUP(A819,Ma_KH!A:Q,Ma_KH!J$1,0)</f>
        <v>Đỗ Minh Quang</v>
      </c>
    </row>
    <row r="820" spans="1:32" ht="16.5">
      <c r="A820" s="78" t="s">
        <v>112</v>
      </c>
      <c r="B820" s="78"/>
      <c r="C820" s="88">
        <v>45659</v>
      </c>
      <c r="D820" s="89" t="s">
        <v>1435</v>
      </c>
      <c r="E820" s="88">
        <v>45659</v>
      </c>
      <c r="F820" s="81" t="s">
        <v>1436</v>
      </c>
      <c r="G820" s="81" t="s">
        <v>1437</v>
      </c>
      <c r="H820" s="69">
        <v>2306388</v>
      </c>
      <c r="I820" s="69">
        <v>0</v>
      </c>
      <c r="J820" s="69">
        <f>(Table1[[#This Row],[Tiền hàng]]-Table1[[#This Row],[Tiền chiết khấu]])*8%</f>
        <v>184511.04</v>
      </c>
      <c r="K820" s="69">
        <v>2490899</v>
      </c>
      <c r="L820" s="8" t="s">
        <v>24</v>
      </c>
      <c r="M820" s="161">
        <v>45736</v>
      </c>
      <c r="N820" s="162" t="s">
        <v>4399</v>
      </c>
      <c r="O820" s="69">
        <f>IF(Table1[[#This Row],[Phân loại]]="Tồn đầu kỳ",Table1[[#This Row],[Tổng giá trị]],0)</f>
        <v>0</v>
      </c>
      <c r="P820" s="8">
        <f>IF(Table1[[#This Row],[Số còn phải thu ĐK]]&lt;&gt;0,0,IF(Table1[[#This Row],[Phân loại]]="Bán hàng",Table1[[#This Row],[Tổng giá trị]],-Table1[[#This Row],[Tổng giá trị]]))</f>
        <v>2490899</v>
      </c>
      <c r="Q820" s="18">
        <f t="shared" si="127"/>
        <v>2490899</v>
      </c>
      <c r="R820" s="8">
        <f>Table1[[#This Row],[Số còn phải thu ĐK]]+Table1[[#This Row],[Giá Trị HD sau CK]]-Table1[[#This Row],[Số tiền đã thu]]</f>
        <v>0</v>
      </c>
      <c r="S820" s="7">
        <f>IF(Table1[[#This Row],[Ngày hóa đơn]]&lt;&gt;"",Table1[[#This Row],[Ngày hóa đơn]],Table1[[#This Row],[Ngày hạch toán]])</f>
        <v>45659</v>
      </c>
      <c r="T820" s="8"/>
      <c r="U820" s="7">
        <f>IF(Table1[[#This Row],[Ngày tính CN]]="","",S820+T820)</f>
        <v>45659</v>
      </c>
      <c r="V820" s="71">
        <f ca="1">IF(Table1[[#This Row],[Hạn thanh toán]]="","",IF((U820-NOW())&lt;0,0,(U820-NOW())))</f>
        <v>0</v>
      </c>
      <c r="W820" s="69"/>
      <c r="X820" s="65" t="str">
        <f t="shared" ca="1" si="126"/>
        <v/>
      </c>
      <c r="Y820" s="65" t="str">
        <f t="shared" si="128"/>
        <v>Đã thanh toán</v>
      </c>
      <c r="Z820" s="250">
        <f>Table1[[#This Row],[Hạn thanh toán]]</f>
        <v>45659</v>
      </c>
      <c r="AA820" s="250">
        <f>Table1[[#This Row],[Ngày Thanh toán]]</f>
        <v>45736</v>
      </c>
      <c r="AD820" s="3" t="str">
        <f>IF(Table1[[#This Row],[Mã khách hàng]]="","",VLOOKUP($A820,Ma_KH!$A:$Q,Ma_KH!O$1,0))</f>
        <v>EASY</v>
      </c>
      <c r="AE820" s="3" t="str">
        <f>IF(Table1[[#This Row],[Mã khách hàng]]="","",VLOOKUP($A820,Ma_KH!$A:$Q,Ma_KH!P$1,0))</f>
        <v>CÔNG TY CỔ PHẦN THƯƠNG MẠI VÀ DỊCH VỤ EASYMART</v>
      </c>
      <c r="AF820" s="3" t="str">
        <f>VLOOKUP(A820,Ma_KH!A:Q,Ma_KH!J$1,0)</f>
        <v>Đỗ Minh Quang</v>
      </c>
    </row>
    <row r="821" spans="1:32" ht="16.5">
      <c r="A821" s="78" t="s">
        <v>112</v>
      </c>
      <c r="B821" s="78"/>
      <c r="C821" s="88">
        <v>45659</v>
      </c>
      <c r="D821" s="89" t="s">
        <v>1438</v>
      </c>
      <c r="E821" s="88">
        <v>45659</v>
      </c>
      <c r="F821" s="81" t="s">
        <v>1439</v>
      </c>
      <c r="G821" s="81" t="s">
        <v>1440</v>
      </c>
      <c r="H821" s="69">
        <v>693203</v>
      </c>
      <c r="I821" s="69">
        <v>0</v>
      </c>
      <c r="J821" s="69">
        <f>(Table1[[#This Row],[Tiền hàng]]-Table1[[#This Row],[Tiền chiết khấu]])*8%</f>
        <v>55456.24</v>
      </c>
      <c r="K821" s="69">
        <v>748659</v>
      </c>
      <c r="L821" s="8" t="s">
        <v>24</v>
      </c>
      <c r="M821" s="161">
        <v>45736</v>
      </c>
      <c r="N821" s="162" t="s">
        <v>4399</v>
      </c>
      <c r="O821" s="69">
        <f>IF(Table1[[#This Row],[Phân loại]]="Tồn đầu kỳ",Table1[[#This Row],[Tổng giá trị]],0)</f>
        <v>0</v>
      </c>
      <c r="P821" s="8">
        <f>IF(Table1[[#This Row],[Số còn phải thu ĐK]]&lt;&gt;0,0,IF(Table1[[#This Row],[Phân loại]]="Bán hàng",Table1[[#This Row],[Tổng giá trị]],-Table1[[#This Row],[Tổng giá trị]]))</f>
        <v>748659</v>
      </c>
      <c r="Q821" s="18">
        <f t="shared" si="127"/>
        <v>748659</v>
      </c>
      <c r="R821" s="8">
        <f>Table1[[#This Row],[Số còn phải thu ĐK]]+Table1[[#This Row],[Giá Trị HD sau CK]]-Table1[[#This Row],[Số tiền đã thu]]</f>
        <v>0</v>
      </c>
      <c r="S821" s="7">
        <f>IF(Table1[[#This Row],[Ngày hóa đơn]]&lt;&gt;"",Table1[[#This Row],[Ngày hóa đơn]],Table1[[#This Row],[Ngày hạch toán]])</f>
        <v>45659</v>
      </c>
      <c r="T821" s="8"/>
      <c r="U821" s="7">
        <f>IF(Table1[[#This Row],[Ngày tính CN]]="","",S821+T821)</f>
        <v>45659</v>
      </c>
      <c r="V821" s="71">
        <f ca="1">IF(Table1[[#This Row],[Hạn thanh toán]]="","",IF((U821-NOW())&lt;0,0,(U821-NOW())))</f>
        <v>0</v>
      </c>
      <c r="W821" s="69"/>
      <c r="X821" s="65" t="str">
        <f t="shared" ca="1" si="126"/>
        <v/>
      </c>
      <c r="Y821" s="65" t="str">
        <f t="shared" si="128"/>
        <v>Đã thanh toán</v>
      </c>
      <c r="Z821" s="250">
        <f>Table1[[#This Row],[Hạn thanh toán]]</f>
        <v>45659</v>
      </c>
      <c r="AA821" s="250">
        <f>Table1[[#This Row],[Ngày Thanh toán]]</f>
        <v>45736</v>
      </c>
      <c r="AD821" s="3" t="str">
        <f>IF(Table1[[#This Row],[Mã khách hàng]]="","",VLOOKUP($A821,Ma_KH!$A:$Q,Ma_KH!O$1,0))</f>
        <v>EASY</v>
      </c>
      <c r="AE821" s="3" t="str">
        <f>IF(Table1[[#This Row],[Mã khách hàng]]="","",VLOOKUP($A821,Ma_KH!$A:$Q,Ma_KH!P$1,0))</f>
        <v>CÔNG TY CỔ PHẦN THƯƠNG MẠI VÀ DỊCH VỤ EASYMART</v>
      </c>
      <c r="AF821" s="3" t="str">
        <f>VLOOKUP(A821,Ma_KH!A:Q,Ma_KH!J$1,0)</f>
        <v>Đỗ Minh Quang</v>
      </c>
    </row>
    <row r="822" spans="1:32" ht="16.5">
      <c r="A822" s="78" t="s">
        <v>112</v>
      </c>
      <c r="B822" s="78"/>
      <c r="C822" s="88">
        <v>45660</v>
      </c>
      <c r="D822" s="89" t="s">
        <v>1441</v>
      </c>
      <c r="E822" s="88"/>
      <c r="F822" s="81"/>
      <c r="G822" s="81" t="s">
        <v>1442</v>
      </c>
      <c r="H822" s="69"/>
      <c r="I822" s="69">
        <v>0</v>
      </c>
      <c r="J822" s="69">
        <f>(Table1[[#This Row],[Tiền hàng]]-Table1[[#This Row],[Tiền chiết khấu]])*8%</f>
        <v>0</v>
      </c>
      <c r="K822" s="69">
        <v>1043248</v>
      </c>
      <c r="L822" s="8" t="s">
        <v>17</v>
      </c>
      <c r="M822" s="161">
        <v>45736</v>
      </c>
      <c r="N822" s="162" t="s">
        <v>4399</v>
      </c>
      <c r="O822" s="69">
        <f>IF(Table1[[#This Row],[Phân loại]]="Tồn đầu kỳ",Table1[[#This Row],[Tổng giá trị]],0)</f>
        <v>0</v>
      </c>
      <c r="P822" s="8">
        <f>IF(Table1[[#This Row],[Số còn phải thu ĐK]]&lt;&gt;0,0,IF(Table1[[#This Row],[Phân loại]]="Bán hàng",Table1[[#This Row],[Tổng giá trị]],-Table1[[#This Row],[Tổng giá trị]]))</f>
        <v>-1043248</v>
      </c>
      <c r="Q822" s="18">
        <f t="shared" si="127"/>
        <v>-1043248</v>
      </c>
      <c r="R822" s="8">
        <f>Table1[[#This Row],[Số còn phải thu ĐK]]+Table1[[#This Row],[Giá Trị HD sau CK]]-Table1[[#This Row],[Số tiền đã thu]]</f>
        <v>0</v>
      </c>
      <c r="S822" s="7">
        <f>IF(Table1[[#This Row],[Ngày hóa đơn]]&lt;&gt;"",Table1[[#This Row],[Ngày hóa đơn]],Table1[[#This Row],[Ngày hạch toán]])</f>
        <v>45660</v>
      </c>
      <c r="T822" s="8"/>
      <c r="U822" s="7">
        <f>IF(Table1[[#This Row],[Ngày tính CN]]="","",S822+T822)</f>
        <v>45660</v>
      </c>
      <c r="V822" s="71">
        <f ca="1">IF(Table1[[#This Row],[Hạn thanh toán]]="","",IF((U822-NOW())&lt;0,0,(U822-NOW())))</f>
        <v>0</v>
      </c>
      <c r="W822" s="69"/>
      <c r="X822" s="65" t="str">
        <f t="shared" ca="1" si="126"/>
        <v/>
      </c>
      <c r="Y822" s="65" t="str">
        <f t="shared" si="128"/>
        <v>Đã thanh toán</v>
      </c>
      <c r="Z822" s="250">
        <f>Table1[[#This Row],[Hạn thanh toán]]</f>
        <v>45660</v>
      </c>
      <c r="AA822" s="250">
        <f>Table1[[#This Row],[Ngày Thanh toán]]</f>
        <v>45736</v>
      </c>
      <c r="AD822" s="3" t="str">
        <f>IF(Table1[[#This Row],[Mã khách hàng]]="","",VLOOKUP($A822,Ma_KH!$A:$Q,Ma_KH!O$1,0))</f>
        <v>EASY</v>
      </c>
      <c r="AE822" s="3" t="str">
        <f>IF(Table1[[#This Row],[Mã khách hàng]]="","",VLOOKUP($A822,Ma_KH!$A:$Q,Ma_KH!P$1,0))</f>
        <v>CÔNG TY CỔ PHẦN THƯƠNG MẠI VÀ DỊCH VỤ EASYMART</v>
      </c>
      <c r="AF822" s="3" t="str">
        <f>VLOOKUP(A822,Ma_KH!A:Q,Ma_KH!J$1,0)</f>
        <v>Đỗ Minh Quang</v>
      </c>
    </row>
    <row r="823" spans="1:32" ht="16.5">
      <c r="A823" s="78" t="s">
        <v>112</v>
      </c>
      <c r="B823" s="78"/>
      <c r="C823" s="88">
        <v>45665</v>
      </c>
      <c r="D823" s="89" t="s">
        <v>1443</v>
      </c>
      <c r="E823" s="88">
        <v>45665</v>
      </c>
      <c r="F823" s="81" t="s">
        <v>1444</v>
      </c>
      <c r="G823" s="81" t="s">
        <v>1440</v>
      </c>
      <c r="H823" s="69">
        <v>1505690</v>
      </c>
      <c r="I823" s="69">
        <v>0</v>
      </c>
      <c r="J823" s="69">
        <f>(Table1[[#This Row],[Tiền hàng]]-Table1[[#This Row],[Tiền chiết khấu]])*8%</f>
        <v>120455.2</v>
      </c>
      <c r="K823" s="69">
        <v>1626145</v>
      </c>
      <c r="L823" s="8" t="s">
        <v>24</v>
      </c>
      <c r="M823" s="161">
        <v>45736</v>
      </c>
      <c r="N823" s="162" t="s">
        <v>4399</v>
      </c>
      <c r="O823" s="69">
        <f>IF(Table1[[#This Row],[Phân loại]]="Tồn đầu kỳ",Table1[[#This Row],[Tổng giá trị]],0)</f>
        <v>0</v>
      </c>
      <c r="P823" s="8">
        <f>IF(Table1[[#This Row],[Số còn phải thu ĐK]]&lt;&gt;0,0,IF(Table1[[#This Row],[Phân loại]]="Bán hàng",Table1[[#This Row],[Tổng giá trị]],-Table1[[#This Row],[Tổng giá trị]]))</f>
        <v>1626145</v>
      </c>
      <c r="Q823" s="18">
        <f t="shared" si="127"/>
        <v>1626145</v>
      </c>
      <c r="R823" s="8">
        <f>Table1[[#This Row],[Số còn phải thu ĐK]]+Table1[[#This Row],[Giá Trị HD sau CK]]-Table1[[#This Row],[Số tiền đã thu]]</f>
        <v>0</v>
      </c>
      <c r="S823" s="7">
        <f>IF(Table1[[#This Row],[Ngày hóa đơn]]&lt;&gt;"",Table1[[#This Row],[Ngày hóa đơn]],Table1[[#This Row],[Ngày hạch toán]])</f>
        <v>45665</v>
      </c>
      <c r="T823" s="8"/>
      <c r="U823" s="7">
        <f>IF(Table1[[#This Row],[Ngày tính CN]]="","",S823+T823)</f>
        <v>45665</v>
      </c>
      <c r="V823" s="71">
        <f ca="1">IF(Table1[[#This Row],[Hạn thanh toán]]="","",IF((U823-NOW())&lt;0,0,(U823-NOW())))</f>
        <v>0</v>
      </c>
      <c r="W823" s="69"/>
      <c r="X823" s="65" t="str">
        <f t="shared" ca="1" si="126"/>
        <v/>
      </c>
      <c r="Y823" s="65" t="str">
        <f t="shared" si="128"/>
        <v>Đã thanh toán</v>
      </c>
      <c r="Z823" s="250">
        <f>Table1[[#This Row],[Hạn thanh toán]]</f>
        <v>45665</v>
      </c>
      <c r="AA823" s="250">
        <f>Table1[[#This Row],[Ngày Thanh toán]]</f>
        <v>45736</v>
      </c>
      <c r="AD823" s="3" t="str">
        <f>IF(Table1[[#This Row],[Mã khách hàng]]="","",VLOOKUP($A823,Ma_KH!$A:$Q,Ma_KH!O$1,0))</f>
        <v>EASY</v>
      </c>
      <c r="AE823" s="3" t="str">
        <f>IF(Table1[[#This Row],[Mã khách hàng]]="","",VLOOKUP($A823,Ma_KH!$A:$Q,Ma_KH!P$1,0))</f>
        <v>CÔNG TY CỔ PHẦN THƯƠNG MẠI VÀ DỊCH VỤ EASYMART</v>
      </c>
      <c r="AF823" s="3" t="str">
        <f>VLOOKUP(A823,Ma_KH!A:Q,Ma_KH!J$1,0)</f>
        <v>Đỗ Minh Quang</v>
      </c>
    </row>
    <row r="824" spans="1:32" ht="16.5">
      <c r="A824" s="78" t="s">
        <v>112</v>
      </c>
      <c r="B824" s="78"/>
      <c r="C824" s="88">
        <v>45665</v>
      </c>
      <c r="D824" s="89" t="s">
        <v>1445</v>
      </c>
      <c r="E824" s="88">
        <v>45665</v>
      </c>
      <c r="F824" s="81" t="s">
        <v>1446</v>
      </c>
      <c r="G824" s="81" t="s">
        <v>1437</v>
      </c>
      <c r="H824" s="69">
        <v>971800</v>
      </c>
      <c r="I824" s="69">
        <v>0</v>
      </c>
      <c r="J824" s="69">
        <f>(Table1[[#This Row],[Tiền hàng]]-Table1[[#This Row],[Tiền chiết khấu]])*8%</f>
        <v>77744</v>
      </c>
      <c r="K824" s="69">
        <v>1049544</v>
      </c>
      <c r="L824" s="8" t="s">
        <v>24</v>
      </c>
      <c r="M824" s="161">
        <v>45736</v>
      </c>
      <c r="N824" s="162" t="s">
        <v>4399</v>
      </c>
      <c r="O824" s="69">
        <f>IF(Table1[[#This Row],[Phân loại]]="Tồn đầu kỳ",Table1[[#This Row],[Tổng giá trị]],0)</f>
        <v>0</v>
      </c>
      <c r="P824" s="8">
        <f>IF(Table1[[#This Row],[Số còn phải thu ĐK]]&lt;&gt;0,0,IF(Table1[[#This Row],[Phân loại]]="Bán hàng",Table1[[#This Row],[Tổng giá trị]],-Table1[[#This Row],[Tổng giá trị]]))</f>
        <v>1049544</v>
      </c>
      <c r="Q824" s="18">
        <f t="shared" si="127"/>
        <v>1049544</v>
      </c>
      <c r="R824" s="8">
        <f>Table1[[#This Row],[Số còn phải thu ĐK]]+Table1[[#This Row],[Giá Trị HD sau CK]]-Table1[[#This Row],[Số tiền đã thu]]</f>
        <v>0</v>
      </c>
      <c r="S824" s="7">
        <f>IF(Table1[[#This Row],[Ngày hóa đơn]]&lt;&gt;"",Table1[[#This Row],[Ngày hóa đơn]],Table1[[#This Row],[Ngày hạch toán]])</f>
        <v>45665</v>
      </c>
      <c r="T824" s="8"/>
      <c r="U824" s="7">
        <f>IF(Table1[[#This Row],[Ngày tính CN]]="","",S824+T824)</f>
        <v>45665</v>
      </c>
      <c r="V824" s="71">
        <f ca="1">IF(Table1[[#This Row],[Hạn thanh toán]]="","",IF((U824-NOW())&lt;0,0,(U824-NOW())))</f>
        <v>0</v>
      </c>
      <c r="W824" s="69"/>
      <c r="X824" s="65" t="str">
        <f t="shared" ca="1" si="126"/>
        <v/>
      </c>
      <c r="Y824" s="65" t="str">
        <f t="shared" si="128"/>
        <v>Đã thanh toán</v>
      </c>
      <c r="Z824" s="250">
        <f>Table1[[#This Row],[Hạn thanh toán]]</f>
        <v>45665</v>
      </c>
      <c r="AA824" s="250">
        <f>Table1[[#This Row],[Ngày Thanh toán]]</f>
        <v>45736</v>
      </c>
      <c r="AD824" s="3" t="str">
        <f>IF(Table1[[#This Row],[Mã khách hàng]]="","",VLOOKUP($A824,Ma_KH!$A:$Q,Ma_KH!O$1,0))</f>
        <v>EASY</v>
      </c>
      <c r="AE824" s="3" t="str">
        <f>IF(Table1[[#This Row],[Mã khách hàng]]="","",VLOOKUP($A824,Ma_KH!$A:$Q,Ma_KH!P$1,0))</f>
        <v>CÔNG TY CỔ PHẦN THƯƠNG MẠI VÀ DỊCH VỤ EASYMART</v>
      </c>
      <c r="AF824" s="3" t="str">
        <f>VLOOKUP(A824,Ma_KH!A:Q,Ma_KH!J$1,0)</f>
        <v>Đỗ Minh Quang</v>
      </c>
    </row>
    <row r="825" spans="1:32" ht="16.5">
      <c r="A825" s="78" t="s">
        <v>112</v>
      </c>
      <c r="B825" s="78"/>
      <c r="C825" s="88">
        <v>45674</v>
      </c>
      <c r="D825" s="89" t="s">
        <v>1447</v>
      </c>
      <c r="E825" s="88">
        <v>45674</v>
      </c>
      <c r="F825" s="81" t="s">
        <v>1448</v>
      </c>
      <c r="G825" s="81" t="s">
        <v>1449</v>
      </c>
      <c r="H825" s="69">
        <v>507735</v>
      </c>
      <c r="I825" s="69">
        <v>0</v>
      </c>
      <c r="J825" s="69">
        <f>(Table1[[#This Row],[Tiền hàng]]-Table1[[#This Row],[Tiền chiết khấu]])*8%</f>
        <v>40618.800000000003</v>
      </c>
      <c r="K825" s="69">
        <v>548354</v>
      </c>
      <c r="L825" s="8" t="s">
        <v>24</v>
      </c>
      <c r="M825" s="161">
        <v>45736</v>
      </c>
      <c r="N825" s="162" t="s">
        <v>4399</v>
      </c>
      <c r="O825" s="69">
        <f>IF(Table1[[#This Row],[Phân loại]]="Tồn đầu kỳ",Table1[[#This Row],[Tổng giá trị]],0)</f>
        <v>0</v>
      </c>
      <c r="P825" s="8">
        <f>IF(Table1[[#This Row],[Số còn phải thu ĐK]]&lt;&gt;0,0,IF(Table1[[#This Row],[Phân loại]]="Bán hàng",Table1[[#This Row],[Tổng giá trị]],-Table1[[#This Row],[Tổng giá trị]]))</f>
        <v>548354</v>
      </c>
      <c r="Q825" s="18">
        <f t="shared" si="127"/>
        <v>548354</v>
      </c>
      <c r="R825" s="8">
        <f>Table1[[#This Row],[Số còn phải thu ĐK]]+Table1[[#This Row],[Giá Trị HD sau CK]]-Table1[[#This Row],[Số tiền đã thu]]</f>
        <v>0</v>
      </c>
      <c r="S825" s="7">
        <f>IF(Table1[[#This Row],[Ngày hóa đơn]]&lt;&gt;"",Table1[[#This Row],[Ngày hóa đơn]],Table1[[#This Row],[Ngày hạch toán]])</f>
        <v>45674</v>
      </c>
      <c r="T825" s="8"/>
      <c r="U825" s="7">
        <f>IF(Table1[[#This Row],[Ngày tính CN]]="","",S825+T825)</f>
        <v>45674</v>
      </c>
      <c r="V825" s="71">
        <f ca="1">IF(Table1[[#This Row],[Hạn thanh toán]]="","",IF((U825-NOW())&lt;0,0,(U825-NOW())))</f>
        <v>0</v>
      </c>
      <c r="W825" s="69"/>
      <c r="X825" s="65" t="str">
        <f t="shared" ca="1" si="126"/>
        <v/>
      </c>
      <c r="Y825" s="65" t="str">
        <f t="shared" si="128"/>
        <v>Đã thanh toán</v>
      </c>
      <c r="Z825" s="250">
        <f>Table1[[#This Row],[Hạn thanh toán]]</f>
        <v>45674</v>
      </c>
      <c r="AA825" s="250">
        <f>Table1[[#This Row],[Ngày Thanh toán]]</f>
        <v>45736</v>
      </c>
      <c r="AD825" s="3" t="str">
        <f>IF(Table1[[#This Row],[Mã khách hàng]]="","",VLOOKUP($A825,Ma_KH!$A:$Q,Ma_KH!O$1,0))</f>
        <v>EASY</v>
      </c>
      <c r="AE825" s="3" t="str">
        <f>IF(Table1[[#This Row],[Mã khách hàng]]="","",VLOOKUP($A825,Ma_KH!$A:$Q,Ma_KH!P$1,0))</f>
        <v>CÔNG TY CỔ PHẦN THƯƠNG MẠI VÀ DỊCH VỤ EASYMART</v>
      </c>
      <c r="AF825" s="3" t="str">
        <f>VLOOKUP(A825,Ma_KH!A:Q,Ma_KH!J$1,0)</f>
        <v>Đỗ Minh Quang</v>
      </c>
    </row>
    <row r="826" spans="1:32" ht="16.5">
      <c r="A826" s="78" t="s">
        <v>112</v>
      </c>
      <c r="B826" s="78"/>
      <c r="C826" s="88">
        <v>45674</v>
      </c>
      <c r="D826" s="89" t="s">
        <v>1450</v>
      </c>
      <c r="E826" s="88">
        <v>45674</v>
      </c>
      <c r="F826" s="81" t="s">
        <v>1451</v>
      </c>
      <c r="G826" s="81" t="s">
        <v>1437</v>
      </c>
      <c r="H826" s="69">
        <v>3688715</v>
      </c>
      <c r="I826" s="69">
        <v>0</v>
      </c>
      <c r="J826" s="69">
        <f>(Table1[[#This Row],[Tiền hàng]]-Table1[[#This Row],[Tiền chiết khấu]])*8%</f>
        <v>295097.2</v>
      </c>
      <c r="K826" s="69">
        <v>3983812</v>
      </c>
      <c r="L826" s="8" t="s">
        <v>24</v>
      </c>
      <c r="M826" s="161">
        <v>45736</v>
      </c>
      <c r="N826" s="162" t="s">
        <v>4399</v>
      </c>
      <c r="O826" s="69">
        <f>IF(Table1[[#This Row],[Phân loại]]="Tồn đầu kỳ",Table1[[#This Row],[Tổng giá trị]],0)</f>
        <v>0</v>
      </c>
      <c r="P826" s="8">
        <f>IF(Table1[[#This Row],[Số còn phải thu ĐK]]&lt;&gt;0,0,IF(Table1[[#This Row],[Phân loại]]="Bán hàng",Table1[[#This Row],[Tổng giá trị]],-Table1[[#This Row],[Tổng giá trị]]))</f>
        <v>3983812</v>
      </c>
      <c r="Q826" s="18">
        <f t="shared" si="127"/>
        <v>3983812</v>
      </c>
      <c r="R826" s="8">
        <f>Table1[[#This Row],[Số còn phải thu ĐK]]+Table1[[#This Row],[Giá Trị HD sau CK]]-Table1[[#This Row],[Số tiền đã thu]]</f>
        <v>0</v>
      </c>
      <c r="S826" s="7">
        <f>IF(Table1[[#This Row],[Ngày hóa đơn]]&lt;&gt;"",Table1[[#This Row],[Ngày hóa đơn]],Table1[[#This Row],[Ngày hạch toán]])</f>
        <v>45674</v>
      </c>
      <c r="T826" s="8"/>
      <c r="U826" s="7">
        <f>IF(Table1[[#This Row],[Ngày tính CN]]="","",S826+T826)</f>
        <v>45674</v>
      </c>
      <c r="V826" s="71">
        <f ca="1">IF(Table1[[#This Row],[Hạn thanh toán]]="","",IF((U826-NOW())&lt;0,0,(U826-NOW())))</f>
        <v>0</v>
      </c>
      <c r="W826" s="69"/>
      <c r="X826" s="65" t="str">
        <f t="shared" ca="1" si="126"/>
        <v/>
      </c>
      <c r="Y826" s="65" t="str">
        <f t="shared" si="128"/>
        <v>Đã thanh toán</v>
      </c>
      <c r="Z826" s="250">
        <f>Table1[[#This Row],[Hạn thanh toán]]</f>
        <v>45674</v>
      </c>
      <c r="AA826" s="250">
        <f>Table1[[#This Row],[Ngày Thanh toán]]</f>
        <v>45736</v>
      </c>
      <c r="AD826" s="3" t="str">
        <f>IF(Table1[[#This Row],[Mã khách hàng]]="","",VLOOKUP($A826,Ma_KH!$A:$Q,Ma_KH!O$1,0))</f>
        <v>EASY</v>
      </c>
      <c r="AE826" s="3" t="str">
        <f>IF(Table1[[#This Row],[Mã khách hàng]]="","",VLOOKUP($A826,Ma_KH!$A:$Q,Ma_KH!P$1,0))</f>
        <v>CÔNG TY CỔ PHẦN THƯƠNG MẠI VÀ DỊCH VỤ EASYMART</v>
      </c>
      <c r="AF826" s="3" t="str">
        <f>VLOOKUP(A826,Ma_KH!A:Q,Ma_KH!J$1,0)</f>
        <v>Đỗ Minh Quang</v>
      </c>
    </row>
    <row r="827" spans="1:32" ht="16.5">
      <c r="A827" s="78" t="s">
        <v>112</v>
      </c>
      <c r="B827" s="78"/>
      <c r="C827" s="88">
        <v>45674</v>
      </c>
      <c r="D827" s="89" t="s">
        <v>1452</v>
      </c>
      <c r="E827" s="88">
        <v>45674</v>
      </c>
      <c r="F827" s="81" t="s">
        <v>1453</v>
      </c>
      <c r="G827" s="81" t="s">
        <v>1440</v>
      </c>
      <c r="H827" s="69">
        <v>1558707</v>
      </c>
      <c r="I827" s="69">
        <v>0</v>
      </c>
      <c r="J827" s="69">
        <f>(Table1[[#This Row],[Tiền hàng]]-Table1[[#This Row],[Tiền chiết khấu]])*8%</f>
        <v>124696.56</v>
      </c>
      <c r="K827" s="69">
        <v>1683404</v>
      </c>
      <c r="L827" s="8" t="s">
        <v>24</v>
      </c>
      <c r="M827" s="161">
        <v>45736</v>
      </c>
      <c r="N827" s="162" t="s">
        <v>4399</v>
      </c>
      <c r="O827" s="69">
        <f>IF(Table1[[#This Row],[Phân loại]]="Tồn đầu kỳ",Table1[[#This Row],[Tổng giá trị]],0)</f>
        <v>0</v>
      </c>
      <c r="P827" s="8">
        <f>IF(Table1[[#This Row],[Số còn phải thu ĐK]]&lt;&gt;0,0,IF(Table1[[#This Row],[Phân loại]]="Bán hàng",Table1[[#This Row],[Tổng giá trị]],-Table1[[#This Row],[Tổng giá trị]]))</f>
        <v>1683404</v>
      </c>
      <c r="Q827" s="18">
        <f t="shared" si="127"/>
        <v>1683404</v>
      </c>
      <c r="R827" s="8">
        <f>Table1[[#This Row],[Số còn phải thu ĐK]]+Table1[[#This Row],[Giá Trị HD sau CK]]-Table1[[#This Row],[Số tiền đã thu]]</f>
        <v>0</v>
      </c>
      <c r="S827" s="7">
        <f>IF(Table1[[#This Row],[Ngày hóa đơn]]&lt;&gt;"",Table1[[#This Row],[Ngày hóa đơn]],Table1[[#This Row],[Ngày hạch toán]])</f>
        <v>45674</v>
      </c>
      <c r="T827" s="8"/>
      <c r="U827" s="7">
        <f>IF(Table1[[#This Row],[Ngày tính CN]]="","",S827+T827)</f>
        <v>45674</v>
      </c>
      <c r="V827" s="71">
        <f ca="1">IF(Table1[[#This Row],[Hạn thanh toán]]="","",IF((U827-NOW())&lt;0,0,(U827-NOW())))</f>
        <v>0</v>
      </c>
      <c r="W827" s="69"/>
      <c r="X827" s="65" t="str">
        <f t="shared" ca="1" si="126"/>
        <v/>
      </c>
      <c r="Y827" s="65" t="str">
        <f t="shared" si="128"/>
        <v>Đã thanh toán</v>
      </c>
      <c r="Z827" s="250">
        <f>Table1[[#This Row],[Hạn thanh toán]]</f>
        <v>45674</v>
      </c>
      <c r="AA827" s="250">
        <f>Table1[[#This Row],[Ngày Thanh toán]]</f>
        <v>45736</v>
      </c>
      <c r="AD827" s="3" t="str">
        <f>IF(Table1[[#This Row],[Mã khách hàng]]="","",VLOOKUP($A827,Ma_KH!$A:$Q,Ma_KH!O$1,0))</f>
        <v>EASY</v>
      </c>
      <c r="AE827" s="3" t="str">
        <f>IF(Table1[[#This Row],[Mã khách hàng]]="","",VLOOKUP($A827,Ma_KH!$A:$Q,Ma_KH!P$1,0))</f>
        <v>CÔNG TY CỔ PHẦN THƯƠNG MẠI VÀ DỊCH VỤ EASYMART</v>
      </c>
      <c r="AF827" s="3" t="str">
        <f>VLOOKUP(A827,Ma_KH!A:Q,Ma_KH!J$1,0)</f>
        <v>Đỗ Minh Quang</v>
      </c>
    </row>
    <row r="828" spans="1:32" ht="16.5">
      <c r="A828" s="78" t="s">
        <v>112</v>
      </c>
      <c r="B828" s="78"/>
      <c r="C828" s="88">
        <v>45676</v>
      </c>
      <c r="D828" s="89" t="s">
        <v>1454</v>
      </c>
      <c r="E828" s="88"/>
      <c r="F828" s="81"/>
      <c r="G828" s="81" t="s">
        <v>1442</v>
      </c>
      <c r="H828" s="69">
        <v>0</v>
      </c>
      <c r="I828" s="69">
        <v>0</v>
      </c>
      <c r="J828" s="69">
        <f>(Table1[[#This Row],[Tiền hàng]]-Table1[[#This Row],[Tiền chiết khấu]])*8%</f>
        <v>0</v>
      </c>
      <c r="K828" s="69">
        <v>384912</v>
      </c>
      <c r="L828" s="8" t="s">
        <v>17</v>
      </c>
      <c r="M828" s="161">
        <v>45736</v>
      </c>
      <c r="N828" s="162" t="s">
        <v>4399</v>
      </c>
      <c r="O828" s="69">
        <f>IF(Table1[[#This Row],[Phân loại]]="Tồn đầu kỳ",Table1[[#This Row],[Tổng giá trị]],0)</f>
        <v>0</v>
      </c>
      <c r="P828" s="8">
        <f>IF(Table1[[#This Row],[Số còn phải thu ĐK]]&lt;&gt;0,0,IF(Table1[[#This Row],[Phân loại]]="Bán hàng",Table1[[#This Row],[Tổng giá trị]],-Table1[[#This Row],[Tổng giá trị]]))</f>
        <v>-384912</v>
      </c>
      <c r="Q828" s="18">
        <f t="shared" si="127"/>
        <v>-384912</v>
      </c>
      <c r="R828" s="8">
        <f>Table1[[#This Row],[Số còn phải thu ĐK]]+Table1[[#This Row],[Giá Trị HD sau CK]]-Table1[[#This Row],[Số tiền đã thu]]</f>
        <v>0</v>
      </c>
      <c r="S828" s="7">
        <f>IF(Table1[[#This Row],[Ngày hóa đơn]]&lt;&gt;"",Table1[[#This Row],[Ngày hóa đơn]],Table1[[#This Row],[Ngày hạch toán]])</f>
        <v>45676</v>
      </c>
      <c r="T828" s="8"/>
      <c r="U828" s="7">
        <f>IF(Table1[[#This Row],[Ngày tính CN]]="","",S828+T828)</f>
        <v>45676</v>
      </c>
      <c r="V828" s="71">
        <f ca="1">IF(Table1[[#This Row],[Hạn thanh toán]]="","",IF((U828-NOW())&lt;0,0,(U828-NOW())))</f>
        <v>0</v>
      </c>
      <c r="W828" s="69"/>
      <c r="X828" s="65" t="str">
        <f t="shared" ca="1" si="126"/>
        <v/>
      </c>
      <c r="Y828" s="65" t="str">
        <f t="shared" si="128"/>
        <v>Đã thanh toán</v>
      </c>
      <c r="Z828" s="250">
        <f>Table1[[#This Row],[Hạn thanh toán]]</f>
        <v>45676</v>
      </c>
      <c r="AA828" s="250">
        <f>Table1[[#This Row],[Ngày Thanh toán]]</f>
        <v>45736</v>
      </c>
      <c r="AD828" s="3" t="str">
        <f>IF(Table1[[#This Row],[Mã khách hàng]]="","",VLOOKUP($A828,Ma_KH!$A:$Q,Ma_KH!O$1,0))</f>
        <v>EASY</v>
      </c>
      <c r="AE828" s="3" t="str">
        <f>IF(Table1[[#This Row],[Mã khách hàng]]="","",VLOOKUP($A828,Ma_KH!$A:$Q,Ma_KH!P$1,0))</f>
        <v>CÔNG TY CỔ PHẦN THƯƠNG MẠI VÀ DỊCH VỤ EASYMART</v>
      </c>
      <c r="AF828" s="3" t="str">
        <f>VLOOKUP(A828,Ma_KH!A:Q,Ma_KH!J$1,0)</f>
        <v>Đỗ Minh Quang</v>
      </c>
    </row>
    <row r="829" spans="1:32" ht="16.5">
      <c r="A829" s="78" t="s">
        <v>112</v>
      </c>
      <c r="B829" s="78"/>
      <c r="C829" s="88">
        <v>45676</v>
      </c>
      <c r="D829" s="89" t="s">
        <v>1455</v>
      </c>
      <c r="E829" s="88"/>
      <c r="F829" s="81"/>
      <c r="G829" s="81" t="s">
        <v>1456</v>
      </c>
      <c r="H829" s="69">
        <v>0</v>
      </c>
      <c r="I829" s="69">
        <v>0</v>
      </c>
      <c r="J829" s="69">
        <f>(Table1[[#This Row],[Tiền hàng]]-Table1[[#This Row],[Tiền chiết khấu]])*8%</f>
        <v>0</v>
      </c>
      <c r="K829" s="69">
        <v>384912</v>
      </c>
      <c r="L829" s="8" t="s">
        <v>17</v>
      </c>
      <c r="M829" s="161">
        <v>45736</v>
      </c>
      <c r="N829" s="162" t="s">
        <v>4399</v>
      </c>
      <c r="O829" s="69">
        <f>IF(Table1[[#This Row],[Phân loại]]="Tồn đầu kỳ",Table1[[#This Row],[Tổng giá trị]],0)</f>
        <v>0</v>
      </c>
      <c r="P829" s="8">
        <f>IF(Table1[[#This Row],[Số còn phải thu ĐK]]&lt;&gt;0,0,IF(Table1[[#This Row],[Phân loại]]="Bán hàng",Table1[[#This Row],[Tổng giá trị]],-Table1[[#This Row],[Tổng giá trị]]))</f>
        <v>-384912</v>
      </c>
      <c r="Q829" s="18">
        <f t="shared" si="127"/>
        <v>-384912</v>
      </c>
      <c r="R829" s="8">
        <f>Table1[[#This Row],[Số còn phải thu ĐK]]+Table1[[#This Row],[Giá Trị HD sau CK]]-Table1[[#This Row],[Số tiền đã thu]]</f>
        <v>0</v>
      </c>
      <c r="S829" s="7">
        <f>IF(Table1[[#This Row],[Ngày hóa đơn]]&lt;&gt;"",Table1[[#This Row],[Ngày hóa đơn]],Table1[[#This Row],[Ngày hạch toán]])</f>
        <v>45676</v>
      </c>
      <c r="T829" s="8"/>
      <c r="U829" s="7">
        <f>IF(Table1[[#This Row],[Ngày tính CN]]="","",S829+T829)</f>
        <v>45676</v>
      </c>
      <c r="V829" s="71">
        <f ca="1">IF(Table1[[#This Row],[Hạn thanh toán]]="","",IF((U829-NOW())&lt;0,0,(U829-NOW())))</f>
        <v>0</v>
      </c>
      <c r="W829" s="69"/>
      <c r="X829" s="65" t="str">
        <f t="shared" ca="1" si="126"/>
        <v/>
      </c>
      <c r="Y829" s="65" t="str">
        <f t="shared" si="128"/>
        <v>Đã thanh toán</v>
      </c>
      <c r="Z829" s="250">
        <f>Table1[[#This Row],[Hạn thanh toán]]</f>
        <v>45676</v>
      </c>
      <c r="AA829" s="250">
        <f>Table1[[#This Row],[Ngày Thanh toán]]</f>
        <v>45736</v>
      </c>
      <c r="AD829" s="3" t="str">
        <f>IF(Table1[[#This Row],[Mã khách hàng]]="","",VLOOKUP($A829,Ma_KH!$A:$Q,Ma_KH!O$1,0))</f>
        <v>EASY</v>
      </c>
      <c r="AE829" s="3" t="str">
        <f>IF(Table1[[#This Row],[Mã khách hàng]]="","",VLOOKUP($A829,Ma_KH!$A:$Q,Ma_KH!P$1,0))</f>
        <v>CÔNG TY CỔ PHẦN THƯƠNG MẠI VÀ DỊCH VỤ EASYMART</v>
      </c>
      <c r="AF829" s="3" t="str">
        <f>VLOOKUP(A829,Ma_KH!A:Q,Ma_KH!J$1,0)</f>
        <v>Đỗ Minh Quang</v>
      </c>
    </row>
    <row r="830" spans="1:32" ht="16.5">
      <c r="A830" s="78" t="s">
        <v>112</v>
      </c>
      <c r="B830" s="78"/>
      <c r="C830" s="88">
        <v>45692</v>
      </c>
      <c r="D830" s="89" t="s">
        <v>1457</v>
      </c>
      <c r="E830" s="88"/>
      <c r="F830" s="81"/>
      <c r="G830" s="81" t="s">
        <v>1458</v>
      </c>
      <c r="H830" s="69">
        <v>0</v>
      </c>
      <c r="I830" s="69">
        <v>0</v>
      </c>
      <c r="J830" s="69">
        <f>(Table1[[#This Row],[Tiền hàng]]-Table1[[#This Row],[Tiền chiết khấu]])*8%</f>
        <v>0</v>
      </c>
      <c r="K830" s="69">
        <v>230947</v>
      </c>
      <c r="L830" s="8" t="s">
        <v>17</v>
      </c>
      <c r="M830" s="161">
        <v>45736</v>
      </c>
      <c r="N830" s="162" t="s">
        <v>4399</v>
      </c>
      <c r="O830" s="69">
        <f>IF(Table1[[#This Row],[Phân loại]]="Tồn đầu kỳ",Table1[[#This Row],[Tổng giá trị]],0)</f>
        <v>0</v>
      </c>
      <c r="P830" s="8">
        <f>IF(Table1[[#This Row],[Số còn phải thu ĐK]]&lt;&gt;0,0,IF(Table1[[#This Row],[Phân loại]]="Bán hàng",Table1[[#This Row],[Tổng giá trị]],-Table1[[#This Row],[Tổng giá trị]]))</f>
        <v>-230947</v>
      </c>
      <c r="Q830" s="18">
        <f t="shared" si="127"/>
        <v>-230947</v>
      </c>
      <c r="R830" s="8">
        <f>Table1[[#This Row],[Số còn phải thu ĐK]]+Table1[[#This Row],[Giá Trị HD sau CK]]-Table1[[#This Row],[Số tiền đã thu]]</f>
        <v>0</v>
      </c>
      <c r="S830" s="7">
        <f>IF(Table1[[#This Row],[Ngày hóa đơn]]&lt;&gt;"",Table1[[#This Row],[Ngày hóa đơn]],Table1[[#This Row],[Ngày hạch toán]])</f>
        <v>45692</v>
      </c>
      <c r="T830" s="8"/>
      <c r="U830" s="7">
        <f>IF(Table1[[#This Row],[Ngày tính CN]]="","",S830+T830)</f>
        <v>45692</v>
      </c>
      <c r="V830" s="71">
        <f ca="1">IF(Table1[[#This Row],[Hạn thanh toán]]="","",IF((U830-NOW())&lt;0,0,(U830-NOW())))</f>
        <v>0</v>
      </c>
      <c r="W830" s="69"/>
      <c r="X830" s="65" t="str">
        <f t="shared" ca="1" si="126"/>
        <v/>
      </c>
      <c r="Y830" s="65" t="str">
        <f t="shared" si="128"/>
        <v>Đã thanh toán</v>
      </c>
      <c r="Z830" s="250">
        <f>Table1[[#This Row],[Hạn thanh toán]]</f>
        <v>45692</v>
      </c>
      <c r="AA830" s="250">
        <f>Table1[[#This Row],[Ngày Thanh toán]]</f>
        <v>45736</v>
      </c>
      <c r="AD830" s="3" t="str">
        <f>IF(Table1[[#This Row],[Mã khách hàng]]="","",VLOOKUP($A830,Ma_KH!$A:$Q,Ma_KH!O$1,0))</f>
        <v>EASY</v>
      </c>
      <c r="AE830" s="3" t="str">
        <f>IF(Table1[[#This Row],[Mã khách hàng]]="","",VLOOKUP($A830,Ma_KH!$A:$Q,Ma_KH!P$1,0))</f>
        <v>CÔNG TY CỔ PHẦN THƯƠNG MẠI VÀ DỊCH VỤ EASYMART</v>
      </c>
      <c r="AF830" s="3" t="str">
        <f>VLOOKUP(A830,Ma_KH!A:Q,Ma_KH!J$1,0)</f>
        <v>Đỗ Minh Quang</v>
      </c>
    </row>
    <row r="831" spans="1:32" ht="16.5">
      <c r="A831" s="78" t="s">
        <v>112</v>
      </c>
      <c r="B831" s="78"/>
      <c r="C831" s="88">
        <v>45693</v>
      </c>
      <c r="D831" s="89" t="s">
        <v>1459</v>
      </c>
      <c r="E831" s="88">
        <v>45693</v>
      </c>
      <c r="F831" s="81" t="s">
        <v>1460</v>
      </c>
      <c r="G831" s="81" t="s">
        <v>1437</v>
      </c>
      <c r="H831" s="69">
        <v>1815220</v>
      </c>
      <c r="I831" s="69">
        <v>0</v>
      </c>
      <c r="J831" s="69">
        <f>(Table1[[#This Row],[Tiền hàng]]-Table1[[#This Row],[Tiền chiết khấu]])*8%</f>
        <v>145217.60000000001</v>
      </c>
      <c r="K831" s="69">
        <v>1960438</v>
      </c>
      <c r="L831" s="8" t="s">
        <v>24</v>
      </c>
      <c r="M831" s="161">
        <v>45736</v>
      </c>
      <c r="N831" s="162" t="s">
        <v>4399</v>
      </c>
      <c r="O831" s="69">
        <f>IF(Table1[[#This Row],[Phân loại]]="Tồn đầu kỳ",Table1[[#This Row],[Tổng giá trị]],0)</f>
        <v>0</v>
      </c>
      <c r="P831" s="8">
        <f>IF(Table1[[#This Row],[Số còn phải thu ĐK]]&lt;&gt;0,0,IF(Table1[[#This Row],[Phân loại]]="Bán hàng",Table1[[#This Row],[Tổng giá trị]],-Table1[[#This Row],[Tổng giá trị]]))</f>
        <v>1960438</v>
      </c>
      <c r="Q831" s="18">
        <f t="shared" si="127"/>
        <v>1960438</v>
      </c>
      <c r="R831" s="8">
        <f>Table1[[#This Row],[Số còn phải thu ĐK]]+Table1[[#This Row],[Giá Trị HD sau CK]]-Table1[[#This Row],[Số tiền đã thu]]</f>
        <v>0</v>
      </c>
      <c r="S831" s="7">
        <f>IF(Table1[[#This Row],[Ngày hóa đơn]]&lt;&gt;"",Table1[[#This Row],[Ngày hóa đơn]],Table1[[#This Row],[Ngày hạch toán]])</f>
        <v>45693</v>
      </c>
      <c r="T831" s="8"/>
      <c r="U831" s="7">
        <f>IF(Table1[[#This Row],[Ngày tính CN]]="","",S831+T831)</f>
        <v>45693</v>
      </c>
      <c r="V831" s="71">
        <f ca="1">IF(Table1[[#This Row],[Hạn thanh toán]]="","",IF((U831-NOW())&lt;0,0,(U831-NOW())))</f>
        <v>0</v>
      </c>
      <c r="W831" s="69"/>
      <c r="X831" s="65" t="str">
        <f t="shared" ca="1" si="126"/>
        <v/>
      </c>
      <c r="Y831" s="65" t="str">
        <f t="shared" si="128"/>
        <v>Đã thanh toán</v>
      </c>
      <c r="Z831" s="250">
        <f>Table1[[#This Row],[Hạn thanh toán]]</f>
        <v>45693</v>
      </c>
      <c r="AA831" s="250">
        <f>Table1[[#This Row],[Ngày Thanh toán]]</f>
        <v>45736</v>
      </c>
      <c r="AD831" s="3" t="str">
        <f>IF(Table1[[#This Row],[Mã khách hàng]]="","",VLOOKUP($A831,Ma_KH!$A:$Q,Ma_KH!O$1,0))</f>
        <v>EASY</v>
      </c>
      <c r="AE831" s="3" t="str">
        <f>IF(Table1[[#This Row],[Mã khách hàng]]="","",VLOOKUP($A831,Ma_KH!$A:$Q,Ma_KH!P$1,0))</f>
        <v>CÔNG TY CỔ PHẦN THƯƠNG MẠI VÀ DỊCH VỤ EASYMART</v>
      </c>
      <c r="AF831" s="3" t="str">
        <f>VLOOKUP(A831,Ma_KH!A:Q,Ma_KH!J$1,0)</f>
        <v>Đỗ Minh Quang</v>
      </c>
    </row>
    <row r="832" spans="1:32" ht="16.5">
      <c r="A832" s="78" t="s">
        <v>112</v>
      </c>
      <c r="B832" s="78"/>
      <c r="C832" s="88">
        <v>45694</v>
      </c>
      <c r="D832" s="89" t="s">
        <v>1461</v>
      </c>
      <c r="E832" s="88"/>
      <c r="F832" s="81"/>
      <c r="G832" s="81" t="s">
        <v>1462</v>
      </c>
      <c r="H832" s="69">
        <v>0</v>
      </c>
      <c r="I832" s="69">
        <v>0</v>
      </c>
      <c r="J832" s="69">
        <f>(Table1[[#This Row],[Tiền hàng]]-Table1[[#This Row],[Tiền chiết khấu]])*8%</f>
        <v>0</v>
      </c>
      <c r="K832" s="69">
        <v>874786</v>
      </c>
      <c r="L832" s="8" t="s">
        <v>17</v>
      </c>
      <c r="M832" s="161">
        <v>45736</v>
      </c>
      <c r="N832" s="162" t="s">
        <v>4399</v>
      </c>
      <c r="O832" s="69">
        <f>IF(Table1[[#This Row],[Phân loại]]="Tồn đầu kỳ",Table1[[#This Row],[Tổng giá trị]],0)</f>
        <v>0</v>
      </c>
      <c r="P832" s="8">
        <f>IF(Table1[[#This Row],[Số còn phải thu ĐK]]&lt;&gt;0,0,IF(Table1[[#This Row],[Phân loại]]="Bán hàng",Table1[[#This Row],[Tổng giá trị]],-Table1[[#This Row],[Tổng giá trị]]))</f>
        <v>-874786</v>
      </c>
      <c r="Q832" s="18">
        <f t="shared" si="127"/>
        <v>-874786</v>
      </c>
      <c r="R832" s="8">
        <f>Table1[[#This Row],[Số còn phải thu ĐK]]+Table1[[#This Row],[Giá Trị HD sau CK]]-Table1[[#This Row],[Số tiền đã thu]]</f>
        <v>0</v>
      </c>
      <c r="S832" s="7">
        <f>IF(Table1[[#This Row],[Ngày hóa đơn]]&lt;&gt;"",Table1[[#This Row],[Ngày hóa đơn]],Table1[[#This Row],[Ngày hạch toán]])</f>
        <v>45694</v>
      </c>
      <c r="T832" s="8"/>
      <c r="U832" s="7">
        <f>IF(Table1[[#This Row],[Ngày tính CN]]="","",S832+T832)</f>
        <v>45694</v>
      </c>
      <c r="V832" s="71">
        <f ca="1">IF(Table1[[#This Row],[Hạn thanh toán]]="","",IF((U832-NOW())&lt;0,0,(U832-NOW())))</f>
        <v>0</v>
      </c>
      <c r="W832" s="69"/>
      <c r="X832" s="65" t="str">
        <f t="shared" ca="1" si="126"/>
        <v/>
      </c>
      <c r="Y832" s="65" t="str">
        <f t="shared" si="128"/>
        <v>Đã thanh toán</v>
      </c>
      <c r="Z832" s="250">
        <f>Table1[[#This Row],[Hạn thanh toán]]</f>
        <v>45694</v>
      </c>
      <c r="AA832" s="250">
        <f>Table1[[#This Row],[Ngày Thanh toán]]</f>
        <v>45736</v>
      </c>
      <c r="AD832" s="3" t="str">
        <f>IF(Table1[[#This Row],[Mã khách hàng]]="","",VLOOKUP($A832,Ma_KH!$A:$Q,Ma_KH!O$1,0))</f>
        <v>EASY</v>
      </c>
      <c r="AE832" s="3" t="str">
        <f>IF(Table1[[#This Row],[Mã khách hàng]]="","",VLOOKUP($A832,Ma_KH!$A:$Q,Ma_KH!P$1,0))</f>
        <v>CÔNG TY CỔ PHẦN THƯƠNG MẠI VÀ DỊCH VỤ EASYMART</v>
      </c>
      <c r="AF832" s="3" t="str">
        <f>VLOOKUP(A832,Ma_KH!A:Q,Ma_KH!J$1,0)</f>
        <v>Đỗ Minh Quang</v>
      </c>
    </row>
    <row r="833" spans="1:32" ht="16.5">
      <c r="A833" s="78" t="s">
        <v>112</v>
      </c>
      <c r="B833" s="78"/>
      <c r="C833" s="88">
        <v>45709</v>
      </c>
      <c r="D833" s="89" t="s">
        <v>1463</v>
      </c>
      <c r="E833" s="88">
        <v>45709</v>
      </c>
      <c r="F833" s="81" t="s">
        <v>1464</v>
      </c>
      <c r="G833" s="81" t="s">
        <v>1437</v>
      </c>
      <c r="H833" s="69">
        <v>1512448</v>
      </c>
      <c r="I833" s="69">
        <v>0</v>
      </c>
      <c r="J833" s="69">
        <f>(Table1[[#This Row],[Tiền hàng]]-Table1[[#This Row],[Tiền chiết khấu]])*8%</f>
        <v>120995.84</v>
      </c>
      <c r="K833" s="69">
        <v>1633444</v>
      </c>
      <c r="L833" s="8" t="s">
        <v>24</v>
      </c>
      <c r="M833" s="161">
        <v>45736</v>
      </c>
      <c r="N833" s="162" t="s">
        <v>4399</v>
      </c>
      <c r="O833" s="69">
        <f>IF(Table1[[#This Row],[Phân loại]]="Tồn đầu kỳ",Table1[[#This Row],[Tổng giá trị]],0)</f>
        <v>0</v>
      </c>
      <c r="P833" s="8">
        <f>IF(Table1[[#This Row],[Số còn phải thu ĐK]]&lt;&gt;0,0,IF(Table1[[#This Row],[Phân loại]]="Bán hàng",Table1[[#This Row],[Tổng giá trị]],-Table1[[#This Row],[Tổng giá trị]]))</f>
        <v>1633444</v>
      </c>
      <c r="Q833" s="18">
        <f t="shared" si="127"/>
        <v>1633444</v>
      </c>
      <c r="R833" s="8">
        <f>Table1[[#This Row],[Số còn phải thu ĐK]]+Table1[[#This Row],[Giá Trị HD sau CK]]-Table1[[#This Row],[Số tiền đã thu]]</f>
        <v>0</v>
      </c>
      <c r="S833" s="7">
        <f>IF(Table1[[#This Row],[Ngày hóa đơn]]&lt;&gt;"",Table1[[#This Row],[Ngày hóa đơn]],Table1[[#This Row],[Ngày hạch toán]])</f>
        <v>45709</v>
      </c>
      <c r="T833" s="8"/>
      <c r="U833" s="7">
        <f>IF(Table1[[#This Row],[Ngày tính CN]]="","",S833+T833)</f>
        <v>45709</v>
      </c>
      <c r="V833" s="71">
        <f ca="1">IF(Table1[[#This Row],[Hạn thanh toán]]="","",IF((U833-NOW())&lt;0,0,(U833-NOW())))</f>
        <v>0</v>
      </c>
      <c r="W833" s="69"/>
      <c r="X833" s="65" t="str">
        <f t="shared" ca="1" si="126"/>
        <v/>
      </c>
      <c r="Y833" s="65" t="str">
        <f t="shared" si="128"/>
        <v>Đã thanh toán</v>
      </c>
      <c r="Z833" s="250">
        <f>Table1[[#This Row],[Hạn thanh toán]]</f>
        <v>45709</v>
      </c>
      <c r="AA833" s="250">
        <f>Table1[[#This Row],[Ngày Thanh toán]]</f>
        <v>45736</v>
      </c>
      <c r="AD833" s="3" t="str">
        <f>IF(Table1[[#This Row],[Mã khách hàng]]="","",VLOOKUP($A833,Ma_KH!$A:$Q,Ma_KH!O$1,0))</f>
        <v>EASY</v>
      </c>
      <c r="AE833" s="3" t="str">
        <f>IF(Table1[[#This Row],[Mã khách hàng]]="","",VLOOKUP($A833,Ma_KH!$A:$Q,Ma_KH!P$1,0))</f>
        <v>CÔNG TY CỔ PHẦN THƯƠNG MẠI VÀ DỊCH VỤ EASYMART</v>
      </c>
      <c r="AF833" s="3" t="str">
        <f>VLOOKUP(A833,Ma_KH!A:Q,Ma_KH!J$1,0)</f>
        <v>Đỗ Minh Quang</v>
      </c>
    </row>
    <row r="834" spans="1:32" ht="16.5">
      <c r="A834" s="78" t="s">
        <v>112</v>
      </c>
      <c r="B834" s="78"/>
      <c r="C834" s="88">
        <v>45714</v>
      </c>
      <c r="D834" s="89" t="s">
        <v>1465</v>
      </c>
      <c r="E834" s="88">
        <v>45714</v>
      </c>
      <c r="F834" s="81" t="s">
        <v>1466</v>
      </c>
      <c r="G834" s="81" t="s">
        <v>1437</v>
      </c>
      <c r="H834" s="69">
        <v>1261615</v>
      </c>
      <c r="I834" s="69">
        <v>0</v>
      </c>
      <c r="J834" s="69">
        <f>(Table1[[#This Row],[Tiền hàng]]-Table1[[#This Row],[Tiền chiết khấu]])*8%</f>
        <v>100929.2</v>
      </c>
      <c r="K834" s="69">
        <v>1362544</v>
      </c>
      <c r="L834" s="8" t="s">
        <v>24</v>
      </c>
      <c r="M834" s="161">
        <v>45736</v>
      </c>
      <c r="N834" s="162" t="s">
        <v>4399</v>
      </c>
      <c r="O834" s="69">
        <f>IF(Table1[[#This Row],[Phân loại]]="Tồn đầu kỳ",Table1[[#This Row],[Tổng giá trị]],0)</f>
        <v>0</v>
      </c>
      <c r="P834" s="8">
        <f>IF(Table1[[#This Row],[Số còn phải thu ĐK]]&lt;&gt;0,0,IF(Table1[[#This Row],[Phân loại]]="Bán hàng",Table1[[#This Row],[Tổng giá trị]],-Table1[[#This Row],[Tổng giá trị]]))</f>
        <v>1362544</v>
      </c>
      <c r="Q834" s="18">
        <f t="shared" si="127"/>
        <v>1362544</v>
      </c>
      <c r="R834" s="8">
        <f>Table1[[#This Row],[Số còn phải thu ĐK]]+Table1[[#This Row],[Giá Trị HD sau CK]]-Table1[[#This Row],[Số tiền đã thu]]</f>
        <v>0</v>
      </c>
      <c r="S834" s="7">
        <f>IF(Table1[[#This Row],[Ngày hóa đơn]]&lt;&gt;"",Table1[[#This Row],[Ngày hóa đơn]],Table1[[#This Row],[Ngày hạch toán]])</f>
        <v>45714</v>
      </c>
      <c r="T834" s="8"/>
      <c r="U834" s="7">
        <f>IF(Table1[[#This Row],[Ngày tính CN]]="","",S834+T834)</f>
        <v>45714</v>
      </c>
      <c r="V834" s="71">
        <f ca="1">IF(Table1[[#This Row],[Hạn thanh toán]]="","",IF((U834-NOW())&lt;0,0,(U834-NOW())))</f>
        <v>0</v>
      </c>
      <c r="W834" s="69"/>
      <c r="X834" s="65" t="str">
        <f t="shared" ca="1" si="126"/>
        <v/>
      </c>
      <c r="Y834" s="65" t="str">
        <f t="shared" si="128"/>
        <v>Đã thanh toán</v>
      </c>
      <c r="Z834" s="250">
        <f>Table1[[#This Row],[Hạn thanh toán]]</f>
        <v>45714</v>
      </c>
      <c r="AA834" s="250">
        <f>Table1[[#This Row],[Ngày Thanh toán]]</f>
        <v>45736</v>
      </c>
      <c r="AD834" s="3" t="str">
        <f>IF(Table1[[#This Row],[Mã khách hàng]]="","",VLOOKUP($A834,Ma_KH!$A:$Q,Ma_KH!O$1,0))</f>
        <v>EASY</v>
      </c>
      <c r="AE834" s="3" t="str">
        <f>IF(Table1[[#This Row],[Mã khách hàng]]="","",VLOOKUP($A834,Ma_KH!$A:$Q,Ma_KH!P$1,0))</f>
        <v>CÔNG TY CỔ PHẦN THƯƠNG MẠI VÀ DỊCH VỤ EASYMART</v>
      </c>
      <c r="AF834" s="3" t="str">
        <f>VLOOKUP(A834,Ma_KH!A:Q,Ma_KH!J$1,0)</f>
        <v>Đỗ Minh Quang</v>
      </c>
    </row>
    <row r="835" spans="1:32" ht="16.5">
      <c r="A835" s="78" t="s">
        <v>112</v>
      </c>
      <c r="B835" s="78"/>
      <c r="C835" s="88">
        <v>45714</v>
      </c>
      <c r="D835" s="89" t="s">
        <v>1467</v>
      </c>
      <c r="E835" s="88">
        <v>45714</v>
      </c>
      <c r="F835" s="81" t="s">
        <v>1468</v>
      </c>
      <c r="G835" s="81" t="s">
        <v>1440</v>
      </c>
      <c r="H835" s="69">
        <v>1458820</v>
      </c>
      <c r="I835" s="69">
        <v>0</v>
      </c>
      <c r="J835" s="69">
        <f>(Table1[[#This Row],[Tiền hàng]]-Table1[[#This Row],[Tiền chiết khấu]])*8%</f>
        <v>116705.60000000001</v>
      </c>
      <c r="K835" s="69">
        <v>1575526</v>
      </c>
      <c r="L835" s="8" t="s">
        <v>24</v>
      </c>
      <c r="M835" s="161">
        <v>45736</v>
      </c>
      <c r="N835" s="162" t="s">
        <v>4399</v>
      </c>
      <c r="O835" s="69">
        <f>IF(Table1[[#This Row],[Phân loại]]="Tồn đầu kỳ",Table1[[#This Row],[Tổng giá trị]],0)</f>
        <v>0</v>
      </c>
      <c r="P835" s="8">
        <f>IF(Table1[[#This Row],[Số còn phải thu ĐK]]&lt;&gt;0,0,IF(Table1[[#This Row],[Phân loại]]="Bán hàng",Table1[[#This Row],[Tổng giá trị]],-Table1[[#This Row],[Tổng giá trị]]))</f>
        <v>1575526</v>
      </c>
      <c r="Q835" s="18">
        <f t="shared" si="127"/>
        <v>1575526</v>
      </c>
      <c r="R835" s="8">
        <f>Table1[[#This Row],[Số còn phải thu ĐK]]+Table1[[#This Row],[Giá Trị HD sau CK]]-Table1[[#This Row],[Số tiền đã thu]]</f>
        <v>0</v>
      </c>
      <c r="S835" s="7">
        <f>IF(Table1[[#This Row],[Ngày hóa đơn]]&lt;&gt;"",Table1[[#This Row],[Ngày hóa đơn]],Table1[[#This Row],[Ngày hạch toán]])</f>
        <v>45714</v>
      </c>
      <c r="T835" s="8"/>
      <c r="U835" s="7">
        <f>IF(Table1[[#This Row],[Ngày tính CN]]="","",S835+T835)</f>
        <v>45714</v>
      </c>
      <c r="V835" s="71">
        <f ca="1">IF(Table1[[#This Row],[Hạn thanh toán]]="","",IF((U835-NOW())&lt;0,0,(U835-NOW())))</f>
        <v>0</v>
      </c>
      <c r="W835" s="69"/>
      <c r="X835" s="65" t="str">
        <f t="shared" ca="1" si="126"/>
        <v/>
      </c>
      <c r="Y835" s="65" t="str">
        <f t="shared" si="128"/>
        <v>Đã thanh toán</v>
      </c>
      <c r="Z835" s="250">
        <f>Table1[[#This Row],[Hạn thanh toán]]</f>
        <v>45714</v>
      </c>
      <c r="AA835" s="250">
        <f>Table1[[#This Row],[Ngày Thanh toán]]</f>
        <v>45736</v>
      </c>
      <c r="AD835" s="3" t="str">
        <f>IF(Table1[[#This Row],[Mã khách hàng]]="","",VLOOKUP($A835,Ma_KH!$A:$Q,Ma_KH!O$1,0))</f>
        <v>EASY</v>
      </c>
      <c r="AE835" s="3" t="str">
        <f>IF(Table1[[#This Row],[Mã khách hàng]]="","",VLOOKUP($A835,Ma_KH!$A:$Q,Ma_KH!P$1,0))</f>
        <v>CÔNG TY CỔ PHẦN THƯƠNG MẠI VÀ DỊCH VỤ EASYMART</v>
      </c>
      <c r="AF835" s="3" t="str">
        <f>VLOOKUP(A835,Ma_KH!A:Q,Ma_KH!J$1,0)</f>
        <v>Đỗ Minh Quang</v>
      </c>
    </row>
    <row r="836" spans="1:32" ht="16.5">
      <c r="A836" s="78" t="s">
        <v>112</v>
      </c>
      <c r="B836" s="78"/>
      <c r="C836" s="88">
        <v>45716</v>
      </c>
      <c r="D836" s="89" t="s">
        <v>1469</v>
      </c>
      <c r="E836" s="88"/>
      <c r="F836" s="81"/>
      <c r="G836" s="81" t="s">
        <v>1442</v>
      </c>
      <c r="H836" s="69">
        <v>0</v>
      </c>
      <c r="I836" s="69">
        <v>0</v>
      </c>
      <c r="J836" s="69">
        <f>(Table1[[#This Row],[Tiền hàng]]-Table1[[#This Row],[Tiền chiết khấu]])*8%</f>
        <v>0</v>
      </c>
      <c r="K836" s="69">
        <v>104060</v>
      </c>
      <c r="L836" s="8" t="s">
        <v>17</v>
      </c>
      <c r="M836" s="161">
        <v>45736</v>
      </c>
      <c r="N836" s="162" t="s">
        <v>4399</v>
      </c>
      <c r="O836" s="69">
        <f>IF(Table1[[#This Row],[Phân loại]]="Tồn đầu kỳ",Table1[[#This Row],[Tổng giá trị]],0)</f>
        <v>0</v>
      </c>
      <c r="P836" s="8">
        <f>IF(Table1[[#This Row],[Số còn phải thu ĐK]]&lt;&gt;0,0,IF(Table1[[#This Row],[Phân loại]]="Bán hàng",Table1[[#This Row],[Tổng giá trị]],-Table1[[#This Row],[Tổng giá trị]]))</f>
        <v>-104060</v>
      </c>
      <c r="Q836" s="18">
        <f t="shared" si="127"/>
        <v>-104060</v>
      </c>
      <c r="R836" s="8">
        <f>Table1[[#This Row],[Số còn phải thu ĐK]]+Table1[[#This Row],[Giá Trị HD sau CK]]-Table1[[#This Row],[Số tiền đã thu]]</f>
        <v>0</v>
      </c>
      <c r="S836" s="7">
        <f>IF(Table1[[#This Row],[Ngày hóa đơn]]&lt;&gt;"",Table1[[#This Row],[Ngày hóa đơn]],Table1[[#This Row],[Ngày hạch toán]])</f>
        <v>45716</v>
      </c>
      <c r="T836" s="8"/>
      <c r="U836" s="7">
        <f>IF(Table1[[#This Row],[Ngày tính CN]]="","",S836+T836)</f>
        <v>45716</v>
      </c>
      <c r="V836" s="71">
        <f ca="1">IF(Table1[[#This Row],[Hạn thanh toán]]="","",IF((U836-NOW())&lt;0,0,(U836-NOW())))</f>
        <v>0</v>
      </c>
      <c r="W836" s="69"/>
      <c r="X836" s="65" t="str">
        <f t="shared" ca="1" si="126"/>
        <v/>
      </c>
      <c r="Y836" s="65" t="str">
        <f t="shared" si="128"/>
        <v>Đã thanh toán</v>
      </c>
      <c r="Z836" s="250">
        <f>Table1[[#This Row],[Hạn thanh toán]]</f>
        <v>45716</v>
      </c>
      <c r="AA836" s="250">
        <f>Table1[[#This Row],[Ngày Thanh toán]]</f>
        <v>45736</v>
      </c>
      <c r="AD836" s="3" t="str">
        <f>IF(Table1[[#This Row],[Mã khách hàng]]="","",VLOOKUP($A836,Ma_KH!$A:$Q,Ma_KH!O$1,0))</f>
        <v>EASY</v>
      </c>
      <c r="AE836" s="3" t="str">
        <f>IF(Table1[[#This Row],[Mã khách hàng]]="","",VLOOKUP($A836,Ma_KH!$A:$Q,Ma_KH!P$1,0))</f>
        <v>CÔNG TY CỔ PHẦN THƯƠNG MẠI VÀ DỊCH VỤ EASYMART</v>
      </c>
      <c r="AF836" s="3" t="str">
        <f>VLOOKUP(A836,Ma_KH!A:Q,Ma_KH!J$1,0)</f>
        <v>Đỗ Minh Quang</v>
      </c>
    </row>
    <row r="837" spans="1:32" ht="16.5">
      <c r="A837" s="78" t="s">
        <v>112</v>
      </c>
      <c r="B837" s="78"/>
      <c r="C837" s="88">
        <v>45716</v>
      </c>
      <c r="D837" s="89" t="s">
        <v>1470</v>
      </c>
      <c r="E837" s="88"/>
      <c r="F837" s="81"/>
      <c r="G837" s="81" t="s">
        <v>1458</v>
      </c>
      <c r="H837" s="69">
        <v>0</v>
      </c>
      <c r="I837" s="69">
        <v>0</v>
      </c>
      <c r="J837" s="69">
        <f>(Table1[[#This Row],[Tiền hàng]]-Table1[[#This Row],[Tiền chiết khấu]])*8%</f>
        <v>0</v>
      </c>
      <c r="K837" s="69">
        <v>153116</v>
      </c>
      <c r="L837" s="8" t="s">
        <v>17</v>
      </c>
      <c r="M837" s="161">
        <v>45736</v>
      </c>
      <c r="N837" s="162" t="s">
        <v>4399</v>
      </c>
      <c r="O837" s="69">
        <f>IF(Table1[[#This Row],[Phân loại]]="Tồn đầu kỳ",Table1[[#This Row],[Tổng giá trị]],0)</f>
        <v>0</v>
      </c>
      <c r="P837" s="8">
        <f>IF(Table1[[#This Row],[Số còn phải thu ĐK]]&lt;&gt;0,0,IF(Table1[[#This Row],[Phân loại]]="Bán hàng",Table1[[#This Row],[Tổng giá trị]],-Table1[[#This Row],[Tổng giá trị]]))</f>
        <v>-153116</v>
      </c>
      <c r="Q837" s="18">
        <f t="shared" si="127"/>
        <v>-153116</v>
      </c>
      <c r="R837" s="8">
        <f>Table1[[#This Row],[Số còn phải thu ĐK]]+Table1[[#This Row],[Giá Trị HD sau CK]]-Table1[[#This Row],[Số tiền đã thu]]</f>
        <v>0</v>
      </c>
      <c r="S837" s="7">
        <f>IF(Table1[[#This Row],[Ngày hóa đơn]]&lt;&gt;"",Table1[[#This Row],[Ngày hóa đơn]],Table1[[#This Row],[Ngày hạch toán]])</f>
        <v>45716</v>
      </c>
      <c r="T837" s="8"/>
      <c r="U837" s="7">
        <f>IF(Table1[[#This Row],[Ngày tính CN]]="","",S837+T837)</f>
        <v>45716</v>
      </c>
      <c r="V837" s="71">
        <f ca="1">IF(Table1[[#This Row],[Hạn thanh toán]]="","",IF((U837-NOW())&lt;0,0,(U837-NOW())))</f>
        <v>0</v>
      </c>
      <c r="W837" s="69"/>
      <c r="X837" s="65" t="str">
        <f t="shared" ca="1" si="126"/>
        <v/>
      </c>
      <c r="Y837" s="65" t="str">
        <f t="shared" si="128"/>
        <v>Đã thanh toán</v>
      </c>
      <c r="Z837" s="250">
        <f>Table1[[#This Row],[Hạn thanh toán]]</f>
        <v>45716</v>
      </c>
      <c r="AA837" s="250">
        <f>Table1[[#This Row],[Ngày Thanh toán]]</f>
        <v>45736</v>
      </c>
      <c r="AD837" s="3" t="str">
        <f>IF(Table1[[#This Row],[Mã khách hàng]]="","",VLOOKUP($A837,Ma_KH!$A:$Q,Ma_KH!O$1,0))</f>
        <v>EASY</v>
      </c>
      <c r="AE837" s="3" t="str">
        <f>IF(Table1[[#This Row],[Mã khách hàng]]="","",VLOOKUP($A837,Ma_KH!$A:$Q,Ma_KH!P$1,0))</f>
        <v>CÔNG TY CỔ PHẦN THƯƠNG MẠI VÀ DỊCH VỤ EASYMART</v>
      </c>
      <c r="AF837" s="3" t="str">
        <f>VLOOKUP(A837,Ma_KH!A:Q,Ma_KH!J$1,0)</f>
        <v>Đỗ Minh Quang</v>
      </c>
    </row>
    <row r="838" spans="1:32" ht="16.5">
      <c r="A838" s="78" t="s">
        <v>112</v>
      </c>
      <c r="B838" s="78"/>
      <c r="C838" s="88">
        <v>45716</v>
      </c>
      <c r="D838" s="89" t="s">
        <v>1471</v>
      </c>
      <c r="E838" s="88"/>
      <c r="F838" s="81"/>
      <c r="G838" s="81" t="s">
        <v>1472</v>
      </c>
      <c r="H838" s="69">
        <v>0</v>
      </c>
      <c r="I838" s="69">
        <v>0</v>
      </c>
      <c r="J838" s="69">
        <f>(Table1[[#This Row],[Tiền hàng]]-Table1[[#This Row],[Tiền chiết khấu]])*8%</f>
        <v>0</v>
      </c>
      <c r="K838" s="69">
        <v>115281</v>
      </c>
      <c r="L838" s="8" t="s">
        <v>17</v>
      </c>
      <c r="M838" s="161">
        <v>45736</v>
      </c>
      <c r="N838" s="162" t="s">
        <v>4399</v>
      </c>
      <c r="O838" s="69">
        <f>IF(Table1[[#This Row],[Phân loại]]="Tồn đầu kỳ",Table1[[#This Row],[Tổng giá trị]],0)</f>
        <v>0</v>
      </c>
      <c r="P838" s="8">
        <f>IF(Table1[[#This Row],[Số còn phải thu ĐK]]&lt;&gt;0,0,IF(Table1[[#This Row],[Phân loại]]="Bán hàng",Table1[[#This Row],[Tổng giá trị]],-Table1[[#This Row],[Tổng giá trị]]))</f>
        <v>-115281</v>
      </c>
      <c r="Q838" s="18">
        <f t="shared" si="127"/>
        <v>-115281</v>
      </c>
      <c r="R838" s="8">
        <f>Table1[[#This Row],[Số còn phải thu ĐK]]+Table1[[#This Row],[Giá Trị HD sau CK]]-Table1[[#This Row],[Số tiền đã thu]]</f>
        <v>0</v>
      </c>
      <c r="S838" s="7">
        <f>IF(Table1[[#This Row],[Ngày hóa đơn]]&lt;&gt;"",Table1[[#This Row],[Ngày hóa đơn]],Table1[[#This Row],[Ngày hạch toán]])</f>
        <v>45716</v>
      </c>
      <c r="T838" s="8"/>
      <c r="U838" s="7">
        <f>IF(Table1[[#This Row],[Ngày tính CN]]="","",S838+T838)</f>
        <v>45716</v>
      </c>
      <c r="V838" s="71">
        <f ca="1">IF(Table1[[#This Row],[Hạn thanh toán]]="","",IF((U838-NOW())&lt;0,0,(U838-NOW())))</f>
        <v>0</v>
      </c>
      <c r="W838" s="69"/>
      <c r="X838" s="65" t="str">
        <f t="shared" ca="1" si="126"/>
        <v/>
      </c>
      <c r="Y838" s="65" t="str">
        <f t="shared" si="128"/>
        <v>Đã thanh toán</v>
      </c>
      <c r="Z838" s="250">
        <f>Table1[[#This Row],[Hạn thanh toán]]</f>
        <v>45716</v>
      </c>
      <c r="AA838" s="250">
        <f>Table1[[#This Row],[Ngày Thanh toán]]</f>
        <v>45736</v>
      </c>
      <c r="AD838" s="3" t="str">
        <f>IF(Table1[[#This Row],[Mã khách hàng]]="","",VLOOKUP($A838,Ma_KH!$A:$Q,Ma_KH!O$1,0))</f>
        <v>EASY</v>
      </c>
      <c r="AE838" s="3" t="str">
        <f>IF(Table1[[#This Row],[Mã khách hàng]]="","",VLOOKUP($A838,Ma_KH!$A:$Q,Ma_KH!P$1,0))</f>
        <v>CÔNG TY CỔ PHẦN THƯƠNG MẠI VÀ DỊCH VỤ EASYMART</v>
      </c>
      <c r="AF838" s="3" t="str">
        <f>VLOOKUP(A838,Ma_KH!A:Q,Ma_KH!J$1,0)</f>
        <v>Đỗ Minh Quang</v>
      </c>
    </row>
    <row r="839" spans="1:32" ht="16.5">
      <c r="A839" s="78" t="s">
        <v>112</v>
      </c>
      <c r="B839" s="78"/>
      <c r="C839" s="88">
        <v>45719</v>
      </c>
      <c r="D839" s="89" t="s">
        <v>1473</v>
      </c>
      <c r="E839" s="88"/>
      <c r="F839" s="81"/>
      <c r="G839" s="81" t="s">
        <v>1474</v>
      </c>
      <c r="H839" s="69">
        <v>0</v>
      </c>
      <c r="I839" s="69">
        <v>0</v>
      </c>
      <c r="J839" s="69">
        <f>(Table1[[#This Row],[Tiền hàng]]-Table1[[#This Row],[Tiền chiết khấu]])*8%</f>
        <v>0</v>
      </c>
      <c r="K839" s="69">
        <v>109671</v>
      </c>
      <c r="L839" s="8" t="s">
        <v>17</v>
      </c>
      <c r="M839" s="161">
        <v>45768</v>
      </c>
      <c r="N839" s="162" t="s">
        <v>4400</v>
      </c>
      <c r="O839" s="69">
        <f>IF(Table1[[#This Row],[Phân loại]]="Tồn đầu kỳ",Table1[[#This Row],[Tổng giá trị]],0)</f>
        <v>0</v>
      </c>
      <c r="P839" s="8">
        <f>IF(Table1[[#This Row],[Số còn phải thu ĐK]]&lt;&gt;0,0,IF(Table1[[#This Row],[Phân loại]]="Bán hàng",Table1[[#This Row],[Tổng giá trị]],-Table1[[#This Row],[Tổng giá trị]]))</f>
        <v>-109671</v>
      </c>
      <c r="Q839" s="18">
        <f t="shared" si="127"/>
        <v>-109671</v>
      </c>
      <c r="R839" s="8">
        <f>Table1[[#This Row],[Số còn phải thu ĐK]]+Table1[[#This Row],[Giá Trị HD sau CK]]-Table1[[#This Row],[Số tiền đã thu]]</f>
        <v>0</v>
      </c>
      <c r="S839" s="7">
        <f>IF(Table1[[#This Row],[Ngày hóa đơn]]&lt;&gt;"",Table1[[#This Row],[Ngày hóa đơn]],Table1[[#This Row],[Ngày hạch toán]])</f>
        <v>45719</v>
      </c>
      <c r="T839" s="8"/>
      <c r="U839" s="7">
        <f>IF(Table1[[#This Row],[Ngày tính CN]]="","",S839+T839)</f>
        <v>45719</v>
      </c>
      <c r="V839" s="71">
        <f ca="1">IF(Table1[[#This Row],[Hạn thanh toán]]="","",IF((U839-NOW())&lt;0,0,(U839-NOW())))</f>
        <v>0</v>
      </c>
      <c r="W839" s="69"/>
      <c r="X839" s="65" t="str">
        <f t="shared" ca="1" si="126"/>
        <v/>
      </c>
      <c r="Y839" s="65" t="str">
        <f t="shared" si="128"/>
        <v>Đã thanh toán</v>
      </c>
      <c r="Z839" s="250">
        <f>Table1[[#This Row],[Hạn thanh toán]]</f>
        <v>45719</v>
      </c>
      <c r="AA839" s="250">
        <f>Table1[[#This Row],[Ngày Thanh toán]]</f>
        <v>45768</v>
      </c>
      <c r="AD839" s="3" t="str">
        <f>IF(Table1[[#This Row],[Mã khách hàng]]="","",VLOOKUP($A839,Ma_KH!$A:$Q,Ma_KH!O$1,0))</f>
        <v>EASY</v>
      </c>
      <c r="AE839" s="3" t="str">
        <f>IF(Table1[[#This Row],[Mã khách hàng]]="","",VLOOKUP($A839,Ma_KH!$A:$Q,Ma_KH!P$1,0))</f>
        <v>CÔNG TY CỔ PHẦN THƯƠNG MẠI VÀ DỊCH VỤ EASYMART</v>
      </c>
      <c r="AF839" s="3" t="str">
        <f>VLOOKUP(A839,Ma_KH!A:Q,Ma_KH!J$1,0)</f>
        <v>Đỗ Minh Quang</v>
      </c>
    </row>
    <row r="840" spans="1:32" ht="16.5">
      <c r="A840" s="78" t="s">
        <v>112</v>
      </c>
      <c r="B840" s="78"/>
      <c r="C840" s="88">
        <v>45728</v>
      </c>
      <c r="D840" s="89" t="s">
        <v>1475</v>
      </c>
      <c r="E840" s="88">
        <v>45728</v>
      </c>
      <c r="F840" s="81" t="s">
        <v>1476</v>
      </c>
      <c r="G840" s="81" t="s">
        <v>1440</v>
      </c>
      <c r="H840" s="69">
        <v>929670</v>
      </c>
      <c r="I840" s="69">
        <v>0</v>
      </c>
      <c r="J840" s="69">
        <f>(Table1[[#This Row],[Tiền hàng]]-Table1[[#This Row],[Tiền chiết khấu]])*8%</f>
        <v>74373.600000000006</v>
      </c>
      <c r="K840" s="69">
        <v>1004044</v>
      </c>
      <c r="L840" s="8" t="s">
        <v>24</v>
      </c>
      <c r="M840" s="161">
        <v>45768</v>
      </c>
      <c r="N840" s="162" t="s">
        <v>4400</v>
      </c>
      <c r="O840" s="69">
        <f>IF(Table1[[#This Row],[Phân loại]]="Tồn đầu kỳ",Table1[[#This Row],[Tổng giá trị]],0)</f>
        <v>0</v>
      </c>
      <c r="P840" s="8">
        <f>IF(Table1[[#This Row],[Số còn phải thu ĐK]]&lt;&gt;0,0,IF(Table1[[#This Row],[Phân loại]]="Bán hàng",Table1[[#This Row],[Tổng giá trị]],-Table1[[#This Row],[Tổng giá trị]]))</f>
        <v>1004044</v>
      </c>
      <c r="Q840" s="18">
        <f t="shared" si="127"/>
        <v>1004044</v>
      </c>
      <c r="R840" s="8">
        <f>Table1[[#This Row],[Số còn phải thu ĐK]]+Table1[[#This Row],[Giá Trị HD sau CK]]-Table1[[#This Row],[Số tiền đã thu]]</f>
        <v>0</v>
      </c>
      <c r="S840" s="7">
        <f>IF(Table1[[#This Row],[Ngày hóa đơn]]&lt;&gt;"",Table1[[#This Row],[Ngày hóa đơn]],Table1[[#This Row],[Ngày hạch toán]])</f>
        <v>45728</v>
      </c>
      <c r="T840" s="8"/>
      <c r="U840" s="7">
        <f>IF(Table1[[#This Row],[Ngày tính CN]]="","",S840+T840)</f>
        <v>45728</v>
      </c>
      <c r="V840" s="71">
        <f ca="1">IF(Table1[[#This Row],[Hạn thanh toán]]="","",IF((U840-NOW())&lt;0,0,(U840-NOW())))</f>
        <v>0</v>
      </c>
      <c r="W840" s="69"/>
      <c r="X840" s="65" t="str">
        <f t="shared" ca="1" si="126"/>
        <v/>
      </c>
      <c r="Y840" s="65" t="str">
        <f t="shared" si="128"/>
        <v>Đã thanh toán</v>
      </c>
      <c r="Z840" s="250">
        <f>Table1[[#This Row],[Hạn thanh toán]]</f>
        <v>45728</v>
      </c>
      <c r="AA840" s="250">
        <f>Table1[[#This Row],[Ngày Thanh toán]]</f>
        <v>45768</v>
      </c>
      <c r="AD840" s="3" t="str">
        <f>IF(Table1[[#This Row],[Mã khách hàng]]="","",VLOOKUP($A840,Ma_KH!$A:$Q,Ma_KH!O$1,0))</f>
        <v>EASY</v>
      </c>
      <c r="AE840" s="3" t="str">
        <f>IF(Table1[[#This Row],[Mã khách hàng]]="","",VLOOKUP($A840,Ma_KH!$A:$Q,Ma_KH!P$1,0))</f>
        <v>CÔNG TY CỔ PHẦN THƯƠNG MẠI VÀ DỊCH VỤ EASYMART</v>
      </c>
      <c r="AF840" s="3" t="str">
        <f>VLOOKUP(A840,Ma_KH!A:Q,Ma_KH!J$1,0)</f>
        <v>Đỗ Minh Quang</v>
      </c>
    </row>
    <row r="841" spans="1:32" ht="16.5">
      <c r="A841" s="78" t="s">
        <v>112</v>
      </c>
      <c r="B841" s="78"/>
      <c r="C841" s="88">
        <v>45728</v>
      </c>
      <c r="D841" s="89" t="s">
        <v>1477</v>
      </c>
      <c r="E841" s="88">
        <v>45728</v>
      </c>
      <c r="F841" s="81" t="s">
        <v>1478</v>
      </c>
      <c r="G841" s="81" t="s">
        <v>1437</v>
      </c>
      <c r="H841" s="69">
        <v>2082080</v>
      </c>
      <c r="I841" s="69">
        <v>0</v>
      </c>
      <c r="J841" s="69">
        <f>(Table1[[#This Row],[Tiền hàng]]-Table1[[#This Row],[Tiền chiết khấu]])*8%</f>
        <v>166566.39999999999</v>
      </c>
      <c r="K841" s="69">
        <v>2248646</v>
      </c>
      <c r="L841" s="8" t="s">
        <v>24</v>
      </c>
      <c r="M841" s="161">
        <v>45768</v>
      </c>
      <c r="N841" s="162" t="s">
        <v>4400</v>
      </c>
      <c r="O841" s="69">
        <f>IF(Table1[[#This Row],[Phân loại]]="Tồn đầu kỳ",Table1[[#This Row],[Tổng giá trị]],0)</f>
        <v>0</v>
      </c>
      <c r="P841" s="8">
        <f>IF(Table1[[#This Row],[Số còn phải thu ĐK]]&lt;&gt;0,0,IF(Table1[[#This Row],[Phân loại]]="Bán hàng",Table1[[#This Row],[Tổng giá trị]],-Table1[[#This Row],[Tổng giá trị]]))</f>
        <v>2248646</v>
      </c>
      <c r="Q841" s="18">
        <f t="shared" si="127"/>
        <v>2248646</v>
      </c>
      <c r="R841" s="8">
        <f>Table1[[#This Row],[Số còn phải thu ĐK]]+Table1[[#This Row],[Giá Trị HD sau CK]]-Table1[[#This Row],[Số tiền đã thu]]</f>
        <v>0</v>
      </c>
      <c r="S841" s="7">
        <f>IF(Table1[[#This Row],[Ngày hóa đơn]]&lt;&gt;"",Table1[[#This Row],[Ngày hóa đơn]],Table1[[#This Row],[Ngày hạch toán]])</f>
        <v>45728</v>
      </c>
      <c r="T841" s="8"/>
      <c r="U841" s="7">
        <f>IF(Table1[[#This Row],[Ngày tính CN]]="","",S841+T841)</f>
        <v>45728</v>
      </c>
      <c r="V841" s="71">
        <f ca="1">IF(Table1[[#This Row],[Hạn thanh toán]]="","",IF((U841-NOW())&lt;0,0,(U841-NOW())))</f>
        <v>0</v>
      </c>
      <c r="W841" s="69"/>
      <c r="X841" s="65" t="str">
        <f t="shared" ca="1" si="126"/>
        <v/>
      </c>
      <c r="Y841" s="65" t="str">
        <f t="shared" si="128"/>
        <v>Đã thanh toán</v>
      </c>
      <c r="Z841" s="250">
        <f>Table1[[#This Row],[Hạn thanh toán]]</f>
        <v>45728</v>
      </c>
      <c r="AA841" s="250">
        <f>Table1[[#This Row],[Ngày Thanh toán]]</f>
        <v>45768</v>
      </c>
      <c r="AD841" s="3" t="str">
        <f>IF(Table1[[#This Row],[Mã khách hàng]]="","",VLOOKUP($A841,Ma_KH!$A:$Q,Ma_KH!O$1,0))</f>
        <v>EASY</v>
      </c>
      <c r="AE841" s="3" t="str">
        <f>IF(Table1[[#This Row],[Mã khách hàng]]="","",VLOOKUP($A841,Ma_KH!$A:$Q,Ma_KH!P$1,0))</f>
        <v>CÔNG TY CỔ PHẦN THƯƠNG MẠI VÀ DỊCH VỤ EASYMART</v>
      </c>
      <c r="AF841" s="3" t="str">
        <f>VLOOKUP(A841,Ma_KH!A:Q,Ma_KH!J$1,0)</f>
        <v>Đỗ Minh Quang</v>
      </c>
    </row>
    <row r="842" spans="1:32" ht="16.5">
      <c r="A842" s="78" t="s">
        <v>112</v>
      </c>
      <c r="B842" s="78"/>
      <c r="C842" s="88">
        <v>45728</v>
      </c>
      <c r="D842" s="89" t="s">
        <v>1479</v>
      </c>
      <c r="E842" s="88">
        <v>45728</v>
      </c>
      <c r="F842" s="81" t="s">
        <v>1480</v>
      </c>
      <c r="G842" s="81" t="s">
        <v>1449</v>
      </c>
      <c r="H842" s="69">
        <v>1729610</v>
      </c>
      <c r="I842" s="69">
        <v>0</v>
      </c>
      <c r="J842" s="69">
        <f>(Table1[[#This Row],[Tiền hàng]]-Table1[[#This Row],[Tiền chiết khấu]])*8%</f>
        <v>138368.79999999999</v>
      </c>
      <c r="K842" s="69">
        <v>1867979</v>
      </c>
      <c r="L842" s="8" t="s">
        <v>24</v>
      </c>
      <c r="M842" s="161">
        <v>45768</v>
      </c>
      <c r="N842" s="162" t="s">
        <v>4400</v>
      </c>
      <c r="O842" s="69">
        <f>IF(Table1[[#This Row],[Phân loại]]="Tồn đầu kỳ",Table1[[#This Row],[Tổng giá trị]],0)</f>
        <v>0</v>
      </c>
      <c r="P842" s="8">
        <f>IF(Table1[[#This Row],[Số còn phải thu ĐK]]&lt;&gt;0,0,IF(Table1[[#This Row],[Phân loại]]="Bán hàng",Table1[[#This Row],[Tổng giá trị]],-Table1[[#This Row],[Tổng giá trị]]))</f>
        <v>1867979</v>
      </c>
      <c r="Q842" s="18">
        <f t="shared" si="127"/>
        <v>1867979</v>
      </c>
      <c r="R842" s="8">
        <f>Table1[[#This Row],[Số còn phải thu ĐK]]+Table1[[#This Row],[Giá Trị HD sau CK]]-Table1[[#This Row],[Số tiền đã thu]]</f>
        <v>0</v>
      </c>
      <c r="S842" s="7">
        <f>IF(Table1[[#This Row],[Ngày hóa đơn]]&lt;&gt;"",Table1[[#This Row],[Ngày hóa đơn]],Table1[[#This Row],[Ngày hạch toán]])</f>
        <v>45728</v>
      </c>
      <c r="T842" s="8"/>
      <c r="U842" s="7">
        <f>IF(Table1[[#This Row],[Ngày tính CN]]="","",S842+T842)</f>
        <v>45728</v>
      </c>
      <c r="V842" s="71">
        <f ca="1">IF(Table1[[#This Row],[Hạn thanh toán]]="","",IF((U842-NOW())&lt;0,0,(U842-NOW())))</f>
        <v>0</v>
      </c>
      <c r="W842" s="69"/>
      <c r="X842" s="65" t="str">
        <f t="shared" ca="1" si="126"/>
        <v/>
      </c>
      <c r="Y842" s="65" t="str">
        <f t="shared" si="128"/>
        <v>Đã thanh toán</v>
      </c>
      <c r="Z842" s="250">
        <f>Table1[[#This Row],[Hạn thanh toán]]</f>
        <v>45728</v>
      </c>
      <c r="AA842" s="250">
        <f>Table1[[#This Row],[Ngày Thanh toán]]</f>
        <v>45768</v>
      </c>
      <c r="AD842" s="3" t="str">
        <f>IF(Table1[[#This Row],[Mã khách hàng]]="","",VLOOKUP($A842,Ma_KH!$A:$Q,Ma_KH!O$1,0))</f>
        <v>EASY</v>
      </c>
      <c r="AE842" s="3" t="str">
        <f>IF(Table1[[#This Row],[Mã khách hàng]]="","",VLOOKUP($A842,Ma_KH!$A:$Q,Ma_KH!P$1,0))</f>
        <v>CÔNG TY CỔ PHẦN THƯƠNG MẠI VÀ DỊCH VỤ EASYMART</v>
      </c>
      <c r="AF842" s="3" t="str">
        <f>VLOOKUP(A842,Ma_KH!A:Q,Ma_KH!J$1,0)</f>
        <v>Đỗ Minh Quang</v>
      </c>
    </row>
    <row r="843" spans="1:32" ht="16.5">
      <c r="A843" s="79" t="s">
        <v>112</v>
      </c>
      <c r="B843" s="79"/>
      <c r="C843" s="90">
        <v>45735</v>
      </c>
      <c r="D843" s="91" t="s">
        <v>1481</v>
      </c>
      <c r="E843" s="90">
        <v>45735</v>
      </c>
      <c r="F843" s="72" t="s">
        <v>1482</v>
      </c>
      <c r="G843" s="72" t="s">
        <v>1483</v>
      </c>
      <c r="H843" s="69">
        <v>1970485</v>
      </c>
      <c r="I843" s="69">
        <v>197049</v>
      </c>
      <c r="J843" s="69">
        <f>(Table1[[#This Row],[Tiền hàng]]-Table1[[#This Row],[Tiền chiết khấu]])*8%</f>
        <v>141874.88</v>
      </c>
      <c r="K843" s="69">
        <v>1915311</v>
      </c>
      <c r="L843" s="8" t="s">
        <v>24</v>
      </c>
      <c r="M843" s="161">
        <v>45768</v>
      </c>
      <c r="N843" s="162" t="s">
        <v>4400</v>
      </c>
      <c r="O843" s="69">
        <f>IF(Table1[[#This Row],[Phân loại]]="Tồn đầu kỳ",Table1[[#This Row],[Tổng giá trị]],0)</f>
        <v>0</v>
      </c>
      <c r="P843" s="8">
        <f>IF(Table1[[#This Row],[Số còn phải thu ĐK]]&lt;&gt;0,0,IF(Table1[[#This Row],[Phân loại]]="Bán hàng",Table1[[#This Row],[Tổng giá trị]],-Table1[[#This Row],[Tổng giá trị]]))</f>
        <v>1915311</v>
      </c>
      <c r="Q843" s="18">
        <f t="shared" si="127"/>
        <v>1915311</v>
      </c>
      <c r="R843" s="8">
        <f>Table1[[#This Row],[Số còn phải thu ĐK]]+Table1[[#This Row],[Giá Trị HD sau CK]]-Table1[[#This Row],[Số tiền đã thu]]</f>
        <v>0</v>
      </c>
      <c r="S843" s="7">
        <f>IF(Table1[[#This Row],[Ngày hóa đơn]]&lt;&gt;"",Table1[[#This Row],[Ngày hóa đơn]],Table1[[#This Row],[Ngày hạch toán]])</f>
        <v>45735</v>
      </c>
      <c r="T843" s="8"/>
      <c r="U843" s="7">
        <f>IF(Table1[[#This Row],[Ngày tính CN]]="","",S843+T843)</f>
        <v>45735</v>
      </c>
      <c r="V843" s="71">
        <f ca="1">IF(Table1[[#This Row],[Hạn thanh toán]]="","",IF((U843-NOW())&lt;0,0,(U843-NOW())))</f>
        <v>0</v>
      </c>
      <c r="W843" s="69"/>
      <c r="X843" s="65" t="str">
        <f t="shared" ca="1" si="126"/>
        <v/>
      </c>
      <c r="Y843" s="65" t="str">
        <f t="shared" si="128"/>
        <v>Đã thanh toán</v>
      </c>
      <c r="Z843" s="250">
        <f>Table1[[#This Row],[Hạn thanh toán]]</f>
        <v>45735</v>
      </c>
      <c r="AA843" s="250">
        <f>Table1[[#This Row],[Ngày Thanh toán]]</f>
        <v>45768</v>
      </c>
      <c r="AD843" s="3" t="str">
        <f>IF(Table1[[#This Row],[Mã khách hàng]]="","",VLOOKUP($A843,Ma_KH!$A:$Q,Ma_KH!O$1,0))</f>
        <v>EASY</v>
      </c>
      <c r="AE843" s="3" t="str">
        <f>IF(Table1[[#This Row],[Mã khách hàng]]="","",VLOOKUP($A843,Ma_KH!$A:$Q,Ma_KH!P$1,0))</f>
        <v>CÔNG TY CỔ PHẦN THƯƠNG MẠI VÀ DỊCH VỤ EASYMART</v>
      </c>
      <c r="AF843" s="3" t="str">
        <f>VLOOKUP(A843,Ma_KH!A:Q,Ma_KH!J$1,0)</f>
        <v>Đỗ Minh Quang</v>
      </c>
    </row>
    <row r="844" spans="1:32" ht="16.5">
      <c r="A844" s="78" t="s">
        <v>112</v>
      </c>
      <c r="B844" s="78"/>
      <c r="C844" s="88">
        <v>45737</v>
      </c>
      <c r="D844" s="89" t="s">
        <v>1484</v>
      </c>
      <c r="E844" s="88"/>
      <c r="F844" s="81"/>
      <c r="G844" s="81" t="s">
        <v>1442</v>
      </c>
      <c r="H844" s="69">
        <v>0</v>
      </c>
      <c r="I844" s="69">
        <v>0</v>
      </c>
      <c r="J844" s="69">
        <f>(Table1[[#This Row],[Tiền hàng]]-Table1[[#This Row],[Tiền chiết khấu]])*8%</f>
        <v>0</v>
      </c>
      <c r="K844" s="69">
        <v>462512</v>
      </c>
      <c r="L844" s="8" t="s">
        <v>17</v>
      </c>
      <c r="M844" s="161">
        <v>45768</v>
      </c>
      <c r="N844" s="162" t="s">
        <v>4400</v>
      </c>
      <c r="O844" s="69">
        <f>IF(Table1[[#This Row],[Phân loại]]="Tồn đầu kỳ",Table1[[#This Row],[Tổng giá trị]],0)</f>
        <v>0</v>
      </c>
      <c r="P844" s="8">
        <f>IF(Table1[[#This Row],[Số còn phải thu ĐK]]&lt;&gt;0,0,IF(Table1[[#This Row],[Phân loại]]="Bán hàng",Table1[[#This Row],[Tổng giá trị]],-Table1[[#This Row],[Tổng giá trị]]))</f>
        <v>-462512</v>
      </c>
      <c r="Q844" s="18">
        <f t="shared" si="127"/>
        <v>-462512</v>
      </c>
      <c r="R844" s="8">
        <f>Table1[[#This Row],[Số còn phải thu ĐK]]+Table1[[#This Row],[Giá Trị HD sau CK]]-Table1[[#This Row],[Số tiền đã thu]]</f>
        <v>0</v>
      </c>
      <c r="S844" s="7">
        <f>IF(Table1[[#This Row],[Ngày hóa đơn]]&lt;&gt;"",Table1[[#This Row],[Ngày hóa đơn]],Table1[[#This Row],[Ngày hạch toán]])</f>
        <v>45737</v>
      </c>
      <c r="T844" s="8"/>
      <c r="U844" s="7">
        <f>IF(Table1[[#This Row],[Ngày tính CN]]="","",S844+T844)</f>
        <v>45737</v>
      </c>
      <c r="V844" s="71">
        <f ca="1">IF(Table1[[#This Row],[Hạn thanh toán]]="","",IF((U844-NOW())&lt;0,0,(U844-NOW())))</f>
        <v>0</v>
      </c>
      <c r="W844" s="69"/>
      <c r="X844" s="65" t="str">
        <f t="shared" ca="1" si="126"/>
        <v/>
      </c>
      <c r="Y844" s="65" t="str">
        <f t="shared" si="128"/>
        <v>Đã thanh toán</v>
      </c>
      <c r="Z844" s="250">
        <f>Table1[[#This Row],[Hạn thanh toán]]</f>
        <v>45737</v>
      </c>
      <c r="AA844" s="250">
        <f>Table1[[#This Row],[Ngày Thanh toán]]</f>
        <v>45768</v>
      </c>
      <c r="AD844" s="3" t="str">
        <f>IF(Table1[[#This Row],[Mã khách hàng]]="","",VLOOKUP($A844,Ma_KH!$A:$Q,Ma_KH!O$1,0))</f>
        <v>EASY</v>
      </c>
      <c r="AE844" s="3" t="str">
        <f>IF(Table1[[#This Row],[Mã khách hàng]]="","",VLOOKUP($A844,Ma_KH!$A:$Q,Ma_KH!P$1,0))</f>
        <v>CÔNG TY CỔ PHẦN THƯƠNG MẠI VÀ DỊCH VỤ EASYMART</v>
      </c>
      <c r="AF844" s="3" t="str">
        <f>VLOOKUP(A844,Ma_KH!A:Q,Ma_KH!J$1,0)</f>
        <v>Đỗ Minh Quang</v>
      </c>
    </row>
    <row r="845" spans="1:32" ht="16.5">
      <c r="A845" s="78" t="s">
        <v>112</v>
      </c>
      <c r="B845" s="78"/>
      <c r="C845" s="88">
        <v>45744</v>
      </c>
      <c r="D845" s="89" t="s">
        <v>1485</v>
      </c>
      <c r="E845" s="88"/>
      <c r="F845" s="81"/>
      <c r="G845" s="81" t="s">
        <v>1486</v>
      </c>
      <c r="H845" s="69">
        <v>0</v>
      </c>
      <c r="I845" s="69">
        <v>0</v>
      </c>
      <c r="J845" s="69">
        <f>(Table1[[#This Row],[Tiền hàng]]-Table1[[#This Row],[Tiền chiết khấu]])*8%</f>
        <v>0</v>
      </c>
      <c r="K845" s="69">
        <v>230947</v>
      </c>
      <c r="L845" s="8" t="s">
        <v>17</v>
      </c>
      <c r="M845" s="161">
        <v>45768</v>
      </c>
      <c r="N845" s="162" t="s">
        <v>4400</v>
      </c>
      <c r="O845" s="69">
        <f>IF(Table1[[#This Row],[Phân loại]]="Tồn đầu kỳ",Table1[[#This Row],[Tổng giá trị]],0)</f>
        <v>0</v>
      </c>
      <c r="P845" s="8">
        <f>IF(Table1[[#This Row],[Số còn phải thu ĐK]]&lt;&gt;0,0,IF(Table1[[#This Row],[Phân loại]]="Bán hàng",Table1[[#This Row],[Tổng giá trị]],-Table1[[#This Row],[Tổng giá trị]]))</f>
        <v>-230947</v>
      </c>
      <c r="Q845" s="18">
        <f t="shared" si="127"/>
        <v>-230947</v>
      </c>
      <c r="R845" s="8">
        <f>Table1[[#This Row],[Số còn phải thu ĐK]]+Table1[[#This Row],[Giá Trị HD sau CK]]-Table1[[#This Row],[Số tiền đã thu]]</f>
        <v>0</v>
      </c>
      <c r="S845" s="7">
        <f>IF(Table1[[#This Row],[Ngày hóa đơn]]&lt;&gt;"",Table1[[#This Row],[Ngày hóa đơn]],Table1[[#This Row],[Ngày hạch toán]])</f>
        <v>45744</v>
      </c>
      <c r="T845" s="8"/>
      <c r="U845" s="7">
        <f>IF(Table1[[#This Row],[Ngày tính CN]]="","",S845+T845)</f>
        <v>45744</v>
      </c>
      <c r="V845" s="71">
        <f ca="1">IF(Table1[[#This Row],[Hạn thanh toán]]="","",IF((U845-NOW())&lt;0,0,(U845-NOW())))</f>
        <v>0</v>
      </c>
      <c r="W845" s="69"/>
      <c r="X845" s="65" t="str">
        <f t="shared" ca="1" si="126"/>
        <v/>
      </c>
      <c r="Y845" s="65" t="str">
        <f t="shared" si="128"/>
        <v>Đã thanh toán</v>
      </c>
      <c r="Z845" s="250">
        <f>Table1[[#This Row],[Hạn thanh toán]]</f>
        <v>45744</v>
      </c>
      <c r="AA845" s="250">
        <f>Table1[[#This Row],[Ngày Thanh toán]]</f>
        <v>45768</v>
      </c>
      <c r="AD845" s="3" t="str">
        <f>IF(Table1[[#This Row],[Mã khách hàng]]="","",VLOOKUP($A845,Ma_KH!$A:$Q,Ma_KH!O$1,0))</f>
        <v>EASY</v>
      </c>
      <c r="AE845" s="3" t="str">
        <f>IF(Table1[[#This Row],[Mã khách hàng]]="","",VLOOKUP($A845,Ma_KH!$A:$Q,Ma_KH!P$1,0))</f>
        <v>CÔNG TY CỔ PHẦN THƯƠNG MẠI VÀ DỊCH VỤ EASYMART</v>
      </c>
      <c r="AF845" s="3" t="str">
        <f>VLOOKUP(A845,Ma_KH!A:Q,Ma_KH!J$1,0)</f>
        <v>Đỗ Minh Quang</v>
      </c>
    </row>
    <row r="846" spans="1:32" ht="16.5">
      <c r="A846" s="78" t="s">
        <v>112</v>
      </c>
      <c r="B846" s="78"/>
      <c r="C846" s="88">
        <v>45745</v>
      </c>
      <c r="D846" s="89" t="s">
        <v>1487</v>
      </c>
      <c r="E846" s="88">
        <v>45745</v>
      </c>
      <c r="F846" s="81" t="s">
        <v>1488</v>
      </c>
      <c r="G846" s="81" t="s">
        <v>1437</v>
      </c>
      <c r="H846" s="69">
        <v>1789875</v>
      </c>
      <c r="I846" s="69">
        <v>0</v>
      </c>
      <c r="J846" s="69">
        <f>(Table1[[#This Row],[Tiền hàng]]-Table1[[#This Row],[Tiền chiết khấu]])*8%</f>
        <v>143190</v>
      </c>
      <c r="K846" s="69">
        <v>1933065</v>
      </c>
      <c r="L846" s="8" t="s">
        <v>24</v>
      </c>
      <c r="M846" s="161">
        <v>45768</v>
      </c>
      <c r="N846" s="162" t="s">
        <v>4400</v>
      </c>
      <c r="O846" s="69">
        <f>IF(Table1[[#This Row],[Phân loại]]="Tồn đầu kỳ",Table1[[#This Row],[Tổng giá trị]],0)</f>
        <v>0</v>
      </c>
      <c r="P846" s="8">
        <f>IF(Table1[[#This Row],[Số còn phải thu ĐK]]&lt;&gt;0,0,IF(Table1[[#This Row],[Phân loại]]="Bán hàng",Table1[[#This Row],[Tổng giá trị]],-Table1[[#This Row],[Tổng giá trị]]))</f>
        <v>1933065</v>
      </c>
      <c r="Q846" s="18">
        <f t="shared" si="127"/>
        <v>1933065</v>
      </c>
      <c r="R846" s="8">
        <f>Table1[[#This Row],[Số còn phải thu ĐK]]+Table1[[#This Row],[Giá Trị HD sau CK]]-Table1[[#This Row],[Số tiền đã thu]]</f>
        <v>0</v>
      </c>
      <c r="S846" s="7">
        <f>IF(Table1[[#This Row],[Ngày hóa đơn]]&lt;&gt;"",Table1[[#This Row],[Ngày hóa đơn]],Table1[[#This Row],[Ngày hạch toán]])</f>
        <v>45745</v>
      </c>
      <c r="T846" s="8"/>
      <c r="U846" s="7">
        <f>IF(Table1[[#This Row],[Ngày tính CN]]="","",S846+T846)</f>
        <v>45745</v>
      </c>
      <c r="V846" s="71">
        <f ca="1">IF(Table1[[#This Row],[Hạn thanh toán]]="","",IF((U846-NOW())&lt;0,0,(U846-NOW())))</f>
        <v>0</v>
      </c>
      <c r="W846" s="69"/>
      <c r="X846" s="65" t="str">
        <f t="shared" ca="1" si="126"/>
        <v/>
      </c>
      <c r="Y846" s="65" t="str">
        <f t="shared" si="128"/>
        <v>Đã thanh toán</v>
      </c>
      <c r="Z846" s="250">
        <f>Table1[[#This Row],[Hạn thanh toán]]</f>
        <v>45745</v>
      </c>
      <c r="AA846" s="250">
        <f>Table1[[#This Row],[Ngày Thanh toán]]</f>
        <v>45768</v>
      </c>
      <c r="AD846" s="3" t="str">
        <f>IF(Table1[[#This Row],[Mã khách hàng]]="","",VLOOKUP($A846,Ma_KH!$A:$Q,Ma_KH!O$1,0))</f>
        <v>EASY</v>
      </c>
      <c r="AE846" s="3" t="str">
        <f>IF(Table1[[#This Row],[Mã khách hàng]]="","",VLOOKUP($A846,Ma_KH!$A:$Q,Ma_KH!P$1,0))</f>
        <v>CÔNG TY CỔ PHẦN THƯƠNG MẠI VÀ DỊCH VỤ EASYMART</v>
      </c>
      <c r="AF846" s="3" t="str">
        <f>VLOOKUP(A846,Ma_KH!A:Q,Ma_KH!J$1,0)</f>
        <v>Đỗ Minh Quang</v>
      </c>
    </row>
    <row r="847" spans="1:32" ht="16.5">
      <c r="A847" s="78" t="s">
        <v>112</v>
      </c>
      <c r="B847" s="78"/>
      <c r="C847" s="88">
        <v>45745</v>
      </c>
      <c r="D847" s="89" t="s">
        <v>1489</v>
      </c>
      <c r="E847" s="88">
        <v>45745</v>
      </c>
      <c r="F847" s="81" t="s">
        <v>1490</v>
      </c>
      <c r="G847" s="81" t="s">
        <v>1440</v>
      </c>
      <c r="H847" s="69">
        <v>1836105</v>
      </c>
      <c r="I847" s="69">
        <v>0</v>
      </c>
      <c r="J847" s="69">
        <f>(Table1[[#This Row],[Tiền hàng]]-Table1[[#This Row],[Tiền chiết khấu]])*8%</f>
        <v>146888.4</v>
      </c>
      <c r="K847" s="69">
        <v>1982993</v>
      </c>
      <c r="L847" s="8" t="s">
        <v>24</v>
      </c>
      <c r="M847" s="161">
        <v>45768</v>
      </c>
      <c r="N847" s="162" t="s">
        <v>4400</v>
      </c>
      <c r="O847" s="69">
        <f>IF(Table1[[#This Row],[Phân loại]]="Tồn đầu kỳ",Table1[[#This Row],[Tổng giá trị]],0)</f>
        <v>0</v>
      </c>
      <c r="P847" s="8">
        <f>IF(Table1[[#This Row],[Số còn phải thu ĐK]]&lt;&gt;0,0,IF(Table1[[#This Row],[Phân loại]]="Bán hàng",Table1[[#This Row],[Tổng giá trị]],-Table1[[#This Row],[Tổng giá trị]]))</f>
        <v>1982993</v>
      </c>
      <c r="Q847" s="18">
        <f t="shared" si="127"/>
        <v>1982993</v>
      </c>
      <c r="R847" s="8">
        <f>Table1[[#This Row],[Số còn phải thu ĐK]]+Table1[[#This Row],[Giá Trị HD sau CK]]-Table1[[#This Row],[Số tiền đã thu]]</f>
        <v>0</v>
      </c>
      <c r="S847" s="7">
        <f>IF(Table1[[#This Row],[Ngày hóa đơn]]&lt;&gt;"",Table1[[#This Row],[Ngày hóa đơn]],Table1[[#This Row],[Ngày hạch toán]])</f>
        <v>45745</v>
      </c>
      <c r="T847" s="8"/>
      <c r="U847" s="7">
        <f>IF(Table1[[#This Row],[Ngày tính CN]]="","",S847+T847)</f>
        <v>45745</v>
      </c>
      <c r="V847" s="71">
        <f ca="1">IF(Table1[[#This Row],[Hạn thanh toán]]="","",IF((U847-NOW())&lt;0,0,(U847-NOW())))</f>
        <v>0</v>
      </c>
      <c r="W847" s="69"/>
      <c r="X847" s="65" t="str">
        <f t="shared" ca="1" si="126"/>
        <v/>
      </c>
      <c r="Y847" s="65" t="str">
        <f t="shared" si="128"/>
        <v>Đã thanh toán</v>
      </c>
      <c r="Z847" s="250">
        <f>Table1[[#This Row],[Hạn thanh toán]]</f>
        <v>45745</v>
      </c>
      <c r="AA847" s="250">
        <f>Table1[[#This Row],[Ngày Thanh toán]]</f>
        <v>45768</v>
      </c>
      <c r="AD847" s="3" t="str">
        <f>IF(Table1[[#This Row],[Mã khách hàng]]="","",VLOOKUP($A847,Ma_KH!$A:$Q,Ma_KH!O$1,0))</f>
        <v>EASY</v>
      </c>
      <c r="AE847" s="3" t="str">
        <f>IF(Table1[[#This Row],[Mã khách hàng]]="","",VLOOKUP($A847,Ma_KH!$A:$Q,Ma_KH!P$1,0))</f>
        <v>CÔNG TY CỔ PHẦN THƯƠNG MẠI VÀ DỊCH VỤ EASYMART</v>
      </c>
      <c r="AF847" s="3" t="str">
        <f>VLOOKUP(A847,Ma_KH!A:Q,Ma_KH!J$1,0)</f>
        <v>Đỗ Minh Quang</v>
      </c>
    </row>
    <row r="848" spans="1:32" ht="16.5">
      <c r="A848" s="78" t="s">
        <v>112</v>
      </c>
      <c r="B848" s="78"/>
      <c r="C848" s="88">
        <v>45748</v>
      </c>
      <c r="D848" s="89" t="s">
        <v>1491</v>
      </c>
      <c r="E848" s="88">
        <v>45748</v>
      </c>
      <c r="F848" s="81" t="s">
        <v>1492</v>
      </c>
      <c r="G848" s="81" t="s">
        <v>1449</v>
      </c>
      <c r="H848" s="69">
        <v>593345</v>
      </c>
      <c r="I848" s="69">
        <v>0</v>
      </c>
      <c r="J848" s="69">
        <f>(Table1[[#This Row],[Tiền hàng]]-Table1[[#This Row],[Tiền chiết khấu]])*8%</f>
        <v>47467.6</v>
      </c>
      <c r="K848" s="69">
        <v>640813</v>
      </c>
      <c r="L848" s="8" t="s">
        <v>24</v>
      </c>
      <c r="M848" s="161">
        <v>45797</v>
      </c>
      <c r="N848" s="162" t="s">
        <v>4401</v>
      </c>
      <c r="O848" s="69">
        <f>IF(Table1[[#This Row],[Phân loại]]="Tồn đầu kỳ",Table1[[#This Row],[Tổng giá trị]],0)</f>
        <v>0</v>
      </c>
      <c r="P848" s="8">
        <f>IF(Table1[[#This Row],[Số còn phải thu ĐK]]&lt;&gt;0,0,IF(Table1[[#This Row],[Phân loại]]="Bán hàng",Table1[[#This Row],[Tổng giá trị]],-Table1[[#This Row],[Tổng giá trị]]))</f>
        <v>640813</v>
      </c>
      <c r="Q848" s="18">
        <f t="shared" si="127"/>
        <v>640813</v>
      </c>
      <c r="R848" s="8">
        <f>Table1[[#This Row],[Số còn phải thu ĐK]]+Table1[[#This Row],[Giá Trị HD sau CK]]-Table1[[#This Row],[Số tiền đã thu]]</f>
        <v>0</v>
      </c>
      <c r="S848" s="7">
        <f>IF(Table1[[#This Row],[Ngày hóa đơn]]&lt;&gt;"",Table1[[#This Row],[Ngày hóa đơn]],Table1[[#This Row],[Ngày hạch toán]])</f>
        <v>45748</v>
      </c>
      <c r="T848" s="8"/>
      <c r="U848" s="7">
        <f>IF(Table1[[#This Row],[Ngày tính CN]]="","",S848+T848)</f>
        <v>45748</v>
      </c>
      <c r="V848" s="71">
        <f ca="1">IF(Table1[[#This Row],[Hạn thanh toán]]="","",IF((U848-NOW())&lt;0,0,(U848-NOW())))</f>
        <v>0</v>
      </c>
      <c r="W848" s="69"/>
      <c r="X848" s="65" t="str">
        <f t="shared" ref="X848:X911" ca="1" si="131">IF(OR($U848="",$R848=0),"",IF((U$4-NOW())&lt;0,-($U848-NOW()),0))</f>
        <v/>
      </c>
      <c r="Y848" s="65" t="str">
        <f t="shared" si="128"/>
        <v>Đã thanh toán</v>
      </c>
      <c r="Z848" s="250">
        <f>Table1[[#This Row],[Hạn thanh toán]]</f>
        <v>45748</v>
      </c>
      <c r="AA848" s="250">
        <f>Table1[[#This Row],[Ngày Thanh toán]]</f>
        <v>45797</v>
      </c>
      <c r="AD848" s="3" t="str">
        <f>IF(Table1[[#This Row],[Mã khách hàng]]="","",VLOOKUP($A848,Ma_KH!$A:$Q,Ma_KH!O$1,0))</f>
        <v>EASY</v>
      </c>
      <c r="AE848" s="3" t="str">
        <f>IF(Table1[[#This Row],[Mã khách hàng]]="","",VLOOKUP($A848,Ma_KH!$A:$Q,Ma_KH!P$1,0))</f>
        <v>CÔNG TY CỔ PHẦN THƯƠNG MẠI VÀ DỊCH VỤ EASYMART</v>
      </c>
      <c r="AF848" s="3" t="str">
        <f>VLOOKUP(A848,Ma_KH!A:Q,Ma_KH!J$1,0)</f>
        <v>Đỗ Minh Quang</v>
      </c>
    </row>
    <row r="849" spans="1:32" ht="16.5">
      <c r="A849" s="78" t="s">
        <v>112</v>
      </c>
      <c r="B849" s="78"/>
      <c r="C849" s="88">
        <v>45751</v>
      </c>
      <c r="D849" s="89" t="s">
        <v>1493</v>
      </c>
      <c r="E849" s="88"/>
      <c r="F849" s="81"/>
      <c r="G849" s="81" t="s">
        <v>1442</v>
      </c>
      <c r="H849" s="69">
        <v>0</v>
      </c>
      <c r="I849" s="69">
        <v>0</v>
      </c>
      <c r="J849" s="69">
        <f>(Table1[[#This Row],[Tiền hàng]]-Table1[[#This Row],[Tiền chiết khấu]])*8%</f>
        <v>0</v>
      </c>
      <c r="K849" s="69">
        <v>230563</v>
      </c>
      <c r="L849" s="8" t="s">
        <v>17</v>
      </c>
      <c r="M849" s="161">
        <v>45797</v>
      </c>
      <c r="N849" s="162" t="s">
        <v>4401</v>
      </c>
      <c r="O849" s="69">
        <f>IF(Table1[[#This Row],[Phân loại]]="Tồn đầu kỳ",Table1[[#This Row],[Tổng giá trị]],0)</f>
        <v>0</v>
      </c>
      <c r="P849" s="8">
        <f>IF(Table1[[#This Row],[Số còn phải thu ĐK]]&lt;&gt;0,0,IF(Table1[[#This Row],[Phân loại]]="Bán hàng",Table1[[#This Row],[Tổng giá trị]],-Table1[[#This Row],[Tổng giá trị]]))</f>
        <v>-230563</v>
      </c>
      <c r="Q849" s="18">
        <f t="shared" si="127"/>
        <v>-230563</v>
      </c>
      <c r="R849" s="8">
        <f>Table1[[#This Row],[Số còn phải thu ĐK]]+Table1[[#This Row],[Giá Trị HD sau CK]]-Table1[[#This Row],[Số tiền đã thu]]</f>
        <v>0</v>
      </c>
      <c r="S849" s="7">
        <f>IF(Table1[[#This Row],[Ngày hóa đơn]]&lt;&gt;"",Table1[[#This Row],[Ngày hóa đơn]],Table1[[#This Row],[Ngày hạch toán]])</f>
        <v>45751</v>
      </c>
      <c r="T849" s="8"/>
      <c r="U849" s="7">
        <f>IF(Table1[[#This Row],[Ngày tính CN]]="","",S849+T849)</f>
        <v>45751</v>
      </c>
      <c r="V849" s="71">
        <f ca="1">IF(Table1[[#This Row],[Hạn thanh toán]]="","",IF((U849-NOW())&lt;0,0,(U849-NOW())))</f>
        <v>0</v>
      </c>
      <c r="W849" s="69"/>
      <c r="X849" s="65" t="str">
        <f t="shared" ca="1" si="131"/>
        <v/>
      </c>
      <c r="Y849" s="65" t="str">
        <f t="shared" si="128"/>
        <v>Đã thanh toán</v>
      </c>
      <c r="Z849" s="250">
        <f>Table1[[#This Row],[Hạn thanh toán]]</f>
        <v>45751</v>
      </c>
      <c r="AA849" s="250">
        <f>Table1[[#This Row],[Ngày Thanh toán]]</f>
        <v>45797</v>
      </c>
      <c r="AD849" s="3" t="str">
        <f>IF(Table1[[#This Row],[Mã khách hàng]]="","",VLOOKUP($A849,Ma_KH!$A:$Q,Ma_KH!O$1,0))</f>
        <v>EASY</v>
      </c>
      <c r="AE849" s="3" t="str">
        <f>IF(Table1[[#This Row],[Mã khách hàng]]="","",VLOOKUP($A849,Ma_KH!$A:$Q,Ma_KH!P$1,0))</f>
        <v>CÔNG TY CỔ PHẦN THƯƠNG MẠI VÀ DỊCH VỤ EASYMART</v>
      </c>
      <c r="AF849" s="3" t="str">
        <f>VLOOKUP(A849,Ma_KH!A:Q,Ma_KH!J$1,0)</f>
        <v>Đỗ Minh Quang</v>
      </c>
    </row>
    <row r="850" spans="1:32" ht="16.5">
      <c r="A850" s="78" t="s">
        <v>112</v>
      </c>
      <c r="B850" s="78"/>
      <c r="C850" s="88">
        <v>45756</v>
      </c>
      <c r="D850" s="89" t="s">
        <v>1494</v>
      </c>
      <c r="E850" s="88">
        <v>45756</v>
      </c>
      <c r="F850" s="81" t="s">
        <v>1495</v>
      </c>
      <c r="G850" s="81" t="s">
        <v>1449</v>
      </c>
      <c r="H850" s="69">
        <v>929670</v>
      </c>
      <c r="I850" s="69">
        <v>0</v>
      </c>
      <c r="J850" s="69">
        <f>(Table1[[#This Row],[Tiền hàng]]-Table1[[#This Row],[Tiền chiết khấu]])*8%</f>
        <v>74373.600000000006</v>
      </c>
      <c r="K850" s="69">
        <v>1004044</v>
      </c>
      <c r="L850" s="8" t="s">
        <v>24</v>
      </c>
      <c r="M850" s="161">
        <v>45797</v>
      </c>
      <c r="N850" s="162" t="s">
        <v>4401</v>
      </c>
      <c r="O850" s="69">
        <f>IF(Table1[[#This Row],[Phân loại]]="Tồn đầu kỳ",Table1[[#This Row],[Tổng giá trị]],0)</f>
        <v>0</v>
      </c>
      <c r="P850" s="8">
        <f>IF(Table1[[#This Row],[Số còn phải thu ĐK]]&lt;&gt;0,0,IF(Table1[[#This Row],[Phân loại]]="Bán hàng",Table1[[#This Row],[Tổng giá trị]],-Table1[[#This Row],[Tổng giá trị]]))</f>
        <v>1004044</v>
      </c>
      <c r="Q850" s="18">
        <f t="shared" si="127"/>
        <v>1004044</v>
      </c>
      <c r="R850" s="8">
        <f>Table1[[#This Row],[Số còn phải thu ĐK]]+Table1[[#This Row],[Giá Trị HD sau CK]]-Table1[[#This Row],[Số tiền đã thu]]</f>
        <v>0</v>
      </c>
      <c r="S850" s="7">
        <f>IF(Table1[[#This Row],[Ngày hóa đơn]]&lt;&gt;"",Table1[[#This Row],[Ngày hóa đơn]],Table1[[#This Row],[Ngày hạch toán]])</f>
        <v>45756</v>
      </c>
      <c r="T850" s="8"/>
      <c r="U850" s="7">
        <f>IF(Table1[[#This Row],[Ngày tính CN]]="","",S850+T850)</f>
        <v>45756</v>
      </c>
      <c r="V850" s="71">
        <f ca="1">IF(Table1[[#This Row],[Hạn thanh toán]]="","",IF((U850-NOW())&lt;0,0,(U850-NOW())))</f>
        <v>0</v>
      </c>
      <c r="W850" s="69"/>
      <c r="X850" s="65" t="str">
        <f t="shared" ca="1" si="131"/>
        <v/>
      </c>
      <c r="Y850" s="65" t="str">
        <f t="shared" si="128"/>
        <v>Đã thanh toán</v>
      </c>
      <c r="Z850" s="250">
        <f>Table1[[#This Row],[Hạn thanh toán]]</f>
        <v>45756</v>
      </c>
      <c r="AA850" s="250">
        <f>Table1[[#This Row],[Ngày Thanh toán]]</f>
        <v>45797</v>
      </c>
      <c r="AD850" s="3" t="str">
        <f>IF(Table1[[#This Row],[Mã khách hàng]]="","",VLOOKUP($A850,Ma_KH!$A:$Q,Ma_KH!O$1,0))</f>
        <v>EASY</v>
      </c>
      <c r="AE850" s="3" t="str">
        <f>IF(Table1[[#This Row],[Mã khách hàng]]="","",VLOOKUP($A850,Ma_KH!$A:$Q,Ma_KH!P$1,0))</f>
        <v>CÔNG TY CỔ PHẦN THƯƠNG MẠI VÀ DỊCH VỤ EASYMART</v>
      </c>
      <c r="AF850" s="3" t="str">
        <f>VLOOKUP(A850,Ma_KH!A:Q,Ma_KH!J$1,0)</f>
        <v>Đỗ Minh Quang</v>
      </c>
    </row>
    <row r="851" spans="1:32" ht="16.5">
      <c r="A851" s="78" t="s">
        <v>112</v>
      </c>
      <c r="B851" s="78"/>
      <c r="C851" s="88">
        <v>45756</v>
      </c>
      <c r="D851" s="89" t="s">
        <v>1496</v>
      </c>
      <c r="E851" s="88">
        <v>45756</v>
      </c>
      <c r="F851" s="81" t="s">
        <v>1497</v>
      </c>
      <c r="G851" s="81" t="s">
        <v>1437</v>
      </c>
      <c r="H851" s="69">
        <v>1176844</v>
      </c>
      <c r="I851" s="69">
        <v>0</v>
      </c>
      <c r="J851" s="69">
        <f>(Table1[[#This Row],[Tiền hàng]]-Table1[[#This Row],[Tiền chiết khấu]])*8%</f>
        <v>94147.520000000004</v>
      </c>
      <c r="K851" s="69">
        <v>1270992</v>
      </c>
      <c r="L851" s="8" t="s">
        <v>24</v>
      </c>
      <c r="M851" s="161">
        <v>45797</v>
      </c>
      <c r="N851" s="162" t="s">
        <v>4401</v>
      </c>
      <c r="O851" s="69">
        <f>IF(Table1[[#This Row],[Phân loại]]="Tồn đầu kỳ",Table1[[#This Row],[Tổng giá trị]],0)</f>
        <v>0</v>
      </c>
      <c r="P851" s="8">
        <f>IF(Table1[[#This Row],[Số còn phải thu ĐK]]&lt;&gt;0,0,IF(Table1[[#This Row],[Phân loại]]="Bán hàng",Table1[[#This Row],[Tổng giá trị]],-Table1[[#This Row],[Tổng giá trị]]))</f>
        <v>1270992</v>
      </c>
      <c r="Q851" s="18">
        <f t="shared" si="127"/>
        <v>1270992</v>
      </c>
      <c r="R851" s="8">
        <f>Table1[[#This Row],[Số còn phải thu ĐK]]+Table1[[#This Row],[Giá Trị HD sau CK]]-Table1[[#This Row],[Số tiền đã thu]]</f>
        <v>0</v>
      </c>
      <c r="S851" s="7">
        <f>IF(Table1[[#This Row],[Ngày hóa đơn]]&lt;&gt;"",Table1[[#This Row],[Ngày hóa đơn]],Table1[[#This Row],[Ngày hạch toán]])</f>
        <v>45756</v>
      </c>
      <c r="T851" s="8"/>
      <c r="U851" s="7">
        <f>IF(Table1[[#This Row],[Ngày tính CN]]="","",S851+T851)</f>
        <v>45756</v>
      </c>
      <c r="V851" s="71">
        <f ca="1">IF(Table1[[#This Row],[Hạn thanh toán]]="","",IF((U851-NOW())&lt;0,0,(U851-NOW())))</f>
        <v>0</v>
      </c>
      <c r="W851" s="69"/>
      <c r="X851" s="65" t="str">
        <f t="shared" ca="1" si="131"/>
        <v/>
      </c>
      <c r="Y851" s="65" t="str">
        <f t="shared" si="128"/>
        <v>Đã thanh toán</v>
      </c>
      <c r="Z851" s="250">
        <f>Table1[[#This Row],[Hạn thanh toán]]</f>
        <v>45756</v>
      </c>
      <c r="AA851" s="250">
        <f>Table1[[#This Row],[Ngày Thanh toán]]</f>
        <v>45797</v>
      </c>
      <c r="AD851" s="3" t="str">
        <f>IF(Table1[[#This Row],[Mã khách hàng]]="","",VLOOKUP($A851,Ma_KH!$A:$Q,Ma_KH!O$1,0))</f>
        <v>EASY</v>
      </c>
      <c r="AE851" s="3" t="str">
        <f>IF(Table1[[#This Row],[Mã khách hàng]]="","",VLOOKUP($A851,Ma_KH!$A:$Q,Ma_KH!P$1,0))</f>
        <v>CÔNG TY CỔ PHẦN THƯƠNG MẠI VÀ DỊCH VỤ EASYMART</v>
      </c>
      <c r="AF851" s="3" t="str">
        <f>VLOOKUP(A851,Ma_KH!A:Q,Ma_KH!J$1,0)</f>
        <v>Đỗ Minh Quang</v>
      </c>
    </row>
    <row r="852" spans="1:32" ht="16.5">
      <c r="A852" s="78" t="s">
        <v>112</v>
      </c>
      <c r="B852" s="78"/>
      <c r="C852" s="88">
        <v>45756</v>
      </c>
      <c r="D852" s="89" t="s">
        <v>1498</v>
      </c>
      <c r="E852" s="88">
        <v>45756</v>
      </c>
      <c r="F852" s="81" t="s">
        <v>1499</v>
      </c>
      <c r="G852" s="81" t="s">
        <v>1500</v>
      </c>
      <c r="H852" s="69">
        <v>1347225</v>
      </c>
      <c r="I852" s="69">
        <v>0</v>
      </c>
      <c r="J852" s="69">
        <f>(Table1[[#This Row],[Tiền hàng]]-Table1[[#This Row],[Tiền chiết khấu]])*8%</f>
        <v>107778</v>
      </c>
      <c r="K852" s="69">
        <v>1455003</v>
      </c>
      <c r="L852" s="8" t="s">
        <v>24</v>
      </c>
      <c r="M852" s="161">
        <v>45797</v>
      </c>
      <c r="N852" s="162" t="s">
        <v>4401</v>
      </c>
      <c r="O852" s="69">
        <f>IF(Table1[[#This Row],[Phân loại]]="Tồn đầu kỳ",Table1[[#This Row],[Tổng giá trị]],0)</f>
        <v>0</v>
      </c>
      <c r="P852" s="8">
        <f>IF(Table1[[#This Row],[Số còn phải thu ĐK]]&lt;&gt;0,0,IF(Table1[[#This Row],[Phân loại]]="Bán hàng",Table1[[#This Row],[Tổng giá trị]],-Table1[[#This Row],[Tổng giá trị]]))</f>
        <v>1455003</v>
      </c>
      <c r="Q852" s="18">
        <f t="shared" si="127"/>
        <v>1455003</v>
      </c>
      <c r="R852" s="8">
        <f>Table1[[#This Row],[Số còn phải thu ĐK]]+Table1[[#This Row],[Giá Trị HD sau CK]]-Table1[[#This Row],[Số tiền đã thu]]</f>
        <v>0</v>
      </c>
      <c r="S852" s="7">
        <f>IF(Table1[[#This Row],[Ngày hóa đơn]]&lt;&gt;"",Table1[[#This Row],[Ngày hóa đơn]],Table1[[#This Row],[Ngày hạch toán]])</f>
        <v>45756</v>
      </c>
      <c r="T852" s="8"/>
      <c r="U852" s="7">
        <f>IF(Table1[[#This Row],[Ngày tính CN]]="","",S852+T852)</f>
        <v>45756</v>
      </c>
      <c r="V852" s="71">
        <f ca="1">IF(Table1[[#This Row],[Hạn thanh toán]]="","",IF((U852-NOW())&lt;0,0,(U852-NOW())))</f>
        <v>0</v>
      </c>
      <c r="W852" s="69"/>
      <c r="X852" s="65" t="str">
        <f t="shared" ca="1" si="131"/>
        <v/>
      </c>
      <c r="Y852" s="65" t="str">
        <f t="shared" si="128"/>
        <v>Đã thanh toán</v>
      </c>
      <c r="Z852" s="250">
        <f>Table1[[#This Row],[Hạn thanh toán]]</f>
        <v>45756</v>
      </c>
      <c r="AA852" s="250">
        <f>Table1[[#This Row],[Ngày Thanh toán]]</f>
        <v>45797</v>
      </c>
      <c r="AD852" s="3" t="str">
        <f>IF(Table1[[#This Row],[Mã khách hàng]]="","",VLOOKUP($A852,Ma_KH!$A:$Q,Ma_KH!O$1,0))</f>
        <v>EASY</v>
      </c>
      <c r="AE852" s="3" t="str">
        <f>IF(Table1[[#This Row],[Mã khách hàng]]="","",VLOOKUP($A852,Ma_KH!$A:$Q,Ma_KH!P$1,0))</f>
        <v>CÔNG TY CỔ PHẦN THƯƠNG MẠI VÀ DỊCH VỤ EASYMART</v>
      </c>
      <c r="AF852" s="3" t="str">
        <f>VLOOKUP(A852,Ma_KH!A:Q,Ma_KH!J$1,0)</f>
        <v>Đỗ Minh Quang</v>
      </c>
    </row>
    <row r="853" spans="1:32" ht="16.5">
      <c r="A853" s="78" t="s">
        <v>112</v>
      </c>
      <c r="B853" s="78"/>
      <c r="C853" s="88">
        <v>45757</v>
      </c>
      <c r="D853" s="89" t="s">
        <v>1501</v>
      </c>
      <c r="E853" s="88">
        <v>45757</v>
      </c>
      <c r="F853" s="81" t="s">
        <v>1502</v>
      </c>
      <c r="G853" s="81" t="s">
        <v>1440</v>
      </c>
      <c r="H853" s="69">
        <v>352470</v>
      </c>
      <c r="I853" s="69">
        <v>0</v>
      </c>
      <c r="J853" s="69">
        <f>(Table1[[#This Row],[Tiền hàng]]-Table1[[#This Row],[Tiền chiết khấu]])*8%</f>
        <v>28197.600000000002</v>
      </c>
      <c r="K853" s="69">
        <v>380668</v>
      </c>
      <c r="L853" s="8" t="s">
        <v>24</v>
      </c>
      <c r="M853" s="161">
        <v>45797</v>
      </c>
      <c r="N853" s="162" t="s">
        <v>4401</v>
      </c>
      <c r="O853" s="69">
        <f>IF(Table1[[#This Row],[Phân loại]]="Tồn đầu kỳ",Table1[[#This Row],[Tổng giá trị]],0)</f>
        <v>0</v>
      </c>
      <c r="P853" s="8">
        <f>IF(Table1[[#This Row],[Số còn phải thu ĐK]]&lt;&gt;0,0,IF(Table1[[#This Row],[Phân loại]]="Bán hàng",Table1[[#This Row],[Tổng giá trị]],-Table1[[#This Row],[Tổng giá trị]]))</f>
        <v>380668</v>
      </c>
      <c r="Q853" s="18">
        <f t="shared" si="127"/>
        <v>380668</v>
      </c>
      <c r="R853" s="8">
        <f>Table1[[#This Row],[Số còn phải thu ĐK]]+Table1[[#This Row],[Giá Trị HD sau CK]]-Table1[[#This Row],[Số tiền đã thu]]</f>
        <v>0</v>
      </c>
      <c r="S853" s="7">
        <f>IF(Table1[[#This Row],[Ngày hóa đơn]]&lt;&gt;"",Table1[[#This Row],[Ngày hóa đơn]],Table1[[#This Row],[Ngày hạch toán]])</f>
        <v>45757</v>
      </c>
      <c r="T853" s="8"/>
      <c r="U853" s="7">
        <f>IF(Table1[[#This Row],[Ngày tính CN]]="","",S853+T853)</f>
        <v>45757</v>
      </c>
      <c r="V853" s="71">
        <f ca="1">IF(Table1[[#This Row],[Hạn thanh toán]]="","",IF((U853-NOW())&lt;0,0,(U853-NOW())))</f>
        <v>0</v>
      </c>
      <c r="W853" s="69"/>
      <c r="X853" s="65" t="str">
        <f t="shared" ca="1" si="131"/>
        <v/>
      </c>
      <c r="Y853" s="65" t="str">
        <f t="shared" si="128"/>
        <v>Đã thanh toán</v>
      </c>
      <c r="Z853" s="250">
        <f>Table1[[#This Row],[Hạn thanh toán]]</f>
        <v>45757</v>
      </c>
      <c r="AA853" s="250">
        <f>Table1[[#This Row],[Ngày Thanh toán]]</f>
        <v>45797</v>
      </c>
      <c r="AD853" s="3" t="str">
        <f>IF(Table1[[#This Row],[Mã khách hàng]]="","",VLOOKUP($A853,Ma_KH!$A:$Q,Ma_KH!O$1,0))</f>
        <v>EASY</v>
      </c>
      <c r="AE853" s="3" t="str">
        <f>IF(Table1[[#This Row],[Mã khách hàng]]="","",VLOOKUP($A853,Ma_KH!$A:$Q,Ma_KH!P$1,0))</f>
        <v>CÔNG TY CỔ PHẦN THƯƠNG MẠI VÀ DỊCH VỤ EASYMART</v>
      </c>
      <c r="AF853" s="3" t="str">
        <f>VLOOKUP(A853,Ma_KH!A:Q,Ma_KH!J$1,0)</f>
        <v>Đỗ Minh Quang</v>
      </c>
    </row>
    <row r="854" spans="1:32" ht="16.5">
      <c r="A854" s="78" t="s">
        <v>112</v>
      </c>
      <c r="B854" s="78"/>
      <c r="C854" s="88">
        <v>45763</v>
      </c>
      <c r="D854" s="89" t="s">
        <v>1503</v>
      </c>
      <c r="E854" s="88">
        <v>45763</v>
      </c>
      <c r="F854" s="81" t="s">
        <v>1504</v>
      </c>
      <c r="G854" s="81" t="s">
        <v>1500</v>
      </c>
      <c r="H854" s="69">
        <v>266860</v>
      </c>
      <c r="I854" s="69">
        <v>0</v>
      </c>
      <c r="J854" s="69">
        <f>(Table1[[#This Row],[Tiền hàng]]-Table1[[#This Row],[Tiền chiết khấu]])*8%</f>
        <v>21348.799999999999</v>
      </c>
      <c r="K854" s="69">
        <v>288209</v>
      </c>
      <c r="L854" s="8" t="s">
        <v>24</v>
      </c>
      <c r="M854" s="161">
        <v>45797</v>
      </c>
      <c r="N854" s="162" t="s">
        <v>4401</v>
      </c>
      <c r="O854" s="69">
        <f>IF(Table1[[#This Row],[Phân loại]]="Tồn đầu kỳ",Table1[[#This Row],[Tổng giá trị]],0)</f>
        <v>0</v>
      </c>
      <c r="P854" s="8">
        <f>IF(Table1[[#This Row],[Số còn phải thu ĐK]]&lt;&gt;0,0,IF(Table1[[#This Row],[Phân loại]]="Bán hàng",Table1[[#This Row],[Tổng giá trị]],-Table1[[#This Row],[Tổng giá trị]]))</f>
        <v>288209</v>
      </c>
      <c r="Q854" s="18">
        <f t="shared" si="127"/>
        <v>288209</v>
      </c>
      <c r="R854" s="8">
        <f>Table1[[#This Row],[Số còn phải thu ĐK]]+Table1[[#This Row],[Giá Trị HD sau CK]]-Table1[[#This Row],[Số tiền đã thu]]</f>
        <v>0</v>
      </c>
      <c r="S854" s="7">
        <f>IF(Table1[[#This Row],[Ngày hóa đơn]]&lt;&gt;"",Table1[[#This Row],[Ngày hóa đơn]],Table1[[#This Row],[Ngày hạch toán]])</f>
        <v>45763</v>
      </c>
      <c r="T854" s="8"/>
      <c r="U854" s="7">
        <f>IF(Table1[[#This Row],[Ngày tính CN]]="","",S854+T854)</f>
        <v>45763</v>
      </c>
      <c r="V854" s="71">
        <f ca="1">IF(Table1[[#This Row],[Hạn thanh toán]]="","",IF((U854-NOW())&lt;0,0,(U854-NOW())))</f>
        <v>0</v>
      </c>
      <c r="W854" s="69"/>
      <c r="X854" s="65" t="str">
        <f t="shared" ca="1" si="131"/>
        <v/>
      </c>
      <c r="Y854" s="65" t="str">
        <f t="shared" si="128"/>
        <v>Đã thanh toán</v>
      </c>
      <c r="Z854" s="250">
        <f>Table1[[#This Row],[Hạn thanh toán]]</f>
        <v>45763</v>
      </c>
      <c r="AA854" s="250">
        <f>Table1[[#This Row],[Ngày Thanh toán]]</f>
        <v>45797</v>
      </c>
      <c r="AD854" s="3" t="str">
        <f>IF(Table1[[#This Row],[Mã khách hàng]]="","",VLOOKUP($A854,Ma_KH!$A:$Q,Ma_KH!O$1,0))</f>
        <v>EASY</v>
      </c>
      <c r="AE854" s="3" t="str">
        <f>IF(Table1[[#This Row],[Mã khách hàng]]="","",VLOOKUP($A854,Ma_KH!$A:$Q,Ma_KH!P$1,0))</f>
        <v>CÔNG TY CỔ PHẦN THƯƠNG MẠI VÀ DỊCH VỤ EASYMART</v>
      </c>
      <c r="AF854" s="3" t="str">
        <f>VLOOKUP(A854,Ma_KH!A:Q,Ma_KH!J$1,0)</f>
        <v>Đỗ Minh Quang</v>
      </c>
    </row>
    <row r="855" spans="1:32" ht="16.5">
      <c r="A855" s="78" t="s">
        <v>112</v>
      </c>
      <c r="B855" s="78"/>
      <c r="C855" s="88">
        <v>45763</v>
      </c>
      <c r="D855" s="89" t="s">
        <v>1505</v>
      </c>
      <c r="E855" s="88">
        <v>45763</v>
      </c>
      <c r="F855" s="81" t="s">
        <v>1506</v>
      </c>
      <c r="G855" s="81" t="s">
        <v>1437</v>
      </c>
      <c r="H855" s="69">
        <v>784752</v>
      </c>
      <c r="I855" s="69">
        <v>0</v>
      </c>
      <c r="J855" s="69">
        <f>(Table1[[#This Row],[Tiền hàng]]-Table1[[#This Row],[Tiền chiết khấu]])*8%</f>
        <v>62780.160000000003</v>
      </c>
      <c r="K855" s="69">
        <v>847532</v>
      </c>
      <c r="L855" s="8" t="s">
        <v>24</v>
      </c>
      <c r="M855" s="161">
        <v>45797</v>
      </c>
      <c r="N855" s="162" t="s">
        <v>4401</v>
      </c>
      <c r="O855" s="69">
        <f>IF(Table1[[#This Row],[Phân loại]]="Tồn đầu kỳ",Table1[[#This Row],[Tổng giá trị]],0)</f>
        <v>0</v>
      </c>
      <c r="P855" s="8">
        <f>IF(Table1[[#This Row],[Số còn phải thu ĐK]]&lt;&gt;0,0,IF(Table1[[#This Row],[Phân loại]]="Bán hàng",Table1[[#This Row],[Tổng giá trị]],-Table1[[#This Row],[Tổng giá trị]]))</f>
        <v>847532</v>
      </c>
      <c r="Q855" s="18">
        <f t="shared" si="127"/>
        <v>847532</v>
      </c>
      <c r="R855" s="8">
        <f>Table1[[#This Row],[Số còn phải thu ĐK]]+Table1[[#This Row],[Giá Trị HD sau CK]]-Table1[[#This Row],[Số tiền đã thu]]</f>
        <v>0</v>
      </c>
      <c r="S855" s="7">
        <f>IF(Table1[[#This Row],[Ngày hóa đơn]]&lt;&gt;"",Table1[[#This Row],[Ngày hóa đơn]],Table1[[#This Row],[Ngày hạch toán]])</f>
        <v>45763</v>
      </c>
      <c r="T855" s="8"/>
      <c r="U855" s="7">
        <f>IF(Table1[[#This Row],[Ngày tính CN]]="","",S855+T855)</f>
        <v>45763</v>
      </c>
      <c r="V855" s="71">
        <f ca="1">IF(Table1[[#This Row],[Hạn thanh toán]]="","",IF((U855-NOW())&lt;0,0,(U855-NOW())))</f>
        <v>0</v>
      </c>
      <c r="W855" s="69"/>
      <c r="X855" s="65" t="str">
        <f t="shared" ca="1" si="131"/>
        <v/>
      </c>
      <c r="Y855" s="65" t="str">
        <f t="shared" si="128"/>
        <v>Đã thanh toán</v>
      </c>
      <c r="Z855" s="250">
        <f>Table1[[#This Row],[Hạn thanh toán]]</f>
        <v>45763</v>
      </c>
      <c r="AA855" s="250">
        <f>Table1[[#This Row],[Ngày Thanh toán]]</f>
        <v>45797</v>
      </c>
      <c r="AD855" s="3" t="str">
        <f>IF(Table1[[#This Row],[Mã khách hàng]]="","",VLOOKUP($A855,Ma_KH!$A:$Q,Ma_KH!O$1,0))</f>
        <v>EASY</v>
      </c>
      <c r="AE855" s="3" t="str">
        <f>IF(Table1[[#This Row],[Mã khách hàng]]="","",VLOOKUP($A855,Ma_KH!$A:$Q,Ma_KH!P$1,0))</f>
        <v>CÔNG TY CỔ PHẦN THƯƠNG MẠI VÀ DỊCH VỤ EASYMART</v>
      </c>
      <c r="AF855" s="3" t="str">
        <f>VLOOKUP(A855,Ma_KH!A:Q,Ma_KH!J$1,0)</f>
        <v>Đỗ Minh Quang</v>
      </c>
    </row>
    <row r="856" spans="1:32" ht="16.5">
      <c r="A856" s="78" t="s">
        <v>112</v>
      </c>
      <c r="B856" s="78"/>
      <c r="C856" s="88">
        <v>45763</v>
      </c>
      <c r="D856" s="89" t="s">
        <v>1507</v>
      </c>
      <c r="E856" s="88">
        <v>45763</v>
      </c>
      <c r="F856" s="81" t="s">
        <v>1508</v>
      </c>
      <c r="G856" s="81" t="s">
        <v>1449</v>
      </c>
      <c r="H856" s="69">
        <v>533080</v>
      </c>
      <c r="I856" s="69">
        <v>0</v>
      </c>
      <c r="J856" s="69">
        <f>(Table1[[#This Row],[Tiền hàng]]-Table1[[#This Row],[Tiền chiết khấu]])*8%</f>
        <v>42646.400000000001</v>
      </c>
      <c r="K856" s="69">
        <v>575726</v>
      </c>
      <c r="L856" s="8" t="s">
        <v>24</v>
      </c>
      <c r="M856" s="161">
        <v>45797</v>
      </c>
      <c r="N856" s="162" t="s">
        <v>4401</v>
      </c>
      <c r="O856" s="69">
        <f>IF(Table1[[#This Row],[Phân loại]]="Tồn đầu kỳ",Table1[[#This Row],[Tổng giá trị]],0)</f>
        <v>0</v>
      </c>
      <c r="P856" s="8">
        <f>IF(Table1[[#This Row],[Số còn phải thu ĐK]]&lt;&gt;0,0,IF(Table1[[#This Row],[Phân loại]]="Bán hàng",Table1[[#This Row],[Tổng giá trị]],-Table1[[#This Row],[Tổng giá trị]]))</f>
        <v>575726</v>
      </c>
      <c r="Q856" s="18">
        <f t="shared" si="127"/>
        <v>575726</v>
      </c>
      <c r="R856" s="8">
        <f>Table1[[#This Row],[Số còn phải thu ĐK]]+Table1[[#This Row],[Giá Trị HD sau CK]]-Table1[[#This Row],[Số tiền đã thu]]</f>
        <v>0</v>
      </c>
      <c r="S856" s="7">
        <f>IF(Table1[[#This Row],[Ngày hóa đơn]]&lt;&gt;"",Table1[[#This Row],[Ngày hóa đơn]],Table1[[#This Row],[Ngày hạch toán]])</f>
        <v>45763</v>
      </c>
      <c r="T856" s="8"/>
      <c r="U856" s="7">
        <f>IF(Table1[[#This Row],[Ngày tính CN]]="","",S856+T856)</f>
        <v>45763</v>
      </c>
      <c r="V856" s="71">
        <f ca="1">IF(Table1[[#This Row],[Hạn thanh toán]]="","",IF((U856-NOW())&lt;0,0,(U856-NOW())))</f>
        <v>0</v>
      </c>
      <c r="W856" s="69"/>
      <c r="X856" s="65" t="str">
        <f t="shared" ca="1" si="131"/>
        <v/>
      </c>
      <c r="Y856" s="65" t="str">
        <f t="shared" si="128"/>
        <v>Đã thanh toán</v>
      </c>
      <c r="Z856" s="250">
        <f>Table1[[#This Row],[Hạn thanh toán]]</f>
        <v>45763</v>
      </c>
      <c r="AA856" s="250">
        <f>Table1[[#This Row],[Ngày Thanh toán]]</f>
        <v>45797</v>
      </c>
      <c r="AD856" s="3" t="str">
        <f>IF(Table1[[#This Row],[Mã khách hàng]]="","",VLOOKUP($A856,Ma_KH!$A:$Q,Ma_KH!O$1,0))</f>
        <v>EASY</v>
      </c>
      <c r="AE856" s="3" t="str">
        <f>IF(Table1[[#This Row],[Mã khách hàng]]="","",VLOOKUP($A856,Ma_KH!$A:$Q,Ma_KH!P$1,0))</f>
        <v>CÔNG TY CỔ PHẦN THƯƠNG MẠI VÀ DỊCH VỤ EASYMART</v>
      </c>
      <c r="AF856" s="3" t="str">
        <f>VLOOKUP(A856,Ma_KH!A:Q,Ma_KH!J$1,0)</f>
        <v>Đỗ Minh Quang</v>
      </c>
    </row>
    <row r="857" spans="1:32" ht="16.5">
      <c r="A857" s="79" t="s">
        <v>112</v>
      </c>
      <c r="B857" s="79"/>
      <c r="C857" s="90">
        <v>45763</v>
      </c>
      <c r="D857" s="91" t="s">
        <v>1509</v>
      </c>
      <c r="E857" s="90">
        <v>45763</v>
      </c>
      <c r="F857" s="72" t="s">
        <v>1510</v>
      </c>
      <c r="G857" s="72" t="s">
        <v>1440</v>
      </c>
      <c r="H857" s="69">
        <v>885550</v>
      </c>
      <c r="I857" s="69">
        <v>0</v>
      </c>
      <c r="J857" s="69">
        <f>(Table1[[#This Row],[Tiền hàng]]-Table1[[#This Row],[Tiền chiết khấu]])*8%</f>
        <v>70844</v>
      </c>
      <c r="K857" s="69">
        <v>956394</v>
      </c>
      <c r="L857" s="8" t="s">
        <v>24</v>
      </c>
      <c r="M857" s="161">
        <v>45797</v>
      </c>
      <c r="N857" s="162" t="s">
        <v>4401</v>
      </c>
      <c r="O857" s="69">
        <f>IF(Table1[[#This Row],[Phân loại]]="Tồn đầu kỳ",Table1[[#This Row],[Tổng giá trị]],0)</f>
        <v>0</v>
      </c>
      <c r="P857" s="8">
        <f>IF(Table1[[#This Row],[Số còn phải thu ĐK]]&lt;&gt;0,0,IF(Table1[[#This Row],[Phân loại]]="Bán hàng",Table1[[#This Row],[Tổng giá trị]],-Table1[[#This Row],[Tổng giá trị]]))</f>
        <v>956394</v>
      </c>
      <c r="Q857" s="18">
        <f t="shared" ref="Q857:Q920" si="132">IF(M857&lt;&gt;"",IF(O857&lt;&gt;0,O857,P857),0)</f>
        <v>956394</v>
      </c>
      <c r="R857" s="8">
        <f>Table1[[#This Row],[Số còn phải thu ĐK]]+Table1[[#This Row],[Giá Trị HD sau CK]]-Table1[[#This Row],[Số tiền đã thu]]</f>
        <v>0</v>
      </c>
      <c r="S857" s="7">
        <f>IF(Table1[[#This Row],[Ngày hóa đơn]]&lt;&gt;"",Table1[[#This Row],[Ngày hóa đơn]],Table1[[#This Row],[Ngày hạch toán]])</f>
        <v>45763</v>
      </c>
      <c r="T857" s="8"/>
      <c r="U857" s="7">
        <f>IF(Table1[[#This Row],[Ngày tính CN]]="","",S857+T857)</f>
        <v>45763</v>
      </c>
      <c r="V857" s="71">
        <f ca="1">IF(Table1[[#This Row],[Hạn thanh toán]]="","",IF((U857-NOW())&lt;0,0,(U857-NOW())))</f>
        <v>0</v>
      </c>
      <c r="W857" s="69"/>
      <c r="X857" s="65" t="str">
        <f t="shared" ca="1" si="131"/>
        <v/>
      </c>
      <c r="Y857" s="65" t="str">
        <f t="shared" si="128"/>
        <v>Đã thanh toán</v>
      </c>
      <c r="Z857" s="250">
        <f>Table1[[#This Row],[Hạn thanh toán]]</f>
        <v>45763</v>
      </c>
      <c r="AA857" s="250">
        <f>Table1[[#This Row],[Ngày Thanh toán]]</f>
        <v>45797</v>
      </c>
      <c r="AD857" s="3" t="str">
        <f>IF(Table1[[#This Row],[Mã khách hàng]]="","",VLOOKUP($A857,Ma_KH!$A:$Q,Ma_KH!O$1,0))</f>
        <v>EASY</v>
      </c>
      <c r="AE857" s="3" t="str">
        <f>IF(Table1[[#This Row],[Mã khách hàng]]="","",VLOOKUP($A857,Ma_KH!$A:$Q,Ma_KH!P$1,0))</f>
        <v>CÔNG TY CỔ PHẦN THƯƠNG MẠI VÀ DỊCH VỤ EASYMART</v>
      </c>
      <c r="AF857" s="3" t="str">
        <f>VLOOKUP(A857,Ma_KH!A:Q,Ma_KH!J$1,0)</f>
        <v>Đỗ Minh Quang</v>
      </c>
    </row>
    <row r="858" spans="1:32" ht="16.5">
      <c r="A858" s="78" t="s">
        <v>112</v>
      </c>
      <c r="B858" s="78"/>
      <c r="C858" s="88">
        <v>45769</v>
      </c>
      <c r="D858" s="89" t="s">
        <v>1511</v>
      </c>
      <c r="E858" s="88"/>
      <c r="F858" s="81"/>
      <c r="G858" s="81" t="s">
        <v>1512</v>
      </c>
      <c r="H858" s="69">
        <v>0</v>
      </c>
      <c r="I858" s="69">
        <v>0</v>
      </c>
      <c r="J858" s="69">
        <f>(Table1[[#This Row],[Tiền hàng]]-Table1[[#This Row],[Tiền chiết khấu]])*8%</f>
        <v>0</v>
      </c>
      <c r="K858" s="69">
        <v>109670</v>
      </c>
      <c r="L858" s="8" t="s">
        <v>17</v>
      </c>
      <c r="M858" s="161">
        <v>45797</v>
      </c>
      <c r="N858" s="162" t="s">
        <v>4401</v>
      </c>
      <c r="O858" s="69">
        <f>IF(Table1[[#This Row],[Phân loại]]="Tồn đầu kỳ",Table1[[#This Row],[Tổng giá trị]],0)</f>
        <v>0</v>
      </c>
      <c r="P858" s="8">
        <f>IF(Table1[[#This Row],[Số còn phải thu ĐK]]&lt;&gt;0,0,IF(Table1[[#This Row],[Phân loại]]="Bán hàng",Table1[[#This Row],[Tổng giá trị]],-Table1[[#This Row],[Tổng giá trị]]))</f>
        <v>-109670</v>
      </c>
      <c r="Q858" s="18">
        <f t="shared" si="132"/>
        <v>-109670</v>
      </c>
      <c r="R858" s="8">
        <f>Table1[[#This Row],[Số còn phải thu ĐK]]+Table1[[#This Row],[Giá Trị HD sau CK]]-Table1[[#This Row],[Số tiền đã thu]]</f>
        <v>0</v>
      </c>
      <c r="S858" s="7">
        <f>IF(Table1[[#This Row],[Ngày hóa đơn]]&lt;&gt;"",Table1[[#This Row],[Ngày hóa đơn]],Table1[[#This Row],[Ngày hạch toán]])</f>
        <v>45769</v>
      </c>
      <c r="T858" s="8"/>
      <c r="U858" s="7">
        <f>IF(Table1[[#This Row],[Ngày tính CN]]="","",S858+T858)</f>
        <v>45769</v>
      </c>
      <c r="V858" s="71">
        <f ca="1">IF(Table1[[#This Row],[Hạn thanh toán]]="","",IF((U858-NOW())&lt;0,0,(U858-NOW())))</f>
        <v>0</v>
      </c>
      <c r="W858" s="69"/>
      <c r="X858" s="65" t="str">
        <f t="shared" ca="1" si="131"/>
        <v/>
      </c>
      <c r="Y858" s="65" t="str">
        <f t="shared" si="128"/>
        <v>Đã thanh toán</v>
      </c>
      <c r="Z858" s="250">
        <f>Table1[[#This Row],[Hạn thanh toán]]</f>
        <v>45769</v>
      </c>
      <c r="AA858" s="250">
        <f>Table1[[#This Row],[Ngày Thanh toán]]</f>
        <v>45797</v>
      </c>
      <c r="AD858" s="3" t="str">
        <f>IF(Table1[[#This Row],[Mã khách hàng]]="","",VLOOKUP($A858,Ma_KH!$A:$Q,Ma_KH!O$1,0))</f>
        <v>EASY</v>
      </c>
      <c r="AE858" s="3" t="str">
        <f>IF(Table1[[#This Row],[Mã khách hàng]]="","",VLOOKUP($A858,Ma_KH!$A:$Q,Ma_KH!P$1,0))</f>
        <v>CÔNG TY CỔ PHẦN THƯƠNG MẠI VÀ DỊCH VỤ EASYMART</v>
      </c>
      <c r="AF858" s="3" t="str">
        <f>VLOOKUP(A858,Ma_KH!A:Q,Ma_KH!J$1,0)</f>
        <v>Đỗ Minh Quang</v>
      </c>
    </row>
    <row r="859" spans="1:32" ht="16.5">
      <c r="A859" s="78" t="s">
        <v>112</v>
      </c>
      <c r="B859" s="78"/>
      <c r="C859" s="88">
        <v>45770</v>
      </c>
      <c r="D859" s="89" t="s">
        <v>1513</v>
      </c>
      <c r="E859" s="88">
        <v>45770</v>
      </c>
      <c r="F859" s="81" t="s">
        <v>1514</v>
      </c>
      <c r="G859" s="81" t="s">
        <v>1449</v>
      </c>
      <c r="H859" s="69">
        <v>563952</v>
      </c>
      <c r="I859" s="69">
        <v>0</v>
      </c>
      <c r="J859" s="69">
        <f>(Table1[[#This Row],[Tiền hàng]]-Table1[[#This Row],[Tiền chiết khấu]])*8%</f>
        <v>45116.160000000003</v>
      </c>
      <c r="K859" s="69">
        <v>609068</v>
      </c>
      <c r="L859" s="8" t="s">
        <v>24</v>
      </c>
      <c r="M859" s="161">
        <v>45797</v>
      </c>
      <c r="N859" s="162" t="s">
        <v>4401</v>
      </c>
      <c r="O859" s="69">
        <f>IF(Table1[[#This Row],[Phân loại]]="Tồn đầu kỳ",Table1[[#This Row],[Tổng giá trị]],0)</f>
        <v>0</v>
      </c>
      <c r="P859" s="8">
        <f>IF(Table1[[#This Row],[Số còn phải thu ĐK]]&lt;&gt;0,0,IF(Table1[[#This Row],[Phân loại]]="Bán hàng",Table1[[#This Row],[Tổng giá trị]],-Table1[[#This Row],[Tổng giá trị]]))</f>
        <v>609068</v>
      </c>
      <c r="Q859" s="18">
        <f t="shared" si="132"/>
        <v>609068</v>
      </c>
      <c r="R859" s="8">
        <f>Table1[[#This Row],[Số còn phải thu ĐK]]+Table1[[#This Row],[Giá Trị HD sau CK]]-Table1[[#This Row],[Số tiền đã thu]]</f>
        <v>0</v>
      </c>
      <c r="S859" s="7">
        <f>IF(Table1[[#This Row],[Ngày hóa đơn]]&lt;&gt;"",Table1[[#This Row],[Ngày hóa đơn]],Table1[[#This Row],[Ngày hạch toán]])</f>
        <v>45770</v>
      </c>
      <c r="T859" s="8"/>
      <c r="U859" s="7">
        <f>IF(Table1[[#This Row],[Ngày tính CN]]="","",S859+T859)</f>
        <v>45770</v>
      </c>
      <c r="V859" s="71">
        <f ca="1">IF(Table1[[#This Row],[Hạn thanh toán]]="","",IF((U859-NOW())&lt;0,0,(U859-NOW())))</f>
        <v>0</v>
      </c>
      <c r="W859" s="69"/>
      <c r="X859" s="65" t="str">
        <f t="shared" ca="1" si="131"/>
        <v/>
      </c>
      <c r="Y859" s="65" t="str">
        <f t="shared" si="128"/>
        <v>Đã thanh toán</v>
      </c>
      <c r="Z859" s="250">
        <f>Table1[[#This Row],[Hạn thanh toán]]</f>
        <v>45770</v>
      </c>
      <c r="AA859" s="250">
        <f>Table1[[#This Row],[Ngày Thanh toán]]</f>
        <v>45797</v>
      </c>
      <c r="AD859" s="3" t="str">
        <f>IF(Table1[[#This Row],[Mã khách hàng]]="","",VLOOKUP($A859,Ma_KH!$A:$Q,Ma_KH!O$1,0))</f>
        <v>EASY</v>
      </c>
      <c r="AE859" s="3" t="str">
        <f>IF(Table1[[#This Row],[Mã khách hàng]]="","",VLOOKUP($A859,Ma_KH!$A:$Q,Ma_KH!P$1,0))</f>
        <v>CÔNG TY CỔ PHẦN THƯƠNG MẠI VÀ DỊCH VỤ EASYMART</v>
      </c>
      <c r="AF859" s="3" t="str">
        <f>VLOOKUP(A859,Ma_KH!A:Q,Ma_KH!J$1,0)</f>
        <v>Đỗ Minh Quang</v>
      </c>
    </row>
    <row r="860" spans="1:32" ht="16.5">
      <c r="A860" s="78" t="s">
        <v>112</v>
      </c>
      <c r="B860" s="78"/>
      <c r="C860" s="88">
        <v>45770</v>
      </c>
      <c r="D860" s="89" t="s">
        <v>1515</v>
      </c>
      <c r="E860" s="88">
        <v>45770</v>
      </c>
      <c r="F860" s="81" t="s">
        <v>1516</v>
      </c>
      <c r="G860" s="81" t="s">
        <v>1437</v>
      </c>
      <c r="H860" s="69">
        <v>1301607</v>
      </c>
      <c r="I860" s="69">
        <v>0</v>
      </c>
      <c r="J860" s="69">
        <f>(Table1[[#This Row],[Tiền hàng]]-Table1[[#This Row],[Tiền chiết khấu]])*8%</f>
        <v>104128.56</v>
      </c>
      <c r="K860" s="69">
        <v>1405736</v>
      </c>
      <c r="L860" s="8" t="s">
        <v>24</v>
      </c>
      <c r="M860" s="161">
        <v>45797</v>
      </c>
      <c r="N860" s="162" t="s">
        <v>4401</v>
      </c>
      <c r="O860" s="69">
        <f>IF(Table1[[#This Row],[Phân loại]]="Tồn đầu kỳ",Table1[[#This Row],[Tổng giá trị]],0)</f>
        <v>0</v>
      </c>
      <c r="P860" s="8">
        <f>IF(Table1[[#This Row],[Số còn phải thu ĐK]]&lt;&gt;0,0,IF(Table1[[#This Row],[Phân loại]]="Bán hàng",Table1[[#This Row],[Tổng giá trị]],-Table1[[#This Row],[Tổng giá trị]]))</f>
        <v>1405736</v>
      </c>
      <c r="Q860" s="18">
        <f t="shared" si="132"/>
        <v>1405736</v>
      </c>
      <c r="R860" s="8">
        <f>Table1[[#This Row],[Số còn phải thu ĐK]]+Table1[[#This Row],[Giá Trị HD sau CK]]-Table1[[#This Row],[Số tiền đã thu]]</f>
        <v>0</v>
      </c>
      <c r="S860" s="7">
        <f>IF(Table1[[#This Row],[Ngày hóa đơn]]&lt;&gt;"",Table1[[#This Row],[Ngày hóa đơn]],Table1[[#This Row],[Ngày hạch toán]])</f>
        <v>45770</v>
      </c>
      <c r="T860" s="8"/>
      <c r="U860" s="7">
        <f>IF(Table1[[#This Row],[Ngày tính CN]]="","",S860+T860)</f>
        <v>45770</v>
      </c>
      <c r="V860" s="71">
        <f ca="1">IF(Table1[[#This Row],[Hạn thanh toán]]="","",IF((U860-NOW())&lt;0,0,(U860-NOW())))</f>
        <v>0</v>
      </c>
      <c r="W860" s="69"/>
      <c r="X860" s="65" t="str">
        <f t="shared" ca="1" si="131"/>
        <v/>
      </c>
      <c r="Y860" s="65" t="str">
        <f t="shared" si="128"/>
        <v>Đã thanh toán</v>
      </c>
      <c r="Z860" s="250">
        <f>Table1[[#This Row],[Hạn thanh toán]]</f>
        <v>45770</v>
      </c>
      <c r="AA860" s="250">
        <f>Table1[[#This Row],[Ngày Thanh toán]]</f>
        <v>45797</v>
      </c>
      <c r="AD860" s="3" t="str">
        <f>IF(Table1[[#This Row],[Mã khách hàng]]="","",VLOOKUP($A860,Ma_KH!$A:$Q,Ma_KH!O$1,0))</f>
        <v>EASY</v>
      </c>
      <c r="AE860" s="3" t="str">
        <f>IF(Table1[[#This Row],[Mã khách hàng]]="","",VLOOKUP($A860,Ma_KH!$A:$Q,Ma_KH!P$1,0))</f>
        <v>CÔNG TY CỔ PHẦN THƯƠNG MẠI VÀ DỊCH VỤ EASYMART</v>
      </c>
      <c r="AF860" s="3" t="str">
        <f>VLOOKUP(A860,Ma_KH!A:Q,Ma_KH!J$1,0)</f>
        <v>Đỗ Minh Quang</v>
      </c>
    </row>
    <row r="861" spans="1:32" ht="16.5">
      <c r="A861" s="78" t="s">
        <v>112</v>
      </c>
      <c r="B861" s="78"/>
      <c r="C861" s="88">
        <v>45770</v>
      </c>
      <c r="D861" s="89" t="s">
        <v>1517</v>
      </c>
      <c r="E861" s="88">
        <v>45770</v>
      </c>
      <c r="F861" s="81" t="s">
        <v>1518</v>
      </c>
      <c r="G861" s="81" t="s">
        <v>1440</v>
      </c>
      <c r="H861" s="69">
        <v>352470</v>
      </c>
      <c r="I861" s="69">
        <v>0</v>
      </c>
      <c r="J861" s="69">
        <f>(Table1[[#This Row],[Tiền hàng]]-Table1[[#This Row],[Tiền chiết khấu]])*8%</f>
        <v>28197.600000000002</v>
      </c>
      <c r="K861" s="69">
        <v>380668</v>
      </c>
      <c r="L861" s="8" t="s">
        <v>24</v>
      </c>
      <c r="M861" s="161">
        <v>45797</v>
      </c>
      <c r="N861" s="162" t="s">
        <v>4401</v>
      </c>
      <c r="O861" s="69">
        <f>IF(Table1[[#This Row],[Phân loại]]="Tồn đầu kỳ",Table1[[#This Row],[Tổng giá trị]],0)</f>
        <v>0</v>
      </c>
      <c r="P861" s="8">
        <f>IF(Table1[[#This Row],[Số còn phải thu ĐK]]&lt;&gt;0,0,IF(Table1[[#This Row],[Phân loại]]="Bán hàng",Table1[[#This Row],[Tổng giá trị]],-Table1[[#This Row],[Tổng giá trị]]))</f>
        <v>380668</v>
      </c>
      <c r="Q861" s="18">
        <f t="shared" si="132"/>
        <v>380668</v>
      </c>
      <c r="R861" s="8">
        <f>Table1[[#This Row],[Số còn phải thu ĐK]]+Table1[[#This Row],[Giá Trị HD sau CK]]-Table1[[#This Row],[Số tiền đã thu]]</f>
        <v>0</v>
      </c>
      <c r="S861" s="7">
        <f>IF(Table1[[#This Row],[Ngày hóa đơn]]&lt;&gt;"",Table1[[#This Row],[Ngày hóa đơn]],Table1[[#This Row],[Ngày hạch toán]])</f>
        <v>45770</v>
      </c>
      <c r="T861" s="8"/>
      <c r="U861" s="7">
        <f>IF(Table1[[#This Row],[Ngày tính CN]]="","",S861+T861)</f>
        <v>45770</v>
      </c>
      <c r="V861" s="71">
        <f ca="1">IF(Table1[[#This Row],[Hạn thanh toán]]="","",IF((U861-NOW())&lt;0,0,(U861-NOW())))</f>
        <v>0</v>
      </c>
      <c r="W861" s="69"/>
      <c r="X861" s="65" t="str">
        <f t="shared" ca="1" si="131"/>
        <v/>
      </c>
      <c r="Y861" s="65" t="str">
        <f t="shared" si="128"/>
        <v>Đã thanh toán</v>
      </c>
      <c r="Z861" s="250">
        <f>Table1[[#This Row],[Hạn thanh toán]]</f>
        <v>45770</v>
      </c>
      <c r="AA861" s="250">
        <f>Table1[[#This Row],[Ngày Thanh toán]]</f>
        <v>45797</v>
      </c>
      <c r="AD861" s="3" t="str">
        <f>IF(Table1[[#This Row],[Mã khách hàng]]="","",VLOOKUP($A861,Ma_KH!$A:$Q,Ma_KH!O$1,0))</f>
        <v>EASY</v>
      </c>
      <c r="AE861" s="3" t="str">
        <f>IF(Table1[[#This Row],[Mã khách hàng]]="","",VLOOKUP($A861,Ma_KH!$A:$Q,Ma_KH!P$1,0))</f>
        <v>CÔNG TY CỔ PHẦN THƯƠNG MẠI VÀ DỊCH VỤ EASYMART</v>
      </c>
      <c r="AF861" s="3" t="str">
        <f>VLOOKUP(A861,Ma_KH!A:Q,Ma_KH!J$1,0)</f>
        <v>Đỗ Minh Quang</v>
      </c>
    </row>
    <row r="862" spans="1:32" ht="16.5">
      <c r="A862" s="78" t="s">
        <v>112</v>
      </c>
      <c r="B862" s="78"/>
      <c r="C862" s="88">
        <v>45770</v>
      </c>
      <c r="D862" s="89" t="s">
        <v>1519</v>
      </c>
      <c r="E862" s="88">
        <v>45770</v>
      </c>
      <c r="F862" s="81" t="s">
        <v>1520</v>
      </c>
      <c r="G862" s="81" t="s">
        <v>1500</v>
      </c>
      <c r="H862" s="69">
        <v>549156</v>
      </c>
      <c r="I862" s="69">
        <v>0</v>
      </c>
      <c r="J862" s="69">
        <f>(Table1[[#This Row],[Tiền hàng]]-Table1[[#This Row],[Tiền chiết khấu]])*8%</f>
        <v>43932.480000000003</v>
      </c>
      <c r="K862" s="69">
        <v>593088</v>
      </c>
      <c r="L862" s="8" t="s">
        <v>24</v>
      </c>
      <c r="M862" s="161">
        <v>45797</v>
      </c>
      <c r="N862" s="162" t="s">
        <v>4401</v>
      </c>
      <c r="O862" s="69">
        <f>IF(Table1[[#This Row],[Phân loại]]="Tồn đầu kỳ",Table1[[#This Row],[Tổng giá trị]],0)</f>
        <v>0</v>
      </c>
      <c r="P862" s="8">
        <f>IF(Table1[[#This Row],[Số còn phải thu ĐK]]&lt;&gt;0,0,IF(Table1[[#This Row],[Phân loại]]="Bán hàng",Table1[[#This Row],[Tổng giá trị]],-Table1[[#This Row],[Tổng giá trị]]))</f>
        <v>593088</v>
      </c>
      <c r="Q862" s="18">
        <f t="shared" si="132"/>
        <v>593088</v>
      </c>
      <c r="R862" s="8">
        <f>Table1[[#This Row],[Số còn phải thu ĐK]]+Table1[[#This Row],[Giá Trị HD sau CK]]-Table1[[#This Row],[Số tiền đã thu]]</f>
        <v>0</v>
      </c>
      <c r="S862" s="7">
        <f>IF(Table1[[#This Row],[Ngày hóa đơn]]&lt;&gt;"",Table1[[#This Row],[Ngày hóa đơn]],Table1[[#This Row],[Ngày hạch toán]])</f>
        <v>45770</v>
      </c>
      <c r="T862" s="8"/>
      <c r="U862" s="7">
        <f>IF(Table1[[#This Row],[Ngày tính CN]]="","",S862+T862)</f>
        <v>45770</v>
      </c>
      <c r="V862" s="71">
        <f ca="1">IF(Table1[[#This Row],[Hạn thanh toán]]="","",IF((U862-NOW())&lt;0,0,(U862-NOW())))</f>
        <v>0</v>
      </c>
      <c r="W862" s="69"/>
      <c r="X862" s="65" t="str">
        <f t="shared" ca="1" si="131"/>
        <v/>
      </c>
      <c r="Y862" s="65" t="str">
        <f t="shared" si="128"/>
        <v>Đã thanh toán</v>
      </c>
      <c r="Z862" s="250">
        <f>Table1[[#This Row],[Hạn thanh toán]]</f>
        <v>45770</v>
      </c>
      <c r="AA862" s="250">
        <f>Table1[[#This Row],[Ngày Thanh toán]]</f>
        <v>45797</v>
      </c>
      <c r="AD862" s="3" t="str">
        <f>IF(Table1[[#This Row],[Mã khách hàng]]="","",VLOOKUP($A862,Ma_KH!$A:$Q,Ma_KH!O$1,0))</f>
        <v>EASY</v>
      </c>
      <c r="AE862" s="3" t="str">
        <f>IF(Table1[[#This Row],[Mã khách hàng]]="","",VLOOKUP($A862,Ma_KH!$A:$Q,Ma_KH!P$1,0))</f>
        <v>CÔNG TY CỔ PHẦN THƯƠNG MẠI VÀ DỊCH VỤ EASYMART</v>
      </c>
      <c r="AF862" s="3" t="str">
        <f>VLOOKUP(A862,Ma_KH!A:Q,Ma_KH!J$1,0)</f>
        <v>Đỗ Minh Quang</v>
      </c>
    </row>
    <row r="863" spans="1:32" ht="16.5">
      <c r="A863" s="78" t="s">
        <v>112</v>
      </c>
      <c r="B863" s="78"/>
      <c r="C863" s="88">
        <v>45780</v>
      </c>
      <c r="D863" s="89" t="s">
        <v>1521</v>
      </c>
      <c r="E863" s="88"/>
      <c r="F863" s="81"/>
      <c r="G863" s="81" t="s">
        <v>1522</v>
      </c>
      <c r="H863" s="69">
        <v>0</v>
      </c>
      <c r="I863" s="69">
        <v>0</v>
      </c>
      <c r="J863" s="69">
        <f>(Table1[[#This Row],[Tiền hàng]]-Table1[[#This Row],[Tiền chiết khấu]])*8%</f>
        <v>0</v>
      </c>
      <c r="K863" s="69">
        <v>230291</v>
      </c>
      <c r="L863" s="8" t="s">
        <v>17</v>
      </c>
      <c r="M863" s="161">
        <v>45797</v>
      </c>
      <c r="N863" s="162" t="s">
        <v>4401</v>
      </c>
      <c r="O863" s="69">
        <f>IF(Table1[[#This Row],[Phân loại]]="Tồn đầu kỳ",Table1[[#This Row],[Tổng giá trị]],0)</f>
        <v>0</v>
      </c>
      <c r="P863" s="8">
        <f>IF(Table1[[#This Row],[Số còn phải thu ĐK]]&lt;&gt;0,0,IF(Table1[[#This Row],[Phân loại]]="Bán hàng",Table1[[#This Row],[Tổng giá trị]],-Table1[[#This Row],[Tổng giá trị]]))</f>
        <v>-230291</v>
      </c>
      <c r="Q863" s="18">
        <f t="shared" si="132"/>
        <v>-230291</v>
      </c>
      <c r="R863" s="8">
        <f>Table1[[#This Row],[Số còn phải thu ĐK]]+Table1[[#This Row],[Giá Trị HD sau CK]]-Table1[[#This Row],[Số tiền đã thu]]</f>
        <v>0</v>
      </c>
      <c r="S863" s="7">
        <f>IF(Table1[[#This Row],[Ngày hóa đơn]]&lt;&gt;"",Table1[[#This Row],[Ngày hóa đơn]],Table1[[#This Row],[Ngày hạch toán]])</f>
        <v>45780</v>
      </c>
      <c r="T863" s="8"/>
      <c r="U863" s="7">
        <f>IF(Table1[[#This Row],[Ngày tính CN]]="","",S863+T863)</f>
        <v>45780</v>
      </c>
      <c r="V863" s="71">
        <f ca="1">IF(Table1[[#This Row],[Hạn thanh toán]]="","",IF((U863-NOW())&lt;0,0,(U863-NOW())))</f>
        <v>0</v>
      </c>
      <c r="W863" s="69"/>
      <c r="X863" s="65" t="str">
        <f t="shared" ca="1" si="131"/>
        <v/>
      </c>
      <c r="Y863" s="65" t="str">
        <f t="shared" ref="Y863:Y926" si="133">IF(R863=0,"Đã thanh toán",IF(X863="","",IF(X863&lt;=0,"Chưa đến hạn thanh toán",IF(X863&lt;=30,"Nợ quá hạn 30 ngày",IF(X863&lt;=60,"Nợ quá hạn từ 30 ngày đến 60 ngày",IF(X863&lt;=90,"Nợ quá hạn từ 60 ngày đến 90 ngày",IF(X863&lt;=120,"Nợ quá hạn từ 90 ngày đến 120 ngày","Nợ quá hạn hơn 120 ngày có khả năng mất thanh toán")))))))</f>
        <v>Đã thanh toán</v>
      </c>
      <c r="Z863" s="250">
        <f>Table1[[#This Row],[Hạn thanh toán]]</f>
        <v>45780</v>
      </c>
      <c r="AA863" s="250">
        <f>Table1[[#This Row],[Ngày Thanh toán]]</f>
        <v>45797</v>
      </c>
      <c r="AD863" s="3" t="str">
        <f>IF(Table1[[#This Row],[Mã khách hàng]]="","",VLOOKUP($A863,Ma_KH!$A:$Q,Ma_KH!O$1,0))</f>
        <v>EASY</v>
      </c>
      <c r="AE863" s="3" t="str">
        <f>IF(Table1[[#This Row],[Mã khách hàng]]="","",VLOOKUP($A863,Ma_KH!$A:$Q,Ma_KH!P$1,0))</f>
        <v>CÔNG TY CỔ PHẦN THƯƠNG MẠI VÀ DỊCH VỤ EASYMART</v>
      </c>
      <c r="AF863" s="3" t="str">
        <f>VLOOKUP(A863,Ma_KH!A:Q,Ma_KH!J$1,0)</f>
        <v>Đỗ Minh Quang</v>
      </c>
    </row>
    <row r="864" spans="1:32" ht="16.5">
      <c r="A864" s="78" t="s">
        <v>112</v>
      </c>
      <c r="B864" s="78"/>
      <c r="C864" s="88">
        <v>45784</v>
      </c>
      <c r="D864" s="89" t="s">
        <v>1523</v>
      </c>
      <c r="E864" s="88">
        <v>45784</v>
      </c>
      <c r="F864" s="81" t="s">
        <v>1524</v>
      </c>
      <c r="G864" s="81" t="s">
        <v>1449</v>
      </c>
      <c r="H864" s="69">
        <v>484950</v>
      </c>
      <c r="I864" s="69">
        <v>0</v>
      </c>
      <c r="J864" s="69">
        <f>(Table1[[#This Row],[Tiền hàng]]-Table1[[#This Row],[Tiền chiết khấu]])*8%</f>
        <v>38796</v>
      </c>
      <c r="K864" s="69">
        <v>523746</v>
      </c>
      <c r="L864" s="8" t="s">
        <v>24</v>
      </c>
      <c r="M864" s="161">
        <v>45828</v>
      </c>
      <c r="N864" s="162" t="s">
        <v>4402</v>
      </c>
      <c r="O864" s="69">
        <f>IF(Table1[[#This Row],[Phân loại]]="Tồn đầu kỳ",Table1[[#This Row],[Tổng giá trị]],0)</f>
        <v>0</v>
      </c>
      <c r="P864" s="8">
        <f>IF(Table1[[#This Row],[Số còn phải thu ĐK]]&lt;&gt;0,0,IF(Table1[[#This Row],[Phân loại]]="Bán hàng",Table1[[#This Row],[Tổng giá trị]],-Table1[[#This Row],[Tổng giá trị]]))</f>
        <v>523746</v>
      </c>
      <c r="Q864" s="18">
        <f t="shared" si="132"/>
        <v>523746</v>
      </c>
      <c r="R864" s="8">
        <f>Table1[[#This Row],[Số còn phải thu ĐK]]+Table1[[#This Row],[Giá Trị HD sau CK]]-Table1[[#This Row],[Số tiền đã thu]]</f>
        <v>0</v>
      </c>
      <c r="S864" s="7">
        <f>IF(Table1[[#This Row],[Ngày hóa đơn]]&lt;&gt;"",Table1[[#This Row],[Ngày hóa đơn]],Table1[[#This Row],[Ngày hạch toán]])</f>
        <v>45784</v>
      </c>
      <c r="T864" s="8"/>
      <c r="U864" s="7">
        <f>IF(Table1[[#This Row],[Ngày tính CN]]="","",S864+T864)</f>
        <v>45784</v>
      </c>
      <c r="V864" s="71">
        <f ca="1">IF(Table1[[#This Row],[Hạn thanh toán]]="","",IF((U864-NOW())&lt;0,0,(U864-NOW())))</f>
        <v>0</v>
      </c>
      <c r="W864" s="69"/>
      <c r="X864" s="65" t="str">
        <f t="shared" ca="1" si="131"/>
        <v/>
      </c>
      <c r="Y864" s="65" t="str">
        <f t="shared" si="133"/>
        <v>Đã thanh toán</v>
      </c>
      <c r="Z864" s="250">
        <f>Table1[[#This Row],[Hạn thanh toán]]</f>
        <v>45784</v>
      </c>
      <c r="AA864" s="250">
        <f>Table1[[#This Row],[Ngày Thanh toán]]</f>
        <v>45828</v>
      </c>
      <c r="AD864" s="3" t="str">
        <f>IF(Table1[[#This Row],[Mã khách hàng]]="","",VLOOKUP($A864,Ma_KH!$A:$Q,Ma_KH!O$1,0))</f>
        <v>EASY</v>
      </c>
      <c r="AE864" s="3" t="str">
        <f>IF(Table1[[#This Row],[Mã khách hàng]]="","",VLOOKUP($A864,Ma_KH!$A:$Q,Ma_KH!P$1,0))</f>
        <v>CÔNG TY CỔ PHẦN THƯƠNG MẠI VÀ DỊCH VỤ EASYMART</v>
      </c>
      <c r="AF864" s="3" t="str">
        <f>VLOOKUP(A864,Ma_KH!A:Q,Ma_KH!J$1,0)</f>
        <v>Đỗ Minh Quang</v>
      </c>
    </row>
    <row r="865" spans="1:32" ht="16.5">
      <c r="A865" s="78" t="s">
        <v>112</v>
      </c>
      <c r="B865" s="78"/>
      <c r="C865" s="88">
        <v>45784</v>
      </c>
      <c r="D865" s="89" t="s">
        <v>1525</v>
      </c>
      <c r="E865" s="88">
        <v>45784</v>
      </c>
      <c r="F865" s="81" t="s">
        <v>1526</v>
      </c>
      <c r="G865" s="81" t="s">
        <v>1437</v>
      </c>
      <c r="H865" s="69">
        <v>974261</v>
      </c>
      <c r="I865" s="69">
        <v>0</v>
      </c>
      <c r="J865" s="69">
        <f>(Table1[[#This Row],[Tiền hàng]]-Table1[[#This Row],[Tiền chiết khấu]])*8%</f>
        <v>77940.88</v>
      </c>
      <c r="K865" s="69">
        <v>1052202</v>
      </c>
      <c r="L865" s="8" t="s">
        <v>24</v>
      </c>
      <c r="M865" s="161">
        <v>45828</v>
      </c>
      <c r="N865" s="162" t="s">
        <v>4402</v>
      </c>
      <c r="O865" s="69">
        <f>IF(Table1[[#This Row],[Phân loại]]="Tồn đầu kỳ",Table1[[#This Row],[Tổng giá trị]],0)</f>
        <v>0</v>
      </c>
      <c r="P865" s="8">
        <f>IF(Table1[[#This Row],[Số còn phải thu ĐK]]&lt;&gt;0,0,IF(Table1[[#This Row],[Phân loại]]="Bán hàng",Table1[[#This Row],[Tổng giá trị]],-Table1[[#This Row],[Tổng giá trị]]))</f>
        <v>1052202</v>
      </c>
      <c r="Q865" s="18">
        <f t="shared" si="132"/>
        <v>1052202</v>
      </c>
      <c r="R865" s="8">
        <f>Table1[[#This Row],[Số còn phải thu ĐK]]+Table1[[#This Row],[Giá Trị HD sau CK]]-Table1[[#This Row],[Số tiền đã thu]]</f>
        <v>0</v>
      </c>
      <c r="S865" s="7">
        <f>IF(Table1[[#This Row],[Ngày hóa đơn]]&lt;&gt;"",Table1[[#This Row],[Ngày hóa đơn]],Table1[[#This Row],[Ngày hạch toán]])</f>
        <v>45784</v>
      </c>
      <c r="T865" s="8"/>
      <c r="U865" s="7">
        <f>IF(Table1[[#This Row],[Ngày tính CN]]="","",S865+T865)</f>
        <v>45784</v>
      </c>
      <c r="V865" s="71">
        <f ca="1">IF(Table1[[#This Row],[Hạn thanh toán]]="","",IF((U865-NOW())&lt;0,0,(U865-NOW())))</f>
        <v>0</v>
      </c>
      <c r="W865" s="69"/>
      <c r="X865" s="65" t="str">
        <f t="shared" ca="1" si="131"/>
        <v/>
      </c>
      <c r="Y865" s="65" t="str">
        <f t="shared" si="133"/>
        <v>Đã thanh toán</v>
      </c>
      <c r="Z865" s="250">
        <f>Table1[[#This Row],[Hạn thanh toán]]</f>
        <v>45784</v>
      </c>
      <c r="AA865" s="250">
        <f>Table1[[#This Row],[Ngày Thanh toán]]</f>
        <v>45828</v>
      </c>
      <c r="AD865" s="3" t="str">
        <f>IF(Table1[[#This Row],[Mã khách hàng]]="","",VLOOKUP($A865,Ma_KH!$A:$Q,Ma_KH!O$1,0))</f>
        <v>EASY</v>
      </c>
      <c r="AE865" s="3" t="str">
        <f>IF(Table1[[#This Row],[Mã khách hàng]]="","",VLOOKUP($A865,Ma_KH!$A:$Q,Ma_KH!P$1,0))</f>
        <v>CÔNG TY CỔ PHẦN THƯƠNG MẠI VÀ DỊCH VỤ EASYMART</v>
      </c>
      <c r="AF865" s="3" t="str">
        <f>VLOOKUP(A865,Ma_KH!A:Q,Ma_KH!J$1,0)</f>
        <v>Đỗ Minh Quang</v>
      </c>
    </row>
    <row r="866" spans="1:32" ht="16.5">
      <c r="A866" s="78" t="s">
        <v>112</v>
      </c>
      <c r="B866" s="78"/>
      <c r="C866" s="88">
        <v>45784</v>
      </c>
      <c r="D866" s="89" t="s">
        <v>1527</v>
      </c>
      <c r="E866" s="88">
        <v>45784</v>
      </c>
      <c r="F866" s="81" t="s">
        <v>1528</v>
      </c>
      <c r="G866" s="81" t="s">
        <v>1440</v>
      </c>
      <c r="H866" s="69">
        <v>487660</v>
      </c>
      <c r="I866" s="69">
        <v>0</v>
      </c>
      <c r="J866" s="69">
        <f>(Table1[[#This Row],[Tiền hàng]]-Table1[[#This Row],[Tiền chiết khấu]])*8%</f>
        <v>39012.800000000003</v>
      </c>
      <c r="K866" s="69">
        <v>526673</v>
      </c>
      <c r="L866" s="8" t="s">
        <v>24</v>
      </c>
      <c r="M866" s="161">
        <v>45828</v>
      </c>
      <c r="N866" s="162" t="s">
        <v>4402</v>
      </c>
      <c r="O866" s="69">
        <f>IF(Table1[[#This Row],[Phân loại]]="Tồn đầu kỳ",Table1[[#This Row],[Tổng giá trị]],0)</f>
        <v>0</v>
      </c>
      <c r="P866" s="8">
        <f>IF(Table1[[#This Row],[Số còn phải thu ĐK]]&lt;&gt;0,0,IF(Table1[[#This Row],[Phân loại]]="Bán hàng",Table1[[#This Row],[Tổng giá trị]],-Table1[[#This Row],[Tổng giá trị]]))</f>
        <v>526673</v>
      </c>
      <c r="Q866" s="18">
        <f t="shared" si="132"/>
        <v>526673</v>
      </c>
      <c r="R866" s="8">
        <f>Table1[[#This Row],[Số còn phải thu ĐK]]+Table1[[#This Row],[Giá Trị HD sau CK]]-Table1[[#This Row],[Số tiền đã thu]]</f>
        <v>0</v>
      </c>
      <c r="S866" s="7">
        <f>IF(Table1[[#This Row],[Ngày hóa đơn]]&lt;&gt;"",Table1[[#This Row],[Ngày hóa đơn]],Table1[[#This Row],[Ngày hạch toán]])</f>
        <v>45784</v>
      </c>
      <c r="T866" s="8"/>
      <c r="U866" s="7">
        <f>IF(Table1[[#This Row],[Ngày tính CN]]="","",S866+T866)</f>
        <v>45784</v>
      </c>
      <c r="V866" s="71">
        <f ca="1">IF(Table1[[#This Row],[Hạn thanh toán]]="","",IF((U866-NOW())&lt;0,0,(U866-NOW())))</f>
        <v>0</v>
      </c>
      <c r="W866" s="69"/>
      <c r="X866" s="65" t="str">
        <f t="shared" ca="1" si="131"/>
        <v/>
      </c>
      <c r="Y866" s="65" t="str">
        <f t="shared" si="133"/>
        <v>Đã thanh toán</v>
      </c>
      <c r="Z866" s="250">
        <f>Table1[[#This Row],[Hạn thanh toán]]</f>
        <v>45784</v>
      </c>
      <c r="AA866" s="250">
        <f>Table1[[#This Row],[Ngày Thanh toán]]</f>
        <v>45828</v>
      </c>
      <c r="AD866" s="3" t="str">
        <f>IF(Table1[[#This Row],[Mã khách hàng]]="","",VLOOKUP($A866,Ma_KH!$A:$Q,Ma_KH!O$1,0))</f>
        <v>EASY</v>
      </c>
      <c r="AE866" s="3" t="str">
        <f>IF(Table1[[#This Row],[Mã khách hàng]]="","",VLOOKUP($A866,Ma_KH!$A:$Q,Ma_KH!P$1,0))</f>
        <v>CÔNG TY CỔ PHẦN THƯƠNG MẠI VÀ DỊCH VỤ EASYMART</v>
      </c>
      <c r="AF866" s="3" t="str">
        <f>VLOOKUP(A866,Ma_KH!A:Q,Ma_KH!J$1,0)</f>
        <v>Đỗ Minh Quang</v>
      </c>
    </row>
    <row r="867" spans="1:32" ht="16.5">
      <c r="A867" s="79" t="s">
        <v>112</v>
      </c>
      <c r="B867" s="79"/>
      <c r="C867" s="90">
        <v>45784</v>
      </c>
      <c r="D867" s="91" t="s">
        <v>1529</v>
      </c>
      <c r="E867" s="90">
        <v>45784</v>
      </c>
      <c r="F867" s="72" t="s">
        <v>1530</v>
      </c>
      <c r="G867" s="72" t="s">
        <v>1500</v>
      </c>
      <c r="H867" s="69">
        <v>502776</v>
      </c>
      <c r="I867" s="69">
        <v>0</v>
      </c>
      <c r="J867" s="69">
        <f>(Table1[[#This Row],[Tiền hàng]]-Table1[[#This Row],[Tiền chiết khấu]])*8%</f>
        <v>40222.080000000002</v>
      </c>
      <c r="K867" s="69">
        <v>542998</v>
      </c>
      <c r="L867" s="8" t="s">
        <v>24</v>
      </c>
      <c r="M867" s="161">
        <v>45828</v>
      </c>
      <c r="N867" s="162" t="s">
        <v>4402</v>
      </c>
      <c r="O867" s="69">
        <f>IF(Table1[[#This Row],[Phân loại]]="Tồn đầu kỳ",Table1[[#This Row],[Tổng giá trị]],0)</f>
        <v>0</v>
      </c>
      <c r="P867" s="8">
        <f>IF(Table1[[#This Row],[Số còn phải thu ĐK]]&lt;&gt;0,0,IF(Table1[[#This Row],[Phân loại]]="Bán hàng",Table1[[#This Row],[Tổng giá trị]],-Table1[[#This Row],[Tổng giá trị]]))</f>
        <v>542998</v>
      </c>
      <c r="Q867" s="18">
        <f t="shared" si="132"/>
        <v>542998</v>
      </c>
      <c r="R867" s="8">
        <f>Table1[[#This Row],[Số còn phải thu ĐK]]+Table1[[#This Row],[Giá Trị HD sau CK]]-Table1[[#This Row],[Số tiền đã thu]]</f>
        <v>0</v>
      </c>
      <c r="S867" s="7">
        <f>IF(Table1[[#This Row],[Ngày hóa đơn]]&lt;&gt;"",Table1[[#This Row],[Ngày hóa đơn]],Table1[[#This Row],[Ngày hạch toán]])</f>
        <v>45784</v>
      </c>
      <c r="T867" s="8"/>
      <c r="U867" s="7">
        <f>IF(Table1[[#This Row],[Ngày tính CN]]="","",S867+T867)</f>
        <v>45784</v>
      </c>
      <c r="V867" s="71">
        <f ca="1">IF(Table1[[#This Row],[Hạn thanh toán]]="","",IF((U867-NOW())&lt;0,0,(U867-NOW())))</f>
        <v>0</v>
      </c>
      <c r="W867" s="69"/>
      <c r="X867" s="65" t="str">
        <f t="shared" ca="1" si="131"/>
        <v/>
      </c>
      <c r="Y867" s="65" t="str">
        <f t="shared" si="133"/>
        <v>Đã thanh toán</v>
      </c>
      <c r="Z867" s="250">
        <f>Table1[[#This Row],[Hạn thanh toán]]</f>
        <v>45784</v>
      </c>
      <c r="AA867" s="250">
        <f>Table1[[#This Row],[Ngày Thanh toán]]</f>
        <v>45828</v>
      </c>
      <c r="AD867" s="3" t="str">
        <f>IF(Table1[[#This Row],[Mã khách hàng]]="","",VLOOKUP($A867,Ma_KH!$A:$Q,Ma_KH!O$1,0))</f>
        <v>EASY</v>
      </c>
      <c r="AE867" s="3" t="str">
        <f>IF(Table1[[#This Row],[Mã khách hàng]]="","",VLOOKUP($A867,Ma_KH!$A:$Q,Ma_KH!P$1,0))</f>
        <v>CÔNG TY CỔ PHẦN THƯƠNG MẠI VÀ DỊCH VỤ EASYMART</v>
      </c>
      <c r="AF867" s="3" t="str">
        <f>VLOOKUP(A867,Ma_KH!A:Q,Ma_KH!J$1,0)</f>
        <v>Đỗ Minh Quang</v>
      </c>
    </row>
    <row r="868" spans="1:32" ht="16.5">
      <c r="A868" s="78" t="s">
        <v>112</v>
      </c>
      <c r="B868" s="78"/>
      <c r="C868" s="88">
        <v>45797</v>
      </c>
      <c r="D868" s="89" t="s">
        <v>1531</v>
      </c>
      <c r="E868" s="88">
        <v>45797</v>
      </c>
      <c r="F868" s="81" t="s">
        <v>1532</v>
      </c>
      <c r="G868" s="81" t="s">
        <v>1449</v>
      </c>
      <c r="H868" s="69">
        <v>717795</v>
      </c>
      <c r="I868" s="69">
        <v>0</v>
      </c>
      <c r="J868" s="69">
        <f>(Table1[[#This Row],[Tiền hàng]]-Table1[[#This Row],[Tiền chiết khấu]])*8%</f>
        <v>57423.6</v>
      </c>
      <c r="K868" s="69">
        <v>775219</v>
      </c>
      <c r="L868" s="8" t="s">
        <v>24</v>
      </c>
      <c r="M868" s="161">
        <v>45828</v>
      </c>
      <c r="N868" s="162" t="s">
        <v>4402</v>
      </c>
      <c r="O868" s="69">
        <f>IF(Table1[[#This Row],[Phân loại]]="Tồn đầu kỳ",Table1[[#This Row],[Tổng giá trị]],0)</f>
        <v>0</v>
      </c>
      <c r="P868" s="8">
        <f>IF(Table1[[#This Row],[Số còn phải thu ĐK]]&lt;&gt;0,0,IF(Table1[[#This Row],[Phân loại]]="Bán hàng",Table1[[#This Row],[Tổng giá trị]],-Table1[[#This Row],[Tổng giá trị]]))</f>
        <v>775219</v>
      </c>
      <c r="Q868" s="18">
        <f t="shared" si="132"/>
        <v>775219</v>
      </c>
      <c r="R868" s="8">
        <f>Table1[[#This Row],[Số còn phải thu ĐK]]+Table1[[#This Row],[Giá Trị HD sau CK]]-Table1[[#This Row],[Số tiền đã thu]]</f>
        <v>0</v>
      </c>
      <c r="S868" s="7">
        <f>IF(Table1[[#This Row],[Ngày hóa đơn]]&lt;&gt;"",Table1[[#This Row],[Ngày hóa đơn]],Table1[[#This Row],[Ngày hạch toán]])</f>
        <v>45797</v>
      </c>
      <c r="T868" s="8"/>
      <c r="U868" s="7">
        <f>IF(Table1[[#This Row],[Ngày tính CN]]="","",S868+T868)</f>
        <v>45797</v>
      </c>
      <c r="V868" s="71">
        <f ca="1">IF(Table1[[#This Row],[Hạn thanh toán]]="","",IF((U868-NOW())&lt;0,0,(U868-NOW())))</f>
        <v>0</v>
      </c>
      <c r="W868" s="69"/>
      <c r="X868" s="65" t="str">
        <f t="shared" ca="1" si="131"/>
        <v/>
      </c>
      <c r="Y868" s="65" t="str">
        <f t="shared" si="133"/>
        <v>Đã thanh toán</v>
      </c>
      <c r="Z868" s="250">
        <f>Table1[[#This Row],[Hạn thanh toán]]</f>
        <v>45797</v>
      </c>
      <c r="AA868" s="250">
        <f>Table1[[#This Row],[Ngày Thanh toán]]</f>
        <v>45828</v>
      </c>
      <c r="AD868" s="3" t="str">
        <f>IF(Table1[[#This Row],[Mã khách hàng]]="","",VLOOKUP($A868,Ma_KH!$A:$Q,Ma_KH!O$1,0))</f>
        <v>EASY</v>
      </c>
      <c r="AE868" s="3" t="str">
        <f>IF(Table1[[#This Row],[Mã khách hàng]]="","",VLOOKUP($A868,Ma_KH!$A:$Q,Ma_KH!P$1,0))</f>
        <v>CÔNG TY CỔ PHẦN THƯƠNG MẠI VÀ DỊCH VỤ EASYMART</v>
      </c>
      <c r="AF868" s="3" t="str">
        <f>VLOOKUP(A868,Ma_KH!A:Q,Ma_KH!J$1,0)</f>
        <v>Đỗ Minh Quang</v>
      </c>
    </row>
    <row r="869" spans="1:32" ht="16.5">
      <c r="A869" s="78" t="s">
        <v>112</v>
      </c>
      <c r="B869" s="78"/>
      <c r="C869" s="88">
        <v>45797</v>
      </c>
      <c r="D869" s="89" t="s">
        <v>1533</v>
      </c>
      <c r="E869" s="88">
        <v>45797</v>
      </c>
      <c r="F869" s="81" t="s">
        <v>1534</v>
      </c>
      <c r="G869" s="81" t="s">
        <v>1437</v>
      </c>
      <c r="H869" s="69">
        <v>566310</v>
      </c>
      <c r="I869" s="69">
        <v>0</v>
      </c>
      <c r="J869" s="69">
        <f>(Table1[[#This Row],[Tiền hàng]]-Table1[[#This Row],[Tiền chiết khấu]])*8%</f>
        <v>45304.800000000003</v>
      </c>
      <c r="K869" s="69">
        <v>611615</v>
      </c>
      <c r="L869" s="8" t="s">
        <v>24</v>
      </c>
      <c r="M869" s="161">
        <v>45828</v>
      </c>
      <c r="N869" s="162" t="s">
        <v>4402</v>
      </c>
      <c r="O869" s="69">
        <f>IF(Table1[[#This Row],[Phân loại]]="Tồn đầu kỳ",Table1[[#This Row],[Tổng giá trị]],0)</f>
        <v>0</v>
      </c>
      <c r="P869" s="8">
        <f>IF(Table1[[#This Row],[Số còn phải thu ĐK]]&lt;&gt;0,0,IF(Table1[[#This Row],[Phân loại]]="Bán hàng",Table1[[#This Row],[Tổng giá trị]],-Table1[[#This Row],[Tổng giá trị]]))</f>
        <v>611615</v>
      </c>
      <c r="Q869" s="18">
        <f t="shared" si="132"/>
        <v>611615</v>
      </c>
      <c r="R869" s="8">
        <f>Table1[[#This Row],[Số còn phải thu ĐK]]+Table1[[#This Row],[Giá Trị HD sau CK]]-Table1[[#This Row],[Số tiền đã thu]]</f>
        <v>0</v>
      </c>
      <c r="S869" s="7">
        <f>IF(Table1[[#This Row],[Ngày hóa đơn]]&lt;&gt;"",Table1[[#This Row],[Ngày hóa đơn]],Table1[[#This Row],[Ngày hạch toán]])</f>
        <v>45797</v>
      </c>
      <c r="T869" s="8"/>
      <c r="U869" s="7">
        <f>IF(Table1[[#This Row],[Ngày tính CN]]="","",S869+T869)</f>
        <v>45797</v>
      </c>
      <c r="V869" s="71">
        <f ca="1">IF(Table1[[#This Row],[Hạn thanh toán]]="","",IF((U869-NOW())&lt;0,0,(U869-NOW())))</f>
        <v>0</v>
      </c>
      <c r="W869" s="69"/>
      <c r="X869" s="65" t="str">
        <f t="shared" ca="1" si="131"/>
        <v/>
      </c>
      <c r="Y869" s="65" t="str">
        <f t="shared" si="133"/>
        <v>Đã thanh toán</v>
      </c>
      <c r="Z869" s="250">
        <f>Table1[[#This Row],[Hạn thanh toán]]</f>
        <v>45797</v>
      </c>
      <c r="AA869" s="250">
        <f>Table1[[#This Row],[Ngày Thanh toán]]</f>
        <v>45828</v>
      </c>
      <c r="AD869" s="3" t="str">
        <f>IF(Table1[[#This Row],[Mã khách hàng]]="","",VLOOKUP($A869,Ma_KH!$A:$Q,Ma_KH!O$1,0))</f>
        <v>EASY</v>
      </c>
      <c r="AE869" s="3" t="str">
        <f>IF(Table1[[#This Row],[Mã khách hàng]]="","",VLOOKUP($A869,Ma_KH!$A:$Q,Ma_KH!P$1,0))</f>
        <v>CÔNG TY CỔ PHẦN THƯƠNG MẠI VÀ DỊCH VỤ EASYMART</v>
      </c>
      <c r="AF869" s="3" t="str">
        <f>VLOOKUP(A869,Ma_KH!A:Q,Ma_KH!J$1,0)</f>
        <v>Đỗ Minh Quang</v>
      </c>
    </row>
    <row r="870" spans="1:32" ht="16.5">
      <c r="A870" s="78" t="s">
        <v>112</v>
      </c>
      <c r="B870" s="78"/>
      <c r="C870" s="88">
        <v>45797</v>
      </c>
      <c r="D870" s="89" t="s">
        <v>1535</v>
      </c>
      <c r="E870" s="88">
        <v>45797</v>
      </c>
      <c r="F870" s="81" t="s">
        <v>1536</v>
      </c>
      <c r="G870" s="81" t="s">
        <v>1440</v>
      </c>
      <c r="H870" s="69">
        <v>1074195</v>
      </c>
      <c r="I870" s="69">
        <v>0</v>
      </c>
      <c r="J870" s="69">
        <f>(Table1[[#This Row],[Tiền hàng]]-Table1[[#This Row],[Tiền chiết khấu]])*8%</f>
        <v>85935.6</v>
      </c>
      <c r="K870" s="69">
        <v>1160131</v>
      </c>
      <c r="L870" s="8" t="s">
        <v>24</v>
      </c>
      <c r="M870" s="161">
        <v>45828</v>
      </c>
      <c r="N870" s="162" t="s">
        <v>4402</v>
      </c>
      <c r="O870" s="69">
        <f>IF(Table1[[#This Row],[Phân loại]]="Tồn đầu kỳ",Table1[[#This Row],[Tổng giá trị]],0)</f>
        <v>0</v>
      </c>
      <c r="P870" s="8">
        <f>IF(Table1[[#This Row],[Số còn phải thu ĐK]]&lt;&gt;0,0,IF(Table1[[#This Row],[Phân loại]]="Bán hàng",Table1[[#This Row],[Tổng giá trị]],-Table1[[#This Row],[Tổng giá trị]]))</f>
        <v>1160131</v>
      </c>
      <c r="Q870" s="18">
        <f t="shared" si="132"/>
        <v>1160131</v>
      </c>
      <c r="R870" s="8">
        <f>Table1[[#This Row],[Số còn phải thu ĐK]]+Table1[[#This Row],[Giá Trị HD sau CK]]-Table1[[#This Row],[Số tiền đã thu]]</f>
        <v>0</v>
      </c>
      <c r="S870" s="7">
        <f>IF(Table1[[#This Row],[Ngày hóa đơn]]&lt;&gt;"",Table1[[#This Row],[Ngày hóa đơn]],Table1[[#This Row],[Ngày hạch toán]])</f>
        <v>45797</v>
      </c>
      <c r="T870" s="8"/>
      <c r="U870" s="7">
        <f>IF(Table1[[#This Row],[Ngày tính CN]]="","",S870+T870)</f>
        <v>45797</v>
      </c>
      <c r="V870" s="71">
        <f ca="1">IF(Table1[[#This Row],[Hạn thanh toán]]="","",IF((U870-NOW())&lt;0,0,(U870-NOW())))</f>
        <v>0</v>
      </c>
      <c r="W870" s="69"/>
      <c r="X870" s="65" t="str">
        <f t="shared" ca="1" si="131"/>
        <v/>
      </c>
      <c r="Y870" s="65" t="str">
        <f t="shared" si="133"/>
        <v>Đã thanh toán</v>
      </c>
      <c r="Z870" s="250">
        <f>Table1[[#This Row],[Hạn thanh toán]]</f>
        <v>45797</v>
      </c>
      <c r="AA870" s="250">
        <f>Table1[[#This Row],[Ngày Thanh toán]]</f>
        <v>45828</v>
      </c>
      <c r="AD870" s="3" t="str">
        <f>IF(Table1[[#This Row],[Mã khách hàng]]="","",VLOOKUP($A870,Ma_KH!$A:$Q,Ma_KH!O$1,0))</f>
        <v>EASY</v>
      </c>
      <c r="AE870" s="3" t="str">
        <f>IF(Table1[[#This Row],[Mã khách hàng]]="","",VLOOKUP($A870,Ma_KH!$A:$Q,Ma_KH!P$1,0))</f>
        <v>CÔNG TY CỔ PHẦN THƯƠNG MẠI VÀ DỊCH VỤ EASYMART</v>
      </c>
      <c r="AF870" s="3" t="str">
        <f>VLOOKUP(A870,Ma_KH!A:Q,Ma_KH!J$1,0)</f>
        <v>Đỗ Minh Quang</v>
      </c>
    </row>
    <row r="871" spans="1:32" ht="16.5">
      <c r="A871" s="78" t="s">
        <v>112</v>
      </c>
      <c r="B871" s="78"/>
      <c r="C871" s="88">
        <v>45797</v>
      </c>
      <c r="D871" s="89" t="s">
        <v>1537</v>
      </c>
      <c r="E871" s="88">
        <v>45797</v>
      </c>
      <c r="F871" s="81" t="s">
        <v>1538</v>
      </c>
      <c r="G871" s="81" t="s">
        <v>1500</v>
      </c>
      <c r="H871" s="69">
        <v>896655</v>
      </c>
      <c r="I871" s="69">
        <v>0</v>
      </c>
      <c r="J871" s="69">
        <f>(Table1[[#This Row],[Tiền hàng]]-Table1[[#This Row],[Tiền chiết khấu]])*8%</f>
        <v>71732.400000000009</v>
      </c>
      <c r="K871" s="69">
        <v>968387</v>
      </c>
      <c r="L871" s="8" t="s">
        <v>24</v>
      </c>
      <c r="M871" s="161">
        <v>45828</v>
      </c>
      <c r="N871" s="162" t="s">
        <v>4402</v>
      </c>
      <c r="O871" s="69">
        <f>IF(Table1[[#This Row],[Phân loại]]="Tồn đầu kỳ",Table1[[#This Row],[Tổng giá trị]],0)</f>
        <v>0</v>
      </c>
      <c r="P871" s="8">
        <f>IF(Table1[[#This Row],[Số còn phải thu ĐK]]&lt;&gt;0,0,IF(Table1[[#This Row],[Phân loại]]="Bán hàng",Table1[[#This Row],[Tổng giá trị]],-Table1[[#This Row],[Tổng giá trị]]))</f>
        <v>968387</v>
      </c>
      <c r="Q871" s="18">
        <f t="shared" si="132"/>
        <v>968387</v>
      </c>
      <c r="R871" s="8">
        <f>Table1[[#This Row],[Số còn phải thu ĐK]]+Table1[[#This Row],[Giá Trị HD sau CK]]-Table1[[#This Row],[Số tiền đã thu]]</f>
        <v>0</v>
      </c>
      <c r="S871" s="7">
        <f>IF(Table1[[#This Row],[Ngày hóa đơn]]&lt;&gt;"",Table1[[#This Row],[Ngày hóa đơn]],Table1[[#This Row],[Ngày hạch toán]])</f>
        <v>45797</v>
      </c>
      <c r="T871" s="8"/>
      <c r="U871" s="7">
        <f>IF(Table1[[#This Row],[Ngày tính CN]]="","",S871+T871)</f>
        <v>45797</v>
      </c>
      <c r="V871" s="71">
        <f ca="1">IF(Table1[[#This Row],[Hạn thanh toán]]="","",IF((U871-NOW())&lt;0,0,(U871-NOW())))</f>
        <v>0</v>
      </c>
      <c r="W871" s="69"/>
      <c r="X871" s="65" t="str">
        <f t="shared" ca="1" si="131"/>
        <v/>
      </c>
      <c r="Y871" s="65" t="str">
        <f t="shared" si="133"/>
        <v>Đã thanh toán</v>
      </c>
      <c r="Z871" s="250">
        <f>Table1[[#This Row],[Hạn thanh toán]]</f>
        <v>45797</v>
      </c>
      <c r="AA871" s="250">
        <f>Table1[[#This Row],[Ngày Thanh toán]]</f>
        <v>45828</v>
      </c>
      <c r="AD871" s="3" t="str">
        <f>IF(Table1[[#This Row],[Mã khách hàng]]="","",VLOOKUP($A871,Ma_KH!$A:$Q,Ma_KH!O$1,0))</f>
        <v>EASY</v>
      </c>
      <c r="AE871" s="3" t="str">
        <f>IF(Table1[[#This Row],[Mã khách hàng]]="","",VLOOKUP($A871,Ma_KH!$A:$Q,Ma_KH!P$1,0))</f>
        <v>CÔNG TY CỔ PHẦN THƯƠNG MẠI VÀ DỊCH VỤ EASYMART</v>
      </c>
      <c r="AF871" s="3" t="str">
        <f>VLOOKUP(A871,Ma_KH!A:Q,Ma_KH!J$1,0)</f>
        <v>Đỗ Minh Quang</v>
      </c>
    </row>
    <row r="872" spans="1:32" ht="16.5">
      <c r="A872" s="78" t="s">
        <v>112</v>
      </c>
      <c r="B872" s="78"/>
      <c r="C872" s="88">
        <v>45805</v>
      </c>
      <c r="D872" s="89" t="s">
        <v>1539</v>
      </c>
      <c r="E872" s="88">
        <v>45805</v>
      </c>
      <c r="F872" s="81" t="s">
        <v>1540</v>
      </c>
      <c r="G872" s="81" t="s">
        <v>1449</v>
      </c>
      <c r="H872" s="69">
        <v>1590490</v>
      </c>
      <c r="I872" s="69">
        <v>0</v>
      </c>
      <c r="J872" s="69">
        <f>(Table1[[#This Row],[Tiền hàng]]-Table1[[#This Row],[Tiền chiết khấu]])*8%</f>
        <v>127239.2</v>
      </c>
      <c r="K872" s="69">
        <v>1717729</v>
      </c>
      <c r="L872" s="8" t="s">
        <v>24</v>
      </c>
      <c r="M872" s="161">
        <v>45828</v>
      </c>
      <c r="N872" s="162" t="s">
        <v>4402</v>
      </c>
      <c r="O872" s="69">
        <f>IF(Table1[[#This Row],[Phân loại]]="Tồn đầu kỳ",Table1[[#This Row],[Tổng giá trị]],0)</f>
        <v>0</v>
      </c>
      <c r="P872" s="8">
        <f>IF(Table1[[#This Row],[Số còn phải thu ĐK]]&lt;&gt;0,0,IF(Table1[[#This Row],[Phân loại]]="Bán hàng",Table1[[#This Row],[Tổng giá trị]],-Table1[[#This Row],[Tổng giá trị]]))</f>
        <v>1717729</v>
      </c>
      <c r="Q872" s="18">
        <f t="shared" si="132"/>
        <v>1717729</v>
      </c>
      <c r="R872" s="8">
        <f>Table1[[#This Row],[Số còn phải thu ĐK]]+Table1[[#This Row],[Giá Trị HD sau CK]]-Table1[[#This Row],[Số tiền đã thu]]</f>
        <v>0</v>
      </c>
      <c r="S872" s="7">
        <f>IF(Table1[[#This Row],[Ngày hóa đơn]]&lt;&gt;"",Table1[[#This Row],[Ngày hóa đơn]],Table1[[#This Row],[Ngày hạch toán]])</f>
        <v>45805</v>
      </c>
      <c r="T872" s="8"/>
      <c r="U872" s="7">
        <f>IF(Table1[[#This Row],[Ngày tính CN]]="","",S872+T872)</f>
        <v>45805</v>
      </c>
      <c r="V872" s="71">
        <f ca="1">IF(Table1[[#This Row],[Hạn thanh toán]]="","",IF((U872-NOW())&lt;0,0,(U872-NOW())))</f>
        <v>0</v>
      </c>
      <c r="W872" s="69"/>
      <c r="X872" s="65" t="str">
        <f t="shared" ca="1" si="131"/>
        <v/>
      </c>
      <c r="Y872" s="65" t="str">
        <f t="shared" si="133"/>
        <v>Đã thanh toán</v>
      </c>
      <c r="Z872" s="250">
        <f>Table1[[#This Row],[Hạn thanh toán]]</f>
        <v>45805</v>
      </c>
      <c r="AA872" s="250">
        <f>Table1[[#This Row],[Ngày Thanh toán]]</f>
        <v>45828</v>
      </c>
      <c r="AD872" s="3" t="str">
        <f>IF(Table1[[#This Row],[Mã khách hàng]]="","",VLOOKUP($A872,Ma_KH!$A:$Q,Ma_KH!O$1,0))</f>
        <v>EASY</v>
      </c>
      <c r="AE872" s="3" t="str">
        <f>IF(Table1[[#This Row],[Mã khách hàng]]="","",VLOOKUP($A872,Ma_KH!$A:$Q,Ma_KH!P$1,0))</f>
        <v>CÔNG TY CỔ PHẦN THƯƠNG MẠI VÀ DỊCH VỤ EASYMART</v>
      </c>
      <c r="AF872" s="3" t="str">
        <f>VLOOKUP(A872,Ma_KH!A:Q,Ma_KH!J$1,0)</f>
        <v>Đỗ Minh Quang</v>
      </c>
    </row>
    <row r="873" spans="1:32" ht="16.5">
      <c r="A873" s="78" t="s">
        <v>112</v>
      </c>
      <c r="B873" s="78"/>
      <c r="C873" s="88">
        <v>45805</v>
      </c>
      <c r="D873" s="89" t="s">
        <v>1541</v>
      </c>
      <c r="E873" s="88">
        <v>45805</v>
      </c>
      <c r="F873" s="81" t="s">
        <v>1542</v>
      </c>
      <c r="G873" s="81" t="s">
        <v>1437</v>
      </c>
      <c r="H873" s="69">
        <v>573270</v>
      </c>
      <c r="I873" s="69">
        <v>0</v>
      </c>
      <c r="J873" s="69">
        <f>(Table1[[#This Row],[Tiền hàng]]-Table1[[#This Row],[Tiền chiết khấu]])*8%</f>
        <v>45861.599999999999</v>
      </c>
      <c r="K873" s="69">
        <v>619132</v>
      </c>
      <c r="L873" s="8" t="s">
        <v>24</v>
      </c>
      <c r="M873" s="161">
        <v>45828</v>
      </c>
      <c r="N873" s="162" t="s">
        <v>4402</v>
      </c>
      <c r="O873" s="69">
        <f>IF(Table1[[#This Row],[Phân loại]]="Tồn đầu kỳ",Table1[[#This Row],[Tổng giá trị]],0)</f>
        <v>0</v>
      </c>
      <c r="P873" s="8">
        <f>IF(Table1[[#This Row],[Số còn phải thu ĐK]]&lt;&gt;0,0,IF(Table1[[#This Row],[Phân loại]]="Bán hàng",Table1[[#This Row],[Tổng giá trị]],-Table1[[#This Row],[Tổng giá trị]]))</f>
        <v>619132</v>
      </c>
      <c r="Q873" s="18">
        <f t="shared" si="132"/>
        <v>619132</v>
      </c>
      <c r="R873" s="8">
        <f>Table1[[#This Row],[Số còn phải thu ĐK]]+Table1[[#This Row],[Giá Trị HD sau CK]]-Table1[[#This Row],[Số tiền đã thu]]</f>
        <v>0</v>
      </c>
      <c r="S873" s="7">
        <f>IF(Table1[[#This Row],[Ngày hóa đơn]]&lt;&gt;"",Table1[[#This Row],[Ngày hóa đơn]],Table1[[#This Row],[Ngày hạch toán]])</f>
        <v>45805</v>
      </c>
      <c r="T873" s="8"/>
      <c r="U873" s="7">
        <f>IF(Table1[[#This Row],[Ngày tính CN]]="","",S873+T873)</f>
        <v>45805</v>
      </c>
      <c r="V873" s="71">
        <f ca="1">IF(Table1[[#This Row],[Hạn thanh toán]]="","",IF((U873-NOW())&lt;0,0,(U873-NOW())))</f>
        <v>0</v>
      </c>
      <c r="W873" s="69"/>
      <c r="X873" s="65" t="str">
        <f t="shared" ca="1" si="131"/>
        <v/>
      </c>
      <c r="Y873" s="65" t="str">
        <f t="shared" si="133"/>
        <v>Đã thanh toán</v>
      </c>
      <c r="Z873" s="250">
        <f>Table1[[#This Row],[Hạn thanh toán]]</f>
        <v>45805</v>
      </c>
      <c r="AA873" s="250">
        <f>Table1[[#This Row],[Ngày Thanh toán]]</f>
        <v>45828</v>
      </c>
      <c r="AD873" s="3" t="str">
        <f>IF(Table1[[#This Row],[Mã khách hàng]]="","",VLOOKUP($A873,Ma_KH!$A:$Q,Ma_KH!O$1,0))</f>
        <v>EASY</v>
      </c>
      <c r="AE873" s="3" t="str">
        <f>IF(Table1[[#This Row],[Mã khách hàng]]="","",VLOOKUP($A873,Ma_KH!$A:$Q,Ma_KH!P$1,0))</f>
        <v>CÔNG TY CỔ PHẦN THƯƠNG MẠI VÀ DỊCH VỤ EASYMART</v>
      </c>
      <c r="AF873" s="3" t="str">
        <f>VLOOKUP(A873,Ma_KH!A:Q,Ma_KH!J$1,0)</f>
        <v>Đỗ Minh Quang</v>
      </c>
    </row>
    <row r="874" spans="1:32" ht="16.5">
      <c r="A874" s="78" t="s">
        <v>112</v>
      </c>
      <c r="B874" s="78"/>
      <c r="C874" s="88">
        <v>45805</v>
      </c>
      <c r="D874" s="89" t="s">
        <v>1543</v>
      </c>
      <c r="E874" s="88">
        <v>45805</v>
      </c>
      <c r="F874" s="81" t="s">
        <v>1544</v>
      </c>
      <c r="G874" s="81" t="s">
        <v>1440</v>
      </c>
      <c r="H874" s="69">
        <v>1523015</v>
      </c>
      <c r="I874" s="69">
        <v>0</v>
      </c>
      <c r="J874" s="69">
        <f>(Table1[[#This Row],[Tiền hàng]]-Table1[[#This Row],[Tiền chiết khấu]])*8%</f>
        <v>121841.2</v>
      </c>
      <c r="K874" s="69">
        <v>1644856</v>
      </c>
      <c r="L874" s="8" t="s">
        <v>24</v>
      </c>
      <c r="M874" s="161">
        <v>45828</v>
      </c>
      <c r="N874" s="162" t="s">
        <v>4402</v>
      </c>
      <c r="O874" s="69">
        <f>IF(Table1[[#This Row],[Phân loại]]="Tồn đầu kỳ",Table1[[#This Row],[Tổng giá trị]],0)</f>
        <v>0</v>
      </c>
      <c r="P874" s="8">
        <f>IF(Table1[[#This Row],[Số còn phải thu ĐK]]&lt;&gt;0,0,IF(Table1[[#This Row],[Phân loại]]="Bán hàng",Table1[[#This Row],[Tổng giá trị]],-Table1[[#This Row],[Tổng giá trị]]))</f>
        <v>1644856</v>
      </c>
      <c r="Q874" s="18">
        <f t="shared" si="132"/>
        <v>1644856</v>
      </c>
      <c r="R874" s="8">
        <f>Table1[[#This Row],[Số còn phải thu ĐK]]+Table1[[#This Row],[Giá Trị HD sau CK]]-Table1[[#This Row],[Số tiền đã thu]]</f>
        <v>0</v>
      </c>
      <c r="S874" s="7">
        <f>IF(Table1[[#This Row],[Ngày hóa đơn]]&lt;&gt;"",Table1[[#This Row],[Ngày hóa đơn]],Table1[[#This Row],[Ngày hạch toán]])</f>
        <v>45805</v>
      </c>
      <c r="T874" s="8"/>
      <c r="U874" s="7">
        <f>IF(Table1[[#This Row],[Ngày tính CN]]="","",S874+T874)</f>
        <v>45805</v>
      </c>
      <c r="V874" s="71">
        <f ca="1">IF(Table1[[#This Row],[Hạn thanh toán]]="","",IF((U874-NOW())&lt;0,0,(U874-NOW())))</f>
        <v>0</v>
      </c>
      <c r="W874" s="69"/>
      <c r="X874" s="65" t="str">
        <f t="shared" ca="1" si="131"/>
        <v/>
      </c>
      <c r="Y874" s="65" t="str">
        <f t="shared" si="133"/>
        <v>Đã thanh toán</v>
      </c>
      <c r="Z874" s="250">
        <f>Table1[[#This Row],[Hạn thanh toán]]</f>
        <v>45805</v>
      </c>
      <c r="AA874" s="250">
        <f>Table1[[#This Row],[Ngày Thanh toán]]</f>
        <v>45828</v>
      </c>
      <c r="AD874" s="3" t="str">
        <f>IF(Table1[[#This Row],[Mã khách hàng]]="","",VLOOKUP($A874,Ma_KH!$A:$Q,Ma_KH!O$1,0))</f>
        <v>EASY</v>
      </c>
      <c r="AE874" s="3" t="str">
        <f>IF(Table1[[#This Row],[Mã khách hàng]]="","",VLOOKUP($A874,Ma_KH!$A:$Q,Ma_KH!P$1,0))</f>
        <v>CÔNG TY CỔ PHẦN THƯƠNG MẠI VÀ DỊCH VỤ EASYMART</v>
      </c>
      <c r="AF874" s="3" t="str">
        <f>VLOOKUP(A874,Ma_KH!A:Q,Ma_KH!J$1,0)</f>
        <v>Đỗ Minh Quang</v>
      </c>
    </row>
    <row r="875" spans="1:32" ht="16.5">
      <c r="A875" s="78" t="s">
        <v>112</v>
      </c>
      <c r="B875" s="78"/>
      <c r="C875" s="88">
        <v>45805</v>
      </c>
      <c r="D875" s="89" t="s">
        <v>1545</v>
      </c>
      <c r="E875" s="88">
        <v>45805</v>
      </c>
      <c r="F875" s="81" t="s">
        <v>1546</v>
      </c>
      <c r="G875" s="81" t="s">
        <v>1500</v>
      </c>
      <c r="H875" s="69">
        <v>994755</v>
      </c>
      <c r="I875" s="69">
        <v>0</v>
      </c>
      <c r="J875" s="69">
        <f>(Table1[[#This Row],[Tiền hàng]]-Table1[[#This Row],[Tiền chiết khấu]])*8%</f>
        <v>79580.400000000009</v>
      </c>
      <c r="K875" s="69">
        <v>1074335</v>
      </c>
      <c r="L875" s="8" t="s">
        <v>24</v>
      </c>
      <c r="M875" s="161">
        <v>45828</v>
      </c>
      <c r="N875" s="162" t="s">
        <v>4402</v>
      </c>
      <c r="O875" s="69">
        <f>IF(Table1[[#This Row],[Phân loại]]="Tồn đầu kỳ",Table1[[#This Row],[Tổng giá trị]],0)</f>
        <v>0</v>
      </c>
      <c r="P875" s="8">
        <f>IF(Table1[[#This Row],[Số còn phải thu ĐK]]&lt;&gt;0,0,IF(Table1[[#This Row],[Phân loại]]="Bán hàng",Table1[[#This Row],[Tổng giá trị]],-Table1[[#This Row],[Tổng giá trị]]))</f>
        <v>1074335</v>
      </c>
      <c r="Q875" s="18">
        <f t="shared" si="132"/>
        <v>1074335</v>
      </c>
      <c r="R875" s="8">
        <f>Table1[[#This Row],[Số còn phải thu ĐK]]+Table1[[#This Row],[Giá Trị HD sau CK]]-Table1[[#This Row],[Số tiền đã thu]]</f>
        <v>0</v>
      </c>
      <c r="S875" s="7">
        <f>IF(Table1[[#This Row],[Ngày hóa đơn]]&lt;&gt;"",Table1[[#This Row],[Ngày hóa đơn]],Table1[[#This Row],[Ngày hạch toán]])</f>
        <v>45805</v>
      </c>
      <c r="T875" s="8"/>
      <c r="U875" s="7">
        <f>IF(Table1[[#This Row],[Ngày tính CN]]="","",S875+T875)</f>
        <v>45805</v>
      </c>
      <c r="V875" s="71">
        <f ca="1">IF(Table1[[#This Row],[Hạn thanh toán]]="","",IF((U875-NOW())&lt;0,0,(U875-NOW())))</f>
        <v>0</v>
      </c>
      <c r="W875" s="69"/>
      <c r="X875" s="65" t="str">
        <f t="shared" ca="1" si="131"/>
        <v/>
      </c>
      <c r="Y875" s="65" t="str">
        <f t="shared" si="133"/>
        <v>Đã thanh toán</v>
      </c>
      <c r="Z875" s="250">
        <f>Table1[[#This Row],[Hạn thanh toán]]</f>
        <v>45805</v>
      </c>
      <c r="AA875" s="250">
        <f>Table1[[#This Row],[Ngày Thanh toán]]</f>
        <v>45828</v>
      </c>
      <c r="AD875" s="3" t="str">
        <f>IF(Table1[[#This Row],[Mã khách hàng]]="","",VLOOKUP($A875,Ma_KH!$A:$Q,Ma_KH!O$1,0))</f>
        <v>EASY</v>
      </c>
      <c r="AE875" s="3" t="str">
        <f>IF(Table1[[#This Row],[Mã khách hàng]]="","",VLOOKUP($A875,Ma_KH!$A:$Q,Ma_KH!P$1,0))</f>
        <v>CÔNG TY CỔ PHẦN THƯƠNG MẠI VÀ DỊCH VỤ EASYMART</v>
      </c>
      <c r="AF875" s="3" t="str">
        <f>VLOOKUP(A875,Ma_KH!A:Q,Ma_KH!J$1,0)</f>
        <v>Đỗ Minh Quang</v>
      </c>
    </row>
    <row r="876" spans="1:32" ht="16.5">
      <c r="A876" s="78" t="s">
        <v>112</v>
      </c>
      <c r="B876" s="78"/>
      <c r="C876" s="88">
        <v>45805</v>
      </c>
      <c r="D876" s="89" t="s">
        <v>1547</v>
      </c>
      <c r="E876" s="88">
        <v>45805</v>
      </c>
      <c r="F876" s="81" t="s">
        <v>1548</v>
      </c>
      <c r="G876" s="81" t="s">
        <v>1549</v>
      </c>
      <c r="H876" s="69">
        <v>220800</v>
      </c>
      <c r="I876" s="69">
        <v>0</v>
      </c>
      <c r="J876" s="69">
        <f>(Table1[[#This Row],[Tiền hàng]]-Table1[[#This Row],[Tiền chiết khấu]])*8%</f>
        <v>17664</v>
      </c>
      <c r="K876" s="69">
        <v>238464</v>
      </c>
      <c r="L876" s="8" t="s">
        <v>24</v>
      </c>
      <c r="M876" s="161">
        <v>45828</v>
      </c>
      <c r="N876" s="162" t="s">
        <v>4402</v>
      </c>
      <c r="O876" s="69">
        <f>IF(Table1[[#This Row],[Phân loại]]="Tồn đầu kỳ",Table1[[#This Row],[Tổng giá trị]],0)</f>
        <v>0</v>
      </c>
      <c r="P876" s="8">
        <f>IF(Table1[[#This Row],[Số còn phải thu ĐK]]&lt;&gt;0,0,IF(Table1[[#This Row],[Phân loại]]="Bán hàng",Table1[[#This Row],[Tổng giá trị]],-Table1[[#This Row],[Tổng giá trị]]))</f>
        <v>238464</v>
      </c>
      <c r="Q876" s="18">
        <f t="shared" si="132"/>
        <v>238464</v>
      </c>
      <c r="R876" s="8">
        <f>Table1[[#This Row],[Số còn phải thu ĐK]]+Table1[[#This Row],[Giá Trị HD sau CK]]-Table1[[#This Row],[Số tiền đã thu]]</f>
        <v>0</v>
      </c>
      <c r="S876" s="7">
        <f>IF(Table1[[#This Row],[Ngày hóa đơn]]&lt;&gt;"",Table1[[#This Row],[Ngày hóa đơn]],Table1[[#This Row],[Ngày hạch toán]])</f>
        <v>45805</v>
      </c>
      <c r="T876" s="8"/>
      <c r="U876" s="7">
        <f>IF(Table1[[#This Row],[Ngày tính CN]]="","",S876+T876)</f>
        <v>45805</v>
      </c>
      <c r="V876" s="71">
        <f ca="1">IF(Table1[[#This Row],[Hạn thanh toán]]="","",IF((U876-NOW())&lt;0,0,(U876-NOW())))</f>
        <v>0</v>
      </c>
      <c r="W876" s="69"/>
      <c r="X876" s="65" t="str">
        <f t="shared" ca="1" si="131"/>
        <v/>
      </c>
      <c r="Y876" s="65" t="str">
        <f t="shared" si="133"/>
        <v>Đã thanh toán</v>
      </c>
      <c r="Z876" s="250">
        <f>Table1[[#This Row],[Hạn thanh toán]]</f>
        <v>45805</v>
      </c>
      <c r="AA876" s="250">
        <f>Table1[[#This Row],[Ngày Thanh toán]]</f>
        <v>45828</v>
      </c>
      <c r="AD876" s="3" t="str">
        <f>IF(Table1[[#This Row],[Mã khách hàng]]="","",VLOOKUP($A876,Ma_KH!$A:$Q,Ma_KH!O$1,0))</f>
        <v>EASY</v>
      </c>
      <c r="AE876" s="3" t="str">
        <f>IF(Table1[[#This Row],[Mã khách hàng]]="","",VLOOKUP($A876,Ma_KH!$A:$Q,Ma_KH!P$1,0))</f>
        <v>CÔNG TY CỔ PHẦN THƯƠNG MẠI VÀ DỊCH VỤ EASYMART</v>
      </c>
      <c r="AF876" s="3" t="str">
        <f>VLOOKUP(A876,Ma_KH!A:Q,Ma_KH!J$1,0)</f>
        <v>Đỗ Minh Quang</v>
      </c>
    </row>
    <row r="877" spans="1:32" ht="16.5">
      <c r="A877" s="78" t="s">
        <v>112</v>
      </c>
      <c r="B877" s="78"/>
      <c r="C877" s="88">
        <v>45814</v>
      </c>
      <c r="D877" s="89" t="s">
        <v>1550</v>
      </c>
      <c r="E877" s="88">
        <v>45814</v>
      </c>
      <c r="F877" s="81" t="s">
        <v>1551</v>
      </c>
      <c r="G877" s="81" t="s">
        <v>1552</v>
      </c>
      <c r="H877" s="69">
        <v>0</v>
      </c>
      <c r="I877" s="69">
        <v>0</v>
      </c>
      <c r="J877" s="69">
        <f>(Table1[[#This Row],[Tiền hàng]]-Table1[[#This Row],[Tiền chiết khấu]])*8%</f>
        <v>0</v>
      </c>
      <c r="K877" s="69">
        <v>230947</v>
      </c>
      <c r="L877" s="8" t="s">
        <v>17</v>
      </c>
      <c r="M877" s="161">
        <v>45868</v>
      </c>
      <c r="N877" s="162" t="s">
        <v>4403</v>
      </c>
      <c r="O877" s="69">
        <f>IF(Table1[[#This Row],[Phân loại]]="Tồn đầu kỳ",Table1[[#This Row],[Tổng giá trị]],0)</f>
        <v>0</v>
      </c>
      <c r="P877" s="8">
        <f>IF(Table1[[#This Row],[Số còn phải thu ĐK]]&lt;&gt;0,0,IF(Table1[[#This Row],[Phân loại]]="Bán hàng",Table1[[#This Row],[Tổng giá trị]],-Table1[[#This Row],[Tổng giá trị]]))</f>
        <v>-230947</v>
      </c>
      <c r="Q877" s="18">
        <f t="shared" si="132"/>
        <v>-230947</v>
      </c>
      <c r="R877" s="8">
        <f>Table1[[#This Row],[Số còn phải thu ĐK]]+Table1[[#This Row],[Giá Trị HD sau CK]]-Table1[[#This Row],[Số tiền đã thu]]</f>
        <v>0</v>
      </c>
      <c r="S877" s="7">
        <f>IF(Table1[[#This Row],[Ngày hóa đơn]]&lt;&gt;"",Table1[[#This Row],[Ngày hóa đơn]],Table1[[#This Row],[Ngày hạch toán]])</f>
        <v>45814</v>
      </c>
      <c r="T877" s="8"/>
      <c r="U877" s="7">
        <f>IF(Table1[[#This Row],[Ngày tính CN]]="","",S877+T877)</f>
        <v>45814</v>
      </c>
      <c r="V877" s="71">
        <f ca="1">IF(Table1[[#This Row],[Hạn thanh toán]]="","",IF((U877-NOW())&lt;0,0,(U877-NOW())))</f>
        <v>0</v>
      </c>
      <c r="W877" s="69"/>
      <c r="X877" s="65" t="str">
        <f t="shared" ca="1" si="131"/>
        <v/>
      </c>
      <c r="Y877" s="65" t="str">
        <f t="shared" si="133"/>
        <v>Đã thanh toán</v>
      </c>
      <c r="Z877" s="250">
        <f>Table1[[#This Row],[Hạn thanh toán]]</f>
        <v>45814</v>
      </c>
      <c r="AA877" s="250">
        <f>Table1[[#This Row],[Ngày Thanh toán]]</f>
        <v>45868</v>
      </c>
      <c r="AD877" s="3" t="str">
        <f>IF(Table1[[#This Row],[Mã khách hàng]]="","",VLOOKUP($A877,Ma_KH!$A:$Q,Ma_KH!O$1,0))</f>
        <v>EASY</v>
      </c>
      <c r="AE877" s="3" t="str">
        <f>IF(Table1[[#This Row],[Mã khách hàng]]="","",VLOOKUP($A877,Ma_KH!$A:$Q,Ma_KH!P$1,0))</f>
        <v>CÔNG TY CỔ PHẦN THƯƠNG MẠI VÀ DỊCH VỤ EASYMART</v>
      </c>
      <c r="AF877" s="3" t="str">
        <f>VLOOKUP(A877,Ma_KH!A:Q,Ma_KH!J$1,0)</f>
        <v>Đỗ Minh Quang</v>
      </c>
    </row>
    <row r="878" spans="1:32" ht="16.5">
      <c r="A878" s="78" t="s">
        <v>112</v>
      </c>
      <c r="B878" s="78"/>
      <c r="C878" s="88">
        <v>45826</v>
      </c>
      <c r="D878" s="89" t="s">
        <v>1553</v>
      </c>
      <c r="E878" s="88">
        <v>45826</v>
      </c>
      <c r="F878" s="81" t="s">
        <v>1554</v>
      </c>
      <c r="G878" s="81" t="s">
        <v>1449</v>
      </c>
      <c r="H878" s="69">
        <v>837420</v>
      </c>
      <c r="I878" s="69">
        <v>0</v>
      </c>
      <c r="J878" s="69">
        <f>(Table1[[#This Row],[Tiền hàng]]-Table1[[#This Row],[Tiền chiết khấu]])*8%</f>
        <v>66993.600000000006</v>
      </c>
      <c r="K878" s="69">
        <v>904414</v>
      </c>
      <c r="L878" s="8" t="s">
        <v>24</v>
      </c>
      <c r="M878" s="161">
        <v>45868</v>
      </c>
      <c r="N878" s="162" t="s">
        <v>4403</v>
      </c>
      <c r="O878" s="69">
        <f>IF(Table1[[#This Row],[Phân loại]]="Tồn đầu kỳ",Table1[[#This Row],[Tổng giá trị]],0)</f>
        <v>0</v>
      </c>
      <c r="P878" s="8">
        <f>IF(Table1[[#This Row],[Số còn phải thu ĐK]]&lt;&gt;0,0,IF(Table1[[#This Row],[Phân loại]]="Bán hàng",Table1[[#This Row],[Tổng giá trị]],-Table1[[#This Row],[Tổng giá trị]]))</f>
        <v>904414</v>
      </c>
      <c r="Q878" s="18">
        <f t="shared" si="132"/>
        <v>904414</v>
      </c>
      <c r="R878" s="8">
        <f>Table1[[#This Row],[Số còn phải thu ĐK]]+Table1[[#This Row],[Giá Trị HD sau CK]]-Table1[[#This Row],[Số tiền đã thu]]</f>
        <v>0</v>
      </c>
      <c r="S878" s="7">
        <f>IF(Table1[[#This Row],[Ngày hóa đơn]]&lt;&gt;"",Table1[[#This Row],[Ngày hóa đơn]],Table1[[#This Row],[Ngày hạch toán]])</f>
        <v>45826</v>
      </c>
      <c r="T878" s="8"/>
      <c r="U878" s="7">
        <f>IF(Table1[[#This Row],[Ngày tính CN]]="","",S878+T878)</f>
        <v>45826</v>
      </c>
      <c r="V878" s="71">
        <f ca="1">IF(Table1[[#This Row],[Hạn thanh toán]]="","",IF((U878-NOW())&lt;0,0,(U878-NOW())))</f>
        <v>0</v>
      </c>
      <c r="W878" s="69"/>
      <c r="X878" s="65" t="str">
        <f t="shared" ca="1" si="131"/>
        <v/>
      </c>
      <c r="Y878" s="65" t="str">
        <f t="shared" si="133"/>
        <v>Đã thanh toán</v>
      </c>
      <c r="Z878" s="250">
        <f>Table1[[#This Row],[Hạn thanh toán]]</f>
        <v>45826</v>
      </c>
      <c r="AA878" s="250">
        <f>Table1[[#This Row],[Ngày Thanh toán]]</f>
        <v>45868</v>
      </c>
      <c r="AD878" s="3" t="str">
        <f>IF(Table1[[#This Row],[Mã khách hàng]]="","",VLOOKUP($A878,Ma_KH!$A:$Q,Ma_KH!O$1,0))</f>
        <v>EASY</v>
      </c>
      <c r="AE878" s="3" t="str">
        <f>IF(Table1[[#This Row],[Mã khách hàng]]="","",VLOOKUP($A878,Ma_KH!$A:$Q,Ma_KH!P$1,0))</f>
        <v>CÔNG TY CỔ PHẦN THƯƠNG MẠI VÀ DỊCH VỤ EASYMART</v>
      </c>
      <c r="AF878" s="3" t="str">
        <f>VLOOKUP(A878,Ma_KH!A:Q,Ma_KH!J$1,0)</f>
        <v>Đỗ Minh Quang</v>
      </c>
    </row>
    <row r="879" spans="1:32" ht="16.5">
      <c r="A879" s="78" t="s">
        <v>112</v>
      </c>
      <c r="B879" s="78"/>
      <c r="C879" s="88">
        <v>45826</v>
      </c>
      <c r="D879" s="89" t="s">
        <v>1555</v>
      </c>
      <c r="E879" s="88">
        <v>45826</v>
      </c>
      <c r="F879" s="81" t="s">
        <v>1556</v>
      </c>
      <c r="G879" s="81" t="s">
        <v>1437</v>
      </c>
      <c r="H879" s="69">
        <v>914604</v>
      </c>
      <c r="I879" s="69">
        <v>0</v>
      </c>
      <c r="J879" s="69">
        <f>(Table1[[#This Row],[Tiền hàng]]-Table1[[#This Row],[Tiền chiết khấu]])*8%</f>
        <v>73168.320000000007</v>
      </c>
      <c r="K879" s="69">
        <v>987772</v>
      </c>
      <c r="L879" s="8" t="s">
        <v>24</v>
      </c>
      <c r="M879" s="161">
        <v>45868</v>
      </c>
      <c r="N879" s="162" t="s">
        <v>4403</v>
      </c>
      <c r="O879" s="69">
        <f>IF(Table1[[#This Row],[Phân loại]]="Tồn đầu kỳ",Table1[[#This Row],[Tổng giá trị]],0)</f>
        <v>0</v>
      </c>
      <c r="P879" s="8">
        <f>IF(Table1[[#This Row],[Số còn phải thu ĐK]]&lt;&gt;0,0,IF(Table1[[#This Row],[Phân loại]]="Bán hàng",Table1[[#This Row],[Tổng giá trị]],-Table1[[#This Row],[Tổng giá trị]]))</f>
        <v>987772</v>
      </c>
      <c r="Q879" s="18">
        <f t="shared" si="132"/>
        <v>987772</v>
      </c>
      <c r="R879" s="8">
        <f>Table1[[#This Row],[Số còn phải thu ĐK]]+Table1[[#This Row],[Giá Trị HD sau CK]]-Table1[[#This Row],[Số tiền đã thu]]</f>
        <v>0</v>
      </c>
      <c r="S879" s="7">
        <f>IF(Table1[[#This Row],[Ngày hóa đơn]]&lt;&gt;"",Table1[[#This Row],[Ngày hóa đơn]],Table1[[#This Row],[Ngày hạch toán]])</f>
        <v>45826</v>
      </c>
      <c r="T879" s="8"/>
      <c r="U879" s="7">
        <f>IF(Table1[[#This Row],[Ngày tính CN]]="","",S879+T879)</f>
        <v>45826</v>
      </c>
      <c r="V879" s="71">
        <f ca="1">IF(Table1[[#This Row],[Hạn thanh toán]]="","",IF((U879-NOW())&lt;0,0,(U879-NOW())))</f>
        <v>0</v>
      </c>
      <c r="W879" s="69"/>
      <c r="X879" s="65" t="str">
        <f t="shared" ca="1" si="131"/>
        <v/>
      </c>
      <c r="Y879" s="65" t="str">
        <f t="shared" si="133"/>
        <v>Đã thanh toán</v>
      </c>
      <c r="Z879" s="250">
        <f>Table1[[#This Row],[Hạn thanh toán]]</f>
        <v>45826</v>
      </c>
      <c r="AA879" s="250">
        <f>Table1[[#This Row],[Ngày Thanh toán]]</f>
        <v>45868</v>
      </c>
      <c r="AD879" s="3" t="str">
        <f>IF(Table1[[#This Row],[Mã khách hàng]]="","",VLOOKUP($A879,Ma_KH!$A:$Q,Ma_KH!O$1,0))</f>
        <v>EASY</v>
      </c>
      <c r="AE879" s="3" t="str">
        <f>IF(Table1[[#This Row],[Mã khách hàng]]="","",VLOOKUP($A879,Ma_KH!$A:$Q,Ma_KH!P$1,0))</f>
        <v>CÔNG TY CỔ PHẦN THƯƠNG MẠI VÀ DỊCH VỤ EASYMART</v>
      </c>
      <c r="AF879" s="3" t="str">
        <f>VLOOKUP(A879,Ma_KH!A:Q,Ma_KH!J$1,0)</f>
        <v>Đỗ Minh Quang</v>
      </c>
    </row>
    <row r="880" spans="1:32" ht="16.5">
      <c r="A880" s="78" t="s">
        <v>112</v>
      </c>
      <c r="B880" s="78"/>
      <c r="C880" s="88">
        <v>45826</v>
      </c>
      <c r="D880" s="89" t="s">
        <v>1557</v>
      </c>
      <c r="E880" s="88">
        <v>45826</v>
      </c>
      <c r="F880" s="81" t="s">
        <v>1558</v>
      </c>
      <c r="G880" s="81" t="s">
        <v>1440</v>
      </c>
      <c r="H880" s="69">
        <v>804798</v>
      </c>
      <c r="I880" s="69">
        <v>0</v>
      </c>
      <c r="J880" s="69">
        <f>(Table1[[#This Row],[Tiền hàng]]-Table1[[#This Row],[Tiền chiết khấu]])*8%</f>
        <v>64383.840000000004</v>
      </c>
      <c r="K880" s="69">
        <v>869182</v>
      </c>
      <c r="L880" s="8" t="s">
        <v>24</v>
      </c>
      <c r="M880" s="161">
        <v>45868</v>
      </c>
      <c r="N880" s="162" t="s">
        <v>4403</v>
      </c>
      <c r="O880" s="69">
        <f>IF(Table1[[#This Row],[Phân loại]]="Tồn đầu kỳ",Table1[[#This Row],[Tổng giá trị]],0)</f>
        <v>0</v>
      </c>
      <c r="P880" s="8">
        <f>IF(Table1[[#This Row],[Số còn phải thu ĐK]]&lt;&gt;0,0,IF(Table1[[#This Row],[Phân loại]]="Bán hàng",Table1[[#This Row],[Tổng giá trị]],-Table1[[#This Row],[Tổng giá trị]]))</f>
        <v>869182</v>
      </c>
      <c r="Q880" s="18">
        <f t="shared" si="132"/>
        <v>869182</v>
      </c>
      <c r="R880" s="8">
        <f>Table1[[#This Row],[Số còn phải thu ĐK]]+Table1[[#This Row],[Giá Trị HD sau CK]]-Table1[[#This Row],[Số tiền đã thu]]</f>
        <v>0</v>
      </c>
      <c r="S880" s="7">
        <f>IF(Table1[[#This Row],[Ngày hóa đơn]]&lt;&gt;"",Table1[[#This Row],[Ngày hóa đơn]],Table1[[#This Row],[Ngày hạch toán]])</f>
        <v>45826</v>
      </c>
      <c r="T880" s="8"/>
      <c r="U880" s="7">
        <f>IF(Table1[[#This Row],[Ngày tính CN]]="","",S880+T880)</f>
        <v>45826</v>
      </c>
      <c r="V880" s="71">
        <f ca="1">IF(Table1[[#This Row],[Hạn thanh toán]]="","",IF((U880-NOW())&lt;0,0,(U880-NOW())))</f>
        <v>0</v>
      </c>
      <c r="W880" s="69"/>
      <c r="X880" s="65" t="str">
        <f t="shared" ca="1" si="131"/>
        <v/>
      </c>
      <c r="Y880" s="65" t="str">
        <f t="shared" si="133"/>
        <v>Đã thanh toán</v>
      </c>
      <c r="Z880" s="250">
        <f>Table1[[#This Row],[Hạn thanh toán]]</f>
        <v>45826</v>
      </c>
      <c r="AA880" s="250">
        <f>Table1[[#This Row],[Ngày Thanh toán]]</f>
        <v>45868</v>
      </c>
      <c r="AD880" s="3" t="str">
        <f>IF(Table1[[#This Row],[Mã khách hàng]]="","",VLOOKUP($A880,Ma_KH!$A:$Q,Ma_KH!O$1,0))</f>
        <v>EASY</v>
      </c>
      <c r="AE880" s="3" t="str">
        <f>IF(Table1[[#This Row],[Mã khách hàng]]="","",VLOOKUP($A880,Ma_KH!$A:$Q,Ma_KH!P$1,0))</f>
        <v>CÔNG TY CỔ PHẦN THƯƠNG MẠI VÀ DỊCH VỤ EASYMART</v>
      </c>
      <c r="AF880" s="3" t="str">
        <f>VLOOKUP(A880,Ma_KH!A:Q,Ma_KH!J$1,0)</f>
        <v>Đỗ Minh Quang</v>
      </c>
    </row>
    <row r="881" spans="1:32" ht="16.5">
      <c r="A881" s="78" t="s">
        <v>112</v>
      </c>
      <c r="B881" s="78"/>
      <c r="C881" s="88">
        <v>45826</v>
      </c>
      <c r="D881" s="89" t="s">
        <v>1559</v>
      </c>
      <c r="E881" s="88">
        <v>45826</v>
      </c>
      <c r="F881" s="81" t="s">
        <v>1560</v>
      </c>
      <c r="G881" s="81" t="s">
        <v>1500</v>
      </c>
      <c r="H881" s="69">
        <v>417993</v>
      </c>
      <c r="I881" s="69">
        <v>0</v>
      </c>
      <c r="J881" s="69">
        <f>(Table1[[#This Row],[Tiền hàng]]-Table1[[#This Row],[Tiền chiết khấu]])*8%</f>
        <v>33439.440000000002</v>
      </c>
      <c r="K881" s="69">
        <v>451432</v>
      </c>
      <c r="L881" s="8" t="s">
        <v>24</v>
      </c>
      <c r="M881" s="161">
        <v>45868</v>
      </c>
      <c r="N881" s="162" t="s">
        <v>4403</v>
      </c>
      <c r="O881" s="69">
        <f>IF(Table1[[#This Row],[Phân loại]]="Tồn đầu kỳ",Table1[[#This Row],[Tổng giá trị]],0)</f>
        <v>0</v>
      </c>
      <c r="P881" s="8">
        <f>IF(Table1[[#This Row],[Số còn phải thu ĐK]]&lt;&gt;0,0,IF(Table1[[#This Row],[Phân loại]]="Bán hàng",Table1[[#This Row],[Tổng giá trị]],-Table1[[#This Row],[Tổng giá trị]]))</f>
        <v>451432</v>
      </c>
      <c r="Q881" s="18">
        <f t="shared" si="132"/>
        <v>451432</v>
      </c>
      <c r="R881" s="8">
        <f>Table1[[#This Row],[Số còn phải thu ĐK]]+Table1[[#This Row],[Giá Trị HD sau CK]]-Table1[[#This Row],[Số tiền đã thu]]</f>
        <v>0</v>
      </c>
      <c r="S881" s="7">
        <f>IF(Table1[[#This Row],[Ngày hóa đơn]]&lt;&gt;"",Table1[[#This Row],[Ngày hóa đơn]],Table1[[#This Row],[Ngày hạch toán]])</f>
        <v>45826</v>
      </c>
      <c r="T881" s="8"/>
      <c r="U881" s="7">
        <f>IF(Table1[[#This Row],[Ngày tính CN]]="","",S881+T881)</f>
        <v>45826</v>
      </c>
      <c r="V881" s="71">
        <f ca="1">IF(Table1[[#This Row],[Hạn thanh toán]]="","",IF((U881-NOW())&lt;0,0,(U881-NOW())))</f>
        <v>0</v>
      </c>
      <c r="W881" s="69"/>
      <c r="X881" s="65" t="str">
        <f t="shared" ca="1" si="131"/>
        <v/>
      </c>
      <c r="Y881" s="65" t="str">
        <f t="shared" si="133"/>
        <v>Đã thanh toán</v>
      </c>
      <c r="Z881" s="250">
        <f>Table1[[#This Row],[Hạn thanh toán]]</f>
        <v>45826</v>
      </c>
      <c r="AA881" s="250">
        <f>Table1[[#This Row],[Ngày Thanh toán]]</f>
        <v>45868</v>
      </c>
      <c r="AD881" s="3" t="str">
        <f>IF(Table1[[#This Row],[Mã khách hàng]]="","",VLOOKUP($A881,Ma_KH!$A:$Q,Ma_KH!O$1,0))</f>
        <v>EASY</v>
      </c>
      <c r="AE881" s="3" t="str">
        <f>IF(Table1[[#This Row],[Mã khách hàng]]="","",VLOOKUP($A881,Ma_KH!$A:$Q,Ma_KH!P$1,0))</f>
        <v>CÔNG TY CỔ PHẦN THƯƠNG MẠI VÀ DỊCH VỤ EASYMART</v>
      </c>
      <c r="AF881" s="3" t="str">
        <f>VLOOKUP(A881,Ma_KH!A:Q,Ma_KH!J$1,0)</f>
        <v>Đỗ Minh Quang</v>
      </c>
    </row>
    <row r="882" spans="1:32" ht="16.5">
      <c r="A882" s="79" t="s">
        <v>112</v>
      </c>
      <c r="B882" s="79"/>
      <c r="C882" s="90">
        <v>45827</v>
      </c>
      <c r="D882" s="91" t="s">
        <v>1561</v>
      </c>
      <c r="E882" s="90">
        <v>45827</v>
      </c>
      <c r="F882" s="72" t="s">
        <v>1551</v>
      </c>
      <c r="G882" s="72" t="s">
        <v>1442</v>
      </c>
      <c r="H882" s="69">
        <v>0</v>
      </c>
      <c r="I882" s="69">
        <v>0</v>
      </c>
      <c r="J882" s="69">
        <f>(Table1[[#This Row],[Tiền hàng]]-Table1[[#This Row],[Tiền chiết khấu]])*8%</f>
        <v>0</v>
      </c>
      <c r="K882" s="69">
        <v>52029</v>
      </c>
      <c r="L882" s="8" t="s">
        <v>17</v>
      </c>
      <c r="M882" s="161">
        <v>45868</v>
      </c>
      <c r="N882" s="162" t="s">
        <v>4403</v>
      </c>
      <c r="O882" s="69">
        <f>IF(Table1[[#This Row],[Phân loại]]="Tồn đầu kỳ",Table1[[#This Row],[Tổng giá trị]],0)</f>
        <v>0</v>
      </c>
      <c r="P882" s="8">
        <f>IF(Table1[[#This Row],[Số còn phải thu ĐK]]&lt;&gt;0,0,IF(Table1[[#This Row],[Phân loại]]="Bán hàng",Table1[[#This Row],[Tổng giá trị]],-Table1[[#This Row],[Tổng giá trị]]))</f>
        <v>-52029</v>
      </c>
      <c r="Q882" s="18">
        <f t="shared" si="132"/>
        <v>-52029</v>
      </c>
      <c r="R882" s="8">
        <f>Table1[[#This Row],[Số còn phải thu ĐK]]+Table1[[#This Row],[Giá Trị HD sau CK]]-Table1[[#This Row],[Số tiền đã thu]]</f>
        <v>0</v>
      </c>
      <c r="S882" s="7">
        <f>IF(Table1[[#This Row],[Ngày hóa đơn]]&lt;&gt;"",Table1[[#This Row],[Ngày hóa đơn]],Table1[[#This Row],[Ngày hạch toán]])</f>
        <v>45827</v>
      </c>
      <c r="T882" s="8"/>
      <c r="U882" s="7">
        <f>IF(Table1[[#This Row],[Ngày tính CN]]="","",S882+T882)</f>
        <v>45827</v>
      </c>
      <c r="V882" s="71">
        <f ca="1">IF(Table1[[#This Row],[Hạn thanh toán]]="","",IF((U882-NOW())&lt;0,0,(U882-NOW())))</f>
        <v>0</v>
      </c>
      <c r="W882" s="69"/>
      <c r="X882" s="65" t="str">
        <f t="shared" ca="1" si="131"/>
        <v/>
      </c>
      <c r="Y882" s="65" t="str">
        <f t="shared" si="133"/>
        <v>Đã thanh toán</v>
      </c>
      <c r="Z882" s="250">
        <f>Table1[[#This Row],[Hạn thanh toán]]</f>
        <v>45827</v>
      </c>
      <c r="AA882" s="250">
        <f>Table1[[#This Row],[Ngày Thanh toán]]</f>
        <v>45868</v>
      </c>
      <c r="AD882" s="3" t="str">
        <f>IF(Table1[[#This Row],[Mã khách hàng]]="","",VLOOKUP($A882,Ma_KH!$A:$Q,Ma_KH!O$1,0))</f>
        <v>EASY</v>
      </c>
      <c r="AE882" s="3" t="str">
        <f>IF(Table1[[#This Row],[Mã khách hàng]]="","",VLOOKUP($A882,Ma_KH!$A:$Q,Ma_KH!P$1,0))</f>
        <v>CÔNG TY CỔ PHẦN THƯƠNG MẠI VÀ DỊCH VỤ EASYMART</v>
      </c>
      <c r="AF882" s="3" t="str">
        <f>VLOOKUP(A882,Ma_KH!A:Q,Ma_KH!J$1,0)</f>
        <v>Đỗ Minh Quang</v>
      </c>
    </row>
    <row r="883" spans="1:32" ht="16.5">
      <c r="A883" s="78" t="s">
        <v>112</v>
      </c>
      <c r="B883" s="78"/>
      <c r="C883" s="88">
        <v>45833</v>
      </c>
      <c r="D883" s="89" t="s">
        <v>1562</v>
      </c>
      <c r="E883" s="88">
        <v>45833</v>
      </c>
      <c r="F883" s="81" t="s">
        <v>1563</v>
      </c>
      <c r="G883" s="81" t="s">
        <v>1449</v>
      </c>
      <c r="H883" s="69">
        <v>1983150</v>
      </c>
      <c r="I883" s="69">
        <v>0</v>
      </c>
      <c r="J883" s="69">
        <f>(Table1[[#This Row],[Tiền hàng]]-Table1[[#This Row],[Tiền chiết khấu]])*8%</f>
        <v>158652</v>
      </c>
      <c r="K883" s="69">
        <v>2141802</v>
      </c>
      <c r="L883" s="8" t="s">
        <v>24</v>
      </c>
      <c r="M883" s="161">
        <v>45868</v>
      </c>
      <c r="N883" s="162" t="s">
        <v>4403</v>
      </c>
      <c r="O883" s="69">
        <f>IF(Table1[[#This Row],[Phân loại]]="Tồn đầu kỳ",Table1[[#This Row],[Tổng giá trị]],0)</f>
        <v>0</v>
      </c>
      <c r="P883" s="8">
        <f>IF(Table1[[#This Row],[Số còn phải thu ĐK]]&lt;&gt;0,0,IF(Table1[[#This Row],[Phân loại]]="Bán hàng",Table1[[#This Row],[Tổng giá trị]],-Table1[[#This Row],[Tổng giá trị]]))</f>
        <v>2141802</v>
      </c>
      <c r="Q883" s="18">
        <f t="shared" si="132"/>
        <v>2141802</v>
      </c>
      <c r="R883" s="8">
        <f>Table1[[#This Row],[Số còn phải thu ĐK]]+Table1[[#This Row],[Giá Trị HD sau CK]]-Table1[[#This Row],[Số tiền đã thu]]</f>
        <v>0</v>
      </c>
      <c r="S883" s="7">
        <f>IF(Table1[[#This Row],[Ngày hóa đơn]]&lt;&gt;"",Table1[[#This Row],[Ngày hóa đơn]],Table1[[#This Row],[Ngày hạch toán]])</f>
        <v>45833</v>
      </c>
      <c r="T883" s="8"/>
      <c r="U883" s="7">
        <f>IF(Table1[[#This Row],[Ngày tính CN]]="","",S883+T883)</f>
        <v>45833</v>
      </c>
      <c r="V883" s="71">
        <f ca="1">IF(Table1[[#This Row],[Hạn thanh toán]]="","",IF((U883-NOW())&lt;0,0,(U883-NOW())))</f>
        <v>0</v>
      </c>
      <c r="W883" s="69"/>
      <c r="X883" s="65" t="str">
        <f t="shared" ca="1" si="131"/>
        <v/>
      </c>
      <c r="Y883" s="65" t="str">
        <f t="shared" si="133"/>
        <v>Đã thanh toán</v>
      </c>
      <c r="Z883" s="250">
        <f>Table1[[#This Row],[Hạn thanh toán]]</f>
        <v>45833</v>
      </c>
      <c r="AA883" s="250">
        <f>Table1[[#This Row],[Ngày Thanh toán]]</f>
        <v>45868</v>
      </c>
      <c r="AD883" s="3" t="str">
        <f>IF(Table1[[#This Row],[Mã khách hàng]]="","",VLOOKUP($A883,Ma_KH!$A:$Q,Ma_KH!O$1,0))</f>
        <v>EASY</v>
      </c>
      <c r="AE883" s="3" t="str">
        <f>IF(Table1[[#This Row],[Mã khách hàng]]="","",VLOOKUP($A883,Ma_KH!$A:$Q,Ma_KH!P$1,0))</f>
        <v>CÔNG TY CỔ PHẦN THƯƠNG MẠI VÀ DỊCH VỤ EASYMART</v>
      </c>
      <c r="AF883" s="3" t="str">
        <f>VLOOKUP(A883,Ma_KH!A:Q,Ma_KH!J$1,0)</f>
        <v>Đỗ Minh Quang</v>
      </c>
    </row>
    <row r="884" spans="1:32" ht="16.5">
      <c r="A884" s="78" t="s">
        <v>112</v>
      </c>
      <c r="B884" s="78"/>
      <c r="C884" s="88">
        <v>45833</v>
      </c>
      <c r="D884" s="89" t="s">
        <v>1564</v>
      </c>
      <c r="E884" s="88">
        <v>45833</v>
      </c>
      <c r="F884" s="81" t="s">
        <v>1565</v>
      </c>
      <c r="G884" s="81" t="s">
        <v>1437</v>
      </c>
      <c r="H884" s="69">
        <v>824539</v>
      </c>
      <c r="I884" s="69">
        <v>0</v>
      </c>
      <c r="J884" s="69">
        <f>(Table1[[#This Row],[Tiền hàng]]-Table1[[#This Row],[Tiền chiết khấu]])*8%</f>
        <v>65963.12</v>
      </c>
      <c r="K884" s="69">
        <v>890502</v>
      </c>
      <c r="L884" s="8" t="s">
        <v>24</v>
      </c>
      <c r="M884" s="161">
        <v>45868</v>
      </c>
      <c r="N884" s="162" t="s">
        <v>4403</v>
      </c>
      <c r="O884" s="69">
        <f>IF(Table1[[#This Row],[Phân loại]]="Tồn đầu kỳ",Table1[[#This Row],[Tổng giá trị]],0)</f>
        <v>0</v>
      </c>
      <c r="P884" s="8">
        <f>IF(Table1[[#This Row],[Số còn phải thu ĐK]]&lt;&gt;0,0,IF(Table1[[#This Row],[Phân loại]]="Bán hàng",Table1[[#This Row],[Tổng giá trị]],-Table1[[#This Row],[Tổng giá trị]]))</f>
        <v>890502</v>
      </c>
      <c r="Q884" s="18">
        <f t="shared" si="132"/>
        <v>890502</v>
      </c>
      <c r="R884" s="8">
        <f>Table1[[#This Row],[Số còn phải thu ĐK]]+Table1[[#This Row],[Giá Trị HD sau CK]]-Table1[[#This Row],[Số tiền đã thu]]</f>
        <v>0</v>
      </c>
      <c r="S884" s="7">
        <f>IF(Table1[[#This Row],[Ngày hóa đơn]]&lt;&gt;"",Table1[[#This Row],[Ngày hóa đơn]],Table1[[#This Row],[Ngày hạch toán]])</f>
        <v>45833</v>
      </c>
      <c r="T884" s="8"/>
      <c r="U884" s="7">
        <f>IF(Table1[[#This Row],[Ngày tính CN]]="","",S884+T884)</f>
        <v>45833</v>
      </c>
      <c r="V884" s="71">
        <f ca="1">IF(Table1[[#This Row],[Hạn thanh toán]]="","",IF((U884-NOW())&lt;0,0,(U884-NOW())))</f>
        <v>0</v>
      </c>
      <c r="W884" s="69"/>
      <c r="X884" s="65" t="str">
        <f t="shared" ca="1" si="131"/>
        <v/>
      </c>
      <c r="Y884" s="65" t="str">
        <f t="shared" si="133"/>
        <v>Đã thanh toán</v>
      </c>
      <c r="Z884" s="250">
        <f>Table1[[#This Row],[Hạn thanh toán]]</f>
        <v>45833</v>
      </c>
      <c r="AA884" s="250">
        <f>Table1[[#This Row],[Ngày Thanh toán]]</f>
        <v>45868</v>
      </c>
      <c r="AD884" s="3" t="str">
        <f>IF(Table1[[#This Row],[Mã khách hàng]]="","",VLOOKUP($A884,Ma_KH!$A:$Q,Ma_KH!O$1,0))</f>
        <v>EASY</v>
      </c>
      <c r="AE884" s="3" t="str">
        <f>IF(Table1[[#This Row],[Mã khách hàng]]="","",VLOOKUP($A884,Ma_KH!$A:$Q,Ma_KH!P$1,0))</f>
        <v>CÔNG TY CỔ PHẦN THƯƠNG MẠI VÀ DỊCH VỤ EASYMART</v>
      </c>
      <c r="AF884" s="3" t="str">
        <f>VLOOKUP(A884,Ma_KH!A:Q,Ma_KH!J$1,0)</f>
        <v>Đỗ Minh Quang</v>
      </c>
    </row>
    <row r="885" spans="1:32" ht="16.5">
      <c r="A885" s="78" t="s">
        <v>112</v>
      </c>
      <c r="B885" s="78"/>
      <c r="C885" s="88">
        <v>45833</v>
      </c>
      <c r="D885" s="89" t="s">
        <v>1566</v>
      </c>
      <c r="E885" s="88">
        <v>45833</v>
      </c>
      <c r="F885" s="81" t="s">
        <v>1567</v>
      </c>
      <c r="G885" s="81" t="s">
        <v>1440</v>
      </c>
      <c r="H885" s="69">
        <v>1618943</v>
      </c>
      <c r="I885" s="69">
        <v>0</v>
      </c>
      <c r="J885" s="69">
        <f>(Table1[[#This Row],[Tiền hàng]]-Table1[[#This Row],[Tiền chiết khấu]])*8%</f>
        <v>129515.44</v>
      </c>
      <c r="K885" s="69">
        <v>1748458</v>
      </c>
      <c r="L885" s="8" t="s">
        <v>24</v>
      </c>
      <c r="M885" s="161">
        <v>45868</v>
      </c>
      <c r="N885" s="162" t="s">
        <v>4403</v>
      </c>
      <c r="O885" s="69">
        <f>IF(Table1[[#This Row],[Phân loại]]="Tồn đầu kỳ",Table1[[#This Row],[Tổng giá trị]],0)</f>
        <v>0</v>
      </c>
      <c r="P885" s="8">
        <f>IF(Table1[[#This Row],[Số còn phải thu ĐK]]&lt;&gt;0,0,IF(Table1[[#This Row],[Phân loại]]="Bán hàng",Table1[[#This Row],[Tổng giá trị]],-Table1[[#This Row],[Tổng giá trị]]))</f>
        <v>1748458</v>
      </c>
      <c r="Q885" s="18">
        <f t="shared" si="132"/>
        <v>1748458</v>
      </c>
      <c r="R885" s="8">
        <f>Table1[[#This Row],[Số còn phải thu ĐK]]+Table1[[#This Row],[Giá Trị HD sau CK]]-Table1[[#This Row],[Số tiền đã thu]]</f>
        <v>0</v>
      </c>
      <c r="S885" s="7">
        <f>IF(Table1[[#This Row],[Ngày hóa đơn]]&lt;&gt;"",Table1[[#This Row],[Ngày hóa đơn]],Table1[[#This Row],[Ngày hạch toán]])</f>
        <v>45833</v>
      </c>
      <c r="T885" s="8"/>
      <c r="U885" s="7">
        <f>IF(Table1[[#This Row],[Ngày tính CN]]="","",S885+T885)</f>
        <v>45833</v>
      </c>
      <c r="V885" s="71">
        <f ca="1">IF(Table1[[#This Row],[Hạn thanh toán]]="","",IF((U885-NOW())&lt;0,0,(U885-NOW())))</f>
        <v>0</v>
      </c>
      <c r="W885" s="69"/>
      <c r="X885" s="65" t="str">
        <f t="shared" ca="1" si="131"/>
        <v/>
      </c>
      <c r="Y885" s="65" t="str">
        <f t="shared" si="133"/>
        <v>Đã thanh toán</v>
      </c>
      <c r="Z885" s="250">
        <f>Table1[[#This Row],[Hạn thanh toán]]</f>
        <v>45833</v>
      </c>
      <c r="AA885" s="250">
        <f>Table1[[#This Row],[Ngày Thanh toán]]</f>
        <v>45868</v>
      </c>
      <c r="AD885" s="3" t="str">
        <f>IF(Table1[[#This Row],[Mã khách hàng]]="","",VLOOKUP($A885,Ma_KH!$A:$Q,Ma_KH!O$1,0))</f>
        <v>EASY</v>
      </c>
      <c r="AE885" s="3" t="str">
        <f>IF(Table1[[#This Row],[Mã khách hàng]]="","",VLOOKUP($A885,Ma_KH!$A:$Q,Ma_KH!P$1,0))</f>
        <v>CÔNG TY CỔ PHẦN THƯƠNG MẠI VÀ DỊCH VỤ EASYMART</v>
      </c>
      <c r="AF885" s="3" t="str">
        <f>VLOOKUP(A885,Ma_KH!A:Q,Ma_KH!J$1,0)</f>
        <v>Đỗ Minh Quang</v>
      </c>
    </row>
    <row r="886" spans="1:32" ht="16.5">
      <c r="A886" s="78" t="s">
        <v>112</v>
      </c>
      <c r="B886" s="78"/>
      <c r="C886" s="88">
        <v>45833</v>
      </c>
      <c r="D886" s="89" t="s">
        <v>1568</v>
      </c>
      <c r="E886" s="88">
        <v>45833</v>
      </c>
      <c r="F886" s="81" t="s">
        <v>1569</v>
      </c>
      <c r="G886" s="81" t="s">
        <v>1500</v>
      </c>
      <c r="H886" s="69">
        <v>850275</v>
      </c>
      <c r="I886" s="69">
        <v>0</v>
      </c>
      <c r="J886" s="69">
        <f>(Table1[[#This Row],[Tiền hàng]]-Table1[[#This Row],[Tiền chiết khấu]])*8%</f>
        <v>68022</v>
      </c>
      <c r="K886" s="69">
        <v>918297</v>
      </c>
      <c r="L886" s="8" t="s">
        <v>24</v>
      </c>
      <c r="M886" s="161">
        <v>45868</v>
      </c>
      <c r="N886" s="162" t="s">
        <v>4403</v>
      </c>
      <c r="O886" s="69">
        <f>IF(Table1[[#This Row],[Phân loại]]="Tồn đầu kỳ",Table1[[#This Row],[Tổng giá trị]],0)</f>
        <v>0</v>
      </c>
      <c r="P886" s="8">
        <f>IF(Table1[[#This Row],[Số còn phải thu ĐK]]&lt;&gt;0,0,IF(Table1[[#This Row],[Phân loại]]="Bán hàng",Table1[[#This Row],[Tổng giá trị]],-Table1[[#This Row],[Tổng giá trị]]))</f>
        <v>918297</v>
      </c>
      <c r="Q886" s="18">
        <f t="shared" si="132"/>
        <v>918297</v>
      </c>
      <c r="R886" s="8">
        <f>Table1[[#This Row],[Số còn phải thu ĐK]]+Table1[[#This Row],[Giá Trị HD sau CK]]-Table1[[#This Row],[Số tiền đã thu]]</f>
        <v>0</v>
      </c>
      <c r="S886" s="7">
        <f>IF(Table1[[#This Row],[Ngày hóa đơn]]&lt;&gt;"",Table1[[#This Row],[Ngày hóa đơn]],Table1[[#This Row],[Ngày hạch toán]])</f>
        <v>45833</v>
      </c>
      <c r="T886" s="8"/>
      <c r="U886" s="7">
        <f>IF(Table1[[#This Row],[Ngày tính CN]]="","",S886+T886)</f>
        <v>45833</v>
      </c>
      <c r="V886" s="71">
        <f ca="1">IF(Table1[[#This Row],[Hạn thanh toán]]="","",IF((U886-NOW())&lt;0,0,(U886-NOW())))</f>
        <v>0</v>
      </c>
      <c r="W886" s="69"/>
      <c r="X886" s="65" t="str">
        <f t="shared" ca="1" si="131"/>
        <v/>
      </c>
      <c r="Y886" s="65" t="str">
        <f t="shared" si="133"/>
        <v>Đã thanh toán</v>
      </c>
      <c r="Z886" s="250">
        <f>Table1[[#This Row],[Hạn thanh toán]]</f>
        <v>45833</v>
      </c>
      <c r="AA886" s="250">
        <f>Table1[[#This Row],[Ngày Thanh toán]]</f>
        <v>45868</v>
      </c>
      <c r="AD886" s="3" t="str">
        <f>IF(Table1[[#This Row],[Mã khách hàng]]="","",VLOOKUP($A886,Ma_KH!$A:$Q,Ma_KH!O$1,0))</f>
        <v>EASY</v>
      </c>
      <c r="AE886" s="3" t="str">
        <f>IF(Table1[[#This Row],[Mã khách hàng]]="","",VLOOKUP($A886,Ma_KH!$A:$Q,Ma_KH!P$1,0))</f>
        <v>CÔNG TY CỔ PHẦN THƯƠNG MẠI VÀ DỊCH VỤ EASYMART</v>
      </c>
      <c r="AF886" s="3" t="str">
        <f>VLOOKUP(A886,Ma_KH!A:Q,Ma_KH!J$1,0)</f>
        <v>Đỗ Minh Quang</v>
      </c>
    </row>
    <row r="887" spans="1:32" ht="16.5">
      <c r="A887" s="78" t="s">
        <v>112</v>
      </c>
      <c r="B887" s="78"/>
      <c r="C887" s="88">
        <v>45833</v>
      </c>
      <c r="D887" s="89" t="s">
        <v>1570</v>
      </c>
      <c r="E887" s="88">
        <v>45833</v>
      </c>
      <c r="F887" s="81" t="s">
        <v>1571</v>
      </c>
      <c r="G887" s="81" t="s">
        <v>1549</v>
      </c>
      <c r="H887" s="69">
        <v>573270</v>
      </c>
      <c r="I887" s="69">
        <v>0</v>
      </c>
      <c r="J887" s="69">
        <f>(Table1[[#This Row],[Tiền hàng]]-Table1[[#This Row],[Tiền chiết khấu]])*8%</f>
        <v>45861.599999999999</v>
      </c>
      <c r="K887" s="69">
        <v>619132</v>
      </c>
      <c r="L887" s="8" t="s">
        <v>24</v>
      </c>
      <c r="M887" s="161">
        <v>45868</v>
      </c>
      <c r="N887" s="162" t="s">
        <v>4403</v>
      </c>
      <c r="O887" s="69">
        <f>IF(Table1[[#This Row],[Phân loại]]="Tồn đầu kỳ",Table1[[#This Row],[Tổng giá trị]],0)</f>
        <v>0</v>
      </c>
      <c r="P887" s="8">
        <f>IF(Table1[[#This Row],[Số còn phải thu ĐK]]&lt;&gt;0,0,IF(Table1[[#This Row],[Phân loại]]="Bán hàng",Table1[[#This Row],[Tổng giá trị]],-Table1[[#This Row],[Tổng giá trị]]))</f>
        <v>619132</v>
      </c>
      <c r="Q887" s="18">
        <f t="shared" si="132"/>
        <v>619132</v>
      </c>
      <c r="R887" s="8">
        <f>Table1[[#This Row],[Số còn phải thu ĐK]]+Table1[[#This Row],[Giá Trị HD sau CK]]-Table1[[#This Row],[Số tiền đã thu]]</f>
        <v>0</v>
      </c>
      <c r="S887" s="7">
        <f>IF(Table1[[#This Row],[Ngày hóa đơn]]&lt;&gt;"",Table1[[#This Row],[Ngày hóa đơn]],Table1[[#This Row],[Ngày hạch toán]])</f>
        <v>45833</v>
      </c>
      <c r="T887" s="8"/>
      <c r="U887" s="7">
        <f>IF(Table1[[#This Row],[Ngày tính CN]]="","",S887+T887)</f>
        <v>45833</v>
      </c>
      <c r="V887" s="71">
        <f ca="1">IF(Table1[[#This Row],[Hạn thanh toán]]="","",IF((U887-NOW())&lt;0,0,(U887-NOW())))</f>
        <v>0</v>
      </c>
      <c r="W887" s="69"/>
      <c r="X887" s="65" t="str">
        <f t="shared" ca="1" si="131"/>
        <v/>
      </c>
      <c r="Y887" s="65" t="str">
        <f t="shared" si="133"/>
        <v>Đã thanh toán</v>
      </c>
      <c r="Z887" s="250">
        <f>Table1[[#This Row],[Hạn thanh toán]]</f>
        <v>45833</v>
      </c>
      <c r="AA887" s="250">
        <f>Table1[[#This Row],[Ngày Thanh toán]]</f>
        <v>45868</v>
      </c>
      <c r="AD887" s="3" t="str">
        <f>IF(Table1[[#This Row],[Mã khách hàng]]="","",VLOOKUP($A887,Ma_KH!$A:$Q,Ma_KH!O$1,0))</f>
        <v>EASY</v>
      </c>
      <c r="AE887" s="3" t="str">
        <f>IF(Table1[[#This Row],[Mã khách hàng]]="","",VLOOKUP($A887,Ma_KH!$A:$Q,Ma_KH!P$1,0))</f>
        <v>CÔNG TY CỔ PHẦN THƯƠNG MẠI VÀ DỊCH VỤ EASYMART</v>
      </c>
      <c r="AF887" s="3" t="str">
        <f>VLOOKUP(A887,Ma_KH!A:Q,Ma_KH!J$1,0)</f>
        <v>Đỗ Minh Quang</v>
      </c>
    </row>
    <row r="888" spans="1:32" ht="16.5">
      <c r="A888" s="78" t="s">
        <v>112</v>
      </c>
      <c r="B888" s="78"/>
      <c r="C888" s="88">
        <v>45834</v>
      </c>
      <c r="D888" s="89" t="s">
        <v>1572</v>
      </c>
      <c r="E888" s="88">
        <v>45834</v>
      </c>
      <c r="F888" s="81" t="s">
        <v>1551</v>
      </c>
      <c r="G888" s="81" t="s">
        <v>1573</v>
      </c>
      <c r="H888" s="69">
        <v>0</v>
      </c>
      <c r="I888" s="69">
        <v>0</v>
      </c>
      <c r="J888" s="69">
        <f>(Table1[[#This Row],[Tiền hàng]]-Table1[[#This Row],[Tiền chiết khấu]])*8%</f>
        <v>0</v>
      </c>
      <c r="K888" s="69">
        <v>47693</v>
      </c>
      <c r="L888" s="8" t="s">
        <v>17</v>
      </c>
      <c r="M888" s="161">
        <v>45868</v>
      </c>
      <c r="N888" s="162" t="s">
        <v>4403</v>
      </c>
      <c r="O888" s="69">
        <f>IF(Table1[[#This Row],[Phân loại]]="Tồn đầu kỳ",Table1[[#This Row],[Tổng giá trị]],0)</f>
        <v>0</v>
      </c>
      <c r="P888" s="8">
        <f>IF(Table1[[#This Row],[Số còn phải thu ĐK]]&lt;&gt;0,0,IF(Table1[[#This Row],[Phân loại]]="Bán hàng",Table1[[#This Row],[Tổng giá trị]],-Table1[[#This Row],[Tổng giá trị]]))</f>
        <v>-47693</v>
      </c>
      <c r="Q888" s="18">
        <f t="shared" si="132"/>
        <v>-47693</v>
      </c>
      <c r="R888" s="8">
        <f>Table1[[#This Row],[Số còn phải thu ĐK]]+Table1[[#This Row],[Giá Trị HD sau CK]]-Table1[[#This Row],[Số tiền đã thu]]</f>
        <v>0</v>
      </c>
      <c r="S888" s="7">
        <f>IF(Table1[[#This Row],[Ngày hóa đơn]]&lt;&gt;"",Table1[[#This Row],[Ngày hóa đơn]],Table1[[#This Row],[Ngày hạch toán]])</f>
        <v>45834</v>
      </c>
      <c r="T888" s="8"/>
      <c r="U888" s="7">
        <f>IF(Table1[[#This Row],[Ngày tính CN]]="","",S888+T888)</f>
        <v>45834</v>
      </c>
      <c r="V888" s="71">
        <f ca="1">IF(Table1[[#This Row],[Hạn thanh toán]]="","",IF((U888-NOW())&lt;0,0,(U888-NOW())))</f>
        <v>0</v>
      </c>
      <c r="W888" s="69"/>
      <c r="X888" s="65" t="str">
        <f t="shared" ca="1" si="131"/>
        <v/>
      </c>
      <c r="Y888" s="65" t="str">
        <f t="shared" si="133"/>
        <v>Đã thanh toán</v>
      </c>
      <c r="Z888" s="250">
        <f>Table1[[#This Row],[Hạn thanh toán]]</f>
        <v>45834</v>
      </c>
      <c r="AA888" s="250">
        <f>Table1[[#This Row],[Ngày Thanh toán]]</f>
        <v>45868</v>
      </c>
      <c r="AD888" s="3" t="str">
        <f>IF(Table1[[#This Row],[Mã khách hàng]]="","",VLOOKUP($A888,Ma_KH!$A:$Q,Ma_KH!O$1,0))</f>
        <v>EASY</v>
      </c>
      <c r="AE888" s="3" t="str">
        <f>IF(Table1[[#This Row],[Mã khách hàng]]="","",VLOOKUP($A888,Ma_KH!$A:$Q,Ma_KH!P$1,0))</f>
        <v>CÔNG TY CỔ PHẦN THƯƠNG MẠI VÀ DỊCH VỤ EASYMART</v>
      </c>
      <c r="AF888" s="3" t="str">
        <f>VLOOKUP(A888,Ma_KH!A:Q,Ma_KH!J$1,0)</f>
        <v>Đỗ Minh Quang</v>
      </c>
    </row>
    <row r="889" spans="1:32" ht="16.5">
      <c r="A889" s="78" t="s">
        <v>112</v>
      </c>
      <c r="B889" s="78"/>
      <c r="C889" s="88">
        <v>45840</v>
      </c>
      <c r="D889" s="89" t="s">
        <v>1574</v>
      </c>
      <c r="E889" s="88">
        <v>45840</v>
      </c>
      <c r="F889" s="81" t="s">
        <v>1575</v>
      </c>
      <c r="G889" s="81" t="s">
        <v>1500</v>
      </c>
      <c r="H889" s="69">
        <v>1166615</v>
      </c>
      <c r="I889" s="69">
        <v>0</v>
      </c>
      <c r="J889" s="69">
        <f>(Table1[[#This Row],[Tiền hàng]]-Table1[[#This Row],[Tiền chiết khấu]])*8%</f>
        <v>93329.2</v>
      </c>
      <c r="K889" s="69">
        <v>1259944</v>
      </c>
      <c r="L889" s="8" t="s">
        <v>24</v>
      </c>
      <c r="M889" s="161">
        <v>45889</v>
      </c>
      <c r="N889" s="162" t="s">
        <v>4404</v>
      </c>
      <c r="O889" s="69">
        <f>IF(Table1[[#This Row],[Phân loại]]="Tồn đầu kỳ",Table1[[#This Row],[Tổng giá trị]],0)</f>
        <v>0</v>
      </c>
      <c r="P889" s="8">
        <f>IF(Table1[[#This Row],[Số còn phải thu ĐK]]&lt;&gt;0,0,IF(Table1[[#This Row],[Phân loại]]="Bán hàng",Table1[[#This Row],[Tổng giá trị]],-Table1[[#This Row],[Tổng giá trị]]))</f>
        <v>1259944</v>
      </c>
      <c r="Q889" s="18">
        <f t="shared" si="132"/>
        <v>1259944</v>
      </c>
      <c r="R889" s="8">
        <f>Table1[[#This Row],[Số còn phải thu ĐK]]+Table1[[#This Row],[Giá Trị HD sau CK]]-Table1[[#This Row],[Số tiền đã thu]]</f>
        <v>0</v>
      </c>
      <c r="S889" s="7">
        <f>IF(Table1[[#This Row],[Ngày hóa đơn]]&lt;&gt;"",Table1[[#This Row],[Ngày hóa đơn]],Table1[[#This Row],[Ngày hạch toán]])</f>
        <v>45840</v>
      </c>
      <c r="T889" s="8"/>
      <c r="U889" s="7">
        <f>IF(Table1[[#This Row],[Ngày tính CN]]="","",S889+T889)</f>
        <v>45840</v>
      </c>
      <c r="V889" s="71">
        <f ca="1">IF(Table1[[#This Row],[Hạn thanh toán]]="","",IF((U889-NOW())&lt;0,0,(U889-NOW())))</f>
        <v>0</v>
      </c>
      <c r="W889" s="69"/>
      <c r="X889" s="65" t="str">
        <f t="shared" ca="1" si="131"/>
        <v/>
      </c>
      <c r="Y889" s="65" t="str">
        <f t="shared" si="133"/>
        <v>Đã thanh toán</v>
      </c>
      <c r="Z889" s="250">
        <f>Table1[[#This Row],[Hạn thanh toán]]</f>
        <v>45840</v>
      </c>
      <c r="AA889" s="250">
        <f>Table1[[#This Row],[Ngày Thanh toán]]</f>
        <v>45889</v>
      </c>
      <c r="AD889" s="3" t="str">
        <f>IF(Table1[[#This Row],[Mã khách hàng]]="","",VLOOKUP($A889,Ma_KH!$A:$Q,Ma_KH!O$1,0))</f>
        <v>EASY</v>
      </c>
      <c r="AE889" s="3" t="str">
        <f>IF(Table1[[#This Row],[Mã khách hàng]]="","",VLOOKUP($A889,Ma_KH!$A:$Q,Ma_KH!P$1,0))</f>
        <v>CÔNG TY CỔ PHẦN THƯƠNG MẠI VÀ DỊCH VỤ EASYMART</v>
      </c>
      <c r="AF889" s="3" t="str">
        <f>VLOOKUP(A889,Ma_KH!A:Q,Ma_KH!J$1,0)</f>
        <v>Đỗ Minh Quang</v>
      </c>
    </row>
    <row r="890" spans="1:32" ht="16.5">
      <c r="A890" s="78" t="s">
        <v>112</v>
      </c>
      <c r="B890" s="78"/>
      <c r="C890" s="88">
        <v>45847</v>
      </c>
      <c r="D890" s="89" t="s">
        <v>1576</v>
      </c>
      <c r="E890" s="88">
        <v>45847</v>
      </c>
      <c r="F890" s="81" t="s">
        <v>1577</v>
      </c>
      <c r="G890" s="81" t="s">
        <v>1449</v>
      </c>
      <c r="H890" s="69">
        <v>1057410</v>
      </c>
      <c r="I890" s="69">
        <v>0</v>
      </c>
      <c r="J890" s="69">
        <f>(Table1[[#This Row],[Tiền hàng]]-Table1[[#This Row],[Tiền chiết khấu]])*8%</f>
        <v>84592.8</v>
      </c>
      <c r="K890" s="69">
        <v>1142003</v>
      </c>
      <c r="L890" s="8" t="s">
        <v>24</v>
      </c>
      <c r="M890" s="161">
        <v>45889</v>
      </c>
      <c r="N890" s="162" t="s">
        <v>4404</v>
      </c>
      <c r="O890" s="69">
        <f>IF(Table1[[#This Row],[Phân loại]]="Tồn đầu kỳ",Table1[[#This Row],[Tổng giá trị]],0)</f>
        <v>0</v>
      </c>
      <c r="P890" s="8">
        <f>IF(Table1[[#This Row],[Số còn phải thu ĐK]]&lt;&gt;0,0,IF(Table1[[#This Row],[Phân loại]]="Bán hàng",Table1[[#This Row],[Tổng giá trị]],-Table1[[#This Row],[Tổng giá trị]]))</f>
        <v>1142003</v>
      </c>
      <c r="Q890" s="18">
        <f t="shared" si="132"/>
        <v>1142003</v>
      </c>
      <c r="R890" s="8">
        <f>Table1[[#This Row],[Số còn phải thu ĐK]]+Table1[[#This Row],[Giá Trị HD sau CK]]-Table1[[#This Row],[Số tiền đã thu]]</f>
        <v>0</v>
      </c>
      <c r="S890" s="7">
        <f>IF(Table1[[#This Row],[Ngày hóa đơn]]&lt;&gt;"",Table1[[#This Row],[Ngày hóa đơn]],Table1[[#This Row],[Ngày hạch toán]])</f>
        <v>45847</v>
      </c>
      <c r="T890" s="8"/>
      <c r="U890" s="7">
        <f>IF(Table1[[#This Row],[Ngày tính CN]]="","",S890+T890)</f>
        <v>45847</v>
      </c>
      <c r="V890" s="71">
        <f ca="1">IF(Table1[[#This Row],[Hạn thanh toán]]="","",IF((U890-NOW())&lt;0,0,(U890-NOW())))</f>
        <v>0</v>
      </c>
      <c r="W890" s="69"/>
      <c r="X890" s="65" t="str">
        <f t="shared" ca="1" si="131"/>
        <v/>
      </c>
      <c r="Y890" s="65" t="str">
        <f t="shared" si="133"/>
        <v>Đã thanh toán</v>
      </c>
      <c r="Z890" s="250">
        <f>Table1[[#This Row],[Hạn thanh toán]]</f>
        <v>45847</v>
      </c>
      <c r="AA890" s="250">
        <f>Table1[[#This Row],[Ngày Thanh toán]]</f>
        <v>45889</v>
      </c>
      <c r="AD890" s="3" t="str">
        <f>IF(Table1[[#This Row],[Mã khách hàng]]="","",VLOOKUP($A890,Ma_KH!$A:$Q,Ma_KH!O$1,0))</f>
        <v>EASY</v>
      </c>
      <c r="AE890" s="3" t="str">
        <f>IF(Table1[[#This Row],[Mã khách hàng]]="","",VLOOKUP($A890,Ma_KH!$A:$Q,Ma_KH!P$1,0))</f>
        <v>CÔNG TY CỔ PHẦN THƯƠNG MẠI VÀ DỊCH VỤ EASYMART</v>
      </c>
      <c r="AF890" s="3" t="str">
        <f>VLOOKUP(A890,Ma_KH!A:Q,Ma_KH!J$1,0)</f>
        <v>Đỗ Minh Quang</v>
      </c>
    </row>
    <row r="891" spans="1:32" ht="16.5">
      <c r="A891" s="78" t="s">
        <v>112</v>
      </c>
      <c r="B891" s="78"/>
      <c r="C891" s="88">
        <v>45847</v>
      </c>
      <c r="D891" s="89" t="s">
        <v>1578</v>
      </c>
      <c r="E891" s="88">
        <v>45847</v>
      </c>
      <c r="F891" s="81" t="s">
        <v>1579</v>
      </c>
      <c r="G891" s="81" t="s">
        <v>1437</v>
      </c>
      <c r="H891" s="69">
        <v>1206038</v>
      </c>
      <c r="I891" s="69">
        <v>0</v>
      </c>
      <c r="J891" s="69">
        <f>(Table1[[#This Row],[Tiền hàng]]-Table1[[#This Row],[Tiền chiết khấu]])*8%</f>
        <v>96483.040000000008</v>
      </c>
      <c r="K891" s="69">
        <v>1302521</v>
      </c>
      <c r="L891" s="8" t="s">
        <v>24</v>
      </c>
      <c r="M891" s="161">
        <v>45889</v>
      </c>
      <c r="N891" s="162" t="s">
        <v>4404</v>
      </c>
      <c r="O891" s="69">
        <f>IF(Table1[[#This Row],[Phân loại]]="Tồn đầu kỳ",Table1[[#This Row],[Tổng giá trị]],0)</f>
        <v>0</v>
      </c>
      <c r="P891" s="8">
        <f>IF(Table1[[#This Row],[Số còn phải thu ĐK]]&lt;&gt;0,0,IF(Table1[[#This Row],[Phân loại]]="Bán hàng",Table1[[#This Row],[Tổng giá trị]],-Table1[[#This Row],[Tổng giá trị]]))</f>
        <v>1302521</v>
      </c>
      <c r="Q891" s="18">
        <f t="shared" si="132"/>
        <v>1302521</v>
      </c>
      <c r="R891" s="8">
        <f>Table1[[#This Row],[Số còn phải thu ĐK]]+Table1[[#This Row],[Giá Trị HD sau CK]]-Table1[[#This Row],[Số tiền đã thu]]</f>
        <v>0</v>
      </c>
      <c r="S891" s="7">
        <f>IF(Table1[[#This Row],[Ngày hóa đơn]]&lt;&gt;"",Table1[[#This Row],[Ngày hóa đơn]],Table1[[#This Row],[Ngày hạch toán]])</f>
        <v>45847</v>
      </c>
      <c r="T891" s="8"/>
      <c r="U891" s="7">
        <f>IF(Table1[[#This Row],[Ngày tính CN]]="","",S891+T891)</f>
        <v>45847</v>
      </c>
      <c r="V891" s="71">
        <f ca="1">IF(Table1[[#This Row],[Hạn thanh toán]]="","",IF((U891-NOW())&lt;0,0,(U891-NOW())))</f>
        <v>0</v>
      </c>
      <c r="W891" s="69"/>
      <c r="X891" s="65" t="str">
        <f t="shared" ca="1" si="131"/>
        <v/>
      </c>
      <c r="Y891" s="65" t="str">
        <f t="shared" si="133"/>
        <v>Đã thanh toán</v>
      </c>
      <c r="Z891" s="250">
        <f>Table1[[#This Row],[Hạn thanh toán]]</f>
        <v>45847</v>
      </c>
      <c r="AA891" s="250">
        <f>Table1[[#This Row],[Ngày Thanh toán]]</f>
        <v>45889</v>
      </c>
      <c r="AD891" s="3" t="str">
        <f>IF(Table1[[#This Row],[Mã khách hàng]]="","",VLOOKUP($A891,Ma_KH!$A:$Q,Ma_KH!O$1,0))</f>
        <v>EASY</v>
      </c>
      <c r="AE891" s="3" t="str">
        <f>IF(Table1[[#This Row],[Mã khách hàng]]="","",VLOOKUP($A891,Ma_KH!$A:$Q,Ma_KH!P$1,0))</f>
        <v>CÔNG TY CỔ PHẦN THƯƠNG MẠI VÀ DỊCH VỤ EASYMART</v>
      </c>
      <c r="AF891" s="3" t="str">
        <f>VLOOKUP(A891,Ma_KH!A:Q,Ma_KH!J$1,0)</f>
        <v>Đỗ Minh Quang</v>
      </c>
    </row>
    <row r="892" spans="1:32" ht="16.5">
      <c r="A892" s="78" t="s">
        <v>112</v>
      </c>
      <c r="B892" s="78"/>
      <c r="C892" s="88">
        <v>45847</v>
      </c>
      <c r="D892" s="89" t="s">
        <v>1580</v>
      </c>
      <c r="E892" s="88">
        <v>45847</v>
      </c>
      <c r="F892" s="81" t="s">
        <v>1581</v>
      </c>
      <c r="G892" s="81" t="s">
        <v>1440</v>
      </c>
      <c r="H892" s="69">
        <v>441600</v>
      </c>
      <c r="I892" s="69">
        <v>0</v>
      </c>
      <c r="J892" s="69">
        <f>(Table1[[#This Row],[Tiền hàng]]-Table1[[#This Row],[Tiền chiết khấu]])*8%</f>
        <v>35328</v>
      </c>
      <c r="K892" s="69">
        <v>476928</v>
      </c>
      <c r="L892" s="8" t="s">
        <v>24</v>
      </c>
      <c r="M892" s="161">
        <v>45889</v>
      </c>
      <c r="N892" s="162" t="s">
        <v>4404</v>
      </c>
      <c r="O892" s="69">
        <f>IF(Table1[[#This Row],[Phân loại]]="Tồn đầu kỳ",Table1[[#This Row],[Tổng giá trị]],0)</f>
        <v>0</v>
      </c>
      <c r="P892" s="8">
        <f>IF(Table1[[#This Row],[Số còn phải thu ĐK]]&lt;&gt;0,0,IF(Table1[[#This Row],[Phân loại]]="Bán hàng",Table1[[#This Row],[Tổng giá trị]],-Table1[[#This Row],[Tổng giá trị]]))</f>
        <v>476928</v>
      </c>
      <c r="Q892" s="18">
        <f t="shared" si="132"/>
        <v>476928</v>
      </c>
      <c r="R892" s="8">
        <f>Table1[[#This Row],[Số còn phải thu ĐK]]+Table1[[#This Row],[Giá Trị HD sau CK]]-Table1[[#This Row],[Số tiền đã thu]]</f>
        <v>0</v>
      </c>
      <c r="S892" s="7">
        <f>IF(Table1[[#This Row],[Ngày hóa đơn]]&lt;&gt;"",Table1[[#This Row],[Ngày hóa đơn]],Table1[[#This Row],[Ngày hạch toán]])</f>
        <v>45847</v>
      </c>
      <c r="T892" s="8"/>
      <c r="U892" s="7">
        <f>IF(Table1[[#This Row],[Ngày tính CN]]="","",S892+T892)</f>
        <v>45847</v>
      </c>
      <c r="V892" s="71">
        <f ca="1">IF(Table1[[#This Row],[Hạn thanh toán]]="","",IF((U892-NOW())&lt;0,0,(U892-NOW())))</f>
        <v>0</v>
      </c>
      <c r="W892" s="69"/>
      <c r="X892" s="65" t="str">
        <f t="shared" ca="1" si="131"/>
        <v/>
      </c>
      <c r="Y892" s="65" t="str">
        <f t="shared" si="133"/>
        <v>Đã thanh toán</v>
      </c>
      <c r="Z892" s="250">
        <f>Table1[[#This Row],[Hạn thanh toán]]</f>
        <v>45847</v>
      </c>
      <c r="AA892" s="250">
        <f>Table1[[#This Row],[Ngày Thanh toán]]</f>
        <v>45889</v>
      </c>
      <c r="AD892" s="3" t="str">
        <f>IF(Table1[[#This Row],[Mã khách hàng]]="","",VLOOKUP($A892,Ma_KH!$A:$Q,Ma_KH!O$1,0))</f>
        <v>EASY</v>
      </c>
      <c r="AE892" s="3" t="str">
        <f>IF(Table1[[#This Row],[Mã khách hàng]]="","",VLOOKUP($A892,Ma_KH!$A:$Q,Ma_KH!P$1,0))</f>
        <v>CÔNG TY CỔ PHẦN THƯƠNG MẠI VÀ DỊCH VỤ EASYMART</v>
      </c>
      <c r="AF892" s="3" t="str">
        <f>VLOOKUP(A892,Ma_KH!A:Q,Ma_KH!J$1,0)</f>
        <v>Đỗ Minh Quang</v>
      </c>
    </row>
    <row r="893" spans="1:32" ht="16.5">
      <c r="A893" s="78" t="s">
        <v>112</v>
      </c>
      <c r="B893" s="78"/>
      <c r="C893" s="88">
        <v>45849</v>
      </c>
      <c r="D893" s="89" t="s">
        <v>1582</v>
      </c>
      <c r="E893" s="88"/>
      <c r="F893" s="81"/>
      <c r="G893" s="81" t="s">
        <v>1474</v>
      </c>
      <c r="H893" s="69">
        <v>0</v>
      </c>
      <c r="I893" s="69">
        <v>0</v>
      </c>
      <c r="J893" s="69">
        <f>(Table1[[#This Row],[Tiền hàng]]-Table1[[#This Row],[Tiền chiết khấu]])*8%</f>
        <v>0</v>
      </c>
      <c r="K893" s="69">
        <v>244292</v>
      </c>
      <c r="L893" s="8" t="s">
        <v>17</v>
      </c>
      <c r="M893" s="161">
        <v>45889</v>
      </c>
      <c r="N893" s="162" t="s">
        <v>4404</v>
      </c>
      <c r="O893" s="69">
        <f>IF(Table1[[#This Row],[Phân loại]]="Tồn đầu kỳ",Table1[[#This Row],[Tổng giá trị]],0)</f>
        <v>0</v>
      </c>
      <c r="P893" s="8">
        <f>IF(Table1[[#This Row],[Số còn phải thu ĐK]]&lt;&gt;0,0,IF(Table1[[#This Row],[Phân loại]]="Bán hàng",Table1[[#This Row],[Tổng giá trị]],-Table1[[#This Row],[Tổng giá trị]]))</f>
        <v>-244292</v>
      </c>
      <c r="Q893" s="18">
        <f t="shared" si="132"/>
        <v>-244292</v>
      </c>
      <c r="R893" s="8">
        <f>Table1[[#This Row],[Số còn phải thu ĐK]]+Table1[[#This Row],[Giá Trị HD sau CK]]-Table1[[#This Row],[Số tiền đã thu]]</f>
        <v>0</v>
      </c>
      <c r="S893" s="7">
        <f>IF(Table1[[#This Row],[Ngày hóa đơn]]&lt;&gt;"",Table1[[#This Row],[Ngày hóa đơn]],Table1[[#This Row],[Ngày hạch toán]])</f>
        <v>45849</v>
      </c>
      <c r="T893" s="8"/>
      <c r="U893" s="7">
        <f>IF(Table1[[#This Row],[Ngày tính CN]]="","",S893+T893)</f>
        <v>45849</v>
      </c>
      <c r="V893" s="71">
        <f ca="1">IF(Table1[[#This Row],[Hạn thanh toán]]="","",IF((U893-NOW())&lt;0,0,(U893-NOW())))</f>
        <v>0</v>
      </c>
      <c r="W893" s="69"/>
      <c r="X893" s="65" t="str">
        <f t="shared" ca="1" si="131"/>
        <v/>
      </c>
      <c r="Y893" s="65" t="str">
        <f t="shared" si="133"/>
        <v>Đã thanh toán</v>
      </c>
      <c r="Z893" s="250">
        <f>Table1[[#This Row],[Hạn thanh toán]]</f>
        <v>45849</v>
      </c>
      <c r="AA893" s="250">
        <f>Table1[[#This Row],[Ngày Thanh toán]]</f>
        <v>45889</v>
      </c>
      <c r="AD893" s="3" t="str">
        <f>IF(Table1[[#This Row],[Mã khách hàng]]="","",VLOOKUP($A893,Ma_KH!$A:$Q,Ma_KH!O$1,0))</f>
        <v>EASY</v>
      </c>
      <c r="AE893" s="3" t="str">
        <f>IF(Table1[[#This Row],[Mã khách hàng]]="","",VLOOKUP($A893,Ma_KH!$A:$Q,Ma_KH!P$1,0))</f>
        <v>CÔNG TY CỔ PHẦN THƯƠNG MẠI VÀ DỊCH VỤ EASYMART</v>
      </c>
      <c r="AF893" s="3" t="str">
        <f>VLOOKUP(A893,Ma_KH!A:Q,Ma_KH!J$1,0)</f>
        <v>Đỗ Minh Quang</v>
      </c>
    </row>
    <row r="894" spans="1:32" ht="16.5">
      <c r="A894" s="78" t="s">
        <v>112</v>
      </c>
      <c r="B894" s="78"/>
      <c r="C894" s="88">
        <v>45849</v>
      </c>
      <c r="D894" s="89" t="s">
        <v>1583</v>
      </c>
      <c r="E894" s="88"/>
      <c r="F894" s="81"/>
      <c r="G894" s="81" t="s">
        <v>1474</v>
      </c>
      <c r="H894" s="69">
        <v>0</v>
      </c>
      <c r="I894" s="69">
        <v>0</v>
      </c>
      <c r="J894" s="69">
        <f>(Table1[[#This Row],[Tiền hàng]]-Table1[[#This Row],[Tiền chiết khấu]])*8%</f>
        <v>0</v>
      </c>
      <c r="K894" s="69">
        <v>346228</v>
      </c>
      <c r="L894" s="8" t="s">
        <v>17</v>
      </c>
      <c r="M894" s="161">
        <v>45889</v>
      </c>
      <c r="N894" s="162" t="s">
        <v>4404</v>
      </c>
      <c r="O894" s="69">
        <f>IF(Table1[[#This Row],[Phân loại]]="Tồn đầu kỳ",Table1[[#This Row],[Tổng giá trị]],0)</f>
        <v>0</v>
      </c>
      <c r="P894" s="8">
        <f>IF(Table1[[#This Row],[Số còn phải thu ĐK]]&lt;&gt;0,0,IF(Table1[[#This Row],[Phân loại]]="Bán hàng",Table1[[#This Row],[Tổng giá trị]],-Table1[[#This Row],[Tổng giá trị]]))</f>
        <v>-346228</v>
      </c>
      <c r="Q894" s="18">
        <f t="shared" si="132"/>
        <v>-346228</v>
      </c>
      <c r="R894" s="8">
        <f>Table1[[#This Row],[Số còn phải thu ĐK]]+Table1[[#This Row],[Giá Trị HD sau CK]]-Table1[[#This Row],[Số tiền đã thu]]</f>
        <v>0</v>
      </c>
      <c r="S894" s="7">
        <f>IF(Table1[[#This Row],[Ngày hóa đơn]]&lt;&gt;"",Table1[[#This Row],[Ngày hóa đơn]],Table1[[#This Row],[Ngày hạch toán]])</f>
        <v>45849</v>
      </c>
      <c r="T894" s="8"/>
      <c r="U894" s="7">
        <f>IF(Table1[[#This Row],[Ngày tính CN]]="","",S894+T894)</f>
        <v>45849</v>
      </c>
      <c r="V894" s="71">
        <f ca="1">IF(Table1[[#This Row],[Hạn thanh toán]]="","",IF((U894-NOW())&lt;0,0,(U894-NOW())))</f>
        <v>0</v>
      </c>
      <c r="W894" s="69"/>
      <c r="X894" s="65" t="str">
        <f t="shared" ca="1" si="131"/>
        <v/>
      </c>
      <c r="Y894" s="65" t="str">
        <f t="shared" si="133"/>
        <v>Đã thanh toán</v>
      </c>
      <c r="Z894" s="250">
        <f>Table1[[#This Row],[Hạn thanh toán]]</f>
        <v>45849</v>
      </c>
      <c r="AA894" s="250">
        <f>Table1[[#This Row],[Ngày Thanh toán]]</f>
        <v>45889</v>
      </c>
      <c r="AD894" s="3" t="str">
        <f>IF(Table1[[#This Row],[Mã khách hàng]]="","",VLOOKUP($A894,Ma_KH!$A:$Q,Ma_KH!O$1,0))</f>
        <v>EASY</v>
      </c>
      <c r="AE894" s="3" t="str">
        <f>IF(Table1[[#This Row],[Mã khách hàng]]="","",VLOOKUP($A894,Ma_KH!$A:$Q,Ma_KH!P$1,0))</f>
        <v>CÔNG TY CỔ PHẦN THƯƠNG MẠI VÀ DỊCH VỤ EASYMART</v>
      </c>
      <c r="AF894" s="3" t="str">
        <f>VLOOKUP(A894,Ma_KH!A:Q,Ma_KH!J$1,0)</f>
        <v>Đỗ Minh Quang</v>
      </c>
    </row>
    <row r="895" spans="1:32" ht="16.5">
      <c r="A895" s="78" t="s">
        <v>112</v>
      </c>
      <c r="B895" s="78"/>
      <c r="C895" s="88">
        <v>45854</v>
      </c>
      <c r="D895" s="89" t="s">
        <v>1584</v>
      </c>
      <c r="E895" s="88">
        <v>45854</v>
      </c>
      <c r="F895" s="81" t="s">
        <v>1585</v>
      </c>
      <c r="G895" s="81" t="s">
        <v>1449</v>
      </c>
      <c r="H895" s="69">
        <v>2082198</v>
      </c>
      <c r="I895" s="69">
        <v>0</v>
      </c>
      <c r="J895" s="69">
        <f>(Table1[[#This Row],[Tiền hàng]]-Table1[[#This Row],[Tiền chiết khấu]])*8%</f>
        <v>166575.84</v>
      </c>
      <c r="K895" s="69">
        <v>2248774</v>
      </c>
      <c r="L895" s="8" t="s">
        <v>24</v>
      </c>
      <c r="M895" s="161">
        <v>45889</v>
      </c>
      <c r="N895" s="162" t="s">
        <v>4404</v>
      </c>
      <c r="O895" s="69">
        <f>IF(Table1[[#This Row],[Phân loại]]="Tồn đầu kỳ",Table1[[#This Row],[Tổng giá trị]],0)</f>
        <v>0</v>
      </c>
      <c r="P895" s="8">
        <f>IF(Table1[[#This Row],[Số còn phải thu ĐK]]&lt;&gt;0,0,IF(Table1[[#This Row],[Phân loại]]="Bán hàng",Table1[[#This Row],[Tổng giá trị]],-Table1[[#This Row],[Tổng giá trị]]))</f>
        <v>2248774</v>
      </c>
      <c r="Q895" s="18">
        <f t="shared" si="132"/>
        <v>2248774</v>
      </c>
      <c r="R895" s="8">
        <f>Table1[[#This Row],[Số còn phải thu ĐK]]+Table1[[#This Row],[Giá Trị HD sau CK]]-Table1[[#This Row],[Số tiền đã thu]]</f>
        <v>0</v>
      </c>
      <c r="S895" s="7">
        <f>IF(Table1[[#This Row],[Ngày hóa đơn]]&lt;&gt;"",Table1[[#This Row],[Ngày hóa đơn]],Table1[[#This Row],[Ngày hạch toán]])</f>
        <v>45854</v>
      </c>
      <c r="T895" s="8"/>
      <c r="U895" s="7">
        <f>IF(Table1[[#This Row],[Ngày tính CN]]="","",S895+T895)</f>
        <v>45854</v>
      </c>
      <c r="V895" s="71">
        <f ca="1">IF(Table1[[#This Row],[Hạn thanh toán]]="","",IF((U895-NOW())&lt;0,0,(U895-NOW())))</f>
        <v>0</v>
      </c>
      <c r="W895" s="69"/>
      <c r="X895" s="65" t="str">
        <f t="shared" ca="1" si="131"/>
        <v/>
      </c>
      <c r="Y895" s="65" t="str">
        <f t="shared" si="133"/>
        <v>Đã thanh toán</v>
      </c>
      <c r="Z895" s="250">
        <f>Table1[[#This Row],[Hạn thanh toán]]</f>
        <v>45854</v>
      </c>
      <c r="AA895" s="250">
        <f>Table1[[#This Row],[Ngày Thanh toán]]</f>
        <v>45889</v>
      </c>
      <c r="AD895" s="3" t="str">
        <f>IF(Table1[[#This Row],[Mã khách hàng]]="","",VLOOKUP($A895,Ma_KH!$A:$Q,Ma_KH!O$1,0))</f>
        <v>EASY</v>
      </c>
      <c r="AE895" s="3" t="str">
        <f>IF(Table1[[#This Row],[Mã khách hàng]]="","",VLOOKUP($A895,Ma_KH!$A:$Q,Ma_KH!P$1,0))</f>
        <v>CÔNG TY CỔ PHẦN THƯƠNG MẠI VÀ DỊCH VỤ EASYMART</v>
      </c>
      <c r="AF895" s="3" t="str">
        <f>VLOOKUP(A895,Ma_KH!A:Q,Ma_KH!J$1,0)</f>
        <v>Đỗ Minh Quang</v>
      </c>
    </row>
    <row r="896" spans="1:32" ht="16.5">
      <c r="A896" s="78" t="s">
        <v>112</v>
      </c>
      <c r="B896" s="78"/>
      <c r="C896" s="88">
        <v>45854</v>
      </c>
      <c r="D896" s="89" t="s">
        <v>1586</v>
      </c>
      <c r="E896" s="88">
        <v>45854</v>
      </c>
      <c r="F896" s="81" t="s">
        <v>1587</v>
      </c>
      <c r="G896" s="81" t="s">
        <v>1437</v>
      </c>
      <c r="H896" s="69">
        <v>672318</v>
      </c>
      <c r="I896" s="69">
        <v>0</v>
      </c>
      <c r="J896" s="69">
        <f>(Table1[[#This Row],[Tiền hàng]]-Table1[[#This Row],[Tiền chiết khấu]])*8%</f>
        <v>53785.440000000002</v>
      </c>
      <c r="K896" s="69">
        <v>726103</v>
      </c>
      <c r="L896" s="8" t="s">
        <v>24</v>
      </c>
      <c r="M896" s="161">
        <v>45889</v>
      </c>
      <c r="N896" s="162" t="s">
        <v>4404</v>
      </c>
      <c r="O896" s="69">
        <f>IF(Table1[[#This Row],[Phân loại]]="Tồn đầu kỳ",Table1[[#This Row],[Tổng giá trị]],0)</f>
        <v>0</v>
      </c>
      <c r="P896" s="8">
        <f>IF(Table1[[#This Row],[Số còn phải thu ĐK]]&lt;&gt;0,0,IF(Table1[[#This Row],[Phân loại]]="Bán hàng",Table1[[#This Row],[Tổng giá trị]],-Table1[[#This Row],[Tổng giá trị]]))</f>
        <v>726103</v>
      </c>
      <c r="Q896" s="18">
        <f t="shared" si="132"/>
        <v>726103</v>
      </c>
      <c r="R896" s="8">
        <f>Table1[[#This Row],[Số còn phải thu ĐK]]+Table1[[#This Row],[Giá Trị HD sau CK]]-Table1[[#This Row],[Số tiền đã thu]]</f>
        <v>0</v>
      </c>
      <c r="S896" s="7">
        <f>IF(Table1[[#This Row],[Ngày hóa đơn]]&lt;&gt;"",Table1[[#This Row],[Ngày hóa đơn]],Table1[[#This Row],[Ngày hạch toán]])</f>
        <v>45854</v>
      </c>
      <c r="T896" s="8"/>
      <c r="U896" s="7">
        <f>IF(Table1[[#This Row],[Ngày tính CN]]="","",S896+T896)</f>
        <v>45854</v>
      </c>
      <c r="V896" s="71">
        <f ca="1">IF(Table1[[#This Row],[Hạn thanh toán]]="","",IF((U896-NOW())&lt;0,0,(U896-NOW())))</f>
        <v>0</v>
      </c>
      <c r="W896" s="69"/>
      <c r="X896" s="65" t="str">
        <f t="shared" ca="1" si="131"/>
        <v/>
      </c>
      <c r="Y896" s="65" t="str">
        <f t="shared" si="133"/>
        <v>Đã thanh toán</v>
      </c>
      <c r="Z896" s="250">
        <f>Table1[[#This Row],[Hạn thanh toán]]</f>
        <v>45854</v>
      </c>
      <c r="AA896" s="250">
        <f>Table1[[#This Row],[Ngày Thanh toán]]</f>
        <v>45889</v>
      </c>
      <c r="AD896" s="3" t="str">
        <f>IF(Table1[[#This Row],[Mã khách hàng]]="","",VLOOKUP($A896,Ma_KH!$A:$Q,Ma_KH!O$1,0))</f>
        <v>EASY</v>
      </c>
      <c r="AE896" s="3" t="str">
        <f>IF(Table1[[#This Row],[Mã khách hàng]]="","",VLOOKUP($A896,Ma_KH!$A:$Q,Ma_KH!P$1,0))</f>
        <v>CÔNG TY CỔ PHẦN THƯƠNG MẠI VÀ DỊCH VỤ EASYMART</v>
      </c>
      <c r="AF896" s="3" t="str">
        <f>VLOOKUP(A896,Ma_KH!A:Q,Ma_KH!J$1,0)</f>
        <v>Đỗ Minh Quang</v>
      </c>
    </row>
    <row r="897" spans="1:32" ht="16.5">
      <c r="A897" s="78" t="s">
        <v>112</v>
      </c>
      <c r="B897" s="78"/>
      <c r="C897" s="88">
        <v>45854</v>
      </c>
      <c r="D897" s="89" t="s">
        <v>1588</v>
      </c>
      <c r="E897" s="88">
        <v>45854</v>
      </c>
      <c r="F897" s="81" t="s">
        <v>1589</v>
      </c>
      <c r="G897" s="81" t="s">
        <v>1440</v>
      </c>
      <c r="H897" s="69">
        <v>704940</v>
      </c>
      <c r="I897" s="69">
        <v>0</v>
      </c>
      <c r="J897" s="69">
        <f>(Table1[[#This Row],[Tiền hàng]]-Table1[[#This Row],[Tiền chiết khấu]])*8%</f>
        <v>56395.200000000004</v>
      </c>
      <c r="K897" s="69">
        <v>761335</v>
      </c>
      <c r="L897" s="8" t="s">
        <v>24</v>
      </c>
      <c r="M897" s="161">
        <v>45889</v>
      </c>
      <c r="N897" s="162" t="s">
        <v>4404</v>
      </c>
      <c r="O897" s="69">
        <f>IF(Table1[[#This Row],[Phân loại]]="Tồn đầu kỳ",Table1[[#This Row],[Tổng giá trị]],0)</f>
        <v>0</v>
      </c>
      <c r="P897" s="8">
        <f>IF(Table1[[#This Row],[Số còn phải thu ĐK]]&lt;&gt;0,0,IF(Table1[[#This Row],[Phân loại]]="Bán hàng",Table1[[#This Row],[Tổng giá trị]],-Table1[[#This Row],[Tổng giá trị]]))</f>
        <v>761335</v>
      </c>
      <c r="Q897" s="18">
        <f t="shared" si="132"/>
        <v>761335</v>
      </c>
      <c r="R897" s="8">
        <f>Table1[[#This Row],[Số còn phải thu ĐK]]+Table1[[#This Row],[Giá Trị HD sau CK]]-Table1[[#This Row],[Số tiền đã thu]]</f>
        <v>0</v>
      </c>
      <c r="S897" s="7">
        <f>IF(Table1[[#This Row],[Ngày hóa đơn]]&lt;&gt;"",Table1[[#This Row],[Ngày hóa đơn]],Table1[[#This Row],[Ngày hạch toán]])</f>
        <v>45854</v>
      </c>
      <c r="T897" s="8"/>
      <c r="U897" s="7">
        <f>IF(Table1[[#This Row],[Ngày tính CN]]="","",S897+T897)</f>
        <v>45854</v>
      </c>
      <c r="V897" s="71">
        <f ca="1">IF(Table1[[#This Row],[Hạn thanh toán]]="","",IF((U897-NOW())&lt;0,0,(U897-NOW())))</f>
        <v>0</v>
      </c>
      <c r="W897" s="69"/>
      <c r="X897" s="65" t="str">
        <f t="shared" ca="1" si="131"/>
        <v/>
      </c>
      <c r="Y897" s="65" t="str">
        <f t="shared" si="133"/>
        <v>Đã thanh toán</v>
      </c>
      <c r="Z897" s="250">
        <f>Table1[[#This Row],[Hạn thanh toán]]</f>
        <v>45854</v>
      </c>
      <c r="AA897" s="250">
        <f>Table1[[#This Row],[Ngày Thanh toán]]</f>
        <v>45889</v>
      </c>
      <c r="AD897" s="3" t="str">
        <f>IF(Table1[[#This Row],[Mã khách hàng]]="","",VLOOKUP($A897,Ma_KH!$A:$Q,Ma_KH!O$1,0))</f>
        <v>EASY</v>
      </c>
      <c r="AE897" s="3" t="str">
        <f>IF(Table1[[#This Row],[Mã khách hàng]]="","",VLOOKUP($A897,Ma_KH!$A:$Q,Ma_KH!P$1,0))</f>
        <v>CÔNG TY CỔ PHẦN THƯƠNG MẠI VÀ DỊCH VỤ EASYMART</v>
      </c>
      <c r="AF897" s="3" t="str">
        <f>VLOOKUP(A897,Ma_KH!A:Q,Ma_KH!J$1,0)</f>
        <v>Đỗ Minh Quang</v>
      </c>
    </row>
    <row r="898" spans="1:32" ht="16.5">
      <c r="A898" s="78" t="s">
        <v>112</v>
      </c>
      <c r="B898" s="78"/>
      <c r="C898" s="88">
        <v>45854</v>
      </c>
      <c r="D898" s="89" t="s">
        <v>1590</v>
      </c>
      <c r="E898" s="88">
        <v>45854</v>
      </c>
      <c r="F898" s="81" t="s">
        <v>1591</v>
      </c>
      <c r="G898" s="81" t="s">
        <v>1500</v>
      </c>
      <c r="H898" s="69">
        <v>814145</v>
      </c>
      <c r="I898" s="69">
        <v>0</v>
      </c>
      <c r="J898" s="69">
        <f>(Table1[[#This Row],[Tiền hàng]]-Table1[[#This Row],[Tiền chiết khấu]])*8%</f>
        <v>65131.6</v>
      </c>
      <c r="K898" s="69">
        <v>879277</v>
      </c>
      <c r="L898" s="8" t="s">
        <v>24</v>
      </c>
      <c r="M898" s="161">
        <v>45889</v>
      </c>
      <c r="N898" s="162" t="s">
        <v>4404</v>
      </c>
      <c r="O898" s="69">
        <f>IF(Table1[[#This Row],[Phân loại]]="Tồn đầu kỳ",Table1[[#This Row],[Tổng giá trị]],0)</f>
        <v>0</v>
      </c>
      <c r="P898" s="8">
        <f>IF(Table1[[#This Row],[Số còn phải thu ĐK]]&lt;&gt;0,0,IF(Table1[[#This Row],[Phân loại]]="Bán hàng",Table1[[#This Row],[Tổng giá trị]],-Table1[[#This Row],[Tổng giá trị]]))</f>
        <v>879277</v>
      </c>
      <c r="Q898" s="18">
        <f t="shared" si="132"/>
        <v>879277</v>
      </c>
      <c r="R898" s="8">
        <f>Table1[[#This Row],[Số còn phải thu ĐK]]+Table1[[#This Row],[Giá Trị HD sau CK]]-Table1[[#This Row],[Số tiền đã thu]]</f>
        <v>0</v>
      </c>
      <c r="S898" s="7">
        <f>IF(Table1[[#This Row],[Ngày hóa đơn]]&lt;&gt;"",Table1[[#This Row],[Ngày hóa đơn]],Table1[[#This Row],[Ngày hạch toán]])</f>
        <v>45854</v>
      </c>
      <c r="T898" s="8"/>
      <c r="U898" s="7">
        <f>IF(Table1[[#This Row],[Ngày tính CN]]="","",S898+T898)</f>
        <v>45854</v>
      </c>
      <c r="V898" s="71">
        <f ca="1">IF(Table1[[#This Row],[Hạn thanh toán]]="","",IF((U898-NOW())&lt;0,0,(U898-NOW())))</f>
        <v>0</v>
      </c>
      <c r="W898" s="69"/>
      <c r="X898" s="65" t="str">
        <f t="shared" ca="1" si="131"/>
        <v/>
      </c>
      <c r="Y898" s="65" t="str">
        <f t="shared" si="133"/>
        <v>Đã thanh toán</v>
      </c>
      <c r="Z898" s="250">
        <f>Table1[[#This Row],[Hạn thanh toán]]</f>
        <v>45854</v>
      </c>
      <c r="AA898" s="250">
        <f>Table1[[#This Row],[Ngày Thanh toán]]</f>
        <v>45889</v>
      </c>
      <c r="AD898" s="3" t="str">
        <f>IF(Table1[[#This Row],[Mã khách hàng]]="","",VLOOKUP($A898,Ma_KH!$A:$Q,Ma_KH!O$1,0))</f>
        <v>EASY</v>
      </c>
      <c r="AE898" s="3" t="str">
        <f>IF(Table1[[#This Row],[Mã khách hàng]]="","",VLOOKUP($A898,Ma_KH!$A:$Q,Ma_KH!P$1,0))</f>
        <v>CÔNG TY CỔ PHẦN THƯƠNG MẠI VÀ DỊCH VỤ EASYMART</v>
      </c>
      <c r="AF898" s="3" t="str">
        <f>VLOOKUP(A898,Ma_KH!A:Q,Ma_KH!J$1,0)</f>
        <v>Đỗ Minh Quang</v>
      </c>
    </row>
    <row r="899" spans="1:32" ht="16.5">
      <c r="A899" s="78" t="s">
        <v>112</v>
      </c>
      <c r="B899" s="78"/>
      <c r="C899" s="88">
        <v>45857</v>
      </c>
      <c r="D899" s="89" t="s">
        <v>1592</v>
      </c>
      <c r="E899" s="88"/>
      <c r="F899" s="81"/>
      <c r="G899" s="81" t="s">
        <v>1442</v>
      </c>
      <c r="H899" s="69">
        <v>0</v>
      </c>
      <c r="I899" s="69">
        <v>0</v>
      </c>
      <c r="J899" s="69">
        <f>(Table1[[#This Row],[Tiền hàng]]-Table1[[#This Row],[Tiền chiết khấu]])*8%</f>
        <v>0</v>
      </c>
      <c r="K899" s="69">
        <v>230947</v>
      </c>
      <c r="L899" s="8" t="s">
        <v>17</v>
      </c>
      <c r="M899" s="161">
        <v>45889</v>
      </c>
      <c r="N899" s="162" t="s">
        <v>4404</v>
      </c>
      <c r="O899" s="69">
        <f>IF(Table1[[#This Row],[Phân loại]]="Tồn đầu kỳ",Table1[[#This Row],[Tổng giá trị]],0)</f>
        <v>0</v>
      </c>
      <c r="P899" s="8">
        <f>IF(Table1[[#This Row],[Số còn phải thu ĐK]]&lt;&gt;0,0,IF(Table1[[#This Row],[Phân loại]]="Bán hàng",Table1[[#This Row],[Tổng giá trị]],-Table1[[#This Row],[Tổng giá trị]]))</f>
        <v>-230947</v>
      </c>
      <c r="Q899" s="18">
        <f t="shared" si="132"/>
        <v>-230947</v>
      </c>
      <c r="R899" s="8">
        <f>Table1[[#This Row],[Số còn phải thu ĐK]]+Table1[[#This Row],[Giá Trị HD sau CK]]-Table1[[#This Row],[Số tiền đã thu]]</f>
        <v>0</v>
      </c>
      <c r="S899" s="7">
        <f>IF(Table1[[#This Row],[Ngày hóa đơn]]&lt;&gt;"",Table1[[#This Row],[Ngày hóa đơn]],Table1[[#This Row],[Ngày hạch toán]])</f>
        <v>45857</v>
      </c>
      <c r="T899" s="8"/>
      <c r="U899" s="7">
        <f>IF(Table1[[#This Row],[Ngày tính CN]]="","",S899+T899)</f>
        <v>45857</v>
      </c>
      <c r="V899" s="71">
        <f ca="1">IF(Table1[[#This Row],[Hạn thanh toán]]="","",IF((U899-NOW())&lt;0,0,(U899-NOW())))</f>
        <v>0</v>
      </c>
      <c r="W899" s="69"/>
      <c r="X899" s="65" t="str">
        <f t="shared" ca="1" si="131"/>
        <v/>
      </c>
      <c r="Y899" s="65" t="str">
        <f t="shared" si="133"/>
        <v>Đã thanh toán</v>
      </c>
      <c r="Z899" s="250">
        <f>Table1[[#This Row],[Hạn thanh toán]]</f>
        <v>45857</v>
      </c>
      <c r="AA899" s="250">
        <f>Table1[[#This Row],[Ngày Thanh toán]]</f>
        <v>45889</v>
      </c>
      <c r="AD899" s="3" t="str">
        <f>IF(Table1[[#This Row],[Mã khách hàng]]="","",VLOOKUP($A899,Ma_KH!$A:$Q,Ma_KH!O$1,0))</f>
        <v>EASY</v>
      </c>
      <c r="AE899" s="3" t="str">
        <f>IF(Table1[[#This Row],[Mã khách hàng]]="","",VLOOKUP($A899,Ma_KH!$A:$Q,Ma_KH!P$1,0))</f>
        <v>CÔNG TY CỔ PHẦN THƯƠNG MẠI VÀ DỊCH VỤ EASYMART</v>
      </c>
      <c r="AF899" s="3" t="str">
        <f>VLOOKUP(A899,Ma_KH!A:Q,Ma_KH!J$1,0)</f>
        <v>Đỗ Minh Quang</v>
      </c>
    </row>
    <row r="900" spans="1:32" ht="16.5">
      <c r="A900" s="78" t="s">
        <v>112</v>
      </c>
      <c r="B900" s="78"/>
      <c r="C900" s="88">
        <v>45861</v>
      </c>
      <c r="D900" s="89" t="s">
        <v>1593</v>
      </c>
      <c r="E900" s="88">
        <v>45861</v>
      </c>
      <c r="F900" s="81" t="s">
        <v>1594</v>
      </c>
      <c r="G900" s="81" t="s">
        <v>1437</v>
      </c>
      <c r="H900" s="69">
        <v>2519750</v>
      </c>
      <c r="I900" s="69">
        <v>0</v>
      </c>
      <c r="J900" s="69">
        <f>(Table1[[#This Row],[Tiền hàng]]-Table1[[#This Row],[Tiền chiết khấu]])*8%</f>
        <v>201580</v>
      </c>
      <c r="K900" s="69">
        <v>2721330</v>
      </c>
      <c r="L900" s="8" t="s">
        <v>24</v>
      </c>
      <c r="M900" s="161">
        <v>45889</v>
      </c>
      <c r="N900" s="162" t="s">
        <v>4404</v>
      </c>
      <c r="O900" s="69">
        <f>IF(Table1[[#This Row],[Phân loại]]="Tồn đầu kỳ",Table1[[#This Row],[Tổng giá trị]],0)</f>
        <v>0</v>
      </c>
      <c r="P900" s="8">
        <f>IF(Table1[[#This Row],[Số còn phải thu ĐK]]&lt;&gt;0,0,IF(Table1[[#This Row],[Phân loại]]="Bán hàng",Table1[[#This Row],[Tổng giá trị]],-Table1[[#This Row],[Tổng giá trị]]))</f>
        <v>2721330</v>
      </c>
      <c r="Q900" s="18">
        <f t="shared" si="132"/>
        <v>2721330</v>
      </c>
      <c r="R900" s="8">
        <f>Table1[[#This Row],[Số còn phải thu ĐK]]+Table1[[#This Row],[Giá Trị HD sau CK]]-Table1[[#This Row],[Số tiền đã thu]]</f>
        <v>0</v>
      </c>
      <c r="S900" s="7">
        <f>IF(Table1[[#This Row],[Ngày hóa đơn]]&lt;&gt;"",Table1[[#This Row],[Ngày hóa đơn]],Table1[[#This Row],[Ngày hạch toán]])</f>
        <v>45861</v>
      </c>
      <c r="T900" s="8"/>
      <c r="U900" s="7">
        <f>IF(Table1[[#This Row],[Ngày tính CN]]="","",S900+T900)</f>
        <v>45861</v>
      </c>
      <c r="V900" s="71">
        <f ca="1">IF(Table1[[#This Row],[Hạn thanh toán]]="","",IF((U900-NOW())&lt;0,0,(U900-NOW())))</f>
        <v>0</v>
      </c>
      <c r="W900" s="69"/>
      <c r="X900" s="65" t="str">
        <f t="shared" ca="1" si="131"/>
        <v/>
      </c>
      <c r="Y900" s="65" t="str">
        <f t="shared" si="133"/>
        <v>Đã thanh toán</v>
      </c>
      <c r="Z900" s="250">
        <f>Table1[[#This Row],[Hạn thanh toán]]</f>
        <v>45861</v>
      </c>
      <c r="AA900" s="250">
        <f>Table1[[#This Row],[Ngày Thanh toán]]</f>
        <v>45889</v>
      </c>
      <c r="AD900" s="3" t="str">
        <f>IF(Table1[[#This Row],[Mã khách hàng]]="","",VLOOKUP($A900,Ma_KH!$A:$Q,Ma_KH!O$1,0))</f>
        <v>EASY</v>
      </c>
      <c r="AE900" s="3" t="str">
        <f>IF(Table1[[#This Row],[Mã khách hàng]]="","",VLOOKUP($A900,Ma_KH!$A:$Q,Ma_KH!P$1,0))</f>
        <v>CÔNG TY CỔ PHẦN THƯƠNG MẠI VÀ DỊCH VỤ EASYMART</v>
      </c>
      <c r="AF900" s="3" t="str">
        <f>VLOOKUP(A900,Ma_KH!A:Q,Ma_KH!J$1,0)</f>
        <v>Đỗ Minh Quang</v>
      </c>
    </row>
    <row r="901" spans="1:32" ht="16.5">
      <c r="A901" s="78" t="s">
        <v>112</v>
      </c>
      <c r="B901" s="78"/>
      <c r="C901" s="88">
        <v>45861</v>
      </c>
      <c r="D901" s="89" t="s">
        <v>1595</v>
      </c>
      <c r="E901" s="88">
        <v>45861</v>
      </c>
      <c r="F901" s="81" t="s">
        <v>1596</v>
      </c>
      <c r="G901" s="81" t="s">
        <v>1440</v>
      </c>
      <c r="H901" s="69">
        <v>2134335</v>
      </c>
      <c r="I901" s="69">
        <v>0</v>
      </c>
      <c r="J901" s="69">
        <f>(Table1[[#This Row],[Tiền hàng]]-Table1[[#This Row],[Tiền chiết khấu]])*8%</f>
        <v>170746.80000000002</v>
      </c>
      <c r="K901" s="69">
        <v>2305082</v>
      </c>
      <c r="L901" s="8" t="s">
        <v>24</v>
      </c>
      <c r="M901" s="161">
        <v>45889</v>
      </c>
      <c r="N901" s="162" t="s">
        <v>4404</v>
      </c>
      <c r="O901" s="69">
        <f>IF(Table1[[#This Row],[Phân loại]]="Tồn đầu kỳ",Table1[[#This Row],[Tổng giá trị]],0)</f>
        <v>0</v>
      </c>
      <c r="P901" s="8">
        <f>IF(Table1[[#This Row],[Số còn phải thu ĐK]]&lt;&gt;0,0,IF(Table1[[#This Row],[Phân loại]]="Bán hàng",Table1[[#This Row],[Tổng giá trị]],-Table1[[#This Row],[Tổng giá trị]]))</f>
        <v>2305082</v>
      </c>
      <c r="Q901" s="18">
        <f t="shared" si="132"/>
        <v>2305082</v>
      </c>
      <c r="R901" s="8">
        <f>Table1[[#This Row],[Số còn phải thu ĐK]]+Table1[[#This Row],[Giá Trị HD sau CK]]-Table1[[#This Row],[Số tiền đã thu]]</f>
        <v>0</v>
      </c>
      <c r="S901" s="7">
        <f>IF(Table1[[#This Row],[Ngày hóa đơn]]&lt;&gt;"",Table1[[#This Row],[Ngày hóa đơn]],Table1[[#This Row],[Ngày hạch toán]])</f>
        <v>45861</v>
      </c>
      <c r="T901" s="8"/>
      <c r="U901" s="7">
        <f>IF(Table1[[#This Row],[Ngày tính CN]]="","",S901+T901)</f>
        <v>45861</v>
      </c>
      <c r="V901" s="71">
        <f ca="1">IF(Table1[[#This Row],[Hạn thanh toán]]="","",IF((U901-NOW())&lt;0,0,(U901-NOW())))</f>
        <v>0</v>
      </c>
      <c r="W901" s="69"/>
      <c r="X901" s="65" t="str">
        <f t="shared" ca="1" si="131"/>
        <v/>
      </c>
      <c r="Y901" s="65" t="str">
        <f t="shared" si="133"/>
        <v>Đã thanh toán</v>
      </c>
      <c r="Z901" s="250">
        <f>Table1[[#This Row],[Hạn thanh toán]]</f>
        <v>45861</v>
      </c>
      <c r="AA901" s="250">
        <f>Table1[[#This Row],[Ngày Thanh toán]]</f>
        <v>45889</v>
      </c>
      <c r="AD901" s="3" t="str">
        <f>IF(Table1[[#This Row],[Mã khách hàng]]="","",VLOOKUP($A901,Ma_KH!$A:$Q,Ma_KH!O$1,0))</f>
        <v>EASY</v>
      </c>
      <c r="AE901" s="3" t="str">
        <f>IF(Table1[[#This Row],[Mã khách hàng]]="","",VLOOKUP($A901,Ma_KH!$A:$Q,Ma_KH!P$1,0))</f>
        <v>CÔNG TY CỔ PHẦN THƯƠNG MẠI VÀ DỊCH VỤ EASYMART</v>
      </c>
      <c r="AF901" s="3" t="str">
        <f>VLOOKUP(A901,Ma_KH!A:Q,Ma_KH!J$1,0)</f>
        <v>Đỗ Minh Quang</v>
      </c>
    </row>
    <row r="902" spans="1:32" ht="16.5">
      <c r="A902" s="78" t="s">
        <v>112</v>
      </c>
      <c r="B902" s="78"/>
      <c r="C902" s="88">
        <v>45861</v>
      </c>
      <c r="D902" s="89" t="s">
        <v>1597</v>
      </c>
      <c r="E902" s="88">
        <v>45861</v>
      </c>
      <c r="F902" s="81" t="s">
        <v>1598</v>
      </c>
      <c r="G902" s="81" t="s">
        <v>1500</v>
      </c>
      <c r="H902" s="69">
        <v>1027985</v>
      </c>
      <c r="I902" s="69">
        <v>0</v>
      </c>
      <c r="J902" s="69">
        <f>(Table1[[#This Row],[Tiền hàng]]-Table1[[#This Row],[Tiền chiết khấu]])*8%</f>
        <v>82238.8</v>
      </c>
      <c r="K902" s="69">
        <v>1110224</v>
      </c>
      <c r="L902" s="8" t="s">
        <v>24</v>
      </c>
      <c r="M902" s="161">
        <v>45889</v>
      </c>
      <c r="N902" s="162" t="s">
        <v>4404</v>
      </c>
      <c r="O902" s="69">
        <f>IF(Table1[[#This Row],[Phân loại]]="Tồn đầu kỳ",Table1[[#This Row],[Tổng giá trị]],0)</f>
        <v>0</v>
      </c>
      <c r="P902" s="8">
        <f>IF(Table1[[#This Row],[Số còn phải thu ĐK]]&lt;&gt;0,0,IF(Table1[[#This Row],[Phân loại]]="Bán hàng",Table1[[#This Row],[Tổng giá trị]],-Table1[[#This Row],[Tổng giá trị]]))</f>
        <v>1110224</v>
      </c>
      <c r="Q902" s="18">
        <f t="shared" si="132"/>
        <v>1110224</v>
      </c>
      <c r="R902" s="8">
        <f>Table1[[#This Row],[Số còn phải thu ĐK]]+Table1[[#This Row],[Giá Trị HD sau CK]]-Table1[[#This Row],[Số tiền đã thu]]</f>
        <v>0</v>
      </c>
      <c r="S902" s="7">
        <f>IF(Table1[[#This Row],[Ngày hóa đơn]]&lt;&gt;"",Table1[[#This Row],[Ngày hóa đơn]],Table1[[#This Row],[Ngày hạch toán]])</f>
        <v>45861</v>
      </c>
      <c r="T902" s="8"/>
      <c r="U902" s="7">
        <f>IF(Table1[[#This Row],[Ngày tính CN]]="","",S902+T902)</f>
        <v>45861</v>
      </c>
      <c r="V902" s="71">
        <f ca="1">IF(Table1[[#This Row],[Hạn thanh toán]]="","",IF((U902-NOW())&lt;0,0,(U902-NOW())))</f>
        <v>0</v>
      </c>
      <c r="W902" s="69"/>
      <c r="X902" s="65" t="str">
        <f t="shared" ca="1" si="131"/>
        <v/>
      </c>
      <c r="Y902" s="65" t="str">
        <f t="shared" si="133"/>
        <v>Đã thanh toán</v>
      </c>
      <c r="Z902" s="250">
        <f>Table1[[#This Row],[Hạn thanh toán]]</f>
        <v>45861</v>
      </c>
      <c r="AA902" s="250">
        <f>Table1[[#This Row],[Ngày Thanh toán]]</f>
        <v>45889</v>
      </c>
      <c r="AD902" s="3" t="str">
        <f>IF(Table1[[#This Row],[Mã khách hàng]]="","",VLOOKUP($A902,Ma_KH!$A:$Q,Ma_KH!O$1,0))</f>
        <v>EASY</v>
      </c>
      <c r="AE902" s="3" t="str">
        <f>IF(Table1[[#This Row],[Mã khách hàng]]="","",VLOOKUP($A902,Ma_KH!$A:$Q,Ma_KH!P$1,0))</f>
        <v>CÔNG TY CỔ PHẦN THƯƠNG MẠI VÀ DỊCH VỤ EASYMART</v>
      </c>
      <c r="AF902" s="3" t="str">
        <f>VLOOKUP(A902,Ma_KH!A:Q,Ma_KH!J$1,0)</f>
        <v>Đỗ Minh Quang</v>
      </c>
    </row>
    <row r="903" spans="1:32" ht="16.5">
      <c r="A903" s="79" t="s">
        <v>112</v>
      </c>
      <c r="B903" s="79"/>
      <c r="C903" s="90">
        <v>45864</v>
      </c>
      <c r="D903" s="91" t="s">
        <v>1599</v>
      </c>
      <c r="E903" s="90"/>
      <c r="F903" s="72"/>
      <c r="G903" s="72" t="s">
        <v>1458</v>
      </c>
      <c r="H903" s="69">
        <v>0</v>
      </c>
      <c r="I903" s="69">
        <v>0</v>
      </c>
      <c r="J903" s="69">
        <f>(Table1[[#This Row],[Tiền hàng]]-Table1[[#This Row],[Tiền chiết khấu]])*8%</f>
        <v>0</v>
      </c>
      <c r="K903" s="69">
        <v>205994</v>
      </c>
      <c r="L903" s="8" t="s">
        <v>17</v>
      </c>
      <c r="M903" s="161">
        <v>45889</v>
      </c>
      <c r="N903" s="162" t="s">
        <v>4404</v>
      </c>
      <c r="O903" s="69">
        <f>IF(Table1[[#This Row],[Phân loại]]="Tồn đầu kỳ",Table1[[#This Row],[Tổng giá trị]],0)</f>
        <v>0</v>
      </c>
      <c r="P903" s="8">
        <f>IF(Table1[[#This Row],[Số còn phải thu ĐK]]&lt;&gt;0,0,IF(Table1[[#This Row],[Phân loại]]="Bán hàng",Table1[[#This Row],[Tổng giá trị]],-Table1[[#This Row],[Tổng giá trị]]))</f>
        <v>-205994</v>
      </c>
      <c r="Q903" s="18">
        <f t="shared" si="132"/>
        <v>-205994</v>
      </c>
      <c r="R903" s="8">
        <f>Table1[[#This Row],[Số còn phải thu ĐK]]+Table1[[#This Row],[Giá Trị HD sau CK]]-Table1[[#This Row],[Số tiền đã thu]]</f>
        <v>0</v>
      </c>
      <c r="S903" s="7">
        <f>IF(Table1[[#This Row],[Ngày hóa đơn]]&lt;&gt;"",Table1[[#This Row],[Ngày hóa đơn]],Table1[[#This Row],[Ngày hạch toán]])</f>
        <v>45864</v>
      </c>
      <c r="T903" s="8"/>
      <c r="U903" s="7">
        <f>IF(Table1[[#This Row],[Ngày tính CN]]="","",S903+T903)</f>
        <v>45864</v>
      </c>
      <c r="V903" s="71">
        <f ca="1">IF(Table1[[#This Row],[Hạn thanh toán]]="","",IF((U903-NOW())&lt;0,0,(U903-NOW())))</f>
        <v>0</v>
      </c>
      <c r="W903" s="69"/>
      <c r="X903" s="65" t="str">
        <f t="shared" ca="1" si="131"/>
        <v/>
      </c>
      <c r="Y903" s="65" t="str">
        <f t="shared" si="133"/>
        <v>Đã thanh toán</v>
      </c>
      <c r="Z903" s="250">
        <f>Table1[[#This Row],[Hạn thanh toán]]</f>
        <v>45864</v>
      </c>
      <c r="AA903" s="250">
        <f>Table1[[#This Row],[Ngày Thanh toán]]</f>
        <v>45889</v>
      </c>
      <c r="AD903" s="3" t="str">
        <f>IF(Table1[[#This Row],[Mã khách hàng]]="","",VLOOKUP($A903,Ma_KH!$A:$Q,Ma_KH!O$1,0))</f>
        <v>EASY</v>
      </c>
      <c r="AE903" s="3" t="str">
        <f>IF(Table1[[#This Row],[Mã khách hàng]]="","",VLOOKUP($A903,Ma_KH!$A:$Q,Ma_KH!P$1,0))</f>
        <v>CÔNG TY CỔ PHẦN THƯƠNG MẠI VÀ DỊCH VỤ EASYMART</v>
      </c>
      <c r="AF903" s="3" t="str">
        <f>VLOOKUP(A903,Ma_KH!A:Q,Ma_KH!J$1,0)</f>
        <v>Đỗ Minh Quang</v>
      </c>
    </row>
    <row r="904" spans="1:32" ht="16.5">
      <c r="A904" s="78" t="s">
        <v>112</v>
      </c>
      <c r="B904" s="78"/>
      <c r="C904" s="88">
        <v>45869</v>
      </c>
      <c r="D904" s="89" t="s">
        <v>1600</v>
      </c>
      <c r="E904" s="88"/>
      <c r="F904" s="81"/>
      <c r="G904" s="81" t="s">
        <v>1601</v>
      </c>
      <c r="H904" s="69">
        <v>360688</v>
      </c>
      <c r="I904" s="69">
        <v>0</v>
      </c>
      <c r="J904" s="69">
        <f>(Table1[[#This Row],[Tiền hàng]]-Table1[[#This Row],[Tiền chiết khấu]])*8%</f>
        <v>28855.040000000001</v>
      </c>
      <c r="K904" s="69">
        <v>360688</v>
      </c>
      <c r="L904" s="8" t="s">
        <v>24</v>
      </c>
      <c r="M904" s="161">
        <v>45889</v>
      </c>
      <c r="N904" s="162" t="s">
        <v>4404</v>
      </c>
      <c r="O904" s="69">
        <f>IF(Table1[[#This Row],[Phân loại]]="Tồn đầu kỳ",Table1[[#This Row],[Tổng giá trị]],0)</f>
        <v>0</v>
      </c>
      <c r="P904" s="8">
        <f>IF(Table1[[#This Row],[Số còn phải thu ĐK]]&lt;&gt;0,0,IF(Table1[[#This Row],[Phân loại]]="Bán hàng",Table1[[#This Row],[Tổng giá trị]],-Table1[[#This Row],[Tổng giá trị]]))</f>
        <v>360688</v>
      </c>
      <c r="Q904" s="18">
        <f t="shared" si="132"/>
        <v>360688</v>
      </c>
      <c r="R904" s="8">
        <f>Table1[[#This Row],[Số còn phải thu ĐK]]+Table1[[#This Row],[Giá Trị HD sau CK]]-Table1[[#This Row],[Số tiền đã thu]]</f>
        <v>0</v>
      </c>
      <c r="S904" s="7">
        <f>IF(Table1[[#This Row],[Ngày hóa đơn]]&lt;&gt;"",Table1[[#This Row],[Ngày hóa đơn]],Table1[[#This Row],[Ngày hạch toán]])</f>
        <v>45869</v>
      </c>
      <c r="T904" s="8"/>
      <c r="U904" s="7">
        <f>IF(Table1[[#This Row],[Ngày tính CN]]="","",S904+T904)</f>
        <v>45869</v>
      </c>
      <c r="V904" s="71">
        <f ca="1">IF(Table1[[#This Row],[Hạn thanh toán]]="","",IF((U904-NOW())&lt;0,0,(U904-NOW())))</f>
        <v>0</v>
      </c>
      <c r="W904" s="69"/>
      <c r="X904" s="65" t="str">
        <f t="shared" ca="1" si="131"/>
        <v/>
      </c>
      <c r="Y904" s="65" t="str">
        <f t="shared" si="133"/>
        <v>Đã thanh toán</v>
      </c>
      <c r="Z904" s="250">
        <f>Table1[[#This Row],[Hạn thanh toán]]</f>
        <v>45869</v>
      </c>
      <c r="AA904" s="250">
        <f>Table1[[#This Row],[Ngày Thanh toán]]</f>
        <v>45889</v>
      </c>
      <c r="AD904" s="3" t="str">
        <f>IF(Table1[[#This Row],[Mã khách hàng]]="","",VLOOKUP($A904,Ma_KH!$A:$Q,Ma_KH!O$1,0))</f>
        <v>EASY</v>
      </c>
      <c r="AE904" s="3" t="str">
        <f>IF(Table1[[#This Row],[Mã khách hàng]]="","",VLOOKUP($A904,Ma_KH!$A:$Q,Ma_KH!P$1,0))</f>
        <v>CÔNG TY CỔ PHẦN THƯƠNG MẠI VÀ DỊCH VỤ EASYMART</v>
      </c>
      <c r="AF904" s="3" t="str">
        <f>VLOOKUP(A904,Ma_KH!A:Q,Ma_KH!J$1,0)</f>
        <v>Đỗ Minh Quang</v>
      </c>
    </row>
    <row r="905" spans="1:32" ht="16.5">
      <c r="A905" s="78" t="s">
        <v>112</v>
      </c>
      <c r="B905" s="78"/>
      <c r="C905" s="88">
        <v>45869</v>
      </c>
      <c r="D905" s="89" t="s">
        <v>1602</v>
      </c>
      <c r="E905" s="88"/>
      <c r="F905" s="81"/>
      <c r="G905" s="81" t="s">
        <v>1603</v>
      </c>
      <c r="H905" s="69">
        <v>441234</v>
      </c>
      <c r="I905" s="69">
        <v>0</v>
      </c>
      <c r="J905" s="69">
        <f>(Table1[[#This Row],[Tiền hàng]]-Table1[[#This Row],[Tiền chiết khấu]])*8%</f>
        <v>35298.720000000001</v>
      </c>
      <c r="K905" s="69">
        <v>441234</v>
      </c>
      <c r="L905" s="8" t="s">
        <v>24</v>
      </c>
      <c r="M905" s="161">
        <v>45889</v>
      </c>
      <c r="N905" s="162" t="s">
        <v>4404</v>
      </c>
      <c r="O905" s="69">
        <f>IF(Table1[[#This Row],[Phân loại]]="Tồn đầu kỳ",Table1[[#This Row],[Tổng giá trị]],0)</f>
        <v>0</v>
      </c>
      <c r="P905" s="8">
        <f>IF(Table1[[#This Row],[Số còn phải thu ĐK]]&lt;&gt;0,0,IF(Table1[[#This Row],[Phân loại]]="Bán hàng",Table1[[#This Row],[Tổng giá trị]],-Table1[[#This Row],[Tổng giá trị]]))</f>
        <v>441234</v>
      </c>
      <c r="Q905" s="18">
        <f t="shared" si="132"/>
        <v>441234</v>
      </c>
      <c r="R905" s="8">
        <f>Table1[[#This Row],[Số còn phải thu ĐK]]+Table1[[#This Row],[Giá Trị HD sau CK]]-Table1[[#This Row],[Số tiền đã thu]]</f>
        <v>0</v>
      </c>
      <c r="S905" s="7">
        <f>IF(Table1[[#This Row],[Ngày hóa đơn]]&lt;&gt;"",Table1[[#This Row],[Ngày hóa đơn]],Table1[[#This Row],[Ngày hạch toán]])</f>
        <v>45869</v>
      </c>
      <c r="T905" s="8"/>
      <c r="U905" s="7">
        <f>IF(Table1[[#This Row],[Ngày tính CN]]="","",S905+T905)</f>
        <v>45869</v>
      </c>
      <c r="V905" s="71">
        <f ca="1">IF(Table1[[#This Row],[Hạn thanh toán]]="","",IF((U905-NOW())&lt;0,0,(U905-NOW())))</f>
        <v>0</v>
      </c>
      <c r="W905" s="69"/>
      <c r="X905" s="65" t="str">
        <f t="shared" ca="1" si="131"/>
        <v/>
      </c>
      <c r="Y905" s="65" t="str">
        <f t="shared" si="133"/>
        <v>Đã thanh toán</v>
      </c>
      <c r="Z905" s="250">
        <f>Table1[[#This Row],[Hạn thanh toán]]</f>
        <v>45869</v>
      </c>
      <c r="AA905" s="250">
        <f>Table1[[#This Row],[Ngày Thanh toán]]</f>
        <v>45889</v>
      </c>
      <c r="AD905" s="3" t="str">
        <f>IF(Table1[[#This Row],[Mã khách hàng]]="","",VLOOKUP($A905,Ma_KH!$A:$Q,Ma_KH!O$1,0))</f>
        <v>EASY</v>
      </c>
      <c r="AE905" s="3" t="str">
        <f>IF(Table1[[#This Row],[Mã khách hàng]]="","",VLOOKUP($A905,Ma_KH!$A:$Q,Ma_KH!P$1,0))</f>
        <v>CÔNG TY CỔ PHẦN THƯƠNG MẠI VÀ DỊCH VỤ EASYMART</v>
      </c>
      <c r="AF905" s="3" t="str">
        <f>VLOOKUP(A905,Ma_KH!A:Q,Ma_KH!J$1,0)</f>
        <v>Đỗ Minh Quang</v>
      </c>
    </row>
    <row r="906" spans="1:32" ht="16.5">
      <c r="A906" s="78" t="s">
        <v>112</v>
      </c>
      <c r="B906" s="78"/>
      <c r="C906" s="88">
        <v>45870</v>
      </c>
      <c r="D906" s="89" t="s">
        <v>1604</v>
      </c>
      <c r="E906" s="88">
        <v>45870</v>
      </c>
      <c r="F906" s="81" t="s">
        <v>1605</v>
      </c>
      <c r="G906" s="81" t="s">
        <v>1449</v>
      </c>
      <c r="H906" s="69">
        <v>704940</v>
      </c>
      <c r="I906" s="69">
        <v>0</v>
      </c>
      <c r="J906" s="69">
        <f>(Table1[[#This Row],[Tiền hàng]]-Table1[[#This Row],[Tiền chiết khấu]])*8%</f>
        <v>56395.200000000004</v>
      </c>
      <c r="K906" s="69">
        <v>761335</v>
      </c>
      <c r="L906" s="8" t="s">
        <v>24</v>
      </c>
      <c r="M906" s="161">
        <v>45926</v>
      </c>
      <c r="N906" s="162" t="s">
        <v>4405</v>
      </c>
      <c r="O906" s="69">
        <f>IF(Table1[[#This Row],[Phân loại]]="Tồn đầu kỳ",Table1[[#This Row],[Tổng giá trị]],0)</f>
        <v>0</v>
      </c>
      <c r="P906" s="8">
        <f>IF(Table1[[#This Row],[Số còn phải thu ĐK]]&lt;&gt;0,0,IF(Table1[[#This Row],[Phân loại]]="Bán hàng",Table1[[#This Row],[Tổng giá trị]],-Table1[[#This Row],[Tổng giá trị]]))</f>
        <v>761335</v>
      </c>
      <c r="Q906" s="18">
        <f t="shared" si="132"/>
        <v>761335</v>
      </c>
      <c r="R906" s="8">
        <f>Table1[[#This Row],[Số còn phải thu ĐK]]+Table1[[#This Row],[Giá Trị HD sau CK]]-Table1[[#This Row],[Số tiền đã thu]]</f>
        <v>0</v>
      </c>
      <c r="S906" s="7">
        <f>IF(Table1[[#This Row],[Ngày hóa đơn]]&lt;&gt;"",Table1[[#This Row],[Ngày hóa đơn]],Table1[[#This Row],[Ngày hạch toán]])</f>
        <v>45870</v>
      </c>
      <c r="T906" s="8"/>
      <c r="U906" s="7">
        <f>IF(Table1[[#This Row],[Ngày tính CN]]="","",S906+T906)</f>
        <v>45870</v>
      </c>
      <c r="V906" s="71">
        <f ca="1">IF(Table1[[#This Row],[Hạn thanh toán]]="","",IF((U906-NOW())&lt;0,0,(U906-NOW())))</f>
        <v>0</v>
      </c>
      <c r="W906" s="69"/>
      <c r="X906" s="65" t="str">
        <f t="shared" ca="1" si="131"/>
        <v/>
      </c>
      <c r="Y906" s="65" t="str">
        <f t="shared" si="133"/>
        <v>Đã thanh toán</v>
      </c>
      <c r="Z906" s="250">
        <f>Table1[[#This Row],[Hạn thanh toán]]</f>
        <v>45870</v>
      </c>
      <c r="AA906" s="250">
        <f>Table1[[#This Row],[Ngày Thanh toán]]</f>
        <v>45926</v>
      </c>
      <c r="AD906" s="3" t="str">
        <f>IF(Table1[[#This Row],[Mã khách hàng]]="","",VLOOKUP($A906,Ma_KH!$A:$Q,Ma_KH!O$1,0))</f>
        <v>EASY</v>
      </c>
      <c r="AE906" s="3" t="str">
        <f>IF(Table1[[#This Row],[Mã khách hàng]]="","",VLOOKUP($A906,Ma_KH!$A:$Q,Ma_KH!P$1,0))</f>
        <v>CÔNG TY CỔ PHẦN THƯƠNG MẠI VÀ DỊCH VỤ EASYMART</v>
      </c>
      <c r="AF906" s="3" t="str">
        <f>VLOOKUP(A906,Ma_KH!A:Q,Ma_KH!J$1,0)</f>
        <v>Đỗ Minh Quang</v>
      </c>
    </row>
    <row r="907" spans="1:32" ht="16.5">
      <c r="A907" s="78" t="s">
        <v>112</v>
      </c>
      <c r="B907" s="78"/>
      <c r="C907" s="88">
        <v>45871</v>
      </c>
      <c r="D907" s="89" t="s">
        <v>1606</v>
      </c>
      <c r="E907" s="88"/>
      <c r="F907" s="81"/>
      <c r="G907" s="81" t="s">
        <v>1458</v>
      </c>
      <c r="H907" s="69">
        <v>0</v>
      </c>
      <c r="I907" s="69">
        <v>0</v>
      </c>
      <c r="J907" s="69">
        <f>(Table1[[#This Row],[Tiền hàng]]-Table1[[#This Row],[Tiền chiết khấu]])*8%</f>
        <v>0</v>
      </c>
      <c r="K907" s="69">
        <v>230429</v>
      </c>
      <c r="L907" s="8" t="s">
        <v>17</v>
      </c>
      <c r="M907" s="161">
        <v>45926</v>
      </c>
      <c r="N907" s="162" t="s">
        <v>4405</v>
      </c>
      <c r="O907" s="69">
        <f>IF(Table1[[#This Row],[Phân loại]]="Tồn đầu kỳ",Table1[[#This Row],[Tổng giá trị]],0)</f>
        <v>0</v>
      </c>
      <c r="P907" s="8">
        <f>IF(Table1[[#This Row],[Số còn phải thu ĐK]]&lt;&gt;0,0,IF(Table1[[#This Row],[Phân loại]]="Bán hàng",Table1[[#This Row],[Tổng giá trị]],-Table1[[#This Row],[Tổng giá trị]]))</f>
        <v>-230429</v>
      </c>
      <c r="Q907" s="18">
        <f t="shared" si="132"/>
        <v>-230429</v>
      </c>
      <c r="R907" s="8">
        <f>Table1[[#This Row],[Số còn phải thu ĐK]]+Table1[[#This Row],[Giá Trị HD sau CK]]-Table1[[#This Row],[Số tiền đã thu]]</f>
        <v>0</v>
      </c>
      <c r="S907" s="7">
        <f>IF(Table1[[#This Row],[Ngày hóa đơn]]&lt;&gt;"",Table1[[#This Row],[Ngày hóa đơn]],Table1[[#This Row],[Ngày hạch toán]])</f>
        <v>45871</v>
      </c>
      <c r="T907" s="8"/>
      <c r="U907" s="7">
        <f>IF(Table1[[#This Row],[Ngày tính CN]]="","",S907+T907)</f>
        <v>45871</v>
      </c>
      <c r="V907" s="71">
        <f ca="1">IF(Table1[[#This Row],[Hạn thanh toán]]="","",IF((U907-NOW())&lt;0,0,(U907-NOW())))</f>
        <v>0</v>
      </c>
      <c r="W907" s="69"/>
      <c r="X907" s="65" t="str">
        <f t="shared" ca="1" si="131"/>
        <v/>
      </c>
      <c r="Y907" s="65" t="str">
        <f t="shared" si="133"/>
        <v>Đã thanh toán</v>
      </c>
      <c r="Z907" s="250">
        <f>Table1[[#This Row],[Hạn thanh toán]]</f>
        <v>45871</v>
      </c>
      <c r="AA907" s="250">
        <f>Table1[[#This Row],[Ngày Thanh toán]]</f>
        <v>45926</v>
      </c>
      <c r="AD907" s="3" t="str">
        <f>IF(Table1[[#This Row],[Mã khách hàng]]="","",VLOOKUP($A907,Ma_KH!$A:$Q,Ma_KH!O$1,0))</f>
        <v>EASY</v>
      </c>
      <c r="AE907" s="3" t="str">
        <f>IF(Table1[[#This Row],[Mã khách hàng]]="","",VLOOKUP($A907,Ma_KH!$A:$Q,Ma_KH!P$1,0))</f>
        <v>CÔNG TY CỔ PHẦN THƯƠNG MẠI VÀ DỊCH VỤ EASYMART</v>
      </c>
      <c r="AF907" s="3" t="str">
        <f>VLOOKUP(A907,Ma_KH!A:Q,Ma_KH!J$1,0)</f>
        <v>Đỗ Minh Quang</v>
      </c>
    </row>
    <row r="908" spans="1:32" ht="16.5">
      <c r="A908" s="78" t="s">
        <v>112</v>
      </c>
      <c r="B908" s="78"/>
      <c r="C908" s="88">
        <v>45875</v>
      </c>
      <c r="D908" s="89" t="s">
        <v>1607</v>
      </c>
      <c r="E908" s="88">
        <v>45875</v>
      </c>
      <c r="F908" s="81" t="s">
        <v>1608</v>
      </c>
      <c r="G908" s="81" t="s">
        <v>1449</v>
      </c>
      <c r="H908" s="69">
        <v>2335620</v>
      </c>
      <c r="I908" s="69">
        <v>0</v>
      </c>
      <c r="J908" s="69">
        <f>(Table1[[#This Row],[Tiền hàng]]-Table1[[#This Row],[Tiền chiết khấu]])*8%</f>
        <v>186849.6</v>
      </c>
      <c r="K908" s="69">
        <v>2522470</v>
      </c>
      <c r="L908" s="8" t="s">
        <v>24</v>
      </c>
      <c r="M908" s="161">
        <v>45926</v>
      </c>
      <c r="N908" s="162" t="s">
        <v>4405</v>
      </c>
      <c r="O908" s="69">
        <f>IF(Table1[[#This Row],[Phân loại]]="Tồn đầu kỳ",Table1[[#This Row],[Tổng giá trị]],0)</f>
        <v>0</v>
      </c>
      <c r="P908" s="8">
        <f>IF(Table1[[#This Row],[Số còn phải thu ĐK]]&lt;&gt;0,0,IF(Table1[[#This Row],[Phân loại]]="Bán hàng",Table1[[#This Row],[Tổng giá trị]],-Table1[[#This Row],[Tổng giá trị]]))</f>
        <v>2522470</v>
      </c>
      <c r="Q908" s="18">
        <f t="shared" si="132"/>
        <v>2522470</v>
      </c>
      <c r="R908" s="8">
        <f>Table1[[#This Row],[Số còn phải thu ĐK]]+Table1[[#This Row],[Giá Trị HD sau CK]]-Table1[[#This Row],[Số tiền đã thu]]</f>
        <v>0</v>
      </c>
      <c r="S908" s="7">
        <f>IF(Table1[[#This Row],[Ngày hóa đơn]]&lt;&gt;"",Table1[[#This Row],[Ngày hóa đơn]],Table1[[#This Row],[Ngày hạch toán]])</f>
        <v>45875</v>
      </c>
      <c r="T908" s="8"/>
      <c r="U908" s="7">
        <f>IF(Table1[[#This Row],[Ngày tính CN]]="","",S908+T908)</f>
        <v>45875</v>
      </c>
      <c r="V908" s="71">
        <f ca="1">IF(Table1[[#This Row],[Hạn thanh toán]]="","",IF((U908-NOW())&lt;0,0,(U908-NOW())))</f>
        <v>0</v>
      </c>
      <c r="W908" s="69"/>
      <c r="X908" s="65" t="str">
        <f t="shared" ca="1" si="131"/>
        <v/>
      </c>
      <c r="Y908" s="65" t="str">
        <f t="shared" si="133"/>
        <v>Đã thanh toán</v>
      </c>
      <c r="Z908" s="250">
        <f>Table1[[#This Row],[Hạn thanh toán]]</f>
        <v>45875</v>
      </c>
      <c r="AA908" s="250">
        <f>Table1[[#This Row],[Ngày Thanh toán]]</f>
        <v>45926</v>
      </c>
      <c r="AD908" s="3" t="str">
        <f>IF(Table1[[#This Row],[Mã khách hàng]]="","",VLOOKUP($A908,Ma_KH!$A:$Q,Ma_KH!O$1,0))</f>
        <v>EASY</v>
      </c>
      <c r="AE908" s="3" t="str">
        <f>IF(Table1[[#This Row],[Mã khách hàng]]="","",VLOOKUP($A908,Ma_KH!$A:$Q,Ma_KH!P$1,0))</f>
        <v>CÔNG TY CỔ PHẦN THƯƠNG MẠI VÀ DỊCH VỤ EASYMART</v>
      </c>
      <c r="AF908" s="3" t="str">
        <f>VLOOKUP(A908,Ma_KH!A:Q,Ma_KH!J$1,0)</f>
        <v>Đỗ Minh Quang</v>
      </c>
    </row>
    <row r="909" spans="1:32" ht="16.5">
      <c r="A909" s="78" t="s">
        <v>112</v>
      </c>
      <c r="B909" s="78"/>
      <c r="C909" s="88">
        <v>45875</v>
      </c>
      <c r="D909" s="89" t="s">
        <v>1609</v>
      </c>
      <c r="E909" s="88">
        <v>45875</v>
      </c>
      <c r="F909" s="81" t="s">
        <v>1610</v>
      </c>
      <c r="G909" s="81" t="s">
        <v>1437</v>
      </c>
      <c r="H909" s="69">
        <v>2546453</v>
      </c>
      <c r="I909" s="69">
        <v>0</v>
      </c>
      <c r="J909" s="69">
        <f>(Table1[[#This Row],[Tiền hàng]]-Table1[[#This Row],[Tiền chiết khấu]])*8%</f>
        <v>203716.24</v>
      </c>
      <c r="K909" s="69">
        <v>2750169</v>
      </c>
      <c r="L909" s="8" t="s">
        <v>24</v>
      </c>
      <c r="M909" s="161">
        <v>45926</v>
      </c>
      <c r="N909" s="162" t="s">
        <v>4405</v>
      </c>
      <c r="O909" s="69">
        <f>IF(Table1[[#This Row],[Phân loại]]="Tồn đầu kỳ",Table1[[#This Row],[Tổng giá trị]],0)</f>
        <v>0</v>
      </c>
      <c r="P909" s="8">
        <f>IF(Table1[[#This Row],[Số còn phải thu ĐK]]&lt;&gt;0,0,IF(Table1[[#This Row],[Phân loại]]="Bán hàng",Table1[[#This Row],[Tổng giá trị]],-Table1[[#This Row],[Tổng giá trị]]))</f>
        <v>2750169</v>
      </c>
      <c r="Q909" s="18">
        <f t="shared" si="132"/>
        <v>2750169</v>
      </c>
      <c r="R909" s="8">
        <f>Table1[[#This Row],[Số còn phải thu ĐK]]+Table1[[#This Row],[Giá Trị HD sau CK]]-Table1[[#This Row],[Số tiền đã thu]]</f>
        <v>0</v>
      </c>
      <c r="S909" s="7">
        <f>IF(Table1[[#This Row],[Ngày hóa đơn]]&lt;&gt;"",Table1[[#This Row],[Ngày hóa đơn]],Table1[[#This Row],[Ngày hạch toán]])</f>
        <v>45875</v>
      </c>
      <c r="T909" s="8"/>
      <c r="U909" s="7">
        <f>IF(Table1[[#This Row],[Ngày tính CN]]="","",S909+T909)</f>
        <v>45875</v>
      </c>
      <c r="V909" s="71">
        <f ca="1">IF(Table1[[#This Row],[Hạn thanh toán]]="","",IF((U909-NOW())&lt;0,0,(U909-NOW())))</f>
        <v>0</v>
      </c>
      <c r="W909" s="69"/>
      <c r="X909" s="65" t="str">
        <f t="shared" ca="1" si="131"/>
        <v/>
      </c>
      <c r="Y909" s="65" t="str">
        <f t="shared" si="133"/>
        <v>Đã thanh toán</v>
      </c>
      <c r="Z909" s="250">
        <f>Table1[[#This Row],[Hạn thanh toán]]</f>
        <v>45875</v>
      </c>
      <c r="AA909" s="250">
        <f>Table1[[#This Row],[Ngày Thanh toán]]</f>
        <v>45926</v>
      </c>
      <c r="AD909" s="3" t="str">
        <f>IF(Table1[[#This Row],[Mã khách hàng]]="","",VLOOKUP($A909,Ma_KH!$A:$Q,Ma_KH!O$1,0))</f>
        <v>EASY</v>
      </c>
      <c r="AE909" s="3" t="str">
        <f>IF(Table1[[#This Row],[Mã khách hàng]]="","",VLOOKUP($A909,Ma_KH!$A:$Q,Ma_KH!P$1,0))</f>
        <v>CÔNG TY CỔ PHẦN THƯƠNG MẠI VÀ DỊCH VỤ EASYMART</v>
      </c>
      <c r="AF909" s="3" t="str">
        <f>VLOOKUP(A909,Ma_KH!A:Q,Ma_KH!J$1,0)</f>
        <v>Đỗ Minh Quang</v>
      </c>
    </row>
    <row r="910" spans="1:32" ht="16.5">
      <c r="A910" s="78" t="s">
        <v>112</v>
      </c>
      <c r="B910" s="78"/>
      <c r="C910" s="88">
        <v>45875</v>
      </c>
      <c r="D910" s="89" t="s">
        <v>1611</v>
      </c>
      <c r="E910" s="88">
        <v>45875</v>
      </c>
      <c r="F910" s="81" t="s">
        <v>1612</v>
      </c>
      <c r="G910" s="81" t="s">
        <v>1500</v>
      </c>
      <c r="H910" s="69">
        <v>1387415</v>
      </c>
      <c r="I910" s="69">
        <v>0</v>
      </c>
      <c r="J910" s="69">
        <f>(Table1[[#This Row],[Tiền hàng]]-Table1[[#This Row],[Tiền chiết khấu]])*8%</f>
        <v>110993.2</v>
      </c>
      <c r="K910" s="69">
        <v>1498408</v>
      </c>
      <c r="L910" s="8" t="s">
        <v>24</v>
      </c>
      <c r="M910" s="161">
        <v>45926</v>
      </c>
      <c r="N910" s="162" t="s">
        <v>4405</v>
      </c>
      <c r="O910" s="69">
        <f>IF(Table1[[#This Row],[Phân loại]]="Tồn đầu kỳ",Table1[[#This Row],[Tổng giá trị]],0)</f>
        <v>0</v>
      </c>
      <c r="P910" s="8">
        <f>IF(Table1[[#This Row],[Số còn phải thu ĐK]]&lt;&gt;0,0,IF(Table1[[#This Row],[Phân loại]]="Bán hàng",Table1[[#This Row],[Tổng giá trị]],-Table1[[#This Row],[Tổng giá trị]]))</f>
        <v>1498408</v>
      </c>
      <c r="Q910" s="18">
        <f t="shared" si="132"/>
        <v>1498408</v>
      </c>
      <c r="R910" s="8">
        <f>Table1[[#This Row],[Số còn phải thu ĐK]]+Table1[[#This Row],[Giá Trị HD sau CK]]-Table1[[#This Row],[Số tiền đã thu]]</f>
        <v>0</v>
      </c>
      <c r="S910" s="7">
        <f>IF(Table1[[#This Row],[Ngày hóa đơn]]&lt;&gt;"",Table1[[#This Row],[Ngày hóa đơn]],Table1[[#This Row],[Ngày hạch toán]])</f>
        <v>45875</v>
      </c>
      <c r="T910" s="8"/>
      <c r="U910" s="7">
        <f>IF(Table1[[#This Row],[Ngày tính CN]]="","",S910+T910)</f>
        <v>45875</v>
      </c>
      <c r="V910" s="71">
        <f ca="1">IF(Table1[[#This Row],[Hạn thanh toán]]="","",IF((U910-NOW())&lt;0,0,(U910-NOW())))</f>
        <v>0</v>
      </c>
      <c r="W910" s="69"/>
      <c r="X910" s="65" t="str">
        <f t="shared" ca="1" si="131"/>
        <v/>
      </c>
      <c r="Y910" s="65" t="str">
        <f t="shared" si="133"/>
        <v>Đã thanh toán</v>
      </c>
      <c r="Z910" s="250">
        <f>Table1[[#This Row],[Hạn thanh toán]]</f>
        <v>45875</v>
      </c>
      <c r="AA910" s="250">
        <f>Table1[[#This Row],[Ngày Thanh toán]]</f>
        <v>45926</v>
      </c>
      <c r="AD910" s="3" t="str">
        <f>IF(Table1[[#This Row],[Mã khách hàng]]="","",VLOOKUP($A910,Ma_KH!$A:$Q,Ma_KH!O$1,0))</f>
        <v>EASY</v>
      </c>
      <c r="AE910" s="3" t="str">
        <f>IF(Table1[[#This Row],[Mã khách hàng]]="","",VLOOKUP($A910,Ma_KH!$A:$Q,Ma_KH!P$1,0))</f>
        <v>CÔNG TY CỔ PHẦN THƯƠNG MẠI VÀ DỊCH VỤ EASYMART</v>
      </c>
      <c r="AF910" s="3" t="str">
        <f>VLOOKUP(A910,Ma_KH!A:Q,Ma_KH!J$1,0)</f>
        <v>Đỗ Minh Quang</v>
      </c>
    </row>
    <row r="911" spans="1:32" ht="16.5">
      <c r="A911" s="79" t="s">
        <v>112</v>
      </c>
      <c r="B911" s="79"/>
      <c r="C911" s="90">
        <v>45883</v>
      </c>
      <c r="D911" s="91" t="s">
        <v>1613</v>
      </c>
      <c r="E911" s="90"/>
      <c r="F911" s="72"/>
      <c r="G911" s="72" t="s">
        <v>1442</v>
      </c>
      <c r="H911" s="69">
        <v>0</v>
      </c>
      <c r="I911" s="69">
        <v>0</v>
      </c>
      <c r="J911" s="69">
        <f>(Table1[[#This Row],[Tiền hàng]]-Table1[[#This Row],[Tiền chiết khấu]])*8%</f>
        <v>0</v>
      </c>
      <c r="K911" s="69">
        <v>651491</v>
      </c>
      <c r="L911" s="8" t="s">
        <v>17</v>
      </c>
      <c r="M911" s="161">
        <v>45926</v>
      </c>
      <c r="N911" s="162" t="s">
        <v>4405</v>
      </c>
      <c r="O911" s="69">
        <f>IF(Table1[[#This Row],[Phân loại]]="Tồn đầu kỳ",Table1[[#This Row],[Tổng giá trị]],0)</f>
        <v>0</v>
      </c>
      <c r="P911" s="8">
        <f>IF(Table1[[#This Row],[Số còn phải thu ĐK]]&lt;&gt;0,0,IF(Table1[[#This Row],[Phân loại]]="Bán hàng",Table1[[#This Row],[Tổng giá trị]],-Table1[[#This Row],[Tổng giá trị]]))</f>
        <v>-651491</v>
      </c>
      <c r="Q911" s="18">
        <f t="shared" si="132"/>
        <v>-651491</v>
      </c>
      <c r="R911" s="8">
        <f>Table1[[#This Row],[Số còn phải thu ĐK]]+Table1[[#This Row],[Giá Trị HD sau CK]]-Table1[[#This Row],[Số tiền đã thu]]</f>
        <v>0</v>
      </c>
      <c r="S911" s="7">
        <f>IF(Table1[[#This Row],[Ngày hóa đơn]]&lt;&gt;"",Table1[[#This Row],[Ngày hóa đơn]],Table1[[#This Row],[Ngày hạch toán]])</f>
        <v>45883</v>
      </c>
      <c r="T911" s="8"/>
      <c r="U911" s="7">
        <f>IF(Table1[[#This Row],[Ngày tính CN]]="","",S911+T911)</f>
        <v>45883</v>
      </c>
      <c r="V911" s="71">
        <f ca="1">IF(Table1[[#This Row],[Hạn thanh toán]]="","",IF((U911-NOW())&lt;0,0,(U911-NOW())))</f>
        <v>0</v>
      </c>
      <c r="W911" s="69"/>
      <c r="X911" s="65" t="str">
        <f t="shared" ca="1" si="131"/>
        <v/>
      </c>
      <c r="Y911" s="65" t="str">
        <f t="shared" si="133"/>
        <v>Đã thanh toán</v>
      </c>
      <c r="Z911" s="250">
        <f>Table1[[#This Row],[Hạn thanh toán]]</f>
        <v>45883</v>
      </c>
      <c r="AA911" s="250">
        <f>Table1[[#This Row],[Ngày Thanh toán]]</f>
        <v>45926</v>
      </c>
      <c r="AD911" s="3" t="str">
        <f>IF(Table1[[#This Row],[Mã khách hàng]]="","",VLOOKUP($A911,Ma_KH!$A:$Q,Ma_KH!O$1,0))</f>
        <v>EASY</v>
      </c>
      <c r="AE911" s="3" t="str">
        <f>IF(Table1[[#This Row],[Mã khách hàng]]="","",VLOOKUP($A911,Ma_KH!$A:$Q,Ma_KH!P$1,0))</f>
        <v>CÔNG TY CỔ PHẦN THƯƠNG MẠI VÀ DỊCH VỤ EASYMART</v>
      </c>
      <c r="AF911" s="3" t="str">
        <f>VLOOKUP(A911,Ma_KH!A:Q,Ma_KH!J$1,0)</f>
        <v>Đỗ Minh Quang</v>
      </c>
    </row>
    <row r="912" spans="1:32" ht="16.5">
      <c r="A912" s="78" t="s">
        <v>112</v>
      </c>
      <c r="B912" s="78"/>
      <c r="C912" s="88">
        <v>45889</v>
      </c>
      <c r="D912" s="89" t="s">
        <v>1614</v>
      </c>
      <c r="E912" s="88">
        <v>45889</v>
      </c>
      <c r="F912" s="81" t="s">
        <v>1615</v>
      </c>
      <c r="G912" s="81" t="s">
        <v>1440</v>
      </c>
      <c r="H912" s="69">
        <v>787110</v>
      </c>
      <c r="I912" s="69">
        <v>0</v>
      </c>
      <c r="J912" s="69">
        <f>(Table1[[#This Row],[Tiền hàng]]-Table1[[#This Row],[Tiền chiết khấu]])*8%</f>
        <v>62968.800000000003</v>
      </c>
      <c r="K912" s="69">
        <v>850079</v>
      </c>
      <c r="L912" s="8" t="s">
        <v>24</v>
      </c>
      <c r="M912" s="161">
        <v>45926</v>
      </c>
      <c r="N912" s="162" t="s">
        <v>4405</v>
      </c>
      <c r="O912" s="69">
        <f>IF(Table1[[#This Row],[Phân loại]]="Tồn đầu kỳ",Table1[[#This Row],[Tổng giá trị]],0)</f>
        <v>0</v>
      </c>
      <c r="P912" s="8">
        <f>IF(Table1[[#This Row],[Số còn phải thu ĐK]]&lt;&gt;0,0,IF(Table1[[#This Row],[Phân loại]]="Bán hàng",Table1[[#This Row],[Tổng giá trị]],-Table1[[#This Row],[Tổng giá trị]]))</f>
        <v>850079</v>
      </c>
      <c r="Q912" s="18">
        <f t="shared" si="132"/>
        <v>850079</v>
      </c>
      <c r="R912" s="8">
        <f>Table1[[#This Row],[Số còn phải thu ĐK]]+Table1[[#This Row],[Giá Trị HD sau CK]]-Table1[[#This Row],[Số tiền đã thu]]</f>
        <v>0</v>
      </c>
      <c r="S912" s="7">
        <f>IF(Table1[[#This Row],[Ngày hóa đơn]]&lt;&gt;"",Table1[[#This Row],[Ngày hóa đơn]],Table1[[#This Row],[Ngày hạch toán]])</f>
        <v>45889</v>
      </c>
      <c r="T912" s="8"/>
      <c r="U912" s="7">
        <f>IF(Table1[[#This Row],[Ngày tính CN]]="","",S912+T912)</f>
        <v>45889</v>
      </c>
      <c r="V912" s="71">
        <f ca="1">IF(Table1[[#This Row],[Hạn thanh toán]]="","",IF((U912-NOW())&lt;0,0,(U912-NOW())))</f>
        <v>0</v>
      </c>
      <c r="W912" s="69"/>
      <c r="X912" s="65" t="str">
        <f t="shared" ref="X912:X975" ca="1" si="134">IF(OR($U912="",$R912=0),"",IF((U$4-NOW())&lt;0,-($U912-NOW()),0))</f>
        <v/>
      </c>
      <c r="Y912" s="65" t="str">
        <f t="shared" si="133"/>
        <v>Đã thanh toán</v>
      </c>
      <c r="Z912" s="250">
        <f>Table1[[#This Row],[Hạn thanh toán]]</f>
        <v>45889</v>
      </c>
      <c r="AA912" s="250">
        <f>Table1[[#This Row],[Ngày Thanh toán]]</f>
        <v>45926</v>
      </c>
      <c r="AD912" s="3" t="str">
        <f>IF(Table1[[#This Row],[Mã khách hàng]]="","",VLOOKUP($A912,Ma_KH!$A:$Q,Ma_KH!O$1,0))</f>
        <v>EASY</v>
      </c>
      <c r="AE912" s="3" t="str">
        <f>IF(Table1[[#This Row],[Mã khách hàng]]="","",VLOOKUP($A912,Ma_KH!$A:$Q,Ma_KH!P$1,0))</f>
        <v>CÔNG TY CỔ PHẦN THƯƠNG MẠI VÀ DỊCH VỤ EASYMART</v>
      </c>
      <c r="AF912" s="3" t="str">
        <f>VLOOKUP(A912,Ma_KH!A:Q,Ma_KH!J$1,0)</f>
        <v>Đỗ Minh Quang</v>
      </c>
    </row>
    <row r="913" spans="1:32" ht="16.5">
      <c r="A913" s="78" t="s">
        <v>112</v>
      </c>
      <c r="B913" s="78"/>
      <c r="C913" s="88">
        <v>45898</v>
      </c>
      <c r="D913" s="89" t="s">
        <v>1616</v>
      </c>
      <c r="E913" s="88">
        <v>45898</v>
      </c>
      <c r="F913" s="81" t="s">
        <v>1617</v>
      </c>
      <c r="G913" s="81" t="s">
        <v>1437</v>
      </c>
      <c r="H913" s="69">
        <v>1284105</v>
      </c>
      <c r="I913" s="69">
        <v>0</v>
      </c>
      <c r="J913" s="69">
        <f>(Table1[[#This Row],[Tiền hàng]]-Table1[[#This Row],[Tiền chiết khấu]])*8%</f>
        <v>102728.40000000001</v>
      </c>
      <c r="K913" s="69">
        <v>1386833</v>
      </c>
      <c r="L913" s="8" t="s">
        <v>24</v>
      </c>
      <c r="M913" s="161">
        <v>45926</v>
      </c>
      <c r="N913" s="162" t="s">
        <v>4405</v>
      </c>
      <c r="O913" s="69">
        <f>IF(Table1[[#This Row],[Phân loại]]="Tồn đầu kỳ",Table1[[#This Row],[Tổng giá trị]],0)</f>
        <v>0</v>
      </c>
      <c r="P913" s="8">
        <f>IF(Table1[[#This Row],[Số còn phải thu ĐK]]&lt;&gt;0,0,IF(Table1[[#This Row],[Phân loại]]="Bán hàng",Table1[[#This Row],[Tổng giá trị]],-Table1[[#This Row],[Tổng giá trị]]))</f>
        <v>1386833</v>
      </c>
      <c r="Q913" s="18">
        <f t="shared" si="132"/>
        <v>1386833</v>
      </c>
      <c r="R913" s="8">
        <f>Table1[[#This Row],[Số còn phải thu ĐK]]+Table1[[#This Row],[Giá Trị HD sau CK]]-Table1[[#This Row],[Số tiền đã thu]]</f>
        <v>0</v>
      </c>
      <c r="S913" s="7">
        <f>IF(Table1[[#This Row],[Ngày hóa đơn]]&lt;&gt;"",Table1[[#This Row],[Ngày hóa đơn]],Table1[[#This Row],[Ngày hạch toán]])</f>
        <v>45898</v>
      </c>
      <c r="T913" s="8"/>
      <c r="U913" s="7">
        <f>IF(Table1[[#This Row],[Ngày tính CN]]="","",S913+T913)</f>
        <v>45898</v>
      </c>
      <c r="V913" s="71">
        <f ca="1">IF(Table1[[#This Row],[Hạn thanh toán]]="","",IF((U913-NOW())&lt;0,0,(U913-NOW())))</f>
        <v>0</v>
      </c>
      <c r="W913" s="69"/>
      <c r="X913" s="65" t="str">
        <f t="shared" ca="1" si="134"/>
        <v/>
      </c>
      <c r="Y913" s="65" t="str">
        <f t="shared" si="133"/>
        <v>Đã thanh toán</v>
      </c>
      <c r="Z913" s="250">
        <f>Table1[[#This Row],[Hạn thanh toán]]</f>
        <v>45898</v>
      </c>
      <c r="AA913" s="250">
        <f>Table1[[#This Row],[Ngày Thanh toán]]</f>
        <v>45926</v>
      </c>
      <c r="AD913" s="3" t="str">
        <f>IF(Table1[[#This Row],[Mã khách hàng]]="","",VLOOKUP($A913,Ma_KH!$A:$Q,Ma_KH!O$1,0))</f>
        <v>EASY</v>
      </c>
      <c r="AE913" s="3" t="str">
        <f>IF(Table1[[#This Row],[Mã khách hàng]]="","",VLOOKUP($A913,Ma_KH!$A:$Q,Ma_KH!P$1,0))</f>
        <v>CÔNG TY CỔ PHẦN THƯƠNG MẠI VÀ DỊCH VỤ EASYMART</v>
      </c>
      <c r="AF913" s="3" t="str">
        <f>VLOOKUP(A913,Ma_KH!A:Q,Ma_KH!J$1,0)</f>
        <v>Đỗ Minh Quang</v>
      </c>
    </row>
    <row r="914" spans="1:32" ht="16.5">
      <c r="A914" s="78" t="s">
        <v>112</v>
      </c>
      <c r="B914" s="78"/>
      <c r="C914" s="88">
        <v>45898</v>
      </c>
      <c r="D914" s="89" t="s">
        <v>1618</v>
      </c>
      <c r="E914" s="88">
        <v>45898</v>
      </c>
      <c r="F914" s="81" t="s">
        <v>1619</v>
      </c>
      <c r="G914" s="81" t="s">
        <v>1500</v>
      </c>
      <c r="H914" s="69">
        <v>1380455</v>
      </c>
      <c r="I914" s="69">
        <v>0</v>
      </c>
      <c r="J914" s="69">
        <f>(Table1[[#This Row],[Tiền hàng]]-Table1[[#This Row],[Tiền chiết khấu]])*8%</f>
        <v>110436.40000000001</v>
      </c>
      <c r="K914" s="69">
        <v>1490891</v>
      </c>
      <c r="L914" s="8" t="s">
        <v>24</v>
      </c>
      <c r="M914" s="161">
        <v>45926</v>
      </c>
      <c r="N914" s="162" t="s">
        <v>4405</v>
      </c>
      <c r="O914" s="69">
        <f>IF(Table1[[#This Row],[Phân loại]]="Tồn đầu kỳ",Table1[[#This Row],[Tổng giá trị]],0)</f>
        <v>0</v>
      </c>
      <c r="P914" s="8">
        <f>IF(Table1[[#This Row],[Số còn phải thu ĐK]]&lt;&gt;0,0,IF(Table1[[#This Row],[Phân loại]]="Bán hàng",Table1[[#This Row],[Tổng giá trị]],-Table1[[#This Row],[Tổng giá trị]]))</f>
        <v>1490891</v>
      </c>
      <c r="Q914" s="18">
        <f t="shared" si="132"/>
        <v>1490891</v>
      </c>
      <c r="R914" s="8">
        <f>Table1[[#This Row],[Số còn phải thu ĐK]]+Table1[[#This Row],[Giá Trị HD sau CK]]-Table1[[#This Row],[Số tiền đã thu]]</f>
        <v>0</v>
      </c>
      <c r="S914" s="7">
        <f>IF(Table1[[#This Row],[Ngày hóa đơn]]&lt;&gt;"",Table1[[#This Row],[Ngày hóa đơn]],Table1[[#This Row],[Ngày hạch toán]])</f>
        <v>45898</v>
      </c>
      <c r="T914" s="8"/>
      <c r="U914" s="7">
        <f>IF(Table1[[#This Row],[Ngày tính CN]]="","",S914+T914)</f>
        <v>45898</v>
      </c>
      <c r="V914" s="71">
        <f ca="1">IF(Table1[[#This Row],[Hạn thanh toán]]="","",IF((U914-NOW())&lt;0,0,(U914-NOW())))</f>
        <v>0</v>
      </c>
      <c r="W914" s="69"/>
      <c r="X914" s="65" t="str">
        <f t="shared" ca="1" si="134"/>
        <v/>
      </c>
      <c r="Y914" s="65" t="str">
        <f t="shared" si="133"/>
        <v>Đã thanh toán</v>
      </c>
      <c r="Z914" s="250">
        <f>Table1[[#This Row],[Hạn thanh toán]]</f>
        <v>45898</v>
      </c>
      <c r="AA914" s="250">
        <f>Table1[[#This Row],[Ngày Thanh toán]]</f>
        <v>45926</v>
      </c>
      <c r="AD914" s="3" t="str">
        <f>IF(Table1[[#This Row],[Mã khách hàng]]="","",VLOOKUP($A914,Ma_KH!$A:$Q,Ma_KH!O$1,0))</f>
        <v>EASY</v>
      </c>
      <c r="AE914" s="3" t="str">
        <f>IF(Table1[[#This Row],[Mã khách hàng]]="","",VLOOKUP($A914,Ma_KH!$A:$Q,Ma_KH!P$1,0))</f>
        <v>CÔNG TY CỔ PHẦN THƯƠNG MẠI VÀ DỊCH VỤ EASYMART</v>
      </c>
      <c r="AF914" s="3" t="str">
        <f>VLOOKUP(A914,Ma_KH!A:Q,Ma_KH!J$1,0)</f>
        <v>Đỗ Minh Quang</v>
      </c>
    </row>
    <row r="915" spans="1:32" ht="16.5">
      <c r="A915" s="78" t="s">
        <v>112</v>
      </c>
      <c r="B915" s="78"/>
      <c r="C915" s="88">
        <v>45900</v>
      </c>
      <c r="D915" s="89" t="s">
        <v>1620</v>
      </c>
      <c r="E915" s="88"/>
      <c r="F915" s="81"/>
      <c r="G915" s="81" t="s">
        <v>1621</v>
      </c>
      <c r="H915" s="69">
        <v>0</v>
      </c>
      <c r="I915" s="69">
        <v>207571</v>
      </c>
      <c r="J915" s="69">
        <f>(Table1[[#This Row],[Tiền hàng]]-Table1[[#This Row],[Tiền chiết khấu]])*8%</f>
        <v>-16605.68</v>
      </c>
      <c r="K915" s="69">
        <v>207571</v>
      </c>
      <c r="L915" s="8" t="s">
        <v>24</v>
      </c>
      <c r="M915" s="161">
        <v>45926</v>
      </c>
      <c r="N915" s="162" t="s">
        <v>4405</v>
      </c>
      <c r="O915" s="69">
        <f>IF(Table1[[#This Row],[Phân loại]]="Tồn đầu kỳ",Table1[[#This Row],[Tổng giá trị]],0)</f>
        <v>0</v>
      </c>
      <c r="P915" s="8">
        <f>IF(Table1[[#This Row],[Số còn phải thu ĐK]]&lt;&gt;0,0,IF(Table1[[#This Row],[Phân loại]]="Bán hàng",Table1[[#This Row],[Tổng giá trị]],-Table1[[#This Row],[Tổng giá trị]]))</f>
        <v>207571</v>
      </c>
      <c r="Q915" s="18">
        <f t="shared" si="132"/>
        <v>207571</v>
      </c>
      <c r="R915" s="8">
        <f>Table1[[#This Row],[Số còn phải thu ĐK]]+Table1[[#This Row],[Giá Trị HD sau CK]]-Table1[[#This Row],[Số tiền đã thu]]</f>
        <v>0</v>
      </c>
      <c r="S915" s="7">
        <f>IF(Table1[[#This Row],[Ngày hóa đơn]]&lt;&gt;"",Table1[[#This Row],[Ngày hóa đơn]],Table1[[#This Row],[Ngày hạch toán]])</f>
        <v>45900</v>
      </c>
      <c r="T915" s="8"/>
      <c r="U915" s="7">
        <f>IF(Table1[[#This Row],[Ngày tính CN]]="","",S915+T915)</f>
        <v>45900</v>
      </c>
      <c r="V915" s="71">
        <f ca="1">IF(Table1[[#This Row],[Hạn thanh toán]]="","",IF((U915-NOW())&lt;0,0,(U915-NOW())))</f>
        <v>0</v>
      </c>
      <c r="W915" s="69"/>
      <c r="X915" s="65" t="str">
        <f t="shared" ca="1" si="134"/>
        <v/>
      </c>
      <c r="Y915" s="65" t="str">
        <f t="shared" si="133"/>
        <v>Đã thanh toán</v>
      </c>
      <c r="Z915" s="250">
        <f>Table1[[#This Row],[Hạn thanh toán]]</f>
        <v>45900</v>
      </c>
      <c r="AA915" s="250">
        <f>Table1[[#This Row],[Ngày Thanh toán]]</f>
        <v>45926</v>
      </c>
      <c r="AD915" s="3" t="str">
        <f>IF(Table1[[#This Row],[Mã khách hàng]]="","",VLOOKUP($A915,Ma_KH!$A:$Q,Ma_KH!O$1,0))</f>
        <v>EASY</v>
      </c>
      <c r="AE915" s="3" t="str">
        <f>IF(Table1[[#This Row],[Mã khách hàng]]="","",VLOOKUP($A915,Ma_KH!$A:$Q,Ma_KH!P$1,0))</f>
        <v>CÔNG TY CỔ PHẦN THƯƠNG MẠI VÀ DỊCH VỤ EASYMART</v>
      </c>
      <c r="AF915" s="3" t="str">
        <f>VLOOKUP(A915,Ma_KH!A:Q,Ma_KH!J$1,0)</f>
        <v>Đỗ Minh Quang</v>
      </c>
    </row>
    <row r="916" spans="1:32" s="58" customFormat="1" ht="16.5">
      <c r="A916" s="117" t="s">
        <v>112</v>
      </c>
      <c r="B916" s="117"/>
      <c r="C916" s="169">
        <v>45903</v>
      </c>
      <c r="D916" s="170" t="s">
        <v>1622</v>
      </c>
      <c r="E916" s="169">
        <v>45903</v>
      </c>
      <c r="F916" s="48" t="s">
        <v>1623</v>
      </c>
      <c r="G916" s="48" t="s">
        <v>1449</v>
      </c>
      <c r="H916" s="54">
        <v>1729728</v>
      </c>
      <c r="I916" s="54">
        <v>0</v>
      </c>
      <c r="J916" s="54">
        <f>(Table1[[#This Row],[Tiền hàng]]-Table1[[#This Row],[Tiền chiết khấu]])*8%</f>
        <v>138378.23999999999</v>
      </c>
      <c r="K916" s="54">
        <v>1868106</v>
      </c>
      <c r="L916" s="55" t="s">
        <v>24</v>
      </c>
      <c r="M916" s="56"/>
      <c r="N916" s="55"/>
      <c r="O916" s="54">
        <f>IF(Table1[[#This Row],[Phân loại]]="Tồn đầu kỳ",Table1[[#This Row],[Tổng giá trị]],0)</f>
        <v>0</v>
      </c>
      <c r="P916" s="55">
        <f>IF(Table1[[#This Row],[Số còn phải thu ĐK]]&lt;&gt;0,0,IF(Table1[[#This Row],[Phân loại]]="Bán hàng",Table1[[#This Row],[Tổng giá trị]],-Table1[[#This Row],[Tổng giá trị]]))</f>
        <v>1868106</v>
      </c>
      <c r="Q916" s="18">
        <f t="shared" si="132"/>
        <v>0</v>
      </c>
      <c r="R916" s="55">
        <f>Table1[[#This Row],[Số còn phải thu ĐK]]+Table1[[#This Row],[Giá Trị HD sau CK]]-Table1[[#This Row],[Số tiền đã thu]]</f>
        <v>1868106</v>
      </c>
      <c r="S916" s="56">
        <f>IF(Table1[[#This Row],[Ngày hóa đơn]]&lt;&gt;"",Table1[[#This Row],[Ngày hóa đơn]],Table1[[#This Row],[Ngày hạch toán]])</f>
        <v>45903</v>
      </c>
      <c r="T916" s="55"/>
      <c r="U916" s="56">
        <f>IF(Table1[[#This Row],[Ngày tính CN]]="","",S916+T916)</f>
        <v>45903</v>
      </c>
      <c r="V916" s="57">
        <f ca="1">IF(Table1[[#This Row],[Hạn thanh toán]]="","",IF((U916-NOW())&lt;0,0,(U916-NOW())))</f>
        <v>0</v>
      </c>
      <c r="W916" s="54"/>
      <c r="X916" s="65">
        <f t="shared" ca="1" si="134"/>
        <v>98.362421527781407</v>
      </c>
      <c r="Y916" s="109" t="str">
        <f t="shared" ca="1" si="133"/>
        <v>Nợ quá hạn từ 90 ngày đến 120 ngày</v>
      </c>
      <c r="Z916" s="254">
        <f>Table1[[#This Row],[Hạn thanh toán]]</f>
        <v>45903</v>
      </c>
      <c r="AA916" s="254">
        <f>Table1[[#This Row],[Ngày Thanh toán]]</f>
        <v>0</v>
      </c>
      <c r="AD916" s="3" t="str">
        <f>IF(Table1[[#This Row],[Mã khách hàng]]="","",VLOOKUP($A916,Ma_KH!$A:$Q,Ma_KH!O$1,0))</f>
        <v>EASY</v>
      </c>
      <c r="AE916" s="3" t="str">
        <f>IF(Table1[[#This Row],[Mã khách hàng]]="","",VLOOKUP($A916,Ma_KH!$A:$Q,Ma_KH!P$1,0))</f>
        <v>CÔNG TY CỔ PHẦN THƯƠNG MẠI VÀ DỊCH VỤ EASYMART</v>
      </c>
      <c r="AF916" s="58" t="str">
        <f>VLOOKUP(A916,Ma_KH!A:Q,Ma_KH!J$1,0)</f>
        <v>Đỗ Minh Quang</v>
      </c>
    </row>
    <row r="917" spans="1:32" s="58" customFormat="1" ht="16.5">
      <c r="A917" s="117" t="s">
        <v>112</v>
      </c>
      <c r="B917" s="117"/>
      <c r="C917" s="169">
        <v>45905</v>
      </c>
      <c r="D917" s="170" t="s">
        <v>1624</v>
      </c>
      <c r="E917" s="169"/>
      <c r="F917" s="48"/>
      <c r="G917" s="48" t="s">
        <v>1625</v>
      </c>
      <c r="H917" s="54">
        <v>0</v>
      </c>
      <c r="I917" s="54">
        <v>0</v>
      </c>
      <c r="J917" s="54">
        <f>(Table1[[#This Row],[Tiền hàng]]-Table1[[#This Row],[Tiền chiết khấu]])*8%</f>
        <v>0</v>
      </c>
      <c r="K917" s="54">
        <v>202966</v>
      </c>
      <c r="L917" s="55" t="s">
        <v>17</v>
      </c>
      <c r="M917" s="56"/>
      <c r="N917" s="55"/>
      <c r="O917" s="54">
        <f>IF(Table1[[#This Row],[Phân loại]]="Tồn đầu kỳ",Table1[[#This Row],[Tổng giá trị]],0)</f>
        <v>0</v>
      </c>
      <c r="P917" s="55">
        <f>IF(Table1[[#This Row],[Số còn phải thu ĐK]]&lt;&gt;0,0,IF(Table1[[#This Row],[Phân loại]]="Bán hàng",Table1[[#This Row],[Tổng giá trị]],-Table1[[#This Row],[Tổng giá trị]]))</f>
        <v>-202966</v>
      </c>
      <c r="Q917" s="18">
        <f t="shared" si="132"/>
        <v>0</v>
      </c>
      <c r="R917" s="55">
        <f>Table1[[#This Row],[Số còn phải thu ĐK]]+Table1[[#This Row],[Giá Trị HD sau CK]]-Table1[[#This Row],[Số tiền đã thu]]</f>
        <v>-202966</v>
      </c>
      <c r="S917" s="56">
        <f>IF(Table1[[#This Row],[Ngày hóa đơn]]&lt;&gt;"",Table1[[#This Row],[Ngày hóa đơn]],Table1[[#This Row],[Ngày hạch toán]])</f>
        <v>45905</v>
      </c>
      <c r="T917" s="55"/>
      <c r="U917" s="56">
        <f>IF(Table1[[#This Row],[Ngày tính CN]]="","",S917+T917)</f>
        <v>45905</v>
      </c>
      <c r="V917" s="57">
        <f ca="1">IF(Table1[[#This Row],[Hạn thanh toán]]="","",IF((U917-NOW())&lt;0,0,(U917-NOW())))</f>
        <v>0</v>
      </c>
      <c r="W917" s="54"/>
      <c r="X917" s="65">
        <f t="shared" ca="1" si="134"/>
        <v>96.362421527781407</v>
      </c>
      <c r="Y917" s="109" t="str">
        <f t="shared" ca="1" si="133"/>
        <v>Nợ quá hạn từ 90 ngày đến 120 ngày</v>
      </c>
      <c r="Z917" s="254">
        <f>Table1[[#This Row],[Hạn thanh toán]]</f>
        <v>45905</v>
      </c>
      <c r="AA917" s="254">
        <f>Table1[[#This Row],[Ngày Thanh toán]]</f>
        <v>0</v>
      </c>
      <c r="AD917" s="3" t="str">
        <f>IF(Table1[[#This Row],[Mã khách hàng]]="","",VLOOKUP($A917,Ma_KH!$A:$Q,Ma_KH!O$1,0))</f>
        <v>EASY</v>
      </c>
      <c r="AE917" s="3" t="str">
        <f>IF(Table1[[#This Row],[Mã khách hàng]]="","",VLOOKUP($A917,Ma_KH!$A:$Q,Ma_KH!P$1,0))</f>
        <v>CÔNG TY CỔ PHẦN THƯƠNG MẠI VÀ DỊCH VỤ EASYMART</v>
      </c>
      <c r="AF917" s="58" t="str">
        <f>VLOOKUP(A917,Ma_KH!A:Q,Ma_KH!J$1,0)</f>
        <v>Đỗ Minh Quang</v>
      </c>
    </row>
    <row r="918" spans="1:32" s="58" customFormat="1" ht="16.5">
      <c r="A918" s="117" t="s">
        <v>112</v>
      </c>
      <c r="B918" s="117"/>
      <c r="C918" s="169">
        <v>45905</v>
      </c>
      <c r="D918" s="170" t="s">
        <v>1626</v>
      </c>
      <c r="E918" s="169"/>
      <c r="F918" s="48"/>
      <c r="G918" s="48" t="s">
        <v>1627</v>
      </c>
      <c r="H918" s="54">
        <v>0</v>
      </c>
      <c r="I918" s="54">
        <v>0</v>
      </c>
      <c r="J918" s="54">
        <f>(Table1[[#This Row],[Tiền hàng]]-Table1[[#This Row],[Tiền chiết khấu]])*8%</f>
        <v>0</v>
      </c>
      <c r="K918" s="54">
        <v>620610</v>
      </c>
      <c r="L918" s="55" t="s">
        <v>17</v>
      </c>
      <c r="M918" s="56"/>
      <c r="N918" s="55"/>
      <c r="O918" s="54">
        <f>IF(Table1[[#This Row],[Phân loại]]="Tồn đầu kỳ",Table1[[#This Row],[Tổng giá trị]],0)</f>
        <v>0</v>
      </c>
      <c r="P918" s="55">
        <f>IF(Table1[[#This Row],[Số còn phải thu ĐK]]&lt;&gt;0,0,IF(Table1[[#This Row],[Phân loại]]="Bán hàng",Table1[[#This Row],[Tổng giá trị]],-Table1[[#This Row],[Tổng giá trị]]))</f>
        <v>-620610</v>
      </c>
      <c r="Q918" s="18">
        <f t="shared" si="132"/>
        <v>0</v>
      </c>
      <c r="R918" s="55">
        <f>Table1[[#This Row],[Số còn phải thu ĐK]]+Table1[[#This Row],[Giá Trị HD sau CK]]-Table1[[#This Row],[Số tiền đã thu]]</f>
        <v>-620610</v>
      </c>
      <c r="S918" s="56">
        <f>IF(Table1[[#This Row],[Ngày hóa đơn]]&lt;&gt;"",Table1[[#This Row],[Ngày hóa đơn]],Table1[[#This Row],[Ngày hạch toán]])</f>
        <v>45905</v>
      </c>
      <c r="T918" s="55"/>
      <c r="U918" s="56">
        <f>IF(Table1[[#This Row],[Ngày tính CN]]="","",S918+T918)</f>
        <v>45905</v>
      </c>
      <c r="V918" s="57">
        <f ca="1">IF(Table1[[#This Row],[Hạn thanh toán]]="","",IF((U918-NOW())&lt;0,0,(U918-NOW())))</f>
        <v>0</v>
      </c>
      <c r="W918" s="54"/>
      <c r="X918" s="65">
        <f t="shared" ca="1" si="134"/>
        <v>96.362421527781407</v>
      </c>
      <c r="Y918" s="109" t="str">
        <f t="shared" ca="1" si="133"/>
        <v>Nợ quá hạn từ 90 ngày đến 120 ngày</v>
      </c>
      <c r="Z918" s="254">
        <f>Table1[[#This Row],[Hạn thanh toán]]</f>
        <v>45905</v>
      </c>
      <c r="AA918" s="254">
        <f>Table1[[#This Row],[Ngày Thanh toán]]</f>
        <v>0</v>
      </c>
      <c r="AD918" s="3" t="str">
        <f>IF(Table1[[#This Row],[Mã khách hàng]]="","",VLOOKUP($A918,Ma_KH!$A:$Q,Ma_KH!O$1,0))</f>
        <v>EASY</v>
      </c>
      <c r="AE918" s="3" t="str">
        <f>IF(Table1[[#This Row],[Mã khách hàng]]="","",VLOOKUP($A918,Ma_KH!$A:$Q,Ma_KH!P$1,0))</f>
        <v>CÔNG TY CỔ PHẦN THƯƠNG MẠI VÀ DỊCH VỤ EASYMART</v>
      </c>
      <c r="AF918" s="58" t="str">
        <f>VLOOKUP(A918,Ma_KH!A:Q,Ma_KH!J$1,0)</f>
        <v>Đỗ Minh Quang</v>
      </c>
    </row>
    <row r="919" spans="1:32" s="58" customFormat="1" ht="16.5">
      <c r="A919" s="117" t="s">
        <v>112</v>
      </c>
      <c r="B919" s="117"/>
      <c r="C919" s="169">
        <v>45905</v>
      </c>
      <c r="D919" s="170" t="s">
        <v>1628</v>
      </c>
      <c r="E919" s="169"/>
      <c r="F919" s="48"/>
      <c r="G919" s="48" t="s">
        <v>1629</v>
      </c>
      <c r="H919" s="54">
        <v>0</v>
      </c>
      <c r="I919" s="54">
        <v>0</v>
      </c>
      <c r="J919" s="54">
        <f>(Table1[[#This Row],[Tiền hàng]]-Table1[[#This Row],[Tiền chiết khấu]])*8%</f>
        <v>0</v>
      </c>
      <c r="K919" s="54">
        <v>261407</v>
      </c>
      <c r="L919" s="55" t="s">
        <v>17</v>
      </c>
      <c r="M919" s="56"/>
      <c r="N919" s="55"/>
      <c r="O919" s="54">
        <f>IF(Table1[[#This Row],[Phân loại]]="Tồn đầu kỳ",Table1[[#This Row],[Tổng giá trị]],0)</f>
        <v>0</v>
      </c>
      <c r="P919" s="55">
        <f>IF(Table1[[#This Row],[Số còn phải thu ĐK]]&lt;&gt;0,0,IF(Table1[[#This Row],[Phân loại]]="Bán hàng",Table1[[#This Row],[Tổng giá trị]],-Table1[[#This Row],[Tổng giá trị]]))</f>
        <v>-261407</v>
      </c>
      <c r="Q919" s="18">
        <f t="shared" si="132"/>
        <v>0</v>
      </c>
      <c r="R919" s="55">
        <f>Table1[[#This Row],[Số còn phải thu ĐK]]+Table1[[#This Row],[Giá Trị HD sau CK]]-Table1[[#This Row],[Số tiền đã thu]]</f>
        <v>-261407</v>
      </c>
      <c r="S919" s="56">
        <f>IF(Table1[[#This Row],[Ngày hóa đơn]]&lt;&gt;"",Table1[[#This Row],[Ngày hóa đơn]],Table1[[#This Row],[Ngày hạch toán]])</f>
        <v>45905</v>
      </c>
      <c r="T919" s="55"/>
      <c r="U919" s="56">
        <f>IF(Table1[[#This Row],[Ngày tính CN]]="","",S919+T919)</f>
        <v>45905</v>
      </c>
      <c r="V919" s="57">
        <f ca="1">IF(Table1[[#This Row],[Hạn thanh toán]]="","",IF((U919-NOW())&lt;0,0,(U919-NOW())))</f>
        <v>0</v>
      </c>
      <c r="W919" s="54"/>
      <c r="X919" s="65">
        <f t="shared" ca="1" si="134"/>
        <v>96.362421527781407</v>
      </c>
      <c r="Y919" s="109" t="str">
        <f t="shared" ca="1" si="133"/>
        <v>Nợ quá hạn từ 90 ngày đến 120 ngày</v>
      </c>
      <c r="Z919" s="254">
        <f>Table1[[#This Row],[Hạn thanh toán]]</f>
        <v>45905</v>
      </c>
      <c r="AA919" s="254">
        <f>Table1[[#This Row],[Ngày Thanh toán]]</f>
        <v>0</v>
      </c>
      <c r="AD919" s="3" t="str">
        <f>IF(Table1[[#This Row],[Mã khách hàng]]="","",VLOOKUP($A919,Ma_KH!$A:$Q,Ma_KH!O$1,0))</f>
        <v>EASY</v>
      </c>
      <c r="AE919" s="3" t="str">
        <f>IF(Table1[[#This Row],[Mã khách hàng]]="","",VLOOKUP($A919,Ma_KH!$A:$Q,Ma_KH!P$1,0))</f>
        <v>CÔNG TY CỔ PHẦN THƯƠNG MẠI VÀ DỊCH VỤ EASYMART</v>
      </c>
      <c r="AF919" s="58" t="str">
        <f>VLOOKUP(A919,Ma_KH!A:Q,Ma_KH!J$1,0)</f>
        <v>Đỗ Minh Quang</v>
      </c>
    </row>
    <row r="920" spans="1:32" s="58" customFormat="1" ht="16.5">
      <c r="A920" s="117" t="s">
        <v>112</v>
      </c>
      <c r="B920" s="117"/>
      <c r="C920" s="169">
        <v>45906</v>
      </c>
      <c r="D920" s="170" t="s">
        <v>1630</v>
      </c>
      <c r="E920" s="169"/>
      <c r="F920" s="48"/>
      <c r="G920" s="48" t="s">
        <v>1631</v>
      </c>
      <c r="H920" s="54">
        <v>0</v>
      </c>
      <c r="I920" s="54">
        <v>0</v>
      </c>
      <c r="J920" s="54">
        <f>(Table1[[#This Row],[Tiền hàng]]-Table1[[#This Row],[Tiền chiết khấu]])*8%</f>
        <v>0</v>
      </c>
      <c r="K920" s="54">
        <v>291286</v>
      </c>
      <c r="L920" s="55" t="s">
        <v>17</v>
      </c>
      <c r="M920" s="56"/>
      <c r="N920" s="55"/>
      <c r="O920" s="54">
        <f>IF(Table1[[#This Row],[Phân loại]]="Tồn đầu kỳ",Table1[[#This Row],[Tổng giá trị]],0)</f>
        <v>0</v>
      </c>
      <c r="P920" s="55">
        <f>IF(Table1[[#This Row],[Số còn phải thu ĐK]]&lt;&gt;0,0,IF(Table1[[#This Row],[Phân loại]]="Bán hàng",Table1[[#This Row],[Tổng giá trị]],-Table1[[#This Row],[Tổng giá trị]]))</f>
        <v>-291286</v>
      </c>
      <c r="Q920" s="18">
        <f t="shared" si="132"/>
        <v>0</v>
      </c>
      <c r="R920" s="55">
        <f>Table1[[#This Row],[Số còn phải thu ĐK]]+Table1[[#This Row],[Giá Trị HD sau CK]]-Table1[[#This Row],[Số tiền đã thu]]</f>
        <v>-291286</v>
      </c>
      <c r="S920" s="56">
        <f>IF(Table1[[#This Row],[Ngày hóa đơn]]&lt;&gt;"",Table1[[#This Row],[Ngày hóa đơn]],Table1[[#This Row],[Ngày hạch toán]])</f>
        <v>45906</v>
      </c>
      <c r="T920" s="55"/>
      <c r="U920" s="56">
        <f>IF(Table1[[#This Row],[Ngày tính CN]]="","",S920+T920)</f>
        <v>45906</v>
      </c>
      <c r="V920" s="57">
        <f ca="1">IF(Table1[[#This Row],[Hạn thanh toán]]="","",IF((U920-NOW())&lt;0,0,(U920-NOW())))</f>
        <v>0</v>
      </c>
      <c r="W920" s="54"/>
      <c r="X920" s="65">
        <f t="shared" ca="1" si="134"/>
        <v>95.362421527781407</v>
      </c>
      <c r="Y920" s="109" t="str">
        <f t="shared" ca="1" si="133"/>
        <v>Nợ quá hạn từ 90 ngày đến 120 ngày</v>
      </c>
      <c r="Z920" s="254">
        <f>Table1[[#This Row],[Hạn thanh toán]]</f>
        <v>45906</v>
      </c>
      <c r="AA920" s="254">
        <f>Table1[[#This Row],[Ngày Thanh toán]]</f>
        <v>0</v>
      </c>
      <c r="AD920" s="3" t="str">
        <f>IF(Table1[[#This Row],[Mã khách hàng]]="","",VLOOKUP($A920,Ma_KH!$A:$Q,Ma_KH!O$1,0))</f>
        <v>EASY</v>
      </c>
      <c r="AE920" s="3" t="str">
        <f>IF(Table1[[#This Row],[Mã khách hàng]]="","",VLOOKUP($A920,Ma_KH!$A:$Q,Ma_KH!P$1,0))</f>
        <v>CÔNG TY CỔ PHẦN THƯƠNG MẠI VÀ DỊCH VỤ EASYMART</v>
      </c>
      <c r="AF920" s="58" t="str">
        <f>VLOOKUP(A920,Ma_KH!A:Q,Ma_KH!J$1,0)</f>
        <v>Đỗ Minh Quang</v>
      </c>
    </row>
    <row r="921" spans="1:32" s="58" customFormat="1" ht="16.5">
      <c r="A921" s="117" t="s">
        <v>112</v>
      </c>
      <c r="B921" s="117"/>
      <c r="C921" s="169">
        <v>45909</v>
      </c>
      <c r="D921" s="170" t="s">
        <v>1632</v>
      </c>
      <c r="E921" s="169">
        <v>45909</v>
      </c>
      <c r="F921" s="48" t="s">
        <v>1633</v>
      </c>
      <c r="G921" s="48" t="s">
        <v>1437</v>
      </c>
      <c r="H921" s="54">
        <v>1959745</v>
      </c>
      <c r="I921" s="54">
        <v>0</v>
      </c>
      <c r="J921" s="54">
        <f>(Table1[[#This Row],[Tiền hàng]]-Table1[[#This Row],[Tiền chiết khấu]])*8%</f>
        <v>156779.6</v>
      </c>
      <c r="K921" s="54">
        <v>2116525</v>
      </c>
      <c r="L921" s="55" t="s">
        <v>24</v>
      </c>
      <c r="M921" s="56"/>
      <c r="N921" s="55"/>
      <c r="O921" s="54">
        <f>IF(Table1[[#This Row],[Phân loại]]="Tồn đầu kỳ",Table1[[#This Row],[Tổng giá trị]],0)</f>
        <v>0</v>
      </c>
      <c r="P921" s="55">
        <f>IF(Table1[[#This Row],[Số còn phải thu ĐK]]&lt;&gt;0,0,IF(Table1[[#This Row],[Phân loại]]="Bán hàng",Table1[[#This Row],[Tổng giá trị]],-Table1[[#This Row],[Tổng giá trị]]))</f>
        <v>2116525</v>
      </c>
      <c r="Q921" s="18">
        <f t="shared" ref="Q921:Q995" si="135">IF(M921&lt;&gt;"",IF(O921&lt;&gt;0,O921,P921),0)</f>
        <v>0</v>
      </c>
      <c r="R921" s="55">
        <f>Table1[[#This Row],[Số còn phải thu ĐK]]+Table1[[#This Row],[Giá Trị HD sau CK]]-Table1[[#This Row],[Số tiền đã thu]]</f>
        <v>2116525</v>
      </c>
      <c r="S921" s="56">
        <f>IF(Table1[[#This Row],[Ngày hóa đơn]]&lt;&gt;"",Table1[[#This Row],[Ngày hóa đơn]],Table1[[#This Row],[Ngày hạch toán]])</f>
        <v>45909</v>
      </c>
      <c r="T921" s="55"/>
      <c r="U921" s="56">
        <f>IF(Table1[[#This Row],[Ngày tính CN]]="","",S921+T921)</f>
        <v>45909</v>
      </c>
      <c r="V921" s="57">
        <f ca="1">IF(Table1[[#This Row],[Hạn thanh toán]]="","",IF((U921-NOW())&lt;0,0,(U921-NOW())))</f>
        <v>0</v>
      </c>
      <c r="W921" s="54"/>
      <c r="X921" s="65">
        <f t="shared" ca="1" si="134"/>
        <v>92.362421527781407</v>
      </c>
      <c r="Y921" s="109" t="str">
        <f t="shared" ca="1" si="133"/>
        <v>Nợ quá hạn từ 90 ngày đến 120 ngày</v>
      </c>
      <c r="Z921" s="254">
        <f>Table1[[#This Row],[Hạn thanh toán]]</f>
        <v>45909</v>
      </c>
      <c r="AA921" s="254">
        <f>Table1[[#This Row],[Ngày Thanh toán]]</f>
        <v>0</v>
      </c>
      <c r="AD921" s="3" t="str">
        <f>IF(Table1[[#This Row],[Mã khách hàng]]="","",VLOOKUP($A921,Ma_KH!$A:$Q,Ma_KH!O$1,0))</f>
        <v>EASY</v>
      </c>
      <c r="AE921" s="3" t="str">
        <f>IF(Table1[[#This Row],[Mã khách hàng]]="","",VLOOKUP($A921,Ma_KH!$A:$Q,Ma_KH!P$1,0))</f>
        <v>CÔNG TY CỔ PHẦN THƯƠNG MẠI VÀ DỊCH VỤ EASYMART</v>
      </c>
      <c r="AF921" s="58" t="str">
        <f>VLOOKUP(A921,Ma_KH!A:Q,Ma_KH!J$1,0)</f>
        <v>Đỗ Minh Quang</v>
      </c>
    </row>
    <row r="922" spans="1:32" s="58" customFormat="1" ht="16.5">
      <c r="A922" s="117" t="s">
        <v>112</v>
      </c>
      <c r="B922" s="117"/>
      <c r="C922" s="169">
        <v>45909</v>
      </c>
      <c r="D922" s="170" t="s">
        <v>1634</v>
      </c>
      <c r="E922" s="169">
        <v>45909</v>
      </c>
      <c r="F922" s="48" t="s">
        <v>1635</v>
      </c>
      <c r="G922" s="48" t="s">
        <v>1440</v>
      </c>
      <c r="H922" s="54">
        <v>1379847</v>
      </c>
      <c r="I922" s="54">
        <v>0</v>
      </c>
      <c r="J922" s="54">
        <f>(Table1[[#This Row],[Tiền hàng]]-Table1[[#This Row],[Tiền chiết khấu]])*8%</f>
        <v>110387.76000000001</v>
      </c>
      <c r="K922" s="54">
        <v>1490235</v>
      </c>
      <c r="L922" s="55" t="s">
        <v>24</v>
      </c>
      <c r="M922" s="56"/>
      <c r="N922" s="55"/>
      <c r="O922" s="54">
        <f>IF(Table1[[#This Row],[Phân loại]]="Tồn đầu kỳ",Table1[[#This Row],[Tổng giá trị]],0)</f>
        <v>0</v>
      </c>
      <c r="P922" s="55">
        <f>IF(Table1[[#This Row],[Số còn phải thu ĐK]]&lt;&gt;0,0,IF(Table1[[#This Row],[Phân loại]]="Bán hàng",Table1[[#This Row],[Tổng giá trị]],-Table1[[#This Row],[Tổng giá trị]]))</f>
        <v>1490235</v>
      </c>
      <c r="Q922" s="18">
        <f t="shared" si="135"/>
        <v>0</v>
      </c>
      <c r="R922" s="55">
        <f>Table1[[#This Row],[Số còn phải thu ĐK]]+Table1[[#This Row],[Giá Trị HD sau CK]]-Table1[[#This Row],[Số tiền đã thu]]</f>
        <v>1490235</v>
      </c>
      <c r="S922" s="56">
        <f>IF(Table1[[#This Row],[Ngày hóa đơn]]&lt;&gt;"",Table1[[#This Row],[Ngày hóa đơn]],Table1[[#This Row],[Ngày hạch toán]])</f>
        <v>45909</v>
      </c>
      <c r="T922" s="55"/>
      <c r="U922" s="56">
        <f>IF(Table1[[#This Row],[Ngày tính CN]]="","",S922+T922)</f>
        <v>45909</v>
      </c>
      <c r="V922" s="57">
        <f ca="1">IF(Table1[[#This Row],[Hạn thanh toán]]="","",IF((U922-NOW())&lt;0,0,(U922-NOW())))</f>
        <v>0</v>
      </c>
      <c r="W922" s="54"/>
      <c r="X922" s="65">
        <f t="shared" ca="1" si="134"/>
        <v>92.362421527781407</v>
      </c>
      <c r="Y922" s="109" t="str">
        <f t="shared" ca="1" si="133"/>
        <v>Nợ quá hạn từ 90 ngày đến 120 ngày</v>
      </c>
      <c r="Z922" s="254">
        <f>Table1[[#This Row],[Hạn thanh toán]]</f>
        <v>45909</v>
      </c>
      <c r="AA922" s="254">
        <f>Table1[[#This Row],[Ngày Thanh toán]]</f>
        <v>0</v>
      </c>
      <c r="AD922" s="3" t="str">
        <f>IF(Table1[[#This Row],[Mã khách hàng]]="","",VLOOKUP($A922,Ma_KH!$A:$Q,Ma_KH!O$1,0))</f>
        <v>EASY</v>
      </c>
      <c r="AE922" s="3" t="str">
        <f>IF(Table1[[#This Row],[Mã khách hàng]]="","",VLOOKUP($A922,Ma_KH!$A:$Q,Ma_KH!P$1,0))</f>
        <v>CÔNG TY CỔ PHẦN THƯƠNG MẠI VÀ DỊCH VỤ EASYMART</v>
      </c>
      <c r="AF922" s="58" t="str">
        <f>VLOOKUP(A922,Ma_KH!A:Q,Ma_KH!J$1,0)</f>
        <v>Đỗ Minh Quang</v>
      </c>
    </row>
    <row r="923" spans="1:32" s="58" customFormat="1" ht="16.5">
      <c r="A923" s="117" t="s">
        <v>112</v>
      </c>
      <c r="B923" s="117"/>
      <c r="C923" s="169">
        <v>45909</v>
      </c>
      <c r="D923" s="170" t="s">
        <v>1636</v>
      </c>
      <c r="E923" s="169">
        <v>45909</v>
      </c>
      <c r="F923" s="48" t="s">
        <v>1637</v>
      </c>
      <c r="G923" s="48" t="s">
        <v>1500</v>
      </c>
      <c r="H923" s="54">
        <v>1442303</v>
      </c>
      <c r="I923" s="54">
        <v>0</v>
      </c>
      <c r="J923" s="54">
        <f>(Table1[[#This Row],[Tiền hàng]]-Table1[[#This Row],[Tiền chiết khấu]])*8%</f>
        <v>115384.24</v>
      </c>
      <c r="K923" s="54">
        <v>1557687</v>
      </c>
      <c r="L923" s="55" t="s">
        <v>24</v>
      </c>
      <c r="M923" s="56"/>
      <c r="N923" s="55"/>
      <c r="O923" s="54">
        <f>IF(Table1[[#This Row],[Phân loại]]="Tồn đầu kỳ",Table1[[#This Row],[Tổng giá trị]],0)</f>
        <v>0</v>
      </c>
      <c r="P923" s="55">
        <f>IF(Table1[[#This Row],[Số còn phải thu ĐK]]&lt;&gt;0,0,IF(Table1[[#This Row],[Phân loại]]="Bán hàng",Table1[[#This Row],[Tổng giá trị]],-Table1[[#This Row],[Tổng giá trị]]))</f>
        <v>1557687</v>
      </c>
      <c r="Q923" s="18">
        <f t="shared" si="135"/>
        <v>0</v>
      </c>
      <c r="R923" s="55">
        <f>Table1[[#This Row],[Số còn phải thu ĐK]]+Table1[[#This Row],[Giá Trị HD sau CK]]-Table1[[#This Row],[Số tiền đã thu]]</f>
        <v>1557687</v>
      </c>
      <c r="S923" s="56">
        <f>IF(Table1[[#This Row],[Ngày hóa đơn]]&lt;&gt;"",Table1[[#This Row],[Ngày hóa đơn]],Table1[[#This Row],[Ngày hạch toán]])</f>
        <v>45909</v>
      </c>
      <c r="T923" s="55"/>
      <c r="U923" s="56">
        <f>IF(Table1[[#This Row],[Ngày tính CN]]="","",S923+T923)</f>
        <v>45909</v>
      </c>
      <c r="V923" s="57">
        <f ca="1">IF(Table1[[#This Row],[Hạn thanh toán]]="","",IF((U923-NOW())&lt;0,0,(U923-NOW())))</f>
        <v>0</v>
      </c>
      <c r="W923" s="54"/>
      <c r="X923" s="65">
        <f t="shared" ca="1" si="134"/>
        <v>92.362421527781407</v>
      </c>
      <c r="Y923" s="109" t="str">
        <f t="shared" ca="1" si="133"/>
        <v>Nợ quá hạn từ 90 ngày đến 120 ngày</v>
      </c>
      <c r="Z923" s="254">
        <f>Table1[[#This Row],[Hạn thanh toán]]</f>
        <v>45909</v>
      </c>
      <c r="AA923" s="254">
        <f>Table1[[#This Row],[Ngày Thanh toán]]</f>
        <v>0</v>
      </c>
      <c r="AD923" s="3" t="str">
        <f>IF(Table1[[#This Row],[Mã khách hàng]]="","",VLOOKUP($A923,Ma_KH!$A:$Q,Ma_KH!O$1,0))</f>
        <v>EASY</v>
      </c>
      <c r="AE923" s="3" t="str">
        <f>IF(Table1[[#This Row],[Mã khách hàng]]="","",VLOOKUP($A923,Ma_KH!$A:$Q,Ma_KH!P$1,0))</f>
        <v>CÔNG TY CỔ PHẦN THƯƠNG MẠI VÀ DỊCH VỤ EASYMART</v>
      </c>
      <c r="AF923" s="58" t="str">
        <f>VLOOKUP(A923,Ma_KH!A:Q,Ma_KH!J$1,0)</f>
        <v>Đỗ Minh Quang</v>
      </c>
    </row>
    <row r="924" spans="1:32" s="58" customFormat="1" ht="16.5">
      <c r="A924" s="117" t="s">
        <v>112</v>
      </c>
      <c r="B924" s="117"/>
      <c r="C924" s="169">
        <v>45916</v>
      </c>
      <c r="D924" s="170" t="s">
        <v>1638</v>
      </c>
      <c r="E924" s="169">
        <v>45916</v>
      </c>
      <c r="F924" s="48" t="s">
        <v>1639</v>
      </c>
      <c r="G924" s="48" t="s">
        <v>1437</v>
      </c>
      <c r="H924" s="54">
        <v>704940</v>
      </c>
      <c r="I924" s="54">
        <v>0</v>
      </c>
      <c r="J924" s="54">
        <f>(Table1[[#This Row],[Tiền hàng]]-Table1[[#This Row],[Tiền chiết khấu]])*8%</f>
        <v>56395.200000000004</v>
      </c>
      <c r="K924" s="54">
        <v>761335</v>
      </c>
      <c r="L924" s="55" t="s">
        <v>24</v>
      </c>
      <c r="M924" s="56"/>
      <c r="N924" s="55"/>
      <c r="O924" s="54">
        <f>IF(Table1[[#This Row],[Phân loại]]="Tồn đầu kỳ",Table1[[#This Row],[Tổng giá trị]],0)</f>
        <v>0</v>
      </c>
      <c r="P924" s="55">
        <f>IF(Table1[[#This Row],[Số còn phải thu ĐK]]&lt;&gt;0,0,IF(Table1[[#This Row],[Phân loại]]="Bán hàng",Table1[[#This Row],[Tổng giá trị]],-Table1[[#This Row],[Tổng giá trị]]))</f>
        <v>761335</v>
      </c>
      <c r="Q924" s="18">
        <f t="shared" si="135"/>
        <v>0</v>
      </c>
      <c r="R924" s="55">
        <f>Table1[[#This Row],[Số còn phải thu ĐK]]+Table1[[#This Row],[Giá Trị HD sau CK]]-Table1[[#This Row],[Số tiền đã thu]]</f>
        <v>761335</v>
      </c>
      <c r="S924" s="56">
        <f>IF(Table1[[#This Row],[Ngày hóa đơn]]&lt;&gt;"",Table1[[#This Row],[Ngày hóa đơn]],Table1[[#This Row],[Ngày hạch toán]])</f>
        <v>45916</v>
      </c>
      <c r="T924" s="55"/>
      <c r="U924" s="56">
        <f>IF(Table1[[#This Row],[Ngày tính CN]]="","",S924+T924)</f>
        <v>45916</v>
      </c>
      <c r="V924" s="57">
        <f ca="1">IF(Table1[[#This Row],[Hạn thanh toán]]="","",IF((U924-NOW())&lt;0,0,(U924-NOW())))</f>
        <v>0</v>
      </c>
      <c r="W924" s="54"/>
      <c r="X924" s="65">
        <f t="shared" ca="1" si="134"/>
        <v>85.362421527781407</v>
      </c>
      <c r="Y924" s="109" t="str">
        <f t="shared" ca="1" si="133"/>
        <v>Nợ quá hạn từ 60 ngày đến 90 ngày</v>
      </c>
      <c r="Z924" s="254">
        <f>Table1[[#This Row],[Hạn thanh toán]]</f>
        <v>45916</v>
      </c>
      <c r="AA924" s="254">
        <f>Table1[[#This Row],[Ngày Thanh toán]]</f>
        <v>0</v>
      </c>
      <c r="AD924" s="3" t="str">
        <f>IF(Table1[[#This Row],[Mã khách hàng]]="","",VLOOKUP($A924,Ma_KH!$A:$Q,Ma_KH!O$1,0))</f>
        <v>EASY</v>
      </c>
      <c r="AE924" s="3" t="str">
        <f>IF(Table1[[#This Row],[Mã khách hàng]]="","",VLOOKUP($A924,Ma_KH!$A:$Q,Ma_KH!P$1,0))</f>
        <v>CÔNG TY CỔ PHẦN THƯƠNG MẠI VÀ DỊCH VỤ EASYMART</v>
      </c>
      <c r="AF924" s="58" t="str">
        <f>VLOOKUP(A924,Ma_KH!A:Q,Ma_KH!J$1,0)</f>
        <v>Đỗ Minh Quang</v>
      </c>
    </row>
    <row r="925" spans="1:32" s="58" customFormat="1" ht="16.5">
      <c r="A925" s="117" t="s">
        <v>112</v>
      </c>
      <c r="B925" s="117"/>
      <c r="C925" s="169">
        <v>45916</v>
      </c>
      <c r="D925" s="170" t="s">
        <v>1640</v>
      </c>
      <c r="E925" s="169">
        <v>45916</v>
      </c>
      <c r="F925" s="48" t="s">
        <v>1641</v>
      </c>
      <c r="G925" s="48" t="s">
        <v>1440</v>
      </c>
      <c r="H925" s="54">
        <v>566310</v>
      </c>
      <c r="I925" s="54">
        <v>0</v>
      </c>
      <c r="J925" s="54">
        <f>(Table1[[#This Row],[Tiền hàng]]-Table1[[#This Row],[Tiền chiết khấu]])*8%</f>
        <v>45304.800000000003</v>
      </c>
      <c r="K925" s="54">
        <v>611615</v>
      </c>
      <c r="L925" s="55" t="s">
        <v>24</v>
      </c>
      <c r="M925" s="56"/>
      <c r="N925" s="55"/>
      <c r="O925" s="54">
        <f>IF(Table1[[#This Row],[Phân loại]]="Tồn đầu kỳ",Table1[[#This Row],[Tổng giá trị]],0)</f>
        <v>0</v>
      </c>
      <c r="P925" s="55">
        <f>IF(Table1[[#This Row],[Số còn phải thu ĐK]]&lt;&gt;0,0,IF(Table1[[#This Row],[Phân loại]]="Bán hàng",Table1[[#This Row],[Tổng giá trị]],-Table1[[#This Row],[Tổng giá trị]]))</f>
        <v>611615</v>
      </c>
      <c r="Q925" s="18">
        <f t="shared" si="135"/>
        <v>0</v>
      </c>
      <c r="R925" s="55">
        <f>Table1[[#This Row],[Số còn phải thu ĐK]]+Table1[[#This Row],[Giá Trị HD sau CK]]-Table1[[#This Row],[Số tiền đã thu]]</f>
        <v>611615</v>
      </c>
      <c r="S925" s="56">
        <f>IF(Table1[[#This Row],[Ngày hóa đơn]]&lt;&gt;"",Table1[[#This Row],[Ngày hóa đơn]],Table1[[#This Row],[Ngày hạch toán]])</f>
        <v>45916</v>
      </c>
      <c r="T925" s="55"/>
      <c r="U925" s="56">
        <f>IF(Table1[[#This Row],[Ngày tính CN]]="","",S925+T925)</f>
        <v>45916</v>
      </c>
      <c r="V925" s="57">
        <f ca="1">IF(Table1[[#This Row],[Hạn thanh toán]]="","",IF((U925-NOW())&lt;0,0,(U925-NOW())))</f>
        <v>0</v>
      </c>
      <c r="W925" s="54"/>
      <c r="X925" s="65">
        <f t="shared" ca="1" si="134"/>
        <v>85.362421527781407</v>
      </c>
      <c r="Y925" s="109" t="str">
        <f t="shared" ca="1" si="133"/>
        <v>Nợ quá hạn từ 60 ngày đến 90 ngày</v>
      </c>
      <c r="Z925" s="254">
        <f>Table1[[#This Row],[Hạn thanh toán]]</f>
        <v>45916</v>
      </c>
      <c r="AA925" s="254">
        <f>Table1[[#This Row],[Ngày Thanh toán]]</f>
        <v>0</v>
      </c>
      <c r="AD925" s="3" t="str">
        <f>IF(Table1[[#This Row],[Mã khách hàng]]="","",VLOOKUP($A925,Ma_KH!$A:$Q,Ma_KH!O$1,0))</f>
        <v>EASY</v>
      </c>
      <c r="AE925" s="3" t="str">
        <f>IF(Table1[[#This Row],[Mã khách hàng]]="","",VLOOKUP($A925,Ma_KH!$A:$Q,Ma_KH!P$1,0))</f>
        <v>CÔNG TY CỔ PHẦN THƯƠNG MẠI VÀ DỊCH VỤ EASYMART</v>
      </c>
      <c r="AF925" s="58" t="str">
        <f>VLOOKUP(A925,Ma_KH!A:Q,Ma_KH!J$1,0)</f>
        <v>Đỗ Minh Quang</v>
      </c>
    </row>
    <row r="926" spans="1:32" s="58" customFormat="1" ht="16.5">
      <c r="A926" s="117" t="s">
        <v>112</v>
      </c>
      <c r="B926" s="117"/>
      <c r="C926" s="169">
        <v>45916</v>
      </c>
      <c r="D926" s="170" t="s">
        <v>1642</v>
      </c>
      <c r="E926" s="169">
        <v>45916</v>
      </c>
      <c r="F926" s="48" t="s">
        <v>1643</v>
      </c>
      <c r="G926" s="48" t="s">
        <v>1449</v>
      </c>
      <c r="H926" s="54">
        <v>1818309</v>
      </c>
      <c r="I926" s="54">
        <v>0</v>
      </c>
      <c r="J926" s="54">
        <f>(Table1[[#This Row],[Tiền hàng]]-Table1[[#This Row],[Tiền chiết khấu]])*8%</f>
        <v>145464.72</v>
      </c>
      <c r="K926" s="54">
        <v>1963774</v>
      </c>
      <c r="L926" s="55" t="s">
        <v>24</v>
      </c>
      <c r="M926" s="56"/>
      <c r="N926" s="55"/>
      <c r="O926" s="54">
        <f>IF(Table1[[#This Row],[Phân loại]]="Tồn đầu kỳ",Table1[[#This Row],[Tổng giá trị]],0)</f>
        <v>0</v>
      </c>
      <c r="P926" s="55">
        <f>IF(Table1[[#This Row],[Số còn phải thu ĐK]]&lt;&gt;0,0,IF(Table1[[#This Row],[Phân loại]]="Bán hàng",Table1[[#This Row],[Tổng giá trị]],-Table1[[#This Row],[Tổng giá trị]]))</f>
        <v>1963774</v>
      </c>
      <c r="Q926" s="18">
        <f t="shared" si="135"/>
        <v>0</v>
      </c>
      <c r="R926" s="55">
        <f>Table1[[#This Row],[Số còn phải thu ĐK]]+Table1[[#This Row],[Giá Trị HD sau CK]]-Table1[[#This Row],[Số tiền đã thu]]</f>
        <v>1963774</v>
      </c>
      <c r="S926" s="56">
        <f>IF(Table1[[#This Row],[Ngày hóa đơn]]&lt;&gt;"",Table1[[#This Row],[Ngày hóa đơn]],Table1[[#This Row],[Ngày hạch toán]])</f>
        <v>45916</v>
      </c>
      <c r="T926" s="55"/>
      <c r="U926" s="56">
        <f>IF(Table1[[#This Row],[Ngày tính CN]]="","",S926+T926)</f>
        <v>45916</v>
      </c>
      <c r="V926" s="57">
        <f ca="1">IF(Table1[[#This Row],[Hạn thanh toán]]="","",IF((U926-NOW())&lt;0,0,(U926-NOW())))</f>
        <v>0</v>
      </c>
      <c r="W926" s="54"/>
      <c r="X926" s="65">
        <f t="shared" ca="1" si="134"/>
        <v>85.362421527781407</v>
      </c>
      <c r="Y926" s="109" t="str">
        <f t="shared" ca="1" si="133"/>
        <v>Nợ quá hạn từ 60 ngày đến 90 ngày</v>
      </c>
      <c r="Z926" s="254">
        <f>Table1[[#This Row],[Hạn thanh toán]]</f>
        <v>45916</v>
      </c>
      <c r="AA926" s="254">
        <f>Table1[[#This Row],[Ngày Thanh toán]]</f>
        <v>0</v>
      </c>
      <c r="AD926" s="3" t="str">
        <f>IF(Table1[[#This Row],[Mã khách hàng]]="","",VLOOKUP($A926,Ma_KH!$A:$Q,Ma_KH!O$1,0))</f>
        <v>EASY</v>
      </c>
      <c r="AE926" s="3" t="str">
        <f>IF(Table1[[#This Row],[Mã khách hàng]]="","",VLOOKUP($A926,Ma_KH!$A:$Q,Ma_KH!P$1,0))</f>
        <v>CÔNG TY CỔ PHẦN THƯƠNG MẠI VÀ DỊCH VỤ EASYMART</v>
      </c>
      <c r="AF926" s="58" t="str">
        <f>VLOOKUP(A926,Ma_KH!A:Q,Ma_KH!J$1,0)</f>
        <v>Đỗ Minh Quang</v>
      </c>
    </row>
    <row r="927" spans="1:32" s="58" customFormat="1" ht="16.5">
      <c r="A927" s="117" t="s">
        <v>112</v>
      </c>
      <c r="B927" s="117"/>
      <c r="C927" s="169">
        <v>45916</v>
      </c>
      <c r="D927" s="170" t="s">
        <v>1644</v>
      </c>
      <c r="E927" s="169">
        <v>45916</v>
      </c>
      <c r="F927" s="48" t="s">
        <v>1645</v>
      </c>
      <c r="G927" s="48" t="s">
        <v>1500</v>
      </c>
      <c r="H927" s="54">
        <v>540648</v>
      </c>
      <c r="I927" s="54">
        <v>0</v>
      </c>
      <c r="J927" s="54">
        <f>(Table1[[#This Row],[Tiền hàng]]-Table1[[#This Row],[Tiền chiết khấu]])*8%</f>
        <v>43251.840000000004</v>
      </c>
      <c r="K927" s="54">
        <v>583900</v>
      </c>
      <c r="L927" s="55" t="s">
        <v>24</v>
      </c>
      <c r="M927" s="56"/>
      <c r="N927" s="55"/>
      <c r="O927" s="54">
        <f>IF(Table1[[#This Row],[Phân loại]]="Tồn đầu kỳ",Table1[[#This Row],[Tổng giá trị]],0)</f>
        <v>0</v>
      </c>
      <c r="P927" s="55">
        <f>IF(Table1[[#This Row],[Số còn phải thu ĐK]]&lt;&gt;0,0,IF(Table1[[#This Row],[Phân loại]]="Bán hàng",Table1[[#This Row],[Tổng giá trị]],-Table1[[#This Row],[Tổng giá trị]]))</f>
        <v>583900</v>
      </c>
      <c r="Q927" s="18">
        <f t="shared" si="135"/>
        <v>0</v>
      </c>
      <c r="R927" s="55">
        <f>Table1[[#This Row],[Số còn phải thu ĐK]]+Table1[[#This Row],[Giá Trị HD sau CK]]-Table1[[#This Row],[Số tiền đã thu]]</f>
        <v>583900</v>
      </c>
      <c r="S927" s="56">
        <f>IF(Table1[[#This Row],[Ngày hóa đơn]]&lt;&gt;"",Table1[[#This Row],[Ngày hóa đơn]],Table1[[#This Row],[Ngày hạch toán]])</f>
        <v>45916</v>
      </c>
      <c r="T927" s="55"/>
      <c r="U927" s="56">
        <f>IF(Table1[[#This Row],[Ngày tính CN]]="","",S927+T927)</f>
        <v>45916</v>
      </c>
      <c r="V927" s="57">
        <f ca="1">IF(Table1[[#This Row],[Hạn thanh toán]]="","",IF((U927-NOW())&lt;0,0,(U927-NOW())))</f>
        <v>0</v>
      </c>
      <c r="W927" s="54"/>
      <c r="X927" s="65">
        <f t="shared" ca="1" si="134"/>
        <v>85.362421527781407</v>
      </c>
      <c r="Y927" s="109" t="str">
        <f t="shared" ref="Y927:Y1007" ca="1" si="136">IF(R927=0,"Đã thanh toán",IF(X927="","",IF(X927&lt;=0,"Chưa đến hạn thanh toán",IF(X927&lt;=30,"Nợ quá hạn 30 ngày",IF(X927&lt;=60,"Nợ quá hạn từ 30 ngày đến 60 ngày",IF(X927&lt;=90,"Nợ quá hạn từ 60 ngày đến 90 ngày",IF(X927&lt;=120,"Nợ quá hạn từ 90 ngày đến 120 ngày","Nợ quá hạn hơn 120 ngày có khả năng mất thanh toán")))))))</f>
        <v>Nợ quá hạn từ 60 ngày đến 90 ngày</v>
      </c>
      <c r="Z927" s="254">
        <f>Table1[[#This Row],[Hạn thanh toán]]</f>
        <v>45916</v>
      </c>
      <c r="AA927" s="254">
        <f>Table1[[#This Row],[Ngày Thanh toán]]</f>
        <v>0</v>
      </c>
      <c r="AD927" s="3" t="str">
        <f>IF(Table1[[#This Row],[Mã khách hàng]]="","",VLOOKUP($A927,Ma_KH!$A:$Q,Ma_KH!O$1,0))</f>
        <v>EASY</v>
      </c>
      <c r="AE927" s="3" t="str">
        <f>IF(Table1[[#This Row],[Mã khách hàng]]="","",VLOOKUP($A927,Ma_KH!$A:$Q,Ma_KH!P$1,0))</f>
        <v>CÔNG TY CỔ PHẦN THƯƠNG MẠI VÀ DỊCH VỤ EASYMART</v>
      </c>
      <c r="AF927" s="58" t="str">
        <f>VLOOKUP(A927,Ma_KH!A:Q,Ma_KH!J$1,0)</f>
        <v>Đỗ Minh Quang</v>
      </c>
    </row>
    <row r="928" spans="1:32" s="58" customFormat="1" ht="16.5">
      <c r="A928" s="117" t="s">
        <v>112</v>
      </c>
      <c r="B928" s="117"/>
      <c r="C928" s="169">
        <v>45916</v>
      </c>
      <c r="D928" s="170" t="s">
        <v>1646</v>
      </c>
      <c r="E928" s="169">
        <v>45916</v>
      </c>
      <c r="F928" s="48" t="s">
        <v>1647</v>
      </c>
      <c r="G928" s="48" t="s">
        <v>1549</v>
      </c>
      <c r="H928" s="54">
        <v>893118</v>
      </c>
      <c r="I928" s="54">
        <v>0</v>
      </c>
      <c r="J928" s="54">
        <f>(Table1[[#This Row],[Tiền hàng]]-Table1[[#This Row],[Tiền chiết khấu]])*8%</f>
        <v>71449.440000000002</v>
      </c>
      <c r="K928" s="54">
        <v>964567</v>
      </c>
      <c r="L928" s="55" t="s">
        <v>24</v>
      </c>
      <c r="M928" s="56"/>
      <c r="N928" s="55"/>
      <c r="O928" s="54">
        <f>IF(Table1[[#This Row],[Phân loại]]="Tồn đầu kỳ",Table1[[#This Row],[Tổng giá trị]],0)</f>
        <v>0</v>
      </c>
      <c r="P928" s="55">
        <f>IF(Table1[[#This Row],[Số còn phải thu ĐK]]&lt;&gt;0,0,IF(Table1[[#This Row],[Phân loại]]="Bán hàng",Table1[[#This Row],[Tổng giá trị]],-Table1[[#This Row],[Tổng giá trị]]))</f>
        <v>964567</v>
      </c>
      <c r="Q928" s="18">
        <f t="shared" si="135"/>
        <v>0</v>
      </c>
      <c r="R928" s="55">
        <f>Table1[[#This Row],[Số còn phải thu ĐK]]+Table1[[#This Row],[Giá Trị HD sau CK]]-Table1[[#This Row],[Số tiền đã thu]]</f>
        <v>964567</v>
      </c>
      <c r="S928" s="56">
        <f>IF(Table1[[#This Row],[Ngày hóa đơn]]&lt;&gt;"",Table1[[#This Row],[Ngày hóa đơn]],Table1[[#This Row],[Ngày hạch toán]])</f>
        <v>45916</v>
      </c>
      <c r="T928" s="55"/>
      <c r="U928" s="56">
        <f>IF(Table1[[#This Row],[Ngày tính CN]]="","",S928+T928)</f>
        <v>45916</v>
      </c>
      <c r="V928" s="57">
        <f ca="1">IF(Table1[[#This Row],[Hạn thanh toán]]="","",IF((U928-NOW())&lt;0,0,(U928-NOW())))</f>
        <v>0</v>
      </c>
      <c r="W928" s="54"/>
      <c r="X928" s="65">
        <f t="shared" ca="1" si="134"/>
        <v>85.362421527781407</v>
      </c>
      <c r="Y928" s="109" t="str">
        <f t="shared" ca="1" si="136"/>
        <v>Nợ quá hạn từ 60 ngày đến 90 ngày</v>
      </c>
      <c r="Z928" s="254">
        <f>Table1[[#This Row],[Hạn thanh toán]]</f>
        <v>45916</v>
      </c>
      <c r="AA928" s="254">
        <f>Table1[[#This Row],[Ngày Thanh toán]]</f>
        <v>0</v>
      </c>
      <c r="AD928" s="3" t="str">
        <f>IF(Table1[[#This Row],[Mã khách hàng]]="","",VLOOKUP($A928,Ma_KH!$A:$Q,Ma_KH!O$1,0))</f>
        <v>EASY</v>
      </c>
      <c r="AE928" s="3" t="str">
        <f>IF(Table1[[#This Row],[Mã khách hàng]]="","",VLOOKUP($A928,Ma_KH!$A:$Q,Ma_KH!P$1,0))</f>
        <v>CÔNG TY CỔ PHẦN THƯƠNG MẠI VÀ DỊCH VỤ EASYMART</v>
      </c>
      <c r="AF928" s="58" t="str">
        <f>VLOOKUP(A928,Ma_KH!A:Q,Ma_KH!J$1,0)</f>
        <v>Đỗ Minh Quang</v>
      </c>
    </row>
    <row r="929" spans="1:32" s="58" customFormat="1" ht="16.5">
      <c r="A929" s="117" t="s">
        <v>112</v>
      </c>
      <c r="B929" s="117"/>
      <c r="C929" s="169">
        <v>45916</v>
      </c>
      <c r="D929" s="170" t="s">
        <v>1648</v>
      </c>
      <c r="E929" s="169"/>
      <c r="F929" s="48"/>
      <c r="G929" s="48" t="s">
        <v>1649</v>
      </c>
      <c r="H929" s="54">
        <v>0</v>
      </c>
      <c r="I929" s="54">
        <v>0</v>
      </c>
      <c r="J929" s="54">
        <f>(Table1[[#This Row],[Tiền hàng]]-Table1[[#This Row],[Tiền chiết khấu]])*8%</f>
        <v>0</v>
      </c>
      <c r="K929" s="54">
        <v>192905</v>
      </c>
      <c r="L929" s="55" t="s">
        <v>17</v>
      </c>
      <c r="M929" s="56"/>
      <c r="N929" s="55"/>
      <c r="O929" s="54">
        <f>IF(Table1[[#This Row],[Phân loại]]="Tồn đầu kỳ",Table1[[#This Row],[Tổng giá trị]],0)</f>
        <v>0</v>
      </c>
      <c r="P929" s="55">
        <f>IF(Table1[[#This Row],[Số còn phải thu ĐK]]&lt;&gt;0,0,IF(Table1[[#This Row],[Phân loại]]="Bán hàng",Table1[[#This Row],[Tổng giá trị]],-Table1[[#This Row],[Tổng giá trị]]))</f>
        <v>-192905</v>
      </c>
      <c r="Q929" s="18">
        <f t="shared" si="135"/>
        <v>0</v>
      </c>
      <c r="R929" s="55">
        <f>Table1[[#This Row],[Số còn phải thu ĐK]]+Table1[[#This Row],[Giá Trị HD sau CK]]-Table1[[#This Row],[Số tiền đã thu]]</f>
        <v>-192905</v>
      </c>
      <c r="S929" s="56">
        <f>IF(Table1[[#This Row],[Ngày hóa đơn]]&lt;&gt;"",Table1[[#This Row],[Ngày hóa đơn]],Table1[[#This Row],[Ngày hạch toán]])</f>
        <v>45916</v>
      </c>
      <c r="T929" s="55"/>
      <c r="U929" s="56">
        <f>IF(Table1[[#This Row],[Ngày tính CN]]="","",S929+T929)</f>
        <v>45916</v>
      </c>
      <c r="V929" s="57">
        <f ca="1">IF(Table1[[#This Row],[Hạn thanh toán]]="","",IF((U929-NOW())&lt;0,0,(U929-NOW())))</f>
        <v>0</v>
      </c>
      <c r="W929" s="54"/>
      <c r="X929" s="65">
        <f t="shared" ca="1" si="134"/>
        <v>85.362421527781407</v>
      </c>
      <c r="Y929" s="109" t="str">
        <f t="shared" ca="1" si="136"/>
        <v>Nợ quá hạn từ 60 ngày đến 90 ngày</v>
      </c>
      <c r="Z929" s="254">
        <f>Table1[[#This Row],[Hạn thanh toán]]</f>
        <v>45916</v>
      </c>
      <c r="AA929" s="254">
        <f>Table1[[#This Row],[Ngày Thanh toán]]</f>
        <v>0</v>
      </c>
      <c r="AD929" s="3" t="str">
        <f>IF(Table1[[#This Row],[Mã khách hàng]]="","",VLOOKUP($A929,Ma_KH!$A:$Q,Ma_KH!O$1,0))</f>
        <v>EASY</v>
      </c>
      <c r="AE929" s="3" t="str">
        <f>IF(Table1[[#This Row],[Mã khách hàng]]="","",VLOOKUP($A929,Ma_KH!$A:$Q,Ma_KH!P$1,0))</f>
        <v>CÔNG TY CỔ PHẦN THƯƠNG MẠI VÀ DỊCH VỤ EASYMART</v>
      </c>
      <c r="AF929" s="58" t="str">
        <f>VLOOKUP(A929,Ma_KH!A:Q,Ma_KH!J$1,0)</f>
        <v>Đỗ Minh Quang</v>
      </c>
    </row>
    <row r="930" spans="1:32" s="58" customFormat="1" ht="16.5">
      <c r="A930" s="117" t="s">
        <v>112</v>
      </c>
      <c r="B930" s="117"/>
      <c r="C930" s="169">
        <v>45918</v>
      </c>
      <c r="D930" s="170" t="s">
        <v>1650</v>
      </c>
      <c r="E930" s="169"/>
      <c r="F930" s="48"/>
      <c r="G930" s="48" t="s">
        <v>1651</v>
      </c>
      <c r="H930" s="54">
        <v>0</v>
      </c>
      <c r="I930" s="54">
        <v>0</v>
      </c>
      <c r="J930" s="54">
        <f>(Table1[[#This Row],[Tiền hàng]]-Table1[[#This Row],[Tiền chiết khấu]])*8%</f>
        <v>0</v>
      </c>
      <c r="K930" s="54">
        <v>234392</v>
      </c>
      <c r="L930" s="55" t="s">
        <v>17</v>
      </c>
      <c r="M930" s="56"/>
      <c r="N930" s="55"/>
      <c r="O930" s="54">
        <f>IF(Table1[[#This Row],[Phân loại]]="Tồn đầu kỳ",Table1[[#This Row],[Tổng giá trị]],0)</f>
        <v>0</v>
      </c>
      <c r="P930" s="55">
        <f>IF(Table1[[#This Row],[Số còn phải thu ĐK]]&lt;&gt;0,0,IF(Table1[[#This Row],[Phân loại]]="Bán hàng",Table1[[#This Row],[Tổng giá trị]],-Table1[[#This Row],[Tổng giá trị]]))</f>
        <v>-234392</v>
      </c>
      <c r="Q930" s="18">
        <f t="shared" si="135"/>
        <v>0</v>
      </c>
      <c r="R930" s="55">
        <f>Table1[[#This Row],[Số còn phải thu ĐK]]+Table1[[#This Row],[Giá Trị HD sau CK]]-Table1[[#This Row],[Số tiền đã thu]]</f>
        <v>-234392</v>
      </c>
      <c r="S930" s="56">
        <f>IF(Table1[[#This Row],[Ngày hóa đơn]]&lt;&gt;"",Table1[[#This Row],[Ngày hóa đơn]],Table1[[#This Row],[Ngày hạch toán]])</f>
        <v>45918</v>
      </c>
      <c r="T930" s="55"/>
      <c r="U930" s="56">
        <f>IF(Table1[[#This Row],[Ngày tính CN]]="","",S930+T930)</f>
        <v>45918</v>
      </c>
      <c r="V930" s="57">
        <f ca="1">IF(Table1[[#This Row],[Hạn thanh toán]]="","",IF((U930-NOW())&lt;0,0,(U930-NOW())))</f>
        <v>0</v>
      </c>
      <c r="W930" s="54"/>
      <c r="X930" s="65">
        <f t="shared" ca="1" si="134"/>
        <v>83.362421527781407</v>
      </c>
      <c r="Y930" s="109" t="str">
        <f t="shared" ca="1" si="136"/>
        <v>Nợ quá hạn từ 60 ngày đến 90 ngày</v>
      </c>
      <c r="Z930" s="254">
        <f>Table1[[#This Row],[Hạn thanh toán]]</f>
        <v>45918</v>
      </c>
      <c r="AA930" s="254">
        <f>Table1[[#This Row],[Ngày Thanh toán]]</f>
        <v>0</v>
      </c>
      <c r="AD930" s="3" t="str">
        <f>IF(Table1[[#This Row],[Mã khách hàng]]="","",VLOOKUP($A930,Ma_KH!$A:$Q,Ma_KH!O$1,0))</f>
        <v>EASY</v>
      </c>
      <c r="AE930" s="3" t="str">
        <f>IF(Table1[[#This Row],[Mã khách hàng]]="","",VLOOKUP($A930,Ma_KH!$A:$Q,Ma_KH!P$1,0))</f>
        <v>CÔNG TY CỔ PHẦN THƯƠNG MẠI VÀ DỊCH VỤ EASYMART</v>
      </c>
      <c r="AF930" s="58" t="str">
        <f>VLOOKUP(A930,Ma_KH!A:Q,Ma_KH!J$1,0)</f>
        <v>Đỗ Minh Quang</v>
      </c>
    </row>
    <row r="931" spans="1:32" s="58" customFormat="1" ht="16.5">
      <c r="A931" s="117" t="s">
        <v>112</v>
      </c>
      <c r="B931" s="117"/>
      <c r="C931" s="169">
        <v>45924</v>
      </c>
      <c r="D931" s="170" t="s">
        <v>1652</v>
      </c>
      <c r="E931" s="169">
        <v>45924</v>
      </c>
      <c r="F931" s="48" t="s">
        <v>1653</v>
      </c>
      <c r="G931" s="48" t="s">
        <v>1449</v>
      </c>
      <c r="H931" s="54">
        <v>704940</v>
      </c>
      <c r="I931" s="54">
        <v>0</v>
      </c>
      <c r="J931" s="54">
        <f>(Table1[[#This Row],[Tiền hàng]]-Table1[[#This Row],[Tiền chiết khấu]])*8%</f>
        <v>56395.200000000004</v>
      </c>
      <c r="K931" s="54">
        <v>761335</v>
      </c>
      <c r="L931" s="55" t="s">
        <v>24</v>
      </c>
      <c r="M931" s="56"/>
      <c r="N931" s="55"/>
      <c r="O931" s="54">
        <f>IF(Table1[[#This Row],[Phân loại]]="Tồn đầu kỳ",Table1[[#This Row],[Tổng giá trị]],0)</f>
        <v>0</v>
      </c>
      <c r="P931" s="55">
        <f>IF(Table1[[#This Row],[Số còn phải thu ĐK]]&lt;&gt;0,0,IF(Table1[[#This Row],[Phân loại]]="Bán hàng",Table1[[#This Row],[Tổng giá trị]],-Table1[[#This Row],[Tổng giá trị]]))</f>
        <v>761335</v>
      </c>
      <c r="Q931" s="18">
        <f t="shared" si="135"/>
        <v>0</v>
      </c>
      <c r="R931" s="55">
        <f>Table1[[#This Row],[Số còn phải thu ĐK]]+Table1[[#This Row],[Giá Trị HD sau CK]]-Table1[[#This Row],[Số tiền đã thu]]</f>
        <v>761335</v>
      </c>
      <c r="S931" s="56">
        <f>IF(Table1[[#This Row],[Ngày hóa đơn]]&lt;&gt;"",Table1[[#This Row],[Ngày hóa đơn]],Table1[[#This Row],[Ngày hạch toán]])</f>
        <v>45924</v>
      </c>
      <c r="T931" s="55"/>
      <c r="U931" s="56">
        <f>IF(Table1[[#This Row],[Ngày tính CN]]="","",S931+T931)</f>
        <v>45924</v>
      </c>
      <c r="V931" s="57">
        <f ca="1">IF(Table1[[#This Row],[Hạn thanh toán]]="","",IF((U931-NOW())&lt;0,0,(U931-NOW())))</f>
        <v>0</v>
      </c>
      <c r="W931" s="54"/>
      <c r="X931" s="65">
        <f t="shared" ca="1" si="134"/>
        <v>77.362421527781407</v>
      </c>
      <c r="Y931" s="109" t="str">
        <f t="shared" ca="1" si="136"/>
        <v>Nợ quá hạn từ 60 ngày đến 90 ngày</v>
      </c>
      <c r="Z931" s="254">
        <f>Table1[[#This Row],[Hạn thanh toán]]</f>
        <v>45924</v>
      </c>
      <c r="AA931" s="254">
        <f>Table1[[#This Row],[Ngày Thanh toán]]</f>
        <v>0</v>
      </c>
      <c r="AD931" s="3" t="str">
        <f>IF(Table1[[#This Row],[Mã khách hàng]]="","",VLOOKUP($A931,Ma_KH!$A:$Q,Ma_KH!O$1,0))</f>
        <v>EASY</v>
      </c>
      <c r="AE931" s="3" t="str">
        <f>IF(Table1[[#This Row],[Mã khách hàng]]="","",VLOOKUP($A931,Ma_KH!$A:$Q,Ma_KH!P$1,0))</f>
        <v>CÔNG TY CỔ PHẦN THƯƠNG MẠI VÀ DỊCH VỤ EASYMART</v>
      </c>
      <c r="AF931" s="58" t="str">
        <f>VLOOKUP(A931,Ma_KH!A:Q,Ma_KH!J$1,0)</f>
        <v>Đỗ Minh Quang</v>
      </c>
    </row>
    <row r="932" spans="1:32" s="58" customFormat="1" ht="16.5">
      <c r="A932" s="117" t="s">
        <v>112</v>
      </c>
      <c r="B932" s="117"/>
      <c r="C932" s="169">
        <v>45924</v>
      </c>
      <c r="D932" s="170" t="s">
        <v>1654</v>
      </c>
      <c r="E932" s="169">
        <v>45924</v>
      </c>
      <c r="F932" s="48" t="s">
        <v>1655</v>
      </c>
      <c r="G932" s="48" t="s">
        <v>1437</v>
      </c>
      <c r="H932" s="54">
        <v>619330</v>
      </c>
      <c r="I932" s="54">
        <v>0</v>
      </c>
      <c r="J932" s="54">
        <f>(Table1[[#This Row],[Tiền hàng]]-Table1[[#This Row],[Tiền chiết khấu]])*8%</f>
        <v>49546.400000000001</v>
      </c>
      <c r="K932" s="54">
        <v>668876</v>
      </c>
      <c r="L932" s="55" t="s">
        <v>24</v>
      </c>
      <c r="M932" s="56"/>
      <c r="N932" s="55"/>
      <c r="O932" s="54">
        <f>IF(Table1[[#This Row],[Phân loại]]="Tồn đầu kỳ",Table1[[#This Row],[Tổng giá trị]],0)</f>
        <v>0</v>
      </c>
      <c r="P932" s="55">
        <f>IF(Table1[[#This Row],[Số còn phải thu ĐK]]&lt;&gt;0,0,IF(Table1[[#This Row],[Phân loại]]="Bán hàng",Table1[[#This Row],[Tổng giá trị]],-Table1[[#This Row],[Tổng giá trị]]))</f>
        <v>668876</v>
      </c>
      <c r="Q932" s="18">
        <f t="shared" si="135"/>
        <v>0</v>
      </c>
      <c r="R932" s="55">
        <f>Table1[[#This Row],[Số còn phải thu ĐK]]+Table1[[#This Row],[Giá Trị HD sau CK]]-Table1[[#This Row],[Số tiền đã thu]]</f>
        <v>668876</v>
      </c>
      <c r="S932" s="56">
        <f>IF(Table1[[#This Row],[Ngày hóa đơn]]&lt;&gt;"",Table1[[#This Row],[Ngày hóa đơn]],Table1[[#This Row],[Ngày hạch toán]])</f>
        <v>45924</v>
      </c>
      <c r="T932" s="55"/>
      <c r="U932" s="56">
        <f>IF(Table1[[#This Row],[Ngày tính CN]]="","",S932+T932)</f>
        <v>45924</v>
      </c>
      <c r="V932" s="57">
        <f ca="1">IF(Table1[[#This Row],[Hạn thanh toán]]="","",IF((U932-NOW())&lt;0,0,(U932-NOW())))</f>
        <v>0</v>
      </c>
      <c r="W932" s="54"/>
      <c r="X932" s="65">
        <f t="shared" ca="1" si="134"/>
        <v>77.362421527781407</v>
      </c>
      <c r="Y932" s="109" t="str">
        <f t="shared" ca="1" si="136"/>
        <v>Nợ quá hạn từ 60 ngày đến 90 ngày</v>
      </c>
      <c r="Z932" s="254">
        <f>Table1[[#This Row],[Hạn thanh toán]]</f>
        <v>45924</v>
      </c>
      <c r="AA932" s="254">
        <f>Table1[[#This Row],[Ngày Thanh toán]]</f>
        <v>0</v>
      </c>
      <c r="AD932" s="3" t="str">
        <f>IF(Table1[[#This Row],[Mã khách hàng]]="","",VLOOKUP($A932,Ma_KH!$A:$Q,Ma_KH!O$1,0))</f>
        <v>EASY</v>
      </c>
      <c r="AE932" s="3" t="str">
        <f>IF(Table1[[#This Row],[Mã khách hàng]]="","",VLOOKUP($A932,Ma_KH!$A:$Q,Ma_KH!P$1,0))</f>
        <v>CÔNG TY CỔ PHẦN THƯƠNG MẠI VÀ DỊCH VỤ EASYMART</v>
      </c>
      <c r="AF932" s="58" t="str">
        <f>VLOOKUP(A932,Ma_KH!A:Q,Ma_KH!J$1,0)</f>
        <v>Đỗ Minh Quang</v>
      </c>
    </row>
    <row r="933" spans="1:32" s="58" customFormat="1" ht="16.5">
      <c r="A933" s="166" t="s">
        <v>112</v>
      </c>
      <c r="B933" s="166"/>
      <c r="C933" s="171">
        <v>45924</v>
      </c>
      <c r="D933" s="172" t="s">
        <v>1656</v>
      </c>
      <c r="E933" s="171">
        <v>45924</v>
      </c>
      <c r="F933" s="49" t="s">
        <v>1657</v>
      </c>
      <c r="G933" s="49" t="s">
        <v>1440</v>
      </c>
      <c r="H933" s="54">
        <v>355792</v>
      </c>
      <c r="I933" s="54">
        <v>0</v>
      </c>
      <c r="J933" s="54">
        <f>(Table1[[#This Row],[Tiền hàng]]-Table1[[#This Row],[Tiền chiết khấu]])*8%</f>
        <v>28463.360000000001</v>
      </c>
      <c r="K933" s="54">
        <v>384255</v>
      </c>
      <c r="L933" s="55" t="s">
        <v>24</v>
      </c>
      <c r="M933" s="56"/>
      <c r="N933" s="55"/>
      <c r="O933" s="54">
        <f>IF(Table1[[#This Row],[Phân loại]]="Tồn đầu kỳ",Table1[[#This Row],[Tổng giá trị]],0)</f>
        <v>0</v>
      </c>
      <c r="P933" s="55">
        <f>IF(Table1[[#This Row],[Số còn phải thu ĐK]]&lt;&gt;0,0,IF(Table1[[#This Row],[Phân loại]]="Bán hàng",Table1[[#This Row],[Tổng giá trị]],-Table1[[#This Row],[Tổng giá trị]]))</f>
        <v>384255</v>
      </c>
      <c r="Q933" s="18">
        <f t="shared" si="135"/>
        <v>0</v>
      </c>
      <c r="R933" s="55">
        <f>Table1[[#This Row],[Số còn phải thu ĐK]]+Table1[[#This Row],[Giá Trị HD sau CK]]-Table1[[#This Row],[Số tiền đã thu]]</f>
        <v>384255</v>
      </c>
      <c r="S933" s="56">
        <f>IF(Table1[[#This Row],[Ngày hóa đơn]]&lt;&gt;"",Table1[[#This Row],[Ngày hóa đơn]],Table1[[#This Row],[Ngày hạch toán]])</f>
        <v>45924</v>
      </c>
      <c r="T933" s="55"/>
      <c r="U933" s="56">
        <f>IF(Table1[[#This Row],[Ngày tính CN]]="","",S933+T933)</f>
        <v>45924</v>
      </c>
      <c r="V933" s="57">
        <f ca="1">IF(Table1[[#This Row],[Hạn thanh toán]]="","",IF((U933-NOW())&lt;0,0,(U933-NOW())))</f>
        <v>0</v>
      </c>
      <c r="W933" s="54"/>
      <c r="X933" s="65">
        <f t="shared" ca="1" si="134"/>
        <v>77.362421527781407</v>
      </c>
      <c r="Y933" s="109" t="str">
        <f t="shared" ca="1" si="136"/>
        <v>Nợ quá hạn từ 60 ngày đến 90 ngày</v>
      </c>
      <c r="Z933" s="254">
        <f>Table1[[#This Row],[Hạn thanh toán]]</f>
        <v>45924</v>
      </c>
      <c r="AA933" s="254">
        <f>Table1[[#This Row],[Ngày Thanh toán]]</f>
        <v>0</v>
      </c>
      <c r="AD933" s="3" t="str">
        <f>IF(Table1[[#This Row],[Mã khách hàng]]="","",VLOOKUP($A933,Ma_KH!$A:$Q,Ma_KH!O$1,0))</f>
        <v>EASY</v>
      </c>
      <c r="AE933" s="3" t="str">
        <f>IF(Table1[[#This Row],[Mã khách hàng]]="","",VLOOKUP($A933,Ma_KH!$A:$Q,Ma_KH!P$1,0))</f>
        <v>CÔNG TY CỔ PHẦN THƯƠNG MẠI VÀ DỊCH VỤ EASYMART</v>
      </c>
      <c r="AF933" s="58" t="str">
        <f>VLOOKUP(A933,Ma_KH!A:Q,Ma_KH!J$1,0)</f>
        <v>Đỗ Minh Quang</v>
      </c>
    </row>
    <row r="934" spans="1:32" s="58" customFormat="1" ht="16.5">
      <c r="A934" s="117" t="s">
        <v>112</v>
      </c>
      <c r="B934" s="117"/>
      <c r="C934" s="169">
        <v>45931</v>
      </c>
      <c r="D934" s="170" t="s">
        <v>1658</v>
      </c>
      <c r="E934" s="169">
        <v>45931</v>
      </c>
      <c r="F934" s="48" t="s">
        <v>1659</v>
      </c>
      <c r="G934" s="42" t="s">
        <v>1437</v>
      </c>
      <c r="H934" s="54">
        <v>1605160</v>
      </c>
      <c r="I934" s="54">
        <v>0</v>
      </c>
      <c r="J934" s="54">
        <f>(Table1[[#This Row],[Tiền hàng]]-Table1[[#This Row],[Tiền chiết khấu]])*8%</f>
        <v>128412.8</v>
      </c>
      <c r="K934" s="54">
        <v>1733573</v>
      </c>
      <c r="L934" s="55" t="s">
        <v>24</v>
      </c>
      <c r="M934" s="56"/>
      <c r="N934" s="55"/>
      <c r="O934" s="54">
        <f>IF(Table1[[#This Row],[Phân loại]]="Tồn đầu kỳ",Table1[[#This Row],[Tổng giá trị]],0)</f>
        <v>0</v>
      </c>
      <c r="P934" s="55">
        <f>IF(Table1[[#This Row],[Số còn phải thu ĐK]]&lt;&gt;0,0,IF(Table1[[#This Row],[Phân loại]]="Bán hàng",Table1[[#This Row],[Tổng giá trị]],-Table1[[#This Row],[Tổng giá trị]]))</f>
        <v>1733573</v>
      </c>
      <c r="Q934" s="18">
        <f t="shared" si="135"/>
        <v>0</v>
      </c>
      <c r="R934" s="55">
        <f>Table1[[#This Row],[Số còn phải thu ĐK]]+Table1[[#This Row],[Giá Trị HD sau CK]]-Table1[[#This Row],[Số tiền đã thu]]</f>
        <v>1733573</v>
      </c>
      <c r="S934" s="56">
        <f>IF(Table1[[#This Row],[Ngày hóa đơn]]&lt;&gt;"",Table1[[#This Row],[Ngày hóa đơn]],Table1[[#This Row],[Ngày hạch toán]])</f>
        <v>45931</v>
      </c>
      <c r="T934" s="55"/>
      <c r="U934" s="56">
        <f>IF(Table1[[#This Row],[Ngày tính CN]]="","",S934+T934)</f>
        <v>45931</v>
      </c>
      <c r="V934" s="57">
        <f ca="1">IF(Table1[[#This Row],[Hạn thanh toán]]="","",IF((U934-NOW())&lt;0,0,(U934-NOW())))</f>
        <v>0</v>
      </c>
      <c r="W934" s="54"/>
      <c r="X934" s="65">
        <f t="shared" ca="1" si="134"/>
        <v>70.362421527781407</v>
      </c>
      <c r="Y934" s="109" t="str">
        <f t="shared" ca="1" si="136"/>
        <v>Nợ quá hạn từ 60 ngày đến 90 ngày</v>
      </c>
      <c r="Z934" s="254">
        <f>Table1[[#This Row],[Hạn thanh toán]]</f>
        <v>45931</v>
      </c>
      <c r="AA934" s="254">
        <f>Table1[[#This Row],[Ngày Thanh toán]]</f>
        <v>0</v>
      </c>
      <c r="AD934" s="3" t="str">
        <f>IF(Table1[[#This Row],[Mã khách hàng]]="","",VLOOKUP($A934,Ma_KH!$A:$Q,Ma_KH!O$1,0))</f>
        <v>EASY</v>
      </c>
      <c r="AE934" s="3" t="str">
        <f>IF(Table1[[#This Row],[Mã khách hàng]]="","",VLOOKUP($A934,Ma_KH!$A:$Q,Ma_KH!P$1,0))</f>
        <v>CÔNG TY CỔ PHẦN THƯƠNG MẠI VÀ DỊCH VỤ EASYMART</v>
      </c>
      <c r="AF934" s="58" t="str">
        <f>VLOOKUP(A934,Ma_KH!A:Q,Ma_KH!J$1,0)</f>
        <v>Đỗ Minh Quang</v>
      </c>
    </row>
    <row r="935" spans="1:32" s="58" customFormat="1" ht="16.5">
      <c r="A935" s="117" t="s">
        <v>112</v>
      </c>
      <c r="B935" s="117"/>
      <c r="C935" s="169">
        <v>45931</v>
      </c>
      <c r="D935" s="170" t="s">
        <v>1660</v>
      </c>
      <c r="E935" s="169">
        <v>45931</v>
      </c>
      <c r="F935" s="48" t="s">
        <v>1661</v>
      </c>
      <c r="G935" s="42" t="s">
        <v>1440</v>
      </c>
      <c r="H935" s="54">
        <v>1235322</v>
      </c>
      <c r="I935" s="54">
        <v>0</v>
      </c>
      <c r="J935" s="54">
        <f>(Table1[[#This Row],[Tiền hàng]]-Table1[[#This Row],[Tiền chiết khấu]])*8%</f>
        <v>98825.760000000009</v>
      </c>
      <c r="K935" s="54">
        <v>1334148</v>
      </c>
      <c r="L935" s="55" t="s">
        <v>24</v>
      </c>
      <c r="M935" s="56"/>
      <c r="N935" s="55"/>
      <c r="O935" s="54">
        <f>IF(Table1[[#This Row],[Phân loại]]="Tồn đầu kỳ",Table1[[#This Row],[Tổng giá trị]],0)</f>
        <v>0</v>
      </c>
      <c r="P935" s="55">
        <f>IF(Table1[[#This Row],[Số còn phải thu ĐK]]&lt;&gt;0,0,IF(Table1[[#This Row],[Phân loại]]="Bán hàng",Table1[[#This Row],[Tổng giá trị]],-Table1[[#This Row],[Tổng giá trị]]))</f>
        <v>1334148</v>
      </c>
      <c r="Q935" s="18">
        <f t="shared" si="135"/>
        <v>0</v>
      </c>
      <c r="R935" s="55">
        <f>Table1[[#This Row],[Số còn phải thu ĐK]]+Table1[[#This Row],[Giá Trị HD sau CK]]-Table1[[#This Row],[Số tiền đã thu]]</f>
        <v>1334148</v>
      </c>
      <c r="S935" s="56">
        <f>IF(Table1[[#This Row],[Ngày hóa đơn]]&lt;&gt;"",Table1[[#This Row],[Ngày hóa đơn]],Table1[[#This Row],[Ngày hạch toán]])</f>
        <v>45931</v>
      </c>
      <c r="T935" s="55"/>
      <c r="U935" s="56">
        <f>IF(Table1[[#This Row],[Ngày tính CN]]="","",S935+T935)</f>
        <v>45931</v>
      </c>
      <c r="V935" s="57">
        <f ca="1">IF(Table1[[#This Row],[Hạn thanh toán]]="","",IF((U935-NOW())&lt;0,0,(U935-NOW())))</f>
        <v>0</v>
      </c>
      <c r="W935" s="54"/>
      <c r="X935" s="65">
        <f t="shared" ca="1" si="134"/>
        <v>70.362421527781407</v>
      </c>
      <c r="Y935" s="109" t="str">
        <f t="shared" ca="1" si="136"/>
        <v>Nợ quá hạn từ 60 ngày đến 90 ngày</v>
      </c>
      <c r="Z935" s="254">
        <f>Table1[[#This Row],[Hạn thanh toán]]</f>
        <v>45931</v>
      </c>
      <c r="AA935" s="254">
        <f>Table1[[#This Row],[Ngày Thanh toán]]</f>
        <v>0</v>
      </c>
      <c r="AD935" s="3" t="str">
        <f>IF(Table1[[#This Row],[Mã khách hàng]]="","",VLOOKUP($A935,Ma_KH!$A:$Q,Ma_KH!O$1,0))</f>
        <v>EASY</v>
      </c>
      <c r="AE935" s="3" t="str">
        <f>IF(Table1[[#This Row],[Mã khách hàng]]="","",VLOOKUP($A935,Ma_KH!$A:$Q,Ma_KH!P$1,0))</f>
        <v>CÔNG TY CỔ PHẦN THƯƠNG MẠI VÀ DỊCH VỤ EASYMART</v>
      </c>
      <c r="AF935" s="58" t="str">
        <f>VLOOKUP(A935,Ma_KH!A:Q,Ma_KH!J$1,0)</f>
        <v>Đỗ Minh Quang</v>
      </c>
    </row>
    <row r="936" spans="1:32" s="58" customFormat="1" ht="16.5">
      <c r="A936" s="117" t="s">
        <v>112</v>
      </c>
      <c r="B936" s="117"/>
      <c r="C936" s="169">
        <v>45931</v>
      </c>
      <c r="D936" s="170" t="s">
        <v>1662</v>
      </c>
      <c r="E936" s="169">
        <v>45931</v>
      </c>
      <c r="F936" s="48" t="s">
        <v>1663</v>
      </c>
      <c r="G936" s="42" t="s">
        <v>1449</v>
      </c>
      <c r="H936" s="54">
        <v>1704674</v>
      </c>
      <c r="I936" s="54">
        <v>0</v>
      </c>
      <c r="J936" s="54">
        <f>(Table1[[#This Row],[Tiền hàng]]-Table1[[#This Row],[Tiền chiết khấu]])*8%</f>
        <v>136373.92000000001</v>
      </c>
      <c r="K936" s="54">
        <v>1841048</v>
      </c>
      <c r="L936" s="55" t="s">
        <v>24</v>
      </c>
      <c r="M936" s="56"/>
      <c r="N936" s="55"/>
      <c r="O936" s="54">
        <f>IF(Table1[[#This Row],[Phân loại]]="Tồn đầu kỳ",Table1[[#This Row],[Tổng giá trị]],0)</f>
        <v>0</v>
      </c>
      <c r="P936" s="55">
        <f>IF(Table1[[#This Row],[Số còn phải thu ĐK]]&lt;&gt;0,0,IF(Table1[[#This Row],[Phân loại]]="Bán hàng",Table1[[#This Row],[Tổng giá trị]],-Table1[[#This Row],[Tổng giá trị]]))</f>
        <v>1841048</v>
      </c>
      <c r="Q936" s="18">
        <f t="shared" si="135"/>
        <v>0</v>
      </c>
      <c r="R936" s="55">
        <f>Table1[[#This Row],[Số còn phải thu ĐK]]+Table1[[#This Row],[Giá Trị HD sau CK]]-Table1[[#This Row],[Số tiền đã thu]]</f>
        <v>1841048</v>
      </c>
      <c r="S936" s="56">
        <f>IF(Table1[[#This Row],[Ngày hóa đơn]]&lt;&gt;"",Table1[[#This Row],[Ngày hóa đơn]],Table1[[#This Row],[Ngày hạch toán]])</f>
        <v>45931</v>
      </c>
      <c r="T936" s="55"/>
      <c r="U936" s="56">
        <f>IF(Table1[[#This Row],[Ngày tính CN]]="","",S936+T936)</f>
        <v>45931</v>
      </c>
      <c r="V936" s="57">
        <f ca="1">IF(Table1[[#This Row],[Hạn thanh toán]]="","",IF((U936-NOW())&lt;0,0,(U936-NOW())))</f>
        <v>0</v>
      </c>
      <c r="W936" s="54"/>
      <c r="X936" s="65">
        <f t="shared" ca="1" si="134"/>
        <v>70.362421527781407</v>
      </c>
      <c r="Y936" s="109" t="str">
        <f t="shared" ca="1" si="136"/>
        <v>Nợ quá hạn từ 60 ngày đến 90 ngày</v>
      </c>
      <c r="Z936" s="254">
        <f>Table1[[#This Row],[Hạn thanh toán]]</f>
        <v>45931</v>
      </c>
      <c r="AA936" s="254">
        <f>Table1[[#This Row],[Ngày Thanh toán]]</f>
        <v>0</v>
      </c>
      <c r="AD936" s="3" t="str">
        <f>IF(Table1[[#This Row],[Mã khách hàng]]="","",VLOOKUP($A936,Ma_KH!$A:$Q,Ma_KH!O$1,0))</f>
        <v>EASY</v>
      </c>
      <c r="AE936" s="3" t="str">
        <f>IF(Table1[[#This Row],[Mã khách hàng]]="","",VLOOKUP($A936,Ma_KH!$A:$Q,Ma_KH!P$1,0))</f>
        <v>CÔNG TY CỔ PHẦN THƯƠNG MẠI VÀ DỊCH VỤ EASYMART</v>
      </c>
      <c r="AF936" s="58" t="str">
        <f>VLOOKUP(A936,Ma_KH!A:Q,Ma_KH!J$1,0)</f>
        <v>Đỗ Minh Quang</v>
      </c>
    </row>
    <row r="937" spans="1:32" s="58" customFormat="1" ht="16.5">
      <c r="A937" s="117" t="s">
        <v>112</v>
      </c>
      <c r="B937" s="117"/>
      <c r="C937" s="169">
        <v>45931</v>
      </c>
      <c r="D937" s="170" t="s">
        <v>1664</v>
      </c>
      <c r="E937" s="169">
        <v>45931</v>
      </c>
      <c r="F937" s="48" t="s">
        <v>1665</v>
      </c>
      <c r="G937" s="42" t="s">
        <v>1500</v>
      </c>
      <c r="H937" s="54">
        <v>931635</v>
      </c>
      <c r="I937" s="54">
        <v>0</v>
      </c>
      <c r="J937" s="54">
        <f>(Table1[[#This Row],[Tiền hàng]]-Table1[[#This Row],[Tiền chiết khấu]])*8%</f>
        <v>74530.8</v>
      </c>
      <c r="K937" s="54">
        <v>1006166</v>
      </c>
      <c r="L937" s="55" t="s">
        <v>24</v>
      </c>
      <c r="M937" s="56"/>
      <c r="N937" s="55"/>
      <c r="O937" s="54">
        <f>IF(Table1[[#This Row],[Phân loại]]="Tồn đầu kỳ",Table1[[#This Row],[Tổng giá trị]],0)</f>
        <v>0</v>
      </c>
      <c r="P937" s="55">
        <f>IF(Table1[[#This Row],[Số còn phải thu ĐK]]&lt;&gt;0,0,IF(Table1[[#This Row],[Phân loại]]="Bán hàng",Table1[[#This Row],[Tổng giá trị]],-Table1[[#This Row],[Tổng giá trị]]))</f>
        <v>1006166</v>
      </c>
      <c r="Q937" s="18">
        <f t="shared" si="135"/>
        <v>0</v>
      </c>
      <c r="R937" s="55">
        <f>Table1[[#This Row],[Số còn phải thu ĐK]]+Table1[[#This Row],[Giá Trị HD sau CK]]-Table1[[#This Row],[Số tiền đã thu]]</f>
        <v>1006166</v>
      </c>
      <c r="S937" s="56">
        <f>IF(Table1[[#This Row],[Ngày hóa đơn]]&lt;&gt;"",Table1[[#This Row],[Ngày hóa đơn]],Table1[[#This Row],[Ngày hạch toán]])</f>
        <v>45931</v>
      </c>
      <c r="T937" s="55"/>
      <c r="U937" s="56">
        <f>IF(Table1[[#This Row],[Ngày tính CN]]="","",S937+T937)</f>
        <v>45931</v>
      </c>
      <c r="V937" s="57">
        <f ca="1">IF(Table1[[#This Row],[Hạn thanh toán]]="","",IF((U937-NOW())&lt;0,0,(U937-NOW())))</f>
        <v>0</v>
      </c>
      <c r="W937" s="54"/>
      <c r="X937" s="65">
        <f t="shared" ca="1" si="134"/>
        <v>70.362421527781407</v>
      </c>
      <c r="Y937" s="109" t="str">
        <f t="shared" ca="1" si="136"/>
        <v>Nợ quá hạn từ 60 ngày đến 90 ngày</v>
      </c>
      <c r="Z937" s="254">
        <f>Table1[[#This Row],[Hạn thanh toán]]</f>
        <v>45931</v>
      </c>
      <c r="AA937" s="254">
        <f>Table1[[#This Row],[Ngày Thanh toán]]</f>
        <v>0</v>
      </c>
      <c r="AD937" s="3" t="str">
        <f>IF(Table1[[#This Row],[Mã khách hàng]]="","",VLOOKUP($A937,Ma_KH!$A:$Q,Ma_KH!O$1,0))</f>
        <v>EASY</v>
      </c>
      <c r="AE937" s="3" t="str">
        <f>IF(Table1[[#This Row],[Mã khách hàng]]="","",VLOOKUP($A937,Ma_KH!$A:$Q,Ma_KH!P$1,0))</f>
        <v>CÔNG TY CỔ PHẦN THƯƠNG MẠI VÀ DỊCH VỤ EASYMART</v>
      </c>
      <c r="AF937" s="58" t="str">
        <f>VLOOKUP(A937,Ma_KH!A:Q,Ma_KH!J$1,0)</f>
        <v>Đỗ Minh Quang</v>
      </c>
    </row>
    <row r="938" spans="1:32" s="58" customFormat="1" ht="16.5">
      <c r="A938" s="117" t="s">
        <v>112</v>
      </c>
      <c r="B938" s="117"/>
      <c r="C938" s="169">
        <v>45931</v>
      </c>
      <c r="D938" s="170" t="s">
        <v>1666</v>
      </c>
      <c r="E938" s="169">
        <v>45931</v>
      </c>
      <c r="F938" s="48" t="s">
        <v>1667</v>
      </c>
      <c r="G938" s="42" t="s">
        <v>1549</v>
      </c>
      <c r="H938" s="54">
        <v>220800</v>
      </c>
      <c r="I938" s="54">
        <v>0</v>
      </c>
      <c r="J938" s="54">
        <f>(Table1[[#This Row],[Tiền hàng]]-Table1[[#This Row],[Tiền chiết khấu]])*8%</f>
        <v>17664</v>
      </c>
      <c r="K938" s="54">
        <v>238464</v>
      </c>
      <c r="L938" s="55" t="s">
        <v>24</v>
      </c>
      <c r="M938" s="56"/>
      <c r="N938" s="55"/>
      <c r="O938" s="54">
        <f>IF(Table1[[#This Row],[Phân loại]]="Tồn đầu kỳ",Table1[[#This Row],[Tổng giá trị]],0)</f>
        <v>0</v>
      </c>
      <c r="P938" s="55">
        <f>IF(Table1[[#This Row],[Số còn phải thu ĐK]]&lt;&gt;0,0,IF(Table1[[#This Row],[Phân loại]]="Bán hàng",Table1[[#This Row],[Tổng giá trị]],-Table1[[#This Row],[Tổng giá trị]]))</f>
        <v>238464</v>
      </c>
      <c r="Q938" s="18">
        <f t="shared" si="135"/>
        <v>0</v>
      </c>
      <c r="R938" s="55">
        <f>Table1[[#This Row],[Số còn phải thu ĐK]]+Table1[[#This Row],[Giá Trị HD sau CK]]-Table1[[#This Row],[Số tiền đã thu]]</f>
        <v>238464</v>
      </c>
      <c r="S938" s="56">
        <f>IF(Table1[[#This Row],[Ngày hóa đơn]]&lt;&gt;"",Table1[[#This Row],[Ngày hóa đơn]],Table1[[#This Row],[Ngày hạch toán]])</f>
        <v>45931</v>
      </c>
      <c r="T938" s="55"/>
      <c r="U938" s="56">
        <f>IF(Table1[[#This Row],[Ngày tính CN]]="","",S938+T938)</f>
        <v>45931</v>
      </c>
      <c r="V938" s="57">
        <f ca="1">IF(Table1[[#This Row],[Hạn thanh toán]]="","",IF((U938-NOW())&lt;0,0,(U938-NOW())))</f>
        <v>0</v>
      </c>
      <c r="W938" s="54"/>
      <c r="X938" s="65">
        <f t="shared" ca="1" si="134"/>
        <v>70.362421527781407</v>
      </c>
      <c r="Y938" s="109" t="str">
        <f t="shared" ca="1" si="136"/>
        <v>Nợ quá hạn từ 60 ngày đến 90 ngày</v>
      </c>
      <c r="Z938" s="254">
        <f>Table1[[#This Row],[Hạn thanh toán]]</f>
        <v>45931</v>
      </c>
      <c r="AA938" s="254">
        <f>Table1[[#This Row],[Ngày Thanh toán]]</f>
        <v>0</v>
      </c>
      <c r="AD938" s="3" t="str">
        <f>IF(Table1[[#This Row],[Mã khách hàng]]="","",VLOOKUP($A938,Ma_KH!$A:$Q,Ma_KH!O$1,0))</f>
        <v>EASY</v>
      </c>
      <c r="AE938" s="3" t="str">
        <f>IF(Table1[[#This Row],[Mã khách hàng]]="","",VLOOKUP($A938,Ma_KH!$A:$Q,Ma_KH!P$1,0))</f>
        <v>CÔNG TY CỔ PHẦN THƯƠNG MẠI VÀ DỊCH VỤ EASYMART</v>
      </c>
      <c r="AF938" s="58" t="str">
        <f>VLOOKUP(A938,Ma_KH!A:Q,Ma_KH!J$1,0)</f>
        <v>Đỗ Minh Quang</v>
      </c>
    </row>
    <row r="939" spans="1:32" s="58" customFormat="1" ht="16.5">
      <c r="A939" s="117" t="s">
        <v>112</v>
      </c>
      <c r="B939" s="117"/>
      <c r="C939" s="169">
        <v>45938</v>
      </c>
      <c r="D939" s="170" t="s">
        <v>1668</v>
      </c>
      <c r="E939" s="169">
        <v>45938</v>
      </c>
      <c r="F939" s="48" t="s">
        <v>1669</v>
      </c>
      <c r="G939" s="42" t="s">
        <v>1437</v>
      </c>
      <c r="H939" s="54">
        <v>929520</v>
      </c>
      <c r="I939" s="54">
        <v>0</v>
      </c>
      <c r="J939" s="54">
        <f>(Table1[[#This Row],[Tiền hàng]]-Table1[[#This Row],[Tiền chiết khấu]])*8%</f>
        <v>74361.600000000006</v>
      </c>
      <c r="K939" s="54">
        <v>1003882</v>
      </c>
      <c r="L939" s="55" t="s">
        <v>24</v>
      </c>
      <c r="M939" s="56"/>
      <c r="N939" s="55"/>
      <c r="O939" s="54">
        <f>IF(Table1[[#This Row],[Phân loại]]="Tồn đầu kỳ",Table1[[#This Row],[Tổng giá trị]],0)</f>
        <v>0</v>
      </c>
      <c r="P939" s="55">
        <f>IF(Table1[[#This Row],[Số còn phải thu ĐK]]&lt;&gt;0,0,IF(Table1[[#This Row],[Phân loại]]="Bán hàng",Table1[[#This Row],[Tổng giá trị]],-Table1[[#This Row],[Tổng giá trị]]))</f>
        <v>1003882</v>
      </c>
      <c r="Q939" s="18">
        <f t="shared" si="135"/>
        <v>0</v>
      </c>
      <c r="R939" s="55">
        <f>Table1[[#This Row],[Số còn phải thu ĐK]]+Table1[[#This Row],[Giá Trị HD sau CK]]-Table1[[#This Row],[Số tiền đã thu]]</f>
        <v>1003882</v>
      </c>
      <c r="S939" s="56">
        <f>IF(Table1[[#This Row],[Ngày hóa đơn]]&lt;&gt;"",Table1[[#This Row],[Ngày hóa đơn]],Table1[[#This Row],[Ngày hạch toán]])</f>
        <v>45938</v>
      </c>
      <c r="T939" s="55"/>
      <c r="U939" s="56">
        <f>IF(Table1[[#This Row],[Ngày tính CN]]="","",S939+T939)</f>
        <v>45938</v>
      </c>
      <c r="V939" s="57">
        <f ca="1">IF(Table1[[#This Row],[Hạn thanh toán]]="","",IF((U939-NOW())&lt;0,0,(U939-NOW())))</f>
        <v>0</v>
      </c>
      <c r="W939" s="54"/>
      <c r="X939" s="65">
        <f t="shared" ca="1" si="134"/>
        <v>63.362421527781407</v>
      </c>
      <c r="Y939" s="109" t="str">
        <f t="shared" ca="1" si="136"/>
        <v>Nợ quá hạn từ 60 ngày đến 90 ngày</v>
      </c>
      <c r="Z939" s="254">
        <f>Table1[[#This Row],[Hạn thanh toán]]</f>
        <v>45938</v>
      </c>
      <c r="AA939" s="254">
        <f>Table1[[#This Row],[Ngày Thanh toán]]</f>
        <v>0</v>
      </c>
      <c r="AD939" s="3" t="str">
        <f>IF(Table1[[#This Row],[Mã khách hàng]]="","",VLOOKUP($A939,Ma_KH!$A:$Q,Ma_KH!O$1,0))</f>
        <v>EASY</v>
      </c>
      <c r="AE939" s="3" t="str">
        <f>IF(Table1[[#This Row],[Mã khách hàng]]="","",VLOOKUP($A939,Ma_KH!$A:$Q,Ma_KH!P$1,0))</f>
        <v>CÔNG TY CỔ PHẦN THƯƠNG MẠI VÀ DỊCH VỤ EASYMART</v>
      </c>
      <c r="AF939" s="58" t="str">
        <f>VLOOKUP(A939,Ma_KH!A:Q,Ma_KH!J$1,0)</f>
        <v>Đỗ Minh Quang</v>
      </c>
    </row>
    <row r="940" spans="1:32" s="58" customFormat="1" ht="16.5">
      <c r="A940" s="117" t="s">
        <v>112</v>
      </c>
      <c r="B940" s="117"/>
      <c r="C940" s="169">
        <v>45938</v>
      </c>
      <c r="D940" s="170" t="s">
        <v>1670</v>
      </c>
      <c r="E940" s="169">
        <v>45938</v>
      </c>
      <c r="F940" s="48" t="s">
        <v>1671</v>
      </c>
      <c r="G940" s="42" t="s">
        <v>1449</v>
      </c>
      <c r="H940" s="54">
        <v>832434</v>
      </c>
      <c r="I940" s="54">
        <v>0</v>
      </c>
      <c r="J940" s="54">
        <f>(Table1[[#This Row],[Tiền hàng]]-Table1[[#This Row],[Tiền chiết khấu]])*8%</f>
        <v>66594.720000000001</v>
      </c>
      <c r="K940" s="54">
        <v>899029</v>
      </c>
      <c r="L940" s="55" t="s">
        <v>24</v>
      </c>
      <c r="M940" s="56"/>
      <c r="N940" s="55"/>
      <c r="O940" s="54">
        <f>IF(Table1[[#This Row],[Phân loại]]="Tồn đầu kỳ",Table1[[#This Row],[Tổng giá trị]],0)</f>
        <v>0</v>
      </c>
      <c r="P940" s="55">
        <f>IF(Table1[[#This Row],[Số còn phải thu ĐK]]&lt;&gt;0,0,IF(Table1[[#This Row],[Phân loại]]="Bán hàng",Table1[[#This Row],[Tổng giá trị]],-Table1[[#This Row],[Tổng giá trị]]))</f>
        <v>899029</v>
      </c>
      <c r="Q940" s="18">
        <f t="shared" si="135"/>
        <v>0</v>
      </c>
      <c r="R940" s="55">
        <f>Table1[[#This Row],[Số còn phải thu ĐK]]+Table1[[#This Row],[Giá Trị HD sau CK]]-Table1[[#This Row],[Số tiền đã thu]]</f>
        <v>899029</v>
      </c>
      <c r="S940" s="56">
        <f>IF(Table1[[#This Row],[Ngày hóa đơn]]&lt;&gt;"",Table1[[#This Row],[Ngày hóa đơn]],Table1[[#This Row],[Ngày hạch toán]])</f>
        <v>45938</v>
      </c>
      <c r="T940" s="55"/>
      <c r="U940" s="56">
        <f>IF(Table1[[#This Row],[Ngày tính CN]]="","",S940+T940)</f>
        <v>45938</v>
      </c>
      <c r="V940" s="57">
        <f ca="1">IF(Table1[[#This Row],[Hạn thanh toán]]="","",IF((U940-NOW())&lt;0,0,(U940-NOW())))</f>
        <v>0</v>
      </c>
      <c r="W940" s="54"/>
      <c r="X940" s="65">
        <f t="shared" ca="1" si="134"/>
        <v>63.362421527781407</v>
      </c>
      <c r="Y940" s="109" t="str">
        <f t="shared" ca="1" si="136"/>
        <v>Nợ quá hạn từ 60 ngày đến 90 ngày</v>
      </c>
      <c r="Z940" s="254">
        <f>Table1[[#This Row],[Hạn thanh toán]]</f>
        <v>45938</v>
      </c>
      <c r="AA940" s="254">
        <f>Table1[[#This Row],[Ngày Thanh toán]]</f>
        <v>0</v>
      </c>
      <c r="AD940" s="3" t="str">
        <f>IF(Table1[[#This Row],[Mã khách hàng]]="","",VLOOKUP($A940,Ma_KH!$A:$Q,Ma_KH!O$1,0))</f>
        <v>EASY</v>
      </c>
      <c r="AE940" s="3" t="str">
        <f>IF(Table1[[#This Row],[Mã khách hàng]]="","",VLOOKUP($A940,Ma_KH!$A:$Q,Ma_KH!P$1,0))</f>
        <v>CÔNG TY CỔ PHẦN THƯƠNG MẠI VÀ DỊCH VỤ EASYMART</v>
      </c>
      <c r="AF940" s="58" t="str">
        <f>VLOOKUP(A940,Ma_KH!A:Q,Ma_KH!J$1,0)</f>
        <v>Đỗ Minh Quang</v>
      </c>
    </row>
    <row r="941" spans="1:32" s="58" customFormat="1" ht="16.5">
      <c r="A941" s="117" t="s">
        <v>112</v>
      </c>
      <c r="B941" s="117"/>
      <c r="C941" s="169">
        <v>45938</v>
      </c>
      <c r="D941" s="170" t="s">
        <v>1672</v>
      </c>
      <c r="E941" s="169">
        <v>45938</v>
      </c>
      <c r="F941" s="48" t="s">
        <v>1673</v>
      </c>
      <c r="G941" s="42" t="s">
        <v>1500</v>
      </c>
      <c r="H941" s="54">
        <v>1056547</v>
      </c>
      <c r="I941" s="54">
        <v>0</v>
      </c>
      <c r="J941" s="54">
        <f>(Table1[[#This Row],[Tiền hàng]]-Table1[[#This Row],[Tiền chiết khấu]])*8%</f>
        <v>84523.76</v>
      </c>
      <c r="K941" s="54">
        <v>1141071</v>
      </c>
      <c r="L941" s="55" t="s">
        <v>24</v>
      </c>
      <c r="M941" s="56"/>
      <c r="N941" s="55"/>
      <c r="O941" s="54">
        <f>IF(Table1[[#This Row],[Phân loại]]="Tồn đầu kỳ",Table1[[#This Row],[Tổng giá trị]],0)</f>
        <v>0</v>
      </c>
      <c r="P941" s="55">
        <f>IF(Table1[[#This Row],[Số còn phải thu ĐK]]&lt;&gt;0,0,IF(Table1[[#This Row],[Phân loại]]="Bán hàng",Table1[[#This Row],[Tổng giá trị]],-Table1[[#This Row],[Tổng giá trị]]))</f>
        <v>1141071</v>
      </c>
      <c r="Q941" s="18">
        <f t="shared" si="135"/>
        <v>0</v>
      </c>
      <c r="R941" s="55">
        <f>Table1[[#This Row],[Số còn phải thu ĐK]]+Table1[[#This Row],[Giá Trị HD sau CK]]-Table1[[#This Row],[Số tiền đã thu]]</f>
        <v>1141071</v>
      </c>
      <c r="S941" s="56">
        <f>IF(Table1[[#This Row],[Ngày hóa đơn]]&lt;&gt;"",Table1[[#This Row],[Ngày hóa đơn]],Table1[[#This Row],[Ngày hạch toán]])</f>
        <v>45938</v>
      </c>
      <c r="T941" s="55"/>
      <c r="U941" s="56">
        <f>IF(Table1[[#This Row],[Ngày tính CN]]="","",S941+T941)</f>
        <v>45938</v>
      </c>
      <c r="V941" s="57">
        <f ca="1">IF(Table1[[#This Row],[Hạn thanh toán]]="","",IF((U941-NOW())&lt;0,0,(U941-NOW())))</f>
        <v>0</v>
      </c>
      <c r="W941" s="54"/>
      <c r="X941" s="65">
        <f t="shared" ca="1" si="134"/>
        <v>63.362421527781407</v>
      </c>
      <c r="Y941" s="109" t="str">
        <f t="shared" ca="1" si="136"/>
        <v>Nợ quá hạn từ 60 ngày đến 90 ngày</v>
      </c>
      <c r="Z941" s="254">
        <f>Table1[[#This Row],[Hạn thanh toán]]</f>
        <v>45938</v>
      </c>
      <c r="AA941" s="254">
        <f>Table1[[#This Row],[Ngày Thanh toán]]</f>
        <v>0</v>
      </c>
      <c r="AD941" s="3" t="str">
        <f>IF(Table1[[#This Row],[Mã khách hàng]]="","",VLOOKUP($A941,Ma_KH!$A:$Q,Ma_KH!O$1,0))</f>
        <v>EASY</v>
      </c>
      <c r="AE941" s="3" t="str">
        <f>IF(Table1[[#This Row],[Mã khách hàng]]="","",VLOOKUP($A941,Ma_KH!$A:$Q,Ma_KH!P$1,0))</f>
        <v>CÔNG TY CỔ PHẦN THƯƠNG MẠI VÀ DỊCH VỤ EASYMART</v>
      </c>
      <c r="AF941" s="58" t="str">
        <f>VLOOKUP(A941,Ma_KH!A:Q,Ma_KH!J$1,0)</f>
        <v>Đỗ Minh Quang</v>
      </c>
    </row>
    <row r="942" spans="1:32" s="58" customFormat="1" ht="16.5">
      <c r="A942" s="117" t="s">
        <v>112</v>
      </c>
      <c r="B942" s="117"/>
      <c r="C942" s="169">
        <v>45938</v>
      </c>
      <c r="D942" s="170" t="s">
        <v>1674</v>
      </c>
      <c r="E942" s="169">
        <v>45938</v>
      </c>
      <c r="F942" s="48" t="s">
        <v>1675</v>
      </c>
      <c r="G942" s="42" t="s">
        <v>1549</v>
      </c>
      <c r="H942" s="54">
        <v>220800</v>
      </c>
      <c r="I942" s="54">
        <v>0</v>
      </c>
      <c r="J942" s="54">
        <f>(Table1[[#This Row],[Tiền hàng]]-Table1[[#This Row],[Tiền chiết khấu]])*8%</f>
        <v>17664</v>
      </c>
      <c r="K942" s="54">
        <v>238464</v>
      </c>
      <c r="L942" s="55" t="s">
        <v>24</v>
      </c>
      <c r="M942" s="56"/>
      <c r="N942" s="55"/>
      <c r="O942" s="54">
        <f>IF(Table1[[#This Row],[Phân loại]]="Tồn đầu kỳ",Table1[[#This Row],[Tổng giá trị]],0)</f>
        <v>0</v>
      </c>
      <c r="P942" s="55">
        <f>IF(Table1[[#This Row],[Số còn phải thu ĐK]]&lt;&gt;0,0,IF(Table1[[#This Row],[Phân loại]]="Bán hàng",Table1[[#This Row],[Tổng giá trị]],-Table1[[#This Row],[Tổng giá trị]]))</f>
        <v>238464</v>
      </c>
      <c r="Q942" s="18">
        <f t="shared" si="135"/>
        <v>0</v>
      </c>
      <c r="R942" s="55">
        <f>Table1[[#This Row],[Số còn phải thu ĐK]]+Table1[[#This Row],[Giá Trị HD sau CK]]-Table1[[#This Row],[Số tiền đã thu]]</f>
        <v>238464</v>
      </c>
      <c r="S942" s="56">
        <f>IF(Table1[[#This Row],[Ngày hóa đơn]]&lt;&gt;"",Table1[[#This Row],[Ngày hóa đơn]],Table1[[#This Row],[Ngày hạch toán]])</f>
        <v>45938</v>
      </c>
      <c r="T942" s="55"/>
      <c r="U942" s="56">
        <f>IF(Table1[[#This Row],[Ngày tính CN]]="","",S942+T942)</f>
        <v>45938</v>
      </c>
      <c r="V942" s="57">
        <f ca="1">IF(Table1[[#This Row],[Hạn thanh toán]]="","",IF((U942-NOW())&lt;0,0,(U942-NOW())))</f>
        <v>0</v>
      </c>
      <c r="W942" s="54"/>
      <c r="X942" s="65">
        <f t="shared" ca="1" si="134"/>
        <v>63.362421527781407</v>
      </c>
      <c r="Y942" s="109" t="str">
        <f t="shared" ca="1" si="136"/>
        <v>Nợ quá hạn từ 60 ngày đến 90 ngày</v>
      </c>
      <c r="Z942" s="254">
        <f>Table1[[#This Row],[Hạn thanh toán]]</f>
        <v>45938</v>
      </c>
      <c r="AA942" s="254">
        <f>Table1[[#This Row],[Ngày Thanh toán]]</f>
        <v>0</v>
      </c>
      <c r="AD942" s="3" t="str">
        <f>IF(Table1[[#This Row],[Mã khách hàng]]="","",VLOOKUP($A942,Ma_KH!$A:$Q,Ma_KH!O$1,0))</f>
        <v>EASY</v>
      </c>
      <c r="AE942" s="3" t="str">
        <f>IF(Table1[[#This Row],[Mã khách hàng]]="","",VLOOKUP($A942,Ma_KH!$A:$Q,Ma_KH!P$1,0))</f>
        <v>CÔNG TY CỔ PHẦN THƯƠNG MẠI VÀ DỊCH VỤ EASYMART</v>
      </c>
      <c r="AF942" s="58" t="str">
        <f>VLOOKUP(A942,Ma_KH!A:Q,Ma_KH!J$1,0)</f>
        <v>Đỗ Minh Quang</v>
      </c>
    </row>
    <row r="943" spans="1:32" s="58" customFormat="1" ht="16.5">
      <c r="A943" s="117" t="s">
        <v>112</v>
      </c>
      <c r="B943" s="117"/>
      <c r="C943" s="169">
        <v>45945</v>
      </c>
      <c r="D943" s="170" t="s">
        <v>1676</v>
      </c>
      <c r="E943" s="169">
        <v>45945</v>
      </c>
      <c r="F943" s="48" t="s">
        <v>1677</v>
      </c>
      <c r="G943" s="42" t="s">
        <v>1437</v>
      </c>
      <c r="H943" s="54">
        <v>2183138</v>
      </c>
      <c r="I943" s="54">
        <v>0</v>
      </c>
      <c r="J943" s="54">
        <f>(Table1[[#This Row],[Tiền hàng]]-Table1[[#This Row],[Tiền chiết khấu]])*8%</f>
        <v>174651.04</v>
      </c>
      <c r="K943" s="54">
        <v>2357789</v>
      </c>
      <c r="L943" s="55" t="s">
        <v>24</v>
      </c>
      <c r="M943" s="56"/>
      <c r="N943" s="55"/>
      <c r="O943" s="54">
        <f>IF(Table1[[#This Row],[Phân loại]]="Tồn đầu kỳ",Table1[[#This Row],[Tổng giá trị]],0)</f>
        <v>0</v>
      </c>
      <c r="P943" s="55">
        <f>IF(Table1[[#This Row],[Số còn phải thu ĐK]]&lt;&gt;0,0,IF(Table1[[#This Row],[Phân loại]]="Bán hàng",Table1[[#This Row],[Tổng giá trị]],-Table1[[#This Row],[Tổng giá trị]]))</f>
        <v>2357789</v>
      </c>
      <c r="Q943" s="18">
        <f t="shared" si="135"/>
        <v>0</v>
      </c>
      <c r="R943" s="55">
        <f>Table1[[#This Row],[Số còn phải thu ĐK]]+Table1[[#This Row],[Giá Trị HD sau CK]]-Table1[[#This Row],[Số tiền đã thu]]</f>
        <v>2357789</v>
      </c>
      <c r="S943" s="56">
        <f>IF(Table1[[#This Row],[Ngày hóa đơn]]&lt;&gt;"",Table1[[#This Row],[Ngày hóa đơn]],Table1[[#This Row],[Ngày hạch toán]])</f>
        <v>45945</v>
      </c>
      <c r="T943" s="55"/>
      <c r="U943" s="56">
        <f>IF(Table1[[#This Row],[Ngày tính CN]]="","",S943+T943)</f>
        <v>45945</v>
      </c>
      <c r="V943" s="57">
        <f ca="1">IF(Table1[[#This Row],[Hạn thanh toán]]="","",IF((U943-NOW())&lt;0,0,(U943-NOW())))</f>
        <v>0</v>
      </c>
      <c r="W943" s="54"/>
      <c r="X943" s="65">
        <f t="shared" ca="1" si="134"/>
        <v>56.362421527781407</v>
      </c>
      <c r="Y943" s="109" t="str">
        <f t="shared" ca="1" si="136"/>
        <v>Nợ quá hạn từ 30 ngày đến 60 ngày</v>
      </c>
      <c r="Z943" s="254">
        <f>Table1[[#This Row],[Hạn thanh toán]]</f>
        <v>45945</v>
      </c>
      <c r="AA943" s="254">
        <f>Table1[[#This Row],[Ngày Thanh toán]]</f>
        <v>0</v>
      </c>
      <c r="AD943" s="3" t="str">
        <f>IF(Table1[[#This Row],[Mã khách hàng]]="","",VLOOKUP($A943,Ma_KH!$A:$Q,Ma_KH!O$1,0))</f>
        <v>EASY</v>
      </c>
      <c r="AE943" s="3" t="str">
        <f>IF(Table1[[#This Row],[Mã khách hàng]]="","",VLOOKUP($A943,Ma_KH!$A:$Q,Ma_KH!P$1,0))</f>
        <v>CÔNG TY CỔ PHẦN THƯƠNG MẠI VÀ DỊCH VỤ EASYMART</v>
      </c>
      <c r="AF943" s="58" t="str">
        <f>VLOOKUP(A943,Ma_KH!A:Q,Ma_KH!J$1,0)</f>
        <v>Đỗ Minh Quang</v>
      </c>
    </row>
    <row r="944" spans="1:32" s="58" customFormat="1" ht="16.5">
      <c r="A944" s="117" t="s">
        <v>112</v>
      </c>
      <c r="B944" s="117"/>
      <c r="C944" s="169">
        <v>45945</v>
      </c>
      <c r="D944" s="170" t="s">
        <v>1678</v>
      </c>
      <c r="E944" s="169">
        <v>45945</v>
      </c>
      <c r="F944" s="48" t="s">
        <v>1679</v>
      </c>
      <c r="G944" s="42" t="s">
        <v>1440</v>
      </c>
      <c r="H944" s="54">
        <v>1418489</v>
      </c>
      <c r="I944" s="54">
        <v>0</v>
      </c>
      <c r="J944" s="54">
        <f>(Table1[[#This Row],[Tiền hàng]]-Table1[[#This Row],[Tiền chiết khấu]])*8%</f>
        <v>113479.12</v>
      </c>
      <c r="K944" s="54">
        <v>1531968</v>
      </c>
      <c r="L944" s="55" t="s">
        <v>24</v>
      </c>
      <c r="M944" s="56"/>
      <c r="N944" s="55"/>
      <c r="O944" s="54">
        <f>IF(Table1[[#This Row],[Phân loại]]="Tồn đầu kỳ",Table1[[#This Row],[Tổng giá trị]],0)</f>
        <v>0</v>
      </c>
      <c r="P944" s="55">
        <f>IF(Table1[[#This Row],[Số còn phải thu ĐK]]&lt;&gt;0,0,IF(Table1[[#This Row],[Phân loại]]="Bán hàng",Table1[[#This Row],[Tổng giá trị]],-Table1[[#This Row],[Tổng giá trị]]))</f>
        <v>1531968</v>
      </c>
      <c r="Q944" s="18">
        <f t="shared" si="135"/>
        <v>0</v>
      </c>
      <c r="R944" s="55">
        <f>Table1[[#This Row],[Số còn phải thu ĐK]]+Table1[[#This Row],[Giá Trị HD sau CK]]-Table1[[#This Row],[Số tiền đã thu]]</f>
        <v>1531968</v>
      </c>
      <c r="S944" s="56">
        <f>IF(Table1[[#This Row],[Ngày hóa đơn]]&lt;&gt;"",Table1[[#This Row],[Ngày hóa đơn]],Table1[[#This Row],[Ngày hạch toán]])</f>
        <v>45945</v>
      </c>
      <c r="T944" s="55"/>
      <c r="U944" s="56">
        <f>IF(Table1[[#This Row],[Ngày tính CN]]="","",S944+T944)</f>
        <v>45945</v>
      </c>
      <c r="V944" s="57">
        <f ca="1">IF(Table1[[#This Row],[Hạn thanh toán]]="","",IF((U944-NOW())&lt;0,0,(U944-NOW())))</f>
        <v>0</v>
      </c>
      <c r="W944" s="54"/>
      <c r="X944" s="65">
        <f t="shared" ca="1" si="134"/>
        <v>56.362421527781407</v>
      </c>
      <c r="Y944" s="109" t="str">
        <f t="shared" ca="1" si="136"/>
        <v>Nợ quá hạn từ 30 ngày đến 60 ngày</v>
      </c>
      <c r="Z944" s="254">
        <f>Table1[[#This Row],[Hạn thanh toán]]</f>
        <v>45945</v>
      </c>
      <c r="AA944" s="254">
        <f>Table1[[#This Row],[Ngày Thanh toán]]</f>
        <v>0</v>
      </c>
      <c r="AD944" s="3" t="str">
        <f>IF(Table1[[#This Row],[Mã khách hàng]]="","",VLOOKUP($A944,Ma_KH!$A:$Q,Ma_KH!O$1,0))</f>
        <v>EASY</v>
      </c>
      <c r="AE944" s="3" t="str">
        <f>IF(Table1[[#This Row],[Mã khách hàng]]="","",VLOOKUP($A944,Ma_KH!$A:$Q,Ma_KH!P$1,0))</f>
        <v>CÔNG TY CỔ PHẦN THƯƠNG MẠI VÀ DỊCH VỤ EASYMART</v>
      </c>
      <c r="AF944" s="58" t="str">
        <f>VLOOKUP(A944,Ma_KH!A:Q,Ma_KH!J$1,0)</f>
        <v>Đỗ Minh Quang</v>
      </c>
    </row>
    <row r="945" spans="1:32" s="58" customFormat="1" ht="16.5">
      <c r="A945" s="117" t="s">
        <v>112</v>
      </c>
      <c r="B945" s="117"/>
      <c r="C945" s="169">
        <v>45945</v>
      </c>
      <c r="D945" s="170" t="s">
        <v>1680</v>
      </c>
      <c r="E945" s="169">
        <v>45945</v>
      </c>
      <c r="F945" s="48" t="s">
        <v>1681</v>
      </c>
      <c r="G945" s="42" t="s">
        <v>1500</v>
      </c>
      <c r="H945" s="54">
        <v>840957</v>
      </c>
      <c r="I945" s="54">
        <v>0</v>
      </c>
      <c r="J945" s="54">
        <f>(Table1[[#This Row],[Tiền hàng]]-Table1[[#This Row],[Tiền chiết khấu]])*8%</f>
        <v>67276.56</v>
      </c>
      <c r="K945" s="54">
        <v>908234</v>
      </c>
      <c r="L945" s="55" t="s">
        <v>24</v>
      </c>
      <c r="M945" s="56"/>
      <c r="N945" s="55"/>
      <c r="O945" s="54">
        <f>IF(Table1[[#This Row],[Phân loại]]="Tồn đầu kỳ",Table1[[#This Row],[Tổng giá trị]],0)</f>
        <v>0</v>
      </c>
      <c r="P945" s="55">
        <f>IF(Table1[[#This Row],[Số còn phải thu ĐK]]&lt;&gt;0,0,IF(Table1[[#This Row],[Phân loại]]="Bán hàng",Table1[[#This Row],[Tổng giá trị]],-Table1[[#This Row],[Tổng giá trị]]))</f>
        <v>908234</v>
      </c>
      <c r="Q945" s="18">
        <f t="shared" si="135"/>
        <v>0</v>
      </c>
      <c r="R945" s="55">
        <f>Table1[[#This Row],[Số còn phải thu ĐK]]+Table1[[#This Row],[Giá Trị HD sau CK]]-Table1[[#This Row],[Số tiền đã thu]]</f>
        <v>908234</v>
      </c>
      <c r="S945" s="56">
        <f>IF(Table1[[#This Row],[Ngày hóa đơn]]&lt;&gt;"",Table1[[#This Row],[Ngày hóa đơn]],Table1[[#This Row],[Ngày hạch toán]])</f>
        <v>45945</v>
      </c>
      <c r="T945" s="55"/>
      <c r="U945" s="56">
        <f>IF(Table1[[#This Row],[Ngày tính CN]]="","",S945+T945)</f>
        <v>45945</v>
      </c>
      <c r="V945" s="57">
        <f ca="1">IF(Table1[[#This Row],[Hạn thanh toán]]="","",IF((U945-NOW())&lt;0,0,(U945-NOW())))</f>
        <v>0</v>
      </c>
      <c r="W945" s="54"/>
      <c r="X945" s="65">
        <f t="shared" ca="1" si="134"/>
        <v>56.362421527781407</v>
      </c>
      <c r="Y945" s="109" t="str">
        <f t="shared" ca="1" si="136"/>
        <v>Nợ quá hạn từ 30 ngày đến 60 ngày</v>
      </c>
      <c r="Z945" s="254">
        <f>Table1[[#This Row],[Hạn thanh toán]]</f>
        <v>45945</v>
      </c>
      <c r="AA945" s="254">
        <f>Table1[[#This Row],[Ngày Thanh toán]]</f>
        <v>0</v>
      </c>
      <c r="AD945" s="3" t="str">
        <f>IF(Table1[[#This Row],[Mã khách hàng]]="","",VLOOKUP($A945,Ma_KH!$A:$Q,Ma_KH!O$1,0))</f>
        <v>EASY</v>
      </c>
      <c r="AE945" s="3" t="str">
        <f>IF(Table1[[#This Row],[Mã khách hàng]]="","",VLOOKUP($A945,Ma_KH!$A:$Q,Ma_KH!P$1,0))</f>
        <v>CÔNG TY CỔ PHẦN THƯƠNG MẠI VÀ DỊCH VỤ EASYMART</v>
      </c>
      <c r="AF945" s="58" t="str">
        <f>VLOOKUP(A945,Ma_KH!A:Q,Ma_KH!J$1,0)</f>
        <v>Đỗ Minh Quang</v>
      </c>
    </row>
    <row r="946" spans="1:32" s="58" customFormat="1" ht="16.5">
      <c r="A946" s="117" t="s">
        <v>112</v>
      </c>
      <c r="B946" s="117"/>
      <c r="C946" s="169">
        <v>45945</v>
      </c>
      <c r="D946" s="170" t="s">
        <v>1682</v>
      </c>
      <c r="E946" s="169">
        <v>45945</v>
      </c>
      <c r="F946" s="48" t="s">
        <v>1683</v>
      </c>
      <c r="G946" s="42" t="s">
        <v>1549</v>
      </c>
      <c r="H946" s="54">
        <v>352470</v>
      </c>
      <c r="I946" s="54">
        <v>0</v>
      </c>
      <c r="J946" s="54">
        <f>(Table1[[#This Row],[Tiền hàng]]-Table1[[#This Row],[Tiền chiết khấu]])*8%</f>
        <v>28197.600000000002</v>
      </c>
      <c r="K946" s="54">
        <v>380668</v>
      </c>
      <c r="L946" s="55" t="s">
        <v>24</v>
      </c>
      <c r="M946" s="56"/>
      <c r="N946" s="55"/>
      <c r="O946" s="54">
        <f>IF(Table1[[#This Row],[Phân loại]]="Tồn đầu kỳ",Table1[[#This Row],[Tổng giá trị]],0)</f>
        <v>0</v>
      </c>
      <c r="P946" s="55">
        <f>IF(Table1[[#This Row],[Số còn phải thu ĐK]]&lt;&gt;0,0,IF(Table1[[#This Row],[Phân loại]]="Bán hàng",Table1[[#This Row],[Tổng giá trị]],-Table1[[#This Row],[Tổng giá trị]]))</f>
        <v>380668</v>
      </c>
      <c r="Q946" s="18">
        <f t="shared" si="135"/>
        <v>0</v>
      </c>
      <c r="R946" s="55">
        <f>Table1[[#This Row],[Số còn phải thu ĐK]]+Table1[[#This Row],[Giá Trị HD sau CK]]-Table1[[#This Row],[Số tiền đã thu]]</f>
        <v>380668</v>
      </c>
      <c r="S946" s="56">
        <f>IF(Table1[[#This Row],[Ngày hóa đơn]]&lt;&gt;"",Table1[[#This Row],[Ngày hóa đơn]],Table1[[#This Row],[Ngày hạch toán]])</f>
        <v>45945</v>
      </c>
      <c r="T946" s="55"/>
      <c r="U946" s="56">
        <f>IF(Table1[[#This Row],[Ngày tính CN]]="","",S946+T946)</f>
        <v>45945</v>
      </c>
      <c r="V946" s="57">
        <f ca="1">IF(Table1[[#This Row],[Hạn thanh toán]]="","",IF((U946-NOW())&lt;0,0,(U946-NOW())))</f>
        <v>0</v>
      </c>
      <c r="W946" s="54"/>
      <c r="X946" s="65">
        <f t="shared" ca="1" si="134"/>
        <v>56.362421527781407</v>
      </c>
      <c r="Y946" s="109" t="str">
        <f t="shared" ca="1" si="136"/>
        <v>Nợ quá hạn từ 30 ngày đến 60 ngày</v>
      </c>
      <c r="Z946" s="254">
        <f>Table1[[#This Row],[Hạn thanh toán]]</f>
        <v>45945</v>
      </c>
      <c r="AA946" s="254">
        <f>Table1[[#This Row],[Ngày Thanh toán]]</f>
        <v>0</v>
      </c>
      <c r="AD946" s="3" t="str">
        <f>IF(Table1[[#This Row],[Mã khách hàng]]="","",VLOOKUP($A946,Ma_KH!$A:$Q,Ma_KH!O$1,0))</f>
        <v>EASY</v>
      </c>
      <c r="AE946" s="3" t="str">
        <f>IF(Table1[[#This Row],[Mã khách hàng]]="","",VLOOKUP($A946,Ma_KH!$A:$Q,Ma_KH!P$1,0))</f>
        <v>CÔNG TY CỔ PHẦN THƯƠNG MẠI VÀ DỊCH VỤ EASYMART</v>
      </c>
      <c r="AF946" s="58" t="str">
        <f>VLOOKUP(A946,Ma_KH!A:Q,Ma_KH!J$1,0)</f>
        <v>Đỗ Minh Quang</v>
      </c>
    </row>
    <row r="947" spans="1:32" s="58" customFormat="1" ht="16.5">
      <c r="A947" s="117" t="s">
        <v>112</v>
      </c>
      <c r="B947" s="117"/>
      <c r="C947" s="169">
        <v>45952</v>
      </c>
      <c r="D947" s="170" t="s">
        <v>1684</v>
      </c>
      <c r="E947" s="169">
        <v>45952</v>
      </c>
      <c r="F947" s="218" t="s">
        <v>1685</v>
      </c>
      <c r="G947" s="42" t="s">
        <v>1686</v>
      </c>
      <c r="H947" s="54">
        <v>1413810</v>
      </c>
      <c r="I947" s="54">
        <v>0</v>
      </c>
      <c r="J947" s="54">
        <f>(Table1[[#This Row],[Tiền hàng]]-Table1[[#This Row],[Tiền chiết khấu]])*8%</f>
        <v>113104.8</v>
      </c>
      <c r="K947" s="54">
        <v>1526915</v>
      </c>
      <c r="L947" s="55" t="s">
        <v>24</v>
      </c>
      <c r="M947" s="56"/>
      <c r="N947" s="55"/>
      <c r="O947" s="54">
        <f>IF(Table1[[#This Row],[Phân loại]]="Tồn đầu kỳ",Table1[[#This Row],[Tổng giá trị]],0)</f>
        <v>0</v>
      </c>
      <c r="P947" s="55">
        <f>IF(Table1[[#This Row],[Số còn phải thu ĐK]]&lt;&gt;0,0,IF(Table1[[#This Row],[Phân loại]]="Bán hàng",Table1[[#This Row],[Tổng giá trị]],-Table1[[#This Row],[Tổng giá trị]]))</f>
        <v>1526915</v>
      </c>
      <c r="Q947" s="18">
        <f t="shared" si="135"/>
        <v>0</v>
      </c>
      <c r="R947" s="55">
        <f>Table1[[#This Row],[Số còn phải thu ĐK]]+Table1[[#This Row],[Giá Trị HD sau CK]]-Table1[[#This Row],[Số tiền đã thu]]</f>
        <v>1526915</v>
      </c>
      <c r="S947" s="56">
        <f>IF(Table1[[#This Row],[Ngày hóa đơn]]&lt;&gt;"",Table1[[#This Row],[Ngày hóa đơn]],Table1[[#This Row],[Ngày hạch toán]])</f>
        <v>45952</v>
      </c>
      <c r="T947" s="55"/>
      <c r="U947" s="56">
        <f>IF(Table1[[#This Row],[Ngày tính CN]]="","",S947+T947)</f>
        <v>45952</v>
      </c>
      <c r="V947" s="57">
        <f ca="1">IF(Table1[[#This Row],[Hạn thanh toán]]="","",IF((U947-NOW())&lt;0,0,(U947-NOW())))</f>
        <v>0</v>
      </c>
      <c r="W947" s="54"/>
      <c r="X947" s="65">
        <f t="shared" ca="1" si="134"/>
        <v>49.362421527781407</v>
      </c>
      <c r="Y947" s="109" t="str">
        <f t="shared" ca="1" si="136"/>
        <v>Nợ quá hạn từ 30 ngày đến 60 ngày</v>
      </c>
      <c r="Z947" s="254">
        <f>Table1[[#This Row],[Hạn thanh toán]]</f>
        <v>45952</v>
      </c>
      <c r="AA947" s="254">
        <f>Table1[[#This Row],[Ngày Thanh toán]]</f>
        <v>0</v>
      </c>
      <c r="AD947" s="3" t="str">
        <f>IF(Table1[[#This Row],[Mã khách hàng]]="","",VLOOKUP($A947,Ma_KH!$A:$Q,Ma_KH!O$1,0))</f>
        <v>EASY</v>
      </c>
      <c r="AE947" s="3" t="str">
        <f>IF(Table1[[#This Row],[Mã khách hàng]]="","",VLOOKUP($A947,Ma_KH!$A:$Q,Ma_KH!P$1,0))</f>
        <v>CÔNG TY CỔ PHẦN THƯƠNG MẠI VÀ DỊCH VỤ EASYMART</v>
      </c>
      <c r="AF947" s="58" t="str">
        <f>VLOOKUP(A947,Ma_KH!A:Q,Ma_KH!J$1,0)</f>
        <v>Đỗ Minh Quang</v>
      </c>
    </row>
    <row r="948" spans="1:32" s="58" customFormat="1" ht="16.5">
      <c r="A948" s="117" t="s">
        <v>112</v>
      </c>
      <c r="B948" s="117"/>
      <c r="C948" s="169">
        <v>45952</v>
      </c>
      <c r="D948" s="169" t="s">
        <v>1687</v>
      </c>
      <c r="E948" s="169">
        <v>45952</v>
      </c>
      <c r="F948" s="218" t="s">
        <v>1688</v>
      </c>
      <c r="G948" s="42" t="s">
        <v>1689</v>
      </c>
      <c r="H948" s="54">
        <v>597275</v>
      </c>
      <c r="I948" s="54">
        <v>0</v>
      </c>
      <c r="J948" s="54">
        <f>(Table1[[#This Row],[Tiền hàng]]-Table1[[#This Row],[Tiền chiết khấu]])*8%</f>
        <v>47782</v>
      </c>
      <c r="K948" s="54">
        <v>645057</v>
      </c>
      <c r="L948" s="55" t="s">
        <v>24</v>
      </c>
      <c r="M948" s="56"/>
      <c r="N948" s="55"/>
      <c r="O948" s="54">
        <f>IF(Table1[[#This Row],[Phân loại]]="Tồn đầu kỳ",Table1[[#This Row],[Tổng giá trị]],0)</f>
        <v>0</v>
      </c>
      <c r="P948" s="55">
        <f>IF(Table1[[#This Row],[Số còn phải thu ĐK]]&lt;&gt;0,0,IF(Table1[[#This Row],[Phân loại]]="Bán hàng",Table1[[#This Row],[Tổng giá trị]],-Table1[[#This Row],[Tổng giá trị]]))</f>
        <v>645057</v>
      </c>
      <c r="Q948" s="18">
        <f t="shared" si="135"/>
        <v>0</v>
      </c>
      <c r="R948" s="55">
        <f>Table1[[#This Row],[Số còn phải thu ĐK]]+Table1[[#This Row],[Giá Trị HD sau CK]]-Table1[[#This Row],[Số tiền đã thu]]</f>
        <v>645057</v>
      </c>
      <c r="S948" s="56">
        <f>IF(Table1[[#This Row],[Ngày hóa đơn]]&lt;&gt;"",Table1[[#This Row],[Ngày hóa đơn]],Table1[[#This Row],[Ngày hạch toán]])</f>
        <v>45952</v>
      </c>
      <c r="T948" s="55"/>
      <c r="U948" s="56">
        <f>IF(Table1[[#This Row],[Ngày tính CN]]="","",S948+T948)</f>
        <v>45952</v>
      </c>
      <c r="V948" s="57">
        <f ca="1">IF(Table1[[#This Row],[Hạn thanh toán]]="","",IF((U948-NOW())&lt;0,0,(U948-NOW())))</f>
        <v>0</v>
      </c>
      <c r="W948" s="54"/>
      <c r="X948" s="65">
        <f t="shared" ca="1" si="134"/>
        <v>49.362421527781407</v>
      </c>
      <c r="Y948" s="109" t="str">
        <f t="shared" ca="1" si="136"/>
        <v>Nợ quá hạn từ 30 ngày đến 60 ngày</v>
      </c>
      <c r="Z948" s="254">
        <f>Table1[[#This Row],[Hạn thanh toán]]</f>
        <v>45952</v>
      </c>
      <c r="AA948" s="254">
        <f>Table1[[#This Row],[Ngày Thanh toán]]</f>
        <v>0</v>
      </c>
      <c r="AD948" s="3" t="str">
        <f>IF(Table1[[#This Row],[Mã khách hàng]]="","",VLOOKUP($A948,Ma_KH!$A:$Q,Ma_KH!O$1,0))</f>
        <v>EASY</v>
      </c>
      <c r="AE948" s="3" t="str">
        <f>IF(Table1[[#This Row],[Mã khách hàng]]="","",VLOOKUP($A948,Ma_KH!$A:$Q,Ma_KH!P$1,0))</f>
        <v>CÔNG TY CỔ PHẦN THƯƠNG MẠI VÀ DỊCH VỤ EASYMART</v>
      </c>
      <c r="AF948" s="58" t="str">
        <f>VLOOKUP(A948,Ma_KH!A:Q,Ma_KH!J$1,0)</f>
        <v>Đỗ Minh Quang</v>
      </c>
    </row>
    <row r="949" spans="1:32" s="58" customFormat="1" ht="16.5">
      <c r="A949" s="117" t="s">
        <v>112</v>
      </c>
      <c r="B949" s="117"/>
      <c r="C949" s="169">
        <v>45952</v>
      </c>
      <c r="D949" s="170" t="s">
        <v>1690</v>
      </c>
      <c r="E949" s="169">
        <v>45952</v>
      </c>
      <c r="F949" s="218" t="s">
        <v>1691</v>
      </c>
      <c r="G949" s="42" t="s">
        <v>1437</v>
      </c>
      <c r="H949" s="54">
        <v>577200</v>
      </c>
      <c r="I949" s="54">
        <v>0</v>
      </c>
      <c r="J949" s="54">
        <f>(Table1[[#This Row],[Tiền hàng]]-Table1[[#This Row],[Tiền chiết khấu]])*8%</f>
        <v>46176</v>
      </c>
      <c r="K949" s="54">
        <v>623376</v>
      </c>
      <c r="L949" s="55" t="s">
        <v>24</v>
      </c>
      <c r="M949" s="56"/>
      <c r="N949" s="55"/>
      <c r="O949" s="54">
        <f>IF(Table1[[#This Row],[Phân loại]]="Tồn đầu kỳ",Table1[[#This Row],[Tổng giá trị]],0)</f>
        <v>0</v>
      </c>
      <c r="P949" s="55">
        <f>IF(Table1[[#This Row],[Số còn phải thu ĐK]]&lt;&gt;0,0,IF(Table1[[#This Row],[Phân loại]]="Bán hàng",Table1[[#This Row],[Tổng giá trị]],-Table1[[#This Row],[Tổng giá trị]]))</f>
        <v>623376</v>
      </c>
      <c r="Q949" s="18">
        <f t="shared" si="135"/>
        <v>0</v>
      </c>
      <c r="R949" s="55">
        <f>Table1[[#This Row],[Số còn phải thu ĐK]]+Table1[[#This Row],[Giá Trị HD sau CK]]-Table1[[#This Row],[Số tiền đã thu]]</f>
        <v>623376</v>
      </c>
      <c r="S949" s="56">
        <f>IF(Table1[[#This Row],[Ngày hóa đơn]]&lt;&gt;"",Table1[[#This Row],[Ngày hóa đơn]],Table1[[#This Row],[Ngày hạch toán]])</f>
        <v>45952</v>
      </c>
      <c r="T949" s="55"/>
      <c r="U949" s="56">
        <f>IF(Table1[[#This Row],[Ngày tính CN]]="","",S949+T949)</f>
        <v>45952</v>
      </c>
      <c r="V949" s="57">
        <f ca="1">IF(Table1[[#This Row],[Hạn thanh toán]]="","",IF((U949-NOW())&lt;0,0,(U949-NOW())))</f>
        <v>0</v>
      </c>
      <c r="W949" s="54"/>
      <c r="X949" s="65">
        <f t="shared" ca="1" si="134"/>
        <v>49.362421527781407</v>
      </c>
      <c r="Y949" s="109" t="str">
        <f t="shared" ca="1" si="136"/>
        <v>Nợ quá hạn từ 30 ngày đến 60 ngày</v>
      </c>
      <c r="Z949" s="254">
        <f>Table1[[#This Row],[Hạn thanh toán]]</f>
        <v>45952</v>
      </c>
      <c r="AA949" s="254">
        <f>Table1[[#This Row],[Ngày Thanh toán]]</f>
        <v>0</v>
      </c>
      <c r="AD949" s="3" t="str">
        <f>IF(Table1[[#This Row],[Mã khách hàng]]="","",VLOOKUP($A949,Ma_KH!$A:$Q,Ma_KH!O$1,0))</f>
        <v>EASY</v>
      </c>
      <c r="AE949" s="3" t="str">
        <f>IF(Table1[[#This Row],[Mã khách hàng]]="","",VLOOKUP($A949,Ma_KH!$A:$Q,Ma_KH!P$1,0))</f>
        <v>CÔNG TY CỔ PHẦN THƯƠNG MẠI VÀ DỊCH VỤ EASYMART</v>
      </c>
      <c r="AF949" s="58" t="str">
        <f>VLOOKUP(A949,Ma_KH!A:Q,Ma_KH!J$1,0)</f>
        <v>Đỗ Minh Quang</v>
      </c>
    </row>
    <row r="950" spans="1:32" s="58" customFormat="1" ht="16.5">
      <c r="A950" s="117" t="s">
        <v>112</v>
      </c>
      <c r="B950" s="117"/>
      <c r="C950" s="169">
        <v>45952</v>
      </c>
      <c r="D950" s="170" t="s">
        <v>1692</v>
      </c>
      <c r="E950" s="169">
        <v>45952</v>
      </c>
      <c r="F950" s="218" t="s">
        <v>1693</v>
      </c>
      <c r="G950" s="42" t="s">
        <v>1449</v>
      </c>
      <c r="H950" s="54">
        <v>1618936</v>
      </c>
      <c r="I950" s="54">
        <v>0</v>
      </c>
      <c r="J950" s="54">
        <f>(Table1[[#This Row],[Tiền hàng]]-Table1[[#This Row],[Tiền chiết khấu]])*8%</f>
        <v>129514.88</v>
      </c>
      <c r="K950" s="54">
        <v>1748451</v>
      </c>
      <c r="L950" s="55" t="s">
        <v>24</v>
      </c>
      <c r="M950" s="56"/>
      <c r="N950" s="55"/>
      <c r="O950" s="54">
        <f>IF(Table1[[#This Row],[Phân loại]]="Tồn đầu kỳ",Table1[[#This Row],[Tổng giá trị]],0)</f>
        <v>0</v>
      </c>
      <c r="P950" s="55">
        <f>IF(Table1[[#This Row],[Số còn phải thu ĐK]]&lt;&gt;0,0,IF(Table1[[#This Row],[Phân loại]]="Bán hàng",Table1[[#This Row],[Tổng giá trị]],-Table1[[#This Row],[Tổng giá trị]]))</f>
        <v>1748451</v>
      </c>
      <c r="Q950" s="18">
        <f t="shared" si="135"/>
        <v>0</v>
      </c>
      <c r="R950" s="55">
        <f>Table1[[#This Row],[Số còn phải thu ĐK]]+Table1[[#This Row],[Giá Trị HD sau CK]]-Table1[[#This Row],[Số tiền đã thu]]</f>
        <v>1748451</v>
      </c>
      <c r="S950" s="56">
        <f>IF(Table1[[#This Row],[Ngày hóa đơn]]&lt;&gt;"",Table1[[#This Row],[Ngày hóa đơn]],Table1[[#This Row],[Ngày hạch toán]])</f>
        <v>45952</v>
      </c>
      <c r="T950" s="55"/>
      <c r="U950" s="56">
        <f>IF(Table1[[#This Row],[Ngày tính CN]]="","",S950+T950)</f>
        <v>45952</v>
      </c>
      <c r="V950" s="57">
        <f ca="1">IF(Table1[[#This Row],[Hạn thanh toán]]="","",IF((U950-NOW())&lt;0,0,(U950-NOW())))</f>
        <v>0</v>
      </c>
      <c r="W950" s="54"/>
      <c r="X950" s="65">
        <f t="shared" ca="1" si="134"/>
        <v>49.362421527781407</v>
      </c>
      <c r="Y950" s="109" t="str">
        <f t="shared" ca="1" si="136"/>
        <v>Nợ quá hạn từ 30 ngày đến 60 ngày</v>
      </c>
      <c r="Z950" s="254">
        <f>Table1[[#This Row],[Hạn thanh toán]]</f>
        <v>45952</v>
      </c>
      <c r="AA950" s="254">
        <f>Table1[[#This Row],[Ngày Thanh toán]]</f>
        <v>0</v>
      </c>
      <c r="AD950" s="3" t="str">
        <f>IF(Table1[[#This Row],[Mã khách hàng]]="","",VLOOKUP($A950,Ma_KH!$A:$Q,Ma_KH!O$1,0))</f>
        <v>EASY</v>
      </c>
      <c r="AE950" s="3" t="str">
        <f>IF(Table1[[#This Row],[Mã khách hàng]]="","",VLOOKUP($A950,Ma_KH!$A:$Q,Ma_KH!P$1,0))</f>
        <v>CÔNG TY CỔ PHẦN THƯƠNG MẠI VÀ DỊCH VỤ EASYMART</v>
      </c>
      <c r="AF950" s="58" t="str">
        <f>VLOOKUP(A950,Ma_KH!A:Q,Ma_KH!J$1,0)</f>
        <v>Đỗ Minh Quang</v>
      </c>
    </row>
    <row r="951" spans="1:32" s="58" customFormat="1" ht="16.5">
      <c r="A951" s="117" t="s">
        <v>112</v>
      </c>
      <c r="B951" s="117"/>
      <c r="C951" s="169">
        <v>45959</v>
      </c>
      <c r="D951" s="170" t="s">
        <v>1694</v>
      </c>
      <c r="E951" s="169">
        <v>45959</v>
      </c>
      <c r="F951" s="218" t="s">
        <v>1695</v>
      </c>
      <c r="G951" s="42" t="s">
        <v>1437</v>
      </c>
      <c r="H951" s="54">
        <v>662660</v>
      </c>
      <c r="I951" s="54">
        <v>0</v>
      </c>
      <c r="J951" s="54">
        <f>(Table1[[#This Row],[Tiền hàng]]-Table1[[#This Row],[Tiền chiết khấu]])*8%</f>
        <v>53012.800000000003</v>
      </c>
      <c r="K951" s="54">
        <v>715673</v>
      </c>
      <c r="L951" s="55" t="s">
        <v>24</v>
      </c>
      <c r="M951" s="56"/>
      <c r="N951" s="55"/>
      <c r="O951" s="54">
        <f>IF(Table1[[#This Row],[Phân loại]]="Tồn đầu kỳ",Table1[[#This Row],[Tổng giá trị]],0)</f>
        <v>0</v>
      </c>
      <c r="P951" s="55">
        <f>IF(Table1[[#This Row],[Số còn phải thu ĐK]]&lt;&gt;0,0,IF(Table1[[#This Row],[Phân loại]]="Bán hàng",Table1[[#This Row],[Tổng giá trị]],-Table1[[#This Row],[Tổng giá trị]]))</f>
        <v>715673</v>
      </c>
      <c r="Q951" s="18">
        <f t="shared" si="135"/>
        <v>0</v>
      </c>
      <c r="R951" s="55">
        <f>Table1[[#This Row],[Số còn phải thu ĐK]]+Table1[[#This Row],[Giá Trị HD sau CK]]-Table1[[#This Row],[Số tiền đã thu]]</f>
        <v>715673</v>
      </c>
      <c r="S951" s="56">
        <f>IF(Table1[[#This Row],[Ngày hóa đơn]]&lt;&gt;"",Table1[[#This Row],[Ngày hóa đơn]],Table1[[#This Row],[Ngày hạch toán]])</f>
        <v>45959</v>
      </c>
      <c r="T951" s="55"/>
      <c r="U951" s="56">
        <f>IF(Table1[[#This Row],[Ngày tính CN]]="","",S951+T951)</f>
        <v>45959</v>
      </c>
      <c r="V951" s="57">
        <f ca="1">IF(Table1[[#This Row],[Hạn thanh toán]]="","",IF((U951-NOW())&lt;0,0,(U951-NOW())))</f>
        <v>0</v>
      </c>
      <c r="W951" s="54"/>
      <c r="X951" s="65">
        <f t="shared" ca="1" si="134"/>
        <v>42.362421527781407</v>
      </c>
      <c r="Y951" s="109" t="str">
        <f t="shared" ca="1" si="136"/>
        <v>Nợ quá hạn từ 30 ngày đến 60 ngày</v>
      </c>
      <c r="Z951" s="254">
        <f>Table1[[#This Row],[Hạn thanh toán]]</f>
        <v>45959</v>
      </c>
      <c r="AA951" s="254">
        <f>Table1[[#This Row],[Ngày Thanh toán]]</f>
        <v>0</v>
      </c>
      <c r="AD951" s="3" t="str">
        <f>IF(Table1[[#This Row],[Mã khách hàng]]="","",VLOOKUP($A951,Ma_KH!$A:$Q,Ma_KH!O$1,0))</f>
        <v>EASY</v>
      </c>
      <c r="AE951" s="3" t="str">
        <f>IF(Table1[[#This Row],[Mã khách hàng]]="","",VLOOKUP($A951,Ma_KH!$A:$Q,Ma_KH!P$1,0))</f>
        <v>CÔNG TY CỔ PHẦN THƯƠNG MẠI VÀ DỊCH VỤ EASYMART</v>
      </c>
      <c r="AF951" s="58" t="str">
        <f>VLOOKUP(A951,Ma_KH!A:Q,Ma_KH!J$1,0)</f>
        <v>Đỗ Minh Quang</v>
      </c>
    </row>
    <row r="952" spans="1:32" s="58" customFormat="1" ht="16.5">
      <c r="A952" s="166" t="s">
        <v>112</v>
      </c>
      <c r="B952" s="166"/>
      <c r="C952" s="161">
        <v>45966</v>
      </c>
      <c r="D952" s="162" t="s">
        <v>4417</v>
      </c>
      <c r="E952" s="161">
        <v>45966</v>
      </c>
      <c r="F952" s="162" t="s">
        <v>4418</v>
      </c>
      <c r="G952" s="45" t="s">
        <v>1437</v>
      </c>
      <c r="H952" s="220">
        <v>573270.37037037034</v>
      </c>
      <c r="I952" s="54">
        <v>0</v>
      </c>
      <c r="J952" s="54">
        <f>(Table1[[#This Row],[Tiền hàng]]-Table1[[#This Row],[Tiền chiết khấu]])*8%</f>
        <v>45861.629629629628</v>
      </c>
      <c r="K952" s="54">
        <f>Table1[[#This Row],[Tiền hàng]]+Table1[[#This Row],[Tiền VAT]]</f>
        <v>619132</v>
      </c>
      <c r="L952" s="55" t="s">
        <v>24</v>
      </c>
      <c r="M952" s="56"/>
      <c r="N952" s="55"/>
      <c r="O952" s="54">
        <f>IF(Table1[[#This Row],[Phân loại]]="Tồn đầu kỳ",Table1[[#This Row],[Tổng giá trị]],0)</f>
        <v>0</v>
      </c>
      <c r="P952" s="55">
        <f>IF(Table1[[#This Row],[Số còn phải thu ĐK]]&lt;&gt;0,0,IF(Table1[[#This Row],[Phân loại]]="Bán hàng",Table1[[#This Row],[Tổng giá trị]],-Table1[[#This Row],[Tổng giá trị]]))</f>
        <v>619132</v>
      </c>
      <c r="Q952" s="18">
        <f t="shared" si="135"/>
        <v>0</v>
      </c>
      <c r="R952" s="55">
        <f>Table1[[#This Row],[Số còn phải thu ĐK]]+Table1[[#This Row],[Giá Trị HD sau CK]]-Table1[[#This Row],[Số tiền đã thu]]</f>
        <v>619132</v>
      </c>
      <c r="S952" s="56">
        <f>IF(Table1[[#This Row],[Ngày hóa đơn]]&lt;&gt;"",Table1[[#This Row],[Ngày hóa đơn]],Table1[[#This Row],[Ngày hạch toán]])</f>
        <v>45966</v>
      </c>
      <c r="T952" s="55"/>
      <c r="U952" s="56">
        <f>IF(Table1[[#This Row],[Ngày tính CN]]="","",S952+T952)</f>
        <v>45966</v>
      </c>
      <c r="V952" s="57">
        <f ca="1">IF(Table1[[#This Row],[Hạn thanh toán]]="","",IF((U952-NOW())&lt;0,0,(U952-NOW())))</f>
        <v>0</v>
      </c>
      <c r="W952" s="54"/>
      <c r="X952" s="65">
        <f t="shared" ca="1" si="134"/>
        <v>35.362421527781407</v>
      </c>
      <c r="Y952" s="109" t="str">
        <f t="shared" ca="1" si="136"/>
        <v>Nợ quá hạn từ 30 ngày đến 60 ngày</v>
      </c>
      <c r="Z952" s="254">
        <f>Table1[[#This Row],[Hạn thanh toán]]</f>
        <v>45966</v>
      </c>
      <c r="AA952" s="254">
        <f>Table1[[#This Row],[Ngày Thanh toán]]</f>
        <v>0</v>
      </c>
      <c r="AD952" s="3" t="str">
        <f>IF(Table1[[#This Row],[Mã khách hàng]]="","",VLOOKUP($A952,Ma_KH!$A:$Q,Ma_KH!O$1,0))</f>
        <v>EASY</v>
      </c>
      <c r="AE952" s="3" t="str">
        <f>IF(Table1[[#This Row],[Mã khách hàng]]="","",VLOOKUP($A952,Ma_KH!$A:$Q,Ma_KH!P$1,0))</f>
        <v>CÔNG TY CỔ PHẦN THƯƠNG MẠI VÀ DỊCH VỤ EASYMART</v>
      </c>
      <c r="AF952" s="58" t="str">
        <f>VLOOKUP(A952,Ma_KH!A:Q,Ma_KH!J$1,0)</f>
        <v>Đỗ Minh Quang</v>
      </c>
    </row>
    <row r="953" spans="1:32" s="58" customFormat="1" ht="16.5">
      <c r="A953" s="166" t="s">
        <v>112</v>
      </c>
      <c r="B953" s="166"/>
      <c r="C953" s="161">
        <v>45966</v>
      </c>
      <c r="D953" s="162" t="s">
        <v>4419</v>
      </c>
      <c r="E953" s="161">
        <v>45966</v>
      </c>
      <c r="F953" s="162" t="s">
        <v>4420</v>
      </c>
      <c r="G953" s="45" t="s">
        <v>1449</v>
      </c>
      <c r="H953" s="220">
        <v>909111.11111111101</v>
      </c>
      <c r="I953" s="54">
        <v>0</v>
      </c>
      <c r="J953" s="54">
        <f>(Table1[[#This Row],[Tiền hàng]]-Table1[[#This Row],[Tiền chiết khấu]])*8%</f>
        <v>72728.888888888876</v>
      </c>
      <c r="K953" s="54">
        <f>Table1[[#This Row],[Tiền hàng]]+Table1[[#This Row],[Tiền VAT]]</f>
        <v>981839.99999999988</v>
      </c>
      <c r="L953" s="55" t="s">
        <v>24</v>
      </c>
      <c r="M953" s="56"/>
      <c r="N953" s="55"/>
      <c r="O953" s="54">
        <f>IF(Table1[[#This Row],[Phân loại]]="Tồn đầu kỳ",Table1[[#This Row],[Tổng giá trị]],0)</f>
        <v>0</v>
      </c>
      <c r="P953" s="55">
        <f>IF(Table1[[#This Row],[Số còn phải thu ĐK]]&lt;&gt;0,0,IF(Table1[[#This Row],[Phân loại]]="Bán hàng",Table1[[#This Row],[Tổng giá trị]],-Table1[[#This Row],[Tổng giá trị]]))</f>
        <v>981839.99999999988</v>
      </c>
      <c r="Q953" s="18">
        <f t="shared" si="135"/>
        <v>0</v>
      </c>
      <c r="R953" s="55">
        <f>Table1[[#This Row],[Số còn phải thu ĐK]]+Table1[[#This Row],[Giá Trị HD sau CK]]-Table1[[#This Row],[Số tiền đã thu]]</f>
        <v>981839.99999999988</v>
      </c>
      <c r="S953" s="56">
        <f>IF(Table1[[#This Row],[Ngày hóa đơn]]&lt;&gt;"",Table1[[#This Row],[Ngày hóa đơn]],Table1[[#This Row],[Ngày hạch toán]])</f>
        <v>45966</v>
      </c>
      <c r="T953" s="55"/>
      <c r="U953" s="56">
        <f>IF(Table1[[#This Row],[Ngày tính CN]]="","",S953+T953)</f>
        <v>45966</v>
      </c>
      <c r="V953" s="57">
        <f ca="1">IF(Table1[[#This Row],[Hạn thanh toán]]="","",IF((U953-NOW())&lt;0,0,(U953-NOW())))</f>
        <v>0</v>
      </c>
      <c r="W953" s="54"/>
      <c r="X953" s="65">
        <f t="shared" ca="1" si="134"/>
        <v>35.362421527781407</v>
      </c>
      <c r="Y953" s="109" t="str">
        <f t="shared" ref="Y953:Y958" ca="1" si="137">IF(R953=0,"Đã thanh toán",IF(X953="","",IF(X953&lt;=0,"Chưa đến hạn thanh toán",IF(X953&lt;=30,"Nợ quá hạn 30 ngày",IF(X953&lt;=60,"Nợ quá hạn từ 30 ngày đến 60 ngày",IF(X953&lt;=90,"Nợ quá hạn từ 60 ngày đến 90 ngày",IF(X953&lt;=120,"Nợ quá hạn từ 90 ngày đến 120 ngày","Nợ quá hạn hơn 120 ngày có khả năng mất thanh toán")))))))</f>
        <v>Nợ quá hạn từ 30 ngày đến 60 ngày</v>
      </c>
      <c r="Z953" s="254">
        <f>Table1[[#This Row],[Hạn thanh toán]]</f>
        <v>45966</v>
      </c>
      <c r="AA953" s="254">
        <f>Table1[[#This Row],[Ngày Thanh toán]]</f>
        <v>0</v>
      </c>
      <c r="AD953" s="3" t="str">
        <f>IF(Table1[[#This Row],[Mã khách hàng]]="","",VLOOKUP($A953,Ma_KH!$A:$Q,Ma_KH!O$1,0))</f>
        <v>EASY</v>
      </c>
      <c r="AE953" s="3" t="str">
        <f>IF(Table1[[#This Row],[Mã khách hàng]]="","",VLOOKUP($A953,Ma_KH!$A:$Q,Ma_KH!P$1,0))</f>
        <v>CÔNG TY CỔ PHẦN THƯƠNG MẠI VÀ DỊCH VỤ EASYMART</v>
      </c>
      <c r="AF953" s="58" t="str">
        <f>VLOOKUP(A953,Ma_KH!A:Q,Ma_KH!J$1,0)</f>
        <v>Đỗ Minh Quang</v>
      </c>
    </row>
    <row r="954" spans="1:32" s="58" customFormat="1" ht="16.5">
      <c r="A954" s="166" t="s">
        <v>112</v>
      </c>
      <c r="B954" s="166"/>
      <c r="C954" s="161">
        <v>45966</v>
      </c>
      <c r="D954" s="162" t="s">
        <v>4421</v>
      </c>
      <c r="E954" s="161">
        <v>45966</v>
      </c>
      <c r="F954" s="162" t="s">
        <v>4422</v>
      </c>
      <c r="G954" s="45" t="s">
        <v>1500</v>
      </c>
      <c r="H954" s="220">
        <v>1059427.7777777778</v>
      </c>
      <c r="I954" s="54">
        <v>0</v>
      </c>
      <c r="J954" s="54">
        <f>(Table1[[#This Row],[Tiền hàng]]-Table1[[#This Row],[Tiền chiết khấu]])*8%</f>
        <v>84754.222222222219</v>
      </c>
      <c r="K954" s="54">
        <f>Table1[[#This Row],[Tiền hàng]]+Table1[[#This Row],[Tiền VAT]]</f>
        <v>1144182</v>
      </c>
      <c r="L954" s="55" t="s">
        <v>24</v>
      </c>
      <c r="M954" s="56"/>
      <c r="N954" s="55"/>
      <c r="O954" s="54">
        <f>IF(Table1[[#This Row],[Phân loại]]="Tồn đầu kỳ",Table1[[#This Row],[Tổng giá trị]],0)</f>
        <v>0</v>
      </c>
      <c r="P954" s="55">
        <f>IF(Table1[[#This Row],[Số còn phải thu ĐK]]&lt;&gt;0,0,IF(Table1[[#This Row],[Phân loại]]="Bán hàng",Table1[[#This Row],[Tổng giá trị]],-Table1[[#This Row],[Tổng giá trị]]))</f>
        <v>1144182</v>
      </c>
      <c r="Q954" s="18">
        <f t="shared" si="135"/>
        <v>0</v>
      </c>
      <c r="R954" s="55">
        <f>Table1[[#This Row],[Số còn phải thu ĐK]]+Table1[[#This Row],[Giá Trị HD sau CK]]-Table1[[#This Row],[Số tiền đã thu]]</f>
        <v>1144182</v>
      </c>
      <c r="S954" s="56">
        <f>IF(Table1[[#This Row],[Ngày hóa đơn]]&lt;&gt;"",Table1[[#This Row],[Ngày hóa đơn]],Table1[[#This Row],[Ngày hạch toán]])</f>
        <v>45966</v>
      </c>
      <c r="T954" s="55"/>
      <c r="U954" s="56">
        <f>IF(Table1[[#This Row],[Ngày tính CN]]="","",S954+T954)</f>
        <v>45966</v>
      </c>
      <c r="V954" s="57">
        <f ca="1">IF(Table1[[#This Row],[Hạn thanh toán]]="","",IF((U954-NOW())&lt;0,0,(U954-NOW())))</f>
        <v>0</v>
      </c>
      <c r="W954" s="54"/>
      <c r="X954" s="65">
        <f t="shared" ca="1" si="134"/>
        <v>35.362421527781407</v>
      </c>
      <c r="Y954" s="109" t="str">
        <f t="shared" ca="1" si="137"/>
        <v>Nợ quá hạn từ 30 ngày đến 60 ngày</v>
      </c>
      <c r="Z954" s="254">
        <f>Table1[[#This Row],[Hạn thanh toán]]</f>
        <v>45966</v>
      </c>
      <c r="AA954" s="254">
        <f>Table1[[#This Row],[Ngày Thanh toán]]</f>
        <v>0</v>
      </c>
      <c r="AD954" s="3" t="str">
        <f>IF(Table1[[#This Row],[Mã khách hàng]]="","",VLOOKUP($A954,Ma_KH!$A:$Q,Ma_KH!O$1,0))</f>
        <v>EASY</v>
      </c>
      <c r="AE954" s="3" t="str">
        <f>IF(Table1[[#This Row],[Mã khách hàng]]="","",VLOOKUP($A954,Ma_KH!$A:$Q,Ma_KH!P$1,0))</f>
        <v>CÔNG TY CỔ PHẦN THƯƠNG MẠI VÀ DỊCH VỤ EASYMART</v>
      </c>
      <c r="AF954" s="58" t="str">
        <f>VLOOKUP(A954,Ma_KH!A:Q,Ma_KH!J$1,0)</f>
        <v>Đỗ Minh Quang</v>
      </c>
    </row>
    <row r="955" spans="1:32" s="58" customFormat="1" ht="16.5">
      <c r="A955" s="166" t="s">
        <v>112</v>
      </c>
      <c r="B955" s="166"/>
      <c r="C955" s="161">
        <v>45973</v>
      </c>
      <c r="D955" s="162" t="s">
        <v>4423</v>
      </c>
      <c r="E955" s="161">
        <v>45973</v>
      </c>
      <c r="F955" s="162" t="s">
        <v>4424</v>
      </c>
      <c r="G955" s="45" t="s">
        <v>1437</v>
      </c>
      <c r="H955" s="220">
        <v>484949.99999999994</v>
      </c>
      <c r="I955" s="54">
        <v>0</v>
      </c>
      <c r="J955" s="54">
        <f>(Table1[[#This Row],[Tiền hàng]]-Table1[[#This Row],[Tiền chiết khấu]])*8%</f>
        <v>38795.999999999993</v>
      </c>
      <c r="K955" s="54">
        <f>Table1[[#This Row],[Tiền hàng]]+Table1[[#This Row],[Tiền VAT]]</f>
        <v>523745.99999999994</v>
      </c>
      <c r="L955" s="55" t="s">
        <v>24</v>
      </c>
      <c r="M955" s="56"/>
      <c r="N955" s="55"/>
      <c r="O955" s="54">
        <f>IF(Table1[[#This Row],[Phân loại]]="Tồn đầu kỳ",Table1[[#This Row],[Tổng giá trị]],0)</f>
        <v>0</v>
      </c>
      <c r="P955" s="55">
        <f>IF(Table1[[#This Row],[Số còn phải thu ĐK]]&lt;&gt;0,0,IF(Table1[[#This Row],[Phân loại]]="Bán hàng",Table1[[#This Row],[Tổng giá trị]],-Table1[[#This Row],[Tổng giá trị]]))</f>
        <v>523745.99999999994</v>
      </c>
      <c r="Q955" s="18">
        <f t="shared" si="135"/>
        <v>0</v>
      </c>
      <c r="R955" s="55">
        <f>Table1[[#This Row],[Số còn phải thu ĐK]]+Table1[[#This Row],[Giá Trị HD sau CK]]-Table1[[#This Row],[Số tiền đã thu]]</f>
        <v>523745.99999999994</v>
      </c>
      <c r="S955" s="56">
        <f>IF(Table1[[#This Row],[Ngày hóa đơn]]&lt;&gt;"",Table1[[#This Row],[Ngày hóa đơn]],Table1[[#This Row],[Ngày hạch toán]])</f>
        <v>45973</v>
      </c>
      <c r="T955" s="55"/>
      <c r="U955" s="56">
        <f>IF(Table1[[#This Row],[Ngày tính CN]]="","",S955+T955)</f>
        <v>45973</v>
      </c>
      <c r="V955" s="57">
        <f ca="1">IF(Table1[[#This Row],[Hạn thanh toán]]="","",IF((U955-NOW())&lt;0,0,(U955-NOW())))</f>
        <v>0</v>
      </c>
      <c r="W955" s="54"/>
      <c r="X955" s="65">
        <f t="shared" ca="1" si="134"/>
        <v>28.362421527781407</v>
      </c>
      <c r="Y955" s="109" t="str">
        <f t="shared" ca="1" si="137"/>
        <v>Nợ quá hạn 30 ngày</v>
      </c>
      <c r="Z955" s="254">
        <f>Table1[[#This Row],[Hạn thanh toán]]</f>
        <v>45973</v>
      </c>
      <c r="AA955" s="254">
        <f>Table1[[#This Row],[Ngày Thanh toán]]</f>
        <v>0</v>
      </c>
      <c r="AD955" s="3" t="str">
        <f>IF(Table1[[#This Row],[Mã khách hàng]]="","",VLOOKUP($A955,Ma_KH!$A:$Q,Ma_KH!O$1,0))</f>
        <v>EASY</v>
      </c>
      <c r="AE955" s="3" t="str">
        <f>IF(Table1[[#This Row],[Mã khách hàng]]="","",VLOOKUP($A955,Ma_KH!$A:$Q,Ma_KH!P$1,0))</f>
        <v>CÔNG TY CỔ PHẦN THƯƠNG MẠI VÀ DỊCH VỤ EASYMART</v>
      </c>
      <c r="AF955" s="58" t="str">
        <f>VLOOKUP(A955,Ma_KH!A:Q,Ma_KH!J$1,0)</f>
        <v>Đỗ Minh Quang</v>
      </c>
    </row>
    <row r="956" spans="1:32" s="58" customFormat="1" ht="16.5">
      <c r="A956" s="166" t="s">
        <v>112</v>
      </c>
      <c r="B956" s="166"/>
      <c r="C956" s="161">
        <v>45973</v>
      </c>
      <c r="D956" s="162" t="s">
        <v>4425</v>
      </c>
      <c r="E956" s="161">
        <v>45973</v>
      </c>
      <c r="F956" s="162" t="s">
        <v>4426</v>
      </c>
      <c r="G956" s="45" t="s">
        <v>1440</v>
      </c>
      <c r="H956" s="220">
        <v>480365.74074074073</v>
      </c>
      <c r="I956" s="54">
        <v>0</v>
      </c>
      <c r="J956" s="54">
        <f>(Table1[[#This Row],[Tiền hàng]]-Table1[[#This Row],[Tiền chiết khấu]])*8%</f>
        <v>38429.259259259263</v>
      </c>
      <c r="K956" s="54">
        <f>Table1[[#This Row],[Tiền hàng]]+Table1[[#This Row],[Tiền VAT]]</f>
        <v>518795</v>
      </c>
      <c r="L956" s="55" t="s">
        <v>24</v>
      </c>
      <c r="M956" s="56"/>
      <c r="N956" s="55"/>
      <c r="O956" s="54">
        <f>IF(Table1[[#This Row],[Phân loại]]="Tồn đầu kỳ",Table1[[#This Row],[Tổng giá trị]],0)</f>
        <v>0</v>
      </c>
      <c r="P956" s="55">
        <f>IF(Table1[[#This Row],[Số còn phải thu ĐK]]&lt;&gt;0,0,IF(Table1[[#This Row],[Phân loại]]="Bán hàng",Table1[[#This Row],[Tổng giá trị]],-Table1[[#This Row],[Tổng giá trị]]))</f>
        <v>518795</v>
      </c>
      <c r="Q956" s="18">
        <f t="shared" si="135"/>
        <v>0</v>
      </c>
      <c r="R956" s="55">
        <f>Table1[[#This Row],[Số còn phải thu ĐK]]+Table1[[#This Row],[Giá Trị HD sau CK]]-Table1[[#This Row],[Số tiền đã thu]]</f>
        <v>518795</v>
      </c>
      <c r="S956" s="56">
        <f>IF(Table1[[#This Row],[Ngày hóa đơn]]&lt;&gt;"",Table1[[#This Row],[Ngày hóa đơn]],Table1[[#This Row],[Ngày hạch toán]])</f>
        <v>45973</v>
      </c>
      <c r="T956" s="55"/>
      <c r="U956" s="56">
        <f>IF(Table1[[#This Row],[Ngày tính CN]]="","",S956+T956)</f>
        <v>45973</v>
      </c>
      <c r="V956" s="57">
        <f ca="1">IF(Table1[[#This Row],[Hạn thanh toán]]="","",IF((U956-NOW())&lt;0,0,(U956-NOW())))</f>
        <v>0</v>
      </c>
      <c r="W956" s="54"/>
      <c r="X956" s="65">
        <f t="shared" ca="1" si="134"/>
        <v>28.362421527781407</v>
      </c>
      <c r="Y956" s="109" t="str">
        <f t="shared" ca="1" si="137"/>
        <v>Nợ quá hạn 30 ngày</v>
      </c>
      <c r="Z956" s="254">
        <f>Table1[[#This Row],[Hạn thanh toán]]</f>
        <v>45973</v>
      </c>
      <c r="AA956" s="254">
        <f>Table1[[#This Row],[Ngày Thanh toán]]</f>
        <v>0</v>
      </c>
      <c r="AD956" s="3" t="str">
        <f>IF(Table1[[#This Row],[Mã khách hàng]]="","",VLOOKUP($A956,Ma_KH!$A:$Q,Ma_KH!O$1,0))</f>
        <v>EASY</v>
      </c>
      <c r="AE956" s="3" t="str">
        <f>IF(Table1[[#This Row],[Mã khách hàng]]="","",VLOOKUP($A956,Ma_KH!$A:$Q,Ma_KH!P$1,0))</f>
        <v>CÔNG TY CỔ PHẦN THƯƠNG MẠI VÀ DỊCH VỤ EASYMART</v>
      </c>
      <c r="AF956" s="58" t="str">
        <f>VLOOKUP(A956,Ma_KH!A:Q,Ma_KH!J$1,0)</f>
        <v>Đỗ Minh Quang</v>
      </c>
    </row>
    <row r="957" spans="1:32" s="58" customFormat="1" ht="16.5">
      <c r="A957" s="166" t="s">
        <v>112</v>
      </c>
      <c r="B957" s="166"/>
      <c r="C957" s="161">
        <v>45973</v>
      </c>
      <c r="D957" s="162" t="s">
        <v>4427</v>
      </c>
      <c r="E957" s="161">
        <v>45973</v>
      </c>
      <c r="F957" s="162" t="s">
        <v>4428</v>
      </c>
      <c r="G957" s="45" t="s">
        <v>1449</v>
      </c>
      <c r="H957" s="220">
        <v>555444.44444444438</v>
      </c>
      <c r="I957" s="54">
        <v>0</v>
      </c>
      <c r="J957" s="54">
        <f>(Table1[[#This Row],[Tiền hàng]]-Table1[[#This Row],[Tiền chiết khấu]])*8%</f>
        <v>44435.555555555555</v>
      </c>
      <c r="K957" s="54">
        <f>Table1[[#This Row],[Tiền hàng]]+Table1[[#This Row],[Tiền VAT]]</f>
        <v>599879.99999999988</v>
      </c>
      <c r="L957" s="55" t="s">
        <v>24</v>
      </c>
      <c r="M957" s="56"/>
      <c r="N957" s="55"/>
      <c r="O957" s="54">
        <f>IF(Table1[[#This Row],[Phân loại]]="Tồn đầu kỳ",Table1[[#This Row],[Tổng giá trị]],0)</f>
        <v>0</v>
      </c>
      <c r="P957" s="55">
        <f>IF(Table1[[#This Row],[Số còn phải thu ĐK]]&lt;&gt;0,0,IF(Table1[[#This Row],[Phân loại]]="Bán hàng",Table1[[#This Row],[Tổng giá trị]],-Table1[[#This Row],[Tổng giá trị]]))</f>
        <v>599879.99999999988</v>
      </c>
      <c r="Q957" s="18">
        <f t="shared" si="135"/>
        <v>0</v>
      </c>
      <c r="R957" s="55">
        <f>Table1[[#This Row],[Số còn phải thu ĐK]]+Table1[[#This Row],[Giá Trị HD sau CK]]-Table1[[#This Row],[Số tiền đã thu]]</f>
        <v>599879.99999999988</v>
      </c>
      <c r="S957" s="56">
        <f>IF(Table1[[#This Row],[Ngày hóa đơn]]&lt;&gt;"",Table1[[#This Row],[Ngày hóa đơn]],Table1[[#This Row],[Ngày hạch toán]])</f>
        <v>45973</v>
      </c>
      <c r="T957" s="55"/>
      <c r="U957" s="56">
        <f>IF(Table1[[#This Row],[Ngày tính CN]]="","",S957+T957)</f>
        <v>45973</v>
      </c>
      <c r="V957" s="57">
        <f ca="1">IF(Table1[[#This Row],[Hạn thanh toán]]="","",IF((U957-NOW())&lt;0,0,(U957-NOW())))</f>
        <v>0</v>
      </c>
      <c r="W957" s="54"/>
      <c r="X957" s="65">
        <f t="shared" ca="1" si="134"/>
        <v>28.362421527781407</v>
      </c>
      <c r="Y957" s="109" t="str">
        <f t="shared" ca="1" si="137"/>
        <v>Nợ quá hạn 30 ngày</v>
      </c>
      <c r="Z957" s="254">
        <f>Table1[[#This Row],[Hạn thanh toán]]</f>
        <v>45973</v>
      </c>
      <c r="AA957" s="254">
        <f>Table1[[#This Row],[Ngày Thanh toán]]</f>
        <v>0</v>
      </c>
      <c r="AD957" s="3" t="str">
        <f>IF(Table1[[#This Row],[Mã khách hàng]]="","",VLOOKUP($A957,Ma_KH!$A:$Q,Ma_KH!O$1,0))</f>
        <v>EASY</v>
      </c>
      <c r="AE957" s="3" t="str">
        <f>IF(Table1[[#This Row],[Mã khách hàng]]="","",VLOOKUP($A957,Ma_KH!$A:$Q,Ma_KH!P$1,0))</f>
        <v>CÔNG TY CỔ PHẦN THƯƠNG MẠI VÀ DỊCH VỤ EASYMART</v>
      </c>
      <c r="AF957" s="58" t="str">
        <f>VLOOKUP(A957,Ma_KH!A:Q,Ma_KH!J$1,0)</f>
        <v>Đỗ Minh Quang</v>
      </c>
    </row>
    <row r="958" spans="1:32" s="58" customFormat="1" ht="16.5">
      <c r="A958" s="166" t="s">
        <v>112</v>
      </c>
      <c r="B958" s="166"/>
      <c r="C958" s="161">
        <v>45973</v>
      </c>
      <c r="D958" s="162" t="s">
        <v>4429</v>
      </c>
      <c r="E958" s="161">
        <v>45973</v>
      </c>
      <c r="F958" s="162" t="s">
        <v>4430</v>
      </c>
      <c r="G958" s="45" t="s">
        <v>1500</v>
      </c>
      <c r="H958" s="220">
        <v>496995.37037037034</v>
      </c>
      <c r="I958" s="54">
        <v>0</v>
      </c>
      <c r="J958" s="54">
        <f>(Table1[[#This Row],[Tiền hàng]]-Table1[[#This Row],[Tiền chiết khấu]])*8%</f>
        <v>39759.629629629628</v>
      </c>
      <c r="K958" s="54">
        <f>Table1[[#This Row],[Tiền hàng]]+Table1[[#This Row],[Tiền VAT]]</f>
        <v>536755</v>
      </c>
      <c r="L958" s="55" t="s">
        <v>24</v>
      </c>
      <c r="M958" s="56"/>
      <c r="N958" s="55"/>
      <c r="O958" s="54">
        <f>IF(Table1[[#This Row],[Phân loại]]="Tồn đầu kỳ",Table1[[#This Row],[Tổng giá trị]],0)</f>
        <v>0</v>
      </c>
      <c r="P958" s="55">
        <f>IF(Table1[[#This Row],[Số còn phải thu ĐK]]&lt;&gt;0,0,IF(Table1[[#This Row],[Phân loại]]="Bán hàng",Table1[[#This Row],[Tổng giá trị]],-Table1[[#This Row],[Tổng giá trị]]))</f>
        <v>536755</v>
      </c>
      <c r="Q958" s="18">
        <f t="shared" si="135"/>
        <v>0</v>
      </c>
      <c r="R958" s="55">
        <f>Table1[[#This Row],[Số còn phải thu ĐK]]+Table1[[#This Row],[Giá Trị HD sau CK]]-Table1[[#This Row],[Số tiền đã thu]]</f>
        <v>536755</v>
      </c>
      <c r="S958" s="56">
        <f>IF(Table1[[#This Row],[Ngày hóa đơn]]&lt;&gt;"",Table1[[#This Row],[Ngày hóa đơn]],Table1[[#This Row],[Ngày hạch toán]])</f>
        <v>45973</v>
      </c>
      <c r="T958" s="55"/>
      <c r="U958" s="56">
        <f>IF(Table1[[#This Row],[Ngày tính CN]]="","",S958+T958)</f>
        <v>45973</v>
      </c>
      <c r="V958" s="57">
        <f ca="1">IF(Table1[[#This Row],[Hạn thanh toán]]="","",IF((U958-NOW())&lt;0,0,(U958-NOW())))</f>
        <v>0</v>
      </c>
      <c r="W958" s="54"/>
      <c r="X958" s="65">
        <f t="shared" ca="1" si="134"/>
        <v>28.362421527781407</v>
      </c>
      <c r="Y958" s="109" t="str">
        <f t="shared" ca="1" si="137"/>
        <v>Nợ quá hạn 30 ngày</v>
      </c>
      <c r="Z958" s="254">
        <f>Table1[[#This Row],[Hạn thanh toán]]</f>
        <v>45973</v>
      </c>
      <c r="AA958" s="254">
        <f>Table1[[#This Row],[Ngày Thanh toán]]</f>
        <v>0</v>
      </c>
      <c r="AD958" s="3" t="str">
        <f>IF(Table1[[#This Row],[Mã khách hàng]]="","",VLOOKUP($A958,Ma_KH!$A:$Q,Ma_KH!O$1,0))</f>
        <v>EASY</v>
      </c>
      <c r="AE958" s="3" t="str">
        <f>IF(Table1[[#This Row],[Mã khách hàng]]="","",VLOOKUP($A958,Ma_KH!$A:$Q,Ma_KH!P$1,0))</f>
        <v>CÔNG TY CỔ PHẦN THƯƠNG MẠI VÀ DỊCH VỤ EASYMART</v>
      </c>
      <c r="AF958" s="58" t="str">
        <f>VLOOKUP(A958,Ma_KH!A:Q,Ma_KH!J$1,0)</f>
        <v>Đỗ Minh Quang</v>
      </c>
    </row>
    <row r="959" spans="1:32" s="58" customFormat="1" ht="16.5">
      <c r="A959" s="166" t="s">
        <v>112</v>
      </c>
      <c r="B959" s="166"/>
      <c r="C959" s="318">
        <v>45980</v>
      </c>
      <c r="D959" s="242" t="s">
        <v>18931</v>
      </c>
      <c r="E959" s="318">
        <v>45980</v>
      </c>
      <c r="F959" s="242" t="s">
        <v>18932</v>
      </c>
      <c r="G959" s="242" t="s">
        <v>1437</v>
      </c>
      <c r="H959" s="241">
        <v>1084463</v>
      </c>
      <c r="I959" s="54">
        <f>IFERROR(ROUND((VLOOKUP(Table1[[#This Row],[Mã khách hàng]],Ty_Le!$A:$D,5,0)*5%),0),0)</f>
        <v>0</v>
      </c>
      <c r="J959" s="54">
        <f>(Table1[[#This Row],[Tiền hàng]]-Table1[[#This Row],[Tiền chiết khấu]])*8%</f>
        <v>86757.040000000008</v>
      </c>
      <c r="K959" s="54">
        <f>Table1[[#This Row],[Tiền hàng]]-Table1[[#This Row],[Tiền chiết khấu]]+Table1[[#This Row],[Tiền VAT]]</f>
        <v>1171220.04</v>
      </c>
      <c r="L959" s="55" t="s">
        <v>24</v>
      </c>
      <c r="M959" s="56"/>
      <c r="N959" s="55"/>
      <c r="O959" s="54">
        <f>IF(Table1[[#This Row],[Phân loại]]="Tồn đầu kỳ",Table1[[#This Row],[Tổng giá trị]],0)</f>
        <v>0</v>
      </c>
      <c r="P959" s="55">
        <f>IF(Table1[[#This Row],[Số còn phải thu ĐK]]&lt;&gt;0,0,IF(Table1[[#This Row],[Phân loại]]="Bán hàng",Table1[[#This Row],[Tổng giá trị]],-Table1[[#This Row],[Tổng giá trị]]))</f>
        <v>1171220.04</v>
      </c>
      <c r="Q959" s="18">
        <f t="shared" ref="Q959:Q965" si="138">IF(M959&lt;&gt;"",IF(O959&lt;&gt;0,O959,P959),0)</f>
        <v>0</v>
      </c>
      <c r="R959" s="55">
        <f>Table1[[#This Row],[Số còn phải thu ĐK]]+Table1[[#This Row],[Giá Trị HD sau CK]]-Table1[[#This Row],[Số tiền đã thu]]</f>
        <v>1171220.04</v>
      </c>
      <c r="S959" s="56">
        <f>IF(Table1[[#This Row],[Ngày hóa đơn]]&lt;&gt;"",Table1[[#This Row],[Ngày hóa đơn]],Table1[[#This Row],[Ngày hạch toán]])</f>
        <v>45980</v>
      </c>
      <c r="T959" s="55"/>
      <c r="U959" s="56">
        <f>IF(Table1[[#This Row],[Ngày tính CN]]="","",S959+T959)</f>
        <v>45980</v>
      </c>
      <c r="V959" s="57">
        <f ca="1">IF(Table1[[#This Row],[Hạn thanh toán]]="","",IF((U959-NOW())&lt;0,0,(U959-NOW())))</f>
        <v>0</v>
      </c>
      <c r="W959" s="54"/>
      <c r="X959" s="65">
        <f t="shared" ca="1" si="134"/>
        <v>21.362421527781407</v>
      </c>
      <c r="Y959" s="109" t="str">
        <f t="shared" ref="Y959:Y965" ca="1" si="139">IF(R959=0,"Đã thanh toán",IF(X959="","",IF(X959&lt;=0,"Chưa đến hạn thanh toán",IF(X959&lt;=30,"Nợ quá hạn 30 ngày",IF(X959&lt;=60,"Nợ quá hạn từ 30 ngày đến 60 ngày",IF(X959&lt;=90,"Nợ quá hạn từ 60 ngày đến 90 ngày",IF(X959&lt;=120,"Nợ quá hạn từ 90 ngày đến 120 ngày","Nợ quá hạn hơn 120 ngày có khả năng mất thanh toán")))))))</f>
        <v>Nợ quá hạn 30 ngày</v>
      </c>
      <c r="Z959" s="254">
        <f>Table1[[#This Row],[Hạn thanh toán]]</f>
        <v>45980</v>
      </c>
      <c r="AA959" s="254">
        <f>Table1[[#This Row],[Ngày Thanh toán]]</f>
        <v>0</v>
      </c>
      <c r="AD959" s="3" t="str">
        <f>IF(Table1[[#This Row],[Mã khách hàng]]="","",VLOOKUP($A959,Ma_KH!$A:$Q,Ma_KH!O$1,0))</f>
        <v>EASY</v>
      </c>
      <c r="AE959" s="3" t="str">
        <f>IF(Table1[[#This Row],[Mã khách hàng]]="","",VLOOKUP($A959,Ma_KH!$A:$Q,Ma_KH!P$1,0))</f>
        <v>CÔNG TY CỔ PHẦN THƯƠNG MẠI VÀ DỊCH VỤ EASYMART</v>
      </c>
      <c r="AF959" s="58" t="str">
        <f>VLOOKUP(A959,Ma_KH!A:Q,Ma_KH!J$1,0)</f>
        <v>Đỗ Minh Quang</v>
      </c>
    </row>
    <row r="960" spans="1:32" s="58" customFormat="1" ht="16.5">
      <c r="A960" s="166" t="s">
        <v>112</v>
      </c>
      <c r="B960" s="166"/>
      <c r="C960" s="318">
        <v>45980</v>
      </c>
      <c r="D960" s="242" t="s">
        <v>18933</v>
      </c>
      <c r="E960" s="318">
        <v>45980</v>
      </c>
      <c r="F960" s="242" t="s">
        <v>18934</v>
      </c>
      <c r="G960" s="242" t="s">
        <v>1500</v>
      </c>
      <c r="H960" s="241">
        <v>656176</v>
      </c>
      <c r="I960" s="54">
        <f>IFERROR(ROUND((VLOOKUP(Table1[[#This Row],[Mã khách hàng]],Ty_Le!$A:$D,5,0)*5%),0),0)</f>
        <v>0</v>
      </c>
      <c r="J960" s="54">
        <f>(Table1[[#This Row],[Tiền hàng]]-Table1[[#This Row],[Tiền chiết khấu]])*8%</f>
        <v>52494.080000000002</v>
      </c>
      <c r="K960" s="54">
        <f>Table1[[#This Row],[Tiền hàng]]-Table1[[#This Row],[Tiền chiết khấu]]+Table1[[#This Row],[Tiền VAT]]</f>
        <v>708670.08</v>
      </c>
      <c r="L960" s="55" t="s">
        <v>24</v>
      </c>
      <c r="M960" s="56"/>
      <c r="N960" s="55"/>
      <c r="O960" s="54">
        <f>IF(Table1[[#This Row],[Phân loại]]="Tồn đầu kỳ",Table1[[#This Row],[Tổng giá trị]],0)</f>
        <v>0</v>
      </c>
      <c r="P960" s="55">
        <f>IF(Table1[[#This Row],[Số còn phải thu ĐK]]&lt;&gt;0,0,IF(Table1[[#This Row],[Phân loại]]="Bán hàng",Table1[[#This Row],[Tổng giá trị]],-Table1[[#This Row],[Tổng giá trị]]))</f>
        <v>708670.08</v>
      </c>
      <c r="Q960" s="18">
        <f t="shared" si="138"/>
        <v>0</v>
      </c>
      <c r="R960" s="55">
        <f>Table1[[#This Row],[Số còn phải thu ĐK]]+Table1[[#This Row],[Giá Trị HD sau CK]]-Table1[[#This Row],[Số tiền đã thu]]</f>
        <v>708670.08</v>
      </c>
      <c r="S960" s="56">
        <f>IF(Table1[[#This Row],[Ngày hóa đơn]]&lt;&gt;"",Table1[[#This Row],[Ngày hóa đơn]],Table1[[#This Row],[Ngày hạch toán]])</f>
        <v>45980</v>
      </c>
      <c r="T960" s="55"/>
      <c r="U960" s="56">
        <f>IF(Table1[[#This Row],[Ngày tính CN]]="","",S960+T960)</f>
        <v>45980</v>
      </c>
      <c r="V960" s="57">
        <f ca="1">IF(Table1[[#This Row],[Hạn thanh toán]]="","",IF((U960-NOW())&lt;0,0,(U960-NOW())))</f>
        <v>0</v>
      </c>
      <c r="W960" s="54"/>
      <c r="X960" s="65">
        <f t="shared" ca="1" si="134"/>
        <v>21.362421527781407</v>
      </c>
      <c r="Y960" s="109" t="str">
        <f t="shared" ca="1" si="139"/>
        <v>Nợ quá hạn 30 ngày</v>
      </c>
      <c r="Z960" s="254">
        <f>Table1[[#This Row],[Hạn thanh toán]]</f>
        <v>45980</v>
      </c>
      <c r="AA960" s="254">
        <f>Table1[[#This Row],[Ngày Thanh toán]]</f>
        <v>0</v>
      </c>
      <c r="AD960" s="3" t="str">
        <f>IF(Table1[[#This Row],[Mã khách hàng]]="","",VLOOKUP($A960,Ma_KH!$A:$Q,Ma_KH!O$1,0))</f>
        <v>EASY</v>
      </c>
      <c r="AE960" s="3" t="str">
        <f>IF(Table1[[#This Row],[Mã khách hàng]]="","",VLOOKUP($A960,Ma_KH!$A:$Q,Ma_KH!P$1,0))</f>
        <v>CÔNG TY CỔ PHẦN THƯƠNG MẠI VÀ DỊCH VỤ EASYMART</v>
      </c>
      <c r="AF960" s="58" t="str">
        <f>VLOOKUP(A960,Ma_KH!A:Q,Ma_KH!J$1,0)</f>
        <v>Đỗ Minh Quang</v>
      </c>
    </row>
    <row r="961" spans="1:32" s="58" customFormat="1" ht="16.5">
      <c r="A961" s="166" t="s">
        <v>112</v>
      </c>
      <c r="B961" s="166"/>
      <c r="C961" s="318">
        <v>45980</v>
      </c>
      <c r="D961" s="242" t="s">
        <v>18935</v>
      </c>
      <c r="E961" s="318">
        <v>45980</v>
      </c>
      <c r="F961" s="242" t="s">
        <v>18936</v>
      </c>
      <c r="G961" s="242" t="s">
        <v>1449</v>
      </c>
      <c r="H961" s="241">
        <v>902151</v>
      </c>
      <c r="I961" s="54">
        <f>IFERROR(ROUND((VLOOKUP(Table1[[#This Row],[Mã khách hàng]],Ty_Le!$A:$D,5,0)*5%),0),0)</f>
        <v>0</v>
      </c>
      <c r="J961" s="54">
        <f>(Table1[[#This Row],[Tiền hàng]]-Table1[[#This Row],[Tiền chiết khấu]])*8%</f>
        <v>72172.08</v>
      </c>
      <c r="K961" s="54">
        <f>Table1[[#This Row],[Tiền hàng]]-Table1[[#This Row],[Tiền chiết khấu]]+Table1[[#This Row],[Tiền VAT]]</f>
        <v>974323.08</v>
      </c>
      <c r="L961" s="55" t="s">
        <v>24</v>
      </c>
      <c r="M961" s="56"/>
      <c r="N961" s="55"/>
      <c r="O961" s="54">
        <f>IF(Table1[[#This Row],[Phân loại]]="Tồn đầu kỳ",Table1[[#This Row],[Tổng giá trị]],0)</f>
        <v>0</v>
      </c>
      <c r="P961" s="55">
        <f>IF(Table1[[#This Row],[Số còn phải thu ĐK]]&lt;&gt;0,0,IF(Table1[[#This Row],[Phân loại]]="Bán hàng",Table1[[#This Row],[Tổng giá trị]],-Table1[[#This Row],[Tổng giá trị]]))</f>
        <v>974323.08</v>
      </c>
      <c r="Q961" s="18">
        <f t="shared" si="138"/>
        <v>0</v>
      </c>
      <c r="R961" s="55">
        <f>Table1[[#This Row],[Số còn phải thu ĐK]]+Table1[[#This Row],[Giá Trị HD sau CK]]-Table1[[#This Row],[Số tiền đã thu]]</f>
        <v>974323.08</v>
      </c>
      <c r="S961" s="56">
        <f>IF(Table1[[#This Row],[Ngày hóa đơn]]&lt;&gt;"",Table1[[#This Row],[Ngày hóa đơn]],Table1[[#This Row],[Ngày hạch toán]])</f>
        <v>45980</v>
      </c>
      <c r="T961" s="55"/>
      <c r="U961" s="56">
        <f>IF(Table1[[#This Row],[Ngày tính CN]]="","",S961+T961)</f>
        <v>45980</v>
      </c>
      <c r="V961" s="57">
        <f ca="1">IF(Table1[[#This Row],[Hạn thanh toán]]="","",IF((U961-NOW())&lt;0,0,(U961-NOW())))</f>
        <v>0</v>
      </c>
      <c r="W961" s="54"/>
      <c r="X961" s="65">
        <f t="shared" ca="1" si="134"/>
        <v>21.362421527781407</v>
      </c>
      <c r="Y961" s="109" t="str">
        <f t="shared" ca="1" si="139"/>
        <v>Nợ quá hạn 30 ngày</v>
      </c>
      <c r="Z961" s="254">
        <f>Table1[[#This Row],[Hạn thanh toán]]</f>
        <v>45980</v>
      </c>
      <c r="AA961" s="254">
        <f>Table1[[#This Row],[Ngày Thanh toán]]</f>
        <v>0</v>
      </c>
      <c r="AD961" s="3" t="str">
        <f>IF(Table1[[#This Row],[Mã khách hàng]]="","",VLOOKUP($A961,Ma_KH!$A:$Q,Ma_KH!O$1,0))</f>
        <v>EASY</v>
      </c>
      <c r="AE961" s="3" t="str">
        <f>IF(Table1[[#This Row],[Mã khách hàng]]="","",VLOOKUP($A961,Ma_KH!$A:$Q,Ma_KH!P$1,0))</f>
        <v>CÔNG TY CỔ PHẦN THƯƠNG MẠI VÀ DỊCH VỤ EASYMART</v>
      </c>
      <c r="AF961" s="58" t="str">
        <f>VLOOKUP(A961,Ma_KH!A:Q,Ma_KH!J$1,0)</f>
        <v>Đỗ Minh Quang</v>
      </c>
    </row>
    <row r="962" spans="1:32" s="58" customFormat="1" ht="16.5">
      <c r="A962" s="166" t="s">
        <v>112</v>
      </c>
      <c r="B962" s="166"/>
      <c r="C962" s="317">
        <v>45987</v>
      </c>
      <c r="D962" s="316" t="s">
        <v>18937</v>
      </c>
      <c r="E962" s="317">
        <v>45987</v>
      </c>
      <c r="F962" s="316" t="s">
        <v>18938</v>
      </c>
      <c r="G962" s="316" t="s">
        <v>18945</v>
      </c>
      <c r="H962" s="319">
        <v>520511</v>
      </c>
      <c r="I962" s="54">
        <f>IFERROR(ROUND((VLOOKUP(Table1[[#This Row],[Mã khách hàng]],Ty_Le!$A:$D,5,0)*5%),0),0)</f>
        <v>0</v>
      </c>
      <c r="J962" s="54">
        <f>(Table1[[#This Row],[Tiền hàng]]-Table1[[#This Row],[Tiền chiết khấu]])*8%</f>
        <v>41640.879999999997</v>
      </c>
      <c r="K962" s="54">
        <f>Table1[[#This Row],[Tiền hàng]]-Table1[[#This Row],[Tiền chiết khấu]]+Table1[[#This Row],[Tiền VAT]]</f>
        <v>562151.88</v>
      </c>
      <c r="L962" s="55" t="s">
        <v>24</v>
      </c>
      <c r="M962" s="56"/>
      <c r="N962" s="55"/>
      <c r="O962" s="54">
        <f>IF(Table1[[#This Row],[Phân loại]]="Tồn đầu kỳ",Table1[[#This Row],[Tổng giá trị]],0)</f>
        <v>0</v>
      </c>
      <c r="P962" s="55">
        <f>IF(Table1[[#This Row],[Số còn phải thu ĐK]]&lt;&gt;0,0,IF(Table1[[#This Row],[Phân loại]]="Bán hàng",Table1[[#This Row],[Tổng giá trị]],-Table1[[#This Row],[Tổng giá trị]]))</f>
        <v>562151.88</v>
      </c>
      <c r="Q962" s="18">
        <f t="shared" si="138"/>
        <v>0</v>
      </c>
      <c r="R962" s="55">
        <f>Table1[[#This Row],[Số còn phải thu ĐK]]+Table1[[#This Row],[Giá Trị HD sau CK]]-Table1[[#This Row],[Số tiền đã thu]]</f>
        <v>562151.88</v>
      </c>
      <c r="S962" s="56">
        <f>IF(Table1[[#This Row],[Ngày hóa đơn]]&lt;&gt;"",Table1[[#This Row],[Ngày hóa đơn]],Table1[[#This Row],[Ngày hạch toán]])</f>
        <v>45987</v>
      </c>
      <c r="T962" s="55"/>
      <c r="U962" s="56">
        <f>IF(Table1[[#This Row],[Ngày tính CN]]="","",S962+T962)</f>
        <v>45987</v>
      </c>
      <c r="V962" s="57">
        <f ca="1">IF(Table1[[#This Row],[Hạn thanh toán]]="","",IF((U962-NOW())&lt;0,0,(U962-NOW())))</f>
        <v>0</v>
      </c>
      <c r="W962" s="54"/>
      <c r="X962" s="65">
        <f t="shared" ca="1" si="134"/>
        <v>14.362421527781407</v>
      </c>
      <c r="Y962" s="109" t="str">
        <f t="shared" ca="1" si="139"/>
        <v>Nợ quá hạn 30 ngày</v>
      </c>
      <c r="Z962" s="254">
        <f>Table1[[#This Row],[Hạn thanh toán]]</f>
        <v>45987</v>
      </c>
      <c r="AA962" s="254">
        <f>Table1[[#This Row],[Ngày Thanh toán]]</f>
        <v>0</v>
      </c>
      <c r="AD962" s="3" t="str">
        <f>IF(Table1[[#This Row],[Mã khách hàng]]="","",VLOOKUP($A962,Ma_KH!$A:$Q,Ma_KH!O$1,0))</f>
        <v>EASY</v>
      </c>
      <c r="AE962" s="3" t="str">
        <f>IF(Table1[[#This Row],[Mã khách hàng]]="","",VLOOKUP($A962,Ma_KH!$A:$Q,Ma_KH!P$1,0))</f>
        <v>CÔNG TY CỔ PHẦN THƯƠNG MẠI VÀ DỊCH VỤ EASYMART</v>
      </c>
      <c r="AF962" s="58" t="str">
        <f>VLOOKUP(A962,Ma_KH!A:Q,Ma_KH!J$1,0)</f>
        <v>Đỗ Minh Quang</v>
      </c>
    </row>
    <row r="963" spans="1:32" s="58" customFormat="1" ht="16.5">
      <c r="A963" s="166" t="s">
        <v>112</v>
      </c>
      <c r="B963" s="166"/>
      <c r="C963" s="317">
        <v>45987</v>
      </c>
      <c r="D963" s="316" t="s">
        <v>18939</v>
      </c>
      <c r="E963" s="317">
        <v>45987</v>
      </c>
      <c r="F963" s="316" t="s">
        <v>18940</v>
      </c>
      <c r="G963" s="316" t="s">
        <v>18946</v>
      </c>
      <c r="H963" s="319">
        <v>635643</v>
      </c>
      <c r="I963" s="54">
        <f>IFERROR(ROUND((VLOOKUP(Table1[[#This Row],[Mã khách hàng]],Ty_Le!$A:$D,5,0)*5%),0),0)</f>
        <v>0</v>
      </c>
      <c r="J963" s="54">
        <f>(Table1[[#This Row],[Tiền hàng]]-Table1[[#This Row],[Tiền chiết khấu]])*8%</f>
        <v>50851.44</v>
      </c>
      <c r="K963" s="54">
        <f>Table1[[#This Row],[Tiền hàng]]-Table1[[#This Row],[Tiền chiết khấu]]+Table1[[#This Row],[Tiền VAT]]</f>
        <v>686494.44</v>
      </c>
      <c r="L963" s="55" t="s">
        <v>24</v>
      </c>
      <c r="M963" s="56"/>
      <c r="N963" s="55"/>
      <c r="O963" s="54">
        <f>IF(Table1[[#This Row],[Phân loại]]="Tồn đầu kỳ",Table1[[#This Row],[Tổng giá trị]],0)</f>
        <v>0</v>
      </c>
      <c r="P963" s="55">
        <f>IF(Table1[[#This Row],[Số còn phải thu ĐK]]&lt;&gt;0,0,IF(Table1[[#This Row],[Phân loại]]="Bán hàng",Table1[[#This Row],[Tổng giá trị]],-Table1[[#This Row],[Tổng giá trị]]))</f>
        <v>686494.44</v>
      </c>
      <c r="Q963" s="18">
        <f t="shared" si="138"/>
        <v>0</v>
      </c>
      <c r="R963" s="55">
        <f>Table1[[#This Row],[Số còn phải thu ĐK]]+Table1[[#This Row],[Giá Trị HD sau CK]]-Table1[[#This Row],[Số tiền đã thu]]</f>
        <v>686494.44</v>
      </c>
      <c r="S963" s="56">
        <f>IF(Table1[[#This Row],[Ngày hóa đơn]]&lt;&gt;"",Table1[[#This Row],[Ngày hóa đơn]],Table1[[#This Row],[Ngày hạch toán]])</f>
        <v>45987</v>
      </c>
      <c r="T963" s="55"/>
      <c r="U963" s="56">
        <f>IF(Table1[[#This Row],[Ngày tính CN]]="","",S963+T963)</f>
        <v>45987</v>
      </c>
      <c r="V963" s="57">
        <f ca="1">IF(Table1[[#This Row],[Hạn thanh toán]]="","",IF((U963-NOW())&lt;0,0,(U963-NOW())))</f>
        <v>0</v>
      </c>
      <c r="W963" s="54"/>
      <c r="X963" s="65">
        <f t="shared" ca="1" si="134"/>
        <v>14.362421527781407</v>
      </c>
      <c r="Y963" s="109" t="str">
        <f t="shared" ca="1" si="139"/>
        <v>Nợ quá hạn 30 ngày</v>
      </c>
      <c r="Z963" s="254">
        <f>Table1[[#This Row],[Hạn thanh toán]]</f>
        <v>45987</v>
      </c>
      <c r="AA963" s="254">
        <f>Table1[[#This Row],[Ngày Thanh toán]]</f>
        <v>0</v>
      </c>
      <c r="AD963" s="3" t="str">
        <f>IF(Table1[[#This Row],[Mã khách hàng]]="","",VLOOKUP($A963,Ma_KH!$A:$Q,Ma_KH!O$1,0))</f>
        <v>EASY</v>
      </c>
      <c r="AE963" s="3" t="str">
        <f>IF(Table1[[#This Row],[Mã khách hàng]]="","",VLOOKUP($A963,Ma_KH!$A:$Q,Ma_KH!P$1,0))</f>
        <v>CÔNG TY CỔ PHẦN THƯƠNG MẠI VÀ DỊCH VỤ EASYMART</v>
      </c>
      <c r="AF963" s="58" t="str">
        <f>VLOOKUP(A963,Ma_KH!A:Q,Ma_KH!J$1,0)</f>
        <v>Đỗ Minh Quang</v>
      </c>
    </row>
    <row r="964" spans="1:32" s="58" customFormat="1" ht="16.5">
      <c r="A964" s="166" t="s">
        <v>112</v>
      </c>
      <c r="B964" s="166"/>
      <c r="C964" s="317">
        <v>45987</v>
      </c>
      <c r="D964" s="316" t="s">
        <v>18941</v>
      </c>
      <c r="E964" s="317">
        <v>45987</v>
      </c>
      <c r="F964" s="316" t="s">
        <v>18942</v>
      </c>
      <c r="G964" s="316" t="s">
        <v>18947</v>
      </c>
      <c r="H964" s="319">
        <v>660302</v>
      </c>
      <c r="I964" s="54">
        <f>IFERROR(ROUND((VLOOKUP(Table1[[#This Row],[Mã khách hàng]],Ty_Le!$A:$D,5,0)*5%),0),0)</f>
        <v>0</v>
      </c>
      <c r="J964" s="54">
        <f>(Table1[[#This Row],[Tiền hàng]]-Table1[[#This Row],[Tiền chiết khấu]])*8%</f>
        <v>52824.160000000003</v>
      </c>
      <c r="K964" s="54">
        <f>Table1[[#This Row],[Tiền hàng]]-Table1[[#This Row],[Tiền chiết khấu]]+Table1[[#This Row],[Tiền VAT]]</f>
        <v>713126.16</v>
      </c>
      <c r="L964" s="55" t="s">
        <v>24</v>
      </c>
      <c r="M964" s="56"/>
      <c r="N964" s="55"/>
      <c r="O964" s="54">
        <f>IF(Table1[[#This Row],[Phân loại]]="Tồn đầu kỳ",Table1[[#This Row],[Tổng giá trị]],0)</f>
        <v>0</v>
      </c>
      <c r="P964" s="55">
        <f>IF(Table1[[#This Row],[Số còn phải thu ĐK]]&lt;&gt;0,0,IF(Table1[[#This Row],[Phân loại]]="Bán hàng",Table1[[#This Row],[Tổng giá trị]],-Table1[[#This Row],[Tổng giá trị]]))</f>
        <v>713126.16</v>
      </c>
      <c r="Q964" s="18">
        <f t="shared" si="138"/>
        <v>0</v>
      </c>
      <c r="R964" s="55">
        <f>Table1[[#This Row],[Số còn phải thu ĐK]]+Table1[[#This Row],[Giá Trị HD sau CK]]-Table1[[#This Row],[Số tiền đã thu]]</f>
        <v>713126.16</v>
      </c>
      <c r="S964" s="56">
        <f>IF(Table1[[#This Row],[Ngày hóa đơn]]&lt;&gt;"",Table1[[#This Row],[Ngày hóa đơn]],Table1[[#This Row],[Ngày hạch toán]])</f>
        <v>45987</v>
      </c>
      <c r="T964" s="55"/>
      <c r="U964" s="56">
        <f>IF(Table1[[#This Row],[Ngày tính CN]]="","",S964+T964)</f>
        <v>45987</v>
      </c>
      <c r="V964" s="57">
        <f ca="1">IF(Table1[[#This Row],[Hạn thanh toán]]="","",IF((U964-NOW())&lt;0,0,(U964-NOW())))</f>
        <v>0</v>
      </c>
      <c r="W964" s="54"/>
      <c r="X964" s="65">
        <f t="shared" ca="1" si="134"/>
        <v>14.362421527781407</v>
      </c>
      <c r="Y964" s="109" t="str">
        <f t="shared" ca="1" si="139"/>
        <v>Nợ quá hạn 30 ngày</v>
      </c>
      <c r="Z964" s="254">
        <f>Table1[[#This Row],[Hạn thanh toán]]</f>
        <v>45987</v>
      </c>
      <c r="AA964" s="254">
        <f>Table1[[#This Row],[Ngày Thanh toán]]</f>
        <v>0</v>
      </c>
      <c r="AD964" s="3" t="str">
        <f>IF(Table1[[#This Row],[Mã khách hàng]]="","",VLOOKUP($A964,Ma_KH!$A:$Q,Ma_KH!O$1,0))</f>
        <v>EASY</v>
      </c>
      <c r="AE964" s="3" t="str">
        <f>IF(Table1[[#This Row],[Mã khách hàng]]="","",VLOOKUP($A964,Ma_KH!$A:$Q,Ma_KH!P$1,0))</f>
        <v>CÔNG TY CỔ PHẦN THƯƠNG MẠI VÀ DỊCH VỤ EASYMART</v>
      </c>
      <c r="AF964" s="58" t="str">
        <f>VLOOKUP(A964,Ma_KH!A:Q,Ma_KH!J$1,0)</f>
        <v>Đỗ Minh Quang</v>
      </c>
    </row>
    <row r="965" spans="1:32" s="58" customFormat="1" ht="16.5">
      <c r="A965" s="166" t="s">
        <v>112</v>
      </c>
      <c r="B965" s="166"/>
      <c r="C965" s="317">
        <v>45987</v>
      </c>
      <c r="D965" s="316" t="s">
        <v>18943</v>
      </c>
      <c r="E965" s="317">
        <v>45987</v>
      </c>
      <c r="F965" s="316" t="s">
        <v>18944</v>
      </c>
      <c r="G965" s="316" t="s">
        <v>18948</v>
      </c>
      <c r="H965" s="319">
        <v>223894</v>
      </c>
      <c r="I965" s="54">
        <f>IFERROR(ROUND((VLOOKUP(Table1[[#This Row],[Mã khách hàng]],Ty_Le!$A:$D,5,0)*5%),0),0)</f>
        <v>0</v>
      </c>
      <c r="J965" s="54">
        <f>(Table1[[#This Row],[Tiền hàng]]-Table1[[#This Row],[Tiền chiết khấu]])*8%</f>
        <v>17911.52</v>
      </c>
      <c r="K965" s="54">
        <f>Table1[[#This Row],[Tiền hàng]]-Table1[[#This Row],[Tiền chiết khấu]]+Table1[[#This Row],[Tiền VAT]]</f>
        <v>241805.52</v>
      </c>
      <c r="L965" s="55" t="s">
        <v>24</v>
      </c>
      <c r="M965" s="56"/>
      <c r="N965" s="55"/>
      <c r="O965" s="54">
        <f>IF(Table1[[#This Row],[Phân loại]]="Tồn đầu kỳ",Table1[[#This Row],[Tổng giá trị]],0)</f>
        <v>0</v>
      </c>
      <c r="P965" s="55">
        <f>IF(Table1[[#This Row],[Số còn phải thu ĐK]]&lt;&gt;0,0,IF(Table1[[#This Row],[Phân loại]]="Bán hàng",Table1[[#This Row],[Tổng giá trị]],-Table1[[#This Row],[Tổng giá trị]]))</f>
        <v>241805.52</v>
      </c>
      <c r="Q965" s="18">
        <f t="shared" si="138"/>
        <v>0</v>
      </c>
      <c r="R965" s="55">
        <f>Table1[[#This Row],[Số còn phải thu ĐK]]+Table1[[#This Row],[Giá Trị HD sau CK]]-Table1[[#This Row],[Số tiền đã thu]]</f>
        <v>241805.52</v>
      </c>
      <c r="S965" s="56">
        <f>IF(Table1[[#This Row],[Ngày hóa đơn]]&lt;&gt;"",Table1[[#This Row],[Ngày hóa đơn]],Table1[[#This Row],[Ngày hạch toán]])</f>
        <v>45987</v>
      </c>
      <c r="T965" s="55"/>
      <c r="U965" s="56">
        <f>IF(Table1[[#This Row],[Ngày tính CN]]="","",S965+T965)</f>
        <v>45987</v>
      </c>
      <c r="V965" s="57">
        <f ca="1">IF(Table1[[#This Row],[Hạn thanh toán]]="","",IF((U965-NOW())&lt;0,0,(U965-NOW())))</f>
        <v>0</v>
      </c>
      <c r="W965" s="54"/>
      <c r="X965" s="65">
        <f t="shared" ca="1" si="134"/>
        <v>14.362421527781407</v>
      </c>
      <c r="Y965" s="109" t="str">
        <f t="shared" ca="1" si="139"/>
        <v>Nợ quá hạn 30 ngày</v>
      </c>
      <c r="Z965" s="254">
        <f>Table1[[#This Row],[Hạn thanh toán]]</f>
        <v>45987</v>
      </c>
      <c r="AA965" s="254">
        <f>Table1[[#This Row],[Ngày Thanh toán]]</f>
        <v>0</v>
      </c>
      <c r="AD965" s="3" t="str">
        <f>IF(Table1[[#This Row],[Mã khách hàng]]="","",VLOOKUP($A965,Ma_KH!$A:$Q,Ma_KH!O$1,0))</f>
        <v>EASY</v>
      </c>
      <c r="AE965" s="3" t="str">
        <f>IF(Table1[[#This Row],[Mã khách hàng]]="","",VLOOKUP($A965,Ma_KH!$A:$Q,Ma_KH!P$1,0))</f>
        <v>CÔNG TY CỔ PHẦN THƯƠNG MẠI VÀ DỊCH VỤ EASYMART</v>
      </c>
      <c r="AF965" s="58" t="str">
        <f>VLOOKUP(A965,Ma_KH!A:Q,Ma_KH!J$1,0)</f>
        <v>Đỗ Minh Quang</v>
      </c>
    </row>
    <row r="966" spans="1:32" s="58" customFormat="1" ht="16.5">
      <c r="A966" s="166"/>
      <c r="B966" s="166"/>
      <c r="C966" s="161"/>
      <c r="D966" s="162"/>
      <c r="E966" s="161"/>
      <c r="F966" s="165"/>
      <c r="G966" s="45"/>
      <c r="H966" s="320"/>
      <c r="I966" s="54"/>
      <c r="J966" s="54"/>
      <c r="K966" s="54"/>
      <c r="L966" s="55"/>
      <c r="M966" s="56"/>
      <c r="N966" s="55"/>
      <c r="O966" s="54"/>
      <c r="P966" s="55"/>
      <c r="Q966" s="18"/>
      <c r="R966" s="55"/>
      <c r="S966" s="56"/>
      <c r="T966" s="55"/>
      <c r="U966" s="56"/>
      <c r="V966" s="57"/>
      <c r="W966" s="54"/>
      <c r="X966" s="65"/>
      <c r="Y966" s="109"/>
      <c r="Z966" s="254"/>
      <c r="AA966" s="254"/>
      <c r="AD966" s="3" t="str">
        <f>IF(Table1[[#This Row],[Mã khách hàng]]="","",VLOOKUP($A966,Ma_KH!$A:$Q,Ma_KH!O$1,0))</f>
        <v/>
      </c>
      <c r="AE966" s="3" t="str">
        <f>IF(Table1[[#This Row],[Mã khách hàng]]="","",VLOOKUP($A966,Ma_KH!$A:$Q,Ma_KH!P$1,0))</f>
        <v/>
      </c>
    </row>
    <row r="967" spans="1:32" s="58" customFormat="1" ht="16.5">
      <c r="A967" s="166"/>
      <c r="B967" s="166"/>
      <c r="C967" s="161"/>
      <c r="D967" s="162"/>
      <c r="E967" s="161"/>
      <c r="F967" s="165"/>
      <c r="G967" s="45"/>
      <c r="H967" s="320"/>
      <c r="I967" s="54"/>
      <c r="J967" s="54"/>
      <c r="K967" s="54"/>
      <c r="L967" s="55"/>
      <c r="M967" s="56"/>
      <c r="N967" s="55"/>
      <c r="O967" s="54"/>
      <c r="P967" s="55"/>
      <c r="Q967" s="18"/>
      <c r="R967" s="55"/>
      <c r="S967" s="56"/>
      <c r="T967" s="55"/>
      <c r="U967" s="56"/>
      <c r="V967" s="57"/>
      <c r="W967" s="54"/>
      <c r="X967" s="65"/>
      <c r="Y967" s="109"/>
      <c r="Z967" s="254"/>
      <c r="AA967" s="254"/>
      <c r="AD967" s="3" t="str">
        <f>IF(Table1[[#This Row],[Mã khách hàng]]="","",VLOOKUP($A967,Ma_KH!$A:$Q,Ma_KH!O$1,0))</f>
        <v/>
      </c>
      <c r="AE967" s="3" t="str">
        <f>IF(Table1[[#This Row],[Mã khách hàng]]="","",VLOOKUP($A967,Ma_KH!$A:$Q,Ma_KH!P$1,0))</f>
        <v/>
      </c>
    </row>
    <row r="968" spans="1:32" s="58" customFormat="1" ht="16.5">
      <c r="A968" s="166"/>
      <c r="B968" s="166"/>
      <c r="C968" s="161"/>
      <c r="D968" s="162"/>
      <c r="E968" s="161"/>
      <c r="F968" s="165"/>
      <c r="G968" s="45"/>
      <c r="H968" s="320"/>
      <c r="I968" s="54"/>
      <c r="J968" s="54"/>
      <c r="K968" s="54"/>
      <c r="L968" s="55"/>
      <c r="M968" s="56"/>
      <c r="N968" s="55"/>
      <c r="O968" s="54"/>
      <c r="P968" s="55"/>
      <c r="Q968" s="18"/>
      <c r="R968" s="55"/>
      <c r="S968" s="56"/>
      <c r="T968" s="55"/>
      <c r="U968" s="56"/>
      <c r="V968" s="57"/>
      <c r="W968" s="54"/>
      <c r="X968" s="65"/>
      <c r="Y968" s="109"/>
      <c r="Z968" s="254"/>
      <c r="AA968" s="254"/>
      <c r="AD968" s="3" t="str">
        <f>IF(Table1[[#This Row],[Mã khách hàng]]="","",VLOOKUP($A968,Ma_KH!$A:$Q,Ma_KH!O$1,0))</f>
        <v/>
      </c>
      <c r="AE968" s="3" t="str">
        <f>IF(Table1[[#This Row],[Mã khách hàng]]="","",VLOOKUP($A968,Ma_KH!$A:$Q,Ma_KH!P$1,0))</f>
        <v/>
      </c>
    </row>
    <row r="969" spans="1:32" s="58" customFormat="1" ht="16.5">
      <c r="A969" s="166"/>
      <c r="B969" s="166"/>
      <c r="C969" s="161"/>
      <c r="D969" s="162"/>
      <c r="E969" s="161"/>
      <c r="F969" s="165"/>
      <c r="G969" s="45"/>
      <c r="H969" s="320"/>
      <c r="I969" s="54"/>
      <c r="J969" s="54"/>
      <c r="K969" s="54"/>
      <c r="L969" s="55"/>
      <c r="M969" s="56"/>
      <c r="N969" s="55"/>
      <c r="O969" s="54"/>
      <c r="P969" s="55"/>
      <c r="Q969" s="18"/>
      <c r="R969" s="55"/>
      <c r="S969" s="56"/>
      <c r="T969" s="55"/>
      <c r="U969" s="56"/>
      <c r="V969" s="57"/>
      <c r="W969" s="54"/>
      <c r="X969" s="65"/>
      <c r="Y969" s="109"/>
      <c r="Z969" s="254"/>
      <c r="AA969" s="254"/>
      <c r="AD969" s="3" t="str">
        <f>IF(Table1[[#This Row],[Mã khách hàng]]="","",VLOOKUP($A969,Ma_KH!$A:$Q,Ma_KH!O$1,0))</f>
        <v/>
      </c>
      <c r="AE969" s="3" t="str">
        <f>IF(Table1[[#This Row],[Mã khách hàng]]="","",VLOOKUP($A969,Ma_KH!$A:$Q,Ma_KH!P$1,0))</f>
        <v/>
      </c>
    </row>
    <row r="970" spans="1:32" ht="16.5">
      <c r="A970" s="78" t="s">
        <v>113</v>
      </c>
      <c r="B970" s="78"/>
      <c r="C970" s="88">
        <v>45891</v>
      </c>
      <c r="D970" s="89" t="s">
        <v>1696</v>
      </c>
      <c r="E970" s="88">
        <v>45891</v>
      </c>
      <c r="F970" s="81"/>
      <c r="G970" s="73" t="s">
        <v>1697</v>
      </c>
      <c r="H970" s="69"/>
      <c r="I970" s="69">
        <v>0</v>
      </c>
      <c r="J970" s="69">
        <f>(Table1[[#This Row],[Tiền hàng]]-Table1[[#This Row],[Tiền chiết khấu]])*8%</f>
        <v>0</v>
      </c>
      <c r="K970" s="69">
        <v>50182</v>
      </c>
      <c r="L970" s="8" t="s">
        <v>17</v>
      </c>
      <c r="O970" s="69">
        <f>IF(Table1[[#This Row],[Phân loại]]="Tồn đầu kỳ",Table1[[#This Row],[Tổng giá trị]],0)</f>
        <v>0</v>
      </c>
      <c r="P970" s="8">
        <f>IF(Table1[[#This Row],[Số còn phải thu ĐK]]&lt;&gt;0,0,IF(Table1[[#This Row],[Phân loại]]="Bán hàng",Table1[[#This Row],[Tổng giá trị]],-Table1[[#This Row],[Tổng giá trị]]))</f>
        <v>-50182</v>
      </c>
      <c r="Q970" s="18">
        <f t="shared" si="135"/>
        <v>0</v>
      </c>
      <c r="R970" s="8">
        <f>Table1[[#This Row],[Số còn phải thu ĐK]]+Table1[[#This Row],[Giá Trị HD sau CK]]-Table1[[#This Row],[Số tiền đã thu]]</f>
        <v>-50182</v>
      </c>
      <c r="S970" s="7">
        <f>IF(Table1[[#This Row],[Ngày hóa đơn]]&lt;&gt;"",Table1[[#This Row],[Ngày hóa đơn]],Table1[[#This Row],[Ngày hạch toán]])</f>
        <v>45891</v>
      </c>
      <c r="T970" s="8"/>
      <c r="U970" s="7">
        <f>IF(Table1[[#This Row],[Ngày tính CN]]="","",S970+T970)</f>
        <v>45891</v>
      </c>
      <c r="V970" s="71">
        <f ca="1">IF(Table1[[#This Row],[Hạn thanh toán]]="","",IF((U970-NOW())&lt;0,0,(U970-NOW())))</f>
        <v>0</v>
      </c>
      <c r="W970" s="69"/>
      <c r="X970" s="65">
        <f t="shared" ca="1" si="134"/>
        <v>110.36242152778141</v>
      </c>
      <c r="Y970" s="65" t="str">
        <f t="shared" ca="1" si="136"/>
        <v>Nợ quá hạn từ 90 ngày đến 120 ngày</v>
      </c>
      <c r="Z970" s="250">
        <f>Table1[[#This Row],[Hạn thanh toán]]</f>
        <v>45891</v>
      </c>
      <c r="AA970" s="250">
        <f>Table1[[#This Row],[Ngày Thanh toán]]</f>
        <v>0</v>
      </c>
      <c r="AD970" s="3" t="str">
        <f>IF(Table1[[#This Row],[Mã khách hàng]]="","",VLOOKUP($A970,Ma_KH!$A:$Q,Ma_KH!O$1,0))</f>
        <v>EASY</v>
      </c>
      <c r="AE970" s="3" t="str">
        <f>IF(Table1[[#This Row],[Mã khách hàng]]="","",VLOOKUP($A970,Ma_KH!$A:$Q,Ma_KH!P$1,0))</f>
        <v>CÔNG TY CỔ PHẦN THƯƠNG MẠI VÀ DỊCH VỤ EASYMART</v>
      </c>
      <c r="AF970" s="3" t="str">
        <f>VLOOKUP(A970,Ma_KH!A:Q,Ma_KH!J$1,0)</f>
        <v>Đỗ Minh Quang</v>
      </c>
    </row>
    <row r="971" spans="1:32" ht="16.5">
      <c r="A971" s="78" t="s">
        <v>114</v>
      </c>
      <c r="B971" s="78" t="s">
        <v>1698</v>
      </c>
      <c r="C971" s="88">
        <v>45659</v>
      </c>
      <c r="D971" s="89" t="s">
        <v>1699</v>
      </c>
      <c r="E971" s="88">
        <v>45659</v>
      </c>
      <c r="F971" s="81" t="s">
        <v>1700</v>
      </c>
      <c r="G971" s="73" t="s">
        <v>1701</v>
      </c>
      <c r="H971" s="69">
        <v>1584340</v>
      </c>
      <c r="I971" s="69">
        <v>0</v>
      </c>
      <c r="J971" s="69">
        <f>(Table1[[#This Row],[Tiền hàng]]-Table1[[#This Row],[Tiền chiết khấu]])*8%</f>
        <v>126747.2</v>
      </c>
      <c r="K971" s="69">
        <v>1711087</v>
      </c>
      <c r="L971" s="8" t="s">
        <v>24</v>
      </c>
      <c r="M971" s="161">
        <v>45736</v>
      </c>
      <c r="N971" s="162" t="s">
        <v>4398</v>
      </c>
      <c r="O971" s="69">
        <f>IF(Table1[[#This Row],[Phân loại]]="Tồn đầu kỳ",Table1[[#This Row],[Tổng giá trị]],0)</f>
        <v>0</v>
      </c>
      <c r="P971" s="8">
        <f>IF(Table1[[#This Row],[Số còn phải thu ĐK]]&lt;&gt;0,0,IF(Table1[[#This Row],[Phân loại]]="Bán hàng",Table1[[#This Row],[Tổng giá trị]],-Table1[[#This Row],[Tổng giá trị]]))</f>
        <v>1711087</v>
      </c>
      <c r="Q971" s="18">
        <f t="shared" si="135"/>
        <v>1711087</v>
      </c>
      <c r="R971" s="8">
        <f>Table1[[#This Row],[Số còn phải thu ĐK]]+Table1[[#This Row],[Giá Trị HD sau CK]]-Table1[[#This Row],[Số tiền đã thu]]</f>
        <v>0</v>
      </c>
      <c r="S971" s="7">
        <f>IF(Table1[[#This Row],[Ngày hóa đơn]]&lt;&gt;"",Table1[[#This Row],[Ngày hóa đơn]],Table1[[#This Row],[Ngày hạch toán]])</f>
        <v>45659</v>
      </c>
      <c r="T971" s="8"/>
      <c r="U971" s="7">
        <f>IF(Table1[[#This Row],[Ngày tính CN]]="","",S971+T971)</f>
        <v>45659</v>
      </c>
      <c r="V971" s="71">
        <f ca="1">IF(Table1[[#This Row],[Hạn thanh toán]]="","",IF((U971-NOW())&lt;0,0,(U971-NOW())))</f>
        <v>0</v>
      </c>
      <c r="W971" s="69"/>
      <c r="X971" s="65" t="str">
        <f t="shared" ca="1" si="134"/>
        <v/>
      </c>
      <c r="Y971" s="65" t="str">
        <f t="shared" si="136"/>
        <v>Đã thanh toán</v>
      </c>
      <c r="Z971" s="250">
        <f>Table1[[#This Row],[Hạn thanh toán]]</f>
        <v>45659</v>
      </c>
      <c r="AA971" s="250">
        <f>Table1[[#This Row],[Ngày Thanh toán]]</f>
        <v>45736</v>
      </c>
      <c r="AD971" s="3" t="str">
        <f>IF(Table1[[#This Row],[Mã khách hàng]]="","",VLOOKUP($A971,Ma_KH!$A:$Q,Ma_KH!O$1,0))</f>
        <v>GTGT</v>
      </c>
      <c r="AE971" s="3" t="str">
        <f>IF(Table1[[#This Row],[Mã khách hàng]]="","",VLOOKUP($A971,Ma_KH!$A:$Q,Ma_KH!P$1,0))</f>
        <v>CÔNG TY TNHH GTGL VIỆT NAM</v>
      </c>
      <c r="AF971" s="3" t="str">
        <f>VLOOKUP(A971,Ma_KH!A:Q,Ma_KH!J$1,0)</f>
        <v>Đỗ Minh Quang</v>
      </c>
    </row>
    <row r="972" spans="1:32" ht="16.5">
      <c r="A972" s="78" t="s">
        <v>114</v>
      </c>
      <c r="B972" s="78" t="s">
        <v>1698</v>
      </c>
      <c r="C972" s="88">
        <v>45665</v>
      </c>
      <c r="D972" s="89" t="s">
        <v>1702</v>
      </c>
      <c r="E972" s="88">
        <v>45665</v>
      </c>
      <c r="F972" s="81" t="s">
        <v>1703</v>
      </c>
      <c r="G972" s="73" t="s">
        <v>1701</v>
      </c>
      <c r="H972" s="69">
        <v>1561065</v>
      </c>
      <c r="I972" s="69">
        <v>0</v>
      </c>
      <c r="J972" s="69">
        <f>(Table1[[#This Row],[Tiền hàng]]-Table1[[#This Row],[Tiền chiết khấu]])*8%</f>
        <v>124885.2</v>
      </c>
      <c r="K972" s="69">
        <v>1685950</v>
      </c>
      <c r="L972" s="8" t="s">
        <v>24</v>
      </c>
      <c r="M972" s="161">
        <v>45736</v>
      </c>
      <c r="N972" s="162" t="s">
        <v>4398</v>
      </c>
      <c r="O972" s="69">
        <f>IF(Table1[[#This Row],[Phân loại]]="Tồn đầu kỳ",Table1[[#This Row],[Tổng giá trị]],0)</f>
        <v>0</v>
      </c>
      <c r="P972" s="8">
        <f>IF(Table1[[#This Row],[Số còn phải thu ĐK]]&lt;&gt;0,0,IF(Table1[[#This Row],[Phân loại]]="Bán hàng",Table1[[#This Row],[Tổng giá trị]],-Table1[[#This Row],[Tổng giá trị]]))</f>
        <v>1685950</v>
      </c>
      <c r="Q972" s="18">
        <f t="shared" si="135"/>
        <v>1685950</v>
      </c>
      <c r="R972" s="8">
        <f>Table1[[#This Row],[Số còn phải thu ĐK]]+Table1[[#This Row],[Giá Trị HD sau CK]]-Table1[[#This Row],[Số tiền đã thu]]</f>
        <v>0</v>
      </c>
      <c r="S972" s="7">
        <f>IF(Table1[[#This Row],[Ngày hóa đơn]]&lt;&gt;"",Table1[[#This Row],[Ngày hóa đơn]],Table1[[#This Row],[Ngày hạch toán]])</f>
        <v>45665</v>
      </c>
      <c r="T972" s="8"/>
      <c r="U972" s="7">
        <f>IF(Table1[[#This Row],[Ngày tính CN]]="","",S972+T972)</f>
        <v>45665</v>
      </c>
      <c r="V972" s="71">
        <f ca="1">IF(Table1[[#This Row],[Hạn thanh toán]]="","",IF((U972-NOW())&lt;0,0,(U972-NOW())))</f>
        <v>0</v>
      </c>
      <c r="W972" s="69"/>
      <c r="X972" s="65" t="str">
        <f t="shared" ca="1" si="134"/>
        <v/>
      </c>
      <c r="Y972" s="65" t="str">
        <f t="shared" si="136"/>
        <v>Đã thanh toán</v>
      </c>
      <c r="Z972" s="250">
        <f>Table1[[#This Row],[Hạn thanh toán]]</f>
        <v>45665</v>
      </c>
      <c r="AA972" s="250">
        <f>Table1[[#This Row],[Ngày Thanh toán]]</f>
        <v>45736</v>
      </c>
      <c r="AD972" s="3" t="str">
        <f>IF(Table1[[#This Row],[Mã khách hàng]]="","",VLOOKUP($A972,Ma_KH!$A:$Q,Ma_KH!O$1,0))</f>
        <v>GTGT</v>
      </c>
      <c r="AE972" s="3" t="str">
        <f>IF(Table1[[#This Row],[Mã khách hàng]]="","",VLOOKUP($A972,Ma_KH!$A:$Q,Ma_KH!P$1,0))</f>
        <v>CÔNG TY TNHH GTGL VIỆT NAM</v>
      </c>
      <c r="AF972" s="3" t="str">
        <f>VLOOKUP(A972,Ma_KH!A:Q,Ma_KH!J$1,0)</f>
        <v>Đỗ Minh Quang</v>
      </c>
    </row>
    <row r="973" spans="1:32" ht="16.5">
      <c r="A973" s="78" t="s">
        <v>114</v>
      </c>
      <c r="B973" s="78" t="s">
        <v>1698</v>
      </c>
      <c r="C973" s="88">
        <v>45674</v>
      </c>
      <c r="D973" s="89" t="s">
        <v>1704</v>
      </c>
      <c r="E973" s="88">
        <v>45674</v>
      </c>
      <c r="F973" s="81" t="s">
        <v>1705</v>
      </c>
      <c r="G973" s="73" t="s">
        <v>1701</v>
      </c>
      <c r="H973" s="69">
        <v>3605095</v>
      </c>
      <c r="I973" s="69">
        <v>0</v>
      </c>
      <c r="J973" s="69">
        <f>(Table1[[#This Row],[Tiền hàng]]-Table1[[#This Row],[Tiền chiết khấu]])*8%</f>
        <v>288407.60000000003</v>
      </c>
      <c r="K973" s="69">
        <v>3893503</v>
      </c>
      <c r="L973" s="8" t="s">
        <v>24</v>
      </c>
      <c r="M973" s="161">
        <v>45736</v>
      </c>
      <c r="N973" s="162" t="s">
        <v>4398</v>
      </c>
      <c r="O973" s="69">
        <f>IF(Table1[[#This Row],[Phân loại]]="Tồn đầu kỳ",Table1[[#This Row],[Tổng giá trị]],0)</f>
        <v>0</v>
      </c>
      <c r="P973" s="8">
        <f>IF(Table1[[#This Row],[Số còn phải thu ĐK]]&lt;&gt;0,0,IF(Table1[[#This Row],[Phân loại]]="Bán hàng",Table1[[#This Row],[Tổng giá trị]],-Table1[[#This Row],[Tổng giá trị]]))</f>
        <v>3893503</v>
      </c>
      <c r="Q973" s="18">
        <f t="shared" si="135"/>
        <v>3893503</v>
      </c>
      <c r="R973" s="8">
        <f>Table1[[#This Row],[Số còn phải thu ĐK]]+Table1[[#This Row],[Giá Trị HD sau CK]]-Table1[[#This Row],[Số tiền đã thu]]</f>
        <v>0</v>
      </c>
      <c r="S973" s="7">
        <f>IF(Table1[[#This Row],[Ngày hóa đơn]]&lt;&gt;"",Table1[[#This Row],[Ngày hóa đơn]],Table1[[#This Row],[Ngày hạch toán]])</f>
        <v>45674</v>
      </c>
      <c r="T973" s="8"/>
      <c r="U973" s="7">
        <f>IF(Table1[[#This Row],[Ngày tính CN]]="","",S973+T973)</f>
        <v>45674</v>
      </c>
      <c r="V973" s="71">
        <f ca="1">IF(Table1[[#This Row],[Hạn thanh toán]]="","",IF((U973-NOW())&lt;0,0,(U973-NOW())))</f>
        <v>0</v>
      </c>
      <c r="W973" s="69"/>
      <c r="X973" s="65" t="str">
        <f t="shared" ca="1" si="134"/>
        <v/>
      </c>
      <c r="Y973" s="65" t="str">
        <f t="shared" si="136"/>
        <v>Đã thanh toán</v>
      </c>
      <c r="Z973" s="250">
        <f>Table1[[#This Row],[Hạn thanh toán]]</f>
        <v>45674</v>
      </c>
      <c r="AA973" s="250">
        <f>Table1[[#This Row],[Ngày Thanh toán]]</f>
        <v>45736</v>
      </c>
      <c r="AD973" s="3" t="str">
        <f>IF(Table1[[#This Row],[Mã khách hàng]]="","",VLOOKUP($A973,Ma_KH!$A:$Q,Ma_KH!O$1,0))</f>
        <v>GTGT</v>
      </c>
      <c r="AE973" s="3" t="str">
        <f>IF(Table1[[#This Row],[Mã khách hàng]]="","",VLOOKUP($A973,Ma_KH!$A:$Q,Ma_KH!P$1,0))</f>
        <v>CÔNG TY TNHH GTGL VIỆT NAM</v>
      </c>
      <c r="AF973" s="3" t="str">
        <f>VLOOKUP(A973,Ma_KH!A:Q,Ma_KH!J$1,0)</f>
        <v>Đỗ Minh Quang</v>
      </c>
    </row>
    <row r="974" spans="1:32" ht="16.5">
      <c r="A974" s="78" t="s">
        <v>114</v>
      </c>
      <c r="B974" s="78" t="s">
        <v>1698</v>
      </c>
      <c r="C974" s="88">
        <v>45693</v>
      </c>
      <c r="D974" s="89" t="s">
        <v>1706</v>
      </c>
      <c r="E974" s="88">
        <v>45693</v>
      </c>
      <c r="F974" s="81" t="s">
        <v>1707</v>
      </c>
      <c r="G974" s="73" t="s">
        <v>1701</v>
      </c>
      <c r="H974" s="69">
        <v>1245588</v>
      </c>
      <c r="I974" s="69">
        <v>0</v>
      </c>
      <c r="J974" s="69">
        <f>(Table1[[#This Row],[Tiền hàng]]-Table1[[#This Row],[Tiền chiết khấu]])*8%</f>
        <v>99647.040000000008</v>
      </c>
      <c r="K974" s="69">
        <v>1345235</v>
      </c>
      <c r="L974" s="8" t="s">
        <v>24</v>
      </c>
      <c r="M974" s="161">
        <v>45736</v>
      </c>
      <c r="N974" s="162" t="s">
        <v>4398</v>
      </c>
      <c r="O974" s="69">
        <f>IF(Table1[[#This Row],[Phân loại]]="Tồn đầu kỳ",Table1[[#This Row],[Tổng giá trị]],0)</f>
        <v>0</v>
      </c>
      <c r="P974" s="8">
        <f>IF(Table1[[#This Row],[Số còn phải thu ĐK]]&lt;&gt;0,0,IF(Table1[[#This Row],[Phân loại]]="Bán hàng",Table1[[#This Row],[Tổng giá trị]],-Table1[[#This Row],[Tổng giá trị]]))</f>
        <v>1345235</v>
      </c>
      <c r="Q974" s="18">
        <f t="shared" si="135"/>
        <v>1345235</v>
      </c>
      <c r="R974" s="8">
        <f>Table1[[#This Row],[Số còn phải thu ĐK]]+Table1[[#This Row],[Giá Trị HD sau CK]]-Table1[[#This Row],[Số tiền đã thu]]</f>
        <v>0</v>
      </c>
      <c r="S974" s="7">
        <f>IF(Table1[[#This Row],[Ngày hóa đơn]]&lt;&gt;"",Table1[[#This Row],[Ngày hóa đơn]],Table1[[#This Row],[Ngày hạch toán]])</f>
        <v>45693</v>
      </c>
      <c r="T974" s="8"/>
      <c r="U974" s="7">
        <f>IF(Table1[[#This Row],[Ngày tính CN]]="","",S974+T974)</f>
        <v>45693</v>
      </c>
      <c r="V974" s="71">
        <f ca="1">IF(Table1[[#This Row],[Hạn thanh toán]]="","",IF((U974-NOW())&lt;0,0,(U974-NOW())))</f>
        <v>0</v>
      </c>
      <c r="W974" s="69"/>
      <c r="X974" s="65" t="str">
        <f t="shared" ca="1" si="134"/>
        <v/>
      </c>
      <c r="Y974" s="65" t="str">
        <f t="shared" si="136"/>
        <v>Đã thanh toán</v>
      </c>
      <c r="Z974" s="250">
        <f>Table1[[#This Row],[Hạn thanh toán]]</f>
        <v>45693</v>
      </c>
      <c r="AA974" s="250">
        <f>Table1[[#This Row],[Ngày Thanh toán]]</f>
        <v>45736</v>
      </c>
      <c r="AD974" s="3" t="str">
        <f>IF(Table1[[#This Row],[Mã khách hàng]]="","",VLOOKUP($A974,Ma_KH!$A:$Q,Ma_KH!O$1,0))</f>
        <v>GTGT</v>
      </c>
      <c r="AE974" s="3" t="str">
        <f>IF(Table1[[#This Row],[Mã khách hàng]]="","",VLOOKUP($A974,Ma_KH!$A:$Q,Ma_KH!P$1,0))</f>
        <v>CÔNG TY TNHH GTGL VIỆT NAM</v>
      </c>
      <c r="AF974" s="3" t="str">
        <f>VLOOKUP(A974,Ma_KH!A:Q,Ma_KH!J$1,0)</f>
        <v>Đỗ Minh Quang</v>
      </c>
    </row>
    <row r="975" spans="1:32" ht="16.5">
      <c r="A975" s="78" t="s">
        <v>114</v>
      </c>
      <c r="B975" s="78" t="s">
        <v>1698</v>
      </c>
      <c r="C975" s="88">
        <v>45709</v>
      </c>
      <c r="D975" s="89" t="s">
        <v>1708</v>
      </c>
      <c r="E975" s="88">
        <v>45709</v>
      </c>
      <c r="F975" s="81" t="s">
        <v>1709</v>
      </c>
      <c r="G975" s="73" t="s">
        <v>1701</v>
      </c>
      <c r="H975" s="69">
        <v>925740</v>
      </c>
      <c r="I975" s="69">
        <v>0</v>
      </c>
      <c r="J975" s="69">
        <f>(Table1[[#This Row],[Tiền hàng]]-Table1[[#This Row],[Tiền chiết khấu]])*8%</f>
        <v>74059.199999999997</v>
      </c>
      <c r="K975" s="69">
        <v>999799</v>
      </c>
      <c r="L975" s="8" t="s">
        <v>24</v>
      </c>
      <c r="M975" s="161">
        <v>45736</v>
      </c>
      <c r="N975" s="162" t="s">
        <v>4398</v>
      </c>
      <c r="O975" s="69">
        <f>IF(Table1[[#This Row],[Phân loại]]="Tồn đầu kỳ",Table1[[#This Row],[Tổng giá trị]],0)</f>
        <v>0</v>
      </c>
      <c r="P975" s="8">
        <f>IF(Table1[[#This Row],[Số còn phải thu ĐK]]&lt;&gt;0,0,IF(Table1[[#This Row],[Phân loại]]="Bán hàng",Table1[[#This Row],[Tổng giá trị]],-Table1[[#This Row],[Tổng giá trị]]))</f>
        <v>999799</v>
      </c>
      <c r="Q975" s="18">
        <f t="shared" si="135"/>
        <v>999799</v>
      </c>
      <c r="R975" s="8">
        <f>Table1[[#This Row],[Số còn phải thu ĐK]]+Table1[[#This Row],[Giá Trị HD sau CK]]-Table1[[#This Row],[Số tiền đã thu]]</f>
        <v>0</v>
      </c>
      <c r="S975" s="7">
        <f>IF(Table1[[#This Row],[Ngày hóa đơn]]&lt;&gt;"",Table1[[#This Row],[Ngày hóa đơn]],Table1[[#This Row],[Ngày hạch toán]])</f>
        <v>45709</v>
      </c>
      <c r="T975" s="8"/>
      <c r="U975" s="7">
        <f>IF(Table1[[#This Row],[Ngày tính CN]]="","",S975+T975)</f>
        <v>45709</v>
      </c>
      <c r="V975" s="71">
        <f ca="1">IF(Table1[[#This Row],[Hạn thanh toán]]="","",IF((U975-NOW())&lt;0,0,(U975-NOW())))</f>
        <v>0</v>
      </c>
      <c r="W975" s="69"/>
      <c r="X975" s="65" t="str">
        <f t="shared" ca="1" si="134"/>
        <v/>
      </c>
      <c r="Y975" s="65" t="str">
        <f t="shared" si="136"/>
        <v>Đã thanh toán</v>
      </c>
      <c r="Z975" s="250">
        <f>Table1[[#This Row],[Hạn thanh toán]]</f>
        <v>45709</v>
      </c>
      <c r="AA975" s="250">
        <f>Table1[[#This Row],[Ngày Thanh toán]]</f>
        <v>45736</v>
      </c>
      <c r="AD975" s="3" t="str">
        <f>IF(Table1[[#This Row],[Mã khách hàng]]="","",VLOOKUP($A975,Ma_KH!$A:$Q,Ma_KH!O$1,0))</f>
        <v>GTGT</v>
      </c>
      <c r="AE975" s="3" t="str">
        <f>IF(Table1[[#This Row],[Mã khách hàng]]="","",VLOOKUP($A975,Ma_KH!$A:$Q,Ma_KH!P$1,0))</f>
        <v>CÔNG TY TNHH GTGL VIỆT NAM</v>
      </c>
      <c r="AF975" s="3" t="str">
        <f>VLOOKUP(A975,Ma_KH!A:Q,Ma_KH!J$1,0)</f>
        <v>Đỗ Minh Quang</v>
      </c>
    </row>
    <row r="976" spans="1:32" ht="16.5">
      <c r="A976" s="78" t="s">
        <v>114</v>
      </c>
      <c r="B976" s="78" t="s">
        <v>1698</v>
      </c>
      <c r="C976" s="88">
        <v>45714</v>
      </c>
      <c r="D976" s="89" t="s">
        <v>1710</v>
      </c>
      <c r="E976" s="88">
        <v>45714</v>
      </c>
      <c r="F976" s="81" t="s">
        <v>1711</v>
      </c>
      <c r="G976" s="73" t="s">
        <v>1701</v>
      </c>
      <c r="H976" s="69">
        <v>1106350</v>
      </c>
      <c r="I976" s="69">
        <v>0</v>
      </c>
      <c r="J976" s="69">
        <f>(Table1[[#This Row],[Tiền hàng]]-Table1[[#This Row],[Tiền chiết khấu]])*8%</f>
        <v>88508</v>
      </c>
      <c r="K976" s="69">
        <v>1194858</v>
      </c>
      <c r="L976" s="8" t="s">
        <v>24</v>
      </c>
      <c r="M976" s="161">
        <v>45797</v>
      </c>
      <c r="N976" s="162" t="s">
        <v>4406</v>
      </c>
      <c r="O976" s="69">
        <f>IF(Table1[[#This Row],[Phân loại]]="Tồn đầu kỳ",Table1[[#This Row],[Tổng giá trị]],0)</f>
        <v>0</v>
      </c>
      <c r="P976" s="8">
        <f>IF(Table1[[#This Row],[Số còn phải thu ĐK]]&lt;&gt;0,0,IF(Table1[[#This Row],[Phân loại]]="Bán hàng",Table1[[#This Row],[Tổng giá trị]],-Table1[[#This Row],[Tổng giá trị]]))</f>
        <v>1194858</v>
      </c>
      <c r="Q976" s="18">
        <f t="shared" si="135"/>
        <v>1194858</v>
      </c>
      <c r="R976" s="8">
        <f>Table1[[#This Row],[Số còn phải thu ĐK]]+Table1[[#This Row],[Giá Trị HD sau CK]]-Table1[[#This Row],[Số tiền đã thu]]</f>
        <v>0</v>
      </c>
      <c r="S976" s="7">
        <f>IF(Table1[[#This Row],[Ngày hóa đơn]]&lt;&gt;"",Table1[[#This Row],[Ngày hóa đơn]],Table1[[#This Row],[Ngày hạch toán]])</f>
        <v>45714</v>
      </c>
      <c r="T976" s="8"/>
      <c r="U976" s="7">
        <f>IF(Table1[[#This Row],[Ngày tính CN]]="","",S976+T976)</f>
        <v>45714</v>
      </c>
      <c r="V976" s="71">
        <f ca="1">IF(Table1[[#This Row],[Hạn thanh toán]]="","",IF((U976-NOW())&lt;0,0,(U976-NOW())))</f>
        <v>0</v>
      </c>
      <c r="W976" s="69"/>
      <c r="X976" s="65" t="str">
        <f t="shared" ref="X976:X1039" ca="1" si="140">IF(OR($U976="",$R976=0),"",IF((U$4-NOW())&lt;0,-($U976-NOW()),0))</f>
        <v/>
      </c>
      <c r="Y976" s="65" t="str">
        <f t="shared" si="136"/>
        <v>Đã thanh toán</v>
      </c>
      <c r="Z976" s="250">
        <f>Table1[[#This Row],[Hạn thanh toán]]</f>
        <v>45714</v>
      </c>
      <c r="AA976" s="250">
        <f>Table1[[#This Row],[Ngày Thanh toán]]</f>
        <v>45797</v>
      </c>
      <c r="AD976" s="3" t="str">
        <f>IF(Table1[[#This Row],[Mã khách hàng]]="","",VLOOKUP($A976,Ma_KH!$A:$Q,Ma_KH!O$1,0))</f>
        <v>GTGT</v>
      </c>
      <c r="AE976" s="3" t="str">
        <f>IF(Table1[[#This Row],[Mã khách hàng]]="","",VLOOKUP($A976,Ma_KH!$A:$Q,Ma_KH!P$1,0))</f>
        <v>CÔNG TY TNHH GTGL VIỆT NAM</v>
      </c>
      <c r="AF976" s="3" t="str">
        <f>VLOOKUP(A976,Ma_KH!A:Q,Ma_KH!J$1,0)</f>
        <v>Đỗ Minh Quang</v>
      </c>
    </row>
    <row r="977" spans="1:32" ht="16.5">
      <c r="A977" s="78" t="s">
        <v>114</v>
      </c>
      <c r="B977" s="78" t="s">
        <v>1698</v>
      </c>
      <c r="C977" s="88">
        <v>45728</v>
      </c>
      <c r="D977" s="89" t="s">
        <v>1712</v>
      </c>
      <c r="E977" s="88">
        <v>45728</v>
      </c>
      <c r="F977" s="81" t="s">
        <v>1713</v>
      </c>
      <c r="G977" s="73" t="s">
        <v>1701</v>
      </c>
      <c r="H977" s="69">
        <v>623260</v>
      </c>
      <c r="I977" s="69">
        <v>0</v>
      </c>
      <c r="J977" s="69">
        <f>(Table1[[#This Row],[Tiền hàng]]-Table1[[#This Row],[Tiền chiết khấu]])*8%</f>
        <v>49860.800000000003</v>
      </c>
      <c r="K977" s="69">
        <v>673121</v>
      </c>
      <c r="L977" s="8" t="s">
        <v>24</v>
      </c>
      <c r="M977" s="161">
        <v>45797</v>
      </c>
      <c r="N977" s="162" t="s">
        <v>4406</v>
      </c>
      <c r="O977" s="69">
        <f>IF(Table1[[#This Row],[Phân loại]]="Tồn đầu kỳ",Table1[[#This Row],[Tổng giá trị]],0)</f>
        <v>0</v>
      </c>
      <c r="P977" s="8">
        <f>IF(Table1[[#This Row],[Số còn phải thu ĐK]]&lt;&gt;0,0,IF(Table1[[#This Row],[Phân loại]]="Bán hàng",Table1[[#This Row],[Tổng giá trị]],-Table1[[#This Row],[Tổng giá trị]]))</f>
        <v>673121</v>
      </c>
      <c r="Q977" s="18">
        <f t="shared" si="135"/>
        <v>673121</v>
      </c>
      <c r="R977" s="8">
        <f>Table1[[#This Row],[Số còn phải thu ĐK]]+Table1[[#This Row],[Giá Trị HD sau CK]]-Table1[[#This Row],[Số tiền đã thu]]</f>
        <v>0</v>
      </c>
      <c r="S977" s="7">
        <f>IF(Table1[[#This Row],[Ngày hóa đơn]]&lt;&gt;"",Table1[[#This Row],[Ngày hóa đơn]],Table1[[#This Row],[Ngày hạch toán]])</f>
        <v>45728</v>
      </c>
      <c r="T977" s="8"/>
      <c r="U977" s="7">
        <f>IF(Table1[[#This Row],[Ngày tính CN]]="","",S977+T977)</f>
        <v>45728</v>
      </c>
      <c r="V977" s="71">
        <f ca="1">IF(Table1[[#This Row],[Hạn thanh toán]]="","",IF((U977-NOW())&lt;0,0,(U977-NOW())))</f>
        <v>0</v>
      </c>
      <c r="W977" s="69"/>
      <c r="X977" s="65" t="str">
        <f t="shared" ca="1" si="140"/>
        <v/>
      </c>
      <c r="Y977" s="65" t="str">
        <f t="shared" si="136"/>
        <v>Đã thanh toán</v>
      </c>
      <c r="Z977" s="250">
        <f>Table1[[#This Row],[Hạn thanh toán]]</f>
        <v>45728</v>
      </c>
      <c r="AA977" s="250">
        <f>Table1[[#This Row],[Ngày Thanh toán]]</f>
        <v>45797</v>
      </c>
      <c r="AD977" s="3" t="str">
        <f>IF(Table1[[#This Row],[Mã khách hàng]]="","",VLOOKUP($A977,Ma_KH!$A:$Q,Ma_KH!O$1,0))</f>
        <v>GTGT</v>
      </c>
      <c r="AE977" s="3" t="str">
        <f>IF(Table1[[#This Row],[Mã khách hàng]]="","",VLOOKUP($A977,Ma_KH!$A:$Q,Ma_KH!P$1,0))</f>
        <v>CÔNG TY TNHH GTGL VIỆT NAM</v>
      </c>
      <c r="AF977" s="3" t="str">
        <f>VLOOKUP(A977,Ma_KH!A:Q,Ma_KH!J$1,0)</f>
        <v>Đỗ Minh Quang</v>
      </c>
    </row>
    <row r="978" spans="1:32" ht="16.5">
      <c r="A978" s="78" t="s">
        <v>114</v>
      </c>
      <c r="B978" s="78" t="s">
        <v>1698</v>
      </c>
      <c r="C978" s="88">
        <v>45756</v>
      </c>
      <c r="D978" s="89" t="s">
        <v>1714</v>
      </c>
      <c r="E978" s="88">
        <v>45756</v>
      </c>
      <c r="F978" s="81" t="s">
        <v>1715</v>
      </c>
      <c r="G978" s="73" t="s">
        <v>1701</v>
      </c>
      <c r="H978" s="69">
        <v>1216605</v>
      </c>
      <c r="I978" s="69">
        <v>0</v>
      </c>
      <c r="J978" s="69">
        <f>(Table1[[#This Row],[Tiền hàng]]-Table1[[#This Row],[Tiền chiết khấu]])*8%</f>
        <v>97328.400000000009</v>
      </c>
      <c r="K978" s="69">
        <v>1313933</v>
      </c>
      <c r="L978" s="8" t="s">
        <v>24</v>
      </c>
      <c r="M978" s="161">
        <v>45828</v>
      </c>
      <c r="N978" s="162" t="s">
        <v>4407</v>
      </c>
      <c r="O978" s="69">
        <f>IF(Table1[[#This Row],[Phân loại]]="Tồn đầu kỳ",Table1[[#This Row],[Tổng giá trị]],0)</f>
        <v>0</v>
      </c>
      <c r="P978" s="8">
        <f>IF(Table1[[#This Row],[Số còn phải thu ĐK]]&lt;&gt;0,0,IF(Table1[[#This Row],[Phân loại]]="Bán hàng",Table1[[#This Row],[Tổng giá trị]],-Table1[[#This Row],[Tổng giá trị]]))</f>
        <v>1313933</v>
      </c>
      <c r="Q978" s="18">
        <f t="shared" si="135"/>
        <v>1313933</v>
      </c>
      <c r="R978" s="8">
        <f>Table1[[#This Row],[Số còn phải thu ĐK]]+Table1[[#This Row],[Giá Trị HD sau CK]]-Table1[[#This Row],[Số tiền đã thu]]</f>
        <v>0</v>
      </c>
      <c r="S978" s="7">
        <f>IF(Table1[[#This Row],[Ngày hóa đơn]]&lt;&gt;"",Table1[[#This Row],[Ngày hóa đơn]],Table1[[#This Row],[Ngày hạch toán]])</f>
        <v>45756</v>
      </c>
      <c r="T978" s="8"/>
      <c r="U978" s="7">
        <f>IF(Table1[[#This Row],[Ngày tính CN]]="","",S978+T978)</f>
        <v>45756</v>
      </c>
      <c r="V978" s="71">
        <f ca="1">IF(Table1[[#This Row],[Hạn thanh toán]]="","",IF((U978-NOW())&lt;0,0,(U978-NOW())))</f>
        <v>0</v>
      </c>
      <c r="W978" s="69"/>
      <c r="X978" s="65" t="str">
        <f t="shared" ca="1" si="140"/>
        <v/>
      </c>
      <c r="Y978" s="65" t="str">
        <f t="shared" si="136"/>
        <v>Đã thanh toán</v>
      </c>
      <c r="Z978" s="250">
        <f>Table1[[#This Row],[Hạn thanh toán]]</f>
        <v>45756</v>
      </c>
      <c r="AA978" s="250">
        <f>Table1[[#This Row],[Ngày Thanh toán]]</f>
        <v>45828</v>
      </c>
      <c r="AD978" s="3" t="str">
        <f>IF(Table1[[#This Row],[Mã khách hàng]]="","",VLOOKUP($A978,Ma_KH!$A:$Q,Ma_KH!O$1,0))</f>
        <v>GTGT</v>
      </c>
      <c r="AE978" s="3" t="str">
        <f>IF(Table1[[#This Row],[Mã khách hàng]]="","",VLOOKUP($A978,Ma_KH!$A:$Q,Ma_KH!P$1,0))</f>
        <v>CÔNG TY TNHH GTGL VIỆT NAM</v>
      </c>
      <c r="AF978" s="3" t="str">
        <f>VLOOKUP(A978,Ma_KH!A:Q,Ma_KH!J$1,0)</f>
        <v>Đỗ Minh Quang</v>
      </c>
    </row>
    <row r="979" spans="1:32" ht="16.5">
      <c r="A979" s="78" t="s">
        <v>114</v>
      </c>
      <c r="B979" s="78" t="s">
        <v>1698</v>
      </c>
      <c r="C979" s="88">
        <v>45763</v>
      </c>
      <c r="D979" s="89" t="s">
        <v>1716</v>
      </c>
      <c r="E979" s="88">
        <v>45763</v>
      </c>
      <c r="F979" s="81" t="s">
        <v>1717</v>
      </c>
      <c r="G979" s="73" t="s">
        <v>1701</v>
      </c>
      <c r="H979" s="69">
        <v>994755</v>
      </c>
      <c r="I979" s="69">
        <v>0</v>
      </c>
      <c r="J979" s="69">
        <f>(Table1[[#This Row],[Tiền hàng]]-Table1[[#This Row],[Tiền chiết khấu]])*8%</f>
        <v>79580.400000000009</v>
      </c>
      <c r="K979" s="69">
        <v>1074335</v>
      </c>
      <c r="L979" s="8" t="s">
        <v>24</v>
      </c>
      <c r="M979" s="161">
        <v>45828</v>
      </c>
      <c r="N979" s="162" t="s">
        <v>4407</v>
      </c>
      <c r="O979" s="69">
        <f>IF(Table1[[#This Row],[Phân loại]]="Tồn đầu kỳ",Table1[[#This Row],[Tổng giá trị]],0)</f>
        <v>0</v>
      </c>
      <c r="P979" s="8">
        <f>IF(Table1[[#This Row],[Số còn phải thu ĐK]]&lt;&gt;0,0,IF(Table1[[#This Row],[Phân loại]]="Bán hàng",Table1[[#This Row],[Tổng giá trị]],-Table1[[#This Row],[Tổng giá trị]]))</f>
        <v>1074335</v>
      </c>
      <c r="Q979" s="18">
        <f t="shared" si="135"/>
        <v>1074335</v>
      </c>
      <c r="R979" s="8">
        <f>Table1[[#This Row],[Số còn phải thu ĐK]]+Table1[[#This Row],[Giá Trị HD sau CK]]-Table1[[#This Row],[Số tiền đã thu]]</f>
        <v>0</v>
      </c>
      <c r="S979" s="7">
        <f>IF(Table1[[#This Row],[Ngày hóa đơn]]&lt;&gt;"",Table1[[#This Row],[Ngày hóa đơn]],Table1[[#This Row],[Ngày hạch toán]])</f>
        <v>45763</v>
      </c>
      <c r="T979" s="8"/>
      <c r="U979" s="7">
        <f>IF(Table1[[#This Row],[Ngày tính CN]]="","",S979+T979)</f>
        <v>45763</v>
      </c>
      <c r="V979" s="71">
        <f ca="1">IF(Table1[[#This Row],[Hạn thanh toán]]="","",IF((U979-NOW())&lt;0,0,(U979-NOW())))</f>
        <v>0</v>
      </c>
      <c r="W979" s="69"/>
      <c r="X979" s="65" t="str">
        <f t="shared" ca="1" si="140"/>
        <v/>
      </c>
      <c r="Y979" s="65" t="str">
        <f t="shared" si="136"/>
        <v>Đã thanh toán</v>
      </c>
      <c r="Z979" s="250">
        <f>Table1[[#This Row],[Hạn thanh toán]]</f>
        <v>45763</v>
      </c>
      <c r="AA979" s="250">
        <f>Table1[[#This Row],[Ngày Thanh toán]]</f>
        <v>45828</v>
      </c>
      <c r="AD979" s="3" t="str">
        <f>IF(Table1[[#This Row],[Mã khách hàng]]="","",VLOOKUP($A979,Ma_KH!$A:$Q,Ma_KH!O$1,0))</f>
        <v>GTGT</v>
      </c>
      <c r="AE979" s="3" t="str">
        <f>IF(Table1[[#This Row],[Mã khách hàng]]="","",VLOOKUP($A979,Ma_KH!$A:$Q,Ma_KH!P$1,0))</f>
        <v>CÔNG TY TNHH GTGL VIỆT NAM</v>
      </c>
      <c r="AF979" s="3" t="str">
        <f>VLOOKUP(A979,Ma_KH!A:Q,Ma_KH!J$1,0)</f>
        <v>Đỗ Minh Quang</v>
      </c>
    </row>
    <row r="980" spans="1:32" ht="16.5">
      <c r="A980" s="78" t="s">
        <v>114</v>
      </c>
      <c r="B980" s="78" t="s">
        <v>1698</v>
      </c>
      <c r="C980" s="88">
        <v>45784</v>
      </c>
      <c r="D980" s="89" t="s">
        <v>1718</v>
      </c>
      <c r="E980" s="88">
        <v>45784</v>
      </c>
      <c r="F980" s="81" t="s">
        <v>1719</v>
      </c>
      <c r="G980" s="73" t="s">
        <v>1701</v>
      </c>
      <c r="H980" s="69">
        <v>557802</v>
      </c>
      <c r="I980" s="69">
        <v>0</v>
      </c>
      <c r="J980" s="69">
        <f>(Table1[[#This Row],[Tiền hàng]]-Table1[[#This Row],[Tiền chiết khấu]])*8%</f>
        <v>44624.160000000003</v>
      </c>
      <c r="K980" s="69">
        <v>602426</v>
      </c>
      <c r="L980" s="8" t="s">
        <v>24</v>
      </c>
      <c r="M980" s="161">
        <v>45868</v>
      </c>
      <c r="N980" s="162" t="s">
        <v>4408</v>
      </c>
      <c r="O980" s="69">
        <f>IF(Table1[[#This Row],[Phân loại]]="Tồn đầu kỳ",Table1[[#This Row],[Tổng giá trị]],0)</f>
        <v>0</v>
      </c>
      <c r="P980" s="8">
        <f>IF(Table1[[#This Row],[Số còn phải thu ĐK]]&lt;&gt;0,0,IF(Table1[[#This Row],[Phân loại]]="Bán hàng",Table1[[#This Row],[Tổng giá trị]],-Table1[[#This Row],[Tổng giá trị]]))</f>
        <v>602426</v>
      </c>
      <c r="Q980" s="18">
        <f t="shared" si="135"/>
        <v>602426</v>
      </c>
      <c r="R980" s="8">
        <f>Table1[[#This Row],[Số còn phải thu ĐK]]+Table1[[#This Row],[Giá Trị HD sau CK]]-Table1[[#This Row],[Số tiền đã thu]]</f>
        <v>0</v>
      </c>
      <c r="S980" s="7">
        <f>IF(Table1[[#This Row],[Ngày hóa đơn]]&lt;&gt;"",Table1[[#This Row],[Ngày hóa đơn]],Table1[[#This Row],[Ngày hạch toán]])</f>
        <v>45784</v>
      </c>
      <c r="T980" s="8"/>
      <c r="U980" s="7">
        <f>IF(Table1[[#This Row],[Ngày tính CN]]="","",S980+T980)</f>
        <v>45784</v>
      </c>
      <c r="V980" s="71">
        <f ca="1">IF(Table1[[#This Row],[Hạn thanh toán]]="","",IF((U980-NOW())&lt;0,0,(U980-NOW())))</f>
        <v>0</v>
      </c>
      <c r="W980" s="69"/>
      <c r="X980" s="65" t="str">
        <f t="shared" ca="1" si="140"/>
        <v/>
      </c>
      <c r="Y980" s="65" t="str">
        <f t="shared" si="136"/>
        <v>Đã thanh toán</v>
      </c>
      <c r="Z980" s="250">
        <f>Table1[[#This Row],[Hạn thanh toán]]</f>
        <v>45784</v>
      </c>
      <c r="AA980" s="250">
        <f>Table1[[#This Row],[Ngày Thanh toán]]</f>
        <v>45868</v>
      </c>
      <c r="AD980" s="3" t="str">
        <f>IF(Table1[[#This Row],[Mã khách hàng]]="","",VLOOKUP($A980,Ma_KH!$A:$Q,Ma_KH!O$1,0))</f>
        <v>GTGT</v>
      </c>
      <c r="AE980" s="3" t="str">
        <f>IF(Table1[[#This Row],[Mã khách hàng]]="","",VLOOKUP($A980,Ma_KH!$A:$Q,Ma_KH!P$1,0))</f>
        <v>CÔNG TY TNHH GTGL VIỆT NAM</v>
      </c>
      <c r="AF980" s="3" t="str">
        <f>VLOOKUP(A980,Ma_KH!A:Q,Ma_KH!J$1,0)</f>
        <v>Đỗ Minh Quang</v>
      </c>
    </row>
    <row r="981" spans="1:32" ht="16.5">
      <c r="A981" s="78" t="s">
        <v>114</v>
      </c>
      <c r="B981" s="78" t="s">
        <v>1698</v>
      </c>
      <c r="C981" s="88">
        <v>45797</v>
      </c>
      <c r="D981" s="89" t="s">
        <v>1720</v>
      </c>
      <c r="E981" s="88">
        <v>45797</v>
      </c>
      <c r="F981" s="81" t="s">
        <v>1721</v>
      </c>
      <c r="G981" s="73" t="s">
        <v>1701</v>
      </c>
      <c r="H981" s="69">
        <v>752130</v>
      </c>
      <c r="I981" s="69">
        <v>0</v>
      </c>
      <c r="J981" s="69">
        <f>(Table1[[#This Row],[Tiền hàng]]-Table1[[#This Row],[Tiền chiết khấu]])*8%</f>
        <v>60170.400000000001</v>
      </c>
      <c r="K981" s="69">
        <v>812300</v>
      </c>
      <c r="L981" s="8" t="s">
        <v>24</v>
      </c>
      <c r="M981" s="161">
        <v>45868</v>
      </c>
      <c r="N981" s="162" t="s">
        <v>4408</v>
      </c>
      <c r="O981" s="69">
        <f>IF(Table1[[#This Row],[Phân loại]]="Tồn đầu kỳ",Table1[[#This Row],[Tổng giá trị]],0)</f>
        <v>0</v>
      </c>
      <c r="P981" s="8">
        <f>IF(Table1[[#This Row],[Số còn phải thu ĐK]]&lt;&gt;0,0,IF(Table1[[#This Row],[Phân loại]]="Bán hàng",Table1[[#This Row],[Tổng giá trị]],-Table1[[#This Row],[Tổng giá trị]]))</f>
        <v>812300</v>
      </c>
      <c r="Q981" s="18">
        <f t="shared" si="135"/>
        <v>812300</v>
      </c>
      <c r="R981" s="8">
        <f>Table1[[#This Row],[Số còn phải thu ĐK]]+Table1[[#This Row],[Giá Trị HD sau CK]]-Table1[[#This Row],[Số tiền đã thu]]</f>
        <v>0</v>
      </c>
      <c r="S981" s="7">
        <f>IF(Table1[[#This Row],[Ngày hóa đơn]]&lt;&gt;"",Table1[[#This Row],[Ngày hóa đơn]],Table1[[#This Row],[Ngày hạch toán]])</f>
        <v>45797</v>
      </c>
      <c r="T981" s="8"/>
      <c r="U981" s="7">
        <f>IF(Table1[[#This Row],[Ngày tính CN]]="","",S981+T981)</f>
        <v>45797</v>
      </c>
      <c r="V981" s="71">
        <f ca="1">IF(Table1[[#This Row],[Hạn thanh toán]]="","",IF((U981-NOW())&lt;0,0,(U981-NOW())))</f>
        <v>0</v>
      </c>
      <c r="W981" s="69"/>
      <c r="X981" s="65" t="str">
        <f t="shared" ca="1" si="140"/>
        <v/>
      </c>
      <c r="Y981" s="65" t="str">
        <f t="shared" si="136"/>
        <v>Đã thanh toán</v>
      </c>
      <c r="Z981" s="250">
        <f>Table1[[#This Row],[Hạn thanh toán]]</f>
        <v>45797</v>
      </c>
      <c r="AA981" s="250">
        <f>Table1[[#This Row],[Ngày Thanh toán]]</f>
        <v>45868</v>
      </c>
      <c r="AD981" s="3" t="str">
        <f>IF(Table1[[#This Row],[Mã khách hàng]]="","",VLOOKUP($A981,Ma_KH!$A:$Q,Ma_KH!O$1,0))</f>
        <v>GTGT</v>
      </c>
      <c r="AE981" s="3" t="str">
        <f>IF(Table1[[#This Row],[Mã khách hàng]]="","",VLOOKUP($A981,Ma_KH!$A:$Q,Ma_KH!P$1,0))</f>
        <v>CÔNG TY TNHH GTGL VIỆT NAM</v>
      </c>
      <c r="AF981" s="3" t="str">
        <f>VLOOKUP(A981,Ma_KH!A:Q,Ma_KH!J$1,0)</f>
        <v>Đỗ Minh Quang</v>
      </c>
    </row>
    <row r="982" spans="1:32" ht="16.5">
      <c r="A982" s="78" t="s">
        <v>114</v>
      </c>
      <c r="B982" s="78" t="s">
        <v>1698</v>
      </c>
      <c r="C982" s="88">
        <v>45805</v>
      </c>
      <c r="D982" s="89" t="s">
        <v>1722</v>
      </c>
      <c r="E982" s="88">
        <v>45805</v>
      </c>
      <c r="F982" s="81" t="s">
        <v>1723</v>
      </c>
      <c r="G982" s="73" t="s">
        <v>1701</v>
      </c>
      <c r="H982" s="69">
        <v>945815</v>
      </c>
      <c r="I982" s="69">
        <v>0</v>
      </c>
      <c r="J982" s="69">
        <f>(Table1[[#This Row],[Tiền hàng]]-Table1[[#This Row],[Tiền chiết khấu]])*8%</f>
        <v>75665.2</v>
      </c>
      <c r="K982" s="69">
        <v>1021480</v>
      </c>
      <c r="L982" s="8" t="s">
        <v>24</v>
      </c>
      <c r="M982" s="161">
        <v>45868</v>
      </c>
      <c r="N982" s="162" t="s">
        <v>4408</v>
      </c>
      <c r="O982" s="69">
        <f>IF(Table1[[#This Row],[Phân loại]]="Tồn đầu kỳ",Table1[[#This Row],[Tổng giá trị]],0)</f>
        <v>0</v>
      </c>
      <c r="P982" s="8">
        <f>IF(Table1[[#This Row],[Số còn phải thu ĐK]]&lt;&gt;0,0,IF(Table1[[#This Row],[Phân loại]]="Bán hàng",Table1[[#This Row],[Tổng giá trị]],-Table1[[#This Row],[Tổng giá trị]]))</f>
        <v>1021480</v>
      </c>
      <c r="Q982" s="18">
        <f t="shared" si="135"/>
        <v>1021480</v>
      </c>
      <c r="R982" s="8">
        <f>Table1[[#This Row],[Số còn phải thu ĐK]]+Table1[[#This Row],[Giá Trị HD sau CK]]-Table1[[#This Row],[Số tiền đã thu]]</f>
        <v>0</v>
      </c>
      <c r="S982" s="7">
        <f>IF(Table1[[#This Row],[Ngày hóa đơn]]&lt;&gt;"",Table1[[#This Row],[Ngày hóa đơn]],Table1[[#This Row],[Ngày hạch toán]])</f>
        <v>45805</v>
      </c>
      <c r="T982" s="8"/>
      <c r="U982" s="7">
        <f>IF(Table1[[#This Row],[Ngày tính CN]]="","",S982+T982)</f>
        <v>45805</v>
      </c>
      <c r="V982" s="71">
        <f ca="1">IF(Table1[[#This Row],[Hạn thanh toán]]="","",IF((U982-NOW())&lt;0,0,(U982-NOW())))</f>
        <v>0</v>
      </c>
      <c r="W982" s="69"/>
      <c r="X982" s="65" t="str">
        <f t="shared" ca="1" si="140"/>
        <v/>
      </c>
      <c r="Y982" s="65" t="str">
        <f t="shared" si="136"/>
        <v>Đã thanh toán</v>
      </c>
      <c r="Z982" s="250">
        <f>Table1[[#This Row],[Hạn thanh toán]]</f>
        <v>45805</v>
      </c>
      <c r="AA982" s="250">
        <f>Table1[[#This Row],[Ngày Thanh toán]]</f>
        <v>45868</v>
      </c>
      <c r="AD982" s="3" t="str">
        <f>IF(Table1[[#This Row],[Mã khách hàng]]="","",VLOOKUP($A982,Ma_KH!$A:$Q,Ma_KH!O$1,0))</f>
        <v>GTGT</v>
      </c>
      <c r="AE982" s="3" t="str">
        <f>IF(Table1[[#This Row],[Mã khách hàng]]="","",VLOOKUP($A982,Ma_KH!$A:$Q,Ma_KH!P$1,0))</f>
        <v>CÔNG TY TNHH GTGL VIỆT NAM</v>
      </c>
      <c r="AF982" s="3" t="str">
        <f>VLOOKUP(A982,Ma_KH!A:Q,Ma_KH!J$1,0)</f>
        <v>Đỗ Minh Quang</v>
      </c>
    </row>
    <row r="983" spans="1:32" ht="16.5">
      <c r="A983" s="78" t="s">
        <v>114</v>
      </c>
      <c r="B983" s="78" t="s">
        <v>1698</v>
      </c>
      <c r="C983" s="88">
        <v>45826</v>
      </c>
      <c r="D983" s="89" t="s">
        <v>1724</v>
      </c>
      <c r="E983" s="88">
        <v>45826</v>
      </c>
      <c r="F983" s="81" t="s">
        <v>1725</v>
      </c>
      <c r="G983" s="73" t="s">
        <v>1701</v>
      </c>
      <c r="H983" s="69">
        <v>1093886</v>
      </c>
      <c r="I983" s="69">
        <v>0</v>
      </c>
      <c r="J983" s="69">
        <f>(Table1[[#This Row],[Tiền hàng]]-Table1[[#This Row],[Tiền chiết khấu]])*8%</f>
        <v>87510.88</v>
      </c>
      <c r="K983" s="69">
        <v>1181397</v>
      </c>
      <c r="L983" s="8" t="s">
        <v>24</v>
      </c>
      <c r="M983" s="161">
        <v>45889</v>
      </c>
      <c r="N983" s="162" t="s">
        <v>4409</v>
      </c>
      <c r="O983" s="69">
        <f>IF(Table1[[#This Row],[Phân loại]]="Tồn đầu kỳ",Table1[[#This Row],[Tổng giá trị]],0)</f>
        <v>0</v>
      </c>
      <c r="P983" s="8">
        <f>IF(Table1[[#This Row],[Số còn phải thu ĐK]]&lt;&gt;0,0,IF(Table1[[#This Row],[Phân loại]]="Bán hàng",Table1[[#This Row],[Tổng giá trị]],-Table1[[#This Row],[Tổng giá trị]]))</f>
        <v>1181397</v>
      </c>
      <c r="Q983" s="18">
        <f t="shared" si="135"/>
        <v>1181397</v>
      </c>
      <c r="R983" s="8">
        <f>Table1[[#This Row],[Số còn phải thu ĐK]]+Table1[[#This Row],[Giá Trị HD sau CK]]-Table1[[#This Row],[Số tiền đã thu]]</f>
        <v>0</v>
      </c>
      <c r="S983" s="7">
        <f>IF(Table1[[#This Row],[Ngày hóa đơn]]&lt;&gt;"",Table1[[#This Row],[Ngày hóa đơn]],Table1[[#This Row],[Ngày hạch toán]])</f>
        <v>45826</v>
      </c>
      <c r="T983" s="8"/>
      <c r="U983" s="7">
        <f>IF(Table1[[#This Row],[Ngày tính CN]]="","",S983+T983)</f>
        <v>45826</v>
      </c>
      <c r="V983" s="71">
        <f ca="1">IF(Table1[[#This Row],[Hạn thanh toán]]="","",IF((U983-NOW())&lt;0,0,(U983-NOW())))</f>
        <v>0</v>
      </c>
      <c r="W983" s="69"/>
      <c r="X983" s="65" t="str">
        <f t="shared" ca="1" si="140"/>
        <v/>
      </c>
      <c r="Y983" s="65" t="str">
        <f t="shared" si="136"/>
        <v>Đã thanh toán</v>
      </c>
      <c r="Z983" s="250">
        <f>Table1[[#This Row],[Hạn thanh toán]]</f>
        <v>45826</v>
      </c>
      <c r="AA983" s="250">
        <f>Table1[[#This Row],[Ngày Thanh toán]]</f>
        <v>45889</v>
      </c>
      <c r="AD983" s="3" t="str">
        <f>IF(Table1[[#This Row],[Mã khách hàng]]="","",VLOOKUP($A983,Ma_KH!$A:$Q,Ma_KH!O$1,0))</f>
        <v>GTGT</v>
      </c>
      <c r="AE983" s="3" t="str">
        <f>IF(Table1[[#This Row],[Mã khách hàng]]="","",VLOOKUP($A983,Ma_KH!$A:$Q,Ma_KH!P$1,0))</f>
        <v>CÔNG TY TNHH GTGL VIỆT NAM</v>
      </c>
      <c r="AF983" s="3" t="str">
        <f>VLOOKUP(A983,Ma_KH!A:Q,Ma_KH!J$1,0)</f>
        <v>Đỗ Minh Quang</v>
      </c>
    </row>
    <row r="984" spans="1:32" ht="16.5">
      <c r="A984" s="78" t="s">
        <v>114</v>
      </c>
      <c r="B984" s="78" t="s">
        <v>1698</v>
      </c>
      <c r="C984" s="88">
        <v>45833</v>
      </c>
      <c r="D984" s="89" t="s">
        <v>1726</v>
      </c>
      <c r="E984" s="88">
        <v>45833</v>
      </c>
      <c r="F984" s="81" t="s">
        <v>1727</v>
      </c>
      <c r="G984" s="73" t="s">
        <v>1701</v>
      </c>
      <c r="H984" s="69">
        <v>804798</v>
      </c>
      <c r="I984" s="69">
        <v>0</v>
      </c>
      <c r="J984" s="69">
        <f>(Table1[[#This Row],[Tiền hàng]]-Table1[[#This Row],[Tiền chiết khấu]])*8%</f>
        <v>64383.840000000004</v>
      </c>
      <c r="K984" s="69">
        <v>869182</v>
      </c>
      <c r="L984" s="8" t="s">
        <v>24</v>
      </c>
      <c r="M984" s="161">
        <v>45889</v>
      </c>
      <c r="N984" s="162" t="s">
        <v>4409</v>
      </c>
      <c r="O984" s="69">
        <f>IF(Table1[[#This Row],[Phân loại]]="Tồn đầu kỳ",Table1[[#This Row],[Tổng giá trị]],0)</f>
        <v>0</v>
      </c>
      <c r="P984" s="8">
        <f>IF(Table1[[#This Row],[Số còn phải thu ĐK]]&lt;&gt;0,0,IF(Table1[[#This Row],[Phân loại]]="Bán hàng",Table1[[#This Row],[Tổng giá trị]],-Table1[[#This Row],[Tổng giá trị]]))</f>
        <v>869182</v>
      </c>
      <c r="Q984" s="18">
        <f t="shared" si="135"/>
        <v>869182</v>
      </c>
      <c r="R984" s="8">
        <f>Table1[[#This Row],[Số còn phải thu ĐK]]+Table1[[#This Row],[Giá Trị HD sau CK]]-Table1[[#This Row],[Số tiền đã thu]]</f>
        <v>0</v>
      </c>
      <c r="S984" s="7">
        <f>IF(Table1[[#This Row],[Ngày hóa đơn]]&lt;&gt;"",Table1[[#This Row],[Ngày hóa đơn]],Table1[[#This Row],[Ngày hạch toán]])</f>
        <v>45833</v>
      </c>
      <c r="T984" s="8"/>
      <c r="U984" s="7">
        <f>IF(Table1[[#This Row],[Ngày tính CN]]="","",S984+T984)</f>
        <v>45833</v>
      </c>
      <c r="V984" s="71">
        <f ca="1">IF(Table1[[#This Row],[Hạn thanh toán]]="","",IF((U984-NOW())&lt;0,0,(U984-NOW())))</f>
        <v>0</v>
      </c>
      <c r="W984" s="69"/>
      <c r="X984" s="65" t="str">
        <f t="shared" ca="1" si="140"/>
        <v/>
      </c>
      <c r="Y984" s="65" t="str">
        <f t="shared" si="136"/>
        <v>Đã thanh toán</v>
      </c>
      <c r="Z984" s="250">
        <f>Table1[[#This Row],[Hạn thanh toán]]</f>
        <v>45833</v>
      </c>
      <c r="AA984" s="250">
        <f>Table1[[#This Row],[Ngày Thanh toán]]</f>
        <v>45889</v>
      </c>
      <c r="AD984" s="3" t="str">
        <f>IF(Table1[[#This Row],[Mã khách hàng]]="","",VLOOKUP($A984,Ma_KH!$A:$Q,Ma_KH!O$1,0))</f>
        <v>GTGT</v>
      </c>
      <c r="AE984" s="3" t="str">
        <f>IF(Table1[[#This Row],[Mã khách hàng]]="","",VLOOKUP($A984,Ma_KH!$A:$Q,Ma_KH!P$1,0))</f>
        <v>CÔNG TY TNHH GTGL VIỆT NAM</v>
      </c>
      <c r="AF984" s="3" t="str">
        <f>VLOOKUP(A984,Ma_KH!A:Q,Ma_KH!J$1,0)</f>
        <v>Đỗ Minh Quang</v>
      </c>
    </row>
    <row r="985" spans="1:32" ht="16.5">
      <c r="A985" s="78" t="s">
        <v>114</v>
      </c>
      <c r="B985" s="78" t="s">
        <v>1698</v>
      </c>
      <c r="C985" s="88">
        <v>45840</v>
      </c>
      <c r="D985" s="89" t="s">
        <v>1728</v>
      </c>
      <c r="E985" s="88">
        <v>45840</v>
      </c>
      <c r="F985" s="81" t="s">
        <v>1729</v>
      </c>
      <c r="G985" s="73" t="s">
        <v>1701</v>
      </c>
      <c r="H985" s="69">
        <v>1753000</v>
      </c>
      <c r="I985" s="69">
        <v>0</v>
      </c>
      <c r="J985" s="69">
        <f>(Table1[[#This Row],[Tiền hàng]]-Table1[[#This Row],[Tiền chiết khấu]])*8%</f>
        <v>140240</v>
      </c>
      <c r="K985" s="69">
        <v>1893240</v>
      </c>
      <c r="L985" s="8" t="s">
        <v>24</v>
      </c>
      <c r="M985" s="161">
        <v>45889</v>
      </c>
      <c r="N985" s="162" t="s">
        <v>4409</v>
      </c>
      <c r="O985" s="69">
        <f>IF(Table1[[#This Row],[Phân loại]]="Tồn đầu kỳ",Table1[[#This Row],[Tổng giá trị]],0)</f>
        <v>0</v>
      </c>
      <c r="P985" s="8">
        <f>IF(Table1[[#This Row],[Số còn phải thu ĐK]]&lt;&gt;0,0,IF(Table1[[#This Row],[Phân loại]]="Bán hàng",Table1[[#This Row],[Tổng giá trị]],-Table1[[#This Row],[Tổng giá trị]]))</f>
        <v>1893240</v>
      </c>
      <c r="Q985" s="18">
        <f t="shared" si="135"/>
        <v>1893240</v>
      </c>
      <c r="R985" s="8">
        <f>Table1[[#This Row],[Số còn phải thu ĐK]]+Table1[[#This Row],[Giá Trị HD sau CK]]-Table1[[#This Row],[Số tiền đã thu]]</f>
        <v>0</v>
      </c>
      <c r="S985" s="7">
        <f>IF(Table1[[#This Row],[Ngày hóa đơn]]&lt;&gt;"",Table1[[#This Row],[Ngày hóa đơn]],Table1[[#This Row],[Ngày hạch toán]])</f>
        <v>45840</v>
      </c>
      <c r="T985" s="8"/>
      <c r="U985" s="7">
        <f>IF(Table1[[#This Row],[Ngày tính CN]]="","",S985+T985)</f>
        <v>45840</v>
      </c>
      <c r="V985" s="71">
        <f ca="1">IF(Table1[[#This Row],[Hạn thanh toán]]="","",IF((U985-NOW())&lt;0,0,(U985-NOW())))</f>
        <v>0</v>
      </c>
      <c r="W985" s="69"/>
      <c r="X985" s="65" t="str">
        <f t="shared" ca="1" si="140"/>
        <v/>
      </c>
      <c r="Y985" s="65" t="str">
        <f t="shared" si="136"/>
        <v>Đã thanh toán</v>
      </c>
      <c r="Z985" s="250">
        <f>Table1[[#This Row],[Hạn thanh toán]]</f>
        <v>45840</v>
      </c>
      <c r="AA985" s="250">
        <f>Table1[[#This Row],[Ngày Thanh toán]]</f>
        <v>45889</v>
      </c>
      <c r="AD985" s="3" t="str">
        <f>IF(Table1[[#This Row],[Mã khách hàng]]="","",VLOOKUP($A985,Ma_KH!$A:$Q,Ma_KH!O$1,0))</f>
        <v>GTGT</v>
      </c>
      <c r="AE985" s="3" t="str">
        <f>IF(Table1[[#This Row],[Mã khách hàng]]="","",VLOOKUP($A985,Ma_KH!$A:$Q,Ma_KH!P$1,0))</f>
        <v>CÔNG TY TNHH GTGL VIỆT NAM</v>
      </c>
      <c r="AF985" s="3" t="str">
        <f>VLOOKUP(A985,Ma_KH!A:Q,Ma_KH!J$1,0)</f>
        <v>Đỗ Minh Quang</v>
      </c>
    </row>
    <row r="986" spans="1:32" ht="16.5">
      <c r="A986" s="78" t="s">
        <v>114</v>
      </c>
      <c r="B986" s="78" t="s">
        <v>1698</v>
      </c>
      <c r="C986" s="88">
        <v>45847</v>
      </c>
      <c r="D986" s="89" t="s">
        <v>1730</v>
      </c>
      <c r="E986" s="88">
        <v>45847</v>
      </c>
      <c r="F986" s="81" t="s">
        <v>1731</v>
      </c>
      <c r="G986" s="73" t="s">
        <v>1701</v>
      </c>
      <c r="H986" s="69">
        <v>925740</v>
      </c>
      <c r="I986" s="69">
        <v>0</v>
      </c>
      <c r="J986" s="69">
        <f>(Table1[[#This Row],[Tiền hàng]]-Table1[[#This Row],[Tiền chiết khấu]])*8%</f>
        <v>74059.199999999997</v>
      </c>
      <c r="K986" s="69">
        <v>999799</v>
      </c>
      <c r="L986" s="8" t="s">
        <v>24</v>
      </c>
      <c r="M986" s="161">
        <v>45889</v>
      </c>
      <c r="N986" s="162" t="s">
        <v>4409</v>
      </c>
      <c r="O986" s="69">
        <f>IF(Table1[[#This Row],[Phân loại]]="Tồn đầu kỳ",Table1[[#This Row],[Tổng giá trị]],0)</f>
        <v>0</v>
      </c>
      <c r="P986" s="8">
        <f>IF(Table1[[#This Row],[Số còn phải thu ĐK]]&lt;&gt;0,0,IF(Table1[[#This Row],[Phân loại]]="Bán hàng",Table1[[#This Row],[Tổng giá trị]],-Table1[[#This Row],[Tổng giá trị]]))</f>
        <v>999799</v>
      </c>
      <c r="Q986" s="18">
        <f t="shared" si="135"/>
        <v>999799</v>
      </c>
      <c r="R986" s="8">
        <f>Table1[[#This Row],[Số còn phải thu ĐK]]+Table1[[#This Row],[Giá Trị HD sau CK]]-Table1[[#This Row],[Số tiền đã thu]]</f>
        <v>0</v>
      </c>
      <c r="S986" s="7">
        <f>IF(Table1[[#This Row],[Ngày hóa đơn]]&lt;&gt;"",Table1[[#This Row],[Ngày hóa đơn]],Table1[[#This Row],[Ngày hạch toán]])</f>
        <v>45847</v>
      </c>
      <c r="T986" s="8"/>
      <c r="U986" s="7">
        <f>IF(Table1[[#This Row],[Ngày tính CN]]="","",S986+T986)</f>
        <v>45847</v>
      </c>
      <c r="V986" s="71">
        <f ca="1">IF(Table1[[#This Row],[Hạn thanh toán]]="","",IF((U986-NOW())&lt;0,0,(U986-NOW())))</f>
        <v>0</v>
      </c>
      <c r="W986" s="69"/>
      <c r="X986" s="65" t="str">
        <f t="shared" ca="1" si="140"/>
        <v/>
      </c>
      <c r="Y986" s="65" t="str">
        <f t="shared" si="136"/>
        <v>Đã thanh toán</v>
      </c>
      <c r="Z986" s="250">
        <f>Table1[[#This Row],[Hạn thanh toán]]</f>
        <v>45847</v>
      </c>
      <c r="AA986" s="250">
        <f>Table1[[#This Row],[Ngày Thanh toán]]</f>
        <v>45889</v>
      </c>
      <c r="AD986" s="3" t="str">
        <f>IF(Table1[[#This Row],[Mã khách hàng]]="","",VLOOKUP($A986,Ma_KH!$A:$Q,Ma_KH!O$1,0))</f>
        <v>GTGT</v>
      </c>
      <c r="AE986" s="3" t="str">
        <f>IF(Table1[[#This Row],[Mã khách hàng]]="","",VLOOKUP($A986,Ma_KH!$A:$Q,Ma_KH!P$1,0))</f>
        <v>CÔNG TY TNHH GTGL VIỆT NAM</v>
      </c>
      <c r="AF986" s="3" t="str">
        <f>VLOOKUP(A986,Ma_KH!A:Q,Ma_KH!J$1,0)</f>
        <v>Đỗ Minh Quang</v>
      </c>
    </row>
    <row r="987" spans="1:32" ht="16.5">
      <c r="A987" s="78" t="s">
        <v>114</v>
      </c>
      <c r="B987" s="78" t="s">
        <v>1698</v>
      </c>
      <c r="C987" s="88">
        <v>45861</v>
      </c>
      <c r="D987" s="89" t="s">
        <v>1732</v>
      </c>
      <c r="E987" s="88">
        <v>45861</v>
      </c>
      <c r="F987" s="81" t="s">
        <v>1733</v>
      </c>
      <c r="G987" s="73" t="s">
        <v>1701</v>
      </c>
      <c r="H987" s="69">
        <v>2063663</v>
      </c>
      <c r="I987" s="69">
        <v>0</v>
      </c>
      <c r="J987" s="69">
        <f>(Table1[[#This Row],[Tiền hàng]]-Table1[[#This Row],[Tiền chiết khấu]])*8%</f>
        <v>165093.04</v>
      </c>
      <c r="K987" s="69">
        <v>2228756</v>
      </c>
      <c r="L987" s="8" t="s">
        <v>24</v>
      </c>
      <c r="M987" s="161">
        <v>45889</v>
      </c>
      <c r="N987" s="162" t="s">
        <v>4409</v>
      </c>
      <c r="O987" s="69">
        <f>IF(Table1[[#This Row],[Phân loại]]="Tồn đầu kỳ",Table1[[#This Row],[Tổng giá trị]],0)</f>
        <v>0</v>
      </c>
      <c r="P987" s="8">
        <f>IF(Table1[[#This Row],[Số còn phải thu ĐK]]&lt;&gt;0,0,IF(Table1[[#This Row],[Phân loại]]="Bán hàng",Table1[[#This Row],[Tổng giá trị]],-Table1[[#This Row],[Tổng giá trị]]))</f>
        <v>2228756</v>
      </c>
      <c r="Q987" s="18">
        <f t="shared" si="135"/>
        <v>2228756</v>
      </c>
      <c r="R987" s="8">
        <f>Table1[[#This Row],[Số còn phải thu ĐK]]+Table1[[#This Row],[Giá Trị HD sau CK]]-Table1[[#This Row],[Số tiền đã thu]]</f>
        <v>0</v>
      </c>
      <c r="S987" s="7">
        <f>IF(Table1[[#This Row],[Ngày hóa đơn]]&lt;&gt;"",Table1[[#This Row],[Ngày hóa đơn]],Table1[[#This Row],[Ngày hạch toán]])</f>
        <v>45861</v>
      </c>
      <c r="T987" s="8"/>
      <c r="U987" s="7">
        <f>IF(Table1[[#This Row],[Ngày tính CN]]="","",S987+T987)</f>
        <v>45861</v>
      </c>
      <c r="V987" s="71">
        <f ca="1">IF(Table1[[#This Row],[Hạn thanh toán]]="","",IF((U987-NOW())&lt;0,0,(U987-NOW())))</f>
        <v>0</v>
      </c>
      <c r="W987" s="69"/>
      <c r="X987" s="65" t="str">
        <f t="shared" ca="1" si="140"/>
        <v/>
      </c>
      <c r="Y987" s="65" t="str">
        <f t="shared" si="136"/>
        <v>Đã thanh toán</v>
      </c>
      <c r="Z987" s="250">
        <f>Table1[[#This Row],[Hạn thanh toán]]</f>
        <v>45861</v>
      </c>
      <c r="AA987" s="250">
        <f>Table1[[#This Row],[Ngày Thanh toán]]</f>
        <v>45889</v>
      </c>
      <c r="AD987" s="3" t="str">
        <f>IF(Table1[[#This Row],[Mã khách hàng]]="","",VLOOKUP($A987,Ma_KH!$A:$Q,Ma_KH!O$1,0))</f>
        <v>GTGT</v>
      </c>
      <c r="AE987" s="3" t="str">
        <f>IF(Table1[[#This Row],[Mã khách hàng]]="","",VLOOKUP($A987,Ma_KH!$A:$Q,Ma_KH!P$1,0))</f>
        <v>CÔNG TY TNHH GTGL VIỆT NAM</v>
      </c>
      <c r="AF987" s="3" t="str">
        <f>VLOOKUP(A987,Ma_KH!A:Q,Ma_KH!J$1,0)</f>
        <v>Đỗ Minh Quang</v>
      </c>
    </row>
    <row r="988" spans="1:32" ht="16.5">
      <c r="A988" s="78" t="s">
        <v>114</v>
      </c>
      <c r="B988" s="78" t="s">
        <v>1698</v>
      </c>
      <c r="C988" s="88">
        <v>45870</v>
      </c>
      <c r="D988" s="89" t="s">
        <v>1734</v>
      </c>
      <c r="E988" s="88">
        <v>45870</v>
      </c>
      <c r="F988" s="81" t="s">
        <v>1735</v>
      </c>
      <c r="G988" s="73" t="s">
        <v>1701</v>
      </c>
      <c r="H988" s="69">
        <v>1347833</v>
      </c>
      <c r="I988" s="69">
        <v>0</v>
      </c>
      <c r="J988" s="69">
        <f>(Table1[[#This Row],[Tiền hàng]]-Table1[[#This Row],[Tiền chiết khấu]])*8%</f>
        <v>107826.64</v>
      </c>
      <c r="K988" s="69">
        <v>1455660</v>
      </c>
      <c r="L988" s="8" t="s">
        <v>24</v>
      </c>
      <c r="M988" s="161">
        <v>45926</v>
      </c>
      <c r="N988" s="162" t="s">
        <v>4410</v>
      </c>
      <c r="O988" s="69">
        <f>IF(Table1[[#This Row],[Phân loại]]="Tồn đầu kỳ",Table1[[#This Row],[Tổng giá trị]],0)</f>
        <v>0</v>
      </c>
      <c r="P988" s="8">
        <f>IF(Table1[[#This Row],[Số còn phải thu ĐK]]&lt;&gt;0,0,IF(Table1[[#This Row],[Phân loại]]="Bán hàng",Table1[[#This Row],[Tổng giá trị]],-Table1[[#This Row],[Tổng giá trị]]))</f>
        <v>1455660</v>
      </c>
      <c r="Q988" s="18">
        <f t="shared" si="135"/>
        <v>1455660</v>
      </c>
      <c r="R988" s="8">
        <f>Table1[[#This Row],[Số còn phải thu ĐK]]+Table1[[#This Row],[Giá Trị HD sau CK]]-Table1[[#This Row],[Số tiền đã thu]]</f>
        <v>0</v>
      </c>
      <c r="S988" s="7">
        <f>IF(Table1[[#This Row],[Ngày hóa đơn]]&lt;&gt;"",Table1[[#This Row],[Ngày hóa đơn]],Table1[[#This Row],[Ngày hạch toán]])</f>
        <v>45870</v>
      </c>
      <c r="T988" s="8"/>
      <c r="U988" s="7">
        <f>IF(Table1[[#This Row],[Ngày tính CN]]="","",S988+T988)</f>
        <v>45870</v>
      </c>
      <c r="V988" s="71">
        <f ca="1">IF(Table1[[#This Row],[Hạn thanh toán]]="","",IF((U988-NOW())&lt;0,0,(U988-NOW())))</f>
        <v>0</v>
      </c>
      <c r="W988" s="69"/>
      <c r="X988" s="65" t="str">
        <f t="shared" ca="1" si="140"/>
        <v/>
      </c>
      <c r="Y988" s="65" t="str">
        <f t="shared" si="136"/>
        <v>Đã thanh toán</v>
      </c>
      <c r="Z988" s="250">
        <f>Table1[[#This Row],[Hạn thanh toán]]</f>
        <v>45870</v>
      </c>
      <c r="AA988" s="250">
        <f>Table1[[#This Row],[Ngày Thanh toán]]</f>
        <v>45926</v>
      </c>
      <c r="AD988" s="3" t="str">
        <f>IF(Table1[[#This Row],[Mã khách hàng]]="","",VLOOKUP($A988,Ma_KH!$A:$Q,Ma_KH!O$1,0))</f>
        <v>GTGT</v>
      </c>
      <c r="AE988" s="3" t="str">
        <f>IF(Table1[[#This Row],[Mã khách hàng]]="","",VLOOKUP($A988,Ma_KH!$A:$Q,Ma_KH!P$1,0))</f>
        <v>CÔNG TY TNHH GTGL VIỆT NAM</v>
      </c>
      <c r="AF988" s="3" t="str">
        <f>VLOOKUP(A988,Ma_KH!A:Q,Ma_KH!J$1,0)</f>
        <v>Đỗ Minh Quang</v>
      </c>
    </row>
    <row r="989" spans="1:32" ht="16.5">
      <c r="A989" s="78" t="s">
        <v>114</v>
      </c>
      <c r="B989" s="78" t="s">
        <v>1698</v>
      </c>
      <c r="C989" s="88">
        <v>45875</v>
      </c>
      <c r="D989" s="89" t="s">
        <v>1736</v>
      </c>
      <c r="E989" s="88">
        <v>45875</v>
      </c>
      <c r="F989" s="81" t="s">
        <v>1737</v>
      </c>
      <c r="G989" s="73" t="s">
        <v>1701</v>
      </c>
      <c r="H989" s="69">
        <v>1238020</v>
      </c>
      <c r="I989" s="69">
        <v>0</v>
      </c>
      <c r="J989" s="69">
        <f>(Table1[[#This Row],[Tiền hàng]]-Table1[[#This Row],[Tiền chiết khấu]])*8%</f>
        <v>99041.600000000006</v>
      </c>
      <c r="K989" s="69">
        <v>1337062</v>
      </c>
      <c r="L989" s="8" t="s">
        <v>24</v>
      </c>
      <c r="M989" s="161">
        <v>45926</v>
      </c>
      <c r="N989" s="162" t="s">
        <v>4410</v>
      </c>
      <c r="O989" s="69">
        <f>IF(Table1[[#This Row],[Phân loại]]="Tồn đầu kỳ",Table1[[#This Row],[Tổng giá trị]],0)</f>
        <v>0</v>
      </c>
      <c r="P989" s="8">
        <f>IF(Table1[[#This Row],[Số còn phải thu ĐK]]&lt;&gt;0,0,IF(Table1[[#This Row],[Phân loại]]="Bán hàng",Table1[[#This Row],[Tổng giá trị]],-Table1[[#This Row],[Tổng giá trị]]))</f>
        <v>1337062</v>
      </c>
      <c r="Q989" s="18">
        <f t="shared" si="135"/>
        <v>1337062</v>
      </c>
      <c r="R989" s="8">
        <f>Table1[[#This Row],[Số còn phải thu ĐK]]+Table1[[#This Row],[Giá Trị HD sau CK]]-Table1[[#This Row],[Số tiền đã thu]]</f>
        <v>0</v>
      </c>
      <c r="S989" s="7">
        <f>IF(Table1[[#This Row],[Ngày hóa đơn]]&lt;&gt;"",Table1[[#This Row],[Ngày hóa đơn]],Table1[[#This Row],[Ngày hạch toán]])</f>
        <v>45875</v>
      </c>
      <c r="T989" s="8"/>
      <c r="U989" s="7">
        <f>IF(Table1[[#This Row],[Ngày tính CN]]="","",S989+T989)</f>
        <v>45875</v>
      </c>
      <c r="V989" s="71">
        <f ca="1">IF(Table1[[#This Row],[Hạn thanh toán]]="","",IF((U989-NOW())&lt;0,0,(U989-NOW())))</f>
        <v>0</v>
      </c>
      <c r="W989" s="69"/>
      <c r="X989" s="65" t="str">
        <f t="shared" ca="1" si="140"/>
        <v/>
      </c>
      <c r="Y989" s="65" t="str">
        <f t="shared" si="136"/>
        <v>Đã thanh toán</v>
      </c>
      <c r="Z989" s="250">
        <f>Table1[[#This Row],[Hạn thanh toán]]</f>
        <v>45875</v>
      </c>
      <c r="AA989" s="250">
        <f>Table1[[#This Row],[Ngày Thanh toán]]</f>
        <v>45926</v>
      </c>
      <c r="AD989" s="3" t="str">
        <f>IF(Table1[[#This Row],[Mã khách hàng]]="","",VLOOKUP($A989,Ma_KH!$A:$Q,Ma_KH!O$1,0))</f>
        <v>GTGT</v>
      </c>
      <c r="AE989" s="3" t="str">
        <f>IF(Table1[[#This Row],[Mã khách hàng]]="","",VLOOKUP($A989,Ma_KH!$A:$Q,Ma_KH!P$1,0))</f>
        <v>CÔNG TY TNHH GTGL VIỆT NAM</v>
      </c>
      <c r="AF989" s="3" t="str">
        <f>VLOOKUP(A989,Ma_KH!A:Q,Ma_KH!J$1,0)</f>
        <v>Đỗ Minh Quang</v>
      </c>
    </row>
    <row r="990" spans="1:32" ht="16.5">
      <c r="A990" s="78" t="s">
        <v>114</v>
      </c>
      <c r="B990" s="78" t="s">
        <v>1698</v>
      </c>
      <c r="C990" s="88">
        <v>45889</v>
      </c>
      <c r="D990" s="89" t="s">
        <v>1738</v>
      </c>
      <c r="E990" s="88">
        <v>45889</v>
      </c>
      <c r="F990" s="81" t="s">
        <v>1739</v>
      </c>
      <c r="G990" s="73" t="s">
        <v>1701</v>
      </c>
      <c r="H990" s="69">
        <v>356400</v>
      </c>
      <c r="I990" s="69">
        <v>0</v>
      </c>
      <c r="J990" s="69">
        <f>(Table1[[#This Row],[Tiền hàng]]-Table1[[#This Row],[Tiền chiết khấu]])*8%</f>
        <v>28512</v>
      </c>
      <c r="K990" s="69">
        <v>384912</v>
      </c>
      <c r="L990" s="8" t="s">
        <v>24</v>
      </c>
      <c r="M990" s="161">
        <v>45926</v>
      </c>
      <c r="N990" s="162" t="s">
        <v>4410</v>
      </c>
      <c r="O990" s="69">
        <f>IF(Table1[[#This Row],[Phân loại]]="Tồn đầu kỳ",Table1[[#This Row],[Tổng giá trị]],0)</f>
        <v>0</v>
      </c>
      <c r="P990" s="8">
        <f>IF(Table1[[#This Row],[Số còn phải thu ĐK]]&lt;&gt;0,0,IF(Table1[[#This Row],[Phân loại]]="Bán hàng",Table1[[#This Row],[Tổng giá trị]],-Table1[[#This Row],[Tổng giá trị]]))</f>
        <v>384912</v>
      </c>
      <c r="Q990" s="18">
        <f t="shared" si="135"/>
        <v>384912</v>
      </c>
      <c r="R990" s="8">
        <f>Table1[[#This Row],[Số còn phải thu ĐK]]+Table1[[#This Row],[Giá Trị HD sau CK]]-Table1[[#This Row],[Số tiền đã thu]]</f>
        <v>0</v>
      </c>
      <c r="S990" s="7">
        <f>IF(Table1[[#This Row],[Ngày hóa đơn]]&lt;&gt;"",Table1[[#This Row],[Ngày hóa đơn]],Table1[[#This Row],[Ngày hạch toán]])</f>
        <v>45889</v>
      </c>
      <c r="T990" s="8"/>
      <c r="U990" s="7">
        <f>IF(Table1[[#This Row],[Ngày tính CN]]="","",S990+T990)</f>
        <v>45889</v>
      </c>
      <c r="V990" s="71">
        <f ca="1">IF(Table1[[#This Row],[Hạn thanh toán]]="","",IF((U990-NOW())&lt;0,0,(U990-NOW())))</f>
        <v>0</v>
      </c>
      <c r="W990" s="69"/>
      <c r="X990" s="65" t="str">
        <f t="shared" ca="1" si="140"/>
        <v/>
      </c>
      <c r="Y990" s="65" t="str">
        <f t="shared" si="136"/>
        <v>Đã thanh toán</v>
      </c>
      <c r="Z990" s="250">
        <f>Table1[[#This Row],[Hạn thanh toán]]</f>
        <v>45889</v>
      </c>
      <c r="AA990" s="250">
        <f>Table1[[#This Row],[Ngày Thanh toán]]</f>
        <v>45926</v>
      </c>
      <c r="AD990" s="3" t="str">
        <f>IF(Table1[[#This Row],[Mã khách hàng]]="","",VLOOKUP($A990,Ma_KH!$A:$Q,Ma_KH!O$1,0))</f>
        <v>GTGT</v>
      </c>
      <c r="AE990" s="3" t="str">
        <f>IF(Table1[[#This Row],[Mã khách hàng]]="","",VLOOKUP($A990,Ma_KH!$A:$Q,Ma_KH!P$1,0))</f>
        <v>CÔNG TY TNHH GTGL VIỆT NAM</v>
      </c>
      <c r="AF990" s="3" t="str">
        <f>VLOOKUP(A990,Ma_KH!A:Q,Ma_KH!J$1,0)</f>
        <v>Đỗ Minh Quang</v>
      </c>
    </row>
    <row r="991" spans="1:32" ht="16.5">
      <c r="A991" s="78" t="s">
        <v>114</v>
      </c>
      <c r="B991" s="78" t="s">
        <v>1698</v>
      </c>
      <c r="C991" s="88">
        <v>45896</v>
      </c>
      <c r="D991" s="89" t="s">
        <v>1740</v>
      </c>
      <c r="E991" s="88">
        <v>45896</v>
      </c>
      <c r="F991" s="81" t="s">
        <v>1741</v>
      </c>
      <c r="G991" s="73" t="s">
        <v>1701</v>
      </c>
      <c r="H991" s="69">
        <v>889480</v>
      </c>
      <c r="I991" s="69">
        <v>0</v>
      </c>
      <c r="J991" s="69">
        <f>(Table1[[#This Row],[Tiền hàng]]-Table1[[#This Row],[Tiền chiết khấu]])*8%</f>
        <v>71158.400000000009</v>
      </c>
      <c r="K991" s="69">
        <v>960638</v>
      </c>
      <c r="L991" s="8" t="s">
        <v>24</v>
      </c>
      <c r="M991" s="161">
        <v>45926</v>
      </c>
      <c r="N991" s="162" t="s">
        <v>4410</v>
      </c>
      <c r="O991" s="69">
        <f>IF(Table1[[#This Row],[Phân loại]]="Tồn đầu kỳ",Table1[[#This Row],[Tổng giá trị]],0)</f>
        <v>0</v>
      </c>
      <c r="P991" s="8">
        <f>IF(Table1[[#This Row],[Số còn phải thu ĐK]]&lt;&gt;0,0,IF(Table1[[#This Row],[Phân loại]]="Bán hàng",Table1[[#This Row],[Tổng giá trị]],-Table1[[#This Row],[Tổng giá trị]]))</f>
        <v>960638</v>
      </c>
      <c r="Q991" s="18">
        <f t="shared" si="135"/>
        <v>960638</v>
      </c>
      <c r="R991" s="8">
        <f>Table1[[#This Row],[Số còn phải thu ĐK]]+Table1[[#This Row],[Giá Trị HD sau CK]]-Table1[[#This Row],[Số tiền đã thu]]</f>
        <v>0</v>
      </c>
      <c r="S991" s="7">
        <f>IF(Table1[[#This Row],[Ngày hóa đơn]]&lt;&gt;"",Table1[[#This Row],[Ngày hóa đơn]],Table1[[#This Row],[Ngày hạch toán]])</f>
        <v>45896</v>
      </c>
      <c r="T991" s="8"/>
      <c r="U991" s="7">
        <f>IF(Table1[[#This Row],[Ngày tính CN]]="","",S991+T991)</f>
        <v>45896</v>
      </c>
      <c r="V991" s="71">
        <f ca="1">IF(Table1[[#This Row],[Hạn thanh toán]]="","",IF((U991-NOW())&lt;0,0,(U991-NOW())))</f>
        <v>0</v>
      </c>
      <c r="W991" s="69"/>
      <c r="X991" s="65" t="str">
        <f t="shared" ca="1" si="140"/>
        <v/>
      </c>
      <c r="Y991" s="65" t="str">
        <f t="shared" si="136"/>
        <v>Đã thanh toán</v>
      </c>
      <c r="Z991" s="250">
        <f>Table1[[#This Row],[Hạn thanh toán]]</f>
        <v>45896</v>
      </c>
      <c r="AA991" s="250">
        <f>Table1[[#This Row],[Ngày Thanh toán]]</f>
        <v>45926</v>
      </c>
      <c r="AD991" s="3" t="str">
        <f>IF(Table1[[#This Row],[Mã khách hàng]]="","",VLOOKUP($A991,Ma_KH!$A:$Q,Ma_KH!O$1,0))</f>
        <v>GTGT</v>
      </c>
      <c r="AE991" s="3" t="str">
        <f>IF(Table1[[#This Row],[Mã khách hàng]]="","",VLOOKUP($A991,Ma_KH!$A:$Q,Ma_KH!P$1,0))</f>
        <v>CÔNG TY TNHH GTGL VIỆT NAM</v>
      </c>
      <c r="AF991" s="3" t="str">
        <f>VLOOKUP(A991,Ma_KH!A:Q,Ma_KH!J$1,0)</f>
        <v>Đỗ Minh Quang</v>
      </c>
    </row>
    <row r="992" spans="1:32" s="58" customFormat="1" ht="16.5">
      <c r="A992" s="117" t="s">
        <v>114</v>
      </c>
      <c r="B992" s="117" t="s">
        <v>1698</v>
      </c>
      <c r="C992" s="169">
        <v>45909</v>
      </c>
      <c r="D992" s="170" t="s">
        <v>1742</v>
      </c>
      <c r="E992" s="169">
        <v>45909</v>
      </c>
      <c r="F992" s="48" t="s">
        <v>1743</v>
      </c>
      <c r="G992" s="42" t="s">
        <v>1701</v>
      </c>
      <c r="H992" s="54">
        <v>1815220</v>
      </c>
      <c r="I992" s="54">
        <v>0</v>
      </c>
      <c r="J992" s="54">
        <f>(Table1[[#This Row],[Tiền hàng]]-Table1[[#This Row],[Tiền chiết khấu]])*8%</f>
        <v>145217.60000000001</v>
      </c>
      <c r="K992" s="54">
        <v>1960438</v>
      </c>
      <c r="L992" s="55" t="s">
        <v>24</v>
      </c>
      <c r="M992" s="56"/>
      <c r="N992" s="55"/>
      <c r="O992" s="54">
        <f>IF(Table1[[#This Row],[Phân loại]]="Tồn đầu kỳ",Table1[[#This Row],[Tổng giá trị]],0)</f>
        <v>0</v>
      </c>
      <c r="P992" s="55">
        <f>IF(Table1[[#This Row],[Số còn phải thu ĐK]]&lt;&gt;0,0,IF(Table1[[#This Row],[Phân loại]]="Bán hàng",Table1[[#This Row],[Tổng giá trị]],-Table1[[#This Row],[Tổng giá trị]]))</f>
        <v>1960438</v>
      </c>
      <c r="Q992" s="18">
        <f t="shared" si="135"/>
        <v>0</v>
      </c>
      <c r="R992" s="55">
        <f>Table1[[#This Row],[Số còn phải thu ĐK]]+Table1[[#This Row],[Giá Trị HD sau CK]]-Table1[[#This Row],[Số tiền đã thu]]</f>
        <v>1960438</v>
      </c>
      <c r="S992" s="56">
        <f>IF(Table1[[#This Row],[Ngày hóa đơn]]&lt;&gt;"",Table1[[#This Row],[Ngày hóa đơn]],Table1[[#This Row],[Ngày hạch toán]])</f>
        <v>45909</v>
      </c>
      <c r="T992" s="55"/>
      <c r="U992" s="56">
        <f>IF(Table1[[#This Row],[Ngày tính CN]]="","",S992+T992)</f>
        <v>45909</v>
      </c>
      <c r="V992" s="57">
        <f ca="1">IF(Table1[[#This Row],[Hạn thanh toán]]="","",IF((U992-NOW())&lt;0,0,(U992-NOW())))</f>
        <v>0</v>
      </c>
      <c r="W992" s="54"/>
      <c r="X992" s="65">
        <f t="shared" ca="1" si="140"/>
        <v>92.362421527781407</v>
      </c>
      <c r="Y992" s="109" t="str">
        <f t="shared" ca="1" si="136"/>
        <v>Nợ quá hạn từ 90 ngày đến 120 ngày</v>
      </c>
      <c r="Z992" s="254">
        <f>Table1[[#This Row],[Hạn thanh toán]]</f>
        <v>45909</v>
      </c>
      <c r="AA992" s="254">
        <f>Table1[[#This Row],[Ngày Thanh toán]]</f>
        <v>0</v>
      </c>
      <c r="AD992" s="3" t="str">
        <f>IF(Table1[[#This Row],[Mã khách hàng]]="","",VLOOKUP($A992,Ma_KH!$A:$Q,Ma_KH!O$1,0))</f>
        <v>GTGT</v>
      </c>
      <c r="AE992" s="3" t="str">
        <f>IF(Table1[[#This Row],[Mã khách hàng]]="","",VLOOKUP($A992,Ma_KH!$A:$Q,Ma_KH!P$1,0))</f>
        <v>CÔNG TY TNHH GTGL VIỆT NAM</v>
      </c>
      <c r="AF992" s="58" t="str">
        <f>VLOOKUP(A992,Ma_KH!A:Q,Ma_KH!J$1,0)</f>
        <v>Đỗ Minh Quang</v>
      </c>
    </row>
    <row r="993" spans="1:32" s="58" customFormat="1" ht="16.5">
      <c r="A993" s="117" t="s">
        <v>114</v>
      </c>
      <c r="B993" s="117" t="s">
        <v>1698</v>
      </c>
      <c r="C993" s="169">
        <v>45916</v>
      </c>
      <c r="D993" s="170" t="s">
        <v>1744</v>
      </c>
      <c r="E993" s="169">
        <v>45916</v>
      </c>
      <c r="F993" s="48" t="s">
        <v>1745</v>
      </c>
      <c r="G993" s="42" t="s">
        <v>1701</v>
      </c>
      <c r="H993" s="54">
        <v>704940</v>
      </c>
      <c r="I993" s="54">
        <v>0</v>
      </c>
      <c r="J993" s="54">
        <f>(Table1[[#This Row],[Tiền hàng]]-Table1[[#This Row],[Tiền chiết khấu]])*8%</f>
        <v>56395.200000000004</v>
      </c>
      <c r="K993" s="54">
        <v>761335</v>
      </c>
      <c r="L993" s="55" t="s">
        <v>24</v>
      </c>
      <c r="M993" s="56"/>
      <c r="N993" s="55"/>
      <c r="O993" s="54">
        <f>IF(Table1[[#This Row],[Phân loại]]="Tồn đầu kỳ",Table1[[#This Row],[Tổng giá trị]],0)</f>
        <v>0</v>
      </c>
      <c r="P993" s="55">
        <f>IF(Table1[[#This Row],[Số còn phải thu ĐK]]&lt;&gt;0,0,IF(Table1[[#This Row],[Phân loại]]="Bán hàng",Table1[[#This Row],[Tổng giá trị]],-Table1[[#This Row],[Tổng giá trị]]))</f>
        <v>761335</v>
      </c>
      <c r="Q993" s="18">
        <f t="shared" si="135"/>
        <v>0</v>
      </c>
      <c r="R993" s="55">
        <f>Table1[[#This Row],[Số còn phải thu ĐK]]+Table1[[#This Row],[Giá Trị HD sau CK]]-Table1[[#This Row],[Số tiền đã thu]]</f>
        <v>761335</v>
      </c>
      <c r="S993" s="56">
        <f>IF(Table1[[#This Row],[Ngày hóa đơn]]&lt;&gt;"",Table1[[#This Row],[Ngày hóa đơn]],Table1[[#This Row],[Ngày hạch toán]])</f>
        <v>45916</v>
      </c>
      <c r="T993" s="55"/>
      <c r="U993" s="56">
        <f>IF(Table1[[#This Row],[Ngày tính CN]]="","",S993+T993)</f>
        <v>45916</v>
      </c>
      <c r="V993" s="57">
        <f ca="1">IF(Table1[[#This Row],[Hạn thanh toán]]="","",IF((U993-NOW())&lt;0,0,(U993-NOW())))</f>
        <v>0</v>
      </c>
      <c r="W993" s="54"/>
      <c r="X993" s="65">
        <f t="shared" ca="1" si="140"/>
        <v>85.362421527781407</v>
      </c>
      <c r="Y993" s="109" t="str">
        <f t="shared" ca="1" si="136"/>
        <v>Nợ quá hạn từ 60 ngày đến 90 ngày</v>
      </c>
      <c r="Z993" s="254">
        <f>Table1[[#This Row],[Hạn thanh toán]]</f>
        <v>45916</v>
      </c>
      <c r="AA993" s="254">
        <f>Table1[[#This Row],[Ngày Thanh toán]]</f>
        <v>0</v>
      </c>
      <c r="AD993" s="3" t="str">
        <f>IF(Table1[[#This Row],[Mã khách hàng]]="","",VLOOKUP($A993,Ma_KH!$A:$Q,Ma_KH!O$1,0))</f>
        <v>GTGT</v>
      </c>
      <c r="AE993" s="3" t="str">
        <f>IF(Table1[[#This Row],[Mã khách hàng]]="","",VLOOKUP($A993,Ma_KH!$A:$Q,Ma_KH!P$1,0))</f>
        <v>CÔNG TY TNHH GTGL VIỆT NAM</v>
      </c>
      <c r="AF993" s="58" t="str">
        <f>VLOOKUP(A993,Ma_KH!A:Q,Ma_KH!J$1,0)</f>
        <v>Đỗ Minh Quang</v>
      </c>
    </row>
    <row r="994" spans="1:32" s="58" customFormat="1" ht="16.5">
      <c r="A994" s="117" t="s">
        <v>114</v>
      </c>
      <c r="B994" s="117" t="s">
        <v>1698</v>
      </c>
      <c r="C994" s="169">
        <v>45924</v>
      </c>
      <c r="D994" s="170" t="s">
        <v>1746</v>
      </c>
      <c r="E994" s="169">
        <v>45924</v>
      </c>
      <c r="F994" s="48" t="s">
        <v>1747</v>
      </c>
      <c r="G994" s="42" t="s">
        <v>1701</v>
      </c>
      <c r="H994" s="54">
        <v>1013044</v>
      </c>
      <c r="I994" s="54">
        <v>0</v>
      </c>
      <c r="J994" s="54">
        <f>(Table1[[#This Row],[Tiền hàng]]-Table1[[#This Row],[Tiền chiết khấu]])*8%</f>
        <v>81043.520000000004</v>
      </c>
      <c r="K994" s="54">
        <v>1094088</v>
      </c>
      <c r="L994" s="55" t="s">
        <v>24</v>
      </c>
      <c r="M994" s="56"/>
      <c r="N994" s="55"/>
      <c r="O994" s="54">
        <f>IF(Table1[[#This Row],[Phân loại]]="Tồn đầu kỳ",Table1[[#This Row],[Tổng giá trị]],0)</f>
        <v>0</v>
      </c>
      <c r="P994" s="55">
        <f>IF(Table1[[#This Row],[Số còn phải thu ĐK]]&lt;&gt;0,0,IF(Table1[[#This Row],[Phân loại]]="Bán hàng",Table1[[#This Row],[Tổng giá trị]],-Table1[[#This Row],[Tổng giá trị]]))</f>
        <v>1094088</v>
      </c>
      <c r="Q994" s="18">
        <f t="shared" si="135"/>
        <v>0</v>
      </c>
      <c r="R994" s="55">
        <f>Table1[[#This Row],[Số còn phải thu ĐK]]+Table1[[#This Row],[Giá Trị HD sau CK]]-Table1[[#This Row],[Số tiền đã thu]]</f>
        <v>1094088</v>
      </c>
      <c r="S994" s="56">
        <f>IF(Table1[[#This Row],[Ngày hóa đơn]]&lt;&gt;"",Table1[[#This Row],[Ngày hóa đơn]],Table1[[#This Row],[Ngày hạch toán]])</f>
        <v>45924</v>
      </c>
      <c r="T994" s="55"/>
      <c r="U994" s="56">
        <f>IF(Table1[[#This Row],[Ngày tính CN]]="","",S994+T994)</f>
        <v>45924</v>
      </c>
      <c r="V994" s="57">
        <f ca="1">IF(Table1[[#This Row],[Hạn thanh toán]]="","",IF((U994-NOW())&lt;0,0,(U994-NOW())))</f>
        <v>0</v>
      </c>
      <c r="W994" s="54"/>
      <c r="X994" s="65">
        <f t="shared" ca="1" si="140"/>
        <v>77.362421527781407</v>
      </c>
      <c r="Y994" s="109" t="str">
        <f t="shared" ca="1" si="136"/>
        <v>Nợ quá hạn từ 60 ngày đến 90 ngày</v>
      </c>
      <c r="Z994" s="254">
        <f>Table1[[#This Row],[Hạn thanh toán]]</f>
        <v>45924</v>
      </c>
      <c r="AA994" s="254">
        <f>Table1[[#This Row],[Ngày Thanh toán]]</f>
        <v>0</v>
      </c>
      <c r="AD994" s="3" t="str">
        <f>IF(Table1[[#This Row],[Mã khách hàng]]="","",VLOOKUP($A994,Ma_KH!$A:$Q,Ma_KH!O$1,0))</f>
        <v>GTGT</v>
      </c>
      <c r="AE994" s="3" t="str">
        <f>IF(Table1[[#This Row],[Mã khách hàng]]="","",VLOOKUP($A994,Ma_KH!$A:$Q,Ma_KH!P$1,0))</f>
        <v>CÔNG TY TNHH GTGL VIỆT NAM</v>
      </c>
      <c r="AF994" s="58" t="str">
        <f>VLOOKUP(A994,Ma_KH!A:Q,Ma_KH!J$1,0)</f>
        <v>Đỗ Minh Quang</v>
      </c>
    </row>
    <row r="995" spans="1:32" s="58" customFormat="1" ht="16.5">
      <c r="A995" s="117" t="s">
        <v>114</v>
      </c>
      <c r="B995" s="117" t="s">
        <v>1698</v>
      </c>
      <c r="C995" s="169">
        <v>45931</v>
      </c>
      <c r="D995" s="170" t="s">
        <v>1748</v>
      </c>
      <c r="E995" s="169">
        <v>45931</v>
      </c>
      <c r="F995" s="48" t="s">
        <v>1749</v>
      </c>
      <c r="G995" s="42" t="s">
        <v>1701</v>
      </c>
      <c r="H995" s="54">
        <v>1070265</v>
      </c>
      <c r="I995" s="54">
        <v>0</v>
      </c>
      <c r="J995" s="54">
        <f>(Table1[[#This Row],[Tiền hàng]]-Table1[[#This Row],[Tiền chiết khấu]])*8%</f>
        <v>85621.2</v>
      </c>
      <c r="K995" s="54">
        <v>1155886</v>
      </c>
      <c r="L995" s="55" t="s">
        <v>24</v>
      </c>
      <c r="M995" s="56"/>
      <c r="N995" s="55"/>
      <c r="O995" s="54">
        <f>IF(Table1[[#This Row],[Phân loại]]="Tồn đầu kỳ",Table1[[#This Row],[Tổng giá trị]],0)</f>
        <v>0</v>
      </c>
      <c r="P995" s="55">
        <f>IF(Table1[[#This Row],[Số còn phải thu ĐK]]&lt;&gt;0,0,IF(Table1[[#This Row],[Phân loại]]="Bán hàng",Table1[[#This Row],[Tổng giá trị]],-Table1[[#This Row],[Tổng giá trị]]))</f>
        <v>1155886</v>
      </c>
      <c r="Q995" s="18">
        <f t="shared" si="135"/>
        <v>0</v>
      </c>
      <c r="R995" s="55">
        <f>Table1[[#This Row],[Số còn phải thu ĐK]]+Table1[[#This Row],[Giá Trị HD sau CK]]-Table1[[#This Row],[Số tiền đã thu]]</f>
        <v>1155886</v>
      </c>
      <c r="S995" s="56">
        <f>IF(Table1[[#This Row],[Ngày hóa đơn]]&lt;&gt;"",Table1[[#This Row],[Ngày hóa đơn]],Table1[[#This Row],[Ngày hạch toán]])</f>
        <v>45931</v>
      </c>
      <c r="T995" s="55"/>
      <c r="U995" s="56">
        <f>IF(Table1[[#This Row],[Ngày tính CN]]="","",S995+T995)</f>
        <v>45931</v>
      </c>
      <c r="V995" s="57">
        <f ca="1">IF(Table1[[#This Row],[Hạn thanh toán]]="","",IF((U995-NOW())&lt;0,0,(U995-NOW())))</f>
        <v>0</v>
      </c>
      <c r="W995" s="54"/>
      <c r="X995" s="65">
        <f t="shared" ca="1" si="140"/>
        <v>70.362421527781407</v>
      </c>
      <c r="Y995" s="109" t="str">
        <f t="shared" ca="1" si="136"/>
        <v>Nợ quá hạn từ 60 ngày đến 90 ngày</v>
      </c>
      <c r="Z995" s="254">
        <f>Table1[[#This Row],[Hạn thanh toán]]</f>
        <v>45931</v>
      </c>
      <c r="AA995" s="254">
        <f>Table1[[#This Row],[Ngày Thanh toán]]</f>
        <v>0</v>
      </c>
      <c r="AD995" s="3" t="str">
        <f>IF(Table1[[#This Row],[Mã khách hàng]]="","",VLOOKUP($A995,Ma_KH!$A:$Q,Ma_KH!O$1,0))</f>
        <v>GTGT</v>
      </c>
      <c r="AE995" s="3" t="str">
        <f>IF(Table1[[#This Row],[Mã khách hàng]]="","",VLOOKUP($A995,Ma_KH!$A:$Q,Ma_KH!P$1,0))</f>
        <v>CÔNG TY TNHH GTGL VIỆT NAM</v>
      </c>
      <c r="AF995" s="58" t="str">
        <f>VLOOKUP(A995,Ma_KH!A:Q,Ma_KH!J$1,0)</f>
        <v>Đỗ Minh Quang</v>
      </c>
    </row>
    <row r="996" spans="1:32" ht="16.5">
      <c r="A996" s="78" t="s">
        <v>114</v>
      </c>
      <c r="B996" s="78" t="s">
        <v>1698</v>
      </c>
      <c r="C996" s="88">
        <v>45660</v>
      </c>
      <c r="D996" s="89" t="s">
        <v>1750</v>
      </c>
      <c r="E996" s="88">
        <v>45660</v>
      </c>
      <c r="F996" s="81"/>
      <c r="G996" s="73" t="s">
        <v>1751</v>
      </c>
      <c r="H996" s="69"/>
      <c r="I996" s="69">
        <v>0</v>
      </c>
      <c r="J996" s="69">
        <f>(Table1[[#This Row],[Tiền hàng]]-Table1[[#This Row],[Tiền chiết khấu]])*8%</f>
        <v>0</v>
      </c>
      <c r="K996" s="69">
        <v>842149</v>
      </c>
      <c r="L996" s="8" t="s">
        <v>17</v>
      </c>
      <c r="M996" s="161">
        <v>45736</v>
      </c>
      <c r="N996" s="162" t="s">
        <v>4398</v>
      </c>
      <c r="O996" s="69">
        <f>IF(Table1[[#This Row],[Phân loại]]="Tồn đầu kỳ",Table1[[#This Row],[Tổng giá trị]],0)</f>
        <v>0</v>
      </c>
      <c r="P996" s="8">
        <f>IF(Table1[[#This Row],[Số còn phải thu ĐK]]&lt;&gt;0,0,IF(Table1[[#This Row],[Phân loại]]="Bán hàng",Table1[[#This Row],[Tổng giá trị]],-Table1[[#This Row],[Tổng giá trị]]))</f>
        <v>-842149</v>
      </c>
      <c r="Q996" s="18">
        <f t="shared" ref="Q996:Q1067" si="141">IF(M996&lt;&gt;"",IF(O996&lt;&gt;0,O996,P996),0)</f>
        <v>-842149</v>
      </c>
      <c r="R996" s="8">
        <f>Table1[[#This Row],[Số còn phải thu ĐK]]+Table1[[#This Row],[Giá Trị HD sau CK]]-Table1[[#This Row],[Số tiền đã thu]]</f>
        <v>0</v>
      </c>
      <c r="S996" s="7">
        <f>IF(Table1[[#This Row],[Ngày hóa đơn]]&lt;&gt;"",Table1[[#This Row],[Ngày hóa đơn]],Table1[[#This Row],[Ngày hạch toán]])</f>
        <v>45660</v>
      </c>
      <c r="T996" s="8"/>
      <c r="U996" s="7">
        <f>IF(Table1[[#This Row],[Ngày tính CN]]="","",S996+T996)</f>
        <v>45660</v>
      </c>
      <c r="V996" s="71">
        <f ca="1">IF(Table1[[#This Row],[Hạn thanh toán]]="","",IF((U996-NOW())&lt;0,0,(U996-NOW())))</f>
        <v>0</v>
      </c>
      <c r="W996" s="69"/>
      <c r="X996" s="65" t="str">
        <f t="shared" ca="1" si="140"/>
        <v/>
      </c>
      <c r="Y996" s="65" t="str">
        <f t="shared" si="136"/>
        <v>Đã thanh toán</v>
      </c>
      <c r="Z996" s="250">
        <f>Table1[[#This Row],[Hạn thanh toán]]</f>
        <v>45660</v>
      </c>
      <c r="AA996" s="250">
        <f>Table1[[#This Row],[Ngày Thanh toán]]</f>
        <v>45736</v>
      </c>
      <c r="AD996" s="3" t="str">
        <f>IF(Table1[[#This Row],[Mã khách hàng]]="","",VLOOKUP($A996,Ma_KH!$A:$Q,Ma_KH!O$1,0))</f>
        <v>GTGT</v>
      </c>
      <c r="AE996" s="3" t="str">
        <f>IF(Table1[[#This Row],[Mã khách hàng]]="","",VLOOKUP($A996,Ma_KH!$A:$Q,Ma_KH!P$1,0))</f>
        <v>CÔNG TY TNHH GTGL VIỆT NAM</v>
      </c>
      <c r="AF996" s="3" t="str">
        <f>VLOOKUP(A996,Ma_KH!A:Q,Ma_KH!J$1,0)</f>
        <v>Đỗ Minh Quang</v>
      </c>
    </row>
    <row r="997" spans="1:32" ht="16.5">
      <c r="A997" s="78" t="s">
        <v>114</v>
      </c>
      <c r="B997" s="78" t="s">
        <v>1698</v>
      </c>
      <c r="C997" s="88">
        <v>45662</v>
      </c>
      <c r="D997" s="89" t="s">
        <v>1752</v>
      </c>
      <c r="E997" s="88">
        <v>45662</v>
      </c>
      <c r="F997" s="81"/>
      <c r="G997" s="73" t="s">
        <v>1753</v>
      </c>
      <c r="H997" s="69"/>
      <c r="I997" s="69">
        <v>0</v>
      </c>
      <c r="J997" s="69">
        <f>(Table1[[#This Row],[Tiền hàng]]-Table1[[#This Row],[Tiền chiết khấu]])*8%</f>
        <v>0</v>
      </c>
      <c r="K997" s="69">
        <v>104060</v>
      </c>
      <c r="L997" s="8" t="s">
        <v>17</v>
      </c>
      <c r="M997" s="161">
        <v>45736</v>
      </c>
      <c r="N997" s="162" t="s">
        <v>4398</v>
      </c>
      <c r="O997" s="69">
        <f>IF(Table1[[#This Row],[Phân loại]]="Tồn đầu kỳ",Table1[[#This Row],[Tổng giá trị]],0)</f>
        <v>0</v>
      </c>
      <c r="P997" s="8">
        <f>IF(Table1[[#This Row],[Số còn phải thu ĐK]]&lt;&gt;0,0,IF(Table1[[#This Row],[Phân loại]]="Bán hàng",Table1[[#This Row],[Tổng giá trị]],-Table1[[#This Row],[Tổng giá trị]]))</f>
        <v>-104060</v>
      </c>
      <c r="Q997" s="18">
        <f t="shared" si="141"/>
        <v>-104060</v>
      </c>
      <c r="R997" s="8">
        <f>Table1[[#This Row],[Số còn phải thu ĐK]]+Table1[[#This Row],[Giá Trị HD sau CK]]-Table1[[#This Row],[Số tiền đã thu]]</f>
        <v>0</v>
      </c>
      <c r="S997" s="7">
        <f>IF(Table1[[#This Row],[Ngày hóa đơn]]&lt;&gt;"",Table1[[#This Row],[Ngày hóa đơn]],Table1[[#This Row],[Ngày hạch toán]])</f>
        <v>45662</v>
      </c>
      <c r="T997" s="8"/>
      <c r="U997" s="7">
        <f>IF(Table1[[#This Row],[Ngày tính CN]]="","",S997+T997)</f>
        <v>45662</v>
      </c>
      <c r="V997" s="71">
        <f ca="1">IF(Table1[[#This Row],[Hạn thanh toán]]="","",IF((U997-NOW())&lt;0,0,(U997-NOW())))</f>
        <v>0</v>
      </c>
      <c r="W997" s="69"/>
      <c r="X997" s="65" t="str">
        <f t="shared" ca="1" si="140"/>
        <v/>
      </c>
      <c r="Y997" s="65" t="str">
        <f t="shared" si="136"/>
        <v>Đã thanh toán</v>
      </c>
      <c r="Z997" s="250">
        <f>Table1[[#This Row],[Hạn thanh toán]]</f>
        <v>45662</v>
      </c>
      <c r="AA997" s="250">
        <f>Table1[[#This Row],[Ngày Thanh toán]]</f>
        <v>45736</v>
      </c>
      <c r="AD997" s="3" t="str">
        <f>IF(Table1[[#This Row],[Mã khách hàng]]="","",VLOOKUP($A997,Ma_KH!$A:$Q,Ma_KH!O$1,0))</f>
        <v>GTGT</v>
      </c>
      <c r="AE997" s="3" t="str">
        <f>IF(Table1[[#This Row],[Mã khách hàng]]="","",VLOOKUP($A997,Ma_KH!$A:$Q,Ma_KH!P$1,0))</f>
        <v>CÔNG TY TNHH GTGL VIỆT NAM</v>
      </c>
      <c r="AF997" s="3" t="str">
        <f>VLOOKUP(A997,Ma_KH!A:Q,Ma_KH!J$1,0)</f>
        <v>Đỗ Minh Quang</v>
      </c>
    </row>
    <row r="998" spans="1:32" ht="16.5">
      <c r="A998" s="78" t="s">
        <v>114</v>
      </c>
      <c r="B998" s="78" t="s">
        <v>1698</v>
      </c>
      <c r="C998" s="88">
        <v>45677</v>
      </c>
      <c r="D998" s="89" t="s">
        <v>1754</v>
      </c>
      <c r="E998" s="88">
        <v>45677</v>
      </c>
      <c r="F998" s="81"/>
      <c r="G998" s="73" t="s">
        <v>1751</v>
      </c>
      <c r="H998" s="69"/>
      <c r="I998" s="69">
        <v>0</v>
      </c>
      <c r="J998" s="69">
        <f>(Table1[[#This Row],[Tiền hàng]]-Table1[[#This Row],[Tiền chiết khấu]])*8%</f>
        <v>0</v>
      </c>
      <c r="K998" s="69">
        <v>51488</v>
      </c>
      <c r="L998" s="8" t="s">
        <v>17</v>
      </c>
      <c r="M998" s="161">
        <v>45736</v>
      </c>
      <c r="N998" s="162" t="s">
        <v>4398</v>
      </c>
      <c r="O998" s="69">
        <f>IF(Table1[[#This Row],[Phân loại]]="Tồn đầu kỳ",Table1[[#This Row],[Tổng giá trị]],0)</f>
        <v>0</v>
      </c>
      <c r="P998" s="8">
        <f>IF(Table1[[#This Row],[Số còn phải thu ĐK]]&lt;&gt;0,0,IF(Table1[[#This Row],[Phân loại]]="Bán hàng",Table1[[#This Row],[Tổng giá trị]],-Table1[[#This Row],[Tổng giá trị]]))</f>
        <v>-51488</v>
      </c>
      <c r="Q998" s="18">
        <f t="shared" si="141"/>
        <v>-51488</v>
      </c>
      <c r="R998" s="8">
        <f>Table1[[#This Row],[Số còn phải thu ĐK]]+Table1[[#This Row],[Giá Trị HD sau CK]]-Table1[[#This Row],[Số tiền đã thu]]</f>
        <v>0</v>
      </c>
      <c r="S998" s="7">
        <f>IF(Table1[[#This Row],[Ngày hóa đơn]]&lt;&gt;"",Table1[[#This Row],[Ngày hóa đơn]],Table1[[#This Row],[Ngày hạch toán]])</f>
        <v>45677</v>
      </c>
      <c r="T998" s="8"/>
      <c r="U998" s="7">
        <f>IF(Table1[[#This Row],[Ngày tính CN]]="","",S998+T998)</f>
        <v>45677</v>
      </c>
      <c r="V998" s="71">
        <f ca="1">IF(Table1[[#This Row],[Hạn thanh toán]]="","",IF((U998-NOW())&lt;0,0,(U998-NOW())))</f>
        <v>0</v>
      </c>
      <c r="W998" s="69"/>
      <c r="X998" s="65" t="str">
        <f t="shared" ca="1" si="140"/>
        <v/>
      </c>
      <c r="Y998" s="65" t="str">
        <f t="shared" si="136"/>
        <v>Đã thanh toán</v>
      </c>
      <c r="Z998" s="250">
        <f>Table1[[#This Row],[Hạn thanh toán]]</f>
        <v>45677</v>
      </c>
      <c r="AA998" s="250">
        <f>Table1[[#This Row],[Ngày Thanh toán]]</f>
        <v>45736</v>
      </c>
      <c r="AD998" s="3" t="str">
        <f>IF(Table1[[#This Row],[Mã khách hàng]]="","",VLOOKUP($A998,Ma_KH!$A:$Q,Ma_KH!O$1,0))</f>
        <v>GTGT</v>
      </c>
      <c r="AE998" s="3" t="str">
        <f>IF(Table1[[#This Row],[Mã khách hàng]]="","",VLOOKUP($A998,Ma_KH!$A:$Q,Ma_KH!P$1,0))</f>
        <v>CÔNG TY TNHH GTGL VIỆT NAM</v>
      </c>
      <c r="AF998" s="3" t="str">
        <f>VLOOKUP(A998,Ma_KH!A:Q,Ma_KH!J$1,0)</f>
        <v>Đỗ Minh Quang</v>
      </c>
    </row>
    <row r="999" spans="1:32" ht="16.5">
      <c r="A999" s="78" t="s">
        <v>114</v>
      </c>
      <c r="B999" s="78" t="s">
        <v>1698</v>
      </c>
      <c r="C999" s="88">
        <v>45677</v>
      </c>
      <c r="D999" s="89" t="s">
        <v>1755</v>
      </c>
      <c r="E999" s="88">
        <v>45677</v>
      </c>
      <c r="F999" s="81"/>
      <c r="G999" s="73" t="s">
        <v>1753</v>
      </c>
      <c r="H999" s="69"/>
      <c r="I999" s="69">
        <v>0</v>
      </c>
      <c r="J999" s="69">
        <f>(Table1[[#This Row],[Tiền hàng]]-Table1[[#This Row],[Tiền chiết khấu]])*8%</f>
        <v>0</v>
      </c>
      <c r="K999" s="69">
        <v>52030</v>
      </c>
      <c r="L999" s="8" t="s">
        <v>17</v>
      </c>
      <c r="M999" s="161">
        <v>45736</v>
      </c>
      <c r="N999" s="162" t="s">
        <v>4398</v>
      </c>
      <c r="O999" s="69">
        <f>IF(Table1[[#This Row],[Phân loại]]="Tồn đầu kỳ",Table1[[#This Row],[Tổng giá trị]],0)</f>
        <v>0</v>
      </c>
      <c r="P999" s="8">
        <f>IF(Table1[[#This Row],[Số còn phải thu ĐK]]&lt;&gt;0,0,IF(Table1[[#This Row],[Phân loại]]="Bán hàng",Table1[[#This Row],[Tổng giá trị]],-Table1[[#This Row],[Tổng giá trị]]))</f>
        <v>-52030</v>
      </c>
      <c r="Q999" s="18">
        <f t="shared" si="141"/>
        <v>-52030</v>
      </c>
      <c r="R999" s="8">
        <f>Table1[[#This Row],[Số còn phải thu ĐK]]+Table1[[#This Row],[Giá Trị HD sau CK]]-Table1[[#This Row],[Số tiền đã thu]]</f>
        <v>0</v>
      </c>
      <c r="S999" s="7">
        <f>IF(Table1[[#This Row],[Ngày hóa đơn]]&lt;&gt;"",Table1[[#This Row],[Ngày hóa đơn]],Table1[[#This Row],[Ngày hạch toán]])</f>
        <v>45677</v>
      </c>
      <c r="T999" s="8"/>
      <c r="U999" s="7">
        <f>IF(Table1[[#This Row],[Ngày tính CN]]="","",S999+T999)</f>
        <v>45677</v>
      </c>
      <c r="V999" s="71">
        <f ca="1">IF(Table1[[#This Row],[Hạn thanh toán]]="","",IF((U999-NOW())&lt;0,0,(U999-NOW())))</f>
        <v>0</v>
      </c>
      <c r="W999" s="69"/>
      <c r="X999" s="65" t="str">
        <f t="shared" ca="1" si="140"/>
        <v/>
      </c>
      <c r="Y999" s="65" t="str">
        <f t="shared" si="136"/>
        <v>Đã thanh toán</v>
      </c>
      <c r="Z999" s="250">
        <f>Table1[[#This Row],[Hạn thanh toán]]</f>
        <v>45677</v>
      </c>
      <c r="AA999" s="250">
        <f>Table1[[#This Row],[Ngày Thanh toán]]</f>
        <v>45736</v>
      </c>
      <c r="AD999" s="3" t="str">
        <f>IF(Table1[[#This Row],[Mã khách hàng]]="","",VLOOKUP($A999,Ma_KH!$A:$Q,Ma_KH!O$1,0))</f>
        <v>GTGT</v>
      </c>
      <c r="AE999" s="3" t="str">
        <f>IF(Table1[[#This Row],[Mã khách hàng]]="","",VLOOKUP($A999,Ma_KH!$A:$Q,Ma_KH!P$1,0))</f>
        <v>CÔNG TY TNHH GTGL VIỆT NAM</v>
      </c>
      <c r="AF999" s="3" t="str">
        <f>VLOOKUP(A999,Ma_KH!A:Q,Ma_KH!J$1,0)</f>
        <v>Đỗ Minh Quang</v>
      </c>
    </row>
    <row r="1000" spans="1:32" ht="16.5">
      <c r="A1000" s="78" t="s">
        <v>114</v>
      </c>
      <c r="B1000" s="78" t="s">
        <v>1698</v>
      </c>
      <c r="C1000" s="88">
        <v>45727</v>
      </c>
      <c r="D1000" s="89" t="s">
        <v>1756</v>
      </c>
      <c r="E1000" s="88">
        <v>45727</v>
      </c>
      <c r="F1000" s="81"/>
      <c r="G1000" s="73" t="s">
        <v>1757</v>
      </c>
      <c r="H1000" s="69"/>
      <c r="I1000" s="69">
        <v>0</v>
      </c>
      <c r="J1000" s="69">
        <f>(Table1[[#This Row],[Tiền hàng]]-Table1[[#This Row],[Tiền chiết khấu]])*8%</f>
        <v>0</v>
      </c>
      <c r="K1000" s="69">
        <v>928232</v>
      </c>
      <c r="L1000" s="8" t="s">
        <v>17</v>
      </c>
      <c r="M1000" s="161">
        <v>45797</v>
      </c>
      <c r="N1000" s="162" t="s">
        <v>4406</v>
      </c>
      <c r="O1000" s="69">
        <f>IF(Table1[[#This Row],[Phân loại]]="Tồn đầu kỳ",Table1[[#This Row],[Tổng giá trị]],0)</f>
        <v>0</v>
      </c>
      <c r="P1000" s="8">
        <f>IF(Table1[[#This Row],[Số còn phải thu ĐK]]&lt;&gt;0,0,IF(Table1[[#This Row],[Phân loại]]="Bán hàng",Table1[[#This Row],[Tổng giá trị]],-Table1[[#This Row],[Tổng giá trị]]))</f>
        <v>-928232</v>
      </c>
      <c r="Q1000" s="18">
        <f t="shared" si="141"/>
        <v>-928232</v>
      </c>
      <c r="R1000" s="8">
        <f>Table1[[#This Row],[Số còn phải thu ĐK]]+Table1[[#This Row],[Giá Trị HD sau CK]]-Table1[[#This Row],[Số tiền đã thu]]</f>
        <v>0</v>
      </c>
      <c r="S1000" s="7">
        <f>IF(Table1[[#This Row],[Ngày hóa đơn]]&lt;&gt;"",Table1[[#This Row],[Ngày hóa đơn]],Table1[[#This Row],[Ngày hạch toán]])</f>
        <v>45727</v>
      </c>
      <c r="T1000" s="8"/>
      <c r="U1000" s="7">
        <f>IF(Table1[[#This Row],[Ngày tính CN]]="","",S1000+T1000)</f>
        <v>45727</v>
      </c>
      <c r="V1000" s="71">
        <f ca="1">IF(Table1[[#This Row],[Hạn thanh toán]]="","",IF((U1000-NOW())&lt;0,0,(U1000-NOW())))</f>
        <v>0</v>
      </c>
      <c r="W1000" s="69"/>
      <c r="X1000" s="65" t="str">
        <f t="shared" ca="1" si="140"/>
        <v/>
      </c>
      <c r="Y1000" s="65" t="str">
        <f t="shared" si="136"/>
        <v>Đã thanh toán</v>
      </c>
      <c r="Z1000" s="250">
        <f>Table1[[#This Row],[Hạn thanh toán]]</f>
        <v>45727</v>
      </c>
      <c r="AA1000" s="250">
        <f>Table1[[#This Row],[Ngày Thanh toán]]</f>
        <v>45797</v>
      </c>
      <c r="AD1000" s="3" t="str">
        <f>IF(Table1[[#This Row],[Mã khách hàng]]="","",VLOOKUP($A1000,Ma_KH!$A:$Q,Ma_KH!O$1,0))</f>
        <v>GTGT</v>
      </c>
      <c r="AE1000" s="3" t="str">
        <f>IF(Table1[[#This Row],[Mã khách hàng]]="","",VLOOKUP($A1000,Ma_KH!$A:$Q,Ma_KH!P$1,0))</f>
        <v>CÔNG TY TNHH GTGL VIỆT NAM</v>
      </c>
      <c r="AF1000" s="3" t="str">
        <f>VLOOKUP(A1000,Ma_KH!A:Q,Ma_KH!J$1,0)</f>
        <v>Đỗ Minh Quang</v>
      </c>
    </row>
    <row r="1001" spans="1:32" ht="16.5">
      <c r="A1001" s="78" t="s">
        <v>114</v>
      </c>
      <c r="B1001" s="78" t="s">
        <v>1698</v>
      </c>
      <c r="C1001" s="88">
        <v>45757</v>
      </c>
      <c r="D1001" s="89" t="s">
        <v>1758</v>
      </c>
      <c r="E1001" s="88">
        <v>45757</v>
      </c>
      <c r="F1001" s="81"/>
      <c r="G1001" s="73" t="s">
        <v>1759</v>
      </c>
      <c r="H1001" s="69"/>
      <c r="I1001" s="69">
        <v>0</v>
      </c>
      <c r="J1001" s="69">
        <f>(Table1[[#This Row],[Tiền hàng]]-Table1[[#This Row],[Tiền chiết khấu]])*8%</f>
        <v>0</v>
      </c>
      <c r="K1001" s="69">
        <v>175857</v>
      </c>
      <c r="L1001" s="8" t="s">
        <v>17</v>
      </c>
      <c r="M1001" s="161">
        <v>45828</v>
      </c>
      <c r="N1001" s="162" t="s">
        <v>4407</v>
      </c>
      <c r="O1001" s="69">
        <f>IF(Table1[[#This Row],[Phân loại]]="Tồn đầu kỳ",Table1[[#This Row],[Tổng giá trị]],0)</f>
        <v>0</v>
      </c>
      <c r="P1001" s="8">
        <f>IF(Table1[[#This Row],[Số còn phải thu ĐK]]&lt;&gt;0,0,IF(Table1[[#This Row],[Phân loại]]="Bán hàng",Table1[[#This Row],[Tổng giá trị]],-Table1[[#This Row],[Tổng giá trị]]))</f>
        <v>-175857</v>
      </c>
      <c r="Q1001" s="18">
        <f t="shared" si="141"/>
        <v>-175857</v>
      </c>
      <c r="R1001" s="8">
        <f>Table1[[#This Row],[Số còn phải thu ĐK]]+Table1[[#This Row],[Giá Trị HD sau CK]]-Table1[[#This Row],[Số tiền đã thu]]</f>
        <v>0</v>
      </c>
      <c r="S1001" s="7">
        <f>IF(Table1[[#This Row],[Ngày hóa đơn]]&lt;&gt;"",Table1[[#This Row],[Ngày hóa đơn]],Table1[[#This Row],[Ngày hạch toán]])</f>
        <v>45757</v>
      </c>
      <c r="T1001" s="8"/>
      <c r="U1001" s="7">
        <f>IF(Table1[[#This Row],[Ngày tính CN]]="","",S1001+T1001)</f>
        <v>45757</v>
      </c>
      <c r="V1001" s="71">
        <f ca="1">IF(Table1[[#This Row],[Hạn thanh toán]]="","",IF((U1001-NOW())&lt;0,0,(U1001-NOW())))</f>
        <v>0</v>
      </c>
      <c r="W1001" s="69"/>
      <c r="X1001" s="65" t="str">
        <f t="shared" ca="1" si="140"/>
        <v/>
      </c>
      <c r="Y1001" s="65" t="str">
        <f t="shared" si="136"/>
        <v>Đã thanh toán</v>
      </c>
      <c r="Z1001" s="250">
        <f>Table1[[#This Row],[Hạn thanh toán]]</f>
        <v>45757</v>
      </c>
      <c r="AA1001" s="250">
        <f>Table1[[#This Row],[Ngày Thanh toán]]</f>
        <v>45828</v>
      </c>
      <c r="AD1001" s="3" t="str">
        <f>IF(Table1[[#This Row],[Mã khách hàng]]="","",VLOOKUP($A1001,Ma_KH!$A:$Q,Ma_KH!O$1,0))</f>
        <v>GTGT</v>
      </c>
      <c r="AE1001" s="3" t="str">
        <f>IF(Table1[[#This Row],[Mã khách hàng]]="","",VLOOKUP($A1001,Ma_KH!$A:$Q,Ma_KH!P$1,0))</f>
        <v>CÔNG TY TNHH GTGL VIỆT NAM</v>
      </c>
      <c r="AF1001" s="3" t="str">
        <f>VLOOKUP(A1001,Ma_KH!A:Q,Ma_KH!J$1,0)</f>
        <v>Đỗ Minh Quang</v>
      </c>
    </row>
    <row r="1002" spans="1:32" ht="16.5">
      <c r="A1002" s="78" t="s">
        <v>114</v>
      </c>
      <c r="B1002" s="78" t="s">
        <v>1698</v>
      </c>
      <c r="C1002" s="88">
        <v>45768</v>
      </c>
      <c r="D1002" s="89" t="s">
        <v>1760</v>
      </c>
      <c r="E1002" s="88">
        <v>45768</v>
      </c>
      <c r="F1002" s="81"/>
      <c r="G1002" s="73" t="s">
        <v>1761</v>
      </c>
      <c r="H1002" s="69"/>
      <c r="I1002" s="69">
        <v>0</v>
      </c>
      <c r="J1002" s="69">
        <f>(Table1[[#This Row],[Tiền hàng]]-Table1[[#This Row],[Tiền chiết khấu]])*8%</f>
        <v>0</v>
      </c>
      <c r="K1002" s="69">
        <v>200719</v>
      </c>
      <c r="L1002" s="8" t="s">
        <v>17</v>
      </c>
      <c r="M1002" s="161">
        <v>45828</v>
      </c>
      <c r="N1002" s="162" t="s">
        <v>4407</v>
      </c>
      <c r="O1002" s="69">
        <f>IF(Table1[[#This Row],[Phân loại]]="Tồn đầu kỳ",Table1[[#This Row],[Tổng giá trị]],0)</f>
        <v>0</v>
      </c>
      <c r="P1002" s="8">
        <f>IF(Table1[[#This Row],[Số còn phải thu ĐK]]&lt;&gt;0,0,IF(Table1[[#This Row],[Phân loại]]="Bán hàng",Table1[[#This Row],[Tổng giá trị]],-Table1[[#This Row],[Tổng giá trị]]))</f>
        <v>-200719</v>
      </c>
      <c r="Q1002" s="18">
        <f t="shared" si="141"/>
        <v>-200719</v>
      </c>
      <c r="R1002" s="8">
        <f>Table1[[#This Row],[Số còn phải thu ĐK]]+Table1[[#This Row],[Giá Trị HD sau CK]]-Table1[[#This Row],[Số tiền đã thu]]</f>
        <v>0</v>
      </c>
      <c r="S1002" s="7">
        <f>IF(Table1[[#This Row],[Ngày hóa đơn]]&lt;&gt;"",Table1[[#This Row],[Ngày hóa đơn]],Table1[[#This Row],[Ngày hạch toán]])</f>
        <v>45768</v>
      </c>
      <c r="T1002" s="8"/>
      <c r="U1002" s="7">
        <f>IF(Table1[[#This Row],[Ngày tính CN]]="","",S1002+T1002)</f>
        <v>45768</v>
      </c>
      <c r="V1002" s="71">
        <f ca="1">IF(Table1[[#This Row],[Hạn thanh toán]]="","",IF((U1002-NOW())&lt;0,0,(U1002-NOW())))</f>
        <v>0</v>
      </c>
      <c r="W1002" s="69"/>
      <c r="X1002" s="65" t="str">
        <f t="shared" ca="1" si="140"/>
        <v/>
      </c>
      <c r="Y1002" s="65" t="str">
        <f t="shared" si="136"/>
        <v>Đã thanh toán</v>
      </c>
      <c r="Z1002" s="250">
        <f>Table1[[#This Row],[Hạn thanh toán]]</f>
        <v>45768</v>
      </c>
      <c r="AA1002" s="250">
        <f>Table1[[#This Row],[Ngày Thanh toán]]</f>
        <v>45828</v>
      </c>
      <c r="AD1002" s="3" t="str">
        <f>IF(Table1[[#This Row],[Mã khách hàng]]="","",VLOOKUP($A1002,Ma_KH!$A:$Q,Ma_KH!O$1,0))</f>
        <v>GTGT</v>
      </c>
      <c r="AE1002" s="3" t="str">
        <f>IF(Table1[[#This Row],[Mã khách hàng]]="","",VLOOKUP($A1002,Ma_KH!$A:$Q,Ma_KH!P$1,0))</f>
        <v>CÔNG TY TNHH GTGL VIỆT NAM</v>
      </c>
      <c r="AF1002" s="3" t="str">
        <f>VLOOKUP(A1002,Ma_KH!A:Q,Ma_KH!J$1,0)</f>
        <v>Đỗ Minh Quang</v>
      </c>
    </row>
    <row r="1003" spans="1:32" ht="16.5">
      <c r="A1003" s="78" t="s">
        <v>114</v>
      </c>
      <c r="B1003" s="78" t="s">
        <v>1698</v>
      </c>
      <c r="C1003" s="88">
        <v>45810</v>
      </c>
      <c r="D1003" s="89" t="s">
        <v>1762</v>
      </c>
      <c r="E1003" s="88">
        <v>45870</v>
      </c>
      <c r="F1003" s="81" t="s">
        <v>1763</v>
      </c>
      <c r="G1003" s="73" t="s">
        <v>1759</v>
      </c>
      <c r="H1003" s="69"/>
      <c r="I1003" s="69">
        <v>0</v>
      </c>
      <c r="J1003" s="69">
        <f>(Table1[[#This Row],[Tiền hàng]]-Table1[[#This Row],[Tiền chiết khấu]])*8%</f>
        <v>0</v>
      </c>
      <c r="K1003" s="69">
        <v>282320</v>
      </c>
      <c r="L1003" s="8" t="s">
        <v>17</v>
      </c>
      <c r="M1003" s="161">
        <v>45889</v>
      </c>
      <c r="N1003" s="162" t="s">
        <v>4409</v>
      </c>
      <c r="O1003" s="69">
        <f>IF(Table1[[#This Row],[Phân loại]]="Tồn đầu kỳ",Table1[[#This Row],[Tổng giá trị]],0)</f>
        <v>0</v>
      </c>
      <c r="P1003" s="8">
        <f>IF(Table1[[#This Row],[Số còn phải thu ĐK]]&lt;&gt;0,0,IF(Table1[[#This Row],[Phân loại]]="Bán hàng",Table1[[#This Row],[Tổng giá trị]],-Table1[[#This Row],[Tổng giá trị]]))</f>
        <v>-282320</v>
      </c>
      <c r="Q1003" s="18">
        <f t="shared" si="141"/>
        <v>-282320</v>
      </c>
      <c r="R1003" s="8">
        <f>Table1[[#This Row],[Số còn phải thu ĐK]]+Table1[[#This Row],[Giá Trị HD sau CK]]-Table1[[#This Row],[Số tiền đã thu]]</f>
        <v>0</v>
      </c>
      <c r="S1003" s="7">
        <f>IF(Table1[[#This Row],[Ngày hóa đơn]]&lt;&gt;"",Table1[[#This Row],[Ngày hóa đơn]],Table1[[#This Row],[Ngày hạch toán]])</f>
        <v>45870</v>
      </c>
      <c r="T1003" s="8"/>
      <c r="U1003" s="7">
        <f>IF(Table1[[#This Row],[Ngày tính CN]]="","",S1003+T1003)</f>
        <v>45870</v>
      </c>
      <c r="V1003" s="71">
        <f ca="1">IF(Table1[[#This Row],[Hạn thanh toán]]="","",IF((U1003-NOW())&lt;0,0,(U1003-NOW())))</f>
        <v>0</v>
      </c>
      <c r="W1003" s="69"/>
      <c r="X1003" s="65" t="str">
        <f t="shared" ca="1" si="140"/>
        <v/>
      </c>
      <c r="Y1003" s="65" t="str">
        <f t="shared" si="136"/>
        <v>Đã thanh toán</v>
      </c>
      <c r="Z1003" s="250">
        <f>Table1[[#This Row],[Hạn thanh toán]]</f>
        <v>45870</v>
      </c>
      <c r="AA1003" s="250">
        <f>Table1[[#This Row],[Ngày Thanh toán]]</f>
        <v>45889</v>
      </c>
      <c r="AD1003" s="3" t="str">
        <f>IF(Table1[[#This Row],[Mã khách hàng]]="","",VLOOKUP($A1003,Ma_KH!$A:$Q,Ma_KH!O$1,0))</f>
        <v>GTGT</v>
      </c>
      <c r="AE1003" s="3" t="str">
        <f>IF(Table1[[#This Row],[Mã khách hàng]]="","",VLOOKUP($A1003,Ma_KH!$A:$Q,Ma_KH!P$1,0))</f>
        <v>CÔNG TY TNHH GTGL VIỆT NAM</v>
      </c>
      <c r="AF1003" s="3" t="str">
        <f>VLOOKUP(A1003,Ma_KH!A:Q,Ma_KH!J$1,0)</f>
        <v>Đỗ Minh Quang</v>
      </c>
    </row>
    <row r="1004" spans="1:32" ht="16.5">
      <c r="A1004" s="78" t="s">
        <v>114</v>
      </c>
      <c r="B1004" s="78" t="s">
        <v>1698</v>
      </c>
      <c r="C1004" s="88">
        <v>45855</v>
      </c>
      <c r="D1004" s="89" t="s">
        <v>1764</v>
      </c>
      <c r="E1004" s="88">
        <v>45888</v>
      </c>
      <c r="F1004" s="81" t="s">
        <v>1765</v>
      </c>
      <c r="G1004" s="73" t="s">
        <v>1759</v>
      </c>
      <c r="H1004" s="69"/>
      <c r="I1004" s="69">
        <v>0</v>
      </c>
      <c r="J1004" s="69">
        <f>(Table1[[#This Row],[Tiền hàng]]-Table1[[#This Row],[Tiền chiết khấu]])*8%</f>
        <v>0</v>
      </c>
      <c r="K1004" s="69">
        <v>307273</v>
      </c>
      <c r="L1004" s="8" t="s">
        <v>17</v>
      </c>
      <c r="M1004" s="161">
        <v>45889</v>
      </c>
      <c r="N1004" s="162" t="s">
        <v>4409</v>
      </c>
      <c r="O1004" s="69">
        <f>IF(Table1[[#This Row],[Phân loại]]="Tồn đầu kỳ",Table1[[#This Row],[Tổng giá trị]],0)</f>
        <v>0</v>
      </c>
      <c r="P1004" s="8">
        <f>IF(Table1[[#This Row],[Số còn phải thu ĐK]]&lt;&gt;0,0,IF(Table1[[#This Row],[Phân loại]]="Bán hàng",Table1[[#This Row],[Tổng giá trị]],-Table1[[#This Row],[Tổng giá trị]]))</f>
        <v>-307273</v>
      </c>
      <c r="Q1004" s="18">
        <f t="shared" si="141"/>
        <v>-307273</v>
      </c>
      <c r="R1004" s="8">
        <f>Table1[[#This Row],[Số còn phải thu ĐK]]+Table1[[#This Row],[Giá Trị HD sau CK]]-Table1[[#This Row],[Số tiền đã thu]]</f>
        <v>0</v>
      </c>
      <c r="S1004" s="7">
        <f>IF(Table1[[#This Row],[Ngày hóa đơn]]&lt;&gt;"",Table1[[#This Row],[Ngày hóa đơn]],Table1[[#This Row],[Ngày hạch toán]])</f>
        <v>45888</v>
      </c>
      <c r="T1004" s="8"/>
      <c r="U1004" s="7">
        <f>IF(Table1[[#This Row],[Ngày tính CN]]="","",S1004+T1004)</f>
        <v>45888</v>
      </c>
      <c r="V1004" s="71">
        <f ca="1">IF(Table1[[#This Row],[Hạn thanh toán]]="","",IF((U1004-NOW())&lt;0,0,(U1004-NOW())))</f>
        <v>0</v>
      </c>
      <c r="W1004" s="69"/>
      <c r="X1004" s="65" t="str">
        <f t="shared" ca="1" si="140"/>
        <v/>
      </c>
      <c r="Y1004" s="65" t="str">
        <f t="shared" si="136"/>
        <v>Đã thanh toán</v>
      </c>
      <c r="Z1004" s="250">
        <f>Table1[[#This Row],[Hạn thanh toán]]</f>
        <v>45888</v>
      </c>
      <c r="AA1004" s="250">
        <f>Table1[[#This Row],[Ngày Thanh toán]]</f>
        <v>45889</v>
      </c>
      <c r="AD1004" s="3" t="str">
        <f>IF(Table1[[#This Row],[Mã khách hàng]]="","",VLOOKUP($A1004,Ma_KH!$A:$Q,Ma_KH!O$1,0))</f>
        <v>GTGT</v>
      </c>
      <c r="AE1004" s="3" t="str">
        <f>IF(Table1[[#This Row],[Mã khách hàng]]="","",VLOOKUP($A1004,Ma_KH!$A:$Q,Ma_KH!P$1,0))</f>
        <v>CÔNG TY TNHH GTGL VIỆT NAM</v>
      </c>
      <c r="AF1004" s="3" t="str">
        <f>VLOOKUP(A1004,Ma_KH!A:Q,Ma_KH!J$1,0)</f>
        <v>Đỗ Minh Quang</v>
      </c>
    </row>
    <row r="1005" spans="1:32" s="58" customFormat="1" ht="16.5">
      <c r="A1005" s="166" t="s">
        <v>114</v>
      </c>
      <c r="B1005" s="166" t="s">
        <v>1698</v>
      </c>
      <c r="C1005" s="171">
        <v>45911</v>
      </c>
      <c r="D1005" s="172" t="s">
        <v>1766</v>
      </c>
      <c r="E1005" s="171">
        <v>45911</v>
      </c>
      <c r="F1005" s="49"/>
      <c r="G1005" s="45" t="s">
        <v>1767</v>
      </c>
      <c r="H1005" s="54"/>
      <c r="I1005" s="54">
        <v>0</v>
      </c>
      <c r="J1005" s="54">
        <f>(Table1[[#This Row],[Tiền hàng]]-Table1[[#This Row],[Tiền chiết khấu]])*8%</f>
        <v>0</v>
      </c>
      <c r="K1005" s="54">
        <v>150904</v>
      </c>
      <c r="L1005" s="55" t="s">
        <v>17</v>
      </c>
      <c r="M1005" s="56"/>
      <c r="N1005" s="55"/>
      <c r="O1005" s="54">
        <f>IF(Table1[[#This Row],[Phân loại]]="Tồn đầu kỳ",Table1[[#This Row],[Tổng giá trị]],0)</f>
        <v>0</v>
      </c>
      <c r="P1005" s="55">
        <f>IF(Table1[[#This Row],[Số còn phải thu ĐK]]&lt;&gt;0,0,IF(Table1[[#This Row],[Phân loại]]="Bán hàng",Table1[[#This Row],[Tổng giá trị]],-Table1[[#This Row],[Tổng giá trị]]))</f>
        <v>-150904</v>
      </c>
      <c r="Q1005" s="18">
        <f t="shared" si="141"/>
        <v>0</v>
      </c>
      <c r="R1005" s="55">
        <f>Table1[[#This Row],[Số còn phải thu ĐK]]+Table1[[#This Row],[Giá Trị HD sau CK]]-Table1[[#This Row],[Số tiền đã thu]]</f>
        <v>-150904</v>
      </c>
      <c r="S1005" s="56">
        <f>IF(Table1[[#This Row],[Ngày hóa đơn]]&lt;&gt;"",Table1[[#This Row],[Ngày hóa đơn]],Table1[[#This Row],[Ngày hạch toán]])</f>
        <v>45911</v>
      </c>
      <c r="T1005" s="55"/>
      <c r="U1005" s="56">
        <f>IF(Table1[[#This Row],[Ngày tính CN]]="","",S1005+T1005)</f>
        <v>45911</v>
      </c>
      <c r="V1005" s="57">
        <f ca="1">IF(Table1[[#This Row],[Hạn thanh toán]]="","",IF((U1005-NOW())&lt;0,0,(U1005-NOW())))</f>
        <v>0</v>
      </c>
      <c r="W1005" s="54"/>
      <c r="X1005" s="65">
        <f t="shared" ca="1" si="140"/>
        <v>90.362421527781407</v>
      </c>
      <c r="Y1005" s="109" t="str">
        <f t="shared" ca="1" si="136"/>
        <v>Nợ quá hạn từ 90 ngày đến 120 ngày</v>
      </c>
      <c r="Z1005" s="254">
        <f>Table1[[#This Row],[Hạn thanh toán]]</f>
        <v>45911</v>
      </c>
      <c r="AA1005" s="254">
        <f>Table1[[#This Row],[Ngày Thanh toán]]</f>
        <v>0</v>
      </c>
      <c r="AD1005" s="3" t="str">
        <f>IF(Table1[[#This Row],[Mã khách hàng]]="","",VLOOKUP($A1005,Ma_KH!$A:$Q,Ma_KH!O$1,0))</f>
        <v>GTGT</v>
      </c>
      <c r="AE1005" s="3" t="str">
        <f>IF(Table1[[#This Row],[Mã khách hàng]]="","",VLOOKUP($A1005,Ma_KH!$A:$Q,Ma_KH!P$1,0))</f>
        <v>CÔNG TY TNHH GTGL VIỆT NAM</v>
      </c>
      <c r="AF1005" s="58" t="str">
        <f>VLOOKUP(A1005,Ma_KH!A:Q,Ma_KH!J$1,0)</f>
        <v>Đỗ Minh Quang</v>
      </c>
    </row>
    <row r="1006" spans="1:32" ht="16.5">
      <c r="A1006" s="78" t="s">
        <v>114</v>
      </c>
      <c r="B1006" s="78" t="s">
        <v>1698</v>
      </c>
      <c r="C1006" s="88">
        <v>45900</v>
      </c>
      <c r="D1006" s="89" t="s">
        <v>1768</v>
      </c>
      <c r="E1006" s="88">
        <v>45869</v>
      </c>
      <c r="F1006" s="81"/>
      <c r="G1006" s="73" t="s">
        <v>1769</v>
      </c>
      <c r="H1006" s="69"/>
      <c r="I1006" s="69">
        <v>77119</v>
      </c>
      <c r="J1006" s="69">
        <f>(Table1[[#This Row],[Tiền hàng]]-Table1[[#This Row],[Tiền chiết khấu]])*8%</f>
        <v>-6169.52</v>
      </c>
      <c r="K1006" s="69">
        <v>77119</v>
      </c>
      <c r="L1006" s="8" t="s">
        <v>3649</v>
      </c>
      <c r="M1006" s="161">
        <v>45926</v>
      </c>
      <c r="N1006" s="162" t="s">
        <v>4410</v>
      </c>
      <c r="O1006" s="69">
        <f>IF(Table1[[#This Row],[Phân loại]]="Tồn đầu kỳ",Table1[[#This Row],[Tổng giá trị]],0)</f>
        <v>0</v>
      </c>
      <c r="P1006" s="8">
        <f>IF(Table1[[#This Row],[Số còn phải thu ĐK]]&lt;&gt;0,0,IF(Table1[[#This Row],[Phân loại]]="Bán hàng",Table1[[#This Row],[Tổng giá trị]],-Table1[[#This Row],[Tổng giá trị]]))</f>
        <v>-77119</v>
      </c>
      <c r="Q1006" s="18">
        <f t="shared" si="141"/>
        <v>-77119</v>
      </c>
      <c r="R1006" s="8">
        <f>Table1[[#This Row],[Số còn phải thu ĐK]]+Table1[[#This Row],[Giá Trị HD sau CK]]-Table1[[#This Row],[Số tiền đã thu]]</f>
        <v>0</v>
      </c>
      <c r="S1006" s="7">
        <f>IF(Table1[[#This Row],[Ngày hóa đơn]]&lt;&gt;"",Table1[[#This Row],[Ngày hóa đơn]],Table1[[#This Row],[Ngày hạch toán]])</f>
        <v>45869</v>
      </c>
      <c r="T1006" s="8"/>
      <c r="U1006" s="7">
        <f>IF(Table1[[#This Row],[Ngày tính CN]]="","",S1006+T1006)</f>
        <v>45869</v>
      </c>
      <c r="V1006" s="71">
        <f ca="1">IF(Table1[[#This Row],[Hạn thanh toán]]="","",IF((U1006-NOW())&lt;0,0,(U1006-NOW())))</f>
        <v>0</v>
      </c>
      <c r="W1006" s="69"/>
      <c r="X1006" s="65" t="str">
        <f t="shared" ca="1" si="140"/>
        <v/>
      </c>
      <c r="Y1006" s="65" t="str">
        <f t="shared" si="136"/>
        <v>Đã thanh toán</v>
      </c>
      <c r="Z1006" s="250">
        <f>Table1[[#This Row],[Hạn thanh toán]]</f>
        <v>45869</v>
      </c>
      <c r="AA1006" s="250">
        <f>Table1[[#This Row],[Ngày Thanh toán]]</f>
        <v>45926</v>
      </c>
      <c r="AD1006" s="3" t="str">
        <f>IF(Table1[[#This Row],[Mã khách hàng]]="","",VLOOKUP($A1006,Ma_KH!$A:$Q,Ma_KH!O$1,0))</f>
        <v>GTGT</v>
      </c>
      <c r="AE1006" s="3" t="str">
        <f>IF(Table1[[#This Row],[Mã khách hàng]]="","",VLOOKUP($A1006,Ma_KH!$A:$Q,Ma_KH!P$1,0))</f>
        <v>CÔNG TY TNHH GTGL VIỆT NAM</v>
      </c>
      <c r="AF1006" s="3" t="str">
        <f>VLOOKUP(A1006,Ma_KH!A:Q,Ma_KH!J$1,0)</f>
        <v>Đỗ Minh Quang</v>
      </c>
    </row>
    <row r="1007" spans="1:32" s="58" customFormat="1" ht="16.5">
      <c r="A1007" s="117" t="s">
        <v>114</v>
      </c>
      <c r="B1007" s="117" t="s">
        <v>1698</v>
      </c>
      <c r="C1007" s="169">
        <v>45938</v>
      </c>
      <c r="D1007" s="170" t="s">
        <v>1770</v>
      </c>
      <c r="E1007" s="169">
        <v>45938</v>
      </c>
      <c r="F1007" s="48" t="s">
        <v>1771</v>
      </c>
      <c r="G1007" s="42" t="s">
        <v>1701</v>
      </c>
      <c r="H1007" s="54">
        <v>1013044</v>
      </c>
      <c r="I1007" s="54">
        <v>0</v>
      </c>
      <c r="J1007" s="54">
        <f>(Table1[[#This Row],[Tiền hàng]]-Table1[[#This Row],[Tiền chiết khấu]])*8%</f>
        <v>81043.520000000004</v>
      </c>
      <c r="K1007" s="54">
        <v>1094088</v>
      </c>
      <c r="L1007" s="55" t="s">
        <v>24</v>
      </c>
      <c r="M1007" s="56"/>
      <c r="N1007" s="55"/>
      <c r="O1007" s="54">
        <f>IF(Table1[[#This Row],[Phân loại]]="Tồn đầu kỳ",Table1[[#This Row],[Tổng giá trị]],0)</f>
        <v>0</v>
      </c>
      <c r="P1007" s="55">
        <f>IF(Table1[[#This Row],[Số còn phải thu ĐK]]&lt;&gt;0,0,IF(Table1[[#This Row],[Phân loại]]="Bán hàng",Table1[[#This Row],[Tổng giá trị]],-Table1[[#This Row],[Tổng giá trị]]))</f>
        <v>1094088</v>
      </c>
      <c r="Q1007" s="18">
        <f t="shared" si="141"/>
        <v>0</v>
      </c>
      <c r="R1007" s="55">
        <f>Table1[[#This Row],[Số còn phải thu ĐK]]+Table1[[#This Row],[Giá Trị HD sau CK]]-Table1[[#This Row],[Số tiền đã thu]]</f>
        <v>1094088</v>
      </c>
      <c r="S1007" s="56">
        <f>IF(Table1[[#This Row],[Ngày hóa đơn]]&lt;&gt;"",Table1[[#This Row],[Ngày hóa đơn]],Table1[[#This Row],[Ngày hạch toán]])</f>
        <v>45938</v>
      </c>
      <c r="T1007" s="55"/>
      <c r="U1007" s="56">
        <f>IF(Table1[[#This Row],[Ngày tính CN]]="","",S1007+T1007)</f>
        <v>45938</v>
      </c>
      <c r="V1007" s="57">
        <f ca="1">IF(Table1[[#This Row],[Hạn thanh toán]]="","",IF((U1007-NOW())&lt;0,0,(U1007-NOW())))</f>
        <v>0</v>
      </c>
      <c r="W1007" s="54"/>
      <c r="X1007" s="65">
        <f t="shared" ca="1" si="140"/>
        <v>63.362421527781407</v>
      </c>
      <c r="Y1007" s="109" t="str">
        <f t="shared" ca="1" si="136"/>
        <v>Nợ quá hạn từ 60 ngày đến 90 ngày</v>
      </c>
      <c r="Z1007" s="254">
        <f>Table1[[#This Row],[Hạn thanh toán]]</f>
        <v>45938</v>
      </c>
      <c r="AA1007" s="254">
        <f>Table1[[#This Row],[Ngày Thanh toán]]</f>
        <v>0</v>
      </c>
      <c r="AD1007" s="3" t="str">
        <f>IF(Table1[[#This Row],[Mã khách hàng]]="","",VLOOKUP($A1007,Ma_KH!$A:$Q,Ma_KH!O$1,0))</f>
        <v>GTGT</v>
      </c>
      <c r="AE1007" s="3" t="str">
        <f>IF(Table1[[#This Row],[Mã khách hàng]]="","",VLOOKUP($A1007,Ma_KH!$A:$Q,Ma_KH!P$1,0))</f>
        <v>CÔNG TY TNHH GTGL VIỆT NAM</v>
      </c>
      <c r="AF1007" s="58" t="str">
        <f>VLOOKUP(A1007,Ma_KH!A:Q,Ma_KH!J$1,0)</f>
        <v>Đỗ Minh Quang</v>
      </c>
    </row>
    <row r="1008" spans="1:32" s="58" customFormat="1" ht="16.5">
      <c r="A1008" s="117" t="s">
        <v>114</v>
      </c>
      <c r="B1008" s="117" t="s">
        <v>1698</v>
      </c>
      <c r="C1008" s="169">
        <v>45945</v>
      </c>
      <c r="D1008" s="170" t="s">
        <v>1772</v>
      </c>
      <c r="E1008" s="169">
        <v>45945</v>
      </c>
      <c r="F1008" s="48" t="s">
        <v>1773</v>
      </c>
      <c r="G1008" s="42" t="s">
        <v>1701</v>
      </c>
      <c r="H1008" s="54">
        <v>810085</v>
      </c>
      <c r="I1008" s="54">
        <v>0</v>
      </c>
      <c r="J1008" s="54">
        <f>(Table1[[#This Row],[Tiền hàng]]-Table1[[#This Row],[Tiền chiết khấu]])*8%</f>
        <v>64806.8</v>
      </c>
      <c r="K1008" s="54">
        <v>874892</v>
      </c>
      <c r="L1008" s="55" t="s">
        <v>24</v>
      </c>
      <c r="M1008" s="56"/>
      <c r="N1008" s="55"/>
      <c r="O1008" s="54">
        <f>IF(Table1[[#This Row],[Phân loại]]="Tồn đầu kỳ",Table1[[#This Row],[Tổng giá trị]],0)</f>
        <v>0</v>
      </c>
      <c r="P1008" s="55">
        <f>IF(Table1[[#This Row],[Số còn phải thu ĐK]]&lt;&gt;0,0,IF(Table1[[#This Row],[Phân loại]]="Bán hàng",Table1[[#This Row],[Tổng giá trị]],-Table1[[#This Row],[Tổng giá trị]]))</f>
        <v>874892</v>
      </c>
      <c r="Q1008" s="18">
        <f t="shared" si="141"/>
        <v>0</v>
      </c>
      <c r="R1008" s="55">
        <f>Table1[[#This Row],[Số còn phải thu ĐK]]+Table1[[#This Row],[Giá Trị HD sau CK]]-Table1[[#This Row],[Số tiền đã thu]]</f>
        <v>874892</v>
      </c>
      <c r="S1008" s="56">
        <f>IF(Table1[[#This Row],[Ngày hóa đơn]]&lt;&gt;"",Table1[[#This Row],[Ngày hóa đơn]],Table1[[#This Row],[Ngày hạch toán]])</f>
        <v>45945</v>
      </c>
      <c r="T1008" s="55"/>
      <c r="U1008" s="56">
        <f>IF(Table1[[#This Row],[Ngày tính CN]]="","",S1008+T1008)</f>
        <v>45945</v>
      </c>
      <c r="V1008" s="57">
        <f ca="1">IF(Table1[[#This Row],[Hạn thanh toán]]="","",IF((U1008-NOW())&lt;0,0,(U1008-NOW())))</f>
        <v>0</v>
      </c>
      <c r="W1008" s="54"/>
      <c r="X1008" s="65">
        <f t="shared" ca="1" si="140"/>
        <v>56.362421527781407</v>
      </c>
      <c r="Y1008" s="109" t="str">
        <f t="shared" ref="Y1008:Y1085" ca="1" si="142">IF(R1008=0,"Đã thanh toán",IF(X1008="","",IF(X1008&lt;=0,"Chưa đến hạn thanh toán",IF(X1008&lt;=30,"Nợ quá hạn 30 ngày",IF(X1008&lt;=60,"Nợ quá hạn từ 30 ngày đến 60 ngày",IF(X1008&lt;=90,"Nợ quá hạn từ 60 ngày đến 90 ngày",IF(X1008&lt;=120,"Nợ quá hạn từ 90 ngày đến 120 ngày","Nợ quá hạn hơn 120 ngày có khả năng mất thanh toán")))))))</f>
        <v>Nợ quá hạn từ 30 ngày đến 60 ngày</v>
      </c>
      <c r="Z1008" s="254">
        <f>Table1[[#This Row],[Hạn thanh toán]]</f>
        <v>45945</v>
      </c>
      <c r="AA1008" s="254">
        <f>Table1[[#This Row],[Ngày Thanh toán]]</f>
        <v>0</v>
      </c>
      <c r="AD1008" s="3" t="str">
        <f>IF(Table1[[#This Row],[Mã khách hàng]]="","",VLOOKUP($A1008,Ma_KH!$A:$Q,Ma_KH!O$1,0))</f>
        <v>GTGT</v>
      </c>
      <c r="AE1008" s="3" t="str">
        <f>IF(Table1[[#This Row],[Mã khách hàng]]="","",VLOOKUP($A1008,Ma_KH!$A:$Q,Ma_KH!P$1,0))</f>
        <v>CÔNG TY TNHH GTGL VIỆT NAM</v>
      </c>
      <c r="AF1008" s="58" t="str">
        <f>VLOOKUP(A1008,Ma_KH!A:Q,Ma_KH!J$1,0)</f>
        <v>Đỗ Minh Quang</v>
      </c>
    </row>
    <row r="1009" spans="1:32" s="58" customFormat="1" ht="16.5">
      <c r="A1009" s="117" t="s">
        <v>114</v>
      </c>
      <c r="B1009" s="117" t="s">
        <v>1698</v>
      </c>
      <c r="C1009" s="169">
        <v>45952</v>
      </c>
      <c r="D1009" s="170" t="s">
        <v>1774</v>
      </c>
      <c r="E1009" s="169">
        <v>45952</v>
      </c>
      <c r="F1009" s="218" t="s">
        <v>1775</v>
      </c>
      <c r="G1009" s="48" t="s">
        <v>1776</v>
      </c>
      <c r="H1009" s="54">
        <v>352470</v>
      </c>
      <c r="I1009" s="54">
        <v>0</v>
      </c>
      <c r="J1009" s="54">
        <f>(Table1[[#This Row],[Tiền hàng]]-Table1[[#This Row],[Tiền chiết khấu]])*8%</f>
        <v>28197.600000000002</v>
      </c>
      <c r="K1009" s="54">
        <v>380668</v>
      </c>
      <c r="L1009" s="55" t="s">
        <v>24</v>
      </c>
      <c r="M1009" s="56"/>
      <c r="N1009" s="55"/>
      <c r="O1009" s="54">
        <f>IF(Table1[[#This Row],[Phân loại]]="Tồn đầu kỳ",Table1[[#This Row],[Tổng giá trị]],0)</f>
        <v>0</v>
      </c>
      <c r="P1009" s="55">
        <f>IF(Table1[[#This Row],[Số còn phải thu ĐK]]&lt;&gt;0,0,IF(Table1[[#This Row],[Phân loại]]="Bán hàng",Table1[[#This Row],[Tổng giá trị]],-Table1[[#This Row],[Tổng giá trị]]))</f>
        <v>380668</v>
      </c>
      <c r="Q1009" s="18">
        <f t="shared" si="141"/>
        <v>0</v>
      </c>
      <c r="R1009" s="55">
        <f>Table1[[#This Row],[Số còn phải thu ĐK]]+Table1[[#This Row],[Giá Trị HD sau CK]]-Table1[[#This Row],[Số tiền đã thu]]</f>
        <v>380668</v>
      </c>
      <c r="S1009" s="56">
        <f>IF(Table1[[#This Row],[Ngày hóa đơn]]&lt;&gt;"",Table1[[#This Row],[Ngày hóa đơn]],Table1[[#This Row],[Ngày hạch toán]])</f>
        <v>45952</v>
      </c>
      <c r="T1009" s="55"/>
      <c r="U1009" s="56">
        <f>IF(Table1[[#This Row],[Ngày tính CN]]="","",S1009+T1009)</f>
        <v>45952</v>
      </c>
      <c r="V1009" s="57">
        <f ca="1">IF(Table1[[#This Row],[Hạn thanh toán]]="","",IF((U1009-NOW())&lt;0,0,(U1009-NOW())))</f>
        <v>0</v>
      </c>
      <c r="W1009" s="54"/>
      <c r="X1009" s="65">
        <f t="shared" ca="1" si="140"/>
        <v>49.362421527781407</v>
      </c>
      <c r="Y1009" s="109" t="str">
        <f t="shared" ca="1" si="142"/>
        <v>Nợ quá hạn từ 30 ngày đến 60 ngày</v>
      </c>
      <c r="Z1009" s="254">
        <f>Table1[[#This Row],[Hạn thanh toán]]</f>
        <v>45952</v>
      </c>
      <c r="AA1009" s="254">
        <f>Table1[[#This Row],[Ngày Thanh toán]]</f>
        <v>0</v>
      </c>
      <c r="AD1009" s="3" t="str">
        <f>IF(Table1[[#This Row],[Mã khách hàng]]="","",VLOOKUP($A1009,Ma_KH!$A:$Q,Ma_KH!O$1,0))</f>
        <v>GTGT</v>
      </c>
      <c r="AE1009" s="3" t="str">
        <f>IF(Table1[[#This Row],[Mã khách hàng]]="","",VLOOKUP($A1009,Ma_KH!$A:$Q,Ma_KH!P$1,0))</f>
        <v>CÔNG TY TNHH GTGL VIỆT NAM</v>
      </c>
      <c r="AF1009" s="58" t="str">
        <f>VLOOKUP(A1009,Ma_KH!A:Q,Ma_KH!J$1,0)</f>
        <v>Đỗ Minh Quang</v>
      </c>
    </row>
    <row r="1010" spans="1:32" s="58" customFormat="1" ht="16.5">
      <c r="A1010" s="166" t="s">
        <v>114</v>
      </c>
      <c r="B1010" s="166" t="s">
        <v>1698</v>
      </c>
      <c r="C1010" s="171">
        <v>45959</v>
      </c>
      <c r="D1010" s="172" t="s">
        <v>1777</v>
      </c>
      <c r="E1010" s="171">
        <v>45959</v>
      </c>
      <c r="F1010" s="50" t="s">
        <v>1778</v>
      </c>
      <c r="G1010" s="49" t="s">
        <v>1779</v>
      </c>
      <c r="H1010" s="54">
        <v>1295035</v>
      </c>
      <c r="I1010" s="54">
        <v>0</v>
      </c>
      <c r="J1010" s="54">
        <f>(Table1[[#This Row],[Tiền hàng]]-Table1[[#This Row],[Tiền chiết khấu]])*8%</f>
        <v>103602.8</v>
      </c>
      <c r="K1010" s="54">
        <v>1398638</v>
      </c>
      <c r="L1010" s="55" t="s">
        <v>24</v>
      </c>
      <c r="M1010" s="56"/>
      <c r="N1010" s="55"/>
      <c r="O1010" s="54">
        <f>IF(Table1[[#This Row],[Phân loại]]="Tồn đầu kỳ",Table1[[#This Row],[Tổng giá trị]],0)</f>
        <v>0</v>
      </c>
      <c r="P1010" s="55">
        <f>IF(Table1[[#This Row],[Số còn phải thu ĐK]]&lt;&gt;0,0,IF(Table1[[#This Row],[Phân loại]]="Bán hàng",Table1[[#This Row],[Tổng giá trị]],-Table1[[#This Row],[Tổng giá trị]]))</f>
        <v>1398638</v>
      </c>
      <c r="Q1010" s="18">
        <f t="shared" si="141"/>
        <v>0</v>
      </c>
      <c r="R1010" s="55">
        <f>Table1[[#This Row],[Số còn phải thu ĐK]]+Table1[[#This Row],[Giá Trị HD sau CK]]-Table1[[#This Row],[Số tiền đã thu]]</f>
        <v>1398638</v>
      </c>
      <c r="S1010" s="56">
        <f>IF(Table1[[#This Row],[Ngày hóa đơn]]&lt;&gt;"",Table1[[#This Row],[Ngày hóa đơn]],Table1[[#This Row],[Ngày hạch toán]])</f>
        <v>45959</v>
      </c>
      <c r="T1010" s="55"/>
      <c r="U1010" s="56">
        <f>IF(Table1[[#This Row],[Ngày tính CN]]="","",S1010+T1010)</f>
        <v>45959</v>
      </c>
      <c r="V1010" s="57">
        <f ca="1">IF(Table1[[#This Row],[Hạn thanh toán]]="","",IF((U1010-NOW())&lt;0,0,(U1010-NOW())))</f>
        <v>0</v>
      </c>
      <c r="W1010" s="54"/>
      <c r="X1010" s="65">
        <f t="shared" ca="1" si="140"/>
        <v>42.362421527781407</v>
      </c>
      <c r="Y1010" s="109" t="str">
        <f t="shared" ca="1" si="142"/>
        <v>Nợ quá hạn từ 30 ngày đến 60 ngày</v>
      </c>
      <c r="Z1010" s="254">
        <f>Table1[[#This Row],[Hạn thanh toán]]</f>
        <v>45959</v>
      </c>
      <c r="AA1010" s="254">
        <f>Table1[[#This Row],[Ngày Thanh toán]]</f>
        <v>0</v>
      </c>
      <c r="AD1010" s="3" t="str">
        <f>IF(Table1[[#This Row],[Mã khách hàng]]="","",VLOOKUP($A1010,Ma_KH!$A:$Q,Ma_KH!O$1,0))</f>
        <v>GTGT</v>
      </c>
      <c r="AE1010" s="3" t="str">
        <f>IF(Table1[[#This Row],[Mã khách hàng]]="","",VLOOKUP($A1010,Ma_KH!$A:$Q,Ma_KH!P$1,0))</f>
        <v>CÔNG TY TNHH GTGL VIỆT NAM</v>
      </c>
      <c r="AF1010" s="58" t="str">
        <f>VLOOKUP(A1010,Ma_KH!A:Q,Ma_KH!J$1,0)</f>
        <v>Đỗ Minh Quang</v>
      </c>
    </row>
    <row r="1011" spans="1:32" s="58" customFormat="1" ht="16.5">
      <c r="A1011" s="166" t="s">
        <v>114</v>
      </c>
      <c r="B1011" s="166" t="s">
        <v>1698</v>
      </c>
      <c r="C1011" s="171">
        <v>45966</v>
      </c>
      <c r="D1011" s="172" t="s">
        <v>4411</v>
      </c>
      <c r="E1011" s="171">
        <v>45966</v>
      </c>
      <c r="F1011" s="219" t="s">
        <v>4412</v>
      </c>
      <c r="G1011" s="49" t="s">
        <v>4413</v>
      </c>
      <c r="H1011" s="54">
        <v>1470007</v>
      </c>
      <c r="I1011" s="54">
        <v>0</v>
      </c>
      <c r="J1011" s="54">
        <f>(Table1[[#This Row],[Tiền hàng]]-Table1[[#This Row],[Tiền chiết khấu]])*8%</f>
        <v>117600.56</v>
      </c>
      <c r="K1011" s="54">
        <f>Table1[[#This Row],[Tiền hàng]]+Table1[[#This Row],[Tiền VAT]]-Table1[[#This Row],[Tiền chiết khấu]]</f>
        <v>1587607.56</v>
      </c>
      <c r="L1011" s="55" t="s">
        <v>24</v>
      </c>
      <c r="M1011" s="56"/>
      <c r="N1011" s="55"/>
      <c r="O1011" s="54">
        <f>IF(Table1[[#This Row],[Phân loại]]="Tồn đầu kỳ",Table1[[#This Row],[Tổng giá trị]],0)</f>
        <v>0</v>
      </c>
      <c r="P1011" s="55">
        <f>IF(Table1[[#This Row],[Số còn phải thu ĐK]]&lt;&gt;0,0,IF(Table1[[#This Row],[Phân loại]]="Bán hàng",Table1[[#This Row],[Tổng giá trị]],-Table1[[#This Row],[Tổng giá trị]]))</f>
        <v>1587607.56</v>
      </c>
      <c r="Q1011" s="18">
        <f t="shared" si="141"/>
        <v>0</v>
      </c>
      <c r="R1011" s="55">
        <f>Table1[[#This Row],[Số còn phải thu ĐK]]+Table1[[#This Row],[Giá Trị HD sau CK]]-Table1[[#This Row],[Số tiền đã thu]]</f>
        <v>1587607.56</v>
      </c>
      <c r="S1011" s="56">
        <f>IF(Table1[[#This Row],[Ngày hóa đơn]]&lt;&gt;"",Table1[[#This Row],[Ngày hóa đơn]],Table1[[#This Row],[Ngày hạch toán]])</f>
        <v>45966</v>
      </c>
      <c r="T1011" s="55"/>
      <c r="U1011" s="56">
        <f>IF(Table1[[#This Row],[Ngày tính CN]]="","",S1011+T1011)</f>
        <v>45966</v>
      </c>
      <c r="V1011" s="57">
        <f ca="1">IF(Table1[[#This Row],[Hạn thanh toán]]="","",IF((U1011-NOW())&lt;0,0,(U1011-NOW())))</f>
        <v>0</v>
      </c>
      <c r="W1011" s="54"/>
      <c r="X1011" s="65">
        <f t="shared" ca="1" si="140"/>
        <v>35.362421527781407</v>
      </c>
      <c r="Y1011" s="109" t="str">
        <f t="shared" ref="Y1011:Y1012" ca="1" si="143">IF(R1011=0,"Đã thanh toán",IF(X1011="","",IF(X1011&lt;=0,"Chưa đến hạn thanh toán",IF(X1011&lt;=30,"Nợ quá hạn 30 ngày",IF(X1011&lt;=60,"Nợ quá hạn từ 30 ngày đến 60 ngày",IF(X1011&lt;=90,"Nợ quá hạn từ 60 ngày đến 90 ngày",IF(X1011&lt;=120,"Nợ quá hạn từ 90 ngày đến 120 ngày","Nợ quá hạn hơn 120 ngày có khả năng mất thanh toán")))))))</f>
        <v>Nợ quá hạn từ 30 ngày đến 60 ngày</v>
      </c>
      <c r="Z1011" s="254">
        <f>Table1[[#This Row],[Hạn thanh toán]]</f>
        <v>45966</v>
      </c>
      <c r="AA1011" s="254">
        <f>Table1[[#This Row],[Ngày Thanh toán]]</f>
        <v>0</v>
      </c>
      <c r="AD1011" s="3" t="str">
        <f>IF(Table1[[#This Row],[Mã khách hàng]]="","",VLOOKUP($A1011,Ma_KH!$A:$Q,Ma_KH!O$1,0))</f>
        <v>GTGT</v>
      </c>
      <c r="AE1011" s="3" t="str">
        <f>IF(Table1[[#This Row],[Mã khách hàng]]="","",VLOOKUP($A1011,Ma_KH!$A:$Q,Ma_KH!P$1,0))</f>
        <v>CÔNG TY TNHH GTGL VIỆT NAM</v>
      </c>
      <c r="AF1011" s="58" t="str">
        <f>VLOOKUP(A1011,Ma_KH!A:Q,Ma_KH!J$1,0)</f>
        <v>Đỗ Minh Quang</v>
      </c>
    </row>
    <row r="1012" spans="1:32" s="58" customFormat="1" ht="16.5">
      <c r="A1012" s="166" t="s">
        <v>114</v>
      </c>
      <c r="B1012" s="166" t="s">
        <v>1698</v>
      </c>
      <c r="C1012" s="171">
        <v>45973</v>
      </c>
      <c r="D1012" s="172" t="s">
        <v>4414</v>
      </c>
      <c r="E1012" s="171">
        <v>45973</v>
      </c>
      <c r="F1012" s="50" t="s">
        <v>4415</v>
      </c>
      <c r="G1012" s="49" t="s">
        <v>4416</v>
      </c>
      <c r="H1012" s="54">
        <v>559735</v>
      </c>
      <c r="I1012" s="54">
        <v>0</v>
      </c>
      <c r="J1012" s="54">
        <f>(Table1[[#This Row],[Tiền hàng]]-Table1[[#This Row],[Tiền chiết khấu]])*8%</f>
        <v>44778.8</v>
      </c>
      <c r="K1012" s="54">
        <f>Table1[[#This Row],[Tiền hàng]]+Table1[[#This Row],[Tiền VAT]]-Table1[[#This Row],[Tiền chiết khấu]]</f>
        <v>604513.80000000005</v>
      </c>
      <c r="L1012" s="55" t="s">
        <v>24</v>
      </c>
      <c r="M1012" s="56"/>
      <c r="N1012" s="55"/>
      <c r="O1012" s="54">
        <f>IF(Table1[[#This Row],[Phân loại]]="Tồn đầu kỳ",Table1[[#This Row],[Tổng giá trị]],0)</f>
        <v>0</v>
      </c>
      <c r="P1012" s="55">
        <f>IF(Table1[[#This Row],[Số còn phải thu ĐK]]&lt;&gt;0,0,IF(Table1[[#This Row],[Phân loại]]="Bán hàng",Table1[[#This Row],[Tổng giá trị]],-Table1[[#This Row],[Tổng giá trị]]))</f>
        <v>604513.80000000005</v>
      </c>
      <c r="Q1012" s="18">
        <f t="shared" si="141"/>
        <v>0</v>
      </c>
      <c r="R1012" s="55">
        <f>Table1[[#This Row],[Số còn phải thu ĐK]]+Table1[[#This Row],[Giá Trị HD sau CK]]-Table1[[#This Row],[Số tiền đã thu]]</f>
        <v>604513.80000000005</v>
      </c>
      <c r="S1012" s="56">
        <f>IF(Table1[[#This Row],[Ngày hóa đơn]]&lt;&gt;"",Table1[[#This Row],[Ngày hóa đơn]],Table1[[#This Row],[Ngày hạch toán]])</f>
        <v>45973</v>
      </c>
      <c r="T1012" s="55"/>
      <c r="U1012" s="56">
        <f>IF(Table1[[#This Row],[Ngày tính CN]]="","",S1012+T1012)</f>
        <v>45973</v>
      </c>
      <c r="V1012" s="57">
        <f ca="1">IF(Table1[[#This Row],[Hạn thanh toán]]="","",IF((U1012-NOW())&lt;0,0,(U1012-NOW())))</f>
        <v>0</v>
      </c>
      <c r="W1012" s="54"/>
      <c r="X1012" s="65">
        <f t="shared" ca="1" si="140"/>
        <v>28.362421527781407</v>
      </c>
      <c r="Y1012" s="109" t="str">
        <f t="shared" ca="1" si="143"/>
        <v>Nợ quá hạn 30 ngày</v>
      </c>
      <c r="Z1012" s="254">
        <f>Table1[[#This Row],[Hạn thanh toán]]</f>
        <v>45973</v>
      </c>
      <c r="AA1012" s="254">
        <f>Table1[[#This Row],[Ngày Thanh toán]]</f>
        <v>0</v>
      </c>
      <c r="AD1012" s="3" t="str">
        <f>IF(Table1[[#This Row],[Mã khách hàng]]="","",VLOOKUP($A1012,Ma_KH!$A:$Q,Ma_KH!O$1,0))</f>
        <v>GTGT</v>
      </c>
      <c r="AE1012" s="3" t="str">
        <f>IF(Table1[[#This Row],[Mã khách hàng]]="","",VLOOKUP($A1012,Ma_KH!$A:$Q,Ma_KH!P$1,0))</f>
        <v>CÔNG TY TNHH GTGL VIỆT NAM</v>
      </c>
      <c r="AF1012" s="58" t="str">
        <f>VLOOKUP(A1012,Ma_KH!A:Q,Ma_KH!J$1,0)</f>
        <v>Đỗ Minh Quang</v>
      </c>
    </row>
    <row r="1013" spans="1:32" s="58" customFormat="1" ht="16.5">
      <c r="A1013" s="166" t="s">
        <v>114</v>
      </c>
      <c r="B1013" s="166" t="s">
        <v>1698</v>
      </c>
      <c r="C1013" s="318">
        <v>45980</v>
      </c>
      <c r="D1013" s="242" t="s">
        <v>18949</v>
      </c>
      <c r="E1013" s="318">
        <v>45980</v>
      </c>
      <c r="F1013" s="242" t="s">
        <v>18951</v>
      </c>
      <c r="G1013" s="242" t="s">
        <v>1701</v>
      </c>
      <c r="H1013" s="241">
        <v>717795</v>
      </c>
      <c r="I1013" s="54">
        <f>IFERROR(ROUND((VLOOKUP(Table1[[#This Row],[Mã khách hàng]],Ty_Le!$A:$D,5,0)*5%),0),0)</f>
        <v>0</v>
      </c>
      <c r="J1013" s="54">
        <f>(Table1[[#This Row],[Tiền hàng]]-Table1[[#This Row],[Tiền chiết khấu]])*8%</f>
        <v>57423.6</v>
      </c>
      <c r="K1013" s="54">
        <f>Table1[[#This Row],[Tiền hàng]]-Table1[[#This Row],[Tiền chiết khấu]]+Table1[[#This Row],[Tiền VAT]]</f>
        <v>775218.6</v>
      </c>
      <c r="L1013" s="55" t="s">
        <v>24</v>
      </c>
      <c r="M1013" s="56"/>
      <c r="N1013" s="55"/>
      <c r="O1013" s="54">
        <f>IF(Table1[[#This Row],[Phân loại]]="Tồn đầu kỳ",Table1[[#This Row],[Tổng giá trị]],0)</f>
        <v>0</v>
      </c>
      <c r="P1013" s="55">
        <f>IF(Table1[[#This Row],[Số còn phải thu ĐK]]&lt;&gt;0,0,IF(Table1[[#This Row],[Phân loại]]="Bán hàng",Table1[[#This Row],[Tổng giá trị]],-Table1[[#This Row],[Tổng giá trị]]))</f>
        <v>775218.6</v>
      </c>
      <c r="Q1013" s="18">
        <f>IF(M1013&lt;&gt;"",IF(O1013&lt;&gt;0,O1013,P1013),0)</f>
        <v>0</v>
      </c>
      <c r="R1013" s="55">
        <f>Table1[[#This Row],[Số còn phải thu ĐK]]+Table1[[#This Row],[Giá Trị HD sau CK]]-Table1[[#This Row],[Số tiền đã thu]]</f>
        <v>775218.6</v>
      </c>
      <c r="S1013" s="56">
        <f>IF(Table1[[#This Row],[Ngày hóa đơn]]&lt;&gt;"",Table1[[#This Row],[Ngày hóa đơn]],Table1[[#This Row],[Ngày hạch toán]])</f>
        <v>45980</v>
      </c>
      <c r="T1013" s="55"/>
      <c r="U1013" s="56">
        <f>IF(Table1[[#This Row],[Ngày tính CN]]="","",S1013+T1013)</f>
        <v>45980</v>
      </c>
      <c r="V1013" s="57">
        <f ca="1">IF(Table1[[#This Row],[Hạn thanh toán]]="","",IF((U1013-NOW())&lt;0,0,(U1013-NOW())))</f>
        <v>0</v>
      </c>
      <c r="W1013" s="54"/>
      <c r="X1013" s="65">
        <f t="shared" ca="1" si="140"/>
        <v>21.362421527781407</v>
      </c>
      <c r="Y1013" s="109" t="str">
        <f t="shared" ref="Y1013:Y1018" ca="1" si="144">IF(R1013=0,"Đã thanh toán",IF(X1013="","",IF(X1013&lt;=0,"Chưa đến hạn thanh toán",IF(X1013&lt;=30,"Nợ quá hạn 30 ngày",IF(X1013&lt;=60,"Nợ quá hạn từ 30 ngày đến 60 ngày",IF(X1013&lt;=90,"Nợ quá hạn từ 60 ngày đến 90 ngày",IF(X1013&lt;=120,"Nợ quá hạn từ 90 ngày đến 120 ngày","Nợ quá hạn hơn 120 ngày có khả năng mất thanh toán")))))))</f>
        <v>Nợ quá hạn 30 ngày</v>
      </c>
      <c r="Z1013" s="254">
        <f>Table1[[#This Row],[Hạn thanh toán]]</f>
        <v>45980</v>
      </c>
      <c r="AA1013" s="254">
        <f>Table1[[#This Row],[Ngày Thanh toán]]</f>
        <v>0</v>
      </c>
      <c r="AD1013" s="3" t="str">
        <f>IF(Table1[[#This Row],[Mã khách hàng]]="","",VLOOKUP($A1013,Ma_KH!$A:$Q,Ma_KH!O$1,0))</f>
        <v>GTGT</v>
      </c>
      <c r="AE1013" s="3" t="str">
        <f>IF(Table1[[#This Row],[Mã khách hàng]]="","",VLOOKUP($A1013,Ma_KH!$A:$Q,Ma_KH!P$1,0))</f>
        <v>CÔNG TY TNHH GTGL VIỆT NAM</v>
      </c>
      <c r="AF1013" s="58" t="str">
        <f>VLOOKUP(A1013,Ma_KH!A:Q,Ma_KH!J$1,0)</f>
        <v>Đỗ Minh Quang</v>
      </c>
    </row>
    <row r="1014" spans="1:32" s="58" customFormat="1" ht="16.5">
      <c r="A1014" s="166" t="s">
        <v>114</v>
      </c>
      <c r="B1014" s="166" t="s">
        <v>1698</v>
      </c>
      <c r="C1014" s="317">
        <v>45987</v>
      </c>
      <c r="D1014" s="316" t="s">
        <v>18950</v>
      </c>
      <c r="E1014" s="317">
        <v>45987</v>
      </c>
      <c r="F1014" s="316" t="s">
        <v>18952</v>
      </c>
      <c r="G1014" s="316" t="s">
        <v>18953</v>
      </c>
      <c r="H1014" s="319">
        <v>440790</v>
      </c>
      <c r="I1014" s="54">
        <f>IFERROR(ROUND((VLOOKUP(Table1[[#This Row],[Mã khách hàng]],Ty_Le!$A:$D,5,0)*5%),0),0)</f>
        <v>0</v>
      </c>
      <c r="J1014" s="54">
        <f>(Table1[[#This Row],[Tiền hàng]]-Table1[[#This Row],[Tiền chiết khấu]])*8%</f>
        <v>35263.200000000004</v>
      </c>
      <c r="K1014" s="54">
        <f>Table1[[#This Row],[Tiền hàng]]-Table1[[#This Row],[Tiền chiết khấu]]+Table1[[#This Row],[Tiền VAT]]</f>
        <v>476053.2</v>
      </c>
      <c r="L1014" s="55" t="s">
        <v>24</v>
      </c>
      <c r="M1014" s="56"/>
      <c r="N1014" s="55"/>
      <c r="O1014" s="54">
        <f>IF(Table1[[#This Row],[Phân loại]]="Tồn đầu kỳ",Table1[[#This Row],[Tổng giá trị]],0)</f>
        <v>0</v>
      </c>
      <c r="P1014" s="55">
        <f>IF(Table1[[#This Row],[Số còn phải thu ĐK]]&lt;&gt;0,0,IF(Table1[[#This Row],[Phân loại]]="Bán hàng",Table1[[#This Row],[Tổng giá trị]],-Table1[[#This Row],[Tổng giá trị]]))</f>
        <v>476053.2</v>
      </c>
      <c r="Q1014" s="18">
        <f>IF(M1014&lt;&gt;"",IF(O1014&lt;&gt;0,O1014,P1014),0)</f>
        <v>0</v>
      </c>
      <c r="R1014" s="55">
        <f>Table1[[#This Row],[Số còn phải thu ĐK]]+Table1[[#This Row],[Giá Trị HD sau CK]]-Table1[[#This Row],[Số tiền đã thu]]</f>
        <v>476053.2</v>
      </c>
      <c r="S1014" s="56">
        <f>IF(Table1[[#This Row],[Ngày hóa đơn]]&lt;&gt;"",Table1[[#This Row],[Ngày hóa đơn]],Table1[[#This Row],[Ngày hạch toán]])</f>
        <v>45987</v>
      </c>
      <c r="T1014" s="55"/>
      <c r="U1014" s="56">
        <f>IF(Table1[[#This Row],[Ngày tính CN]]="","",S1014+T1014)</f>
        <v>45987</v>
      </c>
      <c r="V1014" s="57">
        <f ca="1">IF(Table1[[#This Row],[Hạn thanh toán]]="","",IF((U1014-NOW())&lt;0,0,(U1014-NOW())))</f>
        <v>0</v>
      </c>
      <c r="W1014" s="54"/>
      <c r="X1014" s="65">
        <f t="shared" ca="1" si="140"/>
        <v>14.362421527781407</v>
      </c>
      <c r="Y1014" s="109" t="str">
        <f t="shared" ca="1" si="144"/>
        <v>Nợ quá hạn 30 ngày</v>
      </c>
      <c r="Z1014" s="254">
        <f>Table1[[#This Row],[Hạn thanh toán]]</f>
        <v>45987</v>
      </c>
      <c r="AA1014" s="254">
        <f>Table1[[#This Row],[Ngày Thanh toán]]</f>
        <v>0</v>
      </c>
      <c r="AD1014" s="3" t="str">
        <f>IF(Table1[[#This Row],[Mã khách hàng]]="","",VLOOKUP($A1014,Ma_KH!$A:$Q,Ma_KH!O$1,0))</f>
        <v>GTGT</v>
      </c>
      <c r="AE1014" s="3" t="str">
        <f>IF(Table1[[#This Row],[Mã khách hàng]]="","",VLOOKUP($A1014,Ma_KH!$A:$Q,Ma_KH!P$1,0))</f>
        <v>CÔNG TY TNHH GTGL VIỆT NAM</v>
      </c>
      <c r="AF1014" s="58" t="str">
        <f>VLOOKUP(A1014,Ma_KH!A:Q,Ma_KH!J$1,0)</f>
        <v>Đỗ Minh Quang</v>
      </c>
    </row>
    <row r="1015" spans="1:32" s="58" customFormat="1" ht="16.5">
      <c r="A1015" s="179"/>
      <c r="B1015" s="179"/>
      <c r="C1015" s="168"/>
      <c r="D1015" s="321"/>
      <c r="E1015" s="168"/>
      <c r="F1015" s="50"/>
      <c r="G1015" s="49"/>
      <c r="H1015" s="54"/>
      <c r="I1015" s="54">
        <f>IFERROR(ROUND((VLOOKUP(Table1[[#This Row],[Mã khách hàng]],Ty_Le!$A:$D,5,0)*5%),0),0)</f>
        <v>0</v>
      </c>
      <c r="J1015" s="54">
        <f>(Table1[[#This Row],[Tiền hàng]]-Table1[[#This Row],[Tiền chiết khấu]])*8%</f>
        <v>0</v>
      </c>
      <c r="K1015" s="54">
        <f>Table1[[#This Row],[Tiền hàng]]-Table1[[#This Row],[Tiền chiết khấu]]+Table1[[#This Row],[Tiền VAT]]</f>
        <v>0</v>
      </c>
      <c r="L1015" s="55"/>
      <c r="M1015" s="56"/>
      <c r="N1015" s="55"/>
      <c r="O1015" s="54">
        <f>IF(Table1[[#This Row],[Phân loại]]="Tồn đầu kỳ",Table1[[#This Row],[Tổng giá trị]],0)</f>
        <v>0</v>
      </c>
      <c r="P1015" s="55">
        <f>IF(Table1[[#This Row],[Số còn phải thu ĐK]]&lt;&gt;0,0,IF(Table1[[#This Row],[Phân loại]]="Bán hàng",Table1[[#This Row],[Tổng giá trị]],-Table1[[#This Row],[Tổng giá trị]]))</f>
        <v>0</v>
      </c>
      <c r="Q1015" s="18">
        <f>IF(M1015&lt;&gt;"",IF(O1015&lt;&gt;0,O1015,P1015),0)</f>
        <v>0</v>
      </c>
      <c r="R1015" s="55">
        <f>Table1[[#This Row],[Số còn phải thu ĐK]]+Table1[[#This Row],[Giá Trị HD sau CK]]-Table1[[#This Row],[Số tiền đã thu]]</f>
        <v>0</v>
      </c>
      <c r="S1015" s="56">
        <f>IF(Table1[[#This Row],[Ngày hóa đơn]]&lt;&gt;"",Table1[[#This Row],[Ngày hóa đơn]],Table1[[#This Row],[Ngày hạch toán]])</f>
        <v>0</v>
      </c>
      <c r="T1015" s="55"/>
      <c r="U1015" s="56">
        <f>IF(Table1[[#This Row],[Ngày tính CN]]="","",S1015+T1015)</f>
        <v>0</v>
      </c>
      <c r="V1015" s="57">
        <f ca="1">IF(Table1[[#This Row],[Hạn thanh toán]]="","",IF((U1015-NOW())&lt;0,0,(U1015-NOW())))</f>
        <v>0</v>
      </c>
      <c r="W1015" s="54"/>
      <c r="X1015" s="65" t="str">
        <f t="shared" ca="1" si="140"/>
        <v/>
      </c>
      <c r="Y1015" s="109" t="str">
        <f t="shared" si="144"/>
        <v>Đã thanh toán</v>
      </c>
      <c r="Z1015" s="254">
        <f>Table1[[#This Row],[Hạn thanh toán]]</f>
        <v>0</v>
      </c>
      <c r="AA1015" s="254">
        <f>Table1[[#This Row],[Ngày Thanh toán]]</f>
        <v>0</v>
      </c>
      <c r="AD1015" s="3" t="str">
        <f>IF(Table1[[#This Row],[Mã khách hàng]]="","",VLOOKUP($A1015,Ma_KH!$A:$Q,Ma_KH!O$1,0))</f>
        <v/>
      </c>
      <c r="AE1015" s="3" t="str">
        <f>IF(Table1[[#This Row],[Mã khách hàng]]="","",VLOOKUP($A1015,Ma_KH!$A:$Q,Ma_KH!P$1,0))</f>
        <v/>
      </c>
      <c r="AF1015" s="58" t="e">
        <f>VLOOKUP(A1015,Ma_KH!A:Q,Ma_KH!J$1,0)</f>
        <v>#N/A</v>
      </c>
    </row>
    <row r="1016" spans="1:32" s="58" customFormat="1" ht="16.5">
      <c r="A1016" s="179"/>
      <c r="B1016" s="179"/>
      <c r="C1016" s="168"/>
      <c r="D1016" s="321"/>
      <c r="E1016" s="168"/>
      <c r="F1016" s="50"/>
      <c r="G1016" s="49"/>
      <c r="H1016" s="54"/>
      <c r="I1016" s="54">
        <f>IFERROR(ROUND((VLOOKUP(Table1[[#This Row],[Mã khách hàng]],Ty_Le!$A:$D,5,0)*5%),0),0)</f>
        <v>0</v>
      </c>
      <c r="J1016" s="54">
        <f>(Table1[[#This Row],[Tiền hàng]]-Table1[[#This Row],[Tiền chiết khấu]])*8%</f>
        <v>0</v>
      </c>
      <c r="K1016" s="54">
        <f>Table1[[#This Row],[Tiền hàng]]-Table1[[#This Row],[Tiền chiết khấu]]+Table1[[#This Row],[Tiền VAT]]</f>
        <v>0</v>
      </c>
      <c r="L1016" s="55"/>
      <c r="M1016" s="56"/>
      <c r="N1016" s="55"/>
      <c r="O1016" s="54">
        <f>IF(Table1[[#This Row],[Phân loại]]="Tồn đầu kỳ",Table1[[#This Row],[Tổng giá trị]],0)</f>
        <v>0</v>
      </c>
      <c r="P1016" s="55">
        <f>IF(Table1[[#This Row],[Số còn phải thu ĐK]]&lt;&gt;0,0,IF(Table1[[#This Row],[Phân loại]]="Bán hàng",Table1[[#This Row],[Tổng giá trị]],-Table1[[#This Row],[Tổng giá trị]]))</f>
        <v>0</v>
      </c>
      <c r="Q1016" s="18">
        <f>IF(M1016&lt;&gt;"",IF(O1016&lt;&gt;0,O1016,P1016),0)</f>
        <v>0</v>
      </c>
      <c r="R1016" s="55">
        <f>Table1[[#This Row],[Số còn phải thu ĐK]]+Table1[[#This Row],[Giá Trị HD sau CK]]-Table1[[#This Row],[Số tiền đã thu]]</f>
        <v>0</v>
      </c>
      <c r="S1016" s="56">
        <f>IF(Table1[[#This Row],[Ngày hóa đơn]]&lt;&gt;"",Table1[[#This Row],[Ngày hóa đơn]],Table1[[#This Row],[Ngày hạch toán]])</f>
        <v>0</v>
      </c>
      <c r="T1016" s="55"/>
      <c r="U1016" s="56">
        <f>IF(Table1[[#This Row],[Ngày tính CN]]="","",S1016+T1016)</f>
        <v>0</v>
      </c>
      <c r="V1016" s="57">
        <f ca="1">IF(Table1[[#This Row],[Hạn thanh toán]]="","",IF((U1016-NOW())&lt;0,0,(U1016-NOW())))</f>
        <v>0</v>
      </c>
      <c r="W1016" s="54"/>
      <c r="X1016" s="65" t="str">
        <f t="shared" ca="1" si="140"/>
        <v/>
      </c>
      <c r="Y1016" s="109" t="str">
        <f t="shared" si="144"/>
        <v>Đã thanh toán</v>
      </c>
      <c r="Z1016" s="254">
        <f>Table1[[#This Row],[Hạn thanh toán]]</f>
        <v>0</v>
      </c>
      <c r="AA1016" s="254">
        <f>Table1[[#This Row],[Ngày Thanh toán]]</f>
        <v>0</v>
      </c>
      <c r="AD1016" s="3" t="str">
        <f>IF(Table1[[#This Row],[Mã khách hàng]]="","",VLOOKUP($A1016,Ma_KH!$A:$Q,Ma_KH!O$1,0))</f>
        <v/>
      </c>
      <c r="AE1016" s="3" t="str">
        <f>IF(Table1[[#This Row],[Mã khách hàng]]="","",VLOOKUP($A1016,Ma_KH!$A:$Q,Ma_KH!P$1,0))</f>
        <v/>
      </c>
      <c r="AF1016" s="58" t="e">
        <f>VLOOKUP(A1016,Ma_KH!A:Q,Ma_KH!J$1,0)</f>
        <v>#N/A</v>
      </c>
    </row>
    <row r="1017" spans="1:32" s="58" customFormat="1" ht="16.5">
      <c r="A1017" s="179"/>
      <c r="B1017" s="179"/>
      <c r="C1017" s="168"/>
      <c r="D1017" s="321"/>
      <c r="E1017" s="168"/>
      <c r="F1017" s="50"/>
      <c r="G1017" s="49"/>
      <c r="H1017" s="54"/>
      <c r="I1017" s="54">
        <f>IFERROR(ROUND((VLOOKUP(Table1[[#This Row],[Mã khách hàng]],Ty_Le!$A:$D,5,0)*5%),0),0)</f>
        <v>0</v>
      </c>
      <c r="J1017" s="54">
        <f>(Table1[[#This Row],[Tiền hàng]]-Table1[[#This Row],[Tiền chiết khấu]])*8%</f>
        <v>0</v>
      </c>
      <c r="K1017" s="54">
        <f>Table1[[#This Row],[Tiền hàng]]-Table1[[#This Row],[Tiền chiết khấu]]+Table1[[#This Row],[Tiền VAT]]</f>
        <v>0</v>
      </c>
      <c r="L1017" s="55"/>
      <c r="M1017" s="56"/>
      <c r="N1017" s="55"/>
      <c r="O1017" s="54">
        <f>IF(Table1[[#This Row],[Phân loại]]="Tồn đầu kỳ",Table1[[#This Row],[Tổng giá trị]],0)</f>
        <v>0</v>
      </c>
      <c r="P1017" s="55">
        <f>IF(Table1[[#This Row],[Số còn phải thu ĐK]]&lt;&gt;0,0,IF(Table1[[#This Row],[Phân loại]]="Bán hàng",Table1[[#This Row],[Tổng giá trị]],-Table1[[#This Row],[Tổng giá trị]]))</f>
        <v>0</v>
      </c>
      <c r="Q1017" s="18">
        <f>IF(M1017&lt;&gt;"",IF(O1017&lt;&gt;0,O1017,P1017),0)</f>
        <v>0</v>
      </c>
      <c r="R1017" s="55">
        <f>Table1[[#This Row],[Số còn phải thu ĐK]]+Table1[[#This Row],[Giá Trị HD sau CK]]-Table1[[#This Row],[Số tiền đã thu]]</f>
        <v>0</v>
      </c>
      <c r="S1017" s="56">
        <f>IF(Table1[[#This Row],[Ngày hóa đơn]]&lt;&gt;"",Table1[[#This Row],[Ngày hóa đơn]],Table1[[#This Row],[Ngày hạch toán]])</f>
        <v>0</v>
      </c>
      <c r="T1017" s="55"/>
      <c r="U1017" s="56">
        <f>IF(Table1[[#This Row],[Ngày tính CN]]="","",S1017+T1017)</f>
        <v>0</v>
      </c>
      <c r="V1017" s="57">
        <f ca="1">IF(Table1[[#This Row],[Hạn thanh toán]]="","",IF((U1017-NOW())&lt;0,0,(U1017-NOW())))</f>
        <v>0</v>
      </c>
      <c r="W1017" s="54"/>
      <c r="X1017" s="65" t="str">
        <f t="shared" ca="1" si="140"/>
        <v/>
      </c>
      <c r="Y1017" s="109" t="str">
        <f t="shared" si="144"/>
        <v>Đã thanh toán</v>
      </c>
      <c r="Z1017" s="254">
        <f>Table1[[#This Row],[Hạn thanh toán]]</f>
        <v>0</v>
      </c>
      <c r="AA1017" s="254">
        <f>Table1[[#This Row],[Ngày Thanh toán]]</f>
        <v>0</v>
      </c>
      <c r="AD1017" s="3" t="str">
        <f>IF(Table1[[#This Row],[Mã khách hàng]]="","",VLOOKUP($A1017,Ma_KH!$A:$Q,Ma_KH!O$1,0))</f>
        <v/>
      </c>
      <c r="AE1017" s="3" t="str">
        <f>IF(Table1[[#This Row],[Mã khách hàng]]="","",VLOOKUP($A1017,Ma_KH!$A:$Q,Ma_KH!P$1,0))</f>
        <v/>
      </c>
      <c r="AF1017" s="58" t="e">
        <f>VLOOKUP(A1017,Ma_KH!A:Q,Ma_KH!J$1,0)</f>
        <v>#N/A</v>
      </c>
    </row>
    <row r="1018" spans="1:32" s="139" customFormat="1" ht="16.5">
      <c r="A1018" s="143" t="s">
        <v>115</v>
      </c>
      <c r="B1018" s="173" t="s">
        <v>1843</v>
      </c>
      <c r="C1018" s="174"/>
      <c r="D1018" s="175" t="s">
        <v>4170</v>
      </c>
      <c r="E1018" s="174"/>
      <c r="F1018" s="176"/>
      <c r="G1018" s="130" t="s">
        <v>4171</v>
      </c>
      <c r="H1018" s="131"/>
      <c r="I1018" s="131">
        <f>IFERROR(ROUND((VLOOKUP(Table1[[#This Row],[Mã khách hàng]],Ty_Le!$A:$D,5,0)*5%),0),0)</f>
        <v>0</v>
      </c>
      <c r="J1018" s="131">
        <f>(Table1[[#This Row],[Tiền hàng]]-Table1[[#This Row],[Tiền chiết khấu]])*8%</f>
        <v>0</v>
      </c>
      <c r="K1018" s="177">
        <v>26005627</v>
      </c>
      <c r="L1018" s="132" t="s">
        <v>3643</v>
      </c>
      <c r="M1018" s="41">
        <v>45683</v>
      </c>
      <c r="N1018" s="29" t="s">
        <v>4172</v>
      </c>
      <c r="O1018" s="131">
        <f>IF(Table1[[#This Row],[Phân loại]]="Tồn đầu kỳ",Table1[[#This Row],[Tổng giá trị]],0)</f>
        <v>26005627</v>
      </c>
      <c r="P1018" s="132">
        <f>IF(Table1[[#This Row],[Số còn phải thu ĐK]]&lt;&gt;0,0,IF(Table1[[#This Row],[Phân loại]]="Bán hàng",Table1[[#This Row],[Tổng giá trị]],-Table1[[#This Row],[Tổng giá trị]]))</f>
        <v>0</v>
      </c>
      <c r="Q1018" s="18">
        <f t="shared" si="141"/>
        <v>26005627</v>
      </c>
      <c r="R1018" s="132">
        <f>Table1[[#This Row],[Số còn phải thu ĐK]]+Table1[[#This Row],[Giá Trị HD sau CK]]-Table1[[#This Row],[Số tiền đã thu]]</f>
        <v>0</v>
      </c>
      <c r="S1018" s="136">
        <f>IF(Table1[[#This Row],[Ngày hóa đơn]]&lt;&gt;"",Table1[[#This Row],[Ngày hóa đơn]],Table1[[#This Row],[Ngày hạch toán]])</f>
        <v>0</v>
      </c>
      <c r="T1018" s="132"/>
      <c r="U1018" s="136">
        <f>IF(Table1[[#This Row],[Ngày tính CN]]="","",S1018+T1018)</f>
        <v>0</v>
      </c>
      <c r="V1018" s="137">
        <f ca="1">IF(Table1[[#This Row],[Hạn thanh toán]]="","",IF((U1018-NOW())&lt;0,0,(U1018-NOW())))</f>
        <v>0</v>
      </c>
      <c r="W1018" s="131"/>
      <c r="X1018" s="65" t="str">
        <f t="shared" ca="1" si="140"/>
        <v/>
      </c>
      <c r="Y1018" s="138" t="str">
        <f t="shared" si="144"/>
        <v>Đã thanh toán</v>
      </c>
      <c r="Z1018" s="253">
        <f>Table1[[#This Row],[Hạn thanh toán]]</f>
        <v>0</v>
      </c>
      <c r="AA1018" s="253">
        <f>Table1[[#This Row],[Ngày Thanh toán]]</f>
        <v>45683</v>
      </c>
      <c r="AD1018" s="3" t="str">
        <f>IF(Table1[[#This Row],[Mã khách hàng]]="","",VLOOKUP($A1018,Ma_KH!$A:$Q,Ma_KH!O$1,0))</f>
        <v>TOMITA</v>
      </c>
      <c r="AE1018" s="3" t="str">
        <f>IF(Table1[[#This Row],[Mã khách hàng]]="","",VLOOKUP($A1018,Ma_KH!$A:$Q,Ma_KH!P$1,0))</f>
        <v>CÔNG TY CỔ PHẦN TRANG TRẠI TOMITA VIỆT NAM</v>
      </c>
      <c r="AF1018" s="139" t="str">
        <f>VLOOKUP(A1018,Ma_KH!A:Q,Ma_KH!J$1,0)</f>
        <v>Đỗ Minh Quang</v>
      </c>
    </row>
    <row r="1019" spans="1:32" ht="16.5">
      <c r="A1019" s="73" t="s">
        <v>115</v>
      </c>
      <c r="B1019" s="4" t="s">
        <v>1843</v>
      </c>
      <c r="C1019" s="75">
        <v>45660</v>
      </c>
      <c r="D1019" s="75" t="s">
        <v>1780</v>
      </c>
      <c r="E1019" s="75"/>
      <c r="F1019" s="81"/>
      <c r="G1019" s="73" t="s">
        <v>1781</v>
      </c>
      <c r="H1019" s="69">
        <v>2204010</v>
      </c>
      <c r="I1019" s="69">
        <v>110201</v>
      </c>
      <c r="J1019" s="69">
        <f>(Table1[[#This Row],[Tiền hàng]]-Table1[[#This Row],[Tiền chiết khấu]])*8%</f>
        <v>167504.72</v>
      </c>
      <c r="K1019" s="69">
        <v>2261314</v>
      </c>
      <c r="L1019" s="8" t="s">
        <v>24</v>
      </c>
      <c r="M1019" s="41">
        <v>45779</v>
      </c>
      <c r="N1019" s="29" t="s">
        <v>4173</v>
      </c>
      <c r="O1019" s="69">
        <f>IF(Table1[[#This Row],[Phân loại]]="Tồn đầu kỳ",Table1[[#This Row],[Tổng giá trị]],0)</f>
        <v>0</v>
      </c>
      <c r="P1019" s="8">
        <f>IF(Table1[[#This Row],[Số còn phải thu ĐK]]&lt;&gt;0,0,IF(Table1[[#This Row],[Phân loại]]="Bán hàng",Table1[[#This Row],[Tổng giá trị]],-Table1[[#This Row],[Tổng giá trị]]))</f>
        <v>2261314</v>
      </c>
      <c r="Q1019" s="18">
        <f t="shared" si="141"/>
        <v>2261314</v>
      </c>
      <c r="R1019" s="8">
        <f>Table1[[#This Row],[Số còn phải thu ĐK]]+Table1[[#This Row],[Giá Trị HD sau CK]]-Table1[[#This Row],[Số tiền đã thu]]</f>
        <v>0</v>
      </c>
      <c r="S1019" s="7">
        <f>IF(Table1[[#This Row],[Ngày hóa đơn]]&lt;&gt;"",Table1[[#This Row],[Ngày hóa đơn]],Table1[[#This Row],[Ngày hạch toán]])</f>
        <v>45660</v>
      </c>
      <c r="T1019" s="8"/>
      <c r="U1019" s="7">
        <f>IF(Table1[[#This Row],[Ngày tính CN]]="","",S1019+T1019)</f>
        <v>45660</v>
      </c>
      <c r="V1019" s="71">
        <f ca="1">IF(Table1[[#This Row],[Hạn thanh toán]]="","",IF((U1019-NOW())&lt;0,0,(U1019-NOW())))</f>
        <v>0</v>
      </c>
      <c r="W1019" s="69"/>
      <c r="X1019" s="65" t="str">
        <f t="shared" ca="1" si="140"/>
        <v/>
      </c>
      <c r="Y1019" s="65" t="str">
        <f t="shared" si="142"/>
        <v>Đã thanh toán</v>
      </c>
      <c r="Z1019" s="250">
        <f>Table1[[#This Row],[Hạn thanh toán]]</f>
        <v>45660</v>
      </c>
      <c r="AA1019" s="250">
        <f>Table1[[#This Row],[Ngày Thanh toán]]</f>
        <v>45779</v>
      </c>
      <c r="AD1019" s="3" t="str">
        <f>IF(Table1[[#This Row],[Mã khách hàng]]="","",VLOOKUP($A1019,Ma_KH!$A:$Q,Ma_KH!O$1,0))</f>
        <v>TOMITA</v>
      </c>
      <c r="AE1019" s="3" t="str">
        <f>IF(Table1[[#This Row],[Mã khách hàng]]="","",VLOOKUP($A1019,Ma_KH!$A:$Q,Ma_KH!P$1,0))</f>
        <v>CÔNG TY CỔ PHẦN TRANG TRẠI TOMITA VIỆT NAM</v>
      </c>
      <c r="AF1019" s="3" t="str">
        <f>VLOOKUP(A1019,Ma_KH!A:Q,Ma_KH!J$1,0)</f>
        <v>Đỗ Minh Quang</v>
      </c>
    </row>
    <row r="1020" spans="1:32" ht="16.5">
      <c r="A1020" s="73" t="s">
        <v>115</v>
      </c>
      <c r="B1020" s="4" t="s">
        <v>1843</v>
      </c>
      <c r="C1020" s="75">
        <v>45666</v>
      </c>
      <c r="D1020" s="75" t="s">
        <v>1782</v>
      </c>
      <c r="E1020" s="75"/>
      <c r="F1020" s="81"/>
      <c r="G1020" s="73" t="s">
        <v>1783</v>
      </c>
      <c r="H1020" s="69">
        <v>2326755</v>
      </c>
      <c r="I1020" s="69">
        <v>116338</v>
      </c>
      <c r="J1020" s="69">
        <f>(Table1[[#This Row],[Tiền hàng]]-Table1[[#This Row],[Tiền chiết khấu]])*8%</f>
        <v>176833.36000000002</v>
      </c>
      <c r="K1020" s="69">
        <v>2387250</v>
      </c>
      <c r="L1020" s="8" t="s">
        <v>24</v>
      </c>
      <c r="M1020" s="41">
        <v>45779</v>
      </c>
      <c r="N1020" s="29" t="s">
        <v>4173</v>
      </c>
      <c r="O1020" s="69">
        <f>IF(Table1[[#This Row],[Phân loại]]="Tồn đầu kỳ",Table1[[#This Row],[Tổng giá trị]],0)</f>
        <v>0</v>
      </c>
      <c r="P1020" s="8">
        <f>IF(Table1[[#This Row],[Số còn phải thu ĐK]]&lt;&gt;0,0,IF(Table1[[#This Row],[Phân loại]]="Bán hàng",Table1[[#This Row],[Tổng giá trị]],-Table1[[#This Row],[Tổng giá trị]]))</f>
        <v>2387250</v>
      </c>
      <c r="Q1020" s="18">
        <f t="shared" si="141"/>
        <v>2387250</v>
      </c>
      <c r="R1020" s="8">
        <f>Table1[[#This Row],[Số còn phải thu ĐK]]+Table1[[#This Row],[Giá Trị HD sau CK]]-Table1[[#This Row],[Số tiền đã thu]]</f>
        <v>0</v>
      </c>
      <c r="S1020" s="7">
        <f>IF(Table1[[#This Row],[Ngày hóa đơn]]&lt;&gt;"",Table1[[#This Row],[Ngày hóa đơn]],Table1[[#This Row],[Ngày hạch toán]])</f>
        <v>45666</v>
      </c>
      <c r="T1020" s="8"/>
      <c r="U1020" s="7">
        <f>IF(Table1[[#This Row],[Ngày tính CN]]="","",S1020+T1020)</f>
        <v>45666</v>
      </c>
      <c r="V1020" s="71">
        <f ca="1">IF(Table1[[#This Row],[Hạn thanh toán]]="","",IF((U1020-NOW())&lt;0,0,(U1020-NOW())))</f>
        <v>0</v>
      </c>
      <c r="W1020" s="69"/>
      <c r="X1020" s="65" t="str">
        <f t="shared" ca="1" si="140"/>
        <v/>
      </c>
      <c r="Y1020" s="65" t="str">
        <f t="shared" si="142"/>
        <v>Đã thanh toán</v>
      </c>
      <c r="Z1020" s="250">
        <f>Table1[[#This Row],[Hạn thanh toán]]</f>
        <v>45666</v>
      </c>
      <c r="AA1020" s="250">
        <f>Table1[[#This Row],[Ngày Thanh toán]]</f>
        <v>45779</v>
      </c>
      <c r="AD1020" s="3" t="str">
        <f>IF(Table1[[#This Row],[Mã khách hàng]]="","",VLOOKUP($A1020,Ma_KH!$A:$Q,Ma_KH!O$1,0))</f>
        <v>TOMITA</v>
      </c>
      <c r="AE1020" s="3" t="str">
        <f>IF(Table1[[#This Row],[Mã khách hàng]]="","",VLOOKUP($A1020,Ma_KH!$A:$Q,Ma_KH!P$1,0))</f>
        <v>CÔNG TY CỔ PHẦN TRANG TRẠI TOMITA VIỆT NAM</v>
      </c>
      <c r="AF1020" s="3" t="str">
        <f>VLOOKUP(A1020,Ma_KH!A:Q,Ma_KH!J$1,0)</f>
        <v>Đỗ Minh Quang</v>
      </c>
    </row>
    <row r="1021" spans="1:32" ht="16.5">
      <c r="A1021" s="73" t="s">
        <v>115</v>
      </c>
      <c r="B1021" s="4" t="s">
        <v>1843</v>
      </c>
      <c r="C1021" s="75">
        <v>45673</v>
      </c>
      <c r="D1021" s="75" t="s">
        <v>1784</v>
      </c>
      <c r="E1021" s="75"/>
      <c r="F1021" s="81"/>
      <c r="G1021" s="73" t="s">
        <v>1785</v>
      </c>
      <c r="H1021" s="69">
        <v>3304395</v>
      </c>
      <c r="I1021" s="69">
        <v>165220</v>
      </c>
      <c r="J1021" s="69">
        <f>(Table1[[#This Row],[Tiền hàng]]-Table1[[#This Row],[Tiền chiết khấu]])*8%</f>
        <v>251134</v>
      </c>
      <c r="K1021" s="69">
        <v>3390309</v>
      </c>
      <c r="L1021" s="8" t="s">
        <v>24</v>
      </c>
      <c r="M1021" s="41">
        <v>45779</v>
      </c>
      <c r="N1021" s="29" t="s">
        <v>4173</v>
      </c>
      <c r="O1021" s="69">
        <f>IF(Table1[[#This Row],[Phân loại]]="Tồn đầu kỳ",Table1[[#This Row],[Tổng giá trị]],0)</f>
        <v>0</v>
      </c>
      <c r="P1021" s="8">
        <f>IF(Table1[[#This Row],[Số còn phải thu ĐK]]&lt;&gt;0,0,IF(Table1[[#This Row],[Phân loại]]="Bán hàng",Table1[[#This Row],[Tổng giá trị]],-Table1[[#This Row],[Tổng giá trị]]))</f>
        <v>3390309</v>
      </c>
      <c r="Q1021" s="18">
        <f t="shared" si="141"/>
        <v>3390309</v>
      </c>
      <c r="R1021" s="8">
        <f>Table1[[#This Row],[Số còn phải thu ĐK]]+Table1[[#This Row],[Giá Trị HD sau CK]]-Table1[[#This Row],[Số tiền đã thu]]</f>
        <v>0</v>
      </c>
      <c r="S1021" s="7">
        <f>IF(Table1[[#This Row],[Ngày hóa đơn]]&lt;&gt;"",Table1[[#This Row],[Ngày hóa đơn]],Table1[[#This Row],[Ngày hạch toán]])</f>
        <v>45673</v>
      </c>
      <c r="T1021" s="8"/>
      <c r="U1021" s="7">
        <f>IF(Table1[[#This Row],[Ngày tính CN]]="","",S1021+T1021)</f>
        <v>45673</v>
      </c>
      <c r="V1021" s="71">
        <f ca="1">IF(Table1[[#This Row],[Hạn thanh toán]]="","",IF((U1021-NOW())&lt;0,0,(U1021-NOW())))</f>
        <v>0</v>
      </c>
      <c r="W1021" s="69"/>
      <c r="X1021" s="65" t="str">
        <f t="shared" ca="1" si="140"/>
        <v/>
      </c>
      <c r="Y1021" s="65" t="str">
        <f t="shared" si="142"/>
        <v>Đã thanh toán</v>
      </c>
      <c r="Z1021" s="250">
        <f>Table1[[#This Row],[Hạn thanh toán]]</f>
        <v>45673</v>
      </c>
      <c r="AA1021" s="250">
        <f>Table1[[#This Row],[Ngày Thanh toán]]</f>
        <v>45779</v>
      </c>
      <c r="AD1021" s="3" t="str">
        <f>IF(Table1[[#This Row],[Mã khách hàng]]="","",VLOOKUP($A1021,Ma_KH!$A:$Q,Ma_KH!O$1,0))</f>
        <v>TOMITA</v>
      </c>
      <c r="AE1021" s="3" t="str">
        <f>IF(Table1[[#This Row],[Mã khách hàng]]="","",VLOOKUP($A1021,Ma_KH!$A:$Q,Ma_KH!P$1,0))</f>
        <v>CÔNG TY CỔ PHẦN TRANG TRẠI TOMITA VIỆT NAM</v>
      </c>
      <c r="AF1021" s="3" t="str">
        <f>VLOOKUP(A1021,Ma_KH!A:Q,Ma_KH!J$1,0)</f>
        <v>Đỗ Minh Quang</v>
      </c>
    </row>
    <row r="1022" spans="1:32" ht="16.5">
      <c r="A1022" s="66" t="s">
        <v>115</v>
      </c>
      <c r="B1022" s="4" t="s">
        <v>1843</v>
      </c>
      <c r="C1022" s="67">
        <v>45677</v>
      </c>
      <c r="D1022" s="67" t="s">
        <v>1786</v>
      </c>
      <c r="E1022" s="67"/>
      <c r="F1022" s="72"/>
      <c r="G1022" s="66" t="s">
        <v>1787</v>
      </c>
      <c r="H1022" s="69">
        <v>3671550</v>
      </c>
      <c r="I1022" s="69">
        <v>183578</v>
      </c>
      <c r="J1022" s="69">
        <f>(Table1[[#This Row],[Tiền hàng]]-Table1[[#This Row],[Tiền chiết khấu]])*8%</f>
        <v>279037.76</v>
      </c>
      <c r="K1022" s="69">
        <v>3767010</v>
      </c>
      <c r="L1022" s="8" t="s">
        <v>24</v>
      </c>
      <c r="M1022" s="41">
        <v>45779</v>
      </c>
      <c r="N1022" s="29" t="s">
        <v>4173</v>
      </c>
      <c r="O1022" s="69">
        <f>IF(Table1[[#This Row],[Phân loại]]="Tồn đầu kỳ",Table1[[#This Row],[Tổng giá trị]],0)</f>
        <v>0</v>
      </c>
      <c r="P1022" s="8">
        <f>IF(Table1[[#This Row],[Số còn phải thu ĐK]]&lt;&gt;0,0,IF(Table1[[#This Row],[Phân loại]]="Bán hàng",Table1[[#This Row],[Tổng giá trị]],-Table1[[#This Row],[Tổng giá trị]]))</f>
        <v>3767010</v>
      </c>
      <c r="Q1022" s="18">
        <f t="shared" si="141"/>
        <v>3767010</v>
      </c>
      <c r="R1022" s="8">
        <f>Table1[[#This Row],[Số còn phải thu ĐK]]+Table1[[#This Row],[Giá Trị HD sau CK]]-Table1[[#This Row],[Số tiền đã thu]]</f>
        <v>0</v>
      </c>
      <c r="S1022" s="7">
        <f>IF(Table1[[#This Row],[Ngày hóa đơn]]&lt;&gt;"",Table1[[#This Row],[Ngày hóa đơn]],Table1[[#This Row],[Ngày hạch toán]])</f>
        <v>45677</v>
      </c>
      <c r="T1022" s="8"/>
      <c r="U1022" s="7">
        <f>IF(Table1[[#This Row],[Ngày tính CN]]="","",S1022+T1022)</f>
        <v>45677</v>
      </c>
      <c r="V1022" s="71">
        <f ca="1">IF(Table1[[#This Row],[Hạn thanh toán]]="","",IF((U1022-NOW())&lt;0,0,(U1022-NOW())))</f>
        <v>0</v>
      </c>
      <c r="W1022" s="69"/>
      <c r="X1022" s="65" t="str">
        <f t="shared" ca="1" si="140"/>
        <v/>
      </c>
      <c r="Y1022" s="65" t="str">
        <f t="shared" si="142"/>
        <v>Đã thanh toán</v>
      </c>
      <c r="Z1022" s="250">
        <f>Table1[[#This Row],[Hạn thanh toán]]</f>
        <v>45677</v>
      </c>
      <c r="AA1022" s="250">
        <f>Table1[[#This Row],[Ngày Thanh toán]]</f>
        <v>45779</v>
      </c>
      <c r="AD1022" s="3" t="str">
        <f>IF(Table1[[#This Row],[Mã khách hàng]]="","",VLOOKUP($A1022,Ma_KH!$A:$Q,Ma_KH!O$1,0))</f>
        <v>TOMITA</v>
      </c>
      <c r="AE1022" s="3" t="str">
        <f>IF(Table1[[#This Row],[Mã khách hàng]]="","",VLOOKUP($A1022,Ma_KH!$A:$Q,Ma_KH!P$1,0))</f>
        <v>CÔNG TY CỔ PHẦN TRANG TRẠI TOMITA VIỆT NAM</v>
      </c>
      <c r="AF1022" s="3" t="str">
        <f>VLOOKUP(A1022,Ma_KH!A:Q,Ma_KH!J$1,0)</f>
        <v>Đỗ Minh Quang</v>
      </c>
    </row>
    <row r="1023" spans="1:32" ht="16.5">
      <c r="A1023" s="73" t="s">
        <v>115</v>
      </c>
      <c r="B1023" s="4" t="s">
        <v>1843</v>
      </c>
      <c r="C1023" s="75">
        <v>45691</v>
      </c>
      <c r="D1023" s="75" t="s">
        <v>1788</v>
      </c>
      <c r="E1023" s="75"/>
      <c r="F1023" s="81"/>
      <c r="G1023" s="73" t="s">
        <v>1789</v>
      </c>
      <c r="H1023" s="69">
        <v>3550965</v>
      </c>
      <c r="I1023" s="69">
        <v>177548</v>
      </c>
      <c r="J1023" s="69">
        <f>(Table1[[#This Row],[Tiền hàng]]-Table1[[#This Row],[Tiền chiết khấu]])*8%</f>
        <v>269873.36</v>
      </c>
      <c r="K1023" s="69">
        <v>3643290</v>
      </c>
      <c r="L1023" s="8" t="s">
        <v>24</v>
      </c>
      <c r="M1023" s="41">
        <v>45779</v>
      </c>
      <c r="N1023" s="29" t="s">
        <v>4173</v>
      </c>
      <c r="O1023" s="69">
        <f>IF(Table1[[#This Row],[Phân loại]]="Tồn đầu kỳ",Table1[[#This Row],[Tổng giá trị]],0)</f>
        <v>0</v>
      </c>
      <c r="P1023" s="8">
        <f>IF(Table1[[#This Row],[Số còn phải thu ĐK]]&lt;&gt;0,0,IF(Table1[[#This Row],[Phân loại]]="Bán hàng",Table1[[#This Row],[Tổng giá trị]],-Table1[[#This Row],[Tổng giá trị]]))</f>
        <v>3643290</v>
      </c>
      <c r="Q1023" s="18">
        <f t="shared" si="141"/>
        <v>3643290</v>
      </c>
      <c r="R1023" s="8">
        <f>Table1[[#This Row],[Số còn phải thu ĐK]]+Table1[[#This Row],[Giá Trị HD sau CK]]-Table1[[#This Row],[Số tiền đã thu]]</f>
        <v>0</v>
      </c>
      <c r="S1023" s="7">
        <f>IF(Table1[[#This Row],[Ngày hóa đơn]]&lt;&gt;"",Table1[[#This Row],[Ngày hóa đơn]],Table1[[#This Row],[Ngày hạch toán]])</f>
        <v>45691</v>
      </c>
      <c r="T1023" s="8"/>
      <c r="U1023" s="7">
        <f>IF(Table1[[#This Row],[Ngày tính CN]]="","",S1023+T1023)</f>
        <v>45691</v>
      </c>
      <c r="V1023" s="71">
        <f ca="1">IF(Table1[[#This Row],[Hạn thanh toán]]="","",IF((U1023-NOW())&lt;0,0,(U1023-NOW())))</f>
        <v>0</v>
      </c>
      <c r="W1023" s="69"/>
      <c r="X1023" s="65" t="str">
        <f t="shared" ca="1" si="140"/>
        <v/>
      </c>
      <c r="Y1023" s="65" t="str">
        <f t="shared" si="142"/>
        <v>Đã thanh toán</v>
      </c>
      <c r="Z1023" s="250">
        <f>Table1[[#This Row],[Hạn thanh toán]]</f>
        <v>45691</v>
      </c>
      <c r="AA1023" s="250">
        <f>Table1[[#This Row],[Ngày Thanh toán]]</f>
        <v>45779</v>
      </c>
      <c r="AD1023" s="3" t="str">
        <f>IF(Table1[[#This Row],[Mã khách hàng]]="","",VLOOKUP($A1023,Ma_KH!$A:$Q,Ma_KH!O$1,0))</f>
        <v>TOMITA</v>
      </c>
      <c r="AE1023" s="3" t="str">
        <f>IF(Table1[[#This Row],[Mã khách hàng]]="","",VLOOKUP($A1023,Ma_KH!$A:$Q,Ma_KH!P$1,0))</f>
        <v>CÔNG TY CỔ PHẦN TRANG TRẠI TOMITA VIỆT NAM</v>
      </c>
      <c r="AF1023" s="3" t="str">
        <f>VLOOKUP(A1023,Ma_KH!A:Q,Ma_KH!J$1,0)</f>
        <v>Đỗ Minh Quang</v>
      </c>
    </row>
    <row r="1024" spans="1:32" ht="16.5">
      <c r="A1024" s="73" t="s">
        <v>115</v>
      </c>
      <c r="B1024" s="4" t="s">
        <v>1843</v>
      </c>
      <c r="C1024" s="75">
        <v>45699</v>
      </c>
      <c r="D1024" s="75" t="s">
        <v>1790</v>
      </c>
      <c r="E1024" s="75"/>
      <c r="F1024" s="81"/>
      <c r="G1024" s="73" t="s">
        <v>1791</v>
      </c>
      <c r="H1024" s="69">
        <v>2937240</v>
      </c>
      <c r="I1024" s="69">
        <v>146862</v>
      </c>
      <c r="J1024" s="69">
        <f>(Table1[[#This Row],[Tiền hàng]]-Table1[[#This Row],[Tiền chiết khấu]])*8%</f>
        <v>223230.24</v>
      </c>
      <c r="K1024" s="69">
        <v>3013608</v>
      </c>
      <c r="L1024" s="8" t="s">
        <v>24</v>
      </c>
      <c r="M1024" s="41">
        <v>45779</v>
      </c>
      <c r="N1024" s="29" t="s">
        <v>4173</v>
      </c>
      <c r="O1024" s="69">
        <f>IF(Table1[[#This Row],[Phân loại]]="Tồn đầu kỳ",Table1[[#This Row],[Tổng giá trị]],0)</f>
        <v>0</v>
      </c>
      <c r="P1024" s="8">
        <f>IF(Table1[[#This Row],[Số còn phải thu ĐK]]&lt;&gt;0,0,IF(Table1[[#This Row],[Phân loại]]="Bán hàng",Table1[[#This Row],[Tổng giá trị]],-Table1[[#This Row],[Tổng giá trị]]))</f>
        <v>3013608</v>
      </c>
      <c r="Q1024" s="18">
        <f t="shared" si="141"/>
        <v>3013608</v>
      </c>
      <c r="R1024" s="8">
        <f>Table1[[#This Row],[Số còn phải thu ĐK]]+Table1[[#This Row],[Giá Trị HD sau CK]]-Table1[[#This Row],[Số tiền đã thu]]</f>
        <v>0</v>
      </c>
      <c r="S1024" s="7">
        <f>IF(Table1[[#This Row],[Ngày hóa đơn]]&lt;&gt;"",Table1[[#This Row],[Ngày hóa đơn]],Table1[[#This Row],[Ngày hạch toán]])</f>
        <v>45699</v>
      </c>
      <c r="T1024" s="8"/>
      <c r="U1024" s="7">
        <f>IF(Table1[[#This Row],[Ngày tính CN]]="","",S1024+T1024)</f>
        <v>45699</v>
      </c>
      <c r="V1024" s="71">
        <f ca="1">IF(Table1[[#This Row],[Hạn thanh toán]]="","",IF((U1024-NOW())&lt;0,0,(U1024-NOW())))</f>
        <v>0</v>
      </c>
      <c r="W1024" s="69"/>
      <c r="X1024" s="65" t="str">
        <f t="shared" ca="1" si="140"/>
        <v/>
      </c>
      <c r="Y1024" s="65" t="str">
        <f t="shared" si="142"/>
        <v>Đã thanh toán</v>
      </c>
      <c r="Z1024" s="250">
        <f>Table1[[#This Row],[Hạn thanh toán]]</f>
        <v>45699</v>
      </c>
      <c r="AA1024" s="250">
        <f>Table1[[#This Row],[Ngày Thanh toán]]</f>
        <v>45779</v>
      </c>
      <c r="AD1024" s="3" t="str">
        <f>IF(Table1[[#This Row],[Mã khách hàng]]="","",VLOOKUP($A1024,Ma_KH!$A:$Q,Ma_KH!O$1,0))</f>
        <v>TOMITA</v>
      </c>
      <c r="AE1024" s="3" t="str">
        <f>IF(Table1[[#This Row],[Mã khách hàng]]="","",VLOOKUP($A1024,Ma_KH!$A:$Q,Ma_KH!P$1,0))</f>
        <v>CÔNG TY CỔ PHẦN TRANG TRẠI TOMITA VIỆT NAM</v>
      </c>
      <c r="AF1024" s="3" t="str">
        <f>VLOOKUP(A1024,Ma_KH!A:Q,Ma_KH!J$1,0)</f>
        <v>Đỗ Minh Quang</v>
      </c>
    </row>
    <row r="1025" spans="1:32" ht="16.5">
      <c r="A1025" s="73" t="s">
        <v>115</v>
      </c>
      <c r="B1025" s="4" t="s">
        <v>1843</v>
      </c>
      <c r="C1025" s="75">
        <v>45713</v>
      </c>
      <c r="D1025" s="75" t="s">
        <v>1792</v>
      </c>
      <c r="E1025" s="75"/>
      <c r="F1025" s="81"/>
      <c r="G1025" s="73" t="s">
        <v>1793</v>
      </c>
      <c r="H1025" s="69">
        <v>2938320</v>
      </c>
      <c r="I1025" s="69">
        <v>146916</v>
      </c>
      <c r="J1025" s="69">
        <f>(Table1[[#This Row],[Tiền hàng]]-Table1[[#This Row],[Tiền chiết khấu]])*8%</f>
        <v>223312.32</v>
      </c>
      <c r="K1025" s="69">
        <v>3014716</v>
      </c>
      <c r="L1025" s="8" t="s">
        <v>24</v>
      </c>
      <c r="M1025" s="41">
        <v>45779</v>
      </c>
      <c r="N1025" s="29" t="s">
        <v>4173</v>
      </c>
      <c r="O1025" s="69">
        <f>IF(Table1[[#This Row],[Phân loại]]="Tồn đầu kỳ",Table1[[#This Row],[Tổng giá trị]],0)</f>
        <v>0</v>
      </c>
      <c r="P1025" s="8">
        <f>IF(Table1[[#This Row],[Số còn phải thu ĐK]]&lt;&gt;0,0,IF(Table1[[#This Row],[Phân loại]]="Bán hàng",Table1[[#This Row],[Tổng giá trị]],-Table1[[#This Row],[Tổng giá trị]]))</f>
        <v>3014716</v>
      </c>
      <c r="Q1025" s="18">
        <f t="shared" si="141"/>
        <v>3014716</v>
      </c>
      <c r="R1025" s="8">
        <f>Table1[[#This Row],[Số còn phải thu ĐK]]+Table1[[#This Row],[Giá Trị HD sau CK]]-Table1[[#This Row],[Số tiền đã thu]]</f>
        <v>0</v>
      </c>
      <c r="S1025" s="7">
        <f>IF(Table1[[#This Row],[Ngày hóa đơn]]&lt;&gt;"",Table1[[#This Row],[Ngày hóa đơn]],Table1[[#This Row],[Ngày hạch toán]])</f>
        <v>45713</v>
      </c>
      <c r="T1025" s="8"/>
      <c r="U1025" s="7">
        <f>IF(Table1[[#This Row],[Ngày tính CN]]="","",S1025+T1025)</f>
        <v>45713</v>
      </c>
      <c r="V1025" s="71">
        <f ca="1">IF(Table1[[#This Row],[Hạn thanh toán]]="","",IF((U1025-NOW())&lt;0,0,(U1025-NOW())))</f>
        <v>0</v>
      </c>
      <c r="W1025" s="69"/>
      <c r="X1025" s="65" t="str">
        <f t="shared" ca="1" si="140"/>
        <v/>
      </c>
      <c r="Y1025" s="65" t="str">
        <f t="shared" si="142"/>
        <v>Đã thanh toán</v>
      </c>
      <c r="Z1025" s="250">
        <f>Table1[[#This Row],[Hạn thanh toán]]</f>
        <v>45713</v>
      </c>
      <c r="AA1025" s="250">
        <f>Table1[[#This Row],[Ngày Thanh toán]]</f>
        <v>45779</v>
      </c>
      <c r="AD1025" s="3" t="str">
        <f>IF(Table1[[#This Row],[Mã khách hàng]]="","",VLOOKUP($A1025,Ma_KH!$A:$Q,Ma_KH!O$1,0))</f>
        <v>TOMITA</v>
      </c>
      <c r="AE1025" s="3" t="str">
        <f>IF(Table1[[#This Row],[Mã khách hàng]]="","",VLOOKUP($A1025,Ma_KH!$A:$Q,Ma_KH!P$1,0))</f>
        <v>CÔNG TY CỔ PHẦN TRANG TRẠI TOMITA VIỆT NAM</v>
      </c>
      <c r="AF1025" s="3" t="str">
        <f>VLOOKUP(A1025,Ma_KH!A:Q,Ma_KH!J$1,0)</f>
        <v>Đỗ Minh Quang</v>
      </c>
    </row>
    <row r="1026" spans="1:32" ht="16.5">
      <c r="A1026" s="73" t="s">
        <v>115</v>
      </c>
      <c r="B1026" s="4" t="s">
        <v>1843</v>
      </c>
      <c r="C1026" s="75">
        <v>45713</v>
      </c>
      <c r="D1026" s="75" t="s">
        <v>1794</v>
      </c>
      <c r="E1026" s="75"/>
      <c r="F1026" s="81"/>
      <c r="G1026" s="73" t="s">
        <v>1795</v>
      </c>
      <c r="H1026" s="69">
        <v>0</v>
      </c>
      <c r="I1026" s="69">
        <v>0</v>
      </c>
      <c r="J1026" s="69">
        <f>(Table1[[#This Row],[Tiền hàng]]-Table1[[#This Row],[Tiền chiết khấu]])*8%</f>
        <v>0</v>
      </c>
      <c r="K1026" s="69">
        <v>703692</v>
      </c>
      <c r="L1026" s="8" t="s">
        <v>17</v>
      </c>
      <c r="M1026" s="41">
        <v>45779</v>
      </c>
      <c r="N1026" s="29" t="s">
        <v>4173</v>
      </c>
      <c r="O1026" s="69">
        <f>IF(Table1[[#This Row],[Phân loại]]="Tồn đầu kỳ",Table1[[#This Row],[Tổng giá trị]],0)</f>
        <v>0</v>
      </c>
      <c r="P1026" s="8">
        <f>IF(Table1[[#This Row],[Số còn phải thu ĐK]]&lt;&gt;0,0,IF(Table1[[#This Row],[Phân loại]]="Bán hàng",Table1[[#This Row],[Tổng giá trị]],-Table1[[#This Row],[Tổng giá trị]]))</f>
        <v>-703692</v>
      </c>
      <c r="Q1026" s="18">
        <f t="shared" si="141"/>
        <v>-703692</v>
      </c>
      <c r="R1026" s="8">
        <f>Table1[[#This Row],[Số còn phải thu ĐK]]+Table1[[#This Row],[Giá Trị HD sau CK]]-Table1[[#This Row],[Số tiền đã thu]]</f>
        <v>0</v>
      </c>
      <c r="S1026" s="7">
        <f>IF(Table1[[#This Row],[Ngày hóa đơn]]&lt;&gt;"",Table1[[#This Row],[Ngày hóa đơn]],Table1[[#This Row],[Ngày hạch toán]])</f>
        <v>45713</v>
      </c>
      <c r="T1026" s="8"/>
      <c r="U1026" s="7">
        <f>IF(Table1[[#This Row],[Ngày tính CN]]="","",S1026+T1026)</f>
        <v>45713</v>
      </c>
      <c r="V1026" s="71">
        <f ca="1">IF(Table1[[#This Row],[Hạn thanh toán]]="","",IF((U1026-NOW())&lt;0,0,(U1026-NOW())))</f>
        <v>0</v>
      </c>
      <c r="W1026" s="69"/>
      <c r="X1026" s="65" t="str">
        <f t="shared" ca="1" si="140"/>
        <v/>
      </c>
      <c r="Y1026" s="65" t="str">
        <f t="shared" si="142"/>
        <v>Đã thanh toán</v>
      </c>
      <c r="Z1026" s="250">
        <f>Table1[[#This Row],[Hạn thanh toán]]</f>
        <v>45713</v>
      </c>
      <c r="AA1026" s="250">
        <f>Table1[[#This Row],[Ngày Thanh toán]]</f>
        <v>45779</v>
      </c>
      <c r="AD1026" s="3" t="str">
        <f>IF(Table1[[#This Row],[Mã khách hàng]]="","",VLOOKUP($A1026,Ma_KH!$A:$Q,Ma_KH!O$1,0))</f>
        <v>TOMITA</v>
      </c>
      <c r="AE1026" s="3" t="str">
        <f>IF(Table1[[#This Row],[Mã khách hàng]]="","",VLOOKUP($A1026,Ma_KH!$A:$Q,Ma_KH!P$1,0))</f>
        <v>CÔNG TY CỔ PHẦN TRANG TRẠI TOMITA VIỆT NAM</v>
      </c>
      <c r="AF1026" s="3" t="str">
        <f>VLOOKUP(A1026,Ma_KH!A:Q,Ma_KH!J$1,0)</f>
        <v>Đỗ Minh Quang</v>
      </c>
    </row>
    <row r="1027" spans="1:32" ht="16.5">
      <c r="A1027" s="73" t="s">
        <v>115</v>
      </c>
      <c r="B1027" s="4" t="s">
        <v>1843</v>
      </c>
      <c r="C1027" s="75">
        <v>45721</v>
      </c>
      <c r="D1027" s="75" t="s">
        <v>1796</v>
      </c>
      <c r="E1027" s="75"/>
      <c r="F1027" s="81"/>
      <c r="G1027" s="73" t="s">
        <v>1797</v>
      </c>
      <c r="H1027" s="69">
        <v>1468620</v>
      </c>
      <c r="I1027" s="69">
        <v>73431</v>
      </c>
      <c r="J1027" s="69">
        <f>(Table1[[#This Row],[Tiền hàng]]-Table1[[#This Row],[Tiền chiết khấu]])*8%</f>
        <v>111615.12</v>
      </c>
      <c r="K1027" s="69">
        <v>1506804</v>
      </c>
      <c r="L1027" s="8" t="s">
        <v>24</v>
      </c>
      <c r="M1027" s="7">
        <v>45813</v>
      </c>
      <c r="N1027" s="29" t="s">
        <v>4174</v>
      </c>
      <c r="O1027" s="69">
        <f>IF(Table1[[#This Row],[Phân loại]]="Tồn đầu kỳ",Table1[[#This Row],[Tổng giá trị]],0)</f>
        <v>0</v>
      </c>
      <c r="P1027" s="8">
        <f>IF(Table1[[#This Row],[Số còn phải thu ĐK]]&lt;&gt;0,0,IF(Table1[[#This Row],[Phân loại]]="Bán hàng",Table1[[#This Row],[Tổng giá trị]],-Table1[[#This Row],[Tổng giá trị]]))</f>
        <v>1506804</v>
      </c>
      <c r="Q1027" s="18">
        <f t="shared" si="141"/>
        <v>1506804</v>
      </c>
      <c r="R1027" s="8">
        <f>Table1[[#This Row],[Số còn phải thu ĐK]]+Table1[[#This Row],[Giá Trị HD sau CK]]-Table1[[#This Row],[Số tiền đã thu]]</f>
        <v>0</v>
      </c>
      <c r="S1027" s="7">
        <f>IF(Table1[[#This Row],[Ngày hóa đơn]]&lt;&gt;"",Table1[[#This Row],[Ngày hóa đơn]],Table1[[#This Row],[Ngày hạch toán]])</f>
        <v>45721</v>
      </c>
      <c r="T1027" s="8"/>
      <c r="U1027" s="7">
        <f>IF(Table1[[#This Row],[Ngày tính CN]]="","",S1027+T1027)</f>
        <v>45721</v>
      </c>
      <c r="V1027" s="71">
        <f ca="1">IF(Table1[[#This Row],[Hạn thanh toán]]="","",IF((U1027-NOW())&lt;0,0,(U1027-NOW())))</f>
        <v>0</v>
      </c>
      <c r="W1027" s="69"/>
      <c r="X1027" s="65" t="str">
        <f t="shared" ca="1" si="140"/>
        <v/>
      </c>
      <c r="Y1027" s="65" t="str">
        <f t="shared" si="142"/>
        <v>Đã thanh toán</v>
      </c>
      <c r="Z1027" s="250">
        <f>Table1[[#This Row],[Hạn thanh toán]]</f>
        <v>45721</v>
      </c>
      <c r="AA1027" s="250">
        <f>Table1[[#This Row],[Ngày Thanh toán]]</f>
        <v>45813</v>
      </c>
      <c r="AD1027" s="3" t="str">
        <f>IF(Table1[[#This Row],[Mã khách hàng]]="","",VLOOKUP($A1027,Ma_KH!$A:$Q,Ma_KH!O$1,0))</f>
        <v>TOMITA</v>
      </c>
      <c r="AE1027" s="3" t="str">
        <f>IF(Table1[[#This Row],[Mã khách hàng]]="","",VLOOKUP($A1027,Ma_KH!$A:$Q,Ma_KH!P$1,0))</f>
        <v>CÔNG TY CỔ PHẦN TRANG TRẠI TOMITA VIỆT NAM</v>
      </c>
      <c r="AF1027" s="3" t="str">
        <f>VLOOKUP(A1027,Ma_KH!A:Q,Ma_KH!J$1,0)</f>
        <v>Đỗ Minh Quang</v>
      </c>
    </row>
    <row r="1028" spans="1:32" ht="16.5">
      <c r="A1028" s="73" t="s">
        <v>115</v>
      </c>
      <c r="B1028" s="4" t="s">
        <v>1843</v>
      </c>
      <c r="C1028" s="75">
        <v>45726</v>
      </c>
      <c r="D1028" s="75" t="s">
        <v>1798</v>
      </c>
      <c r="E1028" s="75"/>
      <c r="F1028" s="81"/>
      <c r="G1028" s="73" t="s">
        <v>1799</v>
      </c>
      <c r="H1028" s="69">
        <v>0</v>
      </c>
      <c r="I1028" s="69">
        <v>0</v>
      </c>
      <c r="J1028" s="69">
        <f>(Table1[[#This Row],[Tiền hàng]]-Table1[[#This Row],[Tiền chiết khấu]])*8%</f>
        <v>0</v>
      </c>
      <c r="K1028" s="69">
        <v>75340</v>
      </c>
      <c r="L1028" s="8" t="s">
        <v>17</v>
      </c>
      <c r="M1028" s="41">
        <v>45870</v>
      </c>
      <c r="N1028" s="29" t="s">
        <v>4175</v>
      </c>
      <c r="O1028" s="69">
        <f>IF(Table1[[#This Row],[Phân loại]]="Tồn đầu kỳ",Table1[[#This Row],[Tổng giá trị]],0)</f>
        <v>0</v>
      </c>
      <c r="P1028" s="8">
        <f>IF(Table1[[#This Row],[Số còn phải thu ĐK]]&lt;&gt;0,0,IF(Table1[[#This Row],[Phân loại]]="Bán hàng",Table1[[#This Row],[Tổng giá trị]],-Table1[[#This Row],[Tổng giá trị]]))</f>
        <v>-75340</v>
      </c>
      <c r="Q1028" s="18">
        <f t="shared" si="141"/>
        <v>-75340</v>
      </c>
      <c r="R1028" s="8">
        <f>Table1[[#This Row],[Số còn phải thu ĐK]]+Table1[[#This Row],[Giá Trị HD sau CK]]-Table1[[#This Row],[Số tiền đã thu]]</f>
        <v>0</v>
      </c>
      <c r="S1028" s="7">
        <f>IF(Table1[[#This Row],[Ngày hóa đơn]]&lt;&gt;"",Table1[[#This Row],[Ngày hóa đơn]],Table1[[#This Row],[Ngày hạch toán]])</f>
        <v>45726</v>
      </c>
      <c r="T1028" s="8"/>
      <c r="U1028" s="7">
        <f>IF(Table1[[#This Row],[Ngày tính CN]]="","",S1028+T1028)</f>
        <v>45726</v>
      </c>
      <c r="V1028" s="71">
        <f ca="1">IF(Table1[[#This Row],[Hạn thanh toán]]="","",IF((U1028-NOW())&lt;0,0,(U1028-NOW())))</f>
        <v>0</v>
      </c>
      <c r="W1028" s="69"/>
      <c r="X1028" s="65" t="str">
        <f t="shared" ca="1" si="140"/>
        <v/>
      </c>
      <c r="Y1028" s="65" t="str">
        <f t="shared" si="142"/>
        <v>Đã thanh toán</v>
      </c>
      <c r="Z1028" s="250">
        <f>Table1[[#This Row],[Hạn thanh toán]]</f>
        <v>45726</v>
      </c>
      <c r="AA1028" s="250">
        <f>Table1[[#This Row],[Ngày Thanh toán]]</f>
        <v>45870</v>
      </c>
      <c r="AD1028" s="3" t="str">
        <f>IF(Table1[[#This Row],[Mã khách hàng]]="","",VLOOKUP($A1028,Ma_KH!$A:$Q,Ma_KH!O$1,0))</f>
        <v>TOMITA</v>
      </c>
      <c r="AE1028" s="3" t="str">
        <f>IF(Table1[[#This Row],[Mã khách hàng]]="","",VLOOKUP($A1028,Ma_KH!$A:$Q,Ma_KH!P$1,0))</f>
        <v>CÔNG TY CỔ PHẦN TRANG TRẠI TOMITA VIỆT NAM</v>
      </c>
      <c r="AF1028" s="3" t="str">
        <f>VLOOKUP(A1028,Ma_KH!A:Q,Ma_KH!J$1,0)</f>
        <v>Đỗ Minh Quang</v>
      </c>
    </row>
    <row r="1029" spans="1:32" ht="16.5">
      <c r="A1029" s="73" t="s">
        <v>115</v>
      </c>
      <c r="B1029" s="4" t="s">
        <v>1843</v>
      </c>
      <c r="C1029" s="75">
        <v>45730</v>
      </c>
      <c r="D1029" s="75" t="s">
        <v>1800</v>
      </c>
      <c r="E1029" s="75"/>
      <c r="F1029" s="81"/>
      <c r="G1029" s="73" t="s">
        <v>1801</v>
      </c>
      <c r="H1029" s="69">
        <v>3550965</v>
      </c>
      <c r="I1029" s="69">
        <v>177548</v>
      </c>
      <c r="J1029" s="69">
        <f>(Table1[[#This Row],[Tiền hàng]]-Table1[[#This Row],[Tiền chiết khấu]])*8%</f>
        <v>269873.36</v>
      </c>
      <c r="K1029" s="69">
        <v>3643290</v>
      </c>
      <c r="L1029" s="8" t="s">
        <v>24</v>
      </c>
      <c r="M1029" s="7">
        <v>45813</v>
      </c>
      <c r="N1029" s="29" t="s">
        <v>4174</v>
      </c>
      <c r="O1029" s="69">
        <f>IF(Table1[[#This Row],[Phân loại]]="Tồn đầu kỳ",Table1[[#This Row],[Tổng giá trị]],0)</f>
        <v>0</v>
      </c>
      <c r="P1029" s="8">
        <f>IF(Table1[[#This Row],[Số còn phải thu ĐK]]&lt;&gt;0,0,IF(Table1[[#This Row],[Phân loại]]="Bán hàng",Table1[[#This Row],[Tổng giá trị]],-Table1[[#This Row],[Tổng giá trị]]))</f>
        <v>3643290</v>
      </c>
      <c r="Q1029" s="18">
        <f t="shared" si="141"/>
        <v>3643290</v>
      </c>
      <c r="R1029" s="8">
        <f>Table1[[#This Row],[Số còn phải thu ĐK]]+Table1[[#This Row],[Giá Trị HD sau CK]]-Table1[[#This Row],[Số tiền đã thu]]</f>
        <v>0</v>
      </c>
      <c r="S1029" s="7">
        <f>IF(Table1[[#This Row],[Ngày hóa đơn]]&lt;&gt;"",Table1[[#This Row],[Ngày hóa đơn]],Table1[[#This Row],[Ngày hạch toán]])</f>
        <v>45730</v>
      </c>
      <c r="T1029" s="8"/>
      <c r="U1029" s="7">
        <f>IF(Table1[[#This Row],[Ngày tính CN]]="","",S1029+T1029)</f>
        <v>45730</v>
      </c>
      <c r="V1029" s="71">
        <f ca="1">IF(Table1[[#This Row],[Hạn thanh toán]]="","",IF((U1029-NOW())&lt;0,0,(U1029-NOW())))</f>
        <v>0</v>
      </c>
      <c r="W1029" s="69"/>
      <c r="X1029" s="65" t="str">
        <f t="shared" ca="1" si="140"/>
        <v/>
      </c>
      <c r="Y1029" s="65" t="str">
        <f t="shared" si="142"/>
        <v>Đã thanh toán</v>
      </c>
      <c r="Z1029" s="250">
        <f>Table1[[#This Row],[Hạn thanh toán]]</f>
        <v>45730</v>
      </c>
      <c r="AA1029" s="250">
        <f>Table1[[#This Row],[Ngày Thanh toán]]</f>
        <v>45813</v>
      </c>
      <c r="AD1029" s="3" t="str">
        <f>IF(Table1[[#This Row],[Mã khách hàng]]="","",VLOOKUP($A1029,Ma_KH!$A:$Q,Ma_KH!O$1,0))</f>
        <v>TOMITA</v>
      </c>
      <c r="AE1029" s="3" t="str">
        <f>IF(Table1[[#This Row],[Mã khách hàng]]="","",VLOOKUP($A1029,Ma_KH!$A:$Q,Ma_KH!P$1,0))</f>
        <v>CÔNG TY CỔ PHẦN TRANG TRẠI TOMITA VIỆT NAM</v>
      </c>
      <c r="AF1029" s="3" t="str">
        <f>VLOOKUP(A1029,Ma_KH!A:Q,Ma_KH!J$1,0)</f>
        <v>Đỗ Minh Quang</v>
      </c>
    </row>
    <row r="1030" spans="1:32" ht="16.5">
      <c r="A1030" s="73" t="s">
        <v>115</v>
      </c>
      <c r="B1030" s="4" t="s">
        <v>1843</v>
      </c>
      <c r="C1030" s="75">
        <v>45741</v>
      </c>
      <c r="D1030" s="75" t="s">
        <v>1802</v>
      </c>
      <c r="E1030" s="75"/>
      <c r="F1030" s="81"/>
      <c r="G1030" s="73" t="s">
        <v>1803</v>
      </c>
      <c r="H1030" s="69">
        <v>2816655</v>
      </c>
      <c r="I1030" s="69">
        <v>140833</v>
      </c>
      <c r="J1030" s="69">
        <f>(Table1[[#This Row],[Tiền hàng]]-Table1[[#This Row],[Tiền chiết khấu]])*8%</f>
        <v>214065.76</v>
      </c>
      <c r="K1030" s="69">
        <v>2889888</v>
      </c>
      <c r="L1030" s="8" t="s">
        <v>24</v>
      </c>
      <c r="M1030" s="7">
        <v>45813</v>
      </c>
      <c r="N1030" s="29" t="s">
        <v>4174</v>
      </c>
      <c r="O1030" s="69">
        <f>IF(Table1[[#This Row],[Phân loại]]="Tồn đầu kỳ",Table1[[#This Row],[Tổng giá trị]],0)</f>
        <v>0</v>
      </c>
      <c r="P1030" s="8">
        <f>IF(Table1[[#This Row],[Số còn phải thu ĐK]]&lt;&gt;0,0,IF(Table1[[#This Row],[Phân loại]]="Bán hàng",Table1[[#This Row],[Tổng giá trị]],-Table1[[#This Row],[Tổng giá trị]]))</f>
        <v>2889888</v>
      </c>
      <c r="Q1030" s="18">
        <f t="shared" si="141"/>
        <v>2889888</v>
      </c>
      <c r="R1030" s="8">
        <f>Table1[[#This Row],[Số còn phải thu ĐK]]+Table1[[#This Row],[Giá Trị HD sau CK]]-Table1[[#This Row],[Số tiền đã thu]]</f>
        <v>0</v>
      </c>
      <c r="S1030" s="7">
        <f>IF(Table1[[#This Row],[Ngày hóa đơn]]&lt;&gt;"",Table1[[#This Row],[Ngày hóa đơn]],Table1[[#This Row],[Ngày hạch toán]])</f>
        <v>45741</v>
      </c>
      <c r="T1030" s="8"/>
      <c r="U1030" s="7">
        <f>IF(Table1[[#This Row],[Ngày tính CN]]="","",S1030+T1030)</f>
        <v>45741</v>
      </c>
      <c r="V1030" s="71">
        <f ca="1">IF(Table1[[#This Row],[Hạn thanh toán]]="","",IF((U1030-NOW())&lt;0,0,(U1030-NOW())))</f>
        <v>0</v>
      </c>
      <c r="W1030" s="69"/>
      <c r="X1030" s="65" t="str">
        <f t="shared" ca="1" si="140"/>
        <v/>
      </c>
      <c r="Y1030" s="65" t="str">
        <f t="shared" si="142"/>
        <v>Đã thanh toán</v>
      </c>
      <c r="Z1030" s="250">
        <f>Table1[[#This Row],[Hạn thanh toán]]</f>
        <v>45741</v>
      </c>
      <c r="AA1030" s="250">
        <f>Table1[[#This Row],[Ngày Thanh toán]]</f>
        <v>45813</v>
      </c>
      <c r="AD1030" s="3" t="str">
        <f>IF(Table1[[#This Row],[Mã khách hàng]]="","",VLOOKUP($A1030,Ma_KH!$A:$Q,Ma_KH!O$1,0))</f>
        <v>TOMITA</v>
      </c>
      <c r="AE1030" s="3" t="str">
        <f>IF(Table1[[#This Row],[Mã khách hàng]]="","",VLOOKUP($A1030,Ma_KH!$A:$Q,Ma_KH!P$1,0))</f>
        <v>CÔNG TY CỔ PHẦN TRANG TRẠI TOMITA VIỆT NAM</v>
      </c>
      <c r="AF1030" s="3" t="str">
        <f>VLOOKUP(A1030,Ma_KH!A:Q,Ma_KH!J$1,0)</f>
        <v>Đỗ Minh Quang</v>
      </c>
    </row>
    <row r="1031" spans="1:32" ht="16.5">
      <c r="A1031" s="73" t="s">
        <v>115</v>
      </c>
      <c r="B1031" s="4" t="s">
        <v>1843</v>
      </c>
      <c r="C1031" s="75">
        <v>45750</v>
      </c>
      <c r="D1031" s="75" t="s">
        <v>1804</v>
      </c>
      <c r="E1031" s="75"/>
      <c r="F1031" s="81"/>
      <c r="G1031" s="73" t="s">
        <v>1805</v>
      </c>
      <c r="H1031" s="69">
        <v>2081265</v>
      </c>
      <c r="I1031" s="69">
        <v>104063</v>
      </c>
      <c r="J1031" s="69">
        <f>(Table1[[#This Row],[Tiền hàng]]-Table1[[#This Row],[Tiền chiết khấu]])*8%</f>
        <v>158176.16</v>
      </c>
      <c r="K1031" s="69">
        <v>2135378</v>
      </c>
      <c r="L1031" s="8" t="s">
        <v>24</v>
      </c>
      <c r="M1031" s="7">
        <v>45813</v>
      </c>
      <c r="N1031" s="29" t="s">
        <v>4174</v>
      </c>
      <c r="O1031" s="69">
        <f>IF(Table1[[#This Row],[Phân loại]]="Tồn đầu kỳ",Table1[[#This Row],[Tổng giá trị]],0)</f>
        <v>0</v>
      </c>
      <c r="P1031" s="8">
        <f>IF(Table1[[#This Row],[Số còn phải thu ĐK]]&lt;&gt;0,0,IF(Table1[[#This Row],[Phân loại]]="Bán hàng",Table1[[#This Row],[Tổng giá trị]],-Table1[[#This Row],[Tổng giá trị]]))</f>
        <v>2135378</v>
      </c>
      <c r="Q1031" s="18">
        <f t="shared" si="141"/>
        <v>2135378</v>
      </c>
      <c r="R1031" s="8">
        <f>Table1[[#This Row],[Số còn phải thu ĐK]]+Table1[[#This Row],[Giá Trị HD sau CK]]-Table1[[#This Row],[Số tiền đã thu]]</f>
        <v>0</v>
      </c>
      <c r="S1031" s="7">
        <f>IF(Table1[[#This Row],[Ngày hóa đơn]]&lt;&gt;"",Table1[[#This Row],[Ngày hóa đơn]],Table1[[#This Row],[Ngày hạch toán]])</f>
        <v>45750</v>
      </c>
      <c r="T1031" s="8"/>
      <c r="U1031" s="7">
        <f>IF(Table1[[#This Row],[Ngày tính CN]]="","",S1031+T1031)</f>
        <v>45750</v>
      </c>
      <c r="V1031" s="71">
        <f ca="1">IF(Table1[[#This Row],[Hạn thanh toán]]="","",IF((U1031-NOW())&lt;0,0,(U1031-NOW())))</f>
        <v>0</v>
      </c>
      <c r="W1031" s="69"/>
      <c r="X1031" s="65" t="str">
        <f t="shared" ca="1" si="140"/>
        <v/>
      </c>
      <c r="Y1031" s="65" t="str">
        <f t="shared" si="142"/>
        <v>Đã thanh toán</v>
      </c>
      <c r="Z1031" s="250">
        <f>Table1[[#This Row],[Hạn thanh toán]]</f>
        <v>45750</v>
      </c>
      <c r="AA1031" s="250">
        <f>Table1[[#This Row],[Ngày Thanh toán]]</f>
        <v>45813</v>
      </c>
      <c r="AD1031" s="3" t="str">
        <f>IF(Table1[[#This Row],[Mã khách hàng]]="","",VLOOKUP($A1031,Ma_KH!$A:$Q,Ma_KH!O$1,0))</f>
        <v>TOMITA</v>
      </c>
      <c r="AE1031" s="3" t="str">
        <f>IF(Table1[[#This Row],[Mã khách hàng]]="","",VLOOKUP($A1031,Ma_KH!$A:$Q,Ma_KH!P$1,0))</f>
        <v>CÔNG TY CỔ PHẦN TRANG TRẠI TOMITA VIỆT NAM</v>
      </c>
      <c r="AF1031" s="3" t="str">
        <f>VLOOKUP(A1031,Ma_KH!A:Q,Ma_KH!J$1,0)</f>
        <v>Đỗ Minh Quang</v>
      </c>
    </row>
    <row r="1032" spans="1:32" ht="16.5">
      <c r="A1032" s="73" t="s">
        <v>115</v>
      </c>
      <c r="B1032" s="4" t="s">
        <v>1843</v>
      </c>
      <c r="C1032" s="75">
        <v>45763</v>
      </c>
      <c r="D1032" s="75" t="s">
        <v>1806</v>
      </c>
      <c r="E1032" s="75"/>
      <c r="F1032" s="81"/>
      <c r="G1032" s="73" t="s">
        <v>1807</v>
      </c>
      <c r="H1032" s="69">
        <v>3061065</v>
      </c>
      <c r="I1032" s="69">
        <v>153053</v>
      </c>
      <c r="J1032" s="69">
        <f>(Table1[[#This Row],[Tiền hàng]]-Table1[[#This Row],[Tiền chiết khấu]])*8%</f>
        <v>232640.96</v>
      </c>
      <c r="K1032" s="69">
        <v>3140653</v>
      </c>
      <c r="L1032" s="8" t="s">
        <v>24</v>
      </c>
      <c r="M1032" s="7">
        <v>45813</v>
      </c>
      <c r="N1032" s="29" t="s">
        <v>4174</v>
      </c>
      <c r="O1032" s="69">
        <f>IF(Table1[[#This Row],[Phân loại]]="Tồn đầu kỳ",Table1[[#This Row],[Tổng giá trị]],0)</f>
        <v>0</v>
      </c>
      <c r="P1032" s="8">
        <f>IF(Table1[[#This Row],[Số còn phải thu ĐK]]&lt;&gt;0,0,IF(Table1[[#This Row],[Phân loại]]="Bán hàng",Table1[[#This Row],[Tổng giá trị]],-Table1[[#This Row],[Tổng giá trị]]))</f>
        <v>3140653</v>
      </c>
      <c r="Q1032" s="18">
        <f t="shared" si="141"/>
        <v>3140653</v>
      </c>
      <c r="R1032" s="8">
        <f>Table1[[#This Row],[Số còn phải thu ĐK]]+Table1[[#This Row],[Giá Trị HD sau CK]]-Table1[[#This Row],[Số tiền đã thu]]</f>
        <v>0</v>
      </c>
      <c r="S1032" s="7">
        <f>IF(Table1[[#This Row],[Ngày hóa đơn]]&lt;&gt;"",Table1[[#This Row],[Ngày hóa đơn]],Table1[[#This Row],[Ngày hạch toán]])</f>
        <v>45763</v>
      </c>
      <c r="T1032" s="8"/>
      <c r="U1032" s="7">
        <f>IF(Table1[[#This Row],[Ngày tính CN]]="","",S1032+T1032)</f>
        <v>45763</v>
      </c>
      <c r="V1032" s="71">
        <f ca="1">IF(Table1[[#This Row],[Hạn thanh toán]]="","",IF((U1032-NOW())&lt;0,0,(U1032-NOW())))</f>
        <v>0</v>
      </c>
      <c r="W1032" s="69"/>
      <c r="X1032" s="65" t="str">
        <f t="shared" ca="1" si="140"/>
        <v/>
      </c>
      <c r="Y1032" s="65" t="str">
        <f t="shared" si="142"/>
        <v>Đã thanh toán</v>
      </c>
      <c r="Z1032" s="250">
        <f>Table1[[#This Row],[Hạn thanh toán]]</f>
        <v>45763</v>
      </c>
      <c r="AA1032" s="250">
        <f>Table1[[#This Row],[Ngày Thanh toán]]</f>
        <v>45813</v>
      </c>
      <c r="AD1032" s="3" t="str">
        <f>IF(Table1[[#This Row],[Mã khách hàng]]="","",VLOOKUP($A1032,Ma_KH!$A:$Q,Ma_KH!O$1,0))</f>
        <v>TOMITA</v>
      </c>
      <c r="AE1032" s="3" t="str">
        <f>IF(Table1[[#This Row],[Mã khách hàng]]="","",VLOOKUP($A1032,Ma_KH!$A:$Q,Ma_KH!P$1,0))</f>
        <v>CÔNG TY CỔ PHẦN TRANG TRẠI TOMITA VIỆT NAM</v>
      </c>
      <c r="AF1032" s="3" t="str">
        <f>VLOOKUP(A1032,Ma_KH!A:Q,Ma_KH!J$1,0)</f>
        <v>Đỗ Minh Quang</v>
      </c>
    </row>
    <row r="1033" spans="1:32" ht="16.5">
      <c r="A1033" s="66" t="s">
        <v>115</v>
      </c>
      <c r="B1033" s="4" t="s">
        <v>1843</v>
      </c>
      <c r="C1033" s="67">
        <v>45772</v>
      </c>
      <c r="D1033" s="67" t="s">
        <v>1808</v>
      </c>
      <c r="E1033" s="67"/>
      <c r="F1033" s="72"/>
      <c r="G1033" s="66" t="s">
        <v>1809</v>
      </c>
      <c r="H1033" s="69">
        <v>2082345</v>
      </c>
      <c r="I1033" s="69">
        <v>104117</v>
      </c>
      <c r="J1033" s="69">
        <f>(Table1[[#This Row],[Tiền hàng]]-Table1[[#This Row],[Tiền chiết khấu]])*8%</f>
        <v>158258.23999999999</v>
      </c>
      <c r="K1033" s="69">
        <v>2136486</v>
      </c>
      <c r="L1033" s="8" t="s">
        <v>24</v>
      </c>
      <c r="M1033" s="7">
        <v>45813</v>
      </c>
      <c r="N1033" s="29" t="s">
        <v>4174</v>
      </c>
      <c r="O1033" s="69">
        <f>IF(Table1[[#This Row],[Phân loại]]="Tồn đầu kỳ",Table1[[#This Row],[Tổng giá trị]],0)</f>
        <v>0</v>
      </c>
      <c r="P1033" s="8">
        <f>IF(Table1[[#This Row],[Số còn phải thu ĐK]]&lt;&gt;0,0,IF(Table1[[#This Row],[Phân loại]]="Bán hàng",Table1[[#This Row],[Tổng giá trị]],-Table1[[#This Row],[Tổng giá trị]]))</f>
        <v>2136486</v>
      </c>
      <c r="Q1033" s="18">
        <f t="shared" si="141"/>
        <v>2136486</v>
      </c>
      <c r="R1033" s="8">
        <f>Table1[[#This Row],[Số còn phải thu ĐK]]+Table1[[#This Row],[Giá Trị HD sau CK]]-Table1[[#This Row],[Số tiền đã thu]]</f>
        <v>0</v>
      </c>
      <c r="S1033" s="7">
        <f>IF(Table1[[#This Row],[Ngày hóa đơn]]&lt;&gt;"",Table1[[#This Row],[Ngày hóa đơn]],Table1[[#This Row],[Ngày hạch toán]])</f>
        <v>45772</v>
      </c>
      <c r="T1033" s="8"/>
      <c r="U1033" s="7">
        <f>IF(Table1[[#This Row],[Ngày tính CN]]="","",S1033+T1033)</f>
        <v>45772</v>
      </c>
      <c r="V1033" s="71">
        <f ca="1">IF(Table1[[#This Row],[Hạn thanh toán]]="","",IF((U1033-NOW())&lt;0,0,(U1033-NOW())))</f>
        <v>0</v>
      </c>
      <c r="W1033" s="69"/>
      <c r="X1033" s="65" t="str">
        <f t="shared" ca="1" si="140"/>
        <v/>
      </c>
      <c r="Y1033" s="65" t="str">
        <f t="shared" si="142"/>
        <v>Đã thanh toán</v>
      </c>
      <c r="Z1033" s="250">
        <f>Table1[[#This Row],[Hạn thanh toán]]</f>
        <v>45772</v>
      </c>
      <c r="AA1033" s="250">
        <f>Table1[[#This Row],[Ngày Thanh toán]]</f>
        <v>45813</v>
      </c>
      <c r="AD1033" s="3" t="str">
        <f>IF(Table1[[#This Row],[Mã khách hàng]]="","",VLOOKUP($A1033,Ma_KH!$A:$Q,Ma_KH!O$1,0))</f>
        <v>TOMITA</v>
      </c>
      <c r="AE1033" s="3" t="str">
        <f>IF(Table1[[#This Row],[Mã khách hàng]]="","",VLOOKUP($A1033,Ma_KH!$A:$Q,Ma_KH!P$1,0))</f>
        <v>CÔNG TY CỔ PHẦN TRANG TRẠI TOMITA VIỆT NAM</v>
      </c>
      <c r="AF1033" s="3" t="str">
        <f>VLOOKUP(A1033,Ma_KH!A:Q,Ma_KH!J$1,0)</f>
        <v>Đỗ Minh Quang</v>
      </c>
    </row>
    <row r="1034" spans="1:32" ht="16.5">
      <c r="A1034" s="73" t="s">
        <v>115</v>
      </c>
      <c r="B1034" s="4" t="s">
        <v>1843</v>
      </c>
      <c r="C1034" s="75">
        <v>45784</v>
      </c>
      <c r="D1034" s="75" t="s">
        <v>1810</v>
      </c>
      <c r="E1034" s="75"/>
      <c r="F1034" s="81"/>
      <c r="G1034" s="73" t="s">
        <v>1811</v>
      </c>
      <c r="H1034" s="69">
        <v>1959600</v>
      </c>
      <c r="I1034" s="69">
        <v>97980</v>
      </c>
      <c r="J1034" s="69">
        <f>(Table1[[#This Row],[Tiền hàng]]-Table1[[#This Row],[Tiền chiết khấu]])*8%</f>
        <v>148929.60000000001</v>
      </c>
      <c r="K1034" s="69">
        <v>2010550</v>
      </c>
      <c r="L1034" s="8" t="s">
        <v>24</v>
      </c>
      <c r="M1034" s="41">
        <v>45870</v>
      </c>
      <c r="N1034" s="29" t="s">
        <v>4175</v>
      </c>
      <c r="O1034" s="69">
        <f>IF(Table1[[#This Row],[Phân loại]]="Tồn đầu kỳ",Table1[[#This Row],[Tổng giá trị]],0)</f>
        <v>0</v>
      </c>
      <c r="P1034" s="8">
        <f>IF(Table1[[#This Row],[Số còn phải thu ĐK]]&lt;&gt;0,0,IF(Table1[[#This Row],[Phân loại]]="Bán hàng",Table1[[#This Row],[Tổng giá trị]],-Table1[[#This Row],[Tổng giá trị]]))</f>
        <v>2010550</v>
      </c>
      <c r="Q1034" s="18">
        <f t="shared" si="141"/>
        <v>2010550</v>
      </c>
      <c r="R1034" s="8">
        <f>Table1[[#This Row],[Số còn phải thu ĐK]]+Table1[[#This Row],[Giá Trị HD sau CK]]-Table1[[#This Row],[Số tiền đã thu]]</f>
        <v>0</v>
      </c>
      <c r="S1034" s="7">
        <f>IF(Table1[[#This Row],[Ngày hóa đơn]]&lt;&gt;"",Table1[[#This Row],[Ngày hóa đơn]],Table1[[#This Row],[Ngày hạch toán]])</f>
        <v>45784</v>
      </c>
      <c r="T1034" s="8"/>
      <c r="U1034" s="7">
        <f>IF(Table1[[#This Row],[Ngày tính CN]]="","",S1034+T1034)</f>
        <v>45784</v>
      </c>
      <c r="V1034" s="71">
        <f ca="1">IF(Table1[[#This Row],[Hạn thanh toán]]="","",IF((U1034-NOW())&lt;0,0,(U1034-NOW())))</f>
        <v>0</v>
      </c>
      <c r="W1034" s="69"/>
      <c r="X1034" s="65" t="str">
        <f t="shared" ca="1" si="140"/>
        <v/>
      </c>
      <c r="Y1034" s="65" t="str">
        <f t="shared" si="142"/>
        <v>Đã thanh toán</v>
      </c>
      <c r="Z1034" s="250">
        <f>Table1[[#This Row],[Hạn thanh toán]]</f>
        <v>45784</v>
      </c>
      <c r="AA1034" s="250">
        <f>Table1[[#This Row],[Ngày Thanh toán]]</f>
        <v>45870</v>
      </c>
      <c r="AD1034" s="3" t="str">
        <f>IF(Table1[[#This Row],[Mã khách hàng]]="","",VLOOKUP($A1034,Ma_KH!$A:$Q,Ma_KH!O$1,0))</f>
        <v>TOMITA</v>
      </c>
      <c r="AE1034" s="3" t="str">
        <f>IF(Table1[[#This Row],[Mã khách hàng]]="","",VLOOKUP($A1034,Ma_KH!$A:$Q,Ma_KH!P$1,0))</f>
        <v>CÔNG TY CỔ PHẦN TRANG TRẠI TOMITA VIỆT NAM</v>
      </c>
      <c r="AF1034" s="3" t="str">
        <f>VLOOKUP(A1034,Ma_KH!A:Q,Ma_KH!J$1,0)</f>
        <v>Đỗ Minh Quang</v>
      </c>
    </row>
    <row r="1035" spans="1:32" ht="16.5">
      <c r="A1035" s="73" t="s">
        <v>115</v>
      </c>
      <c r="B1035" s="4" t="s">
        <v>1843</v>
      </c>
      <c r="C1035" s="75">
        <v>45794</v>
      </c>
      <c r="D1035" s="75" t="s">
        <v>1812</v>
      </c>
      <c r="E1035" s="75"/>
      <c r="F1035" s="81"/>
      <c r="G1035" s="73" t="s">
        <v>1813</v>
      </c>
      <c r="H1035" s="69">
        <v>2571165</v>
      </c>
      <c r="I1035" s="69">
        <v>128558</v>
      </c>
      <c r="J1035" s="69">
        <f>(Table1[[#This Row],[Tiền hàng]]-Table1[[#This Row],[Tiền chiết khấu]])*8%</f>
        <v>195408.56</v>
      </c>
      <c r="K1035" s="69">
        <v>2638016</v>
      </c>
      <c r="L1035" s="8" t="s">
        <v>24</v>
      </c>
      <c r="M1035" s="41">
        <v>45870</v>
      </c>
      <c r="N1035" s="29" t="s">
        <v>4175</v>
      </c>
      <c r="O1035" s="69">
        <f>IF(Table1[[#This Row],[Phân loại]]="Tồn đầu kỳ",Table1[[#This Row],[Tổng giá trị]],0)</f>
        <v>0</v>
      </c>
      <c r="P1035" s="8">
        <f>IF(Table1[[#This Row],[Số còn phải thu ĐK]]&lt;&gt;0,0,IF(Table1[[#This Row],[Phân loại]]="Bán hàng",Table1[[#This Row],[Tổng giá trị]],-Table1[[#This Row],[Tổng giá trị]]))</f>
        <v>2638016</v>
      </c>
      <c r="Q1035" s="18">
        <f t="shared" si="141"/>
        <v>2638016</v>
      </c>
      <c r="R1035" s="8">
        <f>Table1[[#This Row],[Số còn phải thu ĐK]]+Table1[[#This Row],[Giá Trị HD sau CK]]-Table1[[#This Row],[Số tiền đã thu]]</f>
        <v>0</v>
      </c>
      <c r="S1035" s="7">
        <f>IF(Table1[[#This Row],[Ngày hóa đơn]]&lt;&gt;"",Table1[[#This Row],[Ngày hóa đơn]],Table1[[#This Row],[Ngày hạch toán]])</f>
        <v>45794</v>
      </c>
      <c r="T1035" s="8"/>
      <c r="U1035" s="7">
        <f>IF(Table1[[#This Row],[Ngày tính CN]]="","",S1035+T1035)</f>
        <v>45794</v>
      </c>
      <c r="V1035" s="71">
        <f ca="1">IF(Table1[[#This Row],[Hạn thanh toán]]="","",IF((U1035-NOW())&lt;0,0,(U1035-NOW())))</f>
        <v>0</v>
      </c>
      <c r="W1035" s="69"/>
      <c r="X1035" s="65" t="str">
        <f t="shared" ca="1" si="140"/>
        <v/>
      </c>
      <c r="Y1035" s="65" t="str">
        <f t="shared" si="142"/>
        <v>Đã thanh toán</v>
      </c>
      <c r="Z1035" s="250">
        <f>Table1[[#This Row],[Hạn thanh toán]]</f>
        <v>45794</v>
      </c>
      <c r="AA1035" s="250">
        <f>Table1[[#This Row],[Ngày Thanh toán]]</f>
        <v>45870</v>
      </c>
      <c r="AD1035" s="3" t="str">
        <f>IF(Table1[[#This Row],[Mã khách hàng]]="","",VLOOKUP($A1035,Ma_KH!$A:$Q,Ma_KH!O$1,0))</f>
        <v>TOMITA</v>
      </c>
      <c r="AE1035" s="3" t="str">
        <f>IF(Table1[[#This Row],[Mã khách hàng]]="","",VLOOKUP($A1035,Ma_KH!$A:$Q,Ma_KH!P$1,0))</f>
        <v>CÔNG TY CỔ PHẦN TRANG TRẠI TOMITA VIỆT NAM</v>
      </c>
      <c r="AF1035" s="3" t="str">
        <f>VLOOKUP(A1035,Ma_KH!A:Q,Ma_KH!J$1,0)</f>
        <v>Đỗ Minh Quang</v>
      </c>
    </row>
    <row r="1036" spans="1:32" ht="16.5">
      <c r="A1036" s="66" t="s">
        <v>115</v>
      </c>
      <c r="B1036" s="4" t="s">
        <v>1843</v>
      </c>
      <c r="C1036" s="67">
        <v>45803</v>
      </c>
      <c r="D1036" s="67" t="s">
        <v>1814</v>
      </c>
      <c r="E1036" s="67"/>
      <c r="F1036" s="72"/>
      <c r="G1036" s="66" t="s">
        <v>1815</v>
      </c>
      <c r="H1036" s="69">
        <v>2204010</v>
      </c>
      <c r="I1036" s="69">
        <v>110201</v>
      </c>
      <c r="J1036" s="69">
        <f>(Table1[[#This Row],[Tiền hàng]]-Table1[[#This Row],[Tiền chiết khấu]])*8%</f>
        <v>167504.72</v>
      </c>
      <c r="K1036" s="69">
        <v>2261314</v>
      </c>
      <c r="L1036" s="8" t="s">
        <v>24</v>
      </c>
      <c r="M1036" s="41">
        <v>45870</v>
      </c>
      <c r="N1036" s="29" t="s">
        <v>4175</v>
      </c>
      <c r="O1036" s="69">
        <f>IF(Table1[[#This Row],[Phân loại]]="Tồn đầu kỳ",Table1[[#This Row],[Tổng giá trị]],0)</f>
        <v>0</v>
      </c>
      <c r="P1036" s="8">
        <f>IF(Table1[[#This Row],[Số còn phải thu ĐK]]&lt;&gt;0,0,IF(Table1[[#This Row],[Phân loại]]="Bán hàng",Table1[[#This Row],[Tổng giá trị]],-Table1[[#This Row],[Tổng giá trị]]))</f>
        <v>2261314</v>
      </c>
      <c r="Q1036" s="18">
        <f t="shared" si="141"/>
        <v>2261314</v>
      </c>
      <c r="R1036" s="8">
        <f>Table1[[#This Row],[Số còn phải thu ĐK]]+Table1[[#This Row],[Giá Trị HD sau CK]]-Table1[[#This Row],[Số tiền đã thu]]</f>
        <v>0</v>
      </c>
      <c r="S1036" s="7">
        <f>IF(Table1[[#This Row],[Ngày hóa đơn]]&lt;&gt;"",Table1[[#This Row],[Ngày hóa đơn]],Table1[[#This Row],[Ngày hạch toán]])</f>
        <v>45803</v>
      </c>
      <c r="T1036" s="8"/>
      <c r="U1036" s="7">
        <f>IF(Table1[[#This Row],[Ngày tính CN]]="","",S1036+T1036)</f>
        <v>45803</v>
      </c>
      <c r="V1036" s="71">
        <f ca="1">IF(Table1[[#This Row],[Hạn thanh toán]]="","",IF((U1036-NOW())&lt;0,0,(U1036-NOW())))</f>
        <v>0</v>
      </c>
      <c r="W1036" s="69"/>
      <c r="X1036" s="65" t="str">
        <f t="shared" ca="1" si="140"/>
        <v/>
      </c>
      <c r="Y1036" s="65" t="str">
        <f t="shared" si="142"/>
        <v>Đã thanh toán</v>
      </c>
      <c r="Z1036" s="250">
        <f>Table1[[#This Row],[Hạn thanh toán]]</f>
        <v>45803</v>
      </c>
      <c r="AA1036" s="250">
        <f>Table1[[#This Row],[Ngày Thanh toán]]</f>
        <v>45870</v>
      </c>
      <c r="AD1036" s="3" t="str">
        <f>IF(Table1[[#This Row],[Mã khách hàng]]="","",VLOOKUP($A1036,Ma_KH!$A:$Q,Ma_KH!O$1,0))</f>
        <v>TOMITA</v>
      </c>
      <c r="AE1036" s="3" t="str">
        <f>IF(Table1[[#This Row],[Mã khách hàng]]="","",VLOOKUP($A1036,Ma_KH!$A:$Q,Ma_KH!P$1,0))</f>
        <v>CÔNG TY CỔ PHẦN TRANG TRẠI TOMITA VIỆT NAM</v>
      </c>
      <c r="AF1036" s="3" t="str">
        <f>VLOOKUP(A1036,Ma_KH!A:Q,Ma_KH!J$1,0)</f>
        <v>Đỗ Minh Quang</v>
      </c>
    </row>
    <row r="1037" spans="1:32" ht="16.5">
      <c r="A1037" s="73" t="s">
        <v>115</v>
      </c>
      <c r="B1037" s="4" t="s">
        <v>1843</v>
      </c>
      <c r="C1037" s="75">
        <v>45814</v>
      </c>
      <c r="D1037" s="75" t="s">
        <v>1816</v>
      </c>
      <c r="E1037" s="75"/>
      <c r="F1037" s="81"/>
      <c r="G1037" s="73" t="s">
        <v>1817</v>
      </c>
      <c r="H1037" s="69">
        <v>2449500</v>
      </c>
      <c r="I1037" s="69">
        <v>122475</v>
      </c>
      <c r="J1037" s="69">
        <f>(Table1[[#This Row],[Tiền hàng]]-Table1[[#This Row],[Tiền chiết khấu]])*8%</f>
        <v>186162</v>
      </c>
      <c r="K1037" s="69">
        <v>2513187</v>
      </c>
      <c r="L1037" s="8" t="s">
        <v>24</v>
      </c>
      <c r="M1037" s="41">
        <v>45870</v>
      </c>
      <c r="N1037" s="29" t="s">
        <v>4175</v>
      </c>
      <c r="O1037" s="69">
        <f>IF(Table1[[#This Row],[Phân loại]]="Tồn đầu kỳ",Table1[[#This Row],[Tổng giá trị]],0)</f>
        <v>0</v>
      </c>
      <c r="P1037" s="8">
        <f>IF(Table1[[#This Row],[Số còn phải thu ĐK]]&lt;&gt;0,0,IF(Table1[[#This Row],[Phân loại]]="Bán hàng",Table1[[#This Row],[Tổng giá trị]],-Table1[[#This Row],[Tổng giá trị]]))</f>
        <v>2513187</v>
      </c>
      <c r="Q1037" s="18">
        <f t="shared" si="141"/>
        <v>2513187</v>
      </c>
      <c r="R1037" s="8">
        <f>Table1[[#This Row],[Số còn phải thu ĐK]]+Table1[[#This Row],[Giá Trị HD sau CK]]-Table1[[#This Row],[Số tiền đã thu]]</f>
        <v>0</v>
      </c>
      <c r="S1037" s="7">
        <f>IF(Table1[[#This Row],[Ngày hóa đơn]]&lt;&gt;"",Table1[[#This Row],[Ngày hóa đơn]],Table1[[#This Row],[Ngày hạch toán]])</f>
        <v>45814</v>
      </c>
      <c r="T1037" s="8"/>
      <c r="U1037" s="7">
        <f>IF(Table1[[#This Row],[Ngày tính CN]]="","",S1037+T1037)</f>
        <v>45814</v>
      </c>
      <c r="V1037" s="71">
        <f ca="1">IF(Table1[[#This Row],[Hạn thanh toán]]="","",IF((U1037-NOW())&lt;0,0,(U1037-NOW())))</f>
        <v>0</v>
      </c>
      <c r="W1037" s="69"/>
      <c r="X1037" s="65" t="str">
        <f t="shared" ca="1" si="140"/>
        <v/>
      </c>
      <c r="Y1037" s="65" t="str">
        <f t="shared" si="142"/>
        <v>Đã thanh toán</v>
      </c>
      <c r="Z1037" s="250">
        <f>Table1[[#This Row],[Hạn thanh toán]]</f>
        <v>45814</v>
      </c>
      <c r="AA1037" s="250">
        <f>Table1[[#This Row],[Ngày Thanh toán]]</f>
        <v>45870</v>
      </c>
      <c r="AD1037" s="3" t="str">
        <f>IF(Table1[[#This Row],[Mã khách hàng]]="","",VLOOKUP($A1037,Ma_KH!$A:$Q,Ma_KH!O$1,0))</f>
        <v>TOMITA</v>
      </c>
      <c r="AE1037" s="3" t="str">
        <f>IF(Table1[[#This Row],[Mã khách hàng]]="","",VLOOKUP($A1037,Ma_KH!$A:$Q,Ma_KH!P$1,0))</f>
        <v>CÔNG TY CỔ PHẦN TRANG TRẠI TOMITA VIỆT NAM</v>
      </c>
      <c r="AF1037" s="3" t="str">
        <f>VLOOKUP(A1037,Ma_KH!A:Q,Ma_KH!J$1,0)</f>
        <v>Đỗ Minh Quang</v>
      </c>
    </row>
    <row r="1038" spans="1:32" ht="16.5">
      <c r="A1038" s="73" t="s">
        <v>115</v>
      </c>
      <c r="B1038" s="4" t="s">
        <v>1843</v>
      </c>
      <c r="C1038" s="75">
        <v>45821</v>
      </c>
      <c r="D1038" s="75" t="s">
        <v>1818</v>
      </c>
      <c r="E1038" s="75"/>
      <c r="F1038" s="81"/>
      <c r="G1038" s="73" t="s">
        <v>1819</v>
      </c>
      <c r="H1038" s="69">
        <v>1346955</v>
      </c>
      <c r="I1038" s="69">
        <v>67348</v>
      </c>
      <c r="J1038" s="69">
        <f>(Table1[[#This Row],[Tiền hàng]]-Table1[[#This Row],[Tiền chiết khấu]])*8%</f>
        <v>102368.56</v>
      </c>
      <c r="K1038" s="69">
        <v>1381976</v>
      </c>
      <c r="L1038" s="8" t="s">
        <v>24</v>
      </c>
      <c r="M1038" s="41">
        <v>45870</v>
      </c>
      <c r="N1038" s="29" t="s">
        <v>4175</v>
      </c>
      <c r="O1038" s="69">
        <f>IF(Table1[[#This Row],[Phân loại]]="Tồn đầu kỳ",Table1[[#This Row],[Tổng giá trị]],0)</f>
        <v>0</v>
      </c>
      <c r="P1038" s="8">
        <f>IF(Table1[[#This Row],[Số còn phải thu ĐK]]&lt;&gt;0,0,IF(Table1[[#This Row],[Phân loại]]="Bán hàng",Table1[[#This Row],[Tổng giá trị]],-Table1[[#This Row],[Tổng giá trị]]))</f>
        <v>1381976</v>
      </c>
      <c r="Q1038" s="18">
        <f t="shared" si="141"/>
        <v>1381976</v>
      </c>
      <c r="R1038" s="8">
        <f>Table1[[#This Row],[Số còn phải thu ĐK]]+Table1[[#This Row],[Giá Trị HD sau CK]]-Table1[[#This Row],[Số tiền đã thu]]</f>
        <v>0</v>
      </c>
      <c r="S1038" s="7">
        <f>IF(Table1[[#This Row],[Ngày hóa đơn]]&lt;&gt;"",Table1[[#This Row],[Ngày hóa đơn]],Table1[[#This Row],[Ngày hạch toán]])</f>
        <v>45821</v>
      </c>
      <c r="T1038" s="8"/>
      <c r="U1038" s="7">
        <f>IF(Table1[[#This Row],[Ngày tính CN]]="","",S1038+T1038)</f>
        <v>45821</v>
      </c>
      <c r="V1038" s="71">
        <f ca="1">IF(Table1[[#This Row],[Hạn thanh toán]]="","",IF((U1038-NOW())&lt;0,0,(U1038-NOW())))</f>
        <v>0</v>
      </c>
      <c r="W1038" s="69"/>
      <c r="X1038" s="65" t="str">
        <f t="shared" ca="1" si="140"/>
        <v/>
      </c>
      <c r="Y1038" s="65" t="str">
        <f t="shared" si="142"/>
        <v>Đã thanh toán</v>
      </c>
      <c r="Z1038" s="250">
        <f>Table1[[#This Row],[Hạn thanh toán]]</f>
        <v>45821</v>
      </c>
      <c r="AA1038" s="250">
        <f>Table1[[#This Row],[Ngày Thanh toán]]</f>
        <v>45870</v>
      </c>
      <c r="AD1038" s="3" t="str">
        <f>IF(Table1[[#This Row],[Mã khách hàng]]="","",VLOOKUP($A1038,Ma_KH!$A:$Q,Ma_KH!O$1,0))</f>
        <v>TOMITA</v>
      </c>
      <c r="AE1038" s="3" t="str">
        <f>IF(Table1[[#This Row],[Mã khách hàng]]="","",VLOOKUP($A1038,Ma_KH!$A:$Q,Ma_KH!P$1,0))</f>
        <v>CÔNG TY CỔ PHẦN TRANG TRẠI TOMITA VIỆT NAM</v>
      </c>
      <c r="AF1038" s="3" t="str">
        <f>VLOOKUP(A1038,Ma_KH!A:Q,Ma_KH!J$1,0)</f>
        <v>Đỗ Minh Quang</v>
      </c>
    </row>
    <row r="1039" spans="1:32" ht="16.5">
      <c r="A1039" s="73" t="s">
        <v>115</v>
      </c>
      <c r="B1039" s="4" t="s">
        <v>1843</v>
      </c>
      <c r="C1039" s="75">
        <v>45831</v>
      </c>
      <c r="D1039" s="75" t="s">
        <v>1820</v>
      </c>
      <c r="E1039" s="75"/>
      <c r="F1039" s="81"/>
      <c r="G1039" s="73" t="s">
        <v>1821</v>
      </c>
      <c r="H1039" s="69">
        <v>2081265</v>
      </c>
      <c r="I1039" s="69">
        <v>104063</v>
      </c>
      <c r="J1039" s="69">
        <f>(Table1[[#This Row],[Tiền hàng]]-Table1[[#This Row],[Tiền chiết khấu]])*8%</f>
        <v>158176.16</v>
      </c>
      <c r="K1039" s="69">
        <v>2135378</v>
      </c>
      <c r="L1039" s="8" t="s">
        <v>24</v>
      </c>
      <c r="M1039" s="41">
        <v>45870</v>
      </c>
      <c r="N1039" s="29" t="s">
        <v>4175</v>
      </c>
      <c r="O1039" s="69">
        <f>IF(Table1[[#This Row],[Phân loại]]="Tồn đầu kỳ",Table1[[#This Row],[Tổng giá trị]],0)</f>
        <v>0</v>
      </c>
      <c r="P1039" s="8">
        <f>IF(Table1[[#This Row],[Số còn phải thu ĐK]]&lt;&gt;0,0,IF(Table1[[#This Row],[Phân loại]]="Bán hàng",Table1[[#This Row],[Tổng giá trị]],-Table1[[#This Row],[Tổng giá trị]]))</f>
        <v>2135378</v>
      </c>
      <c r="Q1039" s="18">
        <f t="shared" si="141"/>
        <v>2135378</v>
      </c>
      <c r="R1039" s="8">
        <f>Table1[[#This Row],[Số còn phải thu ĐK]]+Table1[[#This Row],[Giá Trị HD sau CK]]-Table1[[#This Row],[Số tiền đã thu]]</f>
        <v>0</v>
      </c>
      <c r="S1039" s="7">
        <f>IF(Table1[[#This Row],[Ngày hóa đơn]]&lt;&gt;"",Table1[[#This Row],[Ngày hóa đơn]],Table1[[#This Row],[Ngày hạch toán]])</f>
        <v>45831</v>
      </c>
      <c r="T1039" s="8"/>
      <c r="U1039" s="7">
        <f>IF(Table1[[#This Row],[Ngày tính CN]]="","",S1039+T1039)</f>
        <v>45831</v>
      </c>
      <c r="V1039" s="71">
        <f ca="1">IF(Table1[[#This Row],[Hạn thanh toán]]="","",IF((U1039-NOW())&lt;0,0,(U1039-NOW())))</f>
        <v>0</v>
      </c>
      <c r="W1039" s="69"/>
      <c r="X1039" s="65" t="str">
        <f t="shared" ca="1" si="140"/>
        <v/>
      </c>
      <c r="Y1039" s="65" t="str">
        <f t="shared" si="142"/>
        <v>Đã thanh toán</v>
      </c>
      <c r="Z1039" s="250">
        <f>Table1[[#This Row],[Hạn thanh toán]]</f>
        <v>45831</v>
      </c>
      <c r="AA1039" s="250">
        <f>Table1[[#This Row],[Ngày Thanh toán]]</f>
        <v>45870</v>
      </c>
      <c r="AD1039" s="3" t="str">
        <f>IF(Table1[[#This Row],[Mã khách hàng]]="","",VLOOKUP($A1039,Ma_KH!$A:$Q,Ma_KH!O$1,0))</f>
        <v>TOMITA</v>
      </c>
      <c r="AE1039" s="3" t="str">
        <f>IF(Table1[[#This Row],[Mã khách hàng]]="","",VLOOKUP($A1039,Ma_KH!$A:$Q,Ma_KH!P$1,0))</f>
        <v>CÔNG TY CỔ PHẦN TRANG TRẠI TOMITA VIỆT NAM</v>
      </c>
      <c r="AF1039" s="3" t="str">
        <f>VLOOKUP(A1039,Ma_KH!A:Q,Ma_KH!J$1,0)</f>
        <v>Đỗ Minh Quang</v>
      </c>
    </row>
    <row r="1040" spans="1:32" ht="16.5">
      <c r="A1040" s="73" t="s">
        <v>115</v>
      </c>
      <c r="B1040" s="4" t="s">
        <v>1843</v>
      </c>
      <c r="C1040" s="75">
        <v>45835</v>
      </c>
      <c r="D1040" s="75" t="s">
        <v>1822</v>
      </c>
      <c r="E1040" s="75"/>
      <c r="F1040" s="81"/>
      <c r="G1040" s="73" t="s">
        <v>1823</v>
      </c>
      <c r="H1040" s="69">
        <v>1836855</v>
      </c>
      <c r="I1040" s="69">
        <v>91843</v>
      </c>
      <c r="J1040" s="69">
        <f>(Table1[[#This Row],[Tiền hàng]]-Table1[[#This Row],[Tiền chiết khấu]])*8%</f>
        <v>139600.95999999999</v>
      </c>
      <c r="K1040" s="69">
        <v>1884613</v>
      </c>
      <c r="L1040" s="8" t="s">
        <v>24</v>
      </c>
      <c r="M1040" s="41">
        <v>45870</v>
      </c>
      <c r="N1040" s="29" t="s">
        <v>4175</v>
      </c>
      <c r="O1040" s="69">
        <f>IF(Table1[[#This Row],[Phân loại]]="Tồn đầu kỳ",Table1[[#This Row],[Tổng giá trị]],0)</f>
        <v>0</v>
      </c>
      <c r="P1040" s="8">
        <f>IF(Table1[[#This Row],[Số còn phải thu ĐK]]&lt;&gt;0,0,IF(Table1[[#This Row],[Phân loại]]="Bán hàng",Table1[[#This Row],[Tổng giá trị]],-Table1[[#This Row],[Tổng giá trị]]))</f>
        <v>1884613</v>
      </c>
      <c r="Q1040" s="18">
        <f t="shared" si="141"/>
        <v>1884613</v>
      </c>
      <c r="R1040" s="8">
        <f>Table1[[#This Row],[Số còn phải thu ĐK]]+Table1[[#This Row],[Giá Trị HD sau CK]]-Table1[[#This Row],[Số tiền đã thu]]</f>
        <v>0</v>
      </c>
      <c r="S1040" s="7">
        <f>IF(Table1[[#This Row],[Ngày hóa đơn]]&lt;&gt;"",Table1[[#This Row],[Ngày hóa đơn]],Table1[[#This Row],[Ngày hạch toán]])</f>
        <v>45835</v>
      </c>
      <c r="T1040" s="8"/>
      <c r="U1040" s="7">
        <f>IF(Table1[[#This Row],[Ngày tính CN]]="","",S1040+T1040)</f>
        <v>45835</v>
      </c>
      <c r="V1040" s="71">
        <f ca="1">IF(Table1[[#This Row],[Hạn thanh toán]]="","",IF((U1040-NOW())&lt;0,0,(U1040-NOW())))</f>
        <v>0</v>
      </c>
      <c r="W1040" s="69"/>
      <c r="X1040" s="65" t="str">
        <f t="shared" ref="X1040:X1106" ca="1" si="145">IF(OR($U1040="",$R1040=0),"",IF((U$4-NOW())&lt;0,-($U1040-NOW()),0))</f>
        <v/>
      </c>
      <c r="Y1040" s="65" t="str">
        <f t="shared" si="142"/>
        <v>Đã thanh toán</v>
      </c>
      <c r="Z1040" s="250">
        <f>Table1[[#This Row],[Hạn thanh toán]]</f>
        <v>45835</v>
      </c>
      <c r="AA1040" s="250">
        <f>Table1[[#This Row],[Ngày Thanh toán]]</f>
        <v>45870</v>
      </c>
      <c r="AD1040" s="3" t="str">
        <f>IF(Table1[[#This Row],[Mã khách hàng]]="","",VLOOKUP($A1040,Ma_KH!$A:$Q,Ma_KH!O$1,0))</f>
        <v>TOMITA</v>
      </c>
      <c r="AE1040" s="3" t="str">
        <f>IF(Table1[[#This Row],[Mã khách hàng]]="","",VLOOKUP($A1040,Ma_KH!$A:$Q,Ma_KH!P$1,0))</f>
        <v>CÔNG TY CỔ PHẦN TRANG TRẠI TOMITA VIỆT NAM</v>
      </c>
      <c r="AF1040" s="3" t="str">
        <f>VLOOKUP(A1040,Ma_KH!A:Q,Ma_KH!J$1,0)</f>
        <v>Đỗ Minh Quang</v>
      </c>
    </row>
    <row r="1041" spans="1:32" ht="16.5">
      <c r="A1041" s="73" t="s">
        <v>115</v>
      </c>
      <c r="B1041" s="4" t="s">
        <v>1843</v>
      </c>
      <c r="C1041" s="75">
        <v>45842</v>
      </c>
      <c r="D1041" s="75" t="s">
        <v>1824</v>
      </c>
      <c r="E1041" s="75"/>
      <c r="F1041" s="81"/>
      <c r="G1041" s="73" t="s">
        <v>1825</v>
      </c>
      <c r="H1041" s="69">
        <v>1469700</v>
      </c>
      <c r="I1041" s="69">
        <v>73485</v>
      </c>
      <c r="J1041" s="69">
        <f>(Table1[[#This Row],[Tiền hàng]]-Table1[[#This Row],[Tiền chiết khấu]])*8%</f>
        <v>111697.2</v>
      </c>
      <c r="K1041" s="69">
        <v>1507912</v>
      </c>
      <c r="L1041" s="8" t="s">
        <v>24</v>
      </c>
      <c r="M1041" s="41">
        <v>45916</v>
      </c>
      <c r="N1041" s="29" t="s">
        <v>4176</v>
      </c>
      <c r="O1041" s="69">
        <f>IF(Table1[[#This Row],[Phân loại]]="Tồn đầu kỳ",Table1[[#This Row],[Tổng giá trị]],0)</f>
        <v>0</v>
      </c>
      <c r="P1041" s="8">
        <f>IF(Table1[[#This Row],[Số còn phải thu ĐK]]&lt;&gt;0,0,IF(Table1[[#This Row],[Phân loại]]="Bán hàng",Table1[[#This Row],[Tổng giá trị]],-Table1[[#This Row],[Tổng giá trị]]))</f>
        <v>1507912</v>
      </c>
      <c r="Q1041" s="18">
        <f t="shared" si="141"/>
        <v>1507912</v>
      </c>
      <c r="R1041" s="8">
        <f>Table1[[#This Row],[Số còn phải thu ĐK]]+Table1[[#This Row],[Giá Trị HD sau CK]]-Table1[[#This Row],[Số tiền đã thu]]</f>
        <v>0</v>
      </c>
      <c r="S1041" s="7">
        <f>IF(Table1[[#This Row],[Ngày hóa đơn]]&lt;&gt;"",Table1[[#This Row],[Ngày hóa đơn]],Table1[[#This Row],[Ngày hạch toán]])</f>
        <v>45842</v>
      </c>
      <c r="T1041" s="8"/>
      <c r="U1041" s="7">
        <f>IF(Table1[[#This Row],[Ngày tính CN]]="","",S1041+T1041)</f>
        <v>45842</v>
      </c>
      <c r="V1041" s="71">
        <f ca="1">IF(Table1[[#This Row],[Hạn thanh toán]]="","",IF((U1041-NOW())&lt;0,0,(U1041-NOW())))</f>
        <v>0</v>
      </c>
      <c r="W1041" s="69"/>
      <c r="X1041" s="65" t="str">
        <f t="shared" ca="1" si="145"/>
        <v/>
      </c>
      <c r="Y1041" s="65" t="str">
        <f t="shared" si="142"/>
        <v>Đã thanh toán</v>
      </c>
      <c r="Z1041" s="250">
        <f>Table1[[#This Row],[Hạn thanh toán]]</f>
        <v>45842</v>
      </c>
      <c r="AA1041" s="250">
        <f>Table1[[#This Row],[Ngày Thanh toán]]</f>
        <v>45916</v>
      </c>
      <c r="AD1041" s="3" t="str">
        <f>IF(Table1[[#This Row],[Mã khách hàng]]="","",VLOOKUP($A1041,Ma_KH!$A:$Q,Ma_KH!O$1,0))</f>
        <v>TOMITA</v>
      </c>
      <c r="AE1041" s="3" t="str">
        <f>IF(Table1[[#This Row],[Mã khách hàng]]="","",VLOOKUP($A1041,Ma_KH!$A:$Q,Ma_KH!P$1,0))</f>
        <v>CÔNG TY CỔ PHẦN TRANG TRẠI TOMITA VIỆT NAM</v>
      </c>
      <c r="AF1041" s="3" t="str">
        <f>VLOOKUP(A1041,Ma_KH!A:Q,Ma_KH!J$1,0)</f>
        <v>Đỗ Minh Quang</v>
      </c>
    </row>
    <row r="1042" spans="1:32" ht="16.5">
      <c r="A1042" s="73" t="s">
        <v>115</v>
      </c>
      <c r="B1042" s="4" t="s">
        <v>1843</v>
      </c>
      <c r="C1042" s="75">
        <v>45854</v>
      </c>
      <c r="D1042" s="75" t="s">
        <v>1826</v>
      </c>
      <c r="E1042" s="75"/>
      <c r="F1042" s="81"/>
      <c r="G1042" s="73" t="s">
        <v>1827</v>
      </c>
      <c r="H1042" s="69">
        <v>2816655</v>
      </c>
      <c r="I1042" s="69">
        <v>140833</v>
      </c>
      <c r="J1042" s="69">
        <f>(Table1[[#This Row],[Tiền hàng]]-Table1[[#This Row],[Tiền chiết khấu]])*8%</f>
        <v>214065.76</v>
      </c>
      <c r="K1042" s="69">
        <v>2889888</v>
      </c>
      <c r="L1042" s="8" t="s">
        <v>24</v>
      </c>
      <c r="M1042" s="41">
        <v>45916</v>
      </c>
      <c r="N1042" s="29" t="s">
        <v>4176</v>
      </c>
      <c r="O1042" s="69">
        <f>IF(Table1[[#This Row],[Phân loại]]="Tồn đầu kỳ",Table1[[#This Row],[Tổng giá trị]],0)</f>
        <v>0</v>
      </c>
      <c r="P1042" s="8">
        <f>IF(Table1[[#This Row],[Số còn phải thu ĐK]]&lt;&gt;0,0,IF(Table1[[#This Row],[Phân loại]]="Bán hàng",Table1[[#This Row],[Tổng giá trị]],-Table1[[#This Row],[Tổng giá trị]]))</f>
        <v>2889888</v>
      </c>
      <c r="Q1042" s="18">
        <f t="shared" si="141"/>
        <v>2889888</v>
      </c>
      <c r="R1042" s="8">
        <f>Table1[[#This Row],[Số còn phải thu ĐK]]+Table1[[#This Row],[Giá Trị HD sau CK]]-Table1[[#This Row],[Số tiền đã thu]]</f>
        <v>0</v>
      </c>
      <c r="S1042" s="7">
        <f>IF(Table1[[#This Row],[Ngày hóa đơn]]&lt;&gt;"",Table1[[#This Row],[Ngày hóa đơn]],Table1[[#This Row],[Ngày hạch toán]])</f>
        <v>45854</v>
      </c>
      <c r="T1042" s="8"/>
      <c r="U1042" s="7">
        <f>IF(Table1[[#This Row],[Ngày tính CN]]="","",S1042+T1042)</f>
        <v>45854</v>
      </c>
      <c r="V1042" s="71">
        <f ca="1">IF(Table1[[#This Row],[Hạn thanh toán]]="","",IF((U1042-NOW())&lt;0,0,(U1042-NOW())))</f>
        <v>0</v>
      </c>
      <c r="W1042" s="69"/>
      <c r="X1042" s="65" t="str">
        <f t="shared" ca="1" si="145"/>
        <v/>
      </c>
      <c r="Y1042" s="65" t="str">
        <f t="shared" si="142"/>
        <v>Đã thanh toán</v>
      </c>
      <c r="Z1042" s="250">
        <f>Table1[[#This Row],[Hạn thanh toán]]</f>
        <v>45854</v>
      </c>
      <c r="AA1042" s="250">
        <f>Table1[[#This Row],[Ngày Thanh toán]]</f>
        <v>45916</v>
      </c>
      <c r="AD1042" s="3" t="str">
        <f>IF(Table1[[#This Row],[Mã khách hàng]]="","",VLOOKUP($A1042,Ma_KH!$A:$Q,Ma_KH!O$1,0))</f>
        <v>TOMITA</v>
      </c>
      <c r="AE1042" s="3" t="str">
        <f>IF(Table1[[#This Row],[Mã khách hàng]]="","",VLOOKUP($A1042,Ma_KH!$A:$Q,Ma_KH!P$1,0))</f>
        <v>CÔNG TY CỔ PHẦN TRANG TRẠI TOMITA VIỆT NAM</v>
      </c>
      <c r="AF1042" s="3" t="str">
        <f>VLOOKUP(A1042,Ma_KH!A:Q,Ma_KH!J$1,0)</f>
        <v>Đỗ Minh Quang</v>
      </c>
    </row>
    <row r="1043" spans="1:32" ht="16.5">
      <c r="A1043" s="73" t="s">
        <v>115</v>
      </c>
      <c r="B1043" s="4" t="s">
        <v>1843</v>
      </c>
      <c r="C1043" s="75">
        <v>45854</v>
      </c>
      <c r="D1043" s="75" t="s">
        <v>1828</v>
      </c>
      <c r="E1043" s="75"/>
      <c r="F1043" s="81"/>
      <c r="G1043" s="73" t="s">
        <v>1829</v>
      </c>
      <c r="H1043" s="69">
        <v>0</v>
      </c>
      <c r="I1043" s="69">
        <v>0</v>
      </c>
      <c r="J1043" s="69">
        <f>(Table1[[#This Row],[Tiền hàng]]-Table1[[#This Row],[Tiền chiết khấu]])*8%</f>
        <v>0</v>
      </c>
      <c r="K1043" s="69">
        <v>50376</v>
      </c>
      <c r="L1043" s="8" t="s">
        <v>17</v>
      </c>
      <c r="M1043" s="41">
        <v>45916</v>
      </c>
      <c r="N1043" s="29" t="s">
        <v>4176</v>
      </c>
      <c r="O1043" s="69">
        <f>IF(Table1[[#This Row],[Phân loại]]="Tồn đầu kỳ",Table1[[#This Row],[Tổng giá trị]],0)</f>
        <v>0</v>
      </c>
      <c r="P1043" s="8">
        <f>IF(Table1[[#This Row],[Số còn phải thu ĐK]]&lt;&gt;0,0,IF(Table1[[#This Row],[Phân loại]]="Bán hàng",Table1[[#This Row],[Tổng giá trị]],-Table1[[#This Row],[Tổng giá trị]]))</f>
        <v>-50376</v>
      </c>
      <c r="Q1043" s="18">
        <f t="shared" si="141"/>
        <v>-50376</v>
      </c>
      <c r="R1043" s="8">
        <f>Table1[[#This Row],[Số còn phải thu ĐK]]+Table1[[#This Row],[Giá Trị HD sau CK]]-Table1[[#This Row],[Số tiền đã thu]]</f>
        <v>0</v>
      </c>
      <c r="S1043" s="7">
        <f>IF(Table1[[#This Row],[Ngày hóa đơn]]&lt;&gt;"",Table1[[#This Row],[Ngày hóa đơn]],Table1[[#This Row],[Ngày hạch toán]])</f>
        <v>45854</v>
      </c>
      <c r="T1043" s="8"/>
      <c r="U1043" s="7">
        <f>IF(Table1[[#This Row],[Ngày tính CN]]="","",S1043+T1043)</f>
        <v>45854</v>
      </c>
      <c r="V1043" s="71">
        <f ca="1">IF(Table1[[#This Row],[Hạn thanh toán]]="","",IF((U1043-NOW())&lt;0,0,(U1043-NOW())))</f>
        <v>0</v>
      </c>
      <c r="W1043" s="69"/>
      <c r="X1043" s="65" t="str">
        <f t="shared" ca="1" si="145"/>
        <v/>
      </c>
      <c r="Y1043" s="65" t="str">
        <f t="shared" si="142"/>
        <v>Đã thanh toán</v>
      </c>
      <c r="Z1043" s="250">
        <f>Table1[[#This Row],[Hạn thanh toán]]</f>
        <v>45854</v>
      </c>
      <c r="AA1043" s="250">
        <f>Table1[[#This Row],[Ngày Thanh toán]]</f>
        <v>45916</v>
      </c>
      <c r="AD1043" s="3" t="str">
        <f>IF(Table1[[#This Row],[Mã khách hàng]]="","",VLOOKUP($A1043,Ma_KH!$A:$Q,Ma_KH!O$1,0))</f>
        <v>TOMITA</v>
      </c>
      <c r="AE1043" s="3" t="str">
        <f>IF(Table1[[#This Row],[Mã khách hàng]]="","",VLOOKUP($A1043,Ma_KH!$A:$Q,Ma_KH!P$1,0))</f>
        <v>CÔNG TY CỔ PHẦN TRANG TRẠI TOMITA VIỆT NAM</v>
      </c>
      <c r="AF1043" s="3" t="str">
        <f>VLOOKUP(A1043,Ma_KH!A:Q,Ma_KH!J$1,0)</f>
        <v>Đỗ Minh Quang</v>
      </c>
    </row>
    <row r="1044" spans="1:32" ht="16.5">
      <c r="A1044" s="73" t="s">
        <v>115</v>
      </c>
      <c r="B1044" s="4" t="s">
        <v>1843</v>
      </c>
      <c r="C1044" s="75">
        <v>45868</v>
      </c>
      <c r="D1044" s="75" t="s">
        <v>1830</v>
      </c>
      <c r="E1044" s="75"/>
      <c r="F1044" s="81"/>
      <c r="G1044" s="73" t="s">
        <v>1831</v>
      </c>
      <c r="H1044" s="69">
        <v>2693910</v>
      </c>
      <c r="I1044" s="69">
        <v>134696</v>
      </c>
      <c r="J1044" s="69">
        <f>(Table1[[#This Row],[Tiền hàng]]-Table1[[#This Row],[Tiền chiết khấu]])*8%</f>
        <v>204737.12</v>
      </c>
      <c r="K1044" s="69">
        <v>2763951</v>
      </c>
      <c r="L1044" s="8" t="s">
        <v>24</v>
      </c>
      <c r="M1044" s="41">
        <v>45916</v>
      </c>
      <c r="N1044" s="29" t="s">
        <v>4176</v>
      </c>
      <c r="O1044" s="69">
        <f>IF(Table1[[#This Row],[Phân loại]]="Tồn đầu kỳ",Table1[[#This Row],[Tổng giá trị]],0)</f>
        <v>0</v>
      </c>
      <c r="P1044" s="8">
        <f>IF(Table1[[#This Row],[Số còn phải thu ĐK]]&lt;&gt;0,0,IF(Table1[[#This Row],[Phân loại]]="Bán hàng",Table1[[#This Row],[Tổng giá trị]],-Table1[[#This Row],[Tổng giá trị]]))</f>
        <v>2763951</v>
      </c>
      <c r="Q1044" s="18">
        <f t="shared" si="141"/>
        <v>2763951</v>
      </c>
      <c r="R1044" s="8">
        <f>Table1[[#This Row],[Số còn phải thu ĐK]]+Table1[[#This Row],[Giá Trị HD sau CK]]-Table1[[#This Row],[Số tiền đã thu]]</f>
        <v>0</v>
      </c>
      <c r="S1044" s="7">
        <f>IF(Table1[[#This Row],[Ngày hóa đơn]]&lt;&gt;"",Table1[[#This Row],[Ngày hóa đơn]],Table1[[#This Row],[Ngày hạch toán]])</f>
        <v>45868</v>
      </c>
      <c r="T1044" s="8"/>
      <c r="U1044" s="7">
        <f>IF(Table1[[#This Row],[Ngày tính CN]]="","",S1044+T1044)</f>
        <v>45868</v>
      </c>
      <c r="V1044" s="71">
        <f ca="1">IF(Table1[[#This Row],[Hạn thanh toán]]="","",IF((U1044-NOW())&lt;0,0,(U1044-NOW())))</f>
        <v>0</v>
      </c>
      <c r="W1044" s="69"/>
      <c r="X1044" s="65" t="str">
        <f t="shared" ca="1" si="145"/>
        <v/>
      </c>
      <c r="Y1044" s="65" t="str">
        <f t="shared" si="142"/>
        <v>Đã thanh toán</v>
      </c>
      <c r="Z1044" s="250">
        <f>Table1[[#This Row],[Hạn thanh toán]]</f>
        <v>45868</v>
      </c>
      <c r="AA1044" s="250">
        <f>Table1[[#This Row],[Ngày Thanh toán]]</f>
        <v>45916</v>
      </c>
      <c r="AD1044" s="3" t="str">
        <f>IF(Table1[[#This Row],[Mã khách hàng]]="","",VLOOKUP($A1044,Ma_KH!$A:$Q,Ma_KH!O$1,0))</f>
        <v>TOMITA</v>
      </c>
      <c r="AE1044" s="3" t="str">
        <f>IF(Table1[[#This Row],[Mã khách hàng]]="","",VLOOKUP($A1044,Ma_KH!$A:$Q,Ma_KH!P$1,0))</f>
        <v>CÔNG TY CỔ PHẦN TRANG TRẠI TOMITA VIỆT NAM</v>
      </c>
      <c r="AF1044" s="3" t="str">
        <f>VLOOKUP(A1044,Ma_KH!A:Q,Ma_KH!J$1,0)</f>
        <v>Đỗ Minh Quang</v>
      </c>
    </row>
    <row r="1045" spans="1:32" ht="16.5">
      <c r="A1045" s="66" t="s">
        <v>115</v>
      </c>
      <c r="B1045" s="4" t="s">
        <v>1843</v>
      </c>
      <c r="C1045" s="67">
        <v>45868</v>
      </c>
      <c r="D1045" s="67" t="s">
        <v>1828</v>
      </c>
      <c r="E1045" s="67"/>
      <c r="F1045" s="72"/>
      <c r="G1045" s="66" t="s">
        <v>1829</v>
      </c>
      <c r="H1045" s="69">
        <v>0</v>
      </c>
      <c r="I1045" s="69">
        <v>0</v>
      </c>
      <c r="J1045" s="69">
        <f>(Table1[[#This Row],[Tiền hàng]]-Table1[[#This Row],[Tiền chiết khấu]])*8%</f>
        <v>0</v>
      </c>
      <c r="K1045" s="69">
        <v>25188</v>
      </c>
      <c r="L1045" s="8" t="s">
        <v>17</v>
      </c>
      <c r="M1045" s="41">
        <v>45916</v>
      </c>
      <c r="N1045" s="29" t="s">
        <v>4176</v>
      </c>
      <c r="O1045" s="69">
        <f>IF(Table1[[#This Row],[Phân loại]]="Tồn đầu kỳ",Table1[[#This Row],[Tổng giá trị]],0)</f>
        <v>0</v>
      </c>
      <c r="P1045" s="8">
        <f>IF(Table1[[#This Row],[Số còn phải thu ĐK]]&lt;&gt;0,0,IF(Table1[[#This Row],[Phân loại]]="Bán hàng",Table1[[#This Row],[Tổng giá trị]],-Table1[[#This Row],[Tổng giá trị]]))</f>
        <v>-25188</v>
      </c>
      <c r="Q1045" s="18">
        <f t="shared" si="141"/>
        <v>-25188</v>
      </c>
      <c r="R1045" s="8">
        <f>Table1[[#This Row],[Số còn phải thu ĐK]]+Table1[[#This Row],[Giá Trị HD sau CK]]-Table1[[#This Row],[Số tiền đã thu]]</f>
        <v>0</v>
      </c>
      <c r="S1045" s="7">
        <f>IF(Table1[[#This Row],[Ngày hóa đơn]]&lt;&gt;"",Table1[[#This Row],[Ngày hóa đơn]],Table1[[#This Row],[Ngày hạch toán]])</f>
        <v>45868</v>
      </c>
      <c r="T1045" s="8"/>
      <c r="U1045" s="7">
        <f>IF(Table1[[#This Row],[Ngày tính CN]]="","",S1045+T1045)</f>
        <v>45868</v>
      </c>
      <c r="V1045" s="71">
        <f ca="1">IF(Table1[[#This Row],[Hạn thanh toán]]="","",IF((U1045-NOW())&lt;0,0,(U1045-NOW())))</f>
        <v>0</v>
      </c>
      <c r="W1045" s="69"/>
      <c r="X1045" s="65" t="str">
        <f t="shared" ca="1" si="145"/>
        <v/>
      </c>
      <c r="Y1045" s="65" t="str">
        <f t="shared" si="142"/>
        <v>Đã thanh toán</v>
      </c>
      <c r="Z1045" s="250">
        <f>Table1[[#This Row],[Hạn thanh toán]]</f>
        <v>45868</v>
      </c>
      <c r="AA1045" s="250">
        <f>Table1[[#This Row],[Ngày Thanh toán]]</f>
        <v>45916</v>
      </c>
      <c r="AD1045" s="3" t="str">
        <f>IF(Table1[[#This Row],[Mã khách hàng]]="","",VLOOKUP($A1045,Ma_KH!$A:$Q,Ma_KH!O$1,0))</f>
        <v>TOMITA</v>
      </c>
      <c r="AE1045" s="3" t="str">
        <f>IF(Table1[[#This Row],[Mã khách hàng]]="","",VLOOKUP($A1045,Ma_KH!$A:$Q,Ma_KH!P$1,0))</f>
        <v>CÔNG TY CỔ PHẦN TRANG TRẠI TOMITA VIỆT NAM</v>
      </c>
      <c r="AF1045" s="3" t="str">
        <f>VLOOKUP(A1045,Ma_KH!A:Q,Ma_KH!J$1,0)</f>
        <v>Đỗ Minh Quang</v>
      </c>
    </row>
    <row r="1046" spans="1:32" ht="16.5">
      <c r="A1046" s="73" t="s">
        <v>115</v>
      </c>
      <c r="B1046" s="4" t="s">
        <v>1843</v>
      </c>
      <c r="C1046" s="75">
        <v>45881</v>
      </c>
      <c r="D1046" s="75" t="s">
        <v>1832</v>
      </c>
      <c r="E1046" s="75"/>
      <c r="F1046" s="81"/>
      <c r="G1046" s="73" t="s">
        <v>1833</v>
      </c>
      <c r="H1046" s="69">
        <v>2204010</v>
      </c>
      <c r="I1046" s="69">
        <v>110201</v>
      </c>
      <c r="J1046" s="69">
        <f>(Table1[[#This Row],[Tiền hàng]]-Table1[[#This Row],[Tiền chiết khấu]])*8%</f>
        <v>167504.72</v>
      </c>
      <c r="K1046" s="69">
        <v>2261314</v>
      </c>
      <c r="L1046" s="8" t="s">
        <v>24</v>
      </c>
      <c r="M1046" s="41">
        <v>45916</v>
      </c>
      <c r="N1046" s="29" t="s">
        <v>4176</v>
      </c>
      <c r="O1046" s="69">
        <f>IF(Table1[[#This Row],[Phân loại]]="Tồn đầu kỳ",Table1[[#This Row],[Tổng giá trị]],0)</f>
        <v>0</v>
      </c>
      <c r="P1046" s="8">
        <f>IF(Table1[[#This Row],[Số còn phải thu ĐK]]&lt;&gt;0,0,IF(Table1[[#This Row],[Phân loại]]="Bán hàng",Table1[[#This Row],[Tổng giá trị]],-Table1[[#This Row],[Tổng giá trị]]))</f>
        <v>2261314</v>
      </c>
      <c r="Q1046" s="18">
        <f t="shared" si="141"/>
        <v>2261314</v>
      </c>
      <c r="R1046" s="8">
        <f>Table1[[#This Row],[Số còn phải thu ĐK]]+Table1[[#This Row],[Giá Trị HD sau CK]]-Table1[[#This Row],[Số tiền đã thu]]</f>
        <v>0</v>
      </c>
      <c r="S1046" s="7">
        <f>IF(Table1[[#This Row],[Ngày hóa đơn]]&lt;&gt;"",Table1[[#This Row],[Ngày hóa đơn]],Table1[[#This Row],[Ngày hạch toán]])</f>
        <v>45881</v>
      </c>
      <c r="T1046" s="8"/>
      <c r="U1046" s="7">
        <f>IF(Table1[[#This Row],[Ngày tính CN]]="","",S1046+T1046)</f>
        <v>45881</v>
      </c>
      <c r="V1046" s="71">
        <f ca="1">IF(Table1[[#This Row],[Hạn thanh toán]]="","",IF((U1046-NOW())&lt;0,0,(U1046-NOW())))</f>
        <v>0</v>
      </c>
      <c r="W1046" s="69"/>
      <c r="X1046" s="65" t="str">
        <f t="shared" ca="1" si="145"/>
        <v/>
      </c>
      <c r="Y1046" s="65" t="str">
        <f t="shared" si="142"/>
        <v>Đã thanh toán</v>
      </c>
      <c r="Z1046" s="250">
        <f>Table1[[#This Row],[Hạn thanh toán]]</f>
        <v>45881</v>
      </c>
      <c r="AA1046" s="250">
        <f>Table1[[#This Row],[Ngày Thanh toán]]</f>
        <v>45916</v>
      </c>
      <c r="AD1046" s="3" t="str">
        <f>IF(Table1[[#This Row],[Mã khách hàng]]="","",VLOOKUP($A1046,Ma_KH!$A:$Q,Ma_KH!O$1,0))</f>
        <v>TOMITA</v>
      </c>
      <c r="AE1046" s="3" t="str">
        <f>IF(Table1[[#This Row],[Mã khách hàng]]="","",VLOOKUP($A1046,Ma_KH!$A:$Q,Ma_KH!P$1,0))</f>
        <v>CÔNG TY CỔ PHẦN TRANG TRẠI TOMITA VIỆT NAM</v>
      </c>
      <c r="AF1046" s="3" t="str">
        <f>VLOOKUP(A1046,Ma_KH!A:Q,Ma_KH!J$1,0)</f>
        <v>Đỗ Minh Quang</v>
      </c>
    </row>
    <row r="1047" spans="1:32" ht="16.5">
      <c r="A1047" s="73" t="s">
        <v>115</v>
      </c>
      <c r="B1047" s="4" t="s">
        <v>1843</v>
      </c>
      <c r="C1047" s="75">
        <v>45882</v>
      </c>
      <c r="D1047" s="75" t="s">
        <v>1834</v>
      </c>
      <c r="E1047" s="75"/>
      <c r="F1047" s="81"/>
      <c r="G1047" s="73" t="s">
        <v>1835</v>
      </c>
      <c r="H1047" s="69">
        <v>0</v>
      </c>
      <c r="I1047" s="69">
        <v>0</v>
      </c>
      <c r="J1047" s="69">
        <f>(Table1[[#This Row],[Tiền hàng]]-Table1[[#This Row],[Tiền chiết khấu]])*8%</f>
        <v>0</v>
      </c>
      <c r="K1047" s="69">
        <v>100528</v>
      </c>
      <c r="L1047" s="8" t="s">
        <v>17</v>
      </c>
      <c r="M1047" s="41">
        <v>45916</v>
      </c>
      <c r="N1047" s="29" t="s">
        <v>4176</v>
      </c>
      <c r="O1047" s="69">
        <f>IF(Table1[[#This Row],[Phân loại]]="Tồn đầu kỳ",Table1[[#This Row],[Tổng giá trị]],0)</f>
        <v>0</v>
      </c>
      <c r="P1047" s="8">
        <f>IF(Table1[[#This Row],[Số còn phải thu ĐK]]&lt;&gt;0,0,IF(Table1[[#This Row],[Phân loại]]="Bán hàng",Table1[[#This Row],[Tổng giá trị]],-Table1[[#This Row],[Tổng giá trị]]))</f>
        <v>-100528</v>
      </c>
      <c r="Q1047" s="18">
        <f t="shared" si="141"/>
        <v>-100528</v>
      </c>
      <c r="R1047" s="8">
        <f>Table1[[#This Row],[Số còn phải thu ĐK]]+Table1[[#This Row],[Giá Trị HD sau CK]]-Table1[[#This Row],[Số tiền đã thu]]</f>
        <v>0</v>
      </c>
      <c r="S1047" s="7">
        <f>IF(Table1[[#This Row],[Ngày hóa đơn]]&lt;&gt;"",Table1[[#This Row],[Ngày hóa đơn]],Table1[[#This Row],[Ngày hạch toán]])</f>
        <v>45882</v>
      </c>
      <c r="T1047" s="8"/>
      <c r="U1047" s="7">
        <f>IF(Table1[[#This Row],[Ngày tính CN]]="","",S1047+T1047)</f>
        <v>45882</v>
      </c>
      <c r="V1047" s="71">
        <f ca="1">IF(Table1[[#This Row],[Hạn thanh toán]]="","",IF((U1047-NOW())&lt;0,0,(U1047-NOW())))</f>
        <v>0</v>
      </c>
      <c r="W1047" s="69"/>
      <c r="X1047" s="65" t="str">
        <f t="shared" ca="1" si="145"/>
        <v/>
      </c>
      <c r="Y1047" s="65" t="str">
        <f t="shared" si="142"/>
        <v>Đã thanh toán</v>
      </c>
      <c r="Z1047" s="250">
        <f>Table1[[#This Row],[Hạn thanh toán]]</f>
        <v>45882</v>
      </c>
      <c r="AA1047" s="250">
        <f>Table1[[#This Row],[Ngày Thanh toán]]</f>
        <v>45916</v>
      </c>
      <c r="AD1047" s="3" t="str">
        <f>IF(Table1[[#This Row],[Mã khách hàng]]="","",VLOOKUP($A1047,Ma_KH!$A:$Q,Ma_KH!O$1,0))</f>
        <v>TOMITA</v>
      </c>
      <c r="AE1047" s="3" t="str">
        <f>IF(Table1[[#This Row],[Mã khách hàng]]="","",VLOOKUP($A1047,Ma_KH!$A:$Q,Ma_KH!P$1,0))</f>
        <v>CÔNG TY CỔ PHẦN TRANG TRẠI TOMITA VIỆT NAM</v>
      </c>
      <c r="AF1047" s="3" t="str">
        <f>VLOOKUP(A1047,Ma_KH!A:Q,Ma_KH!J$1,0)</f>
        <v>Đỗ Minh Quang</v>
      </c>
    </row>
    <row r="1048" spans="1:32" ht="16.5">
      <c r="A1048" s="73" t="s">
        <v>115</v>
      </c>
      <c r="B1048" s="4" t="s">
        <v>1843</v>
      </c>
      <c r="C1048" s="75">
        <v>45889</v>
      </c>
      <c r="D1048" s="75" t="s">
        <v>1836</v>
      </c>
      <c r="E1048" s="75"/>
      <c r="F1048" s="81"/>
      <c r="G1048" s="73" t="s">
        <v>1837</v>
      </c>
      <c r="H1048" s="69">
        <v>1836855</v>
      </c>
      <c r="I1048" s="69">
        <v>91843</v>
      </c>
      <c r="J1048" s="69">
        <f>(Table1[[#This Row],[Tiền hàng]]-Table1[[#This Row],[Tiền chiết khấu]])*8%</f>
        <v>139600.95999999999</v>
      </c>
      <c r="K1048" s="69">
        <v>1884613</v>
      </c>
      <c r="L1048" s="8" t="s">
        <v>24</v>
      </c>
      <c r="M1048" s="41">
        <v>45916</v>
      </c>
      <c r="N1048" s="29" t="s">
        <v>4176</v>
      </c>
      <c r="O1048" s="69">
        <f>IF(Table1[[#This Row],[Phân loại]]="Tồn đầu kỳ",Table1[[#This Row],[Tổng giá trị]],0)</f>
        <v>0</v>
      </c>
      <c r="P1048" s="8">
        <f>IF(Table1[[#This Row],[Số còn phải thu ĐK]]&lt;&gt;0,0,IF(Table1[[#This Row],[Phân loại]]="Bán hàng",Table1[[#This Row],[Tổng giá trị]],-Table1[[#This Row],[Tổng giá trị]]))</f>
        <v>1884613</v>
      </c>
      <c r="Q1048" s="18">
        <f t="shared" si="141"/>
        <v>1884613</v>
      </c>
      <c r="R1048" s="8">
        <f>Table1[[#This Row],[Số còn phải thu ĐK]]+Table1[[#This Row],[Giá Trị HD sau CK]]-Table1[[#This Row],[Số tiền đã thu]]</f>
        <v>0</v>
      </c>
      <c r="S1048" s="7">
        <f>IF(Table1[[#This Row],[Ngày hóa đơn]]&lt;&gt;"",Table1[[#This Row],[Ngày hóa đơn]],Table1[[#This Row],[Ngày hạch toán]])</f>
        <v>45889</v>
      </c>
      <c r="T1048" s="8"/>
      <c r="U1048" s="7">
        <f>IF(Table1[[#This Row],[Ngày tính CN]]="","",S1048+T1048)</f>
        <v>45889</v>
      </c>
      <c r="V1048" s="71">
        <f ca="1">IF(Table1[[#This Row],[Hạn thanh toán]]="","",IF((U1048-NOW())&lt;0,0,(U1048-NOW())))</f>
        <v>0</v>
      </c>
      <c r="W1048" s="69"/>
      <c r="X1048" s="65" t="str">
        <f t="shared" ca="1" si="145"/>
        <v/>
      </c>
      <c r="Y1048" s="65" t="str">
        <f t="shared" si="142"/>
        <v>Đã thanh toán</v>
      </c>
      <c r="Z1048" s="250">
        <f>Table1[[#This Row],[Hạn thanh toán]]</f>
        <v>45889</v>
      </c>
      <c r="AA1048" s="250">
        <f>Table1[[#This Row],[Ngày Thanh toán]]</f>
        <v>45916</v>
      </c>
      <c r="AD1048" s="3" t="str">
        <f>IF(Table1[[#This Row],[Mã khách hàng]]="","",VLOOKUP($A1048,Ma_KH!$A:$Q,Ma_KH!O$1,0))</f>
        <v>TOMITA</v>
      </c>
      <c r="AE1048" s="3" t="str">
        <f>IF(Table1[[#This Row],[Mã khách hàng]]="","",VLOOKUP($A1048,Ma_KH!$A:$Q,Ma_KH!P$1,0))</f>
        <v>CÔNG TY CỔ PHẦN TRANG TRẠI TOMITA VIỆT NAM</v>
      </c>
      <c r="AF1048" s="3" t="str">
        <f>VLOOKUP(A1048,Ma_KH!A:Q,Ma_KH!J$1,0)</f>
        <v>Đỗ Minh Quang</v>
      </c>
    </row>
    <row r="1049" spans="1:32" ht="16.5">
      <c r="A1049" s="66" t="s">
        <v>115</v>
      </c>
      <c r="B1049" s="4" t="s">
        <v>1843</v>
      </c>
      <c r="C1049" s="67">
        <v>45903</v>
      </c>
      <c r="D1049" s="67" t="s">
        <v>1838</v>
      </c>
      <c r="E1049" s="67"/>
      <c r="F1049" s="72"/>
      <c r="G1049" s="66" t="s">
        <v>1839</v>
      </c>
      <c r="H1049" s="69">
        <v>2693910</v>
      </c>
      <c r="I1049" s="69">
        <v>134696</v>
      </c>
      <c r="J1049" s="69">
        <f>(Table1[[#This Row],[Tiền hàng]]-Table1[[#This Row],[Tiền chiết khấu]])*8%</f>
        <v>204737.12</v>
      </c>
      <c r="K1049" s="69">
        <v>2763951</v>
      </c>
      <c r="L1049" s="8" t="s">
        <v>24</v>
      </c>
      <c r="M1049" s="110">
        <v>45967</v>
      </c>
      <c r="N1049" s="61" t="s">
        <v>4169</v>
      </c>
      <c r="O1049" s="69">
        <f>IF(Table1[[#This Row],[Phân loại]]="Tồn đầu kỳ",Table1[[#This Row],[Tổng giá trị]],0)</f>
        <v>0</v>
      </c>
      <c r="P1049" s="8">
        <f>IF(Table1[[#This Row],[Số còn phải thu ĐK]]&lt;&gt;0,0,IF(Table1[[#This Row],[Phân loại]]="Bán hàng",Table1[[#This Row],[Tổng giá trị]],-Table1[[#This Row],[Tổng giá trị]]))</f>
        <v>2763951</v>
      </c>
      <c r="Q1049" s="18">
        <f t="shared" si="141"/>
        <v>2763951</v>
      </c>
      <c r="R1049" s="8">
        <f>Table1[[#This Row],[Số còn phải thu ĐK]]+Table1[[#This Row],[Giá Trị HD sau CK]]-Table1[[#This Row],[Số tiền đã thu]]</f>
        <v>0</v>
      </c>
      <c r="S1049" s="7">
        <f>IF(Table1[[#This Row],[Ngày hóa đơn]]&lt;&gt;"",Table1[[#This Row],[Ngày hóa đơn]],Table1[[#This Row],[Ngày hạch toán]])</f>
        <v>45903</v>
      </c>
      <c r="T1049" s="8"/>
      <c r="U1049" s="7">
        <f>IF(Table1[[#This Row],[Ngày tính CN]]="","",S1049+T1049)</f>
        <v>45903</v>
      </c>
      <c r="V1049" s="71">
        <f ca="1">IF(Table1[[#This Row],[Hạn thanh toán]]="","",IF((U1049-NOW())&lt;0,0,(U1049-NOW())))</f>
        <v>0</v>
      </c>
      <c r="W1049" s="69"/>
      <c r="X1049" s="65" t="str">
        <f t="shared" ca="1" si="145"/>
        <v/>
      </c>
      <c r="Y1049" s="65" t="str">
        <f t="shared" si="142"/>
        <v>Đã thanh toán</v>
      </c>
      <c r="Z1049" s="250">
        <f>Table1[[#This Row],[Hạn thanh toán]]</f>
        <v>45903</v>
      </c>
      <c r="AA1049" s="250">
        <f>Table1[[#This Row],[Ngày Thanh toán]]</f>
        <v>45967</v>
      </c>
      <c r="AD1049" s="3" t="str">
        <f>IF(Table1[[#This Row],[Mã khách hàng]]="","",VLOOKUP($A1049,Ma_KH!$A:$Q,Ma_KH!O$1,0))</f>
        <v>TOMITA</v>
      </c>
      <c r="AE1049" s="3" t="str">
        <f>IF(Table1[[#This Row],[Mã khách hàng]]="","",VLOOKUP($A1049,Ma_KH!$A:$Q,Ma_KH!P$1,0))</f>
        <v>CÔNG TY CỔ PHẦN TRANG TRẠI TOMITA VIỆT NAM</v>
      </c>
      <c r="AF1049" s="3" t="str">
        <f>VLOOKUP(A1049,Ma_KH!A:Q,Ma_KH!J$1,0)</f>
        <v>Đỗ Minh Quang</v>
      </c>
    </row>
    <row r="1050" spans="1:32" ht="16.5">
      <c r="A1050" s="73" t="s">
        <v>115</v>
      </c>
      <c r="B1050" s="4" t="s">
        <v>1843</v>
      </c>
      <c r="C1050" s="75">
        <v>45917</v>
      </c>
      <c r="D1050" s="75" t="s">
        <v>1840</v>
      </c>
      <c r="E1050" s="75"/>
      <c r="F1050" s="81"/>
      <c r="G1050" s="73" t="s">
        <v>1841</v>
      </c>
      <c r="H1050" s="69">
        <v>2938320</v>
      </c>
      <c r="I1050" s="69">
        <v>146916</v>
      </c>
      <c r="J1050" s="69">
        <f>(Table1[[#This Row],[Tiền hàng]]-Table1[[#This Row],[Tiền chiết khấu]])*8%</f>
        <v>223312.32</v>
      </c>
      <c r="K1050" s="69">
        <v>3014716</v>
      </c>
      <c r="L1050" s="8" t="s">
        <v>24</v>
      </c>
      <c r="M1050" s="110">
        <v>45967</v>
      </c>
      <c r="N1050" s="61" t="s">
        <v>4169</v>
      </c>
      <c r="O1050" s="69">
        <f>IF(Table1[[#This Row],[Phân loại]]="Tồn đầu kỳ",Table1[[#This Row],[Tổng giá trị]],0)</f>
        <v>0</v>
      </c>
      <c r="P1050" s="8">
        <f>IF(Table1[[#This Row],[Số còn phải thu ĐK]]&lt;&gt;0,0,IF(Table1[[#This Row],[Phân loại]]="Bán hàng",Table1[[#This Row],[Tổng giá trị]],-Table1[[#This Row],[Tổng giá trị]]))</f>
        <v>3014716</v>
      </c>
      <c r="Q1050" s="18">
        <f t="shared" si="141"/>
        <v>3014716</v>
      </c>
      <c r="R1050" s="8">
        <f>Table1[[#This Row],[Số còn phải thu ĐK]]+Table1[[#This Row],[Giá Trị HD sau CK]]-Table1[[#This Row],[Số tiền đã thu]]</f>
        <v>0</v>
      </c>
      <c r="S1050" s="7">
        <f>IF(Table1[[#This Row],[Ngày hóa đơn]]&lt;&gt;"",Table1[[#This Row],[Ngày hóa đơn]],Table1[[#This Row],[Ngày hạch toán]])</f>
        <v>45917</v>
      </c>
      <c r="T1050" s="8"/>
      <c r="U1050" s="7">
        <f>IF(Table1[[#This Row],[Ngày tính CN]]="","",S1050+T1050)</f>
        <v>45917</v>
      </c>
      <c r="V1050" s="71">
        <f ca="1">IF(Table1[[#This Row],[Hạn thanh toán]]="","",IF((U1050-NOW())&lt;0,0,(U1050-NOW())))</f>
        <v>0</v>
      </c>
      <c r="W1050" s="69"/>
      <c r="X1050" s="65" t="str">
        <f t="shared" ca="1" si="145"/>
        <v/>
      </c>
      <c r="Y1050" s="65" t="str">
        <f t="shared" si="142"/>
        <v>Đã thanh toán</v>
      </c>
      <c r="Z1050" s="250">
        <f>Table1[[#This Row],[Hạn thanh toán]]</f>
        <v>45917</v>
      </c>
      <c r="AA1050" s="250">
        <f>Table1[[#This Row],[Ngày Thanh toán]]</f>
        <v>45967</v>
      </c>
      <c r="AD1050" s="3" t="str">
        <f>IF(Table1[[#This Row],[Mã khách hàng]]="","",VLOOKUP($A1050,Ma_KH!$A:$Q,Ma_KH!O$1,0))</f>
        <v>TOMITA</v>
      </c>
      <c r="AE1050" s="3" t="str">
        <f>IF(Table1[[#This Row],[Mã khách hàng]]="","",VLOOKUP($A1050,Ma_KH!$A:$Q,Ma_KH!P$1,0))</f>
        <v>CÔNG TY CỔ PHẦN TRANG TRẠI TOMITA VIỆT NAM</v>
      </c>
      <c r="AF1050" s="3" t="str">
        <f>VLOOKUP(A1050,Ma_KH!A:Q,Ma_KH!J$1,0)</f>
        <v>Đỗ Minh Quang</v>
      </c>
    </row>
    <row r="1051" spans="1:32" ht="16.5">
      <c r="A1051" s="73" t="s">
        <v>115</v>
      </c>
      <c r="B1051" s="4" t="s">
        <v>1843</v>
      </c>
      <c r="C1051" s="75">
        <v>45918</v>
      </c>
      <c r="D1051" s="75" t="s">
        <v>1842</v>
      </c>
      <c r="E1051" s="75"/>
      <c r="F1051" s="81"/>
      <c r="G1051" s="73" t="s">
        <v>1843</v>
      </c>
      <c r="H1051" s="69">
        <v>612645</v>
      </c>
      <c r="I1051" s="69">
        <v>30632</v>
      </c>
      <c r="J1051" s="69">
        <f>(Table1[[#This Row],[Tiền hàng]]-Table1[[#This Row],[Tiền chiết khấu]])*8%</f>
        <v>46561.04</v>
      </c>
      <c r="K1051" s="69">
        <v>628574</v>
      </c>
      <c r="L1051" s="8" t="s">
        <v>24</v>
      </c>
      <c r="M1051" s="110">
        <v>45967</v>
      </c>
      <c r="N1051" s="61" t="s">
        <v>4169</v>
      </c>
      <c r="O1051" s="69">
        <f>IF(Table1[[#This Row],[Phân loại]]="Tồn đầu kỳ",Table1[[#This Row],[Tổng giá trị]],0)</f>
        <v>0</v>
      </c>
      <c r="P1051" s="8">
        <f>IF(Table1[[#This Row],[Số còn phải thu ĐK]]&lt;&gt;0,0,IF(Table1[[#This Row],[Phân loại]]="Bán hàng",Table1[[#This Row],[Tổng giá trị]],-Table1[[#This Row],[Tổng giá trị]]))</f>
        <v>628574</v>
      </c>
      <c r="Q1051" s="18">
        <f t="shared" si="141"/>
        <v>628574</v>
      </c>
      <c r="R1051" s="8">
        <f>Table1[[#This Row],[Số còn phải thu ĐK]]+Table1[[#This Row],[Giá Trị HD sau CK]]-Table1[[#This Row],[Số tiền đã thu]]</f>
        <v>0</v>
      </c>
      <c r="S1051" s="7">
        <f>IF(Table1[[#This Row],[Ngày hóa đơn]]&lt;&gt;"",Table1[[#This Row],[Ngày hóa đơn]],Table1[[#This Row],[Ngày hạch toán]])</f>
        <v>45918</v>
      </c>
      <c r="T1051" s="8"/>
      <c r="U1051" s="7">
        <f>IF(Table1[[#This Row],[Ngày tính CN]]="","",S1051+T1051)</f>
        <v>45918</v>
      </c>
      <c r="V1051" s="71">
        <f ca="1">IF(Table1[[#This Row],[Hạn thanh toán]]="","",IF((U1051-NOW())&lt;0,0,(U1051-NOW())))</f>
        <v>0</v>
      </c>
      <c r="W1051" s="69"/>
      <c r="X1051" s="65" t="str">
        <f t="shared" ca="1" si="145"/>
        <v/>
      </c>
      <c r="Y1051" s="65" t="str">
        <f t="shared" si="142"/>
        <v>Đã thanh toán</v>
      </c>
      <c r="Z1051" s="250">
        <f>Table1[[#This Row],[Hạn thanh toán]]</f>
        <v>45918</v>
      </c>
      <c r="AA1051" s="250">
        <f>Table1[[#This Row],[Ngày Thanh toán]]</f>
        <v>45967</v>
      </c>
      <c r="AD1051" s="3" t="str">
        <f>IF(Table1[[#This Row],[Mã khách hàng]]="","",VLOOKUP($A1051,Ma_KH!$A:$Q,Ma_KH!O$1,0))</f>
        <v>TOMITA</v>
      </c>
      <c r="AE1051" s="3" t="str">
        <f>IF(Table1[[#This Row],[Mã khách hàng]]="","",VLOOKUP($A1051,Ma_KH!$A:$Q,Ma_KH!P$1,0))</f>
        <v>CÔNG TY CỔ PHẦN TRANG TRẠI TOMITA VIỆT NAM</v>
      </c>
      <c r="AF1051" s="3" t="str">
        <f>VLOOKUP(A1051,Ma_KH!A:Q,Ma_KH!J$1,0)</f>
        <v>Đỗ Minh Quang</v>
      </c>
    </row>
    <row r="1052" spans="1:32" ht="16.5">
      <c r="A1052" s="73" t="s">
        <v>115</v>
      </c>
      <c r="B1052" s="4" t="s">
        <v>1843</v>
      </c>
      <c r="C1052" s="75">
        <v>45931</v>
      </c>
      <c r="D1052" s="75" t="s">
        <v>1844</v>
      </c>
      <c r="E1052" s="75"/>
      <c r="F1052" s="81"/>
      <c r="G1052" s="73" t="s">
        <v>1845</v>
      </c>
      <c r="H1052" s="69">
        <v>1714110</v>
      </c>
      <c r="I1052" s="69">
        <v>85706</v>
      </c>
      <c r="J1052" s="69">
        <f>(Table1[[#This Row],[Tiền hàng]]-Table1[[#This Row],[Tiền chiết khấu]])*8%</f>
        <v>130272.32000000001</v>
      </c>
      <c r="K1052" s="69">
        <v>1758676</v>
      </c>
      <c r="L1052" s="8" t="s">
        <v>24</v>
      </c>
      <c r="M1052" s="110">
        <v>45967</v>
      </c>
      <c r="N1052" s="61" t="s">
        <v>4169</v>
      </c>
      <c r="O1052" s="69">
        <f>IF(Table1[[#This Row],[Phân loại]]="Tồn đầu kỳ",Table1[[#This Row],[Tổng giá trị]],0)</f>
        <v>0</v>
      </c>
      <c r="P1052" s="8">
        <f>IF(Table1[[#This Row],[Số còn phải thu ĐK]]&lt;&gt;0,0,IF(Table1[[#This Row],[Phân loại]]="Bán hàng",Table1[[#This Row],[Tổng giá trị]],-Table1[[#This Row],[Tổng giá trị]]))</f>
        <v>1758676</v>
      </c>
      <c r="Q1052" s="18">
        <f t="shared" si="141"/>
        <v>1758676</v>
      </c>
      <c r="R1052" s="8">
        <f>Table1[[#This Row],[Số còn phải thu ĐK]]+Table1[[#This Row],[Giá Trị HD sau CK]]-Table1[[#This Row],[Số tiền đã thu]]</f>
        <v>0</v>
      </c>
      <c r="S1052" s="7">
        <f>IF(Table1[[#This Row],[Ngày hóa đơn]]&lt;&gt;"",Table1[[#This Row],[Ngày hóa đơn]],Table1[[#This Row],[Ngày hạch toán]])</f>
        <v>45931</v>
      </c>
      <c r="T1052" s="8"/>
      <c r="U1052" s="7">
        <f>IF(Table1[[#This Row],[Ngày tính CN]]="","",S1052+T1052)</f>
        <v>45931</v>
      </c>
      <c r="V1052" s="71">
        <f ca="1">IF(Table1[[#This Row],[Hạn thanh toán]]="","",IF((U1052-NOW())&lt;0,0,(U1052-NOW())))</f>
        <v>0</v>
      </c>
      <c r="W1052" s="69"/>
      <c r="X1052" s="65" t="str">
        <f t="shared" ca="1" si="145"/>
        <v/>
      </c>
      <c r="Y1052" s="65" t="str">
        <f t="shared" si="142"/>
        <v>Đã thanh toán</v>
      </c>
      <c r="Z1052" s="250">
        <f>Table1[[#This Row],[Hạn thanh toán]]</f>
        <v>45931</v>
      </c>
      <c r="AA1052" s="250">
        <f>Table1[[#This Row],[Ngày Thanh toán]]</f>
        <v>45967</v>
      </c>
      <c r="AD1052" s="3" t="str">
        <f>IF(Table1[[#This Row],[Mã khách hàng]]="","",VLOOKUP($A1052,Ma_KH!$A:$Q,Ma_KH!O$1,0))</f>
        <v>TOMITA</v>
      </c>
      <c r="AE1052" s="3" t="str">
        <f>IF(Table1[[#This Row],[Mã khách hàng]]="","",VLOOKUP($A1052,Ma_KH!$A:$Q,Ma_KH!P$1,0))</f>
        <v>CÔNG TY CỔ PHẦN TRANG TRẠI TOMITA VIỆT NAM</v>
      </c>
      <c r="AF1052" s="3" t="str">
        <f>VLOOKUP(A1052,Ma_KH!A:Q,Ma_KH!J$1,0)</f>
        <v>Đỗ Minh Quang</v>
      </c>
    </row>
    <row r="1053" spans="1:32" ht="16.5">
      <c r="A1053" s="73" t="s">
        <v>115</v>
      </c>
      <c r="B1053" s="4" t="s">
        <v>1843</v>
      </c>
      <c r="C1053" s="75">
        <v>45933</v>
      </c>
      <c r="D1053" s="75" t="s">
        <v>1846</v>
      </c>
      <c r="E1053" s="75"/>
      <c r="F1053" s="81"/>
      <c r="G1053" s="73" t="s">
        <v>1847</v>
      </c>
      <c r="H1053" s="69">
        <v>1469700</v>
      </c>
      <c r="I1053" s="69">
        <v>73485</v>
      </c>
      <c r="J1053" s="69">
        <f>(Table1[[#This Row],[Tiền hàng]]-Table1[[#This Row],[Tiền chiết khấu]])*8%</f>
        <v>111697.2</v>
      </c>
      <c r="K1053" s="69">
        <v>1507912</v>
      </c>
      <c r="L1053" s="8" t="s">
        <v>24</v>
      </c>
      <c r="M1053" s="110">
        <v>45967</v>
      </c>
      <c r="N1053" s="61" t="s">
        <v>4169</v>
      </c>
      <c r="O1053" s="69">
        <f>IF(Table1[[#This Row],[Phân loại]]="Tồn đầu kỳ",Table1[[#This Row],[Tổng giá trị]],0)</f>
        <v>0</v>
      </c>
      <c r="P1053" s="8">
        <f>IF(Table1[[#This Row],[Số còn phải thu ĐK]]&lt;&gt;0,0,IF(Table1[[#This Row],[Phân loại]]="Bán hàng",Table1[[#This Row],[Tổng giá trị]],-Table1[[#This Row],[Tổng giá trị]]))</f>
        <v>1507912</v>
      </c>
      <c r="Q1053" s="18">
        <f t="shared" si="141"/>
        <v>1507912</v>
      </c>
      <c r="R1053" s="8">
        <f>Table1[[#This Row],[Số còn phải thu ĐK]]+Table1[[#This Row],[Giá Trị HD sau CK]]-Table1[[#This Row],[Số tiền đã thu]]</f>
        <v>0</v>
      </c>
      <c r="S1053" s="7">
        <f>IF(Table1[[#This Row],[Ngày hóa đơn]]&lt;&gt;"",Table1[[#This Row],[Ngày hóa đơn]],Table1[[#This Row],[Ngày hạch toán]])</f>
        <v>45933</v>
      </c>
      <c r="T1053" s="8"/>
      <c r="U1053" s="7">
        <f>IF(Table1[[#This Row],[Ngày tính CN]]="","",S1053+T1053)</f>
        <v>45933</v>
      </c>
      <c r="V1053" s="71">
        <f ca="1">IF(Table1[[#This Row],[Hạn thanh toán]]="","",IF((U1053-NOW())&lt;0,0,(U1053-NOW())))</f>
        <v>0</v>
      </c>
      <c r="W1053" s="69"/>
      <c r="X1053" s="65" t="str">
        <f t="shared" ca="1" si="145"/>
        <v/>
      </c>
      <c r="Y1053" s="65" t="str">
        <f t="shared" si="142"/>
        <v>Đã thanh toán</v>
      </c>
      <c r="Z1053" s="250">
        <f>Table1[[#This Row],[Hạn thanh toán]]</f>
        <v>45933</v>
      </c>
      <c r="AA1053" s="250">
        <f>Table1[[#This Row],[Ngày Thanh toán]]</f>
        <v>45967</v>
      </c>
      <c r="AD1053" s="3" t="str">
        <f>IF(Table1[[#This Row],[Mã khách hàng]]="","",VLOOKUP($A1053,Ma_KH!$A:$Q,Ma_KH!O$1,0))</f>
        <v>TOMITA</v>
      </c>
      <c r="AE1053" s="3" t="str">
        <f>IF(Table1[[#This Row],[Mã khách hàng]]="","",VLOOKUP($A1053,Ma_KH!$A:$Q,Ma_KH!P$1,0))</f>
        <v>CÔNG TY CỔ PHẦN TRANG TRẠI TOMITA VIỆT NAM</v>
      </c>
      <c r="AF1053" s="3" t="str">
        <f>VLOOKUP(A1053,Ma_KH!A:Q,Ma_KH!J$1,0)</f>
        <v>Đỗ Minh Quang</v>
      </c>
    </row>
    <row r="1054" spans="1:32" ht="16.5">
      <c r="A1054" s="73" t="s">
        <v>115</v>
      </c>
      <c r="B1054" s="4" t="s">
        <v>1843</v>
      </c>
      <c r="C1054" s="75">
        <v>45938</v>
      </c>
      <c r="D1054" s="75" t="s">
        <v>1848</v>
      </c>
      <c r="E1054" s="75"/>
      <c r="F1054" s="81"/>
      <c r="G1054" s="73" t="s">
        <v>1849</v>
      </c>
      <c r="H1054" s="69">
        <v>2816655</v>
      </c>
      <c r="I1054" s="69">
        <v>140833</v>
      </c>
      <c r="J1054" s="69">
        <f>(Table1[[#This Row],[Tiền hàng]]-Table1[[#This Row],[Tiền chiết khấu]])*8%</f>
        <v>214065.76</v>
      </c>
      <c r="K1054" s="69">
        <v>2889888</v>
      </c>
      <c r="L1054" s="8" t="s">
        <v>24</v>
      </c>
      <c r="M1054" s="110">
        <v>45967</v>
      </c>
      <c r="N1054" s="61" t="s">
        <v>4169</v>
      </c>
      <c r="O1054" s="69">
        <f>IF(Table1[[#This Row],[Phân loại]]="Tồn đầu kỳ",Table1[[#This Row],[Tổng giá trị]],0)</f>
        <v>0</v>
      </c>
      <c r="P1054" s="8">
        <f>IF(Table1[[#This Row],[Số còn phải thu ĐK]]&lt;&gt;0,0,IF(Table1[[#This Row],[Phân loại]]="Bán hàng",Table1[[#This Row],[Tổng giá trị]],-Table1[[#This Row],[Tổng giá trị]]))</f>
        <v>2889888</v>
      </c>
      <c r="Q1054" s="18">
        <f t="shared" si="141"/>
        <v>2889888</v>
      </c>
      <c r="R1054" s="8">
        <f>Table1[[#This Row],[Số còn phải thu ĐK]]+Table1[[#This Row],[Giá Trị HD sau CK]]-Table1[[#This Row],[Số tiền đã thu]]</f>
        <v>0</v>
      </c>
      <c r="S1054" s="7">
        <f>IF(Table1[[#This Row],[Ngày hóa đơn]]&lt;&gt;"",Table1[[#This Row],[Ngày hóa đơn]],Table1[[#This Row],[Ngày hạch toán]])</f>
        <v>45938</v>
      </c>
      <c r="T1054" s="8"/>
      <c r="U1054" s="7">
        <f>IF(Table1[[#This Row],[Ngày tính CN]]="","",S1054+T1054)</f>
        <v>45938</v>
      </c>
      <c r="V1054" s="71">
        <f ca="1">IF(Table1[[#This Row],[Hạn thanh toán]]="","",IF((U1054-NOW())&lt;0,0,(U1054-NOW())))</f>
        <v>0</v>
      </c>
      <c r="W1054" s="69"/>
      <c r="X1054" s="65" t="str">
        <f t="shared" ca="1" si="145"/>
        <v/>
      </c>
      <c r="Y1054" s="65" t="str">
        <f t="shared" si="142"/>
        <v>Đã thanh toán</v>
      </c>
      <c r="Z1054" s="250">
        <f>Table1[[#This Row],[Hạn thanh toán]]</f>
        <v>45938</v>
      </c>
      <c r="AA1054" s="250">
        <f>Table1[[#This Row],[Ngày Thanh toán]]</f>
        <v>45967</v>
      </c>
      <c r="AD1054" s="3" t="str">
        <f>IF(Table1[[#This Row],[Mã khách hàng]]="","",VLOOKUP($A1054,Ma_KH!$A:$Q,Ma_KH!O$1,0))</f>
        <v>TOMITA</v>
      </c>
      <c r="AE1054" s="3" t="str">
        <f>IF(Table1[[#This Row],[Mã khách hàng]]="","",VLOOKUP($A1054,Ma_KH!$A:$Q,Ma_KH!P$1,0))</f>
        <v>CÔNG TY CỔ PHẦN TRANG TRẠI TOMITA VIỆT NAM</v>
      </c>
      <c r="AF1054" s="3" t="str">
        <f>VLOOKUP(A1054,Ma_KH!A:Q,Ma_KH!J$1,0)</f>
        <v>Đỗ Minh Quang</v>
      </c>
    </row>
    <row r="1055" spans="1:32" ht="16.5">
      <c r="A1055" s="73" t="s">
        <v>115</v>
      </c>
      <c r="B1055" s="4" t="s">
        <v>1843</v>
      </c>
      <c r="C1055" s="75">
        <v>45938</v>
      </c>
      <c r="D1055" s="75" t="s">
        <v>1850</v>
      </c>
      <c r="E1055" s="75"/>
      <c r="F1055" s="81"/>
      <c r="G1055" s="73" t="s">
        <v>1851</v>
      </c>
      <c r="H1055" s="69">
        <v>489900</v>
      </c>
      <c r="I1055" s="69">
        <v>24495</v>
      </c>
      <c r="J1055" s="69">
        <f>(Table1[[#This Row],[Tiền hàng]]-Table1[[#This Row],[Tiền chiết khấu]])*8%</f>
        <v>37232.400000000001</v>
      </c>
      <c r="K1055" s="69">
        <v>502637</v>
      </c>
      <c r="L1055" s="8" t="s">
        <v>24</v>
      </c>
      <c r="M1055" s="110">
        <v>45967</v>
      </c>
      <c r="N1055" s="61" t="s">
        <v>4169</v>
      </c>
      <c r="O1055" s="69">
        <f>IF(Table1[[#This Row],[Phân loại]]="Tồn đầu kỳ",Table1[[#This Row],[Tổng giá trị]],0)</f>
        <v>0</v>
      </c>
      <c r="P1055" s="8">
        <f>IF(Table1[[#This Row],[Số còn phải thu ĐK]]&lt;&gt;0,0,IF(Table1[[#This Row],[Phân loại]]="Bán hàng",Table1[[#This Row],[Tổng giá trị]],-Table1[[#This Row],[Tổng giá trị]]))</f>
        <v>502637</v>
      </c>
      <c r="Q1055" s="18">
        <f t="shared" si="141"/>
        <v>502637</v>
      </c>
      <c r="R1055" s="8">
        <f>Table1[[#This Row],[Số còn phải thu ĐK]]+Table1[[#This Row],[Giá Trị HD sau CK]]-Table1[[#This Row],[Số tiền đã thu]]</f>
        <v>0</v>
      </c>
      <c r="S1055" s="7">
        <f>IF(Table1[[#This Row],[Ngày hóa đơn]]&lt;&gt;"",Table1[[#This Row],[Ngày hóa đơn]],Table1[[#This Row],[Ngày hạch toán]])</f>
        <v>45938</v>
      </c>
      <c r="T1055" s="8"/>
      <c r="U1055" s="7">
        <f>IF(Table1[[#This Row],[Ngày tính CN]]="","",S1055+T1055)</f>
        <v>45938</v>
      </c>
      <c r="V1055" s="71">
        <f ca="1">IF(Table1[[#This Row],[Hạn thanh toán]]="","",IF((U1055-NOW())&lt;0,0,(U1055-NOW())))</f>
        <v>0</v>
      </c>
      <c r="W1055" s="69"/>
      <c r="X1055" s="65" t="str">
        <f t="shared" ca="1" si="145"/>
        <v/>
      </c>
      <c r="Y1055" s="65" t="str">
        <f t="shared" si="142"/>
        <v>Đã thanh toán</v>
      </c>
      <c r="Z1055" s="250">
        <f>Table1[[#This Row],[Hạn thanh toán]]</f>
        <v>45938</v>
      </c>
      <c r="AA1055" s="250">
        <f>Table1[[#This Row],[Ngày Thanh toán]]</f>
        <v>45967</v>
      </c>
      <c r="AD1055" s="3" t="str">
        <f>IF(Table1[[#This Row],[Mã khách hàng]]="","",VLOOKUP($A1055,Ma_KH!$A:$Q,Ma_KH!O$1,0))</f>
        <v>TOMITA</v>
      </c>
      <c r="AE1055" s="3" t="str">
        <f>IF(Table1[[#This Row],[Mã khách hàng]]="","",VLOOKUP($A1055,Ma_KH!$A:$Q,Ma_KH!P$1,0))</f>
        <v>CÔNG TY CỔ PHẦN TRANG TRẠI TOMITA VIỆT NAM</v>
      </c>
      <c r="AF1055" s="3" t="str">
        <f>VLOOKUP(A1055,Ma_KH!A:Q,Ma_KH!J$1,0)</f>
        <v>Đỗ Minh Quang</v>
      </c>
    </row>
    <row r="1056" spans="1:32" ht="16.5">
      <c r="A1056" s="73" t="s">
        <v>115</v>
      </c>
      <c r="B1056" s="4" t="s">
        <v>1843</v>
      </c>
      <c r="C1056" s="75">
        <v>45946</v>
      </c>
      <c r="D1056" s="75" t="s">
        <v>1852</v>
      </c>
      <c r="E1056" s="75"/>
      <c r="F1056" s="81"/>
      <c r="G1056" s="73" t="s">
        <v>1853</v>
      </c>
      <c r="H1056" s="69">
        <v>1591365</v>
      </c>
      <c r="I1056" s="69">
        <v>79568</v>
      </c>
      <c r="J1056" s="69">
        <f>(Table1[[#This Row],[Tiền hàng]]-Table1[[#This Row],[Tiền chiết khấu]])*8%</f>
        <v>120943.76000000001</v>
      </c>
      <c r="K1056" s="69">
        <v>1632741</v>
      </c>
      <c r="L1056" s="8" t="s">
        <v>24</v>
      </c>
      <c r="M1056" s="110">
        <v>45967</v>
      </c>
      <c r="N1056" s="61" t="s">
        <v>4169</v>
      </c>
      <c r="O1056" s="69">
        <f>IF(Table1[[#This Row],[Phân loại]]="Tồn đầu kỳ",Table1[[#This Row],[Tổng giá trị]],0)</f>
        <v>0</v>
      </c>
      <c r="P1056" s="8">
        <f>IF(Table1[[#This Row],[Số còn phải thu ĐK]]&lt;&gt;0,0,IF(Table1[[#This Row],[Phân loại]]="Bán hàng",Table1[[#This Row],[Tổng giá trị]],-Table1[[#This Row],[Tổng giá trị]]))</f>
        <v>1632741</v>
      </c>
      <c r="Q1056" s="18">
        <f t="shared" si="141"/>
        <v>1632741</v>
      </c>
      <c r="R1056" s="8">
        <f>Table1[[#This Row],[Số còn phải thu ĐK]]+Table1[[#This Row],[Giá Trị HD sau CK]]-Table1[[#This Row],[Số tiền đã thu]]</f>
        <v>0</v>
      </c>
      <c r="S1056" s="7">
        <f>IF(Table1[[#This Row],[Ngày hóa đơn]]&lt;&gt;"",Table1[[#This Row],[Ngày hóa đơn]],Table1[[#This Row],[Ngày hạch toán]])</f>
        <v>45946</v>
      </c>
      <c r="T1056" s="8"/>
      <c r="U1056" s="7">
        <f>IF(Table1[[#This Row],[Ngày tính CN]]="","",S1056+T1056)</f>
        <v>45946</v>
      </c>
      <c r="V1056" s="71">
        <f ca="1">IF(Table1[[#This Row],[Hạn thanh toán]]="","",IF((U1056-NOW())&lt;0,0,(U1056-NOW())))</f>
        <v>0</v>
      </c>
      <c r="W1056" s="69"/>
      <c r="X1056" s="65" t="str">
        <f t="shared" ca="1" si="145"/>
        <v/>
      </c>
      <c r="Y1056" s="65" t="str">
        <f t="shared" si="142"/>
        <v>Đã thanh toán</v>
      </c>
      <c r="Z1056" s="250">
        <f>Table1[[#This Row],[Hạn thanh toán]]</f>
        <v>45946</v>
      </c>
      <c r="AA1056" s="250">
        <f>Table1[[#This Row],[Ngày Thanh toán]]</f>
        <v>45967</v>
      </c>
      <c r="AD1056" s="3" t="str">
        <f>IF(Table1[[#This Row],[Mã khách hàng]]="","",VLOOKUP($A1056,Ma_KH!$A:$Q,Ma_KH!O$1,0))</f>
        <v>TOMITA</v>
      </c>
      <c r="AE1056" s="3" t="str">
        <f>IF(Table1[[#This Row],[Mã khách hàng]]="","",VLOOKUP($A1056,Ma_KH!$A:$Q,Ma_KH!P$1,0))</f>
        <v>CÔNG TY CỔ PHẦN TRANG TRẠI TOMITA VIỆT NAM</v>
      </c>
      <c r="AF1056" s="3" t="str">
        <f>VLOOKUP(A1056,Ma_KH!A:Q,Ma_KH!J$1,0)</f>
        <v>Đỗ Minh Quang</v>
      </c>
    </row>
    <row r="1057" spans="1:32" ht="16.5">
      <c r="A1057" s="66" t="s">
        <v>115</v>
      </c>
      <c r="B1057" s="4" t="s">
        <v>1843</v>
      </c>
      <c r="C1057" s="378">
        <v>45953</v>
      </c>
      <c r="D1057" s="111" t="s">
        <v>19290</v>
      </c>
      <c r="E1057" s="67"/>
      <c r="F1057" s="72"/>
      <c r="G1057" s="72" t="s">
        <v>1854</v>
      </c>
      <c r="H1057" s="69">
        <v>1959600</v>
      </c>
      <c r="I1057" s="69">
        <v>97980</v>
      </c>
      <c r="J1057" s="69">
        <f>(Table1[[#This Row],[Tiền hàng]]-Table1[[#This Row],[Tiền chiết khấu]])*8%</f>
        <v>148929.60000000001</v>
      </c>
      <c r="K1057" s="69">
        <v>2010550</v>
      </c>
      <c r="L1057" s="8" t="s">
        <v>24</v>
      </c>
      <c r="M1057" s="110">
        <v>45967</v>
      </c>
      <c r="N1057" s="61" t="s">
        <v>4169</v>
      </c>
      <c r="O1057" s="69">
        <f>IF(Table1[[#This Row],[Phân loại]]="Tồn đầu kỳ",Table1[[#This Row],[Tổng giá trị]],0)</f>
        <v>0</v>
      </c>
      <c r="P1057" s="8">
        <f>IF(Table1[[#This Row],[Số còn phải thu ĐK]]&lt;&gt;0,0,IF(Table1[[#This Row],[Phân loại]]="Bán hàng",Table1[[#This Row],[Tổng giá trị]],-Table1[[#This Row],[Tổng giá trị]]))</f>
        <v>2010550</v>
      </c>
      <c r="Q1057" s="18">
        <f t="shared" si="141"/>
        <v>2010550</v>
      </c>
      <c r="R1057" s="8">
        <f>Table1[[#This Row],[Số còn phải thu ĐK]]+Table1[[#This Row],[Giá Trị HD sau CK]]-Table1[[#This Row],[Số tiền đã thu]]</f>
        <v>0</v>
      </c>
      <c r="S1057" s="7">
        <f>IF(Table1[[#This Row],[Ngày hóa đơn]]&lt;&gt;"",Table1[[#This Row],[Ngày hóa đơn]],Table1[[#This Row],[Ngày hạch toán]])</f>
        <v>45953</v>
      </c>
      <c r="T1057" s="8"/>
      <c r="U1057" s="7">
        <f>IF(Table1[[#This Row],[Ngày tính CN]]="","",S1057+T1057)</f>
        <v>45953</v>
      </c>
      <c r="V1057" s="71">
        <f ca="1">IF(Table1[[#This Row],[Hạn thanh toán]]="","",IF((U1057-NOW())&lt;0,0,(U1057-NOW())))</f>
        <v>0</v>
      </c>
      <c r="W1057" s="69"/>
      <c r="X1057" s="65" t="str">
        <f t="shared" ca="1" si="145"/>
        <v/>
      </c>
      <c r="Y1057" s="65" t="str">
        <f t="shared" si="142"/>
        <v>Đã thanh toán</v>
      </c>
      <c r="Z1057" s="250">
        <f>Table1[[#This Row],[Hạn thanh toán]]</f>
        <v>45953</v>
      </c>
      <c r="AA1057" s="250">
        <f>Table1[[#This Row],[Ngày Thanh toán]]</f>
        <v>45967</v>
      </c>
      <c r="AD1057" s="3" t="str">
        <f>IF(Table1[[#This Row],[Mã khách hàng]]="","",VLOOKUP($A1057,Ma_KH!$A:$Q,Ma_KH!O$1,0))</f>
        <v>TOMITA</v>
      </c>
      <c r="AE1057" s="3" t="str">
        <f>IF(Table1[[#This Row],[Mã khách hàng]]="","",VLOOKUP($A1057,Ma_KH!$A:$Q,Ma_KH!P$1,0))</f>
        <v>CÔNG TY CỔ PHẦN TRANG TRẠI TOMITA VIỆT NAM</v>
      </c>
      <c r="AF1057" s="3" t="str">
        <f>VLOOKUP(A1057,Ma_KH!A:Q,Ma_KH!J$1,0)</f>
        <v>Đỗ Minh Quang</v>
      </c>
    </row>
    <row r="1058" spans="1:32" s="58" customFormat="1" ht="16.5">
      <c r="A1058" s="45" t="s">
        <v>115</v>
      </c>
      <c r="B1058" s="179" t="s">
        <v>1843</v>
      </c>
      <c r="C1058" s="379">
        <v>45964</v>
      </c>
      <c r="D1058" s="322" t="s">
        <v>4177</v>
      </c>
      <c r="E1058" s="379">
        <v>45964</v>
      </c>
      <c r="F1058" s="322" t="s">
        <v>4178</v>
      </c>
      <c r="G1058" s="322" t="s">
        <v>4179</v>
      </c>
      <c r="H1058" s="380">
        <v>1714110</v>
      </c>
      <c r="I1058" s="380">
        <v>85706</v>
      </c>
      <c r="J1058" s="54">
        <f>(Table1[[#This Row],[Tiền hàng]]-Table1[[#This Row],[Tiền chiết khấu]])*8%</f>
        <v>130272.32000000001</v>
      </c>
      <c r="K1058" s="54">
        <f>Table1[[#This Row],[Tiền hàng]]-Table1[[#This Row],[Tiền chiết khấu]]+Table1[[#This Row],[Tiền VAT]]</f>
        <v>1758676.32</v>
      </c>
      <c r="L1058" s="55" t="s">
        <v>24</v>
      </c>
      <c r="M1058" s="183"/>
      <c r="N1058" s="55"/>
      <c r="O1058" s="54">
        <f>IF(Table1[[#This Row],[Phân loại]]="Tồn đầu kỳ",Table1[[#This Row],[Tổng giá trị]],0)</f>
        <v>0</v>
      </c>
      <c r="P1058" s="55">
        <f>IF(Table1[[#This Row],[Số còn phải thu ĐK]]&lt;&gt;0,0,IF(Table1[[#This Row],[Phân loại]]="Bán hàng",Table1[[#This Row],[Tổng giá trị]],-Table1[[#This Row],[Tổng giá trị]]))</f>
        <v>1758676.32</v>
      </c>
      <c r="Q1058" s="108">
        <f t="shared" si="141"/>
        <v>0</v>
      </c>
      <c r="R1058" s="55">
        <f>Table1[[#This Row],[Số còn phải thu ĐK]]+Table1[[#This Row],[Giá Trị HD sau CK]]-Table1[[#This Row],[Số tiền đã thu]]</f>
        <v>1758676.32</v>
      </c>
      <c r="S1058" s="56">
        <f>IF(Table1[[#This Row],[Ngày hóa đơn]]&lt;&gt;"",Table1[[#This Row],[Ngày hóa đơn]],Table1[[#This Row],[Ngày hạch toán]])</f>
        <v>45964</v>
      </c>
      <c r="T1058" s="55"/>
      <c r="U1058" s="56">
        <f>IF(Table1[[#This Row],[Ngày tính CN]]="","",S1058+T1058)</f>
        <v>45964</v>
      </c>
      <c r="V1058" s="57">
        <f ca="1">IF(Table1[[#This Row],[Hạn thanh toán]]="","",IF((U1058-NOW())&lt;0,0,(U1058-NOW())))</f>
        <v>0</v>
      </c>
      <c r="W1058" s="54"/>
      <c r="X1058" s="109">
        <f t="shared" ca="1" si="145"/>
        <v>37.362421527781407</v>
      </c>
      <c r="Y1058" s="109" t="str">
        <f t="shared" ref="Y1058" ca="1" si="146">IF(R1058=0,"Đã thanh toán",IF(X1058="","",IF(X1058&lt;=0,"Chưa đến hạn thanh toán",IF(X1058&lt;=30,"Nợ quá hạn 30 ngày",IF(X1058&lt;=60,"Nợ quá hạn từ 30 ngày đến 60 ngày",IF(X1058&lt;=90,"Nợ quá hạn từ 60 ngày đến 90 ngày",IF(X1058&lt;=120,"Nợ quá hạn từ 90 ngày đến 120 ngày","Nợ quá hạn hơn 120 ngày có khả năng mất thanh toán")))))))</f>
        <v>Nợ quá hạn từ 30 ngày đến 60 ngày</v>
      </c>
      <c r="Z1058" s="254">
        <f>Table1[[#This Row],[Hạn thanh toán]]</f>
        <v>45964</v>
      </c>
      <c r="AA1058" s="254">
        <f>Table1[[#This Row],[Ngày Thanh toán]]</f>
        <v>0</v>
      </c>
      <c r="AD1058" s="3" t="str">
        <f>IF(Table1[[#This Row],[Mã khách hàng]]="","",VLOOKUP($A1058,Ma_KH!$A:$Q,Ma_KH!O$1,0))</f>
        <v>TOMITA</v>
      </c>
      <c r="AE1058" s="3" t="str">
        <f>IF(Table1[[#This Row],[Mã khách hàng]]="","",VLOOKUP($A1058,Ma_KH!$A:$Q,Ma_KH!P$1,0))</f>
        <v>CÔNG TY CỔ PHẦN TRANG TRẠI TOMITA VIỆT NAM</v>
      </c>
      <c r="AF1058" s="58" t="str">
        <f>VLOOKUP(A1058,Ma_KH!A:Q,Ma_KH!J$1,0)</f>
        <v>Đỗ Minh Quang</v>
      </c>
    </row>
    <row r="1059" spans="1:32" s="58" customFormat="1" ht="16.5">
      <c r="A1059" s="45" t="s">
        <v>115</v>
      </c>
      <c r="B1059" s="179" t="s">
        <v>1843</v>
      </c>
      <c r="C1059" s="379">
        <v>45971</v>
      </c>
      <c r="D1059" s="322" t="s">
        <v>18899</v>
      </c>
      <c r="E1059" s="379">
        <v>45971</v>
      </c>
      <c r="F1059" s="322" t="s">
        <v>18900</v>
      </c>
      <c r="G1059" s="322" t="s">
        <v>19297</v>
      </c>
      <c r="H1059" s="380">
        <v>1469700</v>
      </c>
      <c r="I1059" s="380">
        <v>73485</v>
      </c>
      <c r="J1059" s="54">
        <f>(Table1[[#This Row],[Tiền hàng]]-Table1[[#This Row],[Tiền chiết khấu]])*8%</f>
        <v>111697.2</v>
      </c>
      <c r="K1059" s="54">
        <f>Table1[[#This Row],[Tiền hàng]]-Table1[[#This Row],[Tiền chiết khấu]]+Table1[[#This Row],[Tiền VAT]]</f>
        <v>1507912.2</v>
      </c>
      <c r="L1059" s="55" t="s">
        <v>24</v>
      </c>
      <c r="M1059" s="183"/>
      <c r="N1059" s="55"/>
      <c r="O1059" s="54">
        <f>IF(Table1[[#This Row],[Phân loại]]="Tồn đầu kỳ",Table1[[#This Row],[Tổng giá trị]],0)</f>
        <v>0</v>
      </c>
      <c r="P1059" s="55">
        <f>IF(Table1[[#This Row],[Số còn phải thu ĐK]]&lt;&gt;0,0,IF(Table1[[#This Row],[Phân loại]]="Bán hàng",Table1[[#This Row],[Tổng giá trị]],-Table1[[#This Row],[Tổng giá trị]]))</f>
        <v>1507912.2</v>
      </c>
      <c r="Q1059" s="108">
        <f t="shared" si="141"/>
        <v>0</v>
      </c>
      <c r="R1059" s="55">
        <f>Table1[[#This Row],[Số còn phải thu ĐK]]+Table1[[#This Row],[Giá Trị HD sau CK]]-Table1[[#This Row],[Số tiền đã thu]]</f>
        <v>1507912.2</v>
      </c>
      <c r="S1059" s="56">
        <f>IF(Table1[[#This Row],[Ngày hóa đơn]]&lt;&gt;"",Table1[[#This Row],[Ngày hóa đơn]],Table1[[#This Row],[Ngày hạch toán]])</f>
        <v>45971</v>
      </c>
      <c r="T1059" s="55"/>
      <c r="U1059" s="56">
        <f>IF(Table1[[#This Row],[Ngày tính CN]]="","",S1059+T1059)</f>
        <v>45971</v>
      </c>
      <c r="V1059" s="57">
        <f ca="1">IF(Table1[[#This Row],[Hạn thanh toán]]="","",IF((U1059-NOW())&lt;0,0,(U1059-NOW())))</f>
        <v>0</v>
      </c>
      <c r="W1059" s="54"/>
      <c r="X1059" s="109">
        <f t="shared" ca="1" si="145"/>
        <v>30.362421527781407</v>
      </c>
      <c r="Y1059" s="109" t="str">
        <f t="shared" ref="Y1059" ca="1" si="147">IF(R1059=0,"Đã thanh toán",IF(X1059="","",IF(X1059&lt;=0,"Chưa đến hạn thanh toán",IF(X1059&lt;=30,"Nợ quá hạn 30 ngày",IF(X1059&lt;=60,"Nợ quá hạn từ 30 ngày đến 60 ngày",IF(X1059&lt;=90,"Nợ quá hạn từ 60 ngày đến 90 ngày",IF(X1059&lt;=120,"Nợ quá hạn từ 90 ngày đến 120 ngày","Nợ quá hạn hơn 120 ngày có khả năng mất thanh toán")))))))</f>
        <v>Nợ quá hạn từ 30 ngày đến 60 ngày</v>
      </c>
      <c r="Z1059" s="254">
        <f>Table1[[#This Row],[Hạn thanh toán]]</f>
        <v>45971</v>
      </c>
      <c r="AA1059" s="254">
        <f>Table1[[#This Row],[Ngày Thanh toán]]</f>
        <v>0</v>
      </c>
      <c r="AD1059" s="3" t="str">
        <f>IF(Table1[[#This Row],[Mã khách hàng]]="","",VLOOKUP($A1059,Ma_KH!$A:$Q,Ma_KH!O$1,0))</f>
        <v>TOMITA</v>
      </c>
      <c r="AE1059" s="3" t="str">
        <f>IF(Table1[[#This Row],[Mã khách hàng]]="","",VLOOKUP($A1059,Ma_KH!$A:$Q,Ma_KH!P$1,0))</f>
        <v>CÔNG TY CỔ PHẦN TRANG TRẠI TOMITA VIỆT NAM</v>
      </c>
      <c r="AF1059" s="58" t="str">
        <f>VLOOKUP(A1059,Ma_KH!A:Q,Ma_KH!J$1,0)</f>
        <v>Đỗ Minh Quang</v>
      </c>
    </row>
    <row r="1060" spans="1:32" s="58" customFormat="1" ht="16.5">
      <c r="A1060" s="45" t="s">
        <v>115</v>
      </c>
      <c r="B1060" s="179" t="s">
        <v>1843</v>
      </c>
      <c r="C1060" s="379">
        <v>45978</v>
      </c>
      <c r="D1060" s="322" t="s">
        <v>19291</v>
      </c>
      <c r="E1060" s="379">
        <v>45978</v>
      </c>
      <c r="F1060" s="322" t="s">
        <v>19294</v>
      </c>
      <c r="G1060" s="322" t="s">
        <v>19298</v>
      </c>
      <c r="H1060" s="380">
        <v>1592445</v>
      </c>
      <c r="I1060" s="380">
        <v>79622</v>
      </c>
      <c r="J1060" s="54">
        <f>(Table1[[#This Row],[Tiền hàng]]-Table1[[#This Row],[Tiền chiết khấu]])*8%</f>
        <v>121025.84</v>
      </c>
      <c r="K1060" s="54">
        <f>Table1[[#This Row],[Tiền hàng]]-Table1[[#This Row],[Tiền chiết khấu]]+Table1[[#This Row],[Tiền VAT]]</f>
        <v>1633848.84</v>
      </c>
      <c r="L1060" s="55" t="s">
        <v>24</v>
      </c>
      <c r="M1060" s="183"/>
      <c r="N1060" s="55"/>
      <c r="O1060" s="54">
        <f>IF(Table1[[#This Row],[Phân loại]]="Tồn đầu kỳ",Table1[[#This Row],[Tổng giá trị]],0)</f>
        <v>0</v>
      </c>
      <c r="P1060" s="55">
        <f>IF(Table1[[#This Row],[Số còn phải thu ĐK]]&lt;&gt;0,0,IF(Table1[[#This Row],[Phân loại]]="Bán hàng",Table1[[#This Row],[Tổng giá trị]],-Table1[[#This Row],[Tổng giá trị]]))</f>
        <v>1633848.84</v>
      </c>
      <c r="Q1060" s="108">
        <f>IF(M1060&lt;&gt;"",IF(O1060&lt;&gt;0,O1060,P1060),0)</f>
        <v>0</v>
      </c>
      <c r="R1060" s="55">
        <f>Table1[[#This Row],[Số còn phải thu ĐK]]+Table1[[#This Row],[Giá Trị HD sau CK]]-Table1[[#This Row],[Số tiền đã thu]]</f>
        <v>1633848.84</v>
      </c>
      <c r="S1060" s="56">
        <f>IF(Table1[[#This Row],[Ngày hóa đơn]]&lt;&gt;"",Table1[[#This Row],[Ngày hóa đơn]],Table1[[#This Row],[Ngày hạch toán]])</f>
        <v>45978</v>
      </c>
      <c r="T1060" s="55"/>
      <c r="U1060" s="56">
        <f>IF(Table1[[#This Row],[Ngày tính CN]]="","",S1060+T1060)</f>
        <v>45978</v>
      </c>
      <c r="V1060" s="57">
        <f ca="1">IF(Table1[[#This Row],[Hạn thanh toán]]="","",IF((U1060-NOW())&lt;0,0,(U1060-NOW())))</f>
        <v>0</v>
      </c>
      <c r="W1060" s="54"/>
      <c r="X1060" s="109">
        <f ca="1">IF(OR($U1060="",$R1060=0),"",IF((U$4-NOW())&lt;0,-($U1060-NOW()),0))</f>
        <v>23.362421527781407</v>
      </c>
      <c r="Y1060" s="109" t="str">
        <f ca="1">IF(R1060=0,"Đã thanh toán",IF(X1060="","",IF(X1060&lt;=0,"Chưa đến hạn thanh toán",IF(X1060&lt;=30,"Nợ quá hạn 30 ngày",IF(X1060&lt;=60,"Nợ quá hạn từ 30 ngày đến 60 ngày",IF(X1060&lt;=90,"Nợ quá hạn từ 60 ngày đến 90 ngày",IF(X1060&lt;=120,"Nợ quá hạn từ 90 ngày đến 120 ngày","Nợ quá hạn hơn 120 ngày có khả năng mất thanh toán")))))))</f>
        <v>Nợ quá hạn 30 ngày</v>
      </c>
      <c r="Z1060" s="254">
        <f>Table1[[#This Row],[Hạn thanh toán]]</f>
        <v>45978</v>
      </c>
      <c r="AA1060" s="254">
        <f>Table1[[#This Row],[Ngày Thanh toán]]</f>
        <v>0</v>
      </c>
      <c r="AD1060" s="3" t="str">
        <f>IF(Table1[[#This Row],[Mã khách hàng]]="","",VLOOKUP($A1060,Ma_KH!$A:$Q,Ma_KH!O$1,0))</f>
        <v>TOMITA</v>
      </c>
      <c r="AE1060" s="3" t="str">
        <f>IF(Table1[[#This Row],[Mã khách hàng]]="","",VLOOKUP($A1060,Ma_KH!$A:$Q,Ma_KH!P$1,0))</f>
        <v>CÔNG TY CỔ PHẦN TRANG TRẠI TOMITA VIỆT NAM</v>
      </c>
      <c r="AF1060" s="58" t="str">
        <f>VLOOKUP(A1060,Ma_KH!A:Q,Ma_KH!J$1,0)</f>
        <v>Đỗ Minh Quang</v>
      </c>
    </row>
    <row r="1061" spans="1:32" s="58" customFormat="1" ht="16.5">
      <c r="A1061" s="45" t="s">
        <v>115</v>
      </c>
      <c r="B1061" s="179" t="s">
        <v>1843</v>
      </c>
      <c r="C1061" s="379">
        <v>45985</v>
      </c>
      <c r="D1061" s="322" t="s">
        <v>19292</v>
      </c>
      <c r="E1061" s="379">
        <v>45985</v>
      </c>
      <c r="F1061" s="322" t="s">
        <v>19295</v>
      </c>
      <c r="G1061" s="322" t="s">
        <v>19299</v>
      </c>
      <c r="H1061" s="380">
        <v>1346955</v>
      </c>
      <c r="I1061" s="380">
        <v>67348</v>
      </c>
      <c r="J1061" s="54">
        <f>(Table1[[#This Row],[Tiền hàng]]-Table1[[#This Row],[Tiền chiết khấu]])*8%</f>
        <v>102368.56</v>
      </c>
      <c r="K1061" s="54">
        <f>Table1[[#This Row],[Tiền hàng]]-Table1[[#This Row],[Tiền chiết khấu]]+Table1[[#This Row],[Tiền VAT]]</f>
        <v>1381975.56</v>
      </c>
      <c r="L1061" s="55" t="s">
        <v>24</v>
      </c>
      <c r="M1061" s="183"/>
      <c r="N1061" s="55"/>
      <c r="O1061" s="54">
        <f>IF(Table1[[#This Row],[Phân loại]]="Tồn đầu kỳ",Table1[[#This Row],[Tổng giá trị]],0)</f>
        <v>0</v>
      </c>
      <c r="P1061" s="55">
        <f>IF(Table1[[#This Row],[Số còn phải thu ĐK]]&lt;&gt;0,0,IF(Table1[[#This Row],[Phân loại]]="Bán hàng",Table1[[#This Row],[Tổng giá trị]],-Table1[[#This Row],[Tổng giá trị]]))</f>
        <v>1381975.56</v>
      </c>
      <c r="Q1061" s="108">
        <f>IF(M1061&lt;&gt;"",IF(O1061&lt;&gt;0,O1061,P1061),0)</f>
        <v>0</v>
      </c>
      <c r="R1061" s="55">
        <f>Table1[[#This Row],[Số còn phải thu ĐK]]+Table1[[#This Row],[Giá Trị HD sau CK]]-Table1[[#This Row],[Số tiền đã thu]]</f>
        <v>1381975.56</v>
      </c>
      <c r="S1061" s="56">
        <f>IF(Table1[[#This Row],[Ngày hóa đơn]]&lt;&gt;"",Table1[[#This Row],[Ngày hóa đơn]],Table1[[#This Row],[Ngày hạch toán]])</f>
        <v>45985</v>
      </c>
      <c r="T1061" s="55"/>
      <c r="U1061" s="56">
        <f>IF(Table1[[#This Row],[Ngày tính CN]]="","",S1061+T1061)</f>
        <v>45985</v>
      </c>
      <c r="V1061" s="57">
        <f ca="1">IF(Table1[[#This Row],[Hạn thanh toán]]="","",IF((U1061-NOW())&lt;0,0,(U1061-NOW())))</f>
        <v>0</v>
      </c>
      <c r="W1061" s="54"/>
      <c r="X1061" s="109">
        <f ca="1">IF(OR($U1061="",$R1061=0),"",IF((U$4-NOW())&lt;0,-($U1061-NOW()),0))</f>
        <v>16.362421527781407</v>
      </c>
      <c r="Y1061" s="109" t="str">
        <f ca="1">IF(R1061=0,"Đã thanh toán",IF(X1061="","",IF(X1061&lt;=0,"Chưa đến hạn thanh toán",IF(X1061&lt;=30,"Nợ quá hạn 30 ngày",IF(X1061&lt;=60,"Nợ quá hạn từ 30 ngày đến 60 ngày",IF(X1061&lt;=90,"Nợ quá hạn từ 60 ngày đến 90 ngày",IF(X1061&lt;=120,"Nợ quá hạn từ 90 ngày đến 120 ngày","Nợ quá hạn hơn 120 ngày có khả năng mất thanh toán")))))))</f>
        <v>Nợ quá hạn 30 ngày</v>
      </c>
      <c r="Z1061" s="254">
        <f>Table1[[#This Row],[Hạn thanh toán]]</f>
        <v>45985</v>
      </c>
      <c r="AA1061" s="254">
        <f>Table1[[#This Row],[Ngày Thanh toán]]</f>
        <v>0</v>
      </c>
      <c r="AD1061" s="3" t="str">
        <f>IF(Table1[[#This Row],[Mã khách hàng]]="","",VLOOKUP($A1061,Ma_KH!$A:$Q,Ma_KH!O$1,0))</f>
        <v>TOMITA</v>
      </c>
      <c r="AE1061" s="3" t="str">
        <f>IF(Table1[[#This Row],[Mã khách hàng]]="","",VLOOKUP($A1061,Ma_KH!$A:$Q,Ma_KH!P$1,0))</f>
        <v>CÔNG TY CỔ PHẦN TRANG TRẠI TOMITA VIỆT NAM</v>
      </c>
      <c r="AF1061" s="58" t="str">
        <f>VLOOKUP(A1061,Ma_KH!A:Q,Ma_KH!J$1,0)</f>
        <v>Đỗ Minh Quang</v>
      </c>
    </row>
    <row r="1062" spans="1:32" s="58" customFormat="1" ht="16.5">
      <c r="A1062" s="45" t="s">
        <v>115</v>
      </c>
      <c r="B1062" s="179" t="s">
        <v>1843</v>
      </c>
      <c r="C1062" s="323">
        <v>45994</v>
      </c>
      <c r="D1062" s="324" t="s">
        <v>19293</v>
      </c>
      <c r="E1062" s="323">
        <v>45994</v>
      </c>
      <c r="F1062" s="324" t="s">
        <v>19296</v>
      </c>
      <c r="G1062" s="324" t="s">
        <v>19300</v>
      </c>
      <c r="H1062" s="330">
        <v>1592445</v>
      </c>
      <c r="I1062" s="330">
        <v>79622</v>
      </c>
      <c r="J1062" s="54">
        <f>(Table1[[#This Row],[Tiền hàng]]-Table1[[#This Row],[Tiền chiết khấu]])*8%</f>
        <v>121025.84</v>
      </c>
      <c r="K1062" s="54">
        <f>Table1[[#This Row],[Tiền hàng]]-Table1[[#This Row],[Tiền chiết khấu]]+Table1[[#This Row],[Tiền VAT]]</f>
        <v>1633848.84</v>
      </c>
      <c r="L1062" s="55" t="s">
        <v>24</v>
      </c>
      <c r="M1062" s="183"/>
      <c r="N1062" s="55"/>
      <c r="O1062" s="54">
        <f>IF(Table1[[#This Row],[Phân loại]]="Tồn đầu kỳ",Table1[[#This Row],[Tổng giá trị]],0)</f>
        <v>0</v>
      </c>
      <c r="P1062" s="55">
        <f>IF(Table1[[#This Row],[Số còn phải thu ĐK]]&lt;&gt;0,0,IF(Table1[[#This Row],[Phân loại]]="Bán hàng",Table1[[#This Row],[Tổng giá trị]],-Table1[[#This Row],[Tổng giá trị]]))</f>
        <v>1633848.84</v>
      </c>
      <c r="Q1062" s="108">
        <f>IF(M1062&lt;&gt;"",IF(O1062&lt;&gt;0,O1062,P1062),0)</f>
        <v>0</v>
      </c>
      <c r="R1062" s="55">
        <f>Table1[[#This Row],[Số còn phải thu ĐK]]+Table1[[#This Row],[Giá Trị HD sau CK]]-Table1[[#This Row],[Số tiền đã thu]]</f>
        <v>1633848.84</v>
      </c>
      <c r="S1062" s="56">
        <f>IF(Table1[[#This Row],[Ngày hóa đơn]]&lt;&gt;"",Table1[[#This Row],[Ngày hóa đơn]],Table1[[#This Row],[Ngày hạch toán]])</f>
        <v>45994</v>
      </c>
      <c r="T1062" s="55"/>
      <c r="U1062" s="56">
        <f>IF(Table1[[#This Row],[Ngày tính CN]]="","",S1062+T1062)</f>
        <v>45994</v>
      </c>
      <c r="V1062" s="57">
        <f ca="1">IF(Table1[[#This Row],[Hạn thanh toán]]="","",IF((U1062-NOW())&lt;0,0,(U1062-NOW())))</f>
        <v>0</v>
      </c>
      <c r="W1062" s="54"/>
      <c r="X1062" s="109">
        <f ca="1">IF(OR($U1062="",$R1062=0),"",IF((U$4-NOW())&lt;0,-($U1062-NOW()),0))</f>
        <v>7.3624215277814073</v>
      </c>
      <c r="Y1062" s="109" t="str">
        <f ca="1">IF(R1062=0,"Đã thanh toán",IF(X1062="","",IF(X1062&lt;=0,"Chưa đến hạn thanh toán",IF(X1062&lt;=30,"Nợ quá hạn 30 ngày",IF(X1062&lt;=60,"Nợ quá hạn từ 30 ngày đến 60 ngày",IF(X1062&lt;=90,"Nợ quá hạn từ 60 ngày đến 90 ngày",IF(X1062&lt;=120,"Nợ quá hạn từ 90 ngày đến 120 ngày","Nợ quá hạn hơn 120 ngày có khả năng mất thanh toán")))))))</f>
        <v>Nợ quá hạn 30 ngày</v>
      </c>
      <c r="Z1062" s="254">
        <f>Table1[[#This Row],[Hạn thanh toán]]</f>
        <v>45994</v>
      </c>
      <c r="AA1062" s="254">
        <f>Table1[[#This Row],[Ngày Thanh toán]]</f>
        <v>0</v>
      </c>
      <c r="AD1062" s="3" t="str">
        <f>IF(Table1[[#This Row],[Mã khách hàng]]="","",VLOOKUP($A1062,Ma_KH!$A:$Q,Ma_KH!O$1,0))</f>
        <v>TOMITA</v>
      </c>
      <c r="AE1062" s="3" t="str">
        <f>IF(Table1[[#This Row],[Mã khách hàng]]="","",VLOOKUP($A1062,Ma_KH!$A:$Q,Ma_KH!P$1,0))</f>
        <v>CÔNG TY CỔ PHẦN TRANG TRẠI TOMITA VIỆT NAM</v>
      </c>
      <c r="AF1062" s="58" t="str">
        <f>VLOOKUP(A1062,Ma_KH!A:Q,Ma_KH!J$1,0)</f>
        <v>Đỗ Minh Quang</v>
      </c>
    </row>
    <row r="1063" spans="1:32" s="139" customFormat="1" ht="16.5">
      <c r="A1063" s="184" t="s">
        <v>116</v>
      </c>
      <c r="B1063" s="173" t="s">
        <v>1856</v>
      </c>
      <c r="C1063" s="185"/>
      <c r="D1063" s="186" t="s">
        <v>4170</v>
      </c>
      <c r="E1063" s="187"/>
      <c r="F1063" s="188"/>
      <c r="G1063" s="186" t="s">
        <v>4171</v>
      </c>
      <c r="H1063" s="189"/>
      <c r="I1063" s="190">
        <f>IFERROR(ROUND((VLOOKUP(Table1[[#This Row],[Mã khách hàng]],Ty_Le!$A:$D,5,0)*5%),0),0)</f>
        <v>0</v>
      </c>
      <c r="J1063" s="131">
        <f>(Table1[[#This Row],[Tiền hàng]]-Table1[[#This Row],[Tiền chiết khấu]])*8%</f>
        <v>0</v>
      </c>
      <c r="K1063" s="191">
        <v>5598031</v>
      </c>
      <c r="L1063" s="132" t="s">
        <v>3643</v>
      </c>
      <c r="M1063" s="133">
        <v>45674</v>
      </c>
      <c r="N1063" s="134" t="s">
        <v>4180</v>
      </c>
      <c r="O1063" s="131">
        <f>IF(Table1[[#This Row],[Phân loại]]="Tồn đầu kỳ",Table1[[#This Row],[Tổng giá trị]],0)</f>
        <v>5598031</v>
      </c>
      <c r="P1063" s="132">
        <f>IF(Table1[[#This Row],[Số còn phải thu ĐK]]&lt;&gt;0,0,IF(Table1[[#This Row],[Phân loại]]="Bán hàng",Table1[[#This Row],[Tổng giá trị]],-Table1[[#This Row],[Tổng giá trị]]))</f>
        <v>0</v>
      </c>
      <c r="Q1063" s="18">
        <f t="shared" si="141"/>
        <v>5598031</v>
      </c>
      <c r="R1063" s="132">
        <f>Table1[[#This Row],[Số còn phải thu ĐK]]+Table1[[#This Row],[Giá Trị HD sau CK]]-Table1[[#This Row],[Số tiền đã thu]]</f>
        <v>0</v>
      </c>
      <c r="S1063" s="136">
        <f>IF(Table1[[#This Row],[Ngày hóa đơn]]&lt;&gt;"",Table1[[#This Row],[Ngày hóa đơn]],Table1[[#This Row],[Ngày hạch toán]])</f>
        <v>0</v>
      </c>
      <c r="T1063" s="132"/>
      <c r="U1063" s="136">
        <f>IF(Table1[[#This Row],[Ngày tính CN]]="","",S1063+T1063)</f>
        <v>0</v>
      </c>
      <c r="V1063" s="137">
        <f ca="1">IF(Table1[[#This Row],[Hạn thanh toán]]="","",IF((U1063-NOW())&lt;0,0,(U1063-NOW())))</f>
        <v>0</v>
      </c>
      <c r="W1063" s="131"/>
      <c r="X1063" s="65" t="str">
        <f t="shared" ca="1" si="145"/>
        <v/>
      </c>
      <c r="Y1063" s="138" t="str">
        <f>IF(R1063=0,"Đã thanh toán",IF(X1063="","",IF(X1063&lt;=0,"Chưa đến hạn thanh toán",IF(X1063&lt;=30,"Nợ quá hạn 30 ngày",IF(X1063&lt;=60,"Nợ quá hạn từ 30 ngày đến 60 ngày",IF(X1063&lt;=90,"Nợ quá hạn từ 60 ngày đến 90 ngày",IF(X1063&lt;=120,"Nợ quá hạn từ 90 ngày đến 120 ngày","Nợ quá hạn hơn 120 ngày có khả năng mất thanh toán")))))))</f>
        <v>Đã thanh toán</v>
      </c>
      <c r="Z1063" s="253">
        <f>Table1[[#This Row],[Hạn thanh toán]]</f>
        <v>0</v>
      </c>
      <c r="AA1063" s="253">
        <f>Table1[[#This Row],[Ngày Thanh toán]]</f>
        <v>45674</v>
      </c>
      <c r="AD1063" s="3" t="str">
        <f>IF(Table1[[#This Row],[Mã khách hàng]]="","",VLOOKUP($A1063,Ma_KH!$A:$Q,Ma_KH!O$1,0))</f>
        <v>TTMFARM</v>
      </c>
      <c r="AE1063" s="3" t="str">
        <f>IF(Table1[[#This Row],[Mã khách hàng]]="","",VLOOKUP($A1063,Ma_KH!$A:$Q,Ma_KH!P$1,0))</f>
        <v>CÔNG TY TNHH ĐẦU TƯ VÀ PHÁT TRIỂN TTM FARM</v>
      </c>
      <c r="AF1063" s="139" t="str">
        <f>VLOOKUP(A1063,Ma_KH!A:Q,Ma_KH!J$1,0)</f>
        <v>Trần Thị Huệ</v>
      </c>
    </row>
    <row r="1064" spans="1:32" ht="16.5">
      <c r="A1064" s="92" t="s">
        <v>116</v>
      </c>
      <c r="B1064" s="4" t="s">
        <v>1856</v>
      </c>
      <c r="C1064" s="94">
        <v>45659</v>
      </c>
      <c r="D1064" s="93" t="s">
        <v>1855</v>
      </c>
      <c r="E1064" s="75"/>
      <c r="F1064" s="81"/>
      <c r="G1064" s="92" t="s">
        <v>1856</v>
      </c>
      <c r="H1064" s="69">
        <v>1675597</v>
      </c>
      <c r="I1064" s="69">
        <v>0</v>
      </c>
      <c r="J1064" s="69">
        <f>(Table1[[#This Row],[Tiền hàng]]-Table1[[#This Row],[Tiền chiết khấu]])*8%</f>
        <v>134047.76</v>
      </c>
      <c r="K1064" s="69">
        <v>1809645</v>
      </c>
      <c r="L1064" s="8" t="s">
        <v>24</v>
      </c>
      <c r="M1064" s="41">
        <v>45707</v>
      </c>
      <c r="N1064" s="29" t="s">
        <v>4181</v>
      </c>
      <c r="O1064" s="69">
        <f>IF(Table1[[#This Row],[Phân loại]]="Tồn đầu kỳ",Table1[[#This Row],[Tổng giá trị]],0)</f>
        <v>0</v>
      </c>
      <c r="P1064" s="8">
        <f>IF(Table1[[#This Row],[Số còn phải thu ĐK]]&lt;&gt;0,0,IF(Table1[[#This Row],[Phân loại]]="Bán hàng",Table1[[#This Row],[Tổng giá trị]],-Table1[[#This Row],[Tổng giá trị]]))</f>
        <v>1809645</v>
      </c>
      <c r="Q1064" s="18">
        <f t="shared" si="141"/>
        <v>1809645</v>
      </c>
      <c r="R1064" s="8">
        <f>Table1[[#This Row],[Số còn phải thu ĐK]]+Table1[[#This Row],[Giá Trị HD sau CK]]-Table1[[#This Row],[Số tiền đã thu]]</f>
        <v>0</v>
      </c>
      <c r="S1064" s="7">
        <f>IF(Table1[[#This Row],[Ngày hóa đơn]]&lt;&gt;"",Table1[[#This Row],[Ngày hóa đơn]],Table1[[#This Row],[Ngày hạch toán]])</f>
        <v>45659</v>
      </c>
      <c r="T1064" s="8"/>
      <c r="U1064" s="7">
        <f>IF(Table1[[#This Row],[Ngày tính CN]]="","",S1064+T1064)</f>
        <v>45659</v>
      </c>
      <c r="V1064" s="71">
        <f ca="1">IF(Table1[[#This Row],[Hạn thanh toán]]="","",IF((U1064-NOW())&lt;0,0,(U1064-NOW())))</f>
        <v>0</v>
      </c>
      <c r="W1064" s="69"/>
      <c r="X1064" s="65" t="str">
        <f t="shared" ca="1" si="145"/>
        <v/>
      </c>
      <c r="Y1064" s="65" t="str">
        <f t="shared" si="142"/>
        <v>Đã thanh toán</v>
      </c>
      <c r="Z1064" s="250">
        <f>Table1[[#This Row],[Hạn thanh toán]]</f>
        <v>45659</v>
      </c>
      <c r="AA1064" s="250">
        <f>Table1[[#This Row],[Ngày Thanh toán]]</f>
        <v>45707</v>
      </c>
      <c r="AD1064" s="3" t="str">
        <f>IF(Table1[[#This Row],[Mã khách hàng]]="","",VLOOKUP($A1064,Ma_KH!$A:$Q,Ma_KH!O$1,0))</f>
        <v>TTMFARM</v>
      </c>
      <c r="AE1064" s="3" t="str">
        <f>IF(Table1[[#This Row],[Mã khách hàng]]="","",VLOOKUP($A1064,Ma_KH!$A:$Q,Ma_KH!P$1,0))</f>
        <v>CÔNG TY TNHH ĐẦU TƯ VÀ PHÁT TRIỂN TTM FARM</v>
      </c>
      <c r="AF1064" s="3" t="str">
        <f>VLOOKUP(A1064,Ma_KH!A:Q,Ma_KH!J$1,0)</f>
        <v>Trần Thị Huệ</v>
      </c>
    </row>
    <row r="1065" spans="1:32" ht="16.5">
      <c r="A1065" s="92" t="s">
        <v>116</v>
      </c>
      <c r="B1065" s="4" t="s">
        <v>1856</v>
      </c>
      <c r="C1065" s="94">
        <v>45660</v>
      </c>
      <c r="D1065" s="93" t="s">
        <v>1857</v>
      </c>
      <c r="E1065" s="75"/>
      <c r="F1065" s="81"/>
      <c r="G1065" s="92" t="s">
        <v>1856</v>
      </c>
      <c r="H1065" s="69">
        <v>728037</v>
      </c>
      <c r="I1065" s="69">
        <v>0</v>
      </c>
      <c r="J1065" s="69">
        <f>(Table1[[#This Row],[Tiền hàng]]-Table1[[#This Row],[Tiền chiết khấu]])*8%</f>
        <v>58242.96</v>
      </c>
      <c r="K1065" s="69">
        <v>786280</v>
      </c>
      <c r="L1065" s="8" t="s">
        <v>24</v>
      </c>
      <c r="M1065" s="41">
        <v>45707</v>
      </c>
      <c r="N1065" s="29" t="s">
        <v>4181</v>
      </c>
      <c r="O1065" s="69">
        <f>IF(Table1[[#This Row],[Phân loại]]="Tồn đầu kỳ",Table1[[#This Row],[Tổng giá trị]],0)</f>
        <v>0</v>
      </c>
      <c r="P1065" s="8">
        <f>IF(Table1[[#This Row],[Số còn phải thu ĐK]]&lt;&gt;0,0,IF(Table1[[#This Row],[Phân loại]]="Bán hàng",Table1[[#This Row],[Tổng giá trị]],-Table1[[#This Row],[Tổng giá trị]]))</f>
        <v>786280</v>
      </c>
      <c r="Q1065" s="70">
        <f t="shared" si="141"/>
        <v>786280</v>
      </c>
      <c r="R1065" s="8">
        <f>Table1[[#This Row],[Số còn phải thu ĐK]]+Table1[[#This Row],[Giá Trị HD sau CK]]-Table1[[#This Row],[Số tiền đã thu]]</f>
        <v>0</v>
      </c>
      <c r="S1065" s="7">
        <f>IF(Table1[[#This Row],[Ngày hóa đơn]]&lt;&gt;"",Table1[[#This Row],[Ngày hóa đơn]],Table1[[#This Row],[Ngày hạch toán]])</f>
        <v>45660</v>
      </c>
      <c r="T1065" s="8"/>
      <c r="U1065" s="7">
        <f>IF(Table1[[#This Row],[Ngày tính CN]]="","",S1065+T1065)</f>
        <v>45660</v>
      </c>
      <c r="V1065" s="71">
        <f ca="1">IF(Table1[[#This Row],[Hạn thanh toán]]="","",IF((U1065-NOW())&lt;0,0,(U1065-NOW())))</f>
        <v>0</v>
      </c>
      <c r="W1065" s="69"/>
      <c r="X1065" s="65" t="str">
        <f t="shared" ca="1" si="145"/>
        <v/>
      </c>
      <c r="Y1065" s="65" t="str">
        <f t="shared" si="142"/>
        <v>Đã thanh toán</v>
      </c>
      <c r="Z1065" s="250">
        <f>Table1[[#This Row],[Hạn thanh toán]]</f>
        <v>45660</v>
      </c>
      <c r="AA1065" s="250">
        <f>Table1[[#This Row],[Ngày Thanh toán]]</f>
        <v>45707</v>
      </c>
      <c r="AD1065" s="3" t="str">
        <f>IF(Table1[[#This Row],[Mã khách hàng]]="","",VLOOKUP($A1065,Ma_KH!$A:$Q,Ma_KH!O$1,0))</f>
        <v>TTMFARM</v>
      </c>
      <c r="AE1065" s="3" t="str">
        <f>IF(Table1[[#This Row],[Mã khách hàng]]="","",VLOOKUP($A1065,Ma_KH!$A:$Q,Ma_KH!P$1,0))</f>
        <v>CÔNG TY TNHH ĐẦU TƯ VÀ PHÁT TRIỂN TTM FARM</v>
      </c>
      <c r="AF1065" s="3" t="str">
        <f>VLOOKUP(A1065,Ma_KH!A:Q,Ma_KH!J$1,0)</f>
        <v>Trần Thị Huệ</v>
      </c>
    </row>
    <row r="1066" spans="1:32" ht="16.5">
      <c r="A1066" s="92" t="s">
        <v>116</v>
      </c>
      <c r="B1066" s="4" t="s">
        <v>1856</v>
      </c>
      <c r="C1066" s="94">
        <v>45660</v>
      </c>
      <c r="D1066" s="93" t="s">
        <v>1858</v>
      </c>
      <c r="E1066" s="75"/>
      <c r="F1066" s="81"/>
      <c r="G1066" s="92" t="s">
        <v>1856</v>
      </c>
      <c r="H1066" s="69">
        <v>817574</v>
      </c>
      <c r="I1066" s="69">
        <v>0</v>
      </c>
      <c r="J1066" s="69">
        <f>(Table1[[#This Row],[Tiền hàng]]-Table1[[#This Row],[Tiền chiết khấu]])*8%</f>
        <v>65405.919999999998</v>
      </c>
      <c r="K1066" s="69">
        <v>882980</v>
      </c>
      <c r="L1066" s="8" t="s">
        <v>24</v>
      </c>
      <c r="M1066" s="41">
        <v>45707</v>
      </c>
      <c r="N1066" s="29" t="s">
        <v>4181</v>
      </c>
      <c r="O1066" s="69">
        <f>IF(Table1[[#This Row],[Phân loại]]="Tồn đầu kỳ",Table1[[#This Row],[Tổng giá trị]],0)</f>
        <v>0</v>
      </c>
      <c r="P1066" s="8">
        <f>IF(Table1[[#This Row],[Số còn phải thu ĐK]]&lt;&gt;0,0,IF(Table1[[#This Row],[Phân loại]]="Bán hàng",Table1[[#This Row],[Tổng giá trị]],-Table1[[#This Row],[Tổng giá trị]]))</f>
        <v>882980</v>
      </c>
      <c r="Q1066" s="70">
        <f t="shared" si="141"/>
        <v>882980</v>
      </c>
      <c r="R1066" s="8">
        <f>Table1[[#This Row],[Số còn phải thu ĐK]]+Table1[[#This Row],[Giá Trị HD sau CK]]-Table1[[#This Row],[Số tiền đã thu]]</f>
        <v>0</v>
      </c>
      <c r="S1066" s="7">
        <f>IF(Table1[[#This Row],[Ngày hóa đơn]]&lt;&gt;"",Table1[[#This Row],[Ngày hóa đơn]],Table1[[#This Row],[Ngày hạch toán]])</f>
        <v>45660</v>
      </c>
      <c r="T1066" s="8"/>
      <c r="U1066" s="7">
        <f>IF(Table1[[#This Row],[Ngày tính CN]]="","",S1066+T1066)</f>
        <v>45660</v>
      </c>
      <c r="V1066" s="71">
        <f ca="1">IF(Table1[[#This Row],[Hạn thanh toán]]="","",IF((U1066-NOW())&lt;0,0,(U1066-NOW())))</f>
        <v>0</v>
      </c>
      <c r="W1066" s="69"/>
      <c r="X1066" s="65" t="str">
        <f t="shared" ca="1" si="145"/>
        <v/>
      </c>
      <c r="Y1066" s="65" t="str">
        <f t="shared" si="142"/>
        <v>Đã thanh toán</v>
      </c>
      <c r="Z1066" s="250">
        <f>Table1[[#This Row],[Hạn thanh toán]]</f>
        <v>45660</v>
      </c>
      <c r="AA1066" s="250">
        <f>Table1[[#This Row],[Ngày Thanh toán]]</f>
        <v>45707</v>
      </c>
      <c r="AD1066" s="3" t="str">
        <f>IF(Table1[[#This Row],[Mã khách hàng]]="","",VLOOKUP($A1066,Ma_KH!$A:$Q,Ma_KH!O$1,0))</f>
        <v>TTMFARM</v>
      </c>
      <c r="AE1066" s="3" t="str">
        <f>IF(Table1[[#This Row],[Mã khách hàng]]="","",VLOOKUP($A1066,Ma_KH!$A:$Q,Ma_KH!P$1,0))</f>
        <v>CÔNG TY TNHH ĐẦU TƯ VÀ PHÁT TRIỂN TTM FARM</v>
      </c>
      <c r="AF1066" s="3" t="str">
        <f>VLOOKUP(A1066,Ma_KH!A:Q,Ma_KH!J$1,0)</f>
        <v>Trần Thị Huệ</v>
      </c>
    </row>
    <row r="1067" spans="1:32" ht="16.5">
      <c r="A1067" s="92" t="s">
        <v>117</v>
      </c>
      <c r="B1067" s="4" t="s">
        <v>1856</v>
      </c>
      <c r="C1067" s="94">
        <v>45660</v>
      </c>
      <c r="D1067" s="93" t="s">
        <v>1859</v>
      </c>
      <c r="E1067" s="75"/>
      <c r="F1067" s="81"/>
      <c r="G1067" s="92" t="s">
        <v>1860</v>
      </c>
      <c r="H1067" s="69"/>
      <c r="I1067" s="69">
        <v>0</v>
      </c>
      <c r="J1067" s="69">
        <f>(Table1[[#This Row],[Tiền hàng]]-Table1[[#This Row],[Tiền chiết khấu]])*8%</f>
        <v>0</v>
      </c>
      <c r="K1067" s="69">
        <v>218116</v>
      </c>
      <c r="L1067" s="8" t="s">
        <v>17</v>
      </c>
      <c r="M1067" s="41">
        <v>45707</v>
      </c>
      <c r="N1067" s="29" t="s">
        <v>4181</v>
      </c>
      <c r="O1067" s="69">
        <f>IF(Table1[[#This Row],[Phân loại]]="Tồn đầu kỳ",Table1[[#This Row],[Tổng giá trị]],0)</f>
        <v>0</v>
      </c>
      <c r="P1067" s="8">
        <f>IF(Table1[[#This Row],[Số còn phải thu ĐK]]&lt;&gt;0,0,IF(Table1[[#This Row],[Phân loại]]="Bán hàng",Table1[[#This Row],[Tổng giá trị]],-Table1[[#This Row],[Tổng giá trị]]))</f>
        <v>-218116</v>
      </c>
      <c r="Q1067" s="70">
        <f t="shared" si="141"/>
        <v>-218116</v>
      </c>
      <c r="R1067" s="8">
        <f>Table1[[#This Row],[Số còn phải thu ĐK]]+Table1[[#This Row],[Giá Trị HD sau CK]]-Table1[[#This Row],[Số tiền đã thu]]</f>
        <v>0</v>
      </c>
      <c r="S1067" s="7">
        <f>IF(Table1[[#This Row],[Ngày hóa đơn]]&lt;&gt;"",Table1[[#This Row],[Ngày hóa đơn]],Table1[[#This Row],[Ngày hạch toán]])</f>
        <v>45660</v>
      </c>
      <c r="T1067" s="8"/>
      <c r="U1067" s="7">
        <f>IF(Table1[[#This Row],[Ngày tính CN]]="","",S1067+T1067)</f>
        <v>45660</v>
      </c>
      <c r="V1067" s="71">
        <f ca="1">IF(Table1[[#This Row],[Hạn thanh toán]]="","",IF((U1067-NOW())&lt;0,0,(U1067-NOW())))</f>
        <v>0</v>
      </c>
      <c r="W1067" s="69"/>
      <c r="X1067" s="65" t="str">
        <f t="shared" ca="1" si="145"/>
        <v/>
      </c>
      <c r="Y1067" s="65" t="str">
        <f t="shared" si="142"/>
        <v>Đã thanh toán</v>
      </c>
      <c r="Z1067" s="250">
        <f>Table1[[#This Row],[Hạn thanh toán]]</f>
        <v>45660</v>
      </c>
      <c r="AA1067" s="250">
        <f>Table1[[#This Row],[Ngày Thanh toán]]</f>
        <v>45707</v>
      </c>
      <c r="AD1067" s="3" t="str">
        <f>IF(Table1[[#This Row],[Mã khách hàng]]="","",VLOOKUP($A1067,Ma_KH!$A:$Q,Ma_KH!O$1,0))</f>
        <v>TTMFARM</v>
      </c>
      <c r="AE1067" s="3" t="str">
        <f>IF(Table1[[#This Row],[Mã khách hàng]]="","",VLOOKUP($A1067,Ma_KH!$A:$Q,Ma_KH!P$1,0))</f>
        <v>CÔNG TY TNHH ĐẦU TƯ VÀ PHÁT TRIỂN TTM FARM</v>
      </c>
      <c r="AF1067" s="3" t="str">
        <f>VLOOKUP(A1067,Ma_KH!A:Q,Ma_KH!J$1,0)</f>
        <v>Vũ Anh Tuấn</v>
      </c>
    </row>
    <row r="1068" spans="1:32" ht="16.5">
      <c r="A1068" s="92" t="s">
        <v>116</v>
      </c>
      <c r="B1068" s="4" t="s">
        <v>1856</v>
      </c>
      <c r="C1068" s="94">
        <v>45665</v>
      </c>
      <c r="D1068" s="93" t="s">
        <v>1861</v>
      </c>
      <c r="E1068" s="75"/>
      <c r="F1068" s="81"/>
      <c r="G1068" s="92" t="s">
        <v>1856</v>
      </c>
      <c r="H1068" s="69">
        <v>592955</v>
      </c>
      <c r="I1068" s="69">
        <v>0</v>
      </c>
      <c r="J1068" s="69">
        <f>(Table1[[#This Row],[Tiền hàng]]-Table1[[#This Row],[Tiền chiết khấu]])*8%</f>
        <v>47436.4</v>
      </c>
      <c r="K1068" s="69">
        <v>640391</v>
      </c>
      <c r="L1068" s="8" t="s">
        <v>24</v>
      </c>
      <c r="M1068" s="41">
        <v>45707</v>
      </c>
      <c r="N1068" s="29" t="s">
        <v>4181</v>
      </c>
      <c r="O1068" s="69">
        <f>IF(Table1[[#This Row],[Phân loại]]="Tồn đầu kỳ",Table1[[#This Row],[Tổng giá trị]],0)</f>
        <v>0</v>
      </c>
      <c r="P1068" s="8">
        <f>IF(Table1[[#This Row],[Số còn phải thu ĐK]]&lt;&gt;0,0,IF(Table1[[#This Row],[Phân loại]]="Bán hàng",Table1[[#This Row],[Tổng giá trị]],-Table1[[#This Row],[Tổng giá trị]]))</f>
        <v>640391</v>
      </c>
      <c r="Q1068" s="70">
        <f t="shared" ref="Q1068:Q1131" si="148">IF(M1068&lt;&gt;"",IF(O1068&lt;&gt;0,O1068,P1068),0)</f>
        <v>640391</v>
      </c>
      <c r="R1068" s="8">
        <f>Table1[[#This Row],[Số còn phải thu ĐK]]+Table1[[#This Row],[Giá Trị HD sau CK]]-Table1[[#This Row],[Số tiền đã thu]]</f>
        <v>0</v>
      </c>
      <c r="S1068" s="7">
        <f>IF(Table1[[#This Row],[Ngày hóa đơn]]&lt;&gt;"",Table1[[#This Row],[Ngày hóa đơn]],Table1[[#This Row],[Ngày hạch toán]])</f>
        <v>45665</v>
      </c>
      <c r="T1068" s="8"/>
      <c r="U1068" s="7">
        <f>IF(Table1[[#This Row],[Ngày tính CN]]="","",S1068+T1068)</f>
        <v>45665</v>
      </c>
      <c r="V1068" s="71">
        <f ca="1">IF(Table1[[#This Row],[Hạn thanh toán]]="","",IF((U1068-NOW())&lt;0,0,(U1068-NOW())))</f>
        <v>0</v>
      </c>
      <c r="W1068" s="69"/>
      <c r="X1068" s="65" t="str">
        <f t="shared" ca="1" si="145"/>
        <v/>
      </c>
      <c r="Y1068" s="65" t="str">
        <f t="shared" si="142"/>
        <v>Đã thanh toán</v>
      </c>
      <c r="Z1068" s="250">
        <f>Table1[[#This Row],[Hạn thanh toán]]</f>
        <v>45665</v>
      </c>
      <c r="AA1068" s="250">
        <f>Table1[[#This Row],[Ngày Thanh toán]]</f>
        <v>45707</v>
      </c>
      <c r="AD1068" s="3" t="str">
        <f>IF(Table1[[#This Row],[Mã khách hàng]]="","",VLOOKUP($A1068,Ma_KH!$A:$Q,Ma_KH!O$1,0))</f>
        <v>TTMFARM</v>
      </c>
      <c r="AE1068" s="3" t="str">
        <f>IF(Table1[[#This Row],[Mã khách hàng]]="","",VLOOKUP($A1068,Ma_KH!$A:$Q,Ma_KH!P$1,0))</f>
        <v>CÔNG TY TNHH ĐẦU TƯ VÀ PHÁT TRIỂN TTM FARM</v>
      </c>
      <c r="AF1068" s="3" t="str">
        <f>VLOOKUP(A1068,Ma_KH!A:Q,Ma_KH!J$1,0)</f>
        <v>Trần Thị Huệ</v>
      </c>
    </row>
    <row r="1069" spans="1:32" ht="16.5">
      <c r="A1069" s="92" t="s">
        <v>116</v>
      </c>
      <c r="B1069" s="4" t="s">
        <v>1856</v>
      </c>
      <c r="C1069" s="94">
        <v>45665</v>
      </c>
      <c r="D1069" s="93" t="s">
        <v>1862</v>
      </c>
      <c r="E1069" s="75"/>
      <c r="F1069" s="81"/>
      <c r="G1069" s="92" t="s">
        <v>1856</v>
      </c>
      <c r="H1069" s="69">
        <v>671802</v>
      </c>
      <c r="I1069" s="69">
        <v>0</v>
      </c>
      <c r="J1069" s="69">
        <f>(Table1[[#This Row],[Tiền hàng]]-Table1[[#This Row],[Tiền chiết khấu]])*8%</f>
        <v>53744.160000000003</v>
      </c>
      <c r="K1069" s="69">
        <v>725546</v>
      </c>
      <c r="L1069" s="8" t="s">
        <v>24</v>
      </c>
      <c r="M1069" s="41">
        <v>45707</v>
      </c>
      <c r="N1069" s="29" t="s">
        <v>4181</v>
      </c>
      <c r="O1069" s="69">
        <f>IF(Table1[[#This Row],[Phân loại]]="Tồn đầu kỳ",Table1[[#This Row],[Tổng giá trị]],0)</f>
        <v>0</v>
      </c>
      <c r="P1069" s="8">
        <f>IF(Table1[[#This Row],[Số còn phải thu ĐK]]&lt;&gt;0,0,IF(Table1[[#This Row],[Phân loại]]="Bán hàng",Table1[[#This Row],[Tổng giá trị]],-Table1[[#This Row],[Tổng giá trị]]))</f>
        <v>725546</v>
      </c>
      <c r="Q1069" s="70">
        <f t="shared" si="148"/>
        <v>725546</v>
      </c>
      <c r="R1069" s="8">
        <f>Table1[[#This Row],[Số còn phải thu ĐK]]+Table1[[#This Row],[Giá Trị HD sau CK]]-Table1[[#This Row],[Số tiền đã thu]]</f>
        <v>0</v>
      </c>
      <c r="S1069" s="7">
        <f>IF(Table1[[#This Row],[Ngày hóa đơn]]&lt;&gt;"",Table1[[#This Row],[Ngày hóa đơn]],Table1[[#This Row],[Ngày hạch toán]])</f>
        <v>45665</v>
      </c>
      <c r="T1069" s="8"/>
      <c r="U1069" s="7">
        <f>IF(Table1[[#This Row],[Ngày tính CN]]="","",S1069+T1069)</f>
        <v>45665</v>
      </c>
      <c r="V1069" s="71">
        <f ca="1">IF(Table1[[#This Row],[Hạn thanh toán]]="","",IF((U1069-NOW())&lt;0,0,(U1069-NOW())))</f>
        <v>0</v>
      </c>
      <c r="W1069" s="69"/>
      <c r="X1069" s="65" t="str">
        <f t="shared" ca="1" si="145"/>
        <v/>
      </c>
      <c r="Y1069" s="65" t="str">
        <f t="shared" si="142"/>
        <v>Đã thanh toán</v>
      </c>
      <c r="Z1069" s="250">
        <f>Table1[[#This Row],[Hạn thanh toán]]</f>
        <v>45665</v>
      </c>
      <c r="AA1069" s="250">
        <f>Table1[[#This Row],[Ngày Thanh toán]]</f>
        <v>45707</v>
      </c>
      <c r="AD1069" s="3" t="str">
        <f>IF(Table1[[#This Row],[Mã khách hàng]]="","",VLOOKUP($A1069,Ma_KH!$A:$Q,Ma_KH!O$1,0))</f>
        <v>TTMFARM</v>
      </c>
      <c r="AE1069" s="3" t="str">
        <f>IF(Table1[[#This Row],[Mã khách hàng]]="","",VLOOKUP($A1069,Ma_KH!$A:$Q,Ma_KH!P$1,0))</f>
        <v>CÔNG TY TNHH ĐẦU TƯ VÀ PHÁT TRIỂN TTM FARM</v>
      </c>
      <c r="AF1069" s="3" t="str">
        <f>VLOOKUP(A1069,Ma_KH!A:Q,Ma_KH!J$1,0)</f>
        <v>Trần Thị Huệ</v>
      </c>
    </row>
    <row r="1070" spans="1:32" ht="16.5">
      <c r="A1070" s="92" t="s">
        <v>116</v>
      </c>
      <c r="B1070" s="4" t="s">
        <v>1856</v>
      </c>
      <c r="C1070" s="94">
        <v>45666</v>
      </c>
      <c r="D1070" s="93" t="s">
        <v>1863</v>
      </c>
      <c r="E1070" s="75"/>
      <c r="F1070" s="81"/>
      <c r="G1070" s="92" t="s">
        <v>1856</v>
      </c>
      <c r="H1070" s="69">
        <v>688548</v>
      </c>
      <c r="I1070" s="69">
        <v>0</v>
      </c>
      <c r="J1070" s="69">
        <f>(Table1[[#This Row],[Tiền hàng]]-Table1[[#This Row],[Tiền chiết khấu]])*8%</f>
        <v>55083.840000000004</v>
      </c>
      <c r="K1070" s="69">
        <v>743632</v>
      </c>
      <c r="L1070" s="8" t="s">
        <v>24</v>
      </c>
      <c r="M1070" s="41">
        <v>45707</v>
      </c>
      <c r="N1070" s="29" t="s">
        <v>4181</v>
      </c>
      <c r="O1070" s="69">
        <f>IF(Table1[[#This Row],[Phân loại]]="Tồn đầu kỳ",Table1[[#This Row],[Tổng giá trị]],0)</f>
        <v>0</v>
      </c>
      <c r="P1070" s="8">
        <f>IF(Table1[[#This Row],[Số còn phải thu ĐK]]&lt;&gt;0,0,IF(Table1[[#This Row],[Phân loại]]="Bán hàng",Table1[[#This Row],[Tổng giá trị]],-Table1[[#This Row],[Tổng giá trị]]))</f>
        <v>743632</v>
      </c>
      <c r="Q1070" s="70">
        <f t="shared" si="148"/>
        <v>743632</v>
      </c>
      <c r="R1070" s="8">
        <f>Table1[[#This Row],[Số còn phải thu ĐK]]+Table1[[#This Row],[Giá Trị HD sau CK]]-Table1[[#This Row],[Số tiền đã thu]]</f>
        <v>0</v>
      </c>
      <c r="S1070" s="7">
        <f>IF(Table1[[#This Row],[Ngày hóa đơn]]&lt;&gt;"",Table1[[#This Row],[Ngày hóa đơn]],Table1[[#This Row],[Ngày hạch toán]])</f>
        <v>45666</v>
      </c>
      <c r="T1070" s="8"/>
      <c r="U1070" s="7">
        <f>IF(Table1[[#This Row],[Ngày tính CN]]="","",S1070+T1070)</f>
        <v>45666</v>
      </c>
      <c r="V1070" s="71">
        <f ca="1">IF(Table1[[#This Row],[Hạn thanh toán]]="","",IF((U1070-NOW())&lt;0,0,(U1070-NOW())))</f>
        <v>0</v>
      </c>
      <c r="W1070" s="69"/>
      <c r="X1070" s="65" t="str">
        <f t="shared" ca="1" si="145"/>
        <v/>
      </c>
      <c r="Y1070" s="65" t="str">
        <f t="shared" si="142"/>
        <v>Đã thanh toán</v>
      </c>
      <c r="Z1070" s="250">
        <f>Table1[[#This Row],[Hạn thanh toán]]</f>
        <v>45666</v>
      </c>
      <c r="AA1070" s="250">
        <f>Table1[[#This Row],[Ngày Thanh toán]]</f>
        <v>45707</v>
      </c>
      <c r="AD1070" s="3" t="str">
        <f>IF(Table1[[#This Row],[Mã khách hàng]]="","",VLOOKUP($A1070,Ma_KH!$A:$Q,Ma_KH!O$1,0))</f>
        <v>TTMFARM</v>
      </c>
      <c r="AE1070" s="3" t="str">
        <f>IF(Table1[[#This Row],[Mã khách hàng]]="","",VLOOKUP($A1070,Ma_KH!$A:$Q,Ma_KH!P$1,0))</f>
        <v>CÔNG TY TNHH ĐẦU TƯ VÀ PHÁT TRIỂN TTM FARM</v>
      </c>
      <c r="AF1070" s="3" t="str">
        <f>VLOOKUP(A1070,Ma_KH!A:Q,Ma_KH!J$1,0)</f>
        <v>Trần Thị Huệ</v>
      </c>
    </row>
    <row r="1071" spans="1:32" ht="16.5">
      <c r="A1071" s="92" t="s">
        <v>118</v>
      </c>
      <c r="B1071" s="4" t="s">
        <v>1856</v>
      </c>
      <c r="C1071" s="94">
        <v>45669</v>
      </c>
      <c r="D1071" s="93" t="s">
        <v>1864</v>
      </c>
      <c r="E1071" s="75"/>
      <c r="F1071" s="81"/>
      <c r="G1071" s="92" t="s">
        <v>1865</v>
      </c>
      <c r="H1071" s="69"/>
      <c r="I1071" s="69">
        <v>0</v>
      </c>
      <c r="J1071" s="69">
        <f>(Table1[[#This Row],[Tiền hàng]]-Table1[[#This Row],[Tiền chiết khấu]])*8%</f>
        <v>0</v>
      </c>
      <c r="K1071" s="69">
        <v>49680</v>
      </c>
      <c r="L1071" s="8" t="s">
        <v>17</v>
      </c>
      <c r="M1071" s="41">
        <v>45707</v>
      </c>
      <c r="N1071" s="29" t="s">
        <v>4181</v>
      </c>
      <c r="O1071" s="69">
        <f>IF(Table1[[#This Row],[Phân loại]]="Tồn đầu kỳ",Table1[[#This Row],[Tổng giá trị]],0)</f>
        <v>0</v>
      </c>
      <c r="P1071" s="8">
        <f>IF(Table1[[#This Row],[Số còn phải thu ĐK]]&lt;&gt;0,0,IF(Table1[[#This Row],[Phân loại]]="Bán hàng",Table1[[#This Row],[Tổng giá trị]],-Table1[[#This Row],[Tổng giá trị]]))</f>
        <v>-49680</v>
      </c>
      <c r="Q1071" s="70">
        <f t="shared" si="148"/>
        <v>-49680</v>
      </c>
      <c r="R1071" s="8">
        <f>Table1[[#This Row],[Số còn phải thu ĐK]]+Table1[[#This Row],[Giá Trị HD sau CK]]-Table1[[#This Row],[Số tiền đã thu]]</f>
        <v>0</v>
      </c>
      <c r="S1071" s="7">
        <f>IF(Table1[[#This Row],[Ngày hóa đơn]]&lt;&gt;"",Table1[[#This Row],[Ngày hóa đơn]],Table1[[#This Row],[Ngày hạch toán]])</f>
        <v>45669</v>
      </c>
      <c r="T1071" s="8"/>
      <c r="U1071" s="7">
        <f>IF(Table1[[#This Row],[Ngày tính CN]]="","",S1071+T1071)</f>
        <v>45669</v>
      </c>
      <c r="V1071" s="71">
        <f ca="1">IF(Table1[[#This Row],[Hạn thanh toán]]="","",IF((U1071-NOW())&lt;0,0,(U1071-NOW())))</f>
        <v>0</v>
      </c>
      <c r="W1071" s="69"/>
      <c r="X1071" s="65" t="str">
        <f t="shared" ca="1" si="145"/>
        <v/>
      </c>
      <c r="Y1071" s="65" t="str">
        <f t="shared" si="142"/>
        <v>Đã thanh toán</v>
      </c>
      <c r="Z1071" s="250">
        <f>Table1[[#This Row],[Hạn thanh toán]]</f>
        <v>45669</v>
      </c>
      <c r="AA1071" s="250">
        <f>Table1[[#This Row],[Ngày Thanh toán]]</f>
        <v>45707</v>
      </c>
      <c r="AD1071" s="3" t="str">
        <f>IF(Table1[[#This Row],[Mã khách hàng]]="","",VLOOKUP($A1071,Ma_KH!$A:$Q,Ma_KH!O$1,0))</f>
        <v>TTMFARM</v>
      </c>
      <c r="AE1071" s="3" t="str">
        <f>IF(Table1[[#This Row],[Mã khách hàng]]="","",VLOOKUP($A1071,Ma_KH!$A:$Q,Ma_KH!P$1,0))</f>
        <v>CÔNG TY TNHH ĐẦU TƯ VÀ PHÁT TRIỂN TTM FARM</v>
      </c>
      <c r="AF1071" s="3" t="str">
        <f>VLOOKUP(A1071,Ma_KH!A:Q,Ma_KH!J$1,0)</f>
        <v>Vũ Anh Tuấn</v>
      </c>
    </row>
    <row r="1072" spans="1:32" ht="16.5">
      <c r="A1072" s="92" t="s">
        <v>116</v>
      </c>
      <c r="B1072" s="4" t="s">
        <v>1856</v>
      </c>
      <c r="C1072" s="94">
        <v>45672</v>
      </c>
      <c r="D1072" s="93" t="s">
        <v>1866</v>
      </c>
      <c r="E1072" s="75"/>
      <c r="F1072" s="81"/>
      <c r="G1072" s="92" t="s">
        <v>1856</v>
      </c>
      <c r="H1072" s="69">
        <v>450416</v>
      </c>
      <c r="I1072" s="69">
        <v>0</v>
      </c>
      <c r="J1072" s="69">
        <f>(Table1[[#This Row],[Tiền hàng]]-Table1[[#This Row],[Tiền chiết khấu]])*8%</f>
        <v>36033.279999999999</v>
      </c>
      <c r="K1072" s="69">
        <v>486449</v>
      </c>
      <c r="L1072" s="8" t="s">
        <v>24</v>
      </c>
      <c r="M1072" s="41">
        <v>45707</v>
      </c>
      <c r="N1072" s="29" t="s">
        <v>4181</v>
      </c>
      <c r="O1072" s="69">
        <f>IF(Table1[[#This Row],[Phân loại]]="Tồn đầu kỳ",Table1[[#This Row],[Tổng giá trị]],0)</f>
        <v>0</v>
      </c>
      <c r="P1072" s="8">
        <f>IF(Table1[[#This Row],[Số còn phải thu ĐK]]&lt;&gt;0,0,IF(Table1[[#This Row],[Phân loại]]="Bán hàng",Table1[[#This Row],[Tổng giá trị]],-Table1[[#This Row],[Tổng giá trị]]))</f>
        <v>486449</v>
      </c>
      <c r="Q1072" s="70">
        <f t="shared" si="148"/>
        <v>486449</v>
      </c>
      <c r="R1072" s="8">
        <f>Table1[[#This Row],[Số còn phải thu ĐK]]+Table1[[#This Row],[Giá Trị HD sau CK]]-Table1[[#This Row],[Số tiền đã thu]]</f>
        <v>0</v>
      </c>
      <c r="S1072" s="7">
        <f>IF(Table1[[#This Row],[Ngày hóa đơn]]&lt;&gt;"",Table1[[#This Row],[Ngày hóa đơn]],Table1[[#This Row],[Ngày hạch toán]])</f>
        <v>45672</v>
      </c>
      <c r="T1072" s="8"/>
      <c r="U1072" s="7">
        <f>IF(Table1[[#This Row],[Ngày tính CN]]="","",S1072+T1072)</f>
        <v>45672</v>
      </c>
      <c r="V1072" s="71">
        <f ca="1">IF(Table1[[#This Row],[Hạn thanh toán]]="","",IF((U1072-NOW())&lt;0,0,(U1072-NOW())))</f>
        <v>0</v>
      </c>
      <c r="W1072" s="69"/>
      <c r="X1072" s="65" t="str">
        <f t="shared" ca="1" si="145"/>
        <v/>
      </c>
      <c r="Y1072" s="65" t="str">
        <f t="shared" si="142"/>
        <v>Đã thanh toán</v>
      </c>
      <c r="Z1072" s="250">
        <f>Table1[[#This Row],[Hạn thanh toán]]</f>
        <v>45672</v>
      </c>
      <c r="AA1072" s="250">
        <f>Table1[[#This Row],[Ngày Thanh toán]]</f>
        <v>45707</v>
      </c>
      <c r="AD1072" s="3" t="str">
        <f>IF(Table1[[#This Row],[Mã khách hàng]]="","",VLOOKUP($A1072,Ma_KH!$A:$Q,Ma_KH!O$1,0))</f>
        <v>TTMFARM</v>
      </c>
      <c r="AE1072" s="3" t="str">
        <f>IF(Table1[[#This Row],[Mã khách hàng]]="","",VLOOKUP($A1072,Ma_KH!$A:$Q,Ma_KH!P$1,0))</f>
        <v>CÔNG TY TNHH ĐẦU TƯ VÀ PHÁT TRIỂN TTM FARM</v>
      </c>
      <c r="AF1072" s="3" t="str">
        <f>VLOOKUP(A1072,Ma_KH!A:Q,Ma_KH!J$1,0)</f>
        <v>Trần Thị Huệ</v>
      </c>
    </row>
    <row r="1073" spans="1:32" ht="16.5">
      <c r="A1073" s="92" t="s">
        <v>116</v>
      </c>
      <c r="B1073" s="4" t="s">
        <v>1856</v>
      </c>
      <c r="C1073" s="94">
        <v>45674</v>
      </c>
      <c r="D1073" s="93" t="s">
        <v>1867</v>
      </c>
      <c r="E1073" s="75"/>
      <c r="F1073" s="81"/>
      <c r="G1073" s="92" t="s">
        <v>1856</v>
      </c>
      <c r="H1073" s="69">
        <v>720891</v>
      </c>
      <c r="I1073" s="69">
        <v>0</v>
      </c>
      <c r="J1073" s="69">
        <f>(Table1[[#This Row],[Tiền hàng]]-Table1[[#This Row],[Tiền chiết khấu]])*8%</f>
        <v>57671.28</v>
      </c>
      <c r="K1073" s="69">
        <v>778562</v>
      </c>
      <c r="L1073" s="8" t="s">
        <v>24</v>
      </c>
      <c r="M1073" s="41">
        <v>45707</v>
      </c>
      <c r="N1073" s="29" t="s">
        <v>4181</v>
      </c>
      <c r="O1073" s="69">
        <f>IF(Table1[[#This Row],[Phân loại]]="Tồn đầu kỳ",Table1[[#This Row],[Tổng giá trị]],0)</f>
        <v>0</v>
      </c>
      <c r="P1073" s="8">
        <f>IF(Table1[[#This Row],[Số còn phải thu ĐK]]&lt;&gt;0,0,IF(Table1[[#This Row],[Phân loại]]="Bán hàng",Table1[[#This Row],[Tổng giá trị]],-Table1[[#This Row],[Tổng giá trị]]))</f>
        <v>778562</v>
      </c>
      <c r="Q1073" s="70">
        <f t="shared" si="148"/>
        <v>778562</v>
      </c>
      <c r="R1073" s="8">
        <f>Table1[[#This Row],[Số còn phải thu ĐK]]+Table1[[#This Row],[Giá Trị HD sau CK]]-Table1[[#This Row],[Số tiền đã thu]]</f>
        <v>0</v>
      </c>
      <c r="S1073" s="7">
        <f>IF(Table1[[#This Row],[Ngày hóa đơn]]&lt;&gt;"",Table1[[#This Row],[Ngày hóa đơn]],Table1[[#This Row],[Ngày hạch toán]])</f>
        <v>45674</v>
      </c>
      <c r="T1073" s="8"/>
      <c r="U1073" s="7">
        <f>IF(Table1[[#This Row],[Ngày tính CN]]="","",S1073+T1073)</f>
        <v>45674</v>
      </c>
      <c r="V1073" s="71">
        <f ca="1">IF(Table1[[#This Row],[Hạn thanh toán]]="","",IF((U1073-NOW())&lt;0,0,(U1073-NOW())))</f>
        <v>0</v>
      </c>
      <c r="W1073" s="69"/>
      <c r="X1073" s="65" t="str">
        <f t="shared" ca="1" si="145"/>
        <v/>
      </c>
      <c r="Y1073" s="65" t="str">
        <f t="shared" si="142"/>
        <v>Đã thanh toán</v>
      </c>
      <c r="Z1073" s="250">
        <f>Table1[[#This Row],[Hạn thanh toán]]</f>
        <v>45674</v>
      </c>
      <c r="AA1073" s="250">
        <f>Table1[[#This Row],[Ngày Thanh toán]]</f>
        <v>45707</v>
      </c>
      <c r="AD1073" s="3" t="str">
        <f>IF(Table1[[#This Row],[Mã khách hàng]]="","",VLOOKUP($A1073,Ma_KH!$A:$Q,Ma_KH!O$1,0))</f>
        <v>TTMFARM</v>
      </c>
      <c r="AE1073" s="3" t="str">
        <f>IF(Table1[[#This Row],[Mã khách hàng]]="","",VLOOKUP($A1073,Ma_KH!$A:$Q,Ma_KH!P$1,0))</f>
        <v>CÔNG TY TNHH ĐẦU TƯ VÀ PHÁT TRIỂN TTM FARM</v>
      </c>
      <c r="AF1073" s="3" t="str">
        <f>VLOOKUP(A1073,Ma_KH!A:Q,Ma_KH!J$1,0)</f>
        <v>Trần Thị Huệ</v>
      </c>
    </row>
    <row r="1074" spans="1:32" ht="16.5">
      <c r="A1074" s="92" t="s">
        <v>116</v>
      </c>
      <c r="B1074" s="4" t="s">
        <v>1856</v>
      </c>
      <c r="C1074" s="94">
        <v>45674</v>
      </c>
      <c r="D1074" s="93" t="s">
        <v>1868</v>
      </c>
      <c r="E1074" s="75"/>
      <c r="F1074" s="81"/>
      <c r="G1074" s="92" t="s">
        <v>1856</v>
      </c>
      <c r="H1074" s="69">
        <v>618934</v>
      </c>
      <c r="I1074" s="69">
        <v>0</v>
      </c>
      <c r="J1074" s="69">
        <f>(Table1[[#This Row],[Tiền hàng]]-Table1[[#This Row],[Tiền chiết khấu]])*8%</f>
        <v>49514.720000000001</v>
      </c>
      <c r="K1074" s="69">
        <v>668449</v>
      </c>
      <c r="L1074" s="8" t="s">
        <v>24</v>
      </c>
      <c r="M1074" s="41">
        <v>45707</v>
      </c>
      <c r="N1074" s="29" t="s">
        <v>4181</v>
      </c>
      <c r="O1074" s="69">
        <f>IF(Table1[[#This Row],[Phân loại]]="Tồn đầu kỳ",Table1[[#This Row],[Tổng giá trị]],0)</f>
        <v>0</v>
      </c>
      <c r="P1074" s="8">
        <f>IF(Table1[[#This Row],[Số còn phải thu ĐK]]&lt;&gt;0,0,IF(Table1[[#This Row],[Phân loại]]="Bán hàng",Table1[[#This Row],[Tổng giá trị]],-Table1[[#This Row],[Tổng giá trị]]))</f>
        <v>668449</v>
      </c>
      <c r="Q1074" s="70">
        <f t="shared" si="148"/>
        <v>668449</v>
      </c>
      <c r="R1074" s="8">
        <f>Table1[[#This Row],[Số còn phải thu ĐK]]+Table1[[#This Row],[Giá Trị HD sau CK]]-Table1[[#This Row],[Số tiền đã thu]]</f>
        <v>0</v>
      </c>
      <c r="S1074" s="7">
        <f>IF(Table1[[#This Row],[Ngày hóa đơn]]&lt;&gt;"",Table1[[#This Row],[Ngày hóa đơn]],Table1[[#This Row],[Ngày hạch toán]])</f>
        <v>45674</v>
      </c>
      <c r="T1074" s="8"/>
      <c r="U1074" s="7">
        <f>IF(Table1[[#This Row],[Ngày tính CN]]="","",S1074+T1074)</f>
        <v>45674</v>
      </c>
      <c r="V1074" s="71">
        <f ca="1">IF(Table1[[#This Row],[Hạn thanh toán]]="","",IF((U1074-NOW())&lt;0,0,(U1074-NOW())))</f>
        <v>0</v>
      </c>
      <c r="W1074" s="69"/>
      <c r="X1074" s="65" t="str">
        <f t="shared" ca="1" si="145"/>
        <v/>
      </c>
      <c r="Y1074" s="65" t="str">
        <f t="shared" si="142"/>
        <v>Đã thanh toán</v>
      </c>
      <c r="Z1074" s="250">
        <f>Table1[[#This Row],[Hạn thanh toán]]</f>
        <v>45674</v>
      </c>
      <c r="AA1074" s="250">
        <f>Table1[[#This Row],[Ngày Thanh toán]]</f>
        <v>45707</v>
      </c>
      <c r="AD1074" s="3" t="str">
        <f>IF(Table1[[#This Row],[Mã khách hàng]]="","",VLOOKUP($A1074,Ma_KH!$A:$Q,Ma_KH!O$1,0))</f>
        <v>TTMFARM</v>
      </c>
      <c r="AE1074" s="3" t="str">
        <f>IF(Table1[[#This Row],[Mã khách hàng]]="","",VLOOKUP($A1074,Ma_KH!$A:$Q,Ma_KH!P$1,0))</f>
        <v>CÔNG TY TNHH ĐẦU TƯ VÀ PHÁT TRIỂN TTM FARM</v>
      </c>
      <c r="AF1074" s="3" t="str">
        <f>VLOOKUP(A1074,Ma_KH!A:Q,Ma_KH!J$1,0)</f>
        <v>Trần Thị Huệ</v>
      </c>
    </row>
    <row r="1075" spans="1:32" ht="16.5">
      <c r="A1075" s="92" t="s">
        <v>116</v>
      </c>
      <c r="B1075" s="4" t="s">
        <v>1856</v>
      </c>
      <c r="C1075" s="94">
        <v>45674</v>
      </c>
      <c r="D1075" s="93" t="s">
        <v>1869</v>
      </c>
      <c r="E1075" s="75"/>
      <c r="F1075" s="81"/>
      <c r="G1075" s="92" t="s">
        <v>1856</v>
      </c>
      <c r="H1075" s="69">
        <v>1031718</v>
      </c>
      <c r="I1075" s="69">
        <v>0</v>
      </c>
      <c r="J1075" s="69">
        <f>(Table1[[#This Row],[Tiền hàng]]-Table1[[#This Row],[Tiền chiết khấu]])*8%</f>
        <v>82537.440000000002</v>
      </c>
      <c r="K1075" s="69">
        <v>1114255</v>
      </c>
      <c r="L1075" s="8" t="s">
        <v>24</v>
      </c>
      <c r="M1075" s="41">
        <v>45707</v>
      </c>
      <c r="N1075" s="29" t="s">
        <v>4181</v>
      </c>
      <c r="O1075" s="69">
        <f>IF(Table1[[#This Row],[Phân loại]]="Tồn đầu kỳ",Table1[[#This Row],[Tổng giá trị]],0)</f>
        <v>0</v>
      </c>
      <c r="P1075" s="8">
        <f>IF(Table1[[#This Row],[Số còn phải thu ĐK]]&lt;&gt;0,0,IF(Table1[[#This Row],[Phân loại]]="Bán hàng",Table1[[#This Row],[Tổng giá trị]],-Table1[[#This Row],[Tổng giá trị]]))</f>
        <v>1114255</v>
      </c>
      <c r="Q1075" s="70">
        <f t="shared" si="148"/>
        <v>1114255</v>
      </c>
      <c r="R1075" s="8">
        <f>Table1[[#This Row],[Số còn phải thu ĐK]]+Table1[[#This Row],[Giá Trị HD sau CK]]-Table1[[#This Row],[Số tiền đã thu]]</f>
        <v>0</v>
      </c>
      <c r="S1075" s="7">
        <f>IF(Table1[[#This Row],[Ngày hóa đơn]]&lt;&gt;"",Table1[[#This Row],[Ngày hóa đơn]],Table1[[#This Row],[Ngày hạch toán]])</f>
        <v>45674</v>
      </c>
      <c r="T1075" s="8"/>
      <c r="U1075" s="7">
        <f>IF(Table1[[#This Row],[Ngày tính CN]]="","",S1075+T1075)</f>
        <v>45674</v>
      </c>
      <c r="V1075" s="71">
        <f ca="1">IF(Table1[[#This Row],[Hạn thanh toán]]="","",IF((U1075-NOW())&lt;0,0,(U1075-NOW())))</f>
        <v>0</v>
      </c>
      <c r="W1075" s="69"/>
      <c r="X1075" s="65" t="str">
        <f t="shared" ca="1" si="145"/>
        <v/>
      </c>
      <c r="Y1075" s="65" t="str">
        <f t="shared" si="142"/>
        <v>Đã thanh toán</v>
      </c>
      <c r="Z1075" s="250">
        <f>Table1[[#This Row],[Hạn thanh toán]]</f>
        <v>45674</v>
      </c>
      <c r="AA1075" s="250">
        <f>Table1[[#This Row],[Ngày Thanh toán]]</f>
        <v>45707</v>
      </c>
      <c r="AD1075" s="3" t="str">
        <f>IF(Table1[[#This Row],[Mã khách hàng]]="","",VLOOKUP($A1075,Ma_KH!$A:$Q,Ma_KH!O$1,0))</f>
        <v>TTMFARM</v>
      </c>
      <c r="AE1075" s="3" t="str">
        <f>IF(Table1[[#This Row],[Mã khách hàng]]="","",VLOOKUP($A1075,Ma_KH!$A:$Q,Ma_KH!P$1,0))</f>
        <v>CÔNG TY TNHH ĐẦU TƯ VÀ PHÁT TRIỂN TTM FARM</v>
      </c>
      <c r="AF1075" s="3" t="str">
        <f>VLOOKUP(A1075,Ma_KH!A:Q,Ma_KH!J$1,0)</f>
        <v>Trần Thị Huệ</v>
      </c>
    </row>
    <row r="1076" spans="1:32" ht="16.5">
      <c r="A1076" s="92" t="s">
        <v>116</v>
      </c>
      <c r="B1076" s="4" t="s">
        <v>1856</v>
      </c>
      <c r="C1076" s="94">
        <v>45674</v>
      </c>
      <c r="D1076" s="93" t="s">
        <v>1870</v>
      </c>
      <c r="E1076" s="75"/>
      <c r="F1076" s="81"/>
      <c r="G1076" s="92" t="s">
        <v>1856</v>
      </c>
      <c r="H1076" s="69">
        <v>578709</v>
      </c>
      <c r="I1076" s="69">
        <v>0</v>
      </c>
      <c r="J1076" s="69">
        <f>(Table1[[#This Row],[Tiền hàng]]-Table1[[#This Row],[Tiền chiết khấu]])*8%</f>
        <v>46296.72</v>
      </c>
      <c r="K1076" s="69">
        <v>625006</v>
      </c>
      <c r="L1076" s="8" t="s">
        <v>24</v>
      </c>
      <c r="M1076" s="41">
        <v>45707</v>
      </c>
      <c r="N1076" s="29" t="s">
        <v>4181</v>
      </c>
      <c r="O1076" s="69">
        <f>IF(Table1[[#This Row],[Phân loại]]="Tồn đầu kỳ",Table1[[#This Row],[Tổng giá trị]],0)</f>
        <v>0</v>
      </c>
      <c r="P1076" s="8">
        <f>IF(Table1[[#This Row],[Số còn phải thu ĐK]]&lt;&gt;0,0,IF(Table1[[#This Row],[Phân loại]]="Bán hàng",Table1[[#This Row],[Tổng giá trị]],-Table1[[#This Row],[Tổng giá trị]]))</f>
        <v>625006</v>
      </c>
      <c r="Q1076" s="70">
        <f t="shared" si="148"/>
        <v>625006</v>
      </c>
      <c r="R1076" s="8">
        <f>Table1[[#This Row],[Số còn phải thu ĐK]]+Table1[[#This Row],[Giá Trị HD sau CK]]-Table1[[#This Row],[Số tiền đã thu]]</f>
        <v>0</v>
      </c>
      <c r="S1076" s="7">
        <f>IF(Table1[[#This Row],[Ngày hóa đơn]]&lt;&gt;"",Table1[[#This Row],[Ngày hóa đơn]],Table1[[#This Row],[Ngày hạch toán]])</f>
        <v>45674</v>
      </c>
      <c r="T1076" s="8"/>
      <c r="U1076" s="7">
        <f>IF(Table1[[#This Row],[Ngày tính CN]]="","",S1076+T1076)</f>
        <v>45674</v>
      </c>
      <c r="V1076" s="71">
        <f ca="1">IF(Table1[[#This Row],[Hạn thanh toán]]="","",IF((U1076-NOW())&lt;0,0,(U1076-NOW())))</f>
        <v>0</v>
      </c>
      <c r="W1076" s="69"/>
      <c r="X1076" s="65" t="str">
        <f t="shared" ca="1" si="145"/>
        <v/>
      </c>
      <c r="Y1076" s="65" t="str">
        <f t="shared" si="142"/>
        <v>Đã thanh toán</v>
      </c>
      <c r="Z1076" s="250">
        <f>Table1[[#This Row],[Hạn thanh toán]]</f>
        <v>45674</v>
      </c>
      <c r="AA1076" s="250">
        <f>Table1[[#This Row],[Ngày Thanh toán]]</f>
        <v>45707</v>
      </c>
      <c r="AD1076" s="3" t="str">
        <f>IF(Table1[[#This Row],[Mã khách hàng]]="","",VLOOKUP($A1076,Ma_KH!$A:$Q,Ma_KH!O$1,0))</f>
        <v>TTMFARM</v>
      </c>
      <c r="AE1076" s="3" t="str">
        <f>IF(Table1[[#This Row],[Mã khách hàng]]="","",VLOOKUP($A1076,Ma_KH!$A:$Q,Ma_KH!P$1,0))</f>
        <v>CÔNG TY TNHH ĐẦU TƯ VÀ PHÁT TRIỂN TTM FARM</v>
      </c>
      <c r="AF1076" s="3" t="str">
        <f>VLOOKUP(A1076,Ma_KH!A:Q,Ma_KH!J$1,0)</f>
        <v>Trần Thị Huệ</v>
      </c>
    </row>
    <row r="1077" spans="1:32" ht="16.5">
      <c r="A1077" s="92" t="s">
        <v>116</v>
      </c>
      <c r="B1077" s="4" t="s">
        <v>1856</v>
      </c>
      <c r="C1077" s="94">
        <v>45677</v>
      </c>
      <c r="D1077" s="93" t="s">
        <v>1871</v>
      </c>
      <c r="E1077" s="75"/>
      <c r="F1077" s="81"/>
      <c r="G1077" s="92" t="s">
        <v>1856</v>
      </c>
      <c r="H1077" s="69">
        <v>837234</v>
      </c>
      <c r="I1077" s="69">
        <v>0</v>
      </c>
      <c r="J1077" s="69">
        <f>(Table1[[#This Row],[Tiền hàng]]-Table1[[#This Row],[Tiền chiết khấu]])*8%</f>
        <v>66978.720000000001</v>
      </c>
      <c r="K1077" s="69">
        <v>904213</v>
      </c>
      <c r="L1077" s="8" t="s">
        <v>24</v>
      </c>
      <c r="M1077" s="41">
        <v>45707</v>
      </c>
      <c r="N1077" s="29" t="s">
        <v>4181</v>
      </c>
      <c r="O1077" s="69">
        <f>IF(Table1[[#This Row],[Phân loại]]="Tồn đầu kỳ",Table1[[#This Row],[Tổng giá trị]],0)</f>
        <v>0</v>
      </c>
      <c r="P1077" s="8">
        <f>IF(Table1[[#This Row],[Số còn phải thu ĐK]]&lt;&gt;0,0,IF(Table1[[#This Row],[Phân loại]]="Bán hàng",Table1[[#This Row],[Tổng giá trị]],-Table1[[#This Row],[Tổng giá trị]]))</f>
        <v>904213</v>
      </c>
      <c r="Q1077" s="70">
        <f t="shared" si="148"/>
        <v>904213</v>
      </c>
      <c r="R1077" s="8">
        <f>Table1[[#This Row],[Số còn phải thu ĐK]]+Table1[[#This Row],[Giá Trị HD sau CK]]-Table1[[#This Row],[Số tiền đã thu]]</f>
        <v>0</v>
      </c>
      <c r="S1077" s="7">
        <f>IF(Table1[[#This Row],[Ngày hóa đơn]]&lt;&gt;"",Table1[[#This Row],[Ngày hóa đơn]],Table1[[#This Row],[Ngày hạch toán]])</f>
        <v>45677</v>
      </c>
      <c r="T1077" s="8"/>
      <c r="U1077" s="7">
        <f>IF(Table1[[#This Row],[Ngày tính CN]]="","",S1077+T1077)</f>
        <v>45677</v>
      </c>
      <c r="V1077" s="71">
        <f ca="1">IF(Table1[[#This Row],[Hạn thanh toán]]="","",IF((U1077-NOW())&lt;0,0,(U1077-NOW())))</f>
        <v>0</v>
      </c>
      <c r="W1077" s="69"/>
      <c r="X1077" s="65" t="str">
        <f t="shared" ca="1" si="145"/>
        <v/>
      </c>
      <c r="Y1077" s="65" t="str">
        <f t="shared" si="142"/>
        <v>Đã thanh toán</v>
      </c>
      <c r="Z1077" s="250">
        <f>Table1[[#This Row],[Hạn thanh toán]]</f>
        <v>45677</v>
      </c>
      <c r="AA1077" s="250">
        <f>Table1[[#This Row],[Ngày Thanh toán]]</f>
        <v>45707</v>
      </c>
      <c r="AD1077" s="3" t="str">
        <f>IF(Table1[[#This Row],[Mã khách hàng]]="","",VLOOKUP($A1077,Ma_KH!$A:$Q,Ma_KH!O$1,0))</f>
        <v>TTMFARM</v>
      </c>
      <c r="AE1077" s="3" t="str">
        <f>IF(Table1[[#This Row],[Mã khách hàng]]="","",VLOOKUP($A1077,Ma_KH!$A:$Q,Ma_KH!P$1,0))</f>
        <v>CÔNG TY TNHH ĐẦU TƯ VÀ PHÁT TRIỂN TTM FARM</v>
      </c>
      <c r="AF1077" s="3" t="str">
        <f>VLOOKUP(A1077,Ma_KH!A:Q,Ma_KH!J$1,0)</f>
        <v>Trần Thị Huệ</v>
      </c>
    </row>
    <row r="1078" spans="1:32" ht="16.5">
      <c r="A1078" s="92" t="s">
        <v>116</v>
      </c>
      <c r="B1078" s="4" t="s">
        <v>1856</v>
      </c>
      <c r="C1078" s="94">
        <v>45677</v>
      </c>
      <c r="D1078" s="93" t="s">
        <v>1872</v>
      </c>
      <c r="E1078" s="75"/>
      <c r="F1078" s="81"/>
      <c r="G1078" s="92" t="s">
        <v>1856</v>
      </c>
      <c r="H1078" s="69">
        <v>810300</v>
      </c>
      <c r="I1078" s="69">
        <v>0</v>
      </c>
      <c r="J1078" s="69">
        <f>(Table1[[#This Row],[Tiền hàng]]-Table1[[#This Row],[Tiền chiết khấu]])*8%</f>
        <v>64824</v>
      </c>
      <c r="K1078" s="69">
        <v>875124</v>
      </c>
      <c r="L1078" s="8" t="s">
        <v>24</v>
      </c>
      <c r="M1078" s="41">
        <v>45707</v>
      </c>
      <c r="N1078" s="29" t="s">
        <v>4181</v>
      </c>
      <c r="O1078" s="69">
        <f>IF(Table1[[#This Row],[Phân loại]]="Tồn đầu kỳ",Table1[[#This Row],[Tổng giá trị]],0)</f>
        <v>0</v>
      </c>
      <c r="P1078" s="8">
        <f>IF(Table1[[#This Row],[Số còn phải thu ĐK]]&lt;&gt;0,0,IF(Table1[[#This Row],[Phân loại]]="Bán hàng",Table1[[#This Row],[Tổng giá trị]],-Table1[[#This Row],[Tổng giá trị]]))</f>
        <v>875124</v>
      </c>
      <c r="Q1078" s="70">
        <f t="shared" si="148"/>
        <v>875124</v>
      </c>
      <c r="R1078" s="8">
        <f>Table1[[#This Row],[Số còn phải thu ĐK]]+Table1[[#This Row],[Giá Trị HD sau CK]]-Table1[[#This Row],[Số tiền đã thu]]</f>
        <v>0</v>
      </c>
      <c r="S1078" s="7">
        <f>IF(Table1[[#This Row],[Ngày hóa đơn]]&lt;&gt;"",Table1[[#This Row],[Ngày hóa đơn]],Table1[[#This Row],[Ngày hạch toán]])</f>
        <v>45677</v>
      </c>
      <c r="T1078" s="8"/>
      <c r="U1078" s="7">
        <f>IF(Table1[[#This Row],[Ngày tính CN]]="","",S1078+T1078)</f>
        <v>45677</v>
      </c>
      <c r="V1078" s="71">
        <f ca="1">IF(Table1[[#This Row],[Hạn thanh toán]]="","",IF((U1078-NOW())&lt;0,0,(U1078-NOW())))</f>
        <v>0</v>
      </c>
      <c r="W1078" s="69"/>
      <c r="X1078" s="65" t="str">
        <f t="shared" ca="1" si="145"/>
        <v/>
      </c>
      <c r="Y1078" s="65" t="str">
        <f t="shared" si="142"/>
        <v>Đã thanh toán</v>
      </c>
      <c r="Z1078" s="250">
        <f>Table1[[#This Row],[Hạn thanh toán]]</f>
        <v>45677</v>
      </c>
      <c r="AA1078" s="250">
        <f>Table1[[#This Row],[Ngày Thanh toán]]</f>
        <v>45707</v>
      </c>
      <c r="AD1078" s="3" t="str">
        <f>IF(Table1[[#This Row],[Mã khách hàng]]="","",VLOOKUP($A1078,Ma_KH!$A:$Q,Ma_KH!O$1,0))</f>
        <v>TTMFARM</v>
      </c>
      <c r="AE1078" s="3" t="str">
        <f>IF(Table1[[#This Row],[Mã khách hàng]]="","",VLOOKUP($A1078,Ma_KH!$A:$Q,Ma_KH!P$1,0))</f>
        <v>CÔNG TY TNHH ĐẦU TƯ VÀ PHÁT TRIỂN TTM FARM</v>
      </c>
      <c r="AF1078" s="3" t="str">
        <f>VLOOKUP(A1078,Ma_KH!A:Q,Ma_KH!J$1,0)</f>
        <v>Trần Thị Huệ</v>
      </c>
    </row>
    <row r="1079" spans="1:32" ht="16.5">
      <c r="A1079" s="92" t="s">
        <v>116</v>
      </c>
      <c r="B1079" s="4" t="s">
        <v>1856</v>
      </c>
      <c r="C1079" s="94">
        <v>45679</v>
      </c>
      <c r="D1079" s="93" t="s">
        <v>1873</v>
      </c>
      <c r="E1079" s="75"/>
      <c r="F1079" s="81"/>
      <c r="G1079" s="92" t="s">
        <v>1856</v>
      </c>
      <c r="H1079" s="69">
        <v>922445</v>
      </c>
      <c r="I1079" s="69">
        <v>0</v>
      </c>
      <c r="J1079" s="69">
        <f>(Table1[[#This Row],[Tiền hàng]]-Table1[[#This Row],[Tiền chiết khấu]])*8%</f>
        <v>73795.600000000006</v>
      </c>
      <c r="K1079" s="69">
        <v>996241</v>
      </c>
      <c r="L1079" s="8" t="s">
        <v>24</v>
      </c>
      <c r="M1079" s="41">
        <v>45707</v>
      </c>
      <c r="N1079" s="29" t="s">
        <v>4181</v>
      </c>
      <c r="O1079" s="69">
        <f>IF(Table1[[#This Row],[Phân loại]]="Tồn đầu kỳ",Table1[[#This Row],[Tổng giá trị]],0)</f>
        <v>0</v>
      </c>
      <c r="P1079" s="8">
        <f>IF(Table1[[#This Row],[Số còn phải thu ĐK]]&lt;&gt;0,0,IF(Table1[[#This Row],[Phân loại]]="Bán hàng",Table1[[#This Row],[Tổng giá trị]],-Table1[[#This Row],[Tổng giá trị]]))</f>
        <v>996241</v>
      </c>
      <c r="Q1079" s="70">
        <f t="shared" si="148"/>
        <v>996241</v>
      </c>
      <c r="R1079" s="8">
        <f>Table1[[#This Row],[Số còn phải thu ĐK]]+Table1[[#This Row],[Giá Trị HD sau CK]]-Table1[[#This Row],[Số tiền đã thu]]</f>
        <v>0</v>
      </c>
      <c r="S1079" s="7">
        <f>IF(Table1[[#This Row],[Ngày hóa đơn]]&lt;&gt;"",Table1[[#This Row],[Ngày hóa đơn]],Table1[[#This Row],[Ngày hạch toán]])</f>
        <v>45679</v>
      </c>
      <c r="T1079" s="8"/>
      <c r="U1079" s="7">
        <f>IF(Table1[[#This Row],[Ngày tính CN]]="","",S1079+T1079)</f>
        <v>45679</v>
      </c>
      <c r="V1079" s="71">
        <f ca="1">IF(Table1[[#This Row],[Hạn thanh toán]]="","",IF((U1079-NOW())&lt;0,0,(U1079-NOW())))</f>
        <v>0</v>
      </c>
      <c r="W1079" s="69"/>
      <c r="X1079" s="65" t="str">
        <f t="shared" ca="1" si="145"/>
        <v/>
      </c>
      <c r="Y1079" s="65" t="str">
        <f t="shared" si="142"/>
        <v>Đã thanh toán</v>
      </c>
      <c r="Z1079" s="250">
        <f>Table1[[#This Row],[Hạn thanh toán]]</f>
        <v>45679</v>
      </c>
      <c r="AA1079" s="250">
        <f>Table1[[#This Row],[Ngày Thanh toán]]</f>
        <v>45707</v>
      </c>
      <c r="AD1079" s="3" t="str">
        <f>IF(Table1[[#This Row],[Mã khách hàng]]="","",VLOOKUP($A1079,Ma_KH!$A:$Q,Ma_KH!O$1,0))</f>
        <v>TTMFARM</v>
      </c>
      <c r="AE1079" s="3" t="str">
        <f>IF(Table1[[#This Row],[Mã khách hàng]]="","",VLOOKUP($A1079,Ma_KH!$A:$Q,Ma_KH!P$1,0))</f>
        <v>CÔNG TY TNHH ĐẦU TƯ VÀ PHÁT TRIỂN TTM FARM</v>
      </c>
      <c r="AF1079" s="3" t="str">
        <f>VLOOKUP(A1079,Ma_KH!A:Q,Ma_KH!J$1,0)</f>
        <v>Trần Thị Huệ</v>
      </c>
    </row>
    <row r="1080" spans="1:32" ht="16.5">
      <c r="A1080" s="92" t="s">
        <v>116</v>
      </c>
      <c r="B1080" s="4" t="s">
        <v>1856</v>
      </c>
      <c r="C1080" s="94">
        <v>45680</v>
      </c>
      <c r="D1080" s="93" t="s">
        <v>1874</v>
      </c>
      <c r="E1080" s="75"/>
      <c r="F1080" s="81"/>
      <c r="G1080" s="92" t="s">
        <v>1856</v>
      </c>
      <c r="H1080" s="69">
        <v>2399945</v>
      </c>
      <c r="I1080" s="69">
        <v>0</v>
      </c>
      <c r="J1080" s="69">
        <f>(Table1[[#This Row],[Tiền hàng]]-Table1[[#This Row],[Tiền chiết khấu]])*8%</f>
        <v>191995.6</v>
      </c>
      <c r="K1080" s="69">
        <v>2591941</v>
      </c>
      <c r="L1080" s="8" t="s">
        <v>24</v>
      </c>
      <c r="M1080" s="41">
        <v>45707</v>
      </c>
      <c r="N1080" s="29" t="s">
        <v>4181</v>
      </c>
      <c r="O1080" s="69">
        <f>IF(Table1[[#This Row],[Phân loại]]="Tồn đầu kỳ",Table1[[#This Row],[Tổng giá trị]],0)</f>
        <v>0</v>
      </c>
      <c r="P1080" s="8">
        <f>IF(Table1[[#This Row],[Số còn phải thu ĐK]]&lt;&gt;0,0,IF(Table1[[#This Row],[Phân loại]]="Bán hàng",Table1[[#This Row],[Tổng giá trị]],-Table1[[#This Row],[Tổng giá trị]]))</f>
        <v>2591941</v>
      </c>
      <c r="Q1080" s="70">
        <f t="shared" si="148"/>
        <v>2591941</v>
      </c>
      <c r="R1080" s="8">
        <f>Table1[[#This Row],[Số còn phải thu ĐK]]+Table1[[#This Row],[Giá Trị HD sau CK]]-Table1[[#This Row],[Số tiền đã thu]]</f>
        <v>0</v>
      </c>
      <c r="S1080" s="7">
        <f>IF(Table1[[#This Row],[Ngày hóa đơn]]&lt;&gt;"",Table1[[#This Row],[Ngày hóa đơn]],Table1[[#This Row],[Ngày hạch toán]])</f>
        <v>45680</v>
      </c>
      <c r="T1080" s="8"/>
      <c r="U1080" s="7">
        <f>IF(Table1[[#This Row],[Ngày tính CN]]="","",S1080+T1080)</f>
        <v>45680</v>
      </c>
      <c r="V1080" s="71">
        <f ca="1">IF(Table1[[#This Row],[Hạn thanh toán]]="","",IF((U1080-NOW())&lt;0,0,(U1080-NOW())))</f>
        <v>0</v>
      </c>
      <c r="W1080" s="69"/>
      <c r="X1080" s="65" t="str">
        <f t="shared" ca="1" si="145"/>
        <v/>
      </c>
      <c r="Y1080" s="65" t="str">
        <f t="shared" si="142"/>
        <v>Đã thanh toán</v>
      </c>
      <c r="Z1080" s="250">
        <f>Table1[[#This Row],[Hạn thanh toán]]</f>
        <v>45680</v>
      </c>
      <c r="AA1080" s="250">
        <f>Table1[[#This Row],[Ngày Thanh toán]]</f>
        <v>45707</v>
      </c>
      <c r="AD1080" s="3" t="str">
        <f>IF(Table1[[#This Row],[Mã khách hàng]]="","",VLOOKUP($A1080,Ma_KH!$A:$Q,Ma_KH!O$1,0))</f>
        <v>TTMFARM</v>
      </c>
      <c r="AE1080" s="3" t="str">
        <f>IF(Table1[[#This Row],[Mã khách hàng]]="","",VLOOKUP($A1080,Ma_KH!$A:$Q,Ma_KH!P$1,0))</f>
        <v>CÔNG TY TNHH ĐẦU TƯ VÀ PHÁT TRIỂN TTM FARM</v>
      </c>
      <c r="AF1080" s="3" t="str">
        <f>VLOOKUP(A1080,Ma_KH!A:Q,Ma_KH!J$1,0)</f>
        <v>Trần Thị Huệ</v>
      </c>
    </row>
    <row r="1081" spans="1:32" ht="16.5">
      <c r="A1081" s="92" t="s">
        <v>116</v>
      </c>
      <c r="B1081" s="4" t="s">
        <v>1856</v>
      </c>
      <c r="C1081" s="94">
        <v>45681</v>
      </c>
      <c r="D1081" s="93" t="s">
        <v>1875</v>
      </c>
      <c r="E1081" s="75"/>
      <c r="F1081" s="81"/>
      <c r="G1081" s="92" t="s">
        <v>1856</v>
      </c>
      <c r="H1081" s="69">
        <v>1173355</v>
      </c>
      <c r="I1081" s="69">
        <v>0</v>
      </c>
      <c r="J1081" s="69">
        <f>(Table1[[#This Row],[Tiền hàng]]-Table1[[#This Row],[Tiền chiết khấu]])*8%</f>
        <v>93868.400000000009</v>
      </c>
      <c r="K1081" s="69">
        <v>1267223</v>
      </c>
      <c r="L1081" s="8" t="s">
        <v>24</v>
      </c>
      <c r="M1081" s="41">
        <v>45707</v>
      </c>
      <c r="N1081" s="29" t="s">
        <v>4181</v>
      </c>
      <c r="O1081" s="69">
        <f>IF(Table1[[#This Row],[Phân loại]]="Tồn đầu kỳ",Table1[[#This Row],[Tổng giá trị]],0)</f>
        <v>0</v>
      </c>
      <c r="P1081" s="8">
        <f>IF(Table1[[#This Row],[Số còn phải thu ĐK]]&lt;&gt;0,0,IF(Table1[[#This Row],[Phân loại]]="Bán hàng",Table1[[#This Row],[Tổng giá trị]],-Table1[[#This Row],[Tổng giá trị]]))</f>
        <v>1267223</v>
      </c>
      <c r="Q1081" s="70">
        <f t="shared" si="148"/>
        <v>1267223</v>
      </c>
      <c r="R1081" s="8">
        <f>Table1[[#This Row],[Số còn phải thu ĐK]]+Table1[[#This Row],[Giá Trị HD sau CK]]-Table1[[#This Row],[Số tiền đã thu]]</f>
        <v>0</v>
      </c>
      <c r="S1081" s="7">
        <f>IF(Table1[[#This Row],[Ngày hóa đơn]]&lt;&gt;"",Table1[[#This Row],[Ngày hóa đơn]],Table1[[#This Row],[Ngày hạch toán]])</f>
        <v>45681</v>
      </c>
      <c r="T1081" s="8"/>
      <c r="U1081" s="7">
        <f>IF(Table1[[#This Row],[Ngày tính CN]]="","",S1081+T1081)</f>
        <v>45681</v>
      </c>
      <c r="V1081" s="71">
        <f ca="1">IF(Table1[[#This Row],[Hạn thanh toán]]="","",IF((U1081-NOW())&lt;0,0,(U1081-NOW())))</f>
        <v>0</v>
      </c>
      <c r="W1081" s="69"/>
      <c r="X1081" s="65" t="str">
        <f t="shared" ca="1" si="145"/>
        <v/>
      </c>
      <c r="Y1081" s="65" t="str">
        <f t="shared" si="142"/>
        <v>Đã thanh toán</v>
      </c>
      <c r="Z1081" s="250">
        <f>Table1[[#This Row],[Hạn thanh toán]]</f>
        <v>45681</v>
      </c>
      <c r="AA1081" s="250">
        <f>Table1[[#This Row],[Ngày Thanh toán]]</f>
        <v>45707</v>
      </c>
      <c r="AD1081" s="3" t="str">
        <f>IF(Table1[[#This Row],[Mã khách hàng]]="","",VLOOKUP($A1081,Ma_KH!$A:$Q,Ma_KH!O$1,0))</f>
        <v>TTMFARM</v>
      </c>
      <c r="AE1081" s="3" t="str">
        <f>IF(Table1[[#This Row],[Mã khách hàng]]="","",VLOOKUP($A1081,Ma_KH!$A:$Q,Ma_KH!P$1,0))</f>
        <v>CÔNG TY TNHH ĐẦU TƯ VÀ PHÁT TRIỂN TTM FARM</v>
      </c>
      <c r="AF1081" s="3" t="str">
        <f>VLOOKUP(A1081,Ma_KH!A:Q,Ma_KH!J$1,0)</f>
        <v>Trần Thị Huệ</v>
      </c>
    </row>
    <row r="1082" spans="1:32" ht="16.5">
      <c r="A1082" s="92" t="s">
        <v>116</v>
      </c>
      <c r="B1082" s="4" t="s">
        <v>1856</v>
      </c>
      <c r="C1082" s="94">
        <v>45693</v>
      </c>
      <c r="D1082" s="93" t="s">
        <v>1876</v>
      </c>
      <c r="E1082" s="75"/>
      <c r="F1082" s="81"/>
      <c r="G1082" s="92" t="s">
        <v>1856</v>
      </c>
      <c r="H1082" s="69">
        <v>469342</v>
      </c>
      <c r="I1082" s="69">
        <v>0</v>
      </c>
      <c r="J1082" s="69">
        <f>(Table1[[#This Row],[Tiền hàng]]-Table1[[#This Row],[Tiền chiết khấu]])*8%</f>
        <v>37547.360000000001</v>
      </c>
      <c r="K1082" s="69">
        <v>506889</v>
      </c>
      <c r="L1082" s="8" t="s">
        <v>24</v>
      </c>
      <c r="M1082" s="41">
        <v>45733</v>
      </c>
      <c r="N1082" s="29" t="s">
        <v>4182</v>
      </c>
      <c r="O1082" s="69">
        <f>IF(Table1[[#This Row],[Phân loại]]="Tồn đầu kỳ",Table1[[#This Row],[Tổng giá trị]],0)</f>
        <v>0</v>
      </c>
      <c r="P1082" s="8">
        <f>IF(Table1[[#This Row],[Số còn phải thu ĐK]]&lt;&gt;0,0,IF(Table1[[#This Row],[Phân loại]]="Bán hàng",Table1[[#This Row],[Tổng giá trị]],-Table1[[#This Row],[Tổng giá trị]]))</f>
        <v>506889</v>
      </c>
      <c r="Q1082" s="70">
        <f t="shared" si="148"/>
        <v>506889</v>
      </c>
      <c r="R1082" s="8">
        <f>Table1[[#This Row],[Số còn phải thu ĐK]]+Table1[[#This Row],[Giá Trị HD sau CK]]-Table1[[#This Row],[Số tiền đã thu]]</f>
        <v>0</v>
      </c>
      <c r="S1082" s="7">
        <f>IF(Table1[[#This Row],[Ngày hóa đơn]]&lt;&gt;"",Table1[[#This Row],[Ngày hóa đơn]],Table1[[#This Row],[Ngày hạch toán]])</f>
        <v>45693</v>
      </c>
      <c r="T1082" s="8"/>
      <c r="U1082" s="7">
        <f>IF(Table1[[#This Row],[Ngày tính CN]]="","",S1082+T1082)</f>
        <v>45693</v>
      </c>
      <c r="V1082" s="71">
        <f ca="1">IF(Table1[[#This Row],[Hạn thanh toán]]="","",IF((U1082-NOW())&lt;0,0,(U1082-NOW())))</f>
        <v>0</v>
      </c>
      <c r="W1082" s="69"/>
      <c r="X1082" s="65" t="str">
        <f t="shared" ca="1" si="145"/>
        <v/>
      </c>
      <c r="Y1082" s="65" t="str">
        <f t="shared" si="142"/>
        <v>Đã thanh toán</v>
      </c>
      <c r="Z1082" s="250">
        <f>Table1[[#This Row],[Hạn thanh toán]]</f>
        <v>45693</v>
      </c>
      <c r="AA1082" s="250">
        <f>Table1[[#This Row],[Ngày Thanh toán]]</f>
        <v>45733</v>
      </c>
      <c r="AD1082" s="3" t="str">
        <f>IF(Table1[[#This Row],[Mã khách hàng]]="","",VLOOKUP($A1082,Ma_KH!$A:$Q,Ma_KH!O$1,0))</f>
        <v>TTMFARM</v>
      </c>
      <c r="AE1082" s="3" t="str">
        <f>IF(Table1[[#This Row],[Mã khách hàng]]="","",VLOOKUP($A1082,Ma_KH!$A:$Q,Ma_KH!P$1,0))</f>
        <v>CÔNG TY TNHH ĐẦU TƯ VÀ PHÁT TRIỂN TTM FARM</v>
      </c>
      <c r="AF1082" s="3" t="str">
        <f>VLOOKUP(A1082,Ma_KH!A:Q,Ma_KH!J$1,0)</f>
        <v>Trần Thị Huệ</v>
      </c>
    </row>
    <row r="1083" spans="1:32" ht="16.5">
      <c r="A1083" s="92" t="s">
        <v>116</v>
      </c>
      <c r="B1083" s="4" t="s">
        <v>1856</v>
      </c>
      <c r="C1083" s="94">
        <v>45696</v>
      </c>
      <c r="D1083" s="93" t="s">
        <v>1877</v>
      </c>
      <c r="E1083" s="75"/>
      <c r="F1083" s="81"/>
      <c r="G1083" s="92" t="s">
        <v>1856</v>
      </c>
      <c r="H1083" s="69">
        <v>962065</v>
      </c>
      <c r="I1083" s="69">
        <v>0</v>
      </c>
      <c r="J1083" s="69">
        <f>(Table1[[#This Row],[Tiền hàng]]-Table1[[#This Row],[Tiền chiết khấu]])*8%</f>
        <v>76965.2</v>
      </c>
      <c r="K1083" s="69">
        <v>1039030</v>
      </c>
      <c r="L1083" s="8" t="s">
        <v>24</v>
      </c>
      <c r="M1083" s="41">
        <v>45733</v>
      </c>
      <c r="N1083" s="29" t="s">
        <v>4182</v>
      </c>
      <c r="O1083" s="69">
        <f>IF(Table1[[#This Row],[Phân loại]]="Tồn đầu kỳ",Table1[[#This Row],[Tổng giá trị]],0)</f>
        <v>0</v>
      </c>
      <c r="P1083" s="8">
        <f>IF(Table1[[#This Row],[Số còn phải thu ĐK]]&lt;&gt;0,0,IF(Table1[[#This Row],[Phân loại]]="Bán hàng",Table1[[#This Row],[Tổng giá trị]],-Table1[[#This Row],[Tổng giá trị]]))</f>
        <v>1039030</v>
      </c>
      <c r="Q1083" s="70">
        <f t="shared" si="148"/>
        <v>1039030</v>
      </c>
      <c r="R1083" s="8">
        <f>Table1[[#This Row],[Số còn phải thu ĐK]]+Table1[[#This Row],[Giá Trị HD sau CK]]-Table1[[#This Row],[Số tiền đã thu]]</f>
        <v>0</v>
      </c>
      <c r="S1083" s="7">
        <f>IF(Table1[[#This Row],[Ngày hóa đơn]]&lt;&gt;"",Table1[[#This Row],[Ngày hóa đơn]],Table1[[#This Row],[Ngày hạch toán]])</f>
        <v>45696</v>
      </c>
      <c r="T1083" s="8"/>
      <c r="U1083" s="7">
        <f>IF(Table1[[#This Row],[Ngày tính CN]]="","",S1083+T1083)</f>
        <v>45696</v>
      </c>
      <c r="V1083" s="71">
        <f ca="1">IF(Table1[[#This Row],[Hạn thanh toán]]="","",IF((U1083-NOW())&lt;0,0,(U1083-NOW())))</f>
        <v>0</v>
      </c>
      <c r="W1083" s="69"/>
      <c r="X1083" s="65" t="str">
        <f t="shared" ca="1" si="145"/>
        <v/>
      </c>
      <c r="Y1083" s="65" t="str">
        <f t="shared" si="142"/>
        <v>Đã thanh toán</v>
      </c>
      <c r="Z1083" s="250">
        <f>Table1[[#This Row],[Hạn thanh toán]]</f>
        <v>45696</v>
      </c>
      <c r="AA1083" s="250">
        <f>Table1[[#This Row],[Ngày Thanh toán]]</f>
        <v>45733</v>
      </c>
      <c r="AD1083" s="3" t="str">
        <f>IF(Table1[[#This Row],[Mã khách hàng]]="","",VLOOKUP($A1083,Ma_KH!$A:$Q,Ma_KH!O$1,0))</f>
        <v>TTMFARM</v>
      </c>
      <c r="AE1083" s="3" t="str">
        <f>IF(Table1[[#This Row],[Mã khách hàng]]="","",VLOOKUP($A1083,Ma_KH!$A:$Q,Ma_KH!P$1,0))</f>
        <v>CÔNG TY TNHH ĐẦU TƯ VÀ PHÁT TRIỂN TTM FARM</v>
      </c>
      <c r="AF1083" s="3" t="str">
        <f>VLOOKUP(A1083,Ma_KH!A:Q,Ma_KH!J$1,0)</f>
        <v>Trần Thị Huệ</v>
      </c>
    </row>
    <row r="1084" spans="1:32" ht="16.5">
      <c r="A1084" s="92" t="s">
        <v>116</v>
      </c>
      <c r="B1084" s="4" t="s">
        <v>1856</v>
      </c>
      <c r="C1084" s="94">
        <v>45700</v>
      </c>
      <c r="D1084" s="93" t="s">
        <v>1878</v>
      </c>
      <c r="E1084" s="75"/>
      <c r="F1084" s="81"/>
      <c r="G1084" s="92" t="s">
        <v>1856</v>
      </c>
      <c r="H1084" s="69">
        <v>1057527</v>
      </c>
      <c r="I1084" s="69">
        <v>0</v>
      </c>
      <c r="J1084" s="69">
        <f>(Table1[[#This Row],[Tiền hàng]]-Table1[[#This Row],[Tiền chiết khấu]])*8%</f>
        <v>84602.16</v>
      </c>
      <c r="K1084" s="69">
        <v>1142129</v>
      </c>
      <c r="L1084" s="8" t="s">
        <v>24</v>
      </c>
      <c r="M1084" s="41">
        <v>45733</v>
      </c>
      <c r="N1084" s="29" t="s">
        <v>4182</v>
      </c>
      <c r="O1084" s="69">
        <f>IF(Table1[[#This Row],[Phân loại]]="Tồn đầu kỳ",Table1[[#This Row],[Tổng giá trị]],0)</f>
        <v>0</v>
      </c>
      <c r="P1084" s="8">
        <f>IF(Table1[[#This Row],[Số còn phải thu ĐK]]&lt;&gt;0,0,IF(Table1[[#This Row],[Phân loại]]="Bán hàng",Table1[[#This Row],[Tổng giá trị]],-Table1[[#This Row],[Tổng giá trị]]))</f>
        <v>1142129</v>
      </c>
      <c r="Q1084" s="70">
        <f t="shared" si="148"/>
        <v>1142129</v>
      </c>
      <c r="R1084" s="8">
        <f>Table1[[#This Row],[Số còn phải thu ĐK]]+Table1[[#This Row],[Giá Trị HD sau CK]]-Table1[[#This Row],[Số tiền đã thu]]</f>
        <v>0</v>
      </c>
      <c r="S1084" s="7">
        <f>IF(Table1[[#This Row],[Ngày hóa đơn]]&lt;&gt;"",Table1[[#This Row],[Ngày hóa đơn]],Table1[[#This Row],[Ngày hạch toán]])</f>
        <v>45700</v>
      </c>
      <c r="T1084" s="8"/>
      <c r="U1084" s="7">
        <f>IF(Table1[[#This Row],[Ngày tính CN]]="","",S1084+T1084)</f>
        <v>45700</v>
      </c>
      <c r="V1084" s="71">
        <f ca="1">IF(Table1[[#This Row],[Hạn thanh toán]]="","",IF((U1084-NOW())&lt;0,0,(U1084-NOW())))</f>
        <v>0</v>
      </c>
      <c r="W1084" s="69"/>
      <c r="X1084" s="65" t="str">
        <f t="shared" ca="1" si="145"/>
        <v/>
      </c>
      <c r="Y1084" s="65" t="str">
        <f t="shared" si="142"/>
        <v>Đã thanh toán</v>
      </c>
      <c r="Z1084" s="250">
        <f>Table1[[#This Row],[Hạn thanh toán]]</f>
        <v>45700</v>
      </c>
      <c r="AA1084" s="250">
        <f>Table1[[#This Row],[Ngày Thanh toán]]</f>
        <v>45733</v>
      </c>
      <c r="AD1084" s="3" t="str">
        <f>IF(Table1[[#This Row],[Mã khách hàng]]="","",VLOOKUP($A1084,Ma_KH!$A:$Q,Ma_KH!O$1,0))</f>
        <v>TTMFARM</v>
      </c>
      <c r="AE1084" s="3" t="str">
        <f>IF(Table1[[#This Row],[Mã khách hàng]]="","",VLOOKUP($A1084,Ma_KH!$A:$Q,Ma_KH!P$1,0))</f>
        <v>CÔNG TY TNHH ĐẦU TƯ VÀ PHÁT TRIỂN TTM FARM</v>
      </c>
      <c r="AF1084" s="3" t="str">
        <f>VLOOKUP(A1084,Ma_KH!A:Q,Ma_KH!J$1,0)</f>
        <v>Trần Thị Huệ</v>
      </c>
    </row>
    <row r="1085" spans="1:32" ht="16.5">
      <c r="A1085" s="92" t="s">
        <v>116</v>
      </c>
      <c r="B1085" s="4" t="s">
        <v>1856</v>
      </c>
      <c r="C1085" s="94">
        <v>45706</v>
      </c>
      <c r="D1085" s="93" t="s">
        <v>1879</v>
      </c>
      <c r="E1085" s="75"/>
      <c r="F1085" s="81"/>
      <c r="G1085" s="92" t="s">
        <v>1856</v>
      </c>
      <c r="H1085" s="69">
        <v>1504850</v>
      </c>
      <c r="I1085" s="69">
        <v>0</v>
      </c>
      <c r="J1085" s="69">
        <f>(Table1[[#This Row],[Tiền hàng]]-Table1[[#This Row],[Tiền chiết khấu]])*8%</f>
        <v>120388</v>
      </c>
      <c r="K1085" s="69">
        <v>1625238</v>
      </c>
      <c r="L1085" s="8" t="s">
        <v>24</v>
      </c>
      <c r="M1085" s="41">
        <v>45733</v>
      </c>
      <c r="N1085" s="29" t="s">
        <v>4182</v>
      </c>
      <c r="O1085" s="69">
        <f>IF(Table1[[#This Row],[Phân loại]]="Tồn đầu kỳ",Table1[[#This Row],[Tổng giá trị]],0)</f>
        <v>0</v>
      </c>
      <c r="P1085" s="8">
        <f>IF(Table1[[#This Row],[Số còn phải thu ĐK]]&lt;&gt;0,0,IF(Table1[[#This Row],[Phân loại]]="Bán hàng",Table1[[#This Row],[Tổng giá trị]],-Table1[[#This Row],[Tổng giá trị]]))</f>
        <v>1625238</v>
      </c>
      <c r="Q1085" s="70">
        <f t="shared" si="148"/>
        <v>1625238</v>
      </c>
      <c r="R1085" s="8">
        <f>Table1[[#This Row],[Số còn phải thu ĐK]]+Table1[[#This Row],[Giá Trị HD sau CK]]-Table1[[#This Row],[Số tiền đã thu]]</f>
        <v>0</v>
      </c>
      <c r="S1085" s="7">
        <f>IF(Table1[[#This Row],[Ngày hóa đơn]]&lt;&gt;"",Table1[[#This Row],[Ngày hóa đơn]],Table1[[#This Row],[Ngày hạch toán]])</f>
        <v>45706</v>
      </c>
      <c r="T1085" s="8"/>
      <c r="U1085" s="7">
        <f>IF(Table1[[#This Row],[Ngày tính CN]]="","",S1085+T1085)</f>
        <v>45706</v>
      </c>
      <c r="V1085" s="71">
        <f ca="1">IF(Table1[[#This Row],[Hạn thanh toán]]="","",IF((U1085-NOW())&lt;0,0,(U1085-NOW())))</f>
        <v>0</v>
      </c>
      <c r="W1085" s="69"/>
      <c r="X1085" s="65" t="str">
        <f t="shared" ca="1" si="145"/>
        <v/>
      </c>
      <c r="Y1085" s="65" t="str">
        <f t="shared" si="142"/>
        <v>Đã thanh toán</v>
      </c>
      <c r="Z1085" s="250">
        <f>Table1[[#This Row],[Hạn thanh toán]]</f>
        <v>45706</v>
      </c>
      <c r="AA1085" s="250">
        <f>Table1[[#This Row],[Ngày Thanh toán]]</f>
        <v>45733</v>
      </c>
      <c r="AD1085" s="3" t="str">
        <f>IF(Table1[[#This Row],[Mã khách hàng]]="","",VLOOKUP($A1085,Ma_KH!$A:$Q,Ma_KH!O$1,0))</f>
        <v>TTMFARM</v>
      </c>
      <c r="AE1085" s="3" t="str">
        <f>IF(Table1[[#This Row],[Mã khách hàng]]="","",VLOOKUP($A1085,Ma_KH!$A:$Q,Ma_KH!P$1,0))</f>
        <v>CÔNG TY TNHH ĐẦU TƯ VÀ PHÁT TRIỂN TTM FARM</v>
      </c>
      <c r="AF1085" s="3" t="str">
        <f>VLOOKUP(A1085,Ma_KH!A:Q,Ma_KH!J$1,0)</f>
        <v>Trần Thị Huệ</v>
      </c>
    </row>
    <row r="1086" spans="1:32" ht="16.5">
      <c r="A1086" s="92" t="s">
        <v>116</v>
      </c>
      <c r="B1086" s="4" t="s">
        <v>1856</v>
      </c>
      <c r="C1086" s="94">
        <v>45706</v>
      </c>
      <c r="D1086" s="93" t="s">
        <v>1880</v>
      </c>
      <c r="E1086" s="75"/>
      <c r="F1086" s="81"/>
      <c r="G1086" s="92" t="s">
        <v>1856</v>
      </c>
      <c r="H1086" s="69"/>
      <c r="I1086" s="69">
        <v>0</v>
      </c>
      <c r="J1086" s="69">
        <f>(Table1[[#This Row],[Tiền hàng]]-Table1[[#This Row],[Tiền chiết khấu]])*8%</f>
        <v>0</v>
      </c>
      <c r="K1086" s="69">
        <v>179986</v>
      </c>
      <c r="L1086" s="8" t="s">
        <v>17</v>
      </c>
      <c r="M1086" s="41">
        <v>45733</v>
      </c>
      <c r="N1086" s="29" t="s">
        <v>4182</v>
      </c>
      <c r="O1086" s="69">
        <f>IF(Table1[[#This Row],[Phân loại]]="Tồn đầu kỳ",Table1[[#This Row],[Tổng giá trị]],0)</f>
        <v>0</v>
      </c>
      <c r="P1086" s="8">
        <f>IF(Table1[[#This Row],[Số còn phải thu ĐK]]&lt;&gt;0,0,IF(Table1[[#This Row],[Phân loại]]="Bán hàng",Table1[[#This Row],[Tổng giá trị]],-Table1[[#This Row],[Tổng giá trị]]))</f>
        <v>-179986</v>
      </c>
      <c r="Q1086" s="70">
        <f t="shared" si="148"/>
        <v>-179986</v>
      </c>
      <c r="R1086" s="8">
        <f>Table1[[#This Row],[Số còn phải thu ĐK]]+Table1[[#This Row],[Giá Trị HD sau CK]]-Table1[[#This Row],[Số tiền đã thu]]</f>
        <v>0</v>
      </c>
      <c r="S1086" s="7">
        <f>IF(Table1[[#This Row],[Ngày hóa đơn]]&lt;&gt;"",Table1[[#This Row],[Ngày hóa đơn]],Table1[[#This Row],[Ngày hạch toán]])</f>
        <v>45706</v>
      </c>
      <c r="T1086" s="8"/>
      <c r="U1086" s="7">
        <f>IF(Table1[[#This Row],[Ngày tính CN]]="","",S1086+T1086)</f>
        <v>45706</v>
      </c>
      <c r="V1086" s="71">
        <f ca="1">IF(Table1[[#This Row],[Hạn thanh toán]]="","",IF((U1086-NOW())&lt;0,0,(U1086-NOW())))</f>
        <v>0</v>
      </c>
      <c r="W1086" s="69"/>
      <c r="X1086" s="65" t="str">
        <f t="shared" ca="1" si="145"/>
        <v/>
      </c>
      <c r="Y1086" s="65" t="str">
        <f t="shared" ref="Y1086:Y1154" si="149">IF(R1086=0,"Đã thanh toán",IF(X1086="","",IF(X1086&lt;=0,"Chưa đến hạn thanh toán",IF(X1086&lt;=30,"Nợ quá hạn 30 ngày",IF(X1086&lt;=60,"Nợ quá hạn từ 30 ngày đến 60 ngày",IF(X1086&lt;=90,"Nợ quá hạn từ 60 ngày đến 90 ngày",IF(X1086&lt;=120,"Nợ quá hạn từ 90 ngày đến 120 ngày","Nợ quá hạn hơn 120 ngày có khả năng mất thanh toán")))))))</f>
        <v>Đã thanh toán</v>
      </c>
      <c r="Z1086" s="250">
        <f>Table1[[#This Row],[Hạn thanh toán]]</f>
        <v>45706</v>
      </c>
      <c r="AA1086" s="250">
        <f>Table1[[#This Row],[Ngày Thanh toán]]</f>
        <v>45733</v>
      </c>
      <c r="AD1086" s="3" t="str">
        <f>IF(Table1[[#This Row],[Mã khách hàng]]="","",VLOOKUP($A1086,Ma_KH!$A:$Q,Ma_KH!O$1,0))</f>
        <v>TTMFARM</v>
      </c>
      <c r="AE1086" s="3" t="str">
        <f>IF(Table1[[#This Row],[Mã khách hàng]]="","",VLOOKUP($A1086,Ma_KH!$A:$Q,Ma_KH!P$1,0))</f>
        <v>CÔNG TY TNHH ĐẦU TƯ VÀ PHÁT TRIỂN TTM FARM</v>
      </c>
      <c r="AF1086" s="3" t="str">
        <f>VLOOKUP(A1086,Ma_KH!A:Q,Ma_KH!J$1,0)</f>
        <v>Trần Thị Huệ</v>
      </c>
    </row>
    <row r="1087" spans="1:32" ht="16.5">
      <c r="A1087" s="92" t="s">
        <v>116</v>
      </c>
      <c r="B1087" s="4" t="s">
        <v>1856</v>
      </c>
      <c r="C1087" s="94">
        <v>45707</v>
      </c>
      <c r="D1087" s="93" t="s">
        <v>1881</v>
      </c>
      <c r="E1087" s="75"/>
      <c r="F1087" s="81"/>
      <c r="G1087" s="92" t="s">
        <v>1856</v>
      </c>
      <c r="H1087" s="69">
        <v>724353</v>
      </c>
      <c r="I1087" s="69">
        <v>0</v>
      </c>
      <c r="J1087" s="69">
        <f>(Table1[[#This Row],[Tiền hàng]]-Table1[[#This Row],[Tiền chiết khấu]])*8%</f>
        <v>57948.24</v>
      </c>
      <c r="K1087" s="69">
        <v>782301</v>
      </c>
      <c r="L1087" s="8" t="s">
        <v>24</v>
      </c>
      <c r="M1087" s="41">
        <v>45733</v>
      </c>
      <c r="N1087" s="29" t="s">
        <v>4182</v>
      </c>
      <c r="O1087" s="69">
        <f>IF(Table1[[#This Row],[Phân loại]]="Tồn đầu kỳ",Table1[[#This Row],[Tổng giá trị]],0)</f>
        <v>0</v>
      </c>
      <c r="P1087" s="8">
        <f>IF(Table1[[#This Row],[Số còn phải thu ĐK]]&lt;&gt;0,0,IF(Table1[[#This Row],[Phân loại]]="Bán hàng",Table1[[#This Row],[Tổng giá trị]],-Table1[[#This Row],[Tổng giá trị]]))</f>
        <v>782301</v>
      </c>
      <c r="Q1087" s="70">
        <f t="shared" si="148"/>
        <v>782301</v>
      </c>
      <c r="R1087" s="8">
        <f>Table1[[#This Row],[Số còn phải thu ĐK]]+Table1[[#This Row],[Giá Trị HD sau CK]]-Table1[[#This Row],[Số tiền đã thu]]</f>
        <v>0</v>
      </c>
      <c r="S1087" s="7">
        <f>IF(Table1[[#This Row],[Ngày hóa đơn]]&lt;&gt;"",Table1[[#This Row],[Ngày hóa đơn]],Table1[[#This Row],[Ngày hạch toán]])</f>
        <v>45707</v>
      </c>
      <c r="T1087" s="8"/>
      <c r="U1087" s="7">
        <f>IF(Table1[[#This Row],[Ngày tính CN]]="","",S1087+T1087)</f>
        <v>45707</v>
      </c>
      <c r="V1087" s="71">
        <f ca="1">IF(Table1[[#This Row],[Hạn thanh toán]]="","",IF((U1087-NOW())&lt;0,0,(U1087-NOW())))</f>
        <v>0</v>
      </c>
      <c r="W1087" s="69"/>
      <c r="X1087" s="65" t="str">
        <f t="shared" ca="1" si="145"/>
        <v/>
      </c>
      <c r="Y1087" s="65" t="str">
        <f t="shared" si="149"/>
        <v>Đã thanh toán</v>
      </c>
      <c r="Z1087" s="250">
        <f>Table1[[#This Row],[Hạn thanh toán]]</f>
        <v>45707</v>
      </c>
      <c r="AA1087" s="250">
        <f>Table1[[#This Row],[Ngày Thanh toán]]</f>
        <v>45733</v>
      </c>
      <c r="AD1087" s="3" t="str">
        <f>IF(Table1[[#This Row],[Mã khách hàng]]="","",VLOOKUP($A1087,Ma_KH!$A:$Q,Ma_KH!O$1,0))</f>
        <v>TTMFARM</v>
      </c>
      <c r="AE1087" s="3" t="str">
        <f>IF(Table1[[#This Row],[Mã khách hàng]]="","",VLOOKUP($A1087,Ma_KH!$A:$Q,Ma_KH!P$1,0))</f>
        <v>CÔNG TY TNHH ĐẦU TƯ VÀ PHÁT TRIỂN TTM FARM</v>
      </c>
      <c r="AF1087" s="3" t="str">
        <f>VLOOKUP(A1087,Ma_KH!A:Q,Ma_KH!J$1,0)</f>
        <v>Trần Thị Huệ</v>
      </c>
    </row>
    <row r="1088" spans="1:32" ht="16.5">
      <c r="A1088" s="92" t="s">
        <v>116</v>
      </c>
      <c r="B1088" s="4" t="s">
        <v>1856</v>
      </c>
      <c r="C1088" s="94">
        <v>45713</v>
      </c>
      <c r="D1088" s="93" t="s">
        <v>1882</v>
      </c>
      <c r="E1088" s="75"/>
      <c r="F1088" s="81"/>
      <c r="G1088" s="92" t="s">
        <v>1856</v>
      </c>
      <c r="H1088" s="69">
        <v>684486</v>
      </c>
      <c r="I1088" s="69">
        <v>0</v>
      </c>
      <c r="J1088" s="69">
        <f>(Table1[[#This Row],[Tiền hàng]]-Table1[[#This Row],[Tiền chiết khấu]])*8%</f>
        <v>54758.880000000005</v>
      </c>
      <c r="K1088" s="69">
        <v>739245</v>
      </c>
      <c r="L1088" s="8" t="s">
        <v>24</v>
      </c>
      <c r="M1088" s="41">
        <v>45733</v>
      </c>
      <c r="N1088" s="29" t="s">
        <v>4182</v>
      </c>
      <c r="O1088" s="69">
        <f>IF(Table1[[#This Row],[Phân loại]]="Tồn đầu kỳ",Table1[[#This Row],[Tổng giá trị]],0)</f>
        <v>0</v>
      </c>
      <c r="P1088" s="8">
        <f>IF(Table1[[#This Row],[Số còn phải thu ĐK]]&lt;&gt;0,0,IF(Table1[[#This Row],[Phân loại]]="Bán hàng",Table1[[#This Row],[Tổng giá trị]],-Table1[[#This Row],[Tổng giá trị]]))</f>
        <v>739245</v>
      </c>
      <c r="Q1088" s="70">
        <f t="shared" si="148"/>
        <v>739245</v>
      </c>
      <c r="R1088" s="8">
        <f>Table1[[#This Row],[Số còn phải thu ĐK]]+Table1[[#This Row],[Giá Trị HD sau CK]]-Table1[[#This Row],[Số tiền đã thu]]</f>
        <v>0</v>
      </c>
      <c r="S1088" s="7">
        <f>IF(Table1[[#This Row],[Ngày hóa đơn]]&lt;&gt;"",Table1[[#This Row],[Ngày hóa đơn]],Table1[[#This Row],[Ngày hạch toán]])</f>
        <v>45713</v>
      </c>
      <c r="T1088" s="8"/>
      <c r="U1088" s="7">
        <f>IF(Table1[[#This Row],[Ngày tính CN]]="","",S1088+T1088)</f>
        <v>45713</v>
      </c>
      <c r="V1088" s="71">
        <f ca="1">IF(Table1[[#This Row],[Hạn thanh toán]]="","",IF((U1088-NOW())&lt;0,0,(U1088-NOW())))</f>
        <v>0</v>
      </c>
      <c r="W1088" s="69"/>
      <c r="X1088" s="65" t="str">
        <f t="shared" ca="1" si="145"/>
        <v/>
      </c>
      <c r="Y1088" s="65" t="str">
        <f t="shared" si="149"/>
        <v>Đã thanh toán</v>
      </c>
      <c r="Z1088" s="250">
        <f>Table1[[#This Row],[Hạn thanh toán]]</f>
        <v>45713</v>
      </c>
      <c r="AA1088" s="250">
        <f>Table1[[#This Row],[Ngày Thanh toán]]</f>
        <v>45733</v>
      </c>
      <c r="AD1088" s="3" t="str">
        <f>IF(Table1[[#This Row],[Mã khách hàng]]="","",VLOOKUP($A1088,Ma_KH!$A:$Q,Ma_KH!O$1,0))</f>
        <v>TTMFARM</v>
      </c>
      <c r="AE1088" s="3" t="str">
        <f>IF(Table1[[#This Row],[Mã khách hàng]]="","",VLOOKUP($A1088,Ma_KH!$A:$Q,Ma_KH!P$1,0))</f>
        <v>CÔNG TY TNHH ĐẦU TƯ VÀ PHÁT TRIỂN TTM FARM</v>
      </c>
      <c r="AF1088" s="3" t="str">
        <f>VLOOKUP(A1088,Ma_KH!A:Q,Ma_KH!J$1,0)</f>
        <v>Trần Thị Huệ</v>
      </c>
    </row>
    <row r="1089" spans="1:32" ht="16.5">
      <c r="A1089" s="92" t="s">
        <v>116</v>
      </c>
      <c r="B1089" s="4" t="s">
        <v>1856</v>
      </c>
      <c r="C1089" s="94">
        <v>45714</v>
      </c>
      <c r="D1089" s="93" t="s">
        <v>1883</v>
      </c>
      <c r="E1089" s="75"/>
      <c r="F1089" s="81"/>
      <c r="G1089" s="92" t="s">
        <v>1856</v>
      </c>
      <c r="H1089" s="69">
        <v>1210574</v>
      </c>
      <c r="I1089" s="69">
        <v>0</v>
      </c>
      <c r="J1089" s="69">
        <f>(Table1[[#This Row],[Tiền hàng]]-Table1[[#This Row],[Tiền chiết khấu]])*8%</f>
        <v>96845.92</v>
      </c>
      <c r="K1089" s="69">
        <v>1307420</v>
      </c>
      <c r="L1089" s="8" t="s">
        <v>24</v>
      </c>
      <c r="M1089" s="41">
        <v>45733</v>
      </c>
      <c r="N1089" s="29" t="s">
        <v>4182</v>
      </c>
      <c r="O1089" s="69">
        <f>IF(Table1[[#This Row],[Phân loại]]="Tồn đầu kỳ",Table1[[#This Row],[Tổng giá trị]],0)</f>
        <v>0</v>
      </c>
      <c r="P1089" s="8">
        <f>IF(Table1[[#This Row],[Số còn phải thu ĐK]]&lt;&gt;0,0,IF(Table1[[#This Row],[Phân loại]]="Bán hàng",Table1[[#This Row],[Tổng giá trị]],-Table1[[#This Row],[Tổng giá trị]]))</f>
        <v>1307420</v>
      </c>
      <c r="Q1089" s="70">
        <f t="shared" si="148"/>
        <v>1307420</v>
      </c>
      <c r="R1089" s="8">
        <f>Table1[[#This Row],[Số còn phải thu ĐK]]+Table1[[#This Row],[Giá Trị HD sau CK]]-Table1[[#This Row],[Số tiền đã thu]]</f>
        <v>0</v>
      </c>
      <c r="S1089" s="7">
        <f>IF(Table1[[#This Row],[Ngày hóa đơn]]&lt;&gt;"",Table1[[#This Row],[Ngày hóa đơn]],Table1[[#This Row],[Ngày hạch toán]])</f>
        <v>45714</v>
      </c>
      <c r="T1089" s="8"/>
      <c r="U1089" s="7">
        <f>IF(Table1[[#This Row],[Ngày tính CN]]="","",S1089+T1089)</f>
        <v>45714</v>
      </c>
      <c r="V1089" s="71">
        <f ca="1">IF(Table1[[#This Row],[Hạn thanh toán]]="","",IF((U1089-NOW())&lt;0,0,(U1089-NOW())))</f>
        <v>0</v>
      </c>
      <c r="W1089" s="69"/>
      <c r="X1089" s="65" t="str">
        <f t="shared" ca="1" si="145"/>
        <v/>
      </c>
      <c r="Y1089" s="65" t="str">
        <f t="shared" si="149"/>
        <v>Đã thanh toán</v>
      </c>
      <c r="Z1089" s="250">
        <f>Table1[[#This Row],[Hạn thanh toán]]</f>
        <v>45714</v>
      </c>
      <c r="AA1089" s="250">
        <f>Table1[[#This Row],[Ngày Thanh toán]]</f>
        <v>45733</v>
      </c>
      <c r="AD1089" s="3" t="str">
        <f>IF(Table1[[#This Row],[Mã khách hàng]]="","",VLOOKUP($A1089,Ma_KH!$A:$Q,Ma_KH!O$1,0))</f>
        <v>TTMFARM</v>
      </c>
      <c r="AE1089" s="3" t="str">
        <f>IF(Table1[[#This Row],[Mã khách hàng]]="","",VLOOKUP($A1089,Ma_KH!$A:$Q,Ma_KH!P$1,0))</f>
        <v>CÔNG TY TNHH ĐẦU TƯ VÀ PHÁT TRIỂN TTM FARM</v>
      </c>
      <c r="AF1089" s="3" t="str">
        <f>VLOOKUP(A1089,Ma_KH!A:Q,Ma_KH!J$1,0)</f>
        <v>Trần Thị Huệ</v>
      </c>
    </row>
    <row r="1090" spans="1:32" ht="16.5">
      <c r="A1090" s="92" t="s">
        <v>116</v>
      </c>
      <c r="B1090" s="4" t="s">
        <v>1856</v>
      </c>
      <c r="C1090" s="94">
        <v>45714</v>
      </c>
      <c r="D1090" s="93" t="s">
        <v>1884</v>
      </c>
      <c r="E1090" s="75"/>
      <c r="F1090" s="81"/>
      <c r="G1090" s="92" t="s">
        <v>1856</v>
      </c>
      <c r="H1090" s="69">
        <v>870798</v>
      </c>
      <c r="I1090" s="69">
        <v>0</v>
      </c>
      <c r="J1090" s="69">
        <f>(Table1[[#This Row],[Tiền hàng]]-Table1[[#This Row],[Tiền chiết khấu]])*8%</f>
        <v>69663.839999999997</v>
      </c>
      <c r="K1090" s="69">
        <v>940462</v>
      </c>
      <c r="L1090" s="8" t="s">
        <v>24</v>
      </c>
      <c r="M1090" s="41">
        <v>45733</v>
      </c>
      <c r="N1090" s="29" t="s">
        <v>4182</v>
      </c>
      <c r="O1090" s="69">
        <f>IF(Table1[[#This Row],[Phân loại]]="Tồn đầu kỳ",Table1[[#This Row],[Tổng giá trị]],0)</f>
        <v>0</v>
      </c>
      <c r="P1090" s="8">
        <f>IF(Table1[[#This Row],[Số còn phải thu ĐK]]&lt;&gt;0,0,IF(Table1[[#This Row],[Phân loại]]="Bán hàng",Table1[[#This Row],[Tổng giá trị]],-Table1[[#This Row],[Tổng giá trị]]))</f>
        <v>940462</v>
      </c>
      <c r="Q1090" s="70">
        <f t="shared" si="148"/>
        <v>940462</v>
      </c>
      <c r="R1090" s="8">
        <f>Table1[[#This Row],[Số còn phải thu ĐK]]+Table1[[#This Row],[Giá Trị HD sau CK]]-Table1[[#This Row],[Số tiền đã thu]]</f>
        <v>0</v>
      </c>
      <c r="S1090" s="7">
        <f>IF(Table1[[#This Row],[Ngày hóa đơn]]&lt;&gt;"",Table1[[#This Row],[Ngày hóa đơn]],Table1[[#This Row],[Ngày hạch toán]])</f>
        <v>45714</v>
      </c>
      <c r="T1090" s="8"/>
      <c r="U1090" s="7">
        <f>IF(Table1[[#This Row],[Ngày tính CN]]="","",S1090+T1090)</f>
        <v>45714</v>
      </c>
      <c r="V1090" s="71">
        <f ca="1">IF(Table1[[#This Row],[Hạn thanh toán]]="","",IF((U1090-NOW())&lt;0,0,(U1090-NOW())))</f>
        <v>0</v>
      </c>
      <c r="W1090" s="69"/>
      <c r="X1090" s="65" t="str">
        <f t="shared" ca="1" si="145"/>
        <v/>
      </c>
      <c r="Y1090" s="65" t="str">
        <f t="shared" si="149"/>
        <v>Đã thanh toán</v>
      </c>
      <c r="Z1090" s="250">
        <f>Table1[[#This Row],[Hạn thanh toán]]</f>
        <v>45714</v>
      </c>
      <c r="AA1090" s="250">
        <f>Table1[[#This Row],[Ngày Thanh toán]]</f>
        <v>45733</v>
      </c>
      <c r="AD1090" s="3" t="str">
        <f>IF(Table1[[#This Row],[Mã khách hàng]]="","",VLOOKUP($A1090,Ma_KH!$A:$Q,Ma_KH!O$1,0))</f>
        <v>TTMFARM</v>
      </c>
      <c r="AE1090" s="3" t="str">
        <f>IF(Table1[[#This Row],[Mã khách hàng]]="","",VLOOKUP($A1090,Ma_KH!$A:$Q,Ma_KH!P$1,0))</f>
        <v>CÔNG TY TNHH ĐẦU TƯ VÀ PHÁT TRIỂN TTM FARM</v>
      </c>
      <c r="AF1090" s="3" t="str">
        <f>VLOOKUP(A1090,Ma_KH!A:Q,Ma_KH!J$1,0)</f>
        <v>Trần Thị Huệ</v>
      </c>
    </row>
    <row r="1091" spans="1:32" ht="16.5">
      <c r="A1091" s="92" t="s">
        <v>116</v>
      </c>
      <c r="B1091" s="4" t="s">
        <v>1856</v>
      </c>
      <c r="C1091" s="94"/>
      <c r="D1091" s="93"/>
      <c r="E1091" s="75"/>
      <c r="F1091" s="81"/>
      <c r="G1091" s="92" t="s">
        <v>4190</v>
      </c>
      <c r="H1091" s="69"/>
      <c r="I1091" s="69">
        <v>0</v>
      </c>
      <c r="J1091" s="69">
        <f>(Table1[[#This Row],[Tiền hàng]]-Table1[[#This Row],[Tiền chiết khấu]])*8%</f>
        <v>0</v>
      </c>
      <c r="K1091" s="69">
        <v>577945</v>
      </c>
      <c r="L1091" s="8" t="s">
        <v>24</v>
      </c>
      <c r="M1091" s="41">
        <v>45995</v>
      </c>
      <c r="N1091" s="29"/>
      <c r="O1091" s="69">
        <f>IF(Table1[[#This Row],[Phân loại]]="Tồn đầu kỳ",Table1[[#This Row],[Tổng giá trị]],0)</f>
        <v>0</v>
      </c>
      <c r="P1091" s="8">
        <f>IF(Table1[[#This Row],[Số còn phải thu ĐK]]&lt;&gt;0,0,IF(Table1[[#This Row],[Phân loại]]="Bán hàng",Table1[[#This Row],[Tổng giá trị]],-Table1[[#This Row],[Tổng giá trị]]))</f>
        <v>577945</v>
      </c>
      <c r="Q1091" s="70">
        <f t="shared" si="148"/>
        <v>577945</v>
      </c>
      <c r="R1091" s="8">
        <f>Table1[[#This Row],[Số còn phải thu ĐK]]+Table1[[#This Row],[Giá Trị HD sau CK]]-Table1[[#This Row],[Số tiền đã thu]]</f>
        <v>0</v>
      </c>
      <c r="S1091" s="7">
        <f>IF(Table1[[#This Row],[Ngày hóa đơn]]&lt;&gt;"",Table1[[#This Row],[Ngày hóa đơn]],Table1[[#This Row],[Ngày hạch toán]])</f>
        <v>0</v>
      </c>
      <c r="T1091" s="8"/>
      <c r="U1091" s="7">
        <f>IF(Table1[[#This Row],[Ngày tính CN]]="","",S1091+T1091)</f>
        <v>0</v>
      </c>
      <c r="V1091" s="71">
        <f ca="1">IF(Table1[[#This Row],[Hạn thanh toán]]="","",IF((U1091-NOW())&lt;0,0,(U1091-NOW())))</f>
        <v>0</v>
      </c>
      <c r="W1091" s="69"/>
      <c r="X1091" s="65" t="str">
        <f t="shared" ca="1" si="145"/>
        <v/>
      </c>
      <c r="Y1091" s="65" t="str">
        <f t="shared" ref="Y1091" si="150">IF(R1091=0,"Đã thanh toán",IF(X1091="","",IF(X1091&lt;=0,"Chưa đến hạn thanh toán",IF(X1091&lt;=30,"Nợ quá hạn 30 ngày",IF(X1091&lt;=60,"Nợ quá hạn từ 30 ngày đến 60 ngày",IF(X1091&lt;=90,"Nợ quá hạn từ 60 ngày đến 90 ngày",IF(X1091&lt;=120,"Nợ quá hạn từ 90 ngày đến 120 ngày","Nợ quá hạn hơn 120 ngày có khả năng mất thanh toán")))))))</f>
        <v>Đã thanh toán</v>
      </c>
      <c r="Z1091" s="250">
        <f>Table1[[#This Row],[Hạn thanh toán]]</f>
        <v>0</v>
      </c>
      <c r="AA1091" s="250">
        <f>Table1[[#This Row],[Ngày Thanh toán]]</f>
        <v>45995</v>
      </c>
      <c r="AD1091" s="3" t="str">
        <f>IF(Table1[[#This Row],[Mã khách hàng]]="","",VLOOKUP($A1091,Ma_KH!$A:$Q,Ma_KH!O$1,0))</f>
        <v>TTMFARM</v>
      </c>
      <c r="AE1091" s="3" t="str">
        <f>IF(Table1[[#This Row],[Mã khách hàng]]="","",VLOOKUP($A1091,Ma_KH!$A:$Q,Ma_KH!P$1,0))</f>
        <v>CÔNG TY TNHH ĐẦU TƯ VÀ PHÁT TRIỂN TTM FARM</v>
      </c>
      <c r="AF1091" s="3" t="str">
        <f>VLOOKUP(A1091,Ma_KH!A:Q,Ma_KH!J$1,0)</f>
        <v>Trần Thị Huệ</v>
      </c>
    </row>
    <row r="1092" spans="1:32" ht="16.5">
      <c r="A1092" s="92" t="s">
        <v>116</v>
      </c>
      <c r="B1092" s="4" t="s">
        <v>1856</v>
      </c>
      <c r="C1092" s="94">
        <v>45720</v>
      </c>
      <c r="D1092" s="93" t="s">
        <v>1885</v>
      </c>
      <c r="E1092" s="75"/>
      <c r="F1092" s="81"/>
      <c r="G1092" s="92" t="s">
        <v>1856</v>
      </c>
      <c r="H1092" s="69">
        <v>455331</v>
      </c>
      <c r="I1092" s="69">
        <v>0</v>
      </c>
      <c r="J1092" s="69">
        <f>(Table1[[#This Row],[Tiền hàng]]-Table1[[#This Row],[Tiền chiết khấu]])*8%</f>
        <v>36426.480000000003</v>
      </c>
      <c r="K1092" s="69">
        <v>491757</v>
      </c>
      <c r="L1092" s="8" t="s">
        <v>24</v>
      </c>
      <c r="M1092" s="41">
        <v>45763</v>
      </c>
      <c r="N1092" s="29" t="s">
        <v>4183</v>
      </c>
      <c r="O1092" s="69">
        <f>IF(Table1[[#This Row],[Phân loại]]="Tồn đầu kỳ",Table1[[#This Row],[Tổng giá trị]],0)</f>
        <v>0</v>
      </c>
      <c r="P1092" s="8">
        <f>IF(Table1[[#This Row],[Số còn phải thu ĐK]]&lt;&gt;0,0,IF(Table1[[#This Row],[Phân loại]]="Bán hàng",Table1[[#This Row],[Tổng giá trị]],-Table1[[#This Row],[Tổng giá trị]]))</f>
        <v>491757</v>
      </c>
      <c r="Q1092" s="70">
        <f t="shared" si="148"/>
        <v>491757</v>
      </c>
      <c r="R1092" s="8">
        <f>Table1[[#This Row],[Số còn phải thu ĐK]]+Table1[[#This Row],[Giá Trị HD sau CK]]-Table1[[#This Row],[Số tiền đã thu]]</f>
        <v>0</v>
      </c>
      <c r="S1092" s="7">
        <f>IF(Table1[[#This Row],[Ngày hóa đơn]]&lt;&gt;"",Table1[[#This Row],[Ngày hóa đơn]],Table1[[#This Row],[Ngày hạch toán]])</f>
        <v>45720</v>
      </c>
      <c r="T1092" s="8"/>
      <c r="U1092" s="7">
        <f>IF(Table1[[#This Row],[Ngày tính CN]]="","",S1092+T1092)</f>
        <v>45720</v>
      </c>
      <c r="V1092" s="71">
        <f ca="1">IF(Table1[[#This Row],[Hạn thanh toán]]="","",IF((U1092-NOW())&lt;0,0,(U1092-NOW())))</f>
        <v>0</v>
      </c>
      <c r="W1092" s="69"/>
      <c r="X1092" s="65" t="str">
        <f t="shared" ca="1" si="145"/>
        <v/>
      </c>
      <c r="Y1092" s="65" t="str">
        <f t="shared" si="149"/>
        <v>Đã thanh toán</v>
      </c>
      <c r="Z1092" s="250">
        <f>Table1[[#This Row],[Hạn thanh toán]]</f>
        <v>45720</v>
      </c>
      <c r="AA1092" s="250">
        <f>Table1[[#This Row],[Ngày Thanh toán]]</f>
        <v>45763</v>
      </c>
      <c r="AD1092" s="3" t="str">
        <f>IF(Table1[[#This Row],[Mã khách hàng]]="","",VLOOKUP($A1092,Ma_KH!$A:$Q,Ma_KH!O$1,0))</f>
        <v>TTMFARM</v>
      </c>
      <c r="AE1092" s="3" t="str">
        <f>IF(Table1[[#This Row],[Mã khách hàng]]="","",VLOOKUP($A1092,Ma_KH!$A:$Q,Ma_KH!P$1,0))</f>
        <v>CÔNG TY TNHH ĐẦU TƯ VÀ PHÁT TRIỂN TTM FARM</v>
      </c>
      <c r="AF1092" s="3" t="str">
        <f>VLOOKUP(A1092,Ma_KH!A:Q,Ma_KH!J$1,0)</f>
        <v>Trần Thị Huệ</v>
      </c>
    </row>
    <row r="1093" spans="1:32" ht="16.5">
      <c r="A1093" s="92" t="s">
        <v>116</v>
      </c>
      <c r="B1093" s="4" t="s">
        <v>1856</v>
      </c>
      <c r="C1093" s="94">
        <v>45721</v>
      </c>
      <c r="D1093" s="93" t="s">
        <v>1886</v>
      </c>
      <c r="E1093" s="75"/>
      <c r="F1093" s="81"/>
      <c r="G1093" s="92" t="s">
        <v>1856</v>
      </c>
      <c r="H1093" s="69">
        <v>818541</v>
      </c>
      <c r="I1093" s="69">
        <v>0</v>
      </c>
      <c r="J1093" s="69">
        <f>(Table1[[#This Row],[Tiền hàng]]-Table1[[#This Row],[Tiền chiết khấu]])*8%</f>
        <v>65483.28</v>
      </c>
      <c r="K1093" s="69">
        <v>884024</v>
      </c>
      <c r="L1093" s="8" t="s">
        <v>24</v>
      </c>
      <c r="M1093" s="41">
        <v>45763</v>
      </c>
      <c r="N1093" s="29" t="s">
        <v>4183</v>
      </c>
      <c r="O1093" s="69">
        <f>IF(Table1[[#This Row],[Phân loại]]="Tồn đầu kỳ",Table1[[#This Row],[Tổng giá trị]],0)</f>
        <v>0</v>
      </c>
      <c r="P1093" s="8">
        <f>IF(Table1[[#This Row],[Số còn phải thu ĐK]]&lt;&gt;0,0,IF(Table1[[#This Row],[Phân loại]]="Bán hàng",Table1[[#This Row],[Tổng giá trị]],-Table1[[#This Row],[Tổng giá trị]]))</f>
        <v>884024</v>
      </c>
      <c r="Q1093" s="70">
        <f t="shared" si="148"/>
        <v>884024</v>
      </c>
      <c r="R1093" s="8">
        <f>Table1[[#This Row],[Số còn phải thu ĐK]]+Table1[[#This Row],[Giá Trị HD sau CK]]-Table1[[#This Row],[Số tiền đã thu]]</f>
        <v>0</v>
      </c>
      <c r="S1093" s="7">
        <f>IF(Table1[[#This Row],[Ngày hóa đơn]]&lt;&gt;"",Table1[[#This Row],[Ngày hóa đơn]],Table1[[#This Row],[Ngày hạch toán]])</f>
        <v>45721</v>
      </c>
      <c r="T1093" s="8"/>
      <c r="U1093" s="7">
        <f>IF(Table1[[#This Row],[Ngày tính CN]]="","",S1093+T1093)</f>
        <v>45721</v>
      </c>
      <c r="V1093" s="71">
        <f ca="1">IF(Table1[[#This Row],[Hạn thanh toán]]="","",IF((U1093-NOW())&lt;0,0,(U1093-NOW())))</f>
        <v>0</v>
      </c>
      <c r="W1093" s="69"/>
      <c r="X1093" s="65" t="str">
        <f t="shared" ca="1" si="145"/>
        <v/>
      </c>
      <c r="Y1093" s="65" t="str">
        <f t="shared" si="149"/>
        <v>Đã thanh toán</v>
      </c>
      <c r="Z1093" s="250">
        <f>Table1[[#This Row],[Hạn thanh toán]]</f>
        <v>45721</v>
      </c>
      <c r="AA1093" s="250">
        <f>Table1[[#This Row],[Ngày Thanh toán]]</f>
        <v>45763</v>
      </c>
      <c r="AD1093" s="3" t="str">
        <f>IF(Table1[[#This Row],[Mã khách hàng]]="","",VLOOKUP($A1093,Ma_KH!$A:$Q,Ma_KH!O$1,0))</f>
        <v>TTMFARM</v>
      </c>
      <c r="AE1093" s="3" t="str">
        <f>IF(Table1[[#This Row],[Mã khách hàng]]="","",VLOOKUP($A1093,Ma_KH!$A:$Q,Ma_KH!P$1,0))</f>
        <v>CÔNG TY TNHH ĐẦU TƯ VÀ PHÁT TRIỂN TTM FARM</v>
      </c>
      <c r="AF1093" s="3" t="str">
        <f>VLOOKUP(A1093,Ma_KH!A:Q,Ma_KH!J$1,0)</f>
        <v>Trần Thị Huệ</v>
      </c>
    </row>
    <row r="1094" spans="1:32" ht="16.5">
      <c r="A1094" s="92" t="s">
        <v>116</v>
      </c>
      <c r="B1094" s="4" t="s">
        <v>1856</v>
      </c>
      <c r="C1094" s="94">
        <v>45721</v>
      </c>
      <c r="D1094" s="93" t="s">
        <v>1887</v>
      </c>
      <c r="E1094" s="75"/>
      <c r="F1094" s="81"/>
      <c r="G1094" s="92" t="s">
        <v>1856</v>
      </c>
      <c r="H1094" s="69">
        <v>628891</v>
      </c>
      <c r="I1094" s="69">
        <v>0</v>
      </c>
      <c r="J1094" s="69">
        <f>(Table1[[#This Row],[Tiền hàng]]-Table1[[#This Row],[Tiền chiết khấu]])*8%</f>
        <v>50311.28</v>
      </c>
      <c r="K1094" s="69">
        <v>679202</v>
      </c>
      <c r="L1094" s="8" t="s">
        <v>24</v>
      </c>
      <c r="M1094" s="41">
        <v>45763</v>
      </c>
      <c r="N1094" s="29" t="s">
        <v>4183</v>
      </c>
      <c r="O1094" s="69">
        <f>IF(Table1[[#This Row],[Phân loại]]="Tồn đầu kỳ",Table1[[#This Row],[Tổng giá trị]],0)</f>
        <v>0</v>
      </c>
      <c r="P1094" s="8">
        <f>IF(Table1[[#This Row],[Số còn phải thu ĐK]]&lt;&gt;0,0,IF(Table1[[#This Row],[Phân loại]]="Bán hàng",Table1[[#This Row],[Tổng giá trị]],-Table1[[#This Row],[Tổng giá trị]]))</f>
        <v>679202</v>
      </c>
      <c r="Q1094" s="70">
        <f t="shared" si="148"/>
        <v>679202</v>
      </c>
      <c r="R1094" s="8">
        <f>Table1[[#This Row],[Số còn phải thu ĐK]]+Table1[[#This Row],[Giá Trị HD sau CK]]-Table1[[#This Row],[Số tiền đã thu]]</f>
        <v>0</v>
      </c>
      <c r="S1094" s="7">
        <f>IF(Table1[[#This Row],[Ngày hóa đơn]]&lt;&gt;"",Table1[[#This Row],[Ngày hóa đơn]],Table1[[#This Row],[Ngày hạch toán]])</f>
        <v>45721</v>
      </c>
      <c r="T1094" s="8"/>
      <c r="U1094" s="7">
        <f>IF(Table1[[#This Row],[Ngày tính CN]]="","",S1094+T1094)</f>
        <v>45721</v>
      </c>
      <c r="V1094" s="71">
        <f ca="1">IF(Table1[[#This Row],[Hạn thanh toán]]="","",IF((U1094-NOW())&lt;0,0,(U1094-NOW())))</f>
        <v>0</v>
      </c>
      <c r="W1094" s="69"/>
      <c r="X1094" s="65" t="str">
        <f t="shared" ca="1" si="145"/>
        <v/>
      </c>
      <c r="Y1094" s="65" t="str">
        <f t="shared" si="149"/>
        <v>Đã thanh toán</v>
      </c>
      <c r="Z1094" s="250">
        <f>Table1[[#This Row],[Hạn thanh toán]]</f>
        <v>45721</v>
      </c>
      <c r="AA1094" s="250">
        <f>Table1[[#This Row],[Ngày Thanh toán]]</f>
        <v>45763</v>
      </c>
      <c r="AD1094" s="3" t="str">
        <f>IF(Table1[[#This Row],[Mã khách hàng]]="","",VLOOKUP($A1094,Ma_KH!$A:$Q,Ma_KH!O$1,0))</f>
        <v>TTMFARM</v>
      </c>
      <c r="AE1094" s="3" t="str">
        <f>IF(Table1[[#This Row],[Mã khách hàng]]="","",VLOOKUP($A1094,Ma_KH!$A:$Q,Ma_KH!P$1,0))</f>
        <v>CÔNG TY TNHH ĐẦU TƯ VÀ PHÁT TRIỂN TTM FARM</v>
      </c>
      <c r="AF1094" s="3" t="str">
        <f>VLOOKUP(A1094,Ma_KH!A:Q,Ma_KH!J$1,0)</f>
        <v>Trần Thị Huệ</v>
      </c>
    </row>
    <row r="1095" spans="1:32" ht="16.5">
      <c r="A1095" s="92" t="s">
        <v>116</v>
      </c>
      <c r="B1095" s="4" t="s">
        <v>1856</v>
      </c>
      <c r="C1095" s="94">
        <v>45730</v>
      </c>
      <c r="D1095" s="93" t="s">
        <v>1888</v>
      </c>
      <c r="E1095" s="75"/>
      <c r="F1095" s="81"/>
      <c r="G1095" s="92" t="s">
        <v>1856</v>
      </c>
      <c r="H1095" s="69">
        <v>605287</v>
      </c>
      <c r="I1095" s="69">
        <v>0</v>
      </c>
      <c r="J1095" s="69">
        <f>(Table1[[#This Row],[Tiền hàng]]-Table1[[#This Row],[Tiền chiết khấu]])*8%</f>
        <v>48422.96</v>
      </c>
      <c r="K1095" s="69">
        <v>653710</v>
      </c>
      <c r="L1095" s="8" t="s">
        <v>24</v>
      </c>
      <c r="M1095" s="41">
        <v>45763</v>
      </c>
      <c r="N1095" s="29" t="s">
        <v>4183</v>
      </c>
      <c r="O1095" s="69">
        <f>IF(Table1[[#This Row],[Phân loại]]="Tồn đầu kỳ",Table1[[#This Row],[Tổng giá trị]],0)</f>
        <v>0</v>
      </c>
      <c r="P1095" s="8">
        <f>IF(Table1[[#This Row],[Số còn phải thu ĐK]]&lt;&gt;0,0,IF(Table1[[#This Row],[Phân loại]]="Bán hàng",Table1[[#This Row],[Tổng giá trị]],-Table1[[#This Row],[Tổng giá trị]]))</f>
        <v>653710</v>
      </c>
      <c r="Q1095" s="70">
        <f t="shared" si="148"/>
        <v>653710</v>
      </c>
      <c r="R1095" s="8">
        <f>Table1[[#This Row],[Số còn phải thu ĐK]]+Table1[[#This Row],[Giá Trị HD sau CK]]-Table1[[#This Row],[Số tiền đã thu]]</f>
        <v>0</v>
      </c>
      <c r="S1095" s="7">
        <f>IF(Table1[[#This Row],[Ngày hóa đơn]]&lt;&gt;"",Table1[[#This Row],[Ngày hóa đơn]],Table1[[#This Row],[Ngày hạch toán]])</f>
        <v>45730</v>
      </c>
      <c r="T1095" s="8"/>
      <c r="U1095" s="7">
        <f>IF(Table1[[#This Row],[Ngày tính CN]]="","",S1095+T1095)</f>
        <v>45730</v>
      </c>
      <c r="V1095" s="71">
        <f ca="1">IF(Table1[[#This Row],[Hạn thanh toán]]="","",IF((U1095-NOW())&lt;0,0,(U1095-NOW())))</f>
        <v>0</v>
      </c>
      <c r="W1095" s="69"/>
      <c r="X1095" s="65" t="str">
        <f t="shared" ca="1" si="145"/>
        <v/>
      </c>
      <c r="Y1095" s="65" t="str">
        <f t="shared" si="149"/>
        <v>Đã thanh toán</v>
      </c>
      <c r="Z1095" s="250">
        <f>Table1[[#This Row],[Hạn thanh toán]]</f>
        <v>45730</v>
      </c>
      <c r="AA1095" s="250">
        <f>Table1[[#This Row],[Ngày Thanh toán]]</f>
        <v>45763</v>
      </c>
      <c r="AD1095" s="3" t="str">
        <f>IF(Table1[[#This Row],[Mã khách hàng]]="","",VLOOKUP($A1095,Ma_KH!$A:$Q,Ma_KH!O$1,0))</f>
        <v>TTMFARM</v>
      </c>
      <c r="AE1095" s="3" t="str">
        <f>IF(Table1[[#This Row],[Mã khách hàng]]="","",VLOOKUP($A1095,Ma_KH!$A:$Q,Ma_KH!P$1,0))</f>
        <v>CÔNG TY TNHH ĐẦU TƯ VÀ PHÁT TRIỂN TTM FARM</v>
      </c>
      <c r="AF1095" s="3" t="str">
        <f>VLOOKUP(A1095,Ma_KH!A:Q,Ma_KH!J$1,0)</f>
        <v>Trần Thị Huệ</v>
      </c>
    </row>
    <row r="1096" spans="1:32" ht="16.5">
      <c r="A1096" s="92" t="s">
        <v>116</v>
      </c>
      <c r="B1096" s="4" t="s">
        <v>1856</v>
      </c>
      <c r="C1096" s="94">
        <v>45730</v>
      </c>
      <c r="D1096" s="93" t="s">
        <v>1889</v>
      </c>
      <c r="E1096" s="75"/>
      <c r="F1096" s="81"/>
      <c r="G1096" s="92" t="s">
        <v>1856</v>
      </c>
      <c r="H1096" s="69">
        <v>605287</v>
      </c>
      <c r="I1096" s="69">
        <v>0</v>
      </c>
      <c r="J1096" s="69">
        <f>(Table1[[#This Row],[Tiền hàng]]-Table1[[#This Row],[Tiền chiết khấu]])*8%</f>
        <v>48422.96</v>
      </c>
      <c r="K1096" s="69">
        <v>653710</v>
      </c>
      <c r="L1096" s="8" t="s">
        <v>24</v>
      </c>
      <c r="M1096" s="41">
        <v>45763</v>
      </c>
      <c r="N1096" s="29" t="s">
        <v>4183</v>
      </c>
      <c r="O1096" s="69">
        <f>IF(Table1[[#This Row],[Phân loại]]="Tồn đầu kỳ",Table1[[#This Row],[Tổng giá trị]],0)</f>
        <v>0</v>
      </c>
      <c r="P1096" s="8">
        <f>IF(Table1[[#This Row],[Số còn phải thu ĐK]]&lt;&gt;0,0,IF(Table1[[#This Row],[Phân loại]]="Bán hàng",Table1[[#This Row],[Tổng giá trị]],-Table1[[#This Row],[Tổng giá trị]]))</f>
        <v>653710</v>
      </c>
      <c r="Q1096" s="70">
        <f t="shared" si="148"/>
        <v>653710</v>
      </c>
      <c r="R1096" s="8">
        <f>Table1[[#This Row],[Số còn phải thu ĐK]]+Table1[[#This Row],[Giá Trị HD sau CK]]-Table1[[#This Row],[Số tiền đã thu]]</f>
        <v>0</v>
      </c>
      <c r="S1096" s="7">
        <f>IF(Table1[[#This Row],[Ngày hóa đơn]]&lt;&gt;"",Table1[[#This Row],[Ngày hóa đơn]],Table1[[#This Row],[Ngày hạch toán]])</f>
        <v>45730</v>
      </c>
      <c r="T1096" s="8"/>
      <c r="U1096" s="7">
        <f>IF(Table1[[#This Row],[Ngày tính CN]]="","",S1096+T1096)</f>
        <v>45730</v>
      </c>
      <c r="V1096" s="71">
        <f ca="1">IF(Table1[[#This Row],[Hạn thanh toán]]="","",IF((U1096-NOW())&lt;0,0,(U1096-NOW())))</f>
        <v>0</v>
      </c>
      <c r="W1096" s="69"/>
      <c r="X1096" s="65" t="str">
        <f t="shared" ca="1" si="145"/>
        <v/>
      </c>
      <c r="Y1096" s="65" t="str">
        <f t="shared" si="149"/>
        <v>Đã thanh toán</v>
      </c>
      <c r="Z1096" s="250">
        <f>Table1[[#This Row],[Hạn thanh toán]]</f>
        <v>45730</v>
      </c>
      <c r="AA1096" s="250">
        <f>Table1[[#This Row],[Ngày Thanh toán]]</f>
        <v>45763</v>
      </c>
      <c r="AD1096" s="3" t="str">
        <f>IF(Table1[[#This Row],[Mã khách hàng]]="","",VLOOKUP($A1096,Ma_KH!$A:$Q,Ma_KH!O$1,0))</f>
        <v>TTMFARM</v>
      </c>
      <c r="AE1096" s="3" t="str">
        <f>IF(Table1[[#This Row],[Mã khách hàng]]="","",VLOOKUP($A1096,Ma_KH!$A:$Q,Ma_KH!P$1,0))</f>
        <v>CÔNG TY TNHH ĐẦU TƯ VÀ PHÁT TRIỂN TTM FARM</v>
      </c>
      <c r="AF1096" s="3" t="str">
        <f>VLOOKUP(A1096,Ma_KH!A:Q,Ma_KH!J$1,0)</f>
        <v>Trần Thị Huệ</v>
      </c>
    </row>
    <row r="1097" spans="1:32" ht="16.5">
      <c r="A1097" s="92" t="s">
        <v>116</v>
      </c>
      <c r="B1097" s="4" t="s">
        <v>1856</v>
      </c>
      <c r="C1097" s="94">
        <v>45730</v>
      </c>
      <c r="D1097" s="93" t="s">
        <v>1890</v>
      </c>
      <c r="E1097" s="75"/>
      <c r="F1097" s="81"/>
      <c r="G1097" s="92" t="s">
        <v>1856</v>
      </c>
      <c r="H1097" s="69">
        <v>555290</v>
      </c>
      <c r="I1097" s="69">
        <v>0</v>
      </c>
      <c r="J1097" s="69">
        <f>(Table1[[#This Row],[Tiền hàng]]-Table1[[#This Row],[Tiền chiết khấu]])*8%</f>
        <v>44423.200000000004</v>
      </c>
      <c r="K1097" s="69">
        <v>599713</v>
      </c>
      <c r="L1097" s="8" t="s">
        <v>24</v>
      </c>
      <c r="M1097" s="41">
        <v>45763</v>
      </c>
      <c r="N1097" s="29" t="s">
        <v>4183</v>
      </c>
      <c r="O1097" s="69">
        <f>IF(Table1[[#This Row],[Phân loại]]="Tồn đầu kỳ",Table1[[#This Row],[Tổng giá trị]],0)</f>
        <v>0</v>
      </c>
      <c r="P1097" s="8">
        <f>IF(Table1[[#This Row],[Số còn phải thu ĐK]]&lt;&gt;0,0,IF(Table1[[#This Row],[Phân loại]]="Bán hàng",Table1[[#This Row],[Tổng giá trị]],-Table1[[#This Row],[Tổng giá trị]]))</f>
        <v>599713</v>
      </c>
      <c r="Q1097" s="70">
        <f t="shared" si="148"/>
        <v>599713</v>
      </c>
      <c r="R1097" s="8">
        <f>Table1[[#This Row],[Số còn phải thu ĐK]]+Table1[[#This Row],[Giá Trị HD sau CK]]-Table1[[#This Row],[Số tiền đã thu]]</f>
        <v>0</v>
      </c>
      <c r="S1097" s="7">
        <f>IF(Table1[[#This Row],[Ngày hóa đơn]]&lt;&gt;"",Table1[[#This Row],[Ngày hóa đơn]],Table1[[#This Row],[Ngày hạch toán]])</f>
        <v>45730</v>
      </c>
      <c r="T1097" s="8"/>
      <c r="U1097" s="7">
        <f>IF(Table1[[#This Row],[Ngày tính CN]]="","",S1097+T1097)</f>
        <v>45730</v>
      </c>
      <c r="V1097" s="71">
        <f ca="1">IF(Table1[[#This Row],[Hạn thanh toán]]="","",IF((U1097-NOW())&lt;0,0,(U1097-NOW())))</f>
        <v>0</v>
      </c>
      <c r="W1097" s="69"/>
      <c r="X1097" s="65" t="str">
        <f t="shared" ca="1" si="145"/>
        <v/>
      </c>
      <c r="Y1097" s="65" t="str">
        <f t="shared" si="149"/>
        <v>Đã thanh toán</v>
      </c>
      <c r="Z1097" s="250">
        <f>Table1[[#This Row],[Hạn thanh toán]]</f>
        <v>45730</v>
      </c>
      <c r="AA1097" s="250">
        <f>Table1[[#This Row],[Ngày Thanh toán]]</f>
        <v>45763</v>
      </c>
      <c r="AD1097" s="3" t="str">
        <f>IF(Table1[[#This Row],[Mã khách hàng]]="","",VLOOKUP($A1097,Ma_KH!$A:$Q,Ma_KH!O$1,0))</f>
        <v>TTMFARM</v>
      </c>
      <c r="AE1097" s="3" t="str">
        <f>IF(Table1[[#This Row],[Mã khách hàng]]="","",VLOOKUP($A1097,Ma_KH!$A:$Q,Ma_KH!P$1,0))</f>
        <v>CÔNG TY TNHH ĐẦU TƯ VÀ PHÁT TRIỂN TTM FARM</v>
      </c>
      <c r="AF1097" s="3" t="str">
        <f>VLOOKUP(A1097,Ma_KH!A:Q,Ma_KH!J$1,0)</f>
        <v>Trần Thị Huệ</v>
      </c>
    </row>
    <row r="1098" spans="1:32" ht="16.5">
      <c r="A1098" s="92" t="s">
        <v>116</v>
      </c>
      <c r="B1098" s="4" t="s">
        <v>1856</v>
      </c>
      <c r="C1098" s="94">
        <v>45731</v>
      </c>
      <c r="D1098" s="93" t="s">
        <v>1891</v>
      </c>
      <c r="E1098" s="75"/>
      <c r="F1098" s="81"/>
      <c r="G1098" s="92" t="s">
        <v>1856</v>
      </c>
      <c r="H1098" s="69">
        <v>480036</v>
      </c>
      <c r="I1098" s="69">
        <v>0</v>
      </c>
      <c r="J1098" s="69">
        <f>(Table1[[#This Row],[Tiền hàng]]-Table1[[#This Row],[Tiền chiết khấu]])*8%</f>
        <v>38402.879999999997</v>
      </c>
      <c r="K1098" s="69">
        <v>518439</v>
      </c>
      <c r="L1098" s="8" t="s">
        <v>24</v>
      </c>
      <c r="M1098" s="41">
        <v>45763</v>
      </c>
      <c r="N1098" s="29" t="s">
        <v>4183</v>
      </c>
      <c r="O1098" s="69">
        <f>IF(Table1[[#This Row],[Phân loại]]="Tồn đầu kỳ",Table1[[#This Row],[Tổng giá trị]],0)</f>
        <v>0</v>
      </c>
      <c r="P1098" s="8">
        <f>IF(Table1[[#This Row],[Số còn phải thu ĐK]]&lt;&gt;0,0,IF(Table1[[#This Row],[Phân loại]]="Bán hàng",Table1[[#This Row],[Tổng giá trị]],-Table1[[#This Row],[Tổng giá trị]]))</f>
        <v>518439</v>
      </c>
      <c r="Q1098" s="70">
        <f t="shared" si="148"/>
        <v>518439</v>
      </c>
      <c r="R1098" s="8">
        <f>Table1[[#This Row],[Số còn phải thu ĐK]]+Table1[[#This Row],[Giá Trị HD sau CK]]-Table1[[#This Row],[Số tiền đã thu]]</f>
        <v>0</v>
      </c>
      <c r="S1098" s="7">
        <f>IF(Table1[[#This Row],[Ngày hóa đơn]]&lt;&gt;"",Table1[[#This Row],[Ngày hóa đơn]],Table1[[#This Row],[Ngày hạch toán]])</f>
        <v>45731</v>
      </c>
      <c r="T1098" s="8"/>
      <c r="U1098" s="7">
        <f>IF(Table1[[#This Row],[Ngày tính CN]]="","",S1098+T1098)</f>
        <v>45731</v>
      </c>
      <c r="V1098" s="71">
        <f ca="1">IF(Table1[[#This Row],[Hạn thanh toán]]="","",IF((U1098-NOW())&lt;0,0,(U1098-NOW())))</f>
        <v>0</v>
      </c>
      <c r="W1098" s="69"/>
      <c r="X1098" s="65" t="str">
        <f t="shared" ca="1" si="145"/>
        <v/>
      </c>
      <c r="Y1098" s="65" t="str">
        <f t="shared" si="149"/>
        <v>Đã thanh toán</v>
      </c>
      <c r="Z1098" s="250">
        <f>Table1[[#This Row],[Hạn thanh toán]]</f>
        <v>45731</v>
      </c>
      <c r="AA1098" s="250">
        <f>Table1[[#This Row],[Ngày Thanh toán]]</f>
        <v>45763</v>
      </c>
      <c r="AD1098" s="3" t="str">
        <f>IF(Table1[[#This Row],[Mã khách hàng]]="","",VLOOKUP($A1098,Ma_KH!$A:$Q,Ma_KH!O$1,0))</f>
        <v>TTMFARM</v>
      </c>
      <c r="AE1098" s="3" t="str">
        <f>IF(Table1[[#This Row],[Mã khách hàng]]="","",VLOOKUP($A1098,Ma_KH!$A:$Q,Ma_KH!P$1,0))</f>
        <v>CÔNG TY TNHH ĐẦU TƯ VÀ PHÁT TRIỂN TTM FARM</v>
      </c>
      <c r="AF1098" s="3" t="str">
        <f>VLOOKUP(A1098,Ma_KH!A:Q,Ma_KH!J$1,0)</f>
        <v>Trần Thị Huệ</v>
      </c>
    </row>
    <row r="1099" spans="1:32" ht="16.5">
      <c r="A1099" s="92" t="s">
        <v>116</v>
      </c>
      <c r="B1099" s="4" t="s">
        <v>1856</v>
      </c>
      <c r="C1099" s="94">
        <v>45742</v>
      </c>
      <c r="D1099" s="93" t="s">
        <v>1892</v>
      </c>
      <c r="E1099" s="75"/>
      <c r="F1099" s="81"/>
      <c r="G1099" s="92" t="s">
        <v>1856</v>
      </c>
      <c r="H1099" s="69">
        <v>670845</v>
      </c>
      <c r="I1099" s="69">
        <v>0</v>
      </c>
      <c r="J1099" s="69">
        <f>(Table1[[#This Row],[Tiền hàng]]-Table1[[#This Row],[Tiền chiết khấu]])*8%</f>
        <v>53667.6</v>
      </c>
      <c r="K1099" s="69">
        <v>724513</v>
      </c>
      <c r="L1099" s="8" t="s">
        <v>24</v>
      </c>
      <c r="M1099" s="41">
        <v>45763</v>
      </c>
      <c r="N1099" s="29" t="s">
        <v>4183</v>
      </c>
      <c r="O1099" s="69">
        <f>IF(Table1[[#This Row],[Phân loại]]="Tồn đầu kỳ",Table1[[#This Row],[Tổng giá trị]],0)</f>
        <v>0</v>
      </c>
      <c r="P1099" s="8">
        <f>IF(Table1[[#This Row],[Số còn phải thu ĐK]]&lt;&gt;0,0,IF(Table1[[#This Row],[Phân loại]]="Bán hàng",Table1[[#This Row],[Tổng giá trị]],-Table1[[#This Row],[Tổng giá trị]]))</f>
        <v>724513</v>
      </c>
      <c r="Q1099" s="70">
        <f t="shared" si="148"/>
        <v>724513</v>
      </c>
      <c r="R1099" s="8">
        <f>Table1[[#This Row],[Số còn phải thu ĐK]]+Table1[[#This Row],[Giá Trị HD sau CK]]-Table1[[#This Row],[Số tiền đã thu]]</f>
        <v>0</v>
      </c>
      <c r="S1099" s="7">
        <f>IF(Table1[[#This Row],[Ngày hóa đơn]]&lt;&gt;"",Table1[[#This Row],[Ngày hóa đơn]],Table1[[#This Row],[Ngày hạch toán]])</f>
        <v>45742</v>
      </c>
      <c r="T1099" s="8"/>
      <c r="U1099" s="7">
        <f>IF(Table1[[#This Row],[Ngày tính CN]]="","",S1099+T1099)</f>
        <v>45742</v>
      </c>
      <c r="V1099" s="71">
        <f ca="1">IF(Table1[[#This Row],[Hạn thanh toán]]="","",IF((U1099-NOW())&lt;0,0,(U1099-NOW())))</f>
        <v>0</v>
      </c>
      <c r="W1099" s="69"/>
      <c r="X1099" s="65" t="str">
        <f t="shared" ca="1" si="145"/>
        <v/>
      </c>
      <c r="Y1099" s="65" t="str">
        <f t="shared" si="149"/>
        <v>Đã thanh toán</v>
      </c>
      <c r="Z1099" s="250">
        <f>Table1[[#This Row],[Hạn thanh toán]]</f>
        <v>45742</v>
      </c>
      <c r="AA1099" s="250">
        <f>Table1[[#This Row],[Ngày Thanh toán]]</f>
        <v>45763</v>
      </c>
      <c r="AD1099" s="3" t="str">
        <f>IF(Table1[[#This Row],[Mã khách hàng]]="","",VLOOKUP($A1099,Ma_KH!$A:$Q,Ma_KH!O$1,0))</f>
        <v>TTMFARM</v>
      </c>
      <c r="AE1099" s="3" t="str">
        <f>IF(Table1[[#This Row],[Mã khách hàng]]="","",VLOOKUP($A1099,Ma_KH!$A:$Q,Ma_KH!P$1,0))</f>
        <v>CÔNG TY TNHH ĐẦU TƯ VÀ PHÁT TRIỂN TTM FARM</v>
      </c>
      <c r="AF1099" s="3" t="str">
        <f>VLOOKUP(A1099,Ma_KH!A:Q,Ma_KH!J$1,0)</f>
        <v>Trần Thị Huệ</v>
      </c>
    </row>
    <row r="1100" spans="1:32" ht="16.5">
      <c r="A1100" s="92" t="s">
        <v>116</v>
      </c>
      <c r="B1100" s="4" t="s">
        <v>1856</v>
      </c>
      <c r="C1100" s="94">
        <v>45742</v>
      </c>
      <c r="D1100" s="93" t="s">
        <v>1893</v>
      </c>
      <c r="E1100" s="75"/>
      <c r="F1100" s="81"/>
      <c r="G1100" s="92" t="s">
        <v>1856</v>
      </c>
      <c r="H1100" s="69">
        <v>367155</v>
      </c>
      <c r="I1100" s="69">
        <v>0</v>
      </c>
      <c r="J1100" s="69">
        <f>(Table1[[#This Row],[Tiền hàng]]-Table1[[#This Row],[Tiền chiết khấu]])*8%</f>
        <v>29372.400000000001</v>
      </c>
      <c r="K1100" s="69">
        <v>396527</v>
      </c>
      <c r="L1100" s="8" t="s">
        <v>24</v>
      </c>
      <c r="M1100" s="41">
        <v>45763</v>
      </c>
      <c r="N1100" s="29" t="s">
        <v>4183</v>
      </c>
      <c r="O1100" s="69">
        <f>IF(Table1[[#This Row],[Phân loại]]="Tồn đầu kỳ",Table1[[#This Row],[Tổng giá trị]],0)</f>
        <v>0</v>
      </c>
      <c r="P1100" s="8">
        <f>IF(Table1[[#This Row],[Số còn phải thu ĐK]]&lt;&gt;0,0,IF(Table1[[#This Row],[Phân loại]]="Bán hàng",Table1[[#This Row],[Tổng giá trị]],-Table1[[#This Row],[Tổng giá trị]]))</f>
        <v>396527</v>
      </c>
      <c r="Q1100" s="70">
        <f t="shared" si="148"/>
        <v>396527</v>
      </c>
      <c r="R1100" s="8">
        <f>Table1[[#This Row],[Số còn phải thu ĐK]]+Table1[[#This Row],[Giá Trị HD sau CK]]-Table1[[#This Row],[Số tiền đã thu]]</f>
        <v>0</v>
      </c>
      <c r="S1100" s="7">
        <f>IF(Table1[[#This Row],[Ngày hóa đơn]]&lt;&gt;"",Table1[[#This Row],[Ngày hóa đơn]],Table1[[#This Row],[Ngày hạch toán]])</f>
        <v>45742</v>
      </c>
      <c r="T1100" s="8"/>
      <c r="U1100" s="7">
        <f>IF(Table1[[#This Row],[Ngày tính CN]]="","",S1100+T1100)</f>
        <v>45742</v>
      </c>
      <c r="V1100" s="71">
        <f ca="1">IF(Table1[[#This Row],[Hạn thanh toán]]="","",IF((U1100-NOW())&lt;0,0,(U1100-NOW())))</f>
        <v>0</v>
      </c>
      <c r="W1100" s="69"/>
      <c r="X1100" s="65" t="str">
        <f t="shared" ca="1" si="145"/>
        <v/>
      </c>
      <c r="Y1100" s="65" t="str">
        <f t="shared" si="149"/>
        <v>Đã thanh toán</v>
      </c>
      <c r="Z1100" s="250">
        <f>Table1[[#This Row],[Hạn thanh toán]]</f>
        <v>45742</v>
      </c>
      <c r="AA1100" s="250">
        <f>Table1[[#This Row],[Ngày Thanh toán]]</f>
        <v>45763</v>
      </c>
      <c r="AD1100" s="3" t="str">
        <f>IF(Table1[[#This Row],[Mã khách hàng]]="","",VLOOKUP($A1100,Ma_KH!$A:$Q,Ma_KH!O$1,0))</f>
        <v>TTMFARM</v>
      </c>
      <c r="AE1100" s="3" t="str">
        <f>IF(Table1[[#This Row],[Mã khách hàng]]="","",VLOOKUP($A1100,Ma_KH!$A:$Q,Ma_KH!P$1,0))</f>
        <v>CÔNG TY TNHH ĐẦU TƯ VÀ PHÁT TRIỂN TTM FARM</v>
      </c>
      <c r="AF1100" s="3" t="str">
        <f>VLOOKUP(A1100,Ma_KH!A:Q,Ma_KH!J$1,0)</f>
        <v>Trần Thị Huệ</v>
      </c>
    </row>
    <row r="1101" spans="1:32" ht="16.5">
      <c r="A1101" s="92" t="s">
        <v>116</v>
      </c>
      <c r="B1101" s="4" t="s">
        <v>1856</v>
      </c>
      <c r="C1101" s="94">
        <v>45743</v>
      </c>
      <c r="D1101" s="93" t="s">
        <v>1894</v>
      </c>
      <c r="E1101" s="75"/>
      <c r="F1101" s="81"/>
      <c r="G1101" s="92" t="s">
        <v>1856</v>
      </c>
      <c r="H1101" s="69">
        <v>650505</v>
      </c>
      <c r="I1101" s="69">
        <v>0</v>
      </c>
      <c r="J1101" s="69">
        <f>(Table1[[#This Row],[Tiền hàng]]-Table1[[#This Row],[Tiền chiết khấu]])*8%</f>
        <v>52040.4</v>
      </c>
      <c r="K1101" s="69">
        <v>702545</v>
      </c>
      <c r="L1101" s="8" t="s">
        <v>24</v>
      </c>
      <c r="M1101" s="41">
        <v>45763</v>
      </c>
      <c r="N1101" s="29" t="s">
        <v>4183</v>
      </c>
      <c r="O1101" s="69">
        <f>IF(Table1[[#This Row],[Phân loại]]="Tồn đầu kỳ",Table1[[#This Row],[Tổng giá trị]],0)</f>
        <v>0</v>
      </c>
      <c r="P1101" s="8">
        <f>IF(Table1[[#This Row],[Số còn phải thu ĐK]]&lt;&gt;0,0,IF(Table1[[#This Row],[Phân loại]]="Bán hàng",Table1[[#This Row],[Tổng giá trị]],-Table1[[#This Row],[Tổng giá trị]]))</f>
        <v>702545</v>
      </c>
      <c r="Q1101" s="70">
        <f t="shared" si="148"/>
        <v>702545</v>
      </c>
      <c r="R1101" s="8">
        <f>Table1[[#This Row],[Số còn phải thu ĐK]]+Table1[[#This Row],[Giá Trị HD sau CK]]-Table1[[#This Row],[Số tiền đã thu]]</f>
        <v>0</v>
      </c>
      <c r="S1101" s="7">
        <f>IF(Table1[[#This Row],[Ngày hóa đơn]]&lt;&gt;"",Table1[[#This Row],[Ngày hóa đơn]],Table1[[#This Row],[Ngày hạch toán]])</f>
        <v>45743</v>
      </c>
      <c r="T1101" s="8"/>
      <c r="U1101" s="7">
        <f>IF(Table1[[#This Row],[Ngày tính CN]]="","",S1101+T1101)</f>
        <v>45743</v>
      </c>
      <c r="V1101" s="71">
        <f ca="1">IF(Table1[[#This Row],[Hạn thanh toán]]="","",IF((U1101-NOW())&lt;0,0,(U1101-NOW())))</f>
        <v>0</v>
      </c>
      <c r="W1101" s="69"/>
      <c r="X1101" s="65" t="str">
        <f t="shared" ca="1" si="145"/>
        <v/>
      </c>
      <c r="Y1101" s="65" t="str">
        <f t="shared" si="149"/>
        <v>Đã thanh toán</v>
      </c>
      <c r="Z1101" s="250">
        <f>Table1[[#This Row],[Hạn thanh toán]]</f>
        <v>45743</v>
      </c>
      <c r="AA1101" s="250">
        <f>Table1[[#This Row],[Ngày Thanh toán]]</f>
        <v>45763</v>
      </c>
      <c r="AD1101" s="3" t="str">
        <f>IF(Table1[[#This Row],[Mã khách hàng]]="","",VLOOKUP($A1101,Ma_KH!$A:$Q,Ma_KH!O$1,0))</f>
        <v>TTMFARM</v>
      </c>
      <c r="AE1101" s="3" t="str">
        <f>IF(Table1[[#This Row],[Mã khách hàng]]="","",VLOOKUP($A1101,Ma_KH!$A:$Q,Ma_KH!P$1,0))</f>
        <v>CÔNG TY TNHH ĐẦU TƯ VÀ PHÁT TRIỂN TTM FARM</v>
      </c>
      <c r="AF1101" s="3" t="str">
        <f>VLOOKUP(A1101,Ma_KH!A:Q,Ma_KH!J$1,0)</f>
        <v>Trần Thị Huệ</v>
      </c>
    </row>
    <row r="1102" spans="1:32" ht="16.5">
      <c r="A1102" s="92" t="s">
        <v>116</v>
      </c>
      <c r="B1102" s="4" t="s">
        <v>1856</v>
      </c>
      <c r="C1102" s="94">
        <v>45743</v>
      </c>
      <c r="D1102" s="93" t="s">
        <v>1895</v>
      </c>
      <c r="E1102" s="75"/>
      <c r="F1102" s="81"/>
      <c r="G1102" s="92" t="s">
        <v>1856</v>
      </c>
      <c r="H1102" s="69">
        <v>387078</v>
      </c>
      <c r="I1102" s="69">
        <v>0</v>
      </c>
      <c r="J1102" s="69">
        <f>(Table1[[#This Row],[Tiền hàng]]-Table1[[#This Row],[Tiền chiết khấu]])*8%</f>
        <v>30966.240000000002</v>
      </c>
      <c r="K1102" s="69">
        <v>418044</v>
      </c>
      <c r="L1102" s="8" t="s">
        <v>24</v>
      </c>
      <c r="M1102" s="41">
        <v>45763</v>
      </c>
      <c r="N1102" s="29" t="s">
        <v>4183</v>
      </c>
      <c r="O1102" s="69">
        <f>IF(Table1[[#This Row],[Phân loại]]="Tồn đầu kỳ",Table1[[#This Row],[Tổng giá trị]],0)</f>
        <v>0</v>
      </c>
      <c r="P1102" s="8">
        <f>IF(Table1[[#This Row],[Số còn phải thu ĐK]]&lt;&gt;0,0,IF(Table1[[#This Row],[Phân loại]]="Bán hàng",Table1[[#This Row],[Tổng giá trị]],-Table1[[#This Row],[Tổng giá trị]]))</f>
        <v>418044</v>
      </c>
      <c r="Q1102" s="70">
        <f t="shared" si="148"/>
        <v>418044</v>
      </c>
      <c r="R1102" s="8">
        <f>Table1[[#This Row],[Số còn phải thu ĐK]]+Table1[[#This Row],[Giá Trị HD sau CK]]-Table1[[#This Row],[Số tiền đã thu]]</f>
        <v>0</v>
      </c>
      <c r="S1102" s="7">
        <f>IF(Table1[[#This Row],[Ngày hóa đơn]]&lt;&gt;"",Table1[[#This Row],[Ngày hóa đơn]],Table1[[#This Row],[Ngày hạch toán]])</f>
        <v>45743</v>
      </c>
      <c r="T1102" s="8"/>
      <c r="U1102" s="7">
        <f>IF(Table1[[#This Row],[Ngày tính CN]]="","",S1102+T1102)</f>
        <v>45743</v>
      </c>
      <c r="V1102" s="71">
        <f ca="1">IF(Table1[[#This Row],[Hạn thanh toán]]="","",IF((U1102-NOW())&lt;0,0,(U1102-NOW())))</f>
        <v>0</v>
      </c>
      <c r="W1102" s="69"/>
      <c r="X1102" s="65" t="str">
        <f t="shared" ca="1" si="145"/>
        <v/>
      </c>
      <c r="Y1102" s="65" t="str">
        <f t="shared" si="149"/>
        <v>Đã thanh toán</v>
      </c>
      <c r="Z1102" s="250">
        <f>Table1[[#This Row],[Hạn thanh toán]]</f>
        <v>45743</v>
      </c>
      <c r="AA1102" s="250">
        <f>Table1[[#This Row],[Ngày Thanh toán]]</f>
        <v>45763</v>
      </c>
      <c r="AD1102" s="3" t="str">
        <f>IF(Table1[[#This Row],[Mã khách hàng]]="","",VLOOKUP($A1102,Ma_KH!$A:$Q,Ma_KH!O$1,0))</f>
        <v>TTMFARM</v>
      </c>
      <c r="AE1102" s="3" t="str">
        <f>IF(Table1[[#This Row],[Mã khách hàng]]="","",VLOOKUP($A1102,Ma_KH!$A:$Q,Ma_KH!P$1,0))</f>
        <v>CÔNG TY TNHH ĐẦU TƯ VÀ PHÁT TRIỂN TTM FARM</v>
      </c>
      <c r="AF1102" s="3" t="str">
        <f>VLOOKUP(A1102,Ma_KH!A:Q,Ma_KH!J$1,0)</f>
        <v>Trần Thị Huệ</v>
      </c>
    </row>
    <row r="1103" spans="1:32" ht="16.5">
      <c r="A1103" s="92" t="s">
        <v>116</v>
      </c>
      <c r="B1103" s="4" t="s">
        <v>1856</v>
      </c>
      <c r="C1103" s="94">
        <v>45743</v>
      </c>
      <c r="D1103" s="93" t="s">
        <v>1896</v>
      </c>
      <c r="E1103" s="75"/>
      <c r="F1103" s="81"/>
      <c r="G1103" s="92" t="s">
        <v>1856</v>
      </c>
      <c r="H1103" s="69">
        <v>553467</v>
      </c>
      <c r="I1103" s="69">
        <v>0</v>
      </c>
      <c r="J1103" s="69">
        <f>(Table1[[#This Row],[Tiền hàng]]-Table1[[#This Row],[Tiền chiết khấu]])*8%</f>
        <v>44277.36</v>
      </c>
      <c r="K1103" s="69">
        <v>597744</v>
      </c>
      <c r="L1103" s="8" t="s">
        <v>24</v>
      </c>
      <c r="M1103" s="41">
        <v>45763</v>
      </c>
      <c r="N1103" s="29" t="s">
        <v>4183</v>
      </c>
      <c r="O1103" s="69">
        <f>IF(Table1[[#This Row],[Phân loại]]="Tồn đầu kỳ",Table1[[#This Row],[Tổng giá trị]],0)</f>
        <v>0</v>
      </c>
      <c r="P1103" s="8">
        <f>IF(Table1[[#This Row],[Số còn phải thu ĐK]]&lt;&gt;0,0,IF(Table1[[#This Row],[Phân loại]]="Bán hàng",Table1[[#This Row],[Tổng giá trị]],-Table1[[#This Row],[Tổng giá trị]]))</f>
        <v>597744</v>
      </c>
      <c r="Q1103" s="70">
        <f t="shared" si="148"/>
        <v>597744</v>
      </c>
      <c r="R1103" s="8">
        <f>Table1[[#This Row],[Số còn phải thu ĐK]]+Table1[[#This Row],[Giá Trị HD sau CK]]-Table1[[#This Row],[Số tiền đã thu]]</f>
        <v>0</v>
      </c>
      <c r="S1103" s="7">
        <f>IF(Table1[[#This Row],[Ngày hóa đơn]]&lt;&gt;"",Table1[[#This Row],[Ngày hóa đơn]],Table1[[#This Row],[Ngày hạch toán]])</f>
        <v>45743</v>
      </c>
      <c r="T1103" s="8"/>
      <c r="U1103" s="7">
        <f>IF(Table1[[#This Row],[Ngày tính CN]]="","",S1103+T1103)</f>
        <v>45743</v>
      </c>
      <c r="V1103" s="71">
        <f ca="1">IF(Table1[[#This Row],[Hạn thanh toán]]="","",IF((U1103-NOW())&lt;0,0,(U1103-NOW())))</f>
        <v>0</v>
      </c>
      <c r="W1103" s="69"/>
      <c r="X1103" s="65" t="str">
        <f t="shared" ca="1" si="145"/>
        <v/>
      </c>
      <c r="Y1103" s="65" t="str">
        <f t="shared" si="149"/>
        <v>Đã thanh toán</v>
      </c>
      <c r="Z1103" s="250">
        <f>Table1[[#This Row],[Hạn thanh toán]]</f>
        <v>45743</v>
      </c>
      <c r="AA1103" s="250">
        <f>Table1[[#This Row],[Ngày Thanh toán]]</f>
        <v>45763</v>
      </c>
      <c r="AD1103" s="3" t="str">
        <f>IF(Table1[[#This Row],[Mã khách hàng]]="","",VLOOKUP($A1103,Ma_KH!$A:$Q,Ma_KH!O$1,0))</f>
        <v>TTMFARM</v>
      </c>
      <c r="AE1103" s="3" t="str">
        <f>IF(Table1[[#This Row],[Mã khách hàng]]="","",VLOOKUP($A1103,Ma_KH!$A:$Q,Ma_KH!P$1,0))</f>
        <v>CÔNG TY TNHH ĐẦU TƯ VÀ PHÁT TRIỂN TTM FARM</v>
      </c>
      <c r="AF1103" s="3" t="str">
        <f>VLOOKUP(A1103,Ma_KH!A:Q,Ma_KH!J$1,0)</f>
        <v>Trần Thị Huệ</v>
      </c>
    </row>
    <row r="1104" spans="1:32" ht="16.5">
      <c r="A1104" s="92" t="s">
        <v>116</v>
      </c>
      <c r="B1104" s="4" t="s">
        <v>1856</v>
      </c>
      <c r="C1104" s="94"/>
      <c r="D1104" s="93"/>
      <c r="E1104" s="75"/>
      <c r="F1104" s="81"/>
      <c r="G1104" s="92" t="s">
        <v>4191</v>
      </c>
      <c r="H1104" s="69"/>
      <c r="I1104" s="69">
        <v>0</v>
      </c>
      <c r="J1104" s="69">
        <f>(Table1[[#This Row],[Tiền hàng]]-Table1[[#This Row],[Tiền chiết khấu]])*8%</f>
        <v>0</v>
      </c>
      <c r="K1104" s="69">
        <v>369195</v>
      </c>
      <c r="L1104" s="8" t="s">
        <v>24</v>
      </c>
      <c r="M1104" s="41">
        <v>45995</v>
      </c>
      <c r="N1104" s="29"/>
      <c r="O1104" s="69">
        <f>IF(Table1[[#This Row],[Phân loại]]="Tồn đầu kỳ",Table1[[#This Row],[Tổng giá trị]],0)</f>
        <v>0</v>
      </c>
      <c r="P1104" s="8">
        <f>IF(Table1[[#This Row],[Số còn phải thu ĐK]]&lt;&gt;0,0,IF(Table1[[#This Row],[Phân loại]]="Bán hàng",Table1[[#This Row],[Tổng giá trị]],-Table1[[#This Row],[Tổng giá trị]]))</f>
        <v>369195</v>
      </c>
      <c r="Q1104" s="70">
        <f t="shared" si="148"/>
        <v>369195</v>
      </c>
      <c r="R1104" s="8">
        <f>Table1[[#This Row],[Số còn phải thu ĐK]]+Table1[[#This Row],[Giá Trị HD sau CK]]-Table1[[#This Row],[Số tiền đã thu]]</f>
        <v>0</v>
      </c>
      <c r="S1104" s="7">
        <f>IF(Table1[[#This Row],[Ngày hóa đơn]]&lt;&gt;"",Table1[[#This Row],[Ngày hóa đơn]],Table1[[#This Row],[Ngày hạch toán]])</f>
        <v>0</v>
      </c>
      <c r="T1104" s="8"/>
      <c r="U1104" s="7">
        <f>IF(Table1[[#This Row],[Ngày tính CN]]="","",S1104+T1104)</f>
        <v>0</v>
      </c>
      <c r="V1104" s="71">
        <f ca="1">IF(Table1[[#This Row],[Hạn thanh toán]]="","",IF((U1104-NOW())&lt;0,0,(U1104-NOW())))</f>
        <v>0</v>
      </c>
      <c r="W1104" s="69"/>
      <c r="X1104" s="65" t="str">
        <f t="shared" ca="1" si="145"/>
        <v/>
      </c>
      <c r="Y1104" s="65" t="str">
        <f t="shared" ref="Y1104" si="151">IF(R1104=0,"Đã thanh toán",IF(X1104="","",IF(X1104&lt;=0,"Chưa đến hạn thanh toán",IF(X1104&lt;=30,"Nợ quá hạn 30 ngày",IF(X1104&lt;=60,"Nợ quá hạn từ 30 ngày đến 60 ngày",IF(X1104&lt;=90,"Nợ quá hạn từ 60 ngày đến 90 ngày",IF(X1104&lt;=120,"Nợ quá hạn từ 90 ngày đến 120 ngày","Nợ quá hạn hơn 120 ngày có khả năng mất thanh toán")))))))</f>
        <v>Đã thanh toán</v>
      </c>
      <c r="Z1104" s="250">
        <f>Table1[[#This Row],[Hạn thanh toán]]</f>
        <v>0</v>
      </c>
      <c r="AA1104" s="250">
        <f>Table1[[#This Row],[Ngày Thanh toán]]</f>
        <v>45995</v>
      </c>
      <c r="AD1104" s="3" t="str">
        <f>IF(Table1[[#This Row],[Mã khách hàng]]="","",VLOOKUP($A1104,Ma_KH!$A:$Q,Ma_KH!O$1,0))</f>
        <v>TTMFARM</v>
      </c>
      <c r="AE1104" s="3" t="str">
        <f>IF(Table1[[#This Row],[Mã khách hàng]]="","",VLOOKUP($A1104,Ma_KH!$A:$Q,Ma_KH!P$1,0))</f>
        <v>CÔNG TY TNHH ĐẦU TƯ VÀ PHÁT TRIỂN TTM FARM</v>
      </c>
      <c r="AF1104" s="3" t="str">
        <f>VLOOKUP(A1104,Ma_KH!A:Q,Ma_KH!J$1,0)</f>
        <v>Trần Thị Huệ</v>
      </c>
    </row>
    <row r="1105" spans="1:32" ht="16.5">
      <c r="A1105" s="92" t="s">
        <v>116</v>
      </c>
      <c r="B1105" s="4" t="s">
        <v>1856</v>
      </c>
      <c r="C1105" s="94">
        <v>45752</v>
      </c>
      <c r="D1105" s="93" t="s">
        <v>1897</v>
      </c>
      <c r="E1105" s="75"/>
      <c r="F1105" s="81"/>
      <c r="G1105" s="92" t="s">
        <v>1856</v>
      </c>
      <c r="H1105" s="69">
        <v>220293</v>
      </c>
      <c r="I1105" s="69">
        <v>0</v>
      </c>
      <c r="J1105" s="69">
        <f>(Table1[[#This Row],[Tiền hàng]]-Table1[[#This Row],[Tiền chiết khấu]])*8%</f>
        <v>17623.439999999999</v>
      </c>
      <c r="K1105" s="69">
        <v>237916</v>
      </c>
      <c r="L1105" s="8" t="s">
        <v>24</v>
      </c>
      <c r="M1105" s="41">
        <v>45793</v>
      </c>
      <c r="N1105" s="29" t="s">
        <v>4184</v>
      </c>
      <c r="O1105" s="69">
        <f>IF(Table1[[#This Row],[Phân loại]]="Tồn đầu kỳ",Table1[[#This Row],[Tổng giá trị]],0)</f>
        <v>0</v>
      </c>
      <c r="P1105" s="8">
        <f>IF(Table1[[#This Row],[Số còn phải thu ĐK]]&lt;&gt;0,0,IF(Table1[[#This Row],[Phân loại]]="Bán hàng",Table1[[#This Row],[Tổng giá trị]],-Table1[[#This Row],[Tổng giá trị]]))</f>
        <v>237916</v>
      </c>
      <c r="Q1105" s="70">
        <f t="shared" si="148"/>
        <v>237916</v>
      </c>
      <c r="R1105" s="8">
        <f>Table1[[#This Row],[Số còn phải thu ĐK]]+Table1[[#This Row],[Giá Trị HD sau CK]]-Table1[[#This Row],[Số tiền đã thu]]</f>
        <v>0</v>
      </c>
      <c r="S1105" s="7">
        <f>IF(Table1[[#This Row],[Ngày hóa đơn]]&lt;&gt;"",Table1[[#This Row],[Ngày hóa đơn]],Table1[[#This Row],[Ngày hạch toán]])</f>
        <v>45752</v>
      </c>
      <c r="T1105" s="8"/>
      <c r="U1105" s="7">
        <f>IF(Table1[[#This Row],[Ngày tính CN]]="","",S1105+T1105)</f>
        <v>45752</v>
      </c>
      <c r="V1105" s="71">
        <f ca="1">IF(Table1[[#This Row],[Hạn thanh toán]]="","",IF((U1105-NOW())&lt;0,0,(U1105-NOW())))</f>
        <v>0</v>
      </c>
      <c r="W1105" s="69"/>
      <c r="X1105" s="65" t="str">
        <f t="shared" ca="1" si="145"/>
        <v/>
      </c>
      <c r="Y1105" s="65" t="str">
        <f t="shared" si="149"/>
        <v>Đã thanh toán</v>
      </c>
      <c r="Z1105" s="250">
        <f>Table1[[#This Row],[Hạn thanh toán]]</f>
        <v>45752</v>
      </c>
      <c r="AA1105" s="250">
        <f>Table1[[#This Row],[Ngày Thanh toán]]</f>
        <v>45793</v>
      </c>
      <c r="AD1105" s="3" t="str">
        <f>IF(Table1[[#This Row],[Mã khách hàng]]="","",VLOOKUP($A1105,Ma_KH!$A:$Q,Ma_KH!O$1,0))</f>
        <v>TTMFARM</v>
      </c>
      <c r="AE1105" s="3" t="str">
        <f>IF(Table1[[#This Row],[Mã khách hàng]]="","",VLOOKUP($A1105,Ma_KH!$A:$Q,Ma_KH!P$1,0))</f>
        <v>CÔNG TY TNHH ĐẦU TƯ VÀ PHÁT TRIỂN TTM FARM</v>
      </c>
      <c r="AF1105" s="3" t="str">
        <f>VLOOKUP(A1105,Ma_KH!A:Q,Ma_KH!J$1,0)</f>
        <v>Trần Thị Huệ</v>
      </c>
    </row>
    <row r="1106" spans="1:32" ht="16.5">
      <c r="A1106" s="92" t="s">
        <v>116</v>
      </c>
      <c r="B1106" s="4" t="s">
        <v>1856</v>
      </c>
      <c r="C1106" s="94">
        <v>45755</v>
      </c>
      <c r="D1106" s="93" t="s">
        <v>1898</v>
      </c>
      <c r="E1106" s="75"/>
      <c r="F1106" s="81"/>
      <c r="G1106" s="92" t="s">
        <v>1856</v>
      </c>
      <c r="H1106" s="69">
        <v>1246930</v>
      </c>
      <c r="I1106" s="69">
        <v>124693</v>
      </c>
      <c r="J1106" s="69">
        <f>(Table1[[#This Row],[Tiền hàng]]-Table1[[#This Row],[Tiền chiết khấu]])*8%</f>
        <v>89778.96</v>
      </c>
      <c r="K1106" s="69">
        <v>1212016</v>
      </c>
      <c r="L1106" s="8" t="s">
        <v>24</v>
      </c>
      <c r="M1106" s="41">
        <v>45793</v>
      </c>
      <c r="N1106" s="29" t="s">
        <v>4184</v>
      </c>
      <c r="O1106" s="69">
        <f>IF(Table1[[#This Row],[Phân loại]]="Tồn đầu kỳ",Table1[[#This Row],[Tổng giá trị]],0)</f>
        <v>0</v>
      </c>
      <c r="P1106" s="8">
        <f>IF(Table1[[#This Row],[Số còn phải thu ĐK]]&lt;&gt;0,0,IF(Table1[[#This Row],[Phân loại]]="Bán hàng",Table1[[#This Row],[Tổng giá trị]],-Table1[[#This Row],[Tổng giá trị]]))</f>
        <v>1212016</v>
      </c>
      <c r="Q1106" s="70">
        <f t="shared" si="148"/>
        <v>1212016</v>
      </c>
      <c r="R1106" s="8">
        <f>Table1[[#This Row],[Số còn phải thu ĐK]]+Table1[[#This Row],[Giá Trị HD sau CK]]-Table1[[#This Row],[Số tiền đã thu]]</f>
        <v>0</v>
      </c>
      <c r="S1106" s="7">
        <f>IF(Table1[[#This Row],[Ngày hóa đơn]]&lt;&gt;"",Table1[[#This Row],[Ngày hóa đơn]],Table1[[#This Row],[Ngày hạch toán]])</f>
        <v>45755</v>
      </c>
      <c r="T1106" s="8"/>
      <c r="U1106" s="7">
        <f>IF(Table1[[#This Row],[Ngày tính CN]]="","",S1106+T1106)</f>
        <v>45755</v>
      </c>
      <c r="V1106" s="71">
        <f ca="1">IF(Table1[[#This Row],[Hạn thanh toán]]="","",IF((U1106-NOW())&lt;0,0,(U1106-NOW())))</f>
        <v>0</v>
      </c>
      <c r="W1106" s="69"/>
      <c r="X1106" s="65" t="str">
        <f t="shared" ca="1" si="145"/>
        <v/>
      </c>
      <c r="Y1106" s="65" t="str">
        <f t="shared" si="149"/>
        <v>Đã thanh toán</v>
      </c>
      <c r="Z1106" s="250">
        <f>Table1[[#This Row],[Hạn thanh toán]]</f>
        <v>45755</v>
      </c>
      <c r="AA1106" s="250">
        <f>Table1[[#This Row],[Ngày Thanh toán]]</f>
        <v>45793</v>
      </c>
      <c r="AD1106" s="3" t="str">
        <f>IF(Table1[[#This Row],[Mã khách hàng]]="","",VLOOKUP($A1106,Ma_KH!$A:$Q,Ma_KH!O$1,0))</f>
        <v>TTMFARM</v>
      </c>
      <c r="AE1106" s="3" t="str">
        <f>IF(Table1[[#This Row],[Mã khách hàng]]="","",VLOOKUP($A1106,Ma_KH!$A:$Q,Ma_KH!P$1,0))</f>
        <v>CÔNG TY TNHH ĐẦU TƯ VÀ PHÁT TRIỂN TTM FARM</v>
      </c>
      <c r="AF1106" s="3" t="str">
        <f>VLOOKUP(A1106,Ma_KH!A:Q,Ma_KH!J$1,0)</f>
        <v>Trần Thị Huệ</v>
      </c>
    </row>
    <row r="1107" spans="1:32" ht="16.5">
      <c r="A1107" s="92" t="s">
        <v>116</v>
      </c>
      <c r="B1107" s="4" t="s">
        <v>1856</v>
      </c>
      <c r="C1107" s="94">
        <v>45755</v>
      </c>
      <c r="D1107" s="93" t="s">
        <v>1899</v>
      </c>
      <c r="E1107" s="75"/>
      <c r="F1107" s="81"/>
      <c r="G1107" s="92" t="s">
        <v>1856</v>
      </c>
      <c r="H1107" s="69">
        <v>517701</v>
      </c>
      <c r="I1107" s="69">
        <v>0</v>
      </c>
      <c r="J1107" s="69">
        <f>(Table1[[#This Row],[Tiền hàng]]-Table1[[#This Row],[Tiền chiết khấu]])*8%</f>
        <v>41416.080000000002</v>
      </c>
      <c r="K1107" s="69">
        <v>559117</v>
      </c>
      <c r="L1107" s="8" t="s">
        <v>24</v>
      </c>
      <c r="M1107" s="41">
        <v>45793</v>
      </c>
      <c r="N1107" s="29" t="s">
        <v>4184</v>
      </c>
      <c r="O1107" s="69">
        <f>IF(Table1[[#This Row],[Phân loại]]="Tồn đầu kỳ",Table1[[#This Row],[Tổng giá trị]],0)</f>
        <v>0</v>
      </c>
      <c r="P1107" s="8">
        <f>IF(Table1[[#This Row],[Số còn phải thu ĐK]]&lt;&gt;0,0,IF(Table1[[#This Row],[Phân loại]]="Bán hàng",Table1[[#This Row],[Tổng giá trị]],-Table1[[#This Row],[Tổng giá trị]]))</f>
        <v>559117</v>
      </c>
      <c r="Q1107" s="70">
        <f t="shared" si="148"/>
        <v>559117</v>
      </c>
      <c r="R1107" s="8">
        <f>Table1[[#This Row],[Số còn phải thu ĐK]]+Table1[[#This Row],[Giá Trị HD sau CK]]-Table1[[#This Row],[Số tiền đã thu]]</f>
        <v>0</v>
      </c>
      <c r="S1107" s="7">
        <f>IF(Table1[[#This Row],[Ngày hóa đơn]]&lt;&gt;"",Table1[[#This Row],[Ngày hóa đơn]],Table1[[#This Row],[Ngày hạch toán]])</f>
        <v>45755</v>
      </c>
      <c r="T1107" s="8"/>
      <c r="U1107" s="7">
        <f>IF(Table1[[#This Row],[Ngày tính CN]]="","",S1107+T1107)</f>
        <v>45755</v>
      </c>
      <c r="V1107" s="71">
        <f ca="1">IF(Table1[[#This Row],[Hạn thanh toán]]="","",IF((U1107-NOW())&lt;0,0,(U1107-NOW())))</f>
        <v>0</v>
      </c>
      <c r="W1107" s="69"/>
      <c r="X1107" s="65" t="str">
        <f t="shared" ref="X1107:X1170" ca="1" si="152">IF(OR($U1107="",$R1107=0),"",IF((U$4-NOW())&lt;0,-($U1107-NOW()),0))</f>
        <v/>
      </c>
      <c r="Y1107" s="65" t="str">
        <f t="shared" si="149"/>
        <v>Đã thanh toán</v>
      </c>
      <c r="Z1107" s="250">
        <f>Table1[[#This Row],[Hạn thanh toán]]</f>
        <v>45755</v>
      </c>
      <c r="AA1107" s="250">
        <f>Table1[[#This Row],[Ngày Thanh toán]]</f>
        <v>45793</v>
      </c>
      <c r="AD1107" s="3" t="str">
        <f>IF(Table1[[#This Row],[Mã khách hàng]]="","",VLOOKUP($A1107,Ma_KH!$A:$Q,Ma_KH!O$1,0))</f>
        <v>TTMFARM</v>
      </c>
      <c r="AE1107" s="3" t="str">
        <f>IF(Table1[[#This Row],[Mã khách hàng]]="","",VLOOKUP($A1107,Ma_KH!$A:$Q,Ma_KH!P$1,0))</f>
        <v>CÔNG TY TNHH ĐẦU TƯ VÀ PHÁT TRIỂN TTM FARM</v>
      </c>
      <c r="AF1107" s="3" t="str">
        <f>VLOOKUP(A1107,Ma_KH!A:Q,Ma_KH!J$1,0)</f>
        <v>Trần Thị Huệ</v>
      </c>
    </row>
    <row r="1108" spans="1:32" ht="16.5">
      <c r="A1108" s="92" t="s">
        <v>116</v>
      </c>
      <c r="B1108" s="4" t="s">
        <v>1856</v>
      </c>
      <c r="C1108" s="94">
        <v>45755</v>
      </c>
      <c r="D1108" s="93" t="s">
        <v>1900</v>
      </c>
      <c r="E1108" s="75"/>
      <c r="F1108" s="81"/>
      <c r="G1108" s="92" t="s">
        <v>1856</v>
      </c>
      <c r="H1108" s="69">
        <v>1461484</v>
      </c>
      <c r="I1108" s="69">
        <v>0</v>
      </c>
      <c r="J1108" s="69">
        <f>(Table1[[#This Row],[Tiền hàng]]-Table1[[#This Row],[Tiền chiết khấu]])*8%</f>
        <v>116918.72</v>
      </c>
      <c r="K1108" s="69">
        <v>1578403</v>
      </c>
      <c r="L1108" s="8" t="s">
        <v>24</v>
      </c>
      <c r="M1108" s="41">
        <v>45793</v>
      </c>
      <c r="N1108" s="29" t="s">
        <v>4184</v>
      </c>
      <c r="O1108" s="69">
        <f>IF(Table1[[#This Row],[Phân loại]]="Tồn đầu kỳ",Table1[[#This Row],[Tổng giá trị]],0)</f>
        <v>0</v>
      </c>
      <c r="P1108" s="8">
        <f>IF(Table1[[#This Row],[Số còn phải thu ĐK]]&lt;&gt;0,0,IF(Table1[[#This Row],[Phân loại]]="Bán hàng",Table1[[#This Row],[Tổng giá trị]],-Table1[[#This Row],[Tổng giá trị]]))</f>
        <v>1578403</v>
      </c>
      <c r="Q1108" s="70">
        <f t="shared" si="148"/>
        <v>1578403</v>
      </c>
      <c r="R1108" s="8">
        <f>Table1[[#This Row],[Số còn phải thu ĐK]]+Table1[[#This Row],[Giá Trị HD sau CK]]-Table1[[#This Row],[Số tiền đã thu]]</f>
        <v>0</v>
      </c>
      <c r="S1108" s="7">
        <f>IF(Table1[[#This Row],[Ngày hóa đơn]]&lt;&gt;"",Table1[[#This Row],[Ngày hóa đơn]],Table1[[#This Row],[Ngày hạch toán]])</f>
        <v>45755</v>
      </c>
      <c r="T1108" s="8"/>
      <c r="U1108" s="7">
        <f>IF(Table1[[#This Row],[Ngày tính CN]]="","",S1108+T1108)</f>
        <v>45755</v>
      </c>
      <c r="V1108" s="71">
        <f ca="1">IF(Table1[[#This Row],[Hạn thanh toán]]="","",IF((U1108-NOW())&lt;0,0,(U1108-NOW())))</f>
        <v>0</v>
      </c>
      <c r="W1108" s="69"/>
      <c r="X1108" s="65" t="str">
        <f t="shared" ca="1" si="152"/>
        <v/>
      </c>
      <c r="Y1108" s="65" t="str">
        <f t="shared" si="149"/>
        <v>Đã thanh toán</v>
      </c>
      <c r="Z1108" s="250">
        <f>Table1[[#This Row],[Hạn thanh toán]]</f>
        <v>45755</v>
      </c>
      <c r="AA1108" s="250">
        <f>Table1[[#This Row],[Ngày Thanh toán]]</f>
        <v>45793</v>
      </c>
      <c r="AD1108" s="3" t="str">
        <f>IF(Table1[[#This Row],[Mã khách hàng]]="","",VLOOKUP($A1108,Ma_KH!$A:$Q,Ma_KH!O$1,0))</f>
        <v>TTMFARM</v>
      </c>
      <c r="AE1108" s="3" t="str">
        <f>IF(Table1[[#This Row],[Mã khách hàng]]="","",VLOOKUP($A1108,Ma_KH!$A:$Q,Ma_KH!P$1,0))</f>
        <v>CÔNG TY TNHH ĐẦU TƯ VÀ PHÁT TRIỂN TTM FARM</v>
      </c>
      <c r="AF1108" s="3" t="str">
        <f>VLOOKUP(A1108,Ma_KH!A:Q,Ma_KH!J$1,0)</f>
        <v>Trần Thị Huệ</v>
      </c>
    </row>
    <row r="1109" spans="1:32" ht="16.5">
      <c r="A1109" s="92" t="s">
        <v>116</v>
      </c>
      <c r="B1109" s="4" t="s">
        <v>1856</v>
      </c>
      <c r="C1109" s="94">
        <v>45756</v>
      </c>
      <c r="D1109" s="93" t="s">
        <v>1901</v>
      </c>
      <c r="E1109" s="75"/>
      <c r="F1109" s="81"/>
      <c r="G1109" s="92" t="s">
        <v>1856</v>
      </c>
      <c r="H1109" s="69">
        <v>560873</v>
      </c>
      <c r="I1109" s="69">
        <v>0</v>
      </c>
      <c r="J1109" s="69">
        <f>(Table1[[#This Row],[Tiền hàng]]-Table1[[#This Row],[Tiền chiết khấu]])*8%</f>
        <v>44869.840000000004</v>
      </c>
      <c r="K1109" s="69">
        <v>605743</v>
      </c>
      <c r="L1109" s="8" t="s">
        <v>24</v>
      </c>
      <c r="M1109" s="41">
        <v>45793</v>
      </c>
      <c r="N1109" s="29" t="s">
        <v>4184</v>
      </c>
      <c r="O1109" s="69">
        <f>IF(Table1[[#This Row],[Phân loại]]="Tồn đầu kỳ",Table1[[#This Row],[Tổng giá trị]],0)</f>
        <v>0</v>
      </c>
      <c r="P1109" s="8">
        <f>IF(Table1[[#This Row],[Số còn phải thu ĐK]]&lt;&gt;0,0,IF(Table1[[#This Row],[Phân loại]]="Bán hàng",Table1[[#This Row],[Tổng giá trị]],-Table1[[#This Row],[Tổng giá trị]]))</f>
        <v>605743</v>
      </c>
      <c r="Q1109" s="70">
        <f t="shared" si="148"/>
        <v>605743</v>
      </c>
      <c r="R1109" s="8">
        <f>Table1[[#This Row],[Số còn phải thu ĐK]]+Table1[[#This Row],[Giá Trị HD sau CK]]-Table1[[#This Row],[Số tiền đã thu]]</f>
        <v>0</v>
      </c>
      <c r="S1109" s="7">
        <f>IF(Table1[[#This Row],[Ngày hóa đơn]]&lt;&gt;"",Table1[[#This Row],[Ngày hóa đơn]],Table1[[#This Row],[Ngày hạch toán]])</f>
        <v>45756</v>
      </c>
      <c r="T1109" s="8"/>
      <c r="U1109" s="7">
        <f>IF(Table1[[#This Row],[Ngày tính CN]]="","",S1109+T1109)</f>
        <v>45756</v>
      </c>
      <c r="V1109" s="71">
        <f ca="1">IF(Table1[[#This Row],[Hạn thanh toán]]="","",IF((U1109-NOW())&lt;0,0,(U1109-NOW())))</f>
        <v>0</v>
      </c>
      <c r="W1109" s="69"/>
      <c r="X1109" s="65" t="str">
        <f t="shared" ca="1" si="152"/>
        <v/>
      </c>
      <c r="Y1109" s="65" t="str">
        <f t="shared" si="149"/>
        <v>Đã thanh toán</v>
      </c>
      <c r="Z1109" s="250">
        <f>Table1[[#This Row],[Hạn thanh toán]]</f>
        <v>45756</v>
      </c>
      <c r="AA1109" s="250">
        <f>Table1[[#This Row],[Ngày Thanh toán]]</f>
        <v>45793</v>
      </c>
      <c r="AD1109" s="3" t="str">
        <f>IF(Table1[[#This Row],[Mã khách hàng]]="","",VLOOKUP($A1109,Ma_KH!$A:$Q,Ma_KH!O$1,0))</f>
        <v>TTMFARM</v>
      </c>
      <c r="AE1109" s="3" t="str">
        <f>IF(Table1[[#This Row],[Mã khách hàng]]="","",VLOOKUP($A1109,Ma_KH!$A:$Q,Ma_KH!P$1,0))</f>
        <v>CÔNG TY TNHH ĐẦU TƯ VÀ PHÁT TRIỂN TTM FARM</v>
      </c>
      <c r="AF1109" s="3" t="str">
        <f>VLOOKUP(A1109,Ma_KH!A:Q,Ma_KH!J$1,0)</f>
        <v>Trần Thị Huệ</v>
      </c>
    </row>
    <row r="1110" spans="1:32" ht="16.5">
      <c r="A1110" s="92" t="s">
        <v>116</v>
      </c>
      <c r="B1110" s="4" t="s">
        <v>1856</v>
      </c>
      <c r="C1110" s="94">
        <v>45758</v>
      </c>
      <c r="D1110" s="93" t="s">
        <v>1902</v>
      </c>
      <c r="E1110" s="75"/>
      <c r="F1110" s="81"/>
      <c r="G1110" s="92" t="s">
        <v>1856</v>
      </c>
      <c r="H1110" s="69">
        <v>881045</v>
      </c>
      <c r="I1110" s="69">
        <v>0</v>
      </c>
      <c r="J1110" s="69">
        <f>(Table1[[#This Row],[Tiền hàng]]-Table1[[#This Row],[Tiền chiết khấu]])*8%</f>
        <v>70483.600000000006</v>
      </c>
      <c r="K1110" s="69">
        <v>951529</v>
      </c>
      <c r="L1110" s="8" t="s">
        <v>24</v>
      </c>
      <c r="M1110" s="41">
        <v>45793</v>
      </c>
      <c r="N1110" s="29" t="s">
        <v>4184</v>
      </c>
      <c r="O1110" s="69">
        <f>IF(Table1[[#This Row],[Phân loại]]="Tồn đầu kỳ",Table1[[#This Row],[Tổng giá trị]],0)</f>
        <v>0</v>
      </c>
      <c r="P1110" s="8">
        <f>IF(Table1[[#This Row],[Số còn phải thu ĐK]]&lt;&gt;0,0,IF(Table1[[#This Row],[Phân loại]]="Bán hàng",Table1[[#This Row],[Tổng giá trị]],-Table1[[#This Row],[Tổng giá trị]]))</f>
        <v>951529</v>
      </c>
      <c r="Q1110" s="70">
        <f t="shared" si="148"/>
        <v>951529</v>
      </c>
      <c r="R1110" s="8">
        <f>Table1[[#This Row],[Số còn phải thu ĐK]]+Table1[[#This Row],[Giá Trị HD sau CK]]-Table1[[#This Row],[Số tiền đã thu]]</f>
        <v>0</v>
      </c>
      <c r="S1110" s="7">
        <f>IF(Table1[[#This Row],[Ngày hóa đơn]]&lt;&gt;"",Table1[[#This Row],[Ngày hóa đơn]],Table1[[#This Row],[Ngày hạch toán]])</f>
        <v>45758</v>
      </c>
      <c r="T1110" s="8"/>
      <c r="U1110" s="7">
        <f>IF(Table1[[#This Row],[Ngày tính CN]]="","",S1110+T1110)</f>
        <v>45758</v>
      </c>
      <c r="V1110" s="71">
        <f ca="1">IF(Table1[[#This Row],[Hạn thanh toán]]="","",IF((U1110-NOW())&lt;0,0,(U1110-NOW())))</f>
        <v>0</v>
      </c>
      <c r="W1110" s="69"/>
      <c r="X1110" s="65" t="str">
        <f t="shared" ca="1" si="152"/>
        <v/>
      </c>
      <c r="Y1110" s="65" t="str">
        <f t="shared" si="149"/>
        <v>Đã thanh toán</v>
      </c>
      <c r="Z1110" s="250">
        <f>Table1[[#This Row],[Hạn thanh toán]]</f>
        <v>45758</v>
      </c>
      <c r="AA1110" s="250">
        <f>Table1[[#This Row],[Ngày Thanh toán]]</f>
        <v>45793</v>
      </c>
      <c r="AD1110" s="3" t="str">
        <f>IF(Table1[[#This Row],[Mã khách hàng]]="","",VLOOKUP($A1110,Ma_KH!$A:$Q,Ma_KH!O$1,0))</f>
        <v>TTMFARM</v>
      </c>
      <c r="AE1110" s="3" t="str">
        <f>IF(Table1[[#This Row],[Mã khách hàng]]="","",VLOOKUP($A1110,Ma_KH!$A:$Q,Ma_KH!P$1,0))</f>
        <v>CÔNG TY TNHH ĐẦU TƯ VÀ PHÁT TRIỂN TTM FARM</v>
      </c>
      <c r="AF1110" s="3" t="str">
        <f>VLOOKUP(A1110,Ma_KH!A:Q,Ma_KH!J$1,0)</f>
        <v>Trần Thị Huệ</v>
      </c>
    </row>
    <row r="1111" spans="1:32" ht="16.5">
      <c r="A1111" s="92" t="s">
        <v>116</v>
      </c>
      <c r="B1111" s="4" t="s">
        <v>1856</v>
      </c>
      <c r="C1111" s="94">
        <v>45759</v>
      </c>
      <c r="D1111" s="93" t="s">
        <v>1903</v>
      </c>
      <c r="E1111" s="75"/>
      <c r="F1111" s="81"/>
      <c r="G1111" s="92" t="s">
        <v>1856</v>
      </c>
      <c r="H1111" s="69">
        <v>368978</v>
      </c>
      <c r="I1111" s="69">
        <v>0</v>
      </c>
      <c r="J1111" s="69">
        <f>(Table1[[#This Row],[Tiền hàng]]-Table1[[#This Row],[Tiền chiết khấu]])*8%</f>
        <v>29518.240000000002</v>
      </c>
      <c r="K1111" s="69">
        <v>398496</v>
      </c>
      <c r="L1111" s="8" t="s">
        <v>24</v>
      </c>
      <c r="M1111" s="41">
        <v>45793</v>
      </c>
      <c r="N1111" s="29" t="s">
        <v>4184</v>
      </c>
      <c r="O1111" s="69">
        <f>IF(Table1[[#This Row],[Phân loại]]="Tồn đầu kỳ",Table1[[#This Row],[Tổng giá trị]],0)</f>
        <v>0</v>
      </c>
      <c r="P1111" s="8">
        <f>IF(Table1[[#This Row],[Số còn phải thu ĐK]]&lt;&gt;0,0,IF(Table1[[#This Row],[Phân loại]]="Bán hàng",Table1[[#This Row],[Tổng giá trị]],-Table1[[#This Row],[Tổng giá trị]]))</f>
        <v>398496</v>
      </c>
      <c r="Q1111" s="70">
        <f t="shared" si="148"/>
        <v>398496</v>
      </c>
      <c r="R1111" s="8">
        <f>Table1[[#This Row],[Số còn phải thu ĐK]]+Table1[[#This Row],[Giá Trị HD sau CK]]-Table1[[#This Row],[Số tiền đã thu]]</f>
        <v>0</v>
      </c>
      <c r="S1111" s="7">
        <f>IF(Table1[[#This Row],[Ngày hóa đơn]]&lt;&gt;"",Table1[[#This Row],[Ngày hóa đơn]],Table1[[#This Row],[Ngày hạch toán]])</f>
        <v>45759</v>
      </c>
      <c r="T1111" s="8"/>
      <c r="U1111" s="7">
        <f>IF(Table1[[#This Row],[Ngày tính CN]]="","",S1111+T1111)</f>
        <v>45759</v>
      </c>
      <c r="V1111" s="71">
        <f ca="1">IF(Table1[[#This Row],[Hạn thanh toán]]="","",IF((U1111-NOW())&lt;0,0,(U1111-NOW())))</f>
        <v>0</v>
      </c>
      <c r="W1111" s="69"/>
      <c r="X1111" s="65" t="str">
        <f t="shared" ca="1" si="152"/>
        <v/>
      </c>
      <c r="Y1111" s="65" t="str">
        <f t="shared" si="149"/>
        <v>Đã thanh toán</v>
      </c>
      <c r="Z1111" s="250">
        <f>Table1[[#This Row],[Hạn thanh toán]]</f>
        <v>45759</v>
      </c>
      <c r="AA1111" s="250">
        <f>Table1[[#This Row],[Ngày Thanh toán]]</f>
        <v>45793</v>
      </c>
      <c r="AD1111" s="3" t="str">
        <f>IF(Table1[[#This Row],[Mã khách hàng]]="","",VLOOKUP($A1111,Ma_KH!$A:$Q,Ma_KH!O$1,0))</f>
        <v>TTMFARM</v>
      </c>
      <c r="AE1111" s="3" t="str">
        <f>IF(Table1[[#This Row],[Mã khách hàng]]="","",VLOOKUP($A1111,Ma_KH!$A:$Q,Ma_KH!P$1,0))</f>
        <v>CÔNG TY TNHH ĐẦU TƯ VÀ PHÁT TRIỂN TTM FARM</v>
      </c>
      <c r="AF1111" s="3" t="str">
        <f>VLOOKUP(A1111,Ma_KH!A:Q,Ma_KH!J$1,0)</f>
        <v>Trần Thị Huệ</v>
      </c>
    </row>
    <row r="1112" spans="1:32" ht="16.5">
      <c r="A1112" s="92" t="s">
        <v>116</v>
      </c>
      <c r="B1112" s="4" t="s">
        <v>1856</v>
      </c>
      <c r="C1112" s="94">
        <v>45759</v>
      </c>
      <c r="D1112" s="93" t="s">
        <v>1904</v>
      </c>
      <c r="E1112" s="75"/>
      <c r="F1112" s="81"/>
      <c r="G1112" s="92" t="s">
        <v>1856</v>
      </c>
      <c r="H1112" s="69">
        <v>544728</v>
      </c>
      <c r="I1112" s="69">
        <v>0</v>
      </c>
      <c r="J1112" s="69">
        <f>(Table1[[#This Row],[Tiền hàng]]-Table1[[#This Row],[Tiền chiết khấu]])*8%</f>
        <v>43578.239999999998</v>
      </c>
      <c r="K1112" s="69">
        <v>588306</v>
      </c>
      <c r="L1112" s="8" t="s">
        <v>24</v>
      </c>
      <c r="M1112" s="41">
        <v>45793</v>
      </c>
      <c r="N1112" s="29" t="s">
        <v>4184</v>
      </c>
      <c r="O1112" s="69">
        <f>IF(Table1[[#This Row],[Phân loại]]="Tồn đầu kỳ",Table1[[#This Row],[Tổng giá trị]],0)</f>
        <v>0</v>
      </c>
      <c r="P1112" s="8">
        <f>IF(Table1[[#This Row],[Số còn phải thu ĐK]]&lt;&gt;0,0,IF(Table1[[#This Row],[Phân loại]]="Bán hàng",Table1[[#This Row],[Tổng giá trị]],-Table1[[#This Row],[Tổng giá trị]]))</f>
        <v>588306</v>
      </c>
      <c r="Q1112" s="70">
        <f t="shared" si="148"/>
        <v>588306</v>
      </c>
      <c r="R1112" s="8">
        <f>Table1[[#This Row],[Số còn phải thu ĐK]]+Table1[[#This Row],[Giá Trị HD sau CK]]-Table1[[#This Row],[Số tiền đã thu]]</f>
        <v>0</v>
      </c>
      <c r="S1112" s="7">
        <f>IF(Table1[[#This Row],[Ngày hóa đơn]]&lt;&gt;"",Table1[[#This Row],[Ngày hóa đơn]],Table1[[#This Row],[Ngày hạch toán]])</f>
        <v>45759</v>
      </c>
      <c r="T1112" s="8"/>
      <c r="U1112" s="7">
        <f>IF(Table1[[#This Row],[Ngày tính CN]]="","",S1112+T1112)</f>
        <v>45759</v>
      </c>
      <c r="V1112" s="71">
        <f ca="1">IF(Table1[[#This Row],[Hạn thanh toán]]="","",IF((U1112-NOW())&lt;0,0,(U1112-NOW())))</f>
        <v>0</v>
      </c>
      <c r="W1112" s="69"/>
      <c r="X1112" s="65" t="str">
        <f t="shared" ca="1" si="152"/>
        <v/>
      </c>
      <c r="Y1112" s="65" t="str">
        <f t="shared" si="149"/>
        <v>Đã thanh toán</v>
      </c>
      <c r="Z1112" s="250">
        <f>Table1[[#This Row],[Hạn thanh toán]]</f>
        <v>45759</v>
      </c>
      <c r="AA1112" s="250">
        <f>Table1[[#This Row],[Ngày Thanh toán]]</f>
        <v>45793</v>
      </c>
      <c r="AD1112" s="3" t="str">
        <f>IF(Table1[[#This Row],[Mã khách hàng]]="","",VLOOKUP($A1112,Ma_KH!$A:$Q,Ma_KH!O$1,0))</f>
        <v>TTMFARM</v>
      </c>
      <c r="AE1112" s="3" t="str">
        <f>IF(Table1[[#This Row],[Mã khách hàng]]="","",VLOOKUP($A1112,Ma_KH!$A:$Q,Ma_KH!P$1,0))</f>
        <v>CÔNG TY TNHH ĐẦU TƯ VÀ PHÁT TRIỂN TTM FARM</v>
      </c>
      <c r="AF1112" s="3" t="str">
        <f>VLOOKUP(A1112,Ma_KH!A:Q,Ma_KH!J$1,0)</f>
        <v>Trần Thị Huệ</v>
      </c>
    </row>
    <row r="1113" spans="1:32" ht="16.5">
      <c r="A1113" s="92" t="s">
        <v>116</v>
      </c>
      <c r="B1113" s="4" t="s">
        <v>1856</v>
      </c>
      <c r="C1113" s="94">
        <v>45759</v>
      </c>
      <c r="D1113" s="93" t="s">
        <v>1905</v>
      </c>
      <c r="E1113" s="75"/>
      <c r="F1113" s="81"/>
      <c r="G1113" s="92" t="s">
        <v>1856</v>
      </c>
      <c r="H1113" s="69">
        <v>605287</v>
      </c>
      <c r="I1113" s="69">
        <v>0</v>
      </c>
      <c r="J1113" s="69">
        <f>(Table1[[#This Row],[Tiền hàng]]-Table1[[#This Row],[Tiền chiết khấu]])*8%</f>
        <v>48422.96</v>
      </c>
      <c r="K1113" s="69">
        <v>653710</v>
      </c>
      <c r="L1113" s="8" t="s">
        <v>24</v>
      </c>
      <c r="M1113" s="41">
        <v>45793</v>
      </c>
      <c r="N1113" s="29" t="s">
        <v>4184</v>
      </c>
      <c r="O1113" s="69">
        <f>IF(Table1[[#This Row],[Phân loại]]="Tồn đầu kỳ",Table1[[#This Row],[Tổng giá trị]],0)</f>
        <v>0</v>
      </c>
      <c r="P1113" s="8">
        <f>IF(Table1[[#This Row],[Số còn phải thu ĐK]]&lt;&gt;0,0,IF(Table1[[#This Row],[Phân loại]]="Bán hàng",Table1[[#This Row],[Tổng giá trị]],-Table1[[#This Row],[Tổng giá trị]]))</f>
        <v>653710</v>
      </c>
      <c r="Q1113" s="70">
        <f t="shared" si="148"/>
        <v>653710</v>
      </c>
      <c r="R1113" s="8">
        <f>Table1[[#This Row],[Số còn phải thu ĐK]]+Table1[[#This Row],[Giá Trị HD sau CK]]-Table1[[#This Row],[Số tiền đã thu]]</f>
        <v>0</v>
      </c>
      <c r="S1113" s="7">
        <f>IF(Table1[[#This Row],[Ngày hóa đơn]]&lt;&gt;"",Table1[[#This Row],[Ngày hóa đơn]],Table1[[#This Row],[Ngày hạch toán]])</f>
        <v>45759</v>
      </c>
      <c r="T1113" s="8"/>
      <c r="U1113" s="7">
        <f>IF(Table1[[#This Row],[Ngày tính CN]]="","",S1113+T1113)</f>
        <v>45759</v>
      </c>
      <c r="V1113" s="71">
        <f ca="1">IF(Table1[[#This Row],[Hạn thanh toán]]="","",IF((U1113-NOW())&lt;0,0,(U1113-NOW())))</f>
        <v>0</v>
      </c>
      <c r="W1113" s="69"/>
      <c r="X1113" s="65" t="str">
        <f t="shared" ca="1" si="152"/>
        <v/>
      </c>
      <c r="Y1113" s="65" t="str">
        <f t="shared" si="149"/>
        <v>Đã thanh toán</v>
      </c>
      <c r="Z1113" s="250">
        <f>Table1[[#This Row],[Hạn thanh toán]]</f>
        <v>45759</v>
      </c>
      <c r="AA1113" s="250">
        <f>Table1[[#This Row],[Ngày Thanh toán]]</f>
        <v>45793</v>
      </c>
      <c r="AD1113" s="3" t="str">
        <f>IF(Table1[[#This Row],[Mã khách hàng]]="","",VLOOKUP($A1113,Ma_KH!$A:$Q,Ma_KH!O$1,0))</f>
        <v>TTMFARM</v>
      </c>
      <c r="AE1113" s="3" t="str">
        <f>IF(Table1[[#This Row],[Mã khách hàng]]="","",VLOOKUP($A1113,Ma_KH!$A:$Q,Ma_KH!P$1,0))</f>
        <v>CÔNG TY TNHH ĐẦU TƯ VÀ PHÁT TRIỂN TTM FARM</v>
      </c>
      <c r="AF1113" s="3" t="str">
        <f>VLOOKUP(A1113,Ma_KH!A:Q,Ma_KH!J$1,0)</f>
        <v>Trần Thị Huệ</v>
      </c>
    </row>
    <row r="1114" spans="1:32" ht="16.5">
      <c r="A1114" s="92" t="s">
        <v>116</v>
      </c>
      <c r="B1114" s="4" t="s">
        <v>1856</v>
      </c>
      <c r="C1114" s="94">
        <v>45759</v>
      </c>
      <c r="D1114" s="93" t="s">
        <v>1906</v>
      </c>
      <c r="E1114" s="75"/>
      <c r="F1114" s="81"/>
      <c r="G1114" s="92" t="s">
        <v>1856</v>
      </c>
      <c r="H1114" s="69">
        <v>250910</v>
      </c>
      <c r="I1114" s="69">
        <v>0</v>
      </c>
      <c r="J1114" s="69">
        <f>(Table1[[#This Row],[Tiền hàng]]-Table1[[#This Row],[Tiền chiết khấu]])*8%</f>
        <v>20072.8</v>
      </c>
      <c r="K1114" s="69">
        <v>270983</v>
      </c>
      <c r="L1114" s="8" t="s">
        <v>24</v>
      </c>
      <c r="M1114" s="41">
        <v>45793</v>
      </c>
      <c r="N1114" s="29" t="s">
        <v>4184</v>
      </c>
      <c r="O1114" s="69">
        <f>IF(Table1[[#This Row],[Phân loại]]="Tồn đầu kỳ",Table1[[#This Row],[Tổng giá trị]],0)</f>
        <v>0</v>
      </c>
      <c r="P1114" s="8">
        <f>IF(Table1[[#This Row],[Số còn phải thu ĐK]]&lt;&gt;0,0,IF(Table1[[#This Row],[Phân loại]]="Bán hàng",Table1[[#This Row],[Tổng giá trị]],-Table1[[#This Row],[Tổng giá trị]]))</f>
        <v>270983</v>
      </c>
      <c r="Q1114" s="70">
        <f t="shared" si="148"/>
        <v>270983</v>
      </c>
      <c r="R1114" s="8">
        <f>Table1[[#This Row],[Số còn phải thu ĐK]]+Table1[[#This Row],[Giá Trị HD sau CK]]-Table1[[#This Row],[Số tiền đã thu]]</f>
        <v>0</v>
      </c>
      <c r="S1114" s="7">
        <f>IF(Table1[[#This Row],[Ngày hóa đơn]]&lt;&gt;"",Table1[[#This Row],[Ngày hóa đơn]],Table1[[#This Row],[Ngày hạch toán]])</f>
        <v>45759</v>
      </c>
      <c r="T1114" s="8"/>
      <c r="U1114" s="7">
        <f>IF(Table1[[#This Row],[Ngày tính CN]]="","",S1114+T1114)</f>
        <v>45759</v>
      </c>
      <c r="V1114" s="71">
        <f ca="1">IF(Table1[[#This Row],[Hạn thanh toán]]="","",IF((U1114-NOW())&lt;0,0,(U1114-NOW())))</f>
        <v>0</v>
      </c>
      <c r="W1114" s="69"/>
      <c r="X1114" s="65" t="str">
        <f t="shared" ca="1" si="152"/>
        <v/>
      </c>
      <c r="Y1114" s="65" t="str">
        <f t="shared" si="149"/>
        <v>Đã thanh toán</v>
      </c>
      <c r="Z1114" s="250">
        <f>Table1[[#This Row],[Hạn thanh toán]]</f>
        <v>45759</v>
      </c>
      <c r="AA1114" s="250">
        <f>Table1[[#This Row],[Ngày Thanh toán]]</f>
        <v>45793</v>
      </c>
      <c r="AD1114" s="3" t="str">
        <f>IF(Table1[[#This Row],[Mã khách hàng]]="","",VLOOKUP($A1114,Ma_KH!$A:$Q,Ma_KH!O$1,0))</f>
        <v>TTMFARM</v>
      </c>
      <c r="AE1114" s="3" t="str">
        <f>IF(Table1[[#This Row],[Mã khách hàng]]="","",VLOOKUP($A1114,Ma_KH!$A:$Q,Ma_KH!P$1,0))</f>
        <v>CÔNG TY TNHH ĐẦU TƯ VÀ PHÁT TRIỂN TTM FARM</v>
      </c>
      <c r="AF1114" s="3" t="str">
        <f>VLOOKUP(A1114,Ma_KH!A:Q,Ma_KH!J$1,0)</f>
        <v>Trần Thị Huệ</v>
      </c>
    </row>
    <row r="1115" spans="1:32" ht="16.5">
      <c r="A1115" s="92" t="s">
        <v>116</v>
      </c>
      <c r="B1115" s="4" t="s">
        <v>1856</v>
      </c>
      <c r="C1115" s="94">
        <v>45759</v>
      </c>
      <c r="D1115" s="93" t="s">
        <v>1907</v>
      </c>
      <c r="E1115" s="75"/>
      <c r="F1115" s="81"/>
      <c r="G1115" s="92" t="s">
        <v>1856</v>
      </c>
      <c r="H1115" s="69">
        <v>575720</v>
      </c>
      <c r="I1115" s="69">
        <v>0</v>
      </c>
      <c r="J1115" s="69">
        <f>(Table1[[#This Row],[Tiền hàng]]-Table1[[#This Row],[Tiền chiết khấu]])*8%</f>
        <v>46057.599999999999</v>
      </c>
      <c r="K1115" s="69">
        <v>621778</v>
      </c>
      <c r="L1115" s="8" t="s">
        <v>24</v>
      </c>
      <c r="M1115" s="41">
        <v>45793</v>
      </c>
      <c r="N1115" s="29" t="s">
        <v>4184</v>
      </c>
      <c r="O1115" s="69">
        <f>IF(Table1[[#This Row],[Phân loại]]="Tồn đầu kỳ",Table1[[#This Row],[Tổng giá trị]],0)</f>
        <v>0</v>
      </c>
      <c r="P1115" s="8">
        <f>IF(Table1[[#This Row],[Số còn phải thu ĐK]]&lt;&gt;0,0,IF(Table1[[#This Row],[Phân loại]]="Bán hàng",Table1[[#This Row],[Tổng giá trị]],-Table1[[#This Row],[Tổng giá trị]]))</f>
        <v>621778</v>
      </c>
      <c r="Q1115" s="70">
        <f t="shared" si="148"/>
        <v>621778</v>
      </c>
      <c r="R1115" s="8">
        <f>Table1[[#This Row],[Số còn phải thu ĐK]]+Table1[[#This Row],[Giá Trị HD sau CK]]-Table1[[#This Row],[Số tiền đã thu]]</f>
        <v>0</v>
      </c>
      <c r="S1115" s="7">
        <f>IF(Table1[[#This Row],[Ngày hóa đơn]]&lt;&gt;"",Table1[[#This Row],[Ngày hóa đơn]],Table1[[#This Row],[Ngày hạch toán]])</f>
        <v>45759</v>
      </c>
      <c r="T1115" s="8"/>
      <c r="U1115" s="7">
        <f>IF(Table1[[#This Row],[Ngày tính CN]]="","",S1115+T1115)</f>
        <v>45759</v>
      </c>
      <c r="V1115" s="71">
        <f ca="1">IF(Table1[[#This Row],[Hạn thanh toán]]="","",IF((U1115-NOW())&lt;0,0,(U1115-NOW())))</f>
        <v>0</v>
      </c>
      <c r="W1115" s="69"/>
      <c r="X1115" s="65" t="str">
        <f t="shared" ca="1" si="152"/>
        <v/>
      </c>
      <c r="Y1115" s="65" t="str">
        <f t="shared" si="149"/>
        <v>Đã thanh toán</v>
      </c>
      <c r="Z1115" s="250">
        <f>Table1[[#This Row],[Hạn thanh toán]]</f>
        <v>45759</v>
      </c>
      <c r="AA1115" s="250">
        <f>Table1[[#This Row],[Ngày Thanh toán]]</f>
        <v>45793</v>
      </c>
      <c r="AD1115" s="3" t="str">
        <f>IF(Table1[[#This Row],[Mã khách hàng]]="","",VLOOKUP($A1115,Ma_KH!$A:$Q,Ma_KH!O$1,0))</f>
        <v>TTMFARM</v>
      </c>
      <c r="AE1115" s="3" t="str">
        <f>IF(Table1[[#This Row],[Mã khách hàng]]="","",VLOOKUP($A1115,Ma_KH!$A:$Q,Ma_KH!P$1,0))</f>
        <v>CÔNG TY TNHH ĐẦU TƯ VÀ PHÁT TRIỂN TTM FARM</v>
      </c>
      <c r="AF1115" s="3" t="str">
        <f>VLOOKUP(A1115,Ma_KH!A:Q,Ma_KH!J$1,0)</f>
        <v>Trần Thị Huệ</v>
      </c>
    </row>
    <row r="1116" spans="1:32" ht="16.5">
      <c r="A1116" s="92" t="s">
        <v>116</v>
      </c>
      <c r="B1116" s="4" t="s">
        <v>1856</v>
      </c>
      <c r="C1116" s="94">
        <v>45759</v>
      </c>
      <c r="D1116" s="93" t="s">
        <v>1908</v>
      </c>
      <c r="E1116" s="75"/>
      <c r="F1116" s="81"/>
      <c r="G1116" s="92" t="s">
        <v>1856</v>
      </c>
      <c r="H1116" s="69">
        <v>369975</v>
      </c>
      <c r="I1116" s="69">
        <v>0</v>
      </c>
      <c r="J1116" s="69">
        <f>(Table1[[#This Row],[Tiền hàng]]-Table1[[#This Row],[Tiền chiết khấu]])*8%</f>
        <v>29598</v>
      </c>
      <c r="K1116" s="69">
        <v>399573</v>
      </c>
      <c r="L1116" s="8" t="s">
        <v>24</v>
      </c>
      <c r="M1116" s="41">
        <v>45793</v>
      </c>
      <c r="N1116" s="29" t="s">
        <v>4184</v>
      </c>
      <c r="O1116" s="69">
        <f>IF(Table1[[#This Row],[Phân loại]]="Tồn đầu kỳ",Table1[[#This Row],[Tổng giá trị]],0)</f>
        <v>0</v>
      </c>
      <c r="P1116" s="8">
        <f>IF(Table1[[#This Row],[Số còn phải thu ĐK]]&lt;&gt;0,0,IF(Table1[[#This Row],[Phân loại]]="Bán hàng",Table1[[#This Row],[Tổng giá trị]],-Table1[[#This Row],[Tổng giá trị]]))</f>
        <v>399573</v>
      </c>
      <c r="Q1116" s="70">
        <f t="shared" si="148"/>
        <v>399573</v>
      </c>
      <c r="R1116" s="8">
        <f>Table1[[#This Row],[Số còn phải thu ĐK]]+Table1[[#This Row],[Giá Trị HD sau CK]]-Table1[[#This Row],[Số tiền đã thu]]</f>
        <v>0</v>
      </c>
      <c r="S1116" s="7">
        <f>IF(Table1[[#This Row],[Ngày hóa đơn]]&lt;&gt;"",Table1[[#This Row],[Ngày hóa đơn]],Table1[[#This Row],[Ngày hạch toán]])</f>
        <v>45759</v>
      </c>
      <c r="T1116" s="8"/>
      <c r="U1116" s="7">
        <f>IF(Table1[[#This Row],[Ngày tính CN]]="","",S1116+T1116)</f>
        <v>45759</v>
      </c>
      <c r="V1116" s="71">
        <f ca="1">IF(Table1[[#This Row],[Hạn thanh toán]]="","",IF((U1116-NOW())&lt;0,0,(U1116-NOW())))</f>
        <v>0</v>
      </c>
      <c r="W1116" s="69"/>
      <c r="X1116" s="65" t="str">
        <f t="shared" ca="1" si="152"/>
        <v/>
      </c>
      <c r="Y1116" s="65" t="str">
        <f t="shared" si="149"/>
        <v>Đã thanh toán</v>
      </c>
      <c r="Z1116" s="250">
        <f>Table1[[#This Row],[Hạn thanh toán]]</f>
        <v>45759</v>
      </c>
      <c r="AA1116" s="250">
        <f>Table1[[#This Row],[Ngày Thanh toán]]</f>
        <v>45793</v>
      </c>
      <c r="AD1116" s="3" t="str">
        <f>IF(Table1[[#This Row],[Mã khách hàng]]="","",VLOOKUP($A1116,Ma_KH!$A:$Q,Ma_KH!O$1,0))</f>
        <v>TTMFARM</v>
      </c>
      <c r="AE1116" s="3" t="str">
        <f>IF(Table1[[#This Row],[Mã khách hàng]]="","",VLOOKUP($A1116,Ma_KH!$A:$Q,Ma_KH!P$1,0))</f>
        <v>CÔNG TY TNHH ĐẦU TƯ VÀ PHÁT TRIỂN TTM FARM</v>
      </c>
      <c r="AF1116" s="3" t="str">
        <f>VLOOKUP(A1116,Ma_KH!A:Q,Ma_KH!J$1,0)</f>
        <v>Trần Thị Huệ</v>
      </c>
    </row>
    <row r="1117" spans="1:32" ht="16.5">
      <c r="A1117" s="92" t="s">
        <v>116</v>
      </c>
      <c r="B1117" s="4" t="s">
        <v>1856</v>
      </c>
      <c r="C1117" s="94">
        <v>45761</v>
      </c>
      <c r="D1117" s="93" t="s">
        <v>1909</v>
      </c>
      <c r="E1117" s="75"/>
      <c r="F1117" s="81"/>
      <c r="G1117" s="92" t="s">
        <v>1856</v>
      </c>
      <c r="H1117" s="69"/>
      <c r="I1117" s="69">
        <v>0</v>
      </c>
      <c r="J1117" s="69">
        <f>(Table1[[#This Row],[Tiền hàng]]-Table1[[#This Row],[Tiền chiết khấu]])*8%</f>
        <v>0</v>
      </c>
      <c r="K1117" s="69">
        <v>239885</v>
      </c>
      <c r="L1117" s="8" t="s">
        <v>17</v>
      </c>
      <c r="M1117" s="41">
        <v>45793</v>
      </c>
      <c r="N1117" s="29" t="s">
        <v>4184</v>
      </c>
      <c r="O1117" s="69">
        <f>IF(Table1[[#This Row],[Phân loại]]="Tồn đầu kỳ",Table1[[#This Row],[Tổng giá trị]],0)</f>
        <v>0</v>
      </c>
      <c r="P1117" s="8">
        <f>IF(Table1[[#This Row],[Số còn phải thu ĐK]]&lt;&gt;0,0,IF(Table1[[#This Row],[Phân loại]]="Bán hàng",Table1[[#This Row],[Tổng giá trị]],-Table1[[#This Row],[Tổng giá trị]]))</f>
        <v>-239885</v>
      </c>
      <c r="Q1117" s="70">
        <f t="shared" si="148"/>
        <v>-239885</v>
      </c>
      <c r="R1117" s="8">
        <f>Table1[[#This Row],[Số còn phải thu ĐK]]+Table1[[#This Row],[Giá Trị HD sau CK]]-Table1[[#This Row],[Số tiền đã thu]]</f>
        <v>0</v>
      </c>
      <c r="S1117" s="7">
        <f>IF(Table1[[#This Row],[Ngày hóa đơn]]&lt;&gt;"",Table1[[#This Row],[Ngày hóa đơn]],Table1[[#This Row],[Ngày hạch toán]])</f>
        <v>45761</v>
      </c>
      <c r="T1117" s="8"/>
      <c r="U1117" s="7">
        <f>IF(Table1[[#This Row],[Ngày tính CN]]="","",S1117+T1117)</f>
        <v>45761</v>
      </c>
      <c r="V1117" s="71">
        <f ca="1">IF(Table1[[#This Row],[Hạn thanh toán]]="","",IF((U1117-NOW())&lt;0,0,(U1117-NOW())))</f>
        <v>0</v>
      </c>
      <c r="W1117" s="69"/>
      <c r="X1117" s="65" t="str">
        <f t="shared" ca="1" si="152"/>
        <v/>
      </c>
      <c r="Y1117" s="65" t="str">
        <f t="shared" si="149"/>
        <v>Đã thanh toán</v>
      </c>
      <c r="Z1117" s="250">
        <f>Table1[[#This Row],[Hạn thanh toán]]</f>
        <v>45761</v>
      </c>
      <c r="AA1117" s="250">
        <f>Table1[[#This Row],[Ngày Thanh toán]]</f>
        <v>45793</v>
      </c>
      <c r="AD1117" s="3" t="str">
        <f>IF(Table1[[#This Row],[Mã khách hàng]]="","",VLOOKUP($A1117,Ma_KH!$A:$Q,Ma_KH!O$1,0))</f>
        <v>TTMFARM</v>
      </c>
      <c r="AE1117" s="3" t="str">
        <f>IF(Table1[[#This Row],[Mã khách hàng]]="","",VLOOKUP($A1117,Ma_KH!$A:$Q,Ma_KH!P$1,0))</f>
        <v>CÔNG TY TNHH ĐẦU TƯ VÀ PHÁT TRIỂN TTM FARM</v>
      </c>
      <c r="AF1117" s="3" t="str">
        <f>VLOOKUP(A1117,Ma_KH!A:Q,Ma_KH!J$1,0)</f>
        <v>Trần Thị Huệ</v>
      </c>
    </row>
    <row r="1118" spans="1:32" ht="16.5">
      <c r="A1118" s="92" t="s">
        <v>116</v>
      </c>
      <c r="B1118" s="4" t="s">
        <v>1856</v>
      </c>
      <c r="C1118" s="94">
        <v>45761</v>
      </c>
      <c r="D1118" s="93" t="s">
        <v>1910</v>
      </c>
      <c r="E1118" s="75"/>
      <c r="F1118" s="81"/>
      <c r="G1118" s="92" t="s">
        <v>1856</v>
      </c>
      <c r="H1118" s="69"/>
      <c r="I1118" s="69">
        <v>0</v>
      </c>
      <c r="J1118" s="69">
        <f>(Table1[[#This Row],[Tiền hàng]]-Table1[[#This Row],[Tiền chiết khấu]])*8%</f>
        <v>0</v>
      </c>
      <c r="K1118" s="69">
        <v>239885</v>
      </c>
      <c r="L1118" s="8" t="s">
        <v>17</v>
      </c>
      <c r="M1118" s="41">
        <v>45793</v>
      </c>
      <c r="N1118" s="29" t="s">
        <v>4184</v>
      </c>
      <c r="O1118" s="69">
        <f>IF(Table1[[#This Row],[Phân loại]]="Tồn đầu kỳ",Table1[[#This Row],[Tổng giá trị]],0)</f>
        <v>0</v>
      </c>
      <c r="P1118" s="8">
        <f>IF(Table1[[#This Row],[Số còn phải thu ĐK]]&lt;&gt;0,0,IF(Table1[[#This Row],[Phân loại]]="Bán hàng",Table1[[#This Row],[Tổng giá trị]],-Table1[[#This Row],[Tổng giá trị]]))</f>
        <v>-239885</v>
      </c>
      <c r="Q1118" s="70">
        <f t="shared" si="148"/>
        <v>-239885</v>
      </c>
      <c r="R1118" s="8">
        <f>Table1[[#This Row],[Số còn phải thu ĐK]]+Table1[[#This Row],[Giá Trị HD sau CK]]-Table1[[#This Row],[Số tiền đã thu]]</f>
        <v>0</v>
      </c>
      <c r="S1118" s="7">
        <f>IF(Table1[[#This Row],[Ngày hóa đơn]]&lt;&gt;"",Table1[[#This Row],[Ngày hóa đơn]],Table1[[#This Row],[Ngày hạch toán]])</f>
        <v>45761</v>
      </c>
      <c r="T1118" s="8"/>
      <c r="U1118" s="7">
        <f>IF(Table1[[#This Row],[Ngày tính CN]]="","",S1118+T1118)</f>
        <v>45761</v>
      </c>
      <c r="V1118" s="71">
        <f ca="1">IF(Table1[[#This Row],[Hạn thanh toán]]="","",IF((U1118-NOW())&lt;0,0,(U1118-NOW())))</f>
        <v>0</v>
      </c>
      <c r="W1118" s="69"/>
      <c r="X1118" s="65" t="str">
        <f t="shared" ca="1" si="152"/>
        <v/>
      </c>
      <c r="Y1118" s="65" t="str">
        <f t="shared" si="149"/>
        <v>Đã thanh toán</v>
      </c>
      <c r="Z1118" s="250">
        <f>Table1[[#This Row],[Hạn thanh toán]]</f>
        <v>45761</v>
      </c>
      <c r="AA1118" s="250">
        <f>Table1[[#This Row],[Ngày Thanh toán]]</f>
        <v>45793</v>
      </c>
      <c r="AD1118" s="3" t="str">
        <f>IF(Table1[[#This Row],[Mã khách hàng]]="","",VLOOKUP($A1118,Ma_KH!$A:$Q,Ma_KH!O$1,0))</f>
        <v>TTMFARM</v>
      </c>
      <c r="AE1118" s="3" t="str">
        <f>IF(Table1[[#This Row],[Mã khách hàng]]="","",VLOOKUP($A1118,Ma_KH!$A:$Q,Ma_KH!P$1,0))</f>
        <v>CÔNG TY TNHH ĐẦU TƯ VÀ PHÁT TRIỂN TTM FARM</v>
      </c>
      <c r="AF1118" s="3" t="str">
        <f>VLOOKUP(A1118,Ma_KH!A:Q,Ma_KH!J$1,0)</f>
        <v>Trần Thị Huệ</v>
      </c>
    </row>
    <row r="1119" spans="1:32" ht="16.5">
      <c r="A1119" s="92" t="s">
        <v>116</v>
      </c>
      <c r="B1119" s="4" t="s">
        <v>1856</v>
      </c>
      <c r="C1119" s="94">
        <v>45761</v>
      </c>
      <c r="D1119" s="93" t="s">
        <v>1911</v>
      </c>
      <c r="E1119" s="75"/>
      <c r="F1119" s="81"/>
      <c r="G1119" s="92" t="s">
        <v>1856</v>
      </c>
      <c r="H1119" s="69"/>
      <c r="I1119" s="69">
        <v>0</v>
      </c>
      <c r="J1119" s="69">
        <f>(Table1[[#This Row],[Tiền hàng]]-Table1[[#This Row],[Tiền chiết khấu]])*8%</f>
        <v>0</v>
      </c>
      <c r="K1119" s="69">
        <v>119943</v>
      </c>
      <c r="L1119" s="8" t="s">
        <v>17</v>
      </c>
      <c r="M1119" s="41">
        <v>45793</v>
      </c>
      <c r="N1119" s="29" t="s">
        <v>4184</v>
      </c>
      <c r="O1119" s="69">
        <f>IF(Table1[[#This Row],[Phân loại]]="Tồn đầu kỳ",Table1[[#This Row],[Tổng giá trị]],0)</f>
        <v>0</v>
      </c>
      <c r="P1119" s="8">
        <f>IF(Table1[[#This Row],[Số còn phải thu ĐK]]&lt;&gt;0,0,IF(Table1[[#This Row],[Phân loại]]="Bán hàng",Table1[[#This Row],[Tổng giá trị]],-Table1[[#This Row],[Tổng giá trị]]))</f>
        <v>-119943</v>
      </c>
      <c r="Q1119" s="70">
        <f t="shared" si="148"/>
        <v>-119943</v>
      </c>
      <c r="R1119" s="8">
        <f>Table1[[#This Row],[Số còn phải thu ĐK]]+Table1[[#This Row],[Giá Trị HD sau CK]]-Table1[[#This Row],[Số tiền đã thu]]</f>
        <v>0</v>
      </c>
      <c r="S1119" s="7">
        <f>IF(Table1[[#This Row],[Ngày hóa đơn]]&lt;&gt;"",Table1[[#This Row],[Ngày hóa đơn]],Table1[[#This Row],[Ngày hạch toán]])</f>
        <v>45761</v>
      </c>
      <c r="T1119" s="8"/>
      <c r="U1119" s="7">
        <f>IF(Table1[[#This Row],[Ngày tính CN]]="","",S1119+T1119)</f>
        <v>45761</v>
      </c>
      <c r="V1119" s="71">
        <f ca="1">IF(Table1[[#This Row],[Hạn thanh toán]]="","",IF((U1119-NOW())&lt;0,0,(U1119-NOW())))</f>
        <v>0</v>
      </c>
      <c r="W1119" s="69"/>
      <c r="X1119" s="65" t="str">
        <f t="shared" ca="1" si="152"/>
        <v/>
      </c>
      <c r="Y1119" s="65" t="str">
        <f t="shared" si="149"/>
        <v>Đã thanh toán</v>
      </c>
      <c r="Z1119" s="250">
        <f>Table1[[#This Row],[Hạn thanh toán]]</f>
        <v>45761</v>
      </c>
      <c r="AA1119" s="250">
        <f>Table1[[#This Row],[Ngày Thanh toán]]</f>
        <v>45793</v>
      </c>
      <c r="AD1119" s="3" t="str">
        <f>IF(Table1[[#This Row],[Mã khách hàng]]="","",VLOOKUP($A1119,Ma_KH!$A:$Q,Ma_KH!O$1,0))</f>
        <v>TTMFARM</v>
      </c>
      <c r="AE1119" s="3" t="str">
        <f>IF(Table1[[#This Row],[Mã khách hàng]]="","",VLOOKUP($A1119,Ma_KH!$A:$Q,Ma_KH!P$1,0))</f>
        <v>CÔNG TY TNHH ĐẦU TƯ VÀ PHÁT TRIỂN TTM FARM</v>
      </c>
      <c r="AF1119" s="3" t="str">
        <f>VLOOKUP(A1119,Ma_KH!A:Q,Ma_KH!J$1,0)</f>
        <v>Trần Thị Huệ</v>
      </c>
    </row>
    <row r="1120" spans="1:32" ht="16.5">
      <c r="A1120" s="92" t="s">
        <v>116</v>
      </c>
      <c r="B1120" s="4" t="s">
        <v>1856</v>
      </c>
      <c r="C1120" s="94">
        <v>45765</v>
      </c>
      <c r="D1120" s="93" t="s">
        <v>1912</v>
      </c>
      <c r="E1120" s="75"/>
      <c r="F1120" s="81"/>
      <c r="G1120" s="92" t="s">
        <v>1856</v>
      </c>
      <c r="H1120" s="69">
        <v>584084</v>
      </c>
      <c r="I1120" s="69">
        <v>0</v>
      </c>
      <c r="J1120" s="69">
        <f>(Table1[[#This Row],[Tiền hàng]]-Table1[[#This Row],[Tiền chiết khấu]])*8%</f>
        <v>46726.720000000001</v>
      </c>
      <c r="K1120" s="69">
        <v>630811</v>
      </c>
      <c r="L1120" s="8" t="s">
        <v>24</v>
      </c>
      <c r="M1120" s="41">
        <v>45793</v>
      </c>
      <c r="N1120" s="29" t="s">
        <v>4184</v>
      </c>
      <c r="O1120" s="69">
        <f>IF(Table1[[#This Row],[Phân loại]]="Tồn đầu kỳ",Table1[[#This Row],[Tổng giá trị]],0)</f>
        <v>0</v>
      </c>
      <c r="P1120" s="8">
        <f>IF(Table1[[#This Row],[Số còn phải thu ĐK]]&lt;&gt;0,0,IF(Table1[[#This Row],[Phân loại]]="Bán hàng",Table1[[#This Row],[Tổng giá trị]],-Table1[[#This Row],[Tổng giá trị]]))</f>
        <v>630811</v>
      </c>
      <c r="Q1120" s="70">
        <f t="shared" si="148"/>
        <v>630811</v>
      </c>
      <c r="R1120" s="8">
        <f>Table1[[#This Row],[Số còn phải thu ĐK]]+Table1[[#This Row],[Giá Trị HD sau CK]]-Table1[[#This Row],[Số tiền đã thu]]</f>
        <v>0</v>
      </c>
      <c r="S1120" s="7">
        <f>IF(Table1[[#This Row],[Ngày hóa đơn]]&lt;&gt;"",Table1[[#This Row],[Ngày hóa đơn]],Table1[[#This Row],[Ngày hạch toán]])</f>
        <v>45765</v>
      </c>
      <c r="T1120" s="8"/>
      <c r="U1120" s="7">
        <f>IF(Table1[[#This Row],[Ngày tính CN]]="","",S1120+T1120)</f>
        <v>45765</v>
      </c>
      <c r="V1120" s="71">
        <f ca="1">IF(Table1[[#This Row],[Hạn thanh toán]]="","",IF((U1120-NOW())&lt;0,0,(U1120-NOW())))</f>
        <v>0</v>
      </c>
      <c r="W1120" s="69"/>
      <c r="X1120" s="65" t="str">
        <f t="shared" ca="1" si="152"/>
        <v/>
      </c>
      <c r="Y1120" s="65" t="str">
        <f t="shared" si="149"/>
        <v>Đã thanh toán</v>
      </c>
      <c r="Z1120" s="250">
        <f>Table1[[#This Row],[Hạn thanh toán]]</f>
        <v>45765</v>
      </c>
      <c r="AA1120" s="250">
        <f>Table1[[#This Row],[Ngày Thanh toán]]</f>
        <v>45793</v>
      </c>
      <c r="AD1120" s="3" t="str">
        <f>IF(Table1[[#This Row],[Mã khách hàng]]="","",VLOOKUP($A1120,Ma_KH!$A:$Q,Ma_KH!O$1,0))</f>
        <v>TTMFARM</v>
      </c>
      <c r="AE1120" s="3" t="str">
        <f>IF(Table1[[#This Row],[Mã khách hàng]]="","",VLOOKUP($A1120,Ma_KH!$A:$Q,Ma_KH!P$1,0))</f>
        <v>CÔNG TY TNHH ĐẦU TƯ VÀ PHÁT TRIỂN TTM FARM</v>
      </c>
      <c r="AF1120" s="3" t="str">
        <f>VLOOKUP(A1120,Ma_KH!A:Q,Ma_KH!J$1,0)</f>
        <v>Trần Thị Huệ</v>
      </c>
    </row>
    <row r="1121" spans="1:32" ht="16.5">
      <c r="A1121" s="92" t="s">
        <v>116</v>
      </c>
      <c r="B1121" s="4" t="s">
        <v>1856</v>
      </c>
      <c r="C1121" s="94">
        <v>45766</v>
      </c>
      <c r="D1121" s="93" t="s">
        <v>1913</v>
      </c>
      <c r="E1121" s="75"/>
      <c r="F1121" s="81"/>
      <c r="G1121" s="92" t="s">
        <v>1856</v>
      </c>
      <c r="H1121" s="69">
        <v>555290</v>
      </c>
      <c r="I1121" s="69">
        <v>0</v>
      </c>
      <c r="J1121" s="69">
        <f>(Table1[[#This Row],[Tiền hàng]]-Table1[[#This Row],[Tiền chiết khấu]])*8%</f>
        <v>44423.200000000004</v>
      </c>
      <c r="K1121" s="69">
        <v>599713</v>
      </c>
      <c r="L1121" s="8" t="s">
        <v>24</v>
      </c>
      <c r="M1121" s="41">
        <v>45793</v>
      </c>
      <c r="N1121" s="29" t="s">
        <v>4184</v>
      </c>
      <c r="O1121" s="69">
        <f>IF(Table1[[#This Row],[Phân loại]]="Tồn đầu kỳ",Table1[[#This Row],[Tổng giá trị]],0)</f>
        <v>0</v>
      </c>
      <c r="P1121" s="8">
        <f>IF(Table1[[#This Row],[Số còn phải thu ĐK]]&lt;&gt;0,0,IF(Table1[[#This Row],[Phân loại]]="Bán hàng",Table1[[#This Row],[Tổng giá trị]],-Table1[[#This Row],[Tổng giá trị]]))</f>
        <v>599713</v>
      </c>
      <c r="Q1121" s="70">
        <f t="shared" si="148"/>
        <v>599713</v>
      </c>
      <c r="R1121" s="8">
        <f>Table1[[#This Row],[Số còn phải thu ĐK]]+Table1[[#This Row],[Giá Trị HD sau CK]]-Table1[[#This Row],[Số tiền đã thu]]</f>
        <v>0</v>
      </c>
      <c r="S1121" s="7">
        <f>IF(Table1[[#This Row],[Ngày hóa đơn]]&lt;&gt;"",Table1[[#This Row],[Ngày hóa đơn]],Table1[[#This Row],[Ngày hạch toán]])</f>
        <v>45766</v>
      </c>
      <c r="T1121" s="8"/>
      <c r="U1121" s="7">
        <f>IF(Table1[[#This Row],[Ngày tính CN]]="","",S1121+T1121)</f>
        <v>45766</v>
      </c>
      <c r="V1121" s="71">
        <f ca="1">IF(Table1[[#This Row],[Hạn thanh toán]]="","",IF((U1121-NOW())&lt;0,0,(U1121-NOW())))</f>
        <v>0</v>
      </c>
      <c r="W1121" s="69"/>
      <c r="X1121" s="65" t="str">
        <f t="shared" ca="1" si="152"/>
        <v/>
      </c>
      <c r="Y1121" s="65" t="str">
        <f t="shared" si="149"/>
        <v>Đã thanh toán</v>
      </c>
      <c r="Z1121" s="250">
        <f>Table1[[#This Row],[Hạn thanh toán]]</f>
        <v>45766</v>
      </c>
      <c r="AA1121" s="250">
        <f>Table1[[#This Row],[Ngày Thanh toán]]</f>
        <v>45793</v>
      </c>
      <c r="AD1121" s="3" t="str">
        <f>IF(Table1[[#This Row],[Mã khách hàng]]="","",VLOOKUP($A1121,Ma_KH!$A:$Q,Ma_KH!O$1,0))</f>
        <v>TTMFARM</v>
      </c>
      <c r="AE1121" s="3" t="str">
        <f>IF(Table1[[#This Row],[Mã khách hàng]]="","",VLOOKUP($A1121,Ma_KH!$A:$Q,Ma_KH!P$1,0))</f>
        <v>CÔNG TY TNHH ĐẦU TƯ VÀ PHÁT TRIỂN TTM FARM</v>
      </c>
      <c r="AF1121" s="3" t="str">
        <f>VLOOKUP(A1121,Ma_KH!A:Q,Ma_KH!J$1,0)</f>
        <v>Trần Thị Huệ</v>
      </c>
    </row>
    <row r="1122" spans="1:32" ht="16.5">
      <c r="A1122" s="92" t="s">
        <v>116</v>
      </c>
      <c r="B1122" s="4" t="s">
        <v>1856</v>
      </c>
      <c r="C1122" s="94"/>
      <c r="D1122" s="93"/>
      <c r="E1122" s="75"/>
      <c r="F1122" s="81"/>
      <c r="G1122" s="92" t="s">
        <v>4189</v>
      </c>
      <c r="H1122" s="69"/>
      <c r="I1122" s="69"/>
      <c r="J1122" s="69">
        <f>(Table1[[#This Row],[Tiền hàng]]-Table1[[#This Row],[Tiền chiết khấu]])*8%</f>
        <v>0</v>
      </c>
      <c r="K1122" s="69">
        <v>126886</v>
      </c>
      <c r="L1122" s="8" t="s">
        <v>24</v>
      </c>
      <c r="M1122" s="41">
        <v>45995</v>
      </c>
      <c r="N1122" s="29"/>
      <c r="O1122" s="69">
        <f>IF(Table1[[#This Row],[Phân loại]]="Tồn đầu kỳ",Table1[[#This Row],[Tổng giá trị]],0)</f>
        <v>0</v>
      </c>
      <c r="P1122" s="8">
        <f>IF(Table1[[#This Row],[Số còn phải thu ĐK]]&lt;&gt;0,0,IF(Table1[[#This Row],[Phân loại]]="Bán hàng",Table1[[#This Row],[Tổng giá trị]],-Table1[[#This Row],[Tổng giá trị]]))</f>
        <v>126886</v>
      </c>
      <c r="Q1122" s="70">
        <f t="shared" si="148"/>
        <v>126886</v>
      </c>
      <c r="R1122" s="8">
        <f>Table1[[#This Row],[Số còn phải thu ĐK]]+Table1[[#This Row],[Giá Trị HD sau CK]]-Table1[[#This Row],[Số tiền đã thu]]</f>
        <v>0</v>
      </c>
      <c r="S1122" s="7">
        <f>IF(Table1[[#This Row],[Ngày hóa đơn]]&lt;&gt;"",Table1[[#This Row],[Ngày hóa đơn]],Table1[[#This Row],[Ngày hạch toán]])</f>
        <v>0</v>
      </c>
      <c r="T1122" s="8"/>
      <c r="U1122" s="7">
        <f>IF(Table1[[#This Row],[Ngày tính CN]]="","",S1122+T1122)</f>
        <v>0</v>
      </c>
      <c r="V1122" s="71">
        <f ca="1">IF(Table1[[#This Row],[Hạn thanh toán]]="","",IF((U1122-NOW())&lt;0,0,(U1122-NOW())))</f>
        <v>0</v>
      </c>
      <c r="W1122" s="69"/>
      <c r="X1122" s="65" t="str">
        <f t="shared" ca="1" si="152"/>
        <v/>
      </c>
      <c r="Y1122" s="65" t="str">
        <f t="shared" ref="Y1122" si="153">IF(R1122=0,"Đã thanh toán",IF(X1122="","",IF(X1122&lt;=0,"Chưa đến hạn thanh toán",IF(X1122&lt;=30,"Nợ quá hạn 30 ngày",IF(X1122&lt;=60,"Nợ quá hạn từ 30 ngày đến 60 ngày",IF(X1122&lt;=90,"Nợ quá hạn từ 60 ngày đến 90 ngày",IF(X1122&lt;=120,"Nợ quá hạn từ 90 ngày đến 120 ngày","Nợ quá hạn hơn 120 ngày có khả năng mất thanh toán")))))))</f>
        <v>Đã thanh toán</v>
      </c>
      <c r="Z1122" s="250">
        <f>Table1[[#This Row],[Hạn thanh toán]]</f>
        <v>0</v>
      </c>
      <c r="AA1122" s="250">
        <f>Table1[[#This Row],[Ngày Thanh toán]]</f>
        <v>45995</v>
      </c>
      <c r="AD1122" s="3" t="str">
        <f>IF(Table1[[#This Row],[Mã khách hàng]]="","",VLOOKUP($A1122,Ma_KH!$A:$Q,Ma_KH!O$1,0))</f>
        <v>TTMFARM</v>
      </c>
      <c r="AE1122" s="3" t="str">
        <f>IF(Table1[[#This Row],[Mã khách hàng]]="","",VLOOKUP($A1122,Ma_KH!$A:$Q,Ma_KH!P$1,0))</f>
        <v>CÔNG TY TNHH ĐẦU TƯ VÀ PHÁT TRIỂN TTM FARM</v>
      </c>
      <c r="AF1122" s="3" t="str">
        <f>VLOOKUP(A1122,Ma_KH!A:Q,Ma_KH!J$1,0)</f>
        <v>Trần Thị Huệ</v>
      </c>
    </row>
    <row r="1123" spans="1:32" ht="16.5">
      <c r="A1123" s="92" t="s">
        <v>116</v>
      </c>
      <c r="B1123" s="4" t="s">
        <v>1856</v>
      </c>
      <c r="C1123" s="94">
        <v>45779</v>
      </c>
      <c r="D1123" s="93" t="s">
        <v>1914</v>
      </c>
      <c r="E1123" s="75"/>
      <c r="F1123" s="81"/>
      <c r="G1123" s="92" t="s">
        <v>1856</v>
      </c>
      <c r="H1123" s="69">
        <v>458425</v>
      </c>
      <c r="I1123" s="69">
        <v>0</v>
      </c>
      <c r="J1123" s="69">
        <f>(Table1[[#This Row],[Tiền hàng]]-Table1[[#This Row],[Tiền chiết khấu]])*8%</f>
        <v>36674</v>
      </c>
      <c r="K1123" s="69">
        <v>495099</v>
      </c>
      <c r="L1123" s="8" t="s">
        <v>24</v>
      </c>
      <c r="M1123" s="41">
        <v>45915</v>
      </c>
      <c r="N1123" s="29" t="s">
        <v>4185</v>
      </c>
      <c r="O1123" s="69">
        <f>IF(Table1[[#This Row],[Phân loại]]="Tồn đầu kỳ",Table1[[#This Row],[Tổng giá trị]],0)</f>
        <v>0</v>
      </c>
      <c r="P1123" s="8">
        <f>IF(Table1[[#This Row],[Số còn phải thu ĐK]]&lt;&gt;0,0,IF(Table1[[#This Row],[Phân loại]]="Bán hàng",Table1[[#This Row],[Tổng giá trị]],-Table1[[#This Row],[Tổng giá trị]]))</f>
        <v>495099</v>
      </c>
      <c r="Q1123" s="70">
        <f t="shared" si="148"/>
        <v>495099</v>
      </c>
      <c r="R1123" s="8">
        <f>Table1[[#This Row],[Số còn phải thu ĐK]]+Table1[[#This Row],[Giá Trị HD sau CK]]-Table1[[#This Row],[Số tiền đã thu]]</f>
        <v>0</v>
      </c>
      <c r="S1123" s="7">
        <f>IF(Table1[[#This Row],[Ngày hóa đơn]]&lt;&gt;"",Table1[[#This Row],[Ngày hóa đơn]],Table1[[#This Row],[Ngày hạch toán]])</f>
        <v>45779</v>
      </c>
      <c r="T1123" s="8"/>
      <c r="U1123" s="7">
        <f>IF(Table1[[#This Row],[Ngày tính CN]]="","",S1123+T1123)</f>
        <v>45779</v>
      </c>
      <c r="V1123" s="71">
        <f ca="1">IF(Table1[[#This Row],[Hạn thanh toán]]="","",IF((U1123-NOW())&lt;0,0,(U1123-NOW())))</f>
        <v>0</v>
      </c>
      <c r="W1123" s="69"/>
      <c r="X1123" s="65" t="str">
        <f t="shared" ca="1" si="152"/>
        <v/>
      </c>
      <c r="Y1123" s="65" t="str">
        <f t="shared" si="149"/>
        <v>Đã thanh toán</v>
      </c>
      <c r="Z1123" s="250">
        <f>Table1[[#This Row],[Hạn thanh toán]]</f>
        <v>45779</v>
      </c>
      <c r="AA1123" s="250">
        <f>Table1[[#This Row],[Ngày Thanh toán]]</f>
        <v>45915</v>
      </c>
      <c r="AD1123" s="3" t="str">
        <f>IF(Table1[[#This Row],[Mã khách hàng]]="","",VLOOKUP($A1123,Ma_KH!$A:$Q,Ma_KH!O$1,0))</f>
        <v>TTMFARM</v>
      </c>
      <c r="AE1123" s="3" t="str">
        <f>IF(Table1[[#This Row],[Mã khách hàng]]="","",VLOOKUP($A1123,Ma_KH!$A:$Q,Ma_KH!P$1,0))</f>
        <v>CÔNG TY TNHH ĐẦU TƯ VÀ PHÁT TRIỂN TTM FARM</v>
      </c>
      <c r="AF1123" s="3" t="str">
        <f>VLOOKUP(A1123,Ma_KH!A:Q,Ma_KH!J$1,0)</f>
        <v>Trần Thị Huệ</v>
      </c>
    </row>
    <row r="1124" spans="1:32" ht="16.5">
      <c r="A1124" s="92" t="s">
        <v>116</v>
      </c>
      <c r="B1124" s="4" t="s">
        <v>1856</v>
      </c>
      <c r="C1124" s="94">
        <v>45779</v>
      </c>
      <c r="D1124" s="93" t="s">
        <v>1915</v>
      </c>
      <c r="E1124" s="75"/>
      <c r="F1124" s="81"/>
      <c r="G1124" s="92" t="s">
        <v>1856</v>
      </c>
      <c r="H1124" s="69">
        <v>988875</v>
      </c>
      <c r="I1124" s="69">
        <v>0</v>
      </c>
      <c r="J1124" s="69">
        <f>(Table1[[#This Row],[Tiền hàng]]-Table1[[#This Row],[Tiền chiết khấu]])*8%</f>
        <v>79110</v>
      </c>
      <c r="K1124" s="69">
        <v>1067985</v>
      </c>
      <c r="L1124" s="8" t="s">
        <v>24</v>
      </c>
      <c r="M1124" s="41">
        <v>45915</v>
      </c>
      <c r="N1124" s="29" t="s">
        <v>4185</v>
      </c>
      <c r="O1124" s="69">
        <f>IF(Table1[[#This Row],[Phân loại]]="Tồn đầu kỳ",Table1[[#This Row],[Tổng giá trị]],0)</f>
        <v>0</v>
      </c>
      <c r="P1124" s="8">
        <f>IF(Table1[[#This Row],[Số còn phải thu ĐK]]&lt;&gt;0,0,IF(Table1[[#This Row],[Phân loại]]="Bán hàng",Table1[[#This Row],[Tổng giá trị]],-Table1[[#This Row],[Tổng giá trị]]))</f>
        <v>1067985</v>
      </c>
      <c r="Q1124" s="70">
        <f t="shared" si="148"/>
        <v>1067985</v>
      </c>
      <c r="R1124" s="8">
        <f>Table1[[#This Row],[Số còn phải thu ĐK]]+Table1[[#This Row],[Giá Trị HD sau CK]]-Table1[[#This Row],[Số tiền đã thu]]</f>
        <v>0</v>
      </c>
      <c r="S1124" s="7">
        <f>IF(Table1[[#This Row],[Ngày hóa đơn]]&lt;&gt;"",Table1[[#This Row],[Ngày hóa đơn]],Table1[[#This Row],[Ngày hạch toán]])</f>
        <v>45779</v>
      </c>
      <c r="T1124" s="8"/>
      <c r="U1124" s="7">
        <f>IF(Table1[[#This Row],[Ngày tính CN]]="","",S1124+T1124)</f>
        <v>45779</v>
      </c>
      <c r="V1124" s="71">
        <f ca="1">IF(Table1[[#This Row],[Hạn thanh toán]]="","",IF((U1124-NOW())&lt;0,0,(U1124-NOW())))</f>
        <v>0</v>
      </c>
      <c r="W1124" s="69"/>
      <c r="X1124" s="65" t="str">
        <f t="shared" ca="1" si="152"/>
        <v/>
      </c>
      <c r="Y1124" s="65" t="str">
        <f t="shared" si="149"/>
        <v>Đã thanh toán</v>
      </c>
      <c r="Z1124" s="250">
        <f>Table1[[#This Row],[Hạn thanh toán]]</f>
        <v>45779</v>
      </c>
      <c r="AA1124" s="250">
        <f>Table1[[#This Row],[Ngày Thanh toán]]</f>
        <v>45915</v>
      </c>
      <c r="AD1124" s="3" t="str">
        <f>IF(Table1[[#This Row],[Mã khách hàng]]="","",VLOOKUP($A1124,Ma_KH!$A:$Q,Ma_KH!O$1,0))</f>
        <v>TTMFARM</v>
      </c>
      <c r="AE1124" s="3" t="str">
        <f>IF(Table1[[#This Row],[Mã khách hàng]]="","",VLOOKUP($A1124,Ma_KH!$A:$Q,Ma_KH!P$1,0))</f>
        <v>CÔNG TY TNHH ĐẦU TƯ VÀ PHÁT TRIỂN TTM FARM</v>
      </c>
      <c r="AF1124" s="3" t="str">
        <f>VLOOKUP(A1124,Ma_KH!A:Q,Ma_KH!J$1,0)</f>
        <v>Trần Thị Huệ</v>
      </c>
    </row>
    <row r="1125" spans="1:32" ht="16.5">
      <c r="A1125" s="92" t="s">
        <v>116</v>
      </c>
      <c r="B1125" s="4" t="s">
        <v>1856</v>
      </c>
      <c r="C1125" s="94">
        <v>45779</v>
      </c>
      <c r="D1125" s="93" t="s">
        <v>1916</v>
      </c>
      <c r="E1125" s="75"/>
      <c r="F1125" s="81"/>
      <c r="G1125" s="92" t="s">
        <v>1856</v>
      </c>
      <c r="H1125" s="69">
        <v>358293</v>
      </c>
      <c r="I1125" s="69">
        <v>0</v>
      </c>
      <c r="J1125" s="69">
        <f>(Table1[[#This Row],[Tiền hàng]]-Table1[[#This Row],[Tiền chiết khấu]])*8%</f>
        <v>28663.440000000002</v>
      </c>
      <c r="K1125" s="69">
        <v>386956</v>
      </c>
      <c r="L1125" s="8" t="s">
        <v>24</v>
      </c>
      <c r="M1125" s="41">
        <v>45915</v>
      </c>
      <c r="N1125" s="29" t="s">
        <v>4185</v>
      </c>
      <c r="O1125" s="69">
        <f>IF(Table1[[#This Row],[Phân loại]]="Tồn đầu kỳ",Table1[[#This Row],[Tổng giá trị]],0)</f>
        <v>0</v>
      </c>
      <c r="P1125" s="8">
        <f>IF(Table1[[#This Row],[Số còn phải thu ĐK]]&lt;&gt;0,0,IF(Table1[[#This Row],[Phân loại]]="Bán hàng",Table1[[#This Row],[Tổng giá trị]],-Table1[[#This Row],[Tổng giá trị]]))</f>
        <v>386956</v>
      </c>
      <c r="Q1125" s="70">
        <f t="shared" si="148"/>
        <v>386956</v>
      </c>
      <c r="R1125" s="8">
        <f>Table1[[#This Row],[Số còn phải thu ĐK]]+Table1[[#This Row],[Giá Trị HD sau CK]]-Table1[[#This Row],[Số tiền đã thu]]</f>
        <v>0</v>
      </c>
      <c r="S1125" s="7">
        <f>IF(Table1[[#This Row],[Ngày hóa đơn]]&lt;&gt;"",Table1[[#This Row],[Ngày hóa đơn]],Table1[[#This Row],[Ngày hạch toán]])</f>
        <v>45779</v>
      </c>
      <c r="T1125" s="8"/>
      <c r="U1125" s="7">
        <f>IF(Table1[[#This Row],[Ngày tính CN]]="","",S1125+T1125)</f>
        <v>45779</v>
      </c>
      <c r="V1125" s="71">
        <f ca="1">IF(Table1[[#This Row],[Hạn thanh toán]]="","",IF((U1125-NOW())&lt;0,0,(U1125-NOW())))</f>
        <v>0</v>
      </c>
      <c r="W1125" s="69"/>
      <c r="X1125" s="65" t="str">
        <f t="shared" ca="1" si="152"/>
        <v/>
      </c>
      <c r="Y1125" s="65" t="str">
        <f t="shared" si="149"/>
        <v>Đã thanh toán</v>
      </c>
      <c r="Z1125" s="250">
        <f>Table1[[#This Row],[Hạn thanh toán]]</f>
        <v>45779</v>
      </c>
      <c r="AA1125" s="250">
        <f>Table1[[#This Row],[Ngày Thanh toán]]</f>
        <v>45915</v>
      </c>
      <c r="AD1125" s="3" t="str">
        <f>IF(Table1[[#This Row],[Mã khách hàng]]="","",VLOOKUP($A1125,Ma_KH!$A:$Q,Ma_KH!O$1,0))</f>
        <v>TTMFARM</v>
      </c>
      <c r="AE1125" s="3" t="str">
        <f>IF(Table1[[#This Row],[Mã khách hàng]]="","",VLOOKUP($A1125,Ma_KH!$A:$Q,Ma_KH!P$1,0))</f>
        <v>CÔNG TY TNHH ĐẦU TƯ VÀ PHÁT TRIỂN TTM FARM</v>
      </c>
      <c r="AF1125" s="3" t="str">
        <f>VLOOKUP(A1125,Ma_KH!A:Q,Ma_KH!J$1,0)</f>
        <v>Trần Thị Huệ</v>
      </c>
    </row>
    <row r="1126" spans="1:32" ht="16.5">
      <c r="A1126" s="92" t="s">
        <v>116</v>
      </c>
      <c r="B1126" s="4" t="s">
        <v>1856</v>
      </c>
      <c r="C1126" s="94">
        <v>45780</v>
      </c>
      <c r="D1126" s="93" t="s">
        <v>1917</v>
      </c>
      <c r="E1126" s="75"/>
      <c r="F1126" s="81"/>
      <c r="G1126" s="92" t="s">
        <v>1856</v>
      </c>
      <c r="H1126" s="69">
        <v>742505</v>
      </c>
      <c r="I1126" s="69">
        <v>0</v>
      </c>
      <c r="J1126" s="69">
        <f>(Table1[[#This Row],[Tiền hàng]]-Table1[[#This Row],[Tiền chiết khấu]])*8%</f>
        <v>59400.4</v>
      </c>
      <c r="K1126" s="69">
        <v>801905</v>
      </c>
      <c r="L1126" s="8" t="s">
        <v>24</v>
      </c>
      <c r="M1126" s="41">
        <v>45915</v>
      </c>
      <c r="N1126" s="29" t="s">
        <v>4185</v>
      </c>
      <c r="O1126" s="69">
        <f>IF(Table1[[#This Row],[Phân loại]]="Tồn đầu kỳ",Table1[[#This Row],[Tổng giá trị]],0)</f>
        <v>0</v>
      </c>
      <c r="P1126" s="8">
        <f>IF(Table1[[#This Row],[Số còn phải thu ĐK]]&lt;&gt;0,0,IF(Table1[[#This Row],[Phân loại]]="Bán hàng",Table1[[#This Row],[Tổng giá trị]],-Table1[[#This Row],[Tổng giá trị]]))</f>
        <v>801905</v>
      </c>
      <c r="Q1126" s="70">
        <f t="shared" si="148"/>
        <v>801905</v>
      </c>
      <c r="R1126" s="8">
        <f>Table1[[#This Row],[Số còn phải thu ĐK]]+Table1[[#This Row],[Giá Trị HD sau CK]]-Table1[[#This Row],[Số tiền đã thu]]</f>
        <v>0</v>
      </c>
      <c r="S1126" s="7">
        <f>IF(Table1[[#This Row],[Ngày hóa đơn]]&lt;&gt;"",Table1[[#This Row],[Ngày hóa đơn]],Table1[[#This Row],[Ngày hạch toán]])</f>
        <v>45780</v>
      </c>
      <c r="T1126" s="8"/>
      <c r="U1126" s="7">
        <f>IF(Table1[[#This Row],[Ngày tính CN]]="","",S1126+T1126)</f>
        <v>45780</v>
      </c>
      <c r="V1126" s="71">
        <f ca="1">IF(Table1[[#This Row],[Hạn thanh toán]]="","",IF((U1126-NOW())&lt;0,0,(U1126-NOW())))</f>
        <v>0</v>
      </c>
      <c r="W1126" s="69"/>
      <c r="X1126" s="65" t="str">
        <f t="shared" ca="1" si="152"/>
        <v/>
      </c>
      <c r="Y1126" s="65" t="str">
        <f t="shared" si="149"/>
        <v>Đã thanh toán</v>
      </c>
      <c r="Z1126" s="250">
        <f>Table1[[#This Row],[Hạn thanh toán]]</f>
        <v>45780</v>
      </c>
      <c r="AA1126" s="250">
        <f>Table1[[#This Row],[Ngày Thanh toán]]</f>
        <v>45915</v>
      </c>
      <c r="AD1126" s="3" t="str">
        <f>IF(Table1[[#This Row],[Mã khách hàng]]="","",VLOOKUP($A1126,Ma_KH!$A:$Q,Ma_KH!O$1,0))</f>
        <v>TTMFARM</v>
      </c>
      <c r="AE1126" s="3" t="str">
        <f>IF(Table1[[#This Row],[Mã khách hàng]]="","",VLOOKUP($A1126,Ma_KH!$A:$Q,Ma_KH!P$1,0))</f>
        <v>CÔNG TY TNHH ĐẦU TƯ VÀ PHÁT TRIỂN TTM FARM</v>
      </c>
      <c r="AF1126" s="3" t="str">
        <f>VLOOKUP(A1126,Ma_KH!A:Q,Ma_KH!J$1,0)</f>
        <v>Trần Thị Huệ</v>
      </c>
    </row>
    <row r="1127" spans="1:32" ht="16.5">
      <c r="A1127" s="92" t="s">
        <v>116</v>
      </c>
      <c r="B1127" s="4" t="s">
        <v>1856</v>
      </c>
      <c r="C1127" s="94">
        <v>45782</v>
      </c>
      <c r="D1127" s="93" t="s">
        <v>1918</v>
      </c>
      <c r="E1127" s="75"/>
      <c r="F1127" s="81"/>
      <c r="G1127" s="92" t="s">
        <v>1856</v>
      </c>
      <c r="H1127" s="69">
        <v>367155</v>
      </c>
      <c r="I1127" s="69">
        <v>0</v>
      </c>
      <c r="J1127" s="69">
        <f>(Table1[[#This Row],[Tiền hàng]]-Table1[[#This Row],[Tiền chiết khấu]])*8%</f>
        <v>29372.400000000001</v>
      </c>
      <c r="K1127" s="69">
        <v>396527</v>
      </c>
      <c r="L1127" s="8" t="s">
        <v>24</v>
      </c>
      <c r="M1127" s="41">
        <v>45915</v>
      </c>
      <c r="N1127" s="29" t="s">
        <v>4185</v>
      </c>
      <c r="O1127" s="69">
        <f>IF(Table1[[#This Row],[Phân loại]]="Tồn đầu kỳ",Table1[[#This Row],[Tổng giá trị]],0)</f>
        <v>0</v>
      </c>
      <c r="P1127" s="8">
        <f>IF(Table1[[#This Row],[Số còn phải thu ĐK]]&lt;&gt;0,0,IF(Table1[[#This Row],[Phân loại]]="Bán hàng",Table1[[#This Row],[Tổng giá trị]],-Table1[[#This Row],[Tổng giá trị]]))</f>
        <v>396527</v>
      </c>
      <c r="Q1127" s="70">
        <f t="shared" si="148"/>
        <v>396527</v>
      </c>
      <c r="R1127" s="8">
        <f>Table1[[#This Row],[Số còn phải thu ĐK]]+Table1[[#This Row],[Giá Trị HD sau CK]]-Table1[[#This Row],[Số tiền đã thu]]</f>
        <v>0</v>
      </c>
      <c r="S1127" s="7">
        <f>IF(Table1[[#This Row],[Ngày hóa đơn]]&lt;&gt;"",Table1[[#This Row],[Ngày hóa đơn]],Table1[[#This Row],[Ngày hạch toán]])</f>
        <v>45782</v>
      </c>
      <c r="T1127" s="8"/>
      <c r="U1127" s="7">
        <f>IF(Table1[[#This Row],[Ngày tính CN]]="","",S1127+T1127)</f>
        <v>45782</v>
      </c>
      <c r="V1127" s="71">
        <f ca="1">IF(Table1[[#This Row],[Hạn thanh toán]]="","",IF((U1127-NOW())&lt;0,0,(U1127-NOW())))</f>
        <v>0</v>
      </c>
      <c r="W1127" s="69"/>
      <c r="X1127" s="65" t="str">
        <f t="shared" ca="1" si="152"/>
        <v/>
      </c>
      <c r="Y1127" s="65" t="str">
        <f t="shared" si="149"/>
        <v>Đã thanh toán</v>
      </c>
      <c r="Z1127" s="250">
        <f>Table1[[#This Row],[Hạn thanh toán]]</f>
        <v>45782</v>
      </c>
      <c r="AA1127" s="250">
        <f>Table1[[#This Row],[Ngày Thanh toán]]</f>
        <v>45915</v>
      </c>
      <c r="AD1127" s="3" t="str">
        <f>IF(Table1[[#This Row],[Mã khách hàng]]="","",VLOOKUP($A1127,Ma_KH!$A:$Q,Ma_KH!O$1,0))</f>
        <v>TTMFARM</v>
      </c>
      <c r="AE1127" s="3" t="str">
        <f>IF(Table1[[#This Row],[Mã khách hàng]]="","",VLOOKUP($A1127,Ma_KH!$A:$Q,Ma_KH!P$1,0))</f>
        <v>CÔNG TY TNHH ĐẦU TƯ VÀ PHÁT TRIỂN TTM FARM</v>
      </c>
      <c r="AF1127" s="3" t="str">
        <f>VLOOKUP(A1127,Ma_KH!A:Q,Ma_KH!J$1,0)</f>
        <v>Trần Thị Huệ</v>
      </c>
    </row>
    <row r="1128" spans="1:32" ht="16.5">
      <c r="A1128" s="92" t="s">
        <v>116</v>
      </c>
      <c r="B1128" s="4" t="s">
        <v>1856</v>
      </c>
      <c r="C1128" s="94">
        <v>45789</v>
      </c>
      <c r="D1128" s="93" t="s">
        <v>1919</v>
      </c>
      <c r="E1128" s="75"/>
      <c r="F1128" s="81"/>
      <c r="G1128" s="92" t="s">
        <v>1856</v>
      </c>
      <c r="H1128" s="69">
        <v>535540</v>
      </c>
      <c r="I1128" s="69">
        <v>0</v>
      </c>
      <c r="J1128" s="69">
        <f>(Table1[[#This Row],[Tiền hàng]]-Table1[[#This Row],[Tiền chiết khấu]])*8%</f>
        <v>42843.200000000004</v>
      </c>
      <c r="K1128" s="69">
        <v>578383</v>
      </c>
      <c r="L1128" s="8" t="s">
        <v>24</v>
      </c>
      <c r="M1128" s="41">
        <v>45915</v>
      </c>
      <c r="N1128" s="29" t="s">
        <v>4185</v>
      </c>
      <c r="O1128" s="69">
        <f>IF(Table1[[#This Row],[Phân loại]]="Tồn đầu kỳ",Table1[[#This Row],[Tổng giá trị]],0)</f>
        <v>0</v>
      </c>
      <c r="P1128" s="8">
        <f>IF(Table1[[#This Row],[Số còn phải thu ĐK]]&lt;&gt;0,0,IF(Table1[[#This Row],[Phân loại]]="Bán hàng",Table1[[#This Row],[Tổng giá trị]],-Table1[[#This Row],[Tổng giá trị]]))</f>
        <v>578383</v>
      </c>
      <c r="Q1128" s="70">
        <f t="shared" si="148"/>
        <v>578383</v>
      </c>
      <c r="R1128" s="8">
        <f>Table1[[#This Row],[Số còn phải thu ĐK]]+Table1[[#This Row],[Giá Trị HD sau CK]]-Table1[[#This Row],[Số tiền đã thu]]</f>
        <v>0</v>
      </c>
      <c r="S1128" s="7">
        <f>IF(Table1[[#This Row],[Ngày hóa đơn]]&lt;&gt;"",Table1[[#This Row],[Ngày hóa đơn]],Table1[[#This Row],[Ngày hạch toán]])</f>
        <v>45789</v>
      </c>
      <c r="T1128" s="8"/>
      <c r="U1128" s="7">
        <f>IF(Table1[[#This Row],[Ngày tính CN]]="","",S1128+T1128)</f>
        <v>45789</v>
      </c>
      <c r="V1128" s="71">
        <f ca="1">IF(Table1[[#This Row],[Hạn thanh toán]]="","",IF((U1128-NOW())&lt;0,0,(U1128-NOW())))</f>
        <v>0</v>
      </c>
      <c r="W1128" s="69"/>
      <c r="X1128" s="65" t="str">
        <f t="shared" ca="1" si="152"/>
        <v/>
      </c>
      <c r="Y1128" s="65" t="str">
        <f t="shared" si="149"/>
        <v>Đã thanh toán</v>
      </c>
      <c r="Z1128" s="250">
        <f>Table1[[#This Row],[Hạn thanh toán]]</f>
        <v>45789</v>
      </c>
      <c r="AA1128" s="250">
        <f>Table1[[#This Row],[Ngày Thanh toán]]</f>
        <v>45915</v>
      </c>
      <c r="AD1128" s="3" t="str">
        <f>IF(Table1[[#This Row],[Mã khách hàng]]="","",VLOOKUP($A1128,Ma_KH!$A:$Q,Ma_KH!O$1,0))</f>
        <v>TTMFARM</v>
      </c>
      <c r="AE1128" s="3" t="str">
        <f>IF(Table1[[#This Row],[Mã khách hàng]]="","",VLOOKUP($A1128,Ma_KH!$A:$Q,Ma_KH!P$1,0))</f>
        <v>CÔNG TY TNHH ĐẦU TƯ VÀ PHÁT TRIỂN TTM FARM</v>
      </c>
      <c r="AF1128" s="3" t="str">
        <f>VLOOKUP(A1128,Ma_KH!A:Q,Ma_KH!J$1,0)</f>
        <v>Trần Thị Huệ</v>
      </c>
    </row>
    <row r="1129" spans="1:32" ht="16.5">
      <c r="A1129" s="92" t="s">
        <v>116</v>
      </c>
      <c r="B1129" s="4" t="s">
        <v>1856</v>
      </c>
      <c r="C1129" s="94">
        <v>45789</v>
      </c>
      <c r="D1129" s="93" t="s">
        <v>1920</v>
      </c>
      <c r="E1129" s="75"/>
      <c r="F1129" s="81"/>
      <c r="G1129" s="92" t="s">
        <v>1856</v>
      </c>
      <c r="H1129" s="69">
        <v>508839</v>
      </c>
      <c r="I1129" s="69">
        <v>0</v>
      </c>
      <c r="J1129" s="69">
        <f>(Table1[[#This Row],[Tiền hàng]]-Table1[[#This Row],[Tiền chiết khấu]])*8%</f>
        <v>40707.120000000003</v>
      </c>
      <c r="K1129" s="69">
        <v>549546</v>
      </c>
      <c r="L1129" s="8" t="s">
        <v>24</v>
      </c>
      <c r="M1129" s="41">
        <v>45915</v>
      </c>
      <c r="N1129" s="29" t="s">
        <v>4185</v>
      </c>
      <c r="O1129" s="69">
        <f>IF(Table1[[#This Row],[Phân loại]]="Tồn đầu kỳ",Table1[[#This Row],[Tổng giá trị]],0)</f>
        <v>0</v>
      </c>
      <c r="P1129" s="8">
        <f>IF(Table1[[#This Row],[Số còn phải thu ĐK]]&lt;&gt;0,0,IF(Table1[[#This Row],[Phân loại]]="Bán hàng",Table1[[#This Row],[Tổng giá trị]],-Table1[[#This Row],[Tổng giá trị]]))</f>
        <v>549546</v>
      </c>
      <c r="Q1129" s="70">
        <f t="shared" si="148"/>
        <v>549546</v>
      </c>
      <c r="R1129" s="8">
        <f>Table1[[#This Row],[Số còn phải thu ĐK]]+Table1[[#This Row],[Giá Trị HD sau CK]]-Table1[[#This Row],[Số tiền đã thu]]</f>
        <v>0</v>
      </c>
      <c r="S1129" s="7">
        <f>IF(Table1[[#This Row],[Ngày hóa đơn]]&lt;&gt;"",Table1[[#This Row],[Ngày hóa đơn]],Table1[[#This Row],[Ngày hạch toán]])</f>
        <v>45789</v>
      </c>
      <c r="T1129" s="8"/>
      <c r="U1129" s="7">
        <f>IF(Table1[[#This Row],[Ngày tính CN]]="","",S1129+T1129)</f>
        <v>45789</v>
      </c>
      <c r="V1129" s="71">
        <f ca="1">IF(Table1[[#This Row],[Hạn thanh toán]]="","",IF((U1129-NOW())&lt;0,0,(U1129-NOW())))</f>
        <v>0</v>
      </c>
      <c r="W1129" s="69"/>
      <c r="X1129" s="65" t="str">
        <f t="shared" ca="1" si="152"/>
        <v/>
      </c>
      <c r="Y1129" s="65" t="str">
        <f t="shared" si="149"/>
        <v>Đã thanh toán</v>
      </c>
      <c r="Z1129" s="250">
        <f>Table1[[#This Row],[Hạn thanh toán]]</f>
        <v>45789</v>
      </c>
      <c r="AA1129" s="250">
        <f>Table1[[#This Row],[Ngày Thanh toán]]</f>
        <v>45915</v>
      </c>
      <c r="AD1129" s="3" t="str">
        <f>IF(Table1[[#This Row],[Mã khách hàng]]="","",VLOOKUP($A1129,Ma_KH!$A:$Q,Ma_KH!O$1,0))</f>
        <v>TTMFARM</v>
      </c>
      <c r="AE1129" s="3" t="str">
        <f>IF(Table1[[#This Row],[Mã khách hàng]]="","",VLOOKUP($A1129,Ma_KH!$A:$Q,Ma_KH!P$1,0))</f>
        <v>CÔNG TY TNHH ĐẦU TƯ VÀ PHÁT TRIỂN TTM FARM</v>
      </c>
      <c r="AF1129" s="3" t="str">
        <f>VLOOKUP(A1129,Ma_KH!A:Q,Ma_KH!J$1,0)</f>
        <v>Trần Thị Huệ</v>
      </c>
    </row>
    <row r="1130" spans="1:32" ht="16.5">
      <c r="A1130" s="92" t="s">
        <v>116</v>
      </c>
      <c r="B1130" s="4" t="s">
        <v>1856</v>
      </c>
      <c r="C1130" s="94">
        <v>45789</v>
      </c>
      <c r="D1130" s="93" t="s">
        <v>1921</v>
      </c>
      <c r="E1130" s="75"/>
      <c r="F1130" s="81"/>
      <c r="G1130" s="92" t="s">
        <v>1856</v>
      </c>
      <c r="H1130" s="69">
        <v>1180509</v>
      </c>
      <c r="I1130" s="69">
        <v>0</v>
      </c>
      <c r="J1130" s="69">
        <f>(Table1[[#This Row],[Tiền hàng]]-Table1[[#This Row],[Tiền chiết khấu]])*8%</f>
        <v>94440.72</v>
      </c>
      <c r="K1130" s="69">
        <v>1274950</v>
      </c>
      <c r="L1130" s="8" t="s">
        <v>24</v>
      </c>
      <c r="M1130" s="41">
        <v>45915</v>
      </c>
      <c r="N1130" s="29" t="s">
        <v>4185</v>
      </c>
      <c r="O1130" s="69">
        <f>IF(Table1[[#This Row],[Phân loại]]="Tồn đầu kỳ",Table1[[#This Row],[Tổng giá trị]],0)</f>
        <v>0</v>
      </c>
      <c r="P1130" s="8">
        <f>IF(Table1[[#This Row],[Số còn phải thu ĐK]]&lt;&gt;0,0,IF(Table1[[#This Row],[Phân loại]]="Bán hàng",Table1[[#This Row],[Tổng giá trị]],-Table1[[#This Row],[Tổng giá trị]]))</f>
        <v>1274950</v>
      </c>
      <c r="Q1130" s="70">
        <f t="shared" si="148"/>
        <v>1274950</v>
      </c>
      <c r="R1130" s="8">
        <f>Table1[[#This Row],[Số còn phải thu ĐK]]+Table1[[#This Row],[Giá Trị HD sau CK]]-Table1[[#This Row],[Số tiền đã thu]]</f>
        <v>0</v>
      </c>
      <c r="S1130" s="7">
        <f>IF(Table1[[#This Row],[Ngày hóa đơn]]&lt;&gt;"",Table1[[#This Row],[Ngày hóa đơn]],Table1[[#This Row],[Ngày hạch toán]])</f>
        <v>45789</v>
      </c>
      <c r="T1130" s="8"/>
      <c r="U1130" s="7">
        <f>IF(Table1[[#This Row],[Ngày tính CN]]="","",S1130+T1130)</f>
        <v>45789</v>
      </c>
      <c r="V1130" s="71">
        <f ca="1">IF(Table1[[#This Row],[Hạn thanh toán]]="","",IF((U1130-NOW())&lt;0,0,(U1130-NOW())))</f>
        <v>0</v>
      </c>
      <c r="W1130" s="69"/>
      <c r="X1130" s="65" t="str">
        <f t="shared" ca="1" si="152"/>
        <v/>
      </c>
      <c r="Y1130" s="65" t="str">
        <f t="shared" si="149"/>
        <v>Đã thanh toán</v>
      </c>
      <c r="Z1130" s="250">
        <f>Table1[[#This Row],[Hạn thanh toán]]</f>
        <v>45789</v>
      </c>
      <c r="AA1130" s="250">
        <f>Table1[[#This Row],[Ngày Thanh toán]]</f>
        <v>45915</v>
      </c>
      <c r="AD1130" s="3" t="str">
        <f>IF(Table1[[#This Row],[Mã khách hàng]]="","",VLOOKUP($A1130,Ma_KH!$A:$Q,Ma_KH!O$1,0))</f>
        <v>TTMFARM</v>
      </c>
      <c r="AE1130" s="3" t="str">
        <f>IF(Table1[[#This Row],[Mã khách hàng]]="","",VLOOKUP($A1130,Ma_KH!$A:$Q,Ma_KH!P$1,0))</f>
        <v>CÔNG TY TNHH ĐẦU TƯ VÀ PHÁT TRIỂN TTM FARM</v>
      </c>
      <c r="AF1130" s="3" t="str">
        <f>VLOOKUP(A1130,Ma_KH!A:Q,Ma_KH!J$1,0)</f>
        <v>Trần Thị Huệ</v>
      </c>
    </row>
    <row r="1131" spans="1:32" ht="16.5">
      <c r="A1131" s="92" t="s">
        <v>116</v>
      </c>
      <c r="B1131" s="4" t="s">
        <v>1856</v>
      </c>
      <c r="C1131" s="94">
        <v>45789</v>
      </c>
      <c r="D1131" s="93" t="s">
        <v>1922</v>
      </c>
      <c r="E1131" s="75"/>
      <c r="F1131" s="81"/>
      <c r="G1131" s="92" t="s">
        <v>1856</v>
      </c>
      <c r="H1131" s="69">
        <v>818541</v>
      </c>
      <c r="I1131" s="69">
        <v>0</v>
      </c>
      <c r="J1131" s="69">
        <f>(Table1[[#This Row],[Tiền hàng]]-Table1[[#This Row],[Tiền chiết khấu]])*8%</f>
        <v>65483.28</v>
      </c>
      <c r="K1131" s="69">
        <v>884024</v>
      </c>
      <c r="L1131" s="8" t="s">
        <v>24</v>
      </c>
      <c r="M1131" s="41">
        <v>45915</v>
      </c>
      <c r="N1131" s="29" t="s">
        <v>4185</v>
      </c>
      <c r="O1131" s="69">
        <f>IF(Table1[[#This Row],[Phân loại]]="Tồn đầu kỳ",Table1[[#This Row],[Tổng giá trị]],0)</f>
        <v>0</v>
      </c>
      <c r="P1131" s="8">
        <f>IF(Table1[[#This Row],[Số còn phải thu ĐK]]&lt;&gt;0,0,IF(Table1[[#This Row],[Phân loại]]="Bán hàng",Table1[[#This Row],[Tổng giá trị]],-Table1[[#This Row],[Tổng giá trị]]))</f>
        <v>884024</v>
      </c>
      <c r="Q1131" s="70">
        <f t="shared" si="148"/>
        <v>884024</v>
      </c>
      <c r="R1131" s="8">
        <f>Table1[[#This Row],[Số còn phải thu ĐK]]+Table1[[#This Row],[Giá Trị HD sau CK]]-Table1[[#This Row],[Số tiền đã thu]]</f>
        <v>0</v>
      </c>
      <c r="S1131" s="7">
        <f>IF(Table1[[#This Row],[Ngày hóa đơn]]&lt;&gt;"",Table1[[#This Row],[Ngày hóa đơn]],Table1[[#This Row],[Ngày hạch toán]])</f>
        <v>45789</v>
      </c>
      <c r="T1131" s="8"/>
      <c r="U1131" s="7">
        <f>IF(Table1[[#This Row],[Ngày tính CN]]="","",S1131+T1131)</f>
        <v>45789</v>
      </c>
      <c r="V1131" s="71">
        <f ca="1">IF(Table1[[#This Row],[Hạn thanh toán]]="","",IF((U1131-NOW())&lt;0,0,(U1131-NOW())))</f>
        <v>0</v>
      </c>
      <c r="W1131" s="69"/>
      <c r="X1131" s="65" t="str">
        <f t="shared" ca="1" si="152"/>
        <v/>
      </c>
      <c r="Y1131" s="65" t="str">
        <f t="shared" si="149"/>
        <v>Đã thanh toán</v>
      </c>
      <c r="Z1131" s="250">
        <f>Table1[[#This Row],[Hạn thanh toán]]</f>
        <v>45789</v>
      </c>
      <c r="AA1131" s="250">
        <f>Table1[[#This Row],[Ngày Thanh toán]]</f>
        <v>45915</v>
      </c>
      <c r="AD1131" s="3" t="str">
        <f>IF(Table1[[#This Row],[Mã khách hàng]]="","",VLOOKUP($A1131,Ma_KH!$A:$Q,Ma_KH!O$1,0))</f>
        <v>TTMFARM</v>
      </c>
      <c r="AE1131" s="3" t="str">
        <f>IF(Table1[[#This Row],[Mã khách hàng]]="","",VLOOKUP($A1131,Ma_KH!$A:$Q,Ma_KH!P$1,0))</f>
        <v>CÔNG TY TNHH ĐẦU TƯ VÀ PHÁT TRIỂN TTM FARM</v>
      </c>
      <c r="AF1131" s="3" t="str">
        <f>VLOOKUP(A1131,Ma_KH!A:Q,Ma_KH!J$1,0)</f>
        <v>Trần Thị Huệ</v>
      </c>
    </row>
    <row r="1132" spans="1:32" ht="16.5">
      <c r="A1132" s="92" t="s">
        <v>116</v>
      </c>
      <c r="B1132" s="4" t="s">
        <v>1856</v>
      </c>
      <c r="C1132" s="94">
        <v>45796</v>
      </c>
      <c r="D1132" s="93" t="s">
        <v>1923</v>
      </c>
      <c r="E1132" s="75"/>
      <c r="F1132" s="81"/>
      <c r="G1132" s="92" t="s">
        <v>1856</v>
      </c>
      <c r="H1132" s="69">
        <v>589271</v>
      </c>
      <c r="I1132" s="69">
        <v>0</v>
      </c>
      <c r="J1132" s="69">
        <f>(Table1[[#This Row],[Tiền hàng]]-Table1[[#This Row],[Tiền chiết khấu]])*8%</f>
        <v>47141.68</v>
      </c>
      <c r="K1132" s="69">
        <v>636413</v>
      </c>
      <c r="L1132" s="8" t="s">
        <v>24</v>
      </c>
      <c r="M1132" s="41">
        <v>45915</v>
      </c>
      <c r="N1132" s="29" t="s">
        <v>4185</v>
      </c>
      <c r="O1132" s="69">
        <f>IF(Table1[[#This Row],[Phân loại]]="Tồn đầu kỳ",Table1[[#This Row],[Tổng giá trị]],0)</f>
        <v>0</v>
      </c>
      <c r="P1132" s="8">
        <f>IF(Table1[[#This Row],[Số còn phải thu ĐK]]&lt;&gt;0,0,IF(Table1[[#This Row],[Phân loại]]="Bán hàng",Table1[[#This Row],[Tổng giá trị]],-Table1[[#This Row],[Tổng giá trị]]))</f>
        <v>636413</v>
      </c>
      <c r="Q1132" s="70">
        <f t="shared" ref="Q1132:Q1195" si="154">IF(M1132&lt;&gt;"",IF(O1132&lt;&gt;0,O1132,P1132),0)</f>
        <v>636413</v>
      </c>
      <c r="R1132" s="8">
        <f>Table1[[#This Row],[Số còn phải thu ĐK]]+Table1[[#This Row],[Giá Trị HD sau CK]]-Table1[[#This Row],[Số tiền đã thu]]</f>
        <v>0</v>
      </c>
      <c r="S1132" s="7">
        <f>IF(Table1[[#This Row],[Ngày hóa đơn]]&lt;&gt;"",Table1[[#This Row],[Ngày hóa đơn]],Table1[[#This Row],[Ngày hạch toán]])</f>
        <v>45796</v>
      </c>
      <c r="T1132" s="8"/>
      <c r="U1132" s="7">
        <f>IF(Table1[[#This Row],[Ngày tính CN]]="","",S1132+T1132)</f>
        <v>45796</v>
      </c>
      <c r="V1132" s="71">
        <f ca="1">IF(Table1[[#This Row],[Hạn thanh toán]]="","",IF((U1132-NOW())&lt;0,0,(U1132-NOW())))</f>
        <v>0</v>
      </c>
      <c r="W1132" s="69"/>
      <c r="X1132" s="65" t="str">
        <f t="shared" ca="1" si="152"/>
        <v/>
      </c>
      <c r="Y1132" s="65" t="str">
        <f t="shared" si="149"/>
        <v>Đã thanh toán</v>
      </c>
      <c r="Z1132" s="250">
        <f>Table1[[#This Row],[Hạn thanh toán]]</f>
        <v>45796</v>
      </c>
      <c r="AA1132" s="250">
        <f>Table1[[#This Row],[Ngày Thanh toán]]</f>
        <v>45915</v>
      </c>
      <c r="AD1132" s="3" t="str">
        <f>IF(Table1[[#This Row],[Mã khách hàng]]="","",VLOOKUP($A1132,Ma_KH!$A:$Q,Ma_KH!O$1,0))</f>
        <v>TTMFARM</v>
      </c>
      <c r="AE1132" s="3" t="str">
        <f>IF(Table1[[#This Row],[Mã khách hàng]]="","",VLOOKUP($A1132,Ma_KH!$A:$Q,Ma_KH!P$1,0))</f>
        <v>CÔNG TY TNHH ĐẦU TƯ VÀ PHÁT TRIỂN TTM FARM</v>
      </c>
      <c r="AF1132" s="3" t="str">
        <f>VLOOKUP(A1132,Ma_KH!A:Q,Ma_KH!J$1,0)</f>
        <v>Trần Thị Huệ</v>
      </c>
    </row>
    <row r="1133" spans="1:32" ht="16.5">
      <c r="A1133" s="92" t="s">
        <v>116</v>
      </c>
      <c r="B1133" s="4" t="s">
        <v>1856</v>
      </c>
      <c r="C1133" s="94">
        <v>45798</v>
      </c>
      <c r="D1133" s="93" t="s">
        <v>1924</v>
      </c>
      <c r="E1133" s="75"/>
      <c r="F1133" s="81"/>
      <c r="G1133" s="92" t="s">
        <v>1856</v>
      </c>
      <c r="H1133" s="69">
        <v>930329</v>
      </c>
      <c r="I1133" s="69">
        <v>0</v>
      </c>
      <c r="J1133" s="69">
        <f>(Table1[[#This Row],[Tiền hàng]]-Table1[[#This Row],[Tiền chiết khấu]])*8%</f>
        <v>74426.320000000007</v>
      </c>
      <c r="K1133" s="69">
        <v>1004755</v>
      </c>
      <c r="L1133" s="8" t="s">
        <v>24</v>
      </c>
      <c r="M1133" s="41">
        <v>45915</v>
      </c>
      <c r="N1133" s="29" t="s">
        <v>4185</v>
      </c>
      <c r="O1133" s="69">
        <f>IF(Table1[[#This Row],[Phân loại]]="Tồn đầu kỳ",Table1[[#This Row],[Tổng giá trị]],0)</f>
        <v>0</v>
      </c>
      <c r="P1133" s="8">
        <f>IF(Table1[[#This Row],[Số còn phải thu ĐK]]&lt;&gt;0,0,IF(Table1[[#This Row],[Phân loại]]="Bán hàng",Table1[[#This Row],[Tổng giá trị]],-Table1[[#This Row],[Tổng giá trị]]))</f>
        <v>1004755</v>
      </c>
      <c r="Q1133" s="70">
        <f t="shared" si="154"/>
        <v>1004755</v>
      </c>
      <c r="R1133" s="8">
        <f>Table1[[#This Row],[Số còn phải thu ĐK]]+Table1[[#This Row],[Giá Trị HD sau CK]]-Table1[[#This Row],[Số tiền đã thu]]</f>
        <v>0</v>
      </c>
      <c r="S1133" s="7">
        <f>IF(Table1[[#This Row],[Ngày hóa đơn]]&lt;&gt;"",Table1[[#This Row],[Ngày hóa đơn]],Table1[[#This Row],[Ngày hạch toán]])</f>
        <v>45798</v>
      </c>
      <c r="T1133" s="8"/>
      <c r="U1133" s="7">
        <f>IF(Table1[[#This Row],[Ngày tính CN]]="","",S1133+T1133)</f>
        <v>45798</v>
      </c>
      <c r="V1133" s="71">
        <f ca="1">IF(Table1[[#This Row],[Hạn thanh toán]]="","",IF((U1133-NOW())&lt;0,0,(U1133-NOW())))</f>
        <v>0</v>
      </c>
      <c r="W1133" s="69"/>
      <c r="X1133" s="65" t="str">
        <f t="shared" ca="1" si="152"/>
        <v/>
      </c>
      <c r="Y1133" s="65" t="str">
        <f t="shared" si="149"/>
        <v>Đã thanh toán</v>
      </c>
      <c r="Z1133" s="250">
        <f>Table1[[#This Row],[Hạn thanh toán]]</f>
        <v>45798</v>
      </c>
      <c r="AA1133" s="250">
        <f>Table1[[#This Row],[Ngày Thanh toán]]</f>
        <v>45915</v>
      </c>
      <c r="AD1133" s="3" t="str">
        <f>IF(Table1[[#This Row],[Mã khách hàng]]="","",VLOOKUP($A1133,Ma_KH!$A:$Q,Ma_KH!O$1,0))</f>
        <v>TTMFARM</v>
      </c>
      <c r="AE1133" s="3" t="str">
        <f>IF(Table1[[#This Row],[Mã khách hàng]]="","",VLOOKUP($A1133,Ma_KH!$A:$Q,Ma_KH!P$1,0))</f>
        <v>CÔNG TY TNHH ĐẦU TƯ VÀ PHÁT TRIỂN TTM FARM</v>
      </c>
      <c r="AF1133" s="3" t="str">
        <f>VLOOKUP(A1133,Ma_KH!A:Q,Ma_KH!J$1,0)</f>
        <v>Trần Thị Huệ</v>
      </c>
    </row>
    <row r="1134" spans="1:32" ht="16.5">
      <c r="A1134" s="92" t="s">
        <v>116</v>
      </c>
      <c r="B1134" s="4" t="s">
        <v>1856</v>
      </c>
      <c r="C1134" s="94">
        <v>45808</v>
      </c>
      <c r="D1134" s="93" t="s">
        <v>1925</v>
      </c>
      <c r="E1134" s="75"/>
      <c r="F1134" s="81"/>
      <c r="G1134" s="92" t="s">
        <v>1856</v>
      </c>
      <c r="H1134" s="69"/>
      <c r="I1134" s="69">
        <v>0</v>
      </c>
      <c r="J1134" s="69">
        <f>(Table1[[#This Row],[Tiền hàng]]-Table1[[#This Row],[Tiền chiết khấu]])*8%</f>
        <v>0</v>
      </c>
      <c r="K1134" s="69">
        <v>356927</v>
      </c>
      <c r="L1134" s="8" t="s">
        <v>17</v>
      </c>
      <c r="M1134" s="41">
        <v>45915</v>
      </c>
      <c r="N1134" s="29" t="s">
        <v>4185</v>
      </c>
      <c r="O1134" s="69">
        <f>IF(Table1[[#This Row],[Phân loại]]="Tồn đầu kỳ",Table1[[#This Row],[Tổng giá trị]],0)</f>
        <v>0</v>
      </c>
      <c r="P1134" s="8">
        <f>IF(Table1[[#This Row],[Số còn phải thu ĐK]]&lt;&gt;0,0,IF(Table1[[#This Row],[Phân loại]]="Bán hàng",Table1[[#This Row],[Tổng giá trị]],-Table1[[#This Row],[Tổng giá trị]]))</f>
        <v>-356927</v>
      </c>
      <c r="Q1134" s="70">
        <f t="shared" si="154"/>
        <v>-356927</v>
      </c>
      <c r="R1134" s="8">
        <f>Table1[[#This Row],[Số còn phải thu ĐK]]+Table1[[#This Row],[Giá Trị HD sau CK]]-Table1[[#This Row],[Số tiền đã thu]]</f>
        <v>0</v>
      </c>
      <c r="S1134" s="7">
        <f>IF(Table1[[#This Row],[Ngày hóa đơn]]&lt;&gt;"",Table1[[#This Row],[Ngày hóa đơn]],Table1[[#This Row],[Ngày hạch toán]])</f>
        <v>45808</v>
      </c>
      <c r="T1134" s="8"/>
      <c r="U1134" s="7">
        <f>IF(Table1[[#This Row],[Ngày tính CN]]="","",S1134+T1134)</f>
        <v>45808</v>
      </c>
      <c r="V1134" s="71">
        <f ca="1">IF(Table1[[#This Row],[Hạn thanh toán]]="","",IF((U1134-NOW())&lt;0,0,(U1134-NOW())))</f>
        <v>0</v>
      </c>
      <c r="W1134" s="69"/>
      <c r="X1134" s="65" t="str">
        <f t="shared" ca="1" si="152"/>
        <v/>
      </c>
      <c r="Y1134" s="65" t="str">
        <f t="shared" si="149"/>
        <v>Đã thanh toán</v>
      </c>
      <c r="Z1134" s="250">
        <f>Table1[[#This Row],[Hạn thanh toán]]</f>
        <v>45808</v>
      </c>
      <c r="AA1134" s="250">
        <f>Table1[[#This Row],[Ngày Thanh toán]]</f>
        <v>45915</v>
      </c>
      <c r="AD1134" s="3" t="str">
        <f>IF(Table1[[#This Row],[Mã khách hàng]]="","",VLOOKUP($A1134,Ma_KH!$A:$Q,Ma_KH!O$1,0))</f>
        <v>TTMFARM</v>
      </c>
      <c r="AE1134" s="3" t="str">
        <f>IF(Table1[[#This Row],[Mã khách hàng]]="","",VLOOKUP($A1134,Ma_KH!$A:$Q,Ma_KH!P$1,0))</f>
        <v>CÔNG TY TNHH ĐẦU TƯ VÀ PHÁT TRIỂN TTM FARM</v>
      </c>
      <c r="AF1134" s="3" t="str">
        <f>VLOOKUP(A1134,Ma_KH!A:Q,Ma_KH!J$1,0)</f>
        <v>Trần Thị Huệ</v>
      </c>
    </row>
    <row r="1135" spans="1:32" ht="16.5">
      <c r="A1135" s="92" t="s">
        <v>116</v>
      </c>
      <c r="B1135" s="4" t="s">
        <v>1856</v>
      </c>
      <c r="C1135" s="94"/>
      <c r="D1135" s="93"/>
      <c r="E1135" s="75"/>
      <c r="F1135" s="81"/>
      <c r="G1135" s="92" t="s">
        <v>4192</v>
      </c>
      <c r="H1135" s="69"/>
      <c r="I1135" s="69">
        <v>0</v>
      </c>
      <c r="J1135" s="69">
        <f>(Table1[[#This Row],[Tiền hàng]]-Table1[[#This Row],[Tiền chiết khấu]])*8%</f>
        <v>0</v>
      </c>
      <c r="K1135" s="69">
        <v>2601</v>
      </c>
      <c r="L1135" s="8" t="s">
        <v>24</v>
      </c>
      <c r="M1135" s="41">
        <v>45995</v>
      </c>
      <c r="N1135" s="29"/>
      <c r="O1135" s="69">
        <f>IF(Table1[[#This Row],[Phân loại]]="Tồn đầu kỳ",Table1[[#This Row],[Tổng giá trị]],0)</f>
        <v>0</v>
      </c>
      <c r="P1135" s="8">
        <f>IF(Table1[[#This Row],[Số còn phải thu ĐK]]&lt;&gt;0,0,IF(Table1[[#This Row],[Phân loại]]="Bán hàng",Table1[[#This Row],[Tổng giá trị]],-Table1[[#This Row],[Tổng giá trị]]))</f>
        <v>2601</v>
      </c>
      <c r="Q1135" s="70">
        <f t="shared" si="154"/>
        <v>2601</v>
      </c>
      <c r="R1135" s="8">
        <f>Table1[[#This Row],[Số còn phải thu ĐK]]+Table1[[#This Row],[Giá Trị HD sau CK]]-Table1[[#This Row],[Số tiền đã thu]]</f>
        <v>0</v>
      </c>
      <c r="S1135" s="7">
        <f>IF(Table1[[#This Row],[Ngày hóa đơn]]&lt;&gt;"",Table1[[#This Row],[Ngày hóa đơn]],Table1[[#This Row],[Ngày hạch toán]])</f>
        <v>0</v>
      </c>
      <c r="T1135" s="8"/>
      <c r="U1135" s="7">
        <f>IF(Table1[[#This Row],[Ngày tính CN]]="","",S1135+T1135)</f>
        <v>0</v>
      </c>
      <c r="V1135" s="71">
        <f ca="1">IF(Table1[[#This Row],[Hạn thanh toán]]="","",IF((U1135-NOW())&lt;0,0,(U1135-NOW())))</f>
        <v>0</v>
      </c>
      <c r="W1135" s="69"/>
      <c r="X1135" s="65" t="str">
        <f t="shared" ca="1" si="152"/>
        <v/>
      </c>
      <c r="Y1135" s="65" t="str">
        <f t="shared" ref="Y1135" si="155">IF(R1135=0,"Đã thanh toán",IF(X1135="","",IF(X1135&lt;=0,"Chưa đến hạn thanh toán",IF(X1135&lt;=30,"Nợ quá hạn 30 ngày",IF(X1135&lt;=60,"Nợ quá hạn từ 30 ngày đến 60 ngày",IF(X1135&lt;=90,"Nợ quá hạn từ 60 ngày đến 90 ngày",IF(X1135&lt;=120,"Nợ quá hạn từ 90 ngày đến 120 ngày","Nợ quá hạn hơn 120 ngày có khả năng mất thanh toán")))))))</f>
        <v>Đã thanh toán</v>
      </c>
      <c r="Z1135" s="250">
        <f>Table1[[#This Row],[Hạn thanh toán]]</f>
        <v>0</v>
      </c>
      <c r="AA1135" s="250">
        <f>Table1[[#This Row],[Ngày Thanh toán]]</f>
        <v>45995</v>
      </c>
      <c r="AD1135" s="3" t="str">
        <f>IF(Table1[[#This Row],[Mã khách hàng]]="","",VLOOKUP($A1135,Ma_KH!$A:$Q,Ma_KH!O$1,0))</f>
        <v>TTMFARM</v>
      </c>
      <c r="AE1135" s="3" t="str">
        <f>IF(Table1[[#This Row],[Mã khách hàng]]="","",VLOOKUP($A1135,Ma_KH!$A:$Q,Ma_KH!P$1,0))</f>
        <v>CÔNG TY TNHH ĐẦU TƯ VÀ PHÁT TRIỂN TTM FARM</v>
      </c>
      <c r="AF1135" s="3" t="str">
        <f>VLOOKUP(A1135,Ma_KH!A:Q,Ma_KH!J$1,0)</f>
        <v>Trần Thị Huệ</v>
      </c>
    </row>
    <row r="1136" spans="1:32" ht="16.5">
      <c r="A1136" s="92" t="s">
        <v>116</v>
      </c>
      <c r="B1136" s="4" t="s">
        <v>1856</v>
      </c>
      <c r="C1136" s="94">
        <v>45810</v>
      </c>
      <c r="D1136" s="93" t="s">
        <v>1926</v>
      </c>
      <c r="E1136" s="75"/>
      <c r="F1136" s="81"/>
      <c r="G1136" s="92" t="s">
        <v>1856</v>
      </c>
      <c r="H1136" s="69">
        <v>442409</v>
      </c>
      <c r="I1136" s="69">
        <v>0</v>
      </c>
      <c r="J1136" s="69">
        <f>(Table1[[#This Row],[Tiền hàng]]-Table1[[#This Row],[Tiền chiết khấu]])*8%</f>
        <v>35392.720000000001</v>
      </c>
      <c r="K1136" s="69">
        <v>477802</v>
      </c>
      <c r="L1136" s="8" t="s">
        <v>24</v>
      </c>
      <c r="M1136" s="41">
        <v>45915</v>
      </c>
      <c r="N1136" s="29" t="s">
        <v>4185</v>
      </c>
      <c r="O1136" s="69">
        <f>IF(Table1[[#This Row],[Phân loại]]="Tồn đầu kỳ",Table1[[#This Row],[Tổng giá trị]],0)</f>
        <v>0</v>
      </c>
      <c r="P1136" s="8">
        <f>IF(Table1[[#This Row],[Số còn phải thu ĐK]]&lt;&gt;0,0,IF(Table1[[#This Row],[Phân loại]]="Bán hàng",Table1[[#This Row],[Tổng giá trị]],-Table1[[#This Row],[Tổng giá trị]]))</f>
        <v>477802</v>
      </c>
      <c r="Q1136" s="70">
        <f t="shared" si="154"/>
        <v>477802</v>
      </c>
      <c r="R1136" s="8">
        <f>Table1[[#This Row],[Số còn phải thu ĐK]]+Table1[[#This Row],[Giá Trị HD sau CK]]-Table1[[#This Row],[Số tiền đã thu]]</f>
        <v>0</v>
      </c>
      <c r="S1136" s="7">
        <f>IF(Table1[[#This Row],[Ngày hóa đơn]]&lt;&gt;"",Table1[[#This Row],[Ngày hóa đơn]],Table1[[#This Row],[Ngày hạch toán]])</f>
        <v>45810</v>
      </c>
      <c r="T1136" s="8"/>
      <c r="U1136" s="7">
        <f>IF(Table1[[#This Row],[Ngày tính CN]]="","",S1136+T1136)</f>
        <v>45810</v>
      </c>
      <c r="V1136" s="71">
        <f ca="1">IF(Table1[[#This Row],[Hạn thanh toán]]="","",IF((U1136-NOW())&lt;0,0,(U1136-NOW())))</f>
        <v>0</v>
      </c>
      <c r="W1136" s="69"/>
      <c r="X1136" s="65" t="str">
        <f t="shared" ca="1" si="152"/>
        <v/>
      </c>
      <c r="Y1136" s="65" t="str">
        <f t="shared" si="149"/>
        <v>Đã thanh toán</v>
      </c>
      <c r="Z1136" s="250">
        <f>Table1[[#This Row],[Hạn thanh toán]]</f>
        <v>45810</v>
      </c>
      <c r="AA1136" s="250">
        <f>Table1[[#This Row],[Ngày Thanh toán]]</f>
        <v>45915</v>
      </c>
      <c r="AD1136" s="3" t="str">
        <f>IF(Table1[[#This Row],[Mã khách hàng]]="","",VLOOKUP($A1136,Ma_KH!$A:$Q,Ma_KH!O$1,0))</f>
        <v>TTMFARM</v>
      </c>
      <c r="AE1136" s="3" t="str">
        <f>IF(Table1[[#This Row],[Mã khách hàng]]="","",VLOOKUP($A1136,Ma_KH!$A:$Q,Ma_KH!P$1,0))</f>
        <v>CÔNG TY TNHH ĐẦU TƯ VÀ PHÁT TRIỂN TTM FARM</v>
      </c>
      <c r="AF1136" s="3" t="str">
        <f>VLOOKUP(A1136,Ma_KH!A:Q,Ma_KH!J$1,0)</f>
        <v>Trần Thị Huệ</v>
      </c>
    </row>
    <row r="1137" spans="1:32" ht="16.5">
      <c r="A1137" s="92" t="s">
        <v>116</v>
      </c>
      <c r="B1137" s="4" t="s">
        <v>1856</v>
      </c>
      <c r="C1137" s="94">
        <v>45810</v>
      </c>
      <c r="D1137" s="93" t="s">
        <v>1927</v>
      </c>
      <c r="E1137" s="75"/>
      <c r="F1137" s="81"/>
      <c r="G1137" s="92" t="s">
        <v>1856</v>
      </c>
      <c r="H1137" s="69">
        <v>444232</v>
      </c>
      <c r="I1137" s="69">
        <v>0</v>
      </c>
      <c r="J1137" s="69">
        <f>(Table1[[#This Row],[Tiền hàng]]-Table1[[#This Row],[Tiền chiết khấu]])*8%</f>
        <v>35538.559999999998</v>
      </c>
      <c r="K1137" s="69">
        <v>479771</v>
      </c>
      <c r="L1137" s="8" t="s">
        <v>24</v>
      </c>
      <c r="M1137" s="41">
        <v>45915</v>
      </c>
      <c r="N1137" s="29" t="s">
        <v>4185</v>
      </c>
      <c r="O1137" s="69">
        <f>IF(Table1[[#This Row],[Phân loại]]="Tồn đầu kỳ",Table1[[#This Row],[Tổng giá trị]],0)</f>
        <v>0</v>
      </c>
      <c r="P1137" s="8">
        <f>IF(Table1[[#This Row],[Số còn phải thu ĐK]]&lt;&gt;0,0,IF(Table1[[#This Row],[Phân loại]]="Bán hàng",Table1[[#This Row],[Tổng giá trị]],-Table1[[#This Row],[Tổng giá trị]]))</f>
        <v>479771</v>
      </c>
      <c r="Q1137" s="70">
        <f t="shared" si="154"/>
        <v>479771</v>
      </c>
      <c r="R1137" s="8">
        <f>Table1[[#This Row],[Số còn phải thu ĐK]]+Table1[[#This Row],[Giá Trị HD sau CK]]-Table1[[#This Row],[Số tiền đã thu]]</f>
        <v>0</v>
      </c>
      <c r="S1137" s="7">
        <f>IF(Table1[[#This Row],[Ngày hóa đơn]]&lt;&gt;"",Table1[[#This Row],[Ngày hóa đơn]],Table1[[#This Row],[Ngày hạch toán]])</f>
        <v>45810</v>
      </c>
      <c r="T1137" s="8"/>
      <c r="U1137" s="7">
        <f>IF(Table1[[#This Row],[Ngày tính CN]]="","",S1137+T1137)</f>
        <v>45810</v>
      </c>
      <c r="V1137" s="71">
        <f ca="1">IF(Table1[[#This Row],[Hạn thanh toán]]="","",IF((U1137-NOW())&lt;0,0,(U1137-NOW())))</f>
        <v>0</v>
      </c>
      <c r="W1137" s="69"/>
      <c r="X1137" s="65" t="str">
        <f t="shared" ca="1" si="152"/>
        <v/>
      </c>
      <c r="Y1137" s="65" t="str">
        <f t="shared" si="149"/>
        <v>Đã thanh toán</v>
      </c>
      <c r="Z1137" s="250">
        <f>Table1[[#This Row],[Hạn thanh toán]]</f>
        <v>45810</v>
      </c>
      <c r="AA1137" s="250">
        <f>Table1[[#This Row],[Ngày Thanh toán]]</f>
        <v>45915</v>
      </c>
      <c r="AD1137" s="3" t="str">
        <f>IF(Table1[[#This Row],[Mã khách hàng]]="","",VLOOKUP($A1137,Ma_KH!$A:$Q,Ma_KH!O$1,0))</f>
        <v>TTMFARM</v>
      </c>
      <c r="AE1137" s="3" t="str">
        <f>IF(Table1[[#This Row],[Mã khách hàng]]="","",VLOOKUP($A1137,Ma_KH!$A:$Q,Ma_KH!P$1,0))</f>
        <v>CÔNG TY TNHH ĐẦU TƯ VÀ PHÁT TRIỂN TTM FARM</v>
      </c>
      <c r="AF1137" s="3" t="str">
        <f>VLOOKUP(A1137,Ma_KH!A:Q,Ma_KH!J$1,0)</f>
        <v>Trần Thị Huệ</v>
      </c>
    </row>
    <row r="1138" spans="1:32" ht="16.5">
      <c r="A1138" s="92" t="s">
        <v>116</v>
      </c>
      <c r="B1138" s="4" t="s">
        <v>1856</v>
      </c>
      <c r="C1138" s="94">
        <v>45810</v>
      </c>
      <c r="D1138" s="93" t="s">
        <v>1928</v>
      </c>
      <c r="E1138" s="75"/>
      <c r="F1138" s="81"/>
      <c r="G1138" s="92" t="s">
        <v>1856</v>
      </c>
      <c r="H1138" s="69">
        <v>788505</v>
      </c>
      <c r="I1138" s="69">
        <v>0</v>
      </c>
      <c r="J1138" s="69">
        <f>(Table1[[#This Row],[Tiền hàng]]-Table1[[#This Row],[Tiền chiết khấu]])*8%</f>
        <v>63080.4</v>
      </c>
      <c r="K1138" s="69">
        <v>851585</v>
      </c>
      <c r="L1138" s="8" t="s">
        <v>24</v>
      </c>
      <c r="M1138" s="41">
        <v>45915</v>
      </c>
      <c r="N1138" s="29" t="s">
        <v>4185</v>
      </c>
      <c r="O1138" s="69">
        <f>IF(Table1[[#This Row],[Phân loại]]="Tồn đầu kỳ",Table1[[#This Row],[Tổng giá trị]],0)</f>
        <v>0</v>
      </c>
      <c r="P1138" s="8">
        <f>IF(Table1[[#This Row],[Số còn phải thu ĐK]]&lt;&gt;0,0,IF(Table1[[#This Row],[Phân loại]]="Bán hàng",Table1[[#This Row],[Tổng giá trị]],-Table1[[#This Row],[Tổng giá trị]]))</f>
        <v>851585</v>
      </c>
      <c r="Q1138" s="70">
        <f t="shared" si="154"/>
        <v>851585</v>
      </c>
      <c r="R1138" s="8">
        <f>Table1[[#This Row],[Số còn phải thu ĐK]]+Table1[[#This Row],[Giá Trị HD sau CK]]-Table1[[#This Row],[Số tiền đã thu]]</f>
        <v>0</v>
      </c>
      <c r="S1138" s="7">
        <f>IF(Table1[[#This Row],[Ngày hóa đơn]]&lt;&gt;"",Table1[[#This Row],[Ngày hóa đơn]],Table1[[#This Row],[Ngày hạch toán]])</f>
        <v>45810</v>
      </c>
      <c r="T1138" s="8"/>
      <c r="U1138" s="7">
        <f>IF(Table1[[#This Row],[Ngày tính CN]]="","",S1138+T1138)</f>
        <v>45810</v>
      </c>
      <c r="V1138" s="71">
        <f ca="1">IF(Table1[[#This Row],[Hạn thanh toán]]="","",IF((U1138-NOW())&lt;0,0,(U1138-NOW())))</f>
        <v>0</v>
      </c>
      <c r="W1138" s="69"/>
      <c r="X1138" s="65" t="str">
        <f t="shared" ca="1" si="152"/>
        <v/>
      </c>
      <c r="Y1138" s="65" t="str">
        <f t="shared" si="149"/>
        <v>Đã thanh toán</v>
      </c>
      <c r="Z1138" s="250">
        <f>Table1[[#This Row],[Hạn thanh toán]]</f>
        <v>45810</v>
      </c>
      <c r="AA1138" s="250">
        <f>Table1[[#This Row],[Ngày Thanh toán]]</f>
        <v>45915</v>
      </c>
      <c r="AD1138" s="3" t="str">
        <f>IF(Table1[[#This Row],[Mã khách hàng]]="","",VLOOKUP($A1138,Ma_KH!$A:$Q,Ma_KH!O$1,0))</f>
        <v>TTMFARM</v>
      </c>
      <c r="AE1138" s="3" t="str">
        <f>IF(Table1[[#This Row],[Mã khách hàng]]="","",VLOOKUP($A1138,Ma_KH!$A:$Q,Ma_KH!P$1,0))</f>
        <v>CÔNG TY TNHH ĐẦU TƯ VÀ PHÁT TRIỂN TTM FARM</v>
      </c>
      <c r="AF1138" s="3" t="str">
        <f>VLOOKUP(A1138,Ma_KH!A:Q,Ma_KH!J$1,0)</f>
        <v>Trần Thị Huệ</v>
      </c>
    </row>
    <row r="1139" spans="1:32" ht="16.5">
      <c r="A1139" s="92" t="s">
        <v>116</v>
      </c>
      <c r="B1139" s="4" t="s">
        <v>1856</v>
      </c>
      <c r="C1139" s="94">
        <v>45810</v>
      </c>
      <c r="D1139" s="93" t="s">
        <v>1929</v>
      </c>
      <c r="E1139" s="75"/>
      <c r="F1139" s="81"/>
      <c r="G1139" s="92" t="s">
        <v>1856</v>
      </c>
      <c r="H1139" s="69">
        <v>894047</v>
      </c>
      <c r="I1139" s="69">
        <v>0</v>
      </c>
      <c r="J1139" s="69">
        <f>(Table1[[#This Row],[Tiền hàng]]-Table1[[#This Row],[Tiền chiết khấu]])*8%</f>
        <v>71523.759999999995</v>
      </c>
      <c r="K1139" s="69">
        <v>965571</v>
      </c>
      <c r="L1139" s="8" t="s">
        <v>24</v>
      </c>
      <c r="M1139" s="41">
        <v>45915</v>
      </c>
      <c r="N1139" s="29" t="s">
        <v>4185</v>
      </c>
      <c r="O1139" s="69">
        <f>IF(Table1[[#This Row],[Phân loại]]="Tồn đầu kỳ",Table1[[#This Row],[Tổng giá trị]],0)</f>
        <v>0</v>
      </c>
      <c r="P1139" s="8">
        <f>IF(Table1[[#This Row],[Số còn phải thu ĐK]]&lt;&gt;0,0,IF(Table1[[#This Row],[Phân loại]]="Bán hàng",Table1[[#This Row],[Tổng giá trị]],-Table1[[#This Row],[Tổng giá trị]]))</f>
        <v>965571</v>
      </c>
      <c r="Q1139" s="70">
        <f t="shared" si="154"/>
        <v>965571</v>
      </c>
      <c r="R1139" s="8">
        <f>Table1[[#This Row],[Số còn phải thu ĐK]]+Table1[[#This Row],[Giá Trị HD sau CK]]-Table1[[#This Row],[Số tiền đã thu]]</f>
        <v>0</v>
      </c>
      <c r="S1139" s="7">
        <f>IF(Table1[[#This Row],[Ngày hóa đơn]]&lt;&gt;"",Table1[[#This Row],[Ngày hóa đơn]],Table1[[#This Row],[Ngày hạch toán]])</f>
        <v>45810</v>
      </c>
      <c r="T1139" s="8"/>
      <c r="U1139" s="7">
        <f>IF(Table1[[#This Row],[Ngày tính CN]]="","",S1139+T1139)</f>
        <v>45810</v>
      </c>
      <c r="V1139" s="71">
        <f ca="1">IF(Table1[[#This Row],[Hạn thanh toán]]="","",IF((U1139-NOW())&lt;0,0,(U1139-NOW())))</f>
        <v>0</v>
      </c>
      <c r="W1139" s="69"/>
      <c r="X1139" s="65" t="str">
        <f t="shared" ca="1" si="152"/>
        <v/>
      </c>
      <c r="Y1139" s="65" t="str">
        <f t="shared" si="149"/>
        <v>Đã thanh toán</v>
      </c>
      <c r="Z1139" s="250">
        <f>Table1[[#This Row],[Hạn thanh toán]]</f>
        <v>45810</v>
      </c>
      <c r="AA1139" s="250">
        <f>Table1[[#This Row],[Ngày Thanh toán]]</f>
        <v>45915</v>
      </c>
      <c r="AD1139" s="3" t="str">
        <f>IF(Table1[[#This Row],[Mã khách hàng]]="","",VLOOKUP($A1139,Ma_KH!$A:$Q,Ma_KH!O$1,0))</f>
        <v>TTMFARM</v>
      </c>
      <c r="AE1139" s="3" t="str">
        <f>IF(Table1[[#This Row],[Mã khách hàng]]="","",VLOOKUP($A1139,Ma_KH!$A:$Q,Ma_KH!P$1,0))</f>
        <v>CÔNG TY TNHH ĐẦU TƯ VÀ PHÁT TRIỂN TTM FARM</v>
      </c>
      <c r="AF1139" s="3" t="str">
        <f>VLOOKUP(A1139,Ma_KH!A:Q,Ma_KH!J$1,0)</f>
        <v>Trần Thị Huệ</v>
      </c>
    </row>
    <row r="1140" spans="1:32" ht="16.5">
      <c r="A1140" s="92" t="s">
        <v>116</v>
      </c>
      <c r="B1140" s="4" t="s">
        <v>1856</v>
      </c>
      <c r="C1140" s="94">
        <v>45814</v>
      </c>
      <c r="D1140" s="93" t="s">
        <v>1930</v>
      </c>
      <c r="E1140" s="75"/>
      <c r="F1140" s="81"/>
      <c r="G1140" s="92" t="s">
        <v>1856</v>
      </c>
      <c r="H1140" s="69">
        <v>1783740</v>
      </c>
      <c r="I1140" s="69">
        <v>0</v>
      </c>
      <c r="J1140" s="69">
        <f>(Table1[[#This Row],[Tiền hàng]]-Table1[[#This Row],[Tiền chiết khấu]])*8%</f>
        <v>142699.20000000001</v>
      </c>
      <c r="K1140" s="69">
        <v>1926439</v>
      </c>
      <c r="L1140" s="8" t="s">
        <v>24</v>
      </c>
      <c r="M1140" s="41">
        <v>45915</v>
      </c>
      <c r="N1140" s="29" t="s">
        <v>4185</v>
      </c>
      <c r="O1140" s="69">
        <f>IF(Table1[[#This Row],[Phân loại]]="Tồn đầu kỳ",Table1[[#This Row],[Tổng giá trị]],0)</f>
        <v>0</v>
      </c>
      <c r="P1140" s="8">
        <f>IF(Table1[[#This Row],[Số còn phải thu ĐK]]&lt;&gt;0,0,IF(Table1[[#This Row],[Phân loại]]="Bán hàng",Table1[[#This Row],[Tổng giá trị]],-Table1[[#This Row],[Tổng giá trị]]))</f>
        <v>1926439</v>
      </c>
      <c r="Q1140" s="70">
        <f t="shared" si="154"/>
        <v>1926439</v>
      </c>
      <c r="R1140" s="8">
        <f>Table1[[#This Row],[Số còn phải thu ĐK]]+Table1[[#This Row],[Giá Trị HD sau CK]]-Table1[[#This Row],[Số tiền đã thu]]</f>
        <v>0</v>
      </c>
      <c r="S1140" s="7">
        <f>IF(Table1[[#This Row],[Ngày hóa đơn]]&lt;&gt;"",Table1[[#This Row],[Ngày hóa đơn]],Table1[[#This Row],[Ngày hạch toán]])</f>
        <v>45814</v>
      </c>
      <c r="T1140" s="8"/>
      <c r="U1140" s="7">
        <f>IF(Table1[[#This Row],[Ngày tính CN]]="","",S1140+T1140)</f>
        <v>45814</v>
      </c>
      <c r="V1140" s="71">
        <f ca="1">IF(Table1[[#This Row],[Hạn thanh toán]]="","",IF((U1140-NOW())&lt;0,0,(U1140-NOW())))</f>
        <v>0</v>
      </c>
      <c r="W1140" s="69"/>
      <c r="X1140" s="65" t="str">
        <f t="shared" ca="1" si="152"/>
        <v/>
      </c>
      <c r="Y1140" s="65" t="str">
        <f t="shared" si="149"/>
        <v>Đã thanh toán</v>
      </c>
      <c r="Z1140" s="250">
        <f>Table1[[#This Row],[Hạn thanh toán]]</f>
        <v>45814</v>
      </c>
      <c r="AA1140" s="250">
        <f>Table1[[#This Row],[Ngày Thanh toán]]</f>
        <v>45915</v>
      </c>
      <c r="AD1140" s="3" t="str">
        <f>IF(Table1[[#This Row],[Mã khách hàng]]="","",VLOOKUP($A1140,Ma_KH!$A:$Q,Ma_KH!O$1,0))</f>
        <v>TTMFARM</v>
      </c>
      <c r="AE1140" s="3" t="str">
        <f>IF(Table1[[#This Row],[Mã khách hàng]]="","",VLOOKUP($A1140,Ma_KH!$A:$Q,Ma_KH!P$1,0))</f>
        <v>CÔNG TY TNHH ĐẦU TƯ VÀ PHÁT TRIỂN TTM FARM</v>
      </c>
      <c r="AF1140" s="3" t="str">
        <f>VLOOKUP(A1140,Ma_KH!A:Q,Ma_KH!J$1,0)</f>
        <v>Trần Thị Huệ</v>
      </c>
    </row>
    <row r="1141" spans="1:32" ht="16.5">
      <c r="A1141" s="92" t="s">
        <v>116</v>
      </c>
      <c r="B1141" s="4" t="s">
        <v>1856</v>
      </c>
      <c r="C1141" s="94">
        <v>45815</v>
      </c>
      <c r="D1141" s="93" t="s">
        <v>1931</v>
      </c>
      <c r="E1141" s="75"/>
      <c r="F1141" s="81"/>
      <c r="G1141" s="92" t="s">
        <v>1856</v>
      </c>
      <c r="H1141" s="69">
        <v>1234048</v>
      </c>
      <c r="I1141" s="69">
        <v>0</v>
      </c>
      <c r="J1141" s="69">
        <f>(Table1[[#This Row],[Tiền hàng]]-Table1[[#This Row],[Tiền chiết khấu]])*8%</f>
        <v>98723.839999999997</v>
      </c>
      <c r="K1141" s="69">
        <v>1332772</v>
      </c>
      <c r="L1141" s="8" t="s">
        <v>24</v>
      </c>
      <c r="M1141" s="41">
        <v>45915</v>
      </c>
      <c r="N1141" s="29" t="s">
        <v>4185</v>
      </c>
      <c r="O1141" s="69">
        <f>IF(Table1[[#This Row],[Phân loại]]="Tồn đầu kỳ",Table1[[#This Row],[Tổng giá trị]],0)</f>
        <v>0</v>
      </c>
      <c r="P1141" s="8">
        <f>IF(Table1[[#This Row],[Số còn phải thu ĐK]]&lt;&gt;0,0,IF(Table1[[#This Row],[Phân loại]]="Bán hàng",Table1[[#This Row],[Tổng giá trị]],-Table1[[#This Row],[Tổng giá trị]]))</f>
        <v>1332772</v>
      </c>
      <c r="Q1141" s="70">
        <f t="shared" si="154"/>
        <v>1332772</v>
      </c>
      <c r="R1141" s="8">
        <f>Table1[[#This Row],[Số còn phải thu ĐK]]+Table1[[#This Row],[Giá Trị HD sau CK]]-Table1[[#This Row],[Số tiền đã thu]]</f>
        <v>0</v>
      </c>
      <c r="S1141" s="7">
        <f>IF(Table1[[#This Row],[Ngày hóa đơn]]&lt;&gt;"",Table1[[#This Row],[Ngày hóa đơn]],Table1[[#This Row],[Ngày hạch toán]])</f>
        <v>45815</v>
      </c>
      <c r="T1141" s="8"/>
      <c r="U1141" s="7">
        <f>IF(Table1[[#This Row],[Ngày tính CN]]="","",S1141+T1141)</f>
        <v>45815</v>
      </c>
      <c r="V1141" s="71">
        <f ca="1">IF(Table1[[#This Row],[Hạn thanh toán]]="","",IF((U1141-NOW())&lt;0,0,(U1141-NOW())))</f>
        <v>0</v>
      </c>
      <c r="W1141" s="69"/>
      <c r="X1141" s="65" t="str">
        <f t="shared" ca="1" si="152"/>
        <v/>
      </c>
      <c r="Y1141" s="65" t="str">
        <f t="shared" si="149"/>
        <v>Đã thanh toán</v>
      </c>
      <c r="Z1141" s="250">
        <f>Table1[[#This Row],[Hạn thanh toán]]</f>
        <v>45815</v>
      </c>
      <c r="AA1141" s="250">
        <f>Table1[[#This Row],[Ngày Thanh toán]]</f>
        <v>45915</v>
      </c>
      <c r="AD1141" s="3" t="str">
        <f>IF(Table1[[#This Row],[Mã khách hàng]]="","",VLOOKUP($A1141,Ma_KH!$A:$Q,Ma_KH!O$1,0))</f>
        <v>TTMFARM</v>
      </c>
      <c r="AE1141" s="3" t="str">
        <f>IF(Table1[[#This Row],[Mã khách hàng]]="","",VLOOKUP($A1141,Ma_KH!$A:$Q,Ma_KH!P$1,0))</f>
        <v>CÔNG TY TNHH ĐẦU TƯ VÀ PHÁT TRIỂN TTM FARM</v>
      </c>
      <c r="AF1141" s="3" t="str">
        <f>VLOOKUP(A1141,Ma_KH!A:Q,Ma_KH!J$1,0)</f>
        <v>Trần Thị Huệ</v>
      </c>
    </row>
    <row r="1142" spans="1:32" ht="16.5">
      <c r="A1142" s="92" t="s">
        <v>116</v>
      </c>
      <c r="B1142" s="4" t="s">
        <v>1856</v>
      </c>
      <c r="C1142" s="94">
        <v>45819</v>
      </c>
      <c r="D1142" s="93" t="s">
        <v>1932</v>
      </c>
      <c r="E1142" s="75"/>
      <c r="F1142" s="81"/>
      <c r="G1142" s="92" t="s">
        <v>1856</v>
      </c>
      <c r="H1142" s="69">
        <v>412657</v>
      </c>
      <c r="I1142" s="69">
        <v>0</v>
      </c>
      <c r="J1142" s="69">
        <f>(Table1[[#This Row],[Tiền hàng]]-Table1[[#This Row],[Tiền chiết khấu]])*8%</f>
        <v>33012.559999999998</v>
      </c>
      <c r="K1142" s="69">
        <v>445670</v>
      </c>
      <c r="L1142" s="8" t="s">
        <v>24</v>
      </c>
      <c r="M1142" s="41">
        <v>45915</v>
      </c>
      <c r="N1142" s="29" t="s">
        <v>4185</v>
      </c>
      <c r="O1142" s="69">
        <f>IF(Table1[[#This Row],[Phân loại]]="Tồn đầu kỳ",Table1[[#This Row],[Tổng giá trị]],0)</f>
        <v>0</v>
      </c>
      <c r="P1142" s="8">
        <f>IF(Table1[[#This Row],[Số còn phải thu ĐK]]&lt;&gt;0,0,IF(Table1[[#This Row],[Phân loại]]="Bán hàng",Table1[[#This Row],[Tổng giá trị]],-Table1[[#This Row],[Tổng giá trị]]))</f>
        <v>445670</v>
      </c>
      <c r="Q1142" s="70">
        <f t="shared" si="154"/>
        <v>445670</v>
      </c>
      <c r="R1142" s="8">
        <f>Table1[[#This Row],[Số còn phải thu ĐK]]+Table1[[#This Row],[Giá Trị HD sau CK]]-Table1[[#This Row],[Số tiền đã thu]]</f>
        <v>0</v>
      </c>
      <c r="S1142" s="7">
        <f>IF(Table1[[#This Row],[Ngày hóa đơn]]&lt;&gt;"",Table1[[#This Row],[Ngày hóa đơn]],Table1[[#This Row],[Ngày hạch toán]])</f>
        <v>45819</v>
      </c>
      <c r="T1142" s="8"/>
      <c r="U1142" s="7">
        <f>IF(Table1[[#This Row],[Ngày tính CN]]="","",S1142+T1142)</f>
        <v>45819</v>
      </c>
      <c r="V1142" s="71">
        <f ca="1">IF(Table1[[#This Row],[Hạn thanh toán]]="","",IF((U1142-NOW())&lt;0,0,(U1142-NOW())))</f>
        <v>0</v>
      </c>
      <c r="W1142" s="69"/>
      <c r="X1142" s="65" t="str">
        <f t="shared" ca="1" si="152"/>
        <v/>
      </c>
      <c r="Y1142" s="65" t="str">
        <f t="shared" si="149"/>
        <v>Đã thanh toán</v>
      </c>
      <c r="Z1142" s="250">
        <f>Table1[[#This Row],[Hạn thanh toán]]</f>
        <v>45819</v>
      </c>
      <c r="AA1142" s="250">
        <f>Table1[[#This Row],[Ngày Thanh toán]]</f>
        <v>45915</v>
      </c>
      <c r="AD1142" s="3" t="str">
        <f>IF(Table1[[#This Row],[Mã khách hàng]]="","",VLOOKUP($A1142,Ma_KH!$A:$Q,Ma_KH!O$1,0))</f>
        <v>TTMFARM</v>
      </c>
      <c r="AE1142" s="3" t="str">
        <f>IF(Table1[[#This Row],[Mã khách hàng]]="","",VLOOKUP($A1142,Ma_KH!$A:$Q,Ma_KH!P$1,0))</f>
        <v>CÔNG TY TNHH ĐẦU TƯ VÀ PHÁT TRIỂN TTM FARM</v>
      </c>
      <c r="AF1142" s="3" t="str">
        <f>VLOOKUP(A1142,Ma_KH!A:Q,Ma_KH!J$1,0)</f>
        <v>Trần Thị Huệ</v>
      </c>
    </row>
    <row r="1143" spans="1:32" ht="16.5">
      <c r="A1143" s="92" t="s">
        <v>116</v>
      </c>
      <c r="B1143" s="4" t="s">
        <v>1856</v>
      </c>
      <c r="C1143" s="94">
        <v>45819</v>
      </c>
      <c r="D1143" s="93" t="s">
        <v>1933</v>
      </c>
      <c r="E1143" s="75"/>
      <c r="F1143" s="81"/>
      <c r="G1143" s="92" t="s">
        <v>1856</v>
      </c>
      <c r="H1143" s="69">
        <v>1512858</v>
      </c>
      <c r="I1143" s="69">
        <v>151287</v>
      </c>
      <c r="J1143" s="69">
        <f>(Table1[[#This Row],[Tiền hàng]]-Table1[[#This Row],[Tiền chiết khấu]])*8%</f>
        <v>108925.68000000001</v>
      </c>
      <c r="K1143" s="69">
        <v>1470497</v>
      </c>
      <c r="L1143" s="8" t="s">
        <v>24</v>
      </c>
      <c r="M1143" s="41">
        <v>45915</v>
      </c>
      <c r="N1143" s="29" t="s">
        <v>4185</v>
      </c>
      <c r="O1143" s="69">
        <f>IF(Table1[[#This Row],[Phân loại]]="Tồn đầu kỳ",Table1[[#This Row],[Tổng giá trị]],0)</f>
        <v>0</v>
      </c>
      <c r="P1143" s="8">
        <f>IF(Table1[[#This Row],[Số còn phải thu ĐK]]&lt;&gt;0,0,IF(Table1[[#This Row],[Phân loại]]="Bán hàng",Table1[[#This Row],[Tổng giá trị]],-Table1[[#This Row],[Tổng giá trị]]))</f>
        <v>1470497</v>
      </c>
      <c r="Q1143" s="70">
        <f t="shared" si="154"/>
        <v>1470497</v>
      </c>
      <c r="R1143" s="8">
        <f>Table1[[#This Row],[Số còn phải thu ĐK]]+Table1[[#This Row],[Giá Trị HD sau CK]]-Table1[[#This Row],[Số tiền đã thu]]</f>
        <v>0</v>
      </c>
      <c r="S1143" s="7">
        <f>IF(Table1[[#This Row],[Ngày hóa đơn]]&lt;&gt;"",Table1[[#This Row],[Ngày hóa đơn]],Table1[[#This Row],[Ngày hạch toán]])</f>
        <v>45819</v>
      </c>
      <c r="T1143" s="8"/>
      <c r="U1143" s="7">
        <f>IF(Table1[[#This Row],[Ngày tính CN]]="","",S1143+T1143)</f>
        <v>45819</v>
      </c>
      <c r="V1143" s="71">
        <f ca="1">IF(Table1[[#This Row],[Hạn thanh toán]]="","",IF((U1143-NOW())&lt;0,0,(U1143-NOW())))</f>
        <v>0</v>
      </c>
      <c r="W1143" s="69"/>
      <c r="X1143" s="65" t="str">
        <f t="shared" ca="1" si="152"/>
        <v/>
      </c>
      <c r="Y1143" s="65" t="str">
        <f t="shared" si="149"/>
        <v>Đã thanh toán</v>
      </c>
      <c r="Z1143" s="250">
        <f>Table1[[#This Row],[Hạn thanh toán]]</f>
        <v>45819</v>
      </c>
      <c r="AA1143" s="250">
        <f>Table1[[#This Row],[Ngày Thanh toán]]</f>
        <v>45915</v>
      </c>
      <c r="AD1143" s="3" t="str">
        <f>IF(Table1[[#This Row],[Mã khách hàng]]="","",VLOOKUP($A1143,Ma_KH!$A:$Q,Ma_KH!O$1,0))</f>
        <v>TTMFARM</v>
      </c>
      <c r="AE1143" s="3" t="str">
        <f>IF(Table1[[#This Row],[Mã khách hàng]]="","",VLOOKUP($A1143,Ma_KH!$A:$Q,Ma_KH!P$1,0))</f>
        <v>CÔNG TY TNHH ĐẦU TƯ VÀ PHÁT TRIỂN TTM FARM</v>
      </c>
      <c r="AF1143" s="3" t="str">
        <f>VLOOKUP(A1143,Ma_KH!A:Q,Ma_KH!J$1,0)</f>
        <v>Trần Thị Huệ</v>
      </c>
    </row>
    <row r="1144" spans="1:32" ht="16.5">
      <c r="A1144" s="92" t="s">
        <v>116</v>
      </c>
      <c r="B1144" s="4" t="s">
        <v>1856</v>
      </c>
      <c r="C1144" s="94">
        <v>45819</v>
      </c>
      <c r="D1144" s="93" t="s">
        <v>1934</v>
      </c>
      <c r="E1144" s="75"/>
      <c r="F1144" s="81"/>
      <c r="G1144" s="92" t="s">
        <v>1856</v>
      </c>
      <c r="H1144" s="69">
        <v>809670</v>
      </c>
      <c r="I1144" s="69">
        <v>0</v>
      </c>
      <c r="J1144" s="69">
        <f>(Table1[[#This Row],[Tiền hàng]]-Table1[[#This Row],[Tiền chiết khấu]])*8%</f>
        <v>64773.599999999999</v>
      </c>
      <c r="K1144" s="69">
        <v>874444</v>
      </c>
      <c r="L1144" s="8" t="s">
        <v>24</v>
      </c>
      <c r="M1144" s="41">
        <v>45915</v>
      </c>
      <c r="N1144" s="29" t="s">
        <v>4185</v>
      </c>
      <c r="O1144" s="69">
        <f>IF(Table1[[#This Row],[Phân loại]]="Tồn đầu kỳ",Table1[[#This Row],[Tổng giá trị]],0)</f>
        <v>0</v>
      </c>
      <c r="P1144" s="8">
        <f>IF(Table1[[#This Row],[Số còn phải thu ĐK]]&lt;&gt;0,0,IF(Table1[[#This Row],[Phân loại]]="Bán hàng",Table1[[#This Row],[Tổng giá trị]],-Table1[[#This Row],[Tổng giá trị]]))</f>
        <v>874444</v>
      </c>
      <c r="Q1144" s="70">
        <f t="shared" si="154"/>
        <v>874444</v>
      </c>
      <c r="R1144" s="8">
        <f>Table1[[#This Row],[Số còn phải thu ĐK]]+Table1[[#This Row],[Giá Trị HD sau CK]]-Table1[[#This Row],[Số tiền đã thu]]</f>
        <v>0</v>
      </c>
      <c r="S1144" s="7">
        <f>IF(Table1[[#This Row],[Ngày hóa đơn]]&lt;&gt;"",Table1[[#This Row],[Ngày hóa đơn]],Table1[[#This Row],[Ngày hạch toán]])</f>
        <v>45819</v>
      </c>
      <c r="T1144" s="8"/>
      <c r="U1144" s="7">
        <f>IF(Table1[[#This Row],[Ngày tính CN]]="","",S1144+T1144)</f>
        <v>45819</v>
      </c>
      <c r="V1144" s="71">
        <f ca="1">IF(Table1[[#This Row],[Hạn thanh toán]]="","",IF((U1144-NOW())&lt;0,0,(U1144-NOW())))</f>
        <v>0</v>
      </c>
      <c r="W1144" s="69"/>
      <c r="X1144" s="65" t="str">
        <f t="shared" ca="1" si="152"/>
        <v/>
      </c>
      <c r="Y1144" s="65" t="str">
        <f t="shared" si="149"/>
        <v>Đã thanh toán</v>
      </c>
      <c r="Z1144" s="250">
        <f>Table1[[#This Row],[Hạn thanh toán]]</f>
        <v>45819</v>
      </c>
      <c r="AA1144" s="250">
        <f>Table1[[#This Row],[Ngày Thanh toán]]</f>
        <v>45915</v>
      </c>
      <c r="AD1144" s="3" t="str">
        <f>IF(Table1[[#This Row],[Mã khách hàng]]="","",VLOOKUP($A1144,Ma_KH!$A:$Q,Ma_KH!O$1,0))</f>
        <v>TTMFARM</v>
      </c>
      <c r="AE1144" s="3" t="str">
        <f>IF(Table1[[#This Row],[Mã khách hàng]]="","",VLOOKUP($A1144,Ma_KH!$A:$Q,Ma_KH!P$1,0))</f>
        <v>CÔNG TY TNHH ĐẦU TƯ VÀ PHÁT TRIỂN TTM FARM</v>
      </c>
      <c r="AF1144" s="3" t="str">
        <f>VLOOKUP(A1144,Ma_KH!A:Q,Ma_KH!J$1,0)</f>
        <v>Trần Thị Huệ</v>
      </c>
    </row>
    <row r="1145" spans="1:32" ht="16.5">
      <c r="A1145" s="92" t="s">
        <v>116</v>
      </c>
      <c r="B1145" s="4" t="s">
        <v>1856</v>
      </c>
      <c r="C1145" s="94">
        <v>45826</v>
      </c>
      <c r="D1145" s="93" t="s">
        <v>1935</v>
      </c>
      <c r="E1145" s="75"/>
      <c r="F1145" s="81"/>
      <c r="G1145" s="92" t="s">
        <v>1856</v>
      </c>
      <c r="H1145" s="69">
        <v>566389</v>
      </c>
      <c r="I1145" s="69">
        <v>0</v>
      </c>
      <c r="J1145" s="69">
        <f>(Table1[[#This Row],[Tiền hàng]]-Table1[[#This Row],[Tiền chiết khấu]])*8%</f>
        <v>45311.12</v>
      </c>
      <c r="K1145" s="69">
        <v>611700</v>
      </c>
      <c r="L1145" s="8" t="s">
        <v>24</v>
      </c>
      <c r="M1145" s="41">
        <v>45915</v>
      </c>
      <c r="N1145" s="29" t="s">
        <v>4185</v>
      </c>
      <c r="O1145" s="69">
        <f>IF(Table1[[#This Row],[Phân loại]]="Tồn đầu kỳ",Table1[[#This Row],[Tổng giá trị]],0)</f>
        <v>0</v>
      </c>
      <c r="P1145" s="8">
        <f>IF(Table1[[#This Row],[Số còn phải thu ĐK]]&lt;&gt;0,0,IF(Table1[[#This Row],[Phân loại]]="Bán hàng",Table1[[#This Row],[Tổng giá trị]],-Table1[[#This Row],[Tổng giá trị]]))</f>
        <v>611700</v>
      </c>
      <c r="Q1145" s="70">
        <f t="shared" si="154"/>
        <v>611700</v>
      </c>
      <c r="R1145" s="8">
        <f>Table1[[#This Row],[Số còn phải thu ĐK]]+Table1[[#This Row],[Giá Trị HD sau CK]]-Table1[[#This Row],[Số tiền đã thu]]</f>
        <v>0</v>
      </c>
      <c r="S1145" s="7">
        <f>IF(Table1[[#This Row],[Ngày hóa đơn]]&lt;&gt;"",Table1[[#This Row],[Ngày hóa đơn]],Table1[[#This Row],[Ngày hạch toán]])</f>
        <v>45826</v>
      </c>
      <c r="T1145" s="8"/>
      <c r="U1145" s="7">
        <f>IF(Table1[[#This Row],[Ngày tính CN]]="","",S1145+T1145)</f>
        <v>45826</v>
      </c>
      <c r="V1145" s="71">
        <f ca="1">IF(Table1[[#This Row],[Hạn thanh toán]]="","",IF((U1145-NOW())&lt;0,0,(U1145-NOW())))</f>
        <v>0</v>
      </c>
      <c r="W1145" s="69"/>
      <c r="X1145" s="65" t="str">
        <f t="shared" ca="1" si="152"/>
        <v/>
      </c>
      <c r="Y1145" s="65" t="str">
        <f t="shared" si="149"/>
        <v>Đã thanh toán</v>
      </c>
      <c r="Z1145" s="250">
        <f>Table1[[#This Row],[Hạn thanh toán]]</f>
        <v>45826</v>
      </c>
      <c r="AA1145" s="250">
        <f>Table1[[#This Row],[Ngày Thanh toán]]</f>
        <v>45915</v>
      </c>
      <c r="AD1145" s="3" t="str">
        <f>IF(Table1[[#This Row],[Mã khách hàng]]="","",VLOOKUP($A1145,Ma_KH!$A:$Q,Ma_KH!O$1,0))</f>
        <v>TTMFARM</v>
      </c>
      <c r="AE1145" s="3" t="str">
        <f>IF(Table1[[#This Row],[Mã khách hàng]]="","",VLOOKUP($A1145,Ma_KH!$A:$Q,Ma_KH!P$1,0))</f>
        <v>CÔNG TY TNHH ĐẦU TƯ VÀ PHÁT TRIỂN TTM FARM</v>
      </c>
      <c r="AF1145" s="3" t="str">
        <f>VLOOKUP(A1145,Ma_KH!A:Q,Ma_KH!J$1,0)</f>
        <v>Trần Thị Huệ</v>
      </c>
    </row>
    <row r="1146" spans="1:32" ht="16.5">
      <c r="A1146" s="92" t="s">
        <v>116</v>
      </c>
      <c r="B1146" s="4" t="s">
        <v>1856</v>
      </c>
      <c r="C1146" s="94">
        <v>45826</v>
      </c>
      <c r="D1146" s="93" t="s">
        <v>1936</v>
      </c>
      <c r="E1146" s="75"/>
      <c r="F1146" s="81"/>
      <c r="G1146" s="92" t="s">
        <v>1856</v>
      </c>
      <c r="H1146" s="69">
        <v>539447</v>
      </c>
      <c r="I1146" s="69">
        <v>0</v>
      </c>
      <c r="J1146" s="69">
        <f>(Table1[[#This Row],[Tiền hàng]]-Table1[[#This Row],[Tiền chiết khấu]])*8%</f>
        <v>43155.76</v>
      </c>
      <c r="K1146" s="69">
        <v>582603</v>
      </c>
      <c r="L1146" s="8" t="s">
        <v>24</v>
      </c>
      <c r="M1146" s="41">
        <v>45915</v>
      </c>
      <c r="N1146" s="29" t="s">
        <v>4185</v>
      </c>
      <c r="O1146" s="69">
        <f>IF(Table1[[#This Row],[Phân loại]]="Tồn đầu kỳ",Table1[[#This Row],[Tổng giá trị]],0)</f>
        <v>0</v>
      </c>
      <c r="P1146" s="8">
        <f>IF(Table1[[#This Row],[Số còn phải thu ĐK]]&lt;&gt;0,0,IF(Table1[[#This Row],[Phân loại]]="Bán hàng",Table1[[#This Row],[Tổng giá trị]],-Table1[[#This Row],[Tổng giá trị]]))</f>
        <v>582603</v>
      </c>
      <c r="Q1146" s="70">
        <f t="shared" si="154"/>
        <v>582603</v>
      </c>
      <c r="R1146" s="8">
        <f>Table1[[#This Row],[Số còn phải thu ĐK]]+Table1[[#This Row],[Giá Trị HD sau CK]]-Table1[[#This Row],[Số tiền đã thu]]</f>
        <v>0</v>
      </c>
      <c r="S1146" s="7">
        <f>IF(Table1[[#This Row],[Ngày hóa đơn]]&lt;&gt;"",Table1[[#This Row],[Ngày hóa đơn]],Table1[[#This Row],[Ngày hạch toán]])</f>
        <v>45826</v>
      </c>
      <c r="T1146" s="8"/>
      <c r="U1146" s="7">
        <f>IF(Table1[[#This Row],[Ngày tính CN]]="","",S1146+T1146)</f>
        <v>45826</v>
      </c>
      <c r="V1146" s="71">
        <f ca="1">IF(Table1[[#This Row],[Hạn thanh toán]]="","",IF((U1146-NOW())&lt;0,0,(U1146-NOW())))</f>
        <v>0</v>
      </c>
      <c r="W1146" s="69"/>
      <c r="X1146" s="65" t="str">
        <f t="shared" ca="1" si="152"/>
        <v/>
      </c>
      <c r="Y1146" s="65" t="str">
        <f t="shared" si="149"/>
        <v>Đã thanh toán</v>
      </c>
      <c r="Z1146" s="250">
        <f>Table1[[#This Row],[Hạn thanh toán]]</f>
        <v>45826</v>
      </c>
      <c r="AA1146" s="250">
        <f>Table1[[#This Row],[Ngày Thanh toán]]</f>
        <v>45915</v>
      </c>
      <c r="AD1146" s="3" t="str">
        <f>IF(Table1[[#This Row],[Mã khách hàng]]="","",VLOOKUP($A1146,Ma_KH!$A:$Q,Ma_KH!O$1,0))</f>
        <v>TTMFARM</v>
      </c>
      <c r="AE1146" s="3" t="str">
        <f>IF(Table1[[#This Row],[Mã khách hàng]]="","",VLOOKUP($A1146,Ma_KH!$A:$Q,Ma_KH!P$1,0))</f>
        <v>CÔNG TY TNHH ĐẦU TƯ VÀ PHÁT TRIỂN TTM FARM</v>
      </c>
      <c r="AF1146" s="3" t="str">
        <f>VLOOKUP(A1146,Ma_KH!A:Q,Ma_KH!J$1,0)</f>
        <v>Trần Thị Huệ</v>
      </c>
    </row>
    <row r="1147" spans="1:32" ht="16.5">
      <c r="A1147" s="92" t="s">
        <v>116</v>
      </c>
      <c r="B1147" s="4" t="s">
        <v>1856</v>
      </c>
      <c r="C1147" s="94">
        <v>45826</v>
      </c>
      <c r="D1147" s="93" t="s">
        <v>1937</v>
      </c>
      <c r="E1147" s="75"/>
      <c r="F1147" s="81"/>
      <c r="G1147" s="92" t="s">
        <v>1856</v>
      </c>
      <c r="H1147" s="69">
        <v>1393792</v>
      </c>
      <c r="I1147" s="69">
        <v>0</v>
      </c>
      <c r="J1147" s="69">
        <f>(Table1[[#This Row],[Tiền hàng]]-Table1[[#This Row],[Tiền chiết khấu]])*8%</f>
        <v>111503.36</v>
      </c>
      <c r="K1147" s="69">
        <v>1505295</v>
      </c>
      <c r="L1147" s="8" t="s">
        <v>24</v>
      </c>
      <c r="M1147" s="41">
        <v>45915</v>
      </c>
      <c r="N1147" s="29" t="s">
        <v>4185</v>
      </c>
      <c r="O1147" s="69">
        <f>IF(Table1[[#This Row],[Phân loại]]="Tồn đầu kỳ",Table1[[#This Row],[Tổng giá trị]],0)</f>
        <v>0</v>
      </c>
      <c r="P1147" s="8">
        <f>IF(Table1[[#This Row],[Số còn phải thu ĐK]]&lt;&gt;0,0,IF(Table1[[#This Row],[Phân loại]]="Bán hàng",Table1[[#This Row],[Tổng giá trị]],-Table1[[#This Row],[Tổng giá trị]]))</f>
        <v>1505295</v>
      </c>
      <c r="Q1147" s="70">
        <f t="shared" si="154"/>
        <v>1505295</v>
      </c>
      <c r="R1147" s="8">
        <f>Table1[[#This Row],[Số còn phải thu ĐK]]+Table1[[#This Row],[Giá Trị HD sau CK]]-Table1[[#This Row],[Số tiền đã thu]]</f>
        <v>0</v>
      </c>
      <c r="S1147" s="7">
        <f>IF(Table1[[#This Row],[Ngày hóa đơn]]&lt;&gt;"",Table1[[#This Row],[Ngày hóa đơn]],Table1[[#This Row],[Ngày hạch toán]])</f>
        <v>45826</v>
      </c>
      <c r="T1147" s="8"/>
      <c r="U1147" s="7">
        <f>IF(Table1[[#This Row],[Ngày tính CN]]="","",S1147+T1147)</f>
        <v>45826</v>
      </c>
      <c r="V1147" s="71">
        <f ca="1">IF(Table1[[#This Row],[Hạn thanh toán]]="","",IF((U1147-NOW())&lt;0,0,(U1147-NOW())))</f>
        <v>0</v>
      </c>
      <c r="W1147" s="69"/>
      <c r="X1147" s="65" t="str">
        <f t="shared" ca="1" si="152"/>
        <v/>
      </c>
      <c r="Y1147" s="65" t="str">
        <f t="shared" si="149"/>
        <v>Đã thanh toán</v>
      </c>
      <c r="Z1147" s="250">
        <f>Table1[[#This Row],[Hạn thanh toán]]</f>
        <v>45826</v>
      </c>
      <c r="AA1147" s="250">
        <f>Table1[[#This Row],[Ngày Thanh toán]]</f>
        <v>45915</v>
      </c>
      <c r="AD1147" s="3" t="str">
        <f>IF(Table1[[#This Row],[Mã khách hàng]]="","",VLOOKUP($A1147,Ma_KH!$A:$Q,Ma_KH!O$1,0))</f>
        <v>TTMFARM</v>
      </c>
      <c r="AE1147" s="3" t="str">
        <f>IF(Table1[[#This Row],[Mã khách hàng]]="","",VLOOKUP($A1147,Ma_KH!$A:$Q,Ma_KH!P$1,0))</f>
        <v>CÔNG TY TNHH ĐẦU TƯ VÀ PHÁT TRIỂN TTM FARM</v>
      </c>
      <c r="AF1147" s="3" t="str">
        <f>VLOOKUP(A1147,Ma_KH!A:Q,Ma_KH!J$1,0)</f>
        <v>Trần Thị Huệ</v>
      </c>
    </row>
    <row r="1148" spans="1:32" ht="16.5">
      <c r="A1148" s="92" t="s">
        <v>116</v>
      </c>
      <c r="B1148" s="4" t="s">
        <v>1856</v>
      </c>
      <c r="C1148" s="94">
        <v>45833</v>
      </c>
      <c r="D1148" s="93" t="s">
        <v>1938</v>
      </c>
      <c r="E1148" s="75"/>
      <c r="F1148" s="81"/>
      <c r="G1148" s="92" t="s">
        <v>1856</v>
      </c>
      <c r="H1148" s="69">
        <v>500731</v>
      </c>
      <c r="I1148" s="69">
        <v>0</v>
      </c>
      <c r="J1148" s="69">
        <f>(Table1[[#This Row],[Tiền hàng]]-Table1[[#This Row],[Tiền chiết khấu]])*8%</f>
        <v>40058.480000000003</v>
      </c>
      <c r="K1148" s="69">
        <v>540789</v>
      </c>
      <c r="L1148" s="8" t="s">
        <v>24</v>
      </c>
      <c r="M1148" s="41">
        <v>45915</v>
      </c>
      <c r="N1148" s="29" t="s">
        <v>4185</v>
      </c>
      <c r="O1148" s="69">
        <f>IF(Table1[[#This Row],[Phân loại]]="Tồn đầu kỳ",Table1[[#This Row],[Tổng giá trị]],0)</f>
        <v>0</v>
      </c>
      <c r="P1148" s="8">
        <f>IF(Table1[[#This Row],[Số còn phải thu ĐK]]&lt;&gt;0,0,IF(Table1[[#This Row],[Phân loại]]="Bán hàng",Table1[[#This Row],[Tổng giá trị]],-Table1[[#This Row],[Tổng giá trị]]))</f>
        <v>540789</v>
      </c>
      <c r="Q1148" s="70">
        <f t="shared" si="154"/>
        <v>540789</v>
      </c>
      <c r="R1148" s="8">
        <f>Table1[[#This Row],[Số còn phải thu ĐK]]+Table1[[#This Row],[Giá Trị HD sau CK]]-Table1[[#This Row],[Số tiền đã thu]]</f>
        <v>0</v>
      </c>
      <c r="S1148" s="7">
        <f>IF(Table1[[#This Row],[Ngày hóa đơn]]&lt;&gt;"",Table1[[#This Row],[Ngày hóa đơn]],Table1[[#This Row],[Ngày hạch toán]])</f>
        <v>45833</v>
      </c>
      <c r="T1148" s="8"/>
      <c r="U1148" s="7">
        <f>IF(Table1[[#This Row],[Ngày tính CN]]="","",S1148+T1148)</f>
        <v>45833</v>
      </c>
      <c r="V1148" s="71">
        <f ca="1">IF(Table1[[#This Row],[Hạn thanh toán]]="","",IF((U1148-NOW())&lt;0,0,(U1148-NOW())))</f>
        <v>0</v>
      </c>
      <c r="W1148" s="69"/>
      <c r="X1148" s="65" t="str">
        <f t="shared" ca="1" si="152"/>
        <v/>
      </c>
      <c r="Y1148" s="65" t="str">
        <f t="shared" si="149"/>
        <v>Đã thanh toán</v>
      </c>
      <c r="Z1148" s="250">
        <f>Table1[[#This Row],[Hạn thanh toán]]</f>
        <v>45833</v>
      </c>
      <c r="AA1148" s="250">
        <f>Table1[[#This Row],[Ngày Thanh toán]]</f>
        <v>45915</v>
      </c>
      <c r="AD1148" s="3" t="str">
        <f>IF(Table1[[#This Row],[Mã khách hàng]]="","",VLOOKUP($A1148,Ma_KH!$A:$Q,Ma_KH!O$1,0))</f>
        <v>TTMFARM</v>
      </c>
      <c r="AE1148" s="3" t="str">
        <f>IF(Table1[[#This Row],[Mã khách hàng]]="","",VLOOKUP($A1148,Ma_KH!$A:$Q,Ma_KH!P$1,0))</f>
        <v>CÔNG TY TNHH ĐẦU TƯ VÀ PHÁT TRIỂN TTM FARM</v>
      </c>
      <c r="AF1148" s="3" t="str">
        <f>VLOOKUP(A1148,Ma_KH!A:Q,Ma_KH!J$1,0)</f>
        <v>Trần Thị Huệ</v>
      </c>
    </row>
    <row r="1149" spans="1:32" ht="16.5">
      <c r="A1149" s="92" t="s">
        <v>116</v>
      </c>
      <c r="B1149" s="4" t="s">
        <v>1856</v>
      </c>
      <c r="C1149" s="94">
        <v>45834</v>
      </c>
      <c r="D1149" s="93" t="s">
        <v>1939</v>
      </c>
      <c r="E1149" s="75"/>
      <c r="F1149" s="81"/>
      <c r="G1149" s="92" t="s">
        <v>1856</v>
      </c>
      <c r="H1149" s="69">
        <v>533940</v>
      </c>
      <c r="I1149" s="69">
        <v>0</v>
      </c>
      <c r="J1149" s="69">
        <f>(Table1[[#This Row],[Tiền hàng]]-Table1[[#This Row],[Tiền chiết khấu]])*8%</f>
        <v>42715.200000000004</v>
      </c>
      <c r="K1149" s="69">
        <v>576655</v>
      </c>
      <c r="L1149" s="8" t="s">
        <v>24</v>
      </c>
      <c r="M1149" s="41">
        <v>45915</v>
      </c>
      <c r="N1149" s="29" t="s">
        <v>4185</v>
      </c>
      <c r="O1149" s="69">
        <f>IF(Table1[[#This Row],[Phân loại]]="Tồn đầu kỳ",Table1[[#This Row],[Tổng giá trị]],0)</f>
        <v>0</v>
      </c>
      <c r="P1149" s="8">
        <f>IF(Table1[[#This Row],[Số còn phải thu ĐK]]&lt;&gt;0,0,IF(Table1[[#This Row],[Phân loại]]="Bán hàng",Table1[[#This Row],[Tổng giá trị]],-Table1[[#This Row],[Tổng giá trị]]))</f>
        <v>576655</v>
      </c>
      <c r="Q1149" s="70">
        <f t="shared" si="154"/>
        <v>576655</v>
      </c>
      <c r="R1149" s="8">
        <f>Table1[[#This Row],[Số còn phải thu ĐK]]+Table1[[#This Row],[Giá Trị HD sau CK]]-Table1[[#This Row],[Số tiền đã thu]]</f>
        <v>0</v>
      </c>
      <c r="S1149" s="7">
        <f>IF(Table1[[#This Row],[Ngày hóa đơn]]&lt;&gt;"",Table1[[#This Row],[Ngày hóa đơn]],Table1[[#This Row],[Ngày hạch toán]])</f>
        <v>45834</v>
      </c>
      <c r="T1149" s="8"/>
      <c r="U1149" s="7">
        <f>IF(Table1[[#This Row],[Ngày tính CN]]="","",S1149+T1149)</f>
        <v>45834</v>
      </c>
      <c r="V1149" s="71">
        <f ca="1">IF(Table1[[#This Row],[Hạn thanh toán]]="","",IF((U1149-NOW())&lt;0,0,(U1149-NOW())))</f>
        <v>0</v>
      </c>
      <c r="W1149" s="69"/>
      <c r="X1149" s="65" t="str">
        <f t="shared" ca="1" si="152"/>
        <v/>
      </c>
      <c r="Y1149" s="65" t="str">
        <f t="shared" si="149"/>
        <v>Đã thanh toán</v>
      </c>
      <c r="Z1149" s="250">
        <f>Table1[[#This Row],[Hạn thanh toán]]</f>
        <v>45834</v>
      </c>
      <c r="AA1149" s="250">
        <f>Table1[[#This Row],[Ngày Thanh toán]]</f>
        <v>45915</v>
      </c>
      <c r="AD1149" s="3" t="str">
        <f>IF(Table1[[#This Row],[Mã khách hàng]]="","",VLOOKUP($A1149,Ma_KH!$A:$Q,Ma_KH!O$1,0))</f>
        <v>TTMFARM</v>
      </c>
      <c r="AE1149" s="3" t="str">
        <f>IF(Table1[[#This Row],[Mã khách hàng]]="","",VLOOKUP($A1149,Ma_KH!$A:$Q,Ma_KH!P$1,0))</f>
        <v>CÔNG TY TNHH ĐẦU TƯ VÀ PHÁT TRIỂN TTM FARM</v>
      </c>
      <c r="AF1149" s="3" t="str">
        <f>VLOOKUP(A1149,Ma_KH!A:Q,Ma_KH!J$1,0)</f>
        <v>Trần Thị Huệ</v>
      </c>
    </row>
    <row r="1150" spans="1:32" ht="16.5">
      <c r="A1150" s="92" t="s">
        <v>116</v>
      </c>
      <c r="B1150" s="4" t="s">
        <v>1856</v>
      </c>
      <c r="C1150" s="94"/>
      <c r="D1150" s="93"/>
      <c r="E1150" s="75"/>
      <c r="F1150" s="81"/>
      <c r="G1150" s="92" t="s">
        <v>4193</v>
      </c>
      <c r="H1150" s="69"/>
      <c r="I1150" s="69">
        <v>0</v>
      </c>
      <c r="J1150" s="69">
        <f>(Table1[[#This Row],[Tiền hàng]]-Table1[[#This Row],[Tiền chiết khấu]])*8%</f>
        <v>0</v>
      </c>
      <c r="K1150" s="69">
        <v>387480</v>
      </c>
      <c r="L1150" s="8" t="s">
        <v>24</v>
      </c>
      <c r="M1150" s="41">
        <v>45995</v>
      </c>
      <c r="N1150" s="29"/>
      <c r="O1150" s="69">
        <f>IF(Table1[[#This Row],[Phân loại]]="Tồn đầu kỳ",Table1[[#This Row],[Tổng giá trị]],0)</f>
        <v>0</v>
      </c>
      <c r="P1150" s="8">
        <f>IF(Table1[[#This Row],[Số còn phải thu ĐK]]&lt;&gt;0,0,IF(Table1[[#This Row],[Phân loại]]="Bán hàng",Table1[[#This Row],[Tổng giá trị]],-Table1[[#This Row],[Tổng giá trị]]))</f>
        <v>387480</v>
      </c>
      <c r="Q1150" s="70">
        <f t="shared" si="154"/>
        <v>387480</v>
      </c>
      <c r="R1150" s="8">
        <f>Table1[[#This Row],[Số còn phải thu ĐK]]+Table1[[#This Row],[Giá Trị HD sau CK]]-Table1[[#This Row],[Số tiền đã thu]]</f>
        <v>0</v>
      </c>
      <c r="S1150" s="7">
        <f>IF(Table1[[#This Row],[Ngày hóa đơn]]&lt;&gt;"",Table1[[#This Row],[Ngày hóa đơn]],Table1[[#This Row],[Ngày hạch toán]])</f>
        <v>0</v>
      </c>
      <c r="T1150" s="8"/>
      <c r="U1150" s="7">
        <f>IF(Table1[[#This Row],[Ngày tính CN]]="","",S1150+T1150)</f>
        <v>0</v>
      </c>
      <c r="V1150" s="71">
        <f ca="1">IF(Table1[[#This Row],[Hạn thanh toán]]="","",IF((U1150-NOW())&lt;0,0,(U1150-NOW())))</f>
        <v>0</v>
      </c>
      <c r="W1150" s="69"/>
      <c r="X1150" s="65" t="str">
        <f t="shared" ca="1" si="152"/>
        <v/>
      </c>
      <c r="Y1150" s="65" t="str">
        <f t="shared" ref="Y1150" si="156">IF(R1150=0,"Đã thanh toán",IF(X1150="","",IF(X1150&lt;=0,"Chưa đến hạn thanh toán",IF(X1150&lt;=30,"Nợ quá hạn 30 ngày",IF(X1150&lt;=60,"Nợ quá hạn từ 30 ngày đến 60 ngày",IF(X1150&lt;=90,"Nợ quá hạn từ 60 ngày đến 90 ngày",IF(X1150&lt;=120,"Nợ quá hạn từ 90 ngày đến 120 ngày","Nợ quá hạn hơn 120 ngày có khả năng mất thanh toán")))))))</f>
        <v>Đã thanh toán</v>
      </c>
      <c r="Z1150" s="250">
        <f>Table1[[#This Row],[Hạn thanh toán]]</f>
        <v>0</v>
      </c>
      <c r="AA1150" s="250">
        <f>Table1[[#This Row],[Ngày Thanh toán]]</f>
        <v>45995</v>
      </c>
      <c r="AD1150" s="3" t="str">
        <f>IF(Table1[[#This Row],[Mã khách hàng]]="","",VLOOKUP($A1150,Ma_KH!$A:$Q,Ma_KH!O$1,0))</f>
        <v>TTMFARM</v>
      </c>
      <c r="AE1150" s="3" t="str">
        <f>IF(Table1[[#This Row],[Mã khách hàng]]="","",VLOOKUP($A1150,Ma_KH!$A:$Q,Ma_KH!P$1,0))</f>
        <v>CÔNG TY TNHH ĐẦU TƯ VÀ PHÁT TRIỂN TTM FARM</v>
      </c>
      <c r="AF1150" s="3" t="str">
        <f>VLOOKUP(A1150,Ma_KH!A:Q,Ma_KH!J$1,0)</f>
        <v>Trần Thị Huệ</v>
      </c>
    </row>
    <row r="1151" spans="1:32" ht="16.5">
      <c r="A1151" s="92" t="s">
        <v>116</v>
      </c>
      <c r="B1151" s="4" t="s">
        <v>1856</v>
      </c>
      <c r="C1151" s="94">
        <v>45839</v>
      </c>
      <c r="D1151" s="93" t="s">
        <v>1940</v>
      </c>
      <c r="E1151" s="75"/>
      <c r="F1151" s="81"/>
      <c r="G1151" s="92" t="s">
        <v>1856</v>
      </c>
      <c r="H1151" s="69">
        <v>320657</v>
      </c>
      <c r="I1151" s="69">
        <v>0</v>
      </c>
      <c r="J1151" s="69">
        <f>(Table1[[#This Row],[Tiền hàng]]-Table1[[#This Row],[Tiền chiết khấu]])*8%</f>
        <v>25652.560000000001</v>
      </c>
      <c r="K1151" s="69">
        <v>346310</v>
      </c>
      <c r="L1151" s="8" t="s">
        <v>24</v>
      </c>
      <c r="M1151" s="41">
        <v>45915</v>
      </c>
      <c r="N1151" s="29" t="s">
        <v>4185</v>
      </c>
      <c r="O1151" s="69">
        <f>IF(Table1[[#This Row],[Phân loại]]="Tồn đầu kỳ",Table1[[#This Row],[Tổng giá trị]],0)</f>
        <v>0</v>
      </c>
      <c r="P1151" s="8">
        <f>IF(Table1[[#This Row],[Số còn phải thu ĐK]]&lt;&gt;0,0,IF(Table1[[#This Row],[Phân loại]]="Bán hàng",Table1[[#This Row],[Tổng giá trị]],-Table1[[#This Row],[Tổng giá trị]]))</f>
        <v>346310</v>
      </c>
      <c r="Q1151" s="70">
        <f t="shared" si="154"/>
        <v>346310</v>
      </c>
      <c r="R1151" s="8">
        <f>Table1[[#This Row],[Số còn phải thu ĐK]]+Table1[[#This Row],[Giá Trị HD sau CK]]-Table1[[#This Row],[Số tiền đã thu]]</f>
        <v>0</v>
      </c>
      <c r="S1151" s="7">
        <f>IF(Table1[[#This Row],[Ngày hóa đơn]]&lt;&gt;"",Table1[[#This Row],[Ngày hóa đơn]],Table1[[#This Row],[Ngày hạch toán]])</f>
        <v>45839</v>
      </c>
      <c r="T1151" s="8"/>
      <c r="U1151" s="7">
        <f>IF(Table1[[#This Row],[Ngày tính CN]]="","",S1151+T1151)</f>
        <v>45839</v>
      </c>
      <c r="V1151" s="71">
        <f ca="1">IF(Table1[[#This Row],[Hạn thanh toán]]="","",IF((U1151-NOW())&lt;0,0,(U1151-NOW())))</f>
        <v>0</v>
      </c>
      <c r="W1151" s="69"/>
      <c r="X1151" s="65" t="str">
        <f t="shared" ca="1" si="152"/>
        <v/>
      </c>
      <c r="Y1151" s="65" t="str">
        <f t="shared" si="149"/>
        <v>Đã thanh toán</v>
      </c>
      <c r="Z1151" s="250">
        <f>Table1[[#This Row],[Hạn thanh toán]]</f>
        <v>45839</v>
      </c>
      <c r="AA1151" s="250">
        <f>Table1[[#This Row],[Ngày Thanh toán]]</f>
        <v>45915</v>
      </c>
      <c r="AD1151" s="3" t="str">
        <f>IF(Table1[[#This Row],[Mã khách hàng]]="","",VLOOKUP($A1151,Ma_KH!$A:$Q,Ma_KH!O$1,0))</f>
        <v>TTMFARM</v>
      </c>
      <c r="AE1151" s="3" t="str">
        <f>IF(Table1[[#This Row],[Mã khách hàng]]="","",VLOOKUP($A1151,Ma_KH!$A:$Q,Ma_KH!P$1,0))</f>
        <v>CÔNG TY TNHH ĐẦU TƯ VÀ PHÁT TRIỂN TTM FARM</v>
      </c>
      <c r="AF1151" s="3" t="str">
        <f>VLOOKUP(A1151,Ma_KH!A:Q,Ma_KH!J$1,0)</f>
        <v>Trần Thị Huệ</v>
      </c>
    </row>
    <row r="1152" spans="1:32" ht="16.5">
      <c r="A1152" s="92" t="s">
        <v>116</v>
      </c>
      <c r="B1152" s="4" t="s">
        <v>1856</v>
      </c>
      <c r="C1152" s="94">
        <v>45839</v>
      </c>
      <c r="D1152" s="93" t="s">
        <v>1941</v>
      </c>
      <c r="E1152" s="75"/>
      <c r="F1152" s="81"/>
      <c r="G1152" s="92" t="s">
        <v>1856</v>
      </c>
      <c r="H1152" s="69">
        <v>672532</v>
      </c>
      <c r="I1152" s="69">
        <v>0</v>
      </c>
      <c r="J1152" s="69">
        <f>(Table1[[#This Row],[Tiền hàng]]-Table1[[#This Row],[Tiền chiết khấu]])*8%</f>
        <v>53802.559999999998</v>
      </c>
      <c r="K1152" s="69">
        <v>726335</v>
      </c>
      <c r="L1152" s="8" t="s">
        <v>24</v>
      </c>
      <c r="M1152" s="41">
        <v>45915</v>
      </c>
      <c r="N1152" s="29" t="s">
        <v>4185</v>
      </c>
      <c r="O1152" s="69">
        <f>IF(Table1[[#This Row],[Phân loại]]="Tồn đầu kỳ",Table1[[#This Row],[Tổng giá trị]],0)</f>
        <v>0</v>
      </c>
      <c r="P1152" s="8">
        <f>IF(Table1[[#This Row],[Số còn phải thu ĐK]]&lt;&gt;0,0,IF(Table1[[#This Row],[Phân loại]]="Bán hàng",Table1[[#This Row],[Tổng giá trị]],-Table1[[#This Row],[Tổng giá trị]]))</f>
        <v>726335</v>
      </c>
      <c r="Q1152" s="70">
        <f t="shared" si="154"/>
        <v>726335</v>
      </c>
      <c r="R1152" s="8">
        <f>Table1[[#This Row],[Số còn phải thu ĐK]]+Table1[[#This Row],[Giá Trị HD sau CK]]-Table1[[#This Row],[Số tiền đã thu]]</f>
        <v>0</v>
      </c>
      <c r="S1152" s="7">
        <f>IF(Table1[[#This Row],[Ngày hóa đơn]]&lt;&gt;"",Table1[[#This Row],[Ngày hóa đơn]],Table1[[#This Row],[Ngày hạch toán]])</f>
        <v>45839</v>
      </c>
      <c r="T1152" s="8"/>
      <c r="U1152" s="7">
        <f>IF(Table1[[#This Row],[Ngày tính CN]]="","",S1152+T1152)</f>
        <v>45839</v>
      </c>
      <c r="V1152" s="71">
        <f ca="1">IF(Table1[[#This Row],[Hạn thanh toán]]="","",IF((U1152-NOW())&lt;0,0,(U1152-NOW())))</f>
        <v>0</v>
      </c>
      <c r="W1152" s="69"/>
      <c r="X1152" s="65" t="str">
        <f t="shared" ca="1" si="152"/>
        <v/>
      </c>
      <c r="Y1152" s="65" t="str">
        <f t="shared" si="149"/>
        <v>Đã thanh toán</v>
      </c>
      <c r="Z1152" s="250">
        <f>Table1[[#This Row],[Hạn thanh toán]]</f>
        <v>45839</v>
      </c>
      <c r="AA1152" s="250">
        <f>Table1[[#This Row],[Ngày Thanh toán]]</f>
        <v>45915</v>
      </c>
      <c r="AD1152" s="3" t="str">
        <f>IF(Table1[[#This Row],[Mã khách hàng]]="","",VLOOKUP($A1152,Ma_KH!$A:$Q,Ma_KH!O$1,0))</f>
        <v>TTMFARM</v>
      </c>
      <c r="AE1152" s="3" t="str">
        <f>IF(Table1[[#This Row],[Mã khách hàng]]="","",VLOOKUP($A1152,Ma_KH!$A:$Q,Ma_KH!P$1,0))</f>
        <v>CÔNG TY TNHH ĐẦU TƯ VÀ PHÁT TRIỂN TTM FARM</v>
      </c>
      <c r="AF1152" s="3" t="str">
        <f>VLOOKUP(A1152,Ma_KH!A:Q,Ma_KH!J$1,0)</f>
        <v>Trần Thị Huệ</v>
      </c>
    </row>
    <row r="1153" spans="1:32" ht="16.5">
      <c r="A1153" s="92" t="s">
        <v>116</v>
      </c>
      <c r="B1153" s="4" t="s">
        <v>1856</v>
      </c>
      <c r="C1153" s="94">
        <v>45839</v>
      </c>
      <c r="D1153" s="93" t="s">
        <v>1942</v>
      </c>
      <c r="E1153" s="75"/>
      <c r="F1153" s="81"/>
      <c r="G1153" s="92" t="s">
        <v>1856</v>
      </c>
      <c r="H1153" s="69">
        <v>747194</v>
      </c>
      <c r="I1153" s="69">
        <v>0</v>
      </c>
      <c r="J1153" s="69">
        <f>(Table1[[#This Row],[Tiền hàng]]-Table1[[#This Row],[Tiền chiết khấu]])*8%</f>
        <v>59775.520000000004</v>
      </c>
      <c r="K1153" s="69">
        <v>806970</v>
      </c>
      <c r="L1153" s="8" t="s">
        <v>24</v>
      </c>
      <c r="M1153" s="41">
        <v>45915</v>
      </c>
      <c r="N1153" s="29" t="s">
        <v>4185</v>
      </c>
      <c r="O1153" s="69">
        <f>IF(Table1[[#This Row],[Phân loại]]="Tồn đầu kỳ",Table1[[#This Row],[Tổng giá trị]],0)</f>
        <v>0</v>
      </c>
      <c r="P1153" s="8">
        <f>IF(Table1[[#This Row],[Số còn phải thu ĐK]]&lt;&gt;0,0,IF(Table1[[#This Row],[Phân loại]]="Bán hàng",Table1[[#This Row],[Tổng giá trị]],-Table1[[#This Row],[Tổng giá trị]]))</f>
        <v>806970</v>
      </c>
      <c r="Q1153" s="70">
        <f t="shared" si="154"/>
        <v>806970</v>
      </c>
      <c r="R1153" s="8">
        <f>Table1[[#This Row],[Số còn phải thu ĐK]]+Table1[[#This Row],[Giá Trị HD sau CK]]-Table1[[#This Row],[Số tiền đã thu]]</f>
        <v>0</v>
      </c>
      <c r="S1153" s="7">
        <f>IF(Table1[[#This Row],[Ngày hóa đơn]]&lt;&gt;"",Table1[[#This Row],[Ngày hóa đơn]],Table1[[#This Row],[Ngày hạch toán]])</f>
        <v>45839</v>
      </c>
      <c r="T1153" s="8"/>
      <c r="U1153" s="7">
        <f>IF(Table1[[#This Row],[Ngày tính CN]]="","",S1153+T1153)</f>
        <v>45839</v>
      </c>
      <c r="V1153" s="71">
        <f ca="1">IF(Table1[[#This Row],[Hạn thanh toán]]="","",IF((U1153-NOW())&lt;0,0,(U1153-NOW())))</f>
        <v>0</v>
      </c>
      <c r="W1153" s="69"/>
      <c r="X1153" s="65" t="str">
        <f t="shared" ca="1" si="152"/>
        <v/>
      </c>
      <c r="Y1153" s="65" t="str">
        <f t="shared" si="149"/>
        <v>Đã thanh toán</v>
      </c>
      <c r="Z1153" s="250">
        <f>Table1[[#This Row],[Hạn thanh toán]]</f>
        <v>45839</v>
      </c>
      <c r="AA1153" s="250">
        <f>Table1[[#This Row],[Ngày Thanh toán]]</f>
        <v>45915</v>
      </c>
      <c r="AD1153" s="3" t="str">
        <f>IF(Table1[[#This Row],[Mã khách hàng]]="","",VLOOKUP($A1153,Ma_KH!$A:$Q,Ma_KH!O$1,0))</f>
        <v>TTMFARM</v>
      </c>
      <c r="AE1153" s="3" t="str">
        <f>IF(Table1[[#This Row],[Mã khách hàng]]="","",VLOOKUP($A1153,Ma_KH!$A:$Q,Ma_KH!P$1,0))</f>
        <v>CÔNG TY TNHH ĐẦU TƯ VÀ PHÁT TRIỂN TTM FARM</v>
      </c>
      <c r="AF1153" s="3" t="str">
        <f>VLOOKUP(A1153,Ma_KH!A:Q,Ma_KH!J$1,0)</f>
        <v>Trần Thị Huệ</v>
      </c>
    </row>
    <row r="1154" spans="1:32" ht="16.5">
      <c r="A1154" s="92" t="s">
        <v>116</v>
      </c>
      <c r="B1154" s="4" t="s">
        <v>1856</v>
      </c>
      <c r="C1154" s="94">
        <v>45839</v>
      </c>
      <c r="D1154" s="93" t="s">
        <v>1943</v>
      </c>
      <c r="E1154" s="75"/>
      <c r="F1154" s="81"/>
      <c r="G1154" s="92" t="s">
        <v>1856</v>
      </c>
      <c r="H1154" s="69">
        <v>526678</v>
      </c>
      <c r="I1154" s="69">
        <v>0</v>
      </c>
      <c r="J1154" s="69">
        <f>(Table1[[#This Row],[Tiền hàng]]-Table1[[#This Row],[Tiền chiết khấu]])*8%</f>
        <v>42134.239999999998</v>
      </c>
      <c r="K1154" s="69">
        <v>568812</v>
      </c>
      <c r="L1154" s="8" t="s">
        <v>24</v>
      </c>
      <c r="M1154" s="41">
        <v>45915</v>
      </c>
      <c r="N1154" s="29" t="s">
        <v>4185</v>
      </c>
      <c r="O1154" s="69">
        <f>IF(Table1[[#This Row],[Phân loại]]="Tồn đầu kỳ",Table1[[#This Row],[Tổng giá trị]],0)</f>
        <v>0</v>
      </c>
      <c r="P1154" s="8">
        <f>IF(Table1[[#This Row],[Số còn phải thu ĐK]]&lt;&gt;0,0,IF(Table1[[#This Row],[Phân loại]]="Bán hàng",Table1[[#This Row],[Tổng giá trị]],-Table1[[#This Row],[Tổng giá trị]]))</f>
        <v>568812</v>
      </c>
      <c r="Q1154" s="70">
        <f t="shared" si="154"/>
        <v>568812</v>
      </c>
      <c r="R1154" s="8">
        <f>Table1[[#This Row],[Số còn phải thu ĐK]]+Table1[[#This Row],[Giá Trị HD sau CK]]-Table1[[#This Row],[Số tiền đã thu]]</f>
        <v>0</v>
      </c>
      <c r="S1154" s="7">
        <f>IF(Table1[[#This Row],[Ngày hóa đơn]]&lt;&gt;"",Table1[[#This Row],[Ngày hóa đơn]],Table1[[#This Row],[Ngày hạch toán]])</f>
        <v>45839</v>
      </c>
      <c r="T1154" s="8"/>
      <c r="U1154" s="7">
        <f>IF(Table1[[#This Row],[Ngày tính CN]]="","",S1154+T1154)</f>
        <v>45839</v>
      </c>
      <c r="V1154" s="71">
        <f ca="1">IF(Table1[[#This Row],[Hạn thanh toán]]="","",IF((U1154-NOW())&lt;0,0,(U1154-NOW())))</f>
        <v>0</v>
      </c>
      <c r="W1154" s="69"/>
      <c r="X1154" s="65" t="str">
        <f t="shared" ca="1" si="152"/>
        <v/>
      </c>
      <c r="Y1154" s="65" t="str">
        <f t="shared" si="149"/>
        <v>Đã thanh toán</v>
      </c>
      <c r="Z1154" s="250">
        <f>Table1[[#This Row],[Hạn thanh toán]]</f>
        <v>45839</v>
      </c>
      <c r="AA1154" s="250">
        <f>Table1[[#This Row],[Ngày Thanh toán]]</f>
        <v>45915</v>
      </c>
      <c r="AD1154" s="3" t="str">
        <f>IF(Table1[[#This Row],[Mã khách hàng]]="","",VLOOKUP($A1154,Ma_KH!$A:$Q,Ma_KH!O$1,0))</f>
        <v>TTMFARM</v>
      </c>
      <c r="AE1154" s="3" t="str">
        <f>IF(Table1[[#This Row],[Mã khách hàng]]="","",VLOOKUP($A1154,Ma_KH!$A:$Q,Ma_KH!P$1,0))</f>
        <v>CÔNG TY TNHH ĐẦU TƯ VÀ PHÁT TRIỂN TTM FARM</v>
      </c>
      <c r="AF1154" s="3" t="str">
        <f>VLOOKUP(A1154,Ma_KH!A:Q,Ma_KH!J$1,0)</f>
        <v>Trần Thị Huệ</v>
      </c>
    </row>
    <row r="1155" spans="1:32" ht="16.5">
      <c r="A1155" s="92" t="s">
        <v>116</v>
      </c>
      <c r="B1155" s="4" t="s">
        <v>1856</v>
      </c>
      <c r="C1155" s="94">
        <v>45839</v>
      </c>
      <c r="D1155" s="93" t="s">
        <v>1944</v>
      </c>
      <c r="E1155" s="75"/>
      <c r="F1155" s="81"/>
      <c r="G1155" s="92" t="s">
        <v>1856</v>
      </c>
      <c r="H1155" s="69">
        <v>482029</v>
      </c>
      <c r="I1155" s="69">
        <v>0</v>
      </c>
      <c r="J1155" s="69">
        <f>(Table1[[#This Row],[Tiền hàng]]-Table1[[#This Row],[Tiền chiết khấu]])*8%</f>
        <v>38562.32</v>
      </c>
      <c r="K1155" s="69">
        <v>520591</v>
      </c>
      <c r="L1155" s="8" t="s">
        <v>24</v>
      </c>
      <c r="M1155" s="41">
        <v>45915</v>
      </c>
      <c r="N1155" s="29" t="s">
        <v>4185</v>
      </c>
      <c r="O1155" s="69">
        <f>IF(Table1[[#This Row],[Phân loại]]="Tồn đầu kỳ",Table1[[#This Row],[Tổng giá trị]],0)</f>
        <v>0</v>
      </c>
      <c r="P1155" s="8">
        <f>IF(Table1[[#This Row],[Số còn phải thu ĐK]]&lt;&gt;0,0,IF(Table1[[#This Row],[Phân loại]]="Bán hàng",Table1[[#This Row],[Tổng giá trị]],-Table1[[#This Row],[Tổng giá trị]]))</f>
        <v>520591</v>
      </c>
      <c r="Q1155" s="70">
        <f t="shared" si="154"/>
        <v>520591</v>
      </c>
      <c r="R1155" s="8">
        <f>Table1[[#This Row],[Số còn phải thu ĐK]]+Table1[[#This Row],[Giá Trị HD sau CK]]-Table1[[#This Row],[Số tiền đã thu]]</f>
        <v>0</v>
      </c>
      <c r="S1155" s="7">
        <f>IF(Table1[[#This Row],[Ngày hóa đơn]]&lt;&gt;"",Table1[[#This Row],[Ngày hóa đơn]],Table1[[#This Row],[Ngày hạch toán]])</f>
        <v>45839</v>
      </c>
      <c r="T1155" s="8"/>
      <c r="U1155" s="7">
        <f>IF(Table1[[#This Row],[Ngày tính CN]]="","",S1155+T1155)</f>
        <v>45839</v>
      </c>
      <c r="V1155" s="71">
        <f ca="1">IF(Table1[[#This Row],[Hạn thanh toán]]="","",IF((U1155-NOW())&lt;0,0,(U1155-NOW())))</f>
        <v>0</v>
      </c>
      <c r="W1155" s="69"/>
      <c r="X1155" s="65" t="str">
        <f t="shared" ca="1" si="152"/>
        <v/>
      </c>
      <c r="Y1155" s="65" t="str">
        <f t="shared" ref="Y1155:Y1220" si="157">IF(R1155=0,"Đã thanh toán",IF(X1155="","",IF(X1155&lt;=0,"Chưa đến hạn thanh toán",IF(X1155&lt;=30,"Nợ quá hạn 30 ngày",IF(X1155&lt;=60,"Nợ quá hạn từ 30 ngày đến 60 ngày",IF(X1155&lt;=90,"Nợ quá hạn từ 60 ngày đến 90 ngày",IF(X1155&lt;=120,"Nợ quá hạn từ 90 ngày đến 120 ngày","Nợ quá hạn hơn 120 ngày có khả năng mất thanh toán")))))))</f>
        <v>Đã thanh toán</v>
      </c>
      <c r="Z1155" s="250">
        <f>Table1[[#This Row],[Hạn thanh toán]]</f>
        <v>45839</v>
      </c>
      <c r="AA1155" s="250">
        <f>Table1[[#This Row],[Ngày Thanh toán]]</f>
        <v>45915</v>
      </c>
      <c r="AD1155" s="3" t="str">
        <f>IF(Table1[[#This Row],[Mã khách hàng]]="","",VLOOKUP($A1155,Ma_KH!$A:$Q,Ma_KH!O$1,0))</f>
        <v>TTMFARM</v>
      </c>
      <c r="AE1155" s="3" t="str">
        <f>IF(Table1[[#This Row],[Mã khách hàng]]="","",VLOOKUP($A1155,Ma_KH!$A:$Q,Ma_KH!P$1,0))</f>
        <v>CÔNG TY TNHH ĐẦU TƯ VÀ PHÁT TRIỂN TTM FARM</v>
      </c>
      <c r="AF1155" s="3" t="str">
        <f>VLOOKUP(A1155,Ma_KH!A:Q,Ma_KH!J$1,0)</f>
        <v>Trần Thị Huệ</v>
      </c>
    </row>
    <row r="1156" spans="1:32" ht="16.5">
      <c r="A1156" s="92" t="s">
        <v>116</v>
      </c>
      <c r="B1156" s="4" t="s">
        <v>1856</v>
      </c>
      <c r="C1156" s="94">
        <v>45839</v>
      </c>
      <c r="D1156" s="93" t="s">
        <v>1945</v>
      </c>
      <c r="E1156" s="75"/>
      <c r="F1156" s="81"/>
      <c r="G1156" s="92" t="s">
        <v>1856</v>
      </c>
      <c r="H1156" s="69"/>
      <c r="I1156" s="69">
        <v>0</v>
      </c>
      <c r="J1156" s="69">
        <f>(Table1[[#This Row],[Tiền hàng]]-Table1[[#This Row],[Tiền chiết khấu]])*8%</f>
        <v>0</v>
      </c>
      <c r="K1156" s="69">
        <v>294225</v>
      </c>
      <c r="L1156" s="8" t="s">
        <v>17</v>
      </c>
      <c r="M1156" s="41">
        <v>45915</v>
      </c>
      <c r="N1156" s="29" t="s">
        <v>4185</v>
      </c>
      <c r="O1156" s="69">
        <f>IF(Table1[[#This Row],[Phân loại]]="Tồn đầu kỳ",Table1[[#This Row],[Tổng giá trị]],0)</f>
        <v>0</v>
      </c>
      <c r="P1156" s="8">
        <f>IF(Table1[[#This Row],[Số còn phải thu ĐK]]&lt;&gt;0,0,IF(Table1[[#This Row],[Phân loại]]="Bán hàng",Table1[[#This Row],[Tổng giá trị]],-Table1[[#This Row],[Tổng giá trị]]))</f>
        <v>-294225</v>
      </c>
      <c r="Q1156" s="70">
        <f t="shared" si="154"/>
        <v>-294225</v>
      </c>
      <c r="R1156" s="8">
        <f>Table1[[#This Row],[Số còn phải thu ĐK]]+Table1[[#This Row],[Giá Trị HD sau CK]]-Table1[[#This Row],[Số tiền đã thu]]</f>
        <v>0</v>
      </c>
      <c r="S1156" s="7">
        <f>IF(Table1[[#This Row],[Ngày hóa đơn]]&lt;&gt;"",Table1[[#This Row],[Ngày hóa đơn]],Table1[[#This Row],[Ngày hạch toán]])</f>
        <v>45839</v>
      </c>
      <c r="T1156" s="8"/>
      <c r="U1156" s="7">
        <f>IF(Table1[[#This Row],[Ngày tính CN]]="","",S1156+T1156)</f>
        <v>45839</v>
      </c>
      <c r="V1156" s="71">
        <f ca="1">IF(Table1[[#This Row],[Hạn thanh toán]]="","",IF((U1156-NOW())&lt;0,0,(U1156-NOW())))</f>
        <v>0</v>
      </c>
      <c r="W1156" s="69"/>
      <c r="X1156" s="65" t="str">
        <f t="shared" ca="1" si="152"/>
        <v/>
      </c>
      <c r="Y1156" s="65" t="str">
        <f t="shared" si="157"/>
        <v>Đã thanh toán</v>
      </c>
      <c r="Z1156" s="250">
        <f>Table1[[#This Row],[Hạn thanh toán]]</f>
        <v>45839</v>
      </c>
      <c r="AA1156" s="250">
        <f>Table1[[#This Row],[Ngày Thanh toán]]</f>
        <v>45915</v>
      </c>
      <c r="AD1156" s="3" t="str">
        <f>IF(Table1[[#This Row],[Mã khách hàng]]="","",VLOOKUP($A1156,Ma_KH!$A:$Q,Ma_KH!O$1,0))</f>
        <v>TTMFARM</v>
      </c>
      <c r="AE1156" s="3" t="str">
        <f>IF(Table1[[#This Row],[Mã khách hàng]]="","",VLOOKUP($A1156,Ma_KH!$A:$Q,Ma_KH!P$1,0))</f>
        <v>CÔNG TY TNHH ĐẦU TƯ VÀ PHÁT TRIỂN TTM FARM</v>
      </c>
      <c r="AF1156" s="3" t="str">
        <f>VLOOKUP(A1156,Ma_KH!A:Q,Ma_KH!J$1,0)</f>
        <v>Trần Thị Huệ</v>
      </c>
    </row>
    <row r="1157" spans="1:32" ht="16.5">
      <c r="A1157" s="92" t="s">
        <v>116</v>
      </c>
      <c r="B1157" s="4" t="s">
        <v>1856</v>
      </c>
      <c r="C1157" s="94">
        <v>45839</v>
      </c>
      <c r="D1157" s="93" t="s">
        <v>1946</v>
      </c>
      <c r="E1157" s="75"/>
      <c r="F1157" s="81"/>
      <c r="G1157" s="92" t="s">
        <v>1856</v>
      </c>
      <c r="H1157" s="69"/>
      <c r="I1157" s="69">
        <v>0</v>
      </c>
      <c r="J1157" s="69">
        <f>(Table1[[#This Row],[Tiền hàng]]-Table1[[#This Row],[Tiền chiết khấu]])*8%</f>
        <v>0</v>
      </c>
      <c r="K1157" s="69">
        <v>128591</v>
      </c>
      <c r="L1157" s="8" t="s">
        <v>17</v>
      </c>
      <c r="M1157" s="41">
        <v>45915</v>
      </c>
      <c r="N1157" s="29" t="s">
        <v>4185</v>
      </c>
      <c r="O1157" s="69">
        <f>IF(Table1[[#This Row],[Phân loại]]="Tồn đầu kỳ",Table1[[#This Row],[Tổng giá trị]],0)</f>
        <v>0</v>
      </c>
      <c r="P1157" s="8">
        <f>IF(Table1[[#This Row],[Số còn phải thu ĐK]]&lt;&gt;0,0,IF(Table1[[#This Row],[Phân loại]]="Bán hàng",Table1[[#This Row],[Tổng giá trị]],-Table1[[#This Row],[Tổng giá trị]]))</f>
        <v>-128591</v>
      </c>
      <c r="Q1157" s="70">
        <f t="shared" si="154"/>
        <v>-128591</v>
      </c>
      <c r="R1157" s="8">
        <f>Table1[[#This Row],[Số còn phải thu ĐK]]+Table1[[#This Row],[Giá Trị HD sau CK]]-Table1[[#This Row],[Số tiền đã thu]]</f>
        <v>0</v>
      </c>
      <c r="S1157" s="7">
        <f>IF(Table1[[#This Row],[Ngày hóa đơn]]&lt;&gt;"",Table1[[#This Row],[Ngày hóa đơn]],Table1[[#This Row],[Ngày hạch toán]])</f>
        <v>45839</v>
      </c>
      <c r="T1157" s="8"/>
      <c r="U1157" s="7">
        <f>IF(Table1[[#This Row],[Ngày tính CN]]="","",S1157+T1157)</f>
        <v>45839</v>
      </c>
      <c r="V1157" s="71">
        <f ca="1">IF(Table1[[#This Row],[Hạn thanh toán]]="","",IF((U1157-NOW())&lt;0,0,(U1157-NOW())))</f>
        <v>0</v>
      </c>
      <c r="W1157" s="69"/>
      <c r="X1157" s="65" t="str">
        <f t="shared" ca="1" si="152"/>
        <v/>
      </c>
      <c r="Y1157" s="65" t="str">
        <f t="shared" si="157"/>
        <v>Đã thanh toán</v>
      </c>
      <c r="Z1157" s="250">
        <f>Table1[[#This Row],[Hạn thanh toán]]</f>
        <v>45839</v>
      </c>
      <c r="AA1157" s="250">
        <f>Table1[[#This Row],[Ngày Thanh toán]]</f>
        <v>45915</v>
      </c>
      <c r="AD1157" s="3" t="str">
        <f>IF(Table1[[#This Row],[Mã khách hàng]]="","",VLOOKUP($A1157,Ma_KH!$A:$Q,Ma_KH!O$1,0))</f>
        <v>TTMFARM</v>
      </c>
      <c r="AE1157" s="3" t="str">
        <f>IF(Table1[[#This Row],[Mã khách hàng]]="","",VLOOKUP($A1157,Ma_KH!$A:$Q,Ma_KH!P$1,0))</f>
        <v>CÔNG TY TNHH ĐẦU TƯ VÀ PHÁT TRIỂN TTM FARM</v>
      </c>
      <c r="AF1157" s="3" t="str">
        <f>VLOOKUP(A1157,Ma_KH!A:Q,Ma_KH!J$1,0)</f>
        <v>Trần Thị Huệ</v>
      </c>
    </row>
    <row r="1158" spans="1:32" ht="16.5">
      <c r="A1158" s="92" t="s">
        <v>116</v>
      </c>
      <c r="B1158" s="4" t="s">
        <v>1856</v>
      </c>
      <c r="C1158" s="94">
        <v>45839</v>
      </c>
      <c r="D1158" s="93" t="s">
        <v>1947</v>
      </c>
      <c r="E1158" s="75"/>
      <c r="F1158" s="81"/>
      <c r="G1158" s="92" t="s">
        <v>1856</v>
      </c>
      <c r="H1158" s="69"/>
      <c r="I1158" s="69">
        <v>0</v>
      </c>
      <c r="J1158" s="69">
        <f>(Table1[[#This Row],[Tiền hàng]]-Table1[[#This Row],[Tiền chiết khấu]])*8%</f>
        <v>0</v>
      </c>
      <c r="K1158" s="69">
        <v>128591</v>
      </c>
      <c r="L1158" s="8" t="s">
        <v>17</v>
      </c>
      <c r="M1158" s="41">
        <v>45915</v>
      </c>
      <c r="N1158" s="29" t="s">
        <v>4185</v>
      </c>
      <c r="O1158" s="69">
        <f>IF(Table1[[#This Row],[Phân loại]]="Tồn đầu kỳ",Table1[[#This Row],[Tổng giá trị]],0)</f>
        <v>0</v>
      </c>
      <c r="P1158" s="8">
        <f>IF(Table1[[#This Row],[Số còn phải thu ĐK]]&lt;&gt;0,0,IF(Table1[[#This Row],[Phân loại]]="Bán hàng",Table1[[#This Row],[Tổng giá trị]],-Table1[[#This Row],[Tổng giá trị]]))</f>
        <v>-128591</v>
      </c>
      <c r="Q1158" s="70">
        <f t="shared" si="154"/>
        <v>-128591</v>
      </c>
      <c r="R1158" s="8">
        <f>Table1[[#This Row],[Số còn phải thu ĐK]]+Table1[[#This Row],[Giá Trị HD sau CK]]-Table1[[#This Row],[Số tiền đã thu]]</f>
        <v>0</v>
      </c>
      <c r="S1158" s="7">
        <f>IF(Table1[[#This Row],[Ngày hóa đơn]]&lt;&gt;"",Table1[[#This Row],[Ngày hóa đơn]],Table1[[#This Row],[Ngày hạch toán]])</f>
        <v>45839</v>
      </c>
      <c r="T1158" s="8"/>
      <c r="U1158" s="7">
        <f>IF(Table1[[#This Row],[Ngày tính CN]]="","",S1158+T1158)</f>
        <v>45839</v>
      </c>
      <c r="V1158" s="71">
        <f ca="1">IF(Table1[[#This Row],[Hạn thanh toán]]="","",IF((U1158-NOW())&lt;0,0,(U1158-NOW())))</f>
        <v>0</v>
      </c>
      <c r="W1158" s="69"/>
      <c r="X1158" s="65" t="str">
        <f t="shared" ca="1" si="152"/>
        <v/>
      </c>
      <c r="Y1158" s="65" t="str">
        <f t="shared" si="157"/>
        <v>Đã thanh toán</v>
      </c>
      <c r="Z1158" s="250">
        <f>Table1[[#This Row],[Hạn thanh toán]]</f>
        <v>45839</v>
      </c>
      <c r="AA1158" s="250">
        <f>Table1[[#This Row],[Ngày Thanh toán]]</f>
        <v>45915</v>
      </c>
      <c r="AD1158" s="3" t="str">
        <f>IF(Table1[[#This Row],[Mã khách hàng]]="","",VLOOKUP($A1158,Ma_KH!$A:$Q,Ma_KH!O$1,0))</f>
        <v>TTMFARM</v>
      </c>
      <c r="AE1158" s="3" t="str">
        <f>IF(Table1[[#This Row],[Mã khách hàng]]="","",VLOOKUP($A1158,Ma_KH!$A:$Q,Ma_KH!P$1,0))</f>
        <v>CÔNG TY TNHH ĐẦU TƯ VÀ PHÁT TRIỂN TTM FARM</v>
      </c>
      <c r="AF1158" s="3" t="str">
        <f>VLOOKUP(A1158,Ma_KH!A:Q,Ma_KH!J$1,0)</f>
        <v>Trần Thị Huệ</v>
      </c>
    </row>
    <row r="1159" spans="1:32" ht="16.5">
      <c r="A1159" s="92" t="s">
        <v>116</v>
      </c>
      <c r="B1159" s="4" t="s">
        <v>1856</v>
      </c>
      <c r="C1159" s="94">
        <v>45839</v>
      </c>
      <c r="D1159" s="93" t="s">
        <v>1948</v>
      </c>
      <c r="E1159" s="75"/>
      <c r="F1159" s="81"/>
      <c r="G1159" s="92" t="s">
        <v>1856</v>
      </c>
      <c r="H1159" s="69"/>
      <c r="I1159" s="69">
        <v>0</v>
      </c>
      <c r="J1159" s="69">
        <f>(Table1[[#This Row],[Tiền hàng]]-Table1[[#This Row],[Tiền chiết khấu]])*8%</f>
        <v>0</v>
      </c>
      <c r="K1159" s="69">
        <v>557647</v>
      </c>
      <c r="L1159" s="8" t="s">
        <v>17</v>
      </c>
      <c r="M1159" s="41">
        <v>45915</v>
      </c>
      <c r="N1159" s="29" t="s">
        <v>4185</v>
      </c>
      <c r="O1159" s="69">
        <f>IF(Table1[[#This Row],[Phân loại]]="Tồn đầu kỳ",Table1[[#This Row],[Tổng giá trị]],0)</f>
        <v>0</v>
      </c>
      <c r="P1159" s="8">
        <f>IF(Table1[[#This Row],[Số còn phải thu ĐK]]&lt;&gt;0,0,IF(Table1[[#This Row],[Phân loại]]="Bán hàng",Table1[[#This Row],[Tổng giá trị]],-Table1[[#This Row],[Tổng giá trị]]))</f>
        <v>-557647</v>
      </c>
      <c r="Q1159" s="70">
        <f t="shared" si="154"/>
        <v>-557647</v>
      </c>
      <c r="R1159" s="8">
        <f>Table1[[#This Row],[Số còn phải thu ĐK]]+Table1[[#This Row],[Giá Trị HD sau CK]]-Table1[[#This Row],[Số tiền đã thu]]</f>
        <v>0</v>
      </c>
      <c r="S1159" s="7">
        <f>IF(Table1[[#This Row],[Ngày hóa đơn]]&lt;&gt;"",Table1[[#This Row],[Ngày hóa đơn]],Table1[[#This Row],[Ngày hạch toán]])</f>
        <v>45839</v>
      </c>
      <c r="T1159" s="8"/>
      <c r="U1159" s="7">
        <f>IF(Table1[[#This Row],[Ngày tính CN]]="","",S1159+T1159)</f>
        <v>45839</v>
      </c>
      <c r="V1159" s="71">
        <f ca="1">IF(Table1[[#This Row],[Hạn thanh toán]]="","",IF((U1159-NOW())&lt;0,0,(U1159-NOW())))</f>
        <v>0</v>
      </c>
      <c r="W1159" s="69"/>
      <c r="X1159" s="65" t="str">
        <f t="shared" ca="1" si="152"/>
        <v/>
      </c>
      <c r="Y1159" s="65" t="str">
        <f t="shared" si="157"/>
        <v>Đã thanh toán</v>
      </c>
      <c r="Z1159" s="250">
        <f>Table1[[#This Row],[Hạn thanh toán]]</f>
        <v>45839</v>
      </c>
      <c r="AA1159" s="250">
        <f>Table1[[#This Row],[Ngày Thanh toán]]</f>
        <v>45915</v>
      </c>
      <c r="AD1159" s="3" t="str">
        <f>IF(Table1[[#This Row],[Mã khách hàng]]="","",VLOOKUP($A1159,Ma_KH!$A:$Q,Ma_KH!O$1,0))</f>
        <v>TTMFARM</v>
      </c>
      <c r="AE1159" s="3" t="str">
        <f>IF(Table1[[#This Row],[Mã khách hàng]]="","",VLOOKUP($A1159,Ma_KH!$A:$Q,Ma_KH!P$1,0))</f>
        <v>CÔNG TY TNHH ĐẦU TƯ VÀ PHÁT TRIỂN TTM FARM</v>
      </c>
      <c r="AF1159" s="3" t="str">
        <f>VLOOKUP(A1159,Ma_KH!A:Q,Ma_KH!J$1,0)</f>
        <v>Trần Thị Huệ</v>
      </c>
    </row>
    <row r="1160" spans="1:32" ht="16.5">
      <c r="A1160" s="92" t="s">
        <v>116</v>
      </c>
      <c r="B1160" s="4" t="s">
        <v>1856</v>
      </c>
      <c r="C1160" s="94">
        <v>45839</v>
      </c>
      <c r="D1160" s="93" t="s">
        <v>1949</v>
      </c>
      <c r="E1160" s="75"/>
      <c r="F1160" s="81"/>
      <c r="G1160" s="92" t="s">
        <v>1856</v>
      </c>
      <c r="H1160" s="69"/>
      <c r="I1160" s="69">
        <v>0</v>
      </c>
      <c r="J1160" s="69">
        <f>(Table1[[#This Row],[Tiền hàng]]-Table1[[#This Row],[Tiền chiết khấu]])*8%</f>
        <v>0</v>
      </c>
      <c r="K1160" s="69">
        <v>223820</v>
      </c>
      <c r="L1160" s="8" t="s">
        <v>17</v>
      </c>
      <c r="M1160" s="41">
        <v>45915</v>
      </c>
      <c r="N1160" s="29" t="s">
        <v>4185</v>
      </c>
      <c r="O1160" s="69">
        <f>IF(Table1[[#This Row],[Phân loại]]="Tồn đầu kỳ",Table1[[#This Row],[Tổng giá trị]],0)</f>
        <v>0</v>
      </c>
      <c r="P1160" s="8">
        <f>IF(Table1[[#This Row],[Số còn phải thu ĐK]]&lt;&gt;0,0,IF(Table1[[#This Row],[Phân loại]]="Bán hàng",Table1[[#This Row],[Tổng giá trị]],-Table1[[#This Row],[Tổng giá trị]]))</f>
        <v>-223820</v>
      </c>
      <c r="Q1160" s="70">
        <f t="shared" si="154"/>
        <v>-223820</v>
      </c>
      <c r="R1160" s="8">
        <f>Table1[[#This Row],[Số còn phải thu ĐK]]+Table1[[#This Row],[Giá Trị HD sau CK]]-Table1[[#This Row],[Số tiền đã thu]]</f>
        <v>0</v>
      </c>
      <c r="S1160" s="7">
        <f>IF(Table1[[#This Row],[Ngày hóa đơn]]&lt;&gt;"",Table1[[#This Row],[Ngày hóa đơn]],Table1[[#This Row],[Ngày hạch toán]])</f>
        <v>45839</v>
      </c>
      <c r="T1160" s="8"/>
      <c r="U1160" s="7">
        <f>IF(Table1[[#This Row],[Ngày tính CN]]="","",S1160+T1160)</f>
        <v>45839</v>
      </c>
      <c r="V1160" s="71">
        <f ca="1">IF(Table1[[#This Row],[Hạn thanh toán]]="","",IF((U1160-NOW())&lt;0,0,(U1160-NOW())))</f>
        <v>0</v>
      </c>
      <c r="W1160" s="69"/>
      <c r="X1160" s="65" t="str">
        <f t="shared" ca="1" si="152"/>
        <v/>
      </c>
      <c r="Y1160" s="65" t="str">
        <f t="shared" si="157"/>
        <v>Đã thanh toán</v>
      </c>
      <c r="Z1160" s="250">
        <f>Table1[[#This Row],[Hạn thanh toán]]</f>
        <v>45839</v>
      </c>
      <c r="AA1160" s="250">
        <f>Table1[[#This Row],[Ngày Thanh toán]]</f>
        <v>45915</v>
      </c>
      <c r="AD1160" s="3" t="str">
        <f>IF(Table1[[#This Row],[Mã khách hàng]]="","",VLOOKUP($A1160,Ma_KH!$A:$Q,Ma_KH!O$1,0))</f>
        <v>TTMFARM</v>
      </c>
      <c r="AE1160" s="3" t="str">
        <f>IF(Table1[[#This Row],[Mã khách hàng]]="","",VLOOKUP($A1160,Ma_KH!$A:$Q,Ma_KH!P$1,0))</f>
        <v>CÔNG TY TNHH ĐẦU TƯ VÀ PHÁT TRIỂN TTM FARM</v>
      </c>
      <c r="AF1160" s="3" t="str">
        <f>VLOOKUP(A1160,Ma_KH!A:Q,Ma_KH!J$1,0)</f>
        <v>Trần Thị Huệ</v>
      </c>
    </row>
    <row r="1161" spans="1:32" ht="16.5">
      <c r="A1161" s="92" t="s">
        <v>116</v>
      </c>
      <c r="B1161" s="4" t="s">
        <v>1856</v>
      </c>
      <c r="C1161" s="94">
        <v>45839</v>
      </c>
      <c r="D1161" s="93" t="s">
        <v>1950</v>
      </c>
      <c r="E1161" s="75"/>
      <c r="F1161" s="81"/>
      <c r="G1161" s="92" t="s">
        <v>1856</v>
      </c>
      <c r="H1161" s="69"/>
      <c r="I1161" s="69">
        <v>0</v>
      </c>
      <c r="J1161" s="69">
        <f>(Table1[[#This Row],[Tiền hàng]]-Table1[[#This Row],[Tiền chiết khấu]])*8%</f>
        <v>0</v>
      </c>
      <c r="K1161" s="69">
        <v>119943</v>
      </c>
      <c r="L1161" s="8" t="s">
        <v>17</v>
      </c>
      <c r="M1161" s="41">
        <v>45915</v>
      </c>
      <c r="N1161" s="29" t="s">
        <v>4185</v>
      </c>
      <c r="O1161" s="69">
        <f>IF(Table1[[#This Row],[Phân loại]]="Tồn đầu kỳ",Table1[[#This Row],[Tổng giá trị]],0)</f>
        <v>0</v>
      </c>
      <c r="P1161" s="8">
        <f>IF(Table1[[#This Row],[Số còn phải thu ĐK]]&lt;&gt;0,0,IF(Table1[[#This Row],[Phân loại]]="Bán hàng",Table1[[#This Row],[Tổng giá trị]],-Table1[[#This Row],[Tổng giá trị]]))</f>
        <v>-119943</v>
      </c>
      <c r="Q1161" s="70">
        <f t="shared" si="154"/>
        <v>-119943</v>
      </c>
      <c r="R1161" s="8">
        <f>Table1[[#This Row],[Số còn phải thu ĐK]]+Table1[[#This Row],[Giá Trị HD sau CK]]-Table1[[#This Row],[Số tiền đã thu]]</f>
        <v>0</v>
      </c>
      <c r="S1161" s="7">
        <f>IF(Table1[[#This Row],[Ngày hóa đơn]]&lt;&gt;"",Table1[[#This Row],[Ngày hóa đơn]],Table1[[#This Row],[Ngày hạch toán]])</f>
        <v>45839</v>
      </c>
      <c r="T1161" s="8"/>
      <c r="U1161" s="7">
        <f>IF(Table1[[#This Row],[Ngày tính CN]]="","",S1161+T1161)</f>
        <v>45839</v>
      </c>
      <c r="V1161" s="71">
        <f ca="1">IF(Table1[[#This Row],[Hạn thanh toán]]="","",IF((U1161-NOW())&lt;0,0,(U1161-NOW())))</f>
        <v>0</v>
      </c>
      <c r="W1161" s="69"/>
      <c r="X1161" s="65" t="str">
        <f t="shared" ca="1" si="152"/>
        <v/>
      </c>
      <c r="Y1161" s="65" t="str">
        <f t="shared" si="157"/>
        <v>Đã thanh toán</v>
      </c>
      <c r="Z1161" s="250">
        <f>Table1[[#This Row],[Hạn thanh toán]]</f>
        <v>45839</v>
      </c>
      <c r="AA1161" s="250">
        <f>Table1[[#This Row],[Ngày Thanh toán]]</f>
        <v>45915</v>
      </c>
      <c r="AD1161" s="3" t="str">
        <f>IF(Table1[[#This Row],[Mã khách hàng]]="","",VLOOKUP($A1161,Ma_KH!$A:$Q,Ma_KH!O$1,0))</f>
        <v>TTMFARM</v>
      </c>
      <c r="AE1161" s="3" t="str">
        <f>IF(Table1[[#This Row],[Mã khách hàng]]="","",VLOOKUP($A1161,Ma_KH!$A:$Q,Ma_KH!P$1,0))</f>
        <v>CÔNG TY TNHH ĐẦU TƯ VÀ PHÁT TRIỂN TTM FARM</v>
      </c>
      <c r="AF1161" s="3" t="str">
        <f>VLOOKUP(A1161,Ma_KH!A:Q,Ma_KH!J$1,0)</f>
        <v>Trần Thị Huệ</v>
      </c>
    </row>
    <row r="1162" spans="1:32" ht="16.5">
      <c r="A1162" s="92" t="s">
        <v>116</v>
      </c>
      <c r="B1162" s="4" t="s">
        <v>1856</v>
      </c>
      <c r="C1162" s="94">
        <v>45839</v>
      </c>
      <c r="D1162" s="93" t="s">
        <v>1951</v>
      </c>
      <c r="E1162" s="75"/>
      <c r="F1162" s="81"/>
      <c r="G1162" s="92" t="s">
        <v>1856</v>
      </c>
      <c r="H1162" s="69"/>
      <c r="I1162" s="69">
        <v>0</v>
      </c>
      <c r="J1162" s="69">
        <f>(Table1[[#This Row],[Tiền hàng]]-Table1[[#This Row],[Tiền chiết khấu]])*8%</f>
        <v>0</v>
      </c>
      <c r="K1162" s="69">
        <v>119943</v>
      </c>
      <c r="L1162" s="8" t="s">
        <v>17</v>
      </c>
      <c r="M1162" s="41">
        <v>45915</v>
      </c>
      <c r="N1162" s="29" t="s">
        <v>4185</v>
      </c>
      <c r="O1162" s="69">
        <f>IF(Table1[[#This Row],[Phân loại]]="Tồn đầu kỳ",Table1[[#This Row],[Tổng giá trị]],0)</f>
        <v>0</v>
      </c>
      <c r="P1162" s="8">
        <f>IF(Table1[[#This Row],[Số còn phải thu ĐK]]&lt;&gt;0,0,IF(Table1[[#This Row],[Phân loại]]="Bán hàng",Table1[[#This Row],[Tổng giá trị]],-Table1[[#This Row],[Tổng giá trị]]))</f>
        <v>-119943</v>
      </c>
      <c r="Q1162" s="70">
        <f t="shared" si="154"/>
        <v>-119943</v>
      </c>
      <c r="R1162" s="8">
        <f>Table1[[#This Row],[Số còn phải thu ĐK]]+Table1[[#This Row],[Giá Trị HD sau CK]]-Table1[[#This Row],[Số tiền đã thu]]</f>
        <v>0</v>
      </c>
      <c r="S1162" s="7">
        <f>IF(Table1[[#This Row],[Ngày hóa đơn]]&lt;&gt;"",Table1[[#This Row],[Ngày hóa đơn]],Table1[[#This Row],[Ngày hạch toán]])</f>
        <v>45839</v>
      </c>
      <c r="T1162" s="8"/>
      <c r="U1162" s="7">
        <f>IF(Table1[[#This Row],[Ngày tính CN]]="","",S1162+T1162)</f>
        <v>45839</v>
      </c>
      <c r="V1162" s="71">
        <f ca="1">IF(Table1[[#This Row],[Hạn thanh toán]]="","",IF((U1162-NOW())&lt;0,0,(U1162-NOW())))</f>
        <v>0</v>
      </c>
      <c r="W1162" s="69"/>
      <c r="X1162" s="65" t="str">
        <f t="shared" ca="1" si="152"/>
        <v/>
      </c>
      <c r="Y1162" s="65" t="str">
        <f t="shared" si="157"/>
        <v>Đã thanh toán</v>
      </c>
      <c r="Z1162" s="250">
        <f>Table1[[#This Row],[Hạn thanh toán]]</f>
        <v>45839</v>
      </c>
      <c r="AA1162" s="250">
        <f>Table1[[#This Row],[Ngày Thanh toán]]</f>
        <v>45915</v>
      </c>
      <c r="AD1162" s="3" t="str">
        <f>IF(Table1[[#This Row],[Mã khách hàng]]="","",VLOOKUP($A1162,Ma_KH!$A:$Q,Ma_KH!O$1,0))</f>
        <v>TTMFARM</v>
      </c>
      <c r="AE1162" s="3" t="str">
        <f>IF(Table1[[#This Row],[Mã khách hàng]]="","",VLOOKUP($A1162,Ma_KH!$A:$Q,Ma_KH!P$1,0))</f>
        <v>CÔNG TY TNHH ĐẦU TƯ VÀ PHÁT TRIỂN TTM FARM</v>
      </c>
      <c r="AF1162" s="3" t="str">
        <f>VLOOKUP(A1162,Ma_KH!A:Q,Ma_KH!J$1,0)</f>
        <v>Trần Thị Huệ</v>
      </c>
    </row>
    <row r="1163" spans="1:32" ht="16.5">
      <c r="A1163" s="92" t="s">
        <v>116</v>
      </c>
      <c r="B1163" s="4" t="s">
        <v>1856</v>
      </c>
      <c r="C1163" s="94">
        <v>45841</v>
      </c>
      <c r="D1163" s="93" t="s">
        <v>1952</v>
      </c>
      <c r="E1163" s="75"/>
      <c r="F1163" s="81"/>
      <c r="G1163" s="92" t="s">
        <v>1856</v>
      </c>
      <c r="H1163" s="69"/>
      <c r="I1163" s="69">
        <v>0</v>
      </c>
      <c r="J1163" s="69">
        <f>(Table1[[#This Row],[Tiền hàng]]-Table1[[#This Row],[Tiền chiết khấu]])*8%</f>
        <v>0</v>
      </c>
      <c r="K1163" s="69">
        <v>239885</v>
      </c>
      <c r="L1163" s="8" t="s">
        <v>17</v>
      </c>
      <c r="M1163" s="41">
        <v>45915</v>
      </c>
      <c r="N1163" s="29" t="s">
        <v>4185</v>
      </c>
      <c r="O1163" s="69">
        <f>IF(Table1[[#This Row],[Phân loại]]="Tồn đầu kỳ",Table1[[#This Row],[Tổng giá trị]],0)</f>
        <v>0</v>
      </c>
      <c r="P1163" s="8">
        <f>IF(Table1[[#This Row],[Số còn phải thu ĐK]]&lt;&gt;0,0,IF(Table1[[#This Row],[Phân loại]]="Bán hàng",Table1[[#This Row],[Tổng giá trị]],-Table1[[#This Row],[Tổng giá trị]]))</f>
        <v>-239885</v>
      </c>
      <c r="Q1163" s="70">
        <f t="shared" si="154"/>
        <v>-239885</v>
      </c>
      <c r="R1163" s="8">
        <f>Table1[[#This Row],[Số còn phải thu ĐK]]+Table1[[#This Row],[Giá Trị HD sau CK]]-Table1[[#This Row],[Số tiền đã thu]]</f>
        <v>0</v>
      </c>
      <c r="S1163" s="7">
        <f>IF(Table1[[#This Row],[Ngày hóa đơn]]&lt;&gt;"",Table1[[#This Row],[Ngày hóa đơn]],Table1[[#This Row],[Ngày hạch toán]])</f>
        <v>45841</v>
      </c>
      <c r="T1163" s="8"/>
      <c r="U1163" s="7">
        <f>IF(Table1[[#This Row],[Ngày tính CN]]="","",S1163+T1163)</f>
        <v>45841</v>
      </c>
      <c r="V1163" s="71">
        <f ca="1">IF(Table1[[#This Row],[Hạn thanh toán]]="","",IF((U1163-NOW())&lt;0,0,(U1163-NOW())))</f>
        <v>0</v>
      </c>
      <c r="W1163" s="69"/>
      <c r="X1163" s="65" t="str">
        <f t="shared" ca="1" si="152"/>
        <v/>
      </c>
      <c r="Y1163" s="65" t="str">
        <f t="shared" si="157"/>
        <v>Đã thanh toán</v>
      </c>
      <c r="Z1163" s="250">
        <f>Table1[[#This Row],[Hạn thanh toán]]</f>
        <v>45841</v>
      </c>
      <c r="AA1163" s="250">
        <f>Table1[[#This Row],[Ngày Thanh toán]]</f>
        <v>45915</v>
      </c>
      <c r="AD1163" s="3" t="str">
        <f>IF(Table1[[#This Row],[Mã khách hàng]]="","",VLOOKUP($A1163,Ma_KH!$A:$Q,Ma_KH!O$1,0))</f>
        <v>TTMFARM</v>
      </c>
      <c r="AE1163" s="3" t="str">
        <f>IF(Table1[[#This Row],[Mã khách hàng]]="","",VLOOKUP($A1163,Ma_KH!$A:$Q,Ma_KH!P$1,0))</f>
        <v>CÔNG TY TNHH ĐẦU TƯ VÀ PHÁT TRIỂN TTM FARM</v>
      </c>
      <c r="AF1163" s="3" t="str">
        <f>VLOOKUP(A1163,Ma_KH!A:Q,Ma_KH!J$1,0)</f>
        <v>Trần Thị Huệ</v>
      </c>
    </row>
    <row r="1164" spans="1:32" ht="16.5">
      <c r="A1164" s="92" t="s">
        <v>116</v>
      </c>
      <c r="B1164" s="4" t="s">
        <v>1856</v>
      </c>
      <c r="C1164" s="94">
        <v>45842</v>
      </c>
      <c r="D1164" s="93" t="s">
        <v>1953</v>
      </c>
      <c r="E1164" s="75"/>
      <c r="F1164" s="81"/>
      <c r="G1164" s="92" t="s">
        <v>1856</v>
      </c>
      <c r="H1164" s="69">
        <v>1511504</v>
      </c>
      <c r="I1164" s="69">
        <v>151151</v>
      </c>
      <c r="J1164" s="69">
        <f>(Table1[[#This Row],[Tiền hàng]]-Table1[[#This Row],[Tiền chiết khấu]])*8%</f>
        <v>108828.24</v>
      </c>
      <c r="K1164" s="69">
        <v>1469181</v>
      </c>
      <c r="L1164" s="8" t="s">
        <v>24</v>
      </c>
      <c r="M1164" s="41">
        <v>45915</v>
      </c>
      <c r="N1164" s="29" t="s">
        <v>4185</v>
      </c>
      <c r="O1164" s="69">
        <f>IF(Table1[[#This Row],[Phân loại]]="Tồn đầu kỳ",Table1[[#This Row],[Tổng giá trị]],0)</f>
        <v>0</v>
      </c>
      <c r="P1164" s="8">
        <f>IF(Table1[[#This Row],[Số còn phải thu ĐK]]&lt;&gt;0,0,IF(Table1[[#This Row],[Phân loại]]="Bán hàng",Table1[[#This Row],[Tổng giá trị]],-Table1[[#This Row],[Tổng giá trị]]))</f>
        <v>1469181</v>
      </c>
      <c r="Q1164" s="70">
        <f t="shared" si="154"/>
        <v>1469181</v>
      </c>
      <c r="R1164" s="8">
        <f>Table1[[#This Row],[Số còn phải thu ĐK]]+Table1[[#This Row],[Giá Trị HD sau CK]]-Table1[[#This Row],[Số tiền đã thu]]</f>
        <v>0</v>
      </c>
      <c r="S1164" s="7">
        <f>IF(Table1[[#This Row],[Ngày hóa đơn]]&lt;&gt;"",Table1[[#This Row],[Ngày hóa đơn]],Table1[[#This Row],[Ngày hạch toán]])</f>
        <v>45842</v>
      </c>
      <c r="T1164" s="8"/>
      <c r="U1164" s="7">
        <f>IF(Table1[[#This Row],[Ngày tính CN]]="","",S1164+T1164)</f>
        <v>45842</v>
      </c>
      <c r="V1164" s="71">
        <f ca="1">IF(Table1[[#This Row],[Hạn thanh toán]]="","",IF((U1164-NOW())&lt;0,0,(U1164-NOW())))</f>
        <v>0</v>
      </c>
      <c r="W1164" s="69"/>
      <c r="X1164" s="65" t="str">
        <f t="shared" ca="1" si="152"/>
        <v/>
      </c>
      <c r="Y1164" s="65" t="str">
        <f t="shared" si="157"/>
        <v>Đã thanh toán</v>
      </c>
      <c r="Z1164" s="250">
        <f>Table1[[#This Row],[Hạn thanh toán]]</f>
        <v>45842</v>
      </c>
      <c r="AA1164" s="250">
        <f>Table1[[#This Row],[Ngày Thanh toán]]</f>
        <v>45915</v>
      </c>
      <c r="AD1164" s="3" t="str">
        <f>IF(Table1[[#This Row],[Mã khách hàng]]="","",VLOOKUP($A1164,Ma_KH!$A:$Q,Ma_KH!O$1,0))</f>
        <v>TTMFARM</v>
      </c>
      <c r="AE1164" s="3" t="str">
        <f>IF(Table1[[#This Row],[Mã khách hàng]]="","",VLOOKUP($A1164,Ma_KH!$A:$Q,Ma_KH!P$1,0))</f>
        <v>CÔNG TY TNHH ĐẦU TƯ VÀ PHÁT TRIỂN TTM FARM</v>
      </c>
      <c r="AF1164" s="3" t="str">
        <f>VLOOKUP(A1164,Ma_KH!A:Q,Ma_KH!J$1,0)</f>
        <v>Trần Thị Huệ</v>
      </c>
    </row>
    <row r="1165" spans="1:32" ht="16.5">
      <c r="A1165" s="92" t="s">
        <v>116</v>
      </c>
      <c r="B1165" s="4" t="s">
        <v>1856</v>
      </c>
      <c r="C1165" s="94">
        <v>45846</v>
      </c>
      <c r="D1165" s="93" t="s">
        <v>1954</v>
      </c>
      <c r="E1165" s="75"/>
      <c r="F1165" s="81"/>
      <c r="G1165" s="92" t="s">
        <v>1856</v>
      </c>
      <c r="H1165" s="69">
        <v>481674</v>
      </c>
      <c r="I1165" s="69">
        <v>0</v>
      </c>
      <c r="J1165" s="69">
        <f>(Table1[[#This Row],[Tiền hàng]]-Table1[[#This Row],[Tiền chiết khấu]])*8%</f>
        <v>38533.919999999998</v>
      </c>
      <c r="K1165" s="69">
        <v>520208</v>
      </c>
      <c r="L1165" s="8" t="s">
        <v>24</v>
      </c>
      <c r="M1165" s="41">
        <v>45915</v>
      </c>
      <c r="N1165" s="29" t="s">
        <v>4185</v>
      </c>
      <c r="O1165" s="69">
        <f>IF(Table1[[#This Row],[Phân loại]]="Tồn đầu kỳ",Table1[[#This Row],[Tổng giá trị]],0)</f>
        <v>0</v>
      </c>
      <c r="P1165" s="8">
        <f>IF(Table1[[#This Row],[Số còn phải thu ĐK]]&lt;&gt;0,0,IF(Table1[[#This Row],[Phân loại]]="Bán hàng",Table1[[#This Row],[Tổng giá trị]],-Table1[[#This Row],[Tổng giá trị]]))</f>
        <v>520208</v>
      </c>
      <c r="Q1165" s="70">
        <f t="shared" si="154"/>
        <v>520208</v>
      </c>
      <c r="R1165" s="8">
        <f>Table1[[#This Row],[Số còn phải thu ĐK]]+Table1[[#This Row],[Giá Trị HD sau CK]]-Table1[[#This Row],[Số tiền đã thu]]</f>
        <v>0</v>
      </c>
      <c r="S1165" s="7">
        <f>IF(Table1[[#This Row],[Ngày hóa đơn]]&lt;&gt;"",Table1[[#This Row],[Ngày hóa đơn]],Table1[[#This Row],[Ngày hạch toán]])</f>
        <v>45846</v>
      </c>
      <c r="T1165" s="8"/>
      <c r="U1165" s="7">
        <f>IF(Table1[[#This Row],[Ngày tính CN]]="","",S1165+T1165)</f>
        <v>45846</v>
      </c>
      <c r="V1165" s="71">
        <f ca="1">IF(Table1[[#This Row],[Hạn thanh toán]]="","",IF((U1165-NOW())&lt;0,0,(U1165-NOW())))</f>
        <v>0</v>
      </c>
      <c r="W1165" s="69"/>
      <c r="X1165" s="65" t="str">
        <f t="shared" ca="1" si="152"/>
        <v/>
      </c>
      <c r="Y1165" s="65" t="str">
        <f t="shared" si="157"/>
        <v>Đã thanh toán</v>
      </c>
      <c r="Z1165" s="250">
        <f>Table1[[#This Row],[Hạn thanh toán]]</f>
        <v>45846</v>
      </c>
      <c r="AA1165" s="250">
        <f>Table1[[#This Row],[Ngày Thanh toán]]</f>
        <v>45915</v>
      </c>
      <c r="AD1165" s="3" t="str">
        <f>IF(Table1[[#This Row],[Mã khách hàng]]="","",VLOOKUP($A1165,Ma_KH!$A:$Q,Ma_KH!O$1,0))</f>
        <v>TTMFARM</v>
      </c>
      <c r="AE1165" s="3" t="str">
        <f>IF(Table1[[#This Row],[Mã khách hàng]]="","",VLOOKUP($A1165,Ma_KH!$A:$Q,Ma_KH!P$1,0))</f>
        <v>CÔNG TY TNHH ĐẦU TƯ VÀ PHÁT TRIỂN TTM FARM</v>
      </c>
      <c r="AF1165" s="3" t="str">
        <f>VLOOKUP(A1165,Ma_KH!A:Q,Ma_KH!J$1,0)</f>
        <v>Trần Thị Huệ</v>
      </c>
    </row>
    <row r="1166" spans="1:32" ht="16.5">
      <c r="A1166" s="92" t="s">
        <v>116</v>
      </c>
      <c r="B1166" s="4" t="s">
        <v>1856</v>
      </c>
      <c r="C1166" s="94">
        <v>45846</v>
      </c>
      <c r="D1166" s="93" t="s">
        <v>1955</v>
      </c>
      <c r="E1166" s="75"/>
      <c r="F1166" s="81"/>
      <c r="G1166" s="92" t="s">
        <v>1856</v>
      </c>
      <c r="H1166" s="69">
        <v>636127</v>
      </c>
      <c r="I1166" s="69">
        <v>0</v>
      </c>
      <c r="J1166" s="69">
        <f>(Table1[[#This Row],[Tiền hàng]]-Table1[[#This Row],[Tiền chiết khấu]])*8%</f>
        <v>50890.16</v>
      </c>
      <c r="K1166" s="69">
        <v>687017</v>
      </c>
      <c r="L1166" s="8" t="s">
        <v>24</v>
      </c>
      <c r="M1166" s="41">
        <v>45915</v>
      </c>
      <c r="N1166" s="29" t="s">
        <v>4185</v>
      </c>
      <c r="O1166" s="69">
        <f>IF(Table1[[#This Row],[Phân loại]]="Tồn đầu kỳ",Table1[[#This Row],[Tổng giá trị]],0)</f>
        <v>0</v>
      </c>
      <c r="P1166" s="8">
        <f>IF(Table1[[#This Row],[Số còn phải thu ĐK]]&lt;&gt;0,0,IF(Table1[[#This Row],[Phân loại]]="Bán hàng",Table1[[#This Row],[Tổng giá trị]],-Table1[[#This Row],[Tổng giá trị]]))</f>
        <v>687017</v>
      </c>
      <c r="Q1166" s="70">
        <f t="shared" si="154"/>
        <v>687017</v>
      </c>
      <c r="R1166" s="8">
        <f>Table1[[#This Row],[Số còn phải thu ĐK]]+Table1[[#This Row],[Giá Trị HD sau CK]]-Table1[[#This Row],[Số tiền đã thu]]</f>
        <v>0</v>
      </c>
      <c r="S1166" s="7">
        <f>IF(Table1[[#This Row],[Ngày hóa đơn]]&lt;&gt;"",Table1[[#This Row],[Ngày hóa đơn]],Table1[[#This Row],[Ngày hạch toán]])</f>
        <v>45846</v>
      </c>
      <c r="T1166" s="8"/>
      <c r="U1166" s="7">
        <f>IF(Table1[[#This Row],[Ngày tính CN]]="","",S1166+T1166)</f>
        <v>45846</v>
      </c>
      <c r="V1166" s="71">
        <f ca="1">IF(Table1[[#This Row],[Hạn thanh toán]]="","",IF((U1166-NOW())&lt;0,0,(U1166-NOW())))</f>
        <v>0</v>
      </c>
      <c r="W1166" s="69"/>
      <c r="X1166" s="65" t="str">
        <f t="shared" ca="1" si="152"/>
        <v/>
      </c>
      <c r="Y1166" s="65" t="str">
        <f t="shared" si="157"/>
        <v>Đã thanh toán</v>
      </c>
      <c r="Z1166" s="250">
        <f>Table1[[#This Row],[Hạn thanh toán]]</f>
        <v>45846</v>
      </c>
      <c r="AA1166" s="250">
        <f>Table1[[#This Row],[Ngày Thanh toán]]</f>
        <v>45915</v>
      </c>
      <c r="AD1166" s="3" t="str">
        <f>IF(Table1[[#This Row],[Mã khách hàng]]="","",VLOOKUP($A1166,Ma_KH!$A:$Q,Ma_KH!O$1,0))</f>
        <v>TTMFARM</v>
      </c>
      <c r="AE1166" s="3" t="str">
        <f>IF(Table1[[#This Row],[Mã khách hàng]]="","",VLOOKUP($A1166,Ma_KH!$A:$Q,Ma_KH!P$1,0))</f>
        <v>CÔNG TY TNHH ĐẦU TƯ VÀ PHÁT TRIỂN TTM FARM</v>
      </c>
      <c r="AF1166" s="3" t="str">
        <f>VLOOKUP(A1166,Ma_KH!A:Q,Ma_KH!J$1,0)</f>
        <v>Trần Thị Huệ</v>
      </c>
    </row>
    <row r="1167" spans="1:32" ht="16.5">
      <c r="A1167" s="92" t="s">
        <v>116</v>
      </c>
      <c r="B1167" s="4" t="s">
        <v>1856</v>
      </c>
      <c r="C1167" s="94">
        <v>45846</v>
      </c>
      <c r="D1167" s="93" t="s">
        <v>1956</v>
      </c>
      <c r="E1167" s="75"/>
      <c r="F1167" s="81"/>
      <c r="G1167" s="92" t="s">
        <v>1856</v>
      </c>
      <c r="H1167" s="69">
        <v>776217</v>
      </c>
      <c r="I1167" s="69">
        <v>0</v>
      </c>
      <c r="J1167" s="69">
        <f>(Table1[[#This Row],[Tiền hàng]]-Table1[[#This Row],[Tiền chiết khấu]])*8%</f>
        <v>62097.36</v>
      </c>
      <c r="K1167" s="69">
        <v>838314</v>
      </c>
      <c r="L1167" s="8" t="s">
        <v>24</v>
      </c>
      <c r="M1167" s="41">
        <v>45915</v>
      </c>
      <c r="N1167" s="29" t="s">
        <v>4185</v>
      </c>
      <c r="O1167" s="69">
        <f>IF(Table1[[#This Row],[Phân loại]]="Tồn đầu kỳ",Table1[[#This Row],[Tổng giá trị]],0)</f>
        <v>0</v>
      </c>
      <c r="P1167" s="8">
        <f>IF(Table1[[#This Row],[Số còn phải thu ĐK]]&lt;&gt;0,0,IF(Table1[[#This Row],[Phân loại]]="Bán hàng",Table1[[#This Row],[Tổng giá trị]],-Table1[[#This Row],[Tổng giá trị]]))</f>
        <v>838314</v>
      </c>
      <c r="Q1167" s="70">
        <f t="shared" si="154"/>
        <v>838314</v>
      </c>
      <c r="R1167" s="8">
        <f>Table1[[#This Row],[Số còn phải thu ĐK]]+Table1[[#This Row],[Giá Trị HD sau CK]]-Table1[[#This Row],[Số tiền đã thu]]</f>
        <v>0</v>
      </c>
      <c r="S1167" s="7">
        <f>IF(Table1[[#This Row],[Ngày hóa đơn]]&lt;&gt;"",Table1[[#This Row],[Ngày hóa đơn]],Table1[[#This Row],[Ngày hạch toán]])</f>
        <v>45846</v>
      </c>
      <c r="T1167" s="8"/>
      <c r="U1167" s="7">
        <f>IF(Table1[[#This Row],[Ngày tính CN]]="","",S1167+T1167)</f>
        <v>45846</v>
      </c>
      <c r="V1167" s="71">
        <f ca="1">IF(Table1[[#This Row],[Hạn thanh toán]]="","",IF((U1167-NOW())&lt;0,0,(U1167-NOW())))</f>
        <v>0</v>
      </c>
      <c r="W1167" s="69"/>
      <c r="X1167" s="65" t="str">
        <f t="shared" ca="1" si="152"/>
        <v/>
      </c>
      <c r="Y1167" s="65" t="str">
        <f t="shared" si="157"/>
        <v>Đã thanh toán</v>
      </c>
      <c r="Z1167" s="250">
        <f>Table1[[#This Row],[Hạn thanh toán]]</f>
        <v>45846</v>
      </c>
      <c r="AA1167" s="250">
        <f>Table1[[#This Row],[Ngày Thanh toán]]</f>
        <v>45915</v>
      </c>
      <c r="AD1167" s="3" t="str">
        <f>IF(Table1[[#This Row],[Mã khách hàng]]="","",VLOOKUP($A1167,Ma_KH!$A:$Q,Ma_KH!O$1,0))</f>
        <v>TTMFARM</v>
      </c>
      <c r="AE1167" s="3" t="str">
        <f>IF(Table1[[#This Row],[Mã khách hàng]]="","",VLOOKUP($A1167,Ma_KH!$A:$Q,Ma_KH!P$1,0))</f>
        <v>CÔNG TY TNHH ĐẦU TƯ VÀ PHÁT TRIỂN TTM FARM</v>
      </c>
      <c r="AF1167" s="3" t="str">
        <f>VLOOKUP(A1167,Ma_KH!A:Q,Ma_KH!J$1,0)</f>
        <v>Trần Thị Huệ</v>
      </c>
    </row>
    <row r="1168" spans="1:32" ht="16.5">
      <c r="A1168" s="92" t="s">
        <v>116</v>
      </c>
      <c r="B1168" s="4" t="s">
        <v>1856</v>
      </c>
      <c r="C1168" s="94">
        <v>45854</v>
      </c>
      <c r="D1168" s="93" t="s">
        <v>1957</v>
      </c>
      <c r="E1168" s="75"/>
      <c r="F1168" s="81"/>
      <c r="G1168" s="92" t="s">
        <v>1856</v>
      </c>
      <c r="H1168" s="69">
        <v>637988</v>
      </c>
      <c r="I1168" s="69">
        <v>0</v>
      </c>
      <c r="J1168" s="69">
        <f>(Table1[[#This Row],[Tiền hàng]]-Table1[[#This Row],[Tiền chiết khấu]])*8%</f>
        <v>51039.040000000001</v>
      </c>
      <c r="K1168" s="69">
        <v>689027</v>
      </c>
      <c r="L1168" s="8" t="s">
        <v>24</v>
      </c>
      <c r="M1168" s="41">
        <v>45915</v>
      </c>
      <c r="N1168" s="29" t="s">
        <v>4185</v>
      </c>
      <c r="O1168" s="69">
        <f>IF(Table1[[#This Row],[Phân loại]]="Tồn đầu kỳ",Table1[[#This Row],[Tổng giá trị]],0)</f>
        <v>0</v>
      </c>
      <c r="P1168" s="8">
        <f>IF(Table1[[#This Row],[Số còn phải thu ĐK]]&lt;&gt;0,0,IF(Table1[[#This Row],[Phân loại]]="Bán hàng",Table1[[#This Row],[Tổng giá trị]],-Table1[[#This Row],[Tổng giá trị]]))</f>
        <v>689027</v>
      </c>
      <c r="Q1168" s="70">
        <f t="shared" si="154"/>
        <v>689027</v>
      </c>
      <c r="R1168" s="8">
        <f>Table1[[#This Row],[Số còn phải thu ĐK]]+Table1[[#This Row],[Giá Trị HD sau CK]]-Table1[[#This Row],[Số tiền đã thu]]</f>
        <v>0</v>
      </c>
      <c r="S1168" s="7">
        <f>IF(Table1[[#This Row],[Ngày hóa đơn]]&lt;&gt;"",Table1[[#This Row],[Ngày hóa đơn]],Table1[[#This Row],[Ngày hạch toán]])</f>
        <v>45854</v>
      </c>
      <c r="T1168" s="8"/>
      <c r="U1168" s="7">
        <f>IF(Table1[[#This Row],[Ngày tính CN]]="","",S1168+T1168)</f>
        <v>45854</v>
      </c>
      <c r="V1168" s="71">
        <f ca="1">IF(Table1[[#This Row],[Hạn thanh toán]]="","",IF((U1168-NOW())&lt;0,0,(U1168-NOW())))</f>
        <v>0</v>
      </c>
      <c r="W1168" s="69"/>
      <c r="X1168" s="65" t="str">
        <f t="shared" ca="1" si="152"/>
        <v/>
      </c>
      <c r="Y1168" s="65" t="str">
        <f t="shared" si="157"/>
        <v>Đã thanh toán</v>
      </c>
      <c r="Z1168" s="250">
        <f>Table1[[#This Row],[Hạn thanh toán]]</f>
        <v>45854</v>
      </c>
      <c r="AA1168" s="250">
        <f>Table1[[#This Row],[Ngày Thanh toán]]</f>
        <v>45915</v>
      </c>
      <c r="AD1168" s="3" t="str">
        <f>IF(Table1[[#This Row],[Mã khách hàng]]="","",VLOOKUP($A1168,Ma_KH!$A:$Q,Ma_KH!O$1,0))</f>
        <v>TTMFARM</v>
      </c>
      <c r="AE1168" s="3" t="str">
        <f>IF(Table1[[#This Row],[Mã khách hàng]]="","",VLOOKUP($A1168,Ma_KH!$A:$Q,Ma_KH!P$1,0))</f>
        <v>CÔNG TY TNHH ĐẦU TƯ VÀ PHÁT TRIỂN TTM FARM</v>
      </c>
      <c r="AF1168" s="3" t="str">
        <f>VLOOKUP(A1168,Ma_KH!A:Q,Ma_KH!J$1,0)</f>
        <v>Trần Thị Huệ</v>
      </c>
    </row>
    <row r="1169" spans="1:32" ht="16.5">
      <c r="A1169" s="92" t="s">
        <v>116</v>
      </c>
      <c r="B1169" s="4" t="s">
        <v>1856</v>
      </c>
      <c r="C1169" s="94">
        <v>45854</v>
      </c>
      <c r="D1169" s="93" t="s">
        <v>1958</v>
      </c>
      <c r="E1169" s="75"/>
      <c r="F1169" s="81"/>
      <c r="G1169" s="92" t="s">
        <v>1856</v>
      </c>
      <c r="H1169" s="69">
        <v>370839</v>
      </c>
      <c r="I1169" s="69">
        <v>0</v>
      </c>
      <c r="J1169" s="69">
        <f>(Table1[[#This Row],[Tiền hàng]]-Table1[[#This Row],[Tiền chiết khấu]])*8%</f>
        <v>29667.119999999999</v>
      </c>
      <c r="K1169" s="69">
        <v>400506</v>
      </c>
      <c r="L1169" s="8" t="s">
        <v>24</v>
      </c>
      <c r="M1169" s="41">
        <v>45915</v>
      </c>
      <c r="N1169" s="29" t="s">
        <v>4185</v>
      </c>
      <c r="O1169" s="69">
        <f>IF(Table1[[#This Row],[Phân loại]]="Tồn đầu kỳ",Table1[[#This Row],[Tổng giá trị]],0)</f>
        <v>0</v>
      </c>
      <c r="P1169" s="8">
        <f>IF(Table1[[#This Row],[Số còn phải thu ĐK]]&lt;&gt;0,0,IF(Table1[[#This Row],[Phân loại]]="Bán hàng",Table1[[#This Row],[Tổng giá trị]],-Table1[[#This Row],[Tổng giá trị]]))</f>
        <v>400506</v>
      </c>
      <c r="Q1169" s="70">
        <f t="shared" si="154"/>
        <v>400506</v>
      </c>
      <c r="R1169" s="8">
        <f>Table1[[#This Row],[Số còn phải thu ĐK]]+Table1[[#This Row],[Giá Trị HD sau CK]]-Table1[[#This Row],[Số tiền đã thu]]</f>
        <v>0</v>
      </c>
      <c r="S1169" s="7">
        <f>IF(Table1[[#This Row],[Ngày hóa đơn]]&lt;&gt;"",Table1[[#This Row],[Ngày hóa đơn]],Table1[[#This Row],[Ngày hạch toán]])</f>
        <v>45854</v>
      </c>
      <c r="T1169" s="8"/>
      <c r="U1169" s="7">
        <f>IF(Table1[[#This Row],[Ngày tính CN]]="","",S1169+T1169)</f>
        <v>45854</v>
      </c>
      <c r="V1169" s="71">
        <f ca="1">IF(Table1[[#This Row],[Hạn thanh toán]]="","",IF((U1169-NOW())&lt;0,0,(U1169-NOW())))</f>
        <v>0</v>
      </c>
      <c r="W1169" s="69"/>
      <c r="X1169" s="65" t="str">
        <f t="shared" ca="1" si="152"/>
        <v/>
      </c>
      <c r="Y1169" s="65" t="str">
        <f t="shared" si="157"/>
        <v>Đã thanh toán</v>
      </c>
      <c r="Z1169" s="250">
        <f>Table1[[#This Row],[Hạn thanh toán]]</f>
        <v>45854</v>
      </c>
      <c r="AA1169" s="250">
        <f>Table1[[#This Row],[Ngày Thanh toán]]</f>
        <v>45915</v>
      </c>
      <c r="AD1169" s="3" t="str">
        <f>IF(Table1[[#This Row],[Mã khách hàng]]="","",VLOOKUP($A1169,Ma_KH!$A:$Q,Ma_KH!O$1,0))</f>
        <v>TTMFARM</v>
      </c>
      <c r="AE1169" s="3" t="str">
        <f>IF(Table1[[#This Row],[Mã khách hàng]]="","",VLOOKUP($A1169,Ma_KH!$A:$Q,Ma_KH!P$1,0))</f>
        <v>CÔNG TY TNHH ĐẦU TƯ VÀ PHÁT TRIỂN TTM FARM</v>
      </c>
      <c r="AF1169" s="3" t="str">
        <f>VLOOKUP(A1169,Ma_KH!A:Q,Ma_KH!J$1,0)</f>
        <v>Trần Thị Huệ</v>
      </c>
    </row>
    <row r="1170" spans="1:32" ht="16.5">
      <c r="A1170" s="92" t="s">
        <v>116</v>
      </c>
      <c r="B1170" s="4" t="s">
        <v>1856</v>
      </c>
      <c r="C1170" s="94">
        <v>45854</v>
      </c>
      <c r="D1170" s="93" t="s">
        <v>1959</v>
      </c>
      <c r="E1170" s="75"/>
      <c r="F1170" s="81"/>
      <c r="G1170" s="92" t="s">
        <v>1856</v>
      </c>
      <c r="H1170" s="69">
        <v>759740</v>
      </c>
      <c r="I1170" s="69">
        <v>0</v>
      </c>
      <c r="J1170" s="69">
        <f>(Table1[[#This Row],[Tiền hàng]]-Table1[[#This Row],[Tiền chiết khấu]])*8%</f>
        <v>60779.200000000004</v>
      </c>
      <c r="K1170" s="69">
        <v>820519</v>
      </c>
      <c r="L1170" s="8" t="s">
        <v>24</v>
      </c>
      <c r="M1170" s="41">
        <v>45915</v>
      </c>
      <c r="N1170" s="29" t="s">
        <v>4185</v>
      </c>
      <c r="O1170" s="69">
        <f>IF(Table1[[#This Row],[Phân loại]]="Tồn đầu kỳ",Table1[[#This Row],[Tổng giá trị]],0)</f>
        <v>0</v>
      </c>
      <c r="P1170" s="8">
        <f>IF(Table1[[#This Row],[Số còn phải thu ĐK]]&lt;&gt;0,0,IF(Table1[[#This Row],[Phân loại]]="Bán hàng",Table1[[#This Row],[Tổng giá trị]],-Table1[[#This Row],[Tổng giá trị]]))</f>
        <v>820519</v>
      </c>
      <c r="Q1170" s="70">
        <f t="shared" si="154"/>
        <v>820519</v>
      </c>
      <c r="R1170" s="8">
        <f>Table1[[#This Row],[Số còn phải thu ĐK]]+Table1[[#This Row],[Giá Trị HD sau CK]]-Table1[[#This Row],[Số tiền đã thu]]</f>
        <v>0</v>
      </c>
      <c r="S1170" s="7">
        <f>IF(Table1[[#This Row],[Ngày hóa đơn]]&lt;&gt;"",Table1[[#This Row],[Ngày hóa đơn]],Table1[[#This Row],[Ngày hạch toán]])</f>
        <v>45854</v>
      </c>
      <c r="T1170" s="8"/>
      <c r="U1170" s="7">
        <f>IF(Table1[[#This Row],[Ngày tính CN]]="","",S1170+T1170)</f>
        <v>45854</v>
      </c>
      <c r="V1170" s="71">
        <f ca="1">IF(Table1[[#This Row],[Hạn thanh toán]]="","",IF((U1170-NOW())&lt;0,0,(U1170-NOW())))</f>
        <v>0</v>
      </c>
      <c r="W1170" s="69"/>
      <c r="X1170" s="65" t="str">
        <f t="shared" ca="1" si="152"/>
        <v/>
      </c>
      <c r="Y1170" s="65" t="str">
        <f t="shared" si="157"/>
        <v>Đã thanh toán</v>
      </c>
      <c r="Z1170" s="250">
        <f>Table1[[#This Row],[Hạn thanh toán]]</f>
        <v>45854</v>
      </c>
      <c r="AA1170" s="250">
        <f>Table1[[#This Row],[Ngày Thanh toán]]</f>
        <v>45915</v>
      </c>
      <c r="AD1170" s="3" t="str">
        <f>IF(Table1[[#This Row],[Mã khách hàng]]="","",VLOOKUP($A1170,Ma_KH!$A:$Q,Ma_KH!O$1,0))</f>
        <v>TTMFARM</v>
      </c>
      <c r="AE1170" s="3" t="str">
        <f>IF(Table1[[#This Row],[Mã khách hàng]]="","",VLOOKUP($A1170,Ma_KH!$A:$Q,Ma_KH!P$1,0))</f>
        <v>CÔNG TY TNHH ĐẦU TƯ VÀ PHÁT TRIỂN TTM FARM</v>
      </c>
      <c r="AF1170" s="3" t="str">
        <f>VLOOKUP(A1170,Ma_KH!A:Q,Ma_KH!J$1,0)</f>
        <v>Trần Thị Huệ</v>
      </c>
    </row>
    <row r="1171" spans="1:32" ht="16.5">
      <c r="A1171" s="92" t="s">
        <v>118</v>
      </c>
      <c r="B1171" s="4" t="s">
        <v>1856</v>
      </c>
      <c r="C1171" s="94">
        <v>45854</v>
      </c>
      <c r="D1171" s="93" t="s">
        <v>1960</v>
      </c>
      <c r="E1171" s="75"/>
      <c r="F1171" s="81"/>
      <c r="G1171" s="92" t="s">
        <v>1865</v>
      </c>
      <c r="H1171" s="69"/>
      <c r="I1171" s="69">
        <v>0</v>
      </c>
      <c r="J1171" s="69">
        <f>(Table1[[#This Row],[Tiền hàng]]-Table1[[#This Row],[Tiền chiết khấu]])*8%</f>
        <v>0</v>
      </c>
      <c r="K1171" s="69">
        <v>561144</v>
      </c>
      <c r="L1171" s="8" t="s">
        <v>17</v>
      </c>
      <c r="M1171" s="41">
        <v>45915</v>
      </c>
      <c r="N1171" s="29" t="s">
        <v>4185</v>
      </c>
      <c r="O1171" s="69">
        <f>IF(Table1[[#This Row],[Phân loại]]="Tồn đầu kỳ",Table1[[#This Row],[Tổng giá trị]],0)</f>
        <v>0</v>
      </c>
      <c r="P1171" s="8">
        <f>IF(Table1[[#This Row],[Số còn phải thu ĐK]]&lt;&gt;0,0,IF(Table1[[#This Row],[Phân loại]]="Bán hàng",Table1[[#This Row],[Tổng giá trị]],-Table1[[#This Row],[Tổng giá trị]]))</f>
        <v>-561144</v>
      </c>
      <c r="Q1171" s="70">
        <f t="shared" si="154"/>
        <v>-561144</v>
      </c>
      <c r="R1171" s="8">
        <f>Table1[[#This Row],[Số còn phải thu ĐK]]+Table1[[#This Row],[Giá Trị HD sau CK]]-Table1[[#This Row],[Số tiền đã thu]]</f>
        <v>0</v>
      </c>
      <c r="S1171" s="7">
        <f>IF(Table1[[#This Row],[Ngày hóa đơn]]&lt;&gt;"",Table1[[#This Row],[Ngày hóa đơn]],Table1[[#This Row],[Ngày hạch toán]])</f>
        <v>45854</v>
      </c>
      <c r="T1171" s="8"/>
      <c r="U1171" s="7">
        <f>IF(Table1[[#This Row],[Ngày tính CN]]="","",S1171+T1171)</f>
        <v>45854</v>
      </c>
      <c r="V1171" s="71">
        <f ca="1">IF(Table1[[#This Row],[Hạn thanh toán]]="","",IF((U1171-NOW())&lt;0,0,(U1171-NOW())))</f>
        <v>0</v>
      </c>
      <c r="W1171" s="69"/>
      <c r="X1171" s="65" t="str">
        <f t="shared" ref="X1171:X1254" ca="1" si="158">IF(OR($U1171="",$R1171=0),"",IF((U$4-NOW())&lt;0,-($U1171-NOW()),0))</f>
        <v/>
      </c>
      <c r="Y1171" s="65" t="str">
        <f t="shared" si="157"/>
        <v>Đã thanh toán</v>
      </c>
      <c r="Z1171" s="250">
        <f>Table1[[#This Row],[Hạn thanh toán]]</f>
        <v>45854</v>
      </c>
      <c r="AA1171" s="250">
        <f>Table1[[#This Row],[Ngày Thanh toán]]</f>
        <v>45915</v>
      </c>
      <c r="AD1171" s="3" t="str">
        <f>IF(Table1[[#This Row],[Mã khách hàng]]="","",VLOOKUP($A1171,Ma_KH!$A:$Q,Ma_KH!O$1,0))</f>
        <v>TTMFARM</v>
      </c>
      <c r="AE1171" s="3" t="str">
        <f>IF(Table1[[#This Row],[Mã khách hàng]]="","",VLOOKUP($A1171,Ma_KH!$A:$Q,Ma_KH!P$1,0))</f>
        <v>CÔNG TY TNHH ĐẦU TƯ VÀ PHÁT TRIỂN TTM FARM</v>
      </c>
      <c r="AF1171" s="3" t="str">
        <f>VLOOKUP(A1171,Ma_KH!A:Q,Ma_KH!J$1,0)</f>
        <v>Vũ Anh Tuấn</v>
      </c>
    </row>
    <row r="1172" spans="1:32" ht="16.5">
      <c r="A1172" s="92" t="s">
        <v>116</v>
      </c>
      <c r="B1172" s="4" t="s">
        <v>1856</v>
      </c>
      <c r="C1172" s="94">
        <v>45854</v>
      </c>
      <c r="D1172" s="93" t="s">
        <v>1961</v>
      </c>
      <c r="E1172" s="75"/>
      <c r="F1172" s="81"/>
      <c r="G1172" s="92" t="s">
        <v>1856</v>
      </c>
      <c r="H1172" s="69"/>
      <c r="I1172" s="69">
        <v>0</v>
      </c>
      <c r="J1172" s="69">
        <f>(Table1[[#This Row],[Tiền hàng]]-Table1[[#This Row],[Tiền chiết khấu]])*8%</f>
        <v>0</v>
      </c>
      <c r="K1172" s="69">
        <v>377126</v>
      </c>
      <c r="L1172" s="8" t="s">
        <v>17</v>
      </c>
      <c r="M1172" s="41">
        <v>45915</v>
      </c>
      <c r="N1172" s="29" t="s">
        <v>4185</v>
      </c>
      <c r="O1172" s="69">
        <f>IF(Table1[[#This Row],[Phân loại]]="Tồn đầu kỳ",Table1[[#This Row],[Tổng giá trị]],0)</f>
        <v>0</v>
      </c>
      <c r="P1172" s="8">
        <f>IF(Table1[[#This Row],[Số còn phải thu ĐK]]&lt;&gt;0,0,IF(Table1[[#This Row],[Phân loại]]="Bán hàng",Table1[[#This Row],[Tổng giá trị]],-Table1[[#This Row],[Tổng giá trị]]))</f>
        <v>-377126</v>
      </c>
      <c r="Q1172" s="70">
        <f t="shared" si="154"/>
        <v>-377126</v>
      </c>
      <c r="R1172" s="8">
        <f>Table1[[#This Row],[Số còn phải thu ĐK]]+Table1[[#This Row],[Giá Trị HD sau CK]]-Table1[[#This Row],[Số tiền đã thu]]</f>
        <v>0</v>
      </c>
      <c r="S1172" s="7">
        <f>IF(Table1[[#This Row],[Ngày hóa đơn]]&lt;&gt;"",Table1[[#This Row],[Ngày hóa đơn]],Table1[[#This Row],[Ngày hạch toán]])</f>
        <v>45854</v>
      </c>
      <c r="T1172" s="8"/>
      <c r="U1172" s="7">
        <f>IF(Table1[[#This Row],[Ngày tính CN]]="","",S1172+T1172)</f>
        <v>45854</v>
      </c>
      <c r="V1172" s="71">
        <f ca="1">IF(Table1[[#This Row],[Hạn thanh toán]]="","",IF((U1172-NOW())&lt;0,0,(U1172-NOW())))</f>
        <v>0</v>
      </c>
      <c r="W1172" s="69"/>
      <c r="X1172" s="65" t="str">
        <f t="shared" ca="1" si="158"/>
        <v/>
      </c>
      <c r="Y1172" s="65" t="str">
        <f t="shared" si="157"/>
        <v>Đã thanh toán</v>
      </c>
      <c r="Z1172" s="250">
        <f>Table1[[#This Row],[Hạn thanh toán]]</f>
        <v>45854</v>
      </c>
      <c r="AA1172" s="250">
        <f>Table1[[#This Row],[Ngày Thanh toán]]</f>
        <v>45915</v>
      </c>
      <c r="AD1172" s="3" t="str">
        <f>IF(Table1[[#This Row],[Mã khách hàng]]="","",VLOOKUP($A1172,Ma_KH!$A:$Q,Ma_KH!O$1,0))</f>
        <v>TTMFARM</v>
      </c>
      <c r="AE1172" s="3" t="str">
        <f>IF(Table1[[#This Row],[Mã khách hàng]]="","",VLOOKUP($A1172,Ma_KH!$A:$Q,Ma_KH!P$1,0))</f>
        <v>CÔNG TY TNHH ĐẦU TƯ VÀ PHÁT TRIỂN TTM FARM</v>
      </c>
      <c r="AF1172" s="3" t="str">
        <f>VLOOKUP(A1172,Ma_KH!A:Q,Ma_KH!J$1,0)</f>
        <v>Trần Thị Huệ</v>
      </c>
    </row>
    <row r="1173" spans="1:32" ht="16.5">
      <c r="A1173" s="92" t="s">
        <v>116</v>
      </c>
      <c r="B1173" s="4" t="s">
        <v>1856</v>
      </c>
      <c r="C1173" s="94">
        <v>45856</v>
      </c>
      <c r="D1173" s="93" t="s">
        <v>1962</v>
      </c>
      <c r="E1173" s="75"/>
      <c r="F1173" s="81"/>
      <c r="G1173" s="92" t="s">
        <v>1856</v>
      </c>
      <c r="H1173" s="69">
        <v>1122988</v>
      </c>
      <c r="I1173" s="69">
        <v>0</v>
      </c>
      <c r="J1173" s="69">
        <f>(Table1[[#This Row],[Tiền hàng]]-Table1[[#This Row],[Tiền chiết khấu]])*8%</f>
        <v>89839.040000000008</v>
      </c>
      <c r="K1173" s="69">
        <v>1212827</v>
      </c>
      <c r="L1173" s="8" t="s">
        <v>24</v>
      </c>
      <c r="M1173" s="41">
        <v>45915</v>
      </c>
      <c r="N1173" s="29" t="s">
        <v>4185</v>
      </c>
      <c r="O1173" s="69">
        <f>IF(Table1[[#This Row],[Phân loại]]="Tồn đầu kỳ",Table1[[#This Row],[Tổng giá trị]],0)</f>
        <v>0</v>
      </c>
      <c r="P1173" s="8">
        <f>IF(Table1[[#This Row],[Số còn phải thu ĐK]]&lt;&gt;0,0,IF(Table1[[#This Row],[Phân loại]]="Bán hàng",Table1[[#This Row],[Tổng giá trị]],-Table1[[#This Row],[Tổng giá trị]]))</f>
        <v>1212827</v>
      </c>
      <c r="Q1173" s="70">
        <f t="shared" si="154"/>
        <v>1212827</v>
      </c>
      <c r="R1173" s="8">
        <f>Table1[[#This Row],[Số còn phải thu ĐK]]+Table1[[#This Row],[Giá Trị HD sau CK]]-Table1[[#This Row],[Số tiền đã thu]]</f>
        <v>0</v>
      </c>
      <c r="S1173" s="7">
        <f>IF(Table1[[#This Row],[Ngày hóa đơn]]&lt;&gt;"",Table1[[#This Row],[Ngày hóa đơn]],Table1[[#This Row],[Ngày hạch toán]])</f>
        <v>45856</v>
      </c>
      <c r="T1173" s="8"/>
      <c r="U1173" s="7">
        <f>IF(Table1[[#This Row],[Ngày tính CN]]="","",S1173+T1173)</f>
        <v>45856</v>
      </c>
      <c r="V1173" s="71">
        <f ca="1">IF(Table1[[#This Row],[Hạn thanh toán]]="","",IF((U1173-NOW())&lt;0,0,(U1173-NOW())))</f>
        <v>0</v>
      </c>
      <c r="W1173" s="69"/>
      <c r="X1173" s="65" t="str">
        <f t="shared" ca="1" si="158"/>
        <v/>
      </c>
      <c r="Y1173" s="65" t="str">
        <f t="shared" si="157"/>
        <v>Đã thanh toán</v>
      </c>
      <c r="Z1173" s="250">
        <f>Table1[[#This Row],[Hạn thanh toán]]</f>
        <v>45856</v>
      </c>
      <c r="AA1173" s="250">
        <f>Table1[[#This Row],[Ngày Thanh toán]]</f>
        <v>45915</v>
      </c>
      <c r="AD1173" s="3" t="str">
        <f>IF(Table1[[#This Row],[Mã khách hàng]]="","",VLOOKUP($A1173,Ma_KH!$A:$Q,Ma_KH!O$1,0))</f>
        <v>TTMFARM</v>
      </c>
      <c r="AE1173" s="3" t="str">
        <f>IF(Table1[[#This Row],[Mã khách hàng]]="","",VLOOKUP($A1173,Ma_KH!$A:$Q,Ma_KH!P$1,0))</f>
        <v>CÔNG TY TNHH ĐẦU TƯ VÀ PHÁT TRIỂN TTM FARM</v>
      </c>
      <c r="AF1173" s="3" t="str">
        <f>VLOOKUP(A1173,Ma_KH!A:Q,Ma_KH!J$1,0)</f>
        <v>Trần Thị Huệ</v>
      </c>
    </row>
    <row r="1174" spans="1:32" ht="16.5">
      <c r="A1174" s="92" t="s">
        <v>119</v>
      </c>
      <c r="B1174" s="4" t="s">
        <v>1856</v>
      </c>
      <c r="C1174" s="94">
        <v>45859</v>
      </c>
      <c r="D1174" s="93" t="s">
        <v>1963</v>
      </c>
      <c r="E1174" s="75"/>
      <c r="F1174" s="81"/>
      <c r="G1174" s="92" t="s">
        <v>1964</v>
      </c>
      <c r="H1174" s="69"/>
      <c r="I1174" s="69">
        <v>0</v>
      </c>
      <c r="J1174" s="69">
        <f>(Table1[[#This Row],[Tiền hàng]]-Table1[[#This Row],[Tiền chiết khấu]])*8%</f>
        <v>0</v>
      </c>
      <c r="K1174" s="69">
        <v>280323</v>
      </c>
      <c r="L1174" s="8" t="s">
        <v>17</v>
      </c>
      <c r="M1174" s="41">
        <v>45915</v>
      </c>
      <c r="N1174" s="29" t="s">
        <v>4185</v>
      </c>
      <c r="O1174" s="69">
        <f>IF(Table1[[#This Row],[Phân loại]]="Tồn đầu kỳ",Table1[[#This Row],[Tổng giá trị]],0)</f>
        <v>0</v>
      </c>
      <c r="P1174" s="8">
        <f>IF(Table1[[#This Row],[Số còn phải thu ĐK]]&lt;&gt;0,0,IF(Table1[[#This Row],[Phân loại]]="Bán hàng",Table1[[#This Row],[Tổng giá trị]],-Table1[[#This Row],[Tổng giá trị]]))</f>
        <v>-280323</v>
      </c>
      <c r="Q1174" s="70">
        <f t="shared" si="154"/>
        <v>-280323</v>
      </c>
      <c r="R1174" s="8">
        <f>Table1[[#This Row],[Số còn phải thu ĐK]]+Table1[[#This Row],[Giá Trị HD sau CK]]-Table1[[#This Row],[Số tiền đã thu]]</f>
        <v>0</v>
      </c>
      <c r="S1174" s="7">
        <f>IF(Table1[[#This Row],[Ngày hóa đơn]]&lt;&gt;"",Table1[[#This Row],[Ngày hóa đơn]],Table1[[#This Row],[Ngày hạch toán]])</f>
        <v>45859</v>
      </c>
      <c r="T1174" s="8"/>
      <c r="U1174" s="7">
        <f>IF(Table1[[#This Row],[Ngày tính CN]]="","",S1174+T1174)</f>
        <v>45859</v>
      </c>
      <c r="V1174" s="71">
        <f ca="1">IF(Table1[[#This Row],[Hạn thanh toán]]="","",IF((U1174-NOW())&lt;0,0,(U1174-NOW())))</f>
        <v>0</v>
      </c>
      <c r="W1174" s="69"/>
      <c r="X1174" s="65" t="str">
        <f t="shared" ca="1" si="158"/>
        <v/>
      </c>
      <c r="Y1174" s="65" t="str">
        <f t="shared" si="157"/>
        <v>Đã thanh toán</v>
      </c>
      <c r="Z1174" s="250">
        <f>Table1[[#This Row],[Hạn thanh toán]]</f>
        <v>45859</v>
      </c>
      <c r="AA1174" s="250">
        <f>Table1[[#This Row],[Ngày Thanh toán]]</f>
        <v>45915</v>
      </c>
      <c r="AD1174" s="3" t="str">
        <f>IF(Table1[[#This Row],[Mã khách hàng]]="","",VLOOKUP($A1174,Ma_KH!$A:$Q,Ma_KH!O$1,0))</f>
        <v>TTMFARM</v>
      </c>
      <c r="AE1174" s="3" t="str">
        <f>IF(Table1[[#This Row],[Mã khách hàng]]="","",VLOOKUP($A1174,Ma_KH!$A:$Q,Ma_KH!P$1,0))</f>
        <v>CÔNG TY TNHH ĐẦU TƯ VÀ PHÁT TRIỂN TTM FARM</v>
      </c>
      <c r="AF1174" s="3" t="str">
        <f>VLOOKUP(A1174,Ma_KH!A:Q,Ma_KH!J$1,0)</f>
        <v>Vũ Anh Tuấn</v>
      </c>
    </row>
    <row r="1175" spans="1:32" ht="16.5">
      <c r="A1175" s="92" t="s">
        <v>116</v>
      </c>
      <c r="B1175" s="4" t="s">
        <v>1856</v>
      </c>
      <c r="C1175" s="94">
        <v>45861</v>
      </c>
      <c r="D1175" s="93" t="s">
        <v>1965</v>
      </c>
      <c r="E1175" s="75"/>
      <c r="F1175" s="81"/>
      <c r="G1175" s="92" t="s">
        <v>1856</v>
      </c>
      <c r="H1175" s="69">
        <v>698925</v>
      </c>
      <c r="I1175" s="69">
        <v>0</v>
      </c>
      <c r="J1175" s="69">
        <f>(Table1[[#This Row],[Tiền hàng]]-Table1[[#This Row],[Tiền chiết khấu]])*8%</f>
        <v>55914</v>
      </c>
      <c r="K1175" s="69">
        <v>754839</v>
      </c>
      <c r="L1175" s="8" t="s">
        <v>24</v>
      </c>
      <c r="M1175" s="41">
        <v>45915</v>
      </c>
      <c r="N1175" s="29" t="s">
        <v>4185</v>
      </c>
      <c r="O1175" s="69">
        <f>IF(Table1[[#This Row],[Phân loại]]="Tồn đầu kỳ",Table1[[#This Row],[Tổng giá trị]],0)</f>
        <v>0</v>
      </c>
      <c r="P1175" s="8">
        <f>IF(Table1[[#This Row],[Số còn phải thu ĐK]]&lt;&gt;0,0,IF(Table1[[#This Row],[Phân loại]]="Bán hàng",Table1[[#This Row],[Tổng giá trị]],-Table1[[#This Row],[Tổng giá trị]]))</f>
        <v>754839</v>
      </c>
      <c r="Q1175" s="70">
        <f t="shared" si="154"/>
        <v>754839</v>
      </c>
      <c r="R1175" s="8">
        <f>Table1[[#This Row],[Số còn phải thu ĐK]]+Table1[[#This Row],[Giá Trị HD sau CK]]-Table1[[#This Row],[Số tiền đã thu]]</f>
        <v>0</v>
      </c>
      <c r="S1175" s="7">
        <f>IF(Table1[[#This Row],[Ngày hóa đơn]]&lt;&gt;"",Table1[[#This Row],[Ngày hóa đơn]],Table1[[#This Row],[Ngày hạch toán]])</f>
        <v>45861</v>
      </c>
      <c r="T1175" s="8"/>
      <c r="U1175" s="7">
        <f>IF(Table1[[#This Row],[Ngày tính CN]]="","",S1175+T1175)</f>
        <v>45861</v>
      </c>
      <c r="V1175" s="71">
        <f ca="1">IF(Table1[[#This Row],[Hạn thanh toán]]="","",IF((U1175-NOW())&lt;0,0,(U1175-NOW())))</f>
        <v>0</v>
      </c>
      <c r="W1175" s="69"/>
      <c r="X1175" s="65" t="str">
        <f t="shared" ca="1" si="158"/>
        <v/>
      </c>
      <c r="Y1175" s="65" t="str">
        <f t="shared" si="157"/>
        <v>Đã thanh toán</v>
      </c>
      <c r="Z1175" s="250">
        <f>Table1[[#This Row],[Hạn thanh toán]]</f>
        <v>45861</v>
      </c>
      <c r="AA1175" s="250">
        <f>Table1[[#This Row],[Ngày Thanh toán]]</f>
        <v>45915</v>
      </c>
      <c r="AD1175" s="3" t="str">
        <f>IF(Table1[[#This Row],[Mã khách hàng]]="","",VLOOKUP($A1175,Ma_KH!$A:$Q,Ma_KH!O$1,0))</f>
        <v>TTMFARM</v>
      </c>
      <c r="AE1175" s="3" t="str">
        <f>IF(Table1[[#This Row],[Mã khách hàng]]="","",VLOOKUP($A1175,Ma_KH!$A:$Q,Ma_KH!P$1,0))</f>
        <v>CÔNG TY TNHH ĐẦU TƯ VÀ PHÁT TRIỂN TTM FARM</v>
      </c>
      <c r="AF1175" s="3" t="str">
        <f>VLOOKUP(A1175,Ma_KH!A:Q,Ma_KH!J$1,0)</f>
        <v>Trần Thị Huệ</v>
      </c>
    </row>
    <row r="1176" spans="1:32" ht="16.5">
      <c r="A1176" s="92" t="s">
        <v>116</v>
      </c>
      <c r="B1176" s="4" t="s">
        <v>1856</v>
      </c>
      <c r="C1176" s="94">
        <v>45861</v>
      </c>
      <c r="D1176" s="93" t="s">
        <v>1966</v>
      </c>
      <c r="E1176" s="75"/>
      <c r="F1176" s="81"/>
      <c r="G1176" s="92" t="s">
        <v>1856</v>
      </c>
      <c r="H1176" s="69">
        <v>573674</v>
      </c>
      <c r="I1176" s="69">
        <v>0</v>
      </c>
      <c r="J1176" s="69">
        <f>(Table1[[#This Row],[Tiền hàng]]-Table1[[#This Row],[Tiền chiết khấu]])*8%</f>
        <v>45893.919999999998</v>
      </c>
      <c r="K1176" s="69">
        <v>619568</v>
      </c>
      <c r="L1176" s="8" t="s">
        <v>24</v>
      </c>
      <c r="M1176" s="41">
        <v>45915</v>
      </c>
      <c r="N1176" s="29" t="s">
        <v>4185</v>
      </c>
      <c r="O1176" s="69">
        <f>IF(Table1[[#This Row],[Phân loại]]="Tồn đầu kỳ",Table1[[#This Row],[Tổng giá trị]],0)</f>
        <v>0</v>
      </c>
      <c r="P1176" s="8">
        <f>IF(Table1[[#This Row],[Số còn phải thu ĐK]]&lt;&gt;0,0,IF(Table1[[#This Row],[Phân loại]]="Bán hàng",Table1[[#This Row],[Tổng giá trị]],-Table1[[#This Row],[Tổng giá trị]]))</f>
        <v>619568</v>
      </c>
      <c r="Q1176" s="70">
        <f t="shared" si="154"/>
        <v>619568</v>
      </c>
      <c r="R1176" s="8">
        <f>Table1[[#This Row],[Số còn phải thu ĐK]]+Table1[[#This Row],[Giá Trị HD sau CK]]-Table1[[#This Row],[Số tiền đã thu]]</f>
        <v>0</v>
      </c>
      <c r="S1176" s="7">
        <f>IF(Table1[[#This Row],[Ngày hóa đơn]]&lt;&gt;"",Table1[[#This Row],[Ngày hóa đơn]],Table1[[#This Row],[Ngày hạch toán]])</f>
        <v>45861</v>
      </c>
      <c r="T1176" s="8"/>
      <c r="U1176" s="7">
        <f>IF(Table1[[#This Row],[Ngày tính CN]]="","",S1176+T1176)</f>
        <v>45861</v>
      </c>
      <c r="V1176" s="71">
        <f ca="1">IF(Table1[[#This Row],[Hạn thanh toán]]="","",IF((U1176-NOW())&lt;0,0,(U1176-NOW())))</f>
        <v>0</v>
      </c>
      <c r="W1176" s="69"/>
      <c r="X1176" s="65" t="str">
        <f t="shared" ca="1" si="158"/>
        <v/>
      </c>
      <c r="Y1176" s="65" t="str">
        <f t="shared" si="157"/>
        <v>Đã thanh toán</v>
      </c>
      <c r="Z1176" s="250">
        <f>Table1[[#This Row],[Hạn thanh toán]]</f>
        <v>45861</v>
      </c>
      <c r="AA1176" s="250">
        <f>Table1[[#This Row],[Ngày Thanh toán]]</f>
        <v>45915</v>
      </c>
      <c r="AD1176" s="3" t="str">
        <f>IF(Table1[[#This Row],[Mã khách hàng]]="","",VLOOKUP($A1176,Ma_KH!$A:$Q,Ma_KH!O$1,0))</f>
        <v>TTMFARM</v>
      </c>
      <c r="AE1176" s="3" t="str">
        <f>IF(Table1[[#This Row],[Mã khách hàng]]="","",VLOOKUP($A1176,Ma_KH!$A:$Q,Ma_KH!P$1,0))</f>
        <v>CÔNG TY TNHH ĐẦU TƯ VÀ PHÁT TRIỂN TTM FARM</v>
      </c>
      <c r="AF1176" s="3" t="str">
        <f>VLOOKUP(A1176,Ma_KH!A:Q,Ma_KH!J$1,0)</f>
        <v>Trần Thị Huệ</v>
      </c>
    </row>
    <row r="1177" spans="1:32" ht="16.5">
      <c r="A1177" s="92" t="s">
        <v>116</v>
      </c>
      <c r="B1177" s="4" t="s">
        <v>1856</v>
      </c>
      <c r="C1177" s="94">
        <v>45861</v>
      </c>
      <c r="D1177" s="93" t="s">
        <v>1967</v>
      </c>
      <c r="E1177" s="75"/>
      <c r="F1177" s="81"/>
      <c r="G1177" s="92" t="s">
        <v>1856</v>
      </c>
      <c r="H1177" s="69"/>
      <c r="I1177" s="69">
        <v>0</v>
      </c>
      <c r="J1177" s="69">
        <f>(Table1[[#This Row],[Tiền hàng]]-Table1[[#This Row],[Tiền chiết khấu]])*8%</f>
        <v>0</v>
      </c>
      <c r="K1177" s="69">
        <v>174140</v>
      </c>
      <c r="L1177" s="8" t="s">
        <v>17</v>
      </c>
      <c r="M1177" s="41">
        <v>45915</v>
      </c>
      <c r="N1177" s="29" t="s">
        <v>4185</v>
      </c>
      <c r="O1177" s="69">
        <f>IF(Table1[[#This Row],[Phân loại]]="Tồn đầu kỳ",Table1[[#This Row],[Tổng giá trị]],0)</f>
        <v>0</v>
      </c>
      <c r="P1177" s="8">
        <f>IF(Table1[[#This Row],[Số còn phải thu ĐK]]&lt;&gt;0,0,IF(Table1[[#This Row],[Phân loại]]="Bán hàng",Table1[[#This Row],[Tổng giá trị]],-Table1[[#This Row],[Tổng giá trị]]))</f>
        <v>-174140</v>
      </c>
      <c r="Q1177" s="70">
        <f t="shared" si="154"/>
        <v>-174140</v>
      </c>
      <c r="R1177" s="8">
        <f>Table1[[#This Row],[Số còn phải thu ĐK]]+Table1[[#This Row],[Giá Trị HD sau CK]]-Table1[[#This Row],[Số tiền đã thu]]</f>
        <v>0</v>
      </c>
      <c r="S1177" s="7">
        <f>IF(Table1[[#This Row],[Ngày hóa đơn]]&lt;&gt;"",Table1[[#This Row],[Ngày hóa đơn]],Table1[[#This Row],[Ngày hạch toán]])</f>
        <v>45861</v>
      </c>
      <c r="T1177" s="8"/>
      <c r="U1177" s="7">
        <f>IF(Table1[[#This Row],[Ngày tính CN]]="","",S1177+T1177)</f>
        <v>45861</v>
      </c>
      <c r="V1177" s="71">
        <f ca="1">IF(Table1[[#This Row],[Hạn thanh toán]]="","",IF((U1177-NOW())&lt;0,0,(U1177-NOW())))</f>
        <v>0</v>
      </c>
      <c r="W1177" s="69"/>
      <c r="X1177" s="65" t="str">
        <f t="shared" ca="1" si="158"/>
        <v/>
      </c>
      <c r="Y1177" s="65" t="str">
        <f t="shared" si="157"/>
        <v>Đã thanh toán</v>
      </c>
      <c r="Z1177" s="250">
        <f>Table1[[#This Row],[Hạn thanh toán]]</f>
        <v>45861</v>
      </c>
      <c r="AA1177" s="250">
        <f>Table1[[#This Row],[Ngày Thanh toán]]</f>
        <v>45915</v>
      </c>
      <c r="AD1177" s="3" t="str">
        <f>IF(Table1[[#This Row],[Mã khách hàng]]="","",VLOOKUP($A1177,Ma_KH!$A:$Q,Ma_KH!O$1,0))</f>
        <v>TTMFARM</v>
      </c>
      <c r="AE1177" s="3" t="str">
        <f>IF(Table1[[#This Row],[Mã khách hàng]]="","",VLOOKUP($A1177,Ma_KH!$A:$Q,Ma_KH!P$1,0))</f>
        <v>CÔNG TY TNHH ĐẦU TƯ VÀ PHÁT TRIỂN TTM FARM</v>
      </c>
      <c r="AF1177" s="3" t="str">
        <f>VLOOKUP(A1177,Ma_KH!A:Q,Ma_KH!J$1,0)</f>
        <v>Trần Thị Huệ</v>
      </c>
    </row>
    <row r="1178" spans="1:32" ht="16.5">
      <c r="A1178" s="92" t="s">
        <v>116</v>
      </c>
      <c r="B1178" s="4" t="s">
        <v>1856</v>
      </c>
      <c r="C1178" s="94">
        <v>45861</v>
      </c>
      <c r="D1178" s="93" t="s">
        <v>1968</v>
      </c>
      <c r="E1178" s="75"/>
      <c r="F1178" s="81"/>
      <c r="G1178" s="92" t="s">
        <v>1856</v>
      </c>
      <c r="H1178" s="69"/>
      <c r="I1178" s="69">
        <v>0</v>
      </c>
      <c r="J1178" s="69">
        <f>(Table1[[#This Row],[Tiền hàng]]-Table1[[#This Row],[Tiền chiết khấu]])*8%</f>
        <v>0</v>
      </c>
      <c r="K1178" s="69">
        <v>128591</v>
      </c>
      <c r="L1178" s="8" t="s">
        <v>17</v>
      </c>
      <c r="M1178" s="41">
        <v>45915</v>
      </c>
      <c r="N1178" s="29" t="s">
        <v>4185</v>
      </c>
      <c r="O1178" s="69">
        <f>IF(Table1[[#This Row],[Phân loại]]="Tồn đầu kỳ",Table1[[#This Row],[Tổng giá trị]],0)</f>
        <v>0</v>
      </c>
      <c r="P1178" s="8">
        <f>IF(Table1[[#This Row],[Số còn phải thu ĐK]]&lt;&gt;0,0,IF(Table1[[#This Row],[Phân loại]]="Bán hàng",Table1[[#This Row],[Tổng giá trị]],-Table1[[#This Row],[Tổng giá trị]]))</f>
        <v>-128591</v>
      </c>
      <c r="Q1178" s="70">
        <f t="shared" si="154"/>
        <v>-128591</v>
      </c>
      <c r="R1178" s="8">
        <f>Table1[[#This Row],[Số còn phải thu ĐK]]+Table1[[#This Row],[Giá Trị HD sau CK]]-Table1[[#This Row],[Số tiền đã thu]]</f>
        <v>0</v>
      </c>
      <c r="S1178" s="7">
        <f>IF(Table1[[#This Row],[Ngày hóa đơn]]&lt;&gt;"",Table1[[#This Row],[Ngày hóa đơn]],Table1[[#This Row],[Ngày hạch toán]])</f>
        <v>45861</v>
      </c>
      <c r="T1178" s="8"/>
      <c r="U1178" s="7">
        <f>IF(Table1[[#This Row],[Ngày tính CN]]="","",S1178+T1178)</f>
        <v>45861</v>
      </c>
      <c r="V1178" s="71">
        <f ca="1">IF(Table1[[#This Row],[Hạn thanh toán]]="","",IF((U1178-NOW())&lt;0,0,(U1178-NOW())))</f>
        <v>0</v>
      </c>
      <c r="W1178" s="69"/>
      <c r="X1178" s="65" t="str">
        <f t="shared" ca="1" si="158"/>
        <v/>
      </c>
      <c r="Y1178" s="65" t="str">
        <f t="shared" si="157"/>
        <v>Đã thanh toán</v>
      </c>
      <c r="Z1178" s="250">
        <f>Table1[[#This Row],[Hạn thanh toán]]</f>
        <v>45861</v>
      </c>
      <c r="AA1178" s="250">
        <f>Table1[[#This Row],[Ngày Thanh toán]]</f>
        <v>45915</v>
      </c>
      <c r="AD1178" s="3" t="str">
        <f>IF(Table1[[#This Row],[Mã khách hàng]]="","",VLOOKUP($A1178,Ma_KH!$A:$Q,Ma_KH!O$1,0))</f>
        <v>TTMFARM</v>
      </c>
      <c r="AE1178" s="3" t="str">
        <f>IF(Table1[[#This Row],[Mã khách hàng]]="","",VLOOKUP($A1178,Ma_KH!$A:$Q,Ma_KH!P$1,0))</f>
        <v>CÔNG TY TNHH ĐẦU TƯ VÀ PHÁT TRIỂN TTM FARM</v>
      </c>
      <c r="AF1178" s="3" t="str">
        <f>VLOOKUP(A1178,Ma_KH!A:Q,Ma_KH!J$1,0)</f>
        <v>Trần Thị Huệ</v>
      </c>
    </row>
    <row r="1179" spans="1:32" ht="16.5">
      <c r="A1179" s="92" t="s">
        <v>116</v>
      </c>
      <c r="B1179" s="4" t="s">
        <v>1856</v>
      </c>
      <c r="C1179" s="94">
        <v>45861</v>
      </c>
      <c r="D1179" s="93" t="s">
        <v>1969</v>
      </c>
      <c r="E1179" s="75"/>
      <c r="F1179" s="81"/>
      <c r="G1179" s="92" t="s">
        <v>1856</v>
      </c>
      <c r="H1179" s="69"/>
      <c r="I1179" s="69">
        <v>0</v>
      </c>
      <c r="J1179" s="69">
        <f>(Table1[[#This Row],[Tiền hàng]]-Table1[[#This Row],[Tiền chiết khấu]])*8%</f>
        <v>0</v>
      </c>
      <c r="K1179" s="69">
        <v>373387</v>
      </c>
      <c r="L1179" s="8" t="s">
        <v>17</v>
      </c>
      <c r="M1179" s="41">
        <v>45915</v>
      </c>
      <c r="N1179" s="29" t="s">
        <v>4185</v>
      </c>
      <c r="O1179" s="69">
        <f>IF(Table1[[#This Row],[Phân loại]]="Tồn đầu kỳ",Table1[[#This Row],[Tổng giá trị]],0)</f>
        <v>0</v>
      </c>
      <c r="P1179" s="8">
        <f>IF(Table1[[#This Row],[Số còn phải thu ĐK]]&lt;&gt;0,0,IF(Table1[[#This Row],[Phân loại]]="Bán hàng",Table1[[#This Row],[Tổng giá trị]],-Table1[[#This Row],[Tổng giá trị]]))</f>
        <v>-373387</v>
      </c>
      <c r="Q1179" s="70">
        <f t="shared" si="154"/>
        <v>-373387</v>
      </c>
      <c r="R1179" s="8">
        <f>Table1[[#This Row],[Số còn phải thu ĐK]]+Table1[[#This Row],[Giá Trị HD sau CK]]-Table1[[#This Row],[Số tiền đã thu]]</f>
        <v>0</v>
      </c>
      <c r="S1179" s="7">
        <f>IF(Table1[[#This Row],[Ngày hóa đơn]]&lt;&gt;"",Table1[[#This Row],[Ngày hóa đơn]],Table1[[#This Row],[Ngày hạch toán]])</f>
        <v>45861</v>
      </c>
      <c r="T1179" s="8"/>
      <c r="U1179" s="7">
        <f>IF(Table1[[#This Row],[Ngày tính CN]]="","",S1179+T1179)</f>
        <v>45861</v>
      </c>
      <c r="V1179" s="71">
        <f ca="1">IF(Table1[[#This Row],[Hạn thanh toán]]="","",IF((U1179-NOW())&lt;0,0,(U1179-NOW())))</f>
        <v>0</v>
      </c>
      <c r="W1179" s="69"/>
      <c r="X1179" s="65" t="str">
        <f t="shared" ca="1" si="158"/>
        <v/>
      </c>
      <c r="Y1179" s="65" t="str">
        <f t="shared" si="157"/>
        <v>Đã thanh toán</v>
      </c>
      <c r="Z1179" s="250">
        <f>Table1[[#This Row],[Hạn thanh toán]]</f>
        <v>45861</v>
      </c>
      <c r="AA1179" s="250">
        <f>Table1[[#This Row],[Ngày Thanh toán]]</f>
        <v>45915</v>
      </c>
      <c r="AD1179" s="3" t="str">
        <f>IF(Table1[[#This Row],[Mã khách hàng]]="","",VLOOKUP($A1179,Ma_KH!$A:$Q,Ma_KH!O$1,0))</f>
        <v>TTMFARM</v>
      </c>
      <c r="AE1179" s="3" t="str">
        <f>IF(Table1[[#This Row],[Mã khách hàng]]="","",VLOOKUP($A1179,Ma_KH!$A:$Q,Ma_KH!P$1,0))</f>
        <v>CÔNG TY TNHH ĐẦU TƯ VÀ PHÁT TRIỂN TTM FARM</v>
      </c>
      <c r="AF1179" s="3" t="str">
        <f>VLOOKUP(A1179,Ma_KH!A:Q,Ma_KH!J$1,0)</f>
        <v>Trần Thị Huệ</v>
      </c>
    </row>
    <row r="1180" spans="1:32" ht="16.5">
      <c r="A1180" s="92" t="s">
        <v>116</v>
      </c>
      <c r="B1180" s="4" t="s">
        <v>1856</v>
      </c>
      <c r="C1180" s="94">
        <v>45861</v>
      </c>
      <c r="D1180" s="93" t="s">
        <v>1970</v>
      </c>
      <c r="E1180" s="75"/>
      <c r="F1180" s="81"/>
      <c r="G1180" s="92" t="s">
        <v>1856</v>
      </c>
      <c r="H1180" s="69"/>
      <c r="I1180" s="69">
        <v>0</v>
      </c>
      <c r="J1180" s="69">
        <f>(Table1[[#This Row],[Tiền hàng]]-Table1[[#This Row],[Tiền chiết khấu]])*8%</f>
        <v>0</v>
      </c>
      <c r="K1180" s="69">
        <v>237916</v>
      </c>
      <c r="L1180" s="8" t="s">
        <v>17</v>
      </c>
      <c r="M1180" s="41">
        <v>45915</v>
      </c>
      <c r="N1180" s="29" t="s">
        <v>4185</v>
      </c>
      <c r="O1180" s="69">
        <f>IF(Table1[[#This Row],[Phân loại]]="Tồn đầu kỳ",Table1[[#This Row],[Tổng giá trị]],0)</f>
        <v>0</v>
      </c>
      <c r="P1180" s="8">
        <f>IF(Table1[[#This Row],[Số còn phải thu ĐK]]&lt;&gt;0,0,IF(Table1[[#This Row],[Phân loại]]="Bán hàng",Table1[[#This Row],[Tổng giá trị]],-Table1[[#This Row],[Tổng giá trị]]))</f>
        <v>-237916</v>
      </c>
      <c r="Q1180" s="70">
        <f t="shared" si="154"/>
        <v>-237916</v>
      </c>
      <c r="R1180" s="8">
        <f>Table1[[#This Row],[Số còn phải thu ĐK]]+Table1[[#This Row],[Giá Trị HD sau CK]]-Table1[[#This Row],[Số tiền đã thu]]</f>
        <v>0</v>
      </c>
      <c r="S1180" s="7">
        <f>IF(Table1[[#This Row],[Ngày hóa đơn]]&lt;&gt;"",Table1[[#This Row],[Ngày hóa đơn]],Table1[[#This Row],[Ngày hạch toán]])</f>
        <v>45861</v>
      </c>
      <c r="T1180" s="8"/>
      <c r="U1180" s="7">
        <f>IF(Table1[[#This Row],[Ngày tính CN]]="","",S1180+T1180)</f>
        <v>45861</v>
      </c>
      <c r="V1180" s="71">
        <f ca="1">IF(Table1[[#This Row],[Hạn thanh toán]]="","",IF((U1180-NOW())&lt;0,0,(U1180-NOW())))</f>
        <v>0</v>
      </c>
      <c r="W1180" s="69"/>
      <c r="X1180" s="65" t="str">
        <f t="shared" ca="1" si="158"/>
        <v/>
      </c>
      <c r="Y1180" s="65" t="str">
        <f t="shared" si="157"/>
        <v>Đã thanh toán</v>
      </c>
      <c r="Z1180" s="250">
        <f>Table1[[#This Row],[Hạn thanh toán]]</f>
        <v>45861</v>
      </c>
      <c r="AA1180" s="250">
        <f>Table1[[#This Row],[Ngày Thanh toán]]</f>
        <v>45915</v>
      </c>
      <c r="AD1180" s="3" t="str">
        <f>IF(Table1[[#This Row],[Mã khách hàng]]="","",VLOOKUP($A1180,Ma_KH!$A:$Q,Ma_KH!O$1,0))</f>
        <v>TTMFARM</v>
      </c>
      <c r="AE1180" s="3" t="str">
        <f>IF(Table1[[#This Row],[Mã khách hàng]]="","",VLOOKUP($A1180,Ma_KH!$A:$Q,Ma_KH!P$1,0))</f>
        <v>CÔNG TY TNHH ĐẦU TƯ VÀ PHÁT TRIỂN TTM FARM</v>
      </c>
      <c r="AF1180" s="3" t="str">
        <f>VLOOKUP(A1180,Ma_KH!A:Q,Ma_KH!J$1,0)</f>
        <v>Trần Thị Huệ</v>
      </c>
    </row>
    <row r="1181" spans="1:32" ht="16.5">
      <c r="A1181" s="92" t="s">
        <v>120</v>
      </c>
      <c r="B1181" s="4" t="s">
        <v>1856</v>
      </c>
      <c r="C1181" s="94">
        <v>45861</v>
      </c>
      <c r="D1181" s="93" t="s">
        <v>1971</v>
      </c>
      <c r="E1181" s="75"/>
      <c r="F1181" s="81"/>
      <c r="G1181" s="92" t="s">
        <v>1972</v>
      </c>
      <c r="H1181" s="69"/>
      <c r="I1181" s="69">
        <v>0</v>
      </c>
      <c r="J1181" s="69">
        <f>(Table1[[#This Row],[Tiền hàng]]-Table1[[#This Row],[Tiền chiết khấu]])*8%</f>
        <v>0</v>
      </c>
      <c r="K1181" s="69">
        <v>689735</v>
      </c>
      <c r="L1181" s="8" t="s">
        <v>17</v>
      </c>
      <c r="M1181" s="41">
        <v>45915</v>
      </c>
      <c r="N1181" s="29" t="s">
        <v>4185</v>
      </c>
      <c r="O1181" s="69">
        <f>IF(Table1[[#This Row],[Phân loại]]="Tồn đầu kỳ",Table1[[#This Row],[Tổng giá trị]],0)</f>
        <v>0</v>
      </c>
      <c r="P1181" s="8">
        <f>IF(Table1[[#This Row],[Số còn phải thu ĐK]]&lt;&gt;0,0,IF(Table1[[#This Row],[Phân loại]]="Bán hàng",Table1[[#This Row],[Tổng giá trị]],-Table1[[#This Row],[Tổng giá trị]]))</f>
        <v>-689735</v>
      </c>
      <c r="Q1181" s="70">
        <f t="shared" si="154"/>
        <v>-689735</v>
      </c>
      <c r="R1181" s="8">
        <f>Table1[[#This Row],[Số còn phải thu ĐK]]+Table1[[#This Row],[Giá Trị HD sau CK]]-Table1[[#This Row],[Số tiền đã thu]]</f>
        <v>0</v>
      </c>
      <c r="S1181" s="7">
        <f>IF(Table1[[#This Row],[Ngày hóa đơn]]&lt;&gt;"",Table1[[#This Row],[Ngày hóa đơn]],Table1[[#This Row],[Ngày hạch toán]])</f>
        <v>45861</v>
      </c>
      <c r="T1181" s="8"/>
      <c r="U1181" s="7">
        <f>IF(Table1[[#This Row],[Ngày tính CN]]="","",S1181+T1181)</f>
        <v>45861</v>
      </c>
      <c r="V1181" s="71">
        <f ca="1">IF(Table1[[#This Row],[Hạn thanh toán]]="","",IF((U1181-NOW())&lt;0,0,(U1181-NOW())))</f>
        <v>0</v>
      </c>
      <c r="W1181" s="69"/>
      <c r="X1181" s="65" t="str">
        <f t="shared" ca="1" si="158"/>
        <v/>
      </c>
      <c r="Y1181" s="65" t="str">
        <f t="shared" si="157"/>
        <v>Đã thanh toán</v>
      </c>
      <c r="Z1181" s="250">
        <f>Table1[[#This Row],[Hạn thanh toán]]</f>
        <v>45861</v>
      </c>
      <c r="AA1181" s="250">
        <f>Table1[[#This Row],[Ngày Thanh toán]]</f>
        <v>45915</v>
      </c>
      <c r="AD1181" s="3" t="str">
        <f>IF(Table1[[#This Row],[Mã khách hàng]]="","",VLOOKUP($A1181,Ma_KH!$A:$Q,Ma_KH!O$1,0))</f>
        <v>TTMFARM</v>
      </c>
      <c r="AE1181" s="3" t="str">
        <f>IF(Table1[[#This Row],[Mã khách hàng]]="","",VLOOKUP($A1181,Ma_KH!$A:$Q,Ma_KH!P$1,0))</f>
        <v>CÔNG TY TNHH ĐẦU TƯ VÀ PHÁT TRIỂN TTM FARM</v>
      </c>
      <c r="AF1181" s="3" t="str">
        <f>VLOOKUP(A1181,Ma_KH!A:Q,Ma_KH!J$1,0)</f>
        <v>Vũ Anh Tuấn</v>
      </c>
    </row>
    <row r="1182" spans="1:32" ht="16.5">
      <c r="A1182" s="92" t="s">
        <v>116</v>
      </c>
      <c r="B1182" s="4" t="s">
        <v>1856</v>
      </c>
      <c r="C1182" s="94">
        <v>45862</v>
      </c>
      <c r="D1182" s="93" t="s">
        <v>1973</v>
      </c>
      <c r="E1182" s="75"/>
      <c r="F1182" s="81"/>
      <c r="G1182" s="92" t="s">
        <v>1856</v>
      </c>
      <c r="H1182" s="69">
        <v>755833</v>
      </c>
      <c r="I1182" s="69">
        <v>0</v>
      </c>
      <c r="J1182" s="69">
        <f>(Table1[[#This Row],[Tiền hàng]]-Table1[[#This Row],[Tiền chiết khấu]])*8%</f>
        <v>60466.64</v>
      </c>
      <c r="K1182" s="69">
        <v>816300</v>
      </c>
      <c r="L1182" s="8" t="s">
        <v>24</v>
      </c>
      <c r="M1182" s="41">
        <v>45915</v>
      </c>
      <c r="N1182" s="29" t="s">
        <v>4185</v>
      </c>
      <c r="O1182" s="69">
        <f>IF(Table1[[#This Row],[Phân loại]]="Tồn đầu kỳ",Table1[[#This Row],[Tổng giá trị]],0)</f>
        <v>0</v>
      </c>
      <c r="P1182" s="8">
        <f>IF(Table1[[#This Row],[Số còn phải thu ĐK]]&lt;&gt;0,0,IF(Table1[[#This Row],[Phân loại]]="Bán hàng",Table1[[#This Row],[Tổng giá trị]],-Table1[[#This Row],[Tổng giá trị]]))</f>
        <v>816300</v>
      </c>
      <c r="Q1182" s="70">
        <f t="shared" si="154"/>
        <v>816300</v>
      </c>
      <c r="R1182" s="8">
        <f>Table1[[#This Row],[Số còn phải thu ĐK]]+Table1[[#This Row],[Giá Trị HD sau CK]]-Table1[[#This Row],[Số tiền đã thu]]</f>
        <v>0</v>
      </c>
      <c r="S1182" s="7">
        <f>IF(Table1[[#This Row],[Ngày hóa đơn]]&lt;&gt;"",Table1[[#This Row],[Ngày hóa đơn]],Table1[[#This Row],[Ngày hạch toán]])</f>
        <v>45862</v>
      </c>
      <c r="T1182" s="8"/>
      <c r="U1182" s="7">
        <f>IF(Table1[[#This Row],[Ngày tính CN]]="","",S1182+T1182)</f>
        <v>45862</v>
      </c>
      <c r="V1182" s="71">
        <f ca="1">IF(Table1[[#This Row],[Hạn thanh toán]]="","",IF((U1182-NOW())&lt;0,0,(U1182-NOW())))</f>
        <v>0</v>
      </c>
      <c r="W1182" s="69"/>
      <c r="X1182" s="65" t="str">
        <f t="shared" ca="1" si="158"/>
        <v/>
      </c>
      <c r="Y1182" s="65" t="str">
        <f t="shared" si="157"/>
        <v>Đã thanh toán</v>
      </c>
      <c r="Z1182" s="250">
        <f>Table1[[#This Row],[Hạn thanh toán]]</f>
        <v>45862</v>
      </c>
      <c r="AA1182" s="250">
        <f>Table1[[#This Row],[Ngày Thanh toán]]</f>
        <v>45915</v>
      </c>
      <c r="AD1182" s="3" t="str">
        <f>IF(Table1[[#This Row],[Mã khách hàng]]="","",VLOOKUP($A1182,Ma_KH!$A:$Q,Ma_KH!O$1,0))</f>
        <v>TTMFARM</v>
      </c>
      <c r="AE1182" s="3" t="str">
        <f>IF(Table1[[#This Row],[Mã khách hàng]]="","",VLOOKUP($A1182,Ma_KH!$A:$Q,Ma_KH!P$1,0))</f>
        <v>CÔNG TY TNHH ĐẦU TƯ VÀ PHÁT TRIỂN TTM FARM</v>
      </c>
      <c r="AF1182" s="3" t="str">
        <f>VLOOKUP(A1182,Ma_KH!A:Q,Ma_KH!J$1,0)</f>
        <v>Trần Thị Huệ</v>
      </c>
    </row>
    <row r="1183" spans="1:32" ht="16.5">
      <c r="A1183" s="92" t="s">
        <v>116</v>
      </c>
      <c r="B1183" s="4" t="s">
        <v>1856</v>
      </c>
      <c r="C1183" s="94">
        <v>45862</v>
      </c>
      <c r="D1183" s="93" t="s">
        <v>1974</v>
      </c>
      <c r="E1183" s="75"/>
      <c r="F1183" s="81"/>
      <c r="G1183" s="92" t="s">
        <v>1856</v>
      </c>
      <c r="H1183" s="69"/>
      <c r="I1183" s="69">
        <v>0</v>
      </c>
      <c r="J1183" s="69">
        <f>(Table1[[#This Row],[Tiền hàng]]-Table1[[#This Row],[Tiền chiết khấu]])*8%</f>
        <v>0</v>
      </c>
      <c r="K1183" s="69">
        <v>60043</v>
      </c>
      <c r="L1183" s="8" t="s">
        <v>17</v>
      </c>
      <c r="M1183" s="41">
        <v>45915</v>
      </c>
      <c r="N1183" s="29" t="s">
        <v>4185</v>
      </c>
      <c r="O1183" s="69">
        <f>IF(Table1[[#This Row],[Phân loại]]="Tồn đầu kỳ",Table1[[#This Row],[Tổng giá trị]],0)</f>
        <v>0</v>
      </c>
      <c r="P1183" s="8">
        <f>IF(Table1[[#This Row],[Số còn phải thu ĐK]]&lt;&gt;0,0,IF(Table1[[#This Row],[Phân loại]]="Bán hàng",Table1[[#This Row],[Tổng giá trị]],-Table1[[#This Row],[Tổng giá trị]]))</f>
        <v>-60043</v>
      </c>
      <c r="Q1183" s="70">
        <f t="shared" si="154"/>
        <v>-60043</v>
      </c>
      <c r="R1183" s="8">
        <f>Table1[[#This Row],[Số còn phải thu ĐK]]+Table1[[#This Row],[Giá Trị HD sau CK]]-Table1[[#This Row],[Số tiền đã thu]]</f>
        <v>0</v>
      </c>
      <c r="S1183" s="7">
        <f>IF(Table1[[#This Row],[Ngày hóa đơn]]&lt;&gt;"",Table1[[#This Row],[Ngày hóa đơn]],Table1[[#This Row],[Ngày hạch toán]])</f>
        <v>45862</v>
      </c>
      <c r="T1183" s="8"/>
      <c r="U1183" s="7">
        <f>IF(Table1[[#This Row],[Ngày tính CN]]="","",S1183+T1183)</f>
        <v>45862</v>
      </c>
      <c r="V1183" s="71">
        <f ca="1">IF(Table1[[#This Row],[Hạn thanh toán]]="","",IF((U1183-NOW())&lt;0,0,(U1183-NOW())))</f>
        <v>0</v>
      </c>
      <c r="W1183" s="69"/>
      <c r="X1183" s="65" t="str">
        <f t="shared" ca="1" si="158"/>
        <v/>
      </c>
      <c r="Y1183" s="65" t="str">
        <f t="shared" si="157"/>
        <v>Đã thanh toán</v>
      </c>
      <c r="Z1183" s="250">
        <f>Table1[[#This Row],[Hạn thanh toán]]</f>
        <v>45862</v>
      </c>
      <c r="AA1183" s="250">
        <f>Table1[[#This Row],[Ngày Thanh toán]]</f>
        <v>45915</v>
      </c>
      <c r="AD1183" s="3" t="str">
        <f>IF(Table1[[#This Row],[Mã khách hàng]]="","",VLOOKUP($A1183,Ma_KH!$A:$Q,Ma_KH!O$1,0))</f>
        <v>TTMFARM</v>
      </c>
      <c r="AE1183" s="3" t="str">
        <f>IF(Table1[[#This Row],[Mã khách hàng]]="","",VLOOKUP($A1183,Ma_KH!$A:$Q,Ma_KH!P$1,0))</f>
        <v>CÔNG TY TNHH ĐẦU TƯ VÀ PHÁT TRIỂN TTM FARM</v>
      </c>
      <c r="AF1183" s="3" t="str">
        <f>VLOOKUP(A1183,Ma_KH!A:Q,Ma_KH!J$1,0)</f>
        <v>Trần Thị Huệ</v>
      </c>
    </row>
    <row r="1184" spans="1:32" ht="16.5">
      <c r="A1184" s="92" t="s">
        <v>116</v>
      </c>
      <c r="B1184" s="4" t="s">
        <v>1856</v>
      </c>
      <c r="C1184" s="94"/>
      <c r="D1184" s="93"/>
      <c r="E1184" s="75"/>
      <c r="F1184" s="81"/>
      <c r="G1184" s="92" t="s">
        <v>4186</v>
      </c>
      <c r="H1184" s="69"/>
      <c r="I1184" s="69">
        <v>0</v>
      </c>
      <c r="J1184" s="69">
        <f>(Table1[[#This Row],[Tiền hàng]]-Table1[[#This Row],[Tiền chiết khấu]])*8%</f>
        <v>0</v>
      </c>
      <c r="K1184" s="382">
        <v>1782515</v>
      </c>
      <c r="L1184" s="8"/>
      <c r="M1184" s="41">
        <v>45995</v>
      </c>
      <c r="N1184" s="29"/>
      <c r="O1184" s="69">
        <f>IF(Table1[[#This Row],[Phân loại]]="Tồn đầu kỳ",Table1[[#This Row],[Tổng giá trị]],0)</f>
        <v>0</v>
      </c>
      <c r="P1184" s="8">
        <f>IF(Table1[[#This Row],[Số còn phải thu ĐK]]&lt;&gt;0,0,IF(Table1[[#This Row],[Phân loại]]="Bán hàng",Table1[[#This Row],[Tổng giá trị]],-Table1[[#This Row],[Tổng giá trị]]))</f>
        <v>-1782515</v>
      </c>
      <c r="Q1184" s="70">
        <f t="shared" si="154"/>
        <v>-1782515</v>
      </c>
      <c r="R1184" s="8">
        <f>Table1[[#This Row],[Số còn phải thu ĐK]]+Table1[[#This Row],[Giá Trị HD sau CK]]-Table1[[#This Row],[Số tiền đã thu]]</f>
        <v>0</v>
      </c>
      <c r="S1184" s="7">
        <f>IF(Table1[[#This Row],[Ngày hóa đơn]]&lt;&gt;"",Table1[[#This Row],[Ngày hóa đơn]],Table1[[#This Row],[Ngày hạch toán]])</f>
        <v>0</v>
      </c>
      <c r="T1184" s="8"/>
      <c r="U1184" s="7">
        <f>IF(Table1[[#This Row],[Ngày tính CN]]="","",S1184+T1184)</f>
        <v>0</v>
      </c>
      <c r="V1184" s="71">
        <f ca="1">IF(Table1[[#This Row],[Hạn thanh toán]]="","",IF((U1184-NOW())&lt;0,0,(U1184-NOW())))</f>
        <v>0</v>
      </c>
      <c r="W1184" s="69"/>
      <c r="X1184" s="65" t="str">
        <f t="shared" ca="1" si="158"/>
        <v/>
      </c>
      <c r="Y1184" s="65" t="str">
        <f t="shared" ref="Y1184" si="159">IF(R1184=0,"Đã thanh toán",IF(X1184="","",IF(X1184&lt;=0,"Chưa đến hạn thanh toán",IF(X1184&lt;=30,"Nợ quá hạn 30 ngày",IF(X1184&lt;=60,"Nợ quá hạn từ 30 ngày đến 60 ngày",IF(X1184&lt;=90,"Nợ quá hạn từ 60 ngày đến 90 ngày",IF(X1184&lt;=120,"Nợ quá hạn từ 90 ngày đến 120 ngày","Nợ quá hạn hơn 120 ngày có khả năng mất thanh toán")))))))</f>
        <v>Đã thanh toán</v>
      </c>
      <c r="Z1184" s="250">
        <f>Table1[[#This Row],[Hạn thanh toán]]</f>
        <v>0</v>
      </c>
      <c r="AA1184" s="250">
        <f>Table1[[#This Row],[Ngày Thanh toán]]</f>
        <v>45995</v>
      </c>
      <c r="AD1184" s="3" t="str">
        <f>IF(Table1[[#This Row],[Mã khách hàng]]="","",VLOOKUP($A1184,Ma_KH!$A:$Q,Ma_KH!O$1,0))</f>
        <v>TTMFARM</v>
      </c>
      <c r="AE1184" s="3" t="str">
        <f>IF(Table1[[#This Row],[Mã khách hàng]]="","",VLOOKUP($A1184,Ma_KH!$A:$Q,Ma_KH!P$1,0))</f>
        <v>CÔNG TY TNHH ĐẦU TƯ VÀ PHÁT TRIỂN TTM FARM</v>
      </c>
      <c r="AF1184" s="3" t="str">
        <f>VLOOKUP(A1184,Ma_KH!A:Q,Ma_KH!J$1,0)</f>
        <v>Trần Thị Huệ</v>
      </c>
    </row>
    <row r="1185" spans="1:32" ht="16.5">
      <c r="A1185" s="92" t="s">
        <v>116</v>
      </c>
      <c r="B1185" s="4" t="s">
        <v>1856</v>
      </c>
      <c r="C1185" s="94">
        <v>45873</v>
      </c>
      <c r="D1185" s="93" t="s">
        <v>1975</v>
      </c>
      <c r="E1185" s="75"/>
      <c r="F1185" s="81"/>
      <c r="G1185" s="92" t="s">
        <v>1856</v>
      </c>
      <c r="H1185" s="69">
        <v>555463</v>
      </c>
      <c r="I1185" s="69">
        <v>0</v>
      </c>
      <c r="J1185" s="69">
        <f>(Table1[[#This Row],[Tiền hàng]]-Table1[[#This Row],[Tiền chiết khấu]])*8%</f>
        <v>44437.04</v>
      </c>
      <c r="K1185" s="69">
        <v>599900</v>
      </c>
      <c r="L1185" s="8" t="s">
        <v>24</v>
      </c>
      <c r="M1185" s="41">
        <v>45915</v>
      </c>
      <c r="N1185" s="29" t="s">
        <v>4185</v>
      </c>
      <c r="O1185" s="69">
        <f>IF(Table1[[#This Row],[Phân loại]]="Tồn đầu kỳ",Table1[[#This Row],[Tổng giá trị]],0)</f>
        <v>0</v>
      </c>
      <c r="P1185" s="8">
        <f>IF(Table1[[#This Row],[Số còn phải thu ĐK]]&lt;&gt;0,0,IF(Table1[[#This Row],[Phân loại]]="Bán hàng",Table1[[#This Row],[Tổng giá trị]],-Table1[[#This Row],[Tổng giá trị]]))</f>
        <v>599900</v>
      </c>
      <c r="Q1185" s="70">
        <f t="shared" si="154"/>
        <v>599900</v>
      </c>
      <c r="R1185" s="8">
        <f>Table1[[#This Row],[Số còn phải thu ĐK]]+Table1[[#This Row],[Giá Trị HD sau CK]]-Table1[[#This Row],[Số tiền đã thu]]</f>
        <v>0</v>
      </c>
      <c r="S1185" s="7">
        <f>IF(Table1[[#This Row],[Ngày hóa đơn]]&lt;&gt;"",Table1[[#This Row],[Ngày hóa đơn]],Table1[[#This Row],[Ngày hạch toán]])</f>
        <v>45873</v>
      </c>
      <c r="T1185" s="8"/>
      <c r="U1185" s="7">
        <f>IF(Table1[[#This Row],[Ngày tính CN]]="","",S1185+T1185)</f>
        <v>45873</v>
      </c>
      <c r="V1185" s="71">
        <f ca="1">IF(Table1[[#This Row],[Hạn thanh toán]]="","",IF((U1185-NOW())&lt;0,0,(U1185-NOW())))</f>
        <v>0</v>
      </c>
      <c r="W1185" s="69"/>
      <c r="X1185" s="65" t="str">
        <f t="shared" ca="1" si="158"/>
        <v/>
      </c>
      <c r="Y1185" s="65" t="str">
        <f t="shared" si="157"/>
        <v>Đã thanh toán</v>
      </c>
      <c r="Z1185" s="250">
        <f>Table1[[#This Row],[Hạn thanh toán]]</f>
        <v>45873</v>
      </c>
      <c r="AA1185" s="250">
        <f>Table1[[#This Row],[Ngày Thanh toán]]</f>
        <v>45915</v>
      </c>
      <c r="AD1185" s="3" t="str">
        <f>IF(Table1[[#This Row],[Mã khách hàng]]="","",VLOOKUP($A1185,Ma_KH!$A:$Q,Ma_KH!O$1,0))</f>
        <v>TTMFARM</v>
      </c>
      <c r="AE1185" s="3" t="str">
        <f>IF(Table1[[#This Row],[Mã khách hàng]]="","",VLOOKUP($A1185,Ma_KH!$A:$Q,Ma_KH!P$1,0))</f>
        <v>CÔNG TY TNHH ĐẦU TƯ VÀ PHÁT TRIỂN TTM FARM</v>
      </c>
      <c r="AF1185" s="3" t="str">
        <f>VLOOKUP(A1185,Ma_KH!A:Q,Ma_KH!J$1,0)</f>
        <v>Trần Thị Huệ</v>
      </c>
    </row>
    <row r="1186" spans="1:32" ht="16.5">
      <c r="A1186" s="92" t="s">
        <v>116</v>
      </c>
      <c r="B1186" s="4" t="s">
        <v>1856</v>
      </c>
      <c r="C1186" s="94">
        <v>45875</v>
      </c>
      <c r="D1186" s="93" t="s">
        <v>1976</v>
      </c>
      <c r="E1186" s="75"/>
      <c r="F1186" s="81"/>
      <c r="G1186" s="92" t="s">
        <v>1856</v>
      </c>
      <c r="H1186" s="69">
        <v>367155</v>
      </c>
      <c r="I1186" s="69">
        <v>0</v>
      </c>
      <c r="J1186" s="69">
        <f>(Table1[[#This Row],[Tiền hàng]]-Table1[[#This Row],[Tiền chiết khấu]])*8%</f>
        <v>29372.400000000001</v>
      </c>
      <c r="K1186" s="69">
        <v>396527</v>
      </c>
      <c r="L1186" s="8" t="s">
        <v>24</v>
      </c>
      <c r="M1186" s="41">
        <v>45915</v>
      </c>
      <c r="N1186" s="29" t="s">
        <v>4185</v>
      </c>
      <c r="O1186" s="69">
        <f>IF(Table1[[#This Row],[Phân loại]]="Tồn đầu kỳ",Table1[[#This Row],[Tổng giá trị]],0)</f>
        <v>0</v>
      </c>
      <c r="P1186" s="8">
        <f>IF(Table1[[#This Row],[Số còn phải thu ĐK]]&lt;&gt;0,0,IF(Table1[[#This Row],[Phân loại]]="Bán hàng",Table1[[#This Row],[Tổng giá trị]],-Table1[[#This Row],[Tổng giá trị]]))</f>
        <v>396527</v>
      </c>
      <c r="Q1186" s="70">
        <f t="shared" si="154"/>
        <v>396527</v>
      </c>
      <c r="R1186" s="8">
        <f>Table1[[#This Row],[Số còn phải thu ĐK]]+Table1[[#This Row],[Giá Trị HD sau CK]]-Table1[[#This Row],[Số tiền đã thu]]</f>
        <v>0</v>
      </c>
      <c r="S1186" s="7">
        <f>IF(Table1[[#This Row],[Ngày hóa đơn]]&lt;&gt;"",Table1[[#This Row],[Ngày hóa đơn]],Table1[[#This Row],[Ngày hạch toán]])</f>
        <v>45875</v>
      </c>
      <c r="T1186" s="8"/>
      <c r="U1186" s="7">
        <f>IF(Table1[[#This Row],[Ngày tính CN]]="","",S1186+T1186)</f>
        <v>45875</v>
      </c>
      <c r="V1186" s="71">
        <f ca="1">IF(Table1[[#This Row],[Hạn thanh toán]]="","",IF((U1186-NOW())&lt;0,0,(U1186-NOW())))</f>
        <v>0</v>
      </c>
      <c r="W1186" s="69"/>
      <c r="X1186" s="65" t="str">
        <f t="shared" ca="1" si="158"/>
        <v/>
      </c>
      <c r="Y1186" s="65" t="str">
        <f t="shared" si="157"/>
        <v>Đã thanh toán</v>
      </c>
      <c r="Z1186" s="250">
        <f>Table1[[#This Row],[Hạn thanh toán]]</f>
        <v>45875</v>
      </c>
      <c r="AA1186" s="250">
        <f>Table1[[#This Row],[Ngày Thanh toán]]</f>
        <v>45915</v>
      </c>
      <c r="AD1186" s="3" t="str">
        <f>IF(Table1[[#This Row],[Mã khách hàng]]="","",VLOOKUP($A1186,Ma_KH!$A:$Q,Ma_KH!O$1,0))</f>
        <v>TTMFARM</v>
      </c>
      <c r="AE1186" s="3" t="str">
        <f>IF(Table1[[#This Row],[Mã khách hàng]]="","",VLOOKUP($A1186,Ma_KH!$A:$Q,Ma_KH!P$1,0))</f>
        <v>CÔNG TY TNHH ĐẦU TƯ VÀ PHÁT TRIỂN TTM FARM</v>
      </c>
      <c r="AF1186" s="3" t="str">
        <f>VLOOKUP(A1186,Ma_KH!A:Q,Ma_KH!J$1,0)</f>
        <v>Trần Thị Huệ</v>
      </c>
    </row>
    <row r="1187" spans="1:32" ht="16.5">
      <c r="A1187" s="92" t="s">
        <v>116</v>
      </c>
      <c r="B1187" s="4" t="s">
        <v>1856</v>
      </c>
      <c r="C1187" s="94">
        <v>45877</v>
      </c>
      <c r="D1187" s="93" t="s">
        <v>1977</v>
      </c>
      <c r="E1187" s="75"/>
      <c r="F1187" s="81"/>
      <c r="G1187" s="92" t="s">
        <v>1856</v>
      </c>
      <c r="H1187" s="69">
        <v>894690</v>
      </c>
      <c r="I1187" s="69">
        <v>0</v>
      </c>
      <c r="J1187" s="69">
        <f>(Table1[[#This Row],[Tiền hàng]]-Table1[[#This Row],[Tiền chiết khấu]])*8%</f>
        <v>71575.199999999997</v>
      </c>
      <c r="K1187" s="69">
        <v>966265</v>
      </c>
      <c r="L1187" s="8" t="s">
        <v>24</v>
      </c>
      <c r="M1187" s="41">
        <v>45915</v>
      </c>
      <c r="N1187" s="29" t="s">
        <v>4185</v>
      </c>
      <c r="O1187" s="69">
        <f>IF(Table1[[#This Row],[Phân loại]]="Tồn đầu kỳ",Table1[[#This Row],[Tổng giá trị]],0)</f>
        <v>0</v>
      </c>
      <c r="P1187" s="8">
        <f>IF(Table1[[#This Row],[Số còn phải thu ĐK]]&lt;&gt;0,0,IF(Table1[[#This Row],[Phân loại]]="Bán hàng",Table1[[#This Row],[Tổng giá trị]],-Table1[[#This Row],[Tổng giá trị]]))</f>
        <v>966265</v>
      </c>
      <c r="Q1187" s="70">
        <f t="shared" si="154"/>
        <v>966265</v>
      </c>
      <c r="R1187" s="8">
        <f>Table1[[#This Row],[Số còn phải thu ĐK]]+Table1[[#This Row],[Giá Trị HD sau CK]]-Table1[[#This Row],[Số tiền đã thu]]</f>
        <v>0</v>
      </c>
      <c r="S1187" s="7">
        <f>IF(Table1[[#This Row],[Ngày hóa đơn]]&lt;&gt;"",Table1[[#This Row],[Ngày hóa đơn]],Table1[[#This Row],[Ngày hạch toán]])</f>
        <v>45877</v>
      </c>
      <c r="T1187" s="8"/>
      <c r="U1187" s="7">
        <f>IF(Table1[[#This Row],[Ngày tính CN]]="","",S1187+T1187)</f>
        <v>45877</v>
      </c>
      <c r="V1187" s="71">
        <f ca="1">IF(Table1[[#This Row],[Hạn thanh toán]]="","",IF((U1187-NOW())&lt;0,0,(U1187-NOW())))</f>
        <v>0</v>
      </c>
      <c r="W1187" s="69"/>
      <c r="X1187" s="65" t="str">
        <f t="shared" ca="1" si="158"/>
        <v/>
      </c>
      <c r="Y1187" s="65" t="str">
        <f t="shared" si="157"/>
        <v>Đã thanh toán</v>
      </c>
      <c r="Z1187" s="250">
        <f>Table1[[#This Row],[Hạn thanh toán]]</f>
        <v>45877</v>
      </c>
      <c r="AA1187" s="250">
        <f>Table1[[#This Row],[Ngày Thanh toán]]</f>
        <v>45915</v>
      </c>
      <c r="AD1187" s="3" t="str">
        <f>IF(Table1[[#This Row],[Mã khách hàng]]="","",VLOOKUP($A1187,Ma_KH!$A:$Q,Ma_KH!O$1,0))</f>
        <v>TTMFARM</v>
      </c>
      <c r="AE1187" s="3" t="str">
        <f>IF(Table1[[#This Row],[Mã khách hàng]]="","",VLOOKUP($A1187,Ma_KH!$A:$Q,Ma_KH!P$1,0))</f>
        <v>CÔNG TY TNHH ĐẦU TƯ VÀ PHÁT TRIỂN TTM FARM</v>
      </c>
      <c r="AF1187" s="3" t="str">
        <f>VLOOKUP(A1187,Ma_KH!A:Q,Ma_KH!J$1,0)</f>
        <v>Trần Thị Huệ</v>
      </c>
    </row>
    <row r="1188" spans="1:32" ht="16.5">
      <c r="A1188" s="92" t="s">
        <v>116</v>
      </c>
      <c r="B1188" s="4" t="s">
        <v>1856</v>
      </c>
      <c r="C1188" s="94">
        <v>45877</v>
      </c>
      <c r="D1188" s="93" t="s">
        <v>1978</v>
      </c>
      <c r="E1188" s="75"/>
      <c r="F1188" s="81"/>
      <c r="G1188" s="92" t="s">
        <v>1856</v>
      </c>
      <c r="H1188" s="69">
        <v>1564801</v>
      </c>
      <c r="I1188" s="69">
        <v>0</v>
      </c>
      <c r="J1188" s="69">
        <f>(Table1[[#This Row],[Tiền hàng]]-Table1[[#This Row],[Tiền chiết khấu]])*8%</f>
        <v>125184.08</v>
      </c>
      <c r="K1188" s="69">
        <v>1689985</v>
      </c>
      <c r="L1188" s="8" t="s">
        <v>24</v>
      </c>
      <c r="M1188" s="41">
        <v>45915</v>
      </c>
      <c r="N1188" s="29" t="s">
        <v>4185</v>
      </c>
      <c r="O1188" s="69">
        <f>IF(Table1[[#This Row],[Phân loại]]="Tồn đầu kỳ",Table1[[#This Row],[Tổng giá trị]],0)</f>
        <v>0</v>
      </c>
      <c r="P1188" s="8">
        <f>IF(Table1[[#This Row],[Số còn phải thu ĐK]]&lt;&gt;0,0,IF(Table1[[#This Row],[Phân loại]]="Bán hàng",Table1[[#This Row],[Tổng giá trị]],-Table1[[#This Row],[Tổng giá trị]]))</f>
        <v>1689985</v>
      </c>
      <c r="Q1188" s="70">
        <f t="shared" si="154"/>
        <v>1689985</v>
      </c>
      <c r="R1188" s="8">
        <f>Table1[[#This Row],[Số còn phải thu ĐK]]+Table1[[#This Row],[Giá Trị HD sau CK]]-Table1[[#This Row],[Số tiền đã thu]]</f>
        <v>0</v>
      </c>
      <c r="S1188" s="7">
        <f>IF(Table1[[#This Row],[Ngày hóa đơn]]&lt;&gt;"",Table1[[#This Row],[Ngày hóa đơn]],Table1[[#This Row],[Ngày hạch toán]])</f>
        <v>45877</v>
      </c>
      <c r="T1188" s="8"/>
      <c r="U1188" s="7">
        <f>IF(Table1[[#This Row],[Ngày tính CN]]="","",S1188+T1188)</f>
        <v>45877</v>
      </c>
      <c r="V1188" s="71">
        <f ca="1">IF(Table1[[#This Row],[Hạn thanh toán]]="","",IF((U1188-NOW())&lt;0,0,(U1188-NOW())))</f>
        <v>0</v>
      </c>
      <c r="W1188" s="69"/>
      <c r="X1188" s="65" t="str">
        <f t="shared" ca="1" si="158"/>
        <v/>
      </c>
      <c r="Y1188" s="65" t="str">
        <f t="shared" si="157"/>
        <v>Đã thanh toán</v>
      </c>
      <c r="Z1188" s="250">
        <f>Table1[[#This Row],[Hạn thanh toán]]</f>
        <v>45877</v>
      </c>
      <c r="AA1188" s="250">
        <f>Table1[[#This Row],[Ngày Thanh toán]]</f>
        <v>45915</v>
      </c>
      <c r="AD1188" s="3" t="str">
        <f>IF(Table1[[#This Row],[Mã khách hàng]]="","",VLOOKUP($A1188,Ma_KH!$A:$Q,Ma_KH!O$1,0))</f>
        <v>TTMFARM</v>
      </c>
      <c r="AE1188" s="3" t="str">
        <f>IF(Table1[[#This Row],[Mã khách hàng]]="","",VLOOKUP($A1188,Ma_KH!$A:$Q,Ma_KH!P$1,0))</f>
        <v>CÔNG TY TNHH ĐẦU TƯ VÀ PHÁT TRIỂN TTM FARM</v>
      </c>
      <c r="AF1188" s="3" t="str">
        <f>VLOOKUP(A1188,Ma_KH!A:Q,Ma_KH!J$1,0)</f>
        <v>Trần Thị Huệ</v>
      </c>
    </row>
    <row r="1189" spans="1:32" ht="16.5">
      <c r="A1189" s="92" t="s">
        <v>116</v>
      </c>
      <c r="B1189" s="4" t="s">
        <v>1856</v>
      </c>
      <c r="C1189" s="94">
        <v>45878</v>
      </c>
      <c r="D1189" s="93" t="s">
        <v>1979</v>
      </c>
      <c r="E1189" s="75"/>
      <c r="F1189" s="81"/>
      <c r="G1189" s="92" t="s">
        <v>1856</v>
      </c>
      <c r="H1189" s="69">
        <v>537624</v>
      </c>
      <c r="I1189" s="69">
        <v>0</v>
      </c>
      <c r="J1189" s="69">
        <f>(Table1[[#This Row],[Tiền hàng]]-Table1[[#This Row],[Tiền chiết khấu]])*8%</f>
        <v>43009.919999999998</v>
      </c>
      <c r="K1189" s="69">
        <v>580634</v>
      </c>
      <c r="L1189" s="8" t="s">
        <v>24</v>
      </c>
      <c r="M1189" s="41">
        <v>45915</v>
      </c>
      <c r="N1189" s="29" t="s">
        <v>4185</v>
      </c>
      <c r="O1189" s="69">
        <f>IF(Table1[[#This Row],[Phân loại]]="Tồn đầu kỳ",Table1[[#This Row],[Tổng giá trị]],0)</f>
        <v>0</v>
      </c>
      <c r="P1189" s="8">
        <f>IF(Table1[[#This Row],[Số còn phải thu ĐK]]&lt;&gt;0,0,IF(Table1[[#This Row],[Phân loại]]="Bán hàng",Table1[[#This Row],[Tổng giá trị]],-Table1[[#This Row],[Tổng giá trị]]))</f>
        <v>580634</v>
      </c>
      <c r="Q1189" s="70">
        <f t="shared" si="154"/>
        <v>580634</v>
      </c>
      <c r="R1189" s="8">
        <f>Table1[[#This Row],[Số còn phải thu ĐK]]+Table1[[#This Row],[Giá Trị HD sau CK]]-Table1[[#This Row],[Số tiền đã thu]]</f>
        <v>0</v>
      </c>
      <c r="S1189" s="7">
        <f>IF(Table1[[#This Row],[Ngày hóa đơn]]&lt;&gt;"",Table1[[#This Row],[Ngày hóa đơn]],Table1[[#This Row],[Ngày hạch toán]])</f>
        <v>45878</v>
      </c>
      <c r="T1189" s="8"/>
      <c r="U1189" s="7">
        <f>IF(Table1[[#This Row],[Ngày tính CN]]="","",S1189+T1189)</f>
        <v>45878</v>
      </c>
      <c r="V1189" s="71">
        <f ca="1">IF(Table1[[#This Row],[Hạn thanh toán]]="","",IF((U1189-NOW())&lt;0,0,(U1189-NOW())))</f>
        <v>0</v>
      </c>
      <c r="W1189" s="69"/>
      <c r="X1189" s="65" t="str">
        <f t="shared" ca="1" si="158"/>
        <v/>
      </c>
      <c r="Y1189" s="65" t="str">
        <f t="shared" si="157"/>
        <v>Đã thanh toán</v>
      </c>
      <c r="Z1189" s="250">
        <f>Table1[[#This Row],[Hạn thanh toán]]</f>
        <v>45878</v>
      </c>
      <c r="AA1189" s="250">
        <f>Table1[[#This Row],[Ngày Thanh toán]]</f>
        <v>45915</v>
      </c>
      <c r="AD1189" s="3" t="str">
        <f>IF(Table1[[#This Row],[Mã khách hàng]]="","",VLOOKUP($A1189,Ma_KH!$A:$Q,Ma_KH!O$1,0))</f>
        <v>TTMFARM</v>
      </c>
      <c r="AE1189" s="3" t="str">
        <f>IF(Table1[[#This Row],[Mã khách hàng]]="","",VLOOKUP($A1189,Ma_KH!$A:$Q,Ma_KH!P$1,0))</f>
        <v>CÔNG TY TNHH ĐẦU TƯ VÀ PHÁT TRIỂN TTM FARM</v>
      </c>
      <c r="AF1189" s="3" t="str">
        <f>VLOOKUP(A1189,Ma_KH!A:Q,Ma_KH!J$1,0)</f>
        <v>Trần Thị Huệ</v>
      </c>
    </row>
    <row r="1190" spans="1:32" ht="16.5">
      <c r="A1190" s="92" t="s">
        <v>116</v>
      </c>
      <c r="B1190" s="4" t="s">
        <v>1856</v>
      </c>
      <c r="C1190" s="94">
        <v>45881</v>
      </c>
      <c r="D1190" s="93" t="s">
        <v>1980</v>
      </c>
      <c r="E1190" s="75"/>
      <c r="F1190" s="81"/>
      <c r="G1190" s="92" t="s">
        <v>1856</v>
      </c>
      <c r="H1190" s="69">
        <v>821032</v>
      </c>
      <c r="I1190" s="69">
        <v>0</v>
      </c>
      <c r="J1190" s="69">
        <f>(Table1[[#This Row],[Tiền hàng]]-Table1[[#This Row],[Tiền chiết khấu]])*8%</f>
        <v>65682.559999999998</v>
      </c>
      <c r="K1190" s="69">
        <v>886715</v>
      </c>
      <c r="L1190" s="8" t="s">
        <v>24</v>
      </c>
      <c r="M1190" s="41">
        <v>45915</v>
      </c>
      <c r="N1190" s="29" t="s">
        <v>4185</v>
      </c>
      <c r="O1190" s="69">
        <f>IF(Table1[[#This Row],[Phân loại]]="Tồn đầu kỳ",Table1[[#This Row],[Tổng giá trị]],0)</f>
        <v>0</v>
      </c>
      <c r="P1190" s="8">
        <f>IF(Table1[[#This Row],[Số còn phải thu ĐK]]&lt;&gt;0,0,IF(Table1[[#This Row],[Phân loại]]="Bán hàng",Table1[[#This Row],[Tổng giá trị]],-Table1[[#This Row],[Tổng giá trị]]))</f>
        <v>886715</v>
      </c>
      <c r="Q1190" s="70">
        <f t="shared" si="154"/>
        <v>886715</v>
      </c>
      <c r="R1190" s="8">
        <f>Table1[[#This Row],[Số còn phải thu ĐK]]+Table1[[#This Row],[Giá Trị HD sau CK]]-Table1[[#This Row],[Số tiền đã thu]]</f>
        <v>0</v>
      </c>
      <c r="S1190" s="7">
        <f>IF(Table1[[#This Row],[Ngày hóa đơn]]&lt;&gt;"",Table1[[#This Row],[Ngày hóa đơn]],Table1[[#This Row],[Ngày hạch toán]])</f>
        <v>45881</v>
      </c>
      <c r="T1190" s="8"/>
      <c r="U1190" s="7">
        <f>IF(Table1[[#This Row],[Ngày tính CN]]="","",S1190+T1190)</f>
        <v>45881</v>
      </c>
      <c r="V1190" s="71">
        <f ca="1">IF(Table1[[#This Row],[Hạn thanh toán]]="","",IF((U1190-NOW())&lt;0,0,(U1190-NOW())))</f>
        <v>0</v>
      </c>
      <c r="W1190" s="69"/>
      <c r="X1190" s="65" t="str">
        <f t="shared" ca="1" si="158"/>
        <v/>
      </c>
      <c r="Y1190" s="65" t="str">
        <f t="shared" si="157"/>
        <v>Đã thanh toán</v>
      </c>
      <c r="Z1190" s="250">
        <f>Table1[[#This Row],[Hạn thanh toán]]</f>
        <v>45881</v>
      </c>
      <c r="AA1190" s="250">
        <f>Table1[[#This Row],[Ngày Thanh toán]]</f>
        <v>45915</v>
      </c>
      <c r="AD1190" s="3" t="str">
        <f>IF(Table1[[#This Row],[Mã khách hàng]]="","",VLOOKUP($A1190,Ma_KH!$A:$Q,Ma_KH!O$1,0))</f>
        <v>TTMFARM</v>
      </c>
      <c r="AE1190" s="3" t="str">
        <f>IF(Table1[[#This Row],[Mã khách hàng]]="","",VLOOKUP($A1190,Ma_KH!$A:$Q,Ma_KH!P$1,0))</f>
        <v>CÔNG TY TNHH ĐẦU TƯ VÀ PHÁT TRIỂN TTM FARM</v>
      </c>
      <c r="AF1190" s="3" t="str">
        <f>VLOOKUP(A1190,Ma_KH!A:Q,Ma_KH!J$1,0)</f>
        <v>Trần Thị Huệ</v>
      </c>
    </row>
    <row r="1191" spans="1:32" ht="16.5">
      <c r="A1191" s="92" t="s">
        <v>116</v>
      </c>
      <c r="B1191" s="4" t="s">
        <v>1856</v>
      </c>
      <c r="C1191" s="94">
        <v>45881</v>
      </c>
      <c r="D1191" s="93" t="s">
        <v>1981</v>
      </c>
      <c r="E1191" s="75"/>
      <c r="F1191" s="81"/>
      <c r="G1191" s="92" t="s">
        <v>1856</v>
      </c>
      <c r="H1191" s="69">
        <v>776217</v>
      </c>
      <c r="I1191" s="69">
        <v>0</v>
      </c>
      <c r="J1191" s="69">
        <f>(Table1[[#This Row],[Tiền hàng]]-Table1[[#This Row],[Tiền chiết khấu]])*8%</f>
        <v>62097.36</v>
      </c>
      <c r="K1191" s="69">
        <v>838314</v>
      </c>
      <c r="L1191" s="8" t="s">
        <v>24</v>
      </c>
      <c r="M1191" s="41">
        <v>45915</v>
      </c>
      <c r="N1191" s="29" t="s">
        <v>4185</v>
      </c>
      <c r="O1191" s="69">
        <f>IF(Table1[[#This Row],[Phân loại]]="Tồn đầu kỳ",Table1[[#This Row],[Tổng giá trị]],0)</f>
        <v>0</v>
      </c>
      <c r="P1191" s="8">
        <f>IF(Table1[[#This Row],[Số còn phải thu ĐK]]&lt;&gt;0,0,IF(Table1[[#This Row],[Phân loại]]="Bán hàng",Table1[[#This Row],[Tổng giá trị]],-Table1[[#This Row],[Tổng giá trị]]))</f>
        <v>838314</v>
      </c>
      <c r="Q1191" s="70">
        <f t="shared" si="154"/>
        <v>838314</v>
      </c>
      <c r="R1191" s="8">
        <f>Table1[[#This Row],[Số còn phải thu ĐK]]+Table1[[#This Row],[Giá Trị HD sau CK]]-Table1[[#This Row],[Số tiền đã thu]]</f>
        <v>0</v>
      </c>
      <c r="S1191" s="7">
        <f>IF(Table1[[#This Row],[Ngày hóa đơn]]&lt;&gt;"",Table1[[#This Row],[Ngày hóa đơn]],Table1[[#This Row],[Ngày hạch toán]])</f>
        <v>45881</v>
      </c>
      <c r="T1191" s="8"/>
      <c r="U1191" s="7">
        <f>IF(Table1[[#This Row],[Ngày tính CN]]="","",S1191+T1191)</f>
        <v>45881</v>
      </c>
      <c r="V1191" s="71">
        <f ca="1">IF(Table1[[#This Row],[Hạn thanh toán]]="","",IF((U1191-NOW())&lt;0,0,(U1191-NOW())))</f>
        <v>0</v>
      </c>
      <c r="W1191" s="69"/>
      <c r="X1191" s="65" t="str">
        <f t="shared" ca="1" si="158"/>
        <v/>
      </c>
      <c r="Y1191" s="65" t="str">
        <f t="shared" si="157"/>
        <v>Đã thanh toán</v>
      </c>
      <c r="Z1191" s="250">
        <f>Table1[[#This Row],[Hạn thanh toán]]</f>
        <v>45881</v>
      </c>
      <c r="AA1191" s="250">
        <f>Table1[[#This Row],[Ngày Thanh toán]]</f>
        <v>45915</v>
      </c>
      <c r="AD1191" s="3" t="str">
        <f>IF(Table1[[#This Row],[Mã khách hàng]]="","",VLOOKUP($A1191,Ma_KH!$A:$Q,Ma_KH!O$1,0))</f>
        <v>TTMFARM</v>
      </c>
      <c r="AE1191" s="3" t="str">
        <f>IF(Table1[[#This Row],[Mã khách hàng]]="","",VLOOKUP($A1191,Ma_KH!$A:$Q,Ma_KH!P$1,0))</f>
        <v>CÔNG TY TNHH ĐẦU TƯ VÀ PHÁT TRIỂN TTM FARM</v>
      </c>
      <c r="AF1191" s="3" t="str">
        <f>VLOOKUP(A1191,Ma_KH!A:Q,Ma_KH!J$1,0)</f>
        <v>Trần Thị Huệ</v>
      </c>
    </row>
    <row r="1192" spans="1:32" ht="16.5">
      <c r="A1192" s="92" t="s">
        <v>116</v>
      </c>
      <c r="B1192" s="4" t="s">
        <v>1856</v>
      </c>
      <c r="C1192" s="94">
        <v>45883</v>
      </c>
      <c r="D1192" s="93" t="s">
        <v>1982</v>
      </c>
      <c r="E1192" s="75"/>
      <c r="F1192" s="81"/>
      <c r="G1192" s="92" t="s">
        <v>1856</v>
      </c>
      <c r="H1192" s="69"/>
      <c r="I1192" s="69">
        <v>0</v>
      </c>
      <c r="J1192" s="69">
        <f>(Table1[[#This Row],[Tiền hàng]]-Table1[[#This Row],[Tiền chiết khấu]])*8%</f>
        <v>0</v>
      </c>
      <c r="K1192" s="69">
        <v>476736</v>
      </c>
      <c r="L1192" s="8" t="s">
        <v>17</v>
      </c>
      <c r="M1192" s="41">
        <v>45915</v>
      </c>
      <c r="N1192" s="29" t="s">
        <v>4185</v>
      </c>
      <c r="O1192" s="69">
        <f>IF(Table1[[#This Row],[Phân loại]]="Tồn đầu kỳ",Table1[[#This Row],[Tổng giá trị]],0)</f>
        <v>0</v>
      </c>
      <c r="P1192" s="8">
        <f>IF(Table1[[#This Row],[Số còn phải thu ĐK]]&lt;&gt;0,0,IF(Table1[[#This Row],[Phân loại]]="Bán hàng",Table1[[#This Row],[Tổng giá trị]],-Table1[[#This Row],[Tổng giá trị]]))</f>
        <v>-476736</v>
      </c>
      <c r="Q1192" s="70">
        <f t="shared" si="154"/>
        <v>-476736</v>
      </c>
      <c r="R1192" s="8">
        <f>Table1[[#This Row],[Số còn phải thu ĐK]]+Table1[[#This Row],[Giá Trị HD sau CK]]-Table1[[#This Row],[Số tiền đã thu]]</f>
        <v>0</v>
      </c>
      <c r="S1192" s="7">
        <f>IF(Table1[[#This Row],[Ngày hóa đơn]]&lt;&gt;"",Table1[[#This Row],[Ngày hóa đơn]],Table1[[#This Row],[Ngày hạch toán]])</f>
        <v>45883</v>
      </c>
      <c r="T1192" s="8"/>
      <c r="U1192" s="7">
        <f>IF(Table1[[#This Row],[Ngày tính CN]]="","",S1192+T1192)</f>
        <v>45883</v>
      </c>
      <c r="V1192" s="71">
        <f ca="1">IF(Table1[[#This Row],[Hạn thanh toán]]="","",IF((U1192-NOW())&lt;0,0,(U1192-NOW())))</f>
        <v>0</v>
      </c>
      <c r="W1192" s="69"/>
      <c r="X1192" s="65" t="str">
        <f t="shared" ca="1" si="158"/>
        <v/>
      </c>
      <c r="Y1192" s="65" t="str">
        <f t="shared" si="157"/>
        <v>Đã thanh toán</v>
      </c>
      <c r="Z1192" s="250">
        <f>Table1[[#This Row],[Hạn thanh toán]]</f>
        <v>45883</v>
      </c>
      <c r="AA1192" s="250">
        <f>Table1[[#This Row],[Ngày Thanh toán]]</f>
        <v>45915</v>
      </c>
      <c r="AD1192" s="3" t="str">
        <f>IF(Table1[[#This Row],[Mã khách hàng]]="","",VLOOKUP($A1192,Ma_KH!$A:$Q,Ma_KH!O$1,0))</f>
        <v>TTMFARM</v>
      </c>
      <c r="AE1192" s="3" t="str">
        <f>IF(Table1[[#This Row],[Mã khách hàng]]="","",VLOOKUP($A1192,Ma_KH!$A:$Q,Ma_KH!P$1,0))</f>
        <v>CÔNG TY TNHH ĐẦU TƯ VÀ PHÁT TRIỂN TTM FARM</v>
      </c>
      <c r="AF1192" s="3" t="str">
        <f>VLOOKUP(A1192,Ma_KH!A:Q,Ma_KH!J$1,0)</f>
        <v>Trần Thị Huệ</v>
      </c>
    </row>
    <row r="1193" spans="1:32" ht="16.5">
      <c r="A1193" s="92" t="s">
        <v>116</v>
      </c>
      <c r="B1193" s="4" t="s">
        <v>1856</v>
      </c>
      <c r="C1193" s="94">
        <v>45884</v>
      </c>
      <c r="D1193" s="93" t="s">
        <v>1983</v>
      </c>
      <c r="E1193" s="75"/>
      <c r="F1193" s="81"/>
      <c r="G1193" s="92" t="s">
        <v>1856</v>
      </c>
      <c r="H1193" s="69">
        <v>277975</v>
      </c>
      <c r="I1193" s="69">
        <v>0</v>
      </c>
      <c r="J1193" s="69">
        <f>(Table1[[#This Row],[Tiền hàng]]-Table1[[#This Row],[Tiền chiết khấu]])*8%</f>
        <v>22238</v>
      </c>
      <c r="K1193" s="69">
        <v>300213</v>
      </c>
      <c r="L1193" s="8" t="s">
        <v>24</v>
      </c>
      <c r="M1193" s="41">
        <v>45915</v>
      </c>
      <c r="N1193" s="29" t="s">
        <v>4185</v>
      </c>
      <c r="O1193" s="69">
        <f>IF(Table1[[#This Row],[Phân loại]]="Tồn đầu kỳ",Table1[[#This Row],[Tổng giá trị]],0)</f>
        <v>0</v>
      </c>
      <c r="P1193" s="8">
        <f>IF(Table1[[#This Row],[Số còn phải thu ĐK]]&lt;&gt;0,0,IF(Table1[[#This Row],[Phân loại]]="Bán hàng",Table1[[#This Row],[Tổng giá trị]],-Table1[[#This Row],[Tổng giá trị]]))</f>
        <v>300213</v>
      </c>
      <c r="Q1193" s="70">
        <f t="shared" si="154"/>
        <v>300213</v>
      </c>
      <c r="R1193" s="8">
        <f>Table1[[#This Row],[Số còn phải thu ĐK]]+Table1[[#This Row],[Giá Trị HD sau CK]]-Table1[[#This Row],[Số tiền đã thu]]</f>
        <v>0</v>
      </c>
      <c r="S1193" s="7">
        <f>IF(Table1[[#This Row],[Ngày hóa đơn]]&lt;&gt;"",Table1[[#This Row],[Ngày hóa đơn]],Table1[[#This Row],[Ngày hạch toán]])</f>
        <v>45884</v>
      </c>
      <c r="T1193" s="8"/>
      <c r="U1193" s="7">
        <f>IF(Table1[[#This Row],[Ngày tính CN]]="","",S1193+T1193)</f>
        <v>45884</v>
      </c>
      <c r="V1193" s="71">
        <f ca="1">IF(Table1[[#This Row],[Hạn thanh toán]]="","",IF((U1193-NOW())&lt;0,0,(U1193-NOW())))</f>
        <v>0</v>
      </c>
      <c r="W1193" s="69"/>
      <c r="X1193" s="65" t="str">
        <f t="shared" ca="1" si="158"/>
        <v/>
      </c>
      <c r="Y1193" s="65" t="str">
        <f t="shared" si="157"/>
        <v>Đã thanh toán</v>
      </c>
      <c r="Z1193" s="250">
        <f>Table1[[#This Row],[Hạn thanh toán]]</f>
        <v>45884</v>
      </c>
      <c r="AA1193" s="250">
        <f>Table1[[#This Row],[Ngày Thanh toán]]</f>
        <v>45915</v>
      </c>
      <c r="AD1193" s="3" t="str">
        <f>IF(Table1[[#This Row],[Mã khách hàng]]="","",VLOOKUP($A1193,Ma_KH!$A:$Q,Ma_KH!O$1,0))</f>
        <v>TTMFARM</v>
      </c>
      <c r="AE1193" s="3" t="str">
        <f>IF(Table1[[#This Row],[Mã khách hàng]]="","",VLOOKUP($A1193,Ma_KH!$A:$Q,Ma_KH!P$1,0))</f>
        <v>CÔNG TY TNHH ĐẦU TƯ VÀ PHÁT TRIỂN TTM FARM</v>
      </c>
      <c r="AF1193" s="3" t="str">
        <f>VLOOKUP(A1193,Ma_KH!A:Q,Ma_KH!J$1,0)</f>
        <v>Trần Thị Huệ</v>
      </c>
    </row>
    <row r="1194" spans="1:32" ht="16.5">
      <c r="A1194" s="92" t="s">
        <v>116</v>
      </c>
      <c r="B1194" s="4" t="s">
        <v>1856</v>
      </c>
      <c r="C1194" s="94">
        <v>45888</v>
      </c>
      <c r="D1194" s="93" t="s">
        <v>1984</v>
      </c>
      <c r="E1194" s="75"/>
      <c r="F1194" s="81"/>
      <c r="G1194" s="92" t="s">
        <v>1856</v>
      </c>
      <c r="H1194" s="69">
        <v>707474</v>
      </c>
      <c r="I1194" s="69">
        <v>0</v>
      </c>
      <c r="J1194" s="69">
        <f>(Table1[[#This Row],[Tiền hàng]]-Table1[[#This Row],[Tiền chiết khấu]])*8%</f>
        <v>56597.919999999998</v>
      </c>
      <c r="K1194" s="69">
        <v>764072</v>
      </c>
      <c r="L1194" s="8" t="s">
        <v>24</v>
      </c>
      <c r="M1194" s="41">
        <v>45915</v>
      </c>
      <c r="N1194" s="29" t="s">
        <v>4185</v>
      </c>
      <c r="O1194" s="69">
        <f>IF(Table1[[#This Row],[Phân loại]]="Tồn đầu kỳ",Table1[[#This Row],[Tổng giá trị]],0)</f>
        <v>0</v>
      </c>
      <c r="P1194" s="8">
        <f>IF(Table1[[#This Row],[Số còn phải thu ĐK]]&lt;&gt;0,0,IF(Table1[[#This Row],[Phân loại]]="Bán hàng",Table1[[#This Row],[Tổng giá trị]],-Table1[[#This Row],[Tổng giá trị]]))</f>
        <v>764072</v>
      </c>
      <c r="Q1194" s="70">
        <f t="shared" si="154"/>
        <v>764072</v>
      </c>
      <c r="R1194" s="8">
        <f>Table1[[#This Row],[Số còn phải thu ĐK]]+Table1[[#This Row],[Giá Trị HD sau CK]]-Table1[[#This Row],[Số tiền đã thu]]</f>
        <v>0</v>
      </c>
      <c r="S1194" s="7">
        <f>IF(Table1[[#This Row],[Ngày hóa đơn]]&lt;&gt;"",Table1[[#This Row],[Ngày hóa đơn]],Table1[[#This Row],[Ngày hạch toán]])</f>
        <v>45888</v>
      </c>
      <c r="T1194" s="8"/>
      <c r="U1194" s="7">
        <f>IF(Table1[[#This Row],[Ngày tính CN]]="","",S1194+T1194)</f>
        <v>45888</v>
      </c>
      <c r="V1194" s="71">
        <f ca="1">IF(Table1[[#This Row],[Hạn thanh toán]]="","",IF((U1194-NOW())&lt;0,0,(U1194-NOW())))</f>
        <v>0</v>
      </c>
      <c r="W1194" s="69"/>
      <c r="X1194" s="65" t="str">
        <f t="shared" ca="1" si="158"/>
        <v/>
      </c>
      <c r="Y1194" s="65" t="str">
        <f t="shared" si="157"/>
        <v>Đã thanh toán</v>
      </c>
      <c r="Z1194" s="250">
        <f>Table1[[#This Row],[Hạn thanh toán]]</f>
        <v>45888</v>
      </c>
      <c r="AA1194" s="250">
        <f>Table1[[#This Row],[Ngày Thanh toán]]</f>
        <v>45915</v>
      </c>
      <c r="AD1194" s="3" t="str">
        <f>IF(Table1[[#This Row],[Mã khách hàng]]="","",VLOOKUP($A1194,Ma_KH!$A:$Q,Ma_KH!O$1,0))</f>
        <v>TTMFARM</v>
      </c>
      <c r="AE1194" s="3" t="str">
        <f>IF(Table1[[#This Row],[Mã khách hàng]]="","",VLOOKUP($A1194,Ma_KH!$A:$Q,Ma_KH!P$1,0))</f>
        <v>CÔNG TY TNHH ĐẦU TƯ VÀ PHÁT TRIỂN TTM FARM</v>
      </c>
      <c r="AF1194" s="3" t="str">
        <f>VLOOKUP(A1194,Ma_KH!A:Q,Ma_KH!J$1,0)</f>
        <v>Trần Thị Huệ</v>
      </c>
    </row>
    <row r="1195" spans="1:32" ht="16.5">
      <c r="A1195" s="92" t="s">
        <v>116</v>
      </c>
      <c r="B1195" s="4" t="s">
        <v>1856</v>
      </c>
      <c r="C1195" s="94">
        <v>45894</v>
      </c>
      <c r="D1195" s="93" t="s">
        <v>1985</v>
      </c>
      <c r="E1195" s="75"/>
      <c r="F1195" s="81"/>
      <c r="G1195" s="92" t="s">
        <v>1856</v>
      </c>
      <c r="H1195" s="69">
        <v>372662</v>
      </c>
      <c r="I1195" s="69">
        <v>0</v>
      </c>
      <c r="J1195" s="69">
        <f>(Table1[[#This Row],[Tiền hàng]]-Table1[[#This Row],[Tiền chiết khấu]])*8%</f>
        <v>29812.959999999999</v>
      </c>
      <c r="K1195" s="69">
        <v>402475</v>
      </c>
      <c r="L1195" s="8" t="s">
        <v>24</v>
      </c>
      <c r="M1195" s="41">
        <v>45915</v>
      </c>
      <c r="N1195" s="29" t="s">
        <v>4185</v>
      </c>
      <c r="O1195" s="69">
        <f>IF(Table1[[#This Row],[Phân loại]]="Tồn đầu kỳ",Table1[[#This Row],[Tổng giá trị]],0)</f>
        <v>0</v>
      </c>
      <c r="P1195" s="8">
        <f>IF(Table1[[#This Row],[Số còn phải thu ĐK]]&lt;&gt;0,0,IF(Table1[[#This Row],[Phân loại]]="Bán hàng",Table1[[#This Row],[Tổng giá trị]],-Table1[[#This Row],[Tổng giá trị]]))</f>
        <v>402475</v>
      </c>
      <c r="Q1195" s="70">
        <f t="shared" si="154"/>
        <v>402475</v>
      </c>
      <c r="R1195" s="8">
        <f>Table1[[#This Row],[Số còn phải thu ĐK]]+Table1[[#This Row],[Giá Trị HD sau CK]]-Table1[[#This Row],[Số tiền đã thu]]</f>
        <v>0</v>
      </c>
      <c r="S1195" s="7">
        <f>IF(Table1[[#This Row],[Ngày hóa đơn]]&lt;&gt;"",Table1[[#This Row],[Ngày hóa đơn]],Table1[[#This Row],[Ngày hạch toán]])</f>
        <v>45894</v>
      </c>
      <c r="T1195" s="8"/>
      <c r="U1195" s="7">
        <f>IF(Table1[[#This Row],[Ngày tính CN]]="","",S1195+T1195)</f>
        <v>45894</v>
      </c>
      <c r="V1195" s="71">
        <f ca="1">IF(Table1[[#This Row],[Hạn thanh toán]]="","",IF((U1195-NOW())&lt;0,0,(U1195-NOW())))</f>
        <v>0</v>
      </c>
      <c r="W1195" s="69"/>
      <c r="X1195" s="65" t="str">
        <f t="shared" ca="1" si="158"/>
        <v/>
      </c>
      <c r="Y1195" s="65" t="str">
        <f t="shared" si="157"/>
        <v>Đã thanh toán</v>
      </c>
      <c r="Z1195" s="250">
        <f>Table1[[#This Row],[Hạn thanh toán]]</f>
        <v>45894</v>
      </c>
      <c r="AA1195" s="250">
        <f>Table1[[#This Row],[Ngày Thanh toán]]</f>
        <v>45915</v>
      </c>
      <c r="AD1195" s="3" t="str">
        <f>IF(Table1[[#This Row],[Mã khách hàng]]="","",VLOOKUP($A1195,Ma_KH!$A:$Q,Ma_KH!O$1,0))</f>
        <v>TTMFARM</v>
      </c>
      <c r="AE1195" s="3" t="str">
        <f>IF(Table1[[#This Row],[Mã khách hàng]]="","",VLOOKUP($A1195,Ma_KH!$A:$Q,Ma_KH!P$1,0))</f>
        <v>CÔNG TY TNHH ĐẦU TƯ VÀ PHÁT TRIỂN TTM FARM</v>
      </c>
      <c r="AF1195" s="3" t="str">
        <f>VLOOKUP(A1195,Ma_KH!A:Q,Ma_KH!J$1,0)</f>
        <v>Trần Thị Huệ</v>
      </c>
    </row>
    <row r="1196" spans="1:32" ht="16.5">
      <c r="A1196" s="92" t="s">
        <v>116</v>
      </c>
      <c r="B1196" s="4" t="s">
        <v>1856</v>
      </c>
      <c r="C1196" s="94">
        <v>45895</v>
      </c>
      <c r="D1196" s="93" t="s">
        <v>1986</v>
      </c>
      <c r="E1196" s="75"/>
      <c r="F1196" s="81"/>
      <c r="G1196" s="92" t="s">
        <v>1856</v>
      </c>
      <c r="H1196" s="69">
        <v>458425</v>
      </c>
      <c r="I1196" s="69">
        <v>0</v>
      </c>
      <c r="J1196" s="69">
        <f>(Table1[[#This Row],[Tiền hàng]]-Table1[[#This Row],[Tiền chiết khấu]])*8%</f>
        <v>36674</v>
      </c>
      <c r="K1196" s="69">
        <v>495099</v>
      </c>
      <c r="L1196" s="8" t="s">
        <v>24</v>
      </c>
      <c r="M1196" s="41">
        <v>45915</v>
      </c>
      <c r="N1196" s="29" t="s">
        <v>4185</v>
      </c>
      <c r="O1196" s="69">
        <f>IF(Table1[[#This Row],[Phân loại]]="Tồn đầu kỳ",Table1[[#This Row],[Tổng giá trị]],0)</f>
        <v>0</v>
      </c>
      <c r="P1196" s="8">
        <f>IF(Table1[[#This Row],[Số còn phải thu ĐK]]&lt;&gt;0,0,IF(Table1[[#This Row],[Phân loại]]="Bán hàng",Table1[[#This Row],[Tổng giá trị]],-Table1[[#This Row],[Tổng giá trị]]))</f>
        <v>495099</v>
      </c>
      <c r="Q1196" s="70">
        <f t="shared" ref="Q1196:Q1279" si="160">IF(M1196&lt;&gt;"",IF(O1196&lt;&gt;0,O1196,P1196),0)</f>
        <v>495099</v>
      </c>
      <c r="R1196" s="8">
        <f>Table1[[#This Row],[Số còn phải thu ĐK]]+Table1[[#This Row],[Giá Trị HD sau CK]]-Table1[[#This Row],[Số tiền đã thu]]</f>
        <v>0</v>
      </c>
      <c r="S1196" s="7">
        <f>IF(Table1[[#This Row],[Ngày hóa đơn]]&lt;&gt;"",Table1[[#This Row],[Ngày hóa đơn]],Table1[[#This Row],[Ngày hạch toán]])</f>
        <v>45895</v>
      </c>
      <c r="T1196" s="8"/>
      <c r="U1196" s="7">
        <f>IF(Table1[[#This Row],[Ngày tính CN]]="","",S1196+T1196)</f>
        <v>45895</v>
      </c>
      <c r="V1196" s="71">
        <f ca="1">IF(Table1[[#This Row],[Hạn thanh toán]]="","",IF((U1196-NOW())&lt;0,0,(U1196-NOW())))</f>
        <v>0</v>
      </c>
      <c r="W1196" s="69"/>
      <c r="X1196" s="65" t="str">
        <f t="shared" ca="1" si="158"/>
        <v/>
      </c>
      <c r="Y1196" s="65" t="str">
        <f t="shared" si="157"/>
        <v>Đã thanh toán</v>
      </c>
      <c r="Z1196" s="250">
        <f>Table1[[#This Row],[Hạn thanh toán]]</f>
        <v>45895</v>
      </c>
      <c r="AA1196" s="250">
        <f>Table1[[#This Row],[Ngày Thanh toán]]</f>
        <v>45915</v>
      </c>
      <c r="AD1196" s="3" t="str">
        <f>IF(Table1[[#This Row],[Mã khách hàng]]="","",VLOOKUP($A1196,Ma_KH!$A:$Q,Ma_KH!O$1,0))</f>
        <v>TTMFARM</v>
      </c>
      <c r="AE1196" s="3" t="str">
        <f>IF(Table1[[#This Row],[Mã khách hàng]]="","",VLOOKUP($A1196,Ma_KH!$A:$Q,Ma_KH!P$1,0))</f>
        <v>CÔNG TY TNHH ĐẦU TƯ VÀ PHÁT TRIỂN TTM FARM</v>
      </c>
      <c r="AF1196" s="3" t="str">
        <f>VLOOKUP(A1196,Ma_KH!A:Q,Ma_KH!J$1,0)</f>
        <v>Trần Thị Huệ</v>
      </c>
    </row>
    <row r="1197" spans="1:32" ht="16.5">
      <c r="A1197" s="92" t="s">
        <v>116</v>
      </c>
      <c r="B1197" s="4" t="s">
        <v>1856</v>
      </c>
      <c r="C1197" s="94">
        <v>45899</v>
      </c>
      <c r="D1197" s="93" t="s">
        <v>1987</v>
      </c>
      <c r="E1197" s="75"/>
      <c r="F1197" s="81"/>
      <c r="G1197" s="92" t="s">
        <v>1856</v>
      </c>
      <c r="H1197" s="69">
        <v>497141</v>
      </c>
      <c r="I1197" s="69">
        <v>0</v>
      </c>
      <c r="J1197" s="69">
        <f>(Table1[[#This Row],[Tiền hàng]]-Table1[[#This Row],[Tiền chiết khấu]])*8%</f>
        <v>39771.279999999999</v>
      </c>
      <c r="K1197" s="69">
        <v>536912</v>
      </c>
      <c r="L1197" s="8" t="s">
        <v>24</v>
      </c>
      <c r="M1197" s="41">
        <v>45915</v>
      </c>
      <c r="N1197" s="29" t="s">
        <v>4185</v>
      </c>
      <c r="O1197" s="69">
        <f>IF(Table1[[#This Row],[Phân loại]]="Tồn đầu kỳ",Table1[[#This Row],[Tổng giá trị]],0)</f>
        <v>0</v>
      </c>
      <c r="P1197" s="8">
        <f>IF(Table1[[#This Row],[Số còn phải thu ĐK]]&lt;&gt;0,0,IF(Table1[[#This Row],[Phân loại]]="Bán hàng",Table1[[#This Row],[Tổng giá trị]],-Table1[[#This Row],[Tổng giá trị]]))</f>
        <v>536912</v>
      </c>
      <c r="Q1197" s="70">
        <f t="shared" si="160"/>
        <v>536912</v>
      </c>
      <c r="R1197" s="8">
        <f>Table1[[#This Row],[Số còn phải thu ĐK]]+Table1[[#This Row],[Giá Trị HD sau CK]]-Table1[[#This Row],[Số tiền đã thu]]</f>
        <v>0</v>
      </c>
      <c r="S1197" s="7">
        <f>IF(Table1[[#This Row],[Ngày hóa đơn]]&lt;&gt;"",Table1[[#This Row],[Ngày hóa đơn]],Table1[[#This Row],[Ngày hạch toán]])</f>
        <v>45899</v>
      </c>
      <c r="T1197" s="8"/>
      <c r="U1197" s="7">
        <f>IF(Table1[[#This Row],[Ngày tính CN]]="","",S1197+T1197)</f>
        <v>45899</v>
      </c>
      <c r="V1197" s="71">
        <f ca="1">IF(Table1[[#This Row],[Hạn thanh toán]]="","",IF((U1197-NOW())&lt;0,0,(U1197-NOW())))</f>
        <v>0</v>
      </c>
      <c r="W1197" s="69"/>
      <c r="X1197" s="65" t="str">
        <f t="shared" ca="1" si="158"/>
        <v/>
      </c>
      <c r="Y1197" s="65" t="str">
        <f t="shared" si="157"/>
        <v>Đã thanh toán</v>
      </c>
      <c r="Z1197" s="250">
        <f>Table1[[#This Row],[Hạn thanh toán]]</f>
        <v>45899</v>
      </c>
      <c r="AA1197" s="250">
        <f>Table1[[#This Row],[Ngày Thanh toán]]</f>
        <v>45915</v>
      </c>
      <c r="AD1197" s="3" t="str">
        <f>IF(Table1[[#This Row],[Mã khách hàng]]="","",VLOOKUP($A1197,Ma_KH!$A:$Q,Ma_KH!O$1,0))</f>
        <v>TTMFARM</v>
      </c>
      <c r="AE1197" s="3" t="str">
        <f>IF(Table1[[#This Row],[Mã khách hàng]]="","",VLOOKUP($A1197,Ma_KH!$A:$Q,Ma_KH!P$1,0))</f>
        <v>CÔNG TY TNHH ĐẦU TƯ VÀ PHÁT TRIỂN TTM FARM</v>
      </c>
      <c r="AF1197" s="3" t="str">
        <f>VLOOKUP(A1197,Ma_KH!A:Q,Ma_KH!J$1,0)</f>
        <v>Trần Thị Huệ</v>
      </c>
    </row>
    <row r="1198" spans="1:32" ht="16.5">
      <c r="A1198" s="92" t="s">
        <v>116</v>
      </c>
      <c r="B1198" s="4" t="s">
        <v>1856</v>
      </c>
      <c r="C1198" s="94">
        <v>45899</v>
      </c>
      <c r="D1198" s="93" t="s">
        <v>1988</v>
      </c>
      <c r="E1198" s="75"/>
      <c r="F1198" s="81"/>
      <c r="G1198" s="92" t="s">
        <v>1856</v>
      </c>
      <c r="H1198" s="69">
        <v>1580550</v>
      </c>
      <c r="I1198" s="69">
        <v>0</v>
      </c>
      <c r="J1198" s="69">
        <f>(Table1[[#This Row],[Tiền hàng]]-Table1[[#This Row],[Tiền chiết khấu]])*8%</f>
        <v>126444</v>
      </c>
      <c r="K1198" s="69">
        <v>1706994</v>
      </c>
      <c r="L1198" s="8" t="s">
        <v>24</v>
      </c>
      <c r="M1198" s="41">
        <v>45915</v>
      </c>
      <c r="N1198" s="29" t="s">
        <v>4185</v>
      </c>
      <c r="O1198" s="69">
        <f>IF(Table1[[#This Row],[Phân loại]]="Tồn đầu kỳ",Table1[[#This Row],[Tổng giá trị]],0)</f>
        <v>0</v>
      </c>
      <c r="P1198" s="8">
        <f>IF(Table1[[#This Row],[Số còn phải thu ĐK]]&lt;&gt;0,0,IF(Table1[[#This Row],[Phân loại]]="Bán hàng",Table1[[#This Row],[Tổng giá trị]],-Table1[[#This Row],[Tổng giá trị]]))</f>
        <v>1706994</v>
      </c>
      <c r="Q1198" s="70">
        <f t="shared" si="160"/>
        <v>1706994</v>
      </c>
      <c r="R1198" s="8">
        <f>Table1[[#This Row],[Số còn phải thu ĐK]]+Table1[[#This Row],[Giá Trị HD sau CK]]-Table1[[#This Row],[Số tiền đã thu]]</f>
        <v>0</v>
      </c>
      <c r="S1198" s="7">
        <f>IF(Table1[[#This Row],[Ngày hóa đơn]]&lt;&gt;"",Table1[[#This Row],[Ngày hóa đơn]],Table1[[#This Row],[Ngày hạch toán]])</f>
        <v>45899</v>
      </c>
      <c r="T1198" s="8"/>
      <c r="U1198" s="7">
        <f>IF(Table1[[#This Row],[Ngày tính CN]]="","",S1198+T1198)</f>
        <v>45899</v>
      </c>
      <c r="V1198" s="71">
        <f ca="1">IF(Table1[[#This Row],[Hạn thanh toán]]="","",IF((U1198-NOW())&lt;0,0,(U1198-NOW())))</f>
        <v>0</v>
      </c>
      <c r="W1198" s="69"/>
      <c r="X1198" s="65" t="str">
        <f t="shared" ca="1" si="158"/>
        <v/>
      </c>
      <c r="Y1198" s="65" t="str">
        <f t="shared" si="157"/>
        <v>Đã thanh toán</v>
      </c>
      <c r="Z1198" s="250">
        <f>Table1[[#This Row],[Hạn thanh toán]]</f>
        <v>45899</v>
      </c>
      <c r="AA1198" s="250">
        <f>Table1[[#This Row],[Ngày Thanh toán]]</f>
        <v>45915</v>
      </c>
      <c r="AD1198" s="3" t="str">
        <f>IF(Table1[[#This Row],[Mã khách hàng]]="","",VLOOKUP($A1198,Ma_KH!$A:$Q,Ma_KH!O$1,0))</f>
        <v>TTMFARM</v>
      </c>
      <c r="AE1198" s="3" t="str">
        <f>IF(Table1[[#This Row],[Mã khách hàng]]="","",VLOOKUP($A1198,Ma_KH!$A:$Q,Ma_KH!P$1,0))</f>
        <v>CÔNG TY TNHH ĐẦU TƯ VÀ PHÁT TRIỂN TTM FARM</v>
      </c>
      <c r="AF1198" s="3" t="str">
        <f>VLOOKUP(A1198,Ma_KH!A:Q,Ma_KH!J$1,0)</f>
        <v>Trần Thị Huệ</v>
      </c>
    </row>
    <row r="1199" spans="1:32" ht="16.5">
      <c r="A1199" s="92" t="s">
        <v>116</v>
      </c>
      <c r="B1199" s="4" t="s">
        <v>1856</v>
      </c>
      <c r="C1199" s="94"/>
      <c r="D1199" s="93"/>
      <c r="E1199" s="75"/>
      <c r="F1199" s="81"/>
      <c r="G1199" s="92" t="s">
        <v>4187</v>
      </c>
      <c r="H1199" s="69"/>
      <c r="I1199" s="69">
        <v>0</v>
      </c>
      <c r="J1199" s="69">
        <f>(Table1[[#This Row],[Tiền hàng]]-Table1[[#This Row],[Tiền chiết khấu]])*8%</f>
        <v>0</v>
      </c>
      <c r="K1199" s="382">
        <v>762826</v>
      </c>
      <c r="L1199" s="8" t="s">
        <v>24</v>
      </c>
      <c r="M1199" s="41">
        <v>45995</v>
      </c>
      <c r="N1199" s="29"/>
      <c r="O1199" s="69">
        <f>IF(Table1[[#This Row],[Phân loại]]="Tồn đầu kỳ",Table1[[#This Row],[Tổng giá trị]],0)</f>
        <v>0</v>
      </c>
      <c r="P1199" s="8">
        <f>IF(Table1[[#This Row],[Số còn phải thu ĐK]]&lt;&gt;0,0,IF(Table1[[#This Row],[Phân loại]]="Bán hàng",Table1[[#This Row],[Tổng giá trị]],-Table1[[#This Row],[Tổng giá trị]]))</f>
        <v>762826</v>
      </c>
      <c r="Q1199" s="70">
        <f t="shared" si="160"/>
        <v>762826</v>
      </c>
      <c r="R1199" s="8">
        <f>Table1[[#This Row],[Số còn phải thu ĐK]]+Table1[[#This Row],[Giá Trị HD sau CK]]-Table1[[#This Row],[Số tiền đã thu]]</f>
        <v>0</v>
      </c>
      <c r="S1199" s="7">
        <f>IF(Table1[[#This Row],[Ngày hóa đơn]]&lt;&gt;"",Table1[[#This Row],[Ngày hóa đơn]],Table1[[#This Row],[Ngày hạch toán]])</f>
        <v>0</v>
      </c>
      <c r="T1199" s="8"/>
      <c r="U1199" s="7">
        <f>IF(Table1[[#This Row],[Ngày tính CN]]="","",S1199+T1199)</f>
        <v>0</v>
      </c>
      <c r="V1199" s="71">
        <f ca="1">IF(Table1[[#This Row],[Hạn thanh toán]]="","",IF((U1199-NOW())&lt;0,0,(U1199-NOW())))</f>
        <v>0</v>
      </c>
      <c r="W1199" s="69"/>
      <c r="X1199" s="65" t="str">
        <f t="shared" ca="1" si="158"/>
        <v/>
      </c>
      <c r="Y1199" s="65" t="str">
        <f t="shared" ref="Y1199" si="161">IF(R1199=0,"Đã thanh toán",IF(X1199="","",IF(X1199&lt;=0,"Chưa đến hạn thanh toán",IF(X1199&lt;=30,"Nợ quá hạn 30 ngày",IF(X1199&lt;=60,"Nợ quá hạn từ 30 ngày đến 60 ngày",IF(X1199&lt;=90,"Nợ quá hạn từ 60 ngày đến 90 ngày",IF(X1199&lt;=120,"Nợ quá hạn từ 90 ngày đến 120 ngày","Nợ quá hạn hơn 120 ngày có khả năng mất thanh toán")))))))</f>
        <v>Đã thanh toán</v>
      </c>
      <c r="Z1199" s="250">
        <f>Table1[[#This Row],[Hạn thanh toán]]</f>
        <v>0</v>
      </c>
      <c r="AA1199" s="250">
        <f>Table1[[#This Row],[Ngày Thanh toán]]</f>
        <v>45995</v>
      </c>
      <c r="AD1199" s="3" t="str">
        <f>IF(Table1[[#This Row],[Mã khách hàng]]="","",VLOOKUP($A1199,Ma_KH!$A:$Q,Ma_KH!O$1,0))</f>
        <v>TTMFARM</v>
      </c>
      <c r="AE1199" s="3" t="str">
        <f>IF(Table1[[#This Row],[Mã khách hàng]]="","",VLOOKUP($A1199,Ma_KH!$A:$Q,Ma_KH!P$1,0))</f>
        <v>CÔNG TY TNHH ĐẦU TƯ VÀ PHÁT TRIỂN TTM FARM</v>
      </c>
      <c r="AF1199" s="3" t="str">
        <f>VLOOKUP(A1199,Ma_KH!A:Q,Ma_KH!J$1,0)</f>
        <v>Trần Thị Huệ</v>
      </c>
    </row>
    <row r="1200" spans="1:32" ht="16.5">
      <c r="A1200" s="92" t="s">
        <v>116</v>
      </c>
      <c r="B1200" s="4" t="s">
        <v>1856</v>
      </c>
      <c r="C1200" s="94">
        <v>45903</v>
      </c>
      <c r="D1200" s="93" t="s">
        <v>1989</v>
      </c>
      <c r="E1200" s="75"/>
      <c r="F1200" s="81"/>
      <c r="G1200" s="92" t="s">
        <v>1856</v>
      </c>
      <c r="H1200" s="69">
        <v>715491</v>
      </c>
      <c r="I1200" s="69">
        <v>0</v>
      </c>
      <c r="J1200" s="69">
        <f>(Table1[[#This Row],[Tiền hàng]]-Table1[[#This Row],[Tiền chiết khấu]])*8%</f>
        <v>57239.28</v>
      </c>
      <c r="K1200" s="69">
        <v>772730</v>
      </c>
      <c r="L1200" s="8" t="s">
        <v>24</v>
      </c>
      <c r="M1200" s="41">
        <v>45995</v>
      </c>
      <c r="O1200" s="69">
        <f>IF(Table1[[#This Row],[Phân loại]]="Tồn đầu kỳ",Table1[[#This Row],[Tổng giá trị]],0)</f>
        <v>0</v>
      </c>
      <c r="P1200" s="8">
        <f>IF(Table1[[#This Row],[Số còn phải thu ĐK]]&lt;&gt;0,0,IF(Table1[[#This Row],[Phân loại]]="Bán hàng",Table1[[#This Row],[Tổng giá trị]],-Table1[[#This Row],[Tổng giá trị]]))</f>
        <v>772730</v>
      </c>
      <c r="Q1200" s="70">
        <f t="shared" si="160"/>
        <v>772730</v>
      </c>
      <c r="R1200" s="8">
        <f>Table1[[#This Row],[Số còn phải thu ĐK]]+Table1[[#This Row],[Giá Trị HD sau CK]]-Table1[[#This Row],[Số tiền đã thu]]</f>
        <v>0</v>
      </c>
      <c r="S1200" s="7">
        <f>IF(Table1[[#This Row],[Ngày hóa đơn]]&lt;&gt;"",Table1[[#This Row],[Ngày hóa đơn]],Table1[[#This Row],[Ngày hạch toán]])</f>
        <v>45903</v>
      </c>
      <c r="T1200" s="8"/>
      <c r="U1200" s="7">
        <f>IF(Table1[[#This Row],[Ngày tính CN]]="","",S1200+T1200)</f>
        <v>45903</v>
      </c>
      <c r="V1200" s="71">
        <f ca="1">IF(Table1[[#This Row],[Hạn thanh toán]]="","",IF((U1200-NOW())&lt;0,0,(U1200-NOW())))</f>
        <v>0</v>
      </c>
      <c r="W1200" s="69"/>
      <c r="X1200" s="65" t="str">
        <f t="shared" ca="1" si="158"/>
        <v/>
      </c>
      <c r="Y1200" s="65" t="str">
        <f t="shared" si="157"/>
        <v>Đã thanh toán</v>
      </c>
      <c r="Z1200" s="250">
        <f>Table1[[#This Row],[Hạn thanh toán]]</f>
        <v>45903</v>
      </c>
      <c r="AA1200" s="250">
        <f>Table1[[#This Row],[Ngày Thanh toán]]</f>
        <v>45995</v>
      </c>
      <c r="AD1200" s="3" t="str">
        <f>IF(Table1[[#This Row],[Mã khách hàng]]="","",VLOOKUP($A1200,Ma_KH!$A:$Q,Ma_KH!O$1,0))</f>
        <v>TTMFARM</v>
      </c>
      <c r="AE1200" s="3" t="str">
        <f>IF(Table1[[#This Row],[Mã khách hàng]]="","",VLOOKUP($A1200,Ma_KH!$A:$Q,Ma_KH!P$1,0))</f>
        <v>CÔNG TY TNHH ĐẦU TƯ VÀ PHÁT TRIỂN TTM FARM</v>
      </c>
      <c r="AF1200" s="3" t="str">
        <f>VLOOKUP(A1200,Ma_KH!A:Q,Ma_KH!J$1,0)</f>
        <v>Trần Thị Huệ</v>
      </c>
    </row>
    <row r="1201" spans="1:32" ht="16.5">
      <c r="A1201" s="92" t="s">
        <v>116</v>
      </c>
      <c r="B1201" s="4" t="s">
        <v>1856</v>
      </c>
      <c r="C1201" s="94">
        <v>45903</v>
      </c>
      <c r="D1201" s="93" t="s">
        <v>1990</v>
      </c>
      <c r="E1201" s="75"/>
      <c r="F1201" s="81"/>
      <c r="G1201" s="92" t="s">
        <v>1856</v>
      </c>
      <c r="H1201" s="69">
        <v>261736</v>
      </c>
      <c r="I1201" s="69">
        <v>0</v>
      </c>
      <c r="J1201" s="69">
        <f>(Table1[[#This Row],[Tiền hàng]]-Table1[[#This Row],[Tiền chiết khấu]])*8%</f>
        <v>20938.88</v>
      </c>
      <c r="K1201" s="69">
        <v>282675</v>
      </c>
      <c r="L1201" s="8" t="s">
        <v>24</v>
      </c>
      <c r="M1201" s="41">
        <v>45995</v>
      </c>
      <c r="O1201" s="69">
        <f>IF(Table1[[#This Row],[Phân loại]]="Tồn đầu kỳ",Table1[[#This Row],[Tổng giá trị]],0)</f>
        <v>0</v>
      </c>
      <c r="P1201" s="8">
        <f>IF(Table1[[#This Row],[Số còn phải thu ĐK]]&lt;&gt;0,0,IF(Table1[[#This Row],[Phân loại]]="Bán hàng",Table1[[#This Row],[Tổng giá trị]],-Table1[[#This Row],[Tổng giá trị]]))</f>
        <v>282675</v>
      </c>
      <c r="Q1201" s="70">
        <f t="shared" si="160"/>
        <v>282675</v>
      </c>
      <c r="R1201" s="8">
        <f>Table1[[#This Row],[Số còn phải thu ĐK]]+Table1[[#This Row],[Giá Trị HD sau CK]]-Table1[[#This Row],[Số tiền đã thu]]</f>
        <v>0</v>
      </c>
      <c r="S1201" s="7">
        <f>IF(Table1[[#This Row],[Ngày hóa đơn]]&lt;&gt;"",Table1[[#This Row],[Ngày hóa đơn]],Table1[[#This Row],[Ngày hạch toán]])</f>
        <v>45903</v>
      </c>
      <c r="T1201" s="8"/>
      <c r="U1201" s="7">
        <f>IF(Table1[[#This Row],[Ngày tính CN]]="","",S1201+T1201)</f>
        <v>45903</v>
      </c>
      <c r="V1201" s="71">
        <f ca="1">IF(Table1[[#This Row],[Hạn thanh toán]]="","",IF((U1201-NOW())&lt;0,0,(U1201-NOW())))</f>
        <v>0</v>
      </c>
      <c r="W1201" s="69"/>
      <c r="X1201" s="65" t="str">
        <f t="shared" ca="1" si="158"/>
        <v/>
      </c>
      <c r="Y1201" s="65" t="str">
        <f t="shared" si="157"/>
        <v>Đã thanh toán</v>
      </c>
      <c r="Z1201" s="250">
        <f>Table1[[#This Row],[Hạn thanh toán]]</f>
        <v>45903</v>
      </c>
      <c r="AA1201" s="250">
        <f>Table1[[#This Row],[Ngày Thanh toán]]</f>
        <v>45995</v>
      </c>
      <c r="AD1201" s="3" t="str">
        <f>IF(Table1[[#This Row],[Mã khách hàng]]="","",VLOOKUP($A1201,Ma_KH!$A:$Q,Ma_KH!O$1,0))</f>
        <v>TTMFARM</v>
      </c>
      <c r="AE1201" s="3" t="str">
        <f>IF(Table1[[#This Row],[Mã khách hàng]]="","",VLOOKUP($A1201,Ma_KH!$A:$Q,Ma_KH!P$1,0))</f>
        <v>CÔNG TY TNHH ĐẦU TƯ VÀ PHÁT TRIỂN TTM FARM</v>
      </c>
      <c r="AF1201" s="3" t="str">
        <f>VLOOKUP(A1201,Ma_KH!A:Q,Ma_KH!J$1,0)</f>
        <v>Trần Thị Huệ</v>
      </c>
    </row>
    <row r="1202" spans="1:32" ht="16.5">
      <c r="A1202" s="92" t="s">
        <v>116</v>
      </c>
      <c r="B1202" s="4" t="s">
        <v>1856</v>
      </c>
      <c r="C1202" s="94">
        <v>45903</v>
      </c>
      <c r="D1202" s="93" t="s">
        <v>1991</v>
      </c>
      <c r="E1202" s="75"/>
      <c r="F1202" s="81"/>
      <c r="G1202" s="92" t="s">
        <v>1856</v>
      </c>
      <c r="H1202" s="69">
        <v>1108930</v>
      </c>
      <c r="I1202" s="69">
        <v>0</v>
      </c>
      <c r="J1202" s="69">
        <f>(Table1[[#This Row],[Tiền hàng]]-Table1[[#This Row],[Tiền chiết khấu]])*8%</f>
        <v>88714.400000000009</v>
      </c>
      <c r="K1202" s="69">
        <v>1197644</v>
      </c>
      <c r="L1202" s="8" t="s">
        <v>24</v>
      </c>
      <c r="M1202" s="41">
        <v>45995</v>
      </c>
      <c r="O1202" s="69">
        <f>IF(Table1[[#This Row],[Phân loại]]="Tồn đầu kỳ",Table1[[#This Row],[Tổng giá trị]],0)</f>
        <v>0</v>
      </c>
      <c r="P1202" s="8">
        <f>IF(Table1[[#This Row],[Số còn phải thu ĐK]]&lt;&gt;0,0,IF(Table1[[#This Row],[Phân loại]]="Bán hàng",Table1[[#This Row],[Tổng giá trị]],-Table1[[#This Row],[Tổng giá trị]]))</f>
        <v>1197644</v>
      </c>
      <c r="Q1202" s="70">
        <f t="shared" si="160"/>
        <v>1197644</v>
      </c>
      <c r="R1202" s="8">
        <f>Table1[[#This Row],[Số còn phải thu ĐK]]+Table1[[#This Row],[Giá Trị HD sau CK]]-Table1[[#This Row],[Số tiền đã thu]]</f>
        <v>0</v>
      </c>
      <c r="S1202" s="7">
        <f>IF(Table1[[#This Row],[Ngày hóa đơn]]&lt;&gt;"",Table1[[#This Row],[Ngày hóa đơn]],Table1[[#This Row],[Ngày hạch toán]])</f>
        <v>45903</v>
      </c>
      <c r="T1202" s="8"/>
      <c r="U1202" s="7">
        <f>IF(Table1[[#This Row],[Ngày tính CN]]="","",S1202+T1202)</f>
        <v>45903</v>
      </c>
      <c r="V1202" s="71">
        <f ca="1">IF(Table1[[#This Row],[Hạn thanh toán]]="","",IF((U1202-NOW())&lt;0,0,(U1202-NOW())))</f>
        <v>0</v>
      </c>
      <c r="W1202" s="69"/>
      <c r="X1202" s="65" t="str">
        <f t="shared" ca="1" si="158"/>
        <v/>
      </c>
      <c r="Y1202" s="65" t="str">
        <f t="shared" si="157"/>
        <v>Đã thanh toán</v>
      </c>
      <c r="Z1202" s="250">
        <f>Table1[[#This Row],[Hạn thanh toán]]</f>
        <v>45903</v>
      </c>
      <c r="AA1202" s="250">
        <f>Table1[[#This Row],[Ngày Thanh toán]]</f>
        <v>45995</v>
      </c>
      <c r="AD1202" s="3" t="str">
        <f>IF(Table1[[#This Row],[Mã khách hàng]]="","",VLOOKUP($A1202,Ma_KH!$A:$Q,Ma_KH!O$1,0))</f>
        <v>TTMFARM</v>
      </c>
      <c r="AE1202" s="3" t="str">
        <f>IF(Table1[[#This Row],[Mã khách hàng]]="","",VLOOKUP($A1202,Ma_KH!$A:$Q,Ma_KH!P$1,0))</f>
        <v>CÔNG TY TNHH ĐẦU TƯ VÀ PHÁT TRIỂN TTM FARM</v>
      </c>
      <c r="AF1202" s="3" t="str">
        <f>VLOOKUP(A1202,Ma_KH!A:Q,Ma_KH!J$1,0)</f>
        <v>Trần Thị Huệ</v>
      </c>
    </row>
    <row r="1203" spans="1:32" ht="16.5">
      <c r="A1203" s="92" t="s">
        <v>116</v>
      </c>
      <c r="B1203" s="4" t="s">
        <v>1856</v>
      </c>
      <c r="C1203" s="94">
        <v>45905</v>
      </c>
      <c r="D1203" s="93" t="s">
        <v>1992</v>
      </c>
      <c r="E1203" s="75"/>
      <c r="F1203" s="81"/>
      <c r="G1203" s="92" t="s">
        <v>1856</v>
      </c>
      <c r="H1203" s="69">
        <v>922445</v>
      </c>
      <c r="I1203" s="69">
        <v>0</v>
      </c>
      <c r="J1203" s="69">
        <f>(Table1[[#This Row],[Tiền hàng]]-Table1[[#This Row],[Tiền chiết khấu]])*8%</f>
        <v>73795.600000000006</v>
      </c>
      <c r="K1203" s="69">
        <v>996241</v>
      </c>
      <c r="L1203" s="8" t="s">
        <v>24</v>
      </c>
      <c r="M1203" s="41">
        <v>45995</v>
      </c>
      <c r="O1203" s="69">
        <f>IF(Table1[[#This Row],[Phân loại]]="Tồn đầu kỳ",Table1[[#This Row],[Tổng giá trị]],0)</f>
        <v>0</v>
      </c>
      <c r="P1203" s="8">
        <f>IF(Table1[[#This Row],[Số còn phải thu ĐK]]&lt;&gt;0,0,IF(Table1[[#This Row],[Phân loại]]="Bán hàng",Table1[[#This Row],[Tổng giá trị]],-Table1[[#This Row],[Tổng giá trị]]))</f>
        <v>996241</v>
      </c>
      <c r="Q1203" s="70">
        <f t="shared" si="160"/>
        <v>996241</v>
      </c>
      <c r="R1203" s="8">
        <f>Table1[[#This Row],[Số còn phải thu ĐK]]+Table1[[#This Row],[Giá Trị HD sau CK]]-Table1[[#This Row],[Số tiền đã thu]]</f>
        <v>0</v>
      </c>
      <c r="S1203" s="7">
        <f>IF(Table1[[#This Row],[Ngày hóa đơn]]&lt;&gt;"",Table1[[#This Row],[Ngày hóa đơn]],Table1[[#This Row],[Ngày hạch toán]])</f>
        <v>45905</v>
      </c>
      <c r="T1203" s="8"/>
      <c r="U1203" s="7">
        <f>IF(Table1[[#This Row],[Ngày tính CN]]="","",S1203+T1203)</f>
        <v>45905</v>
      </c>
      <c r="V1203" s="71">
        <f ca="1">IF(Table1[[#This Row],[Hạn thanh toán]]="","",IF((U1203-NOW())&lt;0,0,(U1203-NOW())))</f>
        <v>0</v>
      </c>
      <c r="W1203" s="69"/>
      <c r="X1203" s="65" t="str">
        <f t="shared" ca="1" si="158"/>
        <v/>
      </c>
      <c r="Y1203" s="65" t="str">
        <f t="shared" si="157"/>
        <v>Đã thanh toán</v>
      </c>
      <c r="Z1203" s="250">
        <f>Table1[[#This Row],[Hạn thanh toán]]</f>
        <v>45905</v>
      </c>
      <c r="AA1203" s="250">
        <f>Table1[[#This Row],[Ngày Thanh toán]]</f>
        <v>45995</v>
      </c>
      <c r="AD1203" s="3" t="str">
        <f>IF(Table1[[#This Row],[Mã khách hàng]]="","",VLOOKUP($A1203,Ma_KH!$A:$Q,Ma_KH!O$1,0))</f>
        <v>TTMFARM</v>
      </c>
      <c r="AE1203" s="3" t="str">
        <f>IF(Table1[[#This Row],[Mã khách hàng]]="","",VLOOKUP($A1203,Ma_KH!$A:$Q,Ma_KH!P$1,0))</f>
        <v>CÔNG TY TNHH ĐẦU TƯ VÀ PHÁT TRIỂN TTM FARM</v>
      </c>
      <c r="AF1203" s="3" t="str">
        <f>VLOOKUP(A1203,Ma_KH!A:Q,Ma_KH!J$1,0)</f>
        <v>Trần Thị Huệ</v>
      </c>
    </row>
    <row r="1204" spans="1:32" ht="16.5">
      <c r="A1204" s="92" t="s">
        <v>116</v>
      </c>
      <c r="B1204" s="4" t="s">
        <v>1856</v>
      </c>
      <c r="C1204" s="94">
        <v>45911</v>
      </c>
      <c r="D1204" s="93" t="s">
        <v>1993</v>
      </c>
      <c r="E1204" s="75"/>
      <c r="F1204" s="81"/>
      <c r="G1204" s="92" t="s">
        <v>1856</v>
      </c>
      <c r="H1204" s="69">
        <v>1367484</v>
      </c>
      <c r="I1204" s="69">
        <v>0</v>
      </c>
      <c r="J1204" s="69">
        <f>(Table1[[#This Row],[Tiền hàng]]-Table1[[#This Row],[Tiền chiết khấu]])*8%</f>
        <v>109398.72</v>
      </c>
      <c r="K1204" s="69">
        <v>1476883</v>
      </c>
      <c r="L1204" s="8" t="s">
        <v>24</v>
      </c>
      <c r="M1204" s="41">
        <v>45995</v>
      </c>
      <c r="O1204" s="69">
        <f>IF(Table1[[#This Row],[Phân loại]]="Tồn đầu kỳ",Table1[[#This Row],[Tổng giá trị]],0)</f>
        <v>0</v>
      </c>
      <c r="P1204" s="8">
        <f>IF(Table1[[#This Row],[Số còn phải thu ĐK]]&lt;&gt;0,0,IF(Table1[[#This Row],[Phân loại]]="Bán hàng",Table1[[#This Row],[Tổng giá trị]],-Table1[[#This Row],[Tổng giá trị]]))</f>
        <v>1476883</v>
      </c>
      <c r="Q1204" s="70">
        <f t="shared" si="160"/>
        <v>1476883</v>
      </c>
      <c r="R1204" s="8">
        <f>Table1[[#This Row],[Số còn phải thu ĐK]]+Table1[[#This Row],[Giá Trị HD sau CK]]-Table1[[#This Row],[Số tiền đã thu]]</f>
        <v>0</v>
      </c>
      <c r="S1204" s="7">
        <f>IF(Table1[[#This Row],[Ngày hóa đơn]]&lt;&gt;"",Table1[[#This Row],[Ngày hóa đơn]],Table1[[#This Row],[Ngày hạch toán]])</f>
        <v>45911</v>
      </c>
      <c r="T1204" s="8"/>
      <c r="U1204" s="7">
        <f>IF(Table1[[#This Row],[Ngày tính CN]]="","",S1204+T1204)</f>
        <v>45911</v>
      </c>
      <c r="V1204" s="71">
        <f ca="1">IF(Table1[[#This Row],[Hạn thanh toán]]="","",IF((U1204-NOW())&lt;0,0,(U1204-NOW())))</f>
        <v>0</v>
      </c>
      <c r="W1204" s="69"/>
      <c r="X1204" s="65" t="str">
        <f t="shared" ca="1" si="158"/>
        <v/>
      </c>
      <c r="Y1204" s="65" t="str">
        <f t="shared" si="157"/>
        <v>Đã thanh toán</v>
      </c>
      <c r="Z1204" s="250">
        <f>Table1[[#This Row],[Hạn thanh toán]]</f>
        <v>45911</v>
      </c>
      <c r="AA1204" s="250">
        <f>Table1[[#This Row],[Ngày Thanh toán]]</f>
        <v>45995</v>
      </c>
      <c r="AD1204" s="3" t="str">
        <f>IF(Table1[[#This Row],[Mã khách hàng]]="","",VLOOKUP($A1204,Ma_KH!$A:$Q,Ma_KH!O$1,0))</f>
        <v>TTMFARM</v>
      </c>
      <c r="AE1204" s="3" t="str">
        <f>IF(Table1[[#This Row],[Mã khách hàng]]="","",VLOOKUP($A1204,Ma_KH!$A:$Q,Ma_KH!P$1,0))</f>
        <v>CÔNG TY TNHH ĐẦU TƯ VÀ PHÁT TRIỂN TTM FARM</v>
      </c>
      <c r="AF1204" s="3" t="str">
        <f>VLOOKUP(A1204,Ma_KH!A:Q,Ma_KH!J$1,0)</f>
        <v>Trần Thị Huệ</v>
      </c>
    </row>
    <row r="1205" spans="1:32" ht="16.5">
      <c r="A1205" s="92" t="s">
        <v>116</v>
      </c>
      <c r="B1205" s="4" t="s">
        <v>1856</v>
      </c>
      <c r="C1205" s="94">
        <v>45911</v>
      </c>
      <c r="D1205" s="93" t="s">
        <v>1994</v>
      </c>
      <c r="E1205" s="75"/>
      <c r="F1205" s="81"/>
      <c r="G1205" s="92" t="s">
        <v>1856</v>
      </c>
      <c r="H1205" s="69">
        <v>693924</v>
      </c>
      <c r="I1205" s="69">
        <v>0</v>
      </c>
      <c r="J1205" s="69">
        <f>(Table1[[#This Row],[Tiền hàng]]-Table1[[#This Row],[Tiền chiết khấu]])*8%</f>
        <v>55513.919999999998</v>
      </c>
      <c r="K1205" s="69">
        <v>749438</v>
      </c>
      <c r="L1205" s="8" t="s">
        <v>24</v>
      </c>
      <c r="M1205" s="41">
        <v>45995</v>
      </c>
      <c r="O1205" s="69">
        <f>IF(Table1[[#This Row],[Phân loại]]="Tồn đầu kỳ",Table1[[#This Row],[Tổng giá trị]],0)</f>
        <v>0</v>
      </c>
      <c r="P1205" s="8">
        <f>IF(Table1[[#This Row],[Số còn phải thu ĐK]]&lt;&gt;0,0,IF(Table1[[#This Row],[Phân loại]]="Bán hàng",Table1[[#This Row],[Tổng giá trị]],-Table1[[#This Row],[Tổng giá trị]]))</f>
        <v>749438</v>
      </c>
      <c r="Q1205" s="70">
        <f t="shared" si="160"/>
        <v>749438</v>
      </c>
      <c r="R1205" s="8">
        <f>Table1[[#This Row],[Số còn phải thu ĐK]]+Table1[[#This Row],[Giá Trị HD sau CK]]-Table1[[#This Row],[Số tiền đã thu]]</f>
        <v>0</v>
      </c>
      <c r="S1205" s="7">
        <f>IF(Table1[[#This Row],[Ngày hóa đơn]]&lt;&gt;"",Table1[[#This Row],[Ngày hóa đơn]],Table1[[#This Row],[Ngày hạch toán]])</f>
        <v>45911</v>
      </c>
      <c r="T1205" s="8"/>
      <c r="U1205" s="7">
        <f>IF(Table1[[#This Row],[Ngày tính CN]]="","",S1205+T1205)</f>
        <v>45911</v>
      </c>
      <c r="V1205" s="71">
        <f ca="1">IF(Table1[[#This Row],[Hạn thanh toán]]="","",IF((U1205-NOW())&lt;0,0,(U1205-NOW())))</f>
        <v>0</v>
      </c>
      <c r="W1205" s="69"/>
      <c r="X1205" s="65" t="str">
        <f t="shared" ca="1" si="158"/>
        <v/>
      </c>
      <c r="Y1205" s="65" t="str">
        <f t="shared" si="157"/>
        <v>Đã thanh toán</v>
      </c>
      <c r="Z1205" s="250">
        <f>Table1[[#This Row],[Hạn thanh toán]]</f>
        <v>45911</v>
      </c>
      <c r="AA1205" s="250">
        <f>Table1[[#This Row],[Ngày Thanh toán]]</f>
        <v>45995</v>
      </c>
      <c r="AD1205" s="3" t="str">
        <f>IF(Table1[[#This Row],[Mã khách hàng]]="","",VLOOKUP($A1205,Ma_KH!$A:$Q,Ma_KH!O$1,0))</f>
        <v>TTMFARM</v>
      </c>
      <c r="AE1205" s="3" t="str">
        <f>IF(Table1[[#This Row],[Mã khách hàng]]="","",VLOOKUP($A1205,Ma_KH!$A:$Q,Ma_KH!P$1,0))</f>
        <v>CÔNG TY TNHH ĐẦU TƯ VÀ PHÁT TRIỂN TTM FARM</v>
      </c>
      <c r="AF1205" s="3" t="str">
        <f>VLOOKUP(A1205,Ma_KH!A:Q,Ma_KH!J$1,0)</f>
        <v>Trần Thị Huệ</v>
      </c>
    </row>
    <row r="1206" spans="1:32" ht="16.5">
      <c r="A1206" s="92" t="s">
        <v>116</v>
      </c>
      <c r="B1206" s="4" t="s">
        <v>1856</v>
      </c>
      <c r="C1206" s="94">
        <v>45912</v>
      </c>
      <c r="D1206" s="93" t="s">
        <v>1995</v>
      </c>
      <c r="E1206" s="75"/>
      <c r="F1206" s="81"/>
      <c r="G1206" s="92" t="s">
        <v>1856</v>
      </c>
      <c r="H1206" s="69">
        <v>810532</v>
      </c>
      <c r="I1206" s="69">
        <v>0</v>
      </c>
      <c r="J1206" s="69">
        <f>(Table1[[#This Row],[Tiền hàng]]-Table1[[#This Row],[Tiền chiết khấu]])*8%</f>
        <v>64842.560000000005</v>
      </c>
      <c r="K1206" s="69">
        <v>875375</v>
      </c>
      <c r="L1206" s="8" t="s">
        <v>24</v>
      </c>
      <c r="M1206" s="41">
        <v>45995</v>
      </c>
      <c r="O1206" s="69">
        <f>IF(Table1[[#This Row],[Phân loại]]="Tồn đầu kỳ",Table1[[#This Row],[Tổng giá trị]],0)</f>
        <v>0</v>
      </c>
      <c r="P1206" s="8">
        <f>IF(Table1[[#This Row],[Số còn phải thu ĐK]]&lt;&gt;0,0,IF(Table1[[#This Row],[Phân loại]]="Bán hàng",Table1[[#This Row],[Tổng giá trị]],-Table1[[#This Row],[Tổng giá trị]]))</f>
        <v>875375</v>
      </c>
      <c r="Q1206" s="70">
        <f t="shared" si="160"/>
        <v>875375</v>
      </c>
      <c r="R1206" s="8">
        <f>Table1[[#This Row],[Số còn phải thu ĐK]]+Table1[[#This Row],[Giá Trị HD sau CK]]-Table1[[#This Row],[Số tiền đã thu]]</f>
        <v>0</v>
      </c>
      <c r="S1206" s="7">
        <f>IF(Table1[[#This Row],[Ngày hóa đơn]]&lt;&gt;"",Table1[[#This Row],[Ngày hóa đơn]],Table1[[#This Row],[Ngày hạch toán]])</f>
        <v>45912</v>
      </c>
      <c r="T1206" s="8"/>
      <c r="U1206" s="7">
        <f>IF(Table1[[#This Row],[Ngày tính CN]]="","",S1206+T1206)</f>
        <v>45912</v>
      </c>
      <c r="V1206" s="71">
        <f ca="1">IF(Table1[[#This Row],[Hạn thanh toán]]="","",IF((U1206-NOW())&lt;0,0,(U1206-NOW())))</f>
        <v>0</v>
      </c>
      <c r="W1206" s="69"/>
      <c r="X1206" s="65" t="str">
        <f t="shared" ca="1" si="158"/>
        <v/>
      </c>
      <c r="Y1206" s="65" t="str">
        <f t="shared" si="157"/>
        <v>Đã thanh toán</v>
      </c>
      <c r="Z1206" s="250">
        <f>Table1[[#This Row],[Hạn thanh toán]]</f>
        <v>45912</v>
      </c>
      <c r="AA1206" s="250">
        <f>Table1[[#This Row],[Ngày Thanh toán]]</f>
        <v>45995</v>
      </c>
      <c r="AD1206" s="3" t="str">
        <f>IF(Table1[[#This Row],[Mã khách hàng]]="","",VLOOKUP($A1206,Ma_KH!$A:$Q,Ma_KH!O$1,0))</f>
        <v>TTMFARM</v>
      </c>
      <c r="AE1206" s="3" t="str">
        <f>IF(Table1[[#This Row],[Mã khách hàng]]="","",VLOOKUP($A1206,Ma_KH!$A:$Q,Ma_KH!P$1,0))</f>
        <v>CÔNG TY TNHH ĐẦU TƯ VÀ PHÁT TRIỂN TTM FARM</v>
      </c>
      <c r="AF1206" s="3" t="str">
        <f>VLOOKUP(A1206,Ma_KH!A:Q,Ma_KH!J$1,0)</f>
        <v>Trần Thị Huệ</v>
      </c>
    </row>
    <row r="1207" spans="1:32" ht="16.5">
      <c r="A1207" s="92" t="s">
        <v>121</v>
      </c>
      <c r="B1207" s="4" t="s">
        <v>1856</v>
      </c>
      <c r="C1207" s="94">
        <v>45920</v>
      </c>
      <c r="D1207" s="93" t="s">
        <v>1996</v>
      </c>
      <c r="E1207" s="75"/>
      <c r="F1207" s="81"/>
      <c r="G1207" s="92" t="s">
        <v>1997</v>
      </c>
      <c r="H1207" s="69">
        <v>367155</v>
      </c>
      <c r="I1207" s="69">
        <v>0</v>
      </c>
      <c r="J1207" s="69">
        <f>(Table1[[#This Row],[Tiền hàng]]-Table1[[#This Row],[Tiền chiết khấu]])*8%</f>
        <v>29372.400000000001</v>
      </c>
      <c r="K1207" s="69">
        <v>396527</v>
      </c>
      <c r="L1207" s="8" t="s">
        <v>24</v>
      </c>
      <c r="M1207" s="41">
        <v>45995</v>
      </c>
      <c r="O1207" s="69">
        <f>IF(Table1[[#This Row],[Phân loại]]="Tồn đầu kỳ",Table1[[#This Row],[Tổng giá trị]],0)</f>
        <v>0</v>
      </c>
      <c r="P1207" s="8">
        <f>IF(Table1[[#This Row],[Số còn phải thu ĐK]]&lt;&gt;0,0,IF(Table1[[#This Row],[Phân loại]]="Bán hàng",Table1[[#This Row],[Tổng giá trị]],-Table1[[#This Row],[Tổng giá trị]]))</f>
        <v>396527</v>
      </c>
      <c r="Q1207" s="70">
        <f t="shared" si="160"/>
        <v>396527</v>
      </c>
      <c r="R1207" s="8">
        <f>Table1[[#This Row],[Số còn phải thu ĐK]]+Table1[[#This Row],[Giá Trị HD sau CK]]-Table1[[#This Row],[Số tiền đã thu]]</f>
        <v>0</v>
      </c>
      <c r="S1207" s="7">
        <f>IF(Table1[[#This Row],[Ngày hóa đơn]]&lt;&gt;"",Table1[[#This Row],[Ngày hóa đơn]],Table1[[#This Row],[Ngày hạch toán]])</f>
        <v>45920</v>
      </c>
      <c r="T1207" s="8"/>
      <c r="U1207" s="7">
        <f>IF(Table1[[#This Row],[Ngày tính CN]]="","",S1207+T1207)</f>
        <v>45920</v>
      </c>
      <c r="V1207" s="71">
        <f ca="1">IF(Table1[[#This Row],[Hạn thanh toán]]="","",IF((U1207-NOW())&lt;0,0,(U1207-NOW())))</f>
        <v>0</v>
      </c>
      <c r="W1207" s="69"/>
      <c r="X1207" s="65" t="str">
        <f t="shared" ca="1" si="158"/>
        <v/>
      </c>
      <c r="Y1207" s="65" t="str">
        <f t="shared" si="157"/>
        <v>Đã thanh toán</v>
      </c>
      <c r="Z1207" s="250">
        <f>Table1[[#This Row],[Hạn thanh toán]]</f>
        <v>45920</v>
      </c>
      <c r="AA1207" s="250">
        <f>Table1[[#This Row],[Ngày Thanh toán]]</f>
        <v>45995</v>
      </c>
      <c r="AD1207" s="3" t="str">
        <f>IF(Table1[[#This Row],[Mã khách hàng]]="","",VLOOKUP($A1207,Ma_KH!$A:$Q,Ma_KH!O$1,0))</f>
        <v>TTMFARM</v>
      </c>
      <c r="AE1207" s="3" t="str">
        <f>IF(Table1[[#This Row],[Mã khách hàng]]="","",VLOOKUP($A1207,Ma_KH!$A:$Q,Ma_KH!P$1,0))</f>
        <v>CÔNG TY TNHH ĐẦU TƯ VÀ PHÁT TRIỂN TTM FARM</v>
      </c>
      <c r="AF1207" s="3" t="str">
        <f>VLOOKUP(A1207,Ma_KH!A:Q,Ma_KH!J$1,0)</f>
        <v>Vũ Anh Tuấn</v>
      </c>
    </row>
    <row r="1208" spans="1:32" ht="16.5">
      <c r="A1208" s="92" t="s">
        <v>116</v>
      </c>
      <c r="B1208" s="4" t="s">
        <v>1856</v>
      </c>
      <c r="C1208" s="94">
        <v>45922</v>
      </c>
      <c r="D1208" s="93" t="s">
        <v>1998</v>
      </c>
      <c r="E1208" s="75"/>
      <c r="F1208" s="81"/>
      <c r="G1208" s="92" t="s">
        <v>1856</v>
      </c>
      <c r="H1208" s="69">
        <v>1858525</v>
      </c>
      <c r="I1208" s="69">
        <v>0</v>
      </c>
      <c r="J1208" s="69">
        <f>(Table1[[#This Row],[Tiền hàng]]-Table1[[#This Row],[Tiền chiết khấu]])*8%</f>
        <v>148682</v>
      </c>
      <c r="K1208" s="69">
        <v>2007207</v>
      </c>
      <c r="L1208" s="8" t="s">
        <v>24</v>
      </c>
      <c r="M1208" s="41">
        <v>45995</v>
      </c>
      <c r="O1208" s="69">
        <f>IF(Table1[[#This Row],[Phân loại]]="Tồn đầu kỳ",Table1[[#This Row],[Tổng giá trị]],0)</f>
        <v>0</v>
      </c>
      <c r="P1208" s="8">
        <f>IF(Table1[[#This Row],[Số còn phải thu ĐK]]&lt;&gt;0,0,IF(Table1[[#This Row],[Phân loại]]="Bán hàng",Table1[[#This Row],[Tổng giá trị]],-Table1[[#This Row],[Tổng giá trị]]))</f>
        <v>2007207</v>
      </c>
      <c r="Q1208" s="70">
        <f t="shared" si="160"/>
        <v>2007207</v>
      </c>
      <c r="R1208" s="8">
        <f>Table1[[#This Row],[Số còn phải thu ĐK]]+Table1[[#This Row],[Giá Trị HD sau CK]]-Table1[[#This Row],[Số tiền đã thu]]</f>
        <v>0</v>
      </c>
      <c r="S1208" s="7">
        <f>IF(Table1[[#This Row],[Ngày hóa đơn]]&lt;&gt;"",Table1[[#This Row],[Ngày hóa đơn]],Table1[[#This Row],[Ngày hạch toán]])</f>
        <v>45922</v>
      </c>
      <c r="T1208" s="8"/>
      <c r="U1208" s="7">
        <f>IF(Table1[[#This Row],[Ngày tính CN]]="","",S1208+T1208)</f>
        <v>45922</v>
      </c>
      <c r="V1208" s="71">
        <f ca="1">IF(Table1[[#This Row],[Hạn thanh toán]]="","",IF((U1208-NOW())&lt;0,0,(U1208-NOW())))</f>
        <v>0</v>
      </c>
      <c r="W1208" s="69"/>
      <c r="X1208" s="65" t="str">
        <f t="shared" ca="1" si="158"/>
        <v/>
      </c>
      <c r="Y1208" s="65" t="str">
        <f t="shared" si="157"/>
        <v>Đã thanh toán</v>
      </c>
      <c r="Z1208" s="250">
        <f>Table1[[#This Row],[Hạn thanh toán]]</f>
        <v>45922</v>
      </c>
      <c r="AA1208" s="250">
        <f>Table1[[#This Row],[Ngày Thanh toán]]</f>
        <v>45995</v>
      </c>
      <c r="AD1208" s="3" t="str">
        <f>IF(Table1[[#This Row],[Mã khách hàng]]="","",VLOOKUP($A1208,Ma_KH!$A:$Q,Ma_KH!O$1,0))</f>
        <v>TTMFARM</v>
      </c>
      <c r="AE1208" s="3" t="str">
        <f>IF(Table1[[#This Row],[Mã khách hàng]]="","",VLOOKUP($A1208,Ma_KH!$A:$Q,Ma_KH!P$1,0))</f>
        <v>CÔNG TY TNHH ĐẦU TƯ VÀ PHÁT TRIỂN TTM FARM</v>
      </c>
      <c r="AF1208" s="3" t="str">
        <f>VLOOKUP(A1208,Ma_KH!A:Q,Ma_KH!J$1,0)</f>
        <v>Trần Thị Huệ</v>
      </c>
    </row>
    <row r="1209" spans="1:32" ht="16.5">
      <c r="A1209" s="92" t="s">
        <v>122</v>
      </c>
      <c r="B1209" s="4" t="s">
        <v>1856</v>
      </c>
      <c r="C1209" s="94">
        <v>45923</v>
      </c>
      <c r="D1209" s="93" t="s">
        <v>1999</v>
      </c>
      <c r="E1209" s="75"/>
      <c r="F1209" s="81"/>
      <c r="G1209" s="92" t="s">
        <v>2000</v>
      </c>
      <c r="H1209" s="69"/>
      <c r="I1209" s="69">
        <v>0</v>
      </c>
      <c r="J1209" s="69">
        <f>(Table1[[#This Row],[Tiền hàng]]-Table1[[#This Row],[Tiền chiết khấu]])*8%</f>
        <v>0</v>
      </c>
      <c r="K1209" s="69">
        <v>234183</v>
      </c>
      <c r="L1209" s="8" t="s">
        <v>17</v>
      </c>
      <c r="M1209" s="41">
        <v>45995</v>
      </c>
      <c r="O1209" s="69">
        <f>IF(Table1[[#This Row],[Phân loại]]="Tồn đầu kỳ",Table1[[#This Row],[Tổng giá trị]],0)</f>
        <v>0</v>
      </c>
      <c r="P1209" s="8">
        <f>IF(Table1[[#This Row],[Số còn phải thu ĐK]]&lt;&gt;0,0,IF(Table1[[#This Row],[Phân loại]]="Bán hàng",Table1[[#This Row],[Tổng giá trị]],-Table1[[#This Row],[Tổng giá trị]]))</f>
        <v>-234183</v>
      </c>
      <c r="Q1209" s="70">
        <f t="shared" si="160"/>
        <v>-234183</v>
      </c>
      <c r="R1209" s="8">
        <f>Table1[[#This Row],[Số còn phải thu ĐK]]+Table1[[#This Row],[Giá Trị HD sau CK]]-Table1[[#This Row],[Số tiền đã thu]]</f>
        <v>0</v>
      </c>
      <c r="S1209" s="7">
        <f>IF(Table1[[#This Row],[Ngày hóa đơn]]&lt;&gt;"",Table1[[#This Row],[Ngày hóa đơn]],Table1[[#This Row],[Ngày hạch toán]])</f>
        <v>45923</v>
      </c>
      <c r="T1209" s="8"/>
      <c r="U1209" s="7">
        <f>IF(Table1[[#This Row],[Ngày tính CN]]="","",S1209+T1209)</f>
        <v>45923</v>
      </c>
      <c r="V1209" s="71">
        <f ca="1">IF(Table1[[#This Row],[Hạn thanh toán]]="","",IF((U1209-NOW())&lt;0,0,(U1209-NOW())))</f>
        <v>0</v>
      </c>
      <c r="W1209" s="69"/>
      <c r="X1209" s="65" t="str">
        <f t="shared" ca="1" si="158"/>
        <v/>
      </c>
      <c r="Y1209" s="65" t="str">
        <f t="shared" si="157"/>
        <v>Đã thanh toán</v>
      </c>
      <c r="Z1209" s="250">
        <f>Table1[[#This Row],[Hạn thanh toán]]</f>
        <v>45923</v>
      </c>
      <c r="AA1209" s="250">
        <f>Table1[[#This Row],[Ngày Thanh toán]]</f>
        <v>45995</v>
      </c>
      <c r="AD1209" s="3" t="str">
        <f>IF(Table1[[#This Row],[Mã khách hàng]]="","",VLOOKUP($A1209,Ma_KH!$A:$Q,Ma_KH!O$1,0))</f>
        <v>TTMFARM</v>
      </c>
      <c r="AE1209" s="3" t="str">
        <f>IF(Table1[[#This Row],[Mã khách hàng]]="","",VLOOKUP($A1209,Ma_KH!$A:$Q,Ma_KH!P$1,0))</f>
        <v>CÔNG TY TNHH ĐẦU TƯ VÀ PHÁT TRIỂN TTM FARM</v>
      </c>
      <c r="AF1209" s="3" t="str">
        <f>VLOOKUP(A1209,Ma_KH!A:Q,Ma_KH!J$1,0)</f>
        <v>Vũ Anh Tuấn</v>
      </c>
    </row>
    <row r="1210" spans="1:32" ht="16.5">
      <c r="A1210" s="92" t="s">
        <v>122</v>
      </c>
      <c r="B1210" s="4" t="s">
        <v>1856</v>
      </c>
      <c r="C1210" s="94">
        <v>45923</v>
      </c>
      <c r="D1210" s="93" t="s">
        <v>2001</v>
      </c>
      <c r="E1210" s="75"/>
      <c r="F1210" s="81"/>
      <c r="G1210" s="92" t="s">
        <v>2000</v>
      </c>
      <c r="H1210" s="69"/>
      <c r="I1210" s="69">
        <v>0</v>
      </c>
      <c r="J1210" s="69">
        <f>(Table1[[#This Row],[Tiền hàng]]-Table1[[#This Row],[Tiền chiết khấu]])*8%</f>
        <v>0</v>
      </c>
      <c r="K1210" s="69">
        <v>216835</v>
      </c>
      <c r="L1210" s="8" t="s">
        <v>17</v>
      </c>
      <c r="M1210" s="41">
        <v>45995</v>
      </c>
      <c r="O1210" s="69">
        <f>IF(Table1[[#This Row],[Phân loại]]="Tồn đầu kỳ",Table1[[#This Row],[Tổng giá trị]],0)</f>
        <v>0</v>
      </c>
      <c r="P1210" s="8">
        <f>IF(Table1[[#This Row],[Số còn phải thu ĐK]]&lt;&gt;0,0,IF(Table1[[#This Row],[Phân loại]]="Bán hàng",Table1[[#This Row],[Tổng giá trị]],-Table1[[#This Row],[Tổng giá trị]]))</f>
        <v>-216835</v>
      </c>
      <c r="Q1210" s="70">
        <f t="shared" si="160"/>
        <v>-216835</v>
      </c>
      <c r="R1210" s="8">
        <f>Table1[[#This Row],[Số còn phải thu ĐK]]+Table1[[#This Row],[Giá Trị HD sau CK]]-Table1[[#This Row],[Số tiền đã thu]]</f>
        <v>0</v>
      </c>
      <c r="S1210" s="7">
        <f>IF(Table1[[#This Row],[Ngày hóa đơn]]&lt;&gt;"",Table1[[#This Row],[Ngày hóa đơn]],Table1[[#This Row],[Ngày hạch toán]])</f>
        <v>45923</v>
      </c>
      <c r="T1210" s="8"/>
      <c r="U1210" s="7">
        <f>IF(Table1[[#This Row],[Ngày tính CN]]="","",S1210+T1210)</f>
        <v>45923</v>
      </c>
      <c r="V1210" s="71">
        <f ca="1">IF(Table1[[#This Row],[Hạn thanh toán]]="","",IF((U1210-NOW())&lt;0,0,(U1210-NOW())))</f>
        <v>0</v>
      </c>
      <c r="W1210" s="69"/>
      <c r="X1210" s="65" t="str">
        <f t="shared" ca="1" si="158"/>
        <v/>
      </c>
      <c r="Y1210" s="65" t="str">
        <f t="shared" si="157"/>
        <v>Đã thanh toán</v>
      </c>
      <c r="Z1210" s="250">
        <f>Table1[[#This Row],[Hạn thanh toán]]</f>
        <v>45923</v>
      </c>
      <c r="AA1210" s="250">
        <f>Table1[[#This Row],[Ngày Thanh toán]]</f>
        <v>45995</v>
      </c>
      <c r="AD1210" s="3" t="str">
        <f>IF(Table1[[#This Row],[Mã khách hàng]]="","",VLOOKUP($A1210,Ma_KH!$A:$Q,Ma_KH!O$1,0))</f>
        <v>TTMFARM</v>
      </c>
      <c r="AE1210" s="3" t="str">
        <f>IF(Table1[[#This Row],[Mã khách hàng]]="","",VLOOKUP($A1210,Ma_KH!$A:$Q,Ma_KH!P$1,0))</f>
        <v>CÔNG TY TNHH ĐẦU TƯ VÀ PHÁT TRIỂN TTM FARM</v>
      </c>
      <c r="AF1210" s="3" t="str">
        <f>VLOOKUP(A1210,Ma_KH!A:Q,Ma_KH!J$1,0)</f>
        <v>Vũ Anh Tuấn</v>
      </c>
    </row>
    <row r="1211" spans="1:32" ht="16.5">
      <c r="A1211" s="92" t="s">
        <v>118</v>
      </c>
      <c r="B1211" s="4" t="s">
        <v>1856</v>
      </c>
      <c r="C1211" s="94">
        <v>45923</v>
      </c>
      <c r="D1211" s="93" t="s">
        <v>2002</v>
      </c>
      <c r="E1211" s="75"/>
      <c r="F1211" s="81"/>
      <c r="G1211" s="92" t="s">
        <v>1865</v>
      </c>
      <c r="H1211" s="69"/>
      <c r="I1211" s="69">
        <v>0</v>
      </c>
      <c r="J1211" s="69">
        <f>(Table1[[#This Row],[Tiền hàng]]-Table1[[#This Row],[Tiền chiết khấu]])*8%</f>
        <v>0</v>
      </c>
      <c r="K1211" s="69">
        <v>1112592</v>
      </c>
      <c r="L1211" s="8" t="s">
        <v>17</v>
      </c>
      <c r="M1211" s="41">
        <v>45995</v>
      </c>
      <c r="O1211" s="69">
        <f>IF(Table1[[#This Row],[Phân loại]]="Tồn đầu kỳ",Table1[[#This Row],[Tổng giá trị]],0)</f>
        <v>0</v>
      </c>
      <c r="P1211" s="8">
        <f>IF(Table1[[#This Row],[Số còn phải thu ĐK]]&lt;&gt;0,0,IF(Table1[[#This Row],[Phân loại]]="Bán hàng",Table1[[#This Row],[Tổng giá trị]],-Table1[[#This Row],[Tổng giá trị]]))</f>
        <v>-1112592</v>
      </c>
      <c r="Q1211" s="70">
        <f t="shared" si="160"/>
        <v>-1112592</v>
      </c>
      <c r="R1211" s="8">
        <f>Table1[[#This Row],[Số còn phải thu ĐK]]+Table1[[#This Row],[Giá Trị HD sau CK]]-Table1[[#This Row],[Số tiền đã thu]]</f>
        <v>0</v>
      </c>
      <c r="S1211" s="7">
        <f>IF(Table1[[#This Row],[Ngày hóa đơn]]&lt;&gt;"",Table1[[#This Row],[Ngày hóa đơn]],Table1[[#This Row],[Ngày hạch toán]])</f>
        <v>45923</v>
      </c>
      <c r="T1211" s="8"/>
      <c r="U1211" s="7">
        <f>IF(Table1[[#This Row],[Ngày tính CN]]="","",S1211+T1211)</f>
        <v>45923</v>
      </c>
      <c r="V1211" s="71">
        <f ca="1">IF(Table1[[#This Row],[Hạn thanh toán]]="","",IF((U1211-NOW())&lt;0,0,(U1211-NOW())))</f>
        <v>0</v>
      </c>
      <c r="W1211" s="69"/>
      <c r="X1211" s="65" t="str">
        <f t="shared" ca="1" si="158"/>
        <v/>
      </c>
      <c r="Y1211" s="65" t="str">
        <f t="shared" si="157"/>
        <v>Đã thanh toán</v>
      </c>
      <c r="Z1211" s="250">
        <f>Table1[[#This Row],[Hạn thanh toán]]</f>
        <v>45923</v>
      </c>
      <c r="AA1211" s="250">
        <f>Table1[[#This Row],[Ngày Thanh toán]]</f>
        <v>45995</v>
      </c>
      <c r="AD1211" s="3" t="str">
        <f>IF(Table1[[#This Row],[Mã khách hàng]]="","",VLOOKUP($A1211,Ma_KH!$A:$Q,Ma_KH!O$1,0))</f>
        <v>TTMFARM</v>
      </c>
      <c r="AE1211" s="3" t="str">
        <f>IF(Table1[[#This Row],[Mã khách hàng]]="","",VLOOKUP($A1211,Ma_KH!$A:$Q,Ma_KH!P$1,0))</f>
        <v>CÔNG TY TNHH ĐẦU TƯ VÀ PHÁT TRIỂN TTM FARM</v>
      </c>
      <c r="AF1211" s="3" t="str">
        <f>VLOOKUP(A1211,Ma_KH!A:Q,Ma_KH!J$1,0)</f>
        <v>Vũ Anh Tuấn</v>
      </c>
    </row>
    <row r="1212" spans="1:32" ht="16.5">
      <c r="A1212" s="92" t="s">
        <v>117</v>
      </c>
      <c r="B1212" s="4" t="s">
        <v>1856</v>
      </c>
      <c r="C1212" s="94">
        <v>45923</v>
      </c>
      <c r="D1212" s="93" t="s">
        <v>2003</v>
      </c>
      <c r="E1212" s="75"/>
      <c r="F1212" s="81"/>
      <c r="G1212" s="92" t="s">
        <v>1860</v>
      </c>
      <c r="H1212" s="69"/>
      <c r="I1212" s="69">
        <v>0</v>
      </c>
      <c r="J1212" s="69">
        <f>(Table1[[#This Row],[Tiền hàng]]-Table1[[#This Row],[Tiền chiết khấu]])*8%</f>
        <v>0</v>
      </c>
      <c r="K1212" s="69">
        <v>657017</v>
      </c>
      <c r="L1212" s="8" t="s">
        <v>17</v>
      </c>
      <c r="M1212" s="41">
        <v>45995</v>
      </c>
      <c r="O1212" s="69">
        <f>IF(Table1[[#This Row],[Phân loại]]="Tồn đầu kỳ",Table1[[#This Row],[Tổng giá trị]],0)</f>
        <v>0</v>
      </c>
      <c r="P1212" s="8">
        <f>IF(Table1[[#This Row],[Số còn phải thu ĐK]]&lt;&gt;0,0,IF(Table1[[#This Row],[Phân loại]]="Bán hàng",Table1[[#This Row],[Tổng giá trị]],-Table1[[#This Row],[Tổng giá trị]]))</f>
        <v>-657017</v>
      </c>
      <c r="Q1212" s="70">
        <f t="shared" si="160"/>
        <v>-657017</v>
      </c>
      <c r="R1212" s="8">
        <f>Table1[[#This Row],[Số còn phải thu ĐK]]+Table1[[#This Row],[Giá Trị HD sau CK]]-Table1[[#This Row],[Số tiền đã thu]]</f>
        <v>0</v>
      </c>
      <c r="S1212" s="7">
        <f>IF(Table1[[#This Row],[Ngày hóa đơn]]&lt;&gt;"",Table1[[#This Row],[Ngày hóa đơn]],Table1[[#This Row],[Ngày hạch toán]])</f>
        <v>45923</v>
      </c>
      <c r="T1212" s="8"/>
      <c r="U1212" s="7">
        <f>IF(Table1[[#This Row],[Ngày tính CN]]="","",S1212+T1212)</f>
        <v>45923</v>
      </c>
      <c r="V1212" s="71">
        <f ca="1">IF(Table1[[#This Row],[Hạn thanh toán]]="","",IF((U1212-NOW())&lt;0,0,(U1212-NOW())))</f>
        <v>0</v>
      </c>
      <c r="W1212" s="69"/>
      <c r="X1212" s="65" t="str">
        <f t="shared" ca="1" si="158"/>
        <v/>
      </c>
      <c r="Y1212" s="65" t="str">
        <f t="shared" si="157"/>
        <v>Đã thanh toán</v>
      </c>
      <c r="Z1212" s="250">
        <f>Table1[[#This Row],[Hạn thanh toán]]</f>
        <v>45923</v>
      </c>
      <c r="AA1212" s="250">
        <f>Table1[[#This Row],[Ngày Thanh toán]]</f>
        <v>45995</v>
      </c>
      <c r="AD1212" s="3" t="str">
        <f>IF(Table1[[#This Row],[Mã khách hàng]]="","",VLOOKUP($A1212,Ma_KH!$A:$Q,Ma_KH!O$1,0))</f>
        <v>TTMFARM</v>
      </c>
      <c r="AE1212" s="3" t="str">
        <f>IF(Table1[[#This Row],[Mã khách hàng]]="","",VLOOKUP($A1212,Ma_KH!$A:$Q,Ma_KH!P$1,0))</f>
        <v>CÔNG TY TNHH ĐẦU TƯ VÀ PHÁT TRIỂN TTM FARM</v>
      </c>
      <c r="AF1212" s="3" t="str">
        <f>VLOOKUP(A1212,Ma_KH!A:Q,Ma_KH!J$1,0)</f>
        <v>Vũ Anh Tuấn</v>
      </c>
    </row>
    <row r="1213" spans="1:32" ht="16.5">
      <c r="A1213" s="92" t="s">
        <v>118</v>
      </c>
      <c r="B1213" s="4" t="s">
        <v>1856</v>
      </c>
      <c r="C1213" s="94">
        <v>45923</v>
      </c>
      <c r="D1213" s="93" t="s">
        <v>2004</v>
      </c>
      <c r="E1213" s="75"/>
      <c r="F1213" s="81"/>
      <c r="G1213" s="92" t="s">
        <v>1865</v>
      </c>
      <c r="H1213" s="69"/>
      <c r="I1213" s="69">
        <v>0</v>
      </c>
      <c r="J1213" s="69">
        <f>(Table1[[#This Row],[Tiền hàng]]-Table1[[#This Row],[Tiền chiết khấu]])*8%</f>
        <v>0</v>
      </c>
      <c r="K1213" s="69">
        <v>1030177</v>
      </c>
      <c r="L1213" s="8" t="s">
        <v>17</v>
      </c>
      <c r="M1213" s="41">
        <v>45995</v>
      </c>
      <c r="O1213" s="69">
        <f>IF(Table1[[#This Row],[Phân loại]]="Tồn đầu kỳ",Table1[[#This Row],[Tổng giá trị]],0)</f>
        <v>0</v>
      </c>
      <c r="P1213" s="8">
        <f>IF(Table1[[#This Row],[Số còn phải thu ĐK]]&lt;&gt;0,0,IF(Table1[[#This Row],[Phân loại]]="Bán hàng",Table1[[#This Row],[Tổng giá trị]],-Table1[[#This Row],[Tổng giá trị]]))</f>
        <v>-1030177</v>
      </c>
      <c r="Q1213" s="70">
        <f t="shared" si="160"/>
        <v>-1030177</v>
      </c>
      <c r="R1213" s="8">
        <f>Table1[[#This Row],[Số còn phải thu ĐK]]+Table1[[#This Row],[Giá Trị HD sau CK]]-Table1[[#This Row],[Số tiền đã thu]]</f>
        <v>0</v>
      </c>
      <c r="S1213" s="7">
        <f>IF(Table1[[#This Row],[Ngày hóa đơn]]&lt;&gt;"",Table1[[#This Row],[Ngày hóa đơn]],Table1[[#This Row],[Ngày hạch toán]])</f>
        <v>45923</v>
      </c>
      <c r="T1213" s="8"/>
      <c r="U1213" s="7">
        <f>IF(Table1[[#This Row],[Ngày tính CN]]="","",S1213+T1213)</f>
        <v>45923</v>
      </c>
      <c r="V1213" s="71">
        <f ca="1">IF(Table1[[#This Row],[Hạn thanh toán]]="","",IF((U1213-NOW())&lt;0,0,(U1213-NOW())))</f>
        <v>0</v>
      </c>
      <c r="W1213" s="69"/>
      <c r="X1213" s="65" t="str">
        <f t="shared" ca="1" si="158"/>
        <v/>
      </c>
      <c r="Y1213" s="65" t="str">
        <f t="shared" si="157"/>
        <v>Đã thanh toán</v>
      </c>
      <c r="Z1213" s="250">
        <f>Table1[[#This Row],[Hạn thanh toán]]</f>
        <v>45923</v>
      </c>
      <c r="AA1213" s="250">
        <f>Table1[[#This Row],[Ngày Thanh toán]]</f>
        <v>45995</v>
      </c>
      <c r="AD1213" s="3" t="str">
        <f>IF(Table1[[#This Row],[Mã khách hàng]]="","",VLOOKUP($A1213,Ma_KH!$A:$Q,Ma_KH!O$1,0))</f>
        <v>TTMFARM</v>
      </c>
      <c r="AE1213" s="3" t="str">
        <f>IF(Table1[[#This Row],[Mã khách hàng]]="","",VLOOKUP($A1213,Ma_KH!$A:$Q,Ma_KH!P$1,0))</f>
        <v>CÔNG TY TNHH ĐẦU TƯ VÀ PHÁT TRIỂN TTM FARM</v>
      </c>
      <c r="AF1213" s="3" t="str">
        <f>VLOOKUP(A1213,Ma_KH!A:Q,Ma_KH!J$1,0)</f>
        <v>Vũ Anh Tuấn</v>
      </c>
    </row>
    <row r="1214" spans="1:32" ht="16.5">
      <c r="A1214" s="92" t="s">
        <v>116</v>
      </c>
      <c r="B1214" s="4" t="s">
        <v>1856</v>
      </c>
      <c r="C1214" s="94">
        <v>45924</v>
      </c>
      <c r="D1214" s="93" t="s">
        <v>2005</v>
      </c>
      <c r="E1214" s="75"/>
      <c r="F1214" s="81"/>
      <c r="G1214" s="92" t="s">
        <v>1856</v>
      </c>
      <c r="H1214" s="69">
        <v>678081</v>
      </c>
      <c r="I1214" s="69">
        <v>0</v>
      </c>
      <c r="J1214" s="69">
        <f>(Table1[[#This Row],[Tiền hàng]]-Table1[[#This Row],[Tiền chiết khấu]])*8%</f>
        <v>54246.48</v>
      </c>
      <c r="K1214" s="69">
        <v>732327</v>
      </c>
      <c r="L1214" s="8" t="s">
        <v>24</v>
      </c>
      <c r="M1214" s="41">
        <v>45995</v>
      </c>
      <c r="O1214" s="69">
        <f>IF(Table1[[#This Row],[Phân loại]]="Tồn đầu kỳ",Table1[[#This Row],[Tổng giá trị]],0)</f>
        <v>0</v>
      </c>
      <c r="P1214" s="8">
        <f>IF(Table1[[#This Row],[Số còn phải thu ĐK]]&lt;&gt;0,0,IF(Table1[[#This Row],[Phân loại]]="Bán hàng",Table1[[#This Row],[Tổng giá trị]],-Table1[[#This Row],[Tổng giá trị]]))</f>
        <v>732327</v>
      </c>
      <c r="Q1214" s="70">
        <f t="shared" si="160"/>
        <v>732327</v>
      </c>
      <c r="R1214" s="8">
        <f>Table1[[#This Row],[Số còn phải thu ĐK]]+Table1[[#This Row],[Giá Trị HD sau CK]]-Table1[[#This Row],[Số tiền đã thu]]</f>
        <v>0</v>
      </c>
      <c r="S1214" s="7">
        <f>IF(Table1[[#This Row],[Ngày hóa đơn]]&lt;&gt;"",Table1[[#This Row],[Ngày hóa đơn]],Table1[[#This Row],[Ngày hạch toán]])</f>
        <v>45924</v>
      </c>
      <c r="T1214" s="8"/>
      <c r="U1214" s="7">
        <f>IF(Table1[[#This Row],[Ngày tính CN]]="","",S1214+T1214)</f>
        <v>45924</v>
      </c>
      <c r="V1214" s="71">
        <f ca="1">IF(Table1[[#This Row],[Hạn thanh toán]]="","",IF((U1214-NOW())&lt;0,0,(U1214-NOW())))</f>
        <v>0</v>
      </c>
      <c r="W1214" s="69"/>
      <c r="X1214" s="65" t="str">
        <f t="shared" ca="1" si="158"/>
        <v/>
      </c>
      <c r="Y1214" s="65" t="str">
        <f t="shared" si="157"/>
        <v>Đã thanh toán</v>
      </c>
      <c r="Z1214" s="250">
        <f>Table1[[#This Row],[Hạn thanh toán]]</f>
        <v>45924</v>
      </c>
      <c r="AA1214" s="250">
        <f>Table1[[#This Row],[Ngày Thanh toán]]</f>
        <v>45995</v>
      </c>
      <c r="AD1214" s="3" t="str">
        <f>IF(Table1[[#This Row],[Mã khách hàng]]="","",VLOOKUP($A1214,Ma_KH!$A:$Q,Ma_KH!O$1,0))</f>
        <v>TTMFARM</v>
      </c>
      <c r="AE1214" s="3" t="str">
        <f>IF(Table1[[#This Row],[Mã khách hàng]]="","",VLOOKUP($A1214,Ma_KH!$A:$Q,Ma_KH!P$1,0))</f>
        <v>CÔNG TY TNHH ĐẦU TƯ VÀ PHÁT TRIỂN TTM FARM</v>
      </c>
      <c r="AF1214" s="3" t="str">
        <f>VLOOKUP(A1214,Ma_KH!A:Q,Ma_KH!J$1,0)</f>
        <v>Trần Thị Huệ</v>
      </c>
    </row>
    <row r="1215" spans="1:32" ht="16.5">
      <c r="A1215" s="92" t="s">
        <v>116</v>
      </c>
      <c r="B1215" s="4" t="s">
        <v>1856</v>
      </c>
      <c r="C1215" s="94">
        <v>45926</v>
      </c>
      <c r="D1215" s="93" t="s">
        <v>2006</v>
      </c>
      <c r="E1215" s="75"/>
      <c r="F1215" s="81"/>
      <c r="G1215" s="92" t="s">
        <v>1856</v>
      </c>
      <c r="H1215" s="69">
        <v>872621</v>
      </c>
      <c r="I1215" s="69">
        <v>0</v>
      </c>
      <c r="J1215" s="69">
        <f>(Table1[[#This Row],[Tiền hàng]]-Table1[[#This Row],[Tiền chiết khấu]])*8%</f>
        <v>69809.680000000008</v>
      </c>
      <c r="K1215" s="69">
        <v>942431</v>
      </c>
      <c r="L1215" s="8" t="s">
        <v>24</v>
      </c>
      <c r="M1215" s="41">
        <v>45995</v>
      </c>
      <c r="O1215" s="69">
        <f>IF(Table1[[#This Row],[Phân loại]]="Tồn đầu kỳ",Table1[[#This Row],[Tổng giá trị]],0)</f>
        <v>0</v>
      </c>
      <c r="P1215" s="8">
        <f>IF(Table1[[#This Row],[Số còn phải thu ĐK]]&lt;&gt;0,0,IF(Table1[[#This Row],[Phân loại]]="Bán hàng",Table1[[#This Row],[Tổng giá trị]],-Table1[[#This Row],[Tổng giá trị]]))</f>
        <v>942431</v>
      </c>
      <c r="Q1215" s="70">
        <f t="shared" si="160"/>
        <v>942431</v>
      </c>
      <c r="R1215" s="8">
        <f>Table1[[#This Row],[Số còn phải thu ĐK]]+Table1[[#This Row],[Giá Trị HD sau CK]]-Table1[[#This Row],[Số tiền đã thu]]</f>
        <v>0</v>
      </c>
      <c r="S1215" s="7">
        <f>IF(Table1[[#This Row],[Ngày hóa đơn]]&lt;&gt;"",Table1[[#This Row],[Ngày hóa đơn]],Table1[[#This Row],[Ngày hạch toán]])</f>
        <v>45926</v>
      </c>
      <c r="T1215" s="8"/>
      <c r="U1215" s="7">
        <f>IF(Table1[[#This Row],[Ngày tính CN]]="","",S1215+T1215)</f>
        <v>45926</v>
      </c>
      <c r="V1215" s="71">
        <f ca="1">IF(Table1[[#This Row],[Hạn thanh toán]]="","",IF((U1215-NOW())&lt;0,0,(U1215-NOW())))</f>
        <v>0</v>
      </c>
      <c r="W1215" s="69"/>
      <c r="X1215" s="65" t="str">
        <f t="shared" ca="1" si="158"/>
        <v/>
      </c>
      <c r="Y1215" s="65" t="str">
        <f t="shared" si="157"/>
        <v>Đã thanh toán</v>
      </c>
      <c r="Z1215" s="250">
        <f>Table1[[#This Row],[Hạn thanh toán]]</f>
        <v>45926</v>
      </c>
      <c r="AA1215" s="250">
        <f>Table1[[#This Row],[Ngày Thanh toán]]</f>
        <v>45995</v>
      </c>
      <c r="AD1215" s="3" t="str">
        <f>IF(Table1[[#This Row],[Mã khách hàng]]="","",VLOOKUP($A1215,Ma_KH!$A:$Q,Ma_KH!O$1,0))</f>
        <v>TTMFARM</v>
      </c>
      <c r="AE1215" s="3" t="str">
        <f>IF(Table1[[#This Row],[Mã khách hàng]]="","",VLOOKUP($A1215,Ma_KH!$A:$Q,Ma_KH!P$1,0))</f>
        <v>CÔNG TY TNHH ĐẦU TƯ VÀ PHÁT TRIỂN TTM FARM</v>
      </c>
      <c r="AF1215" s="3" t="str">
        <f>VLOOKUP(A1215,Ma_KH!A:Q,Ma_KH!J$1,0)</f>
        <v>Trần Thị Huệ</v>
      </c>
    </row>
    <row r="1216" spans="1:32" ht="16.5">
      <c r="A1216" s="92" t="s">
        <v>122</v>
      </c>
      <c r="B1216" s="4" t="s">
        <v>1856</v>
      </c>
      <c r="C1216" s="94">
        <v>45931</v>
      </c>
      <c r="D1216" s="93" t="s">
        <v>2007</v>
      </c>
      <c r="E1216" s="75"/>
      <c r="F1216" s="81"/>
      <c r="G1216" s="92" t="s">
        <v>2000</v>
      </c>
      <c r="H1216" s="69">
        <v>1161575</v>
      </c>
      <c r="I1216" s="69">
        <v>0</v>
      </c>
      <c r="J1216" s="69">
        <f>(Table1[[#This Row],[Tiền hàng]]-Table1[[#This Row],[Tiền chiết khấu]])*8%</f>
        <v>92926</v>
      </c>
      <c r="K1216" s="69">
        <v>1254501</v>
      </c>
      <c r="L1216" s="8" t="s">
        <v>24</v>
      </c>
      <c r="M1216" s="41">
        <v>45995</v>
      </c>
      <c r="O1216" s="69">
        <f>IF(Table1[[#This Row],[Phân loại]]="Tồn đầu kỳ",Table1[[#This Row],[Tổng giá trị]],0)</f>
        <v>0</v>
      </c>
      <c r="P1216" s="8">
        <f>IF(Table1[[#This Row],[Số còn phải thu ĐK]]&lt;&gt;0,0,IF(Table1[[#This Row],[Phân loại]]="Bán hàng",Table1[[#This Row],[Tổng giá trị]],-Table1[[#This Row],[Tổng giá trị]]))</f>
        <v>1254501</v>
      </c>
      <c r="Q1216" s="70">
        <f t="shared" si="160"/>
        <v>1254501</v>
      </c>
      <c r="R1216" s="8">
        <f>Table1[[#This Row],[Số còn phải thu ĐK]]+Table1[[#This Row],[Giá Trị HD sau CK]]-Table1[[#This Row],[Số tiền đã thu]]</f>
        <v>0</v>
      </c>
      <c r="S1216" s="7">
        <f>IF(Table1[[#This Row],[Ngày hóa đơn]]&lt;&gt;"",Table1[[#This Row],[Ngày hóa đơn]],Table1[[#This Row],[Ngày hạch toán]])</f>
        <v>45931</v>
      </c>
      <c r="T1216" s="8"/>
      <c r="U1216" s="7">
        <f>IF(Table1[[#This Row],[Ngày tính CN]]="","",S1216+T1216)</f>
        <v>45931</v>
      </c>
      <c r="V1216" s="71">
        <f ca="1">IF(Table1[[#This Row],[Hạn thanh toán]]="","",IF((U1216-NOW())&lt;0,0,(U1216-NOW())))</f>
        <v>0</v>
      </c>
      <c r="W1216" s="69"/>
      <c r="X1216" s="65" t="str">
        <f t="shared" ca="1" si="158"/>
        <v/>
      </c>
      <c r="Y1216" s="65" t="str">
        <f t="shared" si="157"/>
        <v>Đã thanh toán</v>
      </c>
      <c r="Z1216" s="250">
        <f>Table1[[#This Row],[Hạn thanh toán]]</f>
        <v>45931</v>
      </c>
      <c r="AA1216" s="250">
        <f>Table1[[#This Row],[Ngày Thanh toán]]</f>
        <v>45995</v>
      </c>
      <c r="AD1216" s="3" t="str">
        <f>IF(Table1[[#This Row],[Mã khách hàng]]="","",VLOOKUP($A1216,Ma_KH!$A:$Q,Ma_KH!O$1,0))</f>
        <v>TTMFARM</v>
      </c>
      <c r="AE1216" s="3" t="str">
        <f>IF(Table1[[#This Row],[Mã khách hàng]]="","",VLOOKUP($A1216,Ma_KH!$A:$Q,Ma_KH!P$1,0))</f>
        <v>CÔNG TY TNHH ĐẦU TƯ VÀ PHÁT TRIỂN TTM FARM</v>
      </c>
      <c r="AF1216" s="3" t="str">
        <f>VLOOKUP(A1216,Ma_KH!A:Q,Ma_KH!J$1,0)</f>
        <v>Vũ Anh Tuấn</v>
      </c>
    </row>
    <row r="1217" spans="1:32" ht="16.5">
      <c r="A1217" s="92" t="s">
        <v>123</v>
      </c>
      <c r="B1217" s="4" t="s">
        <v>1856</v>
      </c>
      <c r="C1217" s="94">
        <v>45931</v>
      </c>
      <c r="D1217" s="93" t="s">
        <v>2008</v>
      </c>
      <c r="E1217" s="75"/>
      <c r="F1217" s="81"/>
      <c r="G1217" s="92" t="s">
        <v>2009</v>
      </c>
      <c r="H1217" s="69">
        <v>718168</v>
      </c>
      <c r="I1217" s="69">
        <v>0</v>
      </c>
      <c r="J1217" s="69">
        <f>(Table1[[#This Row],[Tiền hàng]]-Table1[[#This Row],[Tiền chiết khấu]])*8%</f>
        <v>57453.440000000002</v>
      </c>
      <c r="K1217" s="69">
        <v>775621</v>
      </c>
      <c r="L1217" s="8" t="s">
        <v>24</v>
      </c>
      <c r="M1217" s="41">
        <v>45995</v>
      </c>
      <c r="O1217" s="69">
        <f>IF(Table1[[#This Row],[Phân loại]]="Tồn đầu kỳ",Table1[[#This Row],[Tổng giá trị]],0)</f>
        <v>0</v>
      </c>
      <c r="P1217" s="8">
        <f>IF(Table1[[#This Row],[Số còn phải thu ĐK]]&lt;&gt;0,0,IF(Table1[[#This Row],[Phân loại]]="Bán hàng",Table1[[#This Row],[Tổng giá trị]],-Table1[[#This Row],[Tổng giá trị]]))</f>
        <v>775621</v>
      </c>
      <c r="Q1217" s="70">
        <f t="shared" si="160"/>
        <v>775621</v>
      </c>
      <c r="R1217" s="8">
        <f>Table1[[#This Row],[Số còn phải thu ĐK]]+Table1[[#This Row],[Giá Trị HD sau CK]]-Table1[[#This Row],[Số tiền đã thu]]</f>
        <v>0</v>
      </c>
      <c r="S1217" s="7">
        <f>IF(Table1[[#This Row],[Ngày hóa đơn]]&lt;&gt;"",Table1[[#This Row],[Ngày hóa đơn]],Table1[[#This Row],[Ngày hạch toán]])</f>
        <v>45931</v>
      </c>
      <c r="T1217" s="8"/>
      <c r="U1217" s="7">
        <f>IF(Table1[[#This Row],[Ngày tính CN]]="","",S1217+T1217)</f>
        <v>45931</v>
      </c>
      <c r="V1217" s="71">
        <f ca="1">IF(Table1[[#This Row],[Hạn thanh toán]]="","",IF((U1217-NOW())&lt;0,0,(U1217-NOW())))</f>
        <v>0</v>
      </c>
      <c r="W1217" s="69"/>
      <c r="X1217" s="65" t="str">
        <f t="shared" ca="1" si="158"/>
        <v/>
      </c>
      <c r="Y1217" s="65" t="str">
        <f t="shared" si="157"/>
        <v>Đã thanh toán</v>
      </c>
      <c r="Z1217" s="250">
        <f>Table1[[#This Row],[Hạn thanh toán]]</f>
        <v>45931</v>
      </c>
      <c r="AA1217" s="250">
        <f>Table1[[#This Row],[Ngày Thanh toán]]</f>
        <v>45995</v>
      </c>
      <c r="AD1217" s="3" t="str">
        <f>IF(Table1[[#This Row],[Mã khách hàng]]="","",VLOOKUP($A1217,Ma_KH!$A:$Q,Ma_KH!O$1,0))</f>
        <v>TTMFARM</v>
      </c>
      <c r="AE1217" s="3" t="str">
        <f>IF(Table1[[#This Row],[Mã khách hàng]]="","",VLOOKUP($A1217,Ma_KH!$A:$Q,Ma_KH!P$1,0))</f>
        <v>CÔNG TY TNHH ĐẦU TƯ VÀ PHÁT TRIỂN TTM FARM</v>
      </c>
      <c r="AF1217" s="3" t="str">
        <f>VLOOKUP(A1217,Ma_KH!A:Q,Ma_KH!J$1,0)</f>
        <v>Vũ Anh Tuấn</v>
      </c>
    </row>
    <row r="1218" spans="1:32" ht="16.5">
      <c r="A1218" s="92" t="s">
        <v>120</v>
      </c>
      <c r="B1218" s="4" t="s">
        <v>1856</v>
      </c>
      <c r="C1218" s="94">
        <v>45931</v>
      </c>
      <c r="D1218" s="93" t="s">
        <v>2010</v>
      </c>
      <c r="E1218" s="75"/>
      <c r="F1218" s="81"/>
      <c r="G1218" s="92" t="s">
        <v>1972</v>
      </c>
      <c r="H1218" s="69">
        <v>728037</v>
      </c>
      <c r="I1218" s="69">
        <v>0</v>
      </c>
      <c r="J1218" s="69">
        <f>(Table1[[#This Row],[Tiền hàng]]-Table1[[#This Row],[Tiền chiết khấu]])*8%</f>
        <v>58242.96</v>
      </c>
      <c r="K1218" s="69">
        <v>786280</v>
      </c>
      <c r="L1218" s="8" t="s">
        <v>24</v>
      </c>
      <c r="M1218" s="41">
        <v>45995</v>
      </c>
      <c r="O1218" s="69">
        <f>IF(Table1[[#This Row],[Phân loại]]="Tồn đầu kỳ",Table1[[#This Row],[Tổng giá trị]],0)</f>
        <v>0</v>
      </c>
      <c r="P1218" s="8">
        <f>IF(Table1[[#This Row],[Số còn phải thu ĐK]]&lt;&gt;0,0,IF(Table1[[#This Row],[Phân loại]]="Bán hàng",Table1[[#This Row],[Tổng giá trị]],-Table1[[#This Row],[Tổng giá trị]]))</f>
        <v>786280</v>
      </c>
      <c r="Q1218" s="70">
        <f t="shared" si="160"/>
        <v>786280</v>
      </c>
      <c r="R1218" s="8">
        <f>Table1[[#This Row],[Số còn phải thu ĐK]]+Table1[[#This Row],[Giá Trị HD sau CK]]-Table1[[#This Row],[Số tiền đã thu]]</f>
        <v>0</v>
      </c>
      <c r="S1218" s="7">
        <f>IF(Table1[[#This Row],[Ngày hóa đơn]]&lt;&gt;"",Table1[[#This Row],[Ngày hóa đơn]],Table1[[#This Row],[Ngày hạch toán]])</f>
        <v>45931</v>
      </c>
      <c r="T1218" s="8"/>
      <c r="U1218" s="7">
        <f>IF(Table1[[#This Row],[Ngày tính CN]]="","",S1218+T1218)</f>
        <v>45931</v>
      </c>
      <c r="V1218" s="71">
        <f ca="1">IF(Table1[[#This Row],[Hạn thanh toán]]="","",IF((U1218-NOW())&lt;0,0,(U1218-NOW())))</f>
        <v>0</v>
      </c>
      <c r="W1218" s="69"/>
      <c r="X1218" s="65" t="str">
        <f t="shared" ca="1" si="158"/>
        <v/>
      </c>
      <c r="Y1218" s="65" t="str">
        <f t="shared" si="157"/>
        <v>Đã thanh toán</v>
      </c>
      <c r="Z1218" s="250">
        <f>Table1[[#This Row],[Hạn thanh toán]]</f>
        <v>45931</v>
      </c>
      <c r="AA1218" s="250">
        <f>Table1[[#This Row],[Ngày Thanh toán]]</f>
        <v>45995</v>
      </c>
      <c r="AD1218" s="3" t="str">
        <f>IF(Table1[[#This Row],[Mã khách hàng]]="","",VLOOKUP($A1218,Ma_KH!$A:$Q,Ma_KH!O$1,0))</f>
        <v>TTMFARM</v>
      </c>
      <c r="AE1218" s="3" t="str">
        <f>IF(Table1[[#This Row],[Mã khách hàng]]="","",VLOOKUP($A1218,Ma_KH!$A:$Q,Ma_KH!P$1,0))</f>
        <v>CÔNG TY TNHH ĐẦU TƯ VÀ PHÁT TRIỂN TTM FARM</v>
      </c>
      <c r="AF1218" s="3" t="str">
        <f>VLOOKUP(A1218,Ma_KH!A:Q,Ma_KH!J$1,0)</f>
        <v>Vũ Anh Tuấn</v>
      </c>
    </row>
    <row r="1219" spans="1:32" ht="16.5">
      <c r="A1219" s="92" t="s">
        <v>124</v>
      </c>
      <c r="B1219" s="4" t="s">
        <v>1856</v>
      </c>
      <c r="C1219" s="94">
        <v>45931</v>
      </c>
      <c r="D1219" s="93" t="s">
        <v>2011</v>
      </c>
      <c r="E1219" s="75"/>
      <c r="F1219" s="81"/>
      <c r="G1219" s="92" t="s">
        <v>2012</v>
      </c>
      <c r="H1219" s="69">
        <v>702325</v>
      </c>
      <c r="I1219" s="69">
        <v>0</v>
      </c>
      <c r="J1219" s="69">
        <f>(Table1[[#This Row],[Tiền hàng]]-Table1[[#This Row],[Tiền chiết khấu]])*8%</f>
        <v>56186</v>
      </c>
      <c r="K1219" s="69">
        <v>758511</v>
      </c>
      <c r="L1219" s="8" t="s">
        <v>24</v>
      </c>
      <c r="M1219" s="41">
        <v>45995</v>
      </c>
      <c r="O1219" s="69">
        <f>IF(Table1[[#This Row],[Phân loại]]="Tồn đầu kỳ",Table1[[#This Row],[Tổng giá trị]],0)</f>
        <v>0</v>
      </c>
      <c r="P1219" s="8">
        <f>IF(Table1[[#This Row],[Số còn phải thu ĐK]]&lt;&gt;0,0,IF(Table1[[#This Row],[Phân loại]]="Bán hàng",Table1[[#This Row],[Tổng giá trị]],-Table1[[#This Row],[Tổng giá trị]]))</f>
        <v>758511</v>
      </c>
      <c r="Q1219" s="70">
        <f t="shared" si="160"/>
        <v>758511</v>
      </c>
      <c r="R1219" s="8">
        <f>Table1[[#This Row],[Số còn phải thu ĐK]]+Table1[[#This Row],[Giá Trị HD sau CK]]-Table1[[#This Row],[Số tiền đã thu]]</f>
        <v>0</v>
      </c>
      <c r="S1219" s="7">
        <f>IF(Table1[[#This Row],[Ngày hóa đơn]]&lt;&gt;"",Table1[[#This Row],[Ngày hóa đơn]],Table1[[#This Row],[Ngày hạch toán]])</f>
        <v>45931</v>
      </c>
      <c r="T1219" s="8"/>
      <c r="U1219" s="7">
        <f>IF(Table1[[#This Row],[Ngày tính CN]]="","",S1219+T1219)</f>
        <v>45931</v>
      </c>
      <c r="V1219" s="71">
        <f ca="1">IF(Table1[[#This Row],[Hạn thanh toán]]="","",IF((U1219-NOW())&lt;0,0,(U1219-NOW())))</f>
        <v>0</v>
      </c>
      <c r="W1219" s="69"/>
      <c r="X1219" s="65" t="str">
        <f t="shared" ca="1" si="158"/>
        <v/>
      </c>
      <c r="Y1219" s="65" t="str">
        <f t="shared" si="157"/>
        <v>Đã thanh toán</v>
      </c>
      <c r="Z1219" s="250">
        <f>Table1[[#This Row],[Hạn thanh toán]]</f>
        <v>45931</v>
      </c>
      <c r="AA1219" s="250">
        <f>Table1[[#This Row],[Ngày Thanh toán]]</f>
        <v>45995</v>
      </c>
      <c r="AD1219" s="3" t="str">
        <f>IF(Table1[[#This Row],[Mã khách hàng]]="","",VLOOKUP($A1219,Ma_KH!$A:$Q,Ma_KH!O$1,0))</f>
        <v>TTMFARM</v>
      </c>
      <c r="AE1219" s="3" t="str">
        <f>IF(Table1[[#This Row],[Mã khách hàng]]="","",VLOOKUP($A1219,Ma_KH!$A:$Q,Ma_KH!P$1,0))</f>
        <v>CÔNG TY TNHH ĐẦU TƯ VÀ PHÁT TRIỂN TTM FARM</v>
      </c>
      <c r="AF1219" s="3" t="str">
        <f>VLOOKUP(A1219,Ma_KH!A:Q,Ma_KH!J$1,0)</f>
        <v>Vũ Anh Tuấn</v>
      </c>
    </row>
    <row r="1220" spans="1:32" ht="16.5">
      <c r="A1220" s="92" t="s">
        <v>120</v>
      </c>
      <c r="B1220" s="4" t="s">
        <v>1856</v>
      </c>
      <c r="C1220" s="94">
        <v>45936</v>
      </c>
      <c r="D1220" s="93" t="s">
        <v>2013</v>
      </c>
      <c r="E1220" s="75"/>
      <c r="F1220" s="81"/>
      <c r="G1220" s="92" t="s">
        <v>1972</v>
      </c>
      <c r="H1220" s="69">
        <v>317331</v>
      </c>
      <c r="I1220" s="69">
        <v>0</v>
      </c>
      <c r="J1220" s="69">
        <f>(Table1[[#This Row],[Tiền hàng]]-Table1[[#This Row],[Tiền chiết khấu]])*8%</f>
        <v>25386.48</v>
      </c>
      <c r="K1220" s="69">
        <v>342717</v>
      </c>
      <c r="L1220" s="8" t="s">
        <v>24</v>
      </c>
      <c r="M1220" s="41">
        <v>45995</v>
      </c>
      <c r="O1220" s="69">
        <f>IF(Table1[[#This Row],[Phân loại]]="Tồn đầu kỳ",Table1[[#This Row],[Tổng giá trị]],0)</f>
        <v>0</v>
      </c>
      <c r="P1220" s="8">
        <f>IF(Table1[[#This Row],[Số còn phải thu ĐK]]&lt;&gt;0,0,IF(Table1[[#This Row],[Phân loại]]="Bán hàng",Table1[[#This Row],[Tổng giá trị]],-Table1[[#This Row],[Tổng giá trị]]))</f>
        <v>342717</v>
      </c>
      <c r="Q1220" s="70">
        <f t="shared" si="160"/>
        <v>342717</v>
      </c>
      <c r="R1220" s="8">
        <f>Table1[[#This Row],[Số còn phải thu ĐK]]+Table1[[#This Row],[Giá Trị HD sau CK]]-Table1[[#This Row],[Số tiền đã thu]]</f>
        <v>0</v>
      </c>
      <c r="S1220" s="7">
        <f>IF(Table1[[#This Row],[Ngày hóa đơn]]&lt;&gt;"",Table1[[#This Row],[Ngày hóa đơn]],Table1[[#This Row],[Ngày hạch toán]])</f>
        <v>45936</v>
      </c>
      <c r="T1220" s="8"/>
      <c r="U1220" s="7">
        <f>IF(Table1[[#This Row],[Ngày tính CN]]="","",S1220+T1220)</f>
        <v>45936</v>
      </c>
      <c r="V1220" s="71">
        <f ca="1">IF(Table1[[#This Row],[Hạn thanh toán]]="","",IF((U1220-NOW())&lt;0,0,(U1220-NOW())))</f>
        <v>0</v>
      </c>
      <c r="W1220" s="69"/>
      <c r="X1220" s="65" t="str">
        <f t="shared" ca="1" si="158"/>
        <v/>
      </c>
      <c r="Y1220" s="65" t="str">
        <f t="shared" si="157"/>
        <v>Đã thanh toán</v>
      </c>
      <c r="Z1220" s="250">
        <f>Table1[[#This Row],[Hạn thanh toán]]</f>
        <v>45936</v>
      </c>
      <c r="AA1220" s="250">
        <f>Table1[[#This Row],[Ngày Thanh toán]]</f>
        <v>45995</v>
      </c>
      <c r="AD1220" s="3" t="str">
        <f>IF(Table1[[#This Row],[Mã khách hàng]]="","",VLOOKUP($A1220,Ma_KH!$A:$Q,Ma_KH!O$1,0))</f>
        <v>TTMFARM</v>
      </c>
      <c r="AE1220" s="3" t="str">
        <f>IF(Table1[[#This Row],[Mã khách hàng]]="","",VLOOKUP($A1220,Ma_KH!$A:$Q,Ma_KH!P$1,0))</f>
        <v>CÔNG TY TNHH ĐẦU TƯ VÀ PHÁT TRIỂN TTM FARM</v>
      </c>
      <c r="AF1220" s="3" t="str">
        <f>VLOOKUP(A1220,Ma_KH!A:Q,Ma_KH!J$1,0)</f>
        <v>Vũ Anh Tuấn</v>
      </c>
    </row>
    <row r="1221" spans="1:32" ht="16.5">
      <c r="A1221" s="92" t="s">
        <v>121</v>
      </c>
      <c r="B1221" s="4" t="s">
        <v>1856</v>
      </c>
      <c r="C1221" s="94">
        <v>45936</v>
      </c>
      <c r="D1221" s="93" t="s">
        <v>2014</v>
      </c>
      <c r="E1221" s="75"/>
      <c r="F1221" s="81"/>
      <c r="G1221" s="92" t="s">
        <v>2015</v>
      </c>
      <c r="H1221" s="69">
        <v>1818485</v>
      </c>
      <c r="I1221" s="69">
        <v>0</v>
      </c>
      <c r="J1221" s="69">
        <f>(Table1[[#This Row],[Tiền hàng]]-Table1[[#This Row],[Tiền chiết khấu]])*8%</f>
        <v>145478.80000000002</v>
      </c>
      <c r="K1221" s="69">
        <v>1963964</v>
      </c>
      <c r="L1221" s="8" t="s">
        <v>24</v>
      </c>
      <c r="M1221" s="41">
        <v>45995</v>
      </c>
      <c r="O1221" s="69">
        <f>IF(Table1[[#This Row],[Phân loại]]="Tồn đầu kỳ",Table1[[#This Row],[Tổng giá trị]],0)</f>
        <v>0</v>
      </c>
      <c r="P1221" s="8">
        <f>IF(Table1[[#This Row],[Số còn phải thu ĐK]]&lt;&gt;0,0,IF(Table1[[#This Row],[Phân loại]]="Bán hàng",Table1[[#This Row],[Tổng giá trị]],-Table1[[#This Row],[Tổng giá trị]]))</f>
        <v>1963964</v>
      </c>
      <c r="Q1221" s="70">
        <f t="shared" si="160"/>
        <v>1963964</v>
      </c>
      <c r="R1221" s="8">
        <f>Table1[[#This Row],[Số còn phải thu ĐK]]+Table1[[#This Row],[Giá Trị HD sau CK]]-Table1[[#This Row],[Số tiền đã thu]]</f>
        <v>0</v>
      </c>
      <c r="S1221" s="7">
        <f>IF(Table1[[#This Row],[Ngày hóa đơn]]&lt;&gt;"",Table1[[#This Row],[Ngày hóa đơn]],Table1[[#This Row],[Ngày hạch toán]])</f>
        <v>45936</v>
      </c>
      <c r="T1221" s="8"/>
      <c r="U1221" s="7">
        <f>IF(Table1[[#This Row],[Ngày tính CN]]="","",S1221+T1221)</f>
        <v>45936</v>
      </c>
      <c r="V1221" s="71">
        <f ca="1">IF(Table1[[#This Row],[Hạn thanh toán]]="","",IF((U1221-NOW())&lt;0,0,(U1221-NOW())))</f>
        <v>0</v>
      </c>
      <c r="W1221" s="69"/>
      <c r="X1221" s="65" t="str">
        <f t="shared" ca="1" si="158"/>
        <v/>
      </c>
      <c r="Y1221" s="65" t="str">
        <f t="shared" ref="Y1221:Y1310" si="162">IF(R1221=0,"Đã thanh toán",IF(X1221="","",IF(X1221&lt;=0,"Chưa đến hạn thanh toán",IF(X1221&lt;=30,"Nợ quá hạn 30 ngày",IF(X1221&lt;=60,"Nợ quá hạn từ 30 ngày đến 60 ngày",IF(X1221&lt;=90,"Nợ quá hạn từ 60 ngày đến 90 ngày",IF(X1221&lt;=120,"Nợ quá hạn từ 90 ngày đến 120 ngày","Nợ quá hạn hơn 120 ngày có khả năng mất thanh toán")))))))</f>
        <v>Đã thanh toán</v>
      </c>
      <c r="Z1221" s="250">
        <f>Table1[[#This Row],[Hạn thanh toán]]</f>
        <v>45936</v>
      </c>
      <c r="AA1221" s="250">
        <f>Table1[[#This Row],[Ngày Thanh toán]]</f>
        <v>45995</v>
      </c>
      <c r="AD1221" s="3" t="str">
        <f>IF(Table1[[#This Row],[Mã khách hàng]]="","",VLOOKUP($A1221,Ma_KH!$A:$Q,Ma_KH!O$1,0))</f>
        <v>TTMFARM</v>
      </c>
      <c r="AE1221" s="3" t="str">
        <f>IF(Table1[[#This Row],[Mã khách hàng]]="","",VLOOKUP($A1221,Ma_KH!$A:$Q,Ma_KH!P$1,0))</f>
        <v>CÔNG TY TNHH ĐẦU TƯ VÀ PHÁT TRIỂN TTM FARM</v>
      </c>
      <c r="AF1221" s="3" t="str">
        <f>VLOOKUP(A1221,Ma_KH!A:Q,Ma_KH!J$1,0)</f>
        <v>Vũ Anh Tuấn</v>
      </c>
    </row>
    <row r="1222" spans="1:32" ht="16.5">
      <c r="A1222" s="92" t="s">
        <v>118</v>
      </c>
      <c r="B1222" s="4" t="s">
        <v>1856</v>
      </c>
      <c r="C1222" s="94">
        <v>45939</v>
      </c>
      <c r="D1222" s="93" t="s">
        <v>2016</v>
      </c>
      <c r="E1222" s="75"/>
      <c r="F1222" s="81"/>
      <c r="G1222" s="92" t="s">
        <v>1865</v>
      </c>
      <c r="H1222" s="69">
        <v>609478</v>
      </c>
      <c r="I1222" s="69">
        <v>0</v>
      </c>
      <c r="J1222" s="69">
        <f>(Table1[[#This Row],[Tiền hàng]]-Table1[[#This Row],[Tiền chiết khấu]])*8%</f>
        <v>48758.239999999998</v>
      </c>
      <c r="K1222" s="69">
        <v>658236</v>
      </c>
      <c r="L1222" s="8" t="s">
        <v>24</v>
      </c>
      <c r="M1222" s="41">
        <v>45995</v>
      </c>
      <c r="O1222" s="69">
        <f>IF(Table1[[#This Row],[Phân loại]]="Tồn đầu kỳ",Table1[[#This Row],[Tổng giá trị]],0)</f>
        <v>0</v>
      </c>
      <c r="P1222" s="8">
        <f>IF(Table1[[#This Row],[Số còn phải thu ĐK]]&lt;&gt;0,0,IF(Table1[[#This Row],[Phân loại]]="Bán hàng",Table1[[#This Row],[Tổng giá trị]],-Table1[[#This Row],[Tổng giá trị]]))</f>
        <v>658236</v>
      </c>
      <c r="Q1222" s="70">
        <f t="shared" si="160"/>
        <v>658236</v>
      </c>
      <c r="R1222" s="8">
        <f>Table1[[#This Row],[Số còn phải thu ĐK]]+Table1[[#This Row],[Giá Trị HD sau CK]]-Table1[[#This Row],[Số tiền đã thu]]</f>
        <v>0</v>
      </c>
      <c r="S1222" s="7">
        <f>IF(Table1[[#This Row],[Ngày hóa đơn]]&lt;&gt;"",Table1[[#This Row],[Ngày hóa đơn]],Table1[[#This Row],[Ngày hạch toán]])</f>
        <v>45939</v>
      </c>
      <c r="T1222" s="8"/>
      <c r="U1222" s="7">
        <f>IF(Table1[[#This Row],[Ngày tính CN]]="","",S1222+T1222)</f>
        <v>45939</v>
      </c>
      <c r="V1222" s="71">
        <f ca="1">IF(Table1[[#This Row],[Hạn thanh toán]]="","",IF((U1222-NOW())&lt;0,0,(U1222-NOW())))</f>
        <v>0</v>
      </c>
      <c r="W1222" s="69"/>
      <c r="X1222" s="65" t="str">
        <f t="shared" ca="1" si="158"/>
        <v/>
      </c>
      <c r="Y1222" s="65" t="str">
        <f t="shared" si="162"/>
        <v>Đã thanh toán</v>
      </c>
      <c r="Z1222" s="250">
        <f>Table1[[#This Row],[Hạn thanh toán]]</f>
        <v>45939</v>
      </c>
      <c r="AA1222" s="250">
        <f>Table1[[#This Row],[Ngày Thanh toán]]</f>
        <v>45995</v>
      </c>
      <c r="AD1222" s="3" t="str">
        <f>IF(Table1[[#This Row],[Mã khách hàng]]="","",VLOOKUP($A1222,Ma_KH!$A:$Q,Ma_KH!O$1,0))</f>
        <v>TTMFARM</v>
      </c>
      <c r="AE1222" s="3" t="str">
        <f>IF(Table1[[#This Row],[Mã khách hàng]]="","",VLOOKUP($A1222,Ma_KH!$A:$Q,Ma_KH!P$1,0))</f>
        <v>CÔNG TY TNHH ĐẦU TƯ VÀ PHÁT TRIỂN TTM FARM</v>
      </c>
      <c r="AF1222" s="3" t="str">
        <f>VLOOKUP(A1222,Ma_KH!A:Q,Ma_KH!J$1,0)</f>
        <v>Vũ Anh Tuấn</v>
      </c>
    </row>
    <row r="1223" spans="1:32" ht="16.5">
      <c r="A1223" s="92" t="s">
        <v>125</v>
      </c>
      <c r="B1223" s="4" t="s">
        <v>1856</v>
      </c>
      <c r="C1223" s="94">
        <v>45939</v>
      </c>
      <c r="D1223" s="93" t="s">
        <v>2017</v>
      </c>
      <c r="E1223" s="75"/>
      <c r="F1223" s="81"/>
      <c r="G1223" s="92" t="s">
        <v>2018</v>
      </c>
      <c r="H1223" s="69">
        <v>537624</v>
      </c>
      <c r="I1223" s="69">
        <v>0</v>
      </c>
      <c r="J1223" s="69">
        <f>(Table1[[#This Row],[Tiền hàng]]-Table1[[#This Row],[Tiền chiết khấu]])*8%</f>
        <v>43009.919999999998</v>
      </c>
      <c r="K1223" s="69">
        <v>580634</v>
      </c>
      <c r="L1223" s="8" t="s">
        <v>24</v>
      </c>
      <c r="M1223" s="41">
        <v>45995</v>
      </c>
      <c r="O1223" s="69">
        <f>IF(Table1[[#This Row],[Phân loại]]="Tồn đầu kỳ",Table1[[#This Row],[Tổng giá trị]],0)</f>
        <v>0</v>
      </c>
      <c r="P1223" s="8">
        <f>IF(Table1[[#This Row],[Số còn phải thu ĐK]]&lt;&gt;0,0,IF(Table1[[#This Row],[Phân loại]]="Bán hàng",Table1[[#This Row],[Tổng giá trị]],-Table1[[#This Row],[Tổng giá trị]]))</f>
        <v>580634</v>
      </c>
      <c r="Q1223" s="70">
        <f t="shared" si="160"/>
        <v>580634</v>
      </c>
      <c r="R1223" s="8">
        <f>Table1[[#This Row],[Số còn phải thu ĐK]]+Table1[[#This Row],[Giá Trị HD sau CK]]-Table1[[#This Row],[Số tiền đã thu]]</f>
        <v>0</v>
      </c>
      <c r="S1223" s="7">
        <f>IF(Table1[[#This Row],[Ngày hóa đơn]]&lt;&gt;"",Table1[[#This Row],[Ngày hóa đơn]],Table1[[#This Row],[Ngày hạch toán]])</f>
        <v>45939</v>
      </c>
      <c r="T1223" s="8"/>
      <c r="U1223" s="7">
        <f>IF(Table1[[#This Row],[Ngày tính CN]]="","",S1223+T1223)</f>
        <v>45939</v>
      </c>
      <c r="V1223" s="71">
        <f ca="1">IF(Table1[[#This Row],[Hạn thanh toán]]="","",IF((U1223-NOW())&lt;0,0,(U1223-NOW())))</f>
        <v>0</v>
      </c>
      <c r="W1223" s="69"/>
      <c r="X1223" s="65" t="str">
        <f t="shared" ca="1" si="158"/>
        <v/>
      </c>
      <c r="Y1223" s="65" t="str">
        <f t="shared" si="162"/>
        <v>Đã thanh toán</v>
      </c>
      <c r="Z1223" s="250">
        <f>Table1[[#This Row],[Hạn thanh toán]]</f>
        <v>45939</v>
      </c>
      <c r="AA1223" s="250">
        <f>Table1[[#This Row],[Ngày Thanh toán]]</f>
        <v>45995</v>
      </c>
      <c r="AD1223" s="3" t="str">
        <f>IF(Table1[[#This Row],[Mã khách hàng]]="","",VLOOKUP($A1223,Ma_KH!$A:$Q,Ma_KH!O$1,0))</f>
        <v>TTMFARM</v>
      </c>
      <c r="AE1223" s="3" t="str">
        <f>IF(Table1[[#This Row],[Mã khách hàng]]="","",VLOOKUP($A1223,Ma_KH!$A:$Q,Ma_KH!P$1,0))</f>
        <v>CÔNG TY TNHH ĐẦU TƯ VÀ PHÁT TRIỂN TTM FARM</v>
      </c>
      <c r="AF1223" s="3" t="str">
        <f>VLOOKUP(A1223,Ma_KH!A:Q,Ma_KH!J$1,0)</f>
        <v>Vũ Anh Tuấn</v>
      </c>
    </row>
    <row r="1224" spans="1:32" ht="16.5">
      <c r="A1224" s="92" t="s">
        <v>119</v>
      </c>
      <c r="B1224" s="4" t="s">
        <v>1856</v>
      </c>
      <c r="C1224" s="94">
        <v>45939</v>
      </c>
      <c r="D1224" s="93" t="s">
        <v>2019</v>
      </c>
      <c r="E1224" s="75"/>
      <c r="F1224" s="81"/>
      <c r="G1224" s="92" t="s">
        <v>1964</v>
      </c>
      <c r="H1224" s="69">
        <v>537624</v>
      </c>
      <c r="I1224" s="69">
        <v>0</v>
      </c>
      <c r="J1224" s="69">
        <f>(Table1[[#This Row],[Tiền hàng]]-Table1[[#This Row],[Tiền chiết khấu]])*8%</f>
        <v>43009.919999999998</v>
      </c>
      <c r="K1224" s="69">
        <v>580634</v>
      </c>
      <c r="L1224" s="8" t="s">
        <v>24</v>
      </c>
      <c r="M1224" s="41">
        <v>45995</v>
      </c>
      <c r="O1224" s="69">
        <f>IF(Table1[[#This Row],[Phân loại]]="Tồn đầu kỳ",Table1[[#This Row],[Tổng giá trị]],0)</f>
        <v>0</v>
      </c>
      <c r="P1224" s="8">
        <f>IF(Table1[[#This Row],[Số còn phải thu ĐK]]&lt;&gt;0,0,IF(Table1[[#This Row],[Phân loại]]="Bán hàng",Table1[[#This Row],[Tổng giá trị]],-Table1[[#This Row],[Tổng giá trị]]))</f>
        <v>580634</v>
      </c>
      <c r="Q1224" s="70">
        <f t="shared" si="160"/>
        <v>580634</v>
      </c>
      <c r="R1224" s="8">
        <f>Table1[[#This Row],[Số còn phải thu ĐK]]+Table1[[#This Row],[Giá Trị HD sau CK]]-Table1[[#This Row],[Số tiền đã thu]]</f>
        <v>0</v>
      </c>
      <c r="S1224" s="7">
        <f>IF(Table1[[#This Row],[Ngày hóa đơn]]&lt;&gt;"",Table1[[#This Row],[Ngày hóa đơn]],Table1[[#This Row],[Ngày hạch toán]])</f>
        <v>45939</v>
      </c>
      <c r="T1224" s="8"/>
      <c r="U1224" s="7">
        <f>IF(Table1[[#This Row],[Ngày tính CN]]="","",S1224+T1224)</f>
        <v>45939</v>
      </c>
      <c r="V1224" s="71">
        <f ca="1">IF(Table1[[#This Row],[Hạn thanh toán]]="","",IF((U1224-NOW())&lt;0,0,(U1224-NOW())))</f>
        <v>0</v>
      </c>
      <c r="W1224" s="69"/>
      <c r="X1224" s="65" t="str">
        <f t="shared" ca="1" si="158"/>
        <v/>
      </c>
      <c r="Y1224" s="65" t="str">
        <f t="shared" si="162"/>
        <v>Đã thanh toán</v>
      </c>
      <c r="Z1224" s="250">
        <f>Table1[[#This Row],[Hạn thanh toán]]</f>
        <v>45939</v>
      </c>
      <c r="AA1224" s="250">
        <f>Table1[[#This Row],[Ngày Thanh toán]]</f>
        <v>45995</v>
      </c>
      <c r="AD1224" s="3" t="str">
        <f>IF(Table1[[#This Row],[Mã khách hàng]]="","",VLOOKUP($A1224,Ma_KH!$A:$Q,Ma_KH!O$1,0))</f>
        <v>TTMFARM</v>
      </c>
      <c r="AE1224" s="3" t="str">
        <f>IF(Table1[[#This Row],[Mã khách hàng]]="","",VLOOKUP($A1224,Ma_KH!$A:$Q,Ma_KH!P$1,0))</f>
        <v>CÔNG TY TNHH ĐẦU TƯ VÀ PHÁT TRIỂN TTM FARM</v>
      </c>
      <c r="AF1224" s="3" t="str">
        <f>VLOOKUP(A1224,Ma_KH!A:Q,Ma_KH!J$1,0)</f>
        <v>Vũ Anh Tuấn</v>
      </c>
    </row>
    <row r="1225" spans="1:32" ht="16.5">
      <c r="A1225" s="92" t="s">
        <v>124</v>
      </c>
      <c r="B1225" s="4" t="s">
        <v>1856</v>
      </c>
      <c r="C1225" s="94">
        <v>45959</v>
      </c>
      <c r="D1225" s="93" t="s">
        <v>2020</v>
      </c>
      <c r="E1225" s="75"/>
      <c r="F1225" s="81"/>
      <c r="G1225" s="92" t="s">
        <v>2012</v>
      </c>
      <c r="H1225" s="69">
        <v>653963</v>
      </c>
      <c r="I1225" s="69">
        <v>0</v>
      </c>
      <c r="J1225" s="69">
        <f>(Table1[[#This Row],[Tiền hàng]]-Table1[[#This Row],[Tiền chiết khấu]])*8%</f>
        <v>52317.04</v>
      </c>
      <c r="K1225" s="69">
        <v>706280</v>
      </c>
      <c r="L1225" s="8" t="s">
        <v>24</v>
      </c>
      <c r="M1225" s="41">
        <v>45995</v>
      </c>
      <c r="O1225" s="69">
        <f>IF(Table1[[#This Row],[Phân loại]]="Tồn đầu kỳ",Table1[[#This Row],[Tổng giá trị]],0)</f>
        <v>0</v>
      </c>
      <c r="P1225" s="8">
        <f>IF(Table1[[#This Row],[Số còn phải thu ĐK]]&lt;&gt;0,0,IF(Table1[[#This Row],[Phân loại]]="Bán hàng",Table1[[#This Row],[Tổng giá trị]],-Table1[[#This Row],[Tổng giá trị]]))</f>
        <v>706280</v>
      </c>
      <c r="Q1225" s="70">
        <f t="shared" si="160"/>
        <v>706280</v>
      </c>
      <c r="R1225" s="8">
        <f>Table1[[#This Row],[Số còn phải thu ĐK]]+Table1[[#This Row],[Giá Trị HD sau CK]]-Table1[[#This Row],[Số tiền đã thu]]</f>
        <v>0</v>
      </c>
      <c r="S1225" s="7">
        <f>IF(Table1[[#This Row],[Ngày hóa đơn]]&lt;&gt;"",Table1[[#This Row],[Ngày hóa đơn]],Table1[[#This Row],[Ngày hạch toán]])</f>
        <v>45959</v>
      </c>
      <c r="T1225" s="8"/>
      <c r="U1225" s="7">
        <f>IF(Table1[[#This Row],[Ngày tính CN]]="","",S1225+T1225)</f>
        <v>45959</v>
      </c>
      <c r="V1225" s="71">
        <f ca="1">IF(Table1[[#This Row],[Hạn thanh toán]]="","",IF((U1225-NOW())&lt;0,0,(U1225-NOW())))</f>
        <v>0</v>
      </c>
      <c r="W1225" s="69"/>
      <c r="X1225" s="65" t="str">
        <f t="shared" ca="1" si="158"/>
        <v/>
      </c>
      <c r="Y1225" s="65" t="str">
        <f t="shared" si="162"/>
        <v>Đã thanh toán</v>
      </c>
      <c r="Z1225" s="250">
        <f>Table1[[#This Row],[Hạn thanh toán]]</f>
        <v>45959</v>
      </c>
      <c r="AA1225" s="250">
        <f>Table1[[#This Row],[Ngày Thanh toán]]</f>
        <v>45995</v>
      </c>
      <c r="AD1225" s="3" t="str">
        <f>IF(Table1[[#This Row],[Mã khách hàng]]="","",VLOOKUP($A1225,Ma_KH!$A:$Q,Ma_KH!O$1,0))</f>
        <v>TTMFARM</v>
      </c>
      <c r="AE1225" s="3" t="str">
        <f>IF(Table1[[#This Row],[Mã khách hàng]]="","",VLOOKUP($A1225,Ma_KH!$A:$Q,Ma_KH!P$1,0))</f>
        <v>CÔNG TY TNHH ĐẦU TƯ VÀ PHÁT TRIỂN TTM FARM</v>
      </c>
      <c r="AF1225" s="3" t="str">
        <f>VLOOKUP(A1225,Ma_KH!A:Q,Ma_KH!J$1,0)</f>
        <v>Vũ Anh Tuấn</v>
      </c>
    </row>
    <row r="1226" spans="1:32" ht="16.5">
      <c r="A1226" s="92" t="s">
        <v>120</v>
      </c>
      <c r="B1226" s="4" t="s">
        <v>1856</v>
      </c>
      <c r="C1226" s="94">
        <v>45959</v>
      </c>
      <c r="D1226" s="93" t="s">
        <v>2021</v>
      </c>
      <c r="E1226" s="75"/>
      <c r="F1226" s="81"/>
      <c r="G1226" s="92" t="s">
        <v>1972</v>
      </c>
      <c r="H1226" s="69">
        <v>927767</v>
      </c>
      <c r="I1226" s="69">
        <v>0</v>
      </c>
      <c r="J1226" s="69">
        <f>(Table1[[#This Row],[Tiền hàng]]-Table1[[#This Row],[Tiền chiết khấu]])*8%</f>
        <v>74221.36</v>
      </c>
      <c r="K1226" s="69">
        <v>1001988</v>
      </c>
      <c r="L1226" s="8" t="s">
        <v>24</v>
      </c>
      <c r="M1226" s="41">
        <v>45995</v>
      </c>
      <c r="O1226" s="69">
        <f>IF(Table1[[#This Row],[Phân loại]]="Tồn đầu kỳ",Table1[[#This Row],[Tổng giá trị]],0)</f>
        <v>0</v>
      </c>
      <c r="P1226" s="8">
        <f>IF(Table1[[#This Row],[Số còn phải thu ĐK]]&lt;&gt;0,0,IF(Table1[[#This Row],[Phân loại]]="Bán hàng",Table1[[#This Row],[Tổng giá trị]],-Table1[[#This Row],[Tổng giá trị]]))</f>
        <v>1001988</v>
      </c>
      <c r="Q1226" s="70">
        <f t="shared" si="160"/>
        <v>1001988</v>
      </c>
      <c r="R1226" s="8">
        <f>Table1[[#This Row],[Số còn phải thu ĐK]]+Table1[[#This Row],[Giá Trị HD sau CK]]-Table1[[#This Row],[Số tiền đã thu]]</f>
        <v>0</v>
      </c>
      <c r="S1226" s="7">
        <f>IF(Table1[[#This Row],[Ngày hóa đơn]]&lt;&gt;"",Table1[[#This Row],[Ngày hóa đơn]],Table1[[#This Row],[Ngày hạch toán]])</f>
        <v>45959</v>
      </c>
      <c r="T1226" s="8"/>
      <c r="U1226" s="7">
        <f>IF(Table1[[#This Row],[Ngày tính CN]]="","",S1226+T1226)</f>
        <v>45959</v>
      </c>
      <c r="V1226" s="71">
        <f ca="1">IF(Table1[[#This Row],[Hạn thanh toán]]="","",IF((U1226-NOW())&lt;0,0,(U1226-NOW())))</f>
        <v>0</v>
      </c>
      <c r="W1226" s="69"/>
      <c r="X1226" s="65" t="str">
        <f t="shared" ca="1" si="158"/>
        <v/>
      </c>
      <c r="Y1226" s="65" t="str">
        <f t="shared" si="162"/>
        <v>Đã thanh toán</v>
      </c>
      <c r="Z1226" s="250">
        <f>Table1[[#This Row],[Hạn thanh toán]]</f>
        <v>45959</v>
      </c>
      <c r="AA1226" s="250">
        <f>Table1[[#This Row],[Ngày Thanh toán]]</f>
        <v>45995</v>
      </c>
      <c r="AD1226" s="3" t="str">
        <f>IF(Table1[[#This Row],[Mã khách hàng]]="","",VLOOKUP($A1226,Ma_KH!$A:$Q,Ma_KH!O$1,0))</f>
        <v>TTMFARM</v>
      </c>
      <c r="AE1226" s="3" t="str">
        <f>IF(Table1[[#This Row],[Mã khách hàng]]="","",VLOOKUP($A1226,Ma_KH!$A:$Q,Ma_KH!P$1,0))</f>
        <v>CÔNG TY TNHH ĐẦU TƯ VÀ PHÁT TRIỂN TTM FARM</v>
      </c>
      <c r="AF1226" s="3" t="str">
        <f>VLOOKUP(A1226,Ma_KH!A:Q,Ma_KH!J$1,0)</f>
        <v>Vũ Anh Tuấn</v>
      </c>
    </row>
    <row r="1227" spans="1:32" ht="16.5">
      <c r="A1227" s="383" t="s">
        <v>122</v>
      </c>
      <c r="B1227" s="4" t="s">
        <v>1856</v>
      </c>
      <c r="C1227" s="384">
        <v>45959</v>
      </c>
      <c r="D1227" s="385" t="s">
        <v>2022</v>
      </c>
      <c r="E1227" s="67"/>
      <c r="F1227" s="72"/>
      <c r="G1227" s="383" t="s">
        <v>2000</v>
      </c>
      <c r="H1227" s="69">
        <v>1255792</v>
      </c>
      <c r="I1227" s="69">
        <v>0</v>
      </c>
      <c r="J1227" s="69">
        <f>(Table1[[#This Row],[Tiền hàng]]-Table1[[#This Row],[Tiền chiết khấu]])*8%</f>
        <v>100463.36</v>
      </c>
      <c r="K1227" s="69">
        <v>1356255</v>
      </c>
      <c r="L1227" s="8" t="s">
        <v>24</v>
      </c>
      <c r="M1227" s="41">
        <v>45995</v>
      </c>
      <c r="O1227" s="69">
        <f>IF(Table1[[#This Row],[Phân loại]]="Tồn đầu kỳ",Table1[[#This Row],[Tổng giá trị]],0)</f>
        <v>0</v>
      </c>
      <c r="P1227" s="8">
        <f>IF(Table1[[#This Row],[Số còn phải thu ĐK]]&lt;&gt;0,0,IF(Table1[[#This Row],[Phân loại]]="Bán hàng",Table1[[#This Row],[Tổng giá trị]],-Table1[[#This Row],[Tổng giá trị]]))</f>
        <v>1356255</v>
      </c>
      <c r="Q1227" s="70">
        <f t="shared" si="160"/>
        <v>1356255</v>
      </c>
      <c r="R1227" s="8">
        <f>Table1[[#This Row],[Số còn phải thu ĐK]]+Table1[[#This Row],[Giá Trị HD sau CK]]-Table1[[#This Row],[Số tiền đã thu]]</f>
        <v>0</v>
      </c>
      <c r="S1227" s="7">
        <f>IF(Table1[[#This Row],[Ngày hóa đơn]]&lt;&gt;"",Table1[[#This Row],[Ngày hóa đơn]],Table1[[#This Row],[Ngày hạch toán]])</f>
        <v>45959</v>
      </c>
      <c r="T1227" s="8"/>
      <c r="U1227" s="7">
        <f>IF(Table1[[#This Row],[Ngày tính CN]]="","",S1227+T1227)</f>
        <v>45959</v>
      </c>
      <c r="V1227" s="71">
        <f ca="1">IF(Table1[[#This Row],[Hạn thanh toán]]="","",IF((U1227-NOW())&lt;0,0,(U1227-NOW())))</f>
        <v>0</v>
      </c>
      <c r="W1227" s="69"/>
      <c r="X1227" s="65" t="str">
        <f t="shared" ca="1" si="158"/>
        <v/>
      </c>
      <c r="Y1227" s="65" t="str">
        <f t="shared" si="162"/>
        <v>Đã thanh toán</v>
      </c>
      <c r="Z1227" s="250">
        <f>Table1[[#This Row],[Hạn thanh toán]]</f>
        <v>45959</v>
      </c>
      <c r="AA1227" s="250">
        <f>Table1[[#This Row],[Ngày Thanh toán]]</f>
        <v>45995</v>
      </c>
      <c r="AD1227" s="3" t="str">
        <f>IF(Table1[[#This Row],[Mã khách hàng]]="","",VLOOKUP($A1227,Ma_KH!$A:$Q,Ma_KH!O$1,0))</f>
        <v>TTMFARM</v>
      </c>
      <c r="AE1227" s="3" t="str">
        <f>IF(Table1[[#This Row],[Mã khách hàng]]="","",VLOOKUP($A1227,Ma_KH!$A:$Q,Ma_KH!P$1,0))</f>
        <v>CÔNG TY TNHH ĐẦU TƯ VÀ PHÁT TRIỂN TTM FARM</v>
      </c>
      <c r="AF1227" s="3" t="str">
        <f>VLOOKUP(A1227,Ma_KH!A:Q,Ma_KH!J$1,0)</f>
        <v>Vũ Anh Tuấn</v>
      </c>
    </row>
    <row r="1228" spans="1:32" s="126" customFormat="1" ht="16.5">
      <c r="A1228" s="140" t="s">
        <v>116</v>
      </c>
      <c r="B1228" s="4" t="s">
        <v>1856</v>
      </c>
      <c r="C1228" s="192">
        <v>45948</v>
      </c>
      <c r="D1228" s="386"/>
      <c r="E1228" s="119"/>
      <c r="F1228" s="120"/>
      <c r="G1228" s="387" t="s">
        <v>4188</v>
      </c>
      <c r="H1228" s="121"/>
      <c r="I1228" s="121">
        <f>IFERROR(ROUND((VLOOKUP(Table1[[#This Row],[Mã khách hàng]],Ty_Le!$A:$D,5,0)*5%),0),0)</f>
        <v>0</v>
      </c>
      <c r="J1228" s="121">
        <f>(Table1[[#This Row],[Tiền hàng]]-Table1[[#This Row],[Tiền chiết khấu]])*8%</f>
        <v>0</v>
      </c>
      <c r="K1228" s="331">
        <v>1069669</v>
      </c>
      <c r="L1228" s="122" t="s">
        <v>17</v>
      </c>
      <c r="M1228" s="41">
        <v>45995</v>
      </c>
      <c r="N1228" s="122"/>
      <c r="O1228" s="121">
        <f>IF(Table1[[#This Row],[Phân loại]]="Tồn đầu kỳ",Table1[[#This Row],[Tổng giá trị]],0)</f>
        <v>0</v>
      </c>
      <c r="P1228" s="122">
        <f>IF(Table1[[#This Row],[Số còn phải thu ĐK]]&lt;&gt;0,0,IF(Table1[[#This Row],[Phân loại]]="Bán hàng",Table1[[#This Row],[Tổng giá trị]],-Table1[[#This Row],[Tổng giá trị]]))</f>
        <v>-1069669</v>
      </c>
      <c r="Q1228" s="70">
        <f t="shared" si="160"/>
        <v>-1069669</v>
      </c>
      <c r="R1228" s="122">
        <f>Table1[[#This Row],[Số còn phải thu ĐK]]+Table1[[#This Row],[Giá Trị HD sau CK]]-Table1[[#This Row],[Số tiền đã thu]]</f>
        <v>0</v>
      </c>
      <c r="S1228" s="123">
        <f>IF(Table1[[#This Row],[Ngày hóa đơn]]&lt;&gt;"",Table1[[#This Row],[Ngày hóa đơn]],Table1[[#This Row],[Ngày hạch toán]])</f>
        <v>45948</v>
      </c>
      <c r="T1228" s="122"/>
      <c r="U1228" s="123">
        <f>IF(Table1[[#This Row],[Ngày tính CN]]="","",S1228+T1228)</f>
        <v>45948</v>
      </c>
      <c r="V1228" s="124">
        <f ca="1">IF(Table1[[#This Row],[Hạn thanh toán]]="","",IF((U1228-NOW())&lt;0,0,(U1228-NOW())))</f>
        <v>0</v>
      </c>
      <c r="W1228" s="121"/>
      <c r="X1228" s="65" t="str">
        <f t="shared" ca="1" si="158"/>
        <v/>
      </c>
      <c r="Y1228" s="125" t="str">
        <f t="shared" ref="Y1228:Y1252" si="163">IF(R1228=0,"Đã thanh toán",IF(X1228="","",IF(X1228&lt;=0,"Chưa đến hạn thanh toán",IF(X1228&lt;=30,"Nợ quá hạn 30 ngày",IF(X1228&lt;=60,"Nợ quá hạn từ 30 ngày đến 60 ngày",IF(X1228&lt;=90,"Nợ quá hạn từ 60 ngày đến 90 ngày",IF(X1228&lt;=120,"Nợ quá hạn từ 90 ngày đến 120 ngày","Nợ quá hạn hơn 120 ngày có khả năng mất thanh toán")))))))</f>
        <v>Đã thanh toán</v>
      </c>
      <c r="Z1228" s="255">
        <f>Table1[[#This Row],[Hạn thanh toán]]</f>
        <v>45948</v>
      </c>
      <c r="AA1228" s="255">
        <f>Table1[[#This Row],[Ngày Thanh toán]]</f>
        <v>45995</v>
      </c>
      <c r="AD1228" s="3" t="str">
        <f>IF(Table1[[#This Row],[Mã khách hàng]]="","",VLOOKUP($A1228,Ma_KH!$A:$Q,Ma_KH!O$1,0))</f>
        <v>TTMFARM</v>
      </c>
      <c r="AE1228" s="3" t="str">
        <f>IF(Table1[[#This Row],[Mã khách hàng]]="","",VLOOKUP($A1228,Ma_KH!$A:$Q,Ma_KH!P$1,0))</f>
        <v>CÔNG TY TNHH ĐẦU TƯ VÀ PHÁT TRIỂN TTM FARM</v>
      </c>
      <c r="AF1228" s="3" t="str">
        <f>VLOOKUP(A1228,Ma_KH!A:Q,Ma_KH!J$1,0)</f>
        <v>Trần Thị Huệ</v>
      </c>
    </row>
    <row r="1229" spans="1:32" s="126" customFormat="1" ht="16.5">
      <c r="A1229" s="140" t="s">
        <v>116</v>
      </c>
      <c r="B1229" s="4" t="s">
        <v>1856</v>
      </c>
      <c r="C1229" s="192">
        <v>45960</v>
      </c>
      <c r="D1229" s="386"/>
      <c r="E1229" s="119"/>
      <c r="F1229" s="120"/>
      <c r="G1229" s="387" t="s">
        <v>4188</v>
      </c>
      <c r="H1229" s="121"/>
      <c r="I1229" s="121">
        <f>IFERROR(ROUND((VLOOKUP(Table1[[#This Row],[Mã khách hàng]],Ty_Le!$A:$D,5,0)*5%),0),0)</f>
        <v>0</v>
      </c>
      <c r="J1229" s="121">
        <f>(Table1[[#This Row],[Tiền hàng]]-Table1[[#This Row],[Tiền chiết khấu]])*8%</f>
        <v>0</v>
      </c>
      <c r="K1229" s="331">
        <v>119939</v>
      </c>
      <c r="L1229" s="122" t="s">
        <v>17</v>
      </c>
      <c r="M1229" s="41">
        <v>45995</v>
      </c>
      <c r="N1229" s="122"/>
      <c r="O1229" s="121">
        <f>IF(Table1[[#This Row],[Phân loại]]="Tồn đầu kỳ",Table1[[#This Row],[Tổng giá trị]],0)</f>
        <v>0</v>
      </c>
      <c r="P1229" s="122">
        <f>IF(Table1[[#This Row],[Số còn phải thu ĐK]]&lt;&gt;0,0,IF(Table1[[#This Row],[Phân loại]]="Bán hàng",Table1[[#This Row],[Tổng giá trị]],-Table1[[#This Row],[Tổng giá trị]]))</f>
        <v>-119939</v>
      </c>
      <c r="Q1229" s="70">
        <f t="shared" si="160"/>
        <v>-119939</v>
      </c>
      <c r="R1229" s="122">
        <f>Table1[[#This Row],[Số còn phải thu ĐK]]+Table1[[#This Row],[Giá Trị HD sau CK]]-Table1[[#This Row],[Số tiền đã thu]]</f>
        <v>0</v>
      </c>
      <c r="S1229" s="123">
        <f>IF(Table1[[#This Row],[Ngày hóa đơn]]&lt;&gt;"",Table1[[#This Row],[Ngày hóa đơn]],Table1[[#This Row],[Ngày hạch toán]])</f>
        <v>45960</v>
      </c>
      <c r="T1229" s="122"/>
      <c r="U1229" s="123">
        <f>IF(Table1[[#This Row],[Ngày tính CN]]="","",S1229+T1229)</f>
        <v>45960</v>
      </c>
      <c r="V1229" s="124">
        <f ca="1">IF(Table1[[#This Row],[Hạn thanh toán]]="","",IF((U1229-NOW())&lt;0,0,(U1229-NOW())))</f>
        <v>0</v>
      </c>
      <c r="W1229" s="121"/>
      <c r="X1229" s="65" t="str">
        <f t="shared" ca="1" si="158"/>
        <v/>
      </c>
      <c r="Y1229" s="125" t="str">
        <f t="shared" si="163"/>
        <v>Đã thanh toán</v>
      </c>
      <c r="Z1229" s="255">
        <f>Table1[[#This Row],[Hạn thanh toán]]</f>
        <v>45960</v>
      </c>
      <c r="AA1229" s="255">
        <f>Table1[[#This Row],[Ngày Thanh toán]]</f>
        <v>45995</v>
      </c>
      <c r="AD1229" s="3" t="str">
        <f>IF(Table1[[#This Row],[Mã khách hàng]]="","",VLOOKUP($A1229,Ma_KH!$A:$Q,Ma_KH!O$1,0))</f>
        <v>TTMFARM</v>
      </c>
      <c r="AE1229" s="3" t="str">
        <f>IF(Table1[[#This Row],[Mã khách hàng]]="","",VLOOKUP($A1229,Ma_KH!$A:$Q,Ma_KH!P$1,0))</f>
        <v>CÔNG TY TNHH ĐẦU TƯ VÀ PHÁT TRIỂN TTM FARM</v>
      </c>
      <c r="AF1229" s="3" t="str">
        <f>VLOOKUP(A1229,Ma_KH!A:Q,Ma_KH!J$1,0)</f>
        <v>Trần Thị Huệ</v>
      </c>
    </row>
    <row r="1230" spans="1:32" s="126" customFormat="1" ht="16.5">
      <c r="A1230" s="140" t="s">
        <v>116</v>
      </c>
      <c r="B1230" s="4" t="s">
        <v>1856</v>
      </c>
      <c r="C1230" s="192">
        <v>45960</v>
      </c>
      <c r="D1230" s="386"/>
      <c r="E1230" s="119"/>
      <c r="F1230" s="120"/>
      <c r="G1230" s="387" t="s">
        <v>4188</v>
      </c>
      <c r="H1230" s="121"/>
      <c r="I1230" s="121">
        <f>IFERROR(ROUND((VLOOKUP(Table1[[#This Row],[Mã khách hàng]],Ty_Le!$A:$D,5,0)*5%),0),0)</f>
        <v>0</v>
      </c>
      <c r="J1230" s="121">
        <f>(Table1[[#This Row],[Tiền hàng]]-Table1[[#This Row],[Tiền chiết khấu]])*8%</f>
        <v>0</v>
      </c>
      <c r="K1230" s="331">
        <v>239885</v>
      </c>
      <c r="L1230" s="122" t="s">
        <v>17</v>
      </c>
      <c r="M1230" s="41">
        <v>45995</v>
      </c>
      <c r="N1230" s="122"/>
      <c r="O1230" s="121">
        <f>IF(Table1[[#This Row],[Phân loại]]="Tồn đầu kỳ",Table1[[#This Row],[Tổng giá trị]],0)</f>
        <v>0</v>
      </c>
      <c r="P1230" s="122">
        <f>IF(Table1[[#This Row],[Số còn phải thu ĐK]]&lt;&gt;0,0,IF(Table1[[#This Row],[Phân loại]]="Bán hàng",Table1[[#This Row],[Tổng giá trị]],-Table1[[#This Row],[Tổng giá trị]]))</f>
        <v>-239885</v>
      </c>
      <c r="Q1230" s="70">
        <f t="shared" si="160"/>
        <v>-239885</v>
      </c>
      <c r="R1230" s="122">
        <f>Table1[[#This Row],[Số còn phải thu ĐK]]+Table1[[#This Row],[Giá Trị HD sau CK]]-Table1[[#This Row],[Số tiền đã thu]]</f>
        <v>0</v>
      </c>
      <c r="S1230" s="123">
        <f>IF(Table1[[#This Row],[Ngày hóa đơn]]&lt;&gt;"",Table1[[#This Row],[Ngày hóa đơn]],Table1[[#This Row],[Ngày hạch toán]])</f>
        <v>45960</v>
      </c>
      <c r="T1230" s="122"/>
      <c r="U1230" s="123">
        <f>IF(Table1[[#This Row],[Ngày tính CN]]="","",S1230+T1230)</f>
        <v>45960</v>
      </c>
      <c r="V1230" s="124">
        <f ca="1">IF(Table1[[#This Row],[Hạn thanh toán]]="","",IF((U1230-NOW())&lt;0,0,(U1230-NOW())))</f>
        <v>0</v>
      </c>
      <c r="W1230" s="121"/>
      <c r="X1230" s="65" t="str">
        <f t="shared" ca="1" si="158"/>
        <v/>
      </c>
      <c r="Y1230" s="125" t="str">
        <f t="shared" si="163"/>
        <v>Đã thanh toán</v>
      </c>
      <c r="Z1230" s="255">
        <f>Table1[[#This Row],[Hạn thanh toán]]</f>
        <v>45960</v>
      </c>
      <c r="AA1230" s="255">
        <f>Table1[[#This Row],[Ngày Thanh toán]]</f>
        <v>45995</v>
      </c>
      <c r="AD1230" s="3" t="str">
        <f>IF(Table1[[#This Row],[Mã khách hàng]]="","",VLOOKUP($A1230,Ma_KH!$A:$Q,Ma_KH!O$1,0))</f>
        <v>TTMFARM</v>
      </c>
      <c r="AE1230" s="3" t="str">
        <f>IF(Table1[[#This Row],[Mã khách hàng]]="","",VLOOKUP($A1230,Ma_KH!$A:$Q,Ma_KH!P$1,0))</f>
        <v>CÔNG TY TNHH ĐẦU TƯ VÀ PHÁT TRIỂN TTM FARM</v>
      </c>
      <c r="AF1230" s="3" t="str">
        <f>VLOOKUP(A1230,Ma_KH!A:Q,Ma_KH!J$1,0)</f>
        <v>Trần Thị Huệ</v>
      </c>
    </row>
    <row r="1231" spans="1:32" s="126" customFormat="1" ht="16.5">
      <c r="A1231" s="140" t="s">
        <v>116</v>
      </c>
      <c r="B1231" s="4" t="s">
        <v>1856</v>
      </c>
      <c r="C1231" s="192">
        <v>45931</v>
      </c>
      <c r="D1231" s="386"/>
      <c r="E1231" s="119"/>
      <c r="F1231" s="120"/>
      <c r="G1231" s="387" t="s">
        <v>4188</v>
      </c>
      <c r="H1231" s="121"/>
      <c r="I1231" s="121">
        <f>IFERROR(ROUND((VLOOKUP(Table1[[#This Row],[Mã khách hàng]],Ty_Le!$A:$D,5,0)*5%),0),0)</f>
        <v>0</v>
      </c>
      <c r="J1231" s="121">
        <f>(Table1[[#This Row],[Tiền hàng]]-Table1[[#This Row],[Tiền chiết khấu]])*8%</f>
        <v>0</v>
      </c>
      <c r="K1231" s="331">
        <v>412309</v>
      </c>
      <c r="L1231" s="122" t="s">
        <v>17</v>
      </c>
      <c r="M1231" s="41">
        <v>45995</v>
      </c>
      <c r="N1231" s="122"/>
      <c r="O1231" s="121">
        <f>IF(Table1[[#This Row],[Phân loại]]="Tồn đầu kỳ",Table1[[#This Row],[Tổng giá trị]],0)</f>
        <v>0</v>
      </c>
      <c r="P1231" s="122">
        <f>IF(Table1[[#This Row],[Số còn phải thu ĐK]]&lt;&gt;0,0,IF(Table1[[#This Row],[Phân loại]]="Bán hàng",Table1[[#This Row],[Tổng giá trị]],-Table1[[#This Row],[Tổng giá trị]]))</f>
        <v>-412309</v>
      </c>
      <c r="Q1231" s="70">
        <f t="shared" si="160"/>
        <v>-412309</v>
      </c>
      <c r="R1231" s="122">
        <f>Table1[[#This Row],[Số còn phải thu ĐK]]+Table1[[#This Row],[Giá Trị HD sau CK]]-Table1[[#This Row],[Số tiền đã thu]]</f>
        <v>0</v>
      </c>
      <c r="S1231" s="123">
        <f>IF(Table1[[#This Row],[Ngày hóa đơn]]&lt;&gt;"",Table1[[#This Row],[Ngày hóa đơn]],Table1[[#This Row],[Ngày hạch toán]])</f>
        <v>45931</v>
      </c>
      <c r="T1231" s="122"/>
      <c r="U1231" s="123">
        <f>IF(Table1[[#This Row],[Ngày tính CN]]="","",S1231+T1231)</f>
        <v>45931</v>
      </c>
      <c r="V1231" s="124">
        <f ca="1">IF(Table1[[#This Row],[Hạn thanh toán]]="","",IF((U1231-NOW())&lt;0,0,(U1231-NOW())))</f>
        <v>0</v>
      </c>
      <c r="W1231" s="121"/>
      <c r="X1231" s="65" t="str">
        <f t="shared" ca="1" si="158"/>
        <v/>
      </c>
      <c r="Y1231" s="125" t="str">
        <f t="shared" si="163"/>
        <v>Đã thanh toán</v>
      </c>
      <c r="Z1231" s="255">
        <f>Table1[[#This Row],[Hạn thanh toán]]</f>
        <v>45931</v>
      </c>
      <c r="AA1231" s="255">
        <f>Table1[[#This Row],[Ngày Thanh toán]]</f>
        <v>45995</v>
      </c>
      <c r="AD1231" s="3" t="str">
        <f>IF(Table1[[#This Row],[Mã khách hàng]]="","",VLOOKUP($A1231,Ma_KH!$A:$Q,Ma_KH!O$1,0))</f>
        <v>TTMFARM</v>
      </c>
      <c r="AE1231" s="3" t="str">
        <f>IF(Table1[[#This Row],[Mã khách hàng]]="","",VLOOKUP($A1231,Ma_KH!$A:$Q,Ma_KH!P$1,0))</f>
        <v>CÔNG TY TNHH ĐẦU TƯ VÀ PHÁT TRIỂN TTM FARM</v>
      </c>
      <c r="AF1231" s="3" t="str">
        <f>VLOOKUP(A1231,Ma_KH!A:Q,Ma_KH!J$1,0)</f>
        <v>Trần Thị Huệ</v>
      </c>
    </row>
    <row r="1232" spans="1:32" ht="16.5">
      <c r="A1232" s="140" t="s">
        <v>116</v>
      </c>
      <c r="B1232" s="4" t="s">
        <v>1856</v>
      </c>
      <c r="C1232" s="192">
        <v>45932</v>
      </c>
      <c r="D1232" s="388"/>
      <c r="E1232" s="67"/>
      <c r="F1232" s="72"/>
      <c r="G1232" s="387" t="s">
        <v>4188</v>
      </c>
      <c r="H1232" s="69"/>
      <c r="I1232" s="69">
        <f>IFERROR(ROUND((VLOOKUP(Table1[[#This Row],[Mã khách hàng]],Ty_Le!$A:$D,5,0)*5%),0),0)</f>
        <v>0</v>
      </c>
      <c r="J1232" s="69">
        <f>(Table1[[#This Row],[Tiền hàng]]-Table1[[#This Row],[Tiền chiết khấu]])*8%</f>
        <v>0</v>
      </c>
      <c r="K1232" s="331">
        <v>327839</v>
      </c>
      <c r="L1232" s="122" t="s">
        <v>17</v>
      </c>
      <c r="M1232" s="41">
        <v>45995</v>
      </c>
      <c r="O1232" s="69">
        <f>IF(Table1[[#This Row],[Phân loại]]="Tồn đầu kỳ",Table1[[#This Row],[Tổng giá trị]],0)</f>
        <v>0</v>
      </c>
      <c r="P1232" s="8">
        <f>IF(Table1[[#This Row],[Số còn phải thu ĐK]]&lt;&gt;0,0,IF(Table1[[#This Row],[Phân loại]]="Bán hàng",Table1[[#This Row],[Tổng giá trị]],-Table1[[#This Row],[Tổng giá trị]]))</f>
        <v>-327839</v>
      </c>
      <c r="Q1232" s="70">
        <f t="shared" si="160"/>
        <v>-327839</v>
      </c>
      <c r="R1232" s="8">
        <f>Table1[[#This Row],[Số còn phải thu ĐK]]+Table1[[#This Row],[Giá Trị HD sau CK]]-Table1[[#This Row],[Số tiền đã thu]]</f>
        <v>0</v>
      </c>
      <c r="S1232" s="7">
        <f>IF(Table1[[#This Row],[Ngày hóa đơn]]&lt;&gt;"",Table1[[#This Row],[Ngày hóa đơn]],Table1[[#This Row],[Ngày hạch toán]])</f>
        <v>45932</v>
      </c>
      <c r="T1232" s="8"/>
      <c r="U1232" s="7">
        <f>IF(Table1[[#This Row],[Ngày tính CN]]="","",S1232+T1232)</f>
        <v>45932</v>
      </c>
      <c r="V1232" s="71">
        <f ca="1">IF(Table1[[#This Row],[Hạn thanh toán]]="","",IF((U1232-NOW())&lt;0,0,(U1232-NOW())))</f>
        <v>0</v>
      </c>
      <c r="W1232" s="69"/>
      <c r="X1232" s="65" t="str">
        <f t="shared" ca="1" si="158"/>
        <v/>
      </c>
      <c r="Y1232" s="65" t="str">
        <f t="shared" si="163"/>
        <v>Đã thanh toán</v>
      </c>
      <c r="Z1232" s="250">
        <f>Table1[[#This Row],[Hạn thanh toán]]</f>
        <v>45932</v>
      </c>
      <c r="AA1232" s="250">
        <f>Table1[[#This Row],[Ngày Thanh toán]]</f>
        <v>45995</v>
      </c>
      <c r="AD1232" s="3" t="str">
        <f>IF(Table1[[#This Row],[Mã khách hàng]]="","",VLOOKUP($A1232,Ma_KH!$A:$Q,Ma_KH!O$1,0))</f>
        <v>TTMFARM</v>
      </c>
      <c r="AE1232" s="3" t="str">
        <f>IF(Table1[[#This Row],[Mã khách hàng]]="","",VLOOKUP($A1232,Ma_KH!$A:$Q,Ma_KH!P$1,0))</f>
        <v>CÔNG TY TNHH ĐẦU TƯ VÀ PHÁT TRIỂN TTM FARM</v>
      </c>
      <c r="AF1232" s="3" t="str">
        <f>VLOOKUP(A1232,Ma_KH!A:Q,Ma_KH!J$1,0)</f>
        <v>Trần Thị Huệ</v>
      </c>
    </row>
    <row r="1233" spans="1:32" s="58" customFormat="1" ht="16.5">
      <c r="A1233" s="322" t="s">
        <v>122</v>
      </c>
      <c r="B1233" s="179" t="s">
        <v>1856</v>
      </c>
      <c r="C1233" s="379">
        <v>45988</v>
      </c>
      <c r="D1233" s="322" t="s">
        <v>19301</v>
      </c>
      <c r="E1233" s="47"/>
      <c r="F1233" s="49"/>
      <c r="G1233" s="322" t="s">
        <v>19312</v>
      </c>
      <c r="H1233" s="380">
        <v>775756</v>
      </c>
      <c r="I1233" s="54">
        <f>IFERROR(ROUND((VLOOKUP(Table1[[#This Row],[Mã khách hàng]],Ty_Le!$A:$D,5,0)*5%),0),0)</f>
        <v>0</v>
      </c>
      <c r="J1233" s="54">
        <f>(Table1[[#This Row],[Tiền hàng]]-Table1[[#This Row],[Tiền chiết khấu]])*8%</f>
        <v>62060.480000000003</v>
      </c>
      <c r="K1233" s="381">
        <f>Table1[[#This Row],[Tiền hàng]]-Table1[[#This Row],[Tiền chiết khấu]]+Table1[[#This Row],[Tiền VAT]]</f>
        <v>837816.48</v>
      </c>
      <c r="L1233" s="299" t="s">
        <v>24</v>
      </c>
      <c r="M1233" s="56"/>
      <c r="N1233" s="55"/>
      <c r="O1233" s="54">
        <f>IF(Table1[[#This Row],[Phân loại]]="Tồn đầu kỳ",Table1[[#This Row],[Tổng giá trị]],0)</f>
        <v>0</v>
      </c>
      <c r="P1233" s="55">
        <f>IF(Table1[[#This Row],[Số còn phải thu ĐK]]&lt;&gt;0,0,IF(Table1[[#This Row],[Phân loại]]="Bán hàng",Table1[[#This Row],[Tổng giá trị]],-Table1[[#This Row],[Tổng giá trị]]))</f>
        <v>837816.48</v>
      </c>
      <c r="Q1233" s="108">
        <f t="shared" ref="Q1233:Q1252" si="164">IF(M1233&lt;&gt;"",IF(O1233&lt;&gt;0,O1233,P1233),0)</f>
        <v>0</v>
      </c>
      <c r="R1233" s="55">
        <f>Table1[[#This Row],[Số còn phải thu ĐK]]+Table1[[#This Row],[Giá Trị HD sau CK]]-Table1[[#This Row],[Số tiền đã thu]]</f>
        <v>837816.48</v>
      </c>
      <c r="S1233" s="56">
        <f>IF(Table1[[#This Row],[Ngày hóa đơn]]&lt;&gt;"",Table1[[#This Row],[Ngày hóa đơn]],Table1[[#This Row],[Ngày hạch toán]])</f>
        <v>45988</v>
      </c>
      <c r="T1233" s="55"/>
      <c r="U1233" s="56">
        <f>IF(Table1[[#This Row],[Ngày tính CN]]="","",S1233+T1233)</f>
        <v>45988</v>
      </c>
      <c r="V1233" s="57">
        <f ca="1">IF(Table1[[#This Row],[Hạn thanh toán]]="","",IF((U1233-NOW())&lt;0,0,(U1233-NOW())))</f>
        <v>0</v>
      </c>
      <c r="W1233" s="54"/>
      <c r="X1233" s="109">
        <f t="shared" ref="X1233:X1252" ca="1" si="165">IF(OR($U1233="",$R1233=0),"",IF((U$4-NOW())&lt;0,-($U1233-NOW()),0))</f>
        <v>13.362421527781407</v>
      </c>
      <c r="Y1233" s="109" t="str">
        <f t="shared" ca="1" si="163"/>
        <v>Nợ quá hạn 30 ngày</v>
      </c>
      <c r="Z1233" s="254">
        <f>Table1[[#This Row],[Hạn thanh toán]]</f>
        <v>45988</v>
      </c>
      <c r="AA1233" s="254">
        <f>Table1[[#This Row],[Ngày Thanh toán]]</f>
        <v>0</v>
      </c>
      <c r="AD1233" s="3" t="str">
        <f>IF(Table1[[#This Row],[Mã khách hàng]]="","",VLOOKUP($A1233,Ma_KH!$A:$Q,Ma_KH!O$1,0))</f>
        <v>TTMFARM</v>
      </c>
      <c r="AE1233" s="3" t="str">
        <f>IF(Table1[[#This Row],[Mã khách hàng]]="","",VLOOKUP($A1233,Ma_KH!$A:$Q,Ma_KH!P$1,0))</f>
        <v>CÔNG TY TNHH ĐẦU TƯ VÀ PHÁT TRIỂN TTM FARM</v>
      </c>
      <c r="AF1233" s="58" t="str">
        <f>VLOOKUP(A1233,Ma_KH!A:Q,Ma_KH!J$1,0)</f>
        <v>Vũ Anh Tuấn</v>
      </c>
    </row>
    <row r="1234" spans="1:32" s="58" customFormat="1" ht="16.5">
      <c r="A1234" s="322" t="s">
        <v>119</v>
      </c>
      <c r="B1234" s="179" t="s">
        <v>1856</v>
      </c>
      <c r="C1234" s="379">
        <v>45988</v>
      </c>
      <c r="D1234" s="322" t="s">
        <v>19302</v>
      </c>
      <c r="E1234" s="47"/>
      <c r="F1234" s="49"/>
      <c r="G1234" s="322" t="s">
        <v>19313</v>
      </c>
      <c r="H1234" s="380">
        <v>777224</v>
      </c>
      <c r="I1234" s="54">
        <f>IFERROR(ROUND((VLOOKUP(Table1[[#This Row],[Mã khách hàng]],Ty_Le!$A:$D,5,0)*5%),0),0)</f>
        <v>0</v>
      </c>
      <c r="J1234" s="54">
        <f>(Table1[[#This Row],[Tiền hàng]]-Table1[[#This Row],[Tiền chiết khấu]])*8%</f>
        <v>62177.919999999998</v>
      </c>
      <c r="K1234" s="381">
        <f>Table1[[#This Row],[Tiền hàng]]-Table1[[#This Row],[Tiền chiết khấu]]+Table1[[#This Row],[Tiền VAT]]</f>
        <v>839401.92</v>
      </c>
      <c r="L1234" s="299" t="s">
        <v>24</v>
      </c>
      <c r="M1234" s="56"/>
      <c r="N1234" s="55"/>
      <c r="O1234" s="54">
        <f>IF(Table1[[#This Row],[Phân loại]]="Tồn đầu kỳ",Table1[[#This Row],[Tổng giá trị]],0)</f>
        <v>0</v>
      </c>
      <c r="P1234" s="55">
        <f>IF(Table1[[#This Row],[Số còn phải thu ĐK]]&lt;&gt;0,0,IF(Table1[[#This Row],[Phân loại]]="Bán hàng",Table1[[#This Row],[Tổng giá trị]],-Table1[[#This Row],[Tổng giá trị]]))</f>
        <v>839401.92</v>
      </c>
      <c r="Q1234" s="108">
        <f t="shared" si="164"/>
        <v>0</v>
      </c>
      <c r="R1234" s="55">
        <f>Table1[[#This Row],[Số còn phải thu ĐK]]+Table1[[#This Row],[Giá Trị HD sau CK]]-Table1[[#This Row],[Số tiền đã thu]]</f>
        <v>839401.92</v>
      </c>
      <c r="S1234" s="56">
        <f>IF(Table1[[#This Row],[Ngày hóa đơn]]&lt;&gt;"",Table1[[#This Row],[Ngày hóa đơn]],Table1[[#This Row],[Ngày hạch toán]])</f>
        <v>45988</v>
      </c>
      <c r="T1234" s="55"/>
      <c r="U1234" s="56">
        <f>IF(Table1[[#This Row],[Ngày tính CN]]="","",S1234+T1234)</f>
        <v>45988</v>
      </c>
      <c r="V1234" s="57">
        <f ca="1">IF(Table1[[#This Row],[Hạn thanh toán]]="","",IF((U1234-NOW())&lt;0,0,(U1234-NOW())))</f>
        <v>0</v>
      </c>
      <c r="W1234" s="54"/>
      <c r="X1234" s="109">
        <f t="shared" ca="1" si="165"/>
        <v>13.362421527781407</v>
      </c>
      <c r="Y1234" s="109" t="str">
        <f t="shared" ca="1" si="163"/>
        <v>Nợ quá hạn 30 ngày</v>
      </c>
      <c r="Z1234" s="254">
        <f>Table1[[#This Row],[Hạn thanh toán]]</f>
        <v>45988</v>
      </c>
      <c r="AA1234" s="254">
        <f>Table1[[#This Row],[Ngày Thanh toán]]</f>
        <v>0</v>
      </c>
      <c r="AD1234" s="3" t="str">
        <f>IF(Table1[[#This Row],[Mã khách hàng]]="","",VLOOKUP($A1234,Ma_KH!$A:$Q,Ma_KH!O$1,0))</f>
        <v>TTMFARM</v>
      </c>
      <c r="AE1234" s="3" t="str">
        <f>IF(Table1[[#This Row],[Mã khách hàng]]="","",VLOOKUP($A1234,Ma_KH!$A:$Q,Ma_KH!P$1,0))</f>
        <v>CÔNG TY TNHH ĐẦU TƯ VÀ PHÁT TRIỂN TTM FARM</v>
      </c>
      <c r="AF1234" s="58" t="str">
        <f>VLOOKUP(A1234,Ma_KH!A:Q,Ma_KH!J$1,0)</f>
        <v>Vũ Anh Tuấn</v>
      </c>
    </row>
    <row r="1235" spans="1:32" s="58" customFormat="1" ht="16.5">
      <c r="A1235" s="324" t="s">
        <v>125</v>
      </c>
      <c r="B1235" s="179" t="s">
        <v>1856</v>
      </c>
      <c r="C1235" s="323">
        <v>45994</v>
      </c>
      <c r="D1235" s="324" t="s">
        <v>19303</v>
      </c>
      <c r="E1235" s="47"/>
      <c r="F1235" s="49"/>
      <c r="G1235" s="324" t="s">
        <v>19314</v>
      </c>
      <c r="H1235" s="330">
        <v>726361</v>
      </c>
      <c r="I1235" s="54">
        <f>IFERROR(ROUND((VLOOKUP(Table1[[#This Row],[Mã khách hàng]],Ty_Le!$A:$D,5,0)*5%),0),0)</f>
        <v>0</v>
      </c>
      <c r="J1235" s="54">
        <f>(Table1[[#This Row],[Tiền hàng]]-Table1[[#This Row],[Tiền chiết khấu]])*8%</f>
        <v>58108.880000000005</v>
      </c>
      <c r="K1235" s="381">
        <f>Table1[[#This Row],[Tiền hàng]]-Table1[[#This Row],[Tiền chiết khấu]]+Table1[[#This Row],[Tiền VAT]]</f>
        <v>784469.88</v>
      </c>
      <c r="L1235" s="299" t="s">
        <v>24</v>
      </c>
      <c r="M1235" s="56"/>
      <c r="N1235" s="55"/>
      <c r="O1235" s="54">
        <f>IF(Table1[[#This Row],[Phân loại]]="Tồn đầu kỳ",Table1[[#This Row],[Tổng giá trị]],0)</f>
        <v>0</v>
      </c>
      <c r="P1235" s="55">
        <f>IF(Table1[[#This Row],[Số còn phải thu ĐK]]&lt;&gt;0,0,IF(Table1[[#This Row],[Phân loại]]="Bán hàng",Table1[[#This Row],[Tổng giá trị]],-Table1[[#This Row],[Tổng giá trị]]))</f>
        <v>784469.88</v>
      </c>
      <c r="Q1235" s="108">
        <f t="shared" si="164"/>
        <v>0</v>
      </c>
      <c r="R1235" s="55">
        <f>Table1[[#This Row],[Số còn phải thu ĐK]]+Table1[[#This Row],[Giá Trị HD sau CK]]-Table1[[#This Row],[Số tiền đã thu]]</f>
        <v>784469.88</v>
      </c>
      <c r="S1235" s="56">
        <f>IF(Table1[[#This Row],[Ngày hóa đơn]]&lt;&gt;"",Table1[[#This Row],[Ngày hóa đơn]],Table1[[#This Row],[Ngày hạch toán]])</f>
        <v>45994</v>
      </c>
      <c r="T1235" s="55"/>
      <c r="U1235" s="56">
        <f>IF(Table1[[#This Row],[Ngày tính CN]]="","",S1235+T1235)</f>
        <v>45994</v>
      </c>
      <c r="V1235" s="57">
        <f ca="1">IF(Table1[[#This Row],[Hạn thanh toán]]="","",IF((U1235-NOW())&lt;0,0,(U1235-NOW())))</f>
        <v>0</v>
      </c>
      <c r="W1235" s="54"/>
      <c r="X1235" s="109">
        <f t="shared" ca="1" si="165"/>
        <v>7.3624215277814073</v>
      </c>
      <c r="Y1235" s="109" t="str">
        <f t="shared" ca="1" si="163"/>
        <v>Nợ quá hạn 30 ngày</v>
      </c>
      <c r="Z1235" s="254">
        <f>Table1[[#This Row],[Hạn thanh toán]]</f>
        <v>45994</v>
      </c>
      <c r="AA1235" s="254">
        <f>Table1[[#This Row],[Ngày Thanh toán]]</f>
        <v>0</v>
      </c>
      <c r="AD1235" s="3" t="str">
        <f>IF(Table1[[#This Row],[Mã khách hàng]]="","",VLOOKUP($A1235,Ma_KH!$A:$Q,Ma_KH!O$1,0))</f>
        <v>TTMFARM</v>
      </c>
      <c r="AE1235" s="3" t="str">
        <f>IF(Table1[[#This Row],[Mã khách hàng]]="","",VLOOKUP($A1235,Ma_KH!$A:$Q,Ma_KH!P$1,0))</f>
        <v>CÔNG TY TNHH ĐẦU TƯ VÀ PHÁT TRIỂN TTM FARM</v>
      </c>
      <c r="AF1235" s="58" t="str">
        <f>VLOOKUP(A1235,Ma_KH!A:Q,Ma_KH!J$1,0)</f>
        <v>Vũ Anh Tuấn</v>
      </c>
    </row>
    <row r="1236" spans="1:32" s="58" customFormat="1" ht="16.5">
      <c r="A1236" s="322" t="s">
        <v>119</v>
      </c>
      <c r="B1236" s="179" t="s">
        <v>1856</v>
      </c>
      <c r="C1236" s="379">
        <v>45966</v>
      </c>
      <c r="D1236" s="322" t="s">
        <v>19304</v>
      </c>
      <c r="E1236" s="47"/>
      <c r="F1236" s="49"/>
      <c r="G1236" s="322" t="s">
        <v>19313</v>
      </c>
      <c r="H1236" s="380">
        <v>922445</v>
      </c>
      <c r="I1236" s="54">
        <f>IFERROR(ROUND((VLOOKUP(Table1[[#This Row],[Mã khách hàng]],Ty_Le!$A:$D,5,0)*5%),0),0)</f>
        <v>0</v>
      </c>
      <c r="J1236" s="54">
        <f>(Table1[[#This Row],[Tiền hàng]]-Table1[[#This Row],[Tiền chiết khấu]])*8%</f>
        <v>73795.600000000006</v>
      </c>
      <c r="K1236" s="381">
        <f>Table1[[#This Row],[Tiền hàng]]-Table1[[#This Row],[Tiền chiết khấu]]+Table1[[#This Row],[Tiền VAT]]</f>
        <v>996240.6</v>
      </c>
      <c r="L1236" s="299" t="s">
        <v>24</v>
      </c>
      <c r="M1236" s="56"/>
      <c r="N1236" s="55"/>
      <c r="O1236" s="54">
        <f>IF(Table1[[#This Row],[Phân loại]]="Tồn đầu kỳ",Table1[[#This Row],[Tổng giá trị]],0)</f>
        <v>0</v>
      </c>
      <c r="P1236" s="55">
        <f>IF(Table1[[#This Row],[Số còn phải thu ĐK]]&lt;&gt;0,0,IF(Table1[[#This Row],[Phân loại]]="Bán hàng",Table1[[#This Row],[Tổng giá trị]],-Table1[[#This Row],[Tổng giá trị]]))</f>
        <v>996240.6</v>
      </c>
      <c r="Q1236" s="108">
        <f t="shared" si="164"/>
        <v>0</v>
      </c>
      <c r="R1236" s="55">
        <f>Table1[[#This Row],[Số còn phải thu ĐK]]+Table1[[#This Row],[Giá Trị HD sau CK]]-Table1[[#This Row],[Số tiền đã thu]]</f>
        <v>996240.6</v>
      </c>
      <c r="S1236" s="56">
        <f>IF(Table1[[#This Row],[Ngày hóa đơn]]&lt;&gt;"",Table1[[#This Row],[Ngày hóa đơn]],Table1[[#This Row],[Ngày hạch toán]])</f>
        <v>45966</v>
      </c>
      <c r="T1236" s="55"/>
      <c r="U1236" s="56">
        <f>IF(Table1[[#This Row],[Ngày tính CN]]="","",S1236+T1236)</f>
        <v>45966</v>
      </c>
      <c r="V1236" s="57">
        <f ca="1">IF(Table1[[#This Row],[Hạn thanh toán]]="","",IF((U1236-NOW())&lt;0,0,(U1236-NOW())))</f>
        <v>0</v>
      </c>
      <c r="W1236" s="54"/>
      <c r="X1236" s="109">
        <f t="shared" ca="1" si="165"/>
        <v>35.362421527781407</v>
      </c>
      <c r="Y1236" s="109" t="str">
        <f t="shared" ca="1" si="163"/>
        <v>Nợ quá hạn từ 30 ngày đến 60 ngày</v>
      </c>
      <c r="Z1236" s="254">
        <f>Table1[[#This Row],[Hạn thanh toán]]</f>
        <v>45966</v>
      </c>
      <c r="AA1236" s="254">
        <f>Table1[[#This Row],[Ngày Thanh toán]]</f>
        <v>0</v>
      </c>
      <c r="AD1236" s="3" t="str">
        <f>IF(Table1[[#This Row],[Mã khách hàng]]="","",VLOOKUP($A1236,Ma_KH!$A:$Q,Ma_KH!O$1,0))</f>
        <v>TTMFARM</v>
      </c>
      <c r="AE1236" s="3" t="str">
        <f>IF(Table1[[#This Row],[Mã khách hàng]]="","",VLOOKUP($A1236,Ma_KH!$A:$Q,Ma_KH!P$1,0))</f>
        <v>CÔNG TY TNHH ĐẦU TƯ VÀ PHÁT TRIỂN TTM FARM</v>
      </c>
      <c r="AF1236" s="58" t="str">
        <f>VLOOKUP(A1236,Ma_KH!A:Q,Ma_KH!J$1,0)</f>
        <v>Vũ Anh Tuấn</v>
      </c>
    </row>
    <row r="1237" spans="1:32" s="58" customFormat="1" ht="16.5">
      <c r="A1237" s="322" t="s">
        <v>118</v>
      </c>
      <c r="B1237" s="179" t="s">
        <v>1856</v>
      </c>
      <c r="C1237" s="379">
        <v>45966</v>
      </c>
      <c r="D1237" s="322" t="s">
        <v>19305</v>
      </c>
      <c r="E1237" s="47"/>
      <c r="F1237" s="49"/>
      <c r="G1237" s="322" t="s">
        <v>19315</v>
      </c>
      <c r="H1237" s="380">
        <v>598916</v>
      </c>
      <c r="I1237" s="54">
        <f>IFERROR(ROUND((VLOOKUP(Table1[[#This Row],[Mã khách hàng]],Ty_Le!$A:$D,5,0)*5%),0),0)</f>
        <v>0</v>
      </c>
      <c r="J1237" s="54">
        <f>(Table1[[#This Row],[Tiền hàng]]-Table1[[#This Row],[Tiền chiết khấu]])*8%</f>
        <v>47913.279999999999</v>
      </c>
      <c r="K1237" s="381">
        <f>Table1[[#This Row],[Tiền hàng]]-Table1[[#This Row],[Tiền chiết khấu]]+Table1[[#This Row],[Tiền VAT]]</f>
        <v>646829.28</v>
      </c>
      <c r="L1237" s="299" t="s">
        <v>24</v>
      </c>
      <c r="M1237" s="56"/>
      <c r="N1237" s="55"/>
      <c r="O1237" s="54">
        <f>IF(Table1[[#This Row],[Phân loại]]="Tồn đầu kỳ",Table1[[#This Row],[Tổng giá trị]],0)</f>
        <v>0</v>
      </c>
      <c r="P1237" s="55">
        <f>IF(Table1[[#This Row],[Số còn phải thu ĐK]]&lt;&gt;0,0,IF(Table1[[#This Row],[Phân loại]]="Bán hàng",Table1[[#This Row],[Tổng giá trị]],-Table1[[#This Row],[Tổng giá trị]]))</f>
        <v>646829.28</v>
      </c>
      <c r="Q1237" s="108">
        <f t="shared" si="164"/>
        <v>0</v>
      </c>
      <c r="R1237" s="55">
        <f>Table1[[#This Row],[Số còn phải thu ĐK]]+Table1[[#This Row],[Giá Trị HD sau CK]]-Table1[[#This Row],[Số tiền đã thu]]</f>
        <v>646829.28</v>
      </c>
      <c r="S1237" s="56">
        <f>IF(Table1[[#This Row],[Ngày hóa đơn]]&lt;&gt;"",Table1[[#This Row],[Ngày hóa đơn]],Table1[[#This Row],[Ngày hạch toán]])</f>
        <v>45966</v>
      </c>
      <c r="T1237" s="55"/>
      <c r="U1237" s="56">
        <f>IF(Table1[[#This Row],[Ngày tính CN]]="","",S1237+T1237)</f>
        <v>45966</v>
      </c>
      <c r="V1237" s="57">
        <f ca="1">IF(Table1[[#This Row],[Hạn thanh toán]]="","",IF((U1237-NOW())&lt;0,0,(U1237-NOW())))</f>
        <v>0</v>
      </c>
      <c r="W1237" s="54"/>
      <c r="X1237" s="109">
        <f t="shared" ca="1" si="165"/>
        <v>35.362421527781407</v>
      </c>
      <c r="Y1237" s="109" t="str">
        <f t="shared" ca="1" si="163"/>
        <v>Nợ quá hạn từ 30 ngày đến 60 ngày</v>
      </c>
      <c r="Z1237" s="254">
        <f>Table1[[#This Row],[Hạn thanh toán]]</f>
        <v>45966</v>
      </c>
      <c r="AA1237" s="254">
        <f>Table1[[#This Row],[Ngày Thanh toán]]</f>
        <v>0</v>
      </c>
      <c r="AD1237" s="3" t="str">
        <f>IF(Table1[[#This Row],[Mã khách hàng]]="","",VLOOKUP($A1237,Ma_KH!$A:$Q,Ma_KH!O$1,0))</f>
        <v>TTMFARM</v>
      </c>
      <c r="AE1237" s="3" t="str">
        <f>IF(Table1[[#This Row],[Mã khách hàng]]="","",VLOOKUP($A1237,Ma_KH!$A:$Q,Ma_KH!P$1,0))</f>
        <v>CÔNG TY TNHH ĐẦU TƯ VÀ PHÁT TRIỂN TTM FARM</v>
      </c>
      <c r="AF1237" s="58" t="str">
        <f>VLOOKUP(A1237,Ma_KH!A:Q,Ma_KH!J$1,0)</f>
        <v>Vũ Anh Tuấn</v>
      </c>
    </row>
    <row r="1238" spans="1:32" s="58" customFormat="1" ht="16.5">
      <c r="A1238" s="322" t="s">
        <v>120</v>
      </c>
      <c r="B1238" s="179" t="s">
        <v>1856</v>
      </c>
      <c r="C1238" s="379">
        <v>45966</v>
      </c>
      <c r="D1238" s="322" t="s">
        <v>19306</v>
      </c>
      <c r="E1238" s="47"/>
      <c r="F1238" s="49"/>
      <c r="G1238" s="322" t="s">
        <v>19316</v>
      </c>
      <c r="H1238" s="380">
        <v>844470</v>
      </c>
      <c r="I1238" s="54">
        <f>IFERROR(ROUND((VLOOKUP(Table1[[#This Row],[Mã khách hàng]],Ty_Le!$A:$D,5,0)*5%),0),0)</f>
        <v>0</v>
      </c>
      <c r="J1238" s="54">
        <f>(Table1[[#This Row],[Tiền hàng]]-Table1[[#This Row],[Tiền chiết khấu]])*8%</f>
        <v>67557.600000000006</v>
      </c>
      <c r="K1238" s="381">
        <f>Table1[[#This Row],[Tiền hàng]]-Table1[[#This Row],[Tiền chiết khấu]]+Table1[[#This Row],[Tiền VAT]]</f>
        <v>912027.6</v>
      </c>
      <c r="L1238" s="299" t="s">
        <v>24</v>
      </c>
      <c r="M1238" s="56"/>
      <c r="N1238" s="55"/>
      <c r="O1238" s="54">
        <f>IF(Table1[[#This Row],[Phân loại]]="Tồn đầu kỳ",Table1[[#This Row],[Tổng giá trị]],0)</f>
        <v>0</v>
      </c>
      <c r="P1238" s="55">
        <f>IF(Table1[[#This Row],[Số còn phải thu ĐK]]&lt;&gt;0,0,IF(Table1[[#This Row],[Phân loại]]="Bán hàng",Table1[[#This Row],[Tổng giá trị]],-Table1[[#This Row],[Tổng giá trị]]))</f>
        <v>912027.6</v>
      </c>
      <c r="Q1238" s="108">
        <f t="shared" si="164"/>
        <v>0</v>
      </c>
      <c r="R1238" s="55">
        <f>Table1[[#This Row],[Số còn phải thu ĐK]]+Table1[[#This Row],[Giá Trị HD sau CK]]-Table1[[#This Row],[Số tiền đã thu]]</f>
        <v>912027.6</v>
      </c>
      <c r="S1238" s="56">
        <f>IF(Table1[[#This Row],[Ngày hóa đơn]]&lt;&gt;"",Table1[[#This Row],[Ngày hóa đơn]],Table1[[#This Row],[Ngày hạch toán]])</f>
        <v>45966</v>
      </c>
      <c r="T1238" s="55"/>
      <c r="U1238" s="56">
        <f>IF(Table1[[#This Row],[Ngày tính CN]]="","",S1238+T1238)</f>
        <v>45966</v>
      </c>
      <c r="V1238" s="57">
        <f ca="1">IF(Table1[[#This Row],[Hạn thanh toán]]="","",IF((U1238-NOW())&lt;0,0,(U1238-NOW())))</f>
        <v>0</v>
      </c>
      <c r="W1238" s="54"/>
      <c r="X1238" s="109">
        <f t="shared" ca="1" si="165"/>
        <v>35.362421527781407</v>
      </c>
      <c r="Y1238" s="109" t="str">
        <f t="shared" ca="1" si="163"/>
        <v>Nợ quá hạn từ 30 ngày đến 60 ngày</v>
      </c>
      <c r="Z1238" s="254">
        <f>Table1[[#This Row],[Hạn thanh toán]]</f>
        <v>45966</v>
      </c>
      <c r="AA1238" s="254">
        <f>Table1[[#This Row],[Ngày Thanh toán]]</f>
        <v>0</v>
      </c>
      <c r="AD1238" s="3" t="str">
        <f>IF(Table1[[#This Row],[Mã khách hàng]]="","",VLOOKUP($A1238,Ma_KH!$A:$Q,Ma_KH!O$1,0))</f>
        <v>TTMFARM</v>
      </c>
      <c r="AE1238" s="3" t="str">
        <f>IF(Table1[[#This Row],[Mã khách hàng]]="","",VLOOKUP($A1238,Ma_KH!$A:$Q,Ma_KH!P$1,0))</f>
        <v>CÔNG TY TNHH ĐẦU TƯ VÀ PHÁT TRIỂN TTM FARM</v>
      </c>
      <c r="AF1238" s="58" t="str">
        <f>VLOOKUP(A1238,Ma_KH!A:Q,Ma_KH!J$1,0)</f>
        <v>Vũ Anh Tuấn</v>
      </c>
    </row>
    <row r="1239" spans="1:32" s="58" customFormat="1" ht="16.5">
      <c r="A1239" s="324" t="s">
        <v>120</v>
      </c>
      <c r="B1239" s="179" t="s">
        <v>1856</v>
      </c>
      <c r="C1239" s="323">
        <v>45994</v>
      </c>
      <c r="D1239" s="324" t="s">
        <v>19307</v>
      </c>
      <c r="E1239" s="47"/>
      <c r="F1239" s="49"/>
      <c r="G1239" s="324" t="s">
        <v>19316</v>
      </c>
      <c r="H1239" s="330">
        <v>517701</v>
      </c>
      <c r="I1239" s="54">
        <f>IFERROR(ROUND((VLOOKUP(Table1[[#This Row],[Mã khách hàng]],Ty_Le!$A:$D,5,0)*5%),0),0)</f>
        <v>0</v>
      </c>
      <c r="J1239" s="54">
        <f>(Table1[[#This Row],[Tiền hàng]]-Table1[[#This Row],[Tiền chiết khấu]])*8%</f>
        <v>41416.080000000002</v>
      </c>
      <c r="K1239" s="381">
        <f>Table1[[#This Row],[Tiền hàng]]-Table1[[#This Row],[Tiền chiết khấu]]+Table1[[#This Row],[Tiền VAT]]</f>
        <v>559117.07999999996</v>
      </c>
      <c r="L1239" s="299" t="s">
        <v>24</v>
      </c>
      <c r="M1239" s="56"/>
      <c r="N1239" s="55"/>
      <c r="O1239" s="54">
        <f>IF(Table1[[#This Row],[Phân loại]]="Tồn đầu kỳ",Table1[[#This Row],[Tổng giá trị]],0)</f>
        <v>0</v>
      </c>
      <c r="P1239" s="55">
        <f>IF(Table1[[#This Row],[Số còn phải thu ĐK]]&lt;&gt;0,0,IF(Table1[[#This Row],[Phân loại]]="Bán hàng",Table1[[#This Row],[Tổng giá trị]],-Table1[[#This Row],[Tổng giá trị]]))</f>
        <v>559117.07999999996</v>
      </c>
      <c r="Q1239" s="108">
        <f t="shared" si="164"/>
        <v>0</v>
      </c>
      <c r="R1239" s="55">
        <f>Table1[[#This Row],[Số còn phải thu ĐK]]+Table1[[#This Row],[Giá Trị HD sau CK]]-Table1[[#This Row],[Số tiền đã thu]]</f>
        <v>559117.07999999996</v>
      </c>
      <c r="S1239" s="56">
        <f>IF(Table1[[#This Row],[Ngày hóa đơn]]&lt;&gt;"",Table1[[#This Row],[Ngày hóa đơn]],Table1[[#This Row],[Ngày hạch toán]])</f>
        <v>45994</v>
      </c>
      <c r="T1239" s="55"/>
      <c r="U1239" s="56">
        <f>IF(Table1[[#This Row],[Ngày tính CN]]="","",S1239+T1239)</f>
        <v>45994</v>
      </c>
      <c r="V1239" s="57">
        <f ca="1">IF(Table1[[#This Row],[Hạn thanh toán]]="","",IF((U1239-NOW())&lt;0,0,(U1239-NOW())))</f>
        <v>0</v>
      </c>
      <c r="W1239" s="54"/>
      <c r="X1239" s="109">
        <f t="shared" ca="1" si="165"/>
        <v>7.3624215277814073</v>
      </c>
      <c r="Y1239" s="109" t="str">
        <f t="shared" ca="1" si="163"/>
        <v>Nợ quá hạn 30 ngày</v>
      </c>
      <c r="Z1239" s="254">
        <f>Table1[[#This Row],[Hạn thanh toán]]</f>
        <v>45994</v>
      </c>
      <c r="AA1239" s="254">
        <f>Table1[[#This Row],[Ngày Thanh toán]]</f>
        <v>0</v>
      </c>
      <c r="AD1239" s="3" t="str">
        <f>IF(Table1[[#This Row],[Mã khách hàng]]="","",VLOOKUP($A1239,Ma_KH!$A:$Q,Ma_KH!O$1,0))</f>
        <v>TTMFARM</v>
      </c>
      <c r="AE1239" s="3" t="str">
        <f>IF(Table1[[#This Row],[Mã khách hàng]]="","",VLOOKUP($A1239,Ma_KH!$A:$Q,Ma_KH!P$1,0))</f>
        <v>CÔNG TY TNHH ĐẦU TƯ VÀ PHÁT TRIỂN TTM FARM</v>
      </c>
      <c r="AF1239" s="58" t="str">
        <f>VLOOKUP(A1239,Ma_KH!A:Q,Ma_KH!J$1,0)</f>
        <v>Vũ Anh Tuấn</v>
      </c>
    </row>
    <row r="1240" spans="1:32" s="58" customFormat="1" ht="16.5">
      <c r="A1240" s="322" t="s">
        <v>121</v>
      </c>
      <c r="B1240" s="179" t="s">
        <v>1856</v>
      </c>
      <c r="C1240" s="379">
        <v>45988</v>
      </c>
      <c r="D1240" s="322" t="s">
        <v>19308</v>
      </c>
      <c r="E1240" s="47"/>
      <c r="F1240" s="49"/>
      <c r="G1240" s="322" t="s">
        <v>19317</v>
      </c>
      <c r="H1240" s="380">
        <v>744518</v>
      </c>
      <c r="I1240" s="54">
        <f>IFERROR(ROUND((VLOOKUP(Table1[[#This Row],[Mã khách hàng]],Ty_Le!$A:$D,5,0)*5%),0),0)</f>
        <v>0</v>
      </c>
      <c r="J1240" s="54">
        <f>(Table1[[#This Row],[Tiền hàng]]-Table1[[#This Row],[Tiền chiết khấu]])*8%</f>
        <v>59561.440000000002</v>
      </c>
      <c r="K1240" s="381">
        <f>Table1[[#This Row],[Tiền hàng]]-Table1[[#This Row],[Tiền chiết khấu]]+Table1[[#This Row],[Tiền VAT]]</f>
        <v>804079.44</v>
      </c>
      <c r="L1240" s="299" t="s">
        <v>24</v>
      </c>
      <c r="M1240" s="56"/>
      <c r="N1240" s="55"/>
      <c r="O1240" s="54">
        <f>IF(Table1[[#This Row],[Phân loại]]="Tồn đầu kỳ",Table1[[#This Row],[Tổng giá trị]],0)</f>
        <v>0</v>
      </c>
      <c r="P1240" s="55">
        <f>IF(Table1[[#This Row],[Số còn phải thu ĐK]]&lt;&gt;0,0,IF(Table1[[#This Row],[Phân loại]]="Bán hàng",Table1[[#This Row],[Tổng giá trị]],-Table1[[#This Row],[Tổng giá trị]]))</f>
        <v>804079.44</v>
      </c>
      <c r="Q1240" s="108">
        <f t="shared" si="164"/>
        <v>0</v>
      </c>
      <c r="R1240" s="55">
        <f>Table1[[#This Row],[Số còn phải thu ĐK]]+Table1[[#This Row],[Giá Trị HD sau CK]]-Table1[[#This Row],[Số tiền đã thu]]</f>
        <v>804079.44</v>
      </c>
      <c r="S1240" s="56">
        <f>IF(Table1[[#This Row],[Ngày hóa đơn]]&lt;&gt;"",Table1[[#This Row],[Ngày hóa đơn]],Table1[[#This Row],[Ngày hạch toán]])</f>
        <v>45988</v>
      </c>
      <c r="T1240" s="55"/>
      <c r="U1240" s="56">
        <f>IF(Table1[[#This Row],[Ngày tính CN]]="","",S1240+T1240)</f>
        <v>45988</v>
      </c>
      <c r="V1240" s="57">
        <f ca="1">IF(Table1[[#This Row],[Hạn thanh toán]]="","",IF((U1240-NOW())&lt;0,0,(U1240-NOW())))</f>
        <v>0</v>
      </c>
      <c r="W1240" s="54"/>
      <c r="X1240" s="109">
        <f t="shared" ca="1" si="165"/>
        <v>13.362421527781407</v>
      </c>
      <c r="Y1240" s="109" t="str">
        <f t="shared" ca="1" si="163"/>
        <v>Nợ quá hạn 30 ngày</v>
      </c>
      <c r="Z1240" s="254">
        <f>Table1[[#This Row],[Hạn thanh toán]]</f>
        <v>45988</v>
      </c>
      <c r="AA1240" s="254">
        <f>Table1[[#This Row],[Ngày Thanh toán]]</f>
        <v>0</v>
      </c>
      <c r="AD1240" s="3" t="str">
        <f>IF(Table1[[#This Row],[Mã khách hàng]]="","",VLOOKUP($A1240,Ma_KH!$A:$Q,Ma_KH!O$1,0))</f>
        <v>TTMFARM</v>
      </c>
      <c r="AE1240" s="3" t="str">
        <f>IF(Table1[[#This Row],[Mã khách hàng]]="","",VLOOKUP($A1240,Ma_KH!$A:$Q,Ma_KH!P$1,0))</f>
        <v>CÔNG TY TNHH ĐẦU TƯ VÀ PHÁT TRIỂN TTM FARM</v>
      </c>
      <c r="AF1240" s="58" t="str">
        <f>VLOOKUP(A1240,Ma_KH!A:Q,Ma_KH!J$1,0)</f>
        <v>Vũ Anh Tuấn</v>
      </c>
    </row>
    <row r="1241" spans="1:32" s="58" customFormat="1" ht="16.5">
      <c r="A1241" s="324" t="s">
        <v>118</v>
      </c>
      <c r="B1241" s="179" t="s">
        <v>1856</v>
      </c>
      <c r="C1241" s="323">
        <v>45994</v>
      </c>
      <c r="D1241" s="324" t="s">
        <v>19309</v>
      </c>
      <c r="E1241" s="47"/>
      <c r="F1241" s="49"/>
      <c r="G1241" s="324" t="s">
        <v>19315</v>
      </c>
      <c r="H1241" s="330">
        <v>1070270</v>
      </c>
      <c r="I1241" s="54">
        <f>IFERROR(ROUND((VLOOKUP(Table1[[#This Row],[Mã khách hàng]],Ty_Le!$A:$D,5,0)*5%),0),0)</f>
        <v>0</v>
      </c>
      <c r="J1241" s="54">
        <f>(Table1[[#This Row],[Tiền hàng]]-Table1[[#This Row],[Tiền chiết khấu]])*8%</f>
        <v>85621.6</v>
      </c>
      <c r="K1241" s="381">
        <f>Table1[[#This Row],[Tiền hàng]]-Table1[[#This Row],[Tiền chiết khấu]]+Table1[[#This Row],[Tiền VAT]]</f>
        <v>1155891.6000000001</v>
      </c>
      <c r="L1241" s="299" t="s">
        <v>24</v>
      </c>
      <c r="M1241" s="56"/>
      <c r="N1241" s="55"/>
      <c r="O1241" s="54">
        <f>IF(Table1[[#This Row],[Phân loại]]="Tồn đầu kỳ",Table1[[#This Row],[Tổng giá trị]],0)</f>
        <v>0</v>
      </c>
      <c r="P1241" s="55">
        <f>IF(Table1[[#This Row],[Số còn phải thu ĐK]]&lt;&gt;0,0,IF(Table1[[#This Row],[Phân loại]]="Bán hàng",Table1[[#This Row],[Tổng giá trị]],-Table1[[#This Row],[Tổng giá trị]]))</f>
        <v>1155891.6000000001</v>
      </c>
      <c r="Q1241" s="108">
        <f t="shared" si="164"/>
        <v>0</v>
      </c>
      <c r="R1241" s="55">
        <f>Table1[[#This Row],[Số còn phải thu ĐK]]+Table1[[#This Row],[Giá Trị HD sau CK]]-Table1[[#This Row],[Số tiền đã thu]]</f>
        <v>1155891.6000000001</v>
      </c>
      <c r="S1241" s="56">
        <f>IF(Table1[[#This Row],[Ngày hóa đơn]]&lt;&gt;"",Table1[[#This Row],[Ngày hóa đơn]],Table1[[#This Row],[Ngày hạch toán]])</f>
        <v>45994</v>
      </c>
      <c r="T1241" s="55"/>
      <c r="U1241" s="56">
        <f>IF(Table1[[#This Row],[Ngày tính CN]]="","",S1241+T1241)</f>
        <v>45994</v>
      </c>
      <c r="V1241" s="57">
        <f ca="1">IF(Table1[[#This Row],[Hạn thanh toán]]="","",IF((U1241-NOW())&lt;0,0,(U1241-NOW())))</f>
        <v>0</v>
      </c>
      <c r="W1241" s="54"/>
      <c r="X1241" s="109">
        <f t="shared" ca="1" si="165"/>
        <v>7.3624215277814073</v>
      </c>
      <c r="Y1241" s="109" t="str">
        <f t="shared" ca="1" si="163"/>
        <v>Nợ quá hạn 30 ngày</v>
      </c>
      <c r="Z1241" s="254">
        <f>Table1[[#This Row],[Hạn thanh toán]]</f>
        <v>45994</v>
      </c>
      <c r="AA1241" s="254">
        <f>Table1[[#This Row],[Ngày Thanh toán]]</f>
        <v>0</v>
      </c>
      <c r="AD1241" s="3" t="str">
        <f>IF(Table1[[#This Row],[Mã khách hàng]]="","",VLOOKUP($A1241,Ma_KH!$A:$Q,Ma_KH!O$1,0))</f>
        <v>TTMFARM</v>
      </c>
      <c r="AE1241" s="3" t="str">
        <f>IF(Table1[[#This Row],[Mã khách hàng]]="","",VLOOKUP($A1241,Ma_KH!$A:$Q,Ma_KH!P$1,0))</f>
        <v>CÔNG TY TNHH ĐẦU TƯ VÀ PHÁT TRIỂN TTM FARM</v>
      </c>
      <c r="AF1241" s="58" t="str">
        <f>VLOOKUP(A1241,Ma_KH!A:Q,Ma_KH!J$1,0)</f>
        <v>Vũ Anh Tuấn</v>
      </c>
    </row>
    <row r="1242" spans="1:32" s="58" customFormat="1" ht="16.5">
      <c r="A1242" s="322" t="s">
        <v>121</v>
      </c>
      <c r="B1242" s="179" t="s">
        <v>1856</v>
      </c>
      <c r="C1242" s="379">
        <v>45966</v>
      </c>
      <c r="D1242" s="322" t="s">
        <v>19310</v>
      </c>
      <c r="E1242" s="47"/>
      <c r="F1242" s="49"/>
      <c r="G1242" s="322" t="s">
        <v>19318</v>
      </c>
      <c r="H1242" s="380">
        <v>1003059</v>
      </c>
      <c r="I1242" s="54">
        <f>IFERROR(ROUND((VLOOKUP(Table1[[#This Row],[Mã khách hàng]],Ty_Le!$A:$D,5,0)*5%),0),0)</f>
        <v>0</v>
      </c>
      <c r="J1242" s="54">
        <f>(Table1[[#This Row],[Tiền hàng]]-Table1[[#This Row],[Tiền chiết khấu]])*8%</f>
        <v>80244.72</v>
      </c>
      <c r="K1242" s="381">
        <f>Table1[[#This Row],[Tiền hàng]]-Table1[[#This Row],[Tiền chiết khấu]]+Table1[[#This Row],[Tiền VAT]]</f>
        <v>1083303.72</v>
      </c>
      <c r="L1242" s="299" t="s">
        <v>24</v>
      </c>
      <c r="M1242" s="56"/>
      <c r="N1242" s="55"/>
      <c r="O1242" s="54">
        <f>IF(Table1[[#This Row],[Phân loại]]="Tồn đầu kỳ",Table1[[#This Row],[Tổng giá trị]],0)</f>
        <v>0</v>
      </c>
      <c r="P1242" s="55">
        <f>IF(Table1[[#This Row],[Số còn phải thu ĐK]]&lt;&gt;0,0,IF(Table1[[#This Row],[Phân loại]]="Bán hàng",Table1[[#This Row],[Tổng giá trị]],-Table1[[#This Row],[Tổng giá trị]]))</f>
        <v>1083303.72</v>
      </c>
      <c r="Q1242" s="108">
        <f t="shared" si="164"/>
        <v>0</v>
      </c>
      <c r="R1242" s="55">
        <f>Table1[[#This Row],[Số còn phải thu ĐK]]+Table1[[#This Row],[Giá Trị HD sau CK]]-Table1[[#This Row],[Số tiền đã thu]]</f>
        <v>1083303.72</v>
      </c>
      <c r="S1242" s="56">
        <f>IF(Table1[[#This Row],[Ngày hóa đơn]]&lt;&gt;"",Table1[[#This Row],[Ngày hóa đơn]],Table1[[#This Row],[Ngày hạch toán]])</f>
        <v>45966</v>
      </c>
      <c r="T1242" s="55"/>
      <c r="U1242" s="56">
        <f>IF(Table1[[#This Row],[Ngày tính CN]]="","",S1242+T1242)</f>
        <v>45966</v>
      </c>
      <c r="V1242" s="57">
        <f ca="1">IF(Table1[[#This Row],[Hạn thanh toán]]="","",IF((U1242-NOW())&lt;0,0,(U1242-NOW())))</f>
        <v>0</v>
      </c>
      <c r="W1242" s="54"/>
      <c r="X1242" s="109">
        <f t="shared" ca="1" si="165"/>
        <v>35.362421527781407</v>
      </c>
      <c r="Y1242" s="109" t="str">
        <f t="shared" ca="1" si="163"/>
        <v>Nợ quá hạn từ 30 ngày đến 60 ngày</v>
      </c>
      <c r="Z1242" s="254">
        <f>Table1[[#This Row],[Hạn thanh toán]]</f>
        <v>45966</v>
      </c>
      <c r="AA1242" s="254">
        <f>Table1[[#This Row],[Ngày Thanh toán]]</f>
        <v>0</v>
      </c>
      <c r="AD1242" s="3" t="str">
        <f>IF(Table1[[#This Row],[Mã khách hàng]]="","",VLOOKUP($A1242,Ma_KH!$A:$Q,Ma_KH!O$1,0))</f>
        <v>TTMFARM</v>
      </c>
      <c r="AE1242" s="3" t="str">
        <f>IF(Table1[[#This Row],[Mã khách hàng]]="","",VLOOKUP($A1242,Ma_KH!$A:$Q,Ma_KH!P$1,0))</f>
        <v>CÔNG TY TNHH ĐẦU TƯ VÀ PHÁT TRIỂN TTM FARM</v>
      </c>
      <c r="AF1242" s="58" t="str">
        <f>VLOOKUP(A1242,Ma_KH!A:Q,Ma_KH!J$1,0)</f>
        <v>Vũ Anh Tuấn</v>
      </c>
    </row>
    <row r="1243" spans="1:32" s="58" customFormat="1" ht="16.5">
      <c r="A1243" s="322" t="s">
        <v>121</v>
      </c>
      <c r="B1243" s="179" t="s">
        <v>1856</v>
      </c>
      <c r="C1243" s="379">
        <v>45972</v>
      </c>
      <c r="D1243" s="322" t="s">
        <v>19311</v>
      </c>
      <c r="E1243" s="47"/>
      <c r="F1243" s="49"/>
      <c r="G1243" s="322" t="s">
        <v>19318</v>
      </c>
      <c r="H1243" s="380">
        <v>1686981</v>
      </c>
      <c r="I1243" s="54">
        <f>IFERROR(ROUND((VLOOKUP(Table1[[#This Row],[Mã khách hàng]],Ty_Le!$A:$D,5,0)*5%),0),0)</f>
        <v>0</v>
      </c>
      <c r="J1243" s="54">
        <f>(Table1[[#This Row],[Tiền hàng]]-Table1[[#This Row],[Tiền chiết khấu]])*8%</f>
        <v>134958.48000000001</v>
      </c>
      <c r="K1243" s="381">
        <f>Table1[[#This Row],[Tiền hàng]]-Table1[[#This Row],[Tiền chiết khấu]]+Table1[[#This Row],[Tiền VAT]]</f>
        <v>1821939.48</v>
      </c>
      <c r="L1243" s="299" t="s">
        <v>24</v>
      </c>
      <c r="M1243" s="56"/>
      <c r="N1243" s="55"/>
      <c r="O1243" s="54">
        <f>IF(Table1[[#This Row],[Phân loại]]="Tồn đầu kỳ",Table1[[#This Row],[Tổng giá trị]],0)</f>
        <v>0</v>
      </c>
      <c r="P1243" s="55">
        <f>IF(Table1[[#This Row],[Số còn phải thu ĐK]]&lt;&gt;0,0,IF(Table1[[#This Row],[Phân loại]]="Bán hàng",Table1[[#This Row],[Tổng giá trị]],-Table1[[#This Row],[Tổng giá trị]]))</f>
        <v>1821939.48</v>
      </c>
      <c r="Q1243" s="108">
        <f t="shared" si="164"/>
        <v>0</v>
      </c>
      <c r="R1243" s="55">
        <f>Table1[[#This Row],[Số còn phải thu ĐK]]+Table1[[#This Row],[Giá Trị HD sau CK]]-Table1[[#This Row],[Số tiền đã thu]]</f>
        <v>1821939.48</v>
      </c>
      <c r="S1243" s="56">
        <f>IF(Table1[[#This Row],[Ngày hóa đơn]]&lt;&gt;"",Table1[[#This Row],[Ngày hóa đơn]],Table1[[#This Row],[Ngày hạch toán]])</f>
        <v>45972</v>
      </c>
      <c r="T1243" s="55"/>
      <c r="U1243" s="56">
        <f>IF(Table1[[#This Row],[Ngày tính CN]]="","",S1243+T1243)</f>
        <v>45972</v>
      </c>
      <c r="V1243" s="57">
        <f ca="1">IF(Table1[[#This Row],[Hạn thanh toán]]="","",IF((U1243-NOW())&lt;0,0,(U1243-NOW())))</f>
        <v>0</v>
      </c>
      <c r="W1243" s="54"/>
      <c r="X1243" s="109">
        <f t="shared" ca="1" si="165"/>
        <v>29.362421527781407</v>
      </c>
      <c r="Y1243" s="109" t="str">
        <f t="shared" ca="1" si="163"/>
        <v>Nợ quá hạn 30 ngày</v>
      </c>
      <c r="Z1243" s="254">
        <f>Table1[[#This Row],[Hạn thanh toán]]</f>
        <v>45972</v>
      </c>
      <c r="AA1243" s="254">
        <f>Table1[[#This Row],[Ngày Thanh toán]]</f>
        <v>0</v>
      </c>
      <c r="AD1243" s="3" t="str">
        <f>IF(Table1[[#This Row],[Mã khách hàng]]="","",VLOOKUP($A1243,Ma_KH!$A:$Q,Ma_KH!O$1,0))</f>
        <v>TTMFARM</v>
      </c>
      <c r="AE1243" s="3" t="str">
        <f>IF(Table1[[#This Row],[Mã khách hàng]]="","",VLOOKUP($A1243,Ma_KH!$A:$Q,Ma_KH!P$1,0))</f>
        <v>CÔNG TY TNHH ĐẦU TƯ VÀ PHÁT TRIỂN TTM FARM</v>
      </c>
      <c r="AF1243" s="58" t="str">
        <f>VLOOKUP(A1243,Ma_KH!A:Q,Ma_KH!J$1,0)</f>
        <v>Vũ Anh Tuấn</v>
      </c>
    </row>
    <row r="1244" spans="1:32" s="58" customFormat="1" ht="16.5">
      <c r="A1244" s="140" t="s">
        <v>116</v>
      </c>
      <c r="B1244" s="179" t="s">
        <v>1856</v>
      </c>
      <c r="C1244" s="192">
        <v>45967</v>
      </c>
      <c r="D1244" s="389"/>
      <c r="E1244" s="47"/>
      <c r="F1244" s="49"/>
      <c r="G1244" s="193" t="s">
        <v>19319</v>
      </c>
      <c r="H1244" s="391"/>
      <c r="I1244" s="54">
        <f>IFERROR(ROUND((VLOOKUP(Table1[[#This Row],[Mã khách hàng]],Ty_Le!$A:$D,5,0)*5%),0),0)</f>
        <v>0</v>
      </c>
      <c r="J1244" s="54">
        <f>(Table1[[#This Row],[Tiền hàng]]-Table1[[#This Row],[Tiền chiết khấu]])*8%</f>
        <v>0</v>
      </c>
      <c r="K1244" s="356">
        <v>119943</v>
      </c>
      <c r="L1244" s="299" t="s">
        <v>17</v>
      </c>
      <c r="M1244" s="56"/>
      <c r="N1244" s="55"/>
      <c r="O1244" s="54">
        <f>IF(Table1[[#This Row],[Phân loại]]="Tồn đầu kỳ",Table1[[#This Row],[Tổng giá trị]],0)</f>
        <v>0</v>
      </c>
      <c r="P1244" s="55">
        <f>IF(Table1[[#This Row],[Số còn phải thu ĐK]]&lt;&gt;0,0,IF(Table1[[#This Row],[Phân loại]]="Bán hàng",Table1[[#This Row],[Tổng giá trị]],-Table1[[#This Row],[Tổng giá trị]]))</f>
        <v>-119943</v>
      </c>
      <c r="Q1244" s="108">
        <f t="shared" si="164"/>
        <v>0</v>
      </c>
      <c r="R1244" s="55">
        <f>Table1[[#This Row],[Số còn phải thu ĐK]]+Table1[[#This Row],[Giá Trị HD sau CK]]-Table1[[#This Row],[Số tiền đã thu]]</f>
        <v>-119943</v>
      </c>
      <c r="S1244" s="56">
        <f>IF(Table1[[#This Row],[Ngày hóa đơn]]&lt;&gt;"",Table1[[#This Row],[Ngày hóa đơn]],Table1[[#This Row],[Ngày hạch toán]])</f>
        <v>45967</v>
      </c>
      <c r="T1244" s="55"/>
      <c r="U1244" s="56">
        <f>IF(Table1[[#This Row],[Ngày tính CN]]="","",S1244+T1244)</f>
        <v>45967</v>
      </c>
      <c r="V1244" s="57">
        <f ca="1">IF(Table1[[#This Row],[Hạn thanh toán]]="","",IF((U1244-NOW())&lt;0,0,(U1244-NOW())))</f>
        <v>0</v>
      </c>
      <c r="W1244" s="54"/>
      <c r="X1244" s="109">
        <f t="shared" ca="1" si="165"/>
        <v>34.362421527781407</v>
      </c>
      <c r="Y1244" s="109" t="str">
        <f t="shared" ca="1" si="163"/>
        <v>Nợ quá hạn từ 30 ngày đến 60 ngày</v>
      </c>
      <c r="Z1244" s="254">
        <f>Table1[[#This Row],[Hạn thanh toán]]</f>
        <v>45967</v>
      </c>
      <c r="AA1244" s="254">
        <f>Table1[[#This Row],[Ngày Thanh toán]]</f>
        <v>0</v>
      </c>
      <c r="AD1244" s="3" t="str">
        <f>IF(Table1[[#This Row],[Mã khách hàng]]="","",VLOOKUP($A1244,Ma_KH!$A:$Q,Ma_KH!O$1,0))</f>
        <v>TTMFARM</v>
      </c>
      <c r="AE1244" s="3" t="str">
        <f>IF(Table1[[#This Row],[Mã khách hàng]]="","",VLOOKUP($A1244,Ma_KH!$A:$Q,Ma_KH!P$1,0))</f>
        <v>CÔNG TY TNHH ĐẦU TƯ VÀ PHÁT TRIỂN TTM FARM</v>
      </c>
      <c r="AF1244" s="58" t="str">
        <f>VLOOKUP(A1244,Ma_KH!A:Q,Ma_KH!J$1,0)</f>
        <v>Trần Thị Huệ</v>
      </c>
    </row>
    <row r="1245" spans="1:32" s="58" customFormat="1" ht="16.5">
      <c r="A1245" s="140" t="s">
        <v>116</v>
      </c>
      <c r="B1245" s="179" t="s">
        <v>1856</v>
      </c>
      <c r="C1245" s="192">
        <v>45974</v>
      </c>
      <c r="D1245" s="389"/>
      <c r="E1245" s="47"/>
      <c r="F1245" s="49"/>
      <c r="G1245" s="193" t="s">
        <v>19320</v>
      </c>
      <c r="H1245" s="391"/>
      <c r="I1245" s="54">
        <f>IFERROR(ROUND((VLOOKUP(Table1[[#This Row],[Mã khách hàng]],Ty_Le!$A:$D,5,0)*5%),0),0)</f>
        <v>0</v>
      </c>
      <c r="J1245" s="54">
        <f>(Table1[[#This Row],[Tiền hàng]]-Table1[[#This Row],[Tiền chiết khấu]])*8%</f>
        <v>0</v>
      </c>
      <c r="K1245" s="356">
        <v>206130</v>
      </c>
      <c r="L1245" s="299" t="s">
        <v>17</v>
      </c>
      <c r="M1245" s="56"/>
      <c r="N1245" s="55"/>
      <c r="O1245" s="54">
        <f>IF(Table1[[#This Row],[Phân loại]]="Tồn đầu kỳ",Table1[[#This Row],[Tổng giá trị]],0)</f>
        <v>0</v>
      </c>
      <c r="P1245" s="55">
        <f>IF(Table1[[#This Row],[Số còn phải thu ĐK]]&lt;&gt;0,0,IF(Table1[[#This Row],[Phân loại]]="Bán hàng",Table1[[#This Row],[Tổng giá trị]],-Table1[[#This Row],[Tổng giá trị]]))</f>
        <v>-206130</v>
      </c>
      <c r="Q1245" s="108">
        <f t="shared" si="164"/>
        <v>0</v>
      </c>
      <c r="R1245" s="55">
        <f>Table1[[#This Row],[Số còn phải thu ĐK]]+Table1[[#This Row],[Giá Trị HD sau CK]]-Table1[[#This Row],[Số tiền đã thu]]</f>
        <v>-206130</v>
      </c>
      <c r="S1245" s="56">
        <f>IF(Table1[[#This Row],[Ngày hóa đơn]]&lt;&gt;"",Table1[[#This Row],[Ngày hóa đơn]],Table1[[#This Row],[Ngày hạch toán]])</f>
        <v>45974</v>
      </c>
      <c r="T1245" s="55"/>
      <c r="U1245" s="56">
        <f>IF(Table1[[#This Row],[Ngày tính CN]]="","",S1245+T1245)</f>
        <v>45974</v>
      </c>
      <c r="V1245" s="57">
        <f ca="1">IF(Table1[[#This Row],[Hạn thanh toán]]="","",IF((U1245-NOW())&lt;0,0,(U1245-NOW())))</f>
        <v>0</v>
      </c>
      <c r="W1245" s="54"/>
      <c r="X1245" s="109">
        <f t="shared" ca="1" si="165"/>
        <v>27.362421527781407</v>
      </c>
      <c r="Y1245" s="109" t="str">
        <f t="shared" ca="1" si="163"/>
        <v>Nợ quá hạn 30 ngày</v>
      </c>
      <c r="Z1245" s="254">
        <f>Table1[[#This Row],[Hạn thanh toán]]</f>
        <v>45974</v>
      </c>
      <c r="AA1245" s="254">
        <f>Table1[[#This Row],[Ngày Thanh toán]]</f>
        <v>0</v>
      </c>
      <c r="AD1245" s="3" t="str">
        <f>IF(Table1[[#This Row],[Mã khách hàng]]="","",VLOOKUP($A1245,Ma_KH!$A:$Q,Ma_KH!O$1,0))</f>
        <v>TTMFARM</v>
      </c>
      <c r="AE1245" s="3" t="str">
        <f>IF(Table1[[#This Row],[Mã khách hàng]]="","",VLOOKUP($A1245,Ma_KH!$A:$Q,Ma_KH!P$1,0))</f>
        <v>CÔNG TY TNHH ĐẦU TƯ VÀ PHÁT TRIỂN TTM FARM</v>
      </c>
      <c r="AF1245" s="58" t="str">
        <f>VLOOKUP(A1245,Ma_KH!A:Q,Ma_KH!J$1,0)</f>
        <v>Trần Thị Huệ</v>
      </c>
    </row>
    <row r="1246" spans="1:32" s="58" customFormat="1" ht="16.5">
      <c r="A1246" s="140" t="s">
        <v>116</v>
      </c>
      <c r="B1246" s="179" t="s">
        <v>1856</v>
      </c>
      <c r="C1246" s="192">
        <v>45968</v>
      </c>
      <c r="D1246" s="389"/>
      <c r="E1246" s="47"/>
      <c r="F1246" s="49"/>
      <c r="G1246" s="193" t="s">
        <v>19321</v>
      </c>
      <c r="H1246" s="391"/>
      <c r="I1246" s="54">
        <f>IFERROR(ROUND((VLOOKUP(Table1[[#This Row],[Mã khách hàng]],Ty_Le!$A:$D,5,0)*5%),0),0)</f>
        <v>0</v>
      </c>
      <c r="J1246" s="54">
        <f>(Table1[[#This Row],[Tiền hàng]]-Table1[[#This Row],[Tiền chiết khấu]])*8%</f>
        <v>0</v>
      </c>
      <c r="K1246" s="356">
        <v>615926</v>
      </c>
      <c r="L1246" s="299" t="s">
        <v>17</v>
      </c>
      <c r="M1246" s="56"/>
      <c r="N1246" s="55"/>
      <c r="O1246" s="54">
        <f>IF(Table1[[#This Row],[Phân loại]]="Tồn đầu kỳ",Table1[[#This Row],[Tổng giá trị]],0)</f>
        <v>0</v>
      </c>
      <c r="P1246" s="55">
        <f>IF(Table1[[#This Row],[Số còn phải thu ĐK]]&lt;&gt;0,0,IF(Table1[[#This Row],[Phân loại]]="Bán hàng",Table1[[#This Row],[Tổng giá trị]],-Table1[[#This Row],[Tổng giá trị]]))</f>
        <v>-615926</v>
      </c>
      <c r="Q1246" s="108">
        <f t="shared" si="164"/>
        <v>0</v>
      </c>
      <c r="R1246" s="55">
        <f>Table1[[#This Row],[Số còn phải thu ĐK]]+Table1[[#This Row],[Giá Trị HD sau CK]]-Table1[[#This Row],[Số tiền đã thu]]</f>
        <v>-615926</v>
      </c>
      <c r="S1246" s="56">
        <f>IF(Table1[[#This Row],[Ngày hóa đơn]]&lt;&gt;"",Table1[[#This Row],[Ngày hóa đơn]],Table1[[#This Row],[Ngày hạch toán]])</f>
        <v>45968</v>
      </c>
      <c r="T1246" s="55"/>
      <c r="U1246" s="56">
        <f>IF(Table1[[#This Row],[Ngày tính CN]]="","",S1246+T1246)</f>
        <v>45968</v>
      </c>
      <c r="V1246" s="57">
        <f ca="1">IF(Table1[[#This Row],[Hạn thanh toán]]="","",IF((U1246-NOW())&lt;0,0,(U1246-NOW())))</f>
        <v>0</v>
      </c>
      <c r="W1246" s="54"/>
      <c r="X1246" s="109">
        <f t="shared" ca="1" si="165"/>
        <v>33.362421527781407</v>
      </c>
      <c r="Y1246" s="109" t="str">
        <f t="shared" ca="1" si="163"/>
        <v>Nợ quá hạn từ 30 ngày đến 60 ngày</v>
      </c>
      <c r="Z1246" s="254">
        <f>Table1[[#This Row],[Hạn thanh toán]]</f>
        <v>45968</v>
      </c>
      <c r="AA1246" s="254">
        <f>Table1[[#This Row],[Ngày Thanh toán]]</f>
        <v>0</v>
      </c>
      <c r="AD1246" s="3" t="str">
        <f>IF(Table1[[#This Row],[Mã khách hàng]]="","",VLOOKUP($A1246,Ma_KH!$A:$Q,Ma_KH!O$1,0))</f>
        <v>TTMFARM</v>
      </c>
      <c r="AE1246" s="3" t="str">
        <f>IF(Table1[[#This Row],[Mã khách hàng]]="","",VLOOKUP($A1246,Ma_KH!$A:$Q,Ma_KH!P$1,0))</f>
        <v>CÔNG TY TNHH ĐẦU TƯ VÀ PHÁT TRIỂN TTM FARM</v>
      </c>
      <c r="AF1246" s="58" t="str">
        <f>VLOOKUP(A1246,Ma_KH!A:Q,Ma_KH!J$1,0)</f>
        <v>Trần Thị Huệ</v>
      </c>
    </row>
    <row r="1247" spans="1:32" s="58" customFormat="1" ht="16.5">
      <c r="A1247" s="140" t="s">
        <v>116</v>
      </c>
      <c r="B1247" s="179" t="s">
        <v>1856</v>
      </c>
      <c r="C1247" s="192">
        <v>45989</v>
      </c>
      <c r="D1247" s="389"/>
      <c r="E1247" s="47"/>
      <c r="F1247" s="49"/>
      <c r="G1247" s="193" t="s">
        <v>19322</v>
      </c>
      <c r="H1247" s="391"/>
      <c r="I1247" s="54">
        <f>IFERROR(ROUND((VLOOKUP(Table1[[#This Row],[Mã khách hàng]],Ty_Le!$A:$D,5,0)*5%),0),0)</f>
        <v>0</v>
      </c>
      <c r="J1247" s="54">
        <f>(Table1[[#This Row],[Tiền hàng]]-Table1[[#This Row],[Tiền chiết khấu]])*8%</f>
        <v>0</v>
      </c>
      <c r="K1247" s="356">
        <v>369899</v>
      </c>
      <c r="L1247" s="299" t="s">
        <v>17</v>
      </c>
      <c r="M1247" s="56"/>
      <c r="N1247" s="55"/>
      <c r="O1247" s="54">
        <f>IF(Table1[[#This Row],[Phân loại]]="Tồn đầu kỳ",Table1[[#This Row],[Tổng giá trị]],0)</f>
        <v>0</v>
      </c>
      <c r="P1247" s="55">
        <f>IF(Table1[[#This Row],[Số còn phải thu ĐK]]&lt;&gt;0,0,IF(Table1[[#This Row],[Phân loại]]="Bán hàng",Table1[[#This Row],[Tổng giá trị]],-Table1[[#This Row],[Tổng giá trị]]))</f>
        <v>-369899</v>
      </c>
      <c r="Q1247" s="108">
        <f t="shared" si="164"/>
        <v>0</v>
      </c>
      <c r="R1247" s="55">
        <f>Table1[[#This Row],[Số còn phải thu ĐK]]+Table1[[#This Row],[Giá Trị HD sau CK]]-Table1[[#This Row],[Số tiền đã thu]]</f>
        <v>-369899</v>
      </c>
      <c r="S1247" s="56">
        <f>IF(Table1[[#This Row],[Ngày hóa đơn]]&lt;&gt;"",Table1[[#This Row],[Ngày hóa đơn]],Table1[[#This Row],[Ngày hạch toán]])</f>
        <v>45989</v>
      </c>
      <c r="T1247" s="55"/>
      <c r="U1247" s="56">
        <f>IF(Table1[[#This Row],[Ngày tính CN]]="","",S1247+T1247)</f>
        <v>45989</v>
      </c>
      <c r="V1247" s="57">
        <f ca="1">IF(Table1[[#This Row],[Hạn thanh toán]]="","",IF((U1247-NOW())&lt;0,0,(U1247-NOW())))</f>
        <v>0</v>
      </c>
      <c r="W1247" s="54"/>
      <c r="X1247" s="109">
        <f t="shared" ca="1" si="165"/>
        <v>12.362421527781407</v>
      </c>
      <c r="Y1247" s="109" t="str">
        <f t="shared" ca="1" si="163"/>
        <v>Nợ quá hạn 30 ngày</v>
      </c>
      <c r="Z1247" s="254">
        <f>Table1[[#This Row],[Hạn thanh toán]]</f>
        <v>45989</v>
      </c>
      <c r="AA1247" s="254">
        <f>Table1[[#This Row],[Ngày Thanh toán]]</f>
        <v>0</v>
      </c>
      <c r="AD1247" s="3" t="str">
        <f>IF(Table1[[#This Row],[Mã khách hàng]]="","",VLOOKUP($A1247,Ma_KH!$A:$Q,Ma_KH!O$1,0))</f>
        <v>TTMFARM</v>
      </c>
      <c r="AE1247" s="3" t="str">
        <f>IF(Table1[[#This Row],[Mã khách hàng]]="","",VLOOKUP($A1247,Ma_KH!$A:$Q,Ma_KH!P$1,0))</f>
        <v>CÔNG TY TNHH ĐẦU TƯ VÀ PHÁT TRIỂN TTM FARM</v>
      </c>
      <c r="AF1247" s="58" t="str">
        <f>VLOOKUP(A1247,Ma_KH!A:Q,Ma_KH!J$1,0)</f>
        <v>Trần Thị Huệ</v>
      </c>
    </row>
    <row r="1248" spans="1:32" s="58" customFormat="1" ht="16.5">
      <c r="A1248" s="140" t="s">
        <v>116</v>
      </c>
      <c r="B1248" s="179" t="s">
        <v>1856</v>
      </c>
      <c r="C1248" s="192">
        <v>45968</v>
      </c>
      <c r="D1248" s="389"/>
      <c r="E1248" s="47"/>
      <c r="F1248" s="49"/>
      <c r="G1248" s="193" t="s">
        <v>19323</v>
      </c>
      <c r="H1248" s="391"/>
      <c r="I1248" s="54">
        <f>IFERROR(ROUND((VLOOKUP(Table1[[#This Row],[Mã khách hàng]],Ty_Le!$A:$D,5,0)*5%),0),0)</f>
        <v>0</v>
      </c>
      <c r="J1248" s="54">
        <f>(Table1[[#This Row],[Tiền hàng]]-Table1[[#This Row],[Tiền chiết khấu]])*8%</f>
        <v>0</v>
      </c>
      <c r="K1248" s="356">
        <v>60043</v>
      </c>
      <c r="L1248" s="299" t="s">
        <v>17</v>
      </c>
      <c r="M1248" s="56"/>
      <c r="N1248" s="55"/>
      <c r="O1248" s="54">
        <f>IF(Table1[[#This Row],[Phân loại]]="Tồn đầu kỳ",Table1[[#This Row],[Tổng giá trị]],0)</f>
        <v>0</v>
      </c>
      <c r="P1248" s="55">
        <f>IF(Table1[[#This Row],[Số còn phải thu ĐK]]&lt;&gt;0,0,IF(Table1[[#This Row],[Phân loại]]="Bán hàng",Table1[[#This Row],[Tổng giá trị]],-Table1[[#This Row],[Tổng giá trị]]))</f>
        <v>-60043</v>
      </c>
      <c r="Q1248" s="108">
        <f t="shared" si="164"/>
        <v>0</v>
      </c>
      <c r="R1248" s="55">
        <f>Table1[[#This Row],[Số còn phải thu ĐK]]+Table1[[#This Row],[Giá Trị HD sau CK]]-Table1[[#This Row],[Số tiền đã thu]]</f>
        <v>-60043</v>
      </c>
      <c r="S1248" s="56">
        <f>IF(Table1[[#This Row],[Ngày hóa đơn]]&lt;&gt;"",Table1[[#This Row],[Ngày hóa đơn]],Table1[[#This Row],[Ngày hạch toán]])</f>
        <v>45968</v>
      </c>
      <c r="T1248" s="55"/>
      <c r="U1248" s="56">
        <f>IF(Table1[[#This Row],[Ngày tính CN]]="","",S1248+T1248)</f>
        <v>45968</v>
      </c>
      <c r="V1248" s="57">
        <f ca="1">IF(Table1[[#This Row],[Hạn thanh toán]]="","",IF((U1248-NOW())&lt;0,0,(U1248-NOW())))</f>
        <v>0</v>
      </c>
      <c r="W1248" s="54"/>
      <c r="X1248" s="109">
        <f t="shared" ca="1" si="165"/>
        <v>33.362421527781407</v>
      </c>
      <c r="Y1248" s="109" t="str">
        <f t="shared" ca="1" si="163"/>
        <v>Nợ quá hạn từ 30 ngày đến 60 ngày</v>
      </c>
      <c r="Z1248" s="254">
        <f>Table1[[#This Row],[Hạn thanh toán]]</f>
        <v>45968</v>
      </c>
      <c r="AA1248" s="254">
        <f>Table1[[#This Row],[Ngày Thanh toán]]</f>
        <v>0</v>
      </c>
      <c r="AD1248" s="3" t="str">
        <f>IF(Table1[[#This Row],[Mã khách hàng]]="","",VLOOKUP($A1248,Ma_KH!$A:$Q,Ma_KH!O$1,0))</f>
        <v>TTMFARM</v>
      </c>
      <c r="AE1248" s="3" t="str">
        <f>IF(Table1[[#This Row],[Mã khách hàng]]="","",VLOOKUP($A1248,Ma_KH!$A:$Q,Ma_KH!P$1,0))</f>
        <v>CÔNG TY TNHH ĐẦU TƯ VÀ PHÁT TRIỂN TTM FARM</v>
      </c>
      <c r="AF1248" s="58" t="str">
        <f>VLOOKUP(A1248,Ma_KH!A:Q,Ma_KH!J$1,0)</f>
        <v>Trần Thị Huệ</v>
      </c>
    </row>
    <row r="1249" spans="1:32" s="58" customFormat="1" ht="16.5">
      <c r="A1249" s="389"/>
      <c r="B1249" s="179"/>
      <c r="C1249" s="390"/>
      <c r="D1249" s="389"/>
      <c r="E1249" s="47"/>
      <c r="F1249" s="49"/>
      <c r="G1249" s="389"/>
      <c r="H1249" s="391"/>
      <c r="I1249" s="54">
        <f>IFERROR(ROUND((VLOOKUP(Table1[[#This Row],[Mã khách hàng]],Ty_Le!$A:$D,5,0)*5%),0),0)</f>
        <v>0</v>
      </c>
      <c r="J1249" s="54">
        <f>(Table1[[#This Row],[Tiền hàng]]-Table1[[#This Row],[Tiền chiết khấu]])*8%</f>
        <v>0</v>
      </c>
      <c r="K1249" s="381">
        <f>Table1[[#This Row],[Tiền hàng]]-Table1[[#This Row],[Tiền chiết khấu]]+Table1[[#This Row],[Tiền VAT]]</f>
        <v>0</v>
      </c>
      <c r="L1249" s="299"/>
      <c r="M1249" s="56"/>
      <c r="N1249" s="55"/>
      <c r="O1249" s="54">
        <f>IF(Table1[[#This Row],[Phân loại]]="Tồn đầu kỳ",Table1[[#This Row],[Tổng giá trị]],0)</f>
        <v>0</v>
      </c>
      <c r="P1249" s="55">
        <f>IF(Table1[[#This Row],[Số còn phải thu ĐK]]&lt;&gt;0,0,IF(Table1[[#This Row],[Phân loại]]="Bán hàng",Table1[[#This Row],[Tổng giá trị]],-Table1[[#This Row],[Tổng giá trị]]))</f>
        <v>0</v>
      </c>
      <c r="Q1249" s="108">
        <f t="shared" si="164"/>
        <v>0</v>
      </c>
      <c r="R1249" s="55">
        <f>Table1[[#This Row],[Số còn phải thu ĐK]]+Table1[[#This Row],[Giá Trị HD sau CK]]-Table1[[#This Row],[Số tiền đã thu]]</f>
        <v>0</v>
      </c>
      <c r="S1249" s="56">
        <f>IF(Table1[[#This Row],[Ngày hóa đơn]]&lt;&gt;"",Table1[[#This Row],[Ngày hóa đơn]],Table1[[#This Row],[Ngày hạch toán]])</f>
        <v>0</v>
      </c>
      <c r="T1249" s="55"/>
      <c r="U1249" s="56">
        <f>IF(Table1[[#This Row],[Ngày tính CN]]="","",S1249+T1249)</f>
        <v>0</v>
      </c>
      <c r="V1249" s="57">
        <f ca="1">IF(Table1[[#This Row],[Hạn thanh toán]]="","",IF((U1249-NOW())&lt;0,0,(U1249-NOW())))</f>
        <v>0</v>
      </c>
      <c r="W1249" s="54"/>
      <c r="X1249" s="109" t="str">
        <f t="shared" ca="1" si="165"/>
        <v/>
      </c>
      <c r="Y1249" s="109" t="str">
        <f t="shared" si="163"/>
        <v>Đã thanh toán</v>
      </c>
      <c r="Z1249" s="254">
        <f>Table1[[#This Row],[Hạn thanh toán]]</f>
        <v>0</v>
      </c>
      <c r="AA1249" s="254">
        <f>Table1[[#This Row],[Ngày Thanh toán]]</f>
        <v>0</v>
      </c>
      <c r="AD1249" s="3" t="str">
        <f>IF(Table1[[#This Row],[Mã khách hàng]]="","",VLOOKUP($A1249,Ma_KH!$A:$Q,Ma_KH!O$1,0))</f>
        <v/>
      </c>
      <c r="AE1249" s="3" t="str">
        <f>IF(Table1[[#This Row],[Mã khách hàng]]="","",VLOOKUP($A1249,Ma_KH!$A:$Q,Ma_KH!P$1,0))</f>
        <v/>
      </c>
      <c r="AF1249" s="58" t="e">
        <f>VLOOKUP(A1249,Ma_KH!A:Q,Ma_KH!J$1,0)</f>
        <v>#N/A</v>
      </c>
    </row>
    <row r="1250" spans="1:32" s="58" customFormat="1" ht="16.5">
      <c r="A1250" s="389"/>
      <c r="B1250" s="179"/>
      <c r="C1250" s="390"/>
      <c r="D1250" s="389"/>
      <c r="E1250" s="47"/>
      <c r="F1250" s="49"/>
      <c r="G1250" s="389"/>
      <c r="H1250" s="391"/>
      <c r="I1250" s="54">
        <f>IFERROR(ROUND((VLOOKUP(Table1[[#This Row],[Mã khách hàng]],Ty_Le!$A:$D,5,0)*5%),0),0)</f>
        <v>0</v>
      </c>
      <c r="J1250" s="54">
        <f>(Table1[[#This Row],[Tiền hàng]]-Table1[[#This Row],[Tiền chiết khấu]])*8%</f>
        <v>0</v>
      </c>
      <c r="K1250" s="381">
        <f>Table1[[#This Row],[Tiền hàng]]-Table1[[#This Row],[Tiền chiết khấu]]+Table1[[#This Row],[Tiền VAT]]</f>
        <v>0</v>
      </c>
      <c r="L1250" s="299"/>
      <c r="M1250" s="56"/>
      <c r="N1250" s="55"/>
      <c r="O1250" s="54">
        <f>IF(Table1[[#This Row],[Phân loại]]="Tồn đầu kỳ",Table1[[#This Row],[Tổng giá trị]],0)</f>
        <v>0</v>
      </c>
      <c r="P1250" s="55">
        <f>IF(Table1[[#This Row],[Số còn phải thu ĐK]]&lt;&gt;0,0,IF(Table1[[#This Row],[Phân loại]]="Bán hàng",Table1[[#This Row],[Tổng giá trị]],-Table1[[#This Row],[Tổng giá trị]]))</f>
        <v>0</v>
      </c>
      <c r="Q1250" s="108">
        <f t="shared" si="164"/>
        <v>0</v>
      </c>
      <c r="R1250" s="55">
        <f>Table1[[#This Row],[Số còn phải thu ĐK]]+Table1[[#This Row],[Giá Trị HD sau CK]]-Table1[[#This Row],[Số tiền đã thu]]</f>
        <v>0</v>
      </c>
      <c r="S1250" s="56">
        <f>IF(Table1[[#This Row],[Ngày hóa đơn]]&lt;&gt;"",Table1[[#This Row],[Ngày hóa đơn]],Table1[[#This Row],[Ngày hạch toán]])</f>
        <v>0</v>
      </c>
      <c r="T1250" s="55"/>
      <c r="U1250" s="56">
        <f>IF(Table1[[#This Row],[Ngày tính CN]]="","",S1250+T1250)</f>
        <v>0</v>
      </c>
      <c r="V1250" s="57">
        <f ca="1">IF(Table1[[#This Row],[Hạn thanh toán]]="","",IF((U1250-NOW())&lt;0,0,(U1250-NOW())))</f>
        <v>0</v>
      </c>
      <c r="W1250" s="54"/>
      <c r="X1250" s="109" t="str">
        <f t="shared" ca="1" si="165"/>
        <v/>
      </c>
      <c r="Y1250" s="109" t="str">
        <f t="shared" si="163"/>
        <v>Đã thanh toán</v>
      </c>
      <c r="Z1250" s="254">
        <f>Table1[[#This Row],[Hạn thanh toán]]</f>
        <v>0</v>
      </c>
      <c r="AA1250" s="254">
        <f>Table1[[#This Row],[Ngày Thanh toán]]</f>
        <v>0</v>
      </c>
      <c r="AD1250" s="3" t="str">
        <f>IF(Table1[[#This Row],[Mã khách hàng]]="","",VLOOKUP($A1250,Ma_KH!$A:$Q,Ma_KH!O$1,0))</f>
        <v/>
      </c>
      <c r="AE1250" s="3" t="str">
        <f>IF(Table1[[#This Row],[Mã khách hàng]]="","",VLOOKUP($A1250,Ma_KH!$A:$Q,Ma_KH!P$1,0))</f>
        <v/>
      </c>
      <c r="AF1250" s="58" t="e">
        <f>VLOOKUP(A1250,Ma_KH!A:Q,Ma_KH!J$1,0)</f>
        <v>#N/A</v>
      </c>
    </row>
    <row r="1251" spans="1:32" s="58" customFormat="1" ht="16.5">
      <c r="A1251" s="389"/>
      <c r="B1251" s="179"/>
      <c r="C1251" s="390"/>
      <c r="D1251" s="389"/>
      <c r="E1251" s="47"/>
      <c r="F1251" s="49"/>
      <c r="G1251" s="389"/>
      <c r="H1251" s="391"/>
      <c r="I1251" s="54">
        <f>IFERROR(ROUND((VLOOKUP(Table1[[#This Row],[Mã khách hàng]],Ty_Le!$A:$D,5,0)*5%),0),0)</f>
        <v>0</v>
      </c>
      <c r="J1251" s="54">
        <f>(Table1[[#This Row],[Tiền hàng]]-Table1[[#This Row],[Tiền chiết khấu]])*8%</f>
        <v>0</v>
      </c>
      <c r="K1251" s="381">
        <f>Table1[[#This Row],[Tiền hàng]]-Table1[[#This Row],[Tiền chiết khấu]]+Table1[[#This Row],[Tiền VAT]]</f>
        <v>0</v>
      </c>
      <c r="L1251" s="299"/>
      <c r="M1251" s="56"/>
      <c r="N1251" s="55"/>
      <c r="O1251" s="54">
        <f>IF(Table1[[#This Row],[Phân loại]]="Tồn đầu kỳ",Table1[[#This Row],[Tổng giá trị]],0)</f>
        <v>0</v>
      </c>
      <c r="P1251" s="55">
        <f>IF(Table1[[#This Row],[Số còn phải thu ĐK]]&lt;&gt;0,0,IF(Table1[[#This Row],[Phân loại]]="Bán hàng",Table1[[#This Row],[Tổng giá trị]],-Table1[[#This Row],[Tổng giá trị]]))</f>
        <v>0</v>
      </c>
      <c r="Q1251" s="108">
        <f t="shared" si="164"/>
        <v>0</v>
      </c>
      <c r="R1251" s="55">
        <f>Table1[[#This Row],[Số còn phải thu ĐK]]+Table1[[#This Row],[Giá Trị HD sau CK]]-Table1[[#This Row],[Số tiền đã thu]]</f>
        <v>0</v>
      </c>
      <c r="S1251" s="56">
        <f>IF(Table1[[#This Row],[Ngày hóa đơn]]&lt;&gt;"",Table1[[#This Row],[Ngày hóa đơn]],Table1[[#This Row],[Ngày hạch toán]])</f>
        <v>0</v>
      </c>
      <c r="T1251" s="55"/>
      <c r="U1251" s="56">
        <f>IF(Table1[[#This Row],[Ngày tính CN]]="","",S1251+T1251)</f>
        <v>0</v>
      </c>
      <c r="V1251" s="57">
        <f ca="1">IF(Table1[[#This Row],[Hạn thanh toán]]="","",IF((U1251-NOW())&lt;0,0,(U1251-NOW())))</f>
        <v>0</v>
      </c>
      <c r="W1251" s="54"/>
      <c r="X1251" s="109" t="str">
        <f t="shared" ca="1" si="165"/>
        <v/>
      </c>
      <c r="Y1251" s="109" t="str">
        <f t="shared" si="163"/>
        <v>Đã thanh toán</v>
      </c>
      <c r="Z1251" s="254">
        <f>Table1[[#This Row],[Hạn thanh toán]]</f>
        <v>0</v>
      </c>
      <c r="AA1251" s="254">
        <f>Table1[[#This Row],[Ngày Thanh toán]]</f>
        <v>0</v>
      </c>
      <c r="AD1251" s="3" t="str">
        <f>IF(Table1[[#This Row],[Mã khách hàng]]="","",VLOOKUP($A1251,Ma_KH!$A:$Q,Ma_KH!O$1,0))</f>
        <v/>
      </c>
      <c r="AE1251" s="3" t="str">
        <f>IF(Table1[[#This Row],[Mã khách hàng]]="","",VLOOKUP($A1251,Ma_KH!$A:$Q,Ma_KH!P$1,0))</f>
        <v/>
      </c>
      <c r="AF1251" s="58" t="e">
        <f>VLOOKUP(A1251,Ma_KH!A:Q,Ma_KH!J$1,0)</f>
        <v>#N/A</v>
      </c>
    </row>
    <row r="1252" spans="1:32" s="58" customFormat="1" ht="16.5">
      <c r="A1252" s="389"/>
      <c r="B1252" s="179"/>
      <c r="C1252" s="390"/>
      <c r="D1252" s="389"/>
      <c r="E1252" s="47"/>
      <c r="F1252" s="49"/>
      <c r="G1252" s="389"/>
      <c r="H1252" s="391"/>
      <c r="I1252" s="54">
        <f>IFERROR(ROUND((VLOOKUP(Table1[[#This Row],[Mã khách hàng]],Ty_Le!$A:$D,5,0)*5%),0),0)</f>
        <v>0</v>
      </c>
      <c r="J1252" s="54">
        <f>(Table1[[#This Row],[Tiền hàng]]-Table1[[#This Row],[Tiền chiết khấu]])*8%</f>
        <v>0</v>
      </c>
      <c r="K1252" s="381">
        <f>Table1[[#This Row],[Tiền hàng]]-Table1[[#This Row],[Tiền chiết khấu]]+Table1[[#This Row],[Tiền VAT]]</f>
        <v>0</v>
      </c>
      <c r="L1252" s="299"/>
      <c r="M1252" s="56"/>
      <c r="N1252" s="55"/>
      <c r="O1252" s="54">
        <f>IF(Table1[[#This Row],[Phân loại]]="Tồn đầu kỳ",Table1[[#This Row],[Tổng giá trị]],0)</f>
        <v>0</v>
      </c>
      <c r="P1252" s="55">
        <f>IF(Table1[[#This Row],[Số còn phải thu ĐK]]&lt;&gt;0,0,IF(Table1[[#This Row],[Phân loại]]="Bán hàng",Table1[[#This Row],[Tổng giá trị]],-Table1[[#This Row],[Tổng giá trị]]))</f>
        <v>0</v>
      </c>
      <c r="Q1252" s="108">
        <f t="shared" si="164"/>
        <v>0</v>
      </c>
      <c r="R1252" s="55">
        <f>Table1[[#This Row],[Số còn phải thu ĐK]]+Table1[[#This Row],[Giá Trị HD sau CK]]-Table1[[#This Row],[Số tiền đã thu]]</f>
        <v>0</v>
      </c>
      <c r="S1252" s="56">
        <f>IF(Table1[[#This Row],[Ngày hóa đơn]]&lt;&gt;"",Table1[[#This Row],[Ngày hóa đơn]],Table1[[#This Row],[Ngày hạch toán]])</f>
        <v>0</v>
      </c>
      <c r="T1252" s="55"/>
      <c r="U1252" s="56">
        <f>IF(Table1[[#This Row],[Ngày tính CN]]="","",S1252+T1252)</f>
        <v>0</v>
      </c>
      <c r="V1252" s="57">
        <f ca="1">IF(Table1[[#This Row],[Hạn thanh toán]]="","",IF((U1252-NOW())&lt;0,0,(U1252-NOW())))</f>
        <v>0</v>
      </c>
      <c r="W1252" s="54"/>
      <c r="X1252" s="109" t="str">
        <f t="shared" ca="1" si="165"/>
        <v/>
      </c>
      <c r="Y1252" s="109" t="str">
        <f t="shared" si="163"/>
        <v>Đã thanh toán</v>
      </c>
      <c r="Z1252" s="254">
        <f>Table1[[#This Row],[Hạn thanh toán]]</f>
        <v>0</v>
      </c>
      <c r="AA1252" s="254">
        <f>Table1[[#This Row],[Ngày Thanh toán]]</f>
        <v>0</v>
      </c>
      <c r="AD1252" s="3" t="str">
        <f>IF(Table1[[#This Row],[Mã khách hàng]]="","",VLOOKUP($A1252,Ma_KH!$A:$Q,Ma_KH!O$1,0))</f>
        <v/>
      </c>
      <c r="AE1252" s="3" t="str">
        <f>IF(Table1[[#This Row],[Mã khách hàng]]="","",VLOOKUP($A1252,Ma_KH!$A:$Q,Ma_KH!P$1,0))</f>
        <v/>
      </c>
      <c r="AF1252" s="58" t="e">
        <f>VLOOKUP(A1252,Ma_KH!A:Q,Ma_KH!J$1,0)</f>
        <v>#N/A</v>
      </c>
    </row>
    <row r="1253" spans="1:32" s="139" customFormat="1" ht="16.5">
      <c r="A1253" s="143" t="s">
        <v>126</v>
      </c>
      <c r="B1253" s="173" t="s">
        <v>4506</v>
      </c>
      <c r="C1253" s="146"/>
      <c r="D1253" s="145"/>
      <c r="E1253" s="146"/>
      <c r="F1253" s="143"/>
      <c r="G1253" s="143" t="s">
        <v>4170</v>
      </c>
      <c r="H1253" s="131"/>
      <c r="I1253" s="131"/>
      <c r="J1253" s="131">
        <f>(Table1[[#This Row],[Tiền hàng]]-Table1[[#This Row],[Tiền chiết khấu]])*8%</f>
        <v>0</v>
      </c>
      <c r="K1253" s="131">
        <v>7396439</v>
      </c>
      <c r="L1253" s="132" t="s">
        <v>3643</v>
      </c>
      <c r="M1253" s="192">
        <v>45787</v>
      </c>
      <c r="N1253" s="193" t="s">
        <v>4194</v>
      </c>
      <c r="O1253" s="131">
        <f>IF(Table1[[#This Row],[Phân loại]]="Tồn đầu kỳ",Table1[[#This Row],[Tổng giá trị]],0)</f>
        <v>7396439</v>
      </c>
      <c r="P1253" s="132">
        <f>IF(Table1[[#This Row],[Số còn phải thu ĐK]]&lt;&gt;0,0,IF(Table1[[#This Row],[Phân loại]]="Bán hàng",Table1[[#This Row],[Tổng giá trị]],-Table1[[#This Row],[Tổng giá trị]]))</f>
        <v>0</v>
      </c>
      <c r="Q1253" s="18">
        <f t="shared" si="160"/>
        <v>7396439</v>
      </c>
      <c r="R1253" s="132">
        <f>Table1[[#This Row],[Số còn phải thu ĐK]]+Table1[[#This Row],[Giá Trị HD sau CK]]-Table1[[#This Row],[Số tiền đã thu]]</f>
        <v>0</v>
      </c>
      <c r="S1253" s="136">
        <f>IF(Table1[[#This Row],[Ngày hóa đơn]]&lt;&gt;"",Table1[[#This Row],[Ngày hóa đơn]],Table1[[#This Row],[Ngày hạch toán]])</f>
        <v>0</v>
      </c>
      <c r="T1253" s="132"/>
      <c r="U1253" s="136">
        <f>IF(Table1[[#This Row],[Ngày tính CN]]="","",S1253+T1253)</f>
        <v>0</v>
      </c>
      <c r="V1253" s="137">
        <f ca="1">IF(Table1[[#This Row],[Hạn thanh toán]]="","",IF((U1253-NOW())&lt;0,0,(U1253-NOW())))</f>
        <v>0</v>
      </c>
      <c r="W1253" s="131"/>
      <c r="X1253" s="65" t="str">
        <f t="shared" ca="1" si="158"/>
        <v/>
      </c>
      <c r="Y1253" s="138" t="str">
        <f t="shared" ref="Y1253" si="166">IF(R1253=0,"Đã thanh toán",IF(X1253="","",IF(X1253&lt;=0,"Chưa đến hạn thanh toán",IF(X1253&lt;=30,"Nợ quá hạn 30 ngày",IF(X1253&lt;=60,"Nợ quá hạn từ 30 ngày đến 60 ngày",IF(X1253&lt;=90,"Nợ quá hạn từ 60 ngày đến 90 ngày",IF(X1253&lt;=120,"Nợ quá hạn từ 90 ngày đến 120 ngày","Nợ quá hạn hơn 120 ngày có khả năng mất thanh toán")))))))</f>
        <v>Đã thanh toán</v>
      </c>
      <c r="Z1253" s="253">
        <f>Table1[[#This Row],[Hạn thanh toán]]</f>
        <v>0</v>
      </c>
      <c r="AA1253" s="253">
        <f>Table1[[#This Row],[Ngày Thanh toán]]</f>
        <v>45787</v>
      </c>
      <c r="AD1253" s="3" t="str">
        <f>IF(Table1[[#This Row],[Mã khách hàng]]="","",VLOOKUP($A1253,Ma_KH!$A:$Q,Ma_KH!O$1,0))</f>
        <v>UNIT-ECO</v>
      </c>
      <c r="AE1253" s="3" t="str">
        <f>IF(Table1[[#This Row],[Mã khách hàng]]="","",VLOOKUP($A1253,Ma_KH!$A:$Q,Ma_KH!P$1,0))</f>
        <v>CÔNG TY TNHH HÀNG TIÊU DÙNG UNIT</v>
      </c>
      <c r="AF1253" s="139" t="str">
        <f>VLOOKUP(A1253,Ma_KH!A:Q,Ma_KH!J$1,0)</f>
        <v>Đỗ Minh Quang</v>
      </c>
    </row>
    <row r="1254" spans="1:32" ht="16.5">
      <c r="A1254" s="73" t="s">
        <v>126</v>
      </c>
      <c r="B1254" s="4" t="s">
        <v>4506</v>
      </c>
      <c r="C1254" s="75">
        <v>45660</v>
      </c>
      <c r="D1254" s="76" t="s">
        <v>2023</v>
      </c>
      <c r="E1254" s="75"/>
      <c r="F1254" s="73"/>
      <c r="G1254" s="73" t="s">
        <v>2024</v>
      </c>
      <c r="H1254" s="69">
        <v>1905376</v>
      </c>
      <c r="I1254" s="69">
        <v>133376</v>
      </c>
      <c r="J1254" s="69">
        <f>(Table1[[#This Row],[Tiền hàng]]-Table1[[#This Row],[Tiền chiết khấu]])*8%</f>
        <v>141760</v>
      </c>
      <c r="K1254" s="69">
        <v>1913760</v>
      </c>
      <c r="L1254" s="8" t="s">
        <v>24</v>
      </c>
      <c r="M1254" s="192">
        <v>45787</v>
      </c>
      <c r="N1254" s="193" t="s">
        <v>4194</v>
      </c>
      <c r="O1254" s="69">
        <f>IF(Table1[[#This Row],[Phân loại]]="Tồn đầu kỳ",Table1[[#This Row],[Tổng giá trị]],0)</f>
        <v>0</v>
      </c>
      <c r="P1254" s="8">
        <f>IF(Table1[[#This Row],[Số còn phải thu ĐK]]&lt;&gt;0,0,IF(Table1[[#This Row],[Phân loại]]="Bán hàng",Table1[[#This Row],[Tổng giá trị]],-Table1[[#This Row],[Tổng giá trị]]))</f>
        <v>1913760</v>
      </c>
      <c r="Q1254" s="18">
        <f t="shared" si="160"/>
        <v>1913760</v>
      </c>
      <c r="R1254" s="8">
        <f>Table1[[#This Row],[Số còn phải thu ĐK]]+Table1[[#This Row],[Giá Trị HD sau CK]]-Table1[[#This Row],[Số tiền đã thu]]</f>
        <v>0</v>
      </c>
      <c r="S1254" s="7">
        <f>IF(Table1[[#This Row],[Ngày hóa đơn]]&lt;&gt;"",Table1[[#This Row],[Ngày hóa đơn]],Table1[[#This Row],[Ngày hạch toán]])</f>
        <v>45660</v>
      </c>
      <c r="T1254" s="8"/>
      <c r="U1254" s="7">
        <f>IF(Table1[[#This Row],[Ngày tính CN]]="","",S1254+T1254)</f>
        <v>45660</v>
      </c>
      <c r="V1254" s="71">
        <f ca="1">IF(Table1[[#This Row],[Hạn thanh toán]]="","",IF((U1254-NOW())&lt;0,0,(U1254-NOW())))</f>
        <v>0</v>
      </c>
      <c r="W1254" s="69"/>
      <c r="X1254" s="65" t="str">
        <f t="shared" ca="1" si="158"/>
        <v/>
      </c>
      <c r="Y1254" s="65" t="str">
        <f t="shared" si="162"/>
        <v>Đã thanh toán</v>
      </c>
      <c r="Z1254" s="250">
        <f>Table1[[#This Row],[Hạn thanh toán]]</f>
        <v>45660</v>
      </c>
      <c r="AA1254" s="250">
        <f>Table1[[#This Row],[Ngày Thanh toán]]</f>
        <v>45787</v>
      </c>
      <c r="AD1254" s="3" t="str">
        <f>IF(Table1[[#This Row],[Mã khách hàng]]="","",VLOOKUP($A1254,Ma_KH!$A:$Q,Ma_KH!O$1,0))</f>
        <v>UNIT-ECO</v>
      </c>
      <c r="AE1254" s="3" t="str">
        <f>IF(Table1[[#This Row],[Mã khách hàng]]="","",VLOOKUP($A1254,Ma_KH!$A:$Q,Ma_KH!P$1,0))</f>
        <v>CÔNG TY TNHH HÀNG TIÊU DÙNG UNIT</v>
      </c>
      <c r="AF1254" s="3" t="str">
        <f>VLOOKUP(A1254,Ma_KH!A:Q,Ma_KH!J$1,0)</f>
        <v>Đỗ Minh Quang</v>
      </c>
    </row>
    <row r="1255" spans="1:32" ht="16.5">
      <c r="A1255" s="73" t="s">
        <v>126</v>
      </c>
      <c r="B1255" s="4" t="s">
        <v>4506</v>
      </c>
      <c r="C1255" s="75">
        <v>45660</v>
      </c>
      <c r="D1255" s="76" t="s">
        <v>2025</v>
      </c>
      <c r="E1255" s="75"/>
      <c r="F1255" s="73"/>
      <c r="G1255" s="73" t="s">
        <v>2026</v>
      </c>
      <c r="H1255" s="69">
        <v>1350273</v>
      </c>
      <c r="I1255" s="69">
        <v>94519</v>
      </c>
      <c r="J1255" s="69">
        <f>(Table1[[#This Row],[Tiền hàng]]-Table1[[#This Row],[Tiền chiết khấu]])*8%</f>
        <v>100460.32</v>
      </c>
      <c r="K1255" s="69">
        <v>1356214</v>
      </c>
      <c r="L1255" s="8" t="s">
        <v>24</v>
      </c>
      <c r="M1255" s="192">
        <v>45787</v>
      </c>
      <c r="N1255" s="193" t="s">
        <v>4194</v>
      </c>
      <c r="O1255" s="69">
        <f>IF(Table1[[#This Row],[Phân loại]]="Tồn đầu kỳ",Table1[[#This Row],[Tổng giá trị]],0)</f>
        <v>0</v>
      </c>
      <c r="P1255" s="8">
        <f>IF(Table1[[#This Row],[Số còn phải thu ĐK]]&lt;&gt;0,0,IF(Table1[[#This Row],[Phân loại]]="Bán hàng",Table1[[#This Row],[Tổng giá trị]],-Table1[[#This Row],[Tổng giá trị]]))</f>
        <v>1356214</v>
      </c>
      <c r="Q1255" s="18">
        <f t="shared" si="160"/>
        <v>1356214</v>
      </c>
      <c r="R1255" s="8">
        <f>Table1[[#This Row],[Số còn phải thu ĐK]]+Table1[[#This Row],[Giá Trị HD sau CK]]-Table1[[#This Row],[Số tiền đã thu]]</f>
        <v>0</v>
      </c>
      <c r="S1255" s="7">
        <f>IF(Table1[[#This Row],[Ngày hóa đơn]]&lt;&gt;"",Table1[[#This Row],[Ngày hóa đơn]],Table1[[#This Row],[Ngày hạch toán]])</f>
        <v>45660</v>
      </c>
      <c r="T1255" s="8"/>
      <c r="U1255" s="7">
        <f>IF(Table1[[#This Row],[Ngày tính CN]]="","",S1255+T1255)</f>
        <v>45660</v>
      </c>
      <c r="V1255" s="71">
        <f ca="1">IF(Table1[[#This Row],[Hạn thanh toán]]="","",IF((U1255-NOW())&lt;0,0,(U1255-NOW())))</f>
        <v>0</v>
      </c>
      <c r="W1255" s="69"/>
      <c r="X1255" s="65" t="str">
        <f t="shared" ref="X1255:X1318" ca="1" si="167">IF(OR($U1255="",$R1255=0),"",IF((U$4-NOW())&lt;0,-($U1255-NOW()),0))</f>
        <v/>
      </c>
      <c r="Y1255" s="65" t="str">
        <f t="shared" si="162"/>
        <v>Đã thanh toán</v>
      </c>
      <c r="Z1255" s="250">
        <f>Table1[[#This Row],[Hạn thanh toán]]</f>
        <v>45660</v>
      </c>
      <c r="AA1255" s="250">
        <f>Table1[[#This Row],[Ngày Thanh toán]]</f>
        <v>45787</v>
      </c>
      <c r="AD1255" s="3" t="str">
        <f>IF(Table1[[#This Row],[Mã khách hàng]]="","",VLOOKUP($A1255,Ma_KH!$A:$Q,Ma_KH!O$1,0))</f>
        <v>UNIT-ECO</v>
      </c>
      <c r="AE1255" s="3" t="str">
        <f>IF(Table1[[#This Row],[Mã khách hàng]]="","",VLOOKUP($A1255,Ma_KH!$A:$Q,Ma_KH!P$1,0))</f>
        <v>CÔNG TY TNHH HÀNG TIÊU DÙNG UNIT</v>
      </c>
      <c r="AF1255" s="3" t="str">
        <f>VLOOKUP(A1255,Ma_KH!A:Q,Ma_KH!J$1,0)</f>
        <v>Đỗ Minh Quang</v>
      </c>
    </row>
    <row r="1256" spans="1:32" ht="16.5">
      <c r="A1256" s="73" t="s">
        <v>126</v>
      </c>
      <c r="B1256" s="4" t="s">
        <v>4506</v>
      </c>
      <c r="C1256" s="75">
        <v>45661</v>
      </c>
      <c r="D1256" s="76" t="s">
        <v>2027</v>
      </c>
      <c r="E1256" s="75">
        <v>45661</v>
      </c>
      <c r="F1256" s="73"/>
      <c r="G1256" s="73" t="s">
        <v>2028</v>
      </c>
      <c r="H1256" s="69">
        <v>0</v>
      </c>
      <c r="I1256" s="69">
        <v>0</v>
      </c>
      <c r="J1256" s="69">
        <f>(Table1[[#This Row],[Tiền hàng]]-Table1[[#This Row],[Tiền chiết khấu]])*8%</f>
        <v>0</v>
      </c>
      <c r="K1256" s="69">
        <v>73754</v>
      </c>
      <c r="L1256" s="8" t="s">
        <v>17</v>
      </c>
      <c r="M1256" s="192">
        <v>45787</v>
      </c>
      <c r="N1256" s="193" t="s">
        <v>4194</v>
      </c>
      <c r="O1256" s="69">
        <f>IF(Table1[[#This Row],[Phân loại]]="Tồn đầu kỳ",Table1[[#This Row],[Tổng giá trị]],0)</f>
        <v>0</v>
      </c>
      <c r="P1256" s="8">
        <f>IF(Table1[[#This Row],[Số còn phải thu ĐK]]&lt;&gt;0,0,IF(Table1[[#This Row],[Phân loại]]="Bán hàng",Table1[[#This Row],[Tổng giá trị]],-Table1[[#This Row],[Tổng giá trị]]))</f>
        <v>-73754</v>
      </c>
      <c r="Q1256" s="18">
        <f t="shared" si="160"/>
        <v>-73754</v>
      </c>
      <c r="R1256" s="8">
        <f>Table1[[#This Row],[Số còn phải thu ĐK]]+Table1[[#This Row],[Giá Trị HD sau CK]]-Table1[[#This Row],[Số tiền đã thu]]</f>
        <v>0</v>
      </c>
      <c r="S1256" s="7">
        <f>IF(Table1[[#This Row],[Ngày hóa đơn]]&lt;&gt;"",Table1[[#This Row],[Ngày hóa đơn]],Table1[[#This Row],[Ngày hạch toán]])</f>
        <v>45661</v>
      </c>
      <c r="T1256" s="8"/>
      <c r="U1256" s="7">
        <f>IF(Table1[[#This Row],[Ngày tính CN]]="","",S1256+T1256)</f>
        <v>45661</v>
      </c>
      <c r="V1256" s="71">
        <f ca="1">IF(Table1[[#This Row],[Hạn thanh toán]]="","",IF((U1256-NOW())&lt;0,0,(U1256-NOW())))</f>
        <v>0</v>
      </c>
      <c r="W1256" s="69"/>
      <c r="X1256" s="65" t="str">
        <f t="shared" ca="1" si="167"/>
        <v/>
      </c>
      <c r="Y1256" s="65" t="str">
        <f t="shared" si="162"/>
        <v>Đã thanh toán</v>
      </c>
      <c r="Z1256" s="250">
        <f>Table1[[#This Row],[Hạn thanh toán]]</f>
        <v>45661</v>
      </c>
      <c r="AA1256" s="250">
        <f>Table1[[#This Row],[Ngày Thanh toán]]</f>
        <v>45787</v>
      </c>
      <c r="AD1256" s="3" t="str">
        <f>IF(Table1[[#This Row],[Mã khách hàng]]="","",VLOOKUP($A1256,Ma_KH!$A:$Q,Ma_KH!O$1,0))</f>
        <v>UNIT-ECO</v>
      </c>
      <c r="AE1256" s="3" t="str">
        <f>IF(Table1[[#This Row],[Mã khách hàng]]="","",VLOOKUP($A1256,Ma_KH!$A:$Q,Ma_KH!P$1,0))</f>
        <v>CÔNG TY TNHH HÀNG TIÊU DÙNG UNIT</v>
      </c>
      <c r="AF1256" s="3" t="str">
        <f>VLOOKUP(A1256,Ma_KH!A:Q,Ma_KH!J$1,0)</f>
        <v>Đỗ Minh Quang</v>
      </c>
    </row>
    <row r="1257" spans="1:32" ht="16.5">
      <c r="A1257" s="73" t="s">
        <v>126</v>
      </c>
      <c r="B1257" s="4" t="s">
        <v>4506</v>
      </c>
      <c r="C1257" s="75">
        <v>45665</v>
      </c>
      <c r="D1257" s="76" t="s">
        <v>2029</v>
      </c>
      <c r="E1257" s="75"/>
      <c r="F1257" s="73"/>
      <c r="G1257" s="73" t="s">
        <v>2030</v>
      </c>
      <c r="H1257" s="69">
        <v>444232</v>
      </c>
      <c r="I1257" s="69">
        <v>31096</v>
      </c>
      <c r="J1257" s="69">
        <f>(Table1[[#This Row],[Tiền hàng]]-Table1[[#This Row],[Tiền chiết khấu]])*8%</f>
        <v>33050.879999999997</v>
      </c>
      <c r="K1257" s="69">
        <v>446187</v>
      </c>
      <c r="L1257" s="8" t="s">
        <v>24</v>
      </c>
      <c r="M1257" s="192">
        <v>45787</v>
      </c>
      <c r="N1257" s="193" t="s">
        <v>4194</v>
      </c>
      <c r="O1257" s="69">
        <f>IF(Table1[[#This Row],[Phân loại]]="Tồn đầu kỳ",Table1[[#This Row],[Tổng giá trị]],0)</f>
        <v>0</v>
      </c>
      <c r="P1257" s="8">
        <f>IF(Table1[[#This Row],[Số còn phải thu ĐK]]&lt;&gt;0,0,IF(Table1[[#This Row],[Phân loại]]="Bán hàng",Table1[[#This Row],[Tổng giá trị]],-Table1[[#This Row],[Tổng giá trị]]))</f>
        <v>446187</v>
      </c>
      <c r="Q1257" s="18">
        <f t="shared" si="160"/>
        <v>446187</v>
      </c>
      <c r="R1257" s="8">
        <f>Table1[[#This Row],[Số còn phải thu ĐK]]+Table1[[#This Row],[Giá Trị HD sau CK]]-Table1[[#This Row],[Số tiền đã thu]]</f>
        <v>0</v>
      </c>
      <c r="S1257" s="7">
        <f>IF(Table1[[#This Row],[Ngày hóa đơn]]&lt;&gt;"",Table1[[#This Row],[Ngày hóa đơn]],Table1[[#This Row],[Ngày hạch toán]])</f>
        <v>45665</v>
      </c>
      <c r="T1257" s="8"/>
      <c r="U1257" s="7">
        <f>IF(Table1[[#This Row],[Ngày tính CN]]="","",S1257+T1257)</f>
        <v>45665</v>
      </c>
      <c r="V1257" s="71">
        <f ca="1">IF(Table1[[#This Row],[Hạn thanh toán]]="","",IF((U1257-NOW())&lt;0,0,(U1257-NOW())))</f>
        <v>0</v>
      </c>
      <c r="W1257" s="69"/>
      <c r="X1257" s="65" t="str">
        <f t="shared" ca="1" si="167"/>
        <v/>
      </c>
      <c r="Y1257" s="65" t="str">
        <f t="shared" si="162"/>
        <v>Đã thanh toán</v>
      </c>
      <c r="Z1257" s="250">
        <f>Table1[[#This Row],[Hạn thanh toán]]</f>
        <v>45665</v>
      </c>
      <c r="AA1257" s="250">
        <f>Table1[[#This Row],[Ngày Thanh toán]]</f>
        <v>45787</v>
      </c>
      <c r="AD1257" s="3" t="str">
        <f>IF(Table1[[#This Row],[Mã khách hàng]]="","",VLOOKUP($A1257,Ma_KH!$A:$Q,Ma_KH!O$1,0))</f>
        <v>UNIT-ECO</v>
      </c>
      <c r="AE1257" s="3" t="str">
        <f>IF(Table1[[#This Row],[Mã khách hàng]]="","",VLOOKUP($A1257,Ma_KH!$A:$Q,Ma_KH!P$1,0))</f>
        <v>CÔNG TY TNHH HÀNG TIÊU DÙNG UNIT</v>
      </c>
      <c r="AF1257" s="3" t="str">
        <f>VLOOKUP(A1257,Ma_KH!A:Q,Ma_KH!J$1,0)</f>
        <v>Đỗ Minh Quang</v>
      </c>
    </row>
    <row r="1258" spans="1:32" ht="16.5">
      <c r="A1258" s="73" t="s">
        <v>126</v>
      </c>
      <c r="B1258" s="4" t="s">
        <v>4506</v>
      </c>
      <c r="C1258" s="75">
        <v>45667</v>
      </c>
      <c r="D1258" s="76" t="s">
        <v>2031</v>
      </c>
      <c r="E1258" s="75"/>
      <c r="F1258" s="73"/>
      <c r="G1258" s="73" t="s">
        <v>2032</v>
      </c>
      <c r="H1258" s="69">
        <v>1110580</v>
      </c>
      <c r="I1258" s="69">
        <v>77741</v>
      </c>
      <c r="J1258" s="69">
        <f>(Table1[[#This Row],[Tiền hàng]]-Table1[[#This Row],[Tiền chiết khấu]])*8%</f>
        <v>82627.12</v>
      </c>
      <c r="K1258" s="69">
        <v>1115466</v>
      </c>
      <c r="L1258" s="8" t="s">
        <v>24</v>
      </c>
      <c r="M1258" s="192">
        <v>45787</v>
      </c>
      <c r="N1258" s="193" t="s">
        <v>4194</v>
      </c>
      <c r="O1258" s="69">
        <f>IF(Table1[[#This Row],[Phân loại]]="Tồn đầu kỳ",Table1[[#This Row],[Tổng giá trị]],0)</f>
        <v>0</v>
      </c>
      <c r="P1258" s="8">
        <f>IF(Table1[[#This Row],[Số còn phải thu ĐK]]&lt;&gt;0,0,IF(Table1[[#This Row],[Phân loại]]="Bán hàng",Table1[[#This Row],[Tổng giá trị]],-Table1[[#This Row],[Tổng giá trị]]))</f>
        <v>1115466</v>
      </c>
      <c r="Q1258" s="18">
        <f t="shared" si="160"/>
        <v>1115466</v>
      </c>
      <c r="R1258" s="8">
        <f>Table1[[#This Row],[Số còn phải thu ĐK]]+Table1[[#This Row],[Giá Trị HD sau CK]]-Table1[[#This Row],[Số tiền đã thu]]</f>
        <v>0</v>
      </c>
      <c r="S1258" s="7">
        <f>IF(Table1[[#This Row],[Ngày hóa đơn]]&lt;&gt;"",Table1[[#This Row],[Ngày hóa đơn]],Table1[[#This Row],[Ngày hạch toán]])</f>
        <v>45667</v>
      </c>
      <c r="T1258" s="8"/>
      <c r="U1258" s="7">
        <f>IF(Table1[[#This Row],[Ngày tính CN]]="","",S1258+T1258)</f>
        <v>45667</v>
      </c>
      <c r="V1258" s="71">
        <f ca="1">IF(Table1[[#This Row],[Hạn thanh toán]]="","",IF((U1258-NOW())&lt;0,0,(U1258-NOW())))</f>
        <v>0</v>
      </c>
      <c r="W1258" s="69"/>
      <c r="X1258" s="65" t="str">
        <f t="shared" ca="1" si="167"/>
        <v/>
      </c>
      <c r="Y1258" s="65" t="str">
        <f t="shared" si="162"/>
        <v>Đã thanh toán</v>
      </c>
      <c r="Z1258" s="250">
        <f>Table1[[#This Row],[Hạn thanh toán]]</f>
        <v>45667</v>
      </c>
      <c r="AA1258" s="250">
        <f>Table1[[#This Row],[Ngày Thanh toán]]</f>
        <v>45787</v>
      </c>
      <c r="AD1258" s="3" t="str">
        <f>IF(Table1[[#This Row],[Mã khách hàng]]="","",VLOOKUP($A1258,Ma_KH!$A:$Q,Ma_KH!O$1,0))</f>
        <v>UNIT-ECO</v>
      </c>
      <c r="AE1258" s="3" t="str">
        <f>IF(Table1[[#This Row],[Mã khách hàng]]="","",VLOOKUP($A1258,Ma_KH!$A:$Q,Ma_KH!P$1,0))</f>
        <v>CÔNG TY TNHH HÀNG TIÊU DÙNG UNIT</v>
      </c>
      <c r="AF1258" s="3" t="str">
        <f>VLOOKUP(A1258,Ma_KH!A:Q,Ma_KH!J$1,0)</f>
        <v>Đỗ Minh Quang</v>
      </c>
    </row>
    <row r="1259" spans="1:32" ht="16.5">
      <c r="A1259" s="73" t="s">
        <v>126</v>
      </c>
      <c r="B1259" s="4" t="s">
        <v>4506</v>
      </c>
      <c r="C1259" s="75">
        <v>45680</v>
      </c>
      <c r="D1259" s="76" t="s">
        <v>2033</v>
      </c>
      <c r="E1259" s="75"/>
      <c r="F1259" s="73"/>
      <c r="G1259" s="73" t="s">
        <v>2034</v>
      </c>
      <c r="H1259" s="69">
        <v>3559775</v>
      </c>
      <c r="I1259" s="69">
        <v>249184</v>
      </c>
      <c r="J1259" s="69">
        <f>(Table1[[#This Row],[Tiền hàng]]-Table1[[#This Row],[Tiền chiết khấu]])*8%</f>
        <v>264847.28000000003</v>
      </c>
      <c r="K1259" s="69">
        <v>3575438</v>
      </c>
      <c r="L1259" s="8" t="s">
        <v>24</v>
      </c>
      <c r="M1259" s="192">
        <v>45787</v>
      </c>
      <c r="N1259" s="193" t="s">
        <v>4194</v>
      </c>
      <c r="O1259" s="69">
        <f>IF(Table1[[#This Row],[Phân loại]]="Tồn đầu kỳ",Table1[[#This Row],[Tổng giá trị]],0)</f>
        <v>0</v>
      </c>
      <c r="P1259" s="8">
        <f>IF(Table1[[#This Row],[Số còn phải thu ĐK]]&lt;&gt;0,0,IF(Table1[[#This Row],[Phân loại]]="Bán hàng",Table1[[#This Row],[Tổng giá trị]],-Table1[[#This Row],[Tổng giá trị]]))</f>
        <v>3575438</v>
      </c>
      <c r="Q1259" s="18">
        <f t="shared" si="160"/>
        <v>3575438</v>
      </c>
      <c r="R1259" s="8">
        <f>Table1[[#This Row],[Số còn phải thu ĐK]]+Table1[[#This Row],[Giá Trị HD sau CK]]-Table1[[#This Row],[Số tiền đã thu]]</f>
        <v>0</v>
      </c>
      <c r="S1259" s="7">
        <f>IF(Table1[[#This Row],[Ngày hóa đơn]]&lt;&gt;"",Table1[[#This Row],[Ngày hóa đơn]],Table1[[#This Row],[Ngày hạch toán]])</f>
        <v>45680</v>
      </c>
      <c r="T1259" s="8"/>
      <c r="U1259" s="7">
        <f>IF(Table1[[#This Row],[Ngày tính CN]]="","",S1259+T1259)</f>
        <v>45680</v>
      </c>
      <c r="V1259" s="71">
        <f ca="1">IF(Table1[[#This Row],[Hạn thanh toán]]="","",IF((U1259-NOW())&lt;0,0,(U1259-NOW())))</f>
        <v>0</v>
      </c>
      <c r="W1259" s="69"/>
      <c r="X1259" s="65" t="str">
        <f t="shared" ca="1" si="167"/>
        <v/>
      </c>
      <c r="Y1259" s="65" t="str">
        <f t="shared" si="162"/>
        <v>Đã thanh toán</v>
      </c>
      <c r="Z1259" s="250">
        <f>Table1[[#This Row],[Hạn thanh toán]]</f>
        <v>45680</v>
      </c>
      <c r="AA1259" s="250">
        <f>Table1[[#This Row],[Ngày Thanh toán]]</f>
        <v>45787</v>
      </c>
      <c r="AD1259" s="3" t="str">
        <f>IF(Table1[[#This Row],[Mã khách hàng]]="","",VLOOKUP($A1259,Ma_KH!$A:$Q,Ma_KH!O$1,0))</f>
        <v>UNIT-ECO</v>
      </c>
      <c r="AE1259" s="3" t="str">
        <f>IF(Table1[[#This Row],[Mã khách hàng]]="","",VLOOKUP($A1259,Ma_KH!$A:$Q,Ma_KH!P$1,0))</f>
        <v>CÔNG TY TNHH HÀNG TIÊU DÙNG UNIT</v>
      </c>
      <c r="AF1259" s="3" t="str">
        <f>VLOOKUP(A1259,Ma_KH!A:Q,Ma_KH!J$1,0)</f>
        <v>Đỗ Minh Quang</v>
      </c>
    </row>
    <row r="1260" spans="1:32" ht="16.5">
      <c r="A1260" s="73" t="s">
        <v>126</v>
      </c>
      <c r="B1260" s="4" t="s">
        <v>4506</v>
      </c>
      <c r="C1260" s="75">
        <v>45694</v>
      </c>
      <c r="D1260" s="76" t="s">
        <v>2035</v>
      </c>
      <c r="E1260" s="75"/>
      <c r="F1260" s="73"/>
      <c r="G1260" s="73" t="s">
        <v>2036</v>
      </c>
      <c r="H1260" s="69">
        <v>2407330</v>
      </c>
      <c r="I1260" s="69">
        <v>168513</v>
      </c>
      <c r="J1260" s="69">
        <f>(Table1[[#This Row],[Tiền hàng]]-Table1[[#This Row],[Tiền chiết khấu]])*8%</f>
        <v>179105.36000000002</v>
      </c>
      <c r="K1260" s="69">
        <v>2417922</v>
      </c>
      <c r="L1260" s="8" t="s">
        <v>24</v>
      </c>
      <c r="M1260" s="192">
        <v>45787</v>
      </c>
      <c r="N1260" s="193" t="s">
        <v>4194</v>
      </c>
      <c r="O1260" s="69">
        <f>IF(Table1[[#This Row],[Phân loại]]="Tồn đầu kỳ",Table1[[#This Row],[Tổng giá trị]],0)</f>
        <v>0</v>
      </c>
      <c r="P1260" s="8">
        <f>IF(Table1[[#This Row],[Số còn phải thu ĐK]]&lt;&gt;0,0,IF(Table1[[#This Row],[Phân loại]]="Bán hàng",Table1[[#This Row],[Tổng giá trị]],-Table1[[#This Row],[Tổng giá trị]]))</f>
        <v>2417922</v>
      </c>
      <c r="Q1260" s="18">
        <f t="shared" si="160"/>
        <v>2417922</v>
      </c>
      <c r="R1260" s="8">
        <f>Table1[[#This Row],[Số còn phải thu ĐK]]+Table1[[#This Row],[Giá Trị HD sau CK]]-Table1[[#This Row],[Số tiền đã thu]]</f>
        <v>0</v>
      </c>
      <c r="S1260" s="7">
        <f>IF(Table1[[#This Row],[Ngày hóa đơn]]&lt;&gt;"",Table1[[#This Row],[Ngày hóa đơn]],Table1[[#This Row],[Ngày hạch toán]])</f>
        <v>45694</v>
      </c>
      <c r="T1260" s="8"/>
      <c r="U1260" s="7">
        <f>IF(Table1[[#This Row],[Ngày tính CN]]="","",S1260+T1260)</f>
        <v>45694</v>
      </c>
      <c r="V1260" s="71">
        <f ca="1">IF(Table1[[#This Row],[Hạn thanh toán]]="","",IF((U1260-NOW())&lt;0,0,(U1260-NOW())))</f>
        <v>0</v>
      </c>
      <c r="W1260" s="69"/>
      <c r="X1260" s="65" t="str">
        <f t="shared" ca="1" si="167"/>
        <v/>
      </c>
      <c r="Y1260" s="65" t="str">
        <f t="shared" si="162"/>
        <v>Đã thanh toán</v>
      </c>
      <c r="Z1260" s="250">
        <f>Table1[[#This Row],[Hạn thanh toán]]</f>
        <v>45694</v>
      </c>
      <c r="AA1260" s="250">
        <f>Table1[[#This Row],[Ngày Thanh toán]]</f>
        <v>45787</v>
      </c>
      <c r="AD1260" s="3" t="str">
        <f>IF(Table1[[#This Row],[Mã khách hàng]]="","",VLOOKUP($A1260,Ma_KH!$A:$Q,Ma_KH!O$1,0))</f>
        <v>UNIT-ECO</v>
      </c>
      <c r="AE1260" s="3" t="str">
        <f>IF(Table1[[#This Row],[Mã khách hàng]]="","",VLOOKUP($A1260,Ma_KH!$A:$Q,Ma_KH!P$1,0))</f>
        <v>CÔNG TY TNHH HÀNG TIÊU DÙNG UNIT</v>
      </c>
      <c r="AF1260" s="3" t="str">
        <f>VLOOKUP(A1260,Ma_KH!A:Q,Ma_KH!J$1,0)</f>
        <v>Đỗ Minh Quang</v>
      </c>
    </row>
    <row r="1261" spans="1:32" ht="16.5">
      <c r="A1261" s="73" t="s">
        <v>126</v>
      </c>
      <c r="B1261" s="4" t="s">
        <v>4506</v>
      </c>
      <c r="C1261" s="75">
        <v>45694</v>
      </c>
      <c r="D1261" s="76" t="s">
        <v>2037</v>
      </c>
      <c r="E1261" s="75">
        <v>45694</v>
      </c>
      <c r="F1261" s="73"/>
      <c r="G1261" s="73" t="s">
        <v>2038</v>
      </c>
      <c r="H1261" s="69">
        <v>0</v>
      </c>
      <c r="I1261" s="69">
        <v>0</v>
      </c>
      <c r="J1261" s="69">
        <f>(Table1[[#This Row],[Tiền hàng]]-Table1[[#This Row],[Tiền chiết khấu]])*8%</f>
        <v>0</v>
      </c>
      <c r="K1261" s="69">
        <v>231223</v>
      </c>
      <c r="L1261" s="8" t="s">
        <v>17</v>
      </c>
      <c r="M1261" s="192">
        <v>45787</v>
      </c>
      <c r="N1261" s="193" t="s">
        <v>4194</v>
      </c>
      <c r="O1261" s="69">
        <f>IF(Table1[[#This Row],[Phân loại]]="Tồn đầu kỳ",Table1[[#This Row],[Tổng giá trị]],0)</f>
        <v>0</v>
      </c>
      <c r="P1261" s="8">
        <f>IF(Table1[[#This Row],[Số còn phải thu ĐK]]&lt;&gt;0,0,IF(Table1[[#This Row],[Phân loại]]="Bán hàng",Table1[[#This Row],[Tổng giá trị]],-Table1[[#This Row],[Tổng giá trị]]))</f>
        <v>-231223</v>
      </c>
      <c r="Q1261" s="18">
        <f t="shared" si="160"/>
        <v>-231223</v>
      </c>
      <c r="R1261" s="8">
        <f>Table1[[#This Row],[Số còn phải thu ĐK]]+Table1[[#This Row],[Giá Trị HD sau CK]]-Table1[[#This Row],[Số tiền đã thu]]</f>
        <v>0</v>
      </c>
      <c r="S1261" s="7">
        <f>IF(Table1[[#This Row],[Ngày hóa đơn]]&lt;&gt;"",Table1[[#This Row],[Ngày hóa đơn]],Table1[[#This Row],[Ngày hạch toán]])</f>
        <v>45694</v>
      </c>
      <c r="T1261" s="8"/>
      <c r="U1261" s="7">
        <f>IF(Table1[[#This Row],[Ngày tính CN]]="","",S1261+T1261)</f>
        <v>45694</v>
      </c>
      <c r="V1261" s="71">
        <f ca="1">IF(Table1[[#This Row],[Hạn thanh toán]]="","",IF((U1261-NOW())&lt;0,0,(U1261-NOW())))</f>
        <v>0</v>
      </c>
      <c r="W1261" s="69"/>
      <c r="X1261" s="65" t="str">
        <f t="shared" ca="1" si="167"/>
        <v/>
      </c>
      <c r="Y1261" s="65" t="str">
        <f t="shared" si="162"/>
        <v>Đã thanh toán</v>
      </c>
      <c r="Z1261" s="250">
        <f>Table1[[#This Row],[Hạn thanh toán]]</f>
        <v>45694</v>
      </c>
      <c r="AA1261" s="250">
        <f>Table1[[#This Row],[Ngày Thanh toán]]</f>
        <v>45787</v>
      </c>
      <c r="AD1261" s="3" t="str">
        <f>IF(Table1[[#This Row],[Mã khách hàng]]="","",VLOOKUP($A1261,Ma_KH!$A:$Q,Ma_KH!O$1,0))</f>
        <v>UNIT-ECO</v>
      </c>
      <c r="AE1261" s="3" t="str">
        <f>IF(Table1[[#This Row],[Mã khách hàng]]="","",VLOOKUP($A1261,Ma_KH!$A:$Q,Ma_KH!P$1,0))</f>
        <v>CÔNG TY TNHH HÀNG TIÊU DÙNG UNIT</v>
      </c>
      <c r="AF1261" s="3" t="str">
        <f>VLOOKUP(A1261,Ma_KH!A:Q,Ma_KH!J$1,0)</f>
        <v>Đỗ Minh Quang</v>
      </c>
    </row>
    <row r="1262" spans="1:32" ht="16.5">
      <c r="A1262" s="73" t="s">
        <v>126</v>
      </c>
      <c r="B1262" s="4" t="s">
        <v>4506</v>
      </c>
      <c r="C1262" s="75">
        <v>45696</v>
      </c>
      <c r="D1262" s="76" t="s">
        <v>2039</v>
      </c>
      <c r="E1262" s="75"/>
      <c r="F1262" s="73"/>
      <c r="G1262" s="73" t="s">
        <v>2040</v>
      </c>
      <c r="H1262" s="69">
        <v>1681330</v>
      </c>
      <c r="I1262" s="69">
        <v>117693</v>
      </c>
      <c r="J1262" s="69">
        <f>(Table1[[#This Row],[Tiền hàng]]-Table1[[#This Row],[Tiền chiết khấu]])*8%</f>
        <v>125090.96</v>
      </c>
      <c r="K1262" s="69">
        <v>1688728</v>
      </c>
      <c r="L1262" s="8" t="s">
        <v>24</v>
      </c>
      <c r="M1262" s="192">
        <v>45787</v>
      </c>
      <c r="N1262" s="193" t="s">
        <v>4194</v>
      </c>
      <c r="O1262" s="69">
        <f>IF(Table1[[#This Row],[Phân loại]]="Tồn đầu kỳ",Table1[[#This Row],[Tổng giá trị]],0)</f>
        <v>0</v>
      </c>
      <c r="P1262" s="8">
        <f>IF(Table1[[#This Row],[Số còn phải thu ĐK]]&lt;&gt;0,0,IF(Table1[[#This Row],[Phân loại]]="Bán hàng",Table1[[#This Row],[Tổng giá trị]],-Table1[[#This Row],[Tổng giá trị]]))</f>
        <v>1688728</v>
      </c>
      <c r="Q1262" s="18">
        <f t="shared" si="160"/>
        <v>1688728</v>
      </c>
      <c r="R1262" s="8">
        <f>Table1[[#This Row],[Số còn phải thu ĐK]]+Table1[[#This Row],[Giá Trị HD sau CK]]-Table1[[#This Row],[Số tiền đã thu]]</f>
        <v>0</v>
      </c>
      <c r="S1262" s="7">
        <f>IF(Table1[[#This Row],[Ngày hóa đơn]]&lt;&gt;"",Table1[[#This Row],[Ngày hóa đơn]],Table1[[#This Row],[Ngày hạch toán]])</f>
        <v>45696</v>
      </c>
      <c r="T1262" s="8"/>
      <c r="U1262" s="7">
        <f>IF(Table1[[#This Row],[Ngày tính CN]]="","",S1262+T1262)</f>
        <v>45696</v>
      </c>
      <c r="V1262" s="71">
        <f ca="1">IF(Table1[[#This Row],[Hạn thanh toán]]="","",IF((U1262-NOW())&lt;0,0,(U1262-NOW())))</f>
        <v>0</v>
      </c>
      <c r="W1262" s="69"/>
      <c r="X1262" s="65" t="str">
        <f t="shared" ca="1" si="167"/>
        <v/>
      </c>
      <c r="Y1262" s="65" t="str">
        <f t="shared" si="162"/>
        <v>Đã thanh toán</v>
      </c>
      <c r="Z1262" s="250">
        <f>Table1[[#This Row],[Hạn thanh toán]]</f>
        <v>45696</v>
      </c>
      <c r="AA1262" s="250">
        <f>Table1[[#This Row],[Ngày Thanh toán]]</f>
        <v>45787</v>
      </c>
      <c r="AD1262" s="3" t="str">
        <f>IF(Table1[[#This Row],[Mã khách hàng]]="","",VLOOKUP($A1262,Ma_KH!$A:$Q,Ma_KH!O$1,0))</f>
        <v>UNIT-ECO</v>
      </c>
      <c r="AE1262" s="3" t="str">
        <f>IF(Table1[[#This Row],[Mã khách hàng]]="","",VLOOKUP($A1262,Ma_KH!$A:$Q,Ma_KH!P$1,0))</f>
        <v>CÔNG TY TNHH HÀNG TIÊU DÙNG UNIT</v>
      </c>
      <c r="AF1262" s="3" t="str">
        <f>VLOOKUP(A1262,Ma_KH!A:Q,Ma_KH!J$1,0)</f>
        <v>Đỗ Minh Quang</v>
      </c>
    </row>
    <row r="1263" spans="1:32" ht="16.5">
      <c r="A1263" s="73" t="s">
        <v>126</v>
      </c>
      <c r="B1263" s="4" t="s">
        <v>4506</v>
      </c>
      <c r="C1263" s="75">
        <v>45700</v>
      </c>
      <c r="D1263" s="76" t="s">
        <v>2041</v>
      </c>
      <c r="E1263" s="75"/>
      <c r="F1263" s="73"/>
      <c r="G1263" s="73" t="s">
        <v>2036</v>
      </c>
      <c r="H1263" s="69">
        <v>922445</v>
      </c>
      <c r="I1263" s="69">
        <v>64571</v>
      </c>
      <c r="J1263" s="69">
        <f>(Table1[[#This Row],[Tiền hàng]]-Table1[[#This Row],[Tiền chiết khấu]])*8%</f>
        <v>68629.919999999998</v>
      </c>
      <c r="K1263" s="69">
        <v>926504</v>
      </c>
      <c r="L1263" s="8" t="s">
        <v>24</v>
      </c>
      <c r="M1263" s="192">
        <v>45787</v>
      </c>
      <c r="N1263" s="193" t="s">
        <v>4194</v>
      </c>
      <c r="O1263" s="69">
        <f>IF(Table1[[#This Row],[Phân loại]]="Tồn đầu kỳ",Table1[[#This Row],[Tổng giá trị]],0)</f>
        <v>0</v>
      </c>
      <c r="P1263" s="8">
        <f>IF(Table1[[#This Row],[Số còn phải thu ĐK]]&lt;&gt;0,0,IF(Table1[[#This Row],[Phân loại]]="Bán hàng",Table1[[#This Row],[Tổng giá trị]],-Table1[[#This Row],[Tổng giá trị]]))</f>
        <v>926504</v>
      </c>
      <c r="Q1263" s="18">
        <f t="shared" si="160"/>
        <v>926504</v>
      </c>
      <c r="R1263" s="8">
        <f>Table1[[#This Row],[Số còn phải thu ĐK]]+Table1[[#This Row],[Giá Trị HD sau CK]]-Table1[[#This Row],[Số tiền đã thu]]</f>
        <v>0</v>
      </c>
      <c r="S1263" s="7">
        <f>IF(Table1[[#This Row],[Ngày hóa đơn]]&lt;&gt;"",Table1[[#This Row],[Ngày hóa đơn]],Table1[[#This Row],[Ngày hạch toán]])</f>
        <v>45700</v>
      </c>
      <c r="T1263" s="8"/>
      <c r="U1263" s="7">
        <f>IF(Table1[[#This Row],[Ngày tính CN]]="","",S1263+T1263)</f>
        <v>45700</v>
      </c>
      <c r="V1263" s="71">
        <f ca="1">IF(Table1[[#This Row],[Hạn thanh toán]]="","",IF((U1263-NOW())&lt;0,0,(U1263-NOW())))</f>
        <v>0</v>
      </c>
      <c r="W1263" s="69"/>
      <c r="X1263" s="65" t="str">
        <f t="shared" ca="1" si="167"/>
        <v/>
      </c>
      <c r="Y1263" s="65" t="str">
        <f t="shared" si="162"/>
        <v>Đã thanh toán</v>
      </c>
      <c r="Z1263" s="250">
        <f>Table1[[#This Row],[Hạn thanh toán]]</f>
        <v>45700</v>
      </c>
      <c r="AA1263" s="250">
        <f>Table1[[#This Row],[Ngày Thanh toán]]</f>
        <v>45787</v>
      </c>
      <c r="AD1263" s="3" t="str">
        <f>IF(Table1[[#This Row],[Mã khách hàng]]="","",VLOOKUP($A1263,Ma_KH!$A:$Q,Ma_KH!O$1,0))</f>
        <v>UNIT-ECO</v>
      </c>
      <c r="AE1263" s="3" t="str">
        <f>IF(Table1[[#This Row],[Mã khách hàng]]="","",VLOOKUP($A1263,Ma_KH!$A:$Q,Ma_KH!P$1,0))</f>
        <v>CÔNG TY TNHH HÀNG TIÊU DÙNG UNIT</v>
      </c>
      <c r="AF1263" s="3" t="str">
        <f>VLOOKUP(A1263,Ma_KH!A:Q,Ma_KH!J$1,0)</f>
        <v>Đỗ Minh Quang</v>
      </c>
    </row>
    <row r="1264" spans="1:32" ht="16.5">
      <c r="A1264" s="73" t="s">
        <v>126</v>
      </c>
      <c r="B1264" s="4" t="s">
        <v>4506</v>
      </c>
      <c r="C1264" s="75">
        <v>45700</v>
      </c>
      <c r="D1264" s="76" t="s">
        <v>2042</v>
      </c>
      <c r="E1264" s="75"/>
      <c r="F1264" s="73"/>
      <c r="G1264" s="73" t="s">
        <v>2024</v>
      </c>
      <c r="H1264" s="69">
        <v>1285841</v>
      </c>
      <c r="I1264" s="69">
        <v>90009</v>
      </c>
      <c r="J1264" s="69">
        <f>(Table1[[#This Row],[Tiền hàng]]-Table1[[#This Row],[Tiền chiết khấu]])*8%</f>
        <v>95666.559999999998</v>
      </c>
      <c r="K1264" s="69">
        <v>1291499</v>
      </c>
      <c r="L1264" s="8" t="s">
        <v>24</v>
      </c>
      <c r="M1264" s="192">
        <v>45787</v>
      </c>
      <c r="N1264" s="193" t="s">
        <v>4194</v>
      </c>
      <c r="O1264" s="69">
        <f>IF(Table1[[#This Row],[Phân loại]]="Tồn đầu kỳ",Table1[[#This Row],[Tổng giá trị]],0)</f>
        <v>0</v>
      </c>
      <c r="P1264" s="8">
        <f>IF(Table1[[#This Row],[Số còn phải thu ĐK]]&lt;&gt;0,0,IF(Table1[[#This Row],[Phân loại]]="Bán hàng",Table1[[#This Row],[Tổng giá trị]],-Table1[[#This Row],[Tổng giá trị]]))</f>
        <v>1291499</v>
      </c>
      <c r="Q1264" s="18">
        <f t="shared" si="160"/>
        <v>1291499</v>
      </c>
      <c r="R1264" s="8">
        <f>Table1[[#This Row],[Số còn phải thu ĐK]]+Table1[[#This Row],[Giá Trị HD sau CK]]-Table1[[#This Row],[Số tiền đã thu]]</f>
        <v>0</v>
      </c>
      <c r="S1264" s="7">
        <f>IF(Table1[[#This Row],[Ngày hóa đơn]]&lt;&gt;"",Table1[[#This Row],[Ngày hóa đơn]],Table1[[#This Row],[Ngày hạch toán]])</f>
        <v>45700</v>
      </c>
      <c r="T1264" s="8"/>
      <c r="U1264" s="7">
        <f>IF(Table1[[#This Row],[Ngày tính CN]]="","",S1264+T1264)</f>
        <v>45700</v>
      </c>
      <c r="V1264" s="71">
        <f ca="1">IF(Table1[[#This Row],[Hạn thanh toán]]="","",IF((U1264-NOW())&lt;0,0,(U1264-NOW())))</f>
        <v>0</v>
      </c>
      <c r="W1264" s="69"/>
      <c r="X1264" s="65" t="str">
        <f t="shared" ca="1" si="167"/>
        <v/>
      </c>
      <c r="Y1264" s="65" t="str">
        <f t="shared" si="162"/>
        <v>Đã thanh toán</v>
      </c>
      <c r="Z1264" s="250">
        <f>Table1[[#This Row],[Hạn thanh toán]]</f>
        <v>45700</v>
      </c>
      <c r="AA1264" s="250">
        <f>Table1[[#This Row],[Ngày Thanh toán]]</f>
        <v>45787</v>
      </c>
      <c r="AD1264" s="3" t="str">
        <f>IF(Table1[[#This Row],[Mã khách hàng]]="","",VLOOKUP($A1264,Ma_KH!$A:$Q,Ma_KH!O$1,0))</f>
        <v>UNIT-ECO</v>
      </c>
      <c r="AE1264" s="3" t="str">
        <f>IF(Table1[[#This Row],[Mã khách hàng]]="","",VLOOKUP($A1264,Ma_KH!$A:$Q,Ma_KH!P$1,0))</f>
        <v>CÔNG TY TNHH HÀNG TIÊU DÙNG UNIT</v>
      </c>
      <c r="AF1264" s="3" t="str">
        <f>VLOOKUP(A1264,Ma_KH!A:Q,Ma_KH!J$1,0)</f>
        <v>Đỗ Minh Quang</v>
      </c>
    </row>
    <row r="1265" spans="1:32" ht="16.5">
      <c r="A1265" s="73" t="s">
        <v>126</v>
      </c>
      <c r="B1265" s="4" t="s">
        <v>4506</v>
      </c>
      <c r="C1265" s="75">
        <v>45700</v>
      </c>
      <c r="D1265" s="76" t="s">
        <v>2043</v>
      </c>
      <c r="E1265" s="75">
        <v>45700</v>
      </c>
      <c r="F1265" s="73"/>
      <c r="G1265" s="73" t="s">
        <v>2044</v>
      </c>
      <c r="H1265" s="69">
        <v>0</v>
      </c>
      <c r="I1265" s="69">
        <v>0</v>
      </c>
      <c r="J1265" s="69">
        <f>(Table1[[#This Row],[Tiền hàng]]-Table1[[#This Row],[Tiền chiết khấu]])*8%</f>
        <v>0</v>
      </c>
      <c r="K1265" s="69">
        <v>594852</v>
      </c>
      <c r="L1265" s="8" t="s">
        <v>17</v>
      </c>
      <c r="M1265" s="192">
        <v>45787</v>
      </c>
      <c r="N1265" s="193" t="s">
        <v>4194</v>
      </c>
      <c r="O1265" s="69">
        <f>IF(Table1[[#This Row],[Phân loại]]="Tồn đầu kỳ",Table1[[#This Row],[Tổng giá trị]],0)</f>
        <v>0</v>
      </c>
      <c r="P1265" s="8">
        <f>IF(Table1[[#This Row],[Số còn phải thu ĐK]]&lt;&gt;0,0,IF(Table1[[#This Row],[Phân loại]]="Bán hàng",Table1[[#This Row],[Tổng giá trị]],-Table1[[#This Row],[Tổng giá trị]]))</f>
        <v>-594852</v>
      </c>
      <c r="Q1265" s="18">
        <f t="shared" si="160"/>
        <v>-594852</v>
      </c>
      <c r="R1265" s="8">
        <f>Table1[[#This Row],[Số còn phải thu ĐK]]+Table1[[#This Row],[Giá Trị HD sau CK]]-Table1[[#This Row],[Số tiền đã thu]]</f>
        <v>0</v>
      </c>
      <c r="S1265" s="7">
        <f>IF(Table1[[#This Row],[Ngày hóa đơn]]&lt;&gt;"",Table1[[#This Row],[Ngày hóa đơn]],Table1[[#This Row],[Ngày hạch toán]])</f>
        <v>45700</v>
      </c>
      <c r="T1265" s="8"/>
      <c r="U1265" s="7">
        <f>IF(Table1[[#This Row],[Ngày tính CN]]="","",S1265+T1265)</f>
        <v>45700</v>
      </c>
      <c r="V1265" s="71">
        <f ca="1">IF(Table1[[#This Row],[Hạn thanh toán]]="","",IF((U1265-NOW())&lt;0,0,(U1265-NOW())))</f>
        <v>0</v>
      </c>
      <c r="W1265" s="69"/>
      <c r="X1265" s="65" t="str">
        <f t="shared" ca="1" si="167"/>
        <v/>
      </c>
      <c r="Y1265" s="65" t="str">
        <f t="shared" si="162"/>
        <v>Đã thanh toán</v>
      </c>
      <c r="Z1265" s="250">
        <f>Table1[[#This Row],[Hạn thanh toán]]</f>
        <v>45700</v>
      </c>
      <c r="AA1265" s="250">
        <f>Table1[[#This Row],[Ngày Thanh toán]]</f>
        <v>45787</v>
      </c>
      <c r="AD1265" s="3" t="str">
        <f>IF(Table1[[#This Row],[Mã khách hàng]]="","",VLOOKUP($A1265,Ma_KH!$A:$Q,Ma_KH!O$1,0))</f>
        <v>UNIT-ECO</v>
      </c>
      <c r="AE1265" s="3" t="str">
        <f>IF(Table1[[#This Row],[Mã khách hàng]]="","",VLOOKUP($A1265,Ma_KH!$A:$Q,Ma_KH!P$1,0))</f>
        <v>CÔNG TY TNHH HÀNG TIÊU DÙNG UNIT</v>
      </c>
      <c r="AF1265" s="3" t="str">
        <f>VLOOKUP(A1265,Ma_KH!A:Q,Ma_KH!J$1,0)</f>
        <v>Đỗ Minh Quang</v>
      </c>
    </row>
    <row r="1266" spans="1:32" ht="16.5">
      <c r="A1266" s="73" t="s">
        <v>126</v>
      </c>
      <c r="B1266" s="4" t="s">
        <v>4506</v>
      </c>
      <c r="C1266" s="75">
        <v>45703</v>
      </c>
      <c r="D1266" s="76" t="s">
        <v>2045</v>
      </c>
      <c r="E1266" s="75"/>
      <c r="F1266" s="73"/>
      <c r="G1266" s="73" t="s">
        <v>2026</v>
      </c>
      <c r="H1266" s="69">
        <v>1243467</v>
      </c>
      <c r="I1266" s="69">
        <v>87043</v>
      </c>
      <c r="J1266" s="69">
        <f>(Table1[[#This Row],[Tiền hàng]]-Table1[[#This Row],[Tiền chiết khấu]])*8%</f>
        <v>92513.919999999998</v>
      </c>
      <c r="K1266" s="69">
        <v>1248938</v>
      </c>
      <c r="L1266" s="8" t="s">
        <v>24</v>
      </c>
      <c r="M1266" s="192">
        <v>45787</v>
      </c>
      <c r="N1266" s="193" t="s">
        <v>4194</v>
      </c>
      <c r="O1266" s="69">
        <f>IF(Table1[[#This Row],[Phân loại]]="Tồn đầu kỳ",Table1[[#This Row],[Tổng giá trị]],0)</f>
        <v>0</v>
      </c>
      <c r="P1266" s="8">
        <f>IF(Table1[[#This Row],[Số còn phải thu ĐK]]&lt;&gt;0,0,IF(Table1[[#This Row],[Phân loại]]="Bán hàng",Table1[[#This Row],[Tổng giá trị]],-Table1[[#This Row],[Tổng giá trị]]))</f>
        <v>1248938</v>
      </c>
      <c r="Q1266" s="18">
        <f t="shared" si="160"/>
        <v>1248938</v>
      </c>
      <c r="R1266" s="8">
        <f>Table1[[#This Row],[Số còn phải thu ĐK]]+Table1[[#This Row],[Giá Trị HD sau CK]]-Table1[[#This Row],[Số tiền đã thu]]</f>
        <v>0</v>
      </c>
      <c r="S1266" s="7">
        <f>IF(Table1[[#This Row],[Ngày hóa đơn]]&lt;&gt;"",Table1[[#This Row],[Ngày hóa đơn]],Table1[[#This Row],[Ngày hạch toán]])</f>
        <v>45703</v>
      </c>
      <c r="T1266" s="8"/>
      <c r="U1266" s="7">
        <f>IF(Table1[[#This Row],[Ngày tính CN]]="","",S1266+T1266)</f>
        <v>45703</v>
      </c>
      <c r="V1266" s="71">
        <f ca="1">IF(Table1[[#This Row],[Hạn thanh toán]]="","",IF((U1266-NOW())&lt;0,0,(U1266-NOW())))</f>
        <v>0</v>
      </c>
      <c r="W1266" s="69"/>
      <c r="X1266" s="65" t="str">
        <f t="shared" ca="1" si="167"/>
        <v/>
      </c>
      <c r="Y1266" s="65" t="str">
        <f t="shared" si="162"/>
        <v>Đã thanh toán</v>
      </c>
      <c r="Z1266" s="250">
        <f>Table1[[#This Row],[Hạn thanh toán]]</f>
        <v>45703</v>
      </c>
      <c r="AA1266" s="250">
        <f>Table1[[#This Row],[Ngày Thanh toán]]</f>
        <v>45787</v>
      </c>
      <c r="AD1266" s="3" t="str">
        <f>IF(Table1[[#This Row],[Mã khách hàng]]="","",VLOOKUP($A1266,Ma_KH!$A:$Q,Ma_KH!O$1,0))</f>
        <v>UNIT-ECO</v>
      </c>
      <c r="AE1266" s="3" t="str">
        <f>IF(Table1[[#This Row],[Mã khách hàng]]="","",VLOOKUP($A1266,Ma_KH!$A:$Q,Ma_KH!P$1,0))</f>
        <v>CÔNG TY TNHH HÀNG TIÊU DÙNG UNIT</v>
      </c>
      <c r="AF1266" s="3" t="str">
        <f>VLOOKUP(A1266,Ma_KH!A:Q,Ma_KH!J$1,0)</f>
        <v>Đỗ Minh Quang</v>
      </c>
    </row>
    <row r="1267" spans="1:32" ht="16.5">
      <c r="A1267" s="73" t="s">
        <v>126</v>
      </c>
      <c r="B1267" s="4" t="s">
        <v>4506</v>
      </c>
      <c r="C1267" s="75">
        <v>45703</v>
      </c>
      <c r="D1267" s="76" t="s">
        <v>2046</v>
      </c>
      <c r="E1267" s="75"/>
      <c r="F1267" s="73"/>
      <c r="G1267" s="73" t="s">
        <v>2047</v>
      </c>
      <c r="H1267" s="69">
        <v>1152445</v>
      </c>
      <c r="I1267" s="69">
        <v>80671</v>
      </c>
      <c r="J1267" s="69">
        <f>(Table1[[#This Row],[Tiền hàng]]-Table1[[#This Row],[Tiền chiết khấu]])*8%</f>
        <v>85741.92</v>
      </c>
      <c r="K1267" s="69">
        <v>1157516</v>
      </c>
      <c r="L1267" s="8" t="s">
        <v>24</v>
      </c>
      <c r="M1267" s="192">
        <v>45787</v>
      </c>
      <c r="N1267" s="193" t="s">
        <v>4194</v>
      </c>
      <c r="O1267" s="69">
        <f>IF(Table1[[#This Row],[Phân loại]]="Tồn đầu kỳ",Table1[[#This Row],[Tổng giá trị]],0)</f>
        <v>0</v>
      </c>
      <c r="P1267" s="8">
        <f>IF(Table1[[#This Row],[Số còn phải thu ĐK]]&lt;&gt;0,0,IF(Table1[[#This Row],[Phân loại]]="Bán hàng",Table1[[#This Row],[Tổng giá trị]],-Table1[[#This Row],[Tổng giá trị]]))</f>
        <v>1157516</v>
      </c>
      <c r="Q1267" s="18">
        <f t="shared" si="160"/>
        <v>1157516</v>
      </c>
      <c r="R1267" s="8">
        <f>Table1[[#This Row],[Số còn phải thu ĐK]]+Table1[[#This Row],[Giá Trị HD sau CK]]-Table1[[#This Row],[Số tiền đã thu]]</f>
        <v>0</v>
      </c>
      <c r="S1267" s="7">
        <f>IF(Table1[[#This Row],[Ngày hóa đơn]]&lt;&gt;"",Table1[[#This Row],[Ngày hóa đơn]],Table1[[#This Row],[Ngày hạch toán]])</f>
        <v>45703</v>
      </c>
      <c r="T1267" s="8"/>
      <c r="U1267" s="7">
        <f>IF(Table1[[#This Row],[Ngày tính CN]]="","",S1267+T1267)</f>
        <v>45703</v>
      </c>
      <c r="V1267" s="71">
        <f ca="1">IF(Table1[[#This Row],[Hạn thanh toán]]="","",IF((U1267-NOW())&lt;0,0,(U1267-NOW())))</f>
        <v>0</v>
      </c>
      <c r="W1267" s="69"/>
      <c r="X1267" s="65" t="str">
        <f t="shared" ca="1" si="167"/>
        <v/>
      </c>
      <c r="Y1267" s="65" t="str">
        <f t="shared" si="162"/>
        <v>Đã thanh toán</v>
      </c>
      <c r="Z1267" s="250">
        <f>Table1[[#This Row],[Hạn thanh toán]]</f>
        <v>45703</v>
      </c>
      <c r="AA1267" s="250">
        <f>Table1[[#This Row],[Ngày Thanh toán]]</f>
        <v>45787</v>
      </c>
      <c r="AD1267" s="3" t="str">
        <f>IF(Table1[[#This Row],[Mã khách hàng]]="","",VLOOKUP($A1267,Ma_KH!$A:$Q,Ma_KH!O$1,0))</f>
        <v>UNIT-ECO</v>
      </c>
      <c r="AE1267" s="3" t="str">
        <f>IF(Table1[[#This Row],[Mã khách hàng]]="","",VLOOKUP($A1267,Ma_KH!$A:$Q,Ma_KH!P$1,0))</f>
        <v>CÔNG TY TNHH HÀNG TIÊU DÙNG UNIT</v>
      </c>
      <c r="AF1267" s="3" t="str">
        <f>VLOOKUP(A1267,Ma_KH!A:Q,Ma_KH!J$1,0)</f>
        <v>Đỗ Minh Quang</v>
      </c>
    </row>
    <row r="1268" spans="1:32" ht="16.5">
      <c r="A1268" s="73" t="s">
        <v>126</v>
      </c>
      <c r="B1268" s="4" t="s">
        <v>4506</v>
      </c>
      <c r="C1268" s="75">
        <v>45703</v>
      </c>
      <c r="D1268" s="76" t="s">
        <v>2048</v>
      </c>
      <c r="E1268" s="75">
        <v>45703</v>
      </c>
      <c r="F1268" s="73"/>
      <c r="G1268" s="73" t="s">
        <v>2049</v>
      </c>
      <c r="H1268" s="69">
        <v>0</v>
      </c>
      <c r="I1268" s="69">
        <v>0</v>
      </c>
      <c r="J1268" s="69">
        <f>(Table1[[#This Row],[Tiền hàng]]-Table1[[#This Row],[Tiền chiết khấu]])*8%</f>
        <v>0</v>
      </c>
      <c r="K1268" s="69">
        <v>424774</v>
      </c>
      <c r="L1268" s="8" t="s">
        <v>17</v>
      </c>
      <c r="M1268" s="192">
        <v>45787</v>
      </c>
      <c r="N1268" s="193" t="s">
        <v>4194</v>
      </c>
      <c r="O1268" s="69">
        <f>IF(Table1[[#This Row],[Phân loại]]="Tồn đầu kỳ",Table1[[#This Row],[Tổng giá trị]],0)</f>
        <v>0</v>
      </c>
      <c r="P1268" s="8">
        <f>IF(Table1[[#This Row],[Số còn phải thu ĐK]]&lt;&gt;0,0,IF(Table1[[#This Row],[Phân loại]]="Bán hàng",Table1[[#This Row],[Tổng giá trị]],-Table1[[#This Row],[Tổng giá trị]]))</f>
        <v>-424774</v>
      </c>
      <c r="Q1268" s="18">
        <f t="shared" si="160"/>
        <v>-424774</v>
      </c>
      <c r="R1268" s="8">
        <f>Table1[[#This Row],[Số còn phải thu ĐK]]+Table1[[#This Row],[Giá Trị HD sau CK]]-Table1[[#This Row],[Số tiền đã thu]]</f>
        <v>0</v>
      </c>
      <c r="S1268" s="7">
        <f>IF(Table1[[#This Row],[Ngày hóa đơn]]&lt;&gt;"",Table1[[#This Row],[Ngày hóa đơn]],Table1[[#This Row],[Ngày hạch toán]])</f>
        <v>45703</v>
      </c>
      <c r="T1268" s="8"/>
      <c r="U1268" s="7">
        <f>IF(Table1[[#This Row],[Ngày tính CN]]="","",S1268+T1268)</f>
        <v>45703</v>
      </c>
      <c r="V1268" s="71">
        <f ca="1">IF(Table1[[#This Row],[Hạn thanh toán]]="","",IF((U1268-NOW())&lt;0,0,(U1268-NOW())))</f>
        <v>0</v>
      </c>
      <c r="W1268" s="69"/>
      <c r="X1268" s="65" t="str">
        <f t="shared" ca="1" si="167"/>
        <v/>
      </c>
      <c r="Y1268" s="65" t="str">
        <f t="shared" si="162"/>
        <v>Đã thanh toán</v>
      </c>
      <c r="Z1268" s="250">
        <f>Table1[[#This Row],[Hạn thanh toán]]</f>
        <v>45703</v>
      </c>
      <c r="AA1268" s="250">
        <f>Table1[[#This Row],[Ngày Thanh toán]]</f>
        <v>45787</v>
      </c>
      <c r="AD1268" s="3" t="str">
        <f>IF(Table1[[#This Row],[Mã khách hàng]]="","",VLOOKUP($A1268,Ma_KH!$A:$Q,Ma_KH!O$1,0))</f>
        <v>UNIT-ECO</v>
      </c>
      <c r="AE1268" s="3" t="str">
        <f>IF(Table1[[#This Row],[Mã khách hàng]]="","",VLOOKUP($A1268,Ma_KH!$A:$Q,Ma_KH!P$1,0))</f>
        <v>CÔNG TY TNHH HÀNG TIÊU DÙNG UNIT</v>
      </c>
      <c r="AF1268" s="3" t="str">
        <f>VLOOKUP(A1268,Ma_KH!A:Q,Ma_KH!J$1,0)</f>
        <v>Đỗ Minh Quang</v>
      </c>
    </row>
    <row r="1269" spans="1:32" ht="16.5">
      <c r="A1269" s="73" t="s">
        <v>126</v>
      </c>
      <c r="B1269" s="4" t="s">
        <v>4506</v>
      </c>
      <c r="C1269" s="75">
        <v>45703</v>
      </c>
      <c r="D1269" s="76" t="s">
        <v>2050</v>
      </c>
      <c r="E1269" s="75">
        <v>45703</v>
      </c>
      <c r="F1269" s="73"/>
      <c r="G1269" s="73" t="s">
        <v>2051</v>
      </c>
      <c r="H1269" s="69">
        <v>0</v>
      </c>
      <c r="I1269" s="69">
        <v>0</v>
      </c>
      <c r="J1269" s="69">
        <f>(Table1[[#This Row],[Tiền hàng]]-Table1[[#This Row],[Tiền chiết khấu]])*8%</f>
        <v>0</v>
      </c>
      <c r="K1269" s="69">
        <v>582057</v>
      </c>
      <c r="L1269" s="8" t="s">
        <v>17</v>
      </c>
      <c r="M1269" s="192">
        <v>45787</v>
      </c>
      <c r="N1269" s="193" t="s">
        <v>4194</v>
      </c>
      <c r="O1269" s="69">
        <f>IF(Table1[[#This Row],[Phân loại]]="Tồn đầu kỳ",Table1[[#This Row],[Tổng giá trị]],0)</f>
        <v>0</v>
      </c>
      <c r="P1269" s="8">
        <f>IF(Table1[[#This Row],[Số còn phải thu ĐK]]&lt;&gt;0,0,IF(Table1[[#This Row],[Phân loại]]="Bán hàng",Table1[[#This Row],[Tổng giá trị]],-Table1[[#This Row],[Tổng giá trị]]))</f>
        <v>-582057</v>
      </c>
      <c r="Q1269" s="18">
        <f t="shared" si="160"/>
        <v>-582057</v>
      </c>
      <c r="R1269" s="8">
        <f>Table1[[#This Row],[Số còn phải thu ĐK]]+Table1[[#This Row],[Giá Trị HD sau CK]]-Table1[[#This Row],[Số tiền đã thu]]</f>
        <v>0</v>
      </c>
      <c r="S1269" s="7">
        <f>IF(Table1[[#This Row],[Ngày hóa đơn]]&lt;&gt;"",Table1[[#This Row],[Ngày hóa đơn]],Table1[[#This Row],[Ngày hạch toán]])</f>
        <v>45703</v>
      </c>
      <c r="T1269" s="8"/>
      <c r="U1269" s="7">
        <f>IF(Table1[[#This Row],[Ngày tính CN]]="","",S1269+T1269)</f>
        <v>45703</v>
      </c>
      <c r="V1269" s="71">
        <f ca="1">IF(Table1[[#This Row],[Hạn thanh toán]]="","",IF((U1269-NOW())&lt;0,0,(U1269-NOW())))</f>
        <v>0</v>
      </c>
      <c r="W1269" s="69"/>
      <c r="X1269" s="65" t="str">
        <f t="shared" ca="1" si="167"/>
        <v/>
      </c>
      <c r="Y1269" s="65" t="str">
        <f t="shared" si="162"/>
        <v>Đã thanh toán</v>
      </c>
      <c r="Z1269" s="250">
        <f>Table1[[#This Row],[Hạn thanh toán]]</f>
        <v>45703</v>
      </c>
      <c r="AA1269" s="250">
        <f>Table1[[#This Row],[Ngày Thanh toán]]</f>
        <v>45787</v>
      </c>
      <c r="AD1269" s="3" t="str">
        <f>IF(Table1[[#This Row],[Mã khách hàng]]="","",VLOOKUP($A1269,Ma_KH!$A:$Q,Ma_KH!O$1,0))</f>
        <v>UNIT-ECO</v>
      </c>
      <c r="AE1269" s="3" t="str">
        <f>IF(Table1[[#This Row],[Mã khách hàng]]="","",VLOOKUP($A1269,Ma_KH!$A:$Q,Ma_KH!P$1,0))</f>
        <v>CÔNG TY TNHH HÀNG TIÊU DÙNG UNIT</v>
      </c>
      <c r="AF1269" s="3" t="str">
        <f>VLOOKUP(A1269,Ma_KH!A:Q,Ma_KH!J$1,0)</f>
        <v>Đỗ Minh Quang</v>
      </c>
    </row>
    <row r="1270" spans="1:32" ht="16.5">
      <c r="A1270" s="73" t="s">
        <v>126</v>
      </c>
      <c r="B1270" s="4" t="s">
        <v>4506</v>
      </c>
      <c r="C1270" s="75">
        <v>45706</v>
      </c>
      <c r="D1270" s="76" t="s">
        <v>2052</v>
      </c>
      <c r="E1270" s="75"/>
      <c r="F1270" s="73"/>
      <c r="G1270" s="73" t="s">
        <v>2053</v>
      </c>
      <c r="H1270" s="69">
        <v>1237053</v>
      </c>
      <c r="I1270" s="69">
        <v>86594</v>
      </c>
      <c r="J1270" s="69">
        <f>(Table1[[#This Row],[Tiền hàng]]-Table1[[#This Row],[Tiền chiết khấu]])*8%</f>
        <v>92036.72</v>
      </c>
      <c r="K1270" s="69">
        <v>1242496</v>
      </c>
      <c r="L1270" s="8" t="s">
        <v>24</v>
      </c>
      <c r="M1270" s="192">
        <v>45787</v>
      </c>
      <c r="N1270" s="193" t="s">
        <v>4194</v>
      </c>
      <c r="O1270" s="69">
        <f>IF(Table1[[#This Row],[Phân loại]]="Tồn đầu kỳ",Table1[[#This Row],[Tổng giá trị]],0)</f>
        <v>0</v>
      </c>
      <c r="P1270" s="8">
        <f>IF(Table1[[#This Row],[Số còn phải thu ĐK]]&lt;&gt;0,0,IF(Table1[[#This Row],[Phân loại]]="Bán hàng",Table1[[#This Row],[Tổng giá trị]],-Table1[[#This Row],[Tổng giá trị]]))</f>
        <v>1242496</v>
      </c>
      <c r="Q1270" s="18">
        <f t="shared" si="160"/>
        <v>1242496</v>
      </c>
      <c r="R1270" s="8">
        <f>Table1[[#This Row],[Số còn phải thu ĐK]]+Table1[[#This Row],[Giá Trị HD sau CK]]-Table1[[#This Row],[Số tiền đã thu]]</f>
        <v>0</v>
      </c>
      <c r="S1270" s="7">
        <f>IF(Table1[[#This Row],[Ngày hóa đơn]]&lt;&gt;"",Table1[[#This Row],[Ngày hóa đơn]],Table1[[#This Row],[Ngày hạch toán]])</f>
        <v>45706</v>
      </c>
      <c r="T1270" s="8"/>
      <c r="U1270" s="7">
        <f>IF(Table1[[#This Row],[Ngày tính CN]]="","",S1270+T1270)</f>
        <v>45706</v>
      </c>
      <c r="V1270" s="71">
        <f ca="1">IF(Table1[[#This Row],[Hạn thanh toán]]="","",IF((U1270-NOW())&lt;0,0,(U1270-NOW())))</f>
        <v>0</v>
      </c>
      <c r="W1270" s="69"/>
      <c r="X1270" s="65" t="str">
        <f t="shared" ca="1" si="167"/>
        <v/>
      </c>
      <c r="Y1270" s="65" t="str">
        <f t="shared" si="162"/>
        <v>Đã thanh toán</v>
      </c>
      <c r="Z1270" s="250">
        <f>Table1[[#This Row],[Hạn thanh toán]]</f>
        <v>45706</v>
      </c>
      <c r="AA1270" s="250">
        <f>Table1[[#This Row],[Ngày Thanh toán]]</f>
        <v>45787</v>
      </c>
      <c r="AD1270" s="3" t="str">
        <f>IF(Table1[[#This Row],[Mã khách hàng]]="","",VLOOKUP($A1270,Ma_KH!$A:$Q,Ma_KH!O$1,0))</f>
        <v>UNIT-ECO</v>
      </c>
      <c r="AE1270" s="3" t="str">
        <f>IF(Table1[[#This Row],[Mã khách hàng]]="","",VLOOKUP($A1270,Ma_KH!$A:$Q,Ma_KH!P$1,0))</f>
        <v>CÔNG TY TNHH HÀNG TIÊU DÙNG UNIT</v>
      </c>
      <c r="AF1270" s="3" t="str">
        <f>VLOOKUP(A1270,Ma_KH!A:Q,Ma_KH!J$1,0)</f>
        <v>Đỗ Minh Quang</v>
      </c>
    </row>
    <row r="1271" spans="1:32" ht="16.5">
      <c r="A1271" s="73" t="s">
        <v>126</v>
      </c>
      <c r="B1271" s="4" t="s">
        <v>4506</v>
      </c>
      <c r="C1271" s="75">
        <v>45706</v>
      </c>
      <c r="D1271" s="76" t="s">
        <v>2054</v>
      </c>
      <c r="E1271" s="75">
        <v>45706</v>
      </c>
      <c r="F1271" s="73"/>
      <c r="G1271" s="73" t="s">
        <v>2028</v>
      </c>
      <c r="H1271" s="69">
        <v>0</v>
      </c>
      <c r="I1271" s="69">
        <v>0</v>
      </c>
      <c r="J1271" s="69">
        <f>(Table1[[#This Row],[Tiền hàng]]-Table1[[#This Row],[Tiền chiết khấu]])*8%</f>
        <v>0</v>
      </c>
      <c r="K1271" s="69">
        <v>74577</v>
      </c>
      <c r="L1271" s="8" t="s">
        <v>17</v>
      </c>
      <c r="M1271" s="192">
        <v>45787</v>
      </c>
      <c r="N1271" s="193" t="s">
        <v>4194</v>
      </c>
      <c r="O1271" s="69">
        <f>IF(Table1[[#This Row],[Phân loại]]="Tồn đầu kỳ",Table1[[#This Row],[Tổng giá trị]],0)</f>
        <v>0</v>
      </c>
      <c r="P1271" s="8">
        <f>IF(Table1[[#This Row],[Số còn phải thu ĐK]]&lt;&gt;0,0,IF(Table1[[#This Row],[Phân loại]]="Bán hàng",Table1[[#This Row],[Tổng giá trị]],-Table1[[#This Row],[Tổng giá trị]]))</f>
        <v>-74577</v>
      </c>
      <c r="Q1271" s="18">
        <f t="shared" si="160"/>
        <v>-74577</v>
      </c>
      <c r="R1271" s="8">
        <f>Table1[[#This Row],[Số còn phải thu ĐK]]+Table1[[#This Row],[Giá Trị HD sau CK]]-Table1[[#This Row],[Số tiền đã thu]]</f>
        <v>0</v>
      </c>
      <c r="S1271" s="7">
        <f>IF(Table1[[#This Row],[Ngày hóa đơn]]&lt;&gt;"",Table1[[#This Row],[Ngày hóa đơn]],Table1[[#This Row],[Ngày hạch toán]])</f>
        <v>45706</v>
      </c>
      <c r="T1271" s="8"/>
      <c r="U1271" s="7">
        <f>IF(Table1[[#This Row],[Ngày tính CN]]="","",S1271+T1271)</f>
        <v>45706</v>
      </c>
      <c r="V1271" s="71">
        <f ca="1">IF(Table1[[#This Row],[Hạn thanh toán]]="","",IF((U1271-NOW())&lt;0,0,(U1271-NOW())))</f>
        <v>0</v>
      </c>
      <c r="W1271" s="69"/>
      <c r="X1271" s="65" t="str">
        <f t="shared" ca="1" si="167"/>
        <v/>
      </c>
      <c r="Y1271" s="65" t="str">
        <f t="shared" si="162"/>
        <v>Đã thanh toán</v>
      </c>
      <c r="Z1271" s="250">
        <f>Table1[[#This Row],[Hạn thanh toán]]</f>
        <v>45706</v>
      </c>
      <c r="AA1271" s="250">
        <f>Table1[[#This Row],[Ngày Thanh toán]]</f>
        <v>45787</v>
      </c>
      <c r="AD1271" s="3" t="str">
        <f>IF(Table1[[#This Row],[Mã khách hàng]]="","",VLOOKUP($A1271,Ma_KH!$A:$Q,Ma_KH!O$1,0))</f>
        <v>UNIT-ECO</v>
      </c>
      <c r="AE1271" s="3" t="str">
        <f>IF(Table1[[#This Row],[Mã khách hàng]]="","",VLOOKUP($A1271,Ma_KH!$A:$Q,Ma_KH!P$1,0))</f>
        <v>CÔNG TY TNHH HÀNG TIÊU DÙNG UNIT</v>
      </c>
      <c r="AF1271" s="3" t="str">
        <f>VLOOKUP(A1271,Ma_KH!A:Q,Ma_KH!J$1,0)</f>
        <v>Đỗ Minh Quang</v>
      </c>
    </row>
    <row r="1272" spans="1:32" ht="16.5">
      <c r="A1272" s="73" t="s">
        <v>126</v>
      </c>
      <c r="B1272" s="4" t="s">
        <v>4506</v>
      </c>
      <c r="C1272" s="75">
        <v>45708</v>
      </c>
      <c r="D1272" s="76" t="s">
        <v>2055</v>
      </c>
      <c r="E1272" s="75"/>
      <c r="F1272" s="73"/>
      <c r="G1272" s="73" t="s">
        <v>2030</v>
      </c>
      <c r="H1272" s="69">
        <v>618036</v>
      </c>
      <c r="I1272" s="69">
        <v>43263</v>
      </c>
      <c r="J1272" s="69">
        <f>(Table1[[#This Row],[Tiền hàng]]-Table1[[#This Row],[Tiền chiết khấu]])*8%</f>
        <v>45981.840000000004</v>
      </c>
      <c r="K1272" s="69">
        <v>620755</v>
      </c>
      <c r="L1272" s="8" t="s">
        <v>24</v>
      </c>
      <c r="M1272" s="192">
        <v>45787</v>
      </c>
      <c r="N1272" s="193" t="s">
        <v>4194</v>
      </c>
      <c r="O1272" s="69">
        <f>IF(Table1[[#This Row],[Phân loại]]="Tồn đầu kỳ",Table1[[#This Row],[Tổng giá trị]],0)</f>
        <v>0</v>
      </c>
      <c r="P1272" s="8">
        <f>IF(Table1[[#This Row],[Số còn phải thu ĐK]]&lt;&gt;0,0,IF(Table1[[#This Row],[Phân loại]]="Bán hàng",Table1[[#This Row],[Tổng giá trị]],-Table1[[#This Row],[Tổng giá trị]]))</f>
        <v>620755</v>
      </c>
      <c r="Q1272" s="18">
        <f t="shared" si="160"/>
        <v>620755</v>
      </c>
      <c r="R1272" s="8">
        <f>Table1[[#This Row],[Số còn phải thu ĐK]]+Table1[[#This Row],[Giá Trị HD sau CK]]-Table1[[#This Row],[Số tiền đã thu]]</f>
        <v>0</v>
      </c>
      <c r="S1272" s="7">
        <f>IF(Table1[[#This Row],[Ngày hóa đơn]]&lt;&gt;"",Table1[[#This Row],[Ngày hóa đơn]],Table1[[#This Row],[Ngày hạch toán]])</f>
        <v>45708</v>
      </c>
      <c r="T1272" s="8"/>
      <c r="U1272" s="7">
        <f>IF(Table1[[#This Row],[Ngày tính CN]]="","",S1272+T1272)</f>
        <v>45708</v>
      </c>
      <c r="V1272" s="71">
        <f ca="1">IF(Table1[[#This Row],[Hạn thanh toán]]="","",IF((U1272-NOW())&lt;0,0,(U1272-NOW())))</f>
        <v>0</v>
      </c>
      <c r="W1272" s="69"/>
      <c r="X1272" s="65" t="str">
        <f t="shared" ca="1" si="167"/>
        <v/>
      </c>
      <c r="Y1272" s="65" t="str">
        <f t="shared" si="162"/>
        <v>Đã thanh toán</v>
      </c>
      <c r="Z1272" s="250">
        <f>Table1[[#This Row],[Hạn thanh toán]]</f>
        <v>45708</v>
      </c>
      <c r="AA1272" s="250">
        <f>Table1[[#This Row],[Ngày Thanh toán]]</f>
        <v>45787</v>
      </c>
      <c r="AD1272" s="3" t="str">
        <f>IF(Table1[[#This Row],[Mã khách hàng]]="","",VLOOKUP($A1272,Ma_KH!$A:$Q,Ma_KH!O$1,0))</f>
        <v>UNIT-ECO</v>
      </c>
      <c r="AE1272" s="3" t="str">
        <f>IF(Table1[[#This Row],[Mã khách hàng]]="","",VLOOKUP($A1272,Ma_KH!$A:$Q,Ma_KH!P$1,0))</f>
        <v>CÔNG TY TNHH HÀNG TIÊU DÙNG UNIT</v>
      </c>
      <c r="AF1272" s="3" t="str">
        <f>VLOOKUP(A1272,Ma_KH!A:Q,Ma_KH!J$1,0)</f>
        <v>Đỗ Minh Quang</v>
      </c>
    </row>
    <row r="1273" spans="1:32" ht="16.5">
      <c r="A1273" s="73" t="s">
        <v>126</v>
      </c>
      <c r="B1273" s="4" t="s">
        <v>4506</v>
      </c>
      <c r="C1273" s="75">
        <v>45712</v>
      </c>
      <c r="D1273" s="76" t="s">
        <v>2056</v>
      </c>
      <c r="E1273" s="75"/>
      <c r="F1273" s="73"/>
      <c r="G1273" s="73" t="s">
        <v>2024</v>
      </c>
      <c r="H1273" s="69">
        <v>797784</v>
      </c>
      <c r="I1273" s="69">
        <v>55845</v>
      </c>
      <c r="J1273" s="69">
        <f>(Table1[[#This Row],[Tiền hàng]]-Table1[[#This Row],[Tiền chiết khấu]])*8%</f>
        <v>59355.12</v>
      </c>
      <c r="K1273" s="69">
        <v>801294</v>
      </c>
      <c r="L1273" s="8" t="s">
        <v>24</v>
      </c>
      <c r="M1273" s="192">
        <v>45787</v>
      </c>
      <c r="N1273" s="193" t="s">
        <v>4194</v>
      </c>
      <c r="O1273" s="69">
        <f>IF(Table1[[#This Row],[Phân loại]]="Tồn đầu kỳ",Table1[[#This Row],[Tổng giá trị]],0)</f>
        <v>0</v>
      </c>
      <c r="P1273" s="8">
        <f>IF(Table1[[#This Row],[Số còn phải thu ĐK]]&lt;&gt;0,0,IF(Table1[[#This Row],[Phân loại]]="Bán hàng",Table1[[#This Row],[Tổng giá trị]],-Table1[[#This Row],[Tổng giá trị]]))</f>
        <v>801294</v>
      </c>
      <c r="Q1273" s="18">
        <f t="shared" si="160"/>
        <v>801294</v>
      </c>
      <c r="R1273" s="8">
        <f>Table1[[#This Row],[Số còn phải thu ĐK]]+Table1[[#This Row],[Giá Trị HD sau CK]]-Table1[[#This Row],[Số tiền đã thu]]</f>
        <v>0</v>
      </c>
      <c r="S1273" s="7">
        <f>IF(Table1[[#This Row],[Ngày hóa đơn]]&lt;&gt;"",Table1[[#This Row],[Ngày hóa đơn]],Table1[[#This Row],[Ngày hạch toán]])</f>
        <v>45712</v>
      </c>
      <c r="T1273" s="8"/>
      <c r="U1273" s="7">
        <f>IF(Table1[[#This Row],[Ngày tính CN]]="","",S1273+T1273)</f>
        <v>45712</v>
      </c>
      <c r="V1273" s="71">
        <f ca="1">IF(Table1[[#This Row],[Hạn thanh toán]]="","",IF((U1273-NOW())&lt;0,0,(U1273-NOW())))</f>
        <v>0</v>
      </c>
      <c r="W1273" s="69"/>
      <c r="X1273" s="65" t="str">
        <f t="shared" ca="1" si="167"/>
        <v/>
      </c>
      <c r="Y1273" s="65" t="str">
        <f t="shared" si="162"/>
        <v>Đã thanh toán</v>
      </c>
      <c r="Z1273" s="250">
        <f>Table1[[#This Row],[Hạn thanh toán]]</f>
        <v>45712</v>
      </c>
      <c r="AA1273" s="250">
        <f>Table1[[#This Row],[Ngày Thanh toán]]</f>
        <v>45787</v>
      </c>
      <c r="AD1273" s="3" t="str">
        <f>IF(Table1[[#This Row],[Mã khách hàng]]="","",VLOOKUP($A1273,Ma_KH!$A:$Q,Ma_KH!O$1,0))</f>
        <v>UNIT-ECO</v>
      </c>
      <c r="AE1273" s="3" t="str">
        <f>IF(Table1[[#This Row],[Mã khách hàng]]="","",VLOOKUP($A1273,Ma_KH!$A:$Q,Ma_KH!P$1,0))</f>
        <v>CÔNG TY TNHH HÀNG TIÊU DÙNG UNIT</v>
      </c>
      <c r="AF1273" s="3" t="str">
        <f>VLOOKUP(A1273,Ma_KH!A:Q,Ma_KH!J$1,0)</f>
        <v>Đỗ Minh Quang</v>
      </c>
    </row>
    <row r="1274" spans="1:32" ht="16.5">
      <c r="A1274" s="73" t="s">
        <v>126</v>
      </c>
      <c r="B1274" s="4" t="s">
        <v>4506</v>
      </c>
      <c r="C1274" s="75">
        <v>45713</v>
      </c>
      <c r="D1274" s="76" t="s">
        <v>2057</v>
      </c>
      <c r="E1274" s="75"/>
      <c r="F1274" s="73"/>
      <c r="G1274" s="73" t="s">
        <v>2058</v>
      </c>
      <c r="H1274" s="69">
        <v>709842</v>
      </c>
      <c r="I1274" s="69">
        <v>49689</v>
      </c>
      <c r="J1274" s="69">
        <f>(Table1[[#This Row],[Tiền hàng]]-Table1[[#This Row],[Tiền chiết khấu]])*8%</f>
        <v>52812.24</v>
      </c>
      <c r="K1274" s="69">
        <v>712965</v>
      </c>
      <c r="L1274" s="8" t="s">
        <v>24</v>
      </c>
      <c r="M1274" s="192">
        <v>45787</v>
      </c>
      <c r="N1274" s="193" t="s">
        <v>4194</v>
      </c>
      <c r="O1274" s="69">
        <f>IF(Table1[[#This Row],[Phân loại]]="Tồn đầu kỳ",Table1[[#This Row],[Tổng giá trị]],0)</f>
        <v>0</v>
      </c>
      <c r="P1274" s="8">
        <f>IF(Table1[[#This Row],[Số còn phải thu ĐK]]&lt;&gt;0,0,IF(Table1[[#This Row],[Phân loại]]="Bán hàng",Table1[[#This Row],[Tổng giá trị]],-Table1[[#This Row],[Tổng giá trị]]))</f>
        <v>712965</v>
      </c>
      <c r="Q1274" s="18">
        <f t="shared" si="160"/>
        <v>712965</v>
      </c>
      <c r="R1274" s="8">
        <f>Table1[[#This Row],[Số còn phải thu ĐK]]+Table1[[#This Row],[Giá Trị HD sau CK]]-Table1[[#This Row],[Số tiền đã thu]]</f>
        <v>0</v>
      </c>
      <c r="S1274" s="7">
        <f>IF(Table1[[#This Row],[Ngày hóa đơn]]&lt;&gt;"",Table1[[#This Row],[Ngày hóa đơn]],Table1[[#This Row],[Ngày hạch toán]])</f>
        <v>45713</v>
      </c>
      <c r="T1274" s="8"/>
      <c r="U1274" s="7">
        <f>IF(Table1[[#This Row],[Ngày tính CN]]="","",S1274+T1274)</f>
        <v>45713</v>
      </c>
      <c r="V1274" s="71">
        <f ca="1">IF(Table1[[#This Row],[Hạn thanh toán]]="","",IF((U1274-NOW())&lt;0,0,(U1274-NOW())))</f>
        <v>0</v>
      </c>
      <c r="W1274" s="69"/>
      <c r="X1274" s="65" t="str">
        <f t="shared" ca="1" si="167"/>
        <v/>
      </c>
      <c r="Y1274" s="65" t="str">
        <f t="shared" si="162"/>
        <v>Đã thanh toán</v>
      </c>
      <c r="Z1274" s="250">
        <f>Table1[[#This Row],[Hạn thanh toán]]</f>
        <v>45713</v>
      </c>
      <c r="AA1274" s="250">
        <f>Table1[[#This Row],[Ngày Thanh toán]]</f>
        <v>45787</v>
      </c>
      <c r="AD1274" s="3" t="str">
        <f>IF(Table1[[#This Row],[Mã khách hàng]]="","",VLOOKUP($A1274,Ma_KH!$A:$Q,Ma_KH!O$1,0))</f>
        <v>UNIT-ECO</v>
      </c>
      <c r="AE1274" s="3" t="str">
        <f>IF(Table1[[#This Row],[Mã khách hàng]]="","",VLOOKUP($A1274,Ma_KH!$A:$Q,Ma_KH!P$1,0))</f>
        <v>CÔNG TY TNHH HÀNG TIÊU DÙNG UNIT</v>
      </c>
      <c r="AF1274" s="3" t="str">
        <f>VLOOKUP(A1274,Ma_KH!A:Q,Ma_KH!J$1,0)</f>
        <v>Đỗ Minh Quang</v>
      </c>
    </row>
    <row r="1275" spans="1:32" ht="16.5">
      <c r="A1275" s="73" t="s">
        <v>126</v>
      </c>
      <c r="B1275" s="4" t="s">
        <v>4506</v>
      </c>
      <c r="C1275" s="75">
        <v>45713</v>
      </c>
      <c r="D1275" s="76" t="s">
        <v>2059</v>
      </c>
      <c r="E1275" s="75"/>
      <c r="F1275" s="73"/>
      <c r="G1275" s="73" t="s">
        <v>2060</v>
      </c>
      <c r="H1275" s="69">
        <v>820909</v>
      </c>
      <c r="I1275" s="69">
        <v>57464</v>
      </c>
      <c r="J1275" s="69">
        <f>(Table1[[#This Row],[Tiền hàng]]-Table1[[#This Row],[Tiền chiết khấu]])*8%</f>
        <v>61075.6</v>
      </c>
      <c r="K1275" s="69">
        <v>824521</v>
      </c>
      <c r="L1275" s="8" t="s">
        <v>24</v>
      </c>
      <c r="M1275" s="192">
        <v>45787</v>
      </c>
      <c r="N1275" s="193" t="s">
        <v>4194</v>
      </c>
      <c r="O1275" s="69">
        <f>IF(Table1[[#This Row],[Phân loại]]="Tồn đầu kỳ",Table1[[#This Row],[Tổng giá trị]],0)</f>
        <v>0</v>
      </c>
      <c r="P1275" s="8">
        <f>IF(Table1[[#This Row],[Số còn phải thu ĐK]]&lt;&gt;0,0,IF(Table1[[#This Row],[Phân loại]]="Bán hàng",Table1[[#This Row],[Tổng giá trị]],-Table1[[#This Row],[Tổng giá trị]]))</f>
        <v>824521</v>
      </c>
      <c r="Q1275" s="18">
        <f t="shared" si="160"/>
        <v>824521</v>
      </c>
      <c r="R1275" s="8">
        <f>Table1[[#This Row],[Số còn phải thu ĐK]]+Table1[[#This Row],[Giá Trị HD sau CK]]-Table1[[#This Row],[Số tiền đã thu]]</f>
        <v>0</v>
      </c>
      <c r="S1275" s="7">
        <f>IF(Table1[[#This Row],[Ngày hóa đơn]]&lt;&gt;"",Table1[[#This Row],[Ngày hóa đơn]],Table1[[#This Row],[Ngày hạch toán]])</f>
        <v>45713</v>
      </c>
      <c r="T1275" s="8"/>
      <c r="U1275" s="7">
        <f>IF(Table1[[#This Row],[Ngày tính CN]]="","",S1275+T1275)</f>
        <v>45713</v>
      </c>
      <c r="V1275" s="71">
        <f ca="1">IF(Table1[[#This Row],[Hạn thanh toán]]="","",IF((U1275-NOW())&lt;0,0,(U1275-NOW())))</f>
        <v>0</v>
      </c>
      <c r="W1275" s="69"/>
      <c r="X1275" s="65" t="str">
        <f t="shared" ca="1" si="167"/>
        <v/>
      </c>
      <c r="Y1275" s="65" t="str">
        <f t="shared" si="162"/>
        <v>Đã thanh toán</v>
      </c>
      <c r="Z1275" s="250">
        <f>Table1[[#This Row],[Hạn thanh toán]]</f>
        <v>45713</v>
      </c>
      <c r="AA1275" s="250">
        <f>Table1[[#This Row],[Ngày Thanh toán]]</f>
        <v>45787</v>
      </c>
      <c r="AD1275" s="3" t="str">
        <f>IF(Table1[[#This Row],[Mã khách hàng]]="","",VLOOKUP($A1275,Ma_KH!$A:$Q,Ma_KH!O$1,0))</f>
        <v>UNIT-ECO</v>
      </c>
      <c r="AE1275" s="3" t="str">
        <f>IF(Table1[[#This Row],[Mã khách hàng]]="","",VLOOKUP($A1275,Ma_KH!$A:$Q,Ma_KH!P$1,0))</f>
        <v>CÔNG TY TNHH HÀNG TIÊU DÙNG UNIT</v>
      </c>
      <c r="AF1275" s="3" t="str">
        <f>VLOOKUP(A1275,Ma_KH!A:Q,Ma_KH!J$1,0)</f>
        <v>Đỗ Minh Quang</v>
      </c>
    </row>
    <row r="1276" spans="1:32" ht="16.5">
      <c r="A1276" s="73" t="s">
        <v>126</v>
      </c>
      <c r="B1276" s="4" t="s">
        <v>4506</v>
      </c>
      <c r="C1276" s="75">
        <v>45714</v>
      </c>
      <c r="D1276" s="76" t="s">
        <v>2061</v>
      </c>
      <c r="E1276" s="75">
        <v>45714</v>
      </c>
      <c r="F1276" s="73"/>
      <c r="G1276" s="73" t="s">
        <v>2062</v>
      </c>
      <c r="H1276" s="69">
        <v>0</v>
      </c>
      <c r="I1276" s="69">
        <v>0</v>
      </c>
      <c r="J1276" s="69">
        <f>(Table1[[#This Row],[Tiền hàng]]-Table1[[#This Row],[Tiền chiết khấu]])*8%</f>
        <v>0</v>
      </c>
      <c r="K1276" s="69">
        <v>606706</v>
      </c>
      <c r="L1276" s="8" t="s">
        <v>17</v>
      </c>
      <c r="M1276" s="192">
        <v>45787</v>
      </c>
      <c r="N1276" s="193" t="s">
        <v>4194</v>
      </c>
      <c r="O1276" s="69">
        <f>IF(Table1[[#This Row],[Phân loại]]="Tồn đầu kỳ",Table1[[#This Row],[Tổng giá trị]],0)</f>
        <v>0</v>
      </c>
      <c r="P1276" s="8">
        <f>IF(Table1[[#This Row],[Số còn phải thu ĐK]]&lt;&gt;0,0,IF(Table1[[#This Row],[Phân loại]]="Bán hàng",Table1[[#This Row],[Tổng giá trị]],-Table1[[#This Row],[Tổng giá trị]]))</f>
        <v>-606706</v>
      </c>
      <c r="Q1276" s="18">
        <f t="shared" si="160"/>
        <v>-606706</v>
      </c>
      <c r="R1276" s="8">
        <f>Table1[[#This Row],[Số còn phải thu ĐK]]+Table1[[#This Row],[Giá Trị HD sau CK]]-Table1[[#This Row],[Số tiền đã thu]]</f>
        <v>0</v>
      </c>
      <c r="S1276" s="7">
        <f>IF(Table1[[#This Row],[Ngày hóa đơn]]&lt;&gt;"",Table1[[#This Row],[Ngày hóa đơn]],Table1[[#This Row],[Ngày hạch toán]])</f>
        <v>45714</v>
      </c>
      <c r="T1276" s="8"/>
      <c r="U1276" s="7">
        <f>IF(Table1[[#This Row],[Ngày tính CN]]="","",S1276+T1276)</f>
        <v>45714</v>
      </c>
      <c r="V1276" s="71">
        <f ca="1">IF(Table1[[#This Row],[Hạn thanh toán]]="","",IF((U1276-NOW())&lt;0,0,(U1276-NOW())))</f>
        <v>0</v>
      </c>
      <c r="W1276" s="69"/>
      <c r="X1276" s="65" t="str">
        <f t="shared" ca="1" si="167"/>
        <v/>
      </c>
      <c r="Y1276" s="65" t="str">
        <f t="shared" si="162"/>
        <v>Đã thanh toán</v>
      </c>
      <c r="Z1276" s="250">
        <f>Table1[[#This Row],[Hạn thanh toán]]</f>
        <v>45714</v>
      </c>
      <c r="AA1276" s="250">
        <f>Table1[[#This Row],[Ngày Thanh toán]]</f>
        <v>45787</v>
      </c>
      <c r="AD1276" s="3" t="str">
        <f>IF(Table1[[#This Row],[Mã khách hàng]]="","",VLOOKUP($A1276,Ma_KH!$A:$Q,Ma_KH!O$1,0))</f>
        <v>UNIT-ECO</v>
      </c>
      <c r="AE1276" s="3" t="str">
        <f>IF(Table1[[#This Row],[Mã khách hàng]]="","",VLOOKUP($A1276,Ma_KH!$A:$Q,Ma_KH!P$1,0))</f>
        <v>CÔNG TY TNHH HÀNG TIÊU DÙNG UNIT</v>
      </c>
      <c r="AF1276" s="3" t="str">
        <f>VLOOKUP(A1276,Ma_KH!A:Q,Ma_KH!J$1,0)</f>
        <v>Đỗ Minh Quang</v>
      </c>
    </row>
    <row r="1277" spans="1:32" ht="16.5">
      <c r="A1277" s="73" t="s">
        <v>126</v>
      </c>
      <c r="B1277" s="4" t="s">
        <v>4506</v>
      </c>
      <c r="C1277" s="75">
        <v>45714</v>
      </c>
      <c r="D1277" s="76" t="s">
        <v>2063</v>
      </c>
      <c r="E1277" s="75">
        <v>45714</v>
      </c>
      <c r="F1277" s="73"/>
      <c r="G1277" s="73" t="s">
        <v>2064</v>
      </c>
      <c r="H1277" s="69">
        <v>0</v>
      </c>
      <c r="I1277" s="69">
        <v>0</v>
      </c>
      <c r="J1277" s="69">
        <f>(Table1[[#This Row],[Tiền hàng]]-Table1[[#This Row],[Tiền chiết khấu]])*8%</f>
        <v>0</v>
      </c>
      <c r="K1277" s="69">
        <v>390614</v>
      </c>
      <c r="L1277" s="8" t="s">
        <v>17</v>
      </c>
      <c r="M1277" s="192">
        <v>45787</v>
      </c>
      <c r="N1277" s="193" t="s">
        <v>4194</v>
      </c>
      <c r="O1277" s="69">
        <f>IF(Table1[[#This Row],[Phân loại]]="Tồn đầu kỳ",Table1[[#This Row],[Tổng giá trị]],0)</f>
        <v>0</v>
      </c>
      <c r="P1277" s="8">
        <f>IF(Table1[[#This Row],[Số còn phải thu ĐK]]&lt;&gt;0,0,IF(Table1[[#This Row],[Phân loại]]="Bán hàng",Table1[[#This Row],[Tổng giá trị]],-Table1[[#This Row],[Tổng giá trị]]))</f>
        <v>-390614</v>
      </c>
      <c r="Q1277" s="18">
        <f t="shared" si="160"/>
        <v>-390614</v>
      </c>
      <c r="R1277" s="8">
        <f>Table1[[#This Row],[Số còn phải thu ĐK]]+Table1[[#This Row],[Giá Trị HD sau CK]]-Table1[[#This Row],[Số tiền đã thu]]</f>
        <v>0</v>
      </c>
      <c r="S1277" s="7">
        <f>IF(Table1[[#This Row],[Ngày hóa đơn]]&lt;&gt;"",Table1[[#This Row],[Ngày hóa đơn]],Table1[[#This Row],[Ngày hạch toán]])</f>
        <v>45714</v>
      </c>
      <c r="T1277" s="8"/>
      <c r="U1277" s="7">
        <f>IF(Table1[[#This Row],[Ngày tính CN]]="","",S1277+T1277)</f>
        <v>45714</v>
      </c>
      <c r="V1277" s="71">
        <f ca="1">IF(Table1[[#This Row],[Hạn thanh toán]]="","",IF((U1277-NOW())&lt;0,0,(U1277-NOW())))</f>
        <v>0</v>
      </c>
      <c r="W1277" s="69"/>
      <c r="X1277" s="65" t="str">
        <f t="shared" ca="1" si="167"/>
        <v/>
      </c>
      <c r="Y1277" s="65" t="str">
        <f t="shared" si="162"/>
        <v>Đã thanh toán</v>
      </c>
      <c r="Z1277" s="250">
        <f>Table1[[#This Row],[Hạn thanh toán]]</f>
        <v>45714</v>
      </c>
      <c r="AA1277" s="250">
        <f>Table1[[#This Row],[Ngày Thanh toán]]</f>
        <v>45787</v>
      </c>
      <c r="AD1277" s="3" t="str">
        <f>IF(Table1[[#This Row],[Mã khách hàng]]="","",VLOOKUP($A1277,Ma_KH!$A:$Q,Ma_KH!O$1,0))</f>
        <v>UNIT-ECO</v>
      </c>
      <c r="AE1277" s="3" t="str">
        <f>IF(Table1[[#This Row],[Mã khách hàng]]="","",VLOOKUP($A1277,Ma_KH!$A:$Q,Ma_KH!P$1,0))</f>
        <v>CÔNG TY TNHH HÀNG TIÊU DÙNG UNIT</v>
      </c>
      <c r="AF1277" s="3" t="str">
        <f>VLOOKUP(A1277,Ma_KH!A:Q,Ma_KH!J$1,0)</f>
        <v>Đỗ Minh Quang</v>
      </c>
    </row>
    <row r="1278" spans="1:32" ht="16.5">
      <c r="A1278" s="73" t="s">
        <v>126</v>
      </c>
      <c r="B1278" s="4" t="s">
        <v>4506</v>
      </c>
      <c r="C1278" s="75">
        <v>45717</v>
      </c>
      <c r="D1278" s="76" t="s">
        <v>2065</v>
      </c>
      <c r="E1278" s="75"/>
      <c r="F1278" s="73"/>
      <c r="G1278" s="73" t="s">
        <v>2053</v>
      </c>
      <c r="H1278" s="69">
        <v>1162710</v>
      </c>
      <c r="I1278" s="69">
        <v>81390</v>
      </c>
      <c r="J1278" s="69">
        <f>(Table1[[#This Row],[Tiền hàng]]-Table1[[#This Row],[Tiền chiết khấu]])*8%</f>
        <v>86505.600000000006</v>
      </c>
      <c r="K1278" s="69">
        <v>1167826</v>
      </c>
      <c r="L1278" s="8" t="s">
        <v>24</v>
      </c>
      <c r="M1278" s="192">
        <v>45845</v>
      </c>
      <c r="N1278" s="29" t="s">
        <v>4195</v>
      </c>
      <c r="O1278" s="69">
        <f>IF(Table1[[#This Row],[Phân loại]]="Tồn đầu kỳ",Table1[[#This Row],[Tổng giá trị]],0)</f>
        <v>0</v>
      </c>
      <c r="P1278" s="8">
        <f>IF(Table1[[#This Row],[Số còn phải thu ĐK]]&lt;&gt;0,0,IF(Table1[[#This Row],[Phân loại]]="Bán hàng",Table1[[#This Row],[Tổng giá trị]],-Table1[[#This Row],[Tổng giá trị]]))</f>
        <v>1167826</v>
      </c>
      <c r="Q1278" s="18">
        <f t="shared" si="160"/>
        <v>1167826</v>
      </c>
      <c r="R1278" s="8">
        <f>Table1[[#This Row],[Số còn phải thu ĐK]]+Table1[[#This Row],[Giá Trị HD sau CK]]-Table1[[#This Row],[Số tiền đã thu]]</f>
        <v>0</v>
      </c>
      <c r="S1278" s="7">
        <f>IF(Table1[[#This Row],[Ngày hóa đơn]]&lt;&gt;"",Table1[[#This Row],[Ngày hóa đơn]],Table1[[#This Row],[Ngày hạch toán]])</f>
        <v>45717</v>
      </c>
      <c r="T1278" s="8"/>
      <c r="U1278" s="7">
        <f>IF(Table1[[#This Row],[Ngày tính CN]]="","",S1278+T1278)</f>
        <v>45717</v>
      </c>
      <c r="V1278" s="71">
        <f ca="1">IF(Table1[[#This Row],[Hạn thanh toán]]="","",IF((U1278-NOW())&lt;0,0,(U1278-NOW())))</f>
        <v>0</v>
      </c>
      <c r="W1278" s="69"/>
      <c r="X1278" s="65" t="str">
        <f t="shared" ca="1" si="167"/>
        <v/>
      </c>
      <c r="Y1278" s="65" t="str">
        <f t="shared" si="162"/>
        <v>Đã thanh toán</v>
      </c>
      <c r="Z1278" s="250">
        <f>Table1[[#This Row],[Hạn thanh toán]]</f>
        <v>45717</v>
      </c>
      <c r="AA1278" s="250">
        <f>Table1[[#This Row],[Ngày Thanh toán]]</f>
        <v>45845</v>
      </c>
      <c r="AD1278" s="3" t="str">
        <f>IF(Table1[[#This Row],[Mã khách hàng]]="","",VLOOKUP($A1278,Ma_KH!$A:$Q,Ma_KH!O$1,0))</f>
        <v>UNIT-ECO</v>
      </c>
      <c r="AE1278" s="3" t="str">
        <f>IF(Table1[[#This Row],[Mã khách hàng]]="","",VLOOKUP($A1278,Ma_KH!$A:$Q,Ma_KH!P$1,0))</f>
        <v>CÔNG TY TNHH HÀNG TIÊU DÙNG UNIT</v>
      </c>
      <c r="AF1278" s="3" t="str">
        <f>VLOOKUP(A1278,Ma_KH!A:Q,Ma_KH!J$1,0)</f>
        <v>Đỗ Minh Quang</v>
      </c>
    </row>
    <row r="1279" spans="1:32" ht="16.5">
      <c r="A1279" s="73" t="s">
        <v>126</v>
      </c>
      <c r="B1279" s="4" t="s">
        <v>4506</v>
      </c>
      <c r="C1279" s="75">
        <v>45719</v>
      </c>
      <c r="D1279" s="76" t="s">
        <v>2066</v>
      </c>
      <c r="E1279" s="75"/>
      <c r="F1279" s="73"/>
      <c r="G1279" s="73" t="s">
        <v>2040</v>
      </c>
      <c r="H1279" s="69">
        <v>1106753</v>
      </c>
      <c r="I1279" s="69">
        <v>77473</v>
      </c>
      <c r="J1279" s="69">
        <f>(Table1[[#This Row],[Tiền hàng]]-Table1[[#This Row],[Tiền chiết khấu]])*8%</f>
        <v>82342.400000000009</v>
      </c>
      <c r="K1279" s="69">
        <v>1111622</v>
      </c>
      <c r="L1279" s="8" t="s">
        <v>24</v>
      </c>
      <c r="M1279" s="192">
        <v>45845</v>
      </c>
      <c r="N1279" s="29" t="s">
        <v>4195</v>
      </c>
      <c r="O1279" s="69">
        <f>IF(Table1[[#This Row],[Phân loại]]="Tồn đầu kỳ",Table1[[#This Row],[Tổng giá trị]],0)</f>
        <v>0</v>
      </c>
      <c r="P1279" s="8">
        <f>IF(Table1[[#This Row],[Số còn phải thu ĐK]]&lt;&gt;0,0,IF(Table1[[#This Row],[Phân loại]]="Bán hàng",Table1[[#This Row],[Tổng giá trị]],-Table1[[#This Row],[Tổng giá trị]]))</f>
        <v>1111622</v>
      </c>
      <c r="Q1279" s="18">
        <f t="shared" si="160"/>
        <v>1111622</v>
      </c>
      <c r="R1279" s="8">
        <f>Table1[[#This Row],[Số còn phải thu ĐK]]+Table1[[#This Row],[Giá Trị HD sau CK]]-Table1[[#This Row],[Số tiền đã thu]]</f>
        <v>0</v>
      </c>
      <c r="S1279" s="7">
        <f>IF(Table1[[#This Row],[Ngày hóa đơn]]&lt;&gt;"",Table1[[#This Row],[Ngày hóa đơn]],Table1[[#This Row],[Ngày hạch toán]])</f>
        <v>45719</v>
      </c>
      <c r="T1279" s="8"/>
      <c r="U1279" s="7">
        <f>IF(Table1[[#This Row],[Ngày tính CN]]="","",S1279+T1279)</f>
        <v>45719</v>
      </c>
      <c r="V1279" s="71">
        <f ca="1">IF(Table1[[#This Row],[Hạn thanh toán]]="","",IF((U1279-NOW())&lt;0,0,(U1279-NOW())))</f>
        <v>0</v>
      </c>
      <c r="W1279" s="69"/>
      <c r="X1279" s="65" t="str">
        <f t="shared" ca="1" si="167"/>
        <v/>
      </c>
      <c r="Y1279" s="65" t="str">
        <f t="shared" si="162"/>
        <v>Đã thanh toán</v>
      </c>
      <c r="Z1279" s="250">
        <f>Table1[[#This Row],[Hạn thanh toán]]</f>
        <v>45719</v>
      </c>
      <c r="AA1279" s="250">
        <f>Table1[[#This Row],[Ngày Thanh toán]]</f>
        <v>45845</v>
      </c>
      <c r="AD1279" s="3" t="str">
        <f>IF(Table1[[#This Row],[Mã khách hàng]]="","",VLOOKUP($A1279,Ma_KH!$A:$Q,Ma_KH!O$1,0))</f>
        <v>UNIT-ECO</v>
      </c>
      <c r="AE1279" s="3" t="str">
        <f>IF(Table1[[#This Row],[Mã khách hàng]]="","",VLOOKUP($A1279,Ma_KH!$A:$Q,Ma_KH!P$1,0))</f>
        <v>CÔNG TY TNHH HÀNG TIÊU DÙNG UNIT</v>
      </c>
      <c r="AF1279" s="3" t="str">
        <f>VLOOKUP(A1279,Ma_KH!A:Q,Ma_KH!J$1,0)</f>
        <v>Đỗ Minh Quang</v>
      </c>
    </row>
    <row r="1280" spans="1:32" ht="16.5">
      <c r="A1280" s="73" t="s">
        <v>126</v>
      </c>
      <c r="B1280" s="4" t="s">
        <v>4506</v>
      </c>
      <c r="C1280" s="75">
        <v>45719</v>
      </c>
      <c r="D1280" s="76" t="s">
        <v>2067</v>
      </c>
      <c r="E1280" s="75">
        <v>45719</v>
      </c>
      <c r="F1280" s="73"/>
      <c r="G1280" s="73" t="s">
        <v>2068</v>
      </c>
      <c r="H1280" s="69">
        <v>0</v>
      </c>
      <c r="I1280" s="69">
        <v>0</v>
      </c>
      <c r="J1280" s="69">
        <f>(Table1[[#This Row],[Tiền hàng]]-Table1[[#This Row],[Tiền chiết khấu]])*8%</f>
        <v>0</v>
      </c>
      <c r="K1280" s="69">
        <v>100805</v>
      </c>
      <c r="L1280" s="8" t="s">
        <v>17</v>
      </c>
      <c r="M1280" s="192">
        <v>45845</v>
      </c>
      <c r="N1280" s="29" t="s">
        <v>4195</v>
      </c>
      <c r="O1280" s="69">
        <f>IF(Table1[[#This Row],[Phân loại]]="Tồn đầu kỳ",Table1[[#This Row],[Tổng giá trị]],0)</f>
        <v>0</v>
      </c>
      <c r="P1280" s="8">
        <f>IF(Table1[[#This Row],[Số còn phải thu ĐK]]&lt;&gt;0,0,IF(Table1[[#This Row],[Phân loại]]="Bán hàng",Table1[[#This Row],[Tổng giá trị]],-Table1[[#This Row],[Tổng giá trị]]))</f>
        <v>-100805</v>
      </c>
      <c r="Q1280" s="18">
        <f t="shared" ref="Q1280:Q1343" si="168">IF(M1280&lt;&gt;"",IF(O1280&lt;&gt;0,O1280,P1280),0)</f>
        <v>-100805</v>
      </c>
      <c r="R1280" s="8">
        <f>Table1[[#This Row],[Số còn phải thu ĐK]]+Table1[[#This Row],[Giá Trị HD sau CK]]-Table1[[#This Row],[Số tiền đã thu]]</f>
        <v>0</v>
      </c>
      <c r="S1280" s="7">
        <f>IF(Table1[[#This Row],[Ngày hóa đơn]]&lt;&gt;"",Table1[[#This Row],[Ngày hóa đơn]],Table1[[#This Row],[Ngày hạch toán]])</f>
        <v>45719</v>
      </c>
      <c r="T1280" s="8"/>
      <c r="U1280" s="7">
        <f>IF(Table1[[#This Row],[Ngày tính CN]]="","",S1280+T1280)</f>
        <v>45719</v>
      </c>
      <c r="V1280" s="71">
        <f ca="1">IF(Table1[[#This Row],[Hạn thanh toán]]="","",IF((U1280-NOW())&lt;0,0,(U1280-NOW())))</f>
        <v>0</v>
      </c>
      <c r="W1280" s="69"/>
      <c r="X1280" s="65" t="str">
        <f t="shared" ca="1" si="167"/>
        <v/>
      </c>
      <c r="Y1280" s="65" t="str">
        <f t="shared" si="162"/>
        <v>Đã thanh toán</v>
      </c>
      <c r="Z1280" s="250">
        <f>Table1[[#This Row],[Hạn thanh toán]]</f>
        <v>45719</v>
      </c>
      <c r="AA1280" s="250">
        <f>Table1[[#This Row],[Ngày Thanh toán]]</f>
        <v>45845</v>
      </c>
      <c r="AD1280" s="3" t="str">
        <f>IF(Table1[[#This Row],[Mã khách hàng]]="","",VLOOKUP($A1280,Ma_KH!$A:$Q,Ma_KH!O$1,0))</f>
        <v>UNIT-ECO</v>
      </c>
      <c r="AE1280" s="3" t="str">
        <f>IF(Table1[[#This Row],[Mã khách hàng]]="","",VLOOKUP($A1280,Ma_KH!$A:$Q,Ma_KH!P$1,0))</f>
        <v>CÔNG TY TNHH HÀNG TIÊU DÙNG UNIT</v>
      </c>
      <c r="AF1280" s="3" t="str">
        <f>VLOOKUP(A1280,Ma_KH!A:Q,Ma_KH!J$1,0)</f>
        <v>Đỗ Minh Quang</v>
      </c>
    </row>
    <row r="1281" spans="1:32" ht="16.5">
      <c r="A1281" s="73" t="s">
        <v>126</v>
      </c>
      <c r="B1281" s="4" t="s">
        <v>4506</v>
      </c>
      <c r="C1281" s="75">
        <v>45719</v>
      </c>
      <c r="D1281" s="76" t="s">
        <v>2069</v>
      </c>
      <c r="E1281" s="75">
        <v>45719</v>
      </c>
      <c r="F1281" s="73"/>
      <c r="G1281" s="73" t="s">
        <v>2068</v>
      </c>
      <c r="H1281" s="69">
        <v>0</v>
      </c>
      <c r="I1281" s="69">
        <v>0</v>
      </c>
      <c r="J1281" s="69">
        <f>(Table1[[#This Row],[Tiền hàng]]-Table1[[#This Row],[Tiền chiết khấu]])*8%</f>
        <v>0</v>
      </c>
      <c r="K1281" s="69">
        <v>639130</v>
      </c>
      <c r="L1281" s="8" t="s">
        <v>17</v>
      </c>
      <c r="M1281" s="192">
        <v>45845</v>
      </c>
      <c r="N1281" s="29" t="s">
        <v>4195</v>
      </c>
      <c r="O1281" s="69">
        <f>IF(Table1[[#This Row],[Phân loại]]="Tồn đầu kỳ",Table1[[#This Row],[Tổng giá trị]],0)</f>
        <v>0</v>
      </c>
      <c r="P1281" s="8">
        <f>IF(Table1[[#This Row],[Số còn phải thu ĐK]]&lt;&gt;0,0,IF(Table1[[#This Row],[Phân loại]]="Bán hàng",Table1[[#This Row],[Tổng giá trị]],-Table1[[#This Row],[Tổng giá trị]]))</f>
        <v>-639130</v>
      </c>
      <c r="Q1281" s="18">
        <f t="shared" si="168"/>
        <v>-639130</v>
      </c>
      <c r="R1281" s="8">
        <f>Table1[[#This Row],[Số còn phải thu ĐK]]+Table1[[#This Row],[Giá Trị HD sau CK]]-Table1[[#This Row],[Số tiền đã thu]]</f>
        <v>0</v>
      </c>
      <c r="S1281" s="7">
        <f>IF(Table1[[#This Row],[Ngày hóa đơn]]&lt;&gt;"",Table1[[#This Row],[Ngày hóa đơn]],Table1[[#This Row],[Ngày hạch toán]])</f>
        <v>45719</v>
      </c>
      <c r="T1281" s="8"/>
      <c r="U1281" s="7">
        <f>IF(Table1[[#This Row],[Ngày tính CN]]="","",S1281+T1281)</f>
        <v>45719</v>
      </c>
      <c r="V1281" s="71">
        <f ca="1">IF(Table1[[#This Row],[Hạn thanh toán]]="","",IF((U1281-NOW())&lt;0,0,(U1281-NOW())))</f>
        <v>0</v>
      </c>
      <c r="W1281" s="69"/>
      <c r="X1281" s="65" t="str">
        <f t="shared" ca="1" si="167"/>
        <v/>
      </c>
      <c r="Y1281" s="65" t="str">
        <f t="shared" si="162"/>
        <v>Đã thanh toán</v>
      </c>
      <c r="Z1281" s="250">
        <f>Table1[[#This Row],[Hạn thanh toán]]</f>
        <v>45719</v>
      </c>
      <c r="AA1281" s="250">
        <f>Table1[[#This Row],[Ngày Thanh toán]]</f>
        <v>45845</v>
      </c>
      <c r="AD1281" s="3" t="str">
        <f>IF(Table1[[#This Row],[Mã khách hàng]]="","",VLOOKUP($A1281,Ma_KH!$A:$Q,Ma_KH!O$1,0))</f>
        <v>UNIT-ECO</v>
      </c>
      <c r="AE1281" s="3" t="str">
        <f>IF(Table1[[#This Row],[Mã khách hàng]]="","",VLOOKUP($A1281,Ma_KH!$A:$Q,Ma_KH!P$1,0))</f>
        <v>CÔNG TY TNHH HÀNG TIÊU DÙNG UNIT</v>
      </c>
      <c r="AF1281" s="3" t="str">
        <f>VLOOKUP(A1281,Ma_KH!A:Q,Ma_KH!J$1,0)</f>
        <v>Đỗ Minh Quang</v>
      </c>
    </row>
    <row r="1282" spans="1:32" ht="16.5">
      <c r="A1282" s="73" t="s">
        <v>126</v>
      </c>
      <c r="B1282" s="4" t="s">
        <v>4506</v>
      </c>
      <c r="C1282" s="75">
        <v>45721</v>
      </c>
      <c r="D1282" s="76" t="s">
        <v>2070</v>
      </c>
      <c r="E1282" s="75"/>
      <c r="F1282" s="73"/>
      <c r="G1282" s="73" t="s">
        <v>2071</v>
      </c>
      <c r="H1282" s="69">
        <v>1444398</v>
      </c>
      <c r="I1282" s="69">
        <v>101108</v>
      </c>
      <c r="J1282" s="69">
        <f>(Table1[[#This Row],[Tiền hàng]]-Table1[[#This Row],[Tiền chiết khấu]])*8%</f>
        <v>107463.2</v>
      </c>
      <c r="K1282" s="69">
        <v>1450753</v>
      </c>
      <c r="L1282" s="8" t="s">
        <v>24</v>
      </c>
      <c r="M1282" s="192">
        <v>45845</v>
      </c>
      <c r="N1282" s="29" t="s">
        <v>4195</v>
      </c>
      <c r="O1282" s="69">
        <f>IF(Table1[[#This Row],[Phân loại]]="Tồn đầu kỳ",Table1[[#This Row],[Tổng giá trị]],0)</f>
        <v>0</v>
      </c>
      <c r="P1282" s="8">
        <f>IF(Table1[[#This Row],[Số còn phải thu ĐK]]&lt;&gt;0,0,IF(Table1[[#This Row],[Phân loại]]="Bán hàng",Table1[[#This Row],[Tổng giá trị]],-Table1[[#This Row],[Tổng giá trị]]))</f>
        <v>1450753</v>
      </c>
      <c r="Q1282" s="18">
        <f t="shared" si="168"/>
        <v>1450753</v>
      </c>
      <c r="R1282" s="8">
        <f>Table1[[#This Row],[Số còn phải thu ĐK]]+Table1[[#This Row],[Giá Trị HD sau CK]]-Table1[[#This Row],[Số tiền đã thu]]</f>
        <v>0</v>
      </c>
      <c r="S1282" s="7">
        <f>IF(Table1[[#This Row],[Ngày hóa đơn]]&lt;&gt;"",Table1[[#This Row],[Ngày hóa đơn]],Table1[[#This Row],[Ngày hạch toán]])</f>
        <v>45721</v>
      </c>
      <c r="T1282" s="8"/>
      <c r="U1282" s="7">
        <f>IF(Table1[[#This Row],[Ngày tính CN]]="","",S1282+T1282)</f>
        <v>45721</v>
      </c>
      <c r="V1282" s="71">
        <f ca="1">IF(Table1[[#This Row],[Hạn thanh toán]]="","",IF((U1282-NOW())&lt;0,0,(U1282-NOW())))</f>
        <v>0</v>
      </c>
      <c r="W1282" s="69"/>
      <c r="X1282" s="65" t="str">
        <f t="shared" ca="1" si="167"/>
        <v/>
      </c>
      <c r="Y1282" s="65" t="str">
        <f t="shared" si="162"/>
        <v>Đã thanh toán</v>
      </c>
      <c r="Z1282" s="250">
        <f>Table1[[#This Row],[Hạn thanh toán]]</f>
        <v>45721</v>
      </c>
      <c r="AA1282" s="250">
        <f>Table1[[#This Row],[Ngày Thanh toán]]</f>
        <v>45845</v>
      </c>
      <c r="AD1282" s="3" t="str">
        <f>IF(Table1[[#This Row],[Mã khách hàng]]="","",VLOOKUP($A1282,Ma_KH!$A:$Q,Ma_KH!O$1,0))</f>
        <v>UNIT-ECO</v>
      </c>
      <c r="AE1282" s="3" t="str">
        <f>IF(Table1[[#This Row],[Mã khách hàng]]="","",VLOOKUP($A1282,Ma_KH!$A:$Q,Ma_KH!P$1,0))</f>
        <v>CÔNG TY TNHH HÀNG TIÊU DÙNG UNIT</v>
      </c>
      <c r="AF1282" s="3" t="str">
        <f>VLOOKUP(A1282,Ma_KH!A:Q,Ma_KH!J$1,0)</f>
        <v>Đỗ Minh Quang</v>
      </c>
    </row>
    <row r="1283" spans="1:32" ht="16.5">
      <c r="A1283" s="73" t="s">
        <v>126</v>
      </c>
      <c r="B1283" s="4" t="s">
        <v>4506</v>
      </c>
      <c r="C1283" s="75">
        <v>45721</v>
      </c>
      <c r="D1283" s="76" t="s">
        <v>2072</v>
      </c>
      <c r="E1283" s="75">
        <v>45721</v>
      </c>
      <c r="F1283" s="73"/>
      <c r="G1283" s="73" t="s">
        <v>2073</v>
      </c>
      <c r="H1283" s="69">
        <v>0</v>
      </c>
      <c r="I1283" s="69">
        <v>0</v>
      </c>
      <c r="J1283" s="69">
        <f>(Table1[[#This Row],[Tiền hàng]]-Table1[[#This Row],[Tiền chiết khấu]])*8%</f>
        <v>0</v>
      </c>
      <c r="K1283" s="69">
        <v>106243</v>
      </c>
      <c r="L1283" s="8" t="s">
        <v>17</v>
      </c>
      <c r="M1283" s="192">
        <v>45845</v>
      </c>
      <c r="N1283" s="29" t="s">
        <v>4195</v>
      </c>
      <c r="O1283" s="69">
        <f>IF(Table1[[#This Row],[Phân loại]]="Tồn đầu kỳ",Table1[[#This Row],[Tổng giá trị]],0)</f>
        <v>0</v>
      </c>
      <c r="P1283" s="8">
        <f>IF(Table1[[#This Row],[Số còn phải thu ĐK]]&lt;&gt;0,0,IF(Table1[[#This Row],[Phân loại]]="Bán hàng",Table1[[#This Row],[Tổng giá trị]],-Table1[[#This Row],[Tổng giá trị]]))</f>
        <v>-106243</v>
      </c>
      <c r="Q1283" s="18">
        <f t="shared" si="168"/>
        <v>-106243</v>
      </c>
      <c r="R1283" s="8">
        <f>Table1[[#This Row],[Số còn phải thu ĐK]]+Table1[[#This Row],[Giá Trị HD sau CK]]-Table1[[#This Row],[Số tiền đã thu]]</f>
        <v>0</v>
      </c>
      <c r="S1283" s="7">
        <f>IF(Table1[[#This Row],[Ngày hóa đơn]]&lt;&gt;"",Table1[[#This Row],[Ngày hóa đơn]],Table1[[#This Row],[Ngày hạch toán]])</f>
        <v>45721</v>
      </c>
      <c r="T1283" s="8"/>
      <c r="U1283" s="7">
        <f>IF(Table1[[#This Row],[Ngày tính CN]]="","",S1283+T1283)</f>
        <v>45721</v>
      </c>
      <c r="V1283" s="71">
        <f ca="1">IF(Table1[[#This Row],[Hạn thanh toán]]="","",IF((U1283-NOW())&lt;0,0,(U1283-NOW())))</f>
        <v>0</v>
      </c>
      <c r="W1283" s="69"/>
      <c r="X1283" s="65" t="str">
        <f t="shared" ca="1" si="167"/>
        <v/>
      </c>
      <c r="Y1283" s="65" t="str">
        <f t="shared" si="162"/>
        <v>Đã thanh toán</v>
      </c>
      <c r="Z1283" s="250">
        <f>Table1[[#This Row],[Hạn thanh toán]]</f>
        <v>45721</v>
      </c>
      <c r="AA1283" s="250">
        <f>Table1[[#This Row],[Ngày Thanh toán]]</f>
        <v>45845</v>
      </c>
      <c r="AD1283" s="3" t="str">
        <f>IF(Table1[[#This Row],[Mã khách hàng]]="","",VLOOKUP($A1283,Ma_KH!$A:$Q,Ma_KH!O$1,0))</f>
        <v>UNIT-ECO</v>
      </c>
      <c r="AE1283" s="3" t="str">
        <f>IF(Table1[[#This Row],[Mã khách hàng]]="","",VLOOKUP($A1283,Ma_KH!$A:$Q,Ma_KH!P$1,0))</f>
        <v>CÔNG TY TNHH HÀNG TIÊU DÙNG UNIT</v>
      </c>
      <c r="AF1283" s="3" t="str">
        <f>VLOOKUP(A1283,Ma_KH!A:Q,Ma_KH!J$1,0)</f>
        <v>Đỗ Minh Quang</v>
      </c>
    </row>
    <row r="1284" spans="1:32" ht="16.5">
      <c r="A1284" s="73" t="s">
        <v>126</v>
      </c>
      <c r="B1284" s="4" t="s">
        <v>4506</v>
      </c>
      <c r="C1284" s="75">
        <v>45723</v>
      </c>
      <c r="D1284" s="76" t="s">
        <v>2074</v>
      </c>
      <c r="E1284" s="75"/>
      <c r="F1284" s="73"/>
      <c r="G1284" s="73" t="s">
        <v>2058</v>
      </c>
      <c r="H1284" s="69">
        <v>1266363</v>
      </c>
      <c r="I1284" s="69">
        <v>88645</v>
      </c>
      <c r="J1284" s="69">
        <f>(Table1[[#This Row],[Tiền hàng]]-Table1[[#This Row],[Tiền chiết khấu]])*8%</f>
        <v>94217.44</v>
      </c>
      <c r="K1284" s="69">
        <v>1271935</v>
      </c>
      <c r="L1284" s="8" t="s">
        <v>24</v>
      </c>
      <c r="M1284" s="192">
        <v>45845</v>
      </c>
      <c r="N1284" s="29" t="s">
        <v>4195</v>
      </c>
      <c r="O1284" s="69">
        <f>IF(Table1[[#This Row],[Phân loại]]="Tồn đầu kỳ",Table1[[#This Row],[Tổng giá trị]],0)</f>
        <v>0</v>
      </c>
      <c r="P1284" s="8">
        <f>IF(Table1[[#This Row],[Số còn phải thu ĐK]]&lt;&gt;0,0,IF(Table1[[#This Row],[Phân loại]]="Bán hàng",Table1[[#This Row],[Tổng giá trị]],-Table1[[#This Row],[Tổng giá trị]]))</f>
        <v>1271935</v>
      </c>
      <c r="Q1284" s="18">
        <f t="shared" si="168"/>
        <v>1271935</v>
      </c>
      <c r="R1284" s="8">
        <f>Table1[[#This Row],[Số còn phải thu ĐK]]+Table1[[#This Row],[Giá Trị HD sau CK]]-Table1[[#This Row],[Số tiền đã thu]]</f>
        <v>0</v>
      </c>
      <c r="S1284" s="7">
        <f>IF(Table1[[#This Row],[Ngày hóa đơn]]&lt;&gt;"",Table1[[#This Row],[Ngày hóa đơn]],Table1[[#This Row],[Ngày hạch toán]])</f>
        <v>45723</v>
      </c>
      <c r="T1284" s="8"/>
      <c r="U1284" s="7">
        <f>IF(Table1[[#This Row],[Ngày tính CN]]="","",S1284+T1284)</f>
        <v>45723</v>
      </c>
      <c r="V1284" s="71">
        <f ca="1">IF(Table1[[#This Row],[Hạn thanh toán]]="","",IF((U1284-NOW())&lt;0,0,(U1284-NOW())))</f>
        <v>0</v>
      </c>
      <c r="W1284" s="69"/>
      <c r="X1284" s="65" t="str">
        <f t="shared" ca="1" si="167"/>
        <v/>
      </c>
      <c r="Y1284" s="65" t="str">
        <f t="shared" si="162"/>
        <v>Đã thanh toán</v>
      </c>
      <c r="Z1284" s="250">
        <f>Table1[[#This Row],[Hạn thanh toán]]</f>
        <v>45723</v>
      </c>
      <c r="AA1284" s="250">
        <f>Table1[[#This Row],[Ngày Thanh toán]]</f>
        <v>45845</v>
      </c>
      <c r="AD1284" s="3" t="str">
        <f>IF(Table1[[#This Row],[Mã khách hàng]]="","",VLOOKUP($A1284,Ma_KH!$A:$Q,Ma_KH!O$1,0))</f>
        <v>UNIT-ECO</v>
      </c>
      <c r="AE1284" s="3" t="str">
        <f>IF(Table1[[#This Row],[Mã khách hàng]]="","",VLOOKUP($A1284,Ma_KH!$A:$Q,Ma_KH!P$1,0))</f>
        <v>CÔNG TY TNHH HÀNG TIÊU DÙNG UNIT</v>
      </c>
      <c r="AF1284" s="3" t="str">
        <f>VLOOKUP(A1284,Ma_KH!A:Q,Ma_KH!J$1,0)</f>
        <v>Đỗ Minh Quang</v>
      </c>
    </row>
    <row r="1285" spans="1:32" ht="16.5">
      <c r="A1285" s="73" t="s">
        <v>126</v>
      </c>
      <c r="B1285" s="4" t="s">
        <v>4506</v>
      </c>
      <c r="C1285" s="75">
        <v>45724</v>
      </c>
      <c r="D1285" s="76" t="s">
        <v>2075</v>
      </c>
      <c r="E1285" s="75"/>
      <c r="F1285" s="73"/>
      <c r="G1285" s="73" t="s">
        <v>2047</v>
      </c>
      <c r="H1285" s="69">
        <v>574400</v>
      </c>
      <c r="I1285" s="69">
        <v>40208</v>
      </c>
      <c r="J1285" s="69">
        <f>(Table1[[#This Row],[Tiền hàng]]-Table1[[#This Row],[Tiền chiết khấu]])*8%</f>
        <v>42735.360000000001</v>
      </c>
      <c r="K1285" s="69">
        <v>576927</v>
      </c>
      <c r="L1285" s="8" t="s">
        <v>24</v>
      </c>
      <c r="M1285" s="192">
        <v>45845</v>
      </c>
      <c r="N1285" s="29" t="s">
        <v>4195</v>
      </c>
      <c r="O1285" s="69">
        <f>IF(Table1[[#This Row],[Phân loại]]="Tồn đầu kỳ",Table1[[#This Row],[Tổng giá trị]],0)</f>
        <v>0</v>
      </c>
      <c r="P1285" s="8">
        <f>IF(Table1[[#This Row],[Số còn phải thu ĐK]]&lt;&gt;0,0,IF(Table1[[#This Row],[Phân loại]]="Bán hàng",Table1[[#This Row],[Tổng giá trị]],-Table1[[#This Row],[Tổng giá trị]]))</f>
        <v>576927</v>
      </c>
      <c r="Q1285" s="18">
        <f t="shared" si="168"/>
        <v>576927</v>
      </c>
      <c r="R1285" s="8">
        <f>Table1[[#This Row],[Số còn phải thu ĐK]]+Table1[[#This Row],[Giá Trị HD sau CK]]-Table1[[#This Row],[Số tiền đã thu]]</f>
        <v>0</v>
      </c>
      <c r="S1285" s="7">
        <f>IF(Table1[[#This Row],[Ngày hóa đơn]]&lt;&gt;"",Table1[[#This Row],[Ngày hóa đơn]],Table1[[#This Row],[Ngày hạch toán]])</f>
        <v>45724</v>
      </c>
      <c r="T1285" s="8"/>
      <c r="U1285" s="7">
        <f>IF(Table1[[#This Row],[Ngày tính CN]]="","",S1285+T1285)</f>
        <v>45724</v>
      </c>
      <c r="V1285" s="71">
        <f ca="1">IF(Table1[[#This Row],[Hạn thanh toán]]="","",IF((U1285-NOW())&lt;0,0,(U1285-NOW())))</f>
        <v>0</v>
      </c>
      <c r="W1285" s="69"/>
      <c r="X1285" s="65" t="str">
        <f t="shared" ca="1" si="167"/>
        <v/>
      </c>
      <c r="Y1285" s="65" t="str">
        <f t="shared" si="162"/>
        <v>Đã thanh toán</v>
      </c>
      <c r="Z1285" s="250">
        <f>Table1[[#This Row],[Hạn thanh toán]]</f>
        <v>45724</v>
      </c>
      <c r="AA1285" s="250">
        <f>Table1[[#This Row],[Ngày Thanh toán]]</f>
        <v>45845</v>
      </c>
      <c r="AD1285" s="3" t="str">
        <f>IF(Table1[[#This Row],[Mã khách hàng]]="","",VLOOKUP($A1285,Ma_KH!$A:$Q,Ma_KH!O$1,0))</f>
        <v>UNIT-ECO</v>
      </c>
      <c r="AE1285" s="3" t="str">
        <f>IF(Table1[[#This Row],[Mã khách hàng]]="","",VLOOKUP($A1285,Ma_KH!$A:$Q,Ma_KH!P$1,0))</f>
        <v>CÔNG TY TNHH HÀNG TIÊU DÙNG UNIT</v>
      </c>
      <c r="AF1285" s="3" t="str">
        <f>VLOOKUP(A1285,Ma_KH!A:Q,Ma_KH!J$1,0)</f>
        <v>Đỗ Minh Quang</v>
      </c>
    </row>
    <row r="1286" spans="1:32" ht="16.5">
      <c r="A1286" s="73" t="s">
        <v>126</v>
      </c>
      <c r="B1286" s="4" t="s">
        <v>4506</v>
      </c>
      <c r="C1286" s="75">
        <v>45726</v>
      </c>
      <c r="D1286" s="76" t="s">
        <v>2076</v>
      </c>
      <c r="E1286" s="75"/>
      <c r="F1286" s="73"/>
      <c r="G1286" s="73" t="s">
        <v>2077</v>
      </c>
      <c r="H1286" s="69">
        <v>694193</v>
      </c>
      <c r="I1286" s="69">
        <v>48594</v>
      </c>
      <c r="J1286" s="69">
        <f>(Table1[[#This Row],[Tiền hàng]]-Table1[[#This Row],[Tiền chiết khấu]])*8%</f>
        <v>51647.92</v>
      </c>
      <c r="K1286" s="69">
        <v>697247</v>
      </c>
      <c r="L1286" s="8" t="s">
        <v>24</v>
      </c>
      <c r="M1286" s="192">
        <v>45845</v>
      </c>
      <c r="N1286" s="29" t="s">
        <v>4195</v>
      </c>
      <c r="O1286" s="69">
        <f>IF(Table1[[#This Row],[Phân loại]]="Tồn đầu kỳ",Table1[[#This Row],[Tổng giá trị]],0)</f>
        <v>0</v>
      </c>
      <c r="P1286" s="8">
        <f>IF(Table1[[#This Row],[Số còn phải thu ĐK]]&lt;&gt;0,0,IF(Table1[[#This Row],[Phân loại]]="Bán hàng",Table1[[#This Row],[Tổng giá trị]],-Table1[[#This Row],[Tổng giá trị]]))</f>
        <v>697247</v>
      </c>
      <c r="Q1286" s="18">
        <f t="shared" si="168"/>
        <v>697247</v>
      </c>
      <c r="R1286" s="8">
        <f>Table1[[#This Row],[Số còn phải thu ĐK]]+Table1[[#This Row],[Giá Trị HD sau CK]]-Table1[[#This Row],[Số tiền đã thu]]</f>
        <v>0</v>
      </c>
      <c r="S1286" s="7">
        <f>IF(Table1[[#This Row],[Ngày hóa đơn]]&lt;&gt;"",Table1[[#This Row],[Ngày hóa đơn]],Table1[[#This Row],[Ngày hạch toán]])</f>
        <v>45726</v>
      </c>
      <c r="T1286" s="8"/>
      <c r="U1286" s="7">
        <f>IF(Table1[[#This Row],[Ngày tính CN]]="","",S1286+T1286)</f>
        <v>45726</v>
      </c>
      <c r="V1286" s="71">
        <f ca="1">IF(Table1[[#This Row],[Hạn thanh toán]]="","",IF((U1286-NOW())&lt;0,0,(U1286-NOW())))</f>
        <v>0</v>
      </c>
      <c r="W1286" s="69"/>
      <c r="X1286" s="65" t="str">
        <f t="shared" ca="1" si="167"/>
        <v/>
      </c>
      <c r="Y1286" s="65" t="str">
        <f t="shared" si="162"/>
        <v>Đã thanh toán</v>
      </c>
      <c r="Z1286" s="250">
        <f>Table1[[#This Row],[Hạn thanh toán]]</f>
        <v>45726</v>
      </c>
      <c r="AA1286" s="250">
        <f>Table1[[#This Row],[Ngày Thanh toán]]</f>
        <v>45845</v>
      </c>
      <c r="AD1286" s="3" t="str">
        <f>IF(Table1[[#This Row],[Mã khách hàng]]="","",VLOOKUP($A1286,Ma_KH!$A:$Q,Ma_KH!O$1,0))</f>
        <v>UNIT-ECO</v>
      </c>
      <c r="AE1286" s="3" t="str">
        <f>IF(Table1[[#This Row],[Mã khách hàng]]="","",VLOOKUP($A1286,Ma_KH!$A:$Q,Ma_KH!P$1,0))</f>
        <v>CÔNG TY TNHH HÀNG TIÊU DÙNG UNIT</v>
      </c>
      <c r="AF1286" s="3" t="str">
        <f>VLOOKUP(A1286,Ma_KH!A:Q,Ma_KH!J$1,0)</f>
        <v>Đỗ Minh Quang</v>
      </c>
    </row>
    <row r="1287" spans="1:32" ht="16.5">
      <c r="A1287" s="73" t="s">
        <v>126</v>
      </c>
      <c r="B1287" s="4" t="s">
        <v>4506</v>
      </c>
      <c r="C1287" s="75">
        <v>45726</v>
      </c>
      <c r="D1287" s="76" t="s">
        <v>2078</v>
      </c>
      <c r="E1287" s="75">
        <v>45726</v>
      </c>
      <c r="F1287" s="73"/>
      <c r="G1287" s="73" t="s">
        <v>2079</v>
      </c>
      <c r="H1287" s="69">
        <v>0</v>
      </c>
      <c r="I1287" s="69">
        <v>0</v>
      </c>
      <c r="J1287" s="69">
        <f>(Table1[[#This Row],[Tiền hàng]]-Table1[[#This Row],[Tiền chiết khấu]])*8%</f>
        <v>0</v>
      </c>
      <c r="K1287" s="69">
        <v>259878</v>
      </c>
      <c r="L1287" s="8" t="s">
        <v>17</v>
      </c>
      <c r="M1287" s="192">
        <v>45845</v>
      </c>
      <c r="N1287" s="29" t="s">
        <v>4195</v>
      </c>
      <c r="O1287" s="69">
        <f>IF(Table1[[#This Row],[Phân loại]]="Tồn đầu kỳ",Table1[[#This Row],[Tổng giá trị]],0)</f>
        <v>0</v>
      </c>
      <c r="P1287" s="8">
        <f>IF(Table1[[#This Row],[Số còn phải thu ĐK]]&lt;&gt;0,0,IF(Table1[[#This Row],[Phân loại]]="Bán hàng",Table1[[#This Row],[Tổng giá trị]],-Table1[[#This Row],[Tổng giá trị]]))</f>
        <v>-259878</v>
      </c>
      <c r="Q1287" s="18">
        <f t="shared" si="168"/>
        <v>-259878</v>
      </c>
      <c r="R1287" s="8">
        <f>Table1[[#This Row],[Số còn phải thu ĐK]]+Table1[[#This Row],[Giá Trị HD sau CK]]-Table1[[#This Row],[Số tiền đã thu]]</f>
        <v>0</v>
      </c>
      <c r="S1287" s="7">
        <f>IF(Table1[[#This Row],[Ngày hóa đơn]]&lt;&gt;"",Table1[[#This Row],[Ngày hóa đơn]],Table1[[#This Row],[Ngày hạch toán]])</f>
        <v>45726</v>
      </c>
      <c r="T1287" s="8"/>
      <c r="U1287" s="7">
        <f>IF(Table1[[#This Row],[Ngày tính CN]]="","",S1287+T1287)</f>
        <v>45726</v>
      </c>
      <c r="V1287" s="71">
        <f ca="1">IF(Table1[[#This Row],[Hạn thanh toán]]="","",IF((U1287-NOW())&lt;0,0,(U1287-NOW())))</f>
        <v>0</v>
      </c>
      <c r="W1287" s="69"/>
      <c r="X1287" s="65" t="str">
        <f t="shared" ca="1" si="167"/>
        <v/>
      </c>
      <c r="Y1287" s="65" t="str">
        <f t="shared" si="162"/>
        <v>Đã thanh toán</v>
      </c>
      <c r="Z1287" s="250">
        <f>Table1[[#This Row],[Hạn thanh toán]]</f>
        <v>45726</v>
      </c>
      <c r="AA1287" s="250">
        <f>Table1[[#This Row],[Ngày Thanh toán]]</f>
        <v>45845</v>
      </c>
      <c r="AD1287" s="3" t="str">
        <f>IF(Table1[[#This Row],[Mã khách hàng]]="","",VLOOKUP($A1287,Ma_KH!$A:$Q,Ma_KH!O$1,0))</f>
        <v>UNIT-ECO</v>
      </c>
      <c r="AE1287" s="3" t="str">
        <f>IF(Table1[[#This Row],[Mã khách hàng]]="","",VLOOKUP($A1287,Ma_KH!$A:$Q,Ma_KH!P$1,0))</f>
        <v>CÔNG TY TNHH HÀNG TIÊU DÙNG UNIT</v>
      </c>
      <c r="AF1287" s="3" t="str">
        <f>VLOOKUP(A1287,Ma_KH!A:Q,Ma_KH!J$1,0)</f>
        <v>Đỗ Minh Quang</v>
      </c>
    </row>
    <row r="1288" spans="1:32" ht="16.5">
      <c r="A1288" s="73" t="s">
        <v>126</v>
      </c>
      <c r="B1288" s="4" t="s">
        <v>4506</v>
      </c>
      <c r="C1288" s="75">
        <v>45728</v>
      </c>
      <c r="D1288" s="76" t="s">
        <v>2080</v>
      </c>
      <c r="E1288" s="75"/>
      <c r="F1288" s="73"/>
      <c r="G1288" s="73" t="s">
        <v>2081</v>
      </c>
      <c r="H1288" s="69">
        <v>1657215</v>
      </c>
      <c r="I1288" s="69">
        <v>116005</v>
      </c>
      <c r="J1288" s="69">
        <f>(Table1[[#This Row],[Tiền hàng]]-Table1[[#This Row],[Tiền chiết khấu]])*8%</f>
        <v>123296.8</v>
      </c>
      <c r="K1288" s="69">
        <v>1664507</v>
      </c>
      <c r="L1288" s="8" t="s">
        <v>24</v>
      </c>
      <c r="M1288" s="192">
        <v>45845</v>
      </c>
      <c r="N1288" s="29" t="s">
        <v>4195</v>
      </c>
      <c r="O1288" s="69">
        <f>IF(Table1[[#This Row],[Phân loại]]="Tồn đầu kỳ",Table1[[#This Row],[Tổng giá trị]],0)</f>
        <v>0</v>
      </c>
      <c r="P1288" s="8">
        <f>IF(Table1[[#This Row],[Số còn phải thu ĐK]]&lt;&gt;0,0,IF(Table1[[#This Row],[Phân loại]]="Bán hàng",Table1[[#This Row],[Tổng giá trị]],-Table1[[#This Row],[Tổng giá trị]]))</f>
        <v>1664507</v>
      </c>
      <c r="Q1288" s="18">
        <f t="shared" si="168"/>
        <v>1664507</v>
      </c>
      <c r="R1288" s="8">
        <f>Table1[[#This Row],[Số còn phải thu ĐK]]+Table1[[#This Row],[Giá Trị HD sau CK]]-Table1[[#This Row],[Số tiền đã thu]]</f>
        <v>0</v>
      </c>
      <c r="S1288" s="7">
        <f>IF(Table1[[#This Row],[Ngày hóa đơn]]&lt;&gt;"",Table1[[#This Row],[Ngày hóa đơn]],Table1[[#This Row],[Ngày hạch toán]])</f>
        <v>45728</v>
      </c>
      <c r="T1288" s="8"/>
      <c r="U1288" s="7">
        <f>IF(Table1[[#This Row],[Ngày tính CN]]="","",S1288+T1288)</f>
        <v>45728</v>
      </c>
      <c r="V1288" s="71">
        <f ca="1">IF(Table1[[#This Row],[Hạn thanh toán]]="","",IF((U1288-NOW())&lt;0,0,(U1288-NOW())))</f>
        <v>0</v>
      </c>
      <c r="W1288" s="69"/>
      <c r="X1288" s="65" t="str">
        <f t="shared" ca="1" si="167"/>
        <v/>
      </c>
      <c r="Y1288" s="65" t="str">
        <f t="shared" si="162"/>
        <v>Đã thanh toán</v>
      </c>
      <c r="Z1288" s="250">
        <f>Table1[[#This Row],[Hạn thanh toán]]</f>
        <v>45728</v>
      </c>
      <c r="AA1288" s="250">
        <f>Table1[[#This Row],[Ngày Thanh toán]]</f>
        <v>45845</v>
      </c>
      <c r="AD1288" s="3" t="str">
        <f>IF(Table1[[#This Row],[Mã khách hàng]]="","",VLOOKUP($A1288,Ma_KH!$A:$Q,Ma_KH!O$1,0))</f>
        <v>UNIT-ECO</v>
      </c>
      <c r="AE1288" s="3" t="str">
        <f>IF(Table1[[#This Row],[Mã khách hàng]]="","",VLOOKUP($A1288,Ma_KH!$A:$Q,Ma_KH!P$1,0))</f>
        <v>CÔNG TY TNHH HÀNG TIÊU DÙNG UNIT</v>
      </c>
      <c r="AF1288" s="3" t="str">
        <f>VLOOKUP(A1288,Ma_KH!A:Q,Ma_KH!J$1,0)</f>
        <v>Đỗ Minh Quang</v>
      </c>
    </row>
    <row r="1289" spans="1:32" ht="16.5">
      <c r="A1289" s="73" t="s">
        <v>126</v>
      </c>
      <c r="B1289" s="4" t="s">
        <v>4506</v>
      </c>
      <c r="C1289" s="75">
        <v>45728</v>
      </c>
      <c r="D1289" s="76" t="s">
        <v>2082</v>
      </c>
      <c r="E1289" s="75"/>
      <c r="F1289" s="73"/>
      <c r="G1289" s="73" t="s">
        <v>2036</v>
      </c>
      <c r="H1289" s="69">
        <v>514017</v>
      </c>
      <c r="I1289" s="69">
        <v>35981</v>
      </c>
      <c r="J1289" s="69">
        <f>(Table1[[#This Row],[Tiền hàng]]-Table1[[#This Row],[Tiền chiết khấu]])*8%</f>
        <v>38242.879999999997</v>
      </c>
      <c r="K1289" s="69">
        <v>516279</v>
      </c>
      <c r="L1289" s="8" t="s">
        <v>24</v>
      </c>
      <c r="M1289" s="192">
        <v>45845</v>
      </c>
      <c r="N1289" s="29" t="s">
        <v>4195</v>
      </c>
      <c r="O1289" s="69">
        <f>IF(Table1[[#This Row],[Phân loại]]="Tồn đầu kỳ",Table1[[#This Row],[Tổng giá trị]],0)</f>
        <v>0</v>
      </c>
      <c r="P1289" s="8">
        <f>IF(Table1[[#This Row],[Số còn phải thu ĐK]]&lt;&gt;0,0,IF(Table1[[#This Row],[Phân loại]]="Bán hàng",Table1[[#This Row],[Tổng giá trị]],-Table1[[#This Row],[Tổng giá trị]]))</f>
        <v>516279</v>
      </c>
      <c r="Q1289" s="18">
        <f t="shared" si="168"/>
        <v>516279</v>
      </c>
      <c r="R1289" s="8">
        <f>Table1[[#This Row],[Số còn phải thu ĐK]]+Table1[[#This Row],[Giá Trị HD sau CK]]-Table1[[#This Row],[Số tiền đã thu]]</f>
        <v>0</v>
      </c>
      <c r="S1289" s="7">
        <f>IF(Table1[[#This Row],[Ngày hóa đơn]]&lt;&gt;"",Table1[[#This Row],[Ngày hóa đơn]],Table1[[#This Row],[Ngày hạch toán]])</f>
        <v>45728</v>
      </c>
      <c r="T1289" s="8"/>
      <c r="U1289" s="7">
        <f>IF(Table1[[#This Row],[Ngày tính CN]]="","",S1289+T1289)</f>
        <v>45728</v>
      </c>
      <c r="V1289" s="71">
        <f ca="1">IF(Table1[[#This Row],[Hạn thanh toán]]="","",IF((U1289-NOW())&lt;0,0,(U1289-NOW())))</f>
        <v>0</v>
      </c>
      <c r="W1289" s="69"/>
      <c r="X1289" s="65" t="str">
        <f t="shared" ca="1" si="167"/>
        <v/>
      </c>
      <c r="Y1289" s="65" t="str">
        <f t="shared" si="162"/>
        <v>Đã thanh toán</v>
      </c>
      <c r="Z1289" s="250">
        <f>Table1[[#This Row],[Hạn thanh toán]]</f>
        <v>45728</v>
      </c>
      <c r="AA1289" s="250">
        <f>Table1[[#This Row],[Ngày Thanh toán]]</f>
        <v>45845</v>
      </c>
      <c r="AD1289" s="3" t="str">
        <f>IF(Table1[[#This Row],[Mã khách hàng]]="","",VLOOKUP($A1289,Ma_KH!$A:$Q,Ma_KH!O$1,0))</f>
        <v>UNIT-ECO</v>
      </c>
      <c r="AE1289" s="3" t="str">
        <f>IF(Table1[[#This Row],[Mã khách hàng]]="","",VLOOKUP($A1289,Ma_KH!$A:$Q,Ma_KH!P$1,0))</f>
        <v>CÔNG TY TNHH HÀNG TIÊU DÙNG UNIT</v>
      </c>
      <c r="AF1289" s="3" t="str">
        <f>VLOOKUP(A1289,Ma_KH!A:Q,Ma_KH!J$1,0)</f>
        <v>Đỗ Minh Quang</v>
      </c>
    </row>
    <row r="1290" spans="1:32" ht="16.5">
      <c r="A1290" s="73" t="s">
        <v>126</v>
      </c>
      <c r="B1290" s="4" t="s">
        <v>4506</v>
      </c>
      <c r="C1290" s="75">
        <v>45728</v>
      </c>
      <c r="D1290" s="76" t="s">
        <v>2083</v>
      </c>
      <c r="E1290" s="75">
        <v>45728</v>
      </c>
      <c r="F1290" s="73"/>
      <c r="G1290" s="73" t="s">
        <v>2084</v>
      </c>
      <c r="H1290" s="69">
        <v>0</v>
      </c>
      <c r="I1290" s="69">
        <v>0</v>
      </c>
      <c r="J1290" s="69">
        <f>(Table1[[#This Row],[Tiền hàng]]-Table1[[#This Row],[Tiền chiết khấu]])*8%</f>
        <v>0</v>
      </c>
      <c r="K1290" s="69">
        <v>292367</v>
      </c>
      <c r="L1290" s="8" t="s">
        <v>17</v>
      </c>
      <c r="M1290" s="192">
        <v>45845</v>
      </c>
      <c r="N1290" s="29" t="s">
        <v>4195</v>
      </c>
      <c r="O1290" s="69">
        <f>IF(Table1[[#This Row],[Phân loại]]="Tồn đầu kỳ",Table1[[#This Row],[Tổng giá trị]],0)</f>
        <v>0</v>
      </c>
      <c r="P1290" s="8">
        <f>IF(Table1[[#This Row],[Số còn phải thu ĐK]]&lt;&gt;0,0,IF(Table1[[#This Row],[Phân loại]]="Bán hàng",Table1[[#This Row],[Tổng giá trị]],-Table1[[#This Row],[Tổng giá trị]]))</f>
        <v>-292367</v>
      </c>
      <c r="Q1290" s="18">
        <f t="shared" si="168"/>
        <v>-292367</v>
      </c>
      <c r="R1290" s="8">
        <f>Table1[[#This Row],[Số còn phải thu ĐK]]+Table1[[#This Row],[Giá Trị HD sau CK]]-Table1[[#This Row],[Số tiền đã thu]]</f>
        <v>0</v>
      </c>
      <c r="S1290" s="7">
        <f>IF(Table1[[#This Row],[Ngày hóa đơn]]&lt;&gt;"",Table1[[#This Row],[Ngày hóa đơn]],Table1[[#This Row],[Ngày hạch toán]])</f>
        <v>45728</v>
      </c>
      <c r="T1290" s="8"/>
      <c r="U1290" s="7">
        <f>IF(Table1[[#This Row],[Ngày tính CN]]="","",S1290+T1290)</f>
        <v>45728</v>
      </c>
      <c r="V1290" s="71">
        <f ca="1">IF(Table1[[#This Row],[Hạn thanh toán]]="","",IF((U1290-NOW())&lt;0,0,(U1290-NOW())))</f>
        <v>0</v>
      </c>
      <c r="W1290" s="69"/>
      <c r="X1290" s="65" t="str">
        <f t="shared" ca="1" si="167"/>
        <v/>
      </c>
      <c r="Y1290" s="65" t="str">
        <f t="shared" si="162"/>
        <v>Đã thanh toán</v>
      </c>
      <c r="Z1290" s="250">
        <f>Table1[[#This Row],[Hạn thanh toán]]</f>
        <v>45728</v>
      </c>
      <c r="AA1290" s="250">
        <f>Table1[[#This Row],[Ngày Thanh toán]]</f>
        <v>45845</v>
      </c>
      <c r="AD1290" s="3" t="str">
        <f>IF(Table1[[#This Row],[Mã khách hàng]]="","",VLOOKUP($A1290,Ma_KH!$A:$Q,Ma_KH!O$1,0))</f>
        <v>UNIT-ECO</v>
      </c>
      <c r="AE1290" s="3" t="str">
        <f>IF(Table1[[#This Row],[Mã khách hàng]]="","",VLOOKUP($A1290,Ma_KH!$A:$Q,Ma_KH!P$1,0))</f>
        <v>CÔNG TY TNHH HÀNG TIÊU DÙNG UNIT</v>
      </c>
      <c r="AF1290" s="3" t="str">
        <f>VLOOKUP(A1290,Ma_KH!A:Q,Ma_KH!J$1,0)</f>
        <v>Đỗ Minh Quang</v>
      </c>
    </row>
    <row r="1291" spans="1:32" ht="16.5">
      <c r="A1291" s="73" t="s">
        <v>126</v>
      </c>
      <c r="B1291" s="4" t="s">
        <v>4506</v>
      </c>
      <c r="C1291" s="75">
        <v>45728</v>
      </c>
      <c r="D1291" s="76" t="s">
        <v>2085</v>
      </c>
      <c r="E1291" s="75">
        <v>45728</v>
      </c>
      <c r="F1291" s="73"/>
      <c r="G1291" s="73" t="s">
        <v>2038</v>
      </c>
      <c r="H1291" s="69">
        <v>0</v>
      </c>
      <c r="I1291" s="69">
        <v>0</v>
      </c>
      <c r="J1291" s="69">
        <f>(Table1[[#This Row],[Tiền hàng]]-Table1[[#This Row],[Tiền chiết khấu]])*8%</f>
        <v>0</v>
      </c>
      <c r="K1291" s="69">
        <v>437520</v>
      </c>
      <c r="L1291" s="8" t="s">
        <v>17</v>
      </c>
      <c r="M1291" s="192">
        <v>45845</v>
      </c>
      <c r="N1291" s="29" t="s">
        <v>4195</v>
      </c>
      <c r="O1291" s="69">
        <f>IF(Table1[[#This Row],[Phân loại]]="Tồn đầu kỳ",Table1[[#This Row],[Tổng giá trị]],0)</f>
        <v>0</v>
      </c>
      <c r="P1291" s="8">
        <f>IF(Table1[[#This Row],[Số còn phải thu ĐK]]&lt;&gt;0,0,IF(Table1[[#This Row],[Phân loại]]="Bán hàng",Table1[[#This Row],[Tổng giá trị]],-Table1[[#This Row],[Tổng giá trị]]))</f>
        <v>-437520</v>
      </c>
      <c r="Q1291" s="18">
        <f t="shared" si="168"/>
        <v>-437520</v>
      </c>
      <c r="R1291" s="8">
        <f>Table1[[#This Row],[Số còn phải thu ĐK]]+Table1[[#This Row],[Giá Trị HD sau CK]]-Table1[[#This Row],[Số tiền đã thu]]</f>
        <v>0</v>
      </c>
      <c r="S1291" s="7">
        <f>IF(Table1[[#This Row],[Ngày hóa đơn]]&lt;&gt;"",Table1[[#This Row],[Ngày hóa đơn]],Table1[[#This Row],[Ngày hạch toán]])</f>
        <v>45728</v>
      </c>
      <c r="T1291" s="8"/>
      <c r="U1291" s="7">
        <f>IF(Table1[[#This Row],[Ngày tính CN]]="","",S1291+T1291)</f>
        <v>45728</v>
      </c>
      <c r="V1291" s="71">
        <f ca="1">IF(Table1[[#This Row],[Hạn thanh toán]]="","",IF((U1291-NOW())&lt;0,0,(U1291-NOW())))</f>
        <v>0</v>
      </c>
      <c r="W1291" s="69"/>
      <c r="X1291" s="65" t="str">
        <f t="shared" ca="1" si="167"/>
        <v/>
      </c>
      <c r="Y1291" s="65" t="str">
        <f t="shared" si="162"/>
        <v>Đã thanh toán</v>
      </c>
      <c r="Z1291" s="250">
        <f>Table1[[#This Row],[Hạn thanh toán]]</f>
        <v>45728</v>
      </c>
      <c r="AA1291" s="250">
        <f>Table1[[#This Row],[Ngày Thanh toán]]</f>
        <v>45845</v>
      </c>
      <c r="AD1291" s="3" t="str">
        <f>IF(Table1[[#This Row],[Mã khách hàng]]="","",VLOOKUP($A1291,Ma_KH!$A:$Q,Ma_KH!O$1,0))</f>
        <v>UNIT-ECO</v>
      </c>
      <c r="AE1291" s="3" t="str">
        <f>IF(Table1[[#This Row],[Mã khách hàng]]="","",VLOOKUP($A1291,Ma_KH!$A:$Q,Ma_KH!P$1,0))</f>
        <v>CÔNG TY TNHH HÀNG TIÊU DÙNG UNIT</v>
      </c>
      <c r="AF1291" s="3" t="str">
        <f>VLOOKUP(A1291,Ma_KH!A:Q,Ma_KH!J$1,0)</f>
        <v>Đỗ Minh Quang</v>
      </c>
    </row>
    <row r="1292" spans="1:32" ht="16.5">
      <c r="A1292" s="73" t="s">
        <v>126</v>
      </c>
      <c r="B1292" s="4" t="s">
        <v>4506</v>
      </c>
      <c r="C1292" s="75">
        <v>45729</v>
      </c>
      <c r="D1292" s="76" t="s">
        <v>2086</v>
      </c>
      <c r="E1292" s="75">
        <v>45729</v>
      </c>
      <c r="F1292" s="73"/>
      <c r="G1292" s="73" t="s">
        <v>2044</v>
      </c>
      <c r="H1292" s="69">
        <v>0</v>
      </c>
      <c r="I1292" s="69">
        <v>0</v>
      </c>
      <c r="J1292" s="69">
        <f>(Table1[[#This Row],[Tiền hàng]]-Table1[[#This Row],[Tiền chiết khấu]])*8%</f>
        <v>0</v>
      </c>
      <c r="K1292" s="69">
        <v>427683</v>
      </c>
      <c r="L1292" s="8" t="s">
        <v>17</v>
      </c>
      <c r="M1292" s="192">
        <v>45845</v>
      </c>
      <c r="N1292" s="29" t="s">
        <v>4195</v>
      </c>
      <c r="O1292" s="69">
        <f>IF(Table1[[#This Row],[Phân loại]]="Tồn đầu kỳ",Table1[[#This Row],[Tổng giá trị]],0)</f>
        <v>0</v>
      </c>
      <c r="P1292" s="8">
        <f>IF(Table1[[#This Row],[Số còn phải thu ĐK]]&lt;&gt;0,0,IF(Table1[[#This Row],[Phân loại]]="Bán hàng",Table1[[#This Row],[Tổng giá trị]],-Table1[[#This Row],[Tổng giá trị]]))</f>
        <v>-427683</v>
      </c>
      <c r="Q1292" s="18">
        <f t="shared" si="168"/>
        <v>-427683</v>
      </c>
      <c r="R1292" s="8">
        <f>Table1[[#This Row],[Số còn phải thu ĐK]]+Table1[[#This Row],[Giá Trị HD sau CK]]-Table1[[#This Row],[Số tiền đã thu]]</f>
        <v>0</v>
      </c>
      <c r="S1292" s="7">
        <f>IF(Table1[[#This Row],[Ngày hóa đơn]]&lt;&gt;"",Table1[[#This Row],[Ngày hóa đơn]],Table1[[#This Row],[Ngày hạch toán]])</f>
        <v>45729</v>
      </c>
      <c r="T1292" s="8"/>
      <c r="U1292" s="7">
        <f>IF(Table1[[#This Row],[Ngày tính CN]]="","",S1292+T1292)</f>
        <v>45729</v>
      </c>
      <c r="V1292" s="71">
        <f ca="1">IF(Table1[[#This Row],[Hạn thanh toán]]="","",IF((U1292-NOW())&lt;0,0,(U1292-NOW())))</f>
        <v>0</v>
      </c>
      <c r="W1292" s="69"/>
      <c r="X1292" s="65" t="str">
        <f t="shared" ca="1" si="167"/>
        <v/>
      </c>
      <c r="Y1292" s="65" t="str">
        <f t="shared" si="162"/>
        <v>Đã thanh toán</v>
      </c>
      <c r="Z1292" s="250">
        <f>Table1[[#This Row],[Hạn thanh toán]]</f>
        <v>45729</v>
      </c>
      <c r="AA1292" s="250">
        <f>Table1[[#This Row],[Ngày Thanh toán]]</f>
        <v>45845</v>
      </c>
      <c r="AD1292" s="3" t="str">
        <f>IF(Table1[[#This Row],[Mã khách hàng]]="","",VLOOKUP($A1292,Ma_KH!$A:$Q,Ma_KH!O$1,0))</f>
        <v>UNIT-ECO</v>
      </c>
      <c r="AE1292" s="3" t="str">
        <f>IF(Table1[[#This Row],[Mã khách hàng]]="","",VLOOKUP($A1292,Ma_KH!$A:$Q,Ma_KH!P$1,0))</f>
        <v>CÔNG TY TNHH HÀNG TIÊU DÙNG UNIT</v>
      </c>
      <c r="AF1292" s="3" t="str">
        <f>VLOOKUP(A1292,Ma_KH!A:Q,Ma_KH!J$1,0)</f>
        <v>Đỗ Minh Quang</v>
      </c>
    </row>
    <row r="1293" spans="1:32" ht="16.5">
      <c r="A1293" s="73" t="s">
        <v>126</v>
      </c>
      <c r="B1293" s="4" t="s">
        <v>4506</v>
      </c>
      <c r="C1293" s="75">
        <v>45730</v>
      </c>
      <c r="D1293" s="76" t="s">
        <v>2087</v>
      </c>
      <c r="E1293" s="75"/>
      <c r="F1293" s="73"/>
      <c r="G1293" s="73" t="s">
        <v>2053</v>
      </c>
      <c r="H1293" s="69">
        <v>586146</v>
      </c>
      <c r="I1293" s="69">
        <v>41030</v>
      </c>
      <c r="J1293" s="69">
        <f>(Table1[[#This Row],[Tiền hàng]]-Table1[[#This Row],[Tiền chiết khấu]])*8%</f>
        <v>43609.279999999999</v>
      </c>
      <c r="K1293" s="69">
        <v>588725</v>
      </c>
      <c r="L1293" s="8" t="s">
        <v>24</v>
      </c>
      <c r="M1293" s="192">
        <v>45845</v>
      </c>
      <c r="N1293" s="29" t="s">
        <v>4195</v>
      </c>
      <c r="O1293" s="69">
        <f>IF(Table1[[#This Row],[Phân loại]]="Tồn đầu kỳ",Table1[[#This Row],[Tổng giá trị]],0)</f>
        <v>0</v>
      </c>
      <c r="P1293" s="8">
        <f>IF(Table1[[#This Row],[Số còn phải thu ĐK]]&lt;&gt;0,0,IF(Table1[[#This Row],[Phân loại]]="Bán hàng",Table1[[#This Row],[Tổng giá trị]],-Table1[[#This Row],[Tổng giá trị]]))</f>
        <v>588725</v>
      </c>
      <c r="Q1293" s="18">
        <f t="shared" si="168"/>
        <v>588725</v>
      </c>
      <c r="R1293" s="8">
        <f>Table1[[#This Row],[Số còn phải thu ĐK]]+Table1[[#This Row],[Giá Trị HD sau CK]]-Table1[[#This Row],[Số tiền đã thu]]</f>
        <v>0</v>
      </c>
      <c r="S1293" s="7">
        <f>IF(Table1[[#This Row],[Ngày hóa đơn]]&lt;&gt;"",Table1[[#This Row],[Ngày hóa đơn]],Table1[[#This Row],[Ngày hạch toán]])</f>
        <v>45730</v>
      </c>
      <c r="T1293" s="8"/>
      <c r="U1293" s="7">
        <f>IF(Table1[[#This Row],[Ngày tính CN]]="","",S1293+T1293)</f>
        <v>45730</v>
      </c>
      <c r="V1293" s="71">
        <f ca="1">IF(Table1[[#This Row],[Hạn thanh toán]]="","",IF((U1293-NOW())&lt;0,0,(U1293-NOW())))</f>
        <v>0</v>
      </c>
      <c r="W1293" s="69"/>
      <c r="X1293" s="65" t="str">
        <f t="shared" ca="1" si="167"/>
        <v/>
      </c>
      <c r="Y1293" s="65" t="str">
        <f t="shared" si="162"/>
        <v>Đã thanh toán</v>
      </c>
      <c r="Z1293" s="250">
        <f>Table1[[#This Row],[Hạn thanh toán]]</f>
        <v>45730</v>
      </c>
      <c r="AA1293" s="250">
        <f>Table1[[#This Row],[Ngày Thanh toán]]</f>
        <v>45845</v>
      </c>
      <c r="AD1293" s="3" t="str">
        <f>IF(Table1[[#This Row],[Mã khách hàng]]="","",VLOOKUP($A1293,Ma_KH!$A:$Q,Ma_KH!O$1,0))</f>
        <v>UNIT-ECO</v>
      </c>
      <c r="AE1293" s="3" t="str">
        <f>IF(Table1[[#This Row],[Mã khách hàng]]="","",VLOOKUP($A1293,Ma_KH!$A:$Q,Ma_KH!P$1,0))</f>
        <v>CÔNG TY TNHH HÀNG TIÊU DÙNG UNIT</v>
      </c>
      <c r="AF1293" s="3" t="str">
        <f>VLOOKUP(A1293,Ma_KH!A:Q,Ma_KH!J$1,0)</f>
        <v>Đỗ Minh Quang</v>
      </c>
    </row>
    <row r="1294" spans="1:32" ht="16.5">
      <c r="A1294" s="73" t="s">
        <v>126</v>
      </c>
      <c r="B1294" s="4" t="s">
        <v>4506</v>
      </c>
      <c r="C1294" s="75">
        <v>45731</v>
      </c>
      <c r="D1294" s="76" t="s">
        <v>2088</v>
      </c>
      <c r="E1294" s="75"/>
      <c r="F1294" s="73"/>
      <c r="G1294" s="73" t="s">
        <v>2047</v>
      </c>
      <c r="H1294" s="69">
        <v>1694439</v>
      </c>
      <c r="I1294" s="69">
        <v>118611</v>
      </c>
      <c r="J1294" s="69">
        <f>(Table1[[#This Row],[Tiền hàng]]-Table1[[#This Row],[Tiền chiết khấu]])*8%</f>
        <v>126066.24000000001</v>
      </c>
      <c r="K1294" s="69">
        <v>1701894</v>
      </c>
      <c r="L1294" s="8" t="s">
        <v>24</v>
      </c>
      <c r="M1294" s="192">
        <v>45845</v>
      </c>
      <c r="N1294" s="29" t="s">
        <v>4195</v>
      </c>
      <c r="O1294" s="69">
        <f>IF(Table1[[#This Row],[Phân loại]]="Tồn đầu kỳ",Table1[[#This Row],[Tổng giá trị]],0)</f>
        <v>0</v>
      </c>
      <c r="P1294" s="8">
        <f>IF(Table1[[#This Row],[Số còn phải thu ĐK]]&lt;&gt;0,0,IF(Table1[[#This Row],[Phân loại]]="Bán hàng",Table1[[#This Row],[Tổng giá trị]],-Table1[[#This Row],[Tổng giá trị]]))</f>
        <v>1701894</v>
      </c>
      <c r="Q1294" s="18">
        <f t="shared" si="168"/>
        <v>1701894</v>
      </c>
      <c r="R1294" s="8">
        <f>Table1[[#This Row],[Số còn phải thu ĐK]]+Table1[[#This Row],[Giá Trị HD sau CK]]-Table1[[#This Row],[Số tiền đã thu]]</f>
        <v>0</v>
      </c>
      <c r="S1294" s="7">
        <f>IF(Table1[[#This Row],[Ngày hóa đơn]]&lt;&gt;"",Table1[[#This Row],[Ngày hóa đơn]],Table1[[#This Row],[Ngày hạch toán]])</f>
        <v>45731</v>
      </c>
      <c r="T1294" s="8"/>
      <c r="U1294" s="7">
        <f>IF(Table1[[#This Row],[Ngày tính CN]]="","",S1294+T1294)</f>
        <v>45731</v>
      </c>
      <c r="V1294" s="71">
        <f ca="1">IF(Table1[[#This Row],[Hạn thanh toán]]="","",IF((U1294-NOW())&lt;0,0,(U1294-NOW())))</f>
        <v>0</v>
      </c>
      <c r="W1294" s="69"/>
      <c r="X1294" s="65" t="str">
        <f t="shared" ca="1" si="167"/>
        <v/>
      </c>
      <c r="Y1294" s="65" t="str">
        <f t="shared" si="162"/>
        <v>Đã thanh toán</v>
      </c>
      <c r="Z1294" s="250">
        <f>Table1[[#This Row],[Hạn thanh toán]]</f>
        <v>45731</v>
      </c>
      <c r="AA1294" s="250">
        <f>Table1[[#This Row],[Ngày Thanh toán]]</f>
        <v>45845</v>
      </c>
      <c r="AD1294" s="3" t="str">
        <f>IF(Table1[[#This Row],[Mã khách hàng]]="","",VLOOKUP($A1294,Ma_KH!$A:$Q,Ma_KH!O$1,0))</f>
        <v>UNIT-ECO</v>
      </c>
      <c r="AE1294" s="3" t="str">
        <f>IF(Table1[[#This Row],[Mã khách hàng]]="","",VLOOKUP($A1294,Ma_KH!$A:$Q,Ma_KH!P$1,0))</f>
        <v>CÔNG TY TNHH HÀNG TIÊU DÙNG UNIT</v>
      </c>
      <c r="AF1294" s="3" t="str">
        <f>VLOOKUP(A1294,Ma_KH!A:Q,Ma_KH!J$1,0)</f>
        <v>Đỗ Minh Quang</v>
      </c>
    </row>
    <row r="1295" spans="1:32" ht="16.5">
      <c r="A1295" s="73" t="s">
        <v>126</v>
      </c>
      <c r="B1295" s="4" t="s">
        <v>4506</v>
      </c>
      <c r="C1295" s="75">
        <v>45731</v>
      </c>
      <c r="D1295" s="76" t="s">
        <v>2089</v>
      </c>
      <c r="E1295" s="75">
        <v>45731</v>
      </c>
      <c r="F1295" s="73"/>
      <c r="G1295" s="73" t="s">
        <v>2090</v>
      </c>
      <c r="H1295" s="69">
        <v>0</v>
      </c>
      <c r="I1295" s="69">
        <v>0</v>
      </c>
      <c r="J1295" s="69">
        <f>(Table1[[#This Row],[Tiền hàng]]-Table1[[#This Row],[Tiền chiết khấu]])*8%</f>
        <v>0</v>
      </c>
      <c r="K1295" s="69">
        <v>138607</v>
      </c>
      <c r="L1295" s="8" t="s">
        <v>17</v>
      </c>
      <c r="M1295" s="192">
        <v>45845</v>
      </c>
      <c r="N1295" s="29" t="s">
        <v>4195</v>
      </c>
      <c r="O1295" s="69">
        <f>IF(Table1[[#This Row],[Phân loại]]="Tồn đầu kỳ",Table1[[#This Row],[Tổng giá trị]],0)</f>
        <v>0</v>
      </c>
      <c r="P1295" s="8">
        <f>IF(Table1[[#This Row],[Số còn phải thu ĐK]]&lt;&gt;0,0,IF(Table1[[#This Row],[Phân loại]]="Bán hàng",Table1[[#This Row],[Tổng giá trị]],-Table1[[#This Row],[Tổng giá trị]]))</f>
        <v>-138607</v>
      </c>
      <c r="Q1295" s="18">
        <f t="shared" si="168"/>
        <v>-138607</v>
      </c>
      <c r="R1295" s="8">
        <f>Table1[[#This Row],[Số còn phải thu ĐK]]+Table1[[#This Row],[Giá Trị HD sau CK]]-Table1[[#This Row],[Số tiền đã thu]]</f>
        <v>0</v>
      </c>
      <c r="S1295" s="7">
        <f>IF(Table1[[#This Row],[Ngày hóa đơn]]&lt;&gt;"",Table1[[#This Row],[Ngày hóa đơn]],Table1[[#This Row],[Ngày hạch toán]])</f>
        <v>45731</v>
      </c>
      <c r="T1295" s="8"/>
      <c r="U1295" s="7">
        <f>IF(Table1[[#This Row],[Ngày tính CN]]="","",S1295+T1295)</f>
        <v>45731</v>
      </c>
      <c r="V1295" s="71">
        <f ca="1">IF(Table1[[#This Row],[Hạn thanh toán]]="","",IF((U1295-NOW())&lt;0,0,(U1295-NOW())))</f>
        <v>0</v>
      </c>
      <c r="W1295" s="69"/>
      <c r="X1295" s="65" t="str">
        <f t="shared" ca="1" si="167"/>
        <v/>
      </c>
      <c r="Y1295" s="65" t="str">
        <f t="shared" si="162"/>
        <v>Đã thanh toán</v>
      </c>
      <c r="Z1295" s="250">
        <f>Table1[[#This Row],[Hạn thanh toán]]</f>
        <v>45731</v>
      </c>
      <c r="AA1295" s="250">
        <f>Table1[[#This Row],[Ngày Thanh toán]]</f>
        <v>45845</v>
      </c>
      <c r="AD1295" s="3" t="str">
        <f>IF(Table1[[#This Row],[Mã khách hàng]]="","",VLOOKUP($A1295,Ma_KH!$A:$Q,Ma_KH!O$1,0))</f>
        <v>UNIT-ECO</v>
      </c>
      <c r="AE1295" s="3" t="str">
        <f>IF(Table1[[#This Row],[Mã khách hàng]]="","",VLOOKUP($A1295,Ma_KH!$A:$Q,Ma_KH!P$1,0))</f>
        <v>CÔNG TY TNHH HÀNG TIÊU DÙNG UNIT</v>
      </c>
      <c r="AF1295" s="3" t="str">
        <f>VLOOKUP(A1295,Ma_KH!A:Q,Ma_KH!J$1,0)</f>
        <v>Đỗ Minh Quang</v>
      </c>
    </row>
    <row r="1296" spans="1:32" ht="16.5">
      <c r="A1296" s="73" t="s">
        <v>126</v>
      </c>
      <c r="B1296" s="4" t="s">
        <v>4506</v>
      </c>
      <c r="C1296" s="75">
        <v>45733</v>
      </c>
      <c r="D1296" s="76" t="s">
        <v>2091</v>
      </c>
      <c r="E1296" s="75"/>
      <c r="F1296" s="73"/>
      <c r="G1296" s="73" t="s">
        <v>2026</v>
      </c>
      <c r="H1296" s="69">
        <v>2073692</v>
      </c>
      <c r="I1296" s="69">
        <v>145158</v>
      </c>
      <c r="J1296" s="69">
        <f>(Table1[[#This Row],[Tiền hàng]]-Table1[[#This Row],[Tiền chiết khấu]])*8%</f>
        <v>154282.72</v>
      </c>
      <c r="K1296" s="69">
        <v>2082817</v>
      </c>
      <c r="L1296" s="8" t="s">
        <v>24</v>
      </c>
      <c r="M1296" s="192">
        <v>45845</v>
      </c>
      <c r="N1296" s="29" t="s">
        <v>4195</v>
      </c>
      <c r="O1296" s="69">
        <f>IF(Table1[[#This Row],[Phân loại]]="Tồn đầu kỳ",Table1[[#This Row],[Tổng giá trị]],0)</f>
        <v>0</v>
      </c>
      <c r="P1296" s="8">
        <f>IF(Table1[[#This Row],[Số còn phải thu ĐK]]&lt;&gt;0,0,IF(Table1[[#This Row],[Phân loại]]="Bán hàng",Table1[[#This Row],[Tổng giá trị]],-Table1[[#This Row],[Tổng giá trị]]))</f>
        <v>2082817</v>
      </c>
      <c r="Q1296" s="18">
        <f t="shared" si="168"/>
        <v>2082817</v>
      </c>
      <c r="R1296" s="8">
        <f>Table1[[#This Row],[Số còn phải thu ĐK]]+Table1[[#This Row],[Giá Trị HD sau CK]]-Table1[[#This Row],[Số tiền đã thu]]</f>
        <v>0</v>
      </c>
      <c r="S1296" s="7">
        <f>IF(Table1[[#This Row],[Ngày hóa đơn]]&lt;&gt;"",Table1[[#This Row],[Ngày hóa đơn]],Table1[[#This Row],[Ngày hạch toán]])</f>
        <v>45733</v>
      </c>
      <c r="T1296" s="8"/>
      <c r="U1296" s="7">
        <f>IF(Table1[[#This Row],[Ngày tính CN]]="","",S1296+T1296)</f>
        <v>45733</v>
      </c>
      <c r="V1296" s="71">
        <f ca="1">IF(Table1[[#This Row],[Hạn thanh toán]]="","",IF((U1296-NOW())&lt;0,0,(U1296-NOW())))</f>
        <v>0</v>
      </c>
      <c r="W1296" s="69"/>
      <c r="X1296" s="65" t="str">
        <f t="shared" ca="1" si="167"/>
        <v/>
      </c>
      <c r="Y1296" s="65" t="str">
        <f t="shared" si="162"/>
        <v>Đã thanh toán</v>
      </c>
      <c r="Z1296" s="250">
        <f>Table1[[#This Row],[Hạn thanh toán]]</f>
        <v>45733</v>
      </c>
      <c r="AA1296" s="250">
        <f>Table1[[#This Row],[Ngày Thanh toán]]</f>
        <v>45845</v>
      </c>
      <c r="AD1296" s="3" t="str">
        <f>IF(Table1[[#This Row],[Mã khách hàng]]="","",VLOOKUP($A1296,Ma_KH!$A:$Q,Ma_KH!O$1,0))</f>
        <v>UNIT-ECO</v>
      </c>
      <c r="AE1296" s="3" t="str">
        <f>IF(Table1[[#This Row],[Mã khách hàng]]="","",VLOOKUP($A1296,Ma_KH!$A:$Q,Ma_KH!P$1,0))</f>
        <v>CÔNG TY TNHH HÀNG TIÊU DÙNG UNIT</v>
      </c>
      <c r="AF1296" s="3" t="str">
        <f>VLOOKUP(A1296,Ma_KH!A:Q,Ma_KH!J$1,0)</f>
        <v>Đỗ Minh Quang</v>
      </c>
    </row>
    <row r="1297" spans="1:32" ht="16.5">
      <c r="A1297" s="73" t="s">
        <v>126</v>
      </c>
      <c r="B1297" s="4" t="s">
        <v>4506</v>
      </c>
      <c r="C1297" s="75">
        <v>45733</v>
      </c>
      <c r="D1297" s="76" t="s">
        <v>2092</v>
      </c>
      <c r="E1297" s="75">
        <v>45733</v>
      </c>
      <c r="F1297" s="73"/>
      <c r="G1297" s="73" t="s">
        <v>2028</v>
      </c>
      <c r="H1297" s="69">
        <v>0</v>
      </c>
      <c r="I1297" s="69">
        <v>0</v>
      </c>
      <c r="J1297" s="69">
        <f>(Table1[[#This Row],[Tiền hàng]]-Table1[[#This Row],[Tiền chiết khấu]])*8%</f>
        <v>0</v>
      </c>
      <c r="K1297" s="69">
        <v>175382</v>
      </c>
      <c r="L1297" s="8" t="s">
        <v>17</v>
      </c>
      <c r="M1297" s="192">
        <v>45845</v>
      </c>
      <c r="N1297" s="29" t="s">
        <v>4195</v>
      </c>
      <c r="O1297" s="69">
        <f>IF(Table1[[#This Row],[Phân loại]]="Tồn đầu kỳ",Table1[[#This Row],[Tổng giá trị]],0)</f>
        <v>0</v>
      </c>
      <c r="P1297" s="8">
        <f>IF(Table1[[#This Row],[Số còn phải thu ĐK]]&lt;&gt;0,0,IF(Table1[[#This Row],[Phân loại]]="Bán hàng",Table1[[#This Row],[Tổng giá trị]],-Table1[[#This Row],[Tổng giá trị]]))</f>
        <v>-175382</v>
      </c>
      <c r="Q1297" s="18">
        <f t="shared" si="168"/>
        <v>-175382</v>
      </c>
      <c r="R1297" s="8">
        <f>Table1[[#This Row],[Số còn phải thu ĐK]]+Table1[[#This Row],[Giá Trị HD sau CK]]-Table1[[#This Row],[Số tiền đã thu]]</f>
        <v>0</v>
      </c>
      <c r="S1297" s="7">
        <f>IF(Table1[[#This Row],[Ngày hóa đơn]]&lt;&gt;"",Table1[[#This Row],[Ngày hóa đơn]],Table1[[#This Row],[Ngày hạch toán]])</f>
        <v>45733</v>
      </c>
      <c r="T1297" s="8"/>
      <c r="U1297" s="7">
        <f>IF(Table1[[#This Row],[Ngày tính CN]]="","",S1297+T1297)</f>
        <v>45733</v>
      </c>
      <c r="V1297" s="71">
        <f ca="1">IF(Table1[[#This Row],[Hạn thanh toán]]="","",IF((U1297-NOW())&lt;0,0,(U1297-NOW())))</f>
        <v>0</v>
      </c>
      <c r="W1297" s="69"/>
      <c r="X1297" s="65" t="str">
        <f t="shared" ca="1" si="167"/>
        <v/>
      </c>
      <c r="Y1297" s="65" t="str">
        <f t="shared" si="162"/>
        <v>Đã thanh toán</v>
      </c>
      <c r="Z1297" s="250">
        <f>Table1[[#This Row],[Hạn thanh toán]]</f>
        <v>45733</v>
      </c>
      <c r="AA1297" s="250">
        <f>Table1[[#This Row],[Ngày Thanh toán]]</f>
        <v>45845</v>
      </c>
      <c r="AD1297" s="3" t="str">
        <f>IF(Table1[[#This Row],[Mã khách hàng]]="","",VLOOKUP($A1297,Ma_KH!$A:$Q,Ma_KH!O$1,0))</f>
        <v>UNIT-ECO</v>
      </c>
      <c r="AE1297" s="3" t="str">
        <f>IF(Table1[[#This Row],[Mã khách hàng]]="","",VLOOKUP($A1297,Ma_KH!$A:$Q,Ma_KH!P$1,0))</f>
        <v>CÔNG TY TNHH HÀNG TIÊU DÙNG UNIT</v>
      </c>
      <c r="AF1297" s="3" t="str">
        <f>VLOOKUP(A1297,Ma_KH!A:Q,Ma_KH!J$1,0)</f>
        <v>Đỗ Minh Quang</v>
      </c>
    </row>
    <row r="1298" spans="1:32" ht="16.5">
      <c r="A1298" s="73" t="s">
        <v>126</v>
      </c>
      <c r="B1298" s="4" t="s">
        <v>4506</v>
      </c>
      <c r="C1298" s="75">
        <v>45734</v>
      </c>
      <c r="D1298" s="76" t="s">
        <v>2093</v>
      </c>
      <c r="E1298" s="75"/>
      <c r="F1298" s="73"/>
      <c r="G1298" s="73" t="s">
        <v>2040</v>
      </c>
      <c r="H1298" s="69">
        <v>788505</v>
      </c>
      <c r="I1298" s="69">
        <v>55195</v>
      </c>
      <c r="J1298" s="69">
        <f>(Table1[[#This Row],[Tiền hàng]]-Table1[[#This Row],[Tiền chiết khấu]])*8%</f>
        <v>58664.800000000003</v>
      </c>
      <c r="K1298" s="69">
        <v>791975</v>
      </c>
      <c r="L1298" s="8" t="s">
        <v>24</v>
      </c>
      <c r="M1298" s="192">
        <v>45845</v>
      </c>
      <c r="N1298" s="29" t="s">
        <v>4195</v>
      </c>
      <c r="O1298" s="69">
        <f>IF(Table1[[#This Row],[Phân loại]]="Tồn đầu kỳ",Table1[[#This Row],[Tổng giá trị]],0)</f>
        <v>0</v>
      </c>
      <c r="P1298" s="8">
        <f>IF(Table1[[#This Row],[Số còn phải thu ĐK]]&lt;&gt;0,0,IF(Table1[[#This Row],[Phân loại]]="Bán hàng",Table1[[#This Row],[Tổng giá trị]],-Table1[[#This Row],[Tổng giá trị]]))</f>
        <v>791975</v>
      </c>
      <c r="Q1298" s="18">
        <f t="shared" si="168"/>
        <v>791975</v>
      </c>
      <c r="R1298" s="8">
        <f>Table1[[#This Row],[Số còn phải thu ĐK]]+Table1[[#This Row],[Giá Trị HD sau CK]]-Table1[[#This Row],[Số tiền đã thu]]</f>
        <v>0</v>
      </c>
      <c r="S1298" s="7">
        <f>IF(Table1[[#This Row],[Ngày hóa đơn]]&lt;&gt;"",Table1[[#This Row],[Ngày hóa đơn]],Table1[[#This Row],[Ngày hạch toán]])</f>
        <v>45734</v>
      </c>
      <c r="T1298" s="8"/>
      <c r="U1298" s="7">
        <f>IF(Table1[[#This Row],[Ngày tính CN]]="","",S1298+T1298)</f>
        <v>45734</v>
      </c>
      <c r="V1298" s="71">
        <f ca="1">IF(Table1[[#This Row],[Hạn thanh toán]]="","",IF((U1298-NOW())&lt;0,0,(U1298-NOW())))</f>
        <v>0</v>
      </c>
      <c r="W1298" s="69"/>
      <c r="X1298" s="65" t="str">
        <f t="shared" ca="1" si="167"/>
        <v/>
      </c>
      <c r="Y1298" s="65" t="str">
        <f t="shared" si="162"/>
        <v>Đã thanh toán</v>
      </c>
      <c r="Z1298" s="250">
        <f>Table1[[#This Row],[Hạn thanh toán]]</f>
        <v>45734</v>
      </c>
      <c r="AA1298" s="250">
        <f>Table1[[#This Row],[Ngày Thanh toán]]</f>
        <v>45845</v>
      </c>
      <c r="AD1298" s="3" t="str">
        <f>IF(Table1[[#This Row],[Mã khách hàng]]="","",VLOOKUP($A1298,Ma_KH!$A:$Q,Ma_KH!O$1,0))</f>
        <v>UNIT-ECO</v>
      </c>
      <c r="AE1298" s="3" t="str">
        <f>IF(Table1[[#This Row],[Mã khách hàng]]="","",VLOOKUP($A1298,Ma_KH!$A:$Q,Ma_KH!P$1,0))</f>
        <v>CÔNG TY TNHH HÀNG TIÊU DÙNG UNIT</v>
      </c>
      <c r="AF1298" s="3" t="str">
        <f>VLOOKUP(A1298,Ma_KH!A:Q,Ma_KH!J$1,0)</f>
        <v>Đỗ Minh Quang</v>
      </c>
    </row>
    <row r="1299" spans="1:32" ht="16.5">
      <c r="A1299" s="73" t="s">
        <v>126</v>
      </c>
      <c r="B1299" s="4" t="s">
        <v>4506</v>
      </c>
      <c r="C1299" s="75">
        <v>45738</v>
      </c>
      <c r="D1299" s="76" t="s">
        <v>2094</v>
      </c>
      <c r="E1299" s="75"/>
      <c r="F1299" s="73"/>
      <c r="G1299" s="73" t="s">
        <v>2036</v>
      </c>
      <c r="H1299" s="69">
        <v>588416</v>
      </c>
      <c r="I1299" s="69">
        <v>41189</v>
      </c>
      <c r="J1299" s="69">
        <f>(Table1[[#This Row],[Tiền hàng]]-Table1[[#This Row],[Tiền chiết khấu]])*8%</f>
        <v>43778.16</v>
      </c>
      <c r="K1299" s="69">
        <v>591005</v>
      </c>
      <c r="L1299" s="8" t="s">
        <v>24</v>
      </c>
      <c r="M1299" s="192">
        <v>45845</v>
      </c>
      <c r="N1299" s="29" t="s">
        <v>4195</v>
      </c>
      <c r="O1299" s="69">
        <f>IF(Table1[[#This Row],[Phân loại]]="Tồn đầu kỳ",Table1[[#This Row],[Tổng giá trị]],0)</f>
        <v>0</v>
      </c>
      <c r="P1299" s="8">
        <f>IF(Table1[[#This Row],[Số còn phải thu ĐK]]&lt;&gt;0,0,IF(Table1[[#This Row],[Phân loại]]="Bán hàng",Table1[[#This Row],[Tổng giá trị]],-Table1[[#This Row],[Tổng giá trị]]))</f>
        <v>591005</v>
      </c>
      <c r="Q1299" s="18">
        <f t="shared" si="168"/>
        <v>591005</v>
      </c>
      <c r="R1299" s="8">
        <f>Table1[[#This Row],[Số còn phải thu ĐK]]+Table1[[#This Row],[Giá Trị HD sau CK]]-Table1[[#This Row],[Số tiền đã thu]]</f>
        <v>0</v>
      </c>
      <c r="S1299" s="7">
        <f>IF(Table1[[#This Row],[Ngày hóa đơn]]&lt;&gt;"",Table1[[#This Row],[Ngày hóa đơn]],Table1[[#This Row],[Ngày hạch toán]])</f>
        <v>45738</v>
      </c>
      <c r="T1299" s="8"/>
      <c r="U1299" s="7">
        <f>IF(Table1[[#This Row],[Ngày tính CN]]="","",S1299+T1299)</f>
        <v>45738</v>
      </c>
      <c r="V1299" s="71">
        <f ca="1">IF(Table1[[#This Row],[Hạn thanh toán]]="","",IF((U1299-NOW())&lt;0,0,(U1299-NOW())))</f>
        <v>0</v>
      </c>
      <c r="W1299" s="69"/>
      <c r="X1299" s="65" t="str">
        <f t="shared" ca="1" si="167"/>
        <v/>
      </c>
      <c r="Y1299" s="65" t="str">
        <f t="shared" si="162"/>
        <v>Đã thanh toán</v>
      </c>
      <c r="Z1299" s="250">
        <f>Table1[[#This Row],[Hạn thanh toán]]</f>
        <v>45738</v>
      </c>
      <c r="AA1299" s="250">
        <f>Table1[[#This Row],[Ngày Thanh toán]]</f>
        <v>45845</v>
      </c>
      <c r="AD1299" s="3" t="str">
        <f>IF(Table1[[#This Row],[Mã khách hàng]]="","",VLOOKUP($A1299,Ma_KH!$A:$Q,Ma_KH!O$1,0))</f>
        <v>UNIT-ECO</v>
      </c>
      <c r="AE1299" s="3" t="str">
        <f>IF(Table1[[#This Row],[Mã khách hàng]]="","",VLOOKUP($A1299,Ma_KH!$A:$Q,Ma_KH!P$1,0))</f>
        <v>CÔNG TY TNHH HÀNG TIÊU DÙNG UNIT</v>
      </c>
      <c r="AF1299" s="3" t="str">
        <f>VLOOKUP(A1299,Ma_KH!A:Q,Ma_KH!J$1,0)</f>
        <v>Đỗ Minh Quang</v>
      </c>
    </row>
    <row r="1300" spans="1:32" ht="16.5">
      <c r="A1300" s="73" t="s">
        <v>126</v>
      </c>
      <c r="B1300" s="4" t="s">
        <v>4506</v>
      </c>
      <c r="C1300" s="75">
        <v>45740</v>
      </c>
      <c r="D1300" s="76" t="s">
        <v>2095</v>
      </c>
      <c r="E1300" s="75">
        <v>45740</v>
      </c>
      <c r="F1300" s="73"/>
      <c r="G1300" s="73" t="s">
        <v>2038</v>
      </c>
      <c r="H1300" s="69">
        <v>0</v>
      </c>
      <c r="I1300" s="69">
        <v>0</v>
      </c>
      <c r="J1300" s="69">
        <f>(Table1[[#This Row],[Tiền hàng]]-Table1[[#This Row],[Tiền chiết khấu]])*8%</f>
        <v>0</v>
      </c>
      <c r="K1300" s="69">
        <v>512714</v>
      </c>
      <c r="L1300" s="8" t="s">
        <v>17</v>
      </c>
      <c r="M1300" s="192">
        <v>45845</v>
      </c>
      <c r="N1300" s="29" t="s">
        <v>4195</v>
      </c>
      <c r="O1300" s="69">
        <f>IF(Table1[[#This Row],[Phân loại]]="Tồn đầu kỳ",Table1[[#This Row],[Tổng giá trị]],0)</f>
        <v>0</v>
      </c>
      <c r="P1300" s="8">
        <f>IF(Table1[[#This Row],[Số còn phải thu ĐK]]&lt;&gt;0,0,IF(Table1[[#This Row],[Phân loại]]="Bán hàng",Table1[[#This Row],[Tổng giá trị]],-Table1[[#This Row],[Tổng giá trị]]))</f>
        <v>-512714</v>
      </c>
      <c r="Q1300" s="18">
        <f t="shared" si="168"/>
        <v>-512714</v>
      </c>
      <c r="R1300" s="8">
        <f>Table1[[#This Row],[Số còn phải thu ĐK]]+Table1[[#This Row],[Giá Trị HD sau CK]]-Table1[[#This Row],[Số tiền đã thu]]</f>
        <v>0</v>
      </c>
      <c r="S1300" s="7">
        <f>IF(Table1[[#This Row],[Ngày hóa đơn]]&lt;&gt;"",Table1[[#This Row],[Ngày hóa đơn]],Table1[[#This Row],[Ngày hạch toán]])</f>
        <v>45740</v>
      </c>
      <c r="T1300" s="8"/>
      <c r="U1300" s="7">
        <f>IF(Table1[[#This Row],[Ngày tính CN]]="","",S1300+T1300)</f>
        <v>45740</v>
      </c>
      <c r="V1300" s="71">
        <f ca="1">IF(Table1[[#This Row],[Hạn thanh toán]]="","",IF((U1300-NOW())&lt;0,0,(U1300-NOW())))</f>
        <v>0</v>
      </c>
      <c r="W1300" s="69"/>
      <c r="X1300" s="65" t="str">
        <f t="shared" ca="1" si="167"/>
        <v/>
      </c>
      <c r="Y1300" s="65" t="str">
        <f t="shared" si="162"/>
        <v>Đã thanh toán</v>
      </c>
      <c r="Z1300" s="250">
        <f>Table1[[#This Row],[Hạn thanh toán]]</f>
        <v>45740</v>
      </c>
      <c r="AA1300" s="250">
        <f>Table1[[#This Row],[Ngày Thanh toán]]</f>
        <v>45845</v>
      </c>
      <c r="AD1300" s="3" t="str">
        <f>IF(Table1[[#This Row],[Mã khách hàng]]="","",VLOOKUP($A1300,Ma_KH!$A:$Q,Ma_KH!O$1,0))</f>
        <v>UNIT-ECO</v>
      </c>
      <c r="AE1300" s="3" t="str">
        <f>IF(Table1[[#This Row],[Mã khách hàng]]="","",VLOOKUP($A1300,Ma_KH!$A:$Q,Ma_KH!P$1,0))</f>
        <v>CÔNG TY TNHH HÀNG TIÊU DÙNG UNIT</v>
      </c>
      <c r="AF1300" s="3" t="str">
        <f>VLOOKUP(A1300,Ma_KH!A:Q,Ma_KH!J$1,0)</f>
        <v>Đỗ Minh Quang</v>
      </c>
    </row>
    <row r="1301" spans="1:32" ht="16.5">
      <c r="A1301" s="73" t="s">
        <v>126</v>
      </c>
      <c r="B1301" s="4" t="s">
        <v>4506</v>
      </c>
      <c r="C1301" s="75">
        <v>45741</v>
      </c>
      <c r="D1301" s="76" t="s">
        <v>2096</v>
      </c>
      <c r="E1301" s="75"/>
      <c r="F1301" s="73"/>
      <c r="G1301" s="73" t="s">
        <v>2071</v>
      </c>
      <c r="H1301" s="69">
        <v>1153350</v>
      </c>
      <c r="I1301" s="69">
        <v>80735</v>
      </c>
      <c r="J1301" s="69">
        <f>(Table1[[#This Row],[Tiền hàng]]-Table1[[#This Row],[Tiền chiết khấu]])*8%</f>
        <v>85809.2</v>
      </c>
      <c r="K1301" s="69">
        <v>1158424</v>
      </c>
      <c r="L1301" s="8" t="s">
        <v>24</v>
      </c>
      <c r="M1301" s="192">
        <v>45845</v>
      </c>
      <c r="N1301" s="29" t="s">
        <v>4195</v>
      </c>
      <c r="O1301" s="69">
        <f>IF(Table1[[#This Row],[Phân loại]]="Tồn đầu kỳ",Table1[[#This Row],[Tổng giá trị]],0)</f>
        <v>0</v>
      </c>
      <c r="P1301" s="8">
        <f>IF(Table1[[#This Row],[Số còn phải thu ĐK]]&lt;&gt;0,0,IF(Table1[[#This Row],[Phân loại]]="Bán hàng",Table1[[#This Row],[Tổng giá trị]],-Table1[[#This Row],[Tổng giá trị]]))</f>
        <v>1158424</v>
      </c>
      <c r="Q1301" s="18">
        <f t="shared" si="168"/>
        <v>1158424</v>
      </c>
      <c r="R1301" s="8">
        <f>Table1[[#This Row],[Số còn phải thu ĐK]]+Table1[[#This Row],[Giá Trị HD sau CK]]-Table1[[#This Row],[Số tiền đã thu]]</f>
        <v>0</v>
      </c>
      <c r="S1301" s="7">
        <f>IF(Table1[[#This Row],[Ngày hóa đơn]]&lt;&gt;"",Table1[[#This Row],[Ngày hóa đơn]],Table1[[#This Row],[Ngày hạch toán]])</f>
        <v>45741</v>
      </c>
      <c r="T1301" s="8"/>
      <c r="U1301" s="7">
        <f>IF(Table1[[#This Row],[Ngày tính CN]]="","",S1301+T1301)</f>
        <v>45741</v>
      </c>
      <c r="V1301" s="71">
        <f ca="1">IF(Table1[[#This Row],[Hạn thanh toán]]="","",IF((U1301-NOW())&lt;0,0,(U1301-NOW())))</f>
        <v>0</v>
      </c>
      <c r="W1301" s="69"/>
      <c r="X1301" s="65" t="str">
        <f t="shared" ca="1" si="167"/>
        <v/>
      </c>
      <c r="Y1301" s="65" t="str">
        <f t="shared" si="162"/>
        <v>Đã thanh toán</v>
      </c>
      <c r="Z1301" s="250">
        <f>Table1[[#This Row],[Hạn thanh toán]]</f>
        <v>45741</v>
      </c>
      <c r="AA1301" s="250">
        <f>Table1[[#This Row],[Ngày Thanh toán]]</f>
        <v>45845</v>
      </c>
      <c r="AD1301" s="3" t="str">
        <f>IF(Table1[[#This Row],[Mã khách hàng]]="","",VLOOKUP($A1301,Ma_KH!$A:$Q,Ma_KH!O$1,0))</f>
        <v>UNIT-ECO</v>
      </c>
      <c r="AE1301" s="3" t="str">
        <f>IF(Table1[[#This Row],[Mã khách hàng]]="","",VLOOKUP($A1301,Ma_KH!$A:$Q,Ma_KH!P$1,0))</f>
        <v>CÔNG TY TNHH HÀNG TIÊU DÙNG UNIT</v>
      </c>
      <c r="AF1301" s="3" t="str">
        <f>VLOOKUP(A1301,Ma_KH!A:Q,Ma_KH!J$1,0)</f>
        <v>Đỗ Minh Quang</v>
      </c>
    </row>
    <row r="1302" spans="1:32" ht="16.5">
      <c r="A1302" s="73" t="s">
        <v>126</v>
      </c>
      <c r="B1302" s="4" t="s">
        <v>4506</v>
      </c>
      <c r="C1302" s="75">
        <v>45741</v>
      </c>
      <c r="D1302" s="76" t="s">
        <v>2097</v>
      </c>
      <c r="E1302" s="75"/>
      <c r="F1302" s="73"/>
      <c r="G1302" s="73" t="s">
        <v>2024</v>
      </c>
      <c r="H1302" s="69">
        <v>1879538</v>
      </c>
      <c r="I1302" s="69">
        <v>131568</v>
      </c>
      <c r="J1302" s="69">
        <f>(Table1[[#This Row],[Tiền hàng]]-Table1[[#This Row],[Tiền chiết khấu]])*8%</f>
        <v>139837.6</v>
      </c>
      <c r="K1302" s="69">
        <v>1887808</v>
      </c>
      <c r="L1302" s="8" t="s">
        <v>24</v>
      </c>
      <c r="M1302" s="192">
        <v>45845</v>
      </c>
      <c r="N1302" s="29" t="s">
        <v>4195</v>
      </c>
      <c r="O1302" s="69">
        <f>IF(Table1[[#This Row],[Phân loại]]="Tồn đầu kỳ",Table1[[#This Row],[Tổng giá trị]],0)</f>
        <v>0</v>
      </c>
      <c r="P1302" s="8">
        <f>IF(Table1[[#This Row],[Số còn phải thu ĐK]]&lt;&gt;0,0,IF(Table1[[#This Row],[Phân loại]]="Bán hàng",Table1[[#This Row],[Tổng giá trị]],-Table1[[#This Row],[Tổng giá trị]]))</f>
        <v>1887808</v>
      </c>
      <c r="Q1302" s="18">
        <f t="shared" si="168"/>
        <v>1887808</v>
      </c>
      <c r="R1302" s="8">
        <f>Table1[[#This Row],[Số còn phải thu ĐK]]+Table1[[#This Row],[Giá Trị HD sau CK]]-Table1[[#This Row],[Số tiền đã thu]]</f>
        <v>0</v>
      </c>
      <c r="S1302" s="7">
        <f>IF(Table1[[#This Row],[Ngày hóa đơn]]&lt;&gt;"",Table1[[#This Row],[Ngày hóa đơn]],Table1[[#This Row],[Ngày hạch toán]])</f>
        <v>45741</v>
      </c>
      <c r="T1302" s="8"/>
      <c r="U1302" s="7">
        <f>IF(Table1[[#This Row],[Ngày tính CN]]="","",S1302+T1302)</f>
        <v>45741</v>
      </c>
      <c r="V1302" s="71">
        <f ca="1">IF(Table1[[#This Row],[Hạn thanh toán]]="","",IF((U1302-NOW())&lt;0,0,(U1302-NOW())))</f>
        <v>0</v>
      </c>
      <c r="W1302" s="69"/>
      <c r="X1302" s="65" t="str">
        <f t="shared" ca="1" si="167"/>
        <v/>
      </c>
      <c r="Y1302" s="65" t="str">
        <f t="shared" si="162"/>
        <v>Đã thanh toán</v>
      </c>
      <c r="Z1302" s="250">
        <f>Table1[[#This Row],[Hạn thanh toán]]</f>
        <v>45741</v>
      </c>
      <c r="AA1302" s="250">
        <f>Table1[[#This Row],[Ngày Thanh toán]]</f>
        <v>45845</v>
      </c>
      <c r="AD1302" s="3" t="str">
        <f>IF(Table1[[#This Row],[Mã khách hàng]]="","",VLOOKUP($A1302,Ma_KH!$A:$Q,Ma_KH!O$1,0))</f>
        <v>UNIT-ECO</v>
      </c>
      <c r="AE1302" s="3" t="str">
        <f>IF(Table1[[#This Row],[Mã khách hàng]]="","",VLOOKUP($A1302,Ma_KH!$A:$Q,Ma_KH!P$1,0))</f>
        <v>CÔNG TY TNHH HÀNG TIÊU DÙNG UNIT</v>
      </c>
      <c r="AF1302" s="3" t="str">
        <f>VLOOKUP(A1302,Ma_KH!A:Q,Ma_KH!J$1,0)</f>
        <v>Đỗ Minh Quang</v>
      </c>
    </row>
    <row r="1303" spans="1:32" ht="16.5">
      <c r="A1303" s="73" t="s">
        <v>126</v>
      </c>
      <c r="B1303" s="4" t="s">
        <v>4506</v>
      </c>
      <c r="C1303" s="75">
        <v>45743</v>
      </c>
      <c r="D1303" s="76" t="s">
        <v>2098</v>
      </c>
      <c r="E1303" s="75">
        <v>45743</v>
      </c>
      <c r="F1303" s="73"/>
      <c r="G1303" s="73" t="s">
        <v>2028</v>
      </c>
      <c r="H1303" s="69">
        <v>0</v>
      </c>
      <c r="I1303" s="69">
        <v>0</v>
      </c>
      <c r="J1303" s="69">
        <f>(Table1[[#This Row],[Tiền hàng]]-Table1[[#This Row],[Tiền chiết khấu]])*8%</f>
        <v>0</v>
      </c>
      <c r="K1303" s="69">
        <v>102043</v>
      </c>
      <c r="L1303" s="8" t="s">
        <v>17</v>
      </c>
      <c r="M1303" s="192">
        <v>45845</v>
      </c>
      <c r="N1303" s="29" t="s">
        <v>4195</v>
      </c>
      <c r="O1303" s="69">
        <f>IF(Table1[[#This Row],[Phân loại]]="Tồn đầu kỳ",Table1[[#This Row],[Tổng giá trị]],0)</f>
        <v>0</v>
      </c>
      <c r="P1303" s="8">
        <f>IF(Table1[[#This Row],[Số còn phải thu ĐK]]&lt;&gt;0,0,IF(Table1[[#This Row],[Phân loại]]="Bán hàng",Table1[[#This Row],[Tổng giá trị]],-Table1[[#This Row],[Tổng giá trị]]))</f>
        <v>-102043</v>
      </c>
      <c r="Q1303" s="18">
        <f t="shared" si="168"/>
        <v>-102043</v>
      </c>
      <c r="R1303" s="8">
        <f>Table1[[#This Row],[Số còn phải thu ĐK]]+Table1[[#This Row],[Giá Trị HD sau CK]]-Table1[[#This Row],[Số tiền đã thu]]</f>
        <v>0</v>
      </c>
      <c r="S1303" s="7">
        <f>IF(Table1[[#This Row],[Ngày hóa đơn]]&lt;&gt;"",Table1[[#This Row],[Ngày hóa đơn]],Table1[[#This Row],[Ngày hạch toán]])</f>
        <v>45743</v>
      </c>
      <c r="T1303" s="8"/>
      <c r="U1303" s="7">
        <f>IF(Table1[[#This Row],[Ngày tính CN]]="","",S1303+T1303)</f>
        <v>45743</v>
      </c>
      <c r="V1303" s="71">
        <f ca="1">IF(Table1[[#This Row],[Hạn thanh toán]]="","",IF((U1303-NOW())&lt;0,0,(U1303-NOW())))</f>
        <v>0</v>
      </c>
      <c r="W1303" s="69"/>
      <c r="X1303" s="65" t="str">
        <f t="shared" ca="1" si="167"/>
        <v/>
      </c>
      <c r="Y1303" s="65" t="str">
        <f t="shared" si="162"/>
        <v>Đã thanh toán</v>
      </c>
      <c r="Z1303" s="250">
        <f>Table1[[#This Row],[Hạn thanh toán]]</f>
        <v>45743</v>
      </c>
      <c r="AA1303" s="250">
        <f>Table1[[#This Row],[Ngày Thanh toán]]</f>
        <v>45845</v>
      </c>
      <c r="AD1303" s="3" t="str">
        <f>IF(Table1[[#This Row],[Mã khách hàng]]="","",VLOOKUP($A1303,Ma_KH!$A:$Q,Ma_KH!O$1,0))</f>
        <v>UNIT-ECO</v>
      </c>
      <c r="AE1303" s="3" t="str">
        <f>IF(Table1[[#This Row],[Mã khách hàng]]="","",VLOOKUP($A1303,Ma_KH!$A:$Q,Ma_KH!P$1,0))</f>
        <v>CÔNG TY TNHH HÀNG TIÊU DÙNG UNIT</v>
      </c>
      <c r="AF1303" s="3" t="str">
        <f>VLOOKUP(A1303,Ma_KH!A:Q,Ma_KH!J$1,0)</f>
        <v>Đỗ Minh Quang</v>
      </c>
    </row>
    <row r="1304" spans="1:32" ht="16.5">
      <c r="A1304" s="73" t="s">
        <v>126</v>
      </c>
      <c r="B1304" s="4" t="s">
        <v>4506</v>
      </c>
      <c r="C1304" s="75">
        <v>45744</v>
      </c>
      <c r="D1304" s="76" t="s">
        <v>2099</v>
      </c>
      <c r="E1304" s="75"/>
      <c r="F1304" s="73"/>
      <c r="G1304" s="73" t="s">
        <v>2081</v>
      </c>
      <c r="H1304" s="69">
        <v>589271</v>
      </c>
      <c r="I1304" s="69">
        <v>41249</v>
      </c>
      <c r="J1304" s="69">
        <f>(Table1[[#This Row],[Tiền hàng]]-Table1[[#This Row],[Tiền chiết khấu]])*8%</f>
        <v>43841.760000000002</v>
      </c>
      <c r="K1304" s="69">
        <v>591864</v>
      </c>
      <c r="L1304" s="8" t="s">
        <v>24</v>
      </c>
      <c r="M1304" s="192">
        <v>45845</v>
      </c>
      <c r="N1304" s="29" t="s">
        <v>4195</v>
      </c>
      <c r="O1304" s="69">
        <f>IF(Table1[[#This Row],[Phân loại]]="Tồn đầu kỳ",Table1[[#This Row],[Tổng giá trị]],0)</f>
        <v>0</v>
      </c>
      <c r="P1304" s="8">
        <f>IF(Table1[[#This Row],[Số còn phải thu ĐK]]&lt;&gt;0,0,IF(Table1[[#This Row],[Phân loại]]="Bán hàng",Table1[[#This Row],[Tổng giá trị]],-Table1[[#This Row],[Tổng giá trị]]))</f>
        <v>591864</v>
      </c>
      <c r="Q1304" s="18">
        <f t="shared" si="168"/>
        <v>591864</v>
      </c>
      <c r="R1304" s="8">
        <f>Table1[[#This Row],[Số còn phải thu ĐK]]+Table1[[#This Row],[Giá Trị HD sau CK]]-Table1[[#This Row],[Số tiền đã thu]]</f>
        <v>0</v>
      </c>
      <c r="S1304" s="7">
        <f>IF(Table1[[#This Row],[Ngày hóa đơn]]&lt;&gt;"",Table1[[#This Row],[Ngày hóa đơn]],Table1[[#This Row],[Ngày hạch toán]])</f>
        <v>45744</v>
      </c>
      <c r="T1304" s="8"/>
      <c r="U1304" s="7">
        <f>IF(Table1[[#This Row],[Ngày tính CN]]="","",S1304+T1304)</f>
        <v>45744</v>
      </c>
      <c r="V1304" s="71">
        <f ca="1">IF(Table1[[#This Row],[Hạn thanh toán]]="","",IF((U1304-NOW())&lt;0,0,(U1304-NOW())))</f>
        <v>0</v>
      </c>
      <c r="W1304" s="69"/>
      <c r="X1304" s="65" t="str">
        <f t="shared" ca="1" si="167"/>
        <v/>
      </c>
      <c r="Y1304" s="65" t="str">
        <f t="shared" si="162"/>
        <v>Đã thanh toán</v>
      </c>
      <c r="Z1304" s="250">
        <f>Table1[[#This Row],[Hạn thanh toán]]</f>
        <v>45744</v>
      </c>
      <c r="AA1304" s="250">
        <f>Table1[[#This Row],[Ngày Thanh toán]]</f>
        <v>45845</v>
      </c>
      <c r="AD1304" s="3" t="str">
        <f>IF(Table1[[#This Row],[Mã khách hàng]]="","",VLOOKUP($A1304,Ma_KH!$A:$Q,Ma_KH!O$1,0))</f>
        <v>UNIT-ECO</v>
      </c>
      <c r="AE1304" s="3" t="str">
        <f>IF(Table1[[#This Row],[Mã khách hàng]]="","",VLOOKUP($A1304,Ma_KH!$A:$Q,Ma_KH!P$1,0))</f>
        <v>CÔNG TY TNHH HÀNG TIÊU DÙNG UNIT</v>
      </c>
      <c r="AF1304" s="3" t="str">
        <f>VLOOKUP(A1304,Ma_KH!A:Q,Ma_KH!J$1,0)</f>
        <v>Đỗ Minh Quang</v>
      </c>
    </row>
    <row r="1305" spans="1:32" ht="16.5">
      <c r="A1305" s="73" t="s">
        <v>126</v>
      </c>
      <c r="B1305" s="4" t="s">
        <v>4506</v>
      </c>
      <c r="C1305" s="75">
        <v>45752</v>
      </c>
      <c r="D1305" s="76" t="s">
        <v>2100</v>
      </c>
      <c r="E1305" s="75"/>
      <c r="F1305" s="73"/>
      <c r="G1305" s="73" t="s">
        <v>2101</v>
      </c>
      <c r="H1305" s="69">
        <v>1325603</v>
      </c>
      <c r="I1305" s="69">
        <v>92792</v>
      </c>
      <c r="J1305" s="69">
        <f>(Table1[[#This Row],[Tiền hàng]]-Table1[[#This Row],[Tiền chiết khấu]])*8%</f>
        <v>98624.88</v>
      </c>
      <c r="K1305" s="69">
        <v>1331436</v>
      </c>
      <c r="L1305" s="8" t="s">
        <v>24</v>
      </c>
      <c r="M1305" s="192">
        <v>45845</v>
      </c>
      <c r="N1305" s="29" t="s">
        <v>4195</v>
      </c>
      <c r="O1305" s="69">
        <f>IF(Table1[[#This Row],[Phân loại]]="Tồn đầu kỳ",Table1[[#This Row],[Tổng giá trị]],0)</f>
        <v>0</v>
      </c>
      <c r="P1305" s="8">
        <f>IF(Table1[[#This Row],[Số còn phải thu ĐK]]&lt;&gt;0,0,IF(Table1[[#This Row],[Phân loại]]="Bán hàng",Table1[[#This Row],[Tổng giá trị]],-Table1[[#This Row],[Tổng giá trị]]))</f>
        <v>1331436</v>
      </c>
      <c r="Q1305" s="18">
        <f t="shared" si="168"/>
        <v>1331436</v>
      </c>
      <c r="R1305" s="8">
        <f>Table1[[#This Row],[Số còn phải thu ĐK]]+Table1[[#This Row],[Giá Trị HD sau CK]]-Table1[[#This Row],[Số tiền đã thu]]</f>
        <v>0</v>
      </c>
      <c r="S1305" s="7">
        <f>IF(Table1[[#This Row],[Ngày hóa đơn]]&lt;&gt;"",Table1[[#This Row],[Ngày hóa đơn]],Table1[[#This Row],[Ngày hạch toán]])</f>
        <v>45752</v>
      </c>
      <c r="T1305" s="8"/>
      <c r="U1305" s="7">
        <f>IF(Table1[[#This Row],[Ngày tính CN]]="","",S1305+T1305)</f>
        <v>45752</v>
      </c>
      <c r="V1305" s="71">
        <f ca="1">IF(Table1[[#This Row],[Hạn thanh toán]]="","",IF((U1305-NOW())&lt;0,0,(U1305-NOW())))</f>
        <v>0</v>
      </c>
      <c r="W1305" s="69"/>
      <c r="X1305" s="65" t="str">
        <f t="shared" ca="1" si="167"/>
        <v/>
      </c>
      <c r="Y1305" s="65" t="str">
        <f t="shared" si="162"/>
        <v>Đã thanh toán</v>
      </c>
      <c r="Z1305" s="250">
        <f>Table1[[#This Row],[Hạn thanh toán]]</f>
        <v>45752</v>
      </c>
      <c r="AA1305" s="250">
        <f>Table1[[#This Row],[Ngày Thanh toán]]</f>
        <v>45845</v>
      </c>
      <c r="AD1305" s="3" t="str">
        <f>IF(Table1[[#This Row],[Mã khách hàng]]="","",VLOOKUP($A1305,Ma_KH!$A:$Q,Ma_KH!O$1,0))</f>
        <v>UNIT-ECO</v>
      </c>
      <c r="AE1305" s="3" t="str">
        <f>IF(Table1[[#This Row],[Mã khách hàng]]="","",VLOOKUP($A1305,Ma_KH!$A:$Q,Ma_KH!P$1,0))</f>
        <v>CÔNG TY TNHH HÀNG TIÊU DÙNG UNIT</v>
      </c>
      <c r="AF1305" s="3" t="str">
        <f>VLOOKUP(A1305,Ma_KH!A:Q,Ma_KH!J$1,0)</f>
        <v>Đỗ Minh Quang</v>
      </c>
    </row>
    <row r="1306" spans="1:32" ht="16.5">
      <c r="A1306" s="73" t="s">
        <v>126</v>
      </c>
      <c r="B1306" s="4" t="s">
        <v>4506</v>
      </c>
      <c r="C1306" s="75">
        <v>45752</v>
      </c>
      <c r="D1306" s="76" t="s">
        <v>2102</v>
      </c>
      <c r="E1306" s="75">
        <v>45752</v>
      </c>
      <c r="F1306" s="73"/>
      <c r="G1306" s="73" t="s">
        <v>2103</v>
      </c>
      <c r="H1306" s="69">
        <v>0</v>
      </c>
      <c r="I1306" s="69">
        <v>0</v>
      </c>
      <c r="J1306" s="69">
        <f>(Table1[[#This Row],[Tiền hàng]]-Table1[[#This Row],[Tiền chiết khấu]])*8%</f>
        <v>0</v>
      </c>
      <c r="K1306" s="69">
        <v>362943</v>
      </c>
      <c r="L1306" s="8" t="s">
        <v>17</v>
      </c>
      <c r="M1306" s="192">
        <v>45845</v>
      </c>
      <c r="N1306" s="29" t="s">
        <v>4195</v>
      </c>
      <c r="O1306" s="69">
        <f>IF(Table1[[#This Row],[Phân loại]]="Tồn đầu kỳ",Table1[[#This Row],[Tổng giá trị]],0)</f>
        <v>0</v>
      </c>
      <c r="P1306" s="8">
        <f>IF(Table1[[#This Row],[Số còn phải thu ĐK]]&lt;&gt;0,0,IF(Table1[[#This Row],[Phân loại]]="Bán hàng",Table1[[#This Row],[Tổng giá trị]],-Table1[[#This Row],[Tổng giá trị]]))</f>
        <v>-362943</v>
      </c>
      <c r="Q1306" s="18">
        <f t="shared" si="168"/>
        <v>-362943</v>
      </c>
      <c r="R1306" s="8">
        <f>Table1[[#This Row],[Số còn phải thu ĐK]]+Table1[[#This Row],[Giá Trị HD sau CK]]-Table1[[#This Row],[Số tiền đã thu]]</f>
        <v>0</v>
      </c>
      <c r="S1306" s="7">
        <f>IF(Table1[[#This Row],[Ngày hóa đơn]]&lt;&gt;"",Table1[[#This Row],[Ngày hóa đơn]],Table1[[#This Row],[Ngày hạch toán]])</f>
        <v>45752</v>
      </c>
      <c r="T1306" s="8"/>
      <c r="U1306" s="7">
        <f>IF(Table1[[#This Row],[Ngày tính CN]]="","",S1306+T1306)</f>
        <v>45752</v>
      </c>
      <c r="V1306" s="71">
        <f ca="1">IF(Table1[[#This Row],[Hạn thanh toán]]="","",IF((U1306-NOW())&lt;0,0,(U1306-NOW())))</f>
        <v>0</v>
      </c>
      <c r="W1306" s="69"/>
      <c r="X1306" s="65" t="str">
        <f t="shared" ca="1" si="167"/>
        <v/>
      </c>
      <c r="Y1306" s="65" t="str">
        <f t="shared" si="162"/>
        <v>Đã thanh toán</v>
      </c>
      <c r="Z1306" s="250">
        <f>Table1[[#This Row],[Hạn thanh toán]]</f>
        <v>45752</v>
      </c>
      <c r="AA1306" s="250">
        <f>Table1[[#This Row],[Ngày Thanh toán]]</f>
        <v>45845</v>
      </c>
      <c r="AD1306" s="3" t="str">
        <f>IF(Table1[[#This Row],[Mã khách hàng]]="","",VLOOKUP($A1306,Ma_KH!$A:$Q,Ma_KH!O$1,0))</f>
        <v>UNIT-ECO</v>
      </c>
      <c r="AE1306" s="3" t="str">
        <f>IF(Table1[[#This Row],[Mã khách hàng]]="","",VLOOKUP($A1306,Ma_KH!$A:$Q,Ma_KH!P$1,0))</f>
        <v>CÔNG TY TNHH HÀNG TIÊU DÙNG UNIT</v>
      </c>
      <c r="AF1306" s="3" t="str">
        <f>VLOOKUP(A1306,Ma_KH!A:Q,Ma_KH!J$1,0)</f>
        <v>Đỗ Minh Quang</v>
      </c>
    </row>
    <row r="1307" spans="1:32" ht="16.5">
      <c r="A1307" s="73" t="s">
        <v>126</v>
      </c>
      <c r="B1307" s="4" t="s">
        <v>4506</v>
      </c>
      <c r="C1307" s="75">
        <v>45755</v>
      </c>
      <c r="D1307" s="76" t="s">
        <v>2104</v>
      </c>
      <c r="E1307" s="75"/>
      <c r="F1307" s="73"/>
      <c r="G1307" s="73" t="s">
        <v>2105</v>
      </c>
      <c r="H1307" s="69">
        <v>1343320</v>
      </c>
      <c r="I1307" s="69">
        <v>94032</v>
      </c>
      <c r="J1307" s="69">
        <f>(Table1[[#This Row],[Tiền hàng]]-Table1[[#This Row],[Tiền chiết khấu]])*8%</f>
        <v>99943.040000000008</v>
      </c>
      <c r="K1307" s="69">
        <v>1349231</v>
      </c>
      <c r="L1307" s="8" t="s">
        <v>24</v>
      </c>
      <c r="M1307" s="192">
        <v>45845</v>
      </c>
      <c r="N1307" s="29" t="s">
        <v>4195</v>
      </c>
      <c r="O1307" s="69">
        <f>IF(Table1[[#This Row],[Phân loại]]="Tồn đầu kỳ",Table1[[#This Row],[Tổng giá trị]],0)</f>
        <v>0</v>
      </c>
      <c r="P1307" s="8">
        <f>IF(Table1[[#This Row],[Số còn phải thu ĐK]]&lt;&gt;0,0,IF(Table1[[#This Row],[Phân loại]]="Bán hàng",Table1[[#This Row],[Tổng giá trị]],-Table1[[#This Row],[Tổng giá trị]]))</f>
        <v>1349231</v>
      </c>
      <c r="Q1307" s="18">
        <f t="shared" si="168"/>
        <v>1349231</v>
      </c>
      <c r="R1307" s="8">
        <f>Table1[[#This Row],[Số còn phải thu ĐK]]+Table1[[#This Row],[Giá Trị HD sau CK]]-Table1[[#This Row],[Số tiền đã thu]]</f>
        <v>0</v>
      </c>
      <c r="S1307" s="7">
        <f>IF(Table1[[#This Row],[Ngày hóa đơn]]&lt;&gt;"",Table1[[#This Row],[Ngày hóa đơn]],Table1[[#This Row],[Ngày hạch toán]])</f>
        <v>45755</v>
      </c>
      <c r="T1307" s="8"/>
      <c r="U1307" s="7">
        <f>IF(Table1[[#This Row],[Ngày tính CN]]="","",S1307+T1307)</f>
        <v>45755</v>
      </c>
      <c r="V1307" s="71">
        <f ca="1">IF(Table1[[#This Row],[Hạn thanh toán]]="","",IF((U1307-NOW())&lt;0,0,(U1307-NOW())))</f>
        <v>0</v>
      </c>
      <c r="W1307" s="69"/>
      <c r="X1307" s="65" t="str">
        <f t="shared" ca="1" si="167"/>
        <v/>
      </c>
      <c r="Y1307" s="65" t="str">
        <f t="shared" si="162"/>
        <v>Đã thanh toán</v>
      </c>
      <c r="Z1307" s="250">
        <f>Table1[[#This Row],[Hạn thanh toán]]</f>
        <v>45755</v>
      </c>
      <c r="AA1307" s="250">
        <f>Table1[[#This Row],[Ngày Thanh toán]]</f>
        <v>45845</v>
      </c>
      <c r="AD1307" s="3" t="str">
        <f>IF(Table1[[#This Row],[Mã khách hàng]]="","",VLOOKUP($A1307,Ma_KH!$A:$Q,Ma_KH!O$1,0))</f>
        <v>UNIT-ECO</v>
      </c>
      <c r="AE1307" s="3" t="str">
        <f>IF(Table1[[#This Row],[Mã khách hàng]]="","",VLOOKUP($A1307,Ma_KH!$A:$Q,Ma_KH!P$1,0))</f>
        <v>CÔNG TY TNHH HÀNG TIÊU DÙNG UNIT</v>
      </c>
      <c r="AF1307" s="3" t="str">
        <f>VLOOKUP(A1307,Ma_KH!A:Q,Ma_KH!J$1,0)</f>
        <v>Đỗ Minh Quang</v>
      </c>
    </row>
    <row r="1308" spans="1:32" ht="16.5">
      <c r="A1308" s="73" t="s">
        <v>126</v>
      </c>
      <c r="B1308" s="4" t="s">
        <v>4506</v>
      </c>
      <c r="C1308" s="75">
        <v>45756</v>
      </c>
      <c r="D1308" s="76" t="s">
        <v>2106</v>
      </c>
      <c r="E1308" s="75"/>
      <c r="F1308" s="73"/>
      <c r="G1308" s="73" t="s">
        <v>2071</v>
      </c>
      <c r="H1308" s="69">
        <v>1078105</v>
      </c>
      <c r="I1308" s="69">
        <v>75467</v>
      </c>
      <c r="J1308" s="69">
        <f>(Table1[[#This Row],[Tiền hàng]]-Table1[[#This Row],[Tiền chiết khấu]])*8%</f>
        <v>80211.040000000008</v>
      </c>
      <c r="K1308" s="69">
        <v>1082849</v>
      </c>
      <c r="L1308" s="8" t="s">
        <v>24</v>
      </c>
      <c r="M1308" s="192">
        <v>45845</v>
      </c>
      <c r="N1308" s="29" t="s">
        <v>4195</v>
      </c>
      <c r="O1308" s="69">
        <f>IF(Table1[[#This Row],[Phân loại]]="Tồn đầu kỳ",Table1[[#This Row],[Tổng giá trị]],0)</f>
        <v>0</v>
      </c>
      <c r="P1308" s="8">
        <f>IF(Table1[[#This Row],[Số còn phải thu ĐK]]&lt;&gt;0,0,IF(Table1[[#This Row],[Phân loại]]="Bán hàng",Table1[[#This Row],[Tổng giá trị]],-Table1[[#This Row],[Tổng giá trị]]))</f>
        <v>1082849</v>
      </c>
      <c r="Q1308" s="18">
        <f t="shared" si="168"/>
        <v>1082849</v>
      </c>
      <c r="R1308" s="8">
        <f>Table1[[#This Row],[Số còn phải thu ĐK]]+Table1[[#This Row],[Giá Trị HD sau CK]]-Table1[[#This Row],[Số tiền đã thu]]</f>
        <v>0</v>
      </c>
      <c r="S1308" s="7">
        <f>IF(Table1[[#This Row],[Ngày hóa đơn]]&lt;&gt;"",Table1[[#This Row],[Ngày hóa đơn]],Table1[[#This Row],[Ngày hạch toán]])</f>
        <v>45756</v>
      </c>
      <c r="T1308" s="8"/>
      <c r="U1308" s="7">
        <f>IF(Table1[[#This Row],[Ngày tính CN]]="","",S1308+T1308)</f>
        <v>45756</v>
      </c>
      <c r="V1308" s="71">
        <f ca="1">IF(Table1[[#This Row],[Hạn thanh toán]]="","",IF((U1308-NOW())&lt;0,0,(U1308-NOW())))</f>
        <v>0</v>
      </c>
      <c r="W1308" s="69"/>
      <c r="X1308" s="65" t="str">
        <f t="shared" ca="1" si="167"/>
        <v/>
      </c>
      <c r="Y1308" s="65" t="str">
        <f t="shared" si="162"/>
        <v>Đã thanh toán</v>
      </c>
      <c r="Z1308" s="250">
        <f>Table1[[#This Row],[Hạn thanh toán]]</f>
        <v>45756</v>
      </c>
      <c r="AA1308" s="250">
        <f>Table1[[#This Row],[Ngày Thanh toán]]</f>
        <v>45845</v>
      </c>
      <c r="AD1308" s="3" t="str">
        <f>IF(Table1[[#This Row],[Mã khách hàng]]="","",VLOOKUP($A1308,Ma_KH!$A:$Q,Ma_KH!O$1,0))</f>
        <v>UNIT-ECO</v>
      </c>
      <c r="AE1308" s="3" t="str">
        <f>IF(Table1[[#This Row],[Mã khách hàng]]="","",VLOOKUP($A1308,Ma_KH!$A:$Q,Ma_KH!P$1,0))</f>
        <v>CÔNG TY TNHH HÀNG TIÊU DÙNG UNIT</v>
      </c>
      <c r="AF1308" s="3" t="str">
        <f>VLOOKUP(A1308,Ma_KH!A:Q,Ma_KH!J$1,0)</f>
        <v>Đỗ Minh Quang</v>
      </c>
    </row>
    <row r="1309" spans="1:32" ht="16.5">
      <c r="A1309" s="73" t="s">
        <v>126</v>
      </c>
      <c r="B1309" s="4" t="s">
        <v>4506</v>
      </c>
      <c r="C1309" s="75">
        <v>45756</v>
      </c>
      <c r="D1309" s="76" t="s">
        <v>2107</v>
      </c>
      <c r="E1309" s="75"/>
      <c r="F1309" s="73"/>
      <c r="G1309" s="73" t="s">
        <v>2036</v>
      </c>
      <c r="H1309" s="69">
        <v>940105</v>
      </c>
      <c r="I1309" s="69">
        <v>65807</v>
      </c>
      <c r="J1309" s="69">
        <f>(Table1[[#This Row],[Tiền hàng]]-Table1[[#This Row],[Tiền chiết khấu]])*8%</f>
        <v>69943.839999999997</v>
      </c>
      <c r="K1309" s="69">
        <v>944242</v>
      </c>
      <c r="L1309" s="8" t="s">
        <v>24</v>
      </c>
      <c r="M1309" s="192">
        <v>45845</v>
      </c>
      <c r="N1309" s="29" t="s">
        <v>4195</v>
      </c>
      <c r="O1309" s="69">
        <f>IF(Table1[[#This Row],[Phân loại]]="Tồn đầu kỳ",Table1[[#This Row],[Tổng giá trị]],0)</f>
        <v>0</v>
      </c>
      <c r="P1309" s="8">
        <f>IF(Table1[[#This Row],[Số còn phải thu ĐK]]&lt;&gt;0,0,IF(Table1[[#This Row],[Phân loại]]="Bán hàng",Table1[[#This Row],[Tổng giá trị]],-Table1[[#This Row],[Tổng giá trị]]))</f>
        <v>944242</v>
      </c>
      <c r="Q1309" s="18">
        <f t="shared" si="168"/>
        <v>944242</v>
      </c>
      <c r="R1309" s="8">
        <f>Table1[[#This Row],[Số còn phải thu ĐK]]+Table1[[#This Row],[Giá Trị HD sau CK]]-Table1[[#This Row],[Số tiền đã thu]]</f>
        <v>0</v>
      </c>
      <c r="S1309" s="7">
        <f>IF(Table1[[#This Row],[Ngày hóa đơn]]&lt;&gt;"",Table1[[#This Row],[Ngày hóa đơn]],Table1[[#This Row],[Ngày hạch toán]])</f>
        <v>45756</v>
      </c>
      <c r="T1309" s="8"/>
      <c r="U1309" s="7">
        <f>IF(Table1[[#This Row],[Ngày tính CN]]="","",S1309+T1309)</f>
        <v>45756</v>
      </c>
      <c r="V1309" s="71">
        <f ca="1">IF(Table1[[#This Row],[Hạn thanh toán]]="","",IF((U1309-NOW())&lt;0,0,(U1309-NOW())))</f>
        <v>0</v>
      </c>
      <c r="W1309" s="69"/>
      <c r="X1309" s="65" t="str">
        <f t="shared" ca="1" si="167"/>
        <v/>
      </c>
      <c r="Y1309" s="65" t="str">
        <f t="shared" si="162"/>
        <v>Đã thanh toán</v>
      </c>
      <c r="Z1309" s="250">
        <f>Table1[[#This Row],[Hạn thanh toán]]</f>
        <v>45756</v>
      </c>
      <c r="AA1309" s="250">
        <f>Table1[[#This Row],[Ngày Thanh toán]]</f>
        <v>45845</v>
      </c>
      <c r="AD1309" s="3" t="str">
        <f>IF(Table1[[#This Row],[Mã khách hàng]]="","",VLOOKUP($A1309,Ma_KH!$A:$Q,Ma_KH!O$1,0))</f>
        <v>UNIT-ECO</v>
      </c>
      <c r="AE1309" s="3" t="str">
        <f>IF(Table1[[#This Row],[Mã khách hàng]]="","",VLOOKUP($A1309,Ma_KH!$A:$Q,Ma_KH!P$1,0))</f>
        <v>CÔNG TY TNHH HÀNG TIÊU DÙNG UNIT</v>
      </c>
      <c r="AF1309" s="3" t="str">
        <f>VLOOKUP(A1309,Ma_KH!A:Q,Ma_KH!J$1,0)</f>
        <v>Đỗ Minh Quang</v>
      </c>
    </row>
    <row r="1310" spans="1:32" ht="16.5">
      <c r="A1310" s="73" t="s">
        <v>126</v>
      </c>
      <c r="B1310" s="4" t="s">
        <v>4506</v>
      </c>
      <c r="C1310" s="75">
        <v>45756</v>
      </c>
      <c r="D1310" s="76" t="s">
        <v>2108</v>
      </c>
      <c r="E1310" s="75"/>
      <c r="F1310" s="73"/>
      <c r="G1310" s="73" t="s">
        <v>2053</v>
      </c>
      <c r="H1310" s="69">
        <v>982097</v>
      </c>
      <c r="I1310" s="69">
        <v>68747</v>
      </c>
      <c r="J1310" s="69">
        <f>(Table1[[#This Row],[Tiền hàng]]-Table1[[#This Row],[Tiền chiết khấu]])*8%</f>
        <v>73068</v>
      </c>
      <c r="K1310" s="69">
        <v>986418</v>
      </c>
      <c r="L1310" s="8" t="s">
        <v>24</v>
      </c>
      <c r="M1310" s="192">
        <v>45845</v>
      </c>
      <c r="N1310" s="29" t="s">
        <v>4195</v>
      </c>
      <c r="O1310" s="69">
        <f>IF(Table1[[#This Row],[Phân loại]]="Tồn đầu kỳ",Table1[[#This Row],[Tổng giá trị]],0)</f>
        <v>0</v>
      </c>
      <c r="P1310" s="8">
        <f>IF(Table1[[#This Row],[Số còn phải thu ĐK]]&lt;&gt;0,0,IF(Table1[[#This Row],[Phân loại]]="Bán hàng",Table1[[#This Row],[Tổng giá trị]],-Table1[[#This Row],[Tổng giá trị]]))</f>
        <v>986418</v>
      </c>
      <c r="Q1310" s="18">
        <f t="shared" si="168"/>
        <v>986418</v>
      </c>
      <c r="R1310" s="8">
        <f>Table1[[#This Row],[Số còn phải thu ĐK]]+Table1[[#This Row],[Giá Trị HD sau CK]]-Table1[[#This Row],[Số tiền đã thu]]</f>
        <v>0</v>
      </c>
      <c r="S1310" s="7">
        <f>IF(Table1[[#This Row],[Ngày hóa đơn]]&lt;&gt;"",Table1[[#This Row],[Ngày hóa đơn]],Table1[[#This Row],[Ngày hạch toán]])</f>
        <v>45756</v>
      </c>
      <c r="T1310" s="8"/>
      <c r="U1310" s="7">
        <f>IF(Table1[[#This Row],[Ngày tính CN]]="","",S1310+T1310)</f>
        <v>45756</v>
      </c>
      <c r="V1310" s="71">
        <f ca="1">IF(Table1[[#This Row],[Hạn thanh toán]]="","",IF((U1310-NOW())&lt;0,0,(U1310-NOW())))</f>
        <v>0</v>
      </c>
      <c r="W1310" s="69"/>
      <c r="X1310" s="65" t="str">
        <f t="shared" ca="1" si="167"/>
        <v/>
      </c>
      <c r="Y1310" s="65" t="str">
        <f t="shared" si="162"/>
        <v>Đã thanh toán</v>
      </c>
      <c r="Z1310" s="250">
        <f>Table1[[#This Row],[Hạn thanh toán]]</f>
        <v>45756</v>
      </c>
      <c r="AA1310" s="250">
        <f>Table1[[#This Row],[Ngày Thanh toán]]</f>
        <v>45845</v>
      </c>
      <c r="AD1310" s="3" t="str">
        <f>IF(Table1[[#This Row],[Mã khách hàng]]="","",VLOOKUP($A1310,Ma_KH!$A:$Q,Ma_KH!O$1,0))</f>
        <v>UNIT-ECO</v>
      </c>
      <c r="AE1310" s="3" t="str">
        <f>IF(Table1[[#This Row],[Mã khách hàng]]="","",VLOOKUP($A1310,Ma_KH!$A:$Q,Ma_KH!P$1,0))</f>
        <v>CÔNG TY TNHH HÀNG TIÊU DÙNG UNIT</v>
      </c>
      <c r="AF1310" s="3" t="str">
        <f>VLOOKUP(A1310,Ma_KH!A:Q,Ma_KH!J$1,0)</f>
        <v>Đỗ Minh Quang</v>
      </c>
    </row>
    <row r="1311" spans="1:32" ht="16.5">
      <c r="A1311" s="73" t="s">
        <v>126</v>
      </c>
      <c r="B1311" s="4" t="s">
        <v>4506</v>
      </c>
      <c r="C1311" s="75">
        <v>45758</v>
      </c>
      <c r="D1311" s="76" t="s">
        <v>2109</v>
      </c>
      <c r="E1311" s="75"/>
      <c r="F1311" s="73"/>
      <c r="G1311" s="73" t="s">
        <v>2058</v>
      </c>
      <c r="H1311" s="69">
        <v>2596720</v>
      </c>
      <c r="I1311" s="69">
        <v>181770</v>
      </c>
      <c r="J1311" s="69">
        <f>(Table1[[#This Row],[Tiền hàng]]-Table1[[#This Row],[Tiền chiết khấu]])*8%</f>
        <v>193196</v>
      </c>
      <c r="K1311" s="69">
        <v>2608146</v>
      </c>
      <c r="L1311" s="8" t="s">
        <v>24</v>
      </c>
      <c r="M1311" s="192">
        <v>45845</v>
      </c>
      <c r="N1311" s="29" t="s">
        <v>4195</v>
      </c>
      <c r="O1311" s="69">
        <f>IF(Table1[[#This Row],[Phân loại]]="Tồn đầu kỳ",Table1[[#This Row],[Tổng giá trị]],0)</f>
        <v>0</v>
      </c>
      <c r="P1311" s="8">
        <f>IF(Table1[[#This Row],[Số còn phải thu ĐK]]&lt;&gt;0,0,IF(Table1[[#This Row],[Phân loại]]="Bán hàng",Table1[[#This Row],[Tổng giá trị]],-Table1[[#This Row],[Tổng giá trị]]))</f>
        <v>2608146</v>
      </c>
      <c r="Q1311" s="18">
        <f t="shared" si="168"/>
        <v>2608146</v>
      </c>
      <c r="R1311" s="8">
        <f>Table1[[#This Row],[Số còn phải thu ĐK]]+Table1[[#This Row],[Giá Trị HD sau CK]]-Table1[[#This Row],[Số tiền đã thu]]</f>
        <v>0</v>
      </c>
      <c r="S1311" s="7">
        <f>IF(Table1[[#This Row],[Ngày hóa đơn]]&lt;&gt;"",Table1[[#This Row],[Ngày hóa đơn]],Table1[[#This Row],[Ngày hạch toán]])</f>
        <v>45758</v>
      </c>
      <c r="T1311" s="8"/>
      <c r="U1311" s="7">
        <f>IF(Table1[[#This Row],[Ngày tính CN]]="","",S1311+T1311)</f>
        <v>45758</v>
      </c>
      <c r="V1311" s="71">
        <f ca="1">IF(Table1[[#This Row],[Hạn thanh toán]]="","",IF((U1311-NOW())&lt;0,0,(U1311-NOW())))</f>
        <v>0</v>
      </c>
      <c r="W1311" s="69"/>
      <c r="X1311" s="65" t="str">
        <f t="shared" ca="1" si="167"/>
        <v/>
      </c>
      <c r="Y1311" s="65" t="str">
        <f t="shared" ref="Y1311:Y1374" si="169">IF(R1311=0,"Đã thanh toán",IF(X1311="","",IF(X1311&lt;=0,"Chưa đến hạn thanh toán",IF(X1311&lt;=30,"Nợ quá hạn 30 ngày",IF(X1311&lt;=60,"Nợ quá hạn từ 30 ngày đến 60 ngày",IF(X1311&lt;=90,"Nợ quá hạn từ 60 ngày đến 90 ngày",IF(X1311&lt;=120,"Nợ quá hạn từ 90 ngày đến 120 ngày","Nợ quá hạn hơn 120 ngày có khả năng mất thanh toán")))))))</f>
        <v>Đã thanh toán</v>
      </c>
      <c r="Z1311" s="250">
        <f>Table1[[#This Row],[Hạn thanh toán]]</f>
        <v>45758</v>
      </c>
      <c r="AA1311" s="250">
        <f>Table1[[#This Row],[Ngày Thanh toán]]</f>
        <v>45845</v>
      </c>
      <c r="AD1311" s="3" t="str">
        <f>IF(Table1[[#This Row],[Mã khách hàng]]="","",VLOOKUP($A1311,Ma_KH!$A:$Q,Ma_KH!O$1,0))</f>
        <v>UNIT-ECO</v>
      </c>
      <c r="AE1311" s="3" t="str">
        <f>IF(Table1[[#This Row],[Mã khách hàng]]="","",VLOOKUP($A1311,Ma_KH!$A:$Q,Ma_KH!P$1,0))</f>
        <v>CÔNG TY TNHH HÀNG TIÊU DÙNG UNIT</v>
      </c>
      <c r="AF1311" s="3" t="str">
        <f>VLOOKUP(A1311,Ma_KH!A:Q,Ma_KH!J$1,0)</f>
        <v>Đỗ Minh Quang</v>
      </c>
    </row>
    <row r="1312" spans="1:32" ht="16.5">
      <c r="A1312" s="73" t="s">
        <v>126</v>
      </c>
      <c r="B1312" s="4" t="s">
        <v>4506</v>
      </c>
      <c r="C1312" s="75">
        <v>45761</v>
      </c>
      <c r="D1312" s="76" t="s">
        <v>2110</v>
      </c>
      <c r="E1312" s="75"/>
      <c r="F1312" s="73"/>
      <c r="G1312" s="73" t="s">
        <v>2111</v>
      </c>
      <c r="H1312" s="69">
        <v>555290</v>
      </c>
      <c r="I1312" s="69">
        <v>38870</v>
      </c>
      <c r="J1312" s="69">
        <f>(Table1[[#This Row],[Tiền hàng]]-Table1[[#This Row],[Tiền chiết khấu]])*8%</f>
        <v>41313.599999999999</v>
      </c>
      <c r="K1312" s="69">
        <v>557734</v>
      </c>
      <c r="L1312" s="8" t="s">
        <v>24</v>
      </c>
      <c r="M1312" s="192">
        <v>45845</v>
      </c>
      <c r="N1312" s="29" t="s">
        <v>4195</v>
      </c>
      <c r="O1312" s="69">
        <f>IF(Table1[[#This Row],[Phân loại]]="Tồn đầu kỳ",Table1[[#This Row],[Tổng giá trị]],0)</f>
        <v>0</v>
      </c>
      <c r="P1312" s="8">
        <f>IF(Table1[[#This Row],[Số còn phải thu ĐK]]&lt;&gt;0,0,IF(Table1[[#This Row],[Phân loại]]="Bán hàng",Table1[[#This Row],[Tổng giá trị]],-Table1[[#This Row],[Tổng giá trị]]))</f>
        <v>557734</v>
      </c>
      <c r="Q1312" s="18">
        <f t="shared" si="168"/>
        <v>557734</v>
      </c>
      <c r="R1312" s="8">
        <f>Table1[[#This Row],[Số còn phải thu ĐK]]+Table1[[#This Row],[Giá Trị HD sau CK]]-Table1[[#This Row],[Số tiền đã thu]]</f>
        <v>0</v>
      </c>
      <c r="S1312" s="7">
        <f>IF(Table1[[#This Row],[Ngày hóa đơn]]&lt;&gt;"",Table1[[#This Row],[Ngày hóa đơn]],Table1[[#This Row],[Ngày hạch toán]])</f>
        <v>45761</v>
      </c>
      <c r="T1312" s="8"/>
      <c r="U1312" s="7">
        <f>IF(Table1[[#This Row],[Ngày tính CN]]="","",S1312+T1312)</f>
        <v>45761</v>
      </c>
      <c r="V1312" s="71">
        <f ca="1">IF(Table1[[#This Row],[Hạn thanh toán]]="","",IF((U1312-NOW())&lt;0,0,(U1312-NOW())))</f>
        <v>0</v>
      </c>
      <c r="W1312" s="69"/>
      <c r="X1312" s="65" t="str">
        <f t="shared" ca="1" si="167"/>
        <v/>
      </c>
      <c r="Y1312" s="65" t="str">
        <f t="shared" si="169"/>
        <v>Đã thanh toán</v>
      </c>
      <c r="Z1312" s="250">
        <f>Table1[[#This Row],[Hạn thanh toán]]</f>
        <v>45761</v>
      </c>
      <c r="AA1312" s="250">
        <f>Table1[[#This Row],[Ngày Thanh toán]]</f>
        <v>45845</v>
      </c>
      <c r="AD1312" s="3" t="str">
        <f>IF(Table1[[#This Row],[Mã khách hàng]]="","",VLOOKUP($A1312,Ma_KH!$A:$Q,Ma_KH!O$1,0))</f>
        <v>UNIT-ECO</v>
      </c>
      <c r="AE1312" s="3" t="str">
        <f>IF(Table1[[#This Row],[Mã khách hàng]]="","",VLOOKUP($A1312,Ma_KH!$A:$Q,Ma_KH!P$1,0))</f>
        <v>CÔNG TY TNHH HÀNG TIÊU DÙNG UNIT</v>
      </c>
      <c r="AF1312" s="3" t="str">
        <f>VLOOKUP(A1312,Ma_KH!A:Q,Ma_KH!J$1,0)</f>
        <v>Đỗ Minh Quang</v>
      </c>
    </row>
    <row r="1313" spans="1:32" ht="16.5">
      <c r="A1313" s="73" t="s">
        <v>126</v>
      </c>
      <c r="B1313" s="4" t="s">
        <v>4506</v>
      </c>
      <c r="C1313" s="75">
        <v>45761</v>
      </c>
      <c r="D1313" s="76" t="s">
        <v>2112</v>
      </c>
      <c r="E1313" s="75">
        <v>45761</v>
      </c>
      <c r="F1313" s="73"/>
      <c r="G1313" s="73" t="s">
        <v>2113</v>
      </c>
      <c r="H1313" s="69">
        <v>0</v>
      </c>
      <c r="I1313" s="69">
        <v>0</v>
      </c>
      <c r="J1313" s="69">
        <f>(Table1[[#This Row],[Tiền hàng]]-Table1[[#This Row],[Tiền chiết khấu]])*8%</f>
        <v>0</v>
      </c>
      <c r="K1313" s="69">
        <v>374273</v>
      </c>
      <c r="L1313" s="8" t="s">
        <v>17</v>
      </c>
      <c r="M1313" s="192">
        <v>45845</v>
      </c>
      <c r="N1313" s="29" t="s">
        <v>4195</v>
      </c>
      <c r="O1313" s="69">
        <f>IF(Table1[[#This Row],[Phân loại]]="Tồn đầu kỳ",Table1[[#This Row],[Tổng giá trị]],0)</f>
        <v>0</v>
      </c>
      <c r="P1313" s="8">
        <f>IF(Table1[[#This Row],[Số còn phải thu ĐK]]&lt;&gt;0,0,IF(Table1[[#This Row],[Phân loại]]="Bán hàng",Table1[[#This Row],[Tổng giá trị]],-Table1[[#This Row],[Tổng giá trị]]))</f>
        <v>-374273</v>
      </c>
      <c r="Q1313" s="18">
        <f t="shared" si="168"/>
        <v>-374273</v>
      </c>
      <c r="R1313" s="8">
        <f>Table1[[#This Row],[Số còn phải thu ĐK]]+Table1[[#This Row],[Giá Trị HD sau CK]]-Table1[[#This Row],[Số tiền đã thu]]</f>
        <v>0</v>
      </c>
      <c r="S1313" s="7">
        <f>IF(Table1[[#This Row],[Ngày hóa đơn]]&lt;&gt;"",Table1[[#This Row],[Ngày hóa đơn]],Table1[[#This Row],[Ngày hạch toán]])</f>
        <v>45761</v>
      </c>
      <c r="T1313" s="8"/>
      <c r="U1313" s="7">
        <f>IF(Table1[[#This Row],[Ngày tính CN]]="","",S1313+T1313)</f>
        <v>45761</v>
      </c>
      <c r="V1313" s="71">
        <f ca="1">IF(Table1[[#This Row],[Hạn thanh toán]]="","",IF((U1313-NOW())&lt;0,0,(U1313-NOW())))</f>
        <v>0</v>
      </c>
      <c r="W1313" s="69"/>
      <c r="X1313" s="65" t="str">
        <f t="shared" ca="1" si="167"/>
        <v/>
      </c>
      <c r="Y1313" s="65" t="str">
        <f t="shared" si="169"/>
        <v>Đã thanh toán</v>
      </c>
      <c r="Z1313" s="250">
        <f>Table1[[#This Row],[Hạn thanh toán]]</f>
        <v>45761</v>
      </c>
      <c r="AA1313" s="250">
        <f>Table1[[#This Row],[Ngày Thanh toán]]</f>
        <v>45845</v>
      </c>
      <c r="AD1313" s="3" t="str">
        <f>IF(Table1[[#This Row],[Mã khách hàng]]="","",VLOOKUP($A1313,Ma_KH!$A:$Q,Ma_KH!O$1,0))</f>
        <v>UNIT-ECO</v>
      </c>
      <c r="AE1313" s="3" t="str">
        <f>IF(Table1[[#This Row],[Mã khách hàng]]="","",VLOOKUP($A1313,Ma_KH!$A:$Q,Ma_KH!P$1,0))</f>
        <v>CÔNG TY TNHH HÀNG TIÊU DÙNG UNIT</v>
      </c>
      <c r="AF1313" s="3" t="str">
        <f>VLOOKUP(A1313,Ma_KH!A:Q,Ma_KH!J$1,0)</f>
        <v>Đỗ Minh Quang</v>
      </c>
    </row>
    <row r="1314" spans="1:32" ht="16.5">
      <c r="A1314" s="73" t="s">
        <v>126</v>
      </c>
      <c r="B1314" s="4" t="s">
        <v>4506</v>
      </c>
      <c r="C1314" s="75">
        <v>45762</v>
      </c>
      <c r="D1314" s="76" t="s">
        <v>2114</v>
      </c>
      <c r="E1314" s="75"/>
      <c r="F1314" s="73"/>
      <c r="G1314" s="73" t="s">
        <v>2060</v>
      </c>
      <c r="H1314" s="69">
        <v>1267814</v>
      </c>
      <c r="I1314" s="69">
        <v>88747</v>
      </c>
      <c r="J1314" s="69">
        <f>(Table1[[#This Row],[Tiền hàng]]-Table1[[#This Row],[Tiền chiết khấu]])*8%</f>
        <v>94325.36</v>
      </c>
      <c r="K1314" s="69">
        <v>1273392</v>
      </c>
      <c r="L1314" s="8" t="s">
        <v>24</v>
      </c>
      <c r="M1314" s="192">
        <v>45845</v>
      </c>
      <c r="N1314" s="29" t="s">
        <v>4195</v>
      </c>
      <c r="O1314" s="69">
        <f>IF(Table1[[#This Row],[Phân loại]]="Tồn đầu kỳ",Table1[[#This Row],[Tổng giá trị]],0)</f>
        <v>0</v>
      </c>
      <c r="P1314" s="8">
        <f>IF(Table1[[#This Row],[Số còn phải thu ĐK]]&lt;&gt;0,0,IF(Table1[[#This Row],[Phân loại]]="Bán hàng",Table1[[#This Row],[Tổng giá trị]],-Table1[[#This Row],[Tổng giá trị]]))</f>
        <v>1273392</v>
      </c>
      <c r="Q1314" s="18">
        <f t="shared" si="168"/>
        <v>1273392</v>
      </c>
      <c r="R1314" s="8">
        <f>Table1[[#This Row],[Số còn phải thu ĐK]]+Table1[[#This Row],[Giá Trị HD sau CK]]-Table1[[#This Row],[Số tiền đã thu]]</f>
        <v>0</v>
      </c>
      <c r="S1314" s="7">
        <f>IF(Table1[[#This Row],[Ngày hóa đơn]]&lt;&gt;"",Table1[[#This Row],[Ngày hóa đơn]],Table1[[#This Row],[Ngày hạch toán]])</f>
        <v>45762</v>
      </c>
      <c r="T1314" s="8"/>
      <c r="U1314" s="7">
        <f>IF(Table1[[#This Row],[Ngày tính CN]]="","",S1314+T1314)</f>
        <v>45762</v>
      </c>
      <c r="V1314" s="71">
        <f ca="1">IF(Table1[[#This Row],[Hạn thanh toán]]="","",IF((U1314-NOW())&lt;0,0,(U1314-NOW())))</f>
        <v>0</v>
      </c>
      <c r="W1314" s="69"/>
      <c r="X1314" s="65" t="str">
        <f t="shared" ca="1" si="167"/>
        <v/>
      </c>
      <c r="Y1314" s="65" t="str">
        <f t="shared" si="169"/>
        <v>Đã thanh toán</v>
      </c>
      <c r="Z1314" s="250">
        <f>Table1[[#This Row],[Hạn thanh toán]]</f>
        <v>45762</v>
      </c>
      <c r="AA1314" s="250">
        <f>Table1[[#This Row],[Ngày Thanh toán]]</f>
        <v>45845</v>
      </c>
      <c r="AD1314" s="3" t="str">
        <f>IF(Table1[[#This Row],[Mã khách hàng]]="","",VLOOKUP($A1314,Ma_KH!$A:$Q,Ma_KH!O$1,0))</f>
        <v>UNIT-ECO</v>
      </c>
      <c r="AE1314" s="3" t="str">
        <f>IF(Table1[[#This Row],[Mã khách hàng]]="","",VLOOKUP($A1314,Ma_KH!$A:$Q,Ma_KH!P$1,0))</f>
        <v>CÔNG TY TNHH HÀNG TIÊU DÙNG UNIT</v>
      </c>
      <c r="AF1314" s="3" t="str">
        <f>VLOOKUP(A1314,Ma_KH!A:Q,Ma_KH!J$1,0)</f>
        <v>Đỗ Minh Quang</v>
      </c>
    </row>
    <row r="1315" spans="1:32" ht="16.5">
      <c r="A1315" s="73" t="s">
        <v>126</v>
      </c>
      <c r="B1315" s="4" t="s">
        <v>4506</v>
      </c>
      <c r="C1315" s="75">
        <v>45763</v>
      </c>
      <c r="D1315" s="76" t="s">
        <v>2115</v>
      </c>
      <c r="E1315" s="75">
        <v>45763</v>
      </c>
      <c r="F1315" s="73"/>
      <c r="G1315" s="73" t="s">
        <v>2064</v>
      </c>
      <c r="H1315" s="69">
        <v>0</v>
      </c>
      <c r="I1315" s="69">
        <v>0</v>
      </c>
      <c r="J1315" s="69">
        <f>(Table1[[#This Row],[Tiền hàng]]-Table1[[#This Row],[Tiền chiết khấu]])*8%</f>
        <v>0</v>
      </c>
      <c r="K1315" s="69">
        <v>111681</v>
      </c>
      <c r="L1315" s="8" t="s">
        <v>17</v>
      </c>
      <c r="M1315" s="192">
        <v>45845</v>
      </c>
      <c r="N1315" s="29" t="s">
        <v>4195</v>
      </c>
      <c r="O1315" s="69">
        <f>IF(Table1[[#This Row],[Phân loại]]="Tồn đầu kỳ",Table1[[#This Row],[Tổng giá trị]],0)</f>
        <v>0</v>
      </c>
      <c r="P1315" s="8">
        <f>IF(Table1[[#This Row],[Số còn phải thu ĐK]]&lt;&gt;0,0,IF(Table1[[#This Row],[Phân loại]]="Bán hàng",Table1[[#This Row],[Tổng giá trị]],-Table1[[#This Row],[Tổng giá trị]]))</f>
        <v>-111681</v>
      </c>
      <c r="Q1315" s="18">
        <f t="shared" si="168"/>
        <v>-111681</v>
      </c>
      <c r="R1315" s="8">
        <f>Table1[[#This Row],[Số còn phải thu ĐK]]+Table1[[#This Row],[Giá Trị HD sau CK]]-Table1[[#This Row],[Số tiền đã thu]]</f>
        <v>0</v>
      </c>
      <c r="S1315" s="7">
        <f>IF(Table1[[#This Row],[Ngày hóa đơn]]&lt;&gt;"",Table1[[#This Row],[Ngày hóa đơn]],Table1[[#This Row],[Ngày hạch toán]])</f>
        <v>45763</v>
      </c>
      <c r="T1315" s="8"/>
      <c r="U1315" s="7">
        <f>IF(Table1[[#This Row],[Ngày tính CN]]="","",S1315+T1315)</f>
        <v>45763</v>
      </c>
      <c r="V1315" s="71">
        <f ca="1">IF(Table1[[#This Row],[Hạn thanh toán]]="","",IF((U1315-NOW())&lt;0,0,(U1315-NOW())))</f>
        <v>0</v>
      </c>
      <c r="W1315" s="69"/>
      <c r="X1315" s="65" t="str">
        <f t="shared" ca="1" si="167"/>
        <v/>
      </c>
      <c r="Y1315" s="65" t="str">
        <f t="shared" si="169"/>
        <v>Đã thanh toán</v>
      </c>
      <c r="Z1315" s="250">
        <f>Table1[[#This Row],[Hạn thanh toán]]</f>
        <v>45763</v>
      </c>
      <c r="AA1315" s="250">
        <f>Table1[[#This Row],[Ngày Thanh toán]]</f>
        <v>45845</v>
      </c>
      <c r="AD1315" s="3" t="str">
        <f>IF(Table1[[#This Row],[Mã khách hàng]]="","",VLOOKUP($A1315,Ma_KH!$A:$Q,Ma_KH!O$1,0))</f>
        <v>UNIT-ECO</v>
      </c>
      <c r="AE1315" s="3" t="str">
        <f>IF(Table1[[#This Row],[Mã khách hàng]]="","",VLOOKUP($A1315,Ma_KH!$A:$Q,Ma_KH!P$1,0))</f>
        <v>CÔNG TY TNHH HÀNG TIÊU DÙNG UNIT</v>
      </c>
      <c r="AF1315" s="3" t="str">
        <f>VLOOKUP(A1315,Ma_KH!A:Q,Ma_KH!J$1,0)</f>
        <v>Đỗ Minh Quang</v>
      </c>
    </row>
    <row r="1316" spans="1:32" ht="16.5">
      <c r="A1316" s="73" t="s">
        <v>126</v>
      </c>
      <c r="B1316" s="4" t="s">
        <v>4506</v>
      </c>
      <c r="C1316" s="75">
        <v>45763</v>
      </c>
      <c r="D1316" s="76" t="s">
        <v>2116</v>
      </c>
      <c r="E1316" s="75">
        <v>45763</v>
      </c>
      <c r="F1316" s="73"/>
      <c r="G1316" s="73" t="s">
        <v>2117</v>
      </c>
      <c r="H1316" s="69">
        <v>0</v>
      </c>
      <c r="I1316" s="69">
        <v>0</v>
      </c>
      <c r="J1316" s="69">
        <f>(Table1[[#This Row],[Tiền hàng]]-Table1[[#This Row],[Tiền chiết khấu]])*8%</f>
        <v>0</v>
      </c>
      <c r="K1316" s="69">
        <v>120085</v>
      </c>
      <c r="L1316" s="8" t="s">
        <v>17</v>
      </c>
      <c r="M1316" s="192">
        <v>45845</v>
      </c>
      <c r="N1316" s="29" t="s">
        <v>4195</v>
      </c>
      <c r="O1316" s="69">
        <f>IF(Table1[[#This Row],[Phân loại]]="Tồn đầu kỳ",Table1[[#This Row],[Tổng giá trị]],0)</f>
        <v>0</v>
      </c>
      <c r="P1316" s="8">
        <f>IF(Table1[[#This Row],[Số còn phải thu ĐK]]&lt;&gt;0,0,IF(Table1[[#This Row],[Phân loại]]="Bán hàng",Table1[[#This Row],[Tổng giá trị]],-Table1[[#This Row],[Tổng giá trị]]))</f>
        <v>-120085</v>
      </c>
      <c r="Q1316" s="18">
        <f t="shared" si="168"/>
        <v>-120085</v>
      </c>
      <c r="R1316" s="8">
        <f>Table1[[#This Row],[Số còn phải thu ĐK]]+Table1[[#This Row],[Giá Trị HD sau CK]]-Table1[[#This Row],[Số tiền đã thu]]</f>
        <v>0</v>
      </c>
      <c r="S1316" s="7">
        <f>IF(Table1[[#This Row],[Ngày hóa đơn]]&lt;&gt;"",Table1[[#This Row],[Ngày hóa đơn]],Table1[[#This Row],[Ngày hạch toán]])</f>
        <v>45763</v>
      </c>
      <c r="T1316" s="8"/>
      <c r="U1316" s="7">
        <f>IF(Table1[[#This Row],[Ngày tính CN]]="","",S1316+T1316)</f>
        <v>45763</v>
      </c>
      <c r="V1316" s="71">
        <f ca="1">IF(Table1[[#This Row],[Hạn thanh toán]]="","",IF((U1316-NOW())&lt;0,0,(U1316-NOW())))</f>
        <v>0</v>
      </c>
      <c r="W1316" s="69"/>
      <c r="X1316" s="65" t="str">
        <f t="shared" ca="1" si="167"/>
        <v/>
      </c>
      <c r="Y1316" s="65" t="str">
        <f t="shared" si="169"/>
        <v>Đã thanh toán</v>
      </c>
      <c r="Z1316" s="250">
        <f>Table1[[#This Row],[Hạn thanh toán]]</f>
        <v>45763</v>
      </c>
      <c r="AA1316" s="250">
        <f>Table1[[#This Row],[Ngày Thanh toán]]</f>
        <v>45845</v>
      </c>
      <c r="AD1316" s="3" t="str">
        <f>IF(Table1[[#This Row],[Mã khách hàng]]="","",VLOOKUP($A1316,Ma_KH!$A:$Q,Ma_KH!O$1,0))</f>
        <v>UNIT-ECO</v>
      </c>
      <c r="AE1316" s="3" t="str">
        <f>IF(Table1[[#This Row],[Mã khách hàng]]="","",VLOOKUP($A1316,Ma_KH!$A:$Q,Ma_KH!P$1,0))</f>
        <v>CÔNG TY TNHH HÀNG TIÊU DÙNG UNIT</v>
      </c>
      <c r="AF1316" s="3" t="str">
        <f>VLOOKUP(A1316,Ma_KH!A:Q,Ma_KH!J$1,0)</f>
        <v>Đỗ Minh Quang</v>
      </c>
    </row>
    <row r="1317" spans="1:32" ht="16.5">
      <c r="A1317" s="73" t="s">
        <v>126</v>
      </c>
      <c r="B1317" s="4" t="s">
        <v>4506</v>
      </c>
      <c r="C1317" s="75">
        <v>45766</v>
      </c>
      <c r="D1317" s="76" t="s">
        <v>2118</v>
      </c>
      <c r="E1317" s="75">
        <v>45766</v>
      </c>
      <c r="F1317" s="73"/>
      <c r="G1317" s="73" t="s">
        <v>2049</v>
      </c>
      <c r="H1317" s="69">
        <v>0</v>
      </c>
      <c r="I1317" s="69">
        <v>0</v>
      </c>
      <c r="J1317" s="69">
        <f>(Table1[[#This Row],[Tiền hàng]]-Table1[[#This Row],[Tiền chiết khấu]])*8%</f>
        <v>0</v>
      </c>
      <c r="K1317" s="69">
        <v>119589</v>
      </c>
      <c r="L1317" s="8" t="s">
        <v>17</v>
      </c>
      <c r="M1317" s="192">
        <v>45845</v>
      </c>
      <c r="N1317" s="29" t="s">
        <v>4195</v>
      </c>
      <c r="O1317" s="69">
        <f>IF(Table1[[#This Row],[Phân loại]]="Tồn đầu kỳ",Table1[[#This Row],[Tổng giá trị]],0)</f>
        <v>0</v>
      </c>
      <c r="P1317" s="8">
        <f>IF(Table1[[#This Row],[Số còn phải thu ĐK]]&lt;&gt;0,0,IF(Table1[[#This Row],[Phân loại]]="Bán hàng",Table1[[#This Row],[Tổng giá trị]],-Table1[[#This Row],[Tổng giá trị]]))</f>
        <v>-119589</v>
      </c>
      <c r="Q1317" s="18">
        <f t="shared" si="168"/>
        <v>-119589</v>
      </c>
      <c r="R1317" s="8">
        <f>Table1[[#This Row],[Số còn phải thu ĐK]]+Table1[[#This Row],[Giá Trị HD sau CK]]-Table1[[#This Row],[Số tiền đã thu]]</f>
        <v>0</v>
      </c>
      <c r="S1317" s="7">
        <f>IF(Table1[[#This Row],[Ngày hóa đơn]]&lt;&gt;"",Table1[[#This Row],[Ngày hóa đơn]],Table1[[#This Row],[Ngày hạch toán]])</f>
        <v>45766</v>
      </c>
      <c r="T1317" s="8"/>
      <c r="U1317" s="7">
        <f>IF(Table1[[#This Row],[Ngày tính CN]]="","",S1317+T1317)</f>
        <v>45766</v>
      </c>
      <c r="V1317" s="71">
        <f ca="1">IF(Table1[[#This Row],[Hạn thanh toán]]="","",IF((U1317-NOW())&lt;0,0,(U1317-NOW())))</f>
        <v>0</v>
      </c>
      <c r="W1317" s="69"/>
      <c r="X1317" s="65" t="str">
        <f t="shared" ca="1" si="167"/>
        <v/>
      </c>
      <c r="Y1317" s="65" t="str">
        <f t="shared" si="169"/>
        <v>Đã thanh toán</v>
      </c>
      <c r="Z1317" s="250">
        <f>Table1[[#This Row],[Hạn thanh toán]]</f>
        <v>45766</v>
      </c>
      <c r="AA1317" s="250">
        <f>Table1[[#This Row],[Ngày Thanh toán]]</f>
        <v>45845</v>
      </c>
      <c r="AD1317" s="3" t="str">
        <f>IF(Table1[[#This Row],[Mã khách hàng]]="","",VLOOKUP($A1317,Ma_KH!$A:$Q,Ma_KH!O$1,0))</f>
        <v>UNIT-ECO</v>
      </c>
      <c r="AE1317" s="3" t="str">
        <f>IF(Table1[[#This Row],[Mã khách hàng]]="","",VLOOKUP($A1317,Ma_KH!$A:$Q,Ma_KH!P$1,0))</f>
        <v>CÔNG TY TNHH HÀNG TIÊU DÙNG UNIT</v>
      </c>
      <c r="AF1317" s="3" t="str">
        <f>VLOOKUP(A1317,Ma_KH!A:Q,Ma_KH!J$1,0)</f>
        <v>Đỗ Minh Quang</v>
      </c>
    </row>
    <row r="1318" spans="1:32" ht="16.5">
      <c r="A1318" s="73" t="s">
        <v>126</v>
      </c>
      <c r="B1318" s="4" t="s">
        <v>4506</v>
      </c>
      <c r="C1318" s="75">
        <v>45768</v>
      </c>
      <c r="D1318" s="76" t="s">
        <v>2119</v>
      </c>
      <c r="E1318" s="75"/>
      <c r="F1318" s="73"/>
      <c r="G1318" s="73" t="s">
        <v>2026</v>
      </c>
      <c r="H1318" s="69">
        <v>1038478</v>
      </c>
      <c r="I1318" s="69">
        <v>72693</v>
      </c>
      <c r="J1318" s="69">
        <f>(Table1[[#This Row],[Tiền hàng]]-Table1[[#This Row],[Tiền chiết khấu]])*8%</f>
        <v>77262.8</v>
      </c>
      <c r="K1318" s="69">
        <v>1043048</v>
      </c>
      <c r="L1318" s="8" t="s">
        <v>24</v>
      </c>
      <c r="M1318" s="192">
        <v>45845</v>
      </c>
      <c r="N1318" s="29" t="s">
        <v>4195</v>
      </c>
      <c r="O1318" s="69">
        <f>IF(Table1[[#This Row],[Phân loại]]="Tồn đầu kỳ",Table1[[#This Row],[Tổng giá trị]],0)</f>
        <v>0</v>
      </c>
      <c r="P1318" s="8">
        <f>IF(Table1[[#This Row],[Số còn phải thu ĐK]]&lt;&gt;0,0,IF(Table1[[#This Row],[Phân loại]]="Bán hàng",Table1[[#This Row],[Tổng giá trị]],-Table1[[#This Row],[Tổng giá trị]]))</f>
        <v>1043048</v>
      </c>
      <c r="Q1318" s="18">
        <f t="shared" si="168"/>
        <v>1043048</v>
      </c>
      <c r="R1318" s="8">
        <f>Table1[[#This Row],[Số còn phải thu ĐK]]+Table1[[#This Row],[Giá Trị HD sau CK]]-Table1[[#This Row],[Số tiền đã thu]]</f>
        <v>0</v>
      </c>
      <c r="S1318" s="7">
        <f>IF(Table1[[#This Row],[Ngày hóa đơn]]&lt;&gt;"",Table1[[#This Row],[Ngày hóa đơn]],Table1[[#This Row],[Ngày hạch toán]])</f>
        <v>45768</v>
      </c>
      <c r="T1318" s="8"/>
      <c r="U1318" s="7">
        <f>IF(Table1[[#This Row],[Ngày tính CN]]="","",S1318+T1318)</f>
        <v>45768</v>
      </c>
      <c r="V1318" s="71">
        <f ca="1">IF(Table1[[#This Row],[Hạn thanh toán]]="","",IF((U1318-NOW())&lt;0,0,(U1318-NOW())))</f>
        <v>0</v>
      </c>
      <c r="W1318" s="69"/>
      <c r="X1318" s="65" t="str">
        <f t="shared" ca="1" si="167"/>
        <v/>
      </c>
      <c r="Y1318" s="65" t="str">
        <f t="shared" si="169"/>
        <v>Đã thanh toán</v>
      </c>
      <c r="Z1318" s="250">
        <f>Table1[[#This Row],[Hạn thanh toán]]</f>
        <v>45768</v>
      </c>
      <c r="AA1318" s="250">
        <f>Table1[[#This Row],[Ngày Thanh toán]]</f>
        <v>45845</v>
      </c>
      <c r="AD1318" s="3" t="str">
        <f>IF(Table1[[#This Row],[Mã khách hàng]]="","",VLOOKUP($A1318,Ma_KH!$A:$Q,Ma_KH!O$1,0))</f>
        <v>UNIT-ECO</v>
      </c>
      <c r="AE1318" s="3" t="str">
        <f>IF(Table1[[#This Row],[Mã khách hàng]]="","",VLOOKUP($A1318,Ma_KH!$A:$Q,Ma_KH!P$1,0))</f>
        <v>CÔNG TY TNHH HÀNG TIÊU DÙNG UNIT</v>
      </c>
      <c r="AF1318" s="3" t="str">
        <f>VLOOKUP(A1318,Ma_KH!A:Q,Ma_KH!J$1,0)</f>
        <v>Đỗ Minh Quang</v>
      </c>
    </row>
    <row r="1319" spans="1:32" ht="16.5">
      <c r="A1319" s="73" t="s">
        <v>126</v>
      </c>
      <c r="B1319" s="4" t="s">
        <v>4506</v>
      </c>
      <c r="C1319" s="75">
        <v>45769</v>
      </c>
      <c r="D1319" s="76" t="s">
        <v>2120</v>
      </c>
      <c r="E1319" s="75">
        <v>45769</v>
      </c>
      <c r="F1319" s="73"/>
      <c r="G1319" s="73" t="s">
        <v>2121</v>
      </c>
      <c r="H1319" s="69">
        <v>0</v>
      </c>
      <c r="I1319" s="69">
        <v>0</v>
      </c>
      <c r="J1319" s="69">
        <f>(Table1[[#This Row],[Tiền hàng]]-Table1[[#This Row],[Tiền chiết khấu]])*8%</f>
        <v>0</v>
      </c>
      <c r="K1319" s="69">
        <v>435579</v>
      </c>
      <c r="L1319" s="8" t="s">
        <v>17</v>
      </c>
      <c r="M1319" s="192">
        <v>45845</v>
      </c>
      <c r="N1319" s="29" t="s">
        <v>4195</v>
      </c>
      <c r="O1319" s="69">
        <f>IF(Table1[[#This Row],[Phân loại]]="Tồn đầu kỳ",Table1[[#This Row],[Tổng giá trị]],0)</f>
        <v>0</v>
      </c>
      <c r="P1319" s="8">
        <f>IF(Table1[[#This Row],[Số còn phải thu ĐK]]&lt;&gt;0,0,IF(Table1[[#This Row],[Phân loại]]="Bán hàng",Table1[[#This Row],[Tổng giá trị]],-Table1[[#This Row],[Tổng giá trị]]))</f>
        <v>-435579</v>
      </c>
      <c r="Q1319" s="18">
        <f t="shared" si="168"/>
        <v>-435579</v>
      </c>
      <c r="R1319" s="8">
        <f>Table1[[#This Row],[Số còn phải thu ĐK]]+Table1[[#This Row],[Giá Trị HD sau CK]]-Table1[[#This Row],[Số tiền đã thu]]</f>
        <v>0</v>
      </c>
      <c r="S1319" s="7">
        <f>IF(Table1[[#This Row],[Ngày hóa đơn]]&lt;&gt;"",Table1[[#This Row],[Ngày hóa đơn]],Table1[[#This Row],[Ngày hạch toán]])</f>
        <v>45769</v>
      </c>
      <c r="T1319" s="8"/>
      <c r="U1319" s="7">
        <f>IF(Table1[[#This Row],[Ngày tính CN]]="","",S1319+T1319)</f>
        <v>45769</v>
      </c>
      <c r="V1319" s="71">
        <f ca="1">IF(Table1[[#This Row],[Hạn thanh toán]]="","",IF((U1319-NOW())&lt;0,0,(U1319-NOW())))</f>
        <v>0</v>
      </c>
      <c r="W1319" s="69"/>
      <c r="X1319" s="65" t="str">
        <f t="shared" ref="X1319:X1382" ca="1" si="170">IF(OR($U1319="",$R1319=0),"",IF((U$4-NOW())&lt;0,-($U1319-NOW()),0))</f>
        <v/>
      </c>
      <c r="Y1319" s="65" t="str">
        <f t="shared" si="169"/>
        <v>Đã thanh toán</v>
      </c>
      <c r="Z1319" s="250">
        <f>Table1[[#This Row],[Hạn thanh toán]]</f>
        <v>45769</v>
      </c>
      <c r="AA1319" s="250">
        <f>Table1[[#This Row],[Ngày Thanh toán]]</f>
        <v>45845</v>
      </c>
      <c r="AD1319" s="3" t="str">
        <f>IF(Table1[[#This Row],[Mã khách hàng]]="","",VLOOKUP($A1319,Ma_KH!$A:$Q,Ma_KH!O$1,0))</f>
        <v>UNIT-ECO</v>
      </c>
      <c r="AE1319" s="3" t="str">
        <f>IF(Table1[[#This Row],[Mã khách hàng]]="","",VLOOKUP($A1319,Ma_KH!$A:$Q,Ma_KH!P$1,0))</f>
        <v>CÔNG TY TNHH HÀNG TIÊU DÙNG UNIT</v>
      </c>
      <c r="AF1319" s="3" t="str">
        <f>VLOOKUP(A1319,Ma_KH!A:Q,Ma_KH!J$1,0)</f>
        <v>Đỗ Minh Quang</v>
      </c>
    </row>
    <row r="1320" spans="1:32" ht="16.5">
      <c r="A1320" s="73" t="s">
        <v>126</v>
      </c>
      <c r="B1320" s="4" t="s">
        <v>4506</v>
      </c>
      <c r="C1320" s="75">
        <v>45776</v>
      </c>
      <c r="D1320" s="76" t="s">
        <v>2122</v>
      </c>
      <c r="E1320" s="75">
        <v>45776</v>
      </c>
      <c r="F1320" s="73"/>
      <c r="G1320" s="73" t="s">
        <v>2028</v>
      </c>
      <c r="H1320" s="69">
        <v>0</v>
      </c>
      <c r="I1320" s="69">
        <v>0</v>
      </c>
      <c r="J1320" s="69">
        <f>(Table1[[#This Row],[Tiền hàng]]-Table1[[#This Row],[Tiền chiết khấu]])*8%</f>
        <v>0</v>
      </c>
      <c r="K1320" s="69">
        <v>189010</v>
      </c>
      <c r="L1320" s="8" t="s">
        <v>17</v>
      </c>
      <c r="M1320" s="192">
        <v>45845</v>
      </c>
      <c r="N1320" s="29" t="s">
        <v>4195</v>
      </c>
      <c r="O1320" s="69">
        <f>IF(Table1[[#This Row],[Phân loại]]="Tồn đầu kỳ",Table1[[#This Row],[Tổng giá trị]],0)</f>
        <v>0</v>
      </c>
      <c r="P1320" s="8">
        <f>IF(Table1[[#This Row],[Số còn phải thu ĐK]]&lt;&gt;0,0,IF(Table1[[#This Row],[Phân loại]]="Bán hàng",Table1[[#This Row],[Tổng giá trị]],-Table1[[#This Row],[Tổng giá trị]]))</f>
        <v>-189010</v>
      </c>
      <c r="Q1320" s="18">
        <f t="shared" si="168"/>
        <v>-189010</v>
      </c>
      <c r="R1320" s="8">
        <f>Table1[[#This Row],[Số còn phải thu ĐK]]+Table1[[#This Row],[Giá Trị HD sau CK]]-Table1[[#This Row],[Số tiền đã thu]]</f>
        <v>0</v>
      </c>
      <c r="S1320" s="7">
        <f>IF(Table1[[#This Row],[Ngày hóa đơn]]&lt;&gt;"",Table1[[#This Row],[Ngày hóa đơn]],Table1[[#This Row],[Ngày hạch toán]])</f>
        <v>45776</v>
      </c>
      <c r="T1320" s="8"/>
      <c r="U1320" s="7">
        <f>IF(Table1[[#This Row],[Ngày tính CN]]="","",S1320+T1320)</f>
        <v>45776</v>
      </c>
      <c r="V1320" s="71">
        <f ca="1">IF(Table1[[#This Row],[Hạn thanh toán]]="","",IF((U1320-NOW())&lt;0,0,(U1320-NOW())))</f>
        <v>0</v>
      </c>
      <c r="W1320" s="69"/>
      <c r="X1320" s="65" t="str">
        <f t="shared" ca="1" si="170"/>
        <v/>
      </c>
      <c r="Y1320" s="65" t="str">
        <f t="shared" si="169"/>
        <v>Đã thanh toán</v>
      </c>
      <c r="Z1320" s="250">
        <f>Table1[[#This Row],[Hạn thanh toán]]</f>
        <v>45776</v>
      </c>
      <c r="AA1320" s="250">
        <f>Table1[[#This Row],[Ngày Thanh toán]]</f>
        <v>45845</v>
      </c>
      <c r="AD1320" s="3" t="str">
        <f>IF(Table1[[#This Row],[Mã khách hàng]]="","",VLOOKUP($A1320,Ma_KH!$A:$Q,Ma_KH!O$1,0))</f>
        <v>UNIT-ECO</v>
      </c>
      <c r="AE1320" s="3" t="str">
        <f>IF(Table1[[#This Row],[Mã khách hàng]]="","",VLOOKUP($A1320,Ma_KH!$A:$Q,Ma_KH!P$1,0))</f>
        <v>CÔNG TY TNHH HÀNG TIÊU DÙNG UNIT</v>
      </c>
      <c r="AF1320" s="3" t="str">
        <f>VLOOKUP(A1320,Ma_KH!A:Q,Ma_KH!J$1,0)</f>
        <v>Đỗ Minh Quang</v>
      </c>
    </row>
    <row r="1321" spans="1:32" ht="16.5">
      <c r="A1321" s="66" t="s">
        <v>126</v>
      </c>
      <c r="B1321" s="4" t="s">
        <v>4506</v>
      </c>
      <c r="C1321" s="67">
        <v>45786</v>
      </c>
      <c r="D1321" s="68" t="s">
        <v>2123</v>
      </c>
      <c r="E1321" s="67"/>
      <c r="F1321" s="66"/>
      <c r="G1321" s="66" t="s">
        <v>2081</v>
      </c>
      <c r="H1321" s="69">
        <v>1951360</v>
      </c>
      <c r="I1321" s="69">
        <v>136595</v>
      </c>
      <c r="J1321" s="69">
        <f>(Table1[[#This Row],[Tiền hàng]]-Table1[[#This Row],[Tiền chiết khấu]])*8%</f>
        <v>145181.20000000001</v>
      </c>
      <c r="K1321" s="69">
        <v>1959946</v>
      </c>
      <c r="L1321" s="8" t="s">
        <v>24</v>
      </c>
      <c r="M1321" s="192">
        <v>45845</v>
      </c>
      <c r="N1321" s="29" t="s">
        <v>4195</v>
      </c>
      <c r="O1321" s="69">
        <f>IF(Table1[[#This Row],[Phân loại]]="Tồn đầu kỳ",Table1[[#This Row],[Tổng giá trị]],0)</f>
        <v>0</v>
      </c>
      <c r="P1321" s="8">
        <f>IF(Table1[[#This Row],[Số còn phải thu ĐK]]&lt;&gt;0,0,IF(Table1[[#This Row],[Phân loại]]="Bán hàng",Table1[[#This Row],[Tổng giá trị]],-Table1[[#This Row],[Tổng giá trị]]))</f>
        <v>1959946</v>
      </c>
      <c r="Q1321" s="18">
        <f t="shared" si="168"/>
        <v>1959946</v>
      </c>
      <c r="R1321" s="8">
        <f>Table1[[#This Row],[Số còn phải thu ĐK]]+Table1[[#This Row],[Giá Trị HD sau CK]]-Table1[[#This Row],[Số tiền đã thu]]</f>
        <v>0</v>
      </c>
      <c r="S1321" s="7">
        <f>IF(Table1[[#This Row],[Ngày hóa đơn]]&lt;&gt;"",Table1[[#This Row],[Ngày hóa đơn]],Table1[[#This Row],[Ngày hạch toán]])</f>
        <v>45786</v>
      </c>
      <c r="T1321" s="8"/>
      <c r="U1321" s="7">
        <f>IF(Table1[[#This Row],[Ngày tính CN]]="","",S1321+T1321)</f>
        <v>45786</v>
      </c>
      <c r="V1321" s="71">
        <f ca="1">IF(Table1[[#This Row],[Hạn thanh toán]]="","",IF((U1321-NOW())&lt;0,0,(U1321-NOW())))</f>
        <v>0</v>
      </c>
      <c r="W1321" s="69"/>
      <c r="X1321" s="65" t="str">
        <f t="shared" ca="1" si="170"/>
        <v/>
      </c>
      <c r="Y1321" s="65" t="str">
        <f t="shared" si="169"/>
        <v>Đã thanh toán</v>
      </c>
      <c r="Z1321" s="250">
        <f>Table1[[#This Row],[Hạn thanh toán]]</f>
        <v>45786</v>
      </c>
      <c r="AA1321" s="250">
        <f>Table1[[#This Row],[Ngày Thanh toán]]</f>
        <v>45845</v>
      </c>
      <c r="AD1321" s="3" t="str">
        <f>IF(Table1[[#This Row],[Mã khách hàng]]="","",VLOOKUP($A1321,Ma_KH!$A:$Q,Ma_KH!O$1,0))</f>
        <v>UNIT-ECO</v>
      </c>
      <c r="AE1321" s="3" t="str">
        <f>IF(Table1[[#This Row],[Mã khách hàng]]="","",VLOOKUP($A1321,Ma_KH!$A:$Q,Ma_KH!P$1,0))</f>
        <v>CÔNG TY TNHH HÀNG TIÊU DÙNG UNIT</v>
      </c>
      <c r="AF1321" s="3" t="str">
        <f>VLOOKUP(A1321,Ma_KH!A:Q,Ma_KH!J$1,0)</f>
        <v>Đỗ Minh Quang</v>
      </c>
    </row>
    <row r="1322" spans="1:32" ht="16.5">
      <c r="A1322" s="73" t="s">
        <v>126</v>
      </c>
      <c r="B1322" s="4" t="s">
        <v>4506</v>
      </c>
      <c r="C1322" s="75">
        <v>45789</v>
      </c>
      <c r="D1322" s="76" t="s">
        <v>2124</v>
      </c>
      <c r="E1322" s="75"/>
      <c r="F1322" s="73"/>
      <c r="G1322" s="73" t="s">
        <v>2024</v>
      </c>
      <c r="H1322" s="69">
        <v>932056</v>
      </c>
      <c r="I1322" s="69">
        <v>65244</v>
      </c>
      <c r="J1322" s="69">
        <f>(Table1[[#This Row],[Tiền hàng]]-Table1[[#This Row],[Tiền chiết khấu]])*8%</f>
        <v>69344.960000000006</v>
      </c>
      <c r="K1322" s="69">
        <v>936157</v>
      </c>
      <c r="L1322" s="8" t="s">
        <v>24</v>
      </c>
      <c r="M1322" s="192">
        <v>45845</v>
      </c>
      <c r="N1322" s="29" t="s">
        <v>4195</v>
      </c>
      <c r="O1322" s="69">
        <f>IF(Table1[[#This Row],[Phân loại]]="Tồn đầu kỳ",Table1[[#This Row],[Tổng giá trị]],0)</f>
        <v>0</v>
      </c>
      <c r="P1322" s="8">
        <f>IF(Table1[[#This Row],[Số còn phải thu ĐK]]&lt;&gt;0,0,IF(Table1[[#This Row],[Phân loại]]="Bán hàng",Table1[[#This Row],[Tổng giá trị]],-Table1[[#This Row],[Tổng giá trị]]))</f>
        <v>936157</v>
      </c>
      <c r="Q1322" s="18">
        <f t="shared" si="168"/>
        <v>936157</v>
      </c>
      <c r="R1322" s="8">
        <f>Table1[[#This Row],[Số còn phải thu ĐK]]+Table1[[#This Row],[Giá Trị HD sau CK]]-Table1[[#This Row],[Số tiền đã thu]]</f>
        <v>0</v>
      </c>
      <c r="S1322" s="7">
        <f>IF(Table1[[#This Row],[Ngày hóa đơn]]&lt;&gt;"",Table1[[#This Row],[Ngày hóa đơn]],Table1[[#This Row],[Ngày hạch toán]])</f>
        <v>45789</v>
      </c>
      <c r="T1322" s="8"/>
      <c r="U1322" s="7">
        <f>IF(Table1[[#This Row],[Ngày tính CN]]="","",S1322+T1322)</f>
        <v>45789</v>
      </c>
      <c r="V1322" s="71">
        <f ca="1">IF(Table1[[#This Row],[Hạn thanh toán]]="","",IF((U1322-NOW())&lt;0,0,(U1322-NOW())))</f>
        <v>0</v>
      </c>
      <c r="W1322" s="69"/>
      <c r="X1322" s="65" t="str">
        <f t="shared" ca="1" si="170"/>
        <v/>
      </c>
      <c r="Y1322" s="65" t="str">
        <f t="shared" si="169"/>
        <v>Đã thanh toán</v>
      </c>
      <c r="Z1322" s="250">
        <f>Table1[[#This Row],[Hạn thanh toán]]</f>
        <v>45789</v>
      </c>
      <c r="AA1322" s="250">
        <f>Table1[[#This Row],[Ngày Thanh toán]]</f>
        <v>45845</v>
      </c>
      <c r="AD1322" s="3" t="str">
        <f>IF(Table1[[#This Row],[Mã khách hàng]]="","",VLOOKUP($A1322,Ma_KH!$A:$Q,Ma_KH!O$1,0))</f>
        <v>UNIT-ECO</v>
      </c>
      <c r="AE1322" s="3" t="str">
        <f>IF(Table1[[#This Row],[Mã khách hàng]]="","",VLOOKUP($A1322,Ma_KH!$A:$Q,Ma_KH!P$1,0))</f>
        <v>CÔNG TY TNHH HÀNG TIÊU DÙNG UNIT</v>
      </c>
      <c r="AF1322" s="3" t="str">
        <f>VLOOKUP(A1322,Ma_KH!A:Q,Ma_KH!J$1,0)</f>
        <v>Đỗ Minh Quang</v>
      </c>
    </row>
    <row r="1323" spans="1:32" ht="16.5">
      <c r="A1323" s="73" t="s">
        <v>126</v>
      </c>
      <c r="B1323" s="4" t="s">
        <v>4506</v>
      </c>
      <c r="C1323" s="75">
        <v>45789</v>
      </c>
      <c r="D1323" s="76" t="s">
        <v>2125</v>
      </c>
      <c r="E1323" s="75">
        <v>45789</v>
      </c>
      <c r="F1323" s="73"/>
      <c r="G1323" s="73" t="s">
        <v>2044</v>
      </c>
      <c r="H1323" s="69">
        <v>0</v>
      </c>
      <c r="I1323" s="69">
        <v>0</v>
      </c>
      <c r="J1323" s="69">
        <f>(Table1[[#This Row],[Tiền hàng]]-Table1[[#This Row],[Tiền chiết khấu]])*8%</f>
        <v>0</v>
      </c>
      <c r="K1323" s="69">
        <v>492387</v>
      </c>
      <c r="L1323" s="8" t="s">
        <v>17</v>
      </c>
      <c r="M1323" s="192">
        <v>45845</v>
      </c>
      <c r="N1323" s="29" t="s">
        <v>4195</v>
      </c>
      <c r="O1323" s="69">
        <f>IF(Table1[[#This Row],[Phân loại]]="Tồn đầu kỳ",Table1[[#This Row],[Tổng giá trị]],0)</f>
        <v>0</v>
      </c>
      <c r="P1323" s="8">
        <f>IF(Table1[[#This Row],[Số còn phải thu ĐK]]&lt;&gt;0,0,IF(Table1[[#This Row],[Phân loại]]="Bán hàng",Table1[[#This Row],[Tổng giá trị]],-Table1[[#This Row],[Tổng giá trị]]))</f>
        <v>-492387</v>
      </c>
      <c r="Q1323" s="18">
        <f t="shared" si="168"/>
        <v>-492387</v>
      </c>
      <c r="R1323" s="8">
        <f>Table1[[#This Row],[Số còn phải thu ĐK]]+Table1[[#This Row],[Giá Trị HD sau CK]]-Table1[[#This Row],[Số tiền đã thu]]</f>
        <v>0</v>
      </c>
      <c r="S1323" s="7">
        <f>IF(Table1[[#This Row],[Ngày hóa đơn]]&lt;&gt;"",Table1[[#This Row],[Ngày hóa đơn]],Table1[[#This Row],[Ngày hạch toán]])</f>
        <v>45789</v>
      </c>
      <c r="T1323" s="8"/>
      <c r="U1323" s="7">
        <f>IF(Table1[[#This Row],[Ngày tính CN]]="","",S1323+T1323)</f>
        <v>45789</v>
      </c>
      <c r="V1323" s="71">
        <f ca="1">IF(Table1[[#This Row],[Hạn thanh toán]]="","",IF((U1323-NOW())&lt;0,0,(U1323-NOW())))</f>
        <v>0</v>
      </c>
      <c r="W1323" s="69"/>
      <c r="X1323" s="65" t="str">
        <f t="shared" ca="1" si="170"/>
        <v/>
      </c>
      <c r="Y1323" s="65" t="str">
        <f t="shared" si="169"/>
        <v>Đã thanh toán</v>
      </c>
      <c r="Z1323" s="250">
        <f>Table1[[#This Row],[Hạn thanh toán]]</f>
        <v>45789</v>
      </c>
      <c r="AA1323" s="250">
        <f>Table1[[#This Row],[Ngày Thanh toán]]</f>
        <v>45845</v>
      </c>
      <c r="AD1323" s="3" t="str">
        <f>IF(Table1[[#This Row],[Mã khách hàng]]="","",VLOOKUP($A1323,Ma_KH!$A:$Q,Ma_KH!O$1,0))</f>
        <v>UNIT-ECO</v>
      </c>
      <c r="AE1323" s="3" t="str">
        <f>IF(Table1[[#This Row],[Mã khách hàng]]="","",VLOOKUP($A1323,Ma_KH!$A:$Q,Ma_KH!P$1,0))</f>
        <v>CÔNG TY TNHH HÀNG TIÊU DÙNG UNIT</v>
      </c>
      <c r="AF1323" s="3" t="str">
        <f>VLOOKUP(A1323,Ma_KH!A:Q,Ma_KH!J$1,0)</f>
        <v>Đỗ Minh Quang</v>
      </c>
    </row>
    <row r="1324" spans="1:32" ht="16.5">
      <c r="A1324" s="73" t="s">
        <v>126</v>
      </c>
      <c r="B1324" s="4" t="s">
        <v>4506</v>
      </c>
      <c r="C1324" s="75">
        <v>45790</v>
      </c>
      <c r="D1324" s="76" t="s">
        <v>2126</v>
      </c>
      <c r="E1324" s="75"/>
      <c r="F1324" s="73"/>
      <c r="G1324" s="73" t="s">
        <v>2053</v>
      </c>
      <c r="H1324" s="69">
        <v>1107937</v>
      </c>
      <c r="I1324" s="69">
        <v>77556</v>
      </c>
      <c r="J1324" s="69">
        <f>(Table1[[#This Row],[Tiền hàng]]-Table1[[#This Row],[Tiền chiết khấu]])*8%</f>
        <v>82430.48</v>
      </c>
      <c r="K1324" s="69">
        <v>1112811</v>
      </c>
      <c r="L1324" s="8" t="s">
        <v>24</v>
      </c>
      <c r="M1324" s="192">
        <v>45845</v>
      </c>
      <c r="N1324" s="29" t="s">
        <v>4195</v>
      </c>
      <c r="O1324" s="69">
        <f>IF(Table1[[#This Row],[Phân loại]]="Tồn đầu kỳ",Table1[[#This Row],[Tổng giá trị]],0)</f>
        <v>0</v>
      </c>
      <c r="P1324" s="8">
        <f>IF(Table1[[#This Row],[Số còn phải thu ĐK]]&lt;&gt;0,0,IF(Table1[[#This Row],[Phân loại]]="Bán hàng",Table1[[#This Row],[Tổng giá trị]],-Table1[[#This Row],[Tổng giá trị]]))</f>
        <v>1112811</v>
      </c>
      <c r="Q1324" s="18">
        <f t="shared" si="168"/>
        <v>1112811</v>
      </c>
      <c r="R1324" s="8">
        <f>Table1[[#This Row],[Số còn phải thu ĐK]]+Table1[[#This Row],[Giá Trị HD sau CK]]-Table1[[#This Row],[Số tiền đã thu]]</f>
        <v>0</v>
      </c>
      <c r="S1324" s="7">
        <f>IF(Table1[[#This Row],[Ngày hóa đơn]]&lt;&gt;"",Table1[[#This Row],[Ngày hóa đơn]],Table1[[#This Row],[Ngày hạch toán]])</f>
        <v>45790</v>
      </c>
      <c r="T1324" s="8"/>
      <c r="U1324" s="7">
        <f>IF(Table1[[#This Row],[Ngày tính CN]]="","",S1324+T1324)</f>
        <v>45790</v>
      </c>
      <c r="V1324" s="71">
        <f ca="1">IF(Table1[[#This Row],[Hạn thanh toán]]="","",IF((U1324-NOW())&lt;0,0,(U1324-NOW())))</f>
        <v>0</v>
      </c>
      <c r="W1324" s="69"/>
      <c r="X1324" s="65" t="str">
        <f t="shared" ca="1" si="170"/>
        <v/>
      </c>
      <c r="Y1324" s="65" t="str">
        <f t="shared" si="169"/>
        <v>Đã thanh toán</v>
      </c>
      <c r="Z1324" s="250">
        <f>Table1[[#This Row],[Hạn thanh toán]]</f>
        <v>45790</v>
      </c>
      <c r="AA1324" s="250">
        <f>Table1[[#This Row],[Ngày Thanh toán]]</f>
        <v>45845</v>
      </c>
      <c r="AD1324" s="3" t="str">
        <f>IF(Table1[[#This Row],[Mã khách hàng]]="","",VLOOKUP($A1324,Ma_KH!$A:$Q,Ma_KH!O$1,0))</f>
        <v>UNIT-ECO</v>
      </c>
      <c r="AE1324" s="3" t="str">
        <f>IF(Table1[[#This Row],[Mã khách hàng]]="","",VLOOKUP($A1324,Ma_KH!$A:$Q,Ma_KH!P$1,0))</f>
        <v>CÔNG TY TNHH HÀNG TIÊU DÙNG UNIT</v>
      </c>
      <c r="AF1324" s="3" t="str">
        <f>VLOOKUP(A1324,Ma_KH!A:Q,Ma_KH!J$1,0)</f>
        <v>Đỗ Minh Quang</v>
      </c>
    </row>
    <row r="1325" spans="1:32" ht="16.5">
      <c r="A1325" s="73" t="s">
        <v>126</v>
      </c>
      <c r="B1325" s="4" t="s">
        <v>4506</v>
      </c>
      <c r="C1325" s="75">
        <v>45791</v>
      </c>
      <c r="D1325" s="76" t="s">
        <v>2127</v>
      </c>
      <c r="E1325" s="75"/>
      <c r="F1325" s="73"/>
      <c r="G1325" s="73" t="s">
        <v>2111</v>
      </c>
      <c r="H1325" s="69">
        <v>1177047</v>
      </c>
      <c r="I1325" s="69">
        <v>82393</v>
      </c>
      <c r="J1325" s="69">
        <f>(Table1[[#This Row],[Tiền hàng]]-Table1[[#This Row],[Tiền chiết khấu]])*8%</f>
        <v>87572.32</v>
      </c>
      <c r="K1325" s="69">
        <v>1182226</v>
      </c>
      <c r="L1325" s="8" t="s">
        <v>24</v>
      </c>
      <c r="M1325" s="192">
        <v>45845</v>
      </c>
      <c r="N1325" s="29" t="s">
        <v>4195</v>
      </c>
      <c r="O1325" s="69">
        <f>IF(Table1[[#This Row],[Phân loại]]="Tồn đầu kỳ",Table1[[#This Row],[Tổng giá trị]],0)</f>
        <v>0</v>
      </c>
      <c r="P1325" s="8">
        <f>IF(Table1[[#This Row],[Số còn phải thu ĐK]]&lt;&gt;0,0,IF(Table1[[#This Row],[Phân loại]]="Bán hàng",Table1[[#This Row],[Tổng giá trị]],-Table1[[#This Row],[Tổng giá trị]]))</f>
        <v>1182226</v>
      </c>
      <c r="Q1325" s="18">
        <f t="shared" si="168"/>
        <v>1182226</v>
      </c>
      <c r="R1325" s="8">
        <f>Table1[[#This Row],[Số còn phải thu ĐK]]+Table1[[#This Row],[Giá Trị HD sau CK]]-Table1[[#This Row],[Số tiền đã thu]]</f>
        <v>0</v>
      </c>
      <c r="S1325" s="7">
        <f>IF(Table1[[#This Row],[Ngày hóa đơn]]&lt;&gt;"",Table1[[#This Row],[Ngày hóa đơn]],Table1[[#This Row],[Ngày hạch toán]])</f>
        <v>45791</v>
      </c>
      <c r="T1325" s="8"/>
      <c r="U1325" s="7">
        <f>IF(Table1[[#This Row],[Ngày tính CN]]="","",S1325+T1325)</f>
        <v>45791</v>
      </c>
      <c r="V1325" s="71">
        <f ca="1">IF(Table1[[#This Row],[Hạn thanh toán]]="","",IF((U1325-NOW())&lt;0,0,(U1325-NOW())))</f>
        <v>0</v>
      </c>
      <c r="W1325" s="69"/>
      <c r="X1325" s="65" t="str">
        <f t="shared" ca="1" si="170"/>
        <v/>
      </c>
      <c r="Y1325" s="65" t="str">
        <f t="shared" si="169"/>
        <v>Đã thanh toán</v>
      </c>
      <c r="Z1325" s="250">
        <f>Table1[[#This Row],[Hạn thanh toán]]</f>
        <v>45791</v>
      </c>
      <c r="AA1325" s="250">
        <f>Table1[[#This Row],[Ngày Thanh toán]]</f>
        <v>45845</v>
      </c>
      <c r="AD1325" s="3" t="str">
        <f>IF(Table1[[#This Row],[Mã khách hàng]]="","",VLOOKUP($A1325,Ma_KH!$A:$Q,Ma_KH!O$1,0))</f>
        <v>UNIT-ECO</v>
      </c>
      <c r="AE1325" s="3" t="str">
        <f>IF(Table1[[#This Row],[Mã khách hàng]]="","",VLOOKUP($A1325,Ma_KH!$A:$Q,Ma_KH!P$1,0))</f>
        <v>CÔNG TY TNHH HÀNG TIÊU DÙNG UNIT</v>
      </c>
      <c r="AF1325" s="3" t="str">
        <f>VLOOKUP(A1325,Ma_KH!A:Q,Ma_KH!J$1,0)</f>
        <v>Đỗ Minh Quang</v>
      </c>
    </row>
    <row r="1326" spans="1:32" ht="16.5">
      <c r="A1326" s="73" t="s">
        <v>126</v>
      </c>
      <c r="B1326" s="4" t="s">
        <v>4506</v>
      </c>
      <c r="C1326" s="75">
        <v>45792</v>
      </c>
      <c r="D1326" s="76" t="s">
        <v>2128</v>
      </c>
      <c r="E1326" s="75"/>
      <c r="F1326" s="73"/>
      <c r="G1326" s="73" t="s">
        <v>2036</v>
      </c>
      <c r="H1326" s="69">
        <v>1835340</v>
      </c>
      <c r="I1326" s="69">
        <v>128474</v>
      </c>
      <c r="J1326" s="69">
        <f>(Table1[[#This Row],[Tiền hàng]]-Table1[[#This Row],[Tiền chiết khấu]])*8%</f>
        <v>136549.28</v>
      </c>
      <c r="K1326" s="69">
        <v>1843415</v>
      </c>
      <c r="L1326" s="8" t="s">
        <v>24</v>
      </c>
      <c r="M1326" s="192">
        <v>45845</v>
      </c>
      <c r="N1326" s="29" t="s">
        <v>4195</v>
      </c>
      <c r="O1326" s="69">
        <f>IF(Table1[[#This Row],[Phân loại]]="Tồn đầu kỳ",Table1[[#This Row],[Tổng giá trị]],0)</f>
        <v>0</v>
      </c>
      <c r="P1326" s="8">
        <f>IF(Table1[[#This Row],[Số còn phải thu ĐK]]&lt;&gt;0,0,IF(Table1[[#This Row],[Phân loại]]="Bán hàng",Table1[[#This Row],[Tổng giá trị]],-Table1[[#This Row],[Tổng giá trị]]))</f>
        <v>1843415</v>
      </c>
      <c r="Q1326" s="18">
        <f t="shared" si="168"/>
        <v>1843415</v>
      </c>
      <c r="R1326" s="8">
        <f>Table1[[#This Row],[Số còn phải thu ĐK]]+Table1[[#This Row],[Giá Trị HD sau CK]]-Table1[[#This Row],[Số tiền đã thu]]</f>
        <v>0</v>
      </c>
      <c r="S1326" s="7">
        <f>IF(Table1[[#This Row],[Ngày hóa đơn]]&lt;&gt;"",Table1[[#This Row],[Ngày hóa đơn]],Table1[[#This Row],[Ngày hạch toán]])</f>
        <v>45792</v>
      </c>
      <c r="T1326" s="8"/>
      <c r="U1326" s="7">
        <f>IF(Table1[[#This Row],[Ngày tính CN]]="","",S1326+T1326)</f>
        <v>45792</v>
      </c>
      <c r="V1326" s="71">
        <f ca="1">IF(Table1[[#This Row],[Hạn thanh toán]]="","",IF((U1326-NOW())&lt;0,0,(U1326-NOW())))</f>
        <v>0</v>
      </c>
      <c r="W1326" s="69"/>
      <c r="X1326" s="65" t="str">
        <f t="shared" ca="1" si="170"/>
        <v/>
      </c>
      <c r="Y1326" s="65" t="str">
        <f t="shared" si="169"/>
        <v>Đã thanh toán</v>
      </c>
      <c r="Z1326" s="250">
        <f>Table1[[#This Row],[Hạn thanh toán]]</f>
        <v>45792</v>
      </c>
      <c r="AA1326" s="250">
        <f>Table1[[#This Row],[Ngày Thanh toán]]</f>
        <v>45845</v>
      </c>
      <c r="AD1326" s="3" t="str">
        <f>IF(Table1[[#This Row],[Mã khách hàng]]="","",VLOOKUP($A1326,Ma_KH!$A:$Q,Ma_KH!O$1,0))</f>
        <v>UNIT-ECO</v>
      </c>
      <c r="AE1326" s="3" t="str">
        <f>IF(Table1[[#This Row],[Mã khách hàng]]="","",VLOOKUP($A1326,Ma_KH!$A:$Q,Ma_KH!P$1,0))</f>
        <v>CÔNG TY TNHH HÀNG TIÊU DÙNG UNIT</v>
      </c>
      <c r="AF1326" s="3" t="str">
        <f>VLOOKUP(A1326,Ma_KH!A:Q,Ma_KH!J$1,0)</f>
        <v>Đỗ Minh Quang</v>
      </c>
    </row>
    <row r="1327" spans="1:32" ht="16.5">
      <c r="A1327" s="73" t="s">
        <v>126</v>
      </c>
      <c r="B1327" s="4" t="s">
        <v>4506</v>
      </c>
      <c r="C1327" s="75">
        <v>45792</v>
      </c>
      <c r="D1327" s="76" t="s">
        <v>2129</v>
      </c>
      <c r="E1327" s="75"/>
      <c r="F1327" s="73"/>
      <c r="G1327" s="73" t="s">
        <v>2071</v>
      </c>
      <c r="H1327" s="69">
        <v>1469680</v>
      </c>
      <c r="I1327" s="69">
        <v>102878</v>
      </c>
      <c r="J1327" s="69">
        <f>(Table1[[#This Row],[Tiền hàng]]-Table1[[#This Row],[Tiền chiết khấu]])*8%</f>
        <v>109344.16</v>
      </c>
      <c r="K1327" s="69">
        <v>1476146</v>
      </c>
      <c r="L1327" s="8" t="s">
        <v>24</v>
      </c>
      <c r="M1327" s="192">
        <v>45845</v>
      </c>
      <c r="N1327" s="29" t="s">
        <v>4195</v>
      </c>
      <c r="O1327" s="69">
        <f>IF(Table1[[#This Row],[Phân loại]]="Tồn đầu kỳ",Table1[[#This Row],[Tổng giá trị]],0)</f>
        <v>0</v>
      </c>
      <c r="P1327" s="8">
        <f>IF(Table1[[#This Row],[Số còn phải thu ĐK]]&lt;&gt;0,0,IF(Table1[[#This Row],[Phân loại]]="Bán hàng",Table1[[#This Row],[Tổng giá trị]],-Table1[[#This Row],[Tổng giá trị]]))</f>
        <v>1476146</v>
      </c>
      <c r="Q1327" s="18">
        <f t="shared" si="168"/>
        <v>1476146</v>
      </c>
      <c r="R1327" s="8">
        <f>Table1[[#This Row],[Số còn phải thu ĐK]]+Table1[[#This Row],[Giá Trị HD sau CK]]-Table1[[#This Row],[Số tiền đã thu]]</f>
        <v>0</v>
      </c>
      <c r="S1327" s="7">
        <f>IF(Table1[[#This Row],[Ngày hóa đơn]]&lt;&gt;"",Table1[[#This Row],[Ngày hóa đơn]],Table1[[#This Row],[Ngày hạch toán]])</f>
        <v>45792</v>
      </c>
      <c r="T1327" s="8"/>
      <c r="U1327" s="7">
        <f>IF(Table1[[#This Row],[Ngày tính CN]]="","",S1327+T1327)</f>
        <v>45792</v>
      </c>
      <c r="V1327" s="71">
        <f ca="1">IF(Table1[[#This Row],[Hạn thanh toán]]="","",IF((U1327-NOW())&lt;0,0,(U1327-NOW())))</f>
        <v>0</v>
      </c>
      <c r="W1327" s="69"/>
      <c r="X1327" s="65" t="str">
        <f t="shared" ca="1" si="170"/>
        <v/>
      </c>
      <c r="Y1327" s="65" t="str">
        <f t="shared" si="169"/>
        <v>Đã thanh toán</v>
      </c>
      <c r="Z1327" s="250">
        <f>Table1[[#This Row],[Hạn thanh toán]]</f>
        <v>45792</v>
      </c>
      <c r="AA1327" s="250">
        <f>Table1[[#This Row],[Ngày Thanh toán]]</f>
        <v>45845</v>
      </c>
      <c r="AD1327" s="3" t="str">
        <f>IF(Table1[[#This Row],[Mã khách hàng]]="","",VLOOKUP($A1327,Ma_KH!$A:$Q,Ma_KH!O$1,0))</f>
        <v>UNIT-ECO</v>
      </c>
      <c r="AE1327" s="3" t="str">
        <f>IF(Table1[[#This Row],[Mã khách hàng]]="","",VLOOKUP($A1327,Ma_KH!$A:$Q,Ma_KH!P$1,0))</f>
        <v>CÔNG TY TNHH HÀNG TIÊU DÙNG UNIT</v>
      </c>
      <c r="AF1327" s="3" t="str">
        <f>VLOOKUP(A1327,Ma_KH!A:Q,Ma_KH!J$1,0)</f>
        <v>Đỗ Minh Quang</v>
      </c>
    </row>
    <row r="1328" spans="1:32" ht="16.5">
      <c r="A1328" s="73" t="s">
        <v>126</v>
      </c>
      <c r="B1328" s="4" t="s">
        <v>4506</v>
      </c>
      <c r="C1328" s="75">
        <v>45792</v>
      </c>
      <c r="D1328" s="76" t="s">
        <v>2130</v>
      </c>
      <c r="E1328" s="75">
        <v>45792</v>
      </c>
      <c r="F1328" s="73"/>
      <c r="G1328" s="73" t="s">
        <v>2073</v>
      </c>
      <c r="H1328" s="69">
        <v>0</v>
      </c>
      <c r="I1328" s="69">
        <v>0</v>
      </c>
      <c r="J1328" s="69">
        <f>(Table1[[#This Row],[Tiền hàng]]-Table1[[#This Row],[Tiền chiết khấu]])*8%</f>
        <v>0</v>
      </c>
      <c r="K1328" s="69">
        <v>112098</v>
      </c>
      <c r="L1328" s="8" t="s">
        <v>17</v>
      </c>
      <c r="M1328" s="192">
        <v>45845</v>
      </c>
      <c r="N1328" s="29" t="s">
        <v>4195</v>
      </c>
      <c r="O1328" s="69">
        <f>IF(Table1[[#This Row],[Phân loại]]="Tồn đầu kỳ",Table1[[#This Row],[Tổng giá trị]],0)</f>
        <v>0</v>
      </c>
      <c r="P1328" s="8">
        <f>IF(Table1[[#This Row],[Số còn phải thu ĐK]]&lt;&gt;0,0,IF(Table1[[#This Row],[Phân loại]]="Bán hàng",Table1[[#This Row],[Tổng giá trị]],-Table1[[#This Row],[Tổng giá trị]]))</f>
        <v>-112098</v>
      </c>
      <c r="Q1328" s="18">
        <f t="shared" si="168"/>
        <v>-112098</v>
      </c>
      <c r="R1328" s="8">
        <f>Table1[[#This Row],[Số còn phải thu ĐK]]+Table1[[#This Row],[Giá Trị HD sau CK]]-Table1[[#This Row],[Số tiền đã thu]]</f>
        <v>0</v>
      </c>
      <c r="S1328" s="7">
        <f>IF(Table1[[#This Row],[Ngày hóa đơn]]&lt;&gt;"",Table1[[#This Row],[Ngày hóa đơn]],Table1[[#This Row],[Ngày hạch toán]])</f>
        <v>45792</v>
      </c>
      <c r="T1328" s="8"/>
      <c r="U1328" s="7">
        <f>IF(Table1[[#This Row],[Ngày tính CN]]="","",S1328+T1328)</f>
        <v>45792</v>
      </c>
      <c r="V1328" s="71">
        <f ca="1">IF(Table1[[#This Row],[Hạn thanh toán]]="","",IF((U1328-NOW())&lt;0,0,(U1328-NOW())))</f>
        <v>0</v>
      </c>
      <c r="W1328" s="69"/>
      <c r="X1328" s="65" t="str">
        <f t="shared" ca="1" si="170"/>
        <v/>
      </c>
      <c r="Y1328" s="65" t="str">
        <f t="shared" si="169"/>
        <v>Đã thanh toán</v>
      </c>
      <c r="Z1328" s="250">
        <f>Table1[[#This Row],[Hạn thanh toán]]</f>
        <v>45792</v>
      </c>
      <c r="AA1328" s="250">
        <f>Table1[[#This Row],[Ngày Thanh toán]]</f>
        <v>45845</v>
      </c>
      <c r="AD1328" s="3" t="str">
        <f>IF(Table1[[#This Row],[Mã khách hàng]]="","",VLOOKUP($A1328,Ma_KH!$A:$Q,Ma_KH!O$1,0))</f>
        <v>UNIT-ECO</v>
      </c>
      <c r="AE1328" s="3" t="str">
        <f>IF(Table1[[#This Row],[Mã khách hàng]]="","",VLOOKUP($A1328,Ma_KH!$A:$Q,Ma_KH!P$1,0))</f>
        <v>CÔNG TY TNHH HÀNG TIÊU DÙNG UNIT</v>
      </c>
      <c r="AF1328" s="3" t="str">
        <f>VLOOKUP(A1328,Ma_KH!A:Q,Ma_KH!J$1,0)</f>
        <v>Đỗ Minh Quang</v>
      </c>
    </row>
    <row r="1329" spans="1:32" ht="16.5">
      <c r="A1329" s="73" t="s">
        <v>126</v>
      </c>
      <c r="B1329" s="4" t="s">
        <v>4506</v>
      </c>
      <c r="C1329" s="75">
        <v>45792</v>
      </c>
      <c r="D1329" s="76" t="s">
        <v>2131</v>
      </c>
      <c r="E1329" s="75">
        <v>45792</v>
      </c>
      <c r="F1329" s="73"/>
      <c r="G1329" s="73" t="s">
        <v>2103</v>
      </c>
      <c r="H1329" s="69">
        <v>0</v>
      </c>
      <c r="I1329" s="69">
        <v>0</v>
      </c>
      <c r="J1329" s="69">
        <f>(Table1[[#This Row],[Tiền hàng]]-Table1[[#This Row],[Tiền chiết khấu]])*8%</f>
        <v>0</v>
      </c>
      <c r="K1329" s="69">
        <v>268326</v>
      </c>
      <c r="L1329" s="8" t="s">
        <v>17</v>
      </c>
      <c r="M1329" s="192">
        <v>45845</v>
      </c>
      <c r="N1329" s="29" t="s">
        <v>4195</v>
      </c>
      <c r="O1329" s="69">
        <f>IF(Table1[[#This Row],[Phân loại]]="Tồn đầu kỳ",Table1[[#This Row],[Tổng giá trị]],0)</f>
        <v>0</v>
      </c>
      <c r="P1329" s="8">
        <f>IF(Table1[[#This Row],[Số còn phải thu ĐK]]&lt;&gt;0,0,IF(Table1[[#This Row],[Phân loại]]="Bán hàng",Table1[[#This Row],[Tổng giá trị]],-Table1[[#This Row],[Tổng giá trị]]))</f>
        <v>-268326</v>
      </c>
      <c r="Q1329" s="18">
        <f t="shared" si="168"/>
        <v>-268326</v>
      </c>
      <c r="R1329" s="8">
        <f>Table1[[#This Row],[Số còn phải thu ĐK]]+Table1[[#This Row],[Giá Trị HD sau CK]]-Table1[[#This Row],[Số tiền đã thu]]</f>
        <v>0</v>
      </c>
      <c r="S1329" s="7">
        <f>IF(Table1[[#This Row],[Ngày hóa đơn]]&lt;&gt;"",Table1[[#This Row],[Ngày hóa đơn]],Table1[[#This Row],[Ngày hạch toán]])</f>
        <v>45792</v>
      </c>
      <c r="T1329" s="8"/>
      <c r="U1329" s="7">
        <f>IF(Table1[[#This Row],[Ngày tính CN]]="","",S1329+T1329)</f>
        <v>45792</v>
      </c>
      <c r="V1329" s="71">
        <f ca="1">IF(Table1[[#This Row],[Hạn thanh toán]]="","",IF((U1329-NOW())&lt;0,0,(U1329-NOW())))</f>
        <v>0</v>
      </c>
      <c r="W1329" s="69"/>
      <c r="X1329" s="65" t="str">
        <f t="shared" ca="1" si="170"/>
        <v/>
      </c>
      <c r="Y1329" s="65" t="str">
        <f t="shared" si="169"/>
        <v>Đã thanh toán</v>
      </c>
      <c r="Z1329" s="250">
        <f>Table1[[#This Row],[Hạn thanh toán]]</f>
        <v>45792</v>
      </c>
      <c r="AA1329" s="250">
        <f>Table1[[#This Row],[Ngày Thanh toán]]</f>
        <v>45845</v>
      </c>
      <c r="AD1329" s="3" t="str">
        <f>IF(Table1[[#This Row],[Mã khách hàng]]="","",VLOOKUP($A1329,Ma_KH!$A:$Q,Ma_KH!O$1,0))</f>
        <v>UNIT-ECO</v>
      </c>
      <c r="AE1329" s="3" t="str">
        <f>IF(Table1[[#This Row],[Mã khách hàng]]="","",VLOOKUP($A1329,Ma_KH!$A:$Q,Ma_KH!P$1,0))</f>
        <v>CÔNG TY TNHH HÀNG TIÊU DÙNG UNIT</v>
      </c>
      <c r="AF1329" s="3" t="str">
        <f>VLOOKUP(A1329,Ma_KH!A:Q,Ma_KH!J$1,0)</f>
        <v>Đỗ Minh Quang</v>
      </c>
    </row>
    <row r="1330" spans="1:32" ht="16.5">
      <c r="A1330" s="73" t="s">
        <v>126</v>
      </c>
      <c r="B1330" s="4" t="s">
        <v>4506</v>
      </c>
      <c r="C1330" s="75">
        <v>45793</v>
      </c>
      <c r="D1330" s="76" t="s">
        <v>2132</v>
      </c>
      <c r="E1330" s="75"/>
      <c r="F1330" s="73"/>
      <c r="G1330" s="73" t="s">
        <v>2047</v>
      </c>
      <c r="H1330" s="69">
        <v>1013114</v>
      </c>
      <c r="I1330" s="69">
        <v>70918</v>
      </c>
      <c r="J1330" s="69">
        <f>(Table1[[#This Row],[Tiền hàng]]-Table1[[#This Row],[Tiền chiết khấu]])*8%</f>
        <v>75375.680000000008</v>
      </c>
      <c r="K1330" s="69">
        <v>1017572</v>
      </c>
      <c r="L1330" s="8" t="s">
        <v>24</v>
      </c>
      <c r="M1330" s="192">
        <v>45845</v>
      </c>
      <c r="N1330" s="29" t="s">
        <v>4195</v>
      </c>
      <c r="O1330" s="69">
        <f>IF(Table1[[#This Row],[Phân loại]]="Tồn đầu kỳ",Table1[[#This Row],[Tổng giá trị]],0)</f>
        <v>0</v>
      </c>
      <c r="P1330" s="8">
        <f>IF(Table1[[#This Row],[Số còn phải thu ĐK]]&lt;&gt;0,0,IF(Table1[[#This Row],[Phân loại]]="Bán hàng",Table1[[#This Row],[Tổng giá trị]],-Table1[[#This Row],[Tổng giá trị]]))</f>
        <v>1017572</v>
      </c>
      <c r="Q1330" s="18">
        <f t="shared" si="168"/>
        <v>1017572</v>
      </c>
      <c r="R1330" s="8">
        <f>Table1[[#This Row],[Số còn phải thu ĐK]]+Table1[[#This Row],[Giá Trị HD sau CK]]-Table1[[#This Row],[Số tiền đã thu]]</f>
        <v>0</v>
      </c>
      <c r="S1330" s="7">
        <f>IF(Table1[[#This Row],[Ngày hóa đơn]]&lt;&gt;"",Table1[[#This Row],[Ngày hóa đơn]],Table1[[#This Row],[Ngày hạch toán]])</f>
        <v>45793</v>
      </c>
      <c r="T1330" s="8"/>
      <c r="U1330" s="7">
        <f>IF(Table1[[#This Row],[Ngày tính CN]]="","",S1330+T1330)</f>
        <v>45793</v>
      </c>
      <c r="V1330" s="71">
        <f ca="1">IF(Table1[[#This Row],[Hạn thanh toán]]="","",IF((U1330-NOW())&lt;0,0,(U1330-NOW())))</f>
        <v>0</v>
      </c>
      <c r="W1330" s="69"/>
      <c r="X1330" s="65" t="str">
        <f t="shared" ca="1" si="170"/>
        <v/>
      </c>
      <c r="Y1330" s="65" t="str">
        <f t="shared" si="169"/>
        <v>Đã thanh toán</v>
      </c>
      <c r="Z1330" s="250">
        <f>Table1[[#This Row],[Hạn thanh toán]]</f>
        <v>45793</v>
      </c>
      <c r="AA1330" s="250">
        <f>Table1[[#This Row],[Ngày Thanh toán]]</f>
        <v>45845</v>
      </c>
      <c r="AD1330" s="3" t="str">
        <f>IF(Table1[[#This Row],[Mã khách hàng]]="","",VLOOKUP($A1330,Ma_KH!$A:$Q,Ma_KH!O$1,0))</f>
        <v>UNIT-ECO</v>
      </c>
      <c r="AE1330" s="3" t="str">
        <f>IF(Table1[[#This Row],[Mã khách hàng]]="","",VLOOKUP($A1330,Ma_KH!$A:$Q,Ma_KH!P$1,0))</f>
        <v>CÔNG TY TNHH HÀNG TIÊU DÙNG UNIT</v>
      </c>
      <c r="AF1330" s="3" t="str">
        <f>VLOOKUP(A1330,Ma_KH!A:Q,Ma_KH!J$1,0)</f>
        <v>Đỗ Minh Quang</v>
      </c>
    </row>
    <row r="1331" spans="1:32" ht="16.5">
      <c r="A1331" s="73" t="s">
        <v>126</v>
      </c>
      <c r="B1331" s="4" t="s">
        <v>4506</v>
      </c>
      <c r="C1331" s="75">
        <v>45793</v>
      </c>
      <c r="D1331" s="76" t="s">
        <v>2133</v>
      </c>
      <c r="E1331" s="75">
        <v>45793</v>
      </c>
      <c r="F1331" s="73"/>
      <c r="G1331" s="73" t="s">
        <v>2134</v>
      </c>
      <c r="H1331" s="69">
        <v>0</v>
      </c>
      <c r="I1331" s="69">
        <v>0</v>
      </c>
      <c r="J1331" s="69">
        <f>(Table1[[#This Row],[Tiền hàng]]-Table1[[#This Row],[Tiền chiết khấu]])*8%</f>
        <v>0</v>
      </c>
      <c r="K1331" s="69">
        <v>374301</v>
      </c>
      <c r="L1331" s="8" t="s">
        <v>17</v>
      </c>
      <c r="M1331" s="192">
        <v>45845</v>
      </c>
      <c r="N1331" s="29" t="s">
        <v>4195</v>
      </c>
      <c r="O1331" s="69">
        <f>IF(Table1[[#This Row],[Phân loại]]="Tồn đầu kỳ",Table1[[#This Row],[Tổng giá trị]],0)</f>
        <v>0</v>
      </c>
      <c r="P1331" s="8">
        <f>IF(Table1[[#This Row],[Số còn phải thu ĐK]]&lt;&gt;0,0,IF(Table1[[#This Row],[Phân loại]]="Bán hàng",Table1[[#This Row],[Tổng giá trị]],-Table1[[#This Row],[Tổng giá trị]]))</f>
        <v>-374301</v>
      </c>
      <c r="Q1331" s="18">
        <f t="shared" si="168"/>
        <v>-374301</v>
      </c>
      <c r="R1331" s="8">
        <f>Table1[[#This Row],[Số còn phải thu ĐK]]+Table1[[#This Row],[Giá Trị HD sau CK]]-Table1[[#This Row],[Số tiền đã thu]]</f>
        <v>0</v>
      </c>
      <c r="S1331" s="7">
        <f>IF(Table1[[#This Row],[Ngày hóa đơn]]&lt;&gt;"",Table1[[#This Row],[Ngày hóa đơn]],Table1[[#This Row],[Ngày hạch toán]])</f>
        <v>45793</v>
      </c>
      <c r="T1331" s="8"/>
      <c r="U1331" s="7">
        <f>IF(Table1[[#This Row],[Ngày tính CN]]="","",S1331+T1331)</f>
        <v>45793</v>
      </c>
      <c r="V1331" s="71">
        <f ca="1">IF(Table1[[#This Row],[Hạn thanh toán]]="","",IF((U1331-NOW())&lt;0,0,(U1331-NOW())))</f>
        <v>0</v>
      </c>
      <c r="W1331" s="69"/>
      <c r="X1331" s="65" t="str">
        <f t="shared" ca="1" si="170"/>
        <v/>
      </c>
      <c r="Y1331" s="65" t="str">
        <f t="shared" si="169"/>
        <v>Đã thanh toán</v>
      </c>
      <c r="Z1331" s="250">
        <f>Table1[[#This Row],[Hạn thanh toán]]</f>
        <v>45793</v>
      </c>
      <c r="AA1331" s="250">
        <f>Table1[[#This Row],[Ngày Thanh toán]]</f>
        <v>45845</v>
      </c>
      <c r="AD1331" s="3" t="str">
        <f>IF(Table1[[#This Row],[Mã khách hàng]]="","",VLOOKUP($A1331,Ma_KH!$A:$Q,Ma_KH!O$1,0))</f>
        <v>UNIT-ECO</v>
      </c>
      <c r="AE1331" s="3" t="str">
        <f>IF(Table1[[#This Row],[Mã khách hàng]]="","",VLOOKUP($A1331,Ma_KH!$A:$Q,Ma_KH!P$1,0))</f>
        <v>CÔNG TY TNHH HÀNG TIÊU DÙNG UNIT</v>
      </c>
      <c r="AF1331" s="3" t="str">
        <f>VLOOKUP(A1331,Ma_KH!A:Q,Ma_KH!J$1,0)</f>
        <v>Đỗ Minh Quang</v>
      </c>
    </row>
    <row r="1332" spans="1:32" ht="16.5">
      <c r="A1332" s="73" t="s">
        <v>126</v>
      </c>
      <c r="B1332" s="4" t="s">
        <v>4506</v>
      </c>
      <c r="C1332" s="75">
        <v>45794</v>
      </c>
      <c r="D1332" s="76" t="s">
        <v>2135</v>
      </c>
      <c r="E1332" s="75">
        <v>45794</v>
      </c>
      <c r="F1332" s="73"/>
      <c r="G1332" s="73" t="s">
        <v>2136</v>
      </c>
      <c r="H1332" s="69">
        <v>0</v>
      </c>
      <c r="I1332" s="69">
        <v>0</v>
      </c>
      <c r="J1332" s="69">
        <f>(Table1[[#This Row],[Tiền hàng]]-Table1[[#This Row],[Tiền chiết khấu]])*8%</f>
        <v>0</v>
      </c>
      <c r="K1332" s="69">
        <v>1014678</v>
      </c>
      <c r="L1332" s="8" t="s">
        <v>17</v>
      </c>
      <c r="M1332" s="192">
        <v>45845</v>
      </c>
      <c r="N1332" s="29" t="s">
        <v>4195</v>
      </c>
      <c r="O1332" s="69">
        <f>IF(Table1[[#This Row],[Phân loại]]="Tồn đầu kỳ",Table1[[#This Row],[Tổng giá trị]],0)</f>
        <v>0</v>
      </c>
      <c r="P1332" s="8">
        <f>IF(Table1[[#This Row],[Số còn phải thu ĐK]]&lt;&gt;0,0,IF(Table1[[#This Row],[Phân loại]]="Bán hàng",Table1[[#This Row],[Tổng giá trị]],-Table1[[#This Row],[Tổng giá trị]]))</f>
        <v>-1014678</v>
      </c>
      <c r="Q1332" s="18">
        <f t="shared" si="168"/>
        <v>-1014678</v>
      </c>
      <c r="R1332" s="8">
        <f>Table1[[#This Row],[Số còn phải thu ĐK]]+Table1[[#This Row],[Giá Trị HD sau CK]]-Table1[[#This Row],[Số tiền đã thu]]</f>
        <v>0</v>
      </c>
      <c r="S1332" s="7">
        <f>IF(Table1[[#This Row],[Ngày hóa đơn]]&lt;&gt;"",Table1[[#This Row],[Ngày hóa đơn]],Table1[[#This Row],[Ngày hạch toán]])</f>
        <v>45794</v>
      </c>
      <c r="T1332" s="8"/>
      <c r="U1332" s="7">
        <f>IF(Table1[[#This Row],[Ngày tính CN]]="","",S1332+T1332)</f>
        <v>45794</v>
      </c>
      <c r="V1332" s="71">
        <f ca="1">IF(Table1[[#This Row],[Hạn thanh toán]]="","",IF((U1332-NOW())&lt;0,0,(U1332-NOW())))</f>
        <v>0</v>
      </c>
      <c r="W1332" s="69"/>
      <c r="X1332" s="65" t="str">
        <f t="shared" ca="1" si="170"/>
        <v/>
      </c>
      <c r="Y1332" s="65" t="str">
        <f t="shared" si="169"/>
        <v>Đã thanh toán</v>
      </c>
      <c r="Z1332" s="250">
        <f>Table1[[#This Row],[Hạn thanh toán]]</f>
        <v>45794</v>
      </c>
      <c r="AA1332" s="250">
        <f>Table1[[#This Row],[Ngày Thanh toán]]</f>
        <v>45845</v>
      </c>
      <c r="AD1332" s="3" t="str">
        <f>IF(Table1[[#This Row],[Mã khách hàng]]="","",VLOOKUP($A1332,Ma_KH!$A:$Q,Ma_KH!O$1,0))</f>
        <v>UNIT-ECO</v>
      </c>
      <c r="AE1332" s="3" t="str">
        <f>IF(Table1[[#This Row],[Mã khách hàng]]="","",VLOOKUP($A1332,Ma_KH!$A:$Q,Ma_KH!P$1,0))</f>
        <v>CÔNG TY TNHH HÀNG TIÊU DÙNG UNIT</v>
      </c>
      <c r="AF1332" s="3" t="str">
        <f>VLOOKUP(A1332,Ma_KH!A:Q,Ma_KH!J$1,0)</f>
        <v>Đỗ Minh Quang</v>
      </c>
    </row>
    <row r="1333" spans="1:32" ht="16.5">
      <c r="A1333" s="73" t="s">
        <v>126</v>
      </c>
      <c r="B1333" s="4" t="s">
        <v>4506</v>
      </c>
      <c r="C1333" s="75">
        <v>45796</v>
      </c>
      <c r="D1333" s="76" t="s">
        <v>2137</v>
      </c>
      <c r="E1333" s="75"/>
      <c r="F1333" s="73"/>
      <c r="G1333" s="73" t="s">
        <v>2040</v>
      </c>
      <c r="H1333" s="69">
        <v>2161696</v>
      </c>
      <c r="I1333" s="69">
        <v>151319</v>
      </c>
      <c r="J1333" s="69">
        <f>(Table1[[#This Row],[Tiền hàng]]-Table1[[#This Row],[Tiền chiết khấu]])*8%</f>
        <v>160830.16</v>
      </c>
      <c r="K1333" s="69">
        <v>2171207</v>
      </c>
      <c r="L1333" s="8" t="s">
        <v>24</v>
      </c>
      <c r="M1333" s="192">
        <v>45845</v>
      </c>
      <c r="N1333" s="29" t="s">
        <v>4195</v>
      </c>
      <c r="O1333" s="69">
        <f>IF(Table1[[#This Row],[Phân loại]]="Tồn đầu kỳ",Table1[[#This Row],[Tổng giá trị]],0)</f>
        <v>0</v>
      </c>
      <c r="P1333" s="8">
        <f>IF(Table1[[#This Row],[Số còn phải thu ĐK]]&lt;&gt;0,0,IF(Table1[[#This Row],[Phân loại]]="Bán hàng",Table1[[#This Row],[Tổng giá trị]],-Table1[[#This Row],[Tổng giá trị]]))</f>
        <v>2171207</v>
      </c>
      <c r="Q1333" s="18">
        <f t="shared" si="168"/>
        <v>2171207</v>
      </c>
      <c r="R1333" s="8">
        <f>Table1[[#This Row],[Số còn phải thu ĐK]]+Table1[[#This Row],[Giá Trị HD sau CK]]-Table1[[#This Row],[Số tiền đã thu]]</f>
        <v>0</v>
      </c>
      <c r="S1333" s="7">
        <f>IF(Table1[[#This Row],[Ngày hóa đơn]]&lt;&gt;"",Table1[[#This Row],[Ngày hóa đơn]],Table1[[#This Row],[Ngày hạch toán]])</f>
        <v>45796</v>
      </c>
      <c r="T1333" s="8"/>
      <c r="U1333" s="7">
        <f>IF(Table1[[#This Row],[Ngày tính CN]]="","",S1333+T1333)</f>
        <v>45796</v>
      </c>
      <c r="V1333" s="71">
        <f ca="1">IF(Table1[[#This Row],[Hạn thanh toán]]="","",IF((U1333-NOW())&lt;0,0,(U1333-NOW())))</f>
        <v>0</v>
      </c>
      <c r="W1333" s="69"/>
      <c r="X1333" s="65" t="str">
        <f t="shared" ca="1" si="170"/>
        <v/>
      </c>
      <c r="Y1333" s="65" t="str">
        <f t="shared" si="169"/>
        <v>Đã thanh toán</v>
      </c>
      <c r="Z1333" s="250">
        <f>Table1[[#This Row],[Hạn thanh toán]]</f>
        <v>45796</v>
      </c>
      <c r="AA1333" s="250">
        <f>Table1[[#This Row],[Ngày Thanh toán]]</f>
        <v>45845</v>
      </c>
      <c r="AD1333" s="3" t="str">
        <f>IF(Table1[[#This Row],[Mã khách hàng]]="","",VLOOKUP($A1333,Ma_KH!$A:$Q,Ma_KH!O$1,0))</f>
        <v>UNIT-ECO</v>
      </c>
      <c r="AE1333" s="3" t="str">
        <f>IF(Table1[[#This Row],[Mã khách hàng]]="","",VLOOKUP($A1333,Ma_KH!$A:$Q,Ma_KH!P$1,0))</f>
        <v>CÔNG TY TNHH HÀNG TIÊU DÙNG UNIT</v>
      </c>
      <c r="AF1333" s="3" t="str">
        <f>VLOOKUP(A1333,Ma_KH!A:Q,Ma_KH!J$1,0)</f>
        <v>Đỗ Minh Quang</v>
      </c>
    </row>
    <row r="1334" spans="1:32" ht="16.5">
      <c r="A1334" s="73" t="s">
        <v>126</v>
      </c>
      <c r="B1334" s="4" t="s">
        <v>4506</v>
      </c>
      <c r="C1334" s="75">
        <v>45797</v>
      </c>
      <c r="D1334" s="76" t="s">
        <v>2138</v>
      </c>
      <c r="E1334" s="75"/>
      <c r="F1334" s="73"/>
      <c r="G1334" s="73" t="s">
        <v>2026</v>
      </c>
      <c r="H1334" s="69">
        <v>505155</v>
      </c>
      <c r="I1334" s="69">
        <v>35361</v>
      </c>
      <c r="J1334" s="69">
        <f>(Table1[[#This Row],[Tiền hàng]]-Table1[[#This Row],[Tiền chiết khấu]])*8%</f>
        <v>37583.520000000004</v>
      </c>
      <c r="K1334" s="69">
        <v>507378</v>
      </c>
      <c r="L1334" s="8" t="s">
        <v>24</v>
      </c>
      <c r="M1334" s="192">
        <v>45845</v>
      </c>
      <c r="N1334" s="29" t="s">
        <v>4195</v>
      </c>
      <c r="O1334" s="69">
        <f>IF(Table1[[#This Row],[Phân loại]]="Tồn đầu kỳ",Table1[[#This Row],[Tổng giá trị]],0)</f>
        <v>0</v>
      </c>
      <c r="P1334" s="8">
        <f>IF(Table1[[#This Row],[Số còn phải thu ĐK]]&lt;&gt;0,0,IF(Table1[[#This Row],[Phân loại]]="Bán hàng",Table1[[#This Row],[Tổng giá trị]],-Table1[[#This Row],[Tổng giá trị]]))</f>
        <v>507378</v>
      </c>
      <c r="Q1334" s="18">
        <f t="shared" si="168"/>
        <v>507378</v>
      </c>
      <c r="R1334" s="8">
        <f>Table1[[#This Row],[Số còn phải thu ĐK]]+Table1[[#This Row],[Giá Trị HD sau CK]]-Table1[[#This Row],[Số tiền đã thu]]</f>
        <v>0</v>
      </c>
      <c r="S1334" s="7">
        <f>IF(Table1[[#This Row],[Ngày hóa đơn]]&lt;&gt;"",Table1[[#This Row],[Ngày hóa đơn]],Table1[[#This Row],[Ngày hạch toán]])</f>
        <v>45797</v>
      </c>
      <c r="T1334" s="8"/>
      <c r="U1334" s="7">
        <f>IF(Table1[[#This Row],[Ngày tính CN]]="","",S1334+T1334)</f>
        <v>45797</v>
      </c>
      <c r="V1334" s="71">
        <f ca="1">IF(Table1[[#This Row],[Hạn thanh toán]]="","",IF((U1334-NOW())&lt;0,0,(U1334-NOW())))</f>
        <v>0</v>
      </c>
      <c r="W1334" s="69"/>
      <c r="X1334" s="65" t="str">
        <f t="shared" ca="1" si="170"/>
        <v/>
      </c>
      <c r="Y1334" s="65" t="str">
        <f t="shared" si="169"/>
        <v>Đã thanh toán</v>
      </c>
      <c r="Z1334" s="250">
        <f>Table1[[#This Row],[Hạn thanh toán]]</f>
        <v>45797</v>
      </c>
      <c r="AA1334" s="250">
        <f>Table1[[#This Row],[Ngày Thanh toán]]</f>
        <v>45845</v>
      </c>
      <c r="AD1334" s="3" t="str">
        <f>IF(Table1[[#This Row],[Mã khách hàng]]="","",VLOOKUP($A1334,Ma_KH!$A:$Q,Ma_KH!O$1,0))</f>
        <v>UNIT-ECO</v>
      </c>
      <c r="AE1334" s="3" t="str">
        <f>IF(Table1[[#This Row],[Mã khách hàng]]="","",VLOOKUP($A1334,Ma_KH!$A:$Q,Ma_KH!P$1,0))</f>
        <v>CÔNG TY TNHH HÀNG TIÊU DÙNG UNIT</v>
      </c>
      <c r="AF1334" s="3" t="str">
        <f>VLOOKUP(A1334,Ma_KH!A:Q,Ma_KH!J$1,0)</f>
        <v>Đỗ Minh Quang</v>
      </c>
    </row>
    <row r="1335" spans="1:32" ht="16.5">
      <c r="A1335" s="73" t="s">
        <v>126</v>
      </c>
      <c r="B1335" s="4" t="s">
        <v>4506</v>
      </c>
      <c r="C1335" s="75">
        <v>45798</v>
      </c>
      <c r="D1335" s="76" t="s">
        <v>2139</v>
      </c>
      <c r="E1335" s="75">
        <v>45798</v>
      </c>
      <c r="F1335" s="73"/>
      <c r="G1335" s="73" t="s">
        <v>2140</v>
      </c>
      <c r="H1335" s="69">
        <v>0</v>
      </c>
      <c r="I1335" s="69">
        <v>0</v>
      </c>
      <c r="J1335" s="69">
        <f>(Table1[[#This Row],[Tiền hàng]]-Table1[[#This Row],[Tiền chiết khấu]])*8%</f>
        <v>0</v>
      </c>
      <c r="K1335" s="69">
        <v>71263</v>
      </c>
      <c r="L1335" s="8" t="s">
        <v>17</v>
      </c>
      <c r="M1335" s="192">
        <v>45845</v>
      </c>
      <c r="N1335" s="29" t="s">
        <v>4195</v>
      </c>
      <c r="O1335" s="69">
        <f>IF(Table1[[#This Row],[Phân loại]]="Tồn đầu kỳ",Table1[[#This Row],[Tổng giá trị]],0)</f>
        <v>0</v>
      </c>
      <c r="P1335" s="8">
        <f>IF(Table1[[#This Row],[Số còn phải thu ĐK]]&lt;&gt;0,0,IF(Table1[[#This Row],[Phân loại]]="Bán hàng",Table1[[#This Row],[Tổng giá trị]],-Table1[[#This Row],[Tổng giá trị]]))</f>
        <v>-71263</v>
      </c>
      <c r="Q1335" s="18">
        <f t="shared" si="168"/>
        <v>-71263</v>
      </c>
      <c r="R1335" s="8">
        <f>Table1[[#This Row],[Số còn phải thu ĐK]]+Table1[[#This Row],[Giá Trị HD sau CK]]-Table1[[#This Row],[Số tiền đã thu]]</f>
        <v>0</v>
      </c>
      <c r="S1335" s="7">
        <f>IF(Table1[[#This Row],[Ngày hóa đơn]]&lt;&gt;"",Table1[[#This Row],[Ngày hóa đơn]],Table1[[#This Row],[Ngày hạch toán]])</f>
        <v>45798</v>
      </c>
      <c r="T1335" s="8"/>
      <c r="U1335" s="7">
        <f>IF(Table1[[#This Row],[Ngày tính CN]]="","",S1335+T1335)</f>
        <v>45798</v>
      </c>
      <c r="V1335" s="71">
        <f ca="1">IF(Table1[[#This Row],[Hạn thanh toán]]="","",IF((U1335-NOW())&lt;0,0,(U1335-NOW())))</f>
        <v>0</v>
      </c>
      <c r="W1335" s="69"/>
      <c r="X1335" s="65" t="str">
        <f t="shared" ca="1" si="170"/>
        <v/>
      </c>
      <c r="Y1335" s="65" t="str">
        <f t="shared" si="169"/>
        <v>Đã thanh toán</v>
      </c>
      <c r="Z1335" s="250">
        <f>Table1[[#This Row],[Hạn thanh toán]]</f>
        <v>45798</v>
      </c>
      <c r="AA1335" s="250">
        <f>Table1[[#This Row],[Ngày Thanh toán]]</f>
        <v>45845</v>
      </c>
      <c r="AD1335" s="3" t="str">
        <f>IF(Table1[[#This Row],[Mã khách hàng]]="","",VLOOKUP($A1335,Ma_KH!$A:$Q,Ma_KH!O$1,0))</f>
        <v>UNIT-ECO</v>
      </c>
      <c r="AE1335" s="3" t="str">
        <f>IF(Table1[[#This Row],[Mã khách hàng]]="","",VLOOKUP($A1335,Ma_KH!$A:$Q,Ma_KH!P$1,0))</f>
        <v>CÔNG TY TNHH HÀNG TIÊU DÙNG UNIT</v>
      </c>
      <c r="AF1335" s="3" t="str">
        <f>VLOOKUP(A1335,Ma_KH!A:Q,Ma_KH!J$1,0)</f>
        <v>Đỗ Minh Quang</v>
      </c>
    </row>
    <row r="1336" spans="1:32" ht="16.5">
      <c r="A1336" s="73" t="s">
        <v>126</v>
      </c>
      <c r="B1336" s="4" t="s">
        <v>4506</v>
      </c>
      <c r="C1336" s="75">
        <v>45799</v>
      </c>
      <c r="D1336" s="76" t="s">
        <v>2141</v>
      </c>
      <c r="E1336" s="75"/>
      <c r="F1336" s="73"/>
      <c r="G1336" s="73" t="s">
        <v>2060</v>
      </c>
      <c r="H1336" s="69">
        <v>888285</v>
      </c>
      <c r="I1336" s="69">
        <v>62180</v>
      </c>
      <c r="J1336" s="69">
        <f>(Table1[[#This Row],[Tiền hàng]]-Table1[[#This Row],[Tiền chiết khấu]])*8%</f>
        <v>66088.399999999994</v>
      </c>
      <c r="K1336" s="69">
        <v>892193</v>
      </c>
      <c r="L1336" s="8" t="s">
        <v>24</v>
      </c>
      <c r="M1336" s="192">
        <v>45845</v>
      </c>
      <c r="N1336" s="29" t="s">
        <v>4195</v>
      </c>
      <c r="O1336" s="69">
        <f>IF(Table1[[#This Row],[Phân loại]]="Tồn đầu kỳ",Table1[[#This Row],[Tổng giá trị]],0)</f>
        <v>0</v>
      </c>
      <c r="P1336" s="8">
        <f>IF(Table1[[#This Row],[Số còn phải thu ĐK]]&lt;&gt;0,0,IF(Table1[[#This Row],[Phân loại]]="Bán hàng",Table1[[#This Row],[Tổng giá trị]],-Table1[[#This Row],[Tổng giá trị]]))</f>
        <v>892193</v>
      </c>
      <c r="Q1336" s="18">
        <f t="shared" si="168"/>
        <v>892193</v>
      </c>
      <c r="R1336" s="8">
        <f>Table1[[#This Row],[Số còn phải thu ĐK]]+Table1[[#This Row],[Giá Trị HD sau CK]]-Table1[[#This Row],[Số tiền đã thu]]</f>
        <v>0</v>
      </c>
      <c r="S1336" s="7">
        <f>IF(Table1[[#This Row],[Ngày hóa đơn]]&lt;&gt;"",Table1[[#This Row],[Ngày hóa đơn]],Table1[[#This Row],[Ngày hạch toán]])</f>
        <v>45799</v>
      </c>
      <c r="T1336" s="8"/>
      <c r="U1336" s="7">
        <f>IF(Table1[[#This Row],[Ngày tính CN]]="","",S1336+T1336)</f>
        <v>45799</v>
      </c>
      <c r="V1336" s="71">
        <f ca="1">IF(Table1[[#This Row],[Hạn thanh toán]]="","",IF((U1336-NOW())&lt;0,0,(U1336-NOW())))</f>
        <v>0</v>
      </c>
      <c r="W1336" s="69"/>
      <c r="X1336" s="65" t="str">
        <f t="shared" ca="1" si="170"/>
        <v/>
      </c>
      <c r="Y1336" s="65" t="str">
        <f t="shared" si="169"/>
        <v>Đã thanh toán</v>
      </c>
      <c r="Z1336" s="250">
        <f>Table1[[#This Row],[Hạn thanh toán]]</f>
        <v>45799</v>
      </c>
      <c r="AA1336" s="250">
        <f>Table1[[#This Row],[Ngày Thanh toán]]</f>
        <v>45845</v>
      </c>
      <c r="AD1336" s="3" t="str">
        <f>IF(Table1[[#This Row],[Mã khách hàng]]="","",VLOOKUP($A1336,Ma_KH!$A:$Q,Ma_KH!O$1,0))</f>
        <v>UNIT-ECO</v>
      </c>
      <c r="AE1336" s="3" t="str">
        <f>IF(Table1[[#This Row],[Mã khách hàng]]="","",VLOOKUP($A1336,Ma_KH!$A:$Q,Ma_KH!P$1,0))</f>
        <v>CÔNG TY TNHH HÀNG TIÊU DÙNG UNIT</v>
      </c>
      <c r="AF1336" s="3" t="str">
        <f>VLOOKUP(A1336,Ma_KH!A:Q,Ma_KH!J$1,0)</f>
        <v>Đỗ Minh Quang</v>
      </c>
    </row>
    <row r="1337" spans="1:32" ht="16.5">
      <c r="A1337" s="73" t="s">
        <v>126</v>
      </c>
      <c r="B1337" s="4" t="s">
        <v>4506</v>
      </c>
      <c r="C1337" s="75">
        <v>45803</v>
      </c>
      <c r="D1337" s="76" t="s">
        <v>2142</v>
      </c>
      <c r="E1337" s="75"/>
      <c r="F1337" s="73"/>
      <c r="G1337" s="73" t="s">
        <v>2111</v>
      </c>
      <c r="H1337" s="69">
        <v>778213</v>
      </c>
      <c r="I1337" s="69">
        <v>54475</v>
      </c>
      <c r="J1337" s="69">
        <f>(Table1[[#This Row],[Tiền hàng]]-Table1[[#This Row],[Tiền chiết khấu]])*8%</f>
        <v>57899.040000000001</v>
      </c>
      <c r="K1337" s="69">
        <v>781637</v>
      </c>
      <c r="L1337" s="8" t="s">
        <v>24</v>
      </c>
      <c r="M1337" s="192">
        <v>45845</v>
      </c>
      <c r="N1337" s="29" t="s">
        <v>4195</v>
      </c>
      <c r="O1337" s="69">
        <f>IF(Table1[[#This Row],[Phân loại]]="Tồn đầu kỳ",Table1[[#This Row],[Tổng giá trị]],0)</f>
        <v>0</v>
      </c>
      <c r="P1337" s="8">
        <f>IF(Table1[[#This Row],[Số còn phải thu ĐK]]&lt;&gt;0,0,IF(Table1[[#This Row],[Phân loại]]="Bán hàng",Table1[[#This Row],[Tổng giá trị]],-Table1[[#This Row],[Tổng giá trị]]))</f>
        <v>781637</v>
      </c>
      <c r="Q1337" s="18">
        <f t="shared" si="168"/>
        <v>781637</v>
      </c>
      <c r="R1337" s="8">
        <f>Table1[[#This Row],[Số còn phải thu ĐK]]+Table1[[#This Row],[Giá Trị HD sau CK]]-Table1[[#This Row],[Số tiền đã thu]]</f>
        <v>0</v>
      </c>
      <c r="S1337" s="7">
        <f>IF(Table1[[#This Row],[Ngày hóa đơn]]&lt;&gt;"",Table1[[#This Row],[Ngày hóa đơn]],Table1[[#This Row],[Ngày hạch toán]])</f>
        <v>45803</v>
      </c>
      <c r="T1337" s="8"/>
      <c r="U1337" s="7">
        <f>IF(Table1[[#This Row],[Ngày tính CN]]="","",S1337+T1337)</f>
        <v>45803</v>
      </c>
      <c r="V1337" s="71">
        <f ca="1">IF(Table1[[#This Row],[Hạn thanh toán]]="","",IF((U1337-NOW())&lt;0,0,(U1337-NOW())))</f>
        <v>0</v>
      </c>
      <c r="W1337" s="69"/>
      <c r="X1337" s="65" t="str">
        <f t="shared" ca="1" si="170"/>
        <v/>
      </c>
      <c r="Y1337" s="65" t="str">
        <f t="shared" si="169"/>
        <v>Đã thanh toán</v>
      </c>
      <c r="Z1337" s="250">
        <f>Table1[[#This Row],[Hạn thanh toán]]</f>
        <v>45803</v>
      </c>
      <c r="AA1337" s="250">
        <f>Table1[[#This Row],[Ngày Thanh toán]]</f>
        <v>45845</v>
      </c>
      <c r="AD1337" s="3" t="str">
        <f>IF(Table1[[#This Row],[Mã khách hàng]]="","",VLOOKUP($A1337,Ma_KH!$A:$Q,Ma_KH!O$1,0))</f>
        <v>UNIT-ECO</v>
      </c>
      <c r="AE1337" s="3" t="str">
        <f>IF(Table1[[#This Row],[Mã khách hàng]]="","",VLOOKUP($A1337,Ma_KH!$A:$Q,Ma_KH!P$1,0))</f>
        <v>CÔNG TY TNHH HÀNG TIÊU DÙNG UNIT</v>
      </c>
      <c r="AF1337" s="3" t="str">
        <f>VLOOKUP(A1337,Ma_KH!A:Q,Ma_KH!J$1,0)</f>
        <v>Đỗ Minh Quang</v>
      </c>
    </row>
    <row r="1338" spans="1:32" ht="16.5">
      <c r="A1338" s="73" t="s">
        <v>126</v>
      </c>
      <c r="B1338" s="4" t="s">
        <v>4506</v>
      </c>
      <c r="C1338" s="75">
        <v>45803</v>
      </c>
      <c r="D1338" s="76" t="s">
        <v>2143</v>
      </c>
      <c r="E1338" s="75">
        <v>45803</v>
      </c>
      <c r="F1338" s="73"/>
      <c r="G1338" s="73" t="s">
        <v>2103</v>
      </c>
      <c r="H1338" s="69">
        <v>0</v>
      </c>
      <c r="I1338" s="69">
        <v>0</v>
      </c>
      <c r="J1338" s="69">
        <f>(Table1[[#This Row],[Tiền hàng]]-Table1[[#This Row],[Tiền chiết khấu]])*8%</f>
        <v>0</v>
      </c>
      <c r="K1338" s="69">
        <v>186258</v>
      </c>
      <c r="L1338" s="8" t="s">
        <v>17</v>
      </c>
      <c r="M1338" s="192">
        <v>45845</v>
      </c>
      <c r="N1338" s="29" t="s">
        <v>4195</v>
      </c>
      <c r="O1338" s="69">
        <f>IF(Table1[[#This Row],[Phân loại]]="Tồn đầu kỳ",Table1[[#This Row],[Tổng giá trị]],0)</f>
        <v>0</v>
      </c>
      <c r="P1338" s="8">
        <f>IF(Table1[[#This Row],[Số còn phải thu ĐK]]&lt;&gt;0,0,IF(Table1[[#This Row],[Phân loại]]="Bán hàng",Table1[[#This Row],[Tổng giá trị]],-Table1[[#This Row],[Tổng giá trị]]))</f>
        <v>-186258</v>
      </c>
      <c r="Q1338" s="18">
        <f t="shared" si="168"/>
        <v>-186258</v>
      </c>
      <c r="R1338" s="8">
        <f>Table1[[#This Row],[Số còn phải thu ĐK]]+Table1[[#This Row],[Giá Trị HD sau CK]]-Table1[[#This Row],[Số tiền đã thu]]</f>
        <v>0</v>
      </c>
      <c r="S1338" s="7">
        <f>IF(Table1[[#This Row],[Ngày hóa đơn]]&lt;&gt;"",Table1[[#This Row],[Ngày hóa đơn]],Table1[[#This Row],[Ngày hạch toán]])</f>
        <v>45803</v>
      </c>
      <c r="T1338" s="8"/>
      <c r="U1338" s="7">
        <f>IF(Table1[[#This Row],[Ngày tính CN]]="","",S1338+T1338)</f>
        <v>45803</v>
      </c>
      <c r="V1338" s="71">
        <f ca="1">IF(Table1[[#This Row],[Hạn thanh toán]]="","",IF((U1338-NOW())&lt;0,0,(U1338-NOW())))</f>
        <v>0</v>
      </c>
      <c r="W1338" s="69"/>
      <c r="X1338" s="65" t="str">
        <f t="shared" ca="1" si="170"/>
        <v/>
      </c>
      <c r="Y1338" s="65" t="str">
        <f t="shared" si="169"/>
        <v>Đã thanh toán</v>
      </c>
      <c r="Z1338" s="250">
        <f>Table1[[#This Row],[Hạn thanh toán]]</f>
        <v>45803</v>
      </c>
      <c r="AA1338" s="250">
        <f>Table1[[#This Row],[Ngày Thanh toán]]</f>
        <v>45845</v>
      </c>
      <c r="AD1338" s="3" t="str">
        <f>IF(Table1[[#This Row],[Mã khách hàng]]="","",VLOOKUP($A1338,Ma_KH!$A:$Q,Ma_KH!O$1,0))</f>
        <v>UNIT-ECO</v>
      </c>
      <c r="AE1338" s="3" t="str">
        <f>IF(Table1[[#This Row],[Mã khách hàng]]="","",VLOOKUP($A1338,Ma_KH!$A:$Q,Ma_KH!P$1,0))</f>
        <v>CÔNG TY TNHH HÀNG TIÊU DÙNG UNIT</v>
      </c>
      <c r="AF1338" s="3" t="str">
        <f>VLOOKUP(A1338,Ma_KH!A:Q,Ma_KH!J$1,0)</f>
        <v>Đỗ Minh Quang</v>
      </c>
    </row>
    <row r="1339" spans="1:32" ht="16.5">
      <c r="A1339" s="73" t="s">
        <v>126</v>
      </c>
      <c r="B1339" s="4" t="s">
        <v>4506</v>
      </c>
      <c r="C1339" s="75">
        <v>45804</v>
      </c>
      <c r="D1339" s="76" t="s">
        <v>2144</v>
      </c>
      <c r="E1339" s="75"/>
      <c r="F1339" s="73"/>
      <c r="G1339" s="73" t="s">
        <v>2071</v>
      </c>
      <c r="H1339" s="69">
        <v>1299211</v>
      </c>
      <c r="I1339" s="69">
        <v>90945</v>
      </c>
      <c r="J1339" s="69">
        <f>(Table1[[#This Row],[Tiền hàng]]-Table1[[#This Row],[Tiền chiết khấu]])*8%</f>
        <v>96661.28</v>
      </c>
      <c r="K1339" s="69">
        <v>1304927</v>
      </c>
      <c r="L1339" s="8" t="s">
        <v>24</v>
      </c>
      <c r="M1339" s="192">
        <v>45845</v>
      </c>
      <c r="N1339" s="29" t="s">
        <v>4195</v>
      </c>
      <c r="O1339" s="69">
        <f>IF(Table1[[#This Row],[Phân loại]]="Tồn đầu kỳ",Table1[[#This Row],[Tổng giá trị]],0)</f>
        <v>0</v>
      </c>
      <c r="P1339" s="8">
        <f>IF(Table1[[#This Row],[Số còn phải thu ĐK]]&lt;&gt;0,0,IF(Table1[[#This Row],[Phân loại]]="Bán hàng",Table1[[#This Row],[Tổng giá trị]],-Table1[[#This Row],[Tổng giá trị]]))</f>
        <v>1304927</v>
      </c>
      <c r="Q1339" s="18">
        <f t="shared" si="168"/>
        <v>1304927</v>
      </c>
      <c r="R1339" s="8">
        <f>Table1[[#This Row],[Số còn phải thu ĐK]]+Table1[[#This Row],[Giá Trị HD sau CK]]-Table1[[#This Row],[Số tiền đã thu]]</f>
        <v>0</v>
      </c>
      <c r="S1339" s="7">
        <f>IF(Table1[[#This Row],[Ngày hóa đơn]]&lt;&gt;"",Table1[[#This Row],[Ngày hóa đơn]],Table1[[#This Row],[Ngày hạch toán]])</f>
        <v>45804</v>
      </c>
      <c r="T1339" s="8"/>
      <c r="U1339" s="7">
        <f>IF(Table1[[#This Row],[Ngày tính CN]]="","",S1339+T1339)</f>
        <v>45804</v>
      </c>
      <c r="V1339" s="71">
        <f ca="1">IF(Table1[[#This Row],[Hạn thanh toán]]="","",IF((U1339-NOW())&lt;0,0,(U1339-NOW())))</f>
        <v>0</v>
      </c>
      <c r="W1339" s="69"/>
      <c r="X1339" s="65" t="str">
        <f t="shared" ca="1" si="170"/>
        <v/>
      </c>
      <c r="Y1339" s="65" t="str">
        <f t="shared" si="169"/>
        <v>Đã thanh toán</v>
      </c>
      <c r="Z1339" s="250">
        <f>Table1[[#This Row],[Hạn thanh toán]]</f>
        <v>45804</v>
      </c>
      <c r="AA1339" s="250">
        <f>Table1[[#This Row],[Ngày Thanh toán]]</f>
        <v>45845</v>
      </c>
      <c r="AD1339" s="3" t="str">
        <f>IF(Table1[[#This Row],[Mã khách hàng]]="","",VLOOKUP($A1339,Ma_KH!$A:$Q,Ma_KH!O$1,0))</f>
        <v>UNIT-ECO</v>
      </c>
      <c r="AE1339" s="3" t="str">
        <f>IF(Table1[[#This Row],[Mã khách hàng]]="","",VLOOKUP($A1339,Ma_KH!$A:$Q,Ma_KH!P$1,0))</f>
        <v>CÔNG TY TNHH HÀNG TIÊU DÙNG UNIT</v>
      </c>
      <c r="AF1339" s="3" t="str">
        <f>VLOOKUP(A1339,Ma_KH!A:Q,Ma_KH!J$1,0)</f>
        <v>Đỗ Minh Quang</v>
      </c>
    </row>
    <row r="1340" spans="1:32" ht="16.5">
      <c r="A1340" s="73" t="s">
        <v>126</v>
      </c>
      <c r="B1340" s="4" t="s">
        <v>4506</v>
      </c>
      <c r="C1340" s="75">
        <v>45805</v>
      </c>
      <c r="D1340" s="76" t="s">
        <v>2145</v>
      </c>
      <c r="E1340" s="75"/>
      <c r="F1340" s="73"/>
      <c r="G1340" s="73" t="s">
        <v>2047</v>
      </c>
      <c r="H1340" s="69">
        <v>1005114</v>
      </c>
      <c r="I1340" s="69">
        <v>70358</v>
      </c>
      <c r="J1340" s="69">
        <f>(Table1[[#This Row],[Tiền hàng]]-Table1[[#This Row],[Tiền chiết khấu]])*8%</f>
        <v>74780.479999999996</v>
      </c>
      <c r="K1340" s="69">
        <v>1009536</v>
      </c>
      <c r="L1340" s="8" t="s">
        <v>24</v>
      </c>
      <c r="M1340" s="192">
        <v>45845</v>
      </c>
      <c r="N1340" s="29" t="s">
        <v>4195</v>
      </c>
      <c r="O1340" s="69">
        <f>IF(Table1[[#This Row],[Phân loại]]="Tồn đầu kỳ",Table1[[#This Row],[Tổng giá trị]],0)</f>
        <v>0</v>
      </c>
      <c r="P1340" s="8">
        <f>IF(Table1[[#This Row],[Số còn phải thu ĐK]]&lt;&gt;0,0,IF(Table1[[#This Row],[Phân loại]]="Bán hàng",Table1[[#This Row],[Tổng giá trị]],-Table1[[#This Row],[Tổng giá trị]]))</f>
        <v>1009536</v>
      </c>
      <c r="Q1340" s="18">
        <f t="shared" si="168"/>
        <v>1009536</v>
      </c>
      <c r="R1340" s="8">
        <f>Table1[[#This Row],[Số còn phải thu ĐK]]+Table1[[#This Row],[Giá Trị HD sau CK]]-Table1[[#This Row],[Số tiền đã thu]]</f>
        <v>0</v>
      </c>
      <c r="S1340" s="7">
        <f>IF(Table1[[#This Row],[Ngày hóa đơn]]&lt;&gt;"",Table1[[#This Row],[Ngày hóa đơn]],Table1[[#This Row],[Ngày hạch toán]])</f>
        <v>45805</v>
      </c>
      <c r="T1340" s="8"/>
      <c r="U1340" s="7">
        <f>IF(Table1[[#This Row],[Ngày tính CN]]="","",S1340+T1340)</f>
        <v>45805</v>
      </c>
      <c r="V1340" s="71">
        <f ca="1">IF(Table1[[#This Row],[Hạn thanh toán]]="","",IF((U1340-NOW())&lt;0,0,(U1340-NOW())))</f>
        <v>0</v>
      </c>
      <c r="W1340" s="69"/>
      <c r="X1340" s="65" t="str">
        <f t="shared" ca="1" si="170"/>
        <v/>
      </c>
      <c r="Y1340" s="65" t="str">
        <f t="shared" si="169"/>
        <v>Đã thanh toán</v>
      </c>
      <c r="Z1340" s="250">
        <f>Table1[[#This Row],[Hạn thanh toán]]</f>
        <v>45805</v>
      </c>
      <c r="AA1340" s="250">
        <f>Table1[[#This Row],[Ngày Thanh toán]]</f>
        <v>45845</v>
      </c>
      <c r="AD1340" s="3" t="str">
        <f>IF(Table1[[#This Row],[Mã khách hàng]]="","",VLOOKUP($A1340,Ma_KH!$A:$Q,Ma_KH!O$1,0))</f>
        <v>UNIT-ECO</v>
      </c>
      <c r="AE1340" s="3" t="str">
        <f>IF(Table1[[#This Row],[Mã khách hàng]]="","",VLOOKUP($A1340,Ma_KH!$A:$Q,Ma_KH!P$1,0))</f>
        <v>CÔNG TY TNHH HÀNG TIÊU DÙNG UNIT</v>
      </c>
      <c r="AF1340" s="3" t="str">
        <f>VLOOKUP(A1340,Ma_KH!A:Q,Ma_KH!J$1,0)</f>
        <v>Đỗ Minh Quang</v>
      </c>
    </row>
    <row r="1341" spans="1:32" ht="16.5">
      <c r="A1341" s="73" t="s">
        <v>126</v>
      </c>
      <c r="B1341" s="4" t="s">
        <v>4506</v>
      </c>
      <c r="C1341" s="75">
        <v>45805</v>
      </c>
      <c r="D1341" s="76" t="s">
        <v>2146</v>
      </c>
      <c r="E1341" s="75">
        <v>45805</v>
      </c>
      <c r="F1341" s="73"/>
      <c r="G1341" s="73" t="s">
        <v>2049</v>
      </c>
      <c r="H1341" s="69">
        <v>0</v>
      </c>
      <c r="I1341" s="69">
        <v>0</v>
      </c>
      <c r="J1341" s="69">
        <f>(Table1[[#This Row],[Tiền hàng]]-Table1[[#This Row],[Tiền chiết khấu]])*8%</f>
        <v>0</v>
      </c>
      <c r="K1341" s="69">
        <v>415430</v>
      </c>
      <c r="L1341" s="8" t="s">
        <v>17</v>
      </c>
      <c r="M1341" s="192">
        <v>45845</v>
      </c>
      <c r="N1341" s="29" t="s">
        <v>4195</v>
      </c>
      <c r="O1341" s="69">
        <f>IF(Table1[[#This Row],[Phân loại]]="Tồn đầu kỳ",Table1[[#This Row],[Tổng giá trị]],0)</f>
        <v>0</v>
      </c>
      <c r="P1341" s="8">
        <f>IF(Table1[[#This Row],[Số còn phải thu ĐK]]&lt;&gt;0,0,IF(Table1[[#This Row],[Phân loại]]="Bán hàng",Table1[[#This Row],[Tổng giá trị]],-Table1[[#This Row],[Tổng giá trị]]))</f>
        <v>-415430</v>
      </c>
      <c r="Q1341" s="18">
        <f t="shared" si="168"/>
        <v>-415430</v>
      </c>
      <c r="R1341" s="8">
        <f>Table1[[#This Row],[Số còn phải thu ĐK]]+Table1[[#This Row],[Giá Trị HD sau CK]]-Table1[[#This Row],[Số tiền đã thu]]</f>
        <v>0</v>
      </c>
      <c r="S1341" s="7">
        <f>IF(Table1[[#This Row],[Ngày hóa đơn]]&lt;&gt;"",Table1[[#This Row],[Ngày hóa đơn]],Table1[[#This Row],[Ngày hạch toán]])</f>
        <v>45805</v>
      </c>
      <c r="T1341" s="8"/>
      <c r="U1341" s="7">
        <f>IF(Table1[[#This Row],[Ngày tính CN]]="","",S1341+T1341)</f>
        <v>45805</v>
      </c>
      <c r="V1341" s="71">
        <f ca="1">IF(Table1[[#This Row],[Hạn thanh toán]]="","",IF((U1341-NOW())&lt;0,0,(U1341-NOW())))</f>
        <v>0</v>
      </c>
      <c r="W1341" s="69"/>
      <c r="X1341" s="65" t="str">
        <f t="shared" ca="1" si="170"/>
        <v/>
      </c>
      <c r="Y1341" s="65" t="str">
        <f t="shared" si="169"/>
        <v>Đã thanh toán</v>
      </c>
      <c r="Z1341" s="250">
        <f>Table1[[#This Row],[Hạn thanh toán]]</f>
        <v>45805</v>
      </c>
      <c r="AA1341" s="250">
        <f>Table1[[#This Row],[Ngày Thanh toán]]</f>
        <v>45845</v>
      </c>
      <c r="AD1341" s="3" t="str">
        <f>IF(Table1[[#This Row],[Mã khách hàng]]="","",VLOOKUP($A1341,Ma_KH!$A:$Q,Ma_KH!O$1,0))</f>
        <v>UNIT-ECO</v>
      </c>
      <c r="AE1341" s="3" t="str">
        <f>IF(Table1[[#This Row],[Mã khách hàng]]="","",VLOOKUP($A1341,Ma_KH!$A:$Q,Ma_KH!P$1,0))</f>
        <v>CÔNG TY TNHH HÀNG TIÊU DÙNG UNIT</v>
      </c>
      <c r="AF1341" s="3" t="str">
        <f>VLOOKUP(A1341,Ma_KH!A:Q,Ma_KH!J$1,0)</f>
        <v>Đỗ Minh Quang</v>
      </c>
    </row>
    <row r="1342" spans="1:32" ht="16.5">
      <c r="A1342" s="73" t="s">
        <v>126</v>
      </c>
      <c r="B1342" s="4" t="s">
        <v>4506</v>
      </c>
      <c r="C1342" s="75">
        <v>45805</v>
      </c>
      <c r="D1342" s="76" t="s">
        <v>2147</v>
      </c>
      <c r="E1342" s="75">
        <v>45805</v>
      </c>
      <c r="F1342" s="73"/>
      <c r="G1342" s="73" t="s">
        <v>2148</v>
      </c>
      <c r="H1342" s="69">
        <v>0</v>
      </c>
      <c r="I1342" s="69">
        <v>0</v>
      </c>
      <c r="J1342" s="69">
        <f>(Table1[[#This Row],[Tiền hàng]]-Table1[[#This Row],[Tiền chiết khấu]])*8%</f>
        <v>0</v>
      </c>
      <c r="K1342" s="69">
        <v>410319</v>
      </c>
      <c r="L1342" s="8" t="s">
        <v>17</v>
      </c>
      <c r="M1342" s="192">
        <v>45845</v>
      </c>
      <c r="N1342" s="29" t="s">
        <v>4195</v>
      </c>
      <c r="O1342" s="69">
        <f>IF(Table1[[#This Row],[Phân loại]]="Tồn đầu kỳ",Table1[[#This Row],[Tổng giá trị]],0)</f>
        <v>0</v>
      </c>
      <c r="P1342" s="8">
        <f>IF(Table1[[#This Row],[Số còn phải thu ĐK]]&lt;&gt;0,0,IF(Table1[[#This Row],[Phân loại]]="Bán hàng",Table1[[#This Row],[Tổng giá trị]],-Table1[[#This Row],[Tổng giá trị]]))</f>
        <v>-410319</v>
      </c>
      <c r="Q1342" s="18">
        <f t="shared" si="168"/>
        <v>-410319</v>
      </c>
      <c r="R1342" s="8">
        <f>Table1[[#This Row],[Số còn phải thu ĐK]]+Table1[[#This Row],[Giá Trị HD sau CK]]-Table1[[#This Row],[Số tiền đã thu]]</f>
        <v>0</v>
      </c>
      <c r="S1342" s="7">
        <f>IF(Table1[[#This Row],[Ngày hóa đơn]]&lt;&gt;"",Table1[[#This Row],[Ngày hóa đơn]],Table1[[#This Row],[Ngày hạch toán]])</f>
        <v>45805</v>
      </c>
      <c r="T1342" s="8"/>
      <c r="U1342" s="7">
        <f>IF(Table1[[#This Row],[Ngày tính CN]]="","",S1342+T1342)</f>
        <v>45805</v>
      </c>
      <c r="V1342" s="71">
        <f ca="1">IF(Table1[[#This Row],[Hạn thanh toán]]="","",IF((U1342-NOW())&lt;0,0,(U1342-NOW())))</f>
        <v>0</v>
      </c>
      <c r="W1342" s="69"/>
      <c r="X1342" s="65" t="str">
        <f t="shared" ca="1" si="170"/>
        <v/>
      </c>
      <c r="Y1342" s="65" t="str">
        <f t="shared" si="169"/>
        <v>Đã thanh toán</v>
      </c>
      <c r="Z1342" s="250">
        <f>Table1[[#This Row],[Hạn thanh toán]]</f>
        <v>45805</v>
      </c>
      <c r="AA1342" s="250">
        <f>Table1[[#This Row],[Ngày Thanh toán]]</f>
        <v>45845</v>
      </c>
      <c r="AD1342" s="3" t="str">
        <f>IF(Table1[[#This Row],[Mã khách hàng]]="","",VLOOKUP($A1342,Ma_KH!$A:$Q,Ma_KH!O$1,0))</f>
        <v>UNIT-ECO</v>
      </c>
      <c r="AE1342" s="3" t="str">
        <f>IF(Table1[[#This Row],[Mã khách hàng]]="","",VLOOKUP($A1342,Ma_KH!$A:$Q,Ma_KH!P$1,0))</f>
        <v>CÔNG TY TNHH HÀNG TIÊU DÙNG UNIT</v>
      </c>
      <c r="AF1342" s="3" t="str">
        <f>VLOOKUP(A1342,Ma_KH!A:Q,Ma_KH!J$1,0)</f>
        <v>Đỗ Minh Quang</v>
      </c>
    </row>
    <row r="1343" spans="1:32" ht="16.5">
      <c r="A1343" s="73" t="s">
        <v>126</v>
      </c>
      <c r="B1343" s="4" t="s">
        <v>4506</v>
      </c>
      <c r="C1343" s="75">
        <v>45805</v>
      </c>
      <c r="D1343" s="76" t="s">
        <v>2149</v>
      </c>
      <c r="E1343" s="75">
        <v>45805</v>
      </c>
      <c r="F1343" s="73"/>
      <c r="G1343" s="73" t="s">
        <v>2049</v>
      </c>
      <c r="H1343" s="69">
        <v>0</v>
      </c>
      <c r="I1343" s="69">
        <v>0</v>
      </c>
      <c r="J1343" s="69">
        <f>(Table1[[#This Row],[Tiền hàng]]-Table1[[#This Row],[Tiền chiết khấu]])*8%</f>
        <v>0</v>
      </c>
      <c r="K1343" s="69">
        <v>55840</v>
      </c>
      <c r="L1343" s="8" t="s">
        <v>17</v>
      </c>
      <c r="M1343" s="192">
        <v>45845</v>
      </c>
      <c r="N1343" s="29" t="s">
        <v>4195</v>
      </c>
      <c r="O1343" s="69">
        <f>IF(Table1[[#This Row],[Phân loại]]="Tồn đầu kỳ",Table1[[#This Row],[Tổng giá trị]],0)</f>
        <v>0</v>
      </c>
      <c r="P1343" s="8">
        <f>IF(Table1[[#This Row],[Số còn phải thu ĐK]]&lt;&gt;0,0,IF(Table1[[#This Row],[Phân loại]]="Bán hàng",Table1[[#This Row],[Tổng giá trị]],-Table1[[#This Row],[Tổng giá trị]]))</f>
        <v>-55840</v>
      </c>
      <c r="Q1343" s="18">
        <f t="shared" si="168"/>
        <v>-55840</v>
      </c>
      <c r="R1343" s="8">
        <f>Table1[[#This Row],[Số còn phải thu ĐK]]+Table1[[#This Row],[Giá Trị HD sau CK]]-Table1[[#This Row],[Số tiền đã thu]]</f>
        <v>0</v>
      </c>
      <c r="S1343" s="7">
        <f>IF(Table1[[#This Row],[Ngày hóa đơn]]&lt;&gt;"",Table1[[#This Row],[Ngày hóa đơn]],Table1[[#This Row],[Ngày hạch toán]])</f>
        <v>45805</v>
      </c>
      <c r="T1343" s="8"/>
      <c r="U1343" s="7">
        <f>IF(Table1[[#This Row],[Ngày tính CN]]="","",S1343+T1343)</f>
        <v>45805</v>
      </c>
      <c r="V1343" s="71">
        <f ca="1">IF(Table1[[#This Row],[Hạn thanh toán]]="","",IF((U1343-NOW())&lt;0,0,(U1343-NOW())))</f>
        <v>0</v>
      </c>
      <c r="W1343" s="69"/>
      <c r="X1343" s="65" t="str">
        <f t="shared" ca="1" si="170"/>
        <v/>
      </c>
      <c r="Y1343" s="65" t="str">
        <f t="shared" si="169"/>
        <v>Đã thanh toán</v>
      </c>
      <c r="Z1343" s="250">
        <f>Table1[[#This Row],[Hạn thanh toán]]</f>
        <v>45805</v>
      </c>
      <c r="AA1343" s="250">
        <f>Table1[[#This Row],[Ngày Thanh toán]]</f>
        <v>45845</v>
      </c>
      <c r="AD1343" s="3" t="str">
        <f>IF(Table1[[#This Row],[Mã khách hàng]]="","",VLOOKUP($A1343,Ma_KH!$A:$Q,Ma_KH!O$1,0))</f>
        <v>UNIT-ECO</v>
      </c>
      <c r="AE1343" s="3" t="str">
        <f>IF(Table1[[#This Row],[Mã khách hàng]]="","",VLOOKUP($A1343,Ma_KH!$A:$Q,Ma_KH!P$1,0))</f>
        <v>CÔNG TY TNHH HÀNG TIÊU DÙNG UNIT</v>
      </c>
      <c r="AF1343" s="3" t="str">
        <f>VLOOKUP(A1343,Ma_KH!A:Q,Ma_KH!J$1,0)</f>
        <v>Đỗ Minh Quang</v>
      </c>
    </row>
    <row r="1344" spans="1:32" ht="16.5">
      <c r="A1344" s="73" t="s">
        <v>126</v>
      </c>
      <c r="B1344" s="4" t="s">
        <v>4506</v>
      </c>
      <c r="C1344" s="75">
        <v>45807</v>
      </c>
      <c r="D1344" s="76" t="s">
        <v>2150</v>
      </c>
      <c r="E1344" s="75"/>
      <c r="F1344" s="73"/>
      <c r="G1344" s="73" t="s">
        <v>2040</v>
      </c>
      <c r="H1344" s="69">
        <v>593589</v>
      </c>
      <c r="I1344" s="69">
        <v>41551</v>
      </c>
      <c r="J1344" s="69">
        <f>(Table1[[#This Row],[Tiền hàng]]-Table1[[#This Row],[Tiền chiết khấu]])*8%</f>
        <v>44163.040000000001</v>
      </c>
      <c r="K1344" s="69">
        <v>596201</v>
      </c>
      <c r="L1344" s="8" t="s">
        <v>24</v>
      </c>
      <c r="M1344" s="192">
        <v>45845</v>
      </c>
      <c r="N1344" s="29" t="s">
        <v>4195</v>
      </c>
      <c r="O1344" s="69">
        <f>IF(Table1[[#This Row],[Phân loại]]="Tồn đầu kỳ",Table1[[#This Row],[Tổng giá trị]],0)</f>
        <v>0</v>
      </c>
      <c r="P1344" s="8">
        <f>IF(Table1[[#This Row],[Số còn phải thu ĐK]]&lt;&gt;0,0,IF(Table1[[#This Row],[Phân loại]]="Bán hàng",Table1[[#This Row],[Tổng giá trị]],-Table1[[#This Row],[Tổng giá trị]]))</f>
        <v>596201</v>
      </c>
      <c r="Q1344" s="18">
        <f t="shared" ref="Q1344:Q1407" si="171">IF(M1344&lt;&gt;"",IF(O1344&lt;&gt;0,O1344,P1344),0)</f>
        <v>596201</v>
      </c>
      <c r="R1344" s="8">
        <f>Table1[[#This Row],[Số còn phải thu ĐK]]+Table1[[#This Row],[Giá Trị HD sau CK]]-Table1[[#This Row],[Số tiền đã thu]]</f>
        <v>0</v>
      </c>
      <c r="S1344" s="7">
        <f>IF(Table1[[#This Row],[Ngày hóa đơn]]&lt;&gt;"",Table1[[#This Row],[Ngày hóa đơn]],Table1[[#This Row],[Ngày hạch toán]])</f>
        <v>45807</v>
      </c>
      <c r="T1344" s="8"/>
      <c r="U1344" s="7">
        <f>IF(Table1[[#This Row],[Ngày tính CN]]="","",S1344+T1344)</f>
        <v>45807</v>
      </c>
      <c r="V1344" s="71">
        <f ca="1">IF(Table1[[#This Row],[Hạn thanh toán]]="","",IF((U1344-NOW())&lt;0,0,(U1344-NOW())))</f>
        <v>0</v>
      </c>
      <c r="W1344" s="69"/>
      <c r="X1344" s="65" t="str">
        <f t="shared" ca="1" si="170"/>
        <v/>
      </c>
      <c r="Y1344" s="65" t="str">
        <f t="shared" si="169"/>
        <v>Đã thanh toán</v>
      </c>
      <c r="Z1344" s="250">
        <f>Table1[[#This Row],[Hạn thanh toán]]</f>
        <v>45807</v>
      </c>
      <c r="AA1344" s="250">
        <f>Table1[[#This Row],[Ngày Thanh toán]]</f>
        <v>45845</v>
      </c>
      <c r="AD1344" s="3" t="str">
        <f>IF(Table1[[#This Row],[Mã khách hàng]]="","",VLOOKUP($A1344,Ma_KH!$A:$Q,Ma_KH!O$1,0))</f>
        <v>UNIT-ECO</v>
      </c>
      <c r="AE1344" s="3" t="str">
        <f>IF(Table1[[#This Row],[Mã khách hàng]]="","",VLOOKUP($A1344,Ma_KH!$A:$Q,Ma_KH!P$1,0))</f>
        <v>CÔNG TY TNHH HÀNG TIÊU DÙNG UNIT</v>
      </c>
      <c r="AF1344" s="3" t="str">
        <f>VLOOKUP(A1344,Ma_KH!A:Q,Ma_KH!J$1,0)</f>
        <v>Đỗ Minh Quang</v>
      </c>
    </row>
    <row r="1345" spans="1:32" ht="16.5">
      <c r="A1345" s="73" t="s">
        <v>126</v>
      </c>
      <c r="B1345" s="4" t="s">
        <v>4506</v>
      </c>
      <c r="C1345" s="75">
        <v>45807</v>
      </c>
      <c r="D1345" s="76" t="s">
        <v>2151</v>
      </c>
      <c r="E1345" s="75">
        <v>45807</v>
      </c>
      <c r="F1345" s="73"/>
      <c r="G1345" s="73" t="s">
        <v>2068</v>
      </c>
      <c r="H1345" s="69">
        <v>0</v>
      </c>
      <c r="I1345" s="69">
        <v>0</v>
      </c>
      <c r="J1345" s="69">
        <f>(Table1[[#This Row],[Tiền hàng]]-Table1[[#This Row],[Tiền chiết khấu]])*8%</f>
        <v>0</v>
      </c>
      <c r="K1345" s="69">
        <v>532870</v>
      </c>
      <c r="L1345" s="8" t="s">
        <v>17</v>
      </c>
      <c r="M1345" s="192">
        <v>45845</v>
      </c>
      <c r="N1345" s="29" t="s">
        <v>4195</v>
      </c>
      <c r="O1345" s="69">
        <f>IF(Table1[[#This Row],[Phân loại]]="Tồn đầu kỳ",Table1[[#This Row],[Tổng giá trị]],0)</f>
        <v>0</v>
      </c>
      <c r="P1345" s="8">
        <f>IF(Table1[[#This Row],[Số còn phải thu ĐK]]&lt;&gt;0,0,IF(Table1[[#This Row],[Phân loại]]="Bán hàng",Table1[[#This Row],[Tổng giá trị]],-Table1[[#This Row],[Tổng giá trị]]))</f>
        <v>-532870</v>
      </c>
      <c r="Q1345" s="18">
        <f t="shared" si="171"/>
        <v>-532870</v>
      </c>
      <c r="R1345" s="8">
        <f>Table1[[#This Row],[Số còn phải thu ĐK]]+Table1[[#This Row],[Giá Trị HD sau CK]]-Table1[[#This Row],[Số tiền đã thu]]</f>
        <v>0</v>
      </c>
      <c r="S1345" s="7">
        <f>IF(Table1[[#This Row],[Ngày hóa đơn]]&lt;&gt;"",Table1[[#This Row],[Ngày hóa đơn]],Table1[[#This Row],[Ngày hạch toán]])</f>
        <v>45807</v>
      </c>
      <c r="T1345" s="8"/>
      <c r="U1345" s="7">
        <f>IF(Table1[[#This Row],[Ngày tính CN]]="","",S1345+T1345)</f>
        <v>45807</v>
      </c>
      <c r="V1345" s="71">
        <f ca="1">IF(Table1[[#This Row],[Hạn thanh toán]]="","",IF((U1345-NOW())&lt;0,0,(U1345-NOW())))</f>
        <v>0</v>
      </c>
      <c r="W1345" s="69"/>
      <c r="X1345" s="65" t="str">
        <f t="shared" ca="1" si="170"/>
        <v/>
      </c>
      <c r="Y1345" s="65" t="str">
        <f t="shared" si="169"/>
        <v>Đã thanh toán</v>
      </c>
      <c r="Z1345" s="250">
        <f>Table1[[#This Row],[Hạn thanh toán]]</f>
        <v>45807</v>
      </c>
      <c r="AA1345" s="250">
        <f>Table1[[#This Row],[Ngày Thanh toán]]</f>
        <v>45845</v>
      </c>
      <c r="AD1345" s="3" t="str">
        <f>IF(Table1[[#This Row],[Mã khách hàng]]="","",VLOOKUP($A1345,Ma_KH!$A:$Q,Ma_KH!O$1,0))</f>
        <v>UNIT-ECO</v>
      </c>
      <c r="AE1345" s="3" t="str">
        <f>IF(Table1[[#This Row],[Mã khách hàng]]="","",VLOOKUP($A1345,Ma_KH!$A:$Q,Ma_KH!P$1,0))</f>
        <v>CÔNG TY TNHH HÀNG TIÊU DÙNG UNIT</v>
      </c>
      <c r="AF1345" s="3" t="str">
        <f>VLOOKUP(A1345,Ma_KH!A:Q,Ma_KH!J$1,0)</f>
        <v>Đỗ Minh Quang</v>
      </c>
    </row>
    <row r="1346" spans="1:32" ht="16.5">
      <c r="A1346" s="73" t="s">
        <v>126</v>
      </c>
      <c r="B1346" s="4" t="s">
        <v>4506</v>
      </c>
      <c r="C1346" s="75">
        <v>45810</v>
      </c>
      <c r="D1346" s="76" t="s">
        <v>2152</v>
      </c>
      <c r="E1346" s="75"/>
      <c r="F1346" s="73"/>
      <c r="G1346" s="73" t="s">
        <v>2026</v>
      </c>
      <c r="H1346" s="69">
        <v>537624</v>
      </c>
      <c r="I1346" s="69">
        <v>37634</v>
      </c>
      <c r="J1346" s="69">
        <f>(Table1[[#This Row],[Tiền hàng]]-Table1[[#This Row],[Tiền chiết khấu]])*8%</f>
        <v>39999.200000000004</v>
      </c>
      <c r="K1346" s="69">
        <v>539989</v>
      </c>
      <c r="L1346" s="8" t="s">
        <v>24</v>
      </c>
      <c r="M1346" s="41">
        <v>45915</v>
      </c>
      <c r="N1346" s="29" t="s">
        <v>4196</v>
      </c>
      <c r="O1346" s="69">
        <f>IF(Table1[[#This Row],[Phân loại]]="Tồn đầu kỳ",Table1[[#This Row],[Tổng giá trị]],0)</f>
        <v>0</v>
      </c>
      <c r="P1346" s="8">
        <f>IF(Table1[[#This Row],[Số còn phải thu ĐK]]&lt;&gt;0,0,IF(Table1[[#This Row],[Phân loại]]="Bán hàng",Table1[[#This Row],[Tổng giá trị]],-Table1[[#This Row],[Tổng giá trị]]))</f>
        <v>539989</v>
      </c>
      <c r="Q1346" s="18">
        <f t="shared" si="171"/>
        <v>539989</v>
      </c>
      <c r="R1346" s="8">
        <f>Table1[[#This Row],[Số còn phải thu ĐK]]+Table1[[#This Row],[Giá Trị HD sau CK]]-Table1[[#This Row],[Số tiền đã thu]]</f>
        <v>0</v>
      </c>
      <c r="S1346" s="7">
        <f>IF(Table1[[#This Row],[Ngày hóa đơn]]&lt;&gt;"",Table1[[#This Row],[Ngày hóa đơn]],Table1[[#This Row],[Ngày hạch toán]])</f>
        <v>45810</v>
      </c>
      <c r="T1346" s="8"/>
      <c r="U1346" s="7">
        <f>IF(Table1[[#This Row],[Ngày tính CN]]="","",S1346+T1346)</f>
        <v>45810</v>
      </c>
      <c r="V1346" s="71">
        <f ca="1">IF(Table1[[#This Row],[Hạn thanh toán]]="","",IF((U1346-NOW())&lt;0,0,(U1346-NOW())))</f>
        <v>0</v>
      </c>
      <c r="W1346" s="69"/>
      <c r="X1346" s="65" t="str">
        <f t="shared" ca="1" si="170"/>
        <v/>
      </c>
      <c r="Y1346" s="65" t="str">
        <f t="shared" si="169"/>
        <v>Đã thanh toán</v>
      </c>
      <c r="Z1346" s="250">
        <f>Table1[[#This Row],[Hạn thanh toán]]</f>
        <v>45810</v>
      </c>
      <c r="AA1346" s="250">
        <f>Table1[[#This Row],[Ngày Thanh toán]]</f>
        <v>45915</v>
      </c>
      <c r="AD1346" s="3" t="str">
        <f>IF(Table1[[#This Row],[Mã khách hàng]]="","",VLOOKUP($A1346,Ma_KH!$A:$Q,Ma_KH!O$1,0))</f>
        <v>UNIT-ECO</v>
      </c>
      <c r="AE1346" s="3" t="str">
        <f>IF(Table1[[#This Row],[Mã khách hàng]]="","",VLOOKUP($A1346,Ma_KH!$A:$Q,Ma_KH!P$1,0))</f>
        <v>CÔNG TY TNHH HÀNG TIÊU DÙNG UNIT</v>
      </c>
      <c r="AF1346" s="3" t="str">
        <f>VLOOKUP(A1346,Ma_KH!A:Q,Ma_KH!J$1,0)</f>
        <v>Đỗ Minh Quang</v>
      </c>
    </row>
    <row r="1347" spans="1:32" ht="16.5">
      <c r="A1347" s="73" t="s">
        <v>126</v>
      </c>
      <c r="B1347" s="4" t="s">
        <v>4506</v>
      </c>
      <c r="C1347" s="75">
        <v>45810</v>
      </c>
      <c r="D1347" s="76" t="s">
        <v>2153</v>
      </c>
      <c r="E1347" s="75">
        <v>45810</v>
      </c>
      <c r="F1347" s="73"/>
      <c r="G1347" s="73" t="s">
        <v>2154</v>
      </c>
      <c r="H1347" s="69">
        <v>0</v>
      </c>
      <c r="I1347" s="69">
        <v>0</v>
      </c>
      <c r="J1347" s="69">
        <f>(Table1[[#This Row],[Tiền hàng]]-Table1[[#This Row],[Tiền chiết khấu]])*8%</f>
        <v>0</v>
      </c>
      <c r="K1347" s="69">
        <v>111547</v>
      </c>
      <c r="L1347" s="8" t="s">
        <v>17</v>
      </c>
      <c r="M1347" s="41">
        <v>45915</v>
      </c>
      <c r="N1347" s="29" t="s">
        <v>4196</v>
      </c>
      <c r="O1347" s="69">
        <f>IF(Table1[[#This Row],[Phân loại]]="Tồn đầu kỳ",Table1[[#This Row],[Tổng giá trị]],0)</f>
        <v>0</v>
      </c>
      <c r="P1347" s="8">
        <f>IF(Table1[[#This Row],[Số còn phải thu ĐK]]&lt;&gt;0,0,IF(Table1[[#This Row],[Phân loại]]="Bán hàng",Table1[[#This Row],[Tổng giá trị]],-Table1[[#This Row],[Tổng giá trị]]))</f>
        <v>-111547</v>
      </c>
      <c r="Q1347" s="18">
        <f t="shared" si="171"/>
        <v>-111547</v>
      </c>
      <c r="R1347" s="8">
        <f>Table1[[#This Row],[Số còn phải thu ĐK]]+Table1[[#This Row],[Giá Trị HD sau CK]]-Table1[[#This Row],[Số tiền đã thu]]</f>
        <v>0</v>
      </c>
      <c r="S1347" s="7">
        <f>IF(Table1[[#This Row],[Ngày hóa đơn]]&lt;&gt;"",Table1[[#This Row],[Ngày hóa đơn]],Table1[[#This Row],[Ngày hạch toán]])</f>
        <v>45810</v>
      </c>
      <c r="T1347" s="8"/>
      <c r="U1347" s="7">
        <f>IF(Table1[[#This Row],[Ngày tính CN]]="","",S1347+T1347)</f>
        <v>45810</v>
      </c>
      <c r="V1347" s="71">
        <f ca="1">IF(Table1[[#This Row],[Hạn thanh toán]]="","",IF((U1347-NOW())&lt;0,0,(U1347-NOW())))</f>
        <v>0</v>
      </c>
      <c r="W1347" s="69"/>
      <c r="X1347" s="65" t="str">
        <f t="shared" ca="1" si="170"/>
        <v/>
      </c>
      <c r="Y1347" s="65" t="str">
        <f t="shared" si="169"/>
        <v>Đã thanh toán</v>
      </c>
      <c r="Z1347" s="250">
        <f>Table1[[#This Row],[Hạn thanh toán]]</f>
        <v>45810</v>
      </c>
      <c r="AA1347" s="250">
        <f>Table1[[#This Row],[Ngày Thanh toán]]</f>
        <v>45915</v>
      </c>
      <c r="AD1347" s="3" t="str">
        <f>IF(Table1[[#This Row],[Mã khách hàng]]="","",VLOOKUP($A1347,Ma_KH!$A:$Q,Ma_KH!O$1,0))</f>
        <v>UNIT-ECO</v>
      </c>
      <c r="AE1347" s="3" t="str">
        <f>IF(Table1[[#This Row],[Mã khách hàng]]="","",VLOOKUP($A1347,Ma_KH!$A:$Q,Ma_KH!P$1,0))</f>
        <v>CÔNG TY TNHH HÀNG TIÊU DÙNG UNIT</v>
      </c>
      <c r="AF1347" s="3" t="str">
        <f>VLOOKUP(A1347,Ma_KH!A:Q,Ma_KH!J$1,0)</f>
        <v>Đỗ Minh Quang</v>
      </c>
    </row>
    <row r="1348" spans="1:32" ht="16.5">
      <c r="A1348" s="73" t="s">
        <v>126</v>
      </c>
      <c r="B1348" s="4" t="s">
        <v>4506</v>
      </c>
      <c r="C1348" s="75">
        <v>45815</v>
      </c>
      <c r="D1348" s="76" t="s">
        <v>2155</v>
      </c>
      <c r="E1348" s="75">
        <v>45815</v>
      </c>
      <c r="F1348" s="73"/>
      <c r="G1348" s="73" t="s">
        <v>2156</v>
      </c>
      <c r="H1348" s="69">
        <v>0</v>
      </c>
      <c r="I1348" s="69">
        <v>0</v>
      </c>
      <c r="J1348" s="69">
        <f>(Table1[[#This Row],[Tiền hàng]]-Table1[[#This Row],[Tiền chiết khấu]])*8%</f>
        <v>0</v>
      </c>
      <c r="K1348" s="69">
        <v>334640</v>
      </c>
      <c r="L1348" s="8" t="s">
        <v>17</v>
      </c>
      <c r="M1348" s="41">
        <v>45915</v>
      </c>
      <c r="N1348" s="29" t="s">
        <v>4196</v>
      </c>
      <c r="O1348" s="69">
        <f>IF(Table1[[#This Row],[Phân loại]]="Tồn đầu kỳ",Table1[[#This Row],[Tổng giá trị]],0)</f>
        <v>0</v>
      </c>
      <c r="P1348" s="8">
        <f>IF(Table1[[#This Row],[Số còn phải thu ĐK]]&lt;&gt;0,0,IF(Table1[[#This Row],[Phân loại]]="Bán hàng",Table1[[#This Row],[Tổng giá trị]],-Table1[[#This Row],[Tổng giá trị]]))</f>
        <v>-334640</v>
      </c>
      <c r="Q1348" s="18">
        <f t="shared" si="171"/>
        <v>-334640</v>
      </c>
      <c r="R1348" s="8">
        <f>Table1[[#This Row],[Số còn phải thu ĐK]]+Table1[[#This Row],[Giá Trị HD sau CK]]-Table1[[#This Row],[Số tiền đã thu]]</f>
        <v>0</v>
      </c>
      <c r="S1348" s="7">
        <f>IF(Table1[[#This Row],[Ngày hóa đơn]]&lt;&gt;"",Table1[[#This Row],[Ngày hóa đơn]],Table1[[#This Row],[Ngày hạch toán]])</f>
        <v>45815</v>
      </c>
      <c r="T1348" s="8"/>
      <c r="U1348" s="7">
        <f>IF(Table1[[#This Row],[Ngày tính CN]]="","",S1348+T1348)</f>
        <v>45815</v>
      </c>
      <c r="V1348" s="71">
        <f ca="1">IF(Table1[[#This Row],[Hạn thanh toán]]="","",IF((U1348-NOW())&lt;0,0,(U1348-NOW())))</f>
        <v>0</v>
      </c>
      <c r="W1348" s="69"/>
      <c r="X1348" s="65" t="str">
        <f t="shared" ca="1" si="170"/>
        <v/>
      </c>
      <c r="Y1348" s="65" t="str">
        <f t="shared" si="169"/>
        <v>Đã thanh toán</v>
      </c>
      <c r="Z1348" s="250">
        <f>Table1[[#This Row],[Hạn thanh toán]]</f>
        <v>45815</v>
      </c>
      <c r="AA1348" s="250">
        <f>Table1[[#This Row],[Ngày Thanh toán]]</f>
        <v>45915</v>
      </c>
      <c r="AD1348" s="3" t="str">
        <f>IF(Table1[[#This Row],[Mã khách hàng]]="","",VLOOKUP($A1348,Ma_KH!$A:$Q,Ma_KH!O$1,0))</f>
        <v>UNIT-ECO</v>
      </c>
      <c r="AE1348" s="3" t="str">
        <f>IF(Table1[[#This Row],[Mã khách hàng]]="","",VLOOKUP($A1348,Ma_KH!$A:$Q,Ma_KH!P$1,0))</f>
        <v>CÔNG TY TNHH HÀNG TIÊU DÙNG UNIT</v>
      </c>
      <c r="AF1348" s="3" t="str">
        <f>VLOOKUP(A1348,Ma_KH!A:Q,Ma_KH!J$1,0)</f>
        <v>Đỗ Minh Quang</v>
      </c>
    </row>
    <row r="1349" spans="1:32" ht="16.5">
      <c r="A1349" s="73" t="s">
        <v>126</v>
      </c>
      <c r="B1349" s="4" t="s">
        <v>4506</v>
      </c>
      <c r="C1349" s="75">
        <v>45817</v>
      </c>
      <c r="D1349" s="76" t="s">
        <v>2157</v>
      </c>
      <c r="E1349" s="75"/>
      <c r="F1349" s="73"/>
      <c r="G1349" s="73" t="s">
        <v>2071</v>
      </c>
      <c r="H1349" s="69">
        <v>1300855</v>
      </c>
      <c r="I1349" s="69">
        <v>91060</v>
      </c>
      <c r="J1349" s="69">
        <f>(Table1[[#This Row],[Tiền hàng]]-Table1[[#This Row],[Tiền chiết khấu]])*8%</f>
        <v>96783.6</v>
      </c>
      <c r="K1349" s="69">
        <v>1306579</v>
      </c>
      <c r="L1349" s="8" t="s">
        <v>24</v>
      </c>
      <c r="M1349" s="41">
        <v>45915</v>
      </c>
      <c r="N1349" s="29" t="s">
        <v>4196</v>
      </c>
      <c r="O1349" s="69">
        <f>IF(Table1[[#This Row],[Phân loại]]="Tồn đầu kỳ",Table1[[#This Row],[Tổng giá trị]],0)</f>
        <v>0</v>
      </c>
      <c r="P1349" s="8">
        <f>IF(Table1[[#This Row],[Số còn phải thu ĐK]]&lt;&gt;0,0,IF(Table1[[#This Row],[Phân loại]]="Bán hàng",Table1[[#This Row],[Tổng giá trị]],-Table1[[#This Row],[Tổng giá trị]]))</f>
        <v>1306579</v>
      </c>
      <c r="Q1349" s="18">
        <f t="shared" si="171"/>
        <v>1306579</v>
      </c>
      <c r="R1349" s="8">
        <f>Table1[[#This Row],[Số còn phải thu ĐK]]+Table1[[#This Row],[Giá Trị HD sau CK]]-Table1[[#This Row],[Số tiền đã thu]]</f>
        <v>0</v>
      </c>
      <c r="S1349" s="7">
        <f>IF(Table1[[#This Row],[Ngày hóa đơn]]&lt;&gt;"",Table1[[#This Row],[Ngày hóa đơn]],Table1[[#This Row],[Ngày hạch toán]])</f>
        <v>45817</v>
      </c>
      <c r="T1349" s="8"/>
      <c r="U1349" s="7">
        <f>IF(Table1[[#This Row],[Ngày tính CN]]="","",S1349+T1349)</f>
        <v>45817</v>
      </c>
      <c r="V1349" s="71">
        <f ca="1">IF(Table1[[#This Row],[Hạn thanh toán]]="","",IF((U1349-NOW())&lt;0,0,(U1349-NOW())))</f>
        <v>0</v>
      </c>
      <c r="W1349" s="69"/>
      <c r="X1349" s="65" t="str">
        <f t="shared" ca="1" si="170"/>
        <v/>
      </c>
      <c r="Y1349" s="65" t="str">
        <f t="shared" si="169"/>
        <v>Đã thanh toán</v>
      </c>
      <c r="Z1349" s="250">
        <f>Table1[[#This Row],[Hạn thanh toán]]</f>
        <v>45817</v>
      </c>
      <c r="AA1349" s="250">
        <f>Table1[[#This Row],[Ngày Thanh toán]]</f>
        <v>45915</v>
      </c>
      <c r="AD1349" s="3" t="str">
        <f>IF(Table1[[#This Row],[Mã khách hàng]]="","",VLOOKUP($A1349,Ma_KH!$A:$Q,Ma_KH!O$1,0))</f>
        <v>UNIT-ECO</v>
      </c>
      <c r="AE1349" s="3" t="str">
        <f>IF(Table1[[#This Row],[Mã khách hàng]]="","",VLOOKUP($A1349,Ma_KH!$A:$Q,Ma_KH!P$1,0))</f>
        <v>CÔNG TY TNHH HÀNG TIÊU DÙNG UNIT</v>
      </c>
      <c r="AF1349" s="3" t="str">
        <f>VLOOKUP(A1349,Ma_KH!A:Q,Ma_KH!J$1,0)</f>
        <v>Đỗ Minh Quang</v>
      </c>
    </row>
    <row r="1350" spans="1:32" ht="16.5">
      <c r="A1350" s="73" t="s">
        <v>126</v>
      </c>
      <c r="B1350" s="4" t="s">
        <v>4506</v>
      </c>
      <c r="C1350" s="75">
        <v>45817</v>
      </c>
      <c r="D1350" s="76" t="s">
        <v>2158</v>
      </c>
      <c r="E1350" s="75"/>
      <c r="F1350" s="73"/>
      <c r="G1350" s="73" t="s">
        <v>2024</v>
      </c>
      <c r="H1350" s="69">
        <v>1012265</v>
      </c>
      <c r="I1350" s="69">
        <v>70859</v>
      </c>
      <c r="J1350" s="69">
        <f>(Table1[[#This Row],[Tiền hàng]]-Table1[[#This Row],[Tiền chiết khấu]])*8%</f>
        <v>75312.479999999996</v>
      </c>
      <c r="K1350" s="69">
        <v>1016718</v>
      </c>
      <c r="L1350" s="8" t="s">
        <v>24</v>
      </c>
      <c r="M1350" s="41">
        <v>45915</v>
      </c>
      <c r="N1350" s="29" t="s">
        <v>4196</v>
      </c>
      <c r="O1350" s="69">
        <f>IF(Table1[[#This Row],[Phân loại]]="Tồn đầu kỳ",Table1[[#This Row],[Tổng giá trị]],0)</f>
        <v>0</v>
      </c>
      <c r="P1350" s="8">
        <f>IF(Table1[[#This Row],[Số còn phải thu ĐK]]&lt;&gt;0,0,IF(Table1[[#This Row],[Phân loại]]="Bán hàng",Table1[[#This Row],[Tổng giá trị]],-Table1[[#This Row],[Tổng giá trị]]))</f>
        <v>1016718</v>
      </c>
      <c r="Q1350" s="18">
        <f t="shared" si="171"/>
        <v>1016718</v>
      </c>
      <c r="R1350" s="8">
        <f>Table1[[#This Row],[Số còn phải thu ĐK]]+Table1[[#This Row],[Giá Trị HD sau CK]]-Table1[[#This Row],[Số tiền đã thu]]</f>
        <v>0</v>
      </c>
      <c r="S1350" s="7">
        <f>IF(Table1[[#This Row],[Ngày hóa đơn]]&lt;&gt;"",Table1[[#This Row],[Ngày hóa đơn]],Table1[[#This Row],[Ngày hạch toán]])</f>
        <v>45817</v>
      </c>
      <c r="T1350" s="8"/>
      <c r="U1350" s="7">
        <f>IF(Table1[[#This Row],[Ngày tính CN]]="","",S1350+T1350)</f>
        <v>45817</v>
      </c>
      <c r="V1350" s="71">
        <f ca="1">IF(Table1[[#This Row],[Hạn thanh toán]]="","",IF((U1350-NOW())&lt;0,0,(U1350-NOW())))</f>
        <v>0</v>
      </c>
      <c r="W1350" s="69"/>
      <c r="X1350" s="65" t="str">
        <f t="shared" ca="1" si="170"/>
        <v/>
      </c>
      <c r="Y1350" s="65" t="str">
        <f t="shared" si="169"/>
        <v>Đã thanh toán</v>
      </c>
      <c r="Z1350" s="250">
        <f>Table1[[#This Row],[Hạn thanh toán]]</f>
        <v>45817</v>
      </c>
      <c r="AA1350" s="250">
        <f>Table1[[#This Row],[Ngày Thanh toán]]</f>
        <v>45915</v>
      </c>
      <c r="AD1350" s="3" t="str">
        <f>IF(Table1[[#This Row],[Mã khách hàng]]="","",VLOOKUP($A1350,Ma_KH!$A:$Q,Ma_KH!O$1,0))</f>
        <v>UNIT-ECO</v>
      </c>
      <c r="AE1350" s="3" t="str">
        <f>IF(Table1[[#This Row],[Mã khách hàng]]="","",VLOOKUP($A1350,Ma_KH!$A:$Q,Ma_KH!P$1,0))</f>
        <v>CÔNG TY TNHH HÀNG TIÊU DÙNG UNIT</v>
      </c>
      <c r="AF1350" s="3" t="str">
        <f>VLOOKUP(A1350,Ma_KH!A:Q,Ma_KH!J$1,0)</f>
        <v>Đỗ Minh Quang</v>
      </c>
    </row>
    <row r="1351" spans="1:32" ht="16.5">
      <c r="A1351" s="73" t="s">
        <v>126</v>
      </c>
      <c r="B1351" s="4" t="s">
        <v>4506</v>
      </c>
      <c r="C1351" s="75">
        <v>45817</v>
      </c>
      <c r="D1351" s="76" t="s">
        <v>2159</v>
      </c>
      <c r="E1351" s="75">
        <v>45817</v>
      </c>
      <c r="F1351" s="73"/>
      <c r="G1351" s="73" t="s">
        <v>2160</v>
      </c>
      <c r="H1351" s="69">
        <v>0</v>
      </c>
      <c r="I1351" s="69">
        <v>0</v>
      </c>
      <c r="J1351" s="69">
        <f>(Table1[[#This Row],[Tiền hàng]]-Table1[[#This Row],[Tiền chiết khấu]])*8%</f>
        <v>0</v>
      </c>
      <c r="K1351" s="69">
        <v>568625</v>
      </c>
      <c r="L1351" s="8" t="s">
        <v>17</v>
      </c>
      <c r="M1351" s="41">
        <v>45915</v>
      </c>
      <c r="N1351" s="29" t="s">
        <v>4196</v>
      </c>
      <c r="O1351" s="69">
        <f>IF(Table1[[#This Row],[Phân loại]]="Tồn đầu kỳ",Table1[[#This Row],[Tổng giá trị]],0)</f>
        <v>0</v>
      </c>
      <c r="P1351" s="8">
        <f>IF(Table1[[#This Row],[Số còn phải thu ĐK]]&lt;&gt;0,0,IF(Table1[[#This Row],[Phân loại]]="Bán hàng",Table1[[#This Row],[Tổng giá trị]],-Table1[[#This Row],[Tổng giá trị]]))</f>
        <v>-568625</v>
      </c>
      <c r="Q1351" s="18">
        <f t="shared" si="171"/>
        <v>-568625</v>
      </c>
      <c r="R1351" s="8">
        <f>Table1[[#This Row],[Số còn phải thu ĐK]]+Table1[[#This Row],[Giá Trị HD sau CK]]-Table1[[#This Row],[Số tiền đã thu]]</f>
        <v>0</v>
      </c>
      <c r="S1351" s="7">
        <f>IF(Table1[[#This Row],[Ngày hóa đơn]]&lt;&gt;"",Table1[[#This Row],[Ngày hóa đơn]],Table1[[#This Row],[Ngày hạch toán]])</f>
        <v>45817</v>
      </c>
      <c r="T1351" s="8"/>
      <c r="U1351" s="7">
        <f>IF(Table1[[#This Row],[Ngày tính CN]]="","",S1351+T1351)</f>
        <v>45817</v>
      </c>
      <c r="V1351" s="71">
        <f ca="1">IF(Table1[[#This Row],[Hạn thanh toán]]="","",IF((U1351-NOW())&lt;0,0,(U1351-NOW())))</f>
        <v>0</v>
      </c>
      <c r="W1351" s="69"/>
      <c r="X1351" s="65" t="str">
        <f t="shared" ca="1" si="170"/>
        <v/>
      </c>
      <c r="Y1351" s="65" t="str">
        <f t="shared" si="169"/>
        <v>Đã thanh toán</v>
      </c>
      <c r="Z1351" s="250">
        <f>Table1[[#This Row],[Hạn thanh toán]]</f>
        <v>45817</v>
      </c>
      <c r="AA1351" s="250">
        <f>Table1[[#This Row],[Ngày Thanh toán]]</f>
        <v>45915</v>
      </c>
      <c r="AD1351" s="3" t="str">
        <f>IF(Table1[[#This Row],[Mã khách hàng]]="","",VLOOKUP($A1351,Ma_KH!$A:$Q,Ma_KH!O$1,0))</f>
        <v>UNIT-ECO</v>
      </c>
      <c r="AE1351" s="3" t="str">
        <f>IF(Table1[[#This Row],[Mã khách hàng]]="","",VLOOKUP($A1351,Ma_KH!$A:$Q,Ma_KH!P$1,0))</f>
        <v>CÔNG TY TNHH HÀNG TIÊU DÙNG UNIT</v>
      </c>
      <c r="AF1351" s="3" t="str">
        <f>VLOOKUP(A1351,Ma_KH!A:Q,Ma_KH!J$1,0)</f>
        <v>Đỗ Minh Quang</v>
      </c>
    </row>
    <row r="1352" spans="1:32" ht="16.5">
      <c r="A1352" s="73" t="s">
        <v>126</v>
      </c>
      <c r="B1352" s="4" t="s">
        <v>4506</v>
      </c>
      <c r="C1352" s="75">
        <v>45817</v>
      </c>
      <c r="D1352" s="76" t="s">
        <v>2161</v>
      </c>
      <c r="E1352" s="75">
        <v>45817</v>
      </c>
      <c r="F1352" s="73"/>
      <c r="G1352" s="73" t="s">
        <v>2038</v>
      </c>
      <c r="H1352" s="69">
        <v>0</v>
      </c>
      <c r="I1352" s="69">
        <v>0</v>
      </c>
      <c r="J1352" s="69">
        <f>(Table1[[#This Row],[Tiền hàng]]-Table1[[#This Row],[Tiền chiết khấu]])*8%</f>
        <v>0</v>
      </c>
      <c r="K1352" s="69">
        <v>385043</v>
      </c>
      <c r="L1352" s="8" t="s">
        <v>17</v>
      </c>
      <c r="M1352" s="41">
        <v>45915</v>
      </c>
      <c r="N1352" s="29" t="s">
        <v>4196</v>
      </c>
      <c r="O1352" s="69">
        <f>IF(Table1[[#This Row],[Phân loại]]="Tồn đầu kỳ",Table1[[#This Row],[Tổng giá trị]],0)</f>
        <v>0</v>
      </c>
      <c r="P1352" s="8">
        <f>IF(Table1[[#This Row],[Số còn phải thu ĐK]]&lt;&gt;0,0,IF(Table1[[#This Row],[Phân loại]]="Bán hàng",Table1[[#This Row],[Tổng giá trị]],-Table1[[#This Row],[Tổng giá trị]]))</f>
        <v>-385043</v>
      </c>
      <c r="Q1352" s="18">
        <f t="shared" si="171"/>
        <v>-385043</v>
      </c>
      <c r="R1352" s="8">
        <f>Table1[[#This Row],[Số còn phải thu ĐK]]+Table1[[#This Row],[Giá Trị HD sau CK]]-Table1[[#This Row],[Số tiền đã thu]]</f>
        <v>0</v>
      </c>
      <c r="S1352" s="7">
        <f>IF(Table1[[#This Row],[Ngày hóa đơn]]&lt;&gt;"",Table1[[#This Row],[Ngày hóa đơn]],Table1[[#This Row],[Ngày hạch toán]])</f>
        <v>45817</v>
      </c>
      <c r="T1352" s="8"/>
      <c r="U1352" s="7">
        <f>IF(Table1[[#This Row],[Ngày tính CN]]="","",S1352+T1352)</f>
        <v>45817</v>
      </c>
      <c r="V1352" s="71">
        <f ca="1">IF(Table1[[#This Row],[Hạn thanh toán]]="","",IF((U1352-NOW())&lt;0,0,(U1352-NOW())))</f>
        <v>0</v>
      </c>
      <c r="W1352" s="69"/>
      <c r="X1352" s="65" t="str">
        <f t="shared" ca="1" si="170"/>
        <v/>
      </c>
      <c r="Y1352" s="65" t="str">
        <f t="shared" si="169"/>
        <v>Đã thanh toán</v>
      </c>
      <c r="Z1352" s="250">
        <f>Table1[[#This Row],[Hạn thanh toán]]</f>
        <v>45817</v>
      </c>
      <c r="AA1352" s="250">
        <f>Table1[[#This Row],[Ngày Thanh toán]]</f>
        <v>45915</v>
      </c>
      <c r="AD1352" s="3" t="str">
        <f>IF(Table1[[#This Row],[Mã khách hàng]]="","",VLOOKUP($A1352,Ma_KH!$A:$Q,Ma_KH!O$1,0))</f>
        <v>UNIT-ECO</v>
      </c>
      <c r="AE1352" s="3" t="str">
        <f>IF(Table1[[#This Row],[Mã khách hàng]]="","",VLOOKUP($A1352,Ma_KH!$A:$Q,Ma_KH!P$1,0))</f>
        <v>CÔNG TY TNHH HÀNG TIÊU DÙNG UNIT</v>
      </c>
      <c r="AF1352" s="3" t="str">
        <f>VLOOKUP(A1352,Ma_KH!A:Q,Ma_KH!J$1,0)</f>
        <v>Đỗ Minh Quang</v>
      </c>
    </row>
    <row r="1353" spans="1:32" ht="16.5">
      <c r="A1353" s="73" t="s">
        <v>126</v>
      </c>
      <c r="B1353" s="4" t="s">
        <v>4506</v>
      </c>
      <c r="C1353" s="75">
        <v>45819</v>
      </c>
      <c r="D1353" s="76" t="s">
        <v>2162</v>
      </c>
      <c r="E1353" s="75">
        <v>45819</v>
      </c>
      <c r="F1353" s="73"/>
      <c r="G1353" s="73" t="s">
        <v>2044</v>
      </c>
      <c r="H1353" s="69">
        <v>0</v>
      </c>
      <c r="I1353" s="69">
        <v>0</v>
      </c>
      <c r="J1353" s="69">
        <f>(Table1[[#This Row],[Tiền hàng]]-Table1[[#This Row],[Tiền chiết khấu]])*8%</f>
        <v>0</v>
      </c>
      <c r="K1353" s="69">
        <v>224195</v>
      </c>
      <c r="L1353" s="8" t="s">
        <v>17</v>
      </c>
      <c r="M1353" s="41">
        <v>45915</v>
      </c>
      <c r="N1353" s="29" t="s">
        <v>4196</v>
      </c>
      <c r="O1353" s="69">
        <f>IF(Table1[[#This Row],[Phân loại]]="Tồn đầu kỳ",Table1[[#This Row],[Tổng giá trị]],0)</f>
        <v>0</v>
      </c>
      <c r="P1353" s="8">
        <f>IF(Table1[[#This Row],[Số còn phải thu ĐK]]&lt;&gt;0,0,IF(Table1[[#This Row],[Phân loại]]="Bán hàng",Table1[[#This Row],[Tổng giá trị]],-Table1[[#This Row],[Tổng giá trị]]))</f>
        <v>-224195</v>
      </c>
      <c r="Q1353" s="18">
        <f t="shared" si="171"/>
        <v>-224195</v>
      </c>
      <c r="R1353" s="8">
        <f>Table1[[#This Row],[Số còn phải thu ĐK]]+Table1[[#This Row],[Giá Trị HD sau CK]]-Table1[[#This Row],[Số tiền đã thu]]</f>
        <v>0</v>
      </c>
      <c r="S1353" s="7">
        <f>IF(Table1[[#This Row],[Ngày hóa đơn]]&lt;&gt;"",Table1[[#This Row],[Ngày hóa đơn]],Table1[[#This Row],[Ngày hạch toán]])</f>
        <v>45819</v>
      </c>
      <c r="T1353" s="8"/>
      <c r="U1353" s="7">
        <f>IF(Table1[[#This Row],[Ngày tính CN]]="","",S1353+T1353)</f>
        <v>45819</v>
      </c>
      <c r="V1353" s="71">
        <f ca="1">IF(Table1[[#This Row],[Hạn thanh toán]]="","",IF((U1353-NOW())&lt;0,0,(U1353-NOW())))</f>
        <v>0</v>
      </c>
      <c r="W1353" s="69"/>
      <c r="X1353" s="65" t="str">
        <f t="shared" ca="1" si="170"/>
        <v/>
      </c>
      <c r="Y1353" s="65" t="str">
        <f t="shared" si="169"/>
        <v>Đã thanh toán</v>
      </c>
      <c r="Z1353" s="250">
        <f>Table1[[#This Row],[Hạn thanh toán]]</f>
        <v>45819</v>
      </c>
      <c r="AA1353" s="250">
        <f>Table1[[#This Row],[Ngày Thanh toán]]</f>
        <v>45915</v>
      </c>
      <c r="AD1353" s="3" t="str">
        <f>IF(Table1[[#This Row],[Mã khách hàng]]="","",VLOOKUP($A1353,Ma_KH!$A:$Q,Ma_KH!O$1,0))</f>
        <v>UNIT-ECO</v>
      </c>
      <c r="AE1353" s="3" t="str">
        <f>IF(Table1[[#This Row],[Mã khách hàng]]="","",VLOOKUP($A1353,Ma_KH!$A:$Q,Ma_KH!P$1,0))</f>
        <v>CÔNG TY TNHH HÀNG TIÊU DÙNG UNIT</v>
      </c>
      <c r="AF1353" s="3" t="str">
        <f>VLOOKUP(A1353,Ma_KH!A:Q,Ma_KH!J$1,0)</f>
        <v>Đỗ Minh Quang</v>
      </c>
    </row>
    <row r="1354" spans="1:32" ht="16.5">
      <c r="A1354" s="73" t="s">
        <v>126</v>
      </c>
      <c r="B1354" s="4" t="s">
        <v>4506</v>
      </c>
      <c r="C1354" s="75">
        <v>45820</v>
      </c>
      <c r="D1354" s="76" t="s">
        <v>2163</v>
      </c>
      <c r="E1354" s="75"/>
      <c r="F1354" s="73"/>
      <c r="G1354" s="73" t="s">
        <v>2047</v>
      </c>
      <c r="H1354" s="69">
        <v>1634029</v>
      </c>
      <c r="I1354" s="69">
        <v>114382</v>
      </c>
      <c r="J1354" s="69">
        <f>(Table1[[#This Row],[Tiền hàng]]-Table1[[#This Row],[Tiền chiết khấu]])*8%</f>
        <v>121571.76000000001</v>
      </c>
      <c r="K1354" s="69">
        <v>1641219</v>
      </c>
      <c r="L1354" s="8" t="s">
        <v>24</v>
      </c>
      <c r="M1354" s="41">
        <v>45915</v>
      </c>
      <c r="N1354" s="29" t="s">
        <v>4196</v>
      </c>
      <c r="O1354" s="69">
        <f>IF(Table1[[#This Row],[Phân loại]]="Tồn đầu kỳ",Table1[[#This Row],[Tổng giá trị]],0)</f>
        <v>0</v>
      </c>
      <c r="P1354" s="8">
        <f>IF(Table1[[#This Row],[Số còn phải thu ĐK]]&lt;&gt;0,0,IF(Table1[[#This Row],[Phân loại]]="Bán hàng",Table1[[#This Row],[Tổng giá trị]],-Table1[[#This Row],[Tổng giá trị]]))</f>
        <v>1641219</v>
      </c>
      <c r="Q1354" s="18">
        <f t="shared" si="171"/>
        <v>1641219</v>
      </c>
      <c r="R1354" s="8">
        <f>Table1[[#This Row],[Số còn phải thu ĐK]]+Table1[[#This Row],[Giá Trị HD sau CK]]-Table1[[#This Row],[Số tiền đã thu]]</f>
        <v>0</v>
      </c>
      <c r="S1354" s="7">
        <f>IF(Table1[[#This Row],[Ngày hóa đơn]]&lt;&gt;"",Table1[[#This Row],[Ngày hóa đơn]],Table1[[#This Row],[Ngày hạch toán]])</f>
        <v>45820</v>
      </c>
      <c r="T1354" s="8"/>
      <c r="U1354" s="7">
        <f>IF(Table1[[#This Row],[Ngày tính CN]]="","",S1354+T1354)</f>
        <v>45820</v>
      </c>
      <c r="V1354" s="71">
        <f ca="1">IF(Table1[[#This Row],[Hạn thanh toán]]="","",IF((U1354-NOW())&lt;0,0,(U1354-NOW())))</f>
        <v>0</v>
      </c>
      <c r="W1354" s="69"/>
      <c r="X1354" s="65" t="str">
        <f t="shared" ca="1" si="170"/>
        <v/>
      </c>
      <c r="Y1354" s="65" t="str">
        <f t="shared" si="169"/>
        <v>Đã thanh toán</v>
      </c>
      <c r="Z1354" s="250">
        <f>Table1[[#This Row],[Hạn thanh toán]]</f>
        <v>45820</v>
      </c>
      <c r="AA1354" s="250">
        <f>Table1[[#This Row],[Ngày Thanh toán]]</f>
        <v>45915</v>
      </c>
      <c r="AD1354" s="3" t="str">
        <f>IF(Table1[[#This Row],[Mã khách hàng]]="","",VLOOKUP($A1354,Ma_KH!$A:$Q,Ma_KH!O$1,0))</f>
        <v>UNIT-ECO</v>
      </c>
      <c r="AE1354" s="3" t="str">
        <f>IF(Table1[[#This Row],[Mã khách hàng]]="","",VLOOKUP($A1354,Ma_KH!$A:$Q,Ma_KH!P$1,0))</f>
        <v>CÔNG TY TNHH HÀNG TIÊU DÙNG UNIT</v>
      </c>
      <c r="AF1354" s="3" t="str">
        <f>VLOOKUP(A1354,Ma_KH!A:Q,Ma_KH!J$1,0)</f>
        <v>Đỗ Minh Quang</v>
      </c>
    </row>
    <row r="1355" spans="1:32" ht="16.5">
      <c r="A1355" s="73" t="s">
        <v>126</v>
      </c>
      <c r="B1355" s="4" t="s">
        <v>4506</v>
      </c>
      <c r="C1355" s="75">
        <v>45820</v>
      </c>
      <c r="D1355" s="76" t="s">
        <v>2164</v>
      </c>
      <c r="E1355" s="75">
        <v>45820</v>
      </c>
      <c r="F1355" s="73"/>
      <c r="G1355" s="73" t="s">
        <v>2049</v>
      </c>
      <c r="H1355" s="69">
        <v>0</v>
      </c>
      <c r="I1355" s="69">
        <v>0</v>
      </c>
      <c r="J1355" s="69">
        <f>(Table1[[#This Row],[Tiền hàng]]-Table1[[#This Row],[Tiền chiết khấu]])*8%</f>
        <v>0</v>
      </c>
      <c r="K1355" s="69">
        <v>112098</v>
      </c>
      <c r="L1355" s="8" t="s">
        <v>17</v>
      </c>
      <c r="M1355" s="41">
        <v>45915</v>
      </c>
      <c r="N1355" s="29" t="s">
        <v>4196</v>
      </c>
      <c r="O1355" s="69">
        <f>IF(Table1[[#This Row],[Phân loại]]="Tồn đầu kỳ",Table1[[#This Row],[Tổng giá trị]],0)</f>
        <v>0</v>
      </c>
      <c r="P1355" s="8">
        <f>IF(Table1[[#This Row],[Số còn phải thu ĐK]]&lt;&gt;0,0,IF(Table1[[#This Row],[Phân loại]]="Bán hàng",Table1[[#This Row],[Tổng giá trị]],-Table1[[#This Row],[Tổng giá trị]]))</f>
        <v>-112098</v>
      </c>
      <c r="Q1355" s="18">
        <f t="shared" si="171"/>
        <v>-112098</v>
      </c>
      <c r="R1355" s="8">
        <f>Table1[[#This Row],[Số còn phải thu ĐK]]+Table1[[#This Row],[Giá Trị HD sau CK]]-Table1[[#This Row],[Số tiền đã thu]]</f>
        <v>0</v>
      </c>
      <c r="S1355" s="7">
        <f>IF(Table1[[#This Row],[Ngày hóa đơn]]&lt;&gt;"",Table1[[#This Row],[Ngày hóa đơn]],Table1[[#This Row],[Ngày hạch toán]])</f>
        <v>45820</v>
      </c>
      <c r="T1355" s="8"/>
      <c r="U1355" s="7">
        <f>IF(Table1[[#This Row],[Ngày tính CN]]="","",S1355+T1355)</f>
        <v>45820</v>
      </c>
      <c r="V1355" s="71">
        <f ca="1">IF(Table1[[#This Row],[Hạn thanh toán]]="","",IF((U1355-NOW())&lt;0,0,(U1355-NOW())))</f>
        <v>0</v>
      </c>
      <c r="W1355" s="69"/>
      <c r="X1355" s="65" t="str">
        <f t="shared" ca="1" si="170"/>
        <v/>
      </c>
      <c r="Y1355" s="65" t="str">
        <f t="shared" si="169"/>
        <v>Đã thanh toán</v>
      </c>
      <c r="Z1355" s="250">
        <f>Table1[[#This Row],[Hạn thanh toán]]</f>
        <v>45820</v>
      </c>
      <c r="AA1355" s="250">
        <f>Table1[[#This Row],[Ngày Thanh toán]]</f>
        <v>45915</v>
      </c>
      <c r="AD1355" s="3" t="str">
        <f>IF(Table1[[#This Row],[Mã khách hàng]]="","",VLOOKUP($A1355,Ma_KH!$A:$Q,Ma_KH!O$1,0))</f>
        <v>UNIT-ECO</v>
      </c>
      <c r="AE1355" s="3" t="str">
        <f>IF(Table1[[#This Row],[Mã khách hàng]]="","",VLOOKUP($A1355,Ma_KH!$A:$Q,Ma_KH!P$1,0))</f>
        <v>CÔNG TY TNHH HÀNG TIÊU DÙNG UNIT</v>
      </c>
      <c r="AF1355" s="3" t="str">
        <f>VLOOKUP(A1355,Ma_KH!A:Q,Ma_KH!J$1,0)</f>
        <v>Đỗ Minh Quang</v>
      </c>
    </row>
    <row r="1356" spans="1:32" ht="16.5">
      <c r="A1356" s="73" t="s">
        <v>126</v>
      </c>
      <c r="B1356" s="4" t="s">
        <v>4506</v>
      </c>
      <c r="C1356" s="75">
        <v>45821</v>
      </c>
      <c r="D1356" s="76" t="s">
        <v>2165</v>
      </c>
      <c r="E1356" s="75"/>
      <c r="F1356" s="73"/>
      <c r="G1356" s="73" t="s">
        <v>2166</v>
      </c>
      <c r="H1356" s="69">
        <v>833319</v>
      </c>
      <c r="I1356" s="69">
        <v>58332</v>
      </c>
      <c r="J1356" s="69">
        <f>(Table1[[#This Row],[Tiền hàng]]-Table1[[#This Row],[Tiền chiết khấu]])*8%</f>
        <v>61998.96</v>
      </c>
      <c r="K1356" s="69">
        <v>836986</v>
      </c>
      <c r="L1356" s="8" t="s">
        <v>24</v>
      </c>
      <c r="M1356" s="41">
        <v>45915</v>
      </c>
      <c r="N1356" s="29" t="s">
        <v>4196</v>
      </c>
      <c r="O1356" s="69">
        <f>IF(Table1[[#This Row],[Phân loại]]="Tồn đầu kỳ",Table1[[#This Row],[Tổng giá trị]],0)</f>
        <v>0</v>
      </c>
      <c r="P1356" s="8">
        <f>IF(Table1[[#This Row],[Số còn phải thu ĐK]]&lt;&gt;0,0,IF(Table1[[#This Row],[Phân loại]]="Bán hàng",Table1[[#This Row],[Tổng giá trị]],-Table1[[#This Row],[Tổng giá trị]]))</f>
        <v>836986</v>
      </c>
      <c r="Q1356" s="18">
        <f t="shared" si="171"/>
        <v>836986</v>
      </c>
      <c r="R1356" s="8">
        <f>Table1[[#This Row],[Số còn phải thu ĐK]]+Table1[[#This Row],[Giá Trị HD sau CK]]-Table1[[#This Row],[Số tiền đã thu]]</f>
        <v>0</v>
      </c>
      <c r="S1356" s="7">
        <f>IF(Table1[[#This Row],[Ngày hóa đơn]]&lt;&gt;"",Table1[[#This Row],[Ngày hóa đơn]],Table1[[#This Row],[Ngày hạch toán]])</f>
        <v>45821</v>
      </c>
      <c r="T1356" s="8"/>
      <c r="U1356" s="7">
        <f>IF(Table1[[#This Row],[Ngày tính CN]]="","",S1356+T1356)</f>
        <v>45821</v>
      </c>
      <c r="V1356" s="71">
        <f ca="1">IF(Table1[[#This Row],[Hạn thanh toán]]="","",IF((U1356-NOW())&lt;0,0,(U1356-NOW())))</f>
        <v>0</v>
      </c>
      <c r="W1356" s="69"/>
      <c r="X1356" s="65" t="str">
        <f t="shared" ca="1" si="170"/>
        <v/>
      </c>
      <c r="Y1356" s="65" t="str">
        <f t="shared" si="169"/>
        <v>Đã thanh toán</v>
      </c>
      <c r="Z1356" s="250">
        <f>Table1[[#This Row],[Hạn thanh toán]]</f>
        <v>45821</v>
      </c>
      <c r="AA1356" s="250">
        <f>Table1[[#This Row],[Ngày Thanh toán]]</f>
        <v>45915</v>
      </c>
      <c r="AD1356" s="3" t="str">
        <f>IF(Table1[[#This Row],[Mã khách hàng]]="","",VLOOKUP($A1356,Ma_KH!$A:$Q,Ma_KH!O$1,0))</f>
        <v>UNIT-ECO</v>
      </c>
      <c r="AE1356" s="3" t="str">
        <f>IF(Table1[[#This Row],[Mã khách hàng]]="","",VLOOKUP($A1356,Ma_KH!$A:$Q,Ma_KH!P$1,0))</f>
        <v>CÔNG TY TNHH HÀNG TIÊU DÙNG UNIT</v>
      </c>
      <c r="AF1356" s="3" t="str">
        <f>VLOOKUP(A1356,Ma_KH!A:Q,Ma_KH!J$1,0)</f>
        <v>Đỗ Minh Quang</v>
      </c>
    </row>
    <row r="1357" spans="1:32" ht="16.5">
      <c r="A1357" s="73" t="s">
        <v>126</v>
      </c>
      <c r="B1357" s="4" t="s">
        <v>4506</v>
      </c>
      <c r="C1357" s="75">
        <v>45822</v>
      </c>
      <c r="D1357" s="76" t="s">
        <v>2167</v>
      </c>
      <c r="E1357" s="75">
        <v>45822</v>
      </c>
      <c r="F1357" s="73"/>
      <c r="G1357" s="73" t="s">
        <v>2062</v>
      </c>
      <c r="H1357" s="69">
        <v>0</v>
      </c>
      <c r="I1357" s="69">
        <v>0</v>
      </c>
      <c r="J1357" s="69">
        <f>(Table1[[#This Row],[Tiền hàng]]-Table1[[#This Row],[Tiền chiết khấu]])*8%</f>
        <v>0</v>
      </c>
      <c r="K1357" s="69">
        <v>50403</v>
      </c>
      <c r="L1357" s="8" t="s">
        <v>17</v>
      </c>
      <c r="M1357" s="41">
        <v>45915</v>
      </c>
      <c r="N1357" s="29" t="s">
        <v>4196</v>
      </c>
      <c r="O1357" s="69">
        <f>IF(Table1[[#This Row],[Phân loại]]="Tồn đầu kỳ",Table1[[#This Row],[Tổng giá trị]],0)</f>
        <v>0</v>
      </c>
      <c r="P1357" s="8">
        <f>IF(Table1[[#This Row],[Số còn phải thu ĐK]]&lt;&gt;0,0,IF(Table1[[#This Row],[Phân loại]]="Bán hàng",Table1[[#This Row],[Tổng giá trị]],-Table1[[#This Row],[Tổng giá trị]]))</f>
        <v>-50403</v>
      </c>
      <c r="Q1357" s="18">
        <f t="shared" si="171"/>
        <v>-50403</v>
      </c>
      <c r="R1357" s="8">
        <f>Table1[[#This Row],[Số còn phải thu ĐK]]+Table1[[#This Row],[Giá Trị HD sau CK]]-Table1[[#This Row],[Số tiền đã thu]]</f>
        <v>0</v>
      </c>
      <c r="S1357" s="7">
        <f>IF(Table1[[#This Row],[Ngày hóa đơn]]&lt;&gt;"",Table1[[#This Row],[Ngày hóa đơn]],Table1[[#This Row],[Ngày hạch toán]])</f>
        <v>45822</v>
      </c>
      <c r="T1357" s="8"/>
      <c r="U1357" s="7">
        <f>IF(Table1[[#This Row],[Ngày tính CN]]="","",S1357+T1357)</f>
        <v>45822</v>
      </c>
      <c r="V1357" s="71">
        <f ca="1">IF(Table1[[#This Row],[Hạn thanh toán]]="","",IF((U1357-NOW())&lt;0,0,(U1357-NOW())))</f>
        <v>0</v>
      </c>
      <c r="W1357" s="69"/>
      <c r="X1357" s="65" t="str">
        <f t="shared" ca="1" si="170"/>
        <v/>
      </c>
      <c r="Y1357" s="65" t="str">
        <f t="shared" si="169"/>
        <v>Đã thanh toán</v>
      </c>
      <c r="Z1357" s="250">
        <f>Table1[[#This Row],[Hạn thanh toán]]</f>
        <v>45822</v>
      </c>
      <c r="AA1357" s="250">
        <f>Table1[[#This Row],[Ngày Thanh toán]]</f>
        <v>45915</v>
      </c>
      <c r="AD1357" s="3" t="str">
        <f>IF(Table1[[#This Row],[Mã khách hàng]]="","",VLOOKUP($A1357,Ma_KH!$A:$Q,Ma_KH!O$1,0))</f>
        <v>UNIT-ECO</v>
      </c>
      <c r="AE1357" s="3" t="str">
        <f>IF(Table1[[#This Row],[Mã khách hàng]]="","",VLOOKUP($A1357,Ma_KH!$A:$Q,Ma_KH!P$1,0))</f>
        <v>CÔNG TY TNHH HÀNG TIÊU DÙNG UNIT</v>
      </c>
      <c r="AF1357" s="3" t="str">
        <f>VLOOKUP(A1357,Ma_KH!A:Q,Ma_KH!J$1,0)</f>
        <v>Đỗ Minh Quang</v>
      </c>
    </row>
    <row r="1358" spans="1:32" ht="16.5">
      <c r="A1358" s="73" t="s">
        <v>126</v>
      </c>
      <c r="B1358" s="4" t="s">
        <v>4506</v>
      </c>
      <c r="C1358" s="75">
        <v>45824</v>
      </c>
      <c r="D1358" s="76" t="s">
        <v>2168</v>
      </c>
      <c r="E1358" s="75"/>
      <c r="F1358" s="73"/>
      <c r="G1358" s="73" t="s">
        <v>2040</v>
      </c>
      <c r="H1358" s="69">
        <v>772072</v>
      </c>
      <c r="I1358" s="69">
        <v>54045</v>
      </c>
      <c r="J1358" s="69">
        <f>(Table1[[#This Row],[Tiền hàng]]-Table1[[#This Row],[Tiền chiết khấu]])*8%</f>
        <v>57442.16</v>
      </c>
      <c r="K1358" s="69">
        <v>775469</v>
      </c>
      <c r="L1358" s="8" t="s">
        <v>24</v>
      </c>
      <c r="M1358" s="41">
        <v>45915</v>
      </c>
      <c r="N1358" s="29" t="s">
        <v>4196</v>
      </c>
      <c r="O1358" s="69">
        <f>IF(Table1[[#This Row],[Phân loại]]="Tồn đầu kỳ",Table1[[#This Row],[Tổng giá trị]],0)</f>
        <v>0</v>
      </c>
      <c r="P1358" s="8">
        <f>IF(Table1[[#This Row],[Số còn phải thu ĐK]]&lt;&gt;0,0,IF(Table1[[#This Row],[Phân loại]]="Bán hàng",Table1[[#This Row],[Tổng giá trị]],-Table1[[#This Row],[Tổng giá trị]]))</f>
        <v>775469</v>
      </c>
      <c r="Q1358" s="18">
        <f t="shared" si="171"/>
        <v>775469</v>
      </c>
      <c r="R1358" s="8">
        <f>Table1[[#This Row],[Số còn phải thu ĐK]]+Table1[[#This Row],[Giá Trị HD sau CK]]-Table1[[#This Row],[Số tiền đã thu]]</f>
        <v>0</v>
      </c>
      <c r="S1358" s="7">
        <f>IF(Table1[[#This Row],[Ngày hóa đơn]]&lt;&gt;"",Table1[[#This Row],[Ngày hóa đơn]],Table1[[#This Row],[Ngày hạch toán]])</f>
        <v>45824</v>
      </c>
      <c r="T1358" s="8"/>
      <c r="U1358" s="7">
        <f>IF(Table1[[#This Row],[Ngày tính CN]]="","",S1358+T1358)</f>
        <v>45824</v>
      </c>
      <c r="V1358" s="71">
        <f ca="1">IF(Table1[[#This Row],[Hạn thanh toán]]="","",IF((U1358-NOW())&lt;0,0,(U1358-NOW())))</f>
        <v>0</v>
      </c>
      <c r="W1358" s="69"/>
      <c r="X1358" s="65" t="str">
        <f t="shared" ca="1" si="170"/>
        <v/>
      </c>
      <c r="Y1358" s="65" t="str">
        <f t="shared" si="169"/>
        <v>Đã thanh toán</v>
      </c>
      <c r="Z1358" s="250">
        <f>Table1[[#This Row],[Hạn thanh toán]]</f>
        <v>45824</v>
      </c>
      <c r="AA1358" s="250">
        <f>Table1[[#This Row],[Ngày Thanh toán]]</f>
        <v>45915</v>
      </c>
      <c r="AD1358" s="3" t="str">
        <f>IF(Table1[[#This Row],[Mã khách hàng]]="","",VLOOKUP($A1358,Ma_KH!$A:$Q,Ma_KH!O$1,0))</f>
        <v>UNIT-ECO</v>
      </c>
      <c r="AE1358" s="3" t="str">
        <f>IF(Table1[[#This Row],[Mã khách hàng]]="","",VLOOKUP($A1358,Ma_KH!$A:$Q,Ma_KH!P$1,0))</f>
        <v>CÔNG TY TNHH HÀNG TIÊU DÙNG UNIT</v>
      </c>
      <c r="AF1358" s="3" t="str">
        <f>VLOOKUP(A1358,Ma_KH!A:Q,Ma_KH!J$1,0)</f>
        <v>Đỗ Minh Quang</v>
      </c>
    </row>
    <row r="1359" spans="1:32" ht="16.5">
      <c r="A1359" s="73" t="s">
        <v>126</v>
      </c>
      <c r="B1359" s="4" t="s">
        <v>4506</v>
      </c>
      <c r="C1359" s="75">
        <v>45826</v>
      </c>
      <c r="D1359" s="76" t="s">
        <v>2169</v>
      </c>
      <c r="E1359" s="75"/>
      <c r="F1359" s="73"/>
      <c r="G1359" s="73" t="s">
        <v>2053</v>
      </c>
      <c r="H1359" s="69">
        <v>1505946</v>
      </c>
      <c r="I1359" s="69">
        <v>105416</v>
      </c>
      <c r="J1359" s="69">
        <f>(Table1[[#This Row],[Tiền hàng]]-Table1[[#This Row],[Tiền chiết khấu]])*8%</f>
        <v>112042.40000000001</v>
      </c>
      <c r="K1359" s="69">
        <v>1512572</v>
      </c>
      <c r="L1359" s="8" t="s">
        <v>24</v>
      </c>
      <c r="M1359" s="41">
        <v>45915</v>
      </c>
      <c r="N1359" s="29" t="s">
        <v>4196</v>
      </c>
      <c r="O1359" s="69">
        <f>IF(Table1[[#This Row],[Phân loại]]="Tồn đầu kỳ",Table1[[#This Row],[Tổng giá trị]],0)</f>
        <v>0</v>
      </c>
      <c r="P1359" s="8">
        <f>IF(Table1[[#This Row],[Số còn phải thu ĐK]]&lt;&gt;0,0,IF(Table1[[#This Row],[Phân loại]]="Bán hàng",Table1[[#This Row],[Tổng giá trị]],-Table1[[#This Row],[Tổng giá trị]]))</f>
        <v>1512572</v>
      </c>
      <c r="Q1359" s="18">
        <f t="shared" si="171"/>
        <v>1512572</v>
      </c>
      <c r="R1359" s="8">
        <f>Table1[[#This Row],[Số còn phải thu ĐK]]+Table1[[#This Row],[Giá Trị HD sau CK]]-Table1[[#This Row],[Số tiền đã thu]]</f>
        <v>0</v>
      </c>
      <c r="S1359" s="7">
        <f>IF(Table1[[#This Row],[Ngày hóa đơn]]&lt;&gt;"",Table1[[#This Row],[Ngày hóa đơn]],Table1[[#This Row],[Ngày hạch toán]])</f>
        <v>45826</v>
      </c>
      <c r="T1359" s="8"/>
      <c r="U1359" s="7">
        <f>IF(Table1[[#This Row],[Ngày tính CN]]="","",S1359+T1359)</f>
        <v>45826</v>
      </c>
      <c r="V1359" s="71">
        <f ca="1">IF(Table1[[#This Row],[Hạn thanh toán]]="","",IF((U1359-NOW())&lt;0,0,(U1359-NOW())))</f>
        <v>0</v>
      </c>
      <c r="W1359" s="69"/>
      <c r="X1359" s="65" t="str">
        <f t="shared" ca="1" si="170"/>
        <v/>
      </c>
      <c r="Y1359" s="65" t="str">
        <f t="shared" si="169"/>
        <v>Đã thanh toán</v>
      </c>
      <c r="Z1359" s="250">
        <f>Table1[[#This Row],[Hạn thanh toán]]</f>
        <v>45826</v>
      </c>
      <c r="AA1359" s="250">
        <f>Table1[[#This Row],[Ngày Thanh toán]]</f>
        <v>45915</v>
      </c>
      <c r="AD1359" s="3" t="str">
        <f>IF(Table1[[#This Row],[Mã khách hàng]]="","",VLOOKUP($A1359,Ma_KH!$A:$Q,Ma_KH!O$1,0))</f>
        <v>UNIT-ECO</v>
      </c>
      <c r="AE1359" s="3" t="str">
        <f>IF(Table1[[#This Row],[Mã khách hàng]]="","",VLOOKUP($A1359,Ma_KH!$A:$Q,Ma_KH!P$1,0))</f>
        <v>CÔNG TY TNHH HÀNG TIÊU DÙNG UNIT</v>
      </c>
      <c r="AF1359" s="3" t="str">
        <f>VLOOKUP(A1359,Ma_KH!A:Q,Ma_KH!J$1,0)</f>
        <v>Đỗ Minh Quang</v>
      </c>
    </row>
    <row r="1360" spans="1:32" ht="16.5">
      <c r="A1360" s="73" t="s">
        <v>126</v>
      </c>
      <c r="B1360" s="4" t="s">
        <v>4506</v>
      </c>
      <c r="C1360" s="75">
        <v>45826</v>
      </c>
      <c r="D1360" s="76" t="s">
        <v>2170</v>
      </c>
      <c r="E1360" s="75">
        <v>45826</v>
      </c>
      <c r="F1360" s="73"/>
      <c r="G1360" s="73" t="s">
        <v>2156</v>
      </c>
      <c r="H1360" s="69">
        <v>0</v>
      </c>
      <c r="I1360" s="69">
        <v>0</v>
      </c>
      <c r="J1360" s="69">
        <f>(Table1[[#This Row],[Tiền hàng]]-Table1[[#This Row],[Tiền chiết khấu]])*8%</f>
        <v>0</v>
      </c>
      <c r="K1360" s="69">
        <v>653320</v>
      </c>
      <c r="L1360" s="8" t="s">
        <v>17</v>
      </c>
      <c r="M1360" s="41">
        <v>45915</v>
      </c>
      <c r="N1360" s="29" t="s">
        <v>4196</v>
      </c>
      <c r="O1360" s="69">
        <f>IF(Table1[[#This Row],[Phân loại]]="Tồn đầu kỳ",Table1[[#This Row],[Tổng giá trị]],0)</f>
        <v>0</v>
      </c>
      <c r="P1360" s="8">
        <f>IF(Table1[[#This Row],[Số còn phải thu ĐK]]&lt;&gt;0,0,IF(Table1[[#This Row],[Phân loại]]="Bán hàng",Table1[[#This Row],[Tổng giá trị]],-Table1[[#This Row],[Tổng giá trị]]))</f>
        <v>-653320</v>
      </c>
      <c r="Q1360" s="18">
        <f t="shared" si="171"/>
        <v>-653320</v>
      </c>
      <c r="R1360" s="8">
        <f>Table1[[#This Row],[Số còn phải thu ĐK]]+Table1[[#This Row],[Giá Trị HD sau CK]]-Table1[[#This Row],[Số tiền đã thu]]</f>
        <v>0</v>
      </c>
      <c r="S1360" s="7">
        <f>IF(Table1[[#This Row],[Ngày hóa đơn]]&lt;&gt;"",Table1[[#This Row],[Ngày hóa đơn]],Table1[[#This Row],[Ngày hạch toán]])</f>
        <v>45826</v>
      </c>
      <c r="T1360" s="8"/>
      <c r="U1360" s="7">
        <f>IF(Table1[[#This Row],[Ngày tính CN]]="","",S1360+T1360)</f>
        <v>45826</v>
      </c>
      <c r="V1360" s="71">
        <f ca="1">IF(Table1[[#This Row],[Hạn thanh toán]]="","",IF((U1360-NOW())&lt;0,0,(U1360-NOW())))</f>
        <v>0</v>
      </c>
      <c r="W1360" s="69"/>
      <c r="X1360" s="65" t="str">
        <f t="shared" ca="1" si="170"/>
        <v/>
      </c>
      <c r="Y1360" s="65" t="str">
        <f t="shared" si="169"/>
        <v>Đã thanh toán</v>
      </c>
      <c r="Z1360" s="250">
        <f>Table1[[#This Row],[Hạn thanh toán]]</f>
        <v>45826</v>
      </c>
      <c r="AA1360" s="250">
        <f>Table1[[#This Row],[Ngày Thanh toán]]</f>
        <v>45915</v>
      </c>
      <c r="AD1360" s="3" t="str">
        <f>IF(Table1[[#This Row],[Mã khách hàng]]="","",VLOOKUP($A1360,Ma_KH!$A:$Q,Ma_KH!O$1,0))</f>
        <v>UNIT-ECO</v>
      </c>
      <c r="AE1360" s="3" t="str">
        <f>IF(Table1[[#This Row],[Mã khách hàng]]="","",VLOOKUP($A1360,Ma_KH!$A:$Q,Ma_KH!P$1,0))</f>
        <v>CÔNG TY TNHH HÀNG TIÊU DÙNG UNIT</v>
      </c>
      <c r="AF1360" s="3" t="str">
        <f>VLOOKUP(A1360,Ma_KH!A:Q,Ma_KH!J$1,0)</f>
        <v>Đỗ Minh Quang</v>
      </c>
    </row>
    <row r="1361" spans="1:32" ht="16.5">
      <c r="A1361" s="73" t="s">
        <v>126</v>
      </c>
      <c r="B1361" s="4" t="s">
        <v>4506</v>
      </c>
      <c r="C1361" s="75">
        <v>45826</v>
      </c>
      <c r="D1361" s="76" t="s">
        <v>2171</v>
      </c>
      <c r="E1361" s="75">
        <v>45826</v>
      </c>
      <c r="F1361" s="73"/>
      <c r="G1361" s="73" t="s">
        <v>2156</v>
      </c>
      <c r="H1361" s="69">
        <v>0</v>
      </c>
      <c r="I1361" s="69">
        <v>0</v>
      </c>
      <c r="J1361" s="69">
        <f>(Table1[[#This Row],[Tiền hàng]]-Table1[[#This Row],[Tiền chiết khấu]])*8%</f>
        <v>0</v>
      </c>
      <c r="K1361" s="69">
        <v>147007</v>
      </c>
      <c r="L1361" s="8" t="s">
        <v>17</v>
      </c>
      <c r="M1361" s="41">
        <v>45915</v>
      </c>
      <c r="N1361" s="29" t="s">
        <v>4196</v>
      </c>
      <c r="O1361" s="69">
        <f>IF(Table1[[#This Row],[Phân loại]]="Tồn đầu kỳ",Table1[[#This Row],[Tổng giá trị]],0)</f>
        <v>0</v>
      </c>
      <c r="P1361" s="8">
        <f>IF(Table1[[#This Row],[Số còn phải thu ĐK]]&lt;&gt;0,0,IF(Table1[[#This Row],[Phân loại]]="Bán hàng",Table1[[#This Row],[Tổng giá trị]],-Table1[[#This Row],[Tổng giá trị]]))</f>
        <v>-147007</v>
      </c>
      <c r="Q1361" s="18">
        <f t="shared" si="171"/>
        <v>-147007</v>
      </c>
      <c r="R1361" s="8">
        <f>Table1[[#This Row],[Số còn phải thu ĐK]]+Table1[[#This Row],[Giá Trị HD sau CK]]-Table1[[#This Row],[Số tiền đã thu]]</f>
        <v>0</v>
      </c>
      <c r="S1361" s="7">
        <f>IF(Table1[[#This Row],[Ngày hóa đơn]]&lt;&gt;"",Table1[[#This Row],[Ngày hóa đơn]],Table1[[#This Row],[Ngày hạch toán]])</f>
        <v>45826</v>
      </c>
      <c r="T1361" s="8"/>
      <c r="U1361" s="7">
        <f>IF(Table1[[#This Row],[Ngày tính CN]]="","",S1361+T1361)</f>
        <v>45826</v>
      </c>
      <c r="V1361" s="71">
        <f ca="1">IF(Table1[[#This Row],[Hạn thanh toán]]="","",IF((U1361-NOW())&lt;0,0,(U1361-NOW())))</f>
        <v>0</v>
      </c>
      <c r="W1361" s="69"/>
      <c r="X1361" s="65" t="str">
        <f t="shared" ca="1" si="170"/>
        <v/>
      </c>
      <c r="Y1361" s="65" t="str">
        <f t="shared" si="169"/>
        <v>Đã thanh toán</v>
      </c>
      <c r="Z1361" s="250">
        <f>Table1[[#This Row],[Hạn thanh toán]]</f>
        <v>45826</v>
      </c>
      <c r="AA1361" s="250">
        <f>Table1[[#This Row],[Ngày Thanh toán]]</f>
        <v>45915</v>
      </c>
      <c r="AD1361" s="3" t="str">
        <f>IF(Table1[[#This Row],[Mã khách hàng]]="","",VLOOKUP($A1361,Ma_KH!$A:$Q,Ma_KH!O$1,0))</f>
        <v>UNIT-ECO</v>
      </c>
      <c r="AE1361" s="3" t="str">
        <f>IF(Table1[[#This Row],[Mã khách hàng]]="","",VLOOKUP($A1361,Ma_KH!$A:$Q,Ma_KH!P$1,0))</f>
        <v>CÔNG TY TNHH HÀNG TIÊU DÙNG UNIT</v>
      </c>
      <c r="AF1361" s="3" t="str">
        <f>VLOOKUP(A1361,Ma_KH!A:Q,Ma_KH!J$1,0)</f>
        <v>Đỗ Minh Quang</v>
      </c>
    </row>
    <row r="1362" spans="1:32" ht="16.5">
      <c r="A1362" s="73" t="s">
        <v>126</v>
      </c>
      <c r="B1362" s="4" t="s">
        <v>4506</v>
      </c>
      <c r="C1362" s="75">
        <v>45827</v>
      </c>
      <c r="D1362" s="76" t="s">
        <v>2172</v>
      </c>
      <c r="E1362" s="75"/>
      <c r="F1362" s="73"/>
      <c r="G1362" s="73" t="s">
        <v>2081</v>
      </c>
      <c r="H1362" s="69">
        <v>1494288</v>
      </c>
      <c r="I1362" s="69">
        <v>104600</v>
      </c>
      <c r="J1362" s="69">
        <f>(Table1[[#This Row],[Tiền hàng]]-Table1[[#This Row],[Tiền chiết khấu]])*8%</f>
        <v>111175.04000000001</v>
      </c>
      <c r="K1362" s="69">
        <v>1500863</v>
      </c>
      <c r="L1362" s="8" t="s">
        <v>24</v>
      </c>
      <c r="M1362" s="41">
        <v>45915</v>
      </c>
      <c r="N1362" s="29" t="s">
        <v>4196</v>
      </c>
      <c r="O1362" s="69">
        <f>IF(Table1[[#This Row],[Phân loại]]="Tồn đầu kỳ",Table1[[#This Row],[Tổng giá trị]],0)</f>
        <v>0</v>
      </c>
      <c r="P1362" s="8">
        <f>IF(Table1[[#This Row],[Số còn phải thu ĐK]]&lt;&gt;0,0,IF(Table1[[#This Row],[Phân loại]]="Bán hàng",Table1[[#This Row],[Tổng giá trị]],-Table1[[#This Row],[Tổng giá trị]]))</f>
        <v>1500863</v>
      </c>
      <c r="Q1362" s="18">
        <f t="shared" si="171"/>
        <v>1500863</v>
      </c>
      <c r="R1362" s="8">
        <f>Table1[[#This Row],[Số còn phải thu ĐK]]+Table1[[#This Row],[Giá Trị HD sau CK]]-Table1[[#This Row],[Số tiền đã thu]]</f>
        <v>0</v>
      </c>
      <c r="S1362" s="7">
        <f>IF(Table1[[#This Row],[Ngày hóa đơn]]&lt;&gt;"",Table1[[#This Row],[Ngày hóa đơn]],Table1[[#This Row],[Ngày hạch toán]])</f>
        <v>45827</v>
      </c>
      <c r="T1362" s="8"/>
      <c r="U1362" s="7">
        <f>IF(Table1[[#This Row],[Ngày tính CN]]="","",S1362+T1362)</f>
        <v>45827</v>
      </c>
      <c r="V1362" s="71">
        <f ca="1">IF(Table1[[#This Row],[Hạn thanh toán]]="","",IF((U1362-NOW())&lt;0,0,(U1362-NOW())))</f>
        <v>0</v>
      </c>
      <c r="W1362" s="69"/>
      <c r="X1362" s="65" t="str">
        <f t="shared" ca="1" si="170"/>
        <v/>
      </c>
      <c r="Y1362" s="65" t="str">
        <f t="shared" si="169"/>
        <v>Đã thanh toán</v>
      </c>
      <c r="Z1362" s="250">
        <f>Table1[[#This Row],[Hạn thanh toán]]</f>
        <v>45827</v>
      </c>
      <c r="AA1362" s="250">
        <f>Table1[[#This Row],[Ngày Thanh toán]]</f>
        <v>45915</v>
      </c>
      <c r="AD1362" s="3" t="str">
        <f>IF(Table1[[#This Row],[Mã khách hàng]]="","",VLOOKUP($A1362,Ma_KH!$A:$Q,Ma_KH!O$1,0))</f>
        <v>UNIT-ECO</v>
      </c>
      <c r="AE1362" s="3" t="str">
        <f>IF(Table1[[#This Row],[Mã khách hàng]]="","",VLOOKUP($A1362,Ma_KH!$A:$Q,Ma_KH!P$1,0))</f>
        <v>CÔNG TY TNHH HÀNG TIÊU DÙNG UNIT</v>
      </c>
      <c r="AF1362" s="3" t="str">
        <f>VLOOKUP(A1362,Ma_KH!A:Q,Ma_KH!J$1,0)</f>
        <v>Đỗ Minh Quang</v>
      </c>
    </row>
    <row r="1363" spans="1:32" ht="16.5">
      <c r="A1363" s="73" t="s">
        <v>126</v>
      </c>
      <c r="B1363" s="4" t="s">
        <v>4506</v>
      </c>
      <c r="C1363" s="75">
        <v>45828</v>
      </c>
      <c r="D1363" s="76" t="s">
        <v>2173</v>
      </c>
      <c r="E1363" s="75"/>
      <c r="F1363" s="73"/>
      <c r="G1363" s="73" t="s">
        <v>2111</v>
      </c>
      <c r="H1363" s="69">
        <v>966037</v>
      </c>
      <c r="I1363" s="69">
        <v>67623</v>
      </c>
      <c r="J1363" s="69">
        <f>(Table1[[#This Row],[Tiền hàng]]-Table1[[#This Row],[Tiền chiết khấu]])*8%</f>
        <v>71873.119999999995</v>
      </c>
      <c r="K1363" s="69">
        <v>970287</v>
      </c>
      <c r="L1363" s="8" t="s">
        <v>24</v>
      </c>
      <c r="M1363" s="41">
        <v>45915</v>
      </c>
      <c r="N1363" s="29" t="s">
        <v>4196</v>
      </c>
      <c r="O1363" s="69">
        <f>IF(Table1[[#This Row],[Phân loại]]="Tồn đầu kỳ",Table1[[#This Row],[Tổng giá trị]],0)</f>
        <v>0</v>
      </c>
      <c r="P1363" s="8">
        <f>IF(Table1[[#This Row],[Số còn phải thu ĐK]]&lt;&gt;0,0,IF(Table1[[#This Row],[Phân loại]]="Bán hàng",Table1[[#This Row],[Tổng giá trị]],-Table1[[#This Row],[Tổng giá trị]]))</f>
        <v>970287</v>
      </c>
      <c r="Q1363" s="18">
        <f t="shared" si="171"/>
        <v>970287</v>
      </c>
      <c r="R1363" s="8">
        <f>Table1[[#This Row],[Số còn phải thu ĐK]]+Table1[[#This Row],[Giá Trị HD sau CK]]-Table1[[#This Row],[Số tiền đã thu]]</f>
        <v>0</v>
      </c>
      <c r="S1363" s="7">
        <f>IF(Table1[[#This Row],[Ngày hóa đơn]]&lt;&gt;"",Table1[[#This Row],[Ngày hóa đơn]],Table1[[#This Row],[Ngày hạch toán]])</f>
        <v>45828</v>
      </c>
      <c r="T1363" s="8"/>
      <c r="U1363" s="7">
        <f>IF(Table1[[#This Row],[Ngày tính CN]]="","",S1363+T1363)</f>
        <v>45828</v>
      </c>
      <c r="V1363" s="71">
        <f ca="1">IF(Table1[[#This Row],[Hạn thanh toán]]="","",IF((U1363-NOW())&lt;0,0,(U1363-NOW())))</f>
        <v>0</v>
      </c>
      <c r="W1363" s="69"/>
      <c r="X1363" s="65" t="str">
        <f t="shared" ca="1" si="170"/>
        <v/>
      </c>
      <c r="Y1363" s="65" t="str">
        <f t="shared" si="169"/>
        <v>Đã thanh toán</v>
      </c>
      <c r="Z1363" s="250">
        <f>Table1[[#This Row],[Hạn thanh toán]]</f>
        <v>45828</v>
      </c>
      <c r="AA1363" s="250">
        <f>Table1[[#This Row],[Ngày Thanh toán]]</f>
        <v>45915</v>
      </c>
      <c r="AD1363" s="3" t="str">
        <f>IF(Table1[[#This Row],[Mã khách hàng]]="","",VLOOKUP($A1363,Ma_KH!$A:$Q,Ma_KH!O$1,0))</f>
        <v>UNIT-ECO</v>
      </c>
      <c r="AE1363" s="3" t="str">
        <f>IF(Table1[[#This Row],[Mã khách hàng]]="","",VLOOKUP($A1363,Ma_KH!$A:$Q,Ma_KH!P$1,0))</f>
        <v>CÔNG TY TNHH HÀNG TIÊU DÙNG UNIT</v>
      </c>
      <c r="AF1363" s="3" t="str">
        <f>VLOOKUP(A1363,Ma_KH!A:Q,Ma_KH!J$1,0)</f>
        <v>Đỗ Minh Quang</v>
      </c>
    </row>
    <row r="1364" spans="1:32" ht="16.5">
      <c r="A1364" s="73" t="s">
        <v>126</v>
      </c>
      <c r="B1364" s="4" t="s">
        <v>4506</v>
      </c>
      <c r="C1364" s="75">
        <v>45828</v>
      </c>
      <c r="D1364" s="76" t="s">
        <v>2174</v>
      </c>
      <c r="E1364" s="75">
        <v>45828</v>
      </c>
      <c r="F1364" s="73"/>
      <c r="G1364" s="73" t="s">
        <v>2103</v>
      </c>
      <c r="H1364" s="69">
        <v>0</v>
      </c>
      <c r="I1364" s="69">
        <v>0</v>
      </c>
      <c r="J1364" s="69">
        <f>(Table1[[#This Row],[Tiền hàng]]-Table1[[#This Row],[Tiền chiết khấu]])*8%</f>
        <v>0</v>
      </c>
      <c r="K1364" s="69">
        <v>213184</v>
      </c>
      <c r="L1364" s="8" t="s">
        <v>17</v>
      </c>
      <c r="M1364" s="41">
        <v>45915</v>
      </c>
      <c r="N1364" s="29" t="s">
        <v>4196</v>
      </c>
      <c r="O1364" s="69">
        <f>IF(Table1[[#This Row],[Phân loại]]="Tồn đầu kỳ",Table1[[#This Row],[Tổng giá trị]],0)</f>
        <v>0</v>
      </c>
      <c r="P1364" s="8">
        <f>IF(Table1[[#This Row],[Số còn phải thu ĐK]]&lt;&gt;0,0,IF(Table1[[#This Row],[Phân loại]]="Bán hàng",Table1[[#This Row],[Tổng giá trị]],-Table1[[#This Row],[Tổng giá trị]]))</f>
        <v>-213184</v>
      </c>
      <c r="Q1364" s="18">
        <f t="shared" si="171"/>
        <v>-213184</v>
      </c>
      <c r="R1364" s="8">
        <f>Table1[[#This Row],[Số còn phải thu ĐK]]+Table1[[#This Row],[Giá Trị HD sau CK]]-Table1[[#This Row],[Số tiền đã thu]]</f>
        <v>0</v>
      </c>
      <c r="S1364" s="7">
        <f>IF(Table1[[#This Row],[Ngày hóa đơn]]&lt;&gt;"",Table1[[#This Row],[Ngày hóa đơn]],Table1[[#This Row],[Ngày hạch toán]])</f>
        <v>45828</v>
      </c>
      <c r="T1364" s="8"/>
      <c r="U1364" s="7">
        <f>IF(Table1[[#This Row],[Ngày tính CN]]="","",S1364+T1364)</f>
        <v>45828</v>
      </c>
      <c r="V1364" s="71">
        <f ca="1">IF(Table1[[#This Row],[Hạn thanh toán]]="","",IF((U1364-NOW())&lt;0,0,(U1364-NOW())))</f>
        <v>0</v>
      </c>
      <c r="W1364" s="69"/>
      <c r="X1364" s="65" t="str">
        <f t="shared" ca="1" si="170"/>
        <v/>
      </c>
      <c r="Y1364" s="65" t="str">
        <f t="shared" si="169"/>
        <v>Đã thanh toán</v>
      </c>
      <c r="Z1364" s="250">
        <f>Table1[[#This Row],[Hạn thanh toán]]</f>
        <v>45828</v>
      </c>
      <c r="AA1364" s="250">
        <f>Table1[[#This Row],[Ngày Thanh toán]]</f>
        <v>45915</v>
      </c>
      <c r="AD1364" s="3" t="str">
        <f>IF(Table1[[#This Row],[Mã khách hàng]]="","",VLOOKUP($A1364,Ma_KH!$A:$Q,Ma_KH!O$1,0))</f>
        <v>UNIT-ECO</v>
      </c>
      <c r="AE1364" s="3" t="str">
        <f>IF(Table1[[#This Row],[Mã khách hàng]]="","",VLOOKUP($A1364,Ma_KH!$A:$Q,Ma_KH!P$1,0))</f>
        <v>CÔNG TY TNHH HÀNG TIÊU DÙNG UNIT</v>
      </c>
      <c r="AF1364" s="3" t="str">
        <f>VLOOKUP(A1364,Ma_KH!A:Q,Ma_KH!J$1,0)</f>
        <v>Đỗ Minh Quang</v>
      </c>
    </row>
    <row r="1365" spans="1:32" ht="16.5">
      <c r="A1365" s="73" t="s">
        <v>126</v>
      </c>
      <c r="B1365" s="4" t="s">
        <v>4506</v>
      </c>
      <c r="C1365" s="75">
        <v>45832</v>
      </c>
      <c r="D1365" s="76" t="s">
        <v>2175</v>
      </c>
      <c r="E1365" s="75"/>
      <c r="F1365" s="73"/>
      <c r="G1365" s="73" t="s">
        <v>2026</v>
      </c>
      <c r="H1365" s="69">
        <v>978822</v>
      </c>
      <c r="I1365" s="69">
        <v>68518</v>
      </c>
      <c r="J1365" s="69">
        <f>(Table1[[#This Row],[Tiền hàng]]-Table1[[#This Row],[Tiền chiết khấu]])*8%</f>
        <v>72824.320000000007</v>
      </c>
      <c r="K1365" s="69">
        <v>983128</v>
      </c>
      <c r="L1365" s="8" t="s">
        <v>24</v>
      </c>
      <c r="M1365" s="41">
        <v>45915</v>
      </c>
      <c r="N1365" s="29" t="s">
        <v>4196</v>
      </c>
      <c r="O1365" s="69">
        <f>IF(Table1[[#This Row],[Phân loại]]="Tồn đầu kỳ",Table1[[#This Row],[Tổng giá trị]],0)</f>
        <v>0</v>
      </c>
      <c r="P1365" s="8">
        <f>IF(Table1[[#This Row],[Số còn phải thu ĐK]]&lt;&gt;0,0,IF(Table1[[#This Row],[Phân loại]]="Bán hàng",Table1[[#This Row],[Tổng giá trị]],-Table1[[#This Row],[Tổng giá trị]]))</f>
        <v>983128</v>
      </c>
      <c r="Q1365" s="18">
        <f t="shared" si="171"/>
        <v>983128</v>
      </c>
      <c r="R1365" s="8">
        <f>Table1[[#This Row],[Số còn phải thu ĐK]]+Table1[[#This Row],[Giá Trị HD sau CK]]-Table1[[#This Row],[Số tiền đã thu]]</f>
        <v>0</v>
      </c>
      <c r="S1365" s="7">
        <f>IF(Table1[[#This Row],[Ngày hóa đơn]]&lt;&gt;"",Table1[[#This Row],[Ngày hóa đơn]],Table1[[#This Row],[Ngày hạch toán]])</f>
        <v>45832</v>
      </c>
      <c r="T1365" s="8"/>
      <c r="U1365" s="7">
        <f>IF(Table1[[#This Row],[Ngày tính CN]]="","",S1365+T1365)</f>
        <v>45832</v>
      </c>
      <c r="V1365" s="71">
        <f ca="1">IF(Table1[[#This Row],[Hạn thanh toán]]="","",IF((U1365-NOW())&lt;0,0,(U1365-NOW())))</f>
        <v>0</v>
      </c>
      <c r="W1365" s="69"/>
      <c r="X1365" s="65" t="str">
        <f t="shared" ca="1" si="170"/>
        <v/>
      </c>
      <c r="Y1365" s="65" t="str">
        <f t="shared" si="169"/>
        <v>Đã thanh toán</v>
      </c>
      <c r="Z1365" s="250">
        <f>Table1[[#This Row],[Hạn thanh toán]]</f>
        <v>45832</v>
      </c>
      <c r="AA1365" s="250">
        <f>Table1[[#This Row],[Ngày Thanh toán]]</f>
        <v>45915</v>
      </c>
      <c r="AD1365" s="3" t="str">
        <f>IF(Table1[[#This Row],[Mã khách hàng]]="","",VLOOKUP($A1365,Ma_KH!$A:$Q,Ma_KH!O$1,0))</f>
        <v>UNIT-ECO</v>
      </c>
      <c r="AE1365" s="3" t="str">
        <f>IF(Table1[[#This Row],[Mã khách hàng]]="","",VLOOKUP($A1365,Ma_KH!$A:$Q,Ma_KH!P$1,0))</f>
        <v>CÔNG TY TNHH HÀNG TIÊU DÙNG UNIT</v>
      </c>
      <c r="AF1365" s="3" t="str">
        <f>VLOOKUP(A1365,Ma_KH!A:Q,Ma_KH!J$1,0)</f>
        <v>Đỗ Minh Quang</v>
      </c>
    </row>
    <row r="1366" spans="1:32" ht="16.5">
      <c r="A1366" s="73" t="s">
        <v>126</v>
      </c>
      <c r="B1366" s="4" t="s">
        <v>4506</v>
      </c>
      <c r="C1366" s="75">
        <v>45832</v>
      </c>
      <c r="D1366" s="76" t="s">
        <v>2176</v>
      </c>
      <c r="E1366" s="75">
        <v>45832</v>
      </c>
      <c r="F1366" s="73"/>
      <c r="G1366" s="73" t="s">
        <v>2028</v>
      </c>
      <c r="H1366" s="69">
        <v>0</v>
      </c>
      <c r="I1366" s="69">
        <v>0</v>
      </c>
      <c r="J1366" s="69">
        <f>(Table1[[#This Row],[Tiền hàng]]-Table1[[#This Row],[Tiền chiết khấu]])*8%</f>
        <v>0</v>
      </c>
      <c r="K1366" s="69">
        <v>406518</v>
      </c>
      <c r="L1366" s="8" t="s">
        <v>17</v>
      </c>
      <c r="M1366" s="41">
        <v>45915</v>
      </c>
      <c r="N1366" s="29" t="s">
        <v>4196</v>
      </c>
      <c r="O1366" s="69">
        <f>IF(Table1[[#This Row],[Phân loại]]="Tồn đầu kỳ",Table1[[#This Row],[Tổng giá trị]],0)</f>
        <v>0</v>
      </c>
      <c r="P1366" s="8">
        <f>IF(Table1[[#This Row],[Số còn phải thu ĐK]]&lt;&gt;0,0,IF(Table1[[#This Row],[Phân loại]]="Bán hàng",Table1[[#This Row],[Tổng giá trị]],-Table1[[#This Row],[Tổng giá trị]]))</f>
        <v>-406518</v>
      </c>
      <c r="Q1366" s="18">
        <f t="shared" si="171"/>
        <v>-406518</v>
      </c>
      <c r="R1366" s="8">
        <f>Table1[[#This Row],[Số còn phải thu ĐK]]+Table1[[#This Row],[Giá Trị HD sau CK]]-Table1[[#This Row],[Số tiền đã thu]]</f>
        <v>0</v>
      </c>
      <c r="S1366" s="7">
        <f>IF(Table1[[#This Row],[Ngày hóa đơn]]&lt;&gt;"",Table1[[#This Row],[Ngày hóa đơn]],Table1[[#This Row],[Ngày hạch toán]])</f>
        <v>45832</v>
      </c>
      <c r="T1366" s="8"/>
      <c r="U1366" s="7">
        <f>IF(Table1[[#This Row],[Ngày tính CN]]="","",S1366+T1366)</f>
        <v>45832</v>
      </c>
      <c r="V1366" s="71">
        <f ca="1">IF(Table1[[#This Row],[Hạn thanh toán]]="","",IF((U1366-NOW())&lt;0,0,(U1366-NOW())))</f>
        <v>0</v>
      </c>
      <c r="W1366" s="69"/>
      <c r="X1366" s="65" t="str">
        <f t="shared" ca="1" si="170"/>
        <v/>
      </c>
      <c r="Y1366" s="65" t="str">
        <f t="shared" si="169"/>
        <v>Đã thanh toán</v>
      </c>
      <c r="Z1366" s="250">
        <f>Table1[[#This Row],[Hạn thanh toán]]</f>
        <v>45832</v>
      </c>
      <c r="AA1366" s="250">
        <f>Table1[[#This Row],[Ngày Thanh toán]]</f>
        <v>45915</v>
      </c>
      <c r="AD1366" s="3" t="str">
        <f>IF(Table1[[#This Row],[Mã khách hàng]]="","",VLOOKUP($A1366,Ma_KH!$A:$Q,Ma_KH!O$1,0))</f>
        <v>UNIT-ECO</v>
      </c>
      <c r="AE1366" s="3" t="str">
        <f>IF(Table1[[#This Row],[Mã khách hàng]]="","",VLOOKUP($A1366,Ma_KH!$A:$Q,Ma_KH!P$1,0))</f>
        <v>CÔNG TY TNHH HÀNG TIÊU DÙNG UNIT</v>
      </c>
      <c r="AF1366" s="3" t="str">
        <f>VLOOKUP(A1366,Ma_KH!A:Q,Ma_KH!J$1,0)</f>
        <v>Đỗ Minh Quang</v>
      </c>
    </row>
    <row r="1367" spans="1:32" ht="16.5">
      <c r="A1367" s="73" t="s">
        <v>126</v>
      </c>
      <c r="B1367" s="4" t="s">
        <v>4506</v>
      </c>
      <c r="C1367" s="75">
        <v>45832</v>
      </c>
      <c r="D1367" s="76" t="s">
        <v>2177</v>
      </c>
      <c r="E1367" s="75">
        <v>45832</v>
      </c>
      <c r="F1367" s="73"/>
      <c r="G1367" s="73" t="s">
        <v>2028</v>
      </c>
      <c r="H1367" s="69">
        <v>0</v>
      </c>
      <c r="I1367" s="69">
        <v>0</v>
      </c>
      <c r="J1367" s="69">
        <f>(Table1[[#This Row],[Tiền hàng]]-Table1[[#This Row],[Tiền chiết khấu]])*8%</f>
        <v>0</v>
      </c>
      <c r="K1367" s="69">
        <v>351276</v>
      </c>
      <c r="L1367" s="8" t="s">
        <v>17</v>
      </c>
      <c r="M1367" s="41">
        <v>45915</v>
      </c>
      <c r="N1367" s="29" t="s">
        <v>4196</v>
      </c>
      <c r="O1367" s="69">
        <f>IF(Table1[[#This Row],[Phân loại]]="Tồn đầu kỳ",Table1[[#This Row],[Tổng giá trị]],0)</f>
        <v>0</v>
      </c>
      <c r="P1367" s="8">
        <f>IF(Table1[[#This Row],[Số còn phải thu ĐK]]&lt;&gt;0,0,IF(Table1[[#This Row],[Phân loại]]="Bán hàng",Table1[[#This Row],[Tổng giá trị]],-Table1[[#This Row],[Tổng giá trị]]))</f>
        <v>-351276</v>
      </c>
      <c r="Q1367" s="18">
        <f t="shared" si="171"/>
        <v>-351276</v>
      </c>
      <c r="R1367" s="8">
        <f>Table1[[#This Row],[Số còn phải thu ĐK]]+Table1[[#This Row],[Giá Trị HD sau CK]]-Table1[[#This Row],[Số tiền đã thu]]</f>
        <v>0</v>
      </c>
      <c r="S1367" s="7">
        <f>IF(Table1[[#This Row],[Ngày hóa đơn]]&lt;&gt;"",Table1[[#This Row],[Ngày hóa đơn]],Table1[[#This Row],[Ngày hạch toán]])</f>
        <v>45832</v>
      </c>
      <c r="T1367" s="8"/>
      <c r="U1367" s="7">
        <f>IF(Table1[[#This Row],[Ngày tính CN]]="","",S1367+T1367)</f>
        <v>45832</v>
      </c>
      <c r="V1367" s="71">
        <f ca="1">IF(Table1[[#This Row],[Hạn thanh toán]]="","",IF((U1367-NOW())&lt;0,0,(U1367-NOW())))</f>
        <v>0</v>
      </c>
      <c r="W1367" s="69"/>
      <c r="X1367" s="65" t="str">
        <f t="shared" ca="1" si="170"/>
        <v/>
      </c>
      <c r="Y1367" s="65" t="str">
        <f t="shared" si="169"/>
        <v>Đã thanh toán</v>
      </c>
      <c r="Z1367" s="250">
        <f>Table1[[#This Row],[Hạn thanh toán]]</f>
        <v>45832</v>
      </c>
      <c r="AA1367" s="250">
        <f>Table1[[#This Row],[Ngày Thanh toán]]</f>
        <v>45915</v>
      </c>
      <c r="AD1367" s="3" t="str">
        <f>IF(Table1[[#This Row],[Mã khách hàng]]="","",VLOOKUP($A1367,Ma_KH!$A:$Q,Ma_KH!O$1,0))</f>
        <v>UNIT-ECO</v>
      </c>
      <c r="AE1367" s="3" t="str">
        <f>IF(Table1[[#This Row],[Mã khách hàng]]="","",VLOOKUP($A1367,Ma_KH!$A:$Q,Ma_KH!P$1,0))</f>
        <v>CÔNG TY TNHH HÀNG TIÊU DÙNG UNIT</v>
      </c>
      <c r="AF1367" s="3" t="str">
        <f>VLOOKUP(A1367,Ma_KH!A:Q,Ma_KH!J$1,0)</f>
        <v>Đỗ Minh Quang</v>
      </c>
    </row>
    <row r="1368" spans="1:32" ht="16.5">
      <c r="A1368" s="73" t="s">
        <v>126</v>
      </c>
      <c r="B1368" s="4" t="s">
        <v>4506</v>
      </c>
      <c r="C1368" s="75">
        <v>45832</v>
      </c>
      <c r="D1368" s="76" t="s">
        <v>2178</v>
      </c>
      <c r="E1368" s="75">
        <v>45832</v>
      </c>
      <c r="F1368" s="73"/>
      <c r="G1368" s="73" t="s">
        <v>2028</v>
      </c>
      <c r="H1368" s="69">
        <v>0</v>
      </c>
      <c r="I1368" s="69">
        <v>0</v>
      </c>
      <c r="J1368" s="69">
        <f>(Table1[[#This Row],[Tiền hàng]]-Table1[[#This Row],[Tiền chiết khấu]])*8%</f>
        <v>0</v>
      </c>
      <c r="K1368" s="69">
        <v>212352</v>
      </c>
      <c r="L1368" s="8" t="s">
        <v>17</v>
      </c>
      <c r="M1368" s="41">
        <v>45915</v>
      </c>
      <c r="N1368" s="29" t="s">
        <v>4196</v>
      </c>
      <c r="O1368" s="69">
        <f>IF(Table1[[#This Row],[Phân loại]]="Tồn đầu kỳ",Table1[[#This Row],[Tổng giá trị]],0)</f>
        <v>0</v>
      </c>
      <c r="P1368" s="8">
        <f>IF(Table1[[#This Row],[Số còn phải thu ĐK]]&lt;&gt;0,0,IF(Table1[[#This Row],[Phân loại]]="Bán hàng",Table1[[#This Row],[Tổng giá trị]],-Table1[[#This Row],[Tổng giá trị]]))</f>
        <v>-212352</v>
      </c>
      <c r="Q1368" s="18">
        <f t="shared" si="171"/>
        <v>-212352</v>
      </c>
      <c r="R1368" s="8">
        <f>Table1[[#This Row],[Số còn phải thu ĐK]]+Table1[[#This Row],[Giá Trị HD sau CK]]-Table1[[#This Row],[Số tiền đã thu]]</f>
        <v>0</v>
      </c>
      <c r="S1368" s="7">
        <f>IF(Table1[[#This Row],[Ngày hóa đơn]]&lt;&gt;"",Table1[[#This Row],[Ngày hóa đơn]],Table1[[#This Row],[Ngày hạch toán]])</f>
        <v>45832</v>
      </c>
      <c r="T1368" s="8"/>
      <c r="U1368" s="7">
        <f>IF(Table1[[#This Row],[Ngày tính CN]]="","",S1368+T1368)</f>
        <v>45832</v>
      </c>
      <c r="V1368" s="71">
        <f ca="1">IF(Table1[[#This Row],[Hạn thanh toán]]="","",IF((U1368-NOW())&lt;0,0,(U1368-NOW())))</f>
        <v>0</v>
      </c>
      <c r="W1368" s="69"/>
      <c r="X1368" s="65" t="str">
        <f t="shared" ca="1" si="170"/>
        <v/>
      </c>
      <c r="Y1368" s="65" t="str">
        <f t="shared" si="169"/>
        <v>Đã thanh toán</v>
      </c>
      <c r="Z1368" s="250">
        <f>Table1[[#This Row],[Hạn thanh toán]]</f>
        <v>45832</v>
      </c>
      <c r="AA1368" s="250">
        <f>Table1[[#This Row],[Ngày Thanh toán]]</f>
        <v>45915</v>
      </c>
      <c r="AD1368" s="3" t="str">
        <f>IF(Table1[[#This Row],[Mã khách hàng]]="","",VLOOKUP($A1368,Ma_KH!$A:$Q,Ma_KH!O$1,0))</f>
        <v>UNIT-ECO</v>
      </c>
      <c r="AE1368" s="3" t="str">
        <f>IF(Table1[[#This Row],[Mã khách hàng]]="","",VLOOKUP($A1368,Ma_KH!$A:$Q,Ma_KH!P$1,0))</f>
        <v>CÔNG TY TNHH HÀNG TIÊU DÙNG UNIT</v>
      </c>
      <c r="AF1368" s="3" t="str">
        <f>VLOOKUP(A1368,Ma_KH!A:Q,Ma_KH!J$1,0)</f>
        <v>Đỗ Minh Quang</v>
      </c>
    </row>
    <row r="1369" spans="1:32" ht="16.5">
      <c r="A1369" s="73" t="s">
        <v>126</v>
      </c>
      <c r="B1369" s="4" t="s">
        <v>4506</v>
      </c>
      <c r="C1369" s="75">
        <v>45832</v>
      </c>
      <c r="D1369" s="76" t="s">
        <v>2179</v>
      </c>
      <c r="E1369" s="75">
        <v>45832</v>
      </c>
      <c r="F1369" s="73"/>
      <c r="G1369" s="73" t="s">
        <v>2180</v>
      </c>
      <c r="H1369" s="69">
        <v>0</v>
      </c>
      <c r="I1369" s="69">
        <v>0</v>
      </c>
      <c r="J1369" s="69">
        <f>(Table1[[#This Row],[Tiền hàng]]-Table1[[#This Row],[Tiền chiết khấu]])*8%</f>
        <v>0</v>
      </c>
      <c r="K1369" s="69">
        <v>970143</v>
      </c>
      <c r="L1369" s="8" t="s">
        <v>17</v>
      </c>
      <c r="M1369" s="41">
        <v>45915</v>
      </c>
      <c r="N1369" s="29" t="s">
        <v>4196</v>
      </c>
      <c r="O1369" s="69">
        <f>IF(Table1[[#This Row],[Phân loại]]="Tồn đầu kỳ",Table1[[#This Row],[Tổng giá trị]],0)</f>
        <v>0</v>
      </c>
      <c r="P1369" s="8">
        <f>IF(Table1[[#This Row],[Số còn phải thu ĐK]]&lt;&gt;0,0,IF(Table1[[#This Row],[Phân loại]]="Bán hàng",Table1[[#This Row],[Tổng giá trị]],-Table1[[#This Row],[Tổng giá trị]]))</f>
        <v>-970143</v>
      </c>
      <c r="Q1369" s="18">
        <f t="shared" si="171"/>
        <v>-970143</v>
      </c>
      <c r="R1369" s="8">
        <f>Table1[[#This Row],[Số còn phải thu ĐK]]+Table1[[#This Row],[Giá Trị HD sau CK]]-Table1[[#This Row],[Số tiền đã thu]]</f>
        <v>0</v>
      </c>
      <c r="S1369" s="7">
        <f>IF(Table1[[#This Row],[Ngày hóa đơn]]&lt;&gt;"",Table1[[#This Row],[Ngày hóa đơn]],Table1[[#This Row],[Ngày hạch toán]])</f>
        <v>45832</v>
      </c>
      <c r="T1369" s="8"/>
      <c r="U1369" s="7">
        <f>IF(Table1[[#This Row],[Ngày tính CN]]="","",S1369+T1369)</f>
        <v>45832</v>
      </c>
      <c r="V1369" s="71">
        <f ca="1">IF(Table1[[#This Row],[Hạn thanh toán]]="","",IF((U1369-NOW())&lt;0,0,(U1369-NOW())))</f>
        <v>0</v>
      </c>
      <c r="W1369" s="69"/>
      <c r="X1369" s="65" t="str">
        <f t="shared" ca="1" si="170"/>
        <v/>
      </c>
      <c r="Y1369" s="65" t="str">
        <f t="shared" si="169"/>
        <v>Đã thanh toán</v>
      </c>
      <c r="Z1369" s="250">
        <f>Table1[[#This Row],[Hạn thanh toán]]</f>
        <v>45832</v>
      </c>
      <c r="AA1369" s="250">
        <f>Table1[[#This Row],[Ngày Thanh toán]]</f>
        <v>45915</v>
      </c>
      <c r="AD1369" s="3" t="str">
        <f>IF(Table1[[#This Row],[Mã khách hàng]]="","",VLOOKUP($A1369,Ma_KH!$A:$Q,Ma_KH!O$1,0))</f>
        <v>UNIT-ECO</v>
      </c>
      <c r="AE1369" s="3" t="str">
        <f>IF(Table1[[#This Row],[Mã khách hàng]]="","",VLOOKUP($A1369,Ma_KH!$A:$Q,Ma_KH!P$1,0))</f>
        <v>CÔNG TY TNHH HÀNG TIÊU DÙNG UNIT</v>
      </c>
      <c r="AF1369" s="3" t="str">
        <f>VLOOKUP(A1369,Ma_KH!A:Q,Ma_KH!J$1,0)</f>
        <v>Đỗ Minh Quang</v>
      </c>
    </row>
    <row r="1370" spans="1:32" ht="16.5">
      <c r="A1370" s="73" t="s">
        <v>126</v>
      </c>
      <c r="B1370" s="4" t="s">
        <v>4506</v>
      </c>
      <c r="C1370" s="75">
        <v>45835</v>
      </c>
      <c r="D1370" s="76" t="s">
        <v>2181</v>
      </c>
      <c r="E1370" s="75">
        <v>45835</v>
      </c>
      <c r="F1370" s="73"/>
      <c r="G1370" s="73" t="s">
        <v>2049</v>
      </c>
      <c r="H1370" s="69">
        <v>0</v>
      </c>
      <c r="I1370" s="69">
        <v>0</v>
      </c>
      <c r="J1370" s="69">
        <f>(Table1[[#This Row],[Tiền hàng]]-Table1[[#This Row],[Tiền chiết khấu]])*8%</f>
        <v>0</v>
      </c>
      <c r="K1370" s="69">
        <v>287110</v>
      </c>
      <c r="L1370" s="8" t="s">
        <v>17</v>
      </c>
      <c r="M1370" s="41">
        <v>45915</v>
      </c>
      <c r="N1370" s="29" t="s">
        <v>4196</v>
      </c>
      <c r="O1370" s="69">
        <f>IF(Table1[[#This Row],[Phân loại]]="Tồn đầu kỳ",Table1[[#This Row],[Tổng giá trị]],0)</f>
        <v>0</v>
      </c>
      <c r="P1370" s="8">
        <f>IF(Table1[[#This Row],[Số còn phải thu ĐK]]&lt;&gt;0,0,IF(Table1[[#This Row],[Phân loại]]="Bán hàng",Table1[[#This Row],[Tổng giá trị]],-Table1[[#This Row],[Tổng giá trị]]))</f>
        <v>-287110</v>
      </c>
      <c r="Q1370" s="18">
        <f t="shared" si="171"/>
        <v>-287110</v>
      </c>
      <c r="R1370" s="8">
        <f>Table1[[#This Row],[Số còn phải thu ĐK]]+Table1[[#This Row],[Giá Trị HD sau CK]]-Table1[[#This Row],[Số tiền đã thu]]</f>
        <v>0</v>
      </c>
      <c r="S1370" s="7">
        <f>IF(Table1[[#This Row],[Ngày hóa đơn]]&lt;&gt;"",Table1[[#This Row],[Ngày hóa đơn]],Table1[[#This Row],[Ngày hạch toán]])</f>
        <v>45835</v>
      </c>
      <c r="T1370" s="8"/>
      <c r="U1370" s="7">
        <f>IF(Table1[[#This Row],[Ngày tính CN]]="","",S1370+T1370)</f>
        <v>45835</v>
      </c>
      <c r="V1370" s="71">
        <f ca="1">IF(Table1[[#This Row],[Hạn thanh toán]]="","",IF((U1370-NOW())&lt;0,0,(U1370-NOW())))</f>
        <v>0</v>
      </c>
      <c r="W1370" s="69"/>
      <c r="X1370" s="65" t="str">
        <f t="shared" ca="1" si="170"/>
        <v/>
      </c>
      <c r="Y1370" s="65" t="str">
        <f t="shared" si="169"/>
        <v>Đã thanh toán</v>
      </c>
      <c r="Z1370" s="250">
        <f>Table1[[#This Row],[Hạn thanh toán]]</f>
        <v>45835</v>
      </c>
      <c r="AA1370" s="250">
        <f>Table1[[#This Row],[Ngày Thanh toán]]</f>
        <v>45915</v>
      </c>
      <c r="AD1370" s="3" t="str">
        <f>IF(Table1[[#This Row],[Mã khách hàng]]="","",VLOOKUP($A1370,Ma_KH!$A:$Q,Ma_KH!O$1,0))</f>
        <v>UNIT-ECO</v>
      </c>
      <c r="AE1370" s="3" t="str">
        <f>IF(Table1[[#This Row],[Mã khách hàng]]="","",VLOOKUP($A1370,Ma_KH!$A:$Q,Ma_KH!P$1,0))</f>
        <v>CÔNG TY TNHH HÀNG TIÊU DÙNG UNIT</v>
      </c>
      <c r="AF1370" s="3" t="str">
        <f>VLOOKUP(A1370,Ma_KH!A:Q,Ma_KH!J$1,0)</f>
        <v>Đỗ Minh Quang</v>
      </c>
    </row>
    <row r="1371" spans="1:32" ht="16.5">
      <c r="A1371" s="73" t="s">
        <v>126</v>
      </c>
      <c r="B1371" s="4" t="s">
        <v>4506</v>
      </c>
      <c r="C1371" s="75">
        <v>45836</v>
      </c>
      <c r="D1371" s="76" t="s">
        <v>2182</v>
      </c>
      <c r="E1371" s="75"/>
      <c r="F1371" s="73"/>
      <c r="G1371" s="73" t="s">
        <v>2024</v>
      </c>
      <c r="H1371" s="69">
        <v>1352564</v>
      </c>
      <c r="I1371" s="69">
        <v>94679</v>
      </c>
      <c r="J1371" s="69">
        <f>(Table1[[#This Row],[Tiền hàng]]-Table1[[#This Row],[Tiền chiết khấu]])*8%</f>
        <v>100630.8</v>
      </c>
      <c r="K1371" s="69">
        <v>1358516</v>
      </c>
      <c r="L1371" s="8" t="s">
        <v>24</v>
      </c>
      <c r="M1371" s="41">
        <v>45915</v>
      </c>
      <c r="N1371" s="29" t="s">
        <v>4196</v>
      </c>
      <c r="O1371" s="69">
        <f>IF(Table1[[#This Row],[Phân loại]]="Tồn đầu kỳ",Table1[[#This Row],[Tổng giá trị]],0)</f>
        <v>0</v>
      </c>
      <c r="P1371" s="8">
        <f>IF(Table1[[#This Row],[Số còn phải thu ĐK]]&lt;&gt;0,0,IF(Table1[[#This Row],[Phân loại]]="Bán hàng",Table1[[#This Row],[Tổng giá trị]],-Table1[[#This Row],[Tổng giá trị]]))</f>
        <v>1358516</v>
      </c>
      <c r="Q1371" s="18">
        <f t="shared" si="171"/>
        <v>1358516</v>
      </c>
      <c r="R1371" s="8">
        <f>Table1[[#This Row],[Số còn phải thu ĐK]]+Table1[[#This Row],[Giá Trị HD sau CK]]-Table1[[#This Row],[Số tiền đã thu]]</f>
        <v>0</v>
      </c>
      <c r="S1371" s="7">
        <f>IF(Table1[[#This Row],[Ngày hóa đơn]]&lt;&gt;"",Table1[[#This Row],[Ngày hóa đơn]],Table1[[#This Row],[Ngày hạch toán]])</f>
        <v>45836</v>
      </c>
      <c r="T1371" s="8"/>
      <c r="U1371" s="7">
        <f>IF(Table1[[#This Row],[Ngày tính CN]]="","",S1371+T1371)</f>
        <v>45836</v>
      </c>
      <c r="V1371" s="71">
        <f ca="1">IF(Table1[[#This Row],[Hạn thanh toán]]="","",IF((U1371-NOW())&lt;0,0,(U1371-NOW())))</f>
        <v>0</v>
      </c>
      <c r="W1371" s="69"/>
      <c r="X1371" s="65" t="str">
        <f t="shared" ca="1" si="170"/>
        <v/>
      </c>
      <c r="Y1371" s="65" t="str">
        <f t="shared" si="169"/>
        <v>Đã thanh toán</v>
      </c>
      <c r="Z1371" s="250">
        <f>Table1[[#This Row],[Hạn thanh toán]]</f>
        <v>45836</v>
      </c>
      <c r="AA1371" s="250">
        <f>Table1[[#This Row],[Ngày Thanh toán]]</f>
        <v>45915</v>
      </c>
      <c r="AD1371" s="3" t="str">
        <f>IF(Table1[[#This Row],[Mã khách hàng]]="","",VLOOKUP($A1371,Ma_KH!$A:$Q,Ma_KH!O$1,0))</f>
        <v>UNIT-ECO</v>
      </c>
      <c r="AE1371" s="3" t="str">
        <f>IF(Table1[[#This Row],[Mã khách hàng]]="","",VLOOKUP($A1371,Ma_KH!$A:$Q,Ma_KH!P$1,0))</f>
        <v>CÔNG TY TNHH HÀNG TIÊU DÙNG UNIT</v>
      </c>
      <c r="AF1371" s="3" t="str">
        <f>VLOOKUP(A1371,Ma_KH!A:Q,Ma_KH!J$1,0)</f>
        <v>Đỗ Minh Quang</v>
      </c>
    </row>
    <row r="1372" spans="1:32" ht="16.5">
      <c r="A1372" s="73" t="s">
        <v>126</v>
      </c>
      <c r="B1372" s="4" t="s">
        <v>4506</v>
      </c>
      <c r="C1372" s="75">
        <v>45836</v>
      </c>
      <c r="D1372" s="76" t="s">
        <v>2183</v>
      </c>
      <c r="E1372" s="75">
        <v>45836</v>
      </c>
      <c r="F1372" s="73"/>
      <c r="G1372" s="73" t="s">
        <v>2184</v>
      </c>
      <c r="H1372" s="69">
        <v>0</v>
      </c>
      <c r="I1372" s="69">
        <v>0</v>
      </c>
      <c r="J1372" s="69">
        <f>(Table1[[#This Row],[Tiền hàng]]-Table1[[#This Row],[Tiền chiết khấu]])*8%</f>
        <v>0</v>
      </c>
      <c r="K1372" s="69">
        <v>119589</v>
      </c>
      <c r="L1372" s="8" t="s">
        <v>17</v>
      </c>
      <c r="M1372" s="41">
        <v>45915</v>
      </c>
      <c r="N1372" s="29" t="s">
        <v>4196</v>
      </c>
      <c r="O1372" s="69">
        <f>IF(Table1[[#This Row],[Phân loại]]="Tồn đầu kỳ",Table1[[#This Row],[Tổng giá trị]],0)</f>
        <v>0</v>
      </c>
      <c r="P1372" s="8">
        <f>IF(Table1[[#This Row],[Số còn phải thu ĐK]]&lt;&gt;0,0,IF(Table1[[#This Row],[Phân loại]]="Bán hàng",Table1[[#This Row],[Tổng giá trị]],-Table1[[#This Row],[Tổng giá trị]]))</f>
        <v>-119589</v>
      </c>
      <c r="Q1372" s="18">
        <f t="shared" si="171"/>
        <v>-119589</v>
      </c>
      <c r="R1372" s="8">
        <f>Table1[[#This Row],[Số còn phải thu ĐK]]+Table1[[#This Row],[Giá Trị HD sau CK]]-Table1[[#This Row],[Số tiền đã thu]]</f>
        <v>0</v>
      </c>
      <c r="S1372" s="7">
        <f>IF(Table1[[#This Row],[Ngày hóa đơn]]&lt;&gt;"",Table1[[#This Row],[Ngày hóa đơn]],Table1[[#This Row],[Ngày hạch toán]])</f>
        <v>45836</v>
      </c>
      <c r="T1372" s="8"/>
      <c r="U1372" s="7">
        <f>IF(Table1[[#This Row],[Ngày tính CN]]="","",S1372+T1372)</f>
        <v>45836</v>
      </c>
      <c r="V1372" s="71">
        <f ca="1">IF(Table1[[#This Row],[Hạn thanh toán]]="","",IF((U1372-NOW())&lt;0,0,(U1372-NOW())))</f>
        <v>0</v>
      </c>
      <c r="W1372" s="69"/>
      <c r="X1372" s="65" t="str">
        <f t="shared" ca="1" si="170"/>
        <v/>
      </c>
      <c r="Y1372" s="65" t="str">
        <f t="shared" si="169"/>
        <v>Đã thanh toán</v>
      </c>
      <c r="Z1372" s="250">
        <f>Table1[[#This Row],[Hạn thanh toán]]</f>
        <v>45836</v>
      </c>
      <c r="AA1372" s="250">
        <f>Table1[[#This Row],[Ngày Thanh toán]]</f>
        <v>45915</v>
      </c>
      <c r="AD1372" s="3" t="str">
        <f>IF(Table1[[#This Row],[Mã khách hàng]]="","",VLOOKUP($A1372,Ma_KH!$A:$Q,Ma_KH!O$1,0))</f>
        <v>UNIT-ECO</v>
      </c>
      <c r="AE1372" s="3" t="str">
        <f>IF(Table1[[#This Row],[Mã khách hàng]]="","",VLOOKUP($A1372,Ma_KH!$A:$Q,Ma_KH!P$1,0))</f>
        <v>CÔNG TY TNHH HÀNG TIÊU DÙNG UNIT</v>
      </c>
      <c r="AF1372" s="3" t="str">
        <f>VLOOKUP(A1372,Ma_KH!A:Q,Ma_KH!J$1,0)</f>
        <v>Đỗ Minh Quang</v>
      </c>
    </row>
    <row r="1373" spans="1:32" ht="16.5">
      <c r="A1373" s="73" t="s">
        <v>126</v>
      </c>
      <c r="B1373" s="4" t="s">
        <v>4506</v>
      </c>
      <c r="C1373" s="75">
        <v>45836</v>
      </c>
      <c r="D1373" s="76" t="s">
        <v>2185</v>
      </c>
      <c r="E1373" s="75">
        <v>45836</v>
      </c>
      <c r="F1373" s="73"/>
      <c r="G1373" s="73" t="s">
        <v>2184</v>
      </c>
      <c r="H1373" s="69">
        <v>0</v>
      </c>
      <c r="I1373" s="69">
        <v>0</v>
      </c>
      <c r="J1373" s="69">
        <f>(Table1[[#This Row],[Tiền hàng]]-Table1[[#This Row],[Tiền chiết khấu]])*8%</f>
        <v>0</v>
      </c>
      <c r="K1373" s="69">
        <v>539693</v>
      </c>
      <c r="L1373" s="8" t="s">
        <v>17</v>
      </c>
      <c r="M1373" s="41">
        <v>45915</v>
      </c>
      <c r="N1373" s="29" t="s">
        <v>4196</v>
      </c>
      <c r="O1373" s="69">
        <f>IF(Table1[[#This Row],[Phân loại]]="Tồn đầu kỳ",Table1[[#This Row],[Tổng giá trị]],0)</f>
        <v>0</v>
      </c>
      <c r="P1373" s="8">
        <f>IF(Table1[[#This Row],[Số còn phải thu ĐK]]&lt;&gt;0,0,IF(Table1[[#This Row],[Phân loại]]="Bán hàng",Table1[[#This Row],[Tổng giá trị]],-Table1[[#This Row],[Tổng giá trị]]))</f>
        <v>-539693</v>
      </c>
      <c r="Q1373" s="18">
        <f t="shared" si="171"/>
        <v>-539693</v>
      </c>
      <c r="R1373" s="8">
        <f>Table1[[#This Row],[Số còn phải thu ĐK]]+Table1[[#This Row],[Giá Trị HD sau CK]]-Table1[[#This Row],[Số tiền đã thu]]</f>
        <v>0</v>
      </c>
      <c r="S1373" s="7">
        <f>IF(Table1[[#This Row],[Ngày hóa đơn]]&lt;&gt;"",Table1[[#This Row],[Ngày hóa đơn]],Table1[[#This Row],[Ngày hạch toán]])</f>
        <v>45836</v>
      </c>
      <c r="T1373" s="8"/>
      <c r="U1373" s="7">
        <f>IF(Table1[[#This Row],[Ngày tính CN]]="","",S1373+T1373)</f>
        <v>45836</v>
      </c>
      <c r="V1373" s="71">
        <f ca="1">IF(Table1[[#This Row],[Hạn thanh toán]]="","",IF((U1373-NOW())&lt;0,0,(U1373-NOW())))</f>
        <v>0</v>
      </c>
      <c r="W1373" s="69"/>
      <c r="X1373" s="65" t="str">
        <f t="shared" ca="1" si="170"/>
        <v/>
      </c>
      <c r="Y1373" s="65" t="str">
        <f t="shared" si="169"/>
        <v>Đã thanh toán</v>
      </c>
      <c r="Z1373" s="250">
        <f>Table1[[#This Row],[Hạn thanh toán]]</f>
        <v>45836</v>
      </c>
      <c r="AA1373" s="250">
        <f>Table1[[#This Row],[Ngày Thanh toán]]</f>
        <v>45915</v>
      </c>
      <c r="AD1373" s="3" t="str">
        <f>IF(Table1[[#This Row],[Mã khách hàng]]="","",VLOOKUP($A1373,Ma_KH!$A:$Q,Ma_KH!O$1,0))</f>
        <v>UNIT-ECO</v>
      </c>
      <c r="AE1373" s="3" t="str">
        <f>IF(Table1[[#This Row],[Mã khách hàng]]="","",VLOOKUP($A1373,Ma_KH!$A:$Q,Ma_KH!P$1,0))</f>
        <v>CÔNG TY TNHH HÀNG TIÊU DÙNG UNIT</v>
      </c>
      <c r="AF1373" s="3" t="str">
        <f>VLOOKUP(A1373,Ma_KH!A:Q,Ma_KH!J$1,0)</f>
        <v>Đỗ Minh Quang</v>
      </c>
    </row>
    <row r="1374" spans="1:32" ht="16.5">
      <c r="A1374" s="73" t="s">
        <v>126</v>
      </c>
      <c r="B1374" s="4" t="s">
        <v>4506</v>
      </c>
      <c r="C1374" s="75">
        <v>45839</v>
      </c>
      <c r="D1374" s="76" t="s">
        <v>2186</v>
      </c>
      <c r="E1374" s="75"/>
      <c r="F1374" s="73"/>
      <c r="G1374" s="73" t="s">
        <v>2036</v>
      </c>
      <c r="H1374" s="69">
        <v>1608446</v>
      </c>
      <c r="I1374" s="69">
        <v>112591</v>
      </c>
      <c r="J1374" s="69">
        <f>(Table1[[#This Row],[Tiền hàng]]-Table1[[#This Row],[Tiền chiết khấu]])*8%</f>
        <v>119668.40000000001</v>
      </c>
      <c r="K1374" s="69">
        <v>1615523</v>
      </c>
      <c r="L1374" s="8" t="s">
        <v>24</v>
      </c>
      <c r="M1374" s="41">
        <v>45915</v>
      </c>
      <c r="N1374" s="29" t="s">
        <v>4196</v>
      </c>
      <c r="O1374" s="69">
        <f>IF(Table1[[#This Row],[Phân loại]]="Tồn đầu kỳ",Table1[[#This Row],[Tổng giá trị]],0)</f>
        <v>0</v>
      </c>
      <c r="P1374" s="8">
        <f>IF(Table1[[#This Row],[Số còn phải thu ĐK]]&lt;&gt;0,0,IF(Table1[[#This Row],[Phân loại]]="Bán hàng",Table1[[#This Row],[Tổng giá trị]],-Table1[[#This Row],[Tổng giá trị]]))</f>
        <v>1615523</v>
      </c>
      <c r="Q1374" s="18">
        <f t="shared" si="171"/>
        <v>1615523</v>
      </c>
      <c r="R1374" s="8">
        <f>Table1[[#This Row],[Số còn phải thu ĐK]]+Table1[[#This Row],[Giá Trị HD sau CK]]-Table1[[#This Row],[Số tiền đã thu]]</f>
        <v>0</v>
      </c>
      <c r="S1374" s="7">
        <f>IF(Table1[[#This Row],[Ngày hóa đơn]]&lt;&gt;"",Table1[[#This Row],[Ngày hóa đơn]],Table1[[#This Row],[Ngày hạch toán]])</f>
        <v>45839</v>
      </c>
      <c r="T1374" s="8"/>
      <c r="U1374" s="7">
        <f>IF(Table1[[#This Row],[Ngày tính CN]]="","",S1374+T1374)</f>
        <v>45839</v>
      </c>
      <c r="V1374" s="71">
        <f ca="1">IF(Table1[[#This Row],[Hạn thanh toán]]="","",IF((U1374-NOW())&lt;0,0,(U1374-NOW())))</f>
        <v>0</v>
      </c>
      <c r="W1374" s="69"/>
      <c r="X1374" s="65" t="str">
        <f t="shared" ca="1" si="170"/>
        <v/>
      </c>
      <c r="Y1374" s="65" t="str">
        <f t="shared" si="169"/>
        <v>Đã thanh toán</v>
      </c>
      <c r="Z1374" s="250">
        <f>Table1[[#This Row],[Hạn thanh toán]]</f>
        <v>45839</v>
      </c>
      <c r="AA1374" s="250">
        <f>Table1[[#This Row],[Ngày Thanh toán]]</f>
        <v>45915</v>
      </c>
      <c r="AD1374" s="3" t="str">
        <f>IF(Table1[[#This Row],[Mã khách hàng]]="","",VLOOKUP($A1374,Ma_KH!$A:$Q,Ma_KH!O$1,0))</f>
        <v>UNIT-ECO</v>
      </c>
      <c r="AE1374" s="3" t="str">
        <f>IF(Table1[[#This Row],[Mã khách hàng]]="","",VLOOKUP($A1374,Ma_KH!$A:$Q,Ma_KH!P$1,0))</f>
        <v>CÔNG TY TNHH HÀNG TIÊU DÙNG UNIT</v>
      </c>
      <c r="AF1374" s="3" t="str">
        <f>VLOOKUP(A1374,Ma_KH!A:Q,Ma_KH!J$1,0)</f>
        <v>Đỗ Minh Quang</v>
      </c>
    </row>
    <row r="1375" spans="1:32" ht="16.5">
      <c r="A1375" s="66" t="s">
        <v>126</v>
      </c>
      <c r="B1375" s="4" t="s">
        <v>4506</v>
      </c>
      <c r="C1375" s="67">
        <v>45841</v>
      </c>
      <c r="D1375" s="68" t="s">
        <v>2187</v>
      </c>
      <c r="E1375" s="67">
        <v>45841</v>
      </c>
      <c r="F1375" s="66"/>
      <c r="G1375" s="66" t="s">
        <v>2188</v>
      </c>
      <c r="H1375" s="69">
        <v>0</v>
      </c>
      <c r="I1375" s="69">
        <v>0</v>
      </c>
      <c r="J1375" s="69">
        <f>(Table1[[#This Row],[Tiền hàng]]-Table1[[#This Row],[Tiền chiết khấu]])*8%</f>
        <v>0</v>
      </c>
      <c r="K1375" s="69">
        <v>224195</v>
      </c>
      <c r="L1375" s="8" t="s">
        <v>17</v>
      </c>
      <c r="M1375" s="41">
        <v>45915</v>
      </c>
      <c r="N1375" s="29" t="s">
        <v>4196</v>
      </c>
      <c r="O1375" s="69">
        <f>IF(Table1[[#This Row],[Phân loại]]="Tồn đầu kỳ",Table1[[#This Row],[Tổng giá trị]],0)</f>
        <v>0</v>
      </c>
      <c r="P1375" s="8">
        <f>IF(Table1[[#This Row],[Số còn phải thu ĐK]]&lt;&gt;0,0,IF(Table1[[#This Row],[Phân loại]]="Bán hàng",Table1[[#This Row],[Tổng giá trị]],-Table1[[#This Row],[Tổng giá trị]]))</f>
        <v>-224195</v>
      </c>
      <c r="Q1375" s="18">
        <f t="shared" si="171"/>
        <v>-224195</v>
      </c>
      <c r="R1375" s="8">
        <f>Table1[[#This Row],[Số còn phải thu ĐK]]+Table1[[#This Row],[Giá Trị HD sau CK]]-Table1[[#This Row],[Số tiền đã thu]]</f>
        <v>0</v>
      </c>
      <c r="S1375" s="7">
        <f>IF(Table1[[#This Row],[Ngày hóa đơn]]&lt;&gt;"",Table1[[#This Row],[Ngày hóa đơn]],Table1[[#This Row],[Ngày hạch toán]])</f>
        <v>45841</v>
      </c>
      <c r="T1375" s="8"/>
      <c r="U1375" s="7">
        <f>IF(Table1[[#This Row],[Ngày tính CN]]="","",S1375+T1375)</f>
        <v>45841</v>
      </c>
      <c r="V1375" s="71">
        <f ca="1">IF(Table1[[#This Row],[Hạn thanh toán]]="","",IF((U1375-NOW())&lt;0,0,(U1375-NOW())))</f>
        <v>0</v>
      </c>
      <c r="W1375" s="69"/>
      <c r="X1375" s="65" t="str">
        <f t="shared" ca="1" si="170"/>
        <v/>
      </c>
      <c r="Y1375" s="65" t="str">
        <f t="shared" ref="Y1375:Y1461" si="172">IF(R1375=0,"Đã thanh toán",IF(X1375="","",IF(X1375&lt;=0,"Chưa đến hạn thanh toán",IF(X1375&lt;=30,"Nợ quá hạn 30 ngày",IF(X1375&lt;=60,"Nợ quá hạn từ 30 ngày đến 60 ngày",IF(X1375&lt;=90,"Nợ quá hạn từ 60 ngày đến 90 ngày",IF(X1375&lt;=120,"Nợ quá hạn từ 90 ngày đến 120 ngày","Nợ quá hạn hơn 120 ngày có khả năng mất thanh toán")))))))</f>
        <v>Đã thanh toán</v>
      </c>
      <c r="Z1375" s="250">
        <f>Table1[[#This Row],[Hạn thanh toán]]</f>
        <v>45841</v>
      </c>
      <c r="AA1375" s="250">
        <f>Table1[[#This Row],[Ngày Thanh toán]]</f>
        <v>45915</v>
      </c>
      <c r="AD1375" s="3" t="str">
        <f>IF(Table1[[#This Row],[Mã khách hàng]]="","",VLOOKUP($A1375,Ma_KH!$A:$Q,Ma_KH!O$1,0))</f>
        <v>UNIT-ECO</v>
      </c>
      <c r="AE1375" s="3" t="str">
        <f>IF(Table1[[#This Row],[Mã khách hàng]]="","",VLOOKUP($A1375,Ma_KH!$A:$Q,Ma_KH!P$1,0))</f>
        <v>CÔNG TY TNHH HÀNG TIÊU DÙNG UNIT</v>
      </c>
      <c r="AF1375" s="3" t="str">
        <f>VLOOKUP(A1375,Ma_KH!A:Q,Ma_KH!J$1,0)</f>
        <v>Đỗ Minh Quang</v>
      </c>
    </row>
    <row r="1376" spans="1:32" ht="16.5">
      <c r="A1376" s="73" t="s">
        <v>126</v>
      </c>
      <c r="B1376" s="4" t="s">
        <v>4506</v>
      </c>
      <c r="C1376" s="75">
        <v>45847</v>
      </c>
      <c r="D1376" s="76" t="s">
        <v>2189</v>
      </c>
      <c r="E1376" s="75"/>
      <c r="F1376" s="73"/>
      <c r="G1376" s="73" t="s">
        <v>2071</v>
      </c>
      <c r="H1376" s="69">
        <v>1089007</v>
      </c>
      <c r="I1376" s="69">
        <v>76230</v>
      </c>
      <c r="J1376" s="69">
        <f>(Table1[[#This Row],[Tiền hàng]]-Table1[[#This Row],[Tiền chiết khấu]])*8%</f>
        <v>81022.16</v>
      </c>
      <c r="K1376" s="69">
        <v>1093799</v>
      </c>
      <c r="L1376" s="8" t="s">
        <v>24</v>
      </c>
      <c r="M1376" s="41">
        <v>45915</v>
      </c>
      <c r="N1376" s="29" t="s">
        <v>4196</v>
      </c>
      <c r="O1376" s="69">
        <f>IF(Table1[[#This Row],[Phân loại]]="Tồn đầu kỳ",Table1[[#This Row],[Tổng giá trị]],0)</f>
        <v>0</v>
      </c>
      <c r="P1376" s="8">
        <f>IF(Table1[[#This Row],[Số còn phải thu ĐK]]&lt;&gt;0,0,IF(Table1[[#This Row],[Phân loại]]="Bán hàng",Table1[[#This Row],[Tổng giá trị]],-Table1[[#This Row],[Tổng giá trị]]))</f>
        <v>1093799</v>
      </c>
      <c r="Q1376" s="18">
        <f t="shared" si="171"/>
        <v>1093799</v>
      </c>
      <c r="R1376" s="8">
        <f>Table1[[#This Row],[Số còn phải thu ĐK]]+Table1[[#This Row],[Giá Trị HD sau CK]]-Table1[[#This Row],[Số tiền đã thu]]</f>
        <v>0</v>
      </c>
      <c r="S1376" s="7">
        <f>IF(Table1[[#This Row],[Ngày hóa đơn]]&lt;&gt;"",Table1[[#This Row],[Ngày hóa đơn]],Table1[[#This Row],[Ngày hạch toán]])</f>
        <v>45847</v>
      </c>
      <c r="T1376" s="8"/>
      <c r="U1376" s="7">
        <f>IF(Table1[[#This Row],[Ngày tính CN]]="","",S1376+T1376)</f>
        <v>45847</v>
      </c>
      <c r="V1376" s="71">
        <f ca="1">IF(Table1[[#This Row],[Hạn thanh toán]]="","",IF((U1376-NOW())&lt;0,0,(U1376-NOW())))</f>
        <v>0</v>
      </c>
      <c r="W1376" s="69"/>
      <c r="X1376" s="65" t="str">
        <f t="shared" ca="1" si="170"/>
        <v/>
      </c>
      <c r="Y1376" s="65" t="str">
        <f t="shared" si="172"/>
        <v>Đã thanh toán</v>
      </c>
      <c r="Z1376" s="250">
        <f>Table1[[#This Row],[Hạn thanh toán]]</f>
        <v>45847</v>
      </c>
      <c r="AA1376" s="250">
        <f>Table1[[#This Row],[Ngày Thanh toán]]</f>
        <v>45915</v>
      </c>
      <c r="AD1376" s="3" t="str">
        <f>IF(Table1[[#This Row],[Mã khách hàng]]="","",VLOOKUP($A1376,Ma_KH!$A:$Q,Ma_KH!O$1,0))</f>
        <v>UNIT-ECO</v>
      </c>
      <c r="AE1376" s="3" t="str">
        <f>IF(Table1[[#This Row],[Mã khách hàng]]="","",VLOOKUP($A1376,Ma_KH!$A:$Q,Ma_KH!P$1,0))</f>
        <v>CÔNG TY TNHH HÀNG TIÊU DÙNG UNIT</v>
      </c>
      <c r="AF1376" s="3" t="str">
        <f>VLOOKUP(A1376,Ma_KH!A:Q,Ma_KH!J$1,0)</f>
        <v>Đỗ Minh Quang</v>
      </c>
    </row>
    <row r="1377" spans="1:32" ht="16.5">
      <c r="A1377" s="73" t="s">
        <v>126</v>
      </c>
      <c r="B1377" s="4" t="s">
        <v>4506</v>
      </c>
      <c r="C1377" s="75">
        <v>45847</v>
      </c>
      <c r="D1377" s="76" t="s">
        <v>2190</v>
      </c>
      <c r="E1377" s="75"/>
      <c r="F1377" s="73"/>
      <c r="G1377" s="73" t="s">
        <v>2053</v>
      </c>
      <c r="H1377" s="69">
        <v>700329</v>
      </c>
      <c r="I1377" s="69">
        <v>49023</v>
      </c>
      <c r="J1377" s="69">
        <f>(Table1[[#This Row],[Tiền hàng]]-Table1[[#This Row],[Tiền chiết khấu]])*8%</f>
        <v>52104.480000000003</v>
      </c>
      <c r="K1377" s="69">
        <v>703410</v>
      </c>
      <c r="L1377" s="8" t="s">
        <v>24</v>
      </c>
      <c r="M1377" s="41">
        <v>45915</v>
      </c>
      <c r="N1377" s="29" t="s">
        <v>4196</v>
      </c>
      <c r="O1377" s="69">
        <f>IF(Table1[[#This Row],[Phân loại]]="Tồn đầu kỳ",Table1[[#This Row],[Tổng giá trị]],0)</f>
        <v>0</v>
      </c>
      <c r="P1377" s="8">
        <f>IF(Table1[[#This Row],[Số còn phải thu ĐK]]&lt;&gt;0,0,IF(Table1[[#This Row],[Phân loại]]="Bán hàng",Table1[[#This Row],[Tổng giá trị]],-Table1[[#This Row],[Tổng giá trị]]))</f>
        <v>703410</v>
      </c>
      <c r="Q1377" s="18">
        <f t="shared" si="171"/>
        <v>703410</v>
      </c>
      <c r="R1377" s="8">
        <f>Table1[[#This Row],[Số còn phải thu ĐK]]+Table1[[#This Row],[Giá Trị HD sau CK]]-Table1[[#This Row],[Số tiền đã thu]]</f>
        <v>0</v>
      </c>
      <c r="S1377" s="7">
        <f>IF(Table1[[#This Row],[Ngày hóa đơn]]&lt;&gt;"",Table1[[#This Row],[Ngày hóa đơn]],Table1[[#This Row],[Ngày hạch toán]])</f>
        <v>45847</v>
      </c>
      <c r="T1377" s="8"/>
      <c r="U1377" s="7">
        <f>IF(Table1[[#This Row],[Ngày tính CN]]="","",S1377+T1377)</f>
        <v>45847</v>
      </c>
      <c r="V1377" s="71">
        <f ca="1">IF(Table1[[#This Row],[Hạn thanh toán]]="","",IF((U1377-NOW())&lt;0,0,(U1377-NOW())))</f>
        <v>0</v>
      </c>
      <c r="W1377" s="69"/>
      <c r="X1377" s="65" t="str">
        <f t="shared" ca="1" si="170"/>
        <v/>
      </c>
      <c r="Y1377" s="65" t="str">
        <f t="shared" si="172"/>
        <v>Đã thanh toán</v>
      </c>
      <c r="Z1377" s="250">
        <f>Table1[[#This Row],[Hạn thanh toán]]</f>
        <v>45847</v>
      </c>
      <c r="AA1377" s="250">
        <f>Table1[[#This Row],[Ngày Thanh toán]]</f>
        <v>45915</v>
      </c>
      <c r="AD1377" s="3" t="str">
        <f>IF(Table1[[#This Row],[Mã khách hàng]]="","",VLOOKUP($A1377,Ma_KH!$A:$Q,Ma_KH!O$1,0))</f>
        <v>UNIT-ECO</v>
      </c>
      <c r="AE1377" s="3" t="str">
        <f>IF(Table1[[#This Row],[Mã khách hàng]]="","",VLOOKUP($A1377,Ma_KH!$A:$Q,Ma_KH!P$1,0))</f>
        <v>CÔNG TY TNHH HÀNG TIÊU DÙNG UNIT</v>
      </c>
      <c r="AF1377" s="3" t="str">
        <f>VLOOKUP(A1377,Ma_KH!A:Q,Ma_KH!J$1,0)</f>
        <v>Đỗ Minh Quang</v>
      </c>
    </row>
    <row r="1378" spans="1:32" ht="16.5">
      <c r="A1378" s="73" t="s">
        <v>126</v>
      </c>
      <c r="B1378" s="4" t="s">
        <v>4506</v>
      </c>
      <c r="C1378" s="75">
        <v>45847</v>
      </c>
      <c r="D1378" s="76" t="s">
        <v>2191</v>
      </c>
      <c r="E1378" s="75">
        <v>45847</v>
      </c>
      <c r="F1378" s="73"/>
      <c r="G1378" s="73" t="s">
        <v>2038</v>
      </c>
      <c r="H1378" s="69">
        <v>0</v>
      </c>
      <c r="I1378" s="69">
        <v>0</v>
      </c>
      <c r="J1378" s="69">
        <f>(Table1[[#This Row],[Tiền hàng]]-Table1[[#This Row],[Tiền chiết khấu]])*8%</f>
        <v>0</v>
      </c>
      <c r="K1378" s="69">
        <v>336293</v>
      </c>
      <c r="L1378" s="8" t="s">
        <v>17</v>
      </c>
      <c r="M1378" s="41">
        <v>45915</v>
      </c>
      <c r="N1378" s="29" t="s">
        <v>4196</v>
      </c>
      <c r="O1378" s="69">
        <f>IF(Table1[[#This Row],[Phân loại]]="Tồn đầu kỳ",Table1[[#This Row],[Tổng giá trị]],0)</f>
        <v>0</v>
      </c>
      <c r="P1378" s="8">
        <f>IF(Table1[[#This Row],[Số còn phải thu ĐK]]&lt;&gt;0,0,IF(Table1[[#This Row],[Phân loại]]="Bán hàng",Table1[[#This Row],[Tổng giá trị]],-Table1[[#This Row],[Tổng giá trị]]))</f>
        <v>-336293</v>
      </c>
      <c r="Q1378" s="18">
        <f t="shared" si="171"/>
        <v>-336293</v>
      </c>
      <c r="R1378" s="8">
        <f>Table1[[#This Row],[Số còn phải thu ĐK]]+Table1[[#This Row],[Giá Trị HD sau CK]]-Table1[[#This Row],[Số tiền đã thu]]</f>
        <v>0</v>
      </c>
      <c r="S1378" s="7">
        <f>IF(Table1[[#This Row],[Ngày hóa đơn]]&lt;&gt;"",Table1[[#This Row],[Ngày hóa đơn]],Table1[[#This Row],[Ngày hạch toán]])</f>
        <v>45847</v>
      </c>
      <c r="T1378" s="8"/>
      <c r="U1378" s="7">
        <f>IF(Table1[[#This Row],[Ngày tính CN]]="","",S1378+T1378)</f>
        <v>45847</v>
      </c>
      <c r="V1378" s="71">
        <f ca="1">IF(Table1[[#This Row],[Hạn thanh toán]]="","",IF((U1378-NOW())&lt;0,0,(U1378-NOW())))</f>
        <v>0</v>
      </c>
      <c r="W1378" s="69"/>
      <c r="X1378" s="65" t="str">
        <f t="shared" ca="1" si="170"/>
        <v/>
      </c>
      <c r="Y1378" s="65" t="str">
        <f t="shared" si="172"/>
        <v>Đã thanh toán</v>
      </c>
      <c r="Z1378" s="250">
        <f>Table1[[#This Row],[Hạn thanh toán]]</f>
        <v>45847</v>
      </c>
      <c r="AA1378" s="250">
        <f>Table1[[#This Row],[Ngày Thanh toán]]</f>
        <v>45915</v>
      </c>
      <c r="AD1378" s="3" t="str">
        <f>IF(Table1[[#This Row],[Mã khách hàng]]="","",VLOOKUP($A1378,Ma_KH!$A:$Q,Ma_KH!O$1,0))</f>
        <v>UNIT-ECO</v>
      </c>
      <c r="AE1378" s="3" t="str">
        <f>IF(Table1[[#This Row],[Mã khách hàng]]="","",VLOOKUP($A1378,Ma_KH!$A:$Q,Ma_KH!P$1,0))</f>
        <v>CÔNG TY TNHH HÀNG TIÊU DÙNG UNIT</v>
      </c>
      <c r="AF1378" s="3" t="str">
        <f>VLOOKUP(A1378,Ma_KH!A:Q,Ma_KH!J$1,0)</f>
        <v>Đỗ Minh Quang</v>
      </c>
    </row>
    <row r="1379" spans="1:32" ht="16.5">
      <c r="A1379" s="73" t="s">
        <v>126</v>
      </c>
      <c r="B1379" s="4" t="s">
        <v>4506</v>
      </c>
      <c r="C1379" s="75">
        <v>45847</v>
      </c>
      <c r="D1379" s="76" t="s">
        <v>2192</v>
      </c>
      <c r="E1379" s="75">
        <v>45847</v>
      </c>
      <c r="F1379" s="73"/>
      <c r="G1379" s="73" t="s">
        <v>2073</v>
      </c>
      <c r="H1379" s="69">
        <v>0</v>
      </c>
      <c r="I1379" s="69">
        <v>0</v>
      </c>
      <c r="J1379" s="69">
        <f>(Table1[[#This Row],[Tiền hàng]]-Table1[[#This Row],[Tiền chiết khấu]])*8%</f>
        <v>0</v>
      </c>
      <c r="K1379" s="69">
        <v>100805</v>
      </c>
      <c r="L1379" s="8" t="s">
        <v>17</v>
      </c>
      <c r="M1379" s="41">
        <v>45915</v>
      </c>
      <c r="N1379" s="29" t="s">
        <v>4196</v>
      </c>
      <c r="O1379" s="69">
        <f>IF(Table1[[#This Row],[Phân loại]]="Tồn đầu kỳ",Table1[[#This Row],[Tổng giá trị]],0)</f>
        <v>0</v>
      </c>
      <c r="P1379" s="8">
        <f>IF(Table1[[#This Row],[Số còn phải thu ĐK]]&lt;&gt;0,0,IF(Table1[[#This Row],[Phân loại]]="Bán hàng",Table1[[#This Row],[Tổng giá trị]],-Table1[[#This Row],[Tổng giá trị]]))</f>
        <v>-100805</v>
      </c>
      <c r="Q1379" s="18">
        <f t="shared" si="171"/>
        <v>-100805</v>
      </c>
      <c r="R1379" s="8">
        <f>Table1[[#This Row],[Số còn phải thu ĐK]]+Table1[[#This Row],[Giá Trị HD sau CK]]-Table1[[#This Row],[Số tiền đã thu]]</f>
        <v>0</v>
      </c>
      <c r="S1379" s="7">
        <f>IF(Table1[[#This Row],[Ngày hóa đơn]]&lt;&gt;"",Table1[[#This Row],[Ngày hóa đơn]],Table1[[#This Row],[Ngày hạch toán]])</f>
        <v>45847</v>
      </c>
      <c r="T1379" s="8"/>
      <c r="U1379" s="7">
        <f>IF(Table1[[#This Row],[Ngày tính CN]]="","",S1379+T1379)</f>
        <v>45847</v>
      </c>
      <c r="V1379" s="71">
        <f ca="1">IF(Table1[[#This Row],[Hạn thanh toán]]="","",IF((U1379-NOW())&lt;0,0,(U1379-NOW())))</f>
        <v>0</v>
      </c>
      <c r="W1379" s="69"/>
      <c r="X1379" s="65" t="str">
        <f t="shared" ca="1" si="170"/>
        <v/>
      </c>
      <c r="Y1379" s="65" t="str">
        <f t="shared" si="172"/>
        <v>Đã thanh toán</v>
      </c>
      <c r="Z1379" s="250">
        <f>Table1[[#This Row],[Hạn thanh toán]]</f>
        <v>45847</v>
      </c>
      <c r="AA1379" s="250">
        <f>Table1[[#This Row],[Ngày Thanh toán]]</f>
        <v>45915</v>
      </c>
      <c r="AD1379" s="3" t="str">
        <f>IF(Table1[[#This Row],[Mã khách hàng]]="","",VLOOKUP($A1379,Ma_KH!$A:$Q,Ma_KH!O$1,0))</f>
        <v>UNIT-ECO</v>
      </c>
      <c r="AE1379" s="3" t="str">
        <f>IF(Table1[[#This Row],[Mã khách hàng]]="","",VLOOKUP($A1379,Ma_KH!$A:$Q,Ma_KH!P$1,0))</f>
        <v>CÔNG TY TNHH HÀNG TIÊU DÙNG UNIT</v>
      </c>
      <c r="AF1379" s="3" t="str">
        <f>VLOOKUP(A1379,Ma_KH!A:Q,Ma_KH!J$1,0)</f>
        <v>Đỗ Minh Quang</v>
      </c>
    </row>
    <row r="1380" spans="1:32" ht="16.5">
      <c r="A1380" s="73" t="s">
        <v>126</v>
      </c>
      <c r="B1380" s="4" t="s">
        <v>4506</v>
      </c>
      <c r="C1380" s="75">
        <v>45848</v>
      </c>
      <c r="D1380" s="76" t="s">
        <v>2193</v>
      </c>
      <c r="E1380" s="75"/>
      <c r="F1380" s="73"/>
      <c r="G1380" s="73" t="s">
        <v>2060</v>
      </c>
      <c r="H1380" s="69">
        <v>729032</v>
      </c>
      <c r="I1380" s="69">
        <v>51032</v>
      </c>
      <c r="J1380" s="69">
        <f>(Table1[[#This Row],[Tiền hàng]]-Table1[[#This Row],[Tiền chiết khấu]])*8%</f>
        <v>54240</v>
      </c>
      <c r="K1380" s="69">
        <v>732240</v>
      </c>
      <c r="L1380" s="8" t="s">
        <v>24</v>
      </c>
      <c r="M1380" s="41">
        <v>45915</v>
      </c>
      <c r="N1380" s="29" t="s">
        <v>4196</v>
      </c>
      <c r="O1380" s="69">
        <f>IF(Table1[[#This Row],[Phân loại]]="Tồn đầu kỳ",Table1[[#This Row],[Tổng giá trị]],0)</f>
        <v>0</v>
      </c>
      <c r="P1380" s="8">
        <f>IF(Table1[[#This Row],[Số còn phải thu ĐK]]&lt;&gt;0,0,IF(Table1[[#This Row],[Phân loại]]="Bán hàng",Table1[[#This Row],[Tổng giá trị]],-Table1[[#This Row],[Tổng giá trị]]))</f>
        <v>732240</v>
      </c>
      <c r="Q1380" s="18">
        <f t="shared" si="171"/>
        <v>732240</v>
      </c>
      <c r="R1380" s="8">
        <f>Table1[[#This Row],[Số còn phải thu ĐK]]+Table1[[#This Row],[Giá Trị HD sau CK]]-Table1[[#This Row],[Số tiền đã thu]]</f>
        <v>0</v>
      </c>
      <c r="S1380" s="7">
        <f>IF(Table1[[#This Row],[Ngày hóa đơn]]&lt;&gt;"",Table1[[#This Row],[Ngày hóa đơn]],Table1[[#This Row],[Ngày hạch toán]])</f>
        <v>45848</v>
      </c>
      <c r="T1380" s="8"/>
      <c r="U1380" s="7">
        <f>IF(Table1[[#This Row],[Ngày tính CN]]="","",S1380+T1380)</f>
        <v>45848</v>
      </c>
      <c r="V1380" s="71">
        <f ca="1">IF(Table1[[#This Row],[Hạn thanh toán]]="","",IF((U1380-NOW())&lt;0,0,(U1380-NOW())))</f>
        <v>0</v>
      </c>
      <c r="W1380" s="69"/>
      <c r="X1380" s="65" t="str">
        <f t="shared" ca="1" si="170"/>
        <v/>
      </c>
      <c r="Y1380" s="65" t="str">
        <f t="shared" si="172"/>
        <v>Đã thanh toán</v>
      </c>
      <c r="Z1380" s="250">
        <f>Table1[[#This Row],[Hạn thanh toán]]</f>
        <v>45848</v>
      </c>
      <c r="AA1380" s="250">
        <f>Table1[[#This Row],[Ngày Thanh toán]]</f>
        <v>45915</v>
      </c>
      <c r="AD1380" s="3" t="str">
        <f>IF(Table1[[#This Row],[Mã khách hàng]]="","",VLOOKUP($A1380,Ma_KH!$A:$Q,Ma_KH!O$1,0))</f>
        <v>UNIT-ECO</v>
      </c>
      <c r="AE1380" s="3" t="str">
        <f>IF(Table1[[#This Row],[Mã khách hàng]]="","",VLOOKUP($A1380,Ma_KH!$A:$Q,Ma_KH!P$1,0))</f>
        <v>CÔNG TY TNHH HÀNG TIÊU DÙNG UNIT</v>
      </c>
      <c r="AF1380" s="3" t="str">
        <f>VLOOKUP(A1380,Ma_KH!A:Q,Ma_KH!J$1,0)</f>
        <v>Đỗ Minh Quang</v>
      </c>
    </row>
    <row r="1381" spans="1:32" ht="16.5">
      <c r="A1381" s="73" t="s">
        <v>126</v>
      </c>
      <c r="B1381" s="4" t="s">
        <v>4506</v>
      </c>
      <c r="C1381" s="75">
        <v>45850</v>
      </c>
      <c r="D1381" s="76" t="s">
        <v>2194</v>
      </c>
      <c r="E1381" s="75"/>
      <c r="F1381" s="73"/>
      <c r="G1381" s="73" t="s">
        <v>2111</v>
      </c>
      <c r="H1381" s="69">
        <v>897382</v>
      </c>
      <c r="I1381" s="69">
        <v>62817</v>
      </c>
      <c r="J1381" s="69">
        <f>(Table1[[#This Row],[Tiền hàng]]-Table1[[#This Row],[Tiền chiết khấu]])*8%</f>
        <v>66765.2</v>
      </c>
      <c r="K1381" s="69">
        <v>901330</v>
      </c>
      <c r="L1381" s="8" t="s">
        <v>24</v>
      </c>
      <c r="M1381" s="41">
        <v>45915</v>
      </c>
      <c r="N1381" s="29" t="s">
        <v>4196</v>
      </c>
      <c r="O1381" s="69">
        <f>IF(Table1[[#This Row],[Phân loại]]="Tồn đầu kỳ",Table1[[#This Row],[Tổng giá trị]],0)</f>
        <v>0</v>
      </c>
      <c r="P1381" s="8">
        <f>IF(Table1[[#This Row],[Số còn phải thu ĐK]]&lt;&gt;0,0,IF(Table1[[#This Row],[Phân loại]]="Bán hàng",Table1[[#This Row],[Tổng giá trị]],-Table1[[#This Row],[Tổng giá trị]]))</f>
        <v>901330</v>
      </c>
      <c r="Q1381" s="18">
        <f t="shared" si="171"/>
        <v>901330</v>
      </c>
      <c r="R1381" s="8">
        <f>Table1[[#This Row],[Số còn phải thu ĐK]]+Table1[[#This Row],[Giá Trị HD sau CK]]-Table1[[#This Row],[Số tiền đã thu]]</f>
        <v>0</v>
      </c>
      <c r="S1381" s="7">
        <f>IF(Table1[[#This Row],[Ngày hóa đơn]]&lt;&gt;"",Table1[[#This Row],[Ngày hóa đơn]],Table1[[#This Row],[Ngày hạch toán]])</f>
        <v>45850</v>
      </c>
      <c r="T1381" s="8"/>
      <c r="U1381" s="7">
        <f>IF(Table1[[#This Row],[Ngày tính CN]]="","",S1381+T1381)</f>
        <v>45850</v>
      </c>
      <c r="V1381" s="71">
        <f ca="1">IF(Table1[[#This Row],[Hạn thanh toán]]="","",IF((U1381-NOW())&lt;0,0,(U1381-NOW())))</f>
        <v>0</v>
      </c>
      <c r="W1381" s="69"/>
      <c r="X1381" s="65" t="str">
        <f t="shared" ca="1" si="170"/>
        <v/>
      </c>
      <c r="Y1381" s="65" t="str">
        <f t="shared" si="172"/>
        <v>Đã thanh toán</v>
      </c>
      <c r="Z1381" s="250">
        <f>Table1[[#This Row],[Hạn thanh toán]]</f>
        <v>45850</v>
      </c>
      <c r="AA1381" s="250">
        <f>Table1[[#This Row],[Ngày Thanh toán]]</f>
        <v>45915</v>
      </c>
      <c r="AD1381" s="3" t="str">
        <f>IF(Table1[[#This Row],[Mã khách hàng]]="","",VLOOKUP($A1381,Ma_KH!$A:$Q,Ma_KH!O$1,0))</f>
        <v>UNIT-ECO</v>
      </c>
      <c r="AE1381" s="3" t="str">
        <f>IF(Table1[[#This Row],[Mã khách hàng]]="","",VLOOKUP($A1381,Ma_KH!$A:$Q,Ma_KH!P$1,0))</f>
        <v>CÔNG TY TNHH HÀNG TIÊU DÙNG UNIT</v>
      </c>
      <c r="AF1381" s="3" t="str">
        <f>VLOOKUP(A1381,Ma_KH!A:Q,Ma_KH!J$1,0)</f>
        <v>Đỗ Minh Quang</v>
      </c>
    </row>
    <row r="1382" spans="1:32" ht="16.5">
      <c r="A1382" s="73" t="s">
        <v>126</v>
      </c>
      <c r="B1382" s="4" t="s">
        <v>4506</v>
      </c>
      <c r="C1382" s="75">
        <v>45852</v>
      </c>
      <c r="D1382" s="76" t="s">
        <v>2195</v>
      </c>
      <c r="E1382" s="75">
        <v>45852</v>
      </c>
      <c r="F1382" s="73"/>
      <c r="G1382" s="73" t="s">
        <v>2084</v>
      </c>
      <c r="H1382" s="69">
        <v>0</v>
      </c>
      <c r="I1382" s="69">
        <v>0</v>
      </c>
      <c r="J1382" s="69">
        <f>(Table1[[#This Row],[Tiền hàng]]-Table1[[#This Row],[Tiền chiết khấu]])*8%</f>
        <v>0</v>
      </c>
      <c r="K1382" s="69">
        <v>441985</v>
      </c>
      <c r="L1382" s="8" t="s">
        <v>17</v>
      </c>
      <c r="M1382" s="41">
        <v>45915</v>
      </c>
      <c r="N1382" s="29" t="s">
        <v>4196</v>
      </c>
      <c r="O1382" s="69">
        <f>IF(Table1[[#This Row],[Phân loại]]="Tồn đầu kỳ",Table1[[#This Row],[Tổng giá trị]],0)</f>
        <v>0</v>
      </c>
      <c r="P1382" s="8">
        <f>IF(Table1[[#This Row],[Số còn phải thu ĐK]]&lt;&gt;0,0,IF(Table1[[#This Row],[Phân loại]]="Bán hàng",Table1[[#This Row],[Tổng giá trị]],-Table1[[#This Row],[Tổng giá trị]]))</f>
        <v>-441985</v>
      </c>
      <c r="Q1382" s="18">
        <f t="shared" si="171"/>
        <v>-441985</v>
      </c>
      <c r="R1382" s="8">
        <f>Table1[[#This Row],[Số còn phải thu ĐK]]+Table1[[#This Row],[Giá Trị HD sau CK]]-Table1[[#This Row],[Số tiền đã thu]]</f>
        <v>0</v>
      </c>
      <c r="S1382" s="7">
        <f>IF(Table1[[#This Row],[Ngày hóa đơn]]&lt;&gt;"",Table1[[#This Row],[Ngày hóa đơn]],Table1[[#This Row],[Ngày hạch toán]])</f>
        <v>45852</v>
      </c>
      <c r="T1382" s="8"/>
      <c r="U1382" s="7">
        <f>IF(Table1[[#This Row],[Ngày tính CN]]="","",S1382+T1382)</f>
        <v>45852</v>
      </c>
      <c r="V1382" s="71">
        <f ca="1">IF(Table1[[#This Row],[Hạn thanh toán]]="","",IF((U1382-NOW())&lt;0,0,(U1382-NOW())))</f>
        <v>0</v>
      </c>
      <c r="W1382" s="69"/>
      <c r="X1382" s="65" t="str">
        <f t="shared" ca="1" si="170"/>
        <v/>
      </c>
      <c r="Y1382" s="65" t="str">
        <f t="shared" si="172"/>
        <v>Đã thanh toán</v>
      </c>
      <c r="Z1382" s="250">
        <f>Table1[[#This Row],[Hạn thanh toán]]</f>
        <v>45852</v>
      </c>
      <c r="AA1382" s="250">
        <f>Table1[[#This Row],[Ngày Thanh toán]]</f>
        <v>45915</v>
      </c>
      <c r="AD1382" s="3" t="str">
        <f>IF(Table1[[#This Row],[Mã khách hàng]]="","",VLOOKUP($A1382,Ma_KH!$A:$Q,Ma_KH!O$1,0))</f>
        <v>UNIT-ECO</v>
      </c>
      <c r="AE1382" s="3" t="str">
        <f>IF(Table1[[#This Row],[Mã khách hàng]]="","",VLOOKUP($A1382,Ma_KH!$A:$Q,Ma_KH!P$1,0))</f>
        <v>CÔNG TY TNHH HÀNG TIÊU DÙNG UNIT</v>
      </c>
      <c r="AF1382" s="3" t="str">
        <f>VLOOKUP(A1382,Ma_KH!A:Q,Ma_KH!J$1,0)</f>
        <v>Đỗ Minh Quang</v>
      </c>
    </row>
    <row r="1383" spans="1:32" ht="16.5">
      <c r="A1383" s="73" t="s">
        <v>126</v>
      </c>
      <c r="B1383" s="4" t="s">
        <v>4506</v>
      </c>
      <c r="C1383" s="75">
        <v>45852</v>
      </c>
      <c r="D1383" s="76" t="s">
        <v>2196</v>
      </c>
      <c r="E1383" s="75">
        <v>45852</v>
      </c>
      <c r="F1383" s="73"/>
      <c r="G1383" s="73" t="s">
        <v>2084</v>
      </c>
      <c r="H1383" s="69">
        <v>0</v>
      </c>
      <c r="I1383" s="69">
        <v>0</v>
      </c>
      <c r="J1383" s="69">
        <f>(Table1[[#This Row],[Tiền hàng]]-Table1[[#This Row],[Tiền chiết khấu]])*8%</f>
        <v>0</v>
      </c>
      <c r="K1383" s="69">
        <v>300690</v>
      </c>
      <c r="L1383" s="8" t="s">
        <v>17</v>
      </c>
      <c r="M1383" s="41">
        <v>45915</v>
      </c>
      <c r="N1383" s="29" t="s">
        <v>4196</v>
      </c>
      <c r="O1383" s="69">
        <f>IF(Table1[[#This Row],[Phân loại]]="Tồn đầu kỳ",Table1[[#This Row],[Tổng giá trị]],0)</f>
        <v>0</v>
      </c>
      <c r="P1383" s="8">
        <f>IF(Table1[[#This Row],[Số còn phải thu ĐK]]&lt;&gt;0,0,IF(Table1[[#This Row],[Phân loại]]="Bán hàng",Table1[[#This Row],[Tổng giá trị]],-Table1[[#This Row],[Tổng giá trị]]))</f>
        <v>-300690</v>
      </c>
      <c r="Q1383" s="18">
        <f t="shared" si="171"/>
        <v>-300690</v>
      </c>
      <c r="R1383" s="8">
        <f>Table1[[#This Row],[Số còn phải thu ĐK]]+Table1[[#This Row],[Giá Trị HD sau CK]]-Table1[[#This Row],[Số tiền đã thu]]</f>
        <v>0</v>
      </c>
      <c r="S1383" s="7">
        <f>IF(Table1[[#This Row],[Ngày hóa đơn]]&lt;&gt;"",Table1[[#This Row],[Ngày hóa đơn]],Table1[[#This Row],[Ngày hạch toán]])</f>
        <v>45852</v>
      </c>
      <c r="T1383" s="8"/>
      <c r="U1383" s="7">
        <f>IF(Table1[[#This Row],[Ngày tính CN]]="","",S1383+T1383)</f>
        <v>45852</v>
      </c>
      <c r="V1383" s="71">
        <f ca="1">IF(Table1[[#This Row],[Hạn thanh toán]]="","",IF((U1383-NOW())&lt;0,0,(U1383-NOW())))</f>
        <v>0</v>
      </c>
      <c r="W1383" s="69"/>
      <c r="X1383" s="65" t="str">
        <f t="shared" ref="X1383:X1446" ca="1" si="173">IF(OR($U1383="",$R1383=0),"",IF((U$4-NOW())&lt;0,-($U1383-NOW()),0))</f>
        <v/>
      </c>
      <c r="Y1383" s="65" t="str">
        <f t="shared" si="172"/>
        <v>Đã thanh toán</v>
      </c>
      <c r="Z1383" s="250">
        <f>Table1[[#This Row],[Hạn thanh toán]]</f>
        <v>45852</v>
      </c>
      <c r="AA1383" s="250">
        <f>Table1[[#This Row],[Ngày Thanh toán]]</f>
        <v>45915</v>
      </c>
      <c r="AD1383" s="3" t="str">
        <f>IF(Table1[[#This Row],[Mã khách hàng]]="","",VLOOKUP($A1383,Ma_KH!$A:$Q,Ma_KH!O$1,0))</f>
        <v>UNIT-ECO</v>
      </c>
      <c r="AE1383" s="3" t="str">
        <f>IF(Table1[[#This Row],[Mã khách hàng]]="","",VLOOKUP($A1383,Ma_KH!$A:$Q,Ma_KH!P$1,0))</f>
        <v>CÔNG TY TNHH HÀNG TIÊU DÙNG UNIT</v>
      </c>
      <c r="AF1383" s="3" t="str">
        <f>VLOOKUP(A1383,Ma_KH!A:Q,Ma_KH!J$1,0)</f>
        <v>Đỗ Minh Quang</v>
      </c>
    </row>
    <row r="1384" spans="1:32" ht="16.5">
      <c r="A1384" s="73" t="s">
        <v>126</v>
      </c>
      <c r="B1384" s="4" t="s">
        <v>4506</v>
      </c>
      <c r="C1384" s="75">
        <v>45853</v>
      </c>
      <c r="D1384" s="76" t="s">
        <v>2197</v>
      </c>
      <c r="E1384" s="75"/>
      <c r="F1384" s="73"/>
      <c r="G1384" s="73" t="s">
        <v>2047</v>
      </c>
      <c r="H1384" s="69">
        <v>740451</v>
      </c>
      <c r="I1384" s="69">
        <v>51832</v>
      </c>
      <c r="J1384" s="69">
        <f>(Table1[[#This Row],[Tiền hàng]]-Table1[[#This Row],[Tiền chiết khấu]])*8%</f>
        <v>55089.520000000004</v>
      </c>
      <c r="K1384" s="69">
        <v>743709</v>
      </c>
      <c r="L1384" s="8" t="s">
        <v>24</v>
      </c>
      <c r="M1384" s="41">
        <v>45915</v>
      </c>
      <c r="N1384" s="29" t="s">
        <v>4196</v>
      </c>
      <c r="O1384" s="69">
        <f>IF(Table1[[#This Row],[Phân loại]]="Tồn đầu kỳ",Table1[[#This Row],[Tổng giá trị]],0)</f>
        <v>0</v>
      </c>
      <c r="P1384" s="8">
        <f>IF(Table1[[#This Row],[Số còn phải thu ĐK]]&lt;&gt;0,0,IF(Table1[[#This Row],[Phân loại]]="Bán hàng",Table1[[#This Row],[Tổng giá trị]],-Table1[[#This Row],[Tổng giá trị]]))</f>
        <v>743709</v>
      </c>
      <c r="Q1384" s="18">
        <f t="shared" si="171"/>
        <v>743709</v>
      </c>
      <c r="R1384" s="8">
        <f>Table1[[#This Row],[Số còn phải thu ĐK]]+Table1[[#This Row],[Giá Trị HD sau CK]]-Table1[[#This Row],[Số tiền đã thu]]</f>
        <v>0</v>
      </c>
      <c r="S1384" s="7">
        <f>IF(Table1[[#This Row],[Ngày hóa đơn]]&lt;&gt;"",Table1[[#This Row],[Ngày hóa đơn]],Table1[[#This Row],[Ngày hạch toán]])</f>
        <v>45853</v>
      </c>
      <c r="T1384" s="8"/>
      <c r="U1384" s="7">
        <f>IF(Table1[[#This Row],[Ngày tính CN]]="","",S1384+T1384)</f>
        <v>45853</v>
      </c>
      <c r="V1384" s="71">
        <f ca="1">IF(Table1[[#This Row],[Hạn thanh toán]]="","",IF((U1384-NOW())&lt;0,0,(U1384-NOW())))</f>
        <v>0</v>
      </c>
      <c r="W1384" s="69"/>
      <c r="X1384" s="65" t="str">
        <f t="shared" ca="1" si="173"/>
        <v/>
      </c>
      <c r="Y1384" s="65" t="str">
        <f t="shared" si="172"/>
        <v>Đã thanh toán</v>
      </c>
      <c r="Z1384" s="250">
        <f>Table1[[#This Row],[Hạn thanh toán]]</f>
        <v>45853</v>
      </c>
      <c r="AA1384" s="250">
        <f>Table1[[#This Row],[Ngày Thanh toán]]</f>
        <v>45915</v>
      </c>
      <c r="AD1384" s="3" t="str">
        <f>IF(Table1[[#This Row],[Mã khách hàng]]="","",VLOOKUP($A1384,Ma_KH!$A:$Q,Ma_KH!O$1,0))</f>
        <v>UNIT-ECO</v>
      </c>
      <c r="AE1384" s="3" t="str">
        <f>IF(Table1[[#This Row],[Mã khách hàng]]="","",VLOOKUP($A1384,Ma_KH!$A:$Q,Ma_KH!P$1,0))</f>
        <v>CÔNG TY TNHH HÀNG TIÊU DÙNG UNIT</v>
      </c>
      <c r="AF1384" s="3" t="str">
        <f>VLOOKUP(A1384,Ma_KH!A:Q,Ma_KH!J$1,0)</f>
        <v>Đỗ Minh Quang</v>
      </c>
    </row>
    <row r="1385" spans="1:32" ht="16.5">
      <c r="A1385" s="73" t="s">
        <v>126</v>
      </c>
      <c r="B1385" s="4" t="s">
        <v>4506</v>
      </c>
      <c r="C1385" s="75">
        <v>45854</v>
      </c>
      <c r="D1385" s="76" t="s">
        <v>2195</v>
      </c>
      <c r="E1385" s="75">
        <v>45854</v>
      </c>
      <c r="F1385" s="73"/>
      <c r="G1385" s="73" t="s">
        <v>2198</v>
      </c>
      <c r="H1385" s="69">
        <v>0</v>
      </c>
      <c r="I1385" s="69">
        <v>0</v>
      </c>
      <c r="J1385" s="69">
        <f>(Table1[[#This Row],[Tiền hàng]]-Table1[[#This Row],[Tiền chiết khấu]])*8%</f>
        <v>0</v>
      </c>
      <c r="K1385" s="69">
        <v>521861</v>
      </c>
      <c r="L1385" s="8" t="s">
        <v>17</v>
      </c>
      <c r="M1385" s="41">
        <v>45915</v>
      </c>
      <c r="N1385" s="29" t="s">
        <v>4196</v>
      </c>
      <c r="O1385" s="69">
        <f>IF(Table1[[#This Row],[Phân loại]]="Tồn đầu kỳ",Table1[[#This Row],[Tổng giá trị]],0)</f>
        <v>0</v>
      </c>
      <c r="P1385" s="8">
        <f>IF(Table1[[#This Row],[Số còn phải thu ĐK]]&lt;&gt;0,0,IF(Table1[[#This Row],[Phân loại]]="Bán hàng",Table1[[#This Row],[Tổng giá trị]],-Table1[[#This Row],[Tổng giá trị]]))</f>
        <v>-521861</v>
      </c>
      <c r="Q1385" s="18">
        <f t="shared" si="171"/>
        <v>-521861</v>
      </c>
      <c r="R1385" s="8">
        <f>Table1[[#This Row],[Số còn phải thu ĐK]]+Table1[[#This Row],[Giá Trị HD sau CK]]-Table1[[#This Row],[Số tiền đã thu]]</f>
        <v>0</v>
      </c>
      <c r="S1385" s="7">
        <f>IF(Table1[[#This Row],[Ngày hóa đơn]]&lt;&gt;"",Table1[[#This Row],[Ngày hóa đơn]],Table1[[#This Row],[Ngày hạch toán]])</f>
        <v>45854</v>
      </c>
      <c r="T1385" s="8"/>
      <c r="U1385" s="7">
        <f>IF(Table1[[#This Row],[Ngày tính CN]]="","",S1385+T1385)</f>
        <v>45854</v>
      </c>
      <c r="V1385" s="71">
        <f ca="1">IF(Table1[[#This Row],[Hạn thanh toán]]="","",IF((U1385-NOW())&lt;0,0,(U1385-NOW())))</f>
        <v>0</v>
      </c>
      <c r="W1385" s="69"/>
      <c r="X1385" s="65" t="str">
        <f t="shared" ca="1" si="173"/>
        <v/>
      </c>
      <c r="Y1385" s="65" t="str">
        <f t="shared" si="172"/>
        <v>Đã thanh toán</v>
      </c>
      <c r="Z1385" s="250">
        <f>Table1[[#This Row],[Hạn thanh toán]]</f>
        <v>45854</v>
      </c>
      <c r="AA1385" s="250">
        <f>Table1[[#This Row],[Ngày Thanh toán]]</f>
        <v>45915</v>
      </c>
      <c r="AD1385" s="3" t="str">
        <f>IF(Table1[[#This Row],[Mã khách hàng]]="","",VLOOKUP($A1385,Ma_KH!$A:$Q,Ma_KH!O$1,0))</f>
        <v>UNIT-ECO</v>
      </c>
      <c r="AE1385" s="3" t="str">
        <f>IF(Table1[[#This Row],[Mã khách hàng]]="","",VLOOKUP($A1385,Ma_KH!$A:$Q,Ma_KH!P$1,0))</f>
        <v>CÔNG TY TNHH HÀNG TIÊU DÙNG UNIT</v>
      </c>
      <c r="AF1385" s="3" t="str">
        <f>VLOOKUP(A1385,Ma_KH!A:Q,Ma_KH!J$1,0)</f>
        <v>Đỗ Minh Quang</v>
      </c>
    </row>
    <row r="1386" spans="1:32" ht="16.5">
      <c r="A1386" s="73" t="s">
        <v>126</v>
      </c>
      <c r="B1386" s="4" t="s">
        <v>4506</v>
      </c>
      <c r="C1386" s="75">
        <v>45856</v>
      </c>
      <c r="D1386" s="76" t="s">
        <v>2199</v>
      </c>
      <c r="E1386" s="75">
        <v>45856</v>
      </c>
      <c r="F1386" s="73"/>
      <c r="G1386" s="73" t="s">
        <v>2200</v>
      </c>
      <c r="H1386" s="69">
        <v>0</v>
      </c>
      <c r="I1386" s="69">
        <v>0</v>
      </c>
      <c r="J1386" s="69">
        <f>(Table1[[#This Row],[Tiền hàng]]-Table1[[#This Row],[Tiền chiết khấu]])*8%</f>
        <v>0</v>
      </c>
      <c r="K1386" s="69">
        <v>46202</v>
      </c>
      <c r="L1386" s="8" t="s">
        <v>17</v>
      </c>
      <c r="M1386" s="41">
        <v>45915</v>
      </c>
      <c r="N1386" s="29" t="s">
        <v>4196</v>
      </c>
      <c r="O1386" s="69">
        <f>IF(Table1[[#This Row],[Phân loại]]="Tồn đầu kỳ",Table1[[#This Row],[Tổng giá trị]],0)</f>
        <v>0</v>
      </c>
      <c r="P1386" s="8">
        <f>IF(Table1[[#This Row],[Số còn phải thu ĐK]]&lt;&gt;0,0,IF(Table1[[#This Row],[Phân loại]]="Bán hàng",Table1[[#This Row],[Tổng giá trị]],-Table1[[#This Row],[Tổng giá trị]]))</f>
        <v>-46202</v>
      </c>
      <c r="Q1386" s="18">
        <f t="shared" si="171"/>
        <v>-46202</v>
      </c>
      <c r="R1386" s="8">
        <f>Table1[[#This Row],[Số còn phải thu ĐK]]+Table1[[#This Row],[Giá Trị HD sau CK]]-Table1[[#This Row],[Số tiền đã thu]]</f>
        <v>0</v>
      </c>
      <c r="S1386" s="7">
        <f>IF(Table1[[#This Row],[Ngày hóa đơn]]&lt;&gt;"",Table1[[#This Row],[Ngày hóa đơn]],Table1[[#This Row],[Ngày hạch toán]])</f>
        <v>45856</v>
      </c>
      <c r="T1386" s="8"/>
      <c r="U1386" s="7">
        <f>IF(Table1[[#This Row],[Ngày tính CN]]="","",S1386+T1386)</f>
        <v>45856</v>
      </c>
      <c r="V1386" s="71">
        <f ca="1">IF(Table1[[#This Row],[Hạn thanh toán]]="","",IF((U1386-NOW())&lt;0,0,(U1386-NOW())))</f>
        <v>0</v>
      </c>
      <c r="W1386" s="69"/>
      <c r="X1386" s="65" t="str">
        <f t="shared" ca="1" si="173"/>
        <v/>
      </c>
      <c r="Y1386" s="65" t="str">
        <f t="shared" si="172"/>
        <v>Đã thanh toán</v>
      </c>
      <c r="Z1386" s="250">
        <f>Table1[[#This Row],[Hạn thanh toán]]</f>
        <v>45856</v>
      </c>
      <c r="AA1386" s="250">
        <f>Table1[[#This Row],[Ngày Thanh toán]]</f>
        <v>45915</v>
      </c>
      <c r="AD1386" s="3" t="str">
        <f>IF(Table1[[#This Row],[Mã khách hàng]]="","",VLOOKUP($A1386,Ma_KH!$A:$Q,Ma_KH!O$1,0))</f>
        <v>UNIT-ECO</v>
      </c>
      <c r="AE1386" s="3" t="str">
        <f>IF(Table1[[#This Row],[Mã khách hàng]]="","",VLOOKUP($A1386,Ma_KH!$A:$Q,Ma_KH!P$1,0))</f>
        <v>CÔNG TY TNHH HÀNG TIÊU DÙNG UNIT</v>
      </c>
      <c r="AF1386" s="3" t="str">
        <f>VLOOKUP(A1386,Ma_KH!A:Q,Ma_KH!J$1,0)</f>
        <v>Đỗ Minh Quang</v>
      </c>
    </row>
    <row r="1387" spans="1:32" ht="16.5">
      <c r="A1387" s="73" t="s">
        <v>126</v>
      </c>
      <c r="B1387" s="4" t="s">
        <v>4506</v>
      </c>
      <c r="C1387" s="75">
        <v>45857</v>
      </c>
      <c r="D1387" s="76" t="s">
        <v>2201</v>
      </c>
      <c r="E1387" s="75"/>
      <c r="F1387" s="73"/>
      <c r="G1387" s="73" t="s">
        <v>2053</v>
      </c>
      <c r="H1387" s="69">
        <v>1255792</v>
      </c>
      <c r="I1387" s="69">
        <v>87905</v>
      </c>
      <c r="J1387" s="69">
        <f>(Table1[[#This Row],[Tiền hàng]]-Table1[[#This Row],[Tiền chiết khấu]])*8%</f>
        <v>93430.96</v>
      </c>
      <c r="K1387" s="69">
        <v>1261318</v>
      </c>
      <c r="L1387" s="8" t="s">
        <v>24</v>
      </c>
      <c r="M1387" s="41">
        <v>45915</v>
      </c>
      <c r="N1387" s="29" t="s">
        <v>4196</v>
      </c>
      <c r="O1387" s="69">
        <f>IF(Table1[[#This Row],[Phân loại]]="Tồn đầu kỳ",Table1[[#This Row],[Tổng giá trị]],0)</f>
        <v>0</v>
      </c>
      <c r="P1387" s="8">
        <f>IF(Table1[[#This Row],[Số còn phải thu ĐK]]&lt;&gt;0,0,IF(Table1[[#This Row],[Phân loại]]="Bán hàng",Table1[[#This Row],[Tổng giá trị]],-Table1[[#This Row],[Tổng giá trị]]))</f>
        <v>1261318</v>
      </c>
      <c r="Q1387" s="18">
        <f t="shared" si="171"/>
        <v>1261318</v>
      </c>
      <c r="R1387" s="8">
        <f>Table1[[#This Row],[Số còn phải thu ĐK]]+Table1[[#This Row],[Giá Trị HD sau CK]]-Table1[[#This Row],[Số tiền đã thu]]</f>
        <v>0</v>
      </c>
      <c r="S1387" s="7">
        <f>IF(Table1[[#This Row],[Ngày hóa đơn]]&lt;&gt;"",Table1[[#This Row],[Ngày hóa đơn]],Table1[[#This Row],[Ngày hạch toán]])</f>
        <v>45857</v>
      </c>
      <c r="T1387" s="8"/>
      <c r="U1387" s="7">
        <f>IF(Table1[[#This Row],[Ngày tính CN]]="","",S1387+T1387)</f>
        <v>45857</v>
      </c>
      <c r="V1387" s="71">
        <f ca="1">IF(Table1[[#This Row],[Hạn thanh toán]]="","",IF((U1387-NOW())&lt;0,0,(U1387-NOW())))</f>
        <v>0</v>
      </c>
      <c r="W1387" s="69"/>
      <c r="X1387" s="65" t="str">
        <f t="shared" ca="1" si="173"/>
        <v/>
      </c>
      <c r="Y1387" s="65" t="str">
        <f t="shared" si="172"/>
        <v>Đã thanh toán</v>
      </c>
      <c r="Z1387" s="250">
        <f>Table1[[#This Row],[Hạn thanh toán]]</f>
        <v>45857</v>
      </c>
      <c r="AA1387" s="250">
        <f>Table1[[#This Row],[Ngày Thanh toán]]</f>
        <v>45915</v>
      </c>
      <c r="AD1387" s="3" t="str">
        <f>IF(Table1[[#This Row],[Mã khách hàng]]="","",VLOOKUP($A1387,Ma_KH!$A:$Q,Ma_KH!O$1,0))</f>
        <v>UNIT-ECO</v>
      </c>
      <c r="AE1387" s="3" t="str">
        <f>IF(Table1[[#This Row],[Mã khách hàng]]="","",VLOOKUP($A1387,Ma_KH!$A:$Q,Ma_KH!P$1,0))</f>
        <v>CÔNG TY TNHH HÀNG TIÊU DÙNG UNIT</v>
      </c>
      <c r="AF1387" s="3" t="str">
        <f>VLOOKUP(A1387,Ma_KH!A:Q,Ma_KH!J$1,0)</f>
        <v>Đỗ Minh Quang</v>
      </c>
    </row>
    <row r="1388" spans="1:32" ht="16.5">
      <c r="A1388" s="73" t="s">
        <v>126</v>
      </c>
      <c r="B1388" s="4" t="s">
        <v>4506</v>
      </c>
      <c r="C1388" s="75">
        <v>45859</v>
      </c>
      <c r="D1388" s="76" t="s">
        <v>2199</v>
      </c>
      <c r="E1388" s="75">
        <v>45859</v>
      </c>
      <c r="F1388" s="73"/>
      <c r="G1388" s="73" t="s">
        <v>2202</v>
      </c>
      <c r="H1388" s="69">
        <v>0</v>
      </c>
      <c r="I1388" s="69">
        <v>0</v>
      </c>
      <c r="J1388" s="69">
        <f>(Table1[[#This Row],[Tiền hàng]]-Table1[[#This Row],[Tiền chiết khấu]])*8%</f>
        <v>0</v>
      </c>
      <c r="K1388" s="69">
        <v>260700</v>
      </c>
      <c r="L1388" s="8" t="s">
        <v>17</v>
      </c>
      <c r="M1388" s="41">
        <v>45915</v>
      </c>
      <c r="N1388" s="29" t="s">
        <v>4196</v>
      </c>
      <c r="O1388" s="69">
        <f>IF(Table1[[#This Row],[Phân loại]]="Tồn đầu kỳ",Table1[[#This Row],[Tổng giá trị]],0)</f>
        <v>0</v>
      </c>
      <c r="P1388" s="8">
        <f>IF(Table1[[#This Row],[Số còn phải thu ĐK]]&lt;&gt;0,0,IF(Table1[[#This Row],[Phân loại]]="Bán hàng",Table1[[#This Row],[Tổng giá trị]],-Table1[[#This Row],[Tổng giá trị]]))</f>
        <v>-260700</v>
      </c>
      <c r="Q1388" s="18">
        <f t="shared" si="171"/>
        <v>-260700</v>
      </c>
      <c r="R1388" s="8">
        <f>Table1[[#This Row],[Số còn phải thu ĐK]]+Table1[[#This Row],[Giá Trị HD sau CK]]-Table1[[#This Row],[Số tiền đã thu]]</f>
        <v>0</v>
      </c>
      <c r="S1388" s="7">
        <f>IF(Table1[[#This Row],[Ngày hóa đơn]]&lt;&gt;"",Table1[[#This Row],[Ngày hóa đơn]],Table1[[#This Row],[Ngày hạch toán]])</f>
        <v>45859</v>
      </c>
      <c r="T1388" s="8"/>
      <c r="U1388" s="7">
        <f>IF(Table1[[#This Row],[Ngày tính CN]]="","",S1388+T1388)</f>
        <v>45859</v>
      </c>
      <c r="V1388" s="71">
        <f ca="1">IF(Table1[[#This Row],[Hạn thanh toán]]="","",IF((U1388-NOW())&lt;0,0,(U1388-NOW())))</f>
        <v>0</v>
      </c>
      <c r="W1388" s="69"/>
      <c r="X1388" s="65" t="str">
        <f t="shared" ca="1" si="173"/>
        <v/>
      </c>
      <c r="Y1388" s="65" t="str">
        <f t="shared" si="172"/>
        <v>Đã thanh toán</v>
      </c>
      <c r="Z1388" s="250">
        <f>Table1[[#This Row],[Hạn thanh toán]]</f>
        <v>45859</v>
      </c>
      <c r="AA1388" s="250">
        <f>Table1[[#This Row],[Ngày Thanh toán]]</f>
        <v>45915</v>
      </c>
      <c r="AD1388" s="3" t="str">
        <f>IF(Table1[[#This Row],[Mã khách hàng]]="","",VLOOKUP($A1388,Ma_KH!$A:$Q,Ma_KH!O$1,0))</f>
        <v>UNIT-ECO</v>
      </c>
      <c r="AE1388" s="3" t="str">
        <f>IF(Table1[[#This Row],[Mã khách hàng]]="","",VLOOKUP($A1388,Ma_KH!$A:$Q,Ma_KH!P$1,0))</f>
        <v>CÔNG TY TNHH HÀNG TIÊU DÙNG UNIT</v>
      </c>
      <c r="AF1388" s="3" t="str">
        <f>VLOOKUP(A1388,Ma_KH!A:Q,Ma_KH!J$1,0)</f>
        <v>Đỗ Minh Quang</v>
      </c>
    </row>
    <row r="1389" spans="1:32" ht="16.5">
      <c r="A1389" s="73" t="s">
        <v>126</v>
      </c>
      <c r="B1389" s="4" t="s">
        <v>4506</v>
      </c>
      <c r="C1389" s="75">
        <v>45861</v>
      </c>
      <c r="D1389" s="76" t="s">
        <v>2196</v>
      </c>
      <c r="E1389" s="75">
        <v>45861</v>
      </c>
      <c r="F1389" s="73"/>
      <c r="G1389" s="73" t="s">
        <v>2203</v>
      </c>
      <c r="H1389" s="69">
        <v>0</v>
      </c>
      <c r="I1389" s="69">
        <v>0</v>
      </c>
      <c r="J1389" s="69">
        <f>(Table1[[#This Row],[Tiền hàng]]-Table1[[#This Row],[Tiền chiết khấu]])*8%</f>
        <v>0</v>
      </c>
      <c r="K1389" s="69">
        <v>641451</v>
      </c>
      <c r="L1389" s="8" t="s">
        <v>17</v>
      </c>
      <c r="M1389" s="41">
        <v>45915</v>
      </c>
      <c r="N1389" s="29" t="s">
        <v>4196</v>
      </c>
      <c r="O1389" s="69">
        <f>IF(Table1[[#This Row],[Phân loại]]="Tồn đầu kỳ",Table1[[#This Row],[Tổng giá trị]],0)</f>
        <v>0</v>
      </c>
      <c r="P1389" s="8">
        <f>IF(Table1[[#This Row],[Số còn phải thu ĐK]]&lt;&gt;0,0,IF(Table1[[#This Row],[Phân loại]]="Bán hàng",Table1[[#This Row],[Tổng giá trị]],-Table1[[#This Row],[Tổng giá trị]]))</f>
        <v>-641451</v>
      </c>
      <c r="Q1389" s="18">
        <f t="shared" si="171"/>
        <v>-641451</v>
      </c>
      <c r="R1389" s="8">
        <f>Table1[[#This Row],[Số còn phải thu ĐK]]+Table1[[#This Row],[Giá Trị HD sau CK]]-Table1[[#This Row],[Số tiền đã thu]]</f>
        <v>0</v>
      </c>
      <c r="S1389" s="7">
        <f>IF(Table1[[#This Row],[Ngày hóa đơn]]&lt;&gt;"",Table1[[#This Row],[Ngày hóa đơn]],Table1[[#This Row],[Ngày hạch toán]])</f>
        <v>45861</v>
      </c>
      <c r="T1389" s="8"/>
      <c r="U1389" s="7">
        <f>IF(Table1[[#This Row],[Ngày tính CN]]="","",S1389+T1389)</f>
        <v>45861</v>
      </c>
      <c r="V1389" s="71">
        <f ca="1">IF(Table1[[#This Row],[Hạn thanh toán]]="","",IF((U1389-NOW())&lt;0,0,(U1389-NOW())))</f>
        <v>0</v>
      </c>
      <c r="W1389" s="69"/>
      <c r="X1389" s="65" t="str">
        <f t="shared" ca="1" si="173"/>
        <v/>
      </c>
      <c r="Y1389" s="65" t="str">
        <f t="shared" si="172"/>
        <v>Đã thanh toán</v>
      </c>
      <c r="Z1389" s="250">
        <f>Table1[[#This Row],[Hạn thanh toán]]</f>
        <v>45861</v>
      </c>
      <c r="AA1389" s="250">
        <f>Table1[[#This Row],[Ngày Thanh toán]]</f>
        <v>45915</v>
      </c>
      <c r="AD1389" s="3" t="str">
        <f>IF(Table1[[#This Row],[Mã khách hàng]]="","",VLOOKUP($A1389,Ma_KH!$A:$Q,Ma_KH!O$1,0))</f>
        <v>UNIT-ECO</v>
      </c>
      <c r="AE1389" s="3" t="str">
        <f>IF(Table1[[#This Row],[Mã khách hàng]]="","",VLOOKUP($A1389,Ma_KH!$A:$Q,Ma_KH!P$1,0))</f>
        <v>CÔNG TY TNHH HÀNG TIÊU DÙNG UNIT</v>
      </c>
      <c r="AF1389" s="3" t="str">
        <f>VLOOKUP(A1389,Ma_KH!A:Q,Ma_KH!J$1,0)</f>
        <v>Đỗ Minh Quang</v>
      </c>
    </row>
    <row r="1390" spans="1:32" ht="16.5">
      <c r="A1390" s="73" t="s">
        <v>126</v>
      </c>
      <c r="B1390" s="4" t="s">
        <v>4506</v>
      </c>
      <c r="C1390" s="75">
        <v>45866</v>
      </c>
      <c r="D1390" s="76" t="s">
        <v>2204</v>
      </c>
      <c r="E1390" s="75">
        <v>45866</v>
      </c>
      <c r="F1390" s="73"/>
      <c r="G1390" s="73" t="s">
        <v>2038</v>
      </c>
      <c r="H1390" s="69">
        <v>0</v>
      </c>
      <c r="I1390" s="69">
        <v>0</v>
      </c>
      <c r="J1390" s="69">
        <f>(Table1[[#This Row],[Tiền hàng]]-Table1[[#This Row],[Tiền chiết khấu]])*8%</f>
        <v>0</v>
      </c>
      <c r="K1390" s="69">
        <v>260835</v>
      </c>
      <c r="L1390" s="8" t="s">
        <v>17</v>
      </c>
      <c r="M1390" s="41">
        <v>45915</v>
      </c>
      <c r="N1390" s="29" t="s">
        <v>4196</v>
      </c>
      <c r="O1390" s="69">
        <f>IF(Table1[[#This Row],[Phân loại]]="Tồn đầu kỳ",Table1[[#This Row],[Tổng giá trị]],0)</f>
        <v>0</v>
      </c>
      <c r="P1390" s="8">
        <f>IF(Table1[[#This Row],[Số còn phải thu ĐK]]&lt;&gt;0,0,IF(Table1[[#This Row],[Phân loại]]="Bán hàng",Table1[[#This Row],[Tổng giá trị]],-Table1[[#This Row],[Tổng giá trị]]))</f>
        <v>-260835</v>
      </c>
      <c r="Q1390" s="18">
        <f t="shared" si="171"/>
        <v>-260835</v>
      </c>
      <c r="R1390" s="8">
        <f>Table1[[#This Row],[Số còn phải thu ĐK]]+Table1[[#This Row],[Giá Trị HD sau CK]]-Table1[[#This Row],[Số tiền đã thu]]</f>
        <v>0</v>
      </c>
      <c r="S1390" s="7">
        <f>IF(Table1[[#This Row],[Ngày hóa đơn]]&lt;&gt;"",Table1[[#This Row],[Ngày hóa đơn]],Table1[[#This Row],[Ngày hạch toán]])</f>
        <v>45866</v>
      </c>
      <c r="T1390" s="8"/>
      <c r="U1390" s="7">
        <f>IF(Table1[[#This Row],[Ngày tính CN]]="","",S1390+T1390)</f>
        <v>45866</v>
      </c>
      <c r="V1390" s="71">
        <f ca="1">IF(Table1[[#This Row],[Hạn thanh toán]]="","",IF((U1390-NOW())&lt;0,0,(U1390-NOW())))</f>
        <v>0</v>
      </c>
      <c r="W1390" s="69"/>
      <c r="X1390" s="65" t="str">
        <f t="shared" ca="1" si="173"/>
        <v/>
      </c>
      <c r="Y1390" s="65" t="str">
        <f t="shared" si="172"/>
        <v>Đã thanh toán</v>
      </c>
      <c r="Z1390" s="250">
        <f>Table1[[#This Row],[Hạn thanh toán]]</f>
        <v>45866</v>
      </c>
      <c r="AA1390" s="250">
        <f>Table1[[#This Row],[Ngày Thanh toán]]</f>
        <v>45915</v>
      </c>
      <c r="AD1390" s="3" t="str">
        <f>IF(Table1[[#This Row],[Mã khách hàng]]="","",VLOOKUP($A1390,Ma_KH!$A:$Q,Ma_KH!O$1,0))</f>
        <v>UNIT-ECO</v>
      </c>
      <c r="AE1390" s="3" t="str">
        <f>IF(Table1[[#This Row],[Mã khách hàng]]="","",VLOOKUP($A1390,Ma_KH!$A:$Q,Ma_KH!P$1,0))</f>
        <v>CÔNG TY TNHH HÀNG TIÊU DÙNG UNIT</v>
      </c>
      <c r="AF1390" s="3" t="str">
        <f>VLOOKUP(A1390,Ma_KH!A:Q,Ma_KH!J$1,0)</f>
        <v>Đỗ Minh Quang</v>
      </c>
    </row>
    <row r="1391" spans="1:32" ht="16.5">
      <c r="A1391" s="73" t="s">
        <v>126</v>
      </c>
      <c r="B1391" s="4" t="s">
        <v>4506</v>
      </c>
      <c r="C1391" s="75">
        <v>45866</v>
      </c>
      <c r="D1391" s="76" t="s">
        <v>2205</v>
      </c>
      <c r="E1391" s="75">
        <v>45866</v>
      </c>
      <c r="F1391" s="73"/>
      <c r="G1391" s="73" t="s">
        <v>2044</v>
      </c>
      <c r="H1391" s="69">
        <v>0</v>
      </c>
      <c r="I1391" s="69">
        <v>0</v>
      </c>
      <c r="J1391" s="69">
        <f>(Table1[[#This Row],[Tiền hàng]]-Table1[[#This Row],[Tiền chiết khấu]])*8%</f>
        <v>0</v>
      </c>
      <c r="K1391" s="69">
        <v>336293</v>
      </c>
      <c r="L1391" s="8" t="s">
        <v>17</v>
      </c>
      <c r="M1391" s="41">
        <v>45915</v>
      </c>
      <c r="N1391" s="29" t="s">
        <v>4196</v>
      </c>
      <c r="O1391" s="69">
        <f>IF(Table1[[#This Row],[Phân loại]]="Tồn đầu kỳ",Table1[[#This Row],[Tổng giá trị]],0)</f>
        <v>0</v>
      </c>
      <c r="P1391" s="8">
        <f>IF(Table1[[#This Row],[Số còn phải thu ĐK]]&lt;&gt;0,0,IF(Table1[[#This Row],[Phân loại]]="Bán hàng",Table1[[#This Row],[Tổng giá trị]],-Table1[[#This Row],[Tổng giá trị]]))</f>
        <v>-336293</v>
      </c>
      <c r="Q1391" s="18">
        <f t="shared" si="171"/>
        <v>-336293</v>
      </c>
      <c r="R1391" s="8">
        <f>Table1[[#This Row],[Số còn phải thu ĐK]]+Table1[[#This Row],[Giá Trị HD sau CK]]-Table1[[#This Row],[Số tiền đã thu]]</f>
        <v>0</v>
      </c>
      <c r="S1391" s="7">
        <f>IF(Table1[[#This Row],[Ngày hóa đơn]]&lt;&gt;"",Table1[[#This Row],[Ngày hóa đơn]],Table1[[#This Row],[Ngày hạch toán]])</f>
        <v>45866</v>
      </c>
      <c r="T1391" s="8"/>
      <c r="U1391" s="7">
        <f>IF(Table1[[#This Row],[Ngày tính CN]]="","",S1391+T1391)</f>
        <v>45866</v>
      </c>
      <c r="V1391" s="71">
        <f ca="1">IF(Table1[[#This Row],[Hạn thanh toán]]="","",IF((U1391-NOW())&lt;0,0,(U1391-NOW())))</f>
        <v>0</v>
      </c>
      <c r="W1391" s="69"/>
      <c r="X1391" s="65" t="str">
        <f t="shared" ca="1" si="173"/>
        <v/>
      </c>
      <c r="Y1391" s="65" t="str">
        <f t="shared" si="172"/>
        <v>Đã thanh toán</v>
      </c>
      <c r="Z1391" s="250">
        <f>Table1[[#This Row],[Hạn thanh toán]]</f>
        <v>45866</v>
      </c>
      <c r="AA1391" s="250">
        <f>Table1[[#This Row],[Ngày Thanh toán]]</f>
        <v>45915</v>
      </c>
      <c r="AD1391" s="3" t="str">
        <f>IF(Table1[[#This Row],[Mã khách hàng]]="","",VLOOKUP($A1391,Ma_KH!$A:$Q,Ma_KH!O$1,0))</f>
        <v>UNIT-ECO</v>
      </c>
      <c r="AE1391" s="3" t="str">
        <f>IF(Table1[[#This Row],[Mã khách hàng]]="","",VLOOKUP($A1391,Ma_KH!$A:$Q,Ma_KH!P$1,0))</f>
        <v>CÔNG TY TNHH HÀNG TIÊU DÙNG UNIT</v>
      </c>
      <c r="AF1391" s="3" t="str">
        <f>VLOOKUP(A1391,Ma_KH!A:Q,Ma_KH!J$1,0)</f>
        <v>Đỗ Minh Quang</v>
      </c>
    </row>
    <row r="1392" spans="1:32" ht="16.5">
      <c r="A1392" s="73" t="s">
        <v>126</v>
      </c>
      <c r="B1392" s="4" t="s">
        <v>4506</v>
      </c>
      <c r="C1392" s="75">
        <v>45875</v>
      </c>
      <c r="D1392" s="76" t="s">
        <v>2206</v>
      </c>
      <c r="E1392" s="75"/>
      <c r="F1392" s="73"/>
      <c r="G1392" s="73" t="s">
        <v>2053</v>
      </c>
      <c r="H1392" s="69">
        <v>922618</v>
      </c>
      <c r="I1392" s="69">
        <v>64583</v>
      </c>
      <c r="J1392" s="69">
        <f>(Table1[[#This Row],[Tiền hàng]]-Table1[[#This Row],[Tiền chiết khấu]])*8%</f>
        <v>68642.8</v>
      </c>
      <c r="K1392" s="69">
        <v>926678</v>
      </c>
      <c r="L1392" s="8" t="s">
        <v>24</v>
      </c>
      <c r="M1392" s="41">
        <v>45937</v>
      </c>
      <c r="N1392" s="29" t="s">
        <v>4197</v>
      </c>
      <c r="O1392" s="69">
        <f>IF(Table1[[#This Row],[Phân loại]]="Tồn đầu kỳ",Table1[[#This Row],[Tổng giá trị]],0)</f>
        <v>0</v>
      </c>
      <c r="P1392" s="8">
        <f>IF(Table1[[#This Row],[Số còn phải thu ĐK]]&lt;&gt;0,0,IF(Table1[[#This Row],[Phân loại]]="Bán hàng",Table1[[#This Row],[Tổng giá trị]],-Table1[[#This Row],[Tổng giá trị]]))</f>
        <v>926678</v>
      </c>
      <c r="Q1392" s="18">
        <f t="shared" si="171"/>
        <v>926678</v>
      </c>
      <c r="R1392" s="8">
        <f>Table1[[#This Row],[Số còn phải thu ĐK]]+Table1[[#This Row],[Giá Trị HD sau CK]]-Table1[[#This Row],[Số tiền đã thu]]</f>
        <v>0</v>
      </c>
      <c r="S1392" s="7">
        <f>IF(Table1[[#This Row],[Ngày hóa đơn]]&lt;&gt;"",Table1[[#This Row],[Ngày hóa đơn]],Table1[[#This Row],[Ngày hạch toán]])</f>
        <v>45875</v>
      </c>
      <c r="T1392" s="8"/>
      <c r="U1392" s="7">
        <f>IF(Table1[[#This Row],[Ngày tính CN]]="","",S1392+T1392)</f>
        <v>45875</v>
      </c>
      <c r="V1392" s="71">
        <f ca="1">IF(Table1[[#This Row],[Hạn thanh toán]]="","",IF((U1392-NOW())&lt;0,0,(U1392-NOW())))</f>
        <v>0</v>
      </c>
      <c r="W1392" s="69"/>
      <c r="X1392" s="65" t="str">
        <f t="shared" ca="1" si="173"/>
        <v/>
      </c>
      <c r="Y1392" s="65" t="str">
        <f t="shared" si="172"/>
        <v>Đã thanh toán</v>
      </c>
      <c r="Z1392" s="250">
        <f>Table1[[#This Row],[Hạn thanh toán]]</f>
        <v>45875</v>
      </c>
      <c r="AA1392" s="250">
        <f>Table1[[#This Row],[Ngày Thanh toán]]</f>
        <v>45937</v>
      </c>
      <c r="AD1392" s="3" t="str">
        <f>IF(Table1[[#This Row],[Mã khách hàng]]="","",VLOOKUP($A1392,Ma_KH!$A:$Q,Ma_KH!O$1,0))</f>
        <v>UNIT-ECO</v>
      </c>
      <c r="AE1392" s="3" t="str">
        <f>IF(Table1[[#This Row],[Mã khách hàng]]="","",VLOOKUP($A1392,Ma_KH!$A:$Q,Ma_KH!P$1,0))</f>
        <v>CÔNG TY TNHH HÀNG TIÊU DÙNG UNIT</v>
      </c>
      <c r="AF1392" s="3" t="str">
        <f>VLOOKUP(A1392,Ma_KH!A:Q,Ma_KH!J$1,0)</f>
        <v>Đỗ Minh Quang</v>
      </c>
    </row>
    <row r="1393" spans="1:32" ht="16.5">
      <c r="A1393" s="73" t="s">
        <v>126</v>
      </c>
      <c r="B1393" s="4" t="s">
        <v>4506</v>
      </c>
      <c r="C1393" s="75">
        <v>45875</v>
      </c>
      <c r="D1393" s="76" t="s">
        <v>2207</v>
      </c>
      <c r="E1393" s="75">
        <v>45875</v>
      </c>
      <c r="F1393" s="73"/>
      <c r="G1393" s="73" t="s">
        <v>2068</v>
      </c>
      <c r="H1393" s="69">
        <v>0</v>
      </c>
      <c r="I1393" s="69">
        <v>0</v>
      </c>
      <c r="J1393" s="69">
        <f>(Table1[[#This Row],[Tiền hàng]]-Table1[[#This Row],[Tiền chiết khấu]])*8%</f>
        <v>0</v>
      </c>
      <c r="K1393" s="69">
        <v>617919</v>
      </c>
      <c r="L1393" s="8" t="s">
        <v>17</v>
      </c>
      <c r="M1393" s="41">
        <v>45937</v>
      </c>
      <c r="N1393" s="29" t="s">
        <v>4197</v>
      </c>
      <c r="O1393" s="69">
        <f>IF(Table1[[#This Row],[Phân loại]]="Tồn đầu kỳ",Table1[[#This Row],[Tổng giá trị]],0)</f>
        <v>0</v>
      </c>
      <c r="P1393" s="8">
        <f>IF(Table1[[#This Row],[Số còn phải thu ĐK]]&lt;&gt;0,0,IF(Table1[[#This Row],[Phân loại]]="Bán hàng",Table1[[#This Row],[Tổng giá trị]],-Table1[[#This Row],[Tổng giá trị]]))</f>
        <v>-617919</v>
      </c>
      <c r="Q1393" s="18">
        <f t="shared" si="171"/>
        <v>-617919</v>
      </c>
      <c r="R1393" s="8">
        <f>Table1[[#This Row],[Số còn phải thu ĐK]]+Table1[[#This Row],[Giá Trị HD sau CK]]-Table1[[#This Row],[Số tiền đã thu]]</f>
        <v>0</v>
      </c>
      <c r="S1393" s="7">
        <f>IF(Table1[[#This Row],[Ngày hóa đơn]]&lt;&gt;"",Table1[[#This Row],[Ngày hóa đơn]],Table1[[#This Row],[Ngày hạch toán]])</f>
        <v>45875</v>
      </c>
      <c r="T1393" s="8"/>
      <c r="U1393" s="7">
        <f>IF(Table1[[#This Row],[Ngày tính CN]]="","",S1393+T1393)</f>
        <v>45875</v>
      </c>
      <c r="V1393" s="71">
        <f ca="1">IF(Table1[[#This Row],[Hạn thanh toán]]="","",IF((U1393-NOW())&lt;0,0,(U1393-NOW())))</f>
        <v>0</v>
      </c>
      <c r="W1393" s="69"/>
      <c r="X1393" s="65" t="str">
        <f t="shared" ca="1" si="173"/>
        <v/>
      </c>
      <c r="Y1393" s="65" t="str">
        <f t="shared" si="172"/>
        <v>Đã thanh toán</v>
      </c>
      <c r="Z1393" s="250">
        <f>Table1[[#This Row],[Hạn thanh toán]]</f>
        <v>45875</v>
      </c>
      <c r="AA1393" s="250">
        <f>Table1[[#This Row],[Ngày Thanh toán]]</f>
        <v>45937</v>
      </c>
      <c r="AD1393" s="3" t="str">
        <f>IF(Table1[[#This Row],[Mã khách hàng]]="","",VLOOKUP($A1393,Ma_KH!$A:$Q,Ma_KH!O$1,0))</f>
        <v>UNIT-ECO</v>
      </c>
      <c r="AE1393" s="3" t="str">
        <f>IF(Table1[[#This Row],[Mã khách hàng]]="","",VLOOKUP($A1393,Ma_KH!$A:$Q,Ma_KH!P$1,0))</f>
        <v>CÔNG TY TNHH HÀNG TIÊU DÙNG UNIT</v>
      </c>
      <c r="AF1393" s="3" t="str">
        <f>VLOOKUP(A1393,Ma_KH!A:Q,Ma_KH!J$1,0)</f>
        <v>Đỗ Minh Quang</v>
      </c>
    </row>
    <row r="1394" spans="1:32" ht="16.5">
      <c r="A1394" s="73" t="s">
        <v>126</v>
      </c>
      <c r="B1394" s="4" t="s">
        <v>4506</v>
      </c>
      <c r="C1394" s="75">
        <v>45876</v>
      </c>
      <c r="D1394" s="76" t="s">
        <v>2208</v>
      </c>
      <c r="E1394" s="75">
        <v>45876</v>
      </c>
      <c r="F1394" s="73"/>
      <c r="G1394" s="73" t="s">
        <v>2028</v>
      </c>
      <c r="H1394" s="69">
        <v>0</v>
      </c>
      <c r="I1394" s="69">
        <v>0</v>
      </c>
      <c r="J1394" s="69">
        <f>(Table1[[#This Row],[Tiền hàng]]-Table1[[#This Row],[Tiền chiết khấu]])*8%</f>
        <v>0</v>
      </c>
      <c r="K1394" s="69">
        <v>100805</v>
      </c>
      <c r="L1394" s="8" t="s">
        <v>17</v>
      </c>
      <c r="M1394" s="41">
        <v>45937</v>
      </c>
      <c r="N1394" s="29" t="s">
        <v>4197</v>
      </c>
      <c r="O1394" s="69">
        <f>IF(Table1[[#This Row],[Phân loại]]="Tồn đầu kỳ",Table1[[#This Row],[Tổng giá trị]],0)</f>
        <v>0</v>
      </c>
      <c r="P1394" s="8">
        <f>IF(Table1[[#This Row],[Số còn phải thu ĐK]]&lt;&gt;0,0,IF(Table1[[#This Row],[Phân loại]]="Bán hàng",Table1[[#This Row],[Tổng giá trị]],-Table1[[#This Row],[Tổng giá trị]]))</f>
        <v>-100805</v>
      </c>
      <c r="Q1394" s="18">
        <f t="shared" si="171"/>
        <v>-100805</v>
      </c>
      <c r="R1394" s="8">
        <f>Table1[[#This Row],[Số còn phải thu ĐK]]+Table1[[#This Row],[Giá Trị HD sau CK]]-Table1[[#This Row],[Số tiền đã thu]]</f>
        <v>0</v>
      </c>
      <c r="S1394" s="7">
        <f>IF(Table1[[#This Row],[Ngày hóa đơn]]&lt;&gt;"",Table1[[#This Row],[Ngày hóa đơn]],Table1[[#This Row],[Ngày hạch toán]])</f>
        <v>45876</v>
      </c>
      <c r="T1394" s="8"/>
      <c r="U1394" s="7">
        <f>IF(Table1[[#This Row],[Ngày tính CN]]="","",S1394+T1394)</f>
        <v>45876</v>
      </c>
      <c r="V1394" s="71">
        <f ca="1">IF(Table1[[#This Row],[Hạn thanh toán]]="","",IF((U1394-NOW())&lt;0,0,(U1394-NOW())))</f>
        <v>0</v>
      </c>
      <c r="W1394" s="69"/>
      <c r="X1394" s="65" t="str">
        <f t="shared" ca="1" si="173"/>
        <v/>
      </c>
      <c r="Y1394" s="65" t="str">
        <f t="shared" si="172"/>
        <v>Đã thanh toán</v>
      </c>
      <c r="Z1394" s="250">
        <f>Table1[[#This Row],[Hạn thanh toán]]</f>
        <v>45876</v>
      </c>
      <c r="AA1394" s="250">
        <f>Table1[[#This Row],[Ngày Thanh toán]]</f>
        <v>45937</v>
      </c>
      <c r="AD1394" s="3" t="str">
        <f>IF(Table1[[#This Row],[Mã khách hàng]]="","",VLOOKUP($A1394,Ma_KH!$A:$Q,Ma_KH!O$1,0))</f>
        <v>UNIT-ECO</v>
      </c>
      <c r="AE1394" s="3" t="str">
        <f>IF(Table1[[#This Row],[Mã khách hàng]]="","",VLOOKUP($A1394,Ma_KH!$A:$Q,Ma_KH!P$1,0))</f>
        <v>CÔNG TY TNHH HÀNG TIÊU DÙNG UNIT</v>
      </c>
      <c r="AF1394" s="3" t="str">
        <f>VLOOKUP(A1394,Ma_KH!A:Q,Ma_KH!J$1,0)</f>
        <v>Đỗ Minh Quang</v>
      </c>
    </row>
    <row r="1395" spans="1:32" ht="16.5">
      <c r="A1395" s="73" t="s">
        <v>126</v>
      </c>
      <c r="B1395" s="4" t="s">
        <v>4506</v>
      </c>
      <c r="C1395" s="75">
        <v>45877</v>
      </c>
      <c r="D1395" s="76" t="s">
        <v>2209</v>
      </c>
      <c r="E1395" s="75"/>
      <c r="F1395" s="73"/>
      <c r="G1395" s="73" t="s">
        <v>2047</v>
      </c>
      <c r="H1395" s="69">
        <v>1011255</v>
      </c>
      <c r="I1395" s="69">
        <v>70788</v>
      </c>
      <c r="J1395" s="69">
        <f>(Table1[[#This Row],[Tiền hàng]]-Table1[[#This Row],[Tiền chiết khấu]])*8%</f>
        <v>75237.36</v>
      </c>
      <c r="K1395" s="69">
        <v>1015704</v>
      </c>
      <c r="L1395" s="8" t="s">
        <v>24</v>
      </c>
      <c r="M1395" s="41">
        <v>45937</v>
      </c>
      <c r="N1395" s="29" t="s">
        <v>4197</v>
      </c>
      <c r="O1395" s="69">
        <f>IF(Table1[[#This Row],[Phân loại]]="Tồn đầu kỳ",Table1[[#This Row],[Tổng giá trị]],0)</f>
        <v>0</v>
      </c>
      <c r="P1395" s="8">
        <f>IF(Table1[[#This Row],[Số còn phải thu ĐK]]&lt;&gt;0,0,IF(Table1[[#This Row],[Phân loại]]="Bán hàng",Table1[[#This Row],[Tổng giá trị]],-Table1[[#This Row],[Tổng giá trị]]))</f>
        <v>1015704</v>
      </c>
      <c r="Q1395" s="18">
        <f t="shared" si="171"/>
        <v>1015704</v>
      </c>
      <c r="R1395" s="8">
        <f>Table1[[#This Row],[Số còn phải thu ĐK]]+Table1[[#This Row],[Giá Trị HD sau CK]]-Table1[[#This Row],[Số tiền đã thu]]</f>
        <v>0</v>
      </c>
      <c r="S1395" s="7">
        <f>IF(Table1[[#This Row],[Ngày hóa đơn]]&lt;&gt;"",Table1[[#This Row],[Ngày hóa đơn]],Table1[[#This Row],[Ngày hạch toán]])</f>
        <v>45877</v>
      </c>
      <c r="T1395" s="8"/>
      <c r="U1395" s="7">
        <f>IF(Table1[[#This Row],[Ngày tính CN]]="","",S1395+T1395)</f>
        <v>45877</v>
      </c>
      <c r="V1395" s="71">
        <f ca="1">IF(Table1[[#This Row],[Hạn thanh toán]]="","",IF((U1395-NOW())&lt;0,0,(U1395-NOW())))</f>
        <v>0</v>
      </c>
      <c r="W1395" s="69"/>
      <c r="X1395" s="65" t="str">
        <f t="shared" ca="1" si="173"/>
        <v/>
      </c>
      <c r="Y1395" s="65" t="str">
        <f t="shared" si="172"/>
        <v>Đã thanh toán</v>
      </c>
      <c r="Z1395" s="250">
        <f>Table1[[#This Row],[Hạn thanh toán]]</f>
        <v>45877</v>
      </c>
      <c r="AA1395" s="250">
        <f>Table1[[#This Row],[Ngày Thanh toán]]</f>
        <v>45937</v>
      </c>
      <c r="AD1395" s="3" t="str">
        <f>IF(Table1[[#This Row],[Mã khách hàng]]="","",VLOOKUP($A1395,Ma_KH!$A:$Q,Ma_KH!O$1,0))</f>
        <v>UNIT-ECO</v>
      </c>
      <c r="AE1395" s="3" t="str">
        <f>IF(Table1[[#This Row],[Mã khách hàng]]="","",VLOOKUP($A1395,Ma_KH!$A:$Q,Ma_KH!P$1,0))</f>
        <v>CÔNG TY TNHH HÀNG TIÊU DÙNG UNIT</v>
      </c>
      <c r="AF1395" s="3" t="str">
        <f>VLOOKUP(A1395,Ma_KH!A:Q,Ma_KH!J$1,0)</f>
        <v>Đỗ Minh Quang</v>
      </c>
    </row>
    <row r="1396" spans="1:32" ht="16.5">
      <c r="A1396" s="73" t="s">
        <v>126</v>
      </c>
      <c r="B1396" s="4" t="s">
        <v>4506</v>
      </c>
      <c r="C1396" s="75">
        <v>45881</v>
      </c>
      <c r="D1396" s="76" t="s">
        <v>2210</v>
      </c>
      <c r="E1396" s="75"/>
      <c r="F1396" s="73"/>
      <c r="G1396" s="73" t="s">
        <v>2024</v>
      </c>
      <c r="H1396" s="69">
        <v>1701754</v>
      </c>
      <c r="I1396" s="69">
        <v>119123</v>
      </c>
      <c r="J1396" s="69">
        <f>(Table1[[#This Row],[Tiền hàng]]-Table1[[#This Row],[Tiền chiết khấu]])*8%</f>
        <v>126610.48</v>
      </c>
      <c r="K1396" s="69">
        <v>1709241</v>
      </c>
      <c r="L1396" s="8" t="s">
        <v>24</v>
      </c>
      <c r="M1396" s="41">
        <v>45937</v>
      </c>
      <c r="N1396" s="29" t="s">
        <v>4197</v>
      </c>
      <c r="O1396" s="69">
        <f>IF(Table1[[#This Row],[Phân loại]]="Tồn đầu kỳ",Table1[[#This Row],[Tổng giá trị]],0)</f>
        <v>0</v>
      </c>
      <c r="P1396" s="8">
        <f>IF(Table1[[#This Row],[Số còn phải thu ĐK]]&lt;&gt;0,0,IF(Table1[[#This Row],[Phân loại]]="Bán hàng",Table1[[#This Row],[Tổng giá trị]],-Table1[[#This Row],[Tổng giá trị]]))</f>
        <v>1709241</v>
      </c>
      <c r="Q1396" s="18">
        <f t="shared" si="171"/>
        <v>1709241</v>
      </c>
      <c r="R1396" s="8">
        <f>Table1[[#This Row],[Số còn phải thu ĐK]]+Table1[[#This Row],[Giá Trị HD sau CK]]-Table1[[#This Row],[Số tiền đã thu]]</f>
        <v>0</v>
      </c>
      <c r="S1396" s="7">
        <f>IF(Table1[[#This Row],[Ngày hóa đơn]]&lt;&gt;"",Table1[[#This Row],[Ngày hóa đơn]],Table1[[#This Row],[Ngày hạch toán]])</f>
        <v>45881</v>
      </c>
      <c r="T1396" s="8"/>
      <c r="U1396" s="7">
        <f>IF(Table1[[#This Row],[Ngày tính CN]]="","",S1396+T1396)</f>
        <v>45881</v>
      </c>
      <c r="V1396" s="71">
        <f ca="1">IF(Table1[[#This Row],[Hạn thanh toán]]="","",IF((U1396-NOW())&lt;0,0,(U1396-NOW())))</f>
        <v>0</v>
      </c>
      <c r="W1396" s="69"/>
      <c r="X1396" s="65" t="str">
        <f t="shared" ca="1" si="173"/>
        <v/>
      </c>
      <c r="Y1396" s="65" t="str">
        <f t="shared" si="172"/>
        <v>Đã thanh toán</v>
      </c>
      <c r="Z1396" s="250">
        <f>Table1[[#This Row],[Hạn thanh toán]]</f>
        <v>45881</v>
      </c>
      <c r="AA1396" s="250">
        <f>Table1[[#This Row],[Ngày Thanh toán]]</f>
        <v>45937</v>
      </c>
      <c r="AD1396" s="3" t="str">
        <f>IF(Table1[[#This Row],[Mã khách hàng]]="","",VLOOKUP($A1396,Ma_KH!$A:$Q,Ma_KH!O$1,0))</f>
        <v>UNIT-ECO</v>
      </c>
      <c r="AE1396" s="3" t="str">
        <f>IF(Table1[[#This Row],[Mã khách hàng]]="","",VLOOKUP($A1396,Ma_KH!$A:$Q,Ma_KH!P$1,0))</f>
        <v>CÔNG TY TNHH HÀNG TIÊU DÙNG UNIT</v>
      </c>
      <c r="AF1396" s="3" t="str">
        <f>VLOOKUP(A1396,Ma_KH!A:Q,Ma_KH!J$1,0)</f>
        <v>Đỗ Minh Quang</v>
      </c>
    </row>
    <row r="1397" spans="1:32" ht="16.5">
      <c r="A1397" s="73" t="s">
        <v>126</v>
      </c>
      <c r="B1397" s="4" t="s">
        <v>4506</v>
      </c>
      <c r="C1397" s="75">
        <v>45883</v>
      </c>
      <c r="D1397" s="76" t="s">
        <v>2211</v>
      </c>
      <c r="E1397" s="75"/>
      <c r="F1397" s="73"/>
      <c r="G1397" s="73" t="s">
        <v>2036</v>
      </c>
      <c r="H1397" s="69">
        <v>1255792</v>
      </c>
      <c r="I1397" s="69">
        <v>87905</v>
      </c>
      <c r="J1397" s="69">
        <f>(Table1[[#This Row],[Tiền hàng]]-Table1[[#This Row],[Tiền chiết khấu]])*8%</f>
        <v>93430.96</v>
      </c>
      <c r="K1397" s="69">
        <v>1261318</v>
      </c>
      <c r="L1397" s="8" t="s">
        <v>24</v>
      </c>
      <c r="M1397" s="41">
        <v>45937</v>
      </c>
      <c r="N1397" s="29" t="s">
        <v>4197</v>
      </c>
      <c r="O1397" s="69">
        <f>IF(Table1[[#This Row],[Phân loại]]="Tồn đầu kỳ",Table1[[#This Row],[Tổng giá trị]],0)</f>
        <v>0</v>
      </c>
      <c r="P1397" s="8">
        <f>IF(Table1[[#This Row],[Số còn phải thu ĐK]]&lt;&gt;0,0,IF(Table1[[#This Row],[Phân loại]]="Bán hàng",Table1[[#This Row],[Tổng giá trị]],-Table1[[#This Row],[Tổng giá trị]]))</f>
        <v>1261318</v>
      </c>
      <c r="Q1397" s="18">
        <f t="shared" si="171"/>
        <v>1261318</v>
      </c>
      <c r="R1397" s="8">
        <f>Table1[[#This Row],[Số còn phải thu ĐK]]+Table1[[#This Row],[Giá Trị HD sau CK]]-Table1[[#This Row],[Số tiền đã thu]]</f>
        <v>0</v>
      </c>
      <c r="S1397" s="7">
        <f>IF(Table1[[#This Row],[Ngày hóa đơn]]&lt;&gt;"",Table1[[#This Row],[Ngày hóa đơn]],Table1[[#This Row],[Ngày hạch toán]])</f>
        <v>45883</v>
      </c>
      <c r="T1397" s="8"/>
      <c r="U1397" s="7">
        <f>IF(Table1[[#This Row],[Ngày tính CN]]="","",S1397+T1397)</f>
        <v>45883</v>
      </c>
      <c r="V1397" s="71">
        <f ca="1">IF(Table1[[#This Row],[Hạn thanh toán]]="","",IF((U1397-NOW())&lt;0,0,(U1397-NOW())))</f>
        <v>0</v>
      </c>
      <c r="W1397" s="69"/>
      <c r="X1397" s="65" t="str">
        <f t="shared" ca="1" si="173"/>
        <v/>
      </c>
      <c r="Y1397" s="65" t="str">
        <f t="shared" si="172"/>
        <v>Đã thanh toán</v>
      </c>
      <c r="Z1397" s="250">
        <f>Table1[[#This Row],[Hạn thanh toán]]</f>
        <v>45883</v>
      </c>
      <c r="AA1397" s="250">
        <f>Table1[[#This Row],[Ngày Thanh toán]]</f>
        <v>45937</v>
      </c>
      <c r="AD1397" s="3" t="str">
        <f>IF(Table1[[#This Row],[Mã khách hàng]]="","",VLOOKUP($A1397,Ma_KH!$A:$Q,Ma_KH!O$1,0))</f>
        <v>UNIT-ECO</v>
      </c>
      <c r="AE1397" s="3" t="str">
        <f>IF(Table1[[#This Row],[Mã khách hàng]]="","",VLOOKUP($A1397,Ma_KH!$A:$Q,Ma_KH!P$1,0))</f>
        <v>CÔNG TY TNHH HÀNG TIÊU DÙNG UNIT</v>
      </c>
      <c r="AF1397" s="3" t="str">
        <f>VLOOKUP(A1397,Ma_KH!A:Q,Ma_KH!J$1,0)</f>
        <v>Đỗ Minh Quang</v>
      </c>
    </row>
    <row r="1398" spans="1:32" ht="16.5">
      <c r="A1398" s="73" t="s">
        <v>126</v>
      </c>
      <c r="B1398" s="4" t="s">
        <v>4506</v>
      </c>
      <c r="C1398" s="75">
        <v>45883</v>
      </c>
      <c r="D1398" s="76" t="s">
        <v>2212</v>
      </c>
      <c r="E1398" s="75">
        <v>45883</v>
      </c>
      <c r="F1398" s="73"/>
      <c r="G1398" s="73" t="s">
        <v>2038</v>
      </c>
      <c r="H1398" s="69">
        <v>0</v>
      </c>
      <c r="I1398" s="69">
        <v>0</v>
      </c>
      <c r="J1398" s="69">
        <f>(Table1[[#This Row],[Tiền hàng]]-Table1[[#This Row],[Tiền chiết khấu]])*8%</f>
        <v>0</v>
      </c>
      <c r="K1398" s="69">
        <v>224195</v>
      </c>
      <c r="L1398" s="8" t="s">
        <v>17</v>
      </c>
      <c r="M1398" s="41">
        <v>45937</v>
      </c>
      <c r="N1398" s="29" t="s">
        <v>4197</v>
      </c>
      <c r="O1398" s="69">
        <f>IF(Table1[[#This Row],[Phân loại]]="Tồn đầu kỳ",Table1[[#This Row],[Tổng giá trị]],0)</f>
        <v>0</v>
      </c>
      <c r="P1398" s="8">
        <f>IF(Table1[[#This Row],[Số còn phải thu ĐK]]&lt;&gt;0,0,IF(Table1[[#This Row],[Phân loại]]="Bán hàng",Table1[[#This Row],[Tổng giá trị]],-Table1[[#This Row],[Tổng giá trị]]))</f>
        <v>-224195</v>
      </c>
      <c r="Q1398" s="18">
        <f t="shared" si="171"/>
        <v>-224195</v>
      </c>
      <c r="R1398" s="8">
        <f>Table1[[#This Row],[Số còn phải thu ĐK]]+Table1[[#This Row],[Giá Trị HD sau CK]]-Table1[[#This Row],[Số tiền đã thu]]</f>
        <v>0</v>
      </c>
      <c r="S1398" s="7">
        <f>IF(Table1[[#This Row],[Ngày hóa đơn]]&lt;&gt;"",Table1[[#This Row],[Ngày hóa đơn]],Table1[[#This Row],[Ngày hạch toán]])</f>
        <v>45883</v>
      </c>
      <c r="T1398" s="8"/>
      <c r="U1398" s="7">
        <f>IF(Table1[[#This Row],[Ngày tính CN]]="","",S1398+T1398)</f>
        <v>45883</v>
      </c>
      <c r="V1398" s="71">
        <f ca="1">IF(Table1[[#This Row],[Hạn thanh toán]]="","",IF((U1398-NOW())&lt;0,0,(U1398-NOW())))</f>
        <v>0</v>
      </c>
      <c r="W1398" s="69"/>
      <c r="X1398" s="65" t="str">
        <f t="shared" ca="1" si="173"/>
        <v/>
      </c>
      <c r="Y1398" s="65" t="str">
        <f t="shared" si="172"/>
        <v>Đã thanh toán</v>
      </c>
      <c r="Z1398" s="250">
        <f>Table1[[#This Row],[Hạn thanh toán]]</f>
        <v>45883</v>
      </c>
      <c r="AA1398" s="250">
        <f>Table1[[#This Row],[Ngày Thanh toán]]</f>
        <v>45937</v>
      </c>
      <c r="AD1398" s="3" t="str">
        <f>IF(Table1[[#This Row],[Mã khách hàng]]="","",VLOOKUP($A1398,Ma_KH!$A:$Q,Ma_KH!O$1,0))</f>
        <v>UNIT-ECO</v>
      </c>
      <c r="AE1398" s="3" t="str">
        <f>IF(Table1[[#This Row],[Mã khách hàng]]="","",VLOOKUP($A1398,Ma_KH!$A:$Q,Ma_KH!P$1,0))</f>
        <v>CÔNG TY TNHH HÀNG TIÊU DÙNG UNIT</v>
      </c>
      <c r="AF1398" s="3" t="str">
        <f>VLOOKUP(A1398,Ma_KH!A:Q,Ma_KH!J$1,0)</f>
        <v>Đỗ Minh Quang</v>
      </c>
    </row>
    <row r="1399" spans="1:32" ht="16.5">
      <c r="A1399" s="73" t="s">
        <v>126</v>
      </c>
      <c r="B1399" s="4" t="s">
        <v>4506</v>
      </c>
      <c r="C1399" s="75">
        <v>45883</v>
      </c>
      <c r="D1399" s="76" t="s">
        <v>2213</v>
      </c>
      <c r="E1399" s="75">
        <v>45883</v>
      </c>
      <c r="F1399" s="73"/>
      <c r="G1399" s="73" t="s">
        <v>2134</v>
      </c>
      <c r="H1399" s="69">
        <v>0</v>
      </c>
      <c r="I1399" s="69">
        <v>0</v>
      </c>
      <c r="J1399" s="69">
        <f>(Table1[[#This Row],[Tiền hàng]]-Table1[[#This Row],[Tiền chiết khấu]])*8%</f>
        <v>0</v>
      </c>
      <c r="K1399" s="69">
        <v>224195</v>
      </c>
      <c r="L1399" s="8" t="s">
        <v>17</v>
      </c>
      <c r="M1399" s="41">
        <v>45937</v>
      </c>
      <c r="N1399" s="29" t="s">
        <v>4197</v>
      </c>
      <c r="O1399" s="69">
        <f>IF(Table1[[#This Row],[Phân loại]]="Tồn đầu kỳ",Table1[[#This Row],[Tổng giá trị]],0)</f>
        <v>0</v>
      </c>
      <c r="P1399" s="8">
        <f>IF(Table1[[#This Row],[Số còn phải thu ĐK]]&lt;&gt;0,0,IF(Table1[[#This Row],[Phân loại]]="Bán hàng",Table1[[#This Row],[Tổng giá trị]],-Table1[[#This Row],[Tổng giá trị]]))</f>
        <v>-224195</v>
      </c>
      <c r="Q1399" s="18">
        <f t="shared" si="171"/>
        <v>-224195</v>
      </c>
      <c r="R1399" s="8">
        <f>Table1[[#This Row],[Số còn phải thu ĐK]]+Table1[[#This Row],[Giá Trị HD sau CK]]-Table1[[#This Row],[Số tiền đã thu]]</f>
        <v>0</v>
      </c>
      <c r="S1399" s="7">
        <f>IF(Table1[[#This Row],[Ngày hóa đơn]]&lt;&gt;"",Table1[[#This Row],[Ngày hóa đơn]],Table1[[#This Row],[Ngày hạch toán]])</f>
        <v>45883</v>
      </c>
      <c r="T1399" s="8"/>
      <c r="U1399" s="7">
        <f>IF(Table1[[#This Row],[Ngày tính CN]]="","",S1399+T1399)</f>
        <v>45883</v>
      </c>
      <c r="V1399" s="71">
        <f ca="1">IF(Table1[[#This Row],[Hạn thanh toán]]="","",IF((U1399-NOW())&lt;0,0,(U1399-NOW())))</f>
        <v>0</v>
      </c>
      <c r="W1399" s="69"/>
      <c r="X1399" s="65" t="str">
        <f t="shared" ca="1" si="173"/>
        <v/>
      </c>
      <c r="Y1399" s="65" t="str">
        <f t="shared" si="172"/>
        <v>Đã thanh toán</v>
      </c>
      <c r="Z1399" s="250">
        <f>Table1[[#This Row],[Hạn thanh toán]]</f>
        <v>45883</v>
      </c>
      <c r="AA1399" s="250">
        <f>Table1[[#This Row],[Ngày Thanh toán]]</f>
        <v>45937</v>
      </c>
      <c r="AD1399" s="3" t="str">
        <f>IF(Table1[[#This Row],[Mã khách hàng]]="","",VLOOKUP($A1399,Ma_KH!$A:$Q,Ma_KH!O$1,0))</f>
        <v>UNIT-ECO</v>
      </c>
      <c r="AE1399" s="3" t="str">
        <f>IF(Table1[[#This Row],[Mã khách hàng]]="","",VLOOKUP($A1399,Ma_KH!$A:$Q,Ma_KH!P$1,0))</f>
        <v>CÔNG TY TNHH HÀNG TIÊU DÙNG UNIT</v>
      </c>
      <c r="AF1399" s="3" t="str">
        <f>VLOOKUP(A1399,Ma_KH!A:Q,Ma_KH!J$1,0)</f>
        <v>Đỗ Minh Quang</v>
      </c>
    </row>
    <row r="1400" spans="1:32" ht="16.5">
      <c r="A1400" s="73" t="s">
        <v>126</v>
      </c>
      <c r="B1400" s="4" t="s">
        <v>4506</v>
      </c>
      <c r="C1400" s="75">
        <v>45892</v>
      </c>
      <c r="D1400" s="76" t="s">
        <v>2214</v>
      </c>
      <c r="E1400" s="75">
        <v>45892</v>
      </c>
      <c r="F1400" s="73"/>
      <c r="G1400" s="73" t="s">
        <v>2084</v>
      </c>
      <c r="H1400" s="69">
        <v>0</v>
      </c>
      <c r="I1400" s="69">
        <v>0</v>
      </c>
      <c r="J1400" s="69">
        <f>(Table1[[#This Row],[Tiền hàng]]-Table1[[#This Row],[Tiền chiết khấu]])*8%</f>
        <v>0</v>
      </c>
      <c r="K1400" s="348">
        <v>297399</v>
      </c>
      <c r="L1400" s="8" t="s">
        <v>17</v>
      </c>
      <c r="M1400" s="41">
        <v>45937</v>
      </c>
      <c r="N1400" s="29" t="s">
        <v>4197</v>
      </c>
      <c r="O1400" s="69">
        <f>IF(Table1[[#This Row],[Phân loại]]="Tồn đầu kỳ",Table1[[#This Row],[Tổng giá trị]],0)</f>
        <v>0</v>
      </c>
      <c r="P1400" s="8">
        <f>IF(Table1[[#This Row],[Số còn phải thu ĐK]]&lt;&gt;0,0,IF(Table1[[#This Row],[Phân loại]]="Bán hàng",Table1[[#This Row],[Tổng giá trị]],-Table1[[#This Row],[Tổng giá trị]]))</f>
        <v>-297399</v>
      </c>
      <c r="Q1400" s="18">
        <f t="shared" si="171"/>
        <v>-297399</v>
      </c>
      <c r="R1400" s="8">
        <f>Table1[[#This Row],[Số còn phải thu ĐK]]+Table1[[#This Row],[Giá Trị HD sau CK]]-Table1[[#This Row],[Số tiền đã thu]]</f>
        <v>0</v>
      </c>
      <c r="S1400" s="7">
        <f>IF(Table1[[#This Row],[Ngày hóa đơn]]&lt;&gt;"",Table1[[#This Row],[Ngày hóa đơn]],Table1[[#This Row],[Ngày hạch toán]])</f>
        <v>45892</v>
      </c>
      <c r="T1400" s="8"/>
      <c r="U1400" s="7">
        <f>IF(Table1[[#This Row],[Ngày tính CN]]="","",S1400+T1400)</f>
        <v>45892</v>
      </c>
      <c r="V1400" s="71">
        <f ca="1">IF(Table1[[#This Row],[Hạn thanh toán]]="","",IF((U1400-NOW())&lt;0,0,(U1400-NOW())))</f>
        <v>0</v>
      </c>
      <c r="W1400" s="69"/>
      <c r="X1400" s="65" t="str">
        <f t="shared" ca="1" si="173"/>
        <v/>
      </c>
      <c r="Y1400" s="65" t="str">
        <f t="shared" si="172"/>
        <v>Đã thanh toán</v>
      </c>
      <c r="Z1400" s="250">
        <f>Table1[[#This Row],[Hạn thanh toán]]</f>
        <v>45892</v>
      </c>
      <c r="AA1400" s="250">
        <f>Table1[[#This Row],[Ngày Thanh toán]]</f>
        <v>45937</v>
      </c>
      <c r="AD1400" s="3" t="str">
        <f>IF(Table1[[#This Row],[Mã khách hàng]]="","",VLOOKUP($A1400,Ma_KH!$A:$Q,Ma_KH!O$1,0))</f>
        <v>UNIT-ECO</v>
      </c>
      <c r="AE1400" s="3" t="str">
        <f>IF(Table1[[#This Row],[Mã khách hàng]]="","",VLOOKUP($A1400,Ma_KH!$A:$Q,Ma_KH!P$1,0))</f>
        <v>CÔNG TY TNHH HÀNG TIÊU DÙNG UNIT</v>
      </c>
      <c r="AF1400" s="3" t="str">
        <f>VLOOKUP(A1400,Ma_KH!A:Q,Ma_KH!J$1,0)</f>
        <v>Đỗ Minh Quang</v>
      </c>
    </row>
    <row r="1401" spans="1:32" ht="16.5">
      <c r="A1401" s="73" t="s">
        <v>126</v>
      </c>
      <c r="B1401" s="4" t="s">
        <v>4506</v>
      </c>
      <c r="C1401" s="75">
        <v>45894</v>
      </c>
      <c r="D1401" s="76" t="s">
        <v>2215</v>
      </c>
      <c r="E1401" s="75"/>
      <c r="F1401" s="73"/>
      <c r="G1401" s="73" t="s">
        <v>2081</v>
      </c>
      <c r="H1401" s="69">
        <v>1600526</v>
      </c>
      <c r="I1401" s="69">
        <v>112037</v>
      </c>
      <c r="J1401" s="69">
        <f>(Table1[[#This Row],[Tiền hàng]]-Table1[[#This Row],[Tiền chiết khấu]])*8%</f>
        <v>119079.12</v>
      </c>
      <c r="K1401" s="69">
        <v>1607568</v>
      </c>
      <c r="L1401" s="8" t="s">
        <v>24</v>
      </c>
      <c r="M1401" s="41">
        <v>45937</v>
      </c>
      <c r="N1401" s="29" t="s">
        <v>4197</v>
      </c>
      <c r="O1401" s="69">
        <f>IF(Table1[[#This Row],[Phân loại]]="Tồn đầu kỳ",Table1[[#This Row],[Tổng giá trị]],0)</f>
        <v>0</v>
      </c>
      <c r="P1401" s="8">
        <f>IF(Table1[[#This Row],[Số còn phải thu ĐK]]&lt;&gt;0,0,IF(Table1[[#This Row],[Phân loại]]="Bán hàng",Table1[[#This Row],[Tổng giá trị]],-Table1[[#This Row],[Tổng giá trị]]))</f>
        <v>1607568</v>
      </c>
      <c r="Q1401" s="18">
        <f t="shared" si="171"/>
        <v>1607568</v>
      </c>
      <c r="R1401" s="8">
        <f>Table1[[#This Row],[Số còn phải thu ĐK]]+Table1[[#This Row],[Giá Trị HD sau CK]]-Table1[[#This Row],[Số tiền đã thu]]</f>
        <v>0</v>
      </c>
      <c r="S1401" s="7">
        <f>IF(Table1[[#This Row],[Ngày hóa đơn]]&lt;&gt;"",Table1[[#This Row],[Ngày hóa đơn]],Table1[[#This Row],[Ngày hạch toán]])</f>
        <v>45894</v>
      </c>
      <c r="T1401" s="8"/>
      <c r="U1401" s="7">
        <f>IF(Table1[[#This Row],[Ngày tính CN]]="","",S1401+T1401)</f>
        <v>45894</v>
      </c>
      <c r="V1401" s="71">
        <f ca="1">IF(Table1[[#This Row],[Hạn thanh toán]]="","",IF((U1401-NOW())&lt;0,0,(U1401-NOW())))</f>
        <v>0</v>
      </c>
      <c r="W1401" s="69"/>
      <c r="X1401" s="65" t="str">
        <f t="shared" ca="1" si="173"/>
        <v/>
      </c>
      <c r="Y1401" s="65" t="str">
        <f t="shared" si="172"/>
        <v>Đã thanh toán</v>
      </c>
      <c r="Z1401" s="250">
        <f>Table1[[#This Row],[Hạn thanh toán]]</f>
        <v>45894</v>
      </c>
      <c r="AA1401" s="250">
        <f>Table1[[#This Row],[Ngày Thanh toán]]</f>
        <v>45937</v>
      </c>
      <c r="AD1401" s="3" t="str">
        <f>IF(Table1[[#This Row],[Mã khách hàng]]="","",VLOOKUP($A1401,Ma_KH!$A:$Q,Ma_KH!O$1,0))</f>
        <v>UNIT-ECO</v>
      </c>
      <c r="AE1401" s="3" t="str">
        <f>IF(Table1[[#This Row],[Mã khách hàng]]="","",VLOOKUP($A1401,Ma_KH!$A:$Q,Ma_KH!P$1,0))</f>
        <v>CÔNG TY TNHH HÀNG TIÊU DÙNG UNIT</v>
      </c>
      <c r="AF1401" s="3" t="str">
        <f>VLOOKUP(A1401,Ma_KH!A:Q,Ma_KH!J$1,0)</f>
        <v>Đỗ Minh Quang</v>
      </c>
    </row>
    <row r="1402" spans="1:32" s="58" customFormat="1" ht="16.5">
      <c r="A1402" s="42" t="s">
        <v>126</v>
      </c>
      <c r="B1402" s="4" t="s">
        <v>4506</v>
      </c>
      <c r="C1402" s="44">
        <v>45903</v>
      </c>
      <c r="D1402" s="43" t="s">
        <v>2216</v>
      </c>
      <c r="E1402" s="44"/>
      <c r="F1402" s="42"/>
      <c r="G1402" s="42" t="s">
        <v>2217</v>
      </c>
      <c r="H1402" s="54">
        <v>1471045</v>
      </c>
      <c r="I1402" s="54">
        <v>102973</v>
      </c>
      <c r="J1402" s="54">
        <f>(Table1[[#This Row],[Tiền hàng]]-Table1[[#This Row],[Tiền chiết khấu]])*8%</f>
        <v>109445.76000000001</v>
      </c>
      <c r="K1402" s="54">
        <v>1477518</v>
      </c>
      <c r="L1402" s="55" t="s">
        <v>24</v>
      </c>
      <c r="M1402" s="56"/>
      <c r="N1402" s="55"/>
      <c r="O1402" s="54">
        <f>IF(Table1[[#This Row],[Phân loại]]="Tồn đầu kỳ",Table1[[#This Row],[Tổng giá trị]],0)</f>
        <v>0</v>
      </c>
      <c r="P1402" s="55">
        <f>IF(Table1[[#This Row],[Số còn phải thu ĐK]]&lt;&gt;0,0,IF(Table1[[#This Row],[Phân loại]]="Bán hàng",Table1[[#This Row],[Tổng giá trị]],-Table1[[#This Row],[Tổng giá trị]]))</f>
        <v>1477518</v>
      </c>
      <c r="Q1402" s="18">
        <f t="shared" si="171"/>
        <v>0</v>
      </c>
      <c r="R1402" s="55">
        <f>Table1[[#This Row],[Số còn phải thu ĐK]]+Table1[[#This Row],[Giá Trị HD sau CK]]-Table1[[#This Row],[Số tiền đã thu]]</f>
        <v>1477518</v>
      </c>
      <c r="S1402" s="56">
        <f>IF(Table1[[#This Row],[Ngày hóa đơn]]&lt;&gt;"",Table1[[#This Row],[Ngày hóa đơn]],Table1[[#This Row],[Ngày hạch toán]])</f>
        <v>45903</v>
      </c>
      <c r="T1402" s="55">
        <v>45</v>
      </c>
      <c r="U1402" s="56">
        <f>IF(Table1[[#This Row],[Ngày tính CN]]="","",S1402+T1402)</f>
        <v>45948</v>
      </c>
      <c r="V1402" s="57">
        <f ca="1">IF(Table1[[#This Row],[Hạn thanh toán]]="","",IF((U1402-NOW())&lt;0,0,(U1402-NOW())))</f>
        <v>0</v>
      </c>
      <c r="W1402" s="54"/>
      <c r="X1402" s="65">
        <f t="shared" ca="1" si="173"/>
        <v>53.362421527781407</v>
      </c>
      <c r="Y1402" s="109" t="str">
        <f t="shared" ca="1" si="172"/>
        <v>Nợ quá hạn từ 30 ngày đến 60 ngày</v>
      </c>
      <c r="Z1402" s="254">
        <f>Table1[[#This Row],[Hạn thanh toán]]</f>
        <v>45948</v>
      </c>
      <c r="AA1402" s="254">
        <f>Table1[[#This Row],[Ngày Thanh toán]]</f>
        <v>0</v>
      </c>
      <c r="AD1402" s="3" t="str">
        <f>IF(Table1[[#This Row],[Mã khách hàng]]="","",VLOOKUP($A1402,Ma_KH!$A:$Q,Ma_KH!O$1,0))</f>
        <v>UNIT-ECO</v>
      </c>
      <c r="AE1402" s="3" t="str">
        <f>IF(Table1[[#This Row],[Mã khách hàng]]="","",VLOOKUP($A1402,Ma_KH!$A:$Q,Ma_KH!P$1,0))</f>
        <v>CÔNG TY TNHH HÀNG TIÊU DÙNG UNIT</v>
      </c>
      <c r="AF1402" s="58" t="str">
        <f>VLOOKUP(A1402,Ma_KH!A:Q,Ma_KH!J$1,0)</f>
        <v>Đỗ Minh Quang</v>
      </c>
    </row>
    <row r="1403" spans="1:32" s="58" customFormat="1" ht="16.5">
      <c r="A1403" s="42" t="s">
        <v>126</v>
      </c>
      <c r="B1403" s="4" t="s">
        <v>4506</v>
      </c>
      <c r="C1403" s="44">
        <v>45903</v>
      </c>
      <c r="D1403" s="43" t="s">
        <v>2218</v>
      </c>
      <c r="E1403" s="44"/>
      <c r="F1403" s="42"/>
      <c r="G1403" s="42" t="s">
        <v>2219</v>
      </c>
      <c r="H1403" s="54">
        <v>1190950</v>
      </c>
      <c r="I1403" s="54">
        <v>83367</v>
      </c>
      <c r="J1403" s="54">
        <f>(Table1[[#This Row],[Tiền hàng]]-Table1[[#This Row],[Tiền chiết khấu]])*8%</f>
        <v>88606.64</v>
      </c>
      <c r="K1403" s="54">
        <v>1196190</v>
      </c>
      <c r="L1403" s="55" t="s">
        <v>24</v>
      </c>
      <c r="M1403" s="56"/>
      <c r="N1403" s="55"/>
      <c r="O1403" s="54">
        <f>IF(Table1[[#This Row],[Phân loại]]="Tồn đầu kỳ",Table1[[#This Row],[Tổng giá trị]],0)</f>
        <v>0</v>
      </c>
      <c r="P1403" s="55">
        <f>IF(Table1[[#This Row],[Số còn phải thu ĐK]]&lt;&gt;0,0,IF(Table1[[#This Row],[Phân loại]]="Bán hàng",Table1[[#This Row],[Tổng giá trị]],-Table1[[#This Row],[Tổng giá trị]]))</f>
        <v>1196190</v>
      </c>
      <c r="Q1403" s="18">
        <f t="shared" si="171"/>
        <v>0</v>
      </c>
      <c r="R1403" s="55">
        <f>Table1[[#This Row],[Số còn phải thu ĐK]]+Table1[[#This Row],[Giá Trị HD sau CK]]-Table1[[#This Row],[Số tiền đã thu]]</f>
        <v>1196190</v>
      </c>
      <c r="S1403" s="56">
        <f>IF(Table1[[#This Row],[Ngày hóa đơn]]&lt;&gt;"",Table1[[#This Row],[Ngày hóa đơn]],Table1[[#This Row],[Ngày hạch toán]])</f>
        <v>45903</v>
      </c>
      <c r="T1403" s="55">
        <v>45</v>
      </c>
      <c r="U1403" s="56">
        <f>IF(Table1[[#This Row],[Ngày tính CN]]="","",S1403+T1403)</f>
        <v>45948</v>
      </c>
      <c r="V1403" s="57">
        <f ca="1">IF(Table1[[#This Row],[Hạn thanh toán]]="","",IF((U1403-NOW())&lt;0,0,(U1403-NOW())))</f>
        <v>0</v>
      </c>
      <c r="W1403" s="54"/>
      <c r="X1403" s="65">
        <f t="shared" ca="1" si="173"/>
        <v>53.362421527781407</v>
      </c>
      <c r="Y1403" s="109" t="str">
        <f t="shared" ca="1" si="172"/>
        <v>Nợ quá hạn từ 30 ngày đến 60 ngày</v>
      </c>
      <c r="Z1403" s="254">
        <f>Table1[[#This Row],[Hạn thanh toán]]</f>
        <v>45948</v>
      </c>
      <c r="AA1403" s="254">
        <f>Table1[[#This Row],[Ngày Thanh toán]]</f>
        <v>0</v>
      </c>
      <c r="AD1403" s="3" t="str">
        <f>IF(Table1[[#This Row],[Mã khách hàng]]="","",VLOOKUP($A1403,Ma_KH!$A:$Q,Ma_KH!O$1,0))</f>
        <v>UNIT-ECO</v>
      </c>
      <c r="AE1403" s="3" t="str">
        <f>IF(Table1[[#This Row],[Mã khách hàng]]="","",VLOOKUP($A1403,Ma_KH!$A:$Q,Ma_KH!P$1,0))</f>
        <v>CÔNG TY TNHH HÀNG TIÊU DÙNG UNIT</v>
      </c>
      <c r="AF1403" s="58" t="str">
        <f>VLOOKUP(A1403,Ma_KH!A:Q,Ma_KH!J$1,0)</f>
        <v>Đỗ Minh Quang</v>
      </c>
    </row>
    <row r="1404" spans="1:32" s="58" customFormat="1" ht="16.5">
      <c r="A1404" s="42" t="s">
        <v>126</v>
      </c>
      <c r="B1404" s="4" t="s">
        <v>4506</v>
      </c>
      <c r="C1404" s="44">
        <v>45903</v>
      </c>
      <c r="D1404" s="43" t="s">
        <v>2220</v>
      </c>
      <c r="E1404" s="44">
        <v>45920</v>
      </c>
      <c r="F1404" s="42"/>
      <c r="G1404" s="42" t="s">
        <v>2221</v>
      </c>
      <c r="H1404" s="54">
        <v>0</v>
      </c>
      <c r="I1404" s="54">
        <v>0</v>
      </c>
      <c r="J1404" s="54">
        <f>(Table1[[#This Row],[Tiền hàng]]-Table1[[#This Row],[Tiền chiết khấu]])*8%</f>
        <v>0</v>
      </c>
      <c r="K1404" s="54">
        <v>98373</v>
      </c>
      <c r="L1404" s="55" t="s">
        <v>17</v>
      </c>
      <c r="M1404" s="56"/>
      <c r="N1404" s="55"/>
      <c r="O1404" s="54">
        <f>IF(Table1[[#This Row],[Phân loại]]="Tồn đầu kỳ",Table1[[#This Row],[Tổng giá trị]],0)</f>
        <v>0</v>
      </c>
      <c r="P1404" s="55">
        <f>IF(Table1[[#This Row],[Số còn phải thu ĐK]]&lt;&gt;0,0,IF(Table1[[#This Row],[Phân loại]]="Bán hàng",Table1[[#This Row],[Tổng giá trị]],-Table1[[#This Row],[Tổng giá trị]]))</f>
        <v>-98373</v>
      </c>
      <c r="Q1404" s="18">
        <f t="shared" si="171"/>
        <v>0</v>
      </c>
      <c r="R1404" s="55">
        <f>Table1[[#This Row],[Số còn phải thu ĐK]]+Table1[[#This Row],[Giá Trị HD sau CK]]-Table1[[#This Row],[Số tiền đã thu]]</f>
        <v>-98373</v>
      </c>
      <c r="S1404" s="56">
        <f>IF(Table1[[#This Row],[Ngày hóa đơn]]&lt;&gt;"",Table1[[#This Row],[Ngày hóa đơn]],Table1[[#This Row],[Ngày hạch toán]])</f>
        <v>45920</v>
      </c>
      <c r="T1404" s="55">
        <v>45</v>
      </c>
      <c r="U1404" s="56">
        <f>IF(Table1[[#This Row],[Ngày tính CN]]="","",S1404+T1404)</f>
        <v>45965</v>
      </c>
      <c r="V1404" s="57">
        <f ca="1">IF(Table1[[#This Row],[Hạn thanh toán]]="","",IF((U1404-NOW())&lt;0,0,(U1404-NOW())))</f>
        <v>0</v>
      </c>
      <c r="W1404" s="54"/>
      <c r="X1404" s="65">
        <f t="shared" ca="1" si="173"/>
        <v>36.362421527781407</v>
      </c>
      <c r="Y1404" s="109" t="str">
        <f t="shared" ca="1" si="172"/>
        <v>Nợ quá hạn từ 30 ngày đến 60 ngày</v>
      </c>
      <c r="Z1404" s="254">
        <f>Table1[[#This Row],[Hạn thanh toán]]</f>
        <v>45965</v>
      </c>
      <c r="AA1404" s="254">
        <f>Table1[[#This Row],[Ngày Thanh toán]]</f>
        <v>0</v>
      </c>
      <c r="AD1404" s="3" t="str">
        <f>IF(Table1[[#This Row],[Mã khách hàng]]="","",VLOOKUP($A1404,Ma_KH!$A:$Q,Ma_KH!O$1,0))</f>
        <v>UNIT-ECO</v>
      </c>
      <c r="AE1404" s="3" t="str">
        <f>IF(Table1[[#This Row],[Mã khách hàng]]="","",VLOOKUP($A1404,Ma_KH!$A:$Q,Ma_KH!P$1,0))</f>
        <v>CÔNG TY TNHH HÀNG TIÊU DÙNG UNIT</v>
      </c>
      <c r="AF1404" s="58" t="str">
        <f>VLOOKUP(A1404,Ma_KH!A:Q,Ma_KH!J$1,0)</f>
        <v>Đỗ Minh Quang</v>
      </c>
    </row>
    <row r="1405" spans="1:32" s="58" customFormat="1" ht="16.5">
      <c r="A1405" s="42" t="s">
        <v>126</v>
      </c>
      <c r="B1405" s="4" t="s">
        <v>4506</v>
      </c>
      <c r="C1405" s="44">
        <v>45903</v>
      </c>
      <c r="D1405" s="43" t="s">
        <v>2222</v>
      </c>
      <c r="E1405" s="44">
        <v>45920</v>
      </c>
      <c r="F1405" s="42"/>
      <c r="G1405" s="42" t="s">
        <v>2223</v>
      </c>
      <c r="H1405" s="54">
        <v>0</v>
      </c>
      <c r="I1405" s="54">
        <v>0</v>
      </c>
      <c r="J1405" s="54">
        <f>(Table1[[#This Row],[Tiền hàng]]-Table1[[#This Row],[Tiền chiết khấu]])*8%</f>
        <v>0</v>
      </c>
      <c r="K1405" s="54">
        <v>674039</v>
      </c>
      <c r="L1405" s="55" t="s">
        <v>17</v>
      </c>
      <c r="M1405" s="56"/>
      <c r="N1405" s="55"/>
      <c r="O1405" s="54">
        <f>IF(Table1[[#This Row],[Phân loại]]="Tồn đầu kỳ",Table1[[#This Row],[Tổng giá trị]],0)</f>
        <v>0</v>
      </c>
      <c r="P1405" s="55">
        <f>IF(Table1[[#This Row],[Số còn phải thu ĐK]]&lt;&gt;0,0,IF(Table1[[#This Row],[Phân loại]]="Bán hàng",Table1[[#This Row],[Tổng giá trị]],-Table1[[#This Row],[Tổng giá trị]]))</f>
        <v>-674039</v>
      </c>
      <c r="Q1405" s="18">
        <f t="shared" si="171"/>
        <v>0</v>
      </c>
      <c r="R1405" s="55">
        <f>Table1[[#This Row],[Số còn phải thu ĐK]]+Table1[[#This Row],[Giá Trị HD sau CK]]-Table1[[#This Row],[Số tiền đã thu]]</f>
        <v>-674039</v>
      </c>
      <c r="S1405" s="56">
        <f>IF(Table1[[#This Row],[Ngày hóa đơn]]&lt;&gt;"",Table1[[#This Row],[Ngày hóa đơn]],Table1[[#This Row],[Ngày hạch toán]])</f>
        <v>45920</v>
      </c>
      <c r="T1405" s="55">
        <v>45</v>
      </c>
      <c r="U1405" s="56">
        <f>IF(Table1[[#This Row],[Ngày tính CN]]="","",S1405+T1405)</f>
        <v>45965</v>
      </c>
      <c r="V1405" s="57">
        <f ca="1">IF(Table1[[#This Row],[Hạn thanh toán]]="","",IF((U1405-NOW())&lt;0,0,(U1405-NOW())))</f>
        <v>0</v>
      </c>
      <c r="W1405" s="54"/>
      <c r="X1405" s="65">
        <f t="shared" ca="1" si="173"/>
        <v>36.362421527781407</v>
      </c>
      <c r="Y1405" s="109" t="str">
        <f t="shared" ca="1" si="172"/>
        <v>Nợ quá hạn từ 30 ngày đến 60 ngày</v>
      </c>
      <c r="Z1405" s="254">
        <f>Table1[[#This Row],[Hạn thanh toán]]</f>
        <v>45965</v>
      </c>
      <c r="AA1405" s="254">
        <f>Table1[[#This Row],[Ngày Thanh toán]]</f>
        <v>0</v>
      </c>
      <c r="AD1405" s="3" t="str">
        <f>IF(Table1[[#This Row],[Mã khách hàng]]="","",VLOOKUP($A1405,Ma_KH!$A:$Q,Ma_KH!O$1,0))</f>
        <v>UNIT-ECO</v>
      </c>
      <c r="AE1405" s="3" t="str">
        <f>IF(Table1[[#This Row],[Mã khách hàng]]="","",VLOOKUP($A1405,Ma_KH!$A:$Q,Ma_KH!P$1,0))</f>
        <v>CÔNG TY TNHH HÀNG TIÊU DÙNG UNIT</v>
      </c>
      <c r="AF1405" s="58" t="str">
        <f>VLOOKUP(A1405,Ma_KH!A:Q,Ma_KH!J$1,0)</f>
        <v>Đỗ Minh Quang</v>
      </c>
    </row>
    <row r="1406" spans="1:32" s="58" customFormat="1" ht="16.5">
      <c r="A1406" s="42" t="s">
        <v>126</v>
      </c>
      <c r="B1406" s="4" t="s">
        <v>4506</v>
      </c>
      <c r="C1406" s="44">
        <v>45904</v>
      </c>
      <c r="D1406" s="43" t="s">
        <v>2224</v>
      </c>
      <c r="E1406" s="44"/>
      <c r="F1406" s="42"/>
      <c r="G1406" s="42" t="s">
        <v>2225</v>
      </c>
      <c r="H1406" s="54">
        <v>908271</v>
      </c>
      <c r="I1406" s="54">
        <v>63579</v>
      </c>
      <c r="J1406" s="54">
        <f>(Table1[[#This Row],[Tiền hàng]]-Table1[[#This Row],[Tiền chiết khấu]])*8%</f>
        <v>67575.360000000001</v>
      </c>
      <c r="K1406" s="54">
        <v>912267</v>
      </c>
      <c r="L1406" s="55" t="s">
        <v>24</v>
      </c>
      <c r="M1406" s="56"/>
      <c r="N1406" s="55"/>
      <c r="O1406" s="54">
        <f>IF(Table1[[#This Row],[Phân loại]]="Tồn đầu kỳ",Table1[[#This Row],[Tổng giá trị]],0)</f>
        <v>0</v>
      </c>
      <c r="P1406" s="55">
        <f>IF(Table1[[#This Row],[Số còn phải thu ĐK]]&lt;&gt;0,0,IF(Table1[[#This Row],[Phân loại]]="Bán hàng",Table1[[#This Row],[Tổng giá trị]],-Table1[[#This Row],[Tổng giá trị]]))</f>
        <v>912267</v>
      </c>
      <c r="Q1406" s="18">
        <f t="shared" si="171"/>
        <v>0</v>
      </c>
      <c r="R1406" s="55">
        <f>Table1[[#This Row],[Số còn phải thu ĐK]]+Table1[[#This Row],[Giá Trị HD sau CK]]-Table1[[#This Row],[Số tiền đã thu]]</f>
        <v>912267</v>
      </c>
      <c r="S1406" s="56">
        <f>IF(Table1[[#This Row],[Ngày hóa đơn]]&lt;&gt;"",Table1[[#This Row],[Ngày hóa đơn]],Table1[[#This Row],[Ngày hạch toán]])</f>
        <v>45904</v>
      </c>
      <c r="T1406" s="55">
        <v>45</v>
      </c>
      <c r="U1406" s="56">
        <f>IF(Table1[[#This Row],[Ngày tính CN]]="","",S1406+T1406)</f>
        <v>45949</v>
      </c>
      <c r="V1406" s="57">
        <f ca="1">IF(Table1[[#This Row],[Hạn thanh toán]]="","",IF((U1406-NOW())&lt;0,0,(U1406-NOW())))</f>
        <v>0</v>
      </c>
      <c r="W1406" s="54"/>
      <c r="X1406" s="65">
        <f t="shared" ca="1" si="173"/>
        <v>52.362421527781407</v>
      </c>
      <c r="Y1406" s="109" t="str">
        <f t="shared" ca="1" si="172"/>
        <v>Nợ quá hạn từ 30 ngày đến 60 ngày</v>
      </c>
      <c r="Z1406" s="254">
        <f>Table1[[#This Row],[Hạn thanh toán]]</f>
        <v>45949</v>
      </c>
      <c r="AA1406" s="254">
        <f>Table1[[#This Row],[Ngày Thanh toán]]</f>
        <v>0</v>
      </c>
      <c r="AD1406" s="3" t="str">
        <f>IF(Table1[[#This Row],[Mã khách hàng]]="","",VLOOKUP($A1406,Ma_KH!$A:$Q,Ma_KH!O$1,0))</f>
        <v>UNIT-ECO</v>
      </c>
      <c r="AE1406" s="3" t="str">
        <f>IF(Table1[[#This Row],[Mã khách hàng]]="","",VLOOKUP($A1406,Ma_KH!$A:$Q,Ma_KH!P$1,0))</f>
        <v>CÔNG TY TNHH HÀNG TIÊU DÙNG UNIT</v>
      </c>
      <c r="AF1406" s="58" t="str">
        <f>VLOOKUP(A1406,Ma_KH!A:Q,Ma_KH!J$1,0)</f>
        <v>Đỗ Minh Quang</v>
      </c>
    </row>
    <row r="1407" spans="1:32" s="58" customFormat="1" ht="16.5">
      <c r="A1407" s="42" t="s">
        <v>126</v>
      </c>
      <c r="B1407" s="4" t="s">
        <v>4506</v>
      </c>
      <c r="C1407" s="44">
        <v>45905</v>
      </c>
      <c r="D1407" s="43" t="s">
        <v>2226</v>
      </c>
      <c r="E1407" s="44"/>
      <c r="F1407" s="42"/>
      <c r="G1407" s="42" t="s">
        <v>2227</v>
      </c>
      <c r="H1407" s="54">
        <v>1405587</v>
      </c>
      <c r="I1407" s="54">
        <v>98391</v>
      </c>
      <c r="J1407" s="54">
        <f>(Table1[[#This Row],[Tiền hàng]]-Table1[[#This Row],[Tiền chiết khấu]])*8%</f>
        <v>104575.68000000001</v>
      </c>
      <c r="K1407" s="54">
        <v>1411772</v>
      </c>
      <c r="L1407" s="55" t="s">
        <v>24</v>
      </c>
      <c r="M1407" s="56"/>
      <c r="N1407" s="55"/>
      <c r="O1407" s="54">
        <f>IF(Table1[[#This Row],[Phân loại]]="Tồn đầu kỳ",Table1[[#This Row],[Tổng giá trị]],0)</f>
        <v>0</v>
      </c>
      <c r="P1407" s="55">
        <f>IF(Table1[[#This Row],[Số còn phải thu ĐK]]&lt;&gt;0,0,IF(Table1[[#This Row],[Phân loại]]="Bán hàng",Table1[[#This Row],[Tổng giá trị]],-Table1[[#This Row],[Tổng giá trị]]))</f>
        <v>1411772</v>
      </c>
      <c r="Q1407" s="18">
        <f t="shared" si="171"/>
        <v>0</v>
      </c>
      <c r="R1407" s="55">
        <f>Table1[[#This Row],[Số còn phải thu ĐK]]+Table1[[#This Row],[Giá Trị HD sau CK]]-Table1[[#This Row],[Số tiền đã thu]]</f>
        <v>1411772</v>
      </c>
      <c r="S1407" s="56">
        <f>IF(Table1[[#This Row],[Ngày hóa đơn]]&lt;&gt;"",Table1[[#This Row],[Ngày hóa đơn]],Table1[[#This Row],[Ngày hạch toán]])</f>
        <v>45905</v>
      </c>
      <c r="T1407" s="55">
        <v>45</v>
      </c>
      <c r="U1407" s="56">
        <f>IF(Table1[[#This Row],[Ngày tính CN]]="","",S1407+T1407)</f>
        <v>45950</v>
      </c>
      <c r="V1407" s="57">
        <f ca="1">IF(Table1[[#This Row],[Hạn thanh toán]]="","",IF((U1407-NOW())&lt;0,0,(U1407-NOW())))</f>
        <v>0</v>
      </c>
      <c r="W1407" s="54"/>
      <c r="X1407" s="65">
        <f t="shared" ca="1" si="173"/>
        <v>51.362421527781407</v>
      </c>
      <c r="Y1407" s="109" t="str">
        <f t="shared" ca="1" si="172"/>
        <v>Nợ quá hạn từ 30 ngày đến 60 ngày</v>
      </c>
      <c r="Z1407" s="254">
        <f>Table1[[#This Row],[Hạn thanh toán]]</f>
        <v>45950</v>
      </c>
      <c r="AA1407" s="254">
        <f>Table1[[#This Row],[Ngày Thanh toán]]</f>
        <v>0</v>
      </c>
      <c r="AD1407" s="3" t="str">
        <f>IF(Table1[[#This Row],[Mã khách hàng]]="","",VLOOKUP($A1407,Ma_KH!$A:$Q,Ma_KH!O$1,0))</f>
        <v>UNIT-ECO</v>
      </c>
      <c r="AE1407" s="3" t="str">
        <f>IF(Table1[[#This Row],[Mã khách hàng]]="","",VLOOKUP($A1407,Ma_KH!$A:$Q,Ma_KH!P$1,0))</f>
        <v>CÔNG TY TNHH HÀNG TIÊU DÙNG UNIT</v>
      </c>
      <c r="AF1407" s="58" t="str">
        <f>VLOOKUP(A1407,Ma_KH!A:Q,Ma_KH!J$1,0)</f>
        <v>Đỗ Minh Quang</v>
      </c>
    </row>
    <row r="1408" spans="1:32" s="58" customFormat="1" ht="16.5">
      <c r="A1408" s="42" t="s">
        <v>126</v>
      </c>
      <c r="B1408" s="4" t="s">
        <v>4506</v>
      </c>
      <c r="C1408" s="44">
        <v>45905</v>
      </c>
      <c r="D1408" s="43" t="s">
        <v>2228</v>
      </c>
      <c r="E1408" s="44">
        <v>45920</v>
      </c>
      <c r="F1408" s="42"/>
      <c r="G1408" s="42" t="s">
        <v>2229</v>
      </c>
      <c r="H1408" s="54">
        <v>0</v>
      </c>
      <c r="I1408" s="54">
        <v>0</v>
      </c>
      <c r="J1408" s="54">
        <f>(Table1[[#This Row],[Tiền hàng]]-Table1[[#This Row],[Tiền chiết khấu]])*8%</f>
        <v>0</v>
      </c>
      <c r="K1408" s="54">
        <v>51704</v>
      </c>
      <c r="L1408" s="55" t="s">
        <v>17</v>
      </c>
      <c r="M1408" s="56"/>
      <c r="N1408" s="55"/>
      <c r="O1408" s="54">
        <f>IF(Table1[[#This Row],[Phân loại]]="Tồn đầu kỳ",Table1[[#This Row],[Tổng giá trị]],0)</f>
        <v>0</v>
      </c>
      <c r="P1408" s="55">
        <f>IF(Table1[[#This Row],[Số còn phải thu ĐK]]&lt;&gt;0,0,IF(Table1[[#This Row],[Phân loại]]="Bán hàng",Table1[[#This Row],[Tổng giá trị]],-Table1[[#This Row],[Tổng giá trị]]))</f>
        <v>-51704</v>
      </c>
      <c r="Q1408" s="18">
        <f t="shared" ref="Q1408:Q1494" si="174">IF(M1408&lt;&gt;"",IF(O1408&lt;&gt;0,O1408,P1408),0)</f>
        <v>0</v>
      </c>
      <c r="R1408" s="55">
        <f>Table1[[#This Row],[Số còn phải thu ĐK]]+Table1[[#This Row],[Giá Trị HD sau CK]]-Table1[[#This Row],[Số tiền đã thu]]</f>
        <v>-51704</v>
      </c>
      <c r="S1408" s="56">
        <f>IF(Table1[[#This Row],[Ngày hóa đơn]]&lt;&gt;"",Table1[[#This Row],[Ngày hóa đơn]],Table1[[#This Row],[Ngày hạch toán]])</f>
        <v>45920</v>
      </c>
      <c r="T1408" s="55">
        <v>45</v>
      </c>
      <c r="U1408" s="56">
        <f>IF(Table1[[#This Row],[Ngày tính CN]]="","",S1408+T1408)</f>
        <v>45965</v>
      </c>
      <c r="V1408" s="57">
        <f ca="1">IF(Table1[[#This Row],[Hạn thanh toán]]="","",IF((U1408-NOW())&lt;0,0,(U1408-NOW())))</f>
        <v>0</v>
      </c>
      <c r="W1408" s="54"/>
      <c r="X1408" s="65">
        <f t="shared" ca="1" si="173"/>
        <v>36.362421527781407</v>
      </c>
      <c r="Y1408" s="109" t="str">
        <f t="shared" ca="1" si="172"/>
        <v>Nợ quá hạn từ 30 ngày đến 60 ngày</v>
      </c>
      <c r="Z1408" s="254">
        <f>Table1[[#This Row],[Hạn thanh toán]]</f>
        <v>45965</v>
      </c>
      <c r="AA1408" s="254">
        <f>Table1[[#This Row],[Ngày Thanh toán]]</f>
        <v>0</v>
      </c>
      <c r="AD1408" s="3" t="str">
        <f>IF(Table1[[#This Row],[Mã khách hàng]]="","",VLOOKUP($A1408,Ma_KH!$A:$Q,Ma_KH!O$1,0))</f>
        <v>UNIT-ECO</v>
      </c>
      <c r="AE1408" s="3" t="str">
        <f>IF(Table1[[#This Row],[Mã khách hàng]]="","",VLOOKUP($A1408,Ma_KH!$A:$Q,Ma_KH!P$1,0))</f>
        <v>CÔNG TY TNHH HÀNG TIÊU DÙNG UNIT</v>
      </c>
      <c r="AF1408" s="58" t="str">
        <f>VLOOKUP(A1408,Ma_KH!A:Q,Ma_KH!J$1,0)</f>
        <v>Đỗ Minh Quang</v>
      </c>
    </row>
    <row r="1409" spans="1:32" s="58" customFormat="1" ht="16.5">
      <c r="A1409" s="42" t="s">
        <v>126</v>
      </c>
      <c r="B1409" s="4" t="s">
        <v>4506</v>
      </c>
      <c r="C1409" s="44">
        <v>45911</v>
      </c>
      <c r="D1409" s="43" t="s">
        <v>2230</v>
      </c>
      <c r="E1409" s="44"/>
      <c r="F1409" s="42"/>
      <c r="G1409" s="42" t="s">
        <v>2053</v>
      </c>
      <c r="H1409" s="54">
        <v>1384423</v>
      </c>
      <c r="I1409" s="54">
        <v>96910</v>
      </c>
      <c r="J1409" s="54">
        <f>(Table1[[#This Row],[Tiền hàng]]-Table1[[#This Row],[Tiền chiết khấu]])*8%</f>
        <v>103001.04000000001</v>
      </c>
      <c r="K1409" s="54">
        <v>1390514</v>
      </c>
      <c r="L1409" s="55" t="s">
        <v>24</v>
      </c>
      <c r="M1409" s="56"/>
      <c r="N1409" s="55"/>
      <c r="O1409" s="54">
        <f>IF(Table1[[#This Row],[Phân loại]]="Tồn đầu kỳ",Table1[[#This Row],[Tổng giá trị]],0)</f>
        <v>0</v>
      </c>
      <c r="P1409" s="55">
        <f>IF(Table1[[#This Row],[Số còn phải thu ĐK]]&lt;&gt;0,0,IF(Table1[[#This Row],[Phân loại]]="Bán hàng",Table1[[#This Row],[Tổng giá trị]],-Table1[[#This Row],[Tổng giá trị]]))</f>
        <v>1390514</v>
      </c>
      <c r="Q1409" s="18">
        <f t="shared" si="174"/>
        <v>0</v>
      </c>
      <c r="R1409" s="55">
        <f>Table1[[#This Row],[Số còn phải thu ĐK]]+Table1[[#This Row],[Giá Trị HD sau CK]]-Table1[[#This Row],[Số tiền đã thu]]</f>
        <v>1390514</v>
      </c>
      <c r="S1409" s="56">
        <f>IF(Table1[[#This Row],[Ngày hóa đơn]]&lt;&gt;"",Table1[[#This Row],[Ngày hóa đơn]],Table1[[#This Row],[Ngày hạch toán]])</f>
        <v>45911</v>
      </c>
      <c r="T1409" s="55">
        <v>45</v>
      </c>
      <c r="U1409" s="56">
        <f>IF(Table1[[#This Row],[Ngày tính CN]]="","",S1409+T1409)</f>
        <v>45956</v>
      </c>
      <c r="V1409" s="57">
        <f ca="1">IF(Table1[[#This Row],[Hạn thanh toán]]="","",IF((U1409-NOW())&lt;0,0,(U1409-NOW())))</f>
        <v>0</v>
      </c>
      <c r="W1409" s="54"/>
      <c r="X1409" s="65">
        <f t="shared" ca="1" si="173"/>
        <v>45.362421527781407</v>
      </c>
      <c r="Y1409" s="109" t="str">
        <f t="shared" ca="1" si="172"/>
        <v>Nợ quá hạn từ 30 ngày đến 60 ngày</v>
      </c>
      <c r="Z1409" s="254">
        <f>Table1[[#This Row],[Hạn thanh toán]]</f>
        <v>45956</v>
      </c>
      <c r="AA1409" s="254">
        <f>Table1[[#This Row],[Ngày Thanh toán]]</f>
        <v>0</v>
      </c>
      <c r="AD1409" s="3" t="str">
        <f>IF(Table1[[#This Row],[Mã khách hàng]]="","",VLOOKUP($A1409,Ma_KH!$A:$Q,Ma_KH!O$1,0))</f>
        <v>UNIT-ECO</v>
      </c>
      <c r="AE1409" s="3" t="str">
        <f>IF(Table1[[#This Row],[Mã khách hàng]]="","",VLOOKUP($A1409,Ma_KH!$A:$Q,Ma_KH!P$1,0))</f>
        <v>CÔNG TY TNHH HÀNG TIÊU DÙNG UNIT</v>
      </c>
      <c r="AF1409" s="58" t="str">
        <f>VLOOKUP(A1409,Ma_KH!A:Q,Ma_KH!J$1,0)</f>
        <v>Đỗ Minh Quang</v>
      </c>
    </row>
    <row r="1410" spans="1:32" s="58" customFormat="1" ht="16.5">
      <c r="A1410" s="45" t="s">
        <v>126</v>
      </c>
      <c r="B1410" s="4" t="s">
        <v>4506</v>
      </c>
      <c r="C1410" s="47">
        <v>45911</v>
      </c>
      <c r="D1410" s="46" t="s">
        <v>2231</v>
      </c>
      <c r="E1410" s="47">
        <v>45920</v>
      </c>
      <c r="F1410" s="45"/>
      <c r="G1410" s="45" t="s">
        <v>2232</v>
      </c>
      <c r="H1410" s="54">
        <v>0</v>
      </c>
      <c r="I1410" s="54">
        <v>0</v>
      </c>
      <c r="J1410" s="54">
        <f>(Table1[[#This Row],[Tiền hàng]]-Table1[[#This Row],[Tiền chiết khấu]])*8%</f>
        <v>0</v>
      </c>
      <c r="K1410" s="54">
        <v>50182</v>
      </c>
      <c r="L1410" s="55" t="s">
        <v>17</v>
      </c>
      <c r="M1410" s="56"/>
      <c r="N1410" s="55"/>
      <c r="O1410" s="54">
        <f>IF(Table1[[#This Row],[Phân loại]]="Tồn đầu kỳ",Table1[[#This Row],[Tổng giá trị]],0)</f>
        <v>0</v>
      </c>
      <c r="P1410" s="55">
        <f>IF(Table1[[#This Row],[Số còn phải thu ĐK]]&lt;&gt;0,0,IF(Table1[[#This Row],[Phân loại]]="Bán hàng",Table1[[#This Row],[Tổng giá trị]],-Table1[[#This Row],[Tổng giá trị]]))</f>
        <v>-50182</v>
      </c>
      <c r="Q1410" s="18">
        <f t="shared" si="174"/>
        <v>0</v>
      </c>
      <c r="R1410" s="55">
        <f>Table1[[#This Row],[Số còn phải thu ĐK]]+Table1[[#This Row],[Giá Trị HD sau CK]]-Table1[[#This Row],[Số tiền đã thu]]</f>
        <v>-50182</v>
      </c>
      <c r="S1410" s="56">
        <f>IF(Table1[[#This Row],[Ngày hóa đơn]]&lt;&gt;"",Table1[[#This Row],[Ngày hóa đơn]],Table1[[#This Row],[Ngày hạch toán]])</f>
        <v>45920</v>
      </c>
      <c r="T1410" s="55">
        <v>45</v>
      </c>
      <c r="U1410" s="56">
        <f>IF(Table1[[#This Row],[Ngày tính CN]]="","",S1410+T1410)</f>
        <v>45965</v>
      </c>
      <c r="V1410" s="57">
        <f ca="1">IF(Table1[[#This Row],[Hạn thanh toán]]="","",IF((U1410-NOW())&lt;0,0,(U1410-NOW())))</f>
        <v>0</v>
      </c>
      <c r="W1410" s="54"/>
      <c r="X1410" s="65">
        <f t="shared" ca="1" si="173"/>
        <v>36.362421527781407</v>
      </c>
      <c r="Y1410" s="109" t="str">
        <f t="shared" ca="1" si="172"/>
        <v>Nợ quá hạn từ 30 ngày đến 60 ngày</v>
      </c>
      <c r="Z1410" s="254">
        <f>Table1[[#This Row],[Hạn thanh toán]]</f>
        <v>45965</v>
      </c>
      <c r="AA1410" s="254">
        <f>Table1[[#This Row],[Ngày Thanh toán]]</f>
        <v>0</v>
      </c>
      <c r="AD1410" s="3" t="str">
        <f>IF(Table1[[#This Row],[Mã khách hàng]]="","",VLOOKUP($A1410,Ma_KH!$A:$Q,Ma_KH!O$1,0))</f>
        <v>UNIT-ECO</v>
      </c>
      <c r="AE1410" s="3" t="str">
        <f>IF(Table1[[#This Row],[Mã khách hàng]]="","",VLOOKUP($A1410,Ma_KH!$A:$Q,Ma_KH!P$1,0))</f>
        <v>CÔNG TY TNHH HÀNG TIÊU DÙNG UNIT</v>
      </c>
      <c r="AF1410" s="58" t="str">
        <f>VLOOKUP(A1410,Ma_KH!A:Q,Ma_KH!J$1,0)</f>
        <v>Đỗ Minh Quang</v>
      </c>
    </row>
    <row r="1411" spans="1:32" s="58" customFormat="1" ht="16.5">
      <c r="A1411" s="42" t="s">
        <v>126</v>
      </c>
      <c r="B1411" s="4" t="s">
        <v>4506</v>
      </c>
      <c r="C1411" s="44">
        <v>45916</v>
      </c>
      <c r="D1411" s="43" t="s">
        <v>2233</v>
      </c>
      <c r="E1411" s="44"/>
      <c r="F1411" s="42"/>
      <c r="G1411" s="42" t="s">
        <v>2058</v>
      </c>
      <c r="H1411" s="54">
        <v>1876901</v>
      </c>
      <c r="I1411" s="54">
        <v>131383</v>
      </c>
      <c r="J1411" s="54">
        <f>(Table1[[#This Row],[Tiền hàng]]-Table1[[#This Row],[Tiền chiết khấu]])*8%</f>
        <v>139641.44</v>
      </c>
      <c r="K1411" s="54">
        <v>1885159</v>
      </c>
      <c r="L1411" s="55" t="s">
        <v>24</v>
      </c>
      <c r="M1411" s="56"/>
      <c r="N1411" s="55"/>
      <c r="O1411" s="54">
        <f>IF(Table1[[#This Row],[Phân loại]]="Tồn đầu kỳ",Table1[[#This Row],[Tổng giá trị]],0)</f>
        <v>0</v>
      </c>
      <c r="P1411" s="55">
        <f>IF(Table1[[#This Row],[Số còn phải thu ĐK]]&lt;&gt;0,0,IF(Table1[[#This Row],[Phân loại]]="Bán hàng",Table1[[#This Row],[Tổng giá trị]],-Table1[[#This Row],[Tổng giá trị]]))</f>
        <v>1885159</v>
      </c>
      <c r="Q1411" s="18">
        <f t="shared" si="174"/>
        <v>0</v>
      </c>
      <c r="R1411" s="55">
        <f>Table1[[#This Row],[Số còn phải thu ĐK]]+Table1[[#This Row],[Giá Trị HD sau CK]]-Table1[[#This Row],[Số tiền đã thu]]</f>
        <v>1885159</v>
      </c>
      <c r="S1411" s="56">
        <f>IF(Table1[[#This Row],[Ngày hóa đơn]]&lt;&gt;"",Table1[[#This Row],[Ngày hóa đơn]],Table1[[#This Row],[Ngày hạch toán]])</f>
        <v>45916</v>
      </c>
      <c r="T1411" s="55">
        <v>45</v>
      </c>
      <c r="U1411" s="56">
        <f>IF(Table1[[#This Row],[Ngày tính CN]]="","",S1411+T1411)</f>
        <v>45961</v>
      </c>
      <c r="V1411" s="57">
        <f ca="1">IF(Table1[[#This Row],[Hạn thanh toán]]="","",IF((U1411-NOW())&lt;0,0,(U1411-NOW())))</f>
        <v>0</v>
      </c>
      <c r="W1411" s="54"/>
      <c r="X1411" s="65">
        <f t="shared" ca="1" si="173"/>
        <v>40.362421527781407</v>
      </c>
      <c r="Y1411" s="109" t="str">
        <f t="shared" ca="1" si="172"/>
        <v>Nợ quá hạn từ 30 ngày đến 60 ngày</v>
      </c>
      <c r="Z1411" s="254">
        <f>Table1[[#This Row],[Hạn thanh toán]]</f>
        <v>45961</v>
      </c>
      <c r="AA1411" s="254">
        <f>Table1[[#This Row],[Ngày Thanh toán]]</f>
        <v>0</v>
      </c>
      <c r="AD1411" s="3" t="str">
        <f>IF(Table1[[#This Row],[Mã khách hàng]]="","",VLOOKUP($A1411,Ma_KH!$A:$Q,Ma_KH!O$1,0))</f>
        <v>UNIT-ECO</v>
      </c>
      <c r="AE1411" s="3" t="str">
        <f>IF(Table1[[#This Row],[Mã khách hàng]]="","",VLOOKUP($A1411,Ma_KH!$A:$Q,Ma_KH!P$1,0))</f>
        <v>CÔNG TY TNHH HÀNG TIÊU DÙNG UNIT</v>
      </c>
      <c r="AF1411" s="58" t="str">
        <f>VLOOKUP(A1411,Ma_KH!A:Q,Ma_KH!J$1,0)</f>
        <v>Đỗ Minh Quang</v>
      </c>
    </row>
    <row r="1412" spans="1:32" s="58" customFormat="1" ht="16.5">
      <c r="A1412" s="42" t="s">
        <v>126</v>
      </c>
      <c r="B1412" s="4" t="s">
        <v>4506</v>
      </c>
      <c r="C1412" s="44">
        <v>45919</v>
      </c>
      <c r="D1412" s="43" t="s">
        <v>2234</v>
      </c>
      <c r="E1412" s="44"/>
      <c r="F1412" s="42"/>
      <c r="G1412" s="42" t="s">
        <v>2026</v>
      </c>
      <c r="H1412" s="54">
        <v>1144673</v>
      </c>
      <c r="I1412" s="54">
        <v>80127</v>
      </c>
      <c r="J1412" s="54">
        <f>(Table1[[#This Row],[Tiền hàng]]-Table1[[#This Row],[Tiền chiết khấu]])*8%</f>
        <v>85163.680000000008</v>
      </c>
      <c r="K1412" s="54">
        <v>1149710</v>
      </c>
      <c r="L1412" s="55" t="s">
        <v>24</v>
      </c>
      <c r="M1412" s="56"/>
      <c r="N1412" s="55"/>
      <c r="O1412" s="54">
        <f>IF(Table1[[#This Row],[Phân loại]]="Tồn đầu kỳ",Table1[[#This Row],[Tổng giá trị]],0)</f>
        <v>0</v>
      </c>
      <c r="P1412" s="55">
        <f>IF(Table1[[#This Row],[Số còn phải thu ĐK]]&lt;&gt;0,0,IF(Table1[[#This Row],[Phân loại]]="Bán hàng",Table1[[#This Row],[Tổng giá trị]],-Table1[[#This Row],[Tổng giá trị]]))</f>
        <v>1149710</v>
      </c>
      <c r="Q1412" s="18">
        <f t="shared" si="174"/>
        <v>0</v>
      </c>
      <c r="R1412" s="55">
        <f>Table1[[#This Row],[Số còn phải thu ĐK]]+Table1[[#This Row],[Giá Trị HD sau CK]]-Table1[[#This Row],[Số tiền đã thu]]</f>
        <v>1149710</v>
      </c>
      <c r="S1412" s="56">
        <f>IF(Table1[[#This Row],[Ngày hóa đơn]]&lt;&gt;"",Table1[[#This Row],[Ngày hóa đơn]],Table1[[#This Row],[Ngày hạch toán]])</f>
        <v>45919</v>
      </c>
      <c r="T1412" s="55">
        <v>45</v>
      </c>
      <c r="U1412" s="56">
        <f>IF(Table1[[#This Row],[Ngày tính CN]]="","",S1412+T1412)</f>
        <v>45964</v>
      </c>
      <c r="V1412" s="57">
        <f ca="1">IF(Table1[[#This Row],[Hạn thanh toán]]="","",IF((U1412-NOW())&lt;0,0,(U1412-NOW())))</f>
        <v>0</v>
      </c>
      <c r="W1412" s="54"/>
      <c r="X1412" s="65">
        <f t="shared" ca="1" si="173"/>
        <v>37.362421527781407</v>
      </c>
      <c r="Y1412" s="109" t="str">
        <f t="shared" ca="1" si="172"/>
        <v>Nợ quá hạn từ 30 ngày đến 60 ngày</v>
      </c>
      <c r="Z1412" s="254">
        <f>Table1[[#This Row],[Hạn thanh toán]]</f>
        <v>45964</v>
      </c>
      <c r="AA1412" s="254">
        <f>Table1[[#This Row],[Ngày Thanh toán]]</f>
        <v>0</v>
      </c>
      <c r="AD1412" s="3" t="str">
        <f>IF(Table1[[#This Row],[Mã khách hàng]]="","",VLOOKUP($A1412,Ma_KH!$A:$Q,Ma_KH!O$1,0))</f>
        <v>UNIT-ECO</v>
      </c>
      <c r="AE1412" s="3" t="str">
        <f>IF(Table1[[#This Row],[Mã khách hàng]]="","",VLOOKUP($A1412,Ma_KH!$A:$Q,Ma_KH!P$1,0))</f>
        <v>CÔNG TY TNHH HÀNG TIÊU DÙNG UNIT</v>
      </c>
      <c r="AF1412" s="58" t="str">
        <f>VLOOKUP(A1412,Ma_KH!A:Q,Ma_KH!J$1,0)</f>
        <v>Đỗ Minh Quang</v>
      </c>
    </row>
    <row r="1413" spans="1:32" s="58" customFormat="1" ht="16.5">
      <c r="A1413" s="42" t="s">
        <v>126</v>
      </c>
      <c r="B1413" s="4" t="s">
        <v>4506</v>
      </c>
      <c r="C1413" s="44">
        <v>45919</v>
      </c>
      <c r="D1413" s="43" t="s">
        <v>2235</v>
      </c>
      <c r="E1413" s="44">
        <v>45920</v>
      </c>
      <c r="F1413" s="42"/>
      <c r="G1413" s="42" t="s">
        <v>2236</v>
      </c>
      <c r="H1413" s="54">
        <v>0</v>
      </c>
      <c r="I1413" s="54">
        <v>0</v>
      </c>
      <c r="J1413" s="54">
        <f>(Table1[[#This Row],[Tiền hàng]]-Table1[[#This Row],[Tiền chiết khấu]])*8%</f>
        <v>0</v>
      </c>
      <c r="K1413" s="54">
        <v>429815</v>
      </c>
      <c r="L1413" s="55" t="s">
        <v>17</v>
      </c>
      <c r="M1413" s="56"/>
      <c r="N1413" s="55"/>
      <c r="O1413" s="54">
        <f>IF(Table1[[#This Row],[Phân loại]]="Tồn đầu kỳ",Table1[[#This Row],[Tổng giá trị]],0)</f>
        <v>0</v>
      </c>
      <c r="P1413" s="55">
        <f>IF(Table1[[#This Row],[Số còn phải thu ĐK]]&lt;&gt;0,0,IF(Table1[[#This Row],[Phân loại]]="Bán hàng",Table1[[#This Row],[Tổng giá trị]],-Table1[[#This Row],[Tổng giá trị]]))</f>
        <v>-429815</v>
      </c>
      <c r="Q1413" s="18">
        <f t="shared" si="174"/>
        <v>0</v>
      </c>
      <c r="R1413" s="55">
        <f>Table1[[#This Row],[Số còn phải thu ĐK]]+Table1[[#This Row],[Giá Trị HD sau CK]]-Table1[[#This Row],[Số tiền đã thu]]</f>
        <v>-429815</v>
      </c>
      <c r="S1413" s="56">
        <f>IF(Table1[[#This Row],[Ngày hóa đơn]]&lt;&gt;"",Table1[[#This Row],[Ngày hóa đơn]],Table1[[#This Row],[Ngày hạch toán]])</f>
        <v>45920</v>
      </c>
      <c r="T1413" s="55">
        <v>45</v>
      </c>
      <c r="U1413" s="56">
        <f>IF(Table1[[#This Row],[Ngày tính CN]]="","",S1413+T1413)</f>
        <v>45965</v>
      </c>
      <c r="V1413" s="57">
        <f ca="1">IF(Table1[[#This Row],[Hạn thanh toán]]="","",IF((U1413-NOW())&lt;0,0,(U1413-NOW())))</f>
        <v>0</v>
      </c>
      <c r="W1413" s="54"/>
      <c r="X1413" s="65">
        <f t="shared" ca="1" si="173"/>
        <v>36.362421527781407</v>
      </c>
      <c r="Y1413" s="109" t="str">
        <f t="shared" ca="1" si="172"/>
        <v>Nợ quá hạn từ 30 ngày đến 60 ngày</v>
      </c>
      <c r="Z1413" s="254">
        <f>Table1[[#This Row],[Hạn thanh toán]]</f>
        <v>45965</v>
      </c>
      <c r="AA1413" s="254">
        <f>Table1[[#This Row],[Ngày Thanh toán]]</f>
        <v>0</v>
      </c>
      <c r="AD1413" s="3" t="str">
        <f>IF(Table1[[#This Row],[Mã khách hàng]]="","",VLOOKUP($A1413,Ma_KH!$A:$Q,Ma_KH!O$1,0))</f>
        <v>UNIT-ECO</v>
      </c>
      <c r="AE1413" s="3" t="str">
        <f>IF(Table1[[#This Row],[Mã khách hàng]]="","",VLOOKUP($A1413,Ma_KH!$A:$Q,Ma_KH!P$1,0))</f>
        <v>CÔNG TY TNHH HÀNG TIÊU DÙNG UNIT</v>
      </c>
      <c r="AF1413" s="58" t="str">
        <f>VLOOKUP(A1413,Ma_KH!A:Q,Ma_KH!J$1,0)</f>
        <v>Đỗ Minh Quang</v>
      </c>
    </row>
    <row r="1414" spans="1:32" s="58" customFormat="1" ht="16.5">
      <c r="A1414" s="42" t="s">
        <v>126</v>
      </c>
      <c r="B1414" s="4" t="s">
        <v>4506</v>
      </c>
      <c r="C1414" s="44">
        <v>45919</v>
      </c>
      <c r="D1414" s="43" t="s">
        <v>2237</v>
      </c>
      <c r="E1414" s="44">
        <v>45920</v>
      </c>
      <c r="F1414" s="42"/>
      <c r="G1414" s="42" t="s">
        <v>2238</v>
      </c>
      <c r="H1414" s="54">
        <v>0</v>
      </c>
      <c r="I1414" s="54">
        <v>0</v>
      </c>
      <c r="J1414" s="54">
        <f>(Table1[[#This Row],[Tiền hàng]]-Table1[[#This Row],[Tiền chiết khấu]])*8%</f>
        <v>0</v>
      </c>
      <c r="K1414" s="54">
        <v>161788</v>
      </c>
      <c r="L1414" s="55" t="s">
        <v>17</v>
      </c>
      <c r="M1414" s="56"/>
      <c r="N1414" s="55"/>
      <c r="O1414" s="54">
        <f>IF(Table1[[#This Row],[Phân loại]]="Tồn đầu kỳ",Table1[[#This Row],[Tổng giá trị]],0)</f>
        <v>0</v>
      </c>
      <c r="P1414" s="55">
        <f>IF(Table1[[#This Row],[Số còn phải thu ĐK]]&lt;&gt;0,0,IF(Table1[[#This Row],[Phân loại]]="Bán hàng",Table1[[#This Row],[Tổng giá trị]],-Table1[[#This Row],[Tổng giá trị]]))</f>
        <v>-161788</v>
      </c>
      <c r="Q1414" s="18">
        <f t="shared" si="174"/>
        <v>0</v>
      </c>
      <c r="R1414" s="55">
        <f>Table1[[#This Row],[Số còn phải thu ĐK]]+Table1[[#This Row],[Giá Trị HD sau CK]]-Table1[[#This Row],[Số tiền đã thu]]</f>
        <v>-161788</v>
      </c>
      <c r="S1414" s="56">
        <f>IF(Table1[[#This Row],[Ngày hóa đơn]]&lt;&gt;"",Table1[[#This Row],[Ngày hóa đơn]],Table1[[#This Row],[Ngày hạch toán]])</f>
        <v>45920</v>
      </c>
      <c r="T1414" s="55">
        <v>45</v>
      </c>
      <c r="U1414" s="56">
        <f>IF(Table1[[#This Row],[Ngày tính CN]]="","",S1414+T1414)</f>
        <v>45965</v>
      </c>
      <c r="V1414" s="57">
        <f ca="1">IF(Table1[[#This Row],[Hạn thanh toán]]="","",IF((U1414-NOW())&lt;0,0,(U1414-NOW())))</f>
        <v>0</v>
      </c>
      <c r="W1414" s="54"/>
      <c r="X1414" s="65">
        <f t="shared" ca="1" si="173"/>
        <v>36.362421527781407</v>
      </c>
      <c r="Y1414" s="109" t="str">
        <f t="shared" ca="1" si="172"/>
        <v>Nợ quá hạn từ 30 ngày đến 60 ngày</v>
      </c>
      <c r="Z1414" s="254">
        <f>Table1[[#This Row],[Hạn thanh toán]]</f>
        <v>45965</v>
      </c>
      <c r="AA1414" s="254">
        <f>Table1[[#This Row],[Ngày Thanh toán]]</f>
        <v>0</v>
      </c>
      <c r="AD1414" s="3" t="str">
        <f>IF(Table1[[#This Row],[Mã khách hàng]]="","",VLOOKUP($A1414,Ma_KH!$A:$Q,Ma_KH!O$1,0))</f>
        <v>UNIT-ECO</v>
      </c>
      <c r="AE1414" s="3" t="str">
        <f>IF(Table1[[#This Row],[Mã khách hàng]]="","",VLOOKUP($A1414,Ma_KH!$A:$Q,Ma_KH!P$1,0))</f>
        <v>CÔNG TY TNHH HÀNG TIÊU DÙNG UNIT</v>
      </c>
      <c r="AF1414" s="58" t="str">
        <f>VLOOKUP(A1414,Ma_KH!A:Q,Ma_KH!J$1,0)</f>
        <v>Đỗ Minh Quang</v>
      </c>
    </row>
    <row r="1415" spans="1:32" s="58" customFormat="1" ht="16.5">
      <c r="A1415" s="42" t="s">
        <v>126</v>
      </c>
      <c r="B1415" s="4" t="s">
        <v>4506</v>
      </c>
      <c r="C1415" s="44">
        <v>45925</v>
      </c>
      <c r="D1415" s="43" t="s">
        <v>2239</v>
      </c>
      <c r="E1415" s="44"/>
      <c r="F1415" s="42"/>
      <c r="G1415" s="42" t="s">
        <v>2036</v>
      </c>
      <c r="H1415" s="54">
        <v>537624</v>
      </c>
      <c r="I1415" s="54">
        <v>37634</v>
      </c>
      <c r="J1415" s="54">
        <f>(Table1[[#This Row],[Tiền hàng]]-Table1[[#This Row],[Tiền chiết khấu]])*8%</f>
        <v>39999.200000000004</v>
      </c>
      <c r="K1415" s="54">
        <v>539989</v>
      </c>
      <c r="L1415" s="55" t="s">
        <v>24</v>
      </c>
      <c r="M1415" s="56"/>
      <c r="N1415" s="55"/>
      <c r="O1415" s="54">
        <f>IF(Table1[[#This Row],[Phân loại]]="Tồn đầu kỳ",Table1[[#This Row],[Tổng giá trị]],0)</f>
        <v>0</v>
      </c>
      <c r="P1415" s="55">
        <f>IF(Table1[[#This Row],[Số còn phải thu ĐK]]&lt;&gt;0,0,IF(Table1[[#This Row],[Phân loại]]="Bán hàng",Table1[[#This Row],[Tổng giá trị]],-Table1[[#This Row],[Tổng giá trị]]))</f>
        <v>539989</v>
      </c>
      <c r="Q1415" s="18">
        <f t="shared" si="174"/>
        <v>0</v>
      </c>
      <c r="R1415" s="55">
        <f>Table1[[#This Row],[Số còn phải thu ĐK]]+Table1[[#This Row],[Giá Trị HD sau CK]]-Table1[[#This Row],[Số tiền đã thu]]</f>
        <v>539989</v>
      </c>
      <c r="S1415" s="56">
        <f>IF(Table1[[#This Row],[Ngày hóa đơn]]&lt;&gt;"",Table1[[#This Row],[Ngày hóa đơn]],Table1[[#This Row],[Ngày hạch toán]])</f>
        <v>45925</v>
      </c>
      <c r="T1415" s="55">
        <v>45</v>
      </c>
      <c r="U1415" s="56">
        <f>IF(Table1[[#This Row],[Ngày tính CN]]="","",S1415+T1415)</f>
        <v>45970</v>
      </c>
      <c r="V1415" s="57">
        <f ca="1">IF(Table1[[#This Row],[Hạn thanh toán]]="","",IF((U1415-NOW())&lt;0,0,(U1415-NOW())))</f>
        <v>0</v>
      </c>
      <c r="W1415" s="54"/>
      <c r="X1415" s="65">
        <f t="shared" ca="1" si="173"/>
        <v>31.362421527781407</v>
      </c>
      <c r="Y1415" s="109" t="str">
        <f t="shared" ca="1" si="172"/>
        <v>Nợ quá hạn từ 30 ngày đến 60 ngày</v>
      </c>
      <c r="Z1415" s="254">
        <f>Table1[[#This Row],[Hạn thanh toán]]</f>
        <v>45970</v>
      </c>
      <c r="AA1415" s="254">
        <f>Table1[[#This Row],[Ngày Thanh toán]]</f>
        <v>0</v>
      </c>
      <c r="AD1415" s="3" t="str">
        <f>IF(Table1[[#This Row],[Mã khách hàng]]="","",VLOOKUP($A1415,Ma_KH!$A:$Q,Ma_KH!O$1,0))</f>
        <v>UNIT-ECO</v>
      </c>
      <c r="AE1415" s="3" t="str">
        <f>IF(Table1[[#This Row],[Mã khách hàng]]="","",VLOOKUP($A1415,Ma_KH!$A:$Q,Ma_KH!P$1,0))</f>
        <v>CÔNG TY TNHH HÀNG TIÊU DÙNG UNIT</v>
      </c>
      <c r="AF1415" s="58" t="str">
        <f>VLOOKUP(A1415,Ma_KH!A:Q,Ma_KH!J$1,0)</f>
        <v>Đỗ Minh Quang</v>
      </c>
    </row>
    <row r="1416" spans="1:32" s="58" customFormat="1" ht="16.5">
      <c r="A1416" s="45" t="s">
        <v>126</v>
      </c>
      <c r="B1416" s="4" t="s">
        <v>4506</v>
      </c>
      <c r="C1416" s="47">
        <v>45926</v>
      </c>
      <c r="D1416" s="46" t="s">
        <v>2240</v>
      </c>
      <c r="E1416" s="47"/>
      <c r="F1416" s="45"/>
      <c r="G1416" s="45" t="s">
        <v>2081</v>
      </c>
      <c r="H1416" s="54">
        <v>1600526</v>
      </c>
      <c r="I1416" s="54">
        <v>112037</v>
      </c>
      <c r="J1416" s="54">
        <f>(Table1[[#This Row],[Tiền hàng]]-Table1[[#This Row],[Tiền chiết khấu]])*8%</f>
        <v>119079.12</v>
      </c>
      <c r="K1416" s="54">
        <v>1607568</v>
      </c>
      <c r="L1416" s="55" t="s">
        <v>24</v>
      </c>
      <c r="M1416" s="56"/>
      <c r="N1416" s="55"/>
      <c r="O1416" s="54">
        <f>IF(Table1[[#This Row],[Phân loại]]="Tồn đầu kỳ",Table1[[#This Row],[Tổng giá trị]],0)</f>
        <v>0</v>
      </c>
      <c r="P1416" s="55">
        <f>IF(Table1[[#This Row],[Số còn phải thu ĐK]]&lt;&gt;0,0,IF(Table1[[#This Row],[Phân loại]]="Bán hàng",Table1[[#This Row],[Tổng giá trị]],-Table1[[#This Row],[Tổng giá trị]]))</f>
        <v>1607568</v>
      </c>
      <c r="Q1416" s="18">
        <f t="shared" si="174"/>
        <v>0</v>
      </c>
      <c r="R1416" s="55">
        <f>Table1[[#This Row],[Số còn phải thu ĐK]]+Table1[[#This Row],[Giá Trị HD sau CK]]-Table1[[#This Row],[Số tiền đã thu]]</f>
        <v>1607568</v>
      </c>
      <c r="S1416" s="56">
        <f>IF(Table1[[#This Row],[Ngày hóa đơn]]&lt;&gt;"",Table1[[#This Row],[Ngày hóa đơn]],Table1[[#This Row],[Ngày hạch toán]])</f>
        <v>45926</v>
      </c>
      <c r="T1416" s="55">
        <v>45</v>
      </c>
      <c r="U1416" s="56">
        <f>IF(Table1[[#This Row],[Ngày tính CN]]="","",S1416+T1416)</f>
        <v>45971</v>
      </c>
      <c r="V1416" s="57">
        <f ca="1">IF(Table1[[#This Row],[Hạn thanh toán]]="","",IF((U1416-NOW())&lt;0,0,(U1416-NOW())))</f>
        <v>0</v>
      </c>
      <c r="W1416" s="54"/>
      <c r="X1416" s="65">
        <f t="shared" ca="1" si="173"/>
        <v>30.362421527781407</v>
      </c>
      <c r="Y1416" s="109" t="str">
        <f t="shared" ca="1" si="172"/>
        <v>Nợ quá hạn từ 30 ngày đến 60 ngày</v>
      </c>
      <c r="Z1416" s="254">
        <f>Table1[[#This Row],[Hạn thanh toán]]</f>
        <v>45971</v>
      </c>
      <c r="AA1416" s="254">
        <f>Table1[[#This Row],[Ngày Thanh toán]]</f>
        <v>0</v>
      </c>
      <c r="AD1416" s="3" t="str">
        <f>IF(Table1[[#This Row],[Mã khách hàng]]="","",VLOOKUP($A1416,Ma_KH!$A:$Q,Ma_KH!O$1,0))</f>
        <v>UNIT-ECO</v>
      </c>
      <c r="AE1416" s="3" t="str">
        <f>IF(Table1[[#This Row],[Mã khách hàng]]="","",VLOOKUP($A1416,Ma_KH!$A:$Q,Ma_KH!P$1,0))</f>
        <v>CÔNG TY TNHH HÀNG TIÊU DÙNG UNIT</v>
      </c>
      <c r="AF1416" s="58" t="str">
        <f>VLOOKUP(A1416,Ma_KH!A:Q,Ma_KH!J$1,0)</f>
        <v>Đỗ Minh Quang</v>
      </c>
    </row>
    <row r="1417" spans="1:32" s="58" customFormat="1" ht="16.5">
      <c r="A1417" s="42" t="s">
        <v>127</v>
      </c>
      <c r="B1417" s="4" t="s">
        <v>4506</v>
      </c>
      <c r="C1417" s="44">
        <v>45943</v>
      </c>
      <c r="D1417" s="43" t="s">
        <v>2241</v>
      </c>
      <c r="E1417" s="44"/>
      <c r="F1417" s="42"/>
      <c r="G1417" s="42" t="s">
        <v>2242</v>
      </c>
      <c r="H1417" s="54">
        <v>800825</v>
      </c>
      <c r="I1417" s="54">
        <v>56058</v>
      </c>
      <c r="J1417" s="54">
        <f>(Table1[[#This Row],[Tiền hàng]]-Table1[[#This Row],[Tiền chiết khấu]])*8%</f>
        <v>59581.36</v>
      </c>
      <c r="K1417" s="54">
        <v>804348</v>
      </c>
      <c r="L1417" s="55" t="s">
        <v>24</v>
      </c>
      <c r="M1417" s="56"/>
      <c r="N1417" s="55"/>
      <c r="O1417" s="54">
        <f>IF(Table1[[#This Row],[Phân loại]]="Tồn đầu kỳ",Table1[[#This Row],[Tổng giá trị]],0)</f>
        <v>0</v>
      </c>
      <c r="P1417" s="55">
        <f>IF(Table1[[#This Row],[Số còn phải thu ĐK]]&lt;&gt;0,0,IF(Table1[[#This Row],[Phân loại]]="Bán hàng",Table1[[#This Row],[Tổng giá trị]],-Table1[[#This Row],[Tổng giá trị]]))</f>
        <v>804348</v>
      </c>
      <c r="Q1417" s="18">
        <f t="shared" si="174"/>
        <v>0</v>
      </c>
      <c r="R1417" s="55">
        <f>Table1[[#This Row],[Số còn phải thu ĐK]]+Table1[[#This Row],[Giá Trị HD sau CK]]-Table1[[#This Row],[Số tiền đã thu]]</f>
        <v>804348</v>
      </c>
      <c r="S1417" s="56">
        <f>IF(Table1[[#This Row],[Ngày hóa đơn]]&lt;&gt;"",Table1[[#This Row],[Ngày hóa đơn]],Table1[[#This Row],[Ngày hạch toán]])</f>
        <v>45943</v>
      </c>
      <c r="T1417" s="55">
        <v>45</v>
      </c>
      <c r="U1417" s="56">
        <f>IF(Table1[[#This Row],[Ngày tính CN]]="","",S1417+T1417)</f>
        <v>45988</v>
      </c>
      <c r="V1417" s="57">
        <f ca="1">IF(Table1[[#This Row],[Hạn thanh toán]]="","",IF((U1417-NOW())&lt;0,0,(U1417-NOW())))</f>
        <v>0</v>
      </c>
      <c r="W1417" s="54"/>
      <c r="X1417" s="65">
        <f t="shared" ca="1" si="173"/>
        <v>13.362421527781407</v>
      </c>
      <c r="Y1417" s="109" t="str">
        <f t="shared" ca="1" si="172"/>
        <v>Nợ quá hạn 30 ngày</v>
      </c>
      <c r="Z1417" s="254">
        <f>Table1[[#This Row],[Hạn thanh toán]]</f>
        <v>45988</v>
      </c>
      <c r="AA1417" s="254">
        <f>Table1[[#This Row],[Ngày Thanh toán]]</f>
        <v>0</v>
      </c>
      <c r="AD1417" s="3" t="str">
        <f>IF(Table1[[#This Row],[Mã khách hàng]]="","",VLOOKUP($A1417,Ma_KH!$A:$Q,Ma_KH!O$1,0))</f>
        <v>UNIT-ECO</v>
      </c>
      <c r="AE1417" s="3" t="str">
        <f>IF(Table1[[#This Row],[Mã khách hàng]]="","",VLOOKUP($A1417,Ma_KH!$A:$Q,Ma_KH!P$1,0))</f>
        <v>CÔNG TY TNHH HÀNG TIÊU DÙNG UNIT</v>
      </c>
      <c r="AF1417" s="58" t="str">
        <f>VLOOKUP(A1417,Ma_KH!A:Q,Ma_KH!J$1,0)</f>
        <v>Vũ Anh Tuấn</v>
      </c>
    </row>
    <row r="1418" spans="1:32" s="58" customFormat="1" ht="16.5">
      <c r="A1418" s="42" t="s">
        <v>128</v>
      </c>
      <c r="B1418" s="4" t="s">
        <v>4506</v>
      </c>
      <c r="C1418" s="44">
        <v>45748</v>
      </c>
      <c r="D1418" s="43" t="s">
        <v>2243</v>
      </c>
      <c r="E1418" s="44"/>
      <c r="F1418" s="42"/>
      <c r="G1418" s="42" t="s">
        <v>2244</v>
      </c>
      <c r="H1418" s="54">
        <v>990374</v>
      </c>
      <c r="I1418" s="54">
        <v>69326</v>
      </c>
      <c r="J1418" s="54">
        <f>(Table1[[#This Row],[Tiền hàng]]-Table1[[#This Row],[Tiền chiết khấu]])*8%</f>
        <v>73683.839999999997</v>
      </c>
      <c r="K1418" s="54">
        <v>994732</v>
      </c>
      <c r="L1418" s="55" t="s">
        <v>24</v>
      </c>
      <c r="M1418" s="56"/>
      <c r="N1418" s="55"/>
      <c r="O1418" s="54">
        <f>IF(Table1[[#This Row],[Phân loại]]="Tồn đầu kỳ",Table1[[#This Row],[Tổng giá trị]],0)</f>
        <v>0</v>
      </c>
      <c r="P1418" s="55">
        <f>IF(Table1[[#This Row],[Số còn phải thu ĐK]]&lt;&gt;0,0,IF(Table1[[#This Row],[Phân loại]]="Bán hàng",Table1[[#This Row],[Tổng giá trị]],-Table1[[#This Row],[Tổng giá trị]]))</f>
        <v>994732</v>
      </c>
      <c r="Q1418" s="18">
        <f t="shared" si="174"/>
        <v>0</v>
      </c>
      <c r="R1418" s="55">
        <f>Table1[[#This Row],[Số còn phải thu ĐK]]+Table1[[#This Row],[Giá Trị HD sau CK]]-Table1[[#This Row],[Số tiền đã thu]]</f>
        <v>994732</v>
      </c>
      <c r="S1418" s="56">
        <f>IF(Table1[[#This Row],[Ngày hóa đơn]]&lt;&gt;"",Table1[[#This Row],[Ngày hóa đơn]],Table1[[#This Row],[Ngày hạch toán]])</f>
        <v>45748</v>
      </c>
      <c r="T1418" s="55">
        <v>45</v>
      </c>
      <c r="U1418" s="56">
        <f>IF(Table1[[#This Row],[Ngày tính CN]]="","",S1418+T1418)</f>
        <v>45793</v>
      </c>
      <c r="V1418" s="57">
        <f ca="1">IF(Table1[[#This Row],[Hạn thanh toán]]="","",IF((U1418-NOW())&lt;0,0,(U1418-NOW())))</f>
        <v>0</v>
      </c>
      <c r="W1418" s="54"/>
      <c r="X1418" s="65">
        <f t="shared" ca="1" si="173"/>
        <v>208.36242152778141</v>
      </c>
      <c r="Y1418" s="109" t="str">
        <f t="shared" ca="1" si="172"/>
        <v>Nợ quá hạn hơn 120 ngày có khả năng mất thanh toán</v>
      </c>
      <c r="Z1418" s="254">
        <f>Table1[[#This Row],[Hạn thanh toán]]</f>
        <v>45793</v>
      </c>
      <c r="AA1418" s="254">
        <f>Table1[[#This Row],[Ngày Thanh toán]]</f>
        <v>0</v>
      </c>
      <c r="AD1418" s="3" t="str">
        <f>IF(Table1[[#This Row],[Mã khách hàng]]="","",VLOOKUP($A1418,Ma_KH!$A:$Q,Ma_KH!O$1,0))</f>
        <v>UNIT-ECO</v>
      </c>
      <c r="AE1418" s="3" t="str">
        <f>IF(Table1[[#This Row],[Mã khách hàng]]="","",VLOOKUP($A1418,Ma_KH!$A:$Q,Ma_KH!P$1,0))</f>
        <v>CÔNG TY TNHH HÀNG TIÊU DÙNG UNIT</v>
      </c>
      <c r="AF1418" s="58" t="str">
        <f>VLOOKUP(A1418,Ma_KH!A:Q,Ma_KH!J$1,0)</f>
        <v>Đỗ Minh Quang</v>
      </c>
    </row>
    <row r="1419" spans="1:32" s="58" customFormat="1" ht="16.5">
      <c r="A1419" s="42" t="s">
        <v>128</v>
      </c>
      <c r="B1419" s="4" t="s">
        <v>4506</v>
      </c>
      <c r="C1419" s="44">
        <v>45861</v>
      </c>
      <c r="D1419" s="43" t="s">
        <v>2245</v>
      </c>
      <c r="E1419" s="44">
        <v>45861</v>
      </c>
      <c r="F1419" s="42"/>
      <c r="G1419" s="42" t="s">
        <v>2246</v>
      </c>
      <c r="H1419" s="54">
        <v>0</v>
      </c>
      <c r="I1419" s="54">
        <v>0</v>
      </c>
      <c r="J1419" s="54">
        <f>(Table1[[#This Row],[Tiền hàng]]-Table1[[#This Row],[Tiền chiết khấu]])*8%</f>
        <v>0</v>
      </c>
      <c r="K1419" s="54">
        <v>689736</v>
      </c>
      <c r="L1419" s="55" t="s">
        <v>17</v>
      </c>
      <c r="M1419" s="56"/>
      <c r="N1419" s="55"/>
      <c r="O1419" s="54">
        <f>IF(Table1[[#This Row],[Phân loại]]="Tồn đầu kỳ",Table1[[#This Row],[Tổng giá trị]],0)</f>
        <v>0</v>
      </c>
      <c r="P1419" s="55">
        <f>IF(Table1[[#This Row],[Số còn phải thu ĐK]]&lt;&gt;0,0,IF(Table1[[#This Row],[Phân loại]]="Bán hàng",Table1[[#This Row],[Tổng giá trị]],-Table1[[#This Row],[Tổng giá trị]]))</f>
        <v>-689736</v>
      </c>
      <c r="Q1419" s="18">
        <f t="shared" si="174"/>
        <v>0</v>
      </c>
      <c r="R1419" s="55">
        <f>Table1[[#This Row],[Số còn phải thu ĐK]]+Table1[[#This Row],[Giá Trị HD sau CK]]-Table1[[#This Row],[Số tiền đã thu]]</f>
        <v>-689736</v>
      </c>
      <c r="S1419" s="56">
        <f>IF(Table1[[#This Row],[Ngày hóa đơn]]&lt;&gt;"",Table1[[#This Row],[Ngày hóa đơn]],Table1[[#This Row],[Ngày hạch toán]])</f>
        <v>45861</v>
      </c>
      <c r="T1419" s="55">
        <v>45</v>
      </c>
      <c r="U1419" s="56">
        <f>IF(Table1[[#This Row],[Ngày tính CN]]="","",S1419+T1419)</f>
        <v>45906</v>
      </c>
      <c r="V1419" s="57">
        <f ca="1">IF(Table1[[#This Row],[Hạn thanh toán]]="","",IF((U1419-NOW())&lt;0,0,(U1419-NOW())))</f>
        <v>0</v>
      </c>
      <c r="W1419" s="54"/>
      <c r="X1419" s="65">
        <f t="shared" ca="1" si="173"/>
        <v>95.362421527781407</v>
      </c>
      <c r="Y1419" s="109" t="str">
        <f t="shared" ca="1" si="172"/>
        <v>Nợ quá hạn từ 90 ngày đến 120 ngày</v>
      </c>
      <c r="Z1419" s="254">
        <f>Table1[[#This Row],[Hạn thanh toán]]</f>
        <v>45906</v>
      </c>
      <c r="AA1419" s="254">
        <f>Table1[[#This Row],[Ngày Thanh toán]]</f>
        <v>0</v>
      </c>
      <c r="AD1419" s="3" t="str">
        <f>IF(Table1[[#This Row],[Mã khách hàng]]="","",VLOOKUP($A1419,Ma_KH!$A:$Q,Ma_KH!O$1,0))</f>
        <v>UNIT-ECO</v>
      </c>
      <c r="AE1419" s="3" t="str">
        <f>IF(Table1[[#This Row],[Mã khách hàng]]="","",VLOOKUP($A1419,Ma_KH!$A:$Q,Ma_KH!P$1,0))</f>
        <v>CÔNG TY TNHH HÀNG TIÊU DÙNG UNIT</v>
      </c>
      <c r="AF1419" s="58" t="str">
        <f>VLOOKUP(A1419,Ma_KH!A:Q,Ma_KH!J$1,0)</f>
        <v>Đỗ Minh Quang</v>
      </c>
    </row>
    <row r="1420" spans="1:32" s="58" customFormat="1" ht="16.5">
      <c r="A1420" s="42" t="s">
        <v>128</v>
      </c>
      <c r="B1420" s="4" t="s">
        <v>4506</v>
      </c>
      <c r="C1420" s="44">
        <v>45941</v>
      </c>
      <c r="D1420" s="43" t="s">
        <v>2247</v>
      </c>
      <c r="E1420" s="44"/>
      <c r="F1420" s="42"/>
      <c r="G1420" s="42" t="s">
        <v>2248</v>
      </c>
      <c r="H1420" s="54">
        <v>1905376</v>
      </c>
      <c r="I1420" s="54">
        <v>133376</v>
      </c>
      <c r="J1420" s="54">
        <f>(Table1[[#This Row],[Tiền hàng]]-Table1[[#This Row],[Tiền chiết khấu]])*8%</f>
        <v>141760</v>
      </c>
      <c r="K1420" s="54">
        <v>1913760</v>
      </c>
      <c r="L1420" s="55" t="s">
        <v>24</v>
      </c>
      <c r="M1420" s="56"/>
      <c r="N1420" s="55"/>
      <c r="O1420" s="54">
        <f>IF(Table1[[#This Row],[Phân loại]]="Tồn đầu kỳ",Table1[[#This Row],[Tổng giá trị]],0)</f>
        <v>0</v>
      </c>
      <c r="P1420" s="55">
        <f>IF(Table1[[#This Row],[Số còn phải thu ĐK]]&lt;&gt;0,0,IF(Table1[[#This Row],[Phân loại]]="Bán hàng",Table1[[#This Row],[Tổng giá trị]],-Table1[[#This Row],[Tổng giá trị]]))</f>
        <v>1913760</v>
      </c>
      <c r="Q1420" s="18">
        <f t="shared" si="174"/>
        <v>0</v>
      </c>
      <c r="R1420" s="55">
        <f>Table1[[#This Row],[Số còn phải thu ĐK]]+Table1[[#This Row],[Giá Trị HD sau CK]]-Table1[[#This Row],[Số tiền đã thu]]</f>
        <v>1913760</v>
      </c>
      <c r="S1420" s="56">
        <f>IF(Table1[[#This Row],[Ngày hóa đơn]]&lt;&gt;"",Table1[[#This Row],[Ngày hóa đơn]],Table1[[#This Row],[Ngày hạch toán]])</f>
        <v>45941</v>
      </c>
      <c r="T1420" s="55">
        <v>45</v>
      </c>
      <c r="U1420" s="56">
        <f>IF(Table1[[#This Row],[Ngày tính CN]]="","",S1420+T1420)</f>
        <v>45986</v>
      </c>
      <c r="V1420" s="57">
        <f ca="1">IF(Table1[[#This Row],[Hạn thanh toán]]="","",IF((U1420-NOW())&lt;0,0,(U1420-NOW())))</f>
        <v>0</v>
      </c>
      <c r="W1420" s="54"/>
      <c r="X1420" s="65">
        <f t="shared" ca="1" si="173"/>
        <v>15.362421527781407</v>
      </c>
      <c r="Y1420" s="109" t="str">
        <f t="shared" ca="1" si="172"/>
        <v>Nợ quá hạn 30 ngày</v>
      </c>
      <c r="Z1420" s="254">
        <f>Table1[[#This Row],[Hạn thanh toán]]</f>
        <v>45986</v>
      </c>
      <c r="AA1420" s="254">
        <f>Table1[[#This Row],[Ngày Thanh toán]]</f>
        <v>0</v>
      </c>
      <c r="AD1420" s="3" t="str">
        <f>IF(Table1[[#This Row],[Mã khách hàng]]="","",VLOOKUP($A1420,Ma_KH!$A:$Q,Ma_KH!O$1,0))</f>
        <v>UNIT-ECO</v>
      </c>
      <c r="AE1420" s="3" t="str">
        <f>IF(Table1[[#This Row],[Mã khách hàng]]="","",VLOOKUP($A1420,Ma_KH!$A:$Q,Ma_KH!P$1,0))</f>
        <v>CÔNG TY TNHH HÀNG TIÊU DÙNG UNIT</v>
      </c>
      <c r="AF1420" s="58" t="str">
        <f>VLOOKUP(A1420,Ma_KH!A:Q,Ma_KH!J$1,0)</f>
        <v>Đỗ Minh Quang</v>
      </c>
    </row>
    <row r="1421" spans="1:32" s="58" customFormat="1" ht="16.5">
      <c r="A1421" s="42" t="s">
        <v>129</v>
      </c>
      <c r="B1421" s="4" t="s">
        <v>4506</v>
      </c>
      <c r="C1421" s="44">
        <v>45943</v>
      </c>
      <c r="D1421" s="43" t="s">
        <v>2249</v>
      </c>
      <c r="E1421" s="44"/>
      <c r="F1421" s="42"/>
      <c r="G1421" s="42" t="s">
        <v>2250</v>
      </c>
      <c r="H1421" s="54">
        <v>731589</v>
      </c>
      <c r="I1421" s="54">
        <v>51211</v>
      </c>
      <c r="J1421" s="54">
        <f>(Table1[[#This Row],[Tiền hàng]]-Table1[[#This Row],[Tiền chiết khấu]])*8%</f>
        <v>54430.239999999998</v>
      </c>
      <c r="K1421" s="54">
        <v>734808</v>
      </c>
      <c r="L1421" s="55" t="s">
        <v>24</v>
      </c>
      <c r="M1421" s="56"/>
      <c r="N1421" s="55"/>
      <c r="O1421" s="54">
        <f>IF(Table1[[#This Row],[Phân loại]]="Tồn đầu kỳ",Table1[[#This Row],[Tổng giá trị]],0)</f>
        <v>0</v>
      </c>
      <c r="P1421" s="55">
        <f>IF(Table1[[#This Row],[Số còn phải thu ĐK]]&lt;&gt;0,0,IF(Table1[[#This Row],[Phân loại]]="Bán hàng",Table1[[#This Row],[Tổng giá trị]],-Table1[[#This Row],[Tổng giá trị]]))</f>
        <v>734808</v>
      </c>
      <c r="Q1421" s="18">
        <f t="shared" si="174"/>
        <v>0</v>
      </c>
      <c r="R1421" s="55">
        <f>Table1[[#This Row],[Số còn phải thu ĐK]]+Table1[[#This Row],[Giá Trị HD sau CK]]-Table1[[#This Row],[Số tiền đã thu]]</f>
        <v>734808</v>
      </c>
      <c r="S1421" s="56">
        <f>IF(Table1[[#This Row],[Ngày hóa đơn]]&lt;&gt;"",Table1[[#This Row],[Ngày hóa đơn]],Table1[[#This Row],[Ngày hạch toán]])</f>
        <v>45943</v>
      </c>
      <c r="T1421" s="55">
        <v>45</v>
      </c>
      <c r="U1421" s="56">
        <f>IF(Table1[[#This Row],[Ngày tính CN]]="","",S1421+T1421)</f>
        <v>45988</v>
      </c>
      <c r="V1421" s="57">
        <f ca="1">IF(Table1[[#This Row],[Hạn thanh toán]]="","",IF((U1421-NOW())&lt;0,0,(U1421-NOW())))</f>
        <v>0</v>
      </c>
      <c r="W1421" s="54"/>
      <c r="X1421" s="65">
        <f t="shared" ca="1" si="173"/>
        <v>13.362421527781407</v>
      </c>
      <c r="Y1421" s="109" t="str">
        <f t="shared" ca="1" si="172"/>
        <v>Nợ quá hạn 30 ngày</v>
      </c>
      <c r="Z1421" s="254">
        <f>Table1[[#This Row],[Hạn thanh toán]]</f>
        <v>45988</v>
      </c>
      <c r="AA1421" s="254">
        <f>Table1[[#This Row],[Ngày Thanh toán]]</f>
        <v>0</v>
      </c>
      <c r="AD1421" s="3" t="str">
        <f>IF(Table1[[#This Row],[Mã khách hàng]]="","",VLOOKUP($A1421,Ma_KH!$A:$Q,Ma_KH!O$1,0))</f>
        <v>UNIT-ECO</v>
      </c>
      <c r="AE1421" s="3" t="str">
        <f>IF(Table1[[#This Row],[Mã khách hàng]]="","",VLOOKUP($A1421,Ma_KH!$A:$Q,Ma_KH!P$1,0))</f>
        <v>CÔNG TY TNHH HÀNG TIÊU DÙNG UNIT</v>
      </c>
      <c r="AF1421" s="58" t="str">
        <f>VLOOKUP(A1421,Ma_KH!A:Q,Ma_KH!J$1,0)</f>
        <v>Vũ Anh Tuấn</v>
      </c>
    </row>
    <row r="1422" spans="1:32" s="58" customFormat="1" ht="16.5">
      <c r="A1422" s="42" t="s">
        <v>130</v>
      </c>
      <c r="B1422" s="4" t="s">
        <v>4506</v>
      </c>
      <c r="C1422" s="44">
        <v>45941</v>
      </c>
      <c r="D1422" s="43" t="s">
        <v>2251</v>
      </c>
      <c r="E1422" s="44"/>
      <c r="F1422" s="42"/>
      <c r="G1422" s="42" t="s">
        <v>2252</v>
      </c>
      <c r="H1422" s="54">
        <v>778176</v>
      </c>
      <c r="I1422" s="54">
        <v>54472</v>
      </c>
      <c r="J1422" s="54">
        <f>(Table1[[#This Row],[Tiền hàng]]-Table1[[#This Row],[Tiền chiết khấu]])*8%</f>
        <v>57896.32</v>
      </c>
      <c r="K1422" s="54">
        <v>781600</v>
      </c>
      <c r="L1422" s="55" t="s">
        <v>24</v>
      </c>
      <c r="M1422" s="56"/>
      <c r="N1422" s="55"/>
      <c r="O1422" s="54">
        <f>IF(Table1[[#This Row],[Phân loại]]="Tồn đầu kỳ",Table1[[#This Row],[Tổng giá trị]],0)</f>
        <v>0</v>
      </c>
      <c r="P1422" s="55">
        <f>IF(Table1[[#This Row],[Số còn phải thu ĐK]]&lt;&gt;0,0,IF(Table1[[#This Row],[Phân loại]]="Bán hàng",Table1[[#This Row],[Tổng giá trị]],-Table1[[#This Row],[Tổng giá trị]]))</f>
        <v>781600</v>
      </c>
      <c r="Q1422" s="18">
        <f t="shared" si="174"/>
        <v>0</v>
      </c>
      <c r="R1422" s="55">
        <f>Table1[[#This Row],[Số còn phải thu ĐK]]+Table1[[#This Row],[Giá Trị HD sau CK]]-Table1[[#This Row],[Số tiền đã thu]]</f>
        <v>781600</v>
      </c>
      <c r="S1422" s="56">
        <f>IF(Table1[[#This Row],[Ngày hóa đơn]]&lt;&gt;"",Table1[[#This Row],[Ngày hóa đơn]],Table1[[#This Row],[Ngày hạch toán]])</f>
        <v>45941</v>
      </c>
      <c r="T1422" s="55">
        <v>45</v>
      </c>
      <c r="U1422" s="56">
        <f>IF(Table1[[#This Row],[Ngày tính CN]]="","",S1422+T1422)</f>
        <v>45986</v>
      </c>
      <c r="V1422" s="57">
        <f ca="1">IF(Table1[[#This Row],[Hạn thanh toán]]="","",IF((U1422-NOW())&lt;0,0,(U1422-NOW())))</f>
        <v>0</v>
      </c>
      <c r="W1422" s="54"/>
      <c r="X1422" s="65">
        <f t="shared" ca="1" si="173"/>
        <v>15.362421527781407</v>
      </c>
      <c r="Y1422" s="109" t="str">
        <f t="shared" ca="1" si="172"/>
        <v>Nợ quá hạn 30 ngày</v>
      </c>
      <c r="Z1422" s="254">
        <f>Table1[[#This Row],[Hạn thanh toán]]</f>
        <v>45986</v>
      </c>
      <c r="AA1422" s="254">
        <f>Table1[[#This Row],[Ngày Thanh toán]]</f>
        <v>0</v>
      </c>
      <c r="AD1422" s="3" t="str">
        <f>IF(Table1[[#This Row],[Mã khách hàng]]="","",VLOOKUP($A1422,Ma_KH!$A:$Q,Ma_KH!O$1,0))</f>
        <v>UNIT-ECO</v>
      </c>
      <c r="AE1422" s="3" t="str">
        <f>IF(Table1[[#This Row],[Mã khách hàng]]="","",VLOOKUP($A1422,Ma_KH!$A:$Q,Ma_KH!P$1,0))</f>
        <v>CÔNG TY TNHH HÀNG TIÊU DÙNG UNIT</v>
      </c>
      <c r="AF1422" s="58" t="str">
        <f>VLOOKUP(A1422,Ma_KH!A:Q,Ma_KH!J$1,0)</f>
        <v>Đỗ Minh Quang</v>
      </c>
    </row>
    <row r="1423" spans="1:32" s="58" customFormat="1" ht="16.5">
      <c r="A1423" s="42" t="s">
        <v>131</v>
      </c>
      <c r="B1423" s="4" t="s">
        <v>4506</v>
      </c>
      <c r="C1423" s="44">
        <v>45932</v>
      </c>
      <c r="D1423" s="43" t="s">
        <v>2253</v>
      </c>
      <c r="E1423" s="44"/>
      <c r="F1423" s="42"/>
      <c r="G1423" s="42" t="s">
        <v>2254</v>
      </c>
      <c r="H1423" s="54">
        <v>1905376</v>
      </c>
      <c r="I1423" s="54">
        <v>133376</v>
      </c>
      <c r="J1423" s="54">
        <f>(Table1[[#This Row],[Tiền hàng]]-Table1[[#This Row],[Tiền chiết khấu]])*8%</f>
        <v>141760</v>
      </c>
      <c r="K1423" s="54">
        <v>1913760</v>
      </c>
      <c r="L1423" s="55" t="s">
        <v>24</v>
      </c>
      <c r="M1423" s="56"/>
      <c r="N1423" s="55"/>
      <c r="O1423" s="54">
        <f>IF(Table1[[#This Row],[Phân loại]]="Tồn đầu kỳ",Table1[[#This Row],[Tổng giá trị]],0)</f>
        <v>0</v>
      </c>
      <c r="P1423" s="55">
        <f>IF(Table1[[#This Row],[Số còn phải thu ĐK]]&lt;&gt;0,0,IF(Table1[[#This Row],[Phân loại]]="Bán hàng",Table1[[#This Row],[Tổng giá trị]],-Table1[[#This Row],[Tổng giá trị]]))</f>
        <v>1913760</v>
      </c>
      <c r="Q1423" s="18">
        <f t="shared" si="174"/>
        <v>0</v>
      </c>
      <c r="R1423" s="55">
        <f>Table1[[#This Row],[Số còn phải thu ĐK]]+Table1[[#This Row],[Giá Trị HD sau CK]]-Table1[[#This Row],[Số tiền đã thu]]</f>
        <v>1913760</v>
      </c>
      <c r="S1423" s="56">
        <f>IF(Table1[[#This Row],[Ngày hóa đơn]]&lt;&gt;"",Table1[[#This Row],[Ngày hóa đơn]],Table1[[#This Row],[Ngày hạch toán]])</f>
        <v>45932</v>
      </c>
      <c r="T1423" s="55">
        <v>45</v>
      </c>
      <c r="U1423" s="56">
        <f>IF(Table1[[#This Row],[Ngày tính CN]]="","",S1423+T1423)</f>
        <v>45977</v>
      </c>
      <c r="V1423" s="57">
        <f ca="1">IF(Table1[[#This Row],[Hạn thanh toán]]="","",IF((U1423-NOW())&lt;0,0,(U1423-NOW())))</f>
        <v>0</v>
      </c>
      <c r="W1423" s="54"/>
      <c r="X1423" s="65">
        <f t="shared" ca="1" si="173"/>
        <v>24.362421527781407</v>
      </c>
      <c r="Y1423" s="109" t="str">
        <f t="shared" ca="1" si="172"/>
        <v>Nợ quá hạn 30 ngày</v>
      </c>
      <c r="Z1423" s="254">
        <f>Table1[[#This Row],[Hạn thanh toán]]</f>
        <v>45977</v>
      </c>
      <c r="AA1423" s="254">
        <f>Table1[[#This Row],[Ngày Thanh toán]]</f>
        <v>0</v>
      </c>
      <c r="AD1423" s="3" t="str">
        <f>IF(Table1[[#This Row],[Mã khách hàng]]="","",VLOOKUP($A1423,Ma_KH!$A:$Q,Ma_KH!O$1,0))</f>
        <v>UNIT-ECO</v>
      </c>
      <c r="AE1423" s="3" t="str">
        <f>IF(Table1[[#This Row],[Mã khách hàng]]="","",VLOOKUP($A1423,Ma_KH!$A:$Q,Ma_KH!P$1,0))</f>
        <v>CÔNG TY TNHH HÀNG TIÊU DÙNG UNIT</v>
      </c>
      <c r="AF1423" s="58" t="str">
        <f>VLOOKUP(A1423,Ma_KH!A:Q,Ma_KH!J$1,0)</f>
        <v>Đỗ Minh Quang</v>
      </c>
    </row>
    <row r="1424" spans="1:32" s="58" customFormat="1" ht="16.5">
      <c r="A1424" s="42" t="s">
        <v>132</v>
      </c>
      <c r="B1424" s="4" t="s">
        <v>4506</v>
      </c>
      <c r="C1424" s="44">
        <v>45952</v>
      </c>
      <c r="D1424" s="43" t="s">
        <v>2255</v>
      </c>
      <c r="E1424" s="44"/>
      <c r="F1424" s="42"/>
      <c r="G1424" s="42" t="s">
        <v>2256</v>
      </c>
      <c r="H1424" s="54">
        <v>1783034</v>
      </c>
      <c r="I1424" s="54">
        <v>124812</v>
      </c>
      <c r="J1424" s="54">
        <f>(Table1[[#This Row],[Tiền hàng]]-Table1[[#This Row],[Tiền chiết khấu]])*8%</f>
        <v>132657.76</v>
      </c>
      <c r="K1424" s="54">
        <v>1790880</v>
      </c>
      <c r="L1424" s="55" t="s">
        <v>24</v>
      </c>
      <c r="M1424" s="56"/>
      <c r="N1424" s="55"/>
      <c r="O1424" s="54">
        <f>IF(Table1[[#This Row],[Phân loại]]="Tồn đầu kỳ",Table1[[#This Row],[Tổng giá trị]],0)</f>
        <v>0</v>
      </c>
      <c r="P1424" s="55">
        <f>IF(Table1[[#This Row],[Số còn phải thu ĐK]]&lt;&gt;0,0,IF(Table1[[#This Row],[Phân loại]]="Bán hàng",Table1[[#This Row],[Tổng giá trị]],-Table1[[#This Row],[Tổng giá trị]]))</f>
        <v>1790880</v>
      </c>
      <c r="Q1424" s="18">
        <f t="shared" si="174"/>
        <v>0</v>
      </c>
      <c r="R1424" s="55">
        <f>Table1[[#This Row],[Số còn phải thu ĐK]]+Table1[[#This Row],[Giá Trị HD sau CK]]-Table1[[#This Row],[Số tiền đã thu]]</f>
        <v>1790880</v>
      </c>
      <c r="S1424" s="56">
        <f>IF(Table1[[#This Row],[Ngày hóa đơn]]&lt;&gt;"",Table1[[#This Row],[Ngày hóa đơn]],Table1[[#This Row],[Ngày hạch toán]])</f>
        <v>45952</v>
      </c>
      <c r="T1424" s="55">
        <v>45</v>
      </c>
      <c r="U1424" s="56">
        <f>IF(Table1[[#This Row],[Ngày tính CN]]="","",S1424+T1424)</f>
        <v>45997</v>
      </c>
      <c r="V1424" s="57">
        <f ca="1">IF(Table1[[#This Row],[Hạn thanh toán]]="","",IF((U1424-NOW())&lt;0,0,(U1424-NOW())))</f>
        <v>0</v>
      </c>
      <c r="W1424" s="54"/>
      <c r="X1424" s="65">
        <f t="shared" ca="1" si="173"/>
        <v>4.3624215277814073</v>
      </c>
      <c r="Y1424" s="109" t="str">
        <f t="shared" ca="1" si="172"/>
        <v>Nợ quá hạn 30 ngày</v>
      </c>
      <c r="Z1424" s="254">
        <f>Table1[[#This Row],[Hạn thanh toán]]</f>
        <v>45997</v>
      </c>
      <c r="AA1424" s="254">
        <f>Table1[[#This Row],[Ngày Thanh toán]]</f>
        <v>0</v>
      </c>
      <c r="AD1424" s="3" t="str">
        <f>IF(Table1[[#This Row],[Mã khách hàng]]="","",VLOOKUP($A1424,Ma_KH!$A:$Q,Ma_KH!O$1,0))</f>
        <v>UNIT-ECO</v>
      </c>
      <c r="AE1424" s="3" t="str">
        <f>IF(Table1[[#This Row],[Mã khách hàng]]="","",VLOOKUP($A1424,Ma_KH!$A:$Q,Ma_KH!P$1,0))</f>
        <v>CÔNG TY TNHH HÀNG TIÊU DÙNG UNIT</v>
      </c>
      <c r="AF1424" s="58" t="str">
        <f>VLOOKUP(A1424,Ma_KH!A:Q,Ma_KH!J$1,0)</f>
        <v>Vũ Anh Tuấn</v>
      </c>
    </row>
    <row r="1425" spans="1:32" s="58" customFormat="1" ht="16.5">
      <c r="A1425" s="42" t="s">
        <v>133</v>
      </c>
      <c r="B1425" s="4" t="s">
        <v>4506</v>
      </c>
      <c r="C1425" s="44">
        <v>45948</v>
      </c>
      <c r="D1425" s="43" t="s">
        <v>2257</v>
      </c>
      <c r="E1425" s="44"/>
      <c r="F1425" s="42"/>
      <c r="G1425" s="42" t="s">
        <v>2258</v>
      </c>
      <c r="H1425" s="54">
        <v>1953904</v>
      </c>
      <c r="I1425" s="54">
        <v>136773</v>
      </c>
      <c r="J1425" s="54">
        <f>(Table1[[#This Row],[Tiền hàng]]-Table1[[#This Row],[Tiền chiết khấu]])*8%</f>
        <v>145370.48000000001</v>
      </c>
      <c r="K1425" s="54">
        <v>1962501</v>
      </c>
      <c r="L1425" s="55" t="s">
        <v>24</v>
      </c>
      <c r="M1425" s="56"/>
      <c r="N1425" s="55"/>
      <c r="O1425" s="54">
        <f>IF(Table1[[#This Row],[Phân loại]]="Tồn đầu kỳ",Table1[[#This Row],[Tổng giá trị]],0)</f>
        <v>0</v>
      </c>
      <c r="P1425" s="55">
        <f>IF(Table1[[#This Row],[Số còn phải thu ĐK]]&lt;&gt;0,0,IF(Table1[[#This Row],[Phân loại]]="Bán hàng",Table1[[#This Row],[Tổng giá trị]],-Table1[[#This Row],[Tổng giá trị]]))</f>
        <v>1962501</v>
      </c>
      <c r="Q1425" s="18">
        <f t="shared" si="174"/>
        <v>0</v>
      </c>
      <c r="R1425" s="55">
        <f>Table1[[#This Row],[Số còn phải thu ĐK]]+Table1[[#This Row],[Giá Trị HD sau CK]]-Table1[[#This Row],[Số tiền đã thu]]</f>
        <v>1962501</v>
      </c>
      <c r="S1425" s="56">
        <f>IF(Table1[[#This Row],[Ngày hóa đơn]]&lt;&gt;"",Table1[[#This Row],[Ngày hóa đơn]],Table1[[#This Row],[Ngày hạch toán]])</f>
        <v>45948</v>
      </c>
      <c r="T1425" s="55">
        <v>45</v>
      </c>
      <c r="U1425" s="56">
        <f>IF(Table1[[#This Row],[Ngày tính CN]]="","",S1425+T1425)</f>
        <v>45993</v>
      </c>
      <c r="V1425" s="57">
        <f ca="1">IF(Table1[[#This Row],[Hạn thanh toán]]="","",IF((U1425-NOW())&lt;0,0,(U1425-NOW())))</f>
        <v>0</v>
      </c>
      <c r="W1425" s="54"/>
      <c r="X1425" s="65">
        <f t="shared" ca="1" si="173"/>
        <v>8.3624215277814073</v>
      </c>
      <c r="Y1425" s="109" t="str">
        <f t="shared" ca="1" si="172"/>
        <v>Nợ quá hạn 30 ngày</v>
      </c>
      <c r="Z1425" s="254">
        <f>Table1[[#This Row],[Hạn thanh toán]]</f>
        <v>45993</v>
      </c>
      <c r="AA1425" s="254">
        <f>Table1[[#This Row],[Ngày Thanh toán]]</f>
        <v>0</v>
      </c>
      <c r="AD1425" s="3" t="str">
        <f>IF(Table1[[#This Row],[Mã khách hàng]]="","",VLOOKUP($A1425,Ma_KH!$A:$Q,Ma_KH!O$1,0))</f>
        <v>UNIT-ECO</v>
      </c>
      <c r="AE1425" s="3" t="str">
        <f>IF(Table1[[#This Row],[Mã khách hàng]]="","",VLOOKUP($A1425,Ma_KH!$A:$Q,Ma_KH!P$1,0))</f>
        <v>CÔNG TY TNHH HÀNG TIÊU DÙNG UNIT</v>
      </c>
      <c r="AF1425" s="58" t="str">
        <f>VLOOKUP(A1425,Ma_KH!A:Q,Ma_KH!J$1,0)</f>
        <v>Đỗ Minh Quang</v>
      </c>
    </row>
    <row r="1426" spans="1:32" s="58" customFormat="1" ht="16.5">
      <c r="A1426" s="42" t="s">
        <v>134</v>
      </c>
      <c r="B1426" s="4" t="s">
        <v>4506</v>
      </c>
      <c r="C1426" s="44">
        <v>45952</v>
      </c>
      <c r="D1426" s="43" t="s">
        <v>2259</v>
      </c>
      <c r="E1426" s="44"/>
      <c r="F1426" s="42"/>
      <c r="G1426" s="42" t="s">
        <v>2260</v>
      </c>
      <c r="H1426" s="54">
        <v>1886621</v>
      </c>
      <c r="I1426" s="54">
        <v>132063</v>
      </c>
      <c r="J1426" s="54">
        <f>(Table1[[#This Row],[Tiền hàng]]-Table1[[#This Row],[Tiền chiết khấu]])*8%</f>
        <v>140364.64000000001</v>
      </c>
      <c r="K1426" s="54">
        <v>1894923</v>
      </c>
      <c r="L1426" s="55" t="s">
        <v>24</v>
      </c>
      <c r="M1426" s="56"/>
      <c r="N1426" s="55"/>
      <c r="O1426" s="54">
        <f>IF(Table1[[#This Row],[Phân loại]]="Tồn đầu kỳ",Table1[[#This Row],[Tổng giá trị]],0)</f>
        <v>0</v>
      </c>
      <c r="P1426" s="55">
        <f>IF(Table1[[#This Row],[Số còn phải thu ĐK]]&lt;&gt;0,0,IF(Table1[[#This Row],[Phân loại]]="Bán hàng",Table1[[#This Row],[Tổng giá trị]],-Table1[[#This Row],[Tổng giá trị]]))</f>
        <v>1894923</v>
      </c>
      <c r="Q1426" s="18">
        <f t="shared" si="174"/>
        <v>0</v>
      </c>
      <c r="R1426" s="55">
        <f>Table1[[#This Row],[Số còn phải thu ĐK]]+Table1[[#This Row],[Giá Trị HD sau CK]]-Table1[[#This Row],[Số tiền đã thu]]</f>
        <v>1894923</v>
      </c>
      <c r="S1426" s="56">
        <f>IF(Table1[[#This Row],[Ngày hóa đơn]]&lt;&gt;"",Table1[[#This Row],[Ngày hóa đơn]],Table1[[#This Row],[Ngày hạch toán]])</f>
        <v>45952</v>
      </c>
      <c r="T1426" s="55">
        <v>45</v>
      </c>
      <c r="U1426" s="56">
        <f>IF(Table1[[#This Row],[Ngày tính CN]]="","",S1426+T1426)</f>
        <v>45997</v>
      </c>
      <c r="V1426" s="57">
        <f ca="1">IF(Table1[[#This Row],[Hạn thanh toán]]="","",IF((U1426-NOW())&lt;0,0,(U1426-NOW())))</f>
        <v>0</v>
      </c>
      <c r="W1426" s="54"/>
      <c r="X1426" s="65">
        <f t="shared" ca="1" si="173"/>
        <v>4.3624215277814073</v>
      </c>
      <c r="Y1426" s="109" t="str">
        <f t="shared" ca="1" si="172"/>
        <v>Nợ quá hạn 30 ngày</v>
      </c>
      <c r="Z1426" s="254">
        <f>Table1[[#This Row],[Hạn thanh toán]]</f>
        <v>45997</v>
      </c>
      <c r="AA1426" s="254">
        <f>Table1[[#This Row],[Ngày Thanh toán]]</f>
        <v>0</v>
      </c>
      <c r="AD1426" s="3" t="str">
        <f>IF(Table1[[#This Row],[Mã khách hàng]]="","",VLOOKUP($A1426,Ma_KH!$A:$Q,Ma_KH!O$1,0))</f>
        <v>UNIT-ECO</v>
      </c>
      <c r="AE1426" s="3" t="str">
        <f>IF(Table1[[#This Row],[Mã khách hàng]]="","",VLOOKUP($A1426,Ma_KH!$A:$Q,Ma_KH!P$1,0))</f>
        <v>CÔNG TY TNHH HÀNG TIÊU DÙNG UNIT</v>
      </c>
      <c r="AF1426" s="58" t="str">
        <f>VLOOKUP(A1426,Ma_KH!A:Q,Ma_KH!J$1,0)</f>
        <v>Đỗ Minh Quang</v>
      </c>
    </row>
    <row r="1427" spans="1:32" s="58" customFormat="1" ht="16.5">
      <c r="A1427" s="45" t="s">
        <v>135</v>
      </c>
      <c r="B1427" s="4" t="s">
        <v>4506</v>
      </c>
      <c r="C1427" s="47">
        <v>45948</v>
      </c>
      <c r="D1427" s="46" t="s">
        <v>2261</v>
      </c>
      <c r="E1427" s="47"/>
      <c r="F1427" s="45"/>
      <c r="G1427" s="45" t="s">
        <v>2262</v>
      </c>
      <c r="H1427" s="54">
        <v>1258160</v>
      </c>
      <c r="I1427" s="54">
        <v>88071</v>
      </c>
      <c r="J1427" s="54">
        <f>(Table1[[#This Row],[Tiền hàng]]-Table1[[#This Row],[Tiền chiết khấu]])*8%</f>
        <v>93607.12</v>
      </c>
      <c r="K1427" s="54">
        <v>1263696</v>
      </c>
      <c r="L1427" s="55" t="s">
        <v>24</v>
      </c>
      <c r="M1427" s="56"/>
      <c r="N1427" s="55"/>
      <c r="O1427" s="54">
        <f>IF(Table1[[#This Row],[Phân loại]]="Tồn đầu kỳ",Table1[[#This Row],[Tổng giá trị]],0)</f>
        <v>0</v>
      </c>
      <c r="P1427" s="55">
        <f>IF(Table1[[#This Row],[Số còn phải thu ĐK]]&lt;&gt;0,0,IF(Table1[[#This Row],[Phân loại]]="Bán hàng",Table1[[#This Row],[Tổng giá trị]],-Table1[[#This Row],[Tổng giá trị]]))</f>
        <v>1263696</v>
      </c>
      <c r="Q1427" s="18">
        <f t="shared" si="174"/>
        <v>0</v>
      </c>
      <c r="R1427" s="55">
        <f>Table1[[#This Row],[Số còn phải thu ĐK]]+Table1[[#This Row],[Giá Trị HD sau CK]]-Table1[[#This Row],[Số tiền đã thu]]</f>
        <v>1263696</v>
      </c>
      <c r="S1427" s="56">
        <f>IF(Table1[[#This Row],[Ngày hóa đơn]]&lt;&gt;"",Table1[[#This Row],[Ngày hóa đơn]],Table1[[#This Row],[Ngày hạch toán]])</f>
        <v>45948</v>
      </c>
      <c r="T1427" s="55">
        <v>45</v>
      </c>
      <c r="U1427" s="56">
        <f>IF(Table1[[#This Row],[Ngày tính CN]]="","",S1427+T1427)</f>
        <v>45993</v>
      </c>
      <c r="V1427" s="57">
        <f ca="1">IF(Table1[[#This Row],[Hạn thanh toán]]="","",IF((U1427-NOW())&lt;0,0,(U1427-NOW())))</f>
        <v>0</v>
      </c>
      <c r="W1427" s="54"/>
      <c r="X1427" s="65">
        <f t="shared" ca="1" si="173"/>
        <v>8.3624215277814073</v>
      </c>
      <c r="Y1427" s="109" t="str">
        <f t="shared" ca="1" si="172"/>
        <v>Nợ quá hạn 30 ngày</v>
      </c>
      <c r="Z1427" s="254">
        <f>Table1[[#This Row],[Hạn thanh toán]]</f>
        <v>45993</v>
      </c>
      <c r="AA1427" s="254">
        <f>Table1[[#This Row],[Ngày Thanh toán]]</f>
        <v>0</v>
      </c>
      <c r="AD1427" s="3" t="str">
        <f>IF(Table1[[#This Row],[Mã khách hàng]]="","",VLOOKUP($A1427,Ma_KH!$A:$Q,Ma_KH!O$1,0))</f>
        <v>UNIT-ECO</v>
      </c>
      <c r="AE1427" s="3" t="str">
        <f>IF(Table1[[#This Row],[Mã khách hàng]]="","",VLOOKUP($A1427,Ma_KH!$A:$Q,Ma_KH!P$1,0))</f>
        <v>CÔNG TY TNHH HÀNG TIÊU DÙNG UNIT</v>
      </c>
      <c r="AF1427" s="58" t="str">
        <f>VLOOKUP(A1427,Ma_KH!A:Q,Ma_KH!J$1,0)</f>
        <v>Vũ Anh Tuấn</v>
      </c>
    </row>
    <row r="1428" spans="1:32" s="58" customFormat="1" ht="16.5">
      <c r="A1428" s="42" t="s">
        <v>136</v>
      </c>
      <c r="B1428" s="4" t="s">
        <v>4506</v>
      </c>
      <c r="C1428" s="44">
        <v>45959</v>
      </c>
      <c r="D1428" s="43" t="s">
        <v>2263</v>
      </c>
      <c r="E1428" s="44"/>
      <c r="F1428" s="48"/>
      <c r="G1428" s="48" t="s">
        <v>2264</v>
      </c>
      <c r="H1428" s="54">
        <v>757471</v>
      </c>
      <c r="I1428" s="54">
        <v>53023</v>
      </c>
      <c r="J1428" s="54">
        <f>(Table1[[#This Row],[Tiền hàng]]-Table1[[#This Row],[Tiền chiết khấu]])*8%</f>
        <v>56355.840000000004</v>
      </c>
      <c r="K1428" s="54">
        <v>760804</v>
      </c>
      <c r="L1428" s="55" t="s">
        <v>24</v>
      </c>
      <c r="M1428" s="56"/>
      <c r="N1428" s="55"/>
      <c r="O1428" s="54">
        <f>IF(Table1[[#This Row],[Phân loại]]="Tồn đầu kỳ",Table1[[#This Row],[Tổng giá trị]],0)</f>
        <v>0</v>
      </c>
      <c r="P1428" s="55">
        <f>IF(Table1[[#This Row],[Số còn phải thu ĐK]]&lt;&gt;0,0,IF(Table1[[#This Row],[Phân loại]]="Bán hàng",Table1[[#This Row],[Tổng giá trị]],-Table1[[#This Row],[Tổng giá trị]]))</f>
        <v>760804</v>
      </c>
      <c r="Q1428" s="18">
        <f t="shared" si="174"/>
        <v>0</v>
      </c>
      <c r="R1428" s="55">
        <f>Table1[[#This Row],[Số còn phải thu ĐK]]+Table1[[#This Row],[Giá Trị HD sau CK]]-Table1[[#This Row],[Số tiền đã thu]]</f>
        <v>760804</v>
      </c>
      <c r="S1428" s="56">
        <f>IF(Table1[[#This Row],[Ngày hóa đơn]]&lt;&gt;"",Table1[[#This Row],[Ngày hóa đơn]],Table1[[#This Row],[Ngày hạch toán]])</f>
        <v>45959</v>
      </c>
      <c r="T1428" s="55">
        <v>45</v>
      </c>
      <c r="U1428" s="56">
        <f>IF(Table1[[#This Row],[Ngày tính CN]]="","",S1428+T1428)</f>
        <v>46004</v>
      </c>
      <c r="V1428" s="57">
        <f ca="1">IF(Table1[[#This Row],[Hạn thanh toán]]="","",IF((U1428-NOW())&lt;0,0,(U1428-NOW())))</f>
        <v>2.6375784722185927</v>
      </c>
      <c r="W1428" s="54"/>
      <c r="X1428" s="65">
        <f t="shared" ca="1" si="173"/>
        <v>-2.6375784722185927</v>
      </c>
      <c r="Y1428" s="109" t="str">
        <f t="shared" ca="1" si="172"/>
        <v>Chưa đến hạn thanh toán</v>
      </c>
      <c r="Z1428" s="254">
        <f>Table1[[#This Row],[Hạn thanh toán]]</f>
        <v>46004</v>
      </c>
      <c r="AA1428" s="254">
        <f>Table1[[#This Row],[Ngày Thanh toán]]</f>
        <v>0</v>
      </c>
      <c r="AD1428" s="3" t="str">
        <f>IF(Table1[[#This Row],[Mã khách hàng]]="","",VLOOKUP($A1428,Ma_KH!$A:$Q,Ma_KH!O$1,0))</f>
        <v>UNIT-ECO</v>
      </c>
      <c r="AE1428" s="3" t="str">
        <f>IF(Table1[[#This Row],[Mã khách hàng]]="","",VLOOKUP($A1428,Ma_KH!$A:$Q,Ma_KH!P$1,0))</f>
        <v>CÔNG TY TNHH HÀNG TIÊU DÙNG UNIT</v>
      </c>
      <c r="AF1428" s="58" t="str">
        <f>VLOOKUP(A1428,Ma_KH!A:Q,Ma_KH!J$1,0)</f>
        <v>Vũ Anh Tuấn</v>
      </c>
    </row>
    <row r="1429" spans="1:32" s="58" customFormat="1" ht="16.5">
      <c r="A1429" s="42" t="s">
        <v>136</v>
      </c>
      <c r="B1429" s="4" t="s">
        <v>4506</v>
      </c>
      <c r="C1429" s="44">
        <v>45939</v>
      </c>
      <c r="D1429" s="43" t="s">
        <v>2265</v>
      </c>
      <c r="E1429" s="44"/>
      <c r="F1429" s="48"/>
      <c r="G1429" s="48" t="s">
        <v>2264</v>
      </c>
      <c r="H1429" s="54">
        <v>555290</v>
      </c>
      <c r="I1429" s="54">
        <v>38870</v>
      </c>
      <c r="J1429" s="54">
        <f>(Table1[[#This Row],[Tiền hàng]]-Table1[[#This Row],[Tiền chiết khấu]])*8%</f>
        <v>41313.599999999999</v>
      </c>
      <c r="K1429" s="54">
        <v>557734</v>
      </c>
      <c r="L1429" s="55" t="s">
        <v>24</v>
      </c>
      <c r="M1429" s="56"/>
      <c r="N1429" s="55"/>
      <c r="O1429" s="54">
        <f>IF(Table1[[#This Row],[Phân loại]]="Tồn đầu kỳ",Table1[[#This Row],[Tổng giá trị]],0)</f>
        <v>0</v>
      </c>
      <c r="P1429" s="55">
        <f>IF(Table1[[#This Row],[Số còn phải thu ĐK]]&lt;&gt;0,0,IF(Table1[[#This Row],[Phân loại]]="Bán hàng",Table1[[#This Row],[Tổng giá trị]],-Table1[[#This Row],[Tổng giá trị]]))</f>
        <v>557734</v>
      </c>
      <c r="Q1429" s="18">
        <f t="shared" si="174"/>
        <v>0</v>
      </c>
      <c r="R1429" s="55">
        <f>Table1[[#This Row],[Số còn phải thu ĐK]]+Table1[[#This Row],[Giá Trị HD sau CK]]-Table1[[#This Row],[Số tiền đã thu]]</f>
        <v>557734</v>
      </c>
      <c r="S1429" s="56">
        <f>IF(Table1[[#This Row],[Ngày hóa đơn]]&lt;&gt;"",Table1[[#This Row],[Ngày hóa đơn]],Table1[[#This Row],[Ngày hạch toán]])</f>
        <v>45939</v>
      </c>
      <c r="T1429" s="55">
        <v>45</v>
      </c>
      <c r="U1429" s="56">
        <f>IF(Table1[[#This Row],[Ngày tính CN]]="","",S1429+T1429)</f>
        <v>45984</v>
      </c>
      <c r="V1429" s="57">
        <f ca="1">IF(Table1[[#This Row],[Hạn thanh toán]]="","",IF((U1429-NOW())&lt;0,0,(U1429-NOW())))</f>
        <v>0</v>
      </c>
      <c r="W1429" s="54"/>
      <c r="X1429" s="65">
        <f t="shared" ca="1" si="173"/>
        <v>17.362421527781407</v>
      </c>
      <c r="Y1429" s="109" t="str">
        <f t="shared" ca="1" si="172"/>
        <v>Nợ quá hạn 30 ngày</v>
      </c>
      <c r="Z1429" s="254">
        <f>Table1[[#This Row],[Hạn thanh toán]]</f>
        <v>45984</v>
      </c>
      <c r="AA1429" s="254">
        <f>Table1[[#This Row],[Ngày Thanh toán]]</f>
        <v>0</v>
      </c>
      <c r="AD1429" s="3" t="str">
        <f>IF(Table1[[#This Row],[Mã khách hàng]]="","",VLOOKUP($A1429,Ma_KH!$A:$Q,Ma_KH!O$1,0))</f>
        <v>UNIT-ECO</v>
      </c>
      <c r="AE1429" s="3" t="str">
        <f>IF(Table1[[#This Row],[Mã khách hàng]]="","",VLOOKUP($A1429,Ma_KH!$A:$Q,Ma_KH!P$1,0))</f>
        <v>CÔNG TY TNHH HÀNG TIÊU DÙNG UNIT</v>
      </c>
      <c r="AF1429" s="58" t="str">
        <f>VLOOKUP(A1429,Ma_KH!A:Q,Ma_KH!J$1,0)</f>
        <v>Vũ Anh Tuấn</v>
      </c>
    </row>
    <row r="1430" spans="1:32" s="58" customFormat="1" ht="16.5">
      <c r="A1430" s="42" t="s">
        <v>127</v>
      </c>
      <c r="B1430" s="4" t="s">
        <v>4506</v>
      </c>
      <c r="C1430" s="44">
        <v>45959</v>
      </c>
      <c r="D1430" s="43" t="s">
        <v>2266</v>
      </c>
      <c r="E1430" s="44"/>
      <c r="F1430" s="48"/>
      <c r="G1430" s="48" t="s">
        <v>2267</v>
      </c>
      <c r="H1430" s="54">
        <v>605287</v>
      </c>
      <c r="I1430" s="54">
        <v>42370</v>
      </c>
      <c r="J1430" s="54">
        <f>(Table1[[#This Row],[Tiền hàng]]-Table1[[#This Row],[Tiền chiết khấu]])*8%</f>
        <v>45033.36</v>
      </c>
      <c r="K1430" s="54">
        <v>607950</v>
      </c>
      <c r="L1430" s="55" t="s">
        <v>24</v>
      </c>
      <c r="M1430" s="56"/>
      <c r="N1430" s="55"/>
      <c r="O1430" s="54">
        <f>IF(Table1[[#This Row],[Phân loại]]="Tồn đầu kỳ",Table1[[#This Row],[Tổng giá trị]],0)</f>
        <v>0</v>
      </c>
      <c r="P1430" s="55">
        <f>IF(Table1[[#This Row],[Số còn phải thu ĐK]]&lt;&gt;0,0,IF(Table1[[#This Row],[Phân loại]]="Bán hàng",Table1[[#This Row],[Tổng giá trị]],-Table1[[#This Row],[Tổng giá trị]]))</f>
        <v>607950</v>
      </c>
      <c r="Q1430" s="18">
        <f t="shared" si="174"/>
        <v>0</v>
      </c>
      <c r="R1430" s="55">
        <f>Table1[[#This Row],[Số còn phải thu ĐK]]+Table1[[#This Row],[Giá Trị HD sau CK]]-Table1[[#This Row],[Số tiền đã thu]]</f>
        <v>607950</v>
      </c>
      <c r="S1430" s="56">
        <f>IF(Table1[[#This Row],[Ngày hóa đơn]]&lt;&gt;"",Table1[[#This Row],[Ngày hóa đơn]],Table1[[#This Row],[Ngày hạch toán]])</f>
        <v>45959</v>
      </c>
      <c r="T1430" s="55">
        <v>45</v>
      </c>
      <c r="U1430" s="56">
        <f>IF(Table1[[#This Row],[Ngày tính CN]]="","",S1430+T1430)</f>
        <v>46004</v>
      </c>
      <c r="V1430" s="57">
        <f ca="1">IF(Table1[[#This Row],[Hạn thanh toán]]="","",IF((U1430-NOW())&lt;0,0,(U1430-NOW())))</f>
        <v>2.6375784722185927</v>
      </c>
      <c r="W1430" s="54"/>
      <c r="X1430" s="65">
        <f t="shared" ca="1" si="173"/>
        <v>-2.6375784722185927</v>
      </c>
      <c r="Y1430" s="109" t="str">
        <f t="shared" ca="1" si="172"/>
        <v>Chưa đến hạn thanh toán</v>
      </c>
      <c r="Z1430" s="254">
        <f>Table1[[#This Row],[Hạn thanh toán]]</f>
        <v>46004</v>
      </c>
      <c r="AA1430" s="254">
        <f>Table1[[#This Row],[Ngày Thanh toán]]</f>
        <v>0</v>
      </c>
      <c r="AD1430" s="3" t="str">
        <f>IF(Table1[[#This Row],[Mã khách hàng]]="","",VLOOKUP($A1430,Ma_KH!$A:$Q,Ma_KH!O$1,0))</f>
        <v>UNIT-ECO</v>
      </c>
      <c r="AE1430" s="3" t="str">
        <f>IF(Table1[[#This Row],[Mã khách hàng]]="","",VLOOKUP($A1430,Ma_KH!$A:$Q,Ma_KH!P$1,0))</f>
        <v>CÔNG TY TNHH HÀNG TIÊU DÙNG UNIT</v>
      </c>
      <c r="AF1430" s="58" t="str">
        <f>VLOOKUP(A1430,Ma_KH!A:Q,Ma_KH!J$1,0)</f>
        <v>Vũ Anh Tuấn</v>
      </c>
    </row>
    <row r="1431" spans="1:32" s="58" customFormat="1" ht="16.5">
      <c r="A1431" s="42" t="s">
        <v>129</v>
      </c>
      <c r="B1431" s="4" t="s">
        <v>4506</v>
      </c>
      <c r="C1431" s="44">
        <v>45959</v>
      </c>
      <c r="D1431" s="43" t="s">
        <v>2268</v>
      </c>
      <c r="E1431" s="44"/>
      <c r="F1431" s="48"/>
      <c r="G1431" s="48" t="s">
        <v>2250</v>
      </c>
      <c r="H1431" s="54">
        <v>922445</v>
      </c>
      <c r="I1431" s="54">
        <v>64571</v>
      </c>
      <c r="J1431" s="54">
        <f>(Table1[[#This Row],[Tiền hàng]]-Table1[[#This Row],[Tiền chiết khấu]])*8%</f>
        <v>68629.919999999998</v>
      </c>
      <c r="K1431" s="54">
        <v>926504</v>
      </c>
      <c r="L1431" s="55" t="s">
        <v>24</v>
      </c>
      <c r="M1431" s="56"/>
      <c r="N1431" s="55"/>
      <c r="O1431" s="54">
        <f>IF(Table1[[#This Row],[Phân loại]]="Tồn đầu kỳ",Table1[[#This Row],[Tổng giá trị]],0)</f>
        <v>0</v>
      </c>
      <c r="P1431" s="55">
        <f>IF(Table1[[#This Row],[Số còn phải thu ĐK]]&lt;&gt;0,0,IF(Table1[[#This Row],[Phân loại]]="Bán hàng",Table1[[#This Row],[Tổng giá trị]],-Table1[[#This Row],[Tổng giá trị]]))</f>
        <v>926504</v>
      </c>
      <c r="Q1431" s="18">
        <f t="shared" si="174"/>
        <v>0</v>
      </c>
      <c r="R1431" s="55">
        <f>Table1[[#This Row],[Số còn phải thu ĐK]]+Table1[[#This Row],[Giá Trị HD sau CK]]-Table1[[#This Row],[Số tiền đã thu]]</f>
        <v>926504</v>
      </c>
      <c r="S1431" s="56">
        <f>IF(Table1[[#This Row],[Ngày hóa đơn]]&lt;&gt;"",Table1[[#This Row],[Ngày hóa đơn]],Table1[[#This Row],[Ngày hạch toán]])</f>
        <v>45959</v>
      </c>
      <c r="T1431" s="55">
        <v>45</v>
      </c>
      <c r="U1431" s="56">
        <f>IF(Table1[[#This Row],[Ngày tính CN]]="","",S1431+T1431)</f>
        <v>46004</v>
      </c>
      <c r="V1431" s="57">
        <f ca="1">IF(Table1[[#This Row],[Hạn thanh toán]]="","",IF((U1431-NOW())&lt;0,0,(U1431-NOW())))</f>
        <v>2.6375784722185927</v>
      </c>
      <c r="W1431" s="54"/>
      <c r="X1431" s="65">
        <f t="shared" ca="1" si="173"/>
        <v>-2.6375784722185927</v>
      </c>
      <c r="Y1431" s="109" t="str">
        <f t="shared" ca="1" si="172"/>
        <v>Chưa đến hạn thanh toán</v>
      </c>
      <c r="Z1431" s="254">
        <f>Table1[[#This Row],[Hạn thanh toán]]</f>
        <v>46004</v>
      </c>
      <c r="AA1431" s="254">
        <f>Table1[[#This Row],[Ngày Thanh toán]]</f>
        <v>0</v>
      </c>
      <c r="AD1431" s="3" t="str">
        <f>IF(Table1[[#This Row],[Mã khách hàng]]="","",VLOOKUP($A1431,Ma_KH!$A:$Q,Ma_KH!O$1,0))</f>
        <v>UNIT-ECO</v>
      </c>
      <c r="AE1431" s="3" t="str">
        <f>IF(Table1[[#This Row],[Mã khách hàng]]="","",VLOOKUP($A1431,Ma_KH!$A:$Q,Ma_KH!P$1,0))</f>
        <v>CÔNG TY TNHH HÀNG TIÊU DÙNG UNIT</v>
      </c>
      <c r="AF1431" s="58" t="str">
        <f>VLOOKUP(A1431,Ma_KH!A:Q,Ma_KH!J$1,0)</f>
        <v>Vũ Anh Tuấn</v>
      </c>
    </row>
    <row r="1432" spans="1:32" s="58" customFormat="1" ht="16.5">
      <c r="A1432" s="42" t="s">
        <v>135</v>
      </c>
      <c r="B1432" s="4" t="s">
        <v>4506</v>
      </c>
      <c r="C1432" s="44">
        <v>45960</v>
      </c>
      <c r="D1432" s="43" t="s">
        <v>2269</v>
      </c>
      <c r="E1432" s="44"/>
      <c r="F1432" s="48"/>
      <c r="G1432" s="48" t="s">
        <v>2262</v>
      </c>
      <c r="H1432" s="54">
        <v>752931</v>
      </c>
      <c r="I1432" s="54">
        <v>52705</v>
      </c>
      <c r="J1432" s="54">
        <f>(Table1[[#This Row],[Tiền hàng]]-Table1[[#This Row],[Tiền chiết khấu]])*8%</f>
        <v>56018.080000000002</v>
      </c>
      <c r="K1432" s="54">
        <v>756244</v>
      </c>
      <c r="L1432" s="55" t="s">
        <v>24</v>
      </c>
      <c r="M1432" s="56"/>
      <c r="N1432" s="55"/>
      <c r="O1432" s="54">
        <f>IF(Table1[[#This Row],[Phân loại]]="Tồn đầu kỳ",Table1[[#This Row],[Tổng giá trị]],0)</f>
        <v>0</v>
      </c>
      <c r="P1432" s="55">
        <f>IF(Table1[[#This Row],[Số còn phải thu ĐK]]&lt;&gt;0,0,IF(Table1[[#This Row],[Phân loại]]="Bán hàng",Table1[[#This Row],[Tổng giá trị]],-Table1[[#This Row],[Tổng giá trị]]))</f>
        <v>756244</v>
      </c>
      <c r="Q1432" s="18">
        <f t="shared" si="174"/>
        <v>0</v>
      </c>
      <c r="R1432" s="55">
        <f>Table1[[#This Row],[Số còn phải thu ĐK]]+Table1[[#This Row],[Giá Trị HD sau CK]]-Table1[[#This Row],[Số tiền đã thu]]</f>
        <v>756244</v>
      </c>
      <c r="S1432" s="56">
        <f>IF(Table1[[#This Row],[Ngày hóa đơn]]&lt;&gt;"",Table1[[#This Row],[Ngày hóa đơn]],Table1[[#This Row],[Ngày hạch toán]])</f>
        <v>45960</v>
      </c>
      <c r="T1432" s="55">
        <v>45</v>
      </c>
      <c r="U1432" s="56">
        <f>IF(Table1[[#This Row],[Ngày tính CN]]="","",S1432+T1432)</f>
        <v>46005</v>
      </c>
      <c r="V1432" s="57">
        <f ca="1">IF(Table1[[#This Row],[Hạn thanh toán]]="","",IF((U1432-NOW())&lt;0,0,(U1432-NOW())))</f>
        <v>3.6375784722185927</v>
      </c>
      <c r="W1432" s="54"/>
      <c r="X1432" s="65">
        <f t="shared" ca="1" si="173"/>
        <v>-3.6375784722185927</v>
      </c>
      <c r="Y1432" s="109" t="str">
        <f t="shared" ca="1" si="172"/>
        <v>Chưa đến hạn thanh toán</v>
      </c>
      <c r="Z1432" s="254">
        <f>Table1[[#This Row],[Hạn thanh toán]]</f>
        <v>46005</v>
      </c>
      <c r="AA1432" s="254">
        <f>Table1[[#This Row],[Ngày Thanh toán]]</f>
        <v>0</v>
      </c>
      <c r="AD1432" s="3" t="str">
        <f>IF(Table1[[#This Row],[Mã khách hàng]]="","",VLOOKUP($A1432,Ma_KH!$A:$Q,Ma_KH!O$1,0))</f>
        <v>UNIT-ECO</v>
      </c>
      <c r="AE1432" s="3" t="str">
        <f>IF(Table1[[#This Row],[Mã khách hàng]]="","",VLOOKUP($A1432,Ma_KH!$A:$Q,Ma_KH!P$1,0))</f>
        <v>CÔNG TY TNHH HÀNG TIÊU DÙNG UNIT</v>
      </c>
      <c r="AF1432" s="58" t="str">
        <f>VLOOKUP(A1432,Ma_KH!A:Q,Ma_KH!J$1,0)</f>
        <v>Vũ Anh Tuấn</v>
      </c>
    </row>
    <row r="1433" spans="1:32" s="58" customFormat="1" ht="16.5">
      <c r="A1433" s="42" t="s">
        <v>137</v>
      </c>
      <c r="B1433" s="4" t="s">
        <v>4506</v>
      </c>
      <c r="C1433" s="44">
        <v>45959</v>
      </c>
      <c r="D1433" s="43" t="s">
        <v>2270</v>
      </c>
      <c r="E1433" s="44"/>
      <c r="F1433" s="48"/>
      <c r="G1433" s="48" t="s">
        <v>2271</v>
      </c>
      <c r="H1433" s="54">
        <v>1133415</v>
      </c>
      <c r="I1433" s="54">
        <v>79339</v>
      </c>
      <c r="J1433" s="54">
        <f>(Table1[[#This Row],[Tiền hàng]]-Table1[[#This Row],[Tiền chiết khấu]])*8%</f>
        <v>84326.080000000002</v>
      </c>
      <c r="K1433" s="54">
        <v>1138402</v>
      </c>
      <c r="L1433" s="55" t="s">
        <v>24</v>
      </c>
      <c r="M1433" s="56"/>
      <c r="N1433" s="55"/>
      <c r="O1433" s="54">
        <f>IF(Table1[[#This Row],[Phân loại]]="Tồn đầu kỳ",Table1[[#This Row],[Tổng giá trị]],0)</f>
        <v>0</v>
      </c>
      <c r="P1433" s="55">
        <f>IF(Table1[[#This Row],[Số còn phải thu ĐK]]&lt;&gt;0,0,IF(Table1[[#This Row],[Phân loại]]="Bán hàng",Table1[[#This Row],[Tổng giá trị]],-Table1[[#This Row],[Tổng giá trị]]))</f>
        <v>1138402</v>
      </c>
      <c r="Q1433" s="18">
        <f t="shared" si="174"/>
        <v>0</v>
      </c>
      <c r="R1433" s="55">
        <f>Table1[[#This Row],[Số còn phải thu ĐK]]+Table1[[#This Row],[Giá Trị HD sau CK]]-Table1[[#This Row],[Số tiền đã thu]]</f>
        <v>1138402</v>
      </c>
      <c r="S1433" s="56">
        <f>IF(Table1[[#This Row],[Ngày hóa đơn]]&lt;&gt;"",Table1[[#This Row],[Ngày hóa đơn]],Table1[[#This Row],[Ngày hạch toán]])</f>
        <v>45959</v>
      </c>
      <c r="T1433" s="55">
        <v>45</v>
      </c>
      <c r="U1433" s="56">
        <f>IF(Table1[[#This Row],[Ngày tính CN]]="","",S1433+T1433)</f>
        <v>46004</v>
      </c>
      <c r="V1433" s="57">
        <f ca="1">IF(Table1[[#This Row],[Hạn thanh toán]]="","",IF((U1433-NOW())&lt;0,0,(U1433-NOW())))</f>
        <v>2.6375784722185927</v>
      </c>
      <c r="W1433" s="54"/>
      <c r="X1433" s="65">
        <f t="shared" ca="1" si="173"/>
        <v>-2.6375784722185927</v>
      </c>
      <c r="Y1433" s="109" t="str">
        <f t="shared" ca="1" si="172"/>
        <v>Chưa đến hạn thanh toán</v>
      </c>
      <c r="Z1433" s="254">
        <f>Table1[[#This Row],[Hạn thanh toán]]</f>
        <v>46004</v>
      </c>
      <c r="AA1433" s="254">
        <f>Table1[[#This Row],[Ngày Thanh toán]]</f>
        <v>0</v>
      </c>
      <c r="AD1433" s="3" t="str">
        <f>IF(Table1[[#This Row],[Mã khách hàng]]="","",VLOOKUP($A1433,Ma_KH!$A:$Q,Ma_KH!O$1,0))</f>
        <v>UNIT-ECO</v>
      </c>
      <c r="AE1433" s="3" t="str">
        <f>IF(Table1[[#This Row],[Mã khách hàng]]="","",VLOOKUP($A1433,Ma_KH!$A:$Q,Ma_KH!P$1,0))</f>
        <v>CÔNG TY TNHH HÀNG TIÊU DÙNG UNIT</v>
      </c>
      <c r="AF1433" s="58" t="str">
        <f>VLOOKUP(A1433,Ma_KH!A:Q,Ma_KH!J$1,0)</f>
        <v>Vũ Anh Tuấn</v>
      </c>
    </row>
    <row r="1434" spans="1:32" s="58" customFormat="1" ht="16.5">
      <c r="A1434" s="45" t="s">
        <v>132</v>
      </c>
      <c r="B1434" s="4" t="s">
        <v>4506</v>
      </c>
      <c r="C1434" s="47">
        <v>45953</v>
      </c>
      <c r="D1434" s="46" t="s">
        <v>2272</v>
      </c>
      <c r="E1434" s="47"/>
      <c r="F1434" s="49"/>
      <c r="G1434" s="49" t="s">
        <v>2254</v>
      </c>
      <c r="H1434" s="54">
        <v>367155</v>
      </c>
      <c r="I1434" s="54">
        <v>25701</v>
      </c>
      <c r="J1434" s="54">
        <f>(Table1[[#This Row],[Tiền hàng]]-Table1[[#This Row],[Tiền chiết khấu]])*8%</f>
        <v>27316.32</v>
      </c>
      <c r="K1434" s="54">
        <v>368770</v>
      </c>
      <c r="L1434" s="55" t="s">
        <v>24</v>
      </c>
      <c r="M1434" s="56"/>
      <c r="N1434" s="55"/>
      <c r="O1434" s="54">
        <f>IF(Table1[[#This Row],[Phân loại]]="Tồn đầu kỳ",Table1[[#This Row],[Tổng giá trị]],0)</f>
        <v>0</v>
      </c>
      <c r="P1434" s="55">
        <f>IF(Table1[[#This Row],[Số còn phải thu ĐK]]&lt;&gt;0,0,IF(Table1[[#This Row],[Phân loại]]="Bán hàng",Table1[[#This Row],[Tổng giá trị]],-Table1[[#This Row],[Tổng giá trị]]))</f>
        <v>368770</v>
      </c>
      <c r="Q1434" s="18">
        <f t="shared" si="174"/>
        <v>0</v>
      </c>
      <c r="R1434" s="55">
        <f>Table1[[#This Row],[Số còn phải thu ĐK]]+Table1[[#This Row],[Giá Trị HD sau CK]]-Table1[[#This Row],[Số tiền đã thu]]</f>
        <v>368770</v>
      </c>
      <c r="S1434" s="56">
        <f>IF(Table1[[#This Row],[Ngày hóa đơn]]&lt;&gt;"",Table1[[#This Row],[Ngày hóa đơn]],Table1[[#This Row],[Ngày hạch toán]])</f>
        <v>45953</v>
      </c>
      <c r="T1434" s="55">
        <v>45</v>
      </c>
      <c r="U1434" s="56">
        <f>IF(Table1[[#This Row],[Ngày tính CN]]="","",S1434+T1434)</f>
        <v>45998</v>
      </c>
      <c r="V1434" s="57">
        <f ca="1">IF(Table1[[#This Row],[Hạn thanh toán]]="","",IF((U1434-NOW())&lt;0,0,(U1434-NOW())))</f>
        <v>0</v>
      </c>
      <c r="W1434" s="54"/>
      <c r="X1434" s="65">
        <f t="shared" ca="1" si="173"/>
        <v>3.3624215277814073</v>
      </c>
      <c r="Y1434" s="109" t="str">
        <f t="shared" ca="1" si="172"/>
        <v>Nợ quá hạn 30 ngày</v>
      </c>
      <c r="Z1434" s="254">
        <f>Table1[[#This Row],[Hạn thanh toán]]</f>
        <v>45998</v>
      </c>
      <c r="AA1434" s="254">
        <f>Table1[[#This Row],[Ngày Thanh toán]]</f>
        <v>0</v>
      </c>
      <c r="AD1434" s="3" t="str">
        <f>IF(Table1[[#This Row],[Mã khách hàng]]="","",VLOOKUP($A1434,Ma_KH!$A:$Q,Ma_KH!O$1,0))</f>
        <v>UNIT-ECO</v>
      </c>
      <c r="AE1434" s="3" t="str">
        <f>IF(Table1[[#This Row],[Mã khách hàng]]="","",VLOOKUP($A1434,Ma_KH!$A:$Q,Ma_KH!P$1,0))</f>
        <v>CÔNG TY TNHH HÀNG TIÊU DÙNG UNIT</v>
      </c>
      <c r="AF1434" s="58" t="str">
        <f>VLOOKUP(A1434,Ma_KH!A:Q,Ma_KH!J$1,0)</f>
        <v>Vũ Anh Tuấn</v>
      </c>
    </row>
    <row r="1435" spans="1:32" ht="16.5">
      <c r="A1435" s="316" t="s">
        <v>126</v>
      </c>
      <c r="B1435" s="4" t="s">
        <v>4506</v>
      </c>
      <c r="C1435" t="s">
        <v>19028</v>
      </c>
      <c r="G1435" t="s">
        <v>19030</v>
      </c>
      <c r="H1435" s="69"/>
      <c r="I1435" s="69">
        <f>IFERROR(ROUND((VLOOKUP(Table1[[#This Row],[Mã khách hàng]],Ty_Le!$A:$D,5,0)*5%),0),0)</f>
        <v>0</v>
      </c>
      <c r="J1435" s="69">
        <f>(Table1[[#This Row],[Tiền hàng]]-Table1[[#This Row],[Tiền chiết khấu]])*8%</f>
        <v>0</v>
      </c>
      <c r="K1435" s="69">
        <v>1112696</v>
      </c>
      <c r="L1435" s="8" t="s">
        <v>3643</v>
      </c>
      <c r="M1435" s="41">
        <v>45937</v>
      </c>
      <c r="N1435" s="29" t="s">
        <v>4197</v>
      </c>
      <c r="O1435" s="69">
        <f>IF(Table1[[#This Row],[Phân loại]]="Tồn đầu kỳ",Table1[[#This Row],[Tổng giá trị]],0)</f>
        <v>1112696</v>
      </c>
      <c r="P1435" s="8">
        <f>IF(Table1[[#This Row],[Số còn phải thu ĐK]]&lt;&gt;0,0,IF(Table1[[#This Row],[Phân loại]]="Bán hàng",Table1[[#This Row],[Tổng giá trị]],-Table1[[#This Row],[Tổng giá trị]]))</f>
        <v>0</v>
      </c>
      <c r="Q1435" s="70">
        <f t="shared" ref="Q1435:Q1454" si="175">IF(M1435&lt;&gt;"",IF(O1435&lt;&gt;0,O1435,P1435),0)</f>
        <v>1112696</v>
      </c>
      <c r="R1435" s="8">
        <f>Table1[[#This Row],[Số còn phải thu ĐK]]+Table1[[#This Row],[Giá Trị HD sau CK]]-Table1[[#This Row],[Số tiền đã thu]]</f>
        <v>0</v>
      </c>
      <c r="S1435" s="7" t="str">
        <f>IF(Table1[[#This Row],[Ngày hóa đơn]]&lt;&gt;"",Table1[[#This Row],[Ngày hóa đơn]],Table1[[#This Row],[Ngày hạch toán]])</f>
        <v>18/11/2024</v>
      </c>
      <c r="T1435" s="8"/>
      <c r="U1435" s="7">
        <f>IF(Table1[[#This Row],[Ngày tính CN]]="","",S1435+T1435)</f>
        <v>45614</v>
      </c>
      <c r="V1435" s="71">
        <f ca="1">IF(Table1[[#This Row],[Hạn thanh toán]]="","",IF((U1435-NOW())&lt;0,0,(U1435-NOW())))</f>
        <v>0</v>
      </c>
      <c r="W1435" s="69"/>
      <c r="X1435" s="65" t="str">
        <f t="shared" ca="1" si="173"/>
        <v/>
      </c>
      <c r="Y1435" s="65" t="str">
        <f t="shared" ref="Y1435:Y1454" si="176">IF(R1435=0,"Đã thanh toán",IF(X1435="","",IF(X1435&lt;=0,"Chưa đến hạn thanh toán",IF(X1435&lt;=30,"Nợ quá hạn 30 ngày",IF(X1435&lt;=60,"Nợ quá hạn từ 30 ngày đến 60 ngày",IF(X1435&lt;=90,"Nợ quá hạn từ 60 ngày đến 90 ngày",IF(X1435&lt;=120,"Nợ quá hạn từ 90 ngày đến 120 ngày","Nợ quá hạn hơn 120 ngày có khả năng mất thanh toán")))))))</f>
        <v>Đã thanh toán</v>
      </c>
      <c r="Z1435" s="250">
        <f>Table1[[#This Row],[Hạn thanh toán]]</f>
        <v>45614</v>
      </c>
      <c r="AA1435" s="250">
        <f>Table1[[#This Row],[Ngày Thanh toán]]</f>
        <v>45937</v>
      </c>
      <c r="AD1435" s="3" t="str">
        <f>IF(Table1[[#This Row],[Mã khách hàng]]="","",VLOOKUP($A1435,Ma_KH!$A:$Q,Ma_KH!O$1,0))</f>
        <v>UNIT-ECO</v>
      </c>
      <c r="AE1435" s="3" t="str">
        <f>IF(Table1[[#This Row],[Mã khách hàng]]="","",VLOOKUP($A1435,Ma_KH!$A:$Q,Ma_KH!P$1,0))</f>
        <v>CÔNG TY TNHH HÀNG TIÊU DÙNG UNIT</v>
      </c>
      <c r="AF1435" s="3" t="str">
        <f>VLOOKUP(A1435,Ma_KH!A:Q,Ma_KH!J$1,0)</f>
        <v>Đỗ Minh Quang</v>
      </c>
    </row>
    <row r="1436" spans="1:32" ht="16.5">
      <c r="A1436" s="316" t="s">
        <v>126</v>
      </c>
      <c r="B1436" s="4" t="s">
        <v>4506</v>
      </c>
      <c r="C1436" t="s">
        <v>19029</v>
      </c>
      <c r="G1436" t="s">
        <v>19031</v>
      </c>
      <c r="H1436" s="69"/>
      <c r="I1436" s="69">
        <f>IFERROR(ROUND((VLOOKUP(Table1[[#This Row],[Mã khách hàng]],Ty_Le!$A:$D,5,0)*5%),0),0)</f>
        <v>0</v>
      </c>
      <c r="J1436" s="69">
        <f>(Table1[[#This Row],[Tiền hàng]]-Table1[[#This Row],[Tiền chiết khấu]])*8%</f>
        <v>0</v>
      </c>
      <c r="K1436" s="69">
        <v>962843</v>
      </c>
      <c r="L1436" s="8" t="s">
        <v>3643</v>
      </c>
      <c r="M1436" s="41">
        <v>45937</v>
      </c>
      <c r="N1436" s="29" t="s">
        <v>4197</v>
      </c>
      <c r="O1436" s="69">
        <f>IF(Table1[[#This Row],[Phân loại]]="Tồn đầu kỳ",Table1[[#This Row],[Tổng giá trị]],0)</f>
        <v>962843</v>
      </c>
      <c r="P1436" s="8">
        <f>IF(Table1[[#This Row],[Số còn phải thu ĐK]]&lt;&gt;0,0,IF(Table1[[#This Row],[Phân loại]]="Bán hàng",Table1[[#This Row],[Tổng giá trị]],-Table1[[#This Row],[Tổng giá trị]]))</f>
        <v>0</v>
      </c>
      <c r="Q1436" s="70">
        <f t="shared" si="175"/>
        <v>962843</v>
      </c>
      <c r="R1436" s="8">
        <f>Table1[[#This Row],[Số còn phải thu ĐK]]+Table1[[#This Row],[Giá Trị HD sau CK]]-Table1[[#This Row],[Số tiền đã thu]]</f>
        <v>0</v>
      </c>
      <c r="S1436" s="7" t="str">
        <f>IF(Table1[[#This Row],[Ngày hóa đơn]]&lt;&gt;"",Table1[[#This Row],[Ngày hóa đơn]],Table1[[#This Row],[Ngày hạch toán]])</f>
        <v>15/03/2024</v>
      </c>
      <c r="T1436" s="8"/>
      <c r="U1436" s="7">
        <f>IF(Table1[[#This Row],[Ngày tính CN]]="","",S1436+T1436)</f>
        <v>45366</v>
      </c>
      <c r="V1436" s="71">
        <f ca="1">IF(Table1[[#This Row],[Hạn thanh toán]]="","",IF((U1436-NOW())&lt;0,0,(U1436-NOW())))</f>
        <v>0</v>
      </c>
      <c r="W1436" s="69"/>
      <c r="X1436" s="65" t="str">
        <f t="shared" ca="1" si="173"/>
        <v/>
      </c>
      <c r="Y1436" s="65" t="str">
        <f t="shared" si="176"/>
        <v>Đã thanh toán</v>
      </c>
      <c r="Z1436" s="250">
        <f>Table1[[#This Row],[Hạn thanh toán]]</f>
        <v>45366</v>
      </c>
      <c r="AA1436" s="250">
        <f>Table1[[#This Row],[Ngày Thanh toán]]</f>
        <v>45937</v>
      </c>
      <c r="AD1436" s="3" t="str">
        <f>IF(Table1[[#This Row],[Mã khách hàng]]="","",VLOOKUP($A1436,Ma_KH!$A:$Q,Ma_KH!O$1,0))</f>
        <v>UNIT-ECO</v>
      </c>
      <c r="AE1436" s="3" t="str">
        <f>IF(Table1[[#This Row],[Mã khách hàng]]="","",VLOOKUP($A1436,Ma_KH!$A:$Q,Ma_KH!P$1,0))</f>
        <v>CÔNG TY TNHH HÀNG TIÊU DÙNG UNIT</v>
      </c>
      <c r="AF1436" s="3" t="str">
        <f>VLOOKUP(A1436,Ma_KH!A:Q,Ma_KH!J$1,0)</f>
        <v>Đỗ Minh Quang</v>
      </c>
    </row>
    <row r="1437" spans="1:32" s="58" customFormat="1" ht="16.5">
      <c r="A1437" s="242" t="s">
        <v>135</v>
      </c>
      <c r="B1437" s="4" t="s">
        <v>4506</v>
      </c>
      <c r="C1437" s="318">
        <v>45974</v>
      </c>
      <c r="D1437" s="242" t="s">
        <v>18989</v>
      </c>
      <c r="E1437" s="318">
        <v>45974</v>
      </c>
      <c r="F1437" s="242"/>
      <c r="G1437" s="242" t="s">
        <v>2262</v>
      </c>
      <c r="H1437" s="241">
        <v>1061721</v>
      </c>
      <c r="I1437" s="241">
        <v>74321</v>
      </c>
      <c r="J1437" s="241">
        <v>78992</v>
      </c>
      <c r="K1437" s="241">
        <v>1066392</v>
      </c>
      <c r="L1437" s="55" t="s">
        <v>24</v>
      </c>
      <c r="M1437" s="56"/>
      <c r="N1437" s="55"/>
      <c r="O1437" s="54">
        <f>IF(Table1[[#This Row],[Phân loại]]="Tồn đầu kỳ",Table1[[#This Row],[Tổng giá trị]],0)</f>
        <v>0</v>
      </c>
      <c r="P1437" s="55">
        <f>IF(Table1[[#This Row],[Số còn phải thu ĐK]]&lt;&gt;0,0,IF(Table1[[#This Row],[Phân loại]]="Bán hàng",Table1[[#This Row],[Tổng giá trị]],-Table1[[#This Row],[Tổng giá trị]]))</f>
        <v>1066392</v>
      </c>
      <c r="Q1437" s="18">
        <f t="shared" si="175"/>
        <v>0</v>
      </c>
      <c r="R1437" s="55">
        <f>Table1[[#This Row],[Số còn phải thu ĐK]]+Table1[[#This Row],[Giá Trị HD sau CK]]-Table1[[#This Row],[Số tiền đã thu]]</f>
        <v>1066392</v>
      </c>
      <c r="S1437" s="56">
        <f>IF(Table1[[#This Row],[Ngày hóa đơn]]&lt;&gt;"",Table1[[#This Row],[Ngày hóa đơn]],Table1[[#This Row],[Ngày hạch toán]])</f>
        <v>45974</v>
      </c>
      <c r="T1437" s="55">
        <v>45</v>
      </c>
      <c r="U1437" s="56">
        <f>IF(Table1[[#This Row],[Ngày tính CN]]="","",S1437+T1437)</f>
        <v>46019</v>
      </c>
      <c r="V1437" s="57">
        <f ca="1">IF(Table1[[#This Row],[Hạn thanh toán]]="","",IF((U1437-NOW())&lt;0,0,(U1437-NOW())))</f>
        <v>17.637578587964526</v>
      </c>
      <c r="W1437" s="54"/>
      <c r="X1437" s="65">
        <f t="shared" ca="1" si="173"/>
        <v>-17.637578472218593</v>
      </c>
      <c r="Y1437" s="109" t="str">
        <f t="shared" ca="1" si="176"/>
        <v>Chưa đến hạn thanh toán</v>
      </c>
      <c r="Z1437" s="254">
        <f>Table1[[#This Row],[Hạn thanh toán]]</f>
        <v>46019</v>
      </c>
      <c r="AA1437" s="254">
        <f>Table1[[#This Row],[Ngày Thanh toán]]</f>
        <v>0</v>
      </c>
      <c r="AD1437" s="3" t="str">
        <f>IF(Table1[[#This Row],[Mã khách hàng]]="","",VLOOKUP($A1437,Ma_KH!$A:$Q,Ma_KH!O$1,0))</f>
        <v>UNIT-ECO</v>
      </c>
      <c r="AE1437" s="3" t="str">
        <f>IF(Table1[[#This Row],[Mã khách hàng]]="","",VLOOKUP($A1437,Ma_KH!$A:$Q,Ma_KH!P$1,0))</f>
        <v>CÔNG TY TNHH HÀNG TIÊU DÙNG UNIT</v>
      </c>
      <c r="AF1437" s="58" t="str">
        <f>VLOOKUP(A1437,Ma_KH!A:Q,Ma_KH!J$1,0)</f>
        <v>Vũ Anh Tuấn</v>
      </c>
    </row>
    <row r="1438" spans="1:32" s="58" customFormat="1" ht="16.5">
      <c r="A1438" s="242" t="s">
        <v>129</v>
      </c>
      <c r="B1438" s="4" t="s">
        <v>4506</v>
      </c>
      <c r="C1438" s="318">
        <v>45972</v>
      </c>
      <c r="D1438" s="242" t="s">
        <v>18990</v>
      </c>
      <c r="E1438" s="318">
        <v>45972</v>
      </c>
      <c r="F1438" s="242"/>
      <c r="G1438" s="242" t="s">
        <v>2036</v>
      </c>
      <c r="H1438" s="241">
        <v>686124</v>
      </c>
      <c r="I1438" s="241">
        <v>48029</v>
      </c>
      <c r="J1438" s="241">
        <v>51048</v>
      </c>
      <c r="K1438" s="241">
        <v>689143</v>
      </c>
      <c r="L1438" s="55" t="s">
        <v>24</v>
      </c>
      <c r="M1438" s="56"/>
      <c r="N1438" s="55"/>
      <c r="O1438" s="54">
        <f>IF(Table1[[#This Row],[Phân loại]]="Tồn đầu kỳ",Table1[[#This Row],[Tổng giá trị]],0)</f>
        <v>0</v>
      </c>
      <c r="P1438" s="55">
        <f>IF(Table1[[#This Row],[Số còn phải thu ĐK]]&lt;&gt;0,0,IF(Table1[[#This Row],[Phân loại]]="Bán hàng",Table1[[#This Row],[Tổng giá trị]],-Table1[[#This Row],[Tổng giá trị]]))</f>
        <v>689143</v>
      </c>
      <c r="Q1438" s="18">
        <f t="shared" si="175"/>
        <v>0</v>
      </c>
      <c r="R1438" s="55">
        <f>Table1[[#This Row],[Số còn phải thu ĐK]]+Table1[[#This Row],[Giá Trị HD sau CK]]-Table1[[#This Row],[Số tiền đã thu]]</f>
        <v>689143</v>
      </c>
      <c r="S1438" s="56">
        <f>IF(Table1[[#This Row],[Ngày hóa đơn]]&lt;&gt;"",Table1[[#This Row],[Ngày hóa đơn]],Table1[[#This Row],[Ngày hạch toán]])</f>
        <v>45972</v>
      </c>
      <c r="T1438" s="55">
        <v>45</v>
      </c>
      <c r="U1438" s="56">
        <f>IF(Table1[[#This Row],[Ngày tính CN]]="","",S1438+T1438)</f>
        <v>46017</v>
      </c>
      <c r="V1438" s="57">
        <f ca="1">IF(Table1[[#This Row],[Hạn thanh toán]]="","",IF((U1438-NOW())&lt;0,0,(U1438-NOW())))</f>
        <v>15.637578587964526</v>
      </c>
      <c r="W1438" s="54"/>
      <c r="X1438" s="65">
        <f t="shared" ca="1" si="173"/>
        <v>-15.637578472218593</v>
      </c>
      <c r="Y1438" s="109" t="str">
        <f t="shared" ca="1" si="176"/>
        <v>Chưa đến hạn thanh toán</v>
      </c>
      <c r="Z1438" s="254">
        <f>Table1[[#This Row],[Hạn thanh toán]]</f>
        <v>46017</v>
      </c>
      <c r="AA1438" s="254">
        <f>Table1[[#This Row],[Ngày Thanh toán]]</f>
        <v>0</v>
      </c>
      <c r="AD1438" s="3" t="str">
        <f>IF(Table1[[#This Row],[Mã khách hàng]]="","",VLOOKUP($A1438,Ma_KH!$A:$Q,Ma_KH!O$1,0))</f>
        <v>UNIT-ECO</v>
      </c>
      <c r="AE1438" s="3" t="str">
        <f>IF(Table1[[#This Row],[Mã khách hàng]]="","",VLOOKUP($A1438,Ma_KH!$A:$Q,Ma_KH!P$1,0))</f>
        <v>CÔNG TY TNHH HÀNG TIÊU DÙNG UNIT</v>
      </c>
      <c r="AF1438" s="58" t="str">
        <f>VLOOKUP(A1438,Ma_KH!A:Q,Ma_KH!J$1,0)</f>
        <v>Vũ Anh Tuấn</v>
      </c>
    </row>
    <row r="1439" spans="1:32" s="58" customFormat="1" ht="16.5">
      <c r="A1439" s="316" t="s">
        <v>128</v>
      </c>
      <c r="B1439" s="4" t="s">
        <v>4506</v>
      </c>
      <c r="C1439" s="317">
        <v>45987</v>
      </c>
      <c r="D1439" s="316" t="s">
        <v>18991</v>
      </c>
      <c r="E1439" s="317">
        <v>45987</v>
      </c>
      <c r="F1439" s="316"/>
      <c r="G1439" s="316" t="s">
        <v>2248</v>
      </c>
      <c r="H1439" s="319">
        <v>1149320</v>
      </c>
      <c r="I1439" s="319">
        <v>80453</v>
      </c>
      <c r="J1439" s="319">
        <v>85509</v>
      </c>
      <c r="K1439" s="319">
        <v>1154376</v>
      </c>
      <c r="L1439" s="55" t="s">
        <v>24</v>
      </c>
      <c r="M1439" s="56"/>
      <c r="N1439" s="55"/>
      <c r="O1439" s="54">
        <f>IF(Table1[[#This Row],[Phân loại]]="Tồn đầu kỳ",Table1[[#This Row],[Tổng giá trị]],0)</f>
        <v>0</v>
      </c>
      <c r="P1439" s="55">
        <f>IF(Table1[[#This Row],[Số còn phải thu ĐK]]&lt;&gt;0,0,IF(Table1[[#This Row],[Phân loại]]="Bán hàng",Table1[[#This Row],[Tổng giá trị]],-Table1[[#This Row],[Tổng giá trị]]))</f>
        <v>1154376</v>
      </c>
      <c r="Q1439" s="18">
        <f t="shared" si="175"/>
        <v>0</v>
      </c>
      <c r="R1439" s="55">
        <f>Table1[[#This Row],[Số còn phải thu ĐK]]+Table1[[#This Row],[Giá Trị HD sau CK]]-Table1[[#This Row],[Số tiền đã thu]]</f>
        <v>1154376</v>
      </c>
      <c r="S1439" s="56">
        <f>IF(Table1[[#This Row],[Ngày hóa đơn]]&lt;&gt;"",Table1[[#This Row],[Ngày hóa đơn]],Table1[[#This Row],[Ngày hạch toán]])</f>
        <v>45987</v>
      </c>
      <c r="T1439" s="55">
        <v>45</v>
      </c>
      <c r="U1439" s="56">
        <f>IF(Table1[[#This Row],[Ngày tính CN]]="","",S1439+T1439)</f>
        <v>46032</v>
      </c>
      <c r="V1439" s="57">
        <f ca="1">IF(Table1[[#This Row],[Hạn thanh toán]]="","",IF((U1439-NOW())&lt;0,0,(U1439-NOW())))</f>
        <v>30.637578587964526</v>
      </c>
      <c r="W1439" s="54"/>
      <c r="X1439" s="65">
        <f t="shared" ca="1" si="173"/>
        <v>-30.637578472218593</v>
      </c>
      <c r="Y1439" s="109" t="str">
        <f t="shared" ca="1" si="176"/>
        <v>Chưa đến hạn thanh toán</v>
      </c>
      <c r="Z1439" s="254">
        <f>Table1[[#This Row],[Hạn thanh toán]]</f>
        <v>46032</v>
      </c>
      <c r="AA1439" s="254">
        <f>Table1[[#This Row],[Ngày Thanh toán]]</f>
        <v>0</v>
      </c>
      <c r="AD1439" s="3" t="str">
        <f>IF(Table1[[#This Row],[Mã khách hàng]]="","",VLOOKUP($A1439,Ma_KH!$A:$Q,Ma_KH!O$1,0))</f>
        <v>UNIT-ECO</v>
      </c>
      <c r="AE1439" s="3" t="str">
        <f>IF(Table1[[#This Row],[Mã khách hàng]]="","",VLOOKUP($A1439,Ma_KH!$A:$Q,Ma_KH!P$1,0))</f>
        <v>CÔNG TY TNHH HÀNG TIÊU DÙNG UNIT</v>
      </c>
      <c r="AF1439" s="58" t="str">
        <f>VLOOKUP(A1439,Ma_KH!A:Q,Ma_KH!J$1,0)</f>
        <v>Đỗ Minh Quang</v>
      </c>
    </row>
    <row r="1440" spans="1:32" s="58" customFormat="1" ht="16.5">
      <c r="A1440" s="242" t="s">
        <v>129</v>
      </c>
      <c r="B1440" s="4" t="s">
        <v>4506</v>
      </c>
      <c r="C1440" s="318">
        <v>45980</v>
      </c>
      <c r="D1440" s="242" t="s">
        <v>18992</v>
      </c>
      <c r="E1440" s="318">
        <v>45980</v>
      </c>
      <c r="F1440" s="242" t="s">
        <v>18997</v>
      </c>
      <c r="G1440" s="242" t="s">
        <v>19002</v>
      </c>
      <c r="H1440" s="241">
        <v>605287</v>
      </c>
      <c r="I1440" s="241">
        <v>42370</v>
      </c>
      <c r="J1440" s="241">
        <v>45033</v>
      </c>
      <c r="K1440" s="241">
        <v>607950</v>
      </c>
      <c r="L1440" s="55" t="s">
        <v>24</v>
      </c>
      <c r="M1440" s="56"/>
      <c r="N1440" s="55"/>
      <c r="O1440" s="54">
        <f>IF(Table1[[#This Row],[Phân loại]]="Tồn đầu kỳ",Table1[[#This Row],[Tổng giá trị]],0)</f>
        <v>0</v>
      </c>
      <c r="P1440" s="55">
        <f>IF(Table1[[#This Row],[Số còn phải thu ĐK]]&lt;&gt;0,0,IF(Table1[[#This Row],[Phân loại]]="Bán hàng",Table1[[#This Row],[Tổng giá trị]],-Table1[[#This Row],[Tổng giá trị]]))</f>
        <v>607950</v>
      </c>
      <c r="Q1440" s="18">
        <f t="shared" si="175"/>
        <v>0</v>
      </c>
      <c r="R1440" s="55">
        <f>Table1[[#This Row],[Số còn phải thu ĐK]]+Table1[[#This Row],[Giá Trị HD sau CK]]-Table1[[#This Row],[Số tiền đã thu]]</f>
        <v>607950</v>
      </c>
      <c r="S1440" s="56">
        <f>IF(Table1[[#This Row],[Ngày hóa đơn]]&lt;&gt;"",Table1[[#This Row],[Ngày hóa đơn]],Table1[[#This Row],[Ngày hạch toán]])</f>
        <v>45980</v>
      </c>
      <c r="T1440" s="55">
        <v>45</v>
      </c>
      <c r="U1440" s="56">
        <f>IF(Table1[[#This Row],[Ngày tính CN]]="","",S1440+T1440)</f>
        <v>46025</v>
      </c>
      <c r="V1440" s="57">
        <f ca="1">IF(Table1[[#This Row],[Hạn thanh toán]]="","",IF((U1440-NOW())&lt;0,0,(U1440-NOW())))</f>
        <v>23.637578587964526</v>
      </c>
      <c r="W1440" s="54"/>
      <c r="X1440" s="65">
        <f t="shared" ca="1" si="173"/>
        <v>-23.637578472218593</v>
      </c>
      <c r="Y1440" s="109" t="str">
        <f t="shared" ca="1" si="176"/>
        <v>Chưa đến hạn thanh toán</v>
      </c>
      <c r="Z1440" s="254">
        <f>Table1[[#This Row],[Hạn thanh toán]]</f>
        <v>46025</v>
      </c>
      <c r="AA1440" s="254">
        <f>Table1[[#This Row],[Ngày Thanh toán]]</f>
        <v>0</v>
      </c>
      <c r="AD1440" s="3" t="str">
        <f>IF(Table1[[#This Row],[Mã khách hàng]]="","",VLOOKUP($A1440,Ma_KH!$A:$Q,Ma_KH!O$1,0))</f>
        <v>UNIT-ECO</v>
      </c>
      <c r="AE1440" s="3" t="str">
        <f>IF(Table1[[#This Row],[Mã khách hàng]]="","",VLOOKUP($A1440,Ma_KH!$A:$Q,Ma_KH!P$1,0))</f>
        <v>CÔNG TY TNHH HÀNG TIÊU DÙNG UNIT</v>
      </c>
      <c r="AF1440" s="58" t="str">
        <f>VLOOKUP(A1440,Ma_KH!A:Q,Ma_KH!J$1,0)</f>
        <v>Vũ Anh Tuấn</v>
      </c>
    </row>
    <row r="1441" spans="1:32" s="58" customFormat="1" ht="16.5">
      <c r="A1441" s="242" t="s">
        <v>137</v>
      </c>
      <c r="B1441" s="4" t="s">
        <v>4506</v>
      </c>
      <c r="C1441" s="318">
        <v>45980</v>
      </c>
      <c r="D1441" s="242" t="s">
        <v>18993</v>
      </c>
      <c r="E1441" s="318">
        <v>45980</v>
      </c>
      <c r="F1441" s="242" t="s">
        <v>18998</v>
      </c>
      <c r="G1441" s="242" t="s">
        <v>19003</v>
      </c>
      <c r="H1441" s="241">
        <v>1120251</v>
      </c>
      <c r="I1441" s="241">
        <v>78418</v>
      </c>
      <c r="J1441" s="241">
        <v>83347</v>
      </c>
      <c r="K1441" s="241">
        <v>1125180</v>
      </c>
      <c r="L1441" s="55" t="s">
        <v>24</v>
      </c>
      <c r="M1441" s="56"/>
      <c r="N1441" s="55"/>
      <c r="O1441" s="54">
        <f>IF(Table1[[#This Row],[Phân loại]]="Tồn đầu kỳ",Table1[[#This Row],[Tổng giá trị]],0)</f>
        <v>0</v>
      </c>
      <c r="P1441" s="55">
        <f>IF(Table1[[#This Row],[Số còn phải thu ĐK]]&lt;&gt;0,0,IF(Table1[[#This Row],[Phân loại]]="Bán hàng",Table1[[#This Row],[Tổng giá trị]],-Table1[[#This Row],[Tổng giá trị]]))</f>
        <v>1125180</v>
      </c>
      <c r="Q1441" s="18">
        <f t="shared" si="175"/>
        <v>0</v>
      </c>
      <c r="R1441" s="55">
        <f>Table1[[#This Row],[Số còn phải thu ĐK]]+Table1[[#This Row],[Giá Trị HD sau CK]]-Table1[[#This Row],[Số tiền đã thu]]</f>
        <v>1125180</v>
      </c>
      <c r="S1441" s="56">
        <f>IF(Table1[[#This Row],[Ngày hóa đơn]]&lt;&gt;"",Table1[[#This Row],[Ngày hóa đơn]],Table1[[#This Row],[Ngày hạch toán]])</f>
        <v>45980</v>
      </c>
      <c r="T1441" s="55">
        <v>45</v>
      </c>
      <c r="U1441" s="56">
        <f>IF(Table1[[#This Row],[Ngày tính CN]]="","",S1441+T1441)</f>
        <v>46025</v>
      </c>
      <c r="V1441" s="57">
        <f ca="1">IF(Table1[[#This Row],[Hạn thanh toán]]="","",IF((U1441-NOW())&lt;0,0,(U1441-NOW())))</f>
        <v>23.637578587964526</v>
      </c>
      <c r="W1441" s="54"/>
      <c r="X1441" s="65">
        <f t="shared" ca="1" si="173"/>
        <v>-23.637578472218593</v>
      </c>
      <c r="Y1441" s="109" t="str">
        <f t="shared" ca="1" si="176"/>
        <v>Chưa đến hạn thanh toán</v>
      </c>
      <c r="Z1441" s="254">
        <f>Table1[[#This Row],[Hạn thanh toán]]</f>
        <v>46025</v>
      </c>
      <c r="AA1441" s="254">
        <f>Table1[[#This Row],[Ngày Thanh toán]]</f>
        <v>0</v>
      </c>
      <c r="AD1441" s="3" t="str">
        <f>IF(Table1[[#This Row],[Mã khách hàng]]="","",VLOOKUP($A1441,Ma_KH!$A:$Q,Ma_KH!O$1,0))</f>
        <v>UNIT-ECO</v>
      </c>
      <c r="AE1441" s="3" t="str">
        <f>IF(Table1[[#This Row],[Mã khách hàng]]="","",VLOOKUP($A1441,Ma_KH!$A:$Q,Ma_KH!P$1,0))</f>
        <v>CÔNG TY TNHH HÀNG TIÊU DÙNG UNIT</v>
      </c>
      <c r="AF1441" s="58" t="str">
        <f>VLOOKUP(A1441,Ma_KH!A:Q,Ma_KH!J$1,0)</f>
        <v>Vũ Anh Tuấn</v>
      </c>
    </row>
    <row r="1442" spans="1:32" s="58" customFormat="1" ht="16.5">
      <c r="A1442" s="242" t="s">
        <v>130</v>
      </c>
      <c r="B1442" s="4" t="s">
        <v>4506</v>
      </c>
      <c r="C1442" s="318">
        <v>45981</v>
      </c>
      <c r="D1442" s="242" t="s">
        <v>18994</v>
      </c>
      <c r="E1442" s="318">
        <v>45981</v>
      </c>
      <c r="F1442" s="242" t="s">
        <v>18999</v>
      </c>
      <c r="G1442" s="242" t="s">
        <v>19004</v>
      </c>
      <c r="H1442" s="241">
        <v>505155</v>
      </c>
      <c r="I1442" s="241">
        <v>35361</v>
      </c>
      <c r="J1442" s="241">
        <v>37584</v>
      </c>
      <c r="K1442" s="241">
        <v>507378</v>
      </c>
      <c r="L1442" s="55" t="s">
        <v>24</v>
      </c>
      <c r="M1442" s="56"/>
      <c r="N1442" s="55"/>
      <c r="O1442" s="54">
        <f>IF(Table1[[#This Row],[Phân loại]]="Tồn đầu kỳ",Table1[[#This Row],[Tổng giá trị]],0)</f>
        <v>0</v>
      </c>
      <c r="P1442" s="55">
        <f>IF(Table1[[#This Row],[Số còn phải thu ĐK]]&lt;&gt;0,0,IF(Table1[[#This Row],[Phân loại]]="Bán hàng",Table1[[#This Row],[Tổng giá trị]],-Table1[[#This Row],[Tổng giá trị]]))</f>
        <v>507378</v>
      </c>
      <c r="Q1442" s="18">
        <f t="shared" si="175"/>
        <v>0</v>
      </c>
      <c r="R1442" s="55">
        <f>Table1[[#This Row],[Số còn phải thu ĐK]]+Table1[[#This Row],[Giá Trị HD sau CK]]-Table1[[#This Row],[Số tiền đã thu]]</f>
        <v>507378</v>
      </c>
      <c r="S1442" s="56">
        <f>IF(Table1[[#This Row],[Ngày hóa đơn]]&lt;&gt;"",Table1[[#This Row],[Ngày hóa đơn]],Table1[[#This Row],[Ngày hạch toán]])</f>
        <v>45981</v>
      </c>
      <c r="T1442" s="55">
        <v>45</v>
      </c>
      <c r="U1442" s="56">
        <f>IF(Table1[[#This Row],[Ngày tính CN]]="","",S1442+T1442)</f>
        <v>46026</v>
      </c>
      <c r="V1442" s="57">
        <f ca="1">IF(Table1[[#This Row],[Hạn thanh toán]]="","",IF((U1442-NOW())&lt;0,0,(U1442-NOW())))</f>
        <v>24.637578587964526</v>
      </c>
      <c r="W1442" s="54"/>
      <c r="X1442" s="65">
        <f t="shared" ca="1" si="173"/>
        <v>-24.637578472218593</v>
      </c>
      <c r="Y1442" s="109" t="str">
        <f t="shared" ca="1" si="176"/>
        <v>Chưa đến hạn thanh toán</v>
      </c>
      <c r="Z1442" s="254">
        <f>Table1[[#This Row],[Hạn thanh toán]]</f>
        <v>46026</v>
      </c>
      <c r="AA1442" s="254">
        <f>Table1[[#This Row],[Ngày Thanh toán]]</f>
        <v>0</v>
      </c>
      <c r="AD1442" s="3" t="str">
        <f>IF(Table1[[#This Row],[Mã khách hàng]]="","",VLOOKUP($A1442,Ma_KH!$A:$Q,Ma_KH!O$1,0))</f>
        <v>UNIT-ECO</v>
      </c>
      <c r="AE1442" s="3" t="str">
        <f>IF(Table1[[#This Row],[Mã khách hàng]]="","",VLOOKUP($A1442,Ma_KH!$A:$Q,Ma_KH!P$1,0))</f>
        <v>CÔNG TY TNHH HÀNG TIÊU DÙNG UNIT</v>
      </c>
      <c r="AF1442" s="58" t="str">
        <f>VLOOKUP(A1442,Ma_KH!A:Q,Ma_KH!J$1,0)</f>
        <v>Đỗ Minh Quang</v>
      </c>
    </row>
    <row r="1443" spans="1:32" s="58" customFormat="1" ht="16.5">
      <c r="A1443" s="242" t="s">
        <v>136</v>
      </c>
      <c r="B1443" s="4" t="s">
        <v>4506</v>
      </c>
      <c r="C1443" s="318">
        <v>45981</v>
      </c>
      <c r="D1443" s="242" t="s">
        <v>18995</v>
      </c>
      <c r="E1443" s="318">
        <v>45981</v>
      </c>
      <c r="F1443" s="242" t="s">
        <v>19000</v>
      </c>
      <c r="G1443" s="242" t="s">
        <v>19005</v>
      </c>
      <c r="H1443" s="241">
        <v>1101118</v>
      </c>
      <c r="I1443" s="241">
        <v>77078</v>
      </c>
      <c r="J1443" s="241">
        <v>81923</v>
      </c>
      <c r="K1443" s="241">
        <v>1105963</v>
      </c>
      <c r="L1443" s="55" t="s">
        <v>24</v>
      </c>
      <c r="M1443" s="56"/>
      <c r="N1443" s="55"/>
      <c r="O1443" s="54">
        <f>IF(Table1[[#This Row],[Phân loại]]="Tồn đầu kỳ",Table1[[#This Row],[Tổng giá trị]],0)</f>
        <v>0</v>
      </c>
      <c r="P1443" s="55">
        <f>IF(Table1[[#This Row],[Số còn phải thu ĐK]]&lt;&gt;0,0,IF(Table1[[#This Row],[Phân loại]]="Bán hàng",Table1[[#This Row],[Tổng giá trị]],-Table1[[#This Row],[Tổng giá trị]]))</f>
        <v>1105963</v>
      </c>
      <c r="Q1443" s="18">
        <f t="shared" si="175"/>
        <v>0</v>
      </c>
      <c r="R1443" s="55">
        <f>Table1[[#This Row],[Số còn phải thu ĐK]]+Table1[[#This Row],[Giá Trị HD sau CK]]-Table1[[#This Row],[Số tiền đã thu]]</f>
        <v>1105963</v>
      </c>
      <c r="S1443" s="56">
        <f>IF(Table1[[#This Row],[Ngày hóa đơn]]&lt;&gt;"",Table1[[#This Row],[Ngày hóa đơn]],Table1[[#This Row],[Ngày hạch toán]])</f>
        <v>45981</v>
      </c>
      <c r="T1443" s="55">
        <v>45</v>
      </c>
      <c r="U1443" s="56">
        <f>IF(Table1[[#This Row],[Ngày tính CN]]="","",S1443+T1443)</f>
        <v>46026</v>
      </c>
      <c r="V1443" s="57">
        <f ca="1">IF(Table1[[#This Row],[Hạn thanh toán]]="","",IF((U1443-NOW())&lt;0,0,(U1443-NOW())))</f>
        <v>24.637578587964526</v>
      </c>
      <c r="W1443" s="54"/>
      <c r="X1443" s="65">
        <f t="shared" ca="1" si="173"/>
        <v>-24.637578472218593</v>
      </c>
      <c r="Y1443" s="109" t="str">
        <f t="shared" ca="1" si="176"/>
        <v>Chưa đến hạn thanh toán</v>
      </c>
      <c r="Z1443" s="254">
        <f>Table1[[#This Row],[Hạn thanh toán]]</f>
        <v>46026</v>
      </c>
      <c r="AA1443" s="254">
        <f>Table1[[#This Row],[Ngày Thanh toán]]</f>
        <v>0</v>
      </c>
      <c r="AD1443" s="3" t="str">
        <f>IF(Table1[[#This Row],[Mã khách hàng]]="","",VLOOKUP($A1443,Ma_KH!$A:$Q,Ma_KH!O$1,0))</f>
        <v>UNIT-ECO</v>
      </c>
      <c r="AE1443" s="3" t="str">
        <f>IF(Table1[[#This Row],[Mã khách hàng]]="","",VLOOKUP($A1443,Ma_KH!$A:$Q,Ma_KH!P$1,0))</f>
        <v>CÔNG TY TNHH HÀNG TIÊU DÙNG UNIT</v>
      </c>
      <c r="AF1443" s="58" t="str">
        <f>VLOOKUP(A1443,Ma_KH!A:Q,Ma_KH!J$1,0)</f>
        <v>Vũ Anh Tuấn</v>
      </c>
    </row>
    <row r="1444" spans="1:32" s="58" customFormat="1" ht="16.5">
      <c r="A1444" s="316" t="s">
        <v>132</v>
      </c>
      <c r="B1444" s="4" t="s">
        <v>4506</v>
      </c>
      <c r="C1444" s="317">
        <v>45983</v>
      </c>
      <c r="D1444" s="316" t="s">
        <v>18996</v>
      </c>
      <c r="E1444" s="317">
        <v>45983</v>
      </c>
      <c r="F1444" s="316" t="s">
        <v>19001</v>
      </c>
      <c r="G1444" s="316" t="s">
        <v>19006</v>
      </c>
      <c r="H1444" s="319">
        <v>1768574</v>
      </c>
      <c r="I1444" s="319">
        <v>123799</v>
      </c>
      <c r="J1444" s="319">
        <v>131582</v>
      </c>
      <c r="K1444" s="319">
        <v>1776357</v>
      </c>
      <c r="L1444" s="55" t="s">
        <v>24</v>
      </c>
      <c r="M1444" s="56"/>
      <c r="N1444" s="55"/>
      <c r="O1444" s="54">
        <f>IF(Table1[[#This Row],[Phân loại]]="Tồn đầu kỳ",Table1[[#This Row],[Tổng giá trị]],0)</f>
        <v>0</v>
      </c>
      <c r="P1444" s="55">
        <f>IF(Table1[[#This Row],[Số còn phải thu ĐK]]&lt;&gt;0,0,IF(Table1[[#This Row],[Phân loại]]="Bán hàng",Table1[[#This Row],[Tổng giá trị]],-Table1[[#This Row],[Tổng giá trị]]))</f>
        <v>1776357</v>
      </c>
      <c r="Q1444" s="18">
        <f t="shared" si="175"/>
        <v>0</v>
      </c>
      <c r="R1444" s="55">
        <f>Table1[[#This Row],[Số còn phải thu ĐK]]+Table1[[#This Row],[Giá Trị HD sau CK]]-Table1[[#This Row],[Số tiền đã thu]]</f>
        <v>1776357</v>
      </c>
      <c r="S1444" s="56">
        <f>IF(Table1[[#This Row],[Ngày hóa đơn]]&lt;&gt;"",Table1[[#This Row],[Ngày hóa đơn]],Table1[[#This Row],[Ngày hạch toán]])</f>
        <v>45983</v>
      </c>
      <c r="T1444" s="55">
        <v>45</v>
      </c>
      <c r="U1444" s="56">
        <f>IF(Table1[[#This Row],[Ngày tính CN]]="","",S1444+T1444)</f>
        <v>46028</v>
      </c>
      <c r="V1444" s="57">
        <f ca="1">IF(Table1[[#This Row],[Hạn thanh toán]]="","",IF((U1444-NOW())&lt;0,0,(U1444-NOW())))</f>
        <v>26.637578587964526</v>
      </c>
      <c r="W1444" s="54"/>
      <c r="X1444" s="65">
        <f t="shared" ca="1" si="173"/>
        <v>-26.637578472218593</v>
      </c>
      <c r="Y1444" s="109" t="str">
        <f t="shared" ca="1" si="176"/>
        <v>Chưa đến hạn thanh toán</v>
      </c>
      <c r="Z1444" s="254">
        <f>Table1[[#This Row],[Hạn thanh toán]]</f>
        <v>46028</v>
      </c>
      <c r="AA1444" s="254">
        <f>Table1[[#This Row],[Ngày Thanh toán]]</f>
        <v>0</v>
      </c>
      <c r="AD1444" s="3" t="str">
        <f>IF(Table1[[#This Row],[Mã khách hàng]]="","",VLOOKUP($A1444,Ma_KH!$A:$Q,Ma_KH!O$1,0))</f>
        <v>UNIT-ECO</v>
      </c>
      <c r="AE1444" s="3" t="str">
        <f>IF(Table1[[#This Row],[Mã khách hàng]]="","",VLOOKUP($A1444,Ma_KH!$A:$Q,Ma_KH!P$1,0))</f>
        <v>CÔNG TY TNHH HÀNG TIÊU DÙNG UNIT</v>
      </c>
      <c r="AF1444" s="58" t="str">
        <f>VLOOKUP(A1444,Ma_KH!A:Q,Ma_KH!J$1,0)</f>
        <v>Vũ Anh Tuấn</v>
      </c>
    </row>
    <row r="1445" spans="1:32" s="58" customFormat="1" ht="16.5">
      <c r="A1445" s="316" t="s">
        <v>126</v>
      </c>
      <c r="B1445" s="4" t="s">
        <v>4506</v>
      </c>
      <c r="C1445" s="317">
        <v>45987</v>
      </c>
      <c r="D1445" s="316" t="s">
        <v>19007</v>
      </c>
      <c r="E1445" s="317">
        <v>45987</v>
      </c>
      <c r="F1445" s="316"/>
      <c r="G1445" s="316" t="s">
        <v>19017</v>
      </c>
      <c r="H1445" s="319">
        <v>111058</v>
      </c>
      <c r="I1445" s="347">
        <f>IFERROR(ROUND((VLOOKUP(Table1[[#This Row],[Mã khách hàng]],Ty_Le!$A:$D,5,0)*5%),0),0)</f>
        <v>0</v>
      </c>
      <c r="J1445" s="347">
        <f>(Table1[[#This Row],[Tiền hàng]]-Table1[[#This Row],[Tiền chiết khấu]])*8%</f>
        <v>8884.64</v>
      </c>
      <c r="K1445" s="347">
        <f>Table1[[#This Row],[Tiền hàng]]-Table1[[#This Row],[Tiền chiết khấu]]+Table1[[#This Row],[Tiền VAT]]</f>
        <v>119942.64</v>
      </c>
      <c r="L1445" s="55" t="s">
        <v>17</v>
      </c>
      <c r="M1445" s="56"/>
      <c r="N1445" s="55"/>
      <c r="O1445" s="54">
        <f>IF(Table1[[#This Row],[Phân loại]]="Tồn đầu kỳ",Table1[[#This Row],[Tổng giá trị]],0)</f>
        <v>0</v>
      </c>
      <c r="P1445" s="55">
        <f>IF(Table1[[#This Row],[Số còn phải thu ĐK]]&lt;&gt;0,0,IF(Table1[[#This Row],[Phân loại]]="Bán hàng",Table1[[#This Row],[Tổng giá trị]],-Table1[[#This Row],[Tổng giá trị]]))</f>
        <v>-119942.64</v>
      </c>
      <c r="Q1445" s="18">
        <f t="shared" si="175"/>
        <v>0</v>
      </c>
      <c r="R1445" s="55">
        <f>Table1[[#This Row],[Số còn phải thu ĐK]]+Table1[[#This Row],[Giá Trị HD sau CK]]-Table1[[#This Row],[Số tiền đã thu]]</f>
        <v>-119942.64</v>
      </c>
      <c r="S1445" s="56">
        <f>IF(Table1[[#This Row],[Ngày hóa đơn]]&lt;&gt;"",Table1[[#This Row],[Ngày hóa đơn]],Table1[[#This Row],[Ngày hạch toán]])</f>
        <v>45987</v>
      </c>
      <c r="T1445" s="55">
        <v>45</v>
      </c>
      <c r="U1445" s="56">
        <f>IF(Table1[[#This Row],[Ngày tính CN]]="","",S1445+T1445)</f>
        <v>46032</v>
      </c>
      <c r="V1445" s="57">
        <f ca="1">IF(Table1[[#This Row],[Hạn thanh toán]]="","",IF((U1445-NOW())&lt;0,0,(U1445-NOW())))</f>
        <v>30.637578587964526</v>
      </c>
      <c r="W1445" s="54"/>
      <c r="X1445" s="65">
        <f t="shared" ca="1" si="173"/>
        <v>-30.637578472218593</v>
      </c>
      <c r="Y1445" s="109" t="str">
        <f t="shared" ca="1" si="176"/>
        <v>Chưa đến hạn thanh toán</v>
      </c>
      <c r="Z1445" s="254">
        <f>Table1[[#This Row],[Hạn thanh toán]]</f>
        <v>46032</v>
      </c>
      <c r="AA1445" s="254">
        <f>Table1[[#This Row],[Ngày Thanh toán]]</f>
        <v>0</v>
      </c>
      <c r="AD1445" s="3" t="str">
        <f>IF(Table1[[#This Row],[Mã khách hàng]]="","",VLOOKUP($A1445,Ma_KH!$A:$Q,Ma_KH!O$1,0))</f>
        <v>UNIT-ECO</v>
      </c>
      <c r="AE1445" s="3" t="str">
        <f>IF(Table1[[#This Row],[Mã khách hàng]]="","",VLOOKUP($A1445,Ma_KH!$A:$Q,Ma_KH!P$1,0))</f>
        <v>CÔNG TY TNHH HÀNG TIÊU DÙNG UNIT</v>
      </c>
      <c r="AF1445" s="58" t="str">
        <f>VLOOKUP(A1445,Ma_KH!A:Q,Ma_KH!J$1,0)</f>
        <v>Đỗ Minh Quang</v>
      </c>
    </row>
    <row r="1446" spans="1:32" s="58" customFormat="1" ht="16.5">
      <c r="A1446" s="316" t="s">
        <v>136</v>
      </c>
      <c r="B1446" s="4" t="s">
        <v>4506</v>
      </c>
      <c r="C1446" s="317">
        <v>45981</v>
      </c>
      <c r="D1446" s="316" t="s">
        <v>19008</v>
      </c>
      <c r="E1446" s="317">
        <v>45981</v>
      </c>
      <c r="F1446" s="316"/>
      <c r="G1446" s="316" t="s">
        <v>19018</v>
      </c>
      <c r="H1446" s="319">
        <v>73431</v>
      </c>
      <c r="I1446" s="347">
        <f>IFERROR(ROUND((VLOOKUP(Table1[[#This Row],[Mã khách hàng]],Ty_Le!$A:$D,5,0)*5%),0),0)</f>
        <v>0</v>
      </c>
      <c r="J1446" s="347">
        <f>(Table1[[#This Row],[Tiền hàng]]-Table1[[#This Row],[Tiền chiết khấu]])*8%</f>
        <v>5874.4800000000005</v>
      </c>
      <c r="K1446" s="347">
        <f>Table1[[#This Row],[Tiền hàng]]-Table1[[#This Row],[Tiền chiết khấu]]+Table1[[#This Row],[Tiền VAT]]</f>
        <v>79305.48</v>
      </c>
      <c r="L1446" s="55" t="s">
        <v>17</v>
      </c>
      <c r="M1446" s="56"/>
      <c r="N1446" s="55"/>
      <c r="O1446" s="54">
        <f>IF(Table1[[#This Row],[Phân loại]]="Tồn đầu kỳ",Table1[[#This Row],[Tổng giá trị]],0)</f>
        <v>0</v>
      </c>
      <c r="P1446" s="55">
        <f>IF(Table1[[#This Row],[Số còn phải thu ĐK]]&lt;&gt;0,0,IF(Table1[[#This Row],[Phân loại]]="Bán hàng",Table1[[#This Row],[Tổng giá trị]],-Table1[[#This Row],[Tổng giá trị]]))</f>
        <v>-79305.48</v>
      </c>
      <c r="Q1446" s="18">
        <f t="shared" si="175"/>
        <v>0</v>
      </c>
      <c r="R1446" s="55">
        <f>Table1[[#This Row],[Số còn phải thu ĐK]]+Table1[[#This Row],[Giá Trị HD sau CK]]-Table1[[#This Row],[Số tiền đã thu]]</f>
        <v>-79305.48</v>
      </c>
      <c r="S1446" s="56">
        <f>IF(Table1[[#This Row],[Ngày hóa đơn]]&lt;&gt;"",Table1[[#This Row],[Ngày hóa đơn]],Table1[[#This Row],[Ngày hạch toán]])</f>
        <v>45981</v>
      </c>
      <c r="T1446" s="55">
        <v>45</v>
      </c>
      <c r="U1446" s="56">
        <f>IF(Table1[[#This Row],[Ngày tính CN]]="","",S1446+T1446)</f>
        <v>46026</v>
      </c>
      <c r="V1446" s="57">
        <f ca="1">IF(Table1[[#This Row],[Hạn thanh toán]]="","",IF((U1446-NOW())&lt;0,0,(U1446-NOW())))</f>
        <v>24.637578587964526</v>
      </c>
      <c r="W1446" s="54"/>
      <c r="X1446" s="65">
        <f t="shared" ca="1" si="173"/>
        <v>-24.637578472218593</v>
      </c>
      <c r="Y1446" s="109" t="str">
        <f t="shared" ca="1" si="176"/>
        <v>Chưa đến hạn thanh toán</v>
      </c>
      <c r="Z1446" s="254">
        <f>Table1[[#This Row],[Hạn thanh toán]]</f>
        <v>46026</v>
      </c>
      <c r="AA1446" s="254">
        <f>Table1[[#This Row],[Ngày Thanh toán]]</f>
        <v>0</v>
      </c>
      <c r="AD1446" s="3" t="str">
        <f>IF(Table1[[#This Row],[Mã khách hàng]]="","",VLOOKUP($A1446,Ma_KH!$A:$Q,Ma_KH!O$1,0))</f>
        <v>UNIT-ECO</v>
      </c>
      <c r="AE1446" s="3" t="str">
        <f>IF(Table1[[#This Row],[Mã khách hàng]]="","",VLOOKUP($A1446,Ma_KH!$A:$Q,Ma_KH!P$1,0))</f>
        <v>CÔNG TY TNHH HÀNG TIÊU DÙNG UNIT</v>
      </c>
      <c r="AF1446" s="58" t="str">
        <f>VLOOKUP(A1446,Ma_KH!A:Q,Ma_KH!J$1,0)</f>
        <v>Vũ Anh Tuấn</v>
      </c>
    </row>
    <row r="1447" spans="1:32" s="58" customFormat="1" ht="16.5">
      <c r="A1447" s="316" t="s">
        <v>135</v>
      </c>
      <c r="B1447" s="4" t="s">
        <v>4506</v>
      </c>
      <c r="C1447" s="317">
        <v>45974</v>
      </c>
      <c r="D1447" s="316" t="s">
        <v>19009</v>
      </c>
      <c r="E1447" s="317">
        <v>45974</v>
      </c>
      <c r="F1447" s="316"/>
      <c r="G1447" s="316" t="s">
        <v>19019</v>
      </c>
      <c r="H1447" s="319">
        <v>224796</v>
      </c>
      <c r="I1447" s="347">
        <f>IFERROR(ROUND((VLOOKUP(Table1[[#This Row],[Mã khách hàng]],Ty_Le!$A:$D,5,0)*5%),0),0)</f>
        <v>0</v>
      </c>
      <c r="J1447" s="347">
        <f>(Table1[[#This Row],[Tiền hàng]]-Table1[[#This Row],[Tiền chiết khấu]])*8%</f>
        <v>17983.68</v>
      </c>
      <c r="K1447" s="347">
        <f>Table1[[#This Row],[Tiền hàng]]-Table1[[#This Row],[Tiền chiết khấu]]+Table1[[#This Row],[Tiền VAT]]</f>
        <v>242779.68</v>
      </c>
      <c r="L1447" s="55" t="s">
        <v>17</v>
      </c>
      <c r="M1447" s="56"/>
      <c r="N1447" s="55"/>
      <c r="O1447" s="54">
        <f>IF(Table1[[#This Row],[Phân loại]]="Tồn đầu kỳ",Table1[[#This Row],[Tổng giá trị]],0)</f>
        <v>0</v>
      </c>
      <c r="P1447" s="55">
        <f>IF(Table1[[#This Row],[Số còn phải thu ĐK]]&lt;&gt;0,0,IF(Table1[[#This Row],[Phân loại]]="Bán hàng",Table1[[#This Row],[Tổng giá trị]],-Table1[[#This Row],[Tổng giá trị]]))</f>
        <v>-242779.68</v>
      </c>
      <c r="Q1447" s="18">
        <f t="shared" si="175"/>
        <v>0</v>
      </c>
      <c r="R1447" s="55">
        <f>Table1[[#This Row],[Số còn phải thu ĐK]]+Table1[[#This Row],[Giá Trị HD sau CK]]-Table1[[#This Row],[Số tiền đã thu]]</f>
        <v>-242779.68</v>
      </c>
      <c r="S1447" s="56">
        <f>IF(Table1[[#This Row],[Ngày hóa đơn]]&lt;&gt;"",Table1[[#This Row],[Ngày hóa đơn]],Table1[[#This Row],[Ngày hạch toán]])</f>
        <v>45974</v>
      </c>
      <c r="T1447" s="55">
        <v>45</v>
      </c>
      <c r="U1447" s="56">
        <f>IF(Table1[[#This Row],[Ngày tính CN]]="","",S1447+T1447)</f>
        <v>46019</v>
      </c>
      <c r="V1447" s="57">
        <f ca="1">IF(Table1[[#This Row],[Hạn thanh toán]]="","",IF((U1447-NOW())&lt;0,0,(U1447-NOW())))</f>
        <v>17.637578587964526</v>
      </c>
      <c r="W1447" s="54"/>
      <c r="X1447" s="65">
        <f t="shared" ref="X1447:X1513" ca="1" si="177">IF(OR($U1447="",$R1447=0),"",IF((U$4-NOW())&lt;0,-($U1447-NOW()),0))</f>
        <v>-17.637578472218593</v>
      </c>
      <c r="Y1447" s="109" t="str">
        <f t="shared" ca="1" si="176"/>
        <v>Chưa đến hạn thanh toán</v>
      </c>
      <c r="Z1447" s="254">
        <f>Table1[[#This Row],[Hạn thanh toán]]</f>
        <v>46019</v>
      </c>
      <c r="AA1447" s="254">
        <f>Table1[[#This Row],[Ngày Thanh toán]]</f>
        <v>0</v>
      </c>
      <c r="AD1447" s="3" t="str">
        <f>IF(Table1[[#This Row],[Mã khách hàng]]="","",VLOOKUP($A1447,Ma_KH!$A:$Q,Ma_KH!O$1,0))</f>
        <v>UNIT-ECO</v>
      </c>
      <c r="AE1447" s="3" t="str">
        <f>IF(Table1[[#This Row],[Mã khách hàng]]="","",VLOOKUP($A1447,Ma_KH!$A:$Q,Ma_KH!P$1,0))</f>
        <v>CÔNG TY TNHH HÀNG TIÊU DÙNG UNIT</v>
      </c>
      <c r="AF1447" s="58" t="str">
        <f>VLOOKUP(A1447,Ma_KH!A:Q,Ma_KH!J$1,0)</f>
        <v>Vũ Anh Tuấn</v>
      </c>
    </row>
    <row r="1448" spans="1:32" s="58" customFormat="1" ht="16.5">
      <c r="A1448" s="316" t="s">
        <v>137</v>
      </c>
      <c r="B1448" s="4" t="s">
        <v>4506</v>
      </c>
      <c r="C1448" s="317">
        <v>45981</v>
      </c>
      <c r="D1448" s="316" t="s">
        <v>19010</v>
      </c>
      <c r="E1448" s="317">
        <v>45981</v>
      </c>
      <c r="F1448" s="316"/>
      <c r="G1448" s="316" t="s">
        <v>19020</v>
      </c>
      <c r="H1448" s="319">
        <v>111606</v>
      </c>
      <c r="I1448" s="347">
        <f>IFERROR(ROUND((VLOOKUP(Table1[[#This Row],[Mã khách hàng]],Ty_Le!$A:$D,5,0)*5%),0),0)</f>
        <v>0</v>
      </c>
      <c r="J1448" s="347">
        <f>(Table1[[#This Row],[Tiền hàng]]-Table1[[#This Row],[Tiền chiết khấu]])*8%</f>
        <v>8928.48</v>
      </c>
      <c r="K1448" s="347">
        <f>Table1[[#This Row],[Tiền hàng]]-Table1[[#This Row],[Tiền chiết khấu]]+Table1[[#This Row],[Tiền VAT]]</f>
        <v>120534.48</v>
      </c>
      <c r="L1448" s="55" t="s">
        <v>17</v>
      </c>
      <c r="M1448" s="56"/>
      <c r="N1448" s="55"/>
      <c r="O1448" s="54">
        <f>IF(Table1[[#This Row],[Phân loại]]="Tồn đầu kỳ",Table1[[#This Row],[Tổng giá trị]],0)</f>
        <v>0</v>
      </c>
      <c r="P1448" s="55">
        <f>IF(Table1[[#This Row],[Số còn phải thu ĐK]]&lt;&gt;0,0,IF(Table1[[#This Row],[Phân loại]]="Bán hàng",Table1[[#This Row],[Tổng giá trị]],-Table1[[#This Row],[Tổng giá trị]]))</f>
        <v>-120534.48</v>
      </c>
      <c r="Q1448" s="18">
        <f t="shared" si="175"/>
        <v>0</v>
      </c>
      <c r="R1448" s="55">
        <f>Table1[[#This Row],[Số còn phải thu ĐK]]+Table1[[#This Row],[Giá Trị HD sau CK]]-Table1[[#This Row],[Số tiền đã thu]]</f>
        <v>-120534.48</v>
      </c>
      <c r="S1448" s="56">
        <f>IF(Table1[[#This Row],[Ngày hóa đơn]]&lt;&gt;"",Table1[[#This Row],[Ngày hóa đơn]],Table1[[#This Row],[Ngày hạch toán]])</f>
        <v>45981</v>
      </c>
      <c r="T1448" s="55">
        <v>45</v>
      </c>
      <c r="U1448" s="56">
        <f>IF(Table1[[#This Row],[Ngày tính CN]]="","",S1448+T1448)</f>
        <v>46026</v>
      </c>
      <c r="V1448" s="57">
        <f ca="1">IF(Table1[[#This Row],[Hạn thanh toán]]="","",IF((U1448-NOW())&lt;0,0,(U1448-NOW())))</f>
        <v>24.637578587964526</v>
      </c>
      <c r="W1448" s="54"/>
      <c r="X1448" s="65">
        <f t="shared" ca="1" si="177"/>
        <v>-24.637578472218593</v>
      </c>
      <c r="Y1448" s="109" t="str">
        <f t="shared" ca="1" si="176"/>
        <v>Chưa đến hạn thanh toán</v>
      </c>
      <c r="Z1448" s="254">
        <f>Table1[[#This Row],[Hạn thanh toán]]</f>
        <v>46026</v>
      </c>
      <c r="AA1448" s="254">
        <f>Table1[[#This Row],[Ngày Thanh toán]]</f>
        <v>0</v>
      </c>
      <c r="AD1448" s="3" t="str">
        <f>IF(Table1[[#This Row],[Mã khách hàng]]="","",VLOOKUP($A1448,Ma_KH!$A:$Q,Ma_KH!O$1,0))</f>
        <v>UNIT-ECO</v>
      </c>
      <c r="AE1448" s="3" t="str">
        <f>IF(Table1[[#This Row],[Mã khách hàng]]="","",VLOOKUP($A1448,Ma_KH!$A:$Q,Ma_KH!P$1,0))</f>
        <v>CÔNG TY TNHH HÀNG TIÊU DÙNG UNIT</v>
      </c>
      <c r="AF1448" s="58" t="str">
        <f>VLOOKUP(A1448,Ma_KH!A:Q,Ma_KH!J$1,0)</f>
        <v>Vũ Anh Tuấn</v>
      </c>
    </row>
    <row r="1449" spans="1:32" s="58" customFormat="1" ht="16.5">
      <c r="A1449" s="316" t="s">
        <v>127</v>
      </c>
      <c r="B1449" s="4" t="s">
        <v>4506</v>
      </c>
      <c r="C1449" s="317">
        <v>45972</v>
      </c>
      <c r="D1449" s="316" t="s">
        <v>19011</v>
      </c>
      <c r="E1449" s="317">
        <v>45972</v>
      </c>
      <c r="F1449" s="316"/>
      <c r="G1449" s="316" t="s">
        <v>19021</v>
      </c>
      <c r="H1449" s="319">
        <v>477904</v>
      </c>
      <c r="I1449" s="347">
        <f>IFERROR(ROUND((VLOOKUP(Table1[[#This Row],[Mã khách hàng]],Ty_Le!$A:$D,5,0)*5%),0),0)</f>
        <v>0</v>
      </c>
      <c r="J1449" s="347">
        <f>(Table1[[#This Row],[Tiền hàng]]-Table1[[#This Row],[Tiền chiết khấu]])*8%</f>
        <v>38232.32</v>
      </c>
      <c r="K1449" s="347">
        <f>Table1[[#This Row],[Tiền hàng]]-Table1[[#This Row],[Tiền chiết khấu]]+Table1[[#This Row],[Tiền VAT]]</f>
        <v>516136.32</v>
      </c>
      <c r="L1449" s="55" t="s">
        <v>17</v>
      </c>
      <c r="M1449" s="56"/>
      <c r="N1449" s="55"/>
      <c r="O1449" s="54">
        <f>IF(Table1[[#This Row],[Phân loại]]="Tồn đầu kỳ",Table1[[#This Row],[Tổng giá trị]],0)</f>
        <v>0</v>
      </c>
      <c r="P1449" s="55">
        <f>IF(Table1[[#This Row],[Số còn phải thu ĐK]]&lt;&gt;0,0,IF(Table1[[#This Row],[Phân loại]]="Bán hàng",Table1[[#This Row],[Tổng giá trị]],-Table1[[#This Row],[Tổng giá trị]]))</f>
        <v>-516136.32</v>
      </c>
      <c r="Q1449" s="18">
        <f t="shared" si="175"/>
        <v>0</v>
      </c>
      <c r="R1449" s="55">
        <f>Table1[[#This Row],[Số còn phải thu ĐK]]+Table1[[#This Row],[Giá Trị HD sau CK]]-Table1[[#This Row],[Số tiền đã thu]]</f>
        <v>-516136.32</v>
      </c>
      <c r="S1449" s="56">
        <f>IF(Table1[[#This Row],[Ngày hóa đơn]]&lt;&gt;"",Table1[[#This Row],[Ngày hóa đơn]],Table1[[#This Row],[Ngày hạch toán]])</f>
        <v>45972</v>
      </c>
      <c r="T1449" s="55">
        <v>45</v>
      </c>
      <c r="U1449" s="56">
        <f>IF(Table1[[#This Row],[Ngày tính CN]]="","",S1449+T1449)</f>
        <v>46017</v>
      </c>
      <c r="V1449" s="57">
        <f ca="1">IF(Table1[[#This Row],[Hạn thanh toán]]="","",IF((U1449-NOW())&lt;0,0,(U1449-NOW())))</f>
        <v>15.637578587964526</v>
      </c>
      <c r="W1449" s="54"/>
      <c r="X1449" s="65">
        <f t="shared" ca="1" si="177"/>
        <v>-15.637578472218593</v>
      </c>
      <c r="Y1449" s="109" t="str">
        <f t="shared" ca="1" si="176"/>
        <v>Chưa đến hạn thanh toán</v>
      </c>
      <c r="Z1449" s="254">
        <f>Table1[[#This Row],[Hạn thanh toán]]</f>
        <v>46017</v>
      </c>
      <c r="AA1449" s="254">
        <f>Table1[[#This Row],[Ngày Thanh toán]]</f>
        <v>0</v>
      </c>
      <c r="AD1449" s="3" t="str">
        <f>IF(Table1[[#This Row],[Mã khách hàng]]="","",VLOOKUP($A1449,Ma_KH!$A:$Q,Ma_KH!O$1,0))</f>
        <v>UNIT-ECO</v>
      </c>
      <c r="AE1449" s="3" t="str">
        <f>IF(Table1[[#This Row],[Mã khách hàng]]="","",VLOOKUP($A1449,Ma_KH!$A:$Q,Ma_KH!P$1,0))</f>
        <v>CÔNG TY TNHH HÀNG TIÊU DÙNG UNIT</v>
      </c>
      <c r="AF1449" s="58" t="str">
        <f>VLOOKUP(A1449,Ma_KH!A:Q,Ma_KH!J$1,0)</f>
        <v>Vũ Anh Tuấn</v>
      </c>
    </row>
    <row r="1450" spans="1:32" s="58" customFormat="1" ht="16.5">
      <c r="A1450" s="316" t="s">
        <v>126</v>
      </c>
      <c r="B1450" s="4" t="s">
        <v>4506</v>
      </c>
      <c r="C1450" s="317">
        <v>45989</v>
      </c>
      <c r="D1450" s="316" t="s">
        <v>19012</v>
      </c>
      <c r="E1450" s="317">
        <v>45989</v>
      </c>
      <c r="F1450" s="316"/>
      <c r="G1450" s="316" t="s">
        <v>19022</v>
      </c>
      <c r="H1450" s="319">
        <v>260106</v>
      </c>
      <c r="I1450" s="347">
        <f>IFERROR(ROUND((VLOOKUP(Table1[[#This Row],[Mã khách hàng]],Ty_Le!$A:$D,5,0)*5%),0),0)</f>
        <v>0</v>
      </c>
      <c r="J1450" s="347">
        <f>(Table1[[#This Row],[Tiền hàng]]-Table1[[#This Row],[Tiền chiết khấu]])*8%</f>
        <v>20808.48</v>
      </c>
      <c r="K1450" s="347">
        <f>Table1[[#This Row],[Tiền hàng]]-Table1[[#This Row],[Tiền chiết khấu]]+Table1[[#This Row],[Tiền VAT]]</f>
        <v>280914.48</v>
      </c>
      <c r="L1450" s="55" t="s">
        <v>17</v>
      </c>
      <c r="M1450" s="56"/>
      <c r="N1450" s="55"/>
      <c r="O1450" s="54">
        <f>IF(Table1[[#This Row],[Phân loại]]="Tồn đầu kỳ",Table1[[#This Row],[Tổng giá trị]],0)</f>
        <v>0</v>
      </c>
      <c r="P1450" s="55">
        <f>IF(Table1[[#This Row],[Số còn phải thu ĐK]]&lt;&gt;0,0,IF(Table1[[#This Row],[Phân loại]]="Bán hàng",Table1[[#This Row],[Tổng giá trị]],-Table1[[#This Row],[Tổng giá trị]]))</f>
        <v>-280914.48</v>
      </c>
      <c r="Q1450" s="18">
        <f t="shared" si="175"/>
        <v>0</v>
      </c>
      <c r="R1450" s="55">
        <f>Table1[[#This Row],[Số còn phải thu ĐK]]+Table1[[#This Row],[Giá Trị HD sau CK]]-Table1[[#This Row],[Số tiền đã thu]]</f>
        <v>-280914.48</v>
      </c>
      <c r="S1450" s="56">
        <f>IF(Table1[[#This Row],[Ngày hóa đơn]]&lt;&gt;"",Table1[[#This Row],[Ngày hóa đơn]],Table1[[#This Row],[Ngày hạch toán]])</f>
        <v>45989</v>
      </c>
      <c r="T1450" s="55">
        <v>45</v>
      </c>
      <c r="U1450" s="56">
        <f>IF(Table1[[#This Row],[Ngày tính CN]]="","",S1450+T1450)</f>
        <v>46034</v>
      </c>
      <c r="V1450" s="57">
        <f ca="1">IF(Table1[[#This Row],[Hạn thanh toán]]="","",IF((U1450-NOW())&lt;0,0,(U1450-NOW())))</f>
        <v>32.637578587964526</v>
      </c>
      <c r="W1450" s="54"/>
      <c r="X1450" s="65">
        <f t="shared" ca="1" si="177"/>
        <v>-32.637578472218593</v>
      </c>
      <c r="Y1450" s="109" t="str">
        <f t="shared" ca="1" si="176"/>
        <v>Chưa đến hạn thanh toán</v>
      </c>
      <c r="Z1450" s="254">
        <f>Table1[[#This Row],[Hạn thanh toán]]</f>
        <v>46034</v>
      </c>
      <c r="AA1450" s="254">
        <f>Table1[[#This Row],[Ngày Thanh toán]]</f>
        <v>0</v>
      </c>
      <c r="AD1450" s="3" t="str">
        <f>IF(Table1[[#This Row],[Mã khách hàng]]="","",VLOOKUP($A1450,Ma_KH!$A:$Q,Ma_KH!O$1,0))</f>
        <v>UNIT-ECO</v>
      </c>
      <c r="AE1450" s="3" t="str">
        <f>IF(Table1[[#This Row],[Mã khách hàng]]="","",VLOOKUP($A1450,Ma_KH!$A:$Q,Ma_KH!P$1,0))</f>
        <v>CÔNG TY TNHH HÀNG TIÊU DÙNG UNIT</v>
      </c>
      <c r="AF1450" s="58" t="str">
        <f>VLOOKUP(A1450,Ma_KH!A:Q,Ma_KH!J$1,0)</f>
        <v>Đỗ Minh Quang</v>
      </c>
    </row>
    <row r="1451" spans="1:32" s="58" customFormat="1" ht="16.5">
      <c r="A1451" s="316" t="s">
        <v>126</v>
      </c>
      <c r="B1451" s="4" t="s">
        <v>4506</v>
      </c>
      <c r="C1451" s="317">
        <v>45981</v>
      </c>
      <c r="D1451" s="316" t="s">
        <v>19013</v>
      </c>
      <c r="E1451" s="317">
        <v>45981</v>
      </c>
      <c r="F1451" s="316"/>
      <c r="G1451" s="316" t="s">
        <v>19023</v>
      </c>
      <c r="H1451" s="319">
        <v>73431</v>
      </c>
      <c r="I1451" s="347">
        <f>IFERROR(ROUND((VLOOKUP(Table1[[#This Row],[Mã khách hàng]],Ty_Le!$A:$D,5,0)*5%),0),0)</f>
        <v>0</v>
      </c>
      <c r="J1451" s="347">
        <f>(Table1[[#This Row],[Tiền hàng]]-Table1[[#This Row],[Tiền chiết khấu]])*8%</f>
        <v>5874.4800000000005</v>
      </c>
      <c r="K1451" s="347">
        <f>Table1[[#This Row],[Tiền hàng]]-Table1[[#This Row],[Tiền chiết khấu]]+Table1[[#This Row],[Tiền VAT]]</f>
        <v>79305.48</v>
      </c>
      <c r="L1451" s="55" t="s">
        <v>17</v>
      </c>
      <c r="M1451" s="56"/>
      <c r="N1451" s="55"/>
      <c r="O1451" s="54">
        <f>IF(Table1[[#This Row],[Phân loại]]="Tồn đầu kỳ",Table1[[#This Row],[Tổng giá trị]],0)</f>
        <v>0</v>
      </c>
      <c r="P1451" s="55">
        <f>IF(Table1[[#This Row],[Số còn phải thu ĐK]]&lt;&gt;0,0,IF(Table1[[#This Row],[Phân loại]]="Bán hàng",Table1[[#This Row],[Tổng giá trị]],-Table1[[#This Row],[Tổng giá trị]]))</f>
        <v>-79305.48</v>
      </c>
      <c r="Q1451" s="18">
        <f t="shared" si="175"/>
        <v>0</v>
      </c>
      <c r="R1451" s="55">
        <f>Table1[[#This Row],[Số còn phải thu ĐK]]+Table1[[#This Row],[Giá Trị HD sau CK]]-Table1[[#This Row],[Số tiền đã thu]]</f>
        <v>-79305.48</v>
      </c>
      <c r="S1451" s="56">
        <f>IF(Table1[[#This Row],[Ngày hóa đơn]]&lt;&gt;"",Table1[[#This Row],[Ngày hóa đơn]],Table1[[#This Row],[Ngày hạch toán]])</f>
        <v>45981</v>
      </c>
      <c r="T1451" s="55">
        <v>45</v>
      </c>
      <c r="U1451" s="56">
        <f>IF(Table1[[#This Row],[Ngày tính CN]]="","",S1451+T1451)</f>
        <v>46026</v>
      </c>
      <c r="V1451" s="57">
        <f ca="1">IF(Table1[[#This Row],[Hạn thanh toán]]="","",IF((U1451-NOW())&lt;0,0,(U1451-NOW())))</f>
        <v>24.637578587964526</v>
      </c>
      <c r="W1451" s="54"/>
      <c r="X1451" s="65">
        <f t="shared" ca="1" si="177"/>
        <v>-24.637578472218593</v>
      </c>
      <c r="Y1451" s="109" t="str">
        <f t="shared" ca="1" si="176"/>
        <v>Chưa đến hạn thanh toán</v>
      </c>
      <c r="Z1451" s="254">
        <f>Table1[[#This Row],[Hạn thanh toán]]</f>
        <v>46026</v>
      </c>
      <c r="AA1451" s="254">
        <f>Table1[[#This Row],[Ngày Thanh toán]]</f>
        <v>0</v>
      </c>
      <c r="AD1451" s="3" t="str">
        <f>IF(Table1[[#This Row],[Mã khách hàng]]="","",VLOOKUP($A1451,Ma_KH!$A:$Q,Ma_KH!O$1,0))</f>
        <v>UNIT-ECO</v>
      </c>
      <c r="AE1451" s="3" t="str">
        <f>IF(Table1[[#This Row],[Mã khách hàng]]="","",VLOOKUP($A1451,Ma_KH!$A:$Q,Ma_KH!P$1,0))</f>
        <v>CÔNG TY TNHH HÀNG TIÊU DÙNG UNIT</v>
      </c>
      <c r="AF1451" s="58" t="str">
        <f>VLOOKUP(A1451,Ma_KH!A:Q,Ma_KH!J$1,0)</f>
        <v>Đỗ Minh Quang</v>
      </c>
    </row>
    <row r="1452" spans="1:32" s="58" customFormat="1" ht="16.5">
      <c r="A1452" s="316" t="s">
        <v>130</v>
      </c>
      <c r="B1452" s="4" t="s">
        <v>4506</v>
      </c>
      <c r="C1452" s="317">
        <v>45981</v>
      </c>
      <c r="D1452" s="316" t="s">
        <v>19014</v>
      </c>
      <c r="E1452" s="317">
        <v>45981</v>
      </c>
      <c r="F1452" s="316"/>
      <c r="G1452" s="316" t="s">
        <v>19024</v>
      </c>
      <c r="H1452" s="319">
        <v>46000</v>
      </c>
      <c r="I1452" s="347">
        <f>IFERROR(ROUND((VLOOKUP(Table1[[#This Row],[Mã khách hàng]],Ty_Le!$A:$D,5,0)*5%),0),0)</f>
        <v>0</v>
      </c>
      <c r="J1452" s="347">
        <f>(Table1[[#This Row],[Tiền hàng]]-Table1[[#This Row],[Tiền chiết khấu]])*8%</f>
        <v>3680</v>
      </c>
      <c r="K1452" s="347">
        <f>Table1[[#This Row],[Tiền hàng]]-Table1[[#This Row],[Tiền chiết khấu]]+Table1[[#This Row],[Tiền VAT]]</f>
        <v>49680</v>
      </c>
      <c r="L1452" s="55" t="s">
        <v>17</v>
      </c>
      <c r="M1452" s="56"/>
      <c r="N1452" s="55"/>
      <c r="O1452" s="54">
        <f>IF(Table1[[#This Row],[Phân loại]]="Tồn đầu kỳ",Table1[[#This Row],[Tổng giá trị]],0)</f>
        <v>0</v>
      </c>
      <c r="P1452" s="55">
        <f>IF(Table1[[#This Row],[Số còn phải thu ĐK]]&lt;&gt;0,0,IF(Table1[[#This Row],[Phân loại]]="Bán hàng",Table1[[#This Row],[Tổng giá trị]],-Table1[[#This Row],[Tổng giá trị]]))</f>
        <v>-49680</v>
      </c>
      <c r="Q1452" s="18">
        <f t="shared" si="175"/>
        <v>0</v>
      </c>
      <c r="R1452" s="55">
        <f>Table1[[#This Row],[Số còn phải thu ĐK]]+Table1[[#This Row],[Giá Trị HD sau CK]]-Table1[[#This Row],[Số tiền đã thu]]</f>
        <v>-49680</v>
      </c>
      <c r="S1452" s="56">
        <f>IF(Table1[[#This Row],[Ngày hóa đơn]]&lt;&gt;"",Table1[[#This Row],[Ngày hóa đơn]],Table1[[#This Row],[Ngày hạch toán]])</f>
        <v>45981</v>
      </c>
      <c r="T1452" s="55">
        <v>45</v>
      </c>
      <c r="U1452" s="56">
        <f>IF(Table1[[#This Row],[Ngày tính CN]]="","",S1452+T1452)</f>
        <v>46026</v>
      </c>
      <c r="V1452" s="57">
        <f ca="1">IF(Table1[[#This Row],[Hạn thanh toán]]="","",IF((U1452-NOW())&lt;0,0,(U1452-NOW())))</f>
        <v>24.637578587964526</v>
      </c>
      <c r="W1452" s="54"/>
      <c r="X1452" s="65">
        <f t="shared" ca="1" si="177"/>
        <v>-24.637578472218593</v>
      </c>
      <c r="Y1452" s="109" t="str">
        <f t="shared" ca="1" si="176"/>
        <v>Chưa đến hạn thanh toán</v>
      </c>
      <c r="Z1452" s="254">
        <f>Table1[[#This Row],[Hạn thanh toán]]</f>
        <v>46026</v>
      </c>
      <c r="AA1452" s="254">
        <f>Table1[[#This Row],[Ngày Thanh toán]]</f>
        <v>0</v>
      </c>
      <c r="AD1452" s="3" t="str">
        <f>IF(Table1[[#This Row],[Mã khách hàng]]="","",VLOOKUP($A1452,Ma_KH!$A:$Q,Ma_KH!O$1,0))</f>
        <v>UNIT-ECO</v>
      </c>
      <c r="AE1452" s="3" t="str">
        <f>IF(Table1[[#This Row],[Mã khách hàng]]="","",VLOOKUP($A1452,Ma_KH!$A:$Q,Ma_KH!P$1,0))</f>
        <v>CÔNG TY TNHH HÀNG TIÊU DÙNG UNIT</v>
      </c>
      <c r="AF1452" s="58" t="str">
        <f>VLOOKUP(A1452,Ma_KH!A:Q,Ma_KH!J$1,0)</f>
        <v>Đỗ Minh Quang</v>
      </c>
    </row>
    <row r="1453" spans="1:32" s="58" customFormat="1" ht="16.5">
      <c r="A1453" s="316" t="s">
        <v>137</v>
      </c>
      <c r="B1453" s="4" t="s">
        <v>4506</v>
      </c>
      <c r="C1453" s="317">
        <v>45981</v>
      </c>
      <c r="D1453" s="316" t="s">
        <v>19015</v>
      </c>
      <c r="E1453" s="317">
        <v>45981</v>
      </c>
      <c r="F1453" s="316"/>
      <c r="G1453" s="316" t="s">
        <v>19025</v>
      </c>
      <c r="H1453" s="319">
        <v>111606</v>
      </c>
      <c r="I1453" s="347">
        <f>IFERROR(ROUND((VLOOKUP(Table1[[#This Row],[Mã khách hàng]],Ty_Le!$A:$D,5,0)*5%),0),0)</f>
        <v>0</v>
      </c>
      <c r="J1453" s="347">
        <f>(Table1[[#This Row],[Tiền hàng]]-Table1[[#This Row],[Tiền chiết khấu]])*8%</f>
        <v>8928.48</v>
      </c>
      <c r="K1453" s="347">
        <f>Table1[[#This Row],[Tiền hàng]]-Table1[[#This Row],[Tiền chiết khấu]]+Table1[[#This Row],[Tiền VAT]]</f>
        <v>120534.48</v>
      </c>
      <c r="L1453" s="55" t="s">
        <v>17</v>
      </c>
      <c r="M1453" s="56"/>
      <c r="N1453" s="55"/>
      <c r="O1453" s="54">
        <f>IF(Table1[[#This Row],[Phân loại]]="Tồn đầu kỳ",Table1[[#This Row],[Tổng giá trị]],0)</f>
        <v>0</v>
      </c>
      <c r="P1453" s="55">
        <f>IF(Table1[[#This Row],[Số còn phải thu ĐK]]&lt;&gt;0,0,IF(Table1[[#This Row],[Phân loại]]="Bán hàng",Table1[[#This Row],[Tổng giá trị]],-Table1[[#This Row],[Tổng giá trị]]))</f>
        <v>-120534.48</v>
      </c>
      <c r="Q1453" s="18">
        <f t="shared" si="175"/>
        <v>0</v>
      </c>
      <c r="R1453" s="55">
        <f>Table1[[#This Row],[Số còn phải thu ĐK]]+Table1[[#This Row],[Giá Trị HD sau CK]]-Table1[[#This Row],[Số tiền đã thu]]</f>
        <v>-120534.48</v>
      </c>
      <c r="S1453" s="56">
        <f>IF(Table1[[#This Row],[Ngày hóa đơn]]&lt;&gt;"",Table1[[#This Row],[Ngày hóa đơn]],Table1[[#This Row],[Ngày hạch toán]])</f>
        <v>45981</v>
      </c>
      <c r="T1453" s="55">
        <v>45</v>
      </c>
      <c r="U1453" s="56">
        <f>IF(Table1[[#This Row],[Ngày tính CN]]="","",S1453+T1453)</f>
        <v>46026</v>
      </c>
      <c r="V1453" s="57">
        <f ca="1">IF(Table1[[#This Row],[Hạn thanh toán]]="","",IF((U1453-NOW())&lt;0,0,(U1453-NOW())))</f>
        <v>24.637578587964526</v>
      </c>
      <c r="W1453" s="54"/>
      <c r="X1453" s="65">
        <f t="shared" ca="1" si="177"/>
        <v>-24.637578472218593</v>
      </c>
      <c r="Y1453" s="109" t="str">
        <f t="shared" ca="1" si="176"/>
        <v>Chưa đến hạn thanh toán</v>
      </c>
      <c r="Z1453" s="254">
        <f>Table1[[#This Row],[Hạn thanh toán]]</f>
        <v>46026</v>
      </c>
      <c r="AA1453" s="254">
        <f>Table1[[#This Row],[Ngày Thanh toán]]</f>
        <v>0</v>
      </c>
      <c r="AD1453" s="3" t="str">
        <f>IF(Table1[[#This Row],[Mã khách hàng]]="","",VLOOKUP($A1453,Ma_KH!$A:$Q,Ma_KH!O$1,0))</f>
        <v>UNIT-ECO</v>
      </c>
      <c r="AE1453" s="3" t="str">
        <f>IF(Table1[[#This Row],[Mã khách hàng]]="","",VLOOKUP($A1453,Ma_KH!$A:$Q,Ma_KH!P$1,0))</f>
        <v>CÔNG TY TNHH HÀNG TIÊU DÙNG UNIT</v>
      </c>
      <c r="AF1453" s="58" t="str">
        <f>VLOOKUP(A1453,Ma_KH!A:Q,Ma_KH!J$1,0)</f>
        <v>Vũ Anh Tuấn</v>
      </c>
    </row>
    <row r="1454" spans="1:32" s="58" customFormat="1" ht="16.5">
      <c r="A1454" s="316" t="s">
        <v>126</v>
      </c>
      <c r="B1454" s="4" t="s">
        <v>4506</v>
      </c>
      <c r="C1454" s="317">
        <v>45981</v>
      </c>
      <c r="D1454" s="316" t="s">
        <v>19016</v>
      </c>
      <c r="E1454" s="317">
        <v>45981</v>
      </c>
      <c r="F1454" s="316"/>
      <c r="G1454" s="316" t="s">
        <v>19026</v>
      </c>
      <c r="H1454" s="319">
        <v>46000</v>
      </c>
      <c r="I1454" s="347">
        <f>IFERROR(ROUND((VLOOKUP(Table1[[#This Row],[Mã khách hàng]],Ty_Le!$A:$D,5,0)*5%),0),0)</f>
        <v>0</v>
      </c>
      <c r="J1454" s="347">
        <f>(Table1[[#This Row],[Tiền hàng]]-Table1[[#This Row],[Tiền chiết khấu]])*8%</f>
        <v>3680</v>
      </c>
      <c r="K1454" s="347">
        <f>Table1[[#This Row],[Tiền hàng]]-Table1[[#This Row],[Tiền chiết khấu]]+Table1[[#This Row],[Tiền VAT]]</f>
        <v>49680</v>
      </c>
      <c r="L1454" s="55" t="s">
        <v>17</v>
      </c>
      <c r="M1454" s="56"/>
      <c r="N1454" s="55"/>
      <c r="O1454" s="54">
        <f>IF(Table1[[#This Row],[Phân loại]]="Tồn đầu kỳ",Table1[[#This Row],[Tổng giá trị]],0)</f>
        <v>0</v>
      </c>
      <c r="P1454" s="55">
        <f>IF(Table1[[#This Row],[Số còn phải thu ĐK]]&lt;&gt;0,0,IF(Table1[[#This Row],[Phân loại]]="Bán hàng",Table1[[#This Row],[Tổng giá trị]],-Table1[[#This Row],[Tổng giá trị]]))</f>
        <v>-49680</v>
      </c>
      <c r="Q1454" s="18">
        <f t="shared" si="175"/>
        <v>0</v>
      </c>
      <c r="R1454" s="55">
        <f>Table1[[#This Row],[Số còn phải thu ĐK]]+Table1[[#This Row],[Giá Trị HD sau CK]]-Table1[[#This Row],[Số tiền đã thu]]</f>
        <v>-49680</v>
      </c>
      <c r="S1454" s="56">
        <f>IF(Table1[[#This Row],[Ngày hóa đơn]]&lt;&gt;"",Table1[[#This Row],[Ngày hóa đơn]],Table1[[#This Row],[Ngày hạch toán]])</f>
        <v>45981</v>
      </c>
      <c r="T1454" s="55">
        <v>45</v>
      </c>
      <c r="U1454" s="56">
        <f>IF(Table1[[#This Row],[Ngày tính CN]]="","",S1454+T1454)</f>
        <v>46026</v>
      </c>
      <c r="V1454" s="57">
        <f ca="1">IF(Table1[[#This Row],[Hạn thanh toán]]="","",IF((U1454-NOW())&lt;0,0,(U1454-NOW())))</f>
        <v>24.637578587964526</v>
      </c>
      <c r="W1454" s="54"/>
      <c r="X1454" s="65">
        <f t="shared" ca="1" si="177"/>
        <v>-24.637578472218593</v>
      </c>
      <c r="Y1454" s="109" t="str">
        <f t="shared" ca="1" si="176"/>
        <v>Chưa đến hạn thanh toán</v>
      </c>
      <c r="Z1454" s="254">
        <f>Table1[[#This Row],[Hạn thanh toán]]</f>
        <v>46026</v>
      </c>
      <c r="AA1454" s="254">
        <f>Table1[[#This Row],[Ngày Thanh toán]]</f>
        <v>0</v>
      </c>
      <c r="AD1454" s="3" t="str">
        <f>IF(Table1[[#This Row],[Mã khách hàng]]="","",VLOOKUP($A1454,Ma_KH!$A:$Q,Ma_KH!O$1,0))</f>
        <v>UNIT-ECO</v>
      </c>
      <c r="AE1454" s="3" t="str">
        <f>IF(Table1[[#This Row],[Mã khách hàng]]="","",VLOOKUP($A1454,Ma_KH!$A:$Q,Ma_KH!P$1,0))</f>
        <v>CÔNG TY TNHH HÀNG TIÊU DÙNG UNIT</v>
      </c>
      <c r="AF1454" s="58" t="str">
        <f>VLOOKUP(A1454,Ma_KH!A:Q,Ma_KH!J$1,0)</f>
        <v>Đỗ Minh Quang</v>
      </c>
    </row>
    <row r="1455" spans="1:32" s="58" customFormat="1" ht="16.5">
      <c r="A1455" s="316" t="s">
        <v>137</v>
      </c>
      <c r="B1455" s="4" t="s">
        <v>4506</v>
      </c>
      <c r="C1455" s="317">
        <v>45994</v>
      </c>
      <c r="D1455" s="316" t="s">
        <v>19324</v>
      </c>
      <c r="E1455" s="393"/>
      <c r="F1455" s="392"/>
      <c r="G1455" s="316" t="s">
        <v>2271</v>
      </c>
      <c r="H1455" s="319">
        <v>760374</v>
      </c>
      <c r="I1455" s="347">
        <v>53227</v>
      </c>
      <c r="J1455" s="347">
        <f>(Table1[[#This Row],[Tiền hàng]]-Table1[[#This Row],[Tiền chiết khấu]])*8%</f>
        <v>56571.76</v>
      </c>
      <c r="K1455" s="347">
        <f>Table1[[#This Row],[Tiền hàng]]-Table1[[#This Row],[Tiền chiết khấu]]+Table1[[#This Row],[Tiền VAT]]</f>
        <v>763718.76</v>
      </c>
      <c r="L1455" s="55" t="s">
        <v>24</v>
      </c>
      <c r="M1455" s="56"/>
      <c r="N1455" s="55"/>
      <c r="O1455" s="54">
        <f>IF(Table1[[#This Row],[Phân loại]]="Tồn đầu kỳ",Table1[[#This Row],[Tổng giá trị]],0)</f>
        <v>0</v>
      </c>
      <c r="P1455" s="55">
        <f>IF(Table1[[#This Row],[Số còn phải thu ĐK]]&lt;&gt;0,0,IF(Table1[[#This Row],[Phân loại]]="Bán hàng",Table1[[#This Row],[Tổng giá trị]],-Table1[[#This Row],[Tổng giá trị]]))</f>
        <v>763718.76</v>
      </c>
      <c r="Q1455" s="18">
        <f>IF(M1455&lt;&gt;"",IF(O1455&lt;&gt;0,O1455,P1455),0)</f>
        <v>0</v>
      </c>
      <c r="R1455" s="55">
        <f>Table1[[#This Row],[Số còn phải thu ĐK]]+Table1[[#This Row],[Giá Trị HD sau CK]]-Table1[[#This Row],[Số tiền đã thu]]</f>
        <v>763718.76</v>
      </c>
      <c r="S1455" s="56">
        <f>IF(Table1[[#This Row],[Ngày hóa đơn]]&lt;&gt;"",Table1[[#This Row],[Ngày hóa đơn]],Table1[[#This Row],[Ngày hạch toán]])</f>
        <v>45994</v>
      </c>
      <c r="T1455" s="55"/>
      <c r="U1455" s="56">
        <f>IF(Table1[[#This Row],[Ngày tính CN]]="","",S1455+T1455)</f>
        <v>45994</v>
      </c>
      <c r="V1455" s="57">
        <f ca="1">IF(Table1[[#This Row],[Hạn thanh toán]]="","",IF((U1455-NOW())&lt;0,0,(U1455-NOW())))</f>
        <v>0</v>
      </c>
      <c r="W1455" s="54"/>
      <c r="X1455" s="65">
        <f ca="1">IF(OR($U1455="",$R1455=0),"",IF((U$4-NOW())&lt;0,-($U1455-NOW()),0))</f>
        <v>7.3624215277814073</v>
      </c>
      <c r="Y1455" s="109" t="str">
        <f ca="1">IF(R1455=0,"Đã thanh toán",IF(X1455="","",IF(X1455&lt;=0,"Chưa đến hạn thanh toán",IF(X1455&lt;=30,"Nợ quá hạn 30 ngày",IF(X1455&lt;=60,"Nợ quá hạn từ 30 ngày đến 60 ngày",IF(X1455&lt;=90,"Nợ quá hạn từ 60 ngày đến 90 ngày",IF(X1455&lt;=120,"Nợ quá hạn từ 90 ngày đến 120 ngày","Nợ quá hạn hơn 120 ngày có khả năng mất thanh toán")))))))</f>
        <v>Nợ quá hạn 30 ngày</v>
      </c>
      <c r="Z1455" s="254">
        <f>Table1[[#This Row],[Hạn thanh toán]]</f>
        <v>45994</v>
      </c>
      <c r="AA1455" s="254">
        <f>Table1[[#This Row],[Ngày Thanh toán]]</f>
        <v>0</v>
      </c>
      <c r="AD1455" s="3" t="str">
        <f>IF(Table1[[#This Row],[Mã khách hàng]]="","",VLOOKUP($A1455,Ma_KH!$A:$Q,Ma_KH!O$1,0))</f>
        <v>UNIT-ECO</v>
      </c>
      <c r="AE1455" s="3" t="str">
        <f>IF(Table1[[#This Row],[Mã khách hàng]]="","",VLOOKUP($A1455,Ma_KH!$A:$Q,Ma_KH!P$1,0))</f>
        <v>CÔNG TY TNHH HÀNG TIÊU DÙNG UNIT</v>
      </c>
      <c r="AF1455" s="58" t="str">
        <f>VLOOKUP(A1455,Ma_KH!A:Q,Ma_KH!J$1,0)</f>
        <v>Vũ Anh Tuấn</v>
      </c>
    </row>
    <row r="1456" spans="1:32" s="58" customFormat="1" ht="16.5">
      <c r="A1456" s="316" t="s">
        <v>134</v>
      </c>
      <c r="B1456" s="4" t="s">
        <v>4506</v>
      </c>
      <c r="C1456" s="317">
        <v>45993</v>
      </c>
      <c r="D1456" s="316" t="s">
        <v>19325</v>
      </c>
      <c r="E1456" s="317">
        <v>45993</v>
      </c>
      <c r="F1456" s="392"/>
      <c r="G1456" s="316" t="s">
        <v>19326</v>
      </c>
      <c r="H1456" s="319">
        <v>228217</v>
      </c>
      <c r="I1456" s="347">
        <f>IFERROR(ROUND((VLOOKUP(Table1[[#This Row],[Mã khách hàng]],Ty_Le!$A:$D,5,0)*5%),0),0)</f>
        <v>0</v>
      </c>
      <c r="J1456" s="347">
        <f>(Table1[[#This Row],[Tiền hàng]]-Table1[[#This Row],[Tiền chiết khấu]])*8%</f>
        <v>18257.36</v>
      </c>
      <c r="K1456" s="347">
        <f>Table1[[#This Row],[Tiền hàng]]-Table1[[#This Row],[Tiền chiết khấu]]+Table1[[#This Row],[Tiền VAT]]</f>
        <v>246474.36</v>
      </c>
      <c r="L1456" s="55" t="s">
        <v>17</v>
      </c>
      <c r="M1456" s="56"/>
      <c r="N1456" s="55"/>
      <c r="O1456" s="54">
        <f>IF(Table1[[#This Row],[Phân loại]]="Tồn đầu kỳ",Table1[[#This Row],[Tổng giá trị]],0)</f>
        <v>0</v>
      </c>
      <c r="P1456" s="55">
        <f>IF(Table1[[#This Row],[Số còn phải thu ĐK]]&lt;&gt;0,0,IF(Table1[[#This Row],[Phân loại]]="Bán hàng",Table1[[#This Row],[Tổng giá trị]],-Table1[[#This Row],[Tổng giá trị]]))</f>
        <v>-246474.36</v>
      </c>
      <c r="Q1456" s="18">
        <f>IF(M1456&lt;&gt;"",IF(O1456&lt;&gt;0,O1456,P1456),0)</f>
        <v>0</v>
      </c>
      <c r="R1456" s="55">
        <f>Table1[[#This Row],[Số còn phải thu ĐK]]+Table1[[#This Row],[Giá Trị HD sau CK]]-Table1[[#This Row],[Số tiền đã thu]]</f>
        <v>-246474.36</v>
      </c>
      <c r="S1456" s="56">
        <f>IF(Table1[[#This Row],[Ngày hóa đơn]]&lt;&gt;"",Table1[[#This Row],[Ngày hóa đơn]],Table1[[#This Row],[Ngày hạch toán]])</f>
        <v>45993</v>
      </c>
      <c r="T1456" s="55"/>
      <c r="U1456" s="56">
        <f>IF(Table1[[#This Row],[Ngày tính CN]]="","",S1456+T1456)</f>
        <v>45993</v>
      </c>
      <c r="V1456" s="57">
        <f ca="1">IF(Table1[[#This Row],[Hạn thanh toán]]="","",IF((U1456-NOW())&lt;0,0,(U1456-NOW())))</f>
        <v>0</v>
      </c>
      <c r="W1456" s="54"/>
      <c r="X1456" s="65">
        <f ca="1">IF(OR($U1456="",$R1456=0),"",IF((U$4-NOW())&lt;0,-($U1456-NOW()),0))</f>
        <v>8.3624215277814073</v>
      </c>
      <c r="Y1456" s="109" t="str">
        <f ca="1">IF(R1456=0,"Đã thanh toán",IF(X1456="","",IF(X1456&lt;=0,"Chưa đến hạn thanh toán",IF(X1456&lt;=30,"Nợ quá hạn 30 ngày",IF(X1456&lt;=60,"Nợ quá hạn từ 30 ngày đến 60 ngày",IF(X1456&lt;=90,"Nợ quá hạn từ 60 ngày đến 90 ngày",IF(X1456&lt;=120,"Nợ quá hạn từ 90 ngày đến 120 ngày","Nợ quá hạn hơn 120 ngày có khả năng mất thanh toán")))))))</f>
        <v>Nợ quá hạn 30 ngày</v>
      </c>
      <c r="Z1456" s="254">
        <f>Table1[[#This Row],[Hạn thanh toán]]</f>
        <v>45993</v>
      </c>
      <c r="AA1456" s="254">
        <f>Table1[[#This Row],[Ngày Thanh toán]]</f>
        <v>0</v>
      </c>
      <c r="AD1456" s="3" t="str">
        <f>IF(Table1[[#This Row],[Mã khách hàng]]="","",VLOOKUP($A1456,Ma_KH!$A:$Q,Ma_KH!O$1,0))</f>
        <v>UNIT-ECO</v>
      </c>
      <c r="AE1456" s="3" t="str">
        <f>IF(Table1[[#This Row],[Mã khách hàng]]="","",VLOOKUP($A1456,Ma_KH!$A:$Q,Ma_KH!P$1,0))</f>
        <v>CÔNG TY TNHH HÀNG TIÊU DÙNG UNIT</v>
      </c>
      <c r="AF1456" s="58" t="str">
        <f>VLOOKUP(A1456,Ma_KH!A:Q,Ma_KH!J$1,0)</f>
        <v>Đỗ Minh Quang</v>
      </c>
    </row>
    <row r="1457" spans="1:32" s="58" customFormat="1" ht="16.5">
      <c r="A1457" s="392"/>
      <c r="B1457" s="4"/>
      <c r="C1457" s="393"/>
      <c r="D1457" s="392"/>
      <c r="E1457" s="393"/>
      <c r="F1457" s="392"/>
      <c r="G1457" s="392"/>
      <c r="H1457" s="347"/>
      <c r="I1457" s="347">
        <f>IFERROR(ROUND((VLOOKUP(Table1[[#This Row],[Mã khách hàng]],Ty_Le!$A:$D,5,0)*5%),0),0)</f>
        <v>0</v>
      </c>
      <c r="J1457" s="347">
        <f>(Table1[[#This Row],[Tiền hàng]]-Table1[[#This Row],[Tiền chiết khấu]])*8%</f>
        <v>0</v>
      </c>
      <c r="K1457" s="347">
        <f>Table1[[#This Row],[Tiền hàng]]-Table1[[#This Row],[Tiền chiết khấu]]+Table1[[#This Row],[Tiền VAT]]</f>
        <v>0</v>
      </c>
      <c r="L1457" s="55"/>
      <c r="M1457" s="56"/>
      <c r="N1457" s="55"/>
      <c r="O1457" s="54">
        <f>IF(Table1[[#This Row],[Phân loại]]="Tồn đầu kỳ",Table1[[#This Row],[Tổng giá trị]],0)</f>
        <v>0</v>
      </c>
      <c r="P1457" s="55">
        <f>IF(Table1[[#This Row],[Số còn phải thu ĐK]]&lt;&gt;0,0,IF(Table1[[#This Row],[Phân loại]]="Bán hàng",Table1[[#This Row],[Tổng giá trị]],-Table1[[#This Row],[Tổng giá trị]]))</f>
        <v>0</v>
      </c>
      <c r="Q1457" s="18">
        <f>IF(M1457&lt;&gt;"",IF(O1457&lt;&gt;0,O1457,P1457),0)</f>
        <v>0</v>
      </c>
      <c r="R1457" s="55">
        <f>Table1[[#This Row],[Số còn phải thu ĐK]]+Table1[[#This Row],[Giá Trị HD sau CK]]-Table1[[#This Row],[Số tiền đã thu]]</f>
        <v>0</v>
      </c>
      <c r="S1457" s="56">
        <f>IF(Table1[[#This Row],[Ngày hóa đơn]]&lt;&gt;"",Table1[[#This Row],[Ngày hóa đơn]],Table1[[#This Row],[Ngày hạch toán]])</f>
        <v>0</v>
      </c>
      <c r="T1457" s="55"/>
      <c r="U1457" s="56">
        <f>IF(Table1[[#This Row],[Ngày tính CN]]="","",S1457+T1457)</f>
        <v>0</v>
      </c>
      <c r="V1457" s="57">
        <f ca="1">IF(Table1[[#This Row],[Hạn thanh toán]]="","",IF((U1457-NOW())&lt;0,0,(U1457-NOW())))</f>
        <v>0</v>
      </c>
      <c r="W1457" s="54"/>
      <c r="X1457" s="65" t="str">
        <f ca="1">IF(OR($U1457="",$R1457=0),"",IF((U$4-NOW())&lt;0,-($U1457-NOW()),0))</f>
        <v/>
      </c>
      <c r="Y1457" s="109" t="str">
        <f>IF(R1457=0,"Đã thanh toán",IF(X1457="","",IF(X1457&lt;=0,"Chưa đến hạn thanh toán",IF(X1457&lt;=30,"Nợ quá hạn 30 ngày",IF(X1457&lt;=60,"Nợ quá hạn từ 30 ngày đến 60 ngày",IF(X1457&lt;=90,"Nợ quá hạn từ 60 ngày đến 90 ngày",IF(X1457&lt;=120,"Nợ quá hạn từ 90 ngày đến 120 ngày","Nợ quá hạn hơn 120 ngày có khả năng mất thanh toán")))))))</f>
        <v>Đã thanh toán</v>
      </c>
      <c r="Z1457" s="254">
        <f>Table1[[#This Row],[Hạn thanh toán]]</f>
        <v>0</v>
      </c>
      <c r="AA1457" s="254">
        <f>Table1[[#This Row],[Ngày Thanh toán]]</f>
        <v>0</v>
      </c>
      <c r="AD1457" s="3" t="str">
        <f>IF(Table1[[#This Row],[Mã khách hàng]]="","",VLOOKUP($A1457,Ma_KH!$A:$Q,Ma_KH!O$1,0))</f>
        <v/>
      </c>
      <c r="AE1457" s="3" t="str">
        <f>IF(Table1[[#This Row],[Mã khách hàng]]="","",VLOOKUP($A1457,Ma_KH!$A:$Q,Ma_KH!P$1,0))</f>
        <v/>
      </c>
      <c r="AF1457" s="58" t="e">
        <f>VLOOKUP(A1457,Ma_KH!A:Q,Ma_KH!J$1,0)</f>
        <v>#N/A</v>
      </c>
    </row>
    <row r="1458" spans="1:32" ht="16.5">
      <c r="A1458" s="66" t="s">
        <v>138</v>
      </c>
      <c r="B1458" s="66" t="s">
        <v>2275</v>
      </c>
      <c r="C1458" s="67">
        <v>45673</v>
      </c>
      <c r="D1458" s="68" t="s">
        <v>2273</v>
      </c>
      <c r="E1458" s="67">
        <v>45673</v>
      </c>
      <c r="F1458" s="66" t="s">
        <v>2274</v>
      </c>
      <c r="G1458" s="66" t="s">
        <v>2275</v>
      </c>
      <c r="H1458" s="69">
        <v>4473715</v>
      </c>
      <c r="I1458" s="69">
        <v>0</v>
      </c>
      <c r="J1458" s="69">
        <f>(Table1[[#This Row],[Tiền hàng]]-Table1[[#This Row],[Tiền chiết khấu]])*8%</f>
        <v>357897.2</v>
      </c>
      <c r="K1458" s="69">
        <v>4831612</v>
      </c>
      <c r="L1458" s="8" t="s">
        <v>24</v>
      </c>
      <c r="M1458" s="41">
        <v>45677</v>
      </c>
      <c r="N1458" s="29" t="s">
        <v>4387</v>
      </c>
      <c r="O1458" s="69">
        <f>IF(Table1[[#This Row],[Phân loại]]="Tồn đầu kỳ",Table1[[#This Row],[Tổng giá trị]],0)</f>
        <v>0</v>
      </c>
      <c r="P1458" s="8">
        <f>IF(Table1[[#This Row],[Số còn phải thu ĐK]]&lt;&gt;0,0,IF(Table1[[#This Row],[Phân loại]]="Bán hàng",Table1[[#This Row],[Tổng giá trị]],-Table1[[#This Row],[Tổng giá trị]]))</f>
        <v>4831612</v>
      </c>
      <c r="Q1458" s="18">
        <f t="shared" si="174"/>
        <v>4831612</v>
      </c>
      <c r="R1458" s="8">
        <f>Table1[[#This Row],[Số còn phải thu ĐK]]+Table1[[#This Row],[Giá Trị HD sau CK]]-Table1[[#This Row],[Số tiền đã thu]]</f>
        <v>0</v>
      </c>
      <c r="S1458" s="7">
        <f>IF(Table1[[#This Row],[Ngày hóa đơn]]&lt;&gt;"",Table1[[#This Row],[Ngày hóa đơn]],Table1[[#This Row],[Ngày hạch toán]])</f>
        <v>45673</v>
      </c>
      <c r="T1458" s="8"/>
      <c r="U1458" s="7">
        <f>IF(Table1[[#This Row],[Ngày tính CN]]="","",S1458+T1458)</f>
        <v>45673</v>
      </c>
      <c r="V1458" s="71">
        <f ca="1">IF(Table1[[#This Row],[Hạn thanh toán]]="","",IF((U1458-NOW())&lt;0,0,(U1458-NOW())))</f>
        <v>0</v>
      </c>
      <c r="W1458" s="69"/>
      <c r="X1458" s="65" t="str">
        <f t="shared" ca="1" si="177"/>
        <v/>
      </c>
      <c r="Y1458" s="65" t="str">
        <f t="shared" si="172"/>
        <v>Đã thanh toán</v>
      </c>
      <c r="Z1458" s="250">
        <f>Table1[[#This Row],[Hạn thanh toán]]</f>
        <v>45673</v>
      </c>
      <c r="AA1458" s="250">
        <f>Table1[[#This Row],[Ngày Thanh toán]]</f>
        <v>45677</v>
      </c>
      <c r="AD1458" s="3" t="str">
        <f>IF(Table1[[#This Row],[Mã khách hàng]]="","",VLOOKUP($A1458,Ma_KH!$A:$Q,Ma_KH!O$1,0))</f>
        <v>FRUITS</v>
      </c>
      <c r="AE1458" s="3" t="str">
        <f>IF(Table1[[#This Row],[Mã khách hàng]]="","",VLOOKUP($A1458,Ma_KH!$A:$Q,Ma_KH!P$1,0))</f>
        <v>CÔNG TY CP VIETNAM FRUITS AND MORE</v>
      </c>
      <c r="AF1458" s="3" t="str">
        <f>VLOOKUP(A1458,Ma_KH!A:Q,Ma_KH!J$1,0)</f>
        <v>Trần Kỳ Tâm</v>
      </c>
    </row>
    <row r="1459" spans="1:32" ht="16.5">
      <c r="A1459" s="66" t="s">
        <v>138</v>
      </c>
      <c r="B1459" s="66" t="s">
        <v>2275</v>
      </c>
      <c r="C1459" s="67">
        <v>45691</v>
      </c>
      <c r="D1459" s="68" t="s">
        <v>2276</v>
      </c>
      <c r="E1459" s="67">
        <v>45695</v>
      </c>
      <c r="F1459" s="66" t="s">
        <v>2277</v>
      </c>
      <c r="G1459" s="66" t="s">
        <v>2275</v>
      </c>
      <c r="H1459" s="69">
        <v>6942189</v>
      </c>
      <c r="I1459" s="69">
        <v>0</v>
      </c>
      <c r="J1459" s="69">
        <f>(Table1[[#This Row],[Tiền hàng]]-Table1[[#This Row],[Tiền chiết khấu]])*8%</f>
        <v>555375.12</v>
      </c>
      <c r="K1459" s="69">
        <v>7497564</v>
      </c>
      <c r="L1459" s="8" t="s">
        <v>24</v>
      </c>
      <c r="M1459" s="41">
        <v>45694</v>
      </c>
      <c r="N1459" s="29" t="s">
        <v>4388</v>
      </c>
      <c r="O1459" s="69">
        <f>IF(Table1[[#This Row],[Phân loại]]="Tồn đầu kỳ",Table1[[#This Row],[Tổng giá trị]],0)</f>
        <v>0</v>
      </c>
      <c r="P1459" s="8">
        <f>IF(Table1[[#This Row],[Số còn phải thu ĐK]]&lt;&gt;0,0,IF(Table1[[#This Row],[Phân loại]]="Bán hàng",Table1[[#This Row],[Tổng giá trị]],-Table1[[#This Row],[Tổng giá trị]]))</f>
        <v>7497564</v>
      </c>
      <c r="Q1459" s="18">
        <f t="shared" si="174"/>
        <v>7497564</v>
      </c>
      <c r="R1459" s="8">
        <f>Table1[[#This Row],[Số còn phải thu ĐK]]+Table1[[#This Row],[Giá Trị HD sau CK]]-Table1[[#This Row],[Số tiền đã thu]]</f>
        <v>0</v>
      </c>
      <c r="S1459" s="7">
        <f>IF(Table1[[#This Row],[Ngày hóa đơn]]&lt;&gt;"",Table1[[#This Row],[Ngày hóa đơn]],Table1[[#This Row],[Ngày hạch toán]])</f>
        <v>45695</v>
      </c>
      <c r="T1459" s="8"/>
      <c r="U1459" s="7">
        <f>IF(Table1[[#This Row],[Ngày tính CN]]="","",S1459+T1459)</f>
        <v>45695</v>
      </c>
      <c r="V1459" s="71">
        <f ca="1">IF(Table1[[#This Row],[Hạn thanh toán]]="","",IF((U1459-NOW())&lt;0,0,(U1459-NOW())))</f>
        <v>0</v>
      </c>
      <c r="W1459" s="69"/>
      <c r="X1459" s="65" t="str">
        <f t="shared" ca="1" si="177"/>
        <v/>
      </c>
      <c r="Y1459" s="65" t="str">
        <f t="shared" si="172"/>
        <v>Đã thanh toán</v>
      </c>
      <c r="Z1459" s="250">
        <f>Table1[[#This Row],[Hạn thanh toán]]</f>
        <v>45695</v>
      </c>
      <c r="AA1459" s="250">
        <f>Table1[[#This Row],[Ngày Thanh toán]]</f>
        <v>45694</v>
      </c>
      <c r="AD1459" s="3" t="str">
        <f>IF(Table1[[#This Row],[Mã khách hàng]]="","",VLOOKUP($A1459,Ma_KH!$A:$Q,Ma_KH!O$1,0))</f>
        <v>FRUITS</v>
      </c>
      <c r="AE1459" s="3" t="str">
        <f>IF(Table1[[#This Row],[Mã khách hàng]]="","",VLOOKUP($A1459,Ma_KH!$A:$Q,Ma_KH!P$1,0))</f>
        <v>CÔNG TY CP VIETNAM FRUITS AND MORE</v>
      </c>
      <c r="AF1459" s="3" t="str">
        <f>VLOOKUP(A1459,Ma_KH!A:Q,Ma_KH!J$1,0)</f>
        <v>Trần Kỳ Tâm</v>
      </c>
    </row>
    <row r="1460" spans="1:32" ht="16.5">
      <c r="A1460" s="66" t="s">
        <v>138</v>
      </c>
      <c r="B1460" s="66" t="s">
        <v>2275</v>
      </c>
      <c r="C1460" s="67">
        <v>45703</v>
      </c>
      <c r="D1460" s="68" t="s">
        <v>2278</v>
      </c>
      <c r="E1460" s="67">
        <v>45707</v>
      </c>
      <c r="F1460" s="66" t="s">
        <v>2279</v>
      </c>
      <c r="G1460" s="66" t="s">
        <v>2275</v>
      </c>
      <c r="H1460" s="69">
        <v>5925593</v>
      </c>
      <c r="I1460" s="69">
        <v>0</v>
      </c>
      <c r="J1460" s="69">
        <f>(Table1[[#This Row],[Tiền hàng]]-Table1[[#This Row],[Tiền chiết khấu]])*8%</f>
        <v>474047.44</v>
      </c>
      <c r="K1460" s="69">
        <v>6399640</v>
      </c>
      <c r="L1460" s="8" t="s">
        <v>24</v>
      </c>
      <c r="M1460" s="41">
        <v>45706</v>
      </c>
      <c r="N1460" s="29" t="s">
        <v>4389</v>
      </c>
      <c r="O1460" s="69">
        <f>IF(Table1[[#This Row],[Phân loại]]="Tồn đầu kỳ",Table1[[#This Row],[Tổng giá trị]],0)</f>
        <v>0</v>
      </c>
      <c r="P1460" s="8">
        <f>IF(Table1[[#This Row],[Số còn phải thu ĐK]]&lt;&gt;0,0,IF(Table1[[#This Row],[Phân loại]]="Bán hàng",Table1[[#This Row],[Tổng giá trị]],-Table1[[#This Row],[Tổng giá trị]]))</f>
        <v>6399640</v>
      </c>
      <c r="Q1460" s="18">
        <f t="shared" si="174"/>
        <v>6399640</v>
      </c>
      <c r="R1460" s="8">
        <f>Table1[[#This Row],[Số còn phải thu ĐK]]+Table1[[#This Row],[Giá Trị HD sau CK]]-Table1[[#This Row],[Số tiền đã thu]]</f>
        <v>0</v>
      </c>
      <c r="S1460" s="7">
        <f>IF(Table1[[#This Row],[Ngày hóa đơn]]&lt;&gt;"",Table1[[#This Row],[Ngày hóa đơn]],Table1[[#This Row],[Ngày hạch toán]])</f>
        <v>45707</v>
      </c>
      <c r="T1460" s="8"/>
      <c r="U1460" s="7">
        <f>IF(Table1[[#This Row],[Ngày tính CN]]="","",S1460+T1460)</f>
        <v>45707</v>
      </c>
      <c r="V1460" s="71">
        <f ca="1">IF(Table1[[#This Row],[Hạn thanh toán]]="","",IF((U1460-NOW())&lt;0,0,(U1460-NOW())))</f>
        <v>0</v>
      </c>
      <c r="W1460" s="69"/>
      <c r="X1460" s="65" t="str">
        <f t="shared" ca="1" si="177"/>
        <v/>
      </c>
      <c r="Y1460" s="65" t="str">
        <f t="shared" si="172"/>
        <v>Đã thanh toán</v>
      </c>
      <c r="Z1460" s="250">
        <f>Table1[[#This Row],[Hạn thanh toán]]</f>
        <v>45707</v>
      </c>
      <c r="AA1460" s="250">
        <f>Table1[[#This Row],[Ngày Thanh toán]]</f>
        <v>45706</v>
      </c>
      <c r="AD1460" s="3" t="str">
        <f>IF(Table1[[#This Row],[Mã khách hàng]]="","",VLOOKUP($A1460,Ma_KH!$A:$Q,Ma_KH!O$1,0))</f>
        <v>FRUITS</v>
      </c>
      <c r="AE1460" s="3" t="str">
        <f>IF(Table1[[#This Row],[Mã khách hàng]]="","",VLOOKUP($A1460,Ma_KH!$A:$Q,Ma_KH!P$1,0))</f>
        <v>CÔNG TY CP VIETNAM FRUITS AND MORE</v>
      </c>
      <c r="AF1460" s="3" t="str">
        <f>VLOOKUP(A1460,Ma_KH!A:Q,Ma_KH!J$1,0)</f>
        <v>Trần Kỳ Tâm</v>
      </c>
    </row>
    <row r="1461" spans="1:32" ht="16.5">
      <c r="A1461" s="73" t="s">
        <v>138</v>
      </c>
      <c r="B1461" s="66" t="s">
        <v>2275</v>
      </c>
      <c r="C1461" s="75">
        <v>45735</v>
      </c>
      <c r="D1461" s="76" t="s">
        <v>2280</v>
      </c>
      <c r="E1461" s="75">
        <v>45735</v>
      </c>
      <c r="F1461" s="73" t="s">
        <v>2281</v>
      </c>
      <c r="G1461" s="73" t="s">
        <v>2275</v>
      </c>
      <c r="H1461" s="69">
        <v>5182469</v>
      </c>
      <c r="I1461" s="69">
        <v>0</v>
      </c>
      <c r="J1461" s="69">
        <f>(Table1[[#This Row],[Tiền hàng]]-Table1[[#This Row],[Tiền chiết khấu]])*8%</f>
        <v>414597.52</v>
      </c>
      <c r="K1461" s="69">
        <v>5597067</v>
      </c>
      <c r="L1461" s="8" t="s">
        <v>24</v>
      </c>
      <c r="M1461" s="41">
        <v>45763</v>
      </c>
      <c r="N1461" s="29" t="s">
        <v>4390</v>
      </c>
      <c r="O1461" s="69">
        <f>IF(Table1[[#This Row],[Phân loại]]="Tồn đầu kỳ",Table1[[#This Row],[Tổng giá trị]],0)</f>
        <v>0</v>
      </c>
      <c r="P1461" s="8">
        <f>IF(Table1[[#This Row],[Số còn phải thu ĐK]]&lt;&gt;0,0,IF(Table1[[#This Row],[Phân loại]]="Bán hàng",Table1[[#This Row],[Tổng giá trị]],-Table1[[#This Row],[Tổng giá trị]]))</f>
        <v>5597067</v>
      </c>
      <c r="Q1461" s="18">
        <f t="shared" si="174"/>
        <v>5597067</v>
      </c>
      <c r="R1461" s="8">
        <f>Table1[[#This Row],[Số còn phải thu ĐK]]+Table1[[#This Row],[Giá Trị HD sau CK]]-Table1[[#This Row],[Số tiền đã thu]]</f>
        <v>0</v>
      </c>
      <c r="S1461" s="7">
        <f>IF(Table1[[#This Row],[Ngày hóa đơn]]&lt;&gt;"",Table1[[#This Row],[Ngày hóa đơn]],Table1[[#This Row],[Ngày hạch toán]])</f>
        <v>45735</v>
      </c>
      <c r="T1461" s="8"/>
      <c r="U1461" s="7">
        <f>IF(Table1[[#This Row],[Ngày tính CN]]="","",S1461+T1461)</f>
        <v>45735</v>
      </c>
      <c r="V1461" s="71">
        <f ca="1">IF(Table1[[#This Row],[Hạn thanh toán]]="","",IF((U1461-NOW())&lt;0,0,(U1461-NOW())))</f>
        <v>0</v>
      </c>
      <c r="W1461" s="69"/>
      <c r="X1461" s="65" t="str">
        <f t="shared" ca="1" si="177"/>
        <v/>
      </c>
      <c r="Y1461" s="65" t="str">
        <f t="shared" si="172"/>
        <v>Đã thanh toán</v>
      </c>
      <c r="Z1461" s="250">
        <f>Table1[[#This Row],[Hạn thanh toán]]</f>
        <v>45735</v>
      </c>
      <c r="AA1461" s="250">
        <f>Table1[[#This Row],[Ngày Thanh toán]]</f>
        <v>45763</v>
      </c>
      <c r="AD1461" s="3" t="str">
        <f>IF(Table1[[#This Row],[Mã khách hàng]]="","",VLOOKUP($A1461,Ma_KH!$A:$Q,Ma_KH!O$1,0))</f>
        <v>FRUITS</v>
      </c>
      <c r="AE1461" s="3" t="str">
        <f>IF(Table1[[#This Row],[Mã khách hàng]]="","",VLOOKUP($A1461,Ma_KH!$A:$Q,Ma_KH!P$1,0))</f>
        <v>CÔNG TY CP VIETNAM FRUITS AND MORE</v>
      </c>
      <c r="AF1461" s="3" t="str">
        <f>VLOOKUP(A1461,Ma_KH!A:Q,Ma_KH!J$1,0)</f>
        <v>Trần Kỳ Tâm</v>
      </c>
    </row>
    <row r="1462" spans="1:32" ht="16.5">
      <c r="A1462" s="66" t="s">
        <v>138</v>
      </c>
      <c r="B1462" s="66" t="s">
        <v>2275</v>
      </c>
      <c r="C1462" s="67">
        <v>45736</v>
      </c>
      <c r="D1462" s="68" t="s">
        <v>2282</v>
      </c>
      <c r="E1462" s="67">
        <v>45736</v>
      </c>
      <c r="F1462" s="66" t="s">
        <v>2283</v>
      </c>
      <c r="G1462" s="66" t="s">
        <v>2275</v>
      </c>
      <c r="H1462" s="69">
        <v>279036</v>
      </c>
      <c r="I1462" s="69">
        <v>0</v>
      </c>
      <c r="J1462" s="69">
        <f>(Table1[[#This Row],[Tiền hàng]]-Table1[[#This Row],[Tiền chiết khấu]])*8%</f>
        <v>22322.880000000001</v>
      </c>
      <c r="K1462" s="69">
        <v>301359</v>
      </c>
      <c r="L1462" s="8" t="s">
        <v>24</v>
      </c>
      <c r="M1462" s="41">
        <v>45763</v>
      </c>
      <c r="N1462" s="29" t="s">
        <v>4390</v>
      </c>
      <c r="O1462" s="69">
        <f>IF(Table1[[#This Row],[Phân loại]]="Tồn đầu kỳ",Table1[[#This Row],[Tổng giá trị]],0)</f>
        <v>0</v>
      </c>
      <c r="P1462" s="8">
        <f>IF(Table1[[#This Row],[Số còn phải thu ĐK]]&lt;&gt;0,0,IF(Table1[[#This Row],[Phân loại]]="Bán hàng",Table1[[#This Row],[Tổng giá trị]],-Table1[[#This Row],[Tổng giá trị]]))</f>
        <v>301359</v>
      </c>
      <c r="Q1462" s="18">
        <f t="shared" si="174"/>
        <v>301359</v>
      </c>
      <c r="R1462" s="8">
        <f>Table1[[#This Row],[Số còn phải thu ĐK]]+Table1[[#This Row],[Giá Trị HD sau CK]]-Table1[[#This Row],[Số tiền đã thu]]</f>
        <v>0</v>
      </c>
      <c r="S1462" s="7">
        <f>IF(Table1[[#This Row],[Ngày hóa đơn]]&lt;&gt;"",Table1[[#This Row],[Ngày hóa đơn]],Table1[[#This Row],[Ngày hạch toán]])</f>
        <v>45736</v>
      </c>
      <c r="T1462" s="8"/>
      <c r="U1462" s="7">
        <f>IF(Table1[[#This Row],[Ngày tính CN]]="","",S1462+T1462)</f>
        <v>45736</v>
      </c>
      <c r="V1462" s="71">
        <f ca="1">IF(Table1[[#This Row],[Hạn thanh toán]]="","",IF((U1462-NOW())&lt;0,0,(U1462-NOW())))</f>
        <v>0</v>
      </c>
      <c r="W1462" s="69"/>
      <c r="X1462" s="65" t="str">
        <f t="shared" ca="1" si="177"/>
        <v/>
      </c>
      <c r="Y1462" s="65" t="str">
        <f t="shared" ref="Y1462:Y1469" si="178">IF(R1462=0,"Đã thanh toán",IF(X1462="","",IF(X1462&lt;=0,"Chưa đến hạn thanh toán",IF(X1462&lt;=30,"Nợ quá hạn 30 ngày",IF(X1462&lt;=60,"Nợ quá hạn từ 30 ngày đến 60 ngày",IF(X1462&lt;=90,"Nợ quá hạn từ 60 ngày đến 90 ngày",IF(X1462&lt;=120,"Nợ quá hạn từ 90 ngày đến 120 ngày","Nợ quá hạn hơn 120 ngày có khả năng mất thanh toán")))))))</f>
        <v>Đã thanh toán</v>
      </c>
      <c r="Z1462" s="250">
        <f>Table1[[#This Row],[Hạn thanh toán]]</f>
        <v>45736</v>
      </c>
      <c r="AA1462" s="250">
        <f>Table1[[#This Row],[Ngày Thanh toán]]</f>
        <v>45763</v>
      </c>
      <c r="AD1462" s="3" t="str">
        <f>IF(Table1[[#This Row],[Mã khách hàng]]="","",VLOOKUP($A1462,Ma_KH!$A:$Q,Ma_KH!O$1,0))</f>
        <v>FRUITS</v>
      </c>
      <c r="AE1462" s="3" t="str">
        <f>IF(Table1[[#This Row],[Mã khách hàng]]="","",VLOOKUP($A1462,Ma_KH!$A:$Q,Ma_KH!P$1,0))</f>
        <v>CÔNG TY CP VIETNAM FRUITS AND MORE</v>
      </c>
      <c r="AF1462" s="3" t="str">
        <f>VLOOKUP(A1462,Ma_KH!A:Q,Ma_KH!J$1,0)</f>
        <v>Trần Kỳ Tâm</v>
      </c>
    </row>
    <row r="1463" spans="1:32" ht="16.5">
      <c r="A1463" s="66" t="s">
        <v>138</v>
      </c>
      <c r="B1463" s="66" t="s">
        <v>2275</v>
      </c>
      <c r="C1463" s="67">
        <v>45768</v>
      </c>
      <c r="D1463" s="68" t="s">
        <v>2284</v>
      </c>
      <c r="E1463" s="67">
        <v>45770</v>
      </c>
      <c r="F1463" s="66" t="s">
        <v>2285</v>
      </c>
      <c r="G1463" s="66" t="s">
        <v>2275</v>
      </c>
      <c r="H1463" s="69">
        <v>3437144</v>
      </c>
      <c r="I1463" s="69">
        <v>0</v>
      </c>
      <c r="J1463" s="69">
        <f>(Table1[[#This Row],[Tiền hàng]]-Table1[[#This Row],[Tiền chiết khấu]])*8%</f>
        <v>274971.52000000002</v>
      </c>
      <c r="K1463" s="69">
        <v>3712116</v>
      </c>
      <c r="L1463" s="8" t="s">
        <v>24</v>
      </c>
      <c r="M1463" s="41">
        <v>45796</v>
      </c>
      <c r="N1463" s="29" t="s">
        <v>4391</v>
      </c>
      <c r="O1463" s="69">
        <f>IF(Table1[[#This Row],[Phân loại]]="Tồn đầu kỳ",Table1[[#This Row],[Tổng giá trị]],0)</f>
        <v>0</v>
      </c>
      <c r="P1463" s="8">
        <f>IF(Table1[[#This Row],[Số còn phải thu ĐK]]&lt;&gt;0,0,IF(Table1[[#This Row],[Phân loại]]="Bán hàng",Table1[[#This Row],[Tổng giá trị]],-Table1[[#This Row],[Tổng giá trị]]))</f>
        <v>3712116</v>
      </c>
      <c r="Q1463" s="18">
        <f t="shared" si="174"/>
        <v>3712116</v>
      </c>
      <c r="R1463" s="8">
        <f>Table1[[#This Row],[Số còn phải thu ĐK]]+Table1[[#This Row],[Giá Trị HD sau CK]]-Table1[[#This Row],[Số tiền đã thu]]</f>
        <v>0</v>
      </c>
      <c r="S1463" s="7">
        <f>IF(Table1[[#This Row],[Ngày hóa đơn]]&lt;&gt;"",Table1[[#This Row],[Ngày hóa đơn]],Table1[[#This Row],[Ngày hạch toán]])</f>
        <v>45770</v>
      </c>
      <c r="T1463" s="8"/>
      <c r="U1463" s="7">
        <f>IF(Table1[[#This Row],[Ngày tính CN]]="","",S1463+T1463)</f>
        <v>45770</v>
      </c>
      <c r="V1463" s="71">
        <f ca="1">IF(Table1[[#This Row],[Hạn thanh toán]]="","",IF((U1463-NOW())&lt;0,0,(U1463-NOW())))</f>
        <v>0</v>
      </c>
      <c r="W1463" s="69"/>
      <c r="X1463" s="65" t="str">
        <f t="shared" ca="1" si="177"/>
        <v/>
      </c>
      <c r="Y1463" s="65" t="str">
        <f t="shared" si="178"/>
        <v>Đã thanh toán</v>
      </c>
      <c r="Z1463" s="250">
        <f>Table1[[#This Row],[Hạn thanh toán]]</f>
        <v>45770</v>
      </c>
      <c r="AA1463" s="250">
        <f>Table1[[#This Row],[Ngày Thanh toán]]</f>
        <v>45796</v>
      </c>
      <c r="AD1463" s="3" t="str">
        <f>IF(Table1[[#This Row],[Mã khách hàng]]="","",VLOOKUP($A1463,Ma_KH!$A:$Q,Ma_KH!O$1,0))</f>
        <v>FRUITS</v>
      </c>
      <c r="AE1463" s="3" t="str">
        <f>IF(Table1[[#This Row],[Mã khách hàng]]="","",VLOOKUP($A1463,Ma_KH!$A:$Q,Ma_KH!P$1,0))</f>
        <v>CÔNG TY CP VIETNAM FRUITS AND MORE</v>
      </c>
      <c r="AF1463" s="3" t="str">
        <f>VLOOKUP(A1463,Ma_KH!A:Q,Ma_KH!J$1,0)</f>
        <v>Trần Kỳ Tâm</v>
      </c>
    </row>
    <row r="1464" spans="1:32" ht="16.5">
      <c r="A1464" s="73" t="s">
        <v>138</v>
      </c>
      <c r="B1464" s="66" t="s">
        <v>2275</v>
      </c>
      <c r="C1464" s="75">
        <v>45796</v>
      </c>
      <c r="D1464" s="76" t="s">
        <v>2286</v>
      </c>
      <c r="E1464" s="75">
        <v>45796</v>
      </c>
      <c r="F1464" s="73" t="s">
        <v>2287</v>
      </c>
      <c r="G1464" s="73" t="s">
        <v>2275</v>
      </c>
      <c r="H1464" s="69">
        <v>2753351</v>
      </c>
      <c r="I1464" s="69">
        <v>0</v>
      </c>
      <c r="J1464" s="69">
        <f>(Table1[[#This Row],[Tiền hàng]]-Table1[[#This Row],[Tiền chiết khấu]])*8%</f>
        <v>220268.08000000002</v>
      </c>
      <c r="K1464" s="69">
        <v>2973619</v>
      </c>
      <c r="L1464" s="8" t="s">
        <v>24</v>
      </c>
      <c r="M1464" s="41">
        <v>45824</v>
      </c>
      <c r="N1464" s="29" t="s">
        <v>4392</v>
      </c>
      <c r="O1464" s="69">
        <f>IF(Table1[[#This Row],[Phân loại]]="Tồn đầu kỳ",Table1[[#This Row],[Tổng giá trị]],0)</f>
        <v>0</v>
      </c>
      <c r="P1464" s="8">
        <f>IF(Table1[[#This Row],[Số còn phải thu ĐK]]&lt;&gt;0,0,IF(Table1[[#This Row],[Phân loại]]="Bán hàng",Table1[[#This Row],[Tổng giá trị]],-Table1[[#This Row],[Tổng giá trị]]))</f>
        <v>2973619</v>
      </c>
      <c r="Q1464" s="18">
        <f t="shared" si="174"/>
        <v>2973619</v>
      </c>
      <c r="R1464" s="8">
        <f>Table1[[#This Row],[Số còn phải thu ĐK]]+Table1[[#This Row],[Giá Trị HD sau CK]]-Table1[[#This Row],[Số tiền đã thu]]</f>
        <v>0</v>
      </c>
      <c r="S1464" s="7">
        <f>IF(Table1[[#This Row],[Ngày hóa đơn]]&lt;&gt;"",Table1[[#This Row],[Ngày hóa đơn]],Table1[[#This Row],[Ngày hạch toán]])</f>
        <v>45796</v>
      </c>
      <c r="T1464" s="8"/>
      <c r="U1464" s="7">
        <f>IF(Table1[[#This Row],[Ngày tính CN]]="","",S1464+T1464)</f>
        <v>45796</v>
      </c>
      <c r="V1464" s="71">
        <f ca="1">IF(Table1[[#This Row],[Hạn thanh toán]]="","",IF((U1464-NOW())&lt;0,0,(U1464-NOW())))</f>
        <v>0</v>
      </c>
      <c r="W1464" s="69"/>
      <c r="X1464" s="65" t="str">
        <f t="shared" ca="1" si="177"/>
        <v/>
      </c>
      <c r="Y1464" s="65" t="str">
        <f t="shared" si="178"/>
        <v>Đã thanh toán</v>
      </c>
      <c r="Z1464" s="250">
        <f>Table1[[#This Row],[Hạn thanh toán]]</f>
        <v>45796</v>
      </c>
      <c r="AA1464" s="250">
        <f>Table1[[#This Row],[Ngày Thanh toán]]</f>
        <v>45824</v>
      </c>
      <c r="AD1464" s="3" t="str">
        <f>IF(Table1[[#This Row],[Mã khách hàng]]="","",VLOOKUP($A1464,Ma_KH!$A:$Q,Ma_KH!O$1,0))</f>
        <v>FRUITS</v>
      </c>
      <c r="AE1464" s="3" t="str">
        <f>IF(Table1[[#This Row],[Mã khách hàng]]="","",VLOOKUP($A1464,Ma_KH!$A:$Q,Ma_KH!P$1,0))</f>
        <v>CÔNG TY CP VIETNAM FRUITS AND MORE</v>
      </c>
      <c r="AF1464" s="3" t="str">
        <f>VLOOKUP(A1464,Ma_KH!A:Q,Ma_KH!J$1,0)</f>
        <v>Trần Kỳ Tâm</v>
      </c>
    </row>
    <row r="1465" spans="1:32" ht="16.5">
      <c r="A1465" s="66" t="s">
        <v>138</v>
      </c>
      <c r="B1465" s="66" t="s">
        <v>2275</v>
      </c>
      <c r="C1465" s="67">
        <v>45822</v>
      </c>
      <c r="D1465" s="68" t="s">
        <v>2288</v>
      </c>
      <c r="E1465" s="67">
        <v>45822</v>
      </c>
      <c r="F1465" s="66" t="s">
        <v>2289</v>
      </c>
      <c r="G1465" s="66" t="s">
        <v>2290</v>
      </c>
      <c r="H1465" s="69">
        <v>1871880</v>
      </c>
      <c r="I1465" s="69">
        <v>0</v>
      </c>
      <c r="J1465" s="69">
        <f>(Table1[[#This Row],[Tiền hàng]]-Table1[[#This Row],[Tiền chiết khấu]])*8%</f>
        <v>149750.39999999999</v>
      </c>
      <c r="K1465" s="69">
        <v>2021630</v>
      </c>
      <c r="L1465" s="8" t="s">
        <v>24</v>
      </c>
      <c r="M1465" s="41">
        <v>45863</v>
      </c>
      <c r="N1465" s="29" t="s">
        <v>4393</v>
      </c>
      <c r="O1465" s="69">
        <f>IF(Table1[[#This Row],[Phân loại]]="Tồn đầu kỳ",Table1[[#This Row],[Tổng giá trị]],0)</f>
        <v>0</v>
      </c>
      <c r="P1465" s="8">
        <f>IF(Table1[[#This Row],[Số còn phải thu ĐK]]&lt;&gt;0,0,IF(Table1[[#This Row],[Phân loại]]="Bán hàng",Table1[[#This Row],[Tổng giá trị]],-Table1[[#This Row],[Tổng giá trị]]))</f>
        <v>2021630</v>
      </c>
      <c r="Q1465" s="18">
        <f t="shared" si="174"/>
        <v>2021630</v>
      </c>
      <c r="R1465" s="8">
        <f>Table1[[#This Row],[Số còn phải thu ĐK]]+Table1[[#This Row],[Giá Trị HD sau CK]]-Table1[[#This Row],[Số tiền đã thu]]</f>
        <v>0</v>
      </c>
      <c r="S1465" s="7">
        <f>IF(Table1[[#This Row],[Ngày hóa đơn]]&lt;&gt;"",Table1[[#This Row],[Ngày hóa đơn]],Table1[[#This Row],[Ngày hạch toán]])</f>
        <v>45822</v>
      </c>
      <c r="T1465" s="8"/>
      <c r="U1465" s="7">
        <f>IF(Table1[[#This Row],[Ngày tính CN]]="","",S1465+T1465)</f>
        <v>45822</v>
      </c>
      <c r="V1465" s="71">
        <f ca="1">IF(Table1[[#This Row],[Hạn thanh toán]]="","",IF((U1465-NOW())&lt;0,0,(U1465-NOW())))</f>
        <v>0</v>
      </c>
      <c r="W1465" s="69"/>
      <c r="X1465" s="65" t="str">
        <f t="shared" ca="1" si="177"/>
        <v/>
      </c>
      <c r="Y1465" s="65" t="str">
        <f t="shared" si="178"/>
        <v>Đã thanh toán</v>
      </c>
      <c r="Z1465" s="250">
        <f>Table1[[#This Row],[Hạn thanh toán]]</f>
        <v>45822</v>
      </c>
      <c r="AA1465" s="250">
        <f>Table1[[#This Row],[Ngày Thanh toán]]</f>
        <v>45863</v>
      </c>
      <c r="AD1465" s="3" t="str">
        <f>IF(Table1[[#This Row],[Mã khách hàng]]="","",VLOOKUP($A1465,Ma_KH!$A:$Q,Ma_KH!O$1,0))</f>
        <v>FRUITS</v>
      </c>
      <c r="AE1465" s="3" t="str">
        <f>IF(Table1[[#This Row],[Mã khách hàng]]="","",VLOOKUP($A1465,Ma_KH!$A:$Q,Ma_KH!P$1,0))</f>
        <v>CÔNG TY CP VIETNAM FRUITS AND MORE</v>
      </c>
      <c r="AF1465" s="3" t="str">
        <f>VLOOKUP(A1465,Ma_KH!A:Q,Ma_KH!J$1,0)</f>
        <v>Trần Kỳ Tâm</v>
      </c>
    </row>
    <row r="1466" spans="1:32" ht="16.5">
      <c r="A1466" s="73" t="s">
        <v>138</v>
      </c>
      <c r="B1466" s="66" t="s">
        <v>2275</v>
      </c>
      <c r="C1466" s="75">
        <v>45843</v>
      </c>
      <c r="D1466" s="76" t="s">
        <v>2291</v>
      </c>
      <c r="E1466" s="75">
        <v>45847</v>
      </c>
      <c r="F1466" s="73" t="s">
        <v>2292</v>
      </c>
      <c r="G1466" s="73" t="s">
        <v>2293</v>
      </c>
      <c r="H1466" s="69">
        <v>1760890</v>
      </c>
      <c r="I1466" s="69">
        <v>0</v>
      </c>
      <c r="J1466" s="69">
        <f>(Table1[[#This Row],[Tiền hàng]]-Table1[[#This Row],[Tiền chiết khấu]])*8%</f>
        <v>140871.20000000001</v>
      </c>
      <c r="K1466" s="69">
        <v>1901761</v>
      </c>
      <c r="L1466" s="8" t="s">
        <v>24</v>
      </c>
      <c r="M1466" s="41">
        <v>45892</v>
      </c>
      <c r="N1466" s="29" t="s">
        <v>4394</v>
      </c>
      <c r="O1466" s="69">
        <f>IF(Table1[[#This Row],[Phân loại]]="Tồn đầu kỳ",Table1[[#This Row],[Tổng giá trị]],0)</f>
        <v>0</v>
      </c>
      <c r="P1466" s="8">
        <f>IF(Table1[[#This Row],[Số còn phải thu ĐK]]&lt;&gt;0,0,IF(Table1[[#This Row],[Phân loại]]="Bán hàng",Table1[[#This Row],[Tổng giá trị]],-Table1[[#This Row],[Tổng giá trị]]))</f>
        <v>1901761</v>
      </c>
      <c r="Q1466" s="18">
        <f t="shared" si="174"/>
        <v>1901761</v>
      </c>
      <c r="R1466" s="8">
        <f>Table1[[#This Row],[Số còn phải thu ĐK]]+Table1[[#This Row],[Giá Trị HD sau CK]]-Table1[[#This Row],[Số tiền đã thu]]</f>
        <v>0</v>
      </c>
      <c r="S1466" s="7">
        <f>IF(Table1[[#This Row],[Ngày hóa đơn]]&lt;&gt;"",Table1[[#This Row],[Ngày hóa đơn]],Table1[[#This Row],[Ngày hạch toán]])</f>
        <v>45847</v>
      </c>
      <c r="T1466" s="8"/>
      <c r="U1466" s="7">
        <f>IF(Table1[[#This Row],[Ngày tính CN]]="","",S1466+T1466)</f>
        <v>45847</v>
      </c>
      <c r="V1466" s="71">
        <f ca="1">IF(Table1[[#This Row],[Hạn thanh toán]]="","",IF((U1466-NOW())&lt;0,0,(U1466-NOW())))</f>
        <v>0</v>
      </c>
      <c r="W1466" s="69"/>
      <c r="X1466" s="65" t="str">
        <f t="shared" ca="1" si="177"/>
        <v/>
      </c>
      <c r="Y1466" s="65" t="str">
        <f t="shared" si="178"/>
        <v>Đã thanh toán</v>
      </c>
      <c r="Z1466" s="250">
        <f>Table1[[#This Row],[Hạn thanh toán]]</f>
        <v>45847</v>
      </c>
      <c r="AA1466" s="250">
        <f>Table1[[#This Row],[Ngày Thanh toán]]</f>
        <v>45892</v>
      </c>
      <c r="AD1466" s="3" t="str">
        <f>IF(Table1[[#This Row],[Mã khách hàng]]="","",VLOOKUP($A1466,Ma_KH!$A:$Q,Ma_KH!O$1,0))</f>
        <v>FRUITS</v>
      </c>
      <c r="AE1466" s="3" t="str">
        <f>IF(Table1[[#This Row],[Mã khách hàng]]="","",VLOOKUP($A1466,Ma_KH!$A:$Q,Ma_KH!P$1,0))</f>
        <v>CÔNG TY CP VIETNAM FRUITS AND MORE</v>
      </c>
      <c r="AF1466" s="3" t="str">
        <f>VLOOKUP(A1466,Ma_KH!A:Q,Ma_KH!J$1,0)</f>
        <v>Trần Kỳ Tâm</v>
      </c>
    </row>
    <row r="1467" spans="1:32" ht="16.5">
      <c r="A1467" s="66" t="s">
        <v>138</v>
      </c>
      <c r="B1467" s="66" t="s">
        <v>2275</v>
      </c>
      <c r="C1467" s="67">
        <v>45860</v>
      </c>
      <c r="D1467" s="68" t="s">
        <v>2294</v>
      </c>
      <c r="E1467" s="67">
        <v>45860</v>
      </c>
      <c r="F1467" s="66" t="s">
        <v>2295</v>
      </c>
      <c r="G1467" s="66" t="s">
        <v>2296</v>
      </c>
      <c r="H1467" s="69">
        <v>3293858</v>
      </c>
      <c r="I1467" s="69">
        <v>0</v>
      </c>
      <c r="J1467" s="69">
        <f>(Table1[[#This Row],[Tiền hàng]]-Table1[[#This Row],[Tiền chiết khấu]])*8%</f>
        <v>263508.64</v>
      </c>
      <c r="K1467" s="69">
        <v>3557367</v>
      </c>
      <c r="L1467" s="8" t="s">
        <v>24</v>
      </c>
      <c r="M1467" s="41">
        <v>45892</v>
      </c>
      <c r="N1467" s="29" t="s">
        <v>4394</v>
      </c>
      <c r="O1467" s="69">
        <f>IF(Table1[[#This Row],[Phân loại]]="Tồn đầu kỳ",Table1[[#This Row],[Tổng giá trị]],0)</f>
        <v>0</v>
      </c>
      <c r="P1467" s="8">
        <f>IF(Table1[[#This Row],[Số còn phải thu ĐK]]&lt;&gt;0,0,IF(Table1[[#This Row],[Phân loại]]="Bán hàng",Table1[[#This Row],[Tổng giá trị]],-Table1[[#This Row],[Tổng giá trị]]))</f>
        <v>3557367</v>
      </c>
      <c r="Q1467" s="18">
        <f t="shared" si="174"/>
        <v>3557367</v>
      </c>
      <c r="R1467" s="8">
        <f>Table1[[#This Row],[Số còn phải thu ĐK]]+Table1[[#This Row],[Giá Trị HD sau CK]]-Table1[[#This Row],[Số tiền đã thu]]</f>
        <v>0</v>
      </c>
      <c r="S1467" s="7">
        <f>IF(Table1[[#This Row],[Ngày hóa đơn]]&lt;&gt;"",Table1[[#This Row],[Ngày hóa đơn]],Table1[[#This Row],[Ngày hạch toán]])</f>
        <v>45860</v>
      </c>
      <c r="T1467" s="8"/>
      <c r="U1467" s="7">
        <f>IF(Table1[[#This Row],[Ngày tính CN]]="","",S1467+T1467)</f>
        <v>45860</v>
      </c>
      <c r="V1467" s="71">
        <f ca="1">IF(Table1[[#This Row],[Hạn thanh toán]]="","",IF((U1467-NOW())&lt;0,0,(U1467-NOW())))</f>
        <v>0</v>
      </c>
      <c r="W1467" s="69"/>
      <c r="X1467" s="65" t="str">
        <f t="shared" ca="1" si="177"/>
        <v/>
      </c>
      <c r="Y1467" s="65" t="str">
        <f t="shared" si="178"/>
        <v>Đã thanh toán</v>
      </c>
      <c r="Z1467" s="250">
        <f>Table1[[#This Row],[Hạn thanh toán]]</f>
        <v>45860</v>
      </c>
      <c r="AA1467" s="250">
        <f>Table1[[#This Row],[Ngày Thanh toán]]</f>
        <v>45892</v>
      </c>
      <c r="AD1467" s="3" t="str">
        <f>IF(Table1[[#This Row],[Mã khách hàng]]="","",VLOOKUP($A1467,Ma_KH!$A:$Q,Ma_KH!O$1,0))</f>
        <v>FRUITS</v>
      </c>
      <c r="AE1467" s="3" t="str">
        <f>IF(Table1[[#This Row],[Mã khách hàng]]="","",VLOOKUP($A1467,Ma_KH!$A:$Q,Ma_KH!P$1,0))</f>
        <v>CÔNG TY CP VIETNAM FRUITS AND MORE</v>
      </c>
      <c r="AF1467" s="3" t="str">
        <f>VLOOKUP(A1467,Ma_KH!A:Q,Ma_KH!J$1,0)</f>
        <v>Trần Kỳ Tâm</v>
      </c>
    </row>
    <row r="1468" spans="1:32" s="58" customFormat="1" ht="16.5">
      <c r="A1468" s="42" t="s">
        <v>138</v>
      </c>
      <c r="B1468" s="66" t="s">
        <v>2275</v>
      </c>
      <c r="C1468" s="44">
        <v>45915</v>
      </c>
      <c r="D1468" s="43" t="s">
        <v>2297</v>
      </c>
      <c r="E1468" s="44">
        <v>45915</v>
      </c>
      <c r="F1468" s="42" t="s">
        <v>2298</v>
      </c>
      <c r="G1468" s="42" t="s">
        <v>2299</v>
      </c>
      <c r="H1468" s="54">
        <v>2831542</v>
      </c>
      <c r="I1468" s="54">
        <v>0</v>
      </c>
      <c r="J1468" s="54">
        <f>(Table1[[#This Row],[Tiền hàng]]-Table1[[#This Row],[Tiền chiết khấu]])*8%</f>
        <v>226523.36000000002</v>
      </c>
      <c r="K1468" s="54">
        <v>3058065</v>
      </c>
      <c r="L1468" s="55" t="s">
        <v>24</v>
      </c>
      <c r="M1468" s="56"/>
      <c r="N1468" s="55"/>
      <c r="O1468" s="54">
        <f>IF(Table1[[#This Row],[Phân loại]]="Tồn đầu kỳ",Table1[[#This Row],[Tổng giá trị]],0)</f>
        <v>0</v>
      </c>
      <c r="P1468" s="55">
        <f>IF(Table1[[#This Row],[Số còn phải thu ĐK]]&lt;&gt;0,0,IF(Table1[[#This Row],[Phân loại]]="Bán hàng",Table1[[#This Row],[Tổng giá trị]],-Table1[[#This Row],[Tổng giá trị]]))</f>
        <v>3058065</v>
      </c>
      <c r="Q1468" s="18">
        <f t="shared" si="174"/>
        <v>0</v>
      </c>
      <c r="R1468" s="55">
        <f>Table1[[#This Row],[Số còn phải thu ĐK]]+Table1[[#This Row],[Giá Trị HD sau CK]]-Table1[[#This Row],[Số tiền đã thu]]</f>
        <v>3058065</v>
      </c>
      <c r="S1468" s="56">
        <f>IF(Table1[[#This Row],[Ngày hóa đơn]]&lt;&gt;"",Table1[[#This Row],[Ngày hóa đơn]],Table1[[#This Row],[Ngày hạch toán]])</f>
        <v>45915</v>
      </c>
      <c r="T1468" s="55"/>
      <c r="U1468" s="56">
        <f>IF(Table1[[#This Row],[Ngày tính CN]]="","",S1468+T1468)</f>
        <v>45915</v>
      </c>
      <c r="V1468" s="57">
        <f ca="1">IF(Table1[[#This Row],[Hạn thanh toán]]="","",IF((U1468-NOW())&lt;0,0,(U1468-NOW())))</f>
        <v>0</v>
      </c>
      <c r="W1468" s="54"/>
      <c r="X1468" s="65">
        <f t="shared" ca="1" si="177"/>
        <v>86.362421527781407</v>
      </c>
      <c r="Y1468" s="109" t="str">
        <f t="shared" ca="1" si="178"/>
        <v>Nợ quá hạn từ 60 ngày đến 90 ngày</v>
      </c>
      <c r="Z1468" s="254">
        <f>Table1[[#This Row],[Hạn thanh toán]]</f>
        <v>45915</v>
      </c>
      <c r="AA1468" s="254">
        <f>Table1[[#This Row],[Ngày Thanh toán]]</f>
        <v>0</v>
      </c>
      <c r="AD1468" s="3" t="str">
        <f>IF(Table1[[#This Row],[Mã khách hàng]]="","",VLOOKUP($A1468,Ma_KH!$A:$Q,Ma_KH!O$1,0))</f>
        <v>FRUITS</v>
      </c>
      <c r="AE1468" s="3" t="str">
        <f>IF(Table1[[#This Row],[Mã khách hàng]]="","",VLOOKUP($A1468,Ma_KH!$A:$Q,Ma_KH!P$1,0))</f>
        <v>CÔNG TY CP VIETNAM FRUITS AND MORE</v>
      </c>
      <c r="AF1468" s="58" t="str">
        <f>VLOOKUP(A1468,Ma_KH!A:Q,Ma_KH!J$1,0)</f>
        <v>Trần Kỳ Tâm</v>
      </c>
    </row>
    <row r="1469" spans="1:32" s="58" customFormat="1" ht="16.5">
      <c r="A1469" s="45" t="s">
        <v>138</v>
      </c>
      <c r="B1469" s="66" t="s">
        <v>2275</v>
      </c>
      <c r="C1469" s="47">
        <v>45955</v>
      </c>
      <c r="D1469" s="46" t="s">
        <v>2300</v>
      </c>
      <c r="E1469" s="47">
        <v>45954</v>
      </c>
      <c r="F1469" s="209" t="s">
        <v>2301</v>
      </c>
      <c r="G1469" s="49" t="s">
        <v>2302</v>
      </c>
      <c r="H1469" s="54">
        <v>3154540</v>
      </c>
      <c r="I1469" s="54">
        <v>0</v>
      </c>
      <c r="J1469" s="54">
        <f>(Table1[[#This Row],[Tiền hàng]]-Table1[[#This Row],[Tiền chiết khấu]])*8%</f>
        <v>252363.2</v>
      </c>
      <c r="K1469" s="54">
        <v>3406903</v>
      </c>
      <c r="L1469" s="55" t="s">
        <v>24</v>
      </c>
      <c r="M1469" s="56"/>
      <c r="N1469" s="55"/>
      <c r="O1469" s="54">
        <f>IF(Table1[[#This Row],[Phân loại]]="Tồn đầu kỳ",Table1[[#This Row],[Tổng giá trị]],0)</f>
        <v>0</v>
      </c>
      <c r="P1469" s="55">
        <f>IF(Table1[[#This Row],[Số còn phải thu ĐK]]&lt;&gt;0,0,IF(Table1[[#This Row],[Phân loại]]="Bán hàng",Table1[[#This Row],[Tổng giá trị]],-Table1[[#This Row],[Tổng giá trị]]))</f>
        <v>3406903</v>
      </c>
      <c r="Q1469" s="18">
        <f t="shared" si="174"/>
        <v>0</v>
      </c>
      <c r="R1469" s="55">
        <f>Table1[[#This Row],[Số còn phải thu ĐK]]+Table1[[#This Row],[Giá Trị HD sau CK]]-Table1[[#This Row],[Số tiền đã thu]]</f>
        <v>3406903</v>
      </c>
      <c r="S1469" s="56">
        <f>IF(Table1[[#This Row],[Ngày hóa đơn]]&lt;&gt;"",Table1[[#This Row],[Ngày hóa đơn]],Table1[[#This Row],[Ngày hạch toán]])</f>
        <v>45954</v>
      </c>
      <c r="T1469" s="55"/>
      <c r="U1469" s="56">
        <f>IF(Table1[[#This Row],[Ngày tính CN]]="","",S1469+T1469)</f>
        <v>45954</v>
      </c>
      <c r="V1469" s="57">
        <f ca="1">IF(Table1[[#This Row],[Hạn thanh toán]]="","",IF((U1469-NOW())&lt;0,0,(U1469-NOW())))</f>
        <v>0</v>
      </c>
      <c r="W1469" s="54"/>
      <c r="X1469" s="65">
        <f t="shared" ca="1" si="177"/>
        <v>47.362421527781407</v>
      </c>
      <c r="Y1469" s="109" t="str">
        <f t="shared" ca="1" si="178"/>
        <v>Nợ quá hạn từ 30 ngày đến 60 ngày</v>
      </c>
      <c r="Z1469" s="254">
        <f>Table1[[#This Row],[Hạn thanh toán]]</f>
        <v>45954</v>
      </c>
      <c r="AA1469" s="254">
        <f>Table1[[#This Row],[Ngày Thanh toán]]</f>
        <v>0</v>
      </c>
      <c r="AD1469" s="3" t="str">
        <f>IF(Table1[[#This Row],[Mã khách hàng]]="","",VLOOKUP($A1469,Ma_KH!$A:$Q,Ma_KH!O$1,0))</f>
        <v>FRUITS</v>
      </c>
      <c r="AE1469" s="3" t="str">
        <f>IF(Table1[[#This Row],[Mã khách hàng]]="","",VLOOKUP($A1469,Ma_KH!$A:$Q,Ma_KH!P$1,0))</f>
        <v>CÔNG TY CP VIETNAM FRUITS AND MORE</v>
      </c>
      <c r="AF1469" s="58" t="str">
        <f>VLOOKUP(A1469,Ma_KH!A:Q,Ma_KH!J$1,0)</f>
        <v>Trần Kỳ Tâm</v>
      </c>
    </row>
    <row r="1470" spans="1:32" s="58" customFormat="1" ht="16.5">
      <c r="A1470" s="45" t="s">
        <v>138</v>
      </c>
      <c r="B1470" s="66" t="s">
        <v>2275</v>
      </c>
      <c r="C1470" s="155">
        <v>45973</v>
      </c>
      <c r="D1470" s="156" t="s">
        <v>4395</v>
      </c>
      <c r="E1470" s="155">
        <v>45973</v>
      </c>
      <c r="F1470" s="217" t="s">
        <v>4396</v>
      </c>
      <c r="G1470" s="157" t="s">
        <v>4397</v>
      </c>
      <c r="H1470" s="105">
        <v>5136487</v>
      </c>
      <c r="I1470" s="54">
        <v>0</v>
      </c>
      <c r="J1470" s="106">
        <f>(Table1[[#This Row],[Tiền hàng]]-Table1[[#This Row],[Tiền chiết khấu]])*8%</f>
        <v>410918.96</v>
      </c>
      <c r="K1470" s="107">
        <v>5547406</v>
      </c>
      <c r="L1470" s="55" t="s">
        <v>24</v>
      </c>
      <c r="M1470" s="56"/>
      <c r="N1470" s="55"/>
      <c r="O1470" s="54">
        <f>IF(Table1[[#This Row],[Phân loại]]="Tồn đầu kỳ",Table1[[#This Row],[Tổng giá trị]],0)</f>
        <v>0</v>
      </c>
      <c r="P1470" s="55">
        <f>IF(Table1[[#This Row],[Số còn phải thu ĐK]]&lt;&gt;0,0,IF(Table1[[#This Row],[Phân loại]]="Bán hàng",Table1[[#This Row],[Tổng giá trị]],-Table1[[#This Row],[Tổng giá trị]]))</f>
        <v>5547406</v>
      </c>
      <c r="Q1470" s="18">
        <f t="shared" si="174"/>
        <v>0</v>
      </c>
      <c r="R1470" s="55">
        <f>Table1[[#This Row],[Số còn phải thu ĐK]]+Table1[[#This Row],[Giá Trị HD sau CK]]-Table1[[#This Row],[Số tiền đã thu]]</f>
        <v>5547406</v>
      </c>
      <c r="S1470" s="56">
        <f>IF(Table1[[#This Row],[Ngày hóa đơn]]&lt;&gt;"",Table1[[#This Row],[Ngày hóa đơn]],Table1[[#This Row],[Ngày hạch toán]])</f>
        <v>45973</v>
      </c>
      <c r="T1470" s="55"/>
      <c r="U1470" s="56">
        <f>IF(Table1[[#This Row],[Ngày tính CN]]="","",S1470+T1470)</f>
        <v>45973</v>
      </c>
      <c r="V1470" s="57">
        <f ca="1">IF(Table1[[#This Row],[Hạn thanh toán]]="","",IF((U1470-NOW())&lt;0,0,(U1470-NOW())))</f>
        <v>0</v>
      </c>
      <c r="W1470" s="54"/>
      <c r="X1470" s="65">
        <f t="shared" ca="1" si="177"/>
        <v>28.362421527781407</v>
      </c>
      <c r="Y1470" s="109" t="str">
        <f t="shared" ref="Y1470" ca="1" si="179">IF(R1470=0,"Đã thanh toán",IF(X1470="","",IF(X1470&lt;=0,"Chưa đến hạn thanh toán",IF(X1470&lt;=30,"Nợ quá hạn 30 ngày",IF(X1470&lt;=60,"Nợ quá hạn từ 30 ngày đến 60 ngày",IF(X1470&lt;=90,"Nợ quá hạn từ 60 ngày đến 90 ngày",IF(X1470&lt;=120,"Nợ quá hạn từ 90 ngày đến 120 ngày","Nợ quá hạn hơn 120 ngày có khả năng mất thanh toán")))))))</f>
        <v>Nợ quá hạn 30 ngày</v>
      </c>
      <c r="Z1470" s="254">
        <f>Table1[[#This Row],[Hạn thanh toán]]</f>
        <v>45973</v>
      </c>
      <c r="AA1470" s="254">
        <f>Table1[[#This Row],[Ngày Thanh toán]]</f>
        <v>0</v>
      </c>
      <c r="AD1470" s="3" t="str">
        <f>IF(Table1[[#This Row],[Mã khách hàng]]="","",VLOOKUP($A1470,Ma_KH!$A:$Q,Ma_KH!O$1,0))</f>
        <v>FRUITS</v>
      </c>
      <c r="AE1470" s="3" t="str">
        <f>IF(Table1[[#This Row],[Mã khách hàng]]="","",VLOOKUP($A1470,Ma_KH!$A:$Q,Ma_KH!P$1,0))</f>
        <v>CÔNG TY CP VIETNAM FRUITS AND MORE</v>
      </c>
      <c r="AF1470" s="58" t="str">
        <f>VLOOKUP(A1470,Ma_KH!A:Q,Ma_KH!J$1,0)</f>
        <v>Trần Kỳ Tâm</v>
      </c>
    </row>
    <row r="1471" spans="1:32" s="139" customFormat="1" ht="16.5">
      <c r="A1471" s="143" t="s">
        <v>142</v>
      </c>
      <c r="B1471" s="143" t="s">
        <v>4507</v>
      </c>
      <c r="C1471" s="146"/>
      <c r="D1471" s="145"/>
      <c r="E1471" s="146"/>
      <c r="F1471" s="143"/>
      <c r="G1471" s="143" t="s">
        <v>4198</v>
      </c>
      <c r="H1471" s="131"/>
      <c r="I1471" s="131">
        <v>0</v>
      </c>
      <c r="J1471" s="131">
        <f>(Table1[[#This Row],[Tiền hàng]]-Table1[[#This Row],[Tiền chiết khấu]])*8%</f>
        <v>0</v>
      </c>
      <c r="K1471" s="131">
        <v>51867664</v>
      </c>
      <c r="L1471" s="132" t="s">
        <v>3643</v>
      </c>
      <c r="M1471" s="41">
        <v>45959</v>
      </c>
      <c r="N1471" s="61" t="s">
        <v>4202</v>
      </c>
      <c r="O1471" s="131">
        <f>IF(Table1[[#This Row],[Phân loại]]="Tồn đầu kỳ",Table1[[#This Row],[Tổng giá trị]],0)</f>
        <v>51867664</v>
      </c>
      <c r="P1471" s="132">
        <f>IF(Table1[[#This Row],[Số còn phải thu ĐK]]&lt;&gt;0,0,IF(Table1[[#This Row],[Phân loại]]="Bán hàng",Table1[[#This Row],[Tổng giá trị]],-Table1[[#This Row],[Tổng giá trị]]))</f>
        <v>0</v>
      </c>
      <c r="Q1471" s="18">
        <f t="shared" si="174"/>
        <v>51867664</v>
      </c>
      <c r="R1471" s="132">
        <f>Table1[[#This Row],[Số còn phải thu ĐK]]+Table1[[#This Row],[Giá Trị HD sau CK]]-Table1[[#This Row],[Số tiền đã thu]]</f>
        <v>0</v>
      </c>
      <c r="S1471" s="136">
        <f>IF(Table1[[#This Row],[Ngày hóa đơn]]&lt;&gt;"",Table1[[#This Row],[Ngày hóa đơn]],Table1[[#This Row],[Ngày hạch toán]])</f>
        <v>0</v>
      </c>
      <c r="T1471" s="132"/>
      <c r="U1471" s="136">
        <f>IF(Table1[[#This Row],[Ngày tính CN]]="","",S1471+T1471)</f>
        <v>0</v>
      </c>
      <c r="V1471" s="137">
        <f ca="1">IF(Table1[[#This Row],[Hạn thanh toán]]="","",IF((U1471-NOW())&lt;0,0,(U1471-NOW())))</f>
        <v>0</v>
      </c>
      <c r="W1471" s="131"/>
      <c r="X1471" s="65" t="str">
        <f t="shared" ca="1" si="177"/>
        <v/>
      </c>
      <c r="Y1471" s="138" t="str">
        <f t="shared" ref="Y1471" si="180">IF(R1471=0,"Đã thanh toán",IF(X1471="","",IF(X1471&lt;=0,"Chưa đến hạn thanh toán",IF(X1471&lt;=30,"Nợ quá hạn 30 ngày",IF(X1471&lt;=60,"Nợ quá hạn từ 30 ngày đến 60 ngày",IF(X1471&lt;=90,"Nợ quá hạn từ 60 ngày đến 90 ngày",IF(X1471&lt;=120,"Nợ quá hạn từ 90 ngày đến 120 ngày","Nợ quá hạn hơn 120 ngày có khả năng mất thanh toán")))))))</f>
        <v>Đã thanh toán</v>
      </c>
      <c r="Z1471" s="253">
        <f>Table1[[#This Row],[Hạn thanh toán]]</f>
        <v>0</v>
      </c>
      <c r="AA1471" s="253">
        <f>Table1[[#This Row],[Ngày Thanh toán]]</f>
        <v>45959</v>
      </c>
      <c r="AD1471" s="3" t="str">
        <f>IF(Table1[[#This Row],[Mã khách hàng]]="","",VLOOKUP($A1471,Ma_KH!$A:$Q,Ma_KH!O$1,0))</f>
        <v>AEON CITIMART</v>
      </c>
      <c r="AE1471" s="3" t="str">
        <f>IF(Table1[[#This Row],[Mã khách hàng]]="","",VLOOKUP($A1471,Ma_KH!$A:$Q,Ma_KH!P$1,0))</f>
        <v>CÔNG TY TNHH MỘT THÀNH VIÊN HỘI NHẬP PHÁT TRIỂN ĐÔNG HƯNG</v>
      </c>
      <c r="AF1471" s="139">
        <f>VLOOKUP(A1471,Ma_KH!A:Q,Ma_KH!J$1,0)</f>
        <v>0</v>
      </c>
    </row>
    <row r="1472" spans="1:32" ht="16.5">
      <c r="A1472" s="73" t="s">
        <v>142</v>
      </c>
      <c r="B1472" s="73" t="s">
        <v>4507</v>
      </c>
      <c r="C1472" s="75">
        <v>45664</v>
      </c>
      <c r="D1472" s="76" t="s">
        <v>2421</v>
      </c>
      <c r="E1472" s="75">
        <v>45664</v>
      </c>
      <c r="F1472" s="73" t="s">
        <v>2422</v>
      </c>
      <c r="G1472" s="73" t="s">
        <v>2423</v>
      </c>
      <c r="H1472" s="69">
        <v>699664</v>
      </c>
      <c r="I1472" s="69">
        <v>0</v>
      </c>
      <c r="J1472" s="69">
        <f>(Table1[[#This Row],[Tiền hàng]]-Table1[[#This Row],[Tiền chiết khấu]])*8%</f>
        <v>55973.120000000003</v>
      </c>
      <c r="K1472" s="69">
        <v>755637</v>
      </c>
      <c r="L1472" s="8" t="s">
        <v>24</v>
      </c>
      <c r="M1472" s="41">
        <v>45959</v>
      </c>
      <c r="N1472" s="61" t="s">
        <v>4202</v>
      </c>
      <c r="O1472" s="69">
        <f>IF(Table1[[#This Row],[Phân loại]]="Tồn đầu kỳ",Table1[[#This Row],[Tổng giá trị]],0)</f>
        <v>0</v>
      </c>
      <c r="P1472" s="8">
        <f>IF(Table1[[#This Row],[Số còn phải thu ĐK]]&lt;&gt;0,0,IF(Table1[[#This Row],[Phân loại]]="Bán hàng",Table1[[#This Row],[Tổng giá trị]],-Table1[[#This Row],[Tổng giá trị]]))</f>
        <v>755637</v>
      </c>
      <c r="Q1472" s="18">
        <f t="shared" si="174"/>
        <v>755637</v>
      </c>
      <c r="R1472" s="8">
        <f>Table1[[#This Row],[Số còn phải thu ĐK]]+Table1[[#This Row],[Giá Trị HD sau CK]]-Table1[[#This Row],[Số tiền đã thu]]</f>
        <v>0</v>
      </c>
      <c r="S1472" s="7">
        <f>IF(Table1[[#This Row],[Ngày hóa đơn]]&lt;&gt;"",Table1[[#This Row],[Ngày hóa đơn]],Table1[[#This Row],[Ngày hạch toán]])</f>
        <v>45664</v>
      </c>
      <c r="T1472" s="8"/>
      <c r="U1472" s="7">
        <f>IF(Table1[[#This Row],[Ngày tính CN]]="","",S1472+T1472)</f>
        <v>45664</v>
      </c>
      <c r="V1472" s="71">
        <f ca="1">IF(Table1[[#This Row],[Hạn thanh toán]]="","",IF((U1472-NOW())&lt;0,0,(U1472-NOW())))</f>
        <v>0</v>
      </c>
      <c r="W1472" s="69"/>
      <c r="X1472" s="65" t="str">
        <f t="shared" ca="1" si="177"/>
        <v/>
      </c>
      <c r="Y1472" s="65" t="str">
        <f t="shared" ref="Y1472:Y1533" si="181">IF(R1472=0,"Đã thanh toán",IF(X1472="","",IF(X1472&lt;=0,"Chưa đến hạn thanh toán",IF(X1472&lt;=30,"Nợ quá hạn 30 ngày",IF(X1472&lt;=60,"Nợ quá hạn từ 30 ngày đến 60 ngày",IF(X1472&lt;=90,"Nợ quá hạn từ 60 ngày đến 90 ngày",IF(X1472&lt;=120,"Nợ quá hạn từ 90 ngày đến 120 ngày","Nợ quá hạn hơn 120 ngày có khả năng mất thanh toán")))))))</f>
        <v>Đã thanh toán</v>
      </c>
      <c r="Z1472" s="250">
        <f>Table1[[#This Row],[Hạn thanh toán]]</f>
        <v>45664</v>
      </c>
      <c r="AA1472" s="250">
        <f>Table1[[#This Row],[Ngày Thanh toán]]</f>
        <v>45959</v>
      </c>
      <c r="AD1472" s="3" t="str">
        <f>IF(Table1[[#This Row],[Mã khách hàng]]="","",VLOOKUP($A1472,Ma_KH!$A:$Q,Ma_KH!O$1,0))</f>
        <v>AEON CITIMART</v>
      </c>
      <c r="AE1472" s="3" t="str">
        <f>IF(Table1[[#This Row],[Mã khách hàng]]="","",VLOOKUP($A1472,Ma_KH!$A:$Q,Ma_KH!P$1,0))</f>
        <v>CÔNG TY TNHH MỘT THÀNH VIÊN HỘI NHẬP PHÁT TRIỂN ĐÔNG HƯNG</v>
      </c>
      <c r="AF1472" s="3">
        <f>VLOOKUP(A1472,Ma_KH!A:Q,Ma_KH!J$1,0)</f>
        <v>0</v>
      </c>
    </row>
    <row r="1473" spans="1:32" ht="16.5">
      <c r="A1473" s="73" t="s">
        <v>142</v>
      </c>
      <c r="B1473" s="73" t="s">
        <v>4507</v>
      </c>
      <c r="C1473" s="75">
        <v>45670</v>
      </c>
      <c r="D1473" s="76" t="s">
        <v>2424</v>
      </c>
      <c r="E1473" s="75">
        <v>45670</v>
      </c>
      <c r="F1473" s="73" t="s">
        <v>2425</v>
      </c>
      <c r="G1473" s="73" t="s">
        <v>2426</v>
      </c>
      <c r="H1473" s="69">
        <v>660880</v>
      </c>
      <c r="I1473" s="69">
        <v>0</v>
      </c>
      <c r="J1473" s="69">
        <f>(Table1[[#This Row],[Tiền hàng]]-Table1[[#This Row],[Tiền chiết khấu]])*8%</f>
        <v>52870.400000000001</v>
      </c>
      <c r="K1473" s="69">
        <v>713750</v>
      </c>
      <c r="L1473" s="8" t="s">
        <v>24</v>
      </c>
      <c r="M1473" s="41">
        <v>45959</v>
      </c>
      <c r="N1473" s="61" t="s">
        <v>4202</v>
      </c>
      <c r="O1473" s="69">
        <f>IF(Table1[[#This Row],[Phân loại]]="Tồn đầu kỳ",Table1[[#This Row],[Tổng giá trị]],0)</f>
        <v>0</v>
      </c>
      <c r="P1473" s="8">
        <f>IF(Table1[[#This Row],[Số còn phải thu ĐK]]&lt;&gt;0,0,IF(Table1[[#This Row],[Phân loại]]="Bán hàng",Table1[[#This Row],[Tổng giá trị]],-Table1[[#This Row],[Tổng giá trị]]))</f>
        <v>713750</v>
      </c>
      <c r="Q1473" s="18">
        <f t="shared" si="174"/>
        <v>713750</v>
      </c>
      <c r="R1473" s="8">
        <f>Table1[[#This Row],[Số còn phải thu ĐK]]+Table1[[#This Row],[Giá Trị HD sau CK]]-Table1[[#This Row],[Số tiền đã thu]]</f>
        <v>0</v>
      </c>
      <c r="S1473" s="7">
        <f>IF(Table1[[#This Row],[Ngày hóa đơn]]&lt;&gt;"",Table1[[#This Row],[Ngày hóa đơn]],Table1[[#This Row],[Ngày hạch toán]])</f>
        <v>45670</v>
      </c>
      <c r="T1473" s="8"/>
      <c r="U1473" s="7">
        <f>IF(Table1[[#This Row],[Ngày tính CN]]="","",S1473+T1473)</f>
        <v>45670</v>
      </c>
      <c r="V1473" s="71">
        <f ca="1">IF(Table1[[#This Row],[Hạn thanh toán]]="","",IF((U1473-NOW())&lt;0,0,(U1473-NOW())))</f>
        <v>0</v>
      </c>
      <c r="W1473" s="69"/>
      <c r="X1473" s="65" t="str">
        <f t="shared" ca="1" si="177"/>
        <v/>
      </c>
      <c r="Y1473" s="65" t="str">
        <f t="shared" si="181"/>
        <v>Đã thanh toán</v>
      </c>
      <c r="Z1473" s="250">
        <f>Table1[[#This Row],[Hạn thanh toán]]</f>
        <v>45670</v>
      </c>
      <c r="AA1473" s="250">
        <f>Table1[[#This Row],[Ngày Thanh toán]]</f>
        <v>45959</v>
      </c>
      <c r="AD1473" s="3" t="str">
        <f>IF(Table1[[#This Row],[Mã khách hàng]]="","",VLOOKUP($A1473,Ma_KH!$A:$Q,Ma_KH!O$1,0))</f>
        <v>AEON CITIMART</v>
      </c>
      <c r="AE1473" s="3" t="str">
        <f>IF(Table1[[#This Row],[Mã khách hàng]]="","",VLOOKUP($A1473,Ma_KH!$A:$Q,Ma_KH!P$1,0))</f>
        <v>CÔNG TY TNHH MỘT THÀNH VIÊN HỘI NHẬP PHÁT TRIỂN ĐÔNG HƯNG</v>
      </c>
      <c r="AF1473" s="3">
        <f>VLOOKUP(A1473,Ma_KH!A:Q,Ma_KH!J$1,0)</f>
        <v>0</v>
      </c>
    </row>
    <row r="1474" spans="1:32" ht="16.5">
      <c r="A1474" s="73" t="s">
        <v>142</v>
      </c>
      <c r="B1474" s="73" t="s">
        <v>4507</v>
      </c>
      <c r="C1474" s="75">
        <v>45670</v>
      </c>
      <c r="D1474" s="76" t="s">
        <v>2427</v>
      </c>
      <c r="E1474" s="75">
        <v>45670</v>
      </c>
      <c r="F1474" s="73" t="s">
        <v>2428</v>
      </c>
      <c r="G1474" s="73" t="s">
        <v>2429</v>
      </c>
      <c r="H1474" s="69">
        <v>432032</v>
      </c>
      <c r="I1474" s="69">
        <v>0</v>
      </c>
      <c r="J1474" s="69">
        <f>(Table1[[#This Row],[Tiền hàng]]-Table1[[#This Row],[Tiền chiết khấu]])*8%</f>
        <v>34562.559999999998</v>
      </c>
      <c r="K1474" s="69">
        <v>466595</v>
      </c>
      <c r="L1474" s="8" t="s">
        <v>24</v>
      </c>
      <c r="M1474" s="41">
        <v>45959</v>
      </c>
      <c r="N1474" s="61" t="s">
        <v>4202</v>
      </c>
      <c r="O1474" s="69">
        <f>IF(Table1[[#This Row],[Phân loại]]="Tồn đầu kỳ",Table1[[#This Row],[Tổng giá trị]],0)</f>
        <v>0</v>
      </c>
      <c r="P1474" s="8">
        <f>IF(Table1[[#This Row],[Số còn phải thu ĐK]]&lt;&gt;0,0,IF(Table1[[#This Row],[Phân loại]]="Bán hàng",Table1[[#This Row],[Tổng giá trị]],-Table1[[#This Row],[Tổng giá trị]]))</f>
        <v>466595</v>
      </c>
      <c r="Q1474" s="18">
        <f t="shared" si="174"/>
        <v>466595</v>
      </c>
      <c r="R1474" s="8">
        <f>Table1[[#This Row],[Số còn phải thu ĐK]]+Table1[[#This Row],[Giá Trị HD sau CK]]-Table1[[#This Row],[Số tiền đã thu]]</f>
        <v>0</v>
      </c>
      <c r="S1474" s="7">
        <f>IF(Table1[[#This Row],[Ngày hóa đơn]]&lt;&gt;"",Table1[[#This Row],[Ngày hóa đơn]],Table1[[#This Row],[Ngày hạch toán]])</f>
        <v>45670</v>
      </c>
      <c r="T1474" s="8"/>
      <c r="U1474" s="7">
        <f>IF(Table1[[#This Row],[Ngày tính CN]]="","",S1474+T1474)</f>
        <v>45670</v>
      </c>
      <c r="V1474" s="71">
        <f ca="1">IF(Table1[[#This Row],[Hạn thanh toán]]="","",IF((U1474-NOW())&lt;0,0,(U1474-NOW())))</f>
        <v>0</v>
      </c>
      <c r="W1474" s="69"/>
      <c r="X1474" s="65" t="str">
        <f t="shared" ca="1" si="177"/>
        <v/>
      </c>
      <c r="Y1474" s="65" t="str">
        <f t="shared" si="181"/>
        <v>Đã thanh toán</v>
      </c>
      <c r="Z1474" s="250">
        <f>Table1[[#This Row],[Hạn thanh toán]]</f>
        <v>45670</v>
      </c>
      <c r="AA1474" s="250">
        <f>Table1[[#This Row],[Ngày Thanh toán]]</f>
        <v>45959</v>
      </c>
      <c r="AD1474" s="3" t="str">
        <f>IF(Table1[[#This Row],[Mã khách hàng]]="","",VLOOKUP($A1474,Ma_KH!$A:$Q,Ma_KH!O$1,0))</f>
        <v>AEON CITIMART</v>
      </c>
      <c r="AE1474" s="3" t="str">
        <f>IF(Table1[[#This Row],[Mã khách hàng]]="","",VLOOKUP($A1474,Ma_KH!$A:$Q,Ma_KH!P$1,0))</f>
        <v>CÔNG TY TNHH MỘT THÀNH VIÊN HỘI NHẬP PHÁT TRIỂN ĐÔNG HƯNG</v>
      </c>
      <c r="AF1474" s="3">
        <f>VLOOKUP(A1474,Ma_KH!A:Q,Ma_KH!J$1,0)</f>
        <v>0</v>
      </c>
    </row>
    <row r="1475" spans="1:32" ht="16.5">
      <c r="A1475" s="73" t="s">
        <v>142</v>
      </c>
      <c r="B1475" s="73" t="s">
        <v>4507</v>
      </c>
      <c r="C1475" s="75">
        <v>45670</v>
      </c>
      <c r="D1475" s="76" t="s">
        <v>2430</v>
      </c>
      <c r="E1475" s="75">
        <v>45670</v>
      </c>
      <c r="F1475" s="73" t="s">
        <v>2431</v>
      </c>
      <c r="G1475" s="73" t="s">
        <v>2339</v>
      </c>
      <c r="H1475" s="69">
        <v>696384</v>
      </c>
      <c r="I1475" s="69">
        <v>0</v>
      </c>
      <c r="J1475" s="69">
        <f>(Table1[[#This Row],[Tiền hàng]]-Table1[[#This Row],[Tiền chiết khấu]])*8%</f>
        <v>55710.720000000001</v>
      </c>
      <c r="K1475" s="69">
        <v>752095</v>
      </c>
      <c r="L1475" s="8" t="s">
        <v>24</v>
      </c>
      <c r="M1475" s="41">
        <v>45959</v>
      </c>
      <c r="N1475" s="61" t="s">
        <v>4202</v>
      </c>
      <c r="O1475" s="69">
        <f>IF(Table1[[#This Row],[Phân loại]]="Tồn đầu kỳ",Table1[[#This Row],[Tổng giá trị]],0)</f>
        <v>0</v>
      </c>
      <c r="P1475" s="8">
        <f>IF(Table1[[#This Row],[Số còn phải thu ĐK]]&lt;&gt;0,0,IF(Table1[[#This Row],[Phân loại]]="Bán hàng",Table1[[#This Row],[Tổng giá trị]],-Table1[[#This Row],[Tổng giá trị]]))</f>
        <v>752095</v>
      </c>
      <c r="Q1475" s="18">
        <f t="shared" si="174"/>
        <v>752095</v>
      </c>
      <c r="R1475" s="8">
        <f>Table1[[#This Row],[Số còn phải thu ĐK]]+Table1[[#This Row],[Giá Trị HD sau CK]]-Table1[[#This Row],[Số tiền đã thu]]</f>
        <v>0</v>
      </c>
      <c r="S1475" s="7">
        <f>IF(Table1[[#This Row],[Ngày hóa đơn]]&lt;&gt;"",Table1[[#This Row],[Ngày hóa đơn]],Table1[[#This Row],[Ngày hạch toán]])</f>
        <v>45670</v>
      </c>
      <c r="T1475" s="8"/>
      <c r="U1475" s="7">
        <f>IF(Table1[[#This Row],[Ngày tính CN]]="","",S1475+T1475)</f>
        <v>45670</v>
      </c>
      <c r="V1475" s="71">
        <f ca="1">IF(Table1[[#This Row],[Hạn thanh toán]]="","",IF((U1475-NOW())&lt;0,0,(U1475-NOW())))</f>
        <v>0</v>
      </c>
      <c r="W1475" s="69"/>
      <c r="X1475" s="65" t="str">
        <f t="shared" ca="1" si="177"/>
        <v/>
      </c>
      <c r="Y1475" s="65" t="str">
        <f t="shared" si="181"/>
        <v>Đã thanh toán</v>
      </c>
      <c r="Z1475" s="250">
        <f>Table1[[#This Row],[Hạn thanh toán]]</f>
        <v>45670</v>
      </c>
      <c r="AA1475" s="250">
        <f>Table1[[#This Row],[Ngày Thanh toán]]</f>
        <v>45959</v>
      </c>
      <c r="AD1475" s="3" t="str">
        <f>IF(Table1[[#This Row],[Mã khách hàng]]="","",VLOOKUP($A1475,Ma_KH!$A:$Q,Ma_KH!O$1,0))</f>
        <v>AEON CITIMART</v>
      </c>
      <c r="AE1475" s="3" t="str">
        <f>IF(Table1[[#This Row],[Mã khách hàng]]="","",VLOOKUP($A1475,Ma_KH!$A:$Q,Ma_KH!P$1,0))</f>
        <v>CÔNG TY TNHH MỘT THÀNH VIÊN HỘI NHẬP PHÁT TRIỂN ĐÔNG HƯNG</v>
      </c>
      <c r="AF1475" s="3">
        <f>VLOOKUP(A1475,Ma_KH!A:Q,Ma_KH!J$1,0)</f>
        <v>0</v>
      </c>
    </row>
    <row r="1476" spans="1:32" ht="16.5">
      <c r="A1476" s="73" t="s">
        <v>142</v>
      </c>
      <c r="B1476" s="73" t="s">
        <v>4507</v>
      </c>
      <c r="C1476" s="75">
        <v>45672</v>
      </c>
      <c r="D1476" s="76" t="s">
        <v>2432</v>
      </c>
      <c r="E1476" s="75">
        <v>45672</v>
      </c>
      <c r="F1476" s="73" t="s">
        <v>2433</v>
      </c>
      <c r="G1476" s="73" t="s">
        <v>2335</v>
      </c>
      <c r="H1476" s="69">
        <v>1466950</v>
      </c>
      <c r="I1476" s="69">
        <v>0</v>
      </c>
      <c r="J1476" s="69">
        <f>(Table1[[#This Row],[Tiền hàng]]-Table1[[#This Row],[Tiền chiết khấu]])*8%</f>
        <v>117356</v>
      </c>
      <c r="K1476" s="69">
        <v>1584306</v>
      </c>
      <c r="L1476" s="8" t="s">
        <v>24</v>
      </c>
      <c r="M1476" s="41">
        <v>45959</v>
      </c>
      <c r="N1476" s="61" t="s">
        <v>4202</v>
      </c>
      <c r="O1476" s="69">
        <f>IF(Table1[[#This Row],[Phân loại]]="Tồn đầu kỳ",Table1[[#This Row],[Tổng giá trị]],0)</f>
        <v>0</v>
      </c>
      <c r="P1476" s="8">
        <f>IF(Table1[[#This Row],[Số còn phải thu ĐK]]&lt;&gt;0,0,IF(Table1[[#This Row],[Phân loại]]="Bán hàng",Table1[[#This Row],[Tổng giá trị]],-Table1[[#This Row],[Tổng giá trị]]))</f>
        <v>1584306</v>
      </c>
      <c r="Q1476" s="18">
        <f t="shared" si="174"/>
        <v>1584306</v>
      </c>
      <c r="R1476" s="8">
        <f>Table1[[#This Row],[Số còn phải thu ĐK]]+Table1[[#This Row],[Giá Trị HD sau CK]]-Table1[[#This Row],[Số tiền đã thu]]</f>
        <v>0</v>
      </c>
      <c r="S1476" s="7">
        <f>IF(Table1[[#This Row],[Ngày hóa đơn]]&lt;&gt;"",Table1[[#This Row],[Ngày hóa đơn]],Table1[[#This Row],[Ngày hạch toán]])</f>
        <v>45672</v>
      </c>
      <c r="T1476" s="8"/>
      <c r="U1476" s="7">
        <f>IF(Table1[[#This Row],[Ngày tính CN]]="","",S1476+T1476)</f>
        <v>45672</v>
      </c>
      <c r="V1476" s="71">
        <f ca="1">IF(Table1[[#This Row],[Hạn thanh toán]]="","",IF((U1476-NOW())&lt;0,0,(U1476-NOW())))</f>
        <v>0</v>
      </c>
      <c r="W1476" s="69"/>
      <c r="X1476" s="65" t="str">
        <f t="shared" ca="1" si="177"/>
        <v/>
      </c>
      <c r="Y1476" s="65" t="str">
        <f t="shared" si="181"/>
        <v>Đã thanh toán</v>
      </c>
      <c r="Z1476" s="250">
        <f>Table1[[#This Row],[Hạn thanh toán]]</f>
        <v>45672</v>
      </c>
      <c r="AA1476" s="250">
        <f>Table1[[#This Row],[Ngày Thanh toán]]</f>
        <v>45959</v>
      </c>
      <c r="AD1476" s="3" t="str">
        <f>IF(Table1[[#This Row],[Mã khách hàng]]="","",VLOOKUP($A1476,Ma_KH!$A:$Q,Ma_KH!O$1,0))</f>
        <v>AEON CITIMART</v>
      </c>
      <c r="AE1476" s="3" t="str">
        <f>IF(Table1[[#This Row],[Mã khách hàng]]="","",VLOOKUP($A1476,Ma_KH!$A:$Q,Ma_KH!P$1,0))</f>
        <v>CÔNG TY TNHH MỘT THÀNH VIÊN HỘI NHẬP PHÁT TRIỂN ĐÔNG HƯNG</v>
      </c>
      <c r="AF1476" s="3">
        <f>VLOOKUP(A1476,Ma_KH!A:Q,Ma_KH!J$1,0)</f>
        <v>0</v>
      </c>
    </row>
    <row r="1477" spans="1:32" ht="16.5">
      <c r="A1477" s="73" t="s">
        <v>142</v>
      </c>
      <c r="B1477" s="73" t="s">
        <v>4507</v>
      </c>
      <c r="C1477" s="75">
        <v>45672</v>
      </c>
      <c r="D1477" s="76" t="s">
        <v>2434</v>
      </c>
      <c r="E1477" s="75">
        <v>45672</v>
      </c>
      <c r="F1477" s="73" t="s">
        <v>2435</v>
      </c>
      <c r="G1477" s="73" t="s">
        <v>2336</v>
      </c>
      <c r="H1477" s="69">
        <v>1466950</v>
      </c>
      <c r="I1477" s="69">
        <v>0</v>
      </c>
      <c r="J1477" s="69">
        <f>(Table1[[#This Row],[Tiền hàng]]-Table1[[#This Row],[Tiền chiết khấu]])*8%</f>
        <v>117356</v>
      </c>
      <c r="K1477" s="69">
        <v>1584306</v>
      </c>
      <c r="L1477" s="8" t="s">
        <v>24</v>
      </c>
      <c r="M1477" s="41">
        <v>45959</v>
      </c>
      <c r="N1477" s="61" t="s">
        <v>4202</v>
      </c>
      <c r="O1477" s="69">
        <f>IF(Table1[[#This Row],[Phân loại]]="Tồn đầu kỳ",Table1[[#This Row],[Tổng giá trị]],0)</f>
        <v>0</v>
      </c>
      <c r="P1477" s="8">
        <f>IF(Table1[[#This Row],[Số còn phải thu ĐK]]&lt;&gt;0,0,IF(Table1[[#This Row],[Phân loại]]="Bán hàng",Table1[[#This Row],[Tổng giá trị]],-Table1[[#This Row],[Tổng giá trị]]))</f>
        <v>1584306</v>
      </c>
      <c r="Q1477" s="18">
        <f t="shared" si="174"/>
        <v>1584306</v>
      </c>
      <c r="R1477" s="8">
        <f>Table1[[#This Row],[Số còn phải thu ĐK]]+Table1[[#This Row],[Giá Trị HD sau CK]]-Table1[[#This Row],[Số tiền đã thu]]</f>
        <v>0</v>
      </c>
      <c r="S1477" s="7">
        <f>IF(Table1[[#This Row],[Ngày hóa đơn]]&lt;&gt;"",Table1[[#This Row],[Ngày hóa đơn]],Table1[[#This Row],[Ngày hạch toán]])</f>
        <v>45672</v>
      </c>
      <c r="T1477" s="8"/>
      <c r="U1477" s="7">
        <f>IF(Table1[[#This Row],[Ngày tính CN]]="","",S1477+T1477)</f>
        <v>45672</v>
      </c>
      <c r="V1477" s="71">
        <f ca="1">IF(Table1[[#This Row],[Hạn thanh toán]]="","",IF((U1477-NOW())&lt;0,0,(U1477-NOW())))</f>
        <v>0</v>
      </c>
      <c r="W1477" s="69"/>
      <c r="X1477" s="65" t="str">
        <f t="shared" ca="1" si="177"/>
        <v/>
      </c>
      <c r="Y1477" s="65" t="str">
        <f t="shared" si="181"/>
        <v>Đã thanh toán</v>
      </c>
      <c r="Z1477" s="250">
        <f>Table1[[#This Row],[Hạn thanh toán]]</f>
        <v>45672</v>
      </c>
      <c r="AA1477" s="250">
        <f>Table1[[#This Row],[Ngày Thanh toán]]</f>
        <v>45959</v>
      </c>
      <c r="AD1477" s="3" t="str">
        <f>IF(Table1[[#This Row],[Mã khách hàng]]="","",VLOOKUP($A1477,Ma_KH!$A:$Q,Ma_KH!O$1,0))</f>
        <v>AEON CITIMART</v>
      </c>
      <c r="AE1477" s="3" t="str">
        <f>IF(Table1[[#This Row],[Mã khách hàng]]="","",VLOOKUP($A1477,Ma_KH!$A:$Q,Ma_KH!P$1,0))</f>
        <v>CÔNG TY TNHH MỘT THÀNH VIÊN HỘI NHẬP PHÁT TRIỂN ĐÔNG HƯNG</v>
      </c>
      <c r="AF1477" s="3">
        <f>VLOOKUP(A1477,Ma_KH!A:Q,Ma_KH!J$1,0)</f>
        <v>0</v>
      </c>
    </row>
    <row r="1478" spans="1:32" ht="16.5">
      <c r="A1478" s="73" t="s">
        <v>142</v>
      </c>
      <c r="B1478" s="73" t="s">
        <v>4507</v>
      </c>
      <c r="C1478" s="75">
        <v>45673</v>
      </c>
      <c r="D1478" s="76" t="s">
        <v>2436</v>
      </c>
      <c r="E1478" s="75">
        <v>45673</v>
      </c>
      <c r="F1478" s="73" t="s">
        <v>2437</v>
      </c>
      <c r="G1478" s="73" t="s">
        <v>2426</v>
      </c>
      <c r="H1478" s="69">
        <v>1466950</v>
      </c>
      <c r="I1478" s="69">
        <v>0</v>
      </c>
      <c r="J1478" s="69">
        <f>(Table1[[#This Row],[Tiền hàng]]-Table1[[#This Row],[Tiền chiết khấu]])*8%</f>
        <v>117356</v>
      </c>
      <c r="K1478" s="69">
        <v>1584306</v>
      </c>
      <c r="L1478" s="8" t="s">
        <v>24</v>
      </c>
      <c r="M1478" s="41">
        <v>45959</v>
      </c>
      <c r="N1478" s="61" t="s">
        <v>4202</v>
      </c>
      <c r="O1478" s="69">
        <f>IF(Table1[[#This Row],[Phân loại]]="Tồn đầu kỳ",Table1[[#This Row],[Tổng giá trị]],0)</f>
        <v>0</v>
      </c>
      <c r="P1478" s="8">
        <f>IF(Table1[[#This Row],[Số còn phải thu ĐK]]&lt;&gt;0,0,IF(Table1[[#This Row],[Phân loại]]="Bán hàng",Table1[[#This Row],[Tổng giá trị]],-Table1[[#This Row],[Tổng giá trị]]))</f>
        <v>1584306</v>
      </c>
      <c r="Q1478" s="18">
        <f t="shared" si="174"/>
        <v>1584306</v>
      </c>
      <c r="R1478" s="8">
        <f>Table1[[#This Row],[Số còn phải thu ĐK]]+Table1[[#This Row],[Giá Trị HD sau CK]]-Table1[[#This Row],[Số tiền đã thu]]</f>
        <v>0</v>
      </c>
      <c r="S1478" s="7">
        <f>IF(Table1[[#This Row],[Ngày hóa đơn]]&lt;&gt;"",Table1[[#This Row],[Ngày hóa đơn]],Table1[[#This Row],[Ngày hạch toán]])</f>
        <v>45673</v>
      </c>
      <c r="T1478" s="8"/>
      <c r="U1478" s="7">
        <f>IF(Table1[[#This Row],[Ngày tính CN]]="","",S1478+T1478)</f>
        <v>45673</v>
      </c>
      <c r="V1478" s="71">
        <f ca="1">IF(Table1[[#This Row],[Hạn thanh toán]]="","",IF((U1478-NOW())&lt;0,0,(U1478-NOW())))</f>
        <v>0</v>
      </c>
      <c r="W1478" s="69"/>
      <c r="X1478" s="65" t="str">
        <f t="shared" ca="1" si="177"/>
        <v/>
      </c>
      <c r="Y1478" s="65" t="str">
        <f t="shared" si="181"/>
        <v>Đã thanh toán</v>
      </c>
      <c r="Z1478" s="250">
        <f>Table1[[#This Row],[Hạn thanh toán]]</f>
        <v>45673</v>
      </c>
      <c r="AA1478" s="250">
        <f>Table1[[#This Row],[Ngày Thanh toán]]</f>
        <v>45959</v>
      </c>
      <c r="AD1478" s="3" t="str">
        <f>IF(Table1[[#This Row],[Mã khách hàng]]="","",VLOOKUP($A1478,Ma_KH!$A:$Q,Ma_KH!O$1,0))</f>
        <v>AEON CITIMART</v>
      </c>
      <c r="AE1478" s="3" t="str">
        <f>IF(Table1[[#This Row],[Mã khách hàng]]="","",VLOOKUP($A1478,Ma_KH!$A:$Q,Ma_KH!P$1,0))</f>
        <v>CÔNG TY TNHH MỘT THÀNH VIÊN HỘI NHẬP PHÁT TRIỂN ĐÔNG HƯNG</v>
      </c>
      <c r="AF1478" s="3">
        <f>VLOOKUP(A1478,Ma_KH!A:Q,Ma_KH!J$1,0)</f>
        <v>0</v>
      </c>
    </row>
    <row r="1479" spans="1:32" ht="16.5">
      <c r="A1479" s="73" t="s">
        <v>142</v>
      </c>
      <c r="B1479" s="73" t="s">
        <v>4507</v>
      </c>
      <c r="C1479" s="75">
        <v>45673</v>
      </c>
      <c r="D1479" s="76" t="s">
        <v>2438</v>
      </c>
      <c r="E1479" s="75">
        <v>45674</v>
      </c>
      <c r="F1479" s="73" t="s">
        <v>2439</v>
      </c>
      <c r="G1479" s="73" t="s">
        <v>2423</v>
      </c>
      <c r="H1479" s="69">
        <v>1466950</v>
      </c>
      <c r="I1479" s="69">
        <v>0</v>
      </c>
      <c r="J1479" s="69">
        <f>(Table1[[#This Row],[Tiền hàng]]-Table1[[#This Row],[Tiền chiết khấu]])*8%</f>
        <v>117356</v>
      </c>
      <c r="K1479" s="69">
        <v>1584306</v>
      </c>
      <c r="L1479" s="8" t="s">
        <v>24</v>
      </c>
      <c r="M1479" s="41">
        <v>45959</v>
      </c>
      <c r="N1479" s="61" t="s">
        <v>4202</v>
      </c>
      <c r="O1479" s="69">
        <f>IF(Table1[[#This Row],[Phân loại]]="Tồn đầu kỳ",Table1[[#This Row],[Tổng giá trị]],0)</f>
        <v>0</v>
      </c>
      <c r="P1479" s="8">
        <f>IF(Table1[[#This Row],[Số còn phải thu ĐK]]&lt;&gt;0,0,IF(Table1[[#This Row],[Phân loại]]="Bán hàng",Table1[[#This Row],[Tổng giá trị]],-Table1[[#This Row],[Tổng giá trị]]))</f>
        <v>1584306</v>
      </c>
      <c r="Q1479" s="18">
        <f t="shared" si="174"/>
        <v>1584306</v>
      </c>
      <c r="R1479" s="8">
        <f>Table1[[#This Row],[Số còn phải thu ĐK]]+Table1[[#This Row],[Giá Trị HD sau CK]]-Table1[[#This Row],[Số tiền đã thu]]</f>
        <v>0</v>
      </c>
      <c r="S1479" s="7">
        <f>IF(Table1[[#This Row],[Ngày hóa đơn]]&lt;&gt;"",Table1[[#This Row],[Ngày hóa đơn]],Table1[[#This Row],[Ngày hạch toán]])</f>
        <v>45674</v>
      </c>
      <c r="T1479" s="8"/>
      <c r="U1479" s="7">
        <f>IF(Table1[[#This Row],[Ngày tính CN]]="","",S1479+T1479)</f>
        <v>45674</v>
      </c>
      <c r="V1479" s="71">
        <f ca="1">IF(Table1[[#This Row],[Hạn thanh toán]]="","",IF((U1479-NOW())&lt;0,0,(U1479-NOW())))</f>
        <v>0</v>
      </c>
      <c r="W1479" s="69"/>
      <c r="X1479" s="65" t="str">
        <f t="shared" ca="1" si="177"/>
        <v/>
      </c>
      <c r="Y1479" s="65" t="str">
        <f t="shared" si="181"/>
        <v>Đã thanh toán</v>
      </c>
      <c r="Z1479" s="250">
        <f>Table1[[#This Row],[Hạn thanh toán]]</f>
        <v>45674</v>
      </c>
      <c r="AA1479" s="250">
        <f>Table1[[#This Row],[Ngày Thanh toán]]</f>
        <v>45959</v>
      </c>
      <c r="AD1479" s="3" t="str">
        <f>IF(Table1[[#This Row],[Mã khách hàng]]="","",VLOOKUP($A1479,Ma_KH!$A:$Q,Ma_KH!O$1,0))</f>
        <v>AEON CITIMART</v>
      </c>
      <c r="AE1479" s="3" t="str">
        <f>IF(Table1[[#This Row],[Mã khách hàng]]="","",VLOOKUP($A1479,Ma_KH!$A:$Q,Ma_KH!P$1,0))</f>
        <v>CÔNG TY TNHH MỘT THÀNH VIÊN HỘI NHẬP PHÁT TRIỂN ĐÔNG HƯNG</v>
      </c>
      <c r="AF1479" s="3">
        <f>VLOOKUP(A1479,Ma_KH!A:Q,Ma_KH!J$1,0)</f>
        <v>0</v>
      </c>
    </row>
    <row r="1480" spans="1:32" ht="16.5">
      <c r="A1480" s="73" t="s">
        <v>142</v>
      </c>
      <c r="B1480" s="73" t="s">
        <v>4507</v>
      </c>
      <c r="C1480" s="75">
        <v>45674</v>
      </c>
      <c r="D1480" s="76" t="s">
        <v>2440</v>
      </c>
      <c r="E1480" s="75">
        <v>45674</v>
      </c>
      <c r="F1480" s="73" t="s">
        <v>2441</v>
      </c>
      <c r="G1480" s="73" t="s">
        <v>2337</v>
      </c>
      <c r="H1480" s="69">
        <v>1466950</v>
      </c>
      <c r="I1480" s="69">
        <v>0</v>
      </c>
      <c r="J1480" s="69">
        <f>(Table1[[#This Row],[Tiền hàng]]-Table1[[#This Row],[Tiền chiết khấu]])*8%</f>
        <v>117356</v>
      </c>
      <c r="K1480" s="69">
        <v>1584306</v>
      </c>
      <c r="L1480" s="8" t="s">
        <v>24</v>
      </c>
      <c r="M1480" s="41">
        <v>45959</v>
      </c>
      <c r="N1480" s="61" t="s">
        <v>4202</v>
      </c>
      <c r="O1480" s="69">
        <f>IF(Table1[[#This Row],[Phân loại]]="Tồn đầu kỳ",Table1[[#This Row],[Tổng giá trị]],0)</f>
        <v>0</v>
      </c>
      <c r="P1480" s="8">
        <f>IF(Table1[[#This Row],[Số còn phải thu ĐK]]&lt;&gt;0,0,IF(Table1[[#This Row],[Phân loại]]="Bán hàng",Table1[[#This Row],[Tổng giá trị]],-Table1[[#This Row],[Tổng giá trị]]))</f>
        <v>1584306</v>
      </c>
      <c r="Q1480" s="18">
        <f t="shared" si="174"/>
        <v>1584306</v>
      </c>
      <c r="R1480" s="8">
        <f>Table1[[#This Row],[Số còn phải thu ĐK]]+Table1[[#This Row],[Giá Trị HD sau CK]]-Table1[[#This Row],[Số tiền đã thu]]</f>
        <v>0</v>
      </c>
      <c r="S1480" s="7">
        <f>IF(Table1[[#This Row],[Ngày hóa đơn]]&lt;&gt;"",Table1[[#This Row],[Ngày hóa đơn]],Table1[[#This Row],[Ngày hạch toán]])</f>
        <v>45674</v>
      </c>
      <c r="T1480" s="8"/>
      <c r="U1480" s="7">
        <f>IF(Table1[[#This Row],[Ngày tính CN]]="","",S1480+T1480)</f>
        <v>45674</v>
      </c>
      <c r="V1480" s="71">
        <f ca="1">IF(Table1[[#This Row],[Hạn thanh toán]]="","",IF((U1480-NOW())&lt;0,0,(U1480-NOW())))</f>
        <v>0</v>
      </c>
      <c r="W1480" s="69"/>
      <c r="X1480" s="65" t="str">
        <f t="shared" ca="1" si="177"/>
        <v/>
      </c>
      <c r="Y1480" s="65" t="str">
        <f t="shared" si="181"/>
        <v>Đã thanh toán</v>
      </c>
      <c r="Z1480" s="250">
        <f>Table1[[#This Row],[Hạn thanh toán]]</f>
        <v>45674</v>
      </c>
      <c r="AA1480" s="250">
        <f>Table1[[#This Row],[Ngày Thanh toán]]</f>
        <v>45959</v>
      </c>
      <c r="AD1480" s="3" t="str">
        <f>IF(Table1[[#This Row],[Mã khách hàng]]="","",VLOOKUP($A1480,Ma_KH!$A:$Q,Ma_KH!O$1,0))</f>
        <v>AEON CITIMART</v>
      </c>
      <c r="AE1480" s="3" t="str">
        <f>IF(Table1[[#This Row],[Mã khách hàng]]="","",VLOOKUP($A1480,Ma_KH!$A:$Q,Ma_KH!P$1,0))</f>
        <v>CÔNG TY TNHH MỘT THÀNH VIÊN HỘI NHẬP PHÁT TRIỂN ĐÔNG HƯNG</v>
      </c>
      <c r="AF1480" s="3">
        <f>VLOOKUP(A1480,Ma_KH!A:Q,Ma_KH!J$1,0)</f>
        <v>0</v>
      </c>
    </row>
    <row r="1481" spans="1:32" ht="16.5">
      <c r="A1481" s="73" t="s">
        <v>142</v>
      </c>
      <c r="B1481" s="73" t="s">
        <v>4507</v>
      </c>
      <c r="C1481" s="75">
        <v>45674</v>
      </c>
      <c r="D1481" s="76" t="s">
        <v>2442</v>
      </c>
      <c r="E1481" s="75">
        <v>45674</v>
      </c>
      <c r="F1481" s="73" t="s">
        <v>2443</v>
      </c>
      <c r="G1481" s="73" t="s">
        <v>2444</v>
      </c>
      <c r="H1481" s="69">
        <v>1466950</v>
      </c>
      <c r="I1481" s="69">
        <v>0</v>
      </c>
      <c r="J1481" s="69">
        <f>(Table1[[#This Row],[Tiền hàng]]-Table1[[#This Row],[Tiền chiết khấu]])*8%</f>
        <v>117356</v>
      </c>
      <c r="K1481" s="69">
        <v>1584306</v>
      </c>
      <c r="L1481" s="8" t="s">
        <v>24</v>
      </c>
      <c r="M1481" s="41">
        <v>45959</v>
      </c>
      <c r="N1481" s="61" t="s">
        <v>4202</v>
      </c>
      <c r="O1481" s="69">
        <f>IF(Table1[[#This Row],[Phân loại]]="Tồn đầu kỳ",Table1[[#This Row],[Tổng giá trị]],0)</f>
        <v>0</v>
      </c>
      <c r="P1481" s="8">
        <f>IF(Table1[[#This Row],[Số còn phải thu ĐK]]&lt;&gt;0,0,IF(Table1[[#This Row],[Phân loại]]="Bán hàng",Table1[[#This Row],[Tổng giá trị]],-Table1[[#This Row],[Tổng giá trị]]))</f>
        <v>1584306</v>
      </c>
      <c r="Q1481" s="18">
        <f t="shared" si="174"/>
        <v>1584306</v>
      </c>
      <c r="R1481" s="8">
        <f>Table1[[#This Row],[Số còn phải thu ĐK]]+Table1[[#This Row],[Giá Trị HD sau CK]]-Table1[[#This Row],[Số tiền đã thu]]</f>
        <v>0</v>
      </c>
      <c r="S1481" s="7">
        <f>IF(Table1[[#This Row],[Ngày hóa đơn]]&lt;&gt;"",Table1[[#This Row],[Ngày hóa đơn]],Table1[[#This Row],[Ngày hạch toán]])</f>
        <v>45674</v>
      </c>
      <c r="T1481" s="8"/>
      <c r="U1481" s="7">
        <f>IF(Table1[[#This Row],[Ngày tính CN]]="","",S1481+T1481)</f>
        <v>45674</v>
      </c>
      <c r="V1481" s="71">
        <f ca="1">IF(Table1[[#This Row],[Hạn thanh toán]]="","",IF((U1481-NOW())&lt;0,0,(U1481-NOW())))</f>
        <v>0</v>
      </c>
      <c r="W1481" s="69"/>
      <c r="X1481" s="65" t="str">
        <f t="shared" ca="1" si="177"/>
        <v/>
      </c>
      <c r="Y1481" s="65" t="str">
        <f t="shared" si="181"/>
        <v>Đã thanh toán</v>
      </c>
      <c r="Z1481" s="250">
        <f>Table1[[#This Row],[Hạn thanh toán]]</f>
        <v>45674</v>
      </c>
      <c r="AA1481" s="250">
        <f>Table1[[#This Row],[Ngày Thanh toán]]</f>
        <v>45959</v>
      </c>
      <c r="AD1481" s="3" t="str">
        <f>IF(Table1[[#This Row],[Mã khách hàng]]="","",VLOOKUP($A1481,Ma_KH!$A:$Q,Ma_KH!O$1,0))</f>
        <v>AEON CITIMART</v>
      </c>
      <c r="AE1481" s="3" t="str">
        <f>IF(Table1[[#This Row],[Mã khách hàng]]="","",VLOOKUP($A1481,Ma_KH!$A:$Q,Ma_KH!P$1,0))</f>
        <v>CÔNG TY TNHH MỘT THÀNH VIÊN HỘI NHẬP PHÁT TRIỂN ĐÔNG HƯNG</v>
      </c>
      <c r="AF1481" s="3">
        <f>VLOOKUP(A1481,Ma_KH!A:Q,Ma_KH!J$1,0)</f>
        <v>0</v>
      </c>
    </row>
    <row r="1482" spans="1:32" ht="16.5">
      <c r="A1482" s="66" t="s">
        <v>142</v>
      </c>
      <c r="B1482" s="73" t="s">
        <v>4507</v>
      </c>
      <c r="C1482" s="67">
        <v>45674</v>
      </c>
      <c r="D1482" s="68" t="s">
        <v>2445</v>
      </c>
      <c r="E1482" s="67">
        <v>45674</v>
      </c>
      <c r="F1482" s="66" t="s">
        <v>2446</v>
      </c>
      <c r="G1482" s="66" t="s">
        <v>2447</v>
      </c>
      <c r="H1482" s="69">
        <v>1466950</v>
      </c>
      <c r="I1482" s="69">
        <v>0</v>
      </c>
      <c r="J1482" s="69">
        <f>(Table1[[#This Row],[Tiền hàng]]-Table1[[#This Row],[Tiền chiết khấu]])*8%</f>
        <v>117356</v>
      </c>
      <c r="K1482" s="69">
        <v>1584306</v>
      </c>
      <c r="L1482" s="8" t="s">
        <v>24</v>
      </c>
      <c r="M1482" s="41">
        <v>45959</v>
      </c>
      <c r="N1482" s="61" t="s">
        <v>4202</v>
      </c>
      <c r="O1482" s="69">
        <f>IF(Table1[[#This Row],[Phân loại]]="Tồn đầu kỳ",Table1[[#This Row],[Tổng giá trị]],0)</f>
        <v>0</v>
      </c>
      <c r="P1482" s="8">
        <f>IF(Table1[[#This Row],[Số còn phải thu ĐK]]&lt;&gt;0,0,IF(Table1[[#This Row],[Phân loại]]="Bán hàng",Table1[[#This Row],[Tổng giá trị]],-Table1[[#This Row],[Tổng giá trị]]))</f>
        <v>1584306</v>
      </c>
      <c r="Q1482" s="18">
        <f t="shared" si="174"/>
        <v>1584306</v>
      </c>
      <c r="R1482" s="8">
        <f>Table1[[#This Row],[Số còn phải thu ĐK]]+Table1[[#This Row],[Giá Trị HD sau CK]]-Table1[[#This Row],[Số tiền đã thu]]</f>
        <v>0</v>
      </c>
      <c r="S1482" s="7">
        <f>IF(Table1[[#This Row],[Ngày hóa đơn]]&lt;&gt;"",Table1[[#This Row],[Ngày hóa đơn]],Table1[[#This Row],[Ngày hạch toán]])</f>
        <v>45674</v>
      </c>
      <c r="T1482" s="8"/>
      <c r="U1482" s="7">
        <f>IF(Table1[[#This Row],[Ngày tính CN]]="","",S1482+T1482)</f>
        <v>45674</v>
      </c>
      <c r="V1482" s="71">
        <f ca="1">IF(Table1[[#This Row],[Hạn thanh toán]]="","",IF((U1482-NOW())&lt;0,0,(U1482-NOW())))</f>
        <v>0</v>
      </c>
      <c r="W1482" s="69"/>
      <c r="X1482" s="65" t="str">
        <f t="shared" ca="1" si="177"/>
        <v/>
      </c>
      <c r="Y1482" s="65" t="str">
        <f t="shared" si="181"/>
        <v>Đã thanh toán</v>
      </c>
      <c r="Z1482" s="250">
        <f>Table1[[#This Row],[Hạn thanh toán]]</f>
        <v>45674</v>
      </c>
      <c r="AA1482" s="250">
        <f>Table1[[#This Row],[Ngày Thanh toán]]</f>
        <v>45959</v>
      </c>
      <c r="AD1482" s="3" t="str">
        <f>IF(Table1[[#This Row],[Mã khách hàng]]="","",VLOOKUP($A1482,Ma_KH!$A:$Q,Ma_KH!O$1,0))</f>
        <v>AEON CITIMART</v>
      </c>
      <c r="AE1482" s="3" t="str">
        <f>IF(Table1[[#This Row],[Mã khách hàng]]="","",VLOOKUP($A1482,Ma_KH!$A:$Q,Ma_KH!P$1,0))</f>
        <v>CÔNG TY TNHH MỘT THÀNH VIÊN HỘI NHẬP PHÁT TRIỂN ĐÔNG HƯNG</v>
      </c>
      <c r="AF1482" s="3">
        <f>VLOOKUP(A1482,Ma_KH!A:Q,Ma_KH!J$1,0)</f>
        <v>0</v>
      </c>
    </row>
    <row r="1483" spans="1:32" ht="16.5">
      <c r="A1483" s="66" t="s">
        <v>142</v>
      </c>
      <c r="B1483" s="73" t="s">
        <v>4507</v>
      </c>
      <c r="C1483" s="67">
        <v>45679</v>
      </c>
      <c r="D1483" s="68" t="s">
        <v>2448</v>
      </c>
      <c r="E1483" s="67">
        <v>45679</v>
      </c>
      <c r="F1483" s="66" t="s">
        <v>2449</v>
      </c>
      <c r="G1483" s="66" t="s">
        <v>2337</v>
      </c>
      <c r="H1483" s="69">
        <v>399810</v>
      </c>
      <c r="I1483" s="69">
        <v>0</v>
      </c>
      <c r="J1483" s="69">
        <f>(Table1[[#This Row],[Tiền hàng]]-Table1[[#This Row],[Tiền chiết khấu]])*8%</f>
        <v>31984.799999999999</v>
      </c>
      <c r="K1483" s="69">
        <v>431795</v>
      </c>
      <c r="L1483" s="8" t="s">
        <v>24</v>
      </c>
      <c r="M1483" s="41">
        <v>45959</v>
      </c>
      <c r="N1483" s="61" t="s">
        <v>4202</v>
      </c>
      <c r="O1483" s="69">
        <f>IF(Table1[[#This Row],[Phân loại]]="Tồn đầu kỳ",Table1[[#This Row],[Tổng giá trị]],0)</f>
        <v>0</v>
      </c>
      <c r="P1483" s="8">
        <f>IF(Table1[[#This Row],[Số còn phải thu ĐK]]&lt;&gt;0,0,IF(Table1[[#This Row],[Phân loại]]="Bán hàng",Table1[[#This Row],[Tổng giá trị]],-Table1[[#This Row],[Tổng giá trị]]))</f>
        <v>431795</v>
      </c>
      <c r="Q1483" s="18">
        <f t="shared" si="174"/>
        <v>431795</v>
      </c>
      <c r="R1483" s="8">
        <f>Table1[[#This Row],[Số còn phải thu ĐK]]+Table1[[#This Row],[Giá Trị HD sau CK]]-Table1[[#This Row],[Số tiền đã thu]]</f>
        <v>0</v>
      </c>
      <c r="S1483" s="7">
        <f>IF(Table1[[#This Row],[Ngày hóa đơn]]&lt;&gt;"",Table1[[#This Row],[Ngày hóa đơn]],Table1[[#This Row],[Ngày hạch toán]])</f>
        <v>45679</v>
      </c>
      <c r="T1483" s="8"/>
      <c r="U1483" s="7">
        <f>IF(Table1[[#This Row],[Ngày tính CN]]="","",S1483+T1483)</f>
        <v>45679</v>
      </c>
      <c r="V1483" s="71">
        <f ca="1">IF(Table1[[#This Row],[Hạn thanh toán]]="","",IF((U1483-NOW())&lt;0,0,(U1483-NOW())))</f>
        <v>0</v>
      </c>
      <c r="W1483" s="69"/>
      <c r="X1483" s="65" t="str">
        <f t="shared" ca="1" si="177"/>
        <v/>
      </c>
      <c r="Y1483" s="65" t="str">
        <f t="shared" si="181"/>
        <v>Đã thanh toán</v>
      </c>
      <c r="Z1483" s="250">
        <f>Table1[[#This Row],[Hạn thanh toán]]</f>
        <v>45679</v>
      </c>
      <c r="AA1483" s="250">
        <f>Table1[[#This Row],[Ngày Thanh toán]]</f>
        <v>45959</v>
      </c>
      <c r="AD1483" s="3" t="str">
        <f>IF(Table1[[#This Row],[Mã khách hàng]]="","",VLOOKUP($A1483,Ma_KH!$A:$Q,Ma_KH!O$1,0))</f>
        <v>AEON CITIMART</v>
      </c>
      <c r="AE1483" s="3" t="str">
        <f>IF(Table1[[#This Row],[Mã khách hàng]]="","",VLOOKUP($A1483,Ma_KH!$A:$Q,Ma_KH!P$1,0))</f>
        <v>CÔNG TY TNHH MỘT THÀNH VIÊN HỘI NHẬP PHÁT TRIỂN ĐÔNG HƯNG</v>
      </c>
      <c r="AF1483" s="3">
        <f>VLOOKUP(A1483,Ma_KH!A:Q,Ma_KH!J$1,0)</f>
        <v>0</v>
      </c>
    </row>
    <row r="1484" spans="1:32" ht="16.5">
      <c r="A1484" s="73" t="s">
        <v>142</v>
      </c>
      <c r="B1484" s="73" t="s">
        <v>4507</v>
      </c>
      <c r="C1484" s="75">
        <v>45680</v>
      </c>
      <c r="D1484" s="76" t="s">
        <v>2450</v>
      </c>
      <c r="E1484" s="75">
        <v>45680</v>
      </c>
      <c r="F1484" s="73" t="s">
        <v>2451</v>
      </c>
      <c r="G1484" s="73" t="s">
        <v>2447</v>
      </c>
      <c r="H1484" s="69">
        <v>1700420</v>
      </c>
      <c r="I1484" s="69">
        <v>0</v>
      </c>
      <c r="J1484" s="69">
        <f>(Table1[[#This Row],[Tiền hàng]]-Table1[[#This Row],[Tiền chiết khấu]])*8%</f>
        <v>136033.60000000001</v>
      </c>
      <c r="K1484" s="69">
        <v>1836454</v>
      </c>
      <c r="L1484" s="8" t="s">
        <v>24</v>
      </c>
      <c r="M1484" s="41">
        <v>45959</v>
      </c>
      <c r="N1484" s="61" t="s">
        <v>4202</v>
      </c>
      <c r="O1484" s="69">
        <f>IF(Table1[[#This Row],[Phân loại]]="Tồn đầu kỳ",Table1[[#This Row],[Tổng giá trị]],0)</f>
        <v>0</v>
      </c>
      <c r="P1484" s="8">
        <f>IF(Table1[[#This Row],[Số còn phải thu ĐK]]&lt;&gt;0,0,IF(Table1[[#This Row],[Phân loại]]="Bán hàng",Table1[[#This Row],[Tổng giá trị]],-Table1[[#This Row],[Tổng giá trị]]))</f>
        <v>1836454</v>
      </c>
      <c r="Q1484" s="18">
        <f t="shared" si="174"/>
        <v>1836454</v>
      </c>
      <c r="R1484" s="8">
        <f>Table1[[#This Row],[Số còn phải thu ĐK]]+Table1[[#This Row],[Giá Trị HD sau CK]]-Table1[[#This Row],[Số tiền đã thu]]</f>
        <v>0</v>
      </c>
      <c r="S1484" s="7">
        <f>IF(Table1[[#This Row],[Ngày hóa đơn]]&lt;&gt;"",Table1[[#This Row],[Ngày hóa đơn]],Table1[[#This Row],[Ngày hạch toán]])</f>
        <v>45680</v>
      </c>
      <c r="T1484" s="8"/>
      <c r="U1484" s="7">
        <f>IF(Table1[[#This Row],[Ngày tính CN]]="","",S1484+T1484)</f>
        <v>45680</v>
      </c>
      <c r="V1484" s="71">
        <f ca="1">IF(Table1[[#This Row],[Hạn thanh toán]]="","",IF((U1484-NOW())&lt;0,0,(U1484-NOW())))</f>
        <v>0</v>
      </c>
      <c r="W1484" s="69"/>
      <c r="X1484" s="65" t="str">
        <f t="shared" ca="1" si="177"/>
        <v/>
      </c>
      <c r="Y1484" s="65" t="str">
        <f t="shared" si="181"/>
        <v>Đã thanh toán</v>
      </c>
      <c r="Z1484" s="250">
        <f>Table1[[#This Row],[Hạn thanh toán]]</f>
        <v>45680</v>
      </c>
      <c r="AA1484" s="250">
        <f>Table1[[#This Row],[Ngày Thanh toán]]</f>
        <v>45959</v>
      </c>
      <c r="AD1484" s="3" t="str">
        <f>IF(Table1[[#This Row],[Mã khách hàng]]="","",VLOOKUP($A1484,Ma_KH!$A:$Q,Ma_KH!O$1,0))</f>
        <v>AEON CITIMART</v>
      </c>
      <c r="AE1484" s="3" t="str">
        <f>IF(Table1[[#This Row],[Mã khách hàng]]="","",VLOOKUP($A1484,Ma_KH!$A:$Q,Ma_KH!P$1,0))</f>
        <v>CÔNG TY TNHH MỘT THÀNH VIÊN HỘI NHẬP PHÁT TRIỂN ĐÔNG HƯNG</v>
      </c>
      <c r="AF1484" s="3">
        <f>VLOOKUP(A1484,Ma_KH!A:Q,Ma_KH!J$1,0)</f>
        <v>0</v>
      </c>
    </row>
    <row r="1485" spans="1:32" ht="16.5">
      <c r="A1485" s="73" t="s">
        <v>142</v>
      </c>
      <c r="B1485" s="73" t="s">
        <v>4507</v>
      </c>
      <c r="C1485" s="75">
        <v>45681</v>
      </c>
      <c r="D1485" s="76" t="s">
        <v>2452</v>
      </c>
      <c r="E1485" s="75">
        <v>45681</v>
      </c>
      <c r="F1485" s="73" t="s">
        <v>2453</v>
      </c>
      <c r="G1485" s="73" t="s">
        <v>2444</v>
      </c>
      <c r="H1485" s="69">
        <v>1946722</v>
      </c>
      <c r="I1485" s="69">
        <v>0</v>
      </c>
      <c r="J1485" s="69">
        <f>(Table1[[#This Row],[Tiền hàng]]-Table1[[#This Row],[Tiền chiết khấu]])*8%</f>
        <v>155737.76</v>
      </c>
      <c r="K1485" s="69">
        <v>2102460</v>
      </c>
      <c r="L1485" s="8" t="s">
        <v>24</v>
      </c>
      <c r="M1485" s="41">
        <v>45959</v>
      </c>
      <c r="N1485" s="61" t="s">
        <v>4202</v>
      </c>
      <c r="O1485" s="69">
        <f>IF(Table1[[#This Row],[Phân loại]]="Tồn đầu kỳ",Table1[[#This Row],[Tổng giá trị]],0)</f>
        <v>0</v>
      </c>
      <c r="P1485" s="8">
        <f>IF(Table1[[#This Row],[Số còn phải thu ĐK]]&lt;&gt;0,0,IF(Table1[[#This Row],[Phân loại]]="Bán hàng",Table1[[#This Row],[Tổng giá trị]],-Table1[[#This Row],[Tổng giá trị]]))</f>
        <v>2102460</v>
      </c>
      <c r="Q1485" s="18">
        <f t="shared" si="174"/>
        <v>2102460</v>
      </c>
      <c r="R1485" s="8">
        <f>Table1[[#This Row],[Số còn phải thu ĐK]]+Table1[[#This Row],[Giá Trị HD sau CK]]-Table1[[#This Row],[Số tiền đã thu]]</f>
        <v>0</v>
      </c>
      <c r="S1485" s="7">
        <f>IF(Table1[[#This Row],[Ngày hóa đơn]]&lt;&gt;"",Table1[[#This Row],[Ngày hóa đơn]],Table1[[#This Row],[Ngày hạch toán]])</f>
        <v>45681</v>
      </c>
      <c r="T1485" s="8"/>
      <c r="U1485" s="7">
        <f>IF(Table1[[#This Row],[Ngày tính CN]]="","",S1485+T1485)</f>
        <v>45681</v>
      </c>
      <c r="V1485" s="71">
        <f ca="1">IF(Table1[[#This Row],[Hạn thanh toán]]="","",IF((U1485-NOW())&lt;0,0,(U1485-NOW())))</f>
        <v>0</v>
      </c>
      <c r="W1485" s="69"/>
      <c r="X1485" s="65" t="str">
        <f t="shared" ca="1" si="177"/>
        <v/>
      </c>
      <c r="Y1485" s="65" t="str">
        <f t="shared" si="181"/>
        <v>Đã thanh toán</v>
      </c>
      <c r="Z1485" s="250">
        <f>Table1[[#This Row],[Hạn thanh toán]]</f>
        <v>45681</v>
      </c>
      <c r="AA1485" s="250">
        <f>Table1[[#This Row],[Ngày Thanh toán]]</f>
        <v>45959</v>
      </c>
      <c r="AD1485" s="3" t="str">
        <f>IF(Table1[[#This Row],[Mã khách hàng]]="","",VLOOKUP($A1485,Ma_KH!$A:$Q,Ma_KH!O$1,0))</f>
        <v>AEON CITIMART</v>
      </c>
      <c r="AE1485" s="3" t="str">
        <f>IF(Table1[[#This Row],[Mã khách hàng]]="","",VLOOKUP($A1485,Ma_KH!$A:$Q,Ma_KH!P$1,0))</f>
        <v>CÔNG TY TNHH MỘT THÀNH VIÊN HỘI NHẬP PHÁT TRIỂN ĐÔNG HƯNG</v>
      </c>
      <c r="AF1485" s="3">
        <f>VLOOKUP(A1485,Ma_KH!A:Q,Ma_KH!J$1,0)</f>
        <v>0</v>
      </c>
    </row>
    <row r="1486" spans="1:32" ht="16.5">
      <c r="A1486" s="73" t="s">
        <v>142</v>
      </c>
      <c r="B1486" s="73" t="s">
        <v>4507</v>
      </c>
      <c r="C1486" s="75">
        <v>45682</v>
      </c>
      <c r="D1486" s="76" t="s">
        <v>2454</v>
      </c>
      <c r="E1486" s="75">
        <v>45682</v>
      </c>
      <c r="F1486" s="73" t="s">
        <v>2455</v>
      </c>
      <c r="G1486" s="73" t="s">
        <v>2423</v>
      </c>
      <c r="H1486" s="69">
        <v>1097015</v>
      </c>
      <c r="I1486" s="69">
        <v>0</v>
      </c>
      <c r="J1486" s="69">
        <f>(Table1[[#This Row],[Tiền hàng]]-Table1[[#This Row],[Tiền chiết khấu]])*8%</f>
        <v>87761.2</v>
      </c>
      <c r="K1486" s="69">
        <v>1184776</v>
      </c>
      <c r="L1486" s="8" t="s">
        <v>24</v>
      </c>
      <c r="M1486" s="41">
        <v>45959</v>
      </c>
      <c r="N1486" s="61" t="s">
        <v>4202</v>
      </c>
      <c r="O1486" s="69">
        <f>IF(Table1[[#This Row],[Phân loại]]="Tồn đầu kỳ",Table1[[#This Row],[Tổng giá trị]],0)</f>
        <v>0</v>
      </c>
      <c r="P1486" s="8">
        <f>IF(Table1[[#This Row],[Số còn phải thu ĐK]]&lt;&gt;0,0,IF(Table1[[#This Row],[Phân loại]]="Bán hàng",Table1[[#This Row],[Tổng giá trị]],-Table1[[#This Row],[Tổng giá trị]]))</f>
        <v>1184776</v>
      </c>
      <c r="Q1486" s="18">
        <f t="shared" si="174"/>
        <v>1184776</v>
      </c>
      <c r="R1486" s="8">
        <f>Table1[[#This Row],[Số còn phải thu ĐK]]+Table1[[#This Row],[Giá Trị HD sau CK]]-Table1[[#This Row],[Số tiền đã thu]]</f>
        <v>0</v>
      </c>
      <c r="S1486" s="7">
        <f>IF(Table1[[#This Row],[Ngày hóa đơn]]&lt;&gt;"",Table1[[#This Row],[Ngày hóa đơn]],Table1[[#This Row],[Ngày hạch toán]])</f>
        <v>45682</v>
      </c>
      <c r="T1486" s="8"/>
      <c r="U1486" s="7">
        <f>IF(Table1[[#This Row],[Ngày tính CN]]="","",S1486+T1486)</f>
        <v>45682</v>
      </c>
      <c r="V1486" s="71">
        <f ca="1">IF(Table1[[#This Row],[Hạn thanh toán]]="","",IF((U1486-NOW())&lt;0,0,(U1486-NOW())))</f>
        <v>0</v>
      </c>
      <c r="W1486" s="69"/>
      <c r="X1486" s="65" t="str">
        <f t="shared" ca="1" si="177"/>
        <v/>
      </c>
      <c r="Y1486" s="65" t="str">
        <f t="shared" si="181"/>
        <v>Đã thanh toán</v>
      </c>
      <c r="Z1486" s="250">
        <f>Table1[[#This Row],[Hạn thanh toán]]</f>
        <v>45682</v>
      </c>
      <c r="AA1486" s="250">
        <f>Table1[[#This Row],[Ngày Thanh toán]]</f>
        <v>45959</v>
      </c>
      <c r="AD1486" s="3" t="str">
        <f>IF(Table1[[#This Row],[Mã khách hàng]]="","",VLOOKUP($A1486,Ma_KH!$A:$Q,Ma_KH!O$1,0))</f>
        <v>AEON CITIMART</v>
      </c>
      <c r="AE1486" s="3" t="str">
        <f>IF(Table1[[#This Row],[Mã khách hàng]]="","",VLOOKUP($A1486,Ma_KH!$A:$Q,Ma_KH!P$1,0))</f>
        <v>CÔNG TY TNHH MỘT THÀNH VIÊN HỘI NHẬP PHÁT TRIỂN ĐÔNG HƯNG</v>
      </c>
      <c r="AF1486" s="3">
        <f>VLOOKUP(A1486,Ma_KH!A:Q,Ma_KH!J$1,0)</f>
        <v>0</v>
      </c>
    </row>
    <row r="1487" spans="1:32" ht="16.5">
      <c r="A1487" s="73" t="s">
        <v>142</v>
      </c>
      <c r="B1487" s="73" t="s">
        <v>4507</v>
      </c>
      <c r="C1487" s="75">
        <v>45682</v>
      </c>
      <c r="D1487" s="76" t="s">
        <v>2456</v>
      </c>
      <c r="E1487" s="75">
        <v>45682</v>
      </c>
      <c r="F1487" s="73" t="s">
        <v>2457</v>
      </c>
      <c r="G1487" s="73" t="s">
        <v>2335</v>
      </c>
      <c r="H1487" s="69">
        <v>1189580</v>
      </c>
      <c r="I1487" s="69">
        <v>0</v>
      </c>
      <c r="J1487" s="69">
        <f>(Table1[[#This Row],[Tiền hàng]]-Table1[[#This Row],[Tiền chiết khấu]])*8%</f>
        <v>95166.400000000009</v>
      </c>
      <c r="K1487" s="69">
        <v>1284746</v>
      </c>
      <c r="L1487" s="8" t="s">
        <v>24</v>
      </c>
      <c r="M1487" s="41">
        <v>45959</v>
      </c>
      <c r="N1487" s="61" t="s">
        <v>4202</v>
      </c>
      <c r="O1487" s="69">
        <f>IF(Table1[[#This Row],[Phân loại]]="Tồn đầu kỳ",Table1[[#This Row],[Tổng giá trị]],0)</f>
        <v>0</v>
      </c>
      <c r="P1487" s="8">
        <f>IF(Table1[[#This Row],[Số còn phải thu ĐK]]&lt;&gt;0,0,IF(Table1[[#This Row],[Phân loại]]="Bán hàng",Table1[[#This Row],[Tổng giá trị]],-Table1[[#This Row],[Tổng giá trị]]))</f>
        <v>1284746</v>
      </c>
      <c r="Q1487" s="18">
        <f t="shared" si="174"/>
        <v>1284746</v>
      </c>
      <c r="R1487" s="8">
        <f>Table1[[#This Row],[Số còn phải thu ĐK]]+Table1[[#This Row],[Giá Trị HD sau CK]]-Table1[[#This Row],[Số tiền đã thu]]</f>
        <v>0</v>
      </c>
      <c r="S1487" s="7">
        <f>IF(Table1[[#This Row],[Ngày hóa đơn]]&lt;&gt;"",Table1[[#This Row],[Ngày hóa đơn]],Table1[[#This Row],[Ngày hạch toán]])</f>
        <v>45682</v>
      </c>
      <c r="T1487" s="8"/>
      <c r="U1487" s="7">
        <f>IF(Table1[[#This Row],[Ngày tính CN]]="","",S1487+T1487)</f>
        <v>45682</v>
      </c>
      <c r="V1487" s="71">
        <f ca="1">IF(Table1[[#This Row],[Hạn thanh toán]]="","",IF((U1487-NOW())&lt;0,0,(U1487-NOW())))</f>
        <v>0</v>
      </c>
      <c r="W1487" s="69"/>
      <c r="X1487" s="65" t="str">
        <f t="shared" ca="1" si="177"/>
        <v/>
      </c>
      <c r="Y1487" s="65" t="str">
        <f t="shared" si="181"/>
        <v>Đã thanh toán</v>
      </c>
      <c r="Z1487" s="250">
        <f>Table1[[#This Row],[Hạn thanh toán]]</f>
        <v>45682</v>
      </c>
      <c r="AA1487" s="250">
        <f>Table1[[#This Row],[Ngày Thanh toán]]</f>
        <v>45959</v>
      </c>
      <c r="AD1487" s="3" t="str">
        <f>IF(Table1[[#This Row],[Mã khách hàng]]="","",VLOOKUP($A1487,Ma_KH!$A:$Q,Ma_KH!O$1,0))</f>
        <v>AEON CITIMART</v>
      </c>
      <c r="AE1487" s="3" t="str">
        <f>IF(Table1[[#This Row],[Mã khách hàng]]="","",VLOOKUP($A1487,Ma_KH!$A:$Q,Ma_KH!P$1,0))</f>
        <v>CÔNG TY TNHH MỘT THÀNH VIÊN HỘI NHẬP PHÁT TRIỂN ĐÔNG HƯNG</v>
      </c>
      <c r="AF1487" s="3">
        <f>VLOOKUP(A1487,Ma_KH!A:Q,Ma_KH!J$1,0)</f>
        <v>0</v>
      </c>
    </row>
    <row r="1488" spans="1:32" ht="16.5">
      <c r="A1488" s="73" t="s">
        <v>142</v>
      </c>
      <c r="B1488" s="73" t="s">
        <v>4507</v>
      </c>
      <c r="C1488" s="75">
        <v>45682</v>
      </c>
      <c r="D1488" s="76" t="s">
        <v>2458</v>
      </c>
      <c r="E1488" s="75">
        <v>45682</v>
      </c>
      <c r="F1488" s="73" t="s">
        <v>2459</v>
      </c>
      <c r="G1488" s="73" t="s">
        <v>2426</v>
      </c>
      <c r="H1488" s="69">
        <v>722640</v>
      </c>
      <c r="I1488" s="69">
        <v>0</v>
      </c>
      <c r="J1488" s="69">
        <f>(Table1[[#This Row],[Tiền hàng]]-Table1[[#This Row],[Tiền chiết khấu]])*8%</f>
        <v>57811.200000000004</v>
      </c>
      <c r="K1488" s="69">
        <v>780451</v>
      </c>
      <c r="L1488" s="8" t="s">
        <v>24</v>
      </c>
      <c r="M1488" s="41">
        <v>45959</v>
      </c>
      <c r="N1488" s="61" t="s">
        <v>4202</v>
      </c>
      <c r="O1488" s="69">
        <f>IF(Table1[[#This Row],[Phân loại]]="Tồn đầu kỳ",Table1[[#This Row],[Tổng giá trị]],0)</f>
        <v>0</v>
      </c>
      <c r="P1488" s="8">
        <f>IF(Table1[[#This Row],[Số còn phải thu ĐK]]&lt;&gt;0,0,IF(Table1[[#This Row],[Phân loại]]="Bán hàng",Table1[[#This Row],[Tổng giá trị]],-Table1[[#This Row],[Tổng giá trị]]))</f>
        <v>780451</v>
      </c>
      <c r="Q1488" s="18">
        <f t="shared" si="174"/>
        <v>780451</v>
      </c>
      <c r="R1488" s="8">
        <f>Table1[[#This Row],[Số còn phải thu ĐK]]+Table1[[#This Row],[Giá Trị HD sau CK]]-Table1[[#This Row],[Số tiền đã thu]]</f>
        <v>0</v>
      </c>
      <c r="S1488" s="7">
        <f>IF(Table1[[#This Row],[Ngày hóa đơn]]&lt;&gt;"",Table1[[#This Row],[Ngày hóa đơn]],Table1[[#This Row],[Ngày hạch toán]])</f>
        <v>45682</v>
      </c>
      <c r="T1488" s="8"/>
      <c r="U1488" s="7">
        <f>IF(Table1[[#This Row],[Ngày tính CN]]="","",S1488+T1488)</f>
        <v>45682</v>
      </c>
      <c r="V1488" s="71">
        <f ca="1">IF(Table1[[#This Row],[Hạn thanh toán]]="","",IF((U1488-NOW())&lt;0,0,(U1488-NOW())))</f>
        <v>0</v>
      </c>
      <c r="W1488" s="69"/>
      <c r="X1488" s="65" t="str">
        <f t="shared" ca="1" si="177"/>
        <v/>
      </c>
      <c r="Y1488" s="65" t="str">
        <f t="shared" si="181"/>
        <v>Đã thanh toán</v>
      </c>
      <c r="Z1488" s="250">
        <f>Table1[[#This Row],[Hạn thanh toán]]</f>
        <v>45682</v>
      </c>
      <c r="AA1488" s="250">
        <f>Table1[[#This Row],[Ngày Thanh toán]]</f>
        <v>45959</v>
      </c>
      <c r="AD1488" s="3" t="str">
        <f>IF(Table1[[#This Row],[Mã khách hàng]]="","",VLOOKUP($A1488,Ma_KH!$A:$Q,Ma_KH!O$1,0))</f>
        <v>AEON CITIMART</v>
      </c>
      <c r="AE1488" s="3" t="str">
        <f>IF(Table1[[#This Row],[Mã khách hàng]]="","",VLOOKUP($A1488,Ma_KH!$A:$Q,Ma_KH!P$1,0))</f>
        <v>CÔNG TY TNHH MỘT THÀNH VIÊN HỘI NHẬP PHÁT TRIỂN ĐÔNG HƯNG</v>
      </c>
      <c r="AF1488" s="3">
        <f>VLOOKUP(A1488,Ma_KH!A:Q,Ma_KH!J$1,0)</f>
        <v>0</v>
      </c>
    </row>
    <row r="1489" spans="1:32" ht="16.5">
      <c r="A1489" s="73" t="s">
        <v>142</v>
      </c>
      <c r="B1489" s="73" t="s">
        <v>4507</v>
      </c>
      <c r="C1489" s="75">
        <v>45693</v>
      </c>
      <c r="D1489" s="76" t="s">
        <v>2460</v>
      </c>
      <c r="E1489" s="75">
        <v>45693</v>
      </c>
      <c r="F1489" s="73" t="s">
        <v>2461</v>
      </c>
      <c r="G1489" s="73" t="s">
        <v>2444</v>
      </c>
      <c r="H1489" s="69">
        <v>1133285</v>
      </c>
      <c r="I1489" s="69">
        <v>0</v>
      </c>
      <c r="J1489" s="69">
        <f>(Table1[[#This Row],[Tiền hàng]]-Table1[[#This Row],[Tiền chiết khấu]])*8%</f>
        <v>90662.8</v>
      </c>
      <c r="K1489" s="69">
        <v>1223948</v>
      </c>
      <c r="L1489" s="8" t="s">
        <v>24</v>
      </c>
      <c r="M1489" s="41">
        <v>45747</v>
      </c>
      <c r="N1489" s="29" t="s">
        <v>4203</v>
      </c>
      <c r="O1489" s="69">
        <f>IF(Table1[[#This Row],[Phân loại]]="Tồn đầu kỳ",Table1[[#This Row],[Tổng giá trị]],0)</f>
        <v>0</v>
      </c>
      <c r="P1489" s="8">
        <f>IF(Table1[[#This Row],[Số còn phải thu ĐK]]&lt;&gt;0,0,IF(Table1[[#This Row],[Phân loại]]="Bán hàng",Table1[[#This Row],[Tổng giá trị]],-Table1[[#This Row],[Tổng giá trị]]))</f>
        <v>1223948</v>
      </c>
      <c r="Q1489" s="18">
        <f t="shared" si="174"/>
        <v>1223948</v>
      </c>
      <c r="R1489" s="8">
        <f>Table1[[#This Row],[Số còn phải thu ĐK]]+Table1[[#This Row],[Giá Trị HD sau CK]]-Table1[[#This Row],[Số tiền đã thu]]</f>
        <v>0</v>
      </c>
      <c r="S1489" s="7">
        <f>IF(Table1[[#This Row],[Ngày hóa đơn]]&lt;&gt;"",Table1[[#This Row],[Ngày hóa đơn]],Table1[[#This Row],[Ngày hạch toán]])</f>
        <v>45693</v>
      </c>
      <c r="T1489" s="8"/>
      <c r="U1489" s="7">
        <f>IF(Table1[[#This Row],[Ngày tính CN]]="","",S1489+T1489)</f>
        <v>45693</v>
      </c>
      <c r="V1489" s="71">
        <f ca="1">IF(Table1[[#This Row],[Hạn thanh toán]]="","",IF((U1489-NOW())&lt;0,0,(U1489-NOW())))</f>
        <v>0</v>
      </c>
      <c r="W1489" s="69"/>
      <c r="X1489" s="65" t="str">
        <f t="shared" ca="1" si="177"/>
        <v/>
      </c>
      <c r="Y1489" s="65" t="str">
        <f t="shared" si="181"/>
        <v>Đã thanh toán</v>
      </c>
      <c r="Z1489" s="250">
        <f>Table1[[#This Row],[Hạn thanh toán]]</f>
        <v>45693</v>
      </c>
      <c r="AA1489" s="250">
        <f>Table1[[#This Row],[Ngày Thanh toán]]</f>
        <v>45747</v>
      </c>
      <c r="AD1489" s="3" t="str">
        <f>IF(Table1[[#This Row],[Mã khách hàng]]="","",VLOOKUP($A1489,Ma_KH!$A:$Q,Ma_KH!O$1,0))</f>
        <v>AEON CITIMART</v>
      </c>
      <c r="AE1489" s="3" t="str">
        <f>IF(Table1[[#This Row],[Mã khách hàng]]="","",VLOOKUP($A1489,Ma_KH!$A:$Q,Ma_KH!P$1,0))</f>
        <v>CÔNG TY TNHH MỘT THÀNH VIÊN HỘI NHẬP PHÁT TRIỂN ĐÔNG HƯNG</v>
      </c>
      <c r="AF1489" s="3">
        <f>VLOOKUP(A1489,Ma_KH!A:Q,Ma_KH!J$1,0)</f>
        <v>0</v>
      </c>
    </row>
    <row r="1490" spans="1:32" ht="16.5">
      <c r="A1490" s="73" t="s">
        <v>142</v>
      </c>
      <c r="B1490" s="73" t="s">
        <v>4507</v>
      </c>
      <c r="C1490" s="75">
        <v>45696</v>
      </c>
      <c r="D1490" s="76" t="s">
        <v>2462</v>
      </c>
      <c r="E1490" s="75">
        <v>45696</v>
      </c>
      <c r="F1490" s="73" t="s">
        <v>2463</v>
      </c>
      <c r="G1490" s="73" t="s">
        <v>2339</v>
      </c>
      <c r="H1490" s="69">
        <v>996240</v>
      </c>
      <c r="I1490" s="69">
        <v>0</v>
      </c>
      <c r="J1490" s="69">
        <f>(Table1[[#This Row],[Tiền hàng]]-Table1[[#This Row],[Tiền chiết khấu]])*8%</f>
        <v>79699.199999999997</v>
      </c>
      <c r="K1490" s="69">
        <v>1075939</v>
      </c>
      <c r="L1490" s="8" t="s">
        <v>24</v>
      </c>
      <c r="M1490" s="41">
        <v>45747</v>
      </c>
      <c r="N1490" s="29" t="s">
        <v>4203</v>
      </c>
      <c r="O1490" s="69">
        <f>IF(Table1[[#This Row],[Phân loại]]="Tồn đầu kỳ",Table1[[#This Row],[Tổng giá trị]],0)</f>
        <v>0</v>
      </c>
      <c r="P1490" s="8">
        <f>IF(Table1[[#This Row],[Số còn phải thu ĐK]]&lt;&gt;0,0,IF(Table1[[#This Row],[Phân loại]]="Bán hàng",Table1[[#This Row],[Tổng giá trị]],-Table1[[#This Row],[Tổng giá trị]]))</f>
        <v>1075939</v>
      </c>
      <c r="Q1490" s="18">
        <f t="shared" si="174"/>
        <v>1075939</v>
      </c>
      <c r="R1490" s="8">
        <f>Table1[[#This Row],[Số còn phải thu ĐK]]+Table1[[#This Row],[Giá Trị HD sau CK]]-Table1[[#This Row],[Số tiền đã thu]]</f>
        <v>0</v>
      </c>
      <c r="S1490" s="7">
        <f>IF(Table1[[#This Row],[Ngày hóa đơn]]&lt;&gt;"",Table1[[#This Row],[Ngày hóa đơn]],Table1[[#This Row],[Ngày hạch toán]])</f>
        <v>45696</v>
      </c>
      <c r="T1490" s="8"/>
      <c r="U1490" s="7">
        <f>IF(Table1[[#This Row],[Ngày tính CN]]="","",S1490+T1490)</f>
        <v>45696</v>
      </c>
      <c r="V1490" s="71">
        <f ca="1">IF(Table1[[#This Row],[Hạn thanh toán]]="","",IF((U1490-NOW())&lt;0,0,(U1490-NOW())))</f>
        <v>0</v>
      </c>
      <c r="W1490" s="69"/>
      <c r="X1490" s="65" t="str">
        <f t="shared" ca="1" si="177"/>
        <v/>
      </c>
      <c r="Y1490" s="65" t="str">
        <f t="shared" si="181"/>
        <v>Đã thanh toán</v>
      </c>
      <c r="Z1490" s="250">
        <f>Table1[[#This Row],[Hạn thanh toán]]</f>
        <v>45696</v>
      </c>
      <c r="AA1490" s="250">
        <f>Table1[[#This Row],[Ngày Thanh toán]]</f>
        <v>45747</v>
      </c>
      <c r="AD1490" s="3" t="str">
        <f>IF(Table1[[#This Row],[Mã khách hàng]]="","",VLOOKUP($A1490,Ma_KH!$A:$Q,Ma_KH!O$1,0))</f>
        <v>AEON CITIMART</v>
      </c>
      <c r="AE1490" s="3" t="str">
        <f>IF(Table1[[#This Row],[Mã khách hàng]]="","",VLOOKUP($A1490,Ma_KH!$A:$Q,Ma_KH!P$1,0))</f>
        <v>CÔNG TY TNHH MỘT THÀNH VIÊN HỘI NHẬP PHÁT TRIỂN ĐÔNG HƯNG</v>
      </c>
      <c r="AF1490" s="3">
        <f>VLOOKUP(A1490,Ma_KH!A:Q,Ma_KH!J$1,0)</f>
        <v>0</v>
      </c>
    </row>
    <row r="1491" spans="1:32" ht="16.5">
      <c r="A1491" s="73" t="s">
        <v>142</v>
      </c>
      <c r="B1491" s="73" t="s">
        <v>4507</v>
      </c>
      <c r="C1491" s="75">
        <v>45702</v>
      </c>
      <c r="D1491" s="76" t="s">
        <v>2464</v>
      </c>
      <c r="E1491" s="75">
        <v>45702</v>
      </c>
      <c r="F1491" s="73" t="s">
        <v>2465</v>
      </c>
      <c r="G1491" s="73" t="s">
        <v>2429</v>
      </c>
      <c r="H1491" s="69">
        <v>398168</v>
      </c>
      <c r="I1491" s="69">
        <v>0</v>
      </c>
      <c r="J1491" s="69">
        <f>(Table1[[#This Row],[Tiền hàng]]-Table1[[#This Row],[Tiền chiết khấu]])*8%</f>
        <v>31853.440000000002</v>
      </c>
      <c r="K1491" s="69">
        <v>430021</v>
      </c>
      <c r="L1491" s="8" t="s">
        <v>24</v>
      </c>
      <c r="M1491" s="41">
        <v>45747</v>
      </c>
      <c r="N1491" s="29" t="s">
        <v>4203</v>
      </c>
      <c r="O1491" s="69">
        <f>IF(Table1[[#This Row],[Phân loại]]="Tồn đầu kỳ",Table1[[#This Row],[Tổng giá trị]],0)</f>
        <v>0</v>
      </c>
      <c r="P1491" s="8">
        <f>IF(Table1[[#This Row],[Số còn phải thu ĐK]]&lt;&gt;0,0,IF(Table1[[#This Row],[Phân loại]]="Bán hàng",Table1[[#This Row],[Tổng giá trị]],-Table1[[#This Row],[Tổng giá trị]]))</f>
        <v>430021</v>
      </c>
      <c r="Q1491" s="18">
        <f t="shared" si="174"/>
        <v>430021</v>
      </c>
      <c r="R1491" s="8">
        <f>Table1[[#This Row],[Số còn phải thu ĐK]]+Table1[[#This Row],[Giá Trị HD sau CK]]-Table1[[#This Row],[Số tiền đã thu]]</f>
        <v>0</v>
      </c>
      <c r="S1491" s="7">
        <f>IF(Table1[[#This Row],[Ngày hóa đơn]]&lt;&gt;"",Table1[[#This Row],[Ngày hóa đơn]],Table1[[#This Row],[Ngày hạch toán]])</f>
        <v>45702</v>
      </c>
      <c r="T1491" s="8"/>
      <c r="U1491" s="7">
        <f>IF(Table1[[#This Row],[Ngày tính CN]]="","",S1491+T1491)</f>
        <v>45702</v>
      </c>
      <c r="V1491" s="71">
        <f ca="1">IF(Table1[[#This Row],[Hạn thanh toán]]="","",IF((U1491-NOW())&lt;0,0,(U1491-NOW())))</f>
        <v>0</v>
      </c>
      <c r="W1491" s="69"/>
      <c r="X1491" s="65" t="str">
        <f t="shared" ca="1" si="177"/>
        <v/>
      </c>
      <c r="Y1491" s="65" t="str">
        <f t="shared" si="181"/>
        <v>Đã thanh toán</v>
      </c>
      <c r="Z1491" s="250">
        <f>Table1[[#This Row],[Hạn thanh toán]]</f>
        <v>45702</v>
      </c>
      <c r="AA1491" s="250">
        <f>Table1[[#This Row],[Ngày Thanh toán]]</f>
        <v>45747</v>
      </c>
      <c r="AD1491" s="3" t="str">
        <f>IF(Table1[[#This Row],[Mã khách hàng]]="","",VLOOKUP($A1491,Ma_KH!$A:$Q,Ma_KH!O$1,0))</f>
        <v>AEON CITIMART</v>
      </c>
      <c r="AE1491" s="3" t="str">
        <f>IF(Table1[[#This Row],[Mã khách hàng]]="","",VLOOKUP($A1491,Ma_KH!$A:$Q,Ma_KH!P$1,0))</f>
        <v>CÔNG TY TNHH MỘT THÀNH VIÊN HỘI NHẬP PHÁT TRIỂN ĐÔNG HƯNG</v>
      </c>
      <c r="AF1491" s="3">
        <f>VLOOKUP(A1491,Ma_KH!A:Q,Ma_KH!J$1,0)</f>
        <v>0</v>
      </c>
    </row>
    <row r="1492" spans="1:32" ht="16.5">
      <c r="A1492" s="73" t="s">
        <v>142</v>
      </c>
      <c r="B1492" s="73" t="s">
        <v>4507</v>
      </c>
      <c r="C1492" s="75">
        <v>45705</v>
      </c>
      <c r="D1492" s="76" t="s">
        <v>2466</v>
      </c>
      <c r="E1492" s="75">
        <v>45705</v>
      </c>
      <c r="F1492" s="73" t="s">
        <v>2467</v>
      </c>
      <c r="G1492" s="73" t="s">
        <v>2337</v>
      </c>
      <c r="H1492" s="69">
        <v>830200</v>
      </c>
      <c r="I1492" s="69">
        <v>0</v>
      </c>
      <c r="J1492" s="69">
        <f>(Table1[[#This Row],[Tiền hàng]]-Table1[[#This Row],[Tiền chiết khấu]])*8%</f>
        <v>66416</v>
      </c>
      <c r="K1492" s="69">
        <v>896616</v>
      </c>
      <c r="L1492" s="8" t="s">
        <v>24</v>
      </c>
      <c r="M1492" s="41">
        <v>45747</v>
      </c>
      <c r="N1492" s="29" t="s">
        <v>4203</v>
      </c>
      <c r="O1492" s="69">
        <f>IF(Table1[[#This Row],[Phân loại]]="Tồn đầu kỳ",Table1[[#This Row],[Tổng giá trị]],0)</f>
        <v>0</v>
      </c>
      <c r="P1492" s="8">
        <f>IF(Table1[[#This Row],[Số còn phải thu ĐK]]&lt;&gt;0,0,IF(Table1[[#This Row],[Phân loại]]="Bán hàng",Table1[[#This Row],[Tổng giá trị]],-Table1[[#This Row],[Tổng giá trị]]))</f>
        <v>896616</v>
      </c>
      <c r="Q1492" s="18">
        <f t="shared" si="174"/>
        <v>896616</v>
      </c>
      <c r="R1492" s="8">
        <f>Table1[[#This Row],[Số còn phải thu ĐK]]+Table1[[#This Row],[Giá Trị HD sau CK]]-Table1[[#This Row],[Số tiền đã thu]]</f>
        <v>0</v>
      </c>
      <c r="S1492" s="7">
        <f>IF(Table1[[#This Row],[Ngày hóa đơn]]&lt;&gt;"",Table1[[#This Row],[Ngày hóa đơn]],Table1[[#This Row],[Ngày hạch toán]])</f>
        <v>45705</v>
      </c>
      <c r="T1492" s="8"/>
      <c r="U1492" s="7">
        <f>IF(Table1[[#This Row],[Ngày tính CN]]="","",S1492+T1492)</f>
        <v>45705</v>
      </c>
      <c r="V1492" s="71">
        <f ca="1">IF(Table1[[#This Row],[Hạn thanh toán]]="","",IF((U1492-NOW())&lt;0,0,(U1492-NOW())))</f>
        <v>0</v>
      </c>
      <c r="W1492" s="69"/>
      <c r="X1492" s="65" t="str">
        <f t="shared" ca="1" si="177"/>
        <v/>
      </c>
      <c r="Y1492" s="65" t="str">
        <f t="shared" si="181"/>
        <v>Đã thanh toán</v>
      </c>
      <c r="Z1492" s="250">
        <f>Table1[[#This Row],[Hạn thanh toán]]</f>
        <v>45705</v>
      </c>
      <c r="AA1492" s="250">
        <f>Table1[[#This Row],[Ngày Thanh toán]]</f>
        <v>45747</v>
      </c>
      <c r="AD1492" s="3" t="str">
        <f>IF(Table1[[#This Row],[Mã khách hàng]]="","",VLOOKUP($A1492,Ma_KH!$A:$Q,Ma_KH!O$1,0))</f>
        <v>AEON CITIMART</v>
      </c>
      <c r="AE1492" s="3" t="str">
        <f>IF(Table1[[#This Row],[Mã khách hàng]]="","",VLOOKUP($A1492,Ma_KH!$A:$Q,Ma_KH!P$1,0))</f>
        <v>CÔNG TY TNHH MỘT THÀNH VIÊN HỘI NHẬP PHÁT TRIỂN ĐÔNG HƯNG</v>
      </c>
      <c r="AF1492" s="3">
        <f>VLOOKUP(A1492,Ma_KH!A:Q,Ma_KH!J$1,0)</f>
        <v>0</v>
      </c>
    </row>
    <row r="1493" spans="1:32" ht="16.5">
      <c r="A1493" s="66" t="s">
        <v>142</v>
      </c>
      <c r="B1493" s="73" t="s">
        <v>4507</v>
      </c>
      <c r="C1493" s="67">
        <v>45710</v>
      </c>
      <c r="D1493" s="68" t="s">
        <v>2468</v>
      </c>
      <c r="E1493" s="67">
        <v>45710</v>
      </c>
      <c r="F1493" s="66" t="s">
        <v>2469</v>
      </c>
      <c r="G1493" s="66" t="s">
        <v>2444</v>
      </c>
      <c r="H1493" s="69">
        <v>651554</v>
      </c>
      <c r="I1493" s="69">
        <v>0</v>
      </c>
      <c r="J1493" s="69">
        <f>(Table1[[#This Row],[Tiền hàng]]-Table1[[#This Row],[Tiền chiết khấu]])*8%</f>
        <v>52124.32</v>
      </c>
      <c r="K1493" s="69">
        <v>703678</v>
      </c>
      <c r="L1493" s="8" t="s">
        <v>24</v>
      </c>
      <c r="M1493" s="41">
        <v>45747</v>
      </c>
      <c r="N1493" s="29" t="s">
        <v>4203</v>
      </c>
      <c r="O1493" s="69">
        <f>IF(Table1[[#This Row],[Phân loại]]="Tồn đầu kỳ",Table1[[#This Row],[Tổng giá trị]],0)</f>
        <v>0</v>
      </c>
      <c r="P1493" s="8">
        <f>IF(Table1[[#This Row],[Số còn phải thu ĐK]]&lt;&gt;0,0,IF(Table1[[#This Row],[Phân loại]]="Bán hàng",Table1[[#This Row],[Tổng giá trị]],-Table1[[#This Row],[Tổng giá trị]]))</f>
        <v>703678</v>
      </c>
      <c r="Q1493" s="18">
        <f t="shared" si="174"/>
        <v>703678</v>
      </c>
      <c r="R1493" s="8">
        <f>Table1[[#This Row],[Số còn phải thu ĐK]]+Table1[[#This Row],[Giá Trị HD sau CK]]-Table1[[#This Row],[Số tiền đã thu]]</f>
        <v>0</v>
      </c>
      <c r="S1493" s="7">
        <f>IF(Table1[[#This Row],[Ngày hóa đơn]]&lt;&gt;"",Table1[[#This Row],[Ngày hóa đơn]],Table1[[#This Row],[Ngày hạch toán]])</f>
        <v>45710</v>
      </c>
      <c r="T1493" s="8"/>
      <c r="U1493" s="7">
        <f>IF(Table1[[#This Row],[Ngày tính CN]]="","",S1493+T1493)</f>
        <v>45710</v>
      </c>
      <c r="V1493" s="71">
        <f ca="1">IF(Table1[[#This Row],[Hạn thanh toán]]="","",IF((U1493-NOW())&lt;0,0,(U1493-NOW())))</f>
        <v>0</v>
      </c>
      <c r="W1493" s="69"/>
      <c r="X1493" s="65" t="str">
        <f t="shared" ca="1" si="177"/>
        <v/>
      </c>
      <c r="Y1493" s="65" t="str">
        <f t="shared" si="181"/>
        <v>Đã thanh toán</v>
      </c>
      <c r="Z1493" s="250">
        <f>Table1[[#This Row],[Hạn thanh toán]]</f>
        <v>45710</v>
      </c>
      <c r="AA1493" s="250">
        <f>Table1[[#This Row],[Ngày Thanh toán]]</f>
        <v>45747</v>
      </c>
      <c r="AD1493" s="3" t="str">
        <f>IF(Table1[[#This Row],[Mã khách hàng]]="","",VLOOKUP($A1493,Ma_KH!$A:$Q,Ma_KH!O$1,0))</f>
        <v>AEON CITIMART</v>
      </c>
      <c r="AE1493" s="3" t="str">
        <f>IF(Table1[[#This Row],[Mã khách hàng]]="","",VLOOKUP($A1493,Ma_KH!$A:$Q,Ma_KH!P$1,0))</f>
        <v>CÔNG TY TNHH MỘT THÀNH VIÊN HỘI NHẬP PHÁT TRIỂN ĐÔNG HƯNG</v>
      </c>
      <c r="AF1493" s="3">
        <f>VLOOKUP(A1493,Ma_KH!A:Q,Ma_KH!J$1,0)</f>
        <v>0</v>
      </c>
    </row>
    <row r="1494" spans="1:32" ht="16.5">
      <c r="A1494" s="73" t="s">
        <v>142</v>
      </c>
      <c r="B1494" s="73" t="s">
        <v>4507</v>
      </c>
      <c r="C1494" s="75">
        <v>45719</v>
      </c>
      <c r="D1494" s="76" t="s">
        <v>2470</v>
      </c>
      <c r="E1494" s="75">
        <v>45719</v>
      </c>
      <c r="F1494" s="73" t="s">
        <v>2471</v>
      </c>
      <c r="G1494" s="73" t="s">
        <v>2444</v>
      </c>
      <c r="H1494" s="69">
        <v>556265</v>
      </c>
      <c r="I1494" s="69">
        <v>0</v>
      </c>
      <c r="J1494" s="69">
        <f>(Table1[[#This Row],[Tiền hàng]]-Table1[[#This Row],[Tiền chiết khấu]])*8%</f>
        <v>44501.200000000004</v>
      </c>
      <c r="K1494" s="69">
        <v>600766</v>
      </c>
      <c r="L1494" s="8" t="s">
        <v>24</v>
      </c>
      <c r="M1494" s="41">
        <v>45776</v>
      </c>
      <c r="N1494" s="29" t="s">
        <v>4204</v>
      </c>
      <c r="O1494" s="69">
        <f>IF(Table1[[#This Row],[Phân loại]]="Tồn đầu kỳ",Table1[[#This Row],[Tổng giá trị]],0)</f>
        <v>0</v>
      </c>
      <c r="P1494" s="8">
        <f>IF(Table1[[#This Row],[Số còn phải thu ĐK]]&lt;&gt;0,0,IF(Table1[[#This Row],[Phân loại]]="Bán hàng",Table1[[#This Row],[Tổng giá trị]],-Table1[[#This Row],[Tổng giá trị]]))</f>
        <v>600766</v>
      </c>
      <c r="Q1494" s="18">
        <f t="shared" si="174"/>
        <v>600766</v>
      </c>
      <c r="R1494" s="8">
        <f>Table1[[#This Row],[Số còn phải thu ĐK]]+Table1[[#This Row],[Giá Trị HD sau CK]]-Table1[[#This Row],[Số tiền đã thu]]</f>
        <v>0</v>
      </c>
      <c r="S1494" s="7">
        <f>IF(Table1[[#This Row],[Ngày hóa đơn]]&lt;&gt;"",Table1[[#This Row],[Ngày hóa đơn]],Table1[[#This Row],[Ngày hạch toán]])</f>
        <v>45719</v>
      </c>
      <c r="T1494" s="8"/>
      <c r="U1494" s="7">
        <f>IF(Table1[[#This Row],[Ngày tính CN]]="","",S1494+T1494)</f>
        <v>45719</v>
      </c>
      <c r="V1494" s="71">
        <f ca="1">IF(Table1[[#This Row],[Hạn thanh toán]]="","",IF((U1494-NOW())&lt;0,0,(U1494-NOW())))</f>
        <v>0</v>
      </c>
      <c r="W1494" s="69"/>
      <c r="X1494" s="65" t="str">
        <f t="shared" ca="1" si="177"/>
        <v/>
      </c>
      <c r="Y1494" s="65" t="str">
        <f t="shared" si="181"/>
        <v>Đã thanh toán</v>
      </c>
      <c r="Z1494" s="250">
        <f>Table1[[#This Row],[Hạn thanh toán]]</f>
        <v>45719</v>
      </c>
      <c r="AA1494" s="250">
        <f>Table1[[#This Row],[Ngày Thanh toán]]</f>
        <v>45776</v>
      </c>
      <c r="AD1494" s="3" t="str">
        <f>IF(Table1[[#This Row],[Mã khách hàng]]="","",VLOOKUP($A1494,Ma_KH!$A:$Q,Ma_KH!O$1,0))</f>
        <v>AEON CITIMART</v>
      </c>
      <c r="AE1494" s="3" t="str">
        <f>IF(Table1[[#This Row],[Mã khách hàng]]="","",VLOOKUP($A1494,Ma_KH!$A:$Q,Ma_KH!P$1,0))</f>
        <v>CÔNG TY TNHH MỘT THÀNH VIÊN HỘI NHẬP PHÁT TRIỂN ĐÔNG HƯNG</v>
      </c>
      <c r="AF1494" s="3">
        <f>VLOOKUP(A1494,Ma_KH!A:Q,Ma_KH!J$1,0)</f>
        <v>0</v>
      </c>
    </row>
    <row r="1495" spans="1:32" ht="16.5">
      <c r="A1495" s="73" t="s">
        <v>142</v>
      </c>
      <c r="B1495" s="73" t="s">
        <v>4507</v>
      </c>
      <c r="C1495" s="75">
        <v>45720</v>
      </c>
      <c r="D1495" s="76" t="s">
        <v>2472</v>
      </c>
      <c r="E1495" s="75">
        <v>45720</v>
      </c>
      <c r="F1495" s="73" t="s">
        <v>2473</v>
      </c>
      <c r="G1495" s="73" t="s">
        <v>2337</v>
      </c>
      <c r="H1495" s="69">
        <v>358001</v>
      </c>
      <c r="I1495" s="69">
        <v>0</v>
      </c>
      <c r="J1495" s="69">
        <f>(Table1[[#This Row],[Tiền hàng]]-Table1[[#This Row],[Tiền chiết khấu]])*8%</f>
        <v>28640.080000000002</v>
      </c>
      <c r="K1495" s="69">
        <v>386641</v>
      </c>
      <c r="L1495" s="8" t="s">
        <v>24</v>
      </c>
      <c r="M1495" s="41">
        <v>45776</v>
      </c>
      <c r="N1495" s="29" t="s">
        <v>4204</v>
      </c>
      <c r="O1495" s="69">
        <f>IF(Table1[[#This Row],[Phân loại]]="Tồn đầu kỳ",Table1[[#This Row],[Tổng giá trị]],0)</f>
        <v>0</v>
      </c>
      <c r="P1495" s="8">
        <f>IF(Table1[[#This Row],[Số còn phải thu ĐK]]&lt;&gt;0,0,IF(Table1[[#This Row],[Phân loại]]="Bán hàng",Table1[[#This Row],[Tổng giá trị]],-Table1[[#This Row],[Tổng giá trị]]))</f>
        <v>386641</v>
      </c>
      <c r="Q1495" s="18">
        <f t="shared" ref="Q1495:Q1558" si="182">IF(M1495&lt;&gt;"",IF(O1495&lt;&gt;0,O1495,P1495),0)</f>
        <v>386641</v>
      </c>
      <c r="R1495" s="8">
        <f>Table1[[#This Row],[Số còn phải thu ĐK]]+Table1[[#This Row],[Giá Trị HD sau CK]]-Table1[[#This Row],[Số tiền đã thu]]</f>
        <v>0</v>
      </c>
      <c r="S1495" s="7">
        <f>IF(Table1[[#This Row],[Ngày hóa đơn]]&lt;&gt;"",Table1[[#This Row],[Ngày hóa đơn]],Table1[[#This Row],[Ngày hạch toán]])</f>
        <v>45720</v>
      </c>
      <c r="T1495" s="8"/>
      <c r="U1495" s="7">
        <f>IF(Table1[[#This Row],[Ngày tính CN]]="","",S1495+T1495)</f>
        <v>45720</v>
      </c>
      <c r="V1495" s="71">
        <f ca="1">IF(Table1[[#This Row],[Hạn thanh toán]]="","",IF((U1495-NOW())&lt;0,0,(U1495-NOW())))</f>
        <v>0</v>
      </c>
      <c r="W1495" s="69"/>
      <c r="X1495" s="65" t="str">
        <f t="shared" ca="1" si="177"/>
        <v/>
      </c>
      <c r="Y1495" s="65" t="str">
        <f t="shared" si="181"/>
        <v>Đã thanh toán</v>
      </c>
      <c r="Z1495" s="250">
        <f>Table1[[#This Row],[Hạn thanh toán]]</f>
        <v>45720</v>
      </c>
      <c r="AA1495" s="250">
        <f>Table1[[#This Row],[Ngày Thanh toán]]</f>
        <v>45776</v>
      </c>
      <c r="AD1495" s="3" t="str">
        <f>IF(Table1[[#This Row],[Mã khách hàng]]="","",VLOOKUP($A1495,Ma_KH!$A:$Q,Ma_KH!O$1,0))</f>
        <v>AEON CITIMART</v>
      </c>
      <c r="AE1495" s="3" t="str">
        <f>IF(Table1[[#This Row],[Mã khách hàng]]="","",VLOOKUP($A1495,Ma_KH!$A:$Q,Ma_KH!P$1,0))</f>
        <v>CÔNG TY TNHH MỘT THÀNH VIÊN HỘI NHẬP PHÁT TRIỂN ĐÔNG HƯNG</v>
      </c>
      <c r="AF1495" s="3">
        <f>VLOOKUP(A1495,Ma_KH!A:Q,Ma_KH!J$1,0)</f>
        <v>0</v>
      </c>
    </row>
    <row r="1496" spans="1:32" ht="16.5">
      <c r="A1496" s="73" t="s">
        <v>142</v>
      </c>
      <c r="B1496" s="73" t="s">
        <v>4507</v>
      </c>
      <c r="C1496" s="75">
        <v>45724</v>
      </c>
      <c r="D1496" s="76" t="s">
        <v>2474</v>
      </c>
      <c r="E1496" s="75">
        <v>45724</v>
      </c>
      <c r="F1496" s="73" t="s">
        <v>2475</v>
      </c>
      <c r="G1496" s="73" t="s">
        <v>2423</v>
      </c>
      <c r="H1496" s="69">
        <v>1250552</v>
      </c>
      <c r="I1496" s="69">
        <v>0</v>
      </c>
      <c r="J1496" s="69">
        <f>(Table1[[#This Row],[Tiền hàng]]-Table1[[#This Row],[Tiền chiết khấu]])*8%</f>
        <v>100044.16</v>
      </c>
      <c r="K1496" s="69">
        <v>1350596</v>
      </c>
      <c r="L1496" s="8" t="s">
        <v>24</v>
      </c>
      <c r="M1496" s="41">
        <v>45776</v>
      </c>
      <c r="N1496" s="29" t="s">
        <v>4204</v>
      </c>
      <c r="O1496" s="69">
        <f>IF(Table1[[#This Row],[Phân loại]]="Tồn đầu kỳ",Table1[[#This Row],[Tổng giá trị]],0)</f>
        <v>0</v>
      </c>
      <c r="P1496" s="8">
        <f>IF(Table1[[#This Row],[Số còn phải thu ĐK]]&lt;&gt;0,0,IF(Table1[[#This Row],[Phân loại]]="Bán hàng",Table1[[#This Row],[Tổng giá trị]],-Table1[[#This Row],[Tổng giá trị]]))</f>
        <v>1350596</v>
      </c>
      <c r="Q1496" s="18">
        <f t="shared" si="182"/>
        <v>1350596</v>
      </c>
      <c r="R1496" s="8">
        <f>Table1[[#This Row],[Số còn phải thu ĐK]]+Table1[[#This Row],[Giá Trị HD sau CK]]-Table1[[#This Row],[Số tiền đã thu]]</f>
        <v>0</v>
      </c>
      <c r="S1496" s="7">
        <f>IF(Table1[[#This Row],[Ngày hóa đơn]]&lt;&gt;"",Table1[[#This Row],[Ngày hóa đơn]],Table1[[#This Row],[Ngày hạch toán]])</f>
        <v>45724</v>
      </c>
      <c r="T1496" s="8"/>
      <c r="U1496" s="7">
        <f>IF(Table1[[#This Row],[Ngày tính CN]]="","",S1496+T1496)</f>
        <v>45724</v>
      </c>
      <c r="V1496" s="71">
        <f ca="1">IF(Table1[[#This Row],[Hạn thanh toán]]="","",IF((U1496-NOW())&lt;0,0,(U1496-NOW())))</f>
        <v>0</v>
      </c>
      <c r="W1496" s="69"/>
      <c r="X1496" s="65" t="str">
        <f t="shared" ca="1" si="177"/>
        <v/>
      </c>
      <c r="Y1496" s="65" t="str">
        <f t="shared" si="181"/>
        <v>Đã thanh toán</v>
      </c>
      <c r="Z1496" s="250">
        <f>Table1[[#This Row],[Hạn thanh toán]]</f>
        <v>45724</v>
      </c>
      <c r="AA1496" s="250">
        <f>Table1[[#This Row],[Ngày Thanh toán]]</f>
        <v>45776</v>
      </c>
      <c r="AD1496" s="3" t="str">
        <f>IF(Table1[[#This Row],[Mã khách hàng]]="","",VLOOKUP($A1496,Ma_KH!$A:$Q,Ma_KH!O$1,0))</f>
        <v>AEON CITIMART</v>
      </c>
      <c r="AE1496" s="3" t="str">
        <f>IF(Table1[[#This Row],[Mã khách hàng]]="","",VLOOKUP($A1496,Ma_KH!$A:$Q,Ma_KH!P$1,0))</f>
        <v>CÔNG TY TNHH MỘT THÀNH VIÊN HỘI NHẬP PHÁT TRIỂN ĐÔNG HƯNG</v>
      </c>
      <c r="AF1496" s="3">
        <f>VLOOKUP(A1496,Ma_KH!A:Q,Ma_KH!J$1,0)</f>
        <v>0</v>
      </c>
    </row>
    <row r="1497" spans="1:32" ht="16.5">
      <c r="A1497" s="73" t="s">
        <v>142</v>
      </c>
      <c r="B1497" s="73" t="s">
        <v>4507</v>
      </c>
      <c r="C1497" s="75">
        <v>45728</v>
      </c>
      <c r="D1497" s="76" t="s">
        <v>2476</v>
      </c>
      <c r="E1497" s="75">
        <v>45728</v>
      </c>
      <c r="F1497" s="73" t="s">
        <v>2477</v>
      </c>
      <c r="G1497" s="73" t="s">
        <v>2444</v>
      </c>
      <c r="H1497" s="69">
        <v>856121</v>
      </c>
      <c r="I1497" s="69">
        <v>0</v>
      </c>
      <c r="J1497" s="69">
        <f>(Table1[[#This Row],[Tiền hàng]]-Table1[[#This Row],[Tiền chiết khấu]])*8%</f>
        <v>68489.680000000008</v>
      </c>
      <c r="K1497" s="69">
        <v>924611</v>
      </c>
      <c r="L1497" s="8" t="s">
        <v>24</v>
      </c>
      <c r="M1497" s="41">
        <v>45776</v>
      </c>
      <c r="N1497" s="29" t="s">
        <v>4204</v>
      </c>
      <c r="O1497" s="69">
        <f>IF(Table1[[#This Row],[Phân loại]]="Tồn đầu kỳ",Table1[[#This Row],[Tổng giá trị]],0)</f>
        <v>0</v>
      </c>
      <c r="P1497" s="8">
        <f>IF(Table1[[#This Row],[Số còn phải thu ĐK]]&lt;&gt;0,0,IF(Table1[[#This Row],[Phân loại]]="Bán hàng",Table1[[#This Row],[Tổng giá trị]],-Table1[[#This Row],[Tổng giá trị]]))</f>
        <v>924611</v>
      </c>
      <c r="Q1497" s="18">
        <f t="shared" si="182"/>
        <v>924611</v>
      </c>
      <c r="R1497" s="8">
        <f>Table1[[#This Row],[Số còn phải thu ĐK]]+Table1[[#This Row],[Giá Trị HD sau CK]]-Table1[[#This Row],[Số tiền đã thu]]</f>
        <v>0</v>
      </c>
      <c r="S1497" s="7">
        <f>IF(Table1[[#This Row],[Ngày hóa đơn]]&lt;&gt;"",Table1[[#This Row],[Ngày hóa đơn]],Table1[[#This Row],[Ngày hạch toán]])</f>
        <v>45728</v>
      </c>
      <c r="T1497" s="8"/>
      <c r="U1497" s="7">
        <f>IF(Table1[[#This Row],[Ngày tính CN]]="","",S1497+T1497)</f>
        <v>45728</v>
      </c>
      <c r="V1497" s="71">
        <f ca="1">IF(Table1[[#This Row],[Hạn thanh toán]]="","",IF((U1497-NOW())&lt;0,0,(U1497-NOW())))</f>
        <v>0</v>
      </c>
      <c r="W1497" s="69"/>
      <c r="X1497" s="65" t="str">
        <f t="shared" ca="1" si="177"/>
        <v/>
      </c>
      <c r="Y1497" s="65" t="str">
        <f t="shared" si="181"/>
        <v>Đã thanh toán</v>
      </c>
      <c r="Z1497" s="250">
        <f>Table1[[#This Row],[Hạn thanh toán]]</f>
        <v>45728</v>
      </c>
      <c r="AA1497" s="250">
        <f>Table1[[#This Row],[Ngày Thanh toán]]</f>
        <v>45776</v>
      </c>
      <c r="AD1497" s="3" t="str">
        <f>IF(Table1[[#This Row],[Mã khách hàng]]="","",VLOOKUP($A1497,Ma_KH!$A:$Q,Ma_KH!O$1,0))</f>
        <v>AEON CITIMART</v>
      </c>
      <c r="AE1497" s="3" t="str">
        <f>IF(Table1[[#This Row],[Mã khách hàng]]="","",VLOOKUP($A1497,Ma_KH!$A:$Q,Ma_KH!P$1,0))</f>
        <v>CÔNG TY TNHH MỘT THÀNH VIÊN HỘI NHẬP PHÁT TRIỂN ĐÔNG HƯNG</v>
      </c>
      <c r="AF1497" s="3">
        <f>VLOOKUP(A1497,Ma_KH!A:Q,Ma_KH!J$1,0)</f>
        <v>0</v>
      </c>
    </row>
    <row r="1498" spans="1:32" ht="16.5">
      <c r="A1498" s="73" t="s">
        <v>142</v>
      </c>
      <c r="B1498" s="73" t="s">
        <v>4507</v>
      </c>
      <c r="C1498" s="75">
        <v>45729</v>
      </c>
      <c r="D1498" s="76" t="s">
        <v>2478</v>
      </c>
      <c r="E1498" s="75">
        <v>45729</v>
      </c>
      <c r="F1498" s="73" t="s">
        <v>2479</v>
      </c>
      <c r="G1498" s="73" t="s">
        <v>2426</v>
      </c>
      <c r="H1498" s="69">
        <v>1149475</v>
      </c>
      <c r="I1498" s="69">
        <v>0</v>
      </c>
      <c r="J1498" s="69">
        <f>(Table1[[#This Row],[Tiền hàng]]-Table1[[#This Row],[Tiền chiết khấu]])*8%</f>
        <v>91958</v>
      </c>
      <c r="K1498" s="69">
        <v>1241433</v>
      </c>
      <c r="L1498" s="8" t="s">
        <v>24</v>
      </c>
      <c r="M1498" s="41">
        <v>45776</v>
      </c>
      <c r="N1498" s="29" t="s">
        <v>4204</v>
      </c>
      <c r="O1498" s="69">
        <f>IF(Table1[[#This Row],[Phân loại]]="Tồn đầu kỳ",Table1[[#This Row],[Tổng giá trị]],0)</f>
        <v>0</v>
      </c>
      <c r="P1498" s="8">
        <f>IF(Table1[[#This Row],[Số còn phải thu ĐK]]&lt;&gt;0,0,IF(Table1[[#This Row],[Phân loại]]="Bán hàng",Table1[[#This Row],[Tổng giá trị]],-Table1[[#This Row],[Tổng giá trị]]))</f>
        <v>1241433</v>
      </c>
      <c r="Q1498" s="18">
        <f t="shared" si="182"/>
        <v>1241433</v>
      </c>
      <c r="R1498" s="8">
        <f>Table1[[#This Row],[Số còn phải thu ĐK]]+Table1[[#This Row],[Giá Trị HD sau CK]]-Table1[[#This Row],[Số tiền đã thu]]</f>
        <v>0</v>
      </c>
      <c r="S1498" s="7">
        <f>IF(Table1[[#This Row],[Ngày hóa đơn]]&lt;&gt;"",Table1[[#This Row],[Ngày hóa đơn]],Table1[[#This Row],[Ngày hạch toán]])</f>
        <v>45729</v>
      </c>
      <c r="T1498" s="8"/>
      <c r="U1498" s="7">
        <f>IF(Table1[[#This Row],[Ngày tính CN]]="","",S1498+T1498)</f>
        <v>45729</v>
      </c>
      <c r="V1498" s="71">
        <f ca="1">IF(Table1[[#This Row],[Hạn thanh toán]]="","",IF((U1498-NOW())&lt;0,0,(U1498-NOW())))</f>
        <v>0</v>
      </c>
      <c r="W1498" s="69"/>
      <c r="X1498" s="65" t="str">
        <f t="shared" ca="1" si="177"/>
        <v/>
      </c>
      <c r="Y1498" s="65" t="str">
        <f t="shared" si="181"/>
        <v>Đã thanh toán</v>
      </c>
      <c r="Z1498" s="250">
        <f>Table1[[#This Row],[Hạn thanh toán]]</f>
        <v>45729</v>
      </c>
      <c r="AA1498" s="250">
        <f>Table1[[#This Row],[Ngày Thanh toán]]</f>
        <v>45776</v>
      </c>
      <c r="AD1498" s="3" t="str">
        <f>IF(Table1[[#This Row],[Mã khách hàng]]="","",VLOOKUP($A1498,Ma_KH!$A:$Q,Ma_KH!O$1,0))</f>
        <v>AEON CITIMART</v>
      </c>
      <c r="AE1498" s="3" t="str">
        <f>IF(Table1[[#This Row],[Mã khách hàng]]="","",VLOOKUP($A1498,Ma_KH!$A:$Q,Ma_KH!P$1,0))</f>
        <v>CÔNG TY TNHH MỘT THÀNH VIÊN HỘI NHẬP PHÁT TRIỂN ĐÔNG HƯNG</v>
      </c>
      <c r="AF1498" s="3">
        <f>VLOOKUP(A1498,Ma_KH!A:Q,Ma_KH!J$1,0)</f>
        <v>0</v>
      </c>
    </row>
    <row r="1499" spans="1:32" ht="16.5">
      <c r="A1499" s="73" t="s">
        <v>142</v>
      </c>
      <c r="B1499" s="73" t="s">
        <v>4507</v>
      </c>
      <c r="C1499" s="75">
        <v>45734</v>
      </c>
      <c r="D1499" s="76" t="s">
        <v>2480</v>
      </c>
      <c r="E1499" s="75">
        <v>45734</v>
      </c>
      <c r="F1499" s="73" t="s">
        <v>2481</v>
      </c>
      <c r="G1499" s="73" t="s">
        <v>2337</v>
      </c>
      <c r="H1499" s="69">
        <v>525324</v>
      </c>
      <c r="I1499" s="69">
        <v>0</v>
      </c>
      <c r="J1499" s="69">
        <f>(Table1[[#This Row],[Tiền hàng]]-Table1[[#This Row],[Tiền chiết khấu]])*8%</f>
        <v>42025.919999999998</v>
      </c>
      <c r="K1499" s="69">
        <v>567350</v>
      </c>
      <c r="L1499" s="8" t="s">
        <v>24</v>
      </c>
      <c r="M1499" s="41">
        <v>45776</v>
      </c>
      <c r="N1499" s="29" t="s">
        <v>4204</v>
      </c>
      <c r="O1499" s="69">
        <f>IF(Table1[[#This Row],[Phân loại]]="Tồn đầu kỳ",Table1[[#This Row],[Tổng giá trị]],0)</f>
        <v>0</v>
      </c>
      <c r="P1499" s="8">
        <f>IF(Table1[[#This Row],[Số còn phải thu ĐK]]&lt;&gt;0,0,IF(Table1[[#This Row],[Phân loại]]="Bán hàng",Table1[[#This Row],[Tổng giá trị]],-Table1[[#This Row],[Tổng giá trị]]))</f>
        <v>567350</v>
      </c>
      <c r="Q1499" s="18">
        <f t="shared" si="182"/>
        <v>567350</v>
      </c>
      <c r="R1499" s="8">
        <f>Table1[[#This Row],[Số còn phải thu ĐK]]+Table1[[#This Row],[Giá Trị HD sau CK]]-Table1[[#This Row],[Số tiền đã thu]]</f>
        <v>0</v>
      </c>
      <c r="S1499" s="7">
        <f>IF(Table1[[#This Row],[Ngày hóa đơn]]&lt;&gt;"",Table1[[#This Row],[Ngày hóa đơn]],Table1[[#This Row],[Ngày hạch toán]])</f>
        <v>45734</v>
      </c>
      <c r="T1499" s="8"/>
      <c r="U1499" s="7">
        <f>IF(Table1[[#This Row],[Ngày tính CN]]="","",S1499+T1499)</f>
        <v>45734</v>
      </c>
      <c r="V1499" s="71">
        <f ca="1">IF(Table1[[#This Row],[Hạn thanh toán]]="","",IF((U1499-NOW())&lt;0,0,(U1499-NOW())))</f>
        <v>0</v>
      </c>
      <c r="W1499" s="69"/>
      <c r="X1499" s="65" t="str">
        <f t="shared" ca="1" si="177"/>
        <v/>
      </c>
      <c r="Y1499" s="65" t="str">
        <f t="shared" si="181"/>
        <v>Đã thanh toán</v>
      </c>
      <c r="Z1499" s="250">
        <f>Table1[[#This Row],[Hạn thanh toán]]</f>
        <v>45734</v>
      </c>
      <c r="AA1499" s="250">
        <f>Table1[[#This Row],[Ngày Thanh toán]]</f>
        <v>45776</v>
      </c>
      <c r="AD1499" s="3" t="str">
        <f>IF(Table1[[#This Row],[Mã khách hàng]]="","",VLOOKUP($A1499,Ma_KH!$A:$Q,Ma_KH!O$1,0))</f>
        <v>AEON CITIMART</v>
      </c>
      <c r="AE1499" s="3" t="str">
        <f>IF(Table1[[#This Row],[Mã khách hàng]]="","",VLOOKUP($A1499,Ma_KH!$A:$Q,Ma_KH!P$1,0))</f>
        <v>CÔNG TY TNHH MỘT THÀNH VIÊN HỘI NHẬP PHÁT TRIỂN ĐÔNG HƯNG</v>
      </c>
      <c r="AF1499" s="3">
        <f>VLOOKUP(A1499,Ma_KH!A:Q,Ma_KH!J$1,0)</f>
        <v>0</v>
      </c>
    </row>
    <row r="1500" spans="1:32" ht="16.5">
      <c r="A1500" s="73" t="s">
        <v>142</v>
      </c>
      <c r="B1500" s="73" t="s">
        <v>4507</v>
      </c>
      <c r="C1500" s="75">
        <v>45734</v>
      </c>
      <c r="D1500" s="76" t="s">
        <v>2482</v>
      </c>
      <c r="E1500" s="75">
        <v>45734</v>
      </c>
      <c r="F1500" s="73" t="s">
        <v>2483</v>
      </c>
      <c r="G1500" s="73" t="s">
        <v>2423</v>
      </c>
      <c r="H1500" s="69">
        <v>1112530</v>
      </c>
      <c r="I1500" s="69">
        <v>0</v>
      </c>
      <c r="J1500" s="69">
        <f>(Table1[[#This Row],[Tiền hàng]]-Table1[[#This Row],[Tiền chiết khấu]])*8%</f>
        <v>89002.400000000009</v>
      </c>
      <c r="K1500" s="69">
        <v>1201532</v>
      </c>
      <c r="L1500" s="8" t="s">
        <v>24</v>
      </c>
      <c r="M1500" s="41">
        <v>45776</v>
      </c>
      <c r="N1500" s="29" t="s">
        <v>4204</v>
      </c>
      <c r="O1500" s="69">
        <f>IF(Table1[[#This Row],[Phân loại]]="Tồn đầu kỳ",Table1[[#This Row],[Tổng giá trị]],0)</f>
        <v>0</v>
      </c>
      <c r="P1500" s="8">
        <f>IF(Table1[[#This Row],[Số còn phải thu ĐK]]&lt;&gt;0,0,IF(Table1[[#This Row],[Phân loại]]="Bán hàng",Table1[[#This Row],[Tổng giá trị]],-Table1[[#This Row],[Tổng giá trị]]))</f>
        <v>1201532</v>
      </c>
      <c r="Q1500" s="18">
        <f t="shared" si="182"/>
        <v>1201532</v>
      </c>
      <c r="R1500" s="8">
        <f>Table1[[#This Row],[Số còn phải thu ĐK]]+Table1[[#This Row],[Giá Trị HD sau CK]]-Table1[[#This Row],[Số tiền đã thu]]</f>
        <v>0</v>
      </c>
      <c r="S1500" s="7">
        <f>IF(Table1[[#This Row],[Ngày hóa đơn]]&lt;&gt;"",Table1[[#This Row],[Ngày hóa đơn]],Table1[[#This Row],[Ngày hạch toán]])</f>
        <v>45734</v>
      </c>
      <c r="T1500" s="8"/>
      <c r="U1500" s="7">
        <f>IF(Table1[[#This Row],[Ngày tính CN]]="","",S1500+T1500)</f>
        <v>45734</v>
      </c>
      <c r="V1500" s="71">
        <f ca="1">IF(Table1[[#This Row],[Hạn thanh toán]]="","",IF((U1500-NOW())&lt;0,0,(U1500-NOW())))</f>
        <v>0</v>
      </c>
      <c r="W1500" s="69"/>
      <c r="X1500" s="65" t="str">
        <f t="shared" ca="1" si="177"/>
        <v/>
      </c>
      <c r="Y1500" s="65" t="str">
        <f t="shared" si="181"/>
        <v>Đã thanh toán</v>
      </c>
      <c r="Z1500" s="250">
        <f>Table1[[#This Row],[Hạn thanh toán]]</f>
        <v>45734</v>
      </c>
      <c r="AA1500" s="250">
        <f>Table1[[#This Row],[Ngày Thanh toán]]</f>
        <v>45776</v>
      </c>
      <c r="AD1500" s="3" t="str">
        <f>IF(Table1[[#This Row],[Mã khách hàng]]="","",VLOOKUP($A1500,Ma_KH!$A:$Q,Ma_KH!O$1,0))</f>
        <v>AEON CITIMART</v>
      </c>
      <c r="AE1500" s="3" t="str">
        <f>IF(Table1[[#This Row],[Mã khách hàng]]="","",VLOOKUP($A1500,Ma_KH!$A:$Q,Ma_KH!P$1,0))</f>
        <v>CÔNG TY TNHH MỘT THÀNH VIÊN HỘI NHẬP PHÁT TRIỂN ĐÔNG HƯNG</v>
      </c>
      <c r="AF1500" s="3">
        <f>VLOOKUP(A1500,Ma_KH!A:Q,Ma_KH!J$1,0)</f>
        <v>0</v>
      </c>
    </row>
    <row r="1501" spans="1:32" ht="16.5">
      <c r="A1501" s="73" t="s">
        <v>142</v>
      </c>
      <c r="B1501" s="73" t="s">
        <v>4507</v>
      </c>
      <c r="C1501" s="75">
        <v>45735</v>
      </c>
      <c r="D1501" s="76" t="s">
        <v>2484</v>
      </c>
      <c r="E1501" s="75">
        <v>45735</v>
      </c>
      <c r="F1501" s="73" t="s">
        <v>2485</v>
      </c>
      <c r="G1501" s="73" t="s">
        <v>2339</v>
      </c>
      <c r="H1501" s="69">
        <v>779658</v>
      </c>
      <c r="I1501" s="69">
        <v>0</v>
      </c>
      <c r="J1501" s="69">
        <f>(Table1[[#This Row],[Tiền hàng]]-Table1[[#This Row],[Tiền chiết khấu]])*8%</f>
        <v>62372.639999999999</v>
      </c>
      <c r="K1501" s="69">
        <v>842031</v>
      </c>
      <c r="L1501" s="8" t="s">
        <v>24</v>
      </c>
      <c r="M1501" s="41">
        <v>45776</v>
      </c>
      <c r="N1501" s="29" t="s">
        <v>4204</v>
      </c>
      <c r="O1501" s="69">
        <f>IF(Table1[[#This Row],[Phân loại]]="Tồn đầu kỳ",Table1[[#This Row],[Tổng giá trị]],0)</f>
        <v>0</v>
      </c>
      <c r="P1501" s="8">
        <f>IF(Table1[[#This Row],[Số còn phải thu ĐK]]&lt;&gt;0,0,IF(Table1[[#This Row],[Phân loại]]="Bán hàng",Table1[[#This Row],[Tổng giá trị]],-Table1[[#This Row],[Tổng giá trị]]))</f>
        <v>842031</v>
      </c>
      <c r="Q1501" s="18">
        <f t="shared" si="182"/>
        <v>842031</v>
      </c>
      <c r="R1501" s="8">
        <f>Table1[[#This Row],[Số còn phải thu ĐK]]+Table1[[#This Row],[Giá Trị HD sau CK]]-Table1[[#This Row],[Số tiền đã thu]]</f>
        <v>0</v>
      </c>
      <c r="S1501" s="7">
        <f>IF(Table1[[#This Row],[Ngày hóa đơn]]&lt;&gt;"",Table1[[#This Row],[Ngày hóa đơn]],Table1[[#This Row],[Ngày hạch toán]])</f>
        <v>45735</v>
      </c>
      <c r="T1501" s="8"/>
      <c r="U1501" s="7">
        <f>IF(Table1[[#This Row],[Ngày tính CN]]="","",S1501+T1501)</f>
        <v>45735</v>
      </c>
      <c r="V1501" s="71">
        <f ca="1">IF(Table1[[#This Row],[Hạn thanh toán]]="","",IF((U1501-NOW())&lt;0,0,(U1501-NOW())))</f>
        <v>0</v>
      </c>
      <c r="W1501" s="69"/>
      <c r="X1501" s="65" t="str">
        <f t="shared" ca="1" si="177"/>
        <v/>
      </c>
      <c r="Y1501" s="65" t="str">
        <f t="shared" si="181"/>
        <v>Đã thanh toán</v>
      </c>
      <c r="Z1501" s="250">
        <f>Table1[[#This Row],[Hạn thanh toán]]</f>
        <v>45735</v>
      </c>
      <c r="AA1501" s="250">
        <f>Table1[[#This Row],[Ngày Thanh toán]]</f>
        <v>45776</v>
      </c>
      <c r="AD1501" s="3" t="str">
        <f>IF(Table1[[#This Row],[Mã khách hàng]]="","",VLOOKUP($A1501,Ma_KH!$A:$Q,Ma_KH!O$1,0))</f>
        <v>AEON CITIMART</v>
      </c>
      <c r="AE1501" s="3" t="str">
        <f>IF(Table1[[#This Row],[Mã khách hàng]]="","",VLOOKUP($A1501,Ma_KH!$A:$Q,Ma_KH!P$1,0))</f>
        <v>CÔNG TY TNHH MỘT THÀNH VIÊN HỘI NHẬP PHÁT TRIỂN ĐÔNG HƯNG</v>
      </c>
      <c r="AF1501" s="3">
        <f>VLOOKUP(A1501,Ma_KH!A:Q,Ma_KH!J$1,0)</f>
        <v>0</v>
      </c>
    </row>
    <row r="1502" spans="1:32" ht="16.5">
      <c r="A1502" s="73" t="s">
        <v>142</v>
      </c>
      <c r="B1502" s="73" t="s">
        <v>4507</v>
      </c>
      <c r="C1502" s="75">
        <v>45741</v>
      </c>
      <c r="D1502" s="76" t="s">
        <v>2486</v>
      </c>
      <c r="E1502" s="75">
        <v>45741</v>
      </c>
      <c r="F1502" s="73" t="s">
        <v>2487</v>
      </c>
      <c r="G1502" s="73" t="s">
        <v>2444</v>
      </c>
      <c r="H1502" s="69">
        <v>743364</v>
      </c>
      <c r="I1502" s="69">
        <v>0</v>
      </c>
      <c r="J1502" s="69">
        <f>(Table1[[#This Row],[Tiền hàng]]-Table1[[#This Row],[Tiền chiết khấu]])*8%</f>
        <v>59469.120000000003</v>
      </c>
      <c r="K1502" s="69">
        <v>802833</v>
      </c>
      <c r="L1502" s="8" t="s">
        <v>24</v>
      </c>
      <c r="M1502" s="41">
        <v>45776</v>
      </c>
      <c r="N1502" s="29" t="s">
        <v>4204</v>
      </c>
      <c r="O1502" s="69">
        <f>IF(Table1[[#This Row],[Phân loại]]="Tồn đầu kỳ",Table1[[#This Row],[Tổng giá trị]],0)</f>
        <v>0</v>
      </c>
      <c r="P1502" s="8">
        <f>IF(Table1[[#This Row],[Số còn phải thu ĐK]]&lt;&gt;0,0,IF(Table1[[#This Row],[Phân loại]]="Bán hàng",Table1[[#This Row],[Tổng giá trị]],-Table1[[#This Row],[Tổng giá trị]]))</f>
        <v>802833</v>
      </c>
      <c r="Q1502" s="18">
        <f t="shared" si="182"/>
        <v>802833</v>
      </c>
      <c r="R1502" s="8">
        <f>Table1[[#This Row],[Số còn phải thu ĐK]]+Table1[[#This Row],[Giá Trị HD sau CK]]-Table1[[#This Row],[Số tiền đã thu]]</f>
        <v>0</v>
      </c>
      <c r="S1502" s="7">
        <f>IF(Table1[[#This Row],[Ngày hóa đơn]]&lt;&gt;"",Table1[[#This Row],[Ngày hóa đơn]],Table1[[#This Row],[Ngày hạch toán]])</f>
        <v>45741</v>
      </c>
      <c r="T1502" s="8"/>
      <c r="U1502" s="7">
        <f>IF(Table1[[#This Row],[Ngày tính CN]]="","",S1502+T1502)</f>
        <v>45741</v>
      </c>
      <c r="V1502" s="71">
        <f ca="1">IF(Table1[[#This Row],[Hạn thanh toán]]="","",IF((U1502-NOW())&lt;0,0,(U1502-NOW())))</f>
        <v>0</v>
      </c>
      <c r="W1502" s="69"/>
      <c r="X1502" s="65" t="str">
        <f t="shared" ca="1" si="177"/>
        <v/>
      </c>
      <c r="Y1502" s="65" t="str">
        <f t="shared" si="181"/>
        <v>Đã thanh toán</v>
      </c>
      <c r="Z1502" s="250">
        <f>Table1[[#This Row],[Hạn thanh toán]]</f>
        <v>45741</v>
      </c>
      <c r="AA1502" s="250">
        <f>Table1[[#This Row],[Ngày Thanh toán]]</f>
        <v>45776</v>
      </c>
      <c r="AD1502" s="3" t="str">
        <f>IF(Table1[[#This Row],[Mã khách hàng]]="","",VLOOKUP($A1502,Ma_KH!$A:$Q,Ma_KH!O$1,0))</f>
        <v>AEON CITIMART</v>
      </c>
      <c r="AE1502" s="3" t="str">
        <f>IF(Table1[[#This Row],[Mã khách hàng]]="","",VLOOKUP($A1502,Ma_KH!$A:$Q,Ma_KH!P$1,0))</f>
        <v>CÔNG TY TNHH MỘT THÀNH VIÊN HỘI NHẬP PHÁT TRIỂN ĐÔNG HƯNG</v>
      </c>
      <c r="AF1502" s="3">
        <f>VLOOKUP(A1502,Ma_KH!A:Q,Ma_KH!J$1,0)</f>
        <v>0</v>
      </c>
    </row>
    <row r="1503" spans="1:32" ht="16.5">
      <c r="A1503" s="73" t="s">
        <v>142</v>
      </c>
      <c r="B1503" s="73" t="s">
        <v>4507</v>
      </c>
      <c r="C1503" s="75">
        <v>45741</v>
      </c>
      <c r="D1503" s="76" t="s">
        <v>2488</v>
      </c>
      <c r="E1503" s="75">
        <v>45741</v>
      </c>
      <c r="F1503" s="73" t="s">
        <v>2489</v>
      </c>
      <c r="G1503" s="73" t="s">
        <v>2447</v>
      </c>
      <c r="H1503" s="69">
        <v>1160640</v>
      </c>
      <c r="I1503" s="69">
        <v>0</v>
      </c>
      <c r="J1503" s="69">
        <f>(Table1[[#This Row],[Tiền hàng]]-Table1[[#This Row],[Tiền chiết khấu]])*8%</f>
        <v>92851.199999999997</v>
      </c>
      <c r="K1503" s="69">
        <v>1253491</v>
      </c>
      <c r="L1503" s="8" t="s">
        <v>24</v>
      </c>
      <c r="M1503" s="41">
        <v>45776</v>
      </c>
      <c r="N1503" s="29" t="s">
        <v>4204</v>
      </c>
      <c r="O1503" s="69">
        <f>IF(Table1[[#This Row],[Phân loại]]="Tồn đầu kỳ",Table1[[#This Row],[Tổng giá trị]],0)</f>
        <v>0</v>
      </c>
      <c r="P1503" s="8">
        <f>IF(Table1[[#This Row],[Số còn phải thu ĐK]]&lt;&gt;0,0,IF(Table1[[#This Row],[Phân loại]]="Bán hàng",Table1[[#This Row],[Tổng giá trị]],-Table1[[#This Row],[Tổng giá trị]]))</f>
        <v>1253491</v>
      </c>
      <c r="Q1503" s="18">
        <f t="shared" si="182"/>
        <v>1253491</v>
      </c>
      <c r="R1503" s="8">
        <f>Table1[[#This Row],[Số còn phải thu ĐK]]+Table1[[#This Row],[Giá Trị HD sau CK]]-Table1[[#This Row],[Số tiền đã thu]]</f>
        <v>0</v>
      </c>
      <c r="S1503" s="7">
        <f>IF(Table1[[#This Row],[Ngày hóa đơn]]&lt;&gt;"",Table1[[#This Row],[Ngày hóa đơn]],Table1[[#This Row],[Ngày hạch toán]])</f>
        <v>45741</v>
      </c>
      <c r="T1503" s="8"/>
      <c r="U1503" s="7">
        <f>IF(Table1[[#This Row],[Ngày tính CN]]="","",S1503+T1503)</f>
        <v>45741</v>
      </c>
      <c r="V1503" s="71">
        <f ca="1">IF(Table1[[#This Row],[Hạn thanh toán]]="","",IF((U1503-NOW())&lt;0,0,(U1503-NOW())))</f>
        <v>0</v>
      </c>
      <c r="W1503" s="69"/>
      <c r="X1503" s="65" t="str">
        <f t="shared" ca="1" si="177"/>
        <v/>
      </c>
      <c r="Y1503" s="65" t="str">
        <f t="shared" si="181"/>
        <v>Đã thanh toán</v>
      </c>
      <c r="Z1503" s="250">
        <f>Table1[[#This Row],[Hạn thanh toán]]</f>
        <v>45741</v>
      </c>
      <c r="AA1503" s="250">
        <f>Table1[[#This Row],[Ngày Thanh toán]]</f>
        <v>45776</v>
      </c>
      <c r="AD1503" s="3" t="str">
        <f>IF(Table1[[#This Row],[Mã khách hàng]]="","",VLOOKUP($A1503,Ma_KH!$A:$Q,Ma_KH!O$1,0))</f>
        <v>AEON CITIMART</v>
      </c>
      <c r="AE1503" s="3" t="str">
        <f>IF(Table1[[#This Row],[Mã khách hàng]]="","",VLOOKUP($A1503,Ma_KH!$A:$Q,Ma_KH!P$1,0))</f>
        <v>CÔNG TY TNHH MỘT THÀNH VIÊN HỘI NHẬP PHÁT TRIỂN ĐÔNG HƯNG</v>
      </c>
      <c r="AF1503" s="3">
        <f>VLOOKUP(A1503,Ma_KH!A:Q,Ma_KH!J$1,0)</f>
        <v>0</v>
      </c>
    </row>
    <row r="1504" spans="1:32" ht="16.5">
      <c r="A1504" s="73" t="s">
        <v>142</v>
      </c>
      <c r="B1504" s="73" t="s">
        <v>4507</v>
      </c>
      <c r="C1504" s="75">
        <v>45741</v>
      </c>
      <c r="D1504" s="76" t="s">
        <v>2490</v>
      </c>
      <c r="E1504" s="75">
        <v>45741</v>
      </c>
      <c r="F1504" s="73" t="s">
        <v>2491</v>
      </c>
      <c r="G1504" s="73" t="s">
        <v>2337</v>
      </c>
      <c r="H1504" s="69">
        <v>465935</v>
      </c>
      <c r="I1504" s="69">
        <v>0</v>
      </c>
      <c r="J1504" s="69">
        <f>(Table1[[#This Row],[Tiền hàng]]-Table1[[#This Row],[Tiền chiết khấu]])*8%</f>
        <v>37274.800000000003</v>
      </c>
      <c r="K1504" s="69">
        <v>503210</v>
      </c>
      <c r="L1504" s="8" t="s">
        <v>24</v>
      </c>
      <c r="M1504" s="41">
        <v>45776</v>
      </c>
      <c r="N1504" s="29" t="s">
        <v>4204</v>
      </c>
      <c r="O1504" s="69">
        <f>IF(Table1[[#This Row],[Phân loại]]="Tồn đầu kỳ",Table1[[#This Row],[Tổng giá trị]],0)</f>
        <v>0</v>
      </c>
      <c r="P1504" s="8">
        <f>IF(Table1[[#This Row],[Số còn phải thu ĐK]]&lt;&gt;0,0,IF(Table1[[#This Row],[Phân loại]]="Bán hàng",Table1[[#This Row],[Tổng giá trị]],-Table1[[#This Row],[Tổng giá trị]]))</f>
        <v>503210</v>
      </c>
      <c r="Q1504" s="18">
        <f t="shared" si="182"/>
        <v>503210</v>
      </c>
      <c r="R1504" s="8">
        <f>Table1[[#This Row],[Số còn phải thu ĐK]]+Table1[[#This Row],[Giá Trị HD sau CK]]-Table1[[#This Row],[Số tiền đã thu]]</f>
        <v>0</v>
      </c>
      <c r="S1504" s="7">
        <f>IF(Table1[[#This Row],[Ngày hóa đơn]]&lt;&gt;"",Table1[[#This Row],[Ngày hóa đơn]],Table1[[#This Row],[Ngày hạch toán]])</f>
        <v>45741</v>
      </c>
      <c r="T1504" s="8"/>
      <c r="U1504" s="7">
        <f>IF(Table1[[#This Row],[Ngày tính CN]]="","",S1504+T1504)</f>
        <v>45741</v>
      </c>
      <c r="V1504" s="71">
        <f ca="1">IF(Table1[[#This Row],[Hạn thanh toán]]="","",IF((U1504-NOW())&lt;0,0,(U1504-NOW())))</f>
        <v>0</v>
      </c>
      <c r="W1504" s="69"/>
      <c r="X1504" s="65" t="str">
        <f t="shared" ca="1" si="177"/>
        <v/>
      </c>
      <c r="Y1504" s="65" t="str">
        <f t="shared" si="181"/>
        <v>Đã thanh toán</v>
      </c>
      <c r="Z1504" s="250">
        <f>Table1[[#This Row],[Hạn thanh toán]]</f>
        <v>45741</v>
      </c>
      <c r="AA1504" s="250">
        <f>Table1[[#This Row],[Ngày Thanh toán]]</f>
        <v>45776</v>
      </c>
      <c r="AD1504" s="3" t="str">
        <f>IF(Table1[[#This Row],[Mã khách hàng]]="","",VLOOKUP($A1504,Ma_KH!$A:$Q,Ma_KH!O$1,0))</f>
        <v>AEON CITIMART</v>
      </c>
      <c r="AE1504" s="3" t="str">
        <f>IF(Table1[[#This Row],[Mã khách hàng]]="","",VLOOKUP($A1504,Ma_KH!$A:$Q,Ma_KH!P$1,0))</f>
        <v>CÔNG TY TNHH MỘT THÀNH VIÊN HỘI NHẬP PHÁT TRIỂN ĐÔNG HƯNG</v>
      </c>
      <c r="AF1504" s="3">
        <f>VLOOKUP(A1504,Ma_KH!A:Q,Ma_KH!J$1,0)</f>
        <v>0</v>
      </c>
    </row>
    <row r="1505" spans="1:32" ht="16.5">
      <c r="A1505" s="66" t="s">
        <v>142</v>
      </c>
      <c r="B1505" s="73" t="s">
        <v>4507</v>
      </c>
      <c r="C1505" s="67">
        <v>45743</v>
      </c>
      <c r="D1505" s="68" t="s">
        <v>2492</v>
      </c>
      <c r="E1505" s="67">
        <v>45743</v>
      </c>
      <c r="F1505" s="66" t="s">
        <v>2493</v>
      </c>
      <c r="G1505" s="66" t="s">
        <v>2494</v>
      </c>
      <c r="H1505" s="69">
        <v>1075444</v>
      </c>
      <c r="I1505" s="69">
        <v>0</v>
      </c>
      <c r="J1505" s="69">
        <f>(Table1[[#This Row],[Tiền hàng]]-Table1[[#This Row],[Tiền chiết khấu]])*8%</f>
        <v>86035.520000000004</v>
      </c>
      <c r="K1505" s="69">
        <v>1161480</v>
      </c>
      <c r="L1505" s="8" t="s">
        <v>24</v>
      </c>
      <c r="M1505" s="41">
        <v>45776</v>
      </c>
      <c r="N1505" s="29" t="s">
        <v>4204</v>
      </c>
      <c r="O1505" s="69">
        <f>IF(Table1[[#This Row],[Phân loại]]="Tồn đầu kỳ",Table1[[#This Row],[Tổng giá trị]],0)</f>
        <v>0</v>
      </c>
      <c r="P1505" s="8">
        <f>IF(Table1[[#This Row],[Số còn phải thu ĐK]]&lt;&gt;0,0,IF(Table1[[#This Row],[Phân loại]]="Bán hàng",Table1[[#This Row],[Tổng giá trị]],-Table1[[#This Row],[Tổng giá trị]]))</f>
        <v>1161480</v>
      </c>
      <c r="Q1505" s="18">
        <f t="shared" si="182"/>
        <v>1161480</v>
      </c>
      <c r="R1505" s="8">
        <f>Table1[[#This Row],[Số còn phải thu ĐK]]+Table1[[#This Row],[Giá Trị HD sau CK]]-Table1[[#This Row],[Số tiền đã thu]]</f>
        <v>0</v>
      </c>
      <c r="S1505" s="7">
        <f>IF(Table1[[#This Row],[Ngày hóa đơn]]&lt;&gt;"",Table1[[#This Row],[Ngày hóa đơn]],Table1[[#This Row],[Ngày hạch toán]])</f>
        <v>45743</v>
      </c>
      <c r="T1505" s="8"/>
      <c r="U1505" s="7">
        <f>IF(Table1[[#This Row],[Ngày tính CN]]="","",S1505+T1505)</f>
        <v>45743</v>
      </c>
      <c r="V1505" s="71">
        <f ca="1">IF(Table1[[#This Row],[Hạn thanh toán]]="","",IF((U1505-NOW())&lt;0,0,(U1505-NOW())))</f>
        <v>0</v>
      </c>
      <c r="W1505" s="69"/>
      <c r="X1505" s="65" t="str">
        <f t="shared" ca="1" si="177"/>
        <v/>
      </c>
      <c r="Y1505" s="65" t="str">
        <f t="shared" si="181"/>
        <v>Đã thanh toán</v>
      </c>
      <c r="Z1505" s="250">
        <f>Table1[[#This Row],[Hạn thanh toán]]</f>
        <v>45743</v>
      </c>
      <c r="AA1505" s="250">
        <f>Table1[[#This Row],[Ngày Thanh toán]]</f>
        <v>45776</v>
      </c>
      <c r="AD1505" s="3" t="str">
        <f>IF(Table1[[#This Row],[Mã khách hàng]]="","",VLOOKUP($A1505,Ma_KH!$A:$Q,Ma_KH!O$1,0))</f>
        <v>AEON CITIMART</v>
      </c>
      <c r="AE1505" s="3" t="str">
        <f>IF(Table1[[#This Row],[Mã khách hàng]]="","",VLOOKUP($A1505,Ma_KH!$A:$Q,Ma_KH!P$1,0))</f>
        <v>CÔNG TY TNHH MỘT THÀNH VIÊN HỘI NHẬP PHÁT TRIỂN ĐÔNG HƯNG</v>
      </c>
      <c r="AF1505" s="3">
        <f>VLOOKUP(A1505,Ma_KH!A:Q,Ma_KH!J$1,0)</f>
        <v>0</v>
      </c>
    </row>
    <row r="1506" spans="1:32" ht="16.5">
      <c r="A1506" s="73" t="s">
        <v>142</v>
      </c>
      <c r="B1506" s="73" t="s">
        <v>4507</v>
      </c>
      <c r="C1506" s="75">
        <v>45748</v>
      </c>
      <c r="D1506" s="76" t="s">
        <v>2495</v>
      </c>
      <c r="E1506" s="75">
        <v>45748</v>
      </c>
      <c r="F1506" s="73" t="s">
        <v>2496</v>
      </c>
      <c r="G1506" s="73" t="s">
        <v>2423</v>
      </c>
      <c r="H1506" s="69">
        <v>1056623</v>
      </c>
      <c r="I1506" s="69">
        <v>0</v>
      </c>
      <c r="J1506" s="69">
        <f>(Table1[[#This Row],[Tiền hàng]]-Table1[[#This Row],[Tiền chiết khấu]])*8%</f>
        <v>84529.84</v>
      </c>
      <c r="K1506" s="69">
        <v>1141153</v>
      </c>
      <c r="L1506" s="8" t="s">
        <v>24</v>
      </c>
      <c r="M1506" s="41">
        <v>45807</v>
      </c>
      <c r="N1506" s="29" t="s">
        <v>4199</v>
      </c>
      <c r="O1506" s="69">
        <f>IF(Table1[[#This Row],[Phân loại]]="Tồn đầu kỳ",Table1[[#This Row],[Tổng giá trị]],0)</f>
        <v>0</v>
      </c>
      <c r="P1506" s="8">
        <f>IF(Table1[[#This Row],[Số còn phải thu ĐK]]&lt;&gt;0,0,IF(Table1[[#This Row],[Phân loại]]="Bán hàng",Table1[[#This Row],[Tổng giá trị]],-Table1[[#This Row],[Tổng giá trị]]))</f>
        <v>1141153</v>
      </c>
      <c r="Q1506" s="18">
        <f t="shared" si="182"/>
        <v>1141153</v>
      </c>
      <c r="R1506" s="8">
        <f>Table1[[#This Row],[Số còn phải thu ĐK]]+Table1[[#This Row],[Giá Trị HD sau CK]]-Table1[[#This Row],[Số tiền đã thu]]</f>
        <v>0</v>
      </c>
      <c r="S1506" s="7">
        <f>IF(Table1[[#This Row],[Ngày hóa đơn]]&lt;&gt;"",Table1[[#This Row],[Ngày hóa đơn]],Table1[[#This Row],[Ngày hạch toán]])</f>
        <v>45748</v>
      </c>
      <c r="T1506" s="8"/>
      <c r="U1506" s="7">
        <f>IF(Table1[[#This Row],[Ngày tính CN]]="","",S1506+T1506)</f>
        <v>45748</v>
      </c>
      <c r="V1506" s="71">
        <f ca="1">IF(Table1[[#This Row],[Hạn thanh toán]]="","",IF((U1506-NOW())&lt;0,0,(U1506-NOW())))</f>
        <v>0</v>
      </c>
      <c r="W1506" s="69"/>
      <c r="X1506" s="65" t="str">
        <f t="shared" ca="1" si="177"/>
        <v/>
      </c>
      <c r="Y1506" s="65" t="str">
        <f t="shared" si="181"/>
        <v>Đã thanh toán</v>
      </c>
      <c r="Z1506" s="250">
        <f>Table1[[#This Row],[Hạn thanh toán]]</f>
        <v>45748</v>
      </c>
      <c r="AA1506" s="250">
        <f>Table1[[#This Row],[Ngày Thanh toán]]</f>
        <v>45807</v>
      </c>
      <c r="AD1506" s="3" t="str">
        <f>IF(Table1[[#This Row],[Mã khách hàng]]="","",VLOOKUP($A1506,Ma_KH!$A:$Q,Ma_KH!O$1,0))</f>
        <v>AEON CITIMART</v>
      </c>
      <c r="AE1506" s="3" t="str">
        <f>IF(Table1[[#This Row],[Mã khách hàng]]="","",VLOOKUP($A1506,Ma_KH!$A:$Q,Ma_KH!P$1,0))</f>
        <v>CÔNG TY TNHH MỘT THÀNH VIÊN HỘI NHẬP PHÁT TRIỂN ĐÔNG HƯNG</v>
      </c>
      <c r="AF1506" s="3">
        <f>VLOOKUP(A1506,Ma_KH!A:Q,Ma_KH!J$1,0)</f>
        <v>0</v>
      </c>
    </row>
    <row r="1507" spans="1:32" ht="16.5">
      <c r="A1507" s="73" t="s">
        <v>142</v>
      </c>
      <c r="B1507" s="73" t="s">
        <v>4507</v>
      </c>
      <c r="C1507" s="75">
        <v>45749</v>
      </c>
      <c r="D1507" s="76" t="s">
        <v>2497</v>
      </c>
      <c r="E1507" s="75">
        <v>45749</v>
      </c>
      <c r="F1507" s="73" t="s">
        <v>2498</v>
      </c>
      <c r="G1507" s="73" t="s">
        <v>2494</v>
      </c>
      <c r="H1507" s="69">
        <v>1112530</v>
      </c>
      <c r="I1507" s="69">
        <v>0</v>
      </c>
      <c r="J1507" s="69">
        <f>(Table1[[#This Row],[Tiền hàng]]-Table1[[#This Row],[Tiền chiết khấu]])*8%</f>
        <v>89002.400000000009</v>
      </c>
      <c r="K1507" s="69">
        <v>1201532</v>
      </c>
      <c r="L1507" s="8" t="s">
        <v>24</v>
      </c>
      <c r="M1507" s="41">
        <v>45807</v>
      </c>
      <c r="N1507" s="29" t="s">
        <v>4199</v>
      </c>
      <c r="O1507" s="69">
        <f>IF(Table1[[#This Row],[Phân loại]]="Tồn đầu kỳ",Table1[[#This Row],[Tổng giá trị]],0)</f>
        <v>0</v>
      </c>
      <c r="P1507" s="8">
        <f>IF(Table1[[#This Row],[Số còn phải thu ĐK]]&lt;&gt;0,0,IF(Table1[[#This Row],[Phân loại]]="Bán hàng",Table1[[#This Row],[Tổng giá trị]],-Table1[[#This Row],[Tổng giá trị]]))</f>
        <v>1201532</v>
      </c>
      <c r="Q1507" s="18">
        <f t="shared" si="182"/>
        <v>1201532</v>
      </c>
      <c r="R1507" s="8">
        <f>Table1[[#This Row],[Số còn phải thu ĐK]]+Table1[[#This Row],[Giá Trị HD sau CK]]-Table1[[#This Row],[Số tiền đã thu]]</f>
        <v>0</v>
      </c>
      <c r="S1507" s="7">
        <f>IF(Table1[[#This Row],[Ngày hóa đơn]]&lt;&gt;"",Table1[[#This Row],[Ngày hóa đơn]],Table1[[#This Row],[Ngày hạch toán]])</f>
        <v>45749</v>
      </c>
      <c r="T1507" s="8"/>
      <c r="U1507" s="7">
        <f>IF(Table1[[#This Row],[Ngày tính CN]]="","",S1507+T1507)</f>
        <v>45749</v>
      </c>
      <c r="V1507" s="71">
        <f ca="1">IF(Table1[[#This Row],[Hạn thanh toán]]="","",IF((U1507-NOW())&lt;0,0,(U1507-NOW())))</f>
        <v>0</v>
      </c>
      <c r="W1507" s="69"/>
      <c r="X1507" s="65" t="str">
        <f t="shared" ca="1" si="177"/>
        <v/>
      </c>
      <c r="Y1507" s="65" t="str">
        <f t="shared" si="181"/>
        <v>Đã thanh toán</v>
      </c>
      <c r="Z1507" s="250">
        <f>Table1[[#This Row],[Hạn thanh toán]]</f>
        <v>45749</v>
      </c>
      <c r="AA1507" s="250">
        <f>Table1[[#This Row],[Ngày Thanh toán]]</f>
        <v>45807</v>
      </c>
      <c r="AD1507" s="3" t="str">
        <f>IF(Table1[[#This Row],[Mã khách hàng]]="","",VLOOKUP($A1507,Ma_KH!$A:$Q,Ma_KH!O$1,0))</f>
        <v>AEON CITIMART</v>
      </c>
      <c r="AE1507" s="3" t="str">
        <f>IF(Table1[[#This Row],[Mã khách hàng]]="","",VLOOKUP($A1507,Ma_KH!$A:$Q,Ma_KH!P$1,0))</f>
        <v>CÔNG TY TNHH MỘT THÀNH VIÊN HỘI NHẬP PHÁT TRIỂN ĐÔNG HƯNG</v>
      </c>
      <c r="AF1507" s="3">
        <f>VLOOKUP(A1507,Ma_KH!A:Q,Ma_KH!J$1,0)</f>
        <v>0</v>
      </c>
    </row>
    <row r="1508" spans="1:32" ht="16.5">
      <c r="A1508" s="73" t="s">
        <v>142</v>
      </c>
      <c r="B1508" s="73" t="s">
        <v>4507</v>
      </c>
      <c r="C1508" s="75">
        <v>45749</v>
      </c>
      <c r="D1508" s="76" t="s">
        <v>2499</v>
      </c>
      <c r="E1508" s="75">
        <v>45749</v>
      </c>
      <c r="F1508" s="73" t="s">
        <v>2500</v>
      </c>
      <c r="G1508" s="73" t="s">
        <v>2337</v>
      </c>
      <c r="H1508" s="69">
        <v>424089</v>
      </c>
      <c r="I1508" s="69">
        <v>0</v>
      </c>
      <c r="J1508" s="69">
        <f>(Table1[[#This Row],[Tiền hàng]]-Table1[[#This Row],[Tiền chiết khấu]])*8%</f>
        <v>33927.120000000003</v>
      </c>
      <c r="K1508" s="69">
        <v>458016</v>
      </c>
      <c r="L1508" s="8" t="s">
        <v>24</v>
      </c>
      <c r="M1508" s="41">
        <v>45807</v>
      </c>
      <c r="N1508" s="29" t="s">
        <v>4199</v>
      </c>
      <c r="O1508" s="69">
        <f>IF(Table1[[#This Row],[Phân loại]]="Tồn đầu kỳ",Table1[[#This Row],[Tổng giá trị]],0)</f>
        <v>0</v>
      </c>
      <c r="P1508" s="8">
        <f>IF(Table1[[#This Row],[Số còn phải thu ĐK]]&lt;&gt;0,0,IF(Table1[[#This Row],[Phân loại]]="Bán hàng",Table1[[#This Row],[Tổng giá trị]],-Table1[[#This Row],[Tổng giá trị]]))</f>
        <v>458016</v>
      </c>
      <c r="Q1508" s="18">
        <f t="shared" si="182"/>
        <v>458016</v>
      </c>
      <c r="R1508" s="8">
        <f>Table1[[#This Row],[Số còn phải thu ĐK]]+Table1[[#This Row],[Giá Trị HD sau CK]]-Table1[[#This Row],[Số tiền đã thu]]</f>
        <v>0</v>
      </c>
      <c r="S1508" s="7">
        <f>IF(Table1[[#This Row],[Ngày hóa đơn]]&lt;&gt;"",Table1[[#This Row],[Ngày hóa đơn]],Table1[[#This Row],[Ngày hạch toán]])</f>
        <v>45749</v>
      </c>
      <c r="T1508" s="8"/>
      <c r="U1508" s="7">
        <f>IF(Table1[[#This Row],[Ngày tính CN]]="","",S1508+T1508)</f>
        <v>45749</v>
      </c>
      <c r="V1508" s="71">
        <f ca="1">IF(Table1[[#This Row],[Hạn thanh toán]]="","",IF((U1508-NOW())&lt;0,0,(U1508-NOW())))</f>
        <v>0</v>
      </c>
      <c r="W1508" s="69"/>
      <c r="X1508" s="65" t="str">
        <f t="shared" ca="1" si="177"/>
        <v/>
      </c>
      <c r="Y1508" s="65" t="str">
        <f t="shared" si="181"/>
        <v>Đã thanh toán</v>
      </c>
      <c r="Z1508" s="250">
        <f>Table1[[#This Row],[Hạn thanh toán]]</f>
        <v>45749</v>
      </c>
      <c r="AA1508" s="250">
        <f>Table1[[#This Row],[Ngày Thanh toán]]</f>
        <v>45807</v>
      </c>
      <c r="AD1508" s="3" t="str">
        <f>IF(Table1[[#This Row],[Mã khách hàng]]="","",VLOOKUP($A1508,Ma_KH!$A:$Q,Ma_KH!O$1,0))</f>
        <v>AEON CITIMART</v>
      </c>
      <c r="AE1508" s="3" t="str">
        <f>IF(Table1[[#This Row],[Mã khách hàng]]="","",VLOOKUP($A1508,Ma_KH!$A:$Q,Ma_KH!P$1,0))</f>
        <v>CÔNG TY TNHH MỘT THÀNH VIÊN HỘI NHẬP PHÁT TRIỂN ĐÔNG HƯNG</v>
      </c>
      <c r="AF1508" s="3">
        <f>VLOOKUP(A1508,Ma_KH!A:Q,Ma_KH!J$1,0)</f>
        <v>0</v>
      </c>
    </row>
    <row r="1509" spans="1:32" ht="16.5">
      <c r="A1509" s="73" t="s">
        <v>142</v>
      </c>
      <c r="B1509" s="73" t="s">
        <v>4507</v>
      </c>
      <c r="C1509" s="75">
        <v>45749</v>
      </c>
      <c r="D1509" s="76" t="s">
        <v>2501</v>
      </c>
      <c r="E1509" s="75">
        <v>45749</v>
      </c>
      <c r="F1509" s="73" t="s">
        <v>2502</v>
      </c>
      <c r="G1509" s="73" t="s">
        <v>2444</v>
      </c>
      <c r="H1509" s="69">
        <v>720812</v>
      </c>
      <c r="I1509" s="69">
        <v>0</v>
      </c>
      <c r="J1509" s="69">
        <f>(Table1[[#This Row],[Tiền hàng]]-Table1[[#This Row],[Tiền chiết khấu]])*8%</f>
        <v>57664.959999999999</v>
      </c>
      <c r="K1509" s="69">
        <v>778477</v>
      </c>
      <c r="L1509" s="8" t="s">
        <v>24</v>
      </c>
      <c r="M1509" s="41">
        <v>45807</v>
      </c>
      <c r="N1509" s="29" t="s">
        <v>4199</v>
      </c>
      <c r="O1509" s="69">
        <f>IF(Table1[[#This Row],[Phân loại]]="Tồn đầu kỳ",Table1[[#This Row],[Tổng giá trị]],0)</f>
        <v>0</v>
      </c>
      <c r="P1509" s="8">
        <f>IF(Table1[[#This Row],[Số còn phải thu ĐK]]&lt;&gt;0,0,IF(Table1[[#This Row],[Phân loại]]="Bán hàng",Table1[[#This Row],[Tổng giá trị]],-Table1[[#This Row],[Tổng giá trị]]))</f>
        <v>778477</v>
      </c>
      <c r="Q1509" s="18">
        <f t="shared" si="182"/>
        <v>778477</v>
      </c>
      <c r="R1509" s="8">
        <f>Table1[[#This Row],[Số còn phải thu ĐK]]+Table1[[#This Row],[Giá Trị HD sau CK]]-Table1[[#This Row],[Số tiền đã thu]]</f>
        <v>0</v>
      </c>
      <c r="S1509" s="7">
        <f>IF(Table1[[#This Row],[Ngày hóa đơn]]&lt;&gt;"",Table1[[#This Row],[Ngày hóa đơn]],Table1[[#This Row],[Ngày hạch toán]])</f>
        <v>45749</v>
      </c>
      <c r="T1509" s="8"/>
      <c r="U1509" s="7">
        <f>IF(Table1[[#This Row],[Ngày tính CN]]="","",S1509+T1509)</f>
        <v>45749</v>
      </c>
      <c r="V1509" s="71">
        <f ca="1">IF(Table1[[#This Row],[Hạn thanh toán]]="","",IF((U1509-NOW())&lt;0,0,(U1509-NOW())))</f>
        <v>0</v>
      </c>
      <c r="W1509" s="69"/>
      <c r="X1509" s="65" t="str">
        <f t="shared" ca="1" si="177"/>
        <v/>
      </c>
      <c r="Y1509" s="65" t="str">
        <f t="shared" si="181"/>
        <v>Đã thanh toán</v>
      </c>
      <c r="Z1509" s="250">
        <f>Table1[[#This Row],[Hạn thanh toán]]</f>
        <v>45749</v>
      </c>
      <c r="AA1509" s="250">
        <f>Table1[[#This Row],[Ngày Thanh toán]]</f>
        <v>45807</v>
      </c>
      <c r="AD1509" s="3" t="str">
        <f>IF(Table1[[#This Row],[Mã khách hàng]]="","",VLOOKUP($A1509,Ma_KH!$A:$Q,Ma_KH!O$1,0))</f>
        <v>AEON CITIMART</v>
      </c>
      <c r="AE1509" s="3" t="str">
        <f>IF(Table1[[#This Row],[Mã khách hàng]]="","",VLOOKUP($A1509,Ma_KH!$A:$Q,Ma_KH!P$1,0))</f>
        <v>CÔNG TY TNHH MỘT THÀNH VIÊN HỘI NHẬP PHÁT TRIỂN ĐÔNG HƯNG</v>
      </c>
      <c r="AF1509" s="3">
        <f>VLOOKUP(A1509,Ma_KH!A:Q,Ma_KH!J$1,0)</f>
        <v>0</v>
      </c>
    </row>
    <row r="1510" spans="1:32" ht="16.5">
      <c r="A1510" s="73" t="s">
        <v>142</v>
      </c>
      <c r="B1510" s="73" t="s">
        <v>4507</v>
      </c>
      <c r="C1510" s="75">
        <v>45750</v>
      </c>
      <c r="D1510" s="76" t="s">
        <v>2503</v>
      </c>
      <c r="E1510" s="75">
        <v>45750</v>
      </c>
      <c r="F1510" s="73" t="s">
        <v>2504</v>
      </c>
      <c r="G1510" s="73" t="s">
        <v>2335</v>
      </c>
      <c r="H1510" s="69">
        <v>556971</v>
      </c>
      <c r="I1510" s="69">
        <v>0</v>
      </c>
      <c r="J1510" s="69">
        <f>(Table1[[#This Row],[Tiền hàng]]-Table1[[#This Row],[Tiền chiết khấu]])*8%</f>
        <v>44557.68</v>
      </c>
      <c r="K1510" s="69">
        <v>601529</v>
      </c>
      <c r="L1510" s="8" t="s">
        <v>24</v>
      </c>
      <c r="M1510" s="41">
        <v>45807</v>
      </c>
      <c r="N1510" s="29" t="s">
        <v>4199</v>
      </c>
      <c r="O1510" s="69">
        <f>IF(Table1[[#This Row],[Phân loại]]="Tồn đầu kỳ",Table1[[#This Row],[Tổng giá trị]],0)</f>
        <v>0</v>
      </c>
      <c r="P1510" s="8">
        <f>IF(Table1[[#This Row],[Số còn phải thu ĐK]]&lt;&gt;0,0,IF(Table1[[#This Row],[Phân loại]]="Bán hàng",Table1[[#This Row],[Tổng giá trị]],-Table1[[#This Row],[Tổng giá trị]]))</f>
        <v>601529</v>
      </c>
      <c r="Q1510" s="18">
        <f t="shared" si="182"/>
        <v>601529</v>
      </c>
      <c r="R1510" s="8">
        <f>Table1[[#This Row],[Số còn phải thu ĐK]]+Table1[[#This Row],[Giá Trị HD sau CK]]-Table1[[#This Row],[Số tiền đã thu]]</f>
        <v>0</v>
      </c>
      <c r="S1510" s="7">
        <f>IF(Table1[[#This Row],[Ngày hóa đơn]]&lt;&gt;"",Table1[[#This Row],[Ngày hóa đơn]],Table1[[#This Row],[Ngày hạch toán]])</f>
        <v>45750</v>
      </c>
      <c r="T1510" s="8"/>
      <c r="U1510" s="7">
        <f>IF(Table1[[#This Row],[Ngày tính CN]]="","",S1510+T1510)</f>
        <v>45750</v>
      </c>
      <c r="V1510" s="71">
        <f ca="1">IF(Table1[[#This Row],[Hạn thanh toán]]="","",IF((U1510-NOW())&lt;0,0,(U1510-NOW())))</f>
        <v>0</v>
      </c>
      <c r="W1510" s="69"/>
      <c r="X1510" s="65" t="str">
        <f t="shared" ca="1" si="177"/>
        <v/>
      </c>
      <c r="Y1510" s="65" t="str">
        <f t="shared" si="181"/>
        <v>Đã thanh toán</v>
      </c>
      <c r="Z1510" s="250">
        <f>Table1[[#This Row],[Hạn thanh toán]]</f>
        <v>45750</v>
      </c>
      <c r="AA1510" s="250">
        <f>Table1[[#This Row],[Ngày Thanh toán]]</f>
        <v>45807</v>
      </c>
      <c r="AD1510" s="3" t="str">
        <f>IF(Table1[[#This Row],[Mã khách hàng]]="","",VLOOKUP($A1510,Ma_KH!$A:$Q,Ma_KH!O$1,0))</f>
        <v>AEON CITIMART</v>
      </c>
      <c r="AE1510" s="3" t="str">
        <f>IF(Table1[[#This Row],[Mã khách hàng]]="","",VLOOKUP($A1510,Ma_KH!$A:$Q,Ma_KH!P$1,0))</f>
        <v>CÔNG TY TNHH MỘT THÀNH VIÊN HỘI NHẬP PHÁT TRIỂN ĐÔNG HƯNG</v>
      </c>
      <c r="AF1510" s="3">
        <f>VLOOKUP(A1510,Ma_KH!A:Q,Ma_KH!J$1,0)</f>
        <v>0</v>
      </c>
    </row>
    <row r="1511" spans="1:32" ht="16.5">
      <c r="A1511" s="73" t="s">
        <v>142</v>
      </c>
      <c r="B1511" s="73" t="s">
        <v>4507</v>
      </c>
      <c r="C1511" s="75">
        <v>45750</v>
      </c>
      <c r="D1511" s="76" t="s">
        <v>2505</v>
      </c>
      <c r="E1511" s="75">
        <v>45750</v>
      </c>
      <c r="F1511" s="73" t="s">
        <v>2506</v>
      </c>
      <c r="G1511" s="73" t="s">
        <v>2338</v>
      </c>
      <c r="H1511" s="69">
        <v>424795</v>
      </c>
      <c r="I1511" s="69">
        <v>0</v>
      </c>
      <c r="J1511" s="69">
        <f>(Table1[[#This Row],[Tiền hàng]]-Table1[[#This Row],[Tiền chiết khấu]])*8%</f>
        <v>33983.599999999999</v>
      </c>
      <c r="K1511" s="69">
        <v>458779</v>
      </c>
      <c r="L1511" s="8" t="s">
        <v>24</v>
      </c>
      <c r="M1511" s="41">
        <v>45807</v>
      </c>
      <c r="N1511" s="29" t="s">
        <v>4199</v>
      </c>
      <c r="O1511" s="69">
        <f>IF(Table1[[#This Row],[Phân loại]]="Tồn đầu kỳ",Table1[[#This Row],[Tổng giá trị]],0)</f>
        <v>0</v>
      </c>
      <c r="P1511" s="8">
        <f>IF(Table1[[#This Row],[Số còn phải thu ĐK]]&lt;&gt;0,0,IF(Table1[[#This Row],[Phân loại]]="Bán hàng",Table1[[#This Row],[Tổng giá trị]],-Table1[[#This Row],[Tổng giá trị]]))</f>
        <v>458779</v>
      </c>
      <c r="Q1511" s="18">
        <f t="shared" si="182"/>
        <v>458779</v>
      </c>
      <c r="R1511" s="8">
        <f>Table1[[#This Row],[Số còn phải thu ĐK]]+Table1[[#This Row],[Giá Trị HD sau CK]]-Table1[[#This Row],[Số tiền đã thu]]</f>
        <v>0</v>
      </c>
      <c r="S1511" s="7">
        <f>IF(Table1[[#This Row],[Ngày hóa đơn]]&lt;&gt;"",Table1[[#This Row],[Ngày hóa đơn]],Table1[[#This Row],[Ngày hạch toán]])</f>
        <v>45750</v>
      </c>
      <c r="T1511" s="8"/>
      <c r="U1511" s="7">
        <f>IF(Table1[[#This Row],[Ngày tính CN]]="","",S1511+T1511)</f>
        <v>45750</v>
      </c>
      <c r="V1511" s="71">
        <f ca="1">IF(Table1[[#This Row],[Hạn thanh toán]]="","",IF((U1511-NOW())&lt;0,0,(U1511-NOW())))</f>
        <v>0</v>
      </c>
      <c r="W1511" s="69"/>
      <c r="X1511" s="65" t="str">
        <f t="shared" ca="1" si="177"/>
        <v/>
      </c>
      <c r="Y1511" s="65" t="str">
        <f t="shared" si="181"/>
        <v>Đã thanh toán</v>
      </c>
      <c r="Z1511" s="250">
        <f>Table1[[#This Row],[Hạn thanh toán]]</f>
        <v>45750</v>
      </c>
      <c r="AA1511" s="250">
        <f>Table1[[#This Row],[Ngày Thanh toán]]</f>
        <v>45807</v>
      </c>
      <c r="AD1511" s="3" t="str">
        <f>IF(Table1[[#This Row],[Mã khách hàng]]="","",VLOOKUP($A1511,Ma_KH!$A:$Q,Ma_KH!O$1,0))</f>
        <v>AEON CITIMART</v>
      </c>
      <c r="AE1511" s="3" t="str">
        <f>IF(Table1[[#This Row],[Mã khách hàng]]="","",VLOOKUP($A1511,Ma_KH!$A:$Q,Ma_KH!P$1,0))</f>
        <v>CÔNG TY TNHH MỘT THÀNH VIÊN HỘI NHẬP PHÁT TRIỂN ĐÔNG HƯNG</v>
      </c>
      <c r="AF1511" s="3">
        <f>VLOOKUP(A1511,Ma_KH!A:Q,Ma_KH!J$1,0)</f>
        <v>0</v>
      </c>
    </row>
    <row r="1512" spans="1:32" ht="16.5">
      <c r="A1512" s="73" t="s">
        <v>142</v>
      </c>
      <c r="B1512" s="73" t="s">
        <v>4507</v>
      </c>
      <c r="C1512" s="75">
        <v>45751</v>
      </c>
      <c r="D1512" s="76" t="s">
        <v>2507</v>
      </c>
      <c r="E1512" s="75">
        <v>45751</v>
      </c>
      <c r="F1512" s="73" t="s">
        <v>2508</v>
      </c>
      <c r="G1512" s="73" t="s">
        <v>2509</v>
      </c>
      <c r="H1512" s="69">
        <v>453141</v>
      </c>
      <c r="I1512" s="69">
        <v>0</v>
      </c>
      <c r="J1512" s="69">
        <f>(Table1[[#This Row],[Tiền hàng]]-Table1[[#This Row],[Tiền chiết khấu]])*8%</f>
        <v>36251.279999999999</v>
      </c>
      <c r="K1512" s="69">
        <v>489392</v>
      </c>
      <c r="L1512" s="8" t="s">
        <v>24</v>
      </c>
      <c r="M1512" s="41">
        <v>45807</v>
      </c>
      <c r="N1512" s="29" t="s">
        <v>4199</v>
      </c>
      <c r="O1512" s="69">
        <f>IF(Table1[[#This Row],[Phân loại]]="Tồn đầu kỳ",Table1[[#This Row],[Tổng giá trị]],0)</f>
        <v>0</v>
      </c>
      <c r="P1512" s="8">
        <f>IF(Table1[[#This Row],[Số còn phải thu ĐK]]&lt;&gt;0,0,IF(Table1[[#This Row],[Phân loại]]="Bán hàng",Table1[[#This Row],[Tổng giá trị]],-Table1[[#This Row],[Tổng giá trị]]))</f>
        <v>489392</v>
      </c>
      <c r="Q1512" s="18">
        <f t="shared" si="182"/>
        <v>489392</v>
      </c>
      <c r="R1512" s="8">
        <f>Table1[[#This Row],[Số còn phải thu ĐK]]+Table1[[#This Row],[Giá Trị HD sau CK]]-Table1[[#This Row],[Số tiền đã thu]]</f>
        <v>0</v>
      </c>
      <c r="S1512" s="7">
        <f>IF(Table1[[#This Row],[Ngày hóa đơn]]&lt;&gt;"",Table1[[#This Row],[Ngày hóa đơn]],Table1[[#This Row],[Ngày hạch toán]])</f>
        <v>45751</v>
      </c>
      <c r="T1512" s="8"/>
      <c r="U1512" s="7">
        <f>IF(Table1[[#This Row],[Ngày tính CN]]="","",S1512+T1512)</f>
        <v>45751</v>
      </c>
      <c r="V1512" s="71">
        <f ca="1">IF(Table1[[#This Row],[Hạn thanh toán]]="","",IF((U1512-NOW())&lt;0,0,(U1512-NOW())))</f>
        <v>0</v>
      </c>
      <c r="W1512" s="69"/>
      <c r="X1512" s="65" t="str">
        <f t="shared" ca="1" si="177"/>
        <v/>
      </c>
      <c r="Y1512" s="65" t="str">
        <f t="shared" si="181"/>
        <v>Đã thanh toán</v>
      </c>
      <c r="Z1512" s="250">
        <f>Table1[[#This Row],[Hạn thanh toán]]</f>
        <v>45751</v>
      </c>
      <c r="AA1512" s="250">
        <f>Table1[[#This Row],[Ngày Thanh toán]]</f>
        <v>45807</v>
      </c>
      <c r="AD1512" s="3" t="str">
        <f>IF(Table1[[#This Row],[Mã khách hàng]]="","",VLOOKUP($A1512,Ma_KH!$A:$Q,Ma_KH!O$1,0))</f>
        <v>AEON CITIMART</v>
      </c>
      <c r="AE1512" s="3" t="str">
        <f>IF(Table1[[#This Row],[Mã khách hàng]]="","",VLOOKUP($A1512,Ma_KH!$A:$Q,Ma_KH!P$1,0))</f>
        <v>CÔNG TY TNHH MỘT THÀNH VIÊN HỘI NHẬP PHÁT TRIỂN ĐÔNG HƯNG</v>
      </c>
      <c r="AF1512" s="3">
        <f>VLOOKUP(A1512,Ma_KH!A:Q,Ma_KH!J$1,0)</f>
        <v>0</v>
      </c>
    </row>
    <row r="1513" spans="1:32" ht="16.5">
      <c r="A1513" s="73" t="s">
        <v>142</v>
      </c>
      <c r="B1513" s="73" t="s">
        <v>4507</v>
      </c>
      <c r="C1513" s="75">
        <v>45755</v>
      </c>
      <c r="D1513" s="76" t="s">
        <v>2510</v>
      </c>
      <c r="E1513" s="75">
        <v>45755</v>
      </c>
      <c r="F1513" s="73" t="s">
        <v>2511</v>
      </c>
      <c r="G1513" s="73" t="s">
        <v>2426</v>
      </c>
      <c r="H1513" s="69">
        <v>2149020</v>
      </c>
      <c r="I1513" s="69">
        <v>0</v>
      </c>
      <c r="J1513" s="69">
        <f>(Table1[[#This Row],[Tiền hàng]]-Table1[[#This Row],[Tiền chiết khấu]])*8%</f>
        <v>171921.6</v>
      </c>
      <c r="K1513" s="69">
        <v>2320942</v>
      </c>
      <c r="L1513" s="8" t="s">
        <v>24</v>
      </c>
      <c r="M1513" s="41">
        <v>45807</v>
      </c>
      <c r="N1513" s="29" t="s">
        <v>4199</v>
      </c>
      <c r="O1513" s="69">
        <f>IF(Table1[[#This Row],[Phân loại]]="Tồn đầu kỳ",Table1[[#This Row],[Tổng giá trị]],0)</f>
        <v>0</v>
      </c>
      <c r="P1513" s="8">
        <f>IF(Table1[[#This Row],[Số còn phải thu ĐK]]&lt;&gt;0,0,IF(Table1[[#This Row],[Phân loại]]="Bán hàng",Table1[[#This Row],[Tổng giá trị]],-Table1[[#This Row],[Tổng giá trị]]))</f>
        <v>2320942</v>
      </c>
      <c r="Q1513" s="18">
        <f t="shared" si="182"/>
        <v>2320942</v>
      </c>
      <c r="R1513" s="8">
        <f>Table1[[#This Row],[Số còn phải thu ĐK]]+Table1[[#This Row],[Giá Trị HD sau CK]]-Table1[[#This Row],[Số tiền đã thu]]</f>
        <v>0</v>
      </c>
      <c r="S1513" s="7">
        <f>IF(Table1[[#This Row],[Ngày hóa đơn]]&lt;&gt;"",Table1[[#This Row],[Ngày hóa đơn]],Table1[[#This Row],[Ngày hạch toán]])</f>
        <v>45755</v>
      </c>
      <c r="T1513" s="8"/>
      <c r="U1513" s="7">
        <f>IF(Table1[[#This Row],[Ngày tính CN]]="","",S1513+T1513)</f>
        <v>45755</v>
      </c>
      <c r="V1513" s="71">
        <f ca="1">IF(Table1[[#This Row],[Hạn thanh toán]]="","",IF((U1513-NOW())&lt;0,0,(U1513-NOW())))</f>
        <v>0</v>
      </c>
      <c r="W1513" s="69"/>
      <c r="X1513" s="65" t="str">
        <f t="shared" ca="1" si="177"/>
        <v/>
      </c>
      <c r="Y1513" s="65" t="str">
        <f t="shared" si="181"/>
        <v>Đã thanh toán</v>
      </c>
      <c r="Z1513" s="250">
        <f>Table1[[#This Row],[Hạn thanh toán]]</f>
        <v>45755</v>
      </c>
      <c r="AA1513" s="250">
        <f>Table1[[#This Row],[Ngày Thanh toán]]</f>
        <v>45807</v>
      </c>
      <c r="AD1513" s="3" t="str">
        <f>IF(Table1[[#This Row],[Mã khách hàng]]="","",VLOOKUP($A1513,Ma_KH!$A:$Q,Ma_KH!O$1,0))</f>
        <v>AEON CITIMART</v>
      </c>
      <c r="AE1513" s="3" t="str">
        <f>IF(Table1[[#This Row],[Mã khách hàng]]="","",VLOOKUP($A1513,Ma_KH!$A:$Q,Ma_KH!P$1,0))</f>
        <v>CÔNG TY TNHH MỘT THÀNH VIÊN HỘI NHẬP PHÁT TRIỂN ĐÔNG HƯNG</v>
      </c>
      <c r="AF1513" s="3">
        <f>VLOOKUP(A1513,Ma_KH!A:Q,Ma_KH!J$1,0)</f>
        <v>0</v>
      </c>
    </row>
    <row r="1514" spans="1:32" ht="16.5">
      <c r="A1514" s="73" t="s">
        <v>142</v>
      </c>
      <c r="B1514" s="73" t="s">
        <v>4507</v>
      </c>
      <c r="C1514" s="75">
        <v>45758</v>
      </c>
      <c r="D1514" s="76" t="s">
        <v>2512</v>
      </c>
      <c r="E1514" s="75">
        <v>45758</v>
      </c>
      <c r="F1514" s="73" t="s">
        <v>2513</v>
      </c>
      <c r="G1514" s="73" t="s">
        <v>2337</v>
      </c>
      <c r="H1514" s="69">
        <v>527919</v>
      </c>
      <c r="I1514" s="69">
        <v>0</v>
      </c>
      <c r="J1514" s="69">
        <f>(Table1[[#This Row],[Tiền hàng]]-Table1[[#This Row],[Tiền chiết khấu]])*8%</f>
        <v>42233.520000000004</v>
      </c>
      <c r="K1514" s="69">
        <v>570153</v>
      </c>
      <c r="L1514" s="8" t="s">
        <v>24</v>
      </c>
      <c r="M1514" s="41">
        <v>45807</v>
      </c>
      <c r="N1514" s="29" t="s">
        <v>4199</v>
      </c>
      <c r="O1514" s="69">
        <f>IF(Table1[[#This Row],[Phân loại]]="Tồn đầu kỳ",Table1[[#This Row],[Tổng giá trị]],0)</f>
        <v>0</v>
      </c>
      <c r="P1514" s="8">
        <f>IF(Table1[[#This Row],[Số còn phải thu ĐK]]&lt;&gt;0,0,IF(Table1[[#This Row],[Phân loại]]="Bán hàng",Table1[[#This Row],[Tổng giá trị]],-Table1[[#This Row],[Tổng giá trị]]))</f>
        <v>570153</v>
      </c>
      <c r="Q1514" s="18">
        <f t="shared" si="182"/>
        <v>570153</v>
      </c>
      <c r="R1514" s="8">
        <f>Table1[[#This Row],[Số còn phải thu ĐK]]+Table1[[#This Row],[Giá Trị HD sau CK]]-Table1[[#This Row],[Số tiền đã thu]]</f>
        <v>0</v>
      </c>
      <c r="S1514" s="7">
        <f>IF(Table1[[#This Row],[Ngày hóa đơn]]&lt;&gt;"",Table1[[#This Row],[Ngày hóa đơn]],Table1[[#This Row],[Ngày hạch toán]])</f>
        <v>45758</v>
      </c>
      <c r="T1514" s="8"/>
      <c r="U1514" s="7">
        <f>IF(Table1[[#This Row],[Ngày tính CN]]="","",S1514+T1514)</f>
        <v>45758</v>
      </c>
      <c r="V1514" s="71">
        <f ca="1">IF(Table1[[#This Row],[Hạn thanh toán]]="","",IF((U1514-NOW())&lt;0,0,(U1514-NOW())))</f>
        <v>0</v>
      </c>
      <c r="W1514" s="69"/>
      <c r="X1514" s="65" t="str">
        <f t="shared" ref="X1514:X1577" ca="1" si="183">IF(OR($U1514="",$R1514=0),"",IF((U$4-NOW())&lt;0,-($U1514-NOW()),0))</f>
        <v/>
      </c>
      <c r="Y1514" s="65" t="str">
        <f t="shared" si="181"/>
        <v>Đã thanh toán</v>
      </c>
      <c r="Z1514" s="250">
        <f>Table1[[#This Row],[Hạn thanh toán]]</f>
        <v>45758</v>
      </c>
      <c r="AA1514" s="250">
        <f>Table1[[#This Row],[Ngày Thanh toán]]</f>
        <v>45807</v>
      </c>
      <c r="AD1514" s="3" t="str">
        <f>IF(Table1[[#This Row],[Mã khách hàng]]="","",VLOOKUP($A1514,Ma_KH!$A:$Q,Ma_KH!O$1,0))</f>
        <v>AEON CITIMART</v>
      </c>
      <c r="AE1514" s="3" t="str">
        <f>IF(Table1[[#This Row],[Mã khách hàng]]="","",VLOOKUP($A1514,Ma_KH!$A:$Q,Ma_KH!P$1,0))</f>
        <v>CÔNG TY TNHH MỘT THÀNH VIÊN HỘI NHẬP PHÁT TRIỂN ĐÔNG HƯNG</v>
      </c>
      <c r="AF1514" s="3">
        <f>VLOOKUP(A1514,Ma_KH!A:Q,Ma_KH!J$1,0)</f>
        <v>0</v>
      </c>
    </row>
    <row r="1515" spans="1:32" ht="16.5">
      <c r="A1515" s="73" t="s">
        <v>142</v>
      </c>
      <c r="B1515" s="73" t="s">
        <v>4507</v>
      </c>
      <c r="C1515" s="75">
        <v>45758</v>
      </c>
      <c r="D1515" s="76" t="s">
        <v>2514</v>
      </c>
      <c r="E1515" s="75">
        <v>45758</v>
      </c>
      <c r="F1515" s="73" t="s">
        <v>2515</v>
      </c>
      <c r="G1515" s="73" t="s">
        <v>2444</v>
      </c>
      <c r="H1515" s="69">
        <v>556265</v>
      </c>
      <c r="I1515" s="69">
        <v>0</v>
      </c>
      <c r="J1515" s="69">
        <f>(Table1[[#This Row],[Tiền hàng]]-Table1[[#This Row],[Tiền chiết khấu]])*8%</f>
        <v>44501.200000000004</v>
      </c>
      <c r="K1515" s="69">
        <v>600766</v>
      </c>
      <c r="L1515" s="8" t="s">
        <v>24</v>
      </c>
      <c r="M1515" s="41">
        <v>45807</v>
      </c>
      <c r="N1515" s="29" t="s">
        <v>4199</v>
      </c>
      <c r="O1515" s="69">
        <f>IF(Table1[[#This Row],[Phân loại]]="Tồn đầu kỳ",Table1[[#This Row],[Tổng giá trị]],0)</f>
        <v>0</v>
      </c>
      <c r="P1515" s="8">
        <f>IF(Table1[[#This Row],[Số còn phải thu ĐK]]&lt;&gt;0,0,IF(Table1[[#This Row],[Phân loại]]="Bán hàng",Table1[[#This Row],[Tổng giá trị]],-Table1[[#This Row],[Tổng giá trị]]))</f>
        <v>600766</v>
      </c>
      <c r="Q1515" s="18">
        <f t="shared" si="182"/>
        <v>600766</v>
      </c>
      <c r="R1515" s="8">
        <f>Table1[[#This Row],[Số còn phải thu ĐK]]+Table1[[#This Row],[Giá Trị HD sau CK]]-Table1[[#This Row],[Số tiền đã thu]]</f>
        <v>0</v>
      </c>
      <c r="S1515" s="7">
        <f>IF(Table1[[#This Row],[Ngày hóa đơn]]&lt;&gt;"",Table1[[#This Row],[Ngày hóa đơn]],Table1[[#This Row],[Ngày hạch toán]])</f>
        <v>45758</v>
      </c>
      <c r="T1515" s="8"/>
      <c r="U1515" s="7">
        <f>IF(Table1[[#This Row],[Ngày tính CN]]="","",S1515+T1515)</f>
        <v>45758</v>
      </c>
      <c r="V1515" s="71">
        <f ca="1">IF(Table1[[#This Row],[Hạn thanh toán]]="","",IF((U1515-NOW())&lt;0,0,(U1515-NOW())))</f>
        <v>0</v>
      </c>
      <c r="W1515" s="69"/>
      <c r="X1515" s="65" t="str">
        <f t="shared" ca="1" si="183"/>
        <v/>
      </c>
      <c r="Y1515" s="65" t="str">
        <f t="shared" si="181"/>
        <v>Đã thanh toán</v>
      </c>
      <c r="Z1515" s="250">
        <f>Table1[[#This Row],[Hạn thanh toán]]</f>
        <v>45758</v>
      </c>
      <c r="AA1515" s="250">
        <f>Table1[[#This Row],[Ngày Thanh toán]]</f>
        <v>45807</v>
      </c>
      <c r="AD1515" s="3" t="str">
        <f>IF(Table1[[#This Row],[Mã khách hàng]]="","",VLOOKUP($A1515,Ma_KH!$A:$Q,Ma_KH!O$1,0))</f>
        <v>AEON CITIMART</v>
      </c>
      <c r="AE1515" s="3" t="str">
        <f>IF(Table1[[#This Row],[Mã khách hàng]]="","",VLOOKUP($A1515,Ma_KH!$A:$Q,Ma_KH!P$1,0))</f>
        <v>CÔNG TY TNHH MỘT THÀNH VIÊN HỘI NHẬP PHÁT TRIỂN ĐÔNG HƯNG</v>
      </c>
      <c r="AF1515" s="3">
        <f>VLOOKUP(A1515,Ma_KH!A:Q,Ma_KH!J$1,0)</f>
        <v>0</v>
      </c>
    </row>
    <row r="1516" spans="1:32" ht="16.5">
      <c r="A1516" s="73" t="s">
        <v>142</v>
      </c>
      <c r="B1516" s="73" t="s">
        <v>4507</v>
      </c>
      <c r="C1516" s="75">
        <v>45759</v>
      </c>
      <c r="D1516" s="76" t="s">
        <v>2516</v>
      </c>
      <c r="E1516" s="75">
        <v>45759</v>
      </c>
      <c r="F1516" s="73" t="s">
        <v>2517</v>
      </c>
      <c r="G1516" s="73" t="s">
        <v>2429</v>
      </c>
      <c r="H1516" s="69">
        <v>1045453</v>
      </c>
      <c r="I1516" s="69">
        <v>0</v>
      </c>
      <c r="J1516" s="69">
        <f>(Table1[[#This Row],[Tiền hàng]]-Table1[[#This Row],[Tiền chiết khấu]])*8%</f>
        <v>83636.240000000005</v>
      </c>
      <c r="K1516" s="69">
        <v>1129089</v>
      </c>
      <c r="L1516" s="8" t="s">
        <v>24</v>
      </c>
      <c r="M1516" s="41">
        <v>45807</v>
      </c>
      <c r="N1516" s="29" t="s">
        <v>4199</v>
      </c>
      <c r="O1516" s="69">
        <f>IF(Table1[[#This Row],[Phân loại]]="Tồn đầu kỳ",Table1[[#This Row],[Tổng giá trị]],0)</f>
        <v>0</v>
      </c>
      <c r="P1516" s="8">
        <f>IF(Table1[[#This Row],[Số còn phải thu ĐK]]&lt;&gt;0,0,IF(Table1[[#This Row],[Phân loại]]="Bán hàng",Table1[[#This Row],[Tổng giá trị]],-Table1[[#This Row],[Tổng giá trị]]))</f>
        <v>1129089</v>
      </c>
      <c r="Q1516" s="18">
        <f t="shared" si="182"/>
        <v>1129089</v>
      </c>
      <c r="R1516" s="8">
        <f>Table1[[#This Row],[Số còn phải thu ĐK]]+Table1[[#This Row],[Giá Trị HD sau CK]]-Table1[[#This Row],[Số tiền đã thu]]</f>
        <v>0</v>
      </c>
      <c r="S1516" s="7">
        <f>IF(Table1[[#This Row],[Ngày hóa đơn]]&lt;&gt;"",Table1[[#This Row],[Ngày hóa đơn]],Table1[[#This Row],[Ngày hạch toán]])</f>
        <v>45759</v>
      </c>
      <c r="T1516" s="8"/>
      <c r="U1516" s="7">
        <f>IF(Table1[[#This Row],[Ngày tính CN]]="","",S1516+T1516)</f>
        <v>45759</v>
      </c>
      <c r="V1516" s="71">
        <f ca="1">IF(Table1[[#This Row],[Hạn thanh toán]]="","",IF((U1516-NOW())&lt;0,0,(U1516-NOW())))</f>
        <v>0</v>
      </c>
      <c r="W1516" s="69"/>
      <c r="X1516" s="65" t="str">
        <f t="shared" ca="1" si="183"/>
        <v/>
      </c>
      <c r="Y1516" s="65" t="str">
        <f t="shared" si="181"/>
        <v>Đã thanh toán</v>
      </c>
      <c r="Z1516" s="250">
        <f>Table1[[#This Row],[Hạn thanh toán]]</f>
        <v>45759</v>
      </c>
      <c r="AA1516" s="250">
        <f>Table1[[#This Row],[Ngày Thanh toán]]</f>
        <v>45807</v>
      </c>
      <c r="AD1516" s="3" t="str">
        <f>IF(Table1[[#This Row],[Mã khách hàng]]="","",VLOOKUP($A1516,Ma_KH!$A:$Q,Ma_KH!O$1,0))</f>
        <v>AEON CITIMART</v>
      </c>
      <c r="AE1516" s="3" t="str">
        <f>IF(Table1[[#This Row],[Mã khách hàng]]="","",VLOOKUP($A1516,Ma_KH!$A:$Q,Ma_KH!P$1,0))</f>
        <v>CÔNG TY TNHH MỘT THÀNH VIÊN HỘI NHẬP PHÁT TRIỂN ĐÔNG HƯNG</v>
      </c>
      <c r="AF1516" s="3">
        <f>VLOOKUP(A1516,Ma_KH!A:Q,Ma_KH!J$1,0)</f>
        <v>0</v>
      </c>
    </row>
    <row r="1517" spans="1:32" ht="16.5">
      <c r="A1517" s="73" t="s">
        <v>142</v>
      </c>
      <c r="B1517" s="73" t="s">
        <v>4507</v>
      </c>
      <c r="C1517" s="75">
        <v>45762</v>
      </c>
      <c r="D1517" s="76" t="s">
        <v>2518</v>
      </c>
      <c r="E1517" s="75">
        <v>45762</v>
      </c>
      <c r="F1517" s="73" t="s">
        <v>2519</v>
      </c>
      <c r="G1517" s="73" t="s">
        <v>2339</v>
      </c>
      <c r="H1517" s="69">
        <v>660880</v>
      </c>
      <c r="I1517" s="69">
        <v>0</v>
      </c>
      <c r="J1517" s="69">
        <f>(Table1[[#This Row],[Tiền hàng]]-Table1[[#This Row],[Tiền chiết khấu]])*8%</f>
        <v>52870.400000000001</v>
      </c>
      <c r="K1517" s="69">
        <v>713750</v>
      </c>
      <c r="L1517" s="8" t="s">
        <v>24</v>
      </c>
      <c r="M1517" s="41">
        <v>45807</v>
      </c>
      <c r="N1517" s="29" t="s">
        <v>4199</v>
      </c>
      <c r="O1517" s="69">
        <f>IF(Table1[[#This Row],[Phân loại]]="Tồn đầu kỳ",Table1[[#This Row],[Tổng giá trị]],0)</f>
        <v>0</v>
      </c>
      <c r="P1517" s="8">
        <f>IF(Table1[[#This Row],[Số còn phải thu ĐK]]&lt;&gt;0,0,IF(Table1[[#This Row],[Phân loại]]="Bán hàng",Table1[[#This Row],[Tổng giá trị]],-Table1[[#This Row],[Tổng giá trị]]))</f>
        <v>713750</v>
      </c>
      <c r="Q1517" s="18">
        <f t="shared" si="182"/>
        <v>713750</v>
      </c>
      <c r="R1517" s="8">
        <f>Table1[[#This Row],[Số còn phải thu ĐK]]+Table1[[#This Row],[Giá Trị HD sau CK]]-Table1[[#This Row],[Số tiền đã thu]]</f>
        <v>0</v>
      </c>
      <c r="S1517" s="7">
        <f>IF(Table1[[#This Row],[Ngày hóa đơn]]&lt;&gt;"",Table1[[#This Row],[Ngày hóa đơn]],Table1[[#This Row],[Ngày hạch toán]])</f>
        <v>45762</v>
      </c>
      <c r="T1517" s="8"/>
      <c r="U1517" s="7">
        <f>IF(Table1[[#This Row],[Ngày tính CN]]="","",S1517+T1517)</f>
        <v>45762</v>
      </c>
      <c r="V1517" s="71">
        <f ca="1">IF(Table1[[#This Row],[Hạn thanh toán]]="","",IF((U1517-NOW())&lt;0,0,(U1517-NOW())))</f>
        <v>0</v>
      </c>
      <c r="W1517" s="69"/>
      <c r="X1517" s="65" t="str">
        <f t="shared" ca="1" si="183"/>
        <v/>
      </c>
      <c r="Y1517" s="65" t="str">
        <f t="shared" si="181"/>
        <v>Đã thanh toán</v>
      </c>
      <c r="Z1517" s="250">
        <f>Table1[[#This Row],[Hạn thanh toán]]</f>
        <v>45762</v>
      </c>
      <c r="AA1517" s="250">
        <f>Table1[[#This Row],[Ngày Thanh toán]]</f>
        <v>45807</v>
      </c>
      <c r="AD1517" s="3" t="str">
        <f>IF(Table1[[#This Row],[Mã khách hàng]]="","",VLOOKUP($A1517,Ma_KH!$A:$Q,Ma_KH!O$1,0))</f>
        <v>AEON CITIMART</v>
      </c>
      <c r="AE1517" s="3" t="str">
        <f>IF(Table1[[#This Row],[Mã khách hàng]]="","",VLOOKUP($A1517,Ma_KH!$A:$Q,Ma_KH!P$1,0))</f>
        <v>CÔNG TY TNHH MỘT THÀNH VIÊN HỘI NHẬP PHÁT TRIỂN ĐÔNG HƯNG</v>
      </c>
      <c r="AF1517" s="3">
        <f>VLOOKUP(A1517,Ma_KH!A:Q,Ma_KH!J$1,0)</f>
        <v>0</v>
      </c>
    </row>
    <row r="1518" spans="1:32" ht="16.5">
      <c r="A1518" s="73" t="s">
        <v>142</v>
      </c>
      <c r="B1518" s="73" t="s">
        <v>4507</v>
      </c>
      <c r="C1518" s="75">
        <v>45763</v>
      </c>
      <c r="D1518" s="76" t="s">
        <v>2520</v>
      </c>
      <c r="E1518" s="75">
        <v>45763</v>
      </c>
      <c r="F1518" s="73" t="s">
        <v>2521</v>
      </c>
      <c r="G1518" s="73" t="s">
        <v>2338</v>
      </c>
      <c r="H1518" s="69">
        <v>1260592</v>
      </c>
      <c r="I1518" s="69">
        <v>0</v>
      </c>
      <c r="J1518" s="69">
        <f>(Table1[[#This Row],[Tiền hàng]]-Table1[[#This Row],[Tiền chiết khấu]])*8%</f>
        <v>100847.36</v>
      </c>
      <c r="K1518" s="69">
        <v>1361439</v>
      </c>
      <c r="L1518" s="8" t="s">
        <v>24</v>
      </c>
      <c r="M1518" s="41">
        <v>45807</v>
      </c>
      <c r="N1518" s="29" t="s">
        <v>4199</v>
      </c>
      <c r="O1518" s="69">
        <f>IF(Table1[[#This Row],[Phân loại]]="Tồn đầu kỳ",Table1[[#This Row],[Tổng giá trị]],0)</f>
        <v>0</v>
      </c>
      <c r="P1518" s="8">
        <f>IF(Table1[[#This Row],[Số còn phải thu ĐK]]&lt;&gt;0,0,IF(Table1[[#This Row],[Phân loại]]="Bán hàng",Table1[[#This Row],[Tổng giá trị]],-Table1[[#This Row],[Tổng giá trị]]))</f>
        <v>1361439</v>
      </c>
      <c r="Q1518" s="18">
        <f t="shared" si="182"/>
        <v>1361439</v>
      </c>
      <c r="R1518" s="8">
        <f>Table1[[#This Row],[Số còn phải thu ĐK]]+Table1[[#This Row],[Giá Trị HD sau CK]]-Table1[[#This Row],[Số tiền đã thu]]</f>
        <v>0</v>
      </c>
      <c r="S1518" s="7">
        <f>IF(Table1[[#This Row],[Ngày hóa đơn]]&lt;&gt;"",Table1[[#This Row],[Ngày hóa đơn]],Table1[[#This Row],[Ngày hạch toán]])</f>
        <v>45763</v>
      </c>
      <c r="T1518" s="8"/>
      <c r="U1518" s="7">
        <f>IF(Table1[[#This Row],[Ngày tính CN]]="","",S1518+T1518)</f>
        <v>45763</v>
      </c>
      <c r="V1518" s="71">
        <f ca="1">IF(Table1[[#This Row],[Hạn thanh toán]]="","",IF((U1518-NOW())&lt;0,0,(U1518-NOW())))</f>
        <v>0</v>
      </c>
      <c r="W1518" s="69"/>
      <c r="X1518" s="65" t="str">
        <f t="shared" ca="1" si="183"/>
        <v/>
      </c>
      <c r="Y1518" s="65" t="str">
        <f t="shared" si="181"/>
        <v>Đã thanh toán</v>
      </c>
      <c r="Z1518" s="250">
        <f>Table1[[#This Row],[Hạn thanh toán]]</f>
        <v>45763</v>
      </c>
      <c r="AA1518" s="250">
        <f>Table1[[#This Row],[Ngày Thanh toán]]</f>
        <v>45807</v>
      </c>
      <c r="AD1518" s="3" t="str">
        <f>IF(Table1[[#This Row],[Mã khách hàng]]="","",VLOOKUP($A1518,Ma_KH!$A:$Q,Ma_KH!O$1,0))</f>
        <v>AEON CITIMART</v>
      </c>
      <c r="AE1518" s="3" t="str">
        <f>IF(Table1[[#This Row],[Mã khách hàng]]="","",VLOOKUP($A1518,Ma_KH!$A:$Q,Ma_KH!P$1,0))</f>
        <v>CÔNG TY TNHH MỘT THÀNH VIÊN HỘI NHẬP PHÁT TRIỂN ĐÔNG HƯNG</v>
      </c>
      <c r="AF1518" s="3">
        <f>VLOOKUP(A1518,Ma_KH!A:Q,Ma_KH!J$1,0)</f>
        <v>0</v>
      </c>
    </row>
    <row r="1519" spans="1:32" ht="16.5">
      <c r="A1519" s="73" t="s">
        <v>142</v>
      </c>
      <c r="B1519" s="73" t="s">
        <v>4507</v>
      </c>
      <c r="C1519" s="75">
        <v>45763</v>
      </c>
      <c r="D1519" s="76" t="s">
        <v>2522</v>
      </c>
      <c r="E1519" s="75">
        <v>45763</v>
      </c>
      <c r="F1519" s="73" t="s">
        <v>2523</v>
      </c>
      <c r="G1519" s="73" t="s">
        <v>2423</v>
      </c>
      <c r="H1519" s="69">
        <v>991320</v>
      </c>
      <c r="I1519" s="69">
        <v>0</v>
      </c>
      <c r="J1519" s="69">
        <f>(Table1[[#This Row],[Tiền hàng]]-Table1[[#This Row],[Tiền chiết khấu]])*8%</f>
        <v>79305.600000000006</v>
      </c>
      <c r="K1519" s="69">
        <v>1070626</v>
      </c>
      <c r="L1519" s="8" t="s">
        <v>24</v>
      </c>
      <c r="M1519" s="41">
        <v>45807</v>
      </c>
      <c r="N1519" s="29" t="s">
        <v>4199</v>
      </c>
      <c r="O1519" s="69">
        <f>IF(Table1[[#This Row],[Phân loại]]="Tồn đầu kỳ",Table1[[#This Row],[Tổng giá trị]],0)</f>
        <v>0</v>
      </c>
      <c r="P1519" s="8">
        <f>IF(Table1[[#This Row],[Số còn phải thu ĐK]]&lt;&gt;0,0,IF(Table1[[#This Row],[Phân loại]]="Bán hàng",Table1[[#This Row],[Tổng giá trị]],-Table1[[#This Row],[Tổng giá trị]]))</f>
        <v>1070626</v>
      </c>
      <c r="Q1519" s="18">
        <f t="shared" si="182"/>
        <v>1070626</v>
      </c>
      <c r="R1519" s="8">
        <f>Table1[[#This Row],[Số còn phải thu ĐK]]+Table1[[#This Row],[Giá Trị HD sau CK]]-Table1[[#This Row],[Số tiền đã thu]]</f>
        <v>0</v>
      </c>
      <c r="S1519" s="7">
        <f>IF(Table1[[#This Row],[Ngày hóa đơn]]&lt;&gt;"",Table1[[#This Row],[Ngày hóa đơn]],Table1[[#This Row],[Ngày hạch toán]])</f>
        <v>45763</v>
      </c>
      <c r="T1519" s="8"/>
      <c r="U1519" s="7">
        <f>IF(Table1[[#This Row],[Ngày tính CN]]="","",S1519+T1519)</f>
        <v>45763</v>
      </c>
      <c r="V1519" s="71">
        <f ca="1">IF(Table1[[#This Row],[Hạn thanh toán]]="","",IF((U1519-NOW())&lt;0,0,(U1519-NOW())))</f>
        <v>0</v>
      </c>
      <c r="W1519" s="69"/>
      <c r="X1519" s="65" t="str">
        <f t="shared" ca="1" si="183"/>
        <v/>
      </c>
      <c r="Y1519" s="65" t="str">
        <f t="shared" si="181"/>
        <v>Đã thanh toán</v>
      </c>
      <c r="Z1519" s="250">
        <f>Table1[[#This Row],[Hạn thanh toán]]</f>
        <v>45763</v>
      </c>
      <c r="AA1519" s="250">
        <f>Table1[[#This Row],[Ngày Thanh toán]]</f>
        <v>45807</v>
      </c>
      <c r="AD1519" s="3" t="str">
        <f>IF(Table1[[#This Row],[Mã khách hàng]]="","",VLOOKUP($A1519,Ma_KH!$A:$Q,Ma_KH!O$1,0))</f>
        <v>AEON CITIMART</v>
      </c>
      <c r="AE1519" s="3" t="str">
        <f>IF(Table1[[#This Row],[Mã khách hàng]]="","",VLOOKUP($A1519,Ma_KH!$A:$Q,Ma_KH!P$1,0))</f>
        <v>CÔNG TY TNHH MỘT THÀNH VIÊN HỘI NHẬP PHÁT TRIỂN ĐÔNG HƯNG</v>
      </c>
      <c r="AF1519" s="3">
        <f>VLOOKUP(A1519,Ma_KH!A:Q,Ma_KH!J$1,0)</f>
        <v>0</v>
      </c>
    </row>
    <row r="1520" spans="1:32" ht="16.5">
      <c r="A1520" s="73" t="s">
        <v>142</v>
      </c>
      <c r="B1520" s="73" t="s">
        <v>4507</v>
      </c>
      <c r="C1520" s="75">
        <v>45765</v>
      </c>
      <c r="D1520" s="76" t="s">
        <v>2524</v>
      </c>
      <c r="E1520" s="75">
        <v>45765</v>
      </c>
      <c r="F1520" s="73" t="s">
        <v>2525</v>
      </c>
      <c r="G1520" s="73" t="s">
        <v>2509</v>
      </c>
      <c r="H1520" s="69">
        <v>900336</v>
      </c>
      <c r="I1520" s="69">
        <v>0</v>
      </c>
      <c r="J1520" s="69">
        <f>(Table1[[#This Row],[Tiền hàng]]-Table1[[#This Row],[Tiền chiết khấu]])*8%</f>
        <v>72026.880000000005</v>
      </c>
      <c r="K1520" s="69">
        <v>972363</v>
      </c>
      <c r="L1520" s="8" t="s">
        <v>24</v>
      </c>
      <c r="M1520" s="41">
        <v>45807</v>
      </c>
      <c r="N1520" s="29" t="s">
        <v>4199</v>
      </c>
      <c r="O1520" s="69">
        <f>IF(Table1[[#This Row],[Phân loại]]="Tồn đầu kỳ",Table1[[#This Row],[Tổng giá trị]],0)</f>
        <v>0</v>
      </c>
      <c r="P1520" s="8">
        <f>IF(Table1[[#This Row],[Số còn phải thu ĐK]]&lt;&gt;0,0,IF(Table1[[#This Row],[Phân loại]]="Bán hàng",Table1[[#This Row],[Tổng giá trị]],-Table1[[#This Row],[Tổng giá trị]]))</f>
        <v>972363</v>
      </c>
      <c r="Q1520" s="18">
        <f t="shared" si="182"/>
        <v>972363</v>
      </c>
      <c r="R1520" s="8">
        <f>Table1[[#This Row],[Số còn phải thu ĐK]]+Table1[[#This Row],[Giá Trị HD sau CK]]-Table1[[#This Row],[Số tiền đã thu]]</f>
        <v>0</v>
      </c>
      <c r="S1520" s="7">
        <f>IF(Table1[[#This Row],[Ngày hóa đơn]]&lt;&gt;"",Table1[[#This Row],[Ngày hóa đơn]],Table1[[#This Row],[Ngày hạch toán]])</f>
        <v>45765</v>
      </c>
      <c r="T1520" s="8"/>
      <c r="U1520" s="7">
        <f>IF(Table1[[#This Row],[Ngày tính CN]]="","",S1520+T1520)</f>
        <v>45765</v>
      </c>
      <c r="V1520" s="71">
        <f ca="1">IF(Table1[[#This Row],[Hạn thanh toán]]="","",IF((U1520-NOW())&lt;0,0,(U1520-NOW())))</f>
        <v>0</v>
      </c>
      <c r="W1520" s="69"/>
      <c r="X1520" s="65" t="str">
        <f t="shared" ca="1" si="183"/>
        <v/>
      </c>
      <c r="Y1520" s="65" t="str">
        <f t="shared" si="181"/>
        <v>Đã thanh toán</v>
      </c>
      <c r="Z1520" s="250">
        <f>Table1[[#This Row],[Hạn thanh toán]]</f>
        <v>45765</v>
      </c>
      <c r="AA1520" s="250">
        <f>Table1[[#This Row],[Ngày Thanh toán]]</f>
        <v>45807</v>
      </c>
      <c r="AD1520" s="3" t="str">
        <f>IF(Table1[[#This Row],[Mã khách hàng]]="","",VLOOKUP($A1520,Ma_KH!$A:$Q,Ma_KH!O$1,0))</f>
        <v>AEON CITIMART</v>
      </c>
      <c r="AE1520" s="3" t="str">
        <f>IF(Table1[[#This Row],[Mã khách hàng]]="","",VLOOKUP($A1520,Ma_KH!$A:$Q,Ma_KH!P$1,0))</f>
        <v>CÔNG TY TNHH MỘT THÀNH VIÊN HỘI NHẬP PHÁT TRIỂN ĐÔNG HƯNG</v>
      </c>
      <c r="AF1520" s="3">
        <f>VLOOKUP(A1520,Ma_KH!A:Q,Ma_KH!J$1,0)</f>
        <v>0</v>
      </c>
    </row>
    <row r="1521" spans="1:32" ht="16.5">
      <c r="A1521" s="73" t="s">
        <v>142</v>
      </c>
      <c r="B1521" s="73" t="s">
        <v>4507</v>
      </c>
      <c r="C1521" s="75">
        <v>45765</v>
      </c>
      <c r="D1521" s="76" t="s">
        <v>2526</v>
      </c>
      <c r="E1521" s="75">
        <v>45765</v>
      </c>
      <c r="F1521" s="73" t="s">
        <v>2527</v>
      </c>
      <c r="G1521" s="73" t="s">
        <v>2444</v>
      </c>
      <c r="H1521" s="69">
        <v>923849</v>
      </c>
      <c r="I1521" s="69">
        <v>0</v>
      </c>
      <c r="J1521" s="69">
        <f>(Table1[[#This Row],[Tiền hàng]]-Table1[[#This Row],[Tiền chiết khấu]])*8%</f>
        <v>73907.92</v>
      </c>
      <c r="K1521" s="69">
        <v>997757</v>
      </c>
      <c r="L1521" s="8" t="s">
        <v>24</v>
      </c>
      <c r="M1521" s="41">
        <v>45807</v>
      </c>
      <c r="N1521" s="29" t="s">
        <v>4199</v>
      </c>
      <c r="O1521" s="69">
        <f>IF(Table1[[#This Row],[Phân loại]]="Tồn đầu kỳ",Table1[[#This Row],[Tổng giá trị]],0)</f>
        <v>0</v>
      </c>
      <c r="P1521" s="8">
        <f>IF(Table1[[#This Row],[Số còn phải thu ĐK]]&lt;&gt;0,0,IF(Table1[[#This Row],[Phân loại]]="Bán hàng",Table1[[#This Row],[Tổng giá trị]],-Table1[[#This Row],[Tổng giá trị]]))</f>
        <v>997757</v>
      </c>
      <c r="Q1521" s="18">
        <f t="shared" si="182"/>
        <v>997757</v>
      </c>
      <c r="R1521" s="8">
        <f>Table1[[#This Row],[Số còn phải thu ĐK]]+Table1[[#This Row],[Giá Trị HD sau CK]]-Table1[[#This Row],[Số tiền đã thu]]</f>
        <v>0</v>
      </c>
      <c r="S1521" s="7">
        <f>IF(Table1[[#This Row],[Ngày hóa đơn]]&lt;&gt;"",Table1[[#This Row],[Ngày hóa đơn]],Table1[[#This Row],[Ngày hạch toán]])</f>
        <v>45765</v>
      </c>
      <c r="T1521" s="8"/>
      <c r="U1521" s="7">
        <f>IF(Table1[[#This Row],[Ngày tính CN]]="","",S1521+T1521)</f>
        <v>45765</v>
      </c>
      <c r="V1521" s="71">
        <f ca="1">IF(Table1[[#This Row],[Hạn thanh toán]]="","",IF((U1521-NOW())&lt;0,0,(U1521-NOW())))</f>
        <v>0</v>
      </c>
      <c r="W1521" s="69"/>
      <c r="X1521" s="65" t="str">
        <f t="shared" ca="1" si="183"/>
        <v/>
      </c>
      <c r="Y1521" s="65" t="str">
        <f t="shared" si="181"/>
        <v>Đã thanh toán</v>
      </c>
      <c r="Z1521" s="250">
        <f>Table1[[#This Row],[Hạn thanh toán]]</f>
        <v>45765</v>
      </c>
      <c r="AA1521" s="250">
        <f>Table1[[#This Row],[Ngày Thanh toán]]</f>
        <v>45807</v>
      </c>
      <c r="AD1521" s="3" t="str">
        <f>IF(Table1[[#This Row],[Mã khách hàng]]="","",VLOOKUP($A1521,Ma_KH!$A:$Q,Ma_KH!O$1,0))</f>
        <v>AEON CITIMART</v>
      </c>
      <c r="AE1521" s="3" t="str">
        <f>IF(Table1[[#This Row],[Mã khách hàng]]="","",VLOOKUP($A1521,Ma_KH!$A:$Q,Ma_KH!P$1,0))</f>
        <v>CÔNG TY TNHH MỘT THÀNH VIÊN HỘI NHẬP PHÁT TRIỂN ĐÔNG HƯNG</v>
      </c>
      <c r="AF1521" s="3">
        <f>VLOOKUP(A1521,Ma_KH!A:Q,Ma_KH!J$1,0)</f>
        <v>0</v>
      </c>
    </row>
    <row r="1522" spans="1:32" ht="16.5">
      <c r="A1522" s="73" t="s">
        <v>142</v>
      </c>
      <c r="B1522" s="73" t="s">
        <v>4507</v>
      </c>
      <c r="C1522" s="75">
        <v>45766</v>
      </c>
      <c r="D1522" s="76" t="s">
        <v>2528</v>
      </c>
      <c r="E1522" s="75">
        <v>45766</v>
      </c>
      <c r="F1522" s="73" t="s">
        <v>2529</v>
      </c>
      <c r="G1522" s="73" t="s">
        <v>2447</v>
      </c>
      <c r="H1522" s="69">
        <v>1021765</v>
      </c>
      <c r="I1522" s="69">
        <v>0</v>
      </c>
      <c r="J1522" s="69">
        <f>(Table1[[#This Row],[Tiền hàng]]-Table1[[#This Row],[Tiền chiết khấu]])*8%</f>
        <v>81741.2</v>
      </c>
      <c r="K1522" s="69">
        <v>1103506</v>
      </c>
      <c r="L1522" s="8" t="s">
        <v>24</v>
      </c>
      <c r="M1522" s="41">
        <v>45807</v>
      </c>
      <c r="N1522" s="29" t="s">
        <v>4199</v>
      </c>
      <c r="O1522" s="69">
        <f>IF(Table1[[#This Row],[Phân loại]]="Tồn đầu kỳ",Table1[[#This Row],[Tổng giá trị]],0)</f>
        <v>0</v>
      </c>
      <c r="P1522" s="8">
        <f>IF(Table1[[#This Row],[Số còn phải thu ĐK]]&lt;&gt;0,0,IF(Table1[[#This Row],[Phân loại]]="Bán hàng",Table1[[#This Row],[Tổng giá trị]],-Table1[[#This Row],[Tổng giá trị]]))</f>
        <v>1103506</v>
      </c>
      <c r="Q1522" s="18">
        <f t="shared" si="182"/>
        <v>1103506</v>
      </c>
      <c r="R1522" s="8">
        <f>Table1[[#This Row],[Số còn phải thu ĐK]]+Table1[[#This Row],[Giá Trị HD sau CK]]-Table1[[#This Row],[Số tiền đã thu]]</f>
        <v>0</v>
      </c>
      <c r="S1522" s="7">
        <f>IF(Table1[[#This Row],[Ngày hóa đơn]]&lt;&gt;"",Table1[[#This Row],[Ngày hóa đơn]],Table1[[#This Row],[Ngày hạch toán]])</f>
        <v>45766</v>
      </c>
      <c r="T1522" s="8"/>
      <c r="U1522" s="7">
        <f>IF(Table1[[#This Row],[Ngày tính CN]]="","",S1522+T1522)</f>
        <v>45766</v>
      </c>
      <c r="V1522" s="71">
        <f ca="1">IF(Table1[[#This Row],[Hạn thanh toán]]="","",IF((U1522-NOW())&lt;0,0,(U1522-NOW())))</f>
        <v>0</v>
      </c>
      <c r="W1522" s="69"/>
      <c r="X1522" s="65" t="str">
        <f t="shared" ca="1" si="183"/>
        <v/>
      </c>
      <c r="Y1522" s="65" t="str">
        <f t="shared" si="181"/>
        <v>Đã thanh toán</v>
      </c>
      <c r="Z1522" s="250">
        <f>Table1[[#This Row],[Hạn thanh toán]]</f>
        <v>45766</v>
      </c>
      <c r="AA1522" s="250">
        <f>Table1[[#This Row],[Ngày Thanh toán]]</f>
        <v>45807</v>
      </c>
      <c r="AD1522" s="3" t="str">
        <f>IF(Table1[[#This Row],[Mã khách hàng]]="","",VLOOKUP($A1522,Ma_KH!$A:$Q,Ma_KH!O$1,0))</f>
        <v>AEON CITIMART</v>
      </c>
      <c r="AE1522" s="3" t="str">
        <f>IF(Table1[[#This Row],[Mã khách hàng]]="","",VLOOKUP($A1522,Ma_KH!$A:$Q,Ma_KH!P$1,0))</f>
        <v>CÔNG TY TNHH MỘT THÀNH VIÊN HỘI NHẬP PHÁT TRIỂN ĐÔNG HƯNG</v>
      </c>
      <c r="AF1522" s="3">
        <f>VLOOKUP(A1522,Ma_KH!A:Q,Ma_KH!J$1,0)</f>
        <v>0</v>
      </c>
    </row>
    <row r="1523" spans="1:32" ht="16.5">
      <c r="A1523" s="73" t="s">
        <v>142</v>
      </c>
      <c r="B1523" s="73" t="s">
        <v>4507</v>
      </c>
      <c r="C1523" s="75">
        <v>45769</v>
      </c>
      <c r="D1523" s="76" t="s">
        <v>2530</v>
      </c>
      <c r="E1523" s="75">
        <v>45769</v>
      </c>
      <c r="F1523" s="73" t="s">
        <v>2531</v>
      </c>
      <c r="G1523" s="73" t="s">
        <v>2429</v>
      </c>
      <c r="H1523" s="69">
        <v>522005</v>
      </c>
      <c r="I1523" s="69">
        <v>0</v>
      </c>
      <c r="J1523" s="69">
        <f>(Table1[[#This Row],[Tiền hàng]]-Table1[[#This Row],[Tiền chiết khấu]])*8%</f>
        <v>41760.400000000001</v>
      </c>
      <c r="K1523" s="69">
        <v>563765</v>
      </c>
      <c r="L1523" s="8" t="s">
        <v>24</v>
      </c>
      <c r="M1523" s="41">
        <v>45807</v>
      </c>
      <c r="N1523" s="29" t="s">
        <v>4199</v>
      </c>
      <c r="O1523" s="69">
        <f>IF(Table1[[#This Row],[Phân loại]]="Tồn đầu kỳ",Table1[[#This Row],[Tổng giá trị]],0)</f>
        <v>0</v>
      </c>
      <c r="P1523" s="8">
        <f>IF(Table1[[#This Row],[Số còn phải thu ĐK]]&lt;&gt;0,0,IF(Table1[[#This Row],[Phân loại]]="Bán hàng",Table1[[#This Row],[Tổng giá trị]],-Table1[[#This Row],[Tổng giá trị]]))</f>
        <v>563765</v>
      </c>
      <c r="Q1523" s="18">
        <f t="shared" si="182"/>
        <v>563765</v>
      </c>
      <c r="R1523" s="8">
        <f>Table1[[#This Row],[Số còn phải thu ĐK]]+Table1[[#This Row],[Giá Trị HD sau CK]]-Table1[[#This Row],[Số tiền đã thu]]</f>
        <v>0</v>
      </c>
      <c r="S1523" s="7">
        <f>IF(Table1[[#This Row],[Ngày hóa đơn]]&lt;&gt;"",Table1[[#This Row],[Ngày hóa đơn]],Table1[[#This Row],[Ngày hạch toán]])</f>
        <v>45769</v>
      </c>
      <c r="T1523" s="8"/>
      <c r="U1523" s="7">
        <f>IF(Table1[[#This Row],[Ngày tính CN]]="","",S1523+T1523)</f>
        <v>45769</v>
      </c>
      <c r="V1523" s="71">
        <f ca="1">IF(Table1[[#This Row],[Hạn thanh toán]]="","",IF((U1523-NOW())&lt;0,0,(U1523-NOW())))</f>
        <v>0</v>
      </c>
      <c r="W1523" s="69"/>
      <c r="X1523" s="65" t="str">
        <f t="shared" ca="1" si="183"/>
        <v/>
      </c>
      <c r="Y1523" s="65" t="str">
        <f t="shared" si="181"/>
        <v>Đã thanh toán</v>
      </c>
      <c r="Z1523" s="250">
        <f>Table1[[#This Row],[Hạn thanh toán]]</f>
        <v>45769</v>
      </c>
      <c r="AA1523" s="250">
        <f>Table1[[#This Row],[Ngày Thanh toán]]</f>
        <v>45807</v>
      </c>
      <c r="AD1523" s="3" t="str">
        <f>IF(Table1[[#This Row],[Mã khách hàng]]="","",VLOOKUP($A1523,Ma_KH!$A:$Q,Ma_KH!O$1,0))</f>
        <v>AEON CITIMART</v>
      </c>
      <c r="AE1523" s="3" t="str">
        <f>IF(Table1[[#This Row],[Mã khách hàng]]="","",VLOOKUP($A1523,Ma_KH!$A:$Q,Ma_KH!P$1,0))</f>
        <v>CÔNG TY TNHH MỘT THÀNH VIÊN HỘI NHẬP PHÁT TRIỂN ĐÔNG HƯNG</v>
      </c>
      <c r="AF1523" s="3">
        <f>VLOOKUP(A1523,Ma_KH!A:Q,Ma_KH!J$1,0)</f>
        <v>0</v>
      </c>
    </row>
    <row r="1524" spans="1:32" ht="16.5">
      <c r="A1524" s="73" t="s">
        <v>142</v>
      </c>
      <c r="B1524" s="73" t="s">
        <v>4507</v>
      </c>
      <c r="C1524" s="75">
        <v>45769</v>
      </c>
      <c r="D1524" s="76" t="s">
        <v>2532</v>
      </c>
      <c r="E1524" s="75">
        <v>45769</v>
      </c>
      <c r="F1524" s="73" t="s">
        <v>2533</v>
      </c>
      <c r="G1524" s="73" t="s">
        <v>17</v>
      </c>
      <c r="H1524" s="69"/>
      <c r="I1524" s="69">
        <v>0</v>
      </c>
      <c r="J1524" s="69">
        <f>(Table1[[#This Row],[Tiền hàng]]-Table1[[#This Row],[Tiền chiết khấu]])*8%</f>
        <v>0</v>
      </c>
      <c r="K1524" s="69">
        <v>1684061</v>
      </c>
      <c r="L1524" s="8" t="s">
        <v>17</v>
      </c>
      <c r="M1524" s="41">
        <v>45807</v>
      </c>
      <c r="N1524" s="29" t="s">
        <v>4199</v>
      </c>
      <c r="O1524" s="69">
        <f>IF(Table1[[#This Row],[Phân loại]]="Tồn đầu kỳ",Table1[[#This Row],[Tổng giá trị]],0)</f>
        <v>0</v>
      </c>
      <c r="P1524" s="8">
        <f>IF(Table1[[#This Row],[Số còn phải thu ĐK]]&lt;&gt;0,0,IF(Table1[[#This Row],[Phân loại]]="Bán hàng",Table1[[#This Row],[Tổng giá trị]],-Table1[[#This Row],[Tổng giá trị]]))</f>
        <v>-1684061</v>
      </c>
      <c r="Q1524" s="18">
        <f t="shared" si="182"/>
        <v>-1684061</v>
      </c>
      <c r="R1524" s="8">
        <f>Table1[[#This Row],[Số còn phải thu ĐK]]+Table1[[#This Row],[Giá Trị HD sau CK]]-Table1[[#This Row],[Số tiền đã thu]]</f>
        <v>0</v>
      </c>
      <c r="S1524" s="7">
        <f>IF(Table1[[#This Row],[Ngày hóa đơn]]&lt;&gt;"",Table1[[#This Row],[Ngày hóa đơn]],Table1[[#This Row],[Ngày hạch toán]])</f>
        <v>45769</v>
      </c>
      <c r="T1524" s="8"/>
      <c r="U1524" s="7">
        <f>IF(Table1[[#This Row],[Ngày tính CN]]="","",S1524+T1524)</f>
        <v>45769</v>
      </c>
      <c r="V1524" s="71">
        <f ca="1">IF(Table1[[#This Row],[Hạn thanh toán]]="","",IF((U1524-NOW())&lt;0,0,(U1524-NOW())))</f>
        <v>0</v>
      </c>
      <c r="W1524" s="69"/>
      <c r="X1524" s="65" t="str">
        <f t="shared" ca="1" si="183"/>
        <v/>
      </c>
      <c r="Y1524" s="65" t="str">
        <f t="shared" si="181"/>
        <v>Đã thanh toán</v>
      </c>
      <c r="Z1524" s="250">
        <f>Table1[[#This Row],[Hạn thanh toán]]</f>
        <v>45769</v>
      </c>
      <c r="AA1524" s="250">
        <f>Table1[[#This Row],[Ngày Thanh toán]]</f>
        <v>45807</v>
      </c>
      <c r="AD1524" s="3" t="str">
        <f>IF(Table1[[#This Row],[Mã khách hàng]]="","",VLOOKUP($A1524,Ma_KH!$A:$Q,Ma_KH!O$1,0))</f>
        <v>AEON CITIMART</v>
      </c>
      <c r="AE1524" s="3" t="str">
        <f>IF(Table1[[#This Row],[Mã khách hàng]]="","",VLOOKUP($A1524,Ma_KH!$A:$Q,Ma_KH!P$1,0))</f>
        <v>CÔNG TY TNHH MỘT THÀNH VIÊN HỘI NHẬP PHÁT TRIỂN ĐÔNG HƯNG</v>
      </c>
      <c r="AF1524" s="3">
        <f>VLOOKUP(A1524,Ma_KH!A:Q,Ma_KH!J$1,0)</f>
        <v>0</v>
      </c>
    </row>
    <row r="1525" spans="1:32" ht="16.5">
      <c r="A1525" s="73" t="s">
        <v>142</v>
      </c>
      <c r="B1525" s="73" t="s">
        <v>4507</v>
      </c>
      <c r="C1525" s="75">
        <v>45770</v>
      </c>
      <c r="D1525" s="76" t="s">
        <v>2534</v>
      </c>
      <c r="E1525" s="75">
        <v>45770</v>
      </c>
      <c r="F1525" s="73" t="s">
        <v>2535</v>
      </c>
      <c r="G1525" s="73" t="s">
        <v>2337</v>
      </c>
      <c r="H1525" s="69">
        <v>533663</v>
      </c>
      <c r="I1525" s="69">
        <v>0</v>
      </c>
      <c r="J1525" s="69">
        <f>(Table1[[#This Row],[Tiền hàng]]-Table1[[#This Row],[Tiền chiết khấu]])*8%</f>
        <v>42693.04</v>
      </c>
      <c r="K1525" s="69">
        <v>576356</v>
      </c>
      <c r="L1525" s="8" t="s">
        <v>24</v>
      </c>
      <c r="M1525" s="41">
        <v>45807</v>
      </c>
      <c r="N1525" s="29" t="s">
        <v>4199</v>
      </c>
      <c r="O1525" s="69">
        <f>IF(Table1[[#This Row],[Phân loại]]="Tồn đầu kỳ",Table1[[#This Row],[Tổng giá trị]],0)</f>
        <v>0</v>
      </c>
      <c r="P1525" s="8">
        <f>IF(Table1[[#This Row],[Số còn phải thu ĐK]]&lt;&gt;0,0,IF(Table1[[#This Row],[Phân loại]]="Bán hàng",Table1[[#This Row],[Tổng giá trị]],-Table1[[#This Row],[Tổng giá trị]]))</f>
        <v>576356</v>
      </c>
      <c r="Q1525" s="18">
        <f t="shared" si="182"/>
        <v>576356</v>
      </c>
      <c r="R1525" s="8">
        <f>Table1[[#This Row],[Số còn phải thu ĐK]]+Table1[[#This Row],[Giá Trị HD sau CK]]-Table1[[#This Row],[Số tiền đã thu]]</f>
        <v>0</v>
      </c>
      <c r="S1525" s="7">
        <f>IF(Table1[[#This Row],[Ngày hóa đơn]]&lt;&gt;"",Table1[[#This Row],[Ngày hóa đơn]],Table1[[#This Row],[Ngày hạch toán]])</f>
        <v>45770</v>
      </c>
      <c r="T1525" s="8"/>
      <c r="U1525" s="7">
        <f>IF(Table1[[#This Row],[Ngày tính CN]]="","",S1525+T1525)</f>
        <v>45770</v>
      </c>
      <c r="V1525" s="71">
        <f ca="1">IF(Table1[[#This Row],[Hạn thanh toán]]="","",IF((U1525-NOW())&lt;0,0,(U1525-NOW())))</f>
        <v>0</v>
      </c>
      <c r="W1525" s="69"/>
      <c r="X1525" s="65" t="str">
        <f t="shared" ca="1" si="183"/>
        <v/>
      </c>
      <c r="Y1525" s="65" t="str">
        <f t="shared" si="181"/>
        <v>Đã thanh toán</v>
      </c>
      <c r="Z1525" s="250">
        <f>Table1[[#This Row],[Hạn thanh toán]]</f>
        <v>45770</v>
      </c>
      <c r="AA1525" s="250">
        <f>Table1[[#This Row],[Ngày Thanh toán]]</f>
        <v>45807</v>
      </c>
      <c r="AD1525" s="3" t="str">
        <f>IF(Table1[[#This Row],[Mã khách hàng]]="","",VLOOKUP($A1525,Ma_KH!$A:$Q,Ma_KH!O$1,0))</f>
        <v>AEON CITIMART</v>
      </c>
      <c r="AE1525" s="3" t="str">
        <f>IF(Table1[[#This Row],[Mã khách hàng]]="","",VLOOKUP($A1525,Ma_KH!$A:$Q,Ma_KH!P$1,0))</f>
        <v>CÔNG TY TNHH MỘT THÀNH VIÊN HỘI NHẬP PHÁT TRIỂN ĐÔNG HƯNG</v>
      </c>
      <c r="AF1525" s="3">
        <f>VLOOKUP(A1525,Ma_KH!A:Q,Ma_KH!J$1,0)</f>
        <v>0</v>
      </c>
    </row>
    <row r="1526" spans="1:32" ht="16.5">
      <c r="A1526" s="73" t="s">
        <v>142</v>
      </c>
      <c r="B1526" s="73" t="s">
        <v>4507</v>
      </c>
      <c r="C1526" s="75">
        <v>45771</v>
      </c>
      <c r="D1526" s="76" t="s">
        <v>2536</v>
      </c>
      <c r="E1526" s="75">
        <v>45771</v>
      </c>
      <c r="F1526" s="73" t="s">
        <v>2537</v>
      </c>
      <c r="G1526" s="73" t="s">
        <v>2423</v>
      </c>
      <c r="H1526" s="69">
        <v>751506</v>
      </c>
      <c r="I1526" s="69">
        <v>0</v>
      </c>
      <c r="J1526" s="69">
        <f>(Table1[[#This Row],[Tiền hàng]]-Table1[[#This Row],[Tiền chiết khấu]])*8%</f>
        <v>60120.480000000003</v>
      </c>
      <c r="K1526" s="69">
        <v>811626</v>
      </c>
      <c r="L1526" s="8" t="s">
        <v>24</v>
      </c>
      <c r="M1526" s="41">
        <v>45807</v>
      </c>
      <c r="N1526" s="29" t="s">
        <v>4199</v>
      </c>
      <c r="O1526" s="69">
        <f>IF(Table1[[#This Row],[Phân loại]]="Tồn đầu kỳ",Table1[[#This Row],[Tổng giá trị]],0)</f>
        <v>0</v>
      </c>
      <c r="P1526" s="8">
        <f>IF(Table1[[#This Row],[Số còn phải thu ĐK]]&lt;&gt;0,0,IF(Table1[[#This Row],[Phân loại]]="Bán hàng",Table1[[#This Row],[Tổng giá trị]],-Table1[[#This Row],[Tổng giá trị]]))</f>
        <v>811626</v>
      </c>
      <c r="Q1526" s="18">
        <f t="shared" si="182"/>
        <v>811626</v>
      </c>
      <c r="R1526" s="8">
        <f>Table1[[#This Row],[Số còn phải thu ĐK]]+Table1[[#This Row],[Giá Trị HD sau CK]]-Table1[[#This Row],[Số tiền đã thu]]</f>
        <v>0</v>
      </c>
      <c r="S1526" s="7">
        <f>IF(Table1[[#This Row],[Ngày hóa đơn]]&lt;&gt;"",Table1[[#This Row],[Ngày hóa đơn]],Table1[[#This Row],[Ngày hạch toán]])</f>
        <v>45771</v>
      </c>
      <c r="T1526" s="8"/>
      <c r="U1526" s="7">
        <f>IF(Table1[[#This Row],[Ngày tính CN]]="","",S1526+T1526)</f>
        <v>45771</v>
      </c>
      <c r="V1526" s="71">
        <f ca="1">IF(Table1[[#This Row],[Hạn thanh toán]]="","",IF((U1526-NOW())&lt;0,0,(U1526-NOW())))</f>
        <v>0</v>
      </c>
      <c r="W1526" s="69"/>
      <c r="X1526" s="65" t="str">
        <f t="shared" ca="1" si="183"/>
        <v/>
      </c>
      <c r="Y1526" s="65" t="str">
        <f t="shared" si="181"/>
        <v>Đã thanh toán</v>
      </c>
      <c r="Z1526" s="250">
        <f>Table1[[#This Row],[Hạn thanh toán]]</f>
        <v>45771</v>
      </c>
      <c r="AA1526" s="250">
        <f>Table1[[#This Row],[Ngày Thanh toán]]</f>
        <v>45807</v>
      </c>
      <c r="AD1526" s="3" t="str">
        <f>IF(Table1[[#This Row],[Mã khách hàng]]="","",VLOOKUP($A1526,Ma_KH!$A:$Q,Ma_KH!O$1,0))</f>
        <v>AEON CITIMART</v>
      </c>
      <c r="AE1526" s="3" t="str">
        <f>IF(Table1[[#This Row],[Mã khách hàng]]="","",VLOOKUP($A1526,Ma_KH!$A:$Q,Ma_KH!P$1,0))</f>
        <v>CÔNG TY TNHH MỘT THÀNH VIÊN HỘI NHẬP PHÁT TRIỂN ĐÔNG HƯNG</v>
      </c>
      <c r="AF1526" s="3">
        <f>VLOOKUP(A1526,Ma_KH!A:Q,Ma_KH!J$1,0)</f>
        <v>0</v>
      </c>
    </row>
    <row r="1527" spans="1:32" ht="16.5">
      <c r="A1527" s="73" t="s">
        <v>142</v>
      </c>
      <c r="B1527" s="73" t="s">
        <v>4507</v>
      </c>
      <c r="C1527" s="75">
        <v>45771</v>
      </c>
      <c r="D1527" s="76" t="s">
        <v>2538</v>
      </c>
      <c r="E1527" s="75">
        <v>45771</v>
      </c>
      <c r="F1527" s="73" t="s">
        <v>2539</v>
      </c>
      <c r="G1527" s="73" t="s">
        <v>2444</v>
      </c>
      <c r="H1527" s="69">
        <v>915510</v>
      </c>
      <c r="I1527" s="69">
        <v>0</v>
      </c>
      <c r="J1527" s="69">
        <f>(Table1[[#This Row],[Tiền hàng]]-Table1[[#This Row],[Tiền chiết khấu]])*8%</f>
        <v>73240.800000000003</v>
      </c>
      <c r="K1527" s="69">
        <v>988751</v>
      </c>
      <c r="L1527" s="8" t="s">
        <v>24</v>
      </c>
      <c r="M1527" s="41">
        <v>45807</v>
      </c>
      <c r="N1527" s="29" t="s">
        <v>4199</v>
      </c>
      <c r="O1527" s="69">
        <f>IF(Table1[[#This Row],[Phân loại]]="Tồn đầu kỳ",Table1[[#This Row],[Tổng giá trị]],0)</f>
        <v>0</v>
      </c>
      <c r="P1527" s="8">
        <f>IF(Table1[[#This Row],[Số còn phải thu ĐK]]&lt;&gt;0,0,IF(Table1[[#This Row],[Phân loại]]="Bán hàng",Table1[[#This Row],[Tổng giá trị]],-Table1[[#This Row],[Tổng giá trị]]))</f>
        <v>988751</v>
      </c>
      <c r="Q1527" s="18">
        <f t="shared" si="182"/>
        <v>988751</v>
      </c>
      <c r="R1527" s="8">
        <f>Table1[[#This Row],[Số còn phải thu ĐK]]+Table1[[#This Row],[Giá Trị HD sau CK]]-Table1[[#This Row],[Số tiền đã thu]]</f>
        <v>0</v>
      </c>
      <c r="S1527" s="7">
        <f>IF(Table1[[#This Row],[Ngày hóa đơn]]&lt;&gt;"",Table1[[#This Row],[Ngày hóa đơn]],Table1[[#This Row],[Ngày hạch toán]])</f>
        <v>45771</v>
      </c>
      <c r="T1527" s="8"/>
      <c r="U1527" s="7">
        <f>IF(Table1[[#This Row],[Ngày tính CN]]="","",S1527+T1527)</f>
        <v>45771</v>
      </c>
      <c r="V1527" s="71">
        <f ca="1">IF(Table1[[#This Row],[Hạn thanh toán]]="","",IF((U1527-NOW())&lt;0,0,(U1527-NOW())))</f>
        <v>0</v>
      </c>
      <c r="W1527" s="69"/>
      <c r="X1527" s="65" t="str">
        <f t="shared" ca="1" si="183"/>
        <v/>
      </c>
      <c r="Y1527" s="65" t="str">
        <f t="shared" si="181"/>
        <v>Đã thanh toán</v>
      </c>
      <c r="Z1527" s="250">
        <f>Table1[[#This Row],[Hạn thanh toán]]</f>
        <v>45771</v>
      </c>
      <c r="AA1527" s="250">
        <f>Table1[[#This Row],[Ngày Thanh toán]]</f>
        <v>45807</v>
      </c>
      <c r="AD1527" s="3" t="str">
        <f>IF(Table1[[#This Row],[Mã khách hàng]]="","",VLOOKUP($A1527,Ma_KH!$A:$Q,Ma_KH!O$1,0))</f>
        <v>AEON CITIMART</v>
      </c>
      <c r="AE1527" s="3" t="str">
        <f>IF(Table1[[#This Row],[Mã khách hàng]]="","",VLOOKUP($A1527,Ma_KH!$A:$Q,Ma_KH!P$1,0))</f>
        <v>CÔNG TY TNHH MỘT THÀNH VIÊN HỘI NHẬP PHÁT TRIỂN ĐÔNG HƯNG</v>
      </c>
      <c r="AF1527" s="3">
        <f>VLOOKUP(A1527,Ma_KH!A:Q,Ma_KH!J$1,0)</f>
        <v>0</v>
      </c>
    </row>
    <row r="1528" spans="1:32" ht="16.5">
      <c r="A1528" s="73" t="s">
        <v>142</v>
      </c>
      <c r="B1528" s="73" t="s">
        <v>4507</v>
      </c>
      <c r="C1528" s="75">
        <v>45772</v>
      </c>
      <c r="D1528" s="76" t="s">
        <v>2540</v>
      </c>
      <c r="E1528" s="75">
        <v>45772</v>
      </c>
      <c r="F1528" s="73" t="s">
        <v>2541</v>
      </c>
      <c r="G1528" s="73" t="s">
        <v>2494</v>
      </c>
      <c r="H1528" s="69">
        <v>844956</v>
      </c>
      <c r="I1528" s="69">
        <v>0</v>
      </c>
      <c r="J1528" s="69">
        <f>(Table1[[#This Row],[Tiền hàng]]-Table1[[#This Row],[Tiền chiết khấu]])*8%</f>
        <v>67596.479999999996</v>
      </c>
      <c r="K1528" s="69">
        <v>912552</v>
      </c>
      <c r="L1528" s="8" t="s">
        <v>24</v>
      </c>
      <c r="M1528" s="41">
        <v>45807</v>
      </c>
      <c r="N1528" s="29" t="s">
        <v>4199</v>
      </c>
      <c r="O1528" s="69">
        <f>IF(Table1[[#This Row],[Phân loại]]="Tồn đầu kỳ",Table1[[#This Row],[Tổng giá trị]],0)</f>
        <v>0</v>
      </c>
      <c r="P1528" s="8">
        <f>IF(Table1[[#This Row],[Số còn phải thu ĐK]]&lt;&gt;0,0,IF(Table1[[#This Row],[Phân loại]]="Bán hàng",Table1[[#This Row],[Tổng giá trị]],-Table1[[#This Row],[Tổng giá trị]]))</f>
        <v>912552</v>
      </c>
      <c r="Q1528" s="18">
        <f t="shared" si="182"/>
        <v>912552</v>
      </c>
      <c r="R1528" s="8">
        <f>Table1[[#This Row],[Số còn phải thu ĐK]]+Table1[[#This Row],[Giá Trị HD sau CK]]-Table1[[#This Row],[Số tiền đã thu]]</f>
        <v>0</v>
      </c>
      <c r="S1528" s="7">
        <f>IF(Table1[[#This Row],[Ngày hóa đơn]]&lt;&gt;"",Table1[[#This Row],[Ngày hóa đơn]],Table1[[#This Row],[Ngày hạch toán]])</f>
        <v>45772</v>
      </c>
      <c r="T1528" s="8"/>
      <c r="U1528" s="7">
        <f>IF(Table1[[#This Row],[Ngày tính CN]]="","",S1528+T1528)</f>
        <v>45772</v>
      </c>
      <c r="V1528" s="71">
        <f ca="1">IF(Table1[[#This Row],[Hạn thanh toán]]="","",IF((U1528-NOW())&lt;0,0,(U1528-NOW())))</f>
        <v>0</v>
      </c>
      <c r="W1528" s="69"/>
      <c r="X1528" s="65" t="str">
        <f t="shared" ca="1" si="183"/>
        <v/>
      </c>
      <c r="Y1528" s="65" t="str">
        <f t="shared" si="181"/>
        <v>Đã thanh toán</v>
      </c>
      <c r="Z1528" s="250">
        <f>Table1[[#This Row],[Hạn thanh toán]]</f>
        <v>45772</v>
      </c>
      <c r="AA1528" s="250">
        <f>Table1[[#This Row],[Ngày Thanh toán]]</f>
        <v>45807</v>
      </c>
      <c r="AD1528" s="3" t="str">
        <f>IF(Table1[[#This Row],[Mã khách hàng]]="","",VLOOKUP($A1528,Ma_KH!$A:$Q,Ma_KH!O$1,0))</f>
        <v>AEON CITIMART</v>
      </c>
      <c r="AE1528" s="3" t="str">
        <f>IF(Table1[[#This Row],[Mã khách hàng]]="","",VLOOKUP($A1528,Ma_KH!$A:$Q,Ma_KH!P$1,0))</f>
        <v>CÔNG TY TNHH MỘT THÀNH VIÊN HỘI NHẬP PHÁT TRIỂN ĐÔNG HƯNG</v>
      </c>
      <c r="AF1528" s="3">
        <f>VLOOKUP(A1528,Ma_KH!A:Q,Ma_KH!J$1,0)</f>
        <v>0</v>
      </c>
    </row>
    <row r="1529" spans="1:32" ht="16.5">
      <c r="A1529" s="66" t="s">
        <v>142</v>
      </c>
      <c r="B1529" s="73" t="s">
        <v>4507</v>
      </c>
      <c r="C1529" s="67">
        <v>45775</v>
      </c>
      <c r="D1529" s="68" t="s">
        <v>2542</v>
      </c>
      <c r="E1529" s="67">
        <v>45775</v>
      </c>
      <c r="F1529" s="66" t="s">
        <v>2543</v>
      </c>
      <c r="G1529" s="66" t="s">
        <v>2339</v>
      </c>
      <c r="H1529" s="69">
        <v>1079514</v>
      </c>
      <c r="I1529" s="69">
        <v>0</v>
      </c>
      <c r="J1529" s="69">
        <f>(Table1[[#This Row],[Tiền hàng]]-Table1[[#This Row],[Tiền chiết khấu]])*8%</f>
        <v>86361.12</v>
      </c>
      <c r="K1529" s="69">
        <v>1165875</v>
      </c>
      <c r="L1529" s="8" t="s">
        <v>24</v>
      </c>
      <c r="M1529" s="41">
        <v>45807</v>
      </c>
      <c r="N1529" s="29" t="s">
        <v>4199</v>
      </c>
      <c r="O1529" s="69">
        <f>IF(Table1[[#This Row],[Phân loại]]="Tồn đầu kỳ",Table1[[#This Row],[Tổng giá trị]],0)</f>
        <v>0</v>
      </c>
      <c r="P1529" s="8">
        <f>IF(Table1[[#This Row],[Số còn phải thu ĐK]]&lt;&gt;0,0,IF(Table1[[#This Row],[Phân loại]]="Bán hàng",Table1[[#This Row],[Tổng giá trị]],-Table1[[#This Row],[Tổng giá trị]]))</f>
        <v>1165875</v>
      </c>
      <c r="Q1529" s="18">
        <f t="shared" si="182"/>
        <v>1165875</v>
      </c>
      <c r="R1529" s="8">
        <f>Table1[[#This Row],[Số còn phải thu ĐK]]+Table1[[#This Row],[Giá Trị HD sau CK]]-Table1[[#This Row],[Số tiền đã thu]]</f>
        <v>0</v>
      </c>
      <c r="S1529" s="7">
        <f>IF(Table1[[#This Row],[Ngày hóa đơn]]&lt;&gt;"",Table1[[#This Row],[Ngày hóa đơn]],Table1[[#This Row],[Ngày hạch toán]])</f>
        <v>45775</v>
      </c>
      <c r="T1529" s="8"/>
      <c r="U1529" s="7">
        <f>IF(Table1[[#This Row],[Ngày tính CN]]="","",S1529+T1529)</f>
        <v>45775</v>
      </c>
      <c r="V1529" s="71">
        <f ca="1">IF(Table1[[#This Row],[Hạn thanh toán]]="","",IF((U1529-NOW())&lt;0,0,(U1529-NOW())))</f>
        <v>0</v>
      </c>
      <c r="W1529" s="69"/>
      <c r="X1529" s="65" t="str">
        <f t="shared" ca="1" si="183"/>
        <v/>
      </c>
      <c r="Y1529" s="65" t="str">
        <f t="shared" si="181"/>
        <v>Đã thanh toán</v>
      </c>
      <c r="Z1529" s="250">
        <f>Table1[[#This Row],[Hạn thanh toán]]</f>
        <v>45775</v>
      </c>
      <c r="AA1529" s="250">
        <f>Table1[[#This Row],[Ngày Thanh toán]]</f>
        <v>45807</v>
      </c>
      <c r="AD1529" s="3" t="str">
        <f>IF(Table1[[#This Row],[Mã khách hàng]]="","",VLOOKUP($A1529,Ma_KH!$A:$Q,Ma_KH!O$1,0))</f>
        <v>AEON CITIMART</v>
      </c>
      <c r="AE1529" s="3" t="str">
        <f>IF(Table1[[#This Row],[Mã khách hàng]]="","",VLOOKUP($A1529,Ma_KH!$A:$Q,Ma_KH!P$1,0))</f>
        <v>CÔNG TY TNHH MỘT THÀNH VIÊN HỘI NHẬP PHÁT TRIỂN ĐÔNG HƯNG</v>
      </c>
      <c r="AF1529" s="3">
        <f>VLOOKUP(A1529,Ma_KH!A:Q,Ma_KH!J$1,0)</f>
        <v>0</v>
      </c>
    </row>
    <row r="1530" spans="1:32" ht="16.5">
      <c r="A1530" s="73" t="s">
        <v>142</v>
      </c>
      <c r="B1530" s="73" t="s">
        <v>4507</v>
      </c>
      <c r="C1530" s="75">
        <v>45776</v>
      </c>
      <c r="D1530" s="76" t="s">
        <v>2544</v>
      </c>
      <c r="E1530" s="75">
        <v>45776</v>
      </c>
      <c r="F1530" s="73" t="s">
        <v>2545</v>
      </c>
      <c r="G1530" s="73" t="s">
        <v>2546</v>
      </c>
      <c r="H1530" s="69">
        <v>864375</v>
      </c>
      <c r="I1530" s="69">
        <v>0</v>
      </c>
      <c r="J1530" s="69">
        <f>(Table1[[#This Row],[Tiền hàng]]-Table1[[#This Row],[Tiền chiết khấu]])*8%</f>
        <v>69150</v>
      </c>
      <c r="K1530" s="69">
        <v>933525</v>
      </c>
      <c r="L1530" s="8" t="s">
        <v>24</v>
      </c>
      <c r="M1530" s="41">
        <v>45807</v>
      </c>
      <c r="N1530" s="29" t="s">
        <v>4199</v>
      </c>
      <c r="O1530" s="69">
        <f>IF(Table1[[#This Row],[Phân loại]]="Tồn đầu kỳ",Table1[[#This Row],[Tổng giá trị]],0)</f>
        <v>0</v>
      </c>
      <c r="P1530" s="8">
        <f>IF(Table1[[#This Row],[Số còn phải thu ĐK]]&lt;&gt;0,0,IF(Table1[[#This Row],[Phân loại]]="Bán hàng",Table1[[#This Row],[Tổng giá trị]],-Table1[[#This Row],[Tổng giá trị]]))</f>
        <v>933525</v>
      </c>
      <c r="Q1530" s="18">
        <f t="shared" si="182"/>
        <v>933525</v>
      </c>
      <c r="R1530" s="8">
        <f>Table1[[#This Row],[Số còn phải thu ĐK]]+Table1[[#This Row],[Giá Trị HD sau CK]]-Table1[[#This Row],[Số tiền đã thu]]</f>
        <v>0</v>
      </c>
      <c r="S1530" s="7">
        <f>IF(Table1[[#This Row],[Ngày hóa đơn]]&lt;&gt;"",Table1[[#This Row],[Ngày hóa đơn]],Table1[[#This Row],[Ngày hạch toán]])</f>
        <v>45776</v>
      </c>
      <c r="T1530" s="8"/>
      <c r="U1530" s="7">
        <f>IF(Table1[[#This Row],[Ngày tính CN]]="","",S1530+T1530)</f>
        <v>45776</v>
      </c>
      <c r="V1530" s="71">
        <f ca="1">IF(Table1[[#This Row],[Hạn thanh toán]]="","",IF((U1530-NOW())&lt;0,0,(U1530-NOW())))</f>
        <v>0</v>
      </c>
      <c r="W1530" s="69"/>
      <c r="X1530" s="65" t="str">
        <f t="shared" ca="1" si="183"/>
        <v/>
      </c>
      <c r="Y1530" s="65" t="str">
        <f t="shared" si="181"/>
        <v>Đã thanh toán</v>
      </c>
      <c r="Z1530" s="250">
        <f>Table1[[#This Row],[Hạn thanh toán]]</f>
        <v>45776</v>
      </c>
      <c r="AA1530" s="250">
        <f>Table1[[#This Row],[Ngày Thanh toán]]</f>
        <v>45807</v>
      </c>
      <c r="AD1530" s="3" t="str">
        <f>IF(Table1[[#This Row],[Mã khách hàng]]="","",VLOOKUP($A1530,Ma_KH!$A:$Q,Ma_KH!O$1,0))</f>
        <v>AEON CITIMART</v>
      </c>
      <c r="AE1530" s="3" t="str">
        <f>IF(Table1[[#This Row],[Mã khách hàng]]="","",VLOOKUP($A1530,Ma_KH!$A:$Q,Ma_KH!P$1,0))</f>
        <v>CÔNG TY TNHH MỘT THÀNH VIÊN HỘI NHẬP PHÁT TRIỂN ĐÔNG HƯNG</v>
      </c>
      <c r="AF1530" s="3">
        <f>VLOOKUP(A1530,Ma_KH!A:Q,Ma_KH!J$1,0)</f>
        <v>0</v>
      </c>
    </row>
    <row r="1531" spans="1:32" ht="16.5">
      <c r="A1531" s="73" t="s">
        <v>142</v>
      </c>
      <c r="B1531" s="73" t="s">
        <v>4507</v>
      </c>
      <c r="C1531" s="75">
        <v>45784</v>
      </c>
      <c r="D1531" s="76" t="s">
        <v>2547</v>
      </c>
      <c r="E1531" s="75">
        <v>45784</v>
      </c>
      <c r="F1531" s="73" t="s">
        <v>2548</v>
      </c>
      <c r="G1531" s="73" t="s">
        <v>2337</v>
      </c>
      <c r="H1531" s="69">
        <v>424089</v>
      </c>
      <c r="I1531" s="69">
        <v>0</v>
      </c>
      <c r="J1531" s="69">
        <f>(Table1[[#This Row],[Tiền hàng]]-Table1[[#This Row],[Tiền chiết khấu]])*8%</f>
        <v>33927.120000000003</v>
      </c>
      <c r="K1531" s="69">
        <v>458016</v>
      </c>
      <c r="L1531" s="8" t="s">
        <v>24</v>
      </c>
      <c r="M1531" s="41">
        <v>45838</v>
      </c>
      <c r="N1531" s="29" t="s">
        <v>4200</v>
      </c>
      <c r="O1531" s="69">
        <f>IF(Table1[[#This Row],[Phân loại]]="Tồn đầu kỳ",Table1[[#This Row],[Tổng giá trị]],0)</f>
        <v>0</v>
      </c>
      <c r="P1531" s="8">
        <f>IF(Table1[[#This Row],[Số còn phải thu ĐK]]&lt;&gt;0,0,IF(Table1[[#This Row],[Phân loại]]="Bán hàng",Table1[[#This Row],[Tổng giá trị]],-Table1[[#This Row],[Tổng giá trị]]))</f>
        <v>458016</v>
      </c>
      <c r="Q1531" s="18">
        <f t="shared" si="182"/>
        <v>458016</v>
      </c>
      <c r="R1531" s="8">
        <f>Table1[[#This Row],[Số còn phải thu ĐK]]+Table1[[#This Row],[Giá Trị HD sau CK]]-Table1[[#This Row],[Số tiền đã thu]]</f>
        <v>0</v>
      </c>
      <c r="S1531" s="7">
        <f>IF(Table1[[#This Row],[Ngày hóa đơn]]&lt;&gt;"",Table1[[#This Row],[Ngày hóa đơn]],Table1[[#This Row],[Ngày hạch toán]])</f>
        <v>45784</v>
      </c>
      <c r="T1531" s="8"/>
      <c r="U1531" s="7">
        <f>IF(Table1[[#This Row],[Ngày tính CN]]="","",S1531+T1531)</f>
        <v>45784</v>
      </c>
      <c r="V1531" s="71">
        <f ca="1">IF(Table1[[#This Row],[Hạn thanh toán]]="","",IF((U1531-NOW())&lt;0,0,(U1531-NOW())))</f>
        <v>0</v>
      </c>
      <c r="W1531" s="69"/>
      <c r="X1531" s="65" t="str">
        <f t="shared" ca="1" si="183"/>
        <v/>
      </c>
      <c r="Y1531" s="65" t="str">
        <f t="shared" si="181"/>
        <v>Đã thanh toán</v>
      </c>
      <c r="Z1531" s="250">
        <f>Table1[[#This Row],[Hạn thanh toán]]</f>
        <v>45784</v>
      </c>
      <c r="AA1531" s="250">
        <f>Table1[[#This Row],[Ngày Thanh toán]]</f>
        <v>45838</v>
      </c>
      <c r="AD1531" s="3" t="str">
        <f>IF(Table1[[#This Row],[Mã khách hàng]]="","",VLOOKUP($A1531,Ma_KH!$A:$Q,Ma_KH!O$1,0))</f>
        <v>AEON CITIMART</v>
      </c>
      <c r="AE1531" s="3" t="str">
        <f>IF(Table1[[#This Row],[Mã khách hàng]]="","",VLOOKUP($A1531,Ma_KH!$A:$Q,Ma_KH!P$1,0))</f>
        <v>CÔNG TY TNHH MỘT THÀNH VIÊN HỘI NHẬP PHÁT TRIỂN ĐÔNG HƯNG</v>
      </c>
      <c r="AF1531" s="3">
        <f>VLOOKUP(A1531,Ma_KH!A:Q,Ma_KH!J$1,0)</f>
        <v>0</v>
      </c>
    </row>
    <row r="1532" spans="1:32" ht="16.5">
      <c r="A1532" s="73" t="s">
        <v>142</v>
      </c>
      <c r="B1532" s="73" t="s">
        <v>4507</v>
      </c>
      <c r="C1532" s="75">
        <v>45784</v>
      </c>
      <c r="D1532" s="76" t="s">
        <v>2549</v>
      </c>
      <c r="E1532" s="75">
        <v>45784</v>
      </c>
      <c r="F1532" s="73" t="s">
        <v>2550</v>
      </c>
      <c r="G1532" s="73" t="s">
        <v>2444</v>
      </c>
      <c r="H1532" s="69">
        <v>424089</v>
      </c>
      <c r="I1532" s="69">
        <v>0</v>
      </c>
      <c r="J1532" s="69">
        <f>(Table1[[#This Row],[Tiền hàng]]-Table1[[#This Row],[Tiền chiết khấu]])*8%</f>
        <v>33927.120000000003</v>
      </c>
      <c r="K1532" s="69">
        <v>458016</v>
      </c>
      <c r="L1532" s="8" t="s">
        <v>24</v>
      </c>
      <c r="M1532" s="41">
        <v>45838</v>
      </c>
      <c r="N1532" s="29" t="s">
        <v>4200</v>
      </c>
      <c r="O1532" s="69">
        <f>IF(Table1[[#This Row],[Phân loại]]="Tồn đầu kỳ",Table1[[#This Row],[Tổng giá trị]],0)</f>
        <v>0</v>
      </c>
      <c r="P1532" s="8">
        <f>IF(Table1[[#This Row],[Số còn phải thu ĐK]]&lt;&gt;0,0,IF(Table1[[#This Row],[Phân loại]]="Bán hàng",Table1[[#This Row],[Tổng giá trị]],-Table1[[#This Row],[Tổng giá trị]]))</f>
        <v>458016</v>
      </c>
      <c r="Q1532" s="18">
        <f t="shared" si="182"/>
        <v>458016</v>
      </c>
      <c r="R1532" s="8">
        <f>Table1[[#This Row],[Số còn phải thu ĐK]]+Table1[[#This Row],[Giá Trị HD sau CK]]-Table1[[#This Row],[Số tiền đã thu]]</f>
        <v>0</v>
      </c>
      <c r="S1532" s="7">
        <f>IF(Table1[[#This Row],[Ngày hóa đơn]]&lt;&gt;"",Table1[[#This Row],[Ngày hóa đơn]],Table1[[#This Row],[Ngày hạch toán]])</f>
        <v>45784</v>
      </c>
      <c r="T1532" s="8"/>
      <c r="U1532" s="7">
        <f>IF(Table1[[#This Row],[Ngày tính CN]]="","",S1532+T1532)</f>
        <v>45784</v>
      </c>
      <c r="V1532" s="71">
        <f ca="1">IF(Table1[[#This Row],[Hạn thanh toán]]="","",IF((U1532-NOW())&lt;0,0,(U1532-NOW())))</f>
        <v>0</v>
      </c>
      <c r="W1532" s="69"/>
      <c r="X1532" s="65" t="str">
        <f t="shared" ca="1" si="183"/>
        <v/>
      </c>
      <c r="Y1532" s="65" t="str">
        <f t="shared" si="181"/>
        <v>Đã thanh toán</v>
      </c>
      <c r="Z1532" s="250">
        <f>Table1[[#This Row],[Hạn thanh toán]]</f>
        <v>45784</v>
      </c>
      <c r="AA1532" s="250">
        <f>Table1[[#This Row],[Ngày Thanh toán]]</f>
        <v>45838</v>
      </c>
      <c r="AD1532" s="3" t="str">
        <f>IF(Table1[[#This Row],[Mã khách hàng]]="","",VLOOKUP($A1532,Ma_KH!$A:$Q,Ma_KH!O$1,0))</f>
        <v>AEON CITIMART</v>
      </c>
      <c r="AE1532" s="3" t="str">
        <f>IF(Table1[[#This Row],[Mã khách hàng]]="","",VLOOKUP($A1532,Ma_KH!$A:$Q,Ma_KH!P$1,0))</f>
        <v>CÔNG TY TNHH MỘT THÀNH VIÊN HỘI NHẬP PHÁT TRIỂN ĐÔNG HƯNG</v>
      </c>
      <c r="AF1532" s="3">
        <f>VLOOKUP(A1532,Ma_KH!A:Q,Ma_KH!J$1,0)</f>
        <v>0</v>
      </c>
    </row>
    <row r="1533" spans="1:32" ht="16.5">
      <c r="A1533" s="73" t="s">
        <v>142</v>
      </c>
      <c r="B1533" s="73" t="s">
        <v>4507</v>
      </c>
      <c r="C1533" s="75">
        <v>45785</v>
      </c>
      <c r="D1533" s="76" t="s">
        <v>2551</v>
      </c>
      <c r="E1533" s="75">
        <v>45785</v>
      </c>
      <c r="F1533" s="73" t="s">
        <v>2552</v>
      </c>
      <c r="G1533" s="73" t="s">
        <v>2429</v>
      </c>
      <c r="H1533" s="69">
        <v>425729</v>
      </c>
      <c r="I1533" s="69">
        <v>0</v>
      </c>
      <c r="J1533" s="69">
        <f>(Table1[[#This Row],[Tiền hàng]]-Table1[[#This Row],[Tiền chiết khấu]])*8%</f>
        <v>34058.32</v>
      </c>
      <c r="K1533" s="69">
        <v>459787</v>
      </c>
      <c r="L1533" s="8" t="s">
        <v>24</v>
      </c>
      <c r="M1533" s="41">
        <v>45838</v>
      </c>
      <c r="N1533" s="29" t="s">
        <v>4200</v>
      </c>
      <c r="O1533" s="69">
        <f>IF(Table1[[#This Row],[Phân loại]]="Tồn đầu kỳ",Table1[[#This Row],[Tổng giá trị]],0)</f>
        <v>0</v>
      </c>
      <c r="P1533" s="8">
        <f>IF(Table1[[#This Row],[Số còn phải thu ĐK]]&lt;&gt;0,0,IF(Table1[[#This Row],[Phân loại]]="Bán hàng",Table1[[#This Row],[Tổng giá trị]],-Table1[[#This Row],[Tổng giá trị]]))</f>
        <v>459787</v>
      </c>
      <c r="Q1533" s="18">
        <f t="shared" si="182"/>
        <v>459787</v>
      </c>
      <c r="R1533" s="8">
        <f>Table1[[#This Row],[Số còn phải thu ĐK]]+Table1[[#This Row],[Giá Trị HD sau CK]]-Table1[[#This Row],[Số tiền đã thu]]</f>
        <v>0</v>
      </c>
      <c r="S1533" s="7">
        <f>IF(Table1[[#This Row],[Ngày hóa đơn]]&lt;&gt;"",Table1[[#This Row],[Ngày hóa đơn]],Table1[[#This Row],[Ngày hạch toán]])</f>
        <v>45785</v>
      </c>
      <c r="T1533" s="8"/>
      <c r="U1533" s="7">
        <f>IF(Table1[[#This Row],[Ngày tính CN]]="","",S1533+T1533)</f>
        <v>45785</v>
      </c>
      <c r="V1533" s="71">
        <f ca="1">IF(Table1[[#This Row],[Hạn thanh toán]]="","",IF((U1533-NOW())&lt;0,0,(U1533-NOW())))</f>
        <v>0</v>
      </c>
      <c r="W1533" s="69"/>
      <c r="X1533" s="65" t="str">
        <f t="shared" ca="1" si="183"/>
        <v/>
      </c>
      <c r="Y1533" s="65" t="str">
        <f t="shared" si="181"/>
        <v>Đã thanh toán</v>
      </c>
      <c r="Z1533" s="250">
        <f>Table1[[#This Row],[Hạn thanh toán]]</f>
        <v>45785</v>
      </c>
      <c r="AA1533" s="250">
        <f>Table1[[#This Row],[Ngày Thanh toán]]</f>
        <v>45838</v>
      </c>
      <c r="AD1533" s="3" t="str">
        <f>IF(Table1[[#This Row],[Mã khách hàng]]="","",VLOOKUP($A1533,Ma_KH!$A:$Q,Ma_KH!O$1,0))</f>
        <v>AEON CITIMART</v>
      </c>
      <c r="AE1533" s="3" t="str">
        <f>IF(Table1[[#This Row],[Mã khách hàng]]="","",VLOOKUP($A1533,Ma_KH!$A:$Q,Ma_KH!P$1,0))</f>
        <v>CÔNG TY TNHH MỘT THÀNH VIÊN HỘI NHẬP PHÁT TRIỂN ĐÔNG HƯNG</v>
      </c>
      <c r="AF1533" s="3">
        <f>VLOOKUP(A1533,Ma_KH!A:Q,Ma_KH!J$1,0)</f>
        <v>0</v>
      </c>
    </row>
    <row r="1534" spans="1:32" ht="16.5">
      <c r="A1534" s="73" t="s">
        <v>142</v>
      </c>
      <c r="B1534" s="73" t="s">
        <v>4507</v>
      </c>
      <c r="C1534" s="75">
        <v>45786</v>
      </c>
      <c r="D1534" s="76" t="s">
        <v>2553</v>
      </c>
      <c r="E1534" s="75">
        <v>45786</v>
      </c>
      <c r="F1534" s="73" t="s">
        <v>2554</v>
      </c>
      <c r="G1534" s="73" t="s">
        <v>2426</v>
      </c>
      <c r="H1534" s="69">
        <v>1299430</v>
      </c>
      <c r="I1534" s="69">
        <v>0</v>
      </c>
      <c r="J1534" s="69">
        <f>(Table1[[#This Row],[Tiền hàng]]-Table1[[#This Row],[Tiền chiết khấu]])*8%</f>
        <v>103954.40000000001</v>
      </c>
      <c r="K1534" s="69">
        <v>1403384</v>
      </c>
      <c r="L1534" s="8" t="s">
        <v>24</v>
      </c>
      <c r="M1534" s="41">
        <v>45838</v>
      </c>
      <c r="N1534" s="29" t="s">
        <v>4200</v>
      </c>
      <c r="O1534" s="69">
        <f>IF(Table1[[#This Row],[Phân loại]]="Tồn đầu kỳ",Table1[[#This Row],[Tổng giá trị]],0)</f>
        <v>0</v>
      </c>
      <c r="P1534" s="8">
        <f>IF(Table1[[#This Row],[Số còn phải thu ĐK]]&lt;&gt;0,0,IF(Table1[[#This Row],[Phân loại]]="Bán hàng",Table1[[#This Row],[Tổng giá trị]],-Table1[[#This Row],[Tổng giá trị]]))</f>
        <v>1403384</v>
      </c>
      <c r="Q1534" s="18">
        <f t="shared" si="182"/>
        <v>1403384</v>
      </c>
      <c r="R1534" s="8">
        <f>Table1[[#This Row],[Số còn phải thu ĐK]]+Table1[[#This Row],[Giá Trị HD sau CK]]-Table1[[#This Row],[Số tiền đã thu]]</f>
        <v>0</v>
      </c>
      <c r="S1534" s="7">
        <f>IF(Table1[[#This Row],[Ngày hóa đơn]]&lt;&gt;"",Table1[[#This Row],[Ngày hóa đơn]],Table1[[#This Row],[Ngày hạch toán]])</f>
        <v>45786</v>
      </c>
      <c r="T1534" s="8"/>
      <c r="U1534" s="7">
        <f>IF(Table1[[#This Row],[Ngày tính CN]]="","",S1534+T1534)</f>
        <v>45786</v>
      </c>
      <c r="V1534" s="71">
        <f ca="1">IF(Table1[[#This Row],[Hạn thanh toán]]="","",IF((U1534-NOW())&lt;0,0,(U1534-NOW())))</f>
        <v>0</v>
      </c>
      <c r="W1534" s="69"/>
      <c r="X1534" s="65" t="str">
        <f t="shared" ca="1" si="183"/>
        <v/>
      </c>
      <c r="Y1534" s="65" t="str">
        <f t="shared" ref="Y1534:Y1597" si="184">IF(R1534=0,"Đã thanh toán",IF(X1534="","",IF(X1534&lt;=0,"Chưa đến hạn thanh toán",IF(X1534&lt;=30,"Nợ quá hạn 30 ngày",IF(X1534&lt;=60,"Nợ quá hạn từ 30 ngày đến 60 ngày",IF(X1534&lt;=90,"Nợ quá hạn từ 60 ngày đến 90 ngày",IF(X1534&lt;=120,"Nợ quá hạn từ 90 ngày đến 120 ngày","Nợ quá hạn hơn 120 ngày có khả năng mất thanh toán")))))))</f>
        <v>Đã thanh toán</v>
      </c>
      <c r="Z1534" s="250">
        <f>Table1[[#This Row],[Hạn thanh toán]]</f>
        <v>45786</v>
      </c>
      <c r="AA1534" s="250">
        <f>Table1[[#This Row],[Ngày Thanh toán]]</f>
        <v>45838</v>
      </c>
      <c r="AD1534" s="3" t="str">
        <f>IF(Table1[[#This Row],[Mã khách hàng]]="","",VLOOKUP($A1534,Ma_KH!$A:$Q,Ma_KH!O$1,0))</f>
        <v>AEON CITIMART</v>
      </c>
      <c r="AE1534" s="3" t="str">
        <f>IF(Table1[[#This Row],[Mã khách hàng]]="","",VLOOKUP($A1534,Ma_KH!$A:$Q,Ma_KH!P$1,0))</f>
        <v>CÔNG TY TNHH MỘT THÀNH VIÊN HỘI NHẬP PHÁT TRIỂN ĐÔNG HƯNG</v>
      </c>
      <c r="AF1534" s="3">
        <f>VLOOKUP(A1534,Ma_KH!A:Q,Ma_KH!J$1,0)</f>
        <v>0</v>
      </c>
    </row>
    <row r="1535" spans="1:32" ht="16.5">
      <c r="A1535" s="73" t="s">
        <v>142</v>
      </c>
      <c r="B1535" s="73" t="s">
        <v>4507</v>
      </c>
      <c r="C1535" s="75">
        <v>45786</v>
      </c>
      <c r="D1535" s="76" t="s">
        <v>2555</v>
      </c>
      <c r="E1535" s="75">
        <v>45786</v>
      </c>
      <c r="F1535" s="73" t="s">
        <v>2556</v>
      </c>
      <c r="G1535" s="73" t="s">
        <v>2423</v>
      </c>
      <c r="H1535" s="69">
        <v>1306068</v>
      </c>
      <c r="I1535" s="69">
        <v>0</v>
      </c>
      <c r="J1535" s="69">
        <f>(Table1[[#This Row],[Tiền hàng]]-Table1[[#This Row],[Tiền chiết khấu]])*8%</f>
        <v>104485.44</v>
      </c>
      <c r="K1535" s="69">
        <v>1410553</v>
      </c>
      <c r="L1535" s="8" t="s">
        <v>24</v>
      </c>
      <c r="M1535" s="41">
        <v>45838</v>
      </c>
      <c r="N1535" s="29" t="s">
        <v>4200</v>
      </c>
      <c r="O1535" s="69">
        <f>IF(Table1[[#This Row],[Phân loại]]="Tồn đầu kỳ",Table1[[#This Row],[Tổng giá trị]],0)</f>
        <v>0</v>
      </c>
      <c r="P1535" s="8">
        <f>IF(Table1[[#This Row],[Số còn phải thu ĐK]]&lt;&gt;0,0,IF(Table1[[#This Row],[Phân loại]]="Bán hàng",Table1[[#This Row],[Tổng giá trị]],-Table1[[#This Row],[Tổng giá trị]]))</f>
        <v>1410553</v>
      </c>
      <c r="Q1535" s="18">
        <f t="shared" si="182"/>
        <v>1410553</v>
      </c>
      <c r="R1535" s="8">
        <f>Table1[[#This Row],[Số còn phải thu ĐK]]+Table1[[#This Row],[Giá Trị HD sau CK]]-Table1[[#This Row],[Số tiền đã thu]]</f>
        <v>0</v>
      </c>
      <c r="S1535" s="7">
        <f>IF(Table1[[#This Row],[Ngày hóa đơn]]&lt;&gt;"",Table1[[#This Row],[Ngày hóa đơn]],Table1[[#This Row],[Ngày hạch toán]])</f>
        <v>45786</v>
      </c>
      <c r="T1535" s="8"/>
      <c r="U1535" s="7">
        <f>IF(Table1[[#This Row],[Ngày tính CN]]="","",S1535+T1535)</f>
        <v>45786</v>
      </c>
      <c r="V1535" s="71">
        <f ca="1">IF(Table1[[#This Row],[Hạn thanh toán]]="","",IF((U1535-NOW())&lt;0,0,(U1535-NOW())))</f>
        <v>0</v>
      </c>
      <c r="W1535" s="69"/>
      <c r="X1535" s="65" t="str">
        <f t="shared" ca="1" si="183"/>
        <v/>
      </c>
      <c r="Y1535" s="65" t="str">
        <f t="shared" si="184"/>
        <v>Đã thanh toán</v>
      </c>
      <c r="Z1535" s="250">
        <f>Table1[[#This Row],[Hạn thanh toán]]</f>
        <v>45786</v>
      </c>
      <c r="AA1535" s="250">
        <f>Table1[[#This Row],[Ngày Thanh toán]]</f>
        <v>45838</v>
      </c>
      <c r="AD1535" s="3" t="str">
        <f>IF(Table1[[#This Row],[Mã khách hàng]]="","",VLOOKUP($A1535,Ma_KH!$A:$Q,Ma_KH!O$1,0))</f>
        <v>AEON CITIMART</v>
      </c>
      <c r="AE1535" s="3" t="str">
        <f>IF(Table1[[#This Row],[Mã khách hàng]]="","",VLOOKUP($A1535,Ma_KH!$A:$Q,Ma_KH!P$1,0))</f>
        <v>CÔNG TY TNHH MỘT THÀNH VIÊN HỘI NHẬP PHÁT TRIỂN ĐÔNG HƯNG</v>
      </c>
      <c r="AF1535" s="3">
        <f>VLOOKUP(A1535,Ma_KH!A:Q,Ma_KH!J$1,0)</f>
        <v>0</v>
      </c>
    </row>
    <row r="1536" spans="1:32" ht="16.5">
      <c r="A1536" s="73" t="s">
        <v>142</v>
      </c>
      <c r="B1536" s="73" t="s">
        <v>4507</v>
      </c>
      <c r="C1536" s="75">
        <v>45786</v>
      </c>
      <c r="D1536" s="76" t="s">
        <v>2557</v>
      </c>
      <c r="E1536" s="75">
        <v>45786</v>
      </c>
      <c r="F1536" s="73" t="s">
        <v>2558</v>
      </c>
      <c r="G1536" s="73" t="s">
        <v>2447</v>
      </c>
      <c r="H1536" s="69">
        <v>960736</v>
      </c>
      <c r="I1536" s="69">
        <v>0</v>
      </c>
      <c r="J1536" s="69">
        <f>(Table1[[#This Row],[Tiền hàng]]-Table1[[#This Row],[Tiền chiết khấu]])*8%</f>
        <v>76858.880000000005</v>
      </c>
      <c r="K1536" s="69">
        <v>1037595</v>
      </c>
      <c r="L1536" s="8" t="s">
        <v>24</v>
      </c>
      <c r="M1536" s="41">
        <v>45838</v>
      </c>
      <c r="N1536" s="29" t="s">
        <v>4200</v>
      </c>
      <c r="O1536" s="69">
        <f>IF(Table1[[#This Row],[Phân loại]]="Tồn đầu kỳ",Table1[[#This Row],[Tổng giá trị]],0)</f>
        <v>0</v>
      </c>
      <c r="P1536" s="8">
        <f>IF(Table1[[#This Row],[Số còn phải thu ĐK]]&lt;&gt;0,0,IF(Table1[[#This Row],[Phân loại]]="Bán hàng",Table1[[#This Row],[Tổng giá trị]],-Table1[[#This Row],[Tổng giá trị]]))</f>
        <v>1037595</v>
      </c>
      <c r="Q1536" s="18">
        <f t="shared" si="182"/>
        <v>1037595</v>
      </c>
      <c r="R1536" s="8">
        <f>Table1[[#This Row],[Số còn phải thu ĐK]]+Table1[[#This Row],[Giá Trị HD sau CK]]-Table1[[#This Row],[Số tiền đã thu]]</f>
        <v>0</v>
      </c>
      <c r="S1536" s="7">
        <f>IF(Table1[[#This Row],[Ngày hóa đơn]]&lt;&gt;"",Table1[[#This Row],[Ngày hóa đơn]],Table1[[#This Row],[Ngày hạch toán]])</f>
        <v>45786</v>
      </c>
      <c r="T1536" s="8"/>
      <c r="U1536" s="7">
        <f>IF(Table1[[#This Row],[Ngày tính CN]]="","",S1536+T1536)</f>
        <v>45786</v>
      </c>
      <c r="V1536" s="71">
        <f ca="1">IF(Table1[[#This Row],[Hạn thanh toán]]="","",IF((U1536-NOW())&lt;0,0,(U1536-NOW())))</f>
        <v>0</v>
      </c>
      <c r="W1536" s="69"/>
      <c r="X1536" s="65" t="str">
        <f t="shared" ca="1" si="183"/>
        <v/>
      </c>
      <c r="Y1536" s="65" t="str">
        <f t="shared" si="184"/>
        <v>Đã thanh toán</v>
      </c>
      <c r="Z1536" s="250">
        <f>Table1[[#This Row],[Hạn thanh toán]]</f>
        <v>45786</v>
      </c>
      <c r="AA1536" s="250">
        <f>Table1[[#This Row],[Ngày Thanh toán]]</f>
        <v>45838</v>
      </c>
      <c r="AD1536" s="3" t="str">
        <f>IF(Table1[[#This Row],[Mã khách hàng]]="","",VLOOKUP($A1536,Ma_KH!$A:$Q,Ma_KH!O$1,0))</f>
        <v>AEON CITIMART</v>
      </c>
      <c r="AE1536" s="3" t="str">
        <f>IF(Table1[[#This Row],[Mã khách hàng]]="","",VLOOKUP($A1536,Ma_KH!$A:$Q,Ma_KH!P$1,0))</f>
        <v>CÔNG TY TNHH MỘT THÀNH VIÊN HỘI NHẬP PHÁT TRIỂN ĐÔNG HƯNG</v>
      </c>
      <c r="AF1536" s="3">
        <f>VLOOKUP(A1536,Ma_KH!A:Q,Ma_KH!J$1,0)</f>
        <v>0</v>
      </c>
    </row>
    <row r="1537" spans="1:32" ht="16.5">
      <c r="A1537" s="73" t="s">
        <v>142</v>
      </c>
      <c r="B1537" s="73" t="s">
        <v>4507</v>
      </c>
      <c r="C1537" s="75">
        <v>45787</v>
      </c>
      <c r="D1537" s="76" t="s">
        <v>2559</v>
      </c>
      <c r="E1537" s="75">
        <v>45787</v>
      </c>
      <c r="F1537" s="73" t="s">
        <v>2560</v>
      </c>
      <c r="G1537" s="73" t="s">
        <v>2494</v>
      </c>
      <c r="H1537" s="69">
        <v>660880</v>
      </c>
      <c r="I1537" s="69">
        <v>0</v>
      </c>
      <c r="J1537" s="69">
        <f>(Table1[[#This Row],[Tiền hàng]]-Table1[[#This Row],[Tiền chiết khấu]])*8%</f>
        <v>52870.400000000001</v>
      </c>
      <c r="K1537" s="69">
        <v>713750</v>
      </c>
      <c r="L1537" s="8" t="s">
        <v>24</v>
      </c>
      <c r="M1537" s="41">
        <v>45838</v>
      </c>
      <c r="N1537" s="29" t="s">
        <v>4200</v>
      </c>
      <c r="O1537" s="69">
        <f>IF(Table1[[#This Row],[Phân loại]]="Tồn đầu kỳ",Table1[[#This Row],[Tổng giá trị]],0)</f>
        <v>0</v>
      </c>
      <c r="P1537" s="8">
        <f>IF(Table1[[#This Row],[Số còn phải thu ĐK]]&lt;&gt;0,0,IF(Table1[[#This Row],[Phân loại]]="Bán hàng",Table1[[#This Row],[Tổng giá trị]],-Table1[[#This Row],[Tổng giá trị]]))</f>
        <v>713750</v>
      </c>
      <c r="Q1537" s="18">
        <f t="shared" si="182"/>
        <v>713750</v>
      </c>
      <c r="R1537" s="8">
        <f>Table1[[#This Row],[Số còn phải thu ĐK]]+Table1[[#This Row],[Giá Trị HD sau CK]]-Table1[[#This Row],[Số tiền đã thu]]</f>
        <v>0</v>
      </c>
      <c r="S1537" s="7">
        <f>IF(Table1[[#This Row],[Ngày hóa đơn]]&lt;&gt;"",Table1[[#This Row],[Ngày hóa đơn]],Table1[[#This Row],[Ngày hạch toán]])</f>
        <v>45787</v>
      </c>
      <c r="T1537" s="8"/>
      <c r="U1537" s="7">
        <f>IF(Table1[[#This Row],[Ngày tính CN]]="","",S1537+T1537)</f>
        <v>45787</v>
      </c>
      <c r="V1537" s="71">
        <f ca="1">IF(Table1[[#This Row],[Hạn thanh toán]]="","",IF((U1537-NOW())&lt;0,0,(U1537-NOW())))</f>
        <v>0</v>
      </c>
      <c r="W1537" s="69"/>
      <c r="X1537" s="65" t="str">
        <f t="shared" ca="1" si="183"/>
        <v/>
      </c>
      <c r="Y1537" s="65" t="str">
        <f t="shared" si="184"/>
        <v>Đã thanh toán</v>
      </c>
      <c r="Z1537" s="250">
        <f>Table1[[#This Row],[Hạn thanh toán]]</f>
        <v>45787</v>
      </c>
      <c r="AA1537" s="250">
        <f>Table1[[#This Row],[Ngày Thanh toán]]</f>
        <v>45838</v>
      </c>
      <c r="AD1537" s="3" t="str">
        <f>IF(Table1[[#This Row],[Mã khách hàng]]="","",VLOOKUP($A1537,Ma_KH!$A:$Q,Ma_KH!O$1,0))</f>
        <v>AEON CITIMART</v>
      </c>
      <c r="AE1537" s="3" t="str">
        <f>IF(Table1[[#This Row],[Mã khách hàng]]="","",VLOOKUP($A1537,Ma_KH!$A:$Q,Ma_KH!P$1,0))</f>
        <v>CÔNG TY TNHH MỘT THÀNH VIÊN HỘI NHẬP PHÁT TRIỂN ĐÔNG HƯNG</v>
      </c>
      <c r="AF1537" s="3">
        <f>VLOOKUP(A1537,Ma_KH!A:Q,Ma_KH!J$1,0)</f>
        <v>0</v>
      </c>
    </row>
    <row r="1538" spans="1:32" ht="16.5">
      <c r="A1538" s="73" t="s">
        <v>142</v>
      </c>
      <c r="B1538" s="73" t="s">
        <v>4507</v>
      </c>
      <c r="C1538" s="75">
        <v>45789</v>
      </c>
      <c r="D1538" s="76" t="s">
        <v>2561</v>
      </c>
      <c r="E1538" s="75">
        <v>45789</v>
      </c>
      <c r="F1538" s="73" t="s">
        <v>2562</v>
      </c>
      <c r="G1538" s="73" t="s">
        <v>2509</v>
      </c>
      <c r="H1538" s="69">
        <v>570846</v>
      </c>
      <c r="I1538" s="69">
        <v>0</v>
      </c>
      <c r="J1538" s="69">
        <f>(Table1[[#This Row],[Tiền hàng]]-Table1[[#This Row],[Tiền chiết khấu]])*8%</f>
        <v>45667.68</v>
      </c>
      <c r="K1538" s="69">
        <v>616514</v>
      </c>
      <c r="L1538" s="8" t="s">
        <v>24</v>
      </c>
      <c r="M1538" s="41">
        <v>45838</v>
      </c>
      <c r="N1538" s="29" t="s">
        <v>4200</v>
      </c>
      <c r="O1538" s="69">
        <f>IF(Table1[[#This Row],[Phân loại]]="Tồn đầu kỳ",Table1[[#This Row],[Tổng giá trị]],0)</f>
        <v>0</v>
      </c>
      <c r="P1538" s="8">
        <f>IF(Table1[[#This Row],[Số còn phải thu ĐK]]&lt;&gt;0,0,IF(Table1[[#This Row],[Phân loại]]="Bán hàng",Table1[[#This Row],[Tổng giá trị]],-Table1[[#This Row],[Tổng giá trị]]))</f>
        <v>616514</v>
      </c>
      <c r="Q1538" s="18">
        <f t="shared" si="182"/>
        <v>616514</v>
      </c>
      <c r="R1538" s="8">
        <f>Table1[[#This Row],[Số còn phải thu ĐK]]+Table1[[#This Row],[Giá Trị HD sau CK]]-Table1[[#This Row],[Số tiền đã thu]]</f>
        <v>0</v>
      </c>
      <c r="S1538" s="7">
        <f>IF(Table1[[#This Row],[Ngày hóa đơn]]&lt;&gt;"",Table1[[#This Row],[Ngày hóa đơn]],Table1[[#This Row],[Ngày hạch toán]])</f>
        <v>45789</v>
      </c>
      <c r="T1538" s="8"/>
      <c r="U1538" s="7">
        <f>IF(Table1[[#This Row],[Ngày tính CN]]="","",S1538+T1538)</f>
        <v>45789</v>
      </c>
      <c r="V1538" s="71">
        <f ca="1">IF(Table1[[#This Row],[Hạn thanh toán]]="","",IF((U1538-NOW())&lt;0,0,(U1538-NOW())))</f>
        <v>0</v>
      </c>
      <c r="W1538" s="69"/>
      <c r="X1538" s="65" t="str">
        <f t="shared" ca="1" si="183"/>
        <v/>
      </c>
      <c r="Y1538" s="65" t="str">
        <f t="shared" si="184"/>
        <v>Đã thanh toán</v>
      </c>
      <c r="Z1538" s="250">
        <f>Table1[[#This Row],[Hạn thanh toán]]</f>
        <v>45789</v>
      </c>
      <c r="AA1538" s="250">
        <f>Table1[[#This Row],[Ngày Thanh toán]]</f>
        <v>45838</v>
      </c>
      <c r="AD1538" s="3" t="str">
        <f>IF(Table1[[#This Row],[Mã khách hàng]]="","",VLOOKUP($A1538,Ma_KH!$A:$Q,Ma_KH!O$1,0))</f>
        <v>AEON CITIMART</v>
      </c>
      <c r="AE1538" s="3" t="str">
        <f>IF(Table1[[#This Row],[Mã khách hàng]]="","",VLOOKUP($A1538,Ma_KH!$A:$Q,Ma_KH!P$1,0))</f>
        <v>CÔNG TY TNHH MỘT THÀNH VIÊN HỘI NHẬP PHÁT TRIỂN ĐÔNG HƯNG</v>
      </c>
      <c r="AF1538" s="3">
        <f>VLOOKUP(A1538,Ma_KH!A:Q,Ma_KH!J$1,0)</f>
        <v>0</v>
      </c>
    </row>
    <row r="1539" spans="1:32" ht="16.5">
      <c r="A1539" s="73" t="s">
        <v>142</v>
      </c>
      <c r="B1539" s="73" t="s">
        <v>4507</v>
      </c>
      <c r="C1539" s="75">
        <v>45793</v>
      </c>
      <c r="D1539" s="76" t="s">
        <v>2563</v>
      </c>
      <c r="E1539" s="75">
        <v>45793</v>
      </c>
      <c r="F1539" s="73" t="s">
        <v>2564</v>
      </c>
      <c r="G1539" s="73" t="s">
        <v>2444</v>
      </c>
      <c r="H1539" s="69">
        <v>877180</v>
      </c>
      <c r="I1539" s="69">
        <v>0</v>
      </c>
      <c r="J1539" s="69">
        <f>(Table1[[#This Row],[Tiền hàng]]-Table1[[#This Row],[Tiền chiết khấu]])*8%</f>
        <v>70174.400000000009</v>
      </c>
      <c r="K1539" s="69">
        <v>947354</v>
      </c>
      <c r="L1539" s="8" t="s">
        <v>24</v>
      </c>
      <c r="M1539" s="41">
        <v>45838</v>
      </c>
      <c r="N1539" s="29" t="s">
        <v>4200</v>
      </c>
      <c r="O1539" s="69">
        <f>IF(Table1[[#This Row],[Phân loại]]="Tồn đầu kỳ",Table1[[#This Row],[Tổng giá trị]],0)</f>
        <v>0</v>
      </c>
      <c r="P1539" s="8">
        <f>IF(Table1[[#This Row],[Số còn phải thu ĐK]]&lt;&gt;0,0,IF(Table1[[#This Row],[Phân loại]]="Bán hàng",Table1[[#This Row],[Tổng giá trị]],-Table1[[#This Row],[Tổng giá trị]]))</f>
        <v>947354</v>
      </c>
      <c r="Q1539" s="18">
        <f t="shared" si="182"/>
        <v>947354</v>
      </c>
      <c r="R1539" s="8">
        <f>Table1[[#This Row],[Số còn phải thu ĐK]]+Table1[[#This Row],[Giá Trị HD sau CK]]-Table1[[#This Row],[Số tiền đã thu]]</f>
        <v>0</v>
      </c>
      <c r="S1539" s="7">
        <f>IF(Table1[[#This Row],[Ngày hóa đơn]]&lt;&gt;"",Table1[[#This Row],[Ngày hóa đơn]],Table1[[#This Row],[Ngày hạch toán]])</f>
        <v>45793</v>
      </c>
      <c r="T1539" s="8"/>
      <c r="U1539" s="7">
        <f>IF(Table1[[#This Row],[Ngày tính CN]]="","",S1539+T1539)</f>
        <v>45793</v>
      </c>
      <c r="V1539" s="71">
        <f ca="1">IF(Table1[[#This Row],[Hạn thanh toán]]="","",IF((U1539-NOW())&lt;0,0,(U1539-NOW())))</f>
        <v>0</v>
      </c>
      <c r="W1539" s="69"/>
      <c r="X1539" s="65" t="str">
        <f t="shared" ca="1" si="183"/>
        <v/>
      </c>
      <c r="Y1539" s="65" t="str">
        <f t="shared" si="184"/>
        <v>Đã thanh toán</v>
      </c>
      <c r="Z1539" s="250">
        <f>Table1[[#This Row],[Hạn thanh toán]]</f>
        <v>45793</v>
      </c>
      <c r="AA1539" s="250">
        <f>Table1[[#This Row],[Ngày Thanh toán]]</f>
        <v>45838</v>
      </c>
      <c r="AD1539" s="3" t="str">
        <f>IF(Table1[[#This Row],[Mã khách hàng]]="","",VLOOKUP($A1539,Ma_KH!$A:$Q,Ma_KH!O$1,0))</f>
        <v>AEON CITIMART</v>
      </c>
      <c r="AE1539" s="3" t="str">
        <f>IF(Table1[[#This Row],[Mã khách hàng]]="","",VLOOKUP($A1539,Ma_KH!$A:$Q,Ma_KH!P$1,0))</f>
        <v>CÔNG TY TNHH MỘT THÀNH VIÊN HỘI NHẬP PHÁT TRIỂN ĐÔNG HƯNG</v>
      </c>
      <c r="AF1539" s="3">
        <f>VLOOKUP(A1539,Ma_KH!A:Q,Ma_KH!J$1,0)</f>
        <v>0</v>
      </c>
    </row>
    <row r="1540" spans="1:32" ht="16.5">
      <c r="A1540" s="73" t="s">
        <v>142</v>
      </c>
      <c r="B1540" s="73" t="s">
        <v>4507</v>
      </c>
      <c r="C1540" s="75">
        <v>45797</v>
      </c>
      <c r="D1540" s="76" t="s">
        <v>2565</v>
      </c>
      <c r="E1540" s="75">
        <v>45797</v>
      </c>
      <c r="F1540" s="73" t="s">
        <v>2566</v>
      </c>
      <c r="G1540" s="73" t="s">
        <v>2423</v>
      </c>
      <c r="H1540" s="69">
        <v>949571</v>
      </c>
      <c r="I1540" s="69">
        <v>0</v>
      </c>
      <c r="J1540" s="69">
        <f>(Table1[[#This Row],[Tiền hàng]]-Table1[[#This Row],[Tiền chiết khấu]])*8%</f>
        <v>75965.680000000008</v>
      </c>
      <c r="K1540" s="69">
        <v>1025537</v>
      </c>
      <c r="L1540" s="8" t="s">
        <v>24</v>
      </c>
      <c r="M1540" s="41">
        <v>45838</v>
      </c>
      <c r="N1540" s="29" t="s">
        <v>4200</v>
      </c>
      <c r="O1540" s="69">
        <f>IF(Table1[[#This Row],[Phân loại]]="Tồn đầu kỳ",Table1[[#This Row],[Tổng giá trị]],0)</f>
        <v>0</v>
      </c>
      <c r="P1540" s="8">
        <f>IF(Table1[[#This Row],[Số còn phải thu ĐK]]&lt;&gt;0,0,IF(Table1[[#This Row],[Phân loại]]="Bán hàng",Table1[[#This Row],[Tổng giá trị]],-Table1[[#This Row],[Tổng giá trị]]))</f>
        <v>1025537</v>
      </c>
      <c r="Q1540" s="18">
        <f t="shared" si="182"/>
        <v>1025537</v>
      </c>
      <c r="R1540" s="8">
        <f>Table1[[#This Row],[Số còn phải thu ĐK]]+Table1[[#This Row],[Giá Trị HD sau CK]]-Table1[[#This Row],[Số tiền đã thu]]</f>
        <v>0</v>
      </c>
      <c r="S1540" s="7">
        <f>IF(Table1[[#This Row],[Ngày hóa đơn]]&lt;&gt;"",Table1[[#This Row],[Ngày hóa đơn]],Table1[[#This Row],[Ngày hạch toán]])</f>
        <v>45797</v>
      </c>
      <c r="T1540" s="8"/>
      <c r="U1540" s="7">
        <f>IF(Table1[[#This Row],[Ngày tính CN]]="","",S1540+T1540)</f>
        <v>45797</v>
      </c>
      <c r="V1540" s="71">
        <f ca="1">IF(Table1[[#This Row],[Hạn thanh toán]]="","",IF((U1540-NOW())&lt;0,0,(U1540-NOW())))</f>
        <v>0</v>
      </c>
      <c r="W1540" s="69"/>
      <c r="X1540" s="65" t="str">
        <f t="shared" ca="1" si="183"/>
        <v/>
      </c>
      <c r="Y1540" s="65" t="str">
        <f t="shared" si="184"/>
        <v>Đã thanh toán</v>
      </c>
      <c r="Z1540" s="250">
        <f>Table1[[#This Row],[Hạn thanh toán]]</f>
        <v>45797</v>
      </c>
      <c r="AA1540" s="250">
        <f>Table1[[#This Row],[Ngày Thanh toán]]</f>
        <v>45838</v>
      </c>
      <c r="AD1540" s="3" t="str">
        <f>IF(Table1[[#This Row],[Mã khách hàng]]="","",VLOOKUP($A1540,Ma_KH!$A:$Q,Ma_KH!O$1,0))</f>
        <v>AEON CITIMART</v>
      </c>
      <c r="AE1540" s="3" t="str">
        <f>IF(Table1[[#This Row],[Mã khách hàng]]="","",VLOOKUP($A1540,Ma_KH!$A:$Q,Ma_KH!P$1,0))</f>
        <v>CÔNG TY TNHH MỘT THÀNH VIÊN HỘI NHẬP PHÁT TRIỂN ĐÔNG HƯNG</v>
      </c>
      <c r="AF1540" s="3">
        <f>VLOOKUP(A1540,Ma_KH!A:Q,Ma_KH!J$1,0)</f>
        <v>0</v>
      </c>
    </row>
    <row r="1541" spans="1:32" ht="16.5">
      <c r="A1541" s="73" t="s">
        <v>142</v>
      </c>
      <c r="B1541" s="73" t="s">
        <v>4507</v>
      </c>
      <c r="C1541" s="75">
        <v>45798</v>
      </c>
      <c r="D1541" s="76" t="s">
        <v>2567</v>
      </c>
      <c r="E1541" s="75">
        <v>45798</v>
      </c>
      <c r="F1541" s="73" t="s">
        <v>2568</v>
      </c>
      <c r="G1541" s="73" t="s">
        <v>2447</v>
      </c>
      <c r="H1541" s="69">
        <v>1087853</v>
      </c>
      <c r="I1541" s="69">
        <v>0</v>
      </c>
      <c r="J1541" s="69">
        <f>(Table1[[#This Row],[Tiền hàng]]-Table1[[#This Row],[Tiền chiết khấu]])*8%</f>
        <v>87028.24</v>
      </c>
      <c r="K1541" s="69">
        <v>1174881</v>
      </c>
      <c r="L1541" s="8" t="s">
        <v>24</v>
      </c>
      <c r="M1541" s="41">
        <v>45838</v>
      </c>
      <c r="N1541" s="29" t="s">
        <v>4200</v>
      </c>
      <c r="O1541" s="69">
        <f>IF(Table1[[#This Row],[Phân loại]]="Tồn đầu kỳ",Table1[[#This Row],[Tổng giá trị]],0)</f>
        <v>0</v>
      </c>
      <c r="P1541" s="8">
        <f>IF(Table1[[#This Row],[Số còn phải thu ĐK]]&lt;&gt;0,0,IF(Table1[[#This Row],[Phân loại]]="Bán hàng",Table1[[#This Row],[Tổng giá trị]],-Table1[[#This Row],[Tổng giá trị]]))</f>
        <v>1174881</v>
      </c>
      <c r="Q1541" s="18">
        <f t="shared" si="182"/>
        <v>1174881</v>
      </c>
      <c r="R1541" s="8">
        <f>Table1[[#This Row],[Số còn phải thu ĐK]]+Table1[[#This Row],[Giá Trị HD sau CK]]-Table1[[#This Row],[Số tiền đã thu]]</f>
        <v>0</v>
      </c>
      <c r="S1541" s="7">
        <f>IF(Table1[[#This Row],[Ngày hóa đơn]]&lt;&gt;"",Table1[[#This Row],[Ngày hóa đơn]],Table1[[#This Row],[Ngày hạch toán]])</f>
        <v>45798</v>
      </c>
      <c r="T1541" s="8"/>
      <c r="U1541" s="7">
        <f>IF(Table1[[#This Row],[Ngày tính CN]]="","",S1541+T1541)</f>
        <v>45798</v>
      </c>
      <c r="V1541" s="71">
        <f ca="1">IF(Table1[[#This Row],[Hạn thanh toán]]="","",IF((U1541-NOW())&lt;0,0,(U1541-NOW())))</f>
        <v>0</v>
      </c>
      <c r="W1541" s="69"/>
      <c r="X1541" s="65" t="str">
        <f t="shared" ca="1" si="183"/>
        <v/>
      </c>
      <c r="Y1541" s="65" t="str">
        <f t="shared" si="184"/>
        <v>Đã thanh toán</v>
      </c>
      <c r="Z1541" s="250">
        <f>Table1[[#This Row],[Hạn thanh toán]]</f>
        <v>45798</v>
      </c>
      <c r="AA1541" s="250">
        <f>Table1[[#This Row],[Ngày Thanh toán]]</f>
        <v>45838</v>
      </c>
      <c r="AD1541" s="3" t="str">
        <f>IF(Table1[[#This Row],[Mã khách hàng]]="","",VLOOKUP($A1541,Ma_KH!$A:$Q,Ma_KH!O$1,0))</f>
        <v>AEON CITIMART</v>
      </c>
      <c r="AE1541" s="3" t="str">
        <f>IF(Table1[[#This Row],[Mã khách hàng]]="","",VLOOKUP($A1541,Ma_KH!$A:$Q,Ma_KH!P$1,0))</f>
        <v>CÔNG TY TNHH MỘT THÀNH VIÊN HỘI NHẬP PHÁT TRIỂN ĐÔNG HƯNG</v>
      </c>
      <c r="AF1541" s="3">
        <f>VLOOKUP(A1541,Ma_KH!A:Q,Ma_KH!J$1,0)</f>
        <v>0</v>
      </c>
    </row>
    <row r="1542" spans="1:32" ht="16.5">
      <c r="A1542" s="73" t="s">
        <v>142</v>
      </c>
      <c r="B1542" s="73" t="s">
        <v>4507</v>
      </c>
      <c r="C1542" s="75">
        <v>45798</v>
      </c>
      <c r="D1542" s="76" t="s">
        <v>2569</v>
      </c>
      <c r="E1542" s="75">
        <v>45798</v>
      </c>
      <c r="F1542" s="73" t="s">
        <v>2570</v>
      </c>
      <c r="G1542" s="73" t="s">
        <v>2337</v>
      </c>
      <c r="H1542" s="69">
        <v>458150</v>
      </c>
      <c r="I1542" s="69">
        <v>0</v>
      </c>
      <c r="J1542" s="69">
        <f>(Table1[[#This Row],[Tiền hàng]]-Table1[[#This Row],[Tiền chiết khấu]])*8%</f>
        <v>36652</v>
      </c>
      <c r="K1542" s="69">
        <v>494802</v>
      </c>
      <c r="L1542" s="8" t="s">
        <v>24</v>
      </c>
      <c r="M1542" s="41">
        <v>45838</v>
      </c>
      <c r="N1542" s="29" t="s">
        <v>4200</v>
      </c>
      <c r="O1542" s="69">
        <f>IF(Table1[[#This Row],[Phân loại]]="Tồn đầu kỳ",Table1[[#This Row],[Tổng giá trị]],0)</f>
        <v>0</v>
      </c>
      <c r="P1542" s="8">
        <f>IF(Table1[[#This Row],[Số còn phải thu ĐK]]&lt;&gt;0,0,IF(Table1[[#This Row],[Phân loại]]="Bán hàng",Table1[[#This Row],[Tổng giá trị]],-Table1[[#This Row],[Tổng giá trị]]))</f>
        <v>494802</v>
      </c>
      <c r="Q1542" s="18">
        <f t="shared" si="182"/>
        <v>494802</v>
      </c>
      <c r="R1542" s="8">
        <f>Table1[[#This Row],[Số còn phải thu ĐK]]+Table1[[#This Row],[Giá Trị HD sau CK]]-Table1[[#This Row],[Số tiền đã thu]]</f>
        <v>0</v>
      </c>
      <c r="S1542" s="7">
        <f>IF(Table1[[#This Row],[Ngày hóa đơn]]&lt;&gt;"",Table1[[#This Row],[Ngày hóa đơn]],Table1[[#This Row],[Ngày hạch toán]])</f>
        <v>45798</v>
      </c>
      <c r="T1542" s="8"/>
      <c r="U1542" s="7">
        <f>IF(Table1[[#This Row],[Ngày tính CN]]="","",S1542+T1542)</f>
        <v>45798</v>
      </c>
      <c r="V1542" s="71">
        <f ca="1">IF(Table1[[#This Row],[Hạn thanh toán]]="","",IF((U1542-NOW())&lt;0,0,(U1542-NOW())))</f>
        <v>0</v>
      </c>
      <c r="W1542" s="69"/>
      <c r="X1542" s="65" t="str">
        <f t="shared" ca="1" si="183"/>
        <v/>
      </c>
      <c r="Y1542" s="65" t="str">
        <f t="shared" si="184"/>
        <v>Đã thanh toán</v>
      </c>
      <c r="Z1542" s="250">
        <f>Table1[[#This Row],[Hạn thanh toán]]</f>
        <v>45798</v>
      </c>
      <c r="AA1542" s="250">
        <f>Table1[[#This Row],[Ngày Thanh toán]]</f>
        <v>45838</v>
      </c>
      <c r="AD1542" s="3" t="str">
        <f>IF(Table1[[#This Row],[Mã khách hàng]]="","",VLOOKUP($A1542,Ma_KH!$A:$Q,Ma_KH!O$1,0))</f>
        <v>AEON CITIMART</v>
      </c>
      <c r="AE1542" s="3" t="str">
        <f>IF(Table1[[#This Row],[Mã khách hàng]]="","",VLOOKUP($A1542,Ma_KH!$A:$Q,Ma_KH!P$1,0))</f>
        <v>CÔNG TY TNHH MỘT THÀNH VIÊN HỘI NHẬP PHÁT TRIỂN ĐÔNG HƯNG</v>
      </c>
      <c r="AF1542" s="3">
        <f>VLOOKUP(A1542,Ma_KH!A:Q,Ma_KH!J$1,0)</f>
        <v>0</v>
      </c>
    </row>
    <row r="1543" spans="1:32" ht="16.5">
      <c r="A1543" s="73" t="s">
        <v>142</v>
      </c>
      <c r="B1543" s="73" t="s">
        <v>4507</v>
      </c>
      <c r="C1543" s="75">
        <v>45800</v>
      </c>
      <c r="D1543" s="76" t="s">
        <v>2571</v>
      </c>
      <c r="E1543" s="75">
        <v>45800</v>
      </c>
      <c r="F1543" s="73" t="s">
        <v>2572</v>
      </c>
      <c r="G1543" s="73" t="s">
        <v>2338</v>
      </c>
      <c r="H1543" s="69">
        <v>862424</v>
      </c>
      <c r="I1543" s="69">
        <v>0</v>
      </c>
      <c r="J1543" s="69">
        <f>(Table1[[#This Row],[Tiền hàng]]-Table1[[#This Row],[Tiền chiết khấu]])*8%</f>
        <v>68993.919999999998</v>
      </c>
      <c r="K1543" s="69">
        <v>931418</v>
      </c>
      <c r="L1543" s="8" t="s">
        <v>24</v>
      </c>
      <c r="M1543" s="41">
        <v>45838</v>
      </c>
      <c r="N1543" s="29" t="s">
        <v>4200</v>
      </c>
      <c r="O1543" s="69">
        <f>IF(Table1[[#This Row],[Phân loại]]="Tồn đầu kỳ",Table1[[#This Row],[Tổng giá trị]],0)</f>
        <v>0</v>
      </c>
      <c r="P1543" s="8">
        <f>IF(Table1[[#This Row],[Số còn phải thu ĐK]]&lt;&gt;0,0,IF(Table1[[#This Row],[Phân loại]]="Bán hàng",Table1[[#This Row],[Tổng giá trị]],-Table1[[#This Row],[Tổng giá trị]]))</f>
        <v>931418</v>
      </c>
      <c r="Q1543" s="18">
        <f t="shared" si="182"/>
        <v>931418</v>
      </c>
      <c r="R1543" s="8">
        <f>Table1[[#This Row],[Số còn phải thu ĐK]]+Table1[[#This Row],[Giá Trị HD sau CK]]-Table1[[#This Row],[Số tiền đã thu]]</f>
        <v>0</v>
      </c>
      <c r="S1543" s="7">
        <f>IF(Table1[[#This Row],[Ngày hóa đơn]]&lt;&gt;"",Table1[[#This Row],[Ngày hóa đơn]],Table1[[#This Row],[Ngày hạch toán]])</f>
        <v>45800</v>
      </c>
      <c r="T1543" s="8"/>
      <c r="U1543" s="7">
        <f>IF(Table1[[#This Row],[Ngày tính CN]]="","",S1543+T1543)</f>
        <v>45800</v>
      </c>
      <c r="V1543" s="71">
        <f ca="1">IF(Table1[[#This Row],[Hạn thanh toán]]="","",IF((U1543-NOW())&lt;0,0,(U1543-NOW())))</f>
        <v>0</v>
      </c>
      <c r="W1543" s="69"/>
      <c r="X1543" s="65" t="str">
        <f t="shared" ca="1" si="183"/>
        <v/>
      </c>
      <c r="Y1543" s="65" t="str">
        <f t="shared" si="184"/>
        <v>Đã thanh toán</v>
      </c>
      <c r="Z1543" s="250">
        <f>Table1[[#This Row],[Hạn thanh toán]]</f>
        <v>45800</v>
      </c>
      <c r="AA1543" s="250">
        <f>Table1[[#This Row],[Ngày Thanh toán]]</f>
        <v>45838</v>
      </c>
      <c r="AD1543" s="3" t="str">
        <f>IF(Table1[[#This Row],[Mã khách hàng]]="","",VLOOKUP($A1543,Ma_KH!$A:$Q,Ma_KH!O$1,0))</f>
        <v>AEON CITIMART</v>
      </c>
      <c r="AE1543" s="3" t="str">
        <f>IF(Table1[[#This Row],[Mã khách hàng]]="","",VLOOKUP($A1543,Ma_KH!$A:$Q,Ma_KH!P$1,0))</f>
        <v>CÔNG TY TNHH MỘT THÀNH VIÊN HỘI NHẬP PHÁT TRIỂN ĐÔNG HƯNG</v>
      </c>
      <c r="AF1543" s="3">
        <f>VLOOKUP(A1543,Ma_KH!A:Q,Ma_KH!J$1,0)</f>
        <v>0</v>
      </c>
    </row>
    <row r="1544" spans="1:32" ht="16.5">
      <c r="A1544" s="73" t="s">
        <v>142</v>
      </c>
      <c r="B1544" s="73" t="s">
        <v>4507</v>
      </c>
      <c r="C1544" s="75">
        <v>45800</v>
      </c>
      <c r="D1544" s="76" t="s">
        <v>2573</v>
      </c>
      <c r="E1544" s="75">
        <v>45800</v>
      </c>
      <c r="F1544" s="73" t="s">
        <v>2574</v>
      </c>
      <c r="G1544" s="73" t="s">
        <v>2339</v>
      </c>
      <c r="H1544" s="69">
        <v>660880</v>
      </c>
      <c r="I1544" s="69">
        <v>0</v>
      </c>
      <c r="J1544" s="69">
        <f>(Table1[[#This Row],[Tiền hàng]]-Table1[[#This Row],[Tiền chiết khấu]])*8%</f>
        <v>52870.400000000001</v>
      </c>
      <c r="K1544" s="69">
        <v>713750</v>
      </c>
      <c r="L1544" s="8" t="s">
        <v>24</v>
      </c>
      <c r="M1544" s="41">
        <v>45838</v>
      </c>
      <c r="N1544" s="29" t="s">
        <v>4200</v>
      </c>
      <c r="O1544" s="69">
        <f>IF(Table1[[#This Row],[Phân loại]]="Tồn đầu kỳ",Table1[[#This Row],[Tổng giá trị]],0)</f>
        <v>0</v>
      </c>
      <c r="P1544" s="8">
        <f>IF(Table1[[#This Row],[Số còn phải thu ĐK]]&lt;&gt;0,0,IF(Table1[[#This Row],[Phân loại]]="Bán hàng",Table1[[#This Row],[Tổng giá trị]],-Table1[[#This Row],[Tổng giá trị]]))</f>
        <v>713750</v>
      </c>
      <c r="Q1544" s="18">
        <f t="shared" si="182"/>
        <v>713750</v>
      </c>
      <c r="R1544" s="8">
        <f>Table1[[#This Row],[Số còn phải thu ĐK]]+Table1[[#This Row],[Giá Trị HD sau CK]]-Table1[[#This Row],[Số tiền đã thu]]</f>
        <v>0</v>
      </c>
      <c r="S1544" s="7">
        <f>IF(Table1[[#This Row],[Ngày hóa đơn]]&lt;&gt;"",Table1[[#This Row],[Ngày hóa đơn]],Table1[[#This Row],[Ngày hạch toán]])</f>
        <v>45800</v>
      </c>
      <c r="T1544" s="8"/>
      <c r="U1544" s="7">
        <f>IF(Table1[[#This Row],[Ngày tính CN]]="","",S1544+T1544)</f>
        <v>45800</v>
      </c>
      <c r="V1544" s="71">
        <f ca="1">IF(Table1[[#This Row],[Hạn thanh toán]]="","",IF((U1544-NOW())&lt;0,0,(U1544-NOW())))</f>
        <v>0</v>
      </c>
      <c r="W1544" s="69"/>
      <c r="X1544" s="65" t="str">
        <f t="shared" ca="1" si="183"/>
        <v/>
      </c>
      <c r="Y1544" s="65" t="str">
        <f t="shared" si="184"/>
        <v>Đã thanh toán</v>
      </c>
      <c r="Z1544" s="250">
        <f>Table1[[#This Row],[Hạn thanh toán]]</f>
        <v>45800</v>
      </c>
      <c r="AA1544" s="250">
        <f>Table1[[#This Row],[Ngày Thanh toán]]</f>
        <v>45838</v>
      </c>
      <c r="AD1544" s="3" t="str">
        <f>IF(Table1[[#This Row],[Mã khách hàng]]="","",VLOOKUP($A1544,Ma_KH!$A:$Q,Ma_KH!O$1,0))</f>
        <v>AEON CITIMART</v>
      </c>
      <c r="AE1544" s="3" t="str">
        <f>IF(Table1[[#This Row],[Mã khách hàng]]="","",VLOOKUP($A1544,Ma_KH!$A:$Q,Ma_KH!P$1,0))</f>
        <v>CÔNG TY TNHH MỘT THÀNH VIÊN HỘI NHẬP PHÁT TRIỂN ĐÔNG HƯNG</v>
      </c>
      <c r="AF1544" s="3">
        <f>VLOOKUP(A1544,Ma_KH!A:Q,Ma_KH!J$1,0)</f>
        <v>0</v>
      </c>
    </row>
    <row r="1545" spans="1:32" ht="16.5">
      <c r="A1545" s="73" t="s">
        <v>142</v>
      </c>
      <c r="B1545" s="73" t="s">
        <v>4507</v>
      </c>
      <c r="C1545" s="75">
        <v>45803</v>
      </c>
      <c r="D1545" s="76" t="s">
        <v>2575</v>
      </c>
      <c r="E1545" s="75">
        <v>45803</v>
      </c>
      <c r="F1545" s="73" t="s">
        <v>2576</v>
      </c>
      <c r="G1545" s="73" t="s">
        <v>2494</v>
      </c>
      <c r="H1545" s="69">
        <v>696384</v>
      </c>
      <c r="I1545" s="69">
        <v>0</v>
      </c>
      <c r="J1545" s="69">
        <f>(Table1[[#This Row],[Tiền hàng]]-Table1[[#This Row],[Tiền chiết khấu]])*8%</f>
        <v>55710.720000000001</v>
      </c>
      <c r="K1545" s="69">
        <v>752095</v>
      </c>
      <c r="L1545" s="8" t="s">
        <v>24</v>
      </c>
      <c r="M1545" s="41">
        <v>45838</v>
      </c>
      <c r="N1545" s="29" t="s">
        <v>4200</v>
      </c>
      <c r="O1545" s="69">
        <f>IF(Table1[[#This Row],[Phân loại]]="Tồn đầu kỳ",Table1[[#This Row],[Tổng giá trị]],0)</f>
        <v>0</v>
      </c>
      <c r="P1545" s="8">
        <f>IF(Table1[[#This Row],[Số còn phải thu ĐK]]&lt;&gt;0,0,IF(Table1[[#This Row],[Phân loại]]="Bán hàng",Table1[[#This Row],[Tổng giá trị]],-Table1[[#This Row],[Tổng giá trị]]))</f>
        <v>752095</v>
      </c>
      <c r="Q1545" s="18">
        <f t="shared" si="182"/>
        <v>752095</v>
      </c>
      <c r="R1545" s="8">
        <f>Table1[[#This Row],[Số còn phải thu ĐK]]+Table1[[#This Row],[Giá Trị HD sau CK]]-Table1[[#This Row],[Số tiền đã thu]]</f>
        <v>0</v>
      </c>
      <c r="S1545" s="7">
        <f>IF(Table1[[#This Row],[Ngày hóa đơn]]&lt;&gt;"",Table1[[#This Row],[Ngày hóa đơn]],Table1[[#This Row],[Ngày hạch toán]])</f>
        <v>45803</v>
      </c>
      <c r="T1545" s="8"/>
      <c r="U1545" s="7">
        <f>IF(Table1[[#This Row],[Ngày tính CN]]="","",S1545+T1545)</f>
        <v>45803</v>
      </c>
      <c r="V1545" s="71">
        <f ca="1">IF(Table1[[#This Row],[Hạn thanh toán]]="","",IF((U1545-NOW())&lt;0,0,(U1545-NOW())))</f>
        <v>0</v>
      </c>
      <c r="W1545" s="69"/>
      <c r="X1545" s="65" t="str">
        <f t="shared" ca="1" si="183"/>
        <v/>
      </c>
      <c r="Y1545" s="65" t="str">
        <f t="shared" si="184"/>
        <v>Đã thanh toán</v>
      </c>
      <c r="Z1545" s="250">
        <f>Table1[[#This Row],[Hạn thanh toán]]</f>
        <v>45803</v>
      </c>
      <c r="AA1545" s="250">
        <f>Table1[[#This Row],[Ngày Thanh toán]]</f>
        <v>45838</v>
      </c>
      <c r="AD1545" s="3" t="str">
        <f>IF(Table1[[#This Row],[Mã khách hàng]]="","",VLOOKUP($A1545,Ma_KH!$A:$Q,Ma_KH!O$1,0))</f>
        <v>AEON CITIMART</v>
      </c>
      <c r="AE1545" s="3" t="str">
        <f>IF(Table1[[#This Row],[Mã khách hàng]]="","",VLOOKUP($A1545,Ma_KH!$A:$Q,Ma_KH!P$1,0))</f>
        <v>CÔNG TY TNHH MỘT THÀNH VIÊN HỘI NHẬP PHÁT TRIỂN ĐÔNG HƯNG</v>
      </c>
      <c r="AF1545" s="3">
        <f>VLOOKUP(A1545,Ma_KH!A:Q,Ma_KH!J$1,0)</f>
        <v>0</v>
      </c>
    </row>
    <row r="1546" spans="1:32" ht="16.5">
      <c r="A1546" s="73" t="s">
        <v>142</v>
      </c>
      <c r="B1546" s="73" t="s">
        <v>4507</v>
      </c>
      <c r="C1546" s="75">
        <v>45805</v>
      </c>
      <c r="D1546" s="76" t="s">
        <v>2577</v>
      </c>
      <c r="E1546" s="75">
        <v>45805</v>
      </c>
      <c r="F1546" s="73" t="s">
        <v>2578</v>
      </c>
      <c r="G1546" s="73" t="s">
        <v>2337</v>
      </c>
      <c r="H1546" s="69">
        <v>425729</v>
      </c>
      <c r="I1546" s="69">
        <v>0</v>
      </c>
      <c r="J1546" s="69">
        <f>(Table1[[#This Row],[Tiền hàng]]-Table1[[#This Row],[Tiền chiết khấu]])*8%</f>
        <v>34058.32</v>
      </c>
      <c r="K1546" s="69">
        <v>459787</v>
      </c>
      <c r="L1546" s="8" t="s">
        <v>24</v>
      </c>
      <c r="M1546" s="41">
        <v>45838</v>
      </c>
      <c r="N1546" s="29" t="s">
        <v>4200</v>
      </c>
      <c r="O1546" s="69">
        <f>IF(Table1[[#This Row],[Phân loại]]="Tồn đầu kỳ",Table1[[#This Row],[Tổng giá trị]],0)</f>
        <v>0</v>
      </c>
      <c r="P1546" s="8">
        <f>IF(Table1[[#This Row],[Số còn phải thu ĐK]]&lt;&gt;0,0,IF(Table1[[#This Row],[Phân loại]]="Bán hàng",Table1[[#This Row],[Tổng giá trị]],-Table1[[#This Row],[Tổng giá trị]]))</f>
        <v>459787</v>
      </c>
      <c r="Q1546" s="18">
        <f t="shared" si="182"/>
        <v>459787</v>
      </c>
      <c r="R1546" s="8">
        <f>Table1[[#This Row],[Số còn phải thu ĐK]]+Table1[[#This Row],[Giá Trị HD sau CK]]-Table1[[#This Row],[Số tiền đã thu]]</f>
        <v>0</v>
      </c>
      <c r="S1546" s="7">
        <f>IF(Table1[[#This Row],[Ngày hóa đơn]]&lt;&gt;"",Table1[[#This Row],[Ngày hóa đơn]],Table1[[#This Row],[Ngày hạch toán]])</f>
        <v>45805</v>
      </c>
      <c r="T1546" s="8"/>
      <c r="U1546" s="7">
        <f>IF(Table1[[#This Row],[Ngày tính CN]]="","",S1546+T1546)</f>
        <v>45805</v>
      </c>
      <c r="V1546" s="71">
        <f ca="1">IF(Table1[[#This Row],[Hạn thanh toán]]="","",IF((U1546-NOW())&lt;0,0,(U1546-NOW())))</f>
        <v>0</v>
      </c>
      <c r="W1546" s="69"/>
      <c r="X1546" s="65" t="str">
        <f t="shared" ca="1" si="183"/>
        <v/>
      </c>
      <c r="Y1546" s="65" t="str">
        <f t="shared" si="184"/>
        <v>Đã thanh toán</v>
      </c>
      <c r="Z1546" s="250">
        <f>Table1[[#This Row],[Hạn thanh toán]]</f>
        <v>45805</v>
      </c>
      <c r="AA1546" s="250">
        <f>Table1[[#This Row],[Ngày Thanh toán]]</f>
        <v>45838</v>
      </c>
      <c r="AD1546" s="3" t="str">
        <f>IF(Table1[[#This Row],[Mã khách hàng]]="","",VLOOKUP($A1546,Ma_KH!$A:$Q,Ma_KH!O$1,0))</f>
        <v>AEON CITIMART</v>
      </c>
      <c r="AE1546" s="3" t="str">
        <f>IF(Table1[[#This Row],[Mã khách hàng]]="","",VLOOKUP($A1546,Ma_KH!$A:$Q,Ma_KH!P$1,0))</f>
        <v>CÔNG TY TNHH MỘT THÀNH VIÊN HỘI NHẬP PHÁT TRIỂN ĐÔNG HƯNG</v>
      </c>
      <c r="AF1546" s="3">
        <f>VLOOKUP(A1546,Ma_KH!A:Q,Ma_KH!J$1,0)</f>
        <v>0</v>
      </c>
    </row>
    <row r="1547" spans="1:32" ht="16.5">
      <c r="A1547" s="66" t="s">
        <v>142</v>
      </c>
      <c r="B1547" s="73" t="s">
        <v>4507</v>
      </c>
      <c r="C1547" s="67">
        <v>45805</v>
      </c>
      <c r="D1547" s="68" t="s">
        <v>2579</v>
      </c>
      <c r="E1547" s="67">
        <v>45805</v>
      </c>
      <c r="F1547" s="66" t="s">
        <v>2580</v>
      </c>
      <c r="G1547" s="66" t="s">
        <v>2339</v>
      </c>
      <c r="H1547" s="69">
        <v>691325</v>
      </c>
      <c r="I1547" s="69">
        <v>0</v>
      </c>
      <c r="J1547" s="69">
        <f>(Table1[[#This Row],[Tiền hàng]]-Table1[[#This Row],[Tiền chiết khấu]])*8%</f>
        <v>55306</v>
      </c>
      <c r="K1547" s="69">
        <v>746631</v>
      </c>
      <c r="L1547" s="8" t="s">
        <v>24</v>
      </c>
      <c r="M1547" s="41">
        <v>45838</v>
      </c>
      <c r="N1547" s="29" t="s">
        <v>4200</v>
      </c>
      <c r="O1547" s="69">
        <f>IF(Table1[[#This Row],[Phân loại]]="Tồn đầu kỳ",Table1[[#This Row],[Tổng giá trị]],0)</f>
        <v>0</v>
      </c>
      <c r="P1547" s="8">
        <f>IF(Table1[[#This Row],[Số còn phải thu ĐK]]&lt;&gt;0,0,IF(Table1[[#This Row],[Phân loại]]="Bán hàng",Table1[[#This Row],[Tổng giá trị]],-Table1[[#This Row],[Tổng giá trị]]))</f>
        <v>746631</v>
      </c>
      <c r="Q1547" s="18">
        <f t="shared" si="182"/>
        <v>746631</v>
      </c>
      <c r="R1547" s="8">
        <f>Table1[[#This Row],[Số còn phải thu ĐK]]+Table1[[#This Row],[Giá Trị HD sau CK]]-Table1[[#This Row],[Số tiền đã thu]]</f>
        <v>0</v>
      </c>
      <c r="S1547" s="7">
        <f>IF(Table1[[#This Row],[Ngày hóa đơn]]&lt;&gt;"",Table1[[#This Row],[Ngày hóa đơn]],Table1[[#This Row],[Ngày hạch toán]])</f>
        <v>45805</v>
      </c>
      <c r="T1547" s="8"/>
      <c r="U1547" s="7">
        <f>IF(Table1[[#This Row],[Ngày tính CN]]="","",S1547+T1547)</f>
        <v>45805</v>
      </c>
      <c r="V1547" s="71">
        <f ca="1">IF(Table1[[#This Row],[Hạn thanh toán]]="","",IF((U1547-NOW())&lt;0,0,(U1547-NOW())))</f>
        <v>0</v>
      </c>
      <c r="W1547" s="69"/>
      <c r="X1547" s="65" t="str">
        <f t="shared" ca="1" si="183"/>
        <v/>
      </c>
      <c r="Y1547" s="65" t="str">
        <f t="shared" si="184"/>
        <v>Đã thanh toán</v>
      </c>
      <c r="Z1547" s="250">
        <f>Table1[[#This Row],[Hạn thanh toán]]</f>
        <v>45805</v>
      </c>
      <c r="AA1547" s="250">
        <f>Table1[[#This Row],[Ngày Thanh toán]]</f>
        <v>45838</v>
      </c>
      <c r="AD1547" s="3" t="str">
        <f>IF(Table1[[#This Row],[Mã khách hàng]]="","",VLOOKUP($A1547,Ma_KH!$A:$Q,Ma_KH!O$1,0))</f>
        <v>AEON CITIMART</v>
      </c>
      <c r="AE1547" s="3" t="str">
        <f>IF(Table1[[#This Row],[Mã khách hàng]]="","",VLOOKUP($A1547,Ma_KH!$A:$Q,Ma_KH!P$1,0))</f>
        <v>CÔNG TY TNHH MỘT THÀNH VIÊN HỘI NHẬP PHÁT TRIỂN ĐÔNG HƯNG</v>
      </c>
      <c r="AF1547" s="3">
        <f>VLOOKUP(A1547,Ma_KH!A:Q,Ma_KH!J$1,0)</f>
        <v>0</v>
      </c>
    </row>
    <row r="1548" spans="1:32" ht="16.5">
      <c r="A1548" s="73" t="s">
        <v>142</v>
      </c>
      <c r="B1548" s="73" t="s">
        <v>4507</v>
      </c>
      <c r="C1548" s="75">
        <v>45808</v>
      </c>
      <c r="D1548" s="76" t="s">
        <v>2581</v>
      </c>
      <c r="E1548" s="75">
        <v>45808</v>
      </c>
      <c r="F1548" s="73" t="s">
        <v>2582</v>
      </c>
      <c r="G1548" s="73" t="s">
        <v>17</v>
      </c>
      <c r="H1548" s="69"/>
      <c r="I1548" s="69">
        <v>0</v>
      </c>
      <c r="J1548" s="69">
        <f>(Table1[[#This Row],[Tiền hàng]]-Table1[[#This Row],[Tiền chiết khấu]])*8%</f>
        <v>0</v>
      </c>
      <c r="K1548" s="69">
        <v>689634</v>
      </c>
      <c r="L1548" s="8" t="s">
        <v>17</v>
      </c>
      <c r="M1548" s="41">
        <v>45838</v>
      </c>
      <c r="N1548" s="29" t="s">
        <v>4200</v>
      </c>
      <c r="O1548" s="69">
        <f>IF(Table1[[#This Row],[Phân loại]]="Tồn đầu kỳ",Table1[[#This Row],[Tổng giá trị]],0)</f>
        <v>0</v>
      </c>
      <c r="P1548" s="8">
        <f>IF(Table1[[#This Row],[Số còn phải thu ĐK]]&lt;&gt;0,0,IF(Table1[[#This Row],[Phân loại]]="Bán hàng",Table1[[#This Row],[Tổng giá trị]],-Table1[[#This Row],[Tổng giá trị]]))</f>
        <v>-689634</v>
      </c>
      <c r="Q1548" s="18">
        <f t="shared" si="182"/>
        <v>-689634</v>
      </c>
      <c r="R1548" s="8">
        <f>Table1[[#This Row],[Số còn phải thu ĐK]]+Table1[[#This Row],[Giá Trị HD sau CK]]-Table1[[#This Row],[Số tiền đã thu]]</f>
        <v>0</v>
      </c>
      <c r="S1548" s="7">
        <f>IF(Table1[[#This Row],[Ngày hóa đơn]]&lt;&gt;"",Table1[[#This Row],[Ngày hóa đơn]],Table1[[#This Row],[Ngày hạch toán]])</f>
        <v>45808</v>
      </c>
      <c r="T1548" s="8"/>
      <c r="U1548" s="7">
        <f>IF(Table1[[#This Row],[Ngày tính CN]]="","",S1548+T1548)</f>
        <v>45808</v>
      </c>
      <c r="V1548" s="71">
        <f ca="1">IF(Table1[[#This Row],[Hạn thanh toán]]="","",IF((U1548-NOW())&lt;0,0,(U1548-NOW())))</f>
        <v>0</v>
      </c>
      <c r="W1548" s="69"/>
      <c r="X1548" s="65" t="str">
        <f t="shared" ca="1" si="183"/>
        <v/>
      </c>
      <c r="Y1548" s="65" t="str">
        <f t="shared" si="184"/>
        <v>Đã thanh toán</v>
      </c>
      <c r="Z1548" s="250">
        <f>Table1[[#This Row],[Hạn thanh toán]]</f>
        <v>45808</v>
      </c>
      <c r="AA1548" s="250">
        <f>Table1[[#This Row],[Ngày Thanh toán]]</f>
        <v>45838</v>
      </c>
      <c r="AD1548" s="3" t="str">
        <f>IF(Table1[[#This Row],[Mã khách hàng]]="","",VLOOKUP($A1548,Ma_KH!$A:$Q,Ma_KH!O$1,0))</f>
        <v>AEON CITIMART</v>
      </c>
      <c r="AE1548" s="3" t="str">
        <f>IF(Table1[[#This Row],[Mã khách hàng]]="","",VLOOKUP($A1548,Ma_KH!$A:$Q,Ma_KH!P$1,0))</f>
        <v>CÔNG TY TNHH MỘT THÀNH VIÊN HỘI NHẬP PHÁT TRIỂN ĐÔNG HƯNG</v>
      </c>
      <c r="AF1548" s="3">
        <f>VLOOKUP(A1548,Ma_KH!A:Q,Ma_KH!J$1,0)</f>
        <v>0</v>
      </c>
    </row>
    <row r="1549" spans="1:32" ht="16.5">
      <c r="A1549" s="73" t="s">
        <v>142</v>
      </c>
      <c r="B1549" s="73" t="s">
        <v>4507</v>
      </c>
      <c r="C1549" s="75">
        <v>45812</v>
      </c>
      <c r="D1549" s="76" t="s">
        <v>2583</v>
      </c>
      <c r="E1549" s="75">
        <v>45812</v>
      </c>
      <c r="F1549" s="73" t="s">
        <v>2584</v>
      </c>
      <c r="G1549" s="73" t="s">
        <v>2444</v>
      </c>
      <c r="H1549" s="69">
        <v>973655</v>
      </c>
      <c r="I1549" s="69">
        <v>0</v>
      </c>
      <c r="J1549" s="69">
        <f>(Table1[[#This Row],[Tiền hàng]]-Table1[[#This Row],[Tiền chiết khấu]])*8%</f>
        <v>77892.400000000009</v>
      </c>
      <c r="K1549" s="69">
        <v>1051547</v>
      </c>
      <c r="L1549" s="8" t="s">
        <v>24</v>
      </c>
      <c r="M1549" s="41">
        <v>45868</v>
      </c>
      <c r="N1549" s="29" t="s">
        <v>4201</v>
      </c>
      <c r="O1549" s="69">
        <f>IF(Table1[[#This Row],[Phân loại]]="Tồn đầu kỳ",Table1[[#This Row],[Tổng giá trị]],0)</f>
        <v>0</v>
      </c>
      <c r="P1549" s="8">
        <f>IF(Table1[[#This Row],[Số còn phải thu ĐK]]&lt;&gt;0,0,IF(Table1[[#This Row],[Phân loại]]="Bán hàng",Table1[[#This Row],[Tổng giá trị]],-Table1[[#This Row],[Tổng giá trị]]))</f>
        <v>1051547</v>
      </c>
      <c r="Q1549" s="18">
        <f t="shared" si="182"/>
        <v>1051547</v>
      </c>
      <c r="R1549" s="8">
        <f>Table1[[#This Row],[Số còn phải thu ĐK]]+Table1[[#This Row],[Giá Trị HD sau CK]]-Table1[[#This Row],[Số tiền đã thu]]</f>
        <v>0</v>
      </c>
      <c r="S1549" s="7">
        <f>IF(Table1[[#This Row],[Ngày hóa đơn]]&lt;&gt;"",Table1[[#This Row],[Ngày hóa đơn]],Table1[[#This Row],[Ngày hạch toán]])</f>
        <v>45812</v>
      </c>
      <c r="T1549" s="8"/>
      <c r="U1549" s="7">
        <f>IF(Table1[[#This Row],[Ngày tính CN]]="","",S1549+T1549)</f>
        <v>45812</v>
      </c>
      <c r="V1549" s="71">
        <f ca="1">IF(Table1[[#This Row],[Hạn thanh toán]]="","",IF((U1549-NOW())&lt;0,0,(U1549-NOW())))</f>
        <v>0</v>
      </c>
      <c r="W1549" s="69"/>
      <c r="X1549" s="65" t="str">
        <f t="shared" ca="1" si="183"/>
        <v/>
      </c>
      <c r="Y1549" s="65" t="str">
        <f t="shared" si="184"/>
        <v>Đã thanh toán</v>
      </c>
      <c r="Z1549" s="250">
        <f>Table1[[#This Row],[Hạn thanh toán]]</f>
        <v>45812</v>
      </c>
      <c r="AA1549" s="250">
        <f>Table1[[#This Row],[Ngày Thanh toán]]</f>
        <v>45868</v>
      </c>
      <c r="AD1549" s="3" t="str">
        <f>IF(Table1[[#This Row],[Mã khách hàng]]="","",VLOOKUP($A1549,Ma_KH!$A:$Q,Ma_KH!O$1,0))</f>
        <v>AEON CITIMART</v>
      </c>
      <c r="AE1549" s="3" t="str">
        <f>IF(Table1[[#This Row],[Mã khách hàng]]="","",VLOOKUP($A1549,Ma_KH!$A:$Q,Ma_KH!P$1,0))</f>
        <v>CÔNG TY TNHH MỘT THÀNH VIÊN HỘI NHẬP PHÁT TRIỂN ĐÔNG HƯNG</v>
      </c>
      <c r="AF1549" s="3">
        <f>VLOOKUP(A1549,Ma_KH!A:Q,Ma_KH!J$1,0)</f>
        <v>0</v>
      </c>
    </row>
    <row r="1550" spans="1:32" ht="16.5">
      <c r="A1550" s="73" t="s">
        <v>142</v>
      </c>
      <c r="B1550" s="73" t="s">
        <v>4507</v>
      </c>
      <c r="C1550" s="75">
        <v>45813</v>
      </c>
      <c r="D1550" s="76" t="s">
        <v>2585</v>
      </c>
      <c r="E1550" s="75">
        <v>45813</v>
      </c>
      <c r="F1550" s="73" t="s">
        <v>2586</v>
      </c>
      <c r="G1550" s="73" t="s">
        <v>2338</v>
      </c>
      <c r="H1550" s="69">
        <v>962376</v>
      </c>
      <c r="I1550" s="69">
        <v>0</v>
      </c>
      <c r="J1550" s="69">
        <f>(Table1[[#This Row],[Tiền hàng]]-Table1[[#This Row],[Tiền chiết khấu]])*8%</f>
        <v>76990.080000000002</v>
      </c>
      <c r="K1550" s="69">
        <v>1039366</v>
      </c>
      <c r="L1550" s="8" t="s">
        <v>24</v>
      </c>
      <c r="M1550" s="41">
        <v>45868</v>
      </c>
      <c r="N1550" s="29" t="s">
        <v>4201</v>
      </c>
      <c r="O1550" s="69">
        <f>IF(Table1[[#This Row],[Phân loại]]="Tồn đầu kỳ",Table1[[#This Row],[Tổng giá trị]],0)</f>
        <v>0</v>
      </c>
      <c r="P1550" s="8">
        <f>IF(Table1[[#This Row],[Số còn phải thu ĐK]]&lt;&gt;0,0,IF(Table1[[#This Row],[Phân loại]]="Bán hàng",Table1[[#This Row],[Tổng giá trị]],-Table1[[#This Row],[Tổng giá trị]]))</f>
        <v>1039366</v>
      </c>
      <c r="Q1550" s="18">
        <f t="shared" si="182"/>
        <v>1039366</v>
      </c>
      <c r="R1550" s="8">
        <f>Table1[[#This Row],[Số còn phải thu ĐK]]+Table1[[#This Row],[Giá Trị HD sau CK]]-Table1[[#This Row],[Số tiền đã thu]]</f>
        <v>0</v>
      </c>
      <c r="S1550" s="7">
        <f>IF(Table1[[#This Row],[Ngày hóa đơn]]&lt;&gt;"",Table1[[#This Row],[Ngày hóa đơn]],Table1[[#This Row],[Ngày hạch toán]])</f>
        <v>45813</v>
      </c>
      <c r="T1550" s="8"/>
      <c r="U1550" s="7">
        <f>IF(Table1[[#This Row],[Ngày tính CN]]="","",S1550+T1550)</f>
        <v>45813</v>
      </c>
      <c r="V1550" s="71">
        <f ca="1">IF(Table1[[#This Row],[Hạn thanh toán]]="","",IF((U1550-NOW())&lt;0,0,(U1550-NOW())))</f>
        <v>0</v>
      </c>
      <c r="W1550" s="69"/>
      <c r="X1550" s="65" t="str">
        <f t="shared" ca="1" si="183"/>
        <v/>
      </c>
      <c r="Y1550" s="65" t="str">
        <f t="shared" si="184"/>
        <v>Đã thanh toán</v>
      </c>
      <c r="Z1550" s="250">
        <f>Table1[[#This Row],[Hạn thanh toán]]</f>
        <v>45813</v>
      </c>
      <c r="AA1550" s="250">
        <f>Table1[[#This Row],[Ngày Thanh toán]]</f>
        <v>45868</v>
      </c>
      <c r="AD1550" s="3" t="str">
        <f>IF(Table1[[#This Row],[Mã khách hàng]]="","",VLOOKUP($A1550,Ma_KH!$A:$Q,Ma_KH!O$1,0))</f>
        <v>AEON CITIMART</v>
      </c>
      <c r="AE1550" s="3" t="str">
        <f>IF(Table1[[#This Row],[Mã khách hàng]]="","",VLOOKUP($A1550,Ma_KH!$A:$Q,Ma_KH!P$1,0))</f>
        <v>CÔNG TY TNHH MỘT THÀNH VIÊN HỘI NHẬP PHÁT TRIỂN ĐÔNG HƯNG</v>
      </c>
      <c r="AF1550" s="3">
        <f>VLOOKUP(A1550,Ma_KH!A:Q,Ma_KH!J$1,0)</f>
        <v>0</v>
      </c>
    </row>
    <row r="1551" spans="1:32" ht="16.5">
      <c r="A1551" s="73" t="s">
        <v>142</v>
      </c>
      <c r="B1551" s="73" t="s">
        <v>4507</v>
      </c>
      <c r="C1551" s="75">
        <v>45817</v>
      </c>
      <c r="D1551" s="76" t="s">
        <v>2587</v>
      </c>
      <c r="E1551" s="75">
        <v>45817</v>
      </c>
      <c r="F1551" s="73" t="s">
        <v>2588</v>
      </c>
      <c r="G1551" s="73" t="s">
        <v>2447</v>
      </c>
      <c r="H1551" s="69">
        <v>991320</v>
      </c>
      <c r="I1551" s="69">
        <v>0</v>
      </c>
      <c r="J1551" s="69">
        <f>(Table1[[#This Row],[Tiền hàng]]-Table1[[#This Row],[Tiền chiết khấu]])*8%</f>
        <v>79305.600000000006</v>
      </c>
      <c r="K1551" s="69">
        <v>1070626</v>
      </c>
      <c r="L1551" s="8" t="s">
        <v>24</v>
      </c>
      <c r="M1551" s="41">
        <v>45868</v>
      </c>
      <c r="N1551" s="29" t="s">
        <v>4201</v>
      </c>
      <c r="O1551" s="69">
        <f>IF(Table1[[#This Row],[Phân loại]]="Tồn đầu kỳ",Table1[[#This Row],[Tổng giá trị]],0)</f>
        <v>0</v>
      </c>
      <c r="P1551" s="8">
        <f>IF(Table1[[#This Row],[Số còn phải thu ĐK]]&lt;&gt;0,0,IF(Table1[[#This Row],[Phân loại]]="Bán hàng",Table1[[#This Row],[Tổng giá trị]],-Table1[[#This Row],[Tổng giá trị]]))</f>
        <v>1070626</v>
      </c>
      <c r="Q1551" s="18">
        <f t="shared" si="182"/>
        <v>1070626</v>
      </c>
      <c r="R1551" s="8">
        <f>Table1[[#This Row],[Số còn phải thu ĐK]]+Table1[[#This Row],[Giá Trị HD sau CK]]-Table1[[#This Row],[Số tiền đã thu]]</f>
        <v>0</v>
      </c>
      <c r="S1551" s="7">
        <f>IF(Table1[[#This Row],[Ngày hóa đơn]]&lt;&gt;"",Table1[[#This Row],[Ngày hóa đơn]],Table1[[#This Row],[Ngày hạch toán]])</f>
        <v>45817</v>
      </c>
      <c r="T1551" s="8"/>
      <c r="U1551" s="7">
        <f>IF(Table1[[#This Row],[Ngày tính CN]]="","",S1551+T1551)</f>
        <v>45817</v>
      </c>
      <c r="V1551" s="71">
        <f ca="1">IF(Table1[[#This Row],[Hạn thanh toán]]="","",IF((U1551-NOW())&lt;0,0,(U1551-NOW())))</f>
        <v>0</v>
      </c>
      <c r="W1551" s="69"/>
      <c r="X1551" s="65" t="str">
        <f t="shared" ca="1" si="183"/>
        <v/>
      </c>
      <c r="Y1551" s="65" t="str">
        <f t="shared" si="184"/>
        <v>Đã thanh toán</v>
      </c>
      <c r="Z1551" s="250">
        <f>Table1[[#This Row],[Hạn thanh toán]]</f>
        <v>45817</v>
      </c>
      <c r="AA1551" s="250">
        <f>Table1[[#This Row],[Ngày Thanh toán]]</f>
        <v>45868</v>
      </c>
      <c r="AD1551" s="3" t="str">
        <f>IF(Table1[[#This Row],[Mã khách hàng]]="","",VLOOKUP($A1551,Ma_KH!$A:$Q,Ma_KH!O$1,0))</f>
        <v>AEON CITIMART</v>
      </c>
      <c r="AE1551" s="3" t="str">
        <f>IF(Table1[[#This Row],[Mã khách hàng]]="","",VLOOKUP($A1551,Ma_KH!$A:$Q,Ma_KH!P$1,0))</f>
        <v>CÔNG TY TNHH MỘT THÀNH VIÊN HỘI NHẬP PHÁT TRIỂN ĐÔNG HƯNG</v>
      </c>
      <c r="AF1551" s="3">
        <f>VLOOKUP(A1551,Ma_KH!A:Q,Ma_KH!J$1,0)</f>
        <v>0</v>
      </c>
    </row>
    <row r="1552" spans="1:32" ht="16.5">
      <c r="A1552" s="73" t="s">
        <v>142</v>
      </c>
      <c r="B1552" s="73" t="s">
        <v>4507</v>
      </c>
      <c r="C1552" s="75">
        <v>45818</v>
      </c>
      <c r="D1552" s="76" t="s">
        <v>2589</v>
      </c>
      <c r="E1552" s="75">
        <v>45818</v>
      </c>
      <c r="F1552" s="73" t="s">
        <v>2590</v>
      </c>
      <c r="G1552" s="73" t="s">
        <v>2337</v>
      </c>
      <c r="H1552" s="69">
        <v>589733</v>
      </c>
      <c r="I1552" s="69">
        <v>0</v>
      </c>
      <c r="J1552" s="69">
        <f>(Table1[[#This Row],[Tiền hàng]]-Table1[[#This Row],[Tiền chiết khấu]])*8%</f>
        <v>47178.64</v>
      </c>
      <c r="K1552" s="69">
        <v>636912</v>
      </c>
      <c r="L1552" s="8" t="s">
        <v>24</v>
      </c>
      <c r="M1552" s="41">
        <v>45868</v>
      </c>
      <c r="N1552" s="29" t="s">
        <v>4201</v>
      </c>
      <c r="O1552" s="69">
        <f>IF(Table1[[#This Row],[Phân loại]]="Tồn đầu kỳ",Table1[[#This Row],[Tổng giá trị]],0)</f>
        <v>0</v>
      </c>
      <c r="P1552" s="8">
        <f>IF(Table1[[#This Row],[Số còn phải thu ĐK]]&lt;&gt;0,0,IF(Table1[[#This Row],[Phân loại]]="Bán hàng",Table1[[#This Row],[Tổng giá trị]],-Table1[[#This Row],[Tổng giá trị]]))</f>
        <v>636912</v>
      </c>
      <c r="Q1552" s="18">
        <f t="shared" si="182"/>
        <v>636912</v>
      </c>
      <c r="R1552" s="8">
        <f>Table1[[#This Row],[Số còn phải thu ĐK]]+Table1[[#This Row],[Giá Trị HD sau CK]]-Table1[[#This Row],[Số tiền đã thu]]</f>
        <v>0</v>
      </c>
      <c r="S1552" s="7">
        <f>IF(Table1[[#This Row],[Ngày hóa đơn]]&lt;&gt;"",Table1[[#This Row],[Ngày hóa đơn]],Table1[[#This Row],[Ngày hạch toán]])</f>
        <v>45818</v>
      </c>
      <c r="T1552" s="8"/>
      <c r="U1552" s="7">
        <f>IF(Table1[[#This Row],[Ngày tính CN]]="","",S1552+T1552)</f>
        <v>45818</v>
      </c>
      <c r="V1552" s="71">
        <f ca="1">IF(Table1[[#This Row],[Hạn thanh toán]]="","",IF((U1552-NOW())&lt;0,0,(U1552-NOW())))</f>
        <v>0</v>
      </c>
      <c r="W1552" s="69"/>
      <c r="X1552" s="65" t="str">
        <f t="shared" ca="1" si="183"/>
        <v/>
      </c>
      <c r="Y1552" s="65" t="str">
        <f t="shared" si="184"/>
        <v>Đã thanh toán</v>
      </c>
      <c r="Z1552" s="250">
        <f>Table1[[#This Row],[Hạn thanh toán]]</f>
        <v>45818</v>
      </c>
      <c r="AA1552" s="250">
        <f>Table1[[#This Row],[Ngày Thanh toán]]</f>
        <v>45868</v>
      </c>
      <c r="AD1552" s="3" t="str">
        <f>IF(Table1[[#This Row],[Mã khách hàng]]="","",VLOOKUP($A1552,Ma_KH!$A:$Q,Ma_KH!O$1,0))</f>
        <v>AEON CITIMART</v>
      </c>
      <c r="AE1552" s="3" t="str">
        <f>IF(Table1[[#This Row],[Mã khách hàng]]="","",VLOOKUP($A1552,Ma_KH!$A:$Q,Ma_KH!P$1,0))</f>
        <v>CÔNG TY TNHH MỘT THÀNH VIÊN HỘI NHẬP PHÁT TRIỂN ĐÔNG HƯNG</v>
      </c>
      <c r="AF1552" s="3">
        <f>VLOOKUP(A1552,Ma_KH!A:Q,Ma_KH!J$1,0)</f>
        <v>0</v>
      </c>
    </row>
    <row r="1553" spans="1:32" ht="16.5">
      <c r="A1553" s="73" t="s">
        <v>142</v>
      </c>
      <c r="B1553" s="73" t="s">
        <v>4507</v>
      </c>
      <c r="C1553" s="75">
        <v>45818</v>
      </c>
      <c r="D1553" s="76" t="s">
        <v>2591</v>
      </c>
      <c r="E1553" s="75">
        <v>45818</v>
      </c>
      <c r="F1553" s="73" t="s">
        <v>2592</v>
      </c>
      <c r="G1553" s="73" t="s">
        <v>2593</v>
      </c>
      <c r="H1553" s="69">
        <v>556265</v>
      </c>
      <c r="I1553" s="69">
        <v>0</v>
      </c>
      <c r="J1553" s="69">
        <f>(Table1[[#This Row],[Tiền hàng]]-Table1[[#This Row],[Tiền chiết khấu]])*8%</f>
        <v>44501.200000000004</v>
      </c>
      <c r="K1553" s="69">
        <v>600766</v>
      </c>
      <c r="L1553" s="8" t="s">
        <v>24</v>
      </c>
      <c r="M1553" s="41">
        <v>45868</v>
      </c>
      <c r="N1553" s="29" t="s">
        <v>4201</v>
      </c>
      <c r="O1553" s="69">
        <f>IF(Table1[[#This Row],[Phân loại]]="Tồn đầu kỳ",Table1[[#This Row],[Tổng giá trị]],0)</f>
        <v>0</v>
      </c>
      <c r="P1553" s="8">
        <f>IF(Table1[[#This Row],[Số còn phải thu ĐK]]&lt;&gt;0,0,IF(Table1[[#This Row],[Phân loại]]="Bán hàng",Table1[[#This Row],[Tổng giá trị]],-Table1[[#This Row],[Tổng giá trị]]))</f>
        <v>600766</v>
      </c>
      <c r="Q1553" s="18">
        <f t="shared" si="182"/>
        <v>600766</v>
      </c>
      <c r="R1553" s="8">
        <f>Table1[[#This Row],[Số còn phải thu ĐK]]+Table1[[#This Row],[Giá Trị HD sau CK]]-Table1[[#This Row],[Số tiền đã thu]]</f>
        <v>0</v>
      </c>
      <c r="S1553" s="7">
        <f>IF(Table1[[#This Row],[Ngày hóa đơn]]&lt;&gt;"",Table1[[#This Row],[Ngày hóa đơn]],Table1[[#This Row],[Ngày hạch toán]])</f>
        <v>45818</v>
      </c>
      <c r="T1553" s="8"/>
      <c r="U1553" s="7">
        <f>IF(Table1[[#This Row],[Ngày tính CN]]="","",S1553+T1553)</f>
        <v>45818</v>
      </c>
      <c r="V1553" s="71">
        <f ca="1">IF(Table1[[#This Row],[Hạn thanh toán]]="","",IF((U1553-NOW())&lt;0,0,(U1553-NOW())))</f>
        <v>0</v>
      </c>
      <c r="W1553" s="69"/>
      <c r="X1553" s="65" t="str">
        <f t="shared" ca="1" si="183"/>
        <v/>
      </c>
      <c r="Y1553" s="65" t="str">
        <f t="shared" si="184"/>
        <v>Đã thanh toán</v>
      </c>
      <c r="Z1553" s="250">
        <f>Table1[[#This Row],[Hạn thanh toán]]</f>
        <v>45818</v>
      </c>
      <c r="AA1553" s="250">
        <f>Table1[[#This Row],[Ngày Thanh toán]]</f>
        <v>45868</v>
      </c>
      <c r="AD1553" s="3" t="str">
        <f>IF(Table1[[#This Row],[Mã khách hàng]]="","",VLOOKUP($A1553,Ma_KH!$A:$Q,Ma_KH!O$1,0))</f>
        <v>AEON CITIMART</v>
      </c>
      <c r="AE1553" s="3" t="str">
        <f>IF(Table1[[#This Row],[Mã khách hàng]]="","",VLOOKUP($A1553,Ma_KH!$A:$Q,Ma_KH!P$1,0))</f>
        <v>CÔNG TY TNHH MỘT THÀNH VIÊN HỘI NHẬP PHÁT TRIỂN ĐÔNG HƯNG</v>
      </c>
      <c r="AF1553" s="3">
        <f>VLOOKUP(A1553,Ma_KH!A:Q,Ma_KH!J$1,0)</f>
        <v>0</v>
      </c>
    </row>
    <row r="1554" spans="1:32" ht="16.5">
      <c r="A1554" s="73" t="s">
        <v>142</v>
      </c>
      <c r="B1554" s="73" t="s">
        <v>4507</v>
      </c>
      <c r="C1554" s="75">
        <v>45820</v>
      </c>
      <c r="D1554" s="76" t="s">
        <v>2594</v>
      </c>
      <c r="E1554" s="75">
        <v>45820</v>
      </c>
      <c r="F1554" s="73" t="s">
        <v>2595</v>
      </c>
      <c r="G1554" s="73" t="s">
        <v>2444</v>
      </c>
      <c r="H1554" s="69">
        <v>785567</v>
      </c>
      <c r="I1554" s="69">
        <v>0</v>
      </c>
      <c r="J1554" s="69">
        <f>(Table1[[#This Row],[Tiền hàng]]-Table1[[#This Row],[Tiền chiết khấu]])*8%</f>
        <v>62845.36</v>
      </c>
      <c r="K1554" s="69">
        <v>848412</v>
      </c>
      <c r="L1554" s="8" t="s">
        <v>24</v>
      </c>
      <c r="M1554" s="41">
        <v>45868</v>
      </c>
      <c r="N1554" s="29" t="s">
        <v>4201</v>
      </c>
      <c r="O1554" s="69">
        <f>IF(Table1[[#This Row],[Phân loại]]="Tồn đầu kỳ",Table1[[#This Row],[Tổng giá trị]],0)</f>
        <v>0</v>
      </c>
      <c r="P1554" s="8">
        <f>IF(Table1[[#This Row],[Số còn phải thu ĐK]]&lt;&gt;0,0,IF(Table1[[#This Row],[Phân loại]]="Bán hàng",Table1[[#This Row],[Tổng giá trị]],-Table1[[#This Row],[Tổng giá trị]]))</f>
        <v>848412</v>
      </c>
      <c r="Q1554" s="18">
        <f t="shared" si="182"/>
        <v>848412</v>
      </c>
      <c r="R1554" s="8">
        <f>Table1[[#This Row],[Số còn phải thu ĐK]]+Table1[[#This Row],[Giá Trị HD sau CK]]-Table1[[#This Row],[Số tiền đã thu]]</f>
        <v>0</v>
      </c>
      <c r="S1554" s="7">
        <f>IF(Table1[[#This Row],[Ngày hóa đơn]]&lt;&gt;"",Table1[[#This Row],[Ngày hóa đơn]],Table1[[#This Row],[Ngày hạch toán]])</f>
        <v>45820</v>
      </c>
      <c r="T1554" s="8"/>
      <c r="U1554" s="7">
        <f>IF(Table1[[#This Row],[Ngày tính CN]]="","",S1554+T1554)</f>
        <v>45820</v>
      </c>
      <c r="V1554" s="71">
        <f ca="1">IF(Table1[[#This Row],[Hạn thanh toán]]="","",IF((U1554-NOW())&lt;0,0,(U1554-NOW())))</f>
        <v>0</v>
      </c>
      <c r="W1554" s="69"/>
      <c r="X1554" s="65" t="str">
        <f t="shared" ca="1" si="183"/>
        <v/>
      </c>
      <c r="Y1554" s="65" t="str">
        <f t="shared" si="184"/>
        <v>Đã thanh toán</v>
      </c>
      <c r="Z1554" s="250">
        <f>Table1[[#This Row],[Hạn thanh toán]]</f>
        <v>45820</v>
      </c>
      <c r="AA1554" s="250">
        <f>Table1[[#This Row],[Ngày Thanh toán]]</f>
        <v>45868</v>
      </c>
      <c r="AD1554" s="3" t="str">
        <f>IF(Table1[[#This Row],[Mã khách hàng]]="","",VLOOKUP($A1554,Ma_KH!$A:$Q,Ma_KH!O$1,0))</f>
        <v>AEON CITIMART</v>
      </c>
      <c r="AE1554" s="3" t="str">
        <f>IF(Table1[[#This Row],[Mã khách hàng]]="","",VLOOKUP($A1554,Ma_KH!$A:$Q,Ma_KH!P$1,0))</f>
        <v>CÔNG TY TNHH MỘT THÀNH VIÊN HỘI NHẬP PHÁT TRIỂN ĐÔNG HƯNG</v>
      </c>
      <c r="AF1554" s="3">
        <f>VLOOKUP(A1554,Ma_KH!A:Q,Ma_KH!J$1,0)</f>
        <v>0</v>
      </c>
    </row>
    <row r="1555" spans="1:32" ht="16.5">
      <c r="A1555" s="73" t="s">
        <v>142</v>
      </c>
      <c r="B1555" s="73" t="s">
        <v>4507</v>
      </c>
      <c r="C1555" s="75">
        <v>45820</v>
      </c>
      <c r="D1555" s="76" t="s">
        <v>2596</v>
      </c>
      <c r="E1555" s="75">
        <v>45820</v>
      </c>
      <c r="F1555" s="73" t="s">
        <v>2597</v>
      </c>
      <c r="G1555" s="73" t="s">
        <v>2426</v>
      </c>
      <c r="H1555" s="69">
        <v>1112530</v>
      </c>
      <c r="I1555" s="69">
        <v>0</v>
      </c>
      <c r="J1555" s="69">
        <f>(Table1[[#This Row],[Tiền hàng]]-Table1[[#This Row],[Tiền chiết khấu]])*8%</f>
        <v>89002.400000000009</v>
      </c>
      <c r="K1555" s="69">
        <v>1201532</v>
      </c>
      <c r="L1555" s="8" t="s">
        <v>24</v>
      </c>
      <c r="M1555" s="41">
        <v>45868</v>
      </c>
      <c r="N1555" s="29" t="s">
        <v>4201</v>
      </c>
      <c r="O1555" s="69">
        <f>IF(Table1[[#This Row],[Phân loại]]="Tồn đầu kỳ",Table1[[#This Row],[Tổng giá trị]],0)</f>
        <v>0</v>
      </c>
      <c r="P1555" s="8">
        <f>IF(Table1[[#This Row],[Số còn phải thu ĐK]]&lt;&gt;0,0,IF(Table1[[#This Row],[Phân loại]]="Bán hàng",Table1[[#This Row],[Tổng giá trị]],-Table1[[#This Row],[Tổng giá trị]]))</f>
        <v>1201532</v>
      </c>
      <c r="Q1555" s="18">
        <f t="shared" si="182"/>
        <v>1201532</v>
      </c>
      <c r="R1555" s="8">
        <f>Table1[[#This Row],[Số còn phải thu ĐK]]+Table1[[#This Row],[Giá Trị HD sau CK]]-Table1[[#This Row],[Số tiền đã thu]]</f>
        <v>0</v>
      </c>
      <c r="S1555" s="7">
        <f>IF(Table1[[#This Row],[Ngày hóa đơn]]&lt;&gt;"",Table1[[#This Row],[Ngày hóa đơn]],Table1[[#This Row],[Ngày hạch toán]])</f>
        <v>45820</v>
      </c>
      <c r="T1555" s="8"/>
      <c r="U1555" s="7">
        <f>IF(Table1[[#This Row],[Ngày tính CN]]="","",S1555+T1555)</f>
        <v>45820</v>
      </c>
      <c r="V1555" s="71">
        <f ca="1">IF(Table1[[#This Row],[Hạn thanh toán]]="","",IF((U1555-NOW())&lt;0,0,(U1555-NOW())))</f>
        <v>0</v>
      </c>
      <c r="W1555" s="69"/>
      <c r="X1555" s="65" t="str">
        <f t="shared" ca="1" si="183"/>
        <v/>
      </c>
      <c r="Y1555" s="65" t="str">
        <f t="shared" si="184"/>
        <v>Đã thanh toán</v>
      </c>
      <c r="Z1555" s="250">
        <f>Table1[[#This Row],[Hạn thanh toán]]</f>
        <v>45820</v>
      </c>
      <c r="AA1555" s="250">
        <f>Table1[[#This Row],[Ngày Thanh toán]]</f>
        <v>45868</v>
      </c>
      <c r="AD1555" s="3" t="str">
        <f>IF(Table1[[#This Row],[Mã khách hàng]]="","",VLOOKUP($A1555,Ma_KH!$A:$Q,Ma_KH!O$1,0))</f>
        <v>AEON CITIMART</v>
      </c>
      <c r="AE1555" s="3" t="str">
        <f>IF(Table1[[#This Row],[Mã khách hàng]]="","",VLOOKUP($A1555,Ma_KH!$A:$Q,Ma_KH!P$1,0))</f>
        <v>CÔNG TY TNHH MỘT THÀNH VIÊN HỘI NHẬP PHÁT TRIỂN ĐÔNG HƯNG</v>
      </c>
      <c r="AF1555" s="3">
        <f>VLOOKUP(A1555,Ma_KH!A:Q,Ma_KH!J$1,0)</f>
        <v>0</v>
      </c>
    </row>
    <row r="1556" spans="1:32" ht="16.5">
      <c r="A1556" s="73" t="s">
        <v>142</v>
      </c>
      <c r="B1556" s="73" t="s">
        <v>4507</v>
      </c>
      <c r="C1556" s="75">
        <v>45821</v>
      </c>
      <c r="D1556" s="76" t="s">
        <v>2598</v>
      </c>
      <c r="E1556" s="75">
        <v>45821</v>
      </c>
      <c r="F1556" s="73" t="s">
        <v>2599</v>
      </c>
      <c r="G1556" s="73" t="s">
        <v>2546</v>
      </c>
      <c r="H1556" s="69">
        <v>875540</v>
      </c>
      <c r="I1556" s="69">
        <v>0</v>
      </c>
      <c r="J1556" s="69">
        <f>(Table1[[#This Row],[Tiền hàng]]-Table1[[#This Row],[Tiền chiết khấu]])*8%</f>
        <v>70043.199999999997</v>
      </c>
      <c r="K1556" s="69">
        <v>945583</v>
      </c>
      <c r="L1556" s="8" t="s">
        <v>24</v>
      </c>
      <c r="M1556" s="41">
        <v>45868</v>
      </c>
      <c r="N1556" s="29" t="s">
        <v>4201</v>
      </c>
      <c r="O1556" s="69">
        <f>IF(Table1[[#This Row],[Phân loại]]="Tồn đầu kỳ",Table1[[#This Row],[Tổng giá trị]],0)</f>
        <v>0</v>
      </c>
      <c r="P1556" s="8">
        <f>IF(Table1[[#This Row],[Số còn phải thu ĐK]]&lt;&gt;0,0,IF(Table1[[#This Row],[Phân loại]]="Bán hàng",Table1[[#This Row],[Tổng giá trị]],-Table1[[#This Row],[Tổng giá trị]]))</f>
        <v>945583</v>
      </c>
      <c r="Q1556" s="18">
        <f t="shared" si="182"/>
        <v>945583</v>
      </c>
      <c r="R1556" s="8">
        <f>Table1[[#This Row],[Số còn phải thu ĐK]]+Table1[[#This Row],[Giá Trị HD sau CK]]-Table1[[#This Row],[Số tiền đã thu]]</f>
        <v>0</v>
      </c>
      <c r="S1556" s="7">
        <f>IF(Table1[[#This Row],[Ngày hóa đơn]]&lt;&gt;"",Table1[[#This Row],[Ngày hóa đơn]],Table1[[#This Row],[Ngày hạch toán]])</f>
        <v>45821</v>
      </c>
      <c r="T1556" s="8"/>
      <c r="U1556" s="7">
        <f>IF(Table1[[#This Row],[Ngày tính CN]]="","",S1556+T1556)</f>
        <v>45821</v>
      </c>
      <c r="V1556" s="71">
        <f ca="1">IF(Table1[[#This Row],[Hạn thanh toán]]="","",IF((U1556-NOW())&lt;0,0,(U1556-NOW())))</f>
        <v>0</v>
      </c>
      <c r="W1556" s="69"/>
      <c r="X1556" s="65" t="str">
        <f t="shared" ca="1" si="183"/>
        <v/>
      </c>
      <c r="Y1556" s="65" t="str">
        <f t="shared" si="184"/>
        <v>Đã thanh toán</v>
      </c>
      <c r="Z1556" s="250">
        <f>Table1[[#This Row],[Hạn thanh toán]]</f>
        <v>45821</v>
      </c>
      <c r="AA1556" s="250">
        <f>Table1[[#This Row],[Ngày Thanh toán]]</f>
        <v>45868</v>
      </c>
      <c r="AD1556" s="3" t="str">
        <f>IF(Table1[[#This Row],[Mã khách hàng]]="","",VLOOKUP($A1556,Ma_KH!$A:$Q,Ma_KH!O$1,0))</f>
        <v>AEON CITIMART</v>
      </c>
      <c r="AE1556" s="3" t="str">
        <f>IF(Table1[[#This Row],[Mã khách hàng]]="","",VLOOKUP($A1556,Ma_KH!$A:$Q,Ma_KH!P$1,0))</f>
        <v>CÔNG TY TNHH MỘT THÀNH VIÊN HỘI NHẬP PHÁT TRIỂN ĐÔNG HƯNG</v>
      </c>
      <c r="AF1556" s="3">
        <f>VLOOKUP(A1556,Ma_KH!A:Q,Ma_KH!J$1,0)</f>
        <v>0</v>
      </c>
    </row>
    <row r="1557" spans="1:32" ht="16.5">
      <c r="A1557" s="73" t="s">
        <v>142</v>
      </c>
      <c r="B1557" s="73" t="s">
        <v>4507</v>
      </c>
      <c r="C1557" s="75">
        <v>45821</v>
      </c>
      <c r="D1557" s="76" t="s">
        <v>2600</v>
      </c>
      <c r="E1557" s="75">
        <v>45821</v>
      </c>
      <c r="F1557" s="73" t="s">
        <v>2601</v>
      </c>
      <c r="G1557" s="73" t="s">
        <v>2339</v>
      </c>
      <c r="H1557" s="69">
        <v>638550</v>
      </c>
      <c r="I1557" s="69">
        <v>0</v>
      </c>
      <c r="J1557" s="69">
        <f>(Table1[[#This Row],[Tiền hàng]]-Table1[[#This Row],[Tiền chiết khấu]])*8%</f>
        <v>51084</v>
      </c>
      <c r="K1557" s="69">
        <v>689634</v>
      </c>
      <c r="L1557" s="8" t="s">
        <v>24</v>
      </c>
      <c r="M1557" s="41">
        <v>45868</v>
      </c>
      <c r="N1557" s="29" t="s">
        <v>4201</v>
      </c>
      <c r="O1557" s="69">
        <f>IF(Table1[[#This Row],[Phân loại]]="Tồn đầu kỳ",Table1[[#This Row],[Tổng giá trị]],0)</f>
        <v>0</v>
      </c>
      <c r="P1557" s="8">
        <f>IF(Table1[[#This Row],[Số còn phải thu ĐK]]&lt;&gt;0,0,IF(Table1[[#This Row],[Phân loại]]="Bán hàng",Table1[[#This Row],[Tổng giá trị]],-Table1[[#This Row],[Tổng giá trị]]))</f>
        <v>689634</v>
      </c>
      <c r="Q1557" s="18">
        <f t="shared" si="182"/>
        <v>689634</v>
      </c>
      <c r="R1557" s="8">
        <f>Table1[[#This Row],[Số còn phải thu ĐK]]+Table1[[#This Row],[Giá Trị HD sau CK]]-Table1[[#This Row],[Số tiền đã thu]]</f>
        <v>0</v>
      </c>
      <c r="S1557" s="7">
        <f>IF(Table1[[#This Row],[Ngày hóa đơn]]&lt;&gt;"",Table1[[#This Row],[Ngày hóa đơn]],Table1[[#This Row],[Ngày hạch toán]])</f>
        <v>45821</v>
      </c>
      <c r="T1557" s="8"/>
      <c r="U1557" s="7">
        <f>IF(Table1[[#This Row],[Ngày tính CN]]="","",S1557+T1557)</f>
        <v>45821</v>
      </c>
      <c r="V1557" s="71">
        <f ca="1">IF(Table1[[#This Row],[Hạn thanh toán]]="","",IF((U1557-NOW())&lt;0,0,(U1557-NOW())))</f>
        <v>0</v>
      </c>
      <c r="W1557" s="69"/>
      <c r="X1557" s="65" t="str">
        <f t="shared" ca="1" si="183"/>
        <v/>
      </c>
      <c r="Y1557" s="65" t="str">
        <f t="shared" si="184"/>
        <v>Đã thanh toán</v>
      </c>
      <c r="Z1557" s="250">
        <f>Table1[[#This Row],[Hạn thanh toán]]</f>
        <v>45821</v>
      </c>
      <c r="AA1557" s="250">
        <f>Table1[[#This Row],[Ngày Thanh toán]]</f>
        <v>45868</v>
      </c>
      <c r="AD1557" s="3" t="str">
        <f>IF(Table1[[#This Row],[Mã khách hàng]]="","",VLOOKUP($A1557,Ma_KH!$A:$Q,Ma_KH!O$1,0))</f>
        <v>AEON CITIMART</v>
      </c>
      <c r="AE1557" s="3" t="str">
        <f>IF(Table1[[#This Row],[Mã khách hàng]]="","",VLOOKUP($A1557,Ma_KH!$A:$Q,Ma_KH!P$1,0))</f>
        <v>CÔNG TY TNHH MỘT THÀNH VIÊN HỘI NHẬP PHÁT TRIỂN ĐÔNG HƯNG</v>
      </c>
      <c r="AF1557" s="3">
        <f>VLOOKUP(A1557,Ma_KH!A:Q,Ma_KH!J$1,0)</f>
        <v>0</v>
      </c>
    </row>
    <row r="1558" spans="1:32" ht="16.5">
      <c r="A1558" s="73" t="s">
        <v>142</v>
      </c>
      <c r="B1558" s="73" t="s">
        <v>4507</v>
      </c>
      <c r="C1558" s="75">
        <v>45828</v>
      </c>
      <c r="D1558" s="76" t="s">
        <v>2602</v>
      </c>
      <c r="E1558" s="75">
        <v>45828</v>
      </c>
      <c r="F1558" s="73" t="s">
        <v>2603</v>
      </c>
      <c r="G1558" s="73" t="s">
        <v>2604</v>
      </c>
      <c r="H1558" s="69">
        <v>1462214</v>
      </c>
      <c r="I1558" s="69">
        <v>0</v>
      </c>
      <c r="J1558" s="69">
        <f>(Table1[[#This Row],[Tiền hàng]]-Table1[[#This Row],[Tiền chiết khấu]])*8%</f>
        <v>116977.12</v>
      </c>
      <c r="K1558" s="69">
        <v>1579191</v>
      </c>
      <c r="L1558" s="8" t="s">
        <v>24</v>
      </c>
      <c r="M1558" s="41">
        <v>45868</v>
      </c>
      <c r="N1558" s="29" t="s">
        <v>4201</v>
      </c>
      <c r="O1558" s="69">
        <f>IF(Table1[[#This Row],[Phân loại]]="Tồn đầu kỳ",Table1[[#This Row],[Tổng giá trị]],0)</f>
        <v>0</v>
      </c>
      <c r="P1558" s="8">
        <f>IF(Table1[[#This Row],[Số còn phải thu ĐK]]&lt;&gt;0,0,IF(Table1[[#This Row],[Phân loại]]="Bán hàng",Table1[[#This Row],[Tổng giá trị]],-Table1[[#This Row],[Tổng giá trị]]))</f>
        <v>1579191</v>
      </c>
      <c r="Q1558" s="18">
        <f t="shared" si="182"/>
        <v>1579191</v>
      </c>
      <c r="R1558" s="8">
        <f>Table1[[#This Row],[Số còn phải thu ĐK]]+Table1[[#This Row],[Giá Trị HD sau CK]]-Table1[[#This Row],[Số tiền đã thu]]</f>
        <v>0</v>
      </c>
      <c r="S1558" s="7">
        <f>IF(Table1[[#This Row],[Ngày hóa đơn]]&lt;&gt;"",Table1[[#This Row],[Ngày hóa đơn]],Table1[[#This Row],[Ngày hạch toán]])</f>
        <v>45828</v>
      </c>
      <c r="T1558" s="8"/>
      <c r="U1558" s="7">
        <f>IF(Table1[[#This Row],[Ngày tính CN]]="","",S1558+T1558)</f>
        <v>45828</v>
      </c>
      <c r="V1558" s="71">
        <f ca="1">IF(Table1[[#This Row],[Hạn thanh toán]]="","",IF((U1558-NOW())&lt;0,0,(U1558-NOW())))</f>
        <v>0</v>
      </c>
      <c r="W1558" s="69"/>
      <c r="X1558" s="65" t="str">
        <f t="shared" ca="1" si="183"/>
        <v/>
      </c>
      <c r="Y1558" s="65" t="str">
        <f t="shared" si="184"/>
        <v>Đã thanh toán</v>
      </c>
      <c r="Z1558" s="250">
        <f>Table1[[#This Row],[Hạn thanh toán]]</f>
        <v>45828</v>
      </c>
      <c r="AA1558" s="250">
        <f>Table1[[#This Row],[Ngày Thanh toán]]</f>
        <v>45868</v>
      </c>
      <c r="AD1558" s="3" t="str">
        <f>IF(Table1[[#This Row],[Mã khách hàng]]="","",VLOOKUP($A1558,Ma_KH!$A:$Q,Ma_KH!O$1,0))</f>
        <v>AEON CITIMART</v>
      </c>
      <c r="AE1558" s="3" t="str">
        <f>IF(Table1[[#This Row],[Mã khách hàng]]="","",VLOOKUP($A1558,Ma_KH!$A:$Q,Ma_KH!P$1,0))</f>
        <v>CÔNG TY TNHH MỘT THÀNH VIÊN HỘI NHẬP PHÁT TRIỂN ĐÔNG HƯNG</v>
      </c>
      <c r="AF1558" s="3">
        <f>VLOOKUP(A1558,Ma_KH!A:Q,Ma_KH!J$1,0)</f>
        <v>0</v>
      </c>
    </row>
    <row r="1559" spans="1:32" ht="16.5">
      <c r="A1559" s="73" t="s">
        <v>142</v>
      </c>
      <c r="B1559" s="73" t="s">
        <v>4507</v>
      </c>
      <c r="C1559" s="75">
        <v>45828</v>
      </c>
      <c r="D1559" s="76" t="s">
        <v>2605</v>
      </c>
      <c r="E1559" s="75">
        <v>45828</v>
      </c>
      <c r="F1559" s="73" t="s">
        <v>2606</v>
      </c>
      <c r="G1559" s="73" t="s">
        <v>2607</v>
      </c>
      <c r="H1559" s="69">
        <v>791316</v>
      </c>
      <c r="I1559" s="69">
        <v>0</v>
      </c>
      <c r="J1559" s="69">
        <f>(Table1[[#This Row],[Tiền hàng]]-Table1[[#This Row],[Tiền chiết khấu]])*8%</f>
        <v>63305.279999999999</v>
      </c>
      <c r="K1559" s="69">
        <v>854621</v>
      </c>
      <c r="L1559" s="8" t="s">
        <v>24</v>
      </c>
      <c r="M1559" s="41">
        <v>45868</v>
      </c>
      <c r="N1559" s="29" t="s">
        <v>4201</v>
      </c>
      <c r="O1559" s="69">
        <f>IF(Table1[[#This Row],[Phân loại]]="Tồn đầu kỳ",Table1[[#This Row],[Tổng giá trị]],0)</f>
        <v>0</v>
      </c>
      <c r="P1559" s="8">
        <f>IF(Table1[[#This Row],[Số còn phải thu ĐK]]&lt;&gt;0,0,IF(Table1[[#This Row],[Phân loại]]="Bán hàng",Table1[[#This Row],[Tổng giá trị]],-Table1[[#This Row],[Tổng giá trị]]))</f>
        <v>854621</v>
      </c>
      <c r="Q1559" s="18">
        <f t="shared" ref="Q1559:Q1622" si="185">IF(M1559&lt;&gt;"",IF(O1559&lt;&gt;0,O1559,P1559),0)</f>
        <v>854621</v>
      </c>
      <c r="R1559" s="8">
        <f>Table1[[#This Row],[Số còn phải thu ĐK]]+Table1[[#This Row],[Giá Trị HD sau CK]]-Table1[[#This Row],[Số tiền đã thu]]</f>
        <v>0</v>
      </c>
      <c r="S1559" s="7">
        <f>IF(Table1[[#This Row],[Ngày hóa đơn]]&lt;&gt;"",Table1[[#This Row],[Ngày hóa đơn]],Table1[[#This Row],[Ngày hạch toán]])</f>
        <v>45828</v>
      </c>
      <c r="T1559" s="8"/>
      <c r="U1559" s="7">
        <f>IF(Table1[[#This Row],[Ngày tính CN]]="","",S1559+T1559)</f>
        <v>45828</v>
      </c>
      <c r="V1559" s="71">
        <f ca="1">IF(Table1[[#This Row],[Hạn thanh toán]]="","",IF((U1559-NOW())&lt;0,0,(U1559-NOW())))</f>
        <v>0</v>
      </c>
      <c r="W1559" s="69"/>
      <c r="X1559" s="65" t="str">
        <f t="shared" ca="1" si="183"/>
        <v/>
      </c>
      <c r="Y1559" s="65" t="str">
        <f t="shared" si="184"/>
        <v>Đã thanh toán</v>
      </c>
      <c r="Z1559" s="250">
        <f>Table1[[#This Row],[Hạn thanh toán]]</f>
        <v>45828</v>
      </c>
      <c r="AA1559" s="250">
        <f>Table1[[#This Row],[Ngày Thanh toán]]</f>
        <v>45868</v>
      </c>
      <c r="AD1559" s="3" t="str">
        <f>IF(Table1[[#This Row],[Mã khách hàng]]="","",VLOOKUP($A1559,Ma_KH!$A:$Q,Ma_KH!O$1,0))</f>
        <v>AEON CITIMART</v>
      </c>
      <c r="AE1559" s="3" t="str">
        <f>IF(Table1[[#This Row],[Mã khách hàng]]="","",VLOOKUP($A1559,Ma_KH!$A:$Q,Ma_KH!P$1,0))</f>
        <v>CÔNG TY TNHH MỘT THÀNH VIÊN HỘI NHẬP PHÁT TRIỂN ĐÔNG HƯNG</v>
      </c>
      <c r="AF1559" s="3">
        <f>VLOOKUP(A1559,Ma_KH!A:Q,Ma_KH!J$1,0)</f>
        <v>0</v>
      </c>
    </row>
    <row r="1560" spans="1:32" ht="16.5">
      <c r="A1560" s="73" t="s">
        <v>142</v>
      </c>
      <c r="B1560" s="73" t="s">
        <v>4507</v>
      </c>
      <c r="C1560" s="75">
        <v>45832</v>
      </c>
      <c r="D1560" s="76" t="s">
        <v>2608</v>
      </c>
      <c r="E1560" s="75">
        <v>45832</v>
      </c>
      <c r="F1560" s="73" t="s">
        <v>2609</v>
      </c>
      <c r="G1560" s="73" t="s">
        <v>2610</v>
      </c>
      <c r="H1560" s="69">
        <v>619131</v>
      </c>
      <c r="I1560" s="69">
        <v>0</v>
      </c>
      <c r="J1560" s="69">
        <f>(Table1[[#This Row],[Tiền hàng]]-Table1[[#This Row],[Tiền chiết khấu]])*8%</f>
        <v>49530.48</v>
      </c>
      <c r="K1560" s="69">
        <v>668661</v>
      </c>
      <c r="L1560" s="8" t="s">
        <v>24</v>
      </c>
      <c r="M1560" s="41">
        <v>45868</v>
      </c>
      <c r="N1560" s="29" t="s">
        <v>4201</v>
      </c>
      <c r="O1560" s="69">
        <f>IF(Table1[[#This Row],[Phân loại]]="Tồn đầu kỳ",Table1[[#This Row],[Tổng giá trị]],0)</f>
        <v>0</v>
      </c>
      <c r="P1560" s="8">
        <f>IF(Table1[[#This Row],[Số còn phải thu ĐK]]&lt;&gt;0,0,IF(Table1[[#This Row],[Phân loại]]="Bán hàng",Table1[[#This Row],[Tổng giá trị]],-Table1[[#This Row],[Tổng giá trị]]))</f>
        <v>668661</v>
      </c>
      <c r="Q1560" s="18">
        <f t="shared" si="185"/>
        <v>668661</v>
      </c>
      <c r="R1560" s="8">
        <f>Table1[[#This Row],[Số còn phải thu ĐK]]+Table1[[#This Row],[Giá Trị HD sau CK]]-Table1[[#This Row],[Số tiền đã thu]]</f>
        <v>0</v>
      </c>
      <c r="S1560" s="7">
        <f>IF(Table1[[#This Row],[Ngày hóa đơn]]&lt;&gt;"",Table1[[#This Row],[Ngày hóa đơn]],Table1[[#This Row],[Ngày hạch toán]])</f>
        <v>45832</v>
      </c>
      <c r="T1560" s="8"/>
      <c r="U1560" s="7">
        <f>IF(Table1[[#This Row],[Ngày tính CN]]="","",S1560+T1560)</f>
        <v>45832</v>
      </c>
      <c r="V1560" s="71">
        <f ca="1">IF(Table1[[#This Row],[Hạn thanh toán]]="","",IF((U1560-NOW())&lt;0,0,(U1560-NOW())))</f>
        <v>0</v>
      </c>
      <c r="W1560" s="69"/>
      <c r="X1560" s="65" t="str">
        <f t="shared" ca="1" si="183"/>
        <v/>
      </c>
      <c r="Y1560" s="65" t="str">
        <f t="shared" si="184"/>
        <v>Đã thanh toán</v>
      </c>
      <c r="Z1560" s="250">
        <f>Table1[[#This Row],[Hạn thanh toán]]</f>
        <v>45832</v>
      </c>
      <c r="AA1560" s="250">
        <f>Table1[[#This Row],[Ngày Thanh toán]]</f>
        <v>45868</v>
      </c>
      <c r="AD1560" s="3" t="str">
        <f>IF(Table1[[#This Row],[Mã khách hàng]]="","",VLOOKUP($A1560,Ma_KH!$A:$Q,Ma_KH!O$1,0))</f>
        <v>AEON CITIMART</v>
      </c>
      <c r="AE1560" s="3" t="str">
        <f>IF(Table1[[#This Row],[Mã khách hàng]]="","",VLOOKUP($A1560,Ma_KH!$A:$Q,Ma_KH!P$1,0))</f>
        <v>CÔNG TY TNHH MỘT THÀNH VIÊN HỘI NHẬP PHÁT TRIỂN ĐÔNG HƯNG</v>
      </c>
      <c r="AF1560" s="3">
        <f>VLOOKUP(A1560,Ma_KH!A:Q,Ma_KH!J$1,0)</f>
        <v>0</v>
      </c>
    </row>
    <row r="1561" spans="1:32" ht="16.5">
      <c r="A1561" s="73" t="s">
        <v>142</v>
      </c>
      <c r="B1561" s="73" t="s">
        <v>4507</v>
      </c>
      <c r="C1561" s="75">
        <v>45832</v>
      </c>
      <c r="D1561" s="76" t="s">
        <v>2611</v>
      </c>
      <c r="E1561" s="75">
        <v>45832</v>
      </c>
      <c r="F1561" s="73" t="s">
        <v>2612</v>
      </c>
      <c r="G1561" s="73" t="s">
        <v>2613</v>
      </c>
      <c r="H1561" s="69">
        <v>788590</v>
      </c>
      <c r="I1561" s="69">
        <v>0</v>
      </c>
      <c r="J1561" s="69">
        <f>(Table1[[#This Row],[Tiền hàng]]-Table1[[#This Row],[Tiền chiết khấu]])*8%</f>
        <v>63087.200000000004</v>
      </c>
      <c r="K1561" s="69">
        <v>851677</v>
      </c>
      <c r="L1561" s="8" t="s">
        <v>24</v>
      </c>
      <c r="M1561" s="41">
        <v>45868</v>
      </c>
      <c r="N1561" s="29" t="s">
        <v>4201</v>
      </c>
      <c r="O1561" s="69">
        <f>IF(Table1[[#This Row],[Phân loại]]="Tồn đầu kỳ",Table1[[#This Row],[Tổng giá trị]],0)</f>
        <v>0</v>
      </c>
      <c r="P1561" s="8">
        <f>IF(Table1[[#This Row],[Số còn phải thu ĐK]]&lt;&gt;0,0,IF(Table1[[#This Row],[Phân loại]]="Bán hàng",Table1[[#This Row],[Tổng giá trị]],-Table1[[#This Row],[Tổng giá trị]]))</f>
        <v>851677</v>
      </c>
      <c r="Q1561" s="18">
        <f t="shared" si="185"/>
        <v>851677</v>
      </c>
      <c r="R1561" s="8">
        <f>Table1[[#This Row],[Số còn phải thu ĐK]]+Table1[[#This Row],[Giá Trị HD sau CK]]-Table1[[#This Row],[Số tiền đã thu]]</f>
        <v>0</v>
      </c>
      <c r="S1561" s="7">
        <f>IF(Table1[[#This Row],[Ngày hóa đơn]]&lt;&gt;"",Table1[[#This Row],[Ngày hóa đơn]],Table1[[#This Row],[Ngày hạch toán]])</f>
        <v>45832</v>
      </c>
      <c r="T1561" s="8"/>
      <c r="U1561" s="7">
        <f>IF(Table1[[#This Row],[Ngày tính CN]]="","",S1561+T1561)</f>
        <v>45832</v>
      </c>
      <c r="V1561" s="71">
        <f ca="1">IF(Table1[[#This Row],[Hạn thanh toán]]="","",IF((U1561-NOW())&lt;0,0,(U1561-NOW())))</f>
        <v>0</v>
      </c>
      <c r="W1561" s="69"/>
      <c r="X1561" s="65" t="str">
        <f t="shared" ca="1" si="183"/>
        <v/>
      </c>
      <c r="Y1561" s="65" t="str">
        <f t="shared" si="184"/>
        <v>Đã thanh toán</v>
      </c>
      <c r="Z1561" s="250">
        <f>Table1[[#This Row],[Hạn thanh toán]]</f>
        <v>45832</v>
      </c>
      <c r="AA1561" s="250">
        <f>Table1[[#This Row],[Ngày Thanh toán]]</f>
        <v>45868</v>
      </c>
      <c r="AD1561" s="3" t="str">
        <f>IF(Table1[[#This Row],[Mã khách hàng]]="","",VLOOKUP($A1561,Ma_KH!$A:$Q,Ma_KH!O$1,0))</f>
        <v>AEON CITIMART</v>
      </c>
      <c r="AE1561" s="3" t="str">
        <f>IF(Table1[[#This Row],[Mã khách hàng]]="","",VLOOKUP($A1561,Ma_KH!$A:$Q,Ma_KH!P$1,0))</f>
        <v>CÔNG TY TNHH MỘT THÀNH VIÊN HỘI NHẬP PHÁT TRIỂN ĐÔNG HƯNG</v>
      </c>
      <c r="AF1561" s="3">
        <f>VLOOKUP(A1561,Ma_KH!A:Q,Ma_KH!J$1,0)</f>
        <v>0</v>
      </c>
    </row>
    <row r="1562" spans="1:32" ht="16.5">
      <c r="A1562" s="73" t="s">
        <v>142</v>
      </c>
      <c r="B1562" s="73" t="s">
        <v>4507</v>
      </c>
      <c r="C1562" s="75">
        <v>45832</v>
      </c>
      <c r="D1562" s="76" t="s">
        <v>2614</v>
      </c>
      <c r="E1562" s="75">
        <v>45832</v>
      </c>
      <c r="F1562" s="73" t="s">
        <v>2615</v>
      </c>
      <c r="G1562" s="73" t="s">
        <v>2616</v>
      </c>
      <c r="H1562" s="69">
        <v>1149475</v>
      </c>
      <c r="I1562" s="69">
        <v>0</v>
      </c>
      <c r="J1562" s="69">
        <f>(Table1[[#This Row],[Tiền hàng]]-Table1[[#This Row],[Tiền chiết khấu]])*8%</f>
        <v>91958</v>
      </c>
      <c r="K1562" s="69">
        <v>1241433</v>
      </c>
      <c r="L1562" s="8" t="s">
        <v>24</v>
      </c>
      <c r="M1562" s="41">
        <v>45868</v>
      </c>
      <c r="N1562" s="29" t="s">
        <v>4201</v>
      </c>
      <c r="O1562" s="69">
        <f>IF(Table1[[#This Row],[Phân loại]]="Tồn đầu kỳ",Table1[[#This Row],[Tổng giá trị]],0)</f>
        <v>0</v>
      </c>
      <c r="P1562" s="8">
        <f>IF(Table1[[#This Row],[Số còn phải thu ĐK]]&lt;&gt;0,0,IF(Table1[[#This Row],[Phân loại]]="Bán hàng",Table1[[#This Row],[Tổng giá trị]],-Table1[[#This Row],[Tổng giá trị]]))</f>
        <v>1241433</v>
      </c>
      <c r="Q1562" s="18">
        <f t="shared" si="185"/>
        <v>1241433</v>
      </c>
      <c r="R1562" s="8">
        <f>Table1[[#This Row],[Số còn phải thu ĐK]]+Table1[[#This Row],[Giá Trị HD sau CK]]-Table1[[#This Row],[Số tiền đã thu]]</f>
        <v>0</v>
      </c>
      <c r="S1562" s="7">
        <f>IF(Table1[[#This Row],[Ngày hóa đơn]]&lt;&gt;"",Table1[[#This Row],[Ngày hóa đơn]],Table1[[#This Row],[Ngày hạch toán]])</f>
        <v>45832</v>
      </c>
      <c r="T1562" s="8"/>
      <c r="U1562" s="7">
        <f>IF(Table1[[#This Row],[Ngày tính CN]]="","",S1562+T1562)</f>
        <v>45832</v>
      </c>
      <c r="V1562" s="71">
        <f ca="1">IF(Table1[[#This Row],[Hạn thanh toán]]="","",IF((U1562-NOW())&lt;0,0,(U1562-NOW())))</f>
        <v>0</v>
      </c>
      <c r="W1562" s="69"/>
      <c r="X1562" s="65" t="str">
        <f t="shared" ca="1" si="183"/>
        <v/>
      </c>
      <c r="Y1562" s="65" t="str">
        <f t="shared" si="184"/>
        <v>Đã thanh toán</v>
      </c>
      <c r="Z1562" s="250">
        <f>Table1[[#This Row],[Hạn thanh toán]]</f>
        <v>45832</v>
      </c>
      <c r="AA1562" s="250">
        <f>Table1[[#This Row],[Ngày Thanh toán]]</f>
        <v>45868</v>
      </c>
      <c r="AD1562" s="3" t="str">
        <f>IF(Table1[[#This Row],[Mã khách hàng]]="","",VLOOKUP($A1562,Ma_KH!$A:$Q,Ma_KH!O$1,0))</f>
        <v>AEON CITIMART</v>
      </c>
      <c r="AE1562" s="3" t="str">
        <f>IF(Table1[[#This Row],[Mã khách hàng]]="","",VLOOKUP($A1562,Ma_KH!$A:$Q,Ma_KH!P$1,0))</f>
        <v>CÔNG TY TNHH MỘT THÀNH VIÊN HỘI NHẬP PHÁT TRIỂN ĐÔNG HƯNG</v>
      </c>
      <c r="AF1562" s="3">
        <f>VLOOKUP(A1562,Ma_KH!A:Q,Ma_KH!J$1,0)</f>
        <v>0</v>
      </c>
    </row>
    <row r="1563" spans="1:32" ht="16.5">
      <c r="A1563" s="73" t="s">
        <v>142</v>
      </c>
      <c r="B1563" s="73" t="s">
        <v>4507</v>
      </c>
      <c r="C1563" s="75">
        <v>45834</v>
      </c>
      <c r="D1563" s="76" t="s">
        <v>2617</v>
      </c>
      <c r="E1563" s="75">
        <v>45834</v>
      </c>
      <c r="F1563" s="73" t="s">
        <v>2618</v>
      </c>
      <c r="G1563" s="73" t="s">
        <v>2619</v>
      </c>
      <c r="H1563" s="69">
        <v>843119</v>
      </c>
      <c r="I1563" s="69">
        <v>0</v>
      </c>
      <c r="J1563" s="69">
        <f>(Table1[[#This Row],[Tiền hàng]]-Table1[[#This Row],[Tiền chiết khấu]])*8%</f>
        <v>67449.52</v>
      </c>
      <c r="K1563" s="69">
        <v>910569</v>
      </c>
      <c r="L1563" s="8" t="s">
        <v>24</v>
      </c>
      <c r="M1563" s="41">
        <v>45868</v>
      </c>
      <c r="N1563" s="29" t="s">
        <v>4201</v>
      </c>
      <c r="O1563" s="69">
        <f>IF(Table1[[#This Row],[Phân loại]]="Tồn đầu kỳ",Table1[[#This Row],[Tổng giá trị]],0)</f>
        <v>0</v>
      </c>
      <c r="P1563" s="8">
        <f>IF(Table1[[#This Row],[Số còn phải thu ĐK]]&lt;&gt;0,0,IF(Table1[[#This Row],[Phân loại]]="Bán hàng",Table1[[#This Row],[Tổng giá trị]],-Table1[[#This Row],[Tổng giá trị]]))</f>
        <v>910569</v>
      </c>
      <c r="Q1563" s="18">
        <f t="shared" si="185"/>
        <v>910569</v>
      </c>
      <c r="R1563" s="8">
        <f>Table1[[#This Row],[Số còn phải thu ĐK]]+Table1[[#This Row],[Giá Trị HD sau CK]]-Table1[[#This Row],[Số tiền đã thu]]</f>
        <v>0</v>
      </c>
      <c r="S1563" s="7">
        <f>IF(Table1[[#This Row],[Ngày hóa đơn]]&lt;&gt;"",Table1[[#This Row],[Ngày hóa đơn]],Table1[[#This Row],[Ngày hạch toán]])</f>
        <v>45834</v>
      </c>
      <c r="T1563" s="8"/>
      <c r="U1563" s="7">
        <f>IF(Table1[[#This Row],[Ngày tính CN]]="","",S1563+T1563)</f>
        <v>45834</v>
      </c>
      <c r="V1563" s="71">
        <f ca="1">IF(Table1[[#This Row],[Hạn thanh toán]]="","",IF((U1563-NOW())&lt;0,0,(U1563-NOW())))</f>
        <v>0</v>
      </c>
      <c r="W1563" s="69"/>
      <c r="X1563" s="65" t="str">
        <f t="shared" ca="1" si="183"/>
        <v/>
      </c>
      <c r="Y1563" s="65" t="str">
        <f t="shared" si="184"/>
        <v>Đã thanh toán</v>
      </c>
      <c r="Z1563" s="250">
        <f>Table1[[#This Row],[Hạn thanh toán]]</f>
        <v>45834</v>
      </c>
      <c r="AA1563" s="250">
        <f>Table1[[#This Row],[Ngày Thanh toán]]</f>
        <v>45868</v>
      </c>
      <c r="AD1563" s="3" t="str">
        <f>IF(Table1[[#This Row],[Mã khách hàng]]="","",VLOOKUP($A1563,Ma_KH!$A:$Q,Ma_KH!O$1,0))</f>
        <v>AEON CITIMART</v>
      </c>
      <c r="AE1563" s="3" t="str">
        <f>IF(Table1[[#This Row],[Mã khách hàng]]="","",VLOOKUP($A1563,Ma_KH!$A:$Q,Ma_KH!P$1,0))</f>
        <v>CÔNG TY TNHH MỘT THÀNH VIÊN HỘI NHẬP PHÁT TRIỂN ĐÔNG HƯNG</v>
      </c>
      <c r="AF1563" s="3">
        <f>VLOOKUP(A1563,Ma_KH!A:Q,Ma_KH!J$1,0)</f>
        <v>0</v>
      </c>
    </row>
    <row r="1564" spans="1:32" ht="16.5">
      <c r="A1564" s="66" t="s">
        <v>142</v>
      </c>
      <c r="B1564" s="73" t="s">
        <v>4507</v>
      </c>
      <c r="C1564" s="67">
        <v>45836</v>
      </c>
      <c r="D1564" s="68" t="s">
        <v>2620</v>
      </c>
      <c r="E1564" s="67">
        <v>45836</v>
      </c>
      <c r="F1564" s="66" t="s">
        <v>2621</v>
      </c>
      <c r="G1564" s="66" t="s">
        <v>2622</v>
      </c>
      <c r="H1564" s="69">
        <v>753540</v>
      </c>
      <c r="I1564" s="69">
        <v>0</v>
      </c>
      <c r="J1564" s="69">
        <f>(Table1[[#This Row],[Tiền hàng]]-Table1[[#This Row],[Tiền chiết khấu]])*8%</f>
        <v>60283.200000000004</v>
      </c>
      <c r="K1564" s="69">
        <v>813823</v>
      </c>
      <c r="L1564" s="8" t="s">
        <v>24</v>
      </c>
      <c r="M1564" s="41">
        <v>45868</v>
      </c>
      <c r="N1564" s="29" t="s">
        <v>4201</v>
      </c>
      <c r="O1564" s="69">
        <f>IF(Table1[[#This Row],[Phân loại]]="Tồn đầu kỳ",Table1[[#This Row],[Tổng giá trị]],0)</f>
        <v>0</v>
      </c>
      <c r="P1564" s="8">
        <f>IF(Table1[[#This Row],[Số còn phải thu ĐK]]&lt;&gt;0,0,IF(Table1[[#This Row],[Phân loại]]="Bán hàng",Table1[[#This Row],[Tổng giá trị]],-Table1[[#This Row],[Tổng giá trị]]))</f>
        <v>813823</v>
      </c>
      <c r="Q1564" s="18">
        <f t="shared" si="185"/>
        <v>813823</v>
      </c>
      <c r="R1564" s="8">
        <f>Table1[[#This Row],[Số còn phải thu ĐK]]+Table1[[#This Row],[Giá Trị HD sau CK]]-Table1[[#This Row],[Số tiền đã thu]]</f>
        <v>0</v>
      </c>
      <c r="S1564" s="7">
        <f>IF(Table1[[#This Row],[Ngày hóa đơn]]&lt;&gt;"",Table1[[#This Row],[Ngày hóa đơn]],Table1[[#This Row],[Ngày hạch toán]])</f>
        <v>45836</v>
      </c>
      <c r="T1564" s="8"/>
      <c r="U1564" s="7">
        <f>IF(Table1[[#This Row],[Ngày tính CN]]="","",S1564+T1564)</f>
        <v>45836</v>
      </c>
      <c r="V1564" s="71">
        <f ca="1">IF(Table1[[#This Row],[Hạn thanh toán]]="","",IF((U1564-NOW())&lt;0,0,(U1564-NOW())))</f>
        <v>0</v>
      </c>
      <c r="W1564" s="69"/>
      <c r="X1564" s="65" t="str">
        <f t="shared" ca="1" si="183"/>
        <v/>
      </c>
      <c r="Y1564" s="65" t="str">
        <f t="shared" si="184"/>
        <v>Đã thanh toán</v>
      </c>
      <c r="Z1564" s="250">
        <f>Table1[[#This Row],[Hạn thanh toán]]</f>
        <v>45836</v>
      </c>
      <c r="AA1564" s="250">
        <f>Table1[[#This Row],[Ngày Thanh toán]]</f>
        <v>45868</v>
      </c>
      <c r="AD1564" s="3" t="str">
        <f>IF(Table1[[#This Row],[Mã khách hàng]]="","",VLOOKUP($A1564,Ma_KH!$A:$Q,Ma_KH!O$1,0))</f>
        <v>AEON CITIMART</v>
      </c>
      <c r="AE1564" s="3" t="str">
        <f>IF(Table1[[#This Row],[Mã khách hàng]]="","",VLOOKUP($A1564,Ma_KH!$A:$Q,Ma_KH!P$1,0))</f>
        <v>CÔNG TY TNHH MỘT THÀNH VIÊN HỘI NHẬP PHÁT TRIỂN ĐÔNG HƯNG</v>
      </c>
      <c r="AF1564" s="3">
        <f>VLOOKUP(A1564,Ma_KH!A:Q,Ma_KH!J$1,0)</f>
        <v>0</v>
      </c>
    </row>
    <row r="1565" spans="1:32" ht="16.5">
      <c r="A1565" s="73" t="s">
        <v>142</v>
      </c>
      <c r="B1565" s="73" t="s">
        <v>4507</v>
      </c>
      <c r="C1565" s="75">
        <v>45839</v>
      </c>
      <c r="D1565" s="76" t="s">
        <v>2623</v>
      </c>
      <c r="E1565" s="75">
        <v>45839</v>
      </c>
      <c r="F1565" s="73" t="s">
        <v>2624</v>
      </c>
      <c r="G1565" s="73" t="s">
        <v>2625</v>
      </c>
      <c r="H1565" s="69">
        <v>991320</v>
      </c>
      <c r="I1565" s="69">
        <v>0</v>
      </c>
      <c r="J1565" s="69">
        <f>(Table1[[#This Row],[Tiền hàng]]-Table1[[#This Row],[Tiền chiết khấu]])*8%</f>
        <v>79305.600000000006</v>
      </c>
      <c r="K1565" s="69">
        <v>1070626</v>
      </c>
      <c r="L1565" s="8" t="s">
        <v>24</v>
      </c>
      <c r="M1565" s="41">
        <v>45959</v>
      </c>
      <c r="N1565" s="61" t="s">
        <v>4202</v>
      </c>
      <c r="O1565" s="69">
        <f>IF(Table1[[#This Row],[Phân loại]]="Tồn đầu kỳ",Table1[[#This Row],[Tổng giá trị]],0)</f>
        <v>0</v>
      </c>
      <c r="P1565" s="8">
        <f>IF(Table1[[#This Row],[Số còn phải thu ĐK]]&lt;&gt;0,0,IF(Table1[[#This Row],[Phân loại]]="Bán hàng",Table1[[#This Row],[Tổng giá trị]],-Table1[[#This Row],[Tổng giá trị]]))</f>
        <v>1070626</v>
      </c>
      <c r="Q1565" s="18">
        <f t="shared" si="185"/>
        <v>1070626</v>
      </c>
      <c r="R1565" s="8">
        <f>Table1[[#This Row],[Số còn phải thu ĐK]]+Table1[[#This Row],[Giá Trị HD sau CK]]-Table1[[#This Row],[Số tiền đã thu]]</f>
        <v>0</v>
      </c>
      <c r="S1565" s="7">
        <f>IF(Table1[[#This Row],[Ngày hóa đơn]]&lt;&gt;"",Table1[[#This Row],[Ngày hóa đơn]],Table1[[#This Row],[Ngày hạch toán]])</f>
        <v>45839</v>
      </c>
      <c r="T1565" s="8"/>
      <c r="U1565" s="7">
        <f>IF(Table1[[#This Row],[Ngày tính CN]]="","",S1565+T1565)</f>
        <v>45839</v>
      </c>
      <c r="V1565" s="71">
        <f ca="1">IF(Table1[[#This Row],[Hạn thanh toán]]="","",IF((U1565-NOW())&lt;0,0,(U1565-NOW())))</f>
        <v>0</v>
      </c>
      <c r="W1565" s="69"/>
      <c r="X1565" s="65" t="str">
        <f t="shared" ca="1" si="183"/>
        <v/>
      </c>
      <c r="Y1565" s="65" t="str">
        <f t="shared" si="184"/>
        <v>Đã thanh toán</v>
      </c>
      <c r="Z1565" s="250">
        <f>Table1[[#This Row],[Hạn thanh toán]]</f>
        <v>45839</v>
      </c>
      <c r="AA1565" s="250">
        <f>Table1[[#This Row],[Ngày Thanh toán]]</f>
        <v>45959</v>
      </c>
      <c r="AD1565" s="3" t="str">
        <f>IF(Table1[[#This Row],[Mã khách hàng]]="","",VLOOKUP($A1565,Ma_KH!$A:$Q,Ma_KH!O$1,0))</f>
        <v>AEON CITIMART</v>
      </c>
      <c r="AE1565" s="3" t="str">
        <f>IF(Table1[[#This Row],[Mã khách hàng]]="","",VLOOKUP($A1565,Ma_KH!$A:$Q,Ma_KH!P$1,0))</f>
        <v>CÔNG TY TNHH MỘT THÀNH VIÊN HỘI NHẬP PHÁT TRIỂN ĐÔNG HƯNG</v>
      </c>
      <c r="AF1565" s="3">
        <f>VLOOKUP(A1565,Ma_KH!A:Q,Ma_KH!J$1,0)</f>
        <v>0</v>
      </c>
    </row>
    <row r="1566" spans="1:32" ht="16.5">
      <c r="A1566" s="73" t="s">
        <v>142</v>
      </c>
      <c r="B1566" s="73" t="s">
        <v>4507</v>
      </c>
      <c r="C1566" s="75">
        <v>45840</v>
      </c>
      <c r="D1566" s="76" t="s">
        <v>2626</v>
      </c>
      <c r="E1566" s="75">
        <v>45840</v>
      </c>
      <c r="F1566" s="73" t="s">
        <v>2627</v>
      </c>
      <c r="G1566" s="73" t="s">
        <v>2628</v>
      </c>
      <c r="H1566" s="69">
        <v>596964</v>
      </c>
      <c r="I1566" s="69">
        <v>0</v>
      </c>
      <c r="J1566" s="69">
        <f>(Table1[[#This Row],[Tiền hàng]]-Table1[[#This Row],[Tiền chiết khấu]])*8%</f>
        <v>47757.120000000003</v>
      </c>
      <c r="K1566" s="69">
        <v>644721</v>
      </c>
      <c r="L1566" s="8" t="s">
        <v>24</v>
      </c>
      <c r="M1566" s="41">
        <v>45959</v>
      </c>
      <c r="N1566" s="61" t="s">
        <v>4202</v>
      </c>
      <c r="O1566" s="69">
        <f>IF(Table1[[#This Row],[Phân loại]]="Tồn đầu kỳ",Table1[[#This Row],[Tổng giá trị]],0)</f>
        <v>0</v>
      </c>
      <c r="P1566" s="8">
        <f>IF(Table1[[#This Row],[Số còn phải thu ĐK]]&lt;&gt;0,0,IF(Table1[[#This Row],[Phân loại]]="Bán hàng",Table1[[#This Row],[Tổng giá trị]],-Table1[[#This Row],[Tổng giá trị]]))</f>
        <v>644721</v>
      </c>
      <c r="Q1566" s="18">
        <f t="shared" si="185"/>
        <v>644721</v>
      </c>
      <c r="R1566" s="8">
        <f>Table1[[#This Row],[Số còn phải thu ĐK]]+Table1[[#This Row],[Giá Trị HD sau CK]]-Table1[[#This Row],[Số tiền đã thu]]</f>
        <v>0</v>
      </c>
      <c r="S1566" s="7">
        <f>IF(Table1[[#This Row],[Ngày hóa đơn]]&lt;&gt;"",Table1[[#This Row],[Ngày hóa đơn]],Table1[[#This Row],[Ngày hạch toán]])</f>
        <v>45840</v>
      </c>
      <c r="T1566" s="8"/>
      <c r="U1566" s="7">
        <f>IF(Table1[[#This Row],[Ngày tính CN]]="","",S1566+T1566)</f>
        <v>45840</v>
      </c>
      <c r="V1566" s="71">
        <f ca="1">IF(Table1[[#This Row],[Hạn thanh toán]]="","",IF((U1566-NOW())&lt;0,0,(U1566-NOW())))</f>
        <v>0</v>
      </c>
      <c r="W1566" s="69"/>
      <c r="X1566" s="65" t="str">
        <f t="shared" ca="1" si="183"/>
        <v/>
      </c>
      <c r="Y1566" s="65" t="str">
        <f t="shared" si="184"/>
        <v>Đã thanh toán</v>
      </c>
      <c r="Z1566" s="250">
        <f>Table1[[#This Row],[Hạn thanh toán]]</f>
        <v>45840</v>
      </c>
      <c r="AA1566" s="250">
        <f>Table1[[#This Row],[Ngày Thanh toán]]</f>
        <v>45959</v>
      </c>
      <c r="AD1566" s="3" t="str">
        <f>IF(Table1[[#This Row],[Mã khách hàng]]="","",VLOOKUP($A1566,Ma_KH!$A:$Q,Ma_KH!O$1,0))</f>
        <v>AEON CITIMART</v>
      </c>
      <c r="AE1566" s="3" t="str">
        <f>IF(Table1[[#This Row],[Mã khách hàng]]="","",VLOOKUP($A1566,Ma_KH!$A:$Q,Ma_KH!P$1,0))</f>
        <v>CÔNG TY TNHH MỘT THÀNH VIÊN HỘI NHẬP PHÁT TRIỂN ĐÔNG HƯNG</v>
      </c>
      <c r="AF1566" s="3">
        <f>VLOOKUP(A1566,Ma_KH!A:Q,Ma_KH!J$1,0)</f>
        <v>0</v>
      </c>
    </row>
    <row r="1567" spans="1:32" ht="16.5">
      <c r="A1567" s="73" t="s">
        <v>142</v>
      </c>
      <c r="B1567" s="73" t="s">
        <v>4507</v>
      </c>
      <c r="C1567" s="75">
        <v>45841</v>
      </c>
      <c r="D1567" s="76" t="s">
        <v>2629</v>
      </c>
      <c r="E1567" s="75">
        <v>45841</v>
      </c>
      <c r="F1567" s="73" t="s">
        <v>2630</v>
      </c>
      <c r="G1567" s="73" t="s">
        <v>2631</v>
      </c>
      <c r="H1567" s="69">
        <v>689685</v>
      </c>
      <c r="I1567" s="69">
        <v>0</v>
      </c>
      <c r="J1567" s="69">
        <f>(Table1[[#This Row],[Tiền hàng]]-Table1[[#This Row],[Tiền chiết khấu]])*8%</f>
        <v>55174.8</v>
      </c>
      <c r="K1567" s="69">
        <v>744860</v>
      </c>
      <c r="L1567" s="8" t="s">
        <v>24</v>
      </c>
      <c r="M1567" s="41">
        <v>45959</v>
      </c>
      <c r="N1567" s="61" t="s">
        <v>4202</v>
      </c>
      <c r="O1567" s="69">
        <f>IF(Table1[[#This Row],[Phân loại]]="Tồn đầu kỳ",Table1[[#This Row],[Tổng giá trị]],0)</f>
        <v>0</v>
      </c>
      <c r="P1567" s="8">
        <f>IF(Table1[[#This Row],[Số còn phải thu ĐK]]&lt;&gt;0,0,IF(Table1[[#This Row],[Phân loại]]="Bán hàng",Table1[[#This Row],[Tổng giá trị]],-Table1[[#This Row],[Tổng giá trị]]))</f>
        <v>744860</v>
      </c>
      <c r="Q1567" s="18">
        <f t="shared" si="185"/>
        <v>744860</v>
      </c>
      <c r="R1567" s="8">
        <f>Table1[[#This Row],[Số còn phải thu ĐK]]+Table1[[#This Row],[Giá Trị HD sau CK]]-Table1[[#This Row],[Số tiền đã thu]]</f>
        <v>0</v>
      </c>
      <c r="S1567" s="7">
        <f>IF(Table1[[#This Row],[Ngày hóa đơn]]&lt;&gt;"",Table1[[#This Row],[Ngày hóa đơn]],Table1[[#This Row],[Ngày hạch toán]])</f>
        <v>45841</v>
      </c>
      <c r="T1567" s="8"/>
      <c r="U1567" s="7">
        <f>IF(Table1[[#This Row],[Ngày tính CN]]="","",S1567+T1567)</f>
        <v>45841</v>
      </c>
      <c r="V1567" s="71">
        <f ca="1">IF(Table1[[#This Row],[Hạn thanh toán]]="","",IF((U1567-NOW())&lt;0,0,(U1567-NOW())))</f>
        <v>0</v>
      </c>
      <c r="W1567" s="69"/>
      <c r="X1567" s="65" t="str">
        <f t="shared" ca="1" si="183"/>
        <v/>
      </c>
      <c r="Y1567" s="65" t="str">
        <f t="shared" si="184"/>
        <v>Đã thanh toán</v>
      </c>
      <c r="Z1567" s="250">
        <f>Table1[[#This Row],[Hạn thanh toán]]</f>
        <v>45841</v>
      </c>
      <c r="AA1567" s="250">
        <f>Table1[[#This Row],[Ngày Thanh toán]]</f>
        <v>45959</v>
      </c>
      <c r="AD1567" s="3" t="str">
        <f>IF(Table1[[#This Row],[Mã khách hàng]]="","",VLOOKUP($A1567,Ma_KH!$A:$Q,Ma_KH!O$1,0))</f>
        <v>AEON CITIMART</v>
      </c>
      <c r="AE1567" s="3" t="str">
        <f>IF(Table1[[#This Row],[Mã khách hàng]]="","",VLOOKUP($A1567,Ma_KH!$A:$Q,Ma_KH!P$1,0))</f>
        <v>CÔNG TY TNHH MỘT THÀNH VIÊN HỘI NHẬP PHÁT TRIỂN ĐÔNG HƯNG</v>
      </c>
      <c r="AF1567" s="3">
        <f>VLOOKUP(A1567,Ma_KH!A:Q,Ma_KH!J$1,0)</f>
        <v>0</v>
      </c>
    </row>
    <row r="1568" spans="1:32" ht="16.5">
      <c r="A1568" s="73" t="s">
        <v>142</v>
      </c>
      <c r="B1568" s="73" t="s">
        <v>4507</v>
      </c>
      <c r="C1568" s="75">
        <v>45845</v>
      </c>
      <c r="D1568" s="76" t="s">
        <v>2632</v>
      </c>
      <c r="E1568" s="75">
        <v>45845</v>
      </c>
      <c r="F1568" s="73" t="s">
        <v>2633</v>
      </c>
      <c r="G1568" s="73" t="s">
        <v>2634</v>
      </c>
      <c r="H1568" s="69">
        <v>358001</v>
      </c>
      <c r="I1568" s="69">
        <v>0</v>
      </c>
      <c r="J1568" s="69">
        <f>(Table1[[#This Row],[Tiền hàng]]-Table1[[#This Row],[Tiền chiết khấu]])*8%</f>
        <v>28640.080000000002</v>
      </c>
      <c r="K1568" s="69">
        <v>386641</v>
      </c>
      <c r="L1568" s="8" t="s">
        <v>24</v>
      </c>
      <c r="M1568" s="41">
        <v>45959</v>
      </c>
      <c r="N1568" s="61" t="s">
        <v>4202</v>
      </c>
      <c r="O1568" s="69">
        <f>IF(Table1[[#This Row],[Phân loại]]="Tồn đầu kỳ",Table1[[#This Row],[Tổng giá trị]],0)</f>
        <v>0</v>
      </c>
      <c r="P1568" s="8">
        <f>IF(Table1[[#This Row],[Số còn phải thu ĐK]]&lt;&gt;0,0,IF(Table1[[#This Row],[Phân loại]]="Bán hàng",Table1[[#This Row],[Tổng giá trị]],-Table1[[#This Row],[Tổng giá trị]]))</f>
        <v>386641</v>
      </c>
      <c r="Q1568" s="18">
        <f t="shared" si="185"/>
        <v>386641</v>
      </c>
      <c r="R1568" s="8">
        <f>Table1[[#This Row],[Số còn phải thu ĐK]]+Table1[[#This Row],[Giá Trị HD sau CK]]-Table1[[#This Row],[Số tiền đã thu]]</f>
        <v>0</v>
      </c>
      <c r="S1568" s="7">
        <f>IF(Table1[[#This Row],[Ngày hóa đơn]]&lt;&gt;"",Table1[[#This Row],[Ngày hóa đơn]],Table1[[#This Row],[Ngày hạch toán]])</f>
        <v>45845</v>
      </c>
      <c r="T1568" s="8"/>
      <c r="U1568" s="7">
        <f>IF(Table1[[#This Row],[Ngày tính CN]]="","",S1568+T1568)</f>
        <v>45845</v>
      </c>
      <c r="V1568" s="71">
        <f ca="1">IF(Table1[[#This Row],[Hạn thanh toán]]="","",IF((U1568-NOW())&lt;0,0,(U1568-NOW())))</f>
        <v>0</v>
      </c>
      <c r="W1568" s="69"/>
      <c r="X1568" s="65" t="str">
        <f t="shared" ca="1" si="183"/>
        <v/>
      </c>
      <c r="Y1568" s="65" t="str">
        <f t="shared" si="184"/>
        <v>Đã thanh toán</v>
      </c>
      <c r="Z1568" s="250">
        <f>Table1[[#This Row],[Hạn thanh toán]]</f>
        <v>45845</v>
      </c>
      <c r="AA1568" s="250">
        <f>Table1[[#This Row],[Ngày Thanh toán]]</f>
        <v>45959</v>
      </c>
      <c r="AD1568" s="3" t="str">
        <f>IF(Table1[[#This Row],[Mã khách hàng]]="","",VLOOKUP($A1568,Ma_KH!$A:$Q,Ma_KH!O$1,0))</f>
        <v>AEON CITIMART</v>
      </c>
      <c r="AE1568" s="3" t="str">
        <f>IF(Table1[[#This Row],[Mã khách hàng]]="","",VLOOKUP($A1568,Ma_KH!$A:$Q,Ma_KH!P$1,0))</f>
        <v>CÔNG TY TNHH MỘT THÀNH VIÊN HỘI NHẬP PHÁT TRIỂN ĐÔNG HƯNG</v>
      </c>
      <c r="AF1568" s="3">
        <f>VLOOKUP(A1568,Ma_KH!A:Q,Ma_KH!J$1,0)</f>
        <v>0</v>
      </c>
    </row>
    <row r="1569" spans="1:32" ht="16.5">
      <c r="A1569" s="73" t="s">
        <v>142</v>
      </c>
      <c r="B1569" s="73" t="s">
        <v>4507</v>
      </c>
      <c r="C1569" s="75">
        <v>45848</v>
      </c>
      <c r="D1569" s="76" t="s">
        <v>2635</v>
      </c>
      <c r="E1569" s="75">
        <v>45848</v>
      </c>
      <c r="F1569" s="73" t="s">
        <v>2636</v>
      </c>
      <c r="G1569" s="73" t="s">
        <v>2637</v>
      </c>
      <c r="H1569" s="69">
        <v>1252253</v>
      </c>
      <c r="I1569" s="69">
        <v>0</v>
      </c>
      <c r="J1569" s="69">
        <f>(Table1[[#This Row],[Tiền hàng]]-Table1[[#This Row],[Tiền chiết khấu]])*8%</f>
        <v>100180.24</v>
      </c>
      <c r="K1569" s="69">
        <v>1352433</v>
      </c>
      <c r="L1569" s="8" t="s">
        <v>24</v>
      </c>
      <c r="M1569" s="41">
        <v>45959</v>
      </c>
      <c r="N1569" s="61" t="s">
        <v>4202</v>
      </c>
      <c r="O1569" s="69">
        <f>IF(Table1[[#This Row],[Phân loại]]="Tồn đầu kỳ",Table1[[#This Row],[Tổng giá trị]],0)</f>
        <v>0</v>
      </c>
      <c r="P1569" s="8">
        <f>IF(Table1[[#This Row],[Số còn phải thu ĐK]]&lt;&gt;0,0,IF(Table1[[#This Row],[Phân loại]]="Bán hàng",Table1[[#This Row],[Tổng giá trị]],-Table1[[#This Row],[Tổng giá trị]]))</f>
        <v>1352433</v>
      </c>
      <c r="Q1569" s="18">
        <f t="shared" si="185"/>
        <v>1352433</v>
      </c>
      <c r="R1569" s="8">
        <f>Table1[[#This Row],[Số còn phải thu ĐK]]+Table1[[#This Row],[Giá Trị HD sau CK]]-Table1[[#This Row],[Số tiền đã thu]]</f>
        <v>0</v>
      </c>
      <c r="S1569" s="7">
        <f>IF(Table1[[#This Row],[Ngày hóa đơn]]&lt;&gt;"",Table1[[#This Row],[Ngày hóa đơn]],Table1[[#This Row],[Ngày hạch toán]])</f>
        <v>45848</v>
      </c>
      <c r="T1569" s="8"/>
      <c r="U1569" s="7">
        <f>IF(Table1[[#This Row],[Ngày tính CN]]="","",S1569+T1569)</f>
        <v>45848</v>
      </c>
      <c r="V1569" s="71">
        <f ca="1">IF(Table1[[#This Row],[Hạn thanh toán]]="","",IF((U1569-NOW())&lt;0,0,(U1569-NOW())))</f>
        <v>0</v>
      </c>
      <c r="W1569" s="69"/>
      <c r="X1569" s="65" t="str">
        <f t="shared" ca="1" si="183"/>
        <v/>
      </c>
      <c r="Y1569" s="65" t="str">
        <f t="shared" si="184"/>
        <v>Đã thanh toán</v>
      </c>
      <c r="Z1569" s="250">
        <f>Table1[[#This Row],[Hạn thanh toán]]</f>
        <v>45848</v>
      </c>
      <c r="AA1569" s="250">
        <f>Table1[[#This Row],[Ngày Thanh toán]]</f>
        <v>45959</v>
      </c>
      <c r="AD1569" s="3" t="str">
        <f>IF(Table1[[#This Row],[Mã khách hàng]]="","",VLOOKUP($A1569,Ma_KH!$A:$Q,Ma_KH!O$1,0))</f>
        <v>AEON CITIMART</v>
      </c>
      <c r="AE1569" s="3" t="str">
        <f>IF(Table1[[#This Row],[Mã khách hàng]]="","",VLOOKUP($A1569,Ma_KH!$A:$Q,Ma_KH!P$1,0))</f>
        <v>CÔNG TY TNHH MỘT THÀNH VIÊN HỘI NHẬP PHÁT TRIỂN ĐÔNG HƯNG</v>
      </c>
      <c r="AF1569" s="3">
        <f>VLOOKUP(A1569,Ma_KH!A:Q,Ma_KH!J$1,0)</f>
        <v>0</v>
      </c>
    </row>
    <row r="1570" spans="1:32" ht="16.5">
      <c r="A1570" s="73" t="s">
        <v>142</v>
      </c>
      <c r="B1570" s="73" t="s">
        <v>4507</v>
      </c>
      <c r="C1570" s="75">
        <v>45849</v>
      </c>
      <c r="D1570" s="76" t="s">
        <v>2638</v>
      </c>
      <c r="E1570" s="75">
        <v>45849</v>
      </c>
      <c r="F1570" s="73" t="s">
        <v>2639</v>
      </c>
      <c r="G1570" s="73" t="s">
        <v>2640</v>
      </c>
      <c r="H1570" s="69">
        <v>689685</v>
      </c>
      <c r="I1570" s="69">
        <v>0</v>
      </c>
      <c r="J1570" s="69">
        <f>(Table1[[#This Row],[Tiền hàng]]-Table1[[#This Row],[Tiền chiết khấu]])*8%</f>
        <v>55174.8</v>
      </c>
      <c r="K1570" s="69">
        <v>744860</v>
      </c>
      <c r="L1570" s="8" t="s">
        <v>24</v>
      </c>
      <c r="M1570" s="41">
        <v>45959</v>
      </c>
      <c r="N1570" s="61" t="s">
        <v>4202</v>
      </c>
      <c r="O1570" s="69">
        <f>IF(Table1[[#This Row],[Phân loại]]="Tồn đầu kỳ",Table1[[#This Row],[Tổng giá trị]],0)</f>
        <v>0</v>
      </c>
      <c r="P1570" s="8">
        <f>IF(Table1[[#This Row],[Số còn phải thu ĐK]]&lt;&gt;0,0,IF(Table1[[#This Row],[Phân loại]]="Bán hàng",Table1[[#This Row],[Tổng giá trị]],-Table1[[#This Row],[Tổng giá trị]]))</f>
        <v>744860</v>
      </c>
      <c r="Q1570" s="18">
        <f t="shared" si="185"/>
        <v>744860</v>
      </c>
      <c r="R1570" s="8">
        <f>Table1[[#This Row],[Số còn phải thu ĐK]]+Table1[[#This Row],[Giá Trị HD sau CK]]-Table1[[#This Row],[Số tiền đã thu]]</f>
        <v>0</v>
      </c>
      <c r="S1570" s="7">
        <f>IF(Table1[[#This Row],[Ngày hóa đơn]]&lt;&gt;"",Table1[[#This Row],[Ngày hóa đơn]],Table1[[#This Row],[Ngày hạch toán]])</f>
        <v>45849</v>
      </c>
      <c r="T1570" s="8"/>
      <c r="U1570" s="7">
        <f>IF(Table1[[#This Row],[Ngày tính CN]]="","",S1570+T1570)</f>
        <v>45849</v>
      </c>
      <c r="V1570" s="71">
        <f ca="1">IF(Table1[[#This Row],[Hạn thanh toán]]="","",IF((U1570-NOW())&lt;0,0,(U1570-NOW())))</f>
        <v>0</v>
      </c>
      <c r="W1570" s="69"/>
      <c r="X1570" s="65" t="str">
        <f t="shared" ca="1" si="183"/>
        <v/>
      </c>
      <c r="Y1570" s="65" t="str">
        <f t="shared" si="184"/>
        <v>Đã thanh toán</v>
      </c>
      <c r="Z1570" s="250">
        <f>Table1[[#This Row],[Hạn thanh toán]]</f>
        <v>45849</v>
      </c>
      <c r="AA1570" s="250">
        <f>Table1[[#This Row],[Ngày Thanh toán]]</f>
        <v>45959</v>
      </c>
      <c r="AD1570" s="3" t="str">
        <f>IF(Table1[[#This Row],[Mã khách hàng]]="","",VLOOKUP($A1570,Ma_KH!$A:$Q,Ma_KH!O$1,0))</f>
        <v>AEON CITIMART</v>
      </c>
      <c r="AE1570" s="3" t="str">
        <f>IF(Table1[[#This Row],[Mã khách hàng]]="","",VLOOKUP($A1570,Ma_KH!$A:$Q,Ma_KH!P$1,0))</f>
        <v>CÔNG TY TNHH MỘT THÀNH VIÊN HỘI NHẬP PHÁT TRIỂN ĐÔNG HƯNG</v>
      </c>
      <c r="AF1570" s="3">
        <f>VLOOKUP(A1570,Ma_KH!A:Q,Ma_KH!J$1,0)</f>
        <v>0</v>
      </c>
    </row>
    <row r="1571" spans="1:32" ht="16.5">
      <c r="A1571" s="73" t="s">
        <v>142</v>
      </c>
      <c r="B1571" s="73" t="s">
        <v>4507</v>
      </c>
      <c r="C1571" s="75">
        <v>45855</v>
      </c>
      <c r="D1571" s="76" t="s">
        <v>2641</v>
      </c>
      <c r="E1571" s="75">
        <v>45855</v>
      </c>
      <c r="F1571" s="73" t="s">
        <v>2642</v>
      </c>
      <c r="G1571" s="73" t="s">
        <v>2643</v>
      </c>
      <c r="H1571" s="69">
        <v>620674</v>
      </c>
      <c r="I1571" s="69">
        <v>0</v>
      </c>
      <c r="J1571" s="69">
        <f>(Table1[[#This Row],[Tiền hàng]]-Table1[[#This Row],[Tiền chiết khấu]])*8%</f>
        <v>49653.919999999998</v>
      </c>
      <c r="K1571" s="69">
        <v>670328</v>
      </c>
      <c r="L1571" s="8" t="s">
        <v>24</v>
      </c>
      <c r="M1571" s="41">
        <v>45959</v>
      </c>
      <c r="N1571" s="61" t="s">
        <v>4202</v>
      </c>
      <c r="O1571" s="69">
        <f>IF(Table1[[#This Row],[Phân loại]]="Tồn đầu kỳ",Table1[[#This Row],[Tổng giá trị]],0)</f>
        <v>0</v>
      </c>
      <c r="P1571" s="8">
        <f>IF(Table1[[#This Row],[Số còn phải thu ĐK]]&lt;&gt;0,0,IF(Table1[[#This Row],[Phân loại]]="Bán hàng",Table1[[#This Row],[Tổng giá trị]],-Table1[[#This Row],[Tổng giá trị]]))</f>
        <v>670328</v>
      </c>
      <c r="Q1571" s="18">
        <f t="shared" si="185"/>
        <v>670328</v>
      </c>
      <c r="R1571" s="8">
        <f>Table1[[#This Row],[Số còn phải thu ĐK]]+Table1[[#This Row],[Giá Trị HD sau CK]]-Table1[[#This Row],[Số tiền đã thu]]</f>
        <v>0</v>
      </c>
      <c r="S1571" s="7">
        <f>IF(Table1[[#This Row],[Ngày hóa đơn]]&lt;&gt;"",Table1[[#This Row],[Ngày hóa đơn]],Table1[[#This Row],[Ngày hạch toán]])</f>
        <v>45855</v>
      </c>
      <c r="T1571" s="8"/>
      <c r="U1571" s="7">
        <f>IF(Table1[[#This Row],[Ngày tính CN]]="","",S1571+T1571)</f>
        <v>45855</v>
      </c>
      <c r="V1571" s="71">
        <f ca="1">IF(Table1[[#This Row],[Hạn thanh toán]]="","",IF((U1571-NOW())&lt;0,0,(U1571-NOW())))</f>
        <v>0</v>
      </c>
      <c r="W1571" s="69"/>
      <c r="X1571" s="65" t="str">
        <f t="shared" ca="1" si="183"/>
        <v/>
      </c>
      <c r="Y1571" s="65" t="str">
        <f t="shared" si="184"/>
        <v>Đã thanh toán</v>
      </c>
      <c r="Z1571" s="250">
        <f>Table1[[#This Row],[Hạn thanh toán]]</f>
        <v>45855</v>
      </c>
      <c r="AA1571" s="250">
        <f>Table1[[#This Row],[Ngày Thanh toán]]</f>
        <v>45959</v>
      </c>
      <c r="AD1571" s="3" t="str">
        <f>IF(Table1[[#This Row],[Mã khách hàng]]="","",VLOOKUP($A1571,Ma_KH!$A:$Q,Ma_KH!O$1,0))</f>
        <v>AEON CITIMART</v>
      </c>
      <c r="AE1571" s="3" t="str">
        <f>IF(Table1[[#This Row],[Mã khách hàng]]="","",VLOOKUP($A1571,Ma_KH!$A:$Q,Ma_KH!P$1,0))</f>
        <v>CÔNG TY TNHH MỘT THÀNH VIÊN HỘI NHẬP PHÁT TRIỂN ĐÔNG HƯNG</v>
      </c>
      <c r="AF1571" s="3">
        <f>VLOOKUP(A1571,Ma_KH!A:Q,Ma_KH!J$1,0)</f>
        <v>0</v>
      </c>
    </row>
    <row r="1572" spans="1:32" ht="16.5">
      <c r="A1572" s="73" t="s">
        <v>142</v>
      </c>
      <c r="B1572" s="73" t="s">
        <v>4507</v>
      </c>
      <c r="C1572" s="75">
        <v>45855</v>
      </c>
      <c r="D1572" s="76" t="s">
        <v>2644</v>
      </c>
      <c r="E1572" s="75">
        <v>45855</v>
      </c>
      <c r="F1572" s="73" t="s">
        <v>2645</v>
      </c>
      <c r="G1572" s="73" t="s">
        <v>2646</v>
      </c>
      <c r="H1572" s="69">
        <v>330440</v>
      </c>
      <c r="I1572" s="69">
        <v>0</v>
      </c>
      <c r="J1572" s="69">
        <f>(Table1[[#This Row],[Tiền hàng]]-Table1[[#This Row],[Tiền chiết khấu]])*8%</f>
        <v>26435.200000000001</v>
      </c>
      <c r="K1572" s="69">
        <v>356875</v>
      </c>
      <c r="L1572" s="8" t="s">
        <v>24</v>
      </c>
      <c r="M1572" s="41">
        <v>45959</v>
      </c>
      <c r="N1572" s="61" t="s">
        <v>4202</v>
      </c>
      <c r="O1572" s="69">
        <f>IF(Table1[[#This Row],[Phân loại]]="Tồn đầu kỳ",Table1[[#This Row],[Tổng giá trị]],0)</f>
        <v>0</v>
      </c>
      <c r="P1572" s="8">
        <f>IF(Table1[[#This Row],[Số còn phải thu ĐK]]&lt;&gt;0,0,IF(Table1[[#This Row],[Phân loại]]="Bán hàng",Table1[[#This Row],[Tổng giá trị]],-Table1[[#This Row],[Tổng giá trị]]))</f>
        <v>356875</v>
      </c>
      <c r="Q1572" s="18">
        <f t="shared" si="185"/>
        <v>356875</v>
      </c>
      <c r="R1572" s="8">
        <f>Table1[[#This Row],[Số còn phải thu ĐK]]+Table1[[#This Row],[Giá Trị HD sau CK]]-Table1[[#This Row],[Số tiền đã thu]]</f>
        <v>0</v>
      </c>
      <c r="S1572" s="7">
        <f>IF(Table1[[#This Row],[Ngày hóa đơn]]&lt;&gt;"",Table1[[#This Row],[Ngày hóa đơn]],Table1[[#This Row],[Ngày hạch toán]])</f>
        <v>45855</v>
      </c>
      <c r="T1572" s="8"/>
      <c r="U1572" s="7">
        <f>IF(Table1[[#This Row],[Ngày tính CN]]="","",S1572+T1572)</f>
        <v>45855</v>
      </c>
      <c r="V1572" s="71">
        <f ca="1">IF(Table1[[#This Row],[Hạn thanh toán]]="","",IF((U1572-NOW())&lt;0,0,(U1572-NOW())))</f>
        <v>0</v>
      </c>
      <c r="W1572" s="69"/>
      <c r="X1572" s="65" t="str">
        <f t="shared" ca="1" si="183"/>
        <v/>
      </c>
      <c r="Y1572" s="65" t="str">
        <f t="shared" si="184"/>
        <v>Đã thanh toán</v>
      </c>
      <c r="Z1572" s="250">
        <f>Table1[[#This Row],[Hạn thanh toán]]</f>
        <v>45855</v>
      </c>
      <c r="AA1572" s="250">
        <f>Table1[[#This Row],[Ngày Thanh toán]]</f>
        <v>45959</v>
      </c>
      <c r="AD1572" s="3" t="str">
        <f>IF(Table1[[#This Row],[Mã khách hàng]]="","",VLOOKUP($A1572,Ma_KH!$A:$Q,Ma_KH!O$1,0))</f>
        <v>AEON CITIMART</v>
      </c>
      <c r="AE1572" s="3" t="str">
        <f>IF(Table1[[#This Row],[Mã khách hàng]]="","",VLOOKUP($A1572,Ma_KH!$A:$Q,Ma_KH!P$1,0))</f>
        <v>CÔNG TY TNHH MỘT THÀNH VIÊN HỘI NHẬP PHÁT TRIỂN ĐÔNG HƯNG</v>
      </c>
      <c r="AF1572" s="3">
        <f>VLOOKUP(A1572,Ma_KH!A:Q,Ma_KH!J$1,0)</f>
        <v>0</v>
      </c>
    </row>
    <row r="1573" spans="1:32" ht="16.5">
      <c r="A1573" s="73" t="s">
        <v>142</v>
      </c>
      <c r="B1573" s="73" t="s">
        <v>4507</v>
      </c>
      <c r="C1573" s="75">
        <v>45855</v>
      </c>
      <c r="D1573" s="76" t="s">
        <v>2647</v>
      </c>
      <c r="E1573" s="75">
        <v>45855</v>
      </c>
      <c r="F1573" s="73" t="s">
        <v>2648</v>
      </c>
      <c r="G1573" s="73" t="s">
        <v>2649</v>
      </c>
      <c r="H1573" s="69">
        <v>608955</v>
      </c>
      <c r="I1573" s="69">
        <v>0</v>
      </c>
      <c r="J1573" s="69">
        <f>(Table1[[#This Row],[Tiền hàng]]-Table1[[#This Row],[Tiền chiết khấu]])*8%</f>
        <v>48716.4</v>
      </c>
      <c r="K1573" s="69">
        <v>657671</v>
      </c>
      <c r="L1573" s="8" t="s">
        <v>24</v>
      </c>
      <c r="M1573" s="41">
        <v>45959</v>
      </c>
      <c r="N1573" s="61" t="s">
        <v>4202</v>
      </c>
      <c r="O1573" s="69">
        <f>IF(Table1[[#This Row],[Phân loại]]="Tồn đầu kỳ",Table1[[#This Row],[Tổng giá trị]],0)</f>
        <v>0</v>
      </c>
      <c r="P1573" s="8">
        <f>IF(Table1[[#This Row],[Số còn phải thu ĐK]]&lt;&gt;0,0,IF(Table1[[#This Row],[Phân loại]]="Bán hàng",Table1[[#This Row],[Tổng giá trị]],-Table1[[#This Row],[Tổng giá trị]]))</f>
        <v>657671</v>
      </c>
      <c r="Q1573" s="18">
        <f t="shared" si="185"/>
        <v>657671</v>
      </c>
      <c r="R1573" s="8">
        <f>Table1[[#This Row],[Số còn phải thu ĐK]]+Table1[[#This Row],[Giá Trị HD sau CK]]-Table1[[#This Row],[Số tiền đã thu]]</f>
        <v>0</v>
      </c>
      <c r="S1573" s="7">
        <f>IF(Table1[[#This Row],[Ngày hóa đơn]]&lt;&gt;"",Table1[[#This Row],[Ngày hóa đơn]],Table1[[#This Row],[Ngày hạch toán]])</f>
        <v>45855</v>
      </c>
      <c r="T1573" s="8"/>
      <c r="U1573" s="7">
        <f>IF(Table1[[#This Row],[Ngày tính CN]]="","",S1573+T1573)</f>
        <v>45855</v>
      </c>
      <c r="V1573" s="71">
        <f ca="1">IF(Table1[[#This Row],[Hạn thanh toán]]="","",IF((U1573-NOW())&lt;0,0,(U1573-NOW())))</f>
        <v>0</v>
      </c>
      <c r="W1573" s="69"/>
      <c r="X1573" s="65" t="str">
        <f t="shared" ca="1" si="183"/>
        <v/>
      </c>
      <c r="Y1573" s="65" t="str">
        <f t="shared" si="184"/>
        <v>Đã thanh toán</v>
      </c>
      <c r="Z1573" s="250">
        <f>Table1[[#This Row],[Hạn thanh toán]]</f>
        <v>45855</v>
      </c>
      <c r="AA1573" s="250">
        <f>Table1[[#This Row],[Ngày Thanh toán]]</f>
        <v>45959</v>
      </c>
      <c r="AD1573" s="3" t="str">
        <f>IF(Table1[[#This Row],[Mã khách hàng]]="","",VLOOKUP($A1573,Ma_KH!$A:$Q,Ma_KH!O$1,0))</f>
        <v>AEON CITIMART</v>
      </c>
      <c r="AE1573" s="3" t="str">
        <f>IF(Table1[[#This Row],[Mã khách hàng]]="","",VLOOKUP($A1573,Ma_KH!$A:$Q,Ma_KH!P$1,0))</f>
        <v>CÔNG TY TNHH MỘT THÀNH VIÊN HỘI NHẬP PHÁT TRIỂN ĐÔNG HƯNG</v>
      </c>
      <c r="AF1573" s="3">
        <f>VLOOKUP(A1573,Ma_KH!A:Q,Ma_KH!J$1,0)</f>
        <v>0</v>
      </c>
    </row>
    <row r="1574" spans="1:32" ht="16.5">
      <c r="A1574" s="73" t="s">
        <v>142</v>
      </c>
      <c r="B1574" s="73" t="s">
        <v>4507</v>
      </c>
      <c r="C1574" s="75">
        <v>45856</v>
      </c>
      <c r="D1574" s="76" t="s">
        <v>2650</v>
      </c>
      <c r="E1574" s="75">
        <v>45856</v>
      </c>
      <c r="F1574" s="73" t="s">
        <v>2651</v>
      </c>
      <c r="G1574" s="73" t="s">
        <v>2652</v>
      </c>
      <c r="H1574" s="69">
        <v>856121</v>
      </c>
      <c r="I1574" s="69">
        <v>0</v>
      </c>
      <c r="J1574" s="69">
        <f>(Table1[[#This Row],[Tiền hàng]]-Table1[[#This Row],[Tiền chiết khấu]])*8%</f>
        <v>68489.680000000008</v>
      </c>
      <c r="K1574" s="69">
        <v>924611</v>
      </c>
      <c r="L1574" s="8" t="s">
        <v>24</v>
      </c>
      <c r="M1574" s="41">
        <v>45959</v>
      </c>
      <c r="N1574" s="61" t="s">
        <v>4202</v>
      </c>
      <c r="O1574" s="69">
        <f>IF(Table1[[#This Row],[Phân loại]]="Tồn đầu kỳ",Table1[[#This Row],[Tổng giá trị]],0)</f>
        <v>0</v>
      </c>
      <c r="P1574" s="8">
        <f>IF(Table1[[#This Row],[Số còn phải thu ĐK]]&lt;&gt;0,0,IF(Table1[[#This Row],[Phân loại]]="Bán hàng",Table1[[#This Row],[Tổng giá trị]],-Table1[[#This Row],[Tổng giá trị]]))</f>
        <v>924611</v>
      </c>
      <c r="Q1574" s="18">
        <f t="shared" si="185"/>
        <v>924611</v>
      </c>
      <c r="R1574" s="8">
        <f>Table1[[#This Row],[Số còn phải thu ĐK]]+Table1[[#This Row],[Giá Trị HD sau CK]]-Table1[[#This Row],[Số tiền đã thu]]</f>
        <v>0</v>
      </c>
      <c r="S1574" s="7">
        <f>IF(Table1[[#This Row],[Ngày hóa đơn]]&lt;&gt;"",Table1[[#This Row],[Ngày hóa đơn]],Table1[[#This Row],[Ngày hạch toán]])</f>
        <v>45856</v>
      </c>
      <c r="T1574" s="8"/>
      <c r="U1574" s="7">
        <f>IF(Table1[[#This Row],[Ngày tính CN]]="","",S1574+T1574)</f>
        <v>45856</v>
      </c>
      <c r="V1574" s="71">
        <f ca="1">IF(Table1[[#This Row],[Hạn thanh toán]]="","",IF((U1574-NOW())&lt;0,0,(U1574-NOW())))</f>
        <v>0</v>
      </c>
      <c r="W1574" s="69"/>
      <c r="X1574" s="65" t="str">
        <f t="shared" ca="1" si="183"/>
        <v/>
      </c>
      <c r="Y1574" s="65" t="str">
        <f t="shared" si="184"/>
        <v>Đã thanh toán</v>
      </c>
      <c r="Z1574" s="250">
        <f>Table1[[#This Row],[Hạn thanh toán]]</f>
        <v>45856</v>
      </c>
      <c r="AA1574" s="250">
        <f>Table1[[#This Row],[Ngày Thanh toán]]</f>
        <v>45959</v>
      </c>
      <c r="AD1574" s="3" t="str">
        <f>IF(Table1[[#This Row],[Mã khách hàng]]="","",VLOOKUP($A1574,Ma_KH!$A:$Q,Ma_KH!O$1,0))</f>
        <v>AEON CITIMART</v>
      </c>
      <c r="AE1574" s="3" t="str">
        <f>IF(Table1[[#This Row],[Mã khách hàng]]="","",VLOOKUP($A1574,Ma_KH!$A:$Q,Ma_KH!P$1,0))</f>
        <v>CÔNG TY TNHH MỘT THÀNH VIÊN HỘI NHẬP PHÁT TRIỂN ĐÔNG HƯNG</v>
      </c>
      <c r="AF1574" s="3">
        <f>VLOOKUP(A1574,Ma_KH!A:Q,Ma_KH!J$1,0)</f>
        <v>0</v>
      </c>
    </row>
    <row r="1575" spans="1:32" ht="16.5">
      <c r="A1575" s="73" t="s">
        <v>142</v>
      </c>
      <c r="B1575" s="73" t="s">
        <v>4507</v>
      </c>
      <c r="C1575" s="75">
        <v>45857</v>
      </c>
      <c r="D1575" s="76" t="s">
        <v>2653</v>
      </c>
      <c r="E1575" s="75">
        <v>45857</v>
      </c>
      <c r="F1575" s="73" t="s">
        <v>2654</v>
      </c>
      <c r="G1575" s="73" t="s">
        <v>2655</v>
      </c>
      <c r="H1575" s="69">
        <v>417390</v>
      </c>
      <c r="I1575" s="69">
        <v>0</v>
      </c>
      <c r="J1575" s="69">
        <f>(Table1[[#This Row],[Tiền hàng]]-Table1[[#This Row],[Tiền chiết khấu]])*8%</f>
        <v>33391.199999999997</v>
      </c>
      <c r="K1575" s="69">
        <v>450781</v>
      </c>
      <c r="L1575" s="8" t="s">
        <v>24</v>
      </c>
      <c r="M1575" s="41">
        <v>45959</v>
      </c>
      <c r="N1575" s="61" t="s">
        <v>4202</v>
      </c>
      <c r="O1575" s="69">
        <f>IF(Table1[[#This Row],[Phân loại]]="Tồn đầu kỳ",Table1[[#This Row],[Tổng giá trị]],0)</f>
        <v>0</v>
      </c>
      <c r="P1575" s="8">
        <f>IF(Table1[[#This Row],[Số còn phải thu ĐK]]&lt;&gt;0,0,IF(Table1[[#This Row],[Phân loại]]="Bán hàng",Table1[[#This Row],[Tổng giá trị]],-Table1[[#This Row],[Tổng giá trị]]))</f>
        <v>450781</v>
      </c>
      <c r="Q1575" s="18">
        <f t="shared" si="185"/>
        <v>450781</v>
      </c>
      <c r="R1575" s="8">
        <f>Table1[[#This Row],[Số còn phải thu ĐK]]+Table1[[#This Row],[Giá Trị HD sau CK]]-Table1[[#This Row],[Số tiền đã thu]]</f>
        <v>0</v>
      </c>
      <c r="S1575" s="7">
        <f>IF(Table1[[#This Row],[Ngày hóa đơn]]&lt;&gt;"",Table1[[#This Row],[Ngày hóa đơn]],Table1[[#This Row],[Ngày hạch toán]])</f>
        <v>45857</v>
      </c>
      <c r="T1575" s="8"/>
      <c r="U1575" s="7">
        <f>IF(Table1[[#This Row],[Ngày tính CN]]="","",S1575+T1575)</f>
        <v>45857</v>
      </c>
      <c r="V1575" s="71">
        <f ca="1">IF(Table1[[#This Row],[Hạn thanh toán]]="","",IF((U1575-NOW())&lt;0,0,(U1575-NOW())))</f>
        <v>0</v>
      </c>
      <c r="W1575" s="69"/>
      <c r="X1575" s="65" t="str">
        <f t="shared" ca="1" si="183"/>
        <v/>
      </c>
      <c r="Y1575" s="65" t="str">
        <f t="shared" si="184"/>
        <v>Đã thanh toán</v>
      </c>
      <c r="Z1575" s="250">
        <f>Table1[[#This Row],[Hạn thanh toán]]</f>
        <v>45857</v>
      </c>
      <c r="AA1575" s="250">
        <f>Table1[[#This Row],[Ngày Thanh toán]]</f>
        <v>45959</v>
      </c>
      <c r="AD1575" s="3" t="str">
        <f>IF(Table1[[#This Row],[Mã khách hàng]]="","",VLOOKUP($A1575,Ma_KH!$A:$Q,Ma_KH!O$1,0))</f>
        <v>AEON CITIMART</v>
      </c>
      <c r="AE1575" s="3" t="str">
        <f>IF(Table1[[#This Row],[Mã khách hàng]]="","",VLOOKUP($A1575,Ma_KH!$A:$Q,Ma_KH!P$1,0))</f>
        <v>CÔNG TY TNHH MỘT THÀNH VIÊN HỘI NHẬP PHÁT TRIỂN ĐÔNG HƯNG</v>
      </c>
      <c r="AF1575" s="3">
        <f>VLOOKUP(A1575,Ma_KH!A:Q,Ma_KH!J$1,0)</f>
        <v>0</v>
      </c>
    </row>
    <row r="1576" spans="1:32" ht="16.5">
      <c r="A1576" s="73" t="s">
        <v>142</v>
      </c>
      <c r="B1576" s="73" t="s">
        <v>4507</v>
      </c>
      <c r="C1576" s="75">
        <v>45860</v>
      </c>
      <c r="D1576" s="76" t="s">
        <v>2656</v>
      </c>
      <c r="E1576" s="75">
        <v>45860</v>
      </c>
      <c r="F1576" s="73" t="s">
        <v>2657</v>
      </c>
      <c r="G1576" s="73" t="s">
        <v>2658</v>
      </c>
      <c r="H1576" s="69">
        <v>1047686</v>
      </c>
      <c r="I1576" s="69">
        <v>0</v>
      </c>
      <c r="J1576" s="69">
        <f>(Table1[[#This Row],[Tiền hàng]]-Table1[[#This Row],[Tiền chiết khấu]])*8%</f>
        <v>83814.880000000005</v>
      </c>
      <c r="K1576" s="69">
        <v>1131501</v>
      </c>
      <c r="L1576" s="8" t="s">
        <v>24</v>
      </c>
      <c r="M1576" s="41">
        <v>45959</v>
      </c>
      <c r="N1576" s="61" t="s">
        <v>4202</v>
      </c>
      <c r="O1576" s="69">
        <f>IF(Table1[[#This Row],[Phân loại]]="Tồn đầu kỳ",Table1[[#This Row],[Tổng giá trị]],0)</f>
        <v>0</v>
      </c>
      <c r="P1576" s="8">
        <f>IF(Table1[[#This Row],[Số còn phải thu ĐK]]&lt;&gt;0,0,IF(Table1[[#This Row],[Phân loại]]="Bán hàng",Table1[[#This Row],[Tổng giá trị]],-Table1[[#This Row],[Tổng giá trị]]))</f>
        <v>1131501</v>
      </c>
      <c r="Q1576" s="18">
        <f t="shared" si="185"/>
        <v>1131501</v>
      </c>
      <c r="R1576" s="8">
        <f>Table1[[#This Row],[Số còn phải thu ĐK]]+Table1[[#This Row],[Giá Trị HD sau CK]]-Table1[[#This Row],[Số tiền đã thu]]</f>
        <v>0</v>
      </c>
      <c r="S1576" s="7">
        <f>IF(Table1[[#This Row],[Ngày hóa đơn]]&lt;&gt;"",Table1[[#This Row],[Ngày hóa đơn]],Table1[[#This Row],[Ngày hạch toán]])</f>
        <v>45860</v>
      </c>
      <c r="T1576" s="8"/>
      <c r="U1576" s="7">
        <f>IF(Table1[[#This Row],[Ngày tính CN]]="","",S1576+T1576)</f>
        <v>45860</v>
      </c>
      <c r="V1576" s="71">
        <f ca="1">IF(Table1[[#This Row],[Hạn thanh toán]]="","",IF((U1576-NOW())&lt;0,0,(U1576-NOW())))</f>
        <v>0</v>
      </c>
      <c r="W1576" s="69"/>
      <c r="X1576" s="65" t="str">
        <f t="shared" ca="1" si="183"/>
        <v/>
      </c>
      <c r="Y1576" s="65" t="str">
        <f t="shared" si="184"/>
        <v>Đã thanh toán</v>
      </c>
      <c r="Z1576" s="250">
        <f>Table1[[#This Row],[Hạn thanh toán]]</f>
        <v>45860</v>
      </c>
      <c r="AA1576" s="250">
        <f>Table1[[#This Row],[Ngày Thanh toán]]</f>
        <v>45959</v>
      </c>
      <c r="AD1576" s="3" t="str">
        <f>IF(Table1[[#This Row],[Mã khách hàng]]="","",VLOOKUP($A1576,Ma_KH!$A:$Q,Ma_KH!O$1,0))</f>
        <v>AEON CITIMART</v>
      </c>
      <c r="AE1576" s="3" t="str">
        <f>IF(Table1[[#This Row],[Mã khách hàng]]="","",VLOOKUP($A1576,Ma_KH!$A:$Q,Ma_KH!P$1,0))</f>
        <v>CÔNG TY TNHH MỘT THÀNH VIÊN HỘI NHẬP PHÁT TRIỂN ĐÔNG HƯNG</v>
      </c>
      <c r="AF1576" s="3">
        <f>VLOOKUP(A1576,Ma_KH!A:Q,Ma_KH!J$1,0)</f>
        <v>0</v>
      </c>
    </row>
    <row r="1577" spans="1:32" ht="16.5">
      <c r="A1577" s="73" t="s">
        <v>142</v>
      </c>
      <c r="B1577" s="73" t="s">
        <v>4507</v>
      </c>
      <c r="C1577" s="75">
        <v>45860</v>
      </c>
      <c r="D1577" s="76" t="s">
        <v>2659</v>
      </c>
      <c r="E1577" s="75">
        <v>45860</v>
      </c>
      <c r="F1577" s="73" t="s">
        <v>2660</v>
      </c>
      <c r="G1577" s="73" t="s">
        <v>2661</v>
      </c>
      <c r="H1577" s="69">
        <v>901286</v>
      </c>
      <c r="I1577" s="69">
        <v>0</v>
      </c>
      <c r="J1577" s="69">
        <f>(Table1[[#This Row],[Tiền hàng]]-Table1[[#This Row],[Tiền chiết khấu]])*8%</f>
        <v>72102.880000000005</v>
      </c>
      <c r="K1577" s="69">
        <v>973389</v>
      </c>
      <c r="L1577" s="8" t="s">
        <v>24</v>
      </c>
      <c r="M1577" s="41">
        <v>45959</v>
      </c>
      <c r="N1577" s="61" t="s">
        <v>4202</v>
      </c>
      <c r="O1577" s="69">
        <f>IF(Table1[[#This Row],[Phân loại]]="Tồn đầu kỳ",Table1[[#This Row],[Tổng giá trị]],0)</f>
        <v>0</v>
      </c>
      <c r="P1577" s="8">
        <f>IF(Table1[[#This Row],[Số còn phải thu ĐK]]&lt;&gt;0,0,IF(Table1[[#This Row],[Phân loại]]="Bán hàng",Table1[[#This Row],[Tổng giá trị]],-Table1[[#This Row],[Tổng giá trị]]))</f>
        <v>973389</v>
      </c>
      <c r="Q1577" s="18">
        <f t="shared" si="185"/>
        <v>973389</v>
      </c>
      <c r="R1577" s="8">
        <f>Table1[[#This Row],[Số còn phải thu ĐK]]+Table1[[#This Row],[Giá Trị HD sau CK]]-Table1[[#This Row],[Số tiền đã thu]]</f>
        <v>0</v>
      </c>
      <c r="S1577" s="7">
        <f>IF(Table1[[#This Row],[Ngày hóa đơn]]&lt;&gt;"",Table1[[#This Row],[Ngày hóa đơn]],Table1[[#This Row],[Ngày hạch toán]])</f>
        <v>45860</v>
      </c>
      <c r="T1577" s="8"/>
      <c r="U1577" s="7">
        <f>IF(Table1[[#This Row],[Ngày tính CN]]="","",S1577+T1577)</f>
        <v>45860</v>
      </c>
      <c r="V1577" s="71">
        <f ca="1">IF(Table1[[#This Row],[Hạn thanh toán]]="","",IF((U1577-NOW())&lt;0,0,(U1577-NOW())))</f>
        <v>0</v>
      </c>
      <c r="W1577" s="69"/>
      <c r="X1577" s="65" t="str">
        <f t="shared" ca="1" si="183"/>
        <v/>
      </c>
      <c r="Y1577" s="65" t="str">
        <f t="shared" si="184"/>
        <v>Đã thanh toán</v>
      </c>
      <c r="Z1577" s="250">
        <f>Table1[[#This Row],[Hạn thanh toán]]</f>
        <v>45860</v>
      </c>
      <c r="AA1577" s="250">
        <f>Table1[[#This Row],[Ngày Thanh toán]]</f>
        <v>45959</v>
      </c>
      <c r="AD1577" s="3" t="str">
        <f>IF(Table1[[#This Row],[Mã khách hàng]]="","",VLOOKUP($A1577,Ma_KH!$A:$Q,Ma_KH!O$1,0))</f>
        <v>AEON CITIMART</v>
      </c>
      <c r="AE1577" s="3" t="str">
        <f>IF(Table1[[#This Row],[Mã khách hàng]]="","",VLOOKUP($A1577,Ma_KH!$A:$Q,Ma_KH!P$1,0))</f>
        <v>CÔNG TY TNHH MỘT THÀNH VIÊN HỘI NHẬP PHÁT TRIỂN ĐÔNG HƯNG</v>
      </c>
      <c r="AF1577" s="3">
        <f>VLOOKUP(A1577,Ma_KH!A:Q,Ma_KH!J$1,0)</f>
        <v>0</v>
      </c>
    </row>
    <row r="1578" spans="1:32" ht="16.5">
      <c r="A1578" s="73" t="s">
        <v>142</v>
      </c>
      <c r="B1578" s="73" t="s">
        <v>4507</v>
      </c>
      <c r="C1578" s="75">
        <v>45861</v>
      </c>
      <c r="D1578" s="76" t="s">
        <v>2662</v>
      </c>
      <c r="E1578" s="75">
        <v>45861</v>
      </c>
      <c r="F1578" s="73" t="s">
        <v>2663</v>
      </c>
      <c r="G1578" s="73" t="s">
        <v>2664</v>
      </c>
      <c r="H1578" s="69">
        <v>706538</v>
      </c>
      <c r="I1578" s="69">
        <v>0</v>
      </c>
      <c r="J1578" s="69">
        <f>(Table1[[#This Row],[Tiền hàng]]-Table1[[#This Row],[Tiền chiết khấu]])*8%</f>
        <v>56523.040000000001</v>
      </c>
      <c r="K1578" s="69">
        <v>763061</v>
      </c>
      <c r="L1578" s="8" t="s">
        <v>24</v>
      </c>
      <c r="M1578" s="41">
        <v>45959</v>
      </c>
      <c r="N1578" s="61" t="s">
        <v>4202</v>
      </c>
      <c r="O1578" s="69">
        <f>IF(Table1[[#This Row],[Phân loại]]="Tồn đầu kỳ",Table1[[#This Row],[Tổng giá trị]],0)</f>
        <v>0</v>
      </c>
      <c r="P1578" s="8">
        <f>IF(Table1[[#This Row],[Số còn phải thu ĐK]]&lt;&gt;0,0,IF(Table1[[#This Row],[Phân loại]]="Bán hàng",Table1[[#This Row],[Tổng giá trị]],-Table1[[#This Row],[Tổng giá trị]]))</f>
        <v>763061</v>
      </c>
      <c r="Q1578" s="18">
        <f t="shared" si="185"/>
        <v>763061</v>
      </c>
      <c r="R1578" s="8">
        <f>Table1[[#This Row],[Số còn phải thu ĐK]]+Table1[[#This Row],[Giá Trị HD sau CK]]-Table1[[#This Row],[Số tiền đã thu]]</f>
        <v>0</v>
      </c>
      <c r="S1578" s="7">
        <f>IF(Table1[[#This Row],[Ngày hóa đơn]]&lt;&gt;"",Table1[[#This Row],[Ngày hóa đơn]],Table1[[#This Row],[Ngày hạch toán]])</f>
        <v>45861</v>
      </c>
      <c r="T1578" s="8"/>
      <c r="U1578" s="7">
        <f>IF(Table1[[#This Row],[Ngày tính CN]]="","",S1578+T1578)</f>
        <v>45861</v>
      </c>
      <c r="V1578" s="71">
        <f ca="1">IF(Table1[[#This Row],[Hạn thanh toán]]="","",IF((U1578-NOW())&lt;0,0,(U1578-NOW())))</f>
        <v>0</v>
      </c>
      <c r="W1578" s="69"/>
      <c r="X1578" s="65" t="str">
        <f t="shared" ref="X1578:X1641" ca="1" si="186">IF(OR($U1578="",$R1578=0),"",IF((U$4-NOW())&lt;0,-($U1578-NOW()),0))</f>
        <v/>
      </c>
      <c r="Y1578" s="65" t="str">
        <f t="shared" si="184"/>
        <v>Đã thanh toán</v>
      </c>
      <c r="Z1578" s="250">
        <f>Table1[[#This Row],[Hạn thanh toán]]</f>
        <v>45861</v>
      </c>
      <c r="AA1578" s="250">
        <f>Table1[[#This Row],[Ngày Thanh toán]]</f>
        <v>45959</v>
      </c>
      <c r="AD1578" s="3" t="str">
        <f>IF(Table1[[#This Row],[Mã khách hàng]]="","",VLOOKUP($A1578,Ma_KH!$A:$Q,Ma_KH!O$1,0))</f>
        <v>AEON CITIMART</v>
      </c>
      <c r="AE1578" s="3" t="str">
        <f>IF(Table1[[#This Row],[Mã khách hàng]]="","",VLOOKUP($A1578,Ma_KH!$A:$Q,Ma_KH!P$1,0))</f>
        <v>CÔNG TY TNHH MỘT THÀNH VIÊN HỘI NHẬP PHÁT TRIỂN ĐÔNG HƯNG</v>
      </c>
      <c r="AF1578" s="3">
        <f>VLOOKUP(A1578,Ma_KH!A:Q,Ma_KH!J$1,0)</f>
        <v>0</v>
      </c>
    </row>
    <row r="1579" spans="1:32" ht="16.5">
      <c r="A1579" s="73" t="s">
        <v>142</v>
      </c>
      <c r="B1579" s="73" t="s">
        <v>4507</v>
      </c>
      <c r="C1579" s="75">
        <v>45862</v>
      </c>
      <c r="D1579" s="76" t="s">
        <v>2665</v>
      </c>
      <c r="E1579" s="75">
        <v>45862</v>
      </c>
      <c r="F1579" s="73" t="s">
        <v>2666</v>
      </c>
      <c r="G1579" s="73" t="s">
        <v>2667</v>
      </c>
      <c r="H1579" s="69">
        <v>1514175</v>
      </c>
      <c r="I1579" s="69">
        <v>0</v>
      </c>
      <c r="J1579" s="69">
        <f>(Table1[[#This Row],[Tiền hàng]]-Table1[[#This Row],[Tiền chiết khấu]])*8%</f>
        <v>121134</v>
      </c>
      <c r="K1579" s="69">
        <v>1635309</v>
      </c>
      <c r="L1579" s="8" t="s">
        <v>24</v>
      </c>
      <c r="M1579" s="41">
        <v>45959</v>
      </c>
      <c r="N1579" s="61" t="s">
        <v>4202</v>
      </c>
      <c r="O1579" s="69">
        <f>IF(Table1[[#This Row],[Phân loại]]="Tồn đầu kỳ",Table1[[#This Row],[Tổng giá trị]],0)</f>
        <v>0</v>
      </c>
      <c r="P1579" s="8">
        <f>IF(Table1[[#This Row],[Số còn phải thu ĐK]]&lt;&gt;0,0,IF(Table1[[#This Row],[Phân loại]]="Bán hàng",Table1[[#This Row],[Tổng giá trị]],-Table1[[#This Row],[Tổng giá trị]]))</f>
        <v>1635309</v>
      </c>
      <c r="Q1579" s="18">
        <f t="shared" si="185"/>
        <v>1635309</v>
      </c>
      <c r="R1579" s="8">
        <f>Table1[[#This Row],[Số còn phải thu ĐK]]+Table1[[#This Row],[Giá Trị HD sau CK]]-Table1[[#This Row],[Số tiền đã thu]]</f>
        <v>0</v>
      </c>
      <c r="S1579" s="7">
        <f>IF(Table1[[#This Row],[Ngày hóa đơn]]&lt;&gt;"",Table1[[#This Row],[Ngày hóa đơn]],Table1[[#This Row],[Ngày hạch toán]])</f>
        <v>45862</v>
      </c>
      <c r="T1579" s="8"/>
      <c r="U1579" s="7">
        <f>IF(Table1[[#This Row],[Ngày tính CN]]="","",S1579+T1579)</f>
        <v>45862</v>
      </c>
      <c r="V1579" s="71">
        <f ca="1">IF(Table1[[#This Row],[Hạn thanh toán]]="","",IF((U1579-NOW())&lt;0,0,(U1579-NOW())))</f>
        <v>0</v>
      </c>
      <c r="W1579" s="69"/>
      <c r="X1579" s="65" t="str">
        <f t="shared" ca="1" si="186"/>
        <v/>
      </c>
      <c r="Y1579" s="65" t="str">
        <f t="shared" si="184"/>
        <v>Đã thanh toán</v>
      </c>
      <c r="Z1579" s="250">
        <f>Table1[[#This Row],[Hạn thanh toán]]</f>
        <v>45862</v>
      </c>
      <c r="AA1579" s="250">
        <f>Table1[[#This Row],[Ngày Thanh toán]]</f>
        <v>45959</v>
      </c>
      <c r="AD1579" s="3" t="str">
        <f>IF(Table1[[#This Row],[Mã khách hàng]]="","",VLOOKUP($A1579,Ma_KH!$A:$Q,Ma_KH!O$1,0))</f>
        <v>AEON CITIMART</v>
      </c>
      <c r="AE1579" s="3" t="str">
        <f>IF(Table1[[#This Row],[Mã khách hàng]]="","",VLOOKUP($A1579,Ma_KH!$A:$Q,Ma_KH!P$1,0))</f>
        <v>CÔNG TY TNHH MỘT THÀNH VIÊN HỘI NHẬP PHÁT TRIỂN ĐÔNG HƯNG</v>
      </c>
      <c r="AF1579" s="3">
        <f>VLOOKUP(A1579,Ma_KH!A:Q,Ma_KH!J$1,0)</f>
        <v>0</v>
      </c>
    </row>
    <row r="1580" spans="1:32" ht="16.5">
      <c r="A1580" s="73" t="s">
        <v>142</v>
      </c>
      <c r="B1580" s="73" t="s">
        <v>4507</v>
      </c>
      <c r="C1580" s="75">
        <v>45863</v>
      </c>
      <c r="D1580" s="76" t="s">
        <v>2668</v>
      </c>
      <c r="E1580" s="75">
        <v>45863</v>
      </c>
      <c r="F1580" s="73" t="s">
        <v>2669</v>
      </c>
      <c r="G1580" s="73" t="s">
        <v>2670</v>
      </c>
      <c r="H1580" s="69">
        <v>427012</v>
      </c>
      <c r="I1580" s="69">
        <v>0</v>
      </c>
      <c r="J1580" s="69">
        <f>(Table1[[#This Row],[Tiền hàng]]-Table1[[#This Row],[Tiền chiết khấu]])*8%</f>
        <v>34160.959999999999</v>
      </c>
      <c r="K1580" s="69">
        <v>461173</v>
      </c>
      <c r="L1580" s="8" t="s">
        <v>24</v>
      </c>
      <c r="M1580" s="41">
        <v>45959</v>
      </c>
      <c r="N1580" s="61" t="s">
        <v>4202</v>
      </c>
      <c r="O1580" s="69">
        <f>IF(Table1[[#This Row],[Phân loại]]="Tồn đầu kỳ",Table1[[#This Row],[Tổng giá trị]],0)</f>
        <v>0</v>
      </c>
      <c r="P1580" s="8">
        <f>IF(Table1[[#This Row],[Số còn phải thu ĐK]]&lt;&gt;0,0,IF(Table1[[#This Row],[Phân loại]]="Bán hàng",Table1[[#This Row],[Tổng giá trị]],-Table1[[#This Row],[Tổng giá trị]]))</f>
        <v>461173</v>
      </c>
      <c r="Q1580" s="18">
        <f t="shared" si="185"/>
        <v>461173</v>
      </c>
      <c r="R1580" s="8">
        <f>Table1[[#This Row],[Số còn phải thu ĐK]]+Table1[[#This Row],[Giá Trị HD sau CK]]-Table1[[#This Row],[Số tiền đã thu]]</f>
        <v>0</v>
      </c>
      <c r="S1580" s="7">
        <f>IF(Table1[[#This Row],[Ngày hóa đơn]]&lt;&gt;"",Table1[[#This Row],[Ngày hóa đơn]],Table1[[#This Row],[Ngày hạch toán]])</f>
        <v>45863</v>
      </c>
      <c r="T1580" s="8"/>
      <c r="U1580" s="7">
        <f>IF(Table1[[#This Row],[Ngày tính CN]]="","",S1580+T1580)</f>
        <v>45863</v>
      </c>
      <c r="V1580" s="71">
        <f ca="1">IF(Table1[[#This Row],[Hạn thanh toán]]="","",IF((U1580-NOW())&lt;0,0,(U1580-NOW())))</f>
        <v>0</v>
      </c>
      <c r="W1580" s="69"/>
      <c r="X1580" s="65" t="str">
        <f t="shared" ca="1" si="186"/>
        <v/>
      </c>
      <c r="Y1580" s="65" t="str">
        <f t="shared" si="184"/>
        <v>Đã thanh toán</v>
      </c>
      <c r="Z1580" s="250">
        <f>Table1[[#This Row],[Hạn thanh toán]]</f>
        <v>45863</v>
      </c>
      <c r="AA1580" s="250">
        <f>Table1[[#This Row],[Ngày Thanh toán]]</f>
        <v>45959</v>
      </c>
      <c r="AD1580" s="3" t="str">
        <f>IF(Table1[[#This Row],[Mã khách hàng]]="","",VLOOKUP($A1580,Ma_KH!$A:$Q,Ma_KH!O$1,0))</f>
        <v>AEON CITIMART</v>
      </c>
      <c r="AE1580" s="3" t="str">
        <f>IF(Table1[[#This Row],[Mã khách hàng]]="","",VLOOKUP($A1580,Ma_KH!$A:$Q,Ma_KH!P$1,0))</f>
        <v>CÔNG TY TNHH MỘT THÀNH VIÊN HỘI NHẬP PHÁT TRIỂN ĐÔNG HƯNG</v>
      </c>
      <c r="AF1580" s="3">
        <f>VLOOKUP(A1580,Ma_KH!A:Q,Ma_KH!J$1,0)</f>
        <v>0</v>
      </c>
    </row>
    <row r="1581" spans="1:32" ht="16.5">
      <c r="A1581" s="73" t="s">
        <v>142</v>
      </c>
      <c r="B1581" s="73" t="s">
        <v>4507</v>
      </c>
      <c r="C1581" s="75">
        <v>45863</v>
      </c>
      <c r="D1581" s="76" t="s">
        <v>2671</v>
      </c>
      <c r="E1581" s="75">
        <v>45863</v>
      </c>
      <c r="F1581" s="73" t="s">
        <v>2672</v>
      </c>
      <c r="G1581" s="73" t="s">
        <v>2673</v>
      </c>
      <c r="H1581" s="69"/>
      <c r="I1581" s="69">
        <v>0</v>
      </c>
      <c r="J1581" s="69">
        <f>(Table1[[#This Row],[Tiền hàng]]-Table1[[#This Row],[Tiền chiết khấu]])*8%</f>
        <v>0</v>
      </c>
      <c r="K1581" s="69">
        <v>481358</v>
      </c>
      <c r="L1581" s="8" t="s">
        <v>17</v>
      </c>
      <c r="M1581" s="41">
        <v>45959</v>
      </c>
      <c r="N1581" s="61" t="s">
        <v>4202</v>
      </c>
      <c r="O1581" s="69">
        <f>IF(Table1[[#This Row],[Phân loại]]="Tồn đầu kỳ",Table1[[#This Row],[Tổng giá trị]],0)</f>
        <v>0</v>
      </c>
      <c r="P1581" s="8">
        <f>IF(Table1[[#This Row],[Số còn phải thu ĐK]]&lt;&gt;0,0,IF(Table1[[#This Row],[Phân loại]]="Bán hàng",Table1[[#This Row],[Tổng giá trị]],-Table1[[#This Row],[Tổng giá trị]]))</f>
        <v>-481358</v>
      </c>
      <c r="Q1581" s="18">
        <f t="shared" si="185"/>
        <v>-481358</v>
      </c>
      <c r="R1581" s="8">
        <f>Table1[[#This Row],[Số còn phải thu ĐK]]+Table1[[#This Row],[Giá Trị HD sau CK]]-Table1[[#This Row],[Số tiền đã thu]]</f>
        <v>0</v>
      </c>
      <c r="S1581" s="7">
        <f>IF(Table1[[#This Row],[Ngày hóa đơn]]&lt;&gt;"",Table1[[#This Row],[Ngày hóa đơn]],Table1[[#This Row],[Ngày hạch toán]])</f>
        <v>45863</v>
      </c>
      <c r="T1581" s="8"/>
      <c r="U1581" s="7">
        <f>IF(Table1[[#This Row],[Ngày tính CN]]="","",S1581+T1581)</f>
        <v>45863</v>
      </c>
      <c r="V1581" s="71">
        <f ca="1">IF(Table1[[#This Row],[Hạn thanh toán]]="","",IF((U1581-NOW())&lt;0,0,(U1581-NOW())))</f>
        <v>0</v>
      </c>
      <c r="W1581" s="69"/>
      <c r="X1581" s="65" t="str">
        <f t="shared" ca="1" si="186"/>
        <v/>
      </c>
      <c r="Y1581" s="65" t="str">
        <f t="shared" si="184"/>
        <v>Đã thanh toán</v>
      </c>
      <c r="Z1581" s="250">
        <f>Table1[[#This Row],[Hạn thanh toán]]</f>
        <v>45863</v>
      </c>
      <c r="AA1581" s="250">
        <f>Table1[[#This Row],[Ngày Thanh toán]]</f>
        <v>45959</v>
      </c>
      <c r="AD1581" s="3" t="str">
        <f>IF(Table1[[#This Row],[Mã khách hàng]]="","",VLOOKUP($A1581,Ma_KH!$A:$Q,Ma_KH!O$1,0))</f>
        <v>AEON CITIMART</v>
      </c>
      <c r="AE1581" s="3" t="str">
        <f>IF(Table1[[#This Row],[Mã khách hàng]]="","",VLOOKUP($A1581,Ma_KH!$A:$Q,Ma_KH!P$1,0))</f>
        <v>CÔNG TY TNHH MỘT THÀNH VIÊN HỘI NHẬP PHÁT TRIỂN ĐÔNG HƯNG</v>
      </c>
      <c r="AF1581" s="3">
        <f>VLOOKUP(A1581,Ma_KH!A:Q,Ma_KH!J$1,0)</f>
        <v>0</v>
      </c>
    </row>
    <row r="1582" spans="1:32" ht="16.5">
      <c r="A1582" s="73" t="s">
        <v>142</v>
      </c>
      <c r="B1582" s="73" t="s">
        <v>4507</v>
      </c>
      <c r="C1582" s="75">
        <v>45863</v>
      </c>
      <c r="D1582" s="76" t="s">
        <v>2674</v>
      </c>
      <c r="E1582" s="75">
        <v>45863</v>
      </c>
      <c r="F1582" s="73" t="s">
        <v>2675</v>
      </c>
      <c r="G1582" s="73" t="s">
        <v>2676</v>
      </c>
      <c r="H1582" s="69"/>
      <c r="I1582" s="69">
        <v>0</v>
      </c>
      <c r="J1582" s="69">
        <f>(Table1[[#This Row],[Tiền hàng]]-Table1[[#This Row],[Tiền chiết khấu]])*8%</f>
        <v>0</v>
      </c>
      <c r="K1582" s="69">
        <v>336431</v>
      </c>
      <c r="L1582" s="8" t="s">
        <v>17</v>
      </c>
      <c r="M1582" s="41">
        <v>45959</v>
      </c>
      <c r="N1582" s="61" t="s">
        <v>4202</v>
      </c>
      <c r="O1582" s="69">
        <f>IF(Table1[[#This Row],[Phân loại]]="Tồn đầu kỳ",Table1[[#This Row],[Tổng giá trị]],0)</f>
        <v>0</v>
      </c>
      <c r="P1582" s="8">
        <f>IF(Table1[[#This Row],[Số còn phải thu ĐK]]&lt;&gt;0,0,IF(Table1[[#This Row],[Phân loại]]="Bán hàng",Table1[[#This Row],[Tổng giá trị]],-Table1[[#This Row],[Tổng giá trị]]))</f>
        <v>-336431</v>
      </c>
      <c r="Q1582" s="18">
        <f t="shared" si="185"/>
        <v>-336431</v>
      </c>
      <c r="R1582" s="8">
        <f>Table1[[#This Row],[Số còn phải thu ĐK]]+Table1[[#This Row],[Giá Trị HD sau CK]]-Table1[[#This Row],[Số tiền đã thu]]</f>
        <v>0</v>
      </c>
      <c r="S1582" s="7">
        <f>IF(Table1[[#This Row],[Ngày hóa đơn]]&lt;&gt;"",Table1[[#This Row],[Ngày hóa đơn]],Table1[[#This Row],[Ngày hạch toán]])</f>
        <v>45863</v>
      </c>
      <c r="T1582" s="8"/>
      <c r="U1582" s="7">
        <f>IF(Table1[[#This Row],[Ngày tính CN]]="","",S1582+T1582)</f>
        <v>45863</v>
      </c>
      <c r="V1582" s="71">
        <f ca="1">IF(Table1[[#This Row],[Hạn thanh toán]]="","",IF((U1582-NOW())&lt;0,0,(U1582-NOW())))</f>
        <v>0</v>
      </c>
      <c r="W1582" s="69"/>
      <c r="X1582" s="65" t="str">
        <f t="shared" ca="1" si="186"/>
        <v/>
      </c>
      <c r="Y1582" s="65" t="str">
        <f t="shared" si="184"/>
        <v>Đã thanh toán</v>
      </c>
      <c r="Z1582" s="250">
        <f>Table1[[#This Row],[Hạn thanh toán]]</f>
        <v>45863</v>
      </c>
      <c r="AA1582" s="250">
        <f>Table1[[#This Row],[Ngày Thanh toán]]</f>
        <v>45959</v>
      </c>
      <c r="AD1582" s="3" t="str">
        <f>IF(Table1[[#This Row],[Mã khách hàng]]="","",VLOOKUP($A1582,Ma_KH!$A:$Q,Ma_KH!O$1,0))</f>
        <v>AEON CITIMART</v>
      </c>
      <c r="AE1582" s="3" t="str">
        <f>IF(Table1[[#This Row],[Mã khách hàng]]="","",VLOOKUP($A1582,Ma_KH!$A:$Q,Ma_KH!P$1,0))</f>
        <v>CÔNG TY TNHH MỘT THÀNH VIÊN HỘI NHẬP PHÁT TRIỂN ĐÔNG HƯNG</v>
      </c>
      <c r="AF1582" s="3">
        <f>VLOOKUP(A1582,Ma_KH!A:Q,Ma_KH!J$1,0)</f>
        <v>0</v>
      </c>
    </row>
    <row r="1583" spans="1:32" ht="16.5">
      <c r="A1583" s="66" t="s">
        <v>142</v>
      </c>
      <c r="B1583" s="73" t="s">
        <v>4507</v>
      </c>
      <c r="C1583" s="67">
        <v>45867</v>
      </c>
      <c r="D1583" s="68" t="s">
        <v>2677</v>
      </c>
      <c r="E1583" s="67">
        <v>45867</v>
      </c>
      <c r="F1583" s="66" t="s">
        <v>2678</v>
      </c>
      <c r="G1583" s="66" t="s">
        <v>2679</v>
      </c>
      <c r="H1583" s="69">
        <v>636577</v>
      </c>
      <c r="I1583" s="69">
        <v>0</v>
      </c>
      <c r="J1583" s="69">
        <f>(Table1[[#This Row],[Tiền hàng]]-Table1[[#This Row],[Tiền chiết khấu]])*8%</f>
        <v>50926.16</v>
      </c>
      <c r="K1583" s="69">
        <v>687503</v>
      </c>
      <c r="L1583" s="8" t="s">
        <v>24</v>
      </c>
      <c r="M1583" s="41">
        <v>45959</v>
      </c>
      <c r="N1583" s="61" t="s">
        <v>4202</v>
      </c>
      <c r="O1583" s="69">
        <f>IF(Table1[[#This Row],[Phân loại]]="Tồn đầu kỳ",Table1[[#This Row],[Tổng giá trị]],0)</f>
        <v>0</v>
      </c>
      <c r="P1583" s="8">
        <f>IF(Table1[[#This Row],[Số còn phải thu ĐK]]&lt;&gt;0,0,IF(Table1[[#This Row],[Phân loại]]="Bán hàng",Table1[[#This Row],[Tổng giá trị]],-Table1[[#This Row],[Tổng giá trị]]))</f>
        <v>687503</v>
      </c>
      <c r="Q1583" s="18">
        <f t="shared" si="185"/>
        <v>687503</v>
      </c>
      <c r="R1583" s="8">
        <f>Table1[[#This Row],[Số còn phải thu ĐK]]+Table1[[#This Row],[Giá Trị HD sau CK]]-Table1[[#This Row],[Số tiền đã thu]]</f>
        <v>0</v>
      </c>
      <c r="S1583" s="7">
        <f>IF(Table1[[#This Row],[Ngày hóa đơn]]&lt;&gt;"",Table1[[#This Row],[Ngày hóa đơn]],Table1[[#This Row],[Ngày hạch toán]])</f>
        <v>45867</v>
      </c>
      <c r="T1583" s="8"/>
      <c r="U1583" s="7">
        <f>IF(Table1[[#This Row],[Ngày tính CN]]="","",S1583+T1583)</f>
        <v>45867</v>
      </c>
      <c r="V1583" s="71">
        <f ca="1">IF(Table1[[#This Row],[Hạn thanh toán]]="","",IF((U1583-NOW())&lt;0,0,(U1583-NOW())))</f>
        <v>0</v>
      </c>
      <c r="W1583" s="69"/>
      <c r="X1583" s="65" t="str">
        <f t="shared" ca="1" si="186"/>
        <v/>
      </c>
      <c r="Y1583" s="65" t="str">
        <f t="shared" si="184"/>
        <v>Đã thanh toán</v>
      </c>
      <c r="Z1583" s="250">
        <f>Table1[[#This Row],[Hạn thanh toán]]</f>
        <v>45867</v>
      </c>
      <c r="AA1583" s="250">
        <f>Table1[[#This Row],[Ngày Thanh toán]]</f>
        <v>45959</v>
      </c>
      <c r="AD1583" s="3" t="str">
        <f>IF(Table1[[#This Row],[Mã khách hàng]]="","",VLOOKUP($A1583,Ma_KH!$A:$Q,Ma_KH!O$1,0))</f>
        <v>AEON CITIMART</v>
      </c>
      <c r="AE1583" s="3" t="str">
        <f>IF(Table1[[#This Row],[Mã khách hàng]]="","",VLOOKUP($A1583,Ma_KH!$A:$Q,Ma_KH!P$1,0))</f>
        <v>CÔNG TY TNHH MỘT THÀNH VIÊN HỘI NHẬP PHÁT TRIỂN ĐÔNG HƯNG</v>
      </c>
      <c r="AF1583" s="3">
        <f>VLOOKUP(A1583,Ma_KH!A:Q,Ma_KH!J$1,0)</f>
        <v>0</v>
      </c>
    </row>
    <row r="1584" spans="1:32" ht="16.5">
      <c r="A1584" s="73" t="s">
        <v>142</v>
      </c>
      <c r="B1584" s="73" t="s">
        <v>4507</v>
      </c>
      <c r="C1584" s="75">
        <v>45868</v>
      </c>
      <c r="D1584" s="76" t="s">
        <v>2680</v>
      </c>
      <c r="E1584" s="75">
        <v>45868</v>
      </c>
      <c r="F1584" s="73" t="s">
        <v>2681</v>
      </c>
      <c r="G1584" s="73" t="s">
        <v>17</v>
      </c>
      <c r="H1584" s="69"/>
      <c r="I1584" s="69">
        <v>0</v>
      </c>
      <c r="J1584" s="69">
        <f>(Table1[[#This Row],[Tiền hàng]]-Table1[[#This Row],[Tiền chiết khấu]])*8%</f>
        <v>0</v>
      </c>
      <c r="K1584" s="69">
        <v>575330</v>
      </c>
      <c r="L1584" s="8" t="s">
        <v>17</v>
      </c>
      <c r="M1584" s="41">
        <v>45959</v>
      </c>
      <c r="N1584" s="61" t="s">
        <v>4202</v>
      </c>
      <c r="O1584" s="69">
        <f>IF(Table1[[#This Row],[Phân loại]]="Tồn đầu kỳ",Table1[[#This Row],[Tổng giá trị]],0)</f>
        <v>0</v>
      </c>
      <c r="P1584" s="8">
        <f>IF(Table1[[#This Row],[Số còn phải thu ĐK]]&lt;&gt;0,0,IF(Table1[[#This Row],[Phân loại]]="Bán hàng",Table1[[#This Row],[Tổng giá trị]],-Table1[[#This Row],[Tổng giá trị]]))</f>
        <v>-575330</v>
      </c>
      <c r="Q1584" s="18">
        <f t="shared" si="185"/>
        <v>-575330</v>
      </c>
      <c r="R1584" s="8">
        <f>Table1[[#This Row],[Số còn phải thu ĐK]]+Table1[[#This Row],[Giá Trị HD sau CK]]-Table1[[#This Row],[Số tiền đã thu]]</f>
        <v>0</v>
      </c>
      <c r="S1584" s="7">
        <f>IF(Table1[[#This Row],[Ngày hóa đơn]]&lt;&gt;"",Table1[[#This Row],[Ngày hóa đơn]],Table1[[#This Row],[Ngày hạch toán]])</f>
        <v>45868</v>
      </c>
      <c r="T1584" s="8"/>
      <c r="U1584" s="7">
        <f>IF(Table1[[#This Row],[Ngày tính CN]]="","",S1584+T1584)</f>
        <v>45868</v>
      </c>
      <c r="V1584" s="71">
        <f ca="1">IF(Table1[[#This Row],[Hạn thanh toán]]="","",IF((U1584-NOW())&lt;0,0,(U1584-NOW())))</f>
        <v>0</v>
      </c>
      <c r="W1584" s="69"/>
      <c r="X1584" s="65" t="str">
        <f t="shared" ca="1" si="186"/>
        <v/>
      </c>
      <c r="Y1584" s="65" t="str">
        <f t="shared" si="184"/>
        <v>Đã thanh toán</v>
      </c>
      <c r="Z1584" s="250">
        <f>Table1[[#This Row],[Hạn thanh toán]]</f>
        <v>45868</v>
      </c>
      <c r="AA1584" s="250">
        <f>Table1[[#This Row],[Ngày Thanh toán]]</f>
        <v>45959</v>
      </c>
      <c r="AD1584" s="3" t="str">
        <f>IF(Table1[[#This Row],[Mã khách hàng]]="","",VLOOKUP($A1584,Ma_KH!$A:$Q,Ma_KH!O$1,0))</f>
        <v>AEON CITIMART</v>
      </c>
      <c r="AE1584" s="3" t="str">
        <f>IF(Table1[[#This Row],[Mã khách hàng]]="","",VLOOKUP($A1584,Ma_KH!$A:$Q,Ma_KH!P$1,0))</f>
        <v>CÔNG TY TNHH MỘT THÀNH VIÊN HỘI NHẬP PHÁT TRIỂN ĐÔNG HƯNG</v>
      </c>
      <c r="AF1584" s="3">
        <f>VLOOKUP(A1584,Ma_KH!A:Q,Ma_KH!J$1,0)</f>
        <v>0</v>
      </c>
    </row>
    <row r="1585" spans="1:32" ht="16.5">
      <c r="A1585" s="73" t="s">
        <v>142</v>
      </c>
      <c r="B1585" s="73" t="s">
        <v>4507</v>
      </c>
      <c r="C1585" s="75">
        <v>45870</v>
      </c>
      <c r="D1585" s="76" t="s">
        <v>2682</v>
      </c>
      <c r="E1585" s="75">
        <v>45870</v>
      </c>
      <c r="F1585" s="73" t="s">
        <v>2683</v>
      </c>
      <c r="G1585" s="73" t="s">
        <v>2684</v>
      </c>
      <c r="H1585" s="69">
        <v>1056025</v>
      </c>
      <c r="I1585" s="69">
        <v>0</v>
      </c>
      <c r="J1585" s="69">
        <f>(Table1[[#This Row],[Tiền hàng]]-Table1[[#This Row],[Tiền chiết khấu]])*8%</f>
        <v>84482</v>
      </c>
      <c r="K1585" s="69">
        <v>1140507</v>
      </c>
      <c r="L1585" s="8" t="s">
        <v>24</v>
      </c>
      <c r="M1585" s="41">
        <v>45959</v>
      </c>
      <c r="N1585" s="61" t="s">
        <v>4202</v>
      </c>
      <c r="O1585" s="69">
        <f>IF(Table1[[#This Row],[Phân loại]]="Tồn đầu kỳ",Table1[[#This Row],[Tổng giá trị]],0)</f>
        <v>0</v>
      </c>
      <c r="P1585" s="8">
        <f>IF(Table1[[#This Row],[Số còn phải thu ĐK]]&lt;&gt;0,0,IF(Table1[[#This Row],[Phân loại]]="Bán hàng",Table1[[#This Row],[Tổng giá trị]],-Table1[[#This Row],[Tổng giá trị]]))</f>
        <v>1140507</v>
      </c>
      <c r="Q1585" s="18">
        <f t="shared" si="185"/>
        <v>1140507</v>
      </c>
      <c r="R1585" s="8">
        <f>Table1[[#This Row],[Số còn phải thu ĐK]]+Table1[[#This Row],[Giá Trị HD sau CK]]-Table1[[#This Row],[Số tiền đã thu]]</f>
        <v>0</v>
      </c>
      <c r="S1585" s="7">
        <f>IF(Table1[[#This Row],[Ngày hóa đơn]]&lt;&gt;"",Table1[[#This Row],[Ngày hóa đơn]],Table1[[#This Row],[Ngày hạch toán]])</f>
        <v>45870</v>
      </c>
      <c r="T1585" s="8"/>
      <c r="U1585" s="7">
        <f>IF(Table1[[#This Row],[Ngày tính CN]]="","",S1585+T1585)</f>
        <v>45870</v>
      </c>
      <c r="V1585" s="71">
        <f ca="1">IF(Table1[[#This Row],[Hạn thanh toán]]="","",IF((U1585-NOW())&lt;0,0,(U1585-NOW())))</f>
        <v>0</v>
      </c>
      <c r="W1585" s="69"/>
      <c r="X1585" s="65" t="str">
        <f t="shared" ca="1" si="186"/>
        <v/>
      </c>
      <c r="Y1585" s="65" t="str">
        <f t="shared" si="184"/>
        <v>Đã thanh toán</v>
      </c>
      <c r="Z1585" s="250">
        <f>Table1[[#This Row],[Hạn thanh toán]]</f>
        <v>45870</v>
      </c>
      <c r="AA1585" s="250">
        <f>Table1[[#This Row],[Ngày Thanh toán]]</f>
        <v>45959</v>
      </c>
      <c r="AD1585" s="3" t="str">
        <f>IF(Table1[[#This Row],[Mã khách hàng]]="","",VLOOKUP($A1585,Ma_KH!$A:$Q,Ma_KH!O$1,0))</f>
        <v>AEON CITIMART</v>
      </c>
      <c r="AE1585" s="3" t="str">
        <f>IF(Table1[[#This Row],[Mã khách hàng]]="","",VLOOKUP($A1585,Ma_KH!$A:$Q,Ma_KH!P$1,0))</f>
        <v>CÔNG TY TNHH MỘT THÀNH VIÊN HỘI NHẬP PHÁT TRIỂN ĐÔNG HƯNG</v>
      </c>
      <c r="AF1585" s="3">
        <f>VLOOKUP(A1585,Ma_KH!A:Q,Ma_KH!J$1,0)</f>
        <v>0</v>
      </c>
    </row>
    <row r="1586" spans="1:32" ht="16.5">
      <c r="A1586" s="73" t="s">
        <v>142</v>
      </c>
      <c r="B1586" s="73" t="s">
        <v>4507</v>
      </c>
      <c r="C1586" s="75">
        <v>45876</v>
      </c>
      <c r="D1586" s="76" t="s">
        <v>2685</v>
      </c>
      <c r="E1586" s="75">
        <v>45876</v>
      </c>
      <c r="F1586" s="73" t="s">
        <v>2686</v>
      </c>
      <c r="G1586" s="73" t="s">
        <v>2687</v>
      </c>
      <c r="H1586" s="69">
        <v>743364</v>
      </c>
      <c r="I1586" s="69">
        <v>0</v>
      </c>
      <c r="J1586" s="69">
        <f>(Table1[[#This Row],[Tiền hàng]]-Table1[[#This Row],[Tiền chiết khấu]])*8%</f>
        <v>59469.120000000003</v>
      </c>
      <c r="K1586" s="69">
        <v>802833</v>
      </c>
      <c r="L1586" s="8" t="s">
        <v>24</v>
      </c>
      <c r="M1586" s="41">
        <v>45959</v>
      </c>
      <c r="N1586" s="61" t="s">
        <v>4202</v>
      </c>
      <c r="O1586" s="69">
        <f>IF(Table1[[#This Row],[Phân loại]]="Tồn đầu kỳ",Table1[[#This Row],[Tổng giá trị]],0)</f>
        <v>0</v>
      </c>
      <c r="P1586" s="8">
        <f>IF(Table1[[#This Row],[Số còn phải thu ĐK]]&lt;&gt;0,0,IF(Table1[[#This Row],[Phân loại]]="Bán hàng",Table1[[#This Row],[Tổng giá trị]],-Table1[[#This Row],[Tổng giá trị]]))</f>
        <v>802833</v>
      </c>
      <c r="Q1586" s="18">
        <f t="shared" si="185"/>
        <v>802833</v>
      </c>
      <c r="R1586" s="8">
        <f>Table1[[#This Row],[Số còn phải thu ĐK]]+Table1[[#This Row],[Giá Trị HD sau CK]]-Table1[[#This Row],[Số tiền đã thu]]</f>
        <v>0</v>
      </c>
      <c r="S1586" s="7">
        <f>IF(Table1[[#This Row],[Ngày hóa đơn]]&lt;&gt;"",Table1[[#This Row],[Ngày hóa đơn]],Table1[[#This Row],[Ngày hạch toán]])</f>
        <v>45876</v>
      </c>
      <c r="T1586" s="8"/>
      <c r="U1586" s="7">
        <f>IF(Table1[[#This Row],[Ngày tính CN]]="","",S1586+T1586)</f>
        <v>45876</v>
      </c>
      <c r="V1586" s="71">
        <f ca="1">IF(Table1[[#This Row],[Hạn thanh toán]]="","",IF((U1586-NOW())&lt;0,0,(U1586-NOW())))</f>
        <v>0</v>
      </c>
      <c r="W1586" s="69"/>
      <c r="X1586" s="65" t="str">
        <f t="shared" ca="1" si="186"/>
        <v/>
      </c>
      <c r="Y1586" s="65" t="str">
        <f t="shared" si="184"/>
        <v>Đã thanh toán</v>
      </c>
      <c r="Z1586" s="250">
        <f>Table1[[#This Row],[Hạn thanh toán]]</f>
        <v>45876</v>
      </c>
      <c r="AA1586" s="250">
        <f>Table1[[#This Row],[Ngày Thanh toán]]</f>
        <v>45959</v>
      </c>
      <c r="AD1586" s="3" t="str">
        <f>IF(Table1[[#This Row],[Mã khách hàng]]="","",VLOOKUP($A1586,Ma_KH!$A:$Q,Ma_KH!O$1,0))</f>
        <v>AEON CITIMART</v>
      </c>
      <c r="AE1586" s="3" t="str">
        <f>IF(Table1[[#This Row],[Mã khách hàng]]="","",VLOOKUP($A1586,Ma_KH!$A:$Q,Ma_KH!P$1,0))</f>
        <v>CÔNG TY TNHH MỘT THÀNH VIÊN HỘI NHẬP PHÁT TRIỂN ĐÔNG HƯNG</v>
      </c>
      <c r="AF1586" s="3">
        <f>VLOOKUP(A1586,Ma_KH!A:Q,Ma_KH!J$1,0)</f>
        <v>0</v>
      </c>
    </row>
    <row r="1587" spans="1:32" ht="16.5">
      <c r="A1587" s="73" t="s">
        <v>142</v>
      </c>
      <c r="B1587" s="73" t="s">
        <v>4507</v>
      </c>
      <c r="C1587" s="75">
        <v>45878</v>
      </c>
      <c r="D1587" s="76" t="s">
        <v>2688</v>
      </c>
      <c r="E1587" s="75">
        <v>45878</v>
      </c>
      <c r="F1587" s="73" t="s">
        <v>2689</v>
      </c>
      <c r="G1587" s="73" t="s">
        <v>2690</v>
      </c>
      <c r="H1587" s="69">
        <v>653391</v>
      </c>
      <c r="I1587" s="69">
        <v>0</v>
      </c>
      <c r="J1587" s="69">
        <f>(Table1[[#This Row],[Tiền hàng]]-Table1[[#This Row],[Tiền chiết khấu]])*8%</f>
        <v>52271.28</v>
      </c>
      <c r="K1587" s="69">
        <v>705662</v>
      </c>
      <c r="L1587" s="8" t="s">
        <v>24</v>
      </c>
      <c r="M1587" s="41">
        <v>45959</v>
      </c>
      <c r="N1587" s="61" t="s">
        <v>4202</v>
      </c>
      <c r="O1587" s="69">
        <f>IF(Table1[[#This Row],[Phân loại]]="Tồn đầu kỳ",Table1[[#This Row],[Tổng giá trị]],0)</f>
        <v>0</v>
      </c>
      <c r="P1587" s="8">
        <f>IF(Table1[[#This Row],[Số còn phải thu ĐK]]&lt;&gt;0,0,IF(Table1[[#This Row],[Phân loại]]="Bán hàng",Table1[[#This Row],[Tổng giá trị]],-Table1[[#This Row],[Tổng giá trị]]))</f>
        <v>705662</v>
      </c>
      <c r="Q1587" s="18">
        <f t="shared" si="185"/>
        <v>705662</v>
      </c>
      <c r="R1587" s="8">
        <f>Table1[[#This Row],[Số còn phải thu ĐK]]+Table1[[#This Row],[Giá Trị HD sau CK]]-Table1[[#This Row],[Số tiền đã thu]]</f>
        <v>0</v>
      </c>
      <c r="S1587" s="7">
        <f>IF(Table1[[#This Row],[Ngày hóa đơn]]&lt;&gt;"",Table1[[#This Row],[Ngày hóa đơn]],Table1[[#This Row],[Ngày hạch toán]])</f>
        <v>45878</v>
      </c>
      <c r="T1587" s="8"/>
      <c r="U1587" s="7">
        <f>IF(Table1[[#This Row],[Ngày tính CN]]="","",S1587+T1587)</f>
        <v>45878</v>
      </c>
      <c r="V1587" s="71">
        <f ca="1">IF(Table1[[#This Row],[Hạn thanh toán]]="","",IF((U1587-NOW())&lt;0,0,(U1587-NOW())))</f>
        <v>0</v>
      </c>
      <c r="W1587" s="69"/>
      <c r="X1587" s="65" t="str">
        <f t="shared" ca="1" si="186"/>
        <v/>
      </c>
      <c r="Y1587" s="65" t="str">
        <f t="shared" si="184"/>
        <v>Đã thanh toán</v>
      </c>
      <c r="Z1587" s="250">
        <f>Table1[[#This Row],[Hạn thanh toán]]</f>
        <v>45878</v>
      </c>
      <c r="AA1587" s="250">
        <f>Table1[[#This Row],[Ngày Thanh toán]]</f>
        <v>45959</v>
      </c>
      <c r="AD1587" s="3" t="str">
        <f>IF(Table1[[#This Row],[Mã khách hàng]]="","",VLOOKUP($A1587,Ma_KH!$A:$Q,Ma_KH!O$1,0))</f>
        <v>AEON CITIMART</v>
      </c>
      <c r="AE1587" s="3" t="str">
        <f>IF(Table1[[#This Row],[Mã khách hàng]]="","",VLOOKUP($A1587,Ma_KH!$A:$Q,Ma_KH!P$1,0))</f>
        <v>CÔNG TY TNHH MỘT THÀNH VIÊN HỘI NHẬP PHÁT TRIỂN ĐÔNG HƯNG</v>
      </c>
      <c r="AF1587" s="3">
        <f>VLOOKUP(A1587,Ma_KH!A:Q,Ma_KH!J$1,0)</f>
        <v>0</v>
      </c>
    </row>
    <row r="1588" spans="1:32" ht="16.5">
      <c r="A1588" s="73" t="s">
        <v>142</v>
      </c>
      <c r="B1588" s="73" t="s">
        <v>4507</v>
      </c>
      <c r="C1588" s="75">
        <v>45881</v>
      </c>
      <c r="D1588" s="76" t="s">
        <v>2691</v>
      </c>
      <c r="E1588" s="75">
        <v>45881</v>
      </c>
      <c r="F1588" s="73" t="s">
        <v>2692</v>
      </c>
      <c r="G1588" s="73" t="s">
        <v>17</v>
      </c>
      <c r="H1588" s="69">
        <v>0</v>
      </c>
      <c r="I1588" s="69">
        <v>0</v>
      </c>
      <c r="J1588" s="69">
        <f>(Table1[[#This Row],[Tiền hàng]]-Table1[[#This Row],[Tiền chiết khấu]])*8%</f>
        <v>0</v>
      </c>
      <c r="K1588" s="69">
        <v>142750</v>
      </c>
      <c r="L1588" s="8" t="s">
        <v>17</v>
      </c>
      <c r="M1588" s="41">
        <v>45959</v>
      </c>
      <c r="N1588" s="61" t="s">
        <v>4202</v>
      </c>
      <c r="O1588" s="69">
        <f>IF(Table1[[#This Row],[Phân loại]]="Tồn đầu kỳ",Table1[[#This Row],[Tổng giá trị]],0)</f>
        <v>0</v>
      </c>
      <c r="P1588" s="8">
        <f>IF(Table1[[#This Row],[Số còn phải thu ĐK]]&lt;&gt;0,0,IF(Table1[[#This Row],[Phân loại]]="Bán hàng",Table1[[#This Row],[Tổng giá trị]],-Table1[[#This Row],[Tổng giá trị]]))</f>
        <v>-142750</v>
      </c>
      <c r="Q1588" s="18">
        <f t="shared" si="185"/>
        <v>-142750</v>
      </c>
      <c r="R1588" s="8">
        <f>Table1[[#This Row],[Số còn phải thu ĐK]]+Table1[[#This Row],[Giá Trị HD sau CK]]-Table1[[#This Row],[Số tiền đã thu]]</f>
        <v>0</v>
      </c>
      <c r="S1588" s="7">
        <f>IF(Table1[[#This Row],[Ngày hóa đơn]]&lt;&gt;"",Table1[[#This Row],[Ngày hóa đơn]],Table1[[#This Row],[Ngày hạch toán]])</f>
        <v>45881</v>
      </c>
      <c r="T1588" s="8"/>
      <c r="U1588" s="7">
        <f>IF(Table1[[#This Row],[Ngày tính CN]]="","",S1588+T1588)</f>
        <v>45881</v>
      </c>
      <c r="V1588" s="71">
        <f ca="1">IF(Table1[[#This Row],[Hạn thanh toán]]="","",IF((U1588-NOW())&lt;0,0,(U1588-NOW())))</f>
        <v>0</v>
      </c>
      <c r="W1588" s="69"/>
      <c r="X1588" s="65" t="str">
        <f t="shared" ca="1" si="186"/>
        <v/>
      </c>
      <c r="Y1588" s="65" t="str">
        <f t="shared" si="184"/>
        <v>Đã thanh toán</v>
      </c>
      <c r="Z1588" s="250">
        <f>Table1[[#This Row],[Hạn thanh toán]]</f>
        <v>45881</v>
      </c>
      <c r="AA1588" s="250">
        <f>Table1[[#This Row],[Ngày Thanh toán]]</f>
        <v>45959</v>
      </c>
      <c r="AD1588" s="3" t="str">
        <f>IF(Table1[[#This Row],[Mã khách hàng]]="","",VLOOKUP($A1588,Ma_KH!$A:$Q,Ma_KH!O$1,0))</f>
        <v>AEON CITIMART</v>
      </c>
      <c r="AE1588" s="3" t="str">
        <f>IF(Table1[[#This Row],[Mã khách hàng]]="","",VLOOKUP($A1588,Ma_KH!$A:$Q,Ma_KH!P$1,0))</f>
        <v>CÔNG TY TNHH MỘT THÀNH VIÊN HỘI NHẬP PHÁT TRIỂN ĐÔNG HƯNG</v>
      </c>
      <c r="AF1588" s="3">
        <f>VLOOKUP(A1588,Ma_KH!A:Q,Ma_KH!J$1,0)</f>
        <v>0</v>
      </c>
    </row>
    <row r="1589" spans="1:32" ht="16.5">
      <c r="A1589" s="73" t="s">
        <v>142</v>
      </c>
      <c r="B1589" s="73" t="s">
        <v>4507</v>
      </c>
      <c r="C1589" s="75">
        <v>45882</v>
      </c>
      <c r="D1589" s="76" t="s">
        <v>2693</v>
      </c>
      <c r="E1589" s="75">
        <v>45882</v>
      </c>
      <c r="F1589" s="73" t="s">
        <v>2694</v>
      </c>
      <c r="G1589" s="73" t="s">
        <v>17</v>
      </c>
      <c r="H1589" s="69">
        <v>0</v>
      </c>
      <c r="I1589" s="69">
        <v>0</v>
      </c>
      <c r="J1589" s="69">
        <f>(Table1[[#This Row],[Tiền hàng]]-Table1[[#This Row],[Tiền chiết khấu]])*8%</f>
        <v>0</v>
      </c>
      <c r="K1589" s="69">
        <v>142750</v>
      </c>
      <c r="L1589" s="8" t="s">
        <v>17</v>
      </c>
      <c r="M1589" s="41">
        <v>45959</v>
      </c>
      <c r="N1589" s="61" t="s">
        <v>4202</v>
      </c>
      <c r="O1589" s="69">
        <f>IF(Table1[[#This Row],[Phân loại]]="Tồn đầu kỳ",Table1[[#This Row],[Tổng giá trị]],0)</f>
        <v>0</v>
      </c>
      <c r="P1589" s="8">
        <f>IF(Table1[[#This Row],[Số còn phải thu ĐK]]&lt;&gt;0,0,IF(Table1[[#This Row],[Phân loại]]="Bán hàng",Table1[[#This Row],[Tổng giá trị]],-Table1[[#This Row],[Tổng giá trị]]))</f>
        <v>-142750</v>
      </c>
      <c r="Q1589" s="18">
        <f t="shared" si="185"/>
        <v>-142750</v>
      </c>
      <c r="R1589" s="8">
        <f>Table1[[#This Row],[Số còn phải thu ĐK]]+Table1[[#This Row],[Giá Trị HD sau CK]]-Table1[[#This Row],[Số tiền đã thu]]</f>
        <v>0</v>
      </c>
      <c r="S1589" s="7">
        <f>IF(Table1[[#This Row],[Ngày hóa đơn]]&lt;&gt;"",Table1[[#This Row],[Ngày hóa đơn]],Table1[[#This Row],[Ngày hạch toán]])</f>
        <v>45882</v>
      </c>
      <c r="T1589" s="8"/>
      <c r="U1589" s="7">
        <f>IF(Table1[[#This Row],[Ngày tính CN]]="","",S1589+T1589)</f>
        <v>45882</v>
      </c>
      <c r="V1589" s="71">
        <f ca="1">IF(Table1[[#This Row],[Hạn thanh toán]]="","",IF((U1589-NOW())&lt;0,0,(U1589-NOW())))</f>
        <v>0</v>
      </c>
      <c r="W1589" s="69"/>
      <c r="X1589" s="65" t="str">
        <f t="shared" ca="1" si="186"/>
        <v/>
      </c>
      <c r="Y1589" s="65" t="str">
        <f t="shared" si="184"/>
        <v>Đã thanh toán</v>
      </c>
      <c r="Z1589" s="250">
        <f>Table1[[#This Row],[Hạn thanh toán]]</f>
        <v>45882</v>
      </c>
      <c r="AA1589" s="250">
        <f>Table1[[#This Row],[Ngày Thanh toán]]</f>
        <v>45959</v>
      </c>
      <c r="AD1589" s="3" t="str">
        <f>IF(Table1[[#This Row],[Mã khách hàng]]="","",VLOOKUP($A1589,Ma_KH!$A:$Q,Ma_KH!O$1,0))</f>
        <v>AEON CITIMART</v>
      </c>
      <c r="AE1589" s="3" t="str">
        <f>IF(Table1[[#This Row],[Mã khách hàng]]="","",VLOOKUP($A1589,Ma_KH!$A:$Q,Ma_KH!P$1,0))</f>
        <v>CÔNG TY TNHH MỘT THÀNH VIÊN HỘI NHẬP PHÁT TRIỂN ĐÔNG HƯNG</v>
      </c>
      <c r="AF1589" s="3">
        <f>VLOOKUP(A1589,Ma_KH!A:Q,Ma_KH!J$1,0)</f>
        <v>0</v>
      </c>
    </row>
    <row r="1590" spans="1:32" ht="16.5">
      <c r="A1590" s="73" t="s">
        <v>142</v>
      </c>
      <c r="B1590" s="73" t="s">
        <v>4507</v>
      </c>
      <c r="C1590" s="75">
        <v>45887</v>
      </c>
      <c r="D1590" s="76" t="s">
        <v>2695</v>
      </c>
      <c r="E1590" s="75">
        <v>45887</v>
      </c>
      <c r="F1590" s="73" t="s">
        <v>2696</v>
      </c>
      <c r="G1590" s="73" t="s">
        <v>17</v>
      </c>
      <c r="H1590" s="69">
        <v>0</v>
      </c>
      <c r="I1590" s="69">
        <v>0</v>
      </c>
      <c r="J1590" s="69">
        <f>(Table1[[#This Row],[Tiền hàng]]-Table1[[#This Row],[Tiền chiết khấu]])*8%</f>
        <v>0</v>
      </c>
      <c r="K1590" s="69">
        <v>356875</v>
      </c>
      <c r="L1590" s="8" t="s">
        <v>17</v>
      </c>
      <c r="M1590" s="41">
        <v>45959</v>
      </c>
      <c r="N1590" s="61" t="s">
        <v>4202</v>
      </c>
      <c r="O1590" s="69">
        <f>IF(Table1[[#This Row],[Phân loại]]="Tồn đầu kỳ",Table1[[#This Row],[Tổng giá trị]],0)</f>
        <v>0</v>
      </c>
      <c r="P1590" s="8">
        <f>IF(Table1[[#This Row],[Số còn phải thu ĐK]]&lt;&gt;0,0,IF(Table1[[#This Row],[Phân loại]]="Bán hàng",Table1[[#This Row],[Tổng giá trị]],-Table1[[#This Row],[Tổng giá trị]]))</f>
        <v>-356875</v>
      </c>
      <c r="Q1590" s="18">
        <f t="shared" si="185"/>
        <v>-356875</v>
      </c>
      <c r="R1590" s="8">
        <f>Table1[[#This Row],[Số còn phải thu ĐK]]+Table1[[#This Row],[Giá Trị HD sau CK]]-Table1[[#This Row],[Số tiền đã thu]]</f>
        <v>0</v>
      </c>
      <c r="S1590" s="7">
        <f>IF(Table1[[#This Row],[Ngày hóa đơn]]&lt;&gt;"",Table1[[#This Row],[Ngày hóa đơn]],Table1[[#This Row],[Ngày hạch toán]])</f>
        <v>45887</v>
      </c>
      <c r="T1590" s="8"/>
      <c r="U1590" s="7">
        <f>IF(Table1[[#This Row],[Ngày tính CN]]="","",S1590+T1590)</f>
        <v>45887</v>
      </c>
      <c r="V1590" s="71">
        <f ca="1">IF(Table1[[#This Row],[Hạn thanh toán]]="","",IF((U1590-NOW())&lt;0,0,(U1590-NOW())))</f>
        <v>0</v>
      </c>
      <c r="W1590" s="69"/>
      <c r="X1590" s="65" t="str">
        <f t="shared" ca="1" si="186"/>
        <v/>
      </c>
      <c r="Y1590" s="65" t="str">
        <f t="shared" si="184"/>
        <v>Đã thanh toán</v>
      </c>
      <c r="Z1590" s="250">
        <f>Table1[[#This Row],[Hạn thanh toán]]</f>
        <v>45887</v>
      </c>
      <c r="AA1590" s="250">
        <f>Table1[[#This Row],[Ngày Thanh toán]]</f>
        <v>45959</v>
      </c>
      <c r="AD1590" s="3" t="str">
        <f>IF(Table1[[#This Row],[Mã khách hàng]]="","",VLOOKUP($A1590,Ma_KH!$A:$Q,Ma_KH!O$1,0))</f>
        <v>AEON CITIMART</v>
      </c>
      <c r="AE1590" s="3" t="str">
        <f>IF(Table1[[#This Row],[Mã khách hàng]]="","",VLOOKUP($A1590,Ma_KH!$A:$Q,Ma_KH!P$1,0))</f>
        <v>CÔNG TY TNHH MỘT THÀNH VIÊN HỘI NHẬP PHÁT TRIỂN ĐÔNG HƯNG</v>
      </c>
      <c r="AF1590" s="3">
        <f>VLOOKUP(A1590,Ma_KH!A:Q,Ma_KH!J$1,0)</f>
        <v>0</v>
      </c>
    </row>
    <row r="1591" spans="1:32" ht="16.5">
      <c r="A1591" s="73" t="s">
        <v>142</v>
      </c>
      <c r="B1591" s="73" t="s">
        <v>4507</v>
      </c>
      <c r="C1591" s="75">
        <v>45890</v>
      </c>
      <c r="D1591" s="76" t="s">
        <v>2697</v>
      </c>
      <c r="E1591" s="75">
        <v>45890</v>
      </c>
      <c r="F1591" s="73" t="s">
        <v>2582</v>
      </c>
      <c r="G1591" s="73" t="s">
        <v>17</v>
      </c>
      <c r="H1591" s="69">
        <v>0</v>
      </c>
      <c r="I1591" s="69">
        <v>0</v>
      </c>
      <c r="J1591" s="69">
        <f>(Table1[[#This Row],[Tiền hàng]]-Table1[[#This Row],[Tiền chiết khấu]])*8%</f>
        <v>0</v>
      </c>
      <c r="K1591" s="69">
        <v>647689</v>
      </c>
      <c r="L1591" s="8" t="s">
        <v>17</v>
      </c>
      <c r="M1591" s="41">
        <v>45959</v>
      </c>
      <c r="N1591" s="61" t="s">
        <v>4202</v>
      </c>
      <c r="O1591" s="69">
        <f>IF(Table1[[#This Row],[Phân loại]]="Tồn đầu kỳ",Table1[[#This Row],[Tổng giá trị]],0)</f>
        <v>0</v>
      </c>
      <c r="P1591" s="8">
        <f>IF(Table1[[#This Row],[Số còn phải thu ĐK]]&lt;&gt;0,0,IF(Table1[[#This Row],[Phân loại]]="Bán hàng",Table1[[#This Row],[Tổng giá trị]],-Table1[[#This Row],[Tổng giá trị]]))</f>
        <v>-647689</v>
      </c>
      <c r="Q1591" s="18">
        <f t="shared" si="185"/>
        <v>-647689</v>
      </c>
      <c r="R1591" s="8">
        <f>Table1[[#This Row],[Số còn phải thu ĐK]]+Table1[[#This Row],[Giá Trị HD sau CK]]-Table1[[#This Row],[Số tiền đã thu]]</f>
        <v>0</v>
      </c>
      <c r="S1591" s="7">
        <f>IF(Table1[[#This Row],[Ngày hóa đơn]]&lt;&gt;"",Table1[[#This Row],[Ngày hóa đơn]],Table1[[#This Row],[Ngày hạch toán]])</f>
        <v>45890</v>
      </c>
      <c r="T1591" s="8"/>
      <c r="U1591" s="7">
        <f>IF(Table1[[#This Row],[Ngày tính CN]]="","",S1591+T1591)</f>
        <v>45890</v>
      </c>
      <c r="V1591" s="71">
        <f ca="1">IF(Table1[[#This Row],[Hạn thanh toán]]="","",IF((U1591-NOW())&lt;0,0,(U1591-NOW())))</f>
        <v>0</v>
      </c>
      <c r="W1591" s="69"/>
      <c r="X1591" s="65" t="str">
        <f t="shared" ca="1" si="186"/>
        <v/>
      </c>
      <c r="Y1591" s="65" t="str">
        <f t="shared" si="184"/>
        <v>Đã thanh toán</v>
      </c>
      <c r="Z1591" s="250">
        <f>Table1[[#This Row],[Hạn thanh toán]]</f>
        <v>45890</v>
      </c>
      <c r="AA1591" s="250">
        <f>Table1[[#This Row],[Ngày Thanh toán]]</f>
        <v>45959</v>
      </c>
      <c r="AD1591" s="3" t="str">
        <f>IF(Table1[[#This Row],[Mã khách hàng]]="","",VLOOKUP($A1591,Ma_KH!$A:$Q,Ma_KH!O$1,0))</f>
        <v>AEON CITIMART</v>
      </c>
      <c r="AE1591" s="3" t="str">
        <f>IF(Table1[[#This Row],[Mã khách hàng]]="","",VLOOKUP($A1591,Ma_KH!$A:$Q,Ma_KH!P$1,0))</f>
        <v>CÔNG TY TNHH MỘT THÀNH VIÊN HỘI NHẬP PHÁT TRIỂN ĐÔNG HƯNG</v>
      </c>
      <c r="AF1591" s="3">
        <f>VLOOKUP(A1591,Ma_KH!A:Q,Ma_KH!J$1,0)</f>
        <v>0</v>
      </c>
    </row>
    <row r="1592" spans="1:32" ht="16.5">
      <c r="A1592" s="73" t="s">
        <v>142</v>
      </c>
      <c r="B1592" s="73" t="s">
        <v>4507</v>
      </c>
      <c r="C1592" s="75">
        <v>45894</v>
      </c>
      <c r="D1592" s="76" t="s">
        <v>2698</v>
      </c>
      <c r="E1592" s="75">
        <v>45894</v>
      </c>
      <c r="F1592" s="73" t="s">
        <v>2699</v>
      </c>
      <c r="G1592" s="73" t="s">
        <v>17</v>
      </c>
      <c r="H1592" s="69">
        <v>0</v>
      </c>
      <c r="I1592" s="69">
        <v>0</v>
      </c>
      <c r="J1592" s="69">
        <f>(Table1[[#This Row],[Tiền hàng]]-Table1[[#This Row],[Tiền chiết khấu]])*8%</f>
        <v>0</v>
      </c>
      <c r="K1592" s="69">
        <v>354464</v>
      </c>
      <c r="L1592" s="8" t="s">
        <v>17</v>
      </c>
      <c r="M1592" s="41">
        <v>45959</v>
      </c>
      <c r="N1592" s="61" t="s">
        <v>4202</v>
      </c>
      <c r="O1592" s="69">
        <f>IF(Table1[[#This Row],[Phân loại]]="Tồn đầu kỳ",Table1[[#This Row],[Tổng giá trị]],0)</f>
        <v>0</v>
      </c>
      <c r="P1592" s="8">
        <f>IF(Table1[[#This Row],[Số còn phải thu ĐK]]&lt;&gt;0,0,IF(Table1[[#This Row],[Phân loại]]="Bán hàng",Table1[[#This Row],[Tổng giá trị]],-Table1[[#This Row],[Tổng giá trị]]))</f>
        <v>-354464</v>
      </c>
      <c r="Q1592" s="18">
        <f t="shared" si="185"/>
        <v>-354464</v>
      </c>
      <c r="R1592" s="8">
        <f>Table1[[#This Row],[Số còn phải thu ĐK]]+Table1[[#This Row],[Giá Trị HD sau CK]]-Table1[[#This Row],[Số tiền đã thu]]</f>
        <v>0</v>
      </c>
      <c r="S1592" s="7">
        <f>IF(Table1[[#This Row],[Ngày hóa đơn]]&lt;&gt;"",Table1[[#This Row],[Ngày hóa đơn]],Table1[[#This Row],[Ngày hạch toán]])</f>
        <v>45894</v>
      </c>
      <c r="T1592" s="8"/>
      <c r="U1592" s="7">
        <f>IF(Table1[[#This Row],[Ngày tính CN]]="","",S1592+T1592)</f>
        <v>45894</v>
      </c>
      <c r="V1592" s="71">
        <f ca="1">IF(Table1[[#This Row],[Hạn thanh toán]]="","",IF((U1592-NOW())&lt;0,0,(U1592-NOW())))</f>
        <v>0</v>
      </c>
      <c r="W1592" s="69"/>
      <c r="X1592" s="65" t="str">
        <f t="shared" ca="1" si="186"/>
        <v/>
      </c>
      <c r="Y1592" s="65" t="str">
        <f t="shared" si="184"/>
        <v>Đã thanh toán</v>
      </c>
      <c r="Z1592" s="250">
        <f>Table1[[#This Row],[Hạn thanh toán]]</f>
        <v>45894</v>
      </c>
      <c r="AA1592" s="250">
        <f>Table1[[#This Row],[Ngày Thanh toán]]</f>
        <v>45959</v>
      </c>
      <c r="AD1592" s="3" t="str">
        <f>IF(Table1[[#This Row],[Mã khách hàng]]="","",VLOOKUP($A1592,Ma_KH!$A:$Q,Ma_KH!O$1,0))</f>
        <v>AEON CITIMART</v>
      </c>
      <c r="AE1592" s="3" t="str">
        <f>IF(Table1[[#This Row],[Mã khách hàng]]="","",VLOOKUP($A1592,Ma_KH!$A:$Q,Ma_KH!P$1,0))</f>
        <v>CÔNG TY TNHH MỘT THÀNH VIÊN HỘI NHẬP PHÁT TRIỂN ĐÔNG HƯNG</v>
      </c>
      <c r="AF1592" s="3">
        <f>VLOOKUP(A1592,Ma_KH!A:Q,Ma_KH!J$1,0)</f>
        <v>0</v>
      </c>
    </row>
    <row r="1593" spans="1:32" ht="16.5">
      <c r="A1593" s="73" t="s">
        <v>142</v>
      </c>
      <c r="B1593" s="73" t="s">
        <v>4507</v>
      </c>
      <c r="C1593" s="75">
        <v>45895</v>
      </c>
      <c r="D1593" s="76" t="s">
        <v>2700</v>
      </c>
      <c r="E1593" s="75">
        <v>45895</v>
      </c>
      <c r="F1593" s="73" t="s">
        <v>2681</v>
      </c>
      <c r="G1593" s="73" t="s">
        <v>17</v>
      </c>
      <c r="H1593" s="69">
        <v>0</v>
      </c>
      <c r="I1593" s="69">
        <v>0</v>
      </c>
      <c r="J1593" s="69">
        <f>(Table1[[#This Row],[Tiền hàng]]-Table1[[#This Row],[Tiền chiết khấu]])*8%</f>
        <v>0</v>
      </c>
      <c r="K1593" s="69">
        <v>1593485</v>
      </c>
      <c r="L1593" s="8" t="s">
        <v>17</v>
      </c>
      <c r="M1593" s="41">
        <v>45959</v>
      </c>
      <c r="N1593" s="61" t="s">
        <v>4202</v>
      </c>
      <c r="O1593" s="69">
        <f>IF(Table1[[#This Row],[Phân loại]]="Tồn đầu kỳ",Table1[[#This Row],[Tổng giá trị]],0)</f>
        <v>0</v>
      </c>
      <c r="P1593" s="8">
        <f>IF(Table1[[#This Row],[Số còn phải thu ĐK]]&lt;&gt;0,0,IF(Table1[[#This Row],[Phân loại]]="Bán hàng",Table1[[#This Row],[Tổng giá trị]],-Table1[[#This Row],[Tổng giá trị]]))</f>
        <v>-1593485</v>
      </c>
      <c r="Q1593" s="18">
        <f t="shared" si="185"/>
        <v>-1593485</v>
      </c>
      <c r="R1593" s="8">
        <f>Table1[[#This Row],[Số còn phải thu ĐK]]+Table1[[#This Row],[Giá Trị HD sau CK]]-Table1[[#This Row],[Số tiền đã thu]]</f>
        <v>0</v>
      </c>
      <c r="S1593" s="7">
        <f>IF(Table1[[#This Row],[Ngày hóa đơn]]&lt;&gt;"",Table1[[#This Row],[Ngày hóa đơn]],Table1[[#This Row],[Ngày hạch toán]])</f>
        <v>45895</v>
      </c>
      <c r="T1593" s="8"/>
      <c r="U1593" s="7">
        <f>IF(Table1[[#This Row],[Ngày tính CN]]="","",S1593+T1593)</f>
        <v>45895</v>
      </c>
      <c r="V1593" s="71">
        <f ca="1">IF(Table1[[#This Row],[Hạn thanh toán]]="","",IF((U1593-NOW())&lt;0,0,(U1593-NOW())))</f>
        <v>0</v>
      </c>
      <c r="W1593" s="69"/>
      <c r="X1593" s="65" t="str">
        <f t="shared" ca="1" si="186"/>
        <v/>
      </c>
      <c r="Y1593" s="65" t="str">
        <f t="shared" si="184"/>
        <v>Đã thanh toán</v>
      </c>
      <c r="Z1593" s="250">
        <f>Table1[[#This Row],[Hạn thanh toán]]</f>
        <v>45895</v>
      </c>
      <c r="AA1593" s="250">
        <f>Table1[[#This Row],[Ngày Thanh toán]]</f>
        <v>45959</v>
      </c>
      <c r="AD1593" s="3" t="str">
        <f>IF(Table1[[#This Row],[Mã khách hàng]]="","",VLOOKUP($A1593,Ma_KH!$A:$Q,Ma_KH!O$1,0))</f>
        <v>AEON CITIMART</v>
      </c>
      <c r="AE1593" s="3" t="str">
        <f>IF(Table1[[#This Row],[Mã khách hàng]]="","",VLOOKUP($A1593,Ma_KH!$A:$Q,Ma_KH!P$1,0))</f>
        <v>CÔNG TY TNHH MỘT THÀNH VIÊN HỘI NHẬP PHÁT TRIỂN ĐÔNG HƯNG</v>
      </c>
      <c r="AF1593" s="3">
        <f>VLOOKUP(A1593,Ma_KH!A:Q,Ma_KH!J$1,0)</f>
        <v>0</v>
      </c>
    </row>
    <row r="1594" spans="1:32" ht="16.5">
      <c r="A1594" s="73" t="s">
        <v>142</v>
      </c>
      <c r="B1594" s="73" t="s">
        <v>4507</v>
      </c>
      <c r="C1594" s="75">
        <v>45895</v>
      </c>
      <c r="D1594" s="76" t="s">
        <v>2701</v>
      </c>
      <c r="E1594" s="75">
        <v>45895</v>
      </c>
      <c r="F1594" s="73" t="s">
        <v>2702</v>
      </c>
      <c r="G1594" s="73" t="s">
        <v>17</v>
      </c>
      <c r="H1594" s="69">
        <v>0</v>
      </c>
      <c r="I1594" s="69">
        <v>0</v>
      </c>
      <c r="J1594" s="69">
        <f>(Table1[[#This Row],[Tiền hàng]]-Table1[[#This Row],[Tiền chiết khấu]])*8%</f>
        <v>0</v>
      </c>
      <c r="K1594" s="69">
        <v>388625</v>
      </c>
      <c r="L1594" s="8" t="s">
        <v>17</v>
      </c>
      <c r="M1594" s="41">
        <v>45959</v>
      </c>
      <c r="N1594" s="61" t="s">
        <v>4202</v>
      </c>
      <c r="O1594" s="69">
        <f>IF(Table1[[#This Row],[Phân loại]]="Tồn đầu kỳ",Table1[[#This Row],[Tổng giá trị]],0)</f>
        <v>0</v>
      </c>
      <c r="P1594" s="8">
        <f>IF(Table1[[#This Row],[Số còn phải thu ĐK]]&lt;&gt;0,0,IF(Table1[[#This Row],[Phân loại]]="Bán hàng",Table1[[#This Row],[Tổng giá trị]],-Table1[[#This Row],[Tổng giá trị]]))</f>
        <v>-388625</v>
      </c>
      <c r="Q1594" s="18">
        <f t="shared" si="185"/>
        <v>-388625</v>
      </c>
      <c r="R1594" s="8">
        <f>Table1[[#This Row],[Số còn phải thu ĐK]]+Table1[[#This Row],[Giá Trị HD sau CK]]-Table1[[#This Row],[Số tiền đã thu]]</f>
        <v>0</v>
      </c>
      <c r="S1594" s="7">
        <f>IF(Table1[[#This Row],[Ngày hóa đơn]]&lt;&gt;"",Table1[[#This Row],[Ngày hóa đơn]],Table1[[#This Row],[Ngày hạch toán]])</f>
        <v>45895</v>
      </c>
      <c r="T1594" s="8"/>
      <c r="U1594" s="7">
        <f>IF(Table1[[#This Row],[Ngày tính CN]]="","",S1594+T1594)</f>
        <v>45895</v>
      </c>
      <c r="V1594" s="71">
        <f ca="1">IF(Table1[[#This Row],[Hạn thanh toán]]="","",IF((U1594-NOW())&lt;0,0,(U1594-NOW())))</f>
        <v>0</v>
      </c>
      <c r="W1594" s="69"/>
      <c r="X1594" s="65" t="str">
        <f t="shared" ca="1" si="186"/>
        <v/>
      </c>
      <c r="Y1594" s="65" t="str">
        <f t="shared" si="184"/>
        <v>Đã thanh toán</v>
      </c>
      <c r="Z1594" s="250">
        <f>Table1[[#This Row],[Hạn thanh toán]]</f>
        <v>45895</v>
      </c>
      <c r="AA1594" s="250">
        <f>Table1[[#This Row],[Ngày Thanh toán]]</f>
        <v>45959</v>
      </c>
      <c r="AD1594" s="3" t="str">
        <f>IF(Table1[[#This Row],[Mã khách hàng]]="","",VLOOKUP($A1594,Ma_KH!$A:$Q,Ma_KH!O$1,0))</f>
        <v>AEON CITIMART</v>
      </c>
      <c r="AE1594" s="3" t="str">
        <f>IF(Table1[[#This Row],[Mã khách hàng]]="","",VLOOKUP($A1594,Ma_KH!$A:$Q,Ma_KH!P$1,0))</f>
        <v>CÔNG TY TNHH MỘT THÀNH VIÊN HỘI NHẬP PHÁT TRIỂN ĐÔNG HƯNG</v>
      </c>
      <c r="AF1594" s="3">
        <f>VLOOKUP(A1594,Ma_KH!A:Q,Ma_KH!J$1,0)</f>
        <v>0</v>
      </c>
    </row>
    <row r="1595" spans="1:32" ht="16.5">
      <c r="A1595" s="73" t="s">
        <v>142</v>
      </c>
      <c r="B1595" s="73" t="s">
        <v>4507</v>
      </c>
      <c r="C1595" s="75">
        <v>45895</v>
      </c>
      <c r="D1595" s="76" t="s">
        <v>2703</v>
      </c>
      <c r="E1595" s="75">
        <v>45895</v>
      </c>
      <c r="F1595" s="73" t="s">
        <v>2704</v>
      </c>
      <c r="G1595" s="73" t="s">
        <v>17</v>
      </c>
      <c r="H1595" s="69">
        <v>0</v>
      </c>
      <c r="I1595" s="69">
        <v>0</v>
      </c>
      <c r="J1595" s="69">
        <f>(Table1[[#This Row],[Tiền hàng]]-Table1[[#This Row],[Tiền chiết khấu]])*8%</f>
        <v>0</v>
      </c>
      <c r="K1595" s="69">
        <v>368440</v>
      </c>
      <c r="L1595" s="8" t="s">
        <v>17</v>
      </c>
      <c r="M1595" s="41">
        <v>45959</v>
      </c>
      <c r="N1595" s="61" t="s">
        <v>4202</v>
      </c>
      <c r="O1595" s="69">
        <f>IF(Table1[[#This Row],[Phân loại]]="Tồn đầu kỳ",Table1[[#This Row],[Tổng giá trị]],0)</f>
        <v>0</v>
      </c>
      <c r="P1595" s="8">
        <f>IF(Table1[[#This Row],[Số còn phải thu ĐK]]&lt;&gt;0,0,IF(Table1[[#This Row],[Phân loại]]="Bán hàng",Table1[[#This Row],[Tổng giá trị]],-Table1[[#This Row],[Tổng giá trị]]))</f>
        <v>-368440</v>
      </c>
      <c r="Q1595" s="18">
        <f t="shared" si="185"/>
        <v>-368440</v>
      </c>
      <c r="R1595" s="8">
        <f>Table1[[#This Row],[Số còn phải thu ĐK]]+Table1[[#This Row],[Giá Trị HD sau CK]]-Table1[[#This Row],[Số tiền đã thu]]</f>
        <v>0</v>
      </c>
      <c r="S1595" s="7">
        <f>IF(Table1[[#This Row],[Ngày hóa đơn]]&lt;&gt;"",Table1[[#This Row],[Ngày hóa đơn]],Table1[[#This Row],[Ngày hạch toán]])</f>
        <v>45895</v>
      </c>
      <c r="T1595" s="8"/>
      <c r="U1595" s="7">
        <f>IF(Table1[[#This Row],[Ngày tính CN]]="","",S1595+T1595)</f>
        <v>45895</v>
      </c>
      <c r="V1595" s="71">
        <f ca="1">IF(Table1[[#This Row],[Hạn thanh toán]]="","",IF((U1595-NOW())&lt;0,0,(U1595-NOW())))</f>
        <v>0</v>
      </c>
      <c r="W1595" s="69"/>
      <c r="X1595" s="65" t="str">
        <f t="shared" ca="1" si="186"/>
        <v/>
      </c>
      <c r="Y1595" s="65" t="str">
        <f t="shared" si="184"/>
        <v>Đã thanh toán</v>
      </c>
      <c r="Z1595" s="250">
        <f>Table1[[#This Row],[Hạn thanh toán]]</f>
        <v>45895</v>
      </c>
      <c r="AA1595" s="250">
        <f>Table1[[#This Row],[Ngày Thanh toán]]</f>
        <v>45959</v>
      </c>
      <c r="AD1595" s="3" t="str">
        <f>IF(Table1[[#This Row],[Mã khách hàng]]="","",VLOOKUP($A1595,Ma_KH!$A:$Q,Ma_KH!O$1,0))</f>
        <v>AEON CITIMART</v>
      </c>
      <c r="AE1595" s="3" t="str">
        <f>IF(Table1[[#This Row],[Mã khách hàng]]="","",VLOOKUP($A1595,Ma_KH!$A:$Q,Ma_KH!P$1,0))</f>
        <v>CÔNG TY TNHH MỘT THÀNH VIÊN HỘI NHẬP PHÁT TRIỂN ĐÔNG HƯNG</v>
      </c>
      <c r="AF1595" s="3">
        <f>VLOOKUP(A1595,Ma_KH!A:Q,Ma_KH!J$1,0)</f>
        <v>0</v>
      </c>
    </row>
    <row r="1596" spans="1:32" ht="16.5">
      <c r="A1596" s="73" t="s">
        <v>142</v>
      </c>
      <c r="B1596" s="73" t="s">
        <v>4507</v>
      </c>
      <c r="C1596" s="75">
        <v>45896</v>
      </c>
      <c r="D1596" s="76" t="s">
        <v>2705</v>
      </c>
      <c r="E1596" s="75">
        <v>45896</v>
      </c>
      <c r="F1596" s="73" t="s">
        <v>2706</v>
      </c>
      <c r="G1596" s="73" t="s">
        <v>17</v>
      </c>
      <c r="H1596" s="69">
        <v>0</v>
      </c>
      <c r="I1596" s="69">
        <v>0</v>
      </c>
      <c r="J1596" s="69">
        <f>(Table1[[#This Row],[Tiền hàng]]-Table1[[#This Row],[Tiền chiết khấu]])*8%</f>
        <v>0</v>
      </c>
      <c r="K1596" s="69">
        <v>107948</v>
      </c>
      <c r="L1596" s="8" t="s">
        <v>17</v>
      </c>
      <c r="M1596" s="41">
        <v>45959</v>
      </c>
      <c r="N1596" s="61" t="s">
        <v>4202</v>
      </c>
      <c r="O1596" s="69">
        <f>IF(Table1[[#This Row],[Phân loại]]="Tồn đầu kỳ",Table1[[#This Row],[Tổng giá trị]],0)</f>
        <v>0</v>
      </c>
      <c r="P1596" s="8">
        <f>IF(Table1[[#This Row],[Số còn phải thu ĐK]]&lt;&gt;0,0,IF(Table1[[#This Row],[Phân loại]]="Bán hàng",Table1[[#This Row],[Tổng giá trị]],-Table1[[#This Row],[Tổng giá trị]]))</f>
        <v>-107948</v>
      </c>
      <c r="Q1596" s="18">
        <f t="shared" si="185"/>
        <v>-107948</v>
      </c>
      <c r="R1596" s="8">
        <f>Table1[[#This Row],[Số còn phải thu ĐK]]+Table1[[#This Row],[Giá Trị HD sau CK]]-Table1[[#This Row],[Số tiền đã thu]]</f>
        <v>0</v>
      </c>
      <c r="S1596" s="7">
        <f>IF(Table1[[#This Row],[Ngày hóa đơn]]&lt;&gt;"",Table1[[#This Row],[Ngày hóa đơn]],Table1[[#This Row],[Ngày hạch toán]])</f>
        <v>45896</v>
      </c>
      <c r="T1596" s="8"/>
      <c r="U1596" s="7">
        <f>IF(Table1[[#This Row],[Ngày tính CN]]="","",S1596+T1596)</f>
        <v>45896</v>
      </c>
      <c r="V1596" s="71">
        <f ca="1">IF(Table1[[#This Row],[Hạn thanh toán]]="","",IF((U1596-NOW())&lt;0,0,(U1596-NOW())))</f>
        <v>0</v>
      </c>
      <c r="W1596" s="69"/>
      <c r="X1596" s="65" t="str">
        <f t="shared" ca="1" si="186"/>
        <v/>
      </c>
      <c r="Y1596" s="65" t="str">
        <f t="shared" si="184"/>
        <v>Đã thanh toán</v>
      </c>
      <c r="Z1596" s="250">
        <f>Table1[[#This Row],[Hạn thanh toán]]</f>
        <v>45896</v>
      </c>
      <c r="AA1596" s="250">
        <f>Table1[[#This Row],[Ngày Thanh toán]]</f>
        <v>45959</v>
      </c>
      <c r="AD1596" s="3" t="str">
        <f>IF(Table1[[#This Row],[Mã khách hàng]]="","",VLOOKUP($A1596,Ma_KH!$A:$Q,Ma_KH!O$1,0))</f>
        <v>AEON CITIMART</v>
      </c>
      <c r="AE1596" s="3" t="str">
        <f>IF(Table1[[#This Row],[Mã khách hàng]]="","",VLOOKUP($A1596,Ma_KH!$A:$Q,Ma_KH!P$1,0))</f>
        <v>CÔNG TY TNHH MỘT THÀNH VIÊN HỘI NHẬP PHÁT TRIỂN ĐÔNG HƯNG</v>
      </c>
      <c r="AF1596" s="3">
        <f>VLOOKUP(A1596,Ma_KH!A:Q,Ma_KH!J$1,0)</f>
        <v>0</v>
      </c>
    </row>
    <row r="1597" spans="1:32" ht="16.5">
      <c r="A1597" s="66" t="s">
        <v>142</v>
      </c>
      <c r="B1597" s="73" t="s">
        <v>4507</v>
      </c>
      <c r="C1597" s="67">
        <v>45896</v>
      </c>
      <c r="D1597" s="68" t="s">
        <v>2707</v>
      </c>
      <c r="E1597" s="67">
        <v>45896</v>
      </c>
      <c r="F1597" s="66" t="s">
        <v>2708</v>
      </c>
      <c r="G1597" s="66" t="s">
        <v>17</v>
      </c>
      <c r="H1597" s="69">
        <v>0</v>
      </c>
      <c r="I1597" s="69">
        <v>0</v>
      </c>
      <c r="J1597" s="69">
        <f>(Table1[[#This Row],[Tiền hàng]]-Table1[[#This Row],[Tiền chiết khấu]])*8%</f>
        <v>0</v>
      </c>
      <c r="K1597" s="69">
        <v>356875</v>
      </c>
      <c r="L1597" s="8" t="s">
        <v>17</v>
      </c>
      <c r="M1597" s="41">
        <v>45959</v>
      </c>
      <c r="N1597" s="61" t="s">
        <v>4202</v>
      </c>
      <c r="O1597" s="69">
        <f>IF(Table1[[#This Row],[Phân loại]]="Tồn đầu kỳ",Table1[[#This Row],[Tổng giá trị]],0)</f>
        <v>0</v>
      </c>
      <c r="P1597" s="8">
        <f>IF(Table1[[#This Row],[Số còn phải thu ĐK]]&lt;&gt;0,0,IF(Table1[[#This Row],[Phân loại]]="Bán hàng",Table1[[#This Row],[Tổng giá trị]],-Table1[[#This Row],[Tổng giá trị]]))</f>
        <v>-356875</v>
      </c>
      <c r="Q1597" s="18">
        <f t="shared" si="185"/>
        <v>-356875</v>
      </c>
      <c r="R1597" s="8">
        <f>Table1[[#This Row],[Số còn phải thu ĐK]]+Table1[[#This Row],[Giá Trị HD sau CK]]-Table1[[#This Row],[Số tiền đã thu]]</f>
        <v>0</v>
      </c>
      <c r="S1597" s="7">
        <f>IF(Table1[[#This Row],[Ngày hóa đơn]]&lt;&gt;"",Table1[[#This Row],[Ngày hóa đơn]],Table1[[#This Row],[Ngày hạch toán]])</f>
        <v>45896</v>
      </c>
      <c r="T1597" s="8"/>
      <c r="U1597" s="7">
        <f>IF(Table1[[#This Row],[Ngày tính CN]]="","",S1597+T1597)</f>
        <v>45896</v>
      </c>
      <c r="V1597" s="71">
        <f ca="1">IF(Table1[[#This Row],[Hạn thanh toán]]="","",IF((U1597-NOW())&lt;0,0,(U1597-NOW())))</f>
        <v>0</v>
      </c>
      <c r="W1597" s="69"/>
      <c r="X1597" s="65" t="str">
        <f t="shared" ca="1" si="186"/>
        <v/>
      </c>
      <c r="Y1597" s="65" t="str">
        <f t="shared" si="184"/>
        <v>Đã thanh toán</v>
      </c>
      <c r="Z1597" s="250">
        <f>Table1[[#This Row],[Hạn thanh toán]]</f>
        <v>45896</v>
      </c>
      <c r="AA1597" s="250">
        <f>Table1[[#This Row],[Ngày Thanh toán]]</f>
        <v>45959</v>
      </c>
      <c r="AD1597" s="3" t="str">
        <f>IF(Table1[[#This Row],[Mã khách hàng]]="","",VLOOKUP($A1597,Ma_KH!$A:$Q,Ma_KH!O$1,0))</f>
        <v>AEON CITIMART</v>
      </c>
      <c r="AE1597" s="3" t="str">
        <f>IF(Table1[[#This Row],[Mã khách hàng]]="","",VLOOKUP($A1597,Ma_KH!$A:$Q,Ma_KH!P$1,0))</f>
        <v>CÔNG TY TNHH MỘT THÀNH VIÊN HỘI NHẬP PHÁT TRIỂN ĐÔNG HƯNG</v>
      </c>
      <c r="AF1597" s="3">
        <f>VLOOKUP(A1597,Ma_KH!A:Q,Ma_KH!J$1,0)</f>
        <v>0</v>
      </c>
    </row>
    <row r="1598" spans="1:32" ht="16.5">
      <c r="A1598" s="66" t="s">
        <v>142</v>
      </c>
      <c r="B1598" s="73" t="s">
        <v>4507</v>
      </c>
      <c r="C1598" s="41">
        <v>45910</v>
      </c>
      <c r="D1598" s="29" t="s">
        <v>4205</v>
      </c>
      <c r="E1598" s="41">
        <v>45910</v>
      </c>
      <c r="F1598" s="29" t="s">
        <v>4206</v>
      </c>
      <c r="G1598" s="29" t="s">
        <v>4207</v>
      </c>
      <c r="H1598" s="69">
        <v>0</v>
      </c>
      <c r="I1598" s="69">
        <v>0</v>
      </c>
      <c r="J1598" s="69">
        <f>(Table1[[#This Row],[Tiền hàng]]-Table1[[#This Row],[Tiền chiết khấu]])*8%</f>
        <v>0</v>
      </c>
      <c r="K1598" s="59">
        <v>8368682</v>
      </c>
      <c r="L1598" s="8" t="s">
        <v>3649</v>
      </c>
      <c r="M1598" s="41">
        <v>45959</v>
      </c>
      <c r="N1598" s="61" t="s">
        <v>4202</v>
      </c>
      <c r="O1598" s="69">
        <f>IF(Table1[[#This Row],[Phân loại]]="Tồn đầu kỳ",Table1[[#This Row],[Tổng giá trị]],0)</f>
        <v>0</v>
      </c>
      <c r="P1598" s="8">
        <f>IF(Table1[[#This Row],[Số còn phải thu ĐK]]&lt;&gt;0,0,IF(Table1[[#This Row],[Phân loại]]="Bán hàng",Table1[[#This Row],[Tổng giá trị]],-Table1[[#This Row],[Tổng giá trị]]))</f>
        <v>-8368682</v>
      </c>
      <c r="Q1598" s="18">
        <f t="shared" si="185"/>
        <v>-8368682</v>
      </c>
      <c r="R1598" s="8">
        <f>Table1[[#This Row],[Số còn phải thu ĐK]]+Table1[[#This Row],[Giá Trị HD sau CK]]-Table1[[#This Row],[Số tiền đã thu]]</f>
        <v>0</v>
      </c>
      <c r="S1598" s="7">
        <f>IF(Table1[[#This Row],[Ngày hóa đơn]]&lt;&gt;"",Table1[[#This Row],[Ngày hóa đơn]],Table1[[#This Row],[Ngày hạch toán]])</f>
        <v>45910</v>
      </c>
      <c r="T1598" s="8"/>
      <c r="U1598" s="7">
        <f>IF(Table1[[#This Row],[Ngày tính CN]]="","",S1598+T1598)</f>
        <v>45910</v>
      </c>
      <c r="V1598" s="71">
        <f ca="1">IF(Table1[[#This Row],[Hạn thanh toán]]="","",IF((U1598-NOW())&lt;0,0,(U1598-NOW())))</f>
        <v>0</v>
      </c>
      <c r="W1598" s="69"/>
      <c r="X1598" s="65" t="str">
        <f t="shared" ca="1" si="186"/>
        <v/>
      </c>
      <c r="Y1598" s="65" t="str">
        <f t="shared" ref="Y1598" si="187">IF(R1598=0,"Đã thanh toán",IF(X1598="","",IF(X1598&lt;=0,"Chưa đến hạn thanh toán",IF(X1598&lt;=30,"Nợ quá hạn 30 ngày",IF(X1598&lt;=60,"Nợ quá hạn từ 30 ngày đến 60 ngày",IF(X1598&lt;=90,"Nợ quá hạn từ 60 ngày đến 90 ngày",IF(X1598&lt;=120,"Nợ quá hạn từ 90 ngày đến 120 ngày","Nợ quá hạn hơn 120 ngày có khả năng mất thanh toán")))))))</f>
        <v>Đã thanh toán</v>
      </c>
      <c r="Z1598" s="250">
        <f>Table1[[#This Row],[Hạn thanh toán]]</f>
        <v>45910</v>
      </c>
      <c r="AA1598" s="250">
        <f>Table1[[#This Row],[Ngày Thanh toán]]</f>
        <v>45959</v>
      </c>
      <c r="AD1598" s="3" t="str">
        <f>IF(Table1[[#This Row],[Mã khách hàng]]="","",VLOOKUP($A1598,Ma_KH!$A:$Q,Ma_KH!O$1,0))</f>
        <v>AEON CITIMART</v>
      </c>
      <c r="AE1598" s="3" t="str">
        <f>IF(Table1[[#This Row],[Mã khách hàng]]="","",VLOOKUP($A1598,Ma_KH!$A:$Q,Ma_KH!P$1,0))</f>
        <v>CÔNG TY TNHH MỘT THÀNH VIÊN HỘI NHẬP PHÁT TRIỂN ĐÔNG HƯNG</v>
      </c>
      <c r="AF1598" s="3">
        <f>VLOOKUP(A1598,Ma_KH!A:Q,Ma_KH!J$1,0)</f>
        <v>0</v>
      </c>
    </row>
    <row r="1599" spans="1:32" ht="16.5">
      <c r="A1599" s="66" t="s">
        <v>142</v>
      </c>
      <c r="B1599" s="73" t="s">
        <v>4507</v>
      </c>
      <c r="C1599" s="41">
        <v>45675</v>
      </c>
      <c r="D1599" s="29" t="s">
        <v>4208</v>
      </c>
      <c r="E1599" s="41">
        <v>45675</v>
      </c>
      <c r="F1599" s="29" t="s">
        <v>4209</v>
      </c>
      <c r="G1599" s="29" t="s">
        <v>4210</v>
      </c>
      <c r="H1599" s="69">
        <v>0</v>
      </c>
      <c r="I1599" s="69">
        <v>0</v>
      </c>
      <c r="J1599" s="69">
        <f>(Table1[[#This Row],[Tiền hàng]]-Table1[[#This Row],[Tiền chiết khấu]])*8%</f>
        <v>0</v>
      </c>
      <c r="K1599" s="59">
        <v>10822107</v>
      </c>
      <c r="L1599" s="8" t="s">
        <v>3649</v>
      </c>
      <c r="M1599" s="41">
        <v>45959</v>
      </c>
      <c r="N1599" s="61" t="s">
        <v>4202</v>
      </c>
      <c r="O1599" s="69">
        <f>IF(Table1[[#This Row],[Phân loại]]="Tồn đầu kỳ",Table1[[#This Row],[Tổng giá trị]],0)</f>
        <v>0</v>
      </c>
      <c r="P1599" s="8">
        <f>IF(Table1[[#This Row],[Số còn phải thu ĐK]]&lt;&gt;0,0,IF(Table1[[#This Row],[Phân loại]]="Bán hàng",Table1[[#This Row],[Tổng giá trị]],-Table1[[#This Row],[Tổng giá trị]]))</f>
        <v>-10822107</v>
      </c>
      <c r="Q1599" s="18">
        <f t="shared" si="185"/>
        <v>-10822107</v>
      </c>
      <c r="R1599" s="8">
        <f>Table1[[#This Row],[Số còn phải thu ĐK]]+Table1[[#This Row],[Giá Trị HD sau CK]]-Table1[[#This Row],[Số tiền đã thu]]</f>
        <v>0</v>
      </c>
      <c r="S1599" s="7">
        <f>IF(Table1[[#This Row],[Ngày hóa đơn]]&lt;&gt;"",Table1[[#This Row],[Ngày hóa đơn]],Table1[[#This Row],[Ngày hạch toán]])</f>
        <v>45675</v>
      </c>
      <c r="T1599" s="8"/>
      <c r="U1599" s="7">
        <f>IF(Table1[[#This Row],[Ngày tính CN]]="","",S1599+T1599)</f>
        <v>45675</v>
      </c>
      <c r="V1599" s="71">
        <f ca="1">IF(Table1[[#This Row],[Hạn thanh toán]]="","",IF((U1599-NOW())&lt;0,0,(U1599-NOW())))</f>
        <v>0</v>
      </c>
      <c r="W1599" s="69"/>
      <c r="X1599" s="65" t="str">
        <f t="shared" ca="1" si="186"/>
        <v/>
      </c>
      <c r="Y1599" s="65" t="str">
        <f t="shared" ref="Y1599" si="188">IF(R1599=0,"Đã thanh toán",IF(X1599="","",IF(X1599&lt;=0,"Chưa đến hạn thanh toán",IF(X1599&lt;=30,"Nợ quá hạn 30 ngày",IF(X1599&lt;=60,"Nợ quá hạn từ 30 ngày đến 60 ngày",IF(X1599&lt;=90,"Nợ quá hạn từ 60 ngày đến 90 ngày",IF(X1599&lt;=120,"Nợ quá hạn từ 90 ngày đến 120 ngày","Nợ quá hạn hơn 120 ngày có khả năng mất thanh toán")))))))</f>
        <v>Đã thanh toán</v>
      </c>
      <c r="Z1599" s="250">
        <f>Table1[[#This Row],[Hạn thanh toán]]</f>
        <v>45675</v>
      </c>
      <c r="AA1599" s="250">
        <f>Table1[[#This Row],[Ngày Thanh toán]]</f>
        <v>45959</v>
      </c>
      <c r="AD1599" s="3" t="str">
        <f>IF(Table1[[#This Row],[Mã khách hàng]]="","",VLOOKUP($A1599,Ma_KH!$A:$Q,Ma_KH!O$1,0))</f>
        <v>AEON CITIMART</v>
      </c>
      <c r="AE1599" s="3" t="str">
        <f>IF(Table1[[#This Row],[Mã khách hàng]]="","",VLOOKUP($A1599,Ma_KH!$A:$Q,Ma_KH!P$1,0))</f>
        <v>CÔNG TY TNHH MỘT THÀNH VIÊN HỘI NHẬP PHÁT TRIỂN ĐÔNG HƯNG</v>
      </c>
      <c r="AF1599" s="3">
        <f>VLOOKUP(A1599,Ma_KH!A:Q,Ma_KH!J$1,0)</f>
        <v>0</v>
      </c>
    </row>
    <row r="1600" spans="1:32" s="139" customFormat="1" ht="16.5">
      <c r="A1600" s="143" t="s">
        <v>143</v>
      </c>
      <c r="B1600" s="143" t="s">
        <v>4508</v>
      </c>
      <c r="C1600" s="146">
        <v>45653</v>
      </c>
      <c r="D1600" s="145" t="s">
        <v>2709</v>
      </c>
      <c r="E1600" s="146"/>
      <c r="F1600" s="146" t="s">
        <v>2710</v>
      </c>
      <c r="G1600" s="143" t="s">
        <v>2711</v>
      </c>
      <c r="H1600" s="131">
        <v>1706415</v>
      </c>
      <c r="I1600" s="131">
        <v>0</v>
      </c>
      <c r="J1600" s="131">
        <f>(Table1[[#This Row],[Tiền hàng]]-Table1[[#This Row],[Tiền chiết khấu]])*8%</f>
        <v>136513.20000000001</v>
      </c>
      <c r="K1600" s="131">
        <v>1842928</v>
      </c>
      <c r="L1600" s="132" t="s">
        <v>3643</v>
      </c>
      <c r="M1600" s="196">
        <v>45752</v>
      </c>
      <c r="N1600" s="197" t="s">
        <v>4212</v>
      </c>
      <c r="O1600" s="131">
        <f>IF(Table1[[#This Row],[Phân loại]]="Tồn đầu kỳ",Table1[[#This Row],[Tổng giá trị]],0)</f>
        <v>1842928</v>
      </c>
      <c r="P1600" s="132">
        <f>IF(Table1[[#This Row],[Số còn phải thu ĐK]]&lt;&gt;0,0,IF(Table1[[#This Row],[Phân loại]]="Bán hàng",Table1[[#This Row],[Tổng giá trị]],-Table1[[#This Row],[Tổng giá trị]]))</f>
        <v>0</v>
      </c>
      <c r="Q1600" s="18">
        <f t="shared" si="185"/>
        <v>1842928</v>
      </c>
      <c r="R1600" s="132">
        <f>Table1[[#This Row],[Số còn phải thu ĐK]]+Table1[[#This Row],[Giá Trị HD sau CK]]-Table1[[#This Row],[Số tiền đã thu]]</f>
        <v>0</v>
      </c>
      <c r="S1600" s="136">
        <f>IF(Table1[[#This Row],[Ngày hóa đơn]]&lt;&gt;"",Table1[[#This Row],[Ngày hóa đơn]],Table1[[#This Row],[Ngày hạch toán]])</f>
        <v>45653</v>
      </c>
      <c r="T1600" s="132"/>
      <c r="U1600" s="136">
        <f>IF(Table1[[#This Row],[Ngày tính CN]]="","",S1600+T1600)</f>
        <v>45653</v>
      </c>
      <c r="V1600" s="137">
        <f ca="1">IF(Table1[[#This Row],[Hạn thanh toán]]="","",IF((U1600-NOW())&lt;0,0,(U1600-NOW())))</f>
        <v>0</v>
      </c>
      <c r="W1600" s="131"/>
      <c r="X1600" s="65" t="str">
        <f t="shared" ca="1" si="186"/>
        <v/>
      </c>
      <c r="Y1600" s="138" t="str">
        <f t="shared" ref="Y1600:Y1665" si="189">IF(R1600=0,"Đã thanh toán",IF(X1600="","",IF(X1600&lt;=0,"Chưa đến hạn thanh toán",IF(X1600&lt;=30,"Nợ quá hạn 30 ngày",IF(X1600&lt;=60,"Nợ quá hạn từ 30 ngày đến 60 ngày",IF(X1600&lt;=90,"Nợ quá hạn từ 60 ngày đến 90 ngày",IF(X1600&lt;=120,"Nợ quá hạn từ 90 ngày đến 120 ngày","Nợ quá hạn hơn 120 ngày có khả năng mất thanh toán")))))))</f>
        <v>Đã thanh toán</v>
      </c>
      <c r="Z1600" s="253">
        <f>Table1[[#This Row],[Hạn thanh toán]]</f>
        <v>45653</v>
      </c>
      <c r="AA1600" s="253">
        <f>Table1[[#This Row],[Ngày Thanh toán]]</f>
        <v>45752</v>
      </c>
      <c r="AD1600" s="3" t="str">
        <f>IF(Table1[[#This Row],[Mã khách hàng]]="","",VLOOKUP($A1600,Ma_KH!$A:$Q,Ma_KH!O$1,0))</f>
        <v>SONGNGOC</v>
      </c>
      <c r="AE1600" s="3" t="str">
        <f>IF(Table1[[#This Row],[Mã khách hàng]]="","",VLOOKUP($A1600,Ma_KH!$A:$Q,Ma_KH!P$1,0))</f>
        <v>CÔNG TY TNHH MTV SONG NGỌC</v>
      </c>
      <c r="AF1600" s="139" t="str">
        <f>VLOOKUP(A1600,Ma_KH!A:Q,Ma_KH!J$1,0)</f>
        <v>Trần Hạo Nhị</v>
      </c>
    </row>
    <row r="1601" spans="1:32" s="139" customFormat="1" ht="16.5">
      <c r="A1601" s="143" t="s">
        <v>143</v>
      </c>
      <c r="B1601" s="143" t="s">
        <v>4508</v>
      </c>
      <c r="C1601" s="146">
        <v>45630</v>
      </c>
      <c r="D1601" s="145" t="s">
        <v>2712</v>
      </c>
      <c r="E1601" s="146"/>
      <c r="F1601" s="146" t="s">
        <v>2713</v>
      </c>
      <c r="G1601" s="143" t="s">
        <v>2711</v>
      </c>
      <c r="H1601" s="131">
        <v>1694911</v>
      </c>
      <c r="I1601" s="131">
        <v>0</v>
      </c>
      <c r="J1601" s="131">
        <f>(Table1[[#This Row],[Tiền hàng]]-Table1[[#This Row],[Tiền chiết khấu]])*8%</f>
        <v>135592.88</v>
      </c>
      <c r="K1601" s="131">
        <v>1830504</v>
      </c>
      <c r="L1601" s="132" t="s">
        <v>3643</v>
      </c>
      <c r="M1601" s="196">
        <v>45752</v>
      </c>
      <c r="N1601" s="197" t="s">
        <v>4212</v>
      </c>
      <c r="O1601" s="131">
        <f>IF(Table1[[#This Row],[Phân loại]]="Tồn đầu kỳ",Table1[[#This Row],[Tổng giá trị]],0)</f>
        <v>1830504</v>
      </c>
      <c r="P1601" s="132">
        <f>IF(Table1[[#This Row],[Số còn phải thu ĐK]]&lt;&gt;0,0,IF(Table1[[#This Row],[Phân loại]]="Bán hàng",Table1[[#This Row],[Tổng giá trị]],-Table1[[#This Row],[Tổng giá trị]]))</f>
        <v>0</v>
      </c>
      <c r="Q1601" s="18">
        <f t="shared" si="185"/>
        <v>1830504</v>
      </c>
      <c r="R1601" s="132">
        <f>Table1[[#This Row],[Số còn phải thu ĐK]]+Table1[[#This Row],[Giá Trị HD sau CK]]-Table1[[#This Row],[Số tiền đã thu]]</f>
        <v>0</v>
      </c>
      <c r="S1601" s="136">
        <f>IF(Table1[[#This Row],[Ngày hóa đơn]]&lt;&gt;"",Table1[[#This Row],[Ngày hóa đơn]],Table1[[#This Row],[Ngày hạch toán]])</f>
        <v>45630</v>
      </c>
      <c r="T1601" s="132"/>
      <c r="U1601" s="136">
        <f>IF(Table1[[#This Row],[Ngày tính CN]]="","",S1601+T1601)</f>
        <v>45630</v>
      </c>
      <c r="V1601" s="137">
        <f ca="1">IF(Table1[[#This Row],[Hạn thanh toán]]="","",IF((U1601-NOW())&lt;0,0,(U1601-NOW())))</f>
        <v>0</v>
      </c>
      <c r="W1601" s="131"/>
      <c r="X1601" s="65" t="str">
        <f t="shared" ca="1" si="186"/>
        <v/>
      </c>
      <c r="Y1601" s="138" t="str">
        <f t="shared" si="189"/>
        <v>Đã thanh toán</v>
      </c>
      <c r="Z1601" s="253">
        <f>Table1[[#This Row],[Hạn thanh toán]]</f>
        <v>45630</v>
      </c>
      <c r="AA1601" s="253">
        <f>Table1[[#This Row],[Ngày Thanh toán]]</f>
        <v>45752</v>
      </c>
      <c r="AD1601" s="3" t="str">
        <f>IF(Table1[[#This Row],[Mã khách hàng]]="","",VLOOKUP($A1601,Ma_KH!$A:$Q,Ma_KH!O$1,0))</f>
        <v>SONGNGOC</v>
      </c>
      <c r="AE1601" s="3" t="str">
        <f>IF(Table1[[#This Row],[Mã khách hàng]]="","",VLOOKUP($A1601,Ma_KH!$A:$Q,Ma_KH!P$1,0))</f>
        <v>CÔNG TY TNHH MTV SONG NGỌC</v>
      </c>
      <c r="AF1601" s="139" t="str">
        <f>VLOOKUP(A1601,Ma_KH!A:Q,Ma_KH!J$1,0)</f>
        <v>Trần Hạo Nhị</v>
      </c>
    </row>
    <row r="1602" spans="1:32" s="139" customFormat="1" ht="16.5">
      <c r="A1602" s="143" t="s">
        <v>143</v>
      </c>
      <c r="B1602" s="143" t="s">
        <v>4508</v>
      </c>
      <c r="C1602" s="146">
        <v>45604</v>
      </c>
      <c r="D1602" s="145" t="s">
        <v>2714</v>
      </c>
      <c r="E1602" s="146"/>
      <c r="F1602" s="146" t="s">
        <v>2715</v>
      </c>
      <c r="G1602" s="143" t="s">
        <v>2711</v>
      </c>
      <c r="H1602" s="131">
        <v>1632165</v>
      </c>
      <c r="I1602" s="131">
        <v>0</v>
      </c>
      <c r="J1602" s="131">
        <f>(Table1[[#This Row],[Tiền hàng]]-Table1[[#This Row],[Tiền chiết khấu]])*8%</f>
        <v>130573.2</v>
      </c>
      <c r="K1602" s="131">
        <v>1762738</v>
      </c>
      <c r="L1602" s="132" t="s">
        <v>3643</v>
      </c>
      <c r="M1602" s="196">
        <v>45855</v>
      </c>
      <c r="N1602" s="197" t="s">
        <v>4213</v>
      </c>
      <c r="O1602" s="131">
        <f>IF(Table1[[#This Row],[Phân loại]]="Tồn đầu kỳ",Table1[[#This Row],[Tổng giá trị]],0)</f>
        <v>1762738</v>
      </c>
      <c r="P1602" s="132">
        <f>IF(Table1[[#This Row],[Số còn phải thu ĐK]]&lt;&gt;0,0,IF(Table1[[#This Row],[Phân loại]]="Bán hàng",Table1[[#This Row],[Tổng giá trị]],-Table1[[#This Row],[Tổng giá trị]]))</f>
        <v>0</v>
      </c>
      <c r="Q1602" s="18">
        <f t="shared" si="185"/>
        <v>1762738</v>
      </c>
      <c r="R1602" s="132">
        <f>Table1[[#This Row],[Số còn phải thu ĐK]]+Table1[[#This Row],[Giá Trị HD sau CK]]-Table1[[#This Row],[Số tiền đã thu]]</f>
        <v>0</v>
      </c>
      <c r="S1602" s="136">
        <f>IF(Table1[[#This Row],[Ngày hóa đơn]]&lt;&gt;"",Table1[[#This Row],[Ngày hóa đơn]],Table1[[#This Row],[Ngày hạch toán]])</f>
        <v>45604</v>
      </c>
      <c r="T1602" s="132"/>
      <c r="U1602" s="136">
        <f>IF(Table1[[#This Row],[Ngày tính CN]]="","",S1602+T1602)</f>
        <v>45604</v>
      </c>
      <c r="V1602" s="137">
        <f ca="1">IF(Table1[[#This Row],[Hạn thanh toán]]="","",IF((U1602-NOW())&lt;0,0,(U1602-NOW())))</f>
        <v>0</v>
      </c>
      <c r="W1602" s="131"/>
      <c r="X1602" s="65" t="str">
        <f t="shared" ca="1" si="186"/>
        <v/>
      </c>
      <c r="Y1602" s="138" t="str">
        <f t="shared" si="189"/>
        <v>Đã thanh toán</v>
      </c>
      <c r="Z1602" s="253">
        <f>Table1[[#This Row],[Hạn thanh toán]]</f>
        <v>45604</v>
      </c>
      <c r="AA1602" s="253">
        <f>Table1[[#This Row],[Ngày Thanh toán]]</f>
        <v>45855</v>
      </c>
      <c r="AD1602" s="3" t="str">
        <f>IF(Table1[[#This Row],[Mã khách hàng]]="","",VLOOKUP($A1602,Ma_KH!$A:$Q,Ma_KH!O$1,0))</f>
        <v>SONGNGOC</v>
      </c>
      <c r="AE1602" s="3" t="str">
        <f>IF(Table1[[#This Row],[Mã khách hàng]]="","",VLOOKUP($A1602,Ma_KH!$A:$Q,Ma_KH!P$1,0))</f>
        <v>CÔNG TY TNHH MTV SONG NGỌC</v>
      </c>
      <c r="AF1602" s="139" t="str">
        <f>VLOOKUP(A1602,Ma_KH!A:Q,Ma_KH!J$1,0)</f>
        <v>Trần Hạo Nhị</v>
      </c>
    </row>
    <row r="1603" spans="1:32" s="139" customFormat="1" ht="16.5">
      <c r="A1603" s="143" t="s">
        <v>143</v>
      </c>
      <c r="B1603" s="143" t="s">
        <v>4508</v>
      </c>
      <c r="C1603" s="146">
        <v>45576</v>
      </c>
      <c r="D1603" s="145" t="s">
        <v>2716</v>
      </c>
      <c r="E1603" s="146"/>
      <c r="F1603" s="146" t="s">
        <v>2717</v>
      </c>
      <c r="G1603" s="143" t="s">
        <v>2711</v>
      </c>
      <c r="H1603" s="131">
        <v>958729</v>
      </c>
      <c r="I1603" s="131">
        <v>0</v>
      </c>
      <c r="J1603" s="131">
        <f>(Table1[[#This Row],[Tiền hàng]]-Table1[[#This Row],[Tiền chiết khấu]])*8%</f>
        <v>76698.320000000007</v>
      </c>
      <c r="K1603" s="131">
        <v>1035427</v>
      </c>
      <c r="L1603" s="132" t="s">
        <v>3643</v>
      </c>
      <c r="M1603" s="196">
        <v>45853</v>
      </c>
      <c r="N1603" s="197" t="s">
        <v>4215</v>
      </c>
      <c r="O1603" s="131">
        <f>IF(Table1[[#This Row],[Phân loại]]="Tồn đầu kỳ",Table1[[#This Row],[Tổng giá trị]],0)</f>
        <v>1035427</v>
      </c>
      <c r="P1603" s="132">
        <f>IF(Table1[[#This Row],[Số còn phải thu ĐK]]&lt;&gt;0,0,IF(Table1[[#This Row],[Phân loại]]="Bán hàng",Table1[[#This Row],[Tổng giá trị]],-Table1[[#This Row],[Tổng giá trị]]))</f>
        <v>0</v>
      </c>
      <c r="Q1603" s="18">
        <f t="shared" si="185"/>
        <v>1035427</v>
      </c>
      <c r="R1603" s="132">
        <f>Table1[[#This Row],[Số còn phải thu ĐK]]+Table1[[#This Row],[Giá Trị HD sau CK]]-Table1[[#This Row],[Số tiền đã thu]]</f>
        <v>0</v>
      </c>
      <c r="S1603" s="136">
        <f>IF(Table1[[#This Row],[Ngày hóa đơn]]&lt;&gt;"",Table1[[#This Row],[Ngày hóa đơn]],Table1[[#This Row],[Ngày hạch toán]])</f>
        <v>45576</v>
      </c>
      <c r="T1603" s="132"/>
      <c r="U1603" s="136">
        <f>IF(Table1[[#This Row],[Ngày tính CN]]="","",S1603+T1603)</f>
        <v>45576</v>
      </c>
      <c r="V1603" s="137">
        <f ca="1">IF(Table1[[#This Row],[Hạn thanh toán]]="","",IF((U1603-NOW())&lt;0,0,(U1603-NOW())))</f>
        <v>0</v>
      </c>
      <c r="W1603" s="131"/>
      <c r="X1603" s="65" t="str">
        <f t="shared" ca="1" si="186"/>
        <v/>
      </c>
      <c r="Y1603" s="138" t="str">
        <f t="shared" si="189"/>
        <v>Đã thanh toán</v>
      </c>
      <c r="Z1603" s="253">
        <f>Table1[[#This Row],[Hạn thanh toán]]</f>
        <v>45576</v>
      </c>
      <c r="AA1603" s="253">
        <f>Table1[[#This Row],[Ngày Thanh toán]]</f>
        <v>45853</v>
      </c>
      <c r="AD1603" s="3" t="str">
        <f>IF(Table1[[#This Row],[Mã khách hàng]]="","",VLOOKUP($A1603,Ma_KH!$A:$Q,Ma_KH!O$1,0))</f>
        <v>SONGNGOC</v>
      </c>
      <c r="AE1603" s="3" t="str">
        <f>IF(Table1[[#This Row],[Mã khách hàng]]="","",VLOOKUP($A1603,Ma_KH!$A:$Q,Ma_KH!P$1,0))</f>
        <v>CÔNG TY TNHH MTV SONG NGỌC</v>
      </c>
      <c r="AF1603" s="139" t="str">
        <f>VLOOKUP(A1603,Ma_KH!A:Q,Ma_KH!J$1,0)</f>
        <v>Trần Hạo Nhị</v>
      </c>
    </row>
    <row r="1604" spans="1:32" s="139" customFormat="1" ht="16.5">
      <c r="A1604" s="143" t="s">
        <v>143</v>
      </c>
      <c r="B1604" s="143" t="s">
        <v>4508</v>
      </c>
      <c r="C1604" s="146">
        <v>45561</v>
      </c>
      <c r="D1604" s="145" t="s">
        <v>2718</v>
      </c>
      <c r="E1604" s="146"/>
      <c r="F1604" s="146" t="s">
        <v>2719</v>
      </c>
      <c r="G1604" s="143" t="s">
        <v>2711</v>
      </c>
      <c r="H1604" s="131">
        <v>1233384</v>
      </c>
      <c r="I1604" s="131">
        <v>0</v>
      </c>
      <c r="J1604" s="131">
        <f>(Table1[[#This Row],[Tiền hàng]]-Table1[[#This Row],[Tiền chiết khấu]])*8%</f>
        <v>98670.720000000001</v>
      </c>
      <c r="K1604" s="131">
        <v>1332055</v>
      </c>
      <c r="L1604" s="132" t="s">
        <v>3643</v>
      </c>
      <c r="M1604" s="196">
        <v>45853</v>
      </c>
      <c r="N1604" s="197" t="s">
        <v>4215</v>
      </c>
      <c r="O1604" s="131">
        <f>IF(Table1[[#This Row],[Phân loại]]="Tồn đầu kỳ",Table1[[#This Row],[Tổng giá trị]],0)</f>
        <v>1332055</v>
      </c>
      <c r="P1604" s="132">
        <f>IF(Table1[[#This Row],[Số còn phải thu ĐK]]&lt;&gt;0,0,IF(Table1[[#This Row],[Phân loại]]="Bán hàng",Table1[[#This Row],[Tổng giá trị]],-Table1[[#This Row],[Tổng giá trị]]))</f>
        <v>0</v>
      </c>
      <c r="Q1604" s="18">
        <f t="shared" si="185"/>
        <v>1332055</v>
      </c>
      <c r="R1604" s="132">
        <f>Table1[[#This Row],[Số còn phải thu ĐK]]+Table1[[#This Row],[Giá Trị HD sau CK]]-Table1[[#This Row],[Số tiền đã thu]]</f>
        <v>0</v>
      </c>
      <c r="S1604" s="136">
        <f>IF(Table1[[#This Row],[Ngày hóa đơn]]&lt;&gt;"",Table1[[#This Row],[Ngày hóa đơn]],Table1[[#This Row],[Ngày hạch toán]])</f>
        <v>45561</v>
      </c>
      <c r="T1604" s="132"/>
      <c r="U1604" s="136">
        <f>IF(Table1[[#This Row],[Ngày tính CN]]="","",S1604+T1604)</f>
        <v>45561</v>
      </c>
      <c r="V1604" s="137">
        <f ca="1">IF(Table1[[#This Row],[Hạn thanh toán]]="","",IF((U1604-NOW())&lt;0,0,(U1604-NOW())))</f>
        <v>0</v>
      </c>
      <c r="W1604" s="131"/>
      <c r="X1604" s="65" t="str">
        <f t="shared" ca="1" si="186"/>
        <v/>
      </c>
      <c r="Y1604" s="138" t="str">
        <f t="shared" si="189"/>
        <v>Đã thanh toán</v>
      </c>
      <c r="Z1604" s="253">
        <f>Table1[[#This Row],[Hạn thanh toán]]</f>
        <v>45561</v>
      </c>
      <c r="AA1604" s="253">
        <f>Table1[[#This Row],[Ngày Thanh toán]]</f>
        <v>45853</v>
      </c>
      <c r="AD1604" s="3" t="str">
        <f>IF(Table1[[#This Row],[Mã khách hàng]]="","",VLOOKUP($A1604,Ma_KH!$A:$Q,Ma_KH!O$1,0))</f>
        <v>SONGNGOC</v>
      </c>
      <c r="AE1604" s="3" t="str">
        <f>IF(Table1[[#This Row],[Mã khách hàng]]="","",VLOOKUP($A1604,Ma_KH!$A:$Q,Ma_KH!P$1,0))</f>
        <v>CÔNG TY TNHH MTV SONG NGỌC</v>
      </c>
      <c r="AF1604" s="139" t="str">
        <f>VLOOKUP(A1604,Ma_KH!A:Q,Ma_KH!J$1,0)</f>
        <v>Trần Hạo Nhị</v>
      </c>
    </row>
    <row r="1605" spans="1:32" s="139" customFormat="1" ht="16.5">
      <c r="A1605" s="143" t="s">
        <v>143</v>
      </c>
      <c r="B1605" s="143" t="s">
        <v>4508</v>
      </c>
      <c r="C1605" s="146">
        <v>45527</v>
      </c>
      <c r="D1605" s="145" t="s">
        <v>2720</v>
      </c>
      <c r="E1605" s="146"/>
      <c r="F1605" s="146" t="s">
        <v>2721</v>
      </c>
      <c r="G1605" s="143" t="s">
        <v>2711</v>
      </c>
      <c r="H1605" s="131">
        <v>1173597</v>
      </c>
      <c r="I1605" s="131">
        <v>0</v>
      </c>
      <c r="J1605" s="131">
        <f>(Table1[[#This Row],[Tiền hàng]]-Table1[[#This Row],[Tiền chiết khấu]])*8%</f>
        <v>93887.76</v>
      </c>
      <c r="K1605" s="131">
        <v>1267485</v>
      </c>
      <c r="L1605" s="132" t="s">
        <v>3643</v>
      </c>
      <c r="M1605" s="196">
        <v>45752</v>
      </c>
      <c r="N1605" s="197" t="s">
        <v>4212</v>
      </c>
      <c r="O1605" s="131">
        <f>IF(Table1[[#This Row],[Phân loại]]="Tồn đầu kỳ",Table1[[#This Row],[Tổng giá trị]],0)</f>
        <v>1267485</v>
      </c>
      <c r="P1605" s="132">
        <f>IF(Table1[[#This Row],[Số còn phải thu ĐK]]&lt;&gt;0,0,IF(Table1[[#This Row],[Phân loại]]="Bán hàng",Table1[[#This Row],[Tổng giá trị]],-Table1[[#This Row],[Tổng giá trị]]))</f>
        <v>0</v>
      </c>
      <c r="Q1605" s="18">
        <f t="shared" si="185"/>
        <v>1267485</v>
      </c>
      <c r="R1605" s="132">
        <f>Table1[[#This Row],[Số còn phải thu ĐK]]+Table1[[#This Row],[Giá Trị HD sau CK]]-Table1[[#This Row],[Số tiền đã thu]]</f>
        <v>0</v>
      </c>
      <c r="S1605" s="136">
        <f>IF(Table1[[#This Row],[Ngày hóa đơn]]&lt;&gt;"",Table1[[#This Row],[Ngày hóa đơn]],Table1[[#This Row],[Ngày hạch toán]])</f>
        <v>45527</v>
      </c>
      <c r="T1605" s="132"/>
      <c r="U1605" s="136">
        <f>IF(Table1[[#This Row],[Ngày tính CN]]="","",S1605+T1605)</f>
        <v>45527</v>
      </c>
      <c r="V1605" s="137">
        <f ca="1">IF(Table1[[#This Row],[Hạn thanh toán]]="","",IF((U1605-NOW())&lt;0,0,(U1605-NOW())))</f>
        <v>0</v>
      </c>
      <c r="W1605" s="131"/>
      <c r="X1605" s="65" t="str">
        <f t="shared" ca="1" si="186"/>
        <v/>
      </c>
      <c r="Y1605" s="138" t="str">
        <f t="shared" si="189"/>
        <v>Đã thanh toán</v>
      </c>
      <c r="Z1605" s="253">
        <f>Table1[[#This Row],[Hạn thanh toán]]</f>
        <v>45527</v>
      </c>
      <c r="AA1605" s="253">
        <f>Table1[[#This Row],[Ngày Thanh toán]]</f>
        <v>45752</v>
      </c>
      <c r="AD1605" s="3" t="str">
        <f>IF(Table1[[#This Row],[Mã khách hàng]]="","",VLOOKUP($A1605,Ma_KH!$A:$Q,Ma_KH!O$1,0))</f>
        <v>SONGNGOC</v>
      </c>
      <c r="AE1605" s="3" t="str">
        <f>IF(Table1[[#This Row],[Mã khách hàng]]="","",VLOOKUP($A1605,Ma_KH!$A:$Q,Ma_KH!P$1,0))</f>
        <v>CÔNG TY TNHH MTV SONG NGỌC</v>
      </c>
      <c r="AF1605" s="139" t="str">
        <f>VLOOKUP(A1605,Ma_KH!A:Q,Ma_KH!J$1,0)</f>
        <v>Trần Hạo Nhị</v>
      </c>
    </row>
    <row r="1606" spans="1:32" s="139" customFormat="1" ht="16.5">
      <c r="A1606" s="127" t="s">
        <v>143</v>
      </c>
      <c r="B1606" s="143" t="s">
        <v>4508</v>
      </c>
      <c r="C1606" s="128">
        <v>45453</v>
      </c>
      <c r="D1606" s="129" t="s">
        <v>2722</v>
      </c>
      <c r="E1606" s="128"/>
      <c r="F1606" s="128" t="s">
        <v>2723</v>
      </c>
      <c r="G1606" s="127" t="s">
        <v>2711</v>
      </c>
      <c r="H1606" s="131">
        <v>908626</v>
      </c>
      <c r="I1606" s="131">
        <v>0</v>
      </c>
      <c r="J1606" s="131">
        <f>(Table1[[#This Row],[Tiền hàng]]-Table1[[#This Row],[Tiền chiết khấu]])*8%</f>
        <v>72690.080000000002</v>
      </c>
      <c r="K1606" s="131">
        <v>981316</v>
      </c>
      <c r="L1606" s="132" t="s">
        <v>3643</v>
      </c>
      <c r="M1606" s="196">
        <v>45820</v>
      </c>
      <c r="N1606" s="197" t="s">
        <v>4216</v>
      </c>
      <c r="O1606" s="131">
        <f>IF(Table1[[#This Row],[Phân loại]]="Tồn đầu kỳ",Table1[[#This Row],[Tổng giá trị]],0)</f>
        <v>981316</v>
      </c>
      <c r="P1606" s="132">
        <f>IF(Table1[[#This Row],[Số còn phải thu ĐK]]&lt;&gt;0,0,IF(Table1[[#This Row],[Phân loại]]="Bán hàng",Table1[[#This Row],[Tổng giá trị]],-Table1[[#This Row],[Tổng giá trị]]))</f>
        <v>0</v>
      </c>
      <c r="Q1606" s="18">
        <f t="shared" si="185"/>
        <v>981316</v>
      </c>
      <c r="R1606" s="132">
        <f>Table1[[#This Row],[Số còn phải thu ĐK]]+Table1[[#This Row],[Giá Trị HD sau CK]]-Table1[[#This Row],[Số tiền đã thu]]</f>
        <v>0</v>
      </c>
      <c r="S1606" s="136">
        <f>IF(Table1[[#This Row],[Ngày hóa đơn]]&lt;&gt;"",Table1[[#This Row],[Ngày hóa đơn]],Table1[[#This Row],[Ngày hạch toán]])</f>
        <v>45453</v>
      </c>
      <c r="T1606" s="132"/>
      <c r="U1606" s="136">
        <f>IF(Table1[[#This Row],[Ngày tính CN]]="","",S1606+T1606)</f>
        <v>45453</v>
      </c>
      <c r="V1606" s="137">
        <f ca="1">IF(Table1[[#This Row],[Hạn thanh toán]]="","",IF((U1606-NOW())&lt;0,0,(U1606-NOW())))</f>
        <v>0</v>
      </c>
      <c r="W1606" s="131"/>
      <c r="X1606" s="65" t="str">
        <f t="shared" ca="1" si="186"/>
        <v/>
      </c>
      <c r="Y1606" s="138" t="str">
        <f t="shared" si="189"/>
        <v>Đã thanh toán</v>
      </c>
      <c r="Z1606" s="253">
        <f>Table1[[#This Row],[Hạn thanh toán]]</f>
        <v>45453</v>
      </c>
      <c r="AA1606" s="253">
        <f>Table1[[#This Row],[Ngày Thanh toán]]</f>
        <v>45820</v>
      </c>
      <c r="AD1606" s="3" t="str">
        <f>IF(Table1[[#This Row],[Mã khách hàng]]="","",VLOOKUP($A1606,Ma_KH!$A:$Q,Ma_KH!O$1,0))</f>
        <v>SONGNGOC</v>
      </c>
      <c r="AE1606" s="3" t="str">
        <f>IF(Table1[[#This Row],[Mã khách hàng]]="","",VLOOKUP($A1606,Ma_KH!$A:$Q,Ma_KH!P$1,0))</f>
        <v>CÔNG TY TNHH MTV SONG NGỌC</v>
      </c>
      <c r="AF1606" s="139" t="str">
        <f>VLOOKUP(A1606,Ma_KH!A:Q,Ma_KH!J$1,0)</f>
        <v>Trần Hạo Nhị</v>
      </c>
    </row>
    <row r="1607" spans="1:32" s="139" customFormat="1" ht="16.5">
      <c r="A1607" s="127" t="s">
        <v>143</v>
      </c>
      <c r="B1607" s="143" t="s">
        <v>4508</v>
      </c>
      <c r="C1607" s="128">
        <v>45387</v>
      </c>
      <c r="D1607" s="129" t="s">
        <v>1818</v>
      </c>
      <c r="E1607" s="128"/>
      <c r="F1607" s="128" t="s">
        <v>2724</v>
      </c>
      <c r="G1607" s="127" t="s">
        <v>2711</v>
      </c>
      <c r="H1607" s="131">
        <v>856570</v>
      </c>
      <c r="I1607" s="131">
        <v>0</v>
      </c>
      <c r="J1607" s="131">
        <f>(Table1[[#This Row],[Tiền hàng]]-Table1[[#This Row],[Tiền chiết khấu]])*8%</f>
        <v>68525.600000000006</v>
      </c>
      <c r="K1607" s="131">
        <v>925096</v>
      </c>
      <c r="L1607" s="132" t="s">
        <v>3643</v>
      </c>
      <c r="M1607" s="196">
        <v>45390</v>
      </c>
      <c r="N1607" s="197" t="s">
        <v>4214</v>
      </c>
      <c r="O1607" s="131">
        <f>IF(Table1[[#This Row],[Phân loại]]="Tồn đầu kỳ",Table1[[#This Row],[Tổng giá trị]],0)</f>
        <v>925096</v>
      </c>
      <c r="P1607" s="132">
        <f>IF(Table1[[#This Row],[Số còn phải thu ĐK]]&lt;&gt;0,0,IF(Table1[[#This Row],[Phân loại]]="Bán hàng",Table1[[#This Row],[Tổng giá trị]],-Table1[[#This Row],[Tổng giá trị]]))</f>
        <v>0</v>
      </c>
      <c r="Q1607" s="18">
        <f t="shared" si="185"/>
        <v>925096</v>
      </c>
      <c r="R1607" s="132">
        <f>Table1[[#This Row],[Số còn phải thu ĐK]]+Table1[[#This Row],[Giá Trị HD sau CK]]-Table1[[#This Row],[Số tiền đã thu]]</f>
        <v>0</v>
      </c>
      <c r="S1607" s="136">
        <f>IF(Table1[[#This Row],[Ngày hóa đơn]]&lt;&gt;"",Table1[[#This Row],[Ngày hóa đơn]],Table1[[#This Row],[Ngày hạch toán]])</f>
        <v>45387</v>
      </c>
      <c r="T1607" s="132"/>
      <c r="U1607" s="136">
        <f>IF(Table1[[#This Row],[Ngày tính CN]]="","",S1607+T1607)</f>
        <v>45387</v>
      </c>
      <c r="V1607" s="137">
        <f ca="1">IF(Table1[[#This Row],[Hạn thanh toán]]="","",IF((U1607-NOW())&lt;0,0,(U1607-NOW())))</f>
        <v>0</v>
      </c>
      <c r="W1607" s="131"/>
      <c r="X1607" s="65" t="str">
        <f t="shared" ca="1" si="186"/>
        <v/>
      </c>
      <c r="Y1607" s="138" t="str">
        <f t="shared" si="189"/>
        <v>Đã thanh toán</v>
      </c>
      <c r="Z1607" s="253">
        <f>Table1[[#This Row],[Hạn thanh toán]]</f>
        <v>45387</v>
      </c>
      <c r="AA1607" s="253">
        <f>Table1[[#This Row],[Ngày Thanh toán]]</f>
        <v>45390</v>
      </c>
      <c r="AD1607" s="3" t="str">
        <f>IF(Table1[[#This Row],[Mã khách hàng]]="","",VLOOKUP($A1607,Ma_KH!$A:$Q,Ma_KH!O$1,0))</f>
        <v>SONGNGOC</v>
      </c>
      <c r="AE1607" s="3" t="str">
        <f>IF(Table1[[#This Row],[Mã khách hàng]]="","",VLOOKUP($A1607,Ma_KH!$A:$Q,Ma_KH!P$1,0))</f>
        <v>CÔNG TY TNHH MTV SONG NGỌC</v>
      </c>
      <c r="AF1607" s="139" t="str">
        <f>VLOOKUP(A1607,Ma_KH!A:Q,Ma_KH!J$1,0)</f>
        <v>Trần Hạo Nhị</v>
      </c>
    </row>
    <row r="1608" spans="1:32" s="139" customFormat="1" ht="16.5">
      <c r="A1608" s="127" t="s">
        <v>143</v>
      </c>
      <c r="B1608" s="143" t="s">
        <v>4508</v>
      </c>
      <c r="C1608" s="128">
        <v>45360</v>
      </c>
      <c r="D1608" s="129" t="s">
        <v>2725</v>
      </c>
      <c r="E1608" s="128"/>
      <c r="F1608" s="128" t="s">
        <v>2726</v>
      </c>
      <c r="G1608" s="127" t="s">
        <v>2711</v>
      </c>
      <c r="H1608" s="131">
        <v>1774506</v>
      </c>
      <c r="I1608" s="131">
        <v>0</v>
      </c>
      <c r="J1608" s="131">
        <f>(Table1[[#This Row],[Tiền hàng]]-Table1[[#This Row],[Tiền chiết khấu]])*8%</f>
        <v>141960.48000000001</v>
      </c>
      <c r="K1608" s="131">
        <v>1916466</v>
      </c>
      <c r="L1608" s="132" t="s">
        <v>3643</v>
      </c>
      <c r="M1608" s="196">
        <v>45362</v>
      </c>
      <c r="N1608" s="197" t="s">
        <v>4211</v>
      </c>
      <c r="O1608" s="131">
        <f>IF(Table1[[#This Row],[Phân loại]]="Tồn đầu kỳ",Table1[[#This Row],[Tổng giá trị]],0)</f>
        <v>1916466</v>
      </c>
      <c r="P1608" s="132">
        <f>IF(Table1[[#This Row],[Số còn phải thu ĐK]]&lt;&gt;0,0,IF(Table1[[#This Row],[Phân loại]]="Bán hàng",Table1[[#This Row],[Tổng giá trị]],-Table1[[#This Row],[Tổng giá trị]]))</f>
        <v>0</v>
      </c>
      <c r="Q1608" s="18">
        <f t="shared" si="185"/>
        <v>1916466</v>
      </c>
      <c r="R1608" s="132">
        <f>Table1[[#This Row],[Số còn phải thu ĐK]]+Table1[[#This Row],[Giá Trị HD sau CK]]-Table1[[#This Row],[Số tiền đã thu]]</f>
        <v>0</v>
      </c>
      <c r="S1608" s="136">
        <f>IF(Table1[[#This Row],[Ngày hóa đơn]]&lt;&gt;"",Table1[[#This Row],[Ngày hóa đơn]],Table1[[#This Row],[Ngày hạch toán]])</f>
        <v>45360</v>
      </c>
      <c r="T1608" s="132"/>
      <c r="U1608" s="136">
        <f>IF(Table1[[#This Row],[Ngày tính CN]]="","",S1608+T1608)</f>
        <v>45360</v>
      </c>
      <c r="V1608" s="137">
        <f ca="1">IF(Table1[[#This Row],[Hạn thanh toán]]="","",IF((U1608-NOW())&lt;0,0,(U1608-NOW())))</f>
        <v>0</v>
      </c>
      <c r="W1608" s="131"/>
      <c r="X1608" s="65" t="str">
        <f t="shared" ca="1" si="186"/>
        <v/>
      </c>
      <c r="Y1608" s="138" t="str">
        <f t="shared" si="189"/>
        <v>Đã thanh toán</v>
      </c>
      <c r="Z1608" s="253">
        <f>Table1[[#This Row],[Hạn thanh toán]]</f>
        <v>45360</v>
      </c>
      <c r="AA1608" s="253">
        <f>Table1[[#This Row],[Ngày Thanh toán]]</f>
        <v>45362</v>
      </c>
      <c r="AD1608" s="3" t="str">
        <f>IF(Table1[[#This Row],[Mã khách hàng]]="","",VLOOKUP($A1608,Ma_KH!$A:$Q,Ma_KH!O$1,0))</f>
        <v>SONGNGOC</v>
      </c>
      <c r="AE1608" s="3" t="str">
        <f>IF(Table1[[#This Row],[Mã khách hàng]]="","",VLOOKUP($A1608,Ma_KH!$A:$Q,Ma_KH!P$1,0))</f>
        <v>CÔNG TY TNHH MTV SONG NGỌC</v>
      </c>
      <c r="AF1608" s="139" t="str">
        <f>VLOOKUP(A1608,Ma_KH!A:Q,Ma_KH!J$1,0)</f>
        <v>Trần Hạo Nhị</v>
      </c>
    </row>
    <row r="1609" spans="1:32" s="139" customFormat="1" ht="16.5">
      <c r="A1609" s="143" t="s">
        <v>143</v>
      </c>
      <c r="B1609" s="143" t="s">
        <v>4508</v>
      </c>
      <c r="C1609" s="146">
        <v>45597</v>
      </c>
      <c r="D1609" s="145" t="s">
        <v>2727</v>
      </c>
      <c r="E1609" s="146">
        <v>45597</v>
      </c>
      <c r="F1609" s="143" t="s">
        <v>2728</v>
      </c>
      <c r="G1609" s="143" t="s">
        <v>2729</v>
      </c>
      <c r="H1609" s="131">
        <v>1177898</v>
      </c>
      <c r="I1609" s="131">
        <v>0</v>
      </c>
      <c r="J1609" s="131">
        <f>(Table1[[#This Row],[Tiền hàng]]-Table1[[#This Row],[Tiền chiết khấu]])*8%</f>
        <v>94231.84</v>
      </c>
      <c r="K1609" s="131">
        <v>1272130</v>
      </c>
      <c r="L1609" s="132" t="s">
        <v>3643</v>
      </c>
      <c r="M1609" s="136"/>
      <c r="N1609" s="132"/>
      <c r="O1609" s="131">
        <f>IF(Table1[[#This Row],[Phân loại]]="Tồn đầu kỳ",Table1[[#This Row],[Tổng giá trị]],0)</f>
        <v>1272130</v>
      </c>
      <c r="P1609" s="132">
        <f>IF(Table1[[#This Row],[Số còn phải thu ĐK]]&lt;&gt;0,0,IF(Table1[[#This Row],[Phân loại]]="Bán hàng",Table1[[#This Row],[Tổng giá trị]],-Table1[[#This Row],[Tổng giá trị]]))</f>
        <v>0</v>
      </c>
      <c r="Q1609" s="18">
        <f t="shared" si="185"/>
        <v>0</v>
      </c>
      <c r="R1609" s="132">
        <f>Table1[[#This Row],[Số còn phải thu ĐK]]+Table1[[#This Row],[Giá Trị HD sau CK]]-Table1[[#This Row],[Số tiền đã thu]]</f>
        <v>1272130</v>
      </c>
      <c r="S1609" s="136">
        <f>IF(Table1[[#This Row],[Ngày hóa đơn]]&lt;&gt;"",Table1[[#This Row],[Ngày hóa đơn]],Table1[[#This Row],[Ngày hạch toán]])</f>
        <v>45597</v>
      </c>
      <c r="T1609" s="132"/>
      <c r="U1609" s="136">
        <f>IF(Table1[[#This Row],[Ngày tính CN]]="","",S1609+T1609)</f>
        <v>45597</v>
      </c>
      <c r="V1609" s="137">
        <f ca="1">IF(Table1[[#This Row],[Hạn thanh toán]]="","",IF((U1609-NOW())&lt;0,0,(U1609-NOW())))</f>
        <v>0</v>
      </c>
      <c r="W1609" s="131"/>
      <c r="X1609" s="65">
        <f t="shared" ca="1" si="186"/>
        <v>404.36242152778141</v>
      </c>
      <c r="Y1609" s="138" t="str">
        <f t="shared" ca="1" si="189"/>
        <v>Nợ quá hạn hơn 120 ngày có khả năng mất thanh toán</v>
      </c>
      <c r="Z1609" s="253">
        <f>Table1[[#This Row],[Hạn thanh toán]]</f>
        <v>45597</v>
      </c>
      <c r="AA1609" s="253">
        <f>Table1[[#This Row],[Ngày Thanh toán]]</f>
        <v>0</v>
      </c>
      <c r="AD1609" s="3" t="str">
        <f>IF(Table1[[#This Row],[Mã khách hàng]]="","",VLOOKUP($A1609,Ma_KH!$A:$Q,Ma_KH!O$1,0))</f>
        <v>SONGNGOC</v>
      </c>
      <c r="AE1609" s="3" t="str">
        <f>IF(Table1[[#This Row],[Mã khách hàng]]="","",VLOOKUP($A1609,Ma_KH!$A:$Q,Ma_KH!P$1,0))</f>
        <v>CÔNG TY TNHH MTV SONG NGỌC</v>
      </c>
      <c r="AF1609" s="139" t="str">
        <f>VLOOKUP(A1609,Ma_KH!A:Q,Ma_KH!J$1,0)</f>
        <v>Trần Hạo Nhị</v>
      </c>
    </row>
    <row r="1610" spans="1:32" s="139" customFormat="1" ht="16.5">
      <c r="A1610" s="143" t="s">
        <v>143</v>
      </c>
      <c r="B1610" s="143" t="s">
        <v>4508</v>
      </c>
      <c r="C1610" s="146">
        <v>45415</v>
      </c>
      <c r="D1610" s="145" t="s">
        <v>2730</v>
      </c>
      <c r="E1610" s="146">
        <v>45415</v>
      </c>
      <c r="F1610" s="143" t="s">
        <v>2731</v>
      </c>
      <c r="G1610" s="143" t="s">
        <v>2729</v>
      </c>
      <c r="H1610" s="131">
        <v>1921132</v>
      </c>
      <c r="I1610" s="131">
        <v>0</v>
      </c>
      <c r="J1610" s="131">
        <f>(Table1[[#This Row],[Tiền hàng]]-Table1[[#This Row],[Tiền chiết khấu]])*8%</f>
        <v>153690.56</v>
      </c>
      <c r="K1610" s="131">
        <v>2074823</v>
      </c>
      <c r="L1610" s="132" t="s">
        <v>3643</v>
      </c>
      <c r="M1610" s="136"/>
      <c r="N1610" s="132"/>
      <c r="O1610" s="131">
        <f>IF(Table1[[#This Row],[Phân loại]]="Tồn đầu kỳ",Table1[[#This Row],[Tổng giá trị]],0)</f>
        <v>2074823</v>
      </c>
      <c r="P1610" s="132">
        <f>IF(Table1[[#This Row],[Số còn phải thu ĐK]]&lt;&gt;0,0,IF(Table1[[#This Row],[Phân loại]]="Bán hàng",Table1[[#This Row],[Tổng giá trị]],-Table1[[#This Row],[Tổng giá trị]]))</f>
        <v>0</v>
      </c>
      <c r="Q1610" s="18">
        <f t="shared" si="185"/>
        <v>0</v>
      </c>
      <c r="R1610" s="132">
        <f>Table1[[#This Row],[Số còn phải thu ĐK]]+Table1[[#This Row],[Giá Trị HD sau CK]]-Table1[[#This Row],[Số tiền đã thu]]</f>
        <v>2074823</v>
      </c>
      <c r="S1610" s="136">
        <f>IF(Table1[[#This Row],[Ngày hóa đơn]]&lt;&gt;"",Table1[[#This Row],[Ngày hóa đơn]],Table1[[#This Row],[Ngày hạch toán]])</f>
        <v>45415</v>
      </c>
      <c r="T1610" s="132"/>
      <c r="U1610" s="136">
        <f>IF(Table1[[#This Row],[Ngày tính CN]]="","",S1610+T1610)</f>
        <v>45415</v>
      </c>
      <c r="V1610" s="137">
        <f ca="1">IF(Table1[[#This Row],[Hạn thanh toán]]="","",IF((U1610-NOW())&lt;0,0,(U1610-NOW())))</f>
        <v>0</v>
      </c>
      <c r="W1610" s="131"/>
      <c r="X1610" s="65">
        <f t="shared" ca="1" si="186"/>
        <v>586.36242152778141</v>
      </c>
      <c r="Y1610" s="138" t="str">
        <f t="shared" ca="1" si="189"/>
        <v>Nợ quá hạn hơn 120 ngày có khả năng mất thanh toán</v>
      </c>
      <c r="Z1610" s="253">
        <f>Table1[[#This Row],[Hạn thanh toán]]</f>
        <v>45415</v>
      </c>
      <c r="AA1610" s="253">
        <f>Table1[[#This Row],[Ngày Thanh toán]]</f>
        <v>0</v>
      </c>
      <c r="AD1610" s="3" t="str">
        <f>IF(Table1[[#This Row],[Mã khách hàng]]="","",VLOOKUP($A1610,Ma_KH!$A:$Q,Ma_KH!O$1,0))</f>
        <v>SONGNGOC</v>
      </c>
      <c r="AE1610" s="3" t="str">
        <f>IF(Table1[[#This Row],[Mã khách hàng]]="","",VLOOKUP($A1610,Ma_KH!$A:$Q,Ma_KH!P$1,0))</f>
        <v>CÔNG TY TNHH MTV SONG NGỌC</v>
      </c>
      <c r="AF1610" s="139" t="str">
        <f>VLOOKUP(A1610,Ma_KH!A:Q,Ma_KH!J$1,0)</f>
        <v>Trần Hạo Nhị</v>
      </c>
    </row>
    <row r="1611" spans="1:32" ht="16.5">
      <c r="A1611" s="66" t="s">
        <v>143</v>
      </c>
      <c r="B1611" s="143" t="s">
        <v>4508</v>
      </c>
      <c r="C1611" s="67">
        <v>45696</v>
      </c>
      <c r="D1611" s="68" t="s">
        <v>2732</v>
      </c>
      <c r="E1611" s="67">
        <v>45696</v>
      </c>
      <c r="F1611" s="95" t="s">
        <v>2733</v>
      </c>
      <c r="G1611" s="66" t="s">
        <v>2734</v>
      </c>
      <c r="H1611" s="69">
        <v>1756598</v>
      </c>
      <c r="I1611" s="69">
        <v>0</v>
      </c>
      <c r="J1611" s="69">
        <f>(Table1[[#This Row],[Tiền hàng]]-Table1[[#This Row],[Tiền chiết khấu]])*8%</f>
        <v>140527.84</v>
      </c>
      <c r="K1611" s="69">
        <v>1897126</v>
      </c>
      <c r="L1611" s="8" t="s">
        <v>24</v>
      </c>
      <c r="M1611" s="194">
        <v>45752</v>
      </c>
      <c r="N1611" s="195" t="s">
        <v>4212</v>
      </c>
      <c r="O1611" s="69">
        <f>IF(Table1[[#This Row],[Phân loại]]="Tồn đầu kỳ",Table1[[#This Row],[Tổng giá trị]],0)</f>
        <v>0</v>
      </c>
      <c r="P1611" s="8">
        <f>IF(Table1[[#This Row],[Số còn phải thu ĐK]]&lt;&gt;0,0,IF(Table1[[#This Row],[Phân loại]]="Bán hàng",Table1[[#This Row],[Tổng giá trị]],-Table1[[#This Row],[Tổng giá trị]]))</f>
        <v>1897126</v>
      </c>
      <c r="Q1611" s="18">
        <f t="shared" si="185"/>
        <v>1897126</v>
      </c>
      <c r="R1611" s="8">
        <f>Table1[[#This Row],[Số còn phải thu ĐK]]+Table1[[#This Row],[Giá Trị HD sau CK]]-Table1[[#This Row],[Số tiền đã thu]]</f>
        <v>0</v>
      </c>
      <c r="S1611" s="7">
        <f>IF(Table1[[#This Row],[Ngày hóa đơn]]&lt;&gt;"",Table1[[#This Row],[Ngày hóa đơn]],Table1[[#This Row],[Ngày hạch toán]])</f>
        <v>45696</v>
      </c>
      <c r="T1611" s="8"/>
      <c r="U1611" s="7">
        <f>IF(Table1[[#This Row],[Ngày tính CN]]="","",S1611+T1611)</f>
        <v>45696</v>
      </c>
      <c r="V1611" s="71">
        <f ca="1">IF(Table1[[#This Row],[Hạn thanh toán]]="","",IF((U1611-NOW())&lt;0,0,(U1611-NOW())))</f>
        <v>0</v>
      </c>
      <c r="W1611" s="69"/>
      <c r="X1611" s="65" t="str">
        <f t="shared" ca="1" si="186"/>
        <v/>
      </c>
      <c r="Y1611" s="65" t="str">
        <f t="shared" si="189"/>
        <v>Đã thanh toán</v>
      </c>
      <c r="Z1611" s="250">
        <f>Table1[[#This Row],[Hạn thanh toán]]</f>
        <v>45696</v>
      </c>
      <c r="AA1611" s="250">
        <f>Table1[[#This Row],[Ngày Thanh toán]]</f>
        <v>45752</v>
      </c>
      <c r="AD1611" s="3" t="str">
        <f>IF(Table1[[#This Row],[Mã khách hàng]]="","",VLOOKUP($A1611,Ma_KH!$A:$Q,Ma_KH!O$1,0))</f>
        <v>SONGNGOC</v>
      </c>
      <c r="AE1611" s="3" t="str">
        <f>IF(Table1[[#This Row],[Mã khách hàng]]="","",VLOOKUP($A1611,Ma_KH!$A:$Q,Ma_KH!P$1,0))</f>
        <v>CÔNG TY TNHH MTV SONG NGỌC</v>
      </c>
      <c r="AF1611" s="3" t="str">
        <f>VLOOKUP(A1611,Ma_KH!A:Q,Ma_KH!J$1,0)</f>
        <v>Trần Hạo Nhị</v>
      </c>
    </row>
    <row r="1612" spans="1:32" s="139" customFormat="1" ht="16.5">
      <c r="A1612" s="143" t="s">
        <v>144</v>
      </c>
      <c r="B1612" s="143" t="s">
        <v>4509</v>
      </c>
      <c r="C1612" s="133"/>
      <c r="D1612" s="134" t="s">
        <v>4235</v>
      </c>
      <c r="E1612" s="146"/>
      <c r="F1612" s="143"/>
      <c r="G1612" s="143" t="s">
        <v>4171</v>
      </c>
      <c r="H1612" s="131"/>
      <c r="I1612" s="131">
        <v>0</v>
      </c>
      <c r="J1612" s="131">
        <f>(Table1[[#This Row],[Tiền hàng]]-Table1[[#This Row],[Tiền chiết khấu]])*8%</f>
        <v>0</v>
      </c>
      <c r="K1612" s="131">
        <v>9165210</v>
      </c>
      <c r="L1612" s="132" t="s">
        <v>3643</v>
      </c>
      <c r="M1612" s="133">
        <v>45701</v>
      </c>
      <c r="N1612" s="134" t="s">
        <v>4233</v>
      </c>
      <c r="O1612" s="131">
        <f>IF(Table1[[#This Row],[Phân loại]]="Tồn đầu kỳ",Table1[[#This Row],[Tổng giá trị]],0)</f>
        <v>9165210</v>
      </c>
      <c r="P1612" s="132">
        <f>IF(Table1[[#This Row],[Số còn phải thu ĐK]]&lt;&gt;0,0,IF(Table1[[#This Row],[Phân loại]]="Bán hàng",Table1[[#This Row],[Tổng giá trị]],-Table1[[#This Row],[Tổng giá trị]]))</f>
        <v>0</v>
      </c>
      <c r="Q1612" s="18">
        <f t="shared" si="185"/>
        <v>9165210</v>
      </c>
      <c r="R1612" s="132">
        <f>Table1[[#This Row],[Số còn phải thu ĐK]]+Table1[[#This Row],[Giá Trị HD sau CK]]-Table1[[#This Row],[Số tiền đã thu]]</f>
        <v>0</v>
      </c>
      <c r="S1612" s="136">
        <f>IF(Table1[[#This Row],[Ngày hóa đơn]]&lt;&gt;"",Table1[[#This Row],[Ngày hóa đơn]],Table1[[#This Row],[Ngày hạch toán]])</f>
        <v>0</v>
      </c>
      <c r="T1612" s="132"/>
      <c r="U1612" s="136">
        <f>IF(Table1[[#This Row],[Ngày tính CN]]="","",S1612+T1612)</f>
        <v>0</v>
      </c>
      <c r="V1612" s="137">
        <f ca="1">IF(Table1[[#This Row],[Hạn thanh toán]]="","",IF((U1612-NOW())&lt;0,0,(U1612-NOW())))</f>
        <v>0</v>
      </c>
      <c r="W1612" s="131"/>
      <c r="X1612" s="65" t="str">
        <f t="shared" ca="1" si="186"/>
        <v/>
      </c>
      <c r="Y1612" s="138" t="str">
        <f t="shared" ref="Y1612:Y1613" si="190">IF(R1612=0,"Đã thanh toán",IF(X1612="","",IF(X1612&lt;=0,"Chưa đến hạn thanh toán",IF(X1612&lt;=30,"Nợ quá hạn 30 ngày",IF(X1612&lt;=60,"Nợ quá hạn từ 30 ngày đến 60 ngày",IF(X1612&lt;=90,"Nợ quá hạn từ 60 ngày đến 90 ngày",IF(X1612&lt;=120,"Nợ quá hạn từ 90 ngày đến 120 ngày","Nợ quá hạn hơn 120 ngày có khả năng mất thanh toán")))))))</f>
        <v>Đã thanh toán</v>
      </c>
      <c r="Z1612" s="253">
        <f>Table1[[#This Row],[Hạn thanh toán]]</f>
        <v>0</v>
      </c>
      <c r="AA1612" s="253">
        <f>Table1[[#This Row],[Ngày Thanh toán]]</f>
        <v>45701</v>
      </c>
      <c r="AD1612" s="3" t="str">
        <f>IF(Table1[[#This Row],[Mã khách hàng]]="","",VLOOKUP($A1612,Ma_KH!$A:$Q,Ma_KH!O$1,0))</f>
        <v>SÀNH ĐIỆU</v>
      </c>
      <c r="AE1612" s="3" t="str">
        <f>IF(Table1[[#This Row],[Mã khách hàng]]="","",VLOOKUP($A1612,Ma_KH!$A:$Q,Ma_KH!P$1,0))</f>
        <v>CÔNG TY TNHH PHÂN PHỐI SÀNH ĐIỆU</v>
      </c>
      <c r="AF1612" s="139">
        <f>VLOOKUP(A1612,Ma_KH!A:Q,Ma_KH!J$1,0)</f>
        <v>0</v>
      </c>
    </row>
    <row r="1613" spans="1:32" s="139" customFormat="1" ht="16.5">
      <c r="A1613" s="143" t="s">
        <v>144</v>
      </c>
      <c r="B1613" s="143" t="s">
        <v>4509</v>
      </c>
      <c r="C1613" s="133"/>
      <c r="D1613" s="134" t="s">
        <v>4235</v>
      </c>
      <c r="E1613" s="146"/>
      <c r="F1613" s="143"/>
      <c r="G1613" s="143" t="s">
        <v>4198</v>
      </c>
      <c r="H1613" s="131"/>
      <c r="I1613" s="131">
        <v>0</v>
      </c>
      <c r="J1613" s="131">
        <f>(Table1[[#This Row],[Tiền hàng]]-Table1[[#This Row],[Tiền chiết khấu]])*8%</f>
        <v>0</v>
      </c>
      <c r="K1613" s="131">
        <v>5855345</v>
      </c>
      <c r="L1613" s="132" t="s">
        <v>3643</v>
      </c>
      <c r="M1613" s="133">
        <v>45707</v>
      </c>
      <c r="N1613" s="134" t="s">
        <v>4234</v>
      </c>
      <c r="O1613" s="131">
        <f>IF(Table1[[#This Row],[Phân loại]]="Tồn đầu kỳ",Table1[[#This Row],[Tổng giá trị]],0)</f>
        <v>5855345</v>
      </c>
      <c r="P1613" s="132">
        <f>IF(Table1[[#This Row],[Số còn phải thu ĐK]]&lt;&gt;0,0,IF(Table1[[#This Row],[Phân loại]]="Bán hàng",Table1[[#This Row],[Tổng giá trị]],-Table1[[#This Row],[Tổng giá trị]]))</f>
        <v>0</v>
      </c>
      <c r="Q1613" s="18">
        <f t="shared" si="185"/>
        <v>5855345</v>
      </c>
      <c r="R1613" s="132">
        <f>Table1[[#This Row],[Số còn phải thu ĐK]]+Table1[[#This Row],[Giá Trị HD sau CK]]-Table1[[#This Row],[Số tiền đã thu]]</f>
        <v>0</v>
      </c>
      <c r="S1613" s="136">
        <f>IF(Table1[[#This Row],[Ngày hóa đơn]]&lt;&gt;"",Table1[[#This Row],[Ngày hóa đơn]],Table1[[#This Row],[Ngày hạch toán]])</f>
        <v>0</v>
      </c>
      <c r="T1613" s="132"/>
      <c r="U1613" s="136">
        <f>IF(Table1[[#This Row],[Ngày tính CN]]="","",S1613+T1613)</f>
        <v>0</v>
      </c>
      <c r="V1613" s="137">
        <f ca="1">IF(Table1[[#This Row],[Hạn thanh toán]]="","",IF((U1613-NOW())&lt;0,0,(U1613-NOW())))</f>
        <v>0</v>
      </c>
      <c r="W1613" s="131"/>
      <c r="X1613" s="65" t="str">
        <f t="shared" ca="1" si="186"/>
        <v/>
      </c>
      <c r="Y1613" s="138" t="str">
        <f t="shared" si="190"/>
        <v>Đã thanh toán</v>
      </c>
      <c r="Z1613" s="253">
        <f>Table1[[#This Row],[Hạn thanh toán]]</f>
        <v>0</v>
      </c>
      <c r="AA1613" s="253">
        <f>Table1[[#This Row],[Ngày Thanh toán]]</f>
        <v>45707</v>
      </c>
      <c r="AD1613" s="3" t="str">
        <f>IF(Table1[[#This Row],[Mã khách hàng]]="","",VLOOKUP($A1613,Ma_KH!$A:$Q,Ma_KH!O$1,0))</f>
        <v>SÀNH ĐIỆU</v>
      </c>
      <c r="AE1613" s="3" t="str">
        <f>IF(Table1[[#This Row],[Mã khách hàng]]="","",VLOOKUP($A1613,Ma_KH!$A:$Q,Ma_KH!P$1,0))</f>
        <v>CÔNG TY TNHH PHÂN PHỐI SÀNH ĐIỆU</v>
      </c>
      <c r="AF1613" s="139">
        <f>VLOOKUP(A1613,Ma_KH!A:Q,Ma_KH!J$1,0)</f>
        <v>0</v>
      </c>
    </row>
    <row r="1614" spans="1:32" ht="16.5">
      <c r="A1614" s="73" t="s">
        <v>144</v>
      </c>
      <c r="B1614" s="73" t="s">
        <v>4509</v>
      </c>
      <c r="C1614" s="75">
        <v>45665</v>
      </c>
      <c r="D1614" s="76" t="s">
        <v>2735</v>
      </c>
      <c r="E1614" s="75">
        <v>45665</v>
      </c>
      <c r="F1614" s="73" t="s">
        <v>2736</v>
      </c>
      <c r="G1614" s="73" t="s">
        <v>2737</v>
      </c>
      <c r="H1614" s="69">
        <v>903182</v>
      </c>
      <c r="I1614" s="69">
        <v>0</v>
      </c>
      <c r="J1614" s="69">
        <f>(Table1[[#This Row],[Tiền hàng]]-Table1[[#This Row],[Tiền chiết khấu]])*8%</f>
        <v>72254.559999999998</v>
      </c>
      <c r="K1614" s="69">
        <v>975437</v>
      </c>
      <c r="L1614" s="8" t="s">
        <v>24</v>
      </c>
      <c r="M1614" s="41">
        <v>45771</v>
      </c>
      <c r="N1614" s="29" t="s">
        <v>4217</v>
      </c>
      <c r="O1614" s="69">
        <f>IF(Table1[[#This Row],[Phân loại]]="Tồn đầu kỳ",Table1[[#This Row],[Tổng giá trị]],0)</f>
        <v>0</v>
      </c>
      <c r="P1614" s="8">
        <f>IF(Table1[[#This Row],[Số còn phải thu ĐK]]&lt;&gt;0,0,IF(Table1[[#This Row],[Phân loại]]="Bán hàng",Table1[[#This Row],[Tổng giá trị]],-Table1[[#This Row],[Tổng giá trị]]))</f>
        <v>975437</v>
      </c>
      <c r="Q1614" s="18">
        <f t="shared" si="185"/>
        <v>975437</v>
      </c>
      <c r="R1614" s="8">
        <f>Table1[[#This Row],[Số còn phải thu ĐK]]+Table1[[#This Row],[Giá Trị HD sau CK]]-Table1[[#This Row],[Số tiền đã thu]]</f>
        <v>0</v>
      </c>
      <c r="S1614" s="7">
        <f>IF(Table1[[#This Row],[Ngày hóa đơn]]&lt;&gt;"",Table1[[#This Row],[Ngày hóa đơn]],Table1[[#This Row],[Ngày hạch toán]])</f>
        <v>45665</v>
      </c>
      <c r="T1614" s="8"/>
      <c r="U1614" s="7">
        <f>IF(Table1[[#This Row],[Ngày tính CN]]="","",S1614+T1614)</f>
        <v>45665</v>
      </c>
      <c r="V1614" s="71">
        <f ca="1">IF(Table1[[#This Row],[Hạn thanh toán]]="","",IF((U1614-NOW())&lt;0,0,(U1614-NOW())))</f>
        <v>0</v>
      </c>
      <c r="W1614" s="69"/>
      <c r="X1614" s="65" t="str">
        <f t="shared" ca="1" si="186"/>
        <v/>
      </c>
      <c r="Y1614" s="65" t="str">
        <f t="shared" si="189"/>
        <v>Đã thanh toán</v>
      </c>
      <c r="Z1614" s="250">
        <f>Table1[[#This Row],[Hạn thanh toán]]</f>
        <v>45665</v>
      </c>
      <c r="AA1614" s="250">
        <f>Table1[[#This Row],[Ngày Thanh toán]]</f>
        <v>45771</v>
      </c>
      <c r="AD1614" s="3" t="str">
        <f>IF(Table1[[#This Row],[Mã khách hàng]]="","",VLOOKUP($A1614,Ma_KH!$A:$Q,Ma_KH!O$1,0))</f>
        <v>SÀNH ĐIỆU</v>
      </c>
      <c r="AE1614" s="3" t="str">
        <f>IF(Table1[[#This Row],[Mã khách hàng]]="","",VLOOKUP($A1614,Ma_KH!$A:$Q,Ma_KH!P$1,0))</f>
        <v>CÔNG TY TNHH PHÂN PHỐI SÀNH ĐIỆU</v>
      </c>
      <c r="AF1614" s="3">
        <f>VLOOKUP(A1614,Ma_KH!A:Q,Ma_KH!J$1,0)</f>
        <v>0</v>
      </c>
    </row>
    <row r="1615" spans="1:32" ht="16.5">
      <c r="A1615" s="73" t="s">
        <v>144</v>
      </c>
      <c r="B1615" s="73" t="s">
        <v>4509</v>
      </c>
      <c r="C1615" s="75">
        <v>45666</v>
      </c>
      <c r="D1615" s="76" t="s">
        <v>2738</v>
      </c>
      <c r="E1615" s="75">
        <v>45666</v>
      </c>
      <c r="F1615" s="73" t="s">
        <v>2739</v>
      </c>
      <c r="G1615" s="73" t="s">
        <v>2740</v>
      </c>
      <c r="H1615" s="69">
        <v>1463891</v>
      </c>
      <c r="I1615" s="69">
        <v>0</v>
      </c>
      <c r="J1615" s="69">
        <f>(Table1[[#This Row],[Tiền hàng]]-Table1[[#This Row],[Tiền chiết khấu]])*8%</f>
        <v>117111.28</v>
      </c>
      <c r="K1615" s="69">
        <v>1581002</v>
      </c>
      <c r="L1615" s="8" t="s">
        <v>24</v>
      </c>
      <c r="M1615" s="41">
        <v>45771</v>
      </c>
      <c r="N1615" s="29" t="s">
        <v>4217</v>
      </c>
      <c r="O1615" s="69">
        <f>IF(Table1[[#This Row],[Phân loại]]="Tồn đầu kỳ",Table1[[#This Row],[Tổng giá trị]],0)</f>
        <v>0</v>
      </c>
      <c r="P1615" s="8">
        <f>IF(Table1[[#This Row],[Số còn phải thu ĐK]]&lt;&gt;0,0,IF(Table1[[#This Row],[Phân loại]]="Bán hàng",Table1[[#This Row],[Tổng giá trị]],-Table1[[#This Row],[Tổng giá trị]]))</f>
        <v>1581002</v>
      </c>
      <c r="Q1615" s="18">
        <f t="shared" si="185"/>
        <v>1581002</v>
      </c>
      <c r="R1615" s="8">
        <f>Table1[[#This Row],[Số còn phải thu ĐK]]+Table1[[#This Row],[Giá Trị HD sau CK]]-Table1[[#This Row],[Số tiền đã thu]]</f>
        <v>0</v>
      </c>
      <c r="S1615" s="7">
        <f>IF(Table1[[#This Row],[Ngày hóa đơn]]&lt;&gt;"",Table1[[#This Row],[Ngày hóa đơn]],Table1[[#This Row],[Ngày hạch toán]])</f>
        <v>45666</v>
      </c>
      <c r="T1615" s="8"/>
      <c r="U1615" s="7">
        <f>IF(Table1[[#This Row],[Ngày tính CN]]="","",S1615+T1615)</f>
        <v>45666</v>
      </c>
      <c r="V1615" s="71">
        <f ca="1">IF(Table1[[#This Row],[Hạn thanh toán]]="","",IF((U1615-NOW())&lt;0,0,(U1615-NOW())))</f>
        <v>0</v>
      </c>
      <c r="W1615" s="69"/>
      <c r="X1615" s="65" t="str">
        <f t="shared" ca="1" si="186"/>
        <v/>
      </c>
      <c r="Y1615" s="65" t="str">
        <f t="shared" si="189"/>
        <v>Đã thanh toán</v>
      </c>
      <c r="Z1615" s="250">
        <f>Table1[[#This Row],[Hạn thanh toán]]</f>
        <v>45666</v>
      </c>
      <c r="AA1615" s="250">
        <f>Table1[[#This Row],[Ngày Thanh toán]]</f>
        <v>45771</v>
      </c>
      <c r="AD1615" s="3" t="str">
        <f>IF(Table1[[#This Row],[Mã khách hàng]]="","",VLOOKUP($A1615,Ma_KH!$A:$Q,Ma_KH!O$1,0))</f>
        <v>SÀNH ĐIỆU</v>
      </c>
      <c r="AE1615" s="3" t="str">
        <f>IF(Table1[[#This Row],[Mã khách hàng]]="","",VLOOKUP($A1615,Ma_KH!$A:$Q,Ma_KH!P$1,0))</f>
        <v>CÔNG TY TNHH PHÂN PHỐI SÀNH ĐIỆU</v>
      </c>
      <c r="AF1615" s="3">
        <f>VLOOKUP(A1615,Ma_KH!A:Q,Ma_KH!J$1,0)</f>
        <v>0</v>
      </c>
    </row>
    <row r="1616" spans="1:32" ht="16.5">
      <c r="A1616" s="73" t="s">
        <v>144</v>
      </c>
      <c r="B1616" s="73" t="s">
        <v>4509</v>
      </c>
      <c r="C1616" s="75">
        <v>45666</v>
      </c>
      <c r="D1616" s="76" t="s">
        <v>2741</v>
      </c>
      <c r="E1616" s="75">
        <v>45666</v>
      </c>
      <c r="F1616" s="73" t="s">
        <v>2742</v>
      </c>
      <c r="G1616" s="73" t="s">
        <v>2743</v>
      </c>
      <c r="H1616" s="69">
        <v>860109</v>
      </c>
      <c r="I1616" s="69">
        <v>0</v>
      </c>
      <c r="J1616" s="69">
        <f>(Table1[[#This Row],[Tiền hàng]]-Table1[[#This Row],[Tiền chiết khấu]])*8%</f>
        <v>68808.72</v>
      </c>
      <c r="K1616" s="69">
        <v>928918</v>
      </c>
      <c r="L1616" s="8" t="s">
        <v>24</v>
      </c>
      <c r="M1616" s="41">
        <v>45771</v>
      </c>
      <c r="N1616" s="29" t="s">
        <v>4217</v>
      </c>
      <c r="O1616" s="69">
        <f>IF(Table1[[#This Row],[Phân loại]]="Tồn đầu kỳ",Table1[[#This Row],[Tổng giá trị]],0)</f>
        <v>0</v>
      </c>
      <c r="P1616" s="8">
        <f>IF(Table1[[#This Row],[Số còn phải thu ĐK]]&lt;&gt;0,0,IF(Table1[[#This Row],[Phân loại]]="Bán hàng",Table1[[#This Row],[Tổng giá trị]],-Table1[[#This Row],[Tổng giá trị]]))</f>
        <v>928918</v>
      </c>
      <c r="Q1616" s="18">
        <f t="shared" si="185"/>
        <v>928918</v>
      </c>
      <c r="R1616" s="8">
        <f>Table1[[#This Row],[Số còn phải thu ĐK]]+Table1[[#This Row],[Giá Trị HD sau CK]]-Table1[[#This Row],[Số tiền đã thu]]</f>
        <v>0</v>
      </c>
      <c r="S1616" s="7">
        <f>IF(Table1[[#This Row],[Ngày hóa đơn]]&lt;&gt;"",Table1[[#This Row],[Ngày hóa đơn]],Table1[[#This Row],[Ngày hạch toán]])</f>
        <v>45666</v>
      </c>
      <c r="T1616" s="8"/>
      <c r="U1616" s="7">
        <f>IF(Table1[[#This Row],[Ngày tính CN]]="","",S1616+T1616)</f>
        <v>45666</v>
      </c>
      <c r="V1616" s="71">
        <f ca="1">IF(Table1[[#This Row],[Hạn thanh toán]]="","",IF((U1616-NOW())&lt;0,0,(U1616-NOW())))</f>
        <v>0</v>
      </c>
      <c r="W1616" s="69"/>
      <c r="X1616" s="65" t="str">
        <f t="shared" ca="1" si="186"/>
        <v/>
      </c>
      <c r="Y1616" s="65" t="str">
        <f t="shared" si="189"/>
        <v>Đã thanh toán</v>
      </c>
      <c r="Z1616" s="250">
        <f>Table1[[#This Row],[Hạn thanh toán]]</f>
        <v>45666</v>
      </c>
      <c r="AA1616" s="250">
        <f>Table1[[#This Row],[Ngày Thanh toán]]</f>
        <v>45771</v>
      </c>
      <c r="AD1616" s="3" t="str">
        <f>IF(Table1[[#This Row],[Mã khách hàng]]="","",VLOOKUP($A1616,Ma_KH!$A:$Q,Ma_KH!O$1,0))</f>
        <v>SÀNH ĐIỆU</v>
      </c>
      <c r="AE1616" s="3" t="str">
        <f>IF(Table1[[#This Row],[Mã khách hàng]]="","",VLOOKUP($A1616,Ma_KH!$A:$Q,Ma_KH!P$1,0))</f>
        <v>CÔNG TY TNHH PHÂN PHỐI SÀNH ĐIỆU</v>
      </c>
      <c r="AF1616" s="3">
        <f>VLOOKUP(A1616,Ma_KH!A:Q,Ma_KH!J$1,0)</f>
        <v>0</v>
      </c>
    </row>
    <row r="1617" spans="1:32" ht="16.5">
      <c r="A1617" s="73" t="s">
        <v>144</v>
      </c>
      <c r="B1617" s="73" t="s">
        <v>4509</v>
      </c>
      <c r="C1617" s="75">
        <v>45666</v>
      </c>
      <c r="D1617" s="76" t="s">
        <v>2744</v>
      </c>
      <c r="E1617" s="75">
        <v>45666</v>
      </c>
      <c r="F1617" s="73" t="s">
        <v>2745</v>
      </c>
      <c r="G1617" s="73" t="s">
        <v>2746</v>
      </c>
      <c r="H1617" s="69">
        <v>537627</v>
      </c>
      <c r="I1617" s="69">
        <v>0</v>
      </c>
      <c r="J1617" s="69">
        <f>(Table1[[#This Row],[Tiền hàng]]-Table1[[#This Row],[Tiền chiết khấu]])*8%</f>
        <v>43010.16</v>
      </c>
      <c r="K1617" s="69">
        <v>580637</v>
      </c>
      <c r="L1617" s="8" t="s">
        <v>24</v>
      </c>
      <c r="M1617" s="41">
        <v>45771</v>
      </c>
      <c r="N1617" s="29" t="s">
        <v>4217</v>
      </c>
      <c r="O1617" s="69">
        <f>IF(Table1[[#This Row],[Phân loại]]="Tồn đầu kỳ",Table1[[#This Row],[Tổng giá trị]],0)</f>
        <v>0</v>
      </c>
      <c r="P1617" s="8">
        <f>IF(Table1[[#This Row],[Số còn phải thu ĐK]]&lt;&gt;0,0,IF(Table1[[#This Row],[Phân loại]]="Bán hàng",Table1[[#This Row],[Tổng giá trị]],-Table1[[#This Row],[Tổng giá trị]]))</f>
        <v>580637</v>
      </c>
      <c r="Q1617" s="18">
        <f t="shared" si="185"/>
        <v>580637</v>
      </c>
      <c r="R1617" s="8">
        <f>Table1[[#This Row],[Số còn phải thu ĐK]]+Table1[[#This Row],[Giá Trị HD sau CK]]-Table1[[#This Row],[Số tiền đã thu]]</f>
        <v>0</v>
      </c>
      <c r="S1617" s="7">
        <f>IF(Table1[[#This Row],[Ngày hóa đơn]]&lt;&gt;"",Table1[[#This Row],[Ngày hóa đơn]],Table1[[#This Row],[Ngày hạch toán]])</f>
        <v>45666</v>
      </c>
      <c r="T1617" s="8"/>
      <c r="U1617" s="7">
        <f>IF(Table1[[#This Row],[Ngày tính CN]]="","",S1617+T1617)</f>
        <v>45666</v>
      </c>
      <c r="V1617" s="71">
        <f ca="1">IF(Table1[[#This Row],[Hạn thanh toán]]="","",IF((U1617-NOW())&lt;0,0,(U1617-NOW())))</f>
        <v>0</v>
      </c>
      <c r="W1617" s="69"/>
      <c r="X1617" s="65" t="str">
        <f t="shared" ca="1" si="186"/>
        <v/>
      </c>
      <c r="Y1617" s="65" t="str">
        <f t="shared" si="189"/>
        <v>Đã thanh toán</v>
      </c>
      <c r="Z1617" s="250">
        <f>Table1[[#This Row],[Hạn thanh toán]]</f>
        <v>45666</v>
      </c>
      <c r="AA1617" s="250">
        <f>Table1[[#This Row],[Ngày Thanh toán]]</f>
        <v>45771</v>
      </c>
      <c r="AD1617" s="3" t="str">
        <f>IF(Table1[[#This Row],[Mã khách hàng]]="","",VLOOKUP($A1617,Ma_KH!$A:$Q,Ma_KH!O$1,0))</f>
        <v>SÀNH ĐIỆU</v>
      </c>
      <c r="AE1617" s="3" t="str">
        <f>IF(Table1[[#This Row],[Mã khách hàng]]="","",VLOOKUP($A1617,Ma_KH!$A:$Q,Ma_KH!P$1,0))</f>
        <v>CÔNG TY TNHH PHÂN PHỐI SÀNH ĐIỆU</v>
      </c>
      <c r="AF1617" s="3">
        <f>VLOOKUP(A1617,Ma_KH!A:Q,Ma_KH!J$1,0)</f>
        <v>0</v>
      </c>
    </row>
    <row r="1618" spans="1:32" ht="16.5">
      <c r="A1618" s="73" t="s">
        <v>144</v>
      </c>
      <c r="B1618" s="73" t="s">
        <v>4509</v>
      </c>
      <c r="C1618" s="75">
        <v>45666</v>
      </c>
      <c r="D1618" s="76" t="s">
        <v>2747</v>
      </c>
      <c r="E1618" s="75">
        <v>45666</v>
      </c>
      <c r="F1618" s="73" t="s">
        <v>2748</v>
      </c>
      <c r="G1618" s="73" t="s">
        <v>2749</v>
      </c>
      <c r="H1618" s="69">
        <v>464196</v>
      </c>
      <c r="I1618" s="69">
        <v>0</v>
      </c>
      <c r="J1618" s="69">
        <f>(Table1[[#This Row],[Tiền hàng]]-Table1[[#This Row],[Tiền chiết khấu]])*8%</f>
        <v>37135.68</v>
      </c>
      <c r="K1618" s="69">
        <v>501332</v>
      </c>
      <c r="L1618" s="8" t="s">
        <v>24</v>
      </c>
      <c r="M1618" s="41">
        <v>45771</v>
      </c>
      <c r="N1618" s="29" t="s">
        <v>4217</v>
      </c>
      <c r="O1618" s="69">
        <f>IF(Table1[[#This Row],[Phân loại]]="Tồn đầu kỳ",Table1[[#This Row],[Tổng giá trị]],0)</f>
        <v>0</v>
      </c>
      <c r="P1618" s="8">
        <f>IF(Table1[[#This Row],[Số còn phải thu ĐK]]&lt;&gt;0,0,IF(Table1[[#This Row],[Phân loại]]="Bán hàng",Table1[[#This Row],[Tổng giá trị]],-Table1[[#This Row],[Tổng giá trị]]))</f>
        <v>501332</v>
      </c>
      <c r="Q1618" s="18">
        <f t="shared" si="185"/>
        <v>501332</v>
      </c>
      <c r="R1618" s="8">
        <f>Table1[[#This Row],[Số còn phải thu ĐK]]+Table1[[#This Row],[Giá Trị HD sau CK]]-Table1[[#This Row],[Số tiền đã thu]]</f>
        <v>0</v>
      </c>
      <c r="S1618" s="7">
        <f>IF(Table1[[#This Row],[Ngày hóa đơn]]&lt;&gt;"",Table1[[#This Row],[Ngày hóa đơn]],Table1[[#This Row],[Ngày hạch toán]])</f>
        <v>45666</v>
      </c>
      <c r="T1618" s="8"/>
      <c r="U1618" s="7">
        <f>IF(Table1[[#This Row],[Ngày tính CN]]="","",S1618+T1618)</f>
        <v>45666</v>
      </c>
      <c r="V1618" s="71">
        <f ca="1">IF(Table1[[#This Row],[Hạn thanh toán]]="","",IF((U1618-NOW())&lt;0,0,(U1618-NOW())))</f>
        <v>0</v>
      </c>
      <c r="W1618" s="69"/>
      <c r="X1618" s="65" t="str">
        <f t="shared" ca="1" si="186"/>
        <v/>
      </c>
      <c r="Y1618" s="65" t="str">
        <f t="shared" si="189"/>
        <v>Đã thanh toán</v>
      </c>
      <c r="Z1618" s="250">
        <f>Table1[[#This Row],[Hạn thanh toán]]</f>
        <v>45666</v>
      </c>
      <c r="AA1618" s="250">
        <f>Table1[[#This Row],[Ngày Thanh toán]]</f>
        <v>45771</v>
      </c>
      <c r="AD1618" s="3" t="str">
        <f>IF(Table1[[#This Row],[Mã khách hàng]]="","",VLOOKUP($A1618,Ma_KH!$A:$Q,Ma_KH!O$1,0))</f>
        <v>SÀNH ĐIỆU</v>
      </c>
      <c r="AE1618" s="3" t="str">
        <f>IF(Table1[[#This Row],[Mã khách hàng]]="","",VLOOKUP($A1618,Ma_KH!$A:$Q,Ma_KH!P$1,0))</f>
        <v>CÔNG TY TNHH PHÂN PHỐI SÀNH ĐIỆU</v>
      </c>
      <c r="AF1618" s="3">
        <f>VLOOKUP(A1618,Ma_KH!A:Q,Ma_KH!J$1,0)</f>
        <v>0</v>
      </c>
    </row>
    <row r="1619" spans="1:32" ht="16.5">
      <c r="A1619" s="73" t="s">
        <v>144</v>
      </c>
      <c r="B1619" s="73" t="s">
        <v>4509</v>
      </c>
      <c r="C1619" s="75">
        <v>45667</v>
      </c>
      <c r="D1619" s="76" t="s">
        <v>2750</v>
      </c>
      <c r="E1619" s="75">
        <v>45667</v>
      </c>
      <c r="F1619" s="73" t="s">
        <v>2751</v>
      </c>
      <c r="G1619" s="73" t="s">
        <v>2752</v>
      </c>
      <c r="H1619" s="69">
        <v>2257706</v>
      </c>
      <c r="I1619" s="69">
        <v>0</v>
      </c>
      <c r="J1619" s="69">
        <f>(Table1[[#This Row],[Tiền hàng]]-Table1[[#This Row],[Tiền chiết khấu]])*8%</f>
        <v>180616.48</v>
      </c>
      <c r="K1619" s="69">
        <v>2438322</v>
      </c>
      <c r="L1619" s="8" t="s">
        <v>24</v>
      </c>
      <c r="M1619" s="41">
        <v>45771</v>
      </c>
      <c r="N1619" s="29" t="s">
        <v>4217</v>
      </c>
      <c r="O1619" s="69">
        <f>IF(Table1[[#This Row],[Phân loại]]="Tồn đầu kỳ",Table1[[#This Row],[Tổng giá trị]],0)</f>
        <v>0</v>
      </c>
      <c r="P1619" s="8">
        <f>IF(Table1[[#This Row],[Số còn phải thu ĐK]]&lt;&gt;0,0,IF(Table1[[#This Row],[Phân loại]]="Bán hàng",Table1[[#This Row],[Tổng giá trị]],-Table1[[#This Row],[Tổng giá trị]]))</f>
        <v>2438322</v>
      </c>
      <c r="Q1619" s="18">
        <f t="shared" si="185"/>
        <v>2438322</v>
      </c>
      <c r="R1619" s="8">
        <f>Table1[[#This Row],[Số còn phải thu ĐK]]+Table1[[#This Row],[Giá Trị HD sau CK]]-Table1[[#This Row],[Số tiền đã thu]]</f>
        <v>0</v>
      </c>
      <c r="S1619" s="7">
        <f>IF(Table1[[#This Row],[Ngày hóa đơn]]&lt;&gt;"",Table1[[#This Row],[Ngày hóa đơn]],Table1[[#This Row],[Ngày hạch toán]])</f>
        <v>45667</v>
      </c>
      <c r="T1619" s="8"/>
      <c r="U1619" s="7">
        <f>IF(Table1[[#This Row],[Ngày tính CN]]="","",S1619+T1619)</f>
        <v>45667</v>
      </c>
      <c r="V1619" s="71">
        <f ca="1">IF(Table1[[#This Row],[Hạn thanh toán]]="","",IF((U1619-NOW())&lt;0,0,(U1619-NOW())))</f>
        <v>0</v>
      </c>
      <c r="W1619" s="69"/>
      <c r="X1619" s="65" t="str">
        <f t="shared" ca="1" si="186"/>
        <v/>
      </c>
      <c r="Y1619" s="65" t="str">
        <f t="shared" si="189"/>
        <v>Đã thanh toán</v>
      </c>
      <c r="Z1619" s="250">
        <f>Table1[[#This Row],[Hạn thanh toán]]</f>
        <v>45667</v>
      </c>
      <c r="AA1619" s="250">
        <f>Table1[[#This Row],[Ngày Thanh toán]]</f>
        <v>45771</v>
      </c>
      <c r="AD1619" s="3" t="str">
        <f>IF(Table1[[#This Row],[Mã khách hàng]]="","",VLOOKUP($A1619,Ma_KH!$A:$Q,Ma_KH!O$1,0))</f>
        <v>SÀNH ĐIỆU</v>
      </c>
      <c r="AE1619" s="3" t="str">
        <f>IF(Table1[[#This Row],[Mã khách hàng]]="","",VLOOKUP($A1619,Ma_KH!$A:$Q,Ma_KH!P$1,0))</f>
        <v>CÔNG TY TNHH PHÂN PHỐI SÀNH ĐIỆU</v>
      </c>
      <c r="AF1619" s="3">
        <f>VLOOKUP(A1619,Ma_KH!A:Q,Ma_KH!J$1,0)</f>
        <v>0</v>
      </c>
    </row>
    <row r="1620" spans="1:32" ht="16.5">
      <c r="A1620" s="73" t="s">
        <v>144</v>
      </c>
      <c r="B1620" s="73" t="s">
        <v>4509</v>
      </c>
      <c r="C1620" s="75">
        <v>45671</v>
      </c>
      <c r="D1620" s="76" t="s">
        <v>2753</v>
      </c>
      <c r="E1620" s="75">
        <v>45671</v>
      </c>
      <c r="F1620" s="73" t="s">
        <v>2754</v>
      </c>
      <c r="G1620" s="73" t="s">
        <v>2755</v>
      </c>
      <c r="H1620" s="69">
        <v>863698</v>
      </c>
      <c r="I1620" s="69">
        <v>0</v>
      </c>
      <c r="J1620" s="69">
        <f>(Table1[[#This Row],[Tiền hàng]]-Table1[[#This Row],[Tiền chiết khấu]])*8%</f>
        <v>69095.839999999997</v>
      </c>
      <c r="K1620" s="69">
        <v>932794</v>
      </c>
      <c r="L1620" s="8" t="s">
        <v>24</v>
      </c>
      <c r="M1620" s="41">
        <v>45771</v>
      </c>
      <c r="N1620" s="29" t="s">
        <v>4217</v>
      </c>
      <c r="O1620" s="69">
        <f>IF(Table1[[#This Row],[Phân loại]]="Tồn đầu kỳ",Table1[[#This Row],[Tổng giá trị]],0)</f>
        <v>0</v>
      </c>
      <c r="P1620" s="8">
        <f>IF(Table1[[#This Row],[Số còn phải thu ĐK]]&lt;&gt;0,0,IF(Table1[[#This Row],[Phân loại]]="Bán hàng",Table1[[#This Row],[Tổng giá trị]],-Table1[[#This Row],[Tổng giá trị]]))</f>
        <v>932794</v>
      </c>
      <c r="Q1620" s="18">
        <f t="shared" si="185"/>
        <v>932794</v>
      </c>
      <c r="R1620" s="8">
        <f>Table1[[#This Row],[Số còn phải thu ĐK]]+Table1[[#This Row],[Giá Trị HD sau CK]]-Table1[[#This Row],[Số tiền đã thu]]</f>
        <v>0</v>
      </c>
      <c r="S1620" s="7">
        <f>IF(Table1[[#This Row],[Ngày hóa đơn]]&lt;&gt;"",Table1[[#This Row],[Ngày hóa đơn]],Table1[[#This Row],[Ngày hạch toán]])</f>
        <v>45671</v>
      </c>
      <c r="T1620" s="8"/>
      <c r="U1620" s="7">
        <f>IF(Table1[[#This Row],[Ngày tính CN]]="","",S1620+T1620)</f>
        <v>45671</v>
      </c>
      <c r="V1620" s="71">
        <f ca="1">IF(Table1[[#This Row],[Hạn thanh toán]]="","",IF((U1620-NOW())&lt;0,0,(U1620-NOW())))</f>
        <v>0</v>
      </c>
      <c r="W1620" s="69"/>
      <c r="X1620" s="65" t="str">
        <f t="shared" ca="1" si="186"/>
        <v/>
      </c>
      <c r="Y1620" s="65" t="str">
        <f t="shared" si="189"/>
        <v>Đã thanh toán</v>
      </c>
      <c r="Z1620" s="250">
        <f>Table1[[#This Row],[Hạn thanh toán]]</f>
        <v>45671</v>
      </c>
      <c r="AA1620" s="250">
        <f>Table1[[#This Row],[Ngày Thanh toán]]</f>
        <v>45771</v>
      </c>
      <c r="AD1620" s="3" t="str">
        <f>IF(Table1[[#This Row],[Mã khách hàng]]="","",VLOOKUP($A1620,Ma_KH!$A:$Q,Ma_KH!O$1,0))</f>
        <v>SÀNH ĐIỆU</v>
      </c>
      <c r="AE1620" s="3" t="str">
        <f>IF(Table1[[#This Row],[Mã khách hàng]]="","",VLOOKUP($A1620,Ma_KH!$A:$Q,Ma_KH!P$1,0))</f>
        <v>CÔNG TY TNHH PHÂN PHỐI SÀNH ĐIỆU</v>
      </c>
      <c r="AF1620" s="3">
        <f>VLOOKUP(A1620,Ma_KH!A:Q,Ma_KH!J$1,0)</f>
        <v>0</v>
      </c>
    </row>
    <row r="1621" spans="1:32" ht="16.5">
      <c r="A1621" s="73" t="s">
        <v>144</v>
      </c>
      <c r="B1621" s="73" t="s">
        <v>4509</v>
      </c>
      <c r="C1621" s="75">
        <v>45673</v>
      </c>
      <c r="D1621" s="76" t="s">
        <v>2756</v>
      </c>
      <c r="E1621" s="75">
        <v>45674</v>
      </c>
      <c r="F1621" s="73" t="s">
        <v>2757</v>
      </c>
      <c r="G1621" s="73" t="s">
        <v>2749</v>
      </c>
      <c r="H1621" s="69">
        <v>802650</v>
      </c>
      <c r="I1621" s="69">
        <v>0</v>
      </c>
      <c r="J1621" s="69">
        <f>(Table1[[#This Row],[Tiền hàng]]-Table1[[#This Row],[Tiền chiết khấu]])*8%</f>
        <v>64212</v>
      </c>
      <c r="K1621" s="69">
        <v>866862</v>
      </c>
      <c r="L1621" s="8" t="s">
        <v>24</v>
      </c>
      <c r="M1621" s="41">
        <v>45771</v>
      </c>
      <c r="N1621" s="29" t="s">
        <v>4217</v>
      </c>
      <c r="O1621" s="69">
        <f>IF(Table1[[#This Row],[Phân loại]]="Tồn đầu kỳ",Table1[[#This Row],[Tổng giá trị]],0)</f>
        <v>0</v>
      </c>
      <c r="P1621" s="8">
        <f>IF(Table1[[#This Row],[Số còn phải thu ĐK]]&lt;&gt;0,0,IF(Table1[[#This Row],[Phân loại]]="Bán hàng",Table1[[#This Row],[Tổng giá trị]],-Table1[[#This Row],[Tổng giá trị]]))</f>
        <v>866862</v>
      </c>
      <c r="Q1621" s="18">
        <f t="shared" si="185"/>
        <v>866862</v>
      </c>
      <c r="R1621" s="8">
        <f>Table1[[#This Row],[Số còn phải thu ĐK]]+Table1[[#This Row],[Giá Trị HD sau CK]]-Table1[[#This Row],[Số tiền đã thu]]</f>
        <v>0</v>
      </c>
      <c r="S1621" s="7">
        <f>IF(Table1[[#This Row],[Ngày hóa đơn]]&lt;&gt;"",Table1[[#This Row],[Ngày hóa đơn]],Table1[[#This Row],[Ngày hạch toán]])</f>
        <v>45674</v>
      </c>
      <c r="T1621" s="8"/>
      <c r="U1621" s="7">
        <f>IF(Table1[[#This Row],[Ngày tính CN]]="","",S1621+T1621)</f>
        <v>45674</v>
      </c>
      <c r="V1621" s="71">
        <f ca="1">IF(Table1[[#This Row],[Hạn thanh toán]]="","",IF((U1621-NOW())&lt;0,0,(U1621-NOW())))</f>
        <v>0</v>
      </c>
      <c r="W1621" s="69"/>
      <c r="X1621" s="65" t="str">
        <f t="shared" ca="1" si="186"/>
        <v/>
      </c>
      <c r="Y1621" s="65" t="str">
        <f t="shared" si="189"/>
        <v>Đã thanh toán</v>
      </c>
      <c r="Z1621" s="250">
        <f>Table1[[#This Row],[Hạn thanh toán]]</f>
        <v>45674</v>
      </c>
      <c r="AA1621" s="250">
        <f>Table1[[#This Row],[Ngày Thanh toán]]</f>
        <v>45771</v>
      </c>
      <c r="AD1621" s="3" t="str">
        <f>IF(Table1[[#This Row],[Mã khách hàng]]="","",VLOOKUP($A1621,Ma_KH!$A:$Q,Ma_KH!O$1,0))</f>
        <v>SÀNH ĐIỆU</v>
      </c>
      <c r="AE1621" s="3" t="str">
        <f>IF(Table1[[#This Row],[Mã khách hàng]]="","",VLOOKUP($A1621,Ma_KH!$A:$Q,Ma_KH!P$1,0))</f>
        <v>CÔNG TY TNHH PHÂN PHỐI SÀNH ĐIỆU</v>
      </c>
      <c r="AF1621" s="3">
        <f>VLOOKUP(A1621,Ma_KH!A:Q,Ma_KH!J$1,0)</f>
        <v>0</v>
      </c>
    </row>
    <row r="1622" spans="1:32" ht="16.5">
      <c r="A1622" s="73" t="s">
        <v>144</v>
      </c>
      <c r="B1622" s="73" t="s">
        <v>4509</v>
      </c>
      <c r="C1622" s="75">
        <v>45674</v>
      </c>
      <c r="D1622" s="76" t="s">
        <v>2758</v>
      </c>
      <c r="E1622" s="75">
        <v>45674</v>
      </c>
      <c r="F1622" s="73" t="s">
        <v>2759</v>
      </c>
      <c r="G1622" s="73" t="s">
        <v>2746</v>
      </c>
      <c r="H1622" s="69">
        <v>854829</v>
      </c>
      <c r="I1622" s="69">
        <v>0</v>
      </c>
      <c r="J1622" s="69">
        <f>(Table1[[#This Row],[Tiền hàng]]-Table1[[#This Row],[Tiền chiết khấu]])*8%</f>
        <v>68386.320000000007</v>
      </c>
      <c r="K1622" s="69">
        <v>923215</v>
      </c>
      <c r="L1622" s="8" t="s">
        <v>24</v>
      </c>
      <c r="M1622" s="41">
        <v>45771</v>
      </c>
      <c r="N1622" s="29" t="s">
        <v>4217</v>
      </c>
      <c r="O1622" s="69">
        <f>IF(Table1[[#This Row],[Phân loại]]="Tồn đầu kỳ",Table1[[#This Row],[Tổng giá trị]],0)</f>
        <v>0</v>
      </c>
      <c r="P1622" s="8">
        <f>IF(Table1[[#This Row],[Số còn phải thu ĐK]]&lt;&gt;0,0,IF(Table1[[#This Row],[Phân loại]]="Bán hàng",Table1[[#This Row],[Tổng giá trị]],-Table1[[#This Row],[Tổng giá trị]]))</f>
        <v>923215</v>
      </c>
      <c r="Q1622" s="18">
        <f t="shared" si="185"/>
        <v>923215</v>
      </c>
      <c r="R1622" s="8">
        <f>Table1[[#This Row],[Số còn phải thu ĐK]]+Table1[[#This Row],[Giá Trị HD sau CK]]-Table1[[#This Row],[Số tiền đã thu]]</f>
        <v>0</v>
      </c>
      <c r="S1622" s="7">
        <f>IF(Table1[[#This Row],[Ngày hóa đơn]]&lt;&gt;"",Table1[[#This Row],[Ngày hóa đơn]],Table1[[#This Row],[Ngày hạch toán]])</f>
        <v>45674</v>
      </c>
      <c r="T1622" s="8"/>
      <c r="U1622" s="7">
        <f>IF(Table1[[#This Row],[Ngày tính CN]]="","",S1622+T1622)</f>
        <v>45674</v>
      </c>
      <c r="V1622" s="71">
        <f ca="1">IF(Table1[[#This Row],[Hạn thanh toán]]="","",IF((U1622-NOW())&lt;0,0,(U1622-NOW())))</f>
        <v>0</v>
      </c>
      <c r="W1622" s="69"/>
      <c r="X1622" s="65" t="str">
        <f t="shared" ca="1" si="186"/>
        <v/>
      </c>
      <c r="Y1622" s="65" t="str">
        <f t="shared" si="189"/>
        <v>Đã thanh toán</v>
      </c>
      <c r="Z1622" s="250">
        <f>Table1[[#This Row],[Hạn thanh toán]]</f>
        <v>45674</v>
      </c>
      <c r="AA1622" s="250">
        <f>Table1[[#This Row],[Ngày Thanh toán]]</f>
        <v>45771</v>
      </c>
      <c r="AD1622" s="3" t="str">
        <f>IF(Table1[[#This Row],[Mã khách hàng]]="","",VLOOKUP($A1622,Ma_KH!$A:$Q,Ma_KH!O$1,0))</f>
        <v>SÀNH ĐIỆU</v>
      </c>
      <c r="AE1622" s="3" t="str">
        <f>IF(Table1[[#This Row],[Mã khách hàng]]="","",VLOOKUP($A1622,Ma_KH!$A:$Q,Ma_KH!P$1,0))</f>
        <v>CÔNG TY TNHH PHÂN PHỐI SÀNH ĐIỆU</v>
      </c>
      <c r="AF1622" s="3">
        <f>VLOOKUP(A1622,Ma_KH!A:Q,Ma_KH!J$1,0)</f>
        <v>0</v>
      </c>
    </row>
    <row r="1623" spans="1:32" ht="16.5">
      <c r="A1623" s="73" t="s">
        <v>144</v>
      </c>
      <c r="B1623" s="73" t="s">
        <v>4509</v>
      </c>
      <c r="C1623" s="75">
        <v>45674</v>
      </c>
      <c r="D1623" s="76" t="s">
        <v>2760</v>
      </c>
      <c r="E1623" s="75">
        <v>45674</v>
      </c>
      <c r="F1623" s="73" t="s">
        <v>2761</v>
      </c>
      <c r="G1623" s="73" t="s">
        <v>2762</v>
      </c>
      <c r="H1623" s="69">
        <v>896045</v>
      </c>
      <c r="I1623" s="69">
        <v>0</v>
      </c>
      <c r="J1623" s="69">
        <f>(Table1[[#This Row],[Tiền hàng]]-Table1[[#This Row],[Tiền chiết khấu]])*8%</f>
        <v>71683.600000000006</v>
      </c>
      <c r="K1623" s="69">
        <v>967729</v>
      </c>
      <c r="L1623" s="8" t="s">
        <v>24</v>
      </c>
      <c r="M1623" s="41">
        <v>45771</v>
      </c>
      <c r="N1623" s="29" t="s">
        <v>4217</v>
      </c>
      <c r="O1623" s="69">
        <f>IF(Table1[[#This Row],[Phân loại]]="Tồn đầu kỳ",Table1[[#This Row],[Tổng giá trị]],0)</f>
        <v>0</v>
      </c>
      <c r="P1623" s="8">
        <f>IF(Table1[[#This Row],[Số còn phải thu ĐK]]&lt;&gt;0,0,IF(Table1[[#This Row],[Phân loại]]="Bán hàng",Table1[[#This Row],[Tổng giá trị]],-Table1[[#This Row],[Tổng giá trị]]))</f>
        <v>967729</v>
      </c>
      <c r="Q1623" s="18">
        <f t="shared" ref="Q1623:Q1686" si="191">IF(M1623&lt;&gt;"",IF(O1623&lt;&gt;0,O1623,P1623),0)</f>
        <v>967729</v>
      </c>
      <c r="R1623" s="8">
        <f>Table1[[#This Row],[Số còn phải thu ĐK]]+Table1[[#This Row],[Giá Trị HD sau CK]]-Table1[[#This Row],[Số tiền đã thu]]</f>
        <v>0</v>
      </c>
      <c r="S1623" s="7">
        <f>IF(Table1[[#This Row],[Ngày hóa đơn]]&lt;&gt;"",Table1[[#This Row],[Ngày hóa đơn]],Table1[[#This Row],[Ngày hạch toán]])</f>
        <v>45674</v>
      </c>
      <c r="T1623" s="8"/>
      <c r="U1623" s="7">
        <f>IF(Table1[[#This Row],[Ngày tính CN]]="","",S1623+T1623)</f>
        <v>45674</v>
      </c>
      <c r="V1623" s="71">
        <f ca="1">IF(Table1[[#This Row],[Hạn thanh toán]]="","",IF((U1623-NOW())&lt;0,0,(U1623-NOW())))</f>
        <v>0</v>
      </c>
      <c r="W1623" s="69"/>
      <c r="X1623" s="65" t="str">
        <f t="shared" ca="1" si="186"/>
        <v/>
      </c>
      <c r="Y1623" s="65" t="str">
        <f t="shared" si="189"/>
        <v>Đã thanh toán</v>
      </c>
      <c r="Z1623" s="250">
        <f>Table1[[#This Row],[Hạn thanh toán]]</f>
        <v>45674</v>
      </c>
      <c r="AA1623" s="250">
        <f>Table1[[#This Row],[Ngày Thanh toán]]</f>
        <v>45771</v>
      </c>
      <c r="AD1623" s="3" t="str">
        <f>IF(Table1[[#This Row],[Mã khách hàng]]="","",VLOOKUP($A1623,Ma_KH!$A:$Q,Ma_KH!O$1,0))</f>
        <v>SÀNH ĐIỆU</v>
      </c>
      <c r="AE1623" s="3" t="str">
        <f>IF(Table1[[#This Row],[Mã khách hàng]]="","",VLOOKUP($A1623,Ma_KH!$A:$Q,Ma_KH!P$1,0))</f>
        <v>CÔNG TY TNHH PHÂN PHỐI SÀNH ĐIỆU</v>
      </c>
      <c r="AF1623" s="3">
        <f>VLOOKUP(A1623,Ma_KH!A:Q,Ma_KH!J$1,0)</f>
        <v>0</v>
      </c>
    </row>
    <row r="1624" spans="1:32" s="139" customFormat="1" ht="16.5">
      <c r="A1624" s="143" t="s">
        <v>144</v>
      </c>
      <c r="B1624" s="73" t="s">
        <v>4509</v>
      </c>
      <c r="C1624" s="146">
        <v>45674</v>
      </c>
      <c r="D1624" s="145" t="s">
        <v>2763</v>
      </c>
      <c r="E1624" s="146">
        <v>45674</v>
      </c>
      <c r="F1624" s="143" t="s">
        <v>2764</v>
      </c>
      <c r="G1624" s="143" t="s">
        <v>2765</v>
      </c>
      <c r="H1624" s="131">
        <v>0</v>
      </c>
      <c r="I1624" s="131">
        <v>5431549</v>
      </c>
      <c r="J1624" s="131">
        <f>(Table1[[#This Row],[Tiền hàng]]-Table1[[#This Row],[Tiền chiết khấu]])*8%</f>
        <v>-434523.92</v>
      </c>
      <c r="K1624" s="131">
        <v>-5431549</v>
      </c>
      <c r="L1624" s="132" t="s">
        <v>3643</v>
      </c>
      <c r="M1624" s="133">
        <v>45674</v>
      </c>
      <c r="N1624" s="134" t="s">
        <v>2763</v>
      </c>
      <c r="O1624" s="131">
        <f>IF(Table1[[#This Row],[Phân loại]]="Tồn đầu kỳ",Table1[[#This Row],[Tổng giá trị]],0)</f>
        <v>-5431549</v>
      </c>
      <c r="P1624" s="132">
        <f>IF(Table1[[#This Row],[Số còn phải thu ĐK]]&lt;&gt;0,0,IF(Table1[[#This Row],[Phân loại]]="Bán hàng",Table1[[#This Row],[Tổng giá trị]],-Table1[[#This Row],[Tổng giá trị]]))</f>
        <v>0</v>
      </c>
      <c r="Q1624" s="18">
        <f t="shared" si="191"/>
        <v>-5431549</v>
      </c>
      <c r="R1624" s="132">
        <f>Table1[[#This Row],[Số còn phải thu ĐK]]+Table1[[#This Row],[Giá Trị HD sau CK]]-Table1[[#This Row],[Số tiền đã thu]]</f>
        <v>0</v>
      </c>
      <c r="S1624" s="136">
        <f>IF(Table1[[#This Row],[Ngày hóa đơn]]&lt;&gt;"",Table1[[#This Row],[Ngày hóa đơn]],Table1[[#This Row],[Ngày hạch toán]])</f>
        <v>45674</v>
      </c>
      <c r="T1624" s="132"/>
      <c r="U1624" s="136">
        <f>IF(Table1[[#This Row],[Ngày tính CN]]="","",S1624+T1624)</f>
        <v>45674</v>
      </c>
      <c r="V1624" s="137">
        <f ca="1">IF(Table1[[#This Row],[Hạn thanh toán]]="","",IF((U1624-NOW())&lt;0,0,(U1624-NOW())))</f>
        <v>0</v>
      </c>
      <c r="W1624" s="131"/>
      <c r="X1624" s="65" t="str">
        <f t="shared" ca="1" si="186"/>
        <v/>
      </c>
      <c r="Y1624" s="138" t="str">
        <f t="shared" si="189"/>
        <v>Đã thanh toán</v>
      </c>
      <c r="Z1624" s="253">
        <f>Table1[[#This Row],[Hạn thanh toán]]</f>
        <v>45674</v>
      </c>
      <c r="AA1624" s="253">
        <f>Table1[[#This Row],[Ngày Thanh toán]]</f>
        <v>45674</v>
      </c>
      <c r="AD1624" s="3" t="str">
        <f>IF(Table1[[#This Row],[Mã khách hàng]]="","",VLOOKUP($A1624,Ma_KH!$A:$Q,Ma_KH!O$1,0))</f>
        <v>SÀNH ĐIỆU</v>
      </c>
      <c r="AE1624" s="3" t="str">
        <f>IF(Table1[[#This Row],[Mã khách hàng]]="","",VLOOKUP($A1624,Ma_KH!$A:$Q,Ma_KH!P$1,0))</f>
        <v>CÔNG TY TNHH PHÂN PHỐI SÀNH ĐIỆU</v>
      </c>
      <c r="AF1624" s="139">
        <f>VLOOKUP(A1624,Ma_KH!A:Q,Ma_KH!J$1,0)</f>
        <v>0</v>
      </c>
    </row>
    <row r="1625" spans="1:32" ht="16.5">
      <c r="A1625" s="73" t="s">
        <v>144</v>
      </c>
      <c r="B1625" s="73" t="s">
        <v>4509</v>
      </c>
      <c r="C1625" s="75">
        <v>45675</v>
      </c>
      <c r="D1625" s="76" t="s">
        <v>2766</v>
      </c>
      <c r="E1625" s="75">
        <v>45675</v>
      </c>
      <c r="F1625" s="73" t="s">
        <v>2767</v>
      </c>
      <c r="G1625" s="73" t="s">
        <v>2755</v>
      </c>
      <c r="H1625" s="69">
        <v>1468620</v>
      </c>
      <c r="I1625" s="69">
        <v>0</v>
      </c>
      <c r="J1625" s="69">
        <f>(Table1[[#This Row],[Tiền hàng]]-Table1[[#This Row],[Tiền chiết khấu]])*8%</f>
        <v>117489.60000000001</v>
      </c>
      <c r="K1625" s="69">
        <v>1586110</v>
      </c>
      <c r="L1625" s="8" t="s">
        <v>24</v>
      </c>
      <c r="M1625" s="41">
        <v>45771</v>
      </c>
      <c r="N1625" s="29" t="s">
        <v>4217</v>
      </c>
      <c r="O1625" s="69">
        <f>IF(Table1[[#This Row],[Phân loại]]="Tồn đầu kỳ",Table1[[#This Row],[Tổng giá trị]],0)</f>
        <v>0</v>
      </c>
      <c r="P1625" s="8">
        <f>IF(Table1[[#This Row],[Số còn phải thu ĐK]]&lt;&gt;0,0,IF(Table1[[#This Row],[Phân loại]]="Bán hàng",Table1[[#This Row],[Tổng giá trị]],-Table1[[#This Row],[Tổng giá trị]]))</f>
        <v>1586110</v>
      </c>
      <c r="Q1625" s="18">
        <f t="shared" si="191"/>
        <v>1586110</v>
      </c>
      <c r="R1625" s="8">
        <f>Table1[[#This Row],[Số còn phải thu ĐK]]+Table1[[#This Row],[Giá Trị HD sau CK]]-Table1[[#This Row],[Số tiền đã thu]]</f>
        <v>0</v>
      </c>
      <c r="S1625" s="7">
        <f>IF(Table1[[#This Row],[Ngày hóa đơn]]&lt;&gt;"",Table1[[#This Row],[Ngày hóa đơn]],Table1[[#This Row],[Ngày hạch toán]])</f>
        <v>45675</v>
      </c>
      <c r="T1625" s="8"/>
      <c r="U1625" s="7">
        <f>IF(Table1[[#This Row],[Ngày tính CN]]="","",S1625+T1625)</f>
        <v>45675</v>
      </c>
      <c r="V1625" s="71">
        <f ca="1">IF(Table1[[#This Row],[Hạn thanh toán]]="","",IF((U1625-NOW())&lt;0,0,(U1625-NOW())))</f>
        <v>0</v>
      </c>
      <c r="W1625" s="69"/>
      <c r="X1625" s="65" t="str">
        <f t="shared" ca="1" si="186"/>
        <v/>
      </c>
      <c r="Y1625" s="65" t="str">
        <f t="shared" si="189"/>
        <v>Đã thanh toán</v>
      </c>
      <c r="Z1625" s="250">
        <f>Table1[[#This Row],[Hạn thanh toán]]</f>
        <v>45675</v>
      </c>
      <c r="AA1625" s="250">
        <f>Table1[[#This Row],[Ngày Thanh toán]]</f>
        <v>45771</v>
      </c>
      <c r="AD1625" s="3" t="str">
        <f>IF(Table1[[#This Row],[Mã khách hàng]]="","",VLOOKUP($A1625,Ma_KH!$A:$Q,Ma_KH!O$1,0))</f>
        <v>SÀNH ĐIỆU</v>
      </c>
      <c r="AE1625" s="3" t="str">
        <f>IF(Table1[[#This Row],[Mã khách hàng]]="","",VLOOKUP($A1625,Ma_KH!$A:$Q,Ma_KH!P$1,0))</f>
        <v>CÔNG TY TNHH PHÂN PHỐI SÀNH ĐIỆU</v>
      </c>
      <c r="AF1625" s="3">
        <f>VLOOKUP(A1625,Ma_KH!A:Q,Ma_KH!J$1,0)</f>
        <v>0</v>
      </c>
    </row>
    <row r="1626" spans="1:32" ht="16.5">
      <c r="A1626" s="73" t="s">
        <v>144</v>
      </c>
      <c r="B1626" s="73" t="s">
        <v>4509</v>
      </c>
      <c r="C1626" s="75">
        <v>45675</v>
      </c>
      <c r="D1626" s="76" t="s">
        <v>2768</v>
      </c>
      <c r="E1626" s="75">
        <v>45675</v>
      </c>
      <c r="F1626" s="73" t="s">
        <v>2769</v>
      </c>
      <c r="G1626" s="73" t="s">
        <v>2755</v>
      </c>
      <c r="H1626" s="69">
        <v>1404386</v>
      </c>
      <c r="I1626" s="69">
        <v>0</v>
      </c>
      <c r="J1626" s="69">
        <f>(Table1[[#This Row],[Tiền hàng]]-Table1[[#This Row],[Tiền chiết khấu]])*8%</f>
        <v>112350.88</v>
      </c>
      <c r="K1626" s="69">
        <v>1516737</v>
      </c>
      <c r="L1626" s="8" t="s">
        <v>24</v>
      </c>
      <c r="M1626" s="41">
        <v>45771</v>
      </c>
      <c r="N1626" s="29" t="s">
        <v>4217</v>
      </c>
      <c r="O1626" s="69">
        <f>IF(Table1[[#This Row],[Phân loại]]="Tồn đầu kỳ",Table1[[#This Row],[Tổng giá trị]],0)</f>
        <v>0</v>
      </c>
      <c r="P1626" s="8">
        <f>IF(Table1[[#This Row],[Số còn phải thu ĐK]]&lt;&gt;0,0,IF(Table1[[#This Row],[Phân loại]]="Bán hàng",Table1[[#This Row],[Tổng giá trị]],-Table1[[#This Row],[Tổng giá trị]]))</f>
        <v>1516737</v>
      </c>
      <c r="Q1626" s="18">
        <f t="shared" si="191"/>
        <v>1516737</v>
      </c>
      <c r="R1626" s="8">
        <f>Table1[[#This Row],[Số còn phải thu ĐK]]+Table1[[#This Row],[Giá Trị HD sau CK]]-Table1[[#This Row],[Số tiền đã thu]]</f>
        <v>0</v>
      </c>
      <c r="S1626" s="7">
        <f>IF(Table1[[#This Row],[Ngày hóa đơn]]&lt;&gt;"",Table1[[#This Row],[Ngày hóa đơn]],Table1[[#This Row],[Ngày hạch toán]])</f>
        <v>45675</v>
      </c>
      <c r="T1626" s="8"/>
      <c r="U1626" s="7">
        <f>IF(Table1[[#This Row],[Ngày tính CN]]="","",S1626+T1626)</f>
        <v>45675</v>
      </c>
      <c r="V1626" s="71">
        <f ca="1">IF(Table1[[#This Row],[Hạn thanh toán]]="","",IF((U1626-NOW())&lt;0,0,(U1626-NOW())))</f>
        <v>0</v>
      </c>
      <c r="W1626" s="69"/>
      <c r="X1626" s="65" t="str">
        <f t="shared" ca="1" si="186"/>
        <v/>
      </c>
      <c r="Y1626" s="65" t="str">
        <f t="shared" si="189"/>
        <v>Đã thanh toán</v>
      </c>
      <c r="Z1626" s="250">
        <f>Table1[[#This Row],[Hạn thanh toán]]</f>
        <v>45675</v>
      </c>
      <c r="AA1626" s="250">
        <f>Table1[[#This Row],[Ngày Thanh toán]]</f>
        <v>45771</v>
      </c>
      <c r="AD1626" s="3" t="str">
        <f>IF(Table1[[#This Row],[Mã khách hàng]]="","",VLOOKUP($A1626,Ma_KH!$A:$Q,Ma_KH!O$1,0))</f>
        <v>SÀNH ĐIỆU</v>
      </c>
      <c r="AE1626" s="3" t="str">
        <f>IF(Table1[[#This Row],[Mã khách hàng]]="","",VLOOKUP($A1626,Ma_KH!$A:$Q,Ma_KH!P$1,0))</f>
        <v>CÔNG TY TNHH PHÂN PHỐI SÀNH ĐIỆU</v>
      </c>
      <c r="AF1626" s="3">
        <f>VLOOKUP(A1626,Ma_KH!A:Q,Ma_KH!J$1,0)</f>
        <v>0</v>
      </c>
    </row>
    <row r="1627" spans="1:32" s="139" customFormat="1" ht="16.5">
      <c r="A1627" s="143" t="s">
        <v>144</v>
      </c>
      <c r="B1627" s="73" t="s">
        <v>4509</v>
      </c>
      <c r="C1627" s="146">
        <v>45678</v>
      </c>
      <c r="D1627" s="145" t="s">
        <v>2770</v>
      </c>
      <c r="E1627" s="146">
        <v>45678</v>
      </c>
      <c r="F1627" s="143" t="s">
        <v>2771</v>
      </c>
      <c r="G1627" s="143" t="s">
        <v>2772</v>
      </c>
      <c r="H1627" s="131">
        <v>0</v>
      </c>
      <c r="I1627" s="131">
        <v>700861</v>
      </c>
      <c r="J1627" s="131">
        <f>(Table1[[#This Row],[Tiền hàng]]-Table1[[#This Row],[Tiền chiết khấu]])*8%</f>
        <v>-56068.880000000005</v>
      </c>
      <c r="K1627" s="131">
        <v>-700861</v>
      </c>
      <c r="L1627" s="132" t="s">
        <v>3643</v>
      </c>
      <c r="M1627" s="133">
        <v>45678</v>
      </c>
      <c r="N1627" s="134" t="s">
        <v>2770</v>
      </c>
      <c r="O1627" s="131">
        <f>IF(Table1[[#This Row],[Phân loại]]="Tồn đầu kỳ",Table1[[#This Row],[Tổng giá trị]],0)</f>
        <v>-700861</v>
      </c>
      <c r="P1627" s="132">
        <f>IF(Table1[[#This Row],[Số còn phải thu ĐK]]&lt;&gt;0,0,IF(Table1[[#This Row],[Phân loại]]="Bán hàng",Table1[[#This Row],[Tổng giá trị]],-Table1[[#This Row],[Tổng giá trị]]))</f>
        <v>0</v>
      </c>
      <c r="Q1627" s="18">
        <f t="shared" si="191"/>
        <v>-700861</v>
      </c>
      <c r="R1627" s="132">
        <f>Table1[[#This Row],[Số còn phải thu ĐK]]+Table1[[#This Row],[Giá Trị HD sau CK]]-Table1[[#This Row],[Số tiền đã thu]]</f>
        <v>0</v>
      </c>
      <c r="S1627" s="136">
        <f>IF(Table1[[#This Row],[Ngày hóa đơn]]&lt;&gt;"",Table1[[#This Row],[Ngày hóa đơn]],Table1[[#This Row],[Ngày hạch toán]])</f>
        <v>45678</v>
      </c>
      <c r="T1627" s="132"/>
      <c r="U1627" s="136">
        <f>IF(Table1[[#This Row],[Ngày tính CN]]="","",S1627+T1627)</f>
        <v>45678</v>
      </c>
      <c r="V1627" s="137">
        <f ca="1">IF(Table1[[#This Row],[Hạn thanh toán]]="","",IF((U1627-NOW())&lt;0,0,(U1627-NOW())))</f>
        <v>0</v>
      </c>
      <c r="W1627" s="131"/>
      <c r="X1627" s="65" t="str">
        <f t="shared" ca="1" si="186"/>
        <v/>
      </c>
      <c r="Y1627" s="138" t="str">
        <f t="shared" si="189"/>
        <v>Đã thanh toán</v>
      </c>
      <c r="Z1627" s="253">
        <f>Table1[[#This Row],[Hạn thanh toán]]</f>
        <v>45678</v>
      </c>
      <c r="AA1627" s="253">
        <f>Table1[[#This Row],[Ngày Thanh toán]]</f>
        <v>45678</v>
      </c>
      <c r="AD1627" s="3" t="str">
        <f>IF(Table1[[#This Row],[Mã khách hàng]]="","",VLOOKUP($A1627,Ma_KH!$A:$Q,Ma_KH!O$1,0))</f>
        <v>SÀNH ĐIỆU</v>
      </c>
      <c r="AE1627" s="3" t="str">
        <f>IF(Table1[[#This Row],[Mã khách hàng]]="","",VLOOKUP($A1627,Ma_KH!$A:$Q,Ma_KH!P$1,0))</f>
        <v>CÔNG TY TNHH PHÂN PHỐI SÀNH ĐIỆU</v>
      </c>
      <c r="AF1627" s="139">
        <f>VLOOKUP(A1627,Ma_KH!A:Q,Ma_KH!J$1,0)</f>
        <v>0</v>
      </c>
    </row>
    <row r="1628" spans="1:32" ht="16.5">
      <c r="A1628" s="73" t="s">
        <v>144</v>
      </c>
      <c r="B1628" s="73" t="s">
        <v>4509</v>
      </c>
      <c r="C1628" s="75">
        <v>45679</v>
      </c>
      <c r="D1628" s="76" t="s">
        <v>2773</v>
      </c>
      <c r="E1628" s="75">
        <v>45679</v>
      </c>
      <c r="F1628" s="73" t="s">
        <v>2774</v>
      </c>
      <c r="G1628" s="73" t="s">
        <v>2737</v>
      </c>
      <c r="H1628" s="69">
        <v>611281</v>
      </c>
      <c r="I1628" s="69">
        <v>0</v>
      </c>
      <c r="J1628" s="69">
        <f>(Table1[[#This Row],[Tiền hàng]]-Table1[[#This Row],[Tiền chiết khấu]])*8%</f>
        <v>48902.48</v>
      </c>
      <c r="K1628" s="69">
        <v>660183</v>
      </c>
      <c r="L1628" s="8" t="s">
        <v>24</v>
      </c>
      <c r="M1628" s="41">
        <v>45771</v>
      </c>
      <c r="N1628" s="29" t="s">
        <v>4217</v>
      </c>
      <c r="O1628" s="69">
        <f>IF(Table1[[#This Row],[Phân loại]]="Tồn đầu kỳ",Table1[[#This Row],[Tổng giá trị]],0)</f>
        <v>0</v>
      </c>
      <c r="P1628" s="8">
        <f>IF(Table1[[#This Row],[Số còn phải thu ĐK]]&lt;&gt;0,0,IF(Table1[[#This Row],[Phân loại]]="Bán hàng",Table1[[#This Row],[Tổng giá trị]],-Table1[[#This Row],[Tổng giá trị]]))</f>
        <v>660183</v>
      </c>
      <c r="Q1628" s="18">
        <f t="shared" si="191"/>
        <v>660183</v>
      </c>
      <c r="R1628" s="8">
        <f>Table1[[#This Row],[Số còn phải thu ĐK]]+Table1[[#This Row],[Giá Trị HD sau CK]]-Table1[[#This Row],[Số tiền đã thu]]</f>
        <v>0</v>
      </c>
      <c r="S1628" s="7">
        <f>IF(Table1[[#This Row],[Ngày hóa đơn]]&lt;&gt;"",Table1[[#This Row],[Ngày hóa đơn]],Table1[[#This Row],[Ngày hạch toán]])</f>
        <v>45679</v>
      </c>
      <c r="T1628" s="8"/>
      <c r="U1628" s="7">
        <f>IF(Table1[[#This Row],[Ngày tính CN]]="","",S1628+T1628)</f>
        <v>45679</v>
      </c>
      <c r="V1628" s="71">
        <f ca="1">IF(Table1[[#This Row],[Hạn thanh toán]]="","",IF((U1628-NOW())&lt;0,0,(U1628-NOW())))</f>
        <v>0</v>
      </c>
      <c r="W1628" s="69"/>
      <c r="X1628" s="65" t="str">
        <f t="shared" ca="1" si="186"/>
        <v/>
      </c>
      <c r="Y1628" s="65" t="str">
        <f t="shared" si="189"/>
        <v>Đã thanh toán</v>
      </c>
      <c r="Z1628" s="250">
        <f>Table1[[#This Row],[Hạn thanh toán]]</f>
        <v>45679</v>
      </c>
      <c r="AA1628" s="250">
        <f>Table1[[#This Row],[Ngày Thanh toán]]</f>
        <v>45771</v>
      </c>
      <c r="AD1628" s="3" t="str">
        <f>IF(Table1[[#This Row],[Mã khách hàng]]="","",VLOOKUP($A1628,Ma_KH!$A:$Q,Ma_KH!O$1,0))</f>
        <v>SÀNH ĐIỆU</v>
      </c>
      <c r="AE1628" s="3" t="str">
        <f>IF(Table1[[#This Row],[Mã khách hàng]]="","",VLOOKUP($A1628,Ma_KH!$A:$Q,Ma_KH!P$1,0))</f>
        <v>CÔNG TY TNHH PHÂN PHỐI SÀNH ĐIỆU</v>
      </c>
      <c r="AF1628" s="3">
        <f>VLOOKUP(A1628,Ma_KH!A:Q,Ma_KH!J$1,0)</f>
        <v>0</v>
      </c>
    </row>
    <row r="1629" spans="1:32" ht="16.5">
      <c r="A1629" s="73" t="s">
        <v>144</v>
      </c>
      <c r="B1629" s="73" t="s">
        <v>4509</v>
      </c>
      <c r="C1629" s="75">
        <v>45680</v>
      </c>
      <c r="D1629" s="76" t="s">
        <v>2775</v>
      </c>
      <c r="E1629" s="75">
        <v>45680</v>
      </c>
      <c r="F1629" s="73" t="s">
        <v>2776</v>
      </c>
      <c r="G1629" s="73" t="s">
        <v>2743</v>
      </c>
      <c r="H1629" s="69">
        <v>646821</v>
      </c>
      <c r="I1629" s="69">
        <v>0</v>
      </c>
      <c r="J1629" s="69">
        <f>(Table1[[#This Row],[Tiền hàng]]-Table1[[#This Row],[Tiền chiết khấu]])*8%</f>
        <v>51745.68</v>
      </c>
      <c r="K1629" s="69">
        <v>698567</v>
      </c>
      <c r="L1629" s="8" t="s">
        <v>24</v>
      </c>
      <c r="M1629" s="41">
        <v>45771</v>
      </c>
      <c r="N1629" s="29" t="s">
        <v>4217</v>
      </c>
      <c r="O1629" s="69">
        <f>IF(Table1[[#This Row],[Phân loại]]="Tồn đầu kỳ",Table1[[#This Row],[Tổng giá trị]],0)</f>
        <v>0</v>
      </c>
      <c r="P1629" s="8">
        <f>IF(Table1[[#This Row],[Số còn phải thu ĐK]]&lt;&gt;0,0,IF(Table1[[#This Row],[Phân loại]]="Bán hàng",Table1[[#This Row],[Tổng giá trị]],-Table1[[#This Row],[Tổng giá trị]]))</f>
        <v>698567</v>
      </c>
      <c r="Q1629" s="18">
        <f t="shared" si="191"/>
        <v>698567</v>
      </c>
      <c r="R1629" s="8">
        <f>Table1[[#This Row],[Số còn phải thu ĐK]]+Table1[[#This Row],[Giá Trị HD sau CK]]-Table1[[#This Row],[Số tiền đã thu]]</f>
        <v>0</v>
      </c>
      <c r="S1629" s="7">
        <f>IF(Table1[[#This Row],[Ngày hóa đơn]]&lt;&gt;"",Table1[[#This Row],[Ngày hóa đơn]],Table1[[#This Row],[Ngày hạch toán]])</f>
        <v>45680</v>
      </c>
      <c r="T1629" s="8"/>
      <c r="U1629" s="7">
        <f>IF(Table1[[#This Row],[Ngày tính CN]]="","",S1629+T1629)</f>
        <v>45680</v>
      </c>
      <c r="V1629" s="71">
        <f ca="1">IF(Table1[[#This Row],[Hạn thanh toán]]="","",IF((U1629-NOW())&lt;0,0,(U1629-NOW())))</f>
        <v>0</v>
      </c>
      <c r="W1629" s="69"/>
      <c r="X1629" s="65" t="str">
        <f t="shared" ca="1" si="186"/>
        <v/>
      </c>
      <c r="Y1629" s="65" t="str">
        <f t="shared" si="189"/>
        <v>Đã thanh toán</v>
      </c>
      <c r="Z1629" s="250">
        <f>Table1[[#This Row],[Hạn thanh toán]]</f>
        <v>45680</v>
      </c>
      <c r="AA1629" s="250">
        <f>Table1[[#This Row],[Ngày Thanh toán]]</f>
        <v>45771</v>
      </c>
      <c r="AD1629" s="3" t="str">
        <f>IF(Table1[[#This Row],[Mã khách hàng]]="","",VLOOKUP($A1629,Ma_KH!$A:$Q,Ma_KH!O$1,0))</f>
        <v>SÀNH ĐIỆU</v>
      </c>
      <c r="AE1629" s="3" t="str">
        <f>IF(Table1[[#This Row],[Mã khách hàng]]="","",VLOOKUP($A1629,Ma_KH!$A:$Q,Ma_KH!P$1,0))</f>
        <v>CÔNG TY TNHH PHÂN PHỐI SÀNH ĐIỆU</v>
      </c>
      <c r="AF1629" s="3">
        <f>VLOOKUP(A1629,Ma_KH!A:Q,Ma_KH!J$1,0)</f>
        <v>0</v>
      </c>
    </row>
    <row r="1630" spans="1:32" ht="16.5">
      <c r="A1630" s="73" t="s">
        <v>144</v>
      </c>
      <c r="B1630" s="73" t="s">
        <v>4509</v>
      </c>
      <c r="C1630" s="75">
        <v>45680</v>
      </c>
      <c r="D1630" s="76" t="s">
        <v>2777</v>
      </c>
      <c r="E1630" s="75">
        <v>45680</v>
      </c>
      <c r="F1630" s="73" t="s">
        <v>2778</v>
      </c>
      <c r="G1630" s="73" t="s">
        <v>2746</v>
      </c>
      <c r="H1630" s="69">
        <v>648692</v>
      </c>
      <c r="I1630" s="69">
        <v>0</v>
      </c>
      <c r="J1630" s="69">
        <f>(Table1[[#This Row],[Tiền hàng]]-Table1[[#This Row],[Tiền chiết khấu]])*8%</f>
        <v>51895.360000000001</v>
      </c>
      <c r="K1630" s="69">
        <v>700587</v>
      </c>
      <c r="L1630" s="8" t="s">
        <v>24</v>
      </c>
      <c r="M1630" s="41">
        <v>45771</v>
      </c>
      <c r="N1630" s="29" t="s">
        <v>4217</v>
      </c>
      <c r="O1630" s="69">
        <f>IF(Table1[[#This Row],[Phân loại]]="Tồn đầu kỳ",Table1[[#This Row],[Tổng giá trị]],0)</f>
        <v>0</v>
      </c>
      <c r="P1630" s="8">
        <f>IF(Table1[[#This Row],[Số còn phải thu ĐK]]&lt;&gt;0,0,IF(Table1[[#This Row],[Phân loại]]="Bán hàng",Table1[[#This Row],[Tổng giá trị]],-Table1[[#This Row],[Tổng giá trị]]))</f>
        <v>700587</v>
      </c>
      <c r="Q1630" s="18">
        <f t="shared" si="191"/>
        <v>700587</v>
      </c>
      <c r="R1630" s="8">
        <f>Table1[[#This Row],[Số còn phải thu ĐK]]+Table1[[#This Row],[Giá Trị HD sau CK]]-Table1[[#This Row],[Số tiền đã thu]]</f>
        <v>0</v>
      </c>
      <c r="S1630" s="7">
        <f>IF(Table1[[#This Row],[Ngày hóa đơn]]&lt;&gt;"",Table1[[#This Row],[Ngày hóa đơn]],Table1[[#This Row],[Ngày hạch toán]])</f>
        <v>45680</v>
      </c>
      <c r="T1630" s="8"/>
      <c r="U1630" s="7">
        <f>IF(Table1[[#This Row],[Ngày tính CN]]="","",S1630+T1630)</f>
        <v>45680</v>
      </c>
      <c r="V1630" s="71">
        <f ca="1">IF(Table1[[#This Row],[Hạn thanh toán]]="","",IF((U1630-NOW())&lt;0,0,(U1630-NOW())))</f>
        <v>0</v>
      </c>
      <c r="W1630" s="69"/>
      <c r="X1630" s="65" t="str">
        <f t="shared" ca="1" si="186"/>
        <v/>
      </c>
      <c r="Y1630" s="65" t="str">
        <f t="shared" si="189"/>
        <v>Đã thanh toán</v>
      </c>
      <c r="Z1630" s="250">
        <f>Table1[[#This Row],[Hạn thanh toán]]</f>
        <v>45680</v>
      </c>
      <c r="AA1630" s="250">
        <f>Table1[[#This Row],[Ngày Thanh toán]]</f>
        <v>45771</v>
      </c>
      <c r="AD1630" s="3" t="str">
        <f>IF(Table1[[#This Row],[Mã khách hàng]]="","",VLOOKUP($A1630,Ma_KH!$A:$Q,Ma_KH!O$1,0))</f>
        <v>SÀNH ĐIỆU</v>
      </c>
      <c r="AE1630" s="3" t="str">
        <f>IF(Table1[[#This Row],[Mã khách hàng]]="","",VLOOKUP($A1630,Ma_KH!$A:$Q,Ma_KH!P$1,0))</f>
        <v>CÔNG TY TNHH PHÂN PHỐI SÀNH ĐIỆU</v>
      </c>
      <c r="AF1630" s="3">
        <f>VLOOKUP(A1630,Ma_KH!A:Q,Ma_KH!J$1,0)</f>
        <v>0</v>
      </c>
    </row>
    <row r="1631" spans="1:32" ht="16.5">
      <c r="A1631" s="73" t="s">
        <v>144</v>
      </c>
      <c r="B1631" s="73" t="s">
        <v>4509</v>
      </c>
      <c r="C1631" s="75">
        <v>45680</v>
      </c>
      <c r="D1631" s="76" t="s">
        <v>2779</v>
      </c>
      <c r="E1631" s="75">
        <v>45680</v>
      </c>
      <c r="F1631" s="73" t="s">
        <v>2780</v>
      </c>
      <c r="G1631" s="73"/>
      <c r="H1631" s="69">
        <v>0</v>
      </c>
      <c r="I1631" s="69">
        <v>0</v>
      </c>
      <c r="J1631" s="69">
        <f>(Table1[[#This Row],[Tiền hàng]]-Table1[[#This Row],[Tiền chiết khấu]])*8%</f>
        <v>0</v>
      </c>
      <c r="K1631" s="69">
        <v>793544</v>
      </c>
      <c r="L1631" s="8" t="s">
        <v>17</v>
      </c>
      <c r="M1631" s="41">
        <v>45771</v>
      </c>
      <c r="N1631" s="29" t="s">
        <v>4217</v>
      </c>
      <c r="O1631" s="69">
        <f>IF(Table1[[#This Row],[Phân loại]]="Tồn đầu kỳ",Table1[[#This Row],[Tổng giá trị]],0)</f>
        <v>0</v>
      </c>
      <c r="P1631" s="8">
        <f>IF(Table1[[#This Row],[Số còn phải thu ĐK]]&lt;&gt;0,0,IF(Table1[[#This Row],[Phân loại]]="Bán hàng",Table1[[#This Row],[Tổng giá trị]],-Table1[[#This Row],[Tổng giá trị]]))</f>
        <v>-793544</v>
      </c>
      <c r="Q1631" s="18">
        <f t="shared" si="191"/>
        <v>-793544</v>
      </c>
      <c r="R1631" s="8">
        <f>Table1[[#This Row],[Số còn phải thu ĐK]]+Table1[[#This Row],[Giá Trị HD sau CK]]-Table1[[#This Row],[Số tiền đã thu]]</f>
        <v>0</v>
      </c>
      <c r="S1631" s="7">
        <f>IF(Table1[[#This Row],[Ngày hóa đơn]]&lt;&gt;"",Table1[[#This Row],[Ngày hóa đơn]],Table1[[#This Row],[Ngày hạch toán]])</f>
        <v>45680</v>
      </c>
      <c r="T1631" s="8"/>
      <c r="U1631" s="7">
        <f>IF(Table1[[#This Row],[Ngày tính CN]]="","",S1631+T1631)</f>
        <v>45680</v>
      </c>
      <c r="V1631" s="71">
        <f ca="1">IF(Table1[[#This Row],[Hạn thanh toán]]="","",IF((U1631-NOW())&lt;0,0,(U1631-NOW())))</f>
        <v>0</v>
      </c>
      <c r="W1631" s="69"/>
      <c r="X1631" s="65" t="str">
        <f t="shared" ca="1" si="186"/>
        <v/>
      </c>
      <c r="Y1631" s="65" t="str">
        <f t="shared" si="189"/>
        <v>Đã thanh toán</v>
      </c>
      <c r="Z1631" s="250">
        <f>Table1[[#This Row],[Hạn thanh toán]]</f>
        <v>45680</v>
      </c>
      <c r="AA1631" s="250">
        <f>Table1[[#This Row],[Ngày Thanh toán]]</f>
        <v>45771</v>
      </c>
      <c r="AD1631" s="3" t="str">
        <f>IF(Table1[[#This Row],[Mã khách hàng]]="","",VLOOKUP($A1631,Ma_KH!$A:$Q,Ma_KH!O$1,0))</f>
        <v>SÀNH ĐIỆU</v>
      </c>
      <c r="AE1631" s="3" t="str">
        <f>IF(Table1[[#This Row],[Mã khách hàng]]="","",VLOOKUP($A1631,Ma_KH!$A:$Q,Ma_KH!P$1,0))</f>
        <v>CÔNG TY TNHH PHÂN PHỐI SÀNH ĐIỆU</v>
      </c>
      <c r="AF1631" s="3">
        <f>VLOOKUP(A1631,Ma_KH!A:Q,Ma_KH!J$1,0)</f>
        <v>0</v>
      </c>
    </row>
    <row r="1632" spans="1:32" ht="16.5">
      <c r="A1632" s="73" t="s">
        <v>144</v>
      </c>
      <c r="B1632" s="73" t="s">
        <v>4509</v>
      </c>
      <c r="C1632" s="75">
        <v>45682</v>
      </c>
      <c r="D1632" s="76" t="s">
        <v>2781</v>
      </c>
      <c r="E1632" s="75">
        <v>45682</v>
      </c>
      <c r="F1632" s="73" t="s">
        <v>2782</v>
      </c>
      <c r="G1632" s="73" t="s">
        <v>2740</v>
      </c>
      <c r="H1632" s="69">
        <v>1684678</v>
      </c>
      <c r="I1632" s="69">
        <v>0</v>
      </c>
      <c r="J1632" s="69">
        <f>(Table1[[#This Row],[Tiền hàng]]-Table1[[#This Row],[Tiền chiết khấu]])*8%</f>
        <v>134774.24</v>
      </c>
      <c r="K1632" s="69">
        <v>1819452</v>
      </c>
      <c r="L1632" s="8" t="s">
        <v>24</v>
      </c>
      <c r="M1632" s="41">
        <v>45771</v>
      </c>
      <c r="N1632" s="29" t="s">
        <v>4217</v>
      </c>
      <c r="O1632" s="69">
        <f>IF(Table1[[#This Row],[Phân loại]]="Tồn đầu kỳ",Table1[[#This Row],[Tổng giá trị]],0)</f>
        <v>0</v>
      </c>
      <c r="P1632" s="8">
        <f>IF(Table1[[#This Row],[Số còn phải thu ĐK]]&lt;&gt;0,0,IF(Table1[[#This Row],[Phân loại]]="Bán hàng",Table1[[#This Row],[Tổng giá trị]],-Table1[[#This Row],[Tổng giá trị]]))</f>
        <v>1819452</v>
      </c>
      <c r="Q1632" s="18">
        <f t="shared" si="191"/>
        <v>1819452</v>
      </c>
      <c r="R1632" s="8">
        <f>Table1[[#This Row],[Số còn phải thu ĐK]]+Table1[[#This Row],[Giá Trị HD sau CK]]-Table1[[#This Row],[Số tiền đã thu]]</f>
        <v>0</v>
      </c>
      <c r="S1632" s="7">
        <f>IF(Table1[[#This Row],[Ngày hóa đơn]]&lt;&gt;"",Table1[[#This Row],[Ngày hóa đơn]],Table1[[#This Row],[Ngày hạch toán]])</f>
        <v>45682</v>
      </c>
      <c r="T1632" s="8"/>
      <c r="U1632" s="7">
        <f>IF(Table1[[#This Row],[Ngày tính CN]]="","",S1632+T1632)</f>
        <v>45682</v>
      </c>
      <c r="V1632" s="71">
        <f ca="1">IF(Table1[[#This Row],[Hạn thanh toán]]="","",IF((U1632-NOW())&lt;0,0,(U1632-NOW())))</f>
        <v>0</v>
      </c>
      <c r="W1632" s="69"/>
      <c r="X1632" s="65" t="str">
        <f t="shared" ca="1" si="186"/>
        <v/>
      </c>
      <c r="Y1632" s="65" t="str">
        <f t="shared" si="189"/>
        <v>Đã thanh toán</v>
      </c>
      <c r="Z1632" s="250">
        <f>Table1[[#This Row],[Hạn thanh toán]]</f>
        <v>45682</v>
      </c>
      <c r="AA1632" s="250">
        <f>Table1[[#This Row],[Ngày Thanh toán]]</f>
        <v>45771</v>
      </c>
      <c r="AD1632" s="3" t="str">
        <f>IF(Table1[[#This Row],[Mã khách hàng]]="","",VLOOKUP($A1632,Ma_KH!$A:$Q,Ma_KH!O$1,0))</f>
        <v>SÀNH ĐIỆU</v>
      </c>
      <c r="AE1632" s="3" t="str">
        <f>IF(Table1[[#This Row],[Mã khách hàng]]="","",VLOOKUP($A1632,Ma_KH!$A:$Q,Ma_KH!P$1,0))</f>
        <v>CÔNG TY TNHH PHÂN PHỐI SÀNH ĐIỆU</v>
      </c>
      <c r="AF1632" s="3">
        <f>VLOOKUP(A1632,Ma_KH!A:Q,Ma_KH!J$1,0)</f>
        <v>0</v>
      </c>
    </row>
    <row r="1633" spans="1:32" ht="16.5">
      <c r="A1633" s="73" t="s">
        <v>144</v>
      </c>
      <c r="B1633" s="73" t="s">
        <v>4509</v>
      </c>
      <c r="C1633" s="75">
        <v>45682</v>
      </c>
      <c r="D1633" s="76" t="s">
        <v>2783</v>
      </c>
      <c r="E1633" s="75">
        <v>45682</v>
      </c>
      <c r="F1633" s="73" t="s">
        <v>2784</v>
      </c>
      <c r="G1633" s="73" t="s">
        <v>2785</v>
      </c>
      <c r="H1633" s="69">
        <v>555290</v>
      </c>
      <c r="I1633" s="69">
        <v>0</v>
      </c>
      <c r="J1633" s="69">
        <f>(Table1[[#This Row],[Tiền hàng]]-Table1[[#This Row],[Tiền chiết khấu]])*8%</f>
        <v>44423.200000000004</v>
      </c>
      <c r="K1633" s="69">
        <v>599713</v>
      </c>
      <c r="L1633" s="8" t="s">
        <v>24</v>
      </c>
      <c r="M1633" s="41">
        <v>45771</v>
      </c>
      <c r="N1633" s="29" t="s">
        <v>4217</v>
      </c>
      <c r="O1633" s="69">
        <f>IF(Table1[[#This Row],[Phân loại]]="Tồn đầu kỳ",Table1[[#This Row],[Tổng giá trị]],0)</f>
        <v>0</v>
      </c>
      <c r="P1633" s="8">
        <f>IF(Table1[[#This Row],[Số còn phải thu ĐK]]&lt;&gt;0,0,IF(Table1[[#This Row],[Phân loại]]="Bán hàng",Table1[[#This Row],[Tổng giá trị]],-Table1[[#This Row],[Tổng giá trị]]))</f>
        <v>599713</v>
      </c>
      <c r="Q1633" s="18">
        <f t="shared" si="191"/>
        <v>599713</v>
      </c>
      <c r="R1633" s="8">
        <f>Table1[[#This Row],[Số còn phải thu ĐK]]+Table1[[#This Row],[Giá Trị HD sau CK]]-Table1[[#This Row],[Số tiền đã thu]]</f>
        <v>0</v>
      </c>
      <c r="S1633" s="7">
        <f>IF(Table1[[#This Row],[Ngày hóa đơn]]&lt;&gt;"",Table1[[#This Row],[Ngày hóa đơn]],Table1[[#This Row],[Ngày hạch toán]])</f>
        <v>45682</v>
      </c>
      <c r="T1633" s="8"/>
      <c r="U1633" s="7">
        <f>IF(Table1[[#This Row],[Ngày tính CN]]="","",S1633+T1633)</f>
        <v>45682</v>
      </c>
      <c r="V1633" s="71">
        <f ca="1">IF(Table1[[#This Row],[Hạn thanh toán]]="","",IF((U1633-NOW())&lt;0,0,(U1633-NOW())))</f>
        <v>0</v>
      </c>
      <c r="W1633" s="69"/>
      <c r="X1633" s="65" t="str">
        <f t="shared" ca="1" si="186"/>
        <v/>
      </c>
      <c r="Y1633" s="65" t="str">
        <f t="shared" si="189"/>
        <v>Đã thanh toán</v>
      </c>
      <c r="Z1633" s="250">
        <f>Table1[[#This Row],[Hạn thanh toán]]</f>
        <v>45682</v>
      </c>
      <c r="AA1633" s="250">
        <f>Table1[[#This Row],[Ngày Thanh toán]]</f>
        <v>45771</v>
      </c>
      <c r="AD1633" s="3" t="str">
        <f>IF(Table1[[#This Row],[Mã khách hàng]]="","",VLOOKUP($A1633,Ma_KH!$A:$Q,Ma_KH!O$1,0))</f>
        <v>SÀNH ĐIỆU</v>
      </c>
      <c r="AE1633" s="3" t="str">
        <f>IF(Table1[[#This Row],[Mã khách hàng]]="","",VLOOKUP($A1633,Ma_KH!$A:$Q,Ma_KH!P$1,0))</f>
        <v>CÔNG TY TNHH PHÂN PHỐI SÀNH ĐIỆU</v>
      </c>
      <c r="AF1633" s="3">
        <f>VLOOKUP(A1633,Ma_KH!A:Q,Ma_KH!J$1,0)</f>
        <v>0</v>
      </c>
    </row>
    <row r="1634" spans="1:32" ht="16.5">
      <c r="A1634" s="73" t="s">
        <v>144</v>
      </c>
      <c r="B1634" s="73" t="s">
        <v>4509</v>
      </c>
      <c r="C1634" s="75">
        <v>45682</v>
      </c>
      <c r="D1634" s="76" t="s">
        <v>2786</v>
      </c>
      <c r="E1634" s="75">
        <v>45682</v>
      </c>
      <c r="F1634" s="73" t="s">
        <v>2787</v>
      </c>
      <c r="G1634" s="73" t="s">
        <v>2785</v>
      </c>
      <c r="H1634" s="69">
        <v>2410160</v>
      </c>
      <c r="I1634" s="69">
        <v>0</v>
      </c>
      <c r="J1634" s="69">
        <f>(Table1[[#This Row],[Tiền hàng]]-Table1[[#This Row],[Tiền chiết khấu]])*8%</f>
        <v>192812.80000000002</v>
      </c>
      <c r="K1634" s="69">
        <v>2602973</v>
      </c>
      <c r="L1634" s="8" t="s">
        <v>24</v>
      </c>
      <c r="M1634" s="41">
        <v>45771</v>
      </c>
      <c r="N1634" s="29" t="s">
        <v>4217</v>
      </c>
      <c r="O1634" s="69">
        <f>IF(Table1[[#This Row],[Phân loại]]="Tồn đầu kỳ",Table1[[#This Row],[Tổng giá trị]],0)</f>
        <v>0</v>
      </c>
      <c r="P1634" s="8">
        <f>IF(Table1[[#This Row],[Số còn phải thu ĐK]]&lt;&gt;0,0,IF(Table1[[#This Row],[Phân loại]]="Bán hàng",Table1[[#This Row],[Tổng giá trị]],-Table1[[#This Row],[Tổng giá trị]]))</f>
        <v>2602973</v>
      </c>
      <c r="Q1634" s="18">
        <f t="shared" si="191"/>
        <v>2602973</v>
      </c>
      <c r="R1634" s="8">
        <f>Table1[[#This Row],[Số còn phải thu ĐK]]+Table1[[#This Row],[Giá Trị HD sau CK]]-Table1[[#This Row],[Số tiền đã thu]]</f>
        <v>0</v>
      </c>
      <c r="S1634" s="7">
        <f>IF(Table1[[#This Row],[Ngày hóa đơn]]&lt;&gt;"",Table1[[#This Row],[Ngày hóa đơn]],Table1[[#This Row],[Ngày hạch toán]])</f>
        <v>45682</v>
      </c>
      <c r="T1634" s="8"/>
      <c r="U1634" s="7">
        <f>IF(Table1[[#This Row],[Ngày tính CN]]="","",S1634+T1634)</f>
        <v>45682</v>
      </c>
      <c r="V1634" s="71">
        <f ca="1">IF(Table1[[#This Row],[Hạn thanh toán]]="","",IF((U1634-NOW())&lt;0,0,(U1634-NOW())))</f>
        <v>0</v>
      </c>
      <c r="W1634" s="69"/>
      <c r="X1634" s="65" t="str">
        <f t="shared" ca="1" si="186"/>
        <v/>
      </c>
      <c r="Y1634" s="65" t="str">
        <f t="shared" si="189"/>
        <v>Đã thanh toán</v>
      </c>
      <c r="Z1634" s="250">
        <f>Table1[[#This Row],[Hạn thanh toán]]</f>
        <v>45682</v>
      </c>
      <c r="AA1634" s="250">
        <f>Table1[[#This Row],[Ngày Thanh toán]]</f>
        <v>45771</v>
      </c>
      <c r="AD1634" s="3" t="str">
        <f>IF(Table1[[#This Row],[Mã khách hàng]]="","",VLOOKUP($A1634,Ma_KH!$A:$Q,Ma_KH!O$1,0))</f>
        <v>SÀNH ĐIỆU</v>
      </c>
      <c r="AE1634" s="3" t="str">
        <f>IF(Table1[[#This Row],[Mã khách hàng]]="","",VLOOKUP($A1634,Ma_KH!$A:$Q,Ma_KH!P$1,0))</f>
        <v>CÔNG TY TNHH PHÂN PHỐI SÀNH ĐIỆU</v>
      </c>
      <c r="AF1634" s="3">
        <f>VLOOKUP(A1634,Ma_KH!A:Q,Ma_KH!J$1,0)</f>
        <v>0</v>
      </c>
    </row>
    <row r="1635" spans="1:32" ht="16.5">
      <c r="A1635" s="73" t="s">
        <v>144</v>
      </c>
      <c r="B1635" s="73" t="s">
        <v>4509</v>
      </c>
      <c r="C1635" s="75">
        <v>45682</v>
      </c>
      <c r="D1635" s="76" t="s">
        <v>2788</v>
      </c>
      <c r="E1635" s="75">
        <v>45682</v>
      </c>
      <c r="F1635" s="73" t="s">
        <v>2789</v>
      </c>
      <c r="G1635" s="73" t="s">
        <v>2752</v>
      </c>
      <c r="H1635" s="69">
        <v>2100020</v>
      </c>
      <c r="I1635" s="69">
        <v>0</v>
      </c>
      <c r="J1635" s="69">
        <f>(Table1[[#This Row],[Tiền hàng]]-Table1[[#This Row],[Tiền chiết khấu]])*8%</f>
        <v>168001.6</v>
      </c>
      <c r="K1635" s="69">
        <v>2268022</v>
      </c>
      <c r="L1635" s="8" t="s">
        <v>24</v>
      </c>
      <c r="M1635" s="41">
        <v>45771</v>
      </c>
      <c r="N1635" s="29" t="s">
        <v>4217</v>
      </c>
      <c r="O1635" s="69">
        <f>IF(Table1[[#This Row],[Phân loại]]="Tồn đầu kỳ",Table1[[#This Row],[Tổng giá trị]],0)</f>
        <v>0</v>
      </c>
      <c r="P1635" s="8">
        <f>IF(Table1[[#This Row],[Số còn phải thu ĐK]]&lt;&gt;0,0,IF(Table1[[#This Row],[Phân loại]]="Bán hàng",Table1[[#This Row],[Tổng giá trị]],-Table1[[#This Row],[Tổng giá trị]]))</f>
        <v>2268022</v>
      </c>
      <c r="Q1635" s="18">
        <f t="shared" si="191"/>
        <v>2268022</v>
      </c>
      <c r="R1635" s="8">
        <f>Table1[[#This Row],[Số còn phải thu ĐK]]+Table1[[#This Row],[Giá Trị HD sau CK]]-Table1[[#This Row],[Số tiền đã thu]]</f>
        <v>0</v>
      </c>
      <c r="S1635" s="7">
        <f>IF(Table1[[#This Row],[Ngày hóa đơn]]&lt;&gt;"",Table1[[#This Row],[Ngày hóa đơn]],Table1[[#This Row],[Ngày hạch toán]])</f>
        <v>45682</v>
      </c>
      <c r="T1635" s="8"/>
      <c r="U1635" s="7">
        <f>IF(Table1[[#This Row],[Ngày tính CN]]="","",S1635+T1635)</f>
        <v>45682</v>
      </c>
      <c r="V1635" s="71">
        <f ca="1">IF(Table1[[#This Row],[Hạn thanh toán]]="","",IF((U1635-NOW())&lt;0,0,(U1635-NOW())))</f>
        <v>0</v>
      </c>
      <c r="W1635" s="69"/>
      <c r="X1635" s="65" t="str">
        <f t="shared" ca="1" si="186"/>
        <v/>
      </c>
      <c r="Y1635" s="65" t="str">
        <f t="shared" si="189"/>
        <v>Đã thanh toán</v>
      </c>
      <c r="Z1635" s="250">
        <f>Table1[[#This Row],[Hạn thanh toán]]</f>
        <v>45682</v>
      </c>
      <c r="AA1635" s="250">
        <f>Table1[[#This Row],[Ngày Thanh toán]]</f>
        <v>45771</v>
      </c>
      <c r="AD1635" s="3" t="str">
        <f>IF(Table1[[#This Row],[Mã khách hàng]]="","",VLOOKUP($A1635,Ma_KH!$A:$Q,Ma_KH!O$1,0))</f>
        <v>SÀNH ĐIỆU</v>
      </c>
      <c r="AE1635" s="3" t="str">
        <f>IF(Table1[[#This Row],[Mã khách hàng]]="","",VLOOKUP($A1635,Ma_KH!$A:$Q,Ma_KH!P$1,0))</f>
        <v>CÔNG TY TNHH PHÂN PHỐI SÀNH ĐIỆU</v>
      </c>
      <c r="AF1635" s="3">
        <f>VLOOKUP(A1635,Ma_KH!A:Q,Ma_KH!J$1,0)</f>
        <v>0</v>
      </c>
    </row>
    <row r="1636" spans="1:32" ht="16.5">
      <c r="A1636" s="73" t="s">
        <v>144</v>
      </c>
      <c r="B1636" s="73" t="s">
        <v>4509</v>
      </c>
      <c r="C1636" s="75">
        <v>45692</v>
      </c>
      <c r="D1636" s="76" t="s">
        <v>2790</v>
      </c>
      <c r="E1636" s="75">
        <v>45692</v>
      </c>
      <c r="F1636" s="73" t="s">
        <v>2791</v>
      </c>
      <c r="G1636" s="73" t="s">
        <v>2737</v>
      </c>
      <c r="H1636" s="69">
        <v>645130</v>
      </c>
      <c r="I1636" s="69">
        <v>0</v>
      </c>
      <c r="J1636" s="69">
        <f>(Table1[[#This Row],[Tiền hàng]]-Table1[[#This Row],[Tiền chiết khấu]])*8%</f>
        <v>51610.400000000001</v>
      </c>
      <c r="K1636" s="69">
        <v>696740</v>
      </c>
      <c r="L1636" s="8" t="s">
        <v>24</v>
      </c>
      <c r="M1636" s="41">
        <v>45775</v>
      </c>
      <c r="N1636" s="29" t="s">
        <v>4218</v>
      </c>
      <c r="O1636" s="69">
        <f>IF(Table1[[#This Row],[Phân loại]]="Tồn đầu kỳ",Table1[[#This Row],[Tổng giá trị]],0)</f>
        <v>0</v>
      </c>
      <c r="P1636" s="8">
        <f>IF(Table1[[#This Row],[Số còn phải thu ĐK]]&lt;&gt;0,0,IF(Table1[[#This Row],[Phân loại]]="Bán hàng",Table1[[#This Row],[Tổng giá trị]],-Table1[[#This Row],[Tổng giá trị]]))</f>
        <v>696740</v>
      </c>
      <c r="Q1636" s="18">
        <f t="shared" si="191"/>
        <v>696740</v>
      </c>
      <c r="R1636" s="8">
        <f>Table1[[#This Row],[Số còn phải thu ĐK]]+Table1[[#This Row],[Giá Trị HD sau CK]]-Table1[[#This Row],[Số tiền đã thu]]</f>
        <v>0</v>
      </c>
      <c r="S1636" s="7">
        <f>IF(Table1[[#This Row],[Ngày hóa đơn]]&lt;&gt;"",Table1[[#This Row],[Ngày hóa đơn]],Table1[[#This Row],[Ngày hạch toán]])</f>
        <v>45692</v>
      </c>
      <c r="T1636" s="8"/>
      <c r="U1636" s="7">
        <f>IF(Table1[[#This Row],[Ngày tính CN]]="","",S1636+T1636)</f>
        <v>45692</v>
      </c>
      <c r="V1636" s="71">
        <f ca="1">IF(Table1[[#This Row],[Hạn thanh toán]]="","",IF((U1636-NOW())&lt;0,0,(U1636-NOW())))</f>
        <v>0</v>
      </c>
      <c r="W1636" s="69"/>
      <c r="X1636" s="65" t="str">
        <f t="shared" ca="1" si="186"/>
        <v/>
      </c>
      <c r="Y1636" s="65" t="str">
        <f t="shared" si="189"/>
        <v>Đã thanh toán</v>
      </c>
      <c r="Z1636" s="250">
        <f>Table1[[#This Row],[Hạn thanh toán]]</f>
        <v>45692</v>
      </c>
      <c r="AA1636" s="250">
        <f>Table1[[#This Row],[Ngày Thanh toán]]</f>
        <v>45775</v>
      </c>
      <c r="AD1636" s="3" t="str">
        <f>IF(Table1[[#This Row],[Mã khách hàng]]="","",VLOOKUP($A1636,Ma_KH!$A:$Q,Ma_KH!O$1,0))</f>
        <v>SÀNH ĐIỆU</v>
      </c>
      <c r="AE1636" s="3" t="str">
        <f>IF(Table1[[#This Row],[Mã khách hàng]]="","",VLOOKUP($A1636,Ma_KH!$A:$Q,Ma_KH!P$1,0))</f>
        <v>CÔNG TY TNHH PHÂN PHỐI SÀNH ĐIỆU</v>
      </c>
      <c r="AF1636" s="3">
        <f>VLOOKUP(A1636,Ma_KH!A:Q,Ma_KH!J$1,0)</f>
        <v>0</v>
      </c>
    </row>
    <row r="1637" spans="1:32" ht="16.5">
      <c r="A1637" s="73" t="s">
        <v>144</v>
      </c>
      <c r="B1637" s="73" t="s">
        <v>4509</v>
      </c>
      <c r="C1637" s="75">
        <v>45693</v>
      </c>
      <c r="D1637" s="76" t="s">
        <v>2792</v>
      </c>
      <c r="E1637" s="75">
        <v>45693</v>
      </c>
      <c r="F1637" s="73" t="s">
        <v>2793</v>
      </c>
      <c r="G1637" s="73" t="s">
        <v>2755</v>
      </c>
      <c r="H1637" s="69">
        <v>1222116</v>
      </c>
      <c r="I1637" s="69">
        <v>0</v>
      </c>
      <c r="J1637" s="69">
        <f>(Table1[[#This Row],[Tiền hàng]]-Table1[[#This Row],[Tiền chiết khấu]])*8%</f>
        <v>97769.279999999999</v>
      </c>
      <c r="K1637" s="69">
        <v>1319885</v>
      </c>
      <c r="L1637" s="8" t="s">
        <v>24</v>
      </c>
      <c r="M1637" s="41">
        <v>45775</v>
      </c>
      <c r="N1637" s="29" t="s">
        <v>4218</v>
      </c>
      <c r="O1637" s="69">
        <f>IF(Table1[[#This Row],[Phân loại]]="Tồn đầu kỳ",Table1[[#This Row],[Tổng giá trị]],0)</f>
        <v>0</v>
      </c>
      <c r="P1637" s="8">
        <f>IF(Table1[[#This Row],[Số còn phải thu ĐK]]&lt;&gt;0,0,IF(Table1[[#This Row],[Phân loại]]="Bán hàng",Table1[[#This Row],[Tổng giá trị]],-Table1[[#This Row],[Tổng giá trị]]))</f>
        <v>1319885</v>
      </c>
      <c r="Q1637" s="18">
        <f t="shared" si="191"/>
        <v>1319885</v>
      </c>
      <c r="R1637" s="8">
        <f>Table1[[#This Row],[Số còn phải thu ĐK]]+Table1[[#This Row],[Giá Trị HD sau CK]]-Table1[[#This Row],[Số tiền đã thu]]</f>
        <v>0</v>
      </c>
      <c r="S1637" s="7">
        <f>IF(Table1[[#This Row],[Ngày hóa đơn]]&lt;&gt;"",Table1[[#This Row],[Ngày hóa đơn]],Table1[[#This Row],[Ngày hạch toán]])</f>
        <v>45693</v>
      </c>
      <c r="T1637" s="8"/>
      <c r="U1637" s="7">
        <f>IF(Table1[[#This Row],[Ngày tính CN]]="","",S1637+T1637)</f>
        <v>45693</v>
      </c>
      <c r="V1637" s="71">
        <f ca="1">IF(Table1[[#This Row],[Hạn thanh toán]]="","",IF((U1637-NOW())&lt;0,0,(U1637-NOW())))</f>
        <v>0</v>
      </c>
      <c r="W1637" s="69"/>
      <c r="X1637" s="65" t="str">
        <f t="shared" ca="1" si="186"/>
        <v/>
      </c>
      <c r="Y1637" s="65" t="str">
        <f t="shared" si="189"/>
        <v>Đã thanh toán</v>
      </c>
      <c r="Z1637" s="250">
        <f>Table1[[#This Row],[Hạn thanh toán]]</f>
        <v>45693</v>
      </c>
      <c r="AA1637" s="250">
        <f>Table1[[#This Row],[Ngày Thanh toán]]</f>
        <v>45775</v>
      </c>
      <c r="AD1637" s="3" t="str">
        <f>IF(Table1[[#This Row],[Mã khách hàng]]="","",VLOOKUP($A1637,Ma_KH!$A:$Q,Ma_KH!O$1,0))</f>
        <v>SÀNH ĐIỆU</v>
      </c>
      <c r="AE1637" s="3" t="str">
        <f>IF(Table1[[#This Row],[Mã khách hàng]]="","",VLOOKUP($A1637,Ma_KH!$A:$Q,Ma_KH!P$1,0))</f>
        <v>CÔNG TY TNHH PHÂN PHỐI SÀNH ĐIỆU</v>
      </c>
      <c r="AF1637" s="3">
        <f>VLOOKUP(A1637,Ma_KH!A:Q,Ma_KH!J$1,0)</f>
        <v>0</v>
      </c>
    </row>
    <row r="1638" spans="1:32" ht="16.5">
      <c r="A1638" s="73" t="s">
        <v>144</v>
      </c>
      <c r="B1638" s="73" t="s">
        <v>4509</v>
      </c>
      <c r="C1638" s="75">
        <v>45696</v>
      </c>
      <c r="D1638" s="76" t="s">
        <v>2794</v>
      </c>
      <c r="E1638" s="75">
        <v>45696</v>
      </c>
      <c r="F1638" s="73" t="s">
        <v>2795</v>
      </c>
      <c r="G1638" s="73" t="s">
        <v>2752</v>
      </c>
      <c r="H1638" s="69">
        <v>1481463</v>
      </c>
      <c r="I1638" s="69">
        <v>0</v>
      </c>
      <c r="J1638" s="69">
        <f>(Table1[[#This Row],[Tiền hàng]]-Table1[[#This Row],[Tiền chiết khấu]])*8%</f>
        <v>118517.04000000001</v>
      </c>
      <c r="K1638" s="69">
        <v>1599980</v>
      </c>
      <c r="L1638" s="8" t="s">
        <v>24</v>
      </c>
      <c r="M1638" s="41">
        <v>45775</v>
      </c>
      <c r="N1638" s="29" t="s">
        <v>4218</v>
      </c>
      <c r="O1638" s="69">
        <f>IF(Table1[[#This Row],[Phân loại]]="Tồn đầu kỳ",Table1[[#This Row],[Tổng giá trị]],0)</f>
        <v>0</v>
      </c>
      <c r="P1638" s="8">
        <f>IF(Table1[[#This Row],[Số còn phải thu ĐK]]&lt;&gt;0,0,IF(Table1[[#This Row],[Phân loại]]="Bán hàng",Table1[[#This Row],[Tổng giá trị]],-Table1[[#This Row],[Tổng giá trị]]))</f>
        <v>1599980</v>
      </c>
      <c r="Q1638" s="18">
        <f t="shared" si="191"/>
        <v>1599980</v>
      </c>
      <c r="R1638" s="8">
        <f>Table1[[#This Row],[Số còn phải thu ĐK]]+Table1[[#This Row],[Giá Trị HD sau CK]]-Table1[[#This Row],[Số tiền đã thu]]</f>
        <v>0</v>
      </c>
      <c r="S1638" s="7">
        <f>IF(Table1[[#This Row],[Ngày hóa đơn]]&lt;&gt;"",Table1[[#This Row],[Ngày hóa đơn]],Table1[[#This Row],[Ngày hạch toán]])</f>
        <v>45696</v>
      </c>
      <c r="T1638" s="8"/>
      <c r="U1638" s="7">
        <f>IF(Table1[[#This Row],[Ngày tính CN]]="","",S1638+T1638)</f>
        <v>45696</v>
      </c>
      <c r="V1638" s="71">
        <f ca="1">IF(Table1[[#This Row],[Hạn thanh toán]]="","",IF((U1638-NOW())&lt;0,0,(U1638-NOW())))</f>
        <v>0</v>
      </c>
      <c r="W1638" s="69"/>
      <c r="X1638" s="65" t="str">
        <f t="shared" ca="1" si="186"/>
        <v/>
      </c>
      <c r="Y1638" s="65" t="str">
        <f t="shared" si="189"/>
        <v>Đã thanh toán</v>
      </c>
      <c r="Z1638" s="250">
        <f>Table1[[#This Row],[Hạn thanh toán]]</f>
        <v>45696</v>
      </c>
      <c r="AA1638" s="250">
        <f>Table1[[#This Row],[Ngày Thanh toán]]</f>
        <v>45775</v>
      </c>
      <c r="AD1638" s="3" t="str">
        <f>IF(Table1[[#This Row],[Mã khách hàng]]="","",VLOOKUP($A1638,Ma_KH!$A:$Q,Ma_KH!O$1,0))</f>
        <v>SÀNH ĐIỆU</v>
      </c>
      <c r="AE1638" s="3" t="str">
        <f>IF(Table1[[#This Row],[Mã khách hàng]]="","",VLOOKUP($A1638,Ma_KH!$A:$Q,Ma_KH!P$1,0))</f>
        <v>CÔNG TY TNHH PHÂN PHỐI SÀNH ĐIỆU</v>
      </c>
      <c r="AF1638" s="3">
        <f>VLOOKUP(A1638,Ma_KH!A:Q,Ma_KH!J$1,0)</f>
        <v>0</v>
      </c>
    </row>
    <row r="1639" spans="1:32" ht="16.5">
      <c r="A1639" s="66" t="s">
        <v>144</v>
      </c>
      <c r="B1639" s="73" t="s">
        <v>4509</v>
      </c>
      <c r="C1639" s="67">
        <v>45696</v>
      </c>
      <c r="D1639" s="68" t="s">
        <v>2796</v>
      </c>
      <c r="E1639" s="67">
        <v>45696</v>
      </c>
      <c r="F1639" s="66" t="s">
        <v>2797</v>
      </c>
      <c r="G1639" s="66" t="s">
        <v>2749</v>
      </c>
      <c r="H1639" s="69">
        <v>537627</v>
      </c>
      <c r="I1639" s="69">
        <v>0</v>
      </c>
      <c r="J1639" s="69">
        <f>(Table1[[#This Row],[Tiền hàng]]-Table1[[#This Row],[Tiền chiết khấu]])*8%</f>
        <v>43010.16</v>
      </c>
      <c r="K1639" s="69">
        <v>580637</v>
      </c>
      <c r="L1639" s="8" t="s">
        <v>24</v>
      </c>
      <c r="M1639" s="41">
        <v>45775</v>
      </c>
      <c r="N1639" s="29" t="s">
        <v>4218</v>
      </c>
      <c r="O1639" s="69">
        <f>IF(Table1[[#This Row],[Phân loại]]="Tồn đầu kỳ",Table1[[#This Row],[Tổng giá trị]],0)</f>
        <v>0</v>
      </c>
      <c r="P1639" s="8">
        <f>IF(Table1[[#This Row],[Số còn phải thu ĐK]]&lt;&gt;0,0,IF(Table1[[#This Row],[Phân loại]]="Bán hàng",Table1[[#This Row],[Tổng giá trị]],-Table1[[#This Row],[Tổng giá trị]]))</f>
        <v>580637</v>
      </c>
      <c r="Q1639" s="18">
        <f t="shared" si="191"/>
        <v>580637</v>
      </c>
      <c r="R1639" s="8">
        <f>Table1[[#This Row],[Số còn phải thu ĐK]]+Table1[[#This Row],[Giá Trị HD sau CK]]-Table1[[#This Row],[Số tiền đã thu]]</f>
        <v>0</v>
      </c>
      <c r="S1639" s="7">
        <f>IF(Table1[[#This Row],[Ngày hóa đơn]]&lt;&gt;"",Table1[[#This Row],[Ngày hóa đơn]],Table1[[#This Row],[Ngày hạch toán]])</f>
        <v>45696</v>
      </c>
      <c r="T1639" s="8"/>
      <c r="U1639" s="7">
        <f>IF(Table1[[#This Row],[Ngày tính CN]]="","",S1639+T1639)</f>
        <v>45696</v>
      </c>
      <c r="V1639" s="71">
        <f ca="1">IF(Table1[[#This Row],[Hạn thanh toán]]="","",IF((U1639-NOW())&lt;0,0,(U1639-NOW())))</f>
        <v>0</v>
      </c>
      <c r="W1639" s="69"/>
      <c r="X1639" s="65" t="str">
        <f t="shared" ca="1" si="186"/>
        <v/>
      </c>
      <c r="Y1639" s="65" t="str">
        <f t="shared" si="189"/>
        <v>Đã thanh toán</v>
      </c>
      <c r="Z1639" s="250">
        <f>Table1[[#This Row],[Hạn thanh toán]]</f>
        <v>45696</v>
      </c>
      <c r="AA1639" s="250">
        <f>Table1[[#This Row],[Ngày Thanh toán]]</f>
        <v>45775</v>
      </c>
      <c r="AD1639" s="3" t="str">
        <f>IF(Table1[[#This Row],[Mã khách hàng]]="","",VLOOKUP($A1639,Ma_KH!$A:$Q,Ma_KH!O$1,0))</f>
        <v>SÀNH ĐIỆU</v>
      </c>
      <c r="AE1639" s="3" t="str">
        <f>IF(Table1[[#This Row],[Mã khách hàng]]="","",VLOOKUP($A1639,Ma_KH!$A:$Q,Ma_KH!P$1,0))</f>
        <v>CÔNG TY TNHH PHÂN PHỐI SÀNH ĐIỆU</v>
      </c>
      <c r="AF1639" s="3">
        <f>VLOOKUP(A1639,Ma_KH!A:Q,Ma_KH!J$1,0)</f>
        <v>0</v>
      </c>
    </row>
    <row r="1640" spans="1:32" ht="16.5">
      <c r="A1640" s="66" t="s">
        <v>144</v>
      </c>
      <c r="B1640" s="73" t="s">
        <v>4509</v>
      </c>
      <c r="C1640" s="67">
        <v>45703</v>
      </c>
      <c r="D1640" s="68" t="s">
        <v>2798</v>
      </c>
      <c r="E1640" s="67">
        <v>45703</v>
      </c>
      <c r="F1640" s="66" t="s">
        <v>2799</v>
      </c>
      <c r="G1640" s="66" t="s">
        <v>2743</v>
      </c>
      <c r="H1640" s="69">
        <v>528890</v>
      </c>
      <c r="I1640" s="69">
        <v>0</v>
      </c>
      <c r="J1640" s="69">
        <f>(Table1[[#This Row],[Tiền hàng]]-Table1[[#This Row],[Tiền chiết khấu]])*8%</f>
        <v>42311.200000000004</v>
      </c>
      <c r="K1640" s="69">
        <v>571201</v>
      </c>
      <c r="L1640" s="8" t="s">
        <v>24</v>
      </c>
      <c r="M1640" s="41">
        <v>45775</v>
      </c>
      <c r="N1640" s="29" t="s">
        <v>4218</v>
      </c>
      <c r="O1640" s="69">
        <f>IF(Table1[[#This Row],[Phân loại]]="Tồn đầu kỳ",Table1[[#This Row],[Tổng giá trị]],0)</f>
        <v>0</v>
      </c>
      <c r="P1640" s="8">
        <f>IF(Table1[[#This Row],[Số còn phải thu ĐK]]&lt;&gt;0,0,IF(Table1[[#This Row],[Phân loại]]="Bán hàng",Table1[[#This Row],[Tổng giá trị]],-Table1[[#This Row],[Tổng giá trị]]))</f>
        <v>571201</v>
      </c>
      <c r="Q1640" s="18">
        <f t="shared" si="191"/>
        <v>571201</v>
      </c>
      <c r="R1640" s="8">
        <f>Table1[[#This Row],[Số còn phải thu ĐK]]+Table1[[#This Row],[Giá Trị HD sau CK]]-Table1[[#This Row],[Số tiền đã thu]]</f>
        <v>0</v>
      </c>
      <c r="S1640" s="7">
        <f>IF(Table1[[#This Row],[Ngày hóa đơn]]&lt;&gt;"",Table1[[#This Row],[Ngày hóa đơn]],Table1[[#This Row],[Ngày hạch toán]])</f>
        <v>45703</v>
      </c>
      <c r="T1640" s="8"/>
      <c r="U1640" s="7">
        <f>IF(Table1[[#This Row],[Ngày tính CN]]="","",S1640+T1640)</f>
        <v>45703</v>
      </c>
      <c r="V1640" s="71">
        <f ca="1">IF(Table1[[#This Row],[Hạn thanh toán]]="","",IF((U1640-NOW())&lt;0,0,(U1640-NOW())))</f>
        <v>0</v>
      </c>
      <c r="W1640" s="69"/>
      <c r="X1640" s="65" t="str">
        <f t="shared" ca="1" si="186"/>
        <v/>
      </c>
      <c r="Y1640" s="65" t="str">
        <f t="shared" si="189"/>
        <v>Đã thanh toán</v>
      </c>
      <c r="Z1640" s="250">
        <f>Table1[[#This Row],[Hạn thanh toán]]</f>
        <v>45703</v>
      </c>
      <c r="AA1640" s="250">
        <f>Table1[[#This Row],[Ngày Thanh toán]]</f>
        <v>45775</v>
      </c>
      <c r="AD1640" s="3" t="str">
        <f>IF(Table1[[#This Row],[Mã khách hàng]]="","",VLOOKUP($A1640,Ma_KH!$A:$Q,Ma_KH!O$1,0))</f>
        <v>SÀNH ĐIỆU</v>
      </c>
      <c r="AE1640" s="3" t="str">
        <f>IF(Table1[[#This Row],[Mã khách hàng]]="","",VLOOKUP($A1640,Ma_KH!$A:$Q,Ma_KH!P$1,0))</f>
        <v>CÔNG TY TNHH PHÂN PHỐI SÀNH ĐIỆU</v>
      </c>
      <c r="AF1640" s="3">
        <f>VLOOKUP(A1640,Ma_KH!A:Q,Ma_KH!J$1,0)</f>
        <v>0</v>
      </c>
    </row>
    <row r="1641" spans="1:32" ht="16.5">
      <c r="A1641" s="73" t="s">
        <v>144</v>
      </c>
      <c r="B1641" s="73" t="s">
        <v>4509</v>
      </c>
      <c r="C1641" s="75">
        <v>45710</v>
      </c>
      <c r="D1641" s="76" t="s">
        <v>2800</v>
      </c>
      <c r="E1641" s="75">
        <v>45710</v>
      </c>
      <c r="F1641" s="73" t="s">
        <v>2801</v>
      </c>
      <c r="G1641" s="73" t="s">
        <v>2740</v>
      </c>
      <c r="H1641" s="69">
        <v>1508794</v>
      </c>
      <c r="I1641" s="69">
        <v>0</v>
      </c>
      <c r="J1641" s="69">
        <f>(Table1[[#This Row],[Tiền hàng]]-Table1[[#This Row],[Tiền chiết khấu]])*8%</f>
        <v>120703.52</v>
      </c>
      <c r="K1641" s="69">
        <v>1629498</v>
      </c>
      <c r="L1641" s="8" t="s">
        <v>24</v>
      </c>
      <c r="M1641" s="41">
        <v>45775</v>
      </c>
      <c r="N1641" s="29" t="s">
        <v>4218</v>
      </c>
      <c r="O1641" s="69">
        <f>IF(Table1[[#This Row],[Phân loại]]="Tồn đầu kỳ",Table1[[#This Row],[Tổng giá trị]],0)</f>
        <v>0</v>
      </c>
      <c r="P1641" s="8">
        <f>IF(Table1[[#This Row],[Số còn phải thu ĐK]]&lt;&gt;0,0,IF(Table1[[#This Row],[Phân loại]]="Bán hàng",Table1[[#This Row],[Tổng giá trị]],-Table1[[#This Row],[Tổng giá trị]]))</f>
        <v>1629498</v>
      </c>
      <c r="Q1641" s="18">
        <f t="shared" si="191"/>
        <v>1629498</v>
      </c>
      <c r="R1641" s="8">
        <f>Table1[[#This Row],[Số còn phải thu ĐK]]+Table1[[#This Row],[Giá Trị HD sau CK]]-Table1[[#This Row],[Số tiền đã thu]]</f>
        <v>0</v>
      </c>
      <c r="S1641" s="7">
        <f>IF(Table1[[#This Row],[Ngày hóa đơn]]&lt;&gt;"",Table1[[#This Row],[Ngày hóa đơn]],Table1[[#This Row],[Ngày hạch toán]])</f>
        <v>45710</v>
      </c>
      <c r="T1641" s="8"/>
      <c r="U1641" s="7">
        <f>IF(Table1[[#This Row],[Ngày tính CN]]="","",S1641+T1641)</f>
        <v>45710</v>
      </c>
      <c r="V1641" s="71">
        <f ca="1">IF(Table1[[#This Row],[Hạn thanh toán]]="","",IF((U1641-NOW())&lt;0,0,(U1641-NOW())))</f>
        <v>0</v>
      </c>
      <c r="W1641" s="69"/>
      <c r="X1641" s="65" t="str">
        <f t="shared" ca="1" si="186"/>
        <v/>
      </c>
      <c r="Y1641" s="65" t="str">
        <f t="shared" si="189"/>
        <v>Đã thanh toán</v>
      </c>
      <c r="Z1641" s="250">
        <f>Table1[[#This Row],[Hạn thanh toán]]</f>
        <v>45710</v>
      </c>
      <c r="AA1641" s="250">
        <f>Table1[[#This Row],[Ngày Thanh toán]]</f>
        <v>45775</v>
      </c>
      <c r="AD1641" s="3" t="str">
        <f>IF(Table1[[#This Row],[Mã khách hàng]]="","",VLOOKUP($A1641,Ma_KH!$A:$Q,Ma_KH!O$1,0))</f>
        <v>SÀNH ĐIỆU</v>
      </c>
      <c r="AE1641" s="3" t="str">
        <f>IF(Table1[[#This Row],[Mã khách hàng]]="","",VLOOKUP($A1641,Ma_KH!$A:$Q,Ma_KH!P$1,0))</f>
        <v>CÔNG TY TNHH PHÂN PHỐI SÀNH ĐIỆU</v>
      </c>
      <c r="AF1641" s="3">
        <f>VLOOKUP(A1641,Ma_KH!A:Q,Ma_KH!J$1,0)</f>
        <v>0</v>
      </c>
    </row>
    <row r="1642" spans="1:32" ht="16.5">
      <c r="A1642" s="73" t="s">
        <v>144</v>
      </c>
      <c r="B1642" s="73" t="s">
        <v>4509</v>
      </c>
      <c r="C1642" s="75">
        <v>45714</v>
      </c>
      <c r="D1642" s="76" t="s">
        <v>2802</v>
      </c>
      <c r="E1642" s="75">
        <v>45714</v>
      </c>
      <c r="F1642" s="73" t="s">
        <v>2803</v>
      </c>
      <c r="G1642" s="73" t="s">
        <v>2752</v>
      </c>
      <c r="H1642" s="69">
        <v>1655788</v>
      </c>
      <c r="I1642" s="69">
        <v>0</v>
      </c>
      <c r="J1642" s="69">
        <f>(Table1[[#This Row],[Tiền hàng]]-Table1[[#This Row],[Tiền chiết khấu]])*8%</f>
        <v>132463.04000000001</v>
      </c>
      <c r="K1642" s="69">
        <v>1788251</v>
      </c>
      <c r="L1642" s="8" t="s">
        <v>24</v>
      </c>
      <c r="M1642" s="41">
        <v>45775</v>
      </c>
      <c r="N1642" s="29" t="s">
        <v>4218</v>
      </c>
      <c r="O1642" s="69">
        <f>IF(Table1[[#This Row],[Phân loại]]="Tồn đầu kỳ",Table1[[#This Row],[Tổng giá trị]],0)</f>
        <v>0</v>
      </c>
      <c r="P1642" s="8">
        <f>IF(Table1[[#This Row],[Số còn phải thu ĐK]]&lt;&gt;0,0,IF(Table1[[#This Row],[Phân loại]]="Bán hàng",Table1[[#This Row],[Tổng giá trị]],-Table1[[#This Row],[Tổng giá trị]]))</f>
        <v>1788251</v>
      </c>
      <c r="Q1642" s="18">
        <f t="shared" si="191"/>
        <v>1788251</v>
      </c>
      <c r="R1642" s="8">
        <f>Table1[[#This Row],[Số còn phải thu ĐK]]+Table1[[#This Row],[Giá Trị HD sau CK]]-Table1[[#This Row],[Số tiền đã thu]]</f>
        <v>0</v>
      </c>
      <c r="S1642" s="7">
        <f>IF(Table1[[#This Row],[Ngày hóa đơn]]&lt;&gt;"",Table1[[#This Row],[Ngày hóa đơn]],Table1[[#This Row],[Ngày hạch toán]])</f>
        <v>45714</v>
      </c>
      <c r="T1642" s="8"/>
      <c r="U1642" s="7">
        <f>IF(Table1[[#This Row],[Ngày tính CN]]="","",S1642+T1642)</f>
        <v>45714</v>
      </c>
      <c r="V1642" s="71">
        <f ca="1">IF(Table1[[#This Row],[Hạn thanh toán]]="","",IF((U1642-NOW())&lt;0,0,(U1642-NOW())))</f>
        <v>0</v>
      </c>
      <c r="W1642" s="69"/>
      <c r="X1642" s="65" t="str">
        <f t="shared" ref="X1642:X1705" ca="1" si="192">IF(OR($U1642="",$R1642=0),"",IF((U$4-NOW())&lt;0,-($U1642-NOW()),0))</f>
        <v/>
      </c>
      <c r="Y1642" s="65" t="str">
        <f t="shared" si="189"/>
        <v>Đã thanh toán</v>
      </c>
      <c r="Z1642" s="250">
        <f>Table1[[#This Row],[Hạn thanh toán]]</f>
        <v>45714</v>
      </c>
      <c r="AA1642" s="250">
        <f>Table1[[#This Row],[Ngày Thanh toán]]</f>
        <v>45775</v>
      </c>
      <c r="AD1642" s="3" t="str">
        <f>IF(Table1[[#This Row],[Mã khách hàng]]="","",VLOOKUP($A1642,Ma_KH!$A:$Q,Ma_KH!O$1,0))</f>
        <v>SÀNH ĐIỆU</v>
      </c>
      <c r="AE1642" s="3" t="str">
        <f>IF(Table1[[#This Row],[Mã khách hàng]]="","",VLOOKUP($A1642,Ma_KH!$A:$Q,Ma_KH!P$1,0))</f>
        <v>CÔNG TY TNHH PHÂN PHỐI SÀNH ĐIỆU</v>
      </c>
      <c r="AF1642" s="3">
        <f>VLOOKUP(A1642,Ma_KH!A:Q,Ma_KH!J$1,0)</f>
        <v>0</v>
      </c>
    </row>
    <row r="1643" spans="1:32" ht="16.5">
      <c r="A1643" s="73" t="s">
        <v>144</v>
      </c>
      <c r="B1643" s="73" t="s">
        <v>4509</v>
      </c>
      <c r="C1643" s="75">
        <v>45715</v>
      </c>
      <c r="D1643" s="76" t="s">
        <v>2804</v>
      </c>
      <c r="E1643" s="75">
        <v>45715</v>
      </c>
      <c r="F1643" s="73" t="s">
        <v>2805</v>
      </c>
      <c r="G1643" s="73" t="s">
        <v>2749</v>
      </c>
      <c r="H1643" s="69">
        <v>580402</v>
      </c>
      <c r="I1643" s="69">
        <v>0</v>
      </c>
      <c r="J1643" s="69">
        <f>(Table1[[#This Row],[Tiền hàng]]-Table1[[#This Row],[Tiền chiết khấu]])*8%</f>
        <v>46432.160000000003</v>
      </c>
      <c r="K1643" s="69">
        <v>626834</v>
      </c>
      <c r="L1643" s="8" t="s">
        <v>24</v>
      </c>
      <c r="M1643" s="41">
        <v>45775</v>
      </c>
      <c r="N1643" s="29" t="s">
        <v>4218</v>
      </c>
      <c r="O1643" s="69">
        <f>IF(Table1[[#This Row],[Phân loại]]="Tồn đầu kỳ",Table1[[#This Row],[Tổng giá trị]],0)</f>
        <v>0</v>
      </c>
      <c r="P1643" s="8">
        <f>IF(Table1[[#This Row],[Số còn phải thu ĐK]]&lt;&gt;0,0,IF(Table1[[#This Row],[Phân loại]]="Bán hàng",Table1[[#This Row],[Tổng giá trị]],-Table1[[#This Row],[Tổng giá trị]]))</f>
        <v>626834</v>
      </c>
      <c r="Q1643" s="18">
        <f t="shared" si="191"/>
        <v>626834</v>
      </c>
      <c r="R1643" s="8">
        <f>Table1[[#This Row],[Số còn phải thu ĐK]]+Table1[[#This Row],[Giá Trị HD sau CK]]-Table1[[#This Row],[Số tiền đã thu]]</f>
        <v>0</v>
      </c>
      <c r="S1643" s="7">
        <f>IF(Table1[[#This Row],[Ngày hóa đơn]]&lt;&gt;"",Table1[[#This Row],[Ngày hóa đơn]],Table1[[#This Row],[Ngày hạch toán]])</f>
        <v>45715</v>
      </c>
      <c r="T1643" s="8"/>
      <c r="U1643" s="7">
        <f>IF(Table1[[#This Row],[Ngày tính CN]]="","",S1643+T1643)</f>
        <v>45715</v>
      </c>
      <c r="V1643" s="71">
        <f ca="1">IF(Table1[[#This Row],[Hạn thanh toán]]="","",IF((U1643-NOW())&lt;0,0,(U1643-NOW())))</f>
        <v>0</v>
      </c>
      <c r="W1643" s="69"/>
      <c r="X1643" s="65" t="str">
        <f t="shared" ca="1" si="192"/>
        <v/>
      </c>
      <c r="Y1643" s="65" t="str">
        <f t="shared" si="189"/>
        <v>Đã thanh toán</v>
      </c>
      <c r="Z1643" s="250">
        <f>Table1[[#This Row],[Hạn thanh toán]]</f>
        <v>45715</v>
      </c>
      <c r="AA1643" s="250">
        <f>Table1[[#This Row],[Ngày Thanh toán]]</f>
        <v>45775</v>
      </c>
      <c r="AD1643" s="3" t="str">
        <f>IF(Table1[[#This Row],[Mã khách hàng]]="","",VLOOKUP($A1643,Ma_KH!$A:$Q,Ma_KH!O$1,0))</f>
        <v>SÀNH ĐIỆU</v>
      </c>
      <c r="AE1643" s="3" t="str">
        <f>IF(Table1[[#This Row],[Mã khách hàng]]="","",VLOOKUP($A1643,Ma_KH!$A:$Q,Ma_KH!P$1,0))</f>
        <v>CÔNG TY TNHH PHÂN PHỐI SÀNH ĐIỆU</v>
      </c>
      <c r="AF1643" s="3">
        <f>VLOOKUP(A1643,Ma_KH!A:Q,Ma_KH!J$1,0)</f>
        <v>0</v>
      </c>
    </row>
    <row r="1644" spans="1:32" ht="16.5">
      <c r="A1644" s="73" t="s">
        <v>144</v>
      </c>
      <c r="B1644" s="73" t="s">
        <v>4509</v>
      </c>
      <c r="C1644" s="75">
        <v>45722</v>
      </c>
      <c r="D1644" s="76" t="s">
        <v>2806</v>
      </c>
      <c r="E1644" s="75">
        <v>45722</v>
      </c>
      <c r="F1644" s="73" t="s">
        <v>2807</v>
      </c>
      <c r="G1644" s="73" t="s">
        <v>2755</v>
      </c>
      <c r="H1644" s="69">
        <v>587448</v>
      </c>
      <c r="I1644" s="69">
        <v>0</v>
      </c>
      <c r="J1644" s="69">
        <f>(Table1[[#This Row],[Tiền hàng]]-Table1[[#This Row],[Tiền chiết khấu]])*8%</f>
        <v>46995.840000000004</v>
      </c>
      <c r="K1644" s="69">
        <v>634444</v>
      </c>
      <c r="L1644" s="8" t="s">
        <v>24</v>
      </c>
      <c r="M1644" s="41">
        <v>45807</v>
      </c>
      <c r="N1644" s="29" t="s">
        <v>4219</v>
      </c>
      <c r="O1644" s="69">
        <f>IF(Table1[[#This Row],[Phân loại]]="Tồn đầu kỳ",Table1[[#This Row],[Tổng giá trị]],0)</f>
        <v>0</v>
      </c>
      <c r="P1644" s="8">
        <f>IF(Table1[[#This Row],[Số còn phải thu ĐK]]&lt;&gt;0,0,IF(Table1[[#This Row],[Phân loại]]="Bán hàng",Table1[[#This Row],[Tổng giá trị]],-Table1[[#This Row],[Tổng giá trị]]))</f>
        <v>634444</v>
      </c>
      <c r="Q1644" s="18">
        <f t="shared" si="191"/>
        <v>634444</v>
      </c>
      <c r="R1644" s="8">
        <f>Table1[[#This Row],[Số còn phải thu ĐK]]+Table1[[#This Row],[Giá Trị HD sau CK]]-Table1[[#This Row],[Số tiền đã thu]]</f>
        <v>0</v>
      </c>
      <c r="S1644" s="7">
        <f>IF(Table1[[#This Row],[Ngày hóa đơn]]&lt;&gt;"",Table1[[#This Row],[Ngày hóa đơn]],Table1[[#This Row],[Ngày hạch toán]])</f>
        <v>45722</v>
      </c>
      <c r="T1644" s="8"/>
      <c r="U1644" s="7">
        <f>IF(Table1[[#This Row],[Ngày tính CN]]="","",S1644+T1644)</f>
        <v>45722</v>
      </c>
      <c r="V1644" s="71">
        <f ca="1">IF(Table1[[#This Row],[Hạn thanh toán]]="","",IF((U1644-NOW())&lt;0,0,(U1644-NOW())))</f>
        <v>0</v>
      </c>
      <c r="W1644" s="69"/>
      <c r="X1644" s="65" t="str">
        <f t="shared" ca="1" si="192"/>
        <v/>
      </c>
      <c r="Y1644" s="65" t="str">
        <f t="shared" si="189"/>
        <v>Đã thanh toán</v>
      </c>
      <c r="Z1644" s="250">
        <f>Table1[[#This Row],[Hạn thanh toán]]</f>
        <v>45722</v>
      </c>
      <c r="AA1644" s="250">
        <f>Table1[[#This Row],[Ngày Thanh toán]]</f>
        <v>45807</v>
      </c>
      <c r="AD1644" s="3" t="str">
        <f>IF(Table1[[#This Row],[Mã khách hàng]]="","",VLOOKUP($A1644,Ma_KH!$A:$Q,Ma_KH!O$1,0))</f>
        <v>SÀNH ĐIỆU</v>
      </c>
      <c r="AE1644" s="3" t="str">
        <f>IF(Table1[[#This Row],[Mã khách hàng]]="","",VLOOKUP($A1644,Ma_KH!$A:$Q,Ma_KH!P$1,0))</f>
        <v>CÔNG TY TNHH PHÂN PHỐI SÀNH ĐIỆU</v>
      </c>
      <c r="AF1644" s="3">
        <f>VLOOKUP(A1644,Ma_KH!A:Q,Ma_KH!J$1,0)</f>
        <v>0</v>
      </c>
    </row>
    <row r="1645" spans="1:32" ht="16.5">
      <c r="A1645" s="73" t="s">
        <v>144</v>
      </c>
      <c r="B1645" s="73" t="s">
        <v>4509</v>
      </c>
      <c r="C1645" s="75">
        <v>45724</v>
      </c>
      <c r="D1645" s="76" t="s">
        <v>2808</v>
      </c>
      <c r="E1645" s="75">
        <v>45724</v>
      </c>
      <c r="F1645" s="73" t="s">
        <v>2809</v>
      </c>
      <c r="G1645" s="73" t="s">
        <v>2740</v>
      </c>
      <c r="H1645" s="69">
        <v>627294</v>
      </c>
      <c r="I1645" s="69">
        <v>0</v>
      </c>
      <c r="J1645" s="69">
        <f>(Table1[[#This Row],[Tiền hàng]]-Table1[[#This Row],[Tiền chiết khấu]])*8%</f>
        <v>50183.520000000004</v>
      </c>
      <c r="K1645" s="69">
        <v>677478</v>
      </c>
      <c r="L1645" s="8" t="s">
        <v>24</v>
      </c>
      <c r="M1645" s="41">
        <v>45807</v>
      </c>
      <c r="N1645" s="29" t="s">
        <v>4219</v>
      </c>
      <c r="O1645" s="69">
        <f>IF(Table1[[#This Row],[Phân loại]]="Tồn đầu kỳ",Table1[[#This Row],[Tổng giá trị]],0)</f>
        <v>0</v>
      </c>
      <c r="P1645" s="8">
        <f>IF(Table1[[#This Row],[Số còn phải thu ĐK]]&lt;&gt;0,0,IF(Table1[[#This Row],[Phân loại]]="Bán hàng",Table1[[#This Row],[Tổng giá trị]],-Table1[[#This Row],[Tổng giá trị]]))</f>
        <v>677478</v>
      </c>
      <c r="Q1645" s="18">
        <f t="shared" si="191"/>
        <v>677478</v>
      </c>
      <c r="R1645" s="8">
        <f>Table1[[#This Row],[Số còn phải thu ĐK]]+Table1[[#This Row],[Giá Trị HD sau CK]]-Table1[[#This Row],[Số tiền đã thu]]</f>
        <v>0</v>
      </c>
      <c r="S1645" s="7">
        <f>IF(Table1[[#This Row],[Ngày hóa đơn]]&lt;&gt;"",Table1[[#This Row],[Ngày hóa đơn]],Table1[[#This Row],[Ngày hạch toán]])</f>
        <v>45724</v>
      </c>
      <c r="T1645" s="8"/>
      <c r="U1645" s="7">
        <f>IF(Table1[[#This Row],[Ngày tính CN]]="","",S1645+T1645)</f>
        <v>45724</v>
      </c>
      <c r="V1645" s="71">
        <f ca="1">IF(Table1[[#This Row],[Hạn thanh toán]]="","",IF((U1645-NOW())&lt;0,0,(U1645-NOW())))</f>
        <v>0</v>
      </c>
      <c r="W1645" s="69"/>
      <c r="X1645" s="65" t="str">
        <f t="shared" ca="1" si="192"/>
        <v/>
      </c>
      <c r="Y1645" s="65" t="str">
        <f t="shared" si="189"/>
        <v>Đã thanh toán</v>
      </c>
      <c r="Z1645" s="250">
        <f>Table1[[#This Row],[Hạn thanh toán]]</f>
        <v>45724</v>
      </c>
      <c r="AA1645" s="250">
        <f>Table1[[#This Row],[Ngày Thanh toán]]</f>
        <v>45807</v>
      </c>
      <c r="AD1645" s="3" t="str">
        <f>IF(Table1[[#This Row],[Mã khách hàng]]="","",VLOOKUP($A1645,Ma_KH!$A:$Q,Ma_KH!O$1,0))</f>
        <v>SÀNH ĐIỆU</v>
      </c>
      <c r="AE1645" s="3" t="str">
        <f>IF(Table1[[#This Row],[Mã khách hàng]]="","",VLOOKUP($A1645,Ma_KH!$A:$Q,Ma_KH!P$1,0))</f>
        <v>CÔNG TY TNHH PHÂN PHỐI SÀNH ĐIỆU</v>
      </c>
      <c r="AF1645" s="3">
        <f>VLOOKUP(A1645,Ma_KH!A:Q,Ma_KH!J$1,0)</f>
        <v>0</v>
      </c>
    </row>
    <row r="1646" spans="1:32" ht="16.5">
      <c r="A1646" s="73" t="s">
        <v>144</v>
      </c>
      <c r="B1646" s="73" t="s">
        <v>4509</v>
      </c>
      <c r="C1646" s="75">
        <v>45724</v>
      </c>
      <c r="D1646" s="76" t="s">
        <v>2810</v>
      </c>
      <c r="E1646" s="75">
        <v>45724</v>
      </c>
      <c r="F1646" s="73" t="s">
        <v>2811</v>
      </c>
      <c r="G1646" s="73" t="s">
        <v>2752</v>
      </c>
      <c r="H1646" s="69">
        <v>1186444</v>
      </c>
      <c r="I1646" s="69">
        <v>0</v>
      </c>
      <c r="J1646" s="69">
        <f>(Table1[[#This Row],[Tiền hàng]]-Table1[[#This Row],[Tiền chiết khấu]])*8%</f>
        <v>94915.520000000004</v>
      </c>
      <c r="K1646" s="69">
        <v>1281360</v>
      </c>
      <c r="L1646" s="8" t="s">
        <v>24</v>
      </c>
      <c r="M1646" s="41">
        <v>45807</v>
      </c>
      <c r="N1646" s="29" t="s">
        <v>4219</v>
      </c>
      <c r="O1646" s="69">
        <f>IF(Table1[[#This Row],[Phân loại]]="Tồn đầu kỳ",Table1[[#This Row],[Tổng giá trị]],0)</f>
        <v>0</v>
      </c>
      <c r="P1646" s="8">
        <f>IF(Table1[[#This Row],[Số còn phải thu ĐK]]&lt;&gt;0,0,IF(Table1[[#This Row],[Phân loại]]="Bán hàng",Table1[[#This Row],[Tổng giá trị]],-Table1[[#This Row],[Tổng giá trị]]))</f>
        <v>1281360</v>
      </c>
      <c r="Q1646" s="18">
        <f t="shared" si="191"/>
        <v>1281360</v>
      </c>
      <c r="R1646" s="8">
        <f>Table1[[#This Row],[Số còn phải thu ĐK]]+Table1[[#This Row],[Giá Trị HD sau CK]]-Table1[[#This Row],[Số tiền đã thu]]</f>
        <v>0</v>
      </c>
      <c r="S1646" s="7">
        <f>IF(Table1[[#This Row],[Ngày hóa đơn]]&lt;&gt;"",Table1[[#This Row],[Ngày hóa đơn]],Table1[[#This Row],[Ngày hạch toán]])</f>
        <v>45724</v>
      </c>
      <c r="T1646" s="8"/>
      <c r="U1646" s="7">
        <f>IF(Table1[[#This Row],[Ngày tính CN]]="","",S1646+T1646)</f>
        <v>45724</v>
      </c>
      <c r="V1646" s="71">
        <f ca="1">IF(Table1[[#This Row],[Hạn thanh toán]]="","",IF((U1646-NOW())&lt;0,0,(U1646-NOW())))</f>
        <v>0</v>
      </c>
      <c r="W1646" s="69"/>
      <c r="X1646" s="65" t="str">
        <f t="shared" ca="1" si="192"/>
        <v/>
      </c>
      <c r="Y1646" s="65" t="str">
        <f t="shared" si="189"/>
        <v>Đã thanh toán</v>
      </c>
      <c r="Z1646" s="250">
        <f>Table1[[#This Row],[Hạn thanh toán]]</f>
        <v>45724</v>
      </c>
      <c r="AA1646" s="250">
        <f>Table1[[#This Row],[Ngày Thanh toán]]</f>
        <v>45807</v>
      </c>
      <c r="AD1646" s="3" t="str">
        <f>IF(Table1[[#This Row],[Mã khách hàng]]="","",VLOOKUP($A1646,Ma_KH!$A:$Q,Ma_KH!O$1,0))</f>
        <v>SÀNH ĐIỆU</v>
      </c>
      <c r="AE1646" s="3" t="str">
        <f>IF(Table1[[#This Row],[Mã khách hàng]]="","",VLOOKUP($A1646,Ma_KH!$A:$Q,Ma_KH!P$1,0))</f>
        <v>CÔNG TY TNHH PHÂN PHỐI SÀNH ĐIỆU</v>
      </c>
      <c r="AF1646" s="3">
        <f>VLOOKUP(A1646,Ma_KH!A:Q,Ma_KH!J$1,0)</f>
        <v>0</v>
      </c>
    </row>
    <row r="1647" spans="1:32" ht="16.5">
      <c r="A1647" s="73" t="s">
        <v>144</v>
      </c>
      <c r="B1647" s="73" t="s">
        <v>4509</v>
      </c>
      <c r="C1647" s="75">
        <v>45727</v>
      </c>
      <c r="D1647" s="76" t="s">
        <v>2812</v>
      </c>
      <c r="E1647" s="75">
        <v>45727</v>
      </c>
      <c r="F1647" s="73" t="s">
        <v>2813</v>
      </c>
      <c r="G1647" s="73" t="s">
        <v>2755</v>
      </c>
      <c r="H1647" s="69">
        <v>494456</v>
      </c>
      <c r="I1647" s="69">
        <v>0</v>
      </c>
      <c r="J1647" s="69">
        <f>(Table1[[#This Row],[Tiền hàng]]-Table1[[#This Row],[Tiền chiết khấu]])*8%</f>
        <v>39556.480000000003</v>
      </c>
      <c r="K1647" s="69">
        <v>534012</v>
      </c>
      <c r="L1647" s="8" t="s">
        <v>24</v>
      </c>
      <c r="M1647" s="41">
        <v>45807</v>
      </c>
      <c r="N1647" s="29" t="s">
        <v>4219</v>
      </c>
      <c r="O1647" s="69">
        <f>IF(Table1[[#This Row],[Phân loại]]="Tồn đầu kỳ",Table1[[#This Row],[Tổng giá trị]],0)</f>
        <v>0</v>
      </c>
      <c r="P1647" s="8">
        <f>IF(Table1[[#This Row],[Số còn phải thu ĐK]]&lt;&gt;0,0,IF(Table1[[#This Row],[Phân loại]]="Bán hàng",Table1[[#This Row],[Tổng giá trị]],-Table1[[#This Row],[Tổng giá trị]]))</f>
        <v>534012</v>
      </c>
      <c r="Q1647" s="18">
        <f t="shared" si="191"/>
        <v>534012</v>
      </c>
      <c r="R1647" s="8">
        <f>Table1[[#This Row],[Số còn phải thu ĐK]]+Table1[[#This Row],[Giá Trị HD sau CK]]-Table1[[#This Row],[Số tiền đã thu]]</f>
        <v>0</v>
      </c>
      <c r="S1647" s="7">
        <f>IF(Table1[[#This Row],[Ngày hóa đơn]]&lt;&gt;"",Table1[[#This Row],[Ngày hóa đơn]],Table1[[#This Row],[Ngày hạch toán]])</f>
        <v>45727</v>
      </c>
      <c r="T1647" s="8"/>
      <c r="U1647" s="7">
        <f>IF(Table1[[#This Row],[Ngày tính CN]]="","",S1647+T1647)</f>
        <v>45727</v>
      </c>
      <c r="V1647" s="71">
        <f ca="1">IF(Table1[[#This Row],[Hạn thanh toán]]="","",IF((U1647-NOW())&lt;0,0,(U1647-NOW())))</f>
        <v>0</v>
      </c>
      <c r="W1647" s="69"/>
      <c r="X1647" s="65" t="str">
        <f t="shared" ca="1" si="192"/>
        <v/>
      </c>
      <c r="Y1647" s="65" t="str">
        <f t="shared" si="189"/>
        <v>Đã thanh toán</v>
      </c>
      <c r="Z1647" s="250">
        <f>Table1[[#This Row],[Hạn thanh toán]]</f>
        <v>45727</v>
      </c>
      <c r="AA1647" s="250">
        <f>Table1[[#This Row],[Ngày Thanh toán]]</f>
        <v>45807</v>
      </c>
      <c r="AD1647" s="3" t="str">
        <f>IF(Table1[[#This Row],[Mã khách hàng]]="","",VLOOKUP($A1647,Ma_KH!$A:$Q,Ma_KH!O$1,0))</f>
        <v>SÀNH ĐIỆU</v>
      </c>
      <c r="AE1647" s="3" t="str">
        <f>IF(Table1[[#This Row],[Mã khách hàng]]="","",VLOOKUP($A1647,Ma_KH!$A:$Q,Ma_KH!P$1,0))</f>
        <v>CÔNG TY TNHH PHÂN PHỐI SÀNH ĐIỆU</v>
      </c>
      <c r="AF1647" s="3">
        <f>VLOOKUP(A1647,Ma_KH!A:Q,Ma_KH!J$1,0)</f>
        <v>0</v>
      </c>
    </row>
    <row r="1648" spans="1:32" ht="16.5">
      <c r="A1648" s="73" t="s">
        <v>144</v>
      </c>
      <c r="B1648" s="73" t="s">
        <v>4509</v>
      </c>
      <c r="C1648" s="75">
        <v>45728</v>
      </c>
      <c r="D1648" s="76" t="s">
        <v>2814</v>
      </c>
      <c r="E1648" s="75">
        <v>45728</v>
      </c>
      <c r="F1648" s="73" t="s">
        <v>2815</v>
      </c>
      <c r="G1648" s="73" t="s">
        <v>2785</v>
      </c>
      <c r="H1648" s="69">
        <v>2410160</v>
      </c>
      <c r="I1648" s="69">
        <v>0</v>
      </c>
      <c r="J1648" s="69">
        <f>(Table1[[#This Row],[Tiền hàng]]-Table1[[#This Row],[Tiền chiết khấu]])*8%</f>
        <v>192812.80000000002</v>
      </c>
      <c r="K1648" s="69">
        <v>2602973</v>
      </c>
      <c r="L1648" s="8" t="s">
        <v>24</v>
      </c>
      <c r="M1648" s="41">
        <v>45807</v>
      </c>
      <c r="N1648" s="29" t="s">
        <v>4219</v>
      </c>
      <c r="O1648" s="69">
        <f>IF(Table1[[#This Row],[Phân loại]]="Tồn đầu kỳ",Table1[[#This Row],[Tổng giá trị]],0)</f>
        <v>0</v>
      </c>
      <c r="P1648" s="8">
        <f>IF(Table1[[#This Row],[Số còn phải thu ĐK]]&lt;&gt;0,0,IF(Table1[[#This Row],[Phân loại]]="Bán hàng",Table1[[#This Row],[Tổng giá trị]],-Table1[[#This Row],[Tổng giá trị]]))</f>
        <v>2602973</v>
      </c>
      <c r="Q1648" s="18">
        <f t="shared" si="191"/>
        <v>2602973</v>
      </c>
      <c r="R1648" s="8">
        <f>Table1[[#This Row],[Số còn phải thu ĐK]]+Table1[[#This Row],[Giá Trị HD sau CK]]-Table1[[#This Row],[Số tiền đã thu]]</f>
        <v>0</v>
      </c>
      <c r="S1648" s="7">
        <f>IF(Table1[[#This Row],[Ngày hóa đơn]]&lt;&gt;"",Table1[[#This Row],[Ngày hóa đơn]],Table1[[#This Row],[Ngày hạch toán]])</f>
        <v>45728</v>
      </c>
      <c r="T1648" s="8"/>
      <c r="U1648" s="7">
        <f>IF(Table1[[#This Row],[Ngày tính CN]]="","",S1648+T1648)</f>
        <v>45728</v>
      </c>
      <c r="V1648" s="71">
        <f ca="1">IF(Table1[[#This Row],[Hạn thanh toán]]="","",IF((U1648-NOW())&lt;0,0,(U1648-NOW())))</f>
        <v>0</v>
      </c>
      <c r="W1648" s="69"/>
      <c r="X1648" s="65" t="str">
        <f t="shared" ca="1" si="192"/>
        <v/>
      </c>
      <c r="Y1648" s="65" t="str">
        <f t="shared" si="189"/>
        <v>Đã thanh toán</v>
      </c>
      <c r="Z1648" s="250">
        <f>Table1[[#This Row],[Hạn thanh toán]]</f>
        <v>45728</v>
      </c>
      <c r="AA1648" s="250">
        <f>Table1[[#This Row],[Ngày Thanh toán]]</f>
        <v>45807</v>
      </c>
      <c r="AD1648" s="3" t="str">
        <f>IF(Table1[[#This Row],[Mã khách hàng]]="","",VLOOKUP($A1648,Ma_KH!$A:$Q,Ma_KH!O$1,0))</f>
        <v>SÀNH ĐIỆU</v>
      </c>
      <c r="AE1648" s="3" t="str">
        <f>IF(Table1[[#This Row],[Mã khách hàng]]="","",VLOOKUP($A1648,Ma_KH!$A:$Q,Ma_KH!P$1,0))</f>
        <v>CÔNG TY TNHH PHÂN PHỐI SÀNH ĐIỆU</v>
      </c>
      <c r="AF1648" s="3">
        <f>VLOOKUP(A1648,Ma_KH!A:Q,Ma_KH!J$1,0)</f>
        <v>0</v>
      </c>
    </row>
    <row r="1649" spans="1:32" ht="16.5">
      <c r="A1649" s="73" t="s">
        <v>144</v>
      </c>
      <c r="B1649" s="73" t="s">
        <v>4509</v>
      </c>
      <c r="C1649" s="75">
        <v>45730</v>
      </c>
      <c r="D1649" s="76" t="s">
        <v>2816</v>
      </c>
      <c r="E1649" s="75">
        <v>45730</v>
      </c>
      <c r="F1649" s="73" t="s">
        <v>2817</v>
      </c>
      <c r="G1649" s="73" t="s">
        <v>2743</v>
      </c>
      <c r="H1649" s="69">
        <v>537627</v>
      </c>
      <c r="I1649" s="69">
        <v>0</v>
      </c>
      <c r="J1649" s="69">
        <f>(Table1[[#This Row],[Tiền hàng]]-Table1[[#This Row],[Tiền chiết khấu]])*8%</f>
        <v>43010.16</v>
      </c>
      <c r="K1649" s="69">
        <v>580637</v>
      </c>
      <c r="L1649" s="8" t="s">
        <v>24</v>
      </c>
      <c r="M1649" s="41">
        <v>45807</v>
      </c>
      <c r="N1649" s="29" t="s">
        <v>4219</v>
      </c>
      <c r="O1649" s="69">
        <f>IF(Table1[[#This Row],[Phân loại]]="Tồn đầu kỳ",Table1[[#This Row],[Tổng giá trị]],0)</f>
        <v>0</v>
      </c>
      <c r="P1649" s="8">
        <f>IF(Table1[[#This Row],[Số còn phải thu ĐK]]&lt;&gt;0,0,IF(Table1[[#This Row],[Phân loại]]="Bán hàng",Table1[[#This Row],[Tổng giá trị]],-Table1[[#This Row],[Tổng giá trị]]))</f>
        <v>580637</v>
      </c>
      <c r="Q1649" s="18">
        <f t="shared" si="191"/>
        <v>580637</v>
      </c>
      <c r="R1649" s="8">
        <f>Table1[[#This Row],[Số còn phải thu ĐK]]+Table1[[#This Row],[Giá Trị HD sau CK]]-Table1[[#This Row],[Số tiền đã thu]]</f>
        <v>0</v>
      </c>
      <c r="S1649" s="7">
        <f>IF(Table1[[#This Row],[Ngày hóa đơn]]&lt;&gt;"",Table1[[#This Row],[Ngày hóa đơn]],Table1[[#This Row],[Ngày hạch toán]])</f>
        <v>45730</v>
      </c>
      <c r="T1649" s="8"/>
      <c r="U1649" s="7">
        <f>IF(Table1[[#This Row],[Ngày tính CN]]="","",S1649+T1649)</f>
        <v>45730</v>
      </c>
      <c r="V1649" s="71">
        <f ca="1">IF(Table1[[#This Row],[Hạn thanh toán]]="","",IF((U1649-NOW())&lt;0,0,(U1649-NOW())))</f>
        <v>0</v>
      </c>
      <c r="W1649" s="69"/>
      <c r="X1649" s="65" t="str">
        <f t="shared" ca="1" si="192"/>
        <v/>
      </c>
      <c r="Y1649" s="65" t="str">
        <f t="shared" si="189"/>
        <v>Đã thanh toán</v>
      </c>
      <c r="Z1649" s="250">
        <f>Table1[[#This Row],[Hạn thanh toán]]</f>
        <v>45730</v>
      </c>
      <c r="AA1649" s="250">
        <f>Table1[[#This Row],[Ngày Thanh toán]]</f>
        <v>45807</v>
      </c>
      <c r="AD1649" s="3" t="str">
        <f>IF(Table1[[#This Row],[Mã khách hàng]]="","",VLOOKUP($A1649,Ma_KH!$A:$Q,Ma_KH!O$1,0))</f>
        <v>SÀNH ĐIỆU</v>
      </c>
      <c r="AE1649" s="3" t="str">
        <f>IF(Table1[[#This Row],[Mã khách hàng]]="","",VLOOKUP($A1649,Ma_KH!$A:$Q,Ma_KH!P$1,0))</f>
        <v>CÔNG TY TNHH PHÂN PHỐI SÀNH ĐIỆU</v>
      </c>
      <c r="AF1649" s="3">
        <f>VLOOKUP(A1649,Ma_KH!A:Q,Ma_KH!J$1,0)</f>
        <v>0</v>
      </c>
    </row>
    <row r="1650" spans="1:32" ht="16.5">
      <c r="A1650" s="73" t="s">
        <v>144</v>
      </c>
      <c r="B1650" s="73" t="s">
        <v>4509</v>
      </c>
      <c r="C1650" s="75">
        <v>45735</v>
      </c>
      <c r="D1650" s="76" t="s">
        <v>2818</v>
      </c>
      <c r="E1650" s="75">
        <v>45735</v>
      </c>
      <c r="F1650" s="73" t="s">
        <v>2819</v>
      </c>
      <c r="G1650" s="73" t="s">
        <v>2737</v>
      </c>
      <c r="H1650" s="69">
        <v>645130</v>
      </c>
      <c r="I1650" s="69">
        <v>0</v>
      </c>
      <c r="J1650" s="69">
        <f>(Table1[[#This Row],[Tiền hàng]]-Table1[[#This Row],[Tiền chiết khấu]])*8%</f>
        <v>51610.400000000001</v>
      </c>
      <c r="K1650" s="69">
        <v>696740</v>
      </c>
      <c r="L1650" s="8" t="s">
        <v>24</v>
      </c>
      <c r="M1650" s="41">
        <v>45807</v>
      </c>
      <c r="N1650" s="29" t="s">
        <v>4219</v>
      </c>
      <c r="O1650" s="69">
        <f>IF(Table1[[#This Row],[Phân loại]]="Tồn đầu kỳ",Table1[[#This Row],[Tổng giá trị]],0)</f>
        <v>0</v>
      </c>
      <c r="P1650" s="8">
        <f>IF(Table1[[#This Row],[Số còn phải thu ĐK]]&lt;&gt;0,0,IF(Table1[[#This Row],[Phân loại]]="Bán hàng",Table1[[#This Row],[Tổng giá trị]],-Table1[[#This Row],[Tổng giá trị]]))</f>
        <v>696740</v>
      </c>
      <c r="Q1650" s="18">
        <f t="shared" si="191"/>
        <v>696740</v>
      </c>
      <c r="R1650" s="8">
        <f>Table1[[#This Row],[Số còn phải thu ĐK]]+Table1[[#This Row],[Giá Trị HD sau CK]]-Table1[[#This Row],[Số tiền đã thu]]</f>
        <v>0</v>
      </c>
      <c r="S1650" s="7">
        <f>IF(Table1[[#This Row],[Ngày hóa đơn]]&lt;&gt;"",Table1[[#This Row],[Ngày hóa đơn]],Table1[[#This Row],[Ngày hạch toán]])</f>
        <v>45735</v>
      </c>
      <c r="T1650" s="8"/>
      <c r="U1650" s="7">
        <f>IF(Table1[[#This Row],[Ngày tính CN]]="","",S1650+T1650)</f>
        <v>45735</v>
      </c>
      <c r="V1650" s="71">
        <f ca="1">IF(Table1[[#This Row],[Hạn thanh toán]]="","",IF((U1650-NOW())&lt;0,0,(U1650-NOW())))</f>
        <v>0</v>
      </c>
      <c r="W1650" s="69"/>
      <c r="X1650" s="65" t="str">
        <f t="shared" ca="1" si="192"/>
        <v/>
      </c>
      <c r="Y1650" s="65" t="str">
        <f t="shared" si="189"/>
        <v>Đã thanh toán</v>
      </c>
      <c r="Z1650" s="250">
        <f>Table1[[#This Row],[Hạn thanh toán]]</f>
        <v>45735</v>
      </c>
      <c r="AA1650" s="250">
        <f>Table1[[#This Row],[Ngày Thanh toán]]</f>
        <v>45807</v>
      </c>
      <c r="AD1650" s="3" t="str">
        <f>IF(Table1[[#This Row],[Mã khách hàng]]="","",VLOOKUP($A1650,Ma_KH!$A:$Q,Ma_KH!O$1,0))</f>
        <v>SÀNH ĐIỆU</v>
      </c>
      <c r="AE1650" s="3" t="str">
        <f>IF(Table1[[#This Row],[Mã khách hàng]]="","",VLOOKUP($A1650,Ma_KH!$A:$Q,Ma_KH!P$1,0))</f>
        <v>CÔNG TY TNHH PHÂN PHỐI SÀNH ĐIỆU</v>
      </c>
      <c r="AF1650" s="3">
        <f>VLOOKUP(A1650,Ma_KH!A:Q,Ma_KH!J$1,0)</f>
        <v>0</v>
      </c>
    </row>
    <row r="1651" spans="1:32" ht="16.5">
      <c r="A1651" s="73" t="s">
        <v>144</v>
      </c>
      <c r="B1651" s="73" t="s">
        <v>4509</v>
      </c>
      <c r="C1651" s="75">
        <v>45736</v>
      </c>
      <c r="D1651" s="76" t="s">
        <v>2820</v>
      </c>
      <c r="E1651" s="75">
        <v>45736</v>
      </c>
      <c r="F1651" s="73" t="s">
        <v>2821</v>
      </c>
      <c r="G1651" s="73" t="s">
        <v>2740</v>
      </c>
      <c r="H1651" s="69">
        <v>1297238</v>
      </c>
      <c r="I1651" s="69">
        <v>0</v>
      </c>
      <c r="J1651" s="69">
        <f>(Table1[[#This Row],[Tiền hàng]]-Table1[[#This Row],[Tiền chiết khấu]])*8%</f>
        <v>103779.04000000001</v>
      </c>
      <c r="K1651" s="69">
        <v>1401017</v>
      </c>
      <c r="L1651" s="8" t="s">
        <v>24</v>
      </c>
      <c r="M1651" s="41">
        <v>45807</v>
      </c>
      <c r="N1651" s="29" t="s">
        <v>4219</v>
      </c>
      <c r="O1651" s="69">
        <f>IF(Table1[[#This Row],[Phân loại]]="Tồn đầu kỳ",Table1[[#This Row],[Tổng giá trị]],0)</f>
        <v>0</v>
      </c>
      <c r="P1651" s="8">
        <f>IF(Table1[[#This Row],[Số còn phải thu ĐK]]&lt;&gt;0,0,IF(Table1[[#This Row],[Phân loại]]="Bán hàng",Table1[[#This Row],[Tổng giá trị]],-Table1[[#This Row],[Tổng giá trị]]))</f>
        <v>1401017</v>
      </c>
      <c r="Q1651" s="18">
        <f t="shared" si="191"/>
        <v>1401017</v>
      </c>
      <c r="R1651" s="8">
        <f>Table1[[#This Row],[Số còn phải thu ĐK]]+Table1[[#This Row],[Giá Trị HD sau CK]]-Table1[[#This Row],[Số tiền đã thu]]</f>
        <v>0</v>
      </c>
      <c r="S1651" s="7">
        <f>IF(Table1[[#This Row],[Ngày hóa đơn]]&lt;&gt;"",Table1[[#This Row],[Ngày hóa đơn]],Table1[[#This Row],[Ngày hạch toán]])</f>
        <v>45736</v>
      </c>
      <c r="T1651" s="8"/>
      <c r="U1651" s="7">
        <f>IF(Table1[[#This Row],[Ngày tính CN]]="","",S1651+T1651)</f>
        <v>45736</v>
      </c>
      <c r="V1651" s="71">
        <f ca="1">IF(Table1[[#This Row],[Hạn thanh toán]]="","",IF((U1651-NOW())&lt;0,0,(U1651-NOW())))</f>
        <v>0</v>
      </c>
      <c r="W1651" s="69"/>
      <c r="X1651" s="65" t="str">
        <f t="shared" ca="1" si="192"/>
        <v/>
      </c>
      <c r="Y1651" s="65" t="str">
        <f t="shared" si="189"/>
        <v>Đã thanh toán</v>
      </c>
      <c r="Z1651" s="250">
        <f>Table1[[#This Row],[Hạn thanh toán]]</f>
        <v>45736</v>
      </c>
      <c r="AA1651" s="250">
        <f>Table1[[#This Row],[Ngày Thanh toán]]</f>
        <v>45807</v>
      </c>
      <c r="AD1651" s="3" t="str">
        <f>IF(Table1[[#This Row],[Mã khách hàng]]="","",VLOOKUP($A1651,Ma_KH!$A:$Q,Ma_KH!O$1,0))</f>
        <v>SÀNH ĐIỆU</v>
      </c>
      <c r="AE1651" s="3" t="str">
        <f>IF(Table1[[#This Row],[Mã khách hàng]]="","",VLOOKUP($A1651,Ma_KH!$A:$Q,Ma_KH!P$1,0))</f>
        <v>CÔNG TY TNHH PHÂN PHỐI SÀNH ĐIỆU</v>
      </c>
      <c r="AF1651" s="3">
        <f>VLOOKUP(A1651,Ma_KH!A:Q,Ma_KH!J$1,0)</f>
        <v>0</v>
      </c>
    </row>
    <row r="1652" spans="1:32" ht="16.5">
      <c r="A1652" s="73" t="s">
        <v>144</v>
      </c>
      <c r="B1652" s="73" t="s">
        <v>4509</v>
      </c>
      <c r="C1652" s="75">
        <v>45736</v>
      </c>
      <c r="D1652" s="76" t="s">
        <v>2822</v>
      </c>
      <c r="E1652" s="75">
        <v>45736</v>
      </c>
      <c r="F1652" s="73" t="s">
        <v>2823</v>
      </c>
      <c r="G1652" s="73" t="s">
        <v>2762</v>
      </c>
      <c r="H1652" s="69">
        <v>896045</v>
      </c>
      <c r="I1652" s="69">
        <v>0</v>
      </c>
      <c r="J1652" s="69">
        <f>(Table1[[#This Row],[Tiền hàng]]-Table1[[#This Row],[Tiền chiết khấu]])*8%</f>
        <v>71683.600000000006</v>
      </c>
      <c r="K1652" s="69">
        <v>967729</v>
      </c>
      <c r="L1652" s="8" t="s">
        <v>24</v>
      </c>
      <c r="M1652" s="41">
        <v>45807</v>
      </c>
      <c r="N1652" s="29" t="s">
        <v>4219</v>
      </c>
      <c r="O1652" s="69">
        <f>IF(Table1[[#This Row],[Phân loại]]="Tồn đầu kỳ",Table1[[#This Row],[Tổng giá trị]],0)</f>
        <v>0</v>
      </c>
      <c r="P1652" s="8">
        <f>IF(Table1[[#This Row],[Số còn phải thu ĐK]]&lt;&gt;0,0,IF(Table1[[#This Row],[Phân loại]]="Bán hàng",Table1[[#This Row],[Tổng giá trị]],-Table1[[#This Row],[Tổng giá trị]]))</f>
        <v>967729</v>
      </c>
      <c r="Q1652" s="18">
        <f t="shared" si="191"/>
        <v>967729</v>
      </c>
      <c r="R1652" s="8">
        <f>Table1[[#This Row],[Số còn phải thu ĐK]]+Table1[[#This Row],[Giá Trị HD sau CK]]-Table1[[#This Row],[Số tiền đã thu]]</f>
        <v>0</v>
      </c>
      <c r="S1652" s="7">
        <f>IF(Table1[[#This Row],[Ngày hóa đơn]]&lt;&gt;"",Table1[[#This Row],[Ngày hóa đơn]],Table1[[#This Row],[Ngày hạch toán]])</f>
        <v>45736</v>
      </c>
      <c r="T1652" s="8"/>
      <c r="U1652" s="7">
        <f>IF(Table1[[#This Row],[Ngày tính CN]]="","",S1652+T1652)</f>
        <v>45736</v>
      </c>
      <c r="V1652" s="71">
        <f ca="1">IF(Table1[[#This Row],[Hạn thanh toán]]="","",IF((U1652-NOW())&lt;0,0,(U1652-NOW())))</f>
        <v>0</v>
      </c>
      <c r="W1652" s="69"/>
      <c r="X1652" s="65" t="str">
        <f t="shared" ca="1" si="192"/>
        <v/>
      </c>
      <c r="Y1652" s="65" t="str">
        <f t="shared" si="189"/>
        <v>Đã thanh toán</v>
      </c>
      <c r="Z1652" s="250">
        <f>Table1[[#This Row],[Hạn thanh toán]]</f>
        <v>45736</v>
      </c>
      <c r="AA1652" s="250">
        <f>Table1[[#This Row],[Ngày Thanh toán]]</f>
        <v>45807</v>
      </c>
      <c r="AD1652" s="3" t="str">
        <f>IF(Table1[[#This Row],[Mã khách hàng]]="","",VLOOKUP($A1652,Ma_KH!$A:$Q,Ma_KH!O$1,0))</f>
        <v>SÀNH ĐIỆU</v>
      </c>
      <c r="AE1652" s="3" t="str">
        <f>IF(Table1[[#This Row],[Mã khách hàng]]="","",VLOOKUP($A1652,Ma_KH!$A:$Q,Ma_KH!P$1,0))</f>
        <v>CÔNG TY TNHH PHÂN PHỐI SÀNH ĐIỆU</v>
      </c>
      <c r="AF1652" s="3">
        <f>VLOOKUP(A1652,Ma_KH!A:Q,Ma_KH!J$1,0)</f>
        <v>0</v>
      </c>
    </row>
    <row r="1653" spans="1:32" ht="16.5">
      <c r="A1653" s="73" t="s">
        <v>144</v>
      </c>
      <c r="B1653" s="73" t="s">
        <v>4509</v>
      </c>
      <c r="C1653" s="75">
        <v>45747</v>
      </c>
      <c r="D1653" s="76" t="s">
        <v>2824</v>
      </c>
      <c r="E1653" s="75">
        <v>45747</v>
      </c>
      <c r="F1653" s="73" t="s">
        <v>2825</v>
      </c>
      <c r="G1653" s="73" t="s">
        <v>2752</v>
      </c>
      <c r="H1653" s="69">
        <v>1777538</v>
      </c>
      <c r="I1653" s="69">
        <v>0</v>
      </c>
      <c r="J1653" s="69">
        <f>(Table1[[#This Row],[Tiền hàng]]-Table1[[#This Row],[Tiền chiết khấu]])*8%</f>
        <v>142203.04</v>
      </c>
      <c r="K1653" s="69">
        <v>1919741</v>
      </c>
      <c r="L1653" s="8" t="s">
        <v>24</v>
      </c>
      <c r="M1653" s="41">
        <v>45807</v>
      </c>
      <c r="N1653" s="29" t="s">
        <v>4219</v>
      </c>
      <c r="O1653" s="69">
        <f>IF(Table1[[#This Row],[Phân loại]]="Tồn đầu kỳ",Table1[[#This Row],[Tổng giá trị]],0)</f>
        <v>0</v>
      </c>
      <c r="P1653" s="8">
        <f>IF(Table1[[#This Row],[Số còn phải thu ĐK]]&lt;&gt;0,0,IF(Table1[[#This Row],[Phân loại]]="Bán hàng",Table1[[#This Row],[Tổng giá trị]],-Table1[[#This Row],[Tổng giá trị]]))</f>
        <v>1919741</v>
      </c>
      <c r="Q1653" s="18">
        <f t="shared" si="191"/>
        <v>1919741</v>
      </c>
      <c r="R1653" s="8">
        <f>Table1[[#This Row],[Số còn phải thu ĐK]]+Table1[[#This Row],[Giá Trị HD sau CK]]-Table1[[#This Row],[Số tiền đã thu]]</f>
        <v>0</v>
      </c>
      <c r="S1653" s="7">
        <f>IF(Table1[[#This Row],[Ngày hóa đơn]]&lt;&gt;"",Table1[[#This Row],[Ngày hóa đơn]],Table1[[#This Row],[Ngày hạch toán]])</f>
        <v>45747</v>
      </c>
      <c r="T1653" s="8"/>
      <c r="U1653" s="7">
        <f>IF(Table1[[#This Row],[Ngày tính CN]]="","",S1653+T1653)</f>
        <v>45747</v>
      </c>
      <c r="V1653" s="71">
        <f ca="1">IF(Table1[[#This Row],[Hạn thanh toán]]="","",IF((U1653-NOW())&lt;0,0,(U1653-NOW())))</f>
        <v>0</v>
      </c>
      <c r="W1653" s="69"/>
      <c r="X1653" s="65" t="str">
        <f t="shared" ca="1" si="192"/>
        <v/>
      </c>
      <c r="Y1653" s="65" t="str">
        <f t="shared" si="189"/>
        <v>Đã thanh toán</v>
      </c>
      <c r="Z1653" s="250">
        <f>Table1[[#This Row],[Hạn thanh toán]]</f>
        <v>45747</v>
      </c>
      <c r="AA1653" s="250">
        <f>Table1[[#This Row],[Ngày Thanh toán]]</f>
        <v>45807</v>
      </c>
      <c r="AD1653" s="3" t="str">
        <f>IF(Table1[[#This Row],[Mã khách hàng]]="","",VLOOKUP($A1653,Ma_KH!$A:$Q,Ma_KH!O$1,0))</f>
        <v>SÀNH ĐIỆU</v>
      </c>
      <c r="AE1653" s="3" t="str">
        <f>IF(Table1[[#This Row],[Mã khách hàng]]="","",VLOOKUP($A1653,Ma_KH!$A:$Q,Ma_KH!P$1,0))</f>
        <v>CÔNG TY TNHH PHÂN PHỐI SÀNH ĐIỆU</v>
      </c>
      <c r="AF1653" s="3">
        <f>VLOOKUP(A1653,Ma_KH!A:Q,Ma_KH!J$1,0)</f>
        <v>0</v>
      </c>
    </row>
    <row r="1654" spans="1:32" ht="16.5">
      <c r="A1654" s="73" t="s">
        <v>144</v>
      </c>
      <c r="B1654" s="73" t="s">
        <v>4509</v>
      </c>
      <c r="C1654" s="75">
        <v>45748</v>
      </c>
      <c r="D1654" s="76" t="s">
        <v>2826</v>
      </c>
      <c r="E1654" s="75">
        <v>45748</v>
      </c>
      <c r="F1654" s="73" t="s">
        <v>2827</v>
      </c>
      <c r="G1654" s="73" t="s">
        <v>2755</v>
      </c>
      <c r="H1654" s="69">
        <v>634668</v>
      </c>
      <c r="I1654" s="69">
        <v>0</v>
      </c>
      <c r="J1654" s="69">
        <f>(Table1[[#This Row],[Tiền hàng]]-Table1[[#This Row],[Tiền chiết khấu]])*8%</f>
        <v>50773.440000000002</v>
      </c>
      <c r="K1654" s="69">
        <v>685441</v>
      </c>
      <c r="L1654" s="8" t="s">
        <v>24</v>
      </c>
      <c r="M1654" s="41">
        <v>45835</v>
      </c>
      <c r="N1654" s="29" t="s">
        <v>4220</v>
      </c>
      <c r="O1654" s="69">
        <f>IF(Table1[[#This Row],[Phân loại]]="Tồn đầu kỳ",Table1[[#This Row],[Tổng giá trị]],0)</f>
        <v>0</v>
      </c>
      <c r="P1654" s="8">
        <f>IF(Table1[[#This Row],[Số còn phải thu ĐK]]&lt;&gt;0,0,IF(Table1[[#This Row],[Phân loại]]="Bán hàng",Table1[[#This Row],[Tổng giá trị]],-Table1[[#This Row],[Tổng giá trị]]))</f>
        <v>685441</v>
      </c>
      <c r="Q1654" s="18">
        <f t="shared" si="191"/>
        <v>685441</v>
      </c>
      <c r="R1654" s="8">
        <f>Table1[[#This Row],[Số còn phải thu ĐK]]+Table1[[#This Row],[Giá Trị HD sau CK]]-Table1[[#This Row],[Số tiền đã thu]]</f>
        <v>0</v>
      </c>
      <c r="S1654" s="7">
        <f>IF(Table1[[#This Row],[Ngày hóa đơn]]&lt;&gt;"",Table1[[#This Row],[Ngày hóa đơn]],Table1[[#This Row],[Ngày hạch toán]])</f>
        <v>45748</v>
      </c>
      <c r="T1654" s="8"/>
      <c r="U1654" s="7">
        <f>IF(Table1[[#This Row],[Ngày tính CN]]="","",S1654+T1654)</f>
        <v>45748</v>
      </c>
      <c r="V1654" s="71">
        <f ca="1">IF(Table1[[#This Row],[Hạn thanh toán]]="","",IF((U1654-NOW())&lt;0,0,(U1654-NOW())))</f>
        <v>0</v>
      </c>
      <c r="W1654" s="69"/>
      <c r="X1654" s="65" t="str">
        <f t="shared" ca="1" si="192"/>
        <v/>
      </c>
      <c r="Y1654" s="65" t="str">
        <f t="shared" si="189"/>
        <v>Đã thanh toán</v>
      </c>
      <c r="Z1654" s="250">
        <f>Table1[[#This Row],[Hạn thanh toán]]</f>
        <v>45748</v>
      </c>
      <c r="AA1654" s="250">
        <f>Table1[[#This Row],[Ngày Thanh toán]]</f>
        <v>45835</v>
      </c>
      <c r="AD1654" s="3" t="str">
        <f>IF(Table1[[#This Row],[Mã khách hàng]]="","",VLOOKUP($A1654,Ma_KH!$A:$Q,Ma_KH!O$1,0))</f>
        <v>SÀNH ĐIỆU</v>
      </c>
      <c r="AE1654" s="3" t="str">
        <f>IF(Table1[[#This Row],[Mã khách hàng]]="","",VLOOKUP($A1654,Ma_KH!$A:$Q,Ma_KH!P$1,0))</f>
        <v>CÔNG TY TNHH PHÂN PHỐI SÀNH ĐIỆU</v>
      </c>
      <c r="AF1654" s="3">
        <f>VLOOKUP(A1654,Ma_KH!A:Q,Ma_KH!J$1,0)</f>
        <v>0</v>
      </c>
    </row>
    <row r="1655" spans="1:32" ht="16.5">
      <c r="A1655" s="73" t="s">
        <v>144</v>
      </c>
      <c r="B1655" s="73" t="s">
        <v>4509</v>
      </c>
      <c r="C1655" s="75">
        <v>45751</v>
      </c>
      <c r="D1655" s="76" t="s">
        <v>2828</v>
      </c>
      <c r="E1655" s="75">
        <v>45751</v>
      </c>
      <c r="F1655" s="73" t="s">
        <v>2829</v>
      </c>
      <c r="G1655" s="73" t="s">
        <v>2737</v>
      </c>
      <c r="H1655" s="69">
        <v>498268</v>
      </c>
      <c r="I1655" s="69">
        <v>0</v>
      </c>
      <c r="J1655" s="69">
        <f>(Table1[[#This Row],[Tiền hàng]]-Table1[[#This Row],[Tiền chiết khấu]])*8%</f>
        <v>39861.440000000002</v>
      </c>
      <c r="K1655" s="69">
        <v>538129</v>
      </c>
      <c r="L1655" s="8" t="s">
        <v>24</v>
      </c>
      <c r="M1655" s="41">
        <v>45835</v>
      </c>
      <c r="N1655" s="29" t="s">
        <v>4220</v>
      </c>
      <c r="O1655" s="69">
        <f>IF(Table1[[#This Row],[Phân loại]]="Tồn đầu kỳ",Table1[[#This Row],[Tổng giá trị]],0)</f>
        <v>0</v>
      </c>
      <c r="P1655" s="8">
        <f>IF(Table1[[#This Row],[Số còn phải thu ĐK]]&lt;&gt;0,0,IF(Table1[[#This Row],[Phân loại]]="Bán hàng",Table1[[#This Row],[Tổng giá trị]],-Table1[[#This Row],[Tổng giá trị]]))</f>
        <v>538129</v>
      </c>
      <c r="Q1655" s="18">
        <f t="shared" si="191"/>
        <v>538129</v>
      </c>
      <c r="R1655" s="8">
        <f>Table1[[#This Row],[Số còn phải thu ĐK]]+Table1[[#This Row],[Giá Trị HD sau CK]]-Table1[[#This Row],[Số tiền đã thu]]</f>
        <v>0</v>
      </c>
      <c r="S1655" s="7">
        <f>IF(Table1[[#This Row],[Ngày hóa đơn]]&lt;&gt;"",Table1[[#This Row],[Ngày hóa đơn]],Table1[[#This Row],[Ngày hạch toán]])</f>
        <v>45751</v>
      </c>
      <c r="T1655" s="8"/>
      <c r="U1655" s="7">
        <f>IF(Table1[[#This Row],[Ngày tính CN]]="","",S1655+T1655)</f>
        <v>45751</v>
      </c>
      <c r="V1655" s="71">
        <f ca="1">IF(Table1[[#This Row],[Hạn thanh toán]]="","",IF((U1655-NOW())&lt;0,0,(U1655-NOW())))</f>
        <v>0</v>
      </c>
      <c r="W1655" s="69"/>
      <c r="X1655" s="65" t="str">
        <f t="shared" ca="1" si="192"/>
        <v/>
      </c>
      <c r="Y1655" s="65" t="str">
        <f t="shared" si="189"/>
        <v>Đã thanh toán</v>
      </c>
      <c r="Z1655" s="250">
        <f>Table1[[#This Row],[Hạn thanh toán]]</f>
        <v>45751</v>
      </c>
      <c r="AA1655" s="250">
        <f>Table1[[#This Row],[Ngày Thanh toán]]</f>
        <v>45835</v>
      </c>
      <c r="AD1655" s="3" t="str">
        <f>IF(Table1[[#This Row],[Mã khách hàng]]="","",VLOOKUP($A1655,Ma_KH!$A:$Q,Ma_KH!O$1,0))</f>
        <v>SÀNH ĐIỆU</v>
      </c>
      <c r="AE1655" s="3" t="str">
        <f>IF(Table1[[#This Row],[Mã khách hàng]]="","",VLOOKUP($A1655,Ma_KH!$A:$Q,Ma_KH!P$1,0))</f>
        <v>CÔNG TY TNHH PHÂN PHỐI SÀNH ĐIỆU</v>
      </c>
      <c r="AF1655" s="3">
        <f>VLOOKUP(A1655,Ma_KH!A:Q,Ma_KH!J$1,0)</f>
        <v>0</v>
      </c>
    </row>
    <row r="1656" spans="1:32" ht="16.5">
      <c r="A1656" s="73" t="s">
        <v>144</v>
      </c>
      <c r="B1656" s="73" t="s">
        <v>4509</v>
      </c>
      <c r="C1656" s="75">
        <v>45755</v>
      </c>
      <c r="D1656" s="76" t="s">
        <v>2830</v>
      </c>
      <c r="E1656" s="75">
        <v>45755</v>
      </c>
      <c r="F1656" s="73" t="s">
        <v>2831</v>
      </c>
      <c r="G1656" s="73" t="s">
        <v>2749</v>
      </c>
      <c r="H1656" s="69">
        <v>331483</v>
      </c>
      <c r="I1656" s="69">
        <v>0</v>
      </c>
      <c r="J1656" s="69">
        <f>(Table1[[#This Row],[Tiền hàng]]-Table1[[#This Row],[Tiền chiết khấu]])*8%</f>
        <v>26518.639999999999</v>
      </c>
      <c r="K1656" s="69">
        <v>358002</v>
      </c>
      <c r="L1656" s="8" t="s">
        <v>24</v>
      </c>
      <c r="M1656" s="41">
        <v>45835</v>
      </c>
      <c r="N1656" s="29" t="s">
        <v>4220</v>
      </c>
      <c r="O1656" s="69">
        <f>IF(Table1[[#This Row],[Phân loại]]="Tồn đầu kỳ",Table1[[#This Row],[Tổng giá trị]],0)</f>
        <v>0</v>
      </c>
      <c r="P1656" s="8">
        <f>IF(Table1[[#This Row],[Số còn phải thu ĐK]]&lt;&gt;0,0,IF(Table1[[#This Row],[Phân loại]]="Bán hàng",Table1[[#This Row],[Tổng giá trị]],-Table1[[#This Row],[Tổng giá trị]]))</f>
        <v>358002</v>
      </c>
      <c r="Q1656" s="18">
        <f t="shared" si="191"/>
        <v>358002</v>
      </c>
      <c r="R1656" s="8">
        <f>Table1[[#This Row],[Số còn phải thu ĐK]]+Table1[[#This Row],[Giá Trị HD sau CK]]-Table1[[#This Row],[Số tiền đã thu]]</f>
        <v>0</v>
      </c>
      <c r="S1656" s="7">
        <f>IF(Table1[[#This Row],[Ngày hóa đơn]]&lt;&gt;"",Table1[[#This Row],[Ngày hóa đơn]],Table1[[#This Row],[Ngày hạch toán]])</f>
        <v>45755</v>
      </c>
      <c r="T1656" s="8"/>
      <c r="U1656" s="7">
        <f>IF(Table1[[#This Row],[Ngày tính CN]]="","",S1656+T1656)</f>
        <v>45755</v>
      </c>
      <c r="V1656" s="71">
        <f ca="1">IF(Table1[[#This Row],[Hạn thanh toán]]="","",IF((U1656-NOW())&lt;0,0,(U1656-NOW())))</f>
        <v>0</v>
      </c>
      <c r="W1656" s="69"/>
      <c r="X1656" s="65" t="str">
        <f t="shared" ca="1" si="192"/>
        <v/>
      </c>
      <c r="Y1656" s="65" t="str">
        <f t="shared" si="189"/>
        <v>Đã thanh toán</v>
      </c>
      <c r="Z1656" s="250">
        <f>Table1[[#This Row],[Hạn thanh toán]]</f>
        <v>45755</v>
      </c>
      <c r="AA1656" s="250">
        <f>Table1[[#This Row],[Ngày Thanh toán]]</f>
        <v>45835</v>
      </c>
      <c r="AD1656" s="3" t="str">
        <f>IF(Table1[[#This Row],[Mã khách hàng]]="","",VLOOKUP($A1656,Ma_KH!$A:$Q,Ma_KH!O$1,0))</f>
        <v>SÀNH ĐIỆU</v>
      </c>
      <c r="AE1656" s="3" t="str">
        <f>IF(Table1[[#This Row],[Mã khách hàng]]="","",VLOOKUP($A1656,Ma_KH!$A:$Q,Ma_KH!P$1,0))</f>
        <v>CÔNG TY TNHH PHÂN PHỐI SÀNH ĐIỆU</v>
      </c>
      <c r="AF1656" s="3">
        <f>VLOOKUP(A1656,Ma_KH!A:Q,Ma_KH!J$1,0)</f>
        <v>0</v>
      </c>
    </row>
    <row r="1657" spans="1:32" ht="16.5">
      <c r="A1657" s="73" t="s">
        <v>144</v>
      </c>
      <c r="B1657" s="73" t="s">
        <v>4509</v>
      </c>
      <c r="C1657" s="75">
        <v>45762</v>
      </c>
      <c r="D1657" s="76" t="s">
        <v>2832</v>
      </c>
      <c r="E1657" s="75">
        <v>45762</v>
      </c>
      <c r="F1657" s="73" t="s">
        <v>2833</v>
      </c>
      <c r="G1657" s="73" t="s">
        <v>2737</v>
      </c>
      <c r="H1657" s="69">
        <v>680802</v>
      </c>
      <c r="I1657" s="69">
        <v>0</v>
      </c>
      <c r="J1657" s="69">
        <f>(Table1[[#This Row],[Tiền hàng]]-Table1[[#This Row],[Tiền chiết khấu]])*8%</f>
        <v>54464.160000000003</v>
      </c>
      <c r="K1657" s="69">
        <v>735266</v>
      </c>
      <c r="L1657" s="8" t="s">
        <v>24</v>
      </c>
      <c r="M1657" s="41">
        <v>45835</v>
      </c>
      <c r="N1657" s="29" t="s">
        <v>4220</v>
      </c>
      <c r="O1657" s="69">
        <f>IF(Table1[[#This Row],[Phân loại]]="Tồn đầu kỳ",Table1[[#This Row],[Tổng giá trị]],0)</f>
        <v>0</v>
      </c>
      <c r="P1657" s="8">
        <f>IF(Table1[[#This Row],[Số còn phải thu ĐK]]&lt;&gt;0,0,IF(Table1[[#This Row],[Phân loại]]="Bán hàng",Table1[[#This Row],[Tổng giá trị]],-Table1[[#This Row],[Tổng giá trị]]))</f>
        <v>735266</v>
      </c>
      <c r="Q1657" s="18">
        <f t="shared" si="191"/>
        <v>735266</v>
      </c>
      <c r="R1657" s="8">
        <f>Table1[[#This Row],[Số còn phải thu ĐK]]+Table1[[#This Row],[Giá Trị HD sau CK]]-Table1[[#This Row],[Số tiền đã thu]]</f>
        <v>0</v>
      </c>
      <c r="S1657" s="7">
        <f>IF(Table1[[#This Row],[Ngày hóa đơn]]&lt;&gt;"",Table1[[#This Row],[Ngày hóa đơn]],Table1[[#This Row],[Ngày hạch toán]])</f>
        <v>45762</v>
      </c>
      <c r="T1657" s="8"/>
      <c r="U1657" s="7">
        <f>IF(Table1[[#This Row],[Ngày tính CN]]="","",S1657+T1657)</f>
        <v>45762</v>
      </c>
      <c r="V1657" s="71">
        <f ca="1">IF(Table1[[#This Row],[Hạn thanh toán]]="","",IF((U1657-NOW())&lt;0,0,(U1657-NOW())))</f>
        <v>0</v>
      </c>
      <c r="W1657" s="69"/>
      <c r="X1657" s="65" t="str">
        <f t="shared" ca="1" si="192"/>
        <v/>
      </c>
      <c r="Y1657" s="65" t="str">
        <f t="shared" si="189"/>
        <v>Đã thanh toán</v>
      </c>
      <c r="Z1657" s="250">
        <f>Table1[[#This Row],[Hạn thanh toán]]</f>
        <v>45762</v>
      </c>
      <c r="AA1657" s="250">
        <f>Table1[[#This Row],[Ngày Thanh toán]]</f>
        <v>45835</v>
      </c>
      <c r="AD1657" s="3" t="str">
        <f>IF(Table1[[#This Row],[Mã khách hàng]]="","",VLOOKUP($A1657,Ma_KH!$A:$Q,Ma_KH!O$1,0))</f>
        <v>SÀNH ĐIỆU</v>
      </c>
      <c r="AE1657" s="3" t="str">
        <f>IF(Table1[[#This Row],[Mã khách hàng]]="","",VLOOKUP($A1657,Ma_KH!$A:$Q,Ma_KH!P$1,0))</f>
        <v>CÔNG TY TNHH PHÂN PHỐI SÀNH ĐIỆU</v>
      </c>
      <c r="AF1657" s="3">
        <f>VLOOKUP(A1657,Ma_KH!A:Q,Ma_KH!J$1,0)</f>
        <v>0</v>
      </c>
    </row>
    <row r="1658" spans="1:32" ht="16.5">
      <c r="A1658" s="73" t="s">
        <v>144</v>
      </c>
      <c r="B1658" s="73" t="s">
        <v>4509</v>
      </c>
      <c r="C1658" s="75">
        <v>45765</v>
      </c>
      <c r="D1658" s="76" t="s">
        <v>2834</v>
      </c>
      <c r="E1658" s="75">
        <v>45765</v>
      </c>
      <c r="F1658" s="73" t="s">
        <v>2835</v>
      </c>
      <c r="G1658" s="73" t="s">
        <v>2752</v>
      </c>
      <c r="H1658" s="69">
        <v>1218256</v>
      </c>
      <c r="I1658" s="69">
        <v>0</v>
      </c>
      <c r="J1658" s="69">
        <f>(Table1[[#This Row],[Tiền hàng]]-Table1[[#This Row],[Tiền chiết khấu]])*8%</f>
        <v>97460.479999999996</v>
      </c>
      <c r="K1658" s="69">
        <v>1315716</v>
      </c>
      <c r="L1658" s="8" t="s">
        <v>24</v>
      </c>
      <c r="M1658" s="41">
        <v>45835</v>
      </c>
      <c r="N1658" s="29" t="s">
        <v>4220</v>
      </c>
      <c r="O1658" s="69">
        <f>IF(Table1[[#This Row],[Phân loại]]="Tồn đầu kỳ",Table1[[#This Row],[Tổng giá trị]],0)</f>
        <v>0</v>
      </c>
      <c r="P1658" s="8">
        <f>IF(Table1[[#This Row],[Số còn phải thu ĐK]]&lt;&gt;0,0,IF(Table1[[#This Row],[Phân loại]]="Bán hàng",Table1[[#This Row],[Tổng giá trị]],-Table1[[#This Row],[Tổng giá trị]]))</f>
        <v>1315716</v>
      </c>
      <c r="Q1658" s="18">
        <f t="shared" si="191"/>
        <v>1315716</v>
      </c>
      <c r="R1658" s="8">
        <f>Table1[[#This Row],[Số còn phải thu ĐK]]+Table1[[#This Row],[Giá Trị HD sau CK]]-Table1[[#This Row],[Số tiền đã thu]]</f>
        <v>0</v>
      </c>
      <c r="S1658" s="7">
        <f>IF(Table1[[#This Row],[Ngày hóa đơn]]&lt;&gt;"",Table1[[#This Row],[Ngày hóa đơn]],Table1[[#This Row],[Ngày hạch toán]])</f>
        <v>45765</v>
      </c>
      <c r="T1658" s="8"/>
      <c r="U1658" s="7">
        <f>IF(Table1[[#This Row],[Ngày tính CN]]="","",S1658+T1658)</f>
        <v>45765</v>
      </c>
      <c r="V1658" s="71">
        <f ca="1">IF(Table1[[#This Row],[Hạn thanh toán]]="","",IF((U1658-NOW())&lt;0,0,(U1658-NOW())))</f>
        <v>0</v>
      </c>
      <c r="W1658" s="69"/>
      <c r="X1658" s="65" t="str">
        <f t="shared" ca="1" si="192"/>
        <v/>
      </c>
      <c r="Y1658" s="65" t="str">
        <f t="shared" si="189"/>
        <v>Đã thanh toán</v>
      </c>
      <c r="Z1658" s="250">
        <f>Table1[[#This Row],[Hạn thanh toán]]</f>
        <v>45765</v>
      </c>
      <c r="AA1658" s="250">
        <f>Table1[[#This Row],[Ngày Thanh toán]]</f>
        <v>45835</v>
      </c>
      <c r="AD1658" s="3" t="str">
        <f>IF(Table1[[#This Row],[Mã khách hàng]]="","",VLOOKUP($A1658,Ma_KH!$A:$Q,Ma_KH!O$1,0))</f>
        <v>SÀNH ĐIỆU</v>
      </c>
      <c r="AE1658" s="3" t="str">
        <f>IF(Table1[[#This Row],[Mã khách hàng]]="","",VLOOKUP($A1658,Ma_KH!$A:$Q,Ma_KH!P$1,0))</f>
        <v>CÔNG TY TNHH PHÂN PHỐI SÀNH ĐIỆU</v>
      </c>
      <c r="AF1658" s="3">
        <f>VLOOKUP(A1658,Ma_KH!A:Q,Ma_KH!J$1,0)</f>
        <v>0</v>
      </c>
    </row>
    <row r="1659" spans="1:32" ht="16.5">
      <c r="A1659" s="73" t="s">
        <v>144</v>
      </c>
      <c r="B1659" s="73" t="s">
        <v>4509</v>
      </c>
      <c r="C1659" s="75">
        <v>45766</v>
      </c>
      <c r="D1659" s="76" t="s">
        <v>2836</v>
      </c>
      <c r="E1659" s="75">
        <v>45766</v>
      </c>
      <c r="F1659" s="73" t="s">
        <v>2837</v>
      </c>
      <c r="G1659" s="73" t="s">
        <v>2740</v>
      </c>
      <c r="H1659" s="69">
        <v>1766978</v>
      </c>
      <c r="I1659" s="69">
        <v>0</v>
      </c>
      <c r="J1659" s="69">
        <f>(Table1[[#This Row],[Tiền hàng]]-Table1[[#This Row],[Tiền chiết khấu]])*8%</f>
        <v>141358.24</v>
      </c>
      <c r="K1659" s="69">
        <v>1908336</v>
      </c>
      <c r="L1659" s="8" t="s">
        <v>24</v>
      </c>
      <c r="M1659" s="41">
        <v>45835</v>
      </c>
      <c r="N1659" s="29" t="s">
        <v>4220</v>
      </c>
      <c r="O1659" s="69">
        <f>IF(Table1[[#This Row],[Phân loại]]="Tồn đầu kỳ",Table1[[#This Row],[Tổng giá trị]],0)</f>
        <v>0</v>
      </c>
      <c r="P1659" s="8">
        <f>IF(Table1[[#This Row],[Số còn phải thu ĐK]]&lt;&gt;0,0,IF(Table1[[#This Row],[Phân loại]]="Bán hàng",Table1[[#This Row],[Tổng giá trị]],-Table1[[#This Row],[Tổng giá trị]]))</f>
        <v>1908336</v>
      </c>
      <c r="Q1659" s="18">
        <f t="shared" si="191"/>
        <v>1908336</v>
      </c>
      <c r="R1659" s="8">
        <f>Table1[[#This Row],[Số còn phải thu ĐK]]+Table1[[#This Row],[Giá Trị HD sau CK]]-Table1[[#This Row],[Số tiền đã thu]]</f>
        <v>0</v>
      </c>
      <c r="S1659" s="7">
        <f>IF(Table1[[#This Row],[Ngày hóa đơn]]&lt;&gt;"",Table1[[#This Row],[Ngày hóa đơn]],Table1[[#This Row],[Ngày hạch toán]])</f>
        <v>45766</v>
      </c>
      <c r="T1659" s="8"/>
      <c r="U1659" s="7">
        <f>IF(Table1[[#This Row],[Ngày tính CN]]="","",S1659+T1659)</f>
        <v>45766</v>
      </c>
      <c r="V1659" s="71">
        <f ca="1">IF(Table1[[#This Row],[Hạn thanh toán]]="","",IF((U1659-NOW())&lt;0,0,(U1659-NOW())))</f>
        <v>0</v>
      </c>
      <c r="W1659" s="69"/>
      <c r="X1659" s="65" t="str">
        <f t="shared" ca="1" si="192"/>
        <v/>
      </c>
      <c r="Y1659" s="65" t="str">
        <f t="shared" si="189"/>
        <v>Đã thanh toán</v>
      </c>
      <c r="Z1659" s="250">
        <f>Table1[[#This Row],[Hạn thanh toán]]</f>
        <v>45766</v>
      </c>
      <c r="AA1659" s="250">
        <f>Table1[[#This Row],[Ngày Thanh toán]]</f>
        <v>45835</v>
      </c>
      <c r="AD1659" s="3" t="str">
        <f>IF(Table1[[#This Row],[Mã khách hàng]]="","",VLOOKUP($A1659,Ma_KH!$A:$Q,Ma_KH!O$1,0))</f>
        <v>SÀNH ĐIỆU</v>
      </c>
      <c r="AE1659" s="3" t="str">
        <f>IF(Table1[[#This Row],[Mã khách hàng]]="","",VLOOKUP($A1659,Ma_KH!$A:$Q,Ma_KH!P$1,0))</f>
        <v>CÔNG TY TNHH PHÂN PHỐI SÀNH ĐIỆU</v>
      </c>
      <c r="AF1659" s="3">
        <f>VLOOKUP(A1659,Ma_KH!A:Q,Ma_KH!J$1,0)</f>
        <v>0</v>
      </c>
    </row>
    <row r="1660" spans="1:32" ht="16.5">
      <c r="A1660" s="73" t="s">
        <v>144</v>
      </c>
      <c r="B1660" s="73" t="s">
        <v>4509</v>
      </c>
      <c r="C1660" s="75">
        <v>45766</v>
      </c>
      <c r="D1660" s="76" t="s">
        <v>2838</v>
      </c>
      <c r="E1660" s="75">
        <v>45766</v>
      </c>
      <c r="F1660" s="73" t="s">
        <v>2839</v>
      </c>
      <c r="G1660" s="73" t="s">
        <v>2743</v>
      </c>
      <c r="H1660" s="69">
        <v>648685</v>
      </c>
      <c r="I1660" s="69">
        <v>0</v>
      </c>
      <c r="J1660" s="69">
        <f>(Table1[[#This Row],[Tiền hàng]]-Table1[[#This Row],[Tiền chiết khấu]])*8%</f>
        <v>51894.8</v>
      </c>
      <c r="K1660" s="69">
        <v>700580</v>
      </c>
      <c r="L1660" s="8" t="s">
        <v>24</v>
      </c>
      <c r="M1660" s="41">
        <v>45835</v>
      </c>
      <c r="N1660" s="29" t="s">
        <v>4220</v>
      </c>
      <c r="O1660" s="69">
        <f>IF(Table1[[#This Row],[Phân loại]]="Tồn đầu kỳ",Table1[[#This Row],[Tổng giá trị]],0)</f>
        <v>0</v>
      </c>
      <c r="P1660" s="8">
        <f>IF(Table1[[#This Row],[Số còn phải thu ĐK]]&lt;&gt;0,0,IF(Table1[[#This Row],[Phân loại]]="Bán hàng",Table1[[#This Row],[Tổng giá trị]],-Table1[[#This Row],[Tổng giá trị]]))</f>
        <v>700580</v>
      </c>
      <c r="Q1660" s="18">
        <f t="shared" si="191"/>
        <v>700580</v>
      </c>
      <c r="R1660" s="8">
        <f>Table1[[#This Row],[Số còn phải thu ĐK]]+Table1[[#This Row],[Giá Trị HD sau CK]]-Table1[[#This Row],[Số tiền đã thu]]</f>
        <v>0</v>
      </c>
      <c r="S1660" s="7">
        <f>IF(Table1[[#This Row],[Ngày hóa đơn]]&lt;&gt;"",Table1[[#This Row],[Ngày hóa đơn]],Table1[[#This Row],[Ngày hạch toán]])</f>
        <v>45766</v>
      </c>
      <c r="T1660" s="8"/>
      <c r="U1660" s="7">
        <f>IF(Table1[[#This Row],[Ngày tính CN]]="","",S1660+T1660)</f>
        <v>45766</v>
      </c>
      <c r="V1660" s="71">
        <f ca="1">IF(Table1[[#This Row],[Hạn thanh toán]]="","",IF((U1660-NOW())&lt;0,0,(U1660-NOW())))</f>
        <v>0</v>
      </c>
      <c r="W1660" s="69"/>
      <c r="X1660" s="65" t="str">
        <f t="shared" ca="1" si="192"/>
        <v/>
      </c>
      <c r="Y1660" s="65" t="str">
        <f t="shared" si="189"/>
        <v>Đã thanh toán</v>
      </c>
      <c r="Z1660" s="250">
        <f>Table1[[#This Row],[Hạn thanh toán]]</f>
        <v>45766</v>
      </c>
      <c r="AA1660" s="250">
        <f>Table1[[#This Row],[Ngày Thanh toán]]</f>
        <v>45835</v>
      </c>
      <c r="AD1660" s="3" t="str">
        <f>IF(Table1[[#This Row],[Mã khách hàng]]="","",VLOOKUP($A1660,Ma_KH!$A:$Q,Ma_KH!O$1,0))</f>
        <v>SÀNH ĐIỆU</v>
      </c>
      <c r="AE1660" s="3" t="str">
        <f>IF(Table1[[#This Row],[Mã khách hàng]]="","",VLOOKUP($A1660,Ma_KH!$A:$Q,Ma_KH!P$1,0))</f>
        <v>CÔNG TY TNHH PHÂN PHỐI SÀNH ĐIỆU</v>
      </c>
      <c r="AF1660" s="3">
        <f>VLOOKUP(A1660,Ma_KH!A:Q,Ma_KH!J$1,0)</f>
        <v>0</v>
      </c>
    </row>
    <row r="1661" spans="1:32" ht="16.5">
      <c r="A1661" s="66" t="s">
        <v>144</v>
      </c>
      <c r="B1661" s="73" t="s">
        <v>4509</v>
      </c>
      <c r="C1661" s="67">
        <v>45768</v>
      </c>
      <c r="D1661" s="68" t="s">
        <v>2840</v>
      </c>
      <c r="E1661" s="67">
        <v>45768</v>
      </c>
      <c r="F1661" s="66" t="s">
        <v>2841</v>
      </c>
      <c r="G1661" s="66" t="s">
        <v>2785</v>
      </c>
      <c r="H1661" s="69">
        <v>734310</v>
      </c>
      <c r="I1661" s="69">
        <v>0</v>
      </c>
      <c r="J1661" s="69">
        <f>(Table1[[#This Row],[Tiền hàng]]-Table1[[#This Row],[Tiền chiết khấu]])*8%</f>
        <v>58744.800000000003</v>
      </c>
      <c r="K1661" s="69">
        <v>793055</v>
      </c>
      <c r="L1661" s="8" t="s">
        <v>24</v>
      </c>
      <c r="M1661" s="41">
        <v>45835</v>
      </c>
      <c r="N1661" s="29" t="s">
        <v>4220</v>
      </c>
      <c r="O1661" s="69">
        <f>IF(Table1[[#This Row],[Phân loại]]="Tồn đầu kỳ",Table1[[#This Row],[Tổng giá trị]],0)</f>
        <v>0</v>
      </c>
      <c r="P1661" s="8">
        <f>IF(Table1[[#This Row],[Số còn phải thu ĐK]]&lt;&gt;0,0,IF(Table1[[#This Row],[Phân loại]]="Bán hàng",Table1[[#This Row],[Tổng giá trị]],-Table1[[#This Row],[Tổng giá trị]]))</f>
        <v>793055</v>
      </c>
      <c r="Q1661" s="18">
        <f t="shared" si="191"/>
        <v>793055</v>
      </c>
      <c r="R1661" s="8">
        <f>Table1[[#This Row],[Số còn phải thu ĐK]]+Table1[[#This Row],[Giá Trị HD sau CK]]-Table1[[#This Row],[Số tiền đã thu]]</f>
        <v>0</v>
      </c>
      <c r="S1661" s="7">
        <f>IF(Table1[[#This Row],[Ngày hóa đơn]]&lt;&gt;"",Table1[[#This Row],[Ngày hóa đơn]],Table1[[#This Row],[Ngày hạch toán]])</f>
        <v>45768</v>
      </c>
      <c r="T1661" s="8"/>
      <c r="U1661" s="7">
        <f>IF(Table1[[#This Row],[Ngày tính CN]]="","",S1661+T1661)</f>
        <v>45768</v>
      </c>
      <c r="V1661" s="71">
        <f ca="1">IF(Table1[[#This Row],[Hạn thanh toán]]="","",IF((U1661-NOW())&lt;0,0,(U1661-NOW())))</f>
        <v>0</v>
      </c>
      <c r="W1661" s="69"/>
      <c r="X1661" s="65" t="str">
        <f t="shared" ca="1" si="192"/>
        <v/>
      </c>
      <c r="Y1661" s="65" t="str">
        <f t="shared" si="189"/>
        <v>Đã thanh toán</v>
      </c>
      <c r="Z1661" s="250">
        <f>Table1[[#This Row],[Hạn thanh toán]]</f>
        <v>45768</v>
      </c>
      <c r="AA1661" s="250">
        <f>Table1[[#This Row],[Ngày Thanh toán]]</f>
        <v>45835</v>
      </c>
      <c r="AD1661" s="3" t="str">
        <f>IF(Table1[[#This Row],[Mã khách hàng]]="","",VLOOKUP($A1661,Ma_KH!$A:$Q,Ma_KH!O$1,0))</f>
        <v>SÀNH ĐIỆU</v>
      </c>
      <c r="AE1661" s="3" t="str">
        <f>IF(Table1[[#This Row],[Mã khách hàng]]="","",VLOOKUP($A1661,Ma_KH!$A:$Q,Ma_KH!P$1,0))</f>
        <v>CÔNG TY TNHH PHÂN PHỐI SÀNH ĐIỆU</v>
      </c>
      <c r="AF1661" s="3">
        <f>VLOOKUP(A1661,Ma_KH!A:Q,Ma_KH!J$1,0)</f>
        <v>0</v>
      </c>
    </row>
    <row r="1662" spans="1:32" ht="16.5">
      <c r="A1662" s="73" t="s">
        <v>144</v>
      </c>
      <c r="B1662" s="73" t="s">
        <v>4509</v>
      </c>
      <c r="C1662" s="75">
        <v>45775</v>
      </c>
      <c r="D1662" s="76" t="s">
        <v>2842</v>
      </c>
      <c r="E1662" s="75">
        <v>45775</v>
      </c>
      <c r="F1662" s="73" t="s">
        <v>2843</v>
      </c>
      <c r="G1662" s="73" t="s">
        <v>2737</v>
      </c>
      <c r="H1662" s="69">
        <v>389165</v>
      </c>
      <c r="I1662" s="69">
        <v>0</v>
      </c>
      <c r="J1662" s="69">
        <f>(Table1[[#This Row],[Tiền hàng]]-Table1[[#This Row],[Tiền chiết khấu]])*8%</f>
        <v>31133.200000000001</v>
      </c>
      <c r="K1662" s="69">
        <v>420298</v>
      </c>
      <c r="L1662" s="8" t="s">
        <v>24</v>
      </c>
      <c r="M1662" s="41">
        <v>45835</v>
      </c>
      <c r="N1662" s="29" t="s">
        <v>4220</v>
      </c>
      <c r="O1662" s="69">
        <f>IF(Table1[[#This Row],[Phân loại]]="Tồn đầu kỳ",Table1[[#This Row],[Tổng giá trị]],0)</f>
        <v>0</v>
      </c>
      <c r="P1662" s="8">
        <f>IF(Table1[[#This Row],[Số còn phải thu ĐK]]&lt;&gt;0,0,IF(Table1[[#This Row],[Phân loại]]="Bán hàng",Table1[[#This Row],[Tổng giá trị]],-Table1[[#This Row],[Tổng giá trị]]))</f>
        <v>420298</v>
      </c>
      <c r="Q1662" s="18">
        <f t="shared" si="191"/>
        <v>420298</v>
      </c>
      <c r="R1662" s="8">
        <f>Table1[[#This Row],[Số còn phải thu ĐK]]+Table1[[#This Row],[Giá Trị HD sau CK]]-Table1[[#This Row],[Số tiền đã thu]]</f>
        <v>0</v>
      </c>
      <c r="S1662" s="7">
        <f>IF(Table1[[#This Row],[Ngày hóa đơn]]&lt;&gt;"",Table1[[#This Row],[Ngày hóa đơn]],Table1[[#This Row],[Ngày hạch toán]])</f>
        <v>45775</v>
      </c>
      <c r="T1662" s="8"/>
      <c r="U1662" s="7">
        <f>IF(Table1[[#This Row],[Ngày tính CN]]="","",S1662+T1662)</f>
        <v>45775</v>
      </c>
      <c r="V1662" s="71">
        <f ca="1">IF(Table1[[#This Row],[Hạn thanh toán]]="","",IF((U1662-NOW())&lt;0,0,(U1662-NOW())))</f>
        <v>0</v>
      </c>
      <c r="W1662" s="69"/>
      <c r="X1662" s="65" t="str">
        <f t="shared" ca="1" si="192"/>
        <v/>
      </c>
      <c r="Y1662" s="65" t="str">
        <f t="shared" si="189"/>
        <v>Đã thanh toán</v>
      </c>
      <c r="Z1662" s="250">
        <f>Table1[[#This Row],[Hạn thanh toán]]</f>
        <v>45775</v>
      </c>
      <c r="AA1662" s="250">
        <f>Table1[[#This Row],[Ngày Thanh toán]]</f>
        <v>45835</v>
      </c>
      <c r="AD1662" s="3" t="str">
        <f>IF(Table1[[#This Row],[Mã khách hàng]]="","",VLOOKUP($A1662,Ma_KH!$A:$Q,Ma_KH!O$1,0))</f>
        <v>SÀNH ĐIỆU</v>
      </c>
      <c r="AE1662" s="3" t="str">
        <f>IF(Table1[[#This Row],[Mã khách hàng]]="","",VLOOKUP($A1662,Ma_KH!$A:$Q,Ma_KH!P$1,0))</f>
        <v>CÔNG TY TNHH PHÂN PHỐI SÀNH ĐIỆU</v>
      </c>
      <c r="AF1662" s="3">
        <f>VLOOKUP(A1662,Ma_KH!A:Q,Ma_KH!J$1,0)</f>
        <v>0</v>
      </c>
    </row>
    <row r="1663" spans="1:32" ht="16.5">
      <c r="A1663" s="73" t="s">
        <v>144</v>
      </c>
      <c r="B1663" s="73" t="s">
        <v>4509</v>
      </c>
      <c r="C1663" s="75">
        <v>45775</v>
      </c>
      <c r="D1663" s="76" t="s">
        <v>2844</v>
      </c>
      <c r="E1663" s="75">
        <v>45775</v>
      </c>
      <c r="F1663" s="73" t="s">
        <v>2845</v>
      </c>
      <c r="G1663" s="73" t="s">
        <v>2755</v>
      </c>
      <c r="H1663" s="69">
        <v>881172</v>
      </c>
      <c r="I1663" s="69">
        <v>0</v>
      </c>
      <c r="J1663" s="69">
        <f>(Table1[[#This Row],[Tiền hàng]]-Table1[[#This Row],[Tiền chiết khấu]])*8%</f>
        <v>70493.759999999995</v>
      </c>
      <c r="K1663" s="69">
        <v>951666</v>
      </c>
      <c r="L1663" s="8" t="s">
        <v>24</v>
      </c>
      <c r="M1663" s="41">
        <v>45835</v>
      </c>
      <c r="N1663" s="29" t="s">
        <v>4220</v>
      </c>
      <c r="O1663" s="69">
        <f>IF(Table1[[#This Row],[Phân loại]]="Tồn đầu kỳ",Table1[[#This Row],[Tổng giá trị]],0)</f>
        <v>0</v>
      </c>
      <c r="P1663" s="8">
        <f>IF(Table1[[#This Row],[Số còn phải thu ĐK]]&lt;&gt;0,0,IF(Table1[[#This Row],[Phân loại]]="Bán hàng",Table1[[#This Row],[Tổng giá trị]],-Table1[[#This Row],[Tổng giá trị]]))</f>
        <v>951666</v>
      </c>
      <c r="Q1663" s="18">
        <f t="shared" si="191"/>
        <v>951666</v>
      </c>
      <c r="R1663" s="8">
        <f>Table1[[#This Row],[Số còn phải thu ĐK]]+Table1[[#This Row],[Giá Trị HD sau CK]]-Table1[[#This Row],[Số tiền đã thu]]</f>
        <v>0</v>
      </c>
      <c r="S1663" s="7">
        <f>IF(Table1[[#This Row],[Ngày hóa đơn]]&lt;&gt;"",Table1[[#This Row],[Ngày hóa đơn]],Table1[[#This Row],[Ngày hạch toán]])</f>
        <v>45775</v>
      </c>
      <c r="T1663" s="8"/>
      <c r="U1663" s="7">
        <f>IF(Table1[[#This Row],[Ngày tính CN]]="","",S1663+T1663)</f>
        <v>45775</v>
      </c>
      <c r="V1663" s="71">
        <f ca="1">IF(Table1[[#This Row],[Hạn thanh toán]]="","",IF((U1663-NOW())&lt;0,0,(U1663-NOW())))</f>
        <v>0</v>
      </c>
      <c r="W1663" s="69"/>
      <c r="X1663" s="65" t="str">
        <f t="shared" ca="1" si="192"/>
        <v/>
      </c>
      <c r="Y1663" s="65" t="str">
        <f t="shared" si="189"/>
        <v>Đã thanh toán</v>
      </c>
      <c r="Z1663" s="250">
        <f>Table1[[#This Row],[Hạn thanh toán]]</f>
        <v>45775</v>
      </c>
      <c r="AA1663" s="250">
        <f>Table1[[#This Row],[Ngày Thanh toán]]</f>
        <v>45835</v>
      </c>
      <c r="AD1663" s="3" t="str">
        <f>IF(Table1[[#This Row],[Mã khách hàng]]="","",VLOOKUP($A1663,Ma_KH!$A:$Q,Ma_KH!O$1,0))</f>
        <v>SÀNH ĐIỆU</v>
      </c>
      <c r="AE1663" s="3" t="str">
        <f>IF(Table1[[#This Row],[Mã khách hàng]]="","",VLOOKUP($A1663,Ma_KH!$A:$Q,Ma_KH!P$1,0))</f>
        <v>CÔNG TY TNHH PHÂN PHỐI SÀNH ĐIỆU</v>
      </c>
      <c r="AF1663" s="3">
        <f>VLOOKUP(A1663,Ma_KH!A:Q,Ma_KH!J$1,0)</f>
        <v>0</v>
      </c>
    </row>
    <row r="1664" spans="1:32" ht="16.5">
      <c r="A1664" s="73" t="s">
        <v>144</v>
      </c>
      <c r="B1664" s="73" t="s">
        <v>4509</v>
      </c>
      <c r="C1664" s="75">
        <v>45775</v>
      </c>
      <c r="D1664" s="76" t="s">
        <v>2846</v>
      </c>
      <c r="E1664" s="75">
        <v>45775</v>
      </c>
      <c r="F1664" s="73" t="s">
        <v>2847</v>
      </c>
      <c r="G1664" s="73" t="s">
        <v>2755</v>
      </c>
      <c r="H1664" s="69">
        <v>908469</v>
      </c>
      <c r="I1664" s="69">
        <v>0</v>
      </c>
      <c r="J1664" s="69">
        <f>(Table1[[#This Row],[Tiền hàng]]-Table1[[#This Row],[Tiền chiết khấu]])*8%</f>
        <v>72677.52</v>
      </c>
      <c r="K1664" s="69">
        <v>981147</v>
      </c>
      <c r="L1664" s="8" t="s">
        <v>24</v>
      </c>
      <c r="M1664" s="41">
        <v>45835</v>
      </c>
      <c r="N1664" s="29" t="s">
        <v>4220</v>
      </c>
      <c r="O1664" s="69">
        <f>IF(Table1[[#This Row],[Phân loại]]="Tồn đầu kỳ",Table1[[#This Row],[Tổng giá trị]],0)</f>
        <v>0</v>
      </c>
      <c r="P1664" s="8">
        <f>IF(Table1[[#This Row],[Số còn phải thu ĐK]]&lt;&gt;0,0,IF(Table1[[#This Row],[Phân loại]]="Bán hàng",Table1[[#This Row],[Tổng giá trị]],-Table1[[#This Row],[Tổng giá trị]]))</f>
        <v>981147</v>
      </c>
      <c r="Q1664" s="18">
        <f t="shared" si="191"/>
        <v>981147</v>
      </c>
      <c r="R1664" s="8">
        <f>Table1[[#This Row],[Số còn phải thu ĐK]]+Table1[[#This Row],[Giá Trị HD sau CK]]-Table1[[#This Row],[Số tiền đã thu]]</f>
        <v>0</v>
      </c>
      <c r="S1664" s="7">
        <f>IF(Table1[[#This Row],[Ngày hóa đơn]]&lt;&gt;"",Table1[[#This Row],[Ngày hóa đơn]],Table1[[#This Row],[Ngày hạch toán]])</f>
        <v>45775</v>
      </c>
      <c r="T1664" s="8"/>
      <c r="U1664" s="7">
        <f>IF(Table1[[#This Row],[Ngày tính CN]]="","",S1664+T1664)</f>
        <v>45775</v>
      </c>
      <c r="V1664" s="71">
        <f ca="1">IF(Table1[[#This Row],[Hạn thanh toán]]="","",IF((U1664-NOW())&lt;0,0,(U1664-NOW())))</f>
        <v>0</v>
      </c>
      <c r="W1664" s="69"/>
      <c r="X1664" s="65" t="str">
        <f t="shared" ca="1" si="192"/>
        <v/>
      </c>
      <c r="Y1664" s="65" t="str">
        <f t="shared" si="189"/>
        <v>Đã thanh toán</v>
      </c>
      <c r="Z1664" s="250">
        <f>Table1[[#This Row],[Hạn thanh toán]]</f>
        <v>45775</v>
      </c>
      <c r="AA1664" s="250">
        <f>Table1[[#This Row],[Ngày Thanh toán]]</f>
        <v>45835</v>
      </c>
      <c r="AD1664" s="3" t="str">
        <f>IF(Table1[[#This Row],[Mã khách hàng]]="","",VLOOKUP($A1664,Ma_KH!$A:$Q,Ma_KH!O$1,0))</f>
        <v>SÀNH ĐIỆU</v>
      </c>
      <c r="AE1664" s="3" t="str">
        <f>IF(Table1[[#This Row],[Mã khách hàng]]="","",VLOOKUP($A1664,Ma_KH!$A:$Q,Ma_KH!P$1,0))</f>
        <v>CÔNG TY TNHH PHÂN PHỐI SÀNH ĐIỆU</v>
      </c>
      <c r="AF1664" s="3">
        <f>VLOOKUP(A1664,Ma_KH!A:Q,Ma_KH!J$1,0)</f>
        <v>0</v>
      </c>
    </row>
    <row r="1665" spans="1:32" ht="16.5">
      <c r="A1665" s="73" t="s">
        <v>144</v>
      </c>
      <c r="B1665" s="73" t="s">
        <v>4509</v>
      </c>
      <c r="C1665" s="75">
        <v>45779</v>
      </c>
      <c r="D1665" s="76" t="s">
        <v>2848</v>
      </c>
      <c r="E1665" s="75">
        <v>45779</v>
      </c>
      <c r="F1665" s="73" t="s">
        <v>2849</v>
      </c>
      <c r="G1665" s="73" t="s">
        <v>2740</v>
      </c>
      <c r="H1665" s="69">
        <v>811749</v>
      </c>
      <c r="I1665" s="69">
        <v>0</v>
      </c>
      <c r="J1665" s="69">
        <f>(Table1[[#This Row],[Tiền hàng]]-Table1[[#This Row],[Tiền chiết khấu]])*8%</f>
        <v>64939.92</v>
      </c>
      <c r="K1665" s="69">
        <v>876689</v>
      </c>
      <c r="L1665" s="8" t="s">
        <v>24</v>
      </c>
      <c r="M1665" s="41">
        <v>45869</v>
      </c>
      <c r="N1665" s="29" t="s">
        <v>4223</v>
      </c>
      <c r="O1665" s="69">
        <f>IF(Table1[[#This Row],[Phân loại]]="Tồn đầu kỳ",Table1[[#This Row],[Tổng giá trị]],0)</f>
        <v>0</v>
      </c>
      <c r="P1665" s="8">
        <f>IF(Table1[[#This Row],[Số còn phải thu ĐK]]&lt;&gt;0,0,IF(Table1[[#This Row],[Phân loại]]="Bán hàng",Table1[[#This Row],[Tổng giá trị]],-Table1[[#This Row],[Tổng giá trị]]))</f>
        <v>876689</v>
      </c>
      <c r="Q1665" s="18">
        <f t="shared" si="191"/>
        <v>876689</v>
      </c>
      <c r="R1665" s="8">
        <f>Table1[[#This Row],[Số còn phải thu ĐK]]+Table1[[#This Row],[Giá Trị HD sau CK]]-Table1[[#This Row],[Số tiền đã thu]]</f>
        <v>0</v>
      </c>
      <c r="S1665" s="7">
        <f>IF(Table1[[#This Row],[Ngày hóa đơn]]&lt;&gt;"",Table1[[#This Row],[Ngày hóa đơn]],Table1[[#This Row],[Ngày hạch toán]])</f>
        <v>45779</v>
      </c>
      <c r="T1665" s="8"/>
      <c r="U1665" s="7">
        <f>IF(Table1[[#This Row],[Ngày tính CN]]="","",S1665+T1665)</f>
        <v>45779</v>
      </c>
      <c r="V1665" s="71">
        <f ca="1">IF(Table1[[#This Row],[Hạn thanh toán]]="","",IF((U1665-NOW())&lt;0,0,(U1665-NOW())))</f>
        <v>0</v>
      </c>
      <c r="W1665" s="69"/>
      <c r="X1665" s="65" t="str">
        <f t="shared" ca="1" si="192"/>
        <v/>
      </c>
      <c r="Y1665" s="65" t="str">
        <f t="shared" si="189"/>
        <v>Đã thanh toán</v>
      </c>
      <c r="Z1665" s="250">
        <f>Table1[[#This Row],[Hạn thanh toán]]</f>
        <v>45779</v>
      </c>
      <c r="AA1665" s="250">
        <f>Table1[[#This Row],[Ngày Thanh toán]]</f>
        <v>45869</v>
      </c>
      <c r="AD1665" s="3" t="str">
        <f>IF(Table1[[#This Row],[Mã khách hàng]]="","",VLOOKUP($A1665,Ma_KH!$A:$Q,Ma_KH!O$1,0))</f>
        <v>SÀNH ĐIỆU</v>
      </c>
      <c r="AE1665" s="3" t="str">
        <f>IF(Table1[[#This Row],[Mã khách hàng]]="","",VLOOKUP($A1665,Ma_KH!$A:$Q,Ma_KH!P$1,0))</f>
        <v>CÔNG TY TNHH PHÂN PHỐI SÀNH ĐIỆU</v>
      </c>
      <c r="AF1665" s="3">
        <f>VLOOKUP(A1665,Ma_KH!A:Q,Ma_KH!J$1,0)</f>
        <v>0</v>
      </c>
    </row>
    <row r="1666" spans="1:32" ht="16.5">
      <c r="A1666" s="73" t="s">
        <v>144</v>
      </c>
      <c r="B1666" s="73" t="s">
        <v>4509</v>
      </c>
      <c r="C1666" s="75">
        <v>45784</v>
      </c>
      <c r="D1666" s="76" t="s">
        <v>2850</v>
      </c>
      <c r="E1666" s="75">
        <v>45784</v>
      </c>
      <c r="F1666" s="73" t="s">
        <v>2851</v>
      </c>
      <c r="G1666" s="73" t="s">
        <v>2740</v>
      </c>
      <c r="H1666" s="69">
        <v>1318795</v>
      </c>
      <c r="I1666" s="69">
        <v>0</v>
      </c>
      <c r="J1666" s="69">
        <f>(Table1[[#This Row],[Tiền hàng]]-Table1[[#This Row],[Tiền chiết khấu]])*8%</f>
        <v>105503.6</v>
      </c>
      <c r="K1666" s="69">
        <v>1424299</v>
      </c>
      <c r="L1666" s="8" t="s">
        <v>24</v>
      </c>
      <c r="M1666" s="41">
        <v>45869</v>
      </c>
      <c r="N1666" s="29" t="s">
        <v>4223</v>
      </c>
      <c r="O1666" s="69">
        <f>IF(Table1[[#This Row],[Phân loại]]="Tồn đầu kỳ",Table1[[#This Row],[Tổng giá trị]],0)</f>
        <v>0</v>
      </c>
      <c r="P1666" s="8">
        <f>IF(Table1[[#This Row],[Số còn phải thu ĐK]]&lt;&gt;0,0,IF(Table1[[#This Row],[Phân loại]]="Bán hàng",Table1[[#This Row],[Tổng giá trị]],-Table1[[#This Row],[Tổng giá trị]]))</f>
        <v>1424299</v>
      </c>
      <c r="Q1666" s="18">
        <f t="shared" si="191"/>
        <v>1424299</v>
      </c>
      <c r="R1666" s="8">
        <f>Table1[[#This Row],[Số còn phải thu ĐK]]+Table1[[#This Row],[Giá Trị HD sau CK]]-Table1[[#This Row],[Số tiền đã thu]]</f>
        <v>0</v>
      </c>
      <c r="S1666" s="7">
        <f>IF(Table1[[#This Row],[Ngày hóa đơn]]&lt;&gt;"",Table1[[#This Row],[Ngày hóa đơn]],Table1[[#This Row],[Ngày hạch toán]])</f>
        <v>45784</v>
      </c>
      <c r="T1666" s="8"/>
      <c r="U1666" s="7">
        <f>IF(Table1[[#This Row],[Ngày tính CN]]="","",S1666+T1666)</f>
        <v>45784</v>
      </c>
      <c r="V1666" s="71">
        <f ca="1">IF(Table1[[#This Row],[Hạn thanh toán]]="","",IF((U1666-NOW())&lt;0,0,(U1666-NOW())))</f>
        <v>0</v>
      </c>
      <c r="W1666" s="69"/>
      <c r="X1666" s="65" t="str">
        <f t="shared" ca="1" si="192"/>
        <v/>
      </c>
      <c r="Y1666" s="65" t="str">
        <f t="shared" ref="Y1666:Y1757" si="193">IF(R1666=0,"Đã thanh toán",IF(X1666="","",IF(X1666&lt;=0,"Chưa đến hạn thanh toán",IF(X1666&lt;=30,"Nợ quá hạn 30 ngày",IF(X1666&lt;=60,"Nợ quá hạn từ 30 ngày đến 60 ngày",IF(X1666&lt;=90,"Nợ quá hạn từ 60 ngày đến 90 ngày",IF(X1666&lt;=120,"Nợ quá hạn từ 90 ngày đến 120 ngày","Nợ quá hạn hơn 120 ngày có khả năng mất thanh toán")))))))</f>
        <v>Đã thanh toán</v>
      </c>
      <c r="Z1666" s="250">
        <f>Table1[[#This Row],[Hạn thanh toán]]</f>
        <v>45784</v>
      </c>
      <c r="AA1666" s="250">
        <f>Table1[[#This Row],[Ngày Thanh toán]]</f>
        <v>45869</v>
      </c>
      <c r="AD1666" s="3" t="str">
        <f>IF(Table1[[#This Row],[Mã khách hàng]]="","",VLOOKUP($A1666,Ma_KH!$A:$Q,Ma_KH!O$1,0))</f>
        <v>SÀNH ĐIỆU</v>
      </c>
      <c r="AE1666" s="3" t="str">
        <f>IF(Table1[[#This Row],[Mã khách hàng]]="","",VLOOKUP($A1666,Ma_KH!$A:$Q,Ma_KH!P$1,0))</f>
        <v>CÔNG TY TNHH PHÂN PHỐI SÀNH ĐIỆU</v>
      </c>
      <c r="AF1666" s="3">
        <f>VLOOKUP(A1666,Ma_KH!A:Q,Ma_KH!J$1,0)</f>
        <v>0</v>
      </c>
    </row>
    <row r="1667" spans="1:32" ht="16.5">
      <c r="A1667" s="73" t="s">
        <v>144</v>
      </c>
      <c r="B1667" s="73" t="s">
        <v>4509</v>
      </c>
      <c r="C1667" s="75">
        <v>45784</v>
      </c>
      <c r="D1667" s="76" t="s">
        <v>2852</v>
      </c>
      <c r="E1667" s="75">
        <v>45784</v>
      </c>
      <c r="F1667" s="73" t="s">
        <v>2853</v>
      </c>
      <c r="G1667" s="73" t="s">
        <v>2743</v>
      </c>
      <c r="H1667" s="69">
        <v>1146960</v>
      </c>
      <c r="I1667" s="69">
        <v>0</v>
      </c>
      <c r="J1667" s="69">
        <f>(Table1[[#This Row],[Tiền hàng]]-Table1[[#This Row],[Tiền chiết khấu]])*8%</f>
        <v>91756.800000000003</v>
      </c>
      <c r="K1667" s="69">
        <v>1238717</v>
      </c>
      <c r="L1667" s="8" t="s">
        <v>24</v>
      </c>
      <c r="M1667" s="41">
        <v>45869</v>
      </c>
      <c r="N1667" s="29" t="s">
        <v>4223</v>
      </c>
      <c r="O1667" s="69">
        <f>IF(Table1[[#This Row],[Phân loại]]="Tồn đầu kỳ",Table1[[#This Row],[Tổng giá trị]],0)</f>
        <v>0</v>
      </c>
      <c r="P1667" s="8">
        <f>IF(Table1[[#This Row],[Số còn phải thu ĐK]]&lt;&gt;0,0,IF(Table1[[#This Row],[Phân loại]]="Bán hàng",Table1[[#This Row],[Tổng giá trị]],-Table1[[#This Row],[Tổng giá trị]]))</f>
        <v>1238717</v>
      </c>
      <c r="Q1667" s="18">
        <f t="shared" si="191"/>
        <v>1238717</v>
      </c>
      <c r="R1667" s="8">
        <f>Table1[[#This Row],[Số còn phải thu ĐK]]+Table1[[#This Row],[Giá Trị HD sau CK]]-Table1[[#This Row],[Số tiền đã thu]]</f>
        <v>0</v>
      </c>
      <c r="S1667" s="7">
        <f>IF(Table1[[#This Row],[Ngày hóa đơn]]&lt;&gt;"",Table1[[#This Row],[Ngày hóa đơn]],Table1[[#This Row],[Ngày hạch toán]])</f>
        <v>45784</v>
      </c>
      <c r="T1667" s="8"/>
      <c r="U1667" s="7">
        <f>IF(Table1[[#This Row],[Ngày tính CN]]="","",S1667+T1667)</f>
        <v>45784</v>
      </c>
      <c r="V1667" s="71">
        <f ca="1">IF(Table1[[#This Row],[Hạn thanh toán]]="","",IF((U1667-NOW())&lt;0,0,(U1667-NOW())))</f>
        <v>0</v>
      </c>
      <c r="W1667" s="69"/>
      <c r="X1667" s="65" t="str">
        <f t="shared" ca="1" si="192"/>
        <v/>
      </c>
      <c r="Y1667" s="65" t="str">
        <f t="shared" si="193"/>
        <v>Đã thanh toán</v>
      </c>
      <c r="Z1667" s="250">
        <f>Table1[[#This Row],[Hạn thanh toán]]</f>
        <v>45784</v>
      </c>
      <c r="AA1667" s="250">
        <f>Table1[[#This Row],[Ngày Thanh toán]]</f>
        <v>45869</v>
      </c>
      <c r="AD1667" s="3" t="str">
        <f>IF(Table1[[#This Row],[Mã khách hàng]]="","",VLOOKUP($A1667,Ma_KH!$A:$Q,Ma_KH!O$1,0))</f>
        <v>SÀNH ĐIỆU</v>
      </c>
      <c r="AE1667" s="3" t="str">
        <f>IF(Table1[[#This Row],[Mã khách hàng]]="","",VLOOKUP($A1667,Ma_KH!$A:$Q,Ma_KH!P$1,0))</f>
        <v>CÔNG TY TNHH PHÂN PHỐI SÀNH ĐIỆU</v>
      </c>
      <c r="AF1667" s="3">
        <f>VLOOKUP(A1667,Ma_KH!A:Q,Ma_KH!J$1,0)</f>
        <v>0</v>
      </c>
    </row>
    <row r="1668" spans="1:32" ht="16.5">
      <c r="A1668" s="73" t="s">
        <v>144</v>
      </c>
      <c r="B1668" s="73" t="s">
        <v>4509</v>
      </c>
      <c r="C1668" s="75">
        <v>45784</v>
      </c>
      <c r="D1668" s="76" t="s">
        <v>2854</v>
      </c>
      <c r="E1668" s="75">
        <v>45784</v>
      </c>
      <c r="F1668" s="73" t="s">
        <v>2855</v>
      </c>
      <c r="G1668" s="73" t="s">
        <v>17</v>
      </c>
      <c r="H1668" s="69">
        <v>0</v>
      </c>
      <c r="I1668" s="69"/>
      <c r="J1668" s="69">
        <f>(Table1[[#This Row],[Tiền hàng]]-Table1[[#This Row],[Tiền chiết khấu]])*8%</f>
        <v>0</v>
      </c>
      <c r="K1668" s="69">
        <v>594296</v>
      </c>
      <c r="L1668" s="8" t="s">
        <v>17</v>
      </c>
      <c r="M1668" s="41">
        <v>45869</v>
      </c>
      <c r="N1668" s="29" t="s">
        <v>4223</v>
      </c>
      <c r="O1668" s="69">
        <f>IF(Table1[[#This Row],[Phân loại]]="Tồn đầu kỳ",Table1[[#This Row],[Tổng giá trị]],0)</f>
        <v>0</v>
      </c>
      <c r="P1668" s="8">
        <f>IF(Table1[[#This Row],[Số còn phải thu ĐK]]&lt;&gt;0,0,IF(Table1[[#This Row],[Phân loại]]="Bán hàng",Table1[[#This Row],[Tổng giá trị]],-Table1[[#This Row],[Tổng giá trị]]))</f>
        <v>-594296</v>
      </c>
      <c r="Q1668" s="18">
        <f t="shared" si="191"/>
        <v>-594296</v>
      </c>
      <c r="R1668" s="8">
        <f>Table1[[#This Row],[Số còn phải thu ĐK]]+Table1[[#This Row],[Giá Trị HD sau CK]]-Table1[[#This Row],[Số tiền đã thu]]</f>
        <v>0</v>
      </c>
      <c r="S1668" s="7">
        <f>IF(Table1[[#This Row],[Ngày hóa đơn]]&lt;&gt;"",Table1[[#This Row],[Ngày hóa đơn]],Table1[[#This Row],[Ngày hạch toán]])</f>
        <v>45784</v>
      </c>
      <c r="T1668" s="8"/>
      <c r="U1668" s="7">
        <f>IF(Table1[[#This Row],[Ngày tính CN]]="","",S1668+T1668)</f>
        <v>45784</v>
      </c>
      <c r="V1668" s="71">
        <f ca="1">IF(Table1[[#This Row],[Hạn thanh toán]]="","",IF((U1668-NOW())&lt;0,0,(U1668-NOW())))</f>
        <v>0</v>
      </c>
      <c r="W1668" s="69"/>
      <c r="X1668" s="65" t="str">
        <f t="shared" ca="1" si="192"/>
        <v/>
      </c>
      <c r="Y1668" s="65" t="str">
        <f t="shared" si="193"/>
        <v>Đã thanh toán</v>
      </c>
      <c r="Z1668" s="250">
        <f>Table1[[#This Row],[Hạn thanh toán]]</f>
        <v>45784</v>
      </c>
      <c r="AA1668" s="250">
        <f>Table1[[#This Row],[Ngày Thanh toán]]</f>
        <v>45869</v>
      </c>
      <c r="AD1668" s="3" t="str">
        <f>IF(Table1[[#This Row],[Mã khách hàng]]="","",VLOOKUP($A1668,Ma_KH!$A:$Q,Ma_KH!O$1,0))</f>
        <v>SÀNH ĐIỆU</v>
      </c>
      <c r="AE1668" s="3" t="str">
        <f>IF(Table1[[#This Row],[Mã khách hàng]]="","",VLOOKUP($A1668,Ma_KH!$A:$Q,Ma_KH!P$1,0))</f>
        <v>CÔNG TY TNHH PHÂN PHỐI SÀNH ĐIỆU</v>
      </c>
      <c r="AF1668" s="3">
        <f>VLOOKUP(A1668,Ma_KH!A:Q,Ma_KH!J$1,0)</f>
        <v>0</v>
      </c>
    </row>
    <row r="1669" spans="1:32" ht="16.5">
      <c r="A1669" s="73" t="s">
        <v>144</v>
      </c>
      <c r="B1669" s="73" t="s">
        <v>4509</v>
      </c>
      <c r="C1669" s="75">
        <v>45785</v>
      </c>
      <c r="D1669" s="76" t="s">
        <v>2856</v>
      </c>
      <c r="E1669" s="75">
        <v>45785</v>
      </c>
      <c r="F1669" s="73" t="s">
        <v>2857</v>
      </c>
      <c r="G1669" s="73" t="s">
        <v>2785</v>
      </c>
      <c r="H1669" s="69">
        <v>1406835</v>
      </c>
      <c r="I1669" s="69">
        <v>0</v>
      </c>
      <c r="J1669" s="69">
        <f>(Table1[[#This Row],[Tiền hàng]]-Table1[[#This Row],[Tiền chiết khấu]])*8%</f>
        <v>112546.8</v>
      </c>
      <c r="K1669" s="69">
        <v>1519382</v>
      </c>
      <c r="L1669" s="8" t="s">
        <v>24</v>
      </c>
      <c r="M1669" s="41">
        <v>45869</v>
      </c>
      <c r="N1669" s="29" t="s">
        <v>4223</v>
      </c>
      <c r="O1669" s="69">
        <f>IF(Table1[[#This Row],[Phân loại]]="Tồn đầu kỳ",Table1[[#This Row],[Tổng giá trị]],0)</f>
        <v>0</v>
      </c>
      <c r="P1669" s="8">
        <f>IF(Table1[[#This Row],[Số còn phải thu ĐK]]&lt;&gt;0,0,IF(Table1[[#This Row],[Phân loại]]="Bán hàng",Table1[[#This Row],[Tổng giá trị]],-Table1[[#This Row],[Tổng giá trị]]))</f>
        <v>1519382</v>
      </c>
      <c r="Q1669" s="18">
        <f t="shared" si="191"/>
        <v>1519382</v>
      </c>
      <c r="R1669" s="8">
        <f>Table1[[#This Row],[Số còn phải thu ĐK]]+Table1[[#This Row],[Giá Trị HD sau CK]]-Table1[[#This Row],[Số tiền đã thu]]</f>
        <v>0</v>
      </c>
      <c r="S1669" s="7">
        <f>IF(Table1[[#This Row],[Ngày hóa đơn]]&lt;&gt;"",Table1[[#This Row],[Ngày hóa đơn]],Table1[[#This Row],[Ngày hạch toán]])</f>
        <v>45785</v>
      </c>
      <c r="T1669" s="8"/>
      <c r="U1669" s="7">
        <f>IF(Table1[[#This Row],[Ngày tính CN]]="","",S1669+T1669)</f>
        <v>45785</v>
      </c>
      <c r="V1669" s="71">
        <f ca="1">IF(Table1[[#This Row],[Hạn thanh toán]]="","",IF((U1669-NOW())&lt;0,0,(U1669-NOW())))</f>
        <v>0</v>
      </c>
      <c r="W1669" s="69"/>
      <c r="X1669" s="65" t="str">
        <f t="shared" ca="1" si="192"/>
        <v/>
      </c>
      <c r="Y1669" s="65" t="str">
        <f t="shared" si="193"/>
        <v>Đã thanh toán</v>
      </c>
      <c r="Z1669" s="250">
        <f>Table1[[#This Row],[Hạn thanh toán]]</f>
        <v>45785</v>
      </c>
      <c r="AA1669" s="250">
        <f>Table1[[#This Row],[Ngày Thanh toán]]</f>
        <v>45869</v>
      </c>
      <c r="AD1669" s="3" t="str">
        <f>IF(Table1[[#This Row],[Mã khách hàng]]="","",VLOOKUP($A1669,Ma_KH!$A:$Q,Ma_KH!O$1,0))</f>
        <v>SÀNH ĐIỆU</v>
      </c>
      <c r="AE1669" s="3" t="str">
        <f>IF(Table1[[#This Row],[Mã khách hàng]]="","",VLOOKUP($A1669,Ma_KH!$A:$Q,Ma_KH!P$1,0))</f>
        <v>CÔNG TY TNHH PHÂN PHỐI SÀNH ĐIỆU</v>
      </c>
      <c r="AF1669" s="3">
        <f>VLOOKUP(A1669,Ma_KH!A:Q,Ma_KH!J$1,0)</f>
        <v>0</v>
      </c>
    </row>
    <row r="1670" spans="1:32" ht="16.5">
      <c r="A1670" s="73" t="s">
        <v>144</v>
      </c>
      <c r="B1670" s="73" t="s">
        <v>4509</v>
      </c>
      <c r="C1670" s="75">
        <v>45785</v>
      </c>
      <c r="D1670" s="76" t="s">
        <v>2858</v>
      </c>
      <c r="E1670" s="75">
        <v>45785</v>
      </c>
      <c r="F1670" s="73" t="s">
        <v>2859</v>
      </c>
      <c r="G1670" s="73" t="s">
        <v>2752</v>
      </c>
      <c r="H1670" s="69">
        <v>1530087</v>
      </c>
      <c r="I1670" s="69">
        <v>0</v>
      </c>
      <c r="J1670" s="69">
        <f>(Table1[[#This Row],[Tiền hàng]]-Table1[[#This Row],[Tiền chiết khấu]])*8%</f>
        <v>122406.96</v>
      </c>
      <c r="K1670" s="69">
        <v>1652494</v>
      </c>
      <c r="L1670" s="8" t="s">
        <v>24</v>
      </c>
      <c r="M1670" s="41">
        <v>45869</v>
      </c>
      <c r="N1670" s="29" t="s">
        <v>4223</v>
      </c>
      <c r="O1670" s="69">
        <f>IF(Table1[[#This Row],[Phân loại]]="Tồn đầu kỳ",Table1[[#This Row],[Tổng giá trị]],0)</f>
        <v>0</v>
      </c>
      <c r="P1670" s="8">
        <f>IF(Table1[[#This Row],[Số còn phải thu ĐK]]&lt;&gt;0,0,IF(Table1[[#This Row],[Phân loại]]="Bán hàng",Table1[[#This Row],[Tổng giá trị]],-Table1[[#This Row],[Tổng giá trị]]))</f>
        <v>1652494</v>
      </c>
      <c r="Q1670" s="18">
        <f t="shared" si="191"/>
        <v>1652494</v>
      </c>
      <c r="R1670" s="8">
        <f>Table1[[#This Row],[Số còn phải thu ĐK]]+Table1[[#This Row],[Giá Trị HD sau CK]]-Table1[[#This Row],[Số tiền đã thu]]</f>
        <v>0</v>
      </c>
      <c r="S1670" s="7">
        <f>IF(Table1[[#This Row],[Ngày hóa đơn]]&lt;&gt;"",Table1[[#This Row],[Ngày hóa đơn]],Table1[[#This Row],[Ngày hạch toán]])</f>
        <v>45785</v>
      </c>
      <c r="T1670" s="8"/>
      <c r="U1670" s="7">
        <f>IF(Table1[[#This Row],[Ngày tính CN]]="","",S1670+T1670)</f>
        <v>45785</v>
      </c>
      <c r="V1670" s="71">
        <f ca="1">IF(Table1[[#This Row],[Hạn thanh toán]]="","",IF((U1670-NOW())&lt;0,0,(U1670-NOW())))</f>
        <v>0</v>
      </c>
      <c r="W1670" s="69"/>
      <c r="X1670" s="65" t="str">
        <f t="shared" ca="1" si="192"/>
        <v/>
      </c>
      <c r="Y1670" s="65" t="str">
        <f t="shared" si="193"/>
        <v>Đã thanh toán</v>
      </c>
      <c r="Z1670" s="250">
        <f>Table1[[#This Row],[Hạn thanh toán]]</f>
        <v>45785</v>
      </c>
      <c r="AA1670" s="250">
        <f>Table1[[#This Row],[Ngày Thanh toán]]</f>
        <v>45869</v>
      </c>
      <c r="AD1670" s="3" t="str">
        <f>IF(Table1[[#This Row],[Mã khách hàng]]="","",VLOOKUP($A1670,Ma_KH!$A:$Q,Ma_KH!O$1,0))</f>
        <v>SÀNH ĐIỆU</v>
      </c>
      <c r="AE1670" s="3" t="str">
        <f>IF(Table1[[#This Row],[Mã khách hàng]]="","",VLOOKUP($A1670,Ma_KH!$A:$Q,Ma_KH!P$1,0))</f>
        <v>CÔNG TY TNHH PHÂN PHỐI SÀNH ĐIỆU</v>
      </c>
      <c r="AF1670" s="3">
        <f>VLOOKUP(A1670,Ma_KH!A:Q,Ma_KH!J$1,0)</f>
        <v>0</v>
      </c>
    </row>
    <row r="1671" spans="1:32" ht="16.5">
      <c r="A1671" s="73" t="s">
        <v>144</v>
      </c>
      <c r="B1671" s="73" t="s">
        <v>4509</v>
      </c>
      <c r="C1671" s="75">
        <v>45786</v>
      </c>
      <c r="D1671" s="76" t="s">
        <v>2860</v>
      </c>
      <c r="E1671" s="75">
        <v>45786</v>
      </c>
      <c r="F1671" s="73" t="s">
        <v>2861</v>
      </c>
      <c r="G1671" s="73" t="s">
        <v>2762</v>
      </c>
      <c r="H1671" s="69">
        <v>589535</v>
      </c>
      <c r="I1671" s="69">
        <v>0</v>
      </c>
      <c r="J1671" s="69">
        <f>(Table1[[#This Row],[Tiền hàng]]-Table1[[#This Row],[Tiền chiết khấu]])*8%</f>
        <v>47162.8</v>
      </c>
      <c r="K1671" s="69">
        <v>636698</v>
      </c>
      <c r="L1671" s="8" t="s">
        <v>24</v>
      </c>
      <c r="M1671" s="41">
        <v>45869</v>
      </c>
      <c r="N1671" s="29" t="s">
        <v>4223</v>
      </c>
      <c r="O1671" s="69">
        <f>IF(Table1[[#This Row],[Phân loại]]="Tồn đầu kỳ",Table1[[#This Row],[Tổng giá trị]],0)</f>
        <v>0</v>
      </c>
      <c r="P1671" s="8">
        <f>IF(Table1[[#This Row],[Số còn phải thu ĐK]]&lt;&gt;0,0,IF(Table1[[#This Row],[Phân loại]]="Bán hàng",Table1[[#This Row],[Tổng giá trị]],-Table1[[#This Row],[Tổng giá trị]]))</f>
        <v>636698</v>
      </c>
      <c r="Q1671" s="18">
        <f t="shared" si="191"/>
        <v>636698</v>
      </c>
      <c r="R1671" s="8">
        <f>Table1[[#This Row],[Số còn phải thu ĐK]]+Table1[[#This Row],[Giá Trị HD sau CK]]-Table1[[#This Row],[Số tiền đã thu]]</f>
        <v>0</v>
      </c>
      <c r="S1671" s="7">
        <f>IF(Table1[[#This Row],[Ngày hóa đơn]]&lt;&gt;"",Table1[[#This Row],[Ngày hóa đơn]],Table1[[#This Row],[Ngày hạch toán]])</f>
        <v>45786</v>
      </c>
      <c r="T1671" s="8"/>
      <c r="U1671" s="7">
        <f>IF(Table1[[#This Row],[Ngày tính CN]]="","",S1671+T1671)</f>
        <v>45786</v>
      </c>
      <c r="V1671" s="71">
        <f ca="1">IF(Table1[[#This Row],[Hạn thanh toán]]="","",IF((U1671-NOW())&lt;0,0,(U1671-NOW())))</f>
        <v>0</v>
      </c>
      <c r="W1671" s="69"/>
      <c r="X1671" s="65" t="str">
        <f t="shared" ca="1" si="192"/>
        <v/>
      </c>
      <c r="Y1671" s="65" t="str">
        <f t="shared" si="193"/>
        <v>Đã thanh toán</v>
      </c>
      <c r="Z1671" s="250">
        <f>Table1[[#This Row],[Hạn thanh toán]]</f>
        <v>45786</v>
      </c>
      <c r="AA1671" s="250">
        <f>Table1[[#This Row],[Ngày Thanh toán]]</f>
        <v>45869</v>
      </c>
      <c r="AD1671" s="3" t="str">
        <f>IF(Table1[[#This Row],[Mã khách hàng]]="","",VLOOKUP($A1671,Ma_KH!$A:$Q,Ma_KH!O$1,0))</f>
        <v>SÀNH ĐIỆU</v>
      </c>
      <c r="AE1671" s="3" t="str">
        <f>IF(Table1[[#This Row],[Mã khách hàng]]="","",VLOOKUP($A1671,Ma_KH!$A:$Q,Ma_KH!P$1,0))</f>
        <v>CÔNG TY TNHH PHÂN PHỐI SÀNH ĐIỆU</v>
      </c>
      <c r="AF1671" s="3">
        <f>VLOOKUP(A1671,Ma_KH!A:Q,Ma_KH!J$1,0)</f>
        <v>0</v>
      </c>
    </row>
    <row r="1672" spans="1:32" ht="16.5">
      <c r="A1672" s="73" t="s">
        <v>144</v>
      </c>
      <c r="B1672" s="73" t="s">
        <v>4509</v>
      </c>
      <c r="C1672" s="75">
        <v>45787</v>
      </c>
      <c r="D1672" s="76" t="s">
        <v>2862</v>
      </c>
      <c r="E1672" s="75">
        <v>45787</v>
      </c>
      <c r="F1672" s="73" t="s">
        <v>2863</v>
      </c>
      <c r="G1672" s="73" t="s">
        <v>2737</v>
      </c>
      <c r="H1672" s="69">
        <v>536027</v>
      </c>
      <c r="I1672" s="69">
        <v>0</v>
      </c>
      <c r="J1672" s="69">
        <f>(Table1[[#This Row],[Tiền hàng]]-Table1[[#This Row],[Tiền chiết khấu]])*8%</f>
        <v>42882.16</v>
      </c>
      <c r="K1672" s="69">
        <v>578909</v>
      </c>
      <c r="L1672" s="8" t="s">
        <v>24</v>
      </c>
      <c r="M1672" s="41">
        <v>45869</v>
      </c>
      <c r="N1672" s="29" t="s">
        <v>4223</v>
      </c>
      <c r="O1672" s="69">
        <f>IF(Table1[[#This Row],[Phân loại]]="Tồn đầu kỳ",Table1[[#This Row],[Tổng giá trị]],0)</f>
        <v>0</v>
      </c>
      <c r="P1672" s="8">
        <f>IF(Table1[[#This Row],[Số còn phải thu ĐK]]&lt;&gt;0,0,IF(Table1[[#This Row],[Phân loại]]="Bán hàng",Table1[[#This Row],[Tổng giá trị]],-Table1[[#This Row],[Tổng giá trị]]))</f>
        <v>578909</v>
      </c>
      <c r="Q1672" s="18">
        <f t="shared" si="191"/>
        <v>578909</v>
      </c>
      <c r="R1672" s="8">
        <f>Table1[[#This Row],[Số còn phải thu ĐK]]+Table1[[#This Row],[Giá Trị HD sau CK]]-Table1[[#This Row],[Số tiền đã thu]]</f>
        <v>0</v>
      </c>
      <c r="S1672" s="7">
        <f>IF(Table1[[#This Row],[Ngày hóa đơn]]&lt;&gt;"",Table1[[#This Row],[Ngày hóa đơn]],Table1[[#This Row],[Ngày hạch toán]])</f>
        <v>45787</v>
      </c>
      <c r="T1672" s="8"/>
      <c r="U1672" s="7">
        <f>IF(Table1[[#This Row],[Ngày tính CN]]="","",S1672+T1672)</f>
        <v>45787</v>
      </c>
      <c r="V1672" s="71">
        <f ca="1">IF(Table1[[#This Row],[Hạn thanh toán]]="","",IF((U1672-NOW())&lt;0,0,(U1672-NOW())))</f>
        <v>0</v>
      </c>
      <c r="W1672" s="69"/>
      <c r="X1672" s="65" t="str">
        <f t="shared" ca="1" si="192"/>
        <v/>
      </c>
      <c r="Y1672" s="65" t="str">
        <f t="shared" si="193"/>
        <v>Đã thanh toán</v>
      </c>
      <c r="Z1672" s="250">
        <f>Table1[[#This Row],[Hạn thanh toán]]</f>
        <v>45787</v>
      </c>
      <c r="AA1672" s="250">
        <f>Table1[[#This Row],[Ngày Thanh toán]]</f>
        <v>45869</v>
      </c>
      <c r="AD1672" s="3" t="str">
        <f>IF(Table1[[#This Row],[Mã khách hàng]]="","",VLOOKUP($A1672,Ma_KH!$A:$Q,Ma_KH!O$1,0))</f>
        <v>SÀNH ĐIỆU</v>
      </c>
      <c r="AE1672" s="3" t="str">
        <f>IF(Table1[[#This Row],[Mã khách hàng]]="","",VLOOKUP($A1672,Ma_KH!$A:$Q,Ma_KH!P$1,0))</f>
        <v>CÔNG TY TNHH PHÂN PHỐI SÀNH ĐIỆU</v>
      </c>
      <c r="AF1672" s="3">
        <f>VLOOKUP(A1672,Ma_KH!A:Q,Ma_KH!J$1,0)</f>
        <v>0</v>
      </c>
    </row>
    <row r="1673" spans="1:32" ht="16.5">
      <c r="A1673" s="73" t="s">
        <v>144</v>
      </c>
      <c r="B1673" s="73" t="s">
        <v>4509</v>
      </c>
      <c r="C1673" s="75">
        <v>45789</v>
      </c>
      <c r="D1673" s="76" t="s">
        <v>2864</v>
      </c>
      <c r="E1673" s="75">
        <v>45789</v>
      </c>
      <c r="F1673" s="73" t="s">
        <v>2865</v>
      </c>
      <c r="G1673" s="73" t="s">
        <v>2749</v>
      </c>
      <c r="H1673" s="69">
        <v>431849</v>
      </c>
      <c r="I1673" s="69">
        <v>0</v>
      </c>
      <c r="J1673" s="69">
        <f>(Table1[[#This Row],[Tiền hàng]]-Table1[[#This Row],[Tiền chiết khấu]])*8%</f>
        <v>34547.919999999998</v>
      </c>
      <c r="K1673" s="69">
        <v>466397</v>
      </c>
      <c r="L1673" s="8" t="s">
        <v>24</v>
      </c>
      <c r="M1673" s="41">
        <v>45869</v>
      </c>
      <c r="N1673" s="29" t="s">
        <v>4223</v>
      </c>
      <c r="O1673" s="69">
        <f>IF(Table1[[#This Row],[Phân loại]]="Tồn đầu kỳ",Table1[[#This Row],[Tổng giá trị]],0)</f>
        <v>0</v>
      </c>
      <c r="P1673" s="8">
        <f>IF(Table1[[#This Row],[Số còn phải thu ĐK]]&lt;&gt;0,0,IF(Table1[[#This Row],[Phân loại]]="Bán hàng",Table1[[#This Row],[Tổng giá trị]],-Table1[[#This Row],[Tổng giá trị]]))</f>
        <v>466397</v>
      </c>
      <c r="Q1673" s="18">
        <f t="shared" si="191"/>
        <v>466397</v>
      </c>
      <c r="R1673" s="8">
        <f>Table1[[#This Row],[Số còn phải thu ĐK]]+Table1[[#This Row],[Giá Trị HD sau CK]]-Table1[[#This Row],[Số tiền đã thu]]</f>
        <v>0</v>
      </c>
      <c r="S1673" s="7">
        <f>IF(Table1[[#This Row],[Ngày hóa đơn]]&lt;&gt;"",Table1[[#This Row],[Ngày hóa đơn]],Table1[[#This Row],[Ngày hạch toán]])</f>
        <v>45789</v>
      </c>
      <c r="T1673" s="8"/>
      <c r="U1673" s="7">
        <f>IF(Table1[[#This Row],[Ngày tính CN]]="","",S1673+T1673)</f>
        <v>45789</v>
      </c>
      <c r="V1673" s="71">
        <f ca="1">IF(Table1[[#This Row],[Hạn thanh toán]]="","",IF((U1673-NOW())&lt;0,0,(U1673-NOW())))</f>
        <v>0</v>
      </c>
      <c r="W1673" s="69"/>
      <c r="X1673" s="65" t="str">
        <f t="shared" ca="1" si="192"/>
        <v/>
      </c>
      <c r="Y1673" s="65" t="str">
        <f t="shared" si="193"/>
        <v>Đã thanh toán</v>
      </c>
      <c r="Z1673" s="250">
        <f>Table1[[#This Row],[Hạn thanh toán]]</f>
        <v>45789</v>
      </c>
      <c r="AA1673" s="250">
        <f>Table1[[#This Row],[Ngày Thanh toán]]</f>
        <v>45869</v>
      </c>
      <c r="AD1673" s="3" t="str">
        <f>IF(Table1[[#This Row],[Mã khách hàng]]="","",VLOOKUP($A1673,Ma_KH!$A:$Q,Ma_KH!O$1,0))</f>
        <v>SÀNH ĐIỆU</v>
      </c>
      <c r="AE1673" s="3" t="str">
        <f>IF(Table1[[#This Row],[Mã khách hàng]]="","",VLOOKUP($A1673,Ma_KH!$A:$Q,Ma_KH!P$1,0))</f>
        <v>CÔNG TY TNHH PHÂN PHỐI SÀNH ĐIỆU</v>
      </c>
      <c r="AF1673" s="3">
        <f>VLOOKUP(A1673,Ma_KH!A:Q,Ma_KH!J$1,0)</f>
        <v>0</v>
      </c>
    </row>
    <row r="1674" spans="1:32" ht="16.5">
      <c r="A1674" s="73" t="s">
        <v>144</v>
      </c>
      <c r="B1674" s="73" t="s">
        <v>4509</v>
      </c>
      <c r="C1674" s="75">
        <v>45789</v>
      </c>
      <c r="D1674" s="76" t="s">
        <v>2866</v>
      </c>
      <c r="E1674" s="75">
        <v>45789</v>
      </c>
      <c r="F1674" s="73" t="s">
        <v>2867</v>
      </c>
      <c r="G1674" s="73" t="s">
        <v>2868</v>
      </c>
      <c r="H1674" s="69">
        <v>0</v>
      </c>
      <c r="I1674" s="69">
        <v>897859</v>
      </c>
      <c r="J1674" s="69">
        <f>(Table1[[#This Row],[Tiền hàng]]-Table1[[#This Row],[Tiền chiết khấu]])*8%</f>
        <v>-71828.72</v>
      </c>
      <c r="K1674" s="69">
        <v>897859</v>
      </c>
      <c r="L1674" s="8" t="s">
        <v>3649</v>
      </c>
      <c r="M1674" s="41">
        <v>45807</v>
      </c>
      <c r="N1674" s="29" t="s">
        <v>4219</v>
      </c>
      <c r="O1674" s="69">
        <f>IF(Table1[[#This Row],[Phân loại]]="Tồn đầu kỳ",Table1[[#This Row],[Tổng giá trị]],0)</f>
        <v>0</v>
      </c>
      <c r="P1674" s="8">
        <f>IF(Table1[[#This Row],[Số còn phải thu ĐK]]&lt;&gt;0,0,IF(Table1[[#This Row],[Phân loại]]="Bán hàng",Table1[[#This Row],[Tổng giá trị]],-Table1[[#This Row],[Tổng giá trị]]))</f>
        <v>-897859</v>
      </c>
      <c r="Q1674" s="18">
        <f t="shared" si="191"/>
        <v>-897859</v>
      </c>
      <c r="R1674" s="8">
        <f>Table1[[#This Row],[Số còn phải thu ĐK]]+Table1[[#This Row],[Giá Trị HD sau CK]]-Table1[[#This Row],[Số tiền đã thu]]</f>
        <v>0</v>
      </c>
      <c r="S1674" s="7">
        <f>IF(Table1[[#This Row],[Ngày hóa đơn]]&lt;&gt;"",Table1[[#This Row],[Ngày hóa đơn]],Table1[[#This Row],[Ngày hạch toán]])</f>
        <v>45789</v>
      </c>
      <c r="T1674" s="8"/>
      <c r="U1674" s="7">
        <f>IF(Table1[[#This Row],[Ngày tính CN]]="","",S1674+T1674)</f>
        <v>45789</v>
      </c>
      <c r="V1674" s="71">
        <f ca="1">IF(Table1[[#This Row],[Hạn thanh toán]]="","",IF((U1674-NOW())&lt;0,0,(U1674-NOW())))</f>
        <v>0</v>
      </c>
      <c r="W1674" s="69"/>
      <c r="X1674" s="65" t="str">
        <f t="shared" ca="1" si="192"/>
        <v/>
      </c>
      <c r="Y1674" s="65" t="str">
        <f t="shared" si="193"/>
        <v>Đã thanh toán</v>
      </c>
      <c r="Z1674" s="250">
        <f>Table1[[#This Row],[Hạn thanh toán]]</f>
        <v>45789</v>
      </c>
      <c r="AA1674" s="250">
        <f>Table1[[#This Row],[Ngày Thanh toán]]</f>
        <v>45807</v>
      </c>
      <c r="AD1674" s="3" t="str">
        <f>IF(Table1[[#This Row],[Mã khách hàng]]="","",VLOOKUP($A1674,Ma_KH!$A:$Q,Ma_KH!O$1,0))</f>
        <v>SÀNH ĐIỆU</v>
      </c>
      <c r="AE1674" s="3" t="str">
        <f>IF(Table1[[#This Row],[Mã khách hàng]]="","",VLOOKUP($A1674,Ma_KH!$A:$Q,Ma_KH!P$1,0))</f>
        <v>CÔNG TY TNHH PHÂN PHỐI SÀNH ĐIỆU</v>
      </c>
      <c r="AF1674" s="3">
        <f>VLOOKUP(A1674,Ma_KH!A:Q,Ma_KH!J$1,0)</f>
        <v>0</v>
      </c>
    </row>
    <row r="1675" spans="1:32" ht="16.5">
      <c r="A1675" s="73" t="s">
        <v>144</v>
      </c>
      <c r="B1675" s="73" t="s">
        <v>4509</v>
      </c>
      <c r="C1675" s="75">
        <v>45798</v>
      </c>
      <c r="D1675" s="76" t="s">
        <v>2869</v>
      </c>
      <c r="E1675" s="75">
        <v>45798</v>
      </c>
      <c r="F1675" s="73" t="s">
        <v>2870</v>
      </c>
      <c r="G1675" s="73" t="s">
        <v>2743</v>
      </c>
      <c r="H1675" s="69">
        <v>1171537</v>
      </c>
      <c r="I1675" s="69">
        <v>0</v>
      </c>
      <c r="J1675" s="69">
        <f>(Table1[[#This Row],[Tiền hàng]]-Table1[[#This Row],[Tiền chiết khấu]])*8%</f>
        <v>93722.96</v>
      </c>
      <c r="K1675" s="69">
        <v>1265260</v>
      </c>
      <c r="L1675" s="8" t="s">
        <v>24</v>
      </c>
      <c r="M1675" s="41">
        <v>45869</v>
      </c>
      <c r="N1675" s="29" t="s">
        <v>4223</v>
      </c>
      <c r="O1675" s="69">
        <f>IF(Table1[[#This Row],[Phân loại]]="Tồn đầu kỳ",Table1[[#This Row],[Tổng giá trị]],0)</f>
        <v>0</v>
      </c>
      <c r="P1675" s="8">
        <f>IF(Table1[[#This Row],[Số còn phải thu ĐK]]&lt;&gt;0,0,IF(Table1[[#This Row],[Phân loại]]="Bán hàng",Table1[[#This Row],[Tổng giá trị]],-Table1[[#This Row],[Tổng giá trị]]))</f>
        <v>1265260</v>
      </c>
      <c r="Q1675" s="18">
        <f t="shared" si="191"/>
        <v>1265260</v>
      </c>
      <c r="R1675" s="8">
        <f>Table1[[#This Row],[Số còn phải thu ĐK]]+Table1[[#This Row],[Giá Trị HD sau CK]]-Table1[[#This Row],[Số tiền đã thu]]</f>
        <v>0</v>
      </c>
      <c r="S1675" s="7">
        <f>IF(Table1[[#This Row],[Ngày hóa đơn]]&lt;&gt;"",Table1[[#This Row],[Ngày hóa đơn]],Table1[[#This Row],[Ngày hạch toán]])</f>
        <v>45798</v>
      </c>
      <c r="T1675" s="8"/>
      <c r="U1675" s="7">
        <f>IF(Table1[[#This Row],[Ngày tính CN]]="","",S1675+T1675)</f>
        <v>45798</v>
      </c>
      <c r="V1675" s="71">
        <f ca="1">IF(Table1[[#This Row],[Hạn thanh toán]]="","",IF((U1675-NOW())&lt;0,0,(U1675-NOW())))</f>
        <v>0</v>
      </c>
      <c r="W1675" s="69"/>
      <c r="X1675" s="65" t="str">
        <f t="shared" ca="1" si="192"/>
        <v/>
      </c>
      <c r="Y1675" s="65" t="str">
        <f t="shared" si="193"/>
        <v>Đã thanh toán</v>
      </c>
      <c r="Z1675" s="250">
        <f>Table1[[#This Row],[Hạn thanh toán]]</f>
        <v>45798</v>
      </c>
      <c r="AA1675" s="250">
        <f>Table1[[#This Row],[Ngày Thanh toán]]</f>
        <v>45869</v>
      </c>
      <c r="AD1675" s="3" t="str">
        <f>IF(Table1[[#This Row],[Mã khách hàng]]="","",VLOOKUP($A1675,Ma_KH!$A:$Q,Ma_KH!O$1,0))</f>
        <v>SÀNH ĐIỆU</v>
      </c>
      <c r="AE1675" s="3" t="str">
        <f>IF(Table1[[#This Row],[Mã khách hàng]]="","",VLOOKUP($A1675,Ma_KH!$A:$Q,Ma_KH!P$1,0))</f>
        <v>CÔNG TY TNHH PHÂN PHỐI SÀNH ĐIỆU</v>
      </c>
      <c r="AF1675" s="3">
        <f>VLOOKUP(A1675,Ma_KH!A:Q,Ma_KH!J$1,0)</f>
        <v>0</v>
      </c>
    </row>
    <row r="1676" spans="1:32" ht="16.5">
      <c r="A1676" s="73" t="s">
        <v>144</v>
      </c>
      <c r="B1676" s="73" t="s">
        <v>4509</v>
      </c>
      <c r="C1676" s="75">
        <v>45799</v>
      </c>
      <c r="D1676" s="76" t="s">
        <v>2871</v>
      </c>
      <c r="E1676" s="75">
        <v>45799</v>
      </c>
      <c r="F1676" s="73" t="s">
        <v>2872</v>
      </c>
      <c r="G1676" s="73" t="s">
        <v>2737</v>
      </c>
      <c r="H1676" s="69">
        <v>555950</v>
      </c>
      <c r="I1676" s="69">
        <v>0</v>
      </c>
      <c r="J1676" s="69">
        <f>(Table1[[#This Row],[Tiền hàng]]-Table1[[#This Row],[Tiền chiết khấu]])*8%</f>
        <v>44476</v>
      </c>
      <c r="K1676" s="69">
        <v>600426</v>
      </c>
      <c r="L1676" s="8" t="s">
        <v>24</v>
      </c>
      <c r="M1676" s="41">
        <v>45869</v>
      </c>
      <c r="N1676" s="29" t="s">
        <v>4223</v>
      </c>
      <c r="O1676" s="69">
        <f>IF(Table1[[#This Row],[Phân loại]]="Tồn đầu kỳ",Table1[[#This Row],[Tổng giá trị]],0)</f>
        <v>0</v>
      </c>
      <c r="P1676" s="8">
        <f>IF(Table1[[#This Row],[Số còn phải thu ĐK]]&lt;&gt;0,0,IF(Table1[[#This Row],[Phân loại]]="Bán hàng",Table1[[#This Row],[Tổng giá trị]],-Table1[[#This Row],[Tổng giá trị]]))</f>
        <v>600426</v>
      </c>
      <c r="Q1676" s="18">
        <f t="shared" si="191"/>
        <v>600426</v>
      </c>
      <c r="R1676" s="8">
        <f>Table1[[#This Row],[Số còn phải thu ĐK]]+Table1[[#This Row],[Giá Trị HD sau CK]]-Table1[[#This Row],[Số tiền đã thu]]</f>
        <v>0</v>
      </c>
      <c r="S1676" s="7">
        <f>IF(Table1[[#This Row],[Ngày hóa đơn]]&lt;&gt;"",Table1[[#This Row],[Ngày hóa đơn]],Table1[[#This Row],[Ngày hạch toán]])</f>
        <v>45799</v>
      </c>
      <c r="T1676" s="8"/>
      <c r="U1676" s="7">
        <f>IF(Table1[[#This Row],[Ngày tính CN]]="","",S1676+T1676)</f>
        <v>45799</v>
      </c>
      <c r="V1676" s="71">
        <f ca="1">IF(Table1[[#This Row],[Hạn thanh toán]]="","",IF((U1676-NOW())&lt;0,0,(U1676-NOW())))</f>
        <v>0</v>
      </c>
      <c r="W1676" s="69"/>
      <c r="X1676" s="65" t="str">
        <f t="shared" ca="1" si="192"/>
        <v/>
      </c>
      <c r="Y1676" s="65" t="str">
        <f t="shared" si="193"/>
        <v>Đã thanh toán</v>
      </c>
      <c r="Z1676" s="250">
        <f>Table1[[#This Row],[Hạn thanh toán]]</f>
        <v>45799</v>
      </c>
      <c r="AA1676" s="250">
        <f>Table1[[#This Row],[Ngày Thanh toán]]</f>
        <v>45869</v>
      </c>
      <c r="AD1676" s="3" t="str">
        <f>IF(Table1[[#This Row],[Mã khách hàng]]="","",VLOOKUP($A1676,Ma_KH!$A:$Q,Ma_KH!O$1,0))</f>
        <v>SÀNH ĐIỆU</v>
      </c>
      <c r="AE1676" s="3" t="str">
        <f>IF(Table1[[#This Row],[Mã khách hàng]]="","",VLOOKUP($A1676,Ma_KH!$A:$Q,Ma_KH!P$1,0))</f>
        <v>CÔNG TY TNHH PHÂN PHỐI SÀNH ĐIỆU</v>
      </c>
      <c r="AF1676" s="3">
        <f>VLOOKUP(A1676,Ma_KH!A:Q,Ma_KH!J$1,0)</f>
        <v>0</v>
      </c>
    </row>
    <row r="1677" spans="1:32" ht="16.5">
      <c r="A1677" s="66" t="s">
        <v>144</v>
      </c>
      <c r="B1677" s="73" t="s">
        <v>4509</v>
      </c>
      <c r="C1677" s="67">
        <v>45804</v>
      </c>
      <c r="D1677" s="68" t="s">
        <v>2873</v>
      </c>
      <c r="E1677" s="67">
        <v>45804</v>
      </c>
      <c r="F1677" s="66" t="s">
        <v>2874</v>
      </c>
      <c r="G1677" s="66" t="s">
        <v>2755</v>
      </c>
      <c r="H1677" s="69">
        <v>896045</v>
      </c>
      <c r="I1677" s="69">
        <v>0</v>
      </c>
      <c r="J1677" s="69">
        <f>(Table1[[#This Row],[Tiền hàng]]-Table1[[#This Row],[Tiền chiết khấu]])*8%</f>
        <v>71683.600000000006</v>
      </c>
      <c r="K1677" s="69">
        <v>967729</v>
      </c>
      <c r="L1677" s="8" t="s">
        <v>24</v>
      </c>
      <c r="M1677" s="41">
        <v>45869</v>
      </c>
      <c r="N1677" s="29" t="s">
        <v>4223</v>
      </c>
      <c r="O1677" s="69">
        <f>IF(Table1[[#This Row],[Phân loại]]="Tồn đầu kỳ",Table1[[#This Row],[Tổng giá trị]],0)</f>
        <v>0</v>
      </c>
      <c r="P1677" s="8">
        <f>IF(Table1[[#This Row],[Số còn phải thu ĐK]]&lt;&gt;0,0,IF(Table1[[#This Row],[Phân loại]]="Bán hàng",Table1[[#This Row],[Tổng giá trị]],-Table1[[#This Row],[Tổng giá trị]]))</f>
        <v>967729</v>
      </c>
      <c r="Q1677" s="18">
        <f t="shared" si="191"/>
        <v>967729</v>
      </c>
      <c r="R1677" s="8">
        <f>Table1[[#This Row],[Số còn phải thu ĐK]]+Table1[[#This Row],[Giá Trị HD sau CK]]-Table1[[#This Row],[Số tiền đã thu]]</f>
        <v>0</v>
      </c>
      <c r="S1677" s="7">
        <f>IF(Table1[[#This Row],[Ngày hóa đơn]]&lt;&gt;"",Table1[[#This Row],[Ngày hóa đơn]],Table1[[#This Row],[Ngày hạch toán]])</f>
        <v>45804</v>
      </c>
      <c r="T1677" s="8"/>
      <c r="U1677" s="7">
        <f>IF(Table1[[#This Row],[Ngày tính CN]]="","",S1677+T1677)</f>
        <v>45804</v>
      </c>
      <c r="V1677" s="71">
        <f ca="1">IF(Table1[[#This Row],[Hạn thanh toán]]="","",IF((U1677-NOW())&lt;0,0,(U1677-NOW())))</f>
        <v>0</v>
      </c>
      <c r="W1677" s="69"/>
      <c r="X1677" s="65" t="str">
        <f t="shared" ca="1" si="192"/>
        <v/>
      </c>
      <c r="Y1677" s="65" t="str">
        <f t="shared" si="193"/>
        <v>Đã thanh toán</v>
      </c>
      <c r="Z1677" s="250">
        <f>Table1[[#This Row],[Hạn thanh toán]]</f>
        <v>45804</v>
      </c>
      <c r="AA1677" s="250">
        <f>Table1[[#This Row],[Ngày Thanh toán]]</f>
        <v>45869</v>
      </c>
      <c r="AD1677" s="3" t="str">
        <f>IF(Table1[[#This Row],[Mã khách hàng]]="","",VLOOKUP($A1677,Ma_KH!$A:$Q,Ma_KH!O$1,0))</f>
        <v>SÀNH ĐIỆU</v>
      </c>
      <c r="AE1677" s="3" t="str">
        <f>IF(Table1[[#This Row],[Mã khách hàng]]="","",VLOOKUP($A1677,Ma_KH!$A:$Q,Ma_KH!P$1,0))</f>
        <v>CÔNG TY TNHH PHÂN PHỐI SÀNH ĐIỆU</v>
      </c>
      <c r="AF1677" s="3">
        <f>VLOOKUP(A1677,Ma_KH!A:Q,Ma_KH!J$1,0)</f>
        <v>0</v>
      </c>
    </row>
    <row r="1678" spans="1:32" ht="16.5">
      <c r="A1678" s="73" t="s">
        <v>144</v>
      </c>
      <c r="B1678" s="73" t="s">
        <v>4509</v>
      </c>
      <c r="C1678" s="75">
        <v>45807</v>
      </c>
      <c r="D1678" s="76" t="s">
        <v>2875</v>
      </c>
      <c r="E1678" s="75">
        <v>45807</v>
      </c>
      <c r="F1678" s="73" t="s">
        <v>2876</v>
      </c>
      <c r="G1678" s="73" t="s">
        <v>2749</v>
      </c>
      <c r="H1678" s="69">
        <v>222380</v>
      </c>
      <c r="I1678" s="69">
        <v>0</v>
      </c>
      <c r="J1678" s="69">
        <f>(Table1[[#This Row],[Tiền hàng]]-Table1[[#This Row],[Tiền chiết khấu]])*8%</f>
        <v>17790.400000000001</v>
      </c>
      <c r="K1678" s="69">
        <v>240170</v>
      </c>
      <c r="L1678" s="8" t="s">
        <v>24</v>
      </c>
      <c r="M1678" s="41">
        <v>45869</v>
      </c>
      <c r="N1678" s="29" t="s">
        <v>4223</v>
      </c>
      <c r="O1678" s="69">
        <f>IF(Table1[[#This Row],[Phân loại]]="Tồn đầu kỳ",Table1[[#This Row],[Tổng giá trị]],0)</f>
        <v>0</v>
      </c>
      <c r="P1678" s="8">
        <f>IF(Table1[[#This Row],[Số còn phải thu ĐK]]&lt;&gt;0,0,IF(Table1[[#This Row],[Phân loại]]="Bán hàng",Table1[[#This Row],[Tổng giá trị]],-Table1[[#This Row],[Tổng giá trị]]))</f>
        <v>240170</v>
      </c>
      <c r="Q1678" s="18">
        <f t="shared" si="191"/>
        <v>240170</v>
      </c>
      <c r="R1678" s="8">
        <f>Table1[[#This Row],[Số còn phải thu ĐK]]+Table1[[#This Row],[Giá Trị HD sau CK]]-Table1[[#This Row],[Số tiền đã thu]]</f>
        <v>0</v>
      </c>
      <c r="S1678" s="7">
        <f>IF(Table1[[#This Row],[Ngày hóa đơn]]&lt;&gt;"",Table1[[#This Row],[Ngày hóa đơn]],Table1[[#This Row],[Ngày hạch toán]])</f>
        <v>45807</v>
      </c>
      <c r="T1678" s="8"/>
      <c r="U1678" s="7">
        <f>IF(Table1[[#This Row],[Ngày tính CN]]="","",S1678+T1678)</f>
        <v>45807</v>
      </c>
      <c r="V1678" s="71">
        <f ca="1">IF(Table1[[#This Row],[Hạn thanh toán]]="","",IF((U1678-NOW())&lt;0,0,(U1678-NOW())))</f>
        <v>0</v>
      </c>
      <c r="W1678" s="69"/>
      <c r="X1678" s="65" t="str">
        <f t="shared" ca="1" si="192"/>
        <v/>
      </c>
      <c r="Y1678" s="65" t="str">
        <f t="shared" si="193"/>
        <v>Đã thanh toán</v>
      </c>
      <c r="Z1678" s="250">
        <f>Table1[[#This Row],[Hạn thanh toán]]</f>
        <v>45807</v>
      </c>
      <c r="AA1678" s="250">
        <f>Table1[[#This Row],[Ngày Thanh toán]]</f>
        <v>45869</v>
      </c>
      <c r="AD1678" s="3" t="str">
        <f>IF(Table1[[#This Row],[Mã khách hàng]]="","",VLOOKUP($A1678,Ma_KH!$A:$Q,Ma_KH!O$1,0))</f>
        <v>SÀNH ĐIỆU</v>
      </c>
      <c r="AE1678" s="3" t="str">
        <f>IF(Table1[[#This Row],[Mã khách hàng]]="","",VLOOKUP($A1678,Ma_KH!$A:$Q,Ma_KH!P$1,0))</f>
        <v>CÔNG TY TNHH PHÂN PHỐI SÀNH ĐIỆU</v>
      </c>
      <c r="AF1678" s="3">
        <f>VLOOKUP(A1678,Ma_KH!A:Q,Ma_KH!J$1,0)</f>
        <v>0</v>
      </c>
    </row>
    <row r="1679" spans="1:32" ht="16.5">
      <c r="A1679" s="73" t="s">
        <v>144</v>
      </c>
      <c r="B1679" s="73" t="s">
        <v>4509</v>
      </c>
      <c r="C1679" s="75">
        <v>45813</v>
      </c>
      <c r="D1679" s="76" t="s">
        <v>2877</v>
      </c>
      <c r="E1679" s="75">
        <v>45813</v>
      </c>
      <c r="F1679" s="73" t="s">
        <v>2878</v>
      </c>
      <c r="G1679" s="73" t="s">
        <v>2740</v>
      </c>
      <c r="H1679" s="69">
        <v>1297370</v>
      </c>
      <c r="I1679" s="69">
        <v>0</v>
      </c>
      <c r="J1679" s="69">
        <f>(Table1[[#This Row],[Tiền hàng]]-Table1[[#This Row],[Tiền chiết khấu]])*8%</f>
        <v>103789.6</v>
      </c>
      <c r="K1679" s="69">
        <v>1401160</v>
      </c>
      <c r="L1679" s="8" t="s">
        <v>24</v>
      </c>
      <c r="M1679" s="41">
        <v>45893</v>
      </c>
      <c r="N1679" s="29" t="s">
        <v>4224</v>
      </c>
      <c r="O1679" s="69">
        <f>IF(Table1[[#This Row],[Phân loại]]="Tồn đầu kỳ",Table1[[#This Row],[Tổng giá trị]],0)</f>
        <v>0</v>
      </c>
      <c r="P1679" s="8">
        <f>IF(Table1[[#This Row],[Số còn phải thu ĐK]]&lt;&gt;0,0,IF(Table1[[#This Row],[Phân loại]]="Bán hàng",Table1[[#This Row],[Tổng giá trị]],-Table1[[#This Row],[Tổng giá trị]]))</f>
        <v>1401160</v>
      </c>
      <c r="Q1679" s="18">
        <f t="shared" si="191"/>
        <v>1401160</v>
      </c>
      <c r="R1679" s="8">
        <f>Table1[[#This Row],[Số còn phải thu ĐK]]+Table1[[#This Row],[Giá Trị HD sau CK]]-Table1[[#This Row],[Số tiền đã thu]]</f>
        <v>0</v>
      </c>
      <c r="S1679" s="7">
        <f>IF(Table1[[#This Row],[Ngày hóa đơn]]&lt;&gt;"",Table1[[#This Row],[Ngày hóa đơn]],Table1[[#This Row],[Ngày hạch toán]])</f>
        <v>45813</v>
      </c>
      <c r="T1679" s="8"/>
      <c r="U1679" s="7">
        <f>IF(Table1[[#This Row],[Ngày tính CN]]="","",S1679+T1679)</f>
        <v>45813</v>
      </c>
      <c r="V1679" s="71">
        <f ca="1">IF(Table1[[#This Row],[Hạn thanh toán]]="","",IF((U1679-NOW())&lt;0,0,(U1679-NOW())))</f>
        <v>0</v>
      </c>
      <c r="W1679" s="69"/>
      <c r="X1679" s="65" t="str">
        <f t="shared" ca="1" si="192"/>
        <v/>
      </c>
      <c r="Y1679" s="65" t="str">
        <f t="shared" si="193"/>
        <v>Đã thanh toán</v>
      </c>
      <c r="Z1679" s="250">
        <f>Table1[[#This Row],[Hạn thanh toán]]</f>
        <v>45813</v>
      </c>
      <c r="AA1679" s="250">
        <f>Table1[[#This Row],[Ngày Thanh toán]]</f>
        <v>45893</v>
      </c>
      <c r="AD1679" s="3" t="str">
        <f>IF(Table1[[#This Row],[Mã khách hàng]]="","",VLOOKUP($A1679,Ma_KH!$A:$Q,Ma_KH!O$1,0))</f>
        <v>SÀNH ĐIỆU</v>
      </c>
      <c r="AE1679" s="3" t="str">
        <f>IF(Table1[[#This Row],[Mã khách hàng]]="","",VLOOKUP($A1679,Ma_KH!$A:$Q,Ma_KH!P$1,0))</f>
        <v>CÔNG TY TNHH PHÂN PHỐI SÀNH ĐIỆU</v>
      </c>
      <c r="AF1679" s="3">
        <f>VLOOKUP(A1679,Ma_KH!A:Q,Ma_KH!J$1,0)</f>
        <v>0</v>
      </c>
    </row>
    <row r="1680" spans="1:32" ht="16.5">
      <c r="A1680" s="73" t="s">
        <v>144</v>
      </c>
      <c r="B1680" s="73" t="s">
        <v>4509</v>
      </c>
      <c r="C1680" s="75">
        <v>45815</v>
      </c>
      <c r="D1680" s="76" t="s">
        <v>2879</v>
      </c>
      <c r="E1680" s="75">
        <v>45815</v>
      </c>
      <c r="F1680" s="73" t="s">
        <v>2880</v>
      </c>
      <c r="G1680" s="73" t="s">
        <v>2762</v>
      </c>
      <c r="H1680" s="69">
        <v>440586</v>
      </c>
      <c r="I1680" s="69">
        <v>0</v>
      </c>
      <c r="J1680" s="69">
        <f>(Table1[[#This Row],[Tiền hàng]]-Table1[[#This Row],[Tiền chiết khấu]])*8%</f>
        <v>35246.879999999997</v>
      </c>
      <c r="K1680" s="69">
        <v>475833</v>
      </c>
      <c r="L1680" s="8" t="s">
        <v>24</v>
      </c>
      <c r="M1680" s="41">
        <v>45893</v>
      </c>
      <c r="N1680" s="29" t="s">
        <v>4224</v>
      </c>
      <c r="O1680" s="69">
        <f>IF(Table1[[#This Row],[Phân loại]]="Tồn đầu kỳ",Table1[[#This Row],[Tổng giá trị]],0)</f>
        <v>0</v>
      </c>
      <c r="P1680" s="8">
        <f>IF(Table1[[#This Row],[Số còn phải thu ĐK]]&lt;&gt;0,0,IF(Table1[[#This Row],[Phân loại]]="Bán hàng",Table1[[#This Row],[Tổng giá trị]],-Table1[[#This Row],[Tổng giá trị]]))</f>
        <v>475833</v>
      </c>
      <c r="Q1680" s="18">
        <f t="shared" si="191"/>
        <v>475833</v>
      </c>
      <c r="R1680" s="8">
        <f>Table1[[#This Row],[Số còn phải thu ĐK]]+Table1[[#This Row],[Giá Trị HD sau CK]]-Table1[[#This Row],[Số tiền đã thu]]</f>
        <v>0</v>
      </c>
      <c r="S1680" s="7">
        <f>IF(Table1[[#This Row],[Ngày hóa đơn]]&lt;&gt;"",Table1[[#This Row],[Ngày hóa đơn]],Table1[[#This Row],[Ngày hạch toán]])</f>
        <v>45815</v>
      </c>
      <c r="T1680" s="8"/>
      <c r="U1680" s="7">
        <f>IF(Table1[[#This Row],[Ngày tính CN]]="","",S1680+T1680)</f>
        <v>45815</v>
      </c>
      <c r="V1680" s="71">
        <f ca="1">IF(Table1[[#This Row],[Hạn thanh toán]]="","",IF((U1680-NOW())&lt;0,0,(U1680-NOW())))</f>
        <v>0</v>
      </c>
      <c r="W1680" s="69"/>
      <c r="X1680" s="65" t="str">
        <f t="shared" ca="1" si="192"/>
        <v/>
      </c>
      <c r="Y1680" s="65" t="str">
        <f t="shared" si="193"/>
        <v>Đã thanh toán</v>
      </c>
      <c r="Z1680" s="250">
        <f>Table1[[#This Row],[Hạn thanh toán]]</f>
        <v>45815</v>
      </c>
      <c r="AA1680" s="250">
        <f>Table1[[#This Row],[Ngày Thanh toán]]</f>
        <v>45893</v>
      </c>
      <c r="AD1680" s="3" t="str">
        <f>IF(Table1[[#This Row],[Mã khách hàng]]="","",VLOOKUP($A1680,Ma_KH!$A:$Q,Ma_KH!O$1,0))</f>
        <v>SÀNH ĐIỆU</v>
      </c>
      <c r="AE1680" s="3" t="str">
        <f>IF(Table1[[#This Row],[Mã khách hàng]]="","",VLOOKUP($A1680,Ma_KH!$A:$Q,Ma_KH!P$1,0))</f>
        <v>CÔNG TY TNHH PHÂN PHỐI SÀNH ĐIỆU</v>
      </c>
      <c r="AF1680" s="3">
        <f>VLOOKUP(A1680,Ma_KH!A:Q,Ma_KH!J$1,0)</f>
        <v>0</v>
      </c>
    </row>
    <row r="1681" spans="1:32" ht="16.5">
      <c r="A1681" s="73" t="s">
        <v>144</v>
      </c>
      <c r="B1681" s="73" t="s">
        <v>4509</v>
      </c>
      <c r="C1681" s="75">
        <v>45820</v>
      </c>
      <c r="D1681" s="76" t="s">
        <v>2881</v>
      </c>
      <c r="E1681" s="75">
        <v>45820</v>
      </c>
      <c r="F1681" s="73" t="s">
        <v>2882</v>
      </c>
      <c r="G1681" s="73" t="s">
        <v>2737</v>
      </c>
      <c r="H1681" s="69">
        <v>607371</v>
      </c>
      <c r="I1681" s="69">
        <v>0</v>
      </c>
      <c r="J1681" s="69">
        <f>(Table1[[#This Row],[Tiền hàng]]-Table1[[#This Row],[Tiền chiết khấu]])*8%</f>
        <v>48589.68</v>
      </c>
      <c r="K1681" s="69">
        <v>655961</v>
      </c>
      <c r="L1681" s="8" t="s">
        <v>24</v>
      </c>
      <c r="M1681" s="41">
        <v>45893</v>
      </c>
      <c r="N1681" s="29" t="s">
        <v>4224</v>
      </c>
      <c r="O1681" s="69">
        <f>IF(Table1[[#This Row],[Phân loại]]="Tồn đầu kỳ",Table1[[#This Row],[Tổng giá trị]],0)</f>
        <v>0</v>
      </c>
      <c r="P1681" s="8">
        <f>IF(Table1[[#This Row],[Số còn phải thu ĐK]]&lt;&gt;0,0,IF(Table1[[#This Row],[Phân loại]]="Bán hàng",Table1[[#This Row],[Tổng giá trị]],-Table1[[#This Row],[Tổng giá trị]]))</f>
        <v>655961</v>
      </c>
      <c r="Q1681" s="18">
        <f t="shared" si="191"/>
        <v>655961</v>
      </c>
      <c r="R1681" s="8">
        <f>Table1[[#This Row],[Số còn phải thu ĐK]]+Table1[[#This Row],[Giá Trị HD sau CK]]-Table1[[#This Row],[Số tiền đã thu]]</f>
        <v>0</v>
      </c>
      <c r="S1681" s="7">
        <f>IF(Table1[[#This Row],[Ngày hóa đơn]]&lt;&gt;"",Table1[[#This Row],[Ngày hóa đơn]],Table1[[#This Row],[Ngày hạch toán]])</f>
        <v>45820</v>
      </c>
      <c r="T1681" s="8"/>
      <c r="U1681" s="7">
        <f>IF(Table1[[#This Row],[Ngày tính CN]]="","",S1681+T1681)</f>
        <v>45820</v>
      </c>
      <c r="V1681" s="71">
        <f ca="1">IF(Table1[[#This Row],[Hạn thanh toán]]="","",IF((U1681-NOW())&lt;0,0,(U1681-NOW())))</f>
        <v>0</v>
      </c>
      <c r="W1681" s="69"/>
      <c r="X1681" s="65" t="str">
        <f t="shared" ca="1" si="192"/>
        <v/>
      </c>
      <c r="Y1681" s="65" t="str">
        <f t="shared" si="193"/>
        <v>Đã thanh toán</v>
      </c>
      <c r="Z1681" s="250">
        <f>Table1[[#This Row],[Hạn thanh toán]]</f>
        <v>45820</v>
      </c>
      <c r="AA1681" s="250">
        <f>Table1[[#This Row],[Ngày Thanh toán]]</f>
        <v>45893</v>
      </c>
      <c r="AD1681" s="3" t="str">
        <f>IF(Table1[[#This Row],[Mã khách hàng]]="","",VLOOKUP($A1681,Ma_KH!$A:$Q,Ma_KH!O$1,0))</f>
        <v>SÀNH ĐIỆU</v>
      </c>
      <c r="AE1681" s="3" t="str">
        <f>IF(Table1[[#This Row],[Mã khách hàng]]="","",VLOOKUP($A1681,Ma_KH!$A:$Q,Ma_KH!P$1,0))</f>
        <v>CÔNG TY TNHH PHÂN PHỐI SÀNH ĐIỆU</v>
      </c>
      <c r="AF1681" s="3">
        <f>VLOOKUP(A1681,Ma_KH!A:Q,Ma_KH!J$1,0)</f>
        <v>0</v>
      </c>
    </row>
    <row r="1682" spans="1:32" ht="16.5">
      <c r="A1682" s="73" t="s">
        <v>144</v>
      </c>
      <c r="B1682" s="73" t="s">
        <v>4509</v>
      </c>
      <c r="C1682" s="75">
        <v>45820</v>
      </c>
      <c r="D1682" s="76" t="s">
        <v>2883</v>
      </c>
      <c r="E1682" s="75">
        <v>45820</v>
      </c>
      <c r="F1682" s="73" t="s">
        <v>2884</v>
      </c>
      <c r="G1682" s="73" t="s">
        <v>2743</v>
      </c>
      <c r="H1682" s="69">
        <v>766887</v>
      </c>
      <c r="I1682" s="69">
        <v>0</v>
      </c>
      <c r="J1682" s="69">
        <f>(Table1[[#This Row],[Tiền hàng]]-Table1[[#This Row],[Tiền chiết khấu]])*8%</f>
        <v>61350.96</v>
      </c>
      <c r="K1682" s="69">
        <v>828238</v>
      </c>
      <c r="L1682" s="8" t="s">
        <v>24</v>
      </c>
      <c r="M1682" s="41">
        <v>45893</v>
      </c>
      <c r="N1682" s="29" t="s">
        <v>4224</v>
      </c>
      <c r="O1682" s="69">
        <f>IF(Table1[[#This Row],[Phân loại]]="Tồn đầu kỳ",Table1[[#This Row],[Tổng giá trị]],0)</f>
        <v>0</v>
      </c>
      <c r="P1682" s="8">
        <f>IF(Table1[[#This Row],[Số còn phải thu ĐK]]&lt;&gt;0,0,IF(Table1[[#This Row],[Phân loại]]="Bán hàng",Table1[[#This Row],[Tổng giá trị]],-Table1[[#This Row],[Tổng giá trị]]))</f>
        <v>828238</v>
      </c>
      <c r="Q1682" s="18">
        <f t="shared" si="191"/>
        <v>828238</v>
      </c>
      <c r="R1682" s="8">
        <f>Table1[[#This Row],[Số còn phải thu ĐK]]+Table1[[#This Row],[Giá Trị HD sau CK]]-Table1[[#This Row],[Số tiền đã thu]]</f>
        <v>0</v>
      </c>
      <c r="S1682" s="7">
        <f>IF(Table1[[#This Row],[Ngày hóa đơn]]&lt;&gt;"",Table1[[#This Row],[Ngày hóa đơn]],Table1[[#This Row],[Ngày hạch toán]])</f>
        <v>45820</v>
      </c>
      <c r="T1682" s="8"/>
      <c r="U1682" s="7">
        <f>IF(Table1[[#This Row],[Ngày tính CN]]="","",S1682+T1682)</f>
        <v>45820</v>
      </c>
      <c r="V1682" s="71">
        <f ca="1">IF(Table1[[#This Row],[Hạn thanh toán]]="","",IF((U1682-NOW())&lt;0,0,(U1682-NOW())))</f>
        <v>0</v>
      </c>
      <c r="W1682" s="69"/>
      <c r="X1682" s="65" t="str">
        <f t="shared" ca="1" si="192"/>
        <v/>
      </c>
      <c r="Y1682" s="65" t="str">
        <f t="shared" si="193"/>
        <v>Đã thanh toán</v>
      </c>
      <c r="Z1682" s="250">
        <f>Table1[[#This Row],[Hạn thanh toán]]</f>
        <v>45820</v>
      </c>
      <c r="AA1682" s="250">
        <f>Table1[[#This Row],[Ngày Thanh toán]]</f>
        <v>45893</v>
      </c>
      <c r="AD1682" s="3" t="str">
        <f>IF(Table1[[#This Row],[Mã khách hàng]]="","",VLOOKUP($A1682,Ma_KH!$A:$Q,Ma_KH!O$1,0))</f>
        <v>SÀNH ĐIỆU</v>
      </c>
      <c r="AE1682" s="3" t="str">
        <f>IF(Table1[[#This Row],[Mã khách hàng]]="","",VLOOKUP($A1682,Ma_KH!$A:$Q,Ma_KH!P$1,0))</f>
        <v>CÔNG TY TNHH PHÂN PHỐI SÀNH ĐIỆU</v>
      </c>
      <c r="AF1682" s="3">
        <f>VLOOKUP(A1682,Ma_KH!A:Q,Ma_KH!J$1,0)</f>
        <v>0</v>
      </c>
    </row>
    <row r="1683" spans="1:32" ht="16.5">
      <c r="A1683" s="73" t="s">
        <v>144</v>
      </c>
      <c r="B1683" s="73" t="s">
        <v>4509</v>
      </c>
      <c r="C1683" s="75">
        <v>45822</v>
      </c>
      <c r="D1683" s="76" t="s">
        <v>2885</v>
      </c>
      <c r="E1683" s="75">
        <v>45822</v>
      </c>
      <c r="F1683" s="73" t="s">
        <v>2886</v>
      </c>
      <c r="G1683" s="73" t="s">
        <v>2887</v>
      </c>
      <c r="H1683" s="69">
        <v>389165</v>
      </c>
      <c r="I1683" s="69">
        <v>0</v>
      </c>
      <c r="J1683" s="69">
        <f>(Table1[[#This Row],[Tiền hàng]]-Table1[[#This Row],[Tiền chiết khấu]])*8%</f>
        <v>31133.200000000001</v>
      </c>
      <c r="K1683" s="69">
        <v>420298</v>
      </c>
      <c r="L1683" s="8" t="s">
        <v>24</v>
      </c>
      <c r="M1683" s="41">
        <v>45893</v>
      </c>
      <c r="N1683" s="29" t="s">
        <v>4224</v>
      </c>
      <c r="O1683" s="69">
        <f>IF(Table1[[#This Row],[Phân loại]]="Tồn đầu kỳ",Table1[[#This Row],[Tổng giá trị]],0)</f>
        <v>0</v>
      </c>
      <c r="P1683" s="8">
        <f>IF(Table1[[#This Row],[Số còn phải thu ĐK]]&lt;&gt;0,0,IF(Table1[[#This Row],[Phân loại]]="Bán hàng",Table1[[#This Row],[Tổng giá trị]],-Table1[[#This Row],[Tổng giá trị]]))</f>
        <v>420298</v>
      </c>
      <c r="Q1683" s="18">
        <f t="shared" si="191"/>
        <v>420298</v>
      </c>
      <c r="R1683" s="8">
        <f>Table1[[#This Row],[Số còn phải thu ĐK]]+Table1[[#This Row],[Giá Trị HD sau CK]]-Table1[[#This Row],[Số tiền đã thu]]</f>
        <v>0</v>
      </c>
      <c r="S1683" s="7">
        <f>IF(Table1[[#This Row],[Ngày hóa đơn]]&lt;&gt;"",Table1[[#This Row],[Ngày hóa đơn]],Table1[[#This Row],[Ngày hạch toán]])</f>
        <v>45822</v>
      </c>
      <c r="T1683" s="8"/>
      <c r="U1683" s="7">
        <f>IF(Table1[[#This Row],[Ngày tính CN]]="","",S1683+T1683)</f>
        <v>45822</v>
      </c>
      <c r="V1683" s="71">
        <f ca="1">IF(Table1[[#This Row],[Hạn thanh toán]]="","",IF((U1683-NOW())&lt;0,0,(U1683-NOW())))</f>
        <v>0</v>
      </c>
      <c r="W1683" s="69"/>
      <c r="X1683" s="65" t="str">
        <f t="shared" ca="1" si="192"/>
        <v/>
      </c>
      <c r="Y1683" s="65" t="str">
        <f t="shared" si="193"/>
        <v>Đã thanh toán</v>
      </c>
      <c r="Z1683" s="250">
        <f>Table1[[#This Row],[Hạn thanh toán]]</f>
        <v>45822</v>
      </c>
      <c r="AA1683" s="250">
        <f>Table1[[#This Row],[Ngày Thanh toán]]</f>
        <v>45893</v>
      </c>
      <c r="AD1683" s="3" t="str">
        <f>IF(Table1[[#This Row],[Mã khách hàng]]="","",VLOOKUP($A1683,Ma_KH!$A:$Q,Ma_KH!O$1,0))</f>
        <v>SÀNH ĐIỆU</v>
      </c>
      <c r="AE1683" s="3" t="str">
        <f>IF(Table1[[#This Row],[Mã khách hàng]]="","",VLOOKUP($A1683,Ma_KH!$A:$Q,Ma_KH!P$1,0))</f>
        <v>CÔNG TY TNHH PHÂN PHỐI SÀNH ĐIỆU</v>
      </c>
      <c r="AF1683" s="3">
        <f>VLOOKUP(A1683,Ma_KH!A:Q,Ma_KH!J$1,0)</f>
        <v>0</v>
      </c>
    </row>
    <row r="1684" spans="1:32" ht="16.5">
      <c r="A1684" s="73" t="s">
        <v>144</v>
      </c>
      <c r="B1684" s="73" t="s">
        <v>4509</v>
      </c>
      <c r="C1684" s="75">
        <v>45826</v>
      </c>
      <c r="D1684" s="76" t="s">
        <v>2888</v>
      </c>
      <c r="E1684" s="75">
        <v>45826</v>
      </c>
      <c r="F1684" s="73" t="s">
        <v>2889</v>
      </c>
      <c r="G1684" s="73" t="s">
        <v>2890</v>
      </c>
      <c r="H1684" s="69">
        <v>1918988</v>
      </c>
      <c r="I1684" s="69">
        <v>0</v>
      </c>
      <c r="J1684" s="69">
        <f>(Table1[[#This Row],[Tiền hàng]]-Table1[[#This Row],[Tiền chiết khấu]])*8%</f>
        <v>153519.04000000001</v>
      </c>
      <c r="K1684" s="69">
        <v>2072507</v>
      </c>
      <c r="L1684" s="8" t="s">
        <v>24</v>
      </c>
      <c r="M1684" s="41">
        <v>45893</v>
      </c>
      <c r="N1684" s="29" t="s">
        <v>4224</v>
      </c>
      <c r="O1684" s="69">
        <f>IF(Table1[[#This Row],[Phân loại]]="Tồn đầu kỳ",Table1[[#This Row],[Tổng giá trị]],0)</f>
        <v>0</v>
      </c>
      <c r="P1684" s="8">
        <f>IF(Table1[[#This Row],[Số còn phải thu ĐK]]&lt;&gt;0,0,IF(Table1[[#This Row],[Phân loại]]="Bán hàng",Table1[[#This Row],[Tổng giá trị]],-Table1[[#This Row],[Tổng giá trị]]))</f>
        <v>2072507</v>
      </c>
      <c r="Q1684" s="18">
        <f t="shared" si="191"/>
        <v>2072507</v>
      </c>
      <c r="R1684" s="8">
        <f>Table1[[#This Row],[Số còn phải thu ĐK]]+Table1[[#This Row],[Giá Trị HD sau CK]]-Table1[[#This Row],[Số tiền đã thu]]</f>
        <v>0</v>
      </c>
      <c r="S1684" s="7">
        <f>IF(Table1[[#This Row],[Ngày hóa đơn]]&lt;&gt;"",Table1[[#This Row],[Ngày hóa đơn]],Table1[[#This Row],[Ngày hạch toán]])</f>
        <v>45826</v>
      </c>
      <c r="T1684" s="8"/>
      <c r="U1684" s="7">
        <f>IF(Table1[[#This Row],[Ngày tính CN]]="","",S1684+T1684)</f>
        <v>45826</v>
      </c>
      <c r="V1684" s="71">
        <f ca="1">IF(Table1[[#This Row],[Hạn thanh toán]]="","",IF((U1684-NOW())&lt;0,0,(U1684-NOW())))</f>
        <v>0</v>
      </c>
      <c r="W1684" s="69"/>
      <c r="X1684" s="65" t="str">
        <f t="shared" ca="1" si="192"/>
        <v/>
      </c>
      <c r="Y1684" s="65" t="str">
        <f t="shared" si="193"/>
        <v>Đã thanh toán</v>
      </c>
      <c r="Z1684" s="250">
        <f>Table1[[#This Row],[Hạn thanh toán]]</f>
        <v>45826</v>
      </c>
      <c r="AA1684" s="250">
        <f>Table1[[#This Row],[Ngày Thanh toán]]</f>
        <v>45893</v>
      </c>
      <c r="AD1684" s="3" t="str">
        <f>IF(Table1[[#This Row],[Mã khách hàng]]="","",VLOOKUP($A1684,Ma_KH!$A:$Q,Ma_KH!O$1,0))</f>
        <v>SÀNH ĐIỆU</v>
      </c>
      <c r="AE1684" s="3" t="str">
        <f>IF(Table1[[#This Row],[Mã khách hàng]]="","",VLOOKUP($A1684,Ma_KH!$A:$Q,Ma_KH!P$1,0))</f>
        <v>CÔNG TY TNHH PHÂN PHỐI SÀNH ĐIỆU</v>
      </c>
      <c r="AF1684" s="3">
        <f>VLOOKUP(A1684,Ma_KH!A:Q,Ma_KH!J$1,0)</f>
        <v>0</v>
      </c>
    </row>
    <row r="1685" spans="1:32" ht="16.5">
      <c r="A1685" s="73" t="s">
        <v>144</v>
      </c>
      <c r="B1685" s="73" t="s">
        <v>4509</v>
      </c>
      <c r="C1685" s="75">
        <v>45829</v>
      </c>
      <c r="D1685" s="76" t="s">
        <v>2891</v>
      </c>
      <c r="E1685" s="75">
        <v>45829</v>
      </c>
      <c r="F1685" s="73" t="s">
        <v>2892</v>
      </c>
      <c r="G1685" s="73" t="s">
        <v>2893</v>
      </c>
      <c r="H1685" s="69">
        <v>1044730</v>
      </c>
      <c r="I1685" s="69">
        <v>0</v>
      </c>
      <c r="J1685" s="69">
        <f>(Table1[[#This Row],[Tiền hàng]]-Table1[[#This Row],[Tiền chiết khấu]])*8%</f>
        <v>83578.400000000009</v>
      </c>
      <c r="K1685" s="69">
        <v>1128308</v>
      </c>
      <c r="L1685" s="8" t="s">
        <v>24</v>
      </c>
      <c r="M1685" s="41">
        <v>45893</v>
      </c>
      <c r="N1685" s="29" t="s">
        <v>4224</v>
      </c>
      <c r="O1685" s="69">
        <f>IF(Table1[[#This Row],[Phân loại]]="Tồn đầu kỳ",Table1[[#This Row],[Tổng giá trị]],0)</f>
        <v>0</v>
      </c>
      <c r="P1685" s="8">
        <f>IF(Table1[[#This Row],[Số còn phải thu ĐK]]&lt;&gt;0,0,IF(Table1[[#This Row],[Phân loại]]="Bán hàng",Table1[[#This Row],[Tổng giá trị]],-Table1[[#This Row],[Tổng giá trị]]))</f>
        <v>1128308</v>
      </c>
      <c r="Q1685" s="18">
        <f t="shared" si="191"/>
        <v>1128308</v>
      </c>
      <c r="R1685" s="8">
        <f>Table1[[#This Row],[Số còn phải thu ĐK]]+Table1[[#This Row],[Giá Trị HD sau CK]]-Table1[[#This Row],[Số tiền đã thu]]</f>
        <v>0</v>
      </c>
      <c r="S1685" s="7">
        <f>IF(Table1[[#This Row],[Ngày hóa đơn]]&lt;&gt;"",Table1[[#This Row],[Ngày hóa đơn]],Table1[[#This Row],[Ngày hạch toán]])</f>
        <v>45829</v>
      </c>
      <c r="T1685" s="8"/>
      <c r="U1685" s="7">
        <f>IF(Table1[[#This Row],[Ngày tính CN]]="","",S1685+T1685)</f>
        <v>45829</v>
      </c>
      <c r="V1685" s="71">
        <f ca="1">IF(Table1[[#This Row],[Hạn thanh toán]]="","",IF((U1685-NOW())&lt;0,0,(U1685-NOW())))</f>
        <v>0</v>
      </c>
      <c r="W1685" s="69"/>
      <c r="X1685" s="65" t="str">
        <f t="shared" ca="1" si="192"/>
        <v/>
      </c>
      <c r="Y1685" s="65" t="str">
        <f t="shared" si="193"/>
        <v>Đã thanh toán</v>
      </c>
      <c r="Z1685" s="250">
        <f>Table1[[#This Row],[Hạn thanh toán]]</f>
        <v>45829</v>
      </c>
      <c r="AA1685" s="250">
        <f>Table1[[#This Row],[Ngày Thanh toán]]</f>
        <v>45893</v>
      </c>
      <c r="AD1685" s="3" t="str">
        <f>IF(Table1[[#This Row],[Mã khách hàng]]="","",VLOOKUP($A1685,Ma_KH!$A:$Q,Ma_KH!O$1,0))</f>
        <v>SÀNH ĐIỆU</v>
      </c>
      <c r="AE1685" s="3" t="str">
        <f>IF(Table1[[#This Row],[Mã khách hàng]]="","",VLOOKUP($A1685,Ma_KH!$A:$Q,Ma_KH!P$1,0))</f>
        <v>CÔNG TY TNHH PHÂN PHỐI SÀNH ĐIỆU</v>
      </c>
      <c r="AF1685" s="3">
        <f>VLOOKUP(A1685,Ma_KH!A:Q,Ma_KH!J$1,0)</f>
        <v>0</v>
      </c>
    </row>
    <row r="1686" spans="1:32" ht="16.5">
      <c r="A1686" s="73" t="s">
        <v>144</v>
      </c>
      <c r="B1686" s="73" t="s">
        <v>4509</v>
      </c>
      <c r="C1686" s="75">
        <v>45832</v>
      </c>
      <c r="D1686" s="76" t="s">
        <v>2894</v>
      </c>
      <c r="E1686" s="75">
        <v>45832</v>
      </c>
      <c r="F1686" s="73" t="s">
        <v>2895</v>
      </c>
      <c r="G1686" s="73" t="s">
        <v>2896</v>
      </c>
      <c r="H1686" s="69">
        <v>1747055</v>
      </c>
      <c r="I1686" s="69">
        <v>0</v>
      </c>
      <c r="J1686" s="69">
        <f>(Table1[[#This Row],[Tiền hàng]]-Table1[[#This Row],[Tiền chiết khấu]])*8%</f>
        <v>139764.4</v>
      </c>
      <c r="K1686" s="69">
        <v>1886819</v>
      </c>
      <c r="L1686" s="8" t="s">
        <v>24</v>
      </c>
      <c r="M1686" s="41">
        <v>45893</v>
      </c>
      <c r="N1686" s="29" t="s">
        <v>4224</v>
      </c>
      <c r="O1686" s="69">
        <f>IF(Table1[[#This Row],[Phân loại]]="Tồn đầu kỳ",Table1[[#This Row],[Tổng giá trị]],0)</f>
        <v>0</v>
      </c>
      <c r="P1686" s="8">
        <f>IF(Table1[[#This Row],[Số còn phải thu ĐK]]&lt;&gt;0,0,IF(Table1[[#This Row],[Phân loại]]="Bán hàng",Table1[[#This Row],[Tổng giá trị]],-Table1[[#This Row],[Tổng giá trị]]))</f>
        <v>1886819</v>
      </c>
      <c r="Q1686" s="18">
        <f t="shared" si="191"/>
        <v>1886819</v>
      </c>
      <c r="R1686" s="8">
        <f>Table1[[#This Row],[Số còn phải thu ĐK]]+Table1[[#This Row],[Giá Trị HD sau CK]]-Table1[[#This Row],[Số tiền đã thu]]</f>
        <v>0</v>
      </c>
      <c r="S1686" s="7">
        <f>IF(Table1[[#This Row],[Ngày hóa đơn]]&lt;&gt;"",Table1[[#This Row],[Ngày hóa đơn]],Table1[[#This Row],[Ngày hạch toán]])</f>
        <v>45832</v>
      </c>
      <c r="T1686" s="8"/>
      <c r="U1686" s="7">
        <f>IF(Table1[[#This Row],[Ngày tính CN]]="","",S1686+T1686)</f>
        <v>45832</v>
      </c>
      <c r="V1686" s="71">
        <f ca="1">IF(Table1[[#This Row],[Hạn thanh toán]]="","",IF((U1686-NOW())&lt;0,0,(U1686-NOW())))</f>
        <v>0</v>
      </c>
      <c r="W1686" s="69"/>
      <c r="X1686" s="65" t="str">
        <f t="shared" ca="1" si="192"/>
        <v/>
      </c>
      <c r="Y1686" s="65" t="str">
        <f t="shared" si="193"/>
        <v>Đã thanh toán</v>
      </c>
      <c r="Z1686" s="250">
        <f>Table1[[#This Row],[Hạn thanh toán]]</f>
        <v>45832</v>
      </c>
      <c r="AA1686" s="250">
        <f>Table1[[#This Row],[Ngày Thanh toán]]</f>
        <v>45893</v>
      </c>
      <c r="AD1686" s="3" t="str">
        <f>IF(Table1[[#This Row],[Mã khách hàng]]="","",VLOOKUP($A1686,Ma_KH!$A:$Q,Ma_KH!O$1,0))</f>
        <v>SÀNH ĐIỆU</v>
      </c>
      <c r="AE1686" s="3" t="str">
        <f>IF(Table1[[#This Row],[Mã khách hàng]]="","",VLOOKUP($A1686,Ma_KH!$A:$Q,Ma_KH!P$1,0))</f>
        <v>CÔNG TY TNHH PHÂN PHỐI SÀNH ĐIỆU</v>
      </c>
      <c r="AF1686" s="3">
        <f>VLOOKUP(A1686,Ma_KH!A:Q,Ma_KH!J$1,0)</f>
        <v>0</v>
      </c>
    </row>
    <row r="1687" spans="1:32" ht="16.5">
      <c r="A1687" s="66" t="s">
        <v>144</v>
      </c>
      <c r="B1687" s="73" t="s">
        <v>4509</v>
      </c>
      <c r="C1687" s="67">
        <v>45832</v>
      </c>
      <c r="D1687" s="68" t="s">
        <v>2897</v>
      </c>
      <c r="E1687" s="67">
        <v>45832</v>
      </c>
      <c r="F1687" s="66" t="s">
        <v>2898</v>
      </c>
      <c r="G1687" s="66" t="s">
        <v>2899</v>
      </c>
      <c r="H1687" s="69">
        <v>480036</v>
      </c>
      <c r="I1687" s="69">
        <v>0</v>
      </c>
      <c r="J1687" s="69">
        <f>(Table1[[#This Row],[Tiền hàng]]-Table1[[#This Row],[Tiền chiết khấu]])*8%</f>
        <v>38402.879999999997</v>
      </c>
      <c r="K1687" s="69">
        <v>518439</v>
      </c>
      <c r="L1687" s="8" t="s">
        <v>24</v>
      </c>
      <c r="M1687" s="41">
        <v>45893</v>
      </c>
      <c r="N1687" s="29" t="s">
        <v>4224</v>
      </c>
      <c r="O1687" s="69">
        <f>IF(Table1[[#This Row],[Phân loại]]="Tồn đầu kỳ",Table1[[#This Row],[Tổng giá trị]],0)</f>
        <v>0</v>
      </c>
      <c r="P1687" s="8">
        <f>IF(Table1[[#This Row],[Số còn phải thu ĐK]]&lt;&gt;0,0,IF(Table1[[#This Row],[Phân loại]]="Bán hàng",Table1[[#This Row],[Tổng giá trị]],-Table1[[#This Row],[Tổng giá trị]]))</f>
        <v>518439</v>
      </c>
      <c r="Q1687" s="18">
        <f t="shared" ref="Q1687:Q1772" si="194">IF(M1687&lt;&gt;"",IF(O1687&lt;&gt;0,O1687,P1687),0)</f>
        <v>518439</v>
      </c>
      <c r="R1687" s="8">
        <f>Table1[[#This Row],[Số còn phải thu ĐK]]+Table1[[#This Row],[Giá Trị HD sau CK]]-Table1[[#This Row],[Số tiền đã thu]]</f>
        <v>0</v>
      </c>
      <c r="S1687" s="7">
        <f>IF(Table1[[#This Row],[Ngày hóa đơn]]&lt;&gt;"",Table1[[#This Row],[Ngày hóa đơn]],Table1[[#This Row],[Ngày hạch toán]])</f>
        <v>45832</v>
      </c>
      <c r="T1687" s="8"/>
      <c r="U1687" s="7">
        <f>IF(Table1[[#This Row],[Ngày tính CN]]="","",S1687+T1687)</f>
        <v>45832</v>
      </c>
      <c r="V1687" s="71">
        <f ca="1">IF(Table1[[#This Row],[Hạn thanh toán]]="","",IF((U1687-NOW())&lt;0,0,(U1687-NOW())))</f>
        <v>0</v>
      </c>
      <c r="W1687" s="69"/>
      <c r="X1687" s="65" t="str">
        <f t="shared" ca="1" si="192"/>
        <v/>
      </c>
      <c r="Y1687" s="65" t="str">
        <f t="shared" si="193"/>
        <v>Đã thanh toán</v>
      </c>
      <c r="Z1687" s="250">
        <f>Table1[[#This Row],[Hạn thanh toán]]</f>
        <v>45832</v>
      </c>
      <c r="AA1687" s="250">
        <f>Table1[[#This Row],[Ngày Thanh toán]]</f>
        <v>45893</v>
      </c>
      <c r="AD1687" s="3" t="str">
        <f>IF(Table1[[#This Row],[Mã khách hàng]]="","",VLOOKUP($A1687,Ma_KH!$A:$Q,Ma_KH!O$1,0))</f>
        <v>SÀNH ĐIỆU</v>
      </c>
      <c r="AE1687" s="3" t="str">
        <f>IF(Table1[[#This Row],[Mã khách hàng]]="","",VLOOKUP($A1687,Ma_KH!$A:$Q,Ma_KH!P$1,0))</f>
        <v>CÔNG TY TNHH PHÂN PHỐI SÀNH ĐIỆU</v>
      </c>
      <c r="AF1687" s="3">
        <f>VLOOKUP(A1687,Ma_KH!A:Q,Ma_KH!J$1,0)</f>
        <v>0</v>
      </c>
    </row>
    <row r="1688" spans="1:32" ht="16.5">
      <c r="A1688" s="73" t="s">
        <v>144</v>
      </c>
      <c r="B1688" s="73" t="s">
        <v>4509</v>
      </c>
      <c r="C1688" s="75">
        <v>45835</v>
      </c>
      <c r="D1688" s="76" t="s">
        <v>2900</v>
      </c>
      <c r="E1688" s="75">
        <v>45835</v>
      </c>
      <c r="F1688" s="73" t="s">
        <v>2901</v>
      </c>
      <c r="G1688" s="73" t="s">
        <v>2902</v>
      </c>
      <c r="H1688" s="69">
        <v>1150508</v>
      </c>
      <c r="I1688" s="69">
        <v>0</v>
      </c>
      <c r="J1688" s="69">
        <f>(Table1[[#This Row],[Tiền hàng]]-Table1[[#This Row],[Tiền chiết khấu]])*8%</f>
        <v>92040.639999999999</v>
      </c>
      <c r="K1688" s="69">
        <v>1242549</v>
      </c>
      <c r="L1688" s="8" t="s">
        <v>24</v>
      </c>
      <c r="M1688" s="41">
        <v>45893</v>
      </c>
      <c r="N1688" s="29" t="s">
        <v>4224</v>
      </c>
      <c r="O1688" s="69">
        <f>IF(Table1[[#This Row],[Phân loại]]="Tồn đầu kỳ",Table1[[#This Row],[Tổng giá trị]],0)</f>
        <v>0</v>
      </c>
      <c r="P1688" s="8">
        <f>IF(Table1[[#This Row],[Số còn phải thu ĐK]]&lt;&gt;0,0,IF(Table1[[#This Row],[Phân loại]]="Bán hàng",Table1[[#This Row],[Tổng giá trị]],-Table1[[#This Row],[Tổng giá trị]]))</f>
        <v>1242549</v>
      </c>
      <c r="Q1688" s="18">
        <f t="shared" si="194"/>
        <v>1242549</v>
      </c>
      <c r="R1688" s="8">
        <f>Table1[[#This Row],[Số còn phải thu ĐK]]+Table1[[#This Row],[Giá Trị HD sau CK]]-Table1[[#This Row],[Số tiền đã thu]]</f>
        <v>0</v>
      </c>
      <c r="S1688" s="7">
        <f>IF(Table1[[#This Row],[Ngày hóa đơn]]&lt;&gt;"",Table1[[#This Row],[Ngày hóa đơn]],Table1[[#This Row],[Ngày hạch toán]])</f>
        <v>45835</v>
      </c>
      <c r="T1688" s="8"/>
      <c r="U1688" s="7">
        <f>IF(Table1[[#This Row],[Ngày tính CN]]="","",S1688+T1688)</f>
        <v>45835</v>
      </c>
      <c r="V1688" s="71">
        <f ca="1">IF(Table1[[#This Row],[Hạn thanh toán]]="","",IF((U1688-NOW())&lt;0,0,(U1688-NOW())))</f>
        <v>0</v>
      </c>
      <c r="W1688" s="69"/>
      <c r="X1688" s="65" t="str">
        <f t="shared" ca="1" si="192"/>
        <v/>
      </c>
      <c r="Y1688" s="65" t="str">
        <f t="shared" si="193"/>
        <v>Đã thanh toán</v>
      </c>
      <c r="Z1688" s="250">
        <f>Table1[[#This Row],[Hạn thanh toán]]</f>
        <v>45835</v>
      </c>
      <c r="AA1688" s="250">
        <f>Table1[[#This Row],[Ngày Thanh toán]]</f>
        <v>45893</v>
      </c>
      <c r="AD1688" s="3" t="str">
        <f>IF(Table1[[#This Row],[Mã khách hàng]]="","",VLOOKUP($A1688,Ma_KH!$A:$Q,Ma_KH!O$1,0))</f>
        <v>SÀNH ĐIỆU</v>
      </c>
      <c r="AE1688" s="3" t="str">
        <f>IF(Table1[[#This Row],[Mã khách hàng]]="","",VLOOKUP($A1688,Ma_KH!$A:$Q,Ma_KH!P$1,0))</f>
        <v>CÔNG TY TNHH PHÂN PHỐI SÀNH ĐIỆU</v>
      </c>
      <c r="AF1688" s="3">
        <f>VLOOKUP(A1688,Ma_KH!A:Q,Ma_KH!J$1,0)</f>
        <v>0</v>
      </c>
    </row>
    <row r="1689" spans="1:32" ht="16.5">
      <c r="A1689" s="66" t="s">
        <v>144</v>
      </c>
      <c r="B1689" s="73" t="s">
        <v>4509</v>
      </c>
      <c r="C1689" s="67">
        <v>45835</v>
      </c>
      <c r="D1689" s="68" t="s">
        <v>2903</v>
      </c>
      <c r="E1689" s="67">
        <v>45835</v>
      </c>
      <c r="F1689" s="66" t="s">
        <v>2904</v>
      </c>
      <c r="G1689" s="66" t="s">
        <v>2905</v>
      </c>
      <c r="H1689" s="69">
        <v>517704</v>
      </c>
      <c r="I1689" s="69">
        <v>0</v>
      </c>
      <c r="J1689" s="69">
        <f>(Table1[[#This Row],[Tiền hàng]]-Table1[[#This Row],[Tiền chiết khấu]])*8%</f>
        <v>41416.32</v>
      </c>
      <c r="K1689" s="69">
        <v>559120</v>
      </c>
      <c r="L1689" s="8" t="s">
        <v>24</v>
      </c>
      <c r="M1689" s="41">
        <v>45893</v>
      </c>
      <c r="N1689" s="29" t="s">
        <v>4224</v>
      </c>
      <c r="O1689" s="69">
        <f>IF(Table1[[#This Row],[Phân loại]]="Tồn đầu kỳ",Table1[[#This Row],[Tổng giá trị]],0)</f>
        <v>0</v>
      </c>
      <c r="P1689" s="8">
        <f>IF(Table1[[#This Row],[Số còn phải thu ĐK]]&lt;&gt;0,0,IF(Table1[[#This Row],[Phân loại]]="Bán hàng",Table1[[#This Row],[Tổng giá trị]],-Table1[[#This Row],[Tổng giá trị]]))</f>
        <v>559120</v>
      </c>
      <c r="Q1689" s="18">
        <f t="shared" si="194"/>
        <v>559120</v>
      </c>
      <c r="R1689" s="8">
        <f>Table1[[#This Row],[Số còn phải thu ĐK]]+Table1[[#This Row],[Giá Trị HD sau CK]]-Table1[[#This Row],[Số tiền đã thu]]</f>
        <v>0</v>
      </c>
      <c r="S1689" s="7">
        <f>IF(Table1[[#This Row],[Ngày hóa đơn]]&lt;&gt;"",Table1[[#This Row],[Ngày hóa đơn]],Table1[[#This Row],[Ngày hạch toán]])</f>
        <v>45835</v>
      </c>
      <c r="T1689" s="8"/>
      <c r="U1689" s="7">
        <f>IF(Table1[[#This Row],[Ngày tính CN]]="","",S1689+T1689)</f>
        <v>45835</v>
      </c>
      <c r="V1689" s="71">
        <f ca="1">IF(Table1[[#This Row],[Hạn thanh toán]]="","",IF((U1689-NOW())&lt;0,0,(U1689-NOW())))</f>
        <v>0</v>
      </c>
      <c r="W1689" s="69"/>
      <c r="X1689" s="65" t="str">
        <f t="shared" ca="1" si="192"/>
        <v/>
      </c>
      <c r="Y1689" s="65" t="str">
        <f t="shared" si="193"/>
        <v>Đã thanh toán</v>
      </c>
      <c r="Z1689" s="250">
        <f>Table1[[#This Row],[Hạn thanh toán]]</f>
        <v>45835</v>
      </c>
      <c r="AA1689" s="250">
        <f>Table1[[#This Row],[Ngày Thanh toán]]</f>
        <v>45893</v>
      </c>
      <c r="AD1689" s="3" t="str">
        <f>IF(Table1[[#This Row],[Mã khách hàng]]="","",VLOOKUP($A1689,Ma_KH!$A:$Q,Ma_KH!O$1,0))</f>
        <v>SÀNH ĐIỆU</v>
      </c>
      <c r="AE1689" s="3" t="str">
        <f>IF(Table1[[#This Row],[Mã khách hàng]]="","",VLOOKUP($A1689,Ma_KH!$A:$Q,Ma_KH!P$1,0))</f>
        <v>CÔNG TY TNHH PHÂN PHỐI SÀNH ĐIỆU</v>
      </c>
      <c r="AF1689" s="3">
        <f>VLOOKUP(A1689,Ma_KH!A:Q,Ma_KH!J$1,0)</f>
        <v>0</v>
      </c>
    </row>
    <row r="1690" spans="1:32" ht="16.5">
      <c r="A1690" s="73" t="s">
        <v>144</v>
      </c>
      <c r="B1690" s="73" t="s">
        <v>4509</v>
      </c>
      <c r="C1690" s="75">
        <v>45842</v>
      </c>
      <c r="D1690" s="76" t="s">
        <v>2906</v>
      </c>
      <c r="E1690" s="75">
        <v>45842</v>
      </c>
      <c r="F1690" s="73" t="s">
        <v>2907</v>
      </c>
      <c r="G1690" s="73" t="s">
        <v>2908</v>
      </c>
      <c r="H1690" s="69">
        <v>1107726</v>
      </c>
      <c r="I1690" s="69">
        <v>0</v>
      </c>
      <c r="J1690" s="69">
        <f>(Table1[[#This Row],[Tiền hàng]]-Table1[[#This Row],[Tiền chiết khấu]])*8%</f>
        <v>88618.08</v>
      </c>
      <c r="K1690" s="69">
        <v>1196344</v>
      </c>
      <c r="L1690" s="8" t="s">
        <v>24</v>
      </c>
      <c r="M1690" s="41">
        <v>45911</v>
      </c>
      <c r="N1690" s="29" t="s">
        <v>4225</v>
      </c>
      <c r="O1690" s="69">
        <f>IF(Table1[[#This Row],[Phân loại]]="Tồn đầu kỳ",Table1[[#This Row],[Tổng giá trị]],0)</f>
        <v>0</v>
      </c>
      <c r="P1690" s="8">
        <f>IF(Table1[[#This Row],[Số còn phải thu ĐK]]&lt;&gt;0,0,IF(Table1[[#This Row],[Phân loại]]="Bán hàng",Table1[[#This Row],[Tổng giá trị]],-Table1[[#This Row],[Tổng giá trị]]))</f>
        <v>1196344</v>
      </c>
      <c r="Q1690" s="18">
        <f t="shared" si="194"/>
        <v>1196344</v>
      </c>
      <c r="R1690" s="8">
        <f>Table1[[#This Row],[Số còn phải thu ĐK]]+Table1[[#This Row],[Giá Trị HD sau CK]]-Table1[[#This Row],[Số tiền đã thu]]</f>
        <v>0</v>
      </c>
      <c r="S1690" s="7">
        <f>IF(Table1[[#This Row],[Ngày hóa đơn]]&lt;&gt;"",Table1[[#This Row],[Ngày hóa đơn]],Table1[[#This Row],[Ngày hạch toán]])</f>
        <v>45842</v>
      </c>
      <c r="T1690" s="8"/>
      <c r="U1690" s="7">
        <f>IF(Table1[[#This Row],[Ngày tính CN]]="","",S1690+T1690)</f>
        <v>45842</v>
      </c>
      <c r="V1690" s="71">
        <f ca="1">IF(Table1[[#This Row],[Hạn thanh toán]]="","",IF((U1690-NOW())&lt;0,0,(U1690-NOW())))</f>
        <v>0</v>
      </c>
      <c r="W1690" s="69"/>
      <c r="X1690" s="65" t="str">
        <f t="shared" ca="1" si="192"/>
        <v/>
      </c>
      <c r="Y1690" s="65" t="str">
        <f t="shared" si="193"/>
        <v>Đã thanh toán</v>
      </c>
      <c r="Z1690" s="250">
        <f>Table1[[#This Row],[Hạn thanh toán]]</f>
        <v>45842</v>
      </c>
      <c r="AA1690" s="250">
        <f>Table1[[#This Row],[Ngày Thanh toán]]</f>
        <v>45911</v>
      </c>
      <c r="AD1690" s="3" t="str">
        <f>IF(Table1[[#This Row],[Mã khách hàng]]="","",VLOOKUP($A1690,Ma_KH!$A:$Q,Ma_KH!O$1,0))</f>
        <v>SÀNH ĐIỆU</v>
      </c>
      <c r="AE1690" s="3" t="str">
        <f>IF(Table1[[#This Row],[Mã khách hàng]]="","",VLOOKUP($A1690,Ma_KH!$A:$Q,Ma_KH!P$1,0))</f>
        <v>CÔNG TY TNHH PHÂN PHỐI SÀNH ĐIỆU</v>
      </c>
      <c r="AF1690" s="3">
        <f>VLOOKUP(A1690,Ma_KH!A:Q,Ma_KH!J$1,0)</f>
        <v>0</v>
      </c>
    </row>
    <row r="1691" spans="1:32" ht="16.5">
      <c r="A1691" s="73" t="s">
        <v>144</v>
      </c>
      <c r="B1691" s="73" t="s">
        <v>4509</v>
      </c>
      <c r="C1691" s="41">
        <v>45835</v>
      </c>
      <c r="D1691" s="29" t="s">
        <v>4221</v>
      </c>
      <c r="E1691" s="41">
        <v>45835</v>
      </c>
      <c r="F1691" s="29" t="s">
        <v>4222</v>
      </c>
      <c r="G1691" s="29" t="s">
        <v>2765</v>
      </c>
      <c r="H1691" s="69"/>
      <c r="I1691" s="69">
        <v>0</v>
      </c>
      <c r="J1691" s="69">
        <f>(Table1[[#This Row],[Tiền hàng]]-Table1[[#This Row],[Tiền chiết khấu]])*8%</f>
        <v>0</v>
      </c>
      <c r="K1691" s="59">
        <v>1907951</v>
      </c>
      <c r="L1691" s="8" t="s">
        <v>3649</v>
      </c>
      <c r="M1691" s="41">
        <v>45807</v>
      </c>
      <c r="N1691" s="29" t="s">
        <v>4219</v>
      </c>
      <c r="O1691" s="69">
        <f>IF(Table1[[#This Row],[Phân loại]]="Tồn đầu kỳ",Table1[[#This Row],[Tổng giá trị]],0)</f>
        <v>0</v>
      </c>
      <c r="P1691" s="8">
        <f>IF(Table1[[#This Row],[Số còn phải thu ĐK]]&lt;&gt;0,0,IF(Table1[[#This Row],[Phân loại]]="Bán hàng",Table1[[#This Row],[Tổng giá trị]],-Table1[[#This Row],[Tổng giá trị]]))</f>
        <v>-1907951</v>
      </c>
      <c r="Q1691" s="18">
        <f t="shared" si="194"/>
        <v>-1907951</v>
      </c>
      <c r="R1691" s="8">
        <f>Table1[[#This Row],[Số còn phải thu ĐK]]+Table1[[#This Row],[Giá Trị HD sau CK]]-Table1[[#This Row],[Số tiền đã thu]]</f>
        <v>0</v>
      </c>
      <c r="S1691" s="7">
        <f>IF(Table1[[#This Row],[Ngày hóa đơn]]&lt;&gt;"",Table1[[#This Row],[Ngày hóa đơn]],Table1[[#This Row],[Ngày hạch toán]])</f>
        <v>45835</v>
      </c>
      <c r="T1691" s="8"/>
      <c r="U1691" s="7">
        <f>IF(Table1[[#This Row],[Ngày tính CN]]="","",S1691+T1691)</f>
        <v>45835</v>
      </c>
      <c r="V1691" s="71">
        <f ca="1">IF(Table1[[#This Row],[Hạn thanh toán]]="","",IF((U1691-NOW())&lt;0,0,(U1691-NOW())))</f>
        <v>0</v>
      </c>
      <c r="W1691" s="69"/>
      <c r="X1691" s="65" t="str">
        <f t="shared" ca="1" si="192"/>
        <v/>
      </c>
      <c r="Y1691" s="65" t="str">
        <f t="shared" ref="Y1691" si="195">IF(R1691=0,"Đã thanh toán",IF(X1691="","",IF(X1691&lt;=0,"Chưa đến hạn thanh toán",IF(X1691&lt;=30,"Nợ quá hạn 30 ngày",IF(X1691&lt;=60,"Nợ quá hạn từ 30 ngày đến 60 ngày",IF(X1691&lt;=90,"Nợ quá hạn từ 60 ngày đến 90 ngày",IF(X1691&lt;=120,"Nợ quá hạn từ 90 ngày đến 120 ngày","Nợ quá hạn hơn 120 ngày có khả năng mất thanh toán")))))))</f>
        <v>Đã thanh toán</v>
      </c>
      <c r="Z1691" s="250">
        <f>Table1[[#This Row],[Hạn thanh toán]]</f>
        <v>45835</v>
      </c>
      <c r="AA1691" s="250">
        <f>Table1[[#This Row],[Ngày Thanh toán]]</f>
        <v>45807</v>
      </c>
      <c r="AD1691" s="3" t="str">
        <f>IF(Table1[[#This Row],[Mã khách hàng]]="","",VLOOKUP($A1691,Ma_KH!$A:$Q,Ma_KH!O$1,0))</f>
        <v>SÀNH ĐIỆU</v>
      </c>
      <c r="AE1691" s="3" t="str">
        <f>IF(Table1[[#This Row],[Mã khách hàng]]="","",VLOOKUP($A1691,Ma_KH!$A:$Q,Ma_KH!P$1,0))</f>
        <v>CÔNG TY TNHH PHÂN PHỐI SÀNH ĐIỆU</v>
      </c>
      <c r="AF1691" s="3">
        <f>VLOOKUP(A1691,Ma_KH!A:Q,Ma_KH!J$1,0)</f>
        <v>0</v>
      </c>
    </row>
    <row r="1692" spans="1:32" ht="16.5">
      <c r="A1692" s="73" t="s">
        <v>144</v>
      </c>
      <c r="B1692" s="73" t="s">
        <v>4509</v>
      </c>
      <c r="C1692" s="75">
        <v>45843</v>
      </c>
      <c r="D1692" s="76" t="s">
        <v>2909</v>
      </c>
      <c r="E1692" s="75">
        <v>45843</v>
      </c>
      <c r="F1692" s="73" t="s">
        <v>2910</v>
      </c>
      <c r="G1692" s="73" t="s">
        <v>2911</v>
      </c>
      <c r="H1692" s="69">
        <v>508967</v>
      </c>
      <c r="I1692" s="69">
        <v>0</v>
      </c>
      <c r="J1692" s="69">
        <f>(Table1[[#This Row],[Tiền hàng]]-Table1[[#This Row],[Tiền chiết khấu]])*8%</f>
        <v>40717.360000000001</v>
      </c>
      <c r="K1692" s="69">
        <v>549684</v>
      </c>
      <c r="L1692" s="8" t="s">
        <v>24</v>
      </c>
      <c r="M1692" s="41">
        <v>45911</v>
      </c>
      <c r="N1692" s="29" t="s">
        <v>4225</v>
      </c>
      <c r="O1692" s="69">
        <f>IF(Table1[[#This Row],[Phân loại]]="Tồn đầu kỳ",Table1[[#This Row],[Tổng giá trị]],0)</f>
        <v>0</v>
      </c>
      <c r="P1692" s="8">
        <f>IF(Table1[[#This Row],[Số còn phải thu ĐK]]&lt;&gt;0,0,IF(Table1[[#This Row],[Phân loại]]="Bán hàng",Table1[[#This Row],[Tổng giá trị]],-Table1[[#This Row],[Tổng giá trị]]))</f>
        <v>549684</v>
      </c>
      <c r="Q1692" s="18">
        <f t="shared" si="194"/>
        <v>549684</v>
      </c>
      <c r="R1692" s="8">
        <f>Table1[[#This Row],[Số còn phải thu ĐK]]+Table1[[#This Row],[Giá Trị HD sau CK]]-Table1[[#This Row],[Số tiền đã thu]]</f>
        <v>0</v>
      </c>
      <c r="S1692" s="7">
        <f>IF(Table1[[#This Row],[Ngày hóa đơn]]&lt;&gt;"",Table1[[#This Row],[Ngày hóa đơn]],Table1[[#This Row],[Ngày hạch toán]])</f>
        <v>45843</v>
      </c>
      <c r="T1692" s="8"/>
      <c r="U1692" s="7">
        <f>IF(Table1[[#This Row],[Ngày tính CN]]="","",S1692+T1692)</f>
        <v>45843</v>
      </c>
      <c r="V1692" s="71">
        <f ca="1">IF(Table1[[#This Row],[Hạn thanh toán]]="","",IF((U1692-NOW())&lt;0,0,(U1692-NOW())))</f>
        <v>0</v>
      </c>
      <c r="W1692" s="69"/>
      <c r="X1692" s="65" t="str">
        <f t="shared" ca="1" si="192"/>
        <v/>
      </c>
      <c r="Y1692" s="65" t="str">
        <f t="shared" si="193"/>
        <v>Đã thanh toán</v>
      </c>
      <c r="Z1692" s="250">
        <f>Table1[[#This Row],[Hạn thanh toán]]</f>
        <v>45843</v>
      </c>
      <c r="AA1692" s="250">
        <f>Table1[[#This Row],[Ngày Thanh toán]]</f>
        <v>45911</v>
      </c>
      <c r="AD1692" s="3" t="str">
        <f>IF(Table1[[#This Row],[Mã khách hàng]]="","",VLOOKUP($A1692,Ma_KH!$A:$Q,Ma_KH!O$1,0))</f>
        <v>SÀNH ĐIỆU</v>
      </c>
      <c r="AE1692" s="3" t="str">
        <f>IF(Table1[[#This Row],[Mã khách hàng]]="","",VLOOKUP($A1692,Ma_KH!$A:$Q,Ma_KH!P$1,0))</f>
        <v>CÔNG TY TNHH PHÂN PHỐI SÀNH ĐIỆU</v>
      </c>
      <c r="AF1692" s="3">
        <f>VLOOKUP(A1692,Ma_KH!A:Q,Ma_KH!J$1,0)</f>
        <v>0</v>
      </c>
    </row>
    <row r="1693" spans="1:32" ht="16.5">
      <c r="A1693" s="73" t="s">
        <v>144</v>
      </c>
      <c r="B1693" s="73" t="s">
        <v>4509</v>
      </c>
      <c r="C1693" s="75">
        <v>45849</v>
      </c>
      <c r="D1693" s="76" t="s">
        <v>2912</v>
      </c>
      <c r="E1693" s="75">
        <v>45849</v>
      </c>
      <c r="F1693" s="73" t="s">
        <v>2913</v>
      </c>
      <c r="G1693" s="73" t="s">
        <v>2914</v>
      </c>
      <c r="H1693" s="69">
        <v>761607</v>
      </c>
      <c r="I1693" s="69">
        <v>0</v>
      </c>
      <c r="J1693" s="69">
        <f>(Table1[[#This Row],[Tiền hàng]]-Table1[[#This Row],[Tiền chiết khấu]])*8%</f>
        <v>60928.56</v>
      </c>
      <c r="K1693" s="69">
        <v>822536</v>
      </c>
      <c r="L1693" s="8" t="s">
        <v>24</v>
      </c>
      <c r="M1693" s="41">
        <v>45911</v>
      </c>
      <c r="N1693" s="29" t="s">
        <v>4225</v>
      </c>
      <c r="O1693" s="69">
        <f>IF(Table1[[#This Row],[Phân loại]]="Tồn đầu kỳ",Table1[[#This Row],[Tổng giá trị]],0)</f>
        <v>0</v>
      </c>
      <c r="P1693" s="8">
        <f>IF(Table1[[#This Row],[Số còn phải thu ĐK]]&lt;&gt;0,0,IF(Table1[[#This Row],[Phân loại]]="Bán hàng",Table1[[#This Row],[Tổng giá trị]],-Table1[[#This Row],[Tổng giá trị]]))</f>
        <v>822536</v>
      </c>
      <c r="Q1693" s="18">
        <f t="shared" si="194"/>
        <v>822536</v>
      </c>
      <c r="R1693" s="8">
        <f>Table1[[#This Row],[Số còn phải thu ĐK]]+Table1[[#This Row],[Giá Trị HD sau CK]]-Table1[[#This Row],[Số tiền đã thu]]</f>
        <v>0</v>
      </c>
      <c r="S1693" s="7">
        <f>IF(Table1[[#This Row],[Ngày hóa đơn]]&lt;&gt;"",Table1[[#This Row],[Ngày hóa đơn]],Table1[[#This Row],[Ngày hạch toán]])</f>
        <v>45849</v>
      </c>
      <c r="T1693" s="8"/>
      <c r="U1693" s="7">
        <f>IF(Table1[[#This Row],[Ngày tính CN]]="","",S1693+T1693)</f>
        <v>45849</v>
      </c>
      <c r="V1693" s="71">
        <f ca="1">IF(Table1[[#This Row],[Hạn thanh toán]]="","",IF((U1693-NOW())&lt;0,0,(U1693-NOW())))</f>
        <v>0</v>
      </c>
      <c r="W1693" s="69"/>
      <c r="X1693" s="65" t="str">
        <f t="shared" ca="1" si="192"/>
        <v/>
      </c>
      <c r="Y1693" s="65" t="str">
        <f t="shared" si="193"/>
        <v>Đã thanh toán</v>
      </c>
      <c r="Z1693" s="250">
        <f>Table1[[#This Row],[Hạn thanh toán]]</f>
        <v>45849</v>
      </c>
      <c r="AA1693" s="250">
        <f>Table1[[#This Row],[Ngày Thanh toán]]</f>
        <v>45911</v>
      </c>
      <c r="AD1693" s="3" t="str">
        <f>IF(Table1[[#This Row],[Mã khách hàng]]="","",VLOOKUP($A1693,Ma_KH!$A:$Q,Ma_KH!O$1,0))</f>
        <v>SÀNH ĐIỆU</v>
      </c>
      <c r="AE1693" s="3" t="str">
        <f>IF(Table1[[#This Row],[Mã khách hàng]]="","",VLOOKUP($A1693,Ma_KH!$A:$Q,Ma_KH!P$1,0))</f>
        <v>CÔNG TY TNHH PHÂN PHỐI SÀNH ĐIỆU</v>
      </c>
      <c r="AF1693" s="3">
        <f>VLOOKUP(A1693,Ma_KH!A:Q,Ma_KH!J$1,0)</f>
        <v>0</v>
      </c>
    </row>
    <row r="1694" spans="1:32" ht="16.5">
      <c r="A1694" s="73" t="s">
        <v>144</v>
      </c>
      <c r="B1694" s="73" t="s">
        <v>4509</v>
      </c>
      <c r="C1694" s="75">
        <v>45854</v>
      </c>
      <c r="D1694" s="76" t="s">
        <v>2915</v>
      </c>
      <c r="E1694" s="75">
        <v>45854</v>
      </c>
      <c r="F1694" s="73" t="s">
        <v>2916</v>
      </c>
      <c r="G1694" s="73" t="s">
        <v>2917</v>
      </c>
      <c r="H1694" s="69">
        <v>628762</v>
      </c>
      <c r="I1694" s="69">
        <v>0</v>
      </c>
      <c r="J1694" s="69">
        <f>(Table1[[#This Row],[Tiền hàng]]-Table1[[#This Row],[Tiền chiết khấu]])*8%</f>
        <v>50300.959999999999</v>
      </c>
      <c r="K1694" s="69">
        <v>679063</v>
      </c>
      <c r="L1694" s="8" t="s">
        <v>24</v>
      </c>
      <c r="M1694" s="41">
        <v>45911</v>
      </c>
      <c r="N1694" s="29" t="s">
        <v>4225</v>
      </c>
      <c r="O1694" s="69">
        <f>IF(Table1[[#This Row],[Phân loại]]="Tồn đầu kỳ",Table1[[#This Row],[Tổng giá trị]],0)</f>
        <v>0</v>
      </c>
      <c r="P1694" s="8">
        <f>IF(Table1[[#This Row],[Số còn phải thu ĐK]]&lt;&gt;0,0,IF(Table1[[#This Row],[Phân loại]]="Bán hàng",Table1[[#This Row],[Tổng giá trị]],-Table1[[#This Row],[Tổng giá trị]]))</f>
        <v>679063</v>
      </c>
      <c r="Q1694" s="18">
        <f t="shared" si="194"/>
        <v>679063</v>
      </c>
      <c r="R1694" s="8">
        <f>Table1[[#This Row],[Số còn phải thu ĐK]]+Table1[[#This Row],[Giá Trị HD sau CK]]-Table1[[#This Row],[Số tiền đã thu]]</f>
        <v>0</v>
      </c>
      <c r="S1694" s="7">
        <f>IF(Table1[[#This Row],[Ngày hóa đơn]]&lt;&gt;"",Table1[[#This Row],[Ngày hóa đơn]],Table1[[#This Row],[Ngày hạch toán]])</f>
        <v>45854</v>
      </c>
      <c r="T1694" s="8"/>
      <c r="U1694" s="7">
        <f>IF(Table1[[#This Row],[Ngày tính CN]]="","",S1694+T1694)</f>
        <v>45854</v>
      </c>
      <c r="V1694" s="71">
        <f ca="1">IF(Table1[[#This Row],[Hạn thanh toán]]="","",IF((U1694-NOW())&lt;0,0,(U1694-NOW())))</f>
        <v>0</v>
      </c>
      <c r="W1694" s="69"/>
      <c r="X1694" s="65" t="str">
        <f t="shared" ca="1" si="192"/>
        <v/>
      </c>
      <c r="Y1694" s="65" t="str">
        <f t="shared" si="193"/>
        <v>Đã thanh toán</v>
      </c>
      <c r="Z1694" s="250">
        <f>Table1[[#This Row],[Hạn thanh toán]]</f>
        <v>45854</v>
      </c>
      <c r="AA1694" s="250">
        <f>Table1[[#This Row],[Ngày Thanh toán]]</f>
        <v>45911</v>
      </c>
      <c r="AD1694" s="3" t="str">
        <f>IF(Table1[[#This Row],[Mã khách hàng]]="","",VLOOKUP($A1694,Ma_KH!$A:$Q,Ma_KH!O$1,0))</f>
        <v>SÀNH ĐIỆU</v>
      </c>
      <c r="AE1694" s="3" t="str">
        <f>IF(Table1[[#This Row],[Mã khách hàng]]="","",VLOOKUP($A1694,Ma_KH!$A:$Q,Ma_KH!P$1,0))</f>
        <v>CÔNG TY TNHH PHÂN PHỐI SÀNH ĐIỆU</v>
      </c>
      <c r="AF1694" s="3">
        <f>VLOOKUP(A1694,Ma_KH!A:Q,Ma_KH!J$1,0)</f>
        <v>0</v>
      </c>
    </row>
    <row r="1695" spans="1:32" ht="16.5">
      <c r="A1695" s="73" t="s">
        <v>144</v>
      </c>
      <c r="B1695" s="73" t="s">
        <v>4509</v>
      </c>
      <c r="C1695" s="75">
        <v>45855</v>
      </c>
      <c r="D1695" s="76" t="s">
        <v>2918</v>
      </c>
      <c r="E1695" s="75">
        <v>45855</v>
      </c>
      <c r="F1695" s="73" t="s">
        <v>2919</v>
      </c>
      <c r="G1695" s="73" t="s">
        <v>2920</v>
      </c>
      <c r="H1695" s="69"/>
      <c r="I1695" s="69">
        <v>0</v>
      </c>
      <c r="J1695" s="69">
        <f>(Table1[[#This Row],[Tiền hàng]]-Table1[[#This Row],[Tiền chiết khấu]])*8%</f>
        <v>0</v>
      </c>
      <c r="K1695" s="69">
        <v>462521</v>
      </c>
      <c r="L1695" s="8" t="s">
        <v>17</v>
      </c>
      <c r="M1695" s="41">
        <v>45911</v>
      </c>
      <c r="N1695" s="29" t="s">
        <v>4225</v>
      </c>
      <c r="O1695" s="69">
        <f>IF(Table1[[#This Row],[Phân loại]]="Tồn đầu kỳ",Table1[[#This Row],[Tổng giá trị]],0)</f>
        <v>0</v>
      </c>
      <c r="P1695" s="8">
        <f>IF(Table1[[#This Row],[Số còn phải thu ĐK]]&lt;&gt;0,0,IF(Table1[[#This Row],[Phân loại]]="Bán hàng",Table1[[#This Row],[Tổng giá trị]],-Table1[[#This Row],[Tổng giá trị]]))</f>
        <v>-462521</v>
      </c>
      <c r="Q1695" s="18">
        <f t="shared" si="194"/>
        <v>-462521</v>
      </c>
      <c r="R1695" s="8">
        <f>Table1[[#This Row],[Số còn phải thu ĐK]]+Table1[[#This Row],[Giá Trị HD sau CK]]-Table1[[#This Row],[Số tiền đã thu]]</f>
        <v>0</v>
      </c>
      <c r="S1695" s="7">
        <f>IF(Table1[[#This Row],[Ngày hóa đơn]]&lt;&gt;"",Table1[[#This Row],[Ngày hóa đơn]],Table1[[#This Row],[Ngày hạch toán]])</f>
        <v>45855</v>
      </c>
      <c r="T1695" s="8"/>
      <c r="U1695" s="7">
        <f>IF(Table1[[#This Row],[Ngày tính CN]]="","",S1695+T1695)</f>
        <v>45855</v>
      </c>
      <c r="V1695" s="71">
        <f ca="1">IF(Table1[[#This Row],[Hạn thanh toán]]="","",IF((U1695-NOW())&lt;0,0,(U1695-NOW())))</f>
        <v>0</v>
      </c>
      <c r="W1695" s="69"/>
      <c r="X1695" s="65" t="str">
        <f t="shared" ca="1" si="192"/>
        <v/>
      </c>
      <c r="Y1695" s="65" t="str">
        <f t="shared" si="193"/>
        <v>Đã thanh toán</v>
      </c>
      <c r="Z1695" s="250">
        <f>Table1[[#This Row],[Hạn thanh toán]]</f>
        <v>45855</v>
      </c>
      <c r="AA1695" s="250">
        <f>Table1[[#This Row],[Ngày Thanh toán]]</f>
        <v>45911</v>
      </c>
      <c r="AD1695" s="3" t="str">
        <f>IF(Table1[[#This Row],[Mã khách hàng]]="","",VLOOKUP($A1695,Ma_KH!$A:$Q,Ma_KH!O$1,0))</f>
        <v>SÀNH ĐIỆU</v>
      </c>
      <c r="AE1695" s="3" t="str">
        <f>IF(Table1[[#This Row],[Mã khách hàng]]="","",VLOOKUP($A1695,Ma_KH!$A:$Q,Ma_KH!P$1,0))</f>
        <v>CÔNG TY TNHH PHÂN PHỐI SÀNH ĐIỆU</v>
      </c>
      <c r="AF1695" s="3">
        <f>VLOOKUP(A1695,Ma_KH!A:Q,Ma_KH!J$1,0)</f>
        <v>0</v>
      </c>
    </row>
    <row r="1696" spans="1:32" ht="16.5">
      <c r="A1696" s="73" t="s">
        <v>144</v>
      </c>
      <c r="B1696" s="73" t="s">
        <v>4509</v>
      </c>
      <c r="C1696" s="75">
        <v>45855</v>
      </c>
      <c r="D1696" s="76" t="s">
        <v>2921</v>
      </c>
      <c r="E1696" s="75">
        <v>45855</v>
      </c>
      <c r="F1696" s="73" t="s">
        <v>2922</v>
      </c>
      <c r="G1696" s="73" t="s">
        <v>17</v>
      </c>
      <c r="H1696" s="69"/>
      <c r="I1696" s="69">
        <v>0</v>
      </c>
      <c r="J1696" s="69">
        <f>(Table1[[#This Row],[Tiền hàng]]-Table1[[#This Row],[Tiền chiết khấu]])*8%</f>
        <v>0</v>
      </c>
      <c r="K1696" s="69">
        <v>359970</v>
      </c>
      <c r="L1696" s="8" t="s">
        <v>17</v>
      </c>
      <c r="M1696" s="41">
        <v>45911</v>
      </c>
      <c r="N1696" s="29" t="s">
        <v>4225</v>
      </c>
      <c r="O1696" s="69">
        <f>IF(Table1[[#This Row],[Phân loại]]="Tồn đầu kỳ",Table1[[#This Row],[Tổng giá trị]],0)</f>
        <v>0</v>
      </c>
      <c r="P1696" s="8">
        <f>IF(Table1[[#This Row],[Số còn phải thu ĐK]]&lt;&gt;0,0,IF(Table1[[#This Row],[Phân loại]]="Bán hàng",Table1[[#This Row],[Tổng giá trị]],-Table1[[#This Row],[Tổng giá trị]]))</f>
        <v>-359970</v>
      </c>
      <c r="Q1696" s="18">
        <f t="shared" si="194"/>
        <v>-359970</v>
      </c>
      <c r="R1696" s="8">
        <f>Table1[[#This Row],[Số còn phải thu ĐK]]+Table1[[#This Row],[Giá Trị HD sau CK]]-Table1[[#This Row],[Số tiền đã thu]]</f>
        <v>0</v>
      </c>
      <c r="S1696" s="7">
        <f>IF(Table1[[#This Row],[Ngày hóa đơn]]&lt;&gt;"",Table1[[#This Row],[Ngày hóa đơn]],Table1[[#This Row],[Ngày hạch toán]])</f>
        <v>45855</v>
      </c>
      <c r="T1696" s="8"/>
      <c r="U1696" s="7">
        <f>IF(Table1[[#This Row],[Ngày tính CN]]="","",S1696+T1696)</f>
        <v>45855</v>
      </c>
      <c r="V1696" s="71">
        <f ca="1">IF(Table1[[#This Row],[Hạn thanh toán]]="","",IF((U1696-NOW())&lt;0,0,(U1696-NOW())))</f>
        <v>0</v>
      </c>
      <c r="W1696" s="69"/>
      <c r="X1696" s="65" t="str">
        <f t="shared" ca="1" si="192"/>
        <v/>
      </c>
      <c r="Y1696" s="65" t="str">
        <f t="shared" si="193"/>
        <v>Đã thanh toán</v>
      </c>
      <c r="Z1696" s="250">
        <f>Table1[[#This Row],[Hạn thanh toán]]</f>
        <v>45855</v>
      </c>
      <c r="AA1696" s="250">
        <f>Table1[[#This Row],[Ngày Thanh toán]]</f>
        <v>45911</v>
      </c>
      <c r="AD1696" s="3" t="str">
        <f>IF(Table1[[#This Row],[Mã khách hàng]]="","",VLOOKUP($A1696,Ma_KH!$A:$Q,Ma_KH!O$1,0))</f>
        <v>SÀNH ĐIỆU</v>
      </c>
      <c r="AE1696" s="3" t="str">
        <f>IF(Table1[[#This Row],[Mã khách hàng]]="","",VLOOKUP($A1696,Ma_KH!$A:$Q,Ma_KH!P$1,0))</f>
        <v>CÔNG TY TNHH PHÂN PHỐI SÀNH ĐIỆU</v>
      </c>
      <c r="AF1696" s="3">
        <f>VLOOKUP(A1696,Ma_KH!A:Q,Ma_KH!J$1,0)</f>
        <v>0</v>
      </c>
    </row>
    <row r="1697" spans="1:32" ht="16.5">
      <c r="A1697" s="73" t="s">
        <v>144</v>
      </c>
      <c r="B1697" s="73" t="s">
        <v>4509</v>
      </c>
      <c r="C1697" s="75">
        <v>45856</v>
      </c>
      <c r="D1697" s="76" t="s">
        <v>2923</v>
      </c>
      <c r="E1697" s="75">
        <v>45856</v>
      </c>
      <c r="F1697" s="73" t="s">
        <v>2924</v>
      </c>
      <c r="G1697" s="73" t="s">
        <v>2925</v>
      </c>
      <c r="H1697" s="69">
        <v>480168</v>
      </c>
      <c r="I1697" s="69">
        <v>0</v>
      </c>
      <c r="J1697" s="69">
        <f>(Table1[[#This Row],[Tiền hàng]]-Table1[[#This Row],[Tiền chiết khấu]])*8%</f>
        <v>38413.440000000002</v>
      </c>
      <c r="K1697" s="69">
        <v>518581</v>
      </c>
      <c r="L1697" s="8" t="s">
        <v>24</v>
      </c>
      <c r="M1697" s="41">
        <v>45911</v>
      </c>
      <c r="N1697" s="29" t="s">
        <v>4225</v>
      </c>
      <c r="O1697" s="69">
        <f>IF(Table1[[#This Row],[Phân loại]]="Tồn đầu kỳ",Table1[[#This Row],[Tổng giá trị]],0)</f>
        <v>0</v>
      </c>
      <c r="P1697" s="8">
        <f>IF(Table1[[#This Row],[Số còn phải thu ĐK]]&lt;&gt;0,0,IF(Table1[[#This Row],[Phân loại]]="Bán hàng",Table1[[#This Row],[Tổng giá trị]],-Table1[[#This Row],[Tổng giá trị]]))</f>
        <v>518581</v>
      </c>
      <c r="Q1697" s="18">
        <f t="shared" si="194"/>
        <v>518581</v>
      </c>
      <c r="R1697" s="8">
        <f>Table1[[#This Row],[Số còn phải thu ĐK]]+Table1[[#This Row],[Giá Trị HD sau CK]]-Table1[[#This Row],[Số tiền đã thu]]</f>
        <v>0</v>
      </c>
      <c r="S1697" s="7">
        <f>IF(Table1[[#This Row],[Ngày hóa đơn]]&lt;&gt;"",Table1[[#This Row],[Ngày hóa đơn]],Table1[[#This Row],[Ngày hạch toán]])</f>
        <v>45856</v>
      </c>
      <c r="T1697" s="8"/>
      <c r="U1697" s="7">
        <f>IF(Table1[[#This Row],[Ngày tính CN]]="","",S1697+T1697)</f>
        <v>45856</v>
      </c>
      <c r="V1697" s="71">
        <f ca="1">IF(Table1[[#This Row],[Hạn thanh toán]]="","",IF((U1697-NOW())&lt;0,0,(U1697-NOW())))</f>
        <v>0</v>
      </c>
      <c r="W1697" s="69"/>
      <c r="X1697" s="65" t="str">
        <f t="shared" ca="1" si="192"/>
        <v/>
      </c>
      <c r="Y1697" s="65" t="str">
        <f t="shared" si="193"/>
        <v>Đã thanh toán</v>
      </c>
      <c r="Z1697" s="250">
        <f>Table1[[#This Row],[Hạn thanh toán]]</f>
        <v>45856</v>
      </c>
      <c r="AA1697" s="250">
        <f>Table1[[#This Row],[Ngày Thanh toán]]</f>
        <v>45911</v>
      </c>
      <c r="AD1697" s="3" t="str">
        <f>IF(Table1[[#This Row],[Mã khách hàng]]="","",VLOOKUP($A1697,Ma_KH!$A:$Q,Ma_KH!O$1,0))</f>
        <v>SÀNH ĐIỆU</v>
      </c>
      <c r="AE1697" s="3" t="str">
        <f>IF(Table1[[#This Row],[Mã khách hàng]]="","",VLOOKUP($A1697,Ma_KH!$A:$Q,Ma_KH!P$1,0))</f>
        <v>CÔNG TY TNHH PHÂN PHỐI SÀNH ĐIỆU</v>
      </c>
      <c r="AF1697" s="3">
        <f>VLOOKUP(A1697,Ma_KH!A:Q,Ma_KH!J$1,0)</f>
        <v>0</v>
      </c>
    </row>
    <row r="1698" spans="1:32" ht="16.5">
      <c r="A1698" s="73" t="s">
        <v>144</v>
      </c>
      <c r="B1698" s="73" t="s">
        <v>4509</v>
      </c>
      <c r="C1698" s="75">
        <v>45860</v>
      </c>
      <c r="D1698" s="76" t="s">
        <v>2926</v>
      </c>
      <c r="E1698" s="75">
        <v>45860</v>
      </c>
      <c r="F1698" s="73" t="s">
        <v>2927</v>
      </c>
      <c r="G1698" s="73" t="s">
        <v>2928</v>
      </c>
      <c r="H1698" s="69">
        <v>423112</v>
      </c>
      <c r="I1698" s="69">
        <v>0</v>
      </c>
      <c r="J1698" s="69">
        <f>(Table1[[#This Row],[Tiền hàng]]-Table1[[#This Row],[Tiền chiết khấu]])*8%</f>
        <v>33848.959999999999</v>
      </c>
      <c r="K1698" s="69">
        <v>456961</v>
      </c>
      <c r="L1698" s="8" t="s">
        <v>24</v>
      </c>
      <c r="M1698" s="41">
        <v>45911</v>
      </c>
      <c r="N1698" s="29" t="s">
        <v>4225</v>
      </c>
      <c r="O1698" s="69">
        <f>IF(Table1[[#This Row],[Phân loại]]="Tồn đầu kỳ",Table1[[#This Row],[Tổng giá trị]],0)</f>
        <v>0</v>
      </c>
      <c r="P1698" s="8">
        <f>IF(Table1[[#This Row],[Số còn phải thu ĐK]]&lt;&gt;0,0,IF(Table1[[#This Row],[Phân loại]]="Bán hàng",Table1[[#This Row],[Tổng giá trị]],-Table1[[#This Row],[Tổng giá trị]]))</f>
        <v>456961</v>
      </c>
      <c r="Q1698" s="18">
        <f t="shared" si="194"/>
        <v>456961</v>
      </c>
      <c r="R1698" s="8">
        <f>Table1[[#This Row],[Số còn phải thu ĐK]]+Table1[[#This Row],[Giá Trị HD sau CK]]-Table1[[#This Row],[Số tiền đã thu]]</f>
        <v>0</v>
      </c>
      <c r="S1698" s="7">
        <f>IF(Table1[[#This Row],[Ngày hóa đơn]]&lt;&gt;"",Table1[[#This Row],[Ngày hóa đơn]],Table1[[#This Row],[Ngày hạch toán]])</f>
        <v>45860</v>
      </c>
      <c r="T1698" s="8"/>
      <c r="U1698" s="7">
        <f>IF(Table1[[#This Row],[Ngày tính CN]]="","",S1698+T1698)</f>
        <v>45860</v>
      </c>
      <c r="V1698" s="71">
        <f ca="1">IF(Table1[[#This Row],[Hạn thanh toán]]="","",IF((U1698-NOW())&lt;0,0,(U1698-NOW())))</f>
        <v>0</v>
      </c>
      <c r="W1698" s="69"/>
      <c r="X1698" s="65" t="str">
        <f t="shared" ca="1" si="192"/>
        <v/>
      </c>
      <c r="Y1698" s="65" t="str">
        <f t="shared" si="193"/>
        <v>Đã thanh toán</v>
      </c>
      <c r="Z1698" s="250">
        <f>Table1[[#This Row],[Hạn thanh toán]]</f>
        <v>45860</v>
      </c>
      <c r="AA1698" s="250">
        <f>Table1[[#This Row],[Ngày Thanh toán]]</f>
        <v>45911</v>
      </c>
      <c r="AD1698" s="3" t="str">
        <f>IF(Table1[[#This Row],[Mã khách hàng]]="","",VLOOKUP($A1698,Ma_KH!$A:$Q,Ma_KH!O$1,0))</f>
        <v>SÀNH ĐIỆU</v>
      </c>
      <c r="AE1698" s="3" t="str">
        <f>IF(Table1[[#This Row],[Mã khách hàng]]="","",VLOOKUP($A1698,Ma_KH!$A:$Q,Ma_KH!P$1,0))</f>
        <v>CÔNG TY TNHH PHÂN PHỐI SÀNH ĐIỆU</v>
      </c>
      <c r="AF1698" s="3">
        <f>VLOOKUP(A1698,Ma_KH!A:Q,Ma_KH!J$1,0)</f>
        <v>0</v>
      </c>
    </row>
    <row r="1699" spans="1:32" ht="16.5">
      <c r="A1699" s="73" t="s">
        <v>144</v>
      </c>
      <c r="B1699" s="73" t="s">
        <v>4509</v>
      </c>
      <c r="C1699" s="75">
        <v>45860</v>
      </c>
      <c r="D1699" s="76" t="s">
        <v>2929</v>
      </c>
      <c r="E1699" s="75">
        <v>45860</v>
      </c>
      <c r="F1699" s="73" t="s">
        <v>2930</v>
      </c>
      <c r="G1699" s="73" t="s">
        <v>2931</v>
      </c>
      <c r="H1699" s="69">
        <v>679077</v>
      </c>
      <c r="I1699" s="69">
        <v>0</v>
      </c>
      <c r="J1699" s="69">
        <f>(Table1[[#This Row],[Tiền hàng]]-Table1[[#This Row],[Tiền chiết khấu]])*8%</f>
        <v>54326.16</v>
      </c>
      <c r="K1699" s="69">
        <v>733403</v>
      </c>
      <c r="L1699" s="8" t="s">
        <v>24</v>
      </c>
      <c r="M1699" s="41">
        <v>45911</v>
      </c>
      <c r="N1699" s="29" t="s">
        <v>4225</v>
      </c>
      <c r="O1699" s="69">
        <f>IF(Table1[[#This Row],[Phân loại]]="Tồn đầu kỳ",Table1[[#This Row],[Tổng giá trị]],0)</f>
        <v>0</v>
      </c>
      <c r="P1699" s="8">
        <f>IF(Table1[[#This Row],[Số còn phải thu ĐK]]&lt;&gt;0,0,IF(Table1[[#This Row],[Phân loại]]="Bán hàng",Table1[[#This Row],[Tổng giá trị]],-Table1[[#This Row],[Tổng giá trị]]))</f>
        <v>733403</v>
      </c>
      <c r="Q1699" s="18">
        <f t="shared" si="194"/>
        <v>733403</v>
      </c>
      <c r="R1699" s="8">
        <f>Table1[[#This Row],[Số còn phải thu ĐK]]+Table1[[#This Row],[Giá Trị HD sau CK]]-Table1[[#This Row],[Số tiền đã thu]]</f>
        <v>0</v>
      </c>
      <c r="S1699" s="7">
        <f>IF(Table1[[#This Row],[Ngày hóa đơn]]&lt;&gt;"",Table1[[#This Row],[Ngày hóa đơn]],Table1[[#This Row],[Ngày hạch toán]])</f>
        <v>45860</v>
      </c>
      <c r="T1699" s="8"/>
      <c r="U1699" s="7">
        <f>IF(Table1[[#This Row],[Ngày tính CN]]="","",S1699+T1699)</f>
        <v>45860</v>
      </c>
      <c r="V1699" s="71">
        <f ca="1">IF(Table1[[#This Row],[Hạn thanh toán]]="","",IF((U1699-NOW())&lt;0,0,(U1699-NOW())))</f>
        <v>0</v>
      </c>
      <c r="W1699" s="69"/>
      <c r="X1699" s="65" t="str">
        <f t="shared" ca="1" si="192"/>
        <v/>
      </c>
      <c r="Y1699" s="65" t="str">
        <f t="shared" si="193"/>
        <v>Đã thanh toán</v>
      </c>
      <c r="Z1699" s="250">
        <f>Table1[[#This Row],[Hạn thanh toán]]</f>
        <v>45860</v>
      </c>
      <c r="AA1699" s="250">
        <f>Table1[[#This Row],[Ngày Thanh toán]]</f>
        <v>45911</v>
      </c>
      <c r="AD1699" s="3" t="str">
        <f>IF(Table1[[#This Row],[Mã khách hàng]]="","",VLOOKUP($A1699,Ma_KH!$A:$Q,Ma_KH!O$1,0))</f>
        <v>SÀNH ĐIỆU</v>
      </c>
      <c r="AE1699" s="3" t="str">
        <f>IF(Table1[[#This Row],[Mã khách hàng]]="","",VLOOKUP($A1699,Ma_KH!$A:$Q,Ma_KH!P$1,0))</f>
        <v>CÔNG TY TNHH PHÂN PHỐI SÀNH ĐIỆU</v>
      </c>
      <c r="AF1699" s="3">
        <f>VLOOKUP(A1699,Ma_KH!A:Q,Ma_KH!J$1,0)</f>
        <v>0</v>
      </c>
    </row>
    <row r="1700" spans="1:32" ht="16.5">
      <c r="A1700" s="73" t="s">
        <v>144</v>
      </c>
      <c r="B1700" s="73" t="s">
        <v>4509</v>
      </c>
      <c r="C1700" s="75">
        <v>45861</v>
      </c>
      <c r="D1700" s="76" t="s">
        <v>2932</v>
      </c>
      <c r="E1700" s="75">
        <v>45861</v>
      </c>
      <c r="F1700" s="73" t="s">
        <v>2933</v>
      </c>
      <c r="G1700" s="73" t="s">
        <v>2934</v>
      </c>
      <c r="H1700" s="69">
        <v>734310</v>
      </c>
      <c r="I1700" s="69">
        <v>0</v>
      </c>
      <c r="J1700" s="69">
        <f>(Table1[[#This Row],[Tiền hàng]]-Table1[[#This Row],[Tiền chiết khấu]])*8%</f>
        <v>58744.800000000003</v>
      </c>
      <c r="K1700" s="69">
        <v>793055</v>
      </c>
      <c r="L1700" s="8" t="s">
        <v>24</v>
      </c>
      <c r="M1700" s="41">
        <v>45911</v>
      </c>
      <c r="N1700" s="29" t="s">
        <v>4225</v>
      </c>
      <c r="O1700" s="69">
        <f>IF(Table1[[#This Row],[Phân loại]]="Tồn đầu kỳ",Table1[[#This Row],[Tổng giá trị]],0)</f>
        <v>0</v>
      </c>
      <c r="P1700" s="8">
        <f>IF(Table1[[#This Row],[Số còn phải thu ĐK]]&lt;&gt;0,0,IF(Table1[[#This Row],[Phân loại]]="Bán hàng",Table1[[#This Row],[Tổng giá trị]],-Table1[[#This Row],[Tổng giá trị]]))</f>
        <v>793055</v>
      </c>
      <c r="Q1700" s="18">
        <f t="shared" si="194"/>
        <v>793055</v>
      </c>
      <c r="R1700" s="8">
        <f>Table1[[#This Row],[Số còn phải thu ĐK]]+Table1[[#This Row],[Giá Trị HD sau CK]]-Table1[[#This Row],[Số tiền đã thu]]</f>
        <v>0</v>
      </c>
      <c r="S1700" s="7">
        <f>IF(Table1[[#This Row],[Ngày hóa đơn]]&lt;&gt;"",Table1[[#This Row],[Ngày hóa đơn]],Table1[[#This Row],[Ngày hạch toán]])</f>
        <v>45861</v>
      </c>
      <c r="T1700" s="8"/>
      <c r="U1700" s="7">
        <f>IF(Table1[[#This Row],[Ngày tính CN]]="","",S1700+T1700)</f>
        <v>45861</v>
      </c>
      <c r="V1700" s="71">
        <f ca="1">IF(Table1[[#This Row],[Hạn thanh toán]]="","",IF((U1700-NOW())&lt;0,0,(U1700-NOW())))</f>
        <v>0</v>
      </c>
      <c r="W1700" s="69"/>
      <c r="X1700" s="65" t="str">
        <f t="shared" ca="1" si="192"/>
        <v/>
      </c>
      <c r="Y1700" s="65" t="str">
        <f t="shared" si="193"/>
        <v>Đã thanh toán</v>
      </c>
      <c r="Z1700" s="250">
        <f>Table1[[#This Row],[Hạn thanh toán]]</f>
        <v>45861</v>
      </c>
      <c r="AA1700" s="250">
        <f>Table1[[#This Row],[Ngày Thanh toán]]</f>
        <v>45911</v>
      </c>
      <c r="AD1700" s="3" t="str">
        <f>IF(Table1[[#This Row],[Mã khách hàng]]="","",VLOOKUP($A1700,Ma_KH!$A:$Q,Ma_KH!O$1,0))</f>
        <v>SÀNH ĐIỆU</v>
      </c>
      <c r="AE1700" s="3" t="str">
        <f>IF(Table1[[#This Row],[Mã khách hàng]]="","",VLOOKUP($A1700,Ma_KH!$A:$Q,Ma_KH!P$1,0))</f>
        <v>CÔNG TY TNHH PHÂN PHỐI SÀNH ĐIỆU</v>
      </c>
      <c r="AF1700" s="3">
        <f>VLOOKUP(A1700,Ma_KH!A:Q,Ma_KH!J$1,0)</f>
        <v>0</v>
      </c>
    </row>
    <row r="1701" spans="1:32" ht="16.5">
      <c r="A1701" s="66" t="s">
        <v>144</v>
      </c>
      <c r="B1701" s="73" t="s">
        <v>4509</v>
      </c>
      <c r="C1701" s="67">
        <v>45868</v>
      </c>
      <c r="D1701" s="68" t="s">
        <v>2935</v>
      </c>
      <c r="E1701" s="67">
        <v>45868</v>
      </c>
      <c r="F1701" s="66" t="s">
        <v>2936</v>
      </c>
      <c r="G1701" s="66" t="s">
        <v>17</v>
      </c>
      <c r="H1701" s="69"/>
      <c r="I1701" s="69">
        <v>0</v>
      </c>
      <c r="J1701" s="69">
        <f>(Table1[[#This Row],[Tiền hàng]]-Table1[[#This Row],[Tiền chiết khấu]])*8%</f>
        <v>0</v>
      </c>
      <c r="K1701" s="69">
        <v>296096</v>
      </c>
      <c r="L1701" s="8" t="s">
        <v>17</v>
      </c>
      <c r="M1701" s="41">
        <v>45911</v>
      </c>
      <c r="N1701" s="29" t="s">
        <v>4225</v>
      </c>
      <c r="O1701" s="69">
        <f>IF(Table1[[#This Row],[Phân loại]]="Tồn đầu kỳ",Table1[[#This Row],[Tổng giá trị]],0)</f>
        <v>0</v>
      </c>
      <c r="P1701" s="8">
        <f>IF(Table1[[#This Row],[Số còn phải thu ĐK]]&lt;&gt;0,0,IF(Table1[[#This Row],[Phân loại]]="Bán hàng",Table1[[#This Row],[Tổng giá trị]],-Table1[[#This Row],[Tổng giá trị]]))</f>
        <v>-296096</v>
      </c>
      <c r="Q1701" s="18">
        <f t="shared" si="194"/>
        <v>-296096</v>
      </c>
      <c r="R1701" s="8">
        <f>Table1[[#This Row],[Số còn phải thu ĐK]]+Table1[[#This Row],[Giá Trị HD sau CK]]-Table1[[#This Row],[Số tiền đã thu]]</f>
        <v>0</v>
      </c>
      <c r="S1701" s="7">
        <f>IF(Table1[[#This Row],[Ngày hóa đơn]]&lt;&gt;"",Table1[[#This Row],[Ngày hóa đơn]],Table1[[#This Row],[Ngày hạch toán]])</f>
        <v>45868</v>
      </c>
      <c r="T1701" s="8"/>
      <c r="U1701" s="7">
        <f>IF(Table1[[#This Row],[Ngày tính CN]]="","",S1701+T1701)</f>
        <v>45868</v>
      </c>
      <c r="V1701" s="71">
        <f ca="1">IF(Table1[[#This Row],[Hạn thanh toán]]="","",IF((U1701-NOW())&lt;0,0,(U1701-NOW())))</f>
        <v>0</v>
      </c>
      <c r="W1701" s="69"/>
      <c r="X1701" s="65" t="str">
        <f t="shared" ca="1" si="192"/>
        <v/>
      </c>
      <c r="Y1701" s="65" t="str">
        <f t="shared" si="193"/>
        <v>Đã thanh toán</v>
      </c>
      <c r="Z1701" s="250">
        <f>Table1[[#This Row],[Hạn thanh toán]]</f>
        <v>45868</v>
      </c>
      <c r="AA1701" s="250">
        <f>Table1[[#This Row],[Ngày Thanh toán]]</f>
        <v>45911</v>
      </c>
      <c r="AD1701" s="3" t="str">
        <f>IF(Table1[[#This Row],[Mã khách hàng]]="","",VLOOKUP($A1701,Ma_KH!$A:$Q,Ma_KH!O$1,0))</f>
        <v>SÀNH ĐIỆU</v>
      </c>
      <c r="AE1701" s="3" t="str">
        <f>IF(Table1[[#This Row],[Mã khách hàng]]="","",VLOOKUP($A1701,Ma_KH!$A:$Q,Ma_KH!P$1,0))</f>
        <v>CÔNG TY TNHH PHÂN PHỐI SÀNH ĐIỆU</v>
      </c>
      <c r="AF1701" s="3">
        <f>VLOOKUP(A1701,Ma_KH!A:Q,Ma_KH!J$1,0)</f>
        <v>0</v>
      </c>
    </row>
    <row r="1702" spans="1:32" ht="16.5">
      <c r="A1702" s="73" t="s">
        <v>144</v>
      </c>
      <c r="B1702" s="73" t="s">
        <v>4509</v>
      </c>
      <c r="C1702" s="75">
        <v>45869</v>
      </c>
      <c r="D1702" s="76" t="s">
        <v>2937</v>
      </c>
      <c r="E1702" s="75">
        <v>45869</v>
      </c>
      <c r="F1702" s="73" t="s">
        <v>2938</v>
      </c>
      <c r="G1702" s="73" t="s">
        <v>2939</v>
      </c>
      <c r="H1702" s="69">
        <v>471208</v>
      </c>
      <c r="I1702" s="69">
        <v>0</v>
      </c>
      <c r="J1702" s="69">
        <f>(Table1[[#This Row],[Tiền hàng]]-Table1[[#This Row],[Tiền chiết khấu]])*8%</f>
        <v>37696.639999999999</v>
      </c>
      <c r="K1702" s="69">
        <v>508905</v>
      </c>
      <c r="L1702" s="8" t="s">
        <v>24</v>
      </c>
      <c r="M1702" s="41">
        <v>45911</v>
      </c>
      <c r="N1702" s="29" t="s">
        <v>4225</v>
      </c>
      <c r="O1702" s="69">
        <f>IF(Table1[[#This Row],[Phân loại]]="Tồn đầu kỳ",Table1[[#This Row],[Tổng giá trị]],0)</f>
        <v>0</v>
      </c>
      <c r="P1702" s="8">
        <f>IF(Table1[[#This Row],[Số còn phải thu ĐK]]&lt;&gt;0,0,IF(Table1[[#This Row],[Phân loại]]="Bán hàng",Table1[[#This Row],[Tổng giá trị]],-Table1[[#This Row],[Tổng giá trị]]))</f>
        <v>508905</v>
      </c>
      <c r="Q1702" s="18">
        <f t="shared" si="194"/>
        <v>508905</v>
      </c>
      <c r="R1702" s="8">
        <f>Table1[[#This Row],[Số còn phải thu ĐK]]+Table1[[#This Row],[Giá Trị HD sau CK]]-Table1[[#This Row],[Số tiền đã thu]]</f>
        <v>0</v>
      </c>
      <c r="S1702" s="7">
        <f>IF(Table1[[#This Row],[Ngày hóa đơn]]&lt;&gt;"",Table1[[#This Row],[Ngày hóa đơn]],Table1[[#This Row],[Ngày hạch toán]])</f>
        <v>45869</v>
      </c>
      <c r="T1702" s="8"/>
      <c r="U1702" s="7">
        <f>IF(Table1[[#This Row],[Ngày tính CN]]="","",S1702+T1702)</f>
        <v>45869</v>
      </c>
      <c r="V1702" s="71">
        <f ca="1">IF(Table1[[#This Row],[Hạn thanh toán]]="","",IF((U1702-NOW())&lt;0,0,(U1702-NOW())))</f>
        <v>0</v>
      </c>
      <c r="W1702" s="69"/>
      <c r="X1702" s="65" t="str">
        <f t="shared" ca="1" si="192"/>
        <v/>
      </c>
      <c r="Y1702" s="65" t="str">
        <f t="shared" si="193"/>
        <v>Đã thanh toán</v>
      </c>
      <c r="Z1702" s="250">
        <f>Table1[[#This Row],[Hạn thanh toán]]</f>
        <v>45869</v>
      </c>
      <c r="AA1702" s="250">
        <f>Table1[[#This Row],[Ngày Thanh toán]]</f>
        <v>45911</v>
      </c>
      <c r="AD1702" s="3" t="str">
        <f>IF(Table1[[#This Row],[Mã khách hàng]]="","",VLOOKUP($A1702,Ma_KH!$A:$Q,Ma_KH!O$1,0))</f>
        <v>SÀNH ĐIỆU</v>
      </c>
      <c r="AE1702" s="3" t="str">
        <f>IF(Table1[[#This Row],[Mã khách hàng]]="","",VLOOKUP($A1702,Ma_KH!$A:$Q,Ma_KH!P$1,0))</f>
        <v>CÔNG TY TNHH PHÂN PHỐI SÀNH ĐIỆU</v>
      </c>
      <c r="AF1702" s="3">
        <f>VLOOKUP(A1702,Ma_KH!A:Q,Ma_KH!J$1,0)</f>
        <v>0</v>
      </c>
    </row>
    <row r="1703" spans="1:32" ht="16.5">
      <c r="A1703" s="73" t="s">
        <v>144</v>
      </c>
      <c r="B1703" s="73" t="s">
        <v>4509</v>
      </c>
      <c r="C1703" s="75">
        <v>45875</v>
      </c>
      <c r="D1703" s="76" t="s">
        <v>2940</v>
      </c>
      <c r="E1703" s="75">
        <v>45875</v>
      </c>
      <c r="F1703" s="73" t="s">
        <v>2941</v>
      </c>
      <c r="G1703" s="73" t="s">
        <v>2942</v>
      </c>
      <c r="H1703" s="69">
        <v>533940</v>
      </c>
      <c r="I1703" s="69">
        <v>0</v>
      </c>
      <c r="J1703" s="69">
        <f>(Table1[[#This Row],[Tiền hàng]]-Table1[[#This Row],[Tiền chiết khấu]])*8%</f>
        <v>42715.200000000004</v>
      </c>
      <c r="K1703" s="69">
        <v>576655</v>
      </c>
      <c r="L1703" s="8" t="s">
        <v>24</v>
      </c>
      <c r="M1703" s="161">
        <v>45945</v>
      </c>
      <c r="N1703" s="162" t="s">
        <v>4226</v>
      </c>
      <c r="O1703" s="69">
        <f>IF(Table1[[#This Row],[Phân loại]]="Tồn đầu kỳ",Table1[[#This Row],[Tổng giá trị]],0)</f>
        <v>0</v>
      </c>
      <c r="P1703" s="8">
        <f>IF(Table1[[#This Row],[Số còn phải thu ĐK]]&lt;&gt;0,0,IF(Table1[[#This Row],[Phân loại]]="Bán hàng",Table1[[#This Row],[Tổng giá trị]],-Table1[[#This Row],[Tổng giá trị]]))</f>
        <v>576655</v>
      </c>
      <c r="Q1703" s="18">
        <f t="shared" si="194"/>
        <v>576655</v>
      </c>
      <c r="R1703" s="8">
        <f>Table1[[#This Row],[Số còn phải thu ĐK]]+Table1[[#This Row],[Giá Trị HD sau CK]]-Table1[[#This Row],[Số tiền đã thu]]</f>
        <v>0</v>
      </c>
      <c r="S1703" s="7">
        <f>IF(Table1[[#This Row],[Ngày hóa đơn]]&lt;&gt;"",Table1[[#This Row],[Ngày hóa đơn]],Table1[[#This Row],[Ngày hạch toán]])</f>
        <v>45875</v>
      </c>
      <c r="T1703" s="8"/>
      <c r="U1703" s="7">
        <f>IF(Table1[[#This Row],[Ngày tính CN]]="","",S1703+T1703)</f>
        <v>45875</v>
      </c>
      <c r="V1703" s="71">
        <f ca="1">IF(Table1[[#This Row],[Hạn thanh toán]]="","",IF((U1703-NOW())&lt;0,0,(U1703-NOW())))</f>
        <v>0</v>
      </c>
      <c r="W1703" s="69"/>
      <c r="X1703" s="65" t="str">
        <f t="shared" ca="1" si="192"/>
        <v/>
      </c>
      <c r="Y1703" s="65" t="str">
        <f t="shared" si="193"/>
        <v>Đã thanh toán</v>
      </c>
      <c r="Z1703" s="250">
        <f>Table1[[#This Row],[Hạn thanh toán]]</f>
        <v>45875</v>
      </c>
      <c r="AA1703" s="250">
        <f>Table1[[#This Row],[Ngày Thanh toán]]</f>
        <v>45945</v>
      </c>
      <c r="AD1703" s="3" t="str">
        <f>IF(Table1[[#This Row],[Mã khách hàng]]="","",VLOOKUP($A1703,Ma_KH!$A:$Q,Ma_KH!O$1,0))</f>
        <v>SÀNH ĐIỆU</v>
      </c>
      <c r="AE1703" s="3" t="str">
        <f>IF(Table1[[#This Row],[Mã khách hàng]]="","",VLOOKUP($A1703,Ma_KH!$A:$Q,Ma_KH!P$1,0))</f>
        <v>CÔNG TY TNHH PHÂN PHỐI SÀNH ĐIỆU</v>
      </c>
      <c r="AF1703" s="3">
        <f>VLOOKUP(A1703,Ma_KH!A:Q,Ma_KH!J$1,0)</f>
        <v>0</v>
      </c>
    </row>
    <row r="1704" spans="1:32" ht="16.5">
      <c r="A1704" s="73" t="s">
        <v>144</v>
      </c>
      <c r="B1704" s="73" t="s">
        <v>4509</v>
      </c>
      <c r="C1704" s="75">
        <v>45875</v>
      </c>
      <c r="D1704" s="76" t="s">
        <v>2943</v>
      </c>
      <c r="E1704" s="75">
        <v>45875</v>
      </c>
      <c r="F1704" s="73" t="s">
        <v>2944</v>
      </c>
      <c r="G1704" s="73" t="s">
        <v>2945</v>
      </c>
      <c r="H1704" s="69">
        <v>946228</v>
      </c>
      <c r="I1704" s="69">
        <v>0</v>
      </c>
      <c r="J1704" s="69">
        <f>(Table1[[#This Row],[Tiền hàng]]-Table1[[#This Row],[Tiền chiết khấu]])*8%</f>
        <v>75698.240000000005</v>
      </c>
      <c r="K1704" s="69">
        <v>1021926</v>
      </c>
      <c r="L1704" s="8" t="s">
        <v>24</v>
      </c>
      <c r="M1704" s="161">
        <v>45945</v>
      </c>
      <c r="N1704" s="162" t="s">
        <v>4226</v>
      </c>
      <c r="O1704" s="69">
        <f>IF(Table1[[#This Row],[Phân loại]]="Tồn đầu kỳ",Table1[[#This Row],[Tổng giá trị]],0)</f>
        <v>0</v>
      </c>
      <c r="P1704" s="8">
        <f>IF(Table1[[#This Row],[Số còn phải thu ĐK]]&lt;&gt;0,0,IF(Table1[[#This Row],[Phân loại]]="Bán hàng",Table1[[#This Row],[Tổng giá trị]],-Table1[[#This Row],[Tổng giá trị]]))</f>
        <v>1021926</v>
      </c>
      <c r="Q1704" s="18">
        <f t="shared" si="194"/>
        <v>1021926</v>
      </c>
      <c r="R1704" s="8">
        <f>Table1[[#This Row],[Số còn phải thu ĐK]]+Table1[[#This Row],[Giá Trị HD sau CK]]-Table1[[#This Row],[Số tiền đã thu]]</f>
        <v>0</v>
      </c>
      <c r="S1704" s="7">
        <f>IF(Table1[[#This Row],[Ngày hóa đơn]]&lt;&gt;"",Table1[[#This Row],[Ngày hóa đơn]],Table1[[#This Row],[Ngày hạch toán]])</f>
        <v>45875</v>
      </c>
      <c r="T1704" s="8"/>
      <c r="U1704" s="7">
        <f>IF(Table1[[#This Row],[Ngày tính CN]]="","",S1704+T1704)</f>
        <v>45875</v>
      </c>
      <c r="V1704" s="71">
        <f ca="1">IF(Table1[[#This Row],[Hạn thanh toán]]="","",IF((U1704-NOW())&lt;0,0,(U1704-NOW())))</f>
        <v>0</v>
      </c>
      <c r="W1704" s="69"/>
      <c r="X1704" s="65" t="str">
        <f t="shared" ca="1" si="192"/>
        <v/>
      </c>
      <c r="Y1704" s="65" t="str">
        <f t="shared" si="193"/>
        <v>Đã thanh toán</v>
      </c>
      <c r="Z1704" s="250">
        <f>Table1[[#This Row],[Hạn thanh toán]]</f>
        <v>45875</v>
      </c>
      <c r="AA1704" s="250">
        <f>Table1[[#This Row],[Ngày Thanh toán]]</f>
        <v>45945</v>
      </c>
      <c r="AD1704" s="3" t="str">
        <f>IF(Table1[[#This Row],[Mã khách hàng]]="","",VLOOKUP($A1704,Ma_KH!$A:$Q,Ma_KH!O$1,0))</f>
        <v>SÀNH ĐIỆU</v>
      </c>
      <c r="AE1704" s="3" t="str">
        <f>IF(Table1[[#This Row],[Mã khách hàng]]="","",VLOOKUP($A1704,Ma_KH!$A:$Q,Ma_KH!P$1,0))</f>
        <v>CÔNG TY TNHH PHÂN PHỐI SÀNH ĐIỆU</v>
      </c>
      <c r="AF1704" s="3">
        <f>VLOOKUP(A1704,Ma_KH!A:Q,Ma_KH!J$1,0)</f>
        <v>0</v>
      </c>
    </row>
    <row r="1705" spans="1:32" ht="16.5">
      <c r="A1705" s="73" t="s">
        <v>144</v>
      </c>
      <c r="B1705" s="73" t="s">
        <v>4509</v>
      </c>
      <c r="C1705" s="75">
        <v>45876</v>
      </c>
      <c r="D1705" s="76" t="s">
        <v>2946</v>
      </c>
      <c r="E1705" s="75">
        <v>45876</v>
      </c>
      <c r="F1705" s="73" t="s">
        <v>2947</v>
      </c>
      <c r="G1705" s="73" t="s">
        <v>2948</v>
      </c>
      <c r="H1705" s="69">
        <v>895913</v>
      </c>
      <c r="I1705" s="69">
        <v>0</v>
      </c>
      <c r="J1705" s="69">
        <f>(Table1[[#This Row],[Tiền hàng]]-Table1[[#This Row],[Tiền chiết khấu]])*8%</f>
        <v>71673.040000000008</v>
      </c>
      <c r="K1705" s="69">
        <v>967586</v>
      </c>
      <c r="L1705" s="8" t="s">
        <v>24</v>
      </c>
      <c r="M1705" s="161">
        <v>45945</v>
      </c>
      <c r="N1705" s="162" t="s">
        <v>4226</v>
      </c>
      <c r="O1705" s="69">
        <f>IF(Table1[[#This Row],[Phân loại]]="Tồn đầu kỳ",Table1[[#This Row],[Tổng giá trị]],0)</f>
        <v>0</v>
      </c>
      <c r="P1705" s="8">
        <f>IF(Table1[[#This Row],[Số còn phải thu ĐK]]&lt;&gt;0,0,IF(Table1[[#This Row],[Phân loại]]="Bán hàng",Table1[[#This Row],[Tổng giá trị]],-Table1[[#This Row],[Tổng giá trị]]))</f>
        <v>967586</v>
      </c>
      <c r="Q1705" s="18">
        <f t="shared" si="194"/>
        <v>967586</v>
      </c>
      <c r="R1705" s="8">
        <f>Table1[[#This Row],[Số còn phải thu ĐK]]+Table1[[#This Row],[Giá Trị HD sau CK]]-Table1[[#This Row],[Số tiền đã thu]]</f>
        <v>0</v>
      </c>
      <c r="S1705" s="7">
        <f>IF(Table1[[#This Row],[Ngày hóa đơn]]&lt;&gt;"",Table1[[#This Row],[Ngày hóa đơn]],Table1[[#This Row],[Ngày hạch toán]])</f>
        <v>45876</v>
      </c>
      <c r="T1705" s="8"/>
      <c r="U1705" s="7">
        <f>IF(Table1[[#This Row],[Ngày tính CN]]="","",S1705+T1705)</f>
        <v>45876</v>
      </c>
      <c r="V1705" s="71">
        <f ca="1">IF(Table1[[#This Row],[Hạn thanh toán]]="","",IF((U1705-NOW())&lt;0,0,(U1705-NOW())))</f>
        <v>0</v>
      </c>
      <c r="W1705" s="69"/>
      <c r="X1705" s="65" t="str">
        <f t="shared" ca="1" si="192"/>
        <v/>
      </c>
      <c r="Y1705" s="65" t="str">
        <f t="shared" si="193"/>
        <v>Đã thanh toán</v>
      </c>
      <c r="Z1705" s="250">
        <f>Table1[[#This Row],[Hạn thanh toán]]</f>
        <v>45876</v>
      </c>
      <c r="AA1705" s="250">
        <f>Table1[[#This Row],[Ngày Thanh toán]]</f>
        <v>45945</v>
      </c>
      <c r="AD1705" s="3" t="str">
        <f>IF(Table1[[#This Row],[Mã khách hàng]]="","",VLOOKUP($A1705,Ma_KH!$A:$Q,Ma_KH!O$1,0))</f>
        <v>SÀNH ĐIỆU</v>
      </c>
      <c r="AE1705" s="3" t="str">
        <f>IF(Table1[[#This Row],[Mã khách hàng]]="","",VLOOKUP($A1705,Ma_KH!$A:$Q,Ma_KH!P$1,0))</f>
        <v>CÔNG TY TNHH PHÂN PHỐI SÀNH ĐIỆU</v>
      </c>
      <c r="AF1705" s="3">
        <f>VLOOKUP(A1705,Ma_KH!A:Q,Ma_KH!J$1,0)</f>
        <v>0</v>
      </c>
    </row>
    <row r="1706" spans="1:32" ht="16.5">
      <c r="A1706" s="73" t="s">
        <v>144</v>
      </c>
      <c r="B1706" s="73" t="s">
        <v>4509</v>
      </c>
      <c r="C1706" s="75">
        <v>45881</v>
      </c>
      <c r="D1706" s="76" t="s">
        <v>2949</v>
      </c>
      <c r="E1706" s="75">
        <v>45881</v>
      </c>
      <c r="F1706" s="73" t="s">
        <v>2950</v>
      </c>
      <c r="G1706" s="73" t="s">
        <v>2951</v>
      </c>
      <c r="H1706" s="69">
        <v>740084</v>
      </c>
      <c r="I1706" s="69">
        <v>0</v>
      </c>
      <c r="J1706" s="69">
        <f>(Table1[[#This Row],[Tiền hàng]]-Table1[[#This Row],[Tiền chiết khấu]])*8%</f>
        <v>59206.720000000001</v>
      </c>
      <c r="K1706" s="69">
        <v>799291</v>
      </c>
      <c r="L1706" s="8" t="s">
        <v>24</v>
      </c>
      <c r="M1706" s="161">
        <v>45945</v>
      </c>
      <c r="N1706" s="162" t="s">
        <v>4226</v>
      </c>
      <c r="O1706" s="69">
        <f>IF(Table1[[#This Row],[Phân loại]]="Tồn đầu kỳ",Table1[[#This Row],[Tổng giá trị]],0)</f>
        <v>0</v>
      </c>
      <c r="P1706" s="8">
        <f>IF(Table1[[#This Row],[Số còn phải thu ĐK]]&lt;&gt;0,0,IF(Table1[[#This Row],[Phân loại]]="Bán hàng",Table1[[#This Row],[Tổng giá trị]],-Table1[[#This Row],[Tổng giá trị]]))</f>
        <v>799291</v>
      </c>
      <c r="Q1706" s="18">
        <f t="shared" si="194"/>
        <v>799291</v>
      </c>
      <c r="R1706" s="8">
        <f>Table1[[#This Row],[Số còn phải thu ĐK]]+Table1[[#This Row],[Giá Trị HD sau CK]]-Table1[[#This Row],[Số tiền đã thu]]</f>
        <v>0</v>
      </c>
      <c r="S1706" s="7">
        <f>IF(Table1[[#This Row],[Ngày hóa đơn]]&lt;&gt;"",Table1[[#This Row],[Ngày hóa đơn]],Table1[[#This Row],[Ngày hạch toán]])</f>
        <v>45881</v>
      </c>
      <c r="T1706" s="8"/>
      <c r="U1706" s="7">
        <f>IF(Table1[[#This Row],[Ngày tính CN]]="","",S1706+T1706)</f>
        <v>45881</v>
      </c>
      <c r="V1706" s="71">
        <f ca="1">IF(Table1[[#This Row],[Hạn thanh toán]]="","",IF((U1706-NOW())&lt;0,0,(U1706-NOW())))</f>
        <v>0</v>
      </c>
      <c r="W1706" s="69"/>
      <c r="X1706" s="65" t="str">
        <f t="shared" ref="X1706:X1791" ca="1" si="196">IF(OR($U1706="",$R1706=0),"",IF((U$4-NOW())&lt;0,-($U1706-NOW()),0))</f>
        <v/>
      </c>
      <c r="Y1706" s="65" t="str">
        <f t="shared" si="193"/>
        <v>Đã thanh toán</v>
      </c>
      <c r="Z1706" s="250">
        <f>Table1[[#This Row],[Hạn thanh toán]]</f>
        <v>45881</v>
      </c>
      <c r="AA1706" s="250">
        <f>Table1[[#This Row],[Ngày Thanh toán]]</f>
        <v>45945</v>
      </c>
      <c r="AD1706" s="3" t="str">
        <f>IF(Table1[[#This Row],[Mã khách hàng]]="","",VLOOKUP($A1706,Ma_KH!$A:$Q,Ma_KH!O$1,0))</f>
        <v>SÀNH ĐIỆU</v>
      </c>
      <c r="AE1706" s="3" t="str">
        <f>IF(Table1[[#This Row],[Mã khách hàng]]="","",VLOOKUP($A1706,Ma_KH!$A:$Q,Ma_KH!P$1,0))</f>
        <v>CÔNG TY TNHH PHÂN PHỐI SÀNH ĐIỆU</v>
      </c>
      <c r="AF1706" s="3">
        <f>VLOOKUP(A1706,Ma_KH!A:Q,Ma_KH!J$1,0)</f>
        <v>0</v>
      </c>
    </row>
    <row r="1707" spans="1:32" ht="16.5">
      <c r="A1707" s="73" t="s">
        <v>144</v>
      </c>
      <c r="B1707" s="73" t="s">
        <v>4509</v>
      </c>
      <c r="C1707" s="75">
        <v>45887</v>
      </c>
      <c r="D1707" s="76" t="s">
        <v>2952</v>
      </c>
      <c r="E1707" s="75">
        <v>45887</v>
      </c>
      <c r="F1707" s="73" t="s">
        <v>2953</v>
      </c>
      <c r="G1707" s="73" t="s">
        <v>2954</v>
      </c>
      <c r="H1707" s="69">
        <v>0</v>
      </c>
      <c r="I1707" s="69">
        <v>680004</v>
      </c>
      <c r="J1707" s="69">
        <f>(Table1[[#This Row],[Tiền hàng]]-Table1[[#This Row],[Tiền chiết khấu]])*8%</f>
        <v>-54400.32</v>
      </c>
      <c r="K1707" s="69">
        <v>680004</v>
      </c>
      <c r="L1707" s="8" t="s">
        <v>3649</v>
      </c>
      <c r="M1707" s="41">
        <v>45893</v>
      </c>
      <c r="N1707" s="29" t="s">
        <v>4224</v>
      </c>
      <c r="O1707" s="69">
        <f>IF(Table1[[#This Row],[Phân loại]]="Tồn đầu kỳ",Table1[[#This Row],[Tổng giá trị]],0)</f>
        <v>0</v>
      </c>
      <c r="P1707" s="8">
        <f>IF(Table1[[#This Row],[Số còn phải thu ĐK]]&lt;&gt;0,0,IF(Table1[[#This Row],[Phân loại]]="Bán hàng",Table1[[#This Row],[Tổng giá trị]],-Table1[[#This Row],[Tổng giá trị]]))</f>
        <v>-680004</v>
      </c>
      <c r="Q1707" s="18">
        <f t="shared" si="194"/>
        <v>-680004</v>
      </c>
      <c r="R1707" s="8">
        <f>Table1[[#This Row],[Số còn phải thu ĐK]]+Table1[[#This Row],[Giá Trị HD sau CK]]-Table1[[#This Row],[Số tiền đã thu]]</f>
        <v>0</v>
      </c>
      <c r="S1707" s="7">
        <f>IF(Table1[[#This Row],[Ngày hóa đơn]]&lt;&gt;"",Table1[[#This Row],[Ngày hóa đơn]],Table1[[#This Row],[Ngày hạch toán]])</f>
        <v>45887</v>
      </c>
      <c r="T1707" s="8"/>
      <c r="U1707" s="7">
        <f>IF(Table1[[#This Row],[Ngày tính CN]]="","",S1707+T1707)</f>
        <v>45887</v>
      </c>
      <c r="V1707" s="71">
        <f ca="1">IF(Table1[[#This Row],[Hạn thanh toán]]="","",IF((U1707-NOW())&lt;0,0,(U1707-NOW())))</f>
        <v>0</v>
      </c>
      <c r="W1707" s="69"/>
      <c r="X1707" s="65" t="str">
        <f t="shared" ca="1" si="196"/>
        <v/>
      </c>
      <c r="Y1707" s="65" t="str">
        <f t="shared" si="193"/>
        <v>Đã thanh toán</v>
      </c>
      <c r="Z1707" s="250">
        <f>Table1[[#This Row],[Hạn thanh toán]]</f>
        <v>45887</v>
      </c>
      <c r="AA1707" s="250">
        <f>Table1[[#This Row],[Ngày Thanh toán]]</f>
        <v>45893</v>
      </c>
      <c r="AD1707" s="3" t="str">
        <f>IF(Table1[[#This Row],[Mã khách hàng]]="","",VLOOKUP($A1707,Ma_KH!$A:$Q,Ma_KH!O$1,0))</f>
        <v>SÀNH ĐIỆU</v>
      </c>
      <c r="AE1707" s="3" t="str">
        <f>IF(Table1[[#This Row],[Mã khách hàng]]="","",VLOOKUP($A1707,Ma_KH!$A:$Q,Ma_KH!P$1,0))</f>
        <v>CÔNG TY TNHH PHÂN PHỐI SÀNH ĐIỆU</v>
      </c>
      <c r="AF1707" s="3">
        <f>VLOOKUP(A1707,Ma_KH!A:Q,Ma_KH!J$1,0)</f>
        <v>0</v>
      </c>
    </row>
    <row r="1708" spans="1:32" ht="16.5">
      <c r="A1708" s="73" t="s">
        <v>144</v>
      </c>
      <c r="B1708" s="73" t="s">
        <v>4509</v>
      </c>
      <c r="C1708" s="75">
        <v>45889</v>
      </c>
      <c r="D1708" s="76" t="s">
        <v>2955</v>
      </c>
      <c r="E1708" s="75">
        <v>45889</v>
      </c>
      <c r="F1708" s="73" t="s">
        <v>2956</v>
      </c>
      <c r="G1708" s="73" t="s">
        <v>2957</v>
      </c>
      <c r="H1708" s="69">
        <v>387078</v>
      </c>
      <c r="I1708" s="69">
        <v>0</v>
      </c>
      <c r="J1708" s="69">
        <f>(Table1[[#This Row],[Tiền hàng]]-Table1[[#This Row],[Tiền chiết khấu]])*8%</f>
        <v>30966.240000000002</v>
      </c>
      <c r="K1708" s="69">
        <v>418044</v>
      </c>
      <c r="L1708" s="8" t="s">
        <v>24</v>
      </c>
      <c r="M1708" s="161">
        <v>45945</v>
      </c>
      <c r="N1708" s="162" t="s">
        <v>4226</v>
      </c>
      <c r="O1708" s="69">
        <f>IF(Table1[[#This Row],[Phân loại]]="Tồn đầu kỳ",Table1[[#This Row],[Tổng giá trị]],0)</f>
        <v>0</v>
      </c>
      <c r="P1708" s="8">
        <f>IF(Table1[[#This Row],[Số còn phải thu ĐK]]&lt;&gt;0,0,IF(Table1[[#This Row],[Phân loại]]="Bán hàng",Table1[[#This Row],[Tổng giá trị]],-Table1[[#This Row],[Tổng giá trị]]))</f>
        <v>418044</v>
      </c>
      <c r="Q1708" s="18">
        <f t="shared" si="194"/>
        <v>418044</v>
      </c>
      <c r="R1708" s="8">
        <f>Table1[[#This Row],[Số còn phải thu ĐK]]+Table1[[#This Row],[Giá Trị HD sau CK]]-Table1[[#This Row],[Số tiền đã thu]]</f>
        <v>0</v>
      </c>
      <c r="S1708" s="7">
        <f>IF(Table1[[#This Row],[Ngày hóa đơn]]&lt;&gt;"",Table1[[#This Row],[Ngày hóa đơn]],Table1[[#This Row],[Ngày hạch toán]])</f>
        <v>45889</v>
      </c>
      <c r="T1708" s="8"/>
      <c r="U1708" s="7">
        <f>IF(Table1[[#This Row],[Ngày tính CN]]="","",S1708+T1708)</f>
        <v>45889</v>
      </c>
      <c r="V1708" s="71">
        <f ca="1">IF(Table1[[#This Row],[Hạn thanh toán]]="","",IF((U1708-NOW())&lt;0,0,(U1708-NOW())))</f>
        <v>0</v>
      </c>
      <c r="W1708" s="69"/>
      <c r="X1708" s="65" t="str">
        <f t="shared" ca="1" si="196"/>
        <v/>
      </c>
      <c r="Y1708" s="65" t="str">
        <f t="shared" si="193"/>
        <v>Đã thanh toán</v>
      </c>
      <c r="Z1708" s="250">
        <f>Table1[[#This Row],[Hạn thanh toán]]</f>
        <v>45889</v>
      </c>
      <c r="AA1708" s="250">
        <f>Table1[[#This Row],[Ngày Thanh toán]]</f>
        <v>45945</v>
      </c>
      <c r="AD1708" s="3" t="str">
        <f>IF(Table1[[#This Row],[Mã khách hàng]]="","",VLOOKUP($A1708,Ma_KH!$A:$Q,Ma_KH!O$1,0))</f>
        <v>SÀNH ĐIỆU</v>
      </c>
      <c r="AE1708" s="3" t="str">
        <f>IF(Table1[[#This Row],[Mã khách hàng]]="","",VLOOKUP($A1708,Ma_KH!$A:$Q,Ma_KH!P$1,0))</f>
        <v>CÔNG TY TNHH PHÂN PHỐI SÀNH ĐIỆU</v>
      </c>
      <c r="AF1708" s="3">
        <f>VLOOKUP(A1708,Ma_KH!A:Q,Ma_KH!J$1,0)</f>
        <v>0</v>
      </c>
    </row>
    <row r="1709" spans="1:32" ht="16.5">
      <c r="A1709" s="73" t="s">
        <v>144</v>
      </c>
      <c r="B1709" s="73" t="s">
        <v>4509</v>
      </c>
      <c r="C1709" s="75">
        <v>45889</v>
      </c>
      <c r="D1709" s="76" t="s">
        <v>2958</v>
      </c>
      <c r="E1709" s="75"/>
      <c r="F1709" s="73"/>
      <c r="G1709" s="73" t="s">
        <v>2959</v>
      </c>
      <c r="H1709" s="69"/>
      <c r="I1709" s="69">
        <v>1445008</v>
      </c>
      <c r="J1709" s="69">
        <f>(Table1[[#This Row],[Tiền hàng]]-Table1[[#This Row],[Tiền chiết khấu]])*8%</f>
        <v>-115600.64</v>
      </c>
      <c r="K1709" s="69">
        <v>1445008</v>
      </c>
      <c r="L1709" s="8" t="s">
        <v>3649</v>
      </c>
      <c r="M1709" s="41">
        <v>45893</v>
      </c>
      <c r="N1709" s="29" t="s">
        <v>4224</v>
      </c>
      <c r="O1709" s="69">
        <f>IF(Table1[[#This Row],[Phân loại]]="Tồn đầu kỳ",Table1[[#This Row],[Tổng giá trị]],0)</f>
        <v>0</v>
      </c>
      <c r="P1709" s="8">
        <f>IF(Table1[[#This Row],[Số còn phải thu ĐK]]&lt;&gt;0,0,IF(Table1[[#This Row],[Phân loại]]="Bán hàng",Table1[[#This Row],[Tổng giá trị]],-Table1[[#This Row],[Tổng giá trị]]))</f>
        <v>-1445008</v>
      </c>
      <c r="Q1709" s="18">
        <f t="shared" si="194"/>
        <v>-1445008</v>
      </c>
      <c r="R1709" s="8">
        <f>Table1[[#This Row],[Số còn phải thu ĐK]]+Table1[[#This Row],[Giá Trị HD sau CK]]-Table1[[#This Row],[Số tiền đã thu]]</f>
        <v>0</v>
      </c>
      <c r="S1709" s="7">
        <f>IF(Table1[[#This Row],[Ngày hóa đơn]]&lt;&gt;"",Table1[[#This Row],[Ngày hóa đơn]],Table1[[#This Row],[Ngày hạch toán]])</f>
        <v>45889</v>
      </c>
      <c r="T1709" s="8"/>
      <c r="U1709" s="7">
        <f>IF(Table1[[#This Row],[Ngày tính CN]]="","",S1709+T1709)</f>
        <v>45889</v>
      </c>
      <c r="V1709" s="71">
        <f ca="1">IF(Table1[[#This Row],[Hạn thanh toán]]="","",IF((U1709-NOW())&lt;0,0,(U1709-NOW())))</f>
        <v>0</v>
      </c>
      <c r="W1709" s="69"/>
      <c r="X1709" s="65" t="str">
        <f t="shared" ca="1" si="196"/>
        <v/>
      </c>
      <c r="Y1709" s="65" t="str">
        <f t="shared" si="193"/>
        <v>Đã thanh toán</v>
      </c>
      <c r="Z1709" s="250">
        <f>Table1[[#This Row],[Hạn thanh toán]]</f>
        <v>45889</v>
      </c>
      <c r="AA1709" s="250">
        <f>Table1[[#This Row],[Ngày Thanh toán]]</f>
        <v>45893</v>
      </c>
      <c r="AD1709" s="3" t="str">
        <f>IF(Table1[[#This Row],[Mã khách hàng]]="","",VLOOKUP($A1709,Ma_KH!$A:$Q,Ma_KH!O$1,0))</f>
        <v>SÀNH ĐIỆU</v>
      </c>
      <c r="AE1709" s="3" t="str">
        <f>IF(Table1[[#This Row],[Mã khách hàng]]="","",VLOOKUP($A1709,Ma_KH!$A:$Q,Ma_KH!P$1,0))</f>
        <v>CÔNG TY TNHH PHÂN PHỐI SÀNH ĐIỆU</v>
      </c>
      <c r="AF1709" s="3">
        <f>VLOOKUP(A1709,Ma_KH!A:Q,Ma_KH!J$1,0)</f>
        <v>0</v>
      </c>
    </row>
    <row r="1710" spans="1:32" ht="16.5">
      <c r="A1710" s="66" t="s">
        <v>144</v>
      </c>
      <c r="B1710" s="73" t="s">
        <v>4509</v>
      </c>
      <c r="C1710" s="67">
        <v>45892</v>
      </c>
      <c r="D1710" s="68" t="s">
        <v>2960</v>
      </c>
      <c r="E1710" s="67">
        <v>45892</v>
      </c>
      <c r="F1710" s="66" t="s">
        <v>2961</v>
      </c>
      <c r="G1710" s="66" t="s">
        <v>2962</v>
      </c>
      <c r="H1710" s="69">
        <v>1431676</v>
      </c>
      <c r="I1710" s="69">
        <v>0</v>
      </c>
      <c r="J1710" s="69">
        <f>(Table1[[#This Row],[Tiền hàng]]-Table1[[#This Row],[Tiền chiết khấu]])*8%</f>
        <v>114534.08</v>
      </c>
      <c r="K1710" s="69">
        <v>1546210</v>
      </c>
      <c r="L1710" s="8" t="s">
        <v>24</v>
      </c>
      <c r="M1710" s="161">
        <v>45945</v>
      </c>
      <c r="N1710" s="162" t="s">
        <v>4226</v>
      </c>
      <c r="O1710" s="69">
        <f>IF(Table1[[#This Row],[Phân loại]]="Tồn đầu kỳ",Table1[[#This Row],[Tổng giá trị]],0)</f>
        <v>0</v>
      </c>
      <c r="P1710" s="8">
        <f>IF(Table1[[#This Row],[Số còn phải thu ĐK]]&lt;&gt;0,0,IF(Table1[[#This Row],[Phân loại]]="Bán hàng",Table1[[#This Row],[Tổng giá trị]],-Table1[[#This Row],[Tổng giá trị]]))</f>
        <v>1546210</v>
      </c>
      <c r="Q1710" s="18">
        <f t="shared" si="194"/>
        <v>1546210</v>
      </c>
      <c r="R1710" s="8">
        <f>Table1[[#This Row],[Số còn phải thu ĐK]]+Table1[[#This Row],[Giá Trị HD sau CK]]-Table1[[#This Row],[Số tiền đã thu]]</f>
        <v>0</v>
      </c>
      <c r="S1710" s="7">
        <f>IF(Table1[[#This Row],[Ngày hóa đơn]]&lt;&gt;"",Table1[[#This Row],[Ngày hóa đơn]],Table1[[#This Row],[Ngày hạch toán]])</f>
        <v>45892</v>
      </c>
      <c r="T1710" s="8"/>
      <c r="U1710" s="7">
        <f>IF(Table1[[#This Row],[Ngày tính CN]]="","",S1710+T1710)</f>
        <v>45892</v>
      </c>
      <c r="V1710" s="71">
        <f ca="1">IF(Table1[[#This Row],[Hạn thanh toán]]="","",IF((U1710-NOW())&lt;0,0,(U1710-NOW())))</f>
        <v>0</v>
      </c>
      <c r="W1710" s="69"/>
      <c r="X1710" s="65" t="str">
        <f t="shared" ca="1" si="196"/>
        <v/>
      </c>
      <c r="Y1710" s="65" t="str">
        <f t="shared" si="193"/>
        <v>Đã thanh toán</v>
      </c>
      <c r="Z1710" s="250">
        <f>Table1[[#This Row],[Hạn thanh toán]]</f>
        <v>45892</v>
      </c>
      <c r="AA1710" s="250">
        <f>Table1[[#This Row],[Ngày Thanh toán]]</f>
        <v>45945</v>
      </c>
      <c r="AD1710" s="3" t="str">
        <f>IF(Table1[[#This Row],[Mã khách hàng]]="","",VLOOKUP($A1710,Ma_KH!$A:$Q,Ma_KH!O$1,0))</f>
        <v>SÀNH ĐIỆU</v>
      </c>
      <c r="AE1710" s="3" t="str">
        <f>IF(Table1[[#This Row],[Mã khách hàng]]="","",VLOOKUP($A1710,Ma_KH!$A:$Q,Ma_KH!P$1,0))</f>
        <v>CÔNG TY TNHH PHÂN PHỐI SÀNH ĐIỆU</v>
      </c>
      <c r="AF1710" s="3">
        <f>VLOOKUP(A1710,Ma_KH!A:Q,Ma_KH!J$1,0)</f>
        <v>0</v>
      </c>
    </row>
    <row r="1711" spans="1:32" ht="16.5">
      <c r="A1711" s="73" t="s">
        <v>144</v>
      </c>
      <c r="B1711" s="73" t="s">
        <v>4509</v>
      </c>
      <c r="C1711" s="75">
        <v>45897</v>
      </c>
      <c r="D1711" s="76" t="s">
        <v>2963</v>
      </c>
      <c r="E1711" s="75">
        <v>45897</v>
      </c>
      <c r="F1711" s="73" t="s">
        <v>2964</v>
      </c>
      <c r="G1711" s="73" t="s">
        <v>2965</v>
      </c>
      <c r="H1711" s="69">
        <v>3547800</v>
      </c>
      <c r="I1711" s="69">
        <v>0</v>
      </c>
      <c r="J1711" s="69">
        <f>(Table1[[#This Row],[Tiền hàng]]-Table1[[#This Row],[Tiền chiết khấu]])*8%</f>
        <v>283824</v>
      </c>
      <c r="K1711" s="69">
        <v>3831624</v>
      </c>
      <c r="L1711" s="8" t="s">
        <v>24</v>
      </c>
      <c r="M1711" s="161">
        <v>45945</v>
      </c>
      <c r="N1711" s="162" t="s">
        <v>4226</v>
      </c>
      <c r="O1711" s="69">
        <f>IF(Table1[[#This Row],[Phân loại]]="Tồn đầu kỳ",Table1[[#This Row],[Tổng giá trị]],0)</f>
        <v>0</v>
      </c>
      <c r="P1711" s="8">
        <f>IF(Table1[[#This Row],[Số còn phải thu ĐK]]&lt;&gt;0,0,IF(Table1[[#This Row],[Phân loại]]="Bán hàng",Table1[[#This Row],[Tổng giá trị]],-Table1[[#This Row],[Tổng giá trị]]))</f>
        <v>3831624</v>
      </c>
      <c r="Q1711" s="18">
        <f t="shared" si="194"/>
        <v>3831624</v>
      </c>
      <c r="R1711" s="8">
        <f>Table1[[#This Row],[Số còn phải thu ĐK]]+Table1[[#This Row],[Giá Trị HD sau CK]]-Table1[[#This Row],[Số tiền đã thu]]</f>
        <v>0</v>
      </c>
      <c r="S1711" s="7">
        <f>IF(Table1[[#This Row],[Ngày hóa đơn]]&lt;&gt;"",Table1[[#This Row],[Ngày hóa đơn]],Table1[[#This Row],[Ngày hạch toán]])</f>
        <v>45897</v>
      </c>
      <c r="T1711" s="8"/>
      <c r="U1711" s="7">
        <f>IF(Table1[[#This Row],[Ngày tính CN]]="","",S1711+T1711)</f>
        <v>45897</v>
      </c>
      <c r="V1711" s="71">
        <f ca="1">IF(Table1[[#This Row],[Hạn thanh toán]]="","",IF((U1711-NOW())&lt;0,0,(U1711-NOW())))</f>
        <v>0</v>
      </c>
      <c r="W1711" s="69"/>
      <c r="X1711" s="65" t="str">
        <f t="shared" ca="1" si="196"/>
        <v/>
      </c>
      <c r="Y1711" s="65" t="str">
        <f t="shared" si="193"/>
        <v>Đã thanh toán</v>
      </c>
      <c r="Z1711" s="250">
        <f>Table1[[#This Row],[Hạn thanh toán]]</f>
        <v>45897</v>
      </c>
      <c r="AA1711" s="250">
        <f>Table1[[#This Row],[Ngày Thanh toán]]</f>
        <v>45945</v>
      </c>
      <c r="AD1711" s="3" t="str">
        <f>IF(Table1[[#This Row],[Mã khách hàng]]="","",VLOOKUP($A1711,Ma_KH!$A:$Q,Ma_KH!O$1,0))</f>
        <v>SÀNH ĐIỆU</v>
      </c>
      <c r="AE1711" s="3" t="str">
        <f>IF(Table1[[#This Row],[Mã khách hàng]]="","",VLOOKUP($A1711,Ma_KH!$A:$Q,Ma_KH!P$1,0))</f>
        <v>CÔNG TY TNHH PHÂN PHỐI SÀNH ĐIỆU</v>
      </c>
      <c r="AF1711" s="3">
        <f>VLOOKUP(A1711,Ma_KH!A:Q,Ma_KH!J$1,0)</f>
        <v>0</v>
      </c>
    </row>
    <row r="1712" spans="1:32" ht="16.5">
      <c r="A1712" s="73" t="s">
        <v>144</v>
      </c>
      <c r="B1712" s="73" t="s">
        <v>4509</v>
      </c>
      <c r="C1712" s="75">
        <v>45898</v>
      </c>
      <c r="D1712" s="76" t="s">
        <v>2966</v>
      </c>
      <c r="E1712" s="75">
        <v>45898</v>
      </c>
      <c r="F1712" s="73" t="s">
        <v>2967</v>
      </c>
      <c r="G1712" s="73" t="s">
        <v>2968</v>
      </c>
      <c r="H1712" s="69">
        <v>736397</v>
      </c>
      <c r="I1712" s="69">
        <v>0</v>
      </c>
      <c r="J1712" s="69">
        <f>(Table1[[#This Row],[Tiền hàng]]-Table1[[#This Row],[Tiền chiết khấu]])*8%</f>
        <v>58911.76</v>
      </c>
      <c r="K1712" s="69">
        <v>795309</v>
      </c>
      <c r="L1712" s="8" t="s">
        <v>24</v>
      </c>
      <c r="M1712" s="161">
        <v>45945</v>
      </c>
      <c r="N1712" s="162" t="s">
        <v>4226</v>
      </c>
      <c r="O1712" s="69">
        <f>IF(Table1[[#This Row],[Phân loại]]="Tồn đầu kỳ",Table1[[#This Row],[Tổng giá trị]],0)</f>
        <v>0</v>
      </c>
      <c r="P1712" s="8">
        <f>IF(Table1[[#This Row],[Số còn phải thu ĐK]]&lt;&gt;0,0,IF(Table1[[#This Row],[Phân loại]]="Bán hàng",Table1[[#This Row],[Tổng giá trị]],-Table1[[#This Row],[Tổng giá trị]]))</f>
        <v>795309</v>
      </c>
      <c r="Q1712" s="18">
        <f t="shared" si="194"/>
        <v>795309</v>
      </c>
      <c r="R1712" s="8">
        <f>Table1[[#This Row],[Số còn phải thu ĐK]]+Table1[[#This Row],[Giá Trị HD sau CK]]-Table1[[#This Row],[Số tiền đã thu]]</f>
        <v>0</v>
      </c>
      <c r="S1712" s="7">
        <f>IF(Table1[[#This Row],[Ngày hóa đơn]]&lt;&gt;"",Table1[[#This Row],[Ngày hóa đơn]],Table1[[#This Row],[Ngày hạch toán]])</f>
        <v>45898</v>
      </c>
      <c r="T1712" s="8"/>
      <c r="U1712" s="7">
        <f>IF(Table1[[#This Row],[Ngày tính CN]]="","",S1712+T1712)</f>
        <v>45898</v>
      </c>
      <c r="V1712" s="71">
        <f ca="1">IF(Table1[[#This Row],[Hạn thanh toán]]="","",IF((U1712-NOW())&lt;0,0,(U1712-NOW())))</f>
        <v>0</v>
      </c>
      <c r="W1712" s="69"/>
      <c r="X1712" s="65" t="str">
        <f t="shared" ca="1" si="196"/>
        <v/>
      </c>
      <c r="Y1712" s="65" t="str">
        <f t="shared" si="193"/>
        <v>Đã thanh toán</v>
      </c>
      <c r="Z1712" s="250">
        <f>Table1[[#This Row],[Hạn thanh toán]]</f>
        <v>45898</v>
      </c>
      <c r="AA1712" s="250">
        <f>Table1[[#This Row],[Ngày Thanh toán]]</f>
        <v>45945</v>
      </c>
      <c r="AD1712" s="3" t="str">
        <f>IF(Table1[[#This Row],[Mã khách hàng]]="","",VLOOKUP($A1712,Ma_KH!$A:$Q,Ma_KH!O$1,0))</f>
        <v>SÀNH ĐIỆU</v>
      </c>
      <c r="AE1712" s="3" t="str">
        <f>IF(Table1[[#This Row],[Mã khách hàng]]="","",VLOOKUP($A1712,Ma_KH!$A:$Q,Ma_KH!P$1,0))</f>
        <v>CÔNG TY TNHH PHÂN PHỐI SÀNH ĐIỆU</v>
      </c>
      <c r="AF1712" s="3">
        <f>VLOOKUP(A1712,Ma_KH!A:Q,Ma_KH!J$1,0)</f>
        <v>0</v>
      </c>
    </row>
    <row r="1713" spans="1:32" ht="16.5">
      <c r="A1713" s="73" t="s">
        <v>144</v>
      </c>
      <c r="B1713" s="73" t="s">
        <v>4509</v>
      </c>
      <c r="C1713" s="75">
        <v>45899</v>
      </c>
      <c r="D1713" s="76" t="s">
        <v>2969</v>
      </c>
      <c r="E1713" s="75">
        <v>45899</v>
      </c>
      <c r="F1713" s="73" t="s">
        <v>2970</v>
      </c>
      <c r="G1713" s="73" t="s">
        <v>2971</v>
      </c>
      <c r="H1713" s="69">
        <v>933672</v>
      </c>
      <c r="I1713" s="69">
        <v>0</v>
      </c>
      <c r="J1713" s="69">
        <f>(Table1[[#This Row],[Tiền hàng]]-Table1[[#This Row],[Tiền chiết khấu]])*8%</f>
        <v>74693.759999999995</v>
      </c>
      <c r="K1713" s="69">
        <v>1008366</v>
      </c>
      <c r="L1713" s="8" t="s">
        <v>24</v>
      </c>
      <c r="M1713" s="161">
        <v>45945</v>
      </c>
      <c r="N1713" s="162" t="s">
        <v>4226</v>
      </c>
      <c r="O1713" s="69">
        <f>IF(Table1[[#This Row],[Phân loại]]="Tồn đầu kỳ",Table1[[#This Row],[Tổng giá trị]],0)</f>
        <v>0</v>
      </c>
      <c r="P1713" s="8">
        <f>IF(Table1[[#This Row],[Số còn phải thu ĐK]]&lt;&gt;0,0,IF(Table1[[#This Row],[Phân loại]]="Bán hàng",Table1[[#This Row],[Tổng giá trị]],-Table1[[#This Row],[Tổng giá trị]]))</f>
        <v>1008366</v>
      </c>
      <c r="Q1713" s="18">
        <f t="shared" si="194"/>
        <v>1008366</v>
      </c>
      <c r="R1713" s="8">
        <f>Table1[[#This Row],[Số còn phải thu ĐK]]+Table1[[#This Row],[Giá Trị HD sau CK]]-Table1[[#This Row],[Số tiền đã thu]]</f>
        <v>0</v>
      </c>
      <c r="S1713" s="7">
        <f>IF(Table1[[#This Row],[Ngày hóa đơn]]&lt;&gt;"",Table1[[#This Row],[Ngày hóa đơn]],Table1[[#This Row],[Ngày hạch toán]])</f>
        <v>45899</v>
      </c>
      <c r="T1713" s="8"/>
      <c r="U1713" s="7">
        <f>IF(Table1[[#This Row],[Ngày tính CN]]="","",S1713+T1713)</f>
        <v>45899</v>
      </c>
      <c r="V1713" s="71">
        <f ca="1">IF(Table1[[#This Row],[Hạn thanh toán]]="","",IF((U1713-NOW())&lt;0,0,(U1713-NOW())))</f>
        <v>0</v>
      </c>
      <c r="W1713" s="69"/>
      <c r="X1713" s="65" t="str">
        <f t="shared" ca="1" si="196"/>
        <v/>
      </c>
      <c r="Y1713" s="65" t="str">
        <f t="shared" si="193"/>
        <v>Đã thanh toán</v>
      </c>
      <c r="Z1713" s="250">
        <f>Table1[[#This Row],[Hạn thanh toán]]</f>
        <v>45899</v>
      </c>
      <c r="AA1713" s="250">
        <f>Table1[[#This Row],[Ngày Thanh toán]]</f>
        <v>45945</v>
      </c>
      <c r="AD1713" s="3" t="str">
        <f>IF(Table1[[#This Row],[Mã khách hàng]]="","",VLOOKUP($A1713,Ma_KH!$A:$Q,Ma_KH!O$1,0))</f>
        <v>SÀNH ĐIỆU</v>
      </c>
      <c r="AE1713" s="3" t="str">
        <f>IF(Table1[[#This Row],[Mã khách hàng]]="","",VLOOKUP($A1713,Ma_KH!$A:$Q,Ma_KH!P$1,0))</f>
        <v>CÔNG TY TNHH PHÂN PHỐI SÀNH ĐIỆU</v>
      </c>
      <c r="AF1713" s="3">
        <f>VLOOKUP(A1713,Ma_KH!A:Q,Ma_KH!J$1,0)</f>
        <v>0</v>
      </c>
    </row>
    <row r="1714" spans="1:32" ht="16.5">
      <c r="A1714" s="66" t="s">
        <v>144</v>
      </c>
      <c r="B1714" s="73" t="s">
        <v>4509</v>
      </c>
      <c r="C1714" s="67">
        <v>45903</v>
      </c>
      <c r="D1714" s="68" t="s">
        <v>2972</v>
      </c>
      <c r="E1714" s="67">
        <v>45903</v>
      </c>
      <c r="F1714" s="66" t="s">
        <v>2973</v>
      </c>
      <c r="G1714" s="66" t="s">
        <v>2974</v>
      </c>
      <c r="H1714" s="69">
        <v>985225</v>
      </c>
      <c r="I1714" s="69">
        <v>0</v>
      </c>
      <c r="J1714" s="69">
        <f>(Table1[[#This Row],[Tiền hàng]]-Table1[[#This Row],[Tiền chiết khấu]])*8%</f>
        <v>78818</v>
      </c>
      <c r="K1714" s="69">
        <v>1064043</v>
      </c>
      <c r="L1714" s="8" t="s">
        <v>24</v>
      </c>
      <c r="M1714" s="198">
        <v>45978</v>
      </c>
      <c r="N1714" s="162"/>
      <c r="O1714" s="69">
        <f>IF(Table1[[#This Row],[Phân loại]]="Tồn đầu kỳ",Table1[[#This Row],[Tổng giá trị]],0)</f>
        <v>0</v>
      </c>
      <c r="P1714" s="8">
        <f>IF(Table1[[#This Row],[Số còn phải thu ĐK]]&lt;&gt;0,0,IF(Table1[[#This Row],[Phân loại]]="Bán hàng",Table1[[#This Row],[Tổng giá trị]],-Table1[[#This Row],[Tổng giá trị]]))</f>
        <v>1064043</v>
      </c>
      <c r="Q1714" s="18">
        <f t="shared" si="194"/>
        <v>1064043</v>
      </c>
      <c r="R1714" s="8">
        <f>Table1[[#This Row],[Số còn phải thu ĐK]]+Table1[[#This Row],[Giá Trị HD sau CK]]-Table1[[#This Row],[Số tiền đã thu]]</f>
        <v>0</v>
      </c>
      <c r="S1714" s="7">
        <f>IF(Table1[[#This Row],[Ngày hóa đơn]]&lt;&gt;"",Table1[[#This Row],[Ngày hóa đơn]],Table1[[#This Row],[Ngày hạch toán]])</f>
        <v>45903</v>
      </c>
      <c r="T1714" s="8"/>
      <c r="U1714" s="7">
        <f>IF(Table1[[#This Row],[Ngày tính CN]]="","",S1714+T1714)</f>
        <v>45903</v>
      </c>
      <c r="V1714" s="71">
        <f ca="1">IF(Table1[[#This Row],[Hạn thanh toán]]="","",IF((U1714-NOW())&lt;0,0,(U1714-NOW())))</f>
        <v>0</v>
      </c>
      <c r="W1714" s="69"/>
      <c r="X1714" s="65" t="str">
        <f t="shared" ca="1" si="196"/>
        <v/>
      </c>
      <c r="Y1714" s="65" t="str">
        <f t="shared" si="193"/>
        <v>Đã thanh toán</v>
      </c>
      <c r="Z1714" s="250">
        <f>Table1[[#This Row],[Hạn thanh toán]]</f>
        <v>45903</v>
      </c>
      <c r="AA1714" s="250">
        <f>Table1[[#This Row],[Ngày Thanh toán]]</f>
        <v>45978</v>
      </c>
      <c r="AD1714" s="3" t="str">
        <f>IF(Table1[[#This Row],[Mã khách hàng]]="","",VLOOKUP($A1714,Ma_KH!$A:$Q,Ma_KH!O$1,0))</f>
        <v>SÀNH ĐIỆU</v>
      </c>
      <c r="AE1714" s="3" t="str">
        <f>IF(Table1[[#This Row],[Mã khách hàng]]="","",VLOOKUP($A1714,Ma_KH!$A:$Q,Ma_KH!P$1,0))</f>
        <v>CÔNG TY TNHH PHÂN PHỐI SÀNH ĐIỆU</v>
      </c>
      <c r="AF1714" s="3">
        <f>VLOOKUP(A1714,Ma_KH!A:Q,Ma_KH!J$1,0)</f>
        <v>0</v>
      </c>
    </row>
    <row r="1715" spans="1:32" ht="16.5">
      <c r="A1715" s="73" t="s">
        <v>144</v>
      </c>
      <c r="B1715" s="73" t="s">
        <v>4509</v>
      </c>
      <c r="C1715" s="75">
        <v>45912</v>
      </c>
      <c r="D1715" s="76" t="s">
        <v>2975</v>
      </c>
      <c r="E1715" s="75">
        <v>45912</v>
      </c>
      <c r="F1715" s="73" t="s">
        <v>2976</v>
      </c>
      <c r="G1715" s="73" t="s">
        <v>2977</v>
      </c>
      <c r="H1715" s="69">
        <v>1297370</v>
      </c>
      <c r="I1715" s="69">
        <v>0</v>
      </c>
      <c r="J1715" s="69">
        <f>(Table1[[#This Row],[Tiền hàng]]-Table1[[#This Row],[Tiền chiết khấu]])*8%</f>
        <v>103789.6</v>
      </c>
      <c r="K1715" s="69">
        <v>1401160</v>
      </c>
      <c r="L1715" s="8" t="s">
        <v>24</v>
      </c>
      <c r="M1715" s="198">
        <v>45978</v>
      </c>
      <c r="O1715" s="69">
        <f>IF(Table1[[#This Row],[Phân loại]]="Tồn đầu kỳ",Table1[[#This Row],[Tổng giá trị]],0)</f>
        <v>0</v>
      </c>
      <c r="P1715" s="8">
        <f>IF(Table1[[#This Row],[Số còn phải thu ĐK]]&lt;&gt;0,0,IF(Table1[[#This Row],[Phân loại]]="Bán hàng",Table1[[#This Row],[Tổng giá trị]],-Table1[[#This Row],[Tổng giá trị]]))</f>
        <v>1401160</v>
      </c>
      <c r="Q1715" s="18">
        <f t="shared" si="194"/>
        <v>1401160</v>
      </c>
      <c r="R1715" s="8">
        <f>Table1[[#This Row],[Số còn phải thu ĐK]]+Table1[[#This Row],[Giá Trị HD sau CK]]-Table1[[#This Row],[Số tiền đã thu]]</f>
        <v>0</v>
      </c>
      <c r="S1715" s="7">
        <f>IF(Table1[[#This Row],[Ngày hóa đơn]]&lt;&gt;"",Table1[[#This Row],[Ngày hóa đơn]],Table1[[#This Row],[Ngày hạch toán]])</f>
        <v>45912</v>
      </c>
      <c r="T1715" s="8"/>
      <c r="U1715" s="7">
        <f>IF(Table1[[#This Row],[Ngày tính CN]]="","",S1715+T1715)</f>
        <v>45912</v>
      </c>
      <c r="V1715" s="71">
        <f ca="1">IF(Table1[[#This Row],[Hạn thanh toán]]="","",IF((U1715-NOW())&lt;0,0,(U1715-NOW())))</f>
        <v>0</v>
      </c>
      <c r="W1715" s="69"/>
      <c r="X1715" s="65" t="str">
        <f t="shared" ca="1" si="196"/>
        <v/>
      </c>
      <c r="Y1715" s="65" t="str">
        <f t="shared" si="193"/>
        <v>Đã thanh toán</v>
      </c>
      <c r="Z1715" s="250">
        <f>Table1[[#This Row],[Hạn thanh toán]]</f>
        <v>45912</v>
      </c>
      <c r="AA1715" s="250">
        <f>Table1[[#This Row],[Ngày Thanh toán]]</f>
        <v>45978</v>
      </c>
      <c r="AD1715" s="3" t="str">
        <f>IF(Table1[[#This Row],[Mã khách hàng]]="","",VLOOKUP($A1715,Ma_KH!$A:$Q,Ma_KH!O$1,0))</f>
        <v>SÀNH ĐIỆU</v>
      </c>
      <c r="AE1715" s="3" t="str">
        <f>IF(Table1[[#This Row],[Mã khách hàng]]="","",VLOOKUP($A1715,Ma_KH!$A:$Q,Ma_KH!P$1,0))</f>
        <v>CÔNG TY TNHH PHÂN PHỐI SÀNH ĐIỆU</v>
      </c>
      <c r="AF1715" s="3">
        <f>VLOOKUP(A1715,Ma_KH!A:Q,Ma_KH!J$1,0)</f>
        <v>0</v>
      </c>
    </row>
    <row r="1716" spans="1:32" ht="16.5">
      <c r="A1716" s="73" t="s">
        <v>144</v>
      </c>
      <c r="B1716" s="73" t="s">
        <v>4509</v>
      </c>
      <c r="C1716" s="75">
        <v>45915</v>
      </c>
      <c r="D1716" s="76" t="s">
        <v>2978</v>
      </c>
      <c r="E1716" s="75">
        <v>45915</v>
      </c>
      <c r="F1716" s="73" t="s">
        <v>2979</v>
      </c>
      <c r="G1716" s="73" t="s">
        <v>2980</v>
      </c>
      <c r="H1716" s="69">
        <v>533940</v>
      </c>
      <c r="I1716" s="69">
        <v>0</v>
      </c>
      <c r="J1716" s="69">
        <f>(Table1[[#This Row],[Tiền hàng]]-Table1[[#This Row],[Tiền chiết khấu]])*8%</f>
        <v>42715.200000000004</v>
      </c>
      <c r="K1716" s="69">
        <v>576655</v>
      </c>
      <c r="L1716" s="8" t="s">
        <v>24</v>
      </c>
      <c r="M1716" s="198">
        <v>45978</v>
      </c>
      <c r="O1716" s="69">
        <f>IF(Table1[[#This Row],[Phân loại]]="Tồn đầu kỳ",Table1[[#This Row],[Tổng giá trị]],0)</f>
        <v>0</v>
      </c>
      <c r="P1716" s="8">
        <f>IF(Table1[[#This Row],[Số còn phải thu ĐK]]&lt;&gt;0,0,IF(Table1[[#This Row],[Phân loại]]="Bán hàng",Table1[[#This Row],[Tổng giá trị]],-Table1[[#This Row],[Tổng giá trị]]))</f>
        <v>576655</v>
      </c>
      <c r="Q1716" s="18">
        <f t="shared" si="194"/>
        <v>576655</v>
      </c>
      <c r="R1716" s="8">
        <f>Table1[[#This Row],[Số còn phải thu ĐK]]+Table1[[#This Row],[Giá Trị HD sau CK]]-Table1[[#This Row],[Số tiền đã thu]]</f>
        <v>0</v>
      </c>
      <c r="S1716" s="7">
        <f>IF(Table1[[#This Row],[Ngày hóa đơn]]&lt;&gt;"",Table1[[#This Row],[Ngày hóa đơn]],Table1[[#This Row],[Ngày hạch toán]])</f>
        <v>45915</v>
      </c>
      <c r="T1716" s="8"/>
      <c r="U1716" s="7">
        <f>IF(Table1[[#This Row],[Ngày tính CN]]="","",S1716+T1716)</f>
        <v>45915</v>
      </c>
      <c r="V1716" s="71">
        <f ca="1">IF(Table1[[#This Row],[Hạn thanh toán]]="","",IF((U1716-NOW())&lt;0,0,(U1716-NOW())))</f>
        <v>0</v>
      </c>
      <c r="W1716" s="69"/>
      <c r="X1716" s="65" t="str">
        <f t="shared" ca="1" si="196"/>
        <v/>
      </c>
      <c r="Y1716" s="65" t="str">
        <f t="shared" si="193"/>
        <v>Đã thanh toán</v>
      </c>
      <c r="Z1716" s="250">
        <f>Table1[[#This Row],[Hạn thanh toán]]</f>
        <v>45915</v>
      </c>
      <c r="AA1716" s="250">
        <f>Table1[[#This Row],[Ngày Thanh toán]]</f>
        <v>45978</v>
      </c>
      <c r="AD1716" s="3" t="str">
        <f>IF(Table1[[#This Row],[Mã khách hàng]]="","",VLOOKUP($A1716,Ma_KH!$A:$Q,Ma_KH!O$1,0))</f>
        <v>SÀNH ĐIỆU</v>
      </c>
      <c r="AE1716" s="3" t="str">
        <f>IF(Table1[[#This Row],[Mã khách hàng]]="","",VLOOKUP($A1716,Ma_KH!$A:$Q,Ma_KH!P$1,0))</f>
        <v>CÔNG TY TNHH PHÂN PHỐI SÀNH ĐIỆU</v>
      </c>
      <c r="AF1716" s="3">
        <f>VLOOKUP(A1716,Ma_KH!A:Q,Ma_KH!J$1,0)</f>
        <v>0</v>
      </c>
    </row>
    <row r="1717" spans="1:32" ht="16.5">
      <c r="A1717" s="73" t="s">
        <v>144</v>
      </c>
      <c r="B1717" s="73" t="s">
        <v>4509</v>
      </c>
      <c r="C1717" s="75">
        <v>45920</v>
      </c>
      <c r="D1717" s="76" t="s">
        <v>2981</v>
      </c>
      <c r="E1717" s="75">
        <v>45920</v>
      </c>
      <c r="F1717" s="73" t="s">
        <v>2982</v>
      </c>
      <c r="G1717" s="73" t="s">
        <v>2983</v>
      </c>
      <c r="H1717" s="69">
        <v>751006</v>
      </c>
      <c r="I1717" s="69">
        <v>0</v>
      </c>
      <c r="J1717" s="69">
        <f>(Table1[[#This Row],[Tiền hàng]]-Table1[[#This Row],[Tiền chiết khấu]])*8%</f>
        <v>60080.480000000003</v>
      </c>
      <c r="K1717" s="69">
        <v>811086</v>
      </c>
      <c r="L1717" s="8" t="s">
        <v>24</v>
      </c>
      <c r="M1717" s="198">
        <v>45978</v>
      </c>
      <c r="O1717" s="69">
        <f>IF(Table1[[#This Row],[Phân loại]]="Tồn đầu kỳ",Table1[[#This Row],[Tổng giá trị]],0)</f>
        <v>0</v>
      </c>
      <c r="P1717" s="8">
        <f>IF(Table1[[#This Row],[Số còn phải thu ĐK]]&lt;&gt;0,0,IF(Table1[[#This Row],[Phân loại]]="Bán hàng",Table1[[#This Row],[Tổng giá trị]],-Table1[[#This Row],[Tổng giá trị]]))</f>
        <v>811086</v>
      </c>
      <c r="Q1717" s="18">
        <f t="shared" si="194"/>
        <v>811086</v>
      </c>
      <c r="R1717" s="8">
        <f>Table1[[#This Row],[Số còn phải thu ĐK]]+Table1[[#This Row],[Giá Trị HD sau CK]]-Table1[[#This Row],[Số tiền đã thu]]</f>
        <v>0</v>
      </c>
      <c r="S1717" s="7">
        <f>IF(Table1[[#This Row],[Ngày hóa đơn]]&lt;&gt;"",Table1[[#This Row],[Ngày hóa đơn]],Table1[[#This Row],[Ngày hạch toán]])</f>
        <v>45920</v>
      </c>
      <c r="T1717" s="8"/>
      <c r="U1717" s="7">
        <f>IF(Table1[[#This Row],[Ngày tính CN]]="","",S1717+T1717)</f>
        <v>45920</v>
      </c>
      <c r="V1717" s="71">
        <f ca="1">IF(Table1[[#This Row],[Hạn thanh toán]]="","",IF((U1717-NOW())&lt;0,0,(U1717-NOW())))</f>
        <v>0</v>
      </c>
      <c r="W1717" s="69"/>
      <c r="X1717" s="65" t="str">
        <f t="shared" ca="1" si="196"/>
        <v/>
      </c>
      <c r="Y1717" s="65" t="str">
        <f t="shared" si="193"/>
        <v>Đã thanh toán</v>
      </c>
      <c r="Z1717" s="250">
        <f>Table1[[#This Row],[Hạn thanh toán]]</f>
        <v>45920</v>
      </c>
      <c r="AA1717" s="250">
        <f>Table1[[#This Row],[Ngày Thanh toán]]</f>
        <v>45978</v>
      </c>
      <c r="AD1717" s="3" t="str">
        <f>IF(Table1[[#This Row],[Mã khách hàng]]="","",VLOOKUP($A1717,Ma_KH!$A:$Q,Ma_KH!O$1,0))</f>
        <v>SÀNH ĐIỆU</v>
      </c>
      <c r="AE1717" s="3" t="str">
        <f>IF(Table1[[#This Row],[Mã khách hàng]]="","",VLOOKUP($A1717,Ma_KH!$A:$Q,Ma_KH!P$1,0))</f>
        <v>CÔNG TY TNHH PHÂN PHỐI SÀNH ĐIỆU</v>
      </c>
      <c r="AF1717" s="3">
        <f>VLOOKUP(A1717,Ma_KH!A:Q,Ma_KH!J$1,0)</f>
        <v>0</v>
      </c>
    </row>
    <row r="1718" spans="1:32" ht="16.5">
      <c r="A1718" s="73" t="s">
        <v>144</v>
      </c>
      <c r="B1718" s="73" t="s">
        <v>4509</v>
      </c>
      <c r="C1718" s="75">
        <v>45925</v>
      </c>
      <c r="D1718" s="76" t="s">
        <v>2984</v>
      </c>
      <c r="E1718" s="75">
        <v>45925</v>
      </c>
      <c r="F1718" s="73" t="s">
        <v>2985</v>
      </c>
      <c r="G1718" s="73" t="s">
        <v>2986</v>
      </c>
      <c r="H1718" s="69">
        <v>878209</v>
      </c>
      <c r="I1718" s="69">
        <v>0</v>
      </c>
      <c r="J1718" s="69">
        <f>(Table1[[#This Row],[Tiền hàng]]-Table1[[#This Row],[Tiền chiết khấu]])*8%</f>
        <v>70256.72</v>
      </c>
      <c r="K1718" s="69">
        <v>948466</v>
      </c>
      <c r="L1718" s="8" t="s">
        <v>24</v>
      </c>
      <c r="M1718" s="198">
        <v>45978</v>
      </c>
      <c r="O1718" s="69">
        <f>IF(Table1[[#This Row],[Phân loại]]="Tồn đầu kỳ",Table1[[#This Row],[Tổng giá trị]],0)</f>
        <v>0</v>
      </c>
      <c r="P1718" s="8">
        <f>IF(Table1[[#This Row],[Số còn phải thu ĐK]]&lt;&gt;0,0,IF(Table1[[#This Row],[Phân loại]]="Bán hàng",Table1[[#This Row],[Tổng giá trị]],-Table1[[#This Row],[Tổng giá trị]]))</f>
        <v>948466</v>
      </c>
      <c r="Q1718" s="18">
        <f t="shared" si="194"/>
        <v>948466</v>
      </c>
      <c r="R1718" s="8">
        <f>Table1[[#This Row],[Số còn phải thu ĐK]]+Table1[[#This Row],[Giá Trị HD sau CK]]-Table1[[#This Row],[Số tiền đã thu]]</f>
        <v>0</v>
      </c>
      <c r="S1718" s="7">
        <f>IF(Table1[[#This Row],[Ngày hóa đơn]]&lt;&gt;"",Table1[[#This Row],[Ngày hóa đơn]],Table1[[#This Row],[Ngày hạch toán]])</f>
        <v>45925</v>
      </c>
      <c r="T1718" s="8"/>
      <c r="U1718" s="7">
        <f>IF(Table1[[#This Row],[Ngày tính CN]]="","",S1718+T1718)</f>
        <v>45925</v>
      </c>
      <c r="V1718" s="71">
        <f ca="1">IF(Table1[[#This Row],[Hạn thanh toán]]="","",IF((U1718-NOW())&lt;0,0,(U1718-NOW())))</f>
        <v>0</v>
      </c>
      <c r="W1718" s="69"/>
      <c r="X1718" s="65" t="str">
        <f t="shared" ca="1" si="196"/>
        <v/>
      </c>
      <c r="Y1718" s="65" t="str">
        <f t="shared" si="193"/>
        <v>Đã thanh toán</v>
      </c>
      <c r="Z1718" s="250">
        <f>Table1[[#This Row],[Hạn thanh toán]]</f>
        <v>45925</v>
      </c>
      <c r="AA1718" s="250">
        <f>Table1[[#This Row],[Ngày Thanh toán]]</f>
        <v>45978</v>
      </c>
      <c r="AD1718" s="3" t="str">
        <f>IF(Table1[[#This Row],[Mã khách hàng]]="","",VLOOKUP($A1718,Ma_KH!$A:$Q,Ma_KH!O$1,0))</f>
        <v>SÀNH ĐIỆU</v>
      </c>
      <c r="AE1718" s="3" t="str">
        <f>IF(Table1[[#This Row],[Mã khách hàng]]="","",VLOOKUP($A1718,Ma_KH!$A:$Q,Ma_KH!P$1,0))</f>
        <v>CÔNG TY TNHH PHÂN PHỐI SÀNH ĐIỆU</v>
      </c>
      <c r="AF1718" s="3">
        <f>VLOOKUP(A1718,Ma_KH!A:Q,Ma_KH!J$1,0)</f>
        <v>0</v>
      </c>
    </row>
    <row r="1719" spans="1:32" ht="16.5">
      <c r="A1719" s="73" t="s">
        <v>144</v>
      </c>
      <c r="B1719" s="73" t="s">
        <v>4509</v>
      </c>
      <c r="C1719" s="75">
        <v>45926</v>
      </c>
      <c r="D1719" s="76" t="s">
        <v>2987</v>
      </c>
      <c r="E1719" s="75">
        <v>45926</v>
      </c>
      <c r="F1719" s="73" t="s">
        <v>2988</v>
      </c>
      <c r="G1719" s="73" t="s">
        <v>2989</v>
      </c>
      <c r="H1719" s="69">
        <v>1159245</v>
      </c>
      <c r="I1719" s="69">
        <v>0</v>
      </c>
      <c r="J1719" s="69">
        <f>(Table1[[#This Row],[Tiền hàng]]-Table1[[#This Row],[Tiền chiết khấu]])*8%</f>
        <v>92739.6</v>
      </c>
      <c r="K1719" s="69">
        <v>1251985</v>
      </c>
      <c r="L1719" s="8" t="s">
        <v>24</v>
      </c>
      <c r="M1719" s="198">
        <v>45978</v>
      </c>
      <c r="O1719" s="69">
        <f>IF(Table1[[#This Row],[Phân loại]]="Tồn đầu kỳ",Table1[[#This Row],[Tổng giá trị]],0)</f>
        <v>0</v>
      </c>
      <c r="P1719" s="8">
        <f>IF(Table1[[#This Row],[Số còn phải thu ĐK]]&lt;&gt;0,0,IF(Table1[[#This Row],[Phân loại]]="Bán hàng",Table1[[#This Row],[Tổng giá trị]],-Table1[[#This Row],[Tổng giá trị]]))</f>
        <v>1251985</v>
      </c>
      <c r="Q1719" s="18">
        <f t="shared" si="194"/>
        <v>1251985</v>
      </c>
      <c r="R1719" s="8">
        <f>Table1[[#This Row],[Số còn phải thu ĐK]]+Table1[[#This Row],[Giá Trị HD sau CK]]-Table1[[#This Row],[Số tiền đã thu]]</f>
        <v>0</v>
      </c>
      <c r="S1719" s="7">
        <f>IF(Table1[[#This Row],[Ngày hóa đơn]]&lt;&gt;"",Table1[[#This Row],[Ngày hóa đơn]],Table1[[#This Row],[Ngày hạch toán]])</f>
        <v>45926</v>
      </c>
      <c r="T1719" s="8"/>
      <c r="U1719" s="7">
        <f>IF(Table1[[#This Row],[Ngày tính CN]]="","",S1719+T1719)</f>
        <v>45926</v>
      </c>
      <c r="V1719" s="71">
        <f ca="1">IF(Table1[[#This Row],[Hạn thanh toán]]="","",IF((U1719-NOW())&lt;0,0,(U1719-NOW())))</f>
        <v>0</v>
      </c>
      <c r="W1719" s="69"/>
      <c r="X1719" s="65" t="str">
        <f t="shared" ca="1" si="196"/>
        <v/>
      </c>
      <c r="Y1719" s="65" t="str">
        <f t="shared" si="193"/>
        <v>Đã thanh toán</v>
      </c>
      <c r="Z1719" s="250">
        <f>Table1[[#This Row],[Hạn thanh toán]]</f>
        <v>45926</v>
      </c>
      <c r="AA1719" s="250">
        <f>Table1[[#This Row],[Ngày Thanh toán]]</f>
        <v>45978</v>
      </c>
      <c r="AD1719" s="3" t="str">
        <f>IF(Table1[[#This Row],[Mã khách hàng]]="","",VLOOKUP($A1719,Ma_KH!$A:$Q,Ma_KH!O$1,0))</f>
        <v>SÀNH ĐIỆU</v>
      </c>
      <c r="AE1719" s="3" t="str">
        <f>IF(Table1[[#This Row],[Mã khách hàng]]="","",VLOOKUP($A1719,Ma_KH!$A:$Q,Ma_KH!P$1,0))</f>
        <v>CÔNG TY TNHH PHÂN PHỐI SÀNH ĐIỆU</v>
      </c>
      <c r="AF1719" s="3">
        <f>VLOOKUP(A1719,Ma_KH!A:Q,Ma_KH!J$1,0)</f>
        <v>0</v>
      </c>
    </row>
    <row r="1720" spans="1:32" s="58" customFormat="1" ht="16.5">
      <c r="A1720" s="42" t="s">
        <v>144</v>
      </c>
      <c r="B1720" s="73" t="s">
        <v>4509</v>
      </c>
      <c r="C1720" s="44">
        <v>45933</v>
      </c>
      <c r="D1720" s="43" t="s">
        <v>2990</v>
      </c>
      <c r="E1720" s="44">
        <v>45933</v>
      </c>
      <c r="F1720" s="42" t="s">
        <v>2991</v>
      </c>
      <c r="G1720" s="42" t="s">
        <v>2992</v>
      </c>
      <c r="H1720" s="54">
        <v>537627</v>
      </c>
      <c r="I1720" s="54">
        <v>0</v>
      </c>
      <c r="J1720" s="54">
        <f>(Table1[[#This Row],[Tiền hàng]]-Table1[[#This Row],[Tiền chiết khấu]])*8%</f>
        <v>43010.16</v>
      </c>
      <c r="K1720" s="54">
        <v>580637</v>
      </c>
      <c r="L1720" s="55" t="s">
        <v>24</v>
      </c>
      <c r="M1720" s="56"/>
      <c r="N1720" s="55"/>
      <c r="O1720" s="54">
        <f>IF(Table1[[#This Row],[Phân loại]]="Tồn đầu kỳ",Table1[[#This Row],[Tổng giá trị]],0)</f>
        <v>0</v>
      </c>
      <c r="P1720" s="55">
        <f>IF(Table1[[#This Row],[Số còn phải thu ĐK]]&lt;&gt;0,0,IF(Table1[[#This Row],[Phân loại]]="Bán hàng",Table1[[#This Row],[Tổng giá trị]],-Table1[[#This Row],[Tổng giá trị]]))</f>
        <v>580637</v>
      </c>
      <c r="Q1720" s="18">
        <f t="shared" si="194"/>
        <v>0</v>
      </c>
      <c r="R1720" s="55">
        <f>Table1[[#This Row],[Số còn phải thu ĐK]]+Table1[[#This Row],[Giá Trị HD sau CK]]-Table1[[#This Row],[Số tiền đã thu]]</f>
        <v>580637</v>
      </c>
      <c r="S1720" s="56">
        <f>IF(Table1[[#This Row],[Ngày hóa đơn]]&lt;&gt;"",Table1[[#This Row],[Ngày hóa đơn]],Table1[[#This Row],[Ngày hạch toán]])</f>
        <v>45933</v>
      </c>
      <c r="T1720" s="55"/>
      <c r="U1720" s="56">
        <f>IF(Table1[[#This Row],[Ngày tính CN]]="","",S1720+T1720)</f>
        <v>45933</v>
      </c>
      <c r="V1720" s="57">
        <f ca="1">IF(Table1[[#This Row],[Hạn thanh toán]]="","",IF((U1720-NOW())&lt;0,0,(U1720-NOW())))</f>
        <v>0</v>
      </c>
      <c r="W1720" s="54"/>
      <c r="X1720" s="65">
        <f t="shared" ca="1" si="196"/>
        <v>68.362421527781407</v>
      </c>
      <c r="Y1720" s="109" t="str">
        <f t="shared" ca="1" si="193"/>
        <v>Nợ quá hạn từ 60 ngày đến 90 ngày</v>
      </c>
      <c r="Z1720" s="254">
        <f>Table1[[#This Row],[Hạn thanh toán]]</f>
        <v>45933</v>
      </c>
      <c r="AA1720" s="254">
        <f>Table1[[#This Row],[Ngày Thanh toán]]</f>
        <v>0</v>
      </c>
      <c r="AD1720" s="3" t="str">
        <f>IF(Table1[[#This Row],[Mã khách hàng]]="","",VLOOKUP($A1720,Ma_KH!$A:$Q,Ma_KH!O$1,0))</f>
        <v>SÀNH ĐIỆU</v>
      </c>
      <c r="AE1720" s="3" t="str">
        <f>IF(Table1[[#This Row],[Mã khách hàng]]="","",VLOOKUP($A1720,Ma_KH!$A:$Q,Ma_KH!P$1,0))</f>
        <v>CÔNG TY TNHH PHÂN PHỐI SÀNH ĐIỆU</v>
      </c>
      <c r="AF1720" s="58">
        <f>VLOOKUP(A1720,Ma_KH!A:Q,Ma_KH!J$1,0)</f>
        <v>0</v>
      </c>
    </row>
    <row r="1721" spans="1:32" s="58" customFormat="1" ht="16.5">
      <c r="A1721" s="42" t="s">
        <v>144</v>
      </c>
      <c r="B1721" s="73" t="s">
        <v>4509</v>
      </c>
      <c r="C1721" s="44">
        <v>45936</v>
      </c>
      <c r="D1721" s="43" t="s">
        <v>2993</v>
      </c>
      <c r="E1721" s="44">
        <v>45936</v>
      </c>
      <c r="F1721" s="42" t="s">
        <v>2994</v>
      </c>
      <c r="G1721" s="42" t="s">
        <v>2995</v>
      </c>
      <c r="H1721" s="54">
        <v>1544730</v>
      </c>
      <c r="I1721" s="54">
        <v>0</v>
      </c>
      <c r="J1721" s="54">
        <f>(Table1[[#This Row],[Tiền hàng]]-Table1[[#This Row],[Tiền chiết khấu]])*8%</f>
        <v>123578.40000000001</v>
      </c>
      <c r="K1721" s="54">
        <v>1668308</v>
      </c>
      <c r="L1721" s="55" t="s">
        <v>24</v>
      </c>
      <c r="M1721" s="56"/>
      <c r="N1721" s="55"/>
      <c r="O1721" s="54">
        <f>IF(Table1[[#This Row],[Phân loại]]="Tồn đầu kỳ",Table1[[#This Row],[Tổng giá trị]],0)</f>
        <v>0</v>
      </c>
      <c r="P1721" s="55">
        <f>IF(Table1[[#This Row],[Số còn phải thu ĐK]]&lt;&gt;0,0,IF(Table1[[#This Row],[Phân loại]]="Bán hàng",Table1[[#This Row],[Tổng giá trị]],-Table1[[#This Row],[Tổng giá trị]]))</f>
        <v>1668308</v>
      </c>
      <c r="Q1721" s="18">
        <f t="shared" si="194"/>
        <v>0</v>
      </c>
      <c r="R1721" s="55">
        <f>Table1[[#This Row],[Số còn phải thu ĐK]]+Table1[[#This Row],[Giá Trị HD sau CK]]-Table1[[#This Row],[Số tiền đã thu]]</f>
        <v>1668308</v>
      </c>
      <c r="S1721" s="56">
        <f>IF(Table1[[#This Row],[Ngày hóa đơn]]&lt;&gt;"",Table1[[#This Row],[Ngày hóa đơn]],Table1[[#This Row],[Ngày hạch toán]])</f>
        <v>45936</v>
      </c>
      <c r="T1721" s="55"/>
      <c r="U1721" s="56">
        <f>IF(Table1[[#This Row],[Ngày tính CN]]="","",S1721+T1721)</f>
        <v>45936</v>
      </c>
      <c r="V1721" s="57">
        <f ca="1">IF(Table1[[#This Row],[Hạn thanh toán]]="","",IF((U1721-NOW())&lt;0,0,(U1721-NOW())))</f>
        <v>0</v>
      </c>
      <c r="W1721" s="54"/>
      <c r="X1721" s="65">
        <f t="shared" ca="1" si="196"/>
        <v>65.362421527781407</v>
      </c>
      <c r="Y1721" s="109" t="str">
        <f t="shared" ca="1" si="193"/>
        <v>Nợ quá hạn từ 60 ngày đến 90 ngày</v>
      </c>
      <c r="Z1721" s="254">
        <f>Table1[[#This Row],[Hạn thanh toán]]</f>
        <v>45936</v>
      </c>
      <c r="AA1721" s="254">
        <f>Table1[[#This Row],[Ngày Thanh toán]]</f>
        <v>0</v>
      </c>
      <c r="AD1721" s="3" t="str">
        <f>IF(Table1[[#This Row],[Mã khách hàng]]="","",VLOOKUP($A1721,Ma_KH!$A:$Q,Ma_KH!O$1,0))</f>
        <v>SÀNH ĐIỆU</v>
      </c>
      <c r="AE1721" s="3" t="str">
        <f>IF(Table1[[#This Row],[Mã khách hàng]]="","",VLOOKUP($A1721,Ma_KH!$A:$Q,Ma_KH!P$1,0))</f>
        <v>CÔNG TY TNHH PHÂN PHỐI SÀNH ĐIỆU</v>
      </c>
      <c r="AF1721" s="58">
        <f>VLOOKUP(A1721,Ma_KH!A:Q,Ma_KH!J$1,0)</f>
        <v>0</v>
      </c>
    </row>
    <row r="1722" spans="1:32" s="58" customFormat="1" ht="16.5">
      <c r="A1722" s="42" t="s">
        <v>144</v>
      </c>
      <c r="B1722" s="73" t="s">
        <v>4509</v>
      </c>
      <c r="C1722" s="44">
        <v>45938</v>
      </c>
      <c r="D1722" s="43" t="s">
        <v>2996</v>
      </c>
      <c r="E1722" s="44">
        <v>45938</v>
      </c>
      <c r="F1722" s="42" t="s">
        <v>2997</v>
      </c>
      <c r="G1722" s="42" t="s">
        <v>2998</v>
      </c>
      <c r="H1722" s="54">
        <v>971167</v>
      </c>
      <c r="I1722" s="54">
        <v>0</v>
      </c>
      <c r="J1722" s="54">
        <f>(Table1[[#This Row],[Tiền hàng]]-Table1[[#This Row],[Tiền chiết khấu]])*8%</f>
        <v>77693.36</v>
      </c>
      <c r="K1722" s="54">
        <v>1048860</v>
      </c>
      <c r="L1722" s="55" t="s">
        <v>24</v>
      </c>
      <c r="M1722" s="56"/>
      <c r="N1722" s="55"/>
      <c r="O1722" s="54">
        <f>IF(Table1[[#This Row],[Phân loại]]="Tồn đầu kỳ",Table1[[#This Row],[Tổng giá trị]],0)</f>
        <v>0</v>
      </c>
      <c r="P1722" s="55">
        <f>IF(Table1[[#This Row],[Số còn phải thu ĐK]]&lt;&gt;0,0,IF(Table1[[#This Row],[Phân loại]]="Bán hàng",Table1[[#This Row],[Tổng giá trị]],-Table1[[#This Row],[Tổng giá trị]]))</f>
        <v>1048860</v>
      </c>
      <c r="Q1722" s="18">
        <f t="shared" si="194"/>
        <v>0</v>
      </c>
      <c r="R1722" s="55">
        <f>Table1[[#This Row],[Số còn phải thu ĐK]]+Table1[[#This Row],[Giá Trị HD sau CK]]-Table1[[#This Row],[Số tiền đã thu]]</f>
        <v>1048860</v>
      </c>
      <c r="S1722" s="56">
        <f>IF(Table1[[#This Row],[Ngày hóa đơn]]&lt;&gt;"",Table1[[#This Row],[Ngày hóa đơn]],Table1[[#This Row],[Ngày hạch toán]])</f>
        <v>45938</v>
      </c>
      <c r="T1722" s="55"/>
      <c r="U1722" s="56">
        <f>IF(Table1[[#This Row],[Ngày tính CN]]="","",S1722+T1722)</f>
        <v>45938</v>
      </c>
      <c r="V1722" s="57">
        <f ca="1">IF(Table1[[#This Row],[Hạn thanh toán]]="","",IF((U1722-NOW())&lt;0,0,(U1722-NOW())))</f>
        <v>0</v>
      </c>
      <c r="W1722" s="54"/>
      <c r="X1722" s="65">
        <f t="shared" ca="1" si="196"/>
        <v>63.362421527781407</v>
      </c>
      <c r="Y1722" s="109" t="str">
        <f t="shared" ca="1" si="193"/>
        <v>Nợ quá hạn từ 60 ngày đến 90 ngày</v>
      </c>
      <c r="Z1722" s="254">
        <f>Table1[[#This Row],[Hạn thanh toán]]</f>
        <v>45938</v>
      </c>
      <c r="AA1722" s="254">
        <f>Table1[[#This Row],[Ngày Thanh toán]]</f>
        <v>0</v>
      </c>
      <c r="AD1722" s="3" t="str">
        <f>IF(Table1[[#This Row],[Mã khách hàng]]="","",VLOOKUP($A1722,Ma_KH!$A:$Q,Ma_KH!O$1,0))</f>
        <v>SÀNH ĐIỆU</v>
      </c>
      <c r="AE1722" s="3" t="str">
        <f>IF(Table1[[#This Row],[Mã khách hàng]]="","",VLOOKUP($A1722,Ma_KH!$A:$Q,Ma_KH!P$1,0))</f>
        <v>CÔNG TY TNHH PHÂN PHỐI SÀNH ĐIỆU</v>
      </c>
      <c r="AF1722" s="58">
        <f>VLOOKUP(A1722,Ma_KH!A:Q,Ma_KH!J$1,0)</f>
        <v>0</v>
      </c>
    </row>
    <row r="1723" spans="1:32" s="58" customFormat="1" ht="16.5">
      <c r="A1723" s="42" t="s">
        <v>144</v>
      </c>
      <c r="B1723" s="73" t="s">
        <v>4509</v>
      </c>
      <c r="C1723" s="44">
        <v>45939</v>
      </c>
      <c r="D1723" s="43" t="s">
        <v>2999</v>
      </c>
      <c r="E1723" s="44">
        <v>45939</v>
      </c>
      <c r="F1723" s="42" t="s">
        <v>3000</v>
      </c>
      <c r="G1723" s="42" t="s">
        <v>3001</v>
      </c>
      <c r="H1723" s="54">
        <v>625207</v>
      </c>
      <c r="I1723" s="54">
        <v>0</v>
      </c>
      <c r="J1723" s="54">
        <f>(Table1[[#This Row],[Tiền hàng]]-Table1[[#This Row],[Tiền chiết khấu]])*8%</f>
        <v>50016.56</v>
      </c>
      <c r="K1723" s="54">
        <v>675224</v>
      </c>
      <c r="L1723" s="55" t="s">
        <v>24</v>
      </c>
      <c r="M1723" s="56"/>
      <c r="N1723" s="55"/>
      <c r="O1723" s="54">
        <f>IF(Table1[[#This Row],[Phân loại]]="Tồn đầu kỳ",Table1[[#This Row],[Tổng giá trị]],0)</f>
        <v>0</v>
      </c>
      <c r="P1723" s="55">
        <f>IF(Table1[[#This Row],[Số còn phải thu ĐK]]&lt;&gt;0,0,IF(Table1[[#This Row],[Phân loại]]="Bán hàng",Table1[[#This Row],[Tổng giá trị]],-Table1[[#This Row],[Tổng giá trị]]))</f>
        <v>675224</v>
      </c>
      <c r="Q1723" s="18">
        <f t="shared" si="194"/>
        <v>0</v>
      </c>
      <c r="R1723" s="55">
        <f>Table1[[#This Row],[Số còn phải thu ĐK]]+Table1[[#This Row],[Giá Trị HD sau CK]]-Table1[[#This Row],[Số tiền đã thu]]</f>
        <v>675224</v>
      </c>
      <c r="S1723" s="56">
        <f>IF(Table1[[#This Row],[Ngày hóa đơn]]&lt;&gt;"",Table1[[#This Row],[Ngày hóa đơn]],Table1[[#This Row],[Ngày hạch toán]])</f>
        <v>45939</v>
      </c>
      <c r="T1723" s="55"/>
      <c r="U1723" s="56">
        <f>IF(Table1[[#This Row],[Ngày tính CN]]="","",S1723+T1723)</f>
        <v>45939</v>
      </c>
      <c r="V1723" s="57">
        <f ca="1">IF(Table1[[#This Row],[Hạn thanh toán]]="","",IF((U1723-NOW())&lt;0,0,(U1723-NOW())))</f>
        <v>0</v>
      </c>
      <c r="W1723" s="54"/>
      <c r="X1723" s="65">
        <f t="shared" ca="1" si="196"/>
        <v>62.362421527781407</v>
      </c>
      <c r="Y1723" s="109" t="str">
        <f t="shared" ca="1" si="193"/>
        <v>Nợ quá hạn từ 60 ngày đến 90 ngày</v>
      </c>
      <c r="Z1723" s="254">
        <f>Table1[[#This Row],[Hạn thanh toán]]</f>
        <v>45939</v>
      </c>
      <c r="AA1723" s="254">
        <f>Table1[[#This Row],[Ngày Thanh toán]]</f>
        <v>0</v>
      </c>
      <c r="AD1723" s="3" t="str">
        <f>IF(Table1[[#This Row],[Mã khách hàng]]="","",VLOOKUP($A1723,Ma_KH!$A:$Q,Ma_KH!O$1,0))</f>
        <v>SÀNH ĐIỆU</v>
      </c>
      <c r="AE1723" s="3" t="str">
        <f>IF(Table1[[#This Row],[Mã khách hàng]]="","",VLOOKUP($A1723,Ma_KH!$A:$Q,Ma_KH!P$1,0))</f>
        <v>CÔNG TY TNHH PHÂN PHỐI SÀNH ĐIỆU</v>
      </c>
      <c r="AF1723" s="58">
        <f>VLOOKUP(A1723,Ma_KH!A:Q,Ma_KH!J$1,0)</f>
        <v>0</v>
      </c>
    </row>
    <row r="1724" spans="1:32" s="58" customFormat="1" ht="16.5">
      <c r="A1724" s="45" t="s">
        <v>144</v>
      </c>
      <c r="B1724" s="73" t="s">
        <v>4509</v>
      </c>
      <c r="C1724" s="47">
        <v>45943</v>
      </c>
      <c r="D1724" s="46" t="s">
        <v>3002</v>
      </c>
      <c r="E1724" s="47">
        <v>45943</v>
      </c>
      <c r="F1724" s="45" t="s">
        <v>3003</v>
      </c>
      <c r="G1724" s="45" t="s">
        <v>3004</v>
      </c>
      <c r="H1724" s="54">
        <v>1014115</v>
      </c>
      <c r="I1724" s="54">
        <v>0</v>
      </c>
      <c r="J1724" s="54">
        <f>(Table1[[#This Row],[Tiền hàng]]-Table1[[#This Row],[Tiền chiết khấu]])*8%</f>
        <v>81129.2</v>
      </c>
      <c r="K1724" s="54">
        <v>1095244</v>
      </c>
      <c r="L1724" s="55" t="s">
        <v>24</v>
      </c>
      <c r="M1724" s="56"/>
      <c r="N1724" s="55"/>
      <c r="O1724" s="54">
        <f>IF(Table1[[#This Row],[Phân loại]]="Tồn đầu kỳ",Table1[[#This Row],[Tổng giá trị]],0)</f>
        <v>0</v>
      </c>
      <c r="P1724" s="55">
        <f>IF(Table1[[#This Row],[Số còn phải thu ĐK]]&lt;&gt;0,0,IF(Table1[[#This Row],[Phân loại]]="Bán hàng",Table1[[#This Row],[Tổng giá trị]],-Table1[[#This Row],[Tổng giá trị]]))</f>
        <v>1095244</v>
      </c>
      <c r="Q1724" s="18">
        <f t="shared" si="194"/>
        <v>0</v>
      </c>
      <c r="R1724" s="55">
        <f>Table1[[#This Row],[Số còn phải thu ĐK]]+Table1[[#This Row],[Giá Trị HD sau CK]]-Table1[[#This Row],[Số tiền đã thu]]</f>
        <v>1095244</v>
      </c>
      <c r="S1724" s="56">
        <f>IF(Table1[[#This Row],[Ngày hóa đơn]]&lt;&gt;"",Table1[[#This Row],[Ngày hóa đơn]],Table1[[#This Row],[Ngày hạch toán]])</f>
        <v>45943</v>
      </c>
      <c r="T1724" s="55"/>
      <c r="U1724" s="56">
        <f>IF(Table1[[#This Row],[Ngày tính CN]]="","",S1724+T1724)</f>
        <v>45943</v>
      </c>
      <c r="V1724" s="57">
        <f ca="1">IF(Table1[[#This Row],[Hạn thanh toán]]="","",IF((U1724-NOW())&lt;0,0,(U1724-NOW())))</f>
        <v>0</v>
      </c>
      <c r="W1724" s="54"/>
      <c r="X1724" s="65">
        <f t="shared" ca="1" si="196"/>
        <v>58.362421527781407</v>
      </c>
      <c r="Y1724" s="109" t="str">
        <f t="shared" ca="1" si="193"/>
        <v>Nợ quá hạn từ 30 ngày đến 60 ngày</v>
      </c>
      <c r="Z1724" s="254">
        <f>Table1[[#This Row],[Hạn thanh toán]]</f>
        <v>45943</v>
      </c>
      <c r="AA1724" s="254">
        <f>Table1[[#This Row],[Ngày Thanh toán]]</f>
        <v>0</v>
      </c>
      <c r="AD1724" s="3" t="str">
        <f>IF(Table1[[#This Row],[Mã khách hàng]]="","",VLOOKUP($A1724,Ma_KH!$A:$Q,Ma_KH!O$1,0))</f>
        <v>SÀNH ĐIỆU</v>
      </c>
      <c r="AE1724" s="3" t="str">
        <f>IF(Table1[[#This Row],[Mã khách hàng]]="","",VLOOKUP($A1724,Ma_KH!$A:$Q,Ma_KH!P$1,0))</f>
        <v>CÔNG TY TNHH PHÂN PHỐI SÀNH ĐIỆU</v>
      </c>
      <c r="AF1724" s="58">
        <f>VLOOKUP(A1724,Ma_KH!A:Q,Ma_KH!J$1,0)</f>
        <v>0</v>
      </c>
    </row>
    <row r="1725" spans="1:32" s="58" customFormat="1" ht="16.5">
      <c r="A1725" s="42" t="s">
        <v>144</v>
      </c>
      <c r="B1725" s="73" t="s">
        <v>4509</v>
      </c>
      <c r="C1725" s="169">
        <v>45947</v>
      </c>
      <c r="D1725" s="170" t="s">
        <v>3005</v>
      </c>
      <c r="E1725" s="169">
        <v>45947</v>
      </c>
      <c r="F1725" s="117" t="s">
        <v>3006</v>
      </c>
      <c r="G1725" s="117" t="s">
        <v>3007</v>
      </c>
      <c r="H1725" s="54">
        <v>957414</v>
      </c>
      <c r="I1725" s="54">
        <v>0</v>
      </c>
      <c r="J1725" s="54">
        <f>(Table1[[#This Row],[Tiền hàng]]-Table1[[#This Row],[Tiền chiết khấu]])*8%</f>
        <v>76593.119999999995</v>
      </c>
      <c r="K1725" s="54">
        <v>1034007</v>
      </c>
      <c r="L1725" s="55" t="s">
        <v>24</v>
      </c>
      <c r="M1725" s="56"/>
      <c r="N1725" s="55"/>
      <c r="O1725" s="54">
        <f>IF(Table1[[#This Row],[Phân loại]]="Tồn đầu kỳ",Table1[[#This Row],[Tổng giá trị]],0)</f>
        <v>0</v>
      </c>
      <c r="P1725" s="55">
        <f>IF(Table1[[#This Row],[Số còn phải thu ĐK]]&lt;&gt;0,0,IF(Table1[[#This Row],[Phân loại]]="Bán hàng",Table1[[#This Row],[Tổng giá trị]],-Table1[[#This Row],[Tổng giá trị]]))</f>
        <v>1034007</v>
      </c>
      <c r="Q1725" s="18">
        <f t="shared" si="194"/>
        <v>0</v>
      </c>
      <c r="R1725" s="55">
        <f>Table1[[#This Row],[Số còn phải thu ĐK]]+Table1[[#This Row],[Giá Trị HD sau CK]]-Table1[[#This Row],[Số tiền đã thu]]</f>
        <v>1034007</v>
      </c>
      <c r="S1725" s="56">
        <f>IF(Table1[[#This Row],[Ngày hóa đơn]]&lt;&gt;"",Table1[[#This Row],[Ngày hóa đơn]],Table1[[#This Row],[Ngày hạch toán]])</f>
        <v>45947</v>
      </c>
      <c r="T1725" s="55"/>
      <c r="U1725" s="56">
        <f>IF(Table1[[#This Row],[Ngày tính CN]]="","",S1725+T1725)</f>
        <v>45947</v>
      </c>
      <c r="V1725" s="57">
        <f ca="1">IF(Table1[[#This Row],[Hạn thanh toán]]="","",IF((U1725-NOW())&lt;0,0,(U1725-NOW())))</f>
        <v>0</v>
      </c>
      <c r="W1725" s="54"/>
      <c r="X1725" s="65">
        <f t="shared" ca="1" si="196"/>
        <v>54.362421527781407</v>
      </c>
      <c r="Y1725" s="109" t="str">
        <f t="shared" ca="1" si="193"/>
        <v>Nợ quá hạn từ 30 ngày đến 60 ngày</v>
      </c>
      <c r="Z1725" s="254">
        <f>Table1[[#This Row],[Hạn thanh toán]]</f>
        <v>45947</v>
      </c>
      <c r="AA1725" s="254">
        <f>Table1[[#This Row],[Ngày Thanh toán]]</f>
        <v>0</v>
      </c>
      <c r="AD1725" s="3" t="str">
        <f>IF(Table1[[#This Row],[Mã khách hàng]]="","",VLOOKUP($A1725,Ma_KH!$A:$Q,Ma_KH!O$1,0))</f>
        <v>SÀNH ĐIỆU</v>
      </c>
      <c r="AE1725" s="3" t="str">
        <f>IF(Table1[[#This Row],[Mã khách hàng]]="","",VLOOKUP($A1725,Ma_KH!$A:$Q,Ma_KH!P$1,0))</f>
        <v>CÔNG TY TNHH PHÂN PHỐI SÀNH ĐIỆU</v>
      </c>
      <c r="AF1725" s="58">
        <f>VLOOKUP(A1725,Ma_KH!A:Q,Ma_KH!J$1,0)</f>
        <v>0</v>
      </c>
    </row>
    <row r="1726" spans="1:32" s="58" customFormat="1" ht="16.5">
      <c r="A1726" s="42" t="s">
        <v>144</v>
      </c>
      <c r="B1726" s="73" t="s">
        <v>4509</v>
      </c>
      <c r="C1726" s="169">
        <v>45952</v>
      </c>
      <c r="D1726" s="170" t="s">
        <v>3008</v>
      </c>
      <c r="E1726" s="169">
        <v>45952</v>
      </c>
      <c r="F1726" s="117" t="s">
        <v>3009</v>
      </c>
      <c r="G1726" s="117" t="s">
        <v>3010</v>
      </c>
      <c r="H1726" s="54">
        <v>800695</v>
      </c>
      <c r="I1726" s="54">
        <v>0</v>
      </c>
      <c r="J1726" s="54">
        <f>(Table1[[#This Row],[Tiền hàng]]-Table1[[#This Row],[Tiền chiết khấu]])*8%</f>
        <v>64055.6</v>
      </c>
      <c r="K1726" s="54">
        <v>864751</v>
      </c>
      <c r="L1726" s="55" t="s">
        <v>24</v>
      </c>
      <c r="M1726" s="56"/>
      <c r="N1726" s="55"/>
      <c r="O1726" s="54">
        <f>IF(Table1[[#This Row],[Phân loại]]="Tồn đầu kỳ",Table1[[#This Row],[Tổng giá trị]],0)</f>
        <v>0</v>
      </c>
      <c r="P1726" s="55">
        <f>IF(Table1[[#This Row],[Số còn phải thu ĐK]]&lt;&gt;0,0,IF(Table1[[#This Row],[Phân loại]]="Bán hàng",Table1[[#This Row],[Tổng giá trị]],-Table1[[#This Row],[Tổng giá trị]]))</f>
        <v>864751</v>
      </c>
      <c r="Q1726" s="18">
        <f t="shared" si="194"/>
        <v>0</v>
      </c>
      <c r="R1726" s="55">
        <f>Table1[[#This Row],[Số còn phải thu ĐK]]+Table1[[#This Row],[Giá Trị HD sau CK]]-Table1[[#This Row],[Số tiền đã thu]]</f>
        <v>864751</v>
      </c>
      <c r="S1726" s="56">
        <f>IF(Table1[[#This Row],[Ngày hóa đơn]]&lt;&gt;"",Table1[[#This Row],[Ngày hóa đơn]],Table1[[#This Row],[Ngày hạch toán]])</f>
        <v>45952</v>
      </c>
      <c r="T1726" s="55"/>
      <c r="U1726" s="56">
        <f>IF(Table1[[#This Row],[Ngày tính CN]]="","",S1726+T1726)</f>
        <v>45952</v>
      </c>
      <c r="V1726" s="57">
        <f ca="1">IF(Table1[[#This Row],[Hạn thanh toán]]="","",IF((U1726-NOW())&lt;0,0,(U1726-NOW())))</f>
        <v>0</v>
      </c>
      <c r="W1726" s="54"/>
      <c r="X1726" s="65">
        <f t="shared" ca="1" si="196"/>
        <v>49.362421527781407</v>
      </c>
      <c r="Y1726" s="109" t="str">
        <f t="shared" ca="1" si="193"/>
        <v>Nợ quá hạn từ 30 ngày đến 60 ngày</v>
      </c>
      <c r="Z1726" s="254">
        <f>Table1[[#This Row],[Hạn thanh toán]]</f>
        <v>45952</v>
      </c>
      <c r="AA1726" s="254">
        <f>Table1[[#This Row],[Ngày Thanh toán]]</f>
        <v>0</v>
      </c>
      <c r="AD1726" s="3" t="str">
        <f>IF(Table1[[#This Row],[Mã khách hàng]]="","",VLOOKUP($A1726,Ma_KH!$A:$Q,Ma_KH!O$1,0))</f>
        <v>SÀNH ĐIỆU</v>
      </c>
      <c r="AE1726" s="3" t="str">
        <f>IF(Table1[[#This Row],[Mã khách hàng]]="","",VLOOKUP($A1726,Ma_KH!$A:$Q,Ma_KH!P$1,0))</f>
        <v>CÔNG TY TNHH PHÂN PHỐI SÀNH ĐIỆU</v>
      </c>
      <c r="AF1726" s="58">
        <f>VLOOKUP(A1726,Ma_KH!A:Q,Ma_KH!J$1,0)</f>
        <v>0</v>
      </c>
    </row>
    <row r="1727" spans="1:32" s="58" customFormat="1" ht="16.5">
      <c r="A1727" s="42" t="s">
        <v>144</v>
      </c>
      <c r="B1727" s="73" t="s">
        <v>4509</v>
      </c>
      <c r="C1727" s="169">
        <v>45952</v>
      </c>
      <c r="D1727" s="170" t="s">
        <v>3011</v>
      </c>
      <c r="E1727" s="169">
        <v>45952</v>
      </c>
      <c r="F1727" s="117" t="s">
        <v>3012</v>
      </c>
      <c r="G1727" s="117" t="s">
        <v>3013</v>
      </c>
      <c r="H1727" s="54">
        <v>594822</v>
      </c>
      <c r="I1727" s="54">
        <v>0</v>
      </c>
      <c r="J1727" s="54">
        <f>(Table1[[#This Row],[Tiền hàng]]-Table1[[#This Row],[Tiền chiết khấu]])*8%</f>
        <v>47585.760000000002</v>
      </c>
      <c r="K1727" s="54">
        <v>642408</v>
      </c>
      <c r="L1727" s="55" t="s">
        <v>24</v>
      </c>
      <c r="M1727" s="56"/>
      <c r="N1727" s="55"/>
      <c r="O1727" s="54">
        <f>IF(Table1[[#This Row],[Phân loại]]="Tồn đầu kỳ",Table1[[#This Row],[Tổng giá trị]],0)</f>
        <v>0</v>
      </c>
      <c r="P1727" s="55">
        <f>IF(Table1[[#This Row],[Số còn phải thu ĐK]]&lt;&gt;0,0,IF(Table1[[#This Row],[Phân loại]]="Bán hàng",Table1[[#This Row],[Tổng giá trị]],-Table1[[#This Row],[Tổng giá trị]]))</f>
        <v>642408</v>
      </c>
      <c r="Q1727" s="18">
        <f t="shared" si="194"/>
        <v>0</v>
      </c>
      <c r="R1727" s="55">
        <f>Table1[[#This Row],[Số còn phải thu ĐK]]+Table1[[#This Row],[Giá Trị HD sau CK]]-Table1[[#This Row],[Số tiền đã thu]]</f>
        <v>642408</v>
      </c>
      <c r="S1727" s="56">
        <f>IF(Table1[[#This Row],[Ngày hóa đơn]]&lt;&gt;"",Table1[[#This Row],[Ngày hóa đơn]],Table1[[#This Row],[Ngày hạch toán]])</f>
        <v>45952</v>
      </c>
      <c r="T1727" s="55"/>
      <c r="U1727" s="56">
        <f>IF(Table1[[#This Row],[Ngày tính CN]]="","",S1727+T1727)</f>
        <v>45952</v>
      </c>
      <c r="V1727" s="57">
        <f ca="1">IF(Table1[[#This Row],[Hạn thanh toán]]="","",IF((U1727-NOW())&lt;0,0,(U1727-NOW())))</f>
        <v>0</v>
      </c>
      <c r="W1727" s="54"/>
      <c r="X1727" s="65">
        <f t="shared" ca="1" si="196"/>
        <v>49.362421527781407</v>
      </c>
      <c r="Y1727" s="109" t="str">
        <f t="shared" ca="1" si="193"/>
        <v>Nợ quá hạn từ 30 ngày đến 60 ngày</v>
      </c>
      <c r="Z1727" s="254">
        <f>Table1[[#This Row],[Hạn thanh toán]]</f>
        <v>45952</v>
      </c>
      <c r="AA1727" s="254">
        <f>Table1[[#This Row],[Ngày Thanh toán]]</f>
        <v>0</v>
      </c>
      <c r="AD1727" s="3" t="str">
        <f>IF(Table1[[#This Row],[Mã khách hàng]]="","",VLOOKUP($A1727,Ma_KH!$A:$Q,Ma_KH!O$1,0))</f>
        <v>SÀNH ĐIỆU</v>
      </c>
      <c r="AE1727" s="3" t="str">
        <f>IF(Table1[[#This Row],[Mã khách hàng]]="","",VLOOKUP($A1727,Ma_KH!$A:$Q,Ma_KH!P$1,0))</f>
        <v>CÔNG TY TNHH PHÂN PHỐI SÀNH ĐIỆU</v>
      </c>
      <c r="AF1727" s="58">
        <f>VLOOKUP(A1727,Ma_KH!A:Q,Ma_KH!J$1,0)</f>
        <v>0</v>
      </c>
    </row>
    <row r="1728" spans="1:32" s="58" customFormat="1" ht="16.5">
      <c r="A1728" s="42" t="s">
        <v>144</v>
      </c>
      <c r="B1728" s="73" t="s">
        <v>4509</v>
      </c>
      <c r="C1728" s="169">
        <v>45954</v>
      </c>
      <c r="D1728" s="170" t="s">
        <v>3014</v>
      </c>
      <c r="E1728" s="169">
        <v>45954</v>
      </c>
      <c r="F1728" s="117" t="s">
        <v>3015</v>
      </c>
      <c r="G1728" s="117" t="s">
        <v>3016</v>
      </c>
      <c r="H1728" s="54">
        <v>1318399</v>
      </c>
      <c r="I1728" s="54">
        <v>0</v>
      </c>
      <c r="J1728" s="54">
        <f>(Table1[[#This Row],[Tiền hàng]]-Table1[[#This Row],[Tiền chiết khấu]])*8%</f>
        <v>105471.92</v>
      </c>
      <c r="K1728" s="54">
        <v>1423871</v>
      </c>
      <c r="L1728" s="55" t="s">
        <v>24</v>
      </c>
      <c r="M1728" s="56"/>
      <c r="N1728" s="55"/>
      <c r="O1728" s="54">
        <f>IF(Table1[[#This Row],[Phân loại]]="Tồn đầu kỳ",Table1[[#This Row],[Tổng giá trị]],0)</f>
        <v>0</v>
      </c>
      <c r="P1728" s="55">
        <f>IF(Table1[[#This Row],[Số còn phải thu ĐK]]&lt;&gt;0,0,IF(Table1[[#This Row],[Phân loại]]="Bán hàng",Table1[[#This Row],[Tổng giá trị]],-Table1[[#This Row],[Tổng giá trị]]))</f>
        <v>1423871</v>
      </c>
      <c r="Q1728" s="18">
        <f t="shared" si="194"/>
        <v>0</v>
      </c>
      <c r="R1728" s="55">
        <f>Table1[[#This Row],[Số còn phải thu ĐK]]+Table1[[#This Row],[Giá Trị HD sau CK]]-Table1[[#This Row],[Số tiền đã thu]]</f>
        <v>1423871</v>
      </c>
      <c r="S1728" s="56">
        <f>IF(Table1[[#This Row],[Ngày hóa đơn]]&lt;&gt;"",Table1[[#This Row],[Ngày hóa đơn]],Table1[[#This Row],[Ngày hạch toán]])</f>
        <v>45954</v>
      </c>
      <c r="T1728" s="55"/>
      <c r="U1728" s="56">
        <f>IF(Table1[[#This Row],[Ngày tính CN]]="","",S1728+T1728)</f>
        <v>45954</v>
      </c>
      <c r="V1728" s="57">
        <f ca="1">IF(Table1[[#This Row],[Hạn thanh toán]]="","",IF((U1728-NOW())&lt;0,0,(U1728-NOW())))</f>
        <v>0</v>
      </c>
      <c r="W1728" s="54"/>
      <c r="X1728" s="65">
        <f t="shared" ca="1" si="196"/>
        <v>47.362421527781407</v>
      </c>
      <c r="Y1728" s="109" t="str">
        <f t="shared" ca="1" si="193"/>
        <v>Nợ quá hạn từ 30 ngày đến 60 ngày</v>
      </c>
      <c r="Z1728" s="254">
        <f>Table1[[#This Row],[Hạn thanh toán]]</f>
        <v>45954</v>
      </c>
      <c r="AA1728" s="254">
        <f>Table1[[#This Row],[Ngày Thanh toán]]</f>
        <v>0</v>
      </c>
      <c r="AD1728" s="3" t="str">
        <f>IF(Table1[[#This Row],[Mã khách hàng]]="","",VLOOKUP($A1728,Ma_KH!$A:$Q,Ma_KH!O$1,0))</f>
        <v>SÀNH ĐIỆU</v>
      </c>
      <c r="AE1728" s="3" t="str">
        <f>IF(Table1[[#This Row],[Mã khách hàng]]="","",VLOOKUP($A1728,Ma_KH!$A:$Q,Ma_KH!P$1,0))</f>
        <v>CÔNG TY TNHH PHÂN PHỐI SÀNH ĐIỆU</v>
      </c>
      <c r="AF1728" s="58">
        <f>VLOOKUP(A1728,Ma_KH!A:Q,Ma_KH!J$1,0)</f>
        <v>0</v>
      </c>
    </row>
    <row r="1729" spans="1:32" s="58" customFormat="1" ht="16.5">
      <c r="A1729" s="45" t="s">
        <v>144</v>
      </c>
      <c r="B1729" s="73" t="s">
        <v>4509</v>
      </c>
      <c r="C1729" s="171">
        <v>45961</v>
      </c>
      <c r="D1729" s="172" t="s">
        <v>3017</v>
      </c>
      <c r="E1729" s="171">
        <v>45961</v>
      </c>
      <c r="F1729" s="166" t="s">
        <v>3018</v>
      </c>
      <c r="G1729" s="166" t="s">
        <v>3019</v>
      </c>
      <c r="H1729" s="54">
        <v>537627</v>
      </c>
      <c r="I1729" s="54">
        <v>0</v>
      </c>
      <c r="J1729" s="54">
        <f>(Table1[[#This Row],[Tiền hàng]]-Table1[[#This Row],[Tiền chiết khấu]])*8%</f>
        <v>43010.16</v>
      </c>
      <c r="K1729" s="54">
        <v>580637</v>
      </c>
      <c r="L1729" s="55" t="s">
        <v>24</v>
      </c>
      <c r="M1729" s="56"/>
      <c r="N1729" s="55"/>
      <c r="O1729" s="54">
        <f>IF(Table1[[#This Row],[Phân loại]]="Tồn đầu kỳ",Table1[[#This Row],[Tổng giá trị]],0)</f>
        <v>0</v>
      </c>
      <c r="P1729" s="55">
        <f>IF(Table1[[#This Row],[Số còn phải thu ĐK]]&lt;&gt;0,0,IF(Table1[[#This Row],[Phân loại]]="Bán hàng",Table1[[#This Row],[Tổng giá trị]],-Table1[[#This Row],[Tổng giá trị]]))</f>
        <v>580637</v>
      </c>
      <c r="Q1729" s="18">
        <f t="shared" si="194"/>
        <v>0</v>
      </c>
      <c r="R1729" s="55">
        <f>Table1[[#This Row],[Số còn phải thu ĐK]]+Table1[[#This Row],[Giá Trị HD sau CK]]-Table1[[#This Row],[Số tiền đã thu]]</f>
        <v>580637</v>
      </c>
      <c r="S1729" s="56">
        <f>IF(Table1[[#This Row],[Ngày hóa đơn]]&lt;&gt;"",Table1[[#This Row],[Ngày hóa đơn]],Table1[[#This Row],[Ngày hạch toán]])</f>
        <v>45961</v>
      </c>
      <c r="T1729" s="55"/>
      <c r="U1729" s="56">
        <f>IF(Table1[[#This Row],[Ngày tính CN]]="","",S1729+T1729)</f>
        <v>45961</v>
      </c>
      <c r="V1729" s="57">
        <f ca="1">IF(Table1[[#This Row],[Hạn thanh toán]]="","",IF((U1729-NOW())&lt;0,0,(U1729-NOW())))</f>
        <v>0</v>
      </c>
      <c r="W1729" s="54"/>
      <c r="X1729" s="65">
        <f t="shared" ca="1" si="196"/>
        <v>40.362421527781407</v>
      </c>
      <c r="Y1729" s="109" t="str">
        <f t="shared" ca="1" si="193"/>
        <v>Nợ quá hạn từ 30 ngày đến 60 ngày</v>
      </c>
      <c r="Z1729" s="254">
        <f>Table1[[#This Row],[Hạn thanh toán]]</f>
        <v>45961</v>
      </c>
      <c r="AA1729" s="254">
        <f>Table1[[#This Row],[Ngày Thanh toán]]</f>
        <v>0</v>
      </c>
      <c r="AD1729" s="3" t="str">
        <f>IF(Table1[[#This Row],[Mã khách hàng]]="","",VLOOKUP($A1729,Ma_KH!$A:$Q,Ma_KH!O$1,0))</f>
        <v>SÀNH ĐIỆU</v>
      </c>
      <c r="AE1729" s="3" t="str">
        <f>IF(Table1[[#This Row],[Mã khách hàng]]="","",VLOOKUP($A1729,Ma_KH!$A:$Q,Ma_KH!P$1,0))</f>
        <v>CÔNG TY TNHH PHÂN PHỐI SÀNH ĐIỆU</v>
      </c>
      <c r="AF1729" s="58">
        <f>VLOOKUP(A1729,Ma_KH!A:Q,Ma_KH!J$1,0)</f>
        <v>0</v>
      </c>
    </row>
    <row r="1730" spans="1:32" s="58" customFormat="1" ht="16.5">
      <c r="A1730" s="45" t="s">
        <v>144</v>
      </c>
      <c r="B1730" s="73" t="s">
        <v>4509</v>
      </c>
      <c r="C1730" s="203">
        <v>45962</v>
      </c>
      <c r="D1730" s="164" t="s">
        <v>4227</v>
      </c>
      <c r="E1730" s="203">
        <v>45962</v>
      </c>
      <c r="F1730" s="204" t="s">
        <v>4229</v>
      </c>
      <c r="G1730" s="164" t="s">
        <v>4230</v>
      </c>
      <c r="H1730" s="54"/>
      <c r="I1730" s="54">
        <v>0</v>
      </c>
      <c r="J1730" s="54">
        <f>(Table1[[#This Row],[Tiền hàng]]-Table1[[#This Row],[Tiền chiết khấu]])*8%</f>
        <v>0</v>
      </c>
      <c r="K1730" s="205">
        <v>1161274</v>
      </c>
      <c r="L1730" s="55" t="s">
        <v>24</v>
      </c>
      <c r="M1730" s="56"/>
      <c r="N1730" s="55"/>
      <c r="O1730" s="54">
        <f>IF(Table1[[#This Row],[Phân loại]]="Tồn đầu kỳ",Table1[[#This Row],[Tổng giá trị]],0)</f>
        <v>0</v>
      </c>
      <c r="P1730" s="55">
        <f>IF(Table1[[#This Row],[Số còn phải thu ĐK]]&lt;&gt;0,0,IF(Table1[[#This Row],[Phân loại]]="Bán hàng",Table1[[#This Row],[Tổng giá trị]],-Table1[[#This Row],[Tổng giá trị]]))</f>
        <v>1161274</v>
      </c>
      <c r="Q1730" s="18">
        <f t="shared" si="194"/>
        <v>0</v>
      </c>
      <c r="R1730" s="55">
        <f>Table1[[#This Row],[Số còn phải thu ĐK]]+Table1[[#This Row],[Giá Trị HD sau CK]]-Table1[[#This Row],[Số tiền đã thu]]</f>
        <v>1161274</v>
      </c>
      <c r="S1730" s="56">
        <f>IF(Table1[[#This Row],[Ngày hóa đơn]]&lt;&gt;"",Table1[[#This Row],[Ngày hóa đơn]],Table1[[#This Row],[Ngày hạch toán]])</f>
        <v>45962</v>
      </c>
      <c r="T1730" s="55"/>
      <c r="U1730" s="56">
        <f>IF(Table1[[#This Row],[Ngày tính CN]]="","",S1730+T1730)</f>
        <v>45962</v>
      </c>
      <c r="V1730" s="57">
        <f ca="1">IF(Table1[[#This Row],[Hạn thanh toán]]="","",IF((U1730-NOW())&lt;0,0,(U1730-NOW())))</f>
        <v>0</v>
      </c>
      <c r="W1730" s="54"/>
      <c r="X1730" s="65">
        <f t="shared" ca="1" si="196"/>
        <v>39.362421527781407</v>
      </c>
      <c r="Y1730" s="109" t="str">
        <f t="shared" ref="Y1730:Y1756" ca="1" si="197">IF(R1730=0,"Đã thanh toán",IF(X1730="","",IF(X1730&lt;=0,"Chưa đến hạn thanh toán",IF(X1730&lt;=30,"Nợ quá hạn 30 ngày",IF(X1730&lt;=60,"Nợ quá hạn từ 30 ngày đến 60 ngày",IF(X1730&lt;=90,"Nợ quá hạn từ 60 ngày đến 90 ngày",IF(X1730&lt;=120,"Nợ quá hạn từ 90 ngày đến 120 ngày","Nợ quá hạn hơn 120 ngày có khả năng mất thanh toán")))))))</f>
        <v>Nợ quá hạn từ 30 ngày đến 60 ngày</v>
      </c>
      <c r="Z1730" s="254">
        <f>Table1[[#This Row],[Hạn thanh toán]]</f>
        <v>45962</v>
      </c>
      <c r="AA1730" s="254">
        <f>Table1[[#This Row],[Ngày Thanh toán]]</f>
        <v>0</v>
      </c>
      <c r="AD1730" s="3" t="str">
        <f>IF(Table1[[#This Row],[Mã khách hàng]]="","",VLOOKUP($A1730,Ma_KH!$A:$Q,Ma_KH!O$1,0))</f>
        <v>SÀNH ĐIỆU</v>
      </c>
      <c r="AE1730" s="3" t="str">
        <f>IF(Table1[[#This Row],[Mã khách hàng]]="","",VLOOKUP($A1730,Ma_KH!$A:$Q,Ma_KH!P$1,0))</f>
        <v>CÔNG TY TNHH PHÂN PHỐI SÀNH ĐIỆU</v>
      </c>
      <c r="AF1730" s="58">
        <f>VLOOKUP(A1730,Ma_KH!A:Q,Ma_KH!J$1,0)</f>
        <v>0</v>
      </c>
    </row>
    <row r="1731" spans="1:32" s="58" customFormat="1" ht="16.5">
      <c r="A1731" s="45" t="s">
        <v>144</v>
      </c>
      <c r="B1731" s="73" t="s">
        <v>4509</v>
      </c>
      <c r="C1731" s="203"/>
      <c r="D1731" s="164"/>
      <c r="E1731" s="318">
        <v>45990</v>
      </c>
      <c r="F1731" s="242" t="s">
        <v>19264</v>
      </c>
      <c r="G1731" s="242" t="s">
        <v>19266</v>
      </c>
      <c r="H1731" s="54"/>
      <c r="I1731" s="54">
        <f>IFERROR(ROUND((VLOOKUP(Table1[[#This Row],[Mã khách hàng]],Ty_Le!$A:$D,5,0)*5%),0),0)</f>
        <v>0</v>
      </c>
      <c r="J1731" s="54">
        <f>(Table1[[#This Row],[Tiền hàng]]-Table1[[#This Row],[Tiền chiết khấu]])*8%</f>
        <v>0</v>
      </c>
      <c r="K1731" s="205">
        <v>180128</v>
      </c>
      <c r="L1731" s="55" t="s">
        <v>3649</v>
      </c>
      <c r="M1731" s="56"/>
      <c r="N1731" s="55"/>
      <c r="O1731" s="54">
        <f>IF(Table1[[#This Row],[Phân loại]]="Tồn đầu kỳ",Table1[[#This Row],[Tổng giá trị]],0)</f>
        <v>0</v>
      </c>
      <c r="P1731" s="55">
        <f>IF(Table1[[#This Row],[Số còn phải thu ĐK]]&lt;&gt;0,0,IF(Table1[[#This Row],[Phân loại]]="Bán hàng",Table1[[#This Row],[Tổng giá trị]],-Table1[[#This Row],[Tổng giá trị]]))</f>
        <v>-180128</v>
      </c>
      <c r="Q1731" s="18">
        <f>IF(M1731&lt;&gt;"",IF(O1731&lt;&gt;0,O1731,P1731),0)</f>
        <v>0</v>
      </c>
      <c r="R1731" s="55">
        <f>Table1[[#This Row],[Số còn phải thu ĐK]]+Table1[[#This Row],[Giá Trị HD sau CK]]-Table1[[#This Row],[Số tiền đã thu]]</f>
        <v>-180128</v>
      </c>
      <c r="S1731" s="56">
        <f>IF(Table1[[#This Row],[Ngày hóa đơn]]&lt;&gt;"",Table1[[#This Row],[Ngày hóa đơn]],Table1[[#This Row],[Ngày hạch toán]])</f>
        <v>45990</v>
      </c>
      <c r="T1731" s="55"/>
      <c r="U1731" s="56">
        <f>IF(Table1[[#This Row],[Ngày tính CN]]="","",S1731+T1731)</f>
        <v>45990</v>
      </c>
      <c r="V1731" s="57">
        <f ca="1">IF(Table1[[#This Row],[Hạn thanh toán]]="","",IF((U1731-NOW())&lt;0,0,(U1731-NOW())))</f>
        <v>0</v>
      </c>
      <c r="W1731" s="54"/>
      <c r="X1731" s="65">
        <f ca="1">IF(OR($U1731="",$R1731=0),"",IF((U$4-NOW())&lt;0,-($U1731-NOW()),0))</f>
        <v>11.362421527781407</v>
      </c>
      <c r="Y1731" s="109" t="str">
        <f ca="1">IF(R1731=0,"Đã thanh toán",IF(X1731="","",IF(X1731&lt;=0,"Chưa đến hạn thanh toán",IF(X1731&lt;=30,"Nợ quá hạn 30 ngày",IF(X1731&lt;=60,"Nợ quá hạn từ 30 ngày đến 60 ngày",IF(X1731&lt;=90,"Nợ quá hạn từ 60 ngày đến 90 ngày",IF(X1731&lt;=120,"Nợ quá hạn từ 90 ngày đến 120 ngày","Nợ quá hạn hơn 120 ngày có khả năng mất thanh toán")))))))</f>
        <v>Nợ quá hạn 30 ngày</v>
      </c>
      <c r="Z1731" s="254">
        <f>Table1[[#This Row],[Hạn thanh toán]]</f>
        <v>45990</v>
      </c>
      <c r="AA1731" s="254">
        <f>Table1[[#This Row],[Ngày Thanh toán]]</f>
        <v>0</v>
      </c>
      <c r="AD1731" s="3" t="str">
        <f>IF(Table1[[#This Row],[Mã khách hàng]]="","",VLOOKUP($A1731,Ma_KH!$A:$Q,Ma_KH!O$1,0))</f>
        <v>SÀNH ĐIỆU</v>
      </c>
      <c r="AE1731" s="3" t="str">
        <f>IF(Table1[[#This Row],[Mã khách hàng]]="","",VLOOKUP($A1731,Ma_KH!$A:$Q,Ma_KH!P$1,0))</f>
        <v>CÔNG TY TNHH PHÂN PHỐI SÀNH ĐIỆU</v>
      </c>
      <c r="AF1731" s="58">
        <f>VLOOKUP(A1731,Ma_KH!A:Q,Ma_KH!J$1,0)</f>
        <v>0</v>
      </c>
    </row>
    <row r="1732" spans="1:32" s="58" customFormat="1" ht="16.5">
      <c r="A1732" s="45" t="s">
        <v>144</v>
      </c>
      <c r="B1732" s="73" t="s">
        <v>4509</v>
      </c>
      <c r="C1732" s="203"/>
      <c r="D1732" s="164"/>
      <c r="E1732" s="318">
        <v>45994</v>
      </c>
      <c r="F1732" s="242" t="s">
        <v>19265</v>
      </c>
      <c r="G1732" s="242" t="s">
        <v>4742</v>
      </c>
      <c r="H1732" s="54"/>
      <c r="I1732" s="54">
        <f>IFERROR(ROUND((VLOOKUP(Table1[[#This Row],[Mã khách hàng]],Ty_Le!$A:$D,5,0)*5%),0),0)</f>
        <v>0</v>
      </c>
      <c r="J1732" s="54">
        <f>(Table1[[#This Row],[Tiền hàng]]-Table1[[#This Row],[Tiền chiết khấu]])*8%</f>
        <v>0</v>
      </c>
      <c r="K1732" s="205">
        <v>1037038</v>
      </c>
      <c r="L1732" s="55" t="s">
        <v>3649</v>
      </c>
      <c r="M1732" s="56"/>
      <c r="N1732" s="55"/>
      <c r="O1732" s="54">
        <f>IF(Table1[[#This Row],[Phân loại]]="Tồn đầu kỳ",Table1[[#This Row],[Tổng giá trị]],0)</f>
        <v>0</v>
      </c>
      <c r="P1732" s="55">
        <f>IF(Table1[[#This Row],[Số còn phải thu ĐK]]&lt;&gt;0,0,IF(Table1[[#This Row],[Phân loại]]="Bán hàng",Table1[[#This Row],[Tổng giá trị]],-Table1[[#This Row],[Tổng giá trị]]))</f>
        <v>-1037038</v>
      </c>
      <c r="Q1732" s="18">
        <f>IF(M1732&lt;&gt;"",IF(O1732&lt;&gt;0,O1732,P1732),0)</f>
        <v>0</v>
      </c>
      <c r="R1732" s="55">
        <f>Table1[[#This Row],[Số còn phải thu ĐK]]+Table1[[#This Row],[Giá Trị HD sau CK]]-Table1[[#This Row],[Số tiền đã thu]]</f>
        <v>-1037038</v>
      </c>
      <c r="S1732" s="56">
        <f>IF(Table1[[#This Row],[Ngày hóa đơn]]&lt;&gt;"",Table1[[#This Row],[Ngày hóa đơn]],Table1[[#This Row],[Ngày hạch toán]])</f>
        <v>45994</v>
      </c>
      <c r="T1732" s="55"/>
      <c r="U1732" s="56">
        <f>IF(Table1[[#This Row],[Ngày tính CN]]="","",S1732+T1732)</f>
        <v>45994</v>
      </c>
      <c r="V1732" s="57">
        <f ca="1">IF(Table1[[#This Row],[Hạn thanh toán]]="","",IF((U1732-NOW())&lt;0,0,(U1732-NOW())))</f>
        <v>0</v>
      </c>
      <c r="W1732" s="54"/>
      <c r="X1732" s="65">
        <f ca="1">IF(OR($U1732="",$R1732=0),"",IF((U$4-NOW())&lt;0,-($U1732-NOW()),0))</f>
        <v>7.3624215277814073</v>
      </c>
      <c r="Y1732" s="109" t="str">
        <f ca="1">IF(R1732=0,"Đã thanh toán",IF(X1732="","",IF(X1732&lt;=0,"Chưa đến hạn thanh toán",IF(X1732&lt;=30,"Nợ quá hạn 30 ngày",IF(X1732&lt;=60,"Nợ quá hạn từ 30 ngày đến 60 ngày",IF(X1732&lt;=90,"Nợ quá hạn từ 60 ngày đến 90 ngày",IF(X1732&lt;=120,"Nợ quá hạn từ 90 ngày đến 120 ngày","Nợ quá hạn hơn 120 ngày có khả năng mất thanh toán")))))))</f>
        <v>Nợ quá hạn 30 ngày</v>
      </c>
      <c r="Z1732" s="254">
        <f>Table1[[#This Row],[Hạn thanh toán]]</f>
        <v>45994</v>
      </c>
      <c r="AA1732" s="254">
        <f>Table1[[#This Row],[Ngày Thanh toán]]</f>
        <v>0</v>
      </c>
      <c r="AD1732" s="3" t="str">
        <f>IF(Table1[[#This Row],[Mã khách hàng]]="","",VLOOKUP($A1732,Ma_KH!$A:$Q,Ma_KH!O$1,0))</f>
        <v>SÀNH ĐIỆU</v>
      </c>
      <c r="AE1732" s="3" t="str">
        <f>IF(Table1[[#This Row],[Mã khách hàng]]="","",VLOOKUP($A1732,Ma_KH!$A:$Q,Ma_KH!P$1,0))</f>
        <v>CÔNG TY TNHH PHÂN PHỐI SÀNH ĐIỆU</v>
      </c>
      <c r="AF1732" s="58">
        <f>VLOOKUP(A1732,Ma_KH!A:Q,Ma_KH!J$1,0)</f>
        <v>0</v>
      </c>
    </row>
    <row r="1733" spans="1:32" ht="16.5">
      <c r="A1733" s="66" t="s">
        <v>144</v>
      </c>
      <c r="B1733" s="73" t="s">
        <v>4509</v>
      </c>
      <c r="C1733" s="199">
        <v>45971</v>
      </c>
      <c r="D1733" s="200" t="s">
        <v>4228</v>
      </c>
      <c r="E1733" s="199"/>
      <c r="F1733" s="200">
        <v>2893</v>
      </c>
      <c r="G1733" s="200" t="s">
        <v>4231</v>
      </c>
      <c r="H1733" s="69"/>
      <c r="I1733" s="69">
        <v>0</v>
      </c>
      <c r="J1733" s="69">
        <f>(Table1[[#This Row],[Tiền hàng]]-Table1[[#This Row],[Tiền chiết khấu]])*8%</f>
        <v>0</v>
      </c>
      <c r="K1733" s="201">
        <v>488018</v>
      </c>
      <c r="L1733" s="8" t="s">
        <v>3649</v>
      </c>
      <c r="M1733" s="198">
        <v>45978</v>
      </c>
      <c r="O1733" s="69">
        <f>IF(Table1[[#This Row],[Phân loại]]="Tồn đầu kỳ",Table1[[#This Row],[Tổng giá trị]],0)</f>
        <v>0</v>
      </c>
      <c r="P1733" s="8">
        <f>IF(Table1[[#This Row],[Số còn phải thu ĐK]]&lt;&gt;0,0,IF(Table1[[#This Row],[Phân loại]]="Bán hàng",Table1[[#This Row],[Tổng giá trị]],-Table1[[#This Row],[Tổng giá trị]]))</f>
        <v>-488018</v>
      </c>
      <c r="Q1733" s="18">
        <f t="shared" si="194"/>
        <v>-488018</v>
      </c>
      <c r="R1733" s="8">
        <f>Table1[[#This Row],[Số còn phải thu ĐK]]+Table1[[#This Row],[Giá Trị HD sau CK]]-Table1[[#This Row],[Số tiền đã thu]]</f>
        <v>0</v>
      </c>
      <c r="S1733" s="7">
        <f>IF(Table1[[#This Row],[Ngày hóa đơn]]&lt;&gt;"",Table1[[#This Row],[Ngày hóa đơn]],Table1[[#This Row],[Ngày hạch toán]])</f>
        <v>45971</v>
      </c>
      <c r="T1733" s="8"/>
      <c r="U1733" s="7">
        <f>IF(Table1[[#This Row],[Ngày tính CN]]="","",S1733+T1733)</f>
        <v>45971</v>
      </c>
      <c r="V1733" s="71">
        <f ca="1">IF(Table1[[#This Row],[Hạn thanh toán]]="","",IF((U1733-NOW())&lt;0,0,(U1733-NOW())))</f>
        <v>0</v>
      </c>
      <c r="W1733" s="69"/>
      <c r="X1733" s="65" t="str">
        <f t="shared" ca="1" si="196"/>
        <v/>
      </c>
      <c r="Y1733" s="65" t="str">
        <f t="shared" si="197"/>
        <v>Đã thanh toán</v>
      </c>
      <c r="Z1733" s="250">
        <f>Table1[[#This Row],[Hạn thanh toán]]</f>
        <v>45971</v>
      </c>
      <c r="AA1733" s="250">
        <f>Table1[[#This Row],[Ngày Thanh toán]]</f>
        <v>45978</v>
      </c>
      <c r="AD1733" s="3" t="str">
        <f>IF(Table1[[#This Row],[Mã khách hàng]]="","",VLOOKUP($A1733,Ma_KH!$A:$Q,Ma_KH!O$1,0))</f>
        <v>SÀNH ĐIỆU</v>
      </c>
      <c r="AE1733" s="3" t="str">
        <f>IF(Table1[[#This Row],[Mã khách hàng]]="","",VLOOKUP($A1733,Ma_KH!$A:$Q,Ma_KH!P$1,0))</f>
        <v>CÔNG TY TNHH PHÂN PHỐI SÀNH ĐIỆU</v>
      </c>
      <c r="AF1733" s="3">
        <f>VLOOKUP(A1733,Ma_KH!A:Q,Ma_KH!J$1,0)</f>
        <v>0</v>
      </c>
    </row>
    <row r="1734" spans="1:32" ht="16.5">
      <c r="A1734" s="66" t="s">
        <v>144</v>
      </c>
      <c r="B1734" s="73" t="s">
        <v>4509</v>
      </c>
      <c r="C1734" s="202">
        <v>45930</v>
      </c>
      <c r="D1734" s="91"/>
      <c r="E1734" s="90"/>
      <c r="F1734" s="79" t="s">
        <v>3018</v>
      </c>
      <c r="G1734" s="79" t="s">
        <v>17</v>
      </c>
      <c r="H1734" s="69"/>
      <c r="I1734" s="69">
        <v>0</v>
      </c>
      <c r="J1734" s="69">
        <f>(Table1[[#This Row],[Tiền hàng]]-Table1[[#This Row],[Tiền chiết khấu]])*8%</f>
        <v>0</v>
      </c>
      <c r="K1734" s="69">
        <v>1170629</v>
      </c>
      <c r="L1734" s="8" t="s">
        <v>17</v>
      </c>
      <c r="M1734" s="198">
        <v>45978</v>
      </c>
      <c r="O1734" s="69">
        <f>IF(Table1[[#This Row],[Phân loại]]="Tồn đầu kỳ",Table1[[#This Row],[Tổng giá trị]],0)</f>
        <v>0</v>
      </c>
      <c r="P1734" s="8">
        <f>IF(Table1[[#This Row],[Số còn phải thu ĐK]]&lt;&gt;0,0,IF(Table1[[#This Row],[Phân loại]]="Bán hàng",Table1[[#This Row],[Tổng giá trị]],-Table1[[#This Row],[Tổng giá trị]]))</f>
        <v>-1170629</v>
      </c>
      <c r="Q1734" s="18">
        <f t="shared" si="194"/>
        <v>-1170629</v>
      </c>
      <c r="R1734" s="8">
        <f>Table1[[#This Row],[Số còn phải thu ĐK]]+Table1[[#This Row],[Giá Trị HD sau CK]]-Table1[[#This Row],[Số tiền đã thu]]</f>
        <v>0</v>
      </c>
      <c r="S1734" s="7">
        <f>IF(Table1[[#This Row],[Ngày hóa đơn]]&lt;&gt;"",Table1[[#This Row],[Ngày hóa đơn]],Table1[[#This Row],[Ngày hạch toán]])</f>
        <v>45930</v>
      </c>
      <c r="T1734" s="8"/>
      <c r="U1734" s="7">
        <f>IF(Table1[[#This Row],[Ngày tính CN]]="","",S1734+T1734)</f>
        <v>45930</v>
      </c>
      <c r="V1734" s="71">
        <f ca="1">IF(Table1[[#This Row],[Hạn thanh toán]]="","",IF((U1734-NOW())&lt;0,0,(U1734-NOW())))</f>
        <v>0</v>
      </c>
      <c r="W1734" s="69"/>
      <c r="X1734" s="65" t="str">
        <f t="shared" ca="1" si="196"/>
        <v/>
      </c>
      <c r="Y1734" s="65" t="str">
        <f t="shared" si="197"/>
        <v>Đã thanh toán</v>
      </c>
      <c r="Z1734" s="250">
        <f>Table1[[#This Row],[Hạn thanh toán]]</f>
        <v>45930</v>
      </c>
      <c r="AA1734" s="250">
        <f>Table1[[#This Row],[Ngày Thanh toán]]</f>
        <v>45978</v>
      </c>
      <c r="AD1734" s="3" t="str">
        <f>IF(Table1[[#This Row],[Mã khách hàng]]="","",VLOOKUP($A1734,Ma_KH!$A:$Q,Ma_KH!O$1,0))</f>
        <v>SÀNH ĐIỆU</v>
      </c>
      <c r="AE1734" s="3" t="str">
        <f>IF(Table1[[#This Row],[Mã khách hàng]]="","",VLOOKUP($A1734,Ma_KH!$A:$Q,Ma_KH!P$1,0))</f>
        <v>CÔNG TY TNHH PHÂN PHỐI SÀNH ĐIỆU</v>
      </c>
      <c r="AF1734" s="3">
        <f>VLOOKUP(A1734,Ma_KH!A:Q,Ma_KH!J$1,0)</f>
        <v>0</v>
      </c>
    </row>
    <row r="1735" spans="1:32" ht="16.5">
      <c r="A1735" s="66" t="s">
        <v>144</v>
      </c>
      <c r="B1735" s="73" t="s">
        <v>4509</v>
      </c>
      <c r="C1735" s="90">
        <v>45961</v>
      </c>
      <c r="D1735" s="91"/>
      <c r="E1735" s="90"/>
      <c r="F1735" s="79"/>
      <c r="G1735" s="206" t="s">
        <v>4232</v>
      </c>
      <c r="H1735" s="69"/>
      <c r="I1735" s="69">
        <v>0</v>
      </c>
      <c r="J1735" s="69">
        <f>(Table1[[#This Row],[Tiền hàng]]-Table1[[#This Row],[Tiền chiết khấu]])*8%</f>
        <v>0</v>
      </c>
      <c r="K1735" s="207">
        <v>1037039</v>
      </c>
      <c r="L1735" s="8" t="s">
        <v>3649</v>
      </c>
      <c r="M1735" s="198">
        <v>45978</v>
      </c>
      <c r="O1735" s="69">
        <f>IF(Table1[[#This Row],[Phân loại]]="Tồn đầu kỳ",Table1[[#This Row],[Tổng giá trị]],0)</f>
        <v>0</v>
      </c>
      <c r="P1735" s="8">
        <f>IF(Table1[[#This Row],[Số còn phải thu ĐK]]&lt;&gt;0,0,IF(Table1[[#This Row],[Phân loại]]="Bán hàng",Table1[[#This Row],[Tổng giá trị]],-Table1[[#This Row],[Tổng giá trị]]))</f>
        <v>-1037039</v>
      </c>
      <c r="Q1735" s="18">
        <f t="shared" si="194"/>
        <v>-1037039</v>
      </c>
      <c r="R1735" s="8">
        <f>Table1[[#This Row],[Số còn phải thu ĐK]]+Table1[[#This Row],[Giá Trị HD sau CK]]-Table1[[#This Row],[Số tiền đã thu]]</f>
        <v>0</v>
      </c>
      <c r="S1735" s="7">
        <f>IF(Table1[[#This Row],[Ngày hóa đơn]]&lt;&gt;"",Table1[[#This Row],[Ngày hóa đơn]],Table1[[#This Row],[Ngày hạch toán]])</f>
        <v>45961</v>
      </c>
      <c r="T1735" s="8"/>
      <c r="U1735" s="7">
        <f>IF(Table1[[#This Row],[Ngày tính CN]]="","",S1735+T1735)</f>
        <v>45961</v>
      </c>
      <c r="V1735" s="71">
        <f ca="1">IF(Table1[[#This Row],[Hạn thanh toán]]="","",IF((U1735-NOW())&lt;0,0,(U1735-NOW())))</f>
        <v>0</v>
      </c>
      <c r="W1735" s="69"/>
      <c r="X1735" s="65" t="str">
        <f t="shared" ca="1" si="196"/>
        <v/>
      </c>
      <c r="Y1735" s="65" t="str">
        <f t="shared" si="197"/>
        <v>Đã thanh toán</v>
      </c>
      <c r="Z1735" s="250">
        <f>Table1[[#This Row],[Hạn thanh toán]]</f>
        <v>45961</v>
      </c>
      <c r="AA1735" s="250">
        <f>Table1[[#This Row],[Ngày Thanh toán]]</f>
        <v>45978</v>
      </c>
      <c r="AD1735" s="3" t="str">
        <f>IF(Table1[[#This Row],[Mã khách hàng]]="","",VLOOKUP($A1735,Ma_KH!$A:$Q,Ma_KH!O$1,0))</f>
        <v>SÀNH ĐIỆU</v>
      </c>
      <c r="AE1735" s="3" t="str">
        <f>IF(Table1[[#This Row],[Mã khách hàng]]="","",VLOOKUP($A1735,Ma_KH!$A:$Q,Ma_KH!P$1,0))</f>
        <v>CÔNG TY TNHH PHÂN PHỐI SÀNH ĐIỆU</v>
      </c>
      <c r="AF1735" s="3">
        <f>VLOOKUP(A1735,Ma_KH!A:Q,Ma_KH!J$1,0)</f>
        <v>0</v>
      </c>
    </row>
    <row r="1736" spans="1:32" s="58" customFormat="1" ht="16.5">
      <c r="A1736" s="242" t="s">
        <v>144</v>
      </c>
      <c r="B1736" s="42" t="s">
        <v>4509</v>
      </c>
      <c r="C1736" s="379">
        <v>45974</v>
      </c>
      <c r="D1736" s="322" t="s">
        <v>19327</v>
      </c>
      <c r="E1736" s="379">
        <v>45974</v>
      </c>
      <c r="F1736" s="322" t="s">
        <v>19335</v>
      </c>
      <c r="G1736" s="322" t="s">
        <v>19343</v>
      </c>
      <c r="H1736" s="380">
        <v>849674</v>
      </c>
      <c r="I1736" s="54">
        <f>IFERROR(ROUND((VLOOKUP(Table1[[#This Row],[Mã khách hàng]],Ty_Le!$A:$D,5,0)*5%),0),0)</f>
        <v>0</v>
      </c>
      <c r="J1736" s="54">
        <f>(Table1[[#This Row],[Tiền hàng]]-Table1[[#This Row],[Tiền chiết khấu]])*8%</f>
        <v>67973.919999999998</v>
      </c>
      <c r="K1736" s="367">
        <f>Table1[[#This Row],[Tiền hàng]]-Table1[[#This Row],[Tiền chiết khấu]]+Table1[[#This Row],[Tiền VAT]]</f>
        <v>917647.92</v>
      </c>
      <c r="L1736" s="55" t="s">
        <v>24</v>
      </c>
      <c r="M1736" s="394"/>
      <c r="N1736" s="55"/>
      <c r="O1736" s="54">
        <f>IF(Table1[[#This Row],[Phân loại]]="Tồn đầu kỳ",Table1[[#This Row],[Tổng giá trị]],0)</f>
        <v>0</v>
      </c>
      <c r="P1736" s="55">
        <f>IF(Table1[[#This Row],[Số còn phải thu ĐK]]&lt;&gt;0,0,IF(Table1[[#This Row],[Phân loại]]="Bán hàng",Table1[[#This Row],[Tổng giá trị]],-Table1[[#This Row],[Tổng giá trị]]))</f>
        <v>917647.92</v>
      </c>
      <c r="Q1736" s="108">
        <f t="shared" ref="Q1736:Q1755" si="198">IF(M1736&lt;&gt;"",IF(O1736&lt;&gt;0,O1736,P1736),0)</f>
        <v>0</v>
      </c>
      <c r="R1736" s="55">
        <f>Table1[[#This Row],[Số còn phải thu ĐK]]+Table1[[#This Row],[Giá Trị HD sau CK]]-Table1[[#This Row],[Số tiền đã thu]]</f>
        <v>917647.92</v>
      </c>
      <c r="S1736" s="56">
        <f>IF(Table1[[#This Row],[Ngày hóa đơn]]&lt;&gt;"",Table1[[#This Row],[Ngày hóa đơn]],Table1[[#This Row],[Ngày hạch toán]])</f>
        <v>45974</v>
      </c>
      <c r="T1736" s="55"/>
      <c r="U1736" s="56">
        <f>IF(Table1[[#This Row],[Ngày tính CN]]="","",S1736+T1736)</f>
        <v>45974</v>
      </c>
      <c r="V1736" s="57">
        <f ca="1">IF(Table1[[#This Row],[Hạn thanh toán]]="","",IF((U1736-NOW())&lt;0,0,(U1736-NOW())))</f>
        <v>0</v>
      </c>
      <c r="W1736" s="54"/>
      <c r="X1736" s="109">
        <f t="shared" ref="X1736:X1755" ca="1" si="199">IF(OR($U1736="",$R1736=0),"",IF((U$4-NOW())&lt;0,-($U1736-NOW()),0))</f>
        <v>27.362421527781407</v>
      </c>
      <c r="Y1736" s="109" t="str">
        <f t="shared" ref="Y1736:Y1755" ca="1" si="200">IF(R1736=0,"Đã thanh toán",IF(X1736="","",IF(X1736&lt;=0,"Chưa đến hạn thanh toán",IF(X1736&lt;=30,"Nợ quá hạn 30 ngày",IF(X1736&lt;=60,"Nợ quá hạn từ 30 ngày đến 60 ngày",IF(X1736&lt;=90,"Nợ quá hạn từ 60 ngày đến 90 ngày",IF(X1736&lt;=120,"Nợ quá hạn từ 90 ngày đến 120 ngày","Nợ quá hạn hơn 120 ngày có khả năng mất thanh toán")))))))</f>
        <v>Nợ quá hạn 30 ngày</v>
      </c>
      <c r="Z1736" s="254">
        <f>Table1[[#This Row],[Hạn thanh toán]]</f>
        <v>45974</v>
      </c>
      <c r="AA1736" s="254">
        <f>Table1[[#This Row],[Ngày Thanh toán]]</f>
        <v>0</v>
      </c>
      <c r="AD1736" s="3" t="str">
        <f>IF(Table1[[#This Row],[Mã khách hàng]]="","",VLOOKUP($A1736,Ma_KH!$A:$Q,Ma_KH!O$1,0))</f>
        <v>SÀNH ĐIỆU</v>
      </c>
      <c r="AE1736" s="3" t="str">
        <f>IF(Table1[[#This Row],[Mã khách hàng]]="","",VLOOKUP($A1736,Ma_KH!$A:$Q,Ma_KH!P$1,0))</f>
        <v>CÔNG TY TNHH PHÂN PHỐI SÀNH ĐIỆU</v>
      </c>
      <c r="AF1736" s="58">
        <f>VLOOKUP(A1736,Ma_KH!A:Q,Ma_KH!J$1,0)</f>
        <v>0</v>
      </c>
    </row>
    <row r="1737" spans="1:32" s="58" customFormat="1" ht="16.5">
      <c r="A1737" s="242" t="s">
        <v>144</v>
      </c>
      <c r="B1737" s="42" t="s">
        <v>4509</v>
      </c>
      <c r="C1737" s="379">
        <v>45975</v>
      </c>
      <c r="D1737" s="322" t="s">
        <v>19328</v>
      </c>
      <c r="E1737" s="379">
        <v>45975</v>
      </c>
      <c r="F1737" s="322" t="s">
        <v>19336</v>
      </c>
      <c r="G1737" s="322" t="s">
        <v>19344</v>
      </c>
      <c r="H1737" s="380">
        <v>926528</v>
      </c>
      <c r="I1737" s="54">
        <f>IFERROR(ROUND((VLOOKUP(Table1[[#This Row],[Mã khách hàng]],Ty_Le!$A:$D,5,0)*5%),0),0)</f>
        <v>0</v>
      </c>
      <c r="J1737" s="54">
        <f>(Table1[[#This Row],[Tiền hàng]]-Table1[[#This Row],[Tiền chiết khấu]])*8%</f>
        <v>74122.240000000005</v>
      </c>
      <c r="K1737" s="367">
        <f>Table1[[#This Row],[Tiền hàng]]-Table1[[#This Row],[Tiền chiết khấu]]+Table1[[#This Row],[Tiền VAT]]</f>
        <v>1000650.24</v>
      </c>
      <c r="L1737" s="55" t="s">
        <v>24</v>
      </c>
      <c r="M1737" s="394"/>
      <c r="N1737" s="55"/>
      <c r="O1737" s="54">
        <f>IF(Table1[[#This Row],[Phân loại]]="Tồn đầu kỳ",Table1[[#This Row],[Tổng giá trị]],0)</f>
        <v>0</v>
      </c>
      <c r="P1737" s="55">
        <f>IF(Table1[[#This Row],[Số còn phải thu ĐK]]&lt;&gt;0,0,IF(Table1[[#This Row],[Phân loại]]="Bán hàng",Table1[[#This Row],[Tổng giá trị]],-Table1[[#This Row],[Tổng giá trị]]))</f>
        <v>1000650.24</v>
      </c>
      <c r="Q1737" s="108">
        <f t="shared" si="198"/>
        <v>0</v>
      </c>
      <c r="R1737" s="55">
        <f>Table1[[#This Row],[Số còn phải thu ĐK]]+Table1[[#This Row],[Giá Trị HD sau CK]]-Table1[[#This Row],[Số tiền đã thu]]</f>
        <v>1000650.24</v>
      </c>
      <c r="S1737" s="56">
        <f>IF(Table1[[#This Row],[Ngày hóa đơn]]&lt;&gt;"",Table1[[#This Row],[Ngày hóa đơn]],Table1[[#This Row],[Ngày hạch toán]])</f>
        <v>45975</v>
      </c>
      <c r="T1737" s="55"/>
      <c r="U1737" s="56">
        <f>IF(Table1[[#This Row],[Ngày tính CN]]="","",S1737+T1737)</f>
        <v>45975</v>
      </c>
      <c r="V1737" s="57">
        <f ca="1">IF(Table1[[#This Row],[Hạn thanh toán]]="","",IF((U1737-NOW())&lt;0,0,(U1737-NOW())))</f>
        <v>0</v>
      </c>
      <c r="W1737" s="54"/>
      <c r="X1737" s="109">
        <f t="shared" ca="1" si="199"/>
        <v>26.362421527781407</v>
      </c>
      <c r="Y1737" s="109" t="str">
        <f t="shared" ca="1" si="200"/>
        <v>Nợ quá hạn 30 ngày</v>
      </c>
      <c r="Z1737" s="254">
        <f>Table1[[#This Row],[Hạn thanh toán]]</f>
        <v>45975</v>
      </c>
      <c r="AA1737" s="254">
        <f>Table1[[#This Row],[Ngày Thanh toán]]</f>
        <v>0</v>
      </c>
      <c r="AD1737" s="3" t="str">
        <f>IF(Table1[[#This Row],[Mã khách hàng]]="","",VLOOKUP($A1737,Ma_KH!$A:$Q,Ma_KH!O$1,0))</f>
        <v>SÀNH ĐIỆU</v>
      </c>
      <c r="AE1737" s="3" t="str">
        <f>IF(Table1[[#This Row],[Mã khách hàng]]="","",VLOOKUP($A1737,Ma_KH!$A:$Q,Ma_KH!P$1,0))</f>
        <v>CÔNG TY TNHH PHÂN PHỐI SÀNH ĐIỆU</v>
      </c>
      <c r="AF1737" s="58">
        <f>VLOOKUP(A1737,Ma_KH!A:Q,Ma_KH!J$1,0)</f>
        <v>0</v>
      </c>
    </row>
    <row r="1738" spans="1:32" s="58" customFormat="1" ht="16.5">
      <c r="A1738" s="242" t="s">
        <v>145</v>
      </c>
      <c r="B1738" s="42" t="s">
        <v>4509</v>
      </c>
      <c r="C1738" s="379">
        <v>45978</v>
      </c>
      <c r="D1738" s="322" t="s">
        <v>19033</v>
      </c>
      <c r="E1738" s="379">
        <v>45978</v>
      </c>
      <c r="F1738" s="322" t="s">
        <v>19034</v>
      </c>
      <c r="G1738" s="322" t="s">
        <v>3025</v>
      </c>
      <c r="H1738" s="380">
        <v>528890</v>
      </c>
      <c r="I1738" s="54">
        <f>IFERROR(ROUND((VLOOKUP(Table1[[#This Row],[Mã khách hàng]],Ty_Le!$A:$D,5,0)*5%),0),0)</f>
        <v>0</v>
      </c>
      <c r="J1738" s="54">
        <f>(Table1[[#This Row],[Tiền hàng]]-Table1[[#This Row],[Tiền chiết khấu]])*8%</f>
        <v>42311.200000000004</v>
      </c>
      <c r="K1738" s="367">
        <f>Table1[[#This Row],[Tiền hàng]]-Table1[[#This Row],[Tiền chiết khấu]]+Table1[[#This Row],[Tiền VAT]]</f>
        <v>571201.19999999995</v>
      </c>
      <c r="L1738" s="55" t="s">
        <v>24</v>
      </c>
      <c r="M1738" s="394"/>
      <c r="N1738" s="55"/>
      <c r="O1738" s="54">
        <f>IF(Table1[[#This Row],[Phân loại]]="Tồn đầu kỳ",Table1[[#This Row],[Tổng giá trị]],0)</f>
        <v>0</v>
      </c>
      <c r="P1738" s="55">
        <f>IF(Table1[[#This Row],[Số còn phải thu ĐK]]&lt;&gt;0,0,IF(Table1[[#This Row],[Phân loại]]="Bán hàng",Table1[[#This Row],[Tổng giá trị]],-Table1[[#This Row],[Tổng giá trị]]))</f>
        <v>571201.19999999995</v>
      </c>
      <c r="Q1738" s="108">
        <f t="shared" si="198"/>
        <v>0</v>
      </c>
      <c r="R1738" s="55">
        <f>Table1[[#This Row],[Số còn phải thu ĐK]]+Table1[[#This Row],[Giá Trị HD sau CK]]-Table1[[#This Row],[Số tiền đã thu]]</f>
        <v>571201.19999999995</v>
      </c>
      <c r="S1738" s="56">
        <f>IF(Table1[[#This Row],[Ngày hóa đơn]]&lt;&gt;"",Table1[[#This Row],[Ngày hóa đơn]],Table1[[#This Row],[Ngày hạch toán]])</f>
        <v>45978</v>
      </c>
      <c r="T1738" s="55"/>
      <c r="U1738" s="56">
        <f>IF(Table1[[#This Row],[Ngày tính CN]]="","",S1738+T1738)</f>
        <v>45978</v>
      </c>
      <c r="V1738" s="57">
        <f ca="1">IF(Table1[[#This Row],[Hạn thanh toán]]="","",IF((U1738-NOW())&lt;0,0,(U1738-NOW())))</f>
        <v>0</v>
      </c>
      <c r="W1738" s="54"/>
      <c r="X1738" s="109">
        <f t="shared" ca="1" si="199"/>
        <v>23.362421527781407</v>
      </c>
      <c r="Y1738" s="109" t="str">
        <f t="shared" ca="1" si="200"/>
        <v>Nợ quá hạn 30 ngày</v>
      </c>
      <c r="Z1738" s="254">
        <f>Table1[[#This Row],[Hạn thanh toán]]</f>
        <v>45978</v>
      </c>
      <c r="AA1738" s="254">
        <f>Table1[[#This Row],[Ngày Thanh toán]]</f>
        <v>0</v>
      </c>
      <c r="AD1738" s="3" t="str">
        <f>IF(Table1[[#This Row],[Mã khách hàng]]="","",VLOOKUP($A1738,Ma_KH!$A:$Q,Ma_KH!O$1,0))</f>
        <v>SÀNH ĐIỆU</v>
      </c>
      <c r="AE1738" s="3" t="str">
        <f>IF(Table1[[#This Row],[Mã khách hàng]]="","",VLOOKUP($A1738,Ma_KH!$A:$Q,Ma_KH!P$1,0))</f>
        <v>CÔNG TY TNHH PHÂN PHỐI SÀNH ĐIỆU</v>
      </c>
      <c r="AF1738" s="58" t="str">
        <f>VLOOKUP(A1738,Ma_KH!A:Q,Ma_KH!J$1,0)</f>
        <v>Vũ Anh Tuấn</v>
      </c>
    </row>
    <row r="1739" spans="1:32" s="58" customFormat="1" ht="16.5">
      <c r="A1739" s="242" t="s">
        <v>144</v>
      </c>
      <c r="B1739" s="42" t="s">
        <v>4509</v>
      </c>
      <c r="C1739" s="379">
        <v>45980</v>
      </c>
      <c r="D1739" s="322" t="s">
        <v>19329</v>
      </c>
      <c r="E1739" s="379">
        <v>45980</v>
      </c>
      <c r="F1739" s="322" t="s">
        <v>19337</v>
      </c>
      <c r="G1739" s="322" t="s">
        <v>19345</v>
      </c>
      <c r="H1739" s="380">
        <v>645130</v>
      </c>
      <c r="I1739" s="54">
        <f>IFERROR(ROUND((VLOOKUP(Table1[[#This Row],[Mã khách hàng]],Ty_Le!$A:$D,5,0)*5%),0),0)</f>
        <v>0</v>
      </c>
      <c r="J1739" s="54">
        <f>(Table1[[#This Row],[Tiền hàng]]-Table1[[#This Row],[Tiền chiết khấu]])*8%</f>
        <v>51610.400000000001</v>
      </c>
      <c r="K1739" s="367">
        <f>Table1[[#This Row],[Tiền hàng]]-Table1[[#This Row],[Tiền chiết khấu]]+Table1[[#This Row],[Tiền VAT]]</f>
        <v>696740.4</v>
      </c>
      <c r="L1739" s="55" t="s">
        <v>24</v>
      </c>
      <c r="M1739" s="394"/>
      <c r="N1739" s="55"/>
      <c r="O1739" s="54">
        <f>IF(Table1[[#This Row],[Phân loại]]="Tồn đầu kỳ",Table1[[#This Row],[Tổng giá trị]],0)</f>
        <v>0</v>
      </c>
      <c r="P1739" s="55">
        <f>IF(Table1[[#This Row],[Số còn phải thu ĐK]]&lt;&gt;0,0,IF(Table1[[#This Row],[Phân loại]]="Bán hàng",Table1[[#This Row],[Tổng giá trị]],-Table1[[#This Row],[Tổng giá trị]]))</f>
        <v>696740.4</v>
      </c>
      <c r="Q1739" s="108">
        <f t="shared" si="198"/>
        <v>0</v>
      </c>
      <c r="R1739" s="55">
        <f>Table1[[#This Row],[Số còn phải thu ĐK]]+Table1[[#This Row],[Giá Trị HD sau CK]]-Table1[[#This Row],[Số tiền đã thu]]</f>
        <v>696740.4</v>
      </c>
      <c r="S1739" s="56">
        <f>IF(Table1[[#This Row],[Ngày hóa đơn]]&lt;&gt;"",Table1[[#This Row],[Ngày hóa đơn]],Table1[[#This Row],[Ngày hạch toán]])</f>
        <v>45980</v>
      </c>
      <c r="T1739" s="55"/>
      <c r="U1739" s="56">
        <f>IF(Table1[[#This Row],[Ngày tính CN]]="","",S1739+T1739)</f>
        <v>45980</v>
      </c>
      <c r="V1739" s="57">
        <f ca="1">IF(Table1[[#This Row],[Hạn thanh toán]]="","",IF((U1739-NOW())&lt;0,0,(U1739-NOW())))</f>
        <v>0</v>
      </c>
      <c r="W1739" s="54"/>
      <c r="X1739" s="109">
        <f t="shared" ca="1" si="199"/>
        <v>21.362421527781407</v>
      </c>
      <c r="Y1739" s="109" t="str">
        <f t="shared" ca="1" si="200"/>
        <v>Nợ quá hạn 30 ngày</v>
      </c>
      <c r="Z1739" s="254">
        <f>Table1[[#This Row],[Hạn thanh toán]]</f>
        <v>45980</v>
      </c>
      <c r="AA1739" s="254">
        <f>Table1[[#This Row],[Ngày Thanh toán]]</f>
        <v>0</v>
      </c>
      <c r="AD1739" s="3" t="str">
        <f>IF(Table1[[#This Row],[Mã khách hàng]]="","",VLOOKUP($A1739,Ma_KH!$A:$Q,Ma_KH!O$1,0))</f>
        <v>SÀNH ĐIỆU</v>
      </c>
      <c r="AE1739" s="3" t="str">
        <f>IF(Table1[[#This Row],[Mã khách hàng]]="","",VLOOKUP($A1739,Ma_KH!$A:$Q,Ma_KH!P$1,0))</f>
        <v>CÔNG TY TNHH PHÂN PHỐI SÀNH ĐIỆU</v>
      </c>
      <c r="AF1739" s="58">
        <f>VLOOKUP(A1739,Ma_KH!A:Q,Ma_KH!J$1,0)</f>
        <v>0</v>
      </c>
    </row>
    <row r="1740" spans="1:32" s="58" customFormat="1" ht="16.5">
      <c r="A1740" s="242" t="s">
        <v>144</v>
      </c>
      <c r="B1740" s="42" t="s">
        <v>4509</v>
      </c>
      <c r="C1740" s="379">
        <v>45987</v>
      </c>
      <c r="D1740" s="322" t="s">
        <v>19330</v>
      </c>
      <c r="E1740" s="379">
        <v>45987</v>
      </c>
      <c r="F1740" s="322" t="s">
        <v>19338</v>
      </c>
      <c r="G1740" s="322" t="s">
        <v>19346</v>
      </c>
      <c r="H1740" s="380">
        <v>551776</v>
      </c>
      <c r="I1740" s="54">
        <f>IFERROR(ROUND((VLOOKUP(Table1[[#This Row],[Mã khách hàng]],Ty_Le!$A:$D,5,0)*5%),0),0)</f>
        <v>0</v>
      </c>
      <c r="J1740" s="54">
        <f>(Table1[[#This Row],[Tiền hàng]]-Table1[[#This Row],[Tiền chiết khấu]])*8%</f>
        <v>44142.080000000002</v>
      </c>
      <c r="K1740" s="367">
        <f>Table1[[#This Row],[Tiền hàng]]-Table1[[#This Row],[Tiền chiết khấu]]+Table1[[#This Row],[Tiền VAT]]</f>
        <v>595918.07999999996</v>
      </c>
      <c r="L1740" s="55" t="s">
        <v>24</v>
      </c>
      <c r="M1740" s="394"/>
      <c r="N1740" s="55"/>
      <c r="O1740" s="54">
        <f>IF(Table1[[#This Row],[Phân loại]]="Tồn đầu kỳ",Table1[[#This Row],[Tổng giá trị]],0)</f>
        <v>0</v>
      </c>
      <c r="P1740" s="55">
        <f>IF(Table1[[#This Row],[Số còn phải thu ĐK]]&lt;&gt;0,0,IF(Table1[[#This Row],[Phân loại]]="Bán hàng",Table1[[#This Row],[Tổng giá trị]],-Table1[[#This Row],[Tổng giá trị]]))</f>
        <v>595918.07999999996</v>
      </c>
      <c r="Q1740" s="108">
        <f t="shared" si="198"/>
        <v>0</v>
      </c>
      <c r="R1740" s="55">
        <f>Table1[[#This Row],[Số còn phải thu ĐK]]+Table1[[#This Row],[Giá Trị HD sau CK]]-Table1[[#This Row],[Số tiền đã thu]]</f>
        <v>595918.07999999996</v>
      </c>
      <c r="S1740" s="56">
        <f>IF(Table1[[#This Row],[Ngày hóa đơn]]&lt;&gt;"",Table1[[#This Row],[Ngày hóa đơn]],Table1[[#This Row],[Ngày hạch toán]])</f>
        <v>45987</v>
      </c>
      <c r="T1740" s="55"/>
      <c r="U1740" s="56">
        <f>IF(Table1[[#This Row],[Ngày tính CN]]="","",S1740+T1740)</f>
        <v>45987</v>
      </c>
      <c r="V1740" s="57">
        <f ca="1">IF(Table1[[#This Row],[Hạn thanh toán]]="","",IF((U1740-NOW())&lt;0,0,(U1740-NOW())))</f>
        <v>0</v>
      </c>
      <c r="W1740" s="54"/>
      <c r="X1740" s="109">
        <f t="shared" ca="1" si="199"/>
        <v>14.362421527781407</v>
      </c>
      <c r="Y1740" s="109" t="str">
        <f t="shared" ca="1" si="200"/>
        <v>Nợ quá hạn 30 ngày</v>
      </c>
      <c r="Z1740" s="254">
        <f>Table1[[#This Row],[Hạn thanh toán]]</f>
        <v>45987</v>
      </c>
      <c r="AA1740" s="254">
        <f>Table1[[#This Row],[Ngày Thanh toán]]</f>
        <v>0</v>
      </c>
      <c r="AD1740" s="3" t="str">
        <f>IF(Table1[[#This Row],[Mã khách hàng]]="","",VLOOKUP($A1740,Ma_KH!$A:$Q,Ma_KH!O$1,0))</f>
        <v>SÀNH ĐIỆU</v>
      </c>
      <c r="AE1740" s="3" t="str">
        <f>IF(Table1[[#This Row],[Mã khách hàng]]="","",VLOOKUP($A1740,Ma_KH!$A:$Q,Ma_KH!P$1,0))</f>
        <v>CÔNG TY TNHH PHÂN PHỐI SÀNH ĐIỆU</v>
      </c>
      <c r="AF1740" s="58">
        <f>VLOOKUP(A1740,Ma_KH!A:Q,Ma_KH!J$1,0)</f>
        <v>0</v>
      </c>
    </row>
    <row r="1741" spans="1:32" s="58" customFormat="1" ht="16.5">
      <c r="A1741" s="242" t="s">
        <v>144</v>
      </c>
      <c r="B1741" s="42" t="s">
        <v>4509</v>
      </c>
      <c r="C1741" s="379">
        <v>45987</v>
      </c>
      <c r="D1741" s="322" t="s">
        <v>19331</v>
      </c>
      <c r="E1741" s="379">
        <v>45987</v>
      </c>
      <c r="F1741" s="322" t="s">
        <v>19339</v>
      </c>
      <c r="G1741" s="322" t="s">
        <v>19347</v>
      </c>
      <c r="H1741" s="380">
        <v>716836</v>
      </c>
      <c r="I1741" s="54">
        <f>IFERROR(ROUND((VLOOKUP(Table1[[#This Row],[Mã khách hàng]],Ty_Le!$A:$D,5,0)*5%),0),0)</f>
        <v>0</v>
      </c>
      <c r="J1741" s="54">
        <f>(Table1[[#This Row],[Tiền hàng]]-Table1[[#This Row],[Tiền chiết khấu]])*8%</f>
        <v>57346.880000000005</v>
      </c>
      <c r="K1741" s="367">
        <f>Table1[[#This Row],[Tiền hàng]]-Table1[[#This Row],[Tiền chiết khấu]]+Table1[[#This Row],[Tiền VAT]]</f>
        <v>774182.88</v>
      </c>
      <c r="L1741" s="55" t="s">
        <v>24</v>
      </c>
      <c r="M1741" s="394"/>
      <c r="N1741" s="55"/>
      <c r="O1741" s="54">
        <f>IF(Table1[[#This Row],[Phân loại]]="Tồn đầu kỳ",Table1[[#This Row],[Tổng giá trị]],0)</f>
        <v>0</v>
      </c>
      <c r="P1741" s="55">
        <f>IF(Table1[[#This Row],[Số còn phải thu ĐK]]&lt;&gt;0,0,IF(Table1[[#This Row],[Phân loại]]="Bán hàng",Table1[[#This Row],[Tổng giá trị]],-Table1[[#This Row],[Tổng giá trị]]))</f>
        <v>774182.88</v>
      </c>
      <c r="Q1741" s="108">
        <f t="shared" si="198"/>
        <v>0</v>
      </c>
      <c r="R1741" s="55">
        <f>Table1[[#This Row],[Số còn phải thu ĐK]]+Table1[[#This Row],[Giá Trị HD sau CK]]-Table1[[#This Row],[Số tiền đã thu]]</f>
        <v>774182.88</v>
      </c>
      <c r="S1741" s="56">
        <f>IF(Table1[[#This Row],[Ngày hóa đơn]]&lt;&gt;"",Table1[[#This Row],[Ngày hóa đơn]],Table1[[#This Row],[Ngày hạch toán]])</f>
        <v>45987</v>
      </c>
      <c r="T1741" s="55"/>
      <c r="U1741" s="56">
        <f>IF(Table1[[#This Row],[Ngày tính CN]]="","",S1741+T1741)</f>
        <v>45987</v>
      </c>
      <c r="V1741" s="57">
        <f ca="1">IF(Table1[[#This Row],[Hạn thanh toán]]="","",IF((U1741-NOW())&lt;0,0,(U1741-NOW())))</f>
        <v>0</v>
      </c>
      <c r="W1741" s="54"/>
      <c r="X1741" s="109">
        <f t="shared" ca="1" si="199"/>
        <v>14.362421527781407</v>
      </c>
      <c r="Y1741" s="109" t="str">
        <f t="shared" ca="1" si="200"/>
        <v>Nợ quá hạn 30 ngày</v>
      </c>
      <c r="Z1741" s="254">
        <f>Table1[[#This Row],[Hạn thanh toán]]</f>
        <v>45987</v>
      </c>
      <c r="AA1741" s="254">
        <f>Table1[[#This Row],[Ngày Thanh toán]]</f>
        <v>0</v>
      </c>
      <c r="AD1741" s="3" t="str">
        <f>IF(Table1[[#This Row],[Mã khách hàng]]="","",VLOOKUP($A1741,Ma_KH!$A:$Q,Ma_KH!O$1,0))</f>
        <v>SÀNH ĐIỆU</v>
      </c>
      <c r="AE1741" s="3" t="str">
        <f>IF(Table1[[#This Row],[Mã khách hàng]]="","",VLOOKUP($A1741,Ma_KH!$A:$Q,Ma_KH!P$1,0))</f>
        <v>CÔNG TY TNHH PHÂN PHỐI SÀNH ĐIỆU</v>
      </c>
      <c r="AF1741" s="58">
        <f>VLOOKUP(A1741,Ma_KH!A:Q,Ma_KH!J$1,0)</f>
        <v>0</v>
      </c>
    </row>
    <row r="1742" spans="1:32" s="58" customFormat="1" ht="16.5">
      <c r="A1742" s="242" t="s">
        <v>144</v>
      </c>
      <c r="B1742" s="42" t="s">
        <v>4509</v>
      </c>
      <c r="C1742" s="379">
        <v>45987</v>
      </c>
      <c r="D1742" s="322" t="s">
        <v>19332</v>
      </c>
      <c r="E1742" s="379">
        <v>45987</v>
      </c>
      <c r="F1742" s="322" t="s">
        <v>19340</v>
      </c>
      <c r="G1742" s="322" t="s">
        <v>19348</v>
      </c>
      <c r="H1742" s="380">
        <v>772431</v>
      </c>
      <c r="I1742" s="54">
        <f>IFERROR(ROUND((VLOOKUP(Table1[[#This Row],[Mã khách hàng]],Ty_Le!$A:$D,5,0)*5%),0),0)</f>
        <v>0</v>
      </c>
      <c r="J1742" s="54">
        <f>(Table1[[#This Row],[Tiền hàng]]-Table1[[#This Row],[Tiền chiết khấu]])*8%</f>
        <v>61794.48</v>
      </c>
      <c r="K1742" s="367">
        <f>Table1[[#This Row],[Tiền hàng]]-Table1[[#This Row],[Tiền chiết khấu]]+Table1[[#This Row],[Tiền VAT]]</f>
        <v>834225.48</v>
      </c>
      <c r="L1742" s="55" t="s">
        <v>24</v>
      </c>
      <c r="M1742" s="394"/>
      <c r="N1742" s="55"/>
      <c r="O1742" s="54">
        <f>IF(Table1[[#This Row],[Phân loại]]="Tồn đầu kỳ",Table1[[#This Row],[Tổng giá trị]],0)</f>
        <v>0</v>
      </c>
      <c r="P1742" s="55">
        <f>IF(Table1[[#This Row],[Số còn phải thu ĐK]]&lt;&gt;0,0,IF(Table1[[#This Row],[Phân loại]]="Bán hàng",Table1[[#This Row],[Tổng giá trị]],-Table1[[#This Row],[Tổng giá trị]]))</f>
        <v>834225.48</v>
      </c>
      <c r="Q1742" s="108">
        <f t="shared" si="198"/>
        <v>0</v>
      </c>
      <c r="R1742" s="55">
        <f>Table1[[#This Row],[Số còn phải thu ĐK]]+Table1[[#This Row],[Giá Trị HD sau CK]]-Table1[[#This Row],[Số tiền đã thu]]</f>
        <v>834225.48</v>
      </c>
      <c r="S1742" s="56">
        <f>IF(Table1[[#This Row],[Ngày hóa đơn]]&lt;&gt;"",Table1[[#This Row],[Ngày hóa đơn]],Table1[[#This Row],[Ngày hạch toán]])</f>
        <v>45987</v>
      </c>
      <c r="T1742" s="55"/>
      <c r="U1742" s="56">
        <f>IF(Table1[[#This Row],[Ngày tính CN]]="","",S1742+T1742)</f>
        <v>45987</v>
      </c>
      <c r="V1742" s="57">
        <f ca="1">IF(Table1[[#This Row],[Hạn thanh toán]]="","",IF((U1742-NOW())&lt;0,0,(U1742-NOW())))</f>
        <v>0</v>
      </c>
      <c r="W1742" s="54"/>
      <c r="X1742" s="109">
        <f t="shared" ca="1" si="199"/>
        <v>14.362421527781407</v>
      </c>
      <c r="Y1742" s="109" t="str">
        <f t="shared" ca="1" si="200"/>
        <v>Nợ quá hạn 30 ngày</v>
      </c>
      <c r="Z1742" s="254">
        <f>Table1[[#This Row],[Hạn thanh toán]]</f>
        <v>45987</v>
      </c>
      <c r="AA1742" s="254">
        <f>Table1[[#This Row],[Ngày Thanh toán]]</f>
        <v>0</v>
      </c>
      <c r="AD1742" s="3" t="str">
        <f>IF(Table1[[#This Row],[Mã khách hàng]]="","",VLOOKUP($A1742,Ma_KH!$A:$Q,Ma_KH!O$1,0))</f>
        <v>SÀNH ĐIỆU</v>
      </c>
      <c r="AE1742" s="3" t="str">
        <f>IF(Table1[[#This Row],[Mã khách hàng]]="","",VLOOKUP($A1742,Ma_KH!$A:$Q,Ma_KH!P$1,0))</f>
        <v>CÔNG TY TNHH PHÂN PHỐI SÀNH ĐIỆU</v>
      </c>
      <c r="AF1742" s="58">
        <f>VLOOKUP(A1742,Ma_KH!A:Q,Ma_KH!J$1,0)</f>
        <v>0</v>
      </c>
    </row>
    <row r="1743" spans="1:32" s="58" customFormat="1" ht="16.5">
      <c r="A1743" s="242" t="s">
        <v>145</v>
      </c>
      <c r="B1743" s="42" t="s">
        <v>4509</v>
      </c>
      <c r="C1743" s="379">
        <v>45988</v>
      </c>
      <c r="D1743" s="322" t="s">
        <v>19035</v>
      </c>
      <c r="E1743" s="379">
        <v>45988</v>
      </c>
      <c r="F1743" s="322" t="s">
        <v>19036</v>
      </c>
      <c r="G1743" s="322" t="s">
        <v>3025</v>
      </c>
      <c r="H1743" s="380">
        <v>768619</v>
      </c>
      <c r="I1743" s="54">
        <f>IFERROR(ROUND((VLOOKUP(Table1[[#This Row],[Mã khách hàng]],Ty_Le!$A:$D,5,0)*5%),0),0)</f>
        <v>0</v>
      </c>
      <c r="J1743" s="54">
        <f>(Table1[[#This Row],[Tiền hàng]]-Table1[[#This Row],[Tiền chiết khấu]])*8%</f>
        <v>61489.520000000004</v>
      </c>
      <c r="K1743" s="367">
        <f>Table1[[#This Row],[Tiền hàng]]-Table1[[#This Row],[Tiền chiết khấu]]+Table1[[#This Row],[Tiền VAT]]</f>
        <v>830108.52</v>
      </c>
      <c r="L1743" s="55" t="s">
        <v>24</v>
      </c>
      <c r="M1743" s="394"/>
      <c r="N1743" s="55"/>
      <c r="O1743" s="54">
        <f>IF(Table1[[#This Row],[Phân loại]]="Tồn đầu kỳ",Table1[[#This Row],[Tổng giá trị]],0)</f>
        <v>0</v>
      </c>
      <c r="P1743" s="55">
        <f>IF(Table1[[#This Row],[Số còn phải thu ĐK]]&lt;&gt;0,0,IF(Table1[[#This Row],[Phân loại]]="Bán hàng",Table1[[#This Row],[Tổng giá trị]],-Table1[[#This Row],[Tổng giá trị]]))</f>
        <v>830108.52</v>
      </c>
      <c r="Q1743" s="108">
        <f t="shared" si="198"/>
        <v>0</v>
      </c>
      <c r="R1743" s="55">
        <f>Table1[[#This Row],[Số còn phải thu ĐK]]+Table1[[#This Row],[Giá Trị HD sau CK]]-Table1[[#This Row],[Số tiền đã thu]]</f>
        <v>830108.52</v>
      </c>
      <c r="S1743" s="56">
        <f>IF(Table1[[#This Row],[Ngày hóa đơn]]&lt;&gt;"",Table1[[#This Row],[Ngày hóa đơn]],Table1[[#This Row],[Ngày hạch toán]])</f>
        <v>45988</v>
      </c>
      <c r="T1743" s="55"/>
      <c r="U1743" s="56">
        <f>IF(Table1[[#This Row],[Ngày tính CN]]="","",S1743+T1743)</f>
        <v>45988</v>
      </c>
      <c r="V1743" s="57">
        <f ca="1">IF(Table1[[#This Row],[Hạn thanh toán]]="","",IF((U1743-NOW())&lt;0,0,(U1743-NOW())))</f>
        <v>0</v>
      </c>
      <c r="W1743" s="54"/>
      <c r="X1743" s="109">
        <f t="shared" ca="1" si="199"/>
        <v>13.362421527781407</v>
      </c>
      <c r="Y1743" s="109" t="str">
        <f t="shared" ca="1" si="200"/>
        <v>Nợ quá hạn 30 ngày</v>
      </c>
      <c r="Z1743" s="254">
        <f>Table1[[#This Row],[Hạn thanh toán]]</f>
        <v>45988</v>
      </c>
      <c r="AA1743" s="254">
        <f>Table1[[#This Row],[Ngày Thanh toán]]</f>
        <v>0</v>
      </c>
      <c r="AD1743" s="3" t="str">
        <f>IF(Table1[[#This Row],[Mã khách hàng]]="","",VLOOKUP($A1743,Ma_KH!$A:$Q,Ma_KH!O$1,0))</f>
        <v>SÀNH ĐIỆU</v>
      </c>
      <c r="AE1743" s="3" t="str">
        <f>IF(Table1[[#This Row],[Mã khách hàng]]="","",VLOOKUP($A1743,Ma_KH!$A:$Q,Ma_KH!P$1,0))</f>
        <v>CÔNG TY TNHH PHÂN PHỐI SÀNH ĐIỆU</v>
      </c>
      <c r="AF1743" s="58" t="str">
        <f>VLOOKUP(A1743,Ma_KH!A:Q,Ma_KH!J$1,0)</f>
        <v>Vũ Anh Tuấn</v>
      </c>
    </row>
    <row r="1744" spans="1:32" s="58" customFormat="1" ht="16.5">
      <c r="A1744" s="316" t="s">
        <v>12263</v>
      </c>
      <c r="B1744" s="42" t="s">
        <v>4509</v>
      </c>
      <c r="C1744" s="323">
        <v>45989</v>
      </c>
      <c r="D1744" s="324" t="s">
        <v>19333</v>
      </c>
      <c r="E1744" s="323">
        <v>45989</v>
      </c>
      <c r="F1744" s="324" t="s">
        <v>19341</v>
      </c>
      <c r="G1744" s="324" t="s">
        <v>19349</v>
      </c>
      <c r="H1744" s="330">
        <v>1161109</v>
      </c>
      <c r="I1744" s="54">
        <f>IFERROR(ROUND((VLOOKUP(Table1[[#This Row],[Mã khách hàng]],Ty_Le!$A:$D,5,0)*5%),0),0)</f>
        <v>0</v>
      </c>
      <c r="J1744" s="54">
        <f>(Table1[[#This Row],[Tiền hàng]]-Table1[[#This Row],[Tiền chiết khấu]])*8%</f>
        <v>92888.72</v>
      </c>
      <c r="K1744" s="367">
        <f>Table1[[#This Row],[Tiền hàng]]-Table1[[#This Row],[Tiền chiết khấu]]+Table1[[#This Row],[Tiền VAT]]</f>
        <v>1253997.72</v>
      </c>
      <c r="L1744" s="55" t="s">
        <v>24</v>
      </c>
      <c r="M1744" s="394"/>
      <c r="N1744" s="55"/>
      <c r="O1744" s="54">
        <f>IF(Table1[[#This Row],[Phân loại]]="Tồn đầu kỳ",Table1[[#This Row],[Tổng giá trị]],0)</f>
        <v>0</v>
      </c>
      <c r="P1744" s="55">
        <f>IF(Table1[[#This Row],[Số còn phải thu ĐK]]&lt;&gt;0,0,IF(Table1[[#This Row],[Phân loại]]="Bán hàng",Table1[[#This Row],[Tổng giá trị]],-Table1[[#This Row],[Tổng giá trị]]))</f>
        <v>1253997.72</v>
      </c>
      <c r="Q1744" s="108">
        <f t="shared" si="198"/>
        <v>0</v>
      </c>
      <c r="R1744" s="55">
        <f>Table1[[#This Row],[Số còn phải thu ĐK]]+Table1[[#This Row],[Giá Trị HD sau CK]]-Table1[[#This Row],[Số tiền đã thu]]</f>
        <v>1253997.72</v>
      </c>
      <c r="S1744" s="56">
        <f>IF(Table1[[#This Row],[Ngày hóa đơn]]&lt;&gt;"",Table1[[#This Row],[Ngày hóa đơn]],Table1[[#This Row],[Ngày hạch toán]])</f>
        <v>45989</v>
      </c>
      <c r="T1744" s="55"/>
      <c r="U1744" s="56">
        <f>IF(Table1[[#This Row],[Ngày tính CN]]="","",S1744+T1744)</f>
        <v>45989</v>
      </c>
      <c r="V1744" s="57">
        <f ca="1">IF(Table1[[#This Row],[Hạn thanh toán]]="","",IF((U1744-NOW())&lt;0,0,(U1744-NOW())))</f>
        <v>0</v>
      </c>
      <c r="W1744" s="54"/>
      <c r="X1744" s="109">
        <f t="shared" ca="1" si="199"/>
        <v>12.362421527781407</v>
      </c>
      <c r="Y1744" s="109" t="str">
        <f t="shared" ca="1" si="200"/>
        <v>Nợ quá hạn 30 ngày</v>
      </c>
      <c r="Z1744" s="254">
        <f>Table1[[#This Row],[Hạn thanh toán]]</f>
        <v>45989</v>
      </c>
      <c r="AA1744" s="254">
        <f>Table1[[#This Row],[Ngày Thanh toán]]</f>
        <v>0</v>
      </c>
      <c r="AD1744" s="3" t="str">
        <f>IF(Table1[[#This Row],[Mã khách hàng]]="","",VLOOKUP($A1744,Ma_KH!$A:$Q,Ma_KH!O$1,0))</f>
        <v>SÀNH ĐIỆU</v>
      </c>
      <c r="AE1744" s="3" t="str">
        <f>IF(Table1[[#This Row],[Mã khách hàng]]="","",VLOOKUP($A1744,Ma_KH!$A:$Q,Ma_KH!P$1,0))</f>
        <v>CÔNG TY TNHH PHÂN PHỐI SÀNH ĐIỆU</v>
      </c>
      <c r="AF1744" s="58" t="str">
        <f>VLOOKUP(A1744,Ma_KH!A:Q,Ma_KH!J$1,0)</f>
        <v>Hứa Thị Ngọc Thơ</v>
      </c>
    </row>
    <row r="1745" spans="1:32" s="58" customFormat="1" ht="16.5">
      <c r="A1745" s="316" t="s">
        <v>12267</v>
      </c>
      <c r="B1745" s="42" t="s">
        <v>4509</v>
      </c>
      <c r="C1745" s="323">
        <v>45990</v>
      </c>
      <c r="D1745" s="324" t="s">
        <v>19334</v>
      </c>
      <c r="E1745" s="323">
        <v>45990</v>
      </c>
      <c r="F1745" s="324" t="s">
        <v>19342</v>
      </c>
      <c r="G1745" s="324" t="s">
        <v>19350</v>
      </c>
      <c r="H1745" s="330">
        <v>1186444</v>
      </c>
      <c r="I1745" s="54">
        <f>IFERROR(ROUND((VLOOKUP(Table1[[#This Row],[Mã khách hàng]],Ty_Le!$A:$D,5,0)*5%),0),0)</f>
        <v>0</v>
      </c>
      <c r="J1745" s="54">
        <f>(Table1[[#This Row],[Tiền hàng]]-Table1[[#This Row],[Tiền chiết khấu]])*8%</f>
        <v>94915.520000000004</v>
      </c>
      <c r="K1745" s="367">
        <f>Table1[[#This Row],[Tiền hàng]]-Table1[[#This Row],[Tiền chiết khấu]]+Table1[[#This Row],[Tiền VAT]]</f>
        <v>1281359.52</v>
      </c>
      <c r="L1745" s="55" t="s">
        <v>24</v>
      </c>
      <c r="M1745" s="394"/>
      <c r="N1745" s="55"/>
      <c r="O1745" s="54">
        <f>IF(Table1[[#This Row],[Phân loại]]="Tồn đầu kỳ",Table1[[#This Row],[Tổng giá trị]],0)</f>
        <v>0</v>
      </c>
      <c r="P1745" s="55">
        <f>IF(Table1[[#This Row],[Số còn phải thu ĐK]]&lt;&gt;0,0,IF(Table1[[#This Row],[Phân loại]]="Bán hàng",Table1[[#This Row],[Tổng giá trị]],-Table1[[#This Row],[Tổng giá trị]]))</f>
        <v>1281359.52</v>
      </c>
      <c r="Q1745" s="108">
        <f t="shared" si="198"/>
        <v>0</v>
      </c>
      <c r="R1745" s="55">
        <f>Table1[[#This Row],[Số còn phải thu ĐK]]+Table1[[#This Row],[Giá Trị HD sau CK]]-Table1[[#This Row],[Số tiền đã thu]]</f>
        <v>1281359.52</v>
      </c>
      <c r="S1745" s="56">
        <f>IF(Table1[[#This Row],[Ngày hóa đơn]]&lt;&gt;"",Table1[[#This Row],[Ngày hóa đơn]],Table1[[#This Row],[Ngày hạch toán]])</f>
        <v>45990</v>
      </c>
      <c r="T1745" s="55"/>
      <c r="U1745" s="56">
        <f>IF(Table1[[#This Row],[Ngày tính CN]]="","",S1745+T1745)</f>
        <v>45990</v>
      </c>
      <c r="V1745" s="57">
        <f ca="1">IF(Table1[[#This Row],[Hạn thanh toán]]="","",IF((U1745-NOW())&lt;0,0,(U1745-NOW())))</f>
        <v>0</v>
      </c>
      <c r="W1745" s="54"/>
      <c r="X1745" s="109">
        <f t="shared" ca="1" si="199"/>
        <v>11.362421527781407</v>
      </c>
      <c r="Y1745" s="109" t="str">
        <f t="shared" ca="1" si="200"/>
        <v>Nợ quá hạn 30 ngày</v>
      </c>
      <c r="Z1745" s="254">
        <f>Table1[[#This Row],[Hạn thanh toán]]</f>
        <v>45990</v>
      </c>
      <c r="AA1745" s="254">
        <f>Table1[[#This Row],[Ngày Thanh toán]]</f>
        <v>0</v>
      </c>
      <c r="AD1745" s="3" t="str">
        <f>IF(Table1[[#This Row],[Mã khách hàng]]="","",VLOOKUP($A1745,Ma_KH!$A:$Q,Ma_KH!O$1,0))</f>
        <v>SÀNH ĐIỆU</v>
      </c>
      <c r="AE1745" s="3" t="str">
        <f>IF(Table1[[#This Row],[Mã khách hàng]]="","",VLOOKUP($A1745,Ma_KH!$A:$Q,Ma_KH!P$1,0))</f>
        <v>CÔNG TY TNHH PHÂN PHỐI SÀNH ĐIỆU</v>
      </c>
      <c r="AF1745" s="58" t="str">
        <f>VLOOKUP(A1745,Ma_KH!A:Q,Ma_KH!J$1,0)</f>
        <v>Nguyễn Văn Vinh</v>
      </c>
    </row>
    <row r="1746" spans="1:32" ht="16.5">
      <c r="A1746" s="66" t="s">
        <v>144</v>
      </c>
      <c r="B1746" s="73" t="s">
        <v>4509</v>
      </c>
      <c r="F1746" s="316"/>
      <c r="G1746" s="165"/>
      <c r="H1746" s="69"/>
      <c r="I1746" s="69">
        <f>IFERROR(ROUND((VLOOKUP(Table1[[#This Row],[Mã khách hàng]],Ty_Le!$A:$D,5,0)*5%),0),0)</f>
        <v>0</v>
      </c>
      <c r="J1746" s="69">
        <f>(Table1[[#This Row],[Tiền hàng]]-Table1[[#This Row],[Tiền chiết khấu]])*8%</f>
        <v>0</v>
      </c>
      <c r="K1746" s="207">
        <f>Table1[[#This Row],[Tiền hàng]]-Table1[[#This Row],[Tiền chiết khấu]]+Table1[[#This Row],[Tiền VAT]]</f>
        <v>0</v>
      </c>
      <c r="L1746" s="8"/>
      <c r="M1746" s="198"/>
      <c r="O1746" s="69">
        <f>IF(Table1[[#This Row],[Phân loại]]="Tồn đầu kỳ",Table1[[#This Row],[Tổng giá trị]],0)</f>
        <v>0</v>
      </c>
      <c r="P1746" s="8">
        <f>IF(Table1[[#This Row],[Số còn phải thu ĐK]]&lt;&gt;0,0,IF(Table1[[#This Row],[Phân loại]]="Bán hàng",Table1[[#This Row],[Tổng giá trị]],-Table1[[#This Row],[Tổng giá trị]]))</f>
        <v>0</v>
      </c>
      <c r="Q1746" s="18">
        <f t="shared" si="198"/>
        <v>0</v>
      </c>
      <c r="R1746" s="8">
        <f>Table1[[#This Row],[Số còn phải thu ĐK]]+Table1[[#This Row],[Giá Trị HD sau CK]]-Table1[[#This Row],[Số tiền đã thu]]</f>
        <v>0</v>
      </c>
      <c r="S1746" s="7">
        <f>IF(Table1[[#This Row],[Ngày hóa đơn]]&lt;&gt;"",Table1[[#This Row],[Ngày hóa đơn]],Table1[[#This Row],[Ngày hạch toán]])</f>
        <v>0</v>
      </c>
      <c r="T1746" s="8"/>
      <c r="U1746" s="7">
        <f>IF(Table1[[#This Row],[Ngày tính CN]]="","",S1746+T1746)</f>
        <v>0</v>
      </c>
      <c r="V1746" s="71">
        <f ca="1">IF(Table1[[#This Row],[Hạn thanh toán]]="","",IF((U1746-NOW())&lt;0,0,(U1746-NOW())))</f>
        <v>0</v>
      </c>
      <c r="W1746" s="69"/>
      <c r="X1746" s="65" t="str">
        <f t="shared" ca="1" si="199"/>
        <v/>
      </c>
      <c r="Y1746" s="65" t="str">
        <f t="shared" si="200"/>
        <v>Đã thanh toán</v>
      </c>
      <c r="Z1746" s="250">
        <f>Table1[[#This Row],[Hạn thanh toán]]</f>
        <v>0</v>
      </c>
      <c r="AA1746" s="250">
        <f>Table1[[#This Row],[Ngày Thanh toán]]</f>
        <v>0</v>
      </c>
      <c r="AD1746" s="3" t="str">
        <f>IF(Table1[[#This Row],[Mã khách hàng]]="","",VLOOKUP($A1746,Ma_KH!$A:$Q,Ma_KH!O$1,0))</f>
        <v>SÀNH ĐIỆU</v>
      </c>
      <c r="AE1746" s="3" t="str">
        <f>IF(Table1[[#This Row],[Mã khách hàng]]="","",VLOOKUP($A1746,Ma_KH!$A:$Q,Ma_KH!P$1,0))</f>
        <v>CÔNG TY TNHH PHÂN PHỐI SÀNH ĐIỆU</v>
      </c>
      <c r="AF1746" s="3">
        <f>VLOOKUP(A1746,Ma_KH!A:Q,Ma_KH!J$1,0)</f>
        <v>0</v>
      </c>
    </row>
    <row r="1747" spans="1:32" ht="16.5">
      <c r="A1747" s="66" t="s">
        <v>144</v>
      </c>
      <c r="B1747" s="73" t="s">
        <v>4509</v>
      </c>
      <c r="F1747" s="4"/>
      <c r="G1747" s="165"/>
      <c r="H1747" s="69"/>
      <c r="I1747" s="69">
        <f>IFERROR(ROUND((VLOOKUP(Table1[[#This Row],[Mã khách hàng]],Ty_Le!$A:$D,5,0)*5%),0),0)</f>
        <v>0</v>
      </c>
      <c r="J1747" s="69">
        <f>(Table1[[#This Row],[Tiền hàng]]-Table1[[#This Row],[Tiền chiết khấu]])*8%</f>
        <v>0</v>
      </c>
      <c r="K1747" s="207">
        <f>Table1[[#This Row],[Tiền hàng]]-Table1[[#This Row],[Tiền chiết khấu]]+Table1[[#This Row],[Tiền VAT]]</f>
        <v>0</v>
      </c>
      <c r="L1747" s="8"/>
      <c r="M1747" s="198"/>
      <c r="O1747" s="69">
        <f>IF(Table1[[#This Row],[Phân loại]]="Tồn đầu kỳ",Table1[[#This Row],[Tổng giá trị]],0)</f>
        <v>0</v>
      </c>
      <c r="P1747" s="8">
        <f>IF(Table1[[#This Row],[Số còn phải thu ĐK]]&lt;&gt;0,0,IF(Table1[[#This Row],[Phân loại]]="Bán hàng",Table1[[#This Row],[Tổng giá trị]],-Table1[[#This Row],[Tổng giá trị]]))</f>
        <v>0</v>
      </c>
      <c r="Q1747" s="18">
        <f t="shared" si="198"/>
        <v>0</v>
      </c>
      <c r="R1747" s="8">
        <f>Table1[[#This Row],[Số còn phải thu ĐK]]+Table1[[#This Row],[Giá Trị HD sau CK]]-Table1[[#This Row],[Số tiền đã thu]]</f>
        <v>0</v>
      </c>
      <c r="S1747" s="7">
        <f>IF(Table1[[#This Row],[Ngày hóa đơn]]&lt;&gt;"",Table1[[#This Row],[Ngày hóa đơn]],Table1[[#This Row],[Ngày hạch toán]])</f>
        <v>0</v>
      </c>
      <c r="T1747" s="8"/>
      <c r="U1747" s="7">
        <f>IF(Table1[[#This Row],[Ngày tính CN]]="","",S1747+T1747)</f>
        <v>0</v>
      </c>
      <c r="V1747" s="71">
        <f ca="1">IF(Table1[[#This Row],[Hạn thanh toán]]="","",IF((U1747-NOW())&lt;0,0,(U1747-NOW())))</f>
        <v>0</v>
      </c>
      <c r="W1747" s="69"/>
      <c r="X1747" s="65" t="str">
        <f t="shared" ca="1" si="199"/>
        <v/>
      </c>
      <c r="Y1747" s="65" t="str">
        <f t="shared" si="200"/>
        <v>Đã thanh toán</v>
      </c>
      <c r="Z1747" s="250">
        <f>Table1[[#This Row],[Hạn thanh toán]]</f>
        <v>0</v>
      </c>
      <c r="AA1747" s="250">
        <f>Table1[[#This Row],[Ngày Thanh toán]]</f>
        <v>0</v>
      </c>
      <c r="AD1747" s="3" t="str">
        <f>IF(Table1[[#This Row],[Mã khách hàng]]="","",VLOOKUP($A1747,Ma_KH!$A:$Q,Ma_KH!O$1,0))</f>
        <v>SÀNH ĐIỆU</v>
      </c>
      <c r="AE1747" s="3" t="str">
        <f>IF(Table1[[#This Row],[Mã khách hàng]]="","",VLOOKUP($A1747,Ma_KH!$A:$Q,Ma_KH!P$1,0))</f>
        <v>CÔNG TY TNHH PHÂN PHỐI SÀNH ĐIỆU</v>
      </c>
      <c r="AF1747" s="3">
        <f>VLOOKUP(A1747,Ma_KH!A:Q,Ma_KH!J$1,0)</f>
        <v>0</v>
      </c>
    </row>
    <row r="1748" spans="1:32" ht="16.5">
      <c r="A1748" s="66" t="s">
        <v>144</v>
      </c>
      <c r="B1748" s="73" t="s">
        <v>4509</v>
      </c>
      <c r="F1748" s="4"/>
      <c r="G1748" s="165"/>
      <c r="H1748" s="69"/>
      <c r="I1748" s="69">
        <f>IFERROR(ROUND((VLOOKUP(Table1[[#This Row],[Mã khách hàng]],Ty_Le!$A:$D,5,0)*5%),0),0)</f>
        <v>0</v>
      </c>
      <c r="J1748" s="69">
        <f>(Table1[[#This Row],[Tiền hàng]]-Table1[[#This Row],[Tiền chiết khấu]])*8%</f>
        <v>0</v>
      </c>
      <c r="K1748" s="207">
        <f>Table1[[#This Row],[Tiền hàng]]-Table1[[#This Row],[Tiền chiết khấu]]+Table1[[#This Row],[Tiền VAT]]</f>
        <v>0</v>
      </c>
      <c r="L1748" s="8"/>
      <c r="M1748" s="198"/>
      <c r="O1748" s="69">
        <f>IF(Table1[[#This Row],[Phân loại]]="Tồn đầu kỳ",Table1[[#This Row],[Tổng giá trị]],0)</f>
        <v>0</v>
      </c>
      <c r="P1748" s="8">
        <f>IF(Table1[[#This Row],[Số còn phải thu ĐK]]&lt;&gt;0,0,IF(Table1[[#This Row],[Phân loại]]="Bán hàng",Table1[[#This Row],[Tổng giá trị]],-Table1[[#This Row],[Tổng giá trị]]))</f>
        <v>0</v>
      </c>
      <c r="Q1748" s="18">
        <f t="shared" si="198"/>
        <v>0</v>
      </c>
      <c r="R1748" s="8">
        <f>Table1[[#This Row],[Số còn phải thu ĐK]]+Table1[[#This Row],[Giá Trị HD sau CK]]-Table1[[#This Row],[Số tiền đã thu]]</f>
        <v>0</v>
      </c>
      <c r="S1748" s="7">
        <f>IF(Table1[[#This Row],[Ngày hóa đơn]]&lt;&gt;"",Table1[[#This Row],[Ngày hóa đơn]],Table1[[#This Row],[Ngày hạch toán]])</f>
        <v>0</v>
      </c>
      <c r="T1748" s="8"/>
      <c r="U1748" s="7">
        <f>IF(Table1[[#This Row],[Ngày tính CN]]="","",S1748+T1748)</f>
        <v>0</v>
      </c>
      <c r="V1748" s="71">
        <f ca="1">IF(Table1[[#This Row],[Hạn thanh toán]]="","",IF((U1748-NOW())&lt;0,0,(U1748-NOW())))</f>
        <v>0</v>
      </c>
      <c r="W1748" s="69"/>
      <c r="X1748" s="65" t="str">
        <f t="shared" ca="1" si="199"/>
        <v/>
      </c>
      <c r="Y1748" s="65" t="str">
        <f t="shared" si="200"/>
        <v>Đã thanh toán</v>
      </c>
      <c r="Z1748" s="250">
        <f>Table1[[#This Row],[Hạn thanh toán]]</f>
        <v>0</v>
      </c>
      <c r="AA1748" s="250">
        <f>Table1[[#This Row],[Ngày Thanh toán]]</f>
        <v>0</v>
      </c>
      <c r="AD1748" s="3" t="str">
        <f>IF(Table1[[#This Row],[Mã khách hàng]]="","",VLOOKUP($A1748,Ma_KH!$A:$Q,Ma_KH!O$1,0))</f>
        <v>SÀNH ĐIỆU</v>
      </c>
      <c r="AE1748" s="3" t="str">
        <f>IF(Table1[[#This Row],[Mã khách hàng]]="","",VLOOKUP($A1748,Ma_KH!$A:$Q,Ma_KH!P$1,0))</f>
        <v>CÔNG TY TNHH PHÂN PHỐI SÀNH ĐIỆU</v>
      </c>
      <c r="AF1748" s="3">
        <f>VLOOKUP(A1748,Ma_KH!A:Q,Ma_KH!J$1,0)</f>
        <v>0</v>
      </c>
    </row>
    <row r="1749" spans="1:32" ht="16.5">
      <c r="A1749" s="66" t="s">
        <v>144</v>
      </c>
      <c r="B1749" s="73" t="s">
        <v>4509</v>
      </c>
      <c r="F1749" s="4"/>
      <c r="G1749" s="165"/>
      <c r="H1749" s="69"/>
      <c r="I1749" s="69">
        <f>IFERROR(ROUND((VLOOKUP(Table1[[#This Row],[Mã khách hàng]],Ty_Le!$A:$D,5,0)*5%),0),0)</f>
        <v>0</v>
      </c>
      <c r="J1749" s="69">
        <f>(Table1[[#This Row],[Tiền hàng]]-Table1[[#This Row],[Tiền chiết khấu]])*8%</f>
        <v>0</v>
      </c>
      <c r="K1749" s="207">
        <f>Table1[[#This Row],[Tiền hàng]]-Table1[[#This Row],[Tiền chiết khấu]]+Table1[[#This Row],[Tiền VAT]]</f>
        <v>0</v>
      </c>
      <c r="L1749" s="8"/>
      <c r="M1749" s="198"/>
      <c r="O1749" s="69">
        <f>IF(Table1[[#This Row],[Phân loại]]="Tồn đầu kỳ",Table1[[#This Row],[Tổng giá trị]],0)</f>
        <v>0</v>
      </c>
      <c r="P1749" s="8">
        <f>IF(Table1[[#This Row],[Số còn phải thu ĐK]]&lt;&gt;0,0,IF(Table1[[#This Row],[Phân loại]]="Bán hàng",Table1[[#This Row],[Tổng giá trị]],-Table1[[#This Row],[Tổng giá trị]]))</f>
        <v>0</v>
      </c>
      <c r="Q1749" s="18">
        <f t="shared" si="198"/>
        <v>0</v>
      </c>
      <c r="R1749" s="8">
        <f>Table1[[#This Row],[Số còn phải thu ĐK]]+Table1[[#This Row],[Giá Trị HD sau CK]]-Table1[[#This Row],[Số tiền đã thu]]</f>
        <v>0</v>
      </c>
      <c r="S1749" s="7">
        <f>IF(Table1[[#This Row],[Ngày hóa đơn]]&lt;&gt;"",Table1[[#This Row],[Ngày hóa đơn]],Table1[[#This Row],[Ngày hạch toán]])</f>
        <v>0</v>
      </c>
      <c r="T1749" s="8"/>
      <c r="U1749" s="7">
        <f>IF(Table1[[#This Row],[Ngày tính CN]]="","",S1749+T1749)</f>
        <v>0</v>
      </c>
      <c r="V1749" s="71">
        <f ca="1">IF(Table1[[#This Row],[Hạn thanh toán]]="","",IF((U1749-NOW())&lt;0,0,(U1749-NOW())))</f>
        <v>0</v>
      </c>
      <c r="W1749" s="69"/>
      <c r="X1749" s="65" t="str">
        <f t="shared" ca="1" si="199"/>
        <v/>
      </c>
      <c r="Y1749" s="65" t="str">
        <f t="shared" si="200"/>
        <v>Đã thanh toán</v>
      </c>
      <c r="Z1749" s="250">
        <f>Table1[[#This Row],[Hạn thanh toán]]</f>
        <v>0</v>
      </c>
      <c r="AA1749" s="250">
        <f>Table1[[#This Row],[Ngày Thanh toán]]</f>
        <v>0</v>
      </c>
      <c r="AD1749" s="3" t="str">
        <f>IF(Table1[[#This Row],[Mã khách hàng]]="","",VLOOKUP($A1749,Ma_KH!$A:$Q,Ma_KH!O$1,0))</f>
        <v>SÀNH ĐIỆU</v>
      </c>
      <c r="AE1749" s="3" t="str">
        <f>IF(Table1[[#This Row],[Mã khách hàng]]="","",VLOOKUP($A1749,Ma_KH!$A:$Q,Ma_KH!P$1,0))</f>
        <v>CÔNG TY TNHH PHÂN PHỐI SÀNH ĐIỆU</v>
      </c>
      <c r="AF1749" s="3">
        <f>VLOOKUP(A1749,Ma_KH!A:Q,Ma_KH!J$1,0)</f>
        <v>0</v>
      </c>
    </row>
    <row r="1750" spans="1:32" ht="16.5">
      <c r="A1750" s="66" t="s">
        <v>144</v>
      </c>
      <c r="B1750" s="73" t="s">
        <v>4509</v>
      </c>
      <c r="F1750" s="4"/>
      <c r="G1750" s="165"/>
      <c r="H1750" s="69"/>
      <c r="I1750" s="69">
        <f>IFERROR(ROUND((VLOOKUP(Table1[[#This Row],[Mã khách hàng]],Ty_Le!$A:$D,5,0)*5%),0),0)</f>
        <v>0</v>
      </c>
      <c r="J1750" s="69">
        <f>(Table1[[#This Row],[Tiền hàng]]-Table1[[#This Row],[Tiền chiết khấu]])*8%</f>
        <v>0</v>
      </c>
      <c r="K1750" s="207">
        <f>Table1[[#This Row],[Tiền hàng]]-Table1[[#This Row],[Tiền chiết khấu]]+Table1[[#This Row],[Tiền VAT]]</f>
        <v>0</v>
      </c>
      <c r="L1750" s="8"/>
      <c r="M1750" s="198"/>
      <c r="O1750" s="69">
        <f>IF(Table1[[#This Row],[Phân loại]]="Tồn đầu kỳ",Table1[[#This Row],[Tổng giá trị]],0)</f>
        <v>0</v>
      </c>
      <c r="P1750" s="8">
        <f>IF(Table1[[#This Row],[Số còn phải thu ĐK]]&lt;&gt;0,0,IF(Table1[[#This Row],[Phân loại]]="Bán hàng",Table1[[#This Row],[Tổng giá trị]],-Table1[[#This Row],[Tổng giá trị]]))</f>
        <v>0</v>
      </c>
      <c r="Q1750" s="18">
        <f t="shared" si="198"/>
        <v>0</v>
      </c>
      <c r="R1750" s="8">
        <f>Table1[[#This Row],[Số còn phải thu ĐK]]+Table1[[#This Row],[Giá Trị HD sau CK]]-Table1[[#This Row],[Số tiền đã thu]]</f>
        <v>0</v>
      </c>
      <c r="S1750" s="7">
        <f>IF(Table1[[#This Row],[Ngày hóa đơn]]&lt;&gt;"",Table1[[#This Row],[Ngày hóa đơn]],Table1[[#This Row],[Ngày hạch toán]])</f>
        <v>0</v>
      </c>
      <c r="T1750" s="8"/>
      <c r="U1750" s="7">
        <f>IF(Table1[[#This Row],[Ngày tính CN]]="","",S1750+T1750)</f>
        <v>0</v>
      </c>
      <c r="V1750" s="71">
        <f ca="1">IF(Table1[[#This Row],[Hạn thanh toán]]="","",IF((U1750-NOW())&lt;0,0,(U1750-NOW())))</f>
        <v>0</v>
      </c>
      <c r="W1750" s="69"/>
      <c r="X1750" s="65" t="str">
        <f t="shared" ca="1" si="199"/>
        <v/>
      </c>
      <c r="Y1750" s="65" t="str">
        <f t="shared" si="200"/>
        <v>Đã thanh toán</v>
      </c>
      <c r="Z1750" s="250">
        <f>Table1[[#This Row],[Hạn thanh toán]]</f>
        <v>0</v>
      </c>
      <c r="AA1750" s="250">
        <f>Table1[[#This Row],[Ngày Thanh toán]]</f>
        <v>0</v>
      </c>
      <c r="AD1750" s="3" t="str">
        <f>IF(Table1[[#This Row],[Mã khách hàng]]="","",VLOOKUP($A1750,Ma_KH!$A:$Q,Ma_KH!O$1,0))</f>
        <v>SÀNH ĐIỆU</v>
      </c>
      <c r="AE1750" s="3" t="str">
        <f>IF(Table1[[#This Row],[Mã khách hàng]]="","",VLOOKUP($A1750,Ma_KH!$A:$Q,Ma_KH!P$1,0))</f>
        <v>CÔNG TY TNHH PHÂN PHỐI SÀNH ĐIỆU</v>
      </c>
      <c r="AF1750" s="3">
        <f>VLOOKUP(A1750,Ma_KH!A:Q,Ma_KH!J$1,0)</f>
        <v>0</v>
      </c>
    </row>
    <row r="1751" spans="1:32" ht="16.5">
      <c r="A1751" s="66" t="s">
        <v>144</v>
      </c>
      <c r="B1751" s="73" t="s">
        <v>4509</v>
      </c>
      <c r="F1751" s="4"/>
      <c r="G1751" s="165"/>
      <c r="H1751" s="69"/>
      <c r="I1751" s="69">
        <f>IFERROR(ROUND((VLOOKUP(Table1[[#This Row],[Mã khách hàng]],Ty_Le!$A:$D,5,0)*5%),0),0)</f>
        <v>0</v>
      </c>
      <c r="J1751" s="69">
        <f>(Table1[[#This Row],[Tiền hàng]]-Table1[[#This Row],[Tiền chiết khấu]])*8%</f>
        <v>0</v>
      </c>
      <c r="K1751" s="207">
        <f>Table1[[#This Row],[Tiền hàng]]-Table1[[#This Row],[Tiền chiết khấu]]+Table1[[#This Row],[Tiền VAT]]</f>
        <v>0</v>
      </c>
      <c r="L1751" s="8"/>
      <c r="M1751" s="198"/>
      <c r="O1751" s="69">
        <f>IF(Table1[[#This Row],[Phân loại]]="Tồn đầu kỳ",Table1[[#This Row],[Tổng giá trị]],0)</f>
        <v>0</v>
      </c>
      <c r="P1751" s="8">
        <f>IF(Table1[[#This Row],[Số còn phải thu ĐK]]&lt;&gt;0,0,IF(Table1[[#This Row],[Phân loại]]="Bán hàng",Table1[[#This Row],[Tổng giá trị]],-Table1[[#This Row],[Tổng giá trị]]))</f>
        <v>0</v>
      </c>
      <c r="Q1751" s="18">
        <f t="shared" si="198"/>
        <v>0</v>
      </c>
      <c r="R1751" s="8">
        <f>Table1[[#This Row],[Số còn phải thu ĐK]]+Table1[[#This Row],[Giá Trị HD sau CK]]-Table1[[#This Row],[Số tiền đã thu]]</f>
        <v>0</v>
      </c>
      <c r="S1751" s="7">
        <f>IF(Table1[[#This Row],[Ngày hóa đơn]]&lt;&gt;"",Table1[[#This Row],[Ngày hóa đơn]],Table1[[#This Row],[Ngày hạch toán]])</f>
        <v>0</v>
      </c>
      <c r="T1751" s="8"/>
      <c r="U1751" s="7">
        <f>IF(Table1[[#This Row],[Ngày tính CN]]="","",S1751+T1751)</f>
        <v>0</v>
      </c>
      <c r="V1751" s="71">
        <f ca="1">IF(Table1[[#This Row],[Hạn thanh toán]]="","",IF((U1751-NOW())&lt;0,0,(U1751-NOW())))</f>
        <v>0</v>
      </c>
      <c r="W1751" s="69"/>
      <c r="X1751" s="65" t="str">
        <f t="shared" ca="1" si="199"/>
        <v/>
      </c>
      <c r="Y1751" s="65" t="str">
        <f t="shared" si="200"/>
        <v>Đã thanh toán</v>
      </c>
      <c r="Z1751" s="250">
        <f>Table1[[#This Row],[Hạn thanh toán]]</f>
        <v>0</v>
      </c>
      <c r="AA1751" s="250">
        <f>Table1[[#This Row],[Ngày Thanh toán]]</f>
        <v>0</v>
      </c>
      <c r="AD1751" s="3" t="str">
        <f>IF(Table1[[#This Row],[Mã khách hàng]]="","",VLOOKUP($A1751,Ma_KH!$A:$Q,Ma_KH!O$1,0))</f>
        <v>SÀNH ĐIỆU</v>
      </c>
      <c r="AE1751" s="3" t="str">
        <f>IF(Table1[[#This Row],[Mã khách hàng]]="","",VLOOKUP($A1751,Ma_KH!$A:$Q,Ma_KH!P$1,0))</f>
        <v>CÔNG TY TNHH PHÂN PHỐI SÀNH ĐIỆU</v>
      </c>
      <c r="AF1751" s="3">
        <f>VLOOKUP(A1751,Ma_KH!A:Q,Ma_KH!J$1,0)</f>
        <v>0</v>
      </c>
    </row>
    <row r="1752" spans="1:32" ht="16.5">
      <c r="A1752" s="66" t="s">
        <v>144</v>
      </c>
      <c r="B1752" s="73" t="s">
        <v>4509</v>
      </c>
      <c r="F1752" s="4"/>
      <c r="G1752" s="165"/>
      <c r="H1752" s="69"/>
      <c r="I1752" s="69">
        <f>IFERROR(ROUND((VLOOKUP(Table1[[#This Row],[Mã khách hàng]],Ty_Le!$A:$D,5,0)*5%),0),0)</f>
        <v>0</v>
      </c>
      <c r="J1752" s="69">
        <f>(Table1[[#This Row],[Tiền hàng]]-Table1[[#This Row],[Tiền chiết khấu]])*8%</f>
        <v>0</v>
      </c>
      <c r="K1752" s="207">
        <f>Table1[[#This Row],[Tiền hàng]]-Table1[[#This Row],[Tiền chiết khấu]]+Table1[[#This Row],[Tiền VAT]]</f>
        <v>0</v>
      </c>
      <c r="L1752" s="8"/>
      <c r="M1752" s="198"/>
      <c r="O1752" s="69">
        <f>IF(Table1[[#This Row],[Phân loại]]="Tồn đầu kỳ",Table1[[#This Row],[Tổng giá trị]],0)</f>
        <v>0</v>
      </c>
      <c r="P1752" s="8">
        <f>IF(Table1[[#This Row],[Số còn phải thu ĐK]]&lt;&gt;0,0,IF(Table1[[#This Row],[Phân loại]]="Bán hàng",Table1[[#This Row],[Tổng giá trị]],-Table1[[#This Row],[Tổng giá trị]]))</f>
        <v>0</v>
      </c>
      <c r="Q1752" s="18">
        <f t="shared" si="198"/>
        <v>0</v>
      </c>
      <c r="R1752" s="8">
        <f>Table1[[#This Row],[Số còn phải thu ĐK]]+Table1[[#This Row],[Giá Trị HD sau CK]]-Table1[[#This Row],[Số tiền đã thu]]</f>
        <v>0</v>
      </c>
      <c r="S1752" s="7">
        <f>IF(Table1[[#This Row],[Ngày hóa đơn]]&lt;&gt;"",Table1[[#This Row],[Ngày hóa đơn]],Table1[[#This Row],[Ngày hạch toán]])</f>
        <v>0</v>
      </c>
      <c r="T1752" s="8"/>
      <c r="U1752" s="7">
        <f>IF(Table1[[#This Row],[Ngày tính CN]]="","",S1752+T1752)</f>
        <v>0</v>
      </c>
      <c r="V1752" s="71">
        <f ca="1">IF(Table1[[#This Row],[Hạn thanh toán]]="","",IF((U1752-NOW())&lt;0,0,(U1752-NOW())))</f>
        <v>0</v>
      </c>
      <c r="W1752" s="69"/>
      <c r="X1752" s="65" t="str">
        <f t="shared" ca="1" si="199"/>
        <v/>
      </c>
      <c r="Y1752" s="65" t="str">
        <f t="shared" si="200"/>
        <v>Đã thanh toán</v>
      </c>
      <c r="Z1752" s="250">
        <f>Table1[[#This Row],[Hạn thanh toán]]</f>
        <v>0</v>
      </c>
      <c r="AA1752" s="250">
        <f>Table1[[#This Row],[Ngày Thanh toán]]</f>
        <v>0</v>
      </c>
      <c r="AD1752" s="3" t="str">
        <f>IF(Table1[[#This Row],[Mã khách hàng]]="","",VLOOKUP($A1752,Ma_KH!$A:$Q,Ma_KH!O$1,0))</f>
        <v>SÀNH ĐIỆU</v>
      </c>
      <c r="AE1752" s="3" t="str">
        <f>IF(Table1[[#This Row],[Mã khách hàng]]="","",VLOOKUP($A1752,Ma_KH!$A:$Q,Ma_KH!P$1,0))</f>
        <v>CÔNG TY TNHH PHÂN PHỐI SÀNH ĐIỆU</v>
      </c>
      <c r="AF1752" s="3">
        <f>VLOOKUP(A1752,Ma_KH!A:Q,Ma_KH!J$1,0)</f>
        <v>0</v>
      </c>
    </row>
    <row r="1753" spans="1:32" ht="16.5">
      <c r="A1753" s="66" t="s">
        <v>144</v>
      </c>
      <c r="B1753" s="73" t="s">
        <v>4509</v>
      </c>
      <c r="F1753" s="4"/>
      <c r="G1753" s="165"/>
      <c r="H1753" s="69"/>
      <c r="I1753" s="69">
        <f>IFERROR(ROUND((VLOOKUP(Table1[[#This Row],[Mã khách hàng]],Ty_Le!$A:$D,5,0)*5%),0),0)</f>
        <v>0</v>
      </c>
      <c r="J1753" s="69">
        <f>(Table1[[#This Row],[Tiền hàng]]-Table1[[#This Row],[Tiền chiết khấu]])*8%</f>
        <v>0</v>
      </c>
      <c r="K1753" s="207">
        <f>Table1[[#This Row],[Tiền hàng]]-Table1[[#This Row],[Tiền chiết khấu]]+Table1[[#This Row],[Tiền VAT]]</f>
        <v>0</v>
      </c>
      <c r="L1753" s="8"/>
      <c r="M1753" s="198"/>
      <c r="O1753" s="69">
        <f>IF(Table1[[#This Row],[Phân loại]]="Tồn đầu kỳ",Table1[[#This Row],[Tổng giá trị]],0)</f>
        <v>0</v>
      </c>
      <c r="P1753" s="8">
        <f>IF(Table1[[#This Row],[Số còn phải thu ĐK]]&lt;&gt;0,0,IF(Table1[[#This Row],[Phân loại]]="Bán hàng",Table1[[#This Row],[Tổng giá trị]],-Table1[[#This Row],[Tổng giá trị]]))</f>
        <v>0</v>
      </c>
      <c r="Q1753" s="18">
        <f t="shared" si="198"/>
        <v>0</v>
      </c>
      <c r="R1753" s="8">
        <f>Table1[[#This Row],[Số còn phải thu ĐK]]+Table1[[#This Row],[Giá Trị HD sau CK]]-Table1[[#This Row],[Số tiền đã thu]]</f>
        <v>0</v>
      </c>
      <c r="S1753" s="7">
        <f>IF(Table1[[#This Row],[Ngày hóa đơn]]&lt;&gt;"",Table1[[#This Row],[Ngày hóa đơn]],Table1[[#This Row],[Ngày hạch toán]])</f>
        <v>0</v>
      </c>
      <c r="T1753" s="8"/>
      <c r="U1753" s="7">
        <f>IF(Table1[[#This Row],[Ngày tính CN]]="","",S1753+T1753)</f>
        <v>0</v>
      </c>
      <c r="V1753" s="71">
        <f ca="1">IF(Table1[[#This Row],[Hạn thanh toán]]="","",IF((U1753-NOW())&lt;0,0,(U1753-NOW())))</f>
        <v>0</v>
      </c>
      <c r="W1753" s="69"/>
      <c r="X1753" s="65" t="str">
        <f t="shared" ca="1" si="199"/>
        <v/>
      </c>
      <c r="Y1753" s="65" t="str">
        <f t="shared" si="200"/>
        <v>Đã thanh toán</v>
      </c>
      <c r="Z1753" s="250">
        <f>Table1[[#This Row],[Hạn thanh toán]]</f>
        <v>0</v>
      </c>
      <c r="AA1753" s="250">
        <f>Table1[[#This Row],[Ngày Thanh toán]]</f>
        <v>0</v>
      </c>
      <c r="AD1753" s="3" t="str">
        <f>IF(Table1[[#This Row],[Mã khách hàng]]="","",VLOOKUP($A1753,Ma_KH!$A:$Q,Ma_KH!O$1,0))</f>
        <v>SÀNH ĐIỆU</v>
      </c>
      <c r="AE1753" s="3" t="str">
        <f>IF(Table1[[#This Row],[Mã khách hàng]]="","",VLOOKUP($A1753,Ma_KH!$A:$Q,Ma_KH!P$1,0))</f>
        <v>CÔNG TY TNHH PHÂN PHỐI SÀNH ĐIỆU</v>
      </c>
      <c r="AF1753" s="3">
        <f>VLOOKUP(A1753,Ma_KH!A:Q,Ma_KH!J$1,0)</f>
        <v>0</v>
      </c>
    </row>
    <row r="1754" spans="1:32" ht="16.5">
      <c r="A1754" s="66" t="s">
        <v>144</v>
      </c>
      <c r="B1754" s="73" t="s">
        <v>4509</v>
      </c>
      <c r="F1754" s="4"/>
      <c r="G1754" s="165"/>
      <c r="H1754" s="69"/>
      <c r="I1754" s="69">
        <f>IFERROR(ROUND((VLOOKUP(Table1[[#This Row],[Mã khách hàng]],Ty_Le!$A:$D,5,0)*5%),0),0)</f>
        <v>0</v>
      </c>
      <c r="J1754" s="69">
        <f>(Table1[[#This Row],[Tiền hàng]]-Table1[[#This Row],[Tiền chiết khấu]])*8%</f>
        <v>0</v>
      </c>
      <c r="K1754" s="207">
        <f>Table1[[#This Row],[Tiền hàng]]-Table1[[#This Row],[Tiền chiết khấu]]+Table1[[#This Row],[Tiền VAT]]</f>
        <v>0</v>
      </c>
      <c r="L1754" s="8"/>
      <c r="M1754" s="198"/>
      <c r="O1754" s="69">
        <f>IF(Table1[[#This Row],[Phân loại]]="Tồn đầu kỳ",Table1[[#This Row],[Tổng giá trị]],0)</f>
        <v>0</v>
      </c>
      <c r="P1754" s="8">
        <f>IF(Table1[[#This Row],[Số còn phải thu ĐK]]&lt;&gt;0,0,IF(Table1[[#This Row],[Phân loại]]="Bán hàng",Table1[[#This Row],[Tổng giá trị]],-Table1[[#This Row],[Tổng giá trị]]))</f>
        <v>0</v>
      </c>
      <c r="Q1754" s="18">
        <f t="shared" si="198"/>
        <v>0</v>
      </c>
      <c r="R1754" s="8">
        <f>Table1[[#This Row],[Số còn phải thu ĐK]]+Table1[[#This Row],[Giá Trị HD sau CK]]-Table1[[#This Row],[Số tiền đã thu]]</f>
        <v>0</v>
      </c>
      <c r="S1754" s="7">
        <f>IF(Table1[[#This Row],[Ngày hóa đơn]]&lt;&gt;"",Table1[[#This Row],[Ngày hóa đơn]],Table1[[#This Row],[Ngày hạch toán]])</f>
        <v>0</v>
      </c>
      <c r="T1754" s="8"/>
      <c r="U1754" s="7">
        <f>IF(Table1[[#This Row],[Ngày tính CN]]="","",S1754+T1754)</f>
        <v>0</v>
      </c>
      <c r="V1754" s="71">
        <f ca="1">IF(Table1[[#This Row],[Hạn thanh toán]]="","",IF((U1754-NOW())&lt;0,0,(U1754-NOW())))</f>
        <v>0</v>
      </c>
      <c r="W1754" s="69"/>
      <c r="X1754" s="65" t="str">
        <f t="shared" ca="1" si="199"/>
        <v/>
      </c>
      <c r="Y1754" s="65" t="str">
        <f t="shared" si="200"/>
        <v>Đã thanh toán</v>
      </c>
      <c r="Z1754" s="250">
        <f>Table1[[#This Row],[Hạn thanh toán]]</f>
        <v>0</v>
      </c>
      <c r="AA1754" s="250">
        <f>Table1[[#This Row],[Ngày Thanh toán]]</f>
        <v>0</v>
      </c>
      <c r="AD1754" s="3" t="str">
        <f>IF(Table1[[#This Row],[Mã khách hàng]]="","",VLOOKUP($A1754,Ma_KH!$A:$Q,Ma_KH!O$1,0))</f>
        <v>SÀNH ĐIỆU</v>
      </c>
      <c r="AE1754" s="3" t="str">
        <f>IF(Table1[[#This Row],[Mã khách hàng]]="","",VLOOKUP($A1754,Ma_KH!$A:$Q,Ma_KH!P$1,0))</f>
        <v>CÔNG TY TNHH PHÂN PHỐI SÀNH ĐIỆU</v>
      </c>
      <c r="AF1754" s="3">
        <f>VLOOKUP(A1754,Ma_KH!A:Q,Ma_KH!J$1,0)</f>
        <v>0</v>
      </c>
    </row>
    <row r="1755" spans="1:32" ht="16.5">
      <c r="A1755" s="66" t="s">
        <v>144</v>
      </c>
      <c r="B1755" s="73" t="s">
        <v>4509</v>
      </c>
      <c r="F1755" s="4"/>
      <c r="G1755" s="165"/>
      <c r="H1755" s="69"/>
      <c r="I1755" s="69">
        <f>IFERROR(ROUND((VLOOKUP(Table1[[#This Row],[Mã khách hàng]],Ty_Le!$A:$D,5,0)*5%),0),0)</f>
        <v>0</v>
      </c>
      <c r="J1755" s="69">
        <f>(Table1[[#This Row],[Tiền hàng]]-Table1[[#This Row],[Tiền chiết khấu]])*8%</f>
        <v>0</v>
      </c>
      <c r="K1755" s="207">
        <f>Table1[[#This Row],[Tiền hàng]]-Table1[[#This Row],[Tiền chiết khấu]]+Table1[[#This Row],[Tiền VAT]]</f>
        <v>0</v>
      </c>
      <c r="L1755" s="8"/>
      <c r="M1755" s="198"/>
      <c r="O1755" s="69">
        <f>IF(Table1[[#This Row],[Phân loại]]="Tồn đầu kỳ",Table1[[#This Row],[Tổng giá trị]],0)</f>
        <v>0</v>
      </c>
      <c r="P1755" s="8">
        <f>IF(Table1[[#This Row],[Số còn phải thu ĐK]]&lt;&gt;0,0,IF(Table1[[#This Row],[Phân loại]]="Bán hàng",Table1[[#This Row],[Tổng giá trị]],-Table1[[#This Row],[Tổng giá trị]]))</f>
        <v>0</v>
      </c>
      <c r="Q1755" s="18">
        <f t="shared" si="198"/>
        <v>0</v>
      </c>
      <c r="R1755" s="8">
        <f>Table1[[#This Row],[Số còn phải thu ĐK]]+Table1[[#This Row],[Giá Trị HD sau CK]]-Table1[[#This Row],[Số tiền đã thu]]</f>
        <v>0</v>
      </c>
      <c r="S1755" s="7">
        <f>IF(Table1[[#This Row],[Ngày hóa đơn]]&lt;&gt;"",Table1[[#This Row],[Ngày hóa đơn]],Table1[[#This Row],[Ngày hạch toán]])</f>
        <v>0</v>
      </c>
      <c r="T1755" s="8"/>
      <c r="U1755" s="7">
        <f>IF(Table1[[#This Row],[Ngày tính CN]]="","",S1755+T1755)</f>
        <v>0</v>
      </c>
      <c r="V1755" s="71">
        <f ca="1">IF(Table1[[#This Row],[Hạn thanh toán]]="","",IF((U1755-NOW())&lt;0,0,(U1755-NOW())))</f>
        <v>0</v>
      </c>
      <c r="W1755" s="69"/>
      <c r="X1755" s="65" t="str">
        <f t="shared" ca="1" si="199"/>
        <v/>
      </c>
      <c r="Y1755" s="65" t="str">
        <f t="shared" si="200"/>
        <v>Đã thanh toán</v>
      </c>
      <c r="Z1755" s="250">
        <f>Table1[[#This Row],[Hạn thanh toán]]</f>
        <v>0</v>
      </c>
      <c r="AA1755" s="250">
        <f>Table1[[#This Row],[Ngày Thanh toán]]</f>
        <v>0</v>
      </c>
      <c r="AD1755" s="3" t="str">
        <f>IF(Table1[[#This Row],[Mã khách hàng]]="","",VLOOKUP($A1755,Ma_KH!$A:$Q,Ma_KH!O$1,0))</f>
        <v>SÀNH ĐIỆU</v>
      </c>
      <c r="AE1755" s="3" t="str">
        <f>IF(Table1[[#This Row],[Mã khách hàng]]="","",VLOOKUP($A1755,Ma_KH!$A:$Q,Ma_KH!P$1,0))</f>
        <v>CÔNG TY TNHH PHÂN PHỐI SÀNH ĐIỆU</v>
      </c>
      <c r="AF1755" s="3">
        <f>VLOOKUP(A1755,Ma_KH!A:Q,Ma_KH!J$1,0)</f>
        <v>0</v>
      </c>
    </row>
    <row r="1756" spans="1:32" s="139" customFormat="1" ht="16.5">
      <c r="A1756" s="127" t="s">
        <v>145</v>
      </c>
      <c r="B1756" s="127" t="s">
        <v>4510</v>
      </c>
      <c r="C1756" s="128"/>
      <c r="D1756" s="129" t="s">
        <v>4170</v>
      </c>
      <c r="E1756" s="128"/>
      <c r="F1756" s="127"/>
      <c r="G1756" s="127" t="s">
        <v>4171</v>
      </c>
      <c r="H1756" s="131"/>
      <c r="I1756" s="131">
        <v>0</v>
      </c>
      <c r="J1756" s="131">
        <f>(Table1[[#This Row],[Tiền hàng]]-Table1[[#This Row],[Tiền chiết khấu]])*8%</f>
        <v>0</v>
      </c>
      <c r="K1756" s="147">
        <v>4106871</v>
      </c>
      <c r="L1756" s="132" t="s">
        <v>3643</v>
      </c>
      <c r="M1756" s="133">
        <v>45680</v>
      </c>
      <c r="N1756" s="134" t="s">
        <v>4236</v>
      </c>
      <c r="O1756" s="131">
        <f>IF(Table1[[#This Row],[Phân loại]]="Tồn đầu kỳ",Table1[[#This Row],[Tổng giá trị]],0)</f>
        <v>4106871</v>
      </c>
      <c r="P1756" s="132">
        <f>IF(Table1[[#This Row],[Số còn phải thu ĐK]]&lt;&gt;0,0,IF(Table1[[#This Row],[Phân loại]]="Bán hàng",Table1[[#This Row],[Tổng giá trị]],-Table1[[#This Row],[Tổng giá trị]]))</f>
        <v>0</v>
      </c>
      <c r="Q1756" s="18">
        <f t="shared" si="194"/>
        <v>4106871</v>
      </c>
      <c r="R1756" s="132">
        <f>Table1[[#This Row],[Số còn phải thu ĐK]]+Table1[[#This Row],[Giá Trị HD sau CK]]-Table1[[#This Row],[Số tiền đã thu]]</f>
        <v>0</v>
      </c>
      <c r="S1756" s="136">
        <f>IF(Table1[[#This Row],[Ngày hóa đơn]]&lt;&gt;"",Table1[[#This Row],[Ngày hóa đơn]],Table1[[#This Row],[Ngày hạch toán]])</f>
        <v>0</v>
      </c>
      <c r="T1756" s="132"/>
      <c r="U1756" s="136">
        <f>IF(Table1[[#This Row],[Ngày tính CN]]="","",S1756+T1756)</f>
        <v>0</v>
      </c>
      <c r="V1756" s="137">
        <f ca="1">IF(Table1[[#This Row],[Hạn thanh toán]]="","",IF((U1756-NOW())&lt;0,0,(U1756-NOW())))</f>
        <v>0</v>
      </c>
      <c r="W1756" s="131"/>
      <c r="X1756" s="65" t="str">
        <f t="shared" ca="1" si="196"/>
        <v/>
      </c>
      <c r="Y1756" s="138" t="str">
        <f t="shared" si="197"/>
        <v>Đã thanh toán</v>
      </c>
      <c r="Z1756" s="253">
        <f>Table1[[#This Row],[Hạn thanh toán]]</f>
        <v>0</v>
      </c>
      <c r="AA1756" s="253">
        <f>Table1[[#This Row],[Ngày Thanh toán]]</f>
        <v>45680</v>
      </c>
      <c r="AD1756" s="3" t="str">
        <f>IF(Table1[[#This Row],[Mã khách hàng]]="","",VLOOKUP($A1756,Ma_KH!$A:$Q,Ma_KH!O$1,0))</f>
        <v>SÀNH ĐIỆU</v>
      </c>
      <c r="AE1756" s="3" t="str">
        <f>IF(Table1[[#This Row],[Mã khách hàng]]="","",VLOOKUP($A1756,Ma_KH!$A:$Q,Ma_KH!P$1,0))</f>
        <v>CÔNG TY TNHH PHÂN PHỐI SÀNH ĐIỆU</v>
      </c>
      <c r="AF1756" s="139" t="str">
        <f>VLOOKUP(A1756,Ma_KH!A:Q,Ma_KH!J$1,0)</f>
        <v>Vũ Anh Tuấn</v>
      </c>
    </row>
    <row r="1757" spans="1:32" ht="16.5">
      <c r="A1757" s="66" t="s">
        <v>145</v>
      </c>
      <c r="B1757" s="66" t="s">
        <v>4510</v>
      </c>
      <c r="C1757" s="67">
        <v>45668</v>
      </c>
      <c r="D1757" s="68" t="s">
        <v>3020</v>
      </c>
      <c r="E1757" s="67">
        <v>45668</v>
      </c>
      <c r="F1757" s="66" t="s">
        <v>3021</v>
      </c>
      <c r="G1757" s="66" t="s">
        <v>3022</v>
      </c>
      <c r="H1757" s="69">
        <v>1530046</v>
      </c>
      <c r="I1757" s="69">
        <v>0</v>
      </c>
      <c r="J1757" s="69">
        <f>(Table1[[#This Row],[Tiền hàng]]-Table1[[#This Row],[Tiền chiết khấu]])*8%</f>
        <v>122403.68000000001</v>
      </c>
      <c r="K1757" s="69">
        <v>1652450</v>
      </c>
      <c r="L1757" s="8" t="s">
        <v>24</v>
      </c>
      <c r="M1757" s="41">
        <v>45832</v>
      </c>
      <c r="N1757" s="29" t="s">
        <v>4237</v>
      </c>
      <c r="O1757" s="69">
        <f>IF(Table1[[#This Row],[Phân loại]]="Tồn đầu kỳ",Table1[[#This Row],[Tổng giá trị]],0)</f>
        <v>0</v>
      </c>
      <c r="P1757" s="8">
        <f>IF(Table1[[#This Row],[Số còn phải thu ĐK]]&lt;&gt;0,0,IF(Table1[[#This Row],[Phân loại]]="Bán hàng",Table1[[#This Row],[Tổng giá trị]],-Table1[[#This Row],[Tổng giá trị]]))</f>
        <v>1652450</v>
      </c>
      <c r="Q1757" s="18">
        <f t="shared" si="194"/>
        <v>1652450</v>
      </c>
      <c r="R1757" s="8">
        <f>Table1[[#This Row],[Số còn phải thu ĐK]]+Table1[[#This Row],[Giá Trị HD sau CK]]-Table1[[#This Row],[Số tiền đã thu]]</f>
        <v>0</v>
      </c>
      <c r="S1757" s="7">
        <f>IF(Table1[[#This Row],[Ngày hóa đơn]]&lt;&gt;"",Table1[[#This Row],[Ngày hóa đơn]],Table1[[#This Row],[Ngày hạch toán]])</f>
        <v>45668</v>
      </c>
      <c r="T1757" s="8"/>
      <c r="U1757" s="7">
        <f>IF(Table1[[#This Row],[Ngày tính CN]]="","",S1757+T1757)</f>
        <v>45668</v>
      </c>
      <c r="V1757" s="71">
        <f ca="1">IF(Table1[[#This Row],[Hạn thanh toán]]="","",IF((U1757-NOW())&lt;0,0,(U1757-NOW())))</f>
        <v>0</v>
      </c>
      <c r="W1757" s="69"/>
      <c r="X1757" s="65" t="str">
        <f t="shared" ca="1" si="196"/>
        <v/>
      </c>
      <c r="Y1757" s="65" t="str">
        <f t="shared" si="193"/>
        <v>Đã thanh toán</v>
      </c>
      <c r="Z1757" s="250">
        <f>Table1[[#This Row],[Hạn thanh toán]]</f>
        <v>45668</v>
      </c>
      <c r="AA1757" s="250">
        <f>Table1[[#This Row],[Ngày Thanh toán]]</f>
        <v>45832</v>
      </c>
      <c r="AD1757" s="3" t="str">
        <f>IF(Table1[[#This Row],[Mã khách hàng]]="","",VLOOKUP($A1757,Ma_KH!$A:$Q,Ma_KH!O$1,0))</f>
        <v>SÀNH ĐIỆU</v>
      </c>
      <c r="AE1757" s="3" t="str">
        <f>IF(Table1[[#This Row],[Mã khách hàng]]="","",VLOOKUP($A1757,Ma_KH!$A:$Q,Ma_KH!P$1,0))</f>
        <v>CÔNG TY TNHH PHÂN PHỐI SÀNH ĐIỆU</v>
      </c>
      <c r="AF1757" s="3" t="str">
        <f>VLOOKUP(A1757,Ma_KH!A:Q,Ma_KH!J$1,0)</f>
        <v>Vũ Anh Tuấn</v>
      </c>
    </row>
    <row r="1758" spans="1:32" ht="16.5">
      <c r="A1758" s="73" t="s">
        <v>145</v>
      </c>
      <c r="B1758" s="66" t="s">
        <v>4510</v>
      </c>
      <c r="C1758" s="75">
        <v>45698</v>
      </c>
      <c r="D1758" s="76" t="s">
        <v>3023</v>
      </c>
      <c r="E1758" s="75">
        <v>45698</v>
      </c>
      <c r="F1758" s="73" t="s">
        <v>3024</v>
      </c>
      <c r="G1758" s="73" t="s">
        <v>3025</v>
      </c>
      <c r="H1758" s="69">
        <v>1284814</v>
      </c>
      <c r="I1758" s="69">
        <v>0</v>
      </c>
      <c r="J1758" s="69">
        <f>(Table1[[#This Row],[Tiền hàng]]-Table1[[#This Row],[Tiền chiết khấu]])*8%</f>
        <v>102785.12</v>
      </c>
      <c r="K1758" s="69">
        <v>1387599</v>
      </c>
      <c r="L1758" s="8" t="s">
        <v>24</v>
      </c>
      <c r="M1758" s="41">
        <v>45832</v>
      </c>
      <c r="N1758" s="29" t="s">
        <v>4237</v>
      </c>
      <c r="O1758" s="69">
        <f>IF(Table1[[#This Row],[Phân loại]]="Tồn đầu kỳ",Table1[[#This Row],[Tổng giá trị]],0)</f>
        <v>0</v>
      </c>
      <c r="P1758" s="8">
        <f>IF(Table1[[#This Row],[Số còn phải thu ĐK]]&lt;&gt;0,0,IF(Table1[[#This Row],[Phân loại]]="Bán hàng",Table1[[#This Row],[Tổng giá trị]],-Table1[[#This Row],[Tổng giá trị]]))</f>
        <v>1387599</v>
      </c>
      <c r="Q1758" s="18">
        <f t="shared" si="194"/>
        <v>1387599</v>
      </c>
      <c r="R1758" s="8">
        <f>Table1[[#This Row],[Số còn phải thu ĐK]]+Table1[[#This Row],[Giá Trị HD sau CK]]-Table1[[#This Row],[Số tiền đã thu]]</f>
        <v>0</v>
      </c>
      <c r="S1758" s="7">
        <f>IF(Table1[[#This Row],[Ngày hóa đơn]]&lt;&gt;"",Table1[[#This Row],[Ngày hóa đơn]],Table1[[#This Row],[Ngày hạch toán]])</f>
        <v>45698</v>
      </c>
      <c r="T1758" s="8"/>
      <c r="U1758" s="7">
        <f>IF(Table1[[#This Row],[Ngày tính CN]]="","",S1758+T1758)</f>
        <v>45698</v>
      </c>
      <c r="V1758" s="71">
        <f ca="1">IF(Table1[[#This Row],[Hạn thanh toán]]="","",IF((U1758-NOW())&lt;0,0,(U1758-NOW())))</f>
        <v>0</v>
      </c>
      <c r="W1758" s="69"/>
      <c r="X1758" s="65" t="str">
        <f t="shared" ca="1" si="196"/>
        <v/>
      </c>
      <c r="Y1758" s="65" t="str">
        <f t="shared" ref="Y1758:Y1843" si="201">IF(R1758=0,"Đã thanh toán",IF(X1758="","",IF(X1758&lt;=0,"Chưa đến hạn thanh toán",IF(X1758&lt;=30,"Nợ quá hạn 30 ngày",IF(X1758&lt;=60,"Nợ quá hạn từ 30 ngày đến 60 ngày",IF(X1758&lt;=90,"Nợ quá hạn từ 60 ngày đến 90 ngày",IF(X1758&lt;=120,"Nợ quá hạn từ 90 ngày đến 120 ngày","Nợ quá hạn hơn 120 ngày có khả năng mất thanh toán")))))))</f>
        <v>Đã thanh toán</v>
      </c>
      <c r="Z1758" s="250">
        <f>Table1[[#This Row],[Hạn thanh toán]]</f>
        <v>45698</v>
      </c>
      <c r="AA1758" s="250">
        <f>Table1[[#This Row],[Ngày Thanh toán]]</f>
        <v>45832</v>
      </c>
      <c r="AD1758" s="3" t="str">
        <f>IF(Table1[[#This Row],[Mã khách hàng]]="","",VLOOKUP($A1758,Ma_KH!$A:$Q,Ma_KH!O$1,0))</f>
        <v>SÀNH ĐIỆU</v>
      </c>
      <c r="AE1758" s="3" t="str">
        <f>IF(Table1[[#This Row],[Mã khách hàng]]="","",VLOOKUP($A1758,Ma_KH!$A:$Q,Ma_KH!P$1,0))</f>
        <v>CÔNG TY TNHH PHÂN PHỐI SÀNH ĐIỆU</v>
      </c>
      <c r="AF1758" s="3" t="str">
        <f>VLOOKUP(A1758,Ma_KH!A:Q,Ma_KH!J$1,0)</f>
        <v>Vũ Anh Tuấn</v>
      </c>
    </row>
    <row r="1759" spans="1:32" ht="16.5">
      <c r="A1759" s="73" t="s">
        <v>145</v>
      </c>
      <c r="B1759" s="66" t="s">
        <v>4510</v>
      </c>
      <c r="C1759" s="75">
        <v>45748</v>
      </c>
      <c r="D1759" s="76" t="s">
        <v>3026</v>
      </c>
      <c r="E1759" s="75">
        <v>45748</v>
      </c>
      <c r="F1759" s="73" t="s">
        <v>3027</v>
      </c>
      <c r="G1759" s="73" t="s">
        <v>3025</v>
      </c>
      <c r="H1759" s="69">
        <v>1082357</v>
      </c>
      <c r="I1759" s="69">
        <v>0</v>
      </c>
      <c r="J1759" s="69">
        <f>(Table1[[#This Row],[Tiền hàng]]-Table1[[#This Row],[Tiền chiết khấu]])*8%</f>
        <v>86588.56</v>
      </c>
      <c r="K1759" s="69">
        <v>1168946</v>
      </c>
      <c r="L1759" s="8" t="s">
        <v>24</v>
      </c>
      <c r="M1759" s="41">
        <v>45832</v>
      </c>
      <c r="N1759" s="29" t="s">
        <v>4237</v>
      </c>
      <c r="O1759" s="69">
        <f>IF(Table1[[#This Row],[Phân loại]]="Tồn đầu kỳ",Table1[[#This Row],[Tổng giá trị]],0)</f>
        <v>0</v>
      </c>
      <c r="P1759" s="8">
        <f>IF(Table1[[#This Row],[Số còn phải thu ĐK]]&lt;&gt;0,0,IF(Table1[[#This Row],[Phân loại]]="Bán hàng",Table1[[#This Row],[Tổng giá trị]],-Table1[[#This Row],[Tổng giá trị]]))</f>
        <v>1168946</v>
      </c>
      <c r="Q1759" s="18">
        <f t="shared" si="194"/>
        <v>1168946</v>
      </c>
      <c r="R1759" s="8">
        <f>Table1[[#This Row],[Số còn phải thu ĐK]]+Table1[[#This Row],[Giá Trị HD sau CK]]-Table1[[#This Row],[Số tiền đã thu]]</f>
        <v>0</v>
      </c>
      <c r="S1759" s="7">
        <f>IF(Table1[[#This Row],[Ngày hóa đơn]]&lt;&gt;"",Table1[[#This Row],[Ngày hóa đơn]],Table1[[#This Row],[Ngày hạch toán]])</f>
        <v>45748</v>
      </c>
      <c r="T1759" s="8"/>
      <c r="U1759" s="7">
        <f>IF(Table1[[#This Row],[Ngày tính CN]]="","",S1759+T1759)</f>
        <v>45748</v>
      </c>
      <c r="V1759" s="71">
        <f ca="1">IF(Table1[[#This Row],[Hạn thanh toán]]="","",IF((U1759-NOW())&lt;0,0,(U1759-NOW())))</f>
        <v>0</v>
      </c>
      <c r="W1759" s="69"/>
      <c r="X1759" s="65" t="str">
        <f t="shared" ca="1" si="196"/>
        <v/>
      </c>
      <c r="Y1759" s="65" t="str">
        <f t="shared" si="201"/>
        <v>Đã thanh toán</v>
      </c>
      <c r="Z1759" s="250">
        <f>Table1[[#This Row],[Hạn thanh toán]]</f>
        <v>45748</v>
      </c>
      <c r="AA1759" s="250">
        <f>Table1[[#This Row],[Ngày Thanh toán]]</f>
        <v>45832</v>
      </c>
      <c r="AD1759" s="3" t="str">
        <f>IF(Table1[[#This Row],[Mã khách hàng]]="","",VLOOKUP($A1759,Ma_KH!$A:$Q,Ma_KH!O$1,0))</f>
        <v>SÀNH ĐIỆU</v>
      </c>
      <c r="AE1759" s="3" t="str">
        <f>IF(Table1[[#This Row],[Mã khách hàng]]="","",VLOOKUP($A1759,Ma_KH!$A:$Q,Ma_KH!P$1,0))</f>
        <v>CÔNG TY TNHH PHÂN PHỐI SÀNH ĐIỆU</v>
      </c>
      <c r="AF1759" s="3" t="str">
        <f>VLOOKUP(A1759,Ma_KH!A:Q,Ma_KH!J$1,0)</f>
        <v>Vũ Anh Tuấn</v>
      </c>
    </row>
    <row r="1760" spans="1:32" ht="16.5">
      <c r="A1760" s="73" t="s">
        <v>145</v>
      </c>
      <c r="B1760" s="66" t="s">
        <v>4510</v>
      </c>
      <c r="C1760" s="75">
        <v>45749</v>
      </c>
      <c r="D1760" s="76" t="s">
        <v>3028</v>
      </c>
      <c r="E1760" s="75">
        <v>45749</v>
      </c>
      <c r="F1760" s="73" t="s">
        <v>3029</v>
      </c>
      <c r="G1760" s="73" t="s">
        <v>3030</v>
      </c>
      <c r="H1760" s="69">
        <v>0</v>
      </c>
      <c r="I1760" s="69">
        <v>0</v>
      </c>
      <c r="J1760" s="69">
        <f>(Table1[[#This Row],[Tiền hàng]]-Table1[[#This Row],[Tiền chiết khấu]])*8%</f>
        <v>0</v>
      </c>
      <c r="K1760" s="69">
        <v>54198</v>
      </c>
      <c r="L1760" s="8" t="s">
        <v>17</v>
      </c>
      <c r="M1760" s="41">
        <v>45884</v>
      </c>
      <c r="N1760" s="29" t="s">
        <v>4238</v>
      </c>
      <c r="O1760" s="69">
        <f>IF(Table1[[#This Row],[Phân loại]]="Tồn đầu kỳ",Table1[[#This Row],[Tổng giá trị]],0)</f>
        <v>0</v>
      </c>
      <c r="P1760" s="8">
        <f>IF(Table1[[#This Row],[Số còn phải thu ĐK]]&lt;&gt;0,0,IF(Table1[[#This Row],[Phân loại]]="Bán hàng",Table1[[#This Row],[Tổng giá trị]],-Table1[[#This Row],[Tổng giá trị]]))</f>
        <v>-54198</v>
      </c>
      <c r="Q1760" s="18">
        <f t="shared" si="194"/>
        <v>-54198</v>
      </c>
      <c r="R1760" s="8">
        <f>Table1[[#This Row],[Số còn phải thu ĐK]]+Table1[[#This Row],[Giá Trị HD sau CK]]-Table1[[#This Row],[Số tiền đã thu]]</f>
        <v>0</v>
      </c>
      <c r="S1760" s="7">
        <f>IF(Table1[[#This Row],[Ngày hóa đơn]]&lt;&gt;"",Table1[[#This Row],[Ngày hóa đơn]],Table1[[#This Row],[Ngày hạch toán]])</f>
        <v>45749</v>
      </c>
      <c r="T1760" s="8"/>
      <c r="U1760" s="7">
        <f>IF(Table1[[#This Row],[Ngày tính CN]]="","",S1760+T1760)</f>
        <v>45749</v>
      </c>
      <c r="V1760" s="71">
        <f ca="1">IF(Table1[[#This Row],[Hạn thanh toán]]="","",IF((U1760-NOW())&lt;0,0,(U1760-NOW())))</f>
        <v>0</v>
      </c>
      <c r="W1760" s="69"/>
      <c r="X1760" s="65" t="str">
        <f t="shared" ca="1" si="196"/>
        <v/>
      </c>
      <c r="Y1760" s="65" t="str">
        <f t="shared" si="201"/>
        <v>Đã thanh toán</v>
      </c>
      <c r="Z1760" s="250">
        <f>Table1[[#This Row],[Hạn thanh toán]]</f>
        <v>45749</v>
      </c>
      <c r="AA1760" s="250">
        <f>Table1[[#This Row],[Ngày Thanh toán]]</f>
        <v>45884</v>
      </c>
      <c r="AD1760" s="3" t="str">
        <f>IF(Table1[[#This Row],[Mã khách hàng]]="","",VLOOKUP($A1760,Ma_KH!$A:$Q,Ma_KH!O$1,0))</f>
        <v>SÀNH ĐIỆU</v>
      </c>
      <c r="AE1760" s="3" t="str">
        <f>IF(Table1[[#This Row],[Mã khách hàng]]="","",VLOOKUP($A1760,Ma_KH!$A:$Q,Ma_KH!P$1,0))</f>
        <v>CÔNG TY TNHH PHÂN PHỐI SÀNH ĐIỆU</v>
      </c>
      <c r="AF1760" s="3" t="str">
        <f>VLOOKUP(A1760,Ma_KH!A:Q,Ma_KH!J$1,0)</f>
        <v>Vũ Anh Tuấn</v>
      </c>
    </row>
    <row r="1761" spans="1:32" ht="16.5">
      <c r="A1761" s="73" t="s">
        <v>145</v>
      </c>
      <c r="B1761" s="66" t="s">
        <v>4510</v>
      </c>
      <c r="C1761" s="75">
        <v>45763</v>
      </c>
      <c r="D1761" s="76"/>
      <c r="E1761" s="75">
        <v>45763</v>
      </c>
      <c r="F1761" s="73" t="s">
        <v>3031</v>
      </c>
      <c r="G1761" s="73" t="s">
        <v>3032</v>
      </c>
      <c r="H1761" s="69"/>
      <c r="I1761" s="69"/>
      <c r="J1761" s="69">
        <f>(Table1[[#This Row],[Tiền hàng]]-Table1[[#This Row],[Tiền chiết khấu]])*8%</f>
        <v>0</v>
      </c>
      <c r="K1761" s="69">
        <v>119943</v>
      </c>
      <c r="L1761" s="8" t="s">
        <v>17</v>
      </c>
      <c r="M1761" s="41">
        <v>45929</v>
      </c>
      <c r="N1761" s="29" t="s">
        <v>4239</v>
      </c>
      <c r="O1761" s="69">
        <f>IF(Table1[[#This Row],[Phân loại]]="Tồn đầu kỳ",Table1[[#This Row],[Tổng giá trị]],0)</f>
        <v>0</v>
      </c>
      <c r="P1761" s="8">
        <f>IF(Table1[[#This Row],[Số còn phải thu ĐK]]&lt;&gt;0,0,IF(Table1[[#This Row],[Phân loại]]="Bán hàng",Table1[[#This Row],[Tổng giá trị]],-Table1[[#This Row],[Tổng giá trị]]))</f>
        <v>-119943</v>
      </c>
      <c r="Q1761" s="18">
        <f t="shared" si="194"/>
        <v>-119943</v>
      </c>
      <c r="R1761" s="8">
        <f>Table1[[#This Row],[Số còn phải thu ĐK]]+Table1[[#This Row],[Giá Trị HD sau CK]]-Table1[[#This Row],[Số tiền đã thu]]</f>
        <v>0</v>
      </c>
      <c r="S1761" s="7">
        <f>IF(Table1[[#This Row],[Ngày hóa đơn]]&lt;&gt;"",Table1[[#This Row],[Ngày hóa đơn]],Table1[[#This Row],[Ngày hạch toán]])</f>
        <v>45763</v>
      </c>
      <c r="T1761" s="8"/>
      <c r="U1761" s="7">
        <f>IF(Table1[[#This Row],[Ngày tính CN]]="","",S1761+T1761)</f>
        <v>45763</v>
      </c>
      <c r="V1761" s="71">
        <f ca="1">IF(Table1[[#This Row],[Hạn thanh toán]]="","",IF((U1761-NOW())&lt;0,0,(U1761-NOW())))</f>
        <v>0</v>
      </c>
      <c r="W1761" s="69"/>
      <c r="X1761" s="65" t="str">
        <f t="shared" ca="1" si="196"/>
        <v/>
      </c>
      <c r="Y1761" s="65" t="str">
        <f t="shared" si="201"/>
        <v>Đã thanh toán</v>
      </c>
      <c r="Z1761" s="250">
        <f>Table1[[#This Row],[Hạn thanh toán]]</f>
        <v>45763</v>
      </c>
      <c r="AA1761" s="250">
        <f>Table1[[#This Row],[Ngày Thanh toán]]</f>
        <v>45929</v>
      </c>
      <c r="AD1761" s="3" t="str">
        <f>IF(Table1[[#This Row],[Mã khách hàng]]="","",VLOOKUP($A1761,Ma_KH!$A:$Q,Ma_KH!O$1,0))</f>
        <v>SÀNH ĐIỆU</v>
      </c>
      <c r="AE1761" s="3" t="str">
        <f>IF(Table1[[#This Row],[Mã khách hàng]]="","",VLOOKUP($A1761,Ma_KH!$A:$Q,Ma_KH!P$1,0))</f>
        <v>CÔNG TY TNHH PHÂN PHỐI SÀNH ĐIỆU</v>
      </c>
      <c r="AF1761" s="3" t="str">
        <f>VLOOKUP(A1761,Ma_KH!A:Q,Ma_KH!J$1,0)</f>
        <v>Vũ Anh Tuấn</v>
      </c>
    </row>
    <row r="1762" spans="1:32" ht="16.5">
      <c r="A1762" s="73" t="s">
        <v>145</v>
      </c>
      <c r="B1762" s="66" t="s">
        <v>4510</v>
      </c>
      <c r="C1762" s="75">
        <v>45782</v>
      </c>
      <c r="D1762" s="76" t="s">
        <v>3033</v>
      </c>
      <c r="E1762" s="75">
        <v>45782</v>
      </c>
      <c r="F1762" s="73" t="s">
        <v>3034</v>
      </c>
      <c r="G1762" s="73" t="s">
        <v>3025</v>
      </c>
      <c r="H1762" s="69">
        <v>367155</v>
      </c>
      <c r="I1762" s="69">
        <v>0</v>
      </c>
      <c r="J1762" s="69">
        <f>(Table1[[#This Row],[Tiền hàng]]-Table1[[#This Row],[Tiền chiết khấu]])*8%</f>
        <v>29372.400000000001</v>
      </c>
      <c r="K1762" s="69">
        <v>396527</v>
      </c>
      <c r="L1762" s="8" t="s">
        <v>24</v>
      </c>
      <c r="M1762" s="41">
        <v>45884</v>
      </c>
      <c r="N1762" s="29" t="s">
        <v>4238</v>
      </c>
      <c r="O1762" s="69">
        <f>IF(Table1[[#This Row],[Phân loại]]="Tồn đầu kỳ",Table1[[#This Row],[Tổng giá trị]],0)</f>
        <v>0</v>
      </c>
      <c r="P1762" s="8">
        <f>IF(Table1[[#This Row],[Số còn phải thu ĐK]]&lt;&gt;0,0,IF(Table1[[#This Row],[Phân loại]]="Bán hàng",Table1[[#This Row],[Tổng giá trị]],-Table1[[#This Row],[Tổng giá trị]]))</f>
        <v>396527</v>
      </c>
      <c r="Q1762" s="18">
        <f t="shared" si="194"/>
        <v>396527</v>
      </c>
      <c r="R1762" s="8">
        <f>Table1[[#This Row],[Số còn phải thu ĐK]]+Table1[[#This Row],[Giá Trị HD sau CK]]-Table1[[#This Row],[Số tiền đã thu]]</f>
        <v>0</v>
      </c>
      <c r="S1762" s="7">
        <f>IF(Table1[[#This Row],[Ngày hóa đơn]]&lt;&gt;"",Table1[[#This Row],[Ngày hóa đơn]],Table1[[#This Row],[Ngày hạch toán]])</f>
        <v>45782</v>
      </c>
      <c r="T1762" s="8"/>
      <c r="U1762" s="7">
        <f>IF(Table1[[#This Row],[Ngày tính CN]]="","",S1762+T1762)</f>
        <v>45782</v>
      </c>
      <c r="V1762" s="71">
        <f ca="1">IF(Table1[[#This Row],[Hạn thanh toán]]="","",IF((U1762-NOW())&lt;0,0,(U1762-NOW())))</f>
        <v>0</v>
      </c>
      <c r="W1762" s="69"/>
      <c r="X1762" s="65" t="str">
        <f t="shared" ca="1" si="196"/>
        <v/>
      </c>
      <c r="Y1762" s="65" t="str">
        <f t="shared" si="201"/>
        <v>Đã thanh toán</v>
      </c>
      <c r="Z1762" s="250">
        <f>Table1[[#This Row],[Hạn thanh toán]]</f>
        <v>45782</v>
      </c>
      <c r="AA1762" s="250">
        <f>Table1[[#This Row],[Ngày Thanh toán]]</f>
        <v>45884</v>
      </c>
      <c r="AD1762" s="3" t="str">
        <f>IF(Table1[[#This Row],[Mã khách hàng]]="","",VLOOKUP($A1762,Ma_KH!$A:$Q,Ma_KH!O$1,0))</f>
        <v>SÀNH ĐIỆU</v>
      </c>
      <c r="AE1762" s="3" t="str">
        <f>IF(Table1[[#This Row],[Mã khách hàng]]="","",VLOOKUP($A1762,Ma_KH!$A:$Q,Ma_KH!P$1,0))</f>
        <v>CÔNG TY TNHH PHÂN PHỐI SÀNH ĐIỆU</v>
      </c>
      <c r="AF1762" s="3" t="str">
        <f>VLOOKUP(A1762,Ma_KH!A:Q,Ma_KH!J$1,0)</f>
        <v>Vũ Anh Tuấn</v>
      </c>
    </row>
    <row r="1763" spans="1:32" ht="16.5">
      <c r="A1763" s="66" t="s">
        <v>145</v>
      </c>
      <c r="B1763" s="66" t="s">
        <v>4510</v>
      </c>
      <c r="C1763" s="67">
        <v>45796</v>
      </c>
      <c r="D1763" s="68" t="s">
        <v>3035</v>
      </c>
      <c r="E1763" s="67">
        <v>45796</v>
      </c>
      <c r="F1763" s="66" t="s">
        <v>3036</v>
      </c>
      <c r="G1763" s="66" t="s">
        <v>3025</v>
      </c>
      <c r="H1763" s="69">
        <v>1073258</v>
      </c>
      <c r="I1763" s="69">
        <v>0</v>
      </c>
      <c r="J1763" s="69">
        <f>(Table1[[#This Row],[Tiền hàng]]-Table1[[#This Row],[Tiền chiết khấu]])*8%</f>
        <v>85860.64</v>
      </c>
      <c r="K1763" s="69">
        <v>1159119</v>
      </c>
      <c r="L1763" s="8" t="s">
        <v>24</v>
      </c>
      <c r="M1763" s="41">
        <v>45884</v>
      </c>
      <c r="N1763" s="29" t="s">
        <v>4238</v>
      </c>
      <c r="O1763" s="69">
        <f>IF(Table1[[#This Row],[Phân loại]]="Tồn đầu kỳ",Table1[[#This Row],[Tổng giá trị]],0)</f>
        <v>0</v>
      </c>
      <c r="P1763" s="8">
        <f>IF(Table1[[#This Row],[Số còn phải thu ĐK]]&lt;&gt;0,0,IF(Table1[[#This Row],[Phân loại]]="Bán hàng",Table1[[#This Row],[Tổng giá trị]],-Table1[[#This Row],[Tổng giá trị]]))</f>
        <v>1159119</v>
      </c>
      <c r="Q1763" s="18">
        <f t="shared" si="194"/>
        <v>1159119</v>
      </c>
      <c r="R1763" s="8">
        <f>Table1[[#This Row],[Số còn phải thu ĐK]]+Table1[[#This Row],[Giá Trị HD sau CK]]-Table1[[#This Row],[Số tiền đã thu]]</f>
        <v>0</v>
      </c>
      <c r="S1763" s="7">
        <f>IF(Table1[[#This Row],[Ngày hóa đơn]]&lt;&gt;"",Table1[[#This Row],[Ngày hóa đơn]],Table1[[#This Row],[Ngày hạch toán]])</f>
        <v>45796</v>
      </c>
      <c r="T1763" s="8"/>
      <c r="U1763" s="7">
        <f>IF(Table1[[#This Row],[Ngày tính CN]]="","",S1763+T1763)</f>
        <v>45796</v>
      </c>
      <c r="V1763" s="71">
        <f ca="1">IF(Table1[[#This Row],[Hạn thanh toán]]="","",IF((U1763-NOW())&lt;0,0,(U1763-NOW())))</f>
        <v>0</v>
      </c>
      <c r="W1763" s="69"/>
      <c r="X1763" s="65" t="str">
        <f t="shared" ca="1" si="196"/>
        <v/>
      </c>
      <c r="Y1763" s="65" t="str">
        <f t="shared" si="201"/>
        <v>Đã thanh toán</v>
      </c>
      <c r="Z1763" s="250">
        <f>Table1[[#This Row],[Hạn thanh toán]]</f>
        <v>45796</v>
      </c>
      <c r="AA1763" s="250">
        <f>Table1[[#This Row],[Ngày Thanh toán]]</f>
        <v>45884</v>
      </c>
      <c r="AD1763" s="3" t="str">
        <f>IF(Table1[[#This Row],[Mã khách hàng]]="","",VLOOKUP($A1763,Ma_KH!$A:$Q,Ma_KH!O$1,0))</f>
        <v>SÀNH ĐIỆU</v>
      </c>
      <c r="AE1763" s="3" t="str">
        <f>IF(Table1[[#This Row],[Mã khách hàng]]="","",VLOOKUP($A1763,Ma_KH!$A:$Q,Ma_KH!P$1,0))</f>
        <v>CÔNG TY TNHH PHÂN PHỐI SÀNH ĐIỆU</v>
      </c>
      <c r="AF1763" s="3" t="str">
        <f>VLOOKUP(A1763,Ma_KH!A:Q,Ma_KH!J$1,0)</f>
        <v>Vũ Anh Tuấn</v>
      </c>
    </row>
    <row r="1764" spans="1:32" ht="16.5">
      <c r="A1764" s="73" t="s">
        <v>145</v>
      </c>
      <c r="B1764" s="66" t="s">
        <v>4510</v>
      </c>
      <c r="C1764" s="75">
        <v>45849</v>
      </c>
      <c r="D1764" s="76" t="s">
        <v>3037</v>
      </c>
      <c r="E1764" s="75">
        <v>45849</v>
      </c>
      <c r="F1764" s="73" t="s">
        <v>3038</v>
      </c>
      <c r="G1764" s="73" t="s">
        <v>3025</v>
      </c>
      <c r="H1764" s="69">
        <v>200732</v>
      </c>
      <c r="I1764" s="69">
        <v>0</v>
      </c>
      <c r="J1764" s="69">
        <f>(Table1[[#This Row],[Tiền hàng]]-Table1[[#This Row],[Tiền chiết khấu]])*8%</f>
        <v>16058.56</v>
      </c>
      <c r="K1764" s="69">
        <v>216791</v>
      </c>
      <c r="L1764" s="8" t="s">
        <v>24</v>
      </c>
      <c r="M1764" s="41">
        <v>45929</v>
      </c>
      <c r="N1764" s="29" t="s">
        <v>4239</v>
      </c>
      <c r="O1764" s="69">
        <f>IF(Table1[[#This Row],[Phân loại]]="Tồn đầu kỳ",Table1[[#This Row],[Tổng giá trị]],0)</f>
        <v>0</v>
      </c>
      <c r="P1764" s="8">
        <f>IF(Table1[[#This Row],[Số còn phải thu ĐK]]&lt;&gt;0,0,IF(Table1[[#This Row],[Phân loại]]="Bán hàng",Table1[[#This Row],[Tổng giá trị]],-Table1[[#This Row],[Tổng giá trị]]))</f>
        <v>216791</v>
      </c>
      <c r="Q1764" s="18">
        <f t="shared" si="194"/>
        <v>216791</v>
      </c>
      <c r="R1764" s="8">
        <f>Table1[[#This Row],[Số còn phải thu ĐK]]+Table1[[#This Row],[Giá Trị HD sau CK]]-Table1[[#This Row],[Số tiền đã thu]]</f>
        <v>0</v>
      </c>
      <c r="S1764" s="7">
        <f>IF(Table1[[#This Row],[Ngày hóa đơn]]&lt;&gt;"",Table1[[#This Row],[Ngày hóa đơn]],Table1[[#This Row],[Ngày hạch toán]])</f>
        <v>45849</v>
      </c>
      <c r="T1764" s="8"/>
      <c r="U1764" s="7">
        <f>IF(Table1[[#This Row],[Ngày tính CN]]="","",S1764+T1764)</f>
        <v>45849</v>
      </c>
      <c r="V1764" s="71">
        <f ca="1">IF(Table1[[#This Row],[Hạn thanh toán]]="","",IF((U1764-NOW())&lt;0,0,(U1764-NOW())))</f>
        <v>0</v>
      </c>
      <c r="W1764" s="69"/>
      <c r="X1764" s="65" t="str">
        <f t="shared" ca="1" si="196"/>
        <v/>
      </c>
      <c r="Y1764" s="65" t="str">
        <f t="shared" si="201"/>
        <v>Đã thanh toán</v>
      </c>
      <c r="Z1764" s="250">
        <f>Table1[[#This Row],[Hạn thanh toán]]</f>
        <v>45849</v>
      </c>
      <c r="AA1764" s="250">
        <f>Table1[[#This Row],[Ngày Thanh toán]]</f>
        <v>45929</v>
      </c>
      <c r="AD1764" s="3" t="str">
        <f>IF(Table1[[#This Row],[Mã khách hàng]]="","",VLOOKUP($A1764,Ma_KH!$A:$Q,Ma_KH!O$1,0))</f>
        <v>SÀNH ĐIỆU</v>
      </c>
      <c r="AE1764" s="3" t="str">
        <f>IF(Table1[[#This Row],[Mã khách hàng]]="","",VLOOKUP($A1764,Ma_KH!$A:$Q,Ma_KH!P$1,0))</f>
        <v>CÔNG TY TNHH PHÂN PHỐI SÀNH ĐIỆU</v>
      </c>
      <c r="AF1764" s="3" t="str">
        <f>VLOOKUP(A1764,Ma_KH!A:Q,Ma_KH!J$1,0)</f>
        <v>Vũ Anh Tuấn</v>
      </c>
    </row>
    <row r="1765" spans="1:32" ht="16.5">
      <c r="A1765" s="73" t="s">
        <v>145</v>
      </c>
      <c r="B1765" s="66" t="s">
        <v>4510</v>
      </c>
      <c r="C1765" s="75">
        <v>45863</v>
      </c>
      <c r="D1765" s="76" t="s">
        <v>3039</v>
      </c>
      <c r="E1765" s="75">
        <v>45863</v>
      </c>
      <c r="F1765" s="73" t="s">
        <v>3040</v>
      </c>
      <c r="G1765" s="73" t="s">
        <v>3025</v>
      </c>
      <c r="H1765" s="69">
        <v>720252</v>
      </c>
      <c r="I1765" s="69">
        <v>0</v>
      </c>
      <c r="J1765" s="69">
        <f>(Table1[[#This Row],[Tiền hàng]]-Table1[[#This Row],[Tiền chiết khấu]])*8%</f>
        <v>57620.160000000003</v>
      </c>
      <c r="K1765" s="69">
        <v>777872</v>
      </c>
      <c r="L1765" s="8" t="s">
        <v>24</v>
      </c>
      <c r="M1765" s="41">
        <v>45929</v>
      </c>
      <c r="N1765" s="29" t="s">
        <v>4239</v>
      </c>
      <c r="O1765" s="69">
        <f>IF(Table1[[#This Row],[Phân loại]]="Tồn đầu kỳ",Table1[[#This Row],[Tổng giá trị]],0)</f>
        <v>0</v>
      </c>
      <c r="P1765" s="8">
        <f>IF(Table1[[#This Row],[Số còn phải thu ĐK]]&lt;&gt;0,0,IF(Table1[[#This Row],[Phân loại]]="Bán hàng",Table1[[#This Row],[Tổng giá trị]],-Table1[[#This Row],[Tổng giá trị]]))</f>
        <v>777872</v>
      </c>
      <c r="Q1765" s="18">
        <f t="shared" si="194"/>
        <v>777872</v>
      </c>
      <c r="R1765" s="8">
        <f>Table1[[#This Row],[Số còn phải thu ĐK]]+Table1[[#This Row],[Giá Trị HD sau CK]]-Table1[[#This Row],[Số tiền đã thu]]</f>
        <v>0</v>
      </c>
      <c r="S1765" s="7">
        <f>IF(Table1[[#This Row],[Ngày hóa đơn]]&lt;&gt;"",Table1[[#This Row],[Ngày hóa đơn]],Table1[[#This Row],[Ngày hạch toán]])</f>
        <v>45863</v>
      </c>
      <c r="T1765" s="8"/>
      <c r="U1765" s="7">
        <f>IF(Table1[[#This Row],[Ngày tính CN]]="","",S1765+T1765)</f>
        <v>45863</v>
      </c>
      <c r="V1765" s="71">
        <f ca="1">IF(Table1[[#This Row],[Hạn thanh toán]]="","",IF((U1765-NOW())&lt;0,0,(U1765-NOW())))</f>
        <v>0</v>
      </c>
      <c r="W1765" s="69"/>
      <c r="X1765" s="65" t="str">
        <f t="shared" ca="1" si="196"/>
        <v/>
      </c>
      <c r="Y1765" s="65" t="str">
        <f t="shared" si="201"/>
        <v>Đã thanh toán</v>
      </c>
      <c r="Z1765" s="250">
        <f>Table1[[#This Row],[Hạn thanh toán]]</f>
        <v>45863</v>
      </c>
      <c r="AA1765" s="250">
        <f>Table1[[#This Row],[Ngày Thanh toán]]</f>
        <v>45929</v>
      </c>
      <c r="AD1765" s="3" t="str">
        <f>IF(Table1[[#This Row],[Mã khách hàng]]="","",VLOOKUP($A1765,Ma_KH!$A:$Q,Ma_KH!O$1,0))</f>
        <v>SÀNH ĐIỆU</v>
      </c>
      <c r="AE1765" s="3" t="str">
        <f>IF(Table1[[#This Row],[Mã khách hàng]]="","",VLOOKUP($A1765,Ma_KH!$A:$Q,Ma_KH!P$1,0))</f>
        <v>CÔNG TY TNHH PHÂN PHỐI SÀNH ĐIỆU</v>
      </c>
      <c r="AF1765" s="3" t="str">
        <f>VLOOKUP(A1765,Ma_KH!A:Q,Ma_KH!J$1,0)</f>
        <v>Vũ Anh Tuấn</v>
      </c>
    </row>
    <row r="1766" spans="1:32" ht="16.5">
      <c r="A1766" s="73" t="s">
        <v>145</v>
      </c>
      <c r="B1766" s="66" t="s">
        <v>4510</v>
      </c>
      <c r="C1766" s="75">
        <v>45868</v>
      </c>
      <c r="D1766" s="76" t="s">
        <v>3041</v>
      </c>
      <c r="E1766" s="75">
        <v>45862</v>
      </c>
      <c r="F1766" s="73" t="s">
        <v>3042</v>
      </c>
      <c r="G1766" s="73" t="s">
        <v>3043</v>
      </c>
      <c r="H1766" s="69"/>
      <c r="I1766" s="69">
        <v>0</v>
      </c>
      <c r="J1766" s="69">
        <f>(Table1[[#This Row],[Tiền hàng]]-Table1[[#This Row],[Tiền chiết khấu]])*8%</f>
        <v>0</v>
      </c>
      <c r="K1766" s="69">
        <v>348281</v>
      </c>
      <c r="L1766" s="8" t="s">
        <v>3649</v>
      </c>
      <c r="M1766" s="41">
        <v>45929</v>
      </c>
      <c r="N1766" s="29" t="s">
        <v>4239</v>
      </c>
      <c r="O1766" s="69">
        <f>IF(Table1[[#This Row],[Phân loại]]="Tồn đầu kỳ",Table1[[#This Row],[Tổng giá trị]],0)</f>
        <v>0</v>
      </c>
      <c r="P1766" s="8">
        <f>IF(Table1[[#This Row],[Số còn phải thu ĐK]]&lt;&gt;0,0,IF(Table1[[#This Row],[Phân loại]]="Bán hàng",Table1[[#This Row],[Tổng giá trị]],-Table1[[#This Row],[Tổng giá trị]]))</f>
        <v>-348281</v>
      </c>
      <c r="Q1766" s="18">
        <f t="shared" si="194"/>
        <v>-348281</v>
      </c>
      <c r="R1766" s="8">
        <f>Table1[[#This Row],[Số còn phải thu ĐK]]+Table1[[#This Row],[Giá Trị HD sau CK]]-Table1[[#This Row],[Số tiền đã thu]]</f>
        <v>0</v>
      </c>
      <c r="S1766" s="7">
        <f>IF(Table1[[#This Row],[Ngày hóa đơn]]&lt;&gt;"",Table1[[#This Row],[Ngày hóa đơn]],Table1[[#This Row],[Ngày hạch toán]])</f>
        <v>45862</v>
      </c>
      <c r="T1766" s="8"/>
      <c r="U1766" s="7">
        <f>IF(Table1[[#This Row],[Ngày tính CN]]="","",S1766+T1766)</f>
        <v>45862</v>
      </c>
      <c r="V1766" s="71">
        <f ca="1">IF(Table1[[#This Row],[Hạn thanh toán]]="","",IF((U1766-NOW())&lt;0,0,(U1766-NOW())))</f>
        <v>0</v>
      </c>
      <c r="W1766" s="69"/>
      <c r="X1766" s="65" t="str">
        <f t="shared" ca="1" si="196"/>
        <v/>
      </c>
      <c r="Y1766" s="65" t="str">
        <f t="shared" si="201"/>
        <v>Đã thanh toán</v>
      </c>
      <c r="Z1766" s="250">
        <f>Table1[[#This Row],[Hạn thanh toán]]</f>
        <v>45862</v>
      </c>
      <c r="AA1766" s="250">
        <f>Table1[[#This Row],[Ngày Thanh toán]]</f>
        <v>45929</v>
      </c>
      <c r="AD1766" s="3" t="str">
        <f>IF(Table1[[#This Row],[Mã khách hàng]]="","",VLOOKUP($A1766,Ma_KH!$A:$Q,Ma_KH!O$1,0))</f>
        <v>SÀNH ĐIỆU</v>
      </c>
      <c r="AE1766" s="3" t="str">
        <f>IF(Table1[[#This Row],[Mã khách hàng]]="","",VLOOKUP($A1766,Ma_KH!$A:$Q,Ma_KH!P$1,0))</f>
        <v>CÔNG TY TNHH PHÂN PHỐI SÀNH ĐIỆU</v>
      </c>
      <c r="AF1766" s="3" t="str">
        <f>VLOOKUP(A1766,Ma_KH!A:Q,Ma_KH!J$1,0)</f>
        <v>Vũ Anh Tuấn</v>
      </c>
    </row>
    <row r="1767" spans="1:32" ht="16.5">
      <c r="A1767" s="73" t="s">
        <v>145</v>
      </c>
      <c r="B1767" s="66" t="s">
        <v>4510</v>
      </c>
      <c r="C1767" s="75">
        <v>45869</v>
      </c>
      <c r="D1767" s="76" t="s">
        <v>3044</v>
      </c>
      <c r="E1767" s="75"/>
      <c r="F1767" s="73"/>
      <c r="G1767" s="73" t="s">
        <v>3045</v>
      </c>
      <c r="H1767" s="69">
        <v>0</v>
      </c>
      <c r="I1767" s="69">
        <v>611305</v>
      </c>
      <c r="J1767" s="69">
        <f>(Table1[[#This Row],[Tiền hàng]]-Table1[[#This Row],[Tiền chiết khấu]])*8%</f>
        <v>-48904.4</v>
      </c>
      <c r="K1767" s="69">
        <v>611305</v>
      </c>
      <c r="L1767" s="8" t="s">
        <v>3649</v>
      </c>
      <c r="M1767" s="41">
        <v>45832</v>
      </c>
      <c r="N1767" s="29" t="s">
        <v>4237</v>
      </c>
      <c r="O1767" s="69">
        <f>IF(Table1[[#This Row],[Phân loại]]="Tồn đầu kỳ",Table1[[#This Row],[Tổng giá trị]],0)</f>
        <v>0</v>
      </c>
      <c r="P1767" s="8">
        <f>IF(Table1[[#This Row],[Số còn phải thu ĐK]]&lt;&gt;0,0,IF(Table1[[#This Row],[Phân loại]]="Bán hàng",Table1[[#This Row],[Tổng giá trị]],-Table1[[#This Row],[Tổng giá trị]]))</f>
        <v>-611305</v>
      </c>
      <c r="Q1767" s="18">
        <f t="shared" si="194"/>
        <v>-611305</v>
      </c>
      <c r="R1767" s="8">
        <f>Table1[[#This Row],[Số còn phải thu ĐK]]+Table1[[#This Row],[Giá Trị HD sau CK]]-Table1[[#This Row],[Số tiền đã thu]]</f>
        <v>0</v>
      </c>
      <c r="S1767" s="7">
        <f>IF(Table1[[#This Row],[Ngày hóa đơn]]&lt;&gt;"",Table1[[#This Row],[Ngày hóa đơn]],Table1[[#This Row],[Ngày hạch toán]])</f>
        <v>45869</v>
      </c>
      <c r="T1767" s="8"/>
      <c r="U1767" s="7">
        <f>IF(Table1[[#This Row],[Ngày tính CN]]="","",S1767+T1767)</f>
        <v>45869</v>
      </c>
      <c r="V1767" s="71">
        <f ca="1">IF(Table1[[#This Row],[Hạn thanh toán]]="","",IF((U1767-NOW())&lt;0,0,(U1767-NOW())))</f>
        <v>0</v>
      </c>
      <c r="W1767" s="69"/>
      <c r="X1767" s="65" t="str">
        <f t="shared" ca="1" si="196"/>
        <v/>
      </c>
      <c r="Y1767" s="65" t="str">
        <f t="shared" si="201"/>
        <v>Đã thanh toán</v>
      </c>
      <c r="Z1767" s="250">
        <f>Table1[[#This Row],[Hạn thanh toán]]</f>
        <v>45869</v>
      </c>
      <c r="AA1767" s="250">
        <f>Table1[[#This Row],[Ngày Thanh toán]]</f>
        <v>45832</v>
      </c>
      <c r="AD1767" s="3" t="str">
        <f>IF(Table1[[#This Row],[Mã khách hàng]]="","",VLOOKUP($A1767,Ma_KH!$A:$Q,Ma_KH!O$1,0))</f>
        <v>SÀNH ĐIỆU</v>
      </c>
      <c r="AE1767" s="3" t="str">
        <f>IF(Table1[[#This Row],[Mã khách hàng]]="","",VLOOKUP($A1767,Ma_KH!$A:$Q,Ma_KH!P$1,0))</f>
        <v>CÔNG TY TNHH PHÂN PHỐI SÀNH ĐIỆU</v>
      </c>
      <c r="AF1767" s="3" t="str">
        <f>VLOOKUP(A1767,Ma_KH!A:Q,Ma_KH!J$1,0)</f>
        <v>Vũ Anh Tuấn</v>
      </c>
    </row>
    <row r="1768" spans="1:32" s="58" customFormat="1" ht="16.5">
      <c r="A1768" s="42" t="s">
        <v>145</v>
      </c>
      <c r="B1768" s="66" t="s">
        <v>4510</v>
      </c>
      <c r="C1768" s="44">
        <v>45874</v>
      </c>
      <c r="D1768" s="43" t="s">
        <v>3046</v>
      </c>
      <c r="E1768" s="44">
        <v>45874</v>
      </c>
      <c r="F1768" s="42" t="s">
        <v>3047</v>
      </c>
      <c r="G1768" s="42" t="s">
        <v>3048</v>
      </c>
      <c r="H1768" s="54">
        <v>370842</v>
      </c>
      <c r="I1768" s="54">
        <v>0</v>
      </c>
      <c r="J1768" s="54">
        <f>(Table1[[#This Row],[Tiền hàng]]-Table1[[#This Row],[Tiền chiết khấu]])*8%</f>
        <v>29667.360000000001</v>
      </c>
      <c r="K1768" s="54">
        <v>400509</v>
      </c>
      <c r="L1768" s="55" t="s">
        <v>24</v>
      </c>
      <c r="M1768" s="56"/>
      <c r="N1768" s="55"/>
      <c r="O1768" s="54">
        <f>IF(Table1[[#This Row],[Phân loại]]="Tồn đầu kỳ",Table1[[#This Row],[Tổng giá trị]],0)</f>
        <v>0</v>
      </c>
      <c r="P1768" s="55">
        <f>IF(Table1[[#This Row],[Số còn phải thu ĐK]]&lt;&gt;0,0,IF(Table1[[#This Row],[Phân loại]]="Bán hàng",Table1[[#This Row],[Tổng giá trị]],-Table1[[#This Row],[Tổng giá trị]]))</f>
        <v>400509</v>
      </c>
      <c r="Q1768" s="18">
        <f t="shared" si="194"/>
        <v>0</v>
      </c>
      <c r="R1768" s="55">
        <f>Table1[[#This Row],[Số còn phải thu ĐK]]+Table1[[#This Row],[Giá Trị HD sau CK]]-Table1[[#This Row],[Số tiền đã thu]]</f>
        <v>400509</v>
      </c>
      <c r="S1768" s="56">
        <f>IF(Table1[[#This Row],[Ngày hóa đơn]]&lt;&gt;"",Table1[[#This Row],[Ngày hóa đơn]],Table1[[#This Row],[Ngày hạch toán]])</f>
        <v>45874</v>
      </c>
      <c r="T1768" s="55"/>
      <c r="U1768" s="56">
        <f>IF(Table1[[#This Row],[Ngày tính CN]]="","",S1768+T1768)</f>
        <v>45874</v>
      </c>
      <c r="V1768" s="57">
        <f ca="1">IF(Table1[[#This Row],[Hạn thanh toán]]="","",IF((U1768-NOW())&lt;0,0,(U1768-NOW())))</f>
        <v>0</v>
      </c>
      <c r="W1768" s="54"/>
      <c r="X1768" s="65">
        <f t="shared" ca="1" si="196"/>
        <v>127.36242152778141</v>
      </c>
      <c r="Y1768" s="109" t="str">
        <f t="shared" ca="1" si="201"/>
        <v>Nợ quá hạn hơn 120 ngày có khả năng mất thanh toán</v>
      </c>
      <c r="Z1768" s="254">
        <f>Table1[[#This Row],[Hạn thanh toán]]</f>
        <v>45874</v>
      </c>
      <c r="AA1768" s="254">
        <f>Table1[[#This Row],[Ngày Thanh toán]]</f>
        <v>0</v>
      </c>
      <c r="AD1768" s="3" t="str">
        <f>IF(Table1[[#This Row],[Mã khách hàng]]="","",VLOOKUP($A1768,Ma_KH!$A:$Q,Ma_KH!O$1,0))</f>
        <v>SÀNH ĐIỆU</v>
      </c>
      <c r="AE1768" s="3" t="str">
        <f>IF(Table1[[#This Row],[Mã khách hàng]]="","",VLOOKUP($A1768,Ma_KH!$A:$Q,Ma_KH!P$1,0))</f>
        <v>CÔNG TY TNHH PHÂN PHỐI SÀNH ĐIỆU</v>
      </c>
      <c r="AF1768" s="58" t="str">
        <f>VLOOKUP(A1768,Ma_KH!A:Q,Ma_KH!J$1,0)</f>
        <v>Vũ Anh Tuấn</v>
      </c>
    </row>
    <row r="1769" spans="1:32" s="58" customFormat="1" ht="16.5">
      <c r="A1769" s="45" t="s">
        <v>145</v>
      </c>
      <c r="B1769" s="66" t="s">
        <v>4510</v>
      </c>
      <c r="C1769" s="47">
        <v>45883</v>
      </c>
      <c r="D1769" s="46" t="s">
        <v>3049</v>
      </c>
      <c r="E1769" s="47">
        <v>45883</v>
      </c>
      <c r="F1769" s="45" t="s">
        <v>3050</v>
      </c>
      <c r="G1769" s="45" t="s">
        <v>3051</v>
      </c>
      <c r="H1769" s="54">
        <v>1239779</v>
      </c>
      <c r="I1769" s="54">
        <v>0</v>
      </c>
      <c r="J1769" s="54">
        <f>(Table1[[#This Row],[Tiền hàng]]-Table1[[#This Row],[Tiền chiết khấu]])*8%</f>
        <v>99182.32</v>
      </c>
      <c r="K1769" s="54">
        <v>1338961</v>
      </c>
      <c r="L1769" s="55" t="s">
        <v>24</v>
      </c>
      <c r="M1769" s="56"/>
      <c r="N1769" s="55"/>
      <c r="O1769" s="54">
        <f>IF(Table1[[#This Row],[Phân loại]]="Tồn đầu kỳ",Table1[[#This Row],[Tổng giá trị]],0)</f>
        <v>0</v>
      </c>
      <c r="P1769" s="55">
        <f>IF(Table1[[#This Row],[Số còn phải thu ĐK]]&lt;&gt;0,0,IF(Table1[[#This Row],[Phân loại]]="Bán hàng",Table1[[#This Row],[Tổng giá trị]],-Table1[[#This Row],[Tổng giá trị]]))</f>
        <v>1338961</v>
      </c>
      <c r="Q1769" s="18">
        <f t="shared" si="194"/>
        <v>0</v>
      </c>
      <c r="R1769" s="55">
        <f>Table1[[#This Row],[Số còn phải thu ĐK]]+Table1[[#This Row],[Giá Trị HD sau CK]]-Table1[[#This Row],[Số tiền đã thu]]</f>
        <v>1338961</v>
      </c>
      <c r="S1769" s="56">
        <f>IF(Table1[[#This Row],[Ngày hóa đơn]]&lt;&gt;"",Table1[[#This Row],[Ngày hóa đơn]],Table1[[#This Row],[Ngày hạch toán]])</f>
        <v>45883</v>
      </c>
      <c r="T1769" s="55"/>
      <c r="U1769" s="56">
        <f>IF(Table1[[#This Row],[Ngày tính CN]]="","",S1769+T1769)</f>
        <v>45883</v>
      </c>
      <c r="V1769" s="57">
        <f ca="1">IF(Table1[[#This Row],[Hạn thanh toán]]="","",IF((U1769-NOW())&lt;0,0,(U1769-NOW())))</f>
        <v>0</v>
      </c>
      <c r="W1769" s="54"/>
      <c r="X1769" s="65">
        <f t="shared" ca="1" si="196"/>
        <v>118.36242152778141</v>
      </c>
      <c r="Y1769" s="109" t="str">
        <f t="shared" ca="1" si="201"/>
        <v>Nợ quá hạn từ 90 ngày đến 120 ngày</v>
      </c>
      <c r="Z1769" s="254">
        <f>Table1[[#This Row],[Hạn thanh toán]]</f>
        <v>45883</v>
      </c>
      <c r="AA1769" s="254">
        <f>Table1[[#This Row],[Ngày Thanh toán]]</f>
        <v>0</v>
      </c>
      <c r="AD1769" s="3" t="str">
        <f>IF(Table1[[#This Row],[Mã khách hàng]]="","",VLOOKUP($A1769,Ma_KH!$A:$Q,Ma_KH!O$1,0))</f>
        <v>SÀNH ĐIỆU</v>
      </c>
      <c r="AE1769" s="3" t="str">
        <f>IF(Table1[[#This Row],[Mã khách hàng]]="","",VLOOKUP($A1769,Ma_KH!$A:$Q,Ma_KH!P$1,0))</f>
        <v>CÔNG TY TNHH PHÂN PHỐI SÀNH ĐIỆU</v>
      </c>
      <c r="AF1769" s="58" t="str">
        <f>VLOOKUP(A1769,Ma_KH!A:Q,Ma_KH!J$1,0)</f>
        <v>Vũ Anh Tuấn</v>
      </c>
    </row>
    <row r="1770" spans="1:32" ht="16.5">
      <c r="A1770" s="66" t="s">
        <v>145</v>
      </c>
      <c r="B1770" s="66" t="s">
        <v>4510</v>
      </c>
      <c r="C1770" s="67">
        <v>45906</v>
      </c>
      <c r="D1770" s="68" t="s">
        <v>3052</v>
      </c>
      <c r="E1770" s="67">
        <v>45906</v>
      </c>
      <c r="F1770" s="66" t="s">
        <v>3053</v>
      </c>
      <c r="G1770" s="66" t="s">
        <v>3025</v>
      </c>
      <c r="H1770" s="69">
        <v>951244</v>
      </c>
      <c r="I1770" s="69">
        <v>0</v>
      </c>
      <c r="J1770" s="69">
        <f>(Table1[[#This Row],[Tiền hàng]]-Table1[[#This Row],[Tiền chiết khấu]])*8%</f>
        <v>76099.520000000004</v>
      </c>
      <c r="K1770" s="69">
        <v>1027344</v>
      </c>
      <c r="L1770" s="8" t="s">
        <v>24</v>
      </c>
      <c r="M1770" s="41">
        <v>45929</v>
      </c>
      <c r="N1770" s="29" t="s">
        <v>4239</v>
      </c>
      <c r="O1770" s="69">
        <f>IF(Table1[[#This Row],[Phân loại]]="Tồn đầu kỳ",Table1[[#This Row],[Tổng giá trị]],0)</f>
        <v>0</v>
      </c>
      <c r="P1770" s="8">
        <f>IF(Table1[[#This Row],[Số còn phải thu ĐK]]&lt;&gt;0,0,IF(Table1[[#This Row],[Phân loại]]="Bán hàng",Table1[[#This Row],[Tổng giá trị]],-Table1[[#This Row],[Tổng giá trị]]))</f>
        <v>1027344</v>
      </c>
      <c r="Q1770" s="18">
        <f t="shared" si="194"/>
        <v>1027344</v>
      </c>
      <c r="R1770" s="8">
        <f>Table1[[#This Row],[Số còn phải thu ĐK]]+Table1[[#This Row],[Giá Trị HD sau CK]]-Table1[[#This Row],[Số tiền đã thu]]</f>
        <v>0</v>
      </c>
      <c r="S1770" s="7">
        <f>IF(Table1[[#This Row],[Ngày hóa đơn]]&lt;&gt;"",Table1[[#This Row],[Ngày hóa đơn]],Table1[[#This Row],[Ngày hạch toán]])</f>
        <v>45906</v>
      </c>
      <c r="T1770" s="8"/>
      <c r="U1770" s="7">
        <f>IF(Table1[[#This Row],[Ngày tính CN]]="","",S1770+T1770)</f>
        <v>45906</v>
      </c>
      <c r="V1770" s="71">
        <f ca="1">IF(Table1[[#This Row],[Hạn thanh toán]]="","",IF((U1770-NOW())&lt;0,0,(U1770-NOW())))</f>
        <v>0</v>
      </c>
      <c r="W1770" s="69"/>
      <c r="X1770" s="65" t="str">
        <f t="shared" ca="1" si="196"/>
        <v/>
      </c>
      <c r="Y1770" s="65" t="str">
        <f t="shared" si="201"/>
        <v>Đã thanh toán</v>
      </c>
      <c r="Z1770" s="250">
        <f>Table1[[#This Row],[Hạn thanh toán]]</f>
        <v>45906</v>
      </c>
      <c r="AA1770" s="250">
        <f>Table1[[#This Row],[Ngày Thanh toán]]</f>
        <v>45929</v>
      </c>
      <c r="AD1770" s="3" t="str">
        <f>IF(Table1[[#This Row],[Mã khách hàng]]="","",VLOOKUP($A1770,Ma_KH!$A:$Q,Ma_KH!O$1,0))</f>
        <v>SÀNH ĐIỆU</v>
      </c>
      <c r="AE1770" s="3" t="str">
        <f>IF(Table1[[#This Row],[Mã khách hàng]]="","",VLOOKUP($A1770,Ma_KH!$A:$Q,Ma_KH!P$1,0))</f>
        <v>CÔNG TY TNHH PHÂN PHỐI SÀNH ĐIỆU</v>
      </c>
      <c r="AF1770" s="3" t="str">
        <f>VLOOKUP(A1770,Ma_KH!A:Q,Ma_KH!J$1,0)</f>
        <v>Vũ Anh Tuấn</v>
      </c>
    </row>
    <row r="1771" spans="1:32" s="58" customFormat="1" ht="16.5">
      <c r="A1771" s="42" t="s">
        <v>145</v>
      </c>
      <c r="B1771" s="66" t="s">
        <v>4510</v>
      </c>
      <c r="C1771" s="44">
        <v>45940</v>
      </c>
      <c r="D1771" s="43" t="s">
        <v>3054</v>
      </c>
      <c r="E1771" s="44"/>
      <c r="F1771" s="208" t="s">
        <v>3055</v>
      </c>
      <c r="G1771" s="42" t="s">
        <v>3025</v>
      </c>
      <c r="H1771" s="54">
        <v>166785</v>
      </c>
      <c r="I1771" s="54"/>
      <c r="J1771" s="54">
        <f>(Table1[[#This Row],[Tiền hàng]]-Table1[[#This Row],[Tiền chiết khấu]])*8%</f>
        <v>13342.800000000001</v>
      </c>
      <c r="K1771" s="54">
        <v>180128</v>
      </c>
      <c r="L1771" s="55" t="s">
        <v>24</v>
      </c>
      <c r="M1771" s="56"/>
      <c r="N1771" s="55"/>
      <c r="O1771" s="54">
        <f>IF(Table1[[#This Row],[Phân loại]]="Tồn đầu kỳ",Table1[[#This Row],[Tổng giá trị]],0)</f>
        <v>0</v>
      </c>
      <c r="P1771" s="55">
        <f>IF(Table1[[#This Row],[Số còn phải thu ĐK]]&lt;&gt;0,0,IF(Table1[[#This Row],[Phân loại]]="Bán hàng",Table1[[#This Row],[Tổng giá trị]],-Table1[[#This Row],[Tổng giá trị]]))</f>
        <v>180128</v>
      </c>
      <c r="Q1771" s="18">
        <f t="shared" si="194"/>
        <v>0</v>
      </c>
      <c r="R1771" s="55">
        <f>Table1[[#This Row],[Số còn phải thu ĐK]]+Table1[[#This Row],[Giá Trị HD sau CK]]-Table1[[#This Row],[Số tiền đã thu]]</f>
        <v>180128</v>
      </c>
      <c r="S1771" s="56">
        <f>IF(Table1[[#This Row],[Ngày hóa đơn]]&lt;&gt;"",Table1[[#This Row],[Ngày hóa đơn]],Table1[[#This Row],[Ngày hạch toán]])</f>
        <v>45940</v>
      </c>
      <c r="T1771" s="55"/>
      <c r="U1771" s="56">
        <f>IF(Table1[[#This Row],[Ngày tính CN]]="","",S1771+T1771)</f>
        <v>45940</v>
      </c>
      <c r="V1771" s="57">
        <f ca="1">IF(Table1[[#This Row],[Hạn thanh toán]]="","",IF((U1771-NOW())&lt;0,0,(U1771-NOW())))</f>
        <v>0</v>
      </c>
      <c r="W1771" s="54"/>
      <c r="X1771" s="65">
        <f t="shared" ca="1" si="196"/>
        <v>61.362421527781407</v>
      </c>
      <c r="Y1771" s="109" t="str">
        <f t="shared" ca="1" si="201"/>
        <v>Nợ quá hạn từ 60 ngày đến 90 ngày</v>
      </c>
      <c r="Z1771" s="254">
        <f>Table1[[#This Row],[Hạn thanh toán]]</f>
        <v>45940</v>
      </c>
      <c r="AA1771" s="254">
        <f>Table1[[#This Row],[Ngày Thanh toán]]</f>
        <v>0</v>
      </c>
      <c r="AD1771" s="3" t="str">
        <f>IF(Table1[[#This Row],[Mã khách hàng]]="","",VLOOKUP($A1771,Ma_KH!$A:$Q,Ma_KH!O$1,0))</f>
        <v>SÀNH ĐIỆU</v>
      </c>
      <c r="AE1771" s="3" t="str">
        <f>IF(Table1[[#This Row],[Mã khách hàng]]="","",VLOOKUP($A1771,Ma_KH!$A:$Q,Ma_KH!P$1,0))</f>
        <v>CÔNG TY TNHH PHÂN PHỐI SÀNH ĐIỆU</v>
      </c>
      <c r="AF1771" s="58" t="str">
        <f>VLOOKUP(A1771,Ma_KH!A:Q,Ma_KH!J$1,0)</f>
        <v>Vũ Anh Tuấn</v>
      </c>
    </row>
    <row r="1772" spans="1:32" s="58" customFormat="1" ht="16.5">
      <c r="A1772" s="45" t="s">
        <v>145</v>
      </c>
      <c r="B1772" s="66" t="s">
        <v>4510</v>
      </c>
      <c r="C1772" s="47">
        <v>45953</v>
      </c>
      <c r="D1772" s="46" t="s">
        <v>3056</v>
      </c>
      <c r="E1772" s="47"/>
      <c r="F1772" s="209" t="s">
        <v>3057</v>
      </c>
      <c r="G1772" s="45" t="s">
        <v>3025</v>
      </c>
      <c r="H1772" s="54">
        <v>1084180</v>
      </c>
      <c r="I1772" s="54">
        <v>0</v>
      </c>
      <c r="J1772" s="54">
        <f>(Table1[[#This Row],[Tiền hàng]]-Table1[[#This Row],[Tiền chiết khấu]])*8%</f>
        <v>86734.400000000009</v>
      </c>
      <c r="K1772" s="54">
        <v>1170914</v>
      </c>
      <c r="L1772" s="55" t="s">
        <v>24</v>
      </c>
      <c r="M1772" s="56"/>
      <c r="N1772" s="55"/>
      <c r="O1772" s="54">
        <f>IF(Table1[[#This Row],[Phân loại]]="Tồn đầu kỳ",Table1[[#This Row],[Tổng giá trị]],0)</f>
        <v>0</v>
      </c>
      <c r="P1772" s="55">
        <f>IF(Table1[[#This Row],[Số còn phải thu ĐK]]&lt;&gt;0,0,IF(Table1[[#This Row],[Phân loại]]="Bán hàng",Table1[[#This Row],[Tổng giá trị]],-Table1[[#This Row],[Tổng giá trị]]))</f>
        <v>1170914</v>
      </c>
      <c r="Q1772" s="18">
        <f t="shared" si="194"/>
        <v>0</v>
      </c>
      <c r="R1772" s="55">
        <f>Table1[[#This Row],[Số còn phải thu ĐK]]+Table1[[#This Row],[Giá Trị HD sau CK]]-Table1[[#This Row],[Số tiền đã thu]]</f>
        <v>1170914</v>
      </c>
      <c r="S1772" s="56">
        <f>IF(Table1[[#This Row],[Ngày hóa đơn]]&lt;&gt;"",Table1[[#This Row],[Ngày hóa đơn]],Table1[[#This Row],[Ngày hạch toán]])</f>
        <v>45953</v>
      </c>
      <c r="T1772" s="55"/>
      <c r="U1772" s="56">
        <f>IF(Table1[[#This Row],[Ngày tính CN]]="","",S1772+T1772)</f>
        <v>45953</v>
      </c>
      <c r="V1772" s="57">
        <f ca="1">IF(Table1[[#This Row],[Hạn thanh toán]]="","",IF((U1772-NOW())&lt;0,0,(U1772-NOW())))</f>
        <v>0</v>
      </c>
      <c r="W1772" s="54"/>
      <c r="X1772" s="65">
        <f t="shared" ca="1" si="196"/>
        <v>48.362421527781407</v>
      </c>
      <c r="Y1772" s="109" t="str">
        <f t="shared" ca="1" si="201"/>
        <v>Nợ quá hạn từ 30 ngày đến 60 ngày</v>
      </c>
      <c r="Z1772" s="254">
        <f>Table1[[#This Row],[Hạn thanh toán]]</f>
        <v>45953</v>
      </c>
      <c r="AA1772" s="254">
        <f>Table1[[#This Row],[Ngày Thanh toán]]</f>
        <v>0</v>
      </c>
      <c r="AD1772" s="3" t="str">
        <f>IF(Table1[[#This Row],[Mã khách hàng]]="","",VLOOKUP($A1772,Ma_KH!$A:$Q,Ma_KH!O$1,0))</f>
        <v>SÀNH ĐIỆU</v>
      </c>
      <c r="AE1772" s="3" t="str">
        <f>IF(Table1[[#This Row],[Mã khách hàng]]="","",VLOOKUP($A1772,Ma_KH!$A:$Q,Ma_KH!P$1,0))</f>
        <v>CÔNG TY TNHH PHÂN PHỐI SÀNH ĐIỆU</v>
      </c>
      <c r="AF1772" s="58" t="str">
        <f>VLOOKUP(A1772,Ma_KH!A:Q,Ma_KH!J$1,0)</f>
        <v>Vũ Anh Tuấn</v>
      </c>
    </row>
    <row r="1773" spans="1:32" s="58" customFormat="1" ht="16.5">
      <c r="A1773" s="45" t="s">
        <v>145</v>
      </c>
      <c r="B1773" s="66" t="s">
        <v>4510</v>
      </c>
      <c r="C1773" s="155">
        <v>45960</v>
      </c>
      <c r="D1773" s="156" t="s">
        <v>3056</v>
      </c>
      <c r="E1773" s="155"/>
      <c r="F1773" s="217" t="s">
        <v>19032</v>
      </c>
      <c r="G1773" s="156" t="s">
        <v>19037</v>
      </c>
      <c r="H1773" s="107"/>
      <c r="I1773" s="54">
        <f>IFERROR(ROUND((VLOOKUP(Table1[[#This Row],[Mã khách hàng]],Ty_Le!$A:$D,5,0)*5%),0),0)</f>
        <v>0</v>
      </c>
      <c r="J1773" s="54">
        <f>(Table1[[#This Row],[Tiền hàng]]-Table1[[#This Row],[Tiền chiết khấu]])*8%</f>
        <v>0</v>
      </c>
      <c r="K1773" s="54">
        <v>791291</v>
      </c>
      <c r="L1773" s="55" t="s">
        <v>17</v>
      </c>
      <c r="M1773" s="56"/>
      <c r="N1773" s="55"/>
      <c r="O1773" s="54">
        <f>IF(Table1[[#This Row],[Phân loại]]="Tồn đầu kỳ",Table1[[#This Row],[Tổng giá trị]],0)</f>
        <v>0</v>
      </c>
      <c r="P1773" s="55">
        <f>IF(Table1[[#This Row],[Số còn phải thu ĐK]]&lt;&gt;0,0,IF(Table1[[#This Row],[Phân loại]]="Bán hàng",Table1[[#This Row],[Tổng giá trị]],-Table1[[#This Row],[Tổng giá trị]]))</f>
        <v>-791291</v>
      </c>
      <c r="Q1773" s="18">
        <f>IF(M1773&lt;&gt;"",IF(O1773&lt;&gt;0,O1773,P1773),0)</f>
        <v>0</v>
      </c>
      <c r="R1773" s="55">
        <f>Table1[[#This Row],[Số còn phải thu ĐK]]+Table1[[#This Row],[Giá Trị HD sau CK]]-Table1[[#This Row],[Số tiền đã thu]]</f>
        <v>-791291</v>
      </c>
      <c r="S1773" s="56">
        <f>IF(Table1[[#This Row],[Ngày hóa đơn]]&lt;&gt;"",Table1[[#This Row],[Ngày hóa đơn]],Table1[[#This Row],[Ngày hạch toán]])</f>
        <v>45960</v>
      </c>
      <c r="T1773" s="55"/>
      <c r="U1773" s="56">
        <f>IF(Table1[[#This Row],[Ngày tính CN]]="","",S1773+T1773)</f>
        <v>45960</v>
      </c>
      <c r="V1773" s="57">
        <f ca="1">IF(Table1[[#This Row],[Hạn thanh toán]]="","",IF((U1773-NOW())&lt;0,0,(U1773-NOW())))</f>
        <v>0</v>
      </c>
      <c r="W1773" s="54"/>
      <c r="X1773" s="65">
        <f t="shared" ca="1" si="196"/>
        <v>41.362421527781407</v>
      </c>
      <c r="Y1773" s="109" t="str">
        <f ca="1">IF(R1773=0,"Đã thanh toán",IF(X1773="","",IF(X1773&lt;=0,"Chưa đến hạn thanh toán",IF(X1773&lt;=30,"Nợ quá hạn 30 ngày",IF(X1773&lt;=60,"Nợ quá hạn từ 30 ngày đến 60 ngày",IF(X1773&lt;=90,"Nợ quá hạn từ 60 ngày đến 90 ngày",IF(X1773&lt;=120,"Nợ quá hạn từ 90 ngày đến 120 ngày","Nợ quá hạn hơn 120 ngày có khả năng mất thanh toán")))))))</f>
        <v>Nợ quá hạn từ 30 ngày đến 60 ngày</v>
      </c>
      <c r="Z1773" s="254">
        <f>Table1[[#This Row],[Hạn thanh toán]]</f>
        <v>45960</v>
      </c>
      <c r="AA1773" s="254">
        <f>Table1[[#This Row],[Ngày Thanh toán]]</f>
        <v>0</v>
      </c>
      <c r="AD1773" s="3" t="str">
        <f>IF(Table1[[#This Row],[Mã khách hàng]]="","",VLOOKUP($A1773,Ma_KH!$A:$Q,Ma_KH!O$1,0))</f>
        <v>SÀNH ĐIỆU</v>
      </c>
      <c r="AE1773" s="3" t="str">
        <f>IF(Table1[[#This Row],[Mã khách hàng]]="","",VLOOKUP($A1773,Ma_KH!$A:$Q,Ma_KH!P$1,0))</f>
        <v>CÔNG TY TNHH PHÂN PHỐI SÀNH ĐIỆU</v>
      </c>
      <c r="AF1773" s="58" t="str">
        <f>VLOOKUP(A1773,Ma_KH!A:Q,Ma_KH!J$1,0)</f>
        <v>Vũ Anh Tuấn</v>
      </c>
    </row>
    <row r="1774" spans="1:32" s="58" customFormat="1" ht="16.5">
      <c r="A1774" s="45" t="s">
        <v>145</v>
      </c>
      <c r="B1774" s="66" t="s">
        <v>4510</v>
      </c>
      <c r="C1774" s="155">
        <v>45978</v>
      </c>
      <c r="D1774" s="156" t="s">
        <v>19033</v>
      </c>
      <c r="E1774" s="155">
        <v>45978</v>
      </c>
      <c r="F1774" s="217" t="s">
        <v>19034</v>
      </c>
      <c r="G1774" s="156" t="s">
        <v>19038</v>
      </c>
      <c r="H1774" s="107">
        <v>528890</v>
      </c>
      <c r="I1774" s="54">
        <f>IFERROR(ROUND((VLOOKUP(Table1[[#This Row],[Mã khách hàng]],Ty_Le!$A:$D,5,0)*5%),0),0)</f>
        <v>0</v>
      </c>
      <c r="J1774" s="54">
        <f>(Table1[[#This Row],[Tiền hàng]]-Table1[[#This Row],[Tiền chiết khấu]])*8%</f>
        <v>42311.200000000004</v>
      </c>
      <c r="K1774" s="54">
        <f>Table1[[#This Row],[Tiền hàng]]-Table1[[#This Row],[Tiền chiết khấu]]+Table1[[#This Row],[Tiền VAT]]</f>
        <v>571201.19999999995</v>
      </c>
      <c r="L1774" s="55" t="s">
        <v>24</v>
      </c>
      <c r="M1774" s="56"/>
      <c r="N1774" s="55"/>
      <c r="O1774" s="54">
        <f>IF(Table1[[#This Row],[Phân loại]]="Tồn đầu kỳ",Table1[[#This Row],[Tổng giá trị]],0)</f>
        <v>0</v>
      </c>
      <c r="P1774" s="55">
        <f>IF(Table1[[#This Row],[Số còn phải thu ĐK]]&lt;&gt;0,0,IF(Table1[[#This Row],[Phân loại]]="Bán hàng",Table1[[#This Row],[Tổng giá trị]],-Table1[[#This Row],[Tổng giá trị]]))</f>
        <v>571201.19999999995</v>
      </c>
      <c r="Q1774" s="18">
        <f>IF(M1774&lt;&gt;"",IF(O1774&lt;&gt;0,O1774,P1774),0)</f>
        <v>0</v>
      </c>
      <c r="R1774" s="55">
        <f>Table1[[#This Row],[Số còn phải thu ĐK]]+Table1[[#This Row],[Giá Trị HD sau CK]]-Table1[[#This Row],[Số tiền đã thu]]</f>
        <v>571201.19999999995</v>
      </c>
      <c r="S1774" s="56">
        <f>IF(Table1[[#This Row],[Ngày hóa đơn]]&lt;&gt;"",Table1[[#This Row],[Ngày hóa đơn]],Table1[[#This Row],[Ngày hạch toán]])</f>
        <v>45978</v>
      </c>
      <c r="T1774" s="55"/>
      <c r="U1774" s="56">
        <f>IF(Table1[[#This Row],[Ngày tính CN]]="","",S1774+T1774)</f>
        <v>45978</v>
      </c>
      <c r="V1774" s="57">
        <f ca="1">IF(Table1[[#This Row],[Hạn thanh toán]]="","",IF((U1774-NOW())&lt;0,0,(U1774-NOW())))</f>
        <v>0</v>
      </c>
      <c r="W1774" s="54"/>
      <c r="X1774" s="65">
        <f t="shared" ca="1" si="196"/>
        <v>23.362421527781407</v>
      </c>
      <c r="Y1774" s="109" t="str">
        <f ca="1">IF(R1774=0,"Đã thanh toán",IF(X1774="","",IF(X1774&lt;=0,"Chưa đến hạn thanh toán",IF(X1774&lt;=30,"Nợ quá hạn 30 ngày",IF(X1774&lt;=60,"Nợ quá hạn từ 30 ngày đến 60 ngày",IF(X1774&lt;=90,"Nợ quá hạn từ 60 ngày đến 90 ngày",IF(X1774&lt;=120,"Nợ quá hạn từ 90 ngày đến 120 ngày","Nợ quá hạn hơn 120 ngày có khả năng mất thanh toán")))))))</f>
        <v>Nợ quá hạn 30 ngày</v>
      </c>
      <c r="Z1774" s="254">
        <f>Table1[[#This Row],[Hạn thanh toán]]</f>
        <v>45978</v>
      </c>
      <c r="AA1774" s="254">
        <f>Table1[[#This Row],[Ngày Thanh toán]]</f>
        <v>0</v>
      </c>
      <c r="AD1774" s="3" t="str">
        <f>IF(Table1[[#This Row],[Mã khách hàng]]="","",VLOOKUP($A1774,Ma_KH!$A:$Q,Ma_KH!O$1,0))</f>
        <v>SÀNH ĐIỆU</v>
      </c>
      <c r="AE1774" s="3" t="str">
        <f>IF(Table1[[#This Row],[Mã khách hàng]]="","",VLOOKUP($A1774,Ma_KH!$A:$Q,Ma_KH!P$1,0))</f>
        <v>CÔNG TY TNHH PHÂN PHỐI SÀNH ĐIỆU</v>
      </c>
      <c r="AF1774" s="58" t="str">
        <f>VLOOKUP(A1774,Ma_KH!A:Q,Ma_KH!J$1,0)</f>
        <v>Vũ Anh Tuấn</v>
      </c>
    </row>
    <row r="1775" spans="1:32" s="58" customFormat="1" ht="16.5">
      <c r="A1775" s="45" t="s">
        <v>145</v>
      </c>
      <c r="B1775" s="66" t="s">
        <v>4510</v>
      </c>
      <c r="C1775" s="317">
        <v>45988</v>
      </c>
      <c r="D1775" s="316" t="s">
        <v>19035</v>
      </c>
      <c r="E1775" s="317">
        <v>45988</v>
      </c>
      <c r="F1775" s="316" t="s">
        <v>19036</v>
      </c>
      <c r="G1775" s="316" t="s">
        <v>19039</v>
      </c>
      <c r="H1775" s="319">
        <v>768619</v>
      </c>
      <c r="I1775" s="54">
        <f>IFERROR(ROUND((VLOOKUP(Table1[[#This Row],[Mã khách hàng]],Ty_Le!$A:$D,5,0)*5%),0),0)</f>
        <v>0</v>
      </c>
      <c r="J1775" s="54">
        <f>(Table1[[#This Row],[Tiền hàng]]-Table1[[#This Row],[Tiền chiết khấu]])*8%</f>
        <v>61489.520000000004</v>
      </c>
      <c r="K1775" s="54">
        <f>Table1[[#This Row],[Tiền hàng]]-Table1[[#This Row],[Tiền chiết khấu]]+Table1[[#This Row],[Tiền VAT]]</f>
        <v>830108.52</v>
      </c>
      <c r="L1775" s="55" t="s">
        <v>24</v>
      </c>
      <c r="M1775" s="56"/>
      <c r="N1775" s="55"/>
      <c r="O1775" s="54">
        <f>IF(Table1[[#This Row],[Phân loại]]="Tồn đầu kỳ",Table1[[#This Row],[Tổng giá trị]],0)</f>
        <v>0</v>
      </c>
      <c r="P1775" s="55">
        <f>IF(Table1[[#This Row],[Số còn phải thu ĐK]]&lt;&gt;0,0,IF(Table1[[#This Row],[Phân loại]]="Bán hàng",Table1[[#This Row],[Tổng giá trị]],-Table1[[#This Row],[Tổng giá trị]]))</f>
        <v>830108.52</v>
      </c>
      <c r="Q1775" s="18">
        <f>IF(M1775&lt;&gt;"",IF(O1775&lt;&gt;0,O1775,P1775),0)</f>
        <v>0</v>
      </c>
      <c r="R1775" s="55">
        <f>Table1[[#This Row],[Số còn phải thu ĐK]]+Table1[[#This Row],[Giá Trị HD sau CK]]-Table1[[#This Row],[Số tiền đã thu]]</f>
        <v>830108.52</v>
      </c>
      <c r="S1775" s="56">
        <f>IF(Table1[[#This Row],[Ngày hóa đơn]]&lt;&gt;"",Table1[[#This Row],[Ngày hóa đơn]],Table1[[#This Row],[Ngày hạch toán]])</f>
        <v>45988</v>
      </c>
      <c r="T1775" s="55"/>
      <c r="U1775" s="56">
        <f>IF(Table1[[#This Row],[Ngày tính CN]]="","",S1775+T1775)</f>
        <v>45988</v>
      </c>
      <c r="V1775" s="57">
        <f ca="1">IF(Table1[[#This Row],[Hạn thanh toán]]="","",IF((U1775-NOW())&lt;0,0,(U1775-NOW())))</f>
        <v>0</v>
      </c>
      <c r="W1775" s="54"/>
      <c r="X1775" s="65">
        <f t="shared" ca="1" si="196"/>
        <v>13.362421527781407</v>
      </c>
      <c r="Y1775" s="109" t="str">
        <f ca="1">IF(R1775=0,"Đã thanh toán",IF(X1775="","",IF(X1775&lt;=0,"Chưa đến hạn thanh toán",IF(X1775&lt;=30,"Nợ quá hạn 30 ngày",IF(X1775&lt;=60,"Nợ quá hạn từ 30 ngày đến 60 ngày",IF(X1775&lt;=90,"Nợ quá hạn từ 60 ngày đến 90 ngày",IF(X1775&lt;=120,"Nợ quá hạn từ 90 ngày đến 120 ngày","Nợ quá hạn hơn 120 ngày có khả năng mất thanh toán")))))))</f>
        <v>Nợ quá hạn 30 ngày</v>
      </c>
      <c r="Z1775" s="254">
        <f>Table1[[#This Row],[Hạn thanh toán]]</f>
        <v>45988</v>
      </c>
      <c r="AA1775" s="254">
        <f>Table1[[#This Row],[Ngày Thanh toán]]</f>
        <v>0</v>
      </c>
      <c r="AD1775" s="3" t="str">
        <f>IF(Table1[[#This Row],[Mã khách hàng]]="","",VLOOKUP($A1775,Ma_KH!$A:$Q,Ma_KH!O$1,0))</f>
        <v>SÀNH ĐIỆU</v>
      </c>
      <c r="AE1775" s="3" t="str">
        <f>IF(Table1[[#This Row],[Mã khách hàng]]="","",VLOOKUP($A1775,Ma_KH!$A:$Q,Ma_KH!P$1,0))</f>
        <v>CÔNG TY TNHH PHÂN PHỐI SÀNH ĐIỆU</v>
      </c>
      <c r="AF1775" s="58" t="str">
        <f>VLOOKUP(A1775,Ma_KH!A:Q,Ma_KH!J$1,0)</f>
        <v>Vũ Anh Tuấn</v>
      </c>
    </row>
    <row r="1776" spans="1:32" s="139" customFormat="1" ht="16.5">
      <c r="A1776" s="127" t="s">
        <v>146</v>
      </c>
      <c r="B1776" s="127" t="s">
        <v>4511</v>
      </c>
      <c r="C1776" s="128"/>
      <c r="D1776" s="129"/>
      <c r="E1776" s="128">
        <v>45682</v>
      </c>
      <c r="F1776" s="127" t="s">
        <v>3059</v>
      </c>
      <c r="G1776" s="127" t="s">
        <v>3643</v>
      </c>
      <c r="H1776" s="131"/>
      <c r="I1776" s="131">
        <v>0</v>
      </c>
      <c r="J1776" s="131">
        <f>(Table1[[#This Row],[Tiền hàng]]-Table1[[#This Row],[Tiền chiết khấu]])*8%</f>
        <v>0</v>
      </c>
      <c r="K1776" s="59">
        <v>22790569</v>
      </c>
      <c r="L1776" s="132" t="s">
        <v>3643</v>
      </c>
      <c r="M1776" s="133">
        <v>45695</v>
      </c>
      <c r="N1776" s="134" t="s">
        <v>3914</v>
      </c>
      <c r="O1776" s="131">
        <f>IF(Table1[[#This Row],[Phân loại]]="Tồn đầu kỳ",Table1[[#This Row],[Tổng giá trị]],0)</f>
        <v>22790569</v>
      </c>
      <c r="P1776" s="132">
        <f>IF(Table1[[#This Row],[Số còn phải thu ĐK]]&lt;&gt;0,0,IF(Table1[[#This Row],[Phân loại]]="Bán hàng",Table1[[#This Row],[Tổng giá trị]],-Table1[[#This Row],[Tổng giá trị]]))</f>
        <v>0</v>
      </c>
      <c r="Q1776" s="18">
        <f t="shared" ref="Q1776:Q1847" si="202">IF(M1776&lt;&gt;"",IF(O1776&lt;&gt;0,O1776,P1776),0)</f>
        <v>22790569</v>
      </c>
      <c r="R1776" s="132">
        <f>Table1[[#This Row],[Số còn phải thu ĐK]]+Table1[[#This Row],[Giá Trị HD sau CK]]-Table1[[#This Row],[Số tiền đã thu]]</f>
        <v>0</v>
      </c>
      <c r="S1776" s="136">
        <f>IF(Table1[[#This Row],[Ngày hóa đơn]]&lt;&gt;"",Table1[[#This Row],[Ngày hóa đơn]],Table1[[#This Row],[Ngày hạch toán]])</f>
        <v>45682</v>
      </c>
      <c r="T1776" s="132"/>
      <c r="U1776" s="136">
        <f>IF(Table1[[#This Row],[Ngày tính CN]]="","",S1776+T1776)</f>
        <v>45682</v>
      </c>
      <c r="V1776" s="137">
        <f ca="1">IF(Table1[[#This Row],[Hạn thanh toán]]="","",IF((U1776-NOW())&lt;0,0,(U1776-NOW())))</f>
        <v>0</v>
      </c>
      <c r="W1776" s="131"/>
      <c r="X1776" s="65" t="str">
        <f t="shared" ca="1" si="196"/>
        <v/>
      </c>
      <c r="Y1776" s="138" t="str">
        <f t="shared" ref="Y1776" si="203">IF(R1776=0,"Đã thanh toán",IF(X1776="","",IF(X1776&lt;=0,"Chưa đến hạn thanh toán",IF(X1776&lt;=30,"Nợ quá hạn 30 ngày",IF(X1776&lt;=60,"Nợ quá hạn từ 30 ngày đến 60 ngày",IF(X1776&lt;=90,"Nợ quá hạn từ 60 ngày đến 90 ngày",IF(X1776&lt;=120,"Nợ quá hạn từ 90 ngày đến 120 ngày","Nợ quá hạn hơn 120 ngày có khả năng mất thanh toán")))))))</f>
        <v>Đã thanh toán</v>
      </c>
      <c r="Z1776" s="253">
        <f>Table1[[#This Row],[Hạn thanh toán]]</f>
        <v>45682</v>
      </c>
      <c r="AA1776" s="253">
        <f>Table1[[#This Row],[Ngày Thanh toán]]</f>
        <v>45695</v>
      </c>
      <c r="AD1776" s="3" t="str">
        <f>IF(Table1[[#This Row],[Mã khách hàng]]="","",VLOOKUP($A1776,Ma_KH!$A:$Q,Ma_KH!O$1,0))</f>
        <v>REALFMART</v>
      </c>
      <c r="AE1776" s="3" t="str">
        <f>IF(Table1[[#This Row],[Mã khách hàng]]="","",VLOOKUP($A1776,Ma_KH!$A:$Q,Ma_KH!P$1,0))</f>
        <v>CÔNG TY TNHH ĐẦU TƯ PHÁT TRIỂN KINH DOANH TOÀN THẮNG</v>
      </c>
      <c r="AF1776" s="139" t="str">
        <f>VLOOKUP(A1776,Ma_KH!A:Q,Ma_KH!J$1,0)</f>
        <v>Nguyễn Quốc Thái</v>
      </c>
    </row>
    <row r="1777" spans="1:32" ht="16.5">
      <c r="A1777" s="66" t="s">
        <v>146</v>
      </c>
      <c r="B1777" s="66" t="s">
        <v>4511</v>
      </c>
      <c r="C1777" s="67">
        <v>45682</v>
      </c>
      <c r="D1777" s="68" t="s">
        <v>3058</v>
      </c>
      <c r="E1777" s="67">
        <v>45682</v>
      </c>
      <c r="F1777" s="66" t="s">
        <v>3059</v>
      </c>
      <c r="G1777" s="66" t="s">
        <v>3060</v>
      </c>
      <c r="H1777" s="69">
        <v>2440110</v>
      </c>
      <c r="I1777" s="69">
        <v>0</v>
      </c>
      <c r="J1777" s="69">
        <f>(Table1[[#This Row],[Tiền hàng]]-Table1[[#This Row],[Tiền chiết khấu]])*8%</f>
        <v>195208.80000000002</v>
      </c>
      <c r="K1777" s="69">
        <v>2635319</v>
      </c>
      <c r="L1777" s="8" t="s">
        <v>24</v>
      </c>
      <c r="M1777" s="41">
        <v>45695</v>
      </c>
      <c r="N1777" s="29" t="s">
        <v>3914</v>
      </c>
      <c r="O1777" s="69">
        <f>IF(Table1[[#This Row],[Phân loại]]="Tồn đầu kỳ",Table1[[#This Row],[Tổng giá trị]],0)</f>
        <v>0</v>
      </c>
      <c r="P1777" s="8">
        <f>IF(Table1[[#This Row],[Số còn phải thu ĐK]]&lt;&gt;0,0,IF(Table1[[#This Row],[Phân loại]]="Bán hàng",Table1[[#This Row],[Tổng giá trị]],-Table1[[#This Row],[Tổng giá trị]]))</f>
        <v>2635319</v>
      </c>
      <c r="Q1777" s="18">
        <f t="shared" si="202"/>
        <v>2635319</v>
      </c>
      <c r="R1777" s="8">
        <f>Table1[[#This Row],[Số còn phải thu ĐK]]+Table1[[#This Row],[Giá Trị HD sau CK]]-Table1[[#This Row],[Số tiền đã thu]]</f>
        <v>0</v>
      </c>
      <c r="S1777" s="7">
        <f>IF(Table1[[#This Row],[Ngày hóa đơn]]&lt;&gt;"",Table1[[#This Row],[Ngày hóa đơn]],Table1[[#This Row],[Ngày hạch toán]])</f>
        <v>45682</v>
      </c>
      <c r="T1777" s="8"/>
      <c r="U1777" s="7">
        <f>IF(Table1[[#This Row],[Ngày tính CN]]="","",S1777+T1777)</f>
        <v>45682</v>
      </c>
      <c r="V1777" s="71">
        <f ca="1">IF(Table1[[#This Row],[Hạn thanh toán]]="","",IF((U1777-NOW())&lt;0,0,(U1777-NOW())))</f>
        <v>0</v>
      </c>
      <c r="W1777" s="69"/>
      <c r="X1777" s="65" t="str">
        <f t="shared" ca="1" si="196"/>
        <v/>
      </c>
      <c r="Y1777" s="65" t="str">
        <f t="shared" si="201"/>
        <v>Đã thanh toán</v>
      </c>
      <c r="Z1777" s="250">
        <f>Table1[[#This Row],[Hạn thanh toán]]</f>
        <v>45682</v>
      </c>
      <c r="AA1777" s="250">
        <f>Table1[[#This Row],[Ngày Thanh toán]]</f>
        <v>45695</v>
      </c>
      <c r="AD1777" s="3" t="str">
        <f>IF(Table1[[#This Row],[Mã khách hàng]]="","",VLOOKUP($A1777,Ma_KH!$A:$Q,Ma_KH!O$1,0))</f>
        <v>REALFMART</v>
      </c>
      <c r="AE1777" s="3" t="str">
        <f>IF(Table1[[#This Row],[Mã khách hàng]]="","",VLOOKUP($A1777,Ma_KH!$A:$Q,Ma_KH!P$1,0))</f>
        <v>CÔNG TY TNHH ĐẦU TƯ PHÁT TRIỂN KINH DOANH TOÀN THẮNG</v>
      </c>
      <c r="AF1777" s="3" t="str">
        <f>VLOOKUP(A1777,Ma_KH!A:Q,Ma_KH!J$1,0)</f>
        <v>Nguyễn Quốc Thái</v>
      </c>
    </row>
    <row r="1778" spans="1:32" s="139" customFormat="1" ht="16.5">
      <c r="A1778" s="143" t="s">
        <v>147</v>
      </c>
      <c r="B1778" s="143" t="s">
        <v>4512</v>
      </c>
      <c r="C1778" s="146"/>
      <c r="D1778" s="145"/>
      <c r="E1778" s="146"/>
      <c r="F1778" s="143"/>
      <c r="G1778" s="143" t="s">
        <v>3643</v>
      </c>
      <c r="H1778" s="131"/>
      <c r="I1778" s="131">
        <v>0</v>
      </c>
      <c r="J1778" s="131">
        <f>(Table1[[#This Row],[Tiền hàng]]-Table1[[#This Row],[Tiền chiết khấu]])*8%</f>
        <v>0</v>
      </c>
      <c r="K1778" s="159">
        <v>9258476</v>
      </c>
      <c r="L1778" s="132" t="s">
        <v>3643</v>
      </c>
      <c r="M1778" s="60">
        <v>45755</v>
      </c>
      <c r="N1778" s="29" t="s">
        <v>4240</v>
      </c>
      <c r="O1778" s="131">
        <f>IF(Table1[[#This Row],[Phân loại]]="Tồn đầu kỳ",Table1[[#This Row],[Tổng giá trị]],0)</f>
        <v>9258476</v>
      </c>
      <c r="P1778" s="132">
        <f>IF(Table1[[#This Row],[Số còn phải thu ĐK]]&lt;&gt;0,0,IF(Table1[[#This Row],[Phân loại]]="Bán hàng",Table1[[#This Row],[Tổng giá trị]],-Table1[[#This Row],[Tổng giá trị]]))</f>
        <v>0</v>
      </c>
      <c r="Q1778" s="18">
        <f t="shared" si="202"/>
        <v>9258476</v>
      </c>
      <c r="R1778" s="132">
        <f>Table1[[#This Row],[Số còn phải thu ĐK]]+Table1[[#This Row],[Giá Trị HD sau CK]]-Table1[[#This Row],[Số tiền đã thu]]</f>
        <v>0</v>
      </c>
      <c r="S1778" s="136">
        <f>IF(Table1[[#This Row],[Ngày hóa đơn]]&lt;&gt;"",Table1[[#This Row],[Ngày hóa đơn]],Table1[[#This Row],[Ngày hạch toán]])</f>
        <v>0</v>
      </c>
      <c r="T1778" s="132"/>
      <c r="U1778" s="136">
        <f>IF(Table1[[#This Row],[Ngày tính CN]]="","",S1778+T1778)</f>
        <v>0</v>
      </c>
      <c r="V1778" s="137">
        <f ca="1">IF(Table1[[#This Row],[Hạn thanh toán]]="","",IF((U1778-NOW())&lt;0,0,(U1778-NOW())))</f>
        <v>0</v>
      </c>
      <c r="W1778" s="131"/>
      <c r="X1778" s="65" t="str">
        <f t="shared" ca="1" si="196"/>
        <v/>
      </c>
      <c r="Y1778" s="138" t="str">
        <f t="shared" ref="Y1778" si="204">IF(R1778=0,"Đã thanh toán",IF(X1778="","",IF(X1778&lt;=0,"Chưa đến hạn thanh toán",IF(X1778&lt;=30,"Nợ quá hạn 30 ngày",IF(X1778&lt;=60,"Nợ quá hạn từ 30 ngày đến 60 ngày",IF(X1778&lt;=90,"Nợ quá hạn từ 60 ngày đến 90 ngày",IF(X1778&lt;=120,"Nợ quá hạn từ 90 ngày đến 120 ngày","Nợ quá hạn hơn 120 ngày có khả năng mất thanh toán")))))))</f>
        <v>Đã thanh toán</v>
      </c>
      <c r="Z1778" s="253">
        <f>Table1[[#This Row],[Hạn thanh toán]]</f>
        <v>0</v>
      </c>
      <c r="AA1778" s="253">
        <f>Table1[[#This Row],[Ngày Thanh toán]]</f>
        <v>45755</v>
      </c>
      <c r="AD1778" s="3" t="str">
        <f>IF(Table1[[#This Row],[Mã khách hàng]]="","",VLOOKUP($A1778,Ma_KH!$A:$Q,Ma_KH!O$1,0))</f>
        <v>VIETY</v>
      </c>
      <c r="AE1778" s="3" t="str">
        <f>IF(Table1[[#This Row],[Mã khách hàng]]="","",VLOOKUP($A1778,Ma_KH!$A:$Q,Ma_KH!P$1,0))</f>
        <v>CÔNG TY TNHH VIỆT Ý</v>
      </c>
      <c r="AF1778" s="139" t="str">
        <f>VLOOKUP(A1778,Ma_KH!A:Q,Ma_KH!J$1,0)</f>
        <v>Vũ Anh Tuấn</v>
      </c>
    </row>
    <row r="1779" spans="1:32" ht="16.5">
      <c r="A1779" s="73" t="s">
        <v>147</v>
      </c>
      <c r="B1779" s="73" t="s">
        <v>4512</v>
      </c>
      <c r="C1779" s="75">
        <v>45659</v>
      </c>
      <c r="D1779" s="76" t="s">
        <v>3061</v>
      </c>
      <c r="E1779" s="75">
        <v>45659</v>
      </c>
      <c r="F1779" s="73" t="s">
        <v>3062</v>
      </c>
      <c r="G1779" s="73" t="s">
        <v>3063</v>
      </c>
      <c r="H1779" s="69">
        <v>8770990</v>
      </c>
      <c r="I1779" s="69">
        <v>0</v>
      </c>
      <c r="J1779" s="69">
        <f>(Table1[[#This Row],[Tiền hàng]]-Table1[[#This Row],[Tiền chiết khấu]])*8%</f>
        <v>701679.20000000007</v>
      </c>
      <c r="K1779" s="69">
        <v>9472669</v>
      </c>
      <c r="L1779" s="8" t="s">
        <v>24</v>
      </c>
      <c r="M1779" s="41">
        <v>45799</v>
      </c>
      <c r="N1779" s="29" t="s">
        <v>4241</v>
      </c>
      <c r="O1779" s="69">
        <f>IF(Table1[[#This Row],[Phân loại]]="Tồn đầu kỳ",Table1[[#This Row],[Tổng giá trị]],0)</f>
        <v>0</v>
      </c>
      <c r="P1779" s="8">
        <f>IF(Table1[[#This Row],[Số còn phải thu ĐK]]&lt;&gt;0,0,IF(Table1[[#This Row],[Phân loại]]="Bán hàng",Table1[[#This Row],[Tổng giá trị]],-Table1[[#This Row],[Tổng giá trị]]))</f>
        <v>9472669</v>
      </c>
      <c r="Q1779" s="18">
        <f t="shared" si="202"/>
        <v>9472669</v>
      </c>
      <c r="R1779" s="8">
        <f>Table1[[#This Row],[Số còn phải thu ĐK]]+Table1[[#This Row],[Giá Trị HD sau CK]]-Table1[[#This Row],[Số tiền đã thu]]</f>
        <v>0</v>
      </c>
      <c r="S1779" s="7">
        <f>IF(Table1[[#This Row],[Ngày hóa đơn]]&lt;&gt;"",Table1[[#This Row],[Ngày hóa đơn]],Table1[[#This Row],[Ngày hạch toán]])</f>
        <v>45659</v>
      </c>
      <c r="T1779" s="8"/>
      <c r="U1779" s="7">
        <f>IF(Table1[[#This Row],[Ngày tính CN]]="","",S1779+T1779)</f>
        <v>45659</v>
      </c>
      <c r="V1779" s="71">
        <f ca="1">IF(Table1[[#This Row],[Hạn thanh toán]]="","",IF((U1779-NOW())&lt;0,0,(U1779-NOW())))</f>
        <v>0</v>
      </c>
      <c r="W1779" s="69"/>
      <c r="X1779" s="65" t="str">
        <f t="shared" ca="1" si="196"/>
        <v/>
      </c>
      <c r="Y1779" s="65" t="str">
        <f t="shared" si="201"/>
        <v>Đã thanh toán</v>
      </c>
      <c r="Z1779" s="250">
        <f>Table1[[#This Row],[Hạn thanh toán]]</f>
        <v>45659</v>
      </c>
      <c r="AA1779" s="250">
        <f>Table1[[#This Row],[Ngày Thanh toán]]</f>
        <v>45799</v>
      </c>
      <c r="AD1779" s="3" t="str">
        <f>IF(Table1[[#This Row],[Mã khách hàng]]="","",VLOOKUP($A1779,Ma_KH!$A:$Q,Ma_KH!O$1,0))</f>
        <v>VIETY</v>
      </c>
      <c r="AE1779" s="3" t="str">
        <f>IF(Table1[[#This Row],[Mã khách hàng]]="","",VLOOKUP($A1779,Ma_KH!$A:$Q,Ma_KH!P$1,0))</f>
        <v>CÔNG TY TNHH VIỆT Ý</v>
      </c>
      <c r="AF1779" s="3" t="str">
        <f>VLOOKUP(A1779,Ma_KH!A:Q,Ma_KH!J$1,0)</f>
        <v>Vũ Anh Tuấn</v>
      </c>
    </row>
    <row r="1780" spans="1:32" ht="16.5">
      <c r="A1780" s="66" t="s">
        <v>147</v>
      </c>
      <c r="B1780" s="73" t="s">
        <v>4512</v>
      </c>
      <c r="C1780" s="67">
        <v>45680</v>
      </c>
      <c r="D1780" s="68" t="s">
        <v>3064</v>
      </c>
      <c r="E1780" s="67">
        <v>45680</v>
      </c>
      <c r="F1780" s="66" t="s">
        <v>3065</v>
      </c>
      <c r="G1780" s="66" t="s">
        <v>3066</v>
      </c>
      <c r="H1780" s="69">
        <v>3487950</v>
      </c>
      <c r="I1780" s="69">
        <v>0</v>
      </c>
      <c r="J1780" s="69">
        <f>(Table1[[#This Row],[Tiền hàng]]-Table1[[#This Row],[Tiền chiết khấu]])*8%</f>
        <v>279036</v>
      </c>
      <c r="K1780" s="69">
        <v>3766986</v>
      </c>
      <c r="L1780" s="8" t="s">
        <v>24</v>
      </c>
      <c r="M1780" s="41">
        <v>45799</v>
      </c>
      <c r="N1780" s="29" t="s">
        <v>4241</v>
      </c>
      <c r="O1780" s="69">
        <f>IF(Table1[[#This Row],[Phân loại]]="Tồn đầu kỳ",Table1[[#This Row],[Tổng giá trị]],0)</f>
        <v>0</v>
      </c>
      <c r="P1780" s="8">
        <f>IF(Table1[[#This Row],[Số còn phải thu ĐK]]&lt;&gt;0,0,IF(Table1[[#This Row],[Phân loại]]="Bán hàng",Table1[[#This Row],[Tổng giá trị]],-Table1[[#This Row],[Tổng giá trị]]))</f>
        <v>3766986</v>
      </c>
      <c r="Q1780" s="18">
        <f t="shared" si="202"/>
        <v>3766986</v>
      </c>
      <c r="R1780" s="8">
        <f>Table1[[#This Row],[Số còn phải thu ĐK]]+Table1[[#This Row],[Giá Trị HD sau CK]]-Table1[[#This Row],[Số tiền đã thu]]</f>
        <v>0</v>
      </c>
      <c r="S1780" s="7">
        <f>IF(Table1[[#This Row],[Ngày hóa đơn]]&lt;&gt;"",Table1[[#This Row],[Ngày hóa đơn]],Table1[[#This Row],[Ngày hạch toán]])</f>
        <v>45680</v>
      </c>
      <c r="T1780" s="8"/>
      <c r="U1780" s="7">
        <f>IF(Table1[[#This Row],[Ngày tính CN]]="","",S1780+T1780)</f>
        <v>45680</v>
      </c>
      <c r="V1780" s="71">
        <f ca="1">IF(Table1[[#This Row],[Hạn thanh toán]]="","",IF((U1780-NOW())&lt;0,0,(U1780-NOW())))</f>
        <v>0</v>
      </c>
      <c r="W1780" s="69"/>
      <c r="X1780" s="65" t="str">
        <f t="shared" ca="1" si="196"/>
        <v/>
      </c>
      <c r="Y1780" s="65" t="str">
        <f t="shared" si="201"/>
        <v>Đã thanh toán</v>
      </c>
      <c r="Z1780" s="250">
        <f>Table1[[#This Row],[Hạn thanh toán]]</f>
        <v>45680</v>
      </c>
      <c r="AA1780" s="250">
        <f>Table1[[#This Row],[Ngày Thanh toán]]</f>
        <v>45799</v>
      </c>
      <c r="AD1780" s="3" t="str">
        <f>IF(Table1[[#This Row],[Mã khách hàng]]="","",VLOOKUP($A1780,Ma_KH!$A:$Q,Ma_KH!O$1,0))</f>
        <v>VIETY</v>
      </c>
      <c r="AE1780" s="3" t="str">
        <f>IF(Table1[[#This Row],[Mã khách hàng]]="","",VLOOKUP($A1780,Ma_KH!$A:$Q,Ma_KH!P$1,0))</f>
        <v>CÔNG TY TNHH VIỆT Ý</v>
      </c>
      <c r="AF1780" s="3" t="str">
        <f>VLOOKUP(A1780,Ma_KH!A:Q,Ma_KH!J$1,0)</f>
        <v>Vũ Anh Tuấn</v>
      </c>
    </row>
    <row r="1781" spans="1:32" ht="16.5">
      <c r="A1781" s="73" t="s">
        <v>147</v>
      </c>
      <c r="B1781" s="73" t="s">
        <v>4512</v>
      </c>
      <c r="C1781" s="75">
        <v>45729</v>
      </c>
      <c r="D1781" s="76" t="s">
        <v>3067</v>
      </c>
      <c r="E1781" s="75">
        <v>45729</v>
      </c>
      <c r="F1781" s="73" t="s">
        <v>3068</v>
      </c>
      <c r="G1781" s="73" t="s">
        <v>3069</v>
      </c>
      <c r="H1781" s="69">
        <v>1617125</v>
      </c>
      <c r="I1781" s="69">
        <v>161713</v>
      </c>
      <c r="J1781" s="69">
        <f>(Table1[[#This Row],[Tiền hàng]]-Table1[[#This Row],[Tiền chiết khấu]])*8%</f>
        <v>116432.96000000001</v>
      </c>
      <c r="K1781" s="69">
        <v>1571845</v>
      </c>
      <c r="L1781" s="8" t="s">
        <v>24</v>
      </c>
      <c r="M1781" s="41">
        <v>45908</v>
      </c>
      <c r="N1781" s="29" t="s">
        <v>4242</v>
      </c>
      <c r="O1781" s="69">
        <f>IF(Table1[[#This Row],[Phân loại]]="Tồn đầu kỳ",Table1[[#This Row],[Tổng giá trị]],0)</f>
        <v>0</v>
      </c>
      <c r="P1781" s="8">
        <f>IF(Table1[[#This Row],[Số còn phải thu ĐK]]&lt;&gt;0,0,IF(Table1[[#This Row],[Phân loại]]="Bán hàng",Table1[[#This Row],[Tổng giá trị]],-Table1[[#This Row],[Tổng giá trị]]))</f>
        <v>1571845</v>
      </c>
      <c r="Q1781" s="18">
        <f t="shared" si="202"/>
        <v>1571845</v>
      </c>
      <c r="R1781" s="8">
        <f>Table1[[#This Row],[Số còn phải thu ĐK]]+Table1[[#This Row],[Giá Trị HD sau CK]]-Table1[[#This Row],[Số tiền đã thu]]</f>
        <v>0</v>
      </c>
      <c r="S1781" s="7">
        <f>IF(Table1[[#This Row],[Ngày hóa đơn]]&lt;&gt;"",Table1[[#This Row],[Ngày hóa đơn]],Table1[[#This Row],[Ngày hạch toán]])</f>
        <v>45729</v>
      </c>
      <c r="T1781" s="8"/>
      <c r="U1781" s="7">
        <f>IF(Table1[[#This Row],[Ngày tính CN]]="","",S1781+T1781)</f>
        <v>45729</v>
      </c>
      <c r="V1781" s="71">
        <f ca="1">IF(Table1[[#This Row],[Hạn thanh toán]]="","",IF((U1781-NOW())&lt;0,0,(U1781-NOW())))</f>
        <v>0</v>
      </c>
      <c r="W1781" s="69"/>
      <c r="X1781" s="65" t="str">
        <f t="shared" ca="1" si="196"/>
        <v/>
      </c>
      <c r="Y1781" s="65" t="str">
        <f t="shared" si="201"/>
        <v>Đã thanh toán</v>
      </c>
      <c r="Z1781" s="250">
        <f>Table1[[#This Row],[Hạn thanh toán]]</f>
        <v>45729</v>
      </c>
      <c r="AA1781" s="250">
        <f>Table1[[#This Row],[Ngày Thanh toán]]</f>
        <v>45908</v>
      </c>
      <c r="AD1781" s="3" t="str">
        <f>IF(Table1[[#This Row],[Mã khách hàng]]="","",VLOOKUP($A1781,Ma_KH!$A:$Q,Ma_KH!O$1,0))</f>
        <v>VIETY</v>
      </c>
      <c r="AE1781" s="3" t="str">
        <f>IF(Table1[[#This Row],[Mã khách hàng]]="","",VLOOKUP($A1781,Ma_KH!$A:$Q,Ma_KH!P$1,0))</f>
        <v>CÔNG TY TNHH VIỆT Ý</v>
      </c>
      <c r="AF1781" s="3" t="str">
        <f>VLOOKUP(A1781,Ma_KH!A:Q,Ma_KH!J$1,0)</f>
        <v>Vũ Anh Tuấn</v>
      </c>
    </row>
    <row r="1782" spans="1:32" ht="16.5">
      <c r="A1782" s="73" t="s">
        <v>147</v>
      </c>
      <c r="B1782" s="73" t="s">
        <v>4512</v>
      </c>
      <c r="C1782" s="75">
        <v>45741</v>
      </c>
      <c r="D1782" s="76" t="s">
        <v>3070</v>
      </c>
      <c r="E1782" s="75">
        <v>45741</v>
      </c>
      <c r="F1782" s="73" t="s">
        <v>3071</v>
      </c>
      <c r="G1782" s="73" t="s">
        <v>3072</v>
      </c>
      <c r="H1782" s="69">
        <v>567222</v>
      </c>
      <c r="I1782" s="69">
        <v>0</v>
      </c>
      <c r="J1782" s="69">
        <f>(Table1[[#This Row],[Tiền hàng]]-Table1[[#This Row],[Tiền chiết khấu]])*8%</f>
        <v>45377.760000000002</v>
      </c>
      <c r="K1782" s="69">
        <v>612600</v>
      </c>
      <c r="L1782" s="8" t="s">
        <v>24</v>
      </c>
      <c r="M1782" s="41">
        <v>45908</v>
      </c>
      <c r="N1782" s="29" t="s">
        <v>4242</v>
      </c>
      <c r="O1782" s="69">
        <f>IF(Table1[[#This Row],[Phân loại]]="Tồn đầu kỳ",Table1[[#This Row],[Tổng giá trị]],0)</f>
        <v>0</v>
      </c>
      <c r="P1782" s="8">
        <f>IF(Table1[[#This Row],[Số còn phải thu ĐK]]&lt;&gt;0,0,IF(Table1[[#This Row],[Phân loại]]="Bán hàng",Table1[[#This Row],[Tổng giá trị]],-Table1[[#This Row],[Tổng giá trị]]))</f>
        <v>612600</v>
      </c>
      <c r="Q1782" s="18">
        <f t="shared" si="202"/>
        <v>612600</v>
      </c>
      <c r="R1782" s="8">
        <f>Table1[[#This Row],[Số còn phải thu ĐK]]+Table1[[#This Row],[Giá Trị HD sau CK]]-Table1[[#This Row],[Số tiền đã thu]]</f>
        <v>0</v>
      </c>
      <c r="S1782" s="7">
        <f>IF(Table1[[#This Row],[Ngày hóa đơn]]&lt;&gt;"",Table1[[#This Row],[Ngày hóa đơn]],Table1[[#This Row],[Ngày hạch toán]])</f>
        <v>45741</v>
      </c>
      <c r="T1782" s="8"/>
      <c r="U1782" s="7">
        <f>IF(Table1[[#This Row],[Ngày tính CN]]="","",S1782+T1782)</f>
        <v>45741</v>
      </c>
      <c r="V1782" s="71">
        <f ca="1">IF(Table1[[#This Row],[Hạn thanh toán]]="","",IF((U1782-NOW())&lt;0,0,(U1782-NOW())))</f>
        <v>0</v>
      </c>
      <c r="W1782" s="69"/>
      <c r="X1782" s="65" t="str">
        <f t="shared" ca="1" si="196"/>
        <v/>
      </c>
      <c r="Y1782" s="65" t="str">
        <f t="shared" si="201"/>
        <v>Đã thanh toán</v>
      </c>
      <c r="Z1782" s="250">
        <f>Table1[[#This Row],[Hạn thanh toán]]</f>
        <v>45741</v>
      </c>
      <c r="AA1782" s="250">
        <f>Table1[[#This Row],[Ngày Thanh toán]]</f>
        <v>45908</v>
      </c>
      <c r="AD1782" s="3" t="str">
        <f>IF(Table1[[#This Row],[Mã khách hàng]]="","",VLOOKUP($A1782,Ma_KH!$A:$Q,Ma_KH!O$1,0))</f>
        <v>VIETY</v>
      </c>
      <c r="AE1782" s="3" t="str">
        <f>IF(Table1[[#This Row],[Mã khách hàng]]="","",VLOOKUP($A1782,Ma_KH!$A:$Q,Ma_KH!P$1,0))</f>
        <v>CÔNG TY TNHH VIỆT Ý</v>
      </c>
      <c r="AF1782" s="3" t="str">
        <f>VLOOKUP(A1782,Ma_KH!A:Q,Ma_KH!J$1,0)</f>
        <v>Vũ Anh Tuấn</v>
      </c>
    </row>
    <row r="1783" spans="1:32" ht="16.5">
      <c r="A1783" s="66" t="s">
        <v>147</v>
      </c>
      <c r="B1783" s="73" t="s">
        <v>4512</v>
      </c>
      <c r="C1783" s="67">
        <v>45741</v>
      </c>
      <c r="D1783" s="68" t="s">
        <v>3073</v>
      </c>
      <c r="E1783" s="67">
        <v>45741</v>
      </c>
      <c r="F1783" s="66" t="s">
        <v>3074</v>
      </c>
      <c r="G1783" s="66" t="s">
        <v>3075</v>
      </c>
      <c r="H1783" s="69">
        <v>2092770</v>
      </c>
      <c r="I1783" s="69">
        <v>0</v>
      </c>
      <c r="J1783" s="69">
        <f>(Table1[[#This Row],[Tiền hàng]]-Table1[[#This Row],[Tiền chiết khấu]])*8%</f>
        <v>167421.6</v>
      </c>
      <c r="K1783" s="69">
        <v>2260192</v>
      </c>
      <c r="L1783" s="8" t="s">
        <v>24</v>
      </c>
      <c r="M1783" s="41">
        <v>45908</v>
      </c>
      <c r="N1783" s="29" t="s">
        <v>4242</v>
      </c>
      <c r="O1783" s="69">
        <f>IF(Table1[[#This Row],[Phân loại]]="Tồn đầu kỳ",Table1[[#This Row],[Tổng giá trị]],0)</f>
        <v>0</v>
      </c>
      <c r="P1783" s="8">
        <f>IF(Table1[[#This Row],[Số còn phải thu ĐK]]&lt;&gt;0,0,IF(Table1[[#This Row],[Phân loại]]="Bán hàng",Table1[[#This Row],[Tổng giá trị]],-Table1[[#This Row],[Tổng giá trị]]))</f>
        <v>2260192</v>
      </c>
      <c r="Q1783" s="18">
        <f t="shared" si="202"/>
        <v>2260192</v>
      </c>
      <c r="R1783" s="8">
        <f>Table1[[#This Row],[Số còn phải thu ĐK]]+Table1[[#This Row],[Giá Trị HD sau CK]]-Table1[[#This Row],[Số tiền đã thu]]</f>
        <v>0</v>
      </c>
      <c r="S1783" s="7">
        <f>IF(Table1[[#This Row],[Ngày hóa đơn]]&lt;&gt;"",Table1[[#This Row],[Ngày hóa đơn]],Table1[[#This Row],[Ngày hạch toán]])</f>
        <v>45741</v>
      </c>
      <c r="T1783" s="8"/>
      <c r="U1783" s="7">
        <f>IF(Table1[[#This Row],[Ngày tính CN]]="","",S1783+T1783)</f>
        <v>45741</v>
      </c>
      <c r="V1783" s="71">
        <f ca="1">IF(Table1[[#This Row],[Hạn thanh toán]]="","",IF((U1783-NOW())&lt;0,0,(U1783-NOW())))</f>
        <v>0</v>
      </c>
      <c r="W1783" s="69"/>
      <c r="X1783" s="65" t="str">
        <f t="shared" ca="1" si="196"/>
        <v/>
      </c>
      <c r="Y1783" s="65" t="str">
        <f t="shared" si="201"/>
        <v>Đã thanh toán</v>
      </c>
      <c r="Z1783" s="250">
        <f>Table1[[#This Row],[Hạn thanh toán]]</f>
        <v>45741</v>
      </c>
      <c r="AA1783" s="250">
        <f>Table1[[#This Row],[Ngày Thanh toán]]</f>
        <v>45908</v>
      </c>
      <c r="AD1783" s="3" t="str">
        <f>IF(Table1[[#This Row],[Mã khách hàng]]="","",VLOOKUP($A1783,Ma_KH!$A:$Q,Ma_KH!O$1,0))</f>
        <v>VIETY</v>
      </c>
      <c r="AE1783" s="3" t="str">
        <f>IF(Table1[[#This Row],[Mã khách hàng]]="","",VLOOKUP($A1783,Ma_KH!$A:$Q,Ma_KH!P$1,0))</f>
        <v>CÔNG TY TNHH VIỆT Ý</v>
      </c>
      <c r="AF1783" s="3" t="str">
        <f>VLOOKUP(A1783,Ma_KH!A:Q,Ma_KH!J$1,0)</f>
        <v>Vũ Anh Tuấn</v>
      </c>
    </row>
    <row r="1784" spans="1:32" ht="16.5">
      <c r="A1784" s="73" t="s">
        <v>147</v>
      </c>
      <c r="B1784" s="73" t="s">
        <v>4512</v>
      </c>
      <c r="C1784" s="75">
        <v>45727</v>
      </c>
      <c r="D1784" s="76" t="s">
        <v>3076</v>
      </c>
      <c r="E1784" s="75"/>
      <c r="F1784" s="73"/>
      <c r="G1784" s="73" t="s">
        <v>3077</v>
      </c>
      <c r="H1784" s="69"/>
      <c r="I1784" s="69"/>
      <c r="J1784" s="69">
        <f>(Table1[[#This Row],[Tiền hàng]]-Table1[[#This Row],[Tiền chiết khấu]])*8%</f>
        <v>0</v>
      </c>
      <c r="K1784" s="69">
        <v>494850</v>
      </c>
      <c r="L1784" s="8" t="s">
        <v>17</v>
      </c>
      <c r="M1784" s="41">
        <v>45908</v>
      </c>
      <c r="N1784" s="29" t="s">
        <v>4242</v>
      </c>
      <c r="O1784" s="69">
        <f>IF(Table1[[#This Row],[Phân loại]]="Tồn đầu kỳ",Table1[[#This Row],[Tổng giá trị]],0)</f>
        <v>0</v>
      </c>
      <c r="P1784" s="8">
        <f>IF(Table1[[#This Row],[Số còn phải thu ĐK]]&lt;&gt;0,0,IF(Table1[[#This Row],[Phân loại]]="Bán hàng",Table1[[#This Row],[Tổng giá trị]],-Table1[[#This Row],[Tổng giá trị]]))</f>
        <v>-494850</v>
      </c>
      <c r="Q1784" s="18">
        <f t="shared" si="202"/>
        <v>-494850</v>
      </c>
      <c r="R1784" s="8">
        <f>Table1[[#This Row],[Số còn phải thu ĐK]]+Table1[[#This Row],[Giá Trị HD sau CK]]-Table1[[#This Row],[Số tiền đã thu]]</f>
        <v>0</v>
      </c>
      <c r="S1784" s="7">
        <f>IF(Table1[[#This Row],[Ngày hóa đơn]]&lt;&gt;"",Table1[[#This Row],[Ngày hóa đơn]],Table1[[#This Row],[Ngày hạch toán]])</f>
        <v>45727</v>
      </c>
      <c r="T1784" s="8"/>
      <c r="U1784" s="7">
        <f>IF(Table1[[#This Row],[Ngày tính CN]]="","",S1784+T1784)</f>
        <v>45727</v>
      </c>
      <c r="V1784" s="71">
        <f ca="1">IF(Table1[[#This Row],[Hạn thanh toán]]="","",IF((U1784-NOW())&lt;0,0,(U1784-NOW())))</f>
        <v>0</v>
      </c>
      <c r="W1784" s="69"/>
      <c r="X1784" s="65" t="str">
        <f t="shared" ca="1" si="196"/>
        <v/>
      </c>
      <c r="Y1784" s="65" t="str">
        <f t="shared" si="201"/>
        <v>Đã thanh toán</v>
      </c>
      <c r="Z1784" s="250">
        <f>Table1[[#This Row],[Hạn thanh toán]]</f>
        <v>45727</v>
      </c>
      <c r="AA1784" s="250">
        <f>Table1[[#This Row],[Ngày Thanh toán]]</f>
        <v>45908</v>
      </c>
      <c r="AD1784" s="3" t="str">
        <f>IF(Table1[[#This Row],[Mã khách hàng]]="","",VLOOKUP($A1784,Ma_KH!$A:$Q,Ma_KH!O$1,0))</f>
        <v>VIETY</v>
      </c>
      <c r="AE1784" s="3" t="str">
        <f>IF(Table1[[#This Row],[Mã khách hàng]]="","",VLOOKUP($A1784,Ma_KH!$A:$Q,Ma_KH!P$1,0))</f>
        <v>CÔNG TY TNHH VIỆT Ý</v>
      </c>
      <c r="AF1784" s="3" t="str">
        <f>VLOOKUP(A1784,Ma_KH!A:Q,Ma_KH!J$1,0)</f>
        <v>Vũ Anh Tuấn</v>
      </c>
    </row>
    <row r="1785" spans="1:32" ht="16.5">
      <c r="A1785" s="73" t="s">
        <v>147</v>
      </c>
      <c r="B1785" s="73" t="s">
        <v>4512</v>
      </c>
      <c r="C1785" s="75">
        <v>45733</v>
      </c>
      <c r="D1785" s="76" t="s">
        <v>3078</v>
      </c>
      <c r="E1785" s="75"/>
      <c r="F1785" s="73"/>
      <c r="G1785" s="73" t="s">
        <v>3079</v>
      </c>
      <c r="H1785" s="69"/>
      <c r="I1785" s="69"/>
      <c r="J1785" s="69">
        <f>(Table1[[#This Row],[Tiền hàng]]-Table1[[#This Row],[Tiền chiết khấu]])*8%</f>
        <v>0</v>
      </c>
      <c r="K1785" s="69">
        <v>729143</v>
      </c>
      <c r="L1785" s="8" t="s">
        <v>17</v>
      </c>
      <c r="M1785" s="41">
        <v>45908</v>
      </c>
      <c r="N1785" s="29" t="s">
        <v>4242</v>
      </c>
      <c r="O1785" s="69">
        <f>IF(Table1[[#This Row],[Phân loại]]="Tồn đầu kỳ",Table1[[#This Row],[Tổng giá trị]],0)</f>
        <v>0</v>
      </c>
      <c r="P1785" s="8">
        <f>IF(Table1[[#This Row],[Số còn phải thu ĐK]]&lt;&gt;0,0,IF(Table1[[#This Row],[Phân loại]]="Bán hàng",Table1[[#This Row],[Tổng giá trị]],-Table1[[#This Row],[Tổng giá trị]]))</f>
        <v>-729143</v>
      </c>
      <c r="Q1785" s="18">
        <f t="shared" si="202"/>
        <v>-729143</v>
      </c>
      <c r="R1785" s="8">
        <f>Table1[[#This Row],[Số còn phải thu ĐK]]+Table1[[#This Row],[Giá Trị HD sau CK]]-Table1[[#This Row],[Số tiền đã thu]]</f>
        <v>0</v>
      </c>
      <c r="S1785" s="7">
        <f>IF(Table1[[#This Row],[Ngày hóa đơn]]&lt;&gt;"",Table1[[#This Row],[Ngày hóa đơn]],Table1[[#This Row],[Ngày hạch toán]])</f>
        <v>45733</v>
      </c>
      <c r="T1785" s="8"/>
      <c r="U1785" s="7">
        <f>IF(Table1[[#This Row],[Ngày tính CN]]="","",S1785+T1785)</f>
        <v>45733</v>
      </c>
      <c r="V1785" s="71">
        <f ca="1">IF(Table1[[#This Row],[Hạn thanh toán]]="","",IF((U1785-NOW())&lt;0,0,(U1785-NOW())))</f>
        <v>0</v>
      </c>
      <c r="W1785" s="69"/>
      <c r="X1785" s="65" t="str">
        <f t="shared" ca="1" si="196"/>
        <v/>
      </c>
      <c r="Y1785" s="65" t="str">
        <f t="shared" si="201"/>
        <v>Đã thanh toán</v>
      </c>
      <c r="Z1785" s="250">
        <f>Table1[[#This Row],[Hạn thanh toán]]</f>
        <v>45733</v>
      </c>
      <c r="AA1785" s="250">
        <f>Table1[[#This Row],[Ngày Thanh toán]]</f>
        <v>45908</v>
      </c>
      <c r="AD1785" s="3" t="str">
        <f>IF(Table1[[#This Row],[Mã khách hàng]]="","",VLOOKUP($A1785,Ma_KH!$A:$Q,Ma_KH!O$1,0))</f>
        <v>VIETY</v>
      </c>
      <c r="AE1785" s="3" t="str">
        <f>IF(Table1[[#This Row],[Mã khách hàng]]="","",VLOOKUP($A1785,Ma_KH!$A:$Q,Ma_KH!P$1,0))</f>
        <v>CÔNG TY TNHH VIỆT Ý</v>
      </c>
      <c r="AF1785" s="3" t="str">
        <f>VLOOKUP(A1785,Ma_KH!A:Q,Ma_KH!J$1,0)</f>
        <v>Vũ Anh Tuấn</v>
      </c>
    </row>
    <row r="1786" spans="1:32" s="58" customFormat="1" ht="16.5">
      <c r="A1786" s="42" t="s">
        <v>147</v>
      </c>
      <c r="B1786" s="73" t="s">
        <v>4512</v>
      </c>
      <c r="C1786" s="44"/>
      <c r="D1786" s="43"/>
      <c r="E1786" s="44"/>
      <c r="F1786" s="42"/>
      <c r="G1786" s="42"/>
      <c r="H1786" s="54"/>
      <c r="I1786" s="54"/>
      <c r="J1786" s="54">
        <f>(Table1[[#This Row],[Tiền hàng]]-Table1[[#This Row],[Tiền chiết khấu]])*8%</f>
        <v>0</v>
      </c>
      <c r="K1786" s="54">
        <v>54584</v>
      </c>
      <c r="L1786" s="55" t="s">
        <v>17</v>
      </c>
      <c r="M1786" s="155"/>
      <c r="N1786" s="156"/>
      <c r="O1786" s="54">
        <f>IF(Table1[[#This Row],[Phân loại]]="Tồn đầu kỳ",Table1[[#This Row],[Tổng giá trị]],0)</f>
        <v>0</v>
      </c>
      <c r="P1786" s="55">
        <f>IF(Table1[[#This Row],[Số còn phải thu ĐK]]&lt;&gt;0,0,IF(Table1[[#This Row],[Phân loại]]="Bán hàng",Table1[[#This Row],[Tổng giá trị]],-Table1[[#This Row],[Tổng giá trị]]))</f>
        <v>-54584</v>
      </c>
      <c r="Q1786" s="18">
        <f t="shared" si="202"/>
        <v>0</v>
      </c>
      <c r="R1786" s="55">
        <f>Table1[[#This Row],[Số còn phải thu ĐK]]+Table1[[#This Row],[Giá Trị HD sau CK]]-Table1[[#This Row],[Số tiền đã thu]]</f>
        <v>-54584</v>
      </c>
      <c r="S1786" s="56">
        <f>IF(Table1[[#This Row],[Ngày hóa đơn]]&lt;&gt;"",Table1[[#This Row],[Ngày hóa đơn]],Table1[[#This Row],[Ngày hạch toán]])</f>
        <v>0</v>
      </c>
      <c r="T1786" s="55"/>
      <c r="U1786" s="56">
        <f>IF(Table1[[#This Row],[Ngày tính CN]]="","",S1786+T1786)</f>
        <v>0</v>
      </c>
      <c r="V1786" s="57">
        <f ca="1">IF(Table1[[#This Row],[Hạn thanh toán]]="","",IF((U1786-NOW())&lt;0,0,(U1786-NOW())))</f>
        <v>0</v>
      </c>
      <c r="W1786" s="54"/>
      <c r="X1786" s="65">
        <f t="shared" ca="1" si="196"/>
        <v>46001.362421527781</v>
      </c>
      <c r="Y1786" s="109" t="str">
        <f t="shared" ref="Y1786" ca="1" si="205">IF(R1786=0,"Đã thanh toán",IF(X1786="","",IF(X1786&lt;=0,"Chưa đến hạn thanh toán",IF(X1786&lt;=30,"Nợ quá hạn 30 ngày",IF(X1786&lt;=60,"Nợ quá hạn từ 30 ngày đến 60 ngày",IF(X1786&lt;=90,"Nợ quá hạn từ 60 ngày đến 90 ngày",IF(X1786&lt;=120,"Nợ quá hạn từ 90 ngày đến 120 ngày","Nợ quá hạn hơn 120 ngày có khả năng mất thanh toán")))))))</f>
        <v>Nợ quá hạn hơn 120 ngày có khả năng mất thanh toán</v>
      </c>
      <c r="Z1786" s="254">
        <f>Table1[[#This Row],[Hạn thanh toán]]</f>
        <v>0</v>
      </c>
      <c r="AA1786" s="254">
        <f>Table1[[#This Row],[Ngày Thanh toán]]</f>
        <v>0</v>
      </c>
      <c r="AD1786" s="3" t="str">
        <f>IF(Table1[[#This Row],[Mã khách hàng]]="","",VLOOKUP($A1786,Ma_KH!$A:$Q,Ma_KH!O$1,0))</f>
        <v>VIETY</v>
      </c>
      <c r="AE1786" s="3" t="str">
        <f>IF(Table1[[#This Row],[Mã khách hàng]]="","",VLOOKUP($A1786,Ma_KH!$A:$Q,Ma_KH!P$1,0))</f>
        <v>CÔNG TY TNHH VIỆT Ý</v>
      </c>
      <c r="AF1786" s="58" t="str">
        <f>VLOOKUP(A1786,Ma_KH!A:Q,Ma_KH!J$1,0)</f>
        <v>Vũ Anh Tuấn</v>
      </c>
    </row>
    <row r="1787" spans="1:32" ht="16.5">
      <c r="A1787" s="73" t="s">
        <v>147</v>
      </c>
      <c r="B1787" s="73" t="s">
        <v>4512</v>
      </c>
      <c r="C1787" s="75">
        <v>45749</v>
      </c>
      <c r="D1787" s="76" t="s">
        <v>3080</v>
      </c>
      <c r="E1787" s="75">
        <v>45749</v>
      </c>
      <c r="F1787" s="73" t="s">
        <v>3081</v>
      </c>
      <c r="G1787" s="73" t="s">
        <v>3082</v>
      </c>
      <c r="H1787" s="69">
        <v>1775990</v>
      </c>
      <c r="I1787" s="69">
        <v>0</v>
      </c>
      <c r="J1787" s="69">
        <f>(Table1[[#This Row],[Tiền hàng]]-Table1[[#This Row],[Tiền chiết khấu]])*8%</f>
        <v>142079.20000000001</v>
      </c>
      <c r="K1787" s="69">
        <v>1918069</v>
      </c>
      <c r="L1787" s="8" t="s">
        <v>24</v>
      </c>
      <c r="M1787" s="210">
        <v>45933</v>
      </c>
      <c r="N1787" s="211" t="s">
        <v>4243</v>
      </c>
      <c r="O1787" s="69">
        <f>IF(Table1[[#This Row],[Phân loại]]="Tồn đầu kỳ",Table1[[#This Row],[Tổng giá trị]],0)</f>
        <v>0</v>
      </c>
      <c r="P1787" s="8">
        <f>IF(Table1[[#This Row],[Số còn phải thu ĐK]]&lt;&gt;0,0,IF(Table1[[#This Row],[Phân loại]]="Bán hàng",Table1[[#This Row],[Tổng giá trị]],-Table1[[#This Row],[Tổng giá trị]]))</f>
        <v>1918069</v>
      </c>
      <c r="Q1787" s="18">
        <f t="shared" si="202"/>
        <v>1918069</v>
      </c>
      <c r="R1787" s="8">
        <f>Table1[[#This Row],[Số còn phải thu ĐK]]+Table1[[#This Row],[Giá Trị HD sau CK]]-Table1[[#This Row],[Số tiền đã thu]]</f>
        <v>0</v>
      </c>
      <c r="S1787" s="7">
        <f>IF(Table1[[#This Row],[Ngày hóa đơn]]&lt;&gt;"",Table1[[#This Row],[Ngày hóa đơn]],Table1[[#This Row],[Ngày hạch toán]])</f>
        <v>45749</v>
      </c>
      <c r="T1787" s="8"/>
      <c r="U1787" s="7">
        <f>IF(Table1[[#This Row],[Ngày tính CN]]="","",S1787+T1787)</f>
        <v>45749</v>
      </c>
      <c r="V1787" s="71">
        <f ca="1">IF(Table1[[#This Row],[Hạn thanh toán]]="","",IF((U1787-NOW())&lt;0,0,(U1787-NOW())))</f>
        <v>0</v>
      </c>
      <c r="W1787" s="69"/>
      <c r="X1787" s="65" t="str">
        <f t="shared" ca="1" si="196"/>
        <v/>
      </c>
      <c r="Y1787" s="65" t="str">
        <f t="shared" si="201"/>
        <v>Đã thanh toán</v>
      </c>
      <c r="Z1787" s="250">
        <f>Table1[[#This Row],[Hạn thanh toán]]</f>
        <v>45749</v>
      </c>
      <c r="AA1787" s="250">
        <f>Table1[[#This Row],[Ngày Thanh toán]]</f>
        <v>45933</v>
      </c>
      <c r="AD1787" s="3" t="str">
        <f>IF(Table1[[#This Row],[Mã khách hàng]]="","",VLOOKUP($A1787,Ma_KH!$A:$Q,Ma_KH!O$1,0))</f>
        <v>VIETY</v>
      </c>
      <c r="AE1787" s="3" t="str">
        <f>IF(Table1[[#This Row],[Mã khách hàng]]="","",VLOOKUP($A1787,Ma_KH!$A:$Q,Ma_KH!P$1,0))</f>
        <v>CÔNG TY TNHH VIỆT Ý</v>
      </c>
      <c r="AF1787" s="3" t="str">
        <f>VLOOKUP(A1787,Ma_KH!A:Q,Ma_KH!J$1,0)</f>
        <v>Vũ Anh Tuấn</v>
      </c>
    </row>
    <row r="1788" spans="1:32" ht="16.5">
      <c r="A1788" s="73" t="s">
        <v>147</v>
      </c>
      <c r="B1788" s="73" t="s">
        <v>4512</v>
      </c>
      <c r="C1788" s="75">
        <v>45756</v>
      </c>
      <c r="D1788" s="76" t="s">
        <v>3083</v>
      </c>
      <c r="E1788" s="75">
        <v>45756</v>
      </c>
      <c r="F1788" s="73" t="s">
        <v>3084</v>
      </c>
      <c r="G1788" s="73" t="s">
        <v>3085</v>
      </c>
      <c r="H1788" s="69">
        <v>1617125</v>
      </c>
      <c r="I1788" s="69">
        <v>0</v>
      </c>
      <c r="J1788" s="69">
        <f>(Table1[[#This Row],[Tiền hàng]]-Table1[[#This Row],[Tiền chiết khấu]])*8%</f>
        <v>129370</v>
      </c>
      <c r="K1788" s="69">
        <v>1746495</v>
      </c>
      <c r="L1788" s="8" t="s">
        <v>24</v>
      </c>
      <c r="M1788" s="210">
        <v>45933</v>
      </c>
      <c r="N1788" s="211" t="s">
        <v>4243</v>
      </c>
      <c r="O1788" s="69">
        <f>IF(Table1[[#This Row],[Phân loại]]="Tồn đầu kỳ",Table1[[#This Row],[Tổng giá trị]],0)</f>
        <v>0</v>
      </c>
      <c r="P1788" s="8">
        <f>IF(Table1[[#This Row],[Số còn phải thu ĐK]]&lt;&gt;0,0,IF(Table1[[#This Row],[Phân loại]]="Bán hàng",Table1[[#This Row],[Tổng giá trị]],-Table1[[#This Row],[Tổng giá trị]]))</f>
        <v>1746495</v>
      </c>
      <c r="Q1788" s="18">
        <f t="shared" si="202"/>
        <v>1746495</v>
      </c>
      <c r="R1788" s="8">
        <f>Table1[[#This Row],[Số còn phải thu ĐK]]+Table1[[#This Row],[Giá Trị HD sau CK]]-Table1[[#This Row],[Số tiền đã thu]]</f>
        <v>0</v>
      </c>
      <c r="S1788" s="7">
        <f>IF(Table1[[#This Row],[Ngày hóa đơn]]&lt;&gt;"",Table1[[#This Row],[Ngày hóa đơn]],Table1[[#This Row],[Ngày hạch toán]])</f>
        <v>45756</v>
      </c>
      <c r="T1788" s="8"/>
      <c r="U1788" s="7">
        <f>IF(Table1[[#This Row],[Ngày tính CN]]="","",S1788+T1788)</f>
        <v>45756</v>
      </c>
      <c r="V1788" s="71">
        <f ca="1">IF(Table1[[#This Row],[Hạn thanh toán]]="","",IF((U1788-NOW())&lt;0,0,(U1788-NOW())))</f>
        <v>0</v>
      </c>
      <c r="W1788" s="69"/>
      <c r="X1788" s="65" t="str">
        <f t="shared" ca="1" si="196"/>
        <v/>
      </c>
      <c r="Y1788" s="65" t="str">
        <f t="shared" si="201"/>
        <v>Đã thanh toán</v>
      </c>
      <c r="Z1788" s="250">
        <f>Table1[[#This Row],[Hạn thanh toán]]</f>
        <v>45756</v>
      </c>
      <c r="AA1788" s="250">
        <f>Table1[[#This Row],[Ngày Thanh toán]]</f>
        <v>45933</v>
      </c>
      <c r="AD1788" s="3" t="str">
        <f>IF(Table1[[#This Row],[Mã khách hàng]]="","",VLOOKUP($A1788,Ma_KH!$A:$Q,Ma_KH!O$1,0))</f>
        <v>VIETY</v>
      </c>
      <c r="AE1788" s="3" t="str">
        <f>IF(Table1[[#This Row],[Mã khách hàng]]="","",VLOOKUP($A1788,Ma_KH!$A:$Q,Ma_KH!P$1,0))</f>
        <v>CÔNG TY TNHH VIỆT Ý</v>
      </c>
      <c r="AF1788" s="3" t="str">
        <f>VLOOKUP(A1788,Ma_KH!A:Q,Ma_KH!J$1,0)</f>
        <v>Vũ Anh Tuấn</v>
      </c>
    </row>
    <row r="1789" spans="1:32" ht="16.5">
      <c r="A1789" s="73" t="s">
        <v>147</v>
      </c>
      <c r="B1789" s="73" t="s">
        <v>4512</v>
      </c>
      <c r="C1789" s="75">
        <v>45756</v>
      </c>
      <c r="D1789" s="76" t="s">
        <v>3086</v>
      </c>
      <c r="E1789" s="75">
        <v>45756</v>
      </c>
      <c r="F1789" s="73" t="s">
        <v>3087</v>
      </c>
      <c r="G1789" s="73" t="s">
        <v>3072</v>
      </c>
      <c r="H1789" s="69">
        <v>817554</v>
      </c>
      <c r="I1789" s="69">
        <v>0</v>
      </c>
      <c r="J1789" s="69">
        <f>(Table1[[#This Row],[Tiền hàng]]-Table1[[#This Row],[Tiền chiết khấu]])*8%</f>
        <v>65404.32</v>
      </c>
      <c r="K1789" s="69">
        <v>882958</v>
      </c>
      <c r="L1789" s="8" t="s">
        <v>24</v>
      </c>
      <c r="M1789" s="210">
        <v>45933</v>
      </c>
      <c r="N1789" s="211" t="s">
        <v>4243</v>
      </c>
      <c r="O1789" s="69">
        <f>IF(Table1[[#This Row],[Phân loại]]="Tồn đầu kỳ",Table1[[#This Row],[Tổng giá trị]],0)</f>
        <v>0</v>
      </c>
      <c r="P1789" s="8">
        <f>IF(Table1[[#This Row],[Số còn phải thu ĐK]]&lt;&gt;0,0,IF(Table1[[#This Row],[Phân loại]]="Bán hàng",Table1[[#This Row],[Tổng giá trị]],-Table1[[#This Row],[Tổng giá trị]]))</f>
        <v>882958</v>
      </c>
      <c r="Q1789" s="18">
        <f t="shared" si="202"/>
        <v>882958</v>
      </c>
      <c r="R1789" s="8">
        <f>Table1[[#This Row],[Số còn phải thu ĐK]]+Table1[[#This Row],[Giá Trị HD sau CK]]-Table1[[#This Row],[Số tiền đã thu]]</f>
        <v>0</v>
      </c>
      <c r="S1789" s="7">
        <f>IF(Table1[[#This Row],[Ngày hóa đơn]]&lt;&gt;"",Table1[[#This Row],[Ngày hóa đơn]],Table1[[#This Row],[Ngày hạch toán]])</f>
        <v>45756</v>
      </c>
      <c r="T1789" s="8"/>
      <c r="U1789" s="7">
        <f>IF(Table1[[#This Row],[Ngày tính CN]]="","",S1789+T1789)</f>
        <v>45756</v>
      </c>
      <c r="V1789" s="71">
        <f ca="1">IF(Table1[[#This Row],[Hạn thanh toán]]="","",IF((U1789-NOW())&lt;0,0,(U1789-NOW())))</f>
        <v>0</v>
      </c>
      <c r="W1789" s="69"/>
      <c r="X1789" s="65" t="str">
        <f t="shared" ca="1" si="196"/>
        <v/>
      </c>
      <c r="Y1789" s="65" t="str">
        <f t="shared" si="201"/>
        <v>Đã thanh toán</v>
      </c>
      <c r="Z1789" s="250">
        <f>Table1[[#This Row],[Hạn thanh toán]]</f>
        <v>45756</v>
      </c>
      <c r="AA1789" s="250">
        <f>Table1[[#This Row],[Ngày Thanh toán]]</f>
        <v>45933</v>
      </c>
      <c r="AD1789" s="3" t="str">
        <f>IF(Table1[[#This Row],[Mã khách hàng]]="","",VLOOKUP($A1789,Ma_KH!$A:$Q,Ma_KH!O$1,0))</f>
        <v>VIETY</v>
      </c>
      <c r="AE1789" s="3" t="str">
        <f>IF(Table1[[#This Row],[Mã khách hàng]]="","",VLOOKUP($A1789,Ma_KH!$A:$Q,Ma_KH!P$1,0))</f>
        <v>CÔNG TY TNHH VIỆT Ý</v>
      </c>
      <c r="AF1789" s="3" t="str">
        <f>VLOOKUP(A1789,Ma_KH!A:Q,Ma_KH!J$1,0)</f>
        <v>Vũ Anh Tuấn</v>
      </c>
    </row>
    <row r="1790" spans="1:32" ht="16.5">
      <c r="A1790" s="73" t="s">
        <v>147</v>
      </c>
      <c r="B1790" s="73" t="s">
        <v>4512</v>
      </c>
      <c r="C1790" s="75">
        <v>45749</v>
      </c>
      <c r="D1790" s="76" t="s">
        <v>3088</v>
      </c>
      <c r="E1790" s="75"/>
      <c r="F1790" s="73"/>
      <c r="G1790" s="73" t="s">
        <v>3077</v>
      </c>
      <c r="H1790" s="69"/>
      <c r="I1790" s="69"/>
      <c r="J1790" s="69">
        <f>(Table1[[#This Row],[Tiền hàng]]-Table1[[#This Row],[Tiền chiết khấu]])*8%</f>
        <v>0</v>
      </c>
      <c r="K1790" s="69">
        <v>911563</v>
      </c>
      <c r="L1790" s="8" t="s">
        <v>17</v>
      </c>
      <c r="M1790" s="210">
        <v>45933</v>
      </c>
      <c r="N1790" s="211" t="s">
        <v>4243</v>
      </c>
      <c r="O1790" s="69">
        <f>IF(Table1[[#This Row],[Phân loại]]="Tồn đầu kỳ",Table1[[#This Row],[Tổng giá trị]],0)</f>
        <v>0</v>
      </c>
      <c r="P1790" s="8">
        <f>IF(Table1[[#This Row],[Số còn phải thu ĐK]]&lt;&gt;0,0,IF(Table1[[#This Row],[Phân loại]]="Bán hàng",Table1[[#This Row],[Tổng giá trị]],-Table1[[#This Row],[Tổng giá trị]]))</f>
        <v>-911563</v>
      </c>
      <c r="Q1790" s="18">
        <f t="shared" si="202"/>
        <v>-911563</v>
      </c>
      <c r="R1790" s="8">
        <f>Table1[[#This Row],[Số còn phải thu ĐK]]+Table1[[#This Row],[Giá Trị HD sau CK]]-Table1[[#This Row],[Số tiền đã thu]]</f>
        <v>0</v>
      </c>
      <c r="S1790" s="7">
        <f>IF(Table1[[#This Row],[Ngày hóa đơn]]&lt;&gt;"",Table1[[#This Row],[Ngày hóa đơn]],Table1[[#This Row],[Ngày hạch toán]])</f>
        <v>45749</v>
      </c>
      <c r="T1790" s="8"/>
      <c r="U1790" s="7">
        <f>IF(Table1[[#This Row],[Ngày tính CN]]="","",S1790+T1790)</f>
        <v>45749</v>
      </c>
      <c r="V1790" s="71">
        <f ca="1">IF(Table1[[#This Row],[Hạn thanh toán]]="","",IF((U1790-NOW())&lt;0,0,(U1790-NOW())))</f>
        <v>0</v>
      </c>
      <c r="W1790" s="69"/>
      <c r="X1790" s="65" t="str">
        <f t="shared" ca="1" si="196"/>
        <v/>
      </c>
      <c r="Y1790" s="65" t="str">
        <f t="shared" si="201"/>
        <v>Đã thanh toán</v>
      </c>
      <c r="Z1790" s="250">
        <f>Table1[[#This Row],[Hạn thanh toán]]</f>
        <v>45749</v>
      </c>
      <c r="AA1790" s="250">
        <f>Table1[[#This Row],[Ngày Thanh toán]]</f>
        <v>45933</v>
      </c>
      <c r="AD1790" s="3" t="str">
        <f>IF(Table1[[#This Row],[Mã khách hàng]]="","",VLOOKUP($A1790,Ma_KH!$A:$Q,Ma_KH!O$1,0))</f>
        <v>VIETY</v>
      </c>
      <c r="AE1790" s="3" t="str">
        <f>IF(Table1[[#This Row],[Mã khách hàng]]="","",VLOOKUP($A1790,Ma_KH!$A:$Q,Ma_KH!P$1,0))</f>
        <v>CÔNG TY TNHH VIỆT Ý</v>
      </c>
      <c r="AF1790" s="3" t="str">
        <f>VLOOKUP(A1790,Ma_KH!A:Q,Ma_KH!J$1,0)</f>
        <v>Vũ Anh Tuấn</v>
      </c>
    </row>
    <row r="1791" spans="1:32" ht="16.5">
      <c r="A1791" s="73" t="s">
        <v>147</v>
      </c>
      <c r="B1791" s="73" t="s">
        <v>4512</v>
      </c>
      <c r="C1791" s="75">
        <v>45756</v>
      </c>
      <c r="D1791" s="76" t="s">
        <v>3089</v>
      </c>
      <c r="E1791" s="75"/>
      <c r="F1791" s="73"/>
      <c r="G1791" s="73" t="s">
        <v>3077</v>
      </c>
      <c r="H1791" s="69"/>
      <c r="I1791" s="69"/>
      <c r="J1791" s="69">
        <f>(Table1[[#This Row],[Tiền hàng]]-Table1[[#This Row],[Tiền chiết khấu]])*8%</f>
        <v>0</v>
      </c>
      <c r="K1791" s="69">
        <v>341836</v>
      </c>
      <c r="L1791" s="8" t="s">
        <v>17</v>
      </c>
      <c r="M1791" s="210">
        <v>45933</v>
      </c>
      <c r="N1791" s="211" t="s">
        <v>4243</v>
      </c>
      <c r="O1791" s="69">
        <f>IF(Table1[[#This Row],[Phân loại]]="Tồn đầu kỳ",Table1[[#This Row],[Tổng giá trị]],0)</f>
        <v>0</v>
      </c>
      <c r="P1791" s="8">
        <f>IF(Table1[[#This Row],[Số còn phải thu ĐK]]&lt;&gt;0,0,IF(Table1[[#This Row],[Phân loại]]="Bán hàng",Table1[[#This Row],[Tổng giá trị]],-Table1[[#This Row],[Tổng giá trị]]))</f>
        <v>-341836</v>
      </c>
      <c r="Q1791" s="18">
        <f t="shared" si="202"/>
        <v>-341836</v>
      </c>
      <c r="R1791" s="8">
        <f>Table1[[#This Row],[Số còn phải thu ĐK]]+Table1[[#This Row],[Giá Trị HD sau CK]]-Table1[[#This Row],[Số tiền đã thu]]</f>
        <v>0</v>
      </c>
      <c r="S1791" s="7">
        <f>IF(Table1[[#This Row],[Ngày hóa đơn]]&lt;&gt;"",Table1[[#This Row],[Ngày hóa đơn]],Table1[[#This Row],[Ngày hạch toán]])</f>
        <v>45756</v>
      </c>
      <c r="T1791" s="8"/>
      <c r="U1791" s="7">
        <f>IF(Table1[[#This Row],[Ngày tính CN]]="","",S1791+T1791)</f>
        <v>45756</v>
      </c>
      <c r="V1791" s="71">
        <f ca="1">IF(Table1[[#This Row],[Hạn thanh toán]]="","",IF((U1791-NOW())&lt;0,0,(U1791-NOW())))</f>
        <v>0</v>
      </c>
      <c r="W1791" s="69"/>
      <c r="X1791" s="65" t="str">
        <f t="shared" ca="1" si="196"/>
        <v/>
      </c>
      <c r="Y1791" s="65" t="str">
        <f t="shared" si="201"/>
        <v>Đã thanh toán</v>
      </c>
      <c r="Z1791" s="250">
        <f>Table1[[#This Row],[Hạn thanh toán]]</f>
        <v>45756</v>
      </c>
      <c r="AA1791" s="250">
        <f>Table1[[#This Row],[Ngày Thanh toán]]</f>
        <v>45933</v>
      </c>
      <c r="AD1791" s="3" t="str">
        <f>IF(Table1[[#This Row],[Mã khách hàng]]="","",VLOOKUP($A1791,Ma_KH!$A:$Q,Ma_KH!O$1,0))</f>
        <v>VIETY</v>
      </c>
      <c r="AE1791" s="3" t="str">
        <f>IF(Table1[[#This Row],[Mã khách hàng]]="","",VLOOKUP($A1791,Ma_KH!$A:$Q,Ma_KH!P$1,0))</f>
        <v>CÔNG TY TNHH VIỆT Ý</v>
      </c>
      <c r="AF1791" s="3" t="str">
        <f>VLOOKUP(A1791,Ma_KH!A:Q,Ma_KH!J$1,0)</f>
        <v>Vũ Anh Tuấn</v>
      </c>
    </row>
    <row r="1792" spans="1:32" ht="16.5">
      <c r="A1792" s="73" t="s">
        <v>147</v>
      </c>
      <c r="B1792" s="73" t="s">
        <v>4512</v>
      </c>
      <c r="C1792" s="75">
        <v>45784</v>
      </c>
      <c r="D1792" s="76" t="s">
        <v>3090</v>
      </c>
      <c r="E1792" s="75">
        <v>45784</v>
      </c>
      <c r="F1792" s="73" t="s">
        <v>3091</v>
      </c>
      <c r="G1792" s="73" t="s">
        <v>3085</v>
      </c>
      <c r="H1792" s="69">
        <v>692790</v>
      </c>
      <c r="I1792" s="69">
        <v>0</v>
      </c>
      <c r="J1792" s="69">
        <f>(Table1[[#This Row],[Tiền hàng]]-Table1[[#This Row],[Tiền chiết khấu]])*8%</f>
        <v>55423.200000000004</v>
      </c>
      <c r="K1792" s="69">
        <v>748213</v>
      </c>
      <c r="L1792" s="8" t="s">
        <v>24</v>
      </c>
      <c r="M1792" s="7">
        <v>45952</v>
      </c>
      <c r="N1792" s="8" t="s">
        <v>4382</v>
      </c>
      <c r="O1792" s="69">
        <f>IF(Table1[[#This Row],[Phân loại]]="Tồn đầu kỳ",Table1[[#This Row],[Tổng giá trị]],0)</f>
        <v>0</v>
      </c>
      <c r="P1792" s="8">
        <f>IF(Table1[[#This Row],[Số còn phải thu ĐK]]&lt;&gt;0,0,IF(Table1[[#This Row],[Phân loại]]="Bán hàng",Table1[[#This Row],[Tổng giá trị]],-Table1[[#This Row],[Tổng giá trị]]))</f>
        <v>748213</v>
      </c>
      <c r="Q1792" s="18">
        <f t="shared" si="202"/>
        <v>748213</v>
      </c>
      <c r="R1792" s="8">
        <f>Table1[[#This Row],[Số còn phải thu ĐK]]+Table1[[#This Row],[Giá Trị HD sau CK]]-Table1[[#This Row],[Số tiền đã thu]]</f>
        <v>0</v>
      </c>
      <c r="S1792" s="7">
        <f>IF(Table1[[#This Row],[Ngày hóa đơn]]&lt;&gt;"",Table1[[#This Row],[Ngày hóa đơn]],Table1[[#This Row],[Ngày hạch toán]])</f>
        <v>45784</v>
      </c>
      <c r="T1792" s="8"/>
      <c r="U1792" s="7">
        <f>IF(Table1[[#This Row],[Ngày tính CN]]="","",S1792+T1792)</f>
        <v>45784</v>
      </c>
      <c r="V1792" s="71">
        <f ca="1">IF(Table1[[#This Row],[Hạn thanh toán]]="","",IF((U1792-NOW())&lt;0,0,(U1792-NOW())))</f>
        <v>0</v>
      </c>
      <c r="W1792" s="69"/>
      <c r="X1792" s="65" t="str">
        <f t="shared" ref="X1792:X1863" ca="1" si="206">IF(OR($U1792="",$R1792=0),"",IF((U$4-NOW())&lt;0,-($U1792-NOW()),0))</f>
        <v/>
      </c>
      <c r="Y1792" s="65" t="str">
        <f t="shared" si="201"/>
        <v>Đã thanh toán</v>
      </c>
      <c r="Z1792" s="250">
        <f>Table1[[#This Row],[Hạn thanh toán]]</f>
        <v>45784</v>
      </c>
      <c r="AA1792" s="250">
        <f>Table1[[#This Row],[Ngày Thanh toán]]</f>
        <v>45952</v>
      </c>
      <c r="AD1792" s="3" t="str">
        <f>IF(Table1[[#This Row],[Mã khách hàng]]="","",VLOOKUP($A1792,Ma_KH!$A:$Q,Ma_KH!O$1,0))</f>
        <v>VIETY</v>
      </c>
      <c r="AE1792" s="3" t="str">
        <f>IF(Table1[[#This Row],[Mã khách hàng]]="","",VLOOKUP($A1792,Ma_KH!$A:$Q,Ma_KH!P$1,0))</f>
        <v>CÔNG TY TNHH VIỆT Ý</v>
      </c>
      <c r="AF1792" s="3" t="str">
        <f>VLOOKUP(A1792,Ma_KH!A:Q,Ma_KH!J$1,0)</f>
        <v>Vũ Anh Tuấn</v>
      </c>
    </row>
    <row r="1793" spans="1:32" ht="16.5">
      <c r="A1793" s="73" t="s">
        <v>147</v>
      </c>
      <c r="B1793" s="73" t="s">
        <v>4512</v>
      </c>
      <c r="C1793" s="75">
        <v>45784</v>
      </c>
      <c r="D1793" s="76" t="s">
        <v>3092</v>
      </c>
      <c r="E1793" s="75">
        <v>45784</v>
      </c>
      <c r="F1793" s="73" t="s">
        <v>3093</v>
      </c>
      <c r="G1793" s="73" t="s">
        <v>3094</v>
      </c>
      <c r="H1793" s="69">
        <v>587160</v>
      </c>
      <c r="I1793" s="69">
        <v>58716</v>
      </c>
      <c r="J1793" s="69">
        <f>(Table1[[#This Row],[Tiền hàng]]-Table1[[#This Row],[Tiền chiết khấu]])*8%</f>
        <v>42275.520000000004</v>
      </c>
      <c r="K1793" s="69">
        <v>570720</v>
      </c>
      <c r="L1793" s="8" t="s">
        <v>24</v>
      </c>
      <c r="M1793" s="7">
        <v>45952</v>
      </c>
      <c r="N1793" s="8" t="s">
        <v>4382</v>
      </c>
      <c r="O1793" s="69">
        <f>IF(Table1[[#This Row],[Phân loại]]="Tồn đầu kỳ",Table1[[#This Row],[Tổng giá trị]],0)</f>
        <v>0</v>
      </c>
      <c r="P1793" s="8">
        <f>IF(Table1[[#This Row],[Số còn phải thu ĐK]]&lt;&gt;0,0,IF(Table1[[#This Row],[Phân loại]]="Bán hàng",Table1[[#This Row],[Tổng giá trị]],-Table1[[#This Row],[Tổng giá trị]]))</f>
        <v>570720</v>
      </c>
      <c r="Q1793" s="18">
        <f t="shared" si="202"/>
        <v>570720</v>
      </c>
      <c r="R1793" s="8">
        <f>Table1[[#This Row],[Số còn phải thu ĐK]]+Table1[[#This Row],[Giá Trị HD sau CK]]-Table1[[#This Row],[Số tiền đã thu]]</f>
        <v>0</v>
      </c>
      <c r="S1793" s="7">
        <f>IF(Table1[[#This Row],[Ngày hóa đơn]]&lt;&gt;"",Table1[[#This Row],[Ngày hóa đơn]],Table1[[#This Row],[Ngày hạch toán]])</f>
        <v>45784</v>
      </c>
      <c r="T1793" s="8"/>
      <c r="U1793" s="7">
        <f>IF(Table1[[#This Row],[Ngày tính CN]]="","",S1793+T1793)</f>
        <v>45784</v>
      </c>
      <c r="V1793" s="71">
        <f ca="1">IF(Table1[[#This Row],[Hạn thanh toán]]="","",IF((U1793-NOW())&lt;0,0,(U1793-NOW())))</f>
        <v>0</v>
      </c>
      <c r="W1793" s="69"/>
      <c r="X1793" s="65" t="str">
        <f t="shared" ca="1" si="206"/>
        <v/>
      </c>
      <c r="Y1793" s="65" t="str">
        <f t="shared" si="201"/>
        <v>Đã thanh toán</v>
      </c>
      <c r="Z1793" s="250">
        <f>Table1[[#This Row],[Hạn thanh toán]]</f>
        <v>45784</v>
      </c>
      <c r="AA1793" s="250">
        <f>Table1[[#This Row],[Ngày Thanh toán]]</f>
        <v>45952</v>
      </c>
      <c r="AD1793" s="3" t="str">
        <f>IF(Table1[[#This Row],[Mã khách hàng]]="","",VLOOKUP($A1793,Ma_KH!$A:$Q,Ma_KH!O$1,0))</f>
        <v>VIETY</v>
      </c>
      <c r="AE1793" s="3" t="str">
        <f>IF(Table1[[#This Row],[Mã khách hàng]]="","",VLOOKUP($A1793,Ma_KH!$A:$Q,Ma_KH!P$1,0))</f>
        <v>CÔNG TY TNHH VIỆT Ý</v>
      </c>
      <c r="AF1793" s="3" t="str">
        <f>VLOOKUP(A1793,Ma_KH!A:Q,Ma_KH!J$1,0)</f>
        <v>Vũ Anh Tuấn</v>
      </c>
    </row>
    <row r="1794" spans="1:32" ht="16.5">
      <c r="A1794" s="73" t="s">
        <v>147</v>
      </c>
      <c r="B1794" s="73" t="s">
        <v>4512</v>
      </c>
      <c r="C1794" s="75">
        <v>45799</v>
      </c>
      <c r="D1794" s="76" t="s">
        <v>3095</v>
      </c>
      <c r="E1794" s="75">
        <v>45799</v>
      </c>
      <c r="F1794" s="73" t="s">
        <v>3096</v>
      </c>
      <c r="G1794" s="73" t="s">
        <v>3097</v>
      </c>
      <c r="H1794" s="69">
        <v>2554909</v>
      </c>
      <c r="I1794" s="69">
        <v>0</v>
      </c>
      <c r="J1794" s="69">
        <f>(Table1[[#This Row],[Tiền hàng]]-Table1[[#This Row],[Tiền chiết khấu]])*8%</f>
        <v>204392.72</v>
      </c>
      <c r="K1794" s="69">
        <v>2759302</v>
      </c>
      <c r="L1794" s="8" t="s">
        <v>24</v>
      </c>
      <c r="M1794" s="7">
        <v>45952</v>
      </c>
      <c r="N1794" s="8" t="s">
        <v>4382</v>
      </c>
      <c r="O1794" s="69">
        <f>IF(Table1[[#This Row],[Phân loại]]="Tồn đầu kỳ",Table1[[#This Row],[Tổng giá trị]],0)</f>
        <v>0</v>
      </c>
      <c r="P1794" s="8">
        <f>IF(Table1[[#This Row],[Số còn phải thu ĐK]]&lt;&gt;0,0,IF(Table1[[#This Row],[Phân loại]]="Bán hàng",Table1[[#This Row],[Tổng giá trị]],-Table1[[#This Row],[Tổng giá trị]]))</f>
        <v>2759302</v>
      </c>
      <c r="Q1794" s="18">
        <f t="shared" si="202"/>
        <v>2759302</v>
      </c>
      <c r="R1794" s="8">
        <f>Table1[[#This Row],[Số còn phải thu ĐK]]+Table1[[#This Row],[Giá Trị HD sau CK]]-Table1[[#This Row],[Số tiền đã thu]]</f>
        <v>0</v>
      </c>
      <c r="S1794" s="7">
        <f>IF(Table1[[#This Row],[Ngày hóa đơn]]&lt;&gt;"",Table1[[#This Row],[Ngày hóa đơn]],Table1[[#This Row],[Ngày hạch toán]])</f>
        <v>45799</v>
      </c>
      <c r="T1794" s="8"/>
      <c r="U1794" s="7">
        <f>IF(Table1[[#This Row],[Ngày tính CN]]="","",S1794+T1794)</f>
        <v>45799</v>
      </c>
      <c r="V1794" s="71">
        <f ca="1">IF(Table1[[#This Row],[Hạn thanh toán]]="","",IF((U1794-NOW())&lt;0,0,(U1794-NOW())))</f>
        <v>0</v>
      </c>
      <c r="W1794" s="69"/>
      <c r="X1794" s="65" t="str">
        <f t="shared" ca="1" si="206"/>
        <v/>
      </c>
      <c r="Y1794" s="65" t="str">
        <f t="shared" si="201"/>
        <v>Đã thanh toán</v>
      </c>
      <c r="Z1794" s="250">
        <f>Table1[[#This Row],[Hạn thanh toán]]</f>
        <v>45799</v>
      </c>
      <c r="AA1794" s="250">
        <f>Table1[[#This Row],[Ngày Thanh toán]]</f>
        <v>45952</v>
      </c>
      <c r="AD1794" s="3" t="str">
        <f>IF(Table1[[#This Row],[Mã khách hàng]]="","",VLOOKUP($A1794,Ma_KH!$A:$Q,Ma_KH!O$1,0))</f>
        <v>VIETY</v>
      </c>
      <c r="AE1794" s="3" t="str">
        <f>IF(Table1[[#This Row],[Mã khách hàng]]="","",VLOOKUP($A1794,Ma_KH!$A:$Q,Ma_KH!P$1,0))</f>
        <v>CÔNG TY TNHH VIỆT Ý</v>
      </c>
      <c r="AF1794" s="3" t="str">
        <f>VLOOKUP(A1794,Ma_KH!A:Q,Ma_KH!J$1,0)</f>
        <v>Vũ Anh Tuấn</v>
      </c>
    </row>
    <row r="1795" spans="1:32" ht="16.5">
      <c r="A1795" s="73" t="s">
        <v>147</v>
      </c>
      <c r="B1795" s="73" t="s">
        <v>4512</v>
      </c>
      <c r="C1795" s="75">
        <v>45792</v>
      </c>
      <c r="D1795" s="76" t="s">
        <v>3098</v>
      </c>
      <c r="E1795" s="75"/>
      <c r="F1795" s="73"/>
      <c r="G1795" s="73" t="s">
        <v>3077</v>
      </c>
      <c r="H1795" s="69"/>
      <c r="I1795" s="69"/>
      <c r="J1795" s="69">
        <f>(Table1[[#This Row],[Tiền hàng]]-Table1[[#This Row],[Tiền chiết khấu]])*8%</f>
        <v>0</v>
      </c>
      <c r="K1795" s="69">
        <v>75341</v>
      </c>
      <c r="L1795" s="8" t="s">
        <v>17</v>
      </c>
      <c r="M1795" s="7">
        <v>45952</v>
      </c>
      <c r="N1795" s="8" t="s">
        <v>4382</v>
      </c>
      <c r="O1795" s="69">
        <f>IF(Table1[[#This Row],[Phân loại]]="Tồn đầu kỳ",Table1[[#This Row],[Tổng giá trị]],0)</f>
        <v>0</v>
      </c>
      <c r="P1795" s="8">
        <f>IF(Table1[[#This Row],[Số còn phải thu ĐK]]&lt;&gt;0,0,IF(Table1[[#This Row],[Phân loại]]="Bán hàng",Table1[[#This Row],[Tổng giá trị]],-Table1[[#This Row],[Tổng giá trị]]))</f>
        <v>-75341</v>
      </c>
      <c r="Q1795" s="18">
        <f t="shared" si="202"/>
        <v>-75341</v>
      </c>
      <c r="R1795" s="8">
        <f>Table1[[#This Row],[Số còn phải thu ĐK]]+Table1[[#This Row],[Giá Trị HD sau CK]]-Table1[[#This Row],[Số tiền đã thu]]</f>
        <v>0</v>
      </c>
      <c r="S1795" s="7">
        <f>IF(Table1[[#This Row],[Ngày hóa đơn]]&lt;&gt;"",Table1[[#This Row],[Ngày hóa đơn]],Table1[[#This Row],[Ngày hạch toán]])</f>
        <v>45792</v>
      </c>
      <c r="T1795" s="8"/>
      <c r="U1795" s="7">
        <f>IF(Table1[[#This Row],[Ngày tính CN]]="","",S1795+T1795)</f>
        <v>45792</v>
      </c>
      <c r="V1795" s="71">
        <f ca="1">IF(Table1[[#This Row],[Hạn thanh toán]]="","",IF((U1795-NOW())&lt;0,0,(U1795-NOW())))</f>
        <v>0</v>
      </c>
      <c r="W1795" s="69"/>
      <c r="X1795" s="65" t="str">
        <f t="shared" ca="1" si="206"/>
        <v/>
      </c>
      <c r="Y1795" s="65" t="str">
        <f t="shared" si="201"/>
        <v>Đã thanh toán</v>
      </c>
      <c r="Z1795" s="250">
        <f>Table1[[#This Row],[Hạn thanh toán]]</f>
        <v>45792</v>
      </c>
      <c r="AA1795" s="250">
        <f>Table1[[#This Row],[Ngày Thanh toán]]</f>
        <v>45952</v>
      </c>
      <c r="AD1795" s="3" t="str">
        <f>IF(Table1[[#This Row],[Mã khách hàng]]="","",VLOOKUP($A1795,Ma_KH!$A:$Q,Ma_KH!O$1,0))</f>
        <v>VIETY</v>
      </c>
      <c r="AE1795" s="3" t="str">
        <f>IF(Table1[[#This Row],[Mã khách hàng]]="","",VLOOKUP($A1795,Ma_KH!$A:$Q,Ma_KH!P$1,0))</f>
        <v>CÔNG TY TNHH VIỆT Ý</v>
      </c>
      <c r="AF1795" s="3" t="str">
        <f>VLOOKUP(A1795,Ma_KH!A:Q,Ma_KH!J$1,0)</f>
        <v>Vũ Anh Tuấn</v>
      </c>
    </row>
    <row r="1796" spans="1:32" ht="16.5">
      <c r="A1796" s="73" t="s">
        <v>147</v>
      </c>
      <c r="B1796" s="73" t="s">
        <v>4512</v>
      </c>
      <c r="C1796" s="75">
        <v>45814</v>
      </c>
      <c r="D1796" s="76" t="s">
        <v>3099</v>
      </c>
      <c r="E1796" s="75">
        <v>45828</v>
      </c>
      <c r="F1796" s="73"/>
      <c r="G1796" s="73" t="s">
        <v>3100</v>
      </c>
      <c r="H1796" s="69"/>
      <c r="I1796" s="69">
        <v>0</v>
      </c>
      <c r="J1796" s="69">
        <f>(Table1[[#This Row],[Tiền hàng]]-Table1[[#This Row],[Tiền chiết khấu]])*8%</f>
        <v>0</v>
      </c>
      <c r="K1796" s="69">
        <v>322283</v>
      </c>
      <c r="L1796" s="8" t="s">
        <v>17</v>
      </c>
      <c r="M1796" s="7">
        <v>45952</v>
      </c>
      <c r="N1796" s="8" t="s">
        <v>4382</v>
      </c>
      <c r="O1796" s="69">
        <f>IF(Table1[[#This Row],[Phân loại]]="Tồn đầu kỳ",Table1[[#This Row],[Tổng giá trị]],0)</f>
        <v>0</v>
      </c>
      <c r="P1796" s="8">
        <f>IF(Table1[[#This Row],[Số còn phải thu ĐK]]&lt;&gt;0,0,IF(Table1[[#This Row],[Phân loại]]="Bán hàng",Table1[[#This Row],[Tổng giá trị]],-Table1[[#This Row],[Tổng giá trị]]))</f>
        <v>-322283</v>
      </c>
      <c r="Q1796" s="18">
        <f t="shared" si="202"/>
        <v>-322283</v>
      </c>
      <c r="R1796" s="8">
        <f>Table1[[#This Row],[Số còn phải thu ĐK]]+Table1[[#This Row],[Giá Trị HD sau CK]]-Table1[[#This Row],[Số tiền đã thu]]</f>
        <v>0</v>
      </c>
      <c r="S1796" s="7">
        <f>IF(Table1[[#This Row],[Ngày hóa đơn]]&lt;&gt;"",Table1[[#This Row],[Ngày hóa đơn]],Table1[[#This Row],[Ngày hạch toán]])</f>
        <v>45828</v>
      </c>
      <c r="T1796" s="8"/>
      <c r="U1796" s="7">
        <f>IF(Table1[[#This Row],[Ngày tính CN]]="","",S1796+T1796)</f>
        <v>45828</v>
      </c>
      <c r="V1796" s="71">
        <f ca="1">IF(Table1[[#This Row],[Hạn thanh toán]]="","",IF((U1796-NOW())&lt;0,0,(U1796-NOW())))</f>
        <v>0</v>
      </c>
      <c r="W1796" s="69"/>
      <c r="X1796" s="65" t="str">
        <f t="shared" ca="1" si="206"/>
        <v/>
      </c>
      <c r="Y1796" s="65" t="str">
        <f t="shared" si="201"/>
        <v>Đã thanh toán</v>
      </c>
      <c r="Z1796" s="250">
        <f>Table1[[#This Row],[Hạn thanh toán]]</f>
        <v>45828</v>
      </c>
      <c r="AA1796" s="250">
        <f>Table1[[#This Row],[Ngày Thanh toán]]</f>
        <v>45952</v>
      </c>
      <c r="AD1796" s="3" t="str">
        <f>IF(Table1[[#This Row],[Mã khách hàng]]="","",VLOOKUP($A1796,Ma_KH!$A:$Q,Ma_KH!O$1,0))</f>
        <v>VIETY</v>
      </c>
      <c r="AE1796" s="3" t="str">
        <f>IF(Table1[[#This Row],[Mã khách hàng]]="","",VLOOKUP($A1796,Ma_KH!$A:$Q,Ma_KH!P$1,0))</f>
        <v>CÔNG TY TNHH VIỆT Ý</v>
      </c>
      <c r="AF1796" s="3" t="str">
        <f>VLOOKUP(A1796,Ma_KH!A:Q,Ma_KH!J$1,0)</f>
        <v>Vũ Anh Tuấn</v>
      </c>
    </row>
    <row r="1797" spans="1:32" ht="16.5">
      <c r="A1797" s="73" t="s">
        <v>147</v>
      </c>
      <c r="B1797" s="73" t="s">
        <v>4512</v>
      </c>
      <c r="C1797" s="75">
        <v>45828</v>
      </c>
      <c r="D1797" s="76" t="s">
        <v>3101</v>
      </c>
      <c r="E1797" s="75">
        <v>45828</v>
      </c>
      <c r="F1797" s="73" t="s">
        <v>3102</v>
      </c>
      <c r="G1797" s="73" t="s">
        <v>3103</v>
      </c>
      <c r="H1797" s="69">
        <v>2907095</v>
      </c>
      <c r="I1797" s="69">
        <v>0</v>
      </c>
      <c r="J1797" s="69">
        <f>(Table1[[#This Row],[Tiền hàng]]-Table1[[#This Row],[Tiền chiết khấu]])*8%</f>
        <v>232567.6</v>
      </c>
      <c r="K1797" s="69">
        <v>3139663</v>
      </c>
      <c r="L1797" s="8" t="s">
        <v>24</v>
      </c>
      <c r="M1797" s="7">
        <v>45952</v>
      </c>
      <c r="N1797" s="8" t="s">
        <v>4382</v>
      </c>
      <c r="O1797" s="69">
        <f>IF(Table1[[#This Row],[Phân loại]]="Tồn đầu kỳ",Table1[[#This Row],[Tổng giá trị]],0)</f>
        <v>0</v>
      </c>
      <c r="P1797" s="8">
        <f>IF(Table1[[#This Row],[Số còn phải thu ĐK]]&lt;&gt;0,0,IF(Table1[[#This Row],[Phân loại]]="Bán hàng",Table1[[#This Row],[Tổng giá trị]],-Table1[[#This Row],[Tổng giá trị]]))</f>
        <v>3139663</v>
      </c>
      <c r="Q1797" s="18">
        <f t="shared" si="202"/>
        <v>3139663</v>
      </c>
      <c r="R1797" s="8">
        <f>Table1[[#This Row],[Số còn phải thu ĐK]]+Table1[[#This Row],[Giá Trị HD sau CK]]-Table1[[#This Row],[Số tiền đã thu]]</f>
        <v>0</v>
      </c>
      <c r="S1797" s="7">
        <f>IF(Table1[[#This Row],[Ngày hóa đơn]]&lt;&gt;"",Table1[[#This Row],[Ngày hóa đơn]],Table1[[#This Row],[Ngày hạch toán]])</f>
        <v>45828</v>
      </c>
      <c r="T1797" s="8"/>
      <c r="U1797" s="7">
        <f>IF(Table1[[#This Row],[Ngày tính CN]]="","",S1797+T1797)</f>
        <v>45828</v>
      </c>
      <c r="V1797" s="71">
        <f ca="1">IF(Table1[[#This Row],[Hạn thanh toán]]="","",IF((U1797-NOW())&lt;0,0,(U1797-NOW())))</f>
        <v>0</v>
      </c>
      <c r="W1797" s="69"/>
      <c r="X1797" s="65" t="str">
        <f t="shared" ca="1" si="206"/>
        <v/>
      </c>
      <c r="Y1797" s="65" t="str">
        <f t="shared" si="201"/>
        <v>Đã thanh toán</v>
      </c>
      <c r="Z1797" s="250">
        <f>Table1[[#This Row],[Hạn thanh toán]]</f>
        <v>45828</v>
      </c>
      <c r="AA1797" s="250">
        <f>Table1[[#This Row],[Ngày Thanh toán]]</f>
        <v>45952</v>
      </c>
      <c r="AD1797" s="3" t="str">
        <f>IF(Table1[[#This Row],[Mã khách hàng]]="","",VLOOKUP($A1797,Ma_KH!$A:$Q,Ma_KH!O$1,0))</f>
        <v>VIETY</v>
      </c>
      <c r="AE1797" s="3" t="str">
        <f>IF(Table1[[#This Row],[Mã khách hàng]]="","",VLOOKUP($A1797,Ma_KH!$A:$Q,Ma_KH!P$1,0))</f>
        <v>CÔNG TY TNHH VIỆT Ý</v>
      </c>
      <c r="AF1797" s="3" t="str">
        <f>VLOOKUP(A1797,Ma_KH!A:Q,Ma_KH!J$1,0)</f>
        <v>Vũ Anh Tuấn</v>
      </c>
    </row>
    <row r="1798" spans="1:32" s="58" customFormat="1" ht="16.5">
      <c r="A1798" s="42" t="s">
        <v>147</v>
      </c>
      <c r="B1798" s="73" t="s">
        <v>4512</v>
      </c>
      <c r="C1798" s="44">
        <v>45853</v>
      </c>
      <c r="D1798" s="43" t="s">
        <v>3104</v>
      </c>
      <c r="E1798" s="44">
        <v>45853</v>
      </c>
      <c r="F1798" s="42" t="s">
        <v>3105</v>
      </c>
      <c r="G1798" s="42" t="s">
        <v>3072</v>
      </c>
      <c r="H1798" s="54">
        <v>589158</v>
      </c>
      <c r="I1798" s="54">
        <v>0</v>
      </c>
      <c r="J1798" s="54">
        <f>(Table1[[#This Row],[Tiền hàng]]-Table1[[#This Row],[Tiền chiết khấu]])*8%</f>
        <v>47132.639999999999</v>
      </c>
      <c r="K1798" s="54">
        <v>636291</v>
      </c>
      <c r="L1798" s="55" t="s">
        <v>24</v>
      </c>
      <c r="M1798" s="56"/>
      <c r="N1798" s="55"/>
      <c r="O1798" s="54">
        <f>IF(Table1[[#This Row],[Phân loại]]="Tồn đầu kỳ",Table1[[#This Row],[Tổng giá trị]],0)</f>
        <v>0</v>
      </c>
      <c r="P1798" s="55">
        <f>IF(Table1[[#This Row],[Số còn phải thu ĐK]]&lt;&gt;0,0,IF(Table1[[#This Row],[Phân loại]]="Bán hàng",Table1[[#This Row],[Tổng giá trị]],-Table1[[#This Row],[Tổng giá trị]]))</f>
        <v>636291</v>
      </c>
      <c r="Q1798" s="18">
        <f t="shared" si="202"/>
        <v>0</v>
      </c>
      <c r="R1798" s="55">
        <f>Table1[[#This Row],[Số còn phải thu ĐK]]+Table1[[#This Row],[Giá Trị HD sau CK]]-Table1[[#This Row],[Số tiền đã thu]]</f>
        <v>636291</v>
      </c>
      <c r="S1798" s="56">
        <f>IF(Table1[[#This Row],[Ngày hóa đơn]]&lt;&gt;"",Table1[[#This Row],[Ngày hóa đơn]],Table1[[#This Row],[Ngày hạch toán]])</f>
        <v>45853</v>
      </c>
      <c r="T1798" s="55"/>
      <c r="U1798" s="56">
        <f>IF(Table1[[#This Row],[Ngày tính CN]]="","",S1798+T1798)</f>
        <v>45853</v>
      </c>
      <c r="V1798" s="57">
        <f ca="1">IF(Table1[[#This Row],[Hạn thanh toán]]="","",IF((U1798-NOW())&lt;0,0,(U1798-NOW())))</f>
        <v>0</v>
      </c>
      <c r="W1798" s="54"/>
      <c r="X1798" s="65">
        <f t="shared" ca="1" si="206"/>
        <v>148.36242152778141</v>
      </c>
      <c r="Y1798" s="109" t="str">
        <f t="shared" ca="1" si="201"/>
        <v>Nợ quá hạn hơn 120 ngày có khả năng mất thanh toán</v>
      </c>
      <c r="Z1798" s="254">
        <f>Table1[[#This Row],[Hạn thanh toán]]</f>
        <v>45853</v>
      </c>
      <c r="AA1798" s="254">
        <f>Table1[[#This Row],[Ngày Thanh toán]]</f>
        <v>0</v>
      </c>
      <c r="AD1798" s="3" t="str">
        <f>IF(Table1[[#This Row],[Mã khách hàng]]="","",VLOOKUP($A1798,Ma_KH!$A:$Q,Ma_KH!O$1,0))</f>
        <v>VIETY</v>
      </c>
      <c r="AE1798" s="3" t="str">
        <f>IF(Table1[[#This Row],[Mã khách hàng]]="","",VLOOKUP($A1798,Ma_KH!$A:$Q,Ma_KH!P$1,0))</f>
        <v>CÔNG TY TNHH VIỆT Ý</v>
      </c>
      <c r="AF1798" s="58" t="str">
        <f>VLOOKUP(A1798,Ma_KH!A:Q,Ma_KH!J$1,0)</f>
        <v>Vũ Anh Tuấn</v>
      </c>
    </row>
    <row r="1799" spans="1:32" s="58" customFormat="1" ht="16.5">
      <c r="A1799" s="42" t="s">
        <v>147</v>
      </c>
      <c r="B1799" s="73" t="s">
        <v>4512</v>
      </c>
      <c r="C1799" s="44">
        <v>45861</v>
      </c>
      <c r="D1799" s="43" t="s">
        <v>3106</v>
      </c>
      <c r="E1799" s="44">
        <v>45861</v>
      </c>
      <c r="F1799" s="42" t="s">
        <v>3107</v>
      </c>
      <c r="G1799" s="42" t="s">
        <v>3108</v>
      </c>
      <c r="H1799" s="54">
        <v>1235958</v>
      </c>
      <c r="I1799" s="54">
        <v>123596</v>
      </c>
      <c r="J1799" s="54">
        <f>(Table1[[#This Row],[Tiền hàng]]-Table1[[#This Row],[Tiền chiết khấu]])*8%</f>
        <v>88988.96</v>
      </c>
      <c r="K1799" s="54">
        <v>1201351</v>
      </c>
      <c r="L1799" s="55" t="s">
        <v>24</v>
      </c>
      <c r="M1799" s="56"/>
      <c r="N1799" s="55"/>
      <c r="O1799" s="54">
        <f>IF(Table1[[#This Row],[Phân loại]]="Tồn đầu kỳ",Table1[[#This Row],[Tổng giá trị]],0)</f>
        <v>0</v>
      </c>
      <c r="P1799" s="55">
        <f>IF(Table1[[#This Row],[Số còn phải thu ĐK]]&lt;&gt;0,0,IF(Table1[[#This Row],[Phân loại]]="Bán hàng",Table1[[#This Row],[Tổng giá trị]],-Table1[[#This Row],[Tổng giá trị]]))</f>
        <v>1201351</v>
      </c>
      <c r="Q1799" s="18">
        <f t="shared" si="202"/>
        <v>0</v>
      </c>
      <c r="R1799" s="55">
        <f>Table1[[#This Row],[Số còn phải thu ĐK]]+Table1[[#This Row],[Giá Trị HD sau CK]]-Table1[[#This Row],[Số tiền đã thu]]</f>
        <v>1201351</v>
      </c>
      <c r="S1799" s="56">
        <f>IF(Table1[[#This Row],[Ngày hóa đơn]]&lt;&gt;"",Table1[[#This Row],[Ngày hóa đơn]],Table1[[#This Row],[Ngày hạch toán]])</f>
        <v>45861</v>
      </c>
      <c r="T1799" s="55"/>
      <c r="U1799" s="56">
        <f>IF(Table1[[#This Row],[Ngày tính CN]]="","",S1799+T1799)</f>
        <v>45861</v>
      </c>
      <c r="V1799" s="57">
        <f ca="1">IF(Table1[[#This Row],[Hạn thanh toán]]="","",IF((U1799-NOW())&lt;0,0,(U1799-NOW())))</f>
        <v>0</v>
      </c>
      <c r="W1799" s="54"/>
      <c r="X1799" s="65">
        <f t="shared" ca="1" si="206"/>
        <v>140.36242152778141</v>
      </c>
      <c r="Y1799" s="109" t="str">
        <f t="shared" ca="1" si="201"/>
        <v>Nợ quá hạn hơn 120 ngày có khả năng mất thanh toán</v>
      </c>
      <c r="Z1799" s="254">
        <f>Table1[[#This Row],[Hạn thanh toán]]</f>
        <v>45861</v>
      </c>
      <c r="AA1799" s="254">
        <f>Table1[[#This Row],[Ngày Thanh toán]]</f>
        <v>0</v>
      </c>
      <c r="AD1799" s="3" t="str">
        <f>IF(Table1[[#This Row],[Mã khách hàng]]="","",VLOOKUP($A1799,Ma_KH!$A:$Q,Ma_KH!O$1,0))</f>
        <v>VIETY</v>
      </c>
      <c r="AE1799" s="3" t="str">
        <f>IF(Table1[[#This Row],[Mã khách hàng]]="","",VLOOKUP($A1799,Ma_KH!$A:$Q,Ma_KH!P$1,0))</f>
        <v>CÔNG TY TNHH VIỆT Ý</v>
      </c>
      <c r="AF1799" s="58" t="str">
        <f>VLOOKUP(A1799,Ma_KH!A:Q,Ma_KH!J$1,0)</f>
        <v>Vũ Anh Tuấn</v>
      </c>
    </row>
    <row r="1800" spans="1:32" s="58" customFormat="1" ht="16.5">
      <c r="A1800" s="42" t="s">
        <v>147</v>
      </c>
      <c r="B1800" s="73" t="s">
        <v>4512</v>
      </c>
      <c r="C1800" s="44">
        <v>45840</v>
      </c>
      <c r="D1800" s="43" t="s">
        <v>3109</v>
      </c>
      <c r="E1800" s="44"/>
      <c r="F1800" s="42"/>
      <c r="G1800" s="42" t="s">
        <v>3079</v>
      </c>
      <c r="H1800" s="54"/>
      <c r="I1800" s="54"/>
      <c r="J1800" s="54">
        <f>(Table1[[#This Row],[Tiền hàng]]-Table1[[#This Row],[Tiền chiết khấu]])*8%</f>
        <v>0</v>
      </c>
      <c r="K1800" s="54">
        <v>333060</v>
      </c>
      <c r="L1800" s="55" t="s">
        <v>17</v>
      </c>
      <c r="M1800" s="56"/>
      <c r="N1800" s="55"/>
      <c r="O1800" s="54">
        <f>IF(Table1[[#This Row],[Phân loại]]="Tồn đầu kỳ",Table1[[#This Row],[Tổng giá trị]],0)</f>
        <v>0</v>
      </c>
      <c r="P1800" s="55">
        <f>IF(Table1[[#This Row],[Số còn phải thu ĐK]]&lt;&gt;0,0,IF(Table1[[#This Row],[Phân loại]]="Bán hàng",Table1[[#This Row],[Tổng giá trị]],-Table1[[#This Row],[Tổng giá trị]]))</f>
        <v>-333060</v>
      </c>
      <c r="Q1800" s="18">
        <f t="shared" si="202"/>
        <v>0</v>
      </c>
      <c r="R1800" s="55">
        <f>Table1[[#This Row],[Số còn phải thu ĐK]]+Table1[[#This Row],[Giá Trị HD sau CK]]-Table1[[#This Row],[Số tiền đã thu]]</f>
        <v>-333060</v>
      </c>
      <c r="S1800" s="56">
        <f>IF(Table1[[#This Row],[Ngày hóa đơn]]&lt;&gt;"",Table1[[#This Row],[Ngày hóa đơn]],Table1[[#This Row],[Ngày hạch toán]])</f>
        <v>45840</v>
      </c>
      <c r="T1800" s="55"/>
      <c r="U1800" s="56">
        <f>IF(Table1[[#This Row],[Ngày tính CN]]="","",S1800+T1800)</f>
        <v>45840</v>
      </c>
      <c r="V1800" s="57">
        <f ca="1">IF(Table1[[#This Row],[Hạn thanh toán]]="","",IF((U1800-NOW())&lt;0,0,(U1800-NOW())))</f>
        <v>0</v>
      </c>
      <c r="W1800" s="54"/>
      <c r="X1800" s="65">
        <f t="shared" ca="1" si="206"/>
        <v>161.36242152778141</v>
      </c>
      <c r="Y1800" s="109" t="str">
        <f t="shared" ca="1" si="201"/>
        <v>Nợ quá hạn hơn 120 ngày có khả năng mất thanh toán</v>
      </c>
      <c r="Z1800" s="254">
        <f>Table1[[#This Row],[Hạn thanh toán]]</f>
        <v>45840</v>
      </c>
      <c r="AA1800" s="254">
        <f>Table1[[#This Row],[Ngày Thanh toán]]</f>
        <v>0</v>
      </c>
      <c r="AD1800" s="3" t="str">
        <f>IF(Table1[[#This Row],[Mã khách hàng]]="","",VLOOKUP($A1800,Ma_KH!$A:$Q,Ma_KH!O$1,0))</f>
        <v>VIETY</v>
      </c>
      <c r="AE1800" s="3" t="str">
        <f>IF(Table1[[#This Row],[Mã khách hàng]]="","",VLOOKUP($A1800,Ma_KH!$A:$Q,Ma_KH!P$1,0))</f>
        <v>CÔNG TY TNHH VIỆT Ý</v>
      </c>
      <c r="AF1800" s="58" t="str">
        <f>VLOOKUP(A1800,Ma_KH!A:Q,Ma_KH!J$1,0)</f>
        <v>Vũ Anh Tuấn</v>
      </c>
    </row>
    <row r="1801" spans="1:32" s="58" customFormat="1" ht="16.5">
      <c r="A1801" s="42" t="s">
        <v>147</v>
      </c>
      <c r="B1801" s="73" t="s">
        <v>4512</v>
      </c>
      <c r="C1801" s="44">
        <v>45853</v>
      </c>
      <c r="D1801" s="43" t="s">
        <v>3110</v>
      </c>
      <c r="E1801" s="44"/>
      <c r="F1801" s="42"/>
      <c r="G1801" s="42" t="s">
        <v>3079</v>
      </c>
      <c r="H1801" s="54"/>
      <c r="I1801" s="54"/>
      <c r="J1801" s="54">
        <f>(Table1[[#This Row],[Tiền hàng]]-Table1[[#This Row],[Tiền chiết khấu]])*8%</f>
        <v>0</v>
      </c>
      <c r="K1801" s="54">
        <v>272501</v>
      </c>
      <c r="L1801" s="55" t="s">
        <v>17</v>
      </c>
      <c r="M1801" s="56"/>
      <c r="N1801" s="55"/>
      <c r="O1801" s="54">
        <f>IF(Table1[[#This Row],[Phân loại]]="Tồn đầu kỳ",Table1[[#This Row],[Tổng giá trị]],0)</f>
        <v>0</v>
      </c>
      <c r="P1801" s="55">
        <f>IF(Table1[[#This Row],[Số còn phải thu ĐK]]&lt;&gt;0,0,IF(Table1[[#This Row],[Phân loại]]="Bán hàng",Table1[[#This Row],[Tổng giá trị]],-Table1[[#This Row],[Tổng giá trị]]))</f>
        <v>-272501</v>
      </c>
      <c r="Q1801" s="18">
        <f t="shared" si="202"/>
        <v>0</v>
      </c>
      <c r="R1801" s="55">
        <f>Table1[[#This Row],[Số còn phải thu ĐK]]+Table1[[#This Row],[Giá Trị HD sau CK]]-Table1[[#This Row],[Số tiền đã thu]]</f>
        <v>-272501</v>
      </c>
      <c r="S1801" s="56">
        <f>IF(Table1[[#This Row],[Ngày hóa đơn]]&lt;&gt;"",Table1[[#This Row],[Ngày hóa đơn]],Table1[[#This Row],[Ngày hạch toán]])</f>
        <v>45853</v>
      </c>
      <c r="T1801" s="55"/>
      <c r="U1801" s="56">
        <f>IF(Table1[[#This Row],[Ngày tính CN]]="","",S1801+T1801)</f>
        <v>45853</v>
      </c>
      <c r="V1801" s="57">
        <f ca="1">IF(Table1[[#This Row],[Hạn thanh toán]]="","",IF((U1801-NOW())&lt;0,0,(U1801-NOW())))</f>
        <v>0</v>
      </c>
      <c r="W1801" s="54"/>
      <c r="X1801" s="65">
        <f t="shared" ca="1" si="206"/>
        <v>148.36242152778141</v>
      </c>
      <c r="Y1801" s="109" t="str">
        <f t="shared" ca="1" si="201"/>
        <v>Nợ quá hạn hơn 120 ngày có khả năng mất thanh toán</v>
      </c>
      <c r="Z1801" s="254">
        <f>Table1[[#This Row],[Hạn thanh toán]]</f>
        <v>45853</v>
      </c>
      <c r="AA1801" s="254">
        <f>Table1[[#This Row],[Ngày Thanh toán]]</f>
        <v>0</v>
      </c>
      <c r="AD1801" s="3" t="str">
        <f>IF(Table1[[#This Row],[Mã khách hàng]]="","",VLOOKUP($A1801,Ma_KH!$A:$Q,Ma_KH!O$1,0))</f>
        <v>VIETY</v>
      </c>
      <c r="AE1801" s="3" t="str">
        <f>IF(Table1[[#This Row],[Mã khách hàng]]="","",VLOOKUP($A1801,Ma_KH!$A:$Q,Ma_KH!P$1,0))</f>
        <v>CÔNG TY TNHH VIỆT Ý</v>
      </c>
      <c r="AF1801" s="58" t="str">
        <f>VLOOKUP(A1801,Ma_KH!A:Q,Ma_KH!J$1,0)</f>
        <v>Vũ Anh Tuấn</v>
      </c>
    </row>
    <row r="1802" spans="1:32" s="58" customFormat="1" ht="16.5">
      <c r="A1802" s="42" t="s">
        <v>147</v>
      </c>
      <c r="B1802" s="73" t="s">
        <v>4512</v>
      </c>
      <c r="C1802" s="44">
        <v>45853</v>
      </c>
      <c r="D1802" s="43" t="s">
        <v>3111</v>
      </c>
      <c r="E1802" s="44"/>
      <c r="F1802" s="42"/>
      <c r="G1802" s="42" t="s">
        <v>3112</v>
      </c>
      <c r="H1802" s="54"/>
      <c r="I1802" s="54"/>
      <c r="J1802" s="54">
        <f>(Table1[[#This Row],[Tiền hàng]]-Table1[[#This Row],[Tiền chiết khấu]])*8%</f>
        <v>0</v>
      </c>
      <c r="K1802" s="54">
        <v>286841</v>
      </c>
      <c r="L1802" s="55" t="s">
        <v>17</v>
      </c>
      <c r="M1802" s="56"/>
      <c r="N1802" s="55"/>
      <c r="O1802" s="54">
        <f>IF(Table1[[#This Row],[Phân loại]]="Tồn đầu kỳ",Table1[[#This Row],[Tổng giá trị]],0)</f>
        <v>0</v>
      </c>
      <c r="P1802" s="55">
        <f>IF(Table1[[#This Row],[Số còn phải thu ĐK]]&lt;&gt;0,0,IF(Table1[[#This Row],[Phân loại]]="Bán hàng",Table1[[#This Row],[Tổng giá trị]],-Table1[[#This Row],[Tổng giá trị]]))</f>
        <v>-286841</v>
      </c>
      <c r="Q1802" s="18">
        <f t="shared" si="202"/>
        <v>0</v>
      </c>
      <c r="R1802" s="55">
        <f>Table1[[#This Row],[Số còn phải thu ĐK]]+Table1[[#This Row],[Giá Trị HD sau CK]]-Table1[[#This Row],[Số tiền đã thu]]</f>
        <v>-286841</v>
      </c>
      <c r="S1802" s="56">
        <f>IF(Table1[[#This Row],[Ngày hóa đơn]]&lt;&gt;"",Table1[[#This Row],[Ngày hóa đơn]],Table1[[#This Row],[Ngày hạch toán]])</f>
        <v>45853</v>
      </c>
      <c r="T1802" s="55"/>
      <c r="U1802" s="56">
        <f>IF(Table1[[#This Row],[Ngày tính CN]]="","",S1802+T1802)</f>
        <v>45853</v>
      </c>
      <c r="V1802" s="57">
        <f ca="1">IF(Table1[[#This Row],[Hạn thanh toán]]="","",IF((U1802-NOW())&lt;0,0,(U1802-NOW())))</f>
        <v>0</v>
      </c>
      <c r="W1802" s="54"/>
      <c r="X1802" s="65">
        <f t="shared" ca="1" si="206"/>
        <v>148.36242152778141</v>
      </c>
      <c r="Y1802" s="109" t="str">
        <f t="shared" ca="1" si="201"/>
        <v>Nợ quá hạn hơn 120 ngày có khả năng mất thanh toán</v>
      </c>
      <c r="Z1802" s="254">
        <f>Table1[[#This Row],[Hạn thanh toán]]</f>
        <v>45853</v>
      </c>
      <c r="AA1802" s="254">
        <f>Table1[[#This Row],[Ngày Thanh toán]]</f>
        <v>0</v>
      </c>
      <c r="AD1802" s="3" t="str">
        <f>IF(Table1[[#This Row],[Mã khách hàng]]="","",VLOOKUP($A1802,Ma_KH!$A:$Q,Ma_KH!O$1,0))</f>
        <v>VIETY</v>
      </c>
      <c r="AE1802" s="3" t="str">
        <f>IF(Table1[[#This Row],[Mã khách hàng]]="","",VLOOKUP($A1802,Ma_KH!$A:$Q,Ma_KH!P$1,0))</f>
        <v>CÔNG TY TNHH VIỆT Ý</v>
      </c>
      <c r="AF1802" s="58" t="str">
        <f>VLOOKUP(A1802,Ma_KH!A:Q,Ma_KH!J$1,0)</f>
        <v>Vũ Anh Tuấn</v>
      </c>
    </row>
    <row r="1803" spans="1:32" s="58" customFormat="1" ht="16.5">
      <c r="A1803" s="42" t="s">
        <v>147</v>
      </c>
      <c r="B1803" s="73" t="s">
        <v>4512</v>
      </c>
      <c r="C1803" s="44">
        <v>45861</v>
      </c>
      <c r="D1803" s="43" t="s">
        <v>3113</v>
      </c>
      <c r="E1803" s="44"/>
      <c r="F1803" s="42"/>
      <c r="G1803" s="42" t="s">
        <v>3114</v>
      </c>
      <c r="H1803" s="54"/>
      <c r="I1803" s="54"/>
      <c r="J1803" s="54">
        <f>(Table1[[#This Row],[Tiền hàng]]-Table1[[#This Row],[Tiền chiết khấu]])*8%</f>
        <v>0</v>
      </c>
      <c r="K1803" s="54">
        <v>226019</v>
      </c>
      <c r="L1803" s="55" t="s">
        <v>17</v>
      </c>
      <c r="M1803" s="56"/>
      <c r="N1803" s="55"/>
      <c r="O1803" s="54">
        <f>IF(Table1[[#This Row],[Phân loại]]="Tồn đầu kỳ",Table1[[#This Row],[Tổng giá trị]],0)</f>
        <v>0</v>
      </c>
      <c r="P1803" s="55">
        <f>IF(Table1[[#This Row],[Số còn phải thu ĐK]]&lt;&gt;0,0,IF(Table1[[#This Row],[Phân loại]]="Bán hàng",Table1[[#This Row],[Tổng giá trị]],-Table1[[#This Row],[Tổng giá trị]]))</f>
        <v>-226019</v>
      </c>
      <c r="Q1803" s="18">
        <f t="shared" si="202"/>
        <v>0</v>
      </c>
      <c r="R1803" s="55">
        <f>Table1[[#This Row],[Số còn phải thu ĐK]]+Table1[[#This Row],[Giá Trị HD sau CK]]-Table1[[#This Row],[Số tiền đã thu]]</f>
        <v>-226019</v>
      </c>
      <c r="S1803" s="56">
        <f>IF(Table1[[#This Row],[Ngày hóa đơn]]&lt;&gt;"",Table1[[#This Row],[Ngày hóa đơn]],Table1[[#This Row],[Ngày hạch toán]])</f>
        <v>45861</v>
      </c>
      <c r="T1803" s="55"/>
      <c r="U1803" s="56">
        <f>IF(Table1[[#This Row],[Ngày tính CN]]="","",S1803+T1803)</f>
        <v>45861</v>
      </c>
      <c r="V1803" s="57">
        <f ca="1">IF(Table1[[#This Row],[Hạn thanh toán]]="","",IF((U1803-NOW())&lt;0,0,(U1803-NOW())))</f>
        <v>0</v>
      </c>
      <c r="W1803" s="54"/>
      <c r="X1803" s="65">
        <f t="shared" ca="1" si="206"/>
        <v>140.36242152778141</v>
      </c>
      <c r="Y1803" s="109" t="str">
        <f t="shared" ca="1" si="201"/>
        <v>Nợ quá hạn hơn 120 ngày có khả năng mất thanh toán</v>
      </c>
      <c r="Z1803" s="254">
        <f>Table1[[#This Row],[Hạn thanh toán]]</f>
        <v>45861</v>
      </c>
      <c r="AA1803" s="254">
        <f>Table1[[#This Row],[Ngày Thanh toán]]</f>
        <v>0</v>
      </c>
      <c r="AD1803" s="3" t="str">
        <f>IF(Table1[[#This Row],[Mã khách hàng]]="","",VLOOKUP($A1803,Ma_KH!$A:$Q,Ma_KH!O$1,0))</f>
        <v>VIETY</v>
      </c>
      <c r="AE1803" s="3" t="str">
        <f>IF(Table1[[#This Row],[Mã khách hàng]]="","",VLOOKUP($A1803,Ma_KH!$A:$Q,Ma_KH!P$1,0))</f>
        <v>CÔNG TY TNHH VIỆT Ý</v>
      </c>
      <c r="AF1803" s="58" t="str">
        <f>VLOOKUP(A1803,Ma_KH!A:Q,Ma_KH!J$1,0)</f>
        <v>Vũ Anh Tuấn</v>
      </c>
    </row>
    <row r="1804" spans="1:32" s="58" customFormat="1" ht="16.5">
      <c r="A1804" s="42" t="s">
        <v>147</v>
      </c>
      <c r="B1804" s="73" t="s">
        <v>4512</v>
      </c>
      <c r="C1804" s="44">
        <v>45867</v>
      </c>
      <c r="D1804" s="43" t="s">
        <v>3115</v>
      </c>
      <c r="E1804" s="44"/>
      <c r="F1804" s="42"/>
      <c r="G1804" s="42" t="s">
        <v>3116</v>
      </c>
      <c r="H1804" s="54"/>
      <c r="I1804" s="54"/>
      <c r="J1804" s="54">
        <f>(Table1[[#This Row],[Tiền hàng]]-Table1[[#This Row],[Tiền chiết khấu]])*8%</f>
        <v>0</v>
      </c>
      <c r="K1804" s="54">
        <v>590071</v>
      </c>
      <c r="L1804" s="55" t="s">
        <v>17</v>
      </c>
      <c r="M1804" s="56"/>
      <c r="N1804" s="55"/>
      <c r="O1804" s="54">
        <f>IF(Table1[[#This Row],[Phân loại]]="Tồn đầu kỳ",Table1[[#This Row],[Tổng giá trị]],0)</f>
        <v>0</v>
      </c>
      <c r="P1804" s="55">
        <f>IF(Table1[[#This Row],[Số còn phải thu ĐK]]&lt;&gt;0,0,IF(Table1[[#This Row],[Phân loại]]="Bán hàng",Table1[[#This Row],[Tổng giá trị]],-Table1[[#This Row],[Tổng giá trị]]))</f>
        <v>-590071</v>
      </c>
      <c r="Q1804" s="18">
        <f t="shared" si="202"/>
        <v>0</v>
      </c>
      <c r="R1804" s="55">
        <f>Table1[[#This Row],[Số còn phải thu ĐK]]+Table1[[#This Row],[Giá Trị HD sau CK]]-Table1[[#This Row],[Số tiền đã thu]]</f>
        <v>-590071</v>
      </c>
      <c r="S1804" s="56">
        <f>IF(Table1[[#This Row],[Ngày hóa đơn]]&lt;&gt;"",Table1[[#This Row],[Ngày hóa đơn]],Table1[[#This Row],[Ngày hạch toán]])</f>
        <v>45867</v>
      </c>
      <c r="T1804" s="55"/>
      <c r="U1804" s="56">
        <f>IF(Table1[[#This Row],[Ngày tính CN]]="","",S1804+T1804)</f>
        <v>45867</v>
      </c>
      <c r="V1804" s="57">
        <f ca="1">IF(Table1[[#This Row],[Hạn thanh toán]]="","",IF((U1804-NOW())&lt;0,0,(U1804-NOW())))</f>
        <v>0</v>
      </c>
      <c r="W1804" s="54"/>
      <c r="X1804" s="65">
        <f t="shared" ca="1" si="206"/>
        <v>134.36242152778141</v>
      </c>
      <c r="Y1804" s="109" t="str">
        <f t="shared" ca="1" si="201"/>
        <v>Nợ quá hạn hơn 120 ngày có khả năng mất thanh toán</v>
      </c>
      <c r="Z1804" s="254">
        <f>Table1[[#This Row],[Hạn thanh toán]]</f>
        <v>45867</v>
      </c>
      <c r="AA1804" s="254">
        <f>Table1[[#This Row],[Ngày Thanh toán]]</f>
        <v>0</v>
      </c>
      <c r="AD1804" s="3" t="str">
        <f>IF(Table1[[#This Row],[Mã khách hàng]]="","",VLOOKUP($A1804,Ma_KH!$A:$Q,Ma_KH!O$1,0))</f>
        <v>VIETY</v>
      </c>
      <c r="AE1804" s="3" t="str">
        <f>IF(Table1[[#This Row],[Mã khách hàng]]="","",VLOOKUP($A1804,Ma_KH!$A:$Q,Ma_KH!P$1,0))</f>
        <v>CÔNG TY TNHH VIỆT Ý</v>
      </c>
      <c r="AF1804" s="58" t="str">
        <f>VLOOKUP(A1804,Ma_KH!A:Q,Ma_KH!J$1,0)</f>
        <v>Vũ Anh Tuấn</v>
      </c>
    </row>
    <row r="1805" spans="1:32" s="58" customFormat="1" ht="16.5">
      <c r="A1805" s="42" t="s">
        <v>147</v>
      </c>
      <c r="B1805" s="73" t="s">
        <v>4512</v>
      </c>
      <c r="C1805" s="44">
        <v>45870</v>
      </c>
      <c r="D1805" s="43" t="s">
        <v>3117</v>
      </c>
      <c r="E1805" s="44">
        <v>45870</v>
      </c>
      <c r="F1805" s="42" t="s">
        <v>3118</v>
      </c>
      <c r="G1805" s="42" t="s">
        <v>3119</v>
      </c>
      <c r="H1805" s="54">
        <v>2200719</v>
      </c>
      <c r="I1805" s="54">
        <v>0</v>
      </c>
      <c r="J1805" s="54">
        <f>(Table1[[#This Row],[Tiền hàng]]-Table1[[#This Row],[Tiền chiết khấu]])*8%</f>
        <v>176057.52</v>
      </c>
      <c r="K1805" s="54">
        <v>2376777</v>
      </c>
      <c r="L1805" s="55" t="s">
        <v>24</v>
      </c>
      <c r="M1805" s="56"/>
      <c r="N1805" s="55"/>
      <c r="O1805" s="54">
        <f>IF(Table1[[#This Row],[Phân loại]]="Tồn đầu kỳ",Table1[[#This Row],[Tổng giá trị]],0)</f>
        <v>0</v>
      </c>
      <c r="P1805" s="55">
        <f>IF(Table1[[#This Row],[Số còn phải thu ĐK]]&lt;&gt;0,0,IF(Table1[[#This Row],[Phân loại]]="Bán hàng",Table1[[#This Row],[Tổng giá trị]],-Table1[[#This Row],[Tổng giá trị]]))</f>
        <v>2376777</v>
      </c>
      <c r="Q1805" s="18">
        <f t="shared" si="202"/>
        <v>0</v>
      </c>
      <c r="R1805" s="55">
        <f>Table1[[#This Row],[Số còn phải thu ĐK]]+Table1[[#This Row],[Giá Trị HD sau CK]]-Table1[[#This Row],[Số tiền đã thu]]</f>
        <v>2376777</v>
      </c>
      <c r="S1805" s="56">
        <f>IF(Table1[[#This Row],[Ngày hóa đơn]]&lt;&gt;"",Table1[[#This Row],[Ngày hóa đơn]],Table1[[#This Row],[Ngày hạch toán]])</f>
        <v>45870</v>
      </c>
      <c r="T1805" s="55"/>
      <c r="U1805" s="56">
        <f>IF(Table1[[#This Row],[Ngày tính CN]]="","",S1805+T1805)</f>
        <v>45870</v>
      </c>
      <c r="V1805" s="57">
        <f ca="1">IF(Table1[[#This Row],[Hạn thanh toán]]="","",IF((U1805-NOW())&lt;0,0,(U1805-NOW())))</f>
        <v>0</v>
      </c>
      <c r="W1805" s="54"/>
      <c r="X1805" s="65">
        <f t="shared" ca="1" si="206"/>
        <v>131.36242152778141</v>
      </c>
      <c r="Y1805" s="109" t="str">
        <f t="shared" ca="1" si="201"/>
        <v>Nợ quá hạn hơn 120 ngày có khả năng mất thanh toán</v>
      </c>
      <c r="Z1805" s="254">
        <f>Table1[[#This Row],[Hạn thanh toán]]</f>
        <v>45870</v>
      </c>
      <c r="AA1805" s="254">
        <f>Table1[[#This Row],[Ngày Thanh toán]]</f>
        <v>0</v>
      </c>
      <c r="AD1805" s="3" t="str">
        <f>IF(Table1[[#This Row],[Mã khách hàng]]="","",VLOOKUP($A1805,Ma_KH!$A:$Q,Ma_KH!O$1,0))</f>
        <v>VIETY</v>
      </c>
      <c r="AE1805" s="3" t="str">
        <f>IF(Table1[[#This Row],[Mã khách hàng]]="","",VLOOKUP($A1805,Ma_KH!$A:$Q,Ma_KH!P$1,0))</f>
        <v>CÔNG TY TNHH VIỆT Ý</v>
      </c>
      <c r="AF1805" s="58" t="str">
        <f>VLOOKUP(A1805,Ma_KH!A:Q,Ma_KH!J$1,0)</f>
        <v>Vũ Anh Tuấn</v>
      </c>
    </row>
    <row r="1806" spans="1:32" s="58" customFormat="1" ht="16.5">
      <c r="A1806" s="42" t="s">
        <v>147</v>
      </c>
      <c r="B1806" s="73" t="s">
        <v>4512</v>
      </c>
      <c r="C1806" s="44">
        <v>45876</v>
      </c>
      <c r="D1806" s="43" t="s">
        <v>3120</v>
      </c>
      <c r="E1806" s="44">
        <v>45876</v>
      </c>
      <c r="F1806" s="42" t="s">
        <v>3121</v>
      </c>
      <c r="G1806" s="42" t="s">
        <v>3122</v>
      </c>
      <c r="H1806" s="54">
        <v>1295091</v>
      </c>
      <c r="I1806" s="54">
        <v>0</v>
      </c>
      <c r="J1806" s="54">
        <f>(Table1[[#This Row],[Tiền hàng]]-Table1[[#This Row],[Tiền chiết khấu]])*8%</f>
        <v>103607.28</v>
      </c>
      <c r="K1806" s="54">
        <v>1398698</v>
      </c>
      <c r="L1806" s="55" t="s">
        <v>24</v>
      </c>
      <c r="M1806" s="56"/>
      <c r="N1806" s="55"/>
      <c r="O1806" s="54">
        <f>IF(Table1[[#This Row],[Phân loại]]="Tồn đầu kỳ",Table1[[#This Row],[Tổng giá trị]],0)</f>
        <v>0</v>
      </c>
      <c r="P1806" s="55">
        <f>IF(Table1[[#This Row],[Số còn phải thu ĐK]]&lt;&gt;0,0,IF(Table1[[#This Row],[Phân loại]]="Bán hàng",Table1[[#This Row],[Tổng giá trị]],-Table1[[#This Row],[Tổng giá trị]]))</f>
        <v>1398698</v>
      </c>
      <c r="Q1806" s="18">
        <f t="shared" si="202"/>
        <v>0</v>
      </c>
      <c r="R1806" s="55">
        <f>Table1[[#This Row],[Số còn phải thu ĐK]]+Table1[[#This Row],[Giá Trị HD sau CK]]-Table1[[#This Row],[Số tiền đã thu]]</f>
        <v>1398698</v>
      </c>
      <c r="S1806" s="56">
        <f>IF(Table1[[#This Row],[Ngày hóa đơn]]&lt;&gt;"",Table1[[#This Row],[Ngày hóa đơn]],Table1[[#This Row],[Ngày hạch toán]])</f>
        <v>45876</v>
      </c>
      <c r="T1806" s="55"/>
      <c r="U1806" s="56">
        <f>IF(Table1[[#This Row],[Ngày tính CN]]="","",S1806+T1806)</f>
        <v>45876</v>
      </c>
      <c r="V1806" s="57">
        <f ca="1">IF(Table1[[#This Row],[Hạn thanh toán]]="","",IF((U1806-NOW())&lt;0,0,(U1806-NOW())))</f>
        <v>0</v>
      </c>
      <c r="W1806" s="54"/>
      <c r="X1806" s="65">
        <f t="shared" ca="1" si="206"/>
        <v>125.36242152778141</v>
      </c>
      <c r="Y1806" s="109" t="str">
        <f t="shared" ca="1" si="201"/>
        <v>Nợ quá hạn hơn 120 ngày có khả năng mất thanh toán</v>
      </c>
      <c r="Z1806" s="254">
        <f>Table1[[#This Row],[Hạn thanh toán]]</f>
        <v>45876</v>
      </c>
      <c r="AA1806" s="254">
        <f>Table1[[#This Row],[Ngày Thanh toán]]</f>
        <v>0</v>
      </c>
      <c r="AD1806" s="3" t="str">
        <f>IF(Table1[[#This Row],[Mã khách hàng]]="","",VLOOKUP($A1806,Ma_KH!$A:$Q,Ma_KH!O$1,0))</f>
        <v>VIETY</v>
      </c>
      <c r="AE1806" s="3" t="str">
        <f>IF(Table1[[#This Row],[Mã khách hàng]]="","",VLOOKUP($A1806,Ma_KH!$A:$Q,Ma_KH!P$1,0))</f>
        <v>CÔNG TY TNHH VIỆT Ý</v>
      </c>
      <c r="AF1806" s="58" t="str">
        <f>VLOOKUP(A1806,Ma_KH!A:Q,Ma_KH!J$1,0)</f>
        <v>Vũ Anh Tuấn</v>
      </c>
    </row>
    <row r="1807" spans="1:32" s="58" customFormat="1" ht="16.5">
      <c r="A1807" s="42" t="s">
        <v>147</v>
      </c>
      <c r="B1807" s="73" t="s">
        <v>4512</v>
      </c>
      <c r="C1807" s="44">
        <v>45885</v>
      </c>
      <c r="D1807" s="43" t="s">
        <v>3123</v>
      </c>
      <c r="E1807" s="44">
        <v>45885</v>
      </c>
      <c r="F1807" s="42" t="s">
        <v>3124</v>
      </c>
      <c r="G1807" s="42" t="s">
        <v>3125</v>
      </c>
      <c r="H1807" s="54">
        <v>2663960</v>
      </c>
      <c r="I1807" s="54">
        <v>0</v>
      </c>
      <c r="J1807" s="54">
        <f>(Table1[[#This Row],[Tiền hàng]]-Table1[[#This Row],[Tiền chiết khấu]])*8%</f>
        <v>213116.80000000002</v>
      </c>
      <c r="K1807" s="54">
        <v>2877077</v>
      </c>
      <c r="L1807" s="55" t="s">
        <v>24</v>
      </c>
      <c r="M1807" s="56"/>
      <c r="N1807" s="55"/>
      <c r="O1807" s="54">
        <f>IF(Table1[[#This Row],[Phân loại]]="Tồn đầu kỳ",Table1[[#This Row],[Tổng giá trị]],0)</f>
        <v>0</v>
      </c>
      <c r="P1807" s="55">
        <f>IF(Table1[[#This Row],[Số còn phải thu ĐK]]&lt;&gt;0,0,IF(Table1[[#This Row],[Phân loại]]="Bán hàng",Table1[[#This Row],[Tổng giá trị]],-Table1[[#This Row],[Tổng giá trị]]))</f>
        <v>2877077</v>
      </c>
      <c r="Q1807" s="18">
        <f t="shared" si="202"/>
        <v>0</v>
      </c>
      <c r="R1807" s="55">
        <f>Table1[[#This Row],[Số còn phải thu ĐK]]+Table1[[#This Row],[Giá Trị HD sau CK]]-Table1[[#This Row],[Số tiền đã thu]]</f>
        <v>2877077</v>
      </c>
      <c r="S1807" s="56">
        <f>IF(Table1[[#This Row],[Ngày hóa đơn]]&lt;&gt;"",Table1[[#This Row],[Ngày hóa đơn]],Table1[[#This Row],[Ngày hạch toán]])</f>
        <v>45885</v>
      </c>
      <c r="T1807" s="55"/>
      <c r="U1807" s="56">
        <f>IF(Table1[[#This Row],[Ngày tính CN]]="","",S1807+T1807)</f>
        <v>45885</v>
      </c>
      <c r="V1807" s="57">
        <f ca="1">IF(Table1[[#This Row],[Hạn thanh toán]]="","",IF((U1807-NOW())&lt;0,0,(U1807-NOW())))</f>
        <v>0</v>
      </c>
      <c r="W1807" s="54"/>
      <c r="X1807" s="65">
        <f t="shared" ca="1" si="206"/>
        <v>116.36242152778141</v>
      </c>
      <c r="Y1807" s="109" t="str">
        <f t="shared" ca="1" si="201"/>
        <v>Nợ quá hạn từ 90 ngày đến 120 ngày</v>
      </c>
      <c r="Z1807" s="254">
        <f>Table1[[#This Row],[Hạn thanh toán]]</f>
        <v>45885</v>
      </c>
      <c r="AA1807" s="254">
        <f>Table1[[#This Row],[Ngày Thanh toán]]</f>
        <v>0</v>
      </c>
      <c r="AD1807" s="3" t="str">
        <f>IF(Table1[[#This Row],[Mã khách hàng]]="","",VLOOKUP($A1807,Ma_KH!$A:$Q,Ma_KH!O$1,0))</f>
        <v>VIETY</v>
      </c>
      <c r="AE1807" s="3" t="str">
        <f>IF(Table1[[#This Row],[Mã khách hàng]]="","",VLOOKUP($A1807,Ma_KH!$A:$Q,Ma_KH!P$1,0))</f>
        <v>CÔNG TY TNHH VIỆT Ý</v>
      </c>
      <c r="AF1807" s="58" t="str">
        <f>VLOOKUP(A1807,Ma_KH!A:Q,Ma_KH!J$1,0)</f>
        <v>Vũ Anh Tuấn</v>
      </c>
    </row>
    <row r="1808" spans="1:32" s="58" customFormat="1" ht="16.5">
      <c r="A1808" s="42" t="s">
        <v>147</v>
      </c>
      <c r="B1808" s="73" t="s">
        <v>4512</v>
      </c>
      <c r="C1808" s="44">
        <v>45887</v>
      </c>
      <c r="D1808" s="43" t="s">
        <v>3126</v>
      </c>
      <c r="E1808" s="44">
        <v>45887</v>
      </c>
      <c r="F1808" s="42" t="s">
        <v>3127</v>
      </c>
      <c r="G1808" s="42" t="s">
        <v>3122</v>
      </c>
      <c r="H1808" s="54">
        <v>575358</v>
      </c>
      <c r="I1808" s="54">
        <v>0</v>
      </c>
      <c r="J1808" s="54">
        <f>(Table1[[#This Row],[Tiền hàng]]-Table1[[#This Row],[Tiền chiết khấu]])*8%</f>
        <v>46028.639999999999</v>
      </c>
      <c r="K1808" s="54">
        <v>621387</v>
      </c>
      <c r="L1808" s="55" t="s">
        <v>24</v>
      </c>
      <c r="M1808" s="56"/>
      <c r="N1808" s="55"/>
      <c r="O1808" s="54">
        <f>IF(Table1[[#This Row],[Phân loại]]="Tồn đầu kỳ",Table1[[#This Row],[Tổng giá trị]],0)</f>
        <v>0</v>
      </c>
      <c r="P1808" s="55">
        <f>IF(Table1[[#This Row],[Số còn phải thu ĐK]]&lt;&gt;0,0,IF(Table1[[#This Row],[Phân loại]]="Bán hàng",Table1[[#This Row],[Tổng giá trị]],-Table1[[#This Row],[Tổng giá trị]]))</f>
        <v>621387</v>
      </c>
      <c r="Q1808" s="18">
        <f t="shared" si="202"/>
        <v>0</v>
      </c>
      <c r="R1808" s="55">
        <f>Table1[[#This Row],[Số còn phải thu ĐK]]+Table1[[#This Row],[Giá Trị HD sau CK]]-Table1[[#This Row],[Số tiền đã thu]]</f>
        <v>621387</v>
      </c>
      <c r="S1808" s="56">
        <f>IF(Table1[[#This Row],[Ngày hóa đơn]]&lt;&gt;"",Table1[[#This Row],[Ngày hóa đơn]],Table1[[#This Row],[Ngày hạch toán]])</f>
        <v>45887</v>
      </c>
      <c r="T1808" s="55"/>
      <c r="U1808" s="56">
        <f>IF(Table1[[#This Row],[Ngày tính CN]]="","",S1808+T1808)</f>
        <v>45887</v>
      </c>
      <c r="V1808" s="57">
        <f ca="1">IF(Table1[[#This Row],[Hạn thanh toán]]="","",IF((U1808-NOW())&lt;0,0,(U1808-NOW())))</f>
        <v>0</v>
      </c>
      <c r="W1808" s="54"/>
      <c r="X1808" s="65">
        <f t="shared" ca="1" si="206"/>
        <v>114.36242152778141</v>
      </c>
      <c r="Y1808" s="109" t="str">
        <f t="shared" ca="1" si="201"/>
        <v>Nợ quá hạn từ 90 ngày đến 120 ngày</v>
      </c>
      <c r="Z1808" s="254">
        <f>Table1[[#This Row],[Hạn thanh toán]]</f>
        <v>45887</v>
      </c>
      <c r="AA1808" s="254">
        <f>Table1[[#This Row],[Ngày Thanh toán]]</f>
        <v>0</v>
      </c>
      <c r="AD1808" s="3" t="str">
        <f>IF(Table1[[#This Row],[Mã khách hàng]]="","",VLOOKUP($A1808,Ma_KH!$A:$Q,Ma_KH!O$1,0))</f>
        <v>VIETY</v>
      </c>
      <c r="AE1808" s="3" t="str">
        <f>IF(Table1[[#This Row],[Mã khách hàng]]="","",VLOOKUP($A1808,Ma_KH!$A:$Q,Ma_KH!P$1,0))</f>
        <v>CÔNG TY TNHH VIỆT Ý</v>
      </c>
      <c r="AF1808" s="58" t="str">
        <f>VLOOKUP(A1808,Ma_KH!A:Q,Ma_KH!J$1,0)</f>
        <v>Vũ Anh Tuấn</v>
      </c>
    </row>
    <row r="1809" spans="1:32" s="58" customFormat="1" ht="16.5">
      <c r="A1809" s="42" t="s">
        <v>147</v>
      </c>
      <c r="B1809" s="73" t="s">
        <v>4512</v>
      </c>
      <c r="C1809" s="44">
        <v>45895</v>
      </c>
      <c r="D1809" s="43" t="s">
        <v>3128</v>
      </c>
      <c r="E1809" s="44">
        <v>45895</v>
      </c>
      <c r="F1809" s="42" t="s">
        <v>3129</v>
      </c>
      <c r="G1809" s="42" t="s">
        <v>3130</v>
      </c>
      <c r="H1809" s="54">
        <v>1559588</v>
      </c>
      <c r="I1809" s="54">
        <v>0</v>
      </c>
      <c r="J1809" s="54">
        <f>(Table1[[#This Row],[Tiền hàng]]-Table1[[#This Row],[Tiền chiết khấu]])*8%</f>
        <v>124767.04000000001</v>
      </c>
      <c r="K1809" s="54">
        <v>1684355</v>
      </c>
      <c r="L1809" s="55" t="s">
        <v>24</v>
      </c>
      <c r="M1809" s="56"/>
      <c r="N1809" s="55"/>
      <c r="O1809" s="54">
        <f>IF(Table1[[#This Row],[Phân loại]]="Tồn đầu kỳ",Table1[[#This Row],[Tổng giá trị]],0)</f>
        <v>0</v>
      </c>
      <c r="P1809" s="55">
        <f>IF(Table1[[#This Row],[Số còn phải thu ĐK]]&lt;&gt;0,0,IF(Table1[[#This Row],[Phân loại]]="Bán hàng",Table1[[#This Row],[Tổng giá trị]],-Table1[[#This Row],[Tổng giá trị]]))</f>
        <v>1684355</v>
      </c>
      <c r="Q1809" s="18">
        <f t="shared" si="202"/>
        <v>0</v>
      </c>
      <c r="R1809" s="55">
        <f>Table1[[#This Row],[Số còn phải thu ĐK]]+Table1[[#This Row],[Giá Trị HD sau CK]]-Table1[[#This Row],[Số tiền đã thu]]</f>
        <v>1684355</v>
      </c>
      <c r="S1809" s="56">
        <f>IF(Table1[[#This Row],[Ngày hóa đơn]]&lt;&gt;"",Table1[[#This Row],[Ngày hóa đơn]],Table1[[#This Row],[Ngày hạch toán]])</f>
        <v>45895</v>
      </c>
      <c r="T1809" s="55"/>
      <c r="U1809" s="56">
        <f>IF(Table1[[#This Row],[Ngày tính CN]]="","",S1809+T1809)</f>
        <v>45895</v>
      </c>
      <c r="V1809" s="57">
        <f ca="1">IF(Table1[[#This Row],[Hạn thanh toán]]="","",IF((U1809-NOW())&lt;0,0,(U1809-NOW())))</f>
        <v>0</v>
      </c>
      <c r="W1809" s="54"/>
      <c r="X1809" s="65">
        <f t="shared" ca="1" si="206"/>
        <v>106.36242152778141</v>
      </c>
      <c r="Y1809" s="109" t="str">
        <f t="shared" ca="1" si="201"/>
        <v>Nợ quá hạn từ 90 ngày đến 120 ngày</v>
      </c>
      <c r="Z1809" s="254">
        <f>Table1[[#This Row],[Hạn thanh toán]]</f>
        <v>45895</v>
      </c>
      <c r="AA1809" s="254">
        <f>Table1[[#This Row],[Ngày Thanh toán]]</f>
        <v>0</v>
      </c>
      <c r="AD1809" s="3" t="str">
        <f>IF(Table1[[#This Row],[Mã khách hàng]]="","",VLOOKUP($A1809,Ma_KH!$A:$Q,Ma_KH!O$1,0))</f>
        <v>VIETY</v>
      </c>
      <c r="AE1809" s="3" t="str">
        <f>IF(Table1[[#This Row],[Mã khách hàng]]="","",VLOOKUP($A1809,Ma_KH!$A:$Q,Ma_KH!P$1,0))</f>
        <v>CÔNG TY TNHH VIỆT Ý</v>
      </c>
      <c r="AF1809" s="58" t="str">
        <f>VLOOKUP(A1809,Ma_KH!A:Q,Ma_KH!J$1,0)</f>
        <v>Vũ Anh Tuấn</v>
      </c>
    </row>
    <row r="1810" spans="1:32" s="58" customFormat="1" ht="16.5">
      <c r="A1810" s="42" t="s">
        <v>147</v>
      </c>
      <c r="B1810" s="73" t="s">
        <v>4512</v>
      </c>
      <c r="C1810" s="44">
        <v>45892</v>
      </c>
      <c r="D1810" s="43" t="s">
        <v>3131</v>
      </c>
      <c r="E1810" s="44"/>
      <c r="F1810" s="42"/>
      <c r="G1810" s="42" t="s">
        <v>3132</v>
      </c>
      <c r="H1810" s="54"/>
      <c r="I1810" s="54"/>
      <c r="J1810" s="54">
        <f>(Table1[[#This Row],[Tiền hàng]]-Table1[[#This Row],[Tiền chiết khấu]])*8%</f>
        <v>0</v>
      </c>
      <c r="K1810" s="54">
        <v>228025</v>
      </c>
      <c r="L1810" s="55" t="s">
        <v>17</v>
      </c>
      <c r="M1810" s="56"/>
      <c r="N1810" s="55"/>
      <c r="O1810" s="54">
        <f>IF(Table1[[#This Row],[Phân loại]]="Tồn đầu kỳ",Table1[[#This Row],[Tổng giá trị]],0)</f>
        <v>0</v>
      </c>
      <c r="P1810" s="55">
        <f>IF(Table1[[#This Row],[Số còn phải thu ĐK]]&lt;&gt;0,0,IF(Table1[[#This Row],[Phân loại]]="Bán hàng",Table1[[#This Row],[Tổng giá trị]],-Table1[[#This Row],[Tổng giá trị]]))</f>
        <v>-228025</v>
      </c>
      <c r="Q1810" s="18">
        <f t="shared" si="202"/>
        <v>0</v>
      </c>
      <c r="R1810" s="55">
        <f>Table1[[#This Row],[Số còn phải thu ĐK]]+Table1[[#This Row],[Giá Trị HD sau CK]]-Table1[[#This Row],[Số tiền đã thu]]</f>
        <v>-228025</v>
      </c>
      <c r="S1810" s="56">
        <f>IF(Table1[[#This Row],[Ngày hóa đơn]]&lt;&gt;"",Table1[[#This Row],[Ngày hóa đơn]],Table1[[#This Row],[Ngày hạch toán]])</f>
        <v>45892</v>
      </c>
      <c r="T1810" s="55"/>
      <c r="U1810" s="56">
        <f>IF(Table1[[#This Row],[Ngày tính CN]]="","",S1810+T1810)</f>
        <v>45892</v>
      </c>
      <c r="V1810" s="57">
        <f ca="1">IF(Table1[[#This Row],[Hạn thanh toán]]="","",IF((U1810-NOW())&lt;0,0,(U1810-NOW())))</f>
        <v>0</v>
      </c>
      <c r="W1810" s="54"/>
      <c r="X1810" s="65">
        <f t="shared" ca="1" si="206"/>
        <v>109.36242152778141</v>
      </c>
      <c r="Y1810" s="109" t="str">
        <f t="shared" ca="1" si="201"/>
        <v>Nợ quá hạn từ 90 ngày đến 120 ngày</v>
      </c>
      <c r="Z1810" s="254">
        <f>Table1[[#This Row],[Hạn thanh toán]]</f>
        <v>45892</v>
      </c>
      <c r="AA1810" s="254">
        <f>Table1[[#This Row],[Ngày Thanh toán]]</f>
        <v>0</v>
      </c>
      <c r="AD1810" s="3" t="str">
        <f>IF(Table1[[#This Row],[Mã khách hàng]]="","",VLOOKUP($A1810,Ma_KH!$A:$Q,Ma_KH!O$1,0))</f>
        <v>VIETY</v>
      </c>
      <c r="AE1810" s="3" t="str">
        <f>IF(Table1[[#This Row],[Mã khách hàng]]="","",VLOOKUP($A1810,Ma_KH!$A:$Q,Ma_KH!P$1,0))</f>
        <v>CÔNG TY TNHH VIỆT Ý</v>
      </c>
      <c r="AF1810" s="58" t="str">
        <f>VLOOKUP(A1810,Ma_KH!A:Q,Ma_KH!J$1,0)</f>
        <v>Vũ Anh Tuấn</v>
      </c>
    </row>
    <row r="1811" spans="1:32" s="58" customFormat="1" ht="16.5">
      <c r="A1811" s="42" t="s">
        <v>147</v>
      </c>
      <c r="B1811" s="73" t="s">
        <v>4512</v>
      </c>
      <c r="C1811" s="44">
        <v>45888</v>
      </c>
      <c r="D1811" s="43" t="s">
        <v>3133</v>
      </c>
      <c r="E1811" s="44"/>
      <c r="F1811" s="42"/>
      <c r="G1811" s="42" t="s">
        <v>3134</v>
      </c>
      <c r="H1811" s="54"/>
      <c r="I1811" s="54"/>
      <c r="J1811" s="54">
        <f>(Table1[[#This Row],[Tiền hàng]]-Table1[[#This Row],[Tiền chiết khấu]])*8%</f>
        <v>0</v>
      </c>
      <c r="K1811" s="54">
        <v>308921</v>
      </c>
      <c r="L1811" s="55" t="s">
        <v>17</v>
      </c>
      <c r="M1811" s="56"/>
      <c r="N1811" s="55"/>
      <c r="O1811" s="54">
        <f>IF(Table1[[#This Row],[Phân loại]]="Tồn đầu kỳ",Table1[[#This Row],[Tổng giá trị]],0)</f>
        <v>0</v>
      </c>
      <c r="P1811" s="55">
        <f>IF(Table1[[#This Row],[Số còn phải thu ĐK]]&lt;&gt;0,0,IF(Table1[[#This Row],[Phân loại]]="Bán hàng",Table1[[#This Row],[Tổng giá trị]],-Table1[[#This Row],[Tổng giá trị]]))</f>
        <v>-308921</v>
      </c>
      <c r="Q1811" s="18">
        <f t="shared" si="202"/>
        <v>0</v>
      </c>
      <c r="R1811" s="55">
        <f>Table1[[#This Row],[Số còn phải thu ĐK]]+Table1[[#This Row],[Giá Trị HD sau CK]]-Table1[[#This Row],[Số tiền đã thu]]</f>
        <v>-308921</v>
      </c>
      <c r="S1811" s="56">
        <f>IF(Table1[[#This Row],[Ngày hóa đơn]]&lt;&gt;"",Table1[[#This Row],[Ngày hóa đơn]],Table1[[#This Row],[Ngày hạch toán]])</f>
        <v>45888</v>
      </c>
      <c r="T1811" s="55"/>
      <c r="U1811" s="56">
        <f>IF(Table1[[#This Row],[Ngày tính CN]]="","",S1811+T1811)</f>
        <v>45888</v>
      </c>
      <c r="V1811" s="57">
        <f ca="1">IF(Table1[[#This Row],[Hạn thanh toán]]="","",IF((U1811-NOW())&lt;0,0,(U1811-NOW())))</f>
        <v>0</v>
      </c>
      <c r="W1811" s="54"/>
      <c r="X1811" s="65">
        <f t="shared" ca="1" si="206"/>
        <v>113.36242152778141</v>
      </c>
      <c r="Y1811" s="109" t="str">
        <f t="shared" ca="1" si="201"/>
        <v>Nợ quá hạn từ 90 ngày đến 120 ngày</v>
      </c>
      <c r="Z1811" s="254">
        <f>Table1[[#This Row],[Hạn thanh toán]]</f>
        <v>45888</v>
      </c>
      <c r="AA1811" s="254">
        <f>Table1[[#This Row],[Ngày Thanh toán]]</f>
        <v>0</v>
      </c>
      <c r="AD1811" s="3" t="str">
        <f>IF(Table1[[#This Row],[Mã khách hàng]]="","",VLOOKUP($A1811,Ma_KH!$A:$Q,Ma_KH!O$1,0))</f>
        <v>VIETY</v>
      </c>
      <c r="AE1811" s="3" t="str">
        <f>IF(Table1[[#This Row],[Mã khách hàng]]="","",VLOOKUP($A1811,Ma_KH!$A:$Q,Ma_KH!P$1,0))</f>
        <v>CÔNG TY TNHH VIỆT Ý</v>
      </c>
      <c r="AF1811" s="58" t="str">
        <f>VLOOKUP(A1811,Ma_KH!A:Q,Ma_KH!J$1,0)</f>
        <v>Vũ Anh Tuấn</v>
      </c>
    </row>
    <row r="1812" spans="1:32" s="58" customFormat="1" ht="16.5">
      <c r="A1812" s="42" t="s">
        <v>147</v>
      </c>
      <c r="B1812" s="73" t="s">
        <v>4512</v>
      </c>
      <c r="C1812" s="44">
        <v>45904</v>
      </c>
      <c r="D1812" s="43" t="s">
        <v>3135</v>
      </c>
      <c r="E1812" s="44">
        <v>45904</v>
      </c>
      <c r="F1812" s="42" t="s">
        <v>3136</v>
      </c>
      <c r="G1812" s="42" t="s">
        <v>3122</v>
      </c>
      <c r="H1812" s="54">
        <v>633030</v>
      </c>
      <c r="I1812" s="54">
        <v>0</v>
      </c>
      <c r="J1812" s="54">
        <f>(Table1[[#This Row],[Tiền hàng]]-Table1[[#This Row],[Tiền chiết khấu]])*8%</f>
        <v>50642.400000000001</v>
      </c>
      <c r="K1812" s="54">
        <v>683672</v>
      </c>
      <c r="L1812" s="55" t="s">
        <v>24</v>
      </c>
      <c r="M1812" s="56"/>
      <c r="N1812" s="55"/>
      <c r="O1812" s="54">
        <f>IF(Table1[[#This Row],[Phân loại]]="Tồn đầu kỳ",Table1[[#This Row],[Tổng giá trị]],0)</f>
        <v>0</v>
      </c>
      <c r="P1812" s="55">
        <f>IF(Table1[[#This Row],[Số còn phải thu ĐK]]&lt;&gt;0,0,IF(Table1[[#This Row],[Phân loại]]="Bán hàng",Table1[[#This Row],[Tổng giá trị]],-Table1[[#This Row],[Tổng giá trị]]))</f>
        <v>683672</v>
      </c>
      <c r="Q1812" s="18">
        <f t="shared" si="202"/>
        <v>0</v>
      </c>
      <c r="R1812" s="55">
        <f>Table1[[#This Row],[Số còn phải thu ĐK]]+Table1[[#This Row],[Giá Trị HD sau CK]]-Table1[[#This Row],[Số tiền đã thu]]</f>
        <v>683672</v>
      </c>
      <c r="S1812" s="56">
        <f>IF(Table1[[#This Row],[Ngày hóa đơn]]&lt;&gt;"",Table1[[#This Row],[Ngày hóa đơn]],Table1[[#This Row],[Ngày hạch toán]])</f>
        <v>45904</v>
      </c>
      <c r="T1812" s="55"/>
      <c r="U1812" s="56">
        <f>IF(Table1[[#This Row],[Ngày tính CN]]="","",S1812+T1812)</f>
        <v>45904</v>
      </c>
      <c r="V1812" s="57">
        <f ca="1">IF(Table1[[#This Row],[Hạn thanh toán]]="","",IF((U1812-NOW())&lt;0,0,(U1812-NOW())))</f>
        <v>0</v>
      </c>
      <c r="W1812" s="54"/>
      <c r="X1812" s="65">
        <f t="shared" ca="1" si="206"/>
        <v>97.362421527781407</v>
      </c>
      <c r="Y1812" s="109" t="str">
        <f t="shared" ca="1" si="201"/>
        <v>Nợ quá hạn từ 90 ngày đến 120 ngày</v>
      </c>
      <c r="Z1812" s="254">
        <f>Table1[[#This Row],[Hạn thanh toán]]</f>
        <v>45904</v>
      </c>
      <c r="AA1812" s="254">
        <f>Table1[[#This Row],[Ngày Thanh toán]]</f>
        <v>0</v>
      </c>
      <c r="AD1812" s="3" t="str">
        <f>IF(Table1[[#This Row],[Mã khách hàng]]="","",VLOOKUP($A1812,Ma_KH!$A:$Q,Ma_KH!O$1,0))</f>
        <v>VIETY</v>
      </c>
      <c r="AE1812" s="3" t="str">
        <f>IF(Table1[[#This Row],[Mã khách hàng]]="","",VLOOKUP($A1812,Ma_KH!$A:$Q,Ma_KH!P$1,0))</f>
        <v>CÔNG TY TNHH VIỆT Ý</v>
      </c>
      <c r="AF1812" s="58" t="str">
        <f>VLOOKUP(A1812,Ma_KH!A:Q,Ma_KH!J$1,0)</f>
        <v>Vũ Anh Tuấn</v>
      </c>
    </row>
    <row r="1813" spans="1:32" s="58" customFormat="1" ht="16.5">
      <c r="A1813" s="42" t="s">
        <v>147</v>
      </c>
      <c r="B1813" s="73" t="s">
        <v>4512</v>
      </c>
      <c r="C1813" s="44">
        <v>45905</v>
      </c>
      <c r="D1813" s="43" t="s">
        <v>3137</v>
      </c>
      <c r="E1813" s="44">
        <v>45905</v>
      </c>
      <c r="F1813" s="42" t="s">
        <v>3138</v>
      </c>
      <c r="G1813" s="42" t="s">
        <v>3122</v>
      </c>
      <c r="H1813" s="54">
        <v>405111</v>
      </c>
      <c r="I1813" s="54">
        <v>0</v>
      </c>
      <c r="J1813" s="54">
        <f>(Table1[[#This Row],[Tiền hàng]]-Table1[[#This Row],[Tiền chiết khấu]])*8%</f>
        <v>32408.880000000001</v>
      </c>
      <c r="K1813" s="54">
        <v>437520</v>
      </c>
      <c r="L1813" s="55" t="s">
        <v>24</v>
      </c>
      <c r="M1813" s="56"/>
      <c r="N1813" s="55"/>
      <c r="O1813" s="54">
        <f>IF(Table1[[#This Row],[Phân loại]]="Tồn đầu kỳ",Table1[[#This Row],[Tổng giá trị]],0)</f>
        <v>0</v>
      </c>
      <c r="P1813" s="55">
        <f>IF(Table1[[#This Row],[Số còn phải thu ĐK]]&lt;&gt;0,0,IF(Table1[[#This Row],[Phân loại]]="Bán hàng",Table1[[#This Row],[Tổng giá trị]],-Table1[[#This Row],[Tổng giá trị]]))</f>
        <v>437520</v>
      </c>
      <c r="Q1813" s="18">
        <f t="shared" si="202"/>
        <v>0</v>
      </c>
      <c r="R1813" s="55">
        <f>Table1[[#This Row],[Số còn phải thu ĐK]]+Table1[[#This Row],[Giá Trị HD sau CK]]-Table1[[#This Row],[Số tiền đã thu]]</f>
        <v>437520</v>
      </c>
      <c r="S1813" s="56">
        <f>IF(Table1[[#This Row],[Ngày hóa đơn]]&lt;&gt;"",Table1[[#This Row],[Ngày hóa đơn]],Table1[[#This Row],[Ngày hạch toán]])</f>
        <v>45905</v>
      </c>
      <c r="T1813" s="55"/>
      <c r="U1813" s="56">
        <f>IF(Table1[[#This Row],[Ngày tính CN]]="","",S1813+T1813)</f>
        <v>45905</v>
      </c>
      <c r="V1813" s="57">
        <f ca="1">IF(Table1[[#This Row],[Hạn thanh toán]]="","",IF((U1813-NOW())&lt;0,0,(U1813-NOW())))</f>
        <v>0</v>
      </c>
      <c r="W1813" s="54"/>
      <c r="X1813" s="65">
        <f t="shared" ca="1" si="206"/>
        <v>96.362421527781407</v>
      </c>
      <c r="Y1813" s="109" t="str">
        <f t="shared" ca="1" si="201"/>
        <v>Nợ quá hạn từ 90 ngày đến 120 ngày</v>
      </c>
      <c r="Z1813" s="254">
        <f>Table1[[#This Row],[Hạn thanh toán]]</f>
        <v>45905</v>
      </c>
      <c r="AA1813" s="254">
        <f>Table1[[#This Row],[Ngày Thanh toán]]</f>
        <v>0</v>
      </c>
      <c r="AD1813" s="3" t="str">
        <f>IF(Table1[[#This Row],[Mã khách hàng]]="","",VLOOKUP($A1813,Ma_KH!$A:$Q,Ma_KH!O$1,0))</f>
        <v>VIETY</v>
      </c>
      <c r="AE1813" s="3" t="str">
        <f>IF(Table1[[#This Row],[Mã khách hàng]]="","",VLOOKUP($A1813,Ma_KH!$A:$Q,Ma_KH!P$1,0))</f>
        <v>CÔNG TY TNHH VIỆT Ý</v>
      </c>
      <c r="AF1813" s="58" t="str">
        <f>VLOOKUP(A1813,Ma_KH!A:Q,Ma_KH!J$1,0)</f>
        <v>Vũ Anh Tuấn</v>
      </c>
    </row>
    <row r="1814" spans="1:32" s="58" customFormat="1" ht="16.5">
      <c r="A1814" s="42" t="s">
        <v>147</v>
      </c>
      <c r="B1814" s="73" t="s">
        <v>4512</v>
      </c>
      <c r="C1814" s="44">
        <v>45908</v>
      </c>
      <c r="D1814" s="43" t="s">
        <v>3139</v>
      </c>
      <c r="E1814" s="44">
        <v>45908</v>
      </c>
      <c r="F1814" s="42" t="s">
        <v>3140</v>
      </c>
      <c r="G1814" s="42" t="s">
        <v>3141</v>
      </c>
      <c r="H1814" s="54">
        <v>3172385</v>
      </c>
      <c r="I1814" s="54">
        <v>0</v>
      </c>
      <c r="J1814" s="54">
        <f>(Table1[[#This Row],[Tiền hàng]]-Table1[[#This Row],[Tiền chiết khấu]])*8%</f>
        <v>253790.80000000002</v>
      </c>
      <c r="K1814" s="54">
        <v>3426176</v>
      </c>
      <c r="L1814" s="55" t="s">
        <v>24</v>
      </c>
      <c r="M1814" s="56"/>
      <c r="N1814" s="55"/>
      <c r="O1814" s="54">
        <f>IF(Table1[[#This Row],[Phân loại]]="Tồn đầu kỳ",Table1[[#This Row],[Tổng giá trị]],0)</f>
        <v>0</v>
      </c>
      <c r="P1814" s="55">
        <f>IF(Table1[[#This Row],[Số còn phải thu ĐK]]&lt;&gt;0,0,IF(Table1[[#This Row],[Phân loại]]="Bán hàng",Table1[[#This Row],[Tổng giá trị]],-Table1[[#This Row],[Tổng giá trị]]))</f>
        <v>3426176</v>
      </c>
      <c r="Q1814" s="18">
        <f t="shared" si="202"/>
        <v>0</v>
      </c>
      <c r="R1814" s="55">
        <f>Table1[[#This Row],[Số còn phải thu ĐK]]+Table1[[#This Row],[Giá Trị HD sau CK]]-Table1[[#This Row],[Số tiền đã thu]]</f>
        <v>3426176</v>
      </c>
      <c r="S1814" s="56">
        <f>IF(Table1[[#This Row],[Ngày hóa đơn]]&lt;&gt;"",Table1[[#This Row],[Ngày hóa đơn]],Table1[[#This Row],[Ngày hạch toán]])</f>
        <v>45908</v>
      </c>
      <c r="T1814" s="55"/>
      <c r="U1814" s="56">
        <f>IF(Table1[[#This Row],[Ngày tính CN]]="","",S1814+T1814)</f>
        <v>45908</v>
      </c>
      <c r="V1814" s="57">
        <f ca="1">IF(Table1[[#This Row],[Hạn thanh toán]]="","",IF((U1814-NOW())&lt;0,0,(U1814-NOW())))</f>
        <v>0</v>
      </c>
      <c r="W1814" s="54"/>
      <c r="X1814" s="65">
        <f t="shared" ca="1" si="206"/>
        <v>93.362421527781407</v>
      </c>
      <c r="Y1814" s="109" t="str">
        <f t="shared" ca="1" si="201"/>
        <v>Nợ quá hạn từ 90 ngày đến 120 ngày</v>
      </c>
      <c r="Z1814" s="254">
        <f>Table1[[#This Row],[Hạn thanh toán]]</f>
        <v>45908</v>
      </c>
      <c r="AA1814" s="254">
        <f>Table1[[#This Row],[Ngày Thanh toán]]</f>
        <v>0</v>
      </c>
      <c r="AD1814" s="3" t="str">
        <f>IF(Table1[[#This Row],[Mã khách hàng]]="","",VLOOKUP($A1814,Ma_KH!$A:$Q,Ma_KH!O$1,0))</f>
        <v>VIETY</v>
      </c>
      <c r="AE1814" s="3" t="str">
        <f>IF(Table1[[#This Row],[Mã khách hàng]]="","",VLOOKUP($A1814,Ma_KH!$A:$Q,Ma_KH!P$1,0))</f>
        <v>CÔNG TY TNHH VIỆT Ý</v>
      </c>
      <c r="AF1814" s="58" t="str">
        <f>VLOOKUP(A1814,Ma_KH!A:Q,Ma_KH!J$1,0)</f>
        <v>Vũ Anh Tuấn</v>
      </c>
    </row>
    <row r="1815" spans="1:32" s="58" customFormat="1" ht="16.5">
      <c r="A1815" s="42" t="s">
        <v>147</v>
      </c>
      <c r="B1815" s="73" t="s">
        <v>4512</v>
      </c>
      <c r="C1815" s="44">
        <v>45919</v>
      </c>
      <c r="D1815" s="43" t="s">
        <v>3142</v>
      </c>
      <c r="E1815" s="44">
        <v>45919</v>
      </c>
      <c r="F1815" s="42" t="s">
        <v>3143</v>
      </c>
      <c r="G1815" s="42" t="s">
        <v>3144</v>
      </c>
      <c r="H1815" s="54">
        <v>1017221</v>
      </c>
      <c r="I1815" s="54">
        <v>101722</v>
      </c>
      <c r="J1815" s="54">
        <f>(Table1[[#This Row],[Tiền hàng]]-Table1[[#This Row],[Tiền chiết khấu]])*8%</f>
        <v>73239.92</v>
      </c>
      <c r="K1815" s="54">
        <v>988739</v>
      </c>
      <c r="L1815" s="55" t="s">
        <v>24</v>
      </c>
      <c r="M1815" s="56"/>
      <c r="N1815" s="55"/>
      <c r="O1815" s="54">
        <f>IF(Table1[[#This Row],[Phân loại]]="Tồn đầu kỳ",Table1[[#This Row],[Tổng giá trị]],0)</f>
        <v>0</v>
      </c>
      <c r="P1815" s="55">
        <f>IF(Table1[[#This Row],[Số còn phải thu ĐK]]&lt;&gt;0,0,IF(Table1[[#This Row],[Phân loại]]="Bán hàng",Table1[[#This Row],[Tổng giá trị]],-Table1[[#This Row],[Tổng giá trị]]))</f>
        <v>988739</v>
      </c>
      <c r="Q1815" s="18">
        <f t="shared" si="202"/>
        <v>0</v>
      </c>
      <c r="R1815" s="55">
        <f>Table1[[#This Row],[Số còn phải thu ĐK]]+Table1[[#This Row],[Giá Trị HD sau CK]]-Table1[[#This Row],[Số tiền đã thu]]</f>
        <v>988739</v>
      </c>
      <c r="S1815" s="56">
        <f>IF(Table1[[#This Row],[Ngày hóa đơn]]&lt;&gt;"",Table1[[#This Row],[Ngày hóa đơn]],Table1[[#This Row],[Ngày hạch toán]])</f>
        <v>45919</v>
      </c>
      <c r="T1815" s="55"/>
      <c r="U1815" s="56">
        <f>IF(Table1[[#This Row],[Ngày tính CN]]="","",S1815+T1815)</f>
        <v>45919</v>
      </c>
      <c r="V1815" s="57">
        <f ca="1">IF(Table1[[#This Row],[Hạn thanh toán]]="","",IF((U1815-NOW())&lt;0,0,(U1815-NOW())))</f>
        <v>0</v>
      </c>
      <c r="W1815" s="54"/>
      <c r="X1815" s="65">
        <f t="shared" ca="1" si="206"/>
        <v>82.362421527781407</v>
      </c>
      <c r="Y1815" s="109" t="str">
        <f t="shared" ca="1" si="201"/>
        <v>Nợ quá hạn từ 60 ngày đến 90 ngày</v>
      </c>
      <c r="Z1815" s="254">
        <f>Table1[[#This Row],[Hạn thanh toán]]</f>
        <v>45919</v>
      </c>
      <c r="AA1815" s="254">
        <f>Table1[[#This Row],[Ngày Thanh toán]]</f>
        <v>0</v>
      </c>
      <c r="AD1815" s="3" t="str">
        <f>IF(Table1[[#This Row],[Mã khách hàng]]="","",VLOOKUP($A1815,Ma_KH!$A:$Q,Ma_KH!O$1,0))</f>
        <v>VIETY</v>
      </c>
      <c r="AE1815" s="3" t="str">
        <f>IF(Table1[[#This Row],[Mã khách hàng]]="","",VLOOKUP($A1815,Ma_KH!$A:$Q,Ma_KH!P$1,0))</f>
        <v>CÔNG TY TNHH VIỆT Ý</v>
      </c>
      <c r="AF1815" s="58" t="str">
        <f>VLOOKUP(A1815,Ma_KH!A:Q,Ma_KH!J$1,0)</f>
        <v>Vũ Anh Tuấn</v>
      </c>
    </row>
    <row r="1816" spans="1:32" s="58" customFormat="1" ht="16.5">
      <c r="A1816" s="42" t="s">
        <v>147</v>
      </c>
      <c r="B1816" s="73" t="s">
        <v>4512</v>
      </c>
      <c r="C1816" s="44">
        <v>45903</v>
      </c>
      <c r="D1816" s="43" t="s">
        <v>3145</v>
      </c>
      <c r="E1816" s="44"/>
      <c r="F1816" s="42"/>
      <c r="G1816" s="42" t="s">
        <v>3146</v>
      </c>
      <c r="H1816" s="54"/>
      <c r="I1816" s="54"/>
      <c r="J1816" s="54">
        <f>(Table1[[#This Row],[Tiền hàng]]-Table1[[#This Row],[Tiền chiết khấu]])*8%</f>
        <v>0</v>
      </c>
      <c r="K1816" s="54">
        <v>316765</v>
      </c>
      <c r="L1816" s="55" t="s">
        <v>17</v>
      </c>
      <c r="M1816" s="56"/>
      <c r="N1816" s="55"/>
      <c r="O1816" s="54">
        <f>IF(Table1[[#This Row],[Phân loại]]="Tồn đầu kỳ",Table1[[#This Row],[Tổng giá trị]],0)</f>
        <v>0</v>
      </c>
      <c r="P1816" s="55">
        <f>IF(Table1[[#This Row],[Số còn phải thu ĐK]]&lt;&gt;0,0,IF(Table1[[#This Row],[Phân loại]]="Bán hàng",Table1[[#This Row],[Tổng giá trị]],-Table1[[#This Row],[Tổng giá trị]]))</f>
        <v>-316765</v>
      </c>
      <c r="Q1816" s="18">
        <f t="shared" si="202"/>
        <v>0</v>
      </c>
      <c r="R1816" s="55">
        <f>Table1[[#This Row],[Số còn phải thu ĐK]]+Table1[[#This Row],[Giá Trị HD sau CK]]-Table1[[#This Row],[Số tiền đã thu]]</f>
        <v>-316765</v>
      </c>
      <c r="S1816" s="56">
        <f>IF(Table1[[#This Row],[Ngày hóa đơn]]&lt;&gt;"",Table1[[#This Row],[Ngày hóa đơn]],Table1[[#This Row],[Ngày hạch toán]])</f>
        <v>45903</v>
      </c>
      <c r="T1816" s="55"/>
      <c r="U1816" s="56">
        <f>IF(Table1[[#This Row],[Ngày tính CN]]="","",S1816+T1816)</f>
        <v>45903</v>
      </c>
      <c r="V1816" s="57">
        <f ca="1">IF(Table1[[#This Row],[Hạn thanh toán]]="","",IF((U1816-NOW())&lt;0,0,(U1816-NOW())))</f>
        <v>0</v>
      </c>
      <c r="W1816" s="54"/>
      <c r="X1816" s="65">
        <f t="shared" ca="1" si="206"/>
        <v>98.362421527781407</v>
      </c>
      <c r="Y1816" s="109" t="str">
        <f t="shared" ca="1" si="201"/>
        <v>Nợ quá hạn từ 90 ngày đến 120 ngày</v>
      </c>
      <c r="Z1816" s="254">
        <f>Table1[[#This Row],[Hạn thanh toán]]</f>
        <v>45903</v>
      </c>
      <c r="AA1816" s="254">
        <f>Table1[[#This Row],[Ngày Thanh toán]]</f>
        <v>0</v>
      </c>
      <c r="AD1816" s="3" t="str">
        <f>IF(Table1[[#This Row],[Mã khách hàng]]="","",VLOOKUP($A1816,Ma_KH!$A:$Q,Ma_KH!O$1,0))</f>
        <v>VIETY</v>
      </c>
      <c r="AE1816" s="3" t="str">
        <f>IF(Table1[[#This Row],[Mã khách hàng]]="","",VLOOKUP($A1816,Ma_KH!$A:$Q,Ma_KH!P$1,0))</f>
        <v>CÔNG TY TNHH VIỆT Ý</v>
      </c>
      <c r="AF1816" s="58" t="str">
        <f>VLOOKUP(A1816,Ma_KH!A:Q,Ma_KH!J$1,0)</f>
        <v>Vũ Anh Tuấn</v>
      </c>
    </row>
    <row r="1817" spans="1:32" s="58" customFormat="1" ht="16.5">
      <c r="A1817" s="42" t="s">
        <v>147</v>
      </c>
      <c r="B1817" s="73" t="s">
        <v>4512</v>
      </c>
      <c r="C1817" s="44">
        <v>45931</v>
      </c>
      <c r="D1817" s="43" t="s">
        <v>3147</v>
      </c>
      <c r="E1817" s="44">
        <v>45931</v>
      </c>
      <c r="F1817" s="208" t="s">
        <v>3148</v>
      </c>
      <c r="G1817" s="42" t="s">
        <v>3072</v>
      </c>
      <c r="H1817" s="54">
        <v>684237</v>
      </c>
      <c r="I1817" s="54">
        <v>0</v>
      </c>
      <c r="J1817" s="54">
        <f>(Table1[[#This Row],[Tiền hàng]]-Table1[[#This Row],[Tiền chiết khấu]])*8%</f>
        <v>54738.96</v>
      </c>
      <c r="K1817" s="54">
        <v>738976</v>
      </c>
      <c r="L1817" s="55" t="s">
        <v>24</v>
      </c>
      <c r="M1817" s="56"/>
      <c r="N1817" s="55"/>
      <c r="O1817" s="54">
        <f>IF(Table1[[#This Row],[Phân loại]]="Tồn đầu kỳ",Table1[[#This Row],[Tổng giá trị]],0)</f>
        <v>0</v>
      </c>
      <c r="P1817" s="55">
        <f>IF(Table1[[#This Row],[Số còn phải thu ĐK]]&lt;&gt;0,0,IF(Table1[[#This Row],[Phân loại]]="Bán hàng",Table1[[#This Row],[Tổng giá trị]],-Table1[[#This Row],[Tổng giá trị]]))</f>
        <v>738976</v>
      </c>
      <c r="Q1817" s="18">
        <f t="shared" si="202"/>
        <v>0</v>
      </c>
      <c r="R1817" s="55">
        <f>Table1[[#This Row],[Số còn phải thu ĐK]]+Table1[[#This Row],[Giá Trị HD sau CK]]-Table1[[#This Row],[Số tiền đã thu]]</f>
        <v>738976</v>
      </c>
      <c r="S1817" s="56">
        <f>IF(Table1[[#This Row],[Ngày hóa đơn]]&lt;&gt;"",Table1[[#This Row],[Ngày hóa đơn]],Table1[[#This Row],[Ngày hạch toán]])</f>
        <v>45931</v>
      </c>
      <c r="T1817" s="55"/>
      <c r="U1817" s="56">
        <f>IF(Table1[[#This Row],[Ngày tính CN]]="","",S1817+T1817)</f>
        <v>45931</v>
      </c>
      <c r="V1817" s="57">
        <f ca="1">IF(Table1[[#This Row],[Hạn thanh toán]]="","",IF((U1817-NOW())&lt;0,0,(U1817-NOW())))</f>
        <v>0</v>
      </c>
      <c r="W1817" s="54"/>
      <c r="X1817" s="65">
        <f t="shared" ca="1" si="206"/>
        <v>70.362421527781407</v>
      </c>
      <c r="Y1817" s="109" t="str">
        <f t="shared" ca="1" si="201"/>
        <v>Nợ quá hạn từ 60 ngày đến 90 ngày</v>
      </c>
      <c r="Z1817" s="254">
        <f>Table1[[#This Row],[Hạn thanh toán]]</f>
        <v>45931</v>
      </c>
      <c r="AA1817" s="254">
        <f>Table1[[#This Row],[Ngày Thanh toán]]</f>
        <v>0</v>
      </c>
      <c r="AD1817" s="3" t="str">
        <f>IF(Table1[[#This Row],[Mã khách hàng]]="","",VLOOKUP($A1817,Ma_KH!$A:$Q,Ma_KH!O$1,0))</f>
        <v>VIETY</v>
      </c>
      <c r="AE1817" s="3" t="str">
        <f>IF(Table1[[#This Row],[Mã khách hàng]]="","",VLOOKUP($A1817,Ma_KH!$A:$Q,Ma_KH!P$1,0))</f>
        <v>CÔNG TY TNHH VIỆT Ý</v>
      </c>
      <c r="AF1817" s="58" t="str">
        <f>VLOOKUP(A1817,Ma_KH!A:Q,Ma_KH!J$1,0)</f>
        <v>Vũ Anh Tuấn</v>
      </c>
    </row>
    <row r="1818" spans="1:32" s="58" customFormat="1" ht="16.5">
      <c r="A1818" s="45" t="s">
        <v>147</v>
      </c>
      <c r="B1818" s="73" t="s">
        <v>4512</v>
      </c>
      <c r="C1818" s="47">
        <v>45939</v>
      </c>
      <c r="D1818" s="46" t="s">
        <v>3149</v>
      </c>
      <c r="E1818" s="47">
        <v>45939</v>
      </c>
      <c r="F1818" s="209" t="s">
        <v>3150</v>
      </c>
      <c r="G1818" s="45" t="s">
        <v>3072</v>
      </c>
      <c r="H1818" s="54">
        <v>684237</v>
      </c>
      <c r="I1818" s="54">
        <v>0</v>
      </c>
      <c r="J1818" s="54">
        <f>(Table1[[#This Row],[Tiền hàng]]-Table1[[#This Row],[Tiền chiết khấu]])*8%</f>
        <v>54738.96</v>
      </c>
      <c r="K1818" s="54">
        <v>738976</v>
      </c>
      <c r="L1818" s="55" t="s">
        <v>24</v>
      </c>
      <c r="M1818" s="56"/>
      <c r="N1818" s="55"/>
      <c r="O1818" s="54">
        <f>IF(Table1[[#This Row],[Phân loại]]="Tồn đầu kỳ",Table1[[#This Row],[Tổng giá trị]],0)</f>
        <v>0</v>
      </c>
      <c r="P1818" s="55">
        <f>IF(Table1[[#This Row],[Số còn phải thu ĐK]]&lt;&gt;0,0,IF(Table1[[#This Row],[Phân loại]]="Bán hàng",Table1[[#This Row],[Tổng giá trị]],-Table1[[#This Row],[Tổng giá trị]]))</f>
        <v>738976</v>
      </c>
      <c r="Q1818" s="18">
        <f t="shared" si="202"/>
        <v>0</v>
      </c>
      <c r="R1818" s="55">
        <f>Table1[[#This Row],[Số còn phải thu ĐK]]+Table1[[#This Row],[Giá Trị HD sau CK]]-Table1[[#This Row],[Số tiền đã thu]]</f>
        <v>738976</v>
      </c>
      <c r="S1818" s="56">
        <f>IF(Table1[[#This Row],[Ngày hóa đơn]]&lt;&gt;"",Table1[[#This Row],[Ngày hóa đơn]],Table1[[#This Row],[Ngày hạch toán]])</f>
        <v>45939</v>
      </c>
      <c r="T1818" s="55"/>
      <c r="U1818" s="56">
        <f>IF(Table1[[#This Row],[Ngày tính CN]]="","",S1818+T1818)</f>
        <v>45939</v>
      </c>
      <c r="V1818" s="57">
        <f ca="1">IF(Table1[[#This Row],[Hạn thanh toán]]="","",IF((U1818-NOW())&lt;0,0,(U1818-NOW())))</f>
        <v>0</v>
      </c>
      <c r="W1818" s="54"/>
      <c r="X1818" s="65">
        <f t="shared" ca="1" si="206"/>
        <v>62.362421527781407</v>
      </c>
      <c r="Y1818" s="109" t="str">
        <f t="shared" ca="1" si="201"/>
        <v>Nợ quá hạn từ 60 ngày đến 90 ngày</v>
      </c>
      <c r="Z1818" s="254">
        <f>Table1[[#This Row],[Hạn thanh toán]]</f>
        <v>45939</v>
      </c>
      <c r="AA1818" s="254">
        <f>Table1[[#This Row],[Ngày Thanh toán]]</f>
        <v>0</v>
      </c>
      <c r="AD1818" s="3" t="str">
        <f>IF(Table1[[#This Row],[Mã khách hàng]]="","",VLOOKUP($A1818,Ma_KH!$A:$Q,Ma_KH!O$1,0))</f>
        <v>VIETY</v>
      </c>
      <c r="AE1818" s="3" t="str">
        <f>IF(Table1[[#This Row],[Mã khách hàng]]="","",VLOOKUP($A1818,Ma_KH!$A:$Q,Ma_KH!P$1,0))</f>
        <v>CÔNG TY TNHH VIỆT Ý</v>
      </c>
      <c r="AF1818" s="58" t="str">
        <f>VLOOKUP(A1818,Ma_KH!A:Q,Ma_KH!J$1,0)</f>
        <v>Vũ Anh Tuấn</v>
      </c>
    </row>
    <row r="1819" spans="1:32" s="58" customFormat="1" ht="16.5">
      <c r="A1819" s="45" t="s">
        <v>13995</v>
      </c>
      <c r="B1819" s="73" t="s">
        <v>4512</v>
      </c>
      <c r="C1819" s="47">
        <v>45960</v>
      </c>
      <c r="D1819" s="46" t="s">
        <v>19270</v>
      </c>
      <c r="E1819" s="47">
        <v>45960</v>
      </c>
      <c r="F1819" s="209" t="s">
        <v>19271</v>
      </c>
      <c r="G1819" s="45" t="s">
        <v>13988</v>
      </c>
      <c r="H1819" s="54">
        <v>1404274</v>
      </c>
      <c r="I1819" s="54">
        <v>0</v>
      </c>
      <c r="J1819" s="54">
        <f>(Table1[[#This Row],[Tiền hàng]]-Table1[[#This Row],[Tiền chiết khấu]])*8%</f>
        <v>112341.92</v>
      </c>
      <c r="K1819" s="54">
        <v>1516616</v>
      </c>
      <c r="L1819" s="55" t="s">
        <v>24</v>
      </c>
      <c r="M1819" s="56"/>
      <c r="N1819" s="55"/>
      <c r="O1819" s="54">
        <f>IF(Table1[[#This Row],[Phân loại]]="Tồn đầu kỳ",Table1[[#This Row],[Tổng giá trị]],0)</f>
        <v>0</v>
      </c>
      <c r="P1819" s="55">
        <f>IF(Table1[[#This Row],[Số còn phải thu ĐK]]&lt;&gt;0,0,IF(Table1[[#This Row],[Phân loại]]="Bán hàng",Table1[[#This Row],[Tổng giá trị]],-Table1[[#This Row],[Tổng giá trị]]))</f>
        <v>1516616</v>
      </c>
      <c r="Q1819" s="18">
        <f t="shared" ref="Q1819" si="207">IF(M1819&lt;&gt;"",IF(O1819&lt;&gt;0,O1819,P1819),0)</f>
        <v>0</v>
      </c>
      <c r="R1819" s="55">
        <f>Table1[[#This Row],[Số còn phải thu ĐK]]+Table1[[#This Row],[Giá Trị HD sau CK]]-Table1[[#This Row],[Số tiền đã thu]]</f>
        <v>1516616</v>
      </c>
      <c r="S1819" s="56">
        <f>IF(Table1[[#This Row],[Ngày hóa đơn]]&lt;&gt;"",Table1[[#This Row],[Ngày hóa đơn]],Table1[[#This Row],[Ngày hạch toán]])</f>
        <v>45960</v>
      </c>
      <c r="T1819" s="55"/>
      <c r="U1819" s="56">
        <f>IF(Table1[[#This Row],[Ngày tính CN]]="","",S1819+T1819)</f>
        <v>45960</v>
      </c>
      <c r="V1819" s="57">
        <f ca="1">IF(Table1[[#This Row],[Hạn thanh toán]]="","",IF((U1819-NOW())&lt;0,0,(U1819-NOW())))</f>
        <v>0</v>
      </c>
      <c r="W1819" s="54"/>
      <c r="X1819" s="65">
        <f t="shared" ref="X1819" ca="1" si="208">IF(OR($U1819="",$R1819=0),"",IF((U$4-NOW())&lt;0,-($U1819-NOW()),0))</f>
        <v>41.362421527781407</v>
      </c>
      <c r="Y1819" s="109" t="str">
        <f t="shared" ref="Y1819" ca="1" si="209">IF(R1819=0,"Đã thanh toán",IF(X1819="","",IF(X1819&lt;=0,"Chưa đến hạn thanh toán",IF(X1819&lt;=30,"Nợ quá hạn 30 ngày",IF(X1819&lt;=60,"Nợ quá hạn từ 30 ngày đến 60 ngày",IF(X1819&lt;=90,"Nợ quá hạn từ 60 ngày đến 90 ngày",IF(X1819&lt;=120,"Nợ quá hạn từ 90 ngày đến 120 ngày","Nợ quá hạn hơn 120 ngày có khả năng mất thanh toán")))))))</f>
        <v>Nợ quá hạn từ 30 ngày đến 60 ngày</v>
      </c>
      <c r="Z1819" s="254">
        <f>Table1[[#This Row],[Hạn thanh toán]]</f>
        <v>45960</v>
      </c>
      <c r="AA1819" s="254">
        <f>Table1[[#This Row],[Ngày Thanh toán]]</f>
        <v>0</v>
      </c>
      <c r="AD1819" s="3" t="str">
        <f>IF(Table1[[#This Row],[Mã khách hàng]]="","",VLOOKUP($A1819,Ma_KH!$A:$Q,Ma_KH!O$1,0))</f>
        <v>VIETY-HNI-LBN-TT</v>
      </c>
      <c r="AE1819" s="3" t="str">
        <f>IF(Table1[[#This Row],[Mã khách hàng]]="","",VLOOKUP($A1819,Ma_KH!$A:$Q,Ma_KH!P$1,0))</f>
        <v>CÔNG TY TNHH VIỆT Ý</v>
      </c>
      <c r="AF1819" s="58" t="str">
        <f>VLOOKUP(A1819,Ma_KH!A:Q,Ma_KH!J$1,0)</f>
        <v>Vũ Anh Tuấn</v>
      </c>
    </row>
    <row r="1820" spans="1:32" s="58" customFormat="1" ht="16.5">
      <c r="A1820" s="316" t="s">
        <v>147</v>
      </c>
      <c r="B1820" s="73" t="s">
        <v>4512</v>
      </c>
      <c r="C1820" s="317">
        <v>45985</v>
      </c>
      <c r="D1820" s="316" t="s">
        <v>19351</v>
      </c>
      <c r="E1820" s="317">
        <v>45981</v>
      </c>
      <c r="F1820" s="316"/>
      <c r="G1820" s="316" t="s">
        <v>19352</v>
      </c>
      <c r="H1820" s="319">
        <v>527525</v>
      </c>
      <c r="I1820" s="54">
        <f>IFERROR(ROUND((VLOOKUP(Table1[[#This Row],[Mã khách hàng]],Ty_Le!$A:$D,5,0)*5%),0),0)</f>
        <v>0</v>
      </c>
      <c r="J1820" s="54">
        <f>(Table1[[#This Row],[Tiền hàng]]-Table1[[#This Row],[Tiền chiết khấu]])*8%</f>
        <v>42202</v>
      </c>
      <c r="K1820" s="54">
        <f>Table1[[#This Row],[Tiền hàng]]-Table1[[#This Row],[Tiền chiết khấu]]+Table1[[#This Row],[Tiền VAT]]</f>
        <v>569727</v>
      </c>
      <c r="L1820" s="55" t="s">
        <v>17</v>
      </c>
      <c r="M1820" s="56"/>
      <c r="N1820" s="55"/>
      <c r="O1820" s="54">
        <f>IF(Table1[[#This Row],[Phân loại]]="Tồn đầu kỳ",Table1[[#This Row],[Tổng giá trị]],0)</f>
        <v>0</v>
      </c>
      <c r="P1820" s="55">
        <f>IF(Table1[[#This Row],[Số còn phải thu ĐK]]&lt;&gt;0,0,IF(Table1[[#This Row],[Phân loại]]="Bán hàng",Table1[[#This Row],[Tổng giá trị]],-Table1[[#This Row],[Tổng giá trị]]))</f>
        <v>-569727</v>
      </c>
      <c r="Q1820" s="18">
        <f t="shared" ref="Q1820:Q1826" si="210">IF(M1820&lt;&gt;"",IF(O1820&lt;&gt;0,O1820,P1820),0)</f>
        <v>0</v>
      </c>
      <c r="R1820" s="55">
        <f>Table1[[#This Row],[Số còn phải thu ĐK]]+Table1[[#This Row],[Giá Trị HD sau CK]]-Table1[[#This Row],[Số tiền đã thu]]</f>
        <v>-569727</v>
      </c>
      <c r="S1820" s="56">
        <f>IF(Table1[[#This Row],[Ngày hóa đơn]]&lt;&gt;"",Table1[[#This Row],[Ngày hóa đơn]],Table1[[#This Row],[Ngày hạch toán]])</f>
        <v>45981</v>
      </c>
      <c r="T1820" s="55"/>
      <c r="U1820" s="56">
        <f>IF(Table1[[#This Row],[Ngày tính CN]]="","",S1820+T1820)</f>
        <v>45981</v>
      </c>
      <c r="V1820" s="57">
        <f ca="1">IF(Table1[[#This Row],[Hạn thanh toán]]="","",IF((U1820-NOW())&lt;0,0,(U1820-NOW())))</f>
        <v>0</v>
      </c>
      <c r="W1820" s="54"/>
      <c r="X1820" s="65">
        <f t="shared" ref="X1820:X1826" ca="1" si="211">IF(OR($U1820="",$R1820=0),"",IF((U$4-NOW())&lt;0,-($U1820-NOW()),0))</f>
        <v>20.362421527781407</v>
      </c>
      <c r="Y1820" s="109" t="str">
        <f t="shared" ref="Y1820:Y1827" ca="1" si="212">IF(R1820=0,"Đã thanh toán",IF(X1820="","",IF(X1820&lt;=0,"Chưa đến hạn thanh toán",IF(X1820&lt;=30,"Nợ quá hạn 30 ngày",IF(X1820&lt;=60,"Nợ quá hạn từ 30 ngày đến 60 ngày",IF(X1820&lt;=90,"Nợ quá hạn từ 60 ngày đến 90 ngày",IF(X1820&lt;=120,"Nợ quá hạn từ 90 ngày đến 120 ngày","Nợ quá hạn hơn 120 ngày có khả năng mất thanh toán")))))))</f>
        <v>Nợ quá hạn 30 ngày</v>
      </c>
      <c r="Z1820" s="254">
        <f>Table1[[#This Row],[Hạn thanh toán]]</f>
        <v>45981</v>
      </c>
      <c r="AA1820" s="254">
        <f>Table1[[#This Row],[Ngày Thanh toán]]</f>
        <v>0</v>
      </c>
      <c r="AD1820" s="3" t="str">
        <f>IF(Table1[[#This Row],[Mã khách hàng]]="","",VLOOKUP($A1820,Ma_KH!$A:$Q,Ma_KH!O$1,0))</f>
        <v>VIETY</v>
      </c>
      <c r="AE1820" s="3" t="str">
        <f>IF(Table1[[#This Row],[Mã khách hàng]]="","",VLOOKUP($A1820,Ma_KH!$A:$Q,Ma_KH!P$1,0))</f>
        <v>CÔNG TY TNHH VIỆT Ý</v>
      </c>
      <c r="AF1820" s="58" t="str">
        <f>VLOOKUP(A1820,Ma_KH!A:Q,Ma_KH!J$1,0)</f>
        <v>Vũ Anh Tuấn</v>
      </c>
    </row>
    <row r="1821" spans="1:32" s="58" customFormat="1" ht="16.5">
      <c r="A1821" s="316" t="s">
        <v>147</v>
      </c>
      <c r="B1821" s="73" t="s">
        <v>4512</v>
      </c>
      <c r="C1821" s="317">
        <v>45964</v>
      </c>
      <c r="D1821" s="316" t="s">
        <v>19353</v>
      </c>
      <c r="E1821" s="317">
        <v>45964</v>
      </c>
      <c r="F1821" s="316"/>
      <c r="G1821" s="316" t="s">
        <v>19354</v>
      </c>
      <c r="H1821" s="319">
        <v>359775</v>
      </c>
      <c r="I1821" s="54">
        <f>IFERROR(ROUND((VLOOKUP(Table1[[#This Row],[Mã khách hàng]],Ty_Le!$A:$D,5,0)*5%),0),0)</f>
        <v>0</v>
      </c>
      <c r="J1821" s="54">
        <f>(Table1[[#This Row],[Tiền hàng]]-Table1[[#This Row],[Tiền chiết khấu]])*8%</f>
        <v>28782</v>
      </c>
      <c r="K1821" s="54">
        <f>Table1[[#This Row],[Tiền hàng]]-Table1[[#This Row],[Tiền chiết khấu]]+Table1[[#This Row],[Tiền VAT]]</f>
        <v>388557</v>
      </c>
      <c r="L1821" s="55" t="s">
        <v>17</v>
      </c>
      <c r="M1821" s="56"/>
      <c r="N1821" s="55"/>
      <c r="O1821" s="54">
        <f>IF(Table1[[#This Row],[Phân loại]]="Tồn đầu kỳ",Table1[[#This Row],[Tổng giá trị]],0)</f>
        <v>0</v>
      </c>
      <c r="P1821" s="55">
        <f>IF(Table1[[#This Row],[Số còn phải thu ĐK]]&lt;&gt;0,0,IF(Table1[[#This Row],[Phân loại]]="Bán hàng",Table1[[#This Row],[Tổng giá trị]],-Table1[[#This Row],[Tổng giá trị]]))</f>
        <v>-388557</v>
      </c>
      <c r="Q1821" s="18">
        <f t="shared" si="210"/>
        <v>0</v>
      </c>
      <c r="R1821" s="55">
        <f>Table1[[#This Row],[Số còn phải thu ĐK]]+Table1[[#This Row],[Giá Trị HD sau CK]]-Table1[[#This Row],[Số tiền đã thu]]</f>
        <v>-388557</v>
      </c>
      <c r="S1821" s="56">
        <f>IF(Table1[[#This Row],[Ngày hóa đơn]]&lt;&gt;"",Table1[[#This Row],[Ngày hóa đơn]],Table1[[#This Row],[Ngày hạch toán]])</f>
        <v>45964</v>
      </c>
      <c r="T1821" s="55"/>
      <c r="U1821" s="56">
        <f>IF(Table1[[#This Row],[Ngày tính CN]]="","",S1821+T1821)</f>
        <v>45964</v>
      </c>
      <c r="V1821" s="57">
        <f ca="1">IF(Table1[[#This Row],[Hạn thanh toán]]="","",IF((U1821-NOW())&lt;0,0,(U1821-NOW())))</f>
        <v>0</v>
      </c>
      <c r="W1821" s="54"/>
      <c r="X1821" s="65">
        <f t="shared" ca="1" si="211"/>
        <v>37.362421527781407</v>
      </c>
      <c r="Y1821" s="109" t="str">
        <f t="shared" ca="1" si="212"/>
        <v>Nợ quá hạn từ 30 ngày đến 60 ngày</v>
      </c>
      <c r="Z1821" s="254">
        <f>Table1[[#This Row],[Hạn thanh toán]]</f>
        <v>45964</v>
      </c>
      <c r="AA1821" s="254">
        <f>Table1[[#This Row],[Ngày Thanh toán]]</f>
        <v>0</v>
      </c>
      <c r="AD1821" s="3" t="str">
        <f>IF(Table1[[#This Row],[Mã khách hàng]]="","",VLOOKUP($A1821,Ma_KH!$A:$Q,Ma_KH!O$1,0))</f>
        <v>VIETY</v>
      </c>
      <c r="AE1821" s="3" t="str">
        <f>IF(Table1[[#This Row],[Mã khách hàng]]="","",VLOOKUP($A1821,Ma_KH!$A:$Q,Ma_KH!P$1,0))</f>
        <v>CÔNG TY TNHH VIỆT Ý</v>
      </c>
      <c r="AF1821" s="58" t="str">
        <f>VLOOKUP(A1821,Ma_KH!A:Q,Ma_KH!J$1,0)</f>
        <v>Vũ Anh Tuấn</v>
      </c>
    </row>
    <row r="1822" spans="1:32" s="58" customFormat="1" ht="16.5">
      <c r="A1822" s="316" t="s">
        <v>147</v>
      </c>
      <c r="B1822" s="73" t="s">
        <v>4512</v>
      </c>
      <c r="C1822" s="317">
        <v>45981</v>
      </c>
      <c r="D1822" s="316" t="s">
        <v>19355</v>
      </c>
      <c r="E1822" s="317">
        <v>45981</v>
      </c>
      <c r="F1822" s="316"/>
      <c r="G1822" s="316" t="s">
        <v>19356</v>
      </c>
      <c r="H1822" s="319">
        <v>620400</v>
      </c>
      <c r="I1822" s="54">
        <f>IFERROR(ROUND((VLOOKUP(Table1[[#This Row],[Mã khách hàng]],Ty_Le!$A:$D,5,0)*5%),0),0)</f>
        <v>0</v>
      </c>
      <c r="J1822" s="54">
        <f>(Table1[[#This Row],[Tiền hàng]]-Table1[[#This Row],[Tiền chiết khấu]])*8%</f>
        <v>49632</v>
      </c>
      <c r="K1822" s="54">
        <f>Table1[[#This Row],[Tiền hàng]]-Table1[[#This Row],[Tiền chiết khấu]]+Table1[[#This Row],[Tiền VAT]]</f>
        <v>670032</v>
      </c>
      <c r="L1822" s="55" t="s">
        <v>17</v>
      </c>
      <c r="M1822" s="56"/>
      <c r="N1822" s="55"/>
      <c r="O1822" s="54">
        <f>IF(Table1[[#This Row],[Phân loại]]="Tồn đầu kỳ",Table1[[#This Row],[Tổng giá trị]],0)</f>
        <v>0</v>
      </c>
      <c r="P1822" s="55">
        <f>IF(Table1[[#This Row],[Số còn phải thu ĐK]]&lt;&gt;0,0,IF(Table1[[#This Row],[Phân loại]]="Bán hàng",Table1[[#This Row],[Tổng giá trị]],-Table1[[#This Row],[Tổng giá trị]]))</f>
        <v>-670032</v>
      </c>
      <c r="Q1822" s="18">
        <f t="shared" si="210"/>
        <v>0</v>
      </c>
      <c r="R1822" s="55">
        <f>Table1[[#This Row],[Số còn phải thu ĐK]]+Table1[[#This Row],[Giá Trị HD sau CK]]-Table1[[#This Row],[Số tiền đã thu]]</f>
        <v>-670032</v>
      </c>
      <c r="S1822" s="56">
        <f>IF(Table1[[#This Row],[Ngày hóa đơn]]&lt;&gt;"",Table1[[#This Row],[Ngày hóa đơn]],Table1[[#This Row],[Ngày hạch toán]])</f>
        <v>45981</v>
      </c>
      <c r="T1822" s="55"/>
      <c r="U1822" s="56">
        <f>IF(Table1[[#This Row],[Ngày tính CN]]="","",S1822+T1822)</f>
        <v>45981</v>
      </c>
      <c r="V1822" s="57">
        <f ca="1">IF(Table1[[#This Row],[Hạn thanh toán]]="","",IF((U1822-NOW())&lt;0,0,(U1822-NOW())))</f>
        <v>0</v>
      </c>
      <c r="W1822" s="54"/>
      <c r="X1822" s="65">
        <f t="shared" ca="1" si="211"/>
        <v>20.362421527781407</v>
      </c>
      <c r="Y1822" s="109" t="str">
        <f t="shared" ca="1" si="212"/>
        <v>Nợ quá hạn 30 ngày</v>
      </c>
      <c r="Z1822" s="254">
        <f>Table1[[#This Row],[Hạn thanh toán]]</f>
        <v>45981</v>
      </c>
      <c r="AA1822" s="254">
        <f>Table1[[#This Row],[Ngày Thanh toán]]</f>
        <v>0</v>
      </c>
      <c r="AD1822" s="3" t="str">
        <f>IF(Table1[[#This Row],[Mã khách hàng]]="","",VLOOKUP($A1822,Ma_KH!$A:$Q,Ma_KH!O$1,0))</f>
        <v>VIETY</v>
      </c>
      <c r="AE1822" s="3" t="str">
        <f>IF(Table1[[#This Row],[Mã khách hàng]]="","",VLOOKUP($A1822,Ma_KH!$A:$Q,Ma_KH!P$1,0))</f>
        <v>CÔNG TY TNHH VIỆT Ý</v>
      </c>
      <c r="AF1822" s="58" t="str">
        <f>VLOOKUP(A1822,Ma_KH!A:Q,Ma_KH!J$1,0)</f>
        <v>Vũ Anh Tuấn</v>
      </c>
    </row>
    <row r="1823" spans="1:32" s="58" customFormat="1" ht="16.5">
      <c r="A1823" s="242" t="s">
        <v>147</v>
      </c>
      <c r="B1823" s="73" t="s">
        <v>4512</v>
      </c>
      <c r="C1823" s="318">
        <v>45964</v>
      </c>
      <c r="D1823" s="242" t="s">
        <v>19357</v>
      </c>
      <c r="E1823" s="318">
        <v>45964</v>
      </c>
      <c r="F1823" s="242" t="s">
        <v>19360</v>
      </c>
      <c r="G1823" s="242" t="s">
        <v>19363</v>
      </c>
      <c r="H1823" s="241">
        <v>2670020</v>
      </c>
      <c r="I1823" s="54">
        <f>IFERROR(ROUND((VLOOKUP(Table1[[#This Row],[Mã khách hàng]],Ty_Le!$A:$D,5,0)*5%),0),0)</f>
        <v>0</v>
      </c>
      <c r="J1823" s="54">
        <f>(Table1[[#This Row],[Tiền hàng]]-Table1[[#This Row],[Tiền chiết khấu]])*8%</f>
        <v>213601.6</v>
      </c>
      <c r="K1823" s="54">
        <f>Table1[[#This Row],[Tiền hàng]]-Table1[[#This Row],[Tiền chiết khấu]]+Table1[[#This Row],[Tiền VAT]]</f>
        <v>2883621.6</v>
      </c>
      <c r="L1823" s="55" t="s">
        <v>24</v>
      </c>
      <c r="M1823" s="56"/>
      <c r="N1823" s="55"/>
      <c r="O1823" s="54">
        <f>IF(Table1[[#This Row],[Phân loại]]="Tồn đầu kỳ",Table1[[#This Row],[Tổng giá trị]],0)</f>
        <v>0</v>
      </c>
      <c r="P1823" s="55">
        <f>IF(Table1[[#This Row],[Số còn phải thu ĐK]]&lt;&gt;0,0,IF(Table1[[#This Row],[Phân loại]]="Bán hàng",Table1[[#This Row],[Tổng giá trị]],-Table1[[#This Row],[Tổng giá trị]]))</f>
        <v>2883621.6</v>
      </c>
      <c r="Q1823" s="18">
        <f t="shared" si="210"/>
        <v>0</v>
      </c>
      <c r="R1823" s="55">
        <f>Table1[[#This Row],[Số còn phải thu ĐK]]+Table1[[#This Row],[Giá Trị HD sau CK]]-Table1[[#This Row],[Số tiền đã thu]]</f>
        <v>2883621.6</v>
      </c>
      <c r="S1823" s="56">
        <f>IF(Table1[[#This Row],[Ngày hóa đơn]]&lt;&gt;"",Table1[[#This Row],[Ngày hóa đơn]],Table1[[#This Row],[Ngày hạch toán]])</f>
        <v>45964</v>
      </c>
      <c r="T1823" s="55"/>
      <c r="U1823" s="56">
        <f>IF(Table1[[#This Row],[Ngày tính CN]]="","",S1823+T1823)</f>
        <v>45964</v>
      </c>
      <c r="V1823" s="57">
        <f ca="1">IF(Table1[[#This Row],[Hạn thanh toán]]="","",IF((U1823-NOW())&lt;0,0,(U1823-NOW())))</f>
        <v>0</v>
      </c>
      <c r="W1823" s="54"/>
      <c r="X1823" s="65">
        <f t="shared" ca="1" si="211"/>
        <v>37.362421527781407</v>
      </c>
      <c r="Y1823" s="109" t="str">
        <f t="shared" ca="1" si="212"/>
        <v>Nợ quá hạn từ 30 ngày đến 60 ngày</v>
      </c>
      <c r="Z1823" s="254">
        <f>Table1[[#This Row],[Hạn thanh toán]]</f>
        <v>45964</v>
      </c>
      <c r="AA1823" s="254">
        <f>Table1[[#This Row],[Ngày Thanh toán]]</f>
        <v>0</v>
      </c>
      <c r="AD1823" s="3" t="str">
        <f>IF(Table1[[#This Row],[Mã khách hàng]]="","",VLOOKUP($A1823,Ma_KH!$A:$Q,Ma_KH!O$1,0))</f>
        <v>VIETY</v>
      </c>
      <c r="AE1823" s="3" t="str">
        <f>IF(Table1[[#This Row],[Mã khách hàng]]="","",VLOOKUP($A1823,Ma_KH!$A:$Q,Ma_KH!P$1,0))</f>
        <v>CÔNG TY TNHH VIỆT Ý</v>
      </c>
      <c r="AF1823" s="58" t="str">
        <f>VLOOKUP(A1823,Ma_KH!A:Q,Ma_KH!J$1,0)</f>
        <v>Vũ Anh Tuấn</v>
      </c>
    </row>
    <row r="1824" spans="1:32" s="58" customFormat="1" ht="16.5">
      <c r="A1824" s="242" t="s">
        <v>147</v>
      </c>
      <c r="B1824" s="73" t="s">
        <v>4512</v>
      </c>
      <c r="C1824" s="318">
        <v>45965</v>
      </c>
      <c r="D1824" s="242" t="s">
        <v>19358</v>
      </c>
      <c r="E1824" s="318">
        <v>45965</v>
      </c>
      <c r="F1824" s="242" t="s">
        <v>19361</v>
      </c>
      <c r="G1824" s="242" t="s">
        <v>19364</v>
      </c>
      <c r="H1824" s="241">
        <v>1056340</v>
      </c>
      <c r="I1824" s="54">
        <f>IFERROR(ROUND((VLOOKUP(Table1[[#This Row],[Mã khách hàng]],Ty_Le!$A:$D,5,0)*5%),0),0)</f>
        <v>0</v>
      </c>
      <c r="J1824" s="54">
        <f>(Table1[[#This Row],[Tiền hàng]]-Table1[[#This Row],[Tiền chiết khấu]])*8%</f>
        <v>84507.199999999997</v>
      </c>
      <c r="K1824" s="54">
        <f>Table1[[#This Row],[Tiền hàng]]-Table1[[#This Row],[Tiền chiết khấu]]+Table1[[#This Row],[Tiền VAT]]</f>
        <v>1140847.2</v>
      </c>
      <c r="L1824" s="55" t="s">
        <v>24</v>
      </c>
      <c r="M1824" s="56"/>
      <c r="N1824" s="55"/>
      <c r="O1824" s="54">
        <f>IF(Table1[[#This Row],[Phân loại]]="Tồn đầu kỳ",Table1[[#This Row],[Tổng giá trị]],0)</f>
        <v>0</v>
      </c>
      <c r="P1824" s="55">
        <f>IF(Table1[[#This Row],[Số còn phải thu ĐK]]&lt;&gt;0,0,IF(Table1[[#This Row],[Phân loại]]="Bán hàng",Table1[[#This Row],[Tổng giá trị]],-Table1[[#This Row],[Tổng giá trị]]))</f>
        <v>1140847.2</v>
      </c>
      <c r="Q1824" s="18">
        <f t="shared" si="210"/>
        <v>0</v>
      </c>
      <c r="R1824" s="55">
        <f>Table1[[#This Row],[Số còn phải thu ĐK]]+Table1[[#This Row],[Giá Trị HD sau CK]]-Table1[[#This Row],[Số tiền đã thu]]</f>
        <v>1140847.2</v>
      </c>
      <c r="S1824" s="56">
        <f>IF(Table1[[#This Row],[Ngày hóa đơn]]&lt;&gt;"",Table1[[#This Row],[Ngày hóa đơn]],Table1[[#This Row],[Ngày hạch toán]])</f>
        <v>45965</v>
      </c>
      <c r="T1824" s="55"/>
      <c r="U1824" s="56">
        <f>IF(Table1[[#This Row],[Ngày tính CN]]="","",S1824+T1824)</f>
        <v>45965</v>
      </c>
      <c r="V1824" s="57">
        <f ca="1">IF(Table1[[#This Row],[Hạn thanh toán]]="","",IF((U1824-NOW())&lt;0,0,(U1824-NOW())))</f>
        <v>0</v>
      </c>
      <c r="W1824" s="54"/>
      <c r="X1824" s="65">
        <f t="shared" ca="1" si="211"/>
        <v>36.362421527781407</v>
      </c>
      <c r="Y1824" s="109" t="str">
        <f t="shared" ca="1" si="212"/>
        <v>Nợ quá hạn từ 30 ngày đến 60 ngày</v>
      </c>
      <c r="Z1824" s="254">
        <f>Table1[[#This Row],[Hạn thanh toán]]</f>
        <v>45965</v>
      </c>
      <c r="AA1824" s="254">
        <f>Table1[[#This Row],[Ngày Thanh toán]]</f>
        <v>0</v>
      </c>
      <c r="AD1824" s="3" t="str">
        <f>IF(Table1[[#This Row],[Mã khách hàng]]="","",VLOOKUP($A1824,Ma_KH!$A:$Q,Ma_KH!O$1,0))</f>
        <v>VIETY</v>
      </c>
      <c r="AE1824" s="3" t="str">
        <f>IF(Table1[[#This Row],[Mã khách hàng]]="","",VLOOKUP($A1824,Ma_KH!$A:$Q,Ma_KH!P$1,0))</f>
        <v>CÔNG TY TNHH VIỆT Ý</v>
      </c>
      <c r="AF1824" s="58" t="str">
        <f>VLOOKUP(A1824,Ma_KH!A:Q,Ma_KH!J$1,0)</f>
        <v>Vũ Anh Tuấn</v>
      </c>
    </row>
    <row r="1825" spans="1:32" s="58" customFormat="1" ht="16.5">
      <c r="A1825" s="242" t="s">
        <v>147</v>
      </c>
      <c r="B1825" s="73" t="s">
        <v>4512</v>
      </c>
      <c r="C1825" s="318">
        <v>45985</v>
      </c>
      <c r="D1825" s="242" t="s">
        <v>19359</v>
      </c>
      <c r="E1825" s="318">
        <v>45985</v>
      </c>
      <c r="F1825" s="242" t="s">
        <v>19362</v>
      </c>
      <c r="G1825" s="242" t="s">
        <v>19365</v>
      </c>
      <c r="H1825" s="241">
        <v>2502980</v>
      </c>
      <c r="I1825" s="54">
        <f>IFERROR(ROUND((VLOOKUP(Table1[[#This Row],[Mã khách hàng]],Ty_Le!$A:$D,5,0)*5%),0),0)</f>
        <v>0</v>
      </c>
      <c r="J1825" s="54">
        <f>(Table1[[#This Row],[Tiền hàng]]-Table1[[#This Row],[Tiền chiết khấu]])*8%</f>
        <v>200238.4</v>
      </c>
      <c r="K1825" s="54">
        <f>Table1[[#This Row],[Tiền hàng]]-Table1[[#This Row],[Tiền chiết khấu]]+Table1[[#This Row],[Tiền VAT]]</f>
        <v>2703218.4</v>
      </c>
      <c r="L1825" s="55" t="s">
        <v>24</v>
      </c>
      <c r="M1825" s="56"/>
      <c r="N1825" s="55"/>
      <c r="O1825" s="54">
        <f>IF(Table1[[#This Row],[Phân loại]]="Tồn đầu kỳ",Table1[[#This Row],[Tổng giá trị]],0)</f>
        <v>0</v>
      </c>
      <c r="P1825" s="55">
        <f>IF(Table1[[#This Row],[Số còn phải thu ĐK]]&lt;&gt;0,0,IF(Table1[[#This Row],[Phân loại]]="Bán hàng",Table1[[#This Row],[Tổng giá trị]],-Table1[[#This Row],[Tổng giá trị]]))</f>
        <v>2703218.4</v>
      </c>
      <c r="Q1825" s="18">
        <f t="shared" si="210"/>
        <v>0</v>
      </c>
      <c r="R1825" s="55">
        <f>Table1[[#This Row],[Số còn phải thu ĐK]]+Table1[[#This Row],[Giá Trị HD sau CK]]-Table1[[#This Row],[Số tiền đã thu]]</f>
        <v>2703218.4</v>
      </c>
      <c r="S1825" s="56">
        <f>IF(Table1[[#This Row],[Ngày hóa đơn]]&lt;&gt;"",Table1[[#This Row],[Ngày hóa đơn]],Table1[[#This Row],[Ngày hạch toán]])</f>
        <v>45985</v>
      </c>
      <c r="T1825" s="55"/>
      <c r="U1825" s="56">
        <f>IF(Table1[[#This Row],[Ngày tính CN]]="","",S1825+T1825)</f>
        <v>45985</v>
      </c>
      <c r="V1825" s="57">
        <f ca="1">IF(Table1[[#This Row],[Hạn thanh toán]]="","",IF((U1825-NOW())&lt;0,0,(U1825-NOW())))</f>
        <v>0</v>
      </c>
      <c r="W1825" s="54"/>
      <c r="X1825" s="65">
        <f t="shared" ca="1" si="211"/>
        <v>16.362421527781407</v>
      </c>
      <c r="Y1825" s="109" t="str">
        <f t="shared" ca="1" si="212"/>
        <v>Nợ quá hạn 30 ngày</v>
      </c>
      <c r="Z1825" s="254">
        <f>Table1[[#This Row],[Hạn thanh toán]]</f>
        <v>45985</v>
      </c>
      <c r="AA1825" s="254">
        <f>Table1[[#This Row],[Ngày Thanh toán]]</f>
        <v>0</v>
      </c>
      <c r="AD1825" s="3" t="str">
        <f>IF(Table1[[#This Row],[Mã khách hàng]]="","",VLOOKUP($A1825,Ma_KH!$A:$Q,Ma_KH!O$1,0))</f>
        <v>VIETY</v>
      </c>
      <c r="AE1825" s="3" t="str">
        <f>IF(Table1[[#This Row],[Mã khách hàng]]="","",VLOOKUP($A1825,Ma_KH!$A:$Q,Ma_KH!P$1,0))</f>
        <v>CÔNG TY TNHH VIỆT Ý</v>
      </c>
      <c r="AF1825" s="58" t="str">
        <f>VLOOKUP(A1825,Ma_KH!A:Q,Ma_KH!J$1,0)</f>
        <v>Vũ Anh Tuấn</v>
      </c>
    </row>
    <row r="1826" spans="1:32" s="58" customFormat="1" ht="16.5">
      <c r="A1826" s="45"/>
      <c r="B1826" s="66"/>
      <c r="C1826" s="47"/>
      <c r="D1826" s="46"/>
      <c r="E1826" s="47"/>
      <c r="F1826" s="209"/>
      <c r="G1826" s="45"/>
      <c r="H1826" s="54"/>
      <c r="I1826" s="54">
        <f>IFERROR(ROUND((VLOOKUP(Table1[[#This Row],[Mã khách hàng]],Ty_Le!$A:$D,5,0)*5%),0),0)</f>
        <v>0</v>
      </c>
      <c r="J1826" s="54">
        <f>(Table1[[#This Row],[Tiền hàng]]-Table1[[#This Row],[Tiền chiết khấu]])*8%</f>
        <v>0</v>
      </c>
      <c r="K1826" s="54">
        <f>Table1[[#This Row],[Tiền hàng]]-Table1[[#This Row],[Tiền chiết khấu]]+Table1[[#This Row],[Tiền VAT]]</f>
        <v>0</v>
      </c>
      <c r="L1826" s="55"/>
      <c r="M1826" s="56"/>
      <c r="N1826" s="55"/>
      <c r="O1826" s="54">
        <f>IF(Table1[[#This Row],[Phân loại]]="Tồn đầu kỳ",Table1[[#This Row],[Tổng giá trị]],0)</f>
        <v>0</v>
      </c>
      <c r="P1826" s="55">
        <f>IF(Table1[[#This Row],[Số còn phải thu ĐK]]&lt;&gt;0,0,IF(Table1[[#This Row],[Phân loại]]="Bán hàng",Table1[[#This Row],[Tổng giá trị]],-Table1[[#This Row],[Tổng giá trị]]))</f>
        <v>0</v>
      </c>
      <c r="Q1826" s="18">
        <f t="shared" si="210"/>
        <v>0</v>
      </c>
      <c r="R1826" s="55">
        <f>Table1[[#This Row],[Số còn phải thu ĐK]]+Table1[[#This Row],[Giá Trị HD sau CK]]-Table1[[#This Row],[Số tiền đã thu]]</f>
        <v>0</v>
      </c>
      <c r="S1826" s="56">
        <f>IF(Table1[[#This Row],[Ngày hóa đơn]]&lt;&gt;"",Table1[[#This Row],[Ngày hóa đơn]],Table1[[#This Row],[Ngày hạch toán]])</f>
        <v>0</v>
      </c>
      <c r="T1826" s="55"/>
      <c r="U1826" s="56">
        <f>IF(Table1[[#This Row],[Ngày tính CN]]="","",S1826+T1826)</f>
        <v>0</v>
      </c>
      <c r="V1826" s="57">
        <f ca="1">IF(Table1[[#This Row],[Hạn thanh toán]]="","",IF((U1826-NOW())&lt;0,0,(U1826-NOW())))</f>
        <v>0</v>
      </c>
      <c r="W1826" s="54"/>
      <c r="X1826" s="65" t="str">
        <f t="shared" ca="1" si="211"/>
        <v/>
      </c>
      <c r="Y1826" s="109" t="str">
        <f t="shared" si="212"/>
        <v>Đã thanh toán</v>
      </c>
      <c r="Z1826" s="254">
        <f>Table1[[#This Row],[Hạn thanh toán]]</f>
        <v>0</v>
      </c>
      <c r="AA1826" s="254">
        <f>Table1[[#This Row],[Ngày Thanh toán]]</f>
        <v>0</v>
      </c>
      <c r="AD1826" s="3" t="str">
        <f>IF(Table1[[#This Row],[Mã khách hàng]]="","",VLOOKUP($A1826,Ma_KH!$A:$Q,Ma_KH!O$1,0))</f>
        <v/>
      </c>
      <c r="AE1826" s="3" t="str">
        <f>IF(Table1[[#This Row],[Mã khách hàng]]="","",VLOOKUP($A1826,Ma_KH!$A:$Q,Ma_KH!P$1,0))</f>
        <v/>
      </c>
      <c r="AF1826" s="58" t="e">
        <f>VLOOKUP(A1826,Ma_KH!A:Q,Ma_KH!J$1,0)</f>
        <v>#N/A</v>
      </c>
    </row>
    <row r="1827" spans="1:32" s="139" customFormat="1" ht="16.5">
      <c r="A1827" s="127" t="s">
        <v>4453</v>
      </c>
      <c r="B1827" s="127" t="s">
        <v>3190</v>
      </c>
      <c r="C1827" s="128">
        <v>45608</v>
      </c>
      <c r="D1827" s="129" t="s">
        <v>4454</v>
      </c>
      <c r="E1827" s="128"/>
      <c r="F1827" s="231"/>
      <c r="G1827" s="127" t="s">
        <v>3152</v>
      </c>
      <c r="H1827" s="131">
        <v>1711225</v>
      </c>
      <c r="I1827" s="131">
        <v>119787</v>
      </c>
      <c r="J1827" s="131">
        <f>(Table1[[#This Row],[Tiền hàng]]-Table1[[#This Row],[Tiền chiết khấu]])*8%</f>
        <v>127315.04000000001</v>
      </c>
      <c r="K1827" s="131">
        <f>Table1[[#This Row],[Tiền hàng]]-Table1[[#This Row],[Tiền chiết khấu]]+Table1[[#This Row],[Tiền VAT]]</f>
        <v>1718753.04</v>
      </c>
      <c r="L1827" s="132" t="s">
        <v>3643</v>
      </c>
      <c r="M1827" s="41">
        <v>45664</v>
      </c>
      <c r="N1827" s="29" t="s">
        <v>4455</v>
      </c>
      <c r="O1827" s="131">
        <f>IF(Table1[[#This Row],[Phân loại]]="Tồn đầu kỳ",Table1[[#This Row],[Tổng giá trị]],0)</f>
        <v>1718753.04</v>
      </c>
      <c r="P1827" s="132">
        <f>IF(Table1[[#This Row],[Số còn phải thu ĐK]]&lt;&gt;0,0,IF(Table1[[#This Row],[Phân loại]]="Bán hàng",Table1[[#This Row],[Tổng giá trị]],-Table1[[#This Row],[Tổng giá trị]]))</f>
        <v>0</v>
      </c>
      <c r="Q1827" s="18">
        <f t="shared" si="202"/>
        <v>1718753.04</v>
      </c>
      <c r="R1827" s="132">
        <f>Table1[[#This Row],[Số còn phải thu ĐK]]+Table1[[#This Row],[Giá Trị HD sau CK]]-Table1[[#This Row],[Số tiền đã thu]]</f>
        <v>0</v>
      </c>
      <c r="S1827" s="136">
        <f>IF(Table1[[#This Row],[Ngày hóa đơn]]&lt;&gt;"",Table1[[#This Row],[Ngày hóa đơn]],Table1[[#This Row],[Ngày hạch toán]])</f>
        <v>45608</v>
      </c>
      <c r="T1827" s="132"/>
      <c r="U1827" s="136">
        <f>IF(Table1[[#This Row],[Ngày tính CN]]="","",S1827+T1827)</f>
        <v>45608</v>
      </c>
      <c r="V1827" s="137">
        <f ca="1">IF(Table1[[#This Row],[Hạn thanh toán]]="","",IF((U1827-NOW())&lt;0,0,(U1827-NOW())))</f>
        <v>0</v>
      </c>
      <c r="W1827" s="131"/>
      <c r="X1827" s="65" t="str">
        <f t="shared" ca="1" si="206"/>
        <v/>
      </c>
      <c r="Y1827" s="138" t="str">
        <f t="shared" si="212"/>
        <v>Đã thanh toán</v>
      </c>
      <c r="Z1827" s="253">
        <f>Table1[[#This Row],[Hạn thanh toán]]</f>
        <v>45608</v>
      </c>
      <c r="AA1827" s="253">
        <f>Table1[[#This Row],[Ngày Thanh toán]]</f>
        <v>45664</v>
      </c>
      <c r="AD1827" s="3" t="str">
        <f>IF(Table1[[#This Row],[Mã khách hàng]]="","",VLOOKUP($A1827,Ma_KH!$A:$Q,Ma_KH!O$1,0))</f>
        <v>READY MART</v>
      </c>
      <c r="AE1827" s="3" t="str">
        <f>IF(Table1[[#This Row],[Mã khách hàng]]="","",VLOOKUP($A1827,Ma_KH!$A:$Q,Ma_KH!P$1,0))</f>
        <v>READDY MART</v>
      </c>
      <c r="AF1827" s="139">
        <f>VLOOKUP(A1827,Ma_KH!A:Q,Ma_KH!J$1,0)</f>
        <v>0</v>
      </c>
    </row>
    <row r="1828" spans="1:32" ht="16.5">
      <c r="A1828" s="73" t="s">
        <v>148</v>
      </c>
      <c r="B1828" s="45" t="s">
        <v>3190</v>
      </c>
      <c r="C1828" s="75">
        <v>45660</v>
      </c>
      <c r="D1828" s="76" t="s">
        <v>3151</v>
      </c>
      <c r="E1828" s="75"/>
      <c r="F1828" s="73"/>
      <c r="G1828" s="73" t="s">
        <v>3152</v>
      </c>
      <c r="H1828" s="69">
        <v>2575443</v>
      </c>
      <c r="I1828" s="69">
        <v>180281</v>
      </c>
      <c r="J1828" s="69">
        <f>(Table1[[#This Row],[Tiền hàng]]-Table1[[#This Row],[Tiền chiết khấu]])*8%</f>
        <v>191612.96</v>
      </c>
      <c r="K1828" s="69">
        <v>2586775</v>
      </c>
      <c r="L1828" s="8" t="s">
        <v>24</v>
      </c>
      <c r="M1828" s="7">
        <v>45720</v>
      </c>
      <c r="N1828" s="8" t="s">
        <v>4458</v>
      </c>
      <c r="O1828" s="69">
        <f>IF(Table1[[#This Row],[Phân loại]]="Tồn đầu kỳ",Table1[[#This Row],[Tổng giá trị]],0)</f>
        <v>0</v>
      </c>
      <c r="P1828" s="8">
        <f>IF(Table1[[#This Row],[Số còn phải thu ĐK]]&lt;&gt;0,0,IF(Table1[[#This Row],[Phân loại]]="Bán hàng",Table1[[#This Row],[Tổng giá trị]],-Table1[[#This Row],[Tổng giá trị]]))</f>
        <v>2586775</v>
      </c>
      <c r="Q1828" s="18">
        <f t="shared" si="202"/>
        <v>2586775</v>
      </c>
      <c r="R1828" s="8">
        <f>Table1[[#This Row],[Số còn phải thu ĐK]]+Table1[[#This Row],[Giá Trị HD sau CK]]-Table1[[#This Row],[Số tiền đã thu]]</f>
        <v>0</v>
      </c>
      <c r="S1828" s="7">
        <f>IF(Table1[[#This Row],[Ngày hóa đơn]]&lt;&gt;"",Table1[[#This Row],[Ngày hóa đơn]],Table1[[#This Row],[Ngày hạch toán]])</f>
        <v>45660</v>
      </c>
      <c r="T1828" s="8"/>
      <c r="U1828" s="7">
        <f>IF(Table1[[#This Row],[Ngày tính CN]]="","",S1828+T1828)</f>
        <v>45660</v>
      </c>
      <c r="V1828" s="71">
        <f ca="1">IF(Table1[[#This Row],[Hạn thanh toán]]="","",IF((U1828-NOW())&lt;0,0,(U1828-NOW())))</f>
        <v>0</v>
      </c>
      <c r="W1828" s="69"/>
      <c r="X1828" s="65" t="str">
        <f t="shared" ca="1" si="206"/>
        <v/>
      </c>
      <c r="Y1828" s="65" t="str">
        <f t="shared" si="201"/>
        <v>Đã thanh toán</v>
      </c>
      <c r="Z1828" s="250">
        <f>Table1[[#This Row],[Hạn thanh toán]]</f>
        <v>45660</v>
      </c>
      <c r="AA1828" s="250">
        <f>Table1[[#This Row],[Ngày Thanh toán]]</f>
        <v>45720</v>
      </c>
      <c r="AD1828" s="3" t="str">
        <f>IF(Table1[[#This Row],[Mã khách hàng]]="","",VLOOKUP($A1828,Ma_KH!$A:$Q,Ma_KH!O$1,0))</f>
        <v>READY MART</v>
      </c>
      <c r="AE1828" s="3" t="str">
        <f>IF(Table1[[#This Row],[Mã khách hàng]]="","",VLOOKUP($A1828,Ma_KH!$A:$Q,Ma_KH!P$1,0))</f>
        <v>READDY MART</v>
      </c>
      <c r="AF1828" s="3" t="str">
        <f>VLOOKUP(A1828,Ma_KH!A:Q,Ma_KH!J$1,0)</f>
        <v>Vũ Anh Tuấn</v>
      </c>
    </row>
    <row r="1829" spans="1:32" s="139" customFormat="1" ht="16.5">
      <c r="A1829" s="127" t="s">
        <v>4459</v>
      </c>
      <c r="B1829" s="127" t="s">
        <v>3190</v>
      </c>
      <c r="C1829" s="128">
        <v>45614</v>
      </c>
      <c r="D1829" s="129" t="s">
        <v>4460</v>
      </c>
      <c r="E1829" s="128"/>
      <c r="F1829" s="127"/>
      <c r="G1829" s="127" t="s">
        <v>3215</v>
      </c>
      <c r="H1829" s="131">
        <v>924215</v>
      </c>
      <c r="I1829" s="131">
        <v>64695</v>
      </c>
      <c r="J1829" s="131">
        <f>(Table1[[#This Row],[Tiền hàng]]-Table1[[#This Row],[Tiền chiết khấu]])*8%</f>
        <v>68761.600000000006</v>
      </c>
      <c r="K1829" s="131">
        <f>Table1[[#This Row],[Tiền hàng]]-Table1[[#This Row],[Tiền chiết khấu]]+Table1[[#This Row],[Tiền VAT]]</f>
        <v>928281.59999999998</v>
      </c>
      <c r="L1829" s="132" t="s">
        <v>3643</v>
      </c>
      <c r="M1829" s="41">
        <v>45664</v>
      </c>
      <c r="N1829" s="162" t="s">
        <v>4468</v>
      </c>
      <c r="O1829" s="131">
        <f>IF(Table1[[#This Row],[Phân loại]]="Tồn đầu kỳ",Table1[[#This Row],[Tổng giá trị]],0)</f>
        <v>928281.59999999998</v>
      </c>
      <c r="P1829" s="132">
        <f>IF(Table1[[#This Row],[Số còn phải thu ĐK]]&lt;&gt;0,0,IF(Table1[[#This Row],[Phân loại]]="Bán hàng",Table1[[#This Row],[Tổng giá trị]],-Table1[[#This Row],[Tổng giá trị]]))</f>
        <v>0</v>
      </c>
      <c r="Q1829" s="18">
        <f t="shared" si="202"/>
        <v>928281.59999999998</v>
      </c>
      <c r="R1829" s="132">
        <f>Table1[[#This Row],[Số còn phải thu ĐK]]+Table1[[#This Row],[Giá Trị HD sau CK]]-Table1[[#This Row],[Số tiền đã thu]]</f>
        <v>0</v>
      </c>
      <c r="S1829" s="136">
        <f>IF(Table1[[#This Row],[Ngày hóa đơn]]&lt;&gt;"",Table1[[#This Row],[Ngày hóa đơn]],Table1[[#This Row],[Ngày hạch toán]])</f>
        <v>45614</v>
      </c>
      <c r="T1829" s="132"/>
      <c r="U1829" s="136">
        <f>IF(Table1[[#This Row],[Ngày tính CN]]="","",S1829+T1829)</f>
        <v>45614</v>
      </c>
      <c r="V1829" s="137">
        <f ca="1">IF(Table1[[#This Row],[Hạn thanh toán]]="","",IF((U1829-NOW())&lt;0,0,(U1829-NOW())))</f>
        <v>0</v>
      </c>
      <c r="W1829" s="131"/>
      <c r="X1829" s="65" t="str">
        <f t="shared" ca="1" si="206"/>
        <v/>
      </c>
      <c r="Y1829" s="138" t="str">
        <f t="shared" si="201"/>
        <v>Đã thanh toán</v>
      </c>
      <c r="Z1829" s="253">
        <f>Table1[[#This Row],[Hạn thanh toán]]</f>
        <v>45614</v>
      </c>
      <c r="AA1829" s="253">
        <f>Table1[[#This Row],[Ngày Thanh toán]]</f>
        <v>45664</v>
      </c>
      <c r="AD1829" s="3" t="str">
        <f>IF(Table1[[#This Row],[Mã khách hàng]]="","",VLOOKUP($A1829,Ma_KH!$A:$Q,Ma_KH!O$1,0))</f>
        <v>READY MART</v>
      </c>
      <c r="AE1829" s="3" t="str">
        <f>IF(Table1[[#This Row],[Mã khách hàng]]="","",VLOOKUP($A1829,Ma_KH!$A:$Q,Ma_KH!P$1,0))</f>
        <v>READDY MART</v>
      </c>
      <c r="AF1829" s="139">
        <f>VLOOKUP(A1829,Ma_KH!A:Q,Ma_KH!J$1,0)</f>
        <v>0</v>
      </c>
    </row>
    <row r="1830" spans="1:32" s="139" customFormat="1" ht="16.5">
      <c r="A1830" s="127" t="s">
        <v>4462</v>
      </c>
      <c r="B1830" s="127" t="s">
        <v>3190</v>
      </c>
      <c r="C1830" s="128">
        <v>45619</v>
      </c>
      <c r="D1830" s="129" t="s">
        <v>4461</v>
      </c>
      <c r="E1830" s="128"/>
      <c r="F1830" s="127"/>
      <c r="G1830" s="127"/>
      <c r="H1830" s="131">
        <v>1181362</v>
      </c>
      <c r="I1830" s="131">
        <v>82695</v>
      </c>
      <c r="J1830" s="131">
        <f>(Table1[[#This Row],[Tiền hàng]]-Table1[[#This Row],[Tiền chiết khấu]])*8%</f>
        <v>87893.36</v>
      </c>
      <c r="K1830" s="131">
        <f>Table1[[#This Row],[Tiền hàng]]-Table1[[#This Row],[Tiền chiết khấu]]+Table1[[#This Row],[Tiền VAT]]</f>
        <v>1186560.3600000001</v>
      </c>
      <c r="L1830" s="132" t="s">
        <v>3643</v>
      </c>
      <c r="M1830" s="41">
        <v>45664</v>
      </c>
      <c r="N1830" s="162" t="s">
        <v>4469</v>
      </c>
      <c r="O1830" s="131">
        <f>IF(Table1[[#This Row],[Phân loại]]="Tồn đầu kỳ",Table1[[#This Row],[Tổng giá trị]],0)</f>
        <v>1186560.3600000001</v>
      </c>
      <c r="P1830" s="132">
        <f>IF(Table1[[#This Row],[Số còn phải thu ĐK]]&lt;&gt;0,0,IF(Table1[[#This Row],[Phân loại]]="Bán hàng",Table1[[#This Row],[Tổng giá trị]],-Table1[[#This Row],[Tổng giá trị]]))</f>
        <v>0</v>
      </c>
      <c r="Q1830" s="18">
        <f t="shared" si="202"/>
        <v>1186560.3600000001</v>
      </c>
      <c r="R1830" s="132">
        <f>Table1[[#This Row],[Số còn phải thu ĐK]]+Table1[[#This Row],[Giá Trị HD sau CK]]-Table1[[#This Row],[Số tiền đã thu]]</f>
        <v>0</v>
      </c>
      <c r="S1830" s="136">
        <f>IF(Table1[[#This Row],[Ngày hóa đơn]]&lt;&gt;"",Table1[[#This Row],[Ngày hóa đơn]],Table1[[#This Row],[Ngày hạch toán]])</f>
        <v>45619</v>
      </c>
      <c r="T1830" s="132"/>
      <c r="U1830" s="136">
        <f>IF(Table1[[#This Row],[Ngày tính CN]]="","",S1830+T1830)</f>
        <v>45619</v>
      </c>
      <c r="V1830" s="137">
        <f ca="1">IF(Table1[[#This Row],[Hạn thanh toán]]="","",IF((U1830-NOW())&lt;0,0,(U1830-NOW())))</f>
        <v>0</v>
      </c>
      <c r="W1830" s="131"/>
      <c r="X1830" s="65" t="str">
        <f t="shared" ca="1" si="206"/>
        <v/>
      </c>
      <c r="Y1830" s="138" t="str">
        <f t="shared" ref="Y1830:Y1836" si="213">IF(R1830=0,"Đã thanh toán",IF(X1830="","",IF(X1830&lt;=0,"Chưa đến hạn thanh toán",IF(X1830&lt;=30,"Nợ quá hạn 30 ngày",IF(X1830&lt;=60,"Nợ quá hạn từ 30 ngày đến 60 ngày",IF(X1830&lt;=90,"Nợ quá hạn từ 60 ngày đến 90 ngày",IF(X1830&lt;=120,"Nợ quá hạn từ 90 ngày đến 120 ngày","Nợ quá hạn hơn 120 ngày có khả năng mất thanh toán")))))))</f>
        <v>Đã thanh toán</v>
      </c>
      <c r="Z1830" s="253">
        <f>Table1[[#This Row],[Hạn thanh toán]]</f>
        <v>45619</v>
      </c>
      <c r="AA1830" s="253">
        <f>Table1[[#This Row],[Ngày Thanh toán]]</f>
        <v>45664</v>
      </c>
      <c r="AD1830" s="3" t="str">
        <f>IF(Table1[[#This Row],[Mã khách hàng]]="","",VLOOKUP($A1830,Ma_KH!$A:$Q,Ma_KH!O$1,0))</f>
        <v>READY MART</v>
      </c>
      <c r="AE1830" s="3" t="str">
        <f>IF(Table1[[#This Row],[Mã khách hàng]]="","",VLOOKUP($A1830,Ma_KH!$A:$Q,Ma_KH!P$1,0))</f>
        <v>READDY MART</v>
      </c>
      <c r="AF1830" s="139">
        <f>VLOOKUP(A1830,Ma_KH!A:Q,Ma_KH!J$1,0)</f>
        <v>0</v>
      </c>
    </row>
    <row r="1831" spans="1:32" s="139" customFormat="1" ht="16.5">
      <c r="A1831" s="127" t="s">
        <v>4462</v>
      </c>
      <c r="B1831" s="127" t="s">
        <v>3190</v>
      </c>
      <c r="C1831" s="128">
        <v>45598</v>
      </c>
      <c r="D1831" s="129" t="s">
        <v>4463</v>
      </c>
      <c r="E1831" s="128"/>
      <c r="F1831" s="127"/>
      <c r="G1831" s="127"/>
      <c r="H1831" s="131">
        <v>1013494</v>
      </c>
      <c r="I1831" s="131">
        <v>70977</v>
      </c>
      <c r="J1831" s="131">
        <f>(Table1[[#This Row],[Tiền hàng]]-Table1[[#This Row],[Tiền chiết khấu]])*8%</f>
        <v>75401.36</v>
      </c>
      <c r="K1831" s="131">
        <f>Table1[[#This Row],[Tiền hàng]]-Table1[[#This Row],[Tiền chiết khấu]]+Table1[[#This Row],[Tiền VAT]]</f>
        <v>1017918.36</v>
      </c>
      <c r="L1831" s="132" t="s">
        <v>3643</v>
      </c>
      <c r="M1831" s="41">
        <v>45664</v>
      </c>
      <c r="N1831" s="162" t="s">
        <v>4470</v>
      </c>
      <c r="O1831" s="131">
        <f>IF(Table1[[#This Row],[Phân loại]]="Tồn đầu kỳ",Table1[[#This Row],[Tổng giá trị]],0)</f>
        <v>1017918.36</v>
      </c>
      <c r="P1831" s="132">
        <f>IF(Table1[[#This Row],[Số còn phải thu ĐK]]&lt;&gt;0,0,IF(Table1[[#This Row],[Phân loại]]="Bán hàng",Table1[[#This Row],[Tổng giá trị]],-Table1[[#This Row],[Tổng giá trị]]))</f>
        <v>0</v>
      </c>
      <c r="Q1831" s="18">
        <f t="shared" si="202"/>
        <v>1017918.36</v>
      </c>
      <c r="R1831" s="132">
        <f>Table1[[#This Row],[Số còn phải thu ĐK]]+Table1[[#This Row],[Giá Trị HD sau CK]]-Table1[[#This Row],[Số tiền đã thu]]</f>
        <v>0</v>
      </c>
      <c r="S1831" s="136">
        <f>IF(Table1[[#This Row],[Ngày hóa đơn]]&lt;&gt;"",Table1[[#This Row],[Ngày hóa đơn]],Table1[[#This Row],[Ngày hạch toán]])</f>
        <v>45598</v>
      </c>
      <c r="T1831" s="132"/>
      <c r="U1831" s="136">
        <f>IF(Table1[[#This Row],[Ngày tính CN]]="","",S1831+T1831)</f>
        <v>45598</v>
      </c>
      <c r="V1831" s="137">
        <f ca="1">IF(Table1[[#This Row],[Hạn thanh toán]]="","",IF((U1831-NOW())&lt;0,0,(U1831-NOW())))</f>
        <v>0</v>
      </c>
      <c r="W1831" s="131"/>
      <c r="X1831" s="65" t="str">
        <f t="shared" ca="1" si="206"/>
        <v/>
      </c>
      <c r="Y1831" s="138" t="str">
        <f t="shared" si="213"/>
        <v>Đã thanh toán</v>
      </c>
      <c r="Z1831" s="253">
        <f>Table1[[#This Row],[Hạn thanh toán]]</f>
        <v>45598</v>
      </c>
      <c r="AA1831" s="253">
        <f>Table1[[#This Row],[Ngày Thanh toán]]</f>
        <v>45664</v>
      </c>
      <c r="AD1831" s="3" t="str">
        <f>IF(Table1[[#This Row],[Mã khách hàng]]="","",VLOOKUP($A1831,Ma_KH!$A:$Q,Ma_KH!O$1,0))</f>
        <v>READY MART</v>
      </c>
      <c r="AE1831" s="3" t="str">
        <f>IF(Table1[[#This Row],[Mã khách hàng]]="","",VLOOKUP($A1831,Ma_KH!$A:$Q,Ma_KH!P$1,0))</f>
        <v>READDY MART</v>
      </c>
      <c r="AF1831" s="139">
        <f>VLOOKUP(A1831,Ma_KH!A:Q,Ma_KH!J$1,0)</f>
        <v>0</v>
      </c>
    </row>
    <row r="1832" spans="1:32" s="139" customFormat="1" ht="16.5">
      <c r="A1832" s="127" t="s">
        <v>4466</v>
      </c>
      <c r="B1832" s="127" t="s">
        <v>3190</v>
      </c>
      <c r="C1832" s="128">
        <v>45619</v>
      </c>
      <c r="D1832" s="129" t="s">
        <v>4464</v>
      </c>
      <c r="E1832" s="128"/>
      <c r="F1832" s="127"/>
      <c r="G1832" s="127" t="s">
        <v>3231</v>
      </c>
      <c r="H1832" s="131">
        <v>1064345</v>
      </c>
      <c r="I1832" s="131">
        <v>74504</v>
      </c>
      <c r="J1832" s="131">
        <f>(Table1[[#This Row],[Tiền hàng]]-Table1[[#This Row],[Tiền chiết khấu]])*8%</f>
        <v>79187.28</v>
      </c>
      <c r="K1832" s="131">
        <f>Table1[[#This Row],[Tiền hàng]]-Table1[[#This Row],[Tiền chiết khấu]]+Table1[[#This Row],[Tiền VAT]]</f>
        <v>1069028.28</v>
      </c>
      <c r="L1832" s="132" t="s">
        <v>3643</v>
      </c>
      <c r="M1832" s="41">
        <v>45664</v>
      </c>
      <c r="N1832" s="162" t="s">
        <v>4471</v>
      </c>
      <c r="O1832" s="131">
        <f>IF(Table1[[#This Row],[Phân loại]]="Tồn đầu kỳ",Table1[[#This Row],[Tổng giá trị]],0)</f>
        <v>1069028.28</v>
      </c>
      <c r="P1832" s="132">
        <f>IF(Table1[[#This Row],[Số còn phải thu ĐK]]&lt;&gt;0,0,IF(Table1[[#This Row],[Phân loại]]="Bán hàng",Table1[[#This Row],[Tổng giá trị]],-Table1[[#This Row],[Tổng giá trị]]))</f>
        <v>0</v>
      </c>
      <c r="Q1832" s="18">
        <f t="shared" si="202"/>
        <v>1069028.28</v>
      </c>
      <c r="R1832" s="132">
        <f>Table1[[#This Row],[Số còn phải thu ĐK]]+Table1[[#This Row],[Giá Trị HD sau CK]]-Table1[[#This Row],[Số tiền đã thu]]</f>
        <v>0</v>
      </c>
      <c r="S1832" s="136">
        <f>IF(Table1[[#This Row],[Ngày hóa đơn]]&lt;&gt;"",Table1[[#This Row],[Ngày hóa đơn]],Table1[[#This Row],[Ngày hạch toán]])</f>
        <v>45619</v>
      </c>
      <c r="T1832" s="132"/>
      <c r="U1832" s="136">
        <f>IF(Table1[[#This Row],[Ngày tính CN]]="","",S1832+T1832)</f>
        <v>45619</v>
      </c>
      <c r="V1832" s="137">
        <f ca="1">IF(Table1[[#This Row],[Hạn thanh toán]]="","",IF((U1832-NOW())&lt;0,0,(U1832-NOW())))</f>
        <v>0</v>
      </c>
      <c r="W1832" s="131"/>
      <c r="X1832" s="65" t="str">
        <f t="shared" ca="1" si="206"/>
        <v/>
      </c>
      <c r="Y1832" s="138" t="str">
        <f t="shared" si="213"/>
        <v>Đã thanh toán</v>
      </c>
      <c r="Z1832" s="253">
        <f>Table1[[#This Row],[Hạn thanh toán]]</f>
        <v>45619</v>
      </c>
      <c r="AA1832" s="253">
        <f>Table1[[#This Row],[Ngày Thanh toán]]</f>
        <v>45664</v>
      </c>
      <c r="AD1832" s="3" t="str">
        <f>IF(Table1[[#This Row],[Mã khách hàng]]="","",VLOOKUP($A1832,Ma_KH!$A:$Q,Ma_KH!O$1,0))</f>
        <v>READY MART</v>
      </c>
      <c r="AE1832" s="3" t="str">
        <f>IF(Table1[[#This Row],[Mã khách hàng]]="","",VLOOKUP($A1832,Ma_KH!$A:$Q,Ma_KH!P$1,0))</f>
        <v>READDY MART</v>
      </c>
      <c r="AF1832" s="139">
        <f>VLOOKUP(A1832,Ma_KH!A:Q,Ma_KH!J$1,0)</f>
        <v>0</v>
      </c>
    </row>
    <row r="1833" spans="1:32" s="139" customFormat="1" ht="16.5">
      <c r="A1833" s="127" t="s">
        <v>4467</v>
      </c>
      <c r="B1833" s="127" t="s">
        <v>3190</v>
      </c>
      <c r="C1833" s="128">
        <v>45608</v>
      </c>
      <c r="D1833" s="127" t="s">
        <v>4465</v>
      </c>
      <c r="E1833" s="128"/>
      <c r="F1833" s="127"/>
      <c r="G1833" s="127" t="s">
        <v>3231</v>
      </c>
      <c r="H1833" s="131">
        <v>830920</v>
      </c>
      <c r="I1833" s="131">
        <v>58165</v>
      </c>
      <c r="J1833" s="131">
        <f>(Table1[[#This Row],[Tiền hàng]]-Table1[[#This Row],[Tiền chiết khấu]])*8%</f>
        <v>61820.4</v>
      </c>
      <c r="K1833" s="131">
        <f>Table1[[#This Row],[Tiền hàng]]-Table1[[#This Row],[Tiền chiết khấu]]+Table1[[#This Row],[Tiền VAT]]</f>
        <v>834575.4</v>
      </c>
      <c r="L1833" s="132" t="s">
        <v>3643</v>
      </c>
      <c r="M1833" s="41">
        <v>45664</v>
      </c>
      <c r="N1833" s="162" t="s">
        <v>4472</v>
      </c>
      <c r="O1833" s="131">
        <f>IF(Table1[[#This Row],[Phân loại]]="Tồn đầu kỳ",Table1[[#This Row],[Tổng giá trị]],0)</f>
        <v>834575.4</v>
      </c>
      <c r="P1833" s="132">
        <f>IF(Table1[[#This Row],[Số còn phải thu ĐK]]&lt;&gt;0,0,IF(Table1[[#This Row],[Phân loại]]="Bán hàng",Table1[[#This Row],[Tổng giá trị]],-Table1[[#This Row],[Tổng giá trị]]))</f>
        <v>0</v>
      </c>
      <c r="Q1833" s="18">
        <f t="shared" si="202"/>
        <v>834575.4</v>
      </c>
      <c r="R1833" s="132">
        <f>Table1[[#This Row],[Số còn phải thu ĐK]]+Table1[[#This Row],[Giá Trị HD sau CK]]-Table1[[#This Row],[Số tiền đã thu]]</f>
        <v>0</v>
      </c>
      <c r="S1833" s="136">
        <f>IF(Table1[[#This Row],[Ngày hóa đơn]]&lt;&gt;"",Table1[[#This Row],[Ngày hóa đơn]],Table1[[#This Row],[Ngày hạch toán]])</f>
        <v>45608</v>
      </c>
      <c r="T1833" s="132"/>
      <c r="U1833" s="136">
        <f>IF(Table1[[#This Row],[Ngày tính CN]]="","",S1833+T1833)</f>
        <v>45608</v>
      </c>
      <c r="V1833" s="137">
        <f ca="1">IF(Table1[[#This Row],[Hạn thanh toán]]="","",IF((U1833-NOW())&lt;0,0,(U1833-NOW())))</f>
        <v>0</v>
      </c>
      <c r="W1833" s="131"/>
      <c r="X1833" s="65" t="str">
        <f t="shared" ca="1" si="206"/>
        <v/>
      </c>
      <c r="Y1833" s="138" t="str">
        <f t="shared" si="213"/>
        <v>Đã thanh toán</v>
      </c>
      <c r="Z1833" s="253">
        <f>Table1[[#This Row],[Hạn thanh toán]]</f>
        <v>45608</v>
      </c>
      <c r="AA1833" s="253">
        <f>Table1[[#This Row],[Ngày Thanh toán]]</f>
        <v>45664</v>
      </c>
      <c r="AD1833" s="3" t="str">
        <f>IF(Table1[[#This Row],[Mã khách hàng]]="","",VLOOKUP($A1833,Ma_KH!$A:$Q,Ma_KH!O$1,0))</f>
        <v>READY MART</v>
      </c>
      <c r="AE1833" s="3" t="str">
        <f>IF(Table1[[#This Row],[Mã khách hàng]]="","",VLOOKUP($A1833,Ma_KH!$A:$Q,Ma_KH!P$1,0))</f>
        <v>READDY MART</v>
      </c>
      <c r="AF1833" s="139">
        <f>VLOOKUP(A1833,Ma_KH!A:Q,Ma_KH!J$1,0)</f>
        <v>0</v>
      </c>
    </row>
    <row r="1834" spans="1:32" s="139" customFormat="1" ht="16.5">
      <c r="A1834" s="127" t="s">
        <v>4459</v>
      </c>
      <c r="B1834" s="127" t="s">
        <v>3190</v>
      </c>
      <c r="C1834" s="128">
        <v>45650</v>
      </c>
      <c r="D1834" s="127" t="s">
        <v>4473</v>
      </c>
      <c r="E1834" s="128"/>
      <c r="F1834" s="127"/>
      <c r="G1834" s="127"/>
      <c r="H1834" s="131">
        <v>1092643</v>
      </c>
      <c r="I1834" s="131">
        <v>76485</v>
      </c>
      <c r="J1834" s="131">
        <f>(Table1[[#This Row],[Tiền hàng]]-Table1[[#This Row],[Tiền chiết khấu]])*8%</f>
        <v>81292.639999999999</v>
      </c>
      <c r="K1834" s="131">
        <f>Table1[[#This Row],[Tiền hàng]]-Table1[[#This Row],[Tiền chiết khấu]]+Table1[[#This Row],[Tiền VAT]]</f>
        <v>1097450.6399999999</v>
      </c>
      <c r="L1834" s="132" t="s">
        <v>3643</v>
      </c>
      <c r="M1834" s="7">
        <v>45720</v>
      </c>
      <c r="N1834" s="8" t="s">
        <v>4458</v>
      </c>
      <c r="O1834" s="131">
        <f>IF(Table1[[#This Row],[Phân loại]]="Tồn đầu kỳ",Table1[[#This Row],[Tổng giá trị]],0)</f>
        <v>1097450.6399999999</v>
      </c>
      <c r="P1834" s="132">
        <f>IF(Table1[[#This Row],[Số còn phải thu ĐK]]&lt;&gt;0,0,IF(Table1[[#This Row],[Phân loại]]="Bán hàng",Table1[[#This Row],[Tổng giá trị]],-Table1[[#This Row],[Tổng giá trị]]))</f>
        <v>0</v>
      </c>
      <c r="Q1834" s="18">
        <f t="shared" si="202"/>
        <v>1097450.6399999999</v>
      </c>
      <c r="R1834" s="132">
        <f>Table1[[#This Row],[Số còn phải thu ĐK]]+Table1[[#This Row],[Giá Trị HD sau CK]]-Table1[[#This Row],[Số tiền đã thu]]</f>
        <v>0</v>
      </c>
      <c r="S1834" s="136">
        <f>IF(Table1[[#This Row],[Ngày hóa đơn]]&lt;&gt;"",Table1[[#This Row],[Ngày hóa đơn]],Table1[[#This Row],[Ngày hạch toán]])</f>
        <v>45650</v>
      </c>
      <c r="T1834" s="132"/>
      <c r="U1834" s="136">
        <f>IF(Table1[[#This Row],[Ngày tính CN]]="","",S1834+T1834)</f>
        <v>45650</v>
      </c>
      <c r="V1834" s="137">
        <f ca="1">IF(Table1[[#This Row],[Hạn thanh toán]]="","",IF((U1834-NOW())&lt;0,0,(U1834-NOW())))</f>
        <v>0</v>
      </c>
      <c r="W1834" s="131"/>
      <c r="X1834" s="65" t="str">
        <f t="shared" ca="1" si="206"/>
        <v/>
      </c>
      <c r="Y1834" s="138" t="str">
        <f t="shared" si="213"/>
        <v>Đã thanh toán</v>
      </c>
      <c r="Z1834" s="253">
        <f>Table1[[#This Row],[Hạn thanh toán]]</f>
        <v>45650</v>
      </c>
      <c r="AA1834" s="253">
        <f>Table1[[#This Row],[Ngày Thanh toán]]</f>
        <v>45720</v>
      </c>
      <c r="AD1834" s="3" t="str">
        <f>IF(Table1[[#This Row],[Mã khách hàng]]="","",VLOOKUP($A1834,Ma_KH!$A:$Q,Ma_KH!O$1,0))</f>
        <v>READY MART</v>
      </c>
      <c r="AE1834" s="3" t="str">
        <f>IF(Table1[[#This Row],[Mã khách hàng]]="","",VLOOKUP($A1834,Ma_KH!$A:$Q,Ma_KH!P$1,0))</f>
        <v>READDY MART</v>
      </c>
      <c r="AF1834" s="139">
        <f>VLOOKUP(A1834,Ma_KH!A:Q,Ma_KH!J$1,0)</f>
        <v>0</v>
      </c>
    </row>
    <row r="1835" spans="1:32" s="139" customFormat="1" ht="16.5">
      <c r="A1835" s="127" t="s">
        <v>4466</v>
      </c>
      <c r="B1835" s="127" t="s">
        <v>3190</v>
      </c>
      <c r="C1835" s="128">
        <v>45650</v>
      </c>
      <c r="D1835" s="127" t="s">
        <v>4474</v>
      </c>
      <c r="E1835" s="128"/>
      <c r="F1835" s="127"/>
      <c r="G1835" s="127"/>
      <c r="H1835" s="131">
        <v>842229</v>
      </c>
      <c r="I1835" s="131">
        <v>58596</v>
      </c>
      <c r="J1835" s="131">
        <f>(Table1[[#This Row],[Tiền hàng]]-Table1[[#This Row],[Tiền chiết khấu]])*8%</f>
        <v>62690.64</v>
      </c>
      <c r="K1835" s="131">
        <f>Table1[[#This Row],[Tiền hàng]]-Table1[[#This Row],[Tiền chiết khấu]]+Table1[[#This Row],[Tiền VAT]]</f>
        <v>846323.64</v>
      </c>
      <c r="L1835" s="132" t="s">
        <v>3643</v>
      </c>
      <c r="M1835" s="7">
        <v>45720</v>
      </c>
      <c r="N1835" s="8" t="s">
        <v>4458</v>
      </c>
      <c r="O1835" s="131">
        <f>IF(Table1[[#This Row],[Phân loại]]="Tồn đầu kỳ",Table1[[#This Row],[Tổng giá trị]],0)</f>
        <v>846323.64</v>
      </c>
      <c r="P1835" s="132">
        <f>IF(Table1[[#This Row],[Số còn phải thu ĐK]]&lt;&gt;0,0,IF(Table1[[#This Row],[Phân loại]]="Bán hàng",Table1[[#This Row],[Tổng giá trị]],-Table1[[#This Row],[Tổng giá trị]]))</f>
        <v>0</v>
      </c>
      <c r="Q1835" s="18">
        <f t="shared" si="202"/>
        <v>846323.64</v>
      </c>
      <c r="R1835" s="132">
        <f>Table1[[#This Row],[Số còn phải thu ĐK]]+Table1[[#This Row],[Giá Trị HD sau CK]]-Table1[[#This Row],[Số tiền đã thu]]</f>
        <v>0</v>
      </c>
      <c r="S1835" s="136">
        <f>IF(Table1[[#This Row],[Ngày hóa đơn]]&lt;&gt;"",Table1[[#This Row],[Ngày hóa đơn]],Table1[[#This Row],[Ngày hạch toán]])</f>
        <v>45650</v>
      </c>
      <c r="T1835" s="132"/>
      <c r="U1835" s="136">
        <f>IF(Table1[[#This Row],[Ngày tính CN]]="","",S1835+T1835)</f>
        <v>45650</v>
      </c>
      <c r="V1835" s="137">
        <f ca="1">IF(Table1[[#This Row],[Hạn thanh toán]]="","",IF((U1835-NOW())&lt;0,0,(U1835-NOW())))</f>
        <v>0</v>
      </c>
      <c r="W1835" s="131"/>
      <c r="X1835" s="65" t="str">
        <f t="shared" ca="1" si="206"/>
        <v/>
      </c>
      <c r="Y1835" s="138" t="str">
        <f t="shared" si="213"/>
        <v>Đã thanh toán</v>
      </c>
      <c r="Z1835" s="253">
        <f>Table1[[#This Row],[Hạn thanh toán]]</f>
        <v>45650</v>
      </c>
      <c r="AA1835" s="253">
        <f>Table1[[#This Row],[Ngày Thanh toán]]</f>
        <v>45720</v>
      </c>
      <c r="AD1835" s="3" t="str">
        <f>IF(Table1[[#This Row],[Mã khách hàng]]="","",VLOOKUP($A1835,Ma_KH!$A:$Q,Ma_KH!O$1,0))</f>
        <v>READY MART</v>
      </c>
      <c r="AE1835" s="3" t="str">
        <f>IF(Table1[[#This Row],[Mã khách hàng]]="","",VLOOKUP($A1835,Ma_KH!$A:$Q,Ma_KH!P$1,0))</f>
        <v>READDY MART</v>
      </c>
      <c r="AF1835" s="139">
        <f>VLOOKUP(A1835,Ma_KH!A:Q,Ma_KH!J$1,0)</f>
        <v>0</v>
      </c>
    </row>
    <row r="1836" spans="1:32" s="139" customFormat="1" ht="16.5">
      <c r="A1836" s="127" t="s">
        <v>4453</v>
      </c>
      <c r="B1836" s="127" t="s">
        <v>3190</v>
      </c>
      <c r="C1836" s="128">
        <v>45642</v>
      </c>
      <c r="D1836" s="127" t="s">
        <v>4475</v>
      </c>
      <c r="E1836" s="128"/>
      <c r="F1836" s="127"/>
      <c r="G1836" s="127"/>
      <c r="H1836" s="131">
        <v>2975030</v>
      </c>
      <c r="I1836" s="131">
        <v>208253</v>
      </c>
      <c r="J1836" s="131">
        <f>(Table1[[#This Row],[Tiền hàng]]-Table1[[#This Row],[Tiền chiết khấu]])*8%</f>
        <v>221342.16</v>
      </c>
      <c r="K1836" s="131">
        <f>Table1[[#This Row],[Tiền hàng]]-Table1[[#This Row],[Tiền chiết khấu]]+Table1[[#This Row],[Tiền VAT]]</f>
        <v>2988119.16</v>
      </c>
      <c r="L1836" s="132" t="s">
        <v>3643</v>
      </c>
      <c r="M1836" s="7">
        <v>45720</v>
      </c>
      <c r="N1836" s="8" t="s">
        <v>4458</v>
      </c>
      <c r="O1836" s="131">
        <f>IF(Table1[[#This Row],[Phân loại]]="Tồn đầu kỳ",Table1[[#This Row],[Tổng giá trị]],0)</f>
        <v>2988119.16</v>
      </c>
      <c r="P1836" s="132">
        <f>IF(Table1[[#This Row],[Số còn phải thu ĐK]]&lt;&gt;0,0,IF(Table1[[#This Row],[Phân loại]]="Bán hàng",Table1[[#This Row],[Tổng giá trị]],-Table1[[#This Row],[Tổng giá trị]]))</f>
        <v>0</v>
      </c>
      <c r="Q1836" s="18">
        <f t="shared" si="202"/>
        <v>2988119.16</v>
      </c>
      <c r="R1836" s="132">
        <f>Table1[[#This Row],[Số còn phải thu ĐK]]+Table1[[#This Row],[Giá Trị HD sau CK]]-Table1[[#This Row],[Số tiền đã thu]]</f>
        <v>0</v>
      </c>
      <c r="S1836" s="136">
        <f>IF(Table1[[#This Row],[Ngày hóa đơn]]&lt;&gt;"",Table1[[#This Row],[Ngày hóa đơn]],Table1[[#This Row],[Ngày hạch toán]])</f>
        <v>45642</v>
      </c>
      <c r="T1836" s="132"/>
      <c r="U1836" s="136">
        <f>IF(Table1[[#This Row],[Ngày tính CN]]="","",S1836+T1836)</f>
        <v>45642</v>
      </c>
      <c r="V1836" s="137">
        <f ca="1">IF(Table1[[#This Row],[Hạn thanh toán]]="","",IF((U1836-NOW())&lt;0,0,(U1836-NOW())))</f>
        <v>0</v>
      </c>
      <c r="W1836" s="131"/>
      <c r="X1836" s="65" t="str">
        <f t="shared" ca="1" si="206"/>
        <v/>
      </c>
      <c r="Y1836" s="138" t="str">
        <f t="shared" si="213"/>
        <v>Đã thanh toán</v>
      </c>
      <c r="Z1836" s="253">
        <f>Table1[[#This Row],[Hạn thanh toán]]</f>
        <v>45642</v>
      </c>
      <c r="AA1836" s="253">
        <f>Table1[[#This Row],[Ngày Thanh toán]]</f>
        <v>45720</v>
      </c>
      <c r="AD1836" s="3" t="str">
        <f>IF(Table1[[#This Row],[Mã khách hàng]]="","",VLOOKUP($A1836,Ma_KH!$A:$Q,Ma_KH!O$1,0))</f>
        <v>READY MART</v>
      </c>
      <c r="AE1836" s="3" t="str">
        <f>IF(Table1[[#This Row],[Mã khách hàng]]="","",VLOOKUP($A1836,Ma_KH!$A:$Q,Ma_KH!P$1,0))</f>
        <v>READDY MART</v>
      </c>
      <c r="AF1836" s="139">
        <f>VLOOKUP(A1836,Ma_KH!A:Q,Ma_KH!J$1,0)</f>
        <v>0</v>
      </c>
    </row>
    <row r="1837" spans="1:32" ht="16.5">
      <c r="A1837" s="73" t="s">
        <v>148</v>
      </c>
      <c r="B1837" s="45" t="s">
        <v>3190</v>
      </c>
      <c r="C1837" s="75">
        <v>45668</v>
      </c>
      <c r="D1837" s="76" t="s">
        <v>3153</v>
      </c>
      <c r="E1837" s="75"/>
      <c r="F1837" s="73"/>
      <c r="G1837" s="73" t="s">
        <v>3152</v>
      </c>
      <c r="H1837" s="69">
        <v>1468620</v>
      </c>
      <c r="I1837" s="69">
        <v>102803</v>
      </c>
      <c r="J1837" s="69">
        <f>(Table1[[#This Row],[Tiền hàng]]-Table1[[#This Row],[Tiền chiết khấu]])*8%</f>
        <v>109265.36</v>
      </c>
      <c r="K1837" s="69">
        <v>1475082</v>
      </c>
      <c r="L1837" s="8" t="s">
        <v>24</v>
      </c>
      <c r="M1837" s="7">
        <v>45720</v>
      </c>
      <c r="N1837" s="8" t="s">
        <v>4458</v>
      </c>
      <c r="O1837" s="69">
        <f>IF(Table1[[#This Row],[Phân loại]]="Tồn đầu kỳ",Table1[[#This Row],[Tổng giá trị]],0)</f>
        <v>0</v>
      </c>
      <c r="P1837" s="8">
        <f>IF(Table1[[#This Row],[Số còn phải thu ĐK]]&lt;&gt;0,0,IF(Table1[[#This Row],[Phân loại]]="Bán hàng",Table1[[#This Row],[Tổng giá trị]],-Table1[[#This Row],[Tổng giá trị]]))</f>
        <v>1475082</v>
      </c>
      <c r="Q1837" s="18">
        <f t="shared" si="202"/>
        <v>1475082</v>
      </c>
      <c r="R1837" s="8">
        <f>Table1[[#This Row],[Số còn phải thu ĐK]]+Table1[[#This Row],[Giá Trị HD sau CK]]-Table1[[#This Row],[Số tiền đã thu]]</f>
        <v>0</v>
      </c>
      <c r="S1837" s="7">
        <f>IF(Table1[[#This Row],[Ngày hóa đơn]]&lt;&gt;"",Table1[[#This Row],[Ngày hóa đơn]],Table1[[#This Row],[Ngày hạch toán]])</f>
        <v>45668</v>
      </c>
      <c r="T1837" s="8"/>
      <c r="U1837" s="7">
        <f>IF(Table1[[#This Row],[Ngày tính CN]]="","",S1837+T1837)</f>
        <v>45668</v>
      </c>
      <c r="V1837" s="71">
        <f ca="1">IF(Table1[[#This Row],[Hạn thanh toán]]="","",IF((U1837-NOW())&lt;0,0,(U1837-NOW())))</f>
        <v>0</v>
      </c>
      <c r="W1837" s="69"/>
      <c r="X1837" s="65" t="str">
        <f t="shared" ca="1" si="206"/>
        <v/>
      </c>
      <c r="Y1837" s="65" t="str">
        <f t="shared" si="201"/>
        <v>Đã thanh toán</v>
      </c>
      <c r="Z1837" s="250">
        <f>Table1[[#This Row],[Hạn thanh toán]]</f>
        <v>45668</v>
      </c>
      <c r="AA1837" s="250">
        <f>Table1[[#This Row],[Ngày Thanh toán]]</f>
        <v>45720</v>
      </c>
      <c r="AD1837" s="3" t="str">
        <f>IF(Table1[[#This Row],[Mã khách hàng]]="","",VLOOKUP($A1837,Ma_KH!$A:$Q,Ma_KH!O$1,0))</f>
        <v>READY MART</v>
      </c>
      <c r="AE1837" s="3" t="str">
        <f>IF(Table1[[#This Row],[Mã khách hàng]]="","",VLOOKUP($A1837,Ma_KH!$A:$Q,Ma_KH!P$1,0))</f>
        <v>READDY MART</v>
      </c>
      <c r="AF1837" s="3" t="str">
        <f>VLOOKUP(A1837,Ma_KH!A:Q,Ma_KH!J$1,0)</f>
        <v>Vũ Anh Tuấn</v>
      </c>
    </row>
    <row r="1838" spans="1:32" ht="16.5">
      <c r="A1838" s="66" t="s">
        <v>148</v>
      </c>
      <c r="B1838" s="45" t="s">
        <v>3190</v>
      </c>
      <c r="C1838" s="67">
        <v>45681</v>
      </c>
      <c r="D1838" s="68" t="s">
        <v>3154</v>
      </c>
      <c r="E1838" s="67"/>
      <c r="F1838" s="66"/>
      <c r="G1838" s="66" t="s">
        <v>3152</v>
      </c>
      <c r="H1838" s="69">
        <v>2579200</v>
      </c>
      <c r="I1838" s="69">
        <v>180544</v>
      </c>
      <c r="J1838" s="69">
        <f>(Table1[[#This Row],[Tiền hàng]]-Table1[[#This Row],[Tiền chiết khấu]])*8%</f>
        <v>191892.48000000001</v>
      </c>
      <c r="K1838" s="69">
        <v>2590548</v>
      </c>
      <c r="L1838" s="8" t="s">
        <v>24</v>
      </c>
      <c r="M1838" s="41">
        <v>45683</v>
      </c>
      <c r="N1838" s="29" t="s">
        <v>4456</v>
      </c>
      <c r="O1838" s="69">
        <f>IF(Table1[[#This Row],[Phân loại]]="Tồn đầu kỳ",Table1[[#This Row],[Tổng giá trị]],0)</f>
        <v>0</v>
      </c>
      <c r="P1838" s="8">
        <f>IF(Table1[[#This Row],[Số còn phải thu ĐK]]&lt;&gt;0,0,IF(Table1[[#This Row],[Phân loại]]="Bán hàng",Table1[[#This Row],[Tổng giá trị]],-Table1[[#This Row],[Tổng giá trị]]))</f>
        <v>2590548</v>
      </c>
      <c r="Q1838" s="18">
        <f t="shared" si="202"/>
        <v>2590548</v>
      </c>
      <c r="R1838" s="8">
        <f>Table1[[#This Row],[Số còn phải thu ĐK]]+Table1[[#This Row],[Giá Trị HD sau CK]]-Table1[[#This Row],[Số tiền đã thu]]</f>
        <v>0</v>
      </c>
      <c r="S1838" s="7">
        <f>IF(Table1[[#This Row],[Ngày hóa đơn]]&lt;&gt;"",Table1[[#This Row],[Ngày hóa đơn]],Table1[[#This Row],[Ngày hạch toán]])</f>
        <v>45681</v>
      </c>
      <c r="T1838" s="8"/>
      <c r="U1838" s="7">
        <f>IF(Table1[[#This Row],[Ngày tính CN]]="","",S1838+T1838)</f>
        <v>45681</v>
      </c>
      <c r="V1838" s="71">
        <f ca="1">IF(Table1[[#This Row],[Hạn thanh toán]]="","",IF((U1838-NOW())&lt;0,0,(U1838-NOW())))</f>
        <v>0</v>
      </c>
      <c r="W1838" s="69"/>
      <c r="X1838" s="65" t="str">
        <f t="shared" ca="1" si="206"/>
        <v/>
      </c>
      <c r="Y1838" s="65" t="str">
        <f t="shared" si="201"/>
        <v>Đã thanh toán</v>
      </c>
      <c r="Z1838" s="250">
        <f>Table1[[#This Row],[Hạn thanh toán]]</f>
        <v>45681</v>
      </c>
      <c r="AA1838" s="250">
        <f>Table1[[#This Row],[Ngày Thanh toán]]</f>
        <v>45683</v>
      </c>
      <c r="AD1838" s="3" t="str">
        <f>IF(Table1[[#This Row],[Mã khách hàng]]="","",VLOOKUP($A1838,Ma_KH!$A:$Q,Ma_KH!O$1,0))</f>
        <v>READY MART</v>
      </c>
      <c r="AE1838" s="3" t="str">
        <f>IF(Table1[[#This Row],[Mã khách hàng]]="","",VLOOKUP($A1838,Ma_KH!$A:$Q,Ma_KH!P$1,0))</f>
        <v>READDY MART</v>
      </c>
      <c r="AF1838" s="3" t="str">
        <f>VLOOKUP(A1838,Ma_KH!A:Q,Ma_KH!J$1,0)</f>
        <v>Vũ Anh Tuấn</v>
      </c>
    </row>
    <row r="1839" spans="1:32" ht="16.5">
      <c r="A1839" s="73" t="s">
        <v>148</v>
      </c>
      <c r="B1839" s="45" t="s">
        <v>3190</v>
      </c>
      <c r="C1839" s="75">
        <v>45706</v>
      </c>
      <c r="D1839" s="76" t="s">
        <v>3155</v>
      </c>
      <c r="E1839" s="75"/>
      <c r="F1839" s="73"/>
      <c r="G1839" s="73" t="s">
        <v>3152</v>
      </c>
      <c r="H1839" s="69">
        <v>1953630</v>
      </c>
      <c r="I1839" s="69">
        <v>136754</v>
      </c>
      <c r="J1839" s="69">
        <f>(Table1[[#This Row],[Tiền hàng]]-Table1[[#This Row],[Tiền chiết khấu]])*8%</f>
        <v>145350.08000000002</v>
      </c>
      <c r="K1839" s="69">
        <v>1962226</v>
      </c>
      <c r="L1839" s="8" t="s">
        <v>24</v>
      </c>
      <c r="M1839" s="41">
        <v>45720</v>
      </c>
      <c r="N1839" s="29" t="s">
        <v>4458</v>
      </c>
      <c r="O1839" s="69">
        <f>IF(Table1[[#This Row],[Phân loại]]="Tồn đầu kỳ",Table1[[#This Row],[Tổng giá trị]],0)</f>
        <v>0</v>
      </c>
      <c r="P1839" s="8">
        <f>IF(Table1[[#This Row],[Số còn phải thu ĐK]]&lt;&gt;0,0,IF(Table1[[#This Row],[Phân loại]]="Bán hàng",Table1[[#This Row],[Tổng giá trị]],-Table1[[#This Row],[Tổng giá trị]]))</f>
        <v>1962226</v>
      </c>
      <c r="Q1839" s="18">
        <f t="shared" si="202"/>
        <v>1962226</v>
      </c>
      <c r="R1839" s="8">
        <f>Table1[[#This Row],[Số còn phải thu ĐK]]+Table1[[#This Row],[Giá Trị HD sau CK]]-Table1[[#This Row],[Số tiền đã thu]]</f>
        <v>0</v>
      </c>
      <c r="S1839" s="7">
        <f>IF(Table1[[#This Row],[Ngày hóa đơn]]&lt;&gt;"",Table1[[#This Row],[Ngày hóa đơn]],Table1[[#This Row],[Ngày hạch toán]])</f>
        <v>45706</v>
      </c>
      <c r="T1839" s="8"/>
      <c r="U1839" s="7">
        <f>IF(Table1[[#This Row],[Ngày tính CN]]="","",S1839+T1839)</f>
        <v>45706</v>
      </c>
      <c r="V1839" s="71">
        <f ca="1">IF(Table1[[#This Row],[Hạn thanh toán]]="","",IF((U1839-NOW())&lt;0,0,(U1839-NOW())))</f>
        <v>0</v>
      </c>
      <c r="W1839" s="69"/>
      <c r="X1839" s="65" t="str">
        <f t="shared" ca="1" si="206"/>
        <v/>
      </c>
      <c r="Y1839" s="65" t="str">
        <f t="shared" si="201"/>
        <v>Đã thanh toán</v>
      </c>
      <c r="Z1839" s="250">
        <f>Table1[[#This Row],[Hạn thanh toán]]</f>
        <v>45706</v>
      </c>
      <c r="AA1839" s="250">
        <f>Table1[[#This Row],[Ngày Thanh toán]]</f>
        <v>45720</v>
      </c>
      <c r="AD1839" s="3" t="str">
        <f>IF(Table1[[#This Row],[Mã khách hàng]]="","",VLOOKUP($A1839,Ma_KH!$A:$Q,Ma_KH!O$1,0))</f>
        <v>READY MART</v>
      </c>
      <c r="AE1839" s="3" t="str">
        <f>IF(Table1[[#This Row],[Mã khách hàng]]="","",VLOOKUP($A1839,Ma_KH!$A:$Q,Ma_KH!P$1,0))</f>
        <v>READDY MART</v>
      </c>
      <c r="AF1839" s="3" t="str">
        <f>VLOOKUP(A1839,Ma_KH!A:Q,Ma_KH!J$1,0)</f>
        <v>Vũ Anh Tuấn</v>
      </c>
    </row>
    <row r="1840" spans="1:32" ht="16.5">
      <c r="A1840" s="73" t="s">
        <v>148</v>
      </c>
      <c r="B1840" s="45" t="s">
        <v>3190</v>
      </c>
      <c r="C1840" s="75">
        <v>45707</v>
      </c>
      <c r="D1840" s="76" t="s">
        <v>3156</v>
      </c>
      <c r="E1840" s="75">
        <v>45707</v>
      </c>
      <c r="F1840" s="73"/>
      <c r="G1840" s="73" t="s">
        <v>3157</v>
      </c>
      <c r="H1840" s="69">
        <v>0</v>
      </c>
      <c r="I1840" s="69">
        <v>0</v>
      </c>
      <c r="J1840" s="69">
        <f>(Table1[[#This Row],[Tiền hàng]]-Table1[[#This Row],[Tiền chiết khấu]])*8%</f>
        <v>0</v>
      </c>
      <c r="K1840" s="69">
        <v>124159</v>
      </c>
      <c r="L1840" s="8" t="s">
        <v>17</v>
      </c>
      <c r="M1840" s="41">
        <v>45720</v>
      </c>
      <c r="N1840" s="29" t="s">
        <v>4458</v>
      </c>
      <c r="O1840" s="69">
        <f>IF(Table1[[#This Row],[Phân loại]]="Tồn đầu kỳ",Table1[[#This Row],[Tổng giá trị]],0)</f>
        <v>0</v>
      </c>
      <c r="P1840" s="8">
        <f>IF(Table1[[#This Row],[Số còn phải thu ĐK]]&lt;&gt;0,0,IF(Table1[[#This Row],[Phân loại]]="Bán hàng",Table1[[#This Row],[Tổng giá trị]],-Table1[[#This Row],[Tổng giá trị]]))</f>
        <v>-124159</v>
      </c>
      <c r="Q1840" s="18">
        <f t="shared" si="202"/>
        <v>-124159</v>
      </c>
      <c r="R1840" s="8">
        <f>Table1[[#This Row],[Số còn phải thu ĐK]]+Table1[[#This Row],[Giá Trị HD sau CK]]-Table1[[#This Row],[Số tiền đã thu]]</f>
        <v>0</v>
      </c>
      <c r="S1840" s="7">
        <f>IF(Table1[[#This Row],[Ngày hóa đơn]]&lt;&gt;"",Table1[[#This Row],[Ngày hóa đơn]],Table1[[#This Row],[Ngày hạch toán]])</f>
        <v>45707</v>
      </c>
      <c r="T1840" s="8"/>
      <c r="U1840" s="7">
        <f>IF(Table1[[#This Row],[Ngày tính CN]]="","",S1840+T1840)</f>
        <v>45707</v>
      </c>
      <c r="V1840" s="71">
        <f ca="1">IF(Table1[[#This Row],[Hạn thanh toán]]="","",IF((U1840-NOW())&lt;0,0,(U1840-NOW())))</f>
        <v>0</v>
      </c>
      <c r="W1840" s="69"/>
      <c r="X1840" s="65" t="str">
        <f t="shared" ca="1" si="206"/>
        <v/>
      </c>
      <c r="Y1840" s="65" t="str">
        <f t="shared" si="201"/>
        <v>Đã thanh toán</v>
      </c>
      <c r="Z1840" s="250">
        <f>Table1[[#This Row],[Hạn thanh toán]]</f>
        <v>45707</v>
      </c>
      <c r="AA1840" s="250">
        <f>Table1[[#This Row],[Ngày Thanh toán]]</f>
        <v>45720</v>
      </c>
      <c r="AD1840" s="3" t="str">
        <f>IF(Table1[[#This Row],[Mã khách hàng]]="","",VLOOKUP($A1840,Ma_KH!$A:$Q,Ma_KH!O$1,0))</f>
        <v>READY MART</v>
      </c>
      <c r="AE1840" s="3" t="str">
        <f>IF(Table1[[#This Row],[Mã khách hàng]]="","",VLOOKUP($A1840,Ma_KH!$A:$Q,Ma_KH!P$1,0))</f>
        <v>READDY MART</v>
      </c>
      <c r="AF1840" s="3" t="str">
        <f>VLOOKUP(A1840,Ma_KH!A:Q,Ma_KH!J$1,0)</f>
        <v>Vũ Anh Tuấn</v>
      </c>
    </row>
    <row r="1841" spans="1:32" ht="16.5">
      <c r="A1841" s="73" t="s">
        <v>148</v>
      </c>
      <c r="B1841" s="45" t="s">
        <v>3190</v>
      </c>
      <c r="C1841" s="75">
        <v>45734</v>
      </c>
      <c r="D1841" s="76" t="s">
        <v>3158</v>
      </c>
      <c r="E1841" s="75"/>
      <c r="F1841" s="73"/>
      <c r="G1841" s="73" t="s">
        <v>3152</v>
      </c>
      <c r="H1841" s="69">
        <v>2267903</v>
      </c>
      <c r="I1841" s="69">
        <v>158753</v>
      </c>
      <c r="J1841" s="69">
        <f>(Table1[[#This Row],[Tiền hàng]]-Table1[[#This Row],[Tiền chiết khấu]])*8%</f>
        <v>168732</v>
      </c>
      <c r="K1841" s="69">
        <v>2277882</v>
      </c>
      <c r="L1841" s="8" t="s">
        <v>24</v>
      </c>
      <c r="M1841" s="41">
        <v>45773</v>
      </c>
      <c r="N1841" s="29" t="s">
        <v>4457</v>
      </c>
      <c r="O1841" s="69">
        <f>IF(Table1[[#This Row],[Phân loại]]="Tồn đầu kỳ",Table1[[#This Row],[Tổng giá trị]],0)</f>
        <v>0</v>
      </c>
      <c r="P1841" s="8">
        <f>IF(Table1[[#This Row],[Số còn phải thu ĐK]]&lt;&gt;0,0,IF(Table1[[#This Row],[Phân loại]]="Bán hàng",Table1[[#This Row],[Tổng giá trị]],-Table1[[#This Row],[Tổng giá trị]]))</f>
        <v>2277882</v>
      </c>
      <c r="Q1841" s="18">
        <f t="shared" si="202"/>
        <v>2277882</v>
      </c>
      <c r="R1841" s="8">
        <f>Table1[[#This Row],[Số còn phải thu ĐK]]+Table1[[#This Row],[Giá Trị HD sau CK]]-Table1[[#This Row],[Số tiền đã thu]]</f>
        <v>0</v>
      </c>
      <c r="S1841" s="7">
        <f>IF(Table1[[#This Row],[Ngày hóa đơn]]&lt;&gt;"",Table1[[#This Row],[Ngày hóa đơn]],Table1[[#This Row],[Ngày hạch toán]])</f>
        <v>45734</v>
      </c>
      <c r="T1841" s="8"/>
      <c r="U1841" s="7">
        <f>IF(Table1[[#This Row],[Ngày tính CN]]="","",S1841+T1841)</f>
        <v>45734</v>
      </c>
      <c r="V1841" s="71">
        <f ca="1">IF(Table1[[#This Row],[Hạn thanh toán]]="","",IF((U1841-NOW())&lt;0,0,(U1841-NOW())))</f>
        <v>0</v>
      </c>
      <c r="W1841" s="69"/>
      <c r="X1841" s="65" t="str">
        <f t="shared" ca="1" si="206"/>
        <v/>
      </c>
      <c r="Y1841" s="65" t="str">
        <f t="shared" si="201"/>
        <v>Đã thanh toán</v>
      </c>
      <c r="Z1841" s="250">
        <f>Table1[[#This Row],[Hạn thanh toán]]</f>
        <v>45734</v>
      </c>
      <c r="AA1841" s="250">
        <f>Table1[[#This Row],[Ngày Thanh toán]]</f>
        <v>45773</v>
      </c>
      <c r="AD1841" s="3" t="str">
        <f>IF(Table1[[#This Row],[Mã khách hàng]]="","",VLOOKUP($A1841,Ma_KH!$A:$Q,Ma_KH!O$1,0))</f>
        <v>READY MART</v>
      </c>
      <c r="AE1841" s="3" t="str">
        <f>IF(Table1[[#This Row],[Mã khách hàng]]="","",VLOOKUP($A1841,Ma_KH!$A:$Q,Ma_KH!P$1,0))</f>
        <v>READDY MART</v>
      </c>
      <c r="AF1841" s="3" t="str">
        <f>VLOOKUP(A1841,Ma_KH!A:Q,Ma_KH!J$1,0)</f>
        <v>Vũ Anh Tuấn</v>
      </c>
    </row>
    <row r="1842" spans="1:32" ht="16.5">
      <c r="A1842" s="73" t="s">
        <v>148</v>
      </c>
      <c r="B1842" s="45" t="s">
        <v>3190</v>
      </c>
      <c r="C1842" s="75">
        <v>45735</v>
      </c>
      <c r="D1842" s="76" t="s">
        <v>3159</v>
      </c>
      <c r="E1842" s="75">
        <v>45735</v>
      </c>
      <c r="F1842" s="73"/>
      <c r="G1842" s="73" t="s">
        <v>3157</v>
      </c>
      <c r="H1842" s="69">
        <v>0</v>
      </c>
      <c r="I1842" s="69">
        <v>0</v>
      </c>
      <c r="J1842" s="69">
        <f>(Table1[[#This Row],[Tiền hàng]]-Table1[[#This Row],[Tiền chiết khấu]])*8%</f>
        <v>0</v>
      </c>
      <c r="K1842" s="69">
        <v>223225</v>
      </c>
      <c r="L1842" s="8" t="s">
        <v>17</v>
      </c>
      <c r="M1842" s="41">
        <v>45773</v>
      </c>
      <c r="N1842" s="29" t="s">
        <v>4457</v>
      </c>
      <c r="O1842" s="69">
        <f>IF(Table1[[#This Row],[Phân loại]]="Tồn đầu kỳ",Table1[[#This Row],[Tổng giá trị]],0)</f>
        <v>0</v>
      </c>
      <c r="P1842" s="8">
        <f>IF(Table1[[#This Row],[Số còn phải thu ĐK]]&lt;&gt;0,0,IF(Table1[[#This Row],[Phân loại]]="Bán hàng",Table1[[#This Row],[Tổng giá trị]],-Table1[[#This Row],[Tổng giá trị]]))</f>
        <v>-223225</v>
      </c>
      <c r="Q1842" s="18">
        <f t="shared" si="202"/>
        <v>-223225</v>
      </c>
      <c r="R1842" s="8">
        <f>Table1[[#This Row],[Số còn phải thu ĐK]]+Table1[[#This Row],[Giá Trị HD sau CK]]-Table1[[#This Row],[Số tiền đã thu]]</f>
        <v>0</v>
      </c>
      <c r="S1842" s="7">
        <f>IF(Table1[[#This Row],[Ngày hóa đơn]]&lt;&gt;"",Table1[[#This Row],[Ngày hóa đơn]],Table1[[#This Row],[Ngày hạch toán]])</f>
        <v>45735</v>
      </c>
      <c r="T1842" s="8"/>
      <c r="U1842" s="7">
        <f>IF(Table1[[#This Row],[Ngày tính CN]]="","",S1842+T1842)</f>
        <v>45735</v>
      </c>
      <c r="V1842" s="71">
        <f ca="1">IF(Table1[[#This Row],[Hạn thanh toán]]="","",IF((U1842-NOW())&lt;0,0,(U1842-NOW())))</f>
        <v>0</v>
      </c>
      <c r="W1842" s="69"/>
      <c r="X1842" s="65" t="str">
        <f t="shared" ca="1" si="206"/>
        <v/>
      </c>
      <c r="Y1842" s="65" t="str">
        <f t="shared" si="201"/>
        <v>Đã thanh toán</v>
      </c>
      <c r="Z1842" s="250">
        <f>Table1[[#This Row],[Hạn thanh toán]]</f>
        <v>45735</v>
      </c>
      <c r="AA1842" s="250">
        <f>Table1[[#This Row],[Ngày Thanh toán]]</f>
        <v>45773</v>
      </c>
      <c r="AD1842" s="3" t="str">
        <f>IF(Table1[[#This Row],[Mã khách hàng]]="","",VLOOKUP($A1842,Ma_KH!$A:$Q,Ma_KH!O$1,0))</f>
        <v>READY MART</v>
      </c>
      <c r="AE1842" s="3" t="str">
        <f>IF(Table1[[#This Row],[Mã khách hàng]]="","",VLOOKUP($A1842,Ma_KH!$A:$Q,Ma_KH!P$1,0))</f>
        <v>READDY MART</v>
      </c>
      <c r="AF1842" s="3" t="str">
        <f>VLOOKUP(A1842,Ma_KH!A:Q,Ma_KH!J$1,0)</f>
        <v>Vũ Anh Tuấn</v>
      </c>
    </row>
    <row r="1843" spans="1:32" ht="16.5">
      <c r="A1843" s="66" t="s">
        <v>148</v>
      </c>
      <c r="B1843" s="45" t="s">
        <v>3190</v>
      </c>
      <c r="C1843" s="67">
        <v>45764</v>
      </c>
      <c r="D1843" s="68" t="s">
        <v>3160</v>
      </c>
      <c r="E1843" s="67"/>
      <c r="F1843" s="66"/>
      <c r="G1843" s="66" t="s">
        <v>3152</v>
      </c>
      <c r="H1843" s="69">
        <v>2184295</v>
      </c>
      <c r="I1843" s="69">
        <v>152901</v>
      </c>
      <c r="J1843" s="69">
        <f>(Table1[[#This Row],[Tiền hàng]]-Table1[[#This Row],[Tiền chiết khấu]])*8%</f>
        <v>162511.51999999999</v>
      </c>
      <c r="K1843" s="69">
        <v>2193906</v>
      </c>
      <c r="L1843" s="8" t="s">
        <v>24</v>
      </c>
      <c r="M1843" s="155">
        <v>45815</v>
      </c>
      <c r="N1843" s="156" t="s">
        <v>4477</v>
      </c>
      <c r="O1843" s="69">
        <f>IF(Table1[[#This Row],[Phân loại]]="Tồn đầu kỳ",Table1[[#This Row],[Tổng giá trị]],0)</f>
        <v>0</v>
      </c>
      <c r="P1843" s="8">
        <f>IF(Table1[[#This Row],[Số còn phải thu ĐK]]&lt;&gt;0,0,IF(Table1[[#This Row],[Phân loại]]="Bán hàng",Table1[[#This Row],[Tổng giá trị]],-Table1[[#This Row],[Tổng giá trị]]))</f>
        <v>2193906</v>
      </c>
      <c r="Q1843" s="18">
        <f t="shared" si="202"/>
        <v>2193906</v>
      </c>
      <c r="R1843" s="8">
        <f>Table1[[#This Row],[Số còn phải thu ĐK]]+Table1[[#This Row],[Giá Trị HD sau CK]]-Table1[[#This Row],[Số tiền đã thu]]</f>
        <v>0</v>
      </c>
      <c r="S1843" s="7">
        <f>IF(Table1[[#This Row],[Ngày hóa đơn]]&lt;&gt;"",Table1[[#This Row],[Ngày hóa đơn]],Table1[[#This Row],[Ngày hạch toán]])</f>
        <v>45764</v>
      </c>
      <c r="T1843" s="8"/>
      <c r="U1843" s="7">
        <f>IF(Table1[[#This Row],[Ngày tính CN]]="","",S1843+T1843)</f>
        <v>45764</v>
      </c>
      <c r="V1843" s="71">
        <f ca="1">IF(Table1[[#This Row],[Hạn thanh toán]]="","",IF((U1843-NOW())&lt;0,0,(U1843-NOW())))</f>
        <v>0</v>
      </c>
      <c r="W1843" s="69"/>
      <c r="X1843" s="65" t="str">
        <f t="shared" ca="1" si="206"/>
        <v/>
      </c>
      <c r="Y1843" s="65" t="str">
        <f t="shared" si="201"/>
        <v>Đã thanh toán</v>
      </c>
      <c r="Z1843" s="250">
        <f>Table1[[#This Row],[Hạn thanh toán]]</f>
        <v>45764</v>
      </c>
      <c r="AA1843" s="250">
        <f>Table1[[#This Row],[Ngày Thanh toán]]</f>
        <v>45815</v>
      </c>
      <c r="AD1843" s="3" t="str">
        <f>IF(Table1[[#This Row],[Mã khách hàng]]="","",VLOOKUP($A1843,Ma_KH!$A:$Q,Ma_KH!O$1,0))</f>
        <v>READY MART</v>
      </c>
      <c r="AE1843" s="3" t="str">
        <f>IF(Table1[[#This Row],[Mã khách hàng]]="","",VLOOKUP($A1843,Ma_KH!$A:$Q,Ma_KH!P$1,0))</f>
        <v>READDY MART</v>
      </c>
      <c r="AF1843" s="3" t="str">
        <f>VLOOKUP(A1843,Ma_KH!A:Q,Ma_KH!J$1,0)</f>
        <v>Vũ Anh Tuấn</v>
      </c>
    </row>
    <row r="1844" spans="1:32" ht="16.5">
      <c r="A1844" s="73" t="s">
        <v>148</v>
      </c>
      <c r="B1844" s="45" t="s">
        <v>3190</v>
      </c>
      <c r="C1844" s="75">
        <v>45786</v>
      </c>
      <c r="D1844" s="76" t="s">
        <v>3161</v>
      </c>
      <c r="E1844" s="75"/>
      <c r="F1844" s="73"/>
      <c r="G1844" s="73" t="s">
        <v>3152</v>
      </c>
      <c r="H1844" s="69">
        <v>3002198</v>
      </c>
      <c r="I1844" s="69">
        <v>210154</v>
      </c>
      <c r="J1844" s="69">
        <f>(Table1[[#This Row],[Tiền hàng]]-Table1[[#This Row],[Tiền chiết khấu]])*8%</f>
        <v>223363.52000000002</v>
      </c>
      <c r="K1844" s="69">
        <v>3015408</v>
      </c>
      <c r="L1844" s="8" t="s">
        <v>24</v>
      </c>
      <c r="M1844" s="60">
        <v>45924</v>
      </c>
      <c r="N1844" s="60" t="s">
        <v>4478</v>
      </c>
      <c r="O1844" s="69">
        <f>IF(Table1[[#This Row],[Phân loại]]="Tồn đầu kỳ",Table1[[#This Row],[Tổng giá trị]],0)</f>
        <v>0</v>
      </c>
      <c r="P1844" s="8">
        <f>IF(Table1[[#This Row],[Số còn phải thu ĐK]]&lt;&gt;0,0,IF(Table1[[#This Row],[Phân loại]]="Bán hàng",Table1[[#This Row],[Tổng giá trị]],-Table1[[#This Row],[Tổng giá trị]]))</f>
        <v>3015408</v>
      </c>
      <c r="Q1844" s="18">
        <f t="shared" si="202"/>
        <v>3015408</v>
      </c>
      <c r="R1844" s="8">
        <f>Table1[[#This Row],[Số còn phải thu ĐK]]+Table1[[#This Row],[Giá Trị HD sau CK]]-Table1[[#This Row],[Số tiền đã thu]]</f>
        <v>0</v>
      </c>
      <c r="S1844" s="7">
        <f>IF(Table1[[#This Row],[Ngày hóa đơn]]&lt;&gt;"",Table1[[#This Row],[Ngày hóa đơn]],Table1[[#This Row],[Ngày hạch toán]])</f>
        <v>45786</v>
      </c>
      <c r="T1844" s="8"/>
      <c r="U1844" s="7">
        <f>IF(Table1[[#This Row],[Ngày tính CN]]="","",S1844+T1844)</f>
        <v>45786</v>
      </c>
      <c r="V1844" s="71">
        <f ca="1">IF(Table1[[#This Row],[Hạn thanh toán]]="","",IF((U1844-NOW())&lt;0,0,(U1844-NOW())))</f>
        <v>0</v>
      </c>
      <c r="W1844" s="69"/>
      <c r="X1844" s="65" t="str">
        <f t="shared" ca="1" si="206"/>
        <v/>
      </c>
      <c r="Y1844" s="65" t="str">
        <f t="shared" ref="Y1844:Y1907" si="214">IF(R1844=0,"Đã thanh toán",IF(X1844="","",IF(X1844&lt;=0,"Chưa đến hạn thanh toán",IF(X1844&lt;=30,"Nợ quá hạn 30 ngày",IF(X1844&lt;=60,"Nợ quá hạn từ 30 ngày đến 60 ngày",IF(X1844&lt;=90,"Nợ quá hạn từ 60 ngày đến 90 ngày",IF(X1844&lt;=120,"Nợ quá hạn từ 90 ngày đến 120 ngày","Nợ quá hạn hơn 120 ngày có khả năng mất thanh toán")))))))</f>
        <v>Đã thanh toán</v>
      </c>
      <c r="Z1844" s="250">
        <f>Table1[[#This Row],[Hạn thanh toán]]</f>
        <v>45786</v>
      </c>
      <c r="AA1844" s="250">
        <f>Table1[[#This Row],[Ngày Thanh toán]]</f>
        <v>45924</v>
      </c>
      <c r="AD1844" s="3" t="str">
        <f>IF(Table1[[#This Row],[Mã khách hàng]]="","",VLOOKUP($A1844,Ma_KH!$A:$Q,Ma_KH!O$1,0))</f>
        <v>READY MART</v>
      </c>
      <c r="AE1844" s="3" t="str">
        <f>IF(Table1[[#This Row],[Mã khách hàng]]="","",VLOOKUP($A1844,Ma_KH!$A:$Q,Ma_KH!P$1,0))</f>
        <v>READDY MART</v>
      </c>
      <c r="AF1844" s="3" t="str">
        <f>VLOOKUP(A1844,Ma_KH!A:Q,Ma_KH!J$1,0)</f>
        <v>Vũ Anh Tuấn</v>
      </c>
    </row>
    <row r="1845" spans="1:32" ht="16.5">
      <c r="A1845" s="73" t="s">
        <v>148</v>
      </c>
      <c r="B1845" s="45" t="s">
        <v>3190</v>
      </c>
      <c r="C1845" s="75">
        <v>45790</v>
      </c>
      <c r="D1845" s="76" t="s">
        <v>3162</v>
      </c>
      <c r="E1845" s="75">
        <v>45790</v>
      </c>
      <c r="F1845" s="73"/>
      <c r="G1845" s="73" t="s">
        <v>3163</v>
      </c>
      <c r="H1845" s="69"/>
      <c r="I1845" s="69"/>
      <c r="J1845" s="69">
        <f>(Table1[[#This Row],[Tiền hàng]]-Table1[[#This Row],[Tiền chiết khấu]])*8%</f>
        <v>0</v>
      </c>
      <c r="K1845" s="69">
        <v>119943</v>
      </c>
      <c r="L1845" s="8" t="s">
        <v>17</v>
      </c>
      <c r="M1845" s="60">
        <v>45924</v>
      </c>
      <c r="N1845" s="60" t="s">
        <v>4478</v>
      </c>
      <c r="O1845" s="69">
        <f>IF(Table1[[#This Row],[Phân loại]]="Tồn đầu kỳ",Table1[[#This Row],[Tổng giá trị]],0)</f>
        <v>0</v>
      </c>
      <c r="P1845" s="8">
        <f>IF(Table1[[#This Row],[Số còn phải thu ĐK]]&lt;&gt;0,0,IF(Table1[[#This Row],[Phân loại]]="Bán hàng",Table1[[#This Row],[Tổng giá trị]],-Table1[[#This Row],[Tổng giá trị]]))</f>
        <v>-119943</v>
      </c>
      <c r="Q1845" s="18">
        <f t="shared" si="202"/>
        <v>-119943</v>
      </c>
      <c r="R1845" s="8">
        <f>Table1[[#This Row],[Số còn phải thu ĐK]]+Table1[[#This Row],[Giá Trị HD sau CK]]-Table1[[#This Row],[Số tiền đã thu]]</f>
        <v>0</v>
      </c>
      <c r="S1845" s="7">
        <f>IF(Table1[[#This Row],[Ngày hóa đơn]]&lt;&gt;"",Table1[[#This Row],[Ngày hóa đơn]],Table1[[#This Row],[Ngày hạch toán]])</f>
        <v>45790</v>
      </c>
      <c r="T1845" s="8"/>
      <c r="U1845" s="7">
        <f>IF(Table1[[#This Row],[Ngày tính CN]]="","",S1845+T1845)</f>
        <v>45790</v>
      </c>
      <c r="V1845" s="71">
        <f ca="1">IF(Table1[[#This Row],[Hạn thanh toán]]="","",IF((U1845-NOW())&lt;0,0,(U1845-NOW())))</f>
        <v>0</v>
      </c>
      <c r="W1845" s="69"/>
      <c r="X1845" s="65" t="str">
        <f t="shared" ca="1" si="206"/>
        <v/>
      </c>
      <c r="Y1845" s="65" t="str">
        <f t="shared" si="214"/>
        <v>Đã thanh toán</v>
      </c>
      <c r="Z1845" s="250">
        <f>Table1[[#This Row],[Hạn thanh toán]]</f>
        <v>45790</v>
      </c>
      <c r="AA1845" s="250">
        <f>Table1[[#This Row],[Ngày Thanh toán]]</f>
        <v>45924</v>
      </c>
      <c r="AD1845" s="3" t="str">
        <f>IF(Table1[[#This Row],[Mã khách hàng]]="","",VLOOKUP($A1845,Ma_KH!$A:$Q,Ma_KH!O$1,0))</f>
        <v>READY MART</v>
      </c>
      <c r="AE1845" s="3" t="str">
        <f>IF(Table1[[#This Row],[Mã khách hàng]]="","",VLOOKUP($A1845,Ma_KH!$A:$Q,Ma_KH!P$1,0))</f>
        <v>READDY MART</v>
      </c>
      <c r="AF1845" s="3" t="str">
        <f>VLOOKUP(A1845,Ma_KH!A:Q,Ma_KH!J$1,0)</f>
        <v>Vũ Anh Tuấn</v>
      </c>
    </row>
    <row r="1846" spans="1:32" ht="16.5">
      <c r="A1846" s="73" t="s">
        <v>148</v>
      </c>
      <c r="B1846" s="45" t="s">
        <v>3190</v>
      </c>
      <c r="C1846" s="75">
        <v>45843</v>
      </c>
      <c r="D1846" s="76" t="s">
        <v>3164</v>
      </c>
      <c r="E1846" s="75">
        <v>45843</v>
      </c>
      <c r="F1846" s="73"/>
      <c r="G1846" s="73" t="s">
        <v>3165</v>
      </c>
      <c r="H1846" s="69"/>
      <c r="I1846" s="69"/>
      <c r="J1846" s="69">
        <f>(Table1[[#This Row],[Tiền hàng]]-Table1[[#This Row],[Tiền chiết khấu]])*8%</f>
        <v>0</v>
      </c>
      <c r="K1846" s="69">
        <v>49680</v>
      </c>
      <c r="L1846" s="8" t="s">
        <v>17</v>
      </c>
      <c r="M1846" s="60">
        <v>45924</v>
      </c>
      <c r="N1846" s="60" t="s">
        <v>4478</v>
      </c>
      <c r="O1846" s="69">
        <f>IF(Table1[[#This Row],[Phân loại]]="Tồn đầu kỳ",Table1[[#This Row],[Tổng giá trị]],0)</f>
        <v>0</v>
      </c>
      <c r="P1846" s="8">
        <f>IF(Table1[[#This Row],[Số còn phải thu ĐK]]&lt;&gt;0,0,IF(Table1[[#This Row],[Phân loại]]="Bán hàng",Table1[[#This Row],[Tổng giá trị]],-Table1[[#This Row],[Tổng giá trị]]))</f>
        <v>-49680</v>
      </c>
      <c r="Q1846" s="18">
        <f t="shared" si="202"/>
        <v>-49680</v>
      </c>
      <c r="R1846" s="8">
        <f>Table1[[#This Row],[Số còn phải thu ĐK]]+Table1[[#This Row],[Giá Trị HD sau CK]]-Table1[[#This Row],[Số tiền đã thu]]</f>
        <v>0</v>
      </c>
      <c r="S1846" s="7">
        <f>IF(Table1[[#This Row],[Ngày hóa đơn]]&lt;&gt;"",Table1[[#This Row],[Ngày hóa đơn]],Table1[[#This Row],[Ngày hạch toán]])</f>
        <v>45843</v>
      </c>
      <c r="T1846" s="8"/>
      <c r="U1846" s="7">
        <f>IF(Table1[[#This Row],[Ngày tính CN]]="","",S1846+T1846)</f>
        <v>45843</v>
      </c>
      <c r="V1846" s="71">
        <f ca="1">IF(Table1[[#This Row],[Hạn thanh toán]]="","",IF((U1846-NOW())&lt;0,0,(U1846-NOW())))</f>
        <v>0</v>
      </c>
      <c r="W1846" s="69"/>
      <c r="X1846" s="65" t="str">
        <f t="shared" ca="1" si="206"/>
        <v/>
      </c>
      <c r="Y1846" s="65" t="str">
        <f t="shared" si="214"/>
        <v>Đã thanh toán</v>
      </c>
      <c r="Z1846" s="250">
        <f>Table1[[#This Row],[Hạn thanh toán]]</f>
        <v>45843</v>
      </c>
      <c r="AA1846" s="250">
        <f>Table1[[#This Row],[Ngày Thanh toán]]</f>
        <v>45924</v>
      </c>
      <c r="AD1846" s="3" t="str">
        <f>IF(Table1[[#This Row],[Mã khách hàng]]="","",VLOOKUP($A1846,Ma_KH!$A:$Q,Ma_KH!O$1,0))</f>
        <v>READY MART</v>
      </c>
      <c r="AE1846" s="3" t="str">
        <f>IF(Table1[[#This Row],[Mã khách hàng]]="","",VLOOKUP($A1846,Ma_KH!$A:$Q,Ma_KH!P$1,0))</f>
        <v>READDY MART</v>
      </c>
      <c r="AF1846" s="3" t="str">
        <f>VLOOKUP(A1846,Ma_KH!A:Q,Ma_KH!J$1,0)</f>
        <v>Vũ Anh Tuấn</v>
      </c>
    </row>
    <row r="1847" spans="1:32" ht="16.5">
      <c r="A1847" s="73" t="s">
        <v>148</v>
      </c>
      <c r="B1847" s="45" t="s">
        <v>3190</v>
      </c>
      <c r="C1847" s="75">
        <v>45854</v>
      </c>
      <c r="D1847" s="76" t="s">
        <v>3166</v>
      </c>
      <c r="E1847" s="75">
        <v>45854</v>
      </c>
      <c r="F1847" s="73"/>
      <c r="G1847" s="73" t="s">
        <v>3167</v>
      </c>
      <c r="H1847" s="69"/>
      <c r="I1847" s="69"/>
      <c r="J1847" s="69">
        <f>(Table1[[#This Row],[Tiền hàng]]-Table1[[#This Row],[Tiền chiết khấu]])*8%</f>
        <v>0</v>
      </c>
      <c r="K1847" s="69">
        <v>292948</v>
      </c>
      <c r="L1847" s="8" t="s">
        <v>17</v>
      </c>
      <c r="M1847" s="60">
        <v>45924</v>
      </c>
      <c r="N1847" s="60" t="s">
        <v>4478</v>
      </c>
      <c r="O1847" s="69">
        <f>IF(Table1[[#This Row],[Phân loại]]="Tồn đầu kỳ",Table1[[#This Row],[Tổng giá trị]],0)</f>
        <v>0</v>
      </c>
      <c r="P1847" s="8">
        <f>IF(Table1[[#This Row],[Số còn phải thu ĐK]]&lt;&gt;0,0,IF(Table1[[#This Row],[Phân loại]]="Bán hàng",Table1[[#This Row],[Tổng giá trị]],-Table1[[#This Row],[Tổng giá trị]]))</f>
        <v>-292948</v>
      </c>
      <c r="Q1847" s="18">
        <f t="shared" si="202"/>
        <v>-292948</v>
      </c>
      <c r="R1847" s="8">
        <f>Table1[[#This Row],[Số còn phải thu ĐK]]+Table1[[#This Row],[Giá Trị HD sau CK]]-Table1[[#This Row],[Số tiền đã thu]]</f>
        <v>0</v>
      </c>
      <c r="S1847" s="7">
        <f>IF(Table1[[#This Row],[Ngày hóa đơn]]&lt;&gt;"",Table1[[#This Row],[Ngày hóa đơn]],Table1[[#This Row],[Ngày hạch toán]])</f>
        <v>45854</v>
      </c>
      <c r="T1847" s="8"/>
      <c r="U1847" s="7">
        <f>IF(Table1[[#This Row],[Ngày tính CN]]="","",S1847+T1847)</f>
        <v>45854</v>
      </c>
      <c r="V1847" s="71">
        <f ca="1">IF(Table1[[#This Row],[Hạn thanh toán]]="","",IF((U1847-NOW())&lt;0,0,(U1847-NOW())))</f>
        <v>0</v>
      </c>
      <c r="W1847" s="69"/>
      <c r="X1847" s="65" t="str">
        <f t="shared" ca="1" si="206"/>
        <v/>
      </c>
      <c r="Y1847" s="65" t="str">
        <f t="shared" si="214"/>
        <v>Đã thanh toán</v>
      </c>
      <c r="Z1847" s="250">
        <f>Table1[[#This Row],[Hạn thanh toán]]</f>
        <v>45854</v>
      </c>
      <c r="AA1847" s="250">
        <f>Table1[[#This Row],[Ngày Thanh toán]]</f>
        <v>45924</v>
      </c>
      <c r="AD1847" s="3" t="str">
        <f>IF(Table1[[#This Row],[Mã khách hàng]]="","",VLOOKUP($A1847,Ma_KH!$A:$Q,Ma_KH!O$1,0))</f>
        <v>READY MART</v>
      </c>
      <c r="AE1847" s="3" t="str">
        <f>IF(Table1[[#This Row],[Mã khách hàng]]="","",VLOOKUP($A1847,Ma_KH!$A:$Q,Ma_KH!P$1,0))</f>
        <v>READDY MART</v>
      </c>
      <c r="AF1847" s="3" t="str">
        <f>VLOOKUP(A1847,Ma_KH!A:Q,Ma_KH!J$1,0)</f>
        <v>Vũ Anh Tuấn</v>
      </c>
    </row>
    <row r="1848" spans="1:32" ht="16.5">
      <c r="A1848" s="73" t="s">
        <v>148</v>
      </c>
      <c r="B1848" s="45" t="s">
        <v>3190</v>
      </c>
      <c r="C1848" s="75">
        <v>45854</v>
      </c>
      <c r="D1848" s="76" t="s">
        <v>3168</v>
      </c>
      <c r="E1848" s="75">
        <v>45854</v>
      </c>
      <c r="F1848" s="73"/>
      <c r="G1848" s="73" t="s">
        <v>3169</v>
      </c>
      <c r="H1848" s="69"/>
      <c r="I1848" s="69"/>
      <c r="J1848" s="69">
        <f>(Table1[[#This Row],[Tiền hàng]]-Table1[[#This Row],[Tiền chiết khấu]])*8%</f>
        <v>0</v>
      </c>
      <c r="K1848" s="69">
        <v>217868</v>
      </c>
      <c r="L1848" s="8" t="s">
        <v>17</v>
      </c>
      <c r="M1848" s="60">
        <v>45924</v>
      </c>
      <c r="N1848" s="60" t="s">
        <v>4478</v>
      </c>
      <c r="O1848" s="69">
        <f>IF(Table1[[#This Row],[Phân loại]]="Tồn đầu kỳ",Table1[[#This Row],[Tổng giá trị]],0)</f>
        <v>0</v>
      </c>
      <c r="P1848" s="8">
        <f>IF(Table1[[#This Row],[Số còn phải thu ĐK]]&lt;&gt;0,0,IF(Table1[[#This Row],[Phân loại]]="Bán hàng",Table1[[#This Row],[Tổng giá trị]],-Table1[[#This Row],[Tổng giá trị]]))</f>
        <v>-217868</v>
      </c>
      <c r="Q1848" s="18">
        <f t="shared" ref="Q1848:Q1911" si="215">IF(M1848&lt;&gt;"",IF(O1848&lt;&gt;0,O1848,P1848),0)</f>
        <v>-217868</v>
      </c>
      <c r="R1848" s="8">
        <f>Table1[[#This Row],[Số còn phải thu ĐK]]+Table1[[#This Row],[Giá Trị HD sau CK]]-Table1[[#This Row],[Số tiền đã thu]]</f>
        <v>0</v>
      </c>
      <c r="S1848" s="7">
        <f>IF(Table1[[#This Row],[Ngày hóa đơn]]&lt;&gt;"",Table1[[#This Row],[Ngày hóa đơn]],Table1[[#This Row],[Ngày hạch toán]])</f>
        <v>45854</v>
      </c>
      <c r="T1848" s="8"/>
      <c r="U1848" s="7">
        <f>IF(Table1[[#This Row],[Ngày tính CN]]="","",S1848+T1848)</f>
        <v>45854</v>
      </c>
      <c r="V1848" s="71">
        <f ca="1">IF(Table1[[#This Row],[Hạn thanh toán]]="","",IF((U1848-NOW())&lt;0,0,(U1848-NOW())))</f>
        <v>0</v>
      </c>
      <c r="W1848" s="69"/>
      <c r="X1848" s="65" t="str">
        <f t="shared" ca="1" si="206"/>
        <v/>
      </c>
      <c r="Y1848" s="65" t="str">
        <f t="shared" si="214"/>
        <v>Đã thanh toán</v>
      </c>
      <c r="Z1848" s="250">
        <f>Table1[[#This Row],[Hạn thanh toán]]</f>
        <v>45854</v>
      </c>
      <c r="AA1848" s="250">
        <f>Table1[[#This Row],[Ngày Thanh toán]]</f>
        <v>45924</v>
      </c>
      <c r="AD1848" s="3" t="str">
        <f>IF(Table1[[#This Row],[Mã khách hàng]]="","",VLOOKUP($A1848,Ma_KH!$A:$Q,Ma_KH!O$1,0))</f>
        <v>READY MART</v>
      </c>
      <c r="AE1848" s="3" t="str">
        <f>IF(Table1[[#This Row],[Mã khách hàng]]="","",VLOOKUP($A1848,Ma_KH!$A:$Q,Ma_KH!P$1,0))</f>
        <v>READDY MART</v>
      </c>
      <c r="AF1848" s="3" t="str">
        <f>VLOOKUP(A1848,Ma_KH!A:Q,Ma_KH!J$1,0)</f>
        <v>Vũ Anh Tuấn</v>
      </c>
    </row>
    <row r="1849" spans="1:32" ht="16.5">
      <c r="A1849" s="66" t="s">
        <v>148</v>
      </c>
      <c r="B1849" s="45" t="s">
        <v>3190</v>
      </c>
      <c r="C1849" s="67">
        <v>45897</v>
      </c>
      <c r="D1849" s="68" t="s">
        <v>3170</v>
      </c>
      <c r="E1849" s="67">
        <v>45897</v>
      </c>
      <c r="F1849" s="66"/>
      <c r="G1849" s="66" t="s">
        <v>3165</v>
      </c>
      <c r="H1849" s="69"/>
      <c r="I1849" s="69"/>
      <c r="J1849" s="69">
        <f>(Table1[[#This Row],[Tiền hàng]]-Table1[[#This Row],[Tiền chiết khấu]])*8%</f>
        <v>0</v>
      </c>
      <c r="K1849" s="69">
        <v>49680</v>
      </c>
      <c r="L1849" s="8" t="s">
        <v>17</v>
      </c>
      <c r="M1849" s="60">
        <v>45924</v>
      </c>
      <c r="N1849" s="60" t="s">
        <v>4478</v>
      </c>
      <c r="O1849" s="69">
        <f>IF(Table1[[#This Row],[Phân loại]]="Tồn đầu kỳ",Table1[[#This Row],[Tổng giá trị]],0)</f>
        <v>0</v>
      </c>
      <c r="P1849" s="8">
        <f>IF(Table1[[#This Row],[Số còn phải thu ĐK]]&lt;&gt;0,0,IF(Table1[[#This Row],[Phân loại]]="Bán hàng",Table1[[#This Row],[Tổng giá trị]],-Table1[[#This Row],[Tổng giá trị]]))</f>
        <v>-49680</v>
      </c>
      <c r="Q1849" s="18">
        <f t="shared" si="215"/>
        <v>-49680</v>
      </c>
      <c r="R1849" s="8">
        <f>Table1[[#This Row],[Số còn phải thu ĐK]]+Table1[[#This Row],[Giá Trị HD sau CK]]-Table1[[#This Row],[Số tiền đã thu]]</f>
        <v>0</v>
      </c>
      <c r="S1849" s="7">
        <f>IF(Table1[[#This Row],[Ngày hóa đơn]]&lt;&gt;"",Table1[[#This Row],[Ngày hóa đơn]],Table1[[#This Row],[Ngày hạch toán]])</f>
        <v>45897</v>
      </c>
      <c r="T1849" s="8"/>
      <c r="U1849" s="7">
        <f>IF(Table1[[#This Row],[Ngày tính CN]]="","",S1849+T1849)</f>
        <v>45897</v>
      </c>
      <c r="V1849" s="71">
        <f ca="1">IF(Table1[[#This Row],[Hạn thanh toán]]="","",IF((U1849-NOW())&lt;0,0,(U1849-NOW())))</f>
        <v>0</v>
      </c>
      <c r="W1849" s="69"/>
      <c r="X1849" s="65" t="str">
        <f t="shared" ca="1" si="206"/>
        <v/>
      </c>
      <c r="Y1849" s="65" t="str">
        <f t="shared" si="214"/>
        <v>Đã thanh toán</v>
      </c>
      <c r="Z1849" s="250">
        <f>Table1[[#This Row],[Hạn thanh toán]]</f>
        <v>45897</v>
      </c>
      <c r="AA1849" s="250">
        <f>Table1[[#This Row],[Ngày Thanh toán]]</f>
        <v>45924</v>
      </c>
      <c r="AD1849" s="3" t="str">
        <f>IF(Table1[[#This Row],[Mã khách hàng]]="","",VLOOKUP($A1849,Ma_KH!$A:$Q,Ma_KH!O$1,0))</f>
        <v>READY MART</v>
      </c>
      <c r="AE1849" s="3" t="str">
        <f>IF(Table1[[#This Row],[Mã khách hàng]]="","",VLOOKUP($A1849,Ma_KH!$A:$Q,Ma_KH!P$1,0))</f>
        <v>READDY MART</v>
      </c>
      <c r="AF1849" s="3" t="str">
        <f>VLOOKUP(A1849,Ma_KH!A:Q,Ma_KH!J$1,0)</f>
        <v>Vũ Anh Tuấn</v>
      </c>
    </row>
    <row r="1850" spans="1:32" ht="16.5">
      <c r="A1850" s="66" t="s">
        <v>149</v>
      </c>
      <c r="B1850" s="45" t="s">
        <v>3190</v>
      </c>
      <c r="C1850" s="67">
        <v>45734</v>
      </c>
      <c r="D1850" s="68" t="s">
        <v>3171</v>
      </c>
      <c r="E1850" s="67"/>
      <c r="F1850" s="66"/>
      <c r="G1850" s="66" t="s">
        <v>3172</v>
      </c>
      <c r="H1850" s="69">
        <v>1142738</v>
      </c>
      <c r="I1850" s="69">
        <v>79992</v>
      </c>
      <c r="J1850" s="69">
        <f>(Table1[[#This Row],[Tiền hàng]]-Table1[[#This Row],[Tiền chiết khấu]])*8%</f>
        <v>85019.680000000008</v>
      </c>
      <c r="K1850" s="69">
        <v>1147766</v>
      </c>
      <c r="L1850" s="8" t="s">
        <v>24</v>
      </c>
      <c r="M1850" s="41">
        <v>45773</v>
      </c>
      <c r="N1850" s="29" t="s">
        <v>4457</v>
      </c>
      <c r="O1850" s="69">
        <f>IF(Table1[[#This Row],[Phân loại]]="Tồn đầu kỳ",Table1[[#This Row],[Tổng giá trị]],0)</f>
        <v>0</v>
      </c>
      <c r="P1850" s="8">
        <f>IF(Table1[[#This Row],[Số còn phải thu ĐK]]&lt;&gt;0,0,IF(Table1[[#This Row],[Phân loại]]="Bán hàng",Table1[[#This Row],[Tổng giá trị]],-Table1[[#This Row],[Tổng giá trị]]))</f>
        <v>1147766</v>
      </c>
      <c r="Q1850" s="18">
        <f t="shared" si="215"/>
        <v>1147766</v>
      </c>
      <c r="R1850" s="8">
        <f>Table1[[#This Row],[Số còn phải thu ĐK]]+Table1[[#This Row],[Giá Trị HD sau CK]]-Table1[[#This Row],[Số tiền đã thu]]</f>
        <v>0</v>
      </c>
      <c r="S1850" s="7">
        <f>IF(Table1[[#This Row],[Ngày hóa đơn]]&lt;&gt;"",Table1[[#This Row],[Ngày hóa đơn]],Table1[[#This Row],[Ngày hạch toán]])</f>
        <v>45734</v>
      </c>
      <c r="T1850" s="8"/>
      <c r="U1850" s="7">
        <f>IF(Table1[[#This Row],[Ngày tính CN]]="","",S1850+T1850)</f>
        <v>45734</v>
      </c>
      <c r="V1850" s="71">
        <f ca="1">IF(Table1[[#This Row],[Hạn thanh toán]]="","",IF((U1850-NOW())&lt;0,0,(U1850-NOW())))</f>
        <v>0</v>
      </c>
      <c r="W1850" s="69"/>
      <c r="X1850" s="65" t="str">
        <f t="shared" ca="1" si="206"/>
        <v/>
      </c>
      <c r="Y1850" s="65" t="str">
        <f t="shared" si="214"/>
        <v>Đã thanh toán</v>
      </c>
      <c r="Z1850" s="250">
        <f>Table1[[#This Row],[Hạn thanh toán]]</f>
        <v>45734</v>
      </c>
      <c r="AA1850" s="250">
        <f>Table1[[#This Row],[Ngày Thanh toán]]</f>
        <v>45773</v>
      </c>
      <c r="AD1850" s="3" t="str">
        <f>IF(Table1[[#This Row],[Mã khách hàng]]="","",VLOOKUP($A1850,Ma_KH!$A:$Q,Ma_KH!O$1,0))</f>
        <v>READY MART</v>
      </c>
      <c r="AE1850" s="3" t="str">
        <f>IF(Table1[[#This Row],[Mã khách hàng]]="","",VLOOKUP($A1850,Ma_KH!$A:$Q,Ma_KH!P$1,0))</f>
        <v>READDY MART</v>
      </c>
      <c r="AF1850" s="3" t="str">
        <f>VLOOKUP(A1850,Ma_KH!A:Q,Ma_KH!J$1,0)</f>
        <v>Vũ Anh Tuấn</v>
      </c>
    </row>
    <row r="1851" spans="1:32" ht="16.5">
      <c r="A1851" s="73" t="s">
        <v>149</v>
      </c>
      <c r="B1851" s="45" t="s">
        <v>3190</v>
      </c>
      <c r="C1851" s="75">
        <v>45822</v>
      </c>
      <c r="D1851" s="76" t="s">
        <v>3173</v>
      </c>
      <c r="E1851" s="75">
        <v>45822</v>
      </c>
      <c r="F1851" s="73"/>
      <c r="G1851" s="73" t="s">
        <v>3174</v>
      </c>
      <c r="H1851" s="69"/>
      <c r="I1851" s="69"/>
      <c r="J1851" s="69">
        <f>(Table1[[#This Row],[Tiền hàng]]-Table1[[#This Row],[Tiền chiết khấu]])*8%</f>
        <v>0</v>
      </c>
      <c r="K1851" s="69">
        <v>396776</v>
      </c>
      <c r="L1851" s="8" t="s">
        <v>17</v>
      </c>
      <c r="M1851" s="60">
        <v>45924</v>
      </c>
      <c r="N1851" s="60" t="s">
        <v>4478</v>
      </c>
      <c r="O1851" s="69">
        <f>IF(Table1[[#This Row],[Phân loại]]="Tồn đầu kỳ",Table1[[#This Row],[Tổng giá trị]],0)</f>
        <v>0</v>
      </c>
      <c r="P1851" s="8">
        <f>IF(Table1[[#This Row],[Số còn phải thu ĐK]]&lt;&gt;0,0,IF(Table1[[#This Row],[Phân loại]]="Bán hàng",Table1[[#This Row],[Tổng giá trị]],-Table1[[#This Row],[Tổng giá trị]]))</f>
        <v>-396776</v>
      </c>
      <c r="Q1851" s="18">
        <f t="shared" si="215"/>
        <v>-396776</v>
      </c>
      <c r="R1851" s="8">
        <f>Table1[[#This Row],[Số còn phải thu ĐK]]+Table1[[#This Row],[Giá Trị HD sau CK]]-Table1[[#This Row],[Số tiền đã thu]]</f>
        <v>0</v>
      </c>
      <c r="S1851" s="7">
        <f>IF(Table1[[#This Row],[Ngày hóa đơn]]&lt;&gt;"",Table1[[#This Row],[Ngày hóa đơn]],Table1[[#This Row],[Ngày hạch toán]])</f>
        <v>45822</v>
      </c>
      <c r="T1851" s="8"/>
      <c r="U1851" s="7">
        <f>IF(Table1[[#This Row],[Ngày tính CN]]="","",S1851+T1851)</f>
        <v>45822</v>
      </c>
      <c r="V1851" s="71">
        <f ca="1">IF(Table1[[#This Row],[Hạn thanh toán]]="","",IF((U1851-NOW())&lt;0,0,(U1851-NOW())))</f>
        <v>0</v>
      </c>
      <c r="W1851" s="69"/>
      <c r="X1851" s="65" t="str">
        <f t="shared" ca="1" si="206"/>
        <v/>
      </c>
      <c r="Y1851" s="65" t="str">
        <f t="shared" si="214"/>
        <v>Đã thanh toán</v>
      </c>
      <c r="Z1851" s="250">
        <f>Table1[[#This Row],[Hạn thanh toán]]</f>
        <v>45822</v>
      </c>
      <c r="AA1851" s="250">
        <f>Table1[[#This Row],[Ngày Thanh toán]]</f>
        <v>45924</v>
      </c>
      <c r="AD1851" s="3" t="str">
        <f>IF(Table1[[#This Row],[Mã khách hàng]]="","",VLOOKUP($A1851,Ma_KH!$A:$Q,Ma_KH!O$1,0))</f>
        <v>READY MART</v>
      </c>
      <c r="AE1851" s="3" t="str">
        <f>IF(Table1[[#This Row],[Mã khách hàng]]="","",VLOOKUP($A1851,Ma_KH!$A:$Q,Ma_KH!P$1,0))</f>
        <v>READDY MART</v>
      </c>
      <c r="AF1851" s="3" t="str">
        <f>VLOOKUP(A1851,Ma_KH!A:Q,Ma_KH!J$1,0)</f>
        <v>Vũ Anh Tuấn</v>
      </c>
    </row>
    <row r="1852" spans="1:32" ht="16.5">
      <c r="A1852" s="73" t="s">
        <v>150</v>
      </c>
      <c r="B1852" s="45" t="s">
        <v>3190</v>
      </c>
      <c r="C1852" s="75">
        <v>45677</v>
      </c>
      <c r="D1852" s="76" t="s">
        <v>3175</v>
      </c>
      <c r="E1852" s="75"/>
      <c r="F1852" s="73"/>
      <c r="G1852" s="73" t="s">
        <v>3176</v>
      </c>
      <c r="H1852" s="69">
        <v>1642391</v>
      </c>
      <c r="I1852" s="69">
        <v>114967</v>
      </c>
      <c r="J1852" s="69">
        <f>(Table1[[#This Row],[Tiền hàng]]-Table1[[#This Row],[Tiền chiết khấu]])*8%</f>
        <v>122193.92</v>
      </c>
      <c r="K1852" s="69">
        <v>1649618</v>
      </c>
      <c r="L1852" s="8" t="s">
        <v>24</v>
      </c>
      <c r="M1852" s="7">
        <v>45720</v>
      </c>
      <c r="N1852" s="8" t="s">
        <v>4458</v>
      </c>
      <c r="O1852" s="69">
        <f>IF(Table1[[#This Row],[Phân loại]]="Tồn đầu kỳ",Table1[[#This Row],[Tổng giá trị]],0)</f>
        <v>0</v>
      </c>
      <c r="P1852" s="8">
        <f>IF(Table1[[#This Row],[Số còn phải thu ĐK]]&lt;&gt;0,0,IF(Table1[[#This Row],[Phân loại]]="Bán hàng",Table1[[#This Row],[Tổng giá trị]],-Table1[[#This Row],[Tổng giá trị]]))</f>
        <v>1649618</v>
      </c>
      <c r="Q1852" s="18">
        <f t="shared" si="215"/>
        <v>1649618</v>
      </c>
      <c r="R1852" s="8">
        <f>Table1[[#This Row],[Số còn phải thu ĐK]]+Table1[[#This Row],[Giá Trị HD sau CK]]-Table1[[#This Row],[Số tiền đã thu]]</f>
        <v>0</v>
      </c>
      <c r="S1852" s="7">
        <f>IF(Table1[[#This Row],[Ngày hóa đơn]]&lt;&gt;"",Table1[[#This Row],[Ngày hóa đơn]],Table1[[#This Row],[Ngày hạch toán]])</f>
        <v>45677</v>
      </c>
      <c r="T1852" s="8"/>
      <c r="U1852" s="7">
        <f>IF(Table1[[#This Row],[Ngày tính CN]]="","",S1852+T1852)</f>
        <v>45677</v>
      </c>
      <c r="V1852" s="71">
        <f ca="1">IF(Table1[[#This Row],[Hạn thanh toán]]="","",IF((U1852-NOW())&lt;0,0,(U1852-NOW())))</f>
        <v>0</v>
      </c>
      <c r="W1852" s="69"/>
      <c r="X1852" s="65" t="str">
        <f t="shared" ca="1" si="206"/>
        <v/>
      </c>
      <c r="Y1852" s="65" t="str">
        <f t="shared" si="214"/>
        <v>Đã thanh toán</v>
      </c>
      <c r="Z1852" s="250">
        <f>Table1[[#This Row],[Hạn thanh toán]]</f>
        <v>45677</v>
      </c>
      <c r="AA1852" s="250">
        <f>Table1[[#This Row],[Ngày Thanh toán]]</f>
        <v>45720</v>
      </c>
      <c r="AD1852" s="3" t="str">
        <f>IF(Table1[[#This Row],[Mã khách hàng]]="","",VLOOKUP($A1852,Ma_KH!$A:$Q,Ma_KH!O$1,0))</f>
        <v>READY MART</v>
      </c>
      <c r="AE1852" s="3" t="str">
        <f>IF(Table1[[#This Row],[Mã khách hàng]]="","",VLOOKUP($A1852,Ma_KH!$A:$Q,Ma_KH!P$1,0))</f>
        <v>READDY MART</v>
      </c>
      <c r="AF1852" s="3" t="str">
        <f>VLOOKUP(A1852,Ma_KH!A:Q,Ma_KH!J$1,0)</f>
        <v>Vũ Anh Tuấn</v>
      </c>
    </row>
    <row r="1853" spans="1:32" ht="16.5">
      <c r="A1853" s="73" t="s">
        <v>150</v>
      </c>
      <c r="B1853" s="45" t="s">
        <v>3190</v>
      </c>
      <c r="C1853" s="75">
        <v>45734</v>
      </c>
      <c r="D1853" s="76" t="s">
        <v>3177</v>
      </c>
      <c r="E1853" s="75"/>
      <c r="F1853" s="73"/>
      <c r="G1853" s="73" t="s">
        <v>3176</v>
      </c>
      <c r="H1853" s="69">
        <v>1142738</v>
      </c>
      <c r="I1853" s="69">
        <v>79992</v>
      </c>
      <c r="J1853" s="69">
        <f>(Table1[[#This Row],[Tiền hàng]]-Table1[[#This Row],[Tiền chiết khấu]])*8%</f>
        <v>85019.680000000008</v>
      </c>
      <c r="K1853" s="69">
        <v>1147766</v>
      </c>
      <c r="L1853" s="8" t="s">
        <v>24</v>
      </c>
      <c r="M1853" s="41">
        <v>45773</v>
      </c>
      <c r="N1853" s="29" t="s">
        <v>4457</v>
      </c>
      <c r="O1853" s="69">
        <f>IF(Table1[[#This Row],[Phân loại]]="Tồn đầu kỳ",Table1[[#This Row],[Tổng giá trị]],0)</f>
        <v>0</v>
      </c>
      <c r="P1853" s="8">
        <f>IF(Table1[[#This Row],[Số còn phải thu ĐK]]&lt;&gt;0,0,IF(Table1[[#This Row],[Phân loại]]="Bán hàng",Table1[[#This Row],[Tổng giá trị]],-Table1[[#This Row],[Tổng giá trị]]))</f>
        <v>1147766</v>
      </c>
      <c r="Q1853" s="18">
        <f t="shared" si="215"/>
        <v>1147766</v>
      </c>
      <c r="R1853" s="8">
        <f>Table1[[#This Row],[Số còn phải thu ĐK]]+Table1[[#This Row],[Giá Trị HD sau CK]]-Table1[[#This Row],[Số tiền đã thu]]</f>
        <v>0</v>
      </c>
      <c r="S1853" s="7">
        <f>IF(Table1[[#This Row],[Ngày hóa đơn]]&lt;&gt;"",Table1[[#This Row],[Ngày hóa đơn]],Table1[[#This Row],[Ngày hạch toán]])</f>
        <v>45734</v>
      </c>
      <c r="T1853" s="8"/>
      <c r="U1853" s="7">
        <f>IF(Table1[[#This Row],[Ngày tính CN]]="","",S1853+T1853)</f>
        <v>45734</v>
      </c>
      <c r="V1853" s="71">
        <f ca="1">IF(Table1[[#This Row],[Hạn thanh toán]]="","",IF((U1853-NOW())&lt;0,0,(U1853-NOW())))</f>
        <v>0</v>
      </c>
      <c r="W1853" s="69"/>
      <c r="X1853" s="65" t="str">
        <f t="shared" ca="1" si="206"/>
        <v/>
      </c>
      <c r="Y1853" s="65" t="str">
        <f t="shared" si="214"/>
        <v>Đã thanh toán</v>
      </c>
      <c r="Z1853" s="250">
        <f>Table1[[#This Row],[Hạn thanh toán]]</f>
        <v>45734</v>
      </c>
      <c r="AA1853" s="250">
        <f>Table1[[#This Row],[Ngày Thanh toán]]</f>
        <v>45773</v>
      </c>
      <c r="AD1853" s="3" t="str">
        <f>IF(Table1[[#This Row],[Mã khách hàng]]="","",VLOOKUP($A1853,Ma_KH!$A:$Q,Ma_KH!O$1,0))</f>
        <v>READY MART</v>
      </c>
      <c r="AE1853" s="3" t="str">
        <f>IF(Table1[[#This Row],[Mã khách hàng]]="","",VLOOKUP($A1853,Ma_KH!$A:$Q,Ma_KH!P$1,0))</f>
        <v>READDY MART</v>
      </c>
      <c r="AF1853" s="3" t="str">
        <f>VLOOKUP(A1853,Ma_KH!A:Q,Ma_KH!J$1,0)</f>
        <v>Vũ Anh Tuấn</v>
      </c>
    </row>
    <row r="1854" spans="1:32" ht="16.5">
      <c r="A1854" s="66" t="s">
        <v>150</v>
      </c>
      <c r="B1854" s="45" t="s">
        <v>3190</v>
      </c>
      <c r="C1854" s="67">
        <v>45773</v>
      </c>
      <c r="D1854" s="68" t="s">
        <v>3178</v>
      </c>
      <c r="E1854" s="67">
        <v>45773</v>
      </c>
      <c r="F1854" s="66"/>
      <c r="G1854" s="66" t="s">
        <v>352</v>
      </c>
      <c r="H1854" s="69"/>
      <c r="I1854" s="69"/>
      <c r="J1854" s="69">
        <f>(Table1[[#This Row],[Tiền hàng]]-Table1[[#This Row],[Tiền chiết khấu]])*8%</f>
        <v>0</v>
      </c>
      <c r="K1854" s="69">
        <v>160467</v>
      </c>
      <c r="L1854" s="8" t="s">
        <v>17</v>
      </c>
      <c r="M1854" s="41">
        <v>45773</v>
      </c>
      <c r="N1854" s="29" t="s">
        <v>4457</v>
      </c>
      <c r="O1854" s="69">
        <f>IF(Table1[[#This Row],[Phân loại]]="Tồn đầu kỳ",Table1[[#This Row],[Tổng giá trị]],0)</f>
        <v>0</v>
      </c>
      <c r="P1854" s="8">
        <f>IF(Table1[[#This Row],[Số còn phải thu ĐK]]&lt;&gt;0,0,IF(Table1[[#This Row],[Phân loại]]="Bán hàng",Table1[[#This Row],[Tổng giá trị]],-Table1[[#This Row],[Tổng giá trị]]))</f>
        <v>-160467</v>
      </c>
      <c r="Q1854" s="18">
        <f t="shared" si="215"/>
        <v>-160467</v>
      </c>
      <c r="R1854" s="8">
        <f>Table1[[#This Row],[Số còn phải thu ĐK]]+Table1[[#This Row],[Giá Trị HD sau CK]]-Table1[[#This Row],[Số tiền đã thu]]</f>
        <v>0</v>
      </c>
      <c r="S1854" s="7">
        <f>IF(Table1[[#This Row],[Ngày hóa đơn]]&lt;&gt;"",Table1[[#This Row],[Ngày hóa đơn]],Table1[[#This Row],[Ngày hạch toán]])</f>
        <v>45773</v>
      </c>
      <c r="T1854" s="8"/>
      <c r="U1854" s="7">
        <f>IF(Table1[[#This Row],[Ngày tính CN]]="","",S1854+T1854)</f>
        <v>45773</v>
      </c>
      <c r="V1854" s="71">
        <f ca="1">IF(Table1[[#This Row],[Hạn thanh toán]]="","",IF((U1854-NOW())&lt;0,0,(U1854-NOW())))</f>
        <v>0</v>
      </c>
      <c r="W1854" s="69"/>
      <c r="X1854" s="65" t="str">
        <f t="shared" ca="1" si="206"/>
        <v/>
      </c>
      <c r="Y1854" s="65" t="str">
        <f t="shared" si="214"/>
        <v>Đã thanh toán</v>
      </c>
      <c r="Z1854" s="250">
        <f>Table1[[#This Row],[Hạn thanh toán]]</f>
        <v>45773</v>
      </c>
      <c r="AA1854" s="250">
        <f>Table1[[#This Row],[Ngày Thanh toán]]</f>
        <v>45773</v>
      </c>
      <c r="AD1854" s="3" t="str">
        <f>IF(Table1[[#This Row],[Mã khách hàng]]="","",VLOOKUP($A1854,Ma_KH!$A:$Q,Ma_KH!O$1,0))</f>
        <v>READY MART</v>
      </c>
      <c r="AE1854" s="3" t="str">
        <f>IF(Table1[[#This Row],[Mã khách hàng]]="","",VLOOKUP($A1854,Ma_KH!$A:$Q,Ma_KH!P$1,0))</f>
        <v>READDY MART</v>
      </c>
      <c r="AF1854" s="3" t="str">
        <f>VLOOKUP(A1854,Ma_KH!A:Q,Ma_KH!J$1,0)</f>
        <v>Vũ Anh Tuấn</v>
      </c>
    </row>
    <row r="1855" spans="1:32" ht="16.5">
      <c r="A1855" s="73" t="s">
        <v>150</v>
      </c>
      <c r="B1855" s="45" t="s">
        <v>3190</v>
      </c>
      <c r="C1855" s="75">
        <v>45822</v>
      </c>
      <c r="D1855" s="76" t="s">
        <v>3179</v>
      </c>
      <c r="E1855" s="75">
        <v>45822</v>
      </c>
      <c r="F1855" s="73"/>
      <c r="G1855" s="73" t="s">
        <v>3180</v>
      </c>
      <c r="H1855" s="69"/>
      <c r="I1855" s="69"/>
      <c r="J1855" s="69">
        <f>(Table1[[#This Row],[Tiền hàng]]-Table1[[#This Row],[Tiền chiết khấu]])*8%</f>
        <v>0</v>
      </c>
      <c r="K1855" s="69">
        <v>364811</v>
      </c>
      <c r="L1855" s="8" t="s">
        <v>17</v>
      </c>
      <c r="M1855" s="60">
        <v>45924</v>
      </c>
      <c r="N1855" s="60" t="s">
        <v>4478</v>
      </c>
      <c r="O1855" s="69">
        <f>IF(Table1[[#This Row],[Phân loại]]="Tồn đầu kỳ",Table1[[#This Row],[Tổng giá trị]],0)</f>
        <v>0</v>
      </c>
      <c r="P1855" s="8">
        <f>IF(Table1[[#This Row],[Số còn phải thu ĐK]]&lt;&gt;0,0,IF(Table1[[#This Row],[Phân loại]]="Bán hàng",Table1[[#This Row],[Tổng giá trị]],-Table1[[#This Row],[Tổng giá trị]]))</f>
        <v>-364811</v>
      </c>
      <c r="Q1855" s="18">
        <f t="shared" si="215"/>
        <v>-364811</v>
      </c>
      <c r="R1855" s="8">
        <f>Table1[[#This Row],[Số còn phải thu ĐK]]+Table1[[#This Row],[Giá Trị HD sau CK]]-Table1[[#This Row],[Số tiền đã thu]]</f>
        <v>0</v>
      </c>
      <c r="S1855" s="7">
        <f>IF(Table1[[#This Row],[Ngày hóa đơn]]&lt;&gt;"",Table1[[#This Row],[Ngày hóa đơn]],Table1[[#This Row],[Ngày hạch toán]])</f>
        <v>45822</v>
      </c>
      <c r="T1855" s="8"/>
      <c r="U1855" s="7">
        <f>IF(Table1[[#This Row],[Ngày tính CN]]="","",S1855+T1855)</f>
        <v>45822</v>
      </c>
      <c r="V1855" s="71">
        <f ca="1">IF(Table1[[#This Row],[Hạn thanh toán]]="","",IF((U1855-NOW())&lt;0,0,(U1855-NOW())))</f>
        <v>0</v>
      </c>
      <c r="W1855" s="69"/>
      <c r="X1855" s="65" t="str">
        <f t="shared" ca="1" si="206"/>
        <v/>
      </c>
      <c r="Y1855" s="65" t="str">
        <f t="shared" si="214"/>
        <v>Đã thanh toán</v>
      </c>
      <c r="Z1855" s="250">
        <f>Table1[[#This Row],[Hạn thanh toán]]</f>
        <v>45822</v>
      </c>
      <c r="AA1855" s="250">
        <f>Table1[[#This Row],[Ngày Thanh toán]]</f>
        <v>45924</v>
      </c>
      <c r="AD1855" s="3" t="str">
        <f>IF(Table1[[#This Row],[Mã khách hàng]]="","",VLOOKUP($A1855,Ma_KH!$A:$Q,Ma_KH!O$1,0))</f>
        <v>READY MART</v>
      </c>
      <c r="AE1855" s="3" t="str">
        <f>IF(Table1[[#This Row],[Mã khách hàng]]="","",VLOOKUP($A1855,Ma_KH!$A:$Q,Ma_KH!P$1,0))</f>
        <v>READDY MART</v>
      </c>
      <c r="AF1855" s="3" t="str">
        <f>VLOOKUP(A1855,Ma_KH!A:Q,Ma_KH!J$1,0)</f>
        <v>Vũ Anh Tuấn</v>
      </c>
    </row>
    <row r="1856" spans="1:32" ht="16.5">
      <c r="A1856" s="73" t="s">
        <v>150</v>
      </c>
      <c r="B1856" s="45" t="s">
        <v>3190</v>
      </c>
      <c r="C1856" s="75">
        <v>45854</v>
      </c>
      <c r="D1856" s="76" t="s">
        <v>3181</v>
      </c>
      <c r="E1856" s="75">
        <v>45854</v>
      </c>
      <c r="F1856" s="73"/>
      <c r="G1856" s="73" t="s">
        <v>3182</v>
      </c>
      <c r="H1856" s="69"/>
      <c r="I1856" s="69"/>
      <c r="J1856" s="69">
        <f>(Table1[[#This Row],[Tiền hàng]]-Table1[[#This Row],[Tiền chiết khấu]])*8%</f>
        <v>0</v>
      </c>
      <c r="K1856" s="69">
        <v>75330</v>
      </c>
      <c r="L1856" s="8" t="s">
        <v>17</v>
      </c>
      <c r="M1856" s="60">
        <v>45924</v>
      </c>
      <c r="N1856" s="60" t="s">
        <v>4478</v>
      </c>
      <c r="O1856" s="69">
        <f>IF(Table1[[#This Row],[Phân loại]]="Tồn đầu kỳ",Table1[[#This Row],[Tổng giá trị]],0)</f>
        <v>0</v>
      </c>
      <c r="P1856" s="8">
        <f>IF(Table1[[#This Row],[Số còn phải thu ĐK]]&lt;&gt;0,0,IF(Table1[[#This Row],[Phân loại]]="Bán hàng",Table1[[#This Row],[Tổng giá trị]],-Table1[[#This Row],[Tổng giá trị]]))</f>
        <v>-75330</v>
      </c>
      <c r="Q1856" s="18">
        <f t="shared" si="215"/>
        <v>-75330</v>
      </c>
      <c r="R1856" s="8">
        <f>Table1[[#This Row],[Số còn phải thu ĐK]]+Table1[[#This Row],[Giá Trị HD sau CK]]-Table1[[#This Row],[Số tiền đã thu]]</f>
        <v>0</v>
      </c>
      <c r="S1856" s="7">
        <f>IF(Table1[[#This Row],[Ngày hóa đơn]]&lt;&gt;"",Table1[[#This Row],[Ngày hóa đơn]],Table1[[#This Row],[Ngày hạch toán]])</f>
        <v>45854</v>
      </c>
      <c r="T1856" s="8"/>
      <c r="U1856" s="7">
        <f>IF(Table1[[#This Row],[Ngày tính CN]]="","",S1856+T1856)</f>
        <v>45854</v>
      </c>
      <c r="V1856" s="71">
        <f ca="1">IF(Table1[[#This Row],[Hạn thanh toán]]="","",IF((U1856-NOW())&lt;0,0,(U1856-NOW())))</f>
        <v>0</v>
      </c>
      <c r="W1856" s="69"/>
      <c r="X1856" s="65" t="str">
        <f t="shared" ca="1" si="206"/>
        <v/>
      </c>
      <c r="Y1856" s="65" t="str">
        <f t="shared" si="214"/>
        <v>Đã thanh toán</v>
      </c>
      <c r="Z1856" s="250">
        <f>Table1[[#This Row],[Hạn thanh toán]]</f>
        <v>45854</v>
      </c>
      <c r="AA1856" s="250">
        <f>Table1[[#This Row],[Ngày Thanh toán]]</f>
        <v>45924</v>
      </c>
      <c r="AD1856" s="3" t="str">
        <f>IF(Table1[[#This Row],[Mã khách hàng]]="","",VLOOKUP($A1856,Ma_KH!$A:$Q,Ma_KH!O$1,0))</f>
        <v>READY MART</v>
      </c>
      <c r="AE1856" s="3" t="str">
        <f>IF(Table1[[#This Row],[Mã khách hàng]]="","",VLOOKUP($A1856,Ma_KH!$A:$Q,Ma_KH!P$1,0))</f>
        <v>READDY MART</v>
      </c>
      <c r="AF1856" s="3" t="str">
        <f>VLOOKUP(A1856,Ma_KH!A:Q,Ma_KH!J$1,0)</f>
        <v>Vũ Anh Tuấn</v>
      </c>
    </row>
    <row r="1857" spans="1:32" s="58" customFormat="1" ht="16.5">
      <c r="A1857" s="45" t="s">
        <v>150</v>
      </c>
      <c r="B1857" s="45" t="s">
        <v>3190</v>
      </c>
      <c r="C1857" s="47">
        <v>45944</v>
      </c>
      <c r="D1857" s="46" t="s">
        <v>3183</v>
      </c>
      <c r="E1857" s="47"/>
      <c r="F1857" s="45"/>
      <c r="G1857" s="45" t="s">
        <v>3176</v>
      </c>
      <c r="H1857" s="54">
        <v>1190656</v>
      </c>
      <c r="I1857" s="54">
        <v>83346</v>
      </c>
      <c r="J1857" s="54">
        <f>(Table1[[#This Row],[Tiền hàng]]-Table1[[#This Row],[Tiền chiết khấu]])*8%</f>
        <v>88584.8</v>
      </c>
      <c r="K1857" s="54">
        <v>1195895</v>
      </c>
      <c r="L1857" s="55" t="s">
        <v>24</v>
      </c>
      <c r="M1857" s="56"/>
      <c r="N1857" s="55"/>
      <c r="O1857" s="54">
        <f>IF(Table1[[#This Row],[Phân loại]]="Tồn đầu kỳ",Table1[[#This Row],[Tổng giá trị]],0)</f>
        <v>0</v>
      </c>
      <c r="P1857" s="55">
        <f>IF(Table1[[#This Row],[Số còn phải thu ĐK]]&lt;&gt;0,0,IF(Table1[[#This Row],[Phân loại]]="Bán hàng",Table1[[#This Row],[Tổng giá trị]],-Table1[[#This Row],[Tổng giá trị]]))</f>
        <v>1195895</v>
      </c>
      <c r="Q1857" s="18">
        <f t="shared" si="215"/>
        <v>0</v>
      </c>
      <c r="R1857" s="55">
        <f>Table1[[#This Row],[Số còn phải thu ĐK]]+Table1[[#This Row],[Giá Trị HD sau CK]]-Table1[[#This Row],[Số tiền đã thu]]</f>
        <v>1195895</v>
      </c>
      <c r="S1857" s="56">
        <f>IF(Table1[[#This Row],[Ngày hóa đơn]]&lt;&gt;"",Table1[[#This Row],[Ngày hóa đơn]],Table1[[#This Row],[Ngày hạch toán]])</f>
        <v>45944</v>
      </c>
      <c r="T1857" s="55"/>
      <c r="U1857" s="56">
        <f>IF(Table1[[#This Row],[Ngày tính CN]]="","",S1857+T1857)</f>
        <v>45944</v>
      </c>
      <c r="V1857" s="57">
        <f ca="1">IF(Table1[[#This Row],[Hạn thanh toán]]="","",IF((U1857-NOW())&lt;0,0,(U1857-NOW())))</f>
        <v>0</v>
      </c>
      <c r="W1857" s="54"/>
      <c r="X1857" s="65">
        <f t="shared" ca="1" si="206"/>
        <v>57.362421527781407</v>
      </c>
      <c r="Y1857" s="109" t="str">
        <f t="shared" ca="1" si="214"/>
        <v>Nợ quá hạn từ 30 ngày đến 60 ngày</v>
      </c>
      <c r="Z1857" s="254">
        <f>Table1[[#This Row],[Hạn thanh toán]]</f>
        <v>45944</v>
      </c>
      <c r="AA1857" s="254">
        <f>Table1[[#This Row],[Ngày Thanh toán]]</f>
        <v>0</v>
      </c>
      <c r="AD1857" s="3" t="str">
        <f>IF(Table1[[#This Row],[Mã khách hàng]]="","",VLOOKUP($A1857,Ma_KH!$A:$Q,Ma_KH!O$1,0))</f>
        <v>READY MART</v>
      </c>
      <c r="AE1857" s="3" t="str">
        <f>IF(Table1[[#This Row],[Mã khách hàng]]="","",VLOOKUP($A1857,Ma_KH!$A:$Q,Ma_KH!P$1,0))</f>
        <v>READDY MART</v>
      </c>
      <c r="AF1857" s="58" t="str">
        <f>VLOOKUP(A1857,Ma_KH!A:Q,Ma_KH!J$1,0)</f>
        <v>Vũ Anh Tuấn</v>
      </c>
    </row>
    <row r="1858" spans="1:32" ht="16.5">
      <c r="A1858" s="73" t="s">
        <v>151</v>
      </c>
      <c r="B1858" s="45" t="s">
        <v>3190</v>
      </c>
      <c r="C1858" s="75">
        <v>45796</v>
      </c>
      <c r="D1858" s="76" t="s">
        <v>3184</v>
      </c>
      <c r="E1858" s="75"/>
      <c r="F1858" s="73"/>
      <c r="G1858" s="73" t="s">
        <v>3185</v>
      </c>
      <c r="H1858" s="69">
        <v>1335464</v>
      </c>
      <c r="I1858" s="69">
        <v>93482</v>
      </c>
      <c r="J1858" s="69">
        <f>(Table1[[#This Row],[Tiền hàng]]-Table1[[#This Row],[Tiền chiết khấu]])*8%</f>
        <v>99358.56</v>
      </c>
      <c r="K1858" s="69">
        <v>1341341</v>
      </c>
      <c r="L1858" s="8" t="s">
        <v>24</v>
      </c>
      <c r="M1858" s="60">
        <v>45924</v>
      </c>
      <c r="N1858" s="60" t="s">
        <v>4478</v>
      </c>
      <c r="O1858" s="69">
        <f>IF(Table1[[#This Row],[Phân loại]]="Tồn đầu kỳ",Table1[[#This Row],[Tổng giá trị]],0)</f>
        <v>0</v>
      </c>
      <c r="P1858" s="8">
        <f>IF(Table1[[#This Row],[Số còn phải thu ĐK]]&lt;&gt;0,0,IF(Table1[[#This Row],[Phân loại]]="Bán hàng",Table1[[#This Row],[Tổng giá trị]],-Table1[[#This Row],[Tổng giá trị]]))</f>
        <v>1341341</v>
      </c>
      <c r="Q1858" s="18">
        <f t="shared" si="215"/>
        <v>1341341</v>
      </c>
      <c r="R1858" s="8">
        <f>Table1[[#This Row],[Số còn phải thu ĐK]]+Table1[[#This Row],[Giá Trị HD sau CK]]-Table1[[#This Row],[Số tiền đã thu]]</f>
        <v>0</v>
      </c>
      <c r="S1858" s="7">
        <f>IF(Table1[[#This Row],[Ngày hóa đơn]]&lt;&gt;"",Table1[[#This Row],[Ngày hóa đơn]],Table1[[#This Row],[Ngày hạch toán]])</f>
        <v>45796</v>
      </c>
      <c r="T1858" s="8"/>
      <c r="U1858" s="7">
        <f>IF(Table1[[#This Row],[Ngày tính CN]]="","",S1858+T1858)</f>
        <v>45796</v>
      </c>
      <c r="V1858" s="71">
        <f ca="1">IF(Table1[[#This Row],[Hạn thanh toán]]="","",IF((U1858-NOW())&lt;0,0,(U1858-NOW())))</f>
        <v>0</v>
      </c>
      <c r="W1858" s="69"/>
      <c r="X1858" s="65" t="str">
        <f t="shared" ca="1" si="206"/>
        <v/>
      </c>
      <c r="Y1858" s="65" t="str">
        <f t="shared" si="214"/>
        <v>Đã thanh toán</v>
      </c>
      <c r="Z1858" s="250">
        <f>Table1[[#This Row],[Hạn thanh toán]]</f>
        <v>45796</v>
      </c>
      <c r="AA1858" s="250">
        <f>Table1[[#This Row],[Ngày Thanh toán]]</f>
        <v>45924</v>
      </c>
      <c r="AD1858" s="3" t="str">
        <f>IF(Table1[[#This Row],[Mã khách hàng]]="","",VLOOKUP($A1858,Ma_KH!$A:$Q,Ma_KH!O$1,0))</f>
        <v>READY MART</v>
      </c>
      <c r="AE1858" s="3" t="str">
        <f>IF(Table1[[#This Row],[Mã khách hàng]]="","",VLOOKUP($A1858,Ma_KH!$A:$Q,Ma_KH!P$1,0))</f>
        <v>READDY MART</v>
      </c>
      <c r="AF1858" s="3">
        <f>VLOOKUP(A1858,Ma_KH!A:Q,Ma_KH!J$1,0)</f>
        <v>0</v>
      </c>
    </row>
    <row r="1859" spans="1:32" ht="16.5">
      <c r="A1859" s="73" t="s">
        <v>151</v>
      </c>
      <c r="B1859" s="45" t="s">
        <v>3190</v>
      </c>
      <c r="C1859" s="75">
        <v>45814</v>
      </c>
      <c r="D1859" s="76" t="s">
        <v>3186</v>
      </c>
      <c r="E1859" s="75"/>
      <c r="F1859" s="73"/>
      <c r="G1859" s="73" t="s">
        <v>3185</v>
      </c>
      <c r="H1859" s="69">
        <v>1348351</v>
      </c>
      <c r="I1859" s="69">
        <v>94385</v>
      </c>
      <c r="J1859" s="69">
        <f>(Table1[[#This Row],[Tiền hàng]]-Table1[[#This Row],[Tiền chiết khấu]])*8%</f>
        <v>100317.28</v>
      </c>
      <c r="K1859" s="69">
        <v>1354283</v>
      </c>
      <c r="L1859" s="8" t="s">
        <v>24</v>
      </c>
      <c r="M1859" s="60">
        <v>45924</v>
      </c>
      <c r="N1859" s="60" t="s">
        <v>4478</v>
      </c>
      <c r="O1859" s="69">
        <f>IF(Table1[[#This Row],[Phân loại]]="Tồn đầu kỳ",Table1[[#This Row],[Tổng giá trị]],0)</f>
        <v>0</v>
      </c>
      <c r="P1859" s="8">
        <f>IF(Table1[[#This Row],[Số còn phải thu ĐK]]&lt;&gt;0,0,IF(Table1[[#This Row],[Phân loại]]="Bán hàng",Table1[[#This Row],[Tổng giá trị]],-Table1[[#This Row],[Tổng giá trị]]))</f>
        <v>1354283</v>
      </c>
      <c r="Q1859" s="18">
        <f t="shared" si="215"/>
        <v>1354283</v>
      </c>
      <c r="R1859" s="8">
        <f>Table1[[#This Row],[Số còn phải thu ĐK]]+Table1[[#This Row],[Giá Trị HD sau CK]]-Table1[[#This Row],[Số tiền đã thu]]</f>
        <v>0</v>
      </c>
      <c r="S1859" s="7">
        <f>IF(Table1[[#This Row],[Ngày hóa đơn]]&lt;&gt;"",Table1[[#This Row],[Ngày hóa đơn]],Table1[[#This Row],[Ngày hạch toán]])</f>
        <v>45814</v>
      </c>
      <c r="T1859" s="8"/>
      <c r="U1859" s="7">
        <f>IF(Table1[[#This Row],[Ngày tính CN]]="","",S1859+T1859)</f>
        <v>45814</v>
      </c>
      <c r="V1859" s="71">
        <f ca="1">IF(Table1[[#This Row],[Hạn thanh toán]]="","",IF((U1859-NOW())&lt;0,0,(U1859-NOW())))</f>
        <v>0</v>
      </c>
      <c r="W1859" s="69"/>
      <c r="X1859" s="65" t="str">
        <f t="shared" ca="1" si="206"/>
        <v/>
      </c>
      <c r="Y1859" s="65" t="str">
        <f t="shared" si="214"/>
        <v>Đã thanh toán</v>
      </c>
      <c r="Z1859" s="250">
        <f>Table1[[#This Row],[Hạn thanh toán]]</f>
        <v>45814</v>
      </c>
      <c r="AA1859" s="250">
        <f>Table1[[#This Row],[Ngày Thanh toán]]</f>
        <v>45924</v>
      </c>
      <c r="AD1859" s="3" t="str">
        <f>IF(Table1[[#This Row],[Mã khách hàng]]="","",VLOOKUP($A1859,Ma_KH!$A:$Q,Ma_KH!O$1,0))</f>
        <v>READY MART</v>
      </c>
      <c r="AE1859" s="3" t="str">
        <f>IF(Table1[[#This Row],[Mã khách hàng]]="","",VLOOKUP($A1859,Ma_KH!$A:$Q,Ma_KH!P$1,0))</f>
        <v>READDY MART</v>
      </c>
      <c r="AF1859" s="3">
        <f>VLOOKUP(A1859,Ma_KH!A:Q,Ma_KH!J$1,0)</f>
        <v>0</v>
      </c>
    </row>
    <row r="1860" spans="1:32" ht="16.5">
      <c r="A1860" s="66" t="s">
        <v>151</v>
      </c>
      <c r="B1860" s="45" t="s">
        <v>3190</v>
      </c>
      <c r="C1860" s="67">
        <v>45814</v>
      </c>
      <c r="D1860" s="68" t="s">
        <v>3187</v>
      </c>
      <c r="E1860" s="67"/>
      <c r="F1860" s="66"/>
      <c r="G1860" s="66" t="s">
        <v>3188</v>
      </c>
      <c r="H1860" s="69">
        <v>1005523</v>
      </c>
      <c r="I1860" s="69">
        <v>70387</v>
      </c>
      <c r="J1860" s="69">
        <f>(Table1[[#This Row],[Tiền hàng]]-Table1[[#This Row],[Tiền chiết khấu]])*8%</f>
        <v>74810.880000000005</v>
      </c>
      <c r="K1860" s="69">
        <v>1009947</v>
      </c>
      <c r="L1860" s="8" t="s">
        <v>24</v>
      </c>
      <c r="M1860" s="60">
        <v>45924</v>
      </c>
      <c r="N1860" s="60" t="s">
        <v>4478</v>
      </c>
      <c r="O1860" s="69">
        <f>IF(Table1[[#This Row],[Phân loại]]="Tồn đầu kỳ",Table1[[#This Row],[Tổng giá trị]],0)</f>
        <v>0</v>
      </c>
      <c r="P1860" s="8">
        <f>IF(Table1[[#This Row],[Số còn phải thu ĐK]]&lt;&gt;0,0,IF(Table1[[#This Row],[Phân loại]]="Bán hàng",Table1[[#This Row],[Tổng giá trị]],-Table1[[#This Row],[Tổng giá trị]]))</f>
        <v>1009947</v>
      </c>
      <c r="Q1860" s="18">
        <f t="shared" si="215"/>
        <v>1009947</v>
      </c>
      <c r="R1860" s="8">
        <f>Table1[[#This Row],[Số còn phải thu ĐK]]+Table1[[#This Row],[Giá Trị HD sau CK]]-Table1[[#This Row],[Số tiền đã thu]]</f>
        <v>0</v>
      </c>
      <c r="S1860" s="7">
        <f>IF(Table1[[#This Row],[Ngày hóa đơn]]&lt;&gt;"",Table1[[#This Row],[Ngày hóa đơn]],Table1[[#This Row],[Ngày hạch toán]])</f>
        <v>45814</v>
      </c>
      <c r="T1860" s="8"/>
      <c r="U1860" s="7">
        <f>IF(Table1[[#This Row],[Ngày tính CN]]="","",S1860+T1860)</f>
        <v>45814</v>
      </c>
      <c r="V1860" s="71">
        <f ca="1">IF(Table1[[#This Row],[Hạn thanh toán]]="","",IF((U1860-NOW())&lt;0,0,(U1860-NOW())))</f>
        <v>0</v>
      </c>
      <c r="W1860" s="69"/>
      <c r="X1860" s="65" t="str">
        <f t="shared" ca="1" si="206"/>
        <v/>
      </c>
      <c r="Y1860" s="65" t="str">
        <f t="shared" si="214"/>
        <v>Đã thanh toán</v>
      </c>
      <c r="Z1860" s="250">
        <f>Table1[[#This Row],[Hạn thanh toán]]</f>
        <v>45814</v>
      </c>
      <c r="AA1860" s="250">
        <f>Table1[[#This Row],[Ngày Thanh toán]]</f>
        <v>45924</v>
      </c>
      <c r="AD1860" s="3" t="str">
        <f>IF(Table1[[#This Row],[Mã khách hàng]]="","",VLOOKUP($A1860,Ma_KH!$A:$Q,Ma_KH!O$1,0))</f>
        <v>READY MART</v>
      </c>
      <c r="AE1860" s="3" t="str">
        <f>IF(Table1[[#This Row],[Mã khách hàng]]="","",VLOOKUP($A1860,Ma_KH!$A:$Q,Ma_KH!P$1,0))</f>
        <v>READDY MART</v>
      </c>
      <c r="AF1860" s="3">
        <f>VLOOKUP(A1860,Ma_KH!A:Q,Ma_KH!J$1,0)</f>
        <v>0</v>
      </c>
    </row>
    <row r="1861" spans="1:32" ht="16.5">
      <c r="A1861" s="73" t="s">
        <v>151</v>
      </c>
      <c r="B1861" s="45" t="s">
        <v>3190</v>
      </c>
      <c r="C1861" s="75">
        <v>45822</v>
      </c>
      <c r="D1861" s="76" t="s">
        <v>3189</v>
      </c>
      <c r="E1861" s="75"/>
      <c r="F1861" s="73"/>
      <c r="G1861" s="73" t="s">
        <v>3190</v>
      </c>
      <c r="H1861" s="69">
        <v>1625244</v>
      </c>
      <c r="I1861" s="69">
        <v>113767</v>
      </c>
      <c r="J1861" s="69">
        <f>(Table1[[#This Row],[Tiền hàng]]-Table1[[#This Row],[Tiền chiết khấu]])*8%</f>
        <v>120918.16</v>
      </c>
      <c r="K1861" s="69">
        <v>1632395</v>
      </c>
      <c r="L1861" s="8" t="s">
        <v>24</v>
      </c>
      <c r="M1861" s="60">
        <v>45924</v>
      </c>
      <c r="N1861" s="60" t="s">
        <v>4478</v>
      </c>
      <c r="O1861" s="69">
        <f>IF(Table1[[#This Row],[Phân loại]]="Tồn đầu kỳ",Table1[[#This Row],[Tổng giá trị]],0)</f>
        <v>0</v>
      </c>
      <c r="P1861" s="8">
        <f>IF(Table1[[#This Row],[Số còn phải thu ĐK]]&lt;&gt;0,0,IF(Table1[[#This Row],[Phân loại]]="Bán hàng",Table1[[#This Row],[Tổng giá trị]],-Table1[[#This Row],[Tổng giá trị]]))</f>
        <v>1632395</v>
      </c>
      <c r="Q1861" s="18">
        <f t="shared" si="215"/>
        <v>1632395</v>
      </c>
      <c r="R1861" s="8">
        <f>Table1[[#This Row],[Số còn phải thu ĐK]]+Table1[[#This Row],[Giá Trị HD sau CK]]-Table1[[#This Row],[Số tiền đã thu]]</f>
        <v>0</v>
      </c>
      <c r="S1861" s="7">
        <f>IF(Table1[[#This Row],[Ngày hóa đơn]]&lt;&gt;"",Table1[[#This Row],[Ngày hóa đơn]],Table1[[#This Row],[Ngày hạch toán]])</f>
        <v>45822</v>
      </c>
      <c r="T1861" s="8"/>
      <c r="U1861" s="7">
        <f>IF(Table1[[#This Row],[Ngày tính CN]]="","",S1861+T1861)</f>
        <v>45822</v>
      </c>
      <c r="V1861" s="71">
        <f ca="1">IF(Table1[[#This Row],[Hạn thanh toán]]="","",IF((U1861-NOW())&lt;0,0,(U1861-NOW())))</f>
        <v>0</v>
      </c>
      <c r="W1861" s="69"/>
      <c r="X1861" s="65" t="str">
        <f t="shared" ca="1" si="206"/>
        <v/>
      </c>
      <c r="Y1861" s="65" t="str">
        <f t="shared" si="214"/>
        <v>Đã thanh toán</v>
      </c>
      <c r="Z1861" s="250">
        <f>Table1[[#This Row],[Hạn thanh toán]]</f>
        <v>45822</v>
      </c>
      <c r="AA1861" s="250">
        <f>Table1[[#This Row],[Ngày Thanh toán]]</f>
        <v>45924</v>
      </c>
      <c r="AD1861" s="3" t="str">
        <f>IF(Table1[[#This Row],[Mã khách hàng]]="","",VLOOKUP($A1861,Ma_KH!$A:$Q,Ma_KH!O$1,0))</f>
        <v>READY MART</v>
      </c>
      <c r="AE1861" s="3" t="str">
        <f>IF(Table1[[#This Row],[Mã khách hàng]]="","",VLOOKUP($A1861,Ma_KH!$A:$Q,Ma_KH!P$1,0))</f>
        <v>READDY MART</v>
      </c>
      <c r="AF1861" s="3">
        <f>VLOOKUP(A1861,Ma_KH!A:Q,Ma_KH!J$1,0)</f>
        <v>0</v>
      </c>
    </row>
    <row r="1862" spans="1:32" ht="16.5">
      <c r="A1862" s="73" t="s">
        <v>151</v>
      </c>
      <c r="B1862" s="45" t="s">
        <v>3190</v>
      </c>
      <c r="C1862" s="75">
        <v>45822</v>
      </c>
      <c r="D1862" s="76" t="s">
        <v>3191</v>
      </c>
      <c r="E1862" s="75"/>
      <c r="F1862" s="73"/>
      <c r="G1862" s="73" t="s">
        <v>3190</v>
      </c>
      <c r="H1862" s="69">
        <v>220833</v>
      </c>
      <c r="I1862" s="69">
        <v>15458</v>
      </c>
      <c r="J1862" s="69">
        <f>(Table1[[#This Row],[Tiền hàng]]-Table1[[#This Row],[Tiền chiết khấu]])*8%</f>
        <v>16430</v>
      </c>
      <c r="K1862" s="69">
        <v>221805</v>
      </c>
      <c r="L1862" s="8" t="s">
        <v>24</v>
      </c>
      <c r="M1862" s="60">
        <v>45924</v>
      </c>
      <c r="N1862" s="60" t="s">
        <v>4478</v>
      </c>
      <c r="O1862" s="69">
        <f>IF(Table1[[#This Row],[Phân loại]]="Tồn đầu kỳ",Table1[[#This Row],[Tổng giá trị]],0)</f>
        <v>0</v>
      </c>
      <c r="P1862" s="8">
        <f>IF(Table1[[#This Row],[Số còn phải thu ĐK]]&lt;&gt;0,0,IF(Table1[[#This Row],[Phân loại]]="Bán hàng",Table1[[#This Row],[Tổng giá trị]],-Table1[[#This Row],[Tổng giá trị]]))</f>
        <v>221805</v>
      </c>
      <c r="Q1862" s="18">
        <f t="shared" si="215"/>
        <v>221805</v>
      </c>
      <c r="R1862" s="8">
        <f>Table1[[#This Row],[Số còn phải thu ĐK]]+Table1[[#This Row],[Giá Trị HD sau CK]]-Table1[[#This Row],[Số tiền đã thu]]</f>
        <v>0</v>
      </c>
      <c r="S1862" s="7">
        <f>IF(Table1[[#This Row],[Ngày hóa đơn]]&lt;&gt;"",Table1[[#This Row],[Ngày hóa đơn]],Table1[[#This Row],[Ngày hạch toán]])</f>
        <v>45822</v>
      </c>
      <c r="T1862" s="8"/>
      <c r="U1862" s="7">
        <f>IF(Table1[[#This Row],[Ngày tính CN]]="","",S1862+T1862)</f>
        <v>45822</v>
      </c>
      <c r="V1862" s="71">
        <f ca="1">IF(Table1[[#This Row],[Hạn thanh toán]]="","",IF((U1862-NOW())&lt;0,0,(U1862-NOW())))</f>
        <v>0</v>
      </c>
      <c r="W1862" s="69"/>
      <c r="X1862" s="65" t="str">
        <f t="shared" ca="1" si="206"/>
        <v/>
      </c>
      <c r="Y1862" s="65" t="str">
        <f t="shared" si="214"/>
        <v>Đã thanh toán</v>
      </c>
      <c r="Z1862" s="250">
        <f>Table1[[#This Row],[Hạn thanh toán]]</f>
        <v>45822</v>
      </c>
      <c r="AA1862" s="250">
        <f>Table1[[#This Row],[Ngày Thanh toán]]</f>
        <v>45924</v>
      </c>
      <c r="AD1862" s="3" t="str">
        <f>IF(Table1[[#This Row],[Mã khách hàng]]="","",VLOOKUP($A1862,Ma_KH!$A:$Q,Ma_KH!O$1,0))</f>
        <v>READY MART</v>
      </c>
      <c r="AE1862" s="3" t="str">
        <f>IF(Table1[[#This Row],[Mã khách hàng]]="","",VLOOKUP($A1862,Ma_KH!$A:$Q,Ma_KH!P$1,0))</f>
        <v>READDY MART</v>
      </c>
      <c r="AF1862" s="3">
        <f>VLOOKUP(A1862,Ma_KH!A:Q,Ma_KH!J$1,0)</f>
        <v>0</v>
      </c>
    </row>
    <row r="1863" spans="1:32" ht="16.5">
      <c r="A1863" s="73" t="s">
        <v>151</v>
      </c>
      <c r="B1863" s="45" t="s">
        <v>3190</v>
      </c>
      <c r="C1863" s="75">
        <v>45822</v>
      </c>
      <c r="D1863" s="76" t="s">
        <v>3192</v>
      </c>
      <c r="E1863" s="75"/>
      <c r="F1863" s="73"/>
      <c r="G1863" s="73" t="s">
        <v>3193</v>
      </c>
      <c r="H1863" s="69">
        <v>757796</v>
      </c>
      <c r="I1863" s="69">
        <v>53046</v>
      </c>
      <c r="J1863" s="69">
        <f>(Table1[[#This Row],[Tiền hàng]]-Table1[[#This Row],[Tiền chiết khấu]])*8%</f>
        <v>56380</v>
      </c>
      <c r="K1863" s="69">
        <v>761130</v>
      </c>
      <c r="L1863" s="8" t="s">
        <v>24</v>
      </c>
      <c r="M1863" s="60">
        <v>45924</v>
      </c>
      <c r="N1863" s="60" t="s">
        <v>4478</v>
      </c>
      <c r="O1863" s="69">
        <f>IF(Table1[[#This Row],[Phân loại]]="Tồn đầu kỳ",Table1[[#This Row],[Tổng giá trị]],0)</f>
        <v>0</v>
      </c>
      <c r="P1863" s="8">
        <f>IF(Table1[[#This Row],[Số còn phải thu ĐK]]&lt;&gt;0,0,IF(Table1[[#This Row],[Phân loại]]="Bán hàng",Table1[[#This Row],[Tổng giá trị]],-Table1[[#This Row],[Tổng giá trị]]))</f>
        <v>761130</v>
      </c>
      <c r="Q1863" s="18">
        <f t="shared" si="215"/>
        <v>761130</v>
      </c>
      <c r="R1863" s="8">
        <f>Table1[[#This Row],[Số còn phải thu ĐK]]+Table1[[#This Row],[Giá Trị HD sau CK]]-Table1[[#This Row],[Số tiền đã thu]]</f>
        <v>0</v>
      </c>
      <c r="S1863" s="7">
        <f>IF(Table1[[#This Row],[Ngày hóa đơn]]&lt;&gt;"",Table1[[#This Row],[Ngày hóa đơn]],Table1[[#This Row],[Ngày hạch toán]])</f>
        <v>45822</v>
      </c>
      <c r="T1863" s="8"/>
      <c r="U1863" s="7">
        <f>IF(Table1[[#This Row],[Ngày tính CN]]="","",S1863+T1863)</f>
        <v>45822</v>
      </c>
      <c r="V1863" s="71">
        <f ca="1">IF(Table1[[#This Row],[Hạn thanh toán]]="","",IF((U1863-NOW())&lt;0,0,(U1863-NOW())))</f>
        <v>0</v>
      </c>
      <c r="W1863" s="69"/>
      <c r="X1863" s="65" t="str">
        <f t="shared" ca="1" si="206"/>
        <v/>
      </c>
      <c r="Y1863" s="65" t="str">
        <f t="shared" si="214"/>
        <v>Đã thanh toán</v>
      </c>
      <c r="Z1863" s="250">
        <f>Table1[[#This Row],[Hạn thanh toán]]</f>
        <v>45822</v>
      </c>
      <c r="AA1863" s="250">
        <f>Table1[[#This Row],[Ngày Thanh toán]]</f>
        <v>45924</v>
      </c>
      <c r="AD1863" s="3" t="str">
        <f>IF(Table1[[#This Row],[Mã khách hàng]]="","",VLOOKUP($A1863,Ma_KH!$A:$Q,Ma_KH!O$1,0))</f>
        <v>READY MART</v>
      </c>
      <c r="AE1863" s="3" t="str">
        <f>IF(Table1[[#This Row],[Mã khách hàng]]="","",VLOOKUP($A1863,Ma_KH!$A:$Q,Ma_KH!P$1,0))</f>
        <v>READDY MART</v>
      </c>
      <c r="AF1863" s="3">
        <f>VLOOKUP(A1863,Ma_KH!A:Q,Ma_KH!J$1,0)</f>
        <v>0</v>
      </c>
    </row>
    <row r="1864" spans="1:32" ht="16.5">
      <c r="A1864" s="73" t="s">
        <v>151</v>
      </c>
      <c r="B1864" s="45" t="s">
        <v>3190</v>
      </c>
      <c r="C1864" s="75">
        <v>45822</v>
      </c>
      <c r="D1864" s="76" t="s">
        <v>3194</v>
      </c>
      <c r="E1864" s="75"/>
      <c r="F1864" s="73"/>
      <c r="G1864" s="73" t="s">
        <v>3195</v>
      </c>
      <c r="H1864" s="69">
        <v>925354</v>
      </c>
      <c r="I1864" s="69">
        <v>64775</v>
      </c>
      <c r="J1864" s="69">
        <f>(Table1[[#This Row],[Tiền hàng]]-Table1[[#This Row],[Tiền chiết khấu]])*8%</f>
        <v>68846.320000000007</v>
      </c>
      <c r="K1864" s="69">
        <v>929425</v>
      </c>
      <c r="L1864" s="8" t="s">
        <v>24</v>
      </c>
      <c r="M1864" s="60">
        <v>45924</v>
      </c>
      <c r="N1864" s="60" t="s">
        <v>4478</v>
      </c>
      <c r="O1864" s="69">
        <f>IF(Table1[[#This Row],[Phân loại]]="Tồn đầu kỳ",Table1[[#This Row],[Tổng giá trị]],0)</f>
        <v>0</v>
      </c>
      <c r="P1864" s="8">
        <f>IF(Table1[[#This Row],[Số còn phải thu ĐK]]&lt;&gt;0,0,IF(Table1[[#This Row],[Phân loại]]="Bán hàng",Table1[[#This Row],[Tổng giá trị]],-Table1[[#This Row],[Tổng giá trị]]))</f>
        <v>929425</v>
      </c>
      <c r="Q1864" s="18">
        <f t="shared" si="215"/>
        <v>929425</v>
      </c>
      <c r="R1864" s="8">
        <f>Table1[[#This Row],[Số còn phải thu ĐK]]+Table1[[#This Row],[Giá Trị HD sau CK]]-Table1[[#This Row],[Số tiền đã thu]]</f>
        <v>0</v>
      </c>
      <c r="S1864" s="7">
        <f>IF(Table1[[#This Row],[Ngày hóa đơn]]&lt;&gt;"",Table1[[#This Row],[Ngày hóa đơn]],Table1[[#This Row],[Ngày hạch toán]])</f>
        <v>45822</v>
      </c>
      <c r="T1864" s="8"/>
      <c r="U1864" s="7">
        <f>IF(Table1[[#This Row],[Ngày tính CN]]="","",S1864+T1864)</f>
        <v>45822</v>
      </c>
      <c r="V1864" s="71">
        <f ca="1">IF(Table1[[#This Row],[Hạn thanh toán]]="","",IF((U1864-NOW())&lt;0,0,(U1864-NOW())))</f>
        <v>0</v>
      </c>
      <c r="W1864" s="69"/>
      <c r="X1864" s="65" t="str">
        <f t="shared" ref="X1864:X1931" ca="1" si="216">IF(OR($U1864="",$R1864=0),"",IF((U$4-NOW())&lt;0,-($U1864-NOW()),0))</f>
        <v/>
      </c>
      <c r="Y1864" s="65" t="str">
        <f t="shared" si="214"/>
        <v>Đã thanh toán</v>
      </c>
      <c r="Z1864" s="250">
        <f>Table1[[#This Row],[Hạn thanh toán]]</f>
        <v>45822</v>
      </c>
      <c r="AA1864" s="250">
        <f>Table1[[#This Row],[Ngày Thanh toán]]</f>
        <v>45924</v>
      </c>
      <c r="AD1864" s="3" t="str">
        <f>IF(Table1[[#This Row],[Mã khách hàng]]="","",VLOOKUP($A1864,Ma_KH!$A:$Q,Ma_KH!O$1,0))</f>
        <v>READY MART</v>
      </c>
      <c r="AE1864" s="3" t="str">
        <f>IF(Table1[[#This Row],[Mã khách hàng]]="","",VLOOKUP($A1864,Ma_KH!$A:$Q,Ma_KH!P$1,0))</f>
        <v>READDY MART</v>
      </c>
      <c r="AF1864" s="3">
        <f>VLOOKUP(A1864,Ma_KH!A:Q,Ma_KH!J$1,0)</f>
        <v>0</v>
      </c>
    </row>
    <row r="1865" spans="1:32" ht="16.5">
      <c r="A1865" s="73" t="s">
        <v>151</v>
      </c>
      <c r="B1865" s="45" t="s">
        <v>3190</v>
      </c>
      <c r="C1865" s="75">
        <v>45827</v>
      </c>
      <c r="D1865" s="76" t="s">
        <v>3196</v>
      </c>
      <c r="E1865" s="75"/>
      <c r="F1865" s="73"/>
      <c r="G1865" s="73" t="s">
        <v>3197</v>
      </c>
      <c r="H1865" s="69">
        <v>757334</v>
      </c>
      <c r="I1865" s="69">
        <v>53013</v>
      </c>
      <c r="J1865" s="69">
        <f>(Table1[[#This Row],[Tiền hàng]]-Table1[[#This Row],[Tiền chiết khấu]])*8%</f>
        <v>56345.68</v>
      </c>
      <c r="K1865" s="69">
        <v>760667</v>
      </c>
      <c r="L1865" s="8" t="s">
        <v>24</v>
      </c>
      <c r="M1865" s="60">
        <v>45924</v>
      </c>
      <c r="N1865" s="60" t="s">
        <v>4478</v>
      </c>
      <c r="O1865" s="69">
        <f>IF(Table1[[#This Row],[Phân loại]]="Tồn đầu kỳ",Table1[[#This Row],[Tổng giá trị]],0)</f>
        <v>0</v>
      </c>
      <c r="P1865" s="8">
        <f>IF(Table1[[#This Row],[Số còn phải thu ĐK]]&lt;&gt;0,0,IF(Table1[[#This Row],[Phân loại]]="Bán hàng",Table1[[#This Row],[Tổng giá trị]],-Table1[[#This Row],[Tổng giá trị]]))</f>
        <v>760667</v>
      </c>
      <c r="Q1865" s="18">
        <f t="shared" si="215"/>
        <v>760667</v>
      </c>
      <c r="R1865" s="8">
        <f>Table1[[#This Row],[Số còn phải thu ĐK]]+Table1[[#This Row],[Giá Trị HD sau CK]]-Table1[[#This Row],[Số tiền đã thu]]</f>
        <v>0</v>
      </c>
      <c r="S1865" s="7">
        <f>IF(Table1[[#This Row],[Ngày hóa đơn]]&lt;&gt;"",Table1[[#This Row],[Ngày hóa đơn]],Table1[[#This Row],[Ngày hạch toán]])</f>
        <v>45827</v>
      </c>
      <c r="T1865" s="8"/>
      <c r="U1865" s="7">
        <f>IF(Table1[[#This Row],[Ngày tính CN]]="","",S1865+T1865)</f>
        <v>45827</v>
      </c>
      <c r="V1865" s="71">
        <f ca="1">IF(Table1[[#This Row],[Hạn thanh toán]]="","",IF((U1865-NOW())&lt;0,0,(U1865-NOW())))</f>
        <v>0</v>
      </c>
      <c r="W1865" s="69"/>
      <c r="X1865" s="65" t="str">
        <f t="shared" ca="1" si="216"/>
        <v/>
      </c>
      <c r="Y1865" s="65" t="str">
        <f t="shared" si="214"/>
        <v>Đã thanh toán</v>
      </c>
      <c r="Z1865" s="250">
        <f>Table1[[#This Row],[Hạn thanh toán]]</f>
        <v>45827</v>
      </c>
      <c r="AA1865" s="250">
        <f>Table1[[#This Row],[Ngày Thanh toán]]</f>
        <v>45924</v>
      </c>
      <c r="AD1865" s="3" t="str">
        <f>IF(Table1[[#This Row],[Mã khách hàng]]="","",VLOOKUP($A1865,Ma_KH!$A:$Q,Ma_KH!O$1,0))</f>
        <v>READY MART</v>
      </c>
      <c r="AE1865" s="3" t="str">
        <f>IF(Table1[[#This Row],[Mã khách hàng]]="","",VLOOKUP($A1865,Ma_KH!$A:$Q,Ma_KH!P$1,0))</f>
        <v>READDY MART</v>
      </c>
      <c r="AF1865" s="3">
        <f>VLOOKUP(A1865,Ma_KH!A:Q,Ma_KH!J$1,0)</f>
        <v>0</v>
      </c>
    </row>
    <row r="1866" spans="1:32" ht="16.5">
      <c r="A1866" s="73" t="s">
        <v>151</v>
      </c>
      <c r="B1866" s="45" t="s">
        <v>3190</v>
      </c>
      <c r="C1866" s="75">
        <v>45831</v>
      </c>
      <c r="D1866" s="76" t="s">
        <v>3198</v>
      </c>
      <c r="E1866" s="75"/>
      <c r="F1866" s="73"/>
      <c r="G1866" s="73" t="s">
        <v>3185</v>
      </c>
      <c r="H1866" s="69">
        <v>1308348</v>
      </c>
      <c r="I1866" s="69">
        <v>91584</v>
      </c>
      <c r="J1866" s="69">
        <f>(Table1[[#This Row],[Tiền hàng]]-Table1[[#This Row],[Tiền chiết khấu]])*8%</f>
        <v>97341.119999999995</v>
      </c>
      <c r="K1866" s="69">
        <v>1314105</v>
      </c>
      <c r="L1866" s="8" t="s">
        <v>24</v>
      </c>
      <c r="M1866" s="60">
        <v>45924</v>
      </c>
      <c r="N1866" s="60" t="s">
        <v>4478</v>
      </c>
      <c r="O1866" s="69">
        <f>IF(Table1[[#This Row],[Phân loại]]="Tồn đầu kỳ",Table1[[#This Row],[Tổng giá trị]],0)</f>
        <v>0</v>
      </c>
      <c r="P1866" s="8">
        <f>IF(Table1[[#This Row],[Số còn phải thu ĐK]]&lt;&gt;0,0,IF(Table1[[#This Row],[Phân loại]]="Bán hàng",Table1[[#This Row],[Tổng giá trị]],-Table1[[#This Row],[Tổng giá trị]]))</f>
        <v>1314105</v>
      </c>
      <c r="Q1866" s="18">
        <f t="shared" si="215"/>
        <v>1314105</v>
      </c>
      <c r="R1866" s="8">
        <f>Table1[[#This Row],[Số còn phải thu ĐK]]+Table1[[#This Row],[Giá Trị HD sau CK]]-Table1[[#This Row],[Số tiền đã thu]]</f>
        <v>0</v>
      </c>
      <c r="S1866" s="7">
        <f>IF(Table1[[#This Row],[Ngày hóa đơn]]&lt;&gt;"",Table1[[#This Row],[Ngày hóa đơn]],Table1[[#This Row],[Ngày hạch toán]])</f>
        <v>45831</v>
      </c>
      <c r="T1866" s="8"/>
      <c r="U1866" s="7">
        <f>IF(Table1[[#This Row],[Ngày tính CN]]="","",S1866+T1866)</f>
        <v>45831</v>
      </c>
      <c r="V1866" s="71">
        <f ca="1">IF(Table1[[#This Row],[Hạn thanh toán]]="","",IF((U1866-NOW())&lt;0,0,(U1866-NOW())))</f>
        <v>0</v>
      </c>
      <c r="W1866" s="69"/>
      <c r="X1866" s="65" t="str">
        <f t="shared" ca="1" si="216"/>
        <v/>
      </c>
      <c r="Y1866" s="65" t="str">
        <f t="shared" si="214"/>
        <v>Đã thanh toán</v>
      </c>
      <c r="Z1866" s="250">
        <f>Table1[[#This Row],[Hạn thanh toán]]</f>
        <v>45831</v>
      </c>
      <c r="AA1866" s="250">
        <f>Table1[[#This Row],[Ngày Thanh toán]]</f>
        <v>45924</v>
      </c>
      <c r="AD1866" s="3" t="str">
        <f>IF(Table1[[#This Row],[Mã khách hàng]]="","",VLOOKUP($A1866,Ma_KH!$A:$Q,Ma_KH!O$1,0))</f>
        <v>READY MART</v>
      </c>
      <c r="AE1866" s="3" t="str">
        <f>IF(Table1[[#This Row],[Mã khách hàng]]="","",VLOOKUP($A1866,Ma_KH!$A:$Q,Ma_KH!P$1,0))</f>
        <v>READDY MART</v>
      </c>
      <c r="AF1866" s="3">
        <f>VLOOKUP(A1866,Ma_KH!A:Q,Ma_KH!J$1,0)</f>
        <v>0</v>
      </c>
    </row>
    <row r="1867" spans="1:32" ht="16.5">
      <c r="A1867" s="73" t="s">
        <v>151</v>
      </c>
      <c r="B1867" s="45" t="s">
        <v>3190</v>
      </c>
      <c r="C1867" s="75">
        <v>45840</v>
      </c>
      <c r="D1867" s="76" t="s">
        <v>3199</v>
      </c>
      <c r="E1867" s="75"/>
      <c r="F1867" s="73"/>
      <c r="G1867" s="73" t="s">
        <v>3190</v>
      </c>
      <c r="H1867" s="69">
        <v>958740</v>
      </c>
      <c r="I1867" s="69">
        <v>67112</v>
      </c>
      <c r="J1867" s="69">
        <f>(Table1[[#This Row],[Tiền hàng]]-Table1[[#This Row],[Tiền chiết khấu]])*8%</f>
        <v>71330.240000000005</v>
      </c>
      <c r="K1867" s="69">
        <v>962958</v>
      </c>
      <c r="L1867" s="8" t="s">
        <v>24</v>
      </c>
      <c r="M1867" s="60">
        <v>45924</v>
      </c>
      <c r="N1867" s="60" t="s">
        <v>4478</v>
      </c>
      <c r="O1867" s="69">
        <f>IF(Table1[[#This Row],[Phân loại]]="Tồn đầu kỳ",Table1[[#This Row],[Tổng giá trị]],0)</f>
        <v>0</v>
      </c>
      <c r="P1867" s="8">
        <f>IF(Table1[[#This Row],[Số còn phải thu ĐK]]&lt;&gt;0,0,IF(Table1[[#This Row],[Phân loại]]="Bán hàng",Table1[[#This Row],[Tổng giá trị]],-Table1[[#This Row],[Tổng giá trị]]))</f>
        <v>962958</v>
      </c>
      <c r="Q1867" s="18">
        <f t="shared" si="215"/>
        <v>962958</v>
      </c>
      <c r="R1867" s="8">
        <f>Table1[[#This Row],[Số còn phải thu ĐK]]+Table1[[#This Row],[Giá Trị HD sau CK]]-Table1[[#This Row],[Số tiền đã thu]]</f>
        <v>0</v>
      </c>
      <c r="S1867" s="7">
        <f>IF(Table1[[#This Row],[Ngày hóa đơn]]&lt;&gt;"",Table1[[#This Row],[Ngày hóa đơn]],Table1[[#This Row],[Ngày hạch toán]])</f>
        <v>45840</v>
      </c>
      <c r="T1867" s="8"/>
      <c r="U1867" s="7">
        <f>IF(Table1[[#This Row],[Ngày tính CN]]="","",S1867+T1867)</f>
        <v>45840</v>
      </c>
      <c r="V1867" s="71">
        <f ca="1">IF(Table1[[#This Row],[Hạn thanh toán]]="","",IF((U1867-NOW())&lt;0,0,(U1867-NOW())))</f>
        <v>0</v>
      </c>
      <c r="W1867" s="69"/>
      <c r="X1867" s="65" t="str">
        <f t="shared" ca="1" si="216"/>
        <v/>
      </c>
      <c r="Y1867" s="65" t="str">
        <f t="shared" si="214"/>
        <v>Đã thanh toán</v>
      </c>
      <c r="Z1867" s="250">
        <f>Table1[[#This Row],[Hạn thanh toán]]</f>
        <v>45840</v>
      </c>
      <c r="AA1867" s="250">
        <f>Table1[[#This Row],[Ngày Thanh toán]]</f>
        <v>45924</v>
      </c>
      <c r="AD1867" s="3" t="str">
        <f>IF(Table1[[#This Row],[Mã khách hàng]]="","",VLOOKUP($A1867,Ma_KH!$A:$Q,Ma_KH!O$1,0))</f>
        <v>READY MART</v>
      </c>
      <c r="AE1867" s="3" t="str">
        <f>IF(Table1[[#This Row],[Mã khách hàng]]="","",VLOOKUP($A1867,Ma_KH!$A:$Q,Ma_KH!P$1,0))</f>
        <v>READDY MART</v>
      </c>
      <c r="AF1867" s="3">
        <f>VLOOKUP(A1867,Ma_KH!A:Q,Ma_KH!J$1,0)</f>
        <v>0</v>
      </c>
    </row>
    <row r="1868" spans="1:32" ht="16.5">
      <c r="A1868" s="73" t="s">
        <v>151</v>
      </c>
      <c r="B1868" s="45" t="s">
        <v>3190</v>
      </c>
      <c r="C1868" s="75">
        <v>45840</v>
      </c>
      <c r="D1868" s="76" t="s">
        <v>3200</v>
      </c>
      <c r="E1868" s="75"/>
      <c r="F1868" s="73"/>
      <c r="G1868" s="73" t="s">
        <v>3193</v>
      </c>
      <c r="H1868" s="69">
        <v>445328</v>
      </c>
      <c r="I1868" s="69">
        <v>31173</v>
      </c>
      <c r="J1868" s="69">
        <f>(Table1[[#This Row],[Tiền hàng]]-Table1[[#This Row],[Tiền chiết khấu]])*8%</f>
        <v>33132.400000000001</v>
      </c>
      <c r="K1868" s="69">
        <v>447287</v>
      </c>
      <c r="L1868" s="8" t="s">
        <v>24</v>
      </c>
      <c r="M1868" s="60">
        <v>45924</v>
      </c>
      <c r="N1868" s="60" t="s">
        <v>4478</v>
      </c>
      <c r="O1868" s="69">
        <f>IF(Table1[[#This Row],[Phân loại]]="Tồn đầu kỳ",Table1[[#This Row],[Tổng giá trị]],0)</f>
        <v>0</v>
      </c>
      <c r="P1868" s="8">
        <f>IF(Table1[[#This Row],[Số còn phải thu ĐK]]&lt;&gt;0,0,IF(Table1[[#This Row],[Phân loại]]="Bán hàng",Table1[[#This Row],[Tổng giá trị]],-Table1[[#This Row],[Tổng giá trị]]))</f>
        <v>447287</v>
      </c>
      <c r="Q1868" s="18">
        <f t="shared" si="215"/>
        <v>447287</v>
      </c>
      <c r="R1868" s="8">
        <f>Table1[[#This Row],[Số còn phải thu ĐK]]+Table1[[#This Row],[Giá Trị HD sau CK]]-Table1[[#This Row],[Số tiền đã thu]]</f>
        <v>0</v>
      </c>
      <c r="S1868" s="7">
        <f>IF(Table1[[#This Row],[Ngày hóa đơn]]&lt;&gt;"",Table1[[#This Row],[Ngày hóa đơn]],Table1[[#This Row],[Ngày hạch toán]])</f>
        <v>45840</v>
      </c>
      <c r="T1868" s="8"/>
      <c r="U1868" s="7">
        <f>IF(Table1[[#This Row],[Ngày tính CN]]="","",S1868+T1868)</f>
        <v>45840</v>
      </c>
      <c r="V1868" s="71">
        <f ca="1">IF(Table1[[#This Row],[Hạn thanh toán]]="","",IF((U1868-NOW())&lt;0,0,(U1868-NOW())))</f>
        <v>0</v>
      </c>
      <c r="W1868" s="69"/>
      <c r="X1868" s="65" t="str">
        <f t="shared" ca="1" si="216"/>
        <v/>
      </c>
      <c r="Y1868" s="65" t="str">
        <f t="shared" si="214"/>
        <v>Đã thanh toán</v>
      </c>
      <c r="Z1868" s="250">
        <f>Table1[[#This Row],[Hạn thanh toán]]</f>
        <v>45840</v>
      </c>
      <c r="AA1868" s="250">
        <f>Table1[[#This Row],[Ngày Thanh toán]]</f>
        <v>45924</v>
      </c>
      <c r="AD1868" s="3" t="str">
        <f>IF(Table1[[#This Row],[Mã khách hàng]]="","",VLOOKUP($A1868,Ma_KH!$A:$Q,Ma_KH!O$1,0))</f>
        <v>READY MART</v>
      </c>
      <c r="AE1868" s="3" t="str">
        <f>IF(Table1[[#This Row],[Mã khách hàng]]="","",VLOOKUP($A1868,Ma_KH!$A:$Q,Ma_KH!P$1,0))</f>
        <v>READDY MART</v>
      </c>
      <c r="AF1868" s="3">
        <f>VLOOKUP(A1868,Ma_KH!A:Q,Ma_KH!J$1,0)</f>
        <v>0</v>
      </c>
    </row>
    <row r="1869" spans="1:32" ht="16.5">
      <c r="A1869" s="73" t="s">
        <v>151</v>
      </c>
      <c r="B1869" s="45" t="s">
        <v>3190</v>
      </c>
      <c r="C1869" s="75">
        <v>45845</v>
      </c>
      <c r="D1869" s="76" t="s">
        <v>3201</v>
      </c>
      <c r="E1869" s="75"/>
      <c r="F1869" s="73"/>
      <c r="G1869" s="73" t="s">
        <v>3197</v>
      </c>
      <c r="H1869" s="69">
        <v>1252562</v>
      </c>
      <c r="I1869" s="69">
        <v>87679</v>
      </c>
      <c r="J1869" s="69">
        <f>(Table1[[#This Row],[Tiền hàng]]-Table1[[#This Row],[Tiền chiết khấu]])*8%</f>
        <v>93190.64</v>
      </c>
      <c r="K1869" s="69">
        <v>1258074</v>
      </c>
      <c r="L1869" s="8" t="s">
        <v>24</v>
      </c>
      <c r="M1869" s="60">
        <v>45924</v>
      </c>
      <c r="N1869" s="60" t="s">
        <v>4478</v>
      </c>
      <c r="O1869" s="69">
        <f>IF(Table1[[#This Row],[Phân loại]]="Tồn đầu kỳ",Table1[[#This Row],[Tổng giá trị]],0)</f>
        <v>0</v>
      </c>
      <c r="P1869" s="8">
        <f>IF(Table1[[#This Row],[Số còn phải thu ĐK]]&lt;&gt;0,0,IF(Table1[[#This Row],[Phân loại]]="Bán hàng",Table1[[#This Row],[Tổng giá trị]],-Table1[[#This Row],[Tổng giá trị]]))</f>
        <v>1258074</v>
      </c>
      <c r="Q1869" s="18">
        <f t="shared" si="215"/>
        <v>1258074</v>
      </c>
      <c r="R1869" s="8">
        <f>Table1[[#This Row],[Số còn phải thu ĐK]]+Table1[[#This Row],[Giá Trị HD sau CK]]-Table1[[#This Row],[Số tiền đã thu]]</f>
        <v>0</v>
      </c>
      <c r="S1869" s="7">
        <f>IF(Table1[[#This Row],[Ngày hóa đơn]]&lt;&gt;"",Table1[[#This Row],[Ngày hóa đơn]],Table1[[#This Row],[Ngày hạch toán]])</f>
        <v>45845</v>
      </c>
      <c r="T1869" s="8"/>
      <c r="U1869" s="7">
        <f>IF(Table1[[#This Row],[Ngày tính CN]]="","",S1869+T1869)</f>
        <v>45845</v>
      </c>
      <c r="V1869" s="71">
        <f ca="1">IF(Table1[[#This Row],[Hạn thanh toán]]="","",IF((U1869-NOW())&lt;0,0,(U1869-NOW())))</f>
        <v>0</v>
      </c>
      <c r="W1869" s="69"/>
      <c r="X1869" s="65" t="str">
        <f t="shared" ca="1" si="216"/>
        <v/>
      </c>
      <c r="Y1869" s="65" t="str">
        <f t="shared" si="214"/>
        <v>Đã thanh toán</v>
      </c>
      <c r="Z1869" s="250">
        <f>Table1[[#This Row],[Hạn thanh toán]]</f>
        <v>45845</v>
      </c>
      <c r="AA1869" s="250">
        <f>Table1[[#This Row],[Ngày Thanh toán]]</f>
        <v>45924</v>
      </c>
      <c r="AD1869" s="3" t="str">
        <f>IF(Table1[[#This Row],[Mã khách hàng]]="","",VLOOKUP($A1869,Ma_KH!$A:$Q,Ma_KH!O$1,0))</f>
        <v>READY MART</v>
      </c>
      <c r="AE1869" s="3" t="str">
        <f>IF(Table1[[#This Row],[Mã khách hàng]]="","",VLOOKUP($A1869,Ma_KH!$A:$Q,Ma_KH!P$1,0))</f>
        <v>READDY MART</v>
      </c>
      <c r="AF1869" s="3">
        <f>VLOOKUP(A1869,Ma_KH!A:Q,Ma_KH!J$1,0)</f>
        <v>0</v>
      </c>
    </row>
    <row r="1870" spans="1:32" ht="16.5">
      <c r="A1870" s="73" t="s">
        <v>151</v>
      </c>
      <c r="B1870" s="45" t="s">
        <v>3190</v>
      </c>
      <c r="C1870" s="75">
        <v>45859</v>
      </c>
      <c r="D1870" s="76" t="s">
        <v>3202</v>
      </c>
      <c r="E1870" s="75"/>
      <c r="F1870" s="73"/>
      <c r="G1870" s="73" t="s">
        <v>3185</v>
      </c>
      <c r="H1870" s="69">
        <v>1184634</v>
      </c>
      <c r="I1870" s="69">
        <v>82924</v>
      </c>
      <c r="J1870" s="69">
        <f>(Table1[[#This Row],[Tiền hàng]]-Table1[[#This Row],[Tiền chiết khấu]])*8%</f>
        <v>88136.8</v>
      </c>
      <c r="K1870" s="69">
        <v>1189847</v>
      </c>
      <c r="L1870" s="8" t="s">
        <v>24</v>
      </c>
      <c r="M1870" s="60">
        <v>45924</v>
      </c>
      <c r="N1870" s="60" t="s">
        <v>4478</v>
      </c>
      <c r="O1870" s="69">
        <f>IF(Table1[[#This Row],[Phân loại]]="Tồn đầu kỳ",Table1[[#This Row],[Tổng giá trị]],0)</f>
        <v>0</v>
      </c>
      <c r="P1870" s="8">
        <f>IF(Table1[[#This Row],[Số còn phải thu ĐK]]&lt;&gt;0,0,IF(Table1[[#This Row],[Phân loại]]="Bán hàng",Table1[[#This Row],[Tổng giá trị]],-Table1[[#This Row],[Tổng giá trị]]))</f>
        <v>1189847</v>
      </c>
      <c r="Q1870" s="18">
        <f t="shared" si="215"/>
        <v>1189847</v>
      </c>
      <c r="R1870" s="8">
        <f>Table1[[#This Row],[Số còn phải thu ĐK]]+Table1[[#This Row],[Giá Trị HD sau CK]]-Table1[[#This Row],[Số tiền đã thu]]</f>
        <v>0</v>
      </c>
      <c r="S1870" s="7">
        <f>IF(Table1[[#This Row],[Ngày hóa đơn]]&lt;&gt;"",Table1[[#This Row],[Ngày hóa đơn]],Table1[[#This Row],[Ngày hạch toán]])</f>
        <v>45859</v>
      </c>
      <c r="T1870" s="8"/>
      <c r="U1870" s="7">
        <f>IF(Table1[[#This Row],[Ngày tính CN]]="","",S1870+T1870)</f>
        <v>45859</v>
      </c>
      <c r="V1870" s="71">
        <f ca="1">IF(Table1[[#This Row],[Hạn thanh toán]]="","",IF((U1870-NOW())&lt;0,0,(U1870-NOW())))</f>
        <v>0</v>
      </c>
      <c r="W1870" s="69"/>
      <c r="X1870" s="65" t="str">
        <f t="shared" ca="1" si="216"/>
        <v/>
      </c>
      <c r="Y1870" s="65" t="str">
        <f t="shared" si="214"/>
        <v>Đã thanh toán</v>
      </c>
      <c r="Z1870" s="250">
        <f>Table1[[#This Row],[Hạn thanh toán]]</f>
        <v>45859</v>
      </c>
      <c r="AA1870" s="250">
        <f>Table1[[#This Row],[Ngày Thanh toán]]</f>
        <v>45924</v>
      </c>
      <c r="AD1870" s="3" t="str">
        <f>IF(Table1[[#This Row],[Mã khách hàng]]="","",VLOOKUP($A1870,Ma_KH!$A:$Q,Ma_KH!O$1,0))</f>
        <v>READY MART</v>
      </c>
      <c r="AE1870" s="3" t="str">
        <f>IF(Table1[[#This Row],[Mã khách hàng]]="","",VLOOKUP($A1870,Ma_KH!$A:$Q,Ma_KH!P$1,0))</f>
        <v>READDY MART</v>
      </c>
      <c r="AF1870" s="3">
        <f>VLOOKUP(A1870,Ma_KH!A:Q,Ma_KH!J$1,0)</f>
        <v>0</v>
      </c>
    </row>
    <row r="1871" spans="1:32" ht="16.5">
      <c r="A1871" s="73" t="s">
        <v>151</v>
      </c>
      <c r="B1871" s="45" t="s">
        <v>3190</v>
      </c>
      <c r="C1871" s="75">
        <v>45877</v>
      </c>
      <c r="D1871" s="76" t="s">
        <v>3203</v>
      </c>
      <c r="E1871" s="75"/>
      <c r="F1871" s="73"/>
      <c r="G1871" s="73" t="s">
        <v>3185</v>
      </c>
      <c r="H1871" s="69">
        <v>686812</v>
      </c>
      <c r="I1871" s="69">
        <v>48077</v>
      </c>
      <c r="J1871" s="69">
        <f>(Table1[[#This Row],[Tiền hàng]]-Table1[[#This Row],[Tiền chiết khấu]])*8%</f>
        <v>51098.8</v>
      </c>
      <c r="K1871" s="69">
        <v>689834</v>
      </c>
      <c r="L1871" s="8" t="s">
        <v>24</v>
      </c>
      <c r="M1871" s="60">
        <v>45924</v>
      </c>
      <c r="N1871" s="60" t="s">
        <v>4478</v>
      </c>
      <c r="O1871" s="69">
        <f>IF(Table1[[#This Row],[Phân loại]]="Tồn đầu kỳ",Table1[[#This Row],[Tổng giá trị]],0)</f>
        <v>0</v>
      </c>
      <c r="P1871" s="8">
        <f>IF(Table1[[#This Row],[Số còn phải thu ĐK]]&lt;&gt;0,0,IF(Table1[[#This Row],[Phân loại]]="Bán hàng",Table1[[#This Row],[Tổng giá trị]],-Table1[[#This Row],[Tổng giá trị]]))</f>
        <v>689834</v>
      </c>
      <c r="Q1871" s="18">
        <f t="shared" si="215"/>
        <v>689834</v>
      </c>
      <c r="R1871" s="8">
        <f>Table1[[#This Row],[Số còn phải thu ĐK]]+Table1[[#This Row],[Giá Trị HD sau CK]]-Table1[[#This Row],[Số tiền đã thu]]</f>
        <v>0</v>
      </c>
      <c r="S1871" s="7">
        <f>IF(Table1[[#This Row],[Ngày hóa đơn]]&lt;&gt;"",Table1[[#This Row],[Ngày hóa đơn]],Table1[[#This Row],[Ngày hạch toán]])</f>
        <v>45877</v>
      </c>
      <c r="T1871" s="8"/>
      <c r="U1871" s="7">
        <f>IF(Table1[[#This Row],[Ngày tính CN]]="","",S1871+T1871)</f>
        <v>45877</v>
      </c>
      <c r="V1871" s="71">
        <f ca="1">IF(Table1[[#This Row],[Hạn thanh toán]]="","",IF((U1871-NOW())&lt;0,0,(U1871-NOW())))</f>
        <v>0</v>
      </c>
      <c r="W1871" s="69"/>
      <c r="X1871" s="65" t="str">
        <f t="shared" ca="1" si="216"/>
        <v/>
      </c>
      <c r="Y1871" s="65" t="str">
        <f t="shared" si="214"/>
        <v>Đã thanh toán</v>
      </c>
      <c r="Z1871" s="250">
        <f>Table1[[#This Row],[Hạn thanh toán]]</f>
        <v>45877</v>
      </c>
      <c r="AA1871" s="250">
        <f>Table1[[#This Row],[Ngày Thanh toán]]</f>
        <v>45924</v>
      </c>
      <c r="AD1871" s="3" t="str">
        <f>IF(Table1[[#This Row],[Mã khách hàng]]="","",VLOOKUP($A1871,Ma_KH!$A:$Q,Ma_KH!O$1,0))</f>
        <v>READY MART</v>
      </c>
      <c r="AE1871" s="3" t="str">
        <f>IF(Table1[[#This Row],[Mã khách hàng]]="","",VLOOKUP($A1871,Ma_KH!$A:$Q,Ma_KH!P$1,0))</f>
        <v>READDY MART</v>
      </c>
      <c r="AF1871" s="3">
        <f>VLOOKUP(A1871,Ma_KH!A:Q,Ma_KH!J$1,0)</f>
        <v>0</v>
      </c>
    </row>
    <row r="1872" spans="1:32" ht="16.5">
      <c r="A1872" s="73" t="s">
        <v>151</v>
      </c>
      <c r="B1872" s="45" t="s">
        <v>3190</v>
      </c>
      <c r="C1872" s="75">
        <v>45880</v>
      </c>
      <c r="D1872" s="76" t="s">
        <v>3204</v>
      </c>
      <c r="E1872" s="75"/>
      <c r="F1872" s="73"/>
      <c r="G1872" s="73" t="s">
        <v>3188</v>
      </c>
      <c r="H1872" s="69">
        <v>611342</v>
      </c>
      <c r="I1872" s="69">
        <v>42794</v>
      </c>
      <c r="J1872" s="69">
        <f>(Table1[[#This Row],[Tiền hàng]]-Table1[[#This Row],[Tiền chiết khấu]])*8%</f>
        <v>45483.840000000004</v>
      </c>
      <c r="K1872" s="69">
        <v>614032</v>
      </c>
      <c r="L1872" s="8" t="s">
        <v>24</v>
      </c>
      <c r="M1872" s="60">
        <v>45924</v>
      </c>
      <c r="N1872" s="60" t="s">
        <v>4478</v>
      </c>
      <c r="O1872" s="69">
        <f>IF(Table1[[#This Row],[Phân loại]]="Tồn đầu kỳ",Table1[[#This Row],[Tổng giá trị]],0)</f>
        <v>0</v>
      </c>
      <c r="P1872" s="8">
        <f>IF(Table1[[#This Row],[Số còn phải thu ĐK]]&lt;&gt;0,0,IF(Table1[[#This Row],[Phân loại]]="Bán hàng",Table1[[#This Row],[Tổng giá trị]],-Table1[[#This Row],[Tổng giá trị]]))</f>
        <v>614032</v>
      </c>
      <c r="Q1872" s="18">
        <f t="shared" si="215"/>
        <v>614032</v>
      </c>
      <c r="R1872" s="8">
        <f>Table1[[#This Row],[Số còn phải thu ĐK]]+Table1[[#This Row],[Giá Trị HD sau CK]]-Table1[[#This Row],[Số tiền đã thu]]</f>
        <v>0</v>
      </c>
      <c r="S1872" s="7">
        <f>IF(Table1[[#This Row],[Ngày hóa đơn]]&lt;&gt;"",Table1[[#This Row],[Ngày hóa đơn]],Table1[[#This Row],[Ngày hạch toán]])</f>
        <v>45880</v>
      </c>
      <c r="T1872" s="8"/>
      <c r="U1872" s="7">
        <f>IF(Table1[[#This Row],[Ngày tính CN]]="","",S1872+T1872)</f>
        <v>45880</v>
      </c>
      <c r="V1872" s="71">
        <f ca="1">IF(Table1[[#This Row],[Hạn thanh toán]]="","",IF((U1872-NOW())&lt;0,0,(U1872-NOW())))</f>
        <v>0</v>
      </c>
      <c r="W1872" s="69"/>
      <c r="X1872" s="65" t="str">
        <f t="shared" ca="1" si="216"/>
        <v/>
      </c>
      <c r="Y1872" s="65" t="str">
        <f t="shared" si="214"/>
        <v>Đã thanh toán</v>
      </c>
      <c r="Z1872" s="250">
        <f>Table1[[#This Row],[Hạn thanh toán]]</f>
        <v>45880</v>
      </c>
      <c r="AA1872" s="250">
        <f>Table1[[#This Row],[Ngày Thanh toán]]</f>
        <v>45924</v>
      </c>
      <c r="AD1872" s="3" t="str">
        <f>IF(Table1[[#This Row],[Mã khách hàng]]="","",VLOOKUP($A1872,Ma_KH!$A:$Q,Ma_KH!O$1,0))</f>
        <v>READY MART</v>
      </c>
      <c r="AE1872" s="3" t="str">
        <f>IF(Table1[[#This Row],[Mã khách hàng]]="","",VLOOKUP($A1872,Ma_KH!$A:$Q,Ma_KH!P$1,0))</f>
        <v>READDY MART</v>
      </c>
      <c r="AF1872" s="3">
        <f>VLOOKUP(A1872,Ma_KH!A:Q,Ma_KH!J$1,0)</f>
        <v>0</v>
      </c>
    </row>
    <row r="1873" spans="1:32" ht="16.5">
      <c r="A1873" s="73" t="s">
        <v>151</v>
      </c>
      <c r="B1873" s="45" t="s">
        <v>3190</v>
      </c>
      <c r="C1873" s="75">
        <v>45882</v>
      </c>
      <c r="D1873" s="76" t="s">
        <v>3205</v>
      </c>
      <c r="E1873" s="75"/>
      <c r="F1873" s="73"/>
      <c r="G1873" s="73" t="s">
        <v>3193</v>
      </c>
      <c r="H1873" s="69">
        <v>958466</v>
      </c>
      <c r="I1873" s="69">
        <v>67093</v>
      </c>
      <c r="J1873" s="69">
        <f>(Table1[[#This Row],[Tiền hàng]]-Table1[[#This Row],[Tiền chiết khấu]])*8%</f>
        <v>71309.84</v>
      </c>
      <c r="K1873" s="69">
        <v>962683</v>
      </c>
      <c r="L1873" s="8" t="s">
        <v>24</v>
      </c>
      <c r="M1873" s="60">
        <v>45924</v>
      </c>
      <c r="N1873" s="60" t="s">
        <v>4478</v>
      </c>
      <c r="O1873" s="69">
        <f>IF(Table1[[#This Row],[Phân loại]]="Tồn đầu kỳ",Table1[[#This Row],[Tổng giá trị]],0)</f>
        <v>0</v>
      </c>
      <c r="P1873" s="8">
        <f>IF(Table1[[#This Row],[Số còn phải thu ĐK]]&lt;&gt;0,0,IF(Table1[[#This Row],[Phân loại]]="Bán hàng",Table1[[#This Row],[Tổng giá trị]],-Table1[[#This Row],[Tổng giá trị]]))</f>
        <v>962683</v>
      </c>
      <c r="Q1873" s="18">
        <f t="shared" si="215"/>
        <v>962683</v>
      </c>
      <c r="R1873" s="8">
        <f>Table1[[#This Row],[Số còn phải thu ĐK]]+Table1[[#This Row],[Giá Trị HD sau CK]]-Table1[[#This Row],[Số tiền đã thu]]</f>
        <v>0</v>
      </c>
      <c r="S1873" s="7">
        <f>IF(Table1[[#This Row],[Ngày hóa đơn]]&lt;&gt;"",Table1[[#This Row],[Ngày hóa đơn]],Table1[[#This Row],[Ngày hạch toán]])</f>
        <v>45882</v>
      </c>
      <c r="T1873" s="8"/>
      <c r="U1873" s="7">
        <f>IF(Table1[[#This Row],[Ngày tính CN]]="","",S1873+T1873)</f>
        <v>45882</v>
      </c>
      <c r="V1873" s="71">
        <f ca="1">IF(Table1[[#This Row],[Hạn thanh toán]]="","",IF((U1873-NOW())&lt;0,0,(U1873-NOW())))</f>
        <v>0</v>
      </c>
      <c r="W1873" s="69"/>
      <c r="X1873" s="65" t="str">
        <f t="shared" ca="1" si="216"/>
        <v/>
      </c>
      <c r="Y1873" s="65" t="str">
        <f t="shared" si="214"/>
        <v>Đã thanh toán</v>
      </c>
      <c r="Z1873" s="250">
        <f>Table1[[#This Row],[Hạn thanh toán]]</f>
        <v>45882</v>
      </c>
      <c r="AA1873" s="250">
        <f>Table1[[#This Row],[Ngày Thanh toán]]</f>
        <v>45924</v>
      </c>
      <c r="AD1873" s="3" t="str">
        <f>IF(Table1[[#This Row],[Mã khách hàng]]="","",VLOOKUP($A1873,Ma_KH!$A:$Q,Ma_KH!O$1,0))</f>
        <v>READY MART</v>
      </c>
      <c r="AE1873" s="3" t="str">
        <f>IF(Table1[[#This Row],[Mã khách hàng]]="","",VLOOKUP($A1873,Ma_KH!$A:$Q,Ma_KH!P$1,0))</f>
        <v>READDY MART</v>
      </c>
      <c r="AF1873" s="3">
        <f>VLOOKUP(A1873,Ma_KH!A:Q,Ma_KH!J$1,0)</f>
        <v>0</v>
      </c>
    </row>
    <row r="1874" spans="1:32" ht="16.5">
      <c r="A1874" s="73" t="s">
        <v>151</v>
      </c>
      <c r="B1874" s="45" t="s">
        <v>3190</v>
      </c>
      <c r="C1874" s="75">
        <v>45883</v>
      </c>
      <c r="D1874" s="76" t="s">
        <v>3206</v>
      </c>
      <c r="E1874" s="75"/>
      <c r="F1874" s="73"/>
      <c r="G1874" s="73" t="s">
        <v>3190</v>
      </c>
      <c r="H1874" s="69">
        <v>958466</v>
      </c>
      <c r="I1874" s="69">
        <v>67093</v>
      </c>
      <c r="J1874" s="69">
        <f>(Table1[[#This Row],[Tiền hàng]]-Table1[[#This Row],[Tiền chiết khấu]])*8%</f>
        <v>71309.84</v>
      </c>
      <c r="K1874" s="69">
        <v>962683</v>
      </c>
      <c r="L1874" s="8" t="s">
        <v>24</v>
      </c>
      <c r="M1874" s="60">
        <v>45924</v>
      </c>
      <c r="N1874" s="60" t="s">
        <v>4478</v>
      </c>
      <c r="O1874" s="69">
        <f>IF(Table1[[#This Row],[Phân loại]]="Tồn đầu kỳ",Table1[[#This Row],[Tổng giá trị]],0)</f>
        <v>0</v>
      </c>
      <c r="P1874" s="8">
        <f>IF(Table1[[#This Row],[Số còn phải thu ĐK]]&lt;&gt;0,0,IF(Table1[[#This Row],[Phân loại]]="Bán hàng",Table1[[#This Row],[Tổng giá trị]],-Table1[[#This Row],[Tổng giá trị]]))</f>
        <v>962683</v>
      </c>
      <c r="Q1874" s="18">
        <f t="shared" si="215"/>
        <v>962683</v>
      </c>
      <c r="R1874" s="8">
        <f>Table1[[#This Row],[Số còn phải thu ĐK]]+Table1[[#This Row],[Giá Trị HD sau CK]]-Table1[[#This Row],[Số tiền đã thu]]</f>
        <v>0</v>
      </c>
      <c r="S1874" s="7">
        <f>IF(Table1[[#This Row],[Ngày hóa đơn]]&lt;&gt;"",Table1[[#This Row],[Ngày hóa đơn]],Table1[[#This Row],[Ngày hạch toán]])</f>
        <v>45883</v>
      </c>
      <c r="T1874" s="8"/>
      <c r="U1874" s="7">
        <f>IF(Table1[[#This Row],[Ngày tính CN]]="","",S1874+T1874)</f>
        <v>45883</v>
      </c>
      <c r="V1874" s="71">
        <f ca="1">IF(Table1[[#This Row],[Hạn thanh toán]]="","",IF((U1874-NOW())&lt;0,0,(U1874-NOW())))</f>
        <v>0</v>
      </c>
      <c r="W1874" s="69"/>
      <c r="X1874" s="65" t="str">
        <f t="shared" ca="1" si="216"/>
        <v/>
      </c>
      <c r="Y1874" s="65" t="str">
        <f t="shared" si="214"/>
        <v>Đã thanh toán</v>
      </c>
      <c r="Z1874" s="250">
        <f>Table1[[#This Row],[Hạn thanh toán]]</f>
        <v>45883</v>
      </c>
      <c r="AA1874" s="250">
        <f>Table1[[#This Row],[Ngày Thanh toán]]</f>
        <v>45924</v>
      </c>
      <c r="AD1874" s="3" t="str">
        <f>IF(Table1[[#This Row],[Mã khách hàng]]="","",VLOOKUP($A1874,Ma_KH!$A:$Q,Ma_KH!O$1,0))</f>
        <v>READY MART</v>
      </c>
      <c r="AE1874" s="3" t="str">
        <f>IF(Table1[[#This Row],[Mã khách hàng]]="","",VLOOKUP($A1874,Ma_KH!$A:$Q,Ma_KH!P$1,0))</f>
        <v>READDY MART</v>
      </c>
      <c r="AF1874" s="3">
        <f>VLOOKUP(A1874,Ma_KH!A:Q,Ma_KH!J$1,0)</f>
        <v>0</v>
      </c>
    </row>
    <row r="1875" spans="1:32" ht="16.5">
      <c r="A1875" s="73" t="s">
        <v>151</v>
      </c>
      <c r="B1875" s="45" t="s">
        <v>3190</v>
      </c>
      <c r="C1875" s="75">
        <v>45896</v>
      </c>
      <c r="D1875" s="76" t="s">
        <v>3207</v>
      </c>
      <c r="E1875" s="75"/>
      <c r="F1875" s="73"/>
      <c r="G1875" s="73" t="s">
        <v>3190</v>
      </c>
      <c r="H1875" s="69">
        <v>1382095</v>
      </c>
      <c r="I1875" s="69">
        <v>96747</v>
      </c>
      <c r="J1875" s="69">
        <f>(Table1[[#This Row],[Tiền hàng]]-Table1[[#This Row],[Tiền chiết khấu]])*8%</f>
        <v>102827.84</v>
      </c>
      <c r="K1875" s="69">
        <v>1388176</v>
      </c>
      <c r="L1875" s="8" t="s">
        <v>24</v>
      </c>
      <c r="M1875" s="60">
        <v>45924</v>
      </c>
      <c r="N1875" s="60" t="s">
        <v>4478</v>
      </c>
      <c r="O1875" s="69">
        <f>IF(Table1[[#This Row],[Phân loại]]="Tồn đầu kỳ",Table1[[#This Row],[Tổng giá trị]],0)</f>
        <v>0</v>
      </c>
      <c r="P1875" s="8">
        <f>IF(Table1[[#This Row],[Số còn phải thu ĐK]]&lt;&gt;0,0,IF(Table1[[#This Row],[Phân loại]]="Bán hàng",Table1[[#This Row],[Tổng giá trị]],-Table1[[#This Row],[Tổng giá trị]]))</f>
        <v>1388176</v>
      </c>
      <c r="Q1875" s="18">
        <f t="shared" si="215"/>
        <v>1388176</v>
      </c>
      <c r="R1875" s="8">
        <f>Table1[[#This Row],[Số còn phải thu ĐK]]+Table1[[#This Row],[Giá Trị HD sau CK]]-Table1[[#This Row],[Số tiền đã thu]]</f>
        <v>0</v>
      </c>
      <c r="S1875" s="7">
        <f>IF(Table1[[#This Row],[Ngày hóa đơn]]&lt;&gt;"",Table1[[#This Row],[Ngày hóa đơn]],Table1[[#This Row],[Ngày hạch toán]])</f>
        <v>45896</v>
      </c>
      <c r="T1875" s="8"/>
      <c r="U1875" s="7">
        <f>IF(Table1[[#This Row],[Ngày tính CN]]="","",S1875+T1875)</f>
        <v>45896</v>
      </c>
      <c r="V1875" s="71">
        <f ca="1">IF(Table1[[#This Row],[Hạn thanh toán]]="","",IF((U1875-NOW())&lt;0,0,(U1875-NOW())))</f>
        <v>0</v>
      </c>
      <c r="W1875" s="69"/>
      <c r="X1875" s="65" t="str">
        <f t="shared" ca="1" si="216"/>
        <v/>
      </c>
      <c r="Y1875" s="65" t="str">
        <f t="shared" si="214"/>
        <v>Đã thanh toán</v>
      </c>
      <c r="Z1875" s="250">
        <f>Table1[[#This Row],[Hạn thanh toán]]</f>
        <v>45896</v>
      </c>
      <c r="AA1875" s="250">
        <f>Table1[[#This Row],[Ngày Thanh toán]]</f>
        <v>45924</v>
      </c>
      <c r="AD1875" s="3" t="str">
        <f>IF(Table1[[#This Row],[Mã khách hàng]]="","",VLOOKUP($A1875,Ma_KH!$A:$Q,Ma_KH!O$1,0))</f>
        <v>READY MART</v>
      </c>
      <c r="AE1875" s="3" t="str">
        <f>IF(Table1[[#This Row],[Mã khách hàng]]="","",VLOOKUP($A1875,Ma_KH!$A:$Q,Ma_KH!P$1,0))</f>
        <v>READDY MART</v>
      </c>
      <c r="AF1875" s="3">
        <f>VLOOKUP(A1875,Ma_KH!A:Q,Ma_KH!J$1,0)</f>
        <v>0</v>
      </c>
    </row>
    <row r="1876" spans="1:32" ht="16.5">
      <c r="A1876" s="73" t="s">
        <v>151</v>
      </c>
      <c r="B1876" s="45" t="s">
        <v>3190</v>
      </c>
      <c r="C1876" s="75">
        <v>45896</v>
      </c>
      <c r="D1876" s="76" t="s">
        <v>3208</v>
      </c>
      <c r="E1876" s="75"/>
      <c r="F1876" s="73"/>
      <c r="G1876" s="73" t="s">
        <v>3190</v>
      </c>
      <c r="H1876" s="69">
        <v>2204232</v>
      </c>
      <c r="I1876" s="69">
        <v>154296</v>
      </c>
      <c r="J1876" s="69">
        <f>(Table1[[#This Row],[Tiền hàng]]-Table1[[#This Row],[Tiền chiết khấu]])*8%</f>
        <v>163994.88</v>
      </c>
      <c r="K1876" s="69">
        <v>2213931</v>
      </c>
      <c r="L1876" s="8" t="s">
        <v>24</v>
      </c>
      <c r="M1876" s="60">
        <v>45924</v>
      </c>
      <c r="N1876" s="60" t="s">
        <v>4478</v>
      </c>
      <c r="O1876" s="69">
        <f>IF(Table1[[#This Row],[Phân loại]]="Tồn đầu kỳ",Table1[[#This Row],[Tổng giá trị]],0)</f>
        <v>0</v>
      </c>
      <c r="P1876" s="8">
        <f>IF(Table1[[#This Row],[Số còn phải thu ĐK]]&lt;&gt;0,0,IF(Table1[[#This Row],[Phân loại]]="Bán hàng",Table1[[#This Row],[Tổng giá trị]],-Table1[[#This Row],[Tổng giá trị]]))</f>
        <v>2213931</v>
      </c>
      <c r="Q1876" s="18">
        <f t="shared" si="215"/>
        <v>2213931</v>
      </c>
      <c r="R1876" s="8">
        <f>Table1[[#This Row],[Số còn phải thu ĐK]]+Table1[[#This Row],[Giá Trị HD sau CK]]-Table1[[#This Row],[Số tiền đã thu]]</f>
        <v>0</v>
      </c>
      <c r="S1876" s="7">
        <f>IF(Table1[[#This Row],[Ngày hóa đơn]]&lt;&gt;"",Table1[[#This Row],[Ngày hóa đơn]],Table1[[#This Row],[Ngày hạch toán]])</f>
        <v>45896</v>
      </c>
      <c r="T1876" s="8"/>
      <c r="U1876" s="7">
        <f>IF(Table1[[#This Row],[Ngày tính CN]]="","",S1876+T1876)</f>
        <v>45896</v>
      </c>
      <c r="V1876" s="71">
        <f ca="1">IF(Table1[[#This Row],[Hạn thanh toán]]="","",IF((U1876-NOW())&lt;0,0,(U1876-NOW())))</f>
        <v>0</v>
      </c>
      <c r="W1876" s="69"/>
      <c r="X1876" s="65" t="str">
        <f t="shared" ca="1" si="216"/>
        <v/>
      </c>
      <c r="Y1876" s="65" t="str">
        <f t="shared" si="214"/>
        <v>Đã thanh toán</v>
      </c>
      <c r="Z1876" s="250">
        <f>Table1[[#This Row],[Hạn thanh toán]]</f>
        <v>45896</v>
      </c>
      <c r="AA1876" s="250">
        <f>Table1[[#This Row],[Ngày Thanh toán]]</f>
        <v>45924</v>
      </c>
      <c r="AD1876" s="3" t="str">
        <f>IF(Table1[[#This Row],[Mã khách hàng]]="","",VLOOKUP($A1876,Ma_KH!$A:$Q,Ma_KH!O$1,0))</f>
        <v>READY MART</v>
      </c>
      <c r="AE1876" s="3" t="str">
        <f>IF(Table1[[#This Row],[Mã khách hàng]]="","",VLOOKUP($A1876,Ma_KH!$A:$Q,Ma_KH!P$1,0))</f>
        <v>READDY MART</v>
      </c>
      <c r="AF1876" s="3">
        <f>VLOOKUP(A1876,Ma_KH!A:Q,Ma_KH!J$1,0)</f>
        <v>0</v>
      </c>
    </row>
    <row r="1877" spans="1:32" s="58" customFormat="1" ht="16.5">
      <c r="A1877" s="42" t="s">
        <v>151</v>
      </c>
      <c r="B1877" s="45" t="s">
        <v>3190</v>
      </c>
      <c r="C1877" s="44">
        <v>45903</v>
      </c>
      <c r="D1877" s="43" t="s">
        <v>3209</v>
      </c>
      <c r="E1877" s="44"/>
      <c r="F1877" s="42"/>
      <c r="G1877" s="42" t="s">
        <v>3197</v>
      </c>
      <c r="H1877" s="54">
        <v>1063897</v>
      </c>
      <c r="I1877" s="54">
        <v>74473</v>
      </c>
      <c r="J1877" s="54">
        <f>(Table1[[#This Row],[Tiền hàng]]-Table1[[#This Row],[Tiền chiết khấu]])*8%</f>
        <v>79153.919999999998</v>
      </c>
      <c r="K1877" s="54">
        <v>1068578</v>
      </c>
      <c r="L1877" s="55" t="s">
        <v>24</v>
      </c>
      <c r="M1877" s="56"/>
      <c r="N1877" s="55"/>
      <c r="O1877" s="54">
        <f>IF(Table1[[#This Row],[Phân loại]]="Tồn đầu kỳ",Table1[[#This Row],[Tổng giá trị]],0)</f>
        <v>0</v>
      </c>
      <c r="P1877" s="55">
        <f>IF(Table1[[#This Row],[Số còn phải thu ĐK]]&lt;&gt;0,0,IF(Table1[[#This Row],[Phân loại]]="Bán hàng",Table1[[#This Row],[Tổng giá trị]],-Table1[[#This Row],[Tổng giá trị]]))</f>
        <v>1068578</v>
      </c>
      <c r="Q1877" s="18">
        <f t="shared" si="215"/>
        <v>0</v>
      </c>
      <c r="R1877" s="55">
        <f>Table1[[#This Row],[Số còn phải thu ĐK]]+Table1[[#This Row],[Giá Trị HD sau CK]]-Table1[[#This Row],[Số tiền đã thu]]</f>
        <v>1068578</v>
      </c>
      <c r="S1877" s="56">
        <f>IF(Table1[[#This Row],[Ngày hóa đơn]]&lt;&gt;"",Table1[[#This Row],[Ngày hóa đơn]],Table1[[#This Row],[Ngày hạch toán]])</f>
        <v>45903</v>
      </c>
      <c r="T1877" s="55"/>
      <c r="U1877" s="56">
        <f>IF(Table1[[#This Row],[Ngày tính CN]]="","",S1877+T1877)</f>
        <v>45903</v>
      </c>
      <c r="V1877" s="57">
        <f ca="1">IF(Table1[[#This Row],[Hạn thanh toán]]="","",IF((U1877-NOW())&lt;0,0,(U1877-NOW())))</f>
        <v>0</v>
      </c>
      <c r="W1877" s="54"/>
      <c r="X1877" s="65">
        <f t="shared" ca="1" si="216"/>
        <v>98.362421527781407</v>
      </c>
      <c r="Y1877" s="109" t="str">
        <f t="shared" ca="1" si="214"/>
        <v>Nợ quá hạn từ 90 ngày đến 120 ngày</v>
      </c>
      <c r="Z1877" s="254">
        <f>Table1[[#This Row],[Hạn thanh toán]]</f>
        <v>45903</v>
      </c>
      <c r="AA1877" s="254">
        <f>Table1[[#This Row],[Ngày Thanh toán]]</f>
        <v>0</v>
      </c>
      <c r="AD1877" s="3" t="str">
        <f>IF(Table1[[#This Row],[Mã khách hàng]]="","",VLOOKUP($A1877,Ma_KH!$A:$Q,Ma_KH!O$1,0))</f>
        <v>READY MART</v>
      </c>
      <c r="AE1877" s="3" t="str">
        <f>IF(Table1[[#This Row],[Mã khách hàng]]="","",VLOOKUP($A1877,Ma_KH!$A:$Q,Ma_KH!P$1,0))</f>
        <v>READDY MART</v>
      </c>
      <c r="AF1877" s="58">
        <f>VLOOKUP(A1877,Ma_KH!A:Q,Ma_KH!J$1,0)</f>
        <v>0</v>
      </c>
    </row>
    <row r="1878" spans="1:32" s="58" customFormat="1" ht="16.5">
      <c r="A1878" s="42" t="s">
        <v>151</v>
      </c>
      <c r="B1878" s="45" t="s">
        <v>3190</v>
      </c>
      <c r="C1878" s="44">
        <v>45904</v>
      </c>
      <c r="D1878" s="43" t="s">
        <v>3210</v>
      </c>
      <c r="E1878" s="44"/>
      <c r="F1878" s="42"/>
      <c r="G1878" s="42" t="s">
        <v>3193</v>
      </c>
      <c r="H1878" s="54">
        <v>874734</v>
      </c>
      <c r="I1878" s="54">
        <v>61231</v>
      </c>
      <c r="J1878" s="54">
        <f>(Table1[[#This Row],[Tiền hàng]]-Table1[[#This Row],[Tiền chiết khấu]])*8%</f>
        <v>65080.24</v>
      </c>
      <c r="K1878" s="54">
        <v>878583</v>
      </c>
      <c r="L1878" s="55" t="s">
        <v>24</v>
      </c>
      <c r="M1878" s="56"/>
      <c r="N1878" s="55"/>
      <c r="O1878" s="54">
        <f>IF(Table1[[#This Row],[Phân loại]]="Tồn đầu kỳ",Table1[[#This Row],[Tổng giá trị]],0)</f>
        <v>0</v>
      </c>
      <c r="P1878" s="55">
        <f>IF(Table1[[#This Row],[Số còn phải thu ĐK]]&lt;&gt;0,0,IF(Table1[[#This Row],[Phân loại]]="Bán hàng",Table1[[#This Row],[Tổng giá trị]],-Table1[[#This Row],[Tổng giá trị]]))</f>
        <v>878583</v>
      </c>
      <c r="Q1878" s="18">
        <f t="shared" si="215"/>
        <v>0</v>
      </c>
      <c r="R1878" s="55">
        <f>Table1[[#This Row],[Số còn phải thu ĐK]]+Table1[[#This Row],[Giá Trị HD sau CK]]-Table1[[#This Row],[Số tiền đã thu]]</f>
        <v>878583</v>
      </c>
      <c r="S1878" s="56">
        <f>IF(Table1[[#This Row],[Ngày hóa đơn]]&lt;&gt;"",Table1[[#This Row],[Ngày hóa đơn]],Table1[[#This Row],[Ngày hạch toán]])</f>
        <v>45904</v>
      </c>
      <c r="T1878" s="55"/>
      <c r="U1878" s="56">
        <f>IF(Table1[[#This Row],[Ngày tính CN]]="","",S1878+T1878)</f>
        <v>45904</v>
      </c>
      <c r="V1878" s="57">
        <f ca="1">IF(Table1[[#This Row],[Hạn thanh toán]]="","",IF((U1878-NOW())&lt;0,0,(U1878-NOW())))</f>
        <v>0</v>
      </c>
      <c r="W1878" s="54"/>
      <c r="X1878" s="65">
        <f t="shared" ca="1" si="216"/>
        <v>97.362421527781407</v>
      </c>
      <c r="Y1878" s="109" t="str">
        <f t="shared" ca="1" si="214"/>
        <v>Nợ quá hạn từ 90 ngày đến 120 ngày</v>
      </c>
      <c r="Z1878" s="254">
        <f>Table1[[#This Row],[Hạn thanh toán]]</f>
        <v>45904</v>
      </c>
      <c r="AA1878" s="254">
        <f>Table1[[#This Row],[Ngày Thanh toán]]</f>
        <v>0</v>
      </c>
      <c r="AD1878" s="3" t="str">
        <f>IF(Table1[[#This Row],[Mã khách hàng]]="","",VLOOKUP($A1878,Ma_KH!$A:$Q,Ma_KH!O$1,0))</f>
        <v>READY MART</v>
      </c>
      <c r="AE1878" s="3" t="str">
        <f>IF(Table1[[#This Row],[Mã khách hàng]]="","",VLOOKUP($A1878,Ma_KH!$A:$Q,Ma_KH!P$1,0))</f>
        <v>READDY MART</v>
      </c>
      <c r="AF1878" s="58">
        <f>VLOOKUP(A1878,Ma_KH!A:Q,Ma_KH!J$1,0)</f>
        <v>0</v>
      </c>
    </row>
    <row r="1879" spans="1:32" s="58" customFormat="1" ht="16.5">
      <c r="A1879" s="42" t="s">
        <v>151</v>
      </c>
      <c r="B1879" s="45" t="s">
        <v>3190</v>
      </c>
      <c r="C1879" s="44">
        <v>45904</v>
      </c>
      <c r="D1879" s="43" t="s">
        <v>3211</v>
      </c>
      <c r="E1879" s="44"/>
      <c r="F1879" s="42"/>
      <c r="G1879" s="42" t="s">
        <v>3190</v>
      </c>
      <c r="H1879" s="54">
        <v>1167935</v>
      </c>
      <c r="I1879" s="54">
        <v>81755</v>
      </c>
      <c r="J1879" s="54">
        <f>(Table1[[#This Row],[Tiền hàng]]-Table1[[#This Row],[Tiền chiết khấu]])*8%</f>
        <v>86894.400000000009</v>
      </c>
      <c r="K1879" s="54">
        <v>1173074</v>
      </c>
      <c r="L1879" s="55" t="s">
        <v>24</v>
      </c>
      <c r="M1879" s="56"/>
      <c r="N1879" s="55"/>
      <c r="O1879" s="54">
        <f>IF(Table1[[#This Row],[Phân loại]]="Tồn đầu kỳ",Table1[[#This Row],[Tổng giá trị]],0)</f>
        <v>0</v>
      </c>
      <c r="P1879" s="55">
        <f>IF(Table1[[#This Row],[Số còn phải thu ĐK]]&lt;&gt;0,0,IF(Table1[[#This Row],[Phân loại]]="Bán hàng",Table1[[#This Row],[Tổng giá trị]],-Table1[[#This Row],[Tổng giá trị]]))</f>
        <v>1173074</v>
      </c>
      <c r="Q1879" s="18">
        <f t="shared" si="215"/>
        <v>0</v>
      </c>
      <c r="R1879" s="55">
        <f>Table1[[#This Row],[Số còn phải thu ĐK]]+Table1[[#This Row],[Giá Trị HD sau CK]]-Table1[[#This Row],[Số tiền đã thu]]</f>
        <v>1173074</v>
      </c>
      <c r="S1879" s="56">
        <f>IF(Table1[[#This Row],[Ngày hóa đơn]]&lt;&gt;"",Table1[[#This Row],[Ngày hóa đơn]],Table1[[#This Row],[Ngày hạch toán]])</f>
        <v>45904</v>
      </c>
      <c r="T1879" s="55"/>
      <c r="U1879" s="56">
        <f>IF(Table1[[#This Row],[Ngày tính CN]]="","",S1879+T1879)</f>
        <v>45904</v>
      </c>
      <c r="V1879" s="57">
        <f ca="1">IF(Table1[[#This Row],[Hạn thanh toán]]="","",IF((U1879-NOW())&lt;0,0,(U1879-NOW())))</f>
        <v>0</v>
      </c>
      <c r="W1879" s="54"/>
      <c r="X1879" s="65">
        <f t="shared" ca="1" si="216"/>
        <v>97.362421527781407</v>
      </c>
      <c r="Y1879" s="109" t="str">
        <f t="shared" ca="1" si="214"/>
        <v>Nợ quá hạn từ 90 ngày đến 120 ngày</v>
      </c>
      <c r="Z1879" s="254">
        <f>Table1[[#This Row],[Hạn thanh toán]]</f>
        <v>45904</v>
      </c>
      <c r="AA1879" s="254">
        <f>Table1[[#This Row],[Ngày Thanh toán]]</f>
        <v>0</v>
      </c>
      <c r="AD1879" s="3" t="str">
        <f>IF(Table1[[#This Row],[Mã khách hàng]]="","",VLOOKUP($A1879,Ma_KH!$A:$Q,Ma_KH!O$1,0))</f>
        <v>READY MART</v>
      </c>
      <c r="AE1879" s="3" t="str">
        <f>IF(Table1[[#This Row],[Mã khách hàng]]="","",VLOOKUP($A1879,Ma_KH!$A:$Q,Ma_KH!P$1,0))</f>
        <v>READDY MART</v>
      </c>
      <c r="AF1879" s="58">
        <f>VLOOKUP(A1879,Ma_KH!A:Q,Ma_KH!J$1,0)</f>
        <v>0</v>
      </c>
    </row>
    <row r="1880" spans="1:32" s="58" customFormat="1" ht="16.5">
      <c r="A1880" s="42" t="s">
        <v>151</v>
      </c>
      <c r="B1880" s="45" t="s">
        <v>3190</v>
      </c>
      <c r="C1880" s="44">
        <v>45913</v>
      </c>
      <c r="D1880" s="43" t="s">
        <v>3212</v>
      </c>
      <c r="E1880" s="44"/>
      <c r="F1880" s="42"/>
      <c r="G1880" s="42" t="s">
        <v>3185</v>
      </c>
      <c r="H1880" s="54">
        <v>874076</v>
      </c>
      <c r="I1880" s="54">
        <v>61185</v>
      </c>
      <c r="J1880" s="54">
        <f>(Table1[[#This Row],[Tiền hàng]]-Table1[[#This Row],[Tiền chiết khấu]])*8%</f>
        <v>65031.28</v>
      </c>
      <c r="K1880" s="54">
        <v>877922</v>
      </c>
      <c r="L1880" s="55" t="s">
        <v>24</v>
      </c>
      <c r="M1880" s="56"/>
      <c r="N1880" s="55"/>
      <c r="O1880" s="54">
        <f>IF(Table1[[#This Row],[Phân loại]]="Tồn đầu kỳ",Table1[[#This Row],[Tổng giá trị]],0)</f>
        <v>0</v>
      </c>
      <c r="P1880" s="55">
        <f>IF(Table1[[#This Row],[Số còn phải thu ĐK]]&lt;&gt;0,0,IF(Table1[[#This Row],[Phân loại]]="Bán hàng",Table1[[#This Row],[Tổng giá trị]],-Table1[[#This Row],[Tổng giá trị]]))</f>
        <v>877922</v>
      </c>
      <c r="Q1880" s="18">
        <f t="shared" si="215"/>
        <v>0</v>
      </c>
      <c r="R1880" s="55">
        <f>Table1[[#This Row],[Số còn phải thu ĐK]]+Table1[[#This Row],[Giá Trị HD sau CK]]-Table1[[#This Row],[Số tiền đã thu]]</f>
        <v>877922</v>
      </c>
      <c r="S1880" s="56">
        <f>IF(Table1[[#This Row],[Ngày hóa đơn]]&lt;&gt;"",Table1[[#This Row],[Ngày hóa đơn]],Table1[[#This Row],[Ngày hạch toán]])</f>
        <v>45913</v>
      </c>
      <c r="T1880" s="55"/>
      <c r="U1880" s="56">
        <f>IF(Table1[[#This Row],[Ngày tính CN]]="","",S1880+T1880)</f>
        <v>45913</v>
      </c>
      <c r="V1880" s="57">
        <f ca="1">IF(Table1[[#This Row],[Hạn thanh toán]]="","",IF((U1880-NOW())&lt;0,0,(U1880-NOW())))</f>
        <v>0</v>
      </c>
      <c r="W1880" s="54"/>
      <c r="X1880" s="65">
        <f t="shared" ca="1" si="216"/>
        <v>88.362421527781407</v>
      </c>
      <c r="Y1880" s="109" t="str">
        <f t="shared" ca="1" si="214"/>
        <v>Nợ quá hạn từ 60 ngày đến 90 ngày</v>
      </c>
      <c r="Z1880" s="254">
        <f>Table1[[#This Row],[Hạn thanh toán]]</f>
        <v>45913</v>
      </c>
      <c r="AA1880" s="254">
        <f>Table1[[#This Row],[Ngày Thanh toán]]</f>
        <v>0</v>
      </c>
      <c r="AD1880" s="3" t="str">
        <f>IF(Table1[[#This Row],[Mã khách hàng]]="","",VLOOKUP($A1880,Ma_KH!$A:$Q,Ma_KH!O$1,0))</f>
        <v>READY MART</v>
      </c>
      <c r="AE1880" s="3" t="str">
        <f>IF(Table1[[#This Row],[Mã khách hàng]]="","",VLOOKUP($A1880,Ma_KH!$A:$Q,Ma_KH!P$1,0))</f>
        <v>READDY MART</v>
      </c>
      <c r="AF1880" s="58">
        <f>VLOOKUP(A1880,Ma_KH!A:Q,Ma_KH!J$1,0)</f>
        <v>0</v>
      </c>
    </row>
    <row r="1881" spans="1:32" s="58" customFormat="1" ht="16.5">
      <c r="A1881" s="45" t="s">
        <v>151</v>
      </c>
      <c r="B1881" s="45" t="s">
        <v>3190</v>
      </c>
      <c r="C1881" s="47">
        <v>45926</v>
      </c>
      <c r="D1881" s="46" t="s">
        <v>3213</v>
      </c>
      <c r="E1881" s="47"/>
      <c r="F1881" s="45"/>
      <c r="G1881" s="45" t="s">
        <v>3190</v>
      </c>
      <c r="H1881" s="54">
        <v>2074890</v>
      </c>
      <c r="I1881" s="54">
        <v>145242</v>
      </c>
      <c r="J1881" s="54">
        <f>(Table1[[#This Row],[Tiền hàng]]-Table1[[#This Row],[Tiền chiết khấu]])*8%</f>
        <v>154371.84</v>
      </c>
      <c r="K1881" s="54">
        <v>2084020</v>
      </c>
      <c r="L1881" s="55" t="s">
        <v>24</v>
      </c>
      <c r="M1881" s="56"/>
      <c r="N1881" s="55"/>
      <c r="O1881" s="54">
        <f>IF(Table1[[#This Row],[Phân loại]]="Tồn đầu kỳ",Table1[[#This Row],[Tổng giá trị]],0)</f>
        <v>0</v>
      </c>
      <c r="P1881" s="55">
        <f>IF(Table1[[#This Row],[Số còn phải thu ĐK]]&lt;&gt;0,0,IF(Table1[[#This Row],[Phân loại]]="Bán hàng",Table1[[#This Row],[Tổng giá trị]],-Table1[[#This Row],[Tổng giá trị]]))</f>
        <v>2084020</v>
      </c>
      <c r="Q1881" s="18">
        <f t="shared" si="215"/>
        <v>0</v>
      </c>
      <c r="R1881" s="55">
        <f>Table1[[#This Row],[Số còn phải thu ĐK]]+Table1[[#This Row],[Giá Trị HD sau CK]]-Table1[[#This Row],[Số tiền đã thu]]</f>
        <v>2084020</v>
      </c>
      <c r="S1881" s="56">
        <f>IF(Table1[[#This Row],[Ngày hóa đơn]]&lt;&gt;"",Table1[[#This Row],[Ngày hóa đơn]],Table1[[#This Row],[Ngày hạch toán]])</f>
        <v>45926</v>
      </c>
      <c r="T1881" s="55"/>
      <c r="U1881" s="56">
        <f>IF(Table1[[#This Row],[Ngày tính CN]]="","",S1881+T1881)</f>
        <v>45926</v>
      </c>
      <c r="V1881" s="57">
        <f ca="1">IF(Table1[[#This Row],[Hạn thanh toán]]="","",IF((U1881-NOW())&lt;0,0,(U1881-NOW())))</f>
        <v>0</v>
      </c>
      <c r="W1881" s="54"/>
      <c r="X1881" s="65">
        <f t="shared" ca="1" si="216"/>
        <v>75.362421527781407</v>
      </c>
      <c r="Y1881" s="109" t="str">
        <f t="shared" ca="1" si="214"/>
        <v>Nợ quá hạn từ 60 ngày đến 90 ngày</v>
      </c>
      <c r="Z1881" s="254">
        <f>Table1[[#This Row],[Hạn thanh toán]]</f>
        <v>45926</v>
      </c>
      <c r="AA1881" s="254">
        <f>Table1[[#This Row],[Ngày Thanh toán]]</f>
        <v>0</v>
      </c>
      <c r="AD1881" s="3" t="str">
        <f>IF(Table1[[#This Row],[Mã khách hàng]]="","",VLOOKUP($A1881,Ma_KH!$A:$Q,Ma_KH!O$1,0))</f>
        <v>READY MART</v>
      </c>
      <c r="AE1881" s="3" t="str">
        <f>IF(Table1[[#This Row],[Mã khách hàng]]="","",VLOOKUP($A1881,Ma_KH!$A:$Q,Ma_KH!P$1,0))</f>
        <v>READDY MART</v>
      </c>
      <c r="AF1881" s="58">
        <f>VLOOKUP(A1881,Ma_KH!A:Q,Ma_KH!J$1,0)</f>
        <v>0</v>
      </c>
    </row>
    <row r="1882" spans="1:32" ht="16.5">
      <c r="A1882" s="73" t="s">
        <v>152</v>
      </c>
      <c r="B1882" s="45" t="s">
        <v>3190</v>
      </c>
      <c r="C1882" s="75">
        <v>45674</v>
      </c>
      <c r="D1882" s="76" t="s">
        <v>3214</v>
      </c>
      <c r="E1882" s="75"/>
      <c r="F1882" s="73"/>
      <c r="G1882" s="73" t="s">
        <v>3215</v>
      </c>
      <c r="H1882" s="69">
        <v>1055608</v>
      </c>
      <c r="I1882" s="69">
        <v>73893</v>
      </c>
      <c r="J1882" s="69">
        <f>(Table1[[#This Row],[Tiền hàng]]-Table1[[#This Row],[Tiền chiết khấu]])*8%</f>
        <v>78537.2</v>
      </c>
      <c r="K1882" s="69">
        <v>1060252</v>
      </c>
      <c r="L1882" s="8" t="s">
        <v>24</v>
      </c>
      <c r="M1882" s="7">
        <v>45720</v>
      </c>
      <c r="N1882" s="8" t="s">
        <v>4458</v>
      </c>
      <c r="O1882" s="69">
        <f>IF(Table1[[#This Row],[Phân loại]]="Tồn đầu kỳ",Table1[[#This Row],[Tổng giá trị]],0)</f>
        <v>0</v>
      </c>
      <c r="P1882" s="8">
        <f>IF(Table1[[#This Row],[Số còn phải thu ĐK]]&lt;&gt;0,0,IF(Table1[[#This Row],[Phân loại]]="Bán hàng",Table1[[#This Row],[Tổng giá trị]],-Table1[[#This Row],[Tổng giá trị]]))</f>
        <v>1060252</v>
      </c>
      <c r="Q1882" s="18">
        <f t="shared" si="215"/>
        <v>1060252</v>
      </c>
      <c r="R1882" s="8">
        <f>Table1[[#This Row],[Số còn phải thu ĐK]]+Table1[[#This Row],[Giá Trị HD sau CK]]-Table1[[#This Row],[Số tiền đã thu]]</f>
        <v>0</v>
      </c>
      <c r="S1882" s="7">
        <f>IF(Table1[[#This Row],[Ngày hóa đơn]]&lt;&gt;"",Table1[[#This Row],[Ngày hóa đơn]],Table1[[#This Row],[Ngày hạch toán]])</f>
        <v>45674</v>
      </c>
      <c r="T1882" s="8"/>
      <c r="U1882" s="7">
        <f>IF(Table1[[#This Row],[Ngày tính CN]]="","",S1882+T1882)</f>
        <v>45674</v>
      </c>
      <c r="V1882" s="71">
        <f ca="1">IF(Table1[[#This Row],[Hạn thanh toán]]="","",IF((U1882-NOW())&lt;0,0,(U1882-NOW())))</f>
        <v>0</v>
      </c>
      <c r="W1882" s="69"/>
      <c r="X1882" s="65" t="str">
        <f t="shared" ca="1" si="216"/>
        <v/>
      </c>
      <c r="Y1882" s="65" t="str">
        <f t="shared" si="214"/>
        <v>Đã thanh toán</v>
      </c>
      <c r="Z1882" s="250">
        <f>Table1[[#This Row],[Hạn thanh toán]]</f>
        <v>45674</v>
      </c>
      <c r="AA1882" s="250">
        <f>Table1[[#This Row],[Ngày Thanh toán]]</f>
        <v>45720</v>
      </c>
      <c r="AD1882" s="3" t="str">
        <f>IF(Table1[[#This Row],[Mã khách hàng]]="","",VLOOKUP($A1882,Ma_KH!$A:$Q,Ma_KH!O$1,0))</f>
        <v>READY MART</v>
      </c>
      <c r="AE1882" s="3" t="str">
        <f>IF(Table1[[#This Row],[Mã khách hàng]]="","",VLOOKUP($A1882,Ma_KH!$A:$Q,Ma_KH!P$1,0))</f>
        <v>READDY MART</v>
      </c>
      <c r="AF1882" s="3" t="str">
        <f>VLOOKUP(A1882,Ma_KH!A:Q,Ma_KH!J$1,0)</f>
        <v>Vũ Anh Tuấn</v>
      </c>
    </row>
    <row r="1883" spans="1:32" ht="16.5">
      <c r="A1883" s="73" t="s">
        <v>152</v>
      </c>
      <c r="B1883" s="45" t="s">
        <v>3190</v>
      </c>
      <c r="C1883" s="75">
        <v>45706</v>
      </c>
      <c r="D1883" s="76" t="s">
        <v>3216</v>
      </c>
      <c r="E1883" s="75"/>
      <c r="F1883" s="73"/>
      <c r="G1883" s="73" t="s">
        <v>3215</v>
      </c>
      <c r="H1883" s="69">
        <v>1290320</v>
      </c>
      <c r="I1883" s="69">
        <v>90322</v>
      </c>
      <c r="J1883" s="69">
        <f>(Table1[[#This Row],[Tiền hàng]]-Table1[[#This Row],[Tiền chiết khấu]])*8%</f>
        <v>95999.84</v>
      </c>
      <c r="K1883" s="69">
        <v>1295998</v>
      </c>
      <c r="L1883" s="8" t="s">
        <v>24</v>
      </c>
      <c r="M1883" s="7">
        <v>45720</v>
      </c>
      <c r="N1883" s="8" t="s">
        <v>4458</v>
      </c>
      <c r="O1883" s="69">
        <f>IF(Table1[[#This Row],[Phân loại]]="Tồn đầu kỳ",Table1[[#This Row],[Tổng giá trị]],0)</f>
        <v>0</v>
      </c>
      <c r="P1883" s="8">
        <f>IF(Table1[[#This Row],[Số còn phải thu ĐK]]&lt;&gt;0,0,IF(Table1[[#This Row],[Phân loại]]="Bán hàng",Table1[[#This Row],[Tổng giá trị]],-Table1[[#This Row],[Tổng giá trị]]))</f>
        <v>1295998</v>
      </c>
      <c r="Q1883" s="18">
        <f t="shared" si="215"/>
        <v>1295998</v>
      </c>
      <c r="R1883" s="8">
        <f>Table1[[#This Row],[Số còn phải thu ĐK]]+Table1[[#This Row],[Giá Trị HD sau CK]]-Table1[[#This Row],[Số tiền đã thu]]</f>
        <v>0</v>
      </c>
      <c r="S1883" s="7">
        <f>IF(Table1[[#This Row],[Ngày hóa đơn]]&lt;&gt;"",Table1[[#This Row],[Ngày hóa đơn]],Table1[[#This Row],[Ngày hạch toán]])</f>
        <v>45706</v>
      </c>
      <c r="T1883" s="8"/>
      <c r="U1883" s="7">
        <f>IF(Table1[[#This Row],[Ngày tính CN]]="","",S1883+T1883)</f>
        <v>45706</v>
      </c>
      <c r="V1883" s="71">
        <f ca="1">IF(Table1[[#This Row],[Hạn thanh toán]]="","",IF((U1883-NOW())&lt;0,0,(U1883-NOW())))</f>
        <v>0</v>
      </c>
      <c r="W1883" s="69"/>
      <c r="X1883" s="65" t="str">
        <f t="shared" ca="1" si="216"/>
        <v/>
      </c>
      <c r="Y1883" s="65" t="str">
        <f t="shared" si="214"/>
        <v>Đã thanh toán</v>
      </c>
      <c r="Z1883" s="250">
        <f>Table1[[#This Row],[Hạn thanh toán]]</f>
        <v>45706</v>
      </c>
      <c r="AA1883" s="250">
        <f>Table1[[#This Row],[Ngày Thanh toán]]</f>
        <v>45720</v>
      </c>
      <c r="AD1883" s="3" t="str">
        <f>IF(Table1[[#This Row],[Mã khách hàng]]="","",VLOOKUP($A1883,Ma_KH!$A:$Q,Ma_KH!O$1,0))</f>
        <v>READY MART</v>
      </c>
      <c r="AE1883" s="3" t="str">
        <f>IF(Table1[[#This Row],[Mã khách hàng]]="","",VLOOKUP($A1883,Ma_KH!$A:$Q,Ma_KH!P$1,0))</f>
        <v>READDY MART</v>
      </c>
      <c r="AF1883" s="3" t="str">
        <f>VLOOKUP(A1883,Ma_KH!A:Q,Ma_KH!J$1,0)</f>
        <v>Vũ Anh Tuấn</v>
      </c>
    </row>
    <row r="1884" spans="1:32" ht="16.5">
      <c r="A1884" s="73" t="s">
        <v>152</v>
      </c>
      <c r="B1884" s="45" t="s">
        <v>3190</v>
      </c>
      <c r="C1884" s="75">
        <v>45707</v>
      </c>
      <c r="D1884" s="76" t="s">
        <v>3217</v>
      </c>
      <c r="E1884" s="75">
        <v>45707</v>
      </c>
      <c r="F1884" s="73"/>
      <c r="G1884" s="73" t="s">
        <v>3218</v>
      </c>
      <c r="H1884" s="69">
        <v>0</v>
      </c>
      <c r="I1884" s="69">
        <v>0</v>
      </c>
      <c r="J1884" s="69">
        <f>(Table1[[#This Row],[Tiền hàng]]-Table1[[#This Row],[Tiền chiết khấu]])*8%</f>
        <v>0</v>
      </c>
      <c r="K1884" s="69">
        <v>46202</v>
      </c>
      <c r="L1884" s="8" t="s">
        <v>17</v>
      </c>
      <c r="M1884" s="41">
        <v>45720</v>
      </c>
      <c r="N1884" s="29" t="s">
        <v>4458</v>
      </c>
      <c r="O1884" s="69">
        <f>IF(Table1[[#This Row],[Phân loại]]="Tồn đầu kỳ",Table1[[#This Row],[Tổng giá trị]],0)</f>
        <v>0</v>
      </c>
      <c r="P1884" s="8">
        <f>IF(Table1[[#This Row],[Số còn phải thu ĐK]]&lt;&gt;0,0,IF(Table1[[#This Row],[Phân loại]]="Bán hàng",Table1[[#This Row],[Tổng giá trị]],-Table1[[#This Row],[Tổng giá trị]]))</f>
        <v>-46202</v>
      </c>
      <c r="Q1884" s="18">
        <f t="shared" si="215"/>
        <v>-46202</v>
      </c>
      <c r="R1884" s="8">
        <f>Table1[[#This Row],[Số còn phải thu ĐK]]+Table1[[#This Row],[Giá Trị HD sau CK]]-Table1[[#This Row],[Số tiền đã thu]]</f>
        <v>0</v>
      </c>
      <c r="S1884" s="7">
        <f>IF(Table1[[#This Row],[Ngày hóa đơn]]&lt;&gt;"",Table1[[#This Row],[Ngày hóa đơn]],Table1[[#This Row],[Ngày hạch toán]])</f>
        <v>45707</v>
      </c>
      <c r="T1884" s="8"/>
      <c r="U1884" s="7">
        <f>IF(Table1[[#This Row],[Ngày tính CN]]="","",S1884+T1884)</f>
        <v>45707</v>
      </c>
      <c r="V1884" s="71">
        <f ca="1">IF(Table1[[#This Row],[Hạn thanh toán]]="","",IF((U1884-NOW())&lt;0,0,(U1884-NOW())))</f>
        <v>0</v>
      </c>
      <c r="W1884" s="69"/>
      <c r="X1884" s="65" t="str">
        <f t="shared" ca="1" si="216"/>
        <v/>
      </c>
      <c r="Y1884" s="65" t="str">
        <f t="shared" si="214"/>
        <v>Đã thanh toán</v>
      </c>
      <c r="Z1884" s="250">
        <f>Table1[[#This Row],[Hạn thanh toán]]</f>
        <v>45707</v>
      </c>
      <c r="AA1884" s="250">
        <f>Table1[[#This Row],[Ngày Thanh toán]]</f>
        <v>45720</v>
      </c>
      <c r="AD1884" s="3" t="str">
        <f>IF(Table1[[#This Row],[Mã khách hàng]]="","",VLOOKUP($A1884,Ma_KH!$A:$Q,Ma_KH!O$1,0))</f>
        <v>READY MART</v>
      </c>
      <c r="AE1884" s="3" t="str">
        <f>IF(Table1[[#This Row],[Mã khách hàng]]="","",VLOOKUP($A1884,Ma_KH!$A:$Q,Ma_KH!P$1,0))</f>
        <v>READDY MART</v>
      </c>
      <c r="AF1884" s="3" t="str">
        <f>VLOOKUP(A1884,Ma_KH!A:Q,Ma_KH!J$1,0)</f>
        <v>Vũ Anh Tuấn</v>
      </c>
    </row>
    <row r="1885" spans="1:32" ht="16.5">
      <c r="A1885" s="73" t="s">
        <v>152</v>
      </c>
      <c r="B1885" s="45" t="s">
        <v>3190</v>
      </c>
      <c r="C1885" s="75">
        <v>45730</v>
      </c>
      <c r="D1885" s="76" t="s">
        <v>3219</v>
      </c>
      <c r="E1885" s="75"/>
      <c r="F1885" s="73"/>
      <c r="G1885" s="73" t="s">
        <v>3215</v>
      </c>
      <c r="H1885" s="69">
        <v>1006227</v>
      </c>
      <c r="I1885" s="69">
        <v>70436</v>
      </c>
      <c r="J1885" s="69">
        <f>(Table1[[#This Row],[Tiền hàng]]-Table1[[#This Row],[Tiền chiết khấu]])*8%</f>
        <v>74863.28</v>
      </c>
      <c r="K1885" s="69">
        <v>1010654</v>
      </c>
      <c r="L1885" s="8" t="s">
        <v>24</v>
      </c>
      <c r="M1885" s="41">
        <v>45773</v>
      </c>
      <c r="N1885" s="29" t="s">
        <v>4457</v>
      </c>
      <c r="O1885" s="69">
        <f>IF(Table1[[#This Row],[Phân loại]]="Tồn đầu kỳ",Table1[[#This Row],[Tổng giá trị]],0)</f>
        <v>0</v>
      </c>
      <c r="P1885" s="8">
        <f>IF(Table1[[#This Row],[Số còn phải thu ĐK]]&lt;&gt;0,0,IF(Table1[[#This Row],[Phân loại]]="Bán hàng",Table1[[#This Row],[Tổng giá trị]],-Table1[[#This Row],[Tổng giá trị]]))</f>
        <v>1010654</v>
      </c>
      <c r="Q1885" s="18">
        <f t="shared" si="215"/>
        <v>1010654</v>
      </c>
      <c r="R1885" s="8">
        <f>Table1[[#This Row],[Số còn phải thu ĐK]]+Table1[[#This Row],[Giá Trị HD sau CK]]-Table1[[#This Row],[Số tiền đã thu]]</f>
        <v>0</v>
      </c>
      <c r="S1885" s="7">
        <f>IF(Table1[[#This Row],[Ngày hóa đơn]]&lt;&gt;"",Table1[[#This Row],[Ngày hóa đơn]],Table1[[#This Row],[Ngày hạch toán]])</f>
        <v>45730</v>
      </c>
      <c r="T1885" s="8"/>
      <c r="U1885" s="7">
        <f>IF(Table1[[#This Row],[Ngày tính CN]]="","",S1885+T1885)</f>
        <v>45730</v>
      </c>
      <c r="V1885" s="71">
        <f ca="1">IF(Table1[[#This Row],[Hạn thanh toán]]="","",IF((U1885-NOW())&lt;0,0,(U1885-NOW())))</f>
        <v>0</v>
      </c>
      <c r="W1885" s="69"/>
      <c r="X1885" s="65" t="str">
        <f t="shared" ca="1" si="216"/>
        <v/>
      </c>
      <c r="Y1885" s="65" t="str">
        <f t="shared" si="214"/>
        <v>Đã thanh toán</v>
      </c>
      <c r="Z1885" s="250">
        <f>Table1[[#This Row],[Hạn thanh toán]]</f>
        <v>45730</v>
      </c>
      <c r="AA1885" s="250">
        <f>Table1[[#This Row],[Ngày Thanh toán]]</f>
        <v>45773</v>
      </c>
      <c r="AD1885" s="3" t="str">
        <f>IF(Table1[[#This Row],[Mã khách hàng]]="","",VLOOKUP($A1885,Ma_KH!$A:$Q,Ma_KH!O$1,0))</f>
        <v>READY MART</v>
      </c>
      <c r="AE1885" s="3" t="str">
        <f>IF(Table1[[#This Row],[Mã khách hàng]]="","",VLOOKUP($A1885,Ma_KH!$A:$Q,Ma_KH!P$1,0))</f>
        <v>READDY MART</v>
      </c>
      <c r="AF1885" s="3" t="str">
        <f>VLOOKUP(A1885,Ma_KH!A:Q,Ma_KH!J$1,0)</f>
        <v>Vũ Anh Tuấn</v>
      </c>
    </row>
    <row r="1886" spans="1:32" ht="16.5">
      <c r="A1886" s="66" t="s">
        <v>152</v>
      </c>
      <c r="B1886" s="45" t="s">
        <v>3190</v>
      </c>
      <c r="C1886" s="67">
        <v>45748</v>
      </c>
      <c r="D1886" s="68" t="s">
        <v>3220</v>
      </c>
      <c r="E1886" s="67"/>
      <c r="F1886" s="66"/>
      <c r="G1886" s="66" t="s">
        <v>3215</v>
      </c>
      <c r="H1886" s="69">
        <v>931490</v>
      </c>
      <c r="I1886" s="69">
        <v>65204</v>
      </c>
      <c r="J1886" s="69">
        <f>(Table1[[#This Row],[Tiền hàng]]-Table1[[#This Row],[Tiền chiết khấu]])*8%</f>
        <v>69302.880000000005</v>
      </c>
      <c r="K1886" s="69">
        <v>935589</v>
      </c>
      <c r="L1886" s="8" t="s">
        <v>24</v>
      </c>
      <c r="M1886" s="155">
        <v>45815</v>
      </c>
      <c r="N1886" s="156" t="s">
        <v>4477</v>
      </c>
      <c r="O1886" s="69">
        <f>IF(Table1[[#This Row],[Phân loại]]="Tồn đầu kỳ",Table1[[#This Row],[Tổng giá trị]],0)</f>
        <v>0</v>
      </c>
      <c r="P1886" s="8">
        <f>IF(Table1[[#This Row],[Số còn phải thu ĐK]]&lt;&gt;0,0,IF(Table1[[#This Row],[Phân loại]]="Bán hàng",Table1[[#This Row],[Tổng giá trị]],-Table1[[#This Row],[Tổng giá trị]]))</f>
        <v>935589</v>
      </c>
      <c r="Q1886" s="18">
        <f t="shared" si="215"/>
        <v>935589</v>
      </c>
      <c r="R1886" s="8">
        <f>Table1[[#This Row],[Số còn phải thu ĐK]]+Table1[[#This Row],[Giá Trị HD sau CK]]-Table1[[#This Row],[Số tiền đã thu]]</f>
        <v>0</v>
      </c>
      <c r="S1886" s="7">
        <f>IF(Table1[[#This Row],[Ngày hóa đơn]]&lt;&gt;"",Table1[[#This Row],[Ngày hóa đơn]],Table1[[#This Row],[Ngày hạch toán]])</f>
        <v>45748</v>
      </c>
      <c r="T1886" s="8"/>
      <c r="U1886" s="7">
        <f>IF(Table1[[#This Row],[Ngày tính CN]]="","",S1886+T1886)</f>
        <v>45748</v>
      </c>
      <c r="V1886" s="71">
        <f ca="1">IF(Table1[[#This Row],[Hạn thanh toán]]="","",IF((U1886-NOW())&lt;0,0,(U1886-NOW())))</f>
        <v>0</v>
      </c>
      <c r="W1886" s="69"/>
      <c r="X1886" s="65" t="str">
        <f t="shared" ca="1" si="216"/>
        <v/>
      </c>
      <c r="Y1886" s="65" t="str">
        <f t="shared" si="214"/>
        <v>Đã thanh toán</v>
      </c>
      <c r="Z1886" s="250">
        <f>Table1[[#This Row],[Hạn thanh toán]]</f>
        <v>45748</v>
      </c>
      <c r="AA1886" s="250">
        <f>Table1[[#This Row],[Ngày Thanh toán]]</f>
        <v>45815</v>
      </c>
      <c r="AD1886" s="3" t="str">
        <f>IF(Table1[[#This Row],[Mã khách hàng]]="","",VLOOKUP($A1886,Ma_KH!$A:$Q,Ma_KH!O$1,0))</f>
        <v>READY MART</v>
      </c>
      <c r="AE1886" s="3" t="str">
        <f>IF(Table1[[#This Row],[Mã khách hàng]]="","",VLOOKUP($A1886,Ma_KH!$A:$Q,Ma_KH!P$1,0))</f>
        <v>READDY MART</v>
      </c>
      <c r="AF1886" s="3" t="str">
        <f>VLOOKUP(A1886,Ma_KH!A:Q,Ma_KH!J$1,0)</f>
        <v>Vũ Anh Tuấn</v>
      </c>
    </row>
    <row r="1887" spans="1:32" ht="16.5">
      <c r="A1887" s="73" t="s">
        <v>152</v>
      </c>
      <c r="B1887" s="45" t="s">
        <v>3190</v>
      </c>
      <c r="C1887" s="75">
        <v>45775</v>
      </c>
      <c r="D1887" s="76" t="s">
        <v>3221</v>
      </c>
      <c r="E1887" s="75"/>
      <c r="F1887" s="73"/>
      <c r="G1887" s="73" t="s">
        <v>3215</v>
      </c>
      <c r="H1887" s="69">
        <v>1074696</v>
      </c>
      <c r="I1887" s="69">
        <v>75229</v>
      </c>
      <c r="J1887" s="69">
        <f>(Table1[[#This Row],[Tiền hàng]]-Table1[[#This Row],[Tiền chiết khấu]])*8%</f>
        <v>79957.36</v>
      </c>
      <c r="K1887" s="69">
        <v>1079424</v>
      </c>
      <c r="L1887" s="8" t="s">
        <v>24</v>
      </c>
      <c r="M1887" s="155">
        <v>45815</v>
      </c>
      <c r="N1887" s="156" t="s">
        <v>4477</v>
      </c>
      <c r="O1887" s="69">
        <f>IF(Table1[[#This Row],[Phân loại]]="Tồn đầu kỳ",Table1[[#This Row],[Tổng giá trị]],0)</f>
        <v>0</v>
      </c>
      <c r="P1887" s="8">
        <f>IF(Table1[[#This Row],[Số còn phải thu ĐK]]&lt;&gt;0,0,IF(Table1[[#This Row],[Phân loại]]="Bán hàng",Table1[[#This Row],[Tổng giá trị]],-Table1[[#This Row],[Tổng giá trị]]))</f>
        <v>1079424</v>
      </c>
      <c r="Q1887" s="18">
        <f t="shared" si="215"/>
        <v>1079424</v>
      </c>
      <c r="R1887" s="8">
        <f>Table1[[#This Row],[Số còn phải thu ĐK]]+Table1[[#This Row],[Giá Trị HD sau CK]]-Table1[[#This Row],[Số tiền đã thu]]</f>
        <v>0</v>
      </c>
      <c r="S1887" s="7">
        <f>IF(Table1[[#This Row],[Ngày hóa đơn]]&lt;&gt;"",Table1[[#This Row],[Ngày hóa đơn]],Table1[[#This Row],[Ngày hạch toán]])</f>
        <v>45775</v>
      </c>
      <c r="T1887" s="8"/>
      <c r="U1887" s="7">
        <f>IF(Table1[[#This Row],[Ngày tính CN]]="","",S1887+T1887)</f>
        <v>45775</v>
      </c>
      <c r="V1887" s="71">
        <f ca="1">IF(Table1[[#This Row],[Hạn thanh toán]]="","",IF((U1887-NOW())&lt;0,0,(U1887-NOW())))</f>
        <v>0</v>
      </c>
      <c r="W1887" s="69"/>
      <c r="X1887" s="65" t="str">
        <f t="shared" ca="1" si="216"/>
        <v/>
      </c>
      <c r="Y1887" s="65" t="str">
        <f t="shared" si="214"/>
        <v>Đã thanh toán</v>
      </c>
      <c r="Z1887" s="250">
        <f>Table1[[#This Row],[Hạn thanh toán]]</f>
        <v>45775</v>
      </c>
      <c r="AA1887" s="250">
        <f>Table1[[#This Row],[Ngày Thanh toán]]</f>
        <v>45815</v>
      </c>
      <c r="AD1887" s="3" t="str">
        <f>IF(Table1[[#This Row],[Mã khách hàng]]="","",VLOOKUP($A1887,Ma_KH!$A:$Q,Ma_KH!O$1,0))</f>
        <v>READY MART</v>
      </c>
      <c r="AE1887" s="3" t="str">
        <f>IF(Table1[[#This Row],[Mã khách hàng]]="","",VLOOKUP($A1887,Ma_KH!$A:$Q,Ma_KH!P$1,0))</f>
        <v>READDY MART</v>
      </c>
      <c r="AF1887" s="3" t="str">
        <f>VLOOKUP(A1887,Ma_KH!A:Q,Ma_KH!J$1,0)</f>
        <v>Vũ Anh Tuấn</v>
      </c>
    </row>
    <row r="1888" spans="1:32" ht="16.5">
      <c r="A1888" s="73" t="s">
        <v>152</v>
      </c>
      <c r="B1888" s="45" t="s">
        <v>3190</v>
      </c>
      <c r="C1888" s="75">
        <v>45822</v>
      </c>
      <c r="D1888" s="76" t="s">
        <v>3222</v>
      </c>
      <c r="E1888" s="75">
        <v>45822</v>
      </c>
      <c r="F1888" s="73"/>
      <c r="G1888" s="73" t="s">
        <v>3223</v>
      </c>
      <c r="H1888" s="69"/>
      <c r="I1888" s="69"/>
      <c r="J1888" s="69">
        <f>(Table1[[#This Row],[Tiền hàng]]-Table1[[#This Row],[Tiền chiết khấu]])*8%</f>
        <v>0</v>
      </c>
      <c r="K1888" s="69">
        <v>322471</v>
      </c>
      <c r="L1888" s="8" t="s">
        <v>17</v>
      </c>
      <c r="M1888" s="60">
        <v>45924</v>
      </c>
      <c r="N1888" s="60" t="s">
        <v>4478</v>
      </c>
      <c r="O1888" s="69">
        <f>IF(Table1[[#This Row],[Phân loại]]="Tồn đầu kỳ",Table1[[#This Row],[Tổng giá trị]],0)</f>
        <v>0</v>
      </c>
      <c r="P1888" s="8">
        <f>IF(Table1[[#This Row],[Số còn phải thu ĐK]]&lt;&gt;0,0,IF(Table1[[#This Row],[Phân loại]]="Bán hàng",Table1[[#This Row],[Tổng giá trị]],-Table1[[#This Row],[Tổng giá trị]]))</f>
        <v>-322471</v>
      </c>
      <c r="Q1888" s="18">
        <f t="shared" si="215"/>
        <v>-322471</v>
      </c>
      <c r="R1888" s="8">
        <f>Table1[[#This Row],[Số còn phải thu ĐK]]+Table1[[#This Row],[Giá Trị HD sau CK]]-Table1[[#This Row],[Số tiền đã thu]]</f>
        <v>0</v>
      </c>
      <c r="S1888" s="7">
        <f>IF(Table1[[#This Row],[Ngày hóa đơn]]&lt;&gt;"",Table1[[#This Row],[Ngày hóa đơn]],Table1[[#This Row],[Ngày hạch toán]])</f>
        <v>45822</v>
      </c>
      <c r="T1888" s="8"/>
      <c r="U1888" s="7">
        <f>IF(Table1[[#This Row],[Ngày tính CN]]="","",S1888+T1888)</f>
        <v>45822</v>
      </c>
      <c r="V1888" s="71">
        <f ca="1">IF(Table1[[#This Row],[Hạn thanh toán]]="","",IF((U1888-NOW())&lt;0,0,(U1888-NOW())))</f>
        <v>0</v>
      </c>
      <c r="W1888" s="69"/>
      <c r="X1888" s="65" t="str">
        <f t="shared" ca="1" si="216"/>
        <v/>
      </c>
      <c r="Y1888" s="65" t="str">
        <f t="shared" si="214"/>
        <v>Đã thanh toán</v>
      </c>
      <c r="Z1888" s="250">
        <f>Table1[[#This Row],[Hạn thanh toán]]</f>
        <v>45822</v>
      </c>
      <c r="AA1888" s="250">
        <f>Table1[[#This Row],[Ngày Thanh toán]]</f>
        <v>45924</v>
      </c>
      <c r="AD1888" s="3" t="str">
        <f>IF(Table1[[#This Row],[Mã khách hàng]]="","",VLOOKUP($A1888,Ma_KH!$A:$Q,Ma_KH!O$1,0))</f>
        <v>READY MART</v>
      </c>
      <c r="AE1888" s="3" t="str">
        <f>IF(Table1[[#This Row],[Mã khách hàng]]="","",VLOOKUP($A1888,Ma_KH!$A:$Q,Ma_KH!P$1,0))</f>
        <v>READDY MART</v>
      </c>
      <c r="AF1888" s="3" t="str">
        <f>VLOOKUP(A1888,Ma_KH!A:Q,Ma_KH!J$1,0)</f>
        <v>Vũ Anh Tuấn</v>
      </c>
    </row>
    <row r="1889" spans="1:32" ht="16.5">
      <c r="A1889" s="73" t="s">
        <v>152</v>
      </c>
      <c r="B1889" s="45" t="s">
        <v>3190</v>
      </c>
      <c r="C1889" s="75">
        <v>45877</v>
      </c>
      <c r="D1889" s="76" t="s">
        <v>3224</v>
      </c>
      <c r="E1889" s="75">
        <v>45877</v>
      </c>
      <c r="F1889" s="73"/>
      <c r="G1889" s="73" t="s">
        <v>3225</v>
      </c>
      <c r="H1889" s="69"/>
      <c r="I1889" s="69"/>
      <c r="J1889" s="69">
        <f>(Table1[[#This Row],[Tiền hàng]]-Table1[[#This Row],[Tiền chiết khấu]])*8%</f>
        <v>0</v>
      </c>
      <c r="K1889" s="69">
        <v>280745</v>
      </c>
      <c r="L1889" s="8" t="s">
        <v>17</v>
      </c>
      <c r="M1889" s="60">
        <v>45924</v>
      </c>
      <c r="N1889" s="60" t="s">
        <v>4478</v>
      </c>
      <c r="O1889" s="69">
        <f>IF(Table1[[#This Row],[Phân loại]]="Tồn đầu kỳ",Table1[[#This Row],[Tổng giá trị]],0)</f>
        <v>0</v>
      </c>
      <c r="P1889" s="8">
        <f>IF(Table1[[#This Row],[Số còn phải thu ĐK]]&lt;&gt;0,0,IF(Table1[[#This Row],[Phân loại]]="Bán hàng",Table1[[#This Row],[Tổng giá trị]],-Table1[[#This Row],[Tổng giá trị]]))</f>
        <v>-280745</v>
      </c>
      <c r="Q1889" s="18">
        <f t="shared" si="215"/>
        <v>-280745</v>
      </c>
      <c r="R1889" s="8">
        <f>Table1[[#This Row],[Số còn phải thu ĐK]]+Table1[[#This Row],[Giá Trị HD sau CK]]-Table1[[#This Row],[Số tiền đã thu]]</f>
        <v>0</v>
      </c>
      <c r="S1889" s="7">
        <f>IF(Table1[[#This Row],[Ngày hóa đơn]]&lt;&gt;"",Table1[[#This Row],[Ngày hóa đơn]],Table1[[#This Row],[Ngày hạch toán]])</f>
        <v>45877</v>
      </c>
      <c r="T1889" s="8"/>
      <c r="U1889" s="7">
        <f>IF(Table1[[#This Row],[Ngày tính CN]]="","",S1889+T1889)</f>
        <v>45877</v>
      </c>
      <c r="V1889" s="71">
        <f ca="1">IF(Table1[[#This Row],[Hạn thanh toán]]="","",IF((U1889-NOW())&lt;0,0,(U1889-NOW())))</f>
        <v>0</v>
      </c>
      <c r="W1889" s="69"/>
      <c r="X1889" s="65" t="str">
        <f t="shared" ca="1" si="216"/>
        <v/>
      </c>
      <c r="Y1889" s="65" t="str">
        <f t="shared" si="214"/>
        <v>Đã thanh toán</v>
      </c>
      <c r="Z1889" s="250">
        <f>Table1[[#This Row],[Hạn thanh toán]]</f>
        <v>45877</v>
      </c>
      <c r="AA1889" s="250">
        <f>Table1[[#This Row],[Ngày Thanh toán]]</f>
        <v>45924</v>
      </c>
      <c r="AD1889" s="3" t="str">
        <f>IF(Table1[[#This Row],[Mã khách hàng]]="","",VLOOKUP($A1889,Ma_KH!$A:$Q,Ma_KH!O$1,0))</f>
        <v>READY MART</v>
      </c>
      <c r="AE1889" s="3" t="str">
        <f>IF(Table1[[#This Row],[Mã khách hàng]]="","",VLOOKUP($A1889,Ma_KH!$A:$Q,Ma_KH!P$1,0))</f>
        <v>READDY MART</v>
      </c>
      <c r="AF1889" s="3" t="str">
        <f>VLOOKUP(A1889,Ma_KH!A:Q,Ma_KH!J$1,0)</f>
        <v>Vũ Anh Tuấn</v>
      </c>
    </row>
    <row r="1890" spans="1:32" ht="16.5">
      <c r="A1890" s="73" t="s">
        <v>152</v>
      </c>
      <c r="B1890" s="45" t="s">
        <v>3190</v>
      </c>
      <c r="C1890" s="75">
        <v>45877</v>
      </c>
      <c r="D1890" s="76" t="s">
        <v>3226</v>
      </c>
      <c r="E1890" s="75">
        <v>45877</v>
      </c>
      <c r="F1890" s="73"/>
      <c r="G1890" s="73" t="s">
        <v>3227</v>
      </c>
      <c r="H1890" s="69"/>
      <c r="I1890" s="69"/>
      <c r="J1890" s="69">
        <f>(Table1[[#This Row],[Tiền hàng]]-Table1[[#This Row],[Tiền chiết khấu]])*8%</f>
        <v>0</v>
      </c>
      <c r="K1890" s="69">
        <v>301877</v>
      </c>
      <c r="L1890" s="8" t="s">
        <v>17</v>
      </c>
      <c r="M1890" s="60">
        <v>45924</v>
      </c>
      <c r="N1890" s="60" t="s">
        <v>4478</v>
      </c>
      <c r="O1890" s="69">
        <f>IF(Table1[[#This Row],[Phân loại]]="Tồn đầu kỳ",Table1[[#This Row],[Tổng giá trị]],0)</f>
        <v>0</v>
      </c>
      <c r="P1890" s="8">
        <f>IF(Table1[[#This Row],[Số còn phải thu ĐK]]&lt;&gt;0,0,IF(Table1[[#This Row],[Phân loại]]="Bán hàng",Table1[[#This Row],[Tổng giá trị]],-Table1[[#This Row],[Tổng giá trị]]))</f>
        <v>-301877</v>
      </c>
      <c r="Q1890" s="18">
        <f t="shared" si="215"/>
        <v>-301877</v>
      </c>
      <c r="R1890" s="8">
        <f>Table1[[#This Row],[Số còn phải thu ĐK]]+Table1[[#This Row],[Giá Trị HD sau CK]]-Table1[[#This Row],[Số tiền đã thu]]</f>
        <v>0</v>
      </c>
      <c r="S1890" s="7">
        <f>IF(Table1[[#This Row],[Ngày hóa đơn]]&lt;&gt;"",Table1[[#This Row],[Ngày hóa đơn]],Table1[[#This Row],[Ngày hạch toán]])</f>
        <v>45877</v>
      </c>
      <c r="T1890" s="8"/>
      <c r="U1890" s="7">
        <f>IF(Table1[[#This Row],[Ngày tính CN]]="","",S1890+T1890)</f>
        <v>45877</v>
      </c>
      <c r="V1890" s="71">
        <f ca="1">IF(Table1[[#This Row],[Hạn thanh toán]]="","",IF((U1890-NOW())&lt;0,0,(U1890-NOW())))</f>
        <v>0</v>
      </c>
      <c r="W1890" s="69"/>
      <c r="X1890" s="65" t="str">
        <f t="shared" ca="1" si="216"/>
        <v/>
      </c>
      <c r="Y1890" s="65" t="str">
        <f t="shared" si="214"/>
        <v>Đã thanh toán</v>
      </c>
      <c r="Z1890" s="250">
        <f>Table1[[#This Row],[Hạn thanh toán]]</f>
        <v>45877</v>
      </c>
      <c r="AA1890" s="250">
        <f>Table1[[#This Row],[Ngày Thanh toán]]</f>
        <v>45924</v>
      </c>
      <c r="AD1890" s="3" t="str">
        <f>IF(Table1[[#This Row],[Mã khách hàng]]="","",VLOOKUP($A1890,Ma_KH!$A:$Q,Ma_KH!O$1,0))</f>
        <v>READY MART</v>
      </c>
      <c r="AE1890" s="3" t="str">
        <f>IF(Table1[[#This Row],[Mã khách hàng]]="","",VLOOKUP($A1890,Ma_KH!$A:$Q,Ma_KH!P$1,0))</f>
        <v>READDY MART</v>
      </c>
      <c r="AF1890" s="3" t="str">
        <f>VLOOKUP(A1890,Ma_KH!A:Q,Ma_KH!J$1,0)</f>
        <v>Vũ Anh Tuấn</v>
      </c>
    </row>
    <row r="1891" spans="1:32" s="58" customFormat="1" ht="16.5">
      <c r="A1891" s="42" t="s">
        <v>152</v>
      </c>
      <c r="B1891" s="45" t="s">
        <v>3190</v>
      </c>
      <c r="C1891" s="44">
        <v>45931</v>
      </c>
      <c r="D1891" s="43" t="s">
        <v>3228</v>
      </c>
      <c r="E1891" s="44"/>
      <c r="F1891" s="42"/>
      <c r="G1891" s="42" t="s">
        <v>3215</v>
      </c>
      <c r="H1891" s="54">
        <v>943226</v>
      </c>
      <c r="I1891" s="54">
        <v>66026</v>
      </c>
      <c r="J1891" s="54">
        <f>(Table1[[#This Row],[Tiền hàng]]-Table1[[#This Row],[Tiền chiết khấu]])*8%</f>
        <v>70176</v>
      </c>
      <c r="K1891" s="54">
        <v>947376</v>
      </c>
      <c r="L1891" s="55" t="s">
        <v>24</v>
      </c>
      <c r="M1891" s="104"/>
      <c r="N1891" s="104"/>
      <c r="O1891" s="54">
        <f>IF(Table1[[#This Row],[Phân loại]]="Tồn đầu kỳ",Table1[[#This Row],[Tổng giá trị]],0)</f>
        <v>0</v>
      </c>
      <c r="P1891" s="55">
        <f>IF(Table1[[#This Row],[Số còn phải thu ĐK]]&lt;&gt;0,0,IF(Table1[[#This Row],[Phân loại]]="Bán hàng",Table1[[#This Row],[Tổng giá trị]],-Table1[[#This Row],[Tổng giá trị]]))</f>
        <v>947376</v>
      </c>
      <c r="Q1891" s="18">
        <f t="shared" si="215"/>
        <v>0</v>
      </c>
      <c r="R1891" s="55">
        <f>Table1[[#This Row],[Số còn phải thu ĐK]]+Table1[[#This Row],[Giá Trị HD sau CK]]-Table1[[#This Row],[Số tiền đã thu]]</f>
        <v>947376</v>
      </c>
      <c r="S1891" s="56">
        <f>IF(Table1[[#This Row],[Ngày hóa đơn]]&lt;&gt;"",Table1[[#This Row],[Ngày hóa đơn]],Table1[[#This Row],[Ngày hạch toán]])</f>
        <v>45931</v>
      </c>
      <c r="T1891" s="55"/>
      <c r="U1891" s="56">
        <f>IF(Table1[[#This Row],[Ngày tính CN]]="","",S1891+T1891)</f>
        <v>45931</v>
      </c>
      <c r="V1891" s="57">
        <f ca="1">IF(Table1[[#This Row],[Hạn thanh toán]]="","",IF((U1891-NOW())&lt;0,0,(U1891-NOW())))</f>
        <v>0</v>
      </c>
      <c r="W1891" s="54"/>
      <c r="X1891" s="65">
        <f t="shared" ca="1" si="216"/>
        <v>70.362421527781407</v>
      </c>
      <c r="Y1891" s="109" t="str">
        <f t="shared" ca="1" si="214"/>
        <v>Nợ quá hạn từ 60 ngày đến 90 ngày</v>
      </c>
      <c r="Z1891" s="254">
        <f>Table1[[#This Row],[Hạn thanh toán]]</f>
        <v>45931</v>
      </c>
      <c r="AA1891" s="254">
        <f>Table1[[#This Row],[Ngày Thanh toán]]</f>
        <v>0</v>
      </c>
      <c r="AD1891" s="3" t="str">
        <f>IF(Table1[[#This Row],[Mã khách hàng]]="","",VLOOKUP($A1891,Ma_KH!$A:$Q,Ma_KH!O$1,0))</f>
        <v>READY MART</v>
      </c>
      <c r="AE1891" s="3" t="str">
        <f>IF(Table1[[#This Row],[Mã khách hàng]]="","",VLOOKUP($A1891,Ma_KH!$A:$Q,Ma_KH!P$1,0))</f>
        <v>READDY MART</v>
      </c>
      <c r="AF1891" s="58" t="str">
        <f>VLOOKUP(A1891,Ma_KH!A:Q,Ma_KH!J$1,0)</f>
        <v>Vũ Anh Tuấn</v>
      </c>
    </row>
    <row r="1892" spans="1:32" s="58" customFormat="1" ht="16.5">
      <c r="A1892" s="45" t="s">
        <v>152</v>
      </c>
      <c r="B1892" s="45" t="s">
        <v>3190</v>
      </c>
      <c r="C1892" s="47">
        <v>45944</v>
      </c>
      <c r="D1892" s="46" t="s">
        <v>3229</v>
      </c>
      <c r="E1892" s="47"/>
      <c r="F1892" s="45"/>
      <c r="G1892" s="45" t="s">
        <v>3215</v>
      </c>
      <c r="H1892" s="54">
        <v>817240</v>
      </c>
      <c r="I1892" s="54">
        <v>57207</v>
      </c>
      <c r="J1892" s="54">
        <f>(Table1[[#This Row],[Tiền hàng]]-Table1[[#This Row],[Tiền chiết khấu]])*8%</f>
        <v>60802.64</v>
      </c>
      <c r="K1892" s="54">
        <v>820836</v>
      </c>
      <c r="L1892" s="55" t="s">
        <v>24</v>
      </c>
      <c r="M1892" s="104"/>
      <c r="N1892" s="104"/>
      <c r="O1892" s="54">
        <f>IF(Table1[[#This Row],[Phân loại]]="Tồn đầu kỳ",Table1[[#This Row],[Tổng giá trị]],0)</f>
        <v>0</v>
      </c>
      <c r="P1892" s="55">
        <f>IF(Table1[[#This Row],[Số còn phải thu ĐK]]&lt;&gt;0,0,IF(Table1[[#This Row],[Phân loại]]="Bán hàng",Table1[[#This Row],[Tổng giá trị]],-Table1[[#This Row],[Tổng giá trị]]))</f>
        <v>820836</v>
      </c>
      <c r="Q1892" s="18">
        <f t="shared" si="215"/>
        <v>0</v>
      </c>
      <c r="R1892" s="55">
        <f>Table1[[#This Row],[Số còn phải thu ĐK]]+Table1[[#This Row],[Giá Trị HD sau CK]]-Table1[[#This Row],[Số tiền đã thu]]</f>
        <v>820836</v>
      </c>
      <c r="S1892" s="56">
        <f>IF(Table1[[#This Row],[Ngày hóa đơn]]&lt;&gt;"",Table1[[#This Row],[Ngày hóa đơn]],Table1[[#This Row],[Ngày hạch toán]])</f>
        <v>45944</v>
      </c>
      <c r="T1892" s="55"/>
      <c r="U1892" s="56">
        <f>IF(Table1[[#This Row],[Ngày tính CN]]="","",S1892+T1892)</f>
        <v>45944</v>
      </c>
      <c r="V1892" s="57">
        <f ca="1">IF(Table1[[#This Row],[Hạn thanh toán]]="","",IF((U1892-NOW())&lt;0,0,(U1892-NOW())))</f>
        <v>0</v>
      </c>
      <c r="W1892" s="54"/>
      <c r="X1892" s="65">
        <f t="shared" ca="1" si="216"/>
        <v>57.362421527781407</v>
      </c>
      <c r="Y1892" s="109" t="str">
        <f t="shared" ca="1" si="214"/>
        <v>Nợ quá hạn từ 30 ngày đến 60 ngày</v>
      </c>
      <c r="Z1892" s="254">
        <f>Table1[[#This Row],[Hạn thanh toán]]</f>
        <v>45944</v>
      </c>
      <c r="AA1892" s="254">
        <f>Table1[[#This Row],[Ngày Thanh toán]]</f>
        <v>0</v>
      </c>
      <c r="AD1892" s="3" t="str">
        <f>IF(Table1[[#This Row],[Mã khách hàng]]="","",VLOOKUP($A1892,Ma_KH!$A:$Q,Ma_KH!O$1,0))</f>
        <v>READY MART</v>
      </c>
      <c r="AE1892" s="3" t="str">
        <f>IF(Table1[[#This Row],[Mã khách hàng]]="","",VLOOKUP($A1892,Ma_KH!$A:$Q,Ma_KH!P$1,0))</f>
        <v>READDY MART</v>
      </c>
      <c r="AF1892" s="58" t="str">
        <f>VLOOKUP(A1892,Ma_KH!A:Q,Ma_KH!J$1,0)</f>
        <v>Vũ Anh Tuấn</v>
      </c>
    </row>
    <row r="1893" spans="1:32" ht="16.5">
      <c r="A1893" s="73" t="s">
        <v>153</v>
      </c>
      <c r="B1893" s="45" t="s">
        <v>3190</v>
      </c>
      <c r="C1893" s="75">
        <v>45677</v>
      </c>
      <c r="D1893" s="76" t="s">
        <v>3230</v>
      </c>
      <c r="E1893" s="75"/>
      <c r="F1893" s="73"/>
      <c r="G1893" s="73" t="s">
        <v>3231</v>
      </c>
      <c r="H1893" s="69">
        <v>2129760</v>
      </c>
      <c r="I1893" s="69">
        <v>149083</v>
      </c>
      <c r="J1893" s="69">
        <f>(Table1[[#This Row],[Tiền hàng]]-Table1[[#This Row],[Tiền chiết khấu]])*8%</f>
        <v>158454.16</v>
      </c>
      <c r="K1893" s="69">
        <v>2139131</v>
      </c>
      <c r="L1893" s="8" t="s">
        <v>24</v>
      </c>
      <c r="M1893" s="7">
        <v>45720</v>
      </c>
      <c r="N1893" s="8" t="s">
        <v>4458</v>
      </c>
      <c r="O1893" s="69">
        <f>IF(Table1[[#This Row],[Phân loại]]="Tồn đầu kỳ",Table1[[#This Row],[Tổng giá trị]],0)</f>
        <v>0</v>
      </c>
      <c r="P1893" s="8">
        <f>IF(Table1[[#This Row],[Số còn phải thu ĐK]]&lt;&gt;0,0,IF(Table1[[#This Row],[Phân loại]]="Bán hàng",Table1[[#This Row],[Tổng giá trị]],-Table1[[#This Row],[Tổng giá trị]]))</f>
        <v>2139131</v>
      </c>
      <c r="Q1893" s="18">
        <f t="shared" si="215"/>
        <v>2139131</v>
      </c>
      <c r="R1893" s="8">
        <f>Table1[[#This Row],[Số còn phải thu ĐK]]+Table1[[#This Row],[Giá Trị HD sau CK]]-Table1[[#This Row],[Số tiền đã thu]]</f>
        <v>0</v>
      </c>
      <c r="S1893" s="7">
        <f>IF(Table1[[#This Row],[Ngày hóa đơn]]&lt;&gt;"",Table1[[#This Row],[Ngày hóa đơn]],Table1[[#This Row],[Ngày hạch toán]])</f>
        <v>45677</v>
      </c>
      <c r="T1893" s="8"/>
      <c r="U1893" s="7">
        <f>IF(Table1[[#This Row],[Ngày tính CN]]="","",S1893+T1893)</f>
        <v>45677</v>
      </c>
      <c r="V1893" s="71">
        <f ca="1">IF(Table1[[#This Row],[Hạn thanh toán]]="","",IF((U1893-NOW())&lt;0,0,(U1893-NOW())))</f>
        <v>0</v>
      </c>
      <c r="W1893" s="69"/>
      <c r="X1893" s="65" t="str">
        <f t="shared" ca="1" si="216"/>
        <v/>
      </c>
      <c r="Y1893" s="65" t="str">
        <f t="shared" si="214"/>
        <v>Đã thanh toán</v>
      </c>
      <c r="Z1893" s="250">
        <f>Table1[[#This Row],[Hạn thanh toán]]</f>
        <v>45677</v>
      </c>
      <c r="AA1893" s="250">
        <f>Table1[[#This Row],[Ngày Thanh toán]]</f>
        <v>45720</v>
      </c>
      <c r="AD1893" s="3" t="str">
        <f>IF(Table1[[#This Row],[Mã khách hàng]]="","",VLOOKUP($A1893,Ma_KH!$A:$Q,Ma_KH!O$1,0))</f>
        <v>READY MART</v>
      </c>
      <c r="AE1893" s="3" t="str">
        <f>IF(Table1[[#This Row],[Mã khách hàng]]="","",VLOOKUP($A1893,Ma_KH!$A:$Q,Ma_KH!P$1,0))</f>
        <v>READDY MART</v>
      </c>
      <c r="AF1893" s="3" t="str">
        <f>VLOOKUP(A1893,Ma_KH!A:Q,Ma_KH!J$1,0)</f>
        <v>Vũ Anh Tuấn</v>
      </c>
    </row>
    <row r="1894" spans="1:32" s="58" customFormat="1" ht="16.5">
      <c r="A1894" s="42" t="s">
        <v>153</v>
      </c>
      <c r="B1894" s="45" t="s">
        <v>3190</v>
      </c>
      <c r="C1894" s="44">
        <v>45714</v>
      </c>
      <c r="D1894" s="43" t="s">
        <v>3232</v>
      </c>
      <c r="E1894" s="44"/>
      <c r="F1894" s="42"/>
      <c r="G1894" s="42" t="s">
        <v>3231</v>
      </c>
      <c r="H1894" s="54">
        <v>859355</v>
      </c>
      <c r="I1894" s="54">
        <v>60155</v>
      </c>
      <c r="J1894" s="54">
        <f>(Table1[[#This Row],[Tiền hàng]]-Table1[[#This Row],[Tiền chiết khấu]])*8%</f>
        <v>63936</v>
      </c>
      <c r="K1894" s="54">
        <v>863136</v>
      </c>
      <c r="L1894" s="55" t="s">
        <v>24</v>
      </c>
      <c r="M1894" s="56"/>
      <c r="N1894" s="55"/>
      <c r="O1894" s="54">
        <f>IF(Table1[[#This Row],[Phân loại]]="Tồn đầu kỳ",Table1[[#This Row],[Tổng giá trị]],0)</f>
        <v>0</v>
      </c>
      <c r="P1894" s="55">
        <f>IF(Table1[[#This Row],[Số còn phải thu ĐK]]&lt;&gt;0,0,IF(Table1[[#This Row],[Phân loại]]="Bán hàng",Table1[[#This Row],[Tổng giá trị]],-Table1[[#This Row],[Tổng giá trị]]))</f>
        <v>863136</v>
      </c>
      <c r="Q1894" s="18">
        <f t="shared" si="215"/>
        <v>0</v>
      </c>
      <c r="R1894" s="55">
        <f>Table1[[#This Row],[Số còn phải thu ĐK]]+Table1[[#This Row],[Giá Trị HD sau CK]]-Table1[[#This Row],[Số tiền đã thu]]</f>
        <v>863136</v>
      </c>
      <c r="S1894" s="56">
        <f>IF(Table1[[#This Row],[Ngày hóa đơn]]&lt;&gt;"",Table1[[#This Row],[Ngày hóa đơn]],Table1[[#This Row],[Ngày hạch toán]])</f>
        <v>45714</v>
      </c>
      <c r="T1894" s="55"/>
      <c r="U1894" s="56">
        <f>IF(Table1[[#This Row],[Ngày tính CN]]="","",S1894+T1894)</f>
        <v>45714</v>
      </c>
      <c r="V1894" s="57">
        <f ca="1">IF(Table1[[#This Row],[Hạn thanh toán]]="","",IF((U1894-NOW())&lt;0,0,(U1894-NOW())))</f>
        <v>0</v>
      </c>
      <c r="W1894" s="54"/>
      <c r="X1894" s="65">
        <f t="shared" ca="1" si="216"/>
        <v>287.36242152778141</v>
      </c>
      <c r="Y1894" s="109" t="str">
        <f t="shared" ca="1" si="214"/>
        <v>Nợ quá hạn hơn 120 ngày có khả năng mất thanh toán</v>
      </c>
      <c r="Z1894" s="254">
        <f>Table1[[#This Row],[Hạn thanh toán]]</f>
        <v>45714</v>
      </c>
      <c r="AA1894" s="254">
        <f>Table1[[#This Row],[Ngày Thanh toán]]</f>
        <v>0</v>
      </c>
      <c r="AD1894" s="3" t="str">
        <f>IF(Table1[[#This Row],[Mã khách hàng]]="","",VLOOKUP($A1894,Ma_KH!$A:$Q,Ma_KH!O$1,0))</f>
        <v>READY MART</v>
      </c>
      <c r="AE1894" s="3" t="str">
        <f>IF(Table1[[#This Row],[Mã khách hàng]]="","",VLOOKUP($A1894,Ma_KH!$A:$Q,Ma_KH!P$1,0))</f>
        <v>READDY MART</v>
      </c>
      <c r="AF1894" s="58" t="str">
        <f>VLOOKUP(A1894,Ma_KH!A:Q,Ma_KH!J$1,0)</f>
        <v>Vũ Anh Tuấn</v>
      </c>
    </row>
    <row r="1895" spans="1:32" ht="16.5">
      <c r="A1895" s="73" t="s">
        <v>153</v>
      </c>
      <c r="B1895" s="45" t="s">
        <v>3190</v>
      </c>
      <c r="C1895" s="75">
        <v>45714</v>
      </c>
      <c r="D1895" s="76" t="s">
        <v>3233</v>
      </c>
      <c r="E1895" s="75">
        <v>45714</v>
      </c>
      <c r="F1895" s="73"/>
      <c r="G1895" s="73" t="s">
        <v>3234</v>
      </c>
      <c r="H1895" s="69">
        <v>0</v>
      </c>
      <c r="I1895" s="69">
        <v>0</v>
      </c>
      <c r="J1895" s="69">
        <f>(Table1[[#This Row],[Tiền hàng]]-Table1[[#This Row],[Tiền chiết khấu]])*8%</f>
        <v>0</v>
      </c>
      <c r="K1895" s="69">
        <v>55839</v>
      </c>
      <c r="L1895" s="8" t="s">
        <v>17</v>
      </c>
      <c r="M1895" s="41">
        <v>45720</v>
      </c>
      <c r="N1895" s="29" t="s">
        <v>4458</v>
      </c>
      <c r="O1895" s="69">
        <f>IF(Table1[[#This Row],[Phân loại]]="Tồn đầu kỳ",Table1[[#This Row],[Tổng giá trị]],0)</f>
        <v>0</v>
      </c>
      <c r="P1895" s="8">
        <f>IF(Table1[[#This Row],[Số còn phải thu ĐK]]&lt;&gt;0,0,IF(Table1[[#This Row],[Phân loại]]="Bán hàng",Table1[[#This Row],[Tổng giá trị]],-Table1[[#This Row],[Tổng giá trị]]))</f>
        <v>-55839</v>
      </c>
      <c r="Q1895" s="18">
        <f t="shared" si="215"/>
        <v>-55839</v>
      </c>
      <c r="R1895" s="8">
        <f>Table1[[#This Row],[Số còn phải thu ĐK]]+Table1[[#This Row],[Giá Trị HD sau CK]]-Table1[[#This Row],[Số tiền đã thu]]</f>
        <v>0</v>
      </c>
      <c r="S1895" s="7">
        <f>IF(Table1[[#This Row],[Ngày hóa đơn]]&lt;&gt;"",Table1[[#This Row],[Ngày hóa đơn]],Table1[[#This Row],[Ngày hạch toán]])</f>
        <v>45714</v>
      </c>
      <c r="T1895" s="8"/>
      <c r="U1895" s="7">
        <f>IF(Table1[[#This Row],[Ngày tính CN]]="","",S1895+T1895)</f>
        <v>45714</v>
      </c>
      <c r="V1895" s="71">
        <f ca="1">IF(Table1[[#This Row],[Hạn thanh toán]]="","",IF((U1895-NOW())&lt;0,0,(U1895-NOW())))</f>
        <v>0</v>
      </c>
      <c r="W1895" s="69"/>
      <c r="X1895" s="65" t="str">
        <f t="shared" ca="1" si="216"/>
        <v/>
      </c>
      <c r="Y1895" s="65" t="str">
        <f t="shared" si="214"/>
        <v>Đã thanh toán</v>
      </c>
      <c r="Z1895" s="250">
        <f>Table1[[#This Row],[Hạn thanh toán]]</f>
        <v>45714</v>
      </c>
      <c r="AA1895" s="250">
        <f>Table1[[#This Row],[Ngày Thanh toán]]</f>
        <v>45720</v>
      </c>
      <c r="AD1895" s="3" t="str">
        <f>IF(Table1[[#This Row],[Mã khách hàng]]="","",VLOOKUP($A1895,Ma_KH!$A:$Q,Ma_KH!O$1,0))</f>
        <v>READY MART</v>
      </c>
      <c r="AE1895" s="3" t="str">
        <f>IF(Table1[[#This Row],[Mã khách hàng]]="","",VLOOKUP($A1895,Ma_KH!$A:$Q,Ma_KH!P$1,0))</f>
        <v>READDY MART</v>
      </c>
      <c r="AF1895" s="3" t="str">
        <f>VLOOKUP(A1895,Ma_KH!A:Q,Ma_KH!J$1,0)</f>
        <v>Vũ Anh Tuấn</v>
      </c>
    </row>
    <row r="1896" spans="1:32" ht="16.5">
      <c r="A1896" s="73" t="s">
        <v>153</v>
      </c>
      <c r="B1896" s="45" t="s">
        <v>3190</v>
      </c>
      <c r="C1896" s="75">
        <v>45730</v>
      </c>
      <c r="D1896" s="76" t="s">
        <v>3235</v>
      </c>
      <c r="E1896" s="75"/>
      <c r="F1896" s="73"/>
      <c r="G1896" s="73" t="s">
        <v>3231</v>
      </c>
      <c r="H1896" s="69">
        <v>1081002</v>
      </c>
      <c r="I1896" s="69">
        <v>75670</v>
      </c>
      <c r="J1896" s="69">
        <f>(Table1[[#This Row],[Tiền hàng]]-Table1[[#This Row],[Tiền chiết khấu]])*8%</f>
        <v>80426.559999999998</v>
      </c>
      <c r="K1896" s="69">
        <v>1085759</v>
      </c>
      <c r="L1896" s="8" t="s">
        <v>24</v>
      </c>
      <c r="M1896" s="41">
        <v>45773</v>
      </c>
      <c r="N1896" s="29" t="s">
        <v>4457</v>
      </c>
      <c r="O1896" s="69">
        <f>IF(Table1[[#This Row],[Phân loại]]="Tồn đầu kỳ",Table1[[#This Row],[Tổng giá trị]],0)</f>
        <v>0</v>
      </c>
      <c r="P1896" s="8">
        <f>IF(Table1[[#This Row],[Số còn phải thu ĐK]]&lt;&gt;0,0,IF(Table1[[#This Row],[Phân loại]]="Bán hàng",Table1[[#This Row],[Tổng giá trị]],-Table1[[#This Row],[Tổng giá trị]]))</f>
        <v>1085759</v>
      </c>
      <c r="Q1896" s="18">
        <f t="shared" si="215"/>
        <v>1085759</v>
      </c>
      <c r="R1896" s="8">
        <f>Table1[[#This Row],[Số còn phải thu ĐK]]+Table1[[#This Row],[Giá Trị HD sau CK]]-Table1[[#This Row],[Số tiền đã thu]]</f>
        <v>0</v>
      </c>
      <c r="S1896" s="7">
        <f>IF(Table1[[#This Row],[Ngày hóa đơn]]&lt;&gt;"",Table1[[#This Row],[Ngày hóa đơn]],Table1[[#This Row],[Ngày hạch toán]])</f>
        <v>45730</v>
      </c>
      <c r="T1896" s="8"/>
      <c r="U1896" s="7">
        <f>IF(Table1[[#This Row],[Ngày tính CN]]="","",S1896+T1896)</f>
        <v>45730</v>
      </c>
      <c r="V1896" s="71">
        <f ca="1">IF(Table1[[#This Row],[Hạn thanh toán]]="","",IF((U1896-NOW())&lt;0,0,(U1896-NOW())))</f>
        <v>0</v>
      </c>
      <c r="W1896" s="69"/>
      <c r="X1896" s="65" t="str">
        <f t="shared" ca="1" si="216"/>
        <v/>
      </c>
      <c r="Y1896" s="65" t="str">
        <f t="shared" si="214"/>
        <v>Đã thanh toán</v>
      </c>
      <c r="Z1896" s="250">
        <f>Table1[[#This Row],[Hạn thanh toán]]</f>
        <v>45730</v>
      </c>
      <c r="AA1896" s="250">
        <f>Table1[[#This Row],[Ngày Thanh toán]]</f>
        <v>45773</v>
      </c>
      <c r="AD1896" s="3" t="str">
        <f>IF(Table1[[#This Row],[Mã khách hàng]]="","",VLOOKUP($A1896,Ma_KH!$A:$Q,Ma_KH!O$1,0))</f>
        <v>READY MART</v>
      </c>
      <c r="AE1896" s="3" t="str">
        <f>IF(Table1[[#This Row],[Mã khách hàng]]="","",VLOOKUP($A1896,Ma_KH!$A:$Q,Ma_KH!P$1,0))</f>
        <v>READDY MART</v>
      </c>
      <c r="AF1896" s="3" t="str">
        <f>VLOOKUP(A1896,Ma_KH!A:Q,Ma_KH!J$1,0)</f>
        <v>Vũ Anh Tuấn</v>
      </c>
    </row>
    <row r="1897" spans="1:32" ht="16.5">
      <c r="A1897" s="66" t="s">
        <v>153</v>
      </c>
      <c r="B1897" s="45" t="s">
        <v>3190</v>
      </c>
      <c r="C1897" s="67">
        <v>45773</v>
      </c>
      <c r="D1897" s="68" t="s">
        <v>3236</v>
      </c>
      <c r="E1897" s="67">
        <v>45773</v>
      </c>
      <c r="F1897" s="66"/>
      <c r="G1897" s="66" t="s">
        <v>352</v>
      </c>
      <c r="H1897" s="69">
        <v>0</v>
      </c>
      <c r="I1897" s="69">
        <v>0</v>
      </c>
      <c r="J1897" s="69">
        <f>(Table1[[#This Row],[Tiền hàng]]-Table1[[#This Row],[Tiền chiết khấu]])*8%</f>
        <v>0</v>
      </c>
      <c r="K1897" s="69">
        <v>61318</v>
      </c>
      <c r="L1897" s="8" t="s">
        <v>17</v>
      </c>
      <c r="M1897" s="41">
        <v>45773</v>
      </c>
      <c r="N1897" s="29" t="s">
        <v>4457</v>
      </c>
      <c r="O1897" s="69">
        <f>IF(Table1[[#This Row],[Phân loại]]="Tồn đầu kỳ",Table1[[#This Row],[Tổng giá trị]],0)</f>
        <v>0</v>
      </c>
      <c r="P1897" s="8">
        <f>IF(Table1[[#This Row],[Số còn phải thu ĐK]]&lt;&gt;0,0,IF(Table1[[#This Row],[Phân loại]]="Bán hàng",Table1[[#This Row],[Tổng giá trị]],-Table1[[#This Row],[Tổng giá trị]]))</f>
        <v>-61318</v>
      </c>
      <c r="Q1897" s="18">
        <f t="shared" si="215"/>
        <v>-61318</v>
      </c>
      <c r="R1897" s="8">
        <f>Table1[[#This Row],[Số còn phải thu ĐK]]+Table1[[#This Row],[Giá Trị HD sau CK]]-Table1[[#This Row],[Số tiền đã thu]]</f>
        <v>0</v>
      </c>
      <c r="S1897" s="7">
        <f>IF(Table1[[#This Row],[Ngày hóa đơn]]&lt;&gt;"",Table1[[#This Row],[Ngày hóa đơn]],Table1[[#This Row],[Ngày hạch toán]])</f>
        <v>45773</v>
      </c>
      <c r="T1897" s="8"/>
      <c r="U1897" s="7">
        <f>IF(Table1[[#This Row],[Ngày tính CN]]="","",S1897+T1897)</f>
        <v>45773</v>
      </c>
      <c r="V1897" s="71">
        <f ca="1">IF(Table1[[#This Row],[Hạn thanh toán]]="","",IF((U1897-NOW())&lt;0,0,(U1897-NOW())))</f>
        <v>0</v>
      </c>
      <c r="W1897" s="69"/>
      <c r="X1897" s="65" t="str">
        <f t="shared" ca="1" si="216"/>
        <v/>
      </c>
      <c r="Y1897" s="65" t="str">
        <f t="shared" si="214"/>
        <v>Đã thanh toán</v>
      </c>
      <c r="Z1897" s="250">
        <f>Table1[[#This Row],[Hạn thanh toán]]</f>
        <v>45773</v>
      </c>
      <c r="AA1897" s="250">
        <f>Table1[[#This Row],[Ngày Thanh toán]]</f>
        <v>45773</v>
      </c>
      <c r="AD1897" s="3" t="str">
        <f>IF(Table1[[#This Row],[Mã khách hàng]]="","",VLOOKUP($A1897,Ma_KH!$A:$Q,Ma_KH!O$1,0))</f>
        <v>READY MART</v>
      </c>
      <c r="AE1897" s="3" t="str">
        <f>IF(Table1[[#This Row],[Mã khách hàng]]="","",VLOOKUP($A1897,Ma_KH!$A:$Q,Ma_KH!P$1,0))</f>
        <v>READDY MART</v>
      </c>
      <c r="AF1897" s="3" t="str">
        <f>VLOOKUP(A1897,Ma_KH!A:Q,Ma_KH!J$1,0)</f>
        <v>Vũ Anh Tuấn</v>
      </c>
    </row>
    <row r="1898" spans="1:32" ht="16.5">
      <c r="A1898" s="73" t="s">
        <v>153</v>
      </c>
      <c r="B1898" s="45" t="s">
        <v>3190</v>
      </c>
      <c r="C1898" s="75">
        <v>45782</v>
      </c>
      <c r="D1898" s="76" t="s">
        <v>3237</v>
      </c>
      <c r="E1898" s="75"/>
      <c r="F1898" s="73"/>
      <c r="G1898" s="73" t="s">
        <v>3231</v>
      </c>
      <c r="H1898" s="69">
        <v>1120777</v>
      </c>
      <c r="I1898" s="69">
        <v>78454</v>
      </c>
      <c r="J1898" s="69">
        <f>(Table1[[#This Row],[Tiền hàng]]-Table1[[#This Row],[Tiền chiết khấu]])*8%</f>
        <v>83385.84</v>
      </c>
      <c r="K1898" s="69">
        <v>1125709</v>
      </c>
      <c r="L1898" s="8" t="s">
        <v>24</v>
      </c>
      <c r="M1898" s="60">
        <v>45924</v>
      </c>
      <c r="N1898" s="60" t="s">
        <v>4478</v>
      </c>
      <c r="O1898" s="69">
        <f>IF(Table1[[#This Row],[Phân loại]]="Tồn đầu kỳ",Table1[[#This Row],[Tổng giá trị]],0)</f>
        <v>0</v>
      </c>
      <c r="P1898" s="8">
        <f>IF(Table1[[#This Row],[Số còn phải thu ĐK]]&lt;&gt;0,0,IF(Table1[[#This Row],[Phân loại]]="Bán hàng",Table1[[#This Row],[Tổng giá trị]],-Table1[[#This Row],[Tổng giá trị]]))</f>
        <v>1125709</v>
      </c>
      <c r="Q1898" s="18">
        <f t="shared" si="215"/>
        <v>1125709</v>
      </c>
      <c r="R1898" s="8">
        <f>Table1[[#This Row],[Số còn phải thu ĐK]]+Table1[[#This Row],[Giá Trị HD sau CK]]-Table1[[#This Row],[Số tiền đã thu]]</f>
        <v>0</v>
      </c>
      <c r="S1898" s="7">
        <f>IF(Table1[[#This Row],[Ngày hóa đơn]]&lt;&gt;"",Table1[[#This Row],[Ngày hóa đơn]],Table1[[#This Row],[Ngày hạch toán]])</f>
        <v>45782</v>
      </c>
      <c r="T1898" s="8"/>
      <c r="U1898" s="7">
        <f>IF(Table1[[#This Row],[Ngày tính CN]]="","",S1898+T1898)</f>
        <v>45782</v>
      </c>
      <c r="V1898" s="71">
        <f ca="1">IF(Table1[[#This Row],[Hạn thanh toán]]="","",IF((U1898-NOW())&lt;0,0,(U1898-NOW())))</f>
        <v>0</v>
      </c>
      <c r="W1898" s="69"/>
      <c r="X1898" s="65" t="str">
        <f t="shared" ca="1" si="216"/>
        <v/>
      </c>
      <c r="Y1898" s="65" t="str">
        <f t="shared" si="214"/>
        <v>Đã thanh toán</v>
      </c>
      <c r="Z1898" s="250">
        <f>Table1[[#This Row],[Hạn thanh toán]]</f>
        <v>45782</v>
      </c>
      <c r="AA1898" s="250">
        <f>Table1[[#This Row],[Ngày Thanh toán]]</f>
        <v>45924</v>
      </c>
      <c r="AD1898" s="3" t="str">
        <f>IF(Table1[[#This Row],[Mã khách hàng]]="","",VLOOKUP($A1898,Ma_KH!$A:$Q,Ma_KH!O$1,0))</f>
        <v>READY MART</v>
      </c>
      <c r="AE1898" s="3" t="str">
        <f>IF(Table1[[#This Row],[Mã khách hàng]]="","",VLOOKUP($A1898,Ma_KH!$A:$Q,Ma_KH!P$1,0))</f>
        <v>READDY MART</v>
      </c>
      <c r="AF1898" s="3" t="str">
        <f>VLOOKUP(A1898,Ma_KH!A:Q,Ma_KH!J$1,0)</f>
        <v>Vũ Anh Tuấn</v>
      </c>
    </row>
    <row r="1899" spans="1:32" ht="16.5">
      <c r="A1899" s="73" t="s">
        <v>153</v>
      </c>
      <c r="B1899" s="45" t="s">
        <v>3190</v>
      </c>
      <c r="C1899" s="75">
        <v>45783</v>
      </c>
      <c r="D1899" s="76" t="s">
        <v>3238</v>
      </c>
      <c r="E1899" s="75">
        <v>45783</v>
      </c>
      <c r="F1899" s="73"/>
      <c r="G1899" s="73" t="s">
        <v>3234</v>
      </c>
      <c r="H1899" s="69"/>
      <c r="I1899" s="69"/>
      <c r="J1899" s="69">
        <f>(Table1[[#This Row],[Tiền hàng]]-Table1[[#This Row],[Tiền chiết khấu]])*8%</f>
        <v>0</v>
      </c>
      <c r="K1899" s="69">
        <v>120780</v>
      </c>
      <c r="L1899" s="8" t="s">
        <v>17</v>
      </c>
      <c r="M1899" s="60">
        <v>45924</v>
      </c>
      <c r="N1899" s="60" t="s">
        <v>4478</v>
      </c>
      <c r="O1899" s="69">
        <f>IF(Table1[[#This Row],[Phân loại]]="Tồn đầu kỳ",Table1[[#This Row],[Tổng giá trị]],0)</f>
        <v>0</v>
      </c>
      <c r="P1899" s="8">
        <f>IF(Table1[[#This Row],[Số còn phải thu ĐK]]&lt;&gt;0,0,IF(Table1[[#This Row],[Phân loại]]="Bán hàng",Table1[[#This Row],[Tổng giá trị]],-Table1[[#This Row],[Tổng giá trị]]))</f>
        <v>-120780</v>
      </c>
      <c r="Q1899" s="18">
        <f t="shared" si="215"/>
        <v>-120780</v>
      </c>
      <c r="R1899" s="8">
        <f>Table1[[#This Row],[Số còn phải thu ĐK]]+Table1[[#This Row],[Giá Trị HD sau CK]]-Table1[[#This Row],[Số tiền đã thu]]</f>
        <v>0</v>
      </c>
      <c r="S1899" s="7">
        <f>IF(Table1[[#This Row],[Ngày hóa đơn]]&lt;&gt;"",Table1[[#This Row],[Ngày hóa đơn]],Table1[[#This Row],[Ngày hạch toán]])</f>
        <v>45783</v>
      </c>
      <c r="T1899" s="8"/>
      <c r="U1899" s="7">
        <f>IF(Table1[[#This Row],[Ngày tính CN]]="","",S1899+T1899)</f>
        <v>45783</v>
      </c>
      <c r="V1899" s="71">
        <f ca="1">IF(Table1[[#This Row],[Hạn thanh toán]]="","",IF((U1899-NOW())&lt;0,0,(U1899-NOW())))</f>
        <v>0</v>
      </c>
      <c r="W1899" s="69"/>
      <c r="X1899" s="65" t="str">
        <f t="shared" ca="1" si="216"/>
        <v/>
      </c>
      <c r="Y1899" s="65" t="str">
        <f t="shared" si="214"/>
        <v>Đã thanh toán</v>
      </c>
      <c r="Z1899" s="250">
        <f>Table1[[#This Row],[Hạn thanh toán]]</f>
        <v>45783</v>
      </c>
      <c r="AA1899" s="250">
        <f>Table1[[#This Row],[Ngày Thanh toán]]</f>
        <v>45924</v>
      </c>
      <c r="AD1899" s="3" t="str">
        <f>IF(Table1[[#This Row],[Mã khách hàng]]="","",VLOOKUP($A1899,Ma_KH!$A:$Q,Ma_KH!O$1,0))</f>
        <v>READY MART</v>
      </c>
      <c r="AE1899" s="3" t="str">
        <f>IF(Table1[[#This Row],[Mã khách hàng]]="","",VLOOKUP($A1899,Ma_KH!$A:$Q,Ma_KH!P$1,0))</f>
        <v>READDY MART</v>
      </c>
      <c r="AF1899" s="3" t="str">
        <f>VLOOKUP(A1899,Ma_KH!A:Q,Ma_KH!J$1,0)</f>
        <v>Vũ Anh Tuấn</v>
      </c>
    </row>
    <row r="1900" spans="1:32" ht="16.5">
      <c r="A1900" s="73" t="s">
        <v>153</v>
      </c>
      <c r="B1900" s="45" t="s">
        <v>3190</v>
      </c>
      <c r="C1900" s="75">
        <v>45822</v>
      </c>
      <c r="D1900" s="76" t="s">
        <v>3239</v>
      </c>
      <c r="E1900" s="75">
        <v>45822</v>
      </c>
      <c r="F1900" s="73"/>
      <c r="G1900" s="73" t="s">
        <v>3240</v>
      </c>
      <c r="H1900" s="69"/>
      <c r="I1900" s="69"/>
      <c r="J1900" s="69">
        <f>(Table1[[#This Row],[Tiền hàng]]-Table1[[#This Row],[Tiền chiết khấu]])*8%</f>
        <v>0</v>
      </c>
      <c r="K1900" s="69">
        <v>560488</v>
      </c>
      <c r="L1900" s="8" t="s">
        <v>17</v>
      </c>
      <c r="M1900" s="60">
        <v>45924</v>
      </c>
      <c r="N1900" s="60" t="s">
        <v>4478</v>
      </c>
      <c r="O1900" s="69">
        <f>IF(Table1[[#This Row],[Phân loại]]="Tồn đầu kỳ",Table1[[#This Row],[Tổng giá trị]],0)</f>
        <v>0</v>
      </c>
      <c r="P1900" s="8">
        <f>IF(Table1[[#This Row],[Số còn phải thu ĐK]]&lt;&gt;0,0,IF(Table1[[#This Row],[Phân loại]]="Bán hàng",Table1[[#This Row],[Tổng giá trị]],-Table1[[#This Row],[Tổng giá trị]]))</f>
        <v>-560488</v>
      </c>
      <c r="Q1900" s="18">
        <f t="shared" si="215"/>
        <v>-560488</v>
      </c>
      <c r="R1900" s="8">
        <f>Table1[[#This Row],[Số còn phải thu ĐK]]+Table1[[#This Row],[Giá Trị HD sau CK]]-Table1[[#This Row],[Số tiền đã thu]]</f>
        <v>0</v>
      </c>
      <c r="S1900" s="7">
        <f>IF(Table1[[#This Row],[Ngày hóa đơn]]&lt;&gt;"",Table1[[#This Row],[Ngày hóa đơn]],Table1[[#This Row],[Ngày hạch toán]])</f>
        <v>45822</v>
      </c>
      <c r="T1900" s="8"/>
      <c r="U1900" s="7">
        <f>IF(Table1[[#This Row],[Ngày tính CN]]="","",S1900+T1900)</f>
        <v>45822</v>
      </c>
      <c r="V1900" s="71">
        <f ca="1">IF(Table1[[#This Row],[Hạn thanh toán]]="","",IF((U1900-NOW())&lt;0,0,(U1900-NOW())))</f>
        <v>0</v>
      </c>
      <c r="W1900" s="69"/>
      <c r="X1900" s="65" t="str">
        <f t="shared" ca="1" si="216"/>
        <v/>
      </c>
      <c r="Y1900" s="65" t="str">
        <f t="shared" si="214"/>
        <v>Đã thanh toán</v>
      </c>
      <c r="Z1900" s="250">
        <f>Table1[[#This Row],[Hạn thanh toán]]</f>
        <v>45822</v>
      </c>
      <c r="AA1900" s="250">
        <f>Table1[[#This Row],[Ngày Thanh toán]]</f>
        <v>45924</v>
      </c>
      <c r="AD1900" s="3" t="str">
        <f>IF(Table1[[#This Row],[Mã khách hàng]]="","",VLOOKUP($A1900,Ma_KH!$A:$Q,Ma_KH!O$1,0))</f>
        <v>READY MART</v>
      </c>
      <c r="AE1900" s="3" t="str">
        <f>IF(Table1[[#This Row],[Mã khách hàng]]="","",VLOOKUP($A1900,Ma_KH!$A:$Q,Ma_KH!P$1,0))</f>
        <v>READDY MART</v>
      </c>
      <c r="AF1900" s="3" t="str">
        <f>VLOOKUP(A1900,Ma_KH!A:Q,Ma_KH!J$1,0)</f>
        <v>Vũ Anh Tuấn</v>
      </c>
    </row>
    <row r="1901" spans="1:32" ht="16.5">
      <c r="A1901" s="73" t="s">
        <v>153</v>
      </c>
      <c r="B1901" s="45" t="s">
        <v>3190</v>
      </c>
      <c r="C1901" s="75">
        <v>45827</v>
      </c>
      <c r="D1901" s="76" t="s">
        <v>3241</v>
      </c>
      <c r="E1901" s="75">
        <v>45827</v>
      </c>
      <c r="F1901" s="73"/>
      <c r="G1901" s="73" t="s">
        <v>3242</v>
      </c>
      <c r="H1901" s="69"/>
      <c r="I1901" s="69"/>
      <c r="J1901" s="69">
        <f>(Table1[[#This Row],[Tiền hàng]]-Table1[[#This Row],[Tiền chiết khấu]])*8%</f>
        <v>0</v>
      </c>
      <c r="K1901" s="69">
        <v>315630</v>
      </c>
      <c r="L1901" s="8" t="s">
        <v>17</v>
      </c>
      <c r="M1901" s="60">
        <v>45924</v>
      </c>
      <c r="N1901" s="60" t="s">
        <v>4478</v>
      </c>
      <c r="O1901" s="69">
        <f>IF(Table1[[#This Row],[Phân loại]]="Tồn đầu kỳ",Table1[[#This Row],[Tổng giá trị]],0)</f>
        <v>0</v>
      </c>
      <c r="P1901" s="8">
        <f>IF(Table1[[#This Row],[Số còn phải thu ĐK]]&lt;&gt;0,0,IF(Table1[[#This Row],[Phân loại]]="Bán hàng",Table1[[#This Row],[Tổng giá trị]],-Table1[[#This Row],[Tổng giá trị]]))</f>
        <v>-315630</v>
      </c>
      <c r="Q1901" s="18">
        <f t="shared" si="215"/>
        <v>-315630</v>
      </c>
      <c r="R1901" s="8">
        <f>Table1[[#This Row],[Số còn phải thu ĐK]]+Table1[[#This Row],[Giá Trị HD sau CK]]-Table1[[#This Row],[Số tiền đã thu]]</f>
        <v>0</v>
      </c>
      <c r="S1901" s="7">
        <f>IF(Table1[[#This Row],[Ngày hóa đơn]]&lt;&gt;"",Table1[[#This Row],[Ngày hóa đơn]],Table1[[#This Row],[Ngày hạch toán]])</f>
        <v>45827</v>
      </c>
      <c r="T1901" s="8"/>
      <c r="U1901" s="7">
        <f>IF(Table1[[#This Row],[Ngày tính CN]]="","",S1901+T1901)</f>
        <v>45827</v>
      </c>
      <c r="V1901" s="71">
        <f ca="1">IF(Table1[[#This Row],[Hạn thanh toán]]="","",IF((U1901-NOW())&lt;0,0,(U1901-NOW())))</f>
        <v>0</v>
      </c>
      <c r="W1901" s="69"/>
      <c r="X1901" s="65" t="str">
        <f t="shared" ca="1" si="216"/>
        <v/>
      </c>
      <c r="Y1901" s="65" t="str">
        <f t="shared" si="214"/>
        <v>Đã thanh toán</v>
      </c>
      <c r="Z1901" s="250">
        <f>Table1[[#This Row],[Hạn thanh toán]]</f>
        <v>45827</v>
      </c>
      <c r="AA1901" s="250">
        <f>Table1[[#This Row],[Ngày Thanh toán]]</f>
        <v>45924</v>
      </c>
      <c r="AD1901" s="3" t="str">
        <f>IF(Table1[[#This Row],[Mã khách hàng]]="","",VLOOKUP($A1901,Ma_KH!$A:$Q,Ma_KH!O$1,0))</f>
        <v>READY MART</v>
      </c>
      <c r="AE1901" s="3" t="str">
        <f>IF(Table1[[#This Row],[Mã khách hàng]]="","",VLOOKUP($A1901,Ma_KH!$A:$Q,Ma_KH!P$1,0))</f>
        <v>READDY MART</v>
      </c>
      <c r="AF1901" s="3" t="str">
        <f>VLOOKUP(A1901,Ma_KH!A:Q,Ma_KH!J$1,0)</f>
        <v>Vũ Anh Tuấn</v>
      </c>
    </row>
    <row r="1902" spans="1:32" ht="16.5">
      <c r="A1902" s="73" t="s">
        <v>153</v>
      </c>
      <c r="B1902" s="45" t="s">
        <v>3190</v>
      </c>
      <c r="C1902" s="75">
        <v>45845</v>
      </c>
      <c r="D1902" s="76" t="s">
        <v>3243</v>
      </c>
      <c r="E1902" s="75">
        <v>45845</v>
      </c>
      <c r="F1902" s="73"/>
      <c r="G1902" s="73" t="s">
        <v>3240</v>
      </c>
      <c r="H1902" s="69"/>
      <c r="I1902" s="69"/>
      <c r="J1902" s="69">
        <f>(Table1[[#This Row],[Tiền hàng]]-Table1[[#This Row],[Tiền chiết khấu]])*8%</f>
        <v>0</v>
      </c>
      <c r="K1902" s="69">
        <v>118742</v>
      </c>
      <c r="L1902" s="8" t="s">
        <v>17</v>
      </c>
      <c r="M1902" s="60">
        <v>45924</v>
      </c>
      <c r="N1902" s="60" t="s">
        <v>4478</v>
      </c>
      <c r="O1902" s="69">
        <f>IF(Table1[[#This Row],[Phân loại]]="Tồn đầu kỳ",Table1[[#This Row],[Tổng giá trị]],0)</f>
        <v>0</v>
      </c>
      <c r="P1902" s="8">
        <f>IF(Table1[[#This Row],[Số còn phải thu ĐK]]&lt;&gt;0,0,IF(Table1[[#This Row],[Phân loại]]="Bán hàng",Table1[[#This Row],[Tổng giá trị]],-Table1[[#This Row],[Tổng giá trị]]))</f>
        <v>-118742</v>
      </c>
      <c r="Q1902" s="18">
        <f t="shared" si="215"/>
        <v>-118742</v>
      </c>
      <c r="R1902" s="8">
        <f>Table1[[#This Row],[Số còn phải thu ĐK]]+Table1[[#This Row],[Giá Trị HD sau CK]]-Table1[[#This Row],[Số tiền đã thu]]</f>
        <v>0</v>
      </c>
      <c r="S1902" s="7">
        <f>IF(Table1[[#This Row],[Ngày hóa đơn]]&lt;&gt;"",Table1[[#This Row],[Ngày hóa đơn]],Table1[[#This Row],[Ngày hạch toán]])</f>
        <v>45845</v>
      </c>
      <c r="T1902" s="8"/>
      <c r="U1902" s="7">
        <f>IF(Table1[[#This Row],[Ngày tính CN]]="","",S1902+T1902)</f>
        <v>45845</v>
      </c>
      <c r="V1902" s="71">
        <f ca="1">IF(Table1[[#This Row],[Hạn thanh toán]]="","",IF((U1902-NOW())&lt;0,0,(U1902-NOW())))</f>
        <v>0</v>
      </c>
      <c r="W1902" s="69"/>
      <c r="X1902" s="65" t="str">
        <f t="shared" ca="1" si="216"/>
        <v/>
      </c>
      <c r="Y1902" s="65" t="str">
        <f t="shared" si="214"/>
        <v>Đã thanh toán</v>
      </c>
      <c r="Z1902" s="250">
        <f>Table1[[#This Row],[Hạn thanh toán]]</f>
        <v>45845</v>
      </c>
      <c r="AA1902" s="250">
        <f>Table1[[#This Row],[Ngày Thanh toán]]</f>
        <v>45924</v>
      </c>
      <c r="AD1902" s="3" t="str">
        <f>IF(Table1[[#This Row],[Mã khách hàng]]="","",VLOOKUP($A1902,Ma_KH!$A:$Q,Ma_KH!O$1,0))</f>
        <v>READY MART</v>
      </c>
      <c r="AE1902" s="3" t="str">
        <f>IF(Table1[[#This Row],[Mã khách hàng]]="","",VLOOKUP($A1902,Ma_KH!$A:$Q,Ma_KH!P$1,0))</f>
        <v>READDY MART</v>
      </c>
      <c r="AF1902" s="3" t="str">
        <f>VLOOKUP(A1902,Ma_KH!A:Q,Ma_KH!J$1,0)</f>
        <v>Vũ Anh Tuấn</v>
      </c>
    </row>
    <row r="1903" spans="1:32" ht="16.5">
      <c r="A1903" s="73" t="s">
        <v>153</v>
      </c>
      <c r="B1903" s="45" t="s">
        <v>3190</v>
      </c>
      <c r="C1903" s="75">
        <v>45875</v>
      </c>
      <c r="D1903" s="76" t="s">
        <v>3244</v>
      </c>
      <c r="E1903" s="75">
        <v>45875</v>
      </c>
      <c r="F1903" s="73"/>
      <c r="G1903" s="73" t="s">
        <v>3240</v>
      </c>
      <c r="H1903" s="69"/>
      <c r="I1903" s="69"/>
      <c r="J1903" s="69">
        <f>(Table1[[#This Row],[Tiền hàng]]-Table1[[#This Row],[Tiền chiết khấu]])*8%</f>
        <v>0</v>
      </c>
      <c r="K1903" s="69">
        <v>37665</v>
      </c>
      <c r="L1903" s="8" t="s">
        <v>17</v>
      </c>
      <c r="M1903" s="60">
        <v>45924</v>
      </c>
      <c r="N1903" s="60" t="s">
        <v>4478</v>
      </c>
      <c r="O1903" s="69">
        <f>IF(Table1[[#This Row],[Phân loại]]="Tồn đầu kỳ",Table1[[#This Row],[Tổng giá trị]],0)</f>
        <v>0</v>
      </c>
      <c r="P1903" s="8">
        <f>IF(Table1[[#This Row],[Số còn phải thu ĐK]]&lt;&gt;0,0,IF(Table1[[#This Row],[Phân loại]]="Bán hàng",Table1[[#This Row],[Tổng giá trị]],-Table1[[#This Row],[Tổng giá trị]]))</f>
        <v>-37665</v>
      </c>
      <c r="Q1903" s="18">
        <f t="shared" si="215"/>
        <v>-37665</v>
      </c>
      <c r="R1903" s="8">
        <f>Table1[[#This Row],[Số còn phải thu ĐK]]+Table1[[#This Row],[Giá Trị HD sau CK]]-Table1[[#This Row],[Số tiền đã thu]]</f>
        <v>0</v>
      </c>
      <c r="S1903" s="7">
        <f>IF(Table1[[#This Row],[Ngày hóa đơn]]&lt;&gt;"",Table1[[#This Row],[Ngày hóa đơn]],Table1[[#This Row],[Ngày hạch toán]])</f>
        <v>45875</v>
      </c>
      <c r="T1903" s="8"/>
      <c r="U1903" s="7">
        <f>IF(Table1[[#This Row],[Ngày tính CN]]="","",S1903+T1903)</f>
        <v>45875</v>
      </c>
      <c r="V1903" s="71">
        <f ca="1">IF(Table1[[#This Row],[Hạn thanh toán]]="","",IF((U1903-NOW())&lt;0,0,(U1903-NOW())))</f>
        <v>0</v>
      </c>
      <c r="W1903" s="69"/>
      <c r="X1903" s="65" t="str">
        <f t="shared" ca="1" si="216"/>
        <v/>
      </c>
      <c r="Y1903" s="65" t="str">
        <f t="shared" si="214"/>
        <v>Đã thanh toán</v>
      </c>
      <c r="Z1903" s="250">
        <f>Table1[[#This Row],[Hạn thanh toán]]</f>
        <v>45875</v>
      </c>
      <c r="AA1903" s="250">
        <f>Table1[[#This Row],[Ngày Thanh toán]]</f>
        <v>45924</v>
      </c>
      <c r="AD1903" s="3" t="str">
        <f>IF(Table1[[#This Row],[Mã khách hàng]]="","",VLOOKUP($A1903,Ma_KH!$A:$Q,Ma_KH!O$1,0))</f>
        <v>READY MART</v>
      </c>
      <c r="AE1903" s="3" t="str">
        <f>IF(Table1[[#This Row],[Mã khách hàng]]="","",VLOOKUP($A1903,Ma_KH!$A:$Q,Ma_KH!P$1,0))</f>
        <v>READDY MART</v>
      </c>
      <c r="AF1903" s="3" t="str">
        <f>VLOOKUP(A1903,Ma_KH!A:Q,Ma_KH!J$1,0)</f>
        <v>Vũ Anh Tuấn</v>
      </c>
    </row>
    <row r="1904" spans="1:32" s="58" customFormat="1" ht="16.5">
      <c r="A1904" s="45" t="s">
        <v>153</v>
      </c>
      <c r="B1904" s="45" t="s">
        <v>3190</v>
      </c>
      <c r="C1904" s="47">
        <v>45932</v>
      </c>
      <c r="D1904" s="46" t="s">
        <v>3245</v>
      </c>
      <c r="E1904" s="47"/>
      <c r="F1904" s="45"/>
      <c r="G1904" s="45" t="s">
        <v>3231</v>
      </c>
      <c r="H1904" s="54">
        <v>919428</v>
      </c>
      <c r="I1904" s="54">
        <v>64360</v>
      </c>
      <c r="J1904" s="54">
        <f>(Table1[[#This Row],[Tiền hàng]]-Table1[[#This Row],[Tiền chiết khấu]])*8%</f>
        <v>68405.440000000002</v>
      </c>
      <c r="K1904" s="54">
        <v>923473</v>
      </c>
      <c r="L1904" s="55" t="s">
        <v>24</v>
      </c>
      <c r="M1904" s="56"/>
      <c r="N1904" s="55"/>
      <c r="O1904" s="54">
        <f>IF(Table1[[#This Row],[Phân loại]]="Tồn đầu kỳ",Table1[[#This Row],[Tổng giá trị]],0)</f>
        <v>0</v>
      </c>
      <c r="P1904" s="55">
        <f>IF(Table1[[#This Row],[Số còn phải thu ĐK]]&lt;&gt;0,0,IF(Table1[[#This Row],[Phân loại]]="Bán hàng",Table1[[#This Row],[Tổng giá trị]],-Table1[[#This Row],[Tổng giá trị]]))</f>
        <v>923473</v>
      </c>
      <c r="Q1904" s="18">
        <f t="shared" si="215"/>
        <v>0</v>
      </c>
      <c r="R1904" s="55">
        <f>Table1[[#This Row],[Số còn phải thu ĐK]]+Table1[[#This Row],[Giá Trị HD sau CK]]-Table1[[#This Row],[Số tiền đã thu]]</f>
        <v>923473</v>
      </c>
      <c r="S1904" s="56">
        <f>IF(Table1[[#This Row],[Ngày hóa đơn]]&lt;&gt;"",Table1[[#This Row],[Ngày hóa đơn]],Table1[[#This Row],[Ngày hạch toán]])</f>
        <v>45932</v>
      </c>
      <c r="T1904" s="55"/>
      <c r="U1904" s="56">
        <f>IF(Table1[[#This Row],[Ngày tính CN]]="","",S1904+T1904)</f>
        <v>45932</v>
      </c>
      <c r="V1904" s="57">
        <f ca="1">IF(Table1[[#This Row],[Hạn thanh toán]]="","",IF((U1904-NOW())&lt;0,0,(U1904-NOW())))</f>
        <v>0</v>
      </c>
      <c r="W1904" s="54"/>
      <c r="X1904" s="65">
        <f t="shared" ca="1" si="216"/>
        <v>69.362421527781407</v>
      </c>
      <c r="Y1904" s="109" t="str">
        <f t="shared" ca="1" si="214"/>
        <v>Nợ quá hạn từ 60 ngày đến 90 ngày</v>
      </c>
      <c r="Z1904" s="254">
        <f>Table1[[#This Row],[Hạn thanh toán]]</f>
        <v>45932</v>
      </c>
      <c r="AA1904" s="254">
        <f>Table1[[#This Row],[Ngày Thanh toán]]</f>
        <v>0</v>
      </c>
      <c r="AD1904" s="3" t="str">
        <f>IF(Table1[[#This Row],[Mã khách hàng]]="","",VLOOKUP($A1904,Ma_KH!$A:$Q,Ma_KH!O$1,0))</f>
        <v>READY MART</v>
      </c>
      <c r="AE1904" s="3" t="str">
        <f>IF(Table1[[#This Row],[Mã khách hàng]]="","",VLOOKUP($A1904,Ma_KH!$A:$Q,Ma_KH!P$1,0))</f>
        <v>READDY MART</v>
      </c>
      <c r="AF1904" s="58" t="str">
        <f>VLOOKUP(A1904,Ma_KH!A:Q,Ma_KH!J$1,0)</f>
        <v>Vũ Anh Tuấn</v>
      </c>
    </row>
    <row r="1905" spans="1:32" ht="16.5">
      <c r="A1905" s="73" t="s">
        <v>154</v>
      </c>
      <c r="B1905" s="45" t="s">
        <v>3190</v>
      </c>
      <c r="C1905" s="75">
        <v>45674</v>
      </c>
      <c r="D1905" s="76" t="s">
        <v>3246</v>
      </c>
      <c r="E1905" s="75"/>
      <c r="F1905" s="73"/>
      <c r="G1905" s="73" t="s">
        <v>3247</v>
      </c>
      <c r="H1905" s="69">
        <v>1644137</v>
      </c>
      <c r="I1905" s="69">
        <v>115090</v>
      </c>
      <c r="J1905" s="69">
        <f>(Table1[[#This Row],[Tiền hàng]]-Table1[[#This Row],[Tiền chiết khấu]])*8%</f>
        <v>122323.76000000001</v>
      </c>
      <c r="K1905" s="69">
        <v>1651371</v>
      </c>
      <c r="L1905" s="8" t="s">
        <v>24</v>
      </c>
      <c r="M1905" s="7">
        <v>45720</v>
      </c>
      <c r="N1905" s="8" t="s">
        <v>4458</v>
      </c>
      <c r="O1905" s="69">
        <f>IF(Table1[[#This Row],[Phân loại]]="Tồn đầu kỳ",Table1[[#This Row],[Tổng giá trị]],0)</f>
        <v>0</v>
      </c>
      <c r="P1905" s="8">
        <f>IF(Table1[[#This Row],[Số còn phải thu ĐK]]&lt;&gt;0,0,IF(Table1[[#This Row],[Phân loại]]="Bán hàng",Table1[[#This Row],[Tổng giá trị]],-Table1[[#This Row],[Tổng giá trị]]))</f>
        <v>1651371</v>
      </c>
      <c r="Q1905" s="18">
        <f t="shared" si="215"/>
        <v>1651371</v>
      </c>
      <c r="R1905" s="8">
        <f>Table1[[#This Row],[Số còn phải thu ĐK]]+Table1[[#This Row],[Giá Trị HD sau CK]]-Table1[[#This Row],[Số tiền đã thu]]</f>
        <v>0</v>
      </c>
      <c r="S1905" s="7">
        <f>IF(Table1[[#This Row],[Ngày hóa đơn]]&lt;&gt;"",Table1[[#This Row],[Ngày hóa đơn]],Table1[[#This Row],[Ngày hạch toán]])</f>
        <v>45674</v>
      </c>
      <c r="T1905" s="8"/>
      <c r="U1905" s="7">
        <f>IF(Table1[[#This Row],[Ngày tính CN]]="","",S1905+T1905)</f>
        <v>45674</v>
      </c>
      <c r="V1905" s="71">
        <f ca="1">IF(Table1[[#This Row],[Hạn thanh toán]]="","",IF((U1905-NOW())&lt;0,0,(U1905-NOW())))</f>
        <v>0</v>
      </c>
      <c r="W1905" s="69"/>
      <c r="X1905" s="65" t="str">
        <f t="shared" ca="1" si="216"/>
        <v/>
      </c>
      <c r="Y1905" s="65" t="str">
        <f t="shared" si="214"/>
        <v>Đã thanh toán</v>
      </c>
      <c r="Z1905" s="250">
        <f>Table1[[#This Row],[Hạn thanh toán]]</f>
        <v>45674</v>
      </c>
      <c r="AA1905" s="250">
        <f>Table1[[#This Row],[Ngày Thanh toán]]</f>
        <v>45720</v>
      </c>
      <c r="AD1905" s="3" t="str">
        <f>IF(Table1[[#This Row],[Mã khách hàng]]="","",VLOOKUP($A1905,Ma_KH!$A:$Q,Ma_KH!O$1,0))</f>
        <v>READY MART</v>
      </c>
      <c r="AE1905" s="3" t="str">
        <f>IF(Table1[[#This Row],[Mã khách hàng]]="","",VLOOKUP($A1905,Ma_KH!$A:$Q,Ma_KH!P$1,0))</f>
        <v>READDY MART</v>
      </c>
      <c r="AF1905" s="3" t="str">
        <f>VLOOKUP(A1905,Ma_KH!A:Q,Ma_KH!J$1,0)</f>
        <v>Vũ Anh Tuấn</v>
      </c>
    </row>
    <row r="1906" spans="1:32" s="58" customFormat="1" ht="16.5">
      <c r="A1906" s="42" t="s">
        <v>154</v>
      </c>
      <c r="B1906" s="45" t="s">
        <v>3190</v>
      </c>
      <c r="C1906" s="44">
        <v>45714</v>
      </c>
      <c r="D1906" s="43" t="s">
        <v>3248</v>
      </c>
      <c r="E1906" s="44"/>
      <c r="F1906" s="42"/>
      <c r="G1906" s="42" t="s">
        <v>3247</v>
      </c>
      <c r="H1906" s="54">
        <v>462842</v>
      </c>
      <c r="I1906" s="54">
        <v>32399</v>
      </c>
      <c r="J1906" s="54">
        <f>(Table1[[#This Row],[Tiền hàng]]-Table1[[#This Row],[Tiền chiết khấu]])*8%</f>
        <v>34435.440000000002</v>
      </c>
      <c r="K1906" s="54">
        <v>464878</v>
      </c>
      <c r="L1906" s="55" t="s">
        <v>24</v>
      </c>
      <c r="M1906" s="56"/>
      <c r="N1906" s="55"/>
      <c r="O1906" s="54">
        <f>IF(Table1[[#This Row],[Phân loại]]="Tồn đầu kỳ",Table1[[#This Row],[Tổng giá trị]],0)</f>
        <v>0</v>
      </c>
      <c r="P1906" s="55">
        <f>IF(Table1[[#This Row],[Số còn phải thu ĐK]]&lt;&gt;0,0,IF(Table1[[#This Row],[Phân loại]]="Bán hàng",Table1[[#This Row],[Tổng giá trị]],-Table1[[#This Row],[Tổng giá trị]]))</f>
        <v>464878</v>
      </c>
      <c r="Q1906" s="18">
        <f t="shared" si="215"/>
        <v>0</v>
      </c>
      <c r="R1906" s="55">
        <f>Table1[[#This Row],[Số còn phải thu ĐK]]+Table1[[#This Row],[Giá Trị HD sau CK]]-Table1[[#This Row],[Số tiền đã thu]]</f>
        <v>464878</v>
      </c>
      <c r="S1906" s="56">
        <f>IF(Table1[[#This Row],[Ngày hóa đơn]]&lt;&gt;"",Table1[[#This Row],[Ngày hóa đơn]],Table1[[#This Row],[Ngày hạch toán]])</f>
        <v>45714</v>
      </c>
      <c r="T1906" s="55"/>
      <c r="U1906" s="56">
        <f>IF(Table1[[#This Row],[Ngày tính CN]]="","",S1906+T1906)</f>
        <v>45714</v>
      </c>
      <c r="V1906" s="57">
        <f ca="1">IF(Table1[[#This Row],[Hạn thanh toán]]="","",IF((U1906-NOW())&lt;0,0,(U1906-NOW())))</f>
        <v>0</v>
      </c>
      <c r="W1906" s="54"/>
      <c r="X1906" s="65">
        <f t="shared" ca="1" si="216"/>
        <v>287.36242152778141</v>
      </c>
      <c r="Y1906" s="109" t="str">
        <f t="shared" ca="1" si="214"/>
        <v>Nợ quá hạn hơn 120 ngày có khả năng mất thanh toán</v>
      </c>
      <c r="Z1906" s="254">
        <f>Table1[[#This Row],[Hạn thanh toán]]</f>
        <v>45714</v>
      </c>
      <c r="AA1906" s="254">
        <f>Table1[[#This Row],[Ngày Thanh toán]]</f>
        <v>0</v>
      </c>
      <c r="AD1906" s="3" t="str">
        <f>IF(Table1[[#This Row],[Mã khách hàng]]="","",VLOOKUP($A1906,Ma_KH!$A:$Q,Ma_KH!O$1,0))</f>
        <v>READY MART</v>
      </c>
      <c r="AE1906" s="3" t="str">
        <f>IF(Table1[[#This Row],[Mã khách hàng]]="","",VLOOKUP($A1906,Ma_KH!$A:$Q,Ma_KH!P$1,0))</f>
        <v>READDY MART</v>
      </c>
      <c r="AF1906" s="58" t="str">
        <f>VLOOKUP(A1906,Ma_KH!A:Q,Ma_KH!J$1,0)</f>
        <v>Vũ Anh Tuấn</v>
      </c>
    </row>
    <row r="1907" spans="1:32" ht="16.5">
      <c r="A1907" s="73" t="s">
        <v>154</v>
      </c>
      <c r="B1907" s="45" t="s">
        <v>3190</v>
      </c>
      <c r="C1907" s="75">
        <v>45715</v>
      </c>
      <c r="D1907" s="76" t="s">
        <v>3249</v>
      </c>
      <c r="E1907" s="75">
        <v>45715</v>
      </c>
      <c r="F1907" s="73"/>
      <c r="G1907" s="73" t="s">
        <v>3250</v>
      </c>
      <c r="H1907" s="69"/>
      <c r="I1907" s="69"/>
      <c r="J1907" s="69">
        <f>(Table1[[#This Row],[Tiền hàng]]-Table1[[#This Row],[Tiền chiết khấu]])*8%</f>
        <v>0</v>
      </c>
      <c r="K1907" s="69">
        <v>613705</v>
      </c>
      <c r="L1907" s="8" t="s">
        <v>17</v>
      </c>
      <c r="M1907" s="41">
        <v>45720</v>
      </c>
      <c r="N1907" s="29" t="s">
        <v>4458</v>
      </c>
      <c r="O1907" s="69">
        <f>IF(Table1[[#This Row],[Phân loại]]="Tồn đầu kỳ",Table1[[#This Row],[Tổng giá trị]],0)</f>
        <v>0</v>
      </c>
      <c r="P1907" s="8">
        <f>IF(Table1[[#This Row],[Số còn phải thu ĐK]]&lt;&gt;0,0,IF(Table1[[#This Row],[Phân loại]]="Bán hàng",Table1[[#This Row],[Tổng giá trị]],-Table1[[#This Row],[Tổng giá trị]]))</f>
        <v>-613705</v>
      </c>
      <c r="Q1907" s="18">
        <f t="shared" si="215"/>
        <v>-613705</v>
      </c>
      <c r="R1907" s="8">
        <f>Table1[[#This Row],[Số còn phải thu ĐK]]+Table1[[#This Row],[Giá Trị HD sau CK]]-Table1[[#This Row],[Số tiền đã thu]]</f>
        <v>0</v>
      </c>
      <c r="S1907" s="7">
        <f>IF(Table1[[#This Row],[Ngày hóa đơn]]&lt;&gt;"",Table1[[#This Row],[Ngày hóa đơn]],Table1[[#This Row],[Ngày hạch toán]])</f>
        <v>45715</v>
      </c>
      <c r="T1907" s="8"/>
      <c r="U1907" s="7">
        <f>IF(Table1[[#This Row],[Ngày tính CN]]="","",S1907+T1907)</f>
        <v>45715</v>
      </c>
      <c r="V1907" s="71">
        <f ca="1">IF(Table1[[#This Row],[Hạn thanh toán]]="","",IF((U1907-NOW())&lt;0,0,(U1907-NOW())))</f>
        <v>0</v>
      </c>
      <c r="W1907" s="69"/>
      <c r="X1907" s="65" t="str">
        <f t="shared" ca="1" si="216"/>
        <v/>
      </c>
      <c r="Y1907" s="65" t="str">
        <f t="shared" si="214"/>
        <v>Đã thanh toán</v>
      </c>
      <c r="Z1907" s="250">
        <f>Table1[[#This Row],[Hạn thanh toán]]</f>
        <v>45715</v>
      </c>
      <c r="AA1907" s="250">
        <f>Table1[[#This Row],[Ngày Thanh toán]]</f>
        <v>45720</v>
      </c>
      <c r="AD1907" s="3" t="str">
        <f>IF(Table1[[#This Row],[Mã khách hàng]]="","",VLOOKUP($A1907,Ma_KH!$A:$Q,Ma_KH!O$1,0))</f>
        <v>READY MART</v>
      </c>
      <c r="AE1907" s="3" t="str">
        <f>IF(Table1[[#This Row],[Mã khách hàng]]="","",VLOOKUP($A1907,Ma_KH!$A:$Q,Ma_KH!P$1,0))</f>
        <v>READDY MART</v>
      </c>
      <c r="AF1907" s="3" t="str">
        <f>VLOOKUP(A1907,Ma_KH!A:Q,Ma_KH!J$1,0)</f>
        <v>Vũ Anh Tuấn</v>
      </c>
    </row>
    <row r="1908" spans="1:32" ht="16.5">
      <c r="A1908" s="73" t="s">
        <v>154</v>
      </c>
      <c r="B1908" s="45" t="s">
        <v>3190</v>
      </c>
      <c r="C1908" s="75">
        <v>45717</v>
      </c>
      <c r="D1908" s="76" t="s">
        <v>3251</v>
      </c>
      <c r="E1908" s="75"/>
      <c r="F1908" s="73"/>
      <c r="G1908" s="73" t="s">
        <v>3247</v>
      </c>
      <c r="H1908" s="69">
        <v>555290</v>
      </c>
      <c r="I1908" s="69">
        <v>38870</v>
      </c>
      <c r="J1908" s="69">
        <f>(Table1[[#This Row],[Tiền hàng]]-Table1[[#This Row],[Tiền chiết khấu]])*8%</f>
        <v>41313.599999999999</v>
      </c>
      <c r="K1908" s="69">
        <v>557734</v>
      </c>
      <c r="L1908" s="8" t="s">
        <v>24</v>
      </c>
      <c r="M1908" s="41">
        <v>45773</v>
      </c>
      <c r="N1908" s="29" t="s">
        <v>4457</v>
      </c>
      <c r="O1908" s="69">
        <f>IF(Table1[[#This Row],[Phân loại]]="Tồn đầu kỳ",Table1[[#This Row],[Tổng giá trị]],0)</f>
        <v>0</v>
      </c>
      <c r="P1908" s="8">
        <f>IF(Table1[[#This Row],[Số còn phải thu ĐK]]&lt;&gt;0,0,IF(Table1[[#This Row],[Phân loại]]="Bán hàng",Table1[[#This Row],[Tổng giá trị]],-Table1[[#This Row],[Tổng giá trị]]))</f>
        <v>557734</v>
      </c>
      <c r="Q1908" s="18">
        <f t="shared" si="215"/>
        <v>557734</v>
      </c>
      <c r="R1908" s="8">
        <f>Table1[[#This Row],[Số còn phải thu ĐK]]+Table1[[#This Row],[Giá Trị HD sau CK]]-Table1[[#This Row],[Số tiền đã thu]]</f>
        <v>0</v>
      </c>
      <c r="S1908" s="7">
        <f>IF(Table1[[#This Row],[Ngày hóa đơn]]&lt;&gt;"",Table1[[#This Row],[Ngày hóa đơn]],Table1[[#This Row],[Ngày hạch toán]])</f>
        <v>45717</v>
      </c>
      <c r="T1908" s="8"/>
      <c r="U1908" s="7">
        <f>IF(Table1[[#This Row],[Ngày tính CN]]="","",S1908+T1908)</f>
        <v>45717</v>
      </c>
      <c r="V1908" s="71">
        <f ca="1">IF(Table1[[#This Row],[Hạn thanh toán]]="","",IF((U1908-NOW())&lt;0,0,(U1908-NOW())))</f>
        <v>0</v>
      </c>
      <c r="W1908" s="69"/>
      <c r="X1908" s="65" t="str">
        <f t="shared" ca="1" si="216"/>
        <v/>
      </c>
      <c r="Y1908" s="65" t="str">
        <f t="shared" ref="Y1908:Y1986" si="217">IF(R1908=0,"Đã thanh toán",IF(X1908="","",IF(X1908&lt;=0,"Chưa đến hạn thanh toán",IF(X1908&lt;=30,"Nợ quá hạn 30 ngày",IF(X1908&lt;=60,"Nợ quá hạn từ 30 ngày đến 60 ngày",IF(X1908&lt;=90,"Nợ quá hạn từ 60 ngày đến 90 ngày",IF(X1908&lt;=120,"Nợ quá hạn từ 90 ngày đến 120 ngày","Nợ quá hạn hơn 120 ngày có khả năng mất thanh toán")))))))</f>
        <v>Đã thanh toán</v>
      </c>
      <c r="Z1908" s="250">
        <f>Table1[[#This Row],[Hạn thanh toán]]</f>
        <v>45717</v>
      </c>
      <c r="AA1908" s="250">
        <f>Table1[[#This Row],[Ngày Thanh toán]]</f>
        <v>45773</v>
      </c>
      <c r="AD1908" s="3" t="str">
        <f>IF(Table1[[#This Row],[Mã khách hàng]]="","",VLOOKUP($A1908,Ma_KH!$A:$Q,Ma_KH!O$1,0))</f>
        <v>READY MART</v>
      </c>
      <c r="AE1908" s="3" t="str">
        <f>IF(Table1[[#This Row],[Mã khách hàng]]="","",VLOOKUP($A1908,Ma_KH!$A:$Q,Ma_KH!P$1,0))</f>
        <v>READDY MART</v>
      </c>
      <c r="AF1908" s="3" t="str">
        <f>VLOOKUP(A1908,Ma_KH!A:Q,Ma_KH!J$1,0)</f>
        <v>Vũ Anh Tuấn</v>
      </c>
    </row>
    <row r="1909" spans="1:32" ht="16.5">
      <c r="A1909" s="73" t="s">
        <v>154</v>
      </c>
      <c r="B1909" s="45" t="s">
        <v>3190</v>
      </c>
      <c r="C1909" s="75">
        <v>45735</v>
      </c>
      <c r="D1909" s="76" t="s">
        <v>3252</v>
      </c>
      <c r="E1909" s="75"/>
      <c r="F1909" s="73"/>
      <c r="G1909" s="73" t="s">
        <v>3247</v>
      </c>
      <c r="H1909" s="69">
        <v>756056</v>
      </c>
      <c r="I1909" s="69">
        <v>52924</v>
      </c>
      <c r="J1909" s="69">
        <f>(Table1[[#This Row],[Tiền hàng]]-Table1[[#This Row],[Tiền chiết khấu]])*8%</f>
        <v>56250.559999999998</v>
      </c>
      <c r="K1909" s="69">
        <v>759383</v>
      </c>
      <c r="L1909" s="8" t="s">
        <v>24</v>
      </c>
      <c r="M1909" s="41">
        <v>45773</v>
      </c>
      <c r="N1909" s="29" t="s">
        <v>4457</v>
      </c>
      <c r="O1909" s="69">
        <f>IF(Table1[[#This Row],[Phân loại]]="Tồn đầu kỳ",Table1[[#This Row],[Tổng giá trị]],0)</f>
        <v>0</v>
      </c>
      <c r="P1909" s="8">
        <f>IF(Table1[[#This Row],[Số còn phải thu ĐK]]&lt;&gt;0,0,IF(Table1[[#This Row],[Phân loại]]="Bán hàng",Table1[[#This Row],[Tổng giá trị]],-Table1[[#This Row],[Tổng giá trị]]))</f>
        <v>759383</v>
      </c>
      <c r="Q1909" s="18">
        <f t="shared" si="215"/>
        <v>759383</v>
      </c>
      <c r="R1909" s="8">
        <f>Table1[[#This Row],[Số còn phải thu ĐK]]+Table1[[#This Row],[Giá Trị HD sau CK]]-Table1[[#This Row],[Số tiền đã thu]]</f>
        <v>0</v>
      </c>
      <c r="S1909" s="7">
        <f>IF(Table1[[#This Row],[Ngày hóa đơn]]&lt;&gt;"",Table1[[#This Row],[Ngày hóa đơn]],Table1[[#This Row],[Ngày hạch toán]])</f>
        <v>45735</v>
      </c>
      <c r="T1909" s="8"/>
      <c r="U1909" s="7">
        <f>IF(Table1[[#This Row],[Ngày tính CN]]="","",S1909+T1909)</f>
        <v>45735</v>
      </c>
      <c r="V1909" s="71">
        <f ca="1">IF(Table1[[#This Row],[Hạn thanh toán]]="","",IF((U1909-NOW())&lt;0,0,(U1909-NOW())))</f>
        <v>0</v>
      </c>
      <c r="W1909" s="69"/>
      <c r="X1909" s="65" t="str">
        <f t="shared" ca="1" si="216"/>
        <v/>
      </c>
      <c r="Y1909" s="65" t="str">
        <f t="shared" si="217"/>
        <v>Đã thanh toán</v>
      </c>
      <c r="Z1909" s="250">
        <f>Table1[[#This Row],[Hạn thanh toán]]</f>
        <v>45735</v>
      </c>
      <c r="AA1909" s="250">
        <f>Table1[[#This Row],[Ngày Thanh toán]]</f>
        <v>45773</v>
      </c>
      <c r="AD1909" s="3" t="str">
        <f>IF(Table1[[#This Row],[Mã khách hàng]]="","",VLOOKUP($A1909,Ma_KH!$A:$Q,Ma_KH!O$1,0))</f>
        <v>READY MART</v>
      </c>
      <c r="AE1909" s="3" t="str">
        <f>IF(Table1[[#This Row],[Mã khách hàng]]="","",VLOOKUP($A1909,Ma_KH!$A:$Q,Ma_KH!P$1,0))</f>
        <v>READDY MART</v>
      </c>
      <c r="AF1909" s="3" t="str">
        <f>VLOOKUP(A1909,Ma_KH!A:Q,Ma_KH!J$1,0)</f>
        <v>Vũ Anh Tuấn</v>
      </c>
    </row>
    <row r="1910" spans="1:32" ht="16.5">
      <c r="A1910" s="66" t="s">
        <v>154</v>
      </c>
      <c r="B1910" s="45" t="s">
        <v>3190</v>
      </c>
      <c r="C1910" s="67">
        <v>45773</v>
      </c>
      <c r="D1910" s="68" t="s">
        <v>3253</v>
      </c>
      <c r="E1910" s="67">
        <v>45773</v>
      </c>
      <c r="F1910" s="66"/>
      <c r="G1910" s="66" t="s">
        <v>352</v>
      </c>
      <c r="H1910" s="69"/>
      <c r="I1910" s="69"/>
      <c r="J1910" s="69">
        <f>(Table1[[#This Row],[Tiền hàng]]-Table1[[#This Row],[Tiền chiết khấu]])*8%</f>
        <v>0</v>
      </c>
      <c r="K1910" s="69">
        <v>192040</v>
      </c>
      <c r="L1910" s="8" t="s">
        <v>17</v>
      </c>
      <c r="M1910" s="41">
        <v>45773</v>
      </c>
      <c r="N1910" s="29" t="s">
        <v>4457</v>
      </c>
      <c r="O1910" s="69">
        <f>IF(Table1[[#This Row],[Phân loại]]="Tồn đầu kỳ",Table1[[#This Row],[Tổng giá trị]],0)</f>
        <v>0</v>
      </c>
      <c r="P1910" s="8">
        <f>IF(Table1[[#This Row],[Số còn phải thu ĐK]]&lt;&gt;0,0,IF(Table1[[#This Row],[Phân loại]]="Bán hàng",Table1[[#This Row],[Tổng giá trị]],-Table1[[#This Row],[Tổng giá trị]]))</f>
        <v>-192040</v>
      </c>
      <c r="Q1910" s="18">
        <f t="shared" si="215"/>
        <v>-192040</v>
      </c>
      <c r="R1910" s="8">
        <f>Table1[[#This Row],[Số còn phải thu ĐK]]+Table1[[#This Row],[Giá Trị HD sau CK]]-Table1[[#This Row],[Số tiền đã thu]]</f>
        <v>0</v>
      </c>
      <c r="S1910" s="7">
        <f>IF(Table1[[#This Row],[Ngày hóa đơn]]&lt;&gt;"",Table1[[#This Row],[Ngày hóa đơn]],Table1[[#This Row],[Ngày hạch toán]])</f>
        <v>45773</v>
      </c>
      <c r="T1910" s="8"/>
      <c r="U1910" s="7">
        <f>IF(Table1[[#This Row],[Ngày tính CN]]="","",S1910+T1910)</f>
        <v>45773</v>
      </c>
      <c r="V1910" s="71">
        <f ca="1">IF(Table1[[#This Row],[Hạn thanh toán]]="","",IF((U1910-NOW())&lt;0,0,(U1910-NOW())))</f>
        <v>0</v>
      </c>
      <c r="W1910" s="69"/>
      <c r="X1910" s="65" t="str">
        <f t="shared" ca="1" si="216"/>
        <v/>
      </c>
      <c r="Y1910" s="65" t="str">
        <f t="shared" si="217"/>
        <v>Đã thanh toán</v>
      </c>
      <c r="Z1910" s="250">
        <f>Table1[[#This Row],[Hạn thanh toán]]</f>
        <v>45773</v>
      </c>
      <c r="AA1910" s="250">
        <f>Table1[[#This Row],[Ngày Thanh toán]]</f>
        <v>45773</v>
      </c>
      <c r="AD1910" s="3" t="str">
        <f>IF(Table1[[#This Row],[Mã khách hàng]]="","",VLOOKUP($A1910,Ma_KH!$A:$Q,Ma_KH!O$1,0))</f>
        <v>READY MART</v>
      </c>
      <c r="AE1910" s="3" t="str">
        <f>IF(Table1[[#This Row],[Mã khách hàng]]="","",VLOOKUP($A1910,Ma_KH!$A:$Q,Ma_KH!P$1,0))</f>
        <v>READDY MART</v>
      </c>
      <c r="AF1910" s="3" t="str">
        <f>VLOOKUP(A1910,Ma_KH!A:Q,Ma_KH!J$1,0)</f>
        <v>Vũ Anh Tuấn</v>
      </c>
    </row>
    <row r="1911" spans="1:32" ht="16.5">
      <c r="A1911" s="73" t="s">
        <v>154</v>
      </c>
      <c r="B1911" s="45" t="s">
        <v>3190</v>
      </c>
      <c r="C1911" s="75">
        <v>45775</v>
      </c>
      <c r="D1911" s="76" t="s">
        <v>3254</v>
      </c>
      <c r="E1911" s="75"/>
      <c r="F1911" s="73"/>
      <c r="G1911" s="73" t="s">
        <v>3247</v>
      </c>
      <c r="H1911" s="69">
        <v>385498</v>
      </c>
      <c r="I1911" s="69">
        <v>26985</v>
      </c>
      <c r="J1911" s="69">
        <f>(Table1[[#This Row],[Tiền hàng]]-Table1[[#This Row],[Tiền chiết khấu]])*8%</f>
        <v>28681.040000000001</v>
      </c>
      <c r="K1911" s="69">
        <v>387194</v>
      </c>
      <c r="L1911" s="8" t="s">
        <v>24</v>
      </c>
      <c r="M1911" s="155">
        <v>45815</v>
      </c>
      <c r="N1911" s="156" t="s">
        <v>4477</v>
      </c>
      <c r="O1911" s="69">
        <f>IF(Table1[[#This Row],[Phân loại]]="Tồn đầu kỳ",Table1[[#This Row],[Tổng giá trị]],0)</f>
        <v>0</v>
      </c>
      <c r="P1911" s="8">
        <f>IF(Table1[[#This Row],[Số còn phải thu ĐK]]&lt;&gt;0,0,IF(Table1[[#This Row],[Phân loại]]="Bán hàng",Table1[[#This Row],[Tổng giá trị]],-Table1[[#This Row],[Tổng giá trị]]))</f>
        <v>387194</v>
      </c>
      <c r="Q1911" s="18">
        <f t="shared" si="215"/>
        <v>387194</v>
      </c>
      <c r="R1911" s="8">
        <f>Table1[[#This Row],[Số còn phải thu ĐK]]+Table1[[#This Row],[Giá Trị HD sau CK]]-Table1[[#This Row],[Số tiền đã thu]]</f>
        <v>0</v>
      </c>
      <c r="S1911" s="7">
        <f>IF(Table1[[#This Row],[Ngày hóa đơn]]&lt;&gt;"",Table1[[#This Row],[Ngày hóa đơn]],Table1[[#This Row],[Ngày hạch toán]])</f>
        <v>45775</v>
      </c>
      <c r="T1911" s="8"/>
      <c r="U1911" s="7">
        <f>IF(Table1[[#This Row],[Ngày tính CN]]="","",S1911+T1911)</f>
        <v>45775</v>
      </c>
      <c r="V1911" s="71">
        <f ca="1">IF(Table1[[#This Row],[Hạn thanh toán]]="","",IF((U1911-NOW())&lt;0,0,(U1911-NOW())))</f>
        <v>0</v>
      </c>
      <c r="W1911" s="69"/>
      <c r="X1911" s="65" t="str">
        <f t="shared" ca="1" si="216"/>
        <v/>
      </c>
      <c r="Y1911" s="65" t="str">
        <f t="shared" si="217"/>
        <v>Đã thanh toán</v>
      </c>
      <c r="Z1911" s="250">
        <f>Table1[[#This Row],[Hạn thanh toán]]</f>
        <v>45775</v>
      </c>
      <c r="AA1911" s="250">
        <f>Table1[[#This Row],[Ngày Thanh toán]]</f>
        <v>45815</v>
      </c>
      <c r="AD1911" s="3" t="str">
        <f>IF(Table1[[#This Row],[Mã khách hàng]]="","",VLOOKUP($A1911,Ma_KH!$A:$Q,Ma_KH!O$1,0))</f>
        <v>READY MART</v>
      </c>
      <c r="AE1911" s="3" t="str">
        <f>IF(Table1[[#This Row],[Mã khách hàng]]="","",VLOOKUP($A1911,Ma_KH!$A:$Q,Ma_KH!P$1,0))</f>
        <v>READDY MART</v>
      </c>
      <c r="AF1911" s="3" t="str">
        <f>VLOOKUP(A1911,Ma_KH!A:Q,Ma_KH!J$1,0)</f>
        <v>Vũ Anh Tuấn</v>
      </c>
    </row>
    <row r="1912" spans="1:32" ht="16.5">
      <c r="A1912" s="73" t="s">
        <v>154</v>
      </c>
      <c r="B1912" s="45" t="s">
        <v>3190</v>
      </c>
      <c r="C1912" s="75">
        <v>45818</v>
      </c>
      <c r="D1912" s="76" t="s">
        <v>3255</v>
      </c>
      <c r="E1912" s="75">
        <v>45818</v>
      </c>
      <c r="F1912" s="73"/>
      <c r="G1912" s="73" t="s">
        <v>3256</v>
      </c>
      <c r="H1912" s="69"/>
      <c r="I1912" s="69"/>
      <c r="J1912" s="69">
        <f>(Table1[[#This Row],[Tiền hàng]]-Table1[[#This Row],[Tiền chiết khấu]])*8%</f>
        <v>0</v>
      </c>
      <c r="K1912" s="69">
        <v>289565</v>
      </c>
      <c r="L1912" s="8" t="s">
        <v>17</v>
      </c>
      <c r="M1912" s="60">
        <v>45924</v>
      </c>
      <c r="N1912" s="60" t="s">
        <v>4478</v>
      </c>
      <c r="O1912" s="69">
        <f>IF(Table1[[#This Row],[Phân loại]]="Tồn đầu kỳ",Table1[[#This Row],[Tổng giá trị]],0)</f>
        <v>0</v>
      </c>
      <c r="P1912" s="8">
        <f>IF(Table1[[#This Row],[Số còn phải thu ĐK]]&lt;&gt;0,0,IF(Table1[[#This Row],[Phân loại]]="Bán hàng",Table1[[#This Row],[Tổng giá trị]],-Table1[[#This Row],[Tổng giá trị]]))</f>
        <v>-289565</v>
      </c>
      <c r="Q1912" s="18">
        <f t="shared" ref="Q1912:Q1990" si="218">IF(M1912&lt;&gt;"",IF(O1912&lt;&gt;0,O1912,P1912),0)</f>
        <v>-289565</v>
      </c>
      <c r="R1912" s="8">
        <f>Table1[[#This Row],[Số còn phải thu ĐK]]+Table1[[#This Row],[Giá Trị HD sau CK]]-Table1[[#This Row],[Số tiền đã thu]]</f>
        <v>0</v>
      </c>
      <c r="S1912" s="7">
        <f>IF(Table1[[#This Row],[Ngày hóa đơn]]&lt;&gt;"",Table1[[#This Row],[Ngày hóa đơn]],Table1[[#This Row],[Ngày hạch toán]])</f>
        <v>45818</v>
      </c>
      <c r="T1912" s="8"/>
      <c r="U1912" s="7">
        <f>IF(Table1[[#This Row],[Ngày tính CN]]="","",S1912+T1912)</f>
        <v>45818</v>
      </c>
      <c r="V1912" s="71">
        <f ca="1">IF(Table1[[#This Row],[Hạn thanh toán]]="","",IF((U1912-NOW())&lt;0,0,(U1912-NOW())))</f>
        <v>0</v>
      </c>
      <c r="W1912" s="69"/>
      <c r="X1912" s="65" t="str">
        <f t="shared" ca="1" si="216"/>
        <v/>
      </c>
      <c r="Y1912" s="65" t="str">
        <f t="shared" si="217"/>
        <v>Đã thanh toán</v>
      </c>
      <c r="Z1912" s="250">
        <f>Table1[[#This Row],[Hạn thanh toán]]</f>
        <v>45818</v>
      </c>
      <c r="AA1912" s="250">
        <f>Table1[[#This Row],[Ngày Thanh toán]]</f>
        <v>45924</v>
      </c>
      <c r="AD1912" s="3" t="str">
        <f>IF(Table1[[#This Row],[Mã khách hàng]]="","",VLOOKUP($A1912,Ma_KH!$A:$Q,Ma_KH!O$1,0))</f>
        <v>READY MART</v>
      </c>
      <c r="AE1912" s="3" t="str">
        <f>IF(Table1[[#This Row],[Mã khách hàng]]="","",VLOOKUP($A1912,Ma_KH!$A:$Q,Ma_KH!P$1,0))</f>
        <v>READDY MART</v>
      </c>
      <c r="AF1912" s="3" t="str">
        <f>VLOOKUP(A1912,Ma_KH!A:Q,Ma_KH!J$1,0)</f>
        <v>Vũ Anh Tuấn</v>
      </c>
    </row>
    <row r="1913" spans="1:32" ht="16.5">
      <c r="A1913" s="73" t="s">
        <v>154</v>
      </c>
      <c r="B1913" s="45" t="s">
        <v>3190</v>
      </c>
      <c r="C1913" s="75">
        <v>45882</v>
      </c>
      <c r="D1913" s="76" t="s">
        <v>3257</v>
      </c>
      <c r="E1913" s="75">
        <v>45882</v>
      </c>
      <c r="F1913" s="73"/>
      <c r="G1913" s="73" t="s">
        <v>3258</v>
      </c>
      <c r="H1913" s="69"/>
      <c r="I1913" s="69"/>
      <c r="J1913" s="69">
        <f>(Table1[[#This Row],[Tiền hàng]]-Table1[[#This Row],[Tiền chiết khấu]])*8%</f>
        <v>0</v>
      </c>
      <c r="K1913" s="69">
        <v>269934</v>
      </c>
      <c r="L1913" s="8" t="s">
        <v>17</v>
      </c>
      <c r="M1913" s="60">
        <v>45924</v>
      </c>
      <c r="N1913" s="60" t="s">
        <v>4478</v>
      </c>
      <c r="O1913" s="69">
        <f>IF(Table1[[#This Row],[Phân loại]]="Tồn đầu kỳ",Table1[[#This Row],[Tổng giá trị]],0)</f>
        <v>0</v>
      </c>
      <c r="P1913" s="8">
        <f>IF(Table1[[#This Row],[Số còn phải thu ĐK]]&lt;&gt;0,0,IF(Table1[[#This Row],[Phân loại]]="Bán hàng",Table1[[#This Row],[Tổng giá trị]],-Table1[[#This Row],[Tổng giá trị]]))</f>
        <v>-269934</v>
      </c>
      <c r="Q1913" s="18">
        <f t="shared" si="218"/>
        <v>-269934</v>
      </c>
      <c r="R1913" s="8">
        <f>Table1[[#This Row],[Số còn phải thu ĐK]]+Table1[[#This Row],[Giá Trị HD sau CK]]-Table1[[#This Row],[Số tiền đã thu]]</f>
        <v>0</v>
      </c>
      <c r="S1913" s="7">
        <f>IF(Table1[[#This Row],[Ngày hóa đơn]]&lt;&gt;"",Table1[[#This Row],[Ngày hóa đơn]],Table1[[#This Row],[Ngày hạch toán]])</f>
        <v>45882</v>
      </c>
      <c r="T1913" s="8"/>
      <c r="U1913" s="7">
        <f>IF(Table1[[#This Row],[Ngày tính CN]]="","",S1913+T1913)</f>
        <v>45882</v>
      </c>
      <c r="V1913" s="71">
        <f ca="1">IF(Table1[[#This Row],[Hạn thanh toán]]="","",IF((U1913-NOW())&lt;0,0,(U1913-NOW())))</f>
        <v>0</v>
      </c>
      <c r="W1913" s="69"/>
      <c r="X1913" s="65" t="str">
        <f t="shared" ca="1" si="216"/>
        <v/>
      </c>
      <c r="Y1913" s="65" t="str">
        <f t="shared" si="217"/>
        <v>Đã thanh toán</v>
      </c>
      <c r="Z1913" s="250">
        <f>Table1[[#This Row],[Hạn thanh toán]]</f>
        <v>45882</v>
      </c>
      <c r="AA1913" s="250">
        <f>Table1[[#This Row],[Ngày Thanh toán]]</f>
        <v>45924</v>
      </c>
      <c r="AD1913" s="3" t="str">
        <f>IF(Table1[[#This Row],[Mã khách hàng]]="","",VLOOKUP($A1913,Ma_KH!$A:$Q,Ma_KH!O$1,0))</f>
        <v>READY MART</v>
      </c>
      <c r="AE1913" s="3" t="str">
        <f>IF(Table1[[#This Row],[Mã khách hàng]]="","",VLOOKUP($A1913,Ma_KH!$A:$Q,Ma_KH!P$1,0))</f>
        <v>READDY MART</v>
      </c>
      <c r="AF1913" s="3" t="str">
        <f>VLOOKUP(A1913,Ma_KH!A:Q,Ma_KH!J$1,0)</f>
        <v>Vũ Anh Tuấn</v>
      </c>
    </row>
    <row r="1914" spans="1:32" s="58" customFormat="1" ht="16.5">
      <c r="A1914" s="42" t="s">
        <v>154</v>
      </c>
      <c r="B1914" s="45" t="s">
        <v>3190</v>
      </c>
      <c r="C1914" s="44">
        <v>45932</v>
      </c>
      <c r="D1914" s="43" t="s">
        <v>3259</v>
      </c>
      <c r="E1914" s="44"/>
      <c r="F1914" s="42"/>
      <c r="G1914" s="42" t="s">
        <v>3247</v>
      </c>
      <c r="H1914" s="54">
        <v>1085535</v>
      </c>
      <c r="I1914" s="54">
        <v>75987</v>
      </c>
      <c r="J1914" s="54">
        <f>(Table1[[#This Row],[Tiền hàng]]-Table1[[#This Row],[Tiền chiết khấu]])*8%</f>
        <v>80763.839999999997</v>
      </c>
      <c r="K1914" s="54">
        <v>1090312</v>
      </c>
      <c r="L1914" s="55" t="s">
        <v>24</v>
      </c>
      <c r="M1914" s="56"/>
      <c r="N1914" s="55"/>
      <c r="O1914" s="54">
        <f>IF(Table1[[#This Row],[Phân loại]]="Tồn đầu kỳ",Table1[[#This Row],[Tổng giá trị]],0)</f>
        <v>0</v>
      </c>
      <c r="P1914" s="55">
        <f>IF(Table1[[#This Row],[Số còn phải thu ĐK]]&lt;&gt;0,0,IF(Table1[[#This Row],[Phân loại]]="Bán hàng",Table1[[#This Row],[Tổng giá trị]],-Table1[[#This Row],[Tổng giá trị]]))</f>
        <v>1090312</v>
      </c>
      <c r="Q1914" s="18">
        <f t="shared" si="218"/>
        <v>0</v>
      </c>
      <c r="R1914" s="55">
        <f>Table1[[#This Row],[Số còn phải thu ĐK]]+Table1[[#This Row],[Giá Trị HD sau CK]]-Table1[[#This Row],[Số tiền đã thu]]</f>
        <v>1090312</v>
      </c>
      <c r="S1914" s="56">
        <f>IF(Table1[[#This Row],[Ngày hóa đơn]]&lt;&gt;"",Table1[[#This Row],[Ngày hóa đơn]],Table1[[#This Row],[Ngày hạch toán]])</f>
        <v>45932</v>
      </c>
      <c r="T1914" s="55"/>
      <c r="U1914" s="56">
        <f>IF(Table1[[#This Row],[Ngày tính CN]]="","",S1914+T1914)</f>
        <v>45932</v>
      </c>
      <c r="V1914" s="57">
        <f ca="1">IF(Table1[[#This Row],[Hạn thanh toán]]="","",IF((U1914-NOW())&lt;0,0,(U1914-NOW())))</f>
        <v>0</v>
      </c>
      <c r="W1914" s="54"/>
      <c r="X1914" s="65">
        <f t="shared" ca="1" si="216"/>
        <v>69.362421527781407</v>
      </c>
      <c r="Y1914" s="109" t="str">
        <f t="shared" ca="1" si="217"/>
        <v>Nợ quá hạn từ 60 ngày đến 90 ngày</v>
      </c>
      <c r="Z1914" s="254">
        <f>Table1[[#This Row],[Hạn thanh toán]]</f>
        <v>45932</v>
      </c>
      <c r="AA1914" s="254">
        <f>Table1[[#This Row],[Ngày Thanh toán]]</f>
        <v>0</v>
      </c>
      <c r="AD1914" s="3" t="str">
        <f>IF(Table1[[#This Row],[Mã khách hàng]]="","",VLOOKUP($A1914,Ma_KH!$A:$Q,Ma_KH!O$1,0))</f>
        <v>READY MART</v>
      </c>
      <c r="AE1914" s="3" t="str">
        <f>IF(Table1[[#This Row],[Mã khách hàng]]="","",VLOOKUP($A1914,Ma_KH!$A:$Q,Ma_KH!P$1,0))</f>
        <v>READDY MART</v>
      </c>
      <c r="AF1914" s="58" t="str">
        <f>VLOOKUP(A1914,Ma_KH!A:Q,Ma_KH!J$1,0)</f>
        <v>Vũ Anh Tuấn</v>
      </c>
    </row>
    <row r="1915" spans="1:32" s="58" customFormat="1" ht="16.5">
      <c r="A1915" s="42" t="s">
        <v>148</v>
      </c>
      <c r="B1915" s="45" t="s">
        <v>3190</v>
      </c>
      <c r="C1915" s="44">
        <v>45960</v>
      </c>
      <c r="D1915" s="43" t="s">
        <v>3260</v>
      </c>
      <c r="E1915" s="44"/>
      <c r="F1915" s="48"/>
      <c r="G1915" s="48" t="s">
        <v>3152</v>
      </c>
      <c r="H1915" s="54">
        <v>1595579</v>
      </c>
      <c r="I1915" s="54">
        <v>111691</v>
      </c>
      <c r="J1915" s="54">
        <f>(Table1[[#This Row],[Tiền hàng]]-Table1[[#This Row],[Tiền chiết khấu]])*8%</f>
        <v>118711.04000000001</v>
      </c>
      <c r="K1915" s="54">
        <v>1602599</v>
      </c>
      <c r="L1915" s="55" t="s">
        <v>24</v>
      </c>
      <c r="M1915" s="56"/>
      <c r="N1915" s="55"/>
      <c r="O1915" s="54">
        <f>IF(Table1[[#This Row],[Phân loại]]="Tồn đầu kỳ",Table1[[#This Row],[Tổng giá trị]],0)</f>
        <v>0</v>
      </c>
      <c r="P1915" s="55">
        <f>IF(Table1[[#This Row],[Số còn phải thu ĐK]]&lt;&gt;0,0,IF(Table1[[#This Row],[Phân loại]]="Bán hàng",Table1[[#This Row],[Tổng giá trị]],-Table1[[#This Row],[Tổng giá trị]]))</f>
        <v>1602599</v>
      </c>
      <c r="Q1915" s="18">
        <f t="shared" si="218"/>
        <v>0</v>
      </c>
      <c r="R1915" s="55">
        <f>Table1[[#This Row],[Số còn phải thu ĐK]]+Table1[[#This Row],[Giá Trị HD sau CK]]-Table1[[#This Row],[Số tiền đã thu]]</f>
        <v>1602599</v>
      </c>
      <c r="S1915" s="56">
        <f>IF(Table1[[#This Row],[Ngày hóa đơn]]&lt;&gt;"",Table1[[#This Row],[Ngày hóa đơn]],Table1[[#This Row],[Ngày hạch toán]])</f>
        <v>45960</v>
      </c>
      <c r="T1915" s="55"/>
      <c r="U1915" s="56">
        <f>IF(Table1[[#This Row],[Ngày tính CN]]="","",S1915+T1915)</f>
        <v>45960</v>
      </c>
      <c r="V1915" s="57">
        <f ca="1">IF(Table1[[#This Row],[Hạn thanh toán]]="","",IF((U1915-NOW())&lt;0,0,(U1915-NOW())))</f>
        <v>0</v>
      </c>
      <c r="W1915" s="54"/>
      <c r="X1915" s="65">
        <f t="shared" ca="1" si="216"/>
        <v>41.362421527781407</v>
      </c>
      <c r="Y1915" s="109" t="str">
        <f t="shared" ca="1" si="217"/>
        <v>Nợ quá hạn từ 30 ngày đến 60 ngày</v>
      </c>
      <c r="Z1915" s="254">
        <f>Table1[[#This Row],[Hạn thanh toán]]</f>
        <v>45960</v>
      </c>
      <c r="AA1915" s="254">
        <f>Table1[[#This Row],[Ngày Thanh toán]]</f>
        <v>0</v>
      </c>
      <c r="AD1915" s="3" t="str">
        <f>IF(Table1[[#This Row],[Mã khách hàng]]="","",VLOOKUP($A1915,Ma_KH!$A:$Q,Ma_KH!O$1,0))</f>
        <v>READY MART</v>
      </c>
      <c r="AE1915" s="3" t="str">
        <f>IF(Table1[[#This Row],[Mã khách hàng]]="","",VLOOKUP($A1915,Ma_KH!$A:$Q,Ma_KH!P$1,0))</f>
        <v>READDY MART</v>
      </c>
      <c r="AF1915" s="58" t="str">
        <f>VLOOKUP(A1915,Ma_KH!A:Q,Ma_KH!J$1,0)</f>
        <v>Vũ Anh Tuấn</v>
      </c>
    </row>
    <row r="1916" spans="1:32" s="58" customFormat="1" ht="16.5">
      <c r="A1916" s="45" t="s">
        <v>153</v>
      </c>
      <c r="B1916" s="45" t="s">
        <v>3190</v>
      </c>
      <c r="C1916" s="47">
        <v>45960</v>
      </c>
      <c r="D1916" s="46" t="s">
        <v>3261</v>
      </c>
      <c r="E1916" s="47"/>
      <c r="F1916" s="49"/>
      <c r="G1916" s="49" t="s">
        <v>3231</v>
      </c>
      <c r="H1916" s="54">
        <v>715703</v>
      </c>
      <c r="I1916" s="54">
        <v>50099</v>
      </c>
      <c r="J1916" s="54">
        <f>(Table1[[#This Row],[Tiền hàng]]-Table1[[#This Row],[Tiền chiết khấu]])*8%</f>
        <v>53248.32</v>
      </c>
      <c r="K1916" s="54">
        <v>718852</v>
      </c>
      <c r="L1916" s="55" t="s">
        <v>24</v>
      </c>
      <c r="M1916" s="56"/>
      <c r="N1916" s="55"/>
      <c r="O1916" s="54">
        <f>IF(Table1[[#This Row],[Phân loại]]="Tồn đầu kỳ",Table1[[#This Row],[Tổng giá trị]],0)</f>
        <v>0</v>
      </c>
      <c r="P1916" s="55">
        <f>IF(Table1[[#This Row],[Số còn phải thu ĐK]]&lt;&gt;0,0,IF(Table1[[#This Row],[Phân loại]]="Bán hàng",Table1[[#This Row],[Tổng giá trị]],-Table1[[#This Row],[Tổng giá trị]]))</f>
        <v>718852</v>
      </c>
      <c r="Q1916" s="18">
        <f t="shared" si="218"/>
        <v>0</v>
      </c>
      <c r="R1916" s="55">
        <f>Table1[[#This Row],[Số còn phải thu ĐK]]+Table1[[#This Row],[Giá Trị HD sau CK]]-Table1[[#This Row],[Số tiền đã thu]]</f>
        <v>718852</v>
      </c>
      <c r="S1916" s="56">
        <f>IF(Table1[[#This Row],[Ngày hóa đơn]]&lt;&gt;"",Table1[[#This Row],[Ngày hóa đơn]],Table1[[#This Row],[Ngày hạch toán]])</f>
        <v>45960</v>
      </c>
      <c r="T1916" s="55"/>
      <c r="U1916" s="56">
        <f>IF(Table1[[#This Row],[Ngày tính CN]]="","",S1916+T1916)</f>
        <v>45960</v>
      </c>
      <c r="V1916" s="57">
        <f ca="1">IF(Table1[[#This Row],[Hạn thanh toán]]="","",IF((U1916-NOW())&lt;0,0,(U1916-NOW())))</f>
        <v>0</v>
      </c>
      <c r="W1916" s="54"/>
      <c r="X1916" s="65">
        <f t="shared" ca="1" si="216"/>
        <v>41.362421527781407</v>
      </c>
      <c r="Y1916" s="109" t="str">
        <f t="shared" ca="1" si="217"/>
        <v>Nợ quá hạn từ 30 ngày đến 60 ngày</v>
      </c>
      <c r="Z1916" s="254">
        <f>Table1[[#This Row],[Hạn thanh toán]]</f>
        <v>45960</v>
      </c>
      <c r="AA1916" s="254">
        <f>Table1[[#This Row],[Ngày Thanh toán]]</f>
        <v>0</v>
      </c>
      <c r="AD1916" s="3" t="str">
        <f>IF(Table1[[#This Row],[Mã khách hàng]]="","",VLOOKUP($A1916,Ma_KH!$A:$Q,Ma_KH!O$1,0))</f>
        <v>READY MART</v>
      </c>
      <c r="AE1916" s="3" t="str">
        <f>IF(Table1[[#This Row],[Mã khách hàng]]="","",VLOOKUP($A1916,Ma_KH!$A:$Q,Ma_KH!P$1,0))</f>
        <v>READDY MART</v>
      </c>
      <c r="AF1916" s="58" t="str">
        <f>VLOOKUP(A1916,Ma_KH!A:Q,Ma_KH!J$1,0)</f>
        <v>Vũ Anh Tuấn</v>
      </c>
    </row>
    <row r="1917" spans="1:32" s="58" customFormat="1" ht="16.5">
      <c r="A1917" s="242" t="s">
        <v>152</v>
      </c>
      <c r="B1917" s="45" t="s">
        <v>3190</v>
      </c>
      <c r="C1917" s="318">
        <v>45962</v>
      </c>
      <c r="D1917" s="242" t="s">
        <v>19040</v>
      </c>
      <c r="E1917" s="47"/>
      <c r="F1917" s="242"/>
      <c r="G1917" s="242" t="s">
        <v>3215</v>
      </c>
      <c r="H1917" s="54">
        <v>831568</v>
      </c>
      <c r="I1917" s="54">
        <v>58210</v>
      </c>
      <c r="J1917" s="54">
        <v>61869</v>
      </c>
      <c r="K1917" s="54">
        <v>835227</v>
      </c>
      <c r="L1917" s="55" t="s">
        <v>24</v>
      </c>
      <c r="M1917" s="56"/>
      <c r="N1917" s="55"/>
      <c r="O1917" s="54">
        <f>IF(Table1[[#This Row],[Phân loại]]="Tồn đầu kỳ",Table1[[#This Row],[Tổng giá trị]],0)</f>
        <v>0</v>
      </c>
      <c r="P1917" s="55">
        <f>IF(Table1[[#This Row],[Số còn phải thu ĐK]]&lt;&gt;0,0,IF(Table1[[#This Row],[Phân loại]]="Bán hàng",Table1[[#This Row],[Tổng giá trị]],-Table1[[#This Row],[Tổng giá trị]]))</f>
        <v>835227</v>
      </c>
      <c r="Q1917" s="18">
        <f t="shared" ref="Q1917:Q1931" si="219">IF(M1917&lt;&gt;"",IF(O1917&lt;&gt;0,O1917,P1917),0)</f>
        <v>0</v>
      </c>
      <c r="R1917" s="55">
        <f>Table1[[#This Row],[Số còn phải thu ĐK]]+Table1[[#This Row],[Giá Trị HD sau CK]]-Table1[[#This Row],[Số tiền đã thu]]</f>
        <v>835227</v>
      </c>
      <c r="S1917" s="56">
        <f>IF(Table1[[#This Row],[Ngày hóa đơn]]&lt;&gt;"",Table1[[#This Row],[Ngày hóa đơn]],Table1[[#This Row],[Ngày hạch toán]])</f>
        <v>45962</v>
      </c>
      <c r="T1917" s="55"/>
      <c r="U1917" s="56">
        <f>IF(Table1[[#This Row],[Ngày tính CN]]="","",S1917+T1917)</f>
        <v>45962</v>
      </c>
      <c r="V1917" s="57">
        <f ca="1">IF(Table1[[#This Row],[Hạn thanh toán]]="","",IF((U1917-NOW())&lt;0,0,(U1917-NOW())))</f>
        <v>0</v>
      </c>
      <c r="W1917" s="54"/>
      <c r="X1917" s="65">
        <f t="shared" ca="1" si="216"/>
        <v>39.362421527781407</v>
      </c>
      <c r="Y1917" s="109" t="str">
        <f t="shared" ref="Y1917:Y1931" ca="1" si="220">IF(R1917=0,"Đã thanh toán",IF(X1917="","",IF(X1917&lt;=0,"Chưa đến hạn thanh toán",IF(X1917&lt;=30,"Nợ quá hạn 30 ngày",IF(X1917&lt;=60,"Nợ quá hạn từ 30 ngày đến 60 ngày",IF(X1917&lt;=90,"Nợ quá hạn từ 60 ngày đến 90 ngày",IF(X1917&lt;=120,"Nợ quá hạn từ 90 ngày đến 120 ngày","Nợ quá hạn hơn 120 ngày có khả năng mất thanh toán")))))))</f>
        <v>Nợ quá hạn từ 30 ngày đến 60 ngày</v>
      </c>
      <c r="Z1917" s="254">
        <f>Table1[[#This Row],[Hạn thanh toán]]</f>
        <v>45962</v>
      </c>
      <c r="AA1917" s="254">
        <f>Table1[[#This Row],[Ngày Thanh toán]]</f>
        <v>0</v>
      </c>
      <c r="AD1917" s="3" t="str">
        <f>IF(Table1[[#This Row],[Mã khách hàng]]="","",VLOOKUP($A1917,Ma_KH!$A:$Q,Ma_KH!O$1,0))</f>
        <v>READY MART</v>
      </c>
      <c r="AE1917" s="3" t="str">
        <f>IF(Table1[[#This Row],[Mã khách hàng]]="","",VLOOKUP($A1917,Ma_KH!$A:$Q,Ma_KH!P$1,0))</f>
        <v>READDY MART</v>
      </c>
      <c r="AF1917" s="58" t="str">
        <f>VLOOKUP(A1917,Ma_KH!A:Q,Ma_KH!J$1,0)</f>
        <v>Vũ Anh Tuấn</v>
      </c>
    </row>
    <row r="1918" spans="1:32" s="58" customFormat="1" ht="16.5">
      <c r="A1918" s="242" t="s">
        <v>153</v>
      </c>
      <c r="B1918" s="45" t="s">
        <v>3190</v>
      </c>
      <c r="C1918" s="318">
        <v>45969</v>
      </c>
      <c r="D1918" s="242" t="s">
        <v>19041</v>
      </c>
      <c r="E1918" s="47"/>
      <c r="F1918" s="242"/>
      <c r="G1918" s="242" t="s">
        <v>3231</v>
      </c>
      <c r="H1918" s="54">
        <v>914349</v>
      </c>
      <c r="I1918" s="54">
        <v>64005</v>
      </c>
      <c r="J1918" s="54">
        <v>68028</v>
      </c>
      <c r="K1918" s="54">
        <v>918372</v>
      </c>
      <c r="L1918" s="55" t="s">
        <v>24</v>
      </c>
      <c r="M1918" s="56"/>
      <c r="N1918" s="55"/>
      <c r="O1918" s="54">
        <f>IF(Table1[[#This Row],[Phân loại]]="Tồn đầu kỳ",Table1[[#This Row],[Tổng giá trị]],0)</f>
        <v>0</v>
      </c>
      <c r="P1918" s="55">
        <f>IF(Table1[[#This Row],[Số còn phải thu ĐK]]&lt;&gt;0,0,IF(Table1[[#This Row],[Phân loại]]="Bán hàng",Table1[[#This Row],[Tổng giá trị]],-Table1[[#This Row],[Tổng giá trị]]))</f>
        <v>918372</v>
      </c>
      <c r="Q1918" s="18">
        <f t="shared" si="219"/>
        <v>0</v>
      </c>
      <c r="R1918" s="55">
        <f>Table1[[#This Row],[Số còn phải thu ĐK]]+Table1[[#This Row],[Giá Trị HD sau CK]]-Table1[[#This Row],[Số tiền đã thu]]</f>
        <v>918372</v>
      </c>
      <c r="S1918" s="56">
        <f>IF(Table1[[#This Row],[Ngày hóa đơn]]&lt;&gt;"",Table1[[#This Row],[Ngày hóa đơn]],Table1[[#This Row],[Ngày hạch toán]])</f>
        <v>45969</v>
      </c>
      <c r="T1918" s="55"/>
      <c r="U1918" s="56">
        <f>IF(Table1[[#This Row],[Ngày tính CN]]="","",S1918+T1918)</f>
        <v>45969</v>
      </c>
      <c r="V1918" s="57">
        <f ca="1">IF(Table1[[#This Row],[Hạn thanh toán]]="","",IF((U1918-NOW())&lt;0,0,(U1918-NOW())))</f>
        <v>0</v>
      </c>
      <c r="W1918" s="54"/>
      <c r="X1918" s="65">
        <f t="shared" ca="1" si="216"/>
        <v>32.362421527781407</v>
      </c>
      <c r="Y1918" s="109" t="str">
        <f t="shared" ca="1" si="220"/>
        <v>Nợ quá hạn từ 30 ngày đến 60 ngày</v>
      </c>
      <c r="Z1918" s="254">
        <f>Table1[[#This Row],[Hạn thanh toán]]</f>
        <v>45969</v>
      </c>
      <c r="AA1918" s="254">
        <f>Table1[[#This Row],[Ngày Thanh toán]]</f>
        <v>0</v>
      </c>
      <c r="AD1918" s="3" t="str">
        <f>IF(Table1[[#This Row],[Mã khách hàng]]="","",VLOOKUP($A1918,Ma_KH!$A:$Q,Ma_KH!O$1,0))</f>
        <v>READY MART</v>
      </c>
      <c r="AE1918" s="3" t="str">
        <f>IF(Table1[[#This Row],[Mã khách hàng]]="","",VLOOKUP($A1918,Ma_KH!$A:$Q,Ma_KH!P$1,0))</f>
        <v>READDY MART</v>
      </c>
      <c r="AF1918" s="58" t="str">
        <f>VLOOKUP(A1918,Ma_KH!A:Q,Ma_KH!J$1,0)</f>
        <v>Vũ Anh Tuấn</v>
      </c>
    </row>
    <row r="1919" spans="1:32" s="58" customFormat="1" ht="16.5">
      <c r="A1919" s="242" t="s">
        <v>149</v>
      </c>
      <c r="B1919" s="45" t="s">
        <v>3190</v>
      </c>
      <c r="C1919" s="318">
        <v>45971</v>
      </c>
      <c r="D1919" s="242" t="s">
        <v>19042</v>
      </c>
      <c r="E1919" s="47"/>
      <c r="F1919" s="242"/>
      <c r="G1919" s="242" t="s">
        <v>3172</v>
      </c>
      <c r="H1919" s="54">
        <v>814265</v>
      </c>
      <c r="I1919" s="54">
        <v>57000</v>
      </c>
      <c r="J1919" s="54">
        <v>60581</v>
      </c>
      <c r="K1919" s="54">
        <v>817846</v>
      </c>
      <c r="L1919" s="55" t="s">
        <v>24</v>
      </c>
      <c r="M1919" s="56"/>
      <c r="N1919" s="55"/>
      <c r="O1919" s="54">
        <f>IF(Table1[[#This Row],[Phân loại]]="Tồn đầu kỳ",Table1[[#This Row],[Tổng giá trị]],0)</f>
        <v>0</v>
      </c>
      <c r="P1919" s="55">
        <f>IF(Table1[[#This Row],[Số còn phải thu ĐK]]&lt;&gt;0,0,IF(Table1[[#This Row],[Phân loại]]="Bán hàng",Table1[[#This Row],[Tổng giá trị]],-Table1[[#This Row],[Tổng giá trị]]))</f>
        <v>817846</v>
      </c>
      <c r="Q1919" s="18">
        <f t="shared" si="219"/>
        <v>0</v>
      </c>
      <c r="R1919" s="55">
        <f>Table1[[#This Row],[Số còn phải thu ĐK]]+Table1[[#This Row],[Giá Trị HD sau CK]]-Table1[[#This Row],[Số tiền đã thu]]</f>
        <v>817846</v>
      </c>
      <c r="S1919" s="56">
        <f>IF(Table1[[#This Row],[Ngày hóa đơn]]&lt;&gt;"",Table1[[#This Row],[Ngày hóa đơn]],Table1[[#This Row],[Ngày hạch toán]])</f>
        <v>45971</v>
      </c>
      <c r="T1919" s="55"/>
      <c r="U1919" s="56">
        <f>IF(Table1[[#This Row],[Ngày tính CN]]="","",S1919+T1919)</f>
        <v>45971</v>
      </c>
      <c r="V1919" s="57">
        <f ca="1">IF(Table1[[#This Row],[Hạn thanh toán]]="","",IF((U1919-NOW())&lt;0,0,(U1919-NOW())))</f>
        <v>0</v>
      </c>
      <c r="W1919" s="54"/>
      <c r="X1919" s="65">
        <f t="shared" ca="1" si="216"/>
        <v>30.362421527781407</v>
      </c>
      <c r="Y1919" s="109" t="str">
        <f t="shared" ca="1" si="220"/>
        <v>Nợ quá hạn từ 30 ngày đến 60 ngày</v>
      </c>
      <c r="Z1919" s="254">
        <f>Table1[[#This Row],[Hạn thanh toán]]</f>
        <v>45971</v>
      </c>
      <c r="AA1919" s="254">
        <f>Table1[[#This Row],[Ngày Thanh toán]]</f>
        <v>0</v>
      </c>
      <c r="AD1919" s="3" t="str">
        <f>IF(Table1[[#This Row],[Mã khách hàng]]="","",VLOOKUP($A1919,Ma_KH!$A:$Q,Ma_KH!O$1,0))</f>
        <v>READY MART</v>
      </c>
      <c r="AE1919" s="3" t="str">
        <f>IF(Table1[[#This Row],[Mã khách hàng]]="","",VLOOKUP($A1919,Ma_KH!$A:$Q,Ma_KH!P$1,0))</f>
        <v>READDY MART</v>
      </c>
      <c r="AF1919" s="58" t="str">
        <f>VLOOKUP(A1919,Ma_KH!A:Q,Ma_KH!J$1,0)</f>
        <v>Vũ Anh Tuấn</v>
      </c>
    </row>
    <row r="1920" spans="1:32" s="58" customFormat="1" ht="16.5">
      <c r="A1920" s="316" t="s">
        <v>12155</v>
      </c>
      <c r="B1920" s="45" t="s">
        <v>3190</v>
      </c>
      <c r="C1920" s="317">
        <v>45986</v>
      </c>
      <c r="D1920" s="316" t="s">
        <v>19043</v>
      </c>
      <c r="E1920" s="47"/>
      <c r="F1920" s="316"/>
      <c r="G1920" s="316" t="s">
        <v>19049</v>
      </c>
      <c r="H1920" s="54">
        <v>5070910</v>
      </c>
      <c r="I1920" s="54">
        <v>354964</v>
      </c>
      <c r="J1920" s="54">
        <v>377276</v>
      </c>
      <c r="K1920" s="54">
        <v>5093222</v>
      </c>
      <c r="L1920" s="55" t="s">
        <v>24</v>
      </c>
      <c r="M1920" s="56"/>
      <c r="N1920" s="55"/>
      <c r="O1920" s="54">
        <f>IF(Table1[[#This Row],[Phân loại]]="Tồn đầu kỳ",Table1[[#This Row],[Tổng giá trị]],0)</f>
        <v>0</v>
      </c>
      <c r="P1920" s="55">
        <f>IF(Table1[[#This Row],[Số còn phải thu ĐK]]&lt;&gt;0,0,IF(Table1[[#This Row],[Phân loại]]="Bán hàng",Table1[[#This Row],[Tổng giá trị]],-Table1[[#This Row],[Tổng giá trị]]))</f>
        <v>5093222</v>
      </c>
      <c r="Q1920" s="18">
        <f t="shared" si="219"/>
        <v>0</v>
      </c>
      <c r="R1920" s="55">
        <f>Table1[[#This Row],[Số còn phải thu ĐK]]+Table1[[#This Row],[Giá Trị HD sau CK]]-Table1[[#This Row],[Số tiền đã thu]]</f>
        <v>5093222</v>
      </c>
      <c r="S1920" s="56">
        <f>IF(Table1[[#This Row],[Ngày hóa đơn]]&lt;&gt;"",Table1[[#This Row],[Ngày hóa đơn]],Table1[[#This Row],[Ngày hạch toán]])</f>
        <v>45986</v>
      </c>
      <c r="T1920" s="55"/>
      <c r="U1920" s="56">
        <f>IF(Table1[[#This Row],[Ngày tính CN]]="","",S1920+T1920)</f>
        <v>45986</v>
      </c>
      <c r="V1920" s="57">
        <f ca="1">IF(Table1[[#This Row],[Hạn thanh toán]]="","",IF((U1920-NOW())&lt;0,0,(U1920-NOW())))</f>
        <v>0</v>
      </c>
      <c r="W1920" s="54"/>
      <c r="X1920" s="65">
        <f t="shared" ca="1" si="216"/>
        <v>15.362421527781407</v>
      </c>
      <c r="Y1920" s="109" t="str">
        <f t="shared" ca="1" si="220"/>
        <v>Nợ quá hạn 30 ngày</v>
      </c>
      <c r="Z1920" s="254">
        <f>Table1[[#This Row],[Hạn thanh toán]]</f>
        <v>45986</v>
      </c>
      <c r="AA1920" s="254">
        <f>Table1[[#This Row],[Ngày Thanh toán]]</f>
        <v>0</v>
      </c>
      <c r="AD1920" s="3" t="str">
        <f>IF(Table1[[#This Row],[Mã khách hàng]]="","",VLOOKUP($A1920,Ma_KH!$A:$Q,Ma_KH!O$1,0))</f>
        <v>READY MART</v>
      </c>
      <c r="AE1920" s="3" t="str">
        <f>IF(Table1[[#This Row],[Mã khách hàng]]="","",VLOOKUP($A1920,Ma_KH!$A:$Q,Ma_KH!P$1,0))</f>
        <v>READDY MART</v>
      </c>
      <c r="AF1920" s="58" t="str">
        <f>VLOOKUP(A1920,Ma_KH!A:Q,Ma_KH!J$1,0)</f>
        <v>Đỗ Minh Quang</v>
      </c>
    </row>
    <row r="1921" spans="1:32" s="58" customFormat="1" ht="16.5">
      <c r="A1921" s="242" t="s">
        <v>152</v>
      </c>
      <c r="B1921" s="45" t="s">
        <v>3190</v>
      </c>
      <c r="C1921" s="318">
        <v>45971</v>
      </c>
      <c r="D1921" s="242" t="s">
        <v>19044</v>
      </c>
      <c r="E1921" s="47"/>
      <c r="F1921" s="242"/>
      <c r="G1921" s="242" t="s">
        <v>3185</v>
      </c>
      <c r="H1921" s="54">
        <v>818992</v>
      </c>
      <c r="I1921" s="54">
        <v>57330</v>
      </c>
      <c r="J1921" s="54">
        <v>60933</v>
      </c>
      <c r="K1921" s="54">
        <v>822595</v>
      </c>
      <c r="L1921" s="55" t="s">
        <v>24</v>
      </c>
      <c r="M1921" s="56"/>
      <c r="N1921" s="55"/>
      <c r="O1921" s="54">
        <f>IF(Table1[[#This Row],[Phân loại]]="Tồn đầu kỳ",Table1[[#This Row],[Tổng giá trị]],0)</f>
        <v>0</v>
      </c>
      <c r="P1921" s="55">
        <f>IF(Table1[[#This Row],[Số còn phải thu ĐK]]&lt;&gt;0,0,IF(Table1[[#This Row],[Phân loại]]="Bán hàng",Table1[[#This Row],[Tổng giá trị]],-Table1[[#This Row],[Tổng giá trị]]))</f>
        <v>822595</v>
      </c>
      <c r="Q1921" s="18">
        <f t="shared" si="219"/>
        <v>0</v>
      </c>
      <c r="R1921" s="55">
        <f>Table1[[#This Row],[Số còn phải thu ĐK]]+Table1[[#This Row],[Giá Trị HD sau CK]]-Table1[[#This Row],[Số tiền đã thu]]</f>
        <v>822595</v>
      </c>
      <c r="S1921" s="56">
        <f>IF(Table1[[#This Row],[Ngày hóa đơn]]&lt;&gt;"",Table1[[#This Row],[Ngày hóa đơn]],Table1[[#This Row],[Ngày hạch toán]])</f>
        <v>45971</v>
      </c>
      <c r="T1921" s="55"/>
      <c r="U1921" s="56">
        <f>IF(Table1[[#This Row],[Ngày tính CN]]="","",S1921+T1921)</f>
        <v>45971</v>
      </c>
      <c r="V1921" s="57">
        <f ca="1">IF(Table1[[#This Row],[Hạn thanh toán]]="","",IF((U1921-NOW())&lt;0,0,(U1921-NOW())))</f>
        <v>0</v>
      </c>
      <c r="W1921" s="54"/>
      <c r="X1921" s="65">
        <f t="shared" ca="1" si="216"/>
        <v>30.362421527781407</v>
      </c>
      <c r="Y1921" s="109" t="str">
        <f t="shared" ca="1" si="220"/>
        <v>Nợ quá hạn từ 30 ngày đến 60 ngày</v>
      </c>
      <c r="Z1921" s="254">
        <f>Table1[[#This Row],[Hạn thanh toán]]</f>
        <v>45971</v>
      </c>
      <c r="AA1921" s="254">
        <f>Table1[[#This Row],[Ngày Thanh toán]]</f>
        <v>0</v>
      </c>
      <c r="AD1921" s="3" t="str">
        <f>IF(Table1[[#This Row],[Mã khách hàng]]="","",VLOOKUP($A1921,Ma_KH!$A:$Q,Ma_KH!O$1,0))</f>
        <v>READY MART</v>
      </c>
      <c r="AE1921" s="3" t="str">
        <f>IF(Table1[[#This Row],[Mã khách hàng]]="","",VLOOKUP($A1921,Ma_KH!$A:$Q,Ma_KH!P$1,0))</f>
        <v>READDY MART</v>
      </c>
      <c r="AF1921" s="58" t="str">
        <f>VLOOKUP(A1921,Ma_KH!A:Q,Ma_KH!J$1,0)</f>
        <v>Vũ Anh Tuấn</v>
      </c>
    </row>
    <row r="1922" spans="1:32" s="58" customFormat="1" ht="16.5">
      <c r="A1922" s="242" t="s">
        <v>148</v>
      </c>
      <c r="B1922" s="45" t="s">
        <v>3190</v>
      </c>
      <c r="C1922" s="318">
        <v>45980</v>
      </c>
      <c r="D1922" s="242" t="s">
        <v>19045</v>
      </c>
      <c r="E1922" s="318">
        <v>45980</v>
      </c>
      <c r="F1922" s="242" t="s">
        <v>19047</v>
      </c>
      <c r="G1922" s="242" t="s">
        <v>19050</v>
      </c>
      <c r="H1922" s="54">
        <v>2968834</v>
      </c>
      <c r="I1922" s="54">
        <v>207819</v>
      </c>
      <c r="J1922" s="54">
        <v>220881</v>
      </c>
      <c r="K1922" s="54">
        <v>2981896</v>
      </c>
      <c r="L1922" s="55" t="s">
        <v>24</v>
      </c>
      <c r="M1922" s="56"/>
      <c r="N1922" s="55"/>
      <c r="O1922" s="54">
        <f>IF(Table1[[#This Row],[Phân loại]]="Tồn đầu kỳ",Table1[[#This Row],[Tổng giá trị]],0)</f>
        <v>0</v>
      </c>
      <c r="P1922" s="55">
        <f>IF(Table1[[#This Row],[Số còn phải thu ĐK]]&lt;&gt;0,0,IF(Table1[[#This Row],[Phân loại]]="Bán hàng",Table1[[#This Row],[Tổng giá trị]],-Table1[[#This Row],[Tổng giá trị]]))</f>
        <v>2981896</v>
      </c>
      <c r="Q1922" s="18">
        <f t="shared" si="219"/>
        <v>0</v>
      </c>
      <c r="R1922" s="55">
        <f>Table1[[#This Row],[Số còn phải thu ĐK]]+Table1[[#This Row],[Giá Trị HD sau CK]]-Table1[[#This Row],[Số tiền đã thu]]</f>
        <v>2981896</v>
      </c>
      <c r="S1922" s="56">
        <f>IF(Table1[[#This Row],[Ngày hóa đơn]]&lt;&gt;"",Table1[[#This Row],[Ngày hóa đơn]],Table1[[#This Row],[Ngày hạch toán]])</f>
        <v>45980</v>
      </c>
      <c r="T1922" s="55"/>
      <c r="U1922" s="56">
        <f>IF(Table1[[#This Row],[Ngày tính CN]]="","",S1922+T1922)</f>
        <v>45980</v>
      </c>
      <c r="V1922" s="57">
        <f ca="1">IF(Table1[[#This Row],[Hạn thanh toán]]="","",IF((U1922-NOW())&lt;0,0,(U1922-NOW())))</f>
        <v>0</v>
      </c>
      <c r="W1922" s="54"/>
      <c r="X1922" s="65">
        <f t="shared" ca="1" si="216"/>
        <v>21.362421527781407</v>
      </c>
      <c r="Y1922" s="109" t="str">
        <f t="shared" ca="1" si="220"/>
        <v>Nợ quá hạn 30 ngày</v>
      </c>
      <c r="Z1922" s="254">
        <f>Table1[[#This Row],[Hạn thanh toán]]</f>
        <v>45980</v>
      </c>
      <c r="AA1922" s="254">
        <f>Table1[[#This Row],[Ngày Thanh toán]]</f>
        <v>0</v>
      </c>
      <c r="AD1922" s="3" t="str">
        <f>IF(Table1[[#This Row],[Mã khách hàng]]="","",VLOOKUP($A1922,Ma_KH!$A:$Q,Ma_KH!O$1,0))</f>
        <v>READY MART</v>
      </c>
      <c r="AE1922" s="3" t="str">
        <f>IF(Table1[[#This Row],[Mã khách hàng]]="","",VLOOKUP($A1922,Ma_KH!$A:$Q,Ma_KH!P$1,0))</f>
        <v>READDY MART</v>
      </c>
      <c r="AF1922" s="58" t="str">
        <f>VLOOKUP(A1922,Ma_KH!A:Q,Ma_KH!J$1,0)</f>
        <v>Vũ Anh Tuấn</v>
      </c>
    </row>
    <row r="1923" spans="1:32" s="58" customFormat="1" ht="16.5">
      <c r="A1923" s="242" t="s">
        <v>152</v>
      </c>
      <c r="B1923" s="45" t="s">
        <v>3190</v>
      </c>
      <c r="C1923" s="318">
        <v>45981</v>
      </c>
      <c r="D1923" s="242" t="s">
        <v>19046</v>
      </c>
      <c r="E1923" s="318">
        <v>45981</v>
      </c>
      <c r="F1923" s="242" t="s">
        <v>19048</v>
      </c>
      <c r="G1923" s="242" t="s">
        <v>19051</v>
      </c>
      <c r="H1923" s="54">
        <v>1077826</v>
      </c>
      <c r="I1923" s="54">
        <v>75447</v>
      </c>
      <c r="J1923" s="54">
        <v>80190</v>
      </c>
      <c r="K1923" s="54">
        <v>1082569</v>
      </c>
      <c r="L1923" s="55" t="s">
        <v>24</v>
      </c>
      <c r="M1923" s="56"/>
      <c r="N1923" s="55"/>
      <c r="O1923" s="54">
        <f>IF(Table1[[#This Row],[Phân loại]]="Tồn đầu kỳ",Table1[[#This Row],[Tổng giá trị]],0)</f>
        <v>0</v>
      </c>
      <c r="P1923" s="55">
        <f>IF(Table1[[#This Row],[Số còn phải thu ĐK]]&lt;&gt;0,0,IF(Table1[[#This Row],[Phân loại]]="Bán hàng",Table1[[#This Row],[Tổng giá trị]],-Table1[[#This Row],[Tổng giá trị]]))</f>
        <v>1082569</v>
      </c>
      <c r="Q1923" s="18">
        <f t="shared" si="219"/>
        <v>0</v>
      </c>
      <c r="R1923" s="55">
        <f>Table1[[#This Row],[Số còn phải thu ĐK]]+Table1[[#This Row],[Giá Trị HD sau CK]]-Table1[[#This Row],[Số tiền đã thu]]</f>
        <v>1082569</v>
      </c>
      <c r="S1923" s="56">
        <f>IF(Table1[[#This Row],[Ngày hóa đơn]]&lt;&gt;"",Table1[[#This Row],[Ngày hóa đơn]],Table1[[#This Row],[Ngày hạch toán]])</f>
        <v>45981</v>
      </c>
      <c r="T1923" s="55"/>
      <c r="U1923" s="56">
        <f>IF(Table1[[#This Row],[Ngày tính CN]]="","",S1923+T1923)</f>
        <v>45981</v>
      </c>
      <c r="V1923" s="57">
        <f ca="1">IF(Table1[[#This Row],[Hạn thanh toán]]="","",IF((U1923-NOW())&lt;0,0,(U1923-NOW())))</f>
        <v>0</v>
      </c>
      <c r="W1923" s="54"/>
      <c r="X1923" s="65">
        <f t="shared" ca="1" si="216"/>
        <v>20.362421527781407</v>
      </c>
      <c r="Y1923" s="109" t="str">
        <f t="shared" ca="1" si="220"/>
        <v>Nợ quá hạn 30 ngày</v>
      </c>
      <c r="Z1923" s="254">
        <f>Table1[[#This Row],[Hạn thanh toán]]</f>
        <v>45981</v>
      </c>
      <c r="AA1923" s="254">
        <f>Table1[[#This Row],[Ngày Thanh toán]]</f>
        <v>0</v>
      </c>
      <c r="AD1923" s="3" t="str">
        <f>IF(Table1[[#This Row],[Mã khách hàng]]="","",VLOOKUP($A1923,Ma_KH!$A:$Q,Ma_KH!O$1,0))</f>
        <v>READY MART</v>
      </c>
      <c r="AE1923" s="3" t="str">
        <f>IF(Table1[[#This Row],[Mã khách hàng]]="","",VLOOKUP($A1923,Ma_KH!$A:$Q,Ma_KH!P$1,0))</f>
        <v>READDY MART</v>
      </c>
      <c r="AF1923" s="58" t="str">
        <f>VLOOKUP(A1923,Ma_KH!A:Q,Ma_KH!J$1,0)</f>
        <v>Vũ Anh Tuấn</v>
      </c>
    </row>
    <row r="1924" spans="1:32" s="58" customFormat="1" ht="16.5">
      <c r="A1924" s="316" t="s">
        <v>148</v>
      </c>
      <c r="B1924" s="45" t="s">
        <v>3190</v>
      </c>
      <c r="C1924" s="317">
        <v>45981</v>
      </c>
      <c r="D1924" s="316" t="s">
        <v>19052</v>
      </c>
      <c r="E1924" s="317">
        <v>45981</v>
      </c>
      <c r="F1924" s="316"/>
      <c r="G1924" s="316" t="s">
        <v>19053</v>
      </c>
      <c r="H1924" s="319">
        <v>74534</v>
      </c>
      <c r="I1924" s="319">
        <v>0</v>
      </c>
      <c r="J1924" s="319">
        <v>5962</v>
      </c>
      <c r="K1924" s="319">
        <v>80496</v>
      </c>
      <c r="L1924" s="55" t="s">
        <v>17</v>
      </c>
      <c r="M1924" s="56"/>
      <c r="N1924" s="55"/>
      <c r="O1924" s="54">
        <f>IF(Table1[[#This Row],[Phân loại]]="Tồn đầu kỳ",Table1[[#This Row],[Tổng giá trị]],0)</f>
        <v>0</v>
      </c>
      <c r="P1924" s="55">
        <f>IF(Table1[[#This Row],[Số còn phải thu ĐK]]&lt;&gt;0,0,IF(Table1[[#This Row],[Phân loại]]="Bán hàng",Table1[[#This Row],[Tổng giá trị]],-Table1[[#This Row],[Tổng giá trị]]))</f>
        <v>-80496</v>
      </c>
      <c r="Q1924" s="18">
        <f t="shared" si="219"/>
        <v>0</v>
      </c>
      <c r="R1924" s="55">
        <f>Table1[[#This Row],[Số còn phải thu ĐK]]+Table1[[#This Row],[Giá Trị HD sau CK]]-Table1[[#This Row],[Số tiền đã thu]]</f>
        <v>-80496</v>
      </c>
      <c r="S1924" s="56">
        <f>IF(Table1[[#This Row],[Ngày hóa đơn]]&lt;&gt;"",Table1[[#This Row],[Ngày hóa đơn]],Table1[[#This Row],[Ngày hạch toán]])</f>
        <v>45981</v>
      </c>
      <c r="T1924" s="55"/>
      <c r="U1924" s="56">
        <f>IF(Table1[[#This Row],[Ngày tính CN]]="","",S1924+T1924)</f>
        <v>45981</v>
      </c>
      <c r="V1924" s="57">
        <f ca="1">IF(Table1[[#This Row],[Hạn thanh toán]]="","",IF((U1924-NOW())&lt;0,0,(U1924-NOW())))</f>
        <v>0</v>
      </c>
      <c r="W1924" s="54"/>
      <c r="X1924" s="65">
        <f t="shared" ca="1" si="216"/>
        <v>20.362421527781407</v>
      </c>
      <c r="Y1924" s="109" t="str">
        <f t="shared" ca="1" si="220"/>
        <v>Nợ quá hạn 30 ngày</v>
      </c>
      <c r="Z1924" s="254">
        <f>Table1[[#This Row],[Hạn thanh toán]]</f>
        <v>45981</v>
      </c>
      <c r="AA1924" s="254">
        <f>Table1[[#This Row],[Ngày Thanh toán]]</f>
        <v>0</v>
      </c>
      <c r="AD1924" s="3" t="str">
        <f>IF(Table1[[#This Row],[Mã khách hàng]]="","",VLOOKUP($A1924,Ma_KH!$A:$Q,Ma_KH!O$1,0))</f>
        <v>READY MART</v>
      </c>
      <c r="AE1924" s="3" t="str">
        <f>IF(Table1[[#This Row],[Mã khách hàng]]="","",VLOOKUP($A1924,Ma_KH!$A:$Q,Ma_KH!P$1,0))</f>
        <v>READDY MART</v>
      </c>
      <c r="AF1924" s="58" t="str">
        <f>VLOOKUP(A1924,Ma_KH!A:Q,Ma_KH!J$1,0)</f>
        <v>Vũ Anh Tuấn</v>
      </c>
    </row>
    <row r="1925" spans="1:32" s="58" customFormat="1" ht="16.5">
      <c r="A1925" s="316" t="s">
        <v>152</v>
      </c>
      <c r="B1925" s="45" t="s">
        <v>3190</v>
      </c>
      <c r="C1925" s="317">
        <v>45962</v>
      </c>
      <c r="D1925" s="316" t="s">
        <v>19054</v>
      </c>
      <c r="E1925" s="317">
        <v>45962</v>
      </c>
      <c r="F1925" s="316"/>
      <c r="G1925" s="316" t="s">
        <v>19055</v>
      </c>
      <c r="H1925" s="319">
        <v>111058</v>
      </c>
      <c r="I1925" s="319">
        <v>0</v>
      </c>
      <c r="J1925" s="319">
        <v>8885</v>
      </c>
      <c r="K1925" s="319">
        <v>119943</v>
      </c>
      <c r="L1925" s="55" t="s">
        <v>17</v>
      </c>
      <c r="M1925" s="56"/>
      <c r="N1925" s="55"/>
      <c r="O1925" s="54">
        <f>IF(Table1[[#This Row],[Phân loại]]="Tồn đầu kỳ",Table1[[#This Row],[Tổng giá trị]],0)</f>
        <v>0</v>
      </c>
      <c r="P1925" s="55">
        <f>IF(Table1[[#This Row],[Số còn phải thu ĐK]]&lt;&gt;0,0,IF(Table1[[#This Row],[Phân loại]]="Bán hàng",Table1[[#This Row],[Tổng giá trị]],-Table1[[#This Row],[Tổng giá trị]]))</f>
        <v>-119943</v>
      </c>
      <c r="Q1925" s="18">
        <f t="shared" si="219"/>
        <v>0</v>
      </c>
      <c r="R1925" s="55">
        <f>Table1[[#This Row],[Số còn phải thu ĐK]]+Table1[[#This Row],[Giá Trị HD sau CK]]-Table1[[#This Row],[Số tiền đã thu]]</f>
        <v>-119943</v>
      </c>
      <c r="S1925" s="56">
        <f>IF(Table1[[#This Row],[Ngày hóa đơn]]&lt;&gt;"",Table1[[#This Row],[Ngày hóa đơn]],Table1[[#This Row],[Ngày hạch toán]])</f>
        <v>45962</v>
      </c>
      <c r="T1925" s="55"/>
      <c r="U1925" s="56">
        <f>IF(Table1[[#This Row],[Ngày tính CN]]="","",S1925+T1925)</f>
        <v>45962</v>
      </c>
      <c r="V1925" s="57">
        <f ca="1">IF(Table1[[#This Row],[Hạn thanh toán]]="","",IF((U1925-NOW())&lt;0,0,(U1925-NOW())))</f>
        <v>0</v>
      </c>
      <c r="W1925" s="54"/>
      <c r="X1925" s="65">
        <f t="shared" ca="1" si="216"/>
        <v>39.362421527781407</v>
      </c>
      <c r="Y1925" s="109" t="str">
        <f t="shared" ca="1" si="220"/>
        <v>Nợ quá hạn từ 30 ngày đến 60 ngày</v>
      </c>
      <c r="Z1925" s="254">
        <f>Table1[[#This Row],[Hạn thanh toán]]</f>
        <v>45962</v>
      </c>
      <c r="AA1925" s="254">
        <f>Table1[[#This Row],[Ngày Thanh toán]]</f>
        <v>0</v>
      </c>
      <c r="AD1925" s="3" t="str">
        <f>IF(Table1[[#This Row],[Mã khách hàng]]="","",VLOOKUP($A1925,Ma_KH!$A:$Q,Ma_KH!O$1,0))</f>
        <v>READY MART</v>
      </c>
      <c r="AE1925" s="3" t="str">
        <f>IF(Table1[[#This Row],[Mã khách hàng]]="","",VLOOKUP($A1925,Ma_KH!$A:$Q,Ma_KH!P$1,0))</f>
        <v>READDY MART</v>
      </c>
      <c r="AF1925" s="58" t="str">
        <f>VLOOKUP(A1925,Ma_KH!A:Q,Ma_KH!J$1,0)</f>
        <v>Vũ Anh Tuấn</v>
      </c>
    </row>
    <row r="1926" spans="1:32" s="58" customFormat="1" ht="16.5">
      <c r="A1926" s="316" t="s">
        <v>152</v>
      </c>
      <c r="B1926" s="45" t="s">
        <v>3190</v>
      </c>
      <c r="C1926" s="317">
        <v>45994</v>
      </c>
      <c r="D1926" s="316" t="s">
        <v>19366</v>
      </c>
      <c r="E1926" s="393"/>
      <c r="F1926" s="392"/>
      <c r="G1926" s="316" t="s">
        <v>3215</v>
      </c>
      <c r="H1926" s="319">
        <v>1079553</v>
      </c>
      <c r="I1926" s="347">
        <f>IFERROR(ROUND((VLOOKUP(Table1[[#This Row],[Mã khách hàng]],Ty_Le!$A:$D,5,0)*5%),0),0)</f>
        <v>0</v>
      </c>
      <c r="J1926" s="347">
        <f>(Table1[[#This Row],[Tiền hàng]]-Table1[[#This Row],[Tiền chiết khấu]])*8%</f>
        <v>86364.24</v>
      </c>
      <c r="K1926" s="347">
        <f>Table1[[#This Row],[Tiền hàng]]-Table1[[#This Row],[Tiền chiết khấu]]+Table1[[#This Row],[Tiền VAT]]</f>
        <v>1165917.24</v>
      </c>
      <c r="L1926" s="55" t="s">
        <v>24</v>
      </c>
      <c r="M1926" s="56"/>
      <c r="N1926" s="55"/>
      <c r="O1926" s="54">
        <f>IF(Table1[[#This Row],[Phân loại]]="Tồn đầu kỳ",Table1[[#This Row],[Tổng giá trị]],0)</f>
        <v>0</v>
      </c>
      <c r="P1926" s="55">
        <f>IF(Table1[[#This Row],[Số còn phải thu ĐK]]&lt;&gt;0,0,IF(Table1[[#This Row],[Phân loại]]="Bán hàng",Table1[[#This Row],[Tổng giá trị]],-Table1[[#This Row],[Tổng giá trị]]))</f>
        <v>1165917.24</v>
      </c>
      <c r="Q1926" s="18">
        <f>IF(M1926&lt;&gt;"",IF(O1926&lt;&gt;0,O1926,P1926),0)</f>
        <v>0</v>
      </c>
      <c r="R1926" s="55">
        <f>Table1[[#This Row],[Số còn phải thu ĐK]]+Table1[[#This Row],[Giá Trị HD sau CK]]-Table1[[#This Row],[Số tiền đã thu]]</f>
        <v>1165917.24</v>
      </c>
      <c r="S1926" s="56">
        <f>IF(Table1[[#This Row],[Ngày hóa đơn]]&lt;&gt;"",Table1[[#This Row],[Ngày hóa đơn]],Table1[[#This Row],[Ngày hạch toán]])</f>
        <v>45994</v>
      </c>
      <c r="T1926" s="55"/>
      <c r="U1926" s="56">
        <f>IF(Table1[[#This Row],[Ngày tính CN]]="","",S1926+T1926)</f>
        <v>45994</v>
      </c>
      <c r="V1926" s="57">
        <f ca="1">IF(Table1[[#This Row],[Hạn thanh toán]]="","",IF((U1926-NOW())&lt;0,0,(U1926-NOW())))</f>
        <v>0</v>
      </c>
      <c r="W1926" s="54"/>
      <c r="X1926" s="65">
        <f ca="1">IF(OR($U1926="",$R1926=0),"",IF((U$4-NOW())&lt;0,-($U1926-NOW()),0))</f>
        <v>7.3624215277814073</v>
      </c>
      <c r="Y1926" s="109" t="str">
        <f ca="1">IF(R1926=0,"Đã thanh toán",IF(X1926="","",IF(X1926&lt;=0,"Chưa đến hạn thanh toán",IF(X1926&lt;=30,"Nợ quá hạn 30 ngày",IF(X1926&lt;=60,"Nợ quá hạn từ 30 ngày đến 60 ngày",IF(X1926&lt;=90,"Nợ quá hạn từ 60 ngày đến 90 ngày",IF(X1926&lt;=120,"Nợ quá hạn từ 90 ngày đến 120 ngày","Nợ quá hạn hơn 120 ngày có khả năng mất thanh toán")))))))</f>
        <v>Nợ quá hạn 30 ngày</v>
      </c>
      <c r="Z1926" s="254">
        <f>Table1[[#This Row],[Hạn thanh toán]]</f>
        <v>45994</v>
      </c>
      <c r="AA1926" s="254">
        <f>Table1[[#This Row],[Ngày Thanh toán]]</f>
        <v>0</v>
      </c>
      <c r="AD1926" s="3" t="str">
        <f>IF(Table1[[#This Row],[Mã khách hàng]]="","",VLOOKUP($A1926,Ma_KH!$A:$Q,Ma_KH!O$1,0))</f>
        <v>READY MART</v>
      </c>
      <c r="AE1926" s="3" t="str">
        <f>IF(Table1[[#This Row],[Mã khách hàng]]="","",VLOOKUP($A1926,Ma_KH!$A:$Q,Ma_KH!P$1,0))</f>
        <v>READDY MART</v>
      </c>
      <c r="AF1926" s="58" t="str">
        <f>VLOOKUP(A1926,Ma_KH!A:Q,Ma_KH!J$1,0)</f>
        <v>Vũ Anh Tuấn</v>
      </c>
    </row>
    <row r="1927" spans="1:32" s="58" customFormat="1" ht="16.5">
      <c r="A1927" s="392"/>
      <c r="B1927" s="45"/>
      <c r="C1927" s="393"/>
      <c r="D1927" s="392"/>
      <c r="E1927" s="393"/>
      <c r="F1927" s="392"/>
      <c r="G1927" s="392"/>
      <c r="H1927" s="347"/>
      <c r="I1927" s="347">
        <f>IFERROR(ROUND((VLOOKUP(Table1[[#This Row],[Mã khách hàng]],Ty_Le!$A:$D,5,0)*5%),0),0)</f>
        <v>0</v>
      </c>
      <c r="J1927" s="347">
        <f>(Table1[[#This Row],[Tiền hàng]]-Table1[[#This Row],[Tiền chiết khấu]])*8%</f>
        <v>0</v>
      </c>
      <c r="K1927" s="347">
        <f>Table1[[#This Row],[Tiền hàng]]-Table1[[#This Row],[Tiền chiết khấu]]+Table1[[#This Row],[Tiền VAT]]</f>
        <v>0</v>
      </c>
      <c r="L1927" s="55"/>
      <c r="M1927" s="56"/>
      <c r="N1927" s="55"/>
      <c r="O1927" s="54">
        <f>IF(Table1[[#This Row],[Phân loại]]="Tồn đầu kỳ",Table1[[#This Row],[Tổng giá trị]],0)</f>
        <v>0</v>
      </c>
      <c r="P1927" s="55">
        <f>IF(Table1[[#This Row],[Số còn phải thu ĐK]]&lt;&gt;0,0,IF(Table1[[#This Row],[Phân loại]]="Bán hàng",Table1[[#This Row],[Tổng giá trị]],-Table1[[#This Row],[Tổng giá trị]]))</f>
        <v>0</v>
      </c>
      <c r="Q1927" s="18">
        <f>IF(M1927&lt;&gt;"",IF(O1927&lt;&gt;0,O1927,P1927),0)</f>
        <v>0</v>
      </c>
      <c r="R1927" s="55">
        <f>Table1[[#This Row],[Số còn phải thu ĐK]]+Table1[[#This Row],[Giá Trị HD sau CK]]-Table1[[#This Row],[Số tiền đã thu]]</f>
        <v>0</v>
      </c>
      <c r="S1927" s="56">
        <f>IF(Table1[[#This Row],[Ngày hóa đơn]]&lt;&gt;"",Table1[[#This Row],[Ngày hóa đơn]],Table1[[#This Row],[Ngày hạch toán]])</f>
        <v>0</v>
      </c>
      <c r="T1927" s="55"/>
      <c r="U1927" s="56">
        <f>IF(Table1[[#This Row],[Ngày tính CN]]="","",S1927+T1927)</f>
        <v>0</v>
      </c>
      <c r="V1927" s="57">
        <f ca="1">IF(Table1[[#This Row],[Hạn thanh toán]]="","",IF((U1927-NOW())&lt;0,0,(U1927-NOW())))</f>
        <v>0</v>
      </c>
      <c r="W1927" s="54"/>
      <c r="X1927" s="65" t="str">
        <f ca="1">IF(OR($U1927="",$R1927=0),"",IF((U$4-NOW())&lt;0,-($U1927-NOW()),0))</f>
        <v/>
      </c>
      <c r="Y1927" s="109" t="str">
        <f>IF(R1927=0,"Đã thanh toán",IF(X1927="","",IF(X1927&lt;=0,"Chưa đến hạn thanh toán",IF(X1927&lt;=30,"Nợ quá hạn 30 ngày",IF(X1927&lt;=60,"Nợ quá hạn từ 30 ngày đến 60 ngày",IF(X1927&lt;=90,"Nợ quá hạn từ 60 ngày đến 90 ngày",IF(X1927&lt;=120,"Nợ quá hạn từ 90 ngày đến 120 ngày","Nợ quá hạn hơn 120 ngày có khả năng mất thanh toán")))))))</f>
        <v>Đã thanh toán</v>
      </c>
      <c r="Z1927" s="254">
        <f>Table1[[#This Row],[Hạn thanh toán]]</f>
        <v>0</v>
      </c>
      <c r="AA1927" s="254">
        <f>Table1[[#This Row],[Ngày Thanh toán]]</f>
        <v>0</v>
      </c>
      <c r="AD1927" s="3" t="str">
        <f>IF(Table1[[#This Row],[Mã khách hàng]]="","",VLOOKUP($A1927,Ma_KH!$A:$Q,Ma_KH!O$1,0))</f>
        <v/>
      </c>
      <c r="AE1927" s="3" t="str">
        <f>IF(Table1[[#This Row],[Mã khách hàng]]="","",VLOOKUP($A1927,Ma_KH!$A:$Q,Ma_KH!P$1,0))</f>
        <v/>
      </c>
      <c r="AF1927" s="58" t="e">
        <f>VLOOKUP(A1927,Ma_KH!A:Q,Ma_KH!J$1,0)</f>
        <v>#N/A</v>
      </c>
    </row>
    <row r="1928" spans="1:32" s="58" customFormat="1" ht="16.5">
      <c r="A1928" s="392"/>
      <c r="B1928" s="45"/>
      <c r="C1928" s="393"/>
      <c r="D1928" s="392"/>
      <c r="E1928" s="393"/>
      <c r="F1928" s="392"/>
      <c r="G1928" s="392"/>
      <c r="H1928" s="347"/>
      <c r="I1928" s="347">
        <f>IFERROR(ROUND((VLOOKUP(Table1[[#This Row],[Mã khách hàng]],Ty_Le!$A:$D,5,0)*5%),0),0)</f>
        <v>0</v>
      </c>
      <c r="J1928" s="347">
        <f>(Table1[[#This Row],[Tiền hàng]]-Table1[[#This Row],[Tiền chiết khấu]])*8%</f>
        <v>0</v>
      </c>
      <c r="K1928" s="347">
        <f>Table1[[#This Row],[Tiền hàng]]-Table1[[#This Row],[Tiền chiết khấu]]+Table1[[#This Row],[Tiền VAT]]</f>
        <v>0</v>
      </c>
      <c r="L1928" s="55"/>
      <c r="M1928" s="56"/>
      <c r="N1928" s="55"/>
      <c r="O1928" s="54">
        <f>IF(Table1[[#This Row],[Phân loại]]="Tồn đầu kỳ",Table1[[#This Row],[Tổng giá trị]],0)</f>
        <v>0</v>
      </c>
      <c r="P1928" s="55">
        <f>IF(Table1[[#This Row],[Số còn phải thu ĐK]]&lt;&gt;0,0,IF(Table1[[#This Row],[Phân loại]]="Bán hàng",Table1[[#This Row],[Tổng giá trị]],-Table1[[#This Row],[Tổng giá trị]]))</f>
        <v>0</v>
      </c>
      <c r="Q1928" s="18">
        <f>IF(M1928&lt;&gt;"",IF(O1928&lt;&gt;0,O1928,P1928),0)</f>
        <v>0</v>
      </c>
      <c r="R1928" s="55">
        <f>Table1[[#This Row],[Số còn phải thu ĐK]]+Table1[[#This Row],[Giá Trị HD sau CK]]-Table1[[#This Row],[Số tiền đã thu]]</f>
        <v>0</v>
      </c>
      <c r="S1928" s="56">
        <f>IF(Table1[[#This Row],[Ngày hóa đơn]]&lt;&gt;"",Table1[[#This Row],[Ngày hóa đơn]],Table1[[#This Row],[Ngày hạch toán]])</f>
        <v>0</v>
      </c>
      <c r="T1928" s="55"/>
      <c r="U1928" s="56">
        <f>IF(Table1[[#This Row],[Ngày tính CN]]="","",S1928+T1928)</f>
        <v>0</v>
      </c>
      <c r="V1928" s="57">
        <f ca="1">IF(Table1[[#This Row],[Hạn thanh toán]]="","",IF((U1928-NOW())&lt;0,0,(U1928-NOW())))</f>
        <v>0</v>
      </c>
      <c r="W1928" s="54"/>
      <c r="X1928" s="65" t="str">
        <f ca="1">IF(OR($U1928="",$R1928=0),"",IF((U$4-NOW())&lt;0,-($U1928-NOW()),0))</f>
        <v/>
      </c>
      <c r="Y1928" s="109" t="str">
        <f>IF(R1928=0,"Đã thanh toán",IF(X1928="","",IF(X1928&lt;=0,"Chưa đến hạn thanh toán",IF(X1928&lt;=30,"Nợ quá hạn 30 ngày",IF(X1928&lt;=60,"Nợ quá hạn từ 30 ngày đến 60 ngày",IF(X1928&lt;=90,"Nợ quá hạn từ 60 ngày đến 90 ngày",IF(X1928&lt;=120,"Nợ quá hạn từ 90 ngày đến 120 ngày","Nợ quá hạn hơn 120 ngày có khả năng mất thanh toán")))))))</f>
        <v>Đã thanh toán</v>
      </c>
      <c r="Z1928" s="254">
        <f>Table1[[#This Row],[Hạn thanh toán]]</f>
        <v>0</v>
      </c>
      <c r="AA1928" s="254">
        <f>Table1[[#This Row],[Ngày Thanh toán]]</f>
        <v>0</v>
      </c>
      <c r="AD1928" s="3" t="str">
        <f>IF(Table1[[#This Row],[Mã khách hàng]]="","",VLOOKUP($A1928,Ma_KH!$A:$Q,Ma_KH!O$1,0))</f>
        <v/>
      </c>
      <c r="AE1928" s="3" t="str">
        <f>IF(Table1[[#This Row],[Mã khách hàng]]="","",VLOOKUP($A1928,Ma_KH!$A:$Q,Ma_KH!P$1,0))</f>
        <v/>
      </c>
      <c r="AF1928" s="58" t="e">
        <f>VLOOKUP(A1928,Ma_KH!A:Q,Ma_KH!J$1,0)</f>
        <v>#N/A</v>
      </c>
    </row>
    <row r="1929" spans="1:32" s="58" customFormat="1" ht="16.5">
      <c r="A1929" s="392"/>
      <c r="B1929" s="45"/>
      <c r="C1929" s="393"/>
      <c r="D1929" s="392"/>
      <c r="E1929" s="393"/>
      <c r="F1929" s="392"/>
      <c r="G1929" s="392"/>
      <c r="H1929" s="347"/>
      <c r="I1929" s="347">
        <f>IFERROR(ROUND((VLOOKUP(Table1[[#This Row],[Mã khách hàng]],Ty_Le!$A:$D,5,0)*5%),0),0)</f>
        <v>0</v>
      </c>
      <c r="J1929" s="347">
        <f>(Table1[[#This Row],[Tiền hàng]]-Table1[[#This Row],[Tiền chiết khấu]])*8%</f>
        <v>0</v>
      </c>
      <c r="K1929" s="347">
        <f>Table1[[#This Row],[Tiền hàng]]-Table1[[#This Row],[Tiền chiết khấu]]+Table1[[#This Row],[Tiền VAT]]</f>
        <v>0</v>
      </c>
      <c r="L1929" s="55"/>
      <c r="M1929" s="56"/>
      <c r="N1929" s="55"/>
      <c r="O1929" s="54">
        <f>IF(Table1[[#This Row],[Phân loại]]="Tồn đầu kỳ",Table1[[#This Row],[Tổng giá trị]],0)</f>
        <v>0</v>
      </c>
      <c r="P1929" s="55">
        <f>IF(Table1[[#This Row],[Số còn phải thu ĐK]]&lt;&gt;0,0,IF(Table1[[#This Row],[Phân loại]]="Bán hàng",Table1[[#This Row],[Tổng giá trị]],-Table1[[#This Row],[Tổng giá trị]]))</f>
        <v>0</v>
      </c>
      <c r="Q1929" s="18">
        <f>IF(M1929&lt;&gt;"",IF(O1929&lt;&gt;0,O1929,P1929),0)</f>
        <v>0</v>
      </c>
      <c r="R1929" s="55">
        <f>Table1[[#This Row],[Số còn phải thu ĐK]]+Table1[[#This Row],[Giá Trị HD sau CK]]-Table1[[#This Row],[Số tiền đã thu]]</f>
        <v>0</v>
      </c>
      <c r="S1929" s="56">
        <f>IF(Table1[[#This Row],[Ngày hóa đơn]]&lt;&gt;"",Table1[[#This Row],[Ngày hóa đơn]],Table1[[#This Row],[Ngày hạch toán]])</f>
        <v>0</v>
      </c>
      <c r="T1929" s="55"/>
      <c r="U1929" s="56">
        <f>IF(Table1[[#This Row],[Ngày tính CN]]="","",S1929+T1929)</f>
        <v>0</v>
      </c>
      <c r="V1929" s="57">
        <f ca="1">IF(Table1[[#This Row],[Hạn thanh toán]]="","",IF((U1929-NOW())&lt;0,0,(U1929-NOW())))</f>
        <v>0</v>
      </c>
      <c r="W1929" s="54"/>
      <c r="X1929" s="65" t="str">
        <f ca="1">IF(OR($U1929="",$R1929=0),"",IF((U$4-NOW())&lt;0,-($U1929-NOW()),0))</f>
        <v/>
      </c>
      <c r="Y1929" s="109" t="str">
        <f>IF(R1929=0,"Đã thanh toán",IF(X1929="","",IF(X1929&lt;=0,"Chưa đến hạn thanh toán",IF(X1929&lt;=30,"Nợ quá hạn 30 ngày",IF(X1929&lt;=60,"Nợ quá hạn từ 30 ngày đến 60 ngày",IF(X1929&lt;=90,"Nợ quá hạn từ 60 ngày đến 90 ngày",IF(X1929&lt;=120,"Nợ quá hạn từ 90 ngày đến 120 ngày","Nợ quá hạn hơn 120 ngày có khả năng mất thanh toán")))))))</f>
        <v>Đã thanh toán</v>
      </c>
      <c r="Z1929" s="254">
        <f>Table1[[#This Row],[Hạn thanh toán]]</f>
        <v>0</v>
      </c>
      <c r="AA1929" s="254">
        <f>Table1[[#This Row],[Ngày Thanh toán]]</f>
        <v>0</v>
      </c>
      <c r="AD1929" s="3" t="str">
        <f>IF(Table1[[#This Row],[Mã khách hàng]]="","",VLOOKUP($A1929,Ma_KH!$A:$Q,Ma_KH!O$1,0))</f>
        <v/>
      </c>
      <c r="AE1929" s="3" t="str">
        <f>IF(Table1[[#This Row],[Mã khách hàng]]="","",VLOOKUP($A1929,Ma_KH!$A:$Q,Ma_KH!P$1,0))</f>
        <v/>
      </c>
      <c r="AF1929" s="58" t="e">
        <f>VLOOKUP(A1929,Ma_KH!A:Q,Ma_KH!J$1,0)</f>
        <v>#N/A</v>
      </c>
    </row>
    <row r="1930" spans="1:32" s="58" customFormat="1" ht="16.5">
      <c r="A1930" s="392"/>
      <c r="B1930" s="45"/>
      <c r="C1930" s="393"/>
      <c r="D1930" s="392"/>
      <c r="E1930" s="393"/>
      <c r="F1930" s="392"/>
      <c r="G1930" s="392"/>
      <c r="H1930" s="347"/>
      <c r="I1930" s="347">
        <f>IFERROR(ROUND((VLOOKUP(Table1[[#This Row],[Mã khách hàng]],Ty_Le!$A:$D,5,0)*5%),0),0)</f>
        <v>0</v>
      </c>
      <c r="J1930" s="347">
        <f>(Table1[[#This Row],[Tiền hàng]]-Table1[[#This Row],[Tiền chiết khấu]])*8%</f>
        <v>0</v>
      </c>
      <c r="K1930" s="347">
        <f>Table1[[#This Row],[Tiền hàng]]-Table1[[#This Row],[Tiền chiết khấu]]+Table1[[#This Row],[Tiền VAT]]</f>
        <v>0</v>
      </c>
      <c r="L1930" s="55"/>
      <c r="M1930" s="56"/>
      <c r="N1930" s="55"/>
      <c r="O1930" s="54">
        <f>IF(Table1[[#This Row],[Phân loại]]="Tồn đầu kỳ",Table1[[#This Row],[Tổng giá trị]],0)</f>
        <v>0</v>
      </c>
      <c r="P1930" s="55">
        <f>IF(Table1[[#This Row],[Số còn phải thu ĐK]]&lt;&gt;0,0,IF(Table1[[#This Row],[Phân loại]]="Bán hàng",Table1[[#This Row],[Tổng giá trị]],-Table1[[#This Row],[Tổng giá trị]]))</f>
        <v>0</v>
      </c>
      <c r="Q1930" s="18">
        <f>IF(M1930&lt;&gt;"",IF(O1930&lt;&gt;0,O1930,P1930),0)</f>
        <v>0</v>
      </c>
      <c r="R1930" s="55">
        <f>Table1[[#This Row],[Số còn phải thu ĐK]]+Table1[[#This Row],[Giá Trị HD sau CK]]-Table1[[#This Row],[Số tiền đã thu]]</f>
        <v>0</v>
      </c>
      <c r="S1930" s="56">
        <f>IF(Table1[[#This Row],[Ngày hóa đơn]]&lt;&gt;"",Table1[[#This Row],[Ngày hóa đơn]],Table1[[#This Row],[Ngày hạch toán]])</f>
        <v>0</v>
      </c>
      <c r="T1930" s="55"/>
      <c r="U1930" s="56">
        <f>IF(Table1[[#This Row],[Ngày tính CN]]="","",S1930+T1930)</f>
        <v>0</v>
      </c>
      <c r="V1930" s="57">
        <f ca="1">IF(Table1[[#This Row],[Hạn thanh toán]]="","",IF((U1930-NOW())&lt;0,0,(U1930-NOW())))</f>
        <v>0</v>
      </c>
      <c r="W1930" s="54"/>
      <c r="X1930" s="65" t="str">
        <f ca="1">IF(OR($U1930="",$R1930=0),"",IF((U$4-NOW())&lt;0,-($U1930-NOW()),0))</f>
        <v/>
      </c>
      <c r="Y1930" s="109" t="str">
        <f>IF(R1930=0,"Đã thanh toán",IF(X1930="","",IF(X1930&lt;=0,"Chưa đến hạn thanh toán",IF(X1930&lt;=30,"Nợ quá hạn 30 ngày",IF(X1930&lt;=60,"Nợ quá hạn từ 30 ngày đến 60 ngày",IF(X1930&lt;=90,"Nợ quá hạn từ 60 ngày đến 90 ngày",IF(X1930&lt;=120,"Nợ quá hạn từ 90 ngày đến 120 ngày","Nợ quá hạn hơn 120 ngày có khả năng mất thanh toán")))))))</f>
        <v>Đã thanh toán</v>
      </c>
      <c r="Z1930" s="254">
        <f>Table1[[#This Row],[Hạn thanh toán]]</f>
        <v>0</v>
      </c>
      <c r="AA1930" s="254">
        <f>Table1[[#This Row],[Ngày Thanh toán]]</f>
        <v>0</v>
      </c>
      <c r="AD1930" s="3" t="str">
        <f>IF(Table1[[#This Row],[Mã khách hàng]]="","",VLOOKUP($A1930,Ma_KH!$A:$Q,Ma_KH!O$1,0))</f>
        <v/>
      </c>
      <c r="AE1930" s="3" t="str">
        <f>IF(Table1[[#This Row],[Mã khách hàng]]="","",VLOOKUP($A1930,Ma_KH!$A:$Q,Ma_KH!P$1,0))</f>
        <v/>
      </c>
      <c r="AF1930" s="58" t="e">
        <f>VLOOKUP(A1930,Ma_KH!A:Q,Ma_KH!J$1,0)</f>
        <v>#N/A</v>
      </c>
    </row>
    <row r="1931" spans="1:32" s="58" customFormat="1" ht="16.5">
      <c r="A1931" s="45"/>
      <c r="B1931" s="45"/>
      <c r="C1931" s="47"/>
      <c r="D1931" s="46"/>
      <c r="E1931" s="47"/>
      <c r="F1931" s="49"/>
      <c r="G1931" s="49"/>
      <c r="H1931" s="54"/>
      <c r="I1931" s="54">
        <f>IFERROR(ROUND((VLOOKUP(Table1[[#This Row],[Mã khách hàng]],Ty_Le!$A:$D,5,0)*5%),0),0)</f>
        <v>0</v>
      </c>
      <c r="J1931" s="54">
        <f>(Table1[[#This Row],[Tiền hàng]]-Table1[[#This Row],[Tiền chiết khấu]])*8%</f>
        <v>0</v>
      </c>
      <c r="K1931" s="54">
        <f>Table1[[#This Row],[Tiền hàng]]-Table1[[#This Row],[Tiền chiết khấu]]+Table1[[#This Row],[Tiền VAT]]</f>
        <v>0</v>
      </c>
      <c r="L1931" s="55"/>
      <c r="M1931" s="56"/>
      <c r="N1931" s="55"/>
      <c r="O1931" s="54">
        <f>IF(Table1[[#This Row],[Phân loại]]="Tồn đầu kỳ",Table1[[#This Row],[Tổng giá trị]],0)</f>
        <v>0</v>
      </c>
      <c r="P1931" s="55">
        <f>IF(Table1[[#This Row],[Số còn phải thu ĐK]]&lt;&gt;0,0,IF(Table1[[#This Row],[Phân loại]]="Bán hàng",Table1[[#This Row],[Tổng giá trị]],-Table1[[#This Row],[Tổng giá trị]]))</f>
        <v>0</v>
      </c>
      <c r="Q1931" s="18">
        <f t="shared" si="219"/>
        <v>0</v>
      </c>
      <c r="R1931" s="55">
        <f>Table1[[#This Row],[Số còn phải thu ĐK]]+Table1[[#This Row],[Giá Trị HD sau CK]]-Table1[[#This Row],[Số tiền đã thu]]</f>
        <v>0</v>
      </c>
      <c r="S1931" s="56">
        <f>IF(Table1[[#This Row],[Ngày hóa đơn]]&lt;&gt;"",Table1[[#This Row],[Ngày hóa đơn]],Table1[[#This Row],[Ngày hạch toán]])</f>
        <v>0</v>
      </c>
      <c r="T1931" s="55"/>
      <c r="U1931" s="56">
        <f>IF(Table1[[#This Row],[Ngày tính CN]]="","",S1931+T1931)</f>
        <v>0</v>
      </c>
      <c r="V1931" s="57">
        <f ca="1">IF(Table1[[#This Row],[Hạn thanh toán]]="","",IF((U1931-NOW())&lt;0,0,(U1931-NOW())))</f>
        <v>0</v>
      </c>
      <c r="W1931" s="54"/>
      <c r="X1931" s="65" t="str">
        <f t="shared" ca="1" si="216"/>
        <v/>
      </c>
      <c r="Y1931" s="109" t="str">
        <f t="shared" si="220"/>
        <v>Đã thanh toán</v>
      </c>
      <c r="Z1931" s="254">
        <f>Table1[[#This Row],[Hạn thanh toán]]</f>
        <v>0</v>
      </c>
      <c r="AA1931" s="254">
        <f>Table1[[#This Row],[Ngày Thanh toán]]</f>
        <v>0</v>
      </c>
      <c r="AD1931" s="3" t="str">
        <f>IF(Table1[[#This Row],[Mã khách hàng]]="","",VLOOKUP($A1931,Ma_KH!$A:$Q,Ma_KH!O$1,0))</f>
        <v/>
      </c>
      <c r="AE1931" s="3" t="str">
        <f>IF(Table1[[#This Row],[Mã khách hàng]]="","",VLOOKUP($A1931,Ma_KH!$A:$Q,Ma_KH!P$1,0))</f>
        <v/>
      </c>
      <c r="AF1931" s="58" t="e">
        <f>VLOOKUP(A1931,Ma_KH!A:Q,Ma_KH!J$1,0)</f>
        <v>#N/A</v>
      </c>
    </row>
    <row r="1932" spans="1:32" ht="16.5">
      <c r="A1932" s="73" t="s">
        <v>155</v>
      </c>
      <c r="B1932" s="73" t="s">
        <v>4513</v>
      </c>
      <c r="C1932" s="75">
        <v>45748</v>
      </c>
      <c r="D1932" s="76" t="s">
        <v>3262</v>
      </c>
      <c r="E1932" s="75"/>
      <c r="F1932" s="73"/>
      <c r="G1932" s="73" t="s">
        <v>3263</v>
      </c>
      <c r="H1932" s="69">
        <v>2148194</v>
      </c>
      <c r="I1932" s="69">
        <v>0</v>
      </c>
      <c r="J1932" s="69">
        <f>(Table1[[#This Row],[Tiền hàng]]-Table1[[#This Row],[Tiền chiết khấu]])*8%</f>
        <v>171855.52</v>
      </c>
      <c r="K1932" s="69">
        <v>2320050</v>
      </c>
      <c r="L1932" s="8" t="s">
        <v>24</v>
      </c>
      <c r="M1932" s="41">
        <v>45814</v>
      </c>
      <c r="N1932" s="29" t="s">
        <v>4431</v>
      </c>
      <c r="O1932" s="69">
        <f>IF(Table1[[#This Row],[Phân loại]]="Tồn đầu kỳ",Table1[[#This Row],[Tổng giá trị]],0)</f>
        <v>0</v>
      </c>
      <c r="P1932" s="8">
        <f>IF(Table1[[#This Row],[Số còn phải thu ĐK]]&lt;&gt;0,0,IF(Table1[[#This Row],[Phân loại]]="Bán hàng",Table1[[#This Row],[Tổng giá trị]],-Table1[[#This Row],[Tổng giá trị]]))</f>
        <v>2320050</v>
      </c>
      <c r="Q1932" s="18">
        <f t="shared" si="218"/>
        <v>2320050</v>
      </c>
      <c r="R1932" s="8">
        <f>Table1[[#This Row],[Số còn phải thu ĐK]]+Table1[[#This Row],[Giá Trị HD sau CK]]-Table1[[#This Row],[Số tiền đã thu]]</f>
        <v>0</v>
      </c>
      <c r="S1932" s="7">
        <f>IF(Table1[[#This Row],[Ngày hóa đơn]]&lt;&gt;"",Table1[[#This Row],[Ngày hóa đơn]],Table1[[#This Row],[Ngày hạch toán]])</f>
        <v>45748</v>
      </c>
      <c r="T1932" s="8"/>
      <c r="U1932" s="7">
        <f>IF(Table1[[#This Row],[Ngày tính CN]]="","",S1932+T1932)</f>
        <v>45748</v>
      </c>
      <c r="V1932" s="71">
        <f ca="1">IF(Table1[[#This Row],[Hạn thanh toán]]="","",IF((U1932-NOW())&lt;0,0,(U1932-NOW())))</f>
        <v>0</v>
      </c>
      <c r="W1932" s="69"/>
      <c r="X1932" s="65" t="str">
        <f t="shared" ref="X1932:X1995" ca="1" si="221">IF(OR($U1932="",$R1932=0),"",IF((U$4-NOW())&lt;0,-($U1932-NOW()),0))</f>
        <v/>
      </c>
      <c r="Y1932" s="65" t="str">
        <f t="shared" si="217"/>
        <v>Đã thanh toán</v>
      </c>
      <c r="Z1932" s="250">
        <f>Table1[[#This Row],[Hạn thanh toán]]</f>
        <v>45748</v>
      </c>
      <c r="AA1932" s="250">
        <f>Table1[[#This Row],[Ngày Thanh toán]]</f>
        <v>45814</v>
      </c>
      <c r="AD1932" s="3" t="str">
        <f>IF(Table1[[#This Row],[Mã khách hàng]]="","",VLOOKUP($A1932,Ma_KH!$A:$Q,Ma_KH!O$1,0))</f>
        <v>DALATFARM</v>
      </c>
      <c r="AE1932" s="3" t="str">
        <f>IF(Table1[[#This Row],[Mã khách hàng]]="","",VLOOKUP($A1932,Ma_KH!$A:$Q,Ma_KH!P$1,0))</f>
        <v>Dalatfarm</v>
      </c>
      <c r="AF1932" s="3" t="str">
        <f>VLOOKUP(A1932,Ma_KH!A:Q,Ma_KH!J$1,0)</f>
        <v>Vũ Anh Tuấn</v>
      </c>
    </row>
    <row r="1933" spans="1:32" ht="16.5">
      <c r="A1933" s="73" t="s">
        <v>156</v>
      </c>
      <c r="B1933" s="73" t="s">
        <v>4513</v>
      </c>
      <c r="C1933" s="75">
        <v>45748</v>
      </c>
      <c r="D1933" s="76" t="s">
        <v>3264</v>
      </c>
      <c r="E1933" s="75"/>
      <c r="F1933" s="73"/>
      <c r="G1933" s="73" t="s">
        <v>3265</v>
      </c>
      <c r="H1933" s="69">
        <v>2148194</v>
      </c>
      <c r="I1933" s="69">
        <v>0</v>
      </c>
      <c r="J1933" s="69">
        <f>(Table1[[#This Row],[Tiền hàng]]-Table1[[#This Row],[Tiền chiết khấu]])*8%</f>
        <v>171855.52</v>
      </c>
      <c r="K1933" s="69">
        <v>2320050</v>
      </c>
      <c r="L1933" s="8" t="s">
        <v>24</v>
      </c>
      <c r="M1933" s="41">
        <v>45814</v>
      </c>
      <c r="N1933" s="29" t="s">
        <v>4431</v>
      </c>
      <c r="O1933" s="69">
        <f>IF(Table1[[#This Row],[Phân loại]]="Tồn đầu kỳ",Table1[[#This Row],[Tổng giá trị]],0)</f>
        <v>0</v>
      </c>
      <c r="P1933" s="8">
        <f>IF(Table1[[#This Row],[Số còn phải thu ĐK]]&lt;&gt;0,0,IF(Table1[[#This Row],[Phân loại]]="Bán hàng",Table1[[#This Row],[Tổng giá trị]],-Table1[[#This Row],[Tổng giá trị]]))</f>
        <v>2320050</v>
      </c>
      <c r="Q1933" s="18">
        <f t="shared" si="218"/>
        <v>2320050</v>
      </c>
      <c r="R1933" s="8">
        <f>Table1[[#This Row],[Số còn phải thu ĐK]]+Table1[[#This Row],[Giá Trị HD sau CK]]-Table1[[#This Row],[Số tiền đã thu]]</f>
        <v>0</v>
      </c>
      <c r="S1933" s="7">
        <f>IF(Table1[[#This Row],[Ngày hóa đơn]]&lt;&gt;"",Table1[[#This Row],[Ngày hóa đơn]],Table1[[#This Row],[Ngày hạch toán]])</f>
        <v>45748</v>
      </c>
      <c r="T1933" s="8"/>
      <c r="U1933" s="7">
        <f>IF(Table1[[#This Row],[Ngày tính CN]]="","",S1933+T1933)</f>
        <v>45748</v>
      </c>
      <c r="V1933" s="71">
        <f ca="1">IF(Table1[[#This Row],[Hạn thanh toán]]="","",IF((U1933-NOW())&lt;0,0,(U1933-NOW())))</f>
        <v>0</v>
      </c>
      <c r="W1933" s="69"/>
      <c r="X1933" s="65" t="str">
        <f t="shared" ca="1" si="221"/>
        <v/>
      </c>
      <c r="Y1933" s="65" t="str">
        <f t="shared" si="217"/>
        <v>Đã thanh toán</v>
      </c>
      <c r="Z1933" s="250">
        <f>Table1[[#This Row],[Hạn thanh toán]]</f>
        <v>45748</v>
      </c>
      <c r="AA1933" s="250">
        <f>Table1[[#This Row],[Ngày Thanh toán]]</f>
        <v>45814</v>
      </c>
      <c r="AD1933" s="3" t="str">
        <f>IF(Table1[[#This Row],[Mã khách hàng]]="","",VLOOKUP($A1933,Ma_KH!$A:$Q,Ma_KH!O$1,0))</f>
        <v>DALATFARM</v>
      </c>
      <c r="AE1933" s="3" t="str">
        <f>IF(Table1[[#This Row],[Mã khách hàng]]="","",VLOOKUP($A1933,Ma_KH!$A:$Q,Ma_KH!P$1,0))</f>
        <v>Dalatfarm</v>
      </c>
      <c r="AF1933" s="3" t="str">
        <f>VLOOKUP(A1933,Ma_KH!A:Q,Ma_KH!J$1,0)</f>
        <v>Vũ Anh Tuấn</v>
      </c>
    </row>
    <row r="1934" spans="1:32" ht="16.5">
      <c r="A1934" s="73" t="s">
        <v>156</v>
      </c>
      <c r="B1934" s="73" t="s">
        <v>4513</v>
      </c>
      <c r="C1934" s="75">
        <v>45856</v>
      </c>
      <c r="D1934" s="76" t="s">
        <v>3266</v>
      </c>
      <c r="E1934" s="75">
        <v>45856</v>
      </c>
      <c r="F1934" s="73"/>
      <c r="G1934" s="73" t="s">
        <v>3267</v>
      </c>
      <c r="H1934" s="69">
        <v>0</v>
      </c>
      <c r="I1934" s="69">
        <v>0</v>
      </c>
      <c r="J1934" s="69">
        <f>(Table1[[#This Row],[Tiền hàng]]-Table1[[#This Row],[Tiền chiết khấu]])*8%</f>
        <v>0</v>
      </c>
      <c r="K1934" s="69">
        <v>427873</v>
      </c>
      <c r="L1934" s="8" t="s">
        <v>17</v>
      </c>
      <c r="M1934" s="41">
        <v>45928</v>
      </c>
      <c r="N1934" s="29" t="s">
        <v>4433</v>
      </c>
      <c r="O1934" s="69">
        <f>IF(Table1[[#This Row],[Phân loại]]="Tồn đầu kỳ",Table1[[#This Row],[Tổng giá trị]],0)</f>
        <v>0</v>
      </c>
      <c r="P1934" s="8">
        <f>IF(Table1[[#This Row],[Số còn phải thu ĐK]]&lt;&gt;0,0,IF(Table1[[#This Row],[Phân loại]]="Bán hàng",Table1[[#This Row],[Tổng giá trị]],-Table1[[#This Row],[Tổng giá trị]]))</f>
        <v>-427873</v>
      </c>
      <c r="Q1934" s="18">
        <f t="shared" si="218"/>
        <v>-427873</v>
      </c>
      <c r="R1934" s="8">
        <f>Table1[[#This Row],[Số còn phải thu ĐK]]+Table1[[#This Row],[Giá Trị HD sau CK]]-Table1[[#This Row],[Số tiền đã thu]]</f>
        <v>0</v>
      </c>
      <c r="S1934" s="7">
        <f>IF(Table1[[#This Row],[Ngày hóa đơn]]&lt;&gt;"",Table1[[#This Row],[Ngày hóa đơn]],Table1[[#This Row],[Ngày hạch toán]])</f>
        <v>45856</v>
      </c>
      <c r="T1934" s="8"/>
      <c r="U1934" s="7">
        <f>IF(Table1[[#This Row],[Ngày tính CN]]="","",S1934+T1934)</f>
        <v>45856</v>
      </c>
      <c r="V1934" s="71">
        <f ca="1">IF(Table1[[#This Row],[Hạn thanh toán]]="","",IF((U1934-NOW())&lt;0,0,(U1934-NOW())))</f>
        <v>0</v>
      </c>
      <c r="W1934" s="69"/>
      <c r="X1934" s="65" t="str">
        <f t="shared" ca="1" si="221"/>
        <v/>
      </c>
      <c r="Y1934" s="65" t="str">
        <f t="shared" si="217"/>
        <v>Đã thanh toán</v>
      </c>
      <c r="Z1934" s="250">
        <f>Table1[[#This Row],[Hạn thanh toán]]</f>
        <v>45856</v>
      </c>
      <c r="AA1934" s="250">
        <f>Table1[[#This Row],[Ngày Thanh toán]]</f>
        <v>45928</v>
      </c>
      <c r="AD1934" s="3" t="str">
        <f>IF(Table1[[#This Row],[Mã khách hàng]]="","",VLOOKUP($A1934,Ma_KH!$A:$Q,Ma_KH!O$1,0))</f>
        <v>DALATFARM</v>
      </c>
      <c r="AE1934" s="3" t="str">
        <f>IF(Table1[[#This Row],[Mã khách hàng]]="","",VLOOKUP($A1934,Ma_KH!$A:$Q,Ma_KH!P$1,0))</f>
        <v>Dalatfarm</v>
      </c>
      <c r="AF1934" s="3" t="str">
        <f>VLOOKUP(A1934,Ma_KH!A:Q,Ma_KH!J$1,0)</f>
        <v>Vũ Anh Tuấn</v>
      </c>
    </row>
    <row r="1935" spans="1:32" s="58" customFormat="1" ht="16.5">
      <c r="A1935" s="42" t="s">
        <v>156</v>
      </c>
      <c r="B1935" s="73" t="s">
        <v>4513</v>
      </c>
      <c r="C1935" s="44">
        <v>45933</v>
      </c>
      <c r="D1935" s="43" t="s">
        <v>3268</v>
      </c>
      <c r="E1935" s="44"/>
      <c r="F1935" s="42"/>
      <c r="G1935" s="42" t="s">
        <v>3265</v>
      </c>
      <c r="H1935" s="54">
        <v>1093253</v>
      </c>
      <c r="I1935" s="54">
        <v>0</v>
      </c>
      <c r="J1935" s="54">
        <f>(Table1[[#This Row],[Tiền hàng]]-Table1[[#This Row],[Tiền chiết khấu]])*8%</f>
        <v>87460.24</v>
      </c>
      <c r="K1935" s="54">
        <v>1180713</v>
      </c>
      <c r="L1935" s="55" t="s">
        <v>24</v>
      </c>
      <c r="M1935" s="56"/>
      <c r="N1935" s="55"/>
      <c r="O1935" s="54">
        <f>IF(Table1[[#This Row],[Phân loại]]="Tồn đầu kỳ",Table1[[#This Row],[Tổng giá trị]],0)</f>
        <v>0</v>
      </c>
      <c r="P1935" s="55">
        <f>IF(Table1[[#This Row],[Số còn phải thu ĐK]]&lt;&gt;0,0,IF(Table1[[#This Row],[Phân loại]]="Bán hàng",Table1[[#This Row],[Tổng giá trị]],-Table1[[#This Row],[Tổng giá trị]]))</f>
        <v>1180713</v>
      </c>
      <c r="Q1935" s="18">
        <f t="shared" si="218"/>
        <v>0</v>
      </c>
      <c r="R1935" s="55">
        <f>Table1[[#This Row],[Số còn phải thu ĐK]]+Table1[[#This Row],[Giá Trị HD sau CK]]-Table1[[#This Row],[Số tiền đã thu]]</f>
        <v>1180713</v>
      </c>
      <c r="S1935" s="56">
        <f>IF(Table1[[#This Row],[Ngày hóa đơn]]&lt;&gt;"",Table1[[#This Row],[Ngày hóa đơn]],Table1[[#This Row],[Ngày hạch toán]])</f>
        <v>45933</v>
      </c>
      <c r="T1935" s="55"/>
      <c r="U1935" s="56">
        <f>IF(Table1[[#This Row],[Ngày tính CN]]="","",S1935+T1935)</f>
        <v>45933</v>
      </c>
      <c r="V1935" s="57">
        <f ca="1">IF(Table1[[#This Row],[Hạn thanh toán]]="","",IF((U1935-NOW())&lt;0,0,(U1935-NOW())))</f>
        <v>0</v>
      </c>
      <c r="W1935" s="54"/>
      <c r="X1935" s="65">
        <f t="shared" ca="1" si="221"/>
        <v>68.362421527781407</v>
      </c>
      <c r="Y1935" s="109" t="str">
        <f t="shared" ca="1" si="217"/>
        <v>Nợ quá hạn từ 60 ngày đến 90 ngày</v>
      </c>
      <c r="Z1935" s="254">
        <f>Table1[[#This Row],[Hạn thanh toán]]</f>
        <v>45933</v>
      </c>
      <c r="AA1935" s="254">
        <f>Table1[[#This Row],[Ngày Thanh toán]]</f>
        <v>0</v>
      </c>
      <c r="AD1935" s="3" t="str">
        <f>IF(Table1[[#This Row],[Mã khách hàng]]="","",VLOOKUP($A1935,Ma_KH!$A:$Q,Ma_KH!O$1,0))</f>
        <v>DALATFARM</v>
      </c>
      <c r="AE1935" s="3" t="str">
        <f>IF(Table1[[#This Row],[Mã khách hàng]]="","",VLOOKUP($A1935,Ma_KH!$A:$Q,Ma_KH!P$1,0))</f>
        <v>Dalatfarm</v>
      </c>
      <c r="AF1935" s="58" t="str">
        <f>VLOOKUP(A1935,Ma_KH!A:Q,Ma_KH!J$1,0)</f>
        <v>Vũ Anh Tuấn</v>
      </c>
    </row>
    <row r="1936" spans="1:32" ht="16.5">
      <c r="A1936" s="73" t="s">
        <v>157</v>
      </c>
      <c r="B1936" s="73" t="s">
        <v>4513</v>
      </c>
      <c r="C1936" s="75">
        <v>45748</v>
      </c>
      <c r="D1936" s="76" t="s">
        <v>3269</v>
      </c>
      <c r="E1936" s="75">
        <v>45766</v>
      </c>
      <c r="F1936" s="73" t="s">
        <v>3270</v>
      </c>
      <c r="G1936" s="73" t="s">
        <v>3271</v>
      </c>
      <c r="H1936" s="69">
        <v>2148197</v>
      </c>
      <c r="I1936" s="69">
        <v>0</v>
      </c>
      <c r="J1936" s="69">
        <f>(Table1[[#This Row],[Tiền hàng]]-Table1[[#This Row],[Tiền chiết khấu]])*8%</f>
        <v>171855.76</v>
      </c>
      <c r="K1936" s="69">
        <v>2320053</v>
      </c>
      <c r="L1936" s="8" t="s">
        <v>24</v>
      </c>
      <c r="M1936" s="41">
        <v>45814</v>
      </c>
      <c r="N1936" s="29" t="s">
        <v>4431</v>
      </c>
      <c r="O1936" s="69">
        <f>IF(Table1[[#This Row],[Phân loại]]="Tồn đầu kỳ",Table1[[#This Row],[Tổng giá trị]],0)</f>
        <v>0</v>
      </c>
      <c r="P1936" s="8">
        <f>IF(Table1[[#This Row],[Số còn phải thu ĐK]]&lt;&gt;0,0,IF(Table1[[#This Row],[Phân loại]]="Bán hàng",Table1[[#This Row],[Tổng giá trị]],-Table1[[#This Row],[Tổng giá trị]]))</f>
        <v>2320053</v>
      </c>
      <c r="Q1936" s="18">
        <f t="shared" si="218"/>
        <v>2320053</v>
      </c>
      <c r="R1936" s="8">
        <f>Table1[[#This Row],[Số còn phải thu ĐK]]+Table1[[#This Row],[Giá Trị HD sau CK]]-Table1[[#This Row],[Số tiền đã thu]]</f>
        <v>0</v>
      </c>
      <c r="S1936" s="7">
        <f>IF(Table1[[#This Row],[Ngày hóa đơn]]&lt;&gt;"",Table1[[#This Row],[Ngày hóa đơn]],Table1[[#This Row],[Ngày hạch toán]])</f>
        <v>45766</v>
      </c>
      <c r="T1936" s="8"/>
      <c r="U1936" s="7">
        <f>IF(Table1[[#This Row],[Ngày tính CN]]="","",S1936+T1936)</f>
        <v>45766</v>
      </c>
      <c r="V1936" s="71">
        <f ca="1">IF(Table1[[#This Row],[Hạn thanh toán]]="","",IF((U1936-NOW())&lt;0,0,(U1936-NOW())))</f>
        <v>0</v>
      </c>
      <c r="W1936" s="69"/>
      <c r="X1936" s="65" t="str">
        <f t="shared" ca="1" si="221"/>
        <v/>
      </c>
      <c r="Y1936" s="65" t="str">
        <f t="shared" si="217"/>
        <v>Đã thanh toán</v>
      </c>
      <c r="Z1936" s="250">
        <f>Table1[[#This Row],[Hạn thanh toán]]</f>
        <v>45766</v>
      </c>
      <c r="AA1936" s="250">
        <f>Table1[[#This Row],[Ngày Thanh toán]]</f>
        <v>45814</v>
      </c>
      <c r="AD1936" s="3" t="str">
        <f>IF(Table1[[#This Row],[Mã khách hàng]]="","",VLOOKUP($A1936,Ma_KH!$A:$Q,Ma_KH!O$1,0))</f>
        <v>DALATFARM</v>
      </c>
      <c r="AE1936" s="3" t="str">
        <f>IF(Table1[[#This Row],[Mã khách hàng]]="","",VLOOKUP($A1936,Ma_KH!$A:$Q,Ma_KH!P$1,0))</f>
        <v>Dalatfarm</v>
      </c>
      <c r="AF1936" s="3" t="str">
        <f>VLOOKUP(A1936,Ma_KH!A:Q,Ma_KH!J$1,0)</f>
        <v>Vũ Anh Tuấn</v>
      </c>
    </row>
    <row r="1937" spans="1:32" ht="16.5">
      <c r="A1937" s="73" t="s">
        <v>157</v>
      </c>
      <c r="B1937" s="73" t="s">
        <v>4513</v>
      </c>
      <c r="C1937" s="75">
        <v>45820</v>
      </c>
      <c r="D1937" s="76" t="s">
        <v>3272</v>
      </c>
      <c r="E1937" s="75">
        <v>45820</v>
      </c>
      <c r="F1937" s="73"/>
      <c r="G1937" s="73" t="s">
        <v>3273</v>
      </c>
      <c r="H1937" s="69">
        <v>0</v>
      </c>
      <c r="I1937" s="69">
        <v>0</v>
      </c>
      <c r="J1937" s="69">
        <f>(Table1[[#This Row],[Tiền hàng]]-Table1[[#This Row],[Tiền chiết khấu]])*8%</f>
        <v>0</v>
      </c>
      <c r="K1937" s="69">
        <v>348879</v>
      </c>
      <c r="L1937" s="8" t="s">
        <v>17</v>
      </c>
      <c r="M1937" s="41">
        <v>45928</v>
      </c>
      <c r="N1937" s="29" t="s">
        <v>4433</v>
      </c>
      <c r="O1937" s="69">
        <f>IF(Table1[[#This Row],[Phân loại]]="Tồn đầu kỳ",Table1[[#This Row],[Tổng giá trị]],0)</f>
        <v>0</v>
      </c>
      <c r="P1937" s="8">
        <f>IF(Table1[[#This Row],[Số còn phải thu ĐK]]&lt;&gt;0,0,IF(Table1[[#This Row],[Phân loại]]="Bán hàng",Table1[[#This Row],[Tổng giá trị]],-Table1[[#This Row],[Tổng giá trị]]))</f>
        <v>-348879</v>
      </c>
      <c r="Q1937" s="18">
        <f t="shared" si="218"/>
        <v>-348879</v>
      </c>
      <c r="R1937" s="8">
        <f>Table1[[#This Row],[Số còn phải thu ĐK]]+Table1[[#This Row],[Giá Trị HD sau CK]]-Table1[[#This Row],[Số tiền đã thu]]</f>
        <v>0</v>
      </c>
      <c r="S1937" s="7">
        <f>IF(Table1[[#This Row],[Ngày hóa đơn]]&lt;&gt;"",Table1[[#This Row],[Ngày hóa đơn]],Table1[[#This Row],[Ngày hạch toán]])</f>
        <v>45820</v>
      </c>
      <c r="T1937" s="8"/>
      <c r="U1937" s="7">
        <f>IF(Table1[[#This Row],[Ngày tính CN]]="","",S1937+T1937)</f>
        <v>45820</v>
      </c>
      <c r="V1937" s="71">
        <f ca="1">IF(Table1[[#This Row],[Hạn thanh toán]]="","",IF((U1937-NOW())&lt;0,0,(U1937-NOW())))</f>
        <v>0</v>
      </c>
      <c r="W1937" s="69"/>
      <c r="X1937" s="65" t="str">
        <f t="shared" ca="1" si="221"/>
        <v/>
      </c>
      <c r="Y1937" s="65" t="str">
        <f t="shared" si="217"/>
        <v>Đã thanh toán</v>
      </c>
      <c r="Z1937" s="250">
        <f>Table1[[#This Row],[Hạn thanh toán]]</f>
        <v>45820</v>
      </c>
      <c r="AA1937" s="250">
        <f>Table1[[#This Row],[Ngày Thanh toán]]</f>
        <v>45928</v>
      </c>
      <c r="AD1937" s="3" t="str">
        <f>IF(Table1[[#This Row],[Mã khách hàng]]="","",VLOOKUP($A1937,Ma_KH!$A:$Q,Ma_KH!O$1,0))</f>
        <v>DALATFARM</v>
      </c>
      <c r="AE1937" s="3" t="str">
        <f>IF(Table1[[#This Row],[Mã khách hàng]]="","",VLOOKUP($A1937,Ma_KH!$A:$Q,Ma_KH!P$1,0))</f>
        <v>Dalatfarm</v>
      </c>
      <c r="AF1937" s="3" t="str">
        <f>VLOOKUP(A1937,Ma_KH!A:Q,Ma_KH!J$1,0)</f>
        <v>Vũ Anh Tuấn</v>
      </c>
    </row>
    <row r="1938" spans="1:32" ht="16.5">
      <c r="A1938" s="73" t="s">
        <v>158</v>
      </c>
      <c r="B1938" s="73" t="s">
        <v>4513</v>
      </c>
      <c r="C1938" s="75">
        <v>45748</v>
      </c>
      <c r="D1938" s="76" t="s">
        <v>3274</v>
      </c>
      <c r="E1938" s="75">
        <v>45766</v>
      </c>
      <c r="F1938" s="73" t="s">
        <v>3275</v>
      </c>
      <c r="G1938" s="73" t="s">
        <v>3276</v>
      </c>
      <c r="H1938" s="69">
        <v>2148197</v>
      </c>
      <c r="I1938" s="69">
        <v>0</v>
      </c>
      <c r="J1938" s="69">
        <f>(Table1[[#This Row],[Tiền hàng]]-Table1[[#This Row],[Tiền chiết khấu]])*8%</f>
        <v>171855.76</v>
      </c>
      <c r="K1938" s="69">
        <v>2320053</v>
      </c>
      <c r="L1938" s="8" t="s">
        <v>24</v>
      </c>
      <c r="M1938" s="41">
        <v>45814</v>
      </c>
      <c r="N1938" s="29" t="s">
        <v>4431</v>
      </c>
      <c r="O1938" s="69">
        <f>IF(Table1[[#This Row],[Phân loại]]="Tồn đầu kỳ",Table1[[#This Row],[Tổng giá trị]],0)</f>
        <v>0</v>
      </c>
      <c r="P1938" s="8">
        <f>IF(Table1[[#This Row],[Số còn phải thu ĐK]]&lt;&gt;0,0,IF(Table1[[#This Row],[Phân loại]]="Bán hàng",Table1[[#This Row],[Tổng giá trị]],-Table1[[#This Row],[Tổng giá trị]]))</f>
        <v>2320053</v>
      </c>
      <c r="Q1938" s="18">
        <f t="shared" si="218"/>
        <v>2320053</v>
      </c>
      <c r="R1938" s="8">
        <f>Table1[[#This Row],[Số còn phải thu ĐK]]+Table1[[#This Row],[Giá Trị HD sau CK]]-Table1[[#This Row],[Số tiền đã thu]]</f>
        <v>0</v>
      </c>
      <c r="S1938" s="7">
        <f>IF(Table1[[#This Row],[Ngày hóa đơn]]&lt;&gt;"",Table1[[#This Row],[Ngày hóa đơn]],Table1[[#This Row],[Ngày hạch toán]])</f>
        <v>45766</v>
      </c>
      <c r="T1938" s="8"/>
      <c r="U1938" s="7">
        <f>IF(Table1[[#This Row],[Ngày tính CN]]="","",S1938+T1938)</f>
        <v>45766</v>
      </c>
      <c r="V1938" s="71">
        <f ca="1">IF(Table1[[#This Row],[Hạn thanh toán]]="","",IF((U1938-NOW())&lt;0,0,(U1938-NOW())))</f>
        <v>0</v>
      </c>
      <c r="W1938" s="69"/>
      <c r="X1938" s="65" t="str">
        <f t="shared" ca="1" si="221"/>
        <v/>
      </c>
      <c r="Y1938" s="65" t="str">
        <f t="shared" si="217"/>
        <v>Đã thanh toán</v>
      </c>
      <c r="Z1938" s="250">
        <f>Table1[[#This Row],[Hạn thanh toán]]</f>
        <v>45766</v>
      </c>
      <c r="AA1938" s="250">
        <f>Table1[[#This Row],[Ngày Thanh toán]]</f>
        <v>45814</v>
      </c>
      <c r="AD1938" s="3" t="str">
        <f>IF(Table1[[#This Row],[Mã khách hàng]]="","",VLOOKUP($A1938,Ma_KH!$A:$Q,Ma_KH!O$1,0))</f>
        <v>DALATFARM</v>
      </c>
      <c r="AE1938" s="3" t="str">
        <f>IF(Table1[[#This Row],[Mã khách hàng]]="","",VLOOKUP($A1938,Ma_KH!$A:$Q,Ma_KH!P$1,0))</f>
        <v>Dalatfarm</v>
      </c>
      <c r="AF1938" s="3" t="str">
        <f>VLOOKUP(A1938,Ma_KH!A:Q,Ma_KH!J$1,0)</f>
        <v>Vũ Anh Tuấn</v>
      </c>
    </row>
    <row r="1939" spans="1:32" ht="16.5">
      <c r="A1939" s="73" t="s">
        <v>158</v>
      </c>
      <c r="B1939" s="73" t="s">
        <v>4513</v>
      </c>
      <c r="C1939" s="75">
        <v>45805</v>
      </c>
      <c r="D1939" s="76" t="s">
        <v>3277</v>
      </c>
      <c r="E1939" s="75">
        <v>45805</v>
      </c>
      <c r="F1939" s="73"/>
      <c r="G1939" s="73" t="s">
        <v>3278</v>
      </c>
      <c r="H1939" s="69">
        <v>0</v>
      </c>
      <c r="I1939" s="69">
        <v>0</v>
      </c>
      <c r="J1939" s="69">
        <f>(Table1[[#This Row],[Tiền hàng]]-Table1[[#This Row],[Tiền chiết khấu]])*8%</f>
        <v>0</v>
      </c>
      <c r="K1939" s="69">
        <v>338273.28000000003</v>
      </c>
      <c r="L1939" s="8" t="s">
        <v>17</v>
      </c>
      <c r="M1939" s="41">
        <v>45865</v>
      </c>
      <c r="N1939" s="29" t="s">
        <v>4432</v>
      </c>
      <c r="O1939" s="69">
        <f>IF(Table1[[#This Row],[Phân loại]]="Tồn đầu kỳ",Table1[[#This Row],[Tổng giá trị]],0)</f>
        <v>0</v>
      </c>
      <c r="P1939" s="8">
        <f>IF(Table1[[#This Row],[Số còn phải thu ĐK]]&lt;&gt;0,0,IF(Table1[[#This Row],[Phân loại]]="Bán hàng",Table1[[#This Row],[Tổng giá trị]],-Table1[[#This Row],[Tổng giá trị]]))</f>
        <v>-338273.28000000003</v>
      </c>
      <c r="Q1939" s="18">
        <f t="shared" si="218"/>
        <v>-338273.28000000003</v>
      </c>
      <c r="R1939" s="8">
        <f>Table1[[#This Row],[Số còn phải thu ĐK]]+Table1[[#This Row],[Giá Trị HD sau CK]]-Table1[[#This Row],[Số tiền đã thu]]</f>
        <v>0</v>
      </c>
      <c r="S1939" s="7">
        <f>IF(Table1[[#This Row],[Ngày hóa đơn]]&lt;&gt;"",Table1[[#This Row],[Ngày hóa đơn]],Table1[[#This Row],[Ngày hạch toán]])</f>
        <v>45805</v>
      </c>
      <c r="T1939" s="8"/>
      <c r="U1939" s="7">
        <f>IF(Table1[[#This Row],[Ngày tính CN]]="","",S1939+T1939)</f>
        <v>45805</v>
      </c>
      <c r="V1939" s="71">
        <f ca="1">IF(Table1[[#This Row],[Hạn thanh toán]]="","",IF((U1939-NOW())&lt;0,0,(U1939-NOW())))</f>
        <v>0</v>
      </c>
      <c r="W1939" s="69"/>
      <c r="X1939" s="65" t="str">
        <f t="shared" ca="1" si="221"/>
        <v/>
      </c>
      <c r="Y1939" s="65" t="str">
        <f t="shared" si="217"/>
        <v>Đã thanh toán</v>
      </c>
      <c r="Z1939" s="250">
        <f>Table1[[#This Row],[Hạn thanh toán]]</f>
        <v>45805</v>
      </c>
      <c r="AA1939" s="250">
        <f>Table1[[#This Row],[Ngày Thanh toán]]</f>
        <v>45865</v>
      </c>
      <c r="AD1939" s="3" t="str">
        <f>IF(Table1[[#This Row],[Mã khách hàng]]="","",VLOOKUP($A1939,Ma_KH!$A:$Q,Ma_KH!O$1,0))</f>
        <v>DALATFARM</v>
      </c>
      <c r="AE1939" s="3" t="str">
        <f>IF(Table1[[#This Row],[Mã khách hàng]]="","",VLOOKUP($A1939,Ma_KH!$A:$Q,Ma_KH!P$1,0))</f>
        <v>Dalatfarm</v>
      </c>
      <c r="AF1939" s="3" t="str">
        <f>VLOOKUP(A1939,Ma_KH!A:Q,Ma_KH!J$1,0)</f>
        <v>Vũ Anh Tuấn</v>
      </c>
    </row>
    <row r="1940" spans="1:32" ht="16.5">
      <c r="A1940" s="73" t="s">
        <v>158</v>
      </c>
      <c r="B1940" s="73" t="s">
        <v>4513</v>
      </c>
      <c r="C1940" s="75">
        <v>45820</v>
      </c>
      <c r="D1940" s="76" t="s">
        <v>3279</v>
      </c>
      <c r="E1940" s="75">
        <v>45820</v>
      </c>
      <c r="F1940" s="73"/>
      <c r="G1940" s="73" t="s">
        <v>3278</v>
      </c>
      <c r="H1940" s="69">
        <v>0</v>
      </c>
      <c r="I1940" s="69">
        <v>0</v>
      </c>
      <c r="J1940" s="69">
        <f>(Table1[[#This Row],[Tiền hàng]]-Table1[[#This Row],[Tiền chiết khấu]])*8%</f>
        <v>0</v>
      </c>
      <c r="K1940" s="69">
        <v>295266.59999999998</v>
      </c>
      <c r="L1940" s="8" t="s">
        <v>17</v>
      </c>
      <c r="M1940" s="41">
        <v>45928</v>
      </c>
      <c r="N1940" s="29" t="s">
        <v>4433</v>
      </c>
      <c r="O1940" s="69">
        <f>IF(Table1[[#This Row],[Phân loại]]="Tồn đầu kỳ",Table1[[#This Row],[Tổng giá trị]],0)</f>
        <v>0</v>
      </c>
      <c r="P1940" s="8">
        <f>IF(Table1[[#This Row],[Số còn phải thu ĐK]]&lt;&gt;0,0,IF(Table1[[#This Row],[Phân loại]]="Bán hàng",Table1[[#This Row],[Tổng giá trị]],-Table1[[#This Row],[Tổng giá trị]]))</f>
        <v>-295266.59999999998</v>
      </c>
      <c r="Q1940" s="18">
        <f t="shared" si="218"/>
        <v>-295266.59999999998</v>
      </c>
      <c r="R1940" s="8">
        <f>Table1[[#This Row],[Số còn phải thu ĐK]]+Table1[[#This Row],[Giá Trị HD sau CK]]-Table1[[#This Row],[Số tiền đã thu]]</f>
        <v>0</v>
      </c>
      <c r="S1940" s="7">
        <f>IF(Table1[[#This Row],[Ngày hóa đơn]]&lt;&gt;"",Table1[[#This Row],[Ngày hóa đơn]],Table1[[#This Row],[Ngày hạch toán]])</f>
        <v>45820</v>
      </c>
      <c r="T1940" s="8"/>
      <c r="U1940" s="7">
        <f>IF(Table1[[#This Row],[Ngày tính CN]]="","",S1940+T1940)</f>
        <v>45820</v>
      </c>
      <c r="V1940" s="71">
        <f ca="1">IF(Table1[[#This Row],[Hạn thanh toán]]="","",IF((U1940-NOW())&lt;0,0,(U1940-NOW())))</f>
        <v>0</v>
      </c>
      <c r="W1940" s="69"/>
      <c r="X1940" s="65" t="str">
        <f t="shared" ca="1" si="221"/>
        <v/>
      </c>
      <c r="Y1940" s="65" t="str">
        <f t="shared" si="217"/>
        <v>Đã thanh toán</v>
      </c>
      <c r="Z1940" s="250">
        <f>Table1[[#This Row],[Hạn thanh toán]]</f>
        <v>45820</v>
      </c>
      <c r="AA1940" s="250">
        <f>Table1[[#This Row],[Ngày Thanh toán]]</f>
        <v>45928</v>
      </c>
      <c r="AD1940" s="3" t="str">
        <f>IF(Table1[[#This Row],[Mã khách hàng]]="","",VLOOKUP($A1940,Ma_KH!$A:$Q,Ma_KH!O$1,0))</f>
        <v>DALATFARM</v>
      </c>
      <c r="AE1940" s="3" t="str">
        <f>IF(Table1[[#This Row],[Mã khách hàng]]="","",VLOOKUP($A1940,Ma_KH!$A:$Q,Ma_KH!P$1,0))</f>
        <v>Dalatfarm</v>
      </c>
      <c r="AF1940" s="3" t="str">
        <f>VLOOKUP(A1940,Ma_KH!A:Q,Ma_KH!J$1,0)</f>
        <v>Vũ Anh Tuấn</v>
      </c>
    </row>
    <row r="1941" spans="1:32" ht="16.5">
      <c r="A1941" s="73" t="s">
        <v>158</v>
      </c>
      <c r="B1941" s="73" t="s">
        <v>4513</v>
      </c>
      <c r="C1941" s="75">
        <v>45859</v>
      </c>
      <c r="D1941" s="76" t="s">
        <v>3280</v>
      </c>
      <c r="E1941" s="75">
        <v>45859</v>
      </c>
      <c r="F1941" s="73"/>
      <c r="G1941" s="73" t="s">
        <v>3278</v>
      </c>
      <c r="H1941" s="69">
        <v>0</v>
      </c>
      <c r="I1941" s="69">
        <v>0</v>
      </c>
      <c r="J1941" s="69">
        <f>(Table1[[#This Row],[Tiền hàng]]-Table1[[#This Row],[Tiền chiết khấu]])*8%</f>
        <v>0</v>
      </c>
      <c r="K1941" s="69">
        <v>80190</v>
      </c>
      <c r="L1941" s="8" t="s">
        <v>17</v>
      </c>
      <c r="M1941" s="41">
        <v>45928</v>
      </c>
      <c r="N1941" s="29" t="s">
        <v>4433</v>
      </c>
      <c r="O1941" s="69">
        <f>IF(Table1[[#This Row],[Phân loại]]="Tồn đầu kỳ",Table1[[#This Row],[Tổng giá trị]],0)</f>
        <v>0</v>
      </c>
      <c r="P1941" s="8">
        <f>IF(Table1[[#This Row],[Số còn phải thu ĐK]]&lt;&gt;0,0,IF(Table1[[#This Row],[Phân loại]]="Bán hàng",Table1[[#This Row],[Tổng giá trị]],-Table1[[#This Row],[Tổng giá trị]]))</f>
        <v>-80190</v>
      </c>
      <c r="Q1941" s="18">
        <f t="shared" si="218"/>
        <v>-80190</v>
      </c>
      <c r="R1941" s="8">
        <f>Table1[[#This Row],[Số còn phải thu ĐK]]+Table1[[#This Row],[Giá Trị HD sau CK]]-Table1[[#This Row],[Số tiền đã thu]]</f>
        <v>0</v>
      </c>
      <c r="S1941" s="7">
        <f>IF(Table1[[#This Row],[Ngày hóa đơn]]&lt;&gt;"",Table1[[#This Row],[Ngày hóa đơn]],Table1[[#This Row],[Ngày hạch toán]])</f>
        <v>45859</v>
      </c>
      <c r="T1941" s="8"/>
      <c r="U1941" s="7">
        <f>IF(Table1[[#This Row],[Ngày tính CN]]="","",S1941+T1941)</f>
        <v>45859</v>
      </c>
      <c r="V1941" s="71">
        <f ca="1">IF(Table1[[#This Row],[Hạn thanh toán]]="","",IF((U1941-NOW())&lt;0,0,(U1941-NOW())))</f>
        <v>0</v>
      </c>
      <c r="W1941" s="69"/>
      <c r="X1941" s="65" t="str">
        <f t="shared" ca="1" si="221"/>
        <v/>
      </c>
      <c r="Y1941" s="65" t="str">
        <f t="shared" si="217"/>
        <v>Đã thanh toán</v>
      </c>
      <c r="Z1941" s="250">
        <f>Table1[[#This Row],[Hạn thanh toán]]</f>
        <v>45859</v>
      </c>
      <c r="AA1941" s="250">
        <f>Table1[[#This Row],[Ngày Thanh toán]]</f>
        <v>45928</v>
      </c>
      <c r="AD1941" s="3" t="str">
        <f>IF(Table1[[#This Row],[Mã khách hàng]]="","",VLOOKUP($A1941,Ma_KH!$A:$Q,Ma_KH!O$1,0))</f>
        <v>DALATFARM</v>
      </c>
      <c r="AE1941" s="3" t="str">
        <f>IF(Table1[[#This Row],[Mã khách hàng]]="","",VLOOKUP($A1941,Ma_KH!$A:$Q,Ma_KH!P$1,0))</f>
        <v>Dalatfarm</v>
      </c>
      <c r="AF1941" s="3" t="str">
        <f>VLOOKUP(A1941,Ma_KH!A:Q,Ma_KH!J$1,0)</f>
        <v>Vũ Anh Tuấn</v>
      </c>
    </row>
    <row r="1942" spans="1:32" s="58" customFormat="1" ht="16.5">
      <c r="A1942" s="42" t="s">
        <v>158</v>
      </c>
      <c r="B1942" s="73" t="s">
        <v>4513</v>
      </c>
      <c r="C1942" s="44">
        <v>45883</v>
      </c>
      <c r="D1942" s="43" t="s">
        <v>3281</v>
      </c>
      <c r="E1942" s="44">
        <v>45883</v>
      </c>
      <c r="F1942" s="42"/>
      <c r="G1942" s="42" t="s">
        <v>3278</v>
      </c>
      <c r="H1942" s="54">
        <v>0</v>
      </c>
      <c r="I1942" s="54">
        <v>0</v>
      </c>
      <c r="J1942" s="54">
        <f>(Table1[[#This Row],[Tiền hàng]]-Table1[[#This Row],[Tiền chiết khấu]])*8%</f>
        <v>0</v>
      </c>
      <c r="K1942" s="54">
        <v>545671.07999999996</v>
      </c>
      <c r="L1942" s="55" t="s">
        <v>17</v>
      </c>
      <c r="M1942" s="56"/>
      <c r="N1942" s="55"/>
      <c r="O1942" s="54">
        <f>IF(Table1[[#This Row],[Phân loại]]="Tồn đầu kỳ",Table1[[#This Row],[Tổng giá trị]],0)</f>
        <v>0</v>
      </c>
      <c r="P1942" s="55">
        <f>IF(Table1[[#This Row],[Số còn phải thu ĐK]]&lt;&gt;0,0,IF(Table1[[#This Row],[Phân loại]]="Bán hàng",Table1[[#This Row],[Tổng giá trị]],-Table1[[#This Row],[Tổng giá trị]]))</f>
        <v>-545671.07999999996</v>
      </c>
      <c r="Q1942" s="18">
        <f t="shared" si="218"/>
        <v>0</v>
      </c>
      <c r="R1942" s="55">
        <f>Table1[[#This Row],[Số còn phải thu ĐK]]+Table1[[#This Row],[Giá Trị HD sau CK]]-Table1[[#This Row],[Số tiền đã thu]]</f>
        <v>-545671.07999999996</v>
      </c>
      <c r="S1942" s="56">
        <f>IF(Table1[[#This Row],[Ngày hóa đơn]]&lt;&gt;"",Table1[[#This Row],[Ngày hóa đơn]],Table1[[#This Row],[Ngày hạch toán]])</f>
        <v>45883</v>
      </c>
      <c r="T1942" s="55"/>
      <c r="U1942" s="56">
        <f>IF(Table1[[#This Row],[Ngày tính CN]]="","",S1942+T1942)</f>
        <v>45883</v>
      </c>
      <c r="V1942" s="57">
        <f ca="1">IF(Table1[[#This Row],[Hạn thanh toán]]="","",IF((U1942-NOW())&lt;0,0,(U1942-NOW())))</f>
        <v>0</v>
      </c>
      <c r="W1942" s="54"/>
      <c r="X1942" s="65">
        <f t="shared" ca="1" si="221"/>
        <v>118.36242152778141</v>
      </c>
      <c r="Y1942" s="109" t="str">
        <f t="shared" ca="1" si="217"/>
        <v>Nợ quá hạn từ 90 ngày đến 120 ngày</v>
      </c>
      <c r="Z1942" s="254">
        <f>Table1[[#This Row],[Hạn thanh toán]]</f>
        <v>45883</v>
      </c>
      <c r="AA1942" s="254">
        <f>Table1[[#This Row],[Ngày Thanh toán]]</f>
        <v>0</v>
      </c>
      <c r="AD1942" s="3" t="str">
        <f>IF(Table1[[#This Row],[Mã khách hàng]]="","",VLOOKUP($A1942,Ma_KH!$A:$Q,Ma_KH!O$1,0))</f>
        <v>DALATFARM</v>
      </c>
      <c r="AE1942" s="3" t="str">
        <f>IF(Table1[[#This Row],[Mã khách hàng]]="","",VLOOKUP($A1942,Ma_KH!$A:$Q,Ma_KH!P$1,0))</f>
        <v>Dalatfarm</v>
      </c>
      <c r="AF1942" s="58" t="str">
        <f>VLOOKUP(A1942,Ma_KH!A:Q,Ma_KH!J$1,0)</f>
        <v>Vũ Anh Tuấn</v>
      </c>
    </row>
    <row r="1943" spans="1:32" s="58" customFormat="1" ht="16.5">
      <c r="A1943" s="42" t="s">
        <v>158</v>
      </c>
      <c r="B1943" s="73" t="s">
        <v>4513</v>
      </c>
      <c r="C1943" s="44">
        <v>45933</v>
      </c>
      <c r="D1943" s="43" t="s">
        <v>3282</v>
      </c>
      <c r="E1943" s="44"/>
      <c r="F1943" s="42"/>
      <c r="G1943" s="42" t="s">
        <v>3283</v>
      </c>
      <c r="H1943" s="54">
        <v>694614</v>
      </c>
      <c r="I1943" s="54">
        <v>0</v>
      </c>
      <c r="J1943" s="54">
        <f>(Table1[[#This Row],[Tiền hàng]]-Table1[[#This Row],[Tiền chiết khấu]])*8%</f>
        <v>55569.120000000003</v>
      </c>
      <c r="K1943" s="54">
        <v>750183</v>
      </c>
      <c r="L1943" s="55" t="s">
        <v>24</v>
      </c>
      <c r="M1943" s="56"/>
      <c r="N1943" s="55"/>
      <c r="O1943" s="54">
        <f>IF(Table1[[#This Row],[Phân loại]]="Tồn đầu kỳ",Table1[[#This Row],[Tổng giá trị]],0)</f>
        <v>0</v>
      </c>
      <c r="P1943" s="55">
        <f>IF(Table1[[#This Row],[Số còn phải thu ĐK]]&lt;&gt;0,0,IF(Table1[[#This Row],[Phân loại]]="Bán hàng",Table1[[#This Row],[Tổng giá trị]],-Table1[[#This Row],[Tổng giá trị]]))</f>
        <v>750183</v>
      </c>
      <c r="Q1943" s="18">
        <f t="shared" si="218"/>
        <v>0</v>
      </c>
      <c r="R1943" s="55">
        <f>Table1[[#This Row],[Số còn phải thu ĐK]]+Table1[[#This Row],[Giá Trị HD sau CK]]-Table1[[#This Row],[Số tiền đã thu]]</f>
        <v>750183</v>
      </c>
      <c r="S1943" s="56">
        <f>IF(Table1[[#This Row],[Ngày hóa đơn]]&lt;&gt;"",Table1[[#This Row],[Ngày hóa đơn]],Table1[[#This Row],[Ngày hạch toán]])</f>
        <v>45933</v>
      </c>
      <c r="T1943" s="55"/>
      <c r="U1943" s="56">
        <f>IF(Table1[[#This Row],[Ngày tính CN]]="","",S1943+T1943)</f>
        <v>45933</v>
      </c>
      <c r="V1943" s="57">
        <f ca="1">IF(Table1[[#This Row],[Hạn thanh toán]]="","",IF((U1943-NOW())&lt;0,0,(U1943-NOW())))</f>
        <v>0</v>
      </c>
      <c r="W1943" s="54"/>
      <c r="X1943" s="65">
        <f t="shared" ca="1" si="221"/>
        <v>68.362421527781407</v>
      </c>
      <c r="Y1943" s="109" t="str">
        <f t="shared" ca="1" si="217"/>
        <v>Nợ quá hạn từ 60 ngày đến 90 ngày</v>
      </c>
      <c r="Z1943" s="254">
        <f>Table1[[#This Row],[Hạn thanh toán]]</f>
        <v>45933</v>
      </c>
      <c r="AA1943" s="254">
        <f>Table1[[#This Row],[Ngày Thanh toán]]</f>
        <v>0</v>
      </c>
      <c r="AD1943" s="3" t="str">
        <f>IF(Table1[[#This Row],[Mã khách hàng]]="","",VLOOKUP($A1943,Ma_KH!$A:$Q,Ma_KH!O$1,0))</f>
        <v>DALATFARM</v>
      </c>
      <c r="AE1943" s="3" t="str">
        <f>IF(Table1[[#This Row],[Mã khách hàng]]="","",VLOOKUP($A1943,Ma_KH!$A:$Q,Ma_KH!P$1,0))</f>
        <v>Dalatfarm</v>
      </c>
      <c r="AF1943" s="58" t="str">
        <f>VLOOKUP(A1943,Ma_KH!A:Q,Ma_KH!J$1,0)</f>
        <v>Vũ Anh Tuấn</v>
      </c>
    </row>
    <row r="1944" spans="1:32" ht="16.5">
      <c r="A1944" s="73" t="s">
        <v>159</v>
      </c>
      <c r="B1944" s="73" t="s">
        <v>4513</v>
      </c>
      <c r="C1944" s="75">
        <v>45748</v>
      </c>
      <c r="D1944" s="76" t="s">
        <v>3284</v>
      </c>
      <c r="E1944" s="75">
        <v>45766</v>
      </c>
      <c r="F1944" s="73" t="s">
        <v>3285</v>
      </c>
      <c r="G1944" s="73" t="s">
        <v>3286</v>
      </c>
      <c r="H1944" s="69">
        <v>2148197</v>
      </c>
      <c r="I1944" s="69">
        <v>0</v>
      </c>
      <c r="J1944" s="69">
        <f>(Table1[[#This Row],[Tiền hàng]]-Table1[[#This Row],[Tiền chiết khấu]])*8%</f>
        <v>171855.76</v>
      </c>
      <c r="K1944" s="69">
        <v>2320053</v>
      </c>
      <c r="L1944" s="8" t="s">
        <v>24</v>
      </c>
      <c r="M1944" s="41">
        <v>45814</v>
      </c>
      <c r="N1944" s="29" t="s">
        <v>4431</v>
      </c>
      <c r="O1944" s="69">
        <f>IF(Table1[[#This Row],[Phân loại]]="Tồn đầu kỳ",Table1[[#This Row],[Tổng giá trị]],0)</f>
        <v>0</v>
      </c>
      <c r="P1944" s="8">
        <f>IF(Table1[[#This Row],[Số còn phải thu ĐK]]&lt;&gt;0,0,IF(Table1[[#This Row],[Phân loại]]="Bán hàng",Table1[[#This Row],[Tổng giá trị]],-Table1[[#This Row],[Tổng giá trị]]))</f>
        <v>2320053</v>
      </c>
      <c r="Q1944" s="18">
        <f t="shared" si="218"/>
        <v>2320053</v>
      </c>
      <c r="R1944" s="8">
        <f>Table1[[#This Row],[Số còn phải thu ĐK]]+Table1[[#This Row],[Giá Trị HD sau CK]]-Table1[[#This Row],[Số tiền đã thu]]</f>
        <v>0</v>
      </c>
      <c r="S1944" s="7">
        <f>IF(Table1[[#This Row],[Ngày hóa đơn]]&lt;&gt;"",Table1[[#This Row],[Ngày hóa đơn]],Table1[[#This Row],[Ngày hạch toán]])</f>
        <v>45766</v>
      </c>
      <c r="T1944" s="8"/>
      <c r="U1944" s="7">
        <f>IF(Table1[[#This Row],[Ngày tính CN]]="","",S1944+T1944)</f>
        <v>45766</v>
      </c>
      <c r="V1944" s="71">
        <f ca="1">IF(Table1[[#This Row],[Hạn thanh toán]]="","",IF((U1944-NOW())&lt;0,0,(U1944-NOW())))</f>
        <v>0</v>
      </c>
      <c r="W1944" s="69"/>
      <c r="X1944" s="65" t="str">
        <f t="shared" ca="1" si="221"/>
        <v/>
      </c>
      <c r="Y1944" s="65" t="str">
        <f t="shared" si="217"/>
        <v>Đã thanh toán</v>
      </c>
      <c r="Z1944" s="250">
        <f>Table1[[#This Row],[Hạn thanh toán]]</f>
        <v>45766</v>
      </c>
      <c r="AA1944" s="250">
        <f>Table1[[#This Row],[Ngày Thanh toán]]</f>
        <v>45814</v>
      </c>
      <c r="AD1944" s="3" t="str">
        <f>IF(Table1[[#This Row],[Mã khách hàng]]="","",VLOOKUP($A1944,Ma_KH!$A:$Q,Ma_KH!O$1,0))</f>
        <v>DALATFARM</v>
      </c>
      <c r="AE1944" s="3" t="str">
        <f>IF(Table1[[#This Row],[Mã khách hàng]]="","",VLOOKUP($A1944,Ma_KH!$A:$Q,Ma_KH!P$1,0))</f>
        <v>Dalatfarm</v>
      </c>
      <c r="AF1944" s="3" t="str">
        <f>VLOOKUP(A1944,Ma_KH!A:Q,Ma_KH!J$1,0)</f>
        <v>Vũ Anh Tuấn</v>
      </c>
    </row>
    <row r="1945" spans="1:32" ht="16.5">
      <c r="A1945" s="73" t="s">
        <v>160</v>
      </c>
      <c r="B1945" s="73" t="s">
        <v>4513</v>
      </c>
      <c r="C1945" s="75">
        <v>45748</v>
      </c>
      <c r="D1945" s="76" t="s">
        <v>3287</v>
      </c>
      <c r="E1945" s="75">
        <v>45766</v>
      </c>
      <c r="F1945" s="73" t="s">
        <v>3288</v>
      </c>
      <c r="G1945" s="73" t="s">
        <v>3289</v>
      </c>
      <c r="H1945" s="69">
        <v>2148197</v>
      </c>
      <c r="I1945" s="69">
        <v>0</v>
      </c>
      <c r="J1945" s="69">
        <f>(Table1[[#This Row],[Tiền hàng]]-Table1[[#This Row],[Tiền chiết khấu]])*8%</f>
        <v>171855.76</v>
      </c>
      <c r="K1945" s="69">
        <v>2320053</v>
      </c>
      <c r="L1945" s="8" t="s">
        <v>24</v>
      </c>
      <c r="M1945" s="41">
        <v>45814</v>
      </c>
      <c r="N1945" s="29" t="s">
        <v>4431</v>
      </c>
      <c r="O1945" s="69">
        <f>IF(Table1[[#This Row],[Phân loại]]="Tồn đầu kỳ",Table1[[#This Row],[Tổng giá trị]],0)</f>
        <v>0</v>
      </c>
      <c r="P1945" s="8">
        <f>IF(Table1[[#This Row],[Số còn phải thu ĐK]]&lt;&gt;0,0,IF(Table1[[#This Row],[Phân loại]]="Bán hàng",Table1[[#This Row],[Tổng giá trị]],-Table1[[#This Row],[Tổng giá trị]]))</f>
        <v>2320053</v>
      </c>
      <c r="Q1945" s="18">
        <f t="shared" si="218"/>
        <v>2320053</v>
      </c>
      <c r="R1945" s="8">
        <f>Table1[[#This Row],[Số còn phải thu ĐK]]+Table1[[#This Row],[Giá Trị HD sau CK]]-Table1[[#This Row],[Số tiền đã thu]]</f>
        <v>0</v>
      </c>
      <c r="S1945" s="7">
        <f>IF(Table1[[#This Row],[Ngày hóa đơn]]&lt;&gt;"",Table1[[#This Row],[Ngày hóa đơn]],Table1[[#This Row],[Ngày hạch toán]])</f>
        <v>45766</v>
      </c>
      <c r="T1945" s="8"/>
      <c r="U1945" s="7">
        <f>IF(Table1[[#This Row],[Ngày tính CN]]="","",S1945+T1945)</f>
        <v>45766</v>
      </c>
      <c r="V1945" s="71">
        <f ca="1">IF(Table1[[#This Row],[Hạn thanh toán]]="","",IF((U1945-NOW())&lt;0,0,(U1945-NOW())))</f>
        <v>0</v>
      </c>
      <c r="W1945" s="69"/>
      <c r="X1945" s="65" t="str">
        <f t="shared" ca="1" si="221"/>
        <v/>
      </c>
      <c r="Y1945" s="65" t="str">
        <f t="shared" si="217"/>
        <v>Đã thanh toán</v>
      </c>
      <c r="Z1945" s="250">
        <f>Table1[[#This Row],[Hạn thanh toán]]</f>
        <v>45766</v>
      </c>
      <c r="AA1945" s="250">
        <f>Table1[[#This Row],[Ngày Thanh toán]]</f>
        <v>45814</v>
      </c>
      <c r="AD1945" s="3" t="str">
        <f>IF(Table1[[#This Row],[Mã khách hàng]]="","",VLOOKUP($A1945,Ma_KH!$A:$Q,Ma_KH!O$1,0))</f>
        <v>DALATFARM</v>
      </c>
      <c r="AE1945" s="3" t="str">
        <f>IF(Table1[[#This Row],[Mã khách hàng]]="","",VLOOKUP($A1945,Ma_KH!$A:$Q,Ma_KH!P$1,0))</f>
        <v>Dalatfarm</v>
      </c>
      <c r="AF1945" s="3" t="str">
        <f>VLOOKUP(A1945,Ma_KH!A:Q,Ma_KH!J$1,0)</f>
        <v>Vũ Anh Tuấn</v>
      </c>
    </row>
    <row r="1946" spans="1:32" ht="16.5">
      <c r="A1946" s="73" t="s">
        <v>160</v>
      </c>
      <c r="B1946" s="73" t="s">
        <v>4513</v>
      </c>
      <c r="C1946" s="75">
        <v>45805</v>
      </c>
      <c r="D1946" s="76" t="s">
        <v>3290</v>
      </c>
      <c r="E1946" s="75">
        <v>45805</v>
      </c>
      <c r="F1946" s="73"/>
      <c r="G1946" s="73" t="s">
        <v>3291</v>
      </c>
      <c r="H1946" s="69">
        <v>0</v>
      </c>
      <c r="I1946" s="69">
        <v>0</v>
      </c>
      <c r="J1946" s="69">
        <f>(Table1[[#This Row],[Tiền hàng]]-Table1[[#This Row],[Tiền chiết khấu]])*8%</f>
        <v>0</v>
      </c>
      <c r="K1946" s="69">
        <v>153252</v>
      </c>
      <c r="L1946" s="8" t="s">
        <v>17</v>
      </c>
      <c r="M1946" s="41">
        <v>45865</v>
      </c>
      <c r="N1946" s="29" t="s">
        <v>4432</v>
      </c>
      <c r="O1946" s="69">
        <f>IF(Table1[[#This Row],[Phân loại]]="Tồn đầu kỳ",Table1[[#This Row],[Tổng giá trị]],0)</f>
        <v>0</v>
      </c>
      <c r="P1946" s="8">
        <f>IF(Table1[[#This Row],[Số còn phải thu ĐK]]&lt;&gt;0,0,IF(Table1[[#This Row],[Phân loại]]="Bán hàng",Table1[[#This Row],[Tổng giá trị]],-Table1[[#This Row],[Tổng giá trị]]))</f>
        <v>-153252</v>
      </c>
      <c r="Q1946" s="18">
        <f t="shared" si="218"/>
        <v>-153252</v>
      </c>
      <c r="R1946" s="8">
        <f>Table1[[#This Row],[Số còn phải thu ĐK]]+Table1[[#This Row],[Giá Trị HD sau CK]]-Table1[[#This Row],[Số tiền đã thu]]</f>
        <v>0</v>
      </c>
      <c r="S1946" s="7">
        <f>IF(Table1[[#This Row],[Ngày hóa đơn]]&lt;&gt;"",Table1[[#This Row],[Ngày hóa đơn]],Table1[[#This Row],[Ngày hạch toán]])</f>
        <v>45805</v>
      </c>
      <c r="T1946" s="8"/>
      <c r="U1946" s="7">
        <f>IF(Table1[[#This Row],[Ngày tính CN]]="","",S1946+T1946)</f>
        <v>45805</v>
      </c>
      <c r="V1946" s="71">
        <f ca="1">IF(Table1[[#This Row],[Hạn thanh toán]]="","",IF((U1946-NOW())&lt;0,0,(U1946-NOW())))</f>
        <v>0</v>
      </c>
      <c r="W1946" s="69"/>
      <c r="X1946" s="65" t="str">
        <f t="shared" ca="1" si="221"/>
        <v/>
      </c>
      <c r="Y1946" s="65" t="str">
        <f t="shared" si="217"/>
        <v>Đã thanh toán</v>
      </c>
      <c r="Z1946" s="250">
        <f>Table1[[#This Row],[Hạn thanh toán]]</f>
        <v>45805</v>
      </c>
      <c r="AA1946" s="250">
        <f>Table1[[#This Row],[Ngày Thanh toán]]</f>
        <v>45865</v>
      </c>
      <c r="AD1946" s="3" t="str">
        <f>IF(Table1[[#This Row],[Mã khách hàng]]="","",VLOOKUP($A1946,Ma_KH!$A:$Q,Ma_KH!O$1,0))</f>
        <v>DALATFARM</v>
      </c>
      <c r="AE1946" s="3" t="str">
        <f>IF(Table1[[#This Row],[Mã khách hàng]]="","",VLOOKUP($A1946,Ma_KH!$A:$Q,Ma_KH!P$1,0))</f>
        <v>Dalatfarm</v>
      </c>
      <c r="AF1946" s="3" t="str">
        <f>VLOOKUP(A1946,Ma_KH!A:Q,Ma_KH!J$1,0)</f>
        <v>Vũ Anh Tuấn</v>
      </c>
    </row>
    <row r="1947" spans="1:32" s="58" customFormat="1" ht="16.5">
      <c r="A1947" s="42" t="s">
        <v>160</v>
      </c>
      <c r="B1947" s="73" t="s">
        <v>4513</v>
      </c>
      <c r="C1947" s="44">
        <v>45877</v>
      </c>
      <c r="D1947" s="43" t="s">
        <v>3292</v>
      </c>
      <c r="E1947" s="44">
        <v>45877</v>
      </c>
      <c r="F1947" s="42"/>
      <c r="G1947" s="42" t="s">
        <v>3291</v>
      </c>
      <c r="H1947" s="54">
        <v>0</v>
      </c>
      <c r="I1947" s="54">
        <v>0</v>
      </c>
      <c r="J1947" s="54">
        <f>(Table1[[#This Row],[Tiền hàng]]-Table1[[#This Row],[Tiền chiết khấu]])*8%</f>
        <v>0</v>
      </c>
      <c r="K1947" s="54">
        <v>609782.04</v>
      </c>
      <c r="L1947" s="55" t="s">
        <v>17</v>
      </c>
      <c r="M1947" s="56"/>
      <c r="N1947" s="55"/>
      <c r="O1947" s="54">
        <f>IF(Table1[[#This Row],[Phân loại]]="Tồn đầu kỳ",Table1[[#This Row],[Tổng giá trị]],0)</f>
        <v>0</v>
      </c>
      <c r="P1947" s="55">
        <f>IF(Table1[[#This Row],[Số còn phải thu ĐK]]&lt;&gt;0,0,IF(Table1[[#This Row],[Phân loại]]="Bán hàng",Table1[[#This Row],[Tổng giá trị]],-Table1[[#This Row],[Tổng giá trị]]))</f>
        <v>-609782.04</v>
      </c>
      <c r="Q1947" s="18">
        <f t="shared" si="218"/>
        <v>0</v>
      </c>
      <c r="R1947" s="55">
        <f>Table1[[#This Row],[Số còn phải thu ĐK]]+Table1[[#This Row],[Giá Trị HD sau CK]]-Table1[[#This Row],[Số tiền đã thu]]</f>
        <v>-609782.04</v>
      </c>
      <c r="S1947" s="56">
        <f>IF(Table1[[#This Row],[Ngày hóa đơn]]&lt;&gt;"",Table1[[#This Row],[Ngày hóa đơn]],Table1[[#This Row],[Ngày hạch toán]])</f>
        <v>45877</v>
      </c>
      <c r="T1947" s="55"/>
      <c r="U1947" s="56">
        <f>IF(Table1[[#This Row],[Ngày tính CN]]="","",S1947+T1947)</f>
        <v>45877</v>
      </c>
      <c r="V1947" s="57">
        <f ca="1">IF(Table1[[#This Row],[Hạn thanh toán]]="","",IF((U1947-NOW())&lt;0,0,(U1947-NOW())))</f>
        <v>0</v>
      </c>
      <c r="W1947" s="54"/>
      <c r="X1947" s="65">
        <f t="shared" ca="1" si="221"/>
        <v>124.36242152778141</v>
      </c>
      <c r="Y1947" s="109" t="str">
        <f t="shared" ca="1" si="217"/>
        <v>Nợ quá hạn hơn 120 ngày có khả năng mất thanh toán</v>
      </c>
      <c r="Z1947" s="254">
        <f>Table1[[#This Row],[Hạn thanh toán]]</f>
        <v>45877</v>
      </c>
      <c r="AA1947" s="254">
        <f>Table1[[#This Row],[Ngày Thanh toán]]</f>
        <v>0</v>
      </c>
      <c r="AD1947" s="3" t="str">
        <f>IF(Table1[[#This Row],[Mã khách hàng]]="","",VLOOKUP($A1947,Ma_KH!$A:$Q,Ma_KH!O$1,0))</f>
        <v>DALATFARM</v>
      </c>
      <c r="AE1947" s="3" t="str">
        <f>IF(Table1[[#This Row],[Mã khách hàng]]="","",VLOOKUP($A1947,Ma_KH!$A:$Q,Ma_KH!P$1,0))</f>
        <v>Dalatfarm</v>
      </c>
      <c r="AF1947" s="58" t="str">
        <f>VLOOKUP(A1947,Ma_KH!A:Q,Ma_KH!J$1,0)</f>
        <v>Vũ Anh Tuấn</v>
      </c>
    </row>
    <row r="1948" spans="1:32" s="58" customFormat="1" ht="16.5">
      <c r="A1948" s="42" t="s">
        <v>160</v>
      </c>
      <c r="B1948" s="73" t="s">
        <v>4513</v>
      </c>
      <c r="C1948" s="44">
        <v>45877</v>
      </c>
      <c r="D1948" s="43" t="s">
        <v>3293</v>
      </c>
      <c r="E1948" s="44">
        <v>45877</v>
      </c>
      <c r="F1948" s="42"/>
      <c r="G1948" s="42" t="s">
        <v>3291</v>
      </c>
      <c r="H1948" s="54">
        <v>0</v>
      </c>
      <c r="I1948" s="54">
        <v>0</v>
      </c>
      <c r="J1948" s="54">
        <f>(Table1[[#This Row],[Tiền hàng]]-Table1[[#This Row],[Tiền chiết khấu]])*8%</f>
        <v>0</v>
      </c>
      <c r="K1948" s="54">
        <v>560837.52</v>
      </c>
      <c r="L1948" s="55" t="s">
        <v>17</v>
      </c>
      <c r="M1948" s="56"/>
      <c r="N1948" s="55"/>
      <c r="O1948" s="54">
        <f>IF(Table1[[#This Row],[Phân loại]]="Tồn đầu kỳ",Table1[[#This Row],[Tổng giá trị]],0)</f>
        <v>0</v>
      </c>
      <c r="P1948" s="55">
        <f>IF(Table1[[#This Row],[Số còn phải thu ĐK]]&lt;&gt;0,0,IF(Table1[[#This Row],[Phân loại]]="Bán hàng",Table1[[#This Row],[Tổng giá trị]],-Table1[[#This Row],[Tổng giá trị]]))</f>
        <v>-560837.52</v>
      </c>
      <c r="Q1948" s="18">
        <f t="shared" si="218"/>
        <v>0</v>
      </c>
      <c r="R1948" s="55">
        <f>Table1[[#This Row],[Số còn phải thu ĐK]]+Table1[[#This Row],[Giá Trị HD sau CK]]-Table1[[#This Row],[Số tiền đã thu]]</f>
        <v>-560837.52</v>
      </c>
      <c r="S1948" s="56">
        <f>IF(Table1[[#This Row],[Ngày hóa đơn]]&lt;&gt;"",Table1[[#This Row],[Ngày hóa đơn]],Table1[[#This Row],[Ngày hạch toán]])</f>
        <v>45877</v>
      </c>
      <c r="T1948" s="55"/>
      <c r="U1948" s="56">
        <f>IF(Table1[[#This Row],[Ngày tính CN]]="","",S1948+T1948)</f>
        <v>45877</v>
      </c>
      <c r="V1948" s="57">
        <f ca="1">IF(Table1[[#This Row],[Hạn thanh toán]]="","",IF((U1948-NOW())&lt;0,0,(U1948-NOW())))</f>
        <v>0</v>
      </c>
      <c r="W1948" s="54"/>
      <c r="X1948" s="65">
        <f t="shared" ca="1" si="221"/>
        <v>124.36242152778141</v>
      </c>
      <c r="Y1948" s="109" t="str">
        <f t="shared" ca="1" si="217"/>
        <v>Nợ quá hạn hơn 120 ngày có khả năng mất thanh toán</v>
      </c>
      <c r="Z1948" s="254">
        <f>Table1[[#This Row],[Hạn thanh toán]]</f>
        <v>45877</v>
      </c>
      <c r="AA1948" s="254">
        <f>Table1[[#This Row],[Ngày Thanh toán]]</f>
        <v>0</v>
      </c>
      <c r="AD1948" s="3" t="str">
        <f>IF(Table1[[#This Row],[Mã khách hàng]]="","",VLOOKUP($A1948,Ma_KH!$A:$Q,Ma_KH!O$1,0))</f>
        <v>DALATFARM</v>
      </c>
      <c r="AE1948" s="3" t="str">
        <f>IF(Table1[[#This Row],[Mã khách hàng]]="","",VLOOKUP($A1948,Ma_KH!$A:$Q,Ma_KH!P$1,0))</f>
        <v>Dalatfarm</v>
      </c>
      <c r="AF1948" s="58" t="str">
        <f>VLOOKUP(A1948,Ma_KH!A:Q,Ma_KH!J$1,0)</f>
        <v>Vũ Anh Tuấn</v>
      </c>
    </row>
    <row r="1949" spans="1:32" s="58" customFormat="1" ht="16.5">
      <c r="A1949" s="42" t="s">
        <v>160</v>
      </c>
      <c r="B1949" s="73" t="s">
        <v>4513</v>
      </c>
      <c r="C1949" s="44">
        <v>45933</v>
      </c>
      <c r="D1949" s="43" t="s">
        <v>3294</v>
      </c>
      <c r="E1949" s="44"/>
      <c r="F1949" s="42"/>
      <c r="G1949" s="42" t="s">
        <v>3295</v>
      </c>
      <c r="H1949" s="54">
        <v>553467</v>
      </c>
      <c r="I1949" s="54">
        <v>0</v>
      </c>
      <c r="J1949" s="54">
        <f>(Table1[[#This Row],[Tiền hàng]]-Table1[[#This Row],[Tiền chiết khấu]])*8%</f>
        <v>44277.36</v>
      </c>
      <c r="K1949" s="54">
        <v>597744</v>
      </c>
      <c r="L1949" s="55" t="s">
        <v>24</v>
      </c>
      <c r="M1949" s="56"/>
      <c r="N1949" s="55"/>
      <c r="O1949" s="54">
        <f>IF(Table1[[#This Row],[Phân loại]]="Tồn đầu kỳ",Table1[[#This Row],[Tổng giá trị]],0)</f>
        <v>0</v>
      </c>
      <c r="P1949" s="55">
        <f>IF(Table1[[#This Row],[Số còn phải thu ĐK]]&lt;&gt;0,0,IF(Table1[[#This Row],[Phân loại]]="Bán hàng",Table1[[#This Row],[Tổng giá trị]],-Table1[[#This Row],[Tổng giá trị]]))</f>
        <v>597744</v>
      </c>
      <c r="Q1949" s="18">
        <f t="shared" si="218"/>
        <v>0</v>
      </c>
      <c r="R1949" s="55">
        <f>Table1[[#This Row],[Số còn phải thu ĐK]]+Table1[[#This Row],[Giá Trị HD sau CK]]-Table1[[#This Row],[Số tiền đã thu]]</f>
        <v>597744</v>
      </c>
      <c r="S1949" s="56">
        <f>IF(Table1[[#This Row],[Ngày hóa đơn]]&lt;&gt;"",Table1[[#This Row],[Ngày hóa đơn]],Table1[[#This Row],[Ngày hạch toán]])</f>
        <v>45933</v>
      </c>
      <c r="T1949" s="55"/>
      <c r="U1949" s="56">
        <f>IF(Table1[[#This Row],[Ngày tính CN]]="","",S1949+T1949)</f>
        <v>45933</v>
      </c>
      <c r="V1949" s="57">
        <f ca="1">IF(Table1[[#This Row],[Hạn thanh toán]]="","",IF((U1949-NOW())&lt;0,0,(U1949-NOW())))</f>
        <v>0</v>
      </c>
      <c r="W1949" s="54"/>
      <c r="X1949" s="65">
        <f t="shared" ca="1" si="221"/>
        <v>68.362421527781407</v>
      </c>
      <c r="Y1949" s="109" t="str">
        <f t="shared" ca="1" si="217"/>
        <v>Nợ quá hạn từ 60 ngày đến 90 ngày</v>
      </c>
      <c r="Z1949" s="254">
        <f>Table1[[#This Row],[Hạn thanh toán]]</f>
        <v>45933</v>
      </c>
      <c r="AA1949" s="254">
        <f>Table1[[#This Row],[Ngày Thanh toán]]</f>
        <v>0</v>
      </c>
      <c r="AD1949" s="3" t="str">
        <f>IF(Table1[[#This Row],[Mã khách hàng]]="","",VLOOKUP($A1949,Ma_KH!$A:$Q,Ma_KH!O$1,0))</f>
        <v>DALATFARM</v>
      </c>
      <c r="AE1949" s="3" t="str">
        <f>IF(Table1[[#This Row],[Mã khách hàng]]="","",VLOOKUP($A1949,Ma_KH!$A:$Q,Ma_KH!P$1,0))</f>
        <v>Dalatfarm</v>
      </c>
      <c r="AF1949" s="58" t="str">
        <f>VLOOKUP(A1949,Ma_KH!A:Q,Ma_KH!J$1,0)</f>
        <v>Vũ Anh Tuấn</v>
      </c>
    </row>
    <row r="1950" spans="1:32" ht="16.5">
      <c r="A1950" s="73" t="s">
        <v>161</v>
      </c>
      <c r="B1950" s="73" t="s">
        <v>4513</v>
      </c>
      <c r="C1950" s="75">
        <v>45820</v>
      </c>
      <c r="D1950" s="76" t="s">
        <v>3296</v>
      </c>
      <c r="E1950" s="75">
        <v>45820</v>
      </c>
      <c r="F1950" s="73"/>
      <c r="G1950" s="73" t="s">
        <v>3297</v>
      </c>
      <c r="H1950" s="69">
        <v>0</v>
      </c>
      <c r="I1950" s="69">
        <v>0</v>
      </c>
      <c r="J1950" s="69">
        <f>(Table1[[#This Row],[Tiền hàng]]-Table1[[#This Row],[Tiền chiết khấu]])*8%</f>
        <v>0</v>
      </c>
      <c r="K1950" s="69">
        <v>228930</v>
      </c>
      <c r="L1950" s="8" t="s">
        <v>17</v>
      </c>
      <c r="M1950" s="41">
        <v>45928</v>
      </c>
      <c r="N1950" s="29" t="s">
        <v>4433</v>
      </c>
      <c r="O1950" s="69">
        <f>IF(Table1[[#This Row],[Phân loại]]="Tồn đầu kỳ",Table1[[#This Row],[Tổng giá trị]],0)</f>
        <v>0</v>
      </c>
      <c r="P1950" s="8">
        <f>IF(Table1[[#This Row],[Số còn phải thu ĐK]]&lt;&gt;0,0,IF(Table1[[#This Row],[Phân loại]]="Bán hàng",Table1[[#This Row],[Tổng giá trị]],-Table1[[#This Row],[Tổng giá trị]]))</f>
        <v>-228930</v>
      </c>
      <c r="Q1950" s="18">
        <f t="shared" si="218"/>
        <v>-228930</v>
      </c>
      <c r="R1950" s="8">
        <f>Table1[[#This Row],[Số còn phải thu ĐK]]+Table1[[#This Row],[Giá Trị HD sau CK]]-Table1[[#This Row],[Số tiền đã thu]]</f>
        <v>0</v>
      </c>
      <c r="S1950" s="7">
        <f>IF(Table1[[#This Row],[Ngày hóa đơn]]&lt;&gt;"",Table1[[#This Row],[Ngày hóa đơn]],Table1[[#This Row],[Ngày hạch toán]])</f>
        <v>45820</v>
      </c>
      <c r="T1950" s="8"/>
      <c r="U1950" s="7">
        <f>IF(Table1[[#This Row],[Ngày tính CN]]="","",S1950+T1950)</f>
        <v>45820</v>
      </c>
      <c r="V1950" s="71">
        <f ca="1">IF(Table1[[#This Row],[Hạn thanh toán]]="","",IF((U1950-NOW())&lt;0,0,(U1950-NOW())))</f>
        <v>0</v>
      </c>
      <c r="W1950" s="69"/>
      <c r="X1950" s="65" t="str">
        <f t="shared" ca="1" si="221"/>
        <v/>
      </c>
      <c r="Y1950" s="65" t="str">
        <f t="shared" si="217"/>
        <v>Đã thanh toán</v>
      </c>
      <c r="Z1950" s="250">
        <f>Table1[[#This Row],[Hạn thanh toán]]</f>
        <v>45820</v>
      </c>
      <c r="AA1950" s="250">
        <f>Table1[[#This Row],[Ngày Thanh toán]]</f>
        <v>45928</v>
      </c>
      <c r="AD1950" s="3" t="str">
        <f>IF(Table1[[#This Row],[Mã khách hàng]]="","",VLOOKUP($A1950,Ma_KH!$A:$Q,Ma_KH!O$1,0))</f>
        <v>DALATFARM</v>
      </c>
      <c r="AE1950" s="3" t="str">
        <f>IF(Table1[[#This Row],[Mã khách hàng]]="","",VLOOKUP($A1950,Ma_KH!$A:$Q,Ma_KH!P$1,0))</f>
        <v>Dalatfarm</v>
      </c>
      <c r="AF1950" s="3" t="str">
        <f>VLOOKUP(A1950,Ma_KH!A:Q,Ma_KH!J$1,0)</f>
        <v>Vũ Anh Tuấn</v>
      </c>
    </row>
    <row r="1951" spans="1:32" ht="16.5">
      <c r="A1951" s="73" t="s">
        <v>162</v>
      </c>
      <c r="B1951" s="73" t="s">
        <v>4513</v>
      </c>
      <c r="C1951" s="75">
        <v>45748</v>
      </c>
      <c r="D1951" s="76" t="s">
        <v>3298</v>
      </c>
      <c r="E1951" s="75">
        <v>45766</v>
      </c>
      <c r="F1951" s="73" t="s">
        <v>3299</v>
      </c>
      <c r="G1951" s="73" t="s">
        <v>3300</v>
      </c>
      <c r="H1951" s="69">
        <v>2148197</v>
      </c>
      <c r="I1951" s="69">
        <v>0</v>
      </c>
      <c r="J1951" s="69">
        <f>(Table1[[#This Row],[Tiền hàng]]-Table1[[#This Row],[Tiền chiết khấu]])*8%</f>
        <v>171855.76</v>
      </c>
      <c r="K1951" s="69">
        <v>2320053</v>
      </c>
      <c r="L1951" s="8" t="s">
        <v>24</v>
      </c>
      <c r="M1951" s="41">
        <v>45814</v>
      </c>
      <c r="N1951" s="29" t="s">
        <v>4431</v>
      </c>
      <c r="O1951" s="69">
        <f>IF(Table1[[#This Row],[Phân loại]]="Tồn đầu kỳ",Table1[[#This Row],[Tổng giá trị]],0)</f>
        <v>0</v>
      </c>
      <c r="P1951" s="8">
        <f>IF(Table1[[#This Row],[Số còn phải thu ĐK]]&lt;&gt;0,0,IF(Table1[[#This Row],[Phân loại]]="Bán hàng",Table1[[#This Row],[Tổng giá trị]],-Table1[[#This Row],[Tổng giá trị]]))</f>
        <v>2320053</v>
      </c>
      <c r="Q1951" s="18">
        <f t="shared" si="218"/>
        <v>2320053</v>
      </c>
      <c r="R1951" s="8">
        <f>Table1[[#This Row],[Số còn phải thu ĐK]]+Table1[[#This Row],[Giá Trị HD sau CK]]-Table1[[#This Row],[Số tiền đã thu]]</f>
        <v>0</v>
      </c>
      <c r="S1951" s="7">
        <f>IF(Table1[[#This Row],[Ngày hóa đơn]]&lt;&gt;"",Table1[[#This Row],[Ngày hóa đơn]],Table1[[#This Row],[Ngày hạch toán]])</f>
        <v>45766</v>
      </c>
      <c r="T1951" s="8"/>
      <c r="U1951" s="7">
        <f>IF(Table1[[#This Row],[Ngày tính CN]]="","",S1951+T1951)</f>
        <v>45766</v>
      </c>
      <c r="V1951" s="71">
        <f ca="1">IF(Table1[[#This Row],[Hạn thanh toán]]="","",IF((U1951-NOW())&lt;0,0,(U1951-NOW())))</f>
        <v>0</v>
      </c>
      <c r="W1951" s="69"/>
      <c r="X1951" s="65" t="str">
        <f t="shared" ca="1" si="221"/>
        <v/>
      </c>
      <c r="Y1951" s="65" t="str">
        <f t="shared" si="217"/>
        <v>Đã thanh toán</v>
      </c>
      <c r="Z1951" s="250">
        <f>Table1[[#This Row],[Hạn thanh toán]]</f>
        <v>45766</v>
      </c>
      <c r="AA1951" s="250">
        <f>Table1[[#This Row],[Ngày Thanh toán]]</f>
        <v>45814</v>
      </c>
      <c r="AD1951" s="3" t="str">
        <f>IF(Table1[[#This Row],[Mã khách hàng]]="","",VLOOKUP($A1951,Ma_KH!$A:$Q,Ma_KH!O$1,0))</f>
        <v>DALATFARM</v>
      </c>
      <c r="AE1951" s="3" t="str">
        <f>IF(Table1[[#This Row],[Mã khách hàng]]="","",VLOOKUP($A1951,Ma_KH!$A:$Q,Ma_KH!P$1,0))</f>
        <v>Dalatfarm</v>
      </c>
      <c r="AF1951" s="3" t="str">
        <f>VLOOKUP(A1951,Ma_KH!A:Q,Ma_KH!J$1,0)</f>
        <v>Vũ Anh Tuấn</v>
      </c>
    </row>
    <row r="1952" spans="1:32" ht="16.5">
      <c r="A1952" s="73" t="s">
        <v>162</v>
      </c>
      <c r="B1952" s="73" t="s">
        <v>4513</v>
      </c>
      <c r="C1952" s="75">
        <v>45820</v>
      </c>
      <c r="D1952" s="76" t="s">
        <v>3301</v>
      </c>
      <c r="E1952" s="75"/>
      <c r="F1952" s="73"/>
      <c r="G1952" s="73" t="s">
        <v>3302</v>
      </c>
      <c r="H1952" s="69"/>
      <c r="I1952" s="69"/>
      <c r="J1952" s="69">
        <f>(Table1[[#This Row],[Tiền hàng]]-Table1[[#This Row],[Tiền chiết khấu]])*8%</f>
        <v>0</v>
      </c>
      <c r="K1952" s="69">
        <v>128591</v>
      </c>
      <c r="L1952" s="8" t="s">
        <v>17</v>
      </c>
      <c r="M1952" s="41">
        <v>45928</v>
      </c>
      <c r="N1952" s="29" t="s">
        <v>4433</v>
      </c>
      <c r="O1952" s="69">
        <f>IF(Table1[[#This Row],[Phân loại]]="Tồn đầu kỳ",Table1[[#This Row],[Tổng giá trị]],0)</f>
        <v>0</v>
      </c>
      <c r="P1952" s="8">
        <f>IF(Table1[[#This Row],[Số còn phải thu ĐK]]&lt;&gt;0,0,IF(Table1[[#This Row],[Phân loại]]="Bán hàng",Table1[[#This Row],[Tổng giá trị]],-Table1[[#This Row],[Tổng giá trị]]))</f>
        <v>-128591</v>
      </c>
      <c r="Q1952" s="18">
        <f t="shared" si="218"/>
        <v>-128591</v>
      </c>
      <c r="R1952" s="8">
        <f>Table1[[#This Row],[Số còn phải thu ĐK]]+Table1[[#This Row],[Giá Trị HD sau CK]]-Table1[[#This Row],[Số tiền đã thu]]</f>
        <v>0</v>
      </c>
      <c r="S1952" s="7">
        <f>IF(Table1[[#This Row],[Ngày hóa đơn]]&lt;&gt;"",Table1[[#This Row],[Ngày hóa đơn]],Table1[[#This Row],[Ngày hạch toán]])</f>
        <v>45820</v>
      </c>
      <c r="T1952" s="8"/>
      <c r="U1952" s="7">
        <f>IF(Table1[[#This Row],[Ngày tính CN]]="","",S1952+T1952)</f>
        <v>45820</v>
      </c>
      <c r="V1952" s="71">
        <f ca="1">IF(Table1[[#This Row],[Hạn thanh toán]]="","",IF((U1952-NOW())&lt;0,0,(U1952-NOW())))</f>
        <v>0</v>
      </c>
      <c r="W1952" s="69"/>
      <c r="X1952" s="65" t="str">
        <f t="shared" ca="1" si="221"/>
        <v/>
      </c>
      <c r="Y1952" s="65" t="str">
        <f t="shared" si="217"/>
        <v>Đã thanh toán</v>
      </c>
      <c r="Z1952" s="250">
        <f>Table1[[#This Row],[Hạn thanh toán]]</f>
        <v>45820</v>
      </c>
      <c r="AA1952" s="250">
        <f>Table1[[#This Row],[Ngày Thanh toán]]</f>
        <v>45928</v>
      </c>
      <c r="AD1952" s="3" t="str">
        <f>IF(Table1[[#This Row],[Mã khách hàng]]="","",VLOOKUP($A1952,Ma_KH!$A:$Q,Ma_KH!O$1,0))</f>
        <v>DALATFARM</v>
      </c>
      <c r="AE1952" s="3" t="str">
        <f>IF(Table1[[#This Row],[Mã khách hàng]]="","",VLOOKUP($A1952,Ma_KH!$A:$Q,Ma_KH!P$1,0))</f>
        <v>Dalatfarm</v>
      </c>
      <c r="AF1952" s="3" t="str">
        <f>VLOOKUP(A1952,Ma_KH!A:Q,Ma_KH!J$1,0)</f>
        <v>Vũ Anh Tuấn</v>
      </c>
    </row>
    <row r="1953" spans="1:32" ht="16.5">
      <c r="A1953" s="73" t="s">
        <v>162</v>
      </c>
      <c r="B1953" s="73" t="s">
        <v>4513</v>
      </c>
      <c r="C1953" s="75">
        <v>45835</v>
      </c>
      <c r="D1953" s="76" t="s">
        <v>3303</v>
      </c>
      <c r="E1953" s="75"/>
      <c r="F1953" s="73"/>
      <c r="G1953" s="73" t="s">
        <v>3302</v>
      </c>
      <c r="H1953" s="69"/>
      <c r="I1953" s="69"/>
      <c r="J1953" s="69">
        <f>(Table1[[#This Row],[Tiền hàng]]-Table1[[#This Row],[Tiền chiết khấu]])*8%</f>
        <v>0</v>
      </c>
      <c r="K1953" s="69">
        <v>480954</v>
      </c>
      <c r="L1953" s="8" t="s">
        <v>17</v>
      </c>
      <c r="M1953" s="41">
        <v>45928</v>
      </c>
      <c r="N1953" s="29" t="s">
        <v>4433</v>
      </c>
      <c r="O1953" s="69">
        <f>IF(Table1[[#This Row],[Phân loại]]="Tồn đầu kỳ",Table1[[#This Row],[Tổng giá trị]],0)</f>
        <v>0</v>
      </c>
      <c r="P1953" s="8">
        <f>IF(Table1[[#This Row],[Số còn phải thu ĐK]]&lt;&gt;0,0,IF(Table1[[#This Row],[Phân loại]]="Bán hàng",Table1[[#This Row],[Tổng giá trị]],-Table1[[#This Row],[Tổng giá trị]]))</f>
        <v>-480954</v>
      </c>
      <c r="Q1953" s="18">
        <f t="shared" si="218"/>
        <v>-480954</v>
      </c>
      <c r="R1953" s="8">
        <f>Table1[[#This Row],[Số còn phải thu ĐK]]+Table1[[#This Row],[Giá Trị HD sau CK]]-Table1[[#This Row],[Số tiền đã thu]]</f>
        <v>0</v>
      </c>
      <c r="S1953" s="7">
        <f>IF(Table1[[#This Row],[Ngày hóa đơn]]&lt;&gt;"",Table1[[#This Row],[Ngày hóa đơn]],Table1[[#This Row],[Ngày hạch toán]])</f>
        <v>45835</v>
      </c>
      <c r="T1953" s="8"/>
      <c r="U1953" s="7">
        <f>IF(Table1[[#This Row],[Ngày tính CN]]="","",S1953+T1953)</f>
        <v>45835</v>
      </c>
      <c r="V1953" s="71">
        <f ca="1">IF(Table1[[#This Row],[Hạn thanh toán]]="","",IF((U1953-NOW())&lt;0,0,(U1953-NOW())))</f>
        <v>0</v>
      </c>
      <c r="W1953" s="69"/>
      <c r="X1953" s="65" t="str">
        <f t="shared" ca="1" si="221"/>
        <v/>
      </c>
      <c r="Y1953" s="65" t="str">
        <f t="shared" si="217"/>
        <v>Đã thanh toán</v>
      </c>
      <c r="Z1953" s="250">
        <f>Table1[[#This Row],[Hạn thanh toán]]</f>
        <v>45835</v>
      </c>
      <c r="AA1953" s="250">
        <f>Table1[[#This Row],[Ngày Thanh toán]]</f>
        <v>45928</v>
      </c>
      <c r="AD1953" s="3" t="str">
        <f>IF(Table1[[#This Row],[Mã khách hàng]]="","",VLOOKUP($A1953,Ma_KH!$A:$Q,Ma_KH!O$1,0))</f>
        <v>DALATFARM</v>
      </c>
      <c r="AE1953" s="3" t="str">
        <f>IF(Table1[[#This Row],[Mã khách hàng]]="","",VLOOKUP($A1953,Ma_KH!$A:$Q,Ma_KH!P$1,0))</f>
        <v>Dalatfarm</v>
      </c>
      <c r="AF1953" s="3" t="str">
        <f>VLOOKUP(A1953,Ma_KH!A:Q,Ma_KH!J$1,0)</f>
        <v>Vũ Anh Tuấn</v>
      </c>
    </row>
    <row r="1954" spans="1:32" ht="16.5">
      <c r="A1954" s="73" t="s">
        <v>162</v>
      </c>
      <c r="B1954" s="73" t="s">
        <v>4513</v>
      </c>
      <c r="C1954" s="75">
        <v>45835</v>
      </c>
      <c r="D1954" s="76" t="s">
        <v>3304</v>
      </c>
      <c r="E1954" s="75"/>
      <c r="F1954" s="73"/>
      <c r="G1954" s="73" t="s">
        <v>3302</v>
      </c>
      <c r="H1954" s="69"/>
      <c r="I1954" s="69"/>
      <c r="J1954" s="69">
        <f>(Table1[[#This Row],[Tiền hàng]]-Table1[[#This Row],[Tiền chiết khấu]])*8%</f>
        <v>0</v>
      </c>
      <c r="K1954" s="69">
        <v>475252</v>
      </c>
      <c r="L1954" s="8" t="s">
        <v>17</v>
      </c>
      <c r="M1954" s="41">
        <v>45928</v>
      </c>
      <c r="N1954" s="29" t="s">
        <v>4433</v>
      </c>
      <c r="O1954" s="69">
        <f>IF(Table1[[#This Row],[Phân loại]]="Tồn đầu kỳ",Table1[[#This Row],[Tổng giá trị]],0)</f>
        <v>0</v>
      </c>
      <c r="P1954" s="8">
        <f>IF(Table1[[#This Row],[Số còn phải thu ĐK]]&lt;&gt;0,0,IF(Table1[[#This Row],[Phân loại]]="Bán hàng",Table1[[#This Row],[Tổng giá trị]],-Table1[[#This Row],[Tổng giá trị]]))</f>
        <v>-475252</v>
      </c>
      <c r="Q1954" s="18">
        <f t="shared" si="218"/>
        <v>-475252</v>
      </c>
      <c r="R1954" s="8">
        <f>Table1[[#This Row],[Số còn phải thu ĐK]]+Table1[[#This Row],[Giá Trị HD sau CK]]-Table1[[#This Row],[Số tiền đã thu]]</f>
        <v>0</v>
      </c>
      <c r="S1954" s="7">
        <f>IF(Table1[[#This Row],[Ngày hóa đơn]]&lt;&gt;"",Table1[[#This Row],[Ngày hóa đơn]],Table1[[#This Row],[Ngày hạch toán]])</f>
        <v>45835</v>
      </c>
      <c r="T1954" s="8"/>
      <c r="U1954" s="7">
        <f>IF(Table1[[#This Row],[Ngày tính CN]]="","",S1954+T1954)</f>
        <v>45835</v>
      </c>
      <c r="V1954" s="71">
        <f ca="1">IF(Table1[[#This Row],[Hạn thanh toán]]="","",IF((U1954-NOW())&lt;0,0,(U1954-NOW())))</f>
        <v>0</v>
      </c>
      <c r="W1954" s="69"/>
      <c r="X1954" s="65" t="str">
        <f t="shared" ca="1" si="221"/>
        <v/>
      </c>
      <c r="Y1954" s="65" t="str">
        <f t="shared" si="217"/>
        <v>Đã thanh toán</v>
      </c>
      <c r="Z1954" s="250">
        <f>Table1[[#This Row],[Hạn thanh toán]]</f>
        <v>45835</v>
      </c>
      <c r="AA1954" s="250">
        <f>Table1[[#This Row],[Ngày Thanh toán]]</f>
        <v>45928</v>
      </c>
      <c r="AD1954" s="3" t="str">
        <f>IF(Table1[[#This Row],[Mã khách hàng]]="","",VLOOKUP($A1954,Ma_KH!$A:$Q,Ma_KH!O$1,0))</f>
        <v>DALATFARM</v>
      </c>
      <c r="AE1954" s="3" t="str">
        <f>IF(Table1[[#This Row],[Mã khách hàng]]="","",VLOOKUP($A1954,Ma_KH!$A:$Q,Ma_KH!P$1,0))</f>
        <v>Dalatfarm</v>
      </c>
      <c r="AF1954" s="3" t="str">
        <f>VLOOKUP(A1954,Ma_KH!A:Q,Ma_KH!J$1,0)</f>
        <v>Vũ Anh Tuấn</v>
      </c>
    </row>
    <row r="1955" spans="1:32" ht="16.5">
      <c r="A1955" s="73" t="s">
        <v>163</v>
      </c>
      <c r="B1955" s="73" t="s">
        <v>4513</v>
      </c>
      <c r="C1955" s="75">
        <v>45766</v>
      </c>
      <c r="D1955" s="76" t="s">
        <v>3305</v>
      </c>
      <c r="E1955" s="75"/>
      <c r="F1955" s="73"/>
      <c r="G1955" s="73" t="s">
        <v>3306</v>
      </c>
      <c r="H1955" s="69">
        <v>1238196</v>
      </c>
      <c r="I1955" s="69">
        <v>0</v>
      </c>
      <c r="J1955" s="69">
        <f>(Table1[[#This Row],[Tiền hàng]]-Table1[[#This Row],[Tiền chiết khấu]])*8%</f>
        <v>99055.680000000008</v>
      </c>
      <c r="K1955" s="69">
        <v>1337252</v>
      </c>
      <c r="L1955" s="8" t="s">
        <v>24</v>
      </c>
      <c r="M1955" s="41">
        <v>45814</v>
      </c>
      <c r="N1955" s="29" t="s">
        <v>4431</v>
      </c>
      <c r="O1955" s="69">
        <f>IF(Table1[[#This Row],[Phân loại]]="Tồn đầu kỳ",Table1[[#This Row],[Tổng giá trị]],0)</f>
        <v>0</v>
      </c>
      <c r="P1955" s="8">
        <f>IF(Table1[[#This Row],[Số còn phải thu ĐK]]&lt;&gt;0,0,IF(Table1[[#This Row],[Phân loại]]="Bán hàng",Table1[[#This Row],[Tổng giá trị]],-Table1[[#This Row],[Tổng giá trị]]))</f>
        <v>1337252</v>
      </c>
      <c r="Q1955" s="18">
        <f t="shared" si="218"/>
        <v>1337252</v>
      </c>
      <c r="R1955" s="8">
        <f>Table1[[#This Row],[Số còn phải thu ĐK]]+Table1[[#This Row],[Giá Trị HD sau CK]]-Table1[[#This Row],[Số tiền đã thu]]</f>
        <v>0</v>
      </c>
      <c r="S1955" s="7">
        <f>IF(Table1[[#This Row],[Ngày hóa đơn]]&lt;&gt;"",Table1[[#This Row],[Ngày hóa đơn]],Table1[[#This Row],[Ngày hạch toán]])</f>
        <v>45766</v>
      </c>
      <c r="T1955" s="8"/>
      <c r="U1955" s="7">
        <f>IF(Table1[[#This Row],[Ngày tính CN]]="","",S1955+T1955)</f>
        <v>45766</v>
      </c>
      <c r="V1955" s="71">
        <f ca="1">IF(Table1[[#This Row],[Hạn thanh toán]]="","",IF((U1955-NOW())&lt;0,0,(U1955-NOW())))</f>
        <v>0</v>
      </c>
      <c r="W1955" s="69"/>
      <c r="X1955" s="65" t="str">
        <f t="shared" ca="1" si="221"/>
        <v/>
      </c>
      <c r="Y1955" s="65" t="str">
        <f t="shared" si="217"/>
        <v>Đã thanh toán</v>
      </c>
      <c r="Z1955" s="250">
        <f>Table1[[#This Row],[Hạn thanh toán]]</f>
        <v>45766</v>
      </c>
      <c r="AA1955" s="250">
        <f>Table1[[#This Row],[Ngày Thanh toán]]</f>
        <v>45814</v>
      </c>
      <c r="AD1955" s="3" t="str">
        <f>IF(Table1[[#This Row],[Mã khách hàng]]="","",VLOOKUP($A1955,Ma_KH!$A:$Q,Ma_KH!O$1,0))</f>
        <v>DALATFARM</v>
      </c>
      <c r="AE1955" s="3" t="str">
        <f>IF(Table1[[#This Row],[Mã khách hàng]]="","",VLOOKUP($A1955,Ma_KH!$A:$Q,Ma_KH!P$1,0))</f>
        <v>Dalatfarm</v>
      </c>
      <c r="AF1955" s="3" t="str">
        <f>VLOOKUP(A1955,Ma_KH!A:Q,Ma_KH!J$1,0)</f>
        <v>Vũ Anh Tuấn</v>
      </c>
    </row>
    <row r="1956" spans="1:32" ht="16.5">
      <c r="A1956" s="73" t="s">
        <v>163</v>
      </c>
      <c r="B1956" s="73" t="s">
        <v>4513</v>
      </c>
      <c r="C1956" s="75">
        <v>45766</v>
      </c>
      <c r="D1956" s="76" t="s">
        <v>3307</v>
      </c>
      <c r="E1956" s="75"/>
      <c r="F1956" s="73"/>
      <c r="G1956" s="73" t="s">
        <v>3308</v>
      </c>
      <c r="H1956" s="69">
        <v>605287</v>
      </c>
      <c r="I1956" s="69">
        <v>0</v>
      </c>
      <c r="J1956" s="69">
        <f>(Table1[[#This Row],[Tiền hàng]]-Table1[[#This Row],[Tiền chiết khấu]])*8%</f>
        <v>48422.96</v>
      </c>
      <c r="K1956" s="69">
        <v>653710</v>
      </c>
      <c r="L1956" s="8" t="s">
        <v>24</v>
      </c>
      <c r="M1956" s="41">
        <v>45814</v>
      </c>
      <c r="N1956" s="29" t="s">
        <v>4431</v>
      </c>
      <c r="O1956" s="69">
        <f>IF(Table1[[#This Row],[Phân loại]]="Tồn đầu kỳ",Table1[[#This Row],[Tổng giá trị]],0)</f>
        <v>0</v>
      </c>
      <c r="P1956" s="8">
        <f>IF(Table1[[#This Row],[Số còn phải thu ĐK]]&lt;&gt;0,0,IF(Table1[[#This Row],[Phân loại]]="Bán hàng",Table1[[#This Row],[Tổng giá trị]],-Table1[[#This Row],[Tổng giá trị]]))</f>
        <v>653710</v>
      </c>
      <c r="Q1956" s="18">
        <f t="shared" si="218"/>
        <v>653710</v>
      </c>
      <c r="R1956" s="8">
        <f>Table1[[#This Row],[Số còn phải thu ĐK]]+Table1[[#This Row],[Giá Trị HD sau CK]]-Table1[[#This Row],[Số tiền đã thu]]</f>
        <v>0</v>
      </c>
      <c r="S1956" s="7">
        <f>IF(Table1[[#This Row],[Ngày hóa đơn]]&lt;&gt;"",Table1[[#This Row],[Ngày hóa đơn]],Table1[[#This Row],[Ngày hạch toán]])</f>
        <v>45766</v>
      </c>
      <c r="T1956" s="8"/>
      <c r="U1956" s="7">
        <f>IF(Table1[[#This Row],[Ngày tính CN]]="","",S1956+T1956)</f>
        <v>45766</v>
      </c>
      <c r="V1956" s="71">
        <f ca="1">IF(Table1[[#This Row],[Hạn thanh toán]]="","",IF((U1956-NOW())&lt;0,0,(U1956-NOW())))</f>
        <v>0</v>
      </c>
      <c r="W1956" s="69"/>
      <c r="X1956" s="65" t="str">
        <f t="shared" ca="1" si="221"/>
        <v/>
      </c>
      <c r="Y1956" s="65" t="str">
        <f t="shared" si="217"/>
        <v>Đã thanh toán</v>
      </c>
      <c r="Z1956" s="250">
        <f>Table1[[#This Row],[Hạn thanh toán]]</f>
        <v>45766</v>
      </c>
      <c r="AA1956" s="250">
        <f>Table1[[#This Row],[Ngày Thanh toán]]</f>
        <v>45814</v>
      </c>
      <c r="AD1956" s="3" t="str">
        <f>IF(Table1[[#This Row],[Mã khách hàng]]="","",VLOOKUP($A1956,Ma_KH!$A:$Q,Ma_KH!O$1,0))</f>
        <v>DALATFARM</v>
      </c>
      <c r="AE1956" s="3" t="str">
        <f>IF(Table1[[#This Row],[Mã khách hàng]]="","",VLOOKUP($A1956,Ma_KH!$A:$Q,Ma_KH!P$1,0))</f>
        <v>Dalatfarm</v>
      </c>
      <c r="AF1956" s="3" t="str">
        <f>VLOOKUP(A1956,Ma_KH!A:Q,Ma_KH!J$1,0)</f>
        <v>Vũ Anh Tuấn</v>
      </c>
    </row>
    <row r="1957" spans="1:32" ht="16.5">
      <c r="A1957" s="73" t="s">
        <v>163</v>
      </c>
      <c r="B1957" s="73" t="s">
        <v>4513</v>
      </c>
      <c r="C1957" s="75">
        <v>45779</v>
      </c>
      <c r="D1957" s="76" t="s">
        <v>3309</v>
      </c>
      <c r="E1957" s="75"/>
      <c r="F1957" s="73"/>
      <c r="G1957" s="73" t="s">
        <v>3310</v>
      </c>
      <c r="H1957" s="69">
        <v>1632388</v>
      </c>
      <c r="I1957" s="69">
        <v>0</v>
      </c>
      <c r="J1957" s="69">
        <f>(Table1[[#This Row],[Tiền hàng]]-Table1[[#This Row],[Tiền chiết khấu]])*8%</f>
        <v>130591.04000000001</v>
      </c>
      <c r="K1957" s="69">
        <v>1762979</v>
      </c>
      <c r="L1957" s="8" t="s">
        <v>24</v>
      </c>
      <c r="M1957" s="41">
        <v>45865</v>
      </c>
      <c r="N1957" s="29" t="s">
        <v>4432</v>
      </c>
      <c r="O1957" s="69">
        <f>IF(Table1[[#This Row],[Phân loại]]="Tồn đầu kỳ",Table1[[#This Row],[Tổng giá trị]],0)</f>
        <v>0</v>
      </c>
      <c r="P1957" s="8">
        <f>IF(Table1[[#This Row],[Số còn phải thu ĐK]]&lt;&gt;0,0,IF(Table1[[#This Row],[Phân loại]]="Bán hàng",Table1[[#This Row],[Tổng giá trị]],-Table1[[#This Row],[Tổng giá trị]]))</f>
        <v>1762979</v>
      </c>
      <c r="Q1957" s="18">
        <f t="shared" si="218"/>
        <v>1762979</v>
      </c>
      <c r="R1957" s="8">
        <f>Table1[[#This Row],[Số còn phải thu ĐK]]+Table1[[#This Row],[Giá Trị HD sau CK]]-Table1[[#This Row],[Số tiền đã thu]]</f>
        <v>0</v>
      </c>
      <c r="S1957" s="7">
        <f>IF(Table1[[#This Row],[Ngày hóa đơn]]&lt;&gt;"",Table1[[#This Row],[Ngày hóa đơn]],Table1[[#This Row],[Ngày hạch toán]])</f>
        <v>45779</v>
      </c>
      <c r="T1957" s="8"/>
      <c r="U1957" s="7">
        <f>IF(Table1[[#This Row],[Ngày tính CN]]="","",S1957+T1957)</f>
        <v>45779</v>
      </c>
      <c r="V1957" s="71">
        <f ca="1">IF(Table1[[#This Row],[Hạn thanh toán]]="","",IF((U1957-NOW())&lt;0,0,(U1957-NOW())))</f>
        <v>0</v>
      </c>
      <c r="W1957" s="69"/>
      <c r="X1957" s="65" t="str">
        <f t="shared" ca="1" si="221"/>
        <v/>
      </c>
      <c r="Y1957" s="65" t="str">
        <f t="shared" si="217"/>
        <v>Đã thanh toán</v>
      </c>
      <c r="Z1957" s="250">
        <f>Table1[[#This Row],[Hạn thanh toán]]</f>
        <v>45779</v>
      </c>
      <c r="AA1957" s="250">
        <f>Table1[[#This Row],[Ngày Thanh toán]]</f>
        <v>45865</v>
      </c>
      <c r="AD1957" s="3" t="str">
        <f>IF(Table1[[#This Row],[Mã khách hàng]]="","",VLOOKUP($A1957,Ma_KH!$A:$Q,Ma_KH!O$1,0))</f>
        <v>DALATFARM</v>
      </c>
      <c r="AE1957" s="3" t="str">
        <f>IF(Table1[[#This Row],[Mã khách hàng]]="","",VLOOKUP($A1957,Ma_KH!$A:$Q,Ma_KH!P$1,0))</f>
        <v>Dalatfarm</v>
      </c>
      <c r="AF1957" s="3" t="str">
        <f>VLOOKUP(A1957,Ma_KH!A:Q,Ma_KH!J$1,0)</f>
        <v>Vũ Anh Tuấn</v>
      </c>
    </row>
    <row r="1958" spans="1:32" ht="16.5">
      <c r="A1958" s="73" t="s">
        <v>163</v>
      </c>
      <c r="B1958" s="73" t="s">
        <v>4513</v>
      </c>
      <c r="C1958" s="75">
        <v>45782</v>
      </c>
      <c r="D1958" s="76" t="s">
        <v>3311</v>
      </c>
      <c r="E1958" s="75"/>
      <c r="F1958" s="73"/>
      <c r="G1958" s="73" t="s">
        <v>3306</v>
      </c>
      <c r="H1958" s="69">
        <v>1360306</v>
      </c>
      <c r="I1958" s="69">
        <v>0</v>
      </c>
      <c r="J1958" s="69">
        <f>(Table1[[#This Row],[Tiền hàng]]-Table1[[#This Row],[Tiền chiết khấu]])*8%</f>
        <v>108824.48</v>
      </c>
      <c r="K1958" s="69">
        <v>1469130</v>
      </c>
      <c r="L1958" s="8" t="s">
        <v>24</v>
      </c>
      <c r="M1958" s="41">
        <v>45865</v>
      </c>
      <c r="N1958" s="29" t="s">
        <v>4432</v>
      </c>
      <c r="O1958" s="69">
        <f>IF(Table1[[#This Row],[Phân loại]]="Tồn đầu kỳ",Table1[[#This Row],[Tổng giá trị]],0)</f>
        <v>0</v>
      </c>
      <c r="P1958" s="8">
        <f>IF(Table1[[#This Row],[Số còn phải thu ĐK]]&lt;&gt;0,0,IF(Table1[[#This Row],[Phân loại]]="Bán hàng",Table1[[#This Row],[Tổng giá trị]],-Table1[[#This Row],[Tổng giá trị]]))</f>
        <v>1469130</v>
      </c>
      <c r="Q1958" s="18">
        <f t="shared" si="218"/>
        <v>1469130</v>
      </c>
      <c r="R1958" s="8">
        <f>Table1[[#This Row],[Số còn phải thu ĐK]]+Table1[[#This Row],[Giá Trị HD sau CK]]-Table1[[#This Row],[Số tiền đã thu]]</f>
        <v>0</v>
      </c>
      <c r="S1958" s="7">
        <f>IF(Table1[[#This Row],[Ngày hóa đơn]]&lt;&gt;"",Table1[[#This Row],[Ngày hóa đơn]],Table1[[#This Row],[Ngày hạch toán]])</f>
        <v>45782</v>
      </c>
      <c r="T1958" s="8"/>
      <c r="U1958" s="7">
        <f>IF(Table1[[#This Row],[Ngày tính CN]]="","",S1958+T1958)</f>
        <v>45782</v>
      </c>
      <c r="V1958" s="71">
        <f ca="1">IF(Table1[[#This Row],[Hạn thanh toán]]="","",IF((U1958-NOW())&lt;0,0,(U1958-NOW())))</f>
        <v>0</v>
      </c>
      <c r="W1958" s="69"/>
      <c r="X1958" s="65" t="str">
        <f t="shared" ca="1" si="221"/>
        <v/>
      </c>
      <c r="Y1958" s="65" t="str">
        <f t="shared" si="217"/>
        <v>Đã thanh toán</v>
      </c>
      <c r="Z1958" s="250">
        <f>Table1[[#This Row],[Hạn thanh toán]]</f>
        <v>45782</v>
      </c>
      <c r="AA1958" s="250">
        <f>Table1[[#This Row],[Ngày Thanh toán]]</f>
        <v>45865</v>
      </c>
      <c r="AD1958" s="3" t="str">
        <f>IF(Table1[[#This Row],[Mã khách hàng]]="","",VLOOKUP($A1958,Ma_KH!$A:$Q,Ma_KH!O$1,0))</f>
        <v>DALATFARM</v>
      </c>
      <c r="AE1958" s="3" t="str">
        <f>IF(Table1[[#This Row],[Mã khách hàng]]="","",VLOOKUP($A1958,Ma_KH!$A:$Q,Ma_KH!P$1,0))</f>
        <v>Dalatfarm</v>
      </c>
      <c r="AF1958" s="3" t="str">
        <f>VLOOKUP(A1958,Ma_KH!A:Q,Ma_KH!J$1,0)</f>
        <v>Vũ Anh Tuấn</v>
      </c>
    </row>
    <row r="1959" spans="1:32" ht="16.5">
      <c r="A1959" s="73" t="s">
        <v>163</v>
      </c>
      <c r="B1959" s="73" t="s">
        <v>4513</v>
      </c>
      <c r="C1959" s="75">
        <v>45782</v>
      </c>
      <c r="D1959" s="76" t="s">
        <v>3312</v>
      </c>
      <c r="E1959" s="75"/>
      <c r="F1959" s="73"/>
      <c r="G1959" s="73" t="s">
        <v>3271</v>
      </c>
      <c r="H1959" s="69">
        <v>1273279</v>
      </c>
      <c r="I1959" s="69">
        <v>0</v>
      </c>
      <c r="J1959" s="69">
        <f>(Table1[[#This Row],[Tiền hàng]]-Table1[[#This Row],[Tiền chiết khấu]])*8%</f>
        <v>101862.32</v>
      </c>
      <c r="K1959" s="69">
        <v>1375141</v>
      </c>
      <c r="L1959" s="8" t="s">
        <v>24</v>
      </c>
      <c r="M1959" s="41">
        <v>45865</v>
      </c>
      <c r="N1959" s="29" t="s">
        <v>4432</v>
      </c>
      <c r="O1959" s="69">
        <f>IF(Table1[[#This Row],[Phân loại]]="Tồn đầu kỳ",Table1[[#This Row],[Tổng giá trị]],0)</f>
        <v>0</v>
      </c>
      <c r="P1959" s="8">
        <f>IF(Table1[[#This Row],[Số còn phải thu ĐK]]&lt;&gt;0,0,IF(Table1[[#This Row],[Phân loại]]="Bán hàng",Table1[[#This Row],[Tổng giá trị]],-Table1[[#This Row],[Tổng giá trị]]))</f>
        <v>1375141</v>
      </c>
      <c r="Q1959" s="18">
        <f t="shared" si="218"/>
        <v>1375141</v>
      </c>
      <c r="R1959" s="8">
        <f>Table1[[#This Row],[Số còn phải thu ĐK]]+Table1[[#This Row],[Giá Trị HD sau CK]]-Table1[[#This Row],[Số tiền đã thu]]</f>
        <v>0</v>
      </c>
      <c r="S1959" s="7">
        <f>IF(Table1[[#This Row],[Ngày hóa đơn]]&lt;&gt;"",Table1[[#This Row],[Ngày hóa đơn]],Table1[[#This Row],[Ngày hạch toán]])</f>
        <v>45782</v>
      </c>
      <c r="T1959" s="8"/>
      <c r="U1959" s="7">
        <f>IF(Table1[[#This Row],[Ngày tính CN]]="","",S1959+T1959)</f>
        <v>45782</v>
      </c>
      <c r="V1959" s="71">
        <f ca="1">IF(Table1[[#This Row],[Hạn thanh toán]]="","",IF((U1959-NOW())&lt;0,0,(U1959-NOW())))</f>
        <v>0</v>
      </c>
      <c r="W1959" s="69"/>
      <c r="X1959" s="65" t="str">
        <f t="shared" ca="1" si="221"/>
        <v/>
      </c>
      <c r="Y1959" s="65" t="str">
        <f t="shared" si="217"/>
        <v>Đã thanh toán</v>
      </c>
      <c r="Z1959" s="250">
        <f>Table1[[#This Row],[Hạn thanh toán]]</f>
        <v>45782</v>
      </c>
      <c r="AA1959" s="250">
        <f>Table1[[#This Row],[Ngày Thanh toán]]</f>
        <v>45865</v>
      </c>
      <c r="AD1959" s="3" t="str">
        <f>IF(Table1[[#This Row],[Mã khách hàng]]="","",VLOOKUP($A1959,Ma_KH!$A:$Q,Ma_KH!O$1,0))</f>
        <v>DALATFARM</v>
      </c>
      <c r="AE1959" s="3" t="str">
        <f>IF(Table1[[#This Row],[Mã khách hàng]]="","",VLOOKUP($A1959,Ma_KH!$A:$Q,Ma_KH!P$1,0))</f>
        <v>Dalatfarm</v>
      </c>
      <c r="AF1959" s="3" t="str">
        <f>VLOOKUP(A1959,Ma_KH!A:Q,Ma_KH!J$1,0)</f>
        <v>Vũ Anh Tuấn</v>
      </c>
    </row>
    <row r="1960" spans="1:32" ht="16.5">
      <c r="A1960" s="73" t="s">
        <v>163</v>
      </c>
      <c r="B1960" s="73" t="s">
        <v>4513</v>
      </c>
      <c r="C1960" s="75">
        <v>45782</v>
      </c>
      <c r="D1960" s="76" t="s">
        <v>3313</v>
      </c>
      <c r="E1960" s="75"/>
      <c r="F1960" s="73"/>
      <c r="G1960" s="73" t="s">
        <v>3308</v>
      </c>
      <c r="H1960" s="69">
        <v>1123326</v>
      </c>
      <c r="I1960" s="69">
        <v>0</v>
      </c>
      <c r="J1960" s="69">
        <f>(Table1[[#This Row],[Tiền hàng]]-Table1[[#This Row],[Tiền chiết khấu]])*8%</f>
        <v>89866.08</v>
      </c>
      <c r="K1960" s="69">
        <v>1213192</v>
      </c>
      <c r="L1960" s="8" t="s">
        <v>24</v>
      </c>
      <c r="M1960" s="41">
        <v>45865</v>
      </c>
      <c r="N1960" s="29" t="s">
        <v>4432</v>
      </c>
      <c r="O1960" s="69">
        <f>IF(Table1[[#This Row],[Phân loại]]="Tồn đầu kỳ",Table1[[#This Row],[Tổng giá trị]],0)</f>
        <v>0</v>
      </c>
      <c r="P1960" s="8">
        <f>IF(Table1[[#This Row],[Số còn phải thu ĐK]]&lt;&gt;0,0,IF(Table1[[#This Row],[Phân loại]]="Bán hàng",Table1[[#This Row],[Tổng giá trị]],-Table1[[#This Row],[Tổng giá trị]]))</f>
        <v>1213192</v>
      </c>
      <c r="Q1960" s="18">
        <f t="shared" si="218"/>
        <v>1213192</v>
      </c>
      <c r="R1960" s="8">
        <f>Table1[[#This Row],[Số còn phải thu ĐK]]+Table1[[#This Row],[Giá Trị HD sau CK]]-Table1[[#This Row],[Số tiền đã thu]]</f>
        <v>0</v>
      </c>
      <c r="S1960" s="7">
        <f>IF(Table1[[#This Row],[Ngày hóa đơn]]&lt;&gt;"",Table1[[#This Row],[Ngày hóa đơn]],Table1[[#This Row],[Ngày hạch toán]])</f>
        <v>45782</v>
      </c>
      <c r="T1960" s="8"/>
      <c r="U1960" s="7">
        <f>IF(Table1[[#This Row],[Ngày tính CN]]="","",S1960+T1960)</f>
        <v>45782</v>
      </c>
      <c r="V1960" s="71">
        <f ca="1">IF(Table1[[#This Row],[Hạn thanh toán]]="","",IF((U1960-NOW())&lt;0,0,(U1960-NOW())))</f>
        <v>0</v>
      </c>
      <c r="W1960" s="69"/>
      <c r="X1960" s="65" t="str">
        <f t="shared" ca="1" si="221"/>
        <v/>
      </c>
      <c r="Y1960" s="65" t="str">
        <f t="shared" si="217"/>
        <v>Đã thanh toán</v>
      </c>
      <c r="Z1960" s="250">
        <f>Table1[[#This Row],[Hạn thanh toán]]</f>
        <v>45782</v>
      </c>
      <c r="AA1960" s="250">
        <f>Table1[[#This Row],[Ngày Thanh toán]]</f>
        <v>45865</v>
      </c>
      <c r="AD1960" s="3" t="str">
        <f>IF(Table1[[#This Row],[Mã khách hàng]]="","",VLOOKUP($A1960,Ma_KH!$A:$Q,Ma_KH!O$1,0))</f>
        <v>DALATFARM</v>
      </c>
      <c r="AE1960" s="3" t="str">
        <f>IF(Table1[[#This Row],[Mã khách hàng]]="","",VLOOKUP($A1960,Ma_KH!$A:$Q,Ma_KH!P$1,0))</f>
        <v>Dalatfarm</v>
      </c>
      <c r="AF1960" s="3" t="str">
        <f>VLOOKUP(A1960,Ma_KH!A:Q,Ma_KH!J$1,0)</f>
        <v>Vũ Anh Tuấn</v>
      </c>
    </row>
    <row r="1961" spans="1:32" ht="16.5">
      <c r="A1961" s="73" t="s">
        <v>163</v>
      </c>
      <c r="B1961" s="73" t="s">
        <v>4513</v>
      </c>
      <c r="C1961" s="75">
        <v>45782</v>
      </c>
      <c r="D1961" s="76" t="s">
        <v>3314</v>
      </c>
      <c r="E1961" s="75"/>
      <c r="F1961" s="73"/>
      <c r="G1961" s="73" t="s">
        <v>3315</v>
      </c>
      <c r="H1961" s="69">
        <v>1728613</v>
      </c>
      <c r="I1961" s="69">
        <v>0</v>
      </c>
      <c r="J1961" s="69">
        <f>(Table1[[#This Row],[Tiền hàng]]-Table1[[#This Row],[Tiền chiết khấu]])*8%</f>
        <v>138289.04</v>
      </c>
      <c r="K1961" s="69">
        <v>1866902</v>
      </c>
      <c r="L1961" s="8" t="s">
        <v>24</v>
      </c>
      <c r="M1961" s="41">
        <v>45865</v>
      </c>
      <c r="N1961" s="29" t="s">
        <v>4432</v>
      </c>
      <c r="O1961" s="69">
        <f>IF(Table1[[#This Row],[Phân loại]]="Tồn đầu kỳ",Table1[[#This Row],[Tổng giá trị]],0)</f>
        <v>0</v>
      </c>
      <c r="P1961" s="8">
        <f>IF(Table1[[#This Row],[Số còn phải thu ĐK]]&lt;&gt;0,0,IF(Table1[[#This Row],[Phân loại]]="Bán hàng",Table1[[#This Row],[Tổng giá trị]],-Table1[[#This Row],[Tổng giá trị]]))</f>
        <v>1866902</v>
      </c>
      <c r="Q1961" s="18">
        <f t="shared" si="218"/>
        <v>1866902</v>
      </c>
      <c r="R1961" s="8">
        <f>Table1[[#This Row],[Số còn phải thu ĐK]]+Table1[[#This Row],[Giá Trị HD sau CK]]-Table1[[#This Row],[Số tiền đã thu]]</f>
        <v>0</v>
      </c>
      <c r="S1961" s="7">
        <f>IF(Table1[[#This Row],[Ngày hóa đơn]]&lt;&gt;"",Table1[[#This Row],[Ngày hóa đơn]],Table1[[#This Row],[Ngày hạch toán]])</f>
        <v>45782</v>
      </c>
      <c r="T1961" s="8"/>
      <c r="U1961" s="7">
        <f>IF(Table1[[#This Row],[Ngày tính CN]]="","",S1961+T1961)</f>
        <v>45782</v>
      </c>
      <c r="V1961" s="71">
        <f ca="1">IF(Table1[[#This Row],[Hạn thanh toán]]="","",IF((U1961-NOW())&lt;0,0,(U1961-NOW())))</f>
        <v>0</v>
      </c>
      <c r="W1961" s="69"/>
      <c r="X1961" s="65" t="str">
        <f t="shared" ca="1" si="221"/>
        <v/>
      </c>
      <c r="Y1961" s="65" t="str">
        <f t="shared" si="217"/>
        <v>Đã thanh toán</v>
      </c>
      <c r="Z1961" s="250">
        <f>Table1[[#This Row],[Hạn thanh toán]]</f>
        <v>45782</v>
      </c>
      <c r="AA1961" s="250">
        <f>Table1[[#This Row],[Ngày Thanh toán]]</f>
        <v>45865</v>
      </c>
      <c r="AD1961" s="3" t="str">
        <f>IF(Table1[[#This Row],[Mã khách hàng]]="","",VLOOKUP($A1961,Ma_KH!$A:$Q,Ma_KH!O$1,0))</f>
        <v>DALATFARM</v>
      </c>
      <c r="AE1961" s="3" t="str">
        <f>IF(Table1[[#This Row],[Mã khách hàng]]="","",VLOOKUP($A1961,Ma_KH!$A:$Q,Ma_KH!P$1,0))</f>
        <v>Dalatfarm</v>
      </c>
      <c r="AF1961" s="3" t="str">
        <f>VLOOKUP(A1961,Ma_KH!A:Q,Ma_KH!J$1,0)</f>
        <v>Vũ Anh Tuấn</v>
      </c>
    </row>
    <row r="1962" spans="1:32" ht="16.5">
      <c r="A1962" s="73" t="s">
        <v>163</v>
      </c>
      <c r="B1962" s="73" t="s">
        <v>4513</v>
      </c>
      <c r="C1962" s="75">
        <v>45805</v>
      </c>
      <c r="D1962" s="76" t="s">
        <v>3316</v>
      </c>
      <c r="E1962" s="75"/>
      <c r="F1962" s="73"/>
      <c r="G1962" s="73" t="s">
        <v>3306</v>
      </c>
      <c r="H1962" s="69">
        <v>458425</v>
      </c>
      <c r="I1962" s="69">
        <v>0</v>
      </c>
      <c r="J1962" s="69">
        <f>(Table1[[#This Row],[Tiền hàng]]-Table1[[#This Row],[Tiền chiết khấu]])*8%</f>
        <v>36674</v>
      </c>
      <c r="K1962" s="69">
        <v>495099</v>
      </c>
      <c r="L1962" s="8" t="s">
        <v>24</v>
      </c>
      <c r="M1962" s="41">
        <v>45865</v>
      </c>
      <c r="N1962" s="29" t="s">
        <v>4432</v>
      </c>
      <c r="O1962" s="69">
        <f>IF(Table1[[#This Row],[Phân loại]]="Tồn đầu kỳ",Table1[[#This Row],[Tổng giá trị]],0)</f>
        <v>0</v>
      </c>
      <c r="P1962" s="8">
        <f>IF(Table1[[#This Row],[Số còn phải thu ĐK]]&lt;&gt;0,0,IF(Table1[[#This Row],[Phân loại]]="Bán hàng",Table1[[#This Row],[Tổng giá trị]],-Table1[[#This Row],[Tổng giá trị]]))</f>
        <v>495099</v>
      </c>
      <c r="Q1962" s="18">
        <f t="shared" si="218"/>
        <v>495099</v>
      </c>
      <c r="R1962" s="8">
        <f>Table1[[#This Row],[Số còn phải thu ĐK]]+Table1[[#This Row],[Giá Trị HD sau CK]]-Table1[[#This Row],[Số tiền đã thu]]</f>
        <v>0</v>
      </c>
      <c r="S1962" s="7">
        <f>IF(Table1[[#This Row],[Ngày hóa đơn]]&lt;&gt;"",Table1[[#This Row],[Ngày hóa đơn]],Table1[[#This Row],[Ngày hạch toán]])</f>
        <v>45805</v>
      </c>
      <c r="T1962" s="8"/>
      <c r="U1962" s="7">
        <f>IF(Table1[[#This Row],[Ngày tính CN]]="","",S1962+T1962)</f>
        <v>45805</v>
      </c>
      <c r="V1962" s="71">
        <f ca="1">IF(Table1[[#This Row],[Hạn thanh toán]]="","",IF((U1962-NOW())&lt;0,0,(U1962-NOW())))</f>
        <v>0</v>
      </c>
      <c r="W1962" s="69"/>
      <c r="X1962" s="65" t="str">
        <f t="shared" ca="1" si="221"/>
        <v/>
      </c>
      <c r="Y1962" s="65" t="str">
        <f t="shared" si="217"/>
        <v>Đã thanh toán</v>
      </c>
      <c r="Z1962" s="250">
        <f>Table1[[#This Row],[Hạn thanh toán]]</f>
        <v>45805</v>
      </c>
      <c r="AA1962" s="250">
        <f>Table1[[#This Row],[Ngày Thanh toán]]</f>
        <v>45865</v>
      </c>
      <c r="AD1962" s="3" t="str">
        <f>IF(Table1[[#This Row],[Mã khách hàng]]="","",VLOOKUP($A1962,Ma_KH!$A:$Q,Ma_KH!O$1,0))</f>
        <v>DALATFARM</v>
      </c>
      <c r="AE1962" s="3" t="str">
        <f>IF(Table1[[#This Row],[Mã khách hàng]]="","",VLOOKUP($A1962,Ma_KH!$A:$Q,Ma_KH!P$1,0))</f>
        <v>Dalatfarm</v>
      </c>
      <c r="AF1962" s="3" t="str">
        <f>VLOOKUP(A1962,Ma_KH!A:Q,Ma_KH!J$1,0)</f>
        <v>Vũ Anh Tuấn</v>
      </c>
    </row>
    <row r="1963" spans="1:32" ht="16.5">
      <c r="A1963" s="73" t="s">
        <v>163</v>
      </c>
      <c r="B1963" s="73" t="s">
        <v>4513</v>
      </c>
      <c r="C1963" s="75">
        <v>45805</v>
      </c>
      <c r="D1963" s="76" t="s">
        <v>3317</v>
      </c>
      <c r="E1963" s="75"/>
      <c r="F1963" s="73"/>
      <c r="G1963" s="73" t="s">
        <v>3271</v>
      </c>
      <c r="H1963" s="69">
        <v>662829</v>
      </c>
      <c r="I1963" s="69">
        <v>0</v>
      </c>
      <c r="J1963" s="69">
        <f>(Table1[[#This Row],[Tiền hàng]]-Table1[[#This Row],[Tiền chiết khấu]])*8%</f>
        <v>53026.32</v>
      </c>
      <c r="K1963" s="69">
        <v>715855</v>
      </c>
      <c r="L1963" s="8" t="s">
        <v>24</v>
      </c>
      <c r="M1963" s="41">
        <v>45865</v>
      </c>
      <c r="N1963" s="29" t="s">
        <v>4432</v>
      </c>
      <c r="O1963" s="69">
        <f>IF(Table1[[#This Row],[Phân loại]]="Tồn đầu kỳ",Table1[[#This Row],[Tổng giá trị]],0)</f>
        <v>0</v>
      </c>
      <c r="P1963" s="8">
        <f>IF(Table1[[#This Row],[Số còn phải thu ĐK]]&lt;&gt;0,0,IF(Table1[[#This Row],[Phân loại]]="Bán hàng",Table1[[#This Row],[Tổng giá trị]],-Table1[[#This Row],[Tổng giá trị]]))</f>
        <v>715855</v>
      </c>
      <c r="Q1963" s="18">
        <f t="shared" si="218"/>
        <v>715855</v>
      </c>
      <c r="R1963" s="8">
        <f>Table1[[#This Row],[Số còn phải thu ĐK]]+Table1[[#This Row],[Giá Trị HD sau CK]]-Table1[[#This Row],[Số tiền đã thu]]</f>
        <v>0</v>
      </c>
      <c r="S1963" s="7">
        <f>IF(Table1[[#This Row],[Ngày hóa đơn]]&lt;&gt;"",Table1[[#This Row],[Ngày hóa đơn]],Table1[[#This Row],[Ngày hạch toán]])</f>
        <v>45805</v>
      </c>
      <c r="T1963" s="8"/>
      <c r="U1963" s="7">
        <f>IF(Table1[[#This Row],[Ngày tính CN]]="","",S1963+T1963)</f>
        <v>45805</v>
      </c>
      <c r="V1963" s="71">
        <f ca="1">IF(Table1[[#This Row],[Hạn thanh toán]]="","",IF((U1963-NOW())&lt;0,0,(U1963-NOW())))</f>
        <v>0</v>
      </c>
      <c r="W1963" s="69"/>
      <c r="X1963" s="65" t="str">
        <f t="shared" ca="1" si="221"/>
        <v/>
      </c>
      <c r="Y1963" s="65" t="str">
        <f t="shared" si="217"/>
        <v>Đã thanh toán</v>
      </c>
      <c r="Z1963" s="250">
        <f>Table1[[#This Row],[Hạn thanh toán]]</f>
        <v>45805</v>
      </c>
      <c r="AA1963" s="250">
        <f>Table1[[#This Row],[Ngày Thanh toán]]</f>
        <v>45865</v>
      </c>
      <c r="AD1963" s="3" t="str">
        <f>IF(Table1[[#This Row],[Mã khách hàng]]="","",VLOOKUP($A1963,Ma_KH!$A:$Q,Ma_KH!O$1,0))</f>
        <v>DALATFARM</v>
      </c>
      <c r="AE1963" s="3" t="str">
        <f>IF(Table1[[#This Row],[Mã khách hàng]]="","",VLOOKUP($A1963,Ma_KH!$A:$Q,Ma_KH!P$1,0))</f>
        <v>Dalatfarm</v>
      </c>
      <c r="AF1963" s="3" t="str">
        <f>VLOOKUP(A1963,Ma_KH!A:Q,Ma_KH!J$1,0)</f>
        <v>Vũ Anh Tuấn</v>
      </c>
    </row>
    <row r="1964" spans="1:32" ht="16.5">
      <c r="A1964" s="73" t="s">
        <v>163</v>
      </c>
      <c r="B1964" s="73" t="s">
        <v>4513</v>
      </c>
      <c r="C1964" s="75">
        <v>45805</v>
      </c>
      <c r="D1964" s="76" t="s">
        <v>3318</v>
      </c>
      <c r="E1964" s="75"/>
      <c r="F1964" s="73"/>
      <c r="G1964" s="73" t="s">
        <v>3308</v>
      </c>
      <c r="H1964" s="69">
        <v>482801</v>
      </c>
      <c r="I1964" s="69">
        <v>0</v>
      </c>
      <c r="J1964" s="69">
        <f>(Table1[[#This Row],[Tiền hàng]]-Table1[[#This Row],[Tiền chiết khấu]])*8%</f>
        <v>38624.080000000002</v>
      </c>
      <c r="K1964" s="69">
        <v>521425</v>
      </c>
      <c r="L1964" s="8" t="s">
        <v>24</v>
      </c>
      <c r="M1964" s="41">
        <v>45865</v>
      </c>
      <c r="N1964" s="29" t="s">
        <v>4432</v>
      </c>
      <c r="O1964" s="69">
        <f>IF(Table1[[#This Row],[Phân loại]]="Tồn đầu kỳ",Table1[[#This Row],[Tổng giá trị]],0)</f>
        <v>0</v>
      </c>
      <c r="P1964" s="8">
        <f>IF(Table1[[#This Row],[Số còn phải thu ĐK]]&lt;&gt;0,0,IF(Table1[[#This Row],[Phân loại]]="Bán hàng",Table1[[#This Row],[Tổng giá trị]],-Table1[[#This Row],[Tổng giá trị]]))</f>
        <v>521425</v>
      </c>
      <c r="Q1964" s="18">
        <f t="shared" si="218"/>
        <v>521425</v>
      </c>
      <c r="R1964" s="8">
        <f>Table1[[#This Row],[Số còn phải thu ĐK]]+Table1[[#This Row],[Giá Trị HD sau CK]]-Table1[[#This Row],[Số tiền đã thu]]</f>
        <v>0</v>
      </c>
      <c r="S1964" s="7">
        <f>IF(Table1[[#This Row],[Ngày hóa đơn]]&lt;&gt;"",Table1[[#This Row],[Ngày hóa đơn]],Table1[[#This Row],[Ngày hạch toán]])</f>
        <v>45805</v>
      </c>
      <c r="T1964" s="8"/>
      <c r="U1964" s="7">
        <f>IF(Table1[[#This Row],[Ngày tính CN]]="","",S1964+T1964)</f>
        <v>45805</v>
      </c>
      <c r="V1964" s="71">
        <f ca="1">IF(Table1[[#This Row],[Hạn thanh toán]]="","",IF((U1964-NOW())&lt;0,0,(U1964-NOW())))</f>
        <v>0</v>
      </c>
      <c r="W1964" s="69"/>
      <c r="X1964" s="65" t="str">
        <f t="shared" ca="1" si="221"/>
        <v/>
      </c>
      <c r="Y1964" s="65" t="str">
        <f t="shared" si="217"/>
        <v>Đã thanh toán</v>
      </c>
      <c r="Z1964" s="250">
        <f>Table1[[#This Row],[Hạn thanh toán]]</f>
        <v>45805</v>
      </c>
      <c r="AA1964" s="250">
        <f>Table1[[#This Row],[Ngày Thanh toán]]</f>
        <v>45865</v>
      </c>
      <c r="AD1964" s="3" t="str">
        <f>IF(Table1[[#This Row],[Mã khách hàng]]="","",VLOOKUP($A1964,Ma_KH!$A:$Q,Ma_KH!O$1,0))</f>
        <v>DALATFARM</v>
      </c>
      <c r="AE1964" s="3" t="str">
        <f>IF(Table1[[#This Row],[Mã khách hàng]]="","",VLOOKUP($A1964,Ma_KH!$A:$Q,Ma_KH!P$1,0))</f>
        <v>Dalatfarm</v>
      </c>
      <c r="AF1964" s="3" t="str">
        <f>VLOOKUP(A1964,Ma_KH!A:Q,Ma_KH!J$1,0)</f>
        <v>Vũ Anh Tuấn</v>
      </c>
    </row>
    <row r="1965" spans="1:32" ht="16.5">
      <c r="A1965" s="73" t="s">
        <v>163</v>
      </c>
      <c r="B1965" s="73" t="s">
        <v>4513</v>
      </c>
      <c r="C1965" s="75">
        <v>45805</v>
      </c>
      <c r="D1965" s="76" t="s">
        <v>3319</v>
      </c>
      <c r="E1965" s="75"/>
      <c r="F1965" s="73"/>
      <c r="G1965" s="73" t="s">
        <v>3315</v>
      </c>
      <c r="H1965" s="69">
        <v>1210156</v>
      </c>
      <c r="I1965" s="69">
        <v>0</v>
      </c>
      <c r="J1965" s="69">
        <f>(Table1[[#This Row],[Tiền hàng]]-Table1[[#This Row],[Tiền chiết khấu]])*8%</f>
        <v>96812.479999999996</v>
      </c>
      <c r="K1965" s="69">
        <v>1306968</v>
      </c>
      <c r="L1965" s="8" t="s">
        <v>24</v>
      </c>
      <c r="M1965" s="41">
        <v>45865</v>
      </c>
      <c r="N1965" s="29" t="s">
        <v>4432</v>
      </c>
      <c r="O1965" s="69">
        <f>IF(Table1[[#This Row],[Phân loại]]="Tồn đầu kỳ",Table1[[#This Row],[Tổng giá trị]],0)</f>
        <v>0</v>
      </c>
      <c r="P1965" s="8">
        <f>IF(Table1[[#This Row],[Số còn phải thu ĐK]]&lt;&gt;0,0,IF(Table1[[#This Row],[Phân loại]]="Bán hàng",Table1[[#This Row],[Tổng giá trị]],-Table1[[#This Row],[Tổng giá trị]]))</f>
        <v>1306968</v>
      </c>
      <c r="Q1965" s="18">
        <f t="shared" si="218"/>
        <v>1306968</v>
      </c>
      <c r="R1965" s="8">
        <f>Table1[[#This Row],[Số còn phải thu ĐK]]+Table1[[#This Row],[Giá Trị HD sau CK]]-Table1[[#This Row],[Số tiền đã thu]]</f>
        <v>0</v>
      </c>
      <c r="S1965" s="7">
        <f>IF(Table1[[#This Row],[Ngày hóa đơn]]&lt;&gt;"",Table1[[#This Row],[Ngày hóa đơn]],Table1[[#This Row],[Ngày hạch toán]])</f>
        <v>45805</v>
      </c>
      <c r="T1965" s="8"/>
      <c r="U1965" s="7">
        <f>IF(Table1[[#This Row],[Ngày tính CN]]="","",S1965+T1965)</f>
        <v>45805</v>
      </c>
      <c r="V1965" s="71">
        <f ca="1">IF(Table1[[#This Row],[Hạn thanh toán]]="","",IF((U1965-NOW())&lt;0,0,(U1965-NOW())))</f>
        <v>0</v>
      </c>
      <c r="W1965" s="69"/>
      <c r="X1965" s="65" t="str">
        <f t="shared" ca="1" si="221"/>
        <v/>
      </c>
      <c r="Y1965" s="65" t="str">
        <f t="shared" si="217"/>
        <v>Đã thanh toán</v>
      </c>
      <c r="Z1965" s="250">
        <f>Table1[[#This Row],[Hạn thanh toán]]</f>
        <v>45805</v>
      </c>
      <c r="AA1965" s="250">
        <f>Table1[[#This Row],[Ngày Thanh toán]]</f>
        <v>45865</v>
      </c>
      <c r="AD1965" s="3" t="str">
        <f>IF(Table1[[#This Row],[Mã khách hàng]]="","",VLOOKUP($A1965,Ma_KH!$A:$Q,Ma_KH!O$1,0))</f>
        <v>DALATFARM</v>
      </c>
      <c r="AE1965" s="3" t="str">
        <f>IF(Table1[[#This Row],[Mã khách hàng]]="","",VLOOKUP($A1965,Ma_KH!$A:$Q,Ma_KH!P$1,0))</f>
        <v>Dalatfarm</v>
      </c>
      <c r="AF1965" s="3" t="str">
        <f>VLOOKUP(A1965,Ma_KH!A:Q,Ma_KH!J$1,0)</f>
        <v>Vũ Anh Tuấn</v>
      </c>
    </row>
    <row r="1966" spans="1:32" ht="16.5">
      <c r="A1966" s="66" t="s">
        <v>163</v>
      </c>
      <c r="B1966" s="73" t="s">
        <v>4513</v>
      </c>
      <c r="C1966" s="67">
        <v>45805</v>
      </c>
      <c r="D1966" s="68" t="s">
        <v>3320</v>
      </c>
      <c r="E1966" s="67"/>
      <c r="F1966" s="66"/>
      <c r="G1966" s="66" t="s">
        <v>3310</v>
      </c>
      <c r="H1966" s="69">
        <v>746181</v>
      </c>
      <c r="I1966" s="69">
        <v>0</v>
      </c>
      <c r="J1966" s="69">
        <f>(Table1[[#This Row],[Tiền hàng]]-Table1[[#This Row],[Tiền chiết khấu]])*8%</f>
        <v>59694.48</v>
      </c>
      <c r="K1966" s="69">
        <v>805875</v>
      </c>
      <c r="L1966" s="8" t="s">
        <v>24</v>
      </c>
      <c r="M1966" s="41">
        <v>45865</v>
      </c>
      <c r="N1966" s="29" t="s">
        <v>4432</v>
      </c>
      <c r="O1966" s="69">
        <f>IF(Table1[[#This Row],[Phân loại]]="Tồn đầu kỳ",Table1[[#This Row],[Tổng giá trị]],0)</f>
        <v>0</v>
      </c>
      <c r="P1966" s="8">
        <f>IF(Table1[[#This Row],[Số còn phải thu ĐK]]&lt;&gt;0,0,IF(Table1[[#This Row],[Phân loại]]="Bán hàng",Table1[[#This Row],[Tổng giá trị]],-Table1[[#This Row],[Tổng giá trị]]))</f>
        <v>805875</v>
      </c>
      <c r="Q1966" s="18">
        <f t="shared" si="218"/>
        <v>805875</v>
      </c>
      <c r="R1966" s="8">
        <f>Table1[[#This Row],[Số còn phải thu ĐK]]+Table1[[#This Row],[Giá Trị HD sau CK]]-Table1[[#This Row],[Số tiền đã thu]]</f>
        <v>0</v>
      </c>
      <c r="S1966" s="7">
        <f>IF(Table1[[#This Row],[Ngày hóa đơn]]&lt;&gt;"",Table1[[#This Row],[Ngày hóa đơn]],Table1[[#This Row],[Ngày hạch toán]])</f>
        <v>45805</v>
      </c>
      <c r="T1966" s="8"/>
      <c r="U1966" s="7">
        <f>IF(Table1[[#This Row],[Ngày tính CN]]="","",S1966+T1966)</f>
        <v>45805</v>
      </c>
      <c r="V1966" s="71">
        <f ca="1">IF(Table1[[#This Row],[Hạn thanh toán]]="","",IF((U1966-NOW())&lt;0,0,(U1966-NOW())))</f>
        <v>0</v>
      </c>
      <c r="W1966" s="69"/>
      <c r="X1966" s="65" t="str">
        <f t="shared" ca="1" si="221"/>
        <v/>
      </c>
      <c r="Y1966" s="65" t="str">
        <f t="shared" si="217"/>
        <v>Đã thanh toán</v>
      </c>
      <c r="Z1966" s="250">
        <f>Table1[[#This Row],[Hạn thanh toán]]</f>
        <v>45805</v>
      </c>
      <c r="AA1966" s="250">
        <f>Table1[[#This Row],[Ngày Thanh toán]]</f>
        <v>45865</v>
      </c>
      <c r="AD1966" s="3" t="str">
        <f>IF(Table1[[#This Row],[Mã khách hàng]]="","",VLOOKUP($A1966,Ma_KH!$A:$Q,Ma_KH!O$1,0))</f>
        <v>DALATFARM</v>
      </c>
      <c r="AE1966" s="3" t="str">
        <f>IF(Table1[[#This Row],[Mã khách hàng]]="","",VLOOKUP($A1966,Ma_KH!$A:$Q,Ma_KH!P$1,0))</f>
        <v>Dalatfarm</v>
      </c>
      <c r="AF1966" s="3" t="str">
        <f>VLOOKUP(A1966,Ma_KH!A:Q,Ma_KH!J$1,0)</f>
        <v>Vũ Anh Tuấn</v>
      </c>
    </row>
    <row r="1967" spans="1:32" ht="16.5">
      <c r="A1967" s="73" t="s">
        <v>163</v>
      </c>
      <c r="B1967" s="73" t="s">
        <v>4513</v>
      </c>
      <c r="C1967" s="75">
        <v>45820</v>
      </c>
      <c r="D1967" s="76" t="s">
        <v>3321</v>
      </c>
      <c r="E1967" s="75"/>
      <c r="F1967" s="73"/>
      <c r="G1967" s="73" t="s">
        <v>3306</v>
      </c>
      <c r="H1967" s="69">
        <v>556386</v>
      </c>
      <c r="I1967" s="69">
        <v>0</v>
      </c>
      <c r="J1967" s="69">
        <f>(Table1[[#This Row],[Tiền hàng]]-Table1[[#This Row],[Tiền chiết khấu]])*8%</f>
        <v>44510.879999999997</v>
      </c>
      <c r="K1967" s="69">
        <v>600897</v>
      </c>
      <c r="L1967" s="8" t="s">
        <v>24</v>
      </c>
      <c r="M1967" s="41">
        <v>45928</v>
      </c>
      <c r="N1967" s="29" t="s">
        <v>4433</v>
      </c>
      <c r="O1967" s="69">
        <f>IF(Table1[[#This Row],[Phân loại]]="Tồn đầu kỳ",Table1[[#This Row],[Tổng giá trị]],0)</f>
        <v>0</v>
      </c>
      <c r="P1967" s="8">
        <f>IF(Table1[[#This Row],[Số còn phải thu ĐK]]&lt;&gt;0,0,IF(Table1[[#This Row],[Phân loại]]="Bán hàng",Table1[[#This Row],[Tổng giá trị]],-Table1[[#This Row],[Tổng giá trị]]))</f>
        <v>600897</v>
      </c>
      <c r="Q1967" s="18">
        <f t="shared" si="218"/>
        <v>600897</v>
      </c>
      <c r="R1967" s="8">
        <f>Table1[[#This Row],[Số còn phải thu ĐK]]+Table1[[#This Row],[Giá Trị HD sau CK]]-Table1[[#This Row],[Số tiền đã thu]]</f>
        <v>0</v>
      </c>
      <c r="S1967" s="7">
        <f>IF(Table1[[#This Row],[Ngày hóa đơn]]&lt;&gt;"",Table1[[#This Row],[Ngày hóa đơn]],Table1[[#This Row],[Ngày hạch toán]])</f>
        <v>45820</v>
      </c>
      <c r="T1967" s="8"/>
      <c r="U1967" s="7">
        <f>IF(Table1[[#This Row],[Ngày tính CN]]="","",S1967+T1967)</f>
        <v>45820</v>
      </c>
      <c r="V1967" s="71">
        <f ca="1">IF(Table1[[#This Row],[Hạn thanh toán]]="","",IF((U1967-NOW())&lt;0,0,(U1967-NOW())))</f>
        <v>0</v>
      </c>
      <c r="W1967" s="69"/>
      <c r="X1967" s="65" t="str">
        <f t="shared" ca="1" si="221"/>
        <v/>
      </c>
      <c r="Y1967" s="65" t="str">
        <f t="shared" si="217"/>
        <v>Đã thanh toán</v>
      </c>
      <c r="Z1967" s="250">
        <f>Table1[[#This Row],[Hạn thanh toán]]</f>
        <v>45820</v>
      </c>
      <c r="AA1967" s="250">
        <f>Table1[[#This Row],[Ngày Thanh toán]]</f>
        <v>45928</v>
      </c>
      <c r="AD1967" s="3" t="str">
        <f>IF(Table1[[#This Row],[Mã khách hàng]]="","",VLOOKUP($A1967,Ma_KH!$A:$Q,Ma_KH!O$1,0))</f>
        <v>DALATFARM</v>
      </c>
      <c r="AE1967" s="3" t="str">
        <f>IF(Table1[[#This Row],[Mã khách hàng]]="","",VLOOKUP($A1967,Ma_KH!$A:$Q,Ma_KH!P$1,0))</f>
        <v>Dalatfarm</v>
      </c>
      <c r="AF1967" s="3" t="str">
        <f>VLOOKUP(A1967,Ma_KH!A:Q,Ma_KH!J$1,0)</f>
        <v>Vũ Anh Tuấn</v>
      </c>
    </row>
    <row r="1968" spans="1:32" ht="16.5">
      <c r="A1968" s="73" t="s">
        <v>163</v>
      </c>
      <c r="B1968" s="73" t="s">
        <v>4513</v>
      </c>
      <c r="C1968" s="75">
        <v>45820</v>
      </c>
      <c r="D1968" s="76" t="s">
        <v>3322</v>
      </c>
      <c r="E1968" s="75"/>
      <c r="F1968" s="73"/>
      <c r="G1968" s="73" t="s">
        <v>3271</v>
      </c>
      <c r="H1968" s="69">
        <v>925390</v>
      </c>
      <c r="I1968" s="69">
        <v>0</v>
      </c>
      <c r="J1968" s="69">
        <f>(Table1[[#This Row],[Tiền hàng]]-Table1[[#This Row],[Tiền chiết khấu]])*8%</f>
        <v>74031.199999999997</v>
      </c>
      <c r="K1968" s="69">
        <v>999421</v>
      </c>
      <c r="L1968" s="8" t="s">
        <v>24</v>
      </c>
      <c r="M1968" s="41">
        <v>45928</v>
      </c>
      <c r="N1968" s="29" t="s">
        <v>4433</v>
      </c>
      <c r="O1968" s="69">
        <f>IF(Table1[[#This Row],[Phân loại]]="Tồn đầu kỳ",Table1[[#This Row],[Tổng giá trị]],0)</f>
        <v>0</v>
      </c>
      <c r="P1968" s="8">
        <f>IF(Table1[[#This Row],[Số còn phải thu ĐK]]&lt;&gt;0,0,IF(Table1[[#This Row],[Phân loại]]="Bán hàng",Table1[[#This Row],[Tổng giá trị]],-Table1[[#This Row],[Tổng giá trị]]))</f>
        <v>999421</v>
      </c>
      <c r="Q1968" s="18">
        <f t="shared" si="218"/>
        <v>999421</v>
      </c>
      <c r="R1968" s="8">
        <f>Table1[[#This Row],[Số còn phải thu ĐK]]+Table1[[#This Row],[Giá Trị HD sau CK]]-Table1[[#This Row],[Số tiền đã thu]]</f>
        <v>0</v>
      </c>
      <c r="S1968" s="7">
        <f>IF(Table1[[#This Row],[Ngày hóa đơn]]&lt;&gt;"",Table1[[#This Row],[Ngày hóa đơn]],Table1[[#This Row],[Ngày hạch toán]])</f>
        <v>45820</v>
      </c>
      <c r="T1968" s="8"/>
      <c r="U1968" s="7">
        <f>IF(Table1[[#This Row],[Ngày tính CN]]="","",S1968+T1968)</f>
        <v>45820</v>
      </c>
      <c r="V1968" s="71">
        <f ca="1">IF(Table1[[#This Row],[Hạn thanh toán]]="","",IF((U1968-NOW())&lt;0,0,(U1968-NOW())))</f>
        <v>0</v>
      </c>
      <c r="W1968" s="69"/>
      <c r="X1968" s="65" t="str">
        <f t="shared" ca="1" si="221"/>
        <v/>
      </c>
      <c r="Y1968" s="65" t="str">
        <f t="shared" si="217"/>
        <v>Đã thanh toán</v>
      </c>
      <c r="Z1968" s="250">
        <f>Table1[[#This Row],[Hạn thanh toán]]</f>
        <v>45820</v>
      </c>
      <c r="AA1968" s="250">
        <f>Table1[[#This Row],[Ngày Thanh toán]]</f>
        <v>45928</v>
      </c>
      <c r="AD1968" s="3" t="str">
        <f>IF(Table1[[#This Row],[Mã khách hàng]]="","",VLOOKUP($A1968,Ma_KH!$A:$Q,Ma_KH!O$1,0))</f>
        <v>DALATFARM</v>
      </c>
      <c r="AE1968" s="3" t="str">
        <f>IF(Table1[[#This Row],[Mã khách hàng]]="","",VLOOKUP($A1968,Ma_KH!$A:$Q,Ma_KH!P$1,0))</f>
        <v>Dalatfarm</v>
      </c>
      <c r="AF1968" s="3" t="str">
        <f>VLOOKUP(A1968,Ma_KH!A:Q,Ma_KH!J$1,0)</f>
        <v>Vũ Anh Tuấn</v>
      </c>
    </row>
    <row r="1969" spans="1:32" ht="16.5">
      <c r="A1969" s="73" t="s">
        <v>163</v>
      </c>
      <c r="B1969" s="73" t="s">
        <v>4513</v>
      </c>
      <c r="C1969" s="75">
        <v>45820</v>
      </c>
      <c r="D1969" s="76" t="s">
        <v>3323</v>
      </c>
      <c r="E1969" s="75"/>
      <c r="F1969" s="73"/>
      <c r="G1969" s="73" t="s">
        <v>3324</v>
      </c>
      <c r="H1969" s="69">
        <v>1240655</v>
      </c>
      <c r="I1969" s="69">
        <v>124066</v>
      </c>
      <c r="J1969" s="69">
        <f>(Table1[[#This Row],[Tiền hàng]]-Table1[[#This Row],[Tiền chiết khấu]])*8%</f>
        <v>89327.12</v>
      </c>
      <c r="K1969" s="69">
        <v>1205916</v>
      </c>
      <c r="L1969" s="8" t="s">
        <v>24</v>
      </c>
      <c r="M1969" s="41">
        <v>45928</v>
      </c>
      <c r="N1969" s="29" t="s">
        <v>4433</v>
      </c>
      <c r="O1969" s="69">
        <f>IF(Table1[[#This Row],[Phân loại]]="Tồn đầu kỳ",Table1[[#This Row],[Tổng giá trị]],0)</f>
        <v>0</v>
      </c>
      <c r="P1969" s="8">
        <f>IF(Table1[[#This Row],[Số còn phải thu ĐK]]&lt;&gt;0,0,IF(Table1[[#This Row],[Phân loại]]="Bán hàng",Table1[[#This Row],[Tổng giá trị]],-Table1[[#This Row],[Tổng giá trị]]))</f>
        <v>1205916</v>
      </c>
      <c r="Q1969" s="18">
        <f t="shared" si="218"/>
        <v>1205916</v>
      </c>
      <c r="R1969" s="8">
        <f>Table1[[#This Row],[Số còn phải thu ĐK]]+Table1[[#This Row],[Giá Trị HD sau CK]]-Table1[[#This Row],[Số tiền đã thu]]</f>
        <v>0</v>
      </c>
      <c r="S1969" s="7">
        <f>IF(Table1[[#This Row],[Ngày hóa đơn]]&lt;&gt;"",Table1[[#This Row],[Ngày hóa đơn]],Table1[[#This Row],[Ngày hạch toán]])</f>
        <v>45820</v>
      </c>
      <c r="T1969" s="8"/>
      <c r="U1969" s="7">
        <f>IF(Table1[[#This Row],[Ngày tính CN]]="","",S1969+T1969)</f>
        <v>45820</v>
      </c>
      <c r="V1969" s="71">
        <f ca="1">IF(Table1[[#This Row],[Hạn thanh toán]]="","",IF((U1969-NOW())&lt;0,0,(U1969-NOW())))</f>
        <v>0</v>
      </c>
      <c r="W1969" s="69"/>
      <c r="X1969" s="65" t="str">
        <f t="shared" ca="1" si="221"/>
        <v/>
      </c>
      <c r="Y1969" s="65" t="str">
        <f t="shared" si="217"/>
        <v>Đã thanh toán</v>
      </c>
      <c r="Z1969" s="250">
        <f>Table1[[#This Row],[Hạn thanh toán]]</f>
        <v>45820</v>
      </c>
      <c r="AA1969" s="250">
        <f>Table1[[#This Row],[Ngày Thanh toán]]</f>
        <v>45928</v>
      </c>
      <c r="AD1969" s="3" t="str">
        <f>IF(Table1[[#This Row],[Mã khách hàng]]="","",VLOOKUP($A1969,Ma_KH!$A:$Q,Ma_KH!O$1,0))</f>
        <v>DALATFARM</v>
      </c>
      <c r="AE1969" s="3" t="str">
        <f>IF(Table1[[#This Row],[Mã khách hàng]]="","",VLOOKUP($A1969,Ma_KH!$A:$Q,Ma_KH!P$1,0))</f>
        <v>Dalatfarm</v>
      </c>
      <c r="AF1969" s="3" t="str">
        <f>VLOOKUP(A1969,Ma_KH!A:Q,Ma_KH!J$1,0)</f>
        <v>Vũ Anh Tuấn</v>
      </c>
    </row>
    <row r="1970" spans="1:32" ht="16.5">
      <c r="A1970" s="73" t="s">
        <v>163</v>
      </c>
      <c r="B1970" s="73" t="s">
        <v>4513</v>
      </c>
      <c r="C1970" s="75">
        <v>45835</v>
      </c>
      <c r="D1970" s="76" t="s">
        <v>3325</v>
      </c>
      <c r="E1970" s="75"/>
      <c r="F1970" s="73"/>
      <c r="G1970" s="73" t="s">
        <v>3326</v>
      </c>
      <c r="H1970" s="69">
        <v>944448</v>
      </c>
      <c r="I1970" s="69">
        <v>0</v>
      </c>
      <c r="J1970" s="69">
        <f>(Table1[[#This Row],[Tiền hàng]]-Table1[[#This Row],[Tiền chiết khấu]])*8%</f>
        <v>75555.839999999997</v>
      </c>
      <c r="K1970" s="69">
        <v>1020004</v>
      </c>
      <c r="L1970" s="8" t="s">
        <v>24</v>
      </c>
      <c r="M1970" s="41">
        <v>45928</v>
      </c>
      <c r="N1970" s="29" t="s">
        <v>4433</v>
      </c>
      <c r="O1970" s="69">
        <f>IF(Table1[[#This Row],[Phân loại]]="Tồn đầu kỳ",Table1[[#This Row],[Tổng giá trị]],0)</f>
        <v>0</v>
      </c>
      <c r="P1970" s="8">
        <f>IF(Table1[[#This Row],[Số còn phải thu ĐK]]&lt;&gt;0,0,IF(Table1[[#This Row],[Phân loại]]="Bán hàng",Table1[[#This Row],[Tổng giá trị]],-Table1[[#This Row],[Tổng giá trị]]))</f>
        <v>1020004</v>
      </c>
      <c r="Q1970" s="18">
        <f t="shared" si="218"/>
        <v>1020004</v>
      </c>
      <c r="R1970" s="8">
        <f>Table1[[#This Row],[Số còn phải thu ĐK]]+Table1[[#This Row],[Giá Trị HD sau CK]]-Table1[[#This Row],[Số tiền đã thu]]</f>
        <v>0</v>
      </c>
      <c r="S1970" s="7">
        <f>IF(Table1[[#This Row],[Ngày hóa đơn]]&lt;&gt;"",Table1[[#This Row],[Ngày hóa đơn]],Table1[[#This Row],[Ngày hạch toán]])</f>
        <v>45835</v>
      </c>
      <c r="T1970" s="8"/>
      <c r="U1970" s="7">
        <f>IF(Table1[[#This Row],[Ngày tính CN]]="","",S1970+T1970)</f>
        <v>45835</v>
      </c>
      <c r="V1970" s="71">
        <f ca="1">IF(Table1[[#This Row],[Hạn thanh toán]]="","",IF((U1970-NOW())&lt;0,0,(U1970-NOW())))</f>
        <v>0</v>
      </c>
      <c r="W1970" s="69"/>
      <c r="X1970" s="65" t="str">
        <f t="shared" ca="1" si="221"/>
        <v/>
      </c>
      <c r="Y1970" s="65" t="str">
        <f t="shared" si="217"/>
        <v>Đã thanh toán</v>
      </c>
      <c r="Z1970" s="250">
        <f>Table1[[#This Row],[Hạn thanh toán]]</f>
        <v>45835</v>
      </c>
      <c r="AA1970" s="250">
        <f>Table1[[#This Row],[Ngày Thanh toán]]</f>
        <v>45928</v>
      </c>
      <c r="AD1970" s="3" t="str">
        <f>IF(Table1[[#This Row],[Mã khách hàng]]="","",VLOOKUP($A1970,Ma_KH!$A:$Q,Ma_KH!O$1,0))</f>
        <v>DALATFARM</v>
      </c>
      <c r="AE1970" s="3" t="str">
        <f>IF(Table1[[#This Row],[Mã khách hàng]]="","",VLOOKUP($A1970,Ma_KH!$A:$Q,Ma_KH!P$1,0))</f>
        <v>Dalatfarm</v>
      </c>
      <c r="AF1970" s="3" t="str">
        <f>VLOOKUP(A1970,Ma_KH!A:Q,Ma_KH!J$1,0)</f>
        <v>Vũ Anh Tuấn</v>
      </c>
    </row>
    <row r="1971" spans="1:32" ht="16.5">
      <c r="A1971" s="73" t="s">
        <v>163</v>
      </c>
      <c r="B1971" s="73" t="s">
        <v>4513</v>
      </c>
      <c r="C1971" s="75">
        <v>45835</v>
      </c>
      <c r="D1971" s="76" t="s">
        <v>3327</v>
      </c>
      <c r="E1971" s="75"/>
      <c r="F1971" s="73"/>
      <c r="G1971" s="73" t="s">
        <v>3306</v>
      </c>
      <c r="H1971" s="69">
        <v>914703</v>
      </c>
      <c r="I1971" s="69">
        <v>0</v>
      </c>
      <c r="J1971" s="69">
        <f>(Table1[[#This Row],[Tiền hàng]]-Table1[[#This Row],[Tiền chiết khấu]])*8%</f>
        <v>73176.240000000005</v>
      </c>
      <c r="K1971" s="69">
        <v>987879</v>
      </c>
      <c r="L1971" s="8" t="s">
        <v>24</v>
      </c>
      <c r="M1971" s="41">
        <v>45928</v>
      </c>
      <c r="N1971" s="29" t="s">
        <v>4433</v>
      </c>
      <c r="O1971" s="69">
        <f>IF(Table1[[#This Row],[Phân loại]]="Tồn đầu kỳ",Table1[[#This Row],[Tổng giá trị]],0)</f>
        <v>0</v>
      </c>
      <c r="P1971" s="8">
        <f>IF(Table1[[#This Row],[Số còn phải thu ĐK]]&lt;&gt;0,0,IF(Table1[[#This Row],[Phân loại]]="Bán hàng",Table1[[#This Row],[Tổng giá trị]],-Table1[[#This Row],[Tổng giá trị]]))</f>
        <v>987879</v>
      </c>
      <c r="Q1971" s="18">
        <f t="shared" si="218"/>
        <v>987879</v>
      </c>
      <c r="R1971" s="8">
        <f>Table1[[#This Row],[Số còn phải thu ĐK]]+Table1[[#This Row],[Giá Trị HD sau CK]]-Table1[[#This Row],[Số tiền đã thu]]</f>
        <v>0</v>
      </c>
      <c r="S1971" s="7">
        <f>IF(Table1[[#This Row],[Ngày hóa đơn]]&lt;&gt;"",Table1[[#This Row],[Ngày hóa đơn]],Table1[[#This Row],[Ngày hạch toán]])</f>
        <v>45835</v>
      </c>
      <c r="T1971" s="8"/>
      <c r="U1971" s="7">
        <f>IF(Table1[[#This Row],[Ngày tính CN]]="","",S1971+T1971)</f>
        <v>45835</v>
      </c>
      <c r="V1971" s="71">
        <f ca="1">IF(Table1[[#This Row],[Hạn thanh toán]]="","",IF((U1971-NOW())&lt;0,0,(U1971-NOW())))</f>
        <v>0</v>
      </c>
      <c r="W1971" s="69"/>
      <c r="X1971" s="65" t="str">
        <f t="shared" ca="1" si="221"/>
        <v/>
      </c>
      <c r="Y1971" s="65" t="str">
        <f t="shared" si="217"/>
        <v>Đã thanh toán</v>
      </c>
      <c r="Z1971" s="250">
        <f>Table1[[#This Row],[Hạn thanh toán]]</f>
        <v>45835</v>
      </c>
      <c r="AA1971" s="250">
        <f>Table1[[#This Row],[Ngày Thanh toán]]</f>
        <v>45928</v>
      </c>
      <c r="AD1971" s="3" t="str">
        <f>IF(Table1[[#This Row],[Mã khách hàng]]="","",VLOOKUP($A1971,Ma_KH!$A:$Q,Ma_KH!O$1,0))</f>
        <v>DALATFARM</v>
      </c>
      <c r="AE1971" s="3" t="str">
        <f>IF(Table1[[#This Row],[Mã khách hàng]]="","",VLOOKUP($A1971,Ma_KH!$A:$Q,Ma_KH!P$1,0))</f>
        <v>Dalatfarm</v>
      </c>
      <c r="AF1971" s="3" t="str">
        <f>VLOOKUP(A1971,Ma_KH!A:Q,Ma_KH!J$1,0)</f>
        <v>Vũ Anh Tuấn</v>
      </c>
    </row>
    <row r="1972" spans="1:32" ht="16.5">
      <c r="A1972" s="73" t="s">
        <v>163</v>
      </c>
      <c r="B1972" s="73" t="s">
        <v>4513</v>
      </c>
      <c r="C1972" s="75">
        <v>45835</v>
      </c>
      <c r="D1972" s="76" t="s">
        <v>3328</v>
      </c>
      <c r="E1972" s="75"/>
      <c r="F1972" s="73"/>
      <c r="G1972" s="73" t="s">
        <v>3271</v>
      </c>
      <c r="H1972" s="69">
        <v>676212</v>
      </c>
      <c r="I1972" s="69">
        <v>0</v>
      </c>
      <c r="J1972" s="69">
        <f>(Table1[[#This Row],[Tiền hàng]]-Table1[[#This Row],[Tiền chiết khấu]])*8%</f>
        <v>54096.959999999999</v>
      </c>
      <c r="K1972" s="69">
        <v>730309</v>
      </c>
      <c r="L1972" s="8" t="s">
        <v>24</v>
      </c>
      <c r="M1972" s="41">
        <v>45928</v>
      </c>
      <c r="N1972" s="29" t="s">
        <v>4433</v>
      </c>
      <c r="O1972" s="69">
        <f>IF(Table1[[#This Row],[Phân loại]]="Tồn đầu kỳ",Table1[[#This Row],[Tổng giá trị]],0)</f>
        <v>0</v>
      </c>
      <c r="P1972" s="8">
        <f>IF(Table1[[#This Row],[Số còn phải thu ĐK]]&lt;&gt;0,0,IF(Table1[[#This Row],[Phân loại]]="Bán hàng",Table1[[#This Row],[Tổng giá trị]],-Table1[[#This Row],[Tổng giá trị]]))</f>
        <v>730309</v>
      </c>
      <c r="Q1972" s="18">
        <f t="shared" si="218"/>
        <v>730309</v>
      </c>
      <c r="R1972" s="8">
        <f>Table1[[#This Row],[Số còn phải thu ĐK]]+Table1[[#This Row],[Giá Trị HD sau CK]]-Table1[[#This Row],[Số tiền đã thu]]</f>
        <v>0</v>
      </c>
      <c r="S1972" s="7">
        <f>IF(Table1[[#This Row],[Ngày hóa đơn]]&lt;&gt;"",Table1[[#This Row],[Ngày hóa đơn]],Table1[[#This Row],[Ngày hạch toán]])</f>
        <v>45835</v>
      </c>
      <c r="T1972" s="8"/>
      <c r="U1972" s="7">
        <f>IF(Table1[[#This Row],[Ngày tính CN]]="","",S1972+T1972)</f>
        <v>45835</v>
      </c>
      <c r="V1972" s="71">
        <f ca="1">IF(Table1[[#This Row],[Hạn thanh toán]]="","",IF((U1972-NOW())&lt;0,0,(U1972-NOW())))</f>
        <v>0</v>
      </c>
      <c r="W1972" s="69"/>
      <c r="X1972" s="65" t="str">
        <f t="shared" ca="1" si="221"/>
        <v/>
      </c>
      <c r="Y1972" s="65" t="str">
        <f t="shared" si="217"/>
        <v>Đã thanh toán</v>
      </c>
      <c r="Z1972" s="250">
        <f>Table1[[#This Row],[Hạn thanh toán]]</f>
        <v>45835</v>
      </c>
      <c r="AA1972" s="250">
        <f>Table1[[#This Row],[Ngày Thanh toán]]</f>
        <v>45928</v>
      </c>
      <c r="AD1972" s="3" t="str">
        <f>IF(Table1[[#This Row],[Mã khách hàng]]="","",VLOOKUP($A1972,Ma_KH!$A:$Q,Ma_KH!O$1,0))</f>
        <v>DALATFARM</v>
      </c>
      <c r="AE1972" s="3" t="str">
        <f>IF(Table1[[#This Row],[Mã khách hàng]]="","",VLOOKUP($A1972,Ma_KH!$A:$Q,Ma_KH!P$1,0))</f>
        <v>Dalatfarm</v>
      </c>
      <c r="AF1972" s="3" t="str">
        <f>VLOOKUP(A1972,Ma_KH!A:Q,Ma_KH!J$1,0)</f>
        <v>Vũ Anh Tuấn</v>
      </c>
    </row>
    <row r="1973" spans="1:32" ht="16.5">
      <c r="A1973" s="73" t="s">
        <v>163</v>
      </c>
      <c r="B1973" s="73" t="s">
        <v>4513</v>
      </c>
      <c r="C1973" s="75">
        <v>45835</v>
      </c>
      <c r="D1973" s="76" t="s">
        <v>3329</v>
      </c>
      <c r="E1973" s="75"/>
      <c r="F1973" s="73"/>
      <c r="G1973" s="73" t="s">
        <v>3310</v>
      </c>
      <c r="H1973" s="69">
        <v>980770</v>
      </c>
      <c r="I1973" s="69">
        <v>0</v>
      </c>
      <c r="J1973" s="69">
        <f>(Table1[[#This Row],[Tiền hàng]]-Table1[[#This Row],[Tiền chiết khấu]])*8%</f>
        <v>78461.600000000006</v>
      </c>
      <c r="K1973" s="69">
        <v>1059232</v>
      </c>
      <c r="L1973" s="8" t="s">
        <v>24</v>
      </c>
      <c r="M1973" s="41">
        <v>45928</v>
      </c>
      <c r="N1973" s="29" t="s">
        <v>4433</v>
      </c>
      <c r="O1973" s="69">
        <f>IF(Table1[[#This Row],[Phân loại]]="Tồn đầu kỳ",Table1[[#This Row],[Tổng giá trị]],0)</f>
        <v>0</v>
      </c>
      <c r="P1973" s="8">
        <f>IF(Table1[[#This Row],[Số còn phải thu ĐK]]&lt;&gt;0,0,IF(Table1[[#This Row],[Phân loại]]="Bán hàng",Table1[[#This Row],[Tổng giá trị]],-Table1[[#This Row],[Tổng giá trị]]))</f>
        <v>1059232</v>
      </c>
      <c r="Q1973" s="18">
        <f t="shared" si="218"/>
        <v>1059232</v>
      </c>
      <c r="R1973" s="8">
        <f>Table1[[#This Row],[Số còn phải thu ĐK]]+Table1[[#This Row],[Giá Trị HD sau CK]]-Table1[[#This Row],[Số tiền đã thu]]</f>
        <v>0</v>
      </c>
      <c r="S1973" s="7">
        <f>IF(Table1[[#This Row],[Ngày hóa đơn]]&lt;&gt;"",Table1[[#This Row],[Ngày hóa đơn]],Table1[[#This Row],[Ngày hạch toán]])</f>
        <v>45835</v>
      </c>
      <c r="T1973" s="8"/>
      <c r="U1973" s="7">
        <f>IF(Table1[[#This Row],[Ngày tính CN]]="","",S1973+T1973)</f>
        <v>45835</v>
      </c>
      <c r="V1973" s="71">
        <f ca="1">IF(Table1[[#This Row],[Hạn thanh toán]]="","",IF((U1973-NOW())&lt;0,0,(U1973-NOW())))</f>
        <v>0</v>
      </c>
      <c r="W1973" s="69"/>
      <c r="X1973" s="65" t="str">
        <f t="shared" ca="1" si="221"/>
        <v/>
      </c>
      <c r="Y1973" s="65" t="str">
        <f t="shared" si="217"/>
        <v>Đã thanh toán</v>
      </c>
      <c r="Z1973" s="250">
        <f>Table1[[#This Row],[Hạn thanh toán]]</f>
        <v>45835</v>
      </c>
      <c r="AA1973" s="250">
        <f>Table1[[#This Row],[Ngày Thanh toán]]</f>
        <v>45928</v>
      </c>
      <c r="AD1973" s="3" t="str">
        <f>IF(Table1[[#This Row],[Mã khách hàng]]="","",VLOOKUP($A1973,Ma_KH!$A:$Q,Ma_KH!O$1,0))</f>
        <v>DALATFARM</v>
      </c>
      <c r="AE1973" s="3" t="str">
        <f>IF(Table1[[#This Row],[Mã khách hàng]]="","",VLOOKUP($A1973,Ma_KH!$A:$Q,Ma_KH!P$1,0))</f>
        <v>Dalatfarm</v>
      </c>
      <c r="AF1973" s="3" t="str">
        <f>VLOOKUP(A1973,Ma_KH!A:Q,Ma_KH!J$1,0)</f>
        <v>Vũ Anh Tuấn</v>
      </c>
    </row>
    <row r="1974" spans="1:32" ht="16.5">
      <c r="A1974" s="73" t="s">
        <v>163</v>
      </c>
      <c r="B1974" s="73" t="s">
        <v>4513</v>
      </c>
      <c r="C1974" s="75">
        <v>45843</v>
      </c>
      <c r="D1974" s="76" t="s">
        <v>3330</v>
      </c>
      <c r="E1974" s="75"/>
      <c r="F1974" s="73"/>
      <c r="G1974" s="73" t="s">
        <v>3331</v>
      </c>
      <c r="H1974" s="69">
        <v>667992</v>
      </c>
      <c r="I1974" s="69">
        <v>0</v>
      </c>
      <c r="J1974" s="69">
        <f>(Table1[[#This Row],[Tiền hàng]]-Table1[[#This Row],[Tiền chiết khấu]])*8%</f>
        <v>53439.360000000001</v>
      </c>
      <c r="K1974" s="69">
        <v>721431</v>
      </c>
      <c r="L1974" s="8" t="s">
        <v>24</v>
      </c>
      <c r="M1974" s="41">
        <v>45928</v>
      </c>
      <c r="N1974" s="29" t="s">
        <v>4433</v>
      </c>
      <c r="O1974" s="69">
        <f>IF(Table1[[#This Row],[Phân loại]]="Tồn đầu kỳ",Table1[[#This Row],[Tổng giá trị]],0)</f>
        <v>0</v>
      </c>
      <c r="P1974" s="8">
        <f>IF(Table1[[#This Row],[Số còn phải thu ĐK]]&lt;&gt;0,0,IF(Table1[[#This Row],[Phân loại]]="Bán hàng",Table1[[#This Row],[Tổng giá trị]],-Table1[[#This Row],[Tổng giá trị]]))</f>
        <v>721431</v>
      </c>
      <c r="Q1974" s="18">
        <f t="shared" si="218"/>
        <v>721431</v>
      </c>
      <c r="R1974" s="8">
        <f>Table1[[#This Row],[Số còn phải thu ĐK]]+Table1[[#This Row],[Giá Trị HD sau CK]]-Table1[[#This Row],[Số tiền đã thu]]</f>
        <v>0</v>
      </c>
      <c r="S1974" s="7">
        <f>IF(Table1[[#This Row],[Ngày hóa đơn]]&lt;&gt;"",Table1[[#This Row],[Ngày hóa đơn]],Table1[[#This Row],[Ngày hạch toán]])</f>
        <v>45843</v>
      </c>
      <c r="T1974" s="8"/>
      <c r="U1974" s="7">
        <f>IF(Table1[[#This Row],[Ngày tính CN]]="","",S1974+T1974)</f>
        <v>45843</v>
      </c>
      <c r="V1974" s="71">
        <f ca="1">IF(Table1[[#This Row],[Hạn thanh toán]]="","",IF((U1974-NOW())&lt;0,0,(U1974-NOW())))</f>
        <v>0</v>
      </c>
      <c r="W1974" s="69"/>
      <c r="X1974" s="65" t="str">
        <f t="shared" ca="1" si="221"/>
        <v/>
      </c>
      <c r="Y1974" s="65" t="str">
        <f t="shared" si="217"/>
        <v>Đã thanh toán</v>
      </c>
      <c r="Z1974" s="250">
        <f>Table1[[#This Row],[Hạn thanh toán]]</f>
        <v>45843</v>
      </c>
      <c r="AA1974" s="250">
        <f>Table1[[#This Row],[Ngày Thanh toán]]</f>
        <v>45928</v>
      </c>
      <c r="AD1974" s="3" t="str">
        <f>IF(Table1[[#This Row],[Mã khách hàng]]="","",VLOOKUP($A1974,Ma_KH!$A:$Q,Ma_KH!O$1,0))</f>
        <v>DALATFARM</v>
      </c>
      <c r="AE1974" s="3" t="str">
        <f>IF(Table1[[#This Row],[Mã khách hàng]]="","",VLOOKUP($A1974,Ma_KH!$A:$Q,Ma_KH!P$1,0))</f>
        <v>Dalatfarm</v>
      </c>
      <c r="AF1974" s="3" t="str">
        <f>VLOOKUP(A1974,Ma_KH!A:Q,Ma_KH!J$1,0)</f>
        <v>Vũ Anh Tuấn</v>
      </c>
    </row>
    <row r="1975" spans="1:32" ht="16.5">
      <c r="A1975" s="73" t="s">
        <v>163</v>
      </c>
      <c r="B1975" s="73" t="s">
        <v>4513</v>
      </c>
      <c r="C1975" s="75">
        <v>45853</v>
      </c>
      <c r="D1975" s="76" t="s">
        <v>3332</v>
      </c>
      <c r="E1975" s="75"/>
      <c r="F1975" s="73"/>
      <c r="G1975" s="73" t="s">
        <v>3310</v>
      </c>
      <c r="H1975" s="69">
        <v>430293</v>
      </c>
      <c r="I1975" s="69">
        <v>0</v>
      </c>
      <c r="J1975" s="69">
        <f>(Table1[[#This Row],[Tiền hàng]]-Table1[[#This Row],[Tiền chiết khấu]])*8%</f>
        <v>34423.440000000002</v>
      </c>
      <c r="K1975" s="69">
        <v>464716</v>
      </c>
      <c r="L1975" s="8" t="s">
        <v>24</v>
      </c>
      <c r="M1975" s="41">
        <v>45928</v>
      </c>
      <c r="N1975" s="29" t="s">
        <v>4433</v>
      </c>
      <c r="O1975" s="69">
        <f>IF(Table1[[#This Row],[Phân loại]]="Tồn đầu kỳ",Table1[[#This Row],[Tổng giá trị]],0)</f>
        <v>0</v>
      </c>
      <c r="P1975" s="8">
        <f>IF(Table1[[#This Row],[Số còn phải thu ĐK]]&lt;&gt;0,0,IF(Table1[[#This Row],[Phân loại]]="Bán hàng",Table1[[#This Row],[Tổng giá trị]],-Table1[[#This Row],[Tổng giá trị]]))</f>
        <v>464716</v>
      </c>
      <c r="Q1975" s="18">
        <f t="shared" si="218"/>
        <v>464716</v>
      </c>
      <c r="R1975" s="8">
        <f>Table1[[#This Row],[Số còn phải thu ĐK]]+Table1[[#This Row],[Giá Trị HD sau CK]]-Table1[[#This Row],[Số tiền đã thu]]</f>
        <v>0</v>
      </c>
      <c r="S1975" s="7">
        <f>IF(Table1[[#This Row],[Ngày hóa đơn]]&lt;&gt;"",Table1[[#This Row],[Ngày hóa đơn]],Table1[[#This Row],[Ngày hạch toán]])</f>
        <v>45853</v>
      </c>
      <c r="T1975" s="8"/>
      <c r="U1975" s="7">
        <f>IF(Table1[[#This Row],[Ngày tính CN]]="","",S1975+T1975)</f>
        <v>45853</v>
      </c>
      <c r="V1975" s="71">
        <f ca="1">IF(Table1[[#This Row],[Hạn thanh toán]]="","",IF((U1975-NOW())&lt;0,0,(U1975-NOW())))</f>
        <v>0</v>
      </c>
      <c r="W1975" s="69"/>
      <c r="X1975" s="65" t="str">
        <f t="shared" ca="1" si="221"/>
        <v/>
      </c>
      <c r="Y1975" s="65" t="str">
        <f t="shared" si="217"/>
        <v>Đã thanh toán</v>
      </c>
      <c r="Z1975" s="250">
        <f>Table1[[#This Row],[Hạn thanh toán]]</f>
        <v>45853</v>
      </c>
      <c r="AA1975" s="250">
        <f>Table1[[#This Row],[Ngày Thanh toán]]</f>
        <v>45928</v>
      </c>
      <c r="AD1975" s="3" t="str">
        <f>IF(Table1[[#This Row],[Mã khách hàng]]="","",VLOOKUP($A1975,Ma_KH!$A:$Q,Ma_KH!O$1,0))</f>
        <v>DALATFARM</v>
      </c>
      <c r="AE1975" s="3" t="str">
        <f>IF(Table1[[#This Row],[Mã khách hàng]]="","",VLOOKUP($A1975,Ma_KH!$A:$Q,Ma_KH!P$1,0))</f>
        <v>Dalatfarm</v>
      </c>
      <c r="AF1975" s="3" t="str">
        <f>VLOOKUP(A1975,Ma_KH!A:Q,Ma_KH!J$1,0)</f>
        <v>Vũ Anh Tuấn</v>
      </c>
    </row>
    <row r="1976" spans="1:32" ht="16.5">
      <c r="A1976" s="66" t="s">
        <v>163</v>
      </c>
      <c r="B1976" s="73" t="s">
        <v>4513</v>
      </c>
      <c r="C1976" s="67">
        <v>45853</v>
      </c>
      <c r="D1976" s="68" t="s">
        <v>3333</v>
      </c>
      <c r="E1976" s="67"/>
      <c r="F1976" s="66"/>
      <c r="G1976" s="66" t="s">
        <v>3306</v>
      </c>
      <c r="H1976" s="69">
        <v>516056</v>
      </c>
      <c r="I1976" s="69">
        <v>0</v>
      </c>
      <c r="J1976" s="69">
        <f>(Table1[[#This Row],[Tiền hàng]]-Table1[[#This Row],[Tiền chiết khấu]])*8%</f>
        <v>41284.480000000003</v>
      </c>
      <c r="K1976" s="69">
        <v>557340</v>
      </c>
      <c r="L1976" s="8" t="s">
        <v>24</v>
      </c>
      <c r="M1976" s="41">
        <v>45928</v>
      </c>
      <c r="N1976" s="29" t="s">
        <v>4433</v>
      </c>
      <c r="O1976" s="69">
        <f>IF(Table1[[#This Row],[Phân loại]]="Tồn đầu kỳ",Table1[[#This Row],[Tổng giá trị]],0)</f>
        <v>0</v>
      </c>
      <c r="P1976" s="8">
        <f>IF(Table1[[#This Row],[Số còn phải thu ĐK]]&lt;&gt;0,0,IF(Table1[[#This Row],[Phân loại]]="Bán hàng",Table1[[#This Row],[Tổng giá trị]],-Table1[[#This Row],[Tổng giá trị]]))</f>
        <v>557340</v>
      </c>
      <c r="Q1976" s="18">
        <f t="shared" si="218"/>
        <v>557340</v>
      </c>
      <c r="R1976" s="8">
        <f>Table1[[#This Row],[Số còn phải thu ĐK]]+Table1[[#This Row],[Giá Trị HD sau CK]]-Table1[[#This Row],[Số tiền đã thu]]</f>
        <v>0</v>
      </c>
      <c r="S1976" s="7">
        <f>IF(Table1[[#This Row],[Ngày hóa đơn]]&lt;&gt;"",Table1[[#This Row],[Ngày hóa đơn]],Table1[[#This Row],[Ngày hạch toán]])</f>
        <v>45853</v>
      </c>
      <c r="T1976" s="8"/>
      <c r="U1976" s="7">
        <f>IF(Table1[[#This Row],[Ngày tính CN]]="","",S1976+T1976)</f>
        <v>45853</v>
      </c>
      <c r="V1976" s="71">
        <f ca="1">IF(Table1[[#This Row],[Hạn thanh toán]]="","",IF((U1976-NOW())&lt;0,0,(U1976-NOW())))</f>
        <v>0</v>
      </c>
      <c r="W1976" s="69"/>
      <c r="X1976" s="65" t="str">
        <f t="shared" ca="1" si="221"/>
        <v/>
      </c>
      <c r="Y1976" s="65" t="str">
        <f t="shared" si="217"/>
        <v>Đã thanh toán</v>
      </c>
      <c r="Z1976" s="250">
        <f>Table1[[#This Row],[Hạn thanh toán]]</f>
        <v>45853</v>
      </c>
      <c r="AA1976" s="250">
        <f>Table1[[#This Row],[Ngày Thanh toán]]</f>
        <v>45928</v>
      </c>
      <c r="AD1976" s="3" t="str">
        <f>IF(Table1[[#This Row],[Mã khách hàng]]="","",VLOOKUP($A1976,Ma_KH!$A:$Q,Ma_KH!O$1,0))</f>
        <v>DALATFARM</v>
      </c>
      <c r="AE1976" s="3" t="str">
        <f>IF(Table1[[#This Row],[Mã khách hàng]]="","",VLOOKUP($A1976,Ma_KH!$A:$Q,Ma_KH!P$1,0))</f>
        <v>Dalatfarm</v>
      </c>
      <c r="AF1976" s="3" t="str">
        <f>VLOOKUP(A1976,Ma_KH!A:Q,Ma_KH!J$1,0)</f>
        <v>Vũ Anh Tuấn</v>
      </c>
    </row>
    <row r="1977" spans="1:32" s="58" customFormat="1" ht="16.5">
      <c r="A1977" s="42" t="s">
        <v>163</v>
      </c>
      <c r="B1977" s="73" t="s">
        <v>4513</v>
      </c>
      <c r="C1977" s="44">
        <v>45877</v>
      </c>
      <c r="D1977" s="43" t="s">
        <v>3334</v>
      </c>
      <c r="E1977" s="44"/>
      <c r="F1977" s="42"/>
      <c r="G1977" s="42" t="s">
        <v>3310</v>
      </c>
      <c r="H1977" s="54">
        <v>723325</v>
      </c>
      <c r="I1977" s="54">
        <v>0</v>
      </c>
      <c r="J1977" s="54">
        <f>(Table1[[#This Row],[Tiền hàng]]-Table1[[#This Row],[Tiền chiết khấu]])*8%</f>
        <v>57866</v>
      </c>
      <c r="K1977" s="54">
        <v>781191</v>
      </c>
      <c r="L1977" s="55" t="s">
        <v>24</v>
      </c>
      <c r="M1977" s="56"/>
      <c r="N1977" s="55"/>
      <c r="O1977" s="54">
        <f>IF(Table1[[#This Row],[Phân loại]]="Tồn đầu kỳ",Table1[[#This Row],[Tổng giá trị]],0)</f>
        <v>0</v>
      </c>
      <c r="P1977" s="55">
        <f>IF(Table1[[#This Row],[Số còn phải thu ĐK]]&lt;&gt;0,0,IF(Table1[[#This Row],[Phân loại]]="Bán hàng",Table1[[#This Row],[Tổng giá trị]],-Table1[[#This Row],[Tổng giá trị]]))</f>
        <v>781191</v>
      </c>
      <c r="Q1977" s="18">
        <f t="shared" si="218"/>
        <v>0</v>
      </c>
      <c r="R1977" s="55">
        <f>Table1[[#This Row],[Số còn phải thu ĐK]]+Table1[[#This Row],[Giá Trị HD sau CK]]-Table1[[#This Row],[Số tiền đã thu]]</f>
        <v>781191</v>
      </c>
      <c r="S1977" s="56">
        <f>IF(Table1[[#This Row],[Ngày hóa đơn]]&lt;&gt;"",Table1[[#This Row],[Ngày hóa đơn]],Table1[[#This Row],[Ngày hạch toán]])</f>
        <v>45877</v>
      </c>
      <c r="T1977" s="55"/>
      <c r="U1977" s="56">
        <f>IF(Table1[[#This Row],[Ngày tính CN]]="","",S1977+T1977)</f>
        <v>45877</v>
      </c>
      <c r="V1977" s="57">
        <f ca="1">IF(Table1[[#This Row],[Hạn thanh toán]]="","",IF((U1977-NOW())&lt;0,0,(U1977-NOW())))</f>
        <v>0</v>
      </c>
      <c r="W1977" s="54"/>
      <c r="X1977" s="65">
        <f t="shared" ca="1" si="221"/>
        <v>124.36242152778141</v>
      </c>
      <c r="Y1977" s="109" t="str">
        <f t="shared" ca="1" si="217"/>
        <v>Nợ quá hạn hơn 120 ngày có khả năng mất thanh toán</v>
      </c>
      <c r="Z1977" s="254">
        <f>Table1[[#This Row],[Hạn thanh toán]]</f>
        <v>45877</v>
      </c>
      <c r="AA1977" s="254">
        <f>Table1[[#This Row],[Ngày Thanh toán]]</f>
        <v>0</v>
      </c>
      <c r="AD1977" s="3" t="str">
        <f>IF(Table1[[#This Row],[Mã khách hàng]]="","",VLOOKUP($A1977,Ma_KH!$A:$Q,Ma_KH!O$1,0))</f>
        <v>DALATFARM</v>
      </c>
      <c r="AE1977" s="3" t="str">
        <f>IF(Table1[[#This Row],[Mã khách hàng]]="","",VLOOKUP($A1977,Ma_KH!$A:$Q,Ma_KH!P$1,0))</f>
        <v>Dalatfarm</v>
      </c>
      <c r="AF1977" s="58" t="str">
        <f>VLOOKUP(A1977,Ma_KH!A:Q,Ma_KH!J$1,0)</f>
        <v>Vũ Anh Tuấn</v>
      </c>
    </row>
    <row r="1978" spans="1:32" s="58" customFormat="1" ht="16.5">
      <c r="A1978" s="42" t="s">
        <v>163</v>
      </c>
      <c r="B1978" s="73" t="s">
        <v>4513</v>
      </c>
      <c r="C1978" s="44">
        <v>45877</v>
      </c>
      <c r="D1978" s="43" t="s">
        <v>3335</v>
      </c>
      <c r="E1978" s="44"/>
      <c r="F1978" s="42"/>
      <c r="G1978" s="42" t="s">
        <v>3306</v>
      </c>
      <c r="H1978" s="54">
        <v>891955</v>
      </c>
      <c r="I1978" s="54">
        <v>0</v>
      </c>
      <c r="J1978" s="54">
        <f>(Table1[[#This Row],[Tiền hàng]]-Table1[[#This Row],[Tiền chiết khấu]])*8%</f>
        <v>71356.400000000009</v>
      </c>
      <c r="K1978" s="54">
        <v>963311</v>
      </c>
      <c r="L1978" s="55" t="s">
        <v>24</v>
      </c>
      <c r="M1978" s="56"/>
      <c r="N1978" s="55"/>
      <c r="O1978" s="54">
        <f>IF(Table1[[#This Row],[Phân loại]]="Tồn đầu kỳ",Table1[[#This Row],[Tổng giá trị]],0)</f>
        <v>0</v>
      </c>
      <c r="P1978" s="55">
        <f>IF(Table1[[#This Row],[Số còn phải thu ĐK]]&lt;&gt;0,0,IF(Table1[[#This Row],[Phân loại]]="Bán hàng",Table1[[#This Row],[Tổng giá trị]],-Table1[[#This Row],[Tổng giá trị]]))</f>
        <v>963311</v>
      </c>
      <c r="Q1978" s="18">
        <f t="shared" si="218"/>
        <v>0</v>
      </c>
      <c r="R1978" s="55">
        <f>Table1[[#This Row],[Số còn phải thu ĐK]]+Table1[[#This Row],[Giá Trị HD sau CK]]-Table1[[#This Row],[Số tiền đã thu]]</f>
        <v>963311</v>
      </c>
      <c r="S1978" s="56">
        <f>IF(Table1[[#This Row],[Ngày hóa đơn]]&lt;&gt;"",Table1[[#This Row],[Ngày hóa đơn]],Table1[[#This Row],[Ngày hạch toán]])</f>
        <v>45877</v>
      </c>
      <c r="T1978" s="55"/>
      <c r="U1978" s="56">
        <f>IF(Table1[[#This Row],[Ngày tính CN]]="","",S1978+T1978)</f>
        <v>45877</v>
      </c>
      <c r="V1978" s="57">
        <f ca="1">IF(Table1[[#This Row],[Hạn thanh toán]]="","",IF((U1978-NOW())&lt;0,0,(U1978-NOW())))</f>
        <v>0</v>
      </c>
      <c r="W1978" s="54"/>
      <c r="X1978" s="65">
        <f t="shared" ca="1" si="221"/>
        <v>124.36242152778141</v>
      </c>
      <c r="Y1978" s="109" t="str">
        <f t="shared" ca="1" si="217"/>
        <v>Nợ quá hạn hơn 120 ngày có khả năng mất thanh toán</v>
      </c>
      <c r="Z1978" s="254">
        <f>Table1[[#This Row],[Hạn thanh toán]]</f>
        <v>45877</v>
      </c>
      <c r="AA1978" s="254">
        <f>Table1[[#This Row],[Ngày Thanh toán]]</f>
        <v>0</v>
      </c>
      <c r="AD1978" s="3" t="str">
        <f>IF(Table1[[#This Row],[Mã khách hàng]]="","",VLOOKUP($A1978,Ma_KH!$A:$Q,Ma_KH!O$1,0))</f>
        <v>DALATFARM</v>
      </c>
      <c r="AE1978" s="3" t="str">
        <f>IF(Table1[[#This Row],[Mã khách hàng]]="","",VLOOKUP($A1978,Ma_KH!$A:$Q,Ma_KH!P$1,0))</f>
        <v>Dalatfarm</v>
      </c>
      <c r="AF1978" s="58" t="str">
        <f>VLOOKUP(A1978,Ma_KH!A:Q,Ma_KH!J$1,0)</f>
        <v>Vũ Anh Tuấn</v>
      </c>
    </row>
    <row r="1979" spans="1:32" s="58" customFormat="1" ht="16.5">
      <c r="A1979" s="42" t="s">
        <v>163</v>
      </c>
      <c r="B1979" s="73" t="s">
        <v>4513</v>
      </c>
      <c r="C1979" s="44">
        <v>45877</v>
      </c>
      <c r="D1979" s="43" t="s">
        <v>3336</v>
      </c>
      <c r="E1979" s="44"/>
      <c r="F1979" s="42"/>
      <c r="G1979" s="42" t="s">
        <v>3271</v>
      </c>
      <c r="H1979" s="54">
        <v>606468</v>
      </c>
      <c r="I1979" s="54">
        <v>0</v>
      </c>
      <c r="J1979" s="54">
        <f>(Table1[[#This Row],[Tiền hàng]]-Table1[[#This Row],[Tiền chiết khấu]])*8%</f>
        <v>48517.440000000002</v>
      </c>
      <c r="K1979" s="54">
        <v>654985</v>
      </c>
      <c r="L1979" s="55" t="s">
        <v>24</v>
      </c>
      <c r="M1979" s="56"/>
      <c r="N1979" s="55"/>
      <c r="O1979" s="54">
        <f>IF(Table1[[#This Row],[Phân loại]]="Tồn đầu kỳ",Table1[[#This Row],[Tổng giá trị]],0)</f>
        <v>0</v>
      </c>
      <c r="P1979" s="55">
        <f>IF(Table1[[#This Row],[Số còn phải thu ĐK]]&lt;&gt;0,0,IF(Table1[[#This Row],[Phân loại]]="Bán hàng",Table1[[#This Row],[Tổng giá trị]],-Table1[[#This Row],[Tổng giá trị]]))</f>
        <v>654985</v>
      </c>
      <c r="Q1979" s="18">
        <f t="shared" si="218"/>
        <v>0</v>
      </c>
      <c r="R1979" s="55">
        <f>Table1[[#This Row],[Số còn phải thu ĐK]]+Table1[[#This Row],[Giá Trị HD sau CK]]-Table1[[#This Row],[Số tiền đã thu]]</f>
        <v>654985</v>
      </c>
      <c r="S1979" s="56">
        <f>IF(Table1[[#This Row],[Ngày hóa đơn]]&lt;&gt;"",Table1[[#This Row],[Ngày hóa đơn]],Table1[[#This Row],[Ngày hạch toán]])</f>
        <v>45877</v>
      </c>
      <c r="T1979" s="55"/>
      <c r="U1979" s="56">
        <f>IF(Table1[[#This Row],[Ngày tính CN]]="","",S1979+T1979)</f>
        <v>45877</v>
      </c>
      <c r="V1979" s="57">
        <f ca="1">IF(Table1[[#This Row],[Hạn thanh toán]]="","",IF((U1979-NOW())&lt;0,0,(U1979-NOW())))</f>
        <v>0</v>
      </c>
      <c r="W1979" s="54"/>
      <c r="X1979" s="65">
        <f t="shared" ca="1" si="221"/>
        <v>124.36242152778141</v>
      </c>
      <c r="Y1979" s="109" t="str">
        <f t="shared" ca="1" si="217"/>
        <v>Nợ quá hạn hơn 120 ngày có khả năng mất thanh toán</v>
      </c>
      <c r="Z1979" s="254">
        <f>Table1[[#This Row],[Hạn thanh toán]]</f>
        <v>45877</v>
      </c>
      <c r="AA1979" s="254">
        <f>Table1[[#This Row],[Ngày Thanh toán]]</f>
        <v>0</v>
      </c>
      <c r="AD1979" s="3" t="str">
        <f>IF(Table1[[#This Row],[Mã khách hàng]]="","",VLOOKUP($A1979,Ma_KH!$A:$Q,Ma_KH!O$1,0))</f>
        <v>DALATFARM</v>
      </c>
      <c r="AE1979" s="3" t="str">
        <f>IF(Table1[[#This Row],[Mã khách hàng]]="","",VLOOKUP($A1979,Ma_KH!$A:$Q,Ma_KH!P$1,0))</f>
        <v>Dalatfarm</v>
      </c>
      <c r="AF1979" s="58" t="str">
        <f>VLOOKUP(A1979,Ma_KH!A:Q,Ma_KH!J$1,0)</f>
        <v>Vũ Anh Tuấn</v>
      </c>
    </row>
    <row r="1980" spans="1:32" s="58" customFormat="1" ht="16.5">
      <c r="A1980" s="42" t="s">
        <v>163</v>
      </c>
      <c r="B1980" s="73" t="s">
        <v>4513</v>
      </c>
      <c r="C1980" s="44">
        <v>45877</v>
      </c>
      <c r="D1980" s="43" t="s">
        <v>3337</v>
      </c>
      <c r="E1980" s="44"/>
      <c r="F1980" s="42"/>
      <c r="G1980" s="42" t="s">
        <v>3338</v>
      </c>
      <c r="H1980" s="54">
        <v>625534</v>
      </c>
      <c r="I1980" s="54">
        <v>0</v>
      </c>
      <c r="J1980" s="54">
        <f>(Table1[[#This Row],[Tiền hàng]]-Table1[[#This Row],[Tiền chiết khấu]])*8%</f>
        <v>50042.720000000001</v>
      </c>
      <c r="K1980" s="54">
        <v>675577</v>
      </c>
      <c r="L1980" s="55" t="s">
        <v>24</v>
      </c>
      <c r="M1980" s="56"/>
      <c r="N1980" s="55"/>
      <c r="O1980" s="54">
        <f>IF(Table1[[#This Row],[Phân loại]]="Tồn đầu kỳ",Table1[[#This Row],[Tổng giá trị]],0)</f>
        <v>0</v>
      </c>
      <c r="P1980" s="55">
        <f>IF(Table1[[#This Row],[Số còn phải thu ĐK]]&lt;&gt;0,0,IF(Table1[[#This Row],[Phân loại]]="Bán hàng",Table1[[#This Row],[Tổng giá trị]],-Table1[[#This Row],[Tổng giá trị]]))</f>
        <v>675577</v>
      </c>
      <c r="Q1980" s="18">
        <f t="shared" si="218"/>
        <v>0</v>
      </c>
      <c r="R1980" s="55">
        <f>Table1[[#This Row],[Số còn phải thu ĐK]]+Table1[[#This Row],[Giá Trị HD sau CK]]-Table1[[#This Row],[Số tiền đã thu]]</f>
        <v>675577</v>
      </c>
      <c r="S1980" s="56">
        <f>IF(Table1[[#This Row],[Ngày hóa đơn]]&lt;&gt;"",Table1[[#This Row],[Ngày hóa đơn]],Table1[[#This Row],[Ngày hạch toán]])</f>
        <v>45877</v>
      </c>
      <c r="T1980" s="55"/>
      <c r="U1980" s="56">
        <f>IF(Table1[[#This Row],[Ngày tính CN]]="","",S1980+T1980)</f>
        <v>45877</v>
      </c>
      <c r="V1980" s="57">
        <f ca="1">IF(Table1[[#This Row],[Hạn thanh toán]]="","",IF((U1980-NOW())&lt;0,0,(U1980-NOW())))</f>
        <v>0</v>
      </c>
      <c r="W1980" s="54"/>
      <c r="X1980" s="65">
        <f t="shared" ca="1" si="221"/>
        <v>124.36242152778141</v>
      </c>
      <c r="Y1980" s="109" t="str">
        <f t="shared" ca="1" si="217"/>
        <v>Nợ quá hạn hơn 120 ngày có khả năng mất thanh toán</v>
      </c>
      <c r="Z1980" s="254">
        <f>Table1[[#This Row],[Hạn thanh toán]]</f>
        <v>45877</v>
      </c>
      <c r="AA1980" s="254">
        <f>Table1[[#This Row],[Ngày Thanh toán]]</f>
        <v>0</v>
      </c>
      <c r="AD1980" s="3" t="str">
        <f>IF(Table1[[#This Row],[Mã khách hàng]]="","",VLOOKUP($A1980,Ma_KH!$A:$Q,Ma_KH!O$1,0))</f>
        <v>DALATFARM</v>
      </c>
      <c r="AE1980" s="3" t="str">
        <f>IF(Table1[[#This Row],[Mã khách hàng]]="","",VLOOKUP($A1980,Ma_KH!$A:$Q,Ma_KH!P$1,0))</f>
        <v>Dalatfarm</v>
      </c>
      <c r="AF1980" s="58" t="str">
        <f>VLOOKUP(A1980,Ma_KH!A:Q,Ma_KH!J$1,0)</f>
        <v>Vũ Anh Tuấn</v>
      </c>
    </row>
    <row r="1981" spans="1:32" s="58" customFormat="1" ht="16.5">
      <c r="A1981" s="42" t="s">
        <v>163</v>
      </c>
      <c r="B1981" s="73" t="s">
        <v>4513</v>
      </c>
      <c r="C1981" s="44">
        <v>45905</v>
      </c>
      <c r="D1981" s="43" t="s">
        <v>3339</v>
      </c>
      <c r="E1981" s="44"/>
      <c r="F1981" s="42"/>
      <c r="G1981" s="42" t="s">
        <v>3310</v>
      </c>
      <c r="H1981" s="54">
        <v>1167660</v>
      </c>
      <c r="I1981" s="54">
        <v>0</v>
      </c>
      <c r="J1981" s="54">
        <f>(Table1[[#This Row],[Tiền hàng]]-Table1[[#This Row],[Tiền chiết khấu]])*8%</f>
        <v>93412.800000000003</v>
      </c>
      <c r="K1981" s="54">
        <v>1261073</v>
      </c>
      <c r="L1981" s="55" t="s">
        <v>24</v>
      </c>
      <c r="M1981" s="56"/>
      <c r="N1981" s="55"/>
      <c r="O1981" s="54">
        <f>IF(Table1[[#This Row],[Phân loại]]="Tồn đầu kỳ",Table1[[#This Row],[Tổng giá trị]],0)</f>
        <v>0</v>
      </c>
      <c r="P1981" s="55">
        <f>IF(Table1[[#This Row],[Số còn phải thu ĐK]]&lt;&gt;0,0,IF(Table1[[#This Row],[Phân loại]]="Bán hàng",Table1[[#This Row],[Tổng giá trị]],-Table1[[#This Row],[Tổng giá trị]]))</f>
        <v>1261073</v>
      </c>
      <c r="Q1981" s="18">
        <f t="shared" si="218"/>
        <v>0</v>
      </c>
      <c r="R1981" s="55">
        <f>Table1[[#This Row],[Số còn phải thu ĐK]]+Table1[[#This Row],[Giá Trị HD sau CK]]-Table1[[#This Row],[Số tiền đã thu]]</f>
        <v>1261073</v>
      </c>
      <c r="S1981" s="56">
        <f>IF(Table1[[#This Row],[Ngày hóa đơn]]&lt;&gt;"",Table1[[#This Row],[Ngày hóa đơn]],Table1[[#This Row],[Ngày hạch toán]])</f>
        <v>45905</v>
      </c>
      <c r="T1981" s="55"/>
      <c r="U1981" s="56">
        <f>IF(Table1[[#This Row],[Ngày tính CN]]="","",S1981+T1981)</f>
        <v>45905</v>
      </c>
      <c r="V1981" s="57">
        <f ca="1">IF(Table1[[#This Row],[Hạn thanh toán]]="","",IF((U1981-NOW())&lt;0,0,(U1981-NOW())))</f>
        <v>0</v>
      </c>
      <c r="W1981" s="54"/>
      <c r="X1981" s="65">
        <f t="shared" ca="1" si="221"/>
        <v>96.362421527781407</v>
      </c>
      <c r="Y1981" s="109" t="str">
        <f t="shared" ca="1" si="217"/>
        <v>Nợ quá hạn từ 90 ngày đến 120 ngày</v>
      </c>
      <c r="Z1981" s="254">
        <f>Table1[[#This Row],[Hạn thanh toán]]</f>
        <v>45905</v>
      </c>
      <c r="AA1981" s="254">
        <f>Table1[[#This Row],[Ngày Thanh toán]]</f>
        <v>0</v>
      </c>
      <c r="AD1981" s="3" t="str">
        <f>IF(Table1[[#This Row],[Mã khách hàng]]="","",VLOOKUP($A1981,Ma_KH!$A:$Q,Ma_KH!O$1,0))</f>
        <v>DALATFARM</v>
      </c>
      <c r="AE1981" s="3" t="str">
        <f>IF(Table1[[#This Row],[Mã khách hàng]]="","",VLOOKUP($A1981,Ma_KH!$A:$Q,Ma_KH!P$1,0))</f>
        <v>Dalatfarm</v>
      </c>
      <c r="AF1981" s="58" t="str">
        <f>VLOOKUP(A1981,Ma_KH!A:Q,Ma_KH!J$1,0)</f>
        <v>Vũ Anh Tuấn</v>
      </c>
    </row>
    <row r="1982" spans="1:32" s="58" customFormat="1" ht="16.5">
      <c r="A1982" s="42" t="s">
        <v>163</v>
      </c>
      <c r="B1982" s="73" t="s">
        <v>4513</v>
      </c>
      <c r="C1982" s="44">
        <v>45917</v>
      </c>
      <c r="D1982" s="43" t="s">
        <v>3340</v>
      </c>
      <c r="E1982" s="44"/>
      <c r="F1982" s="42"/>
      <c r="G1982" s="42" t="s">
        <v>3315</v>
      </c>
      <c r="H1982" s="54">
        <v>580534</v>
      </c>
      <c r="I1982" s="54">
        <v>0</v>
      </c>
      <c r="J1982" s="54">
        <f>(Table1[[#This Row],[Tiền hàng]]-Table1[[#This Row],[Tiền chiết khấu]])*8%</f>
        <v>46442.720000000001</v>
      </c>
      <c r="K1982" s="54">
        <v>626977</v>
      </c>
      <c r="L1982" s="55" t="s">
        <v>24</v>
      </c>
      <c r="M1982" s="56"/>
      <c r="N1982" s="55"/>
      <c r="O1982" s="54">
        <f>IF(Table1[[#This Row],[Phân loại]]="Tồn đầu kỳ",Table1[[#This Row],[Tổng giá trị]],0)</f>
        <v>0</v>
      </c>
      <c r="P1982" s="55">
        <f>IF(Table1[[#This Row],[Số còn phải thu ĐK]]&lt;&gt;0,0,IF(Table1[[#This Row],[Phân loại]]="Bán hàng",Table1[[#This Row],[Tổng giá trị]],-Table1[[#This Row],[Tổng giá trị]]))</f>
        <v>626977</v>
      </c>
      <c r="Q1982" s="18">
        <f t="shared" si="218"/>
        <v>0</v>
      </c>
      <c r="R1982" s="55">
        <f>Table1[[#This Row],[Số còn phải thu ĐK]]+Table1[[#This Row],[Giá Trị HD sau CK]]-Table1[[#This Row],[Số tiền đã thu]]</f>
        <v>626977</v>
      </c>
      <c r="S1982" s="56">
        <f>IF(Table1[[#This Row],[Ngày hóa đơn]]&lt;&gt;"",Table1[[#This Row],[Ngày hóa đơn]],Table1[[#This Row],[Ngày hạch toán]])</f>
        <v>45917</v>
      </c>
      <c r="T1982" s="55"/>
      <c r="U1982" s="56">
        <f>IF(Table1[[#This Row],[Ngày tính CN]]="","",S1982+T1982)</f>
        <v>45917</v>
      </c>
      <c r="V1982" s="57">
        <f ca="1">IF(Table1[[#This Row],[Hạn thanh toán]]="","",IF((U1982-NOW())&lt;0,0,(U1982-NOW())))</f>
        <v>0</v>
      </c>
      <c r="W1982" s="54"/>
      <c r="X1982" s="65">
        <f t="shared" ca="1" si="221"/>
        <v>84.362421527781407</v>
      </c>
      <c r="Y1982" s="109" t="str">
        <f t="shared" ca="1" si="217"/>
        <v>Nợ quá hạn từ 60 ngày đến 90 ngày</v>
      </c>
      <c r="Z1982" s="254">
        <f>Table1[[#This Row],[Hạn thanh toán]]</f>
        <v>45917</v>
      </c>
      <c r="AA1982" s="254">
        <f>Table1[[#This Row],[Ngày Thanh toán]]</f>
        <v>0</v>
      </c>
      <c r="AD1982" s="3" t="str">
        <f>IF(Table1[[#This Row],[Mã khách hàng]]="","",VLOOKUP($A1982,Ma_KH!$A:$Q,Ma_KH!O$1,0))</f>
        <v>DALATFARM</v>
      </c>
      <c r="AE1982" s="3" t="str">
        <f>IF(Table1[[#This Row],[Mã khách hàng]]="","",VLOOKUP($A1982,Ma_KH!$A:$Q,Ma_KH!P$1,0))</f>
        <v>Dalatfarm</v>
      </c>
      <c r="AF1982" s="58" t="str">
        <f>VLOOKUP(A1982,Ma_KH!A:Q,Ma_KH!J$1,0)</f>
        <v>Vũ Anh Tuấn</v>
      </c>
    </row>
    <row r="1983" spans="1:32" s="58" customFormat="1" ht="16.5">
      <c r="A1983" s="42" t="s">
        <v>163</v>
      </c>
      <c r="B1983" s="73" t="s">
        <v>4513</v>
      </c>
      <c r="C1983" s="44">
        <v>45917</v>
      </c>
      <c r="D1983" s="43" t="s">
        <v>3341</v>
      </c>
      <c r="E1983" s="44"/>
      <c r="F1983" s="42"/>
      <c r="G1983" s="42" t="s">
        <v>3271</v>
      </c>
      <c r="H1983" s="54">
        <v>588420</v>
      </c>
      <c r="I1983" s="54">
        <v>0</v>
      </c>
      <c r="J1983" s="54">
        <f>(Table1[[#This Row],[Tiền hàng]]-Table1[[#This Row],[Tiền chiết khấu]])*8%</f>
        <v>47073.599999999999</v>
      </c>
      <c r="K1983" s="54">
        <v>635494</v>
      </c>
      <c r="L1983" s="55" t="s">
        <v>24</v>
      </c>
      <c r="M1983" s="56"/>
      <c r="N1983" s="55"/>
      <c r="O1983" s="54">
        <f>IF(Table1[[#This Row],[Phân loại]]="Tồn đầu kỳ",Table1[[#This Row],[Tổng giá trị]],0)</f>
        <v>0</v>
      </c>
      <c r="P1983" s="55">
        <f>IF(Table1[[#This Row],[Số còn phải thu ĐK]]&lt;&gt;0,0,IF(Table1[[#This Row],[Phân loại]]="Bán hàng",Table1[[#This Row],[Tổng giá trị]],-Table1[[#This Row],[Tổng giá trị]]))</f>
        <v>635494</v>
      </c>
      <c r="Q1983" s="18">
        <f t="shared" si="218"/>
        <v>0</v>
      </c>
      <c r="R1983" s="55">
        <f>Table1[[#This Row],[Số còn phải thu ĐK]]+Table1[[#This Row],[Giá Trị HD sau CK]]-Table1[[#This Row],[Số tiền đã thu]]</f>
        <v>635494</v>
      </c>
      <c r="S1983" s="56">
        <f>IF(Table1[[#This Row],[Ngày hóa đơn]]&lt;&gt;"",Table1[[#This Row],[Ngày hóa đơn]],Table1[[#This Row],[Ngày hạch toán]])</f>
        <v>45917</v>
      </c>
      <c r="T1983" s="55"/>
      <c r="U1983" s="56">
        <f>IF(Table1[[#This Row],[Ngày tính CN]]="","",S1983+T1983)</f>
        <v>45917</v>
      </c>
      <c r="V1983" s="57">
        <f ca="1">IF(Table1[[#This Row],[Hạn thanh toán]]="","",IF((U1983-NOW())&lt;0,0,(U1983-NOW())))</f>
        <v>0</v>
      </c>
      <c r="W1983" s="54"/>
      <c r="X1983" s="65">
        <f t="shared" ca="1" si="221"/>
        <v>84.362421527781407</v>
      </c>
      <c r="Y1983" s="109" t="str">
        <f t="shared" ca="1" si="217"/>
        <v>Nợ quá hạn từ 60 ngày đến 90 ngày</v>
      </c>
      <c r="Z1983" s="254">
        <f>Table1[[#This Row],[Hạn thanh toán]]</f>
        <v>45917</v>
      </c>
      <c r="AA1983" s="254">
        <f>Table1[[#This Row],[Ngày Thanh toán]]</f>
        <v>0</v>
      </c>
      <c r="AD1983" s="3" t="str">
        <f>IF(Table1[[#This Row],[Mã khách hàng]]="","",VLOOKUP($A1983,Ma_KH!$A:$Q,Ma_KH!O$1,0))</f>
        <v>DALATFARM</v>
      </c>
      <c r="AE1983" s="3" t="str">
        <f>IF(Table1[[#This Row],[Mã khách hàng]]="","",VLOOKUP($A1983,Ma_KH!$A:$Q,Ma_KH!P$1,0))</f>
        <v>Dalatfarm</v>
      </c>
      <c r="AF1983" s="58" t="str">
        <f>VLOOKUP(A1983,Ma_KH!A:Q,Ma_KH!J$1,0)</f>
        <v>Vũ Anh Tuấn</v>
      </c>
    </row>
    <row r="1984" spans="1:32" s="58" customFormat="1" ht="16.5">
      <c r="A1984" s="45" t="s">
        <v>163</v>
      </c>
      <c r="B1984" s="73" t="s">
        <v>4513</v>
      </c>
      <c r="C1984" s="47">
        <v>45917</v>
      </c>
      <c r="D1984" s="46" t="s">
        <v>3342</v>
      </c>
      <c r="E1984" s="47"/>
      <c r="F1984" s="45"/>
      <c r="G1984" s="45" t="s">
        <v>3308</v>
      </c>
      <c r="H1984" s="54">
        <v>697132</v>
      </c>
      <c r="I1984" s="54">
        <v>0</v>
      </c>
      <c r="J1984" s="54">
        <f>(Table1[[#This Row],[Tiền hàng]]-Table1[[#This Row],[Tiền chiết khấu]])*8%</f>
        <v>55770.559999999998</v>
      </c>
      <c r="K1984" s="54">
        <v>752903</v>
      </c>
      <c r="L1984" s="55" t="s">
        <v>24</v>
      </c>
      <c r="M1984" s="56"/>
      <c r="N1984" s="55"/>
      <c r="O1984" s="54">
        <f>IF(Table1[[#This Row],[Phân loại]]="Tồn đầu kỳ",Table1[[#This Row],[Tổng giá trị]],0)</f>
        <v>0</v>
      </c>
      <c r="P1984" s="55">
        <f>IF(Table1[[#This Row],[Số còn phải thu ĐK]]&lt;&gt;0,0,IF(Table1[[#This Row],[Phân loại]]="Bán hàng",Table1[[#This Row],[Tổng giá trị]],-Table1[[#This Row],[Tổng giá trị]]))</f>
        <v>752903</v>
      </c>
      <c r="Q1984" s="18">
        <f t="shared" si="218"/>
        <v>0</v>
      </c>
      <c r="R1984" s="55">
        <f>Table1[[#This Row],[Số còn phải thu ĐK]]+Table1[[#This Row],[Giá Trị HD sau CK]]-Table1[[#This Row],[Số tiền đã thu]]</f>
        <v>752903</v>
      </c>
      <c r="S1984" s="56">
        <f>IF(Table1[[#This Row],[Ngày hóa đơn]]&lt;&gt;"",Table1[[#This Row],[Ngày hóa đơn]],Table1[[#This Row],[Ngày hạch toán]])</f>
        <v>45917</v>
      </c>
      <c r="T1984" s="55"/>
      <c r="U1984" s="56">
        <f>IF(Table1[[#This Row],[Ngày tính CN]]="","",S1984+T1984)</f>
        <v>45917</v>
      </c>
      <c r="V1984" s="57">
        <f ca="1">IF(Table1[[#This Row],[Hạn thanh toán]]="","",IF((U1984-NOW())&lt;0,0,(U1984-NOW())))</f>
        <v>0</v>
      </c>
      <c r="W1984" s="54"/>
      <c r="X1984" s="65">
        <f t="shared" ca="1" si="221"/>
        <v>84.362421527781407</v>
      </c>
      <c r="Y1984" s="109" t="str">
        <f t="shared" ca="1" si="217"/>
        <v>Nợ quá hạn từ 60 ngày đến 90 ngày</v>
      </c>
      <c r="Z1984" s="254">
        <f>Table1[[#This Row],[Hạn thanh toán]]</f>
        <v>45917</v>
      </c>
      <c r="AA1984" s="254">
        <f>Table1[[#This Row],[Ngày Thanh toán]]</f>
        <v>0</v>
      </c>
      <c r="AD1984" s="3" t="str">
        <f>IF(Table1[[#This Row],[Mã khách hàng]]="","",VLOOKUP($A1984,Ma_KH!$A:$Q,Ma_KH!O$1,0))</f>
        <v>DALATFARM</v>
      </c>
      <c r="AE1984" s="3" t="str">
        <f>IF(Table1[[#This Row],[Mã khách hàng]]="","",VLOOKUP($A1984,Ma_KH!$A:$Q,Ma_KH!P$1,0))</f>
        <v>Dalatfarm</v>
      </c>
      <c r="AF1984" s="58" t="str">
        <f>VLOOKUP(A1984,Ma_KH!A:Q,Ma_KH!J$1,0)</f>
        <v>Vũ Anh Tuấn</v>
      </c>
    </row>
    <row r="1985" spans="1:32" s="58" customFormat="1" ht="16.5">
      <c r="A1985" s="42" t="s">
        <v>158</v>
      </c>
      <c r="B1985" s="73" t="s">
        <v>4513</v>
      </c>
      <c r="C1985" s="44">
        <v>45948</v>
      </c>
      <c r="D1985" s="43" t="s">
        <v>3343</v>
      </c>
      <c r="E1985" s="44"/>
      <c r="F1985" s="48"/>
      <c r="G1985" s="48" t="s">
        <v>3283</v>
      </c>
      <c r="H1985" s="54">
        <v>553467</v>
      </c>
      <c r="I1985" s="54">
        <v>0</v>
      </c>
      <c r="J1985" s="54">
        <f>(Table1[[#This Row],[Tiền hàng]]-Table1[[#This Row],[Tiền chiết khấu]])*8%</f>
        <v>44277.36</v>
      </c>
      <c r="K1985" s="54">
        <v>597744</v>
      </c>
      <c r="L1985" s="55" t="s">
        <v>24</v>
      </c>
      <c r="M1985" s="56"/>
      <c r="N1985" s="55"/>
      <c r="O1985" s="54">
        <f>IF(Table1[[#This Row],[Phân loại]]="Tồn đầu kỳ",Table1[[#This Row],[Tổng giá trị]],0)</f>
        <v>0</v>
      </c>
      <c r="P1985" s="55">
        <f>IF(Table1[[#This Row],[Số còn phải thu ĐK]]&lt;&gt;0,0,IF(Table1[[#This Row],[Phân loại]]="Bán hàng",Table1[[#This Row],[Tổng giá trị]],-Table1[[#This Row],[Tổng giá trị]]))</f>
        <v>597744</v>
      </c>
      <c r="Q1985" s="18">
        <f t="shared" si="218"/>
        <v>0</v>
      </c>
      <c r="R1985" s="55">
        <f>Table1[[#This Row],[Số còn phải thu ĐK]]+Table1[[#This Row],[Giá Trị HD sau CK]]-Table1[[#This Row],[Số tiền đã thu]]</f>
        <v>597744</v>
      </c>
      <c r="S1985" s="56">
        <f>IF(Table1[[#This Row],[Ngày hóa đơn]]&lt;&gt;"",Table1[[#This Row],[Ngày hóa đơn]],Table1[[#This Row],[Ngày hạch toán]])</f>
        <v>45948</v>
      </c>
      <c r="T1985" s="55"/>
      <c r="U1985" s="56">
        <f>IF(Table1[[#This Row],[Ngày tính CN]]="","",S1985+T1985)</f>
        <v>45948</v>
      </c>
      <c r="V1985" s="57">
        <f ca="1">IF(Table1[[#This Row],[Hạn thanh toán]]="","",IF((U1985-NOW())&lt;0,0,(U1985-NOW())))</f>
        <v>0</v>
      </c>
      <c r="W1985" s="54"/>
      <c r="X1985" s="65">
        <f t="shared" ca="1" si="221"/>
        <v>53.362421527781407</v>
      </c>
      <c r="Y1985" s="109" t="str">
        <f t="shared" ca="1" si="217"/>
        <v>Nợ quá hạn từ 30 ngày đến 60 ngày</v>
      </c>
      <c r="Z1985" s="254">
        <f>Table1[[#This Row],[Hạn thanh toán]]</f>
        <v>45948</v>
      </c>
      <c r="AA1985" s="254">
        <f>Table1[[#This Row],[Ngày Thanh toán]]</f>
        <v>0</v>
      </c>
      <c r="AD1985" s="3" t="str">
        <f>IF(Table1[[#This Row],[Mã khách hàng]]="","",VLOOKUP($A1985,Ma_KH!$A:$Q,Ma_KH!O$1,0))</f>
        <v>DALATFARM</v>
      </c>
      <c r="AE1985" s="3" t="str">
        <f>IF(Table1[[#This Row],[Mã khách hàng]]="","",VLOOKUP($A1985,Ma_KH!$A:$Q,Ma_KH!P$1,0))</f>
        <v>Dalatfarm</v>
      </c>
      <c r="AF1985" s="58" t="str">
        <f>VLOOKUP(A1985,Ma_KH!A:Q,Ma_KH!J$1,0)</f>
        <v>Vũ Anh Tuấn</v>
      </c>
    </row>
    <row r="1986" spans="1:32" s="58" customFormat="1" ht="16.5">
      <c r="A1986" s="42" t="s">
        <v>158</v>
      </c>
      <c r="B1986" s="73" t="s">
        <v>4513</v>
      </c>
      <c r="C1986" s="44">
        <v>45960</v>
      </c>
      <c r="D1986" s="43" t="s">
        <v>3344</v>
      </c>
      <c r="E1986" s="44"/>
      <c r="F1986" s="48"/>
      <c r="G1986" s="48" t="s">
        <v>3283</v>
      </c>
      <c r="H1986" s="54">
        <v>353006</v>
      </c>
      <c r="I1986" s="54">
        <v>0</v>
      </c>
      <c r="J1986" s="54">
        <f>(Table1[[#This Row],[Tiền hàng]]-Table1[[#This Row],[Tiền chiết khấu]])*8%</f>
        <v>28240.48</v>
      </c>
      <c r="K1986" s="54">
        <v>381246</v>
      </c>
      <c r="L1986" s="55" t="s">
        <v>24</v>
      </c>
      <c r="M1986" s="56"/>
      <c r="N1986" s="55"/>
      <c r="O1986" s="54">
        <f>IF(Table1[[#This Row],[Phân loại]]="Tồn đầu kỳ",Table1[[#This Row],[Tổng giá trị]],0)</f>
        <v>0</v>
      </c>
      <c r="P1986" s="55">
        <f>IF(Table1[[#This Row],[Số còn phải thu ĐK]]&lt;&gt;0,0,IF(Table1[[#This Row],[Phân loại]]="Bán hàng",Table1[[#This Row],[Tổng giá trị]],-Table1[[#This Row],[Tổng giá trị]]))</f>
        <v>381246</v>
      </c>
      <c r="Q1986" s="18">
        <f t="shared" si="218"/>
        <v>0</v>
      </c>
      <c r="R1986" s="55">
        <f>Table1[[#This Row],[Số còn phải thu ĐK]]+Table1[[#This Row],[Giá Trị HD sau CK]]-Table1[[#This Row],[Số tiền đã thu]]</f>
        <v>381246</v>
      </c>
      <c r="S1986" s="56">
        <f>IF(Table1[[#This Row],[Ngày hóa đơn]]&lt;&gt;"",Table1[[#This Row],[Ngày hóa đơn]],Table1[[#This Row],[Ngày hạch toán]])</f>
        <v>45960</v>
      </c>
      <c r="T1986" s="55"/>
      <c r="U1986" s="56">
        <f>IF(Table1[[#This Row],[Ngày tính CN]]="","",S1986+T1986)</f>
        <v>45960</v>
      </c>
      <c r="V1986" s="57">
        <f ca="1">IF(Table1[[#This Row],[Hạn thanh toán]]="","",IF((U1986-NOW())&lt;0,0,(U1986-NOW())))</f>
        <v>0</v>
      </c>
      <c r="W1986" s="54"/>
      <c r="X1986" s="65">
        <f t="shared" ca="1" si="221"/>
        <v>41.362421527781407</v>
      </c>
      <c r="Y1986" s="109" t="str">
        <f t="shared" ca="1" si="217"/>
        <v>Nợ quá hạn từ 30 ngày đến 60 ngày</v>
      </c>
      <c r="Z1986" s="254">
        <f>Table1[[#This Row],[Hạn thanh toán]]</f>
        <v>45960</v>
      </c>
      <c r="AA1986" s="254">
        <f>Table1[[#This Row],[Ngày Thanh toán]]</f>
        <v>0</v>
      </c>
      <c r="AD1986" s="3" t="str">
        <f>IF(Table1[[#This Row],[Mã khách hàng]]="","",VLOOKUP($A1986,Ma_KH!$A:$Q,Ma_KH!O$1,0))</f>
        <v>DALATFARM</v>
      </c>
      <c r="AE1986" s="3" t="str">
        <f>IF(Table1[[#This Row],[Mã khách hàng]]="","",VLOOKUP($A1986,Ma_KH!$A:$Q,Ma_KH!P$1,0))</f>
        <v>Dalatfarm</v>
      </c>
      <c r="AF1986" s="58" t="str">
        <f>VLOOKUP(A1986,Ma_KH!A:Q,Ma_KH!J$1,0)</f>
        <v>Vũ Anh Tuấn</v>
      </c>
    </row>
    <row r="1987" spans="1:32" s="58" customFormat="1" ht="16.5">
      <c r="A1987" s="42" t="s">
        <v>162</v>
      </c>
      <c r="B1987" s="73" t="s">
        <v>4513</v>
      </c>
      <c r="C1987" s="44">
        <v>45960</v>
      </c>
      <c r="D1987" s="43" t="s">
        <v>3345</v>
      </c>
      <c r="E1987" s="44"/>
      <c r="F1987" s="48"/>
      <c r="G1987" s="48" t="s">
        <v>3346</v>
      </c>
      <c r="H1987" s="54">
        <v>703279</v>
      </c>
      <c r="I1987" s="54">
        <v>35164</v>
      </c>
      <c r="J1987" s="54">
        <f>(Table1[[#This Row],[Tiền hàng]]-Table1[[#This Row],[Tiền chiết khấu]])*8%</f>
        <v>53449.200000000004</v>
      </c>
      <c r="K1987" s="54">
        <v>721564</v>
      </c>
      <c r="L1987" s="55" t="s">
        <v>24</v>
      </c>
      <c r="M1987" s="56"/>
      <c r="N1987" s="55"/>
      <c r="O1987" s="54">
        <f>IF(Table1[[#This Row],[Phân loại]]="Tồn đầu kỳ",Table1[[#This Row],[Tổng giá trị]],0)</f>
        <v>0</v>
      </c>
      <c r="P1987" s="55">
        <f>IF(Table1[[#This Row],[Số còn phải thu ĐK]]&lt;&gt;0,0,IF(Table1[[#This Row],[Phân loại]]="Bán hàng",Table1[[#This Row],[Tổng giá trị]],-Table1[[#This Row],[Tổng giá trị]]))</f>
        <v>721564</v>
      </c>
      <c r="Q1987" s="18">
        <f t="shared" si="218"/>
        <v>0</v>
      </c>
      <c r="R1987" s="55">
        <f>Table1[[#This Row],[Số còn phải thu ĐK]]+Table1[[#This Row],[Giá Trị HD sau CK]]-Table1[[#This Row],[Số tiền đã thu]]</f>
        <v>721564</v>
      </c>
      <c r="S1987" s="56">
        <f>IF(Table1[[#This Row],[Ngày hóa đơn]]&lt;&gt;"",Table1[[#This Row],[Ngày hóa đơn]],Table1[[#This Row],[Ngày hạch toán]])</f>
        <v>45960</v>
      </c>
      <c r="T1987" s="55"/>
      <c r="U1987" s="56">
        <f>IF(Table1[[#This Row],[Ngày tính CN]]="","",S1987+T1987)</f>
        <v>45960</v>
      </c>
      <c r="V1987" s="57">
        <f ca="1">IF(Table1[[#This Row],[Hạn thanh toán]]="","",IF((U1987-NOW())&lt;0,0,(U1987-NOW())))</f>
        <v>0</v>
      </c>
      <c r="W1987" s="54"/>
      <c r="X1987" s="65">
        <f t="shared" ca="1" si="221"/>
        <v>41.362421527781407</v>
      </c>
      <c r="Y1987" s="109" t="str">
        <f t="shared" ref="Y1987:Y2066" ca="1" si="222">IF(R1987=0,"Đã thanh toán",IF(X1987="","",IF(X1987&lt;=0,"Chưa đến hạn thanh toán",IF(X1987&lt;=30,"Nợ quá hạn 30 ngày",IF(X1987&lt;=60,"Nợ quá hạn từ 30 ngày đến 60 ngày",IF(X1987&lt;=90,"Nợ quá hạn từ 60 ngày đến 90 ngày",IF(X1987&lt;=120,"Nợ quá hạn từ 90 ngày đến 120 ngày","Nợ quá hạn hơn 120 ngày có khả năng mất thanh toán")))))))</f>
        <v>Nợ quá hạn từ 30 ngày đến 60 ngày</v>
      </c>
      <c r="Z1987" s="254">
        <f>Table1[[#This Row],[Hạn thanh toán]]</f>
        <v>45960</v>
      </c>
      <c r="AA1987" s="254">
        <f>Table1[[#This Row],[Ngày Thanh toán]]</f>
        <v>0</v>
      </c>
      <c r="AD1987" s="3" t="str">
        <f>IF(Table1[[#This Row],[Mã khách hàng]]="","",VLOOKUP($A1987,Ma_KH!$A:$Q,Ma_KH!O$1,0))</f>
        <v>DALATFARM</v>
      </c>
      <c r="AE1987" s="3" t="str">
        <f>IF(Table1[[#This Row],[Mã khách hàng]]="","",VLOOKUP($A1987,Ma_KH!$A:$Q,Ma_KH!P$1,0))</f>
        <v>Dalatfarm</v>
      </c>
      <c r="AF1987" s="58" t="str">
        <f>VLOOKUP(A1987,Ma_KH!A:Q,Ma_KH!J$1,0)</f>
        <v>Vũ Anh Tuấn</v>
      </c>
    </row>
    <row r="1988" spans="1:32" s="58" customFormat="1" ht="16.5">
      <c r="A1988" s="42" t="s">
        <v>162</v>
      </c>
      <c r="B1988" s="73" t="s">
        <v>4513</v>
      </c>
      <c r="C1988" s="44">
        <v>45960</v>
      </c>
      <c r="D1988" s="43" t="s">
        <v>3345</v>
      </c>
      <c r="E1988" s="44"/>
      <c r="F1988" s="48"/>
      <c r="G1988" s="48" t="s">
        <v>3346</v>
      </c>
      <c r="H1988" s="54">
        <v>555924</v>
      </c>
      <c r="I1988" s="54">
        <v>0</v>
      </c>
      <c r="J1988" s="54">
        <f>(Table1[[#This Row],[Tiền hàng]]-Table1[[#This Row],[Tiền chiết khấu]])*8%</f>
        <v>44473.919999999998</v>
      </c>
      <c r="K1988" s="54">
        <v>600398</v>
      </c>
      <c r="L1988" s="55" t="s">
        <v>24</v>
      </c>
      <c r="M1988" s="56"/>
      <c r="N1988" s="55"/>
      <c r="O1988" s="54">
        <f>IF(Table1[[#This Row],[Phân loại]]="Tồn đầu kỳ",Table1[[#This Row],[Tổng giá trị]],0)</f>
        <v>0</v>
      </c>
      <c r="P1988" s="55">
        <f>IF(Table1[[#This Row],[Số còn phải thu ĐK]]&lt;&gt;0,0,IF(Table1[[#This Row],[Phân loại]]="Bán hàng",Table1[[#This Row],[Tổng giá trị]],-Table1[[#This Row],[Tổng giá trị]]))</f>
        <v>600398</v>
      </c>
      <c r="Q1988" s="18">
        <f t="shared" si="218"/>
        <v>0</v>
      </c>
      <c r="R1988" s="55">
        <f>Table1[[#This Row],[Số còn phải thu ĐK]]+Table1[[#This Row],[Giá Trị HD sau CK]]-Table1[[#This Row],[Số tiền đã thu]]</f>
        <v>600398</v>
      </c>
      <c r="S1988" s="56">
        <f>IF(Table1[[#This Row],[Ngày hóa đơn]]&lt;&gt;"",Table1[[#This Row],[Ngày hóa đơn]],Table1[[#This Row],[Ngày hạch toán]])</f>
        <v>45960</v>
      </c>
      <c r="T1988" s="55"/>
      <c r="U1988" s="56">
        <f>IF(Table1[[#This Row],[Ngày tính CN]]="","",S1988+T1988)</f>
        <v>45960</v>
      </c>
      <c r="V1988" s="57">
        <f ca="1">IF(Table1[[#This Row],[Hạn thanh toán]]="","",IF((U1988-NOW())&lt;0,0,(U1988-NOW())))</f>
        <v>0</v>
      </c>
      <c r="W1988" s="54"/>
      <c r="X1988" s="65">
        <f t="shared" ca="1" si="221"/>
        <v>41.362421527781407</v>
      </c>
      <c r="Y1988" s="109" t="str">
        <f t="shared" ca="1" si="222"/>
        <v>Nợ quá hạn từ 30 ngày đến 60 ngày</v>
      </c>
      <c r="Z1988" s="254">
        <f>Table1[[#This Row],[Hạn thanh toán]]</f>
        <v>45960</v>
      </c>
      <c r="AA1988" s="254">
        <f>Table1[[#This Row],[Ngày Thanh toán]]</f>
        <v>0</v>
      </c>
      <c r="AD1988" s="3" t="str">
        <f>IF(Table1[[#This Row],[Mã khách hàng]]="","",VLOOKUP($A1988,Ma_KH!$A:$Q,Ma_KH!O$1,0))</f>
        <v>DALATFARM</v>
      </c>
      <c r="AE1988" s="3" t="str">
        <f>IF(Table1[[#This Row],[Mã khách hàng]]="","",VLOOKUP($A1988,Ma_KH!$A:$Q,Ma_KH!P$1,0))</f>
        <v>Dalatfarm</v>
      </c>
      <c r="AF1988" s="58" t="str">
        <f>VLOOKUP(A1988,Ma_KH!A:Q,Ma_KH!J$1,0)</f>
        <v>Vũ Anh Tuấn</v>
      </c>
    </row>
    <row r="1989" spans="1:32" s="58" customFormat="1" ht="16.5">
      <c r="A1989" s="42" t="s">
        <v>164</v>
      </c>
      <c r="B1989" s="73" t="s">
        <v>4513</v>
      </c>
      <c r="C1989" s="44">
        <v>45960</v>
      </c>
      <c r="D1989" s="43" t="s">
        <v>3347</v>
      </c>
      <c r="E1989" s="44"/>
      <c r="F1989" s="48"/>
      <c r="G1989" s="48" t="s">
        <v>3348</v>
      </c>
      <c r="H1989" s="54">
        <v>629632</v>
      </c>
      <c r="I1989" s="54">
        <v>0</v>
      </c>
      <c r="J1989" s="54">
        <f>(Table1[[#This Row],[Tiền hàng]]-Table1[[#This Row],[Tiền chiết khấu]])*8%</f>
        <v>50370.559999999998</v>
      </c>
      <c r="K1989" s="54">
        <v>680003</v>
      </c>
      <c r="L1989" s="55" t="s">
        <v>24</v>
      </c>
      <c r="M1989" s="56"/>
      <c r="N1989" s="55"/>
      <c r="O1989" s="54">
        <f>IF(Table1[[#This Row],[Phân loại]]="Tồn đầu kỳ",Table1[[#This Row],[Tổng giá trị]],0)</f>
        <v>0</v>
      </c>
      <c r="P1989" s="55">
        <f>IF(Table1[[#This Row],[Số còn phải thu ĐK]]&lt;&gt;0,0,IF(Table1[[#This Row],[Phân loại]]="Bán hàng",Table1[[#This Row],[Tổng giá trị]],-Table1[[#This Row],[Tổng giá trị]]))</f>
        <v>680003</v>
      </c>
      <c r="Q1989" s="18">
        <f t="shared" si="218"/>
        <v>0</v>
      </c>
      <c r="R1989" s="55">
        <f>Table1[[#This Row],[Số còn phải thu ĐK]]+Table1[[#This Row],[Giá Trị HD sau CK]]-Table1[[#This Row],[Số tiền đã thu]]</f>
        <v>680003</v>
      </c>
      <c r="S1989" s="56">
        <f>IF(Table1[[#This Row],[Ngày hóa đơn]]&lt;&gt;"",Table1[[#This Row],[Ngày hóa đơn]],Table1[[#This Row],[Ngày hạch toán]])</f>
        <v>45960</v>
      </c>
      <c r="T1989" s="55"/>
      <c r="U1989" s="56">
        <f>IF(Table1[[#This Row],[Ngày tính CN]]="","",S1989+T1989)</f>
        <v>45960</v>
      </c>
      <c r="V1989" s="57">
        <f ca="1">IF(Table1[[#This Row],[Hạn thanh toán]]="","",IF((U1989-NOW())&lt;0,0,(U1989-NOW())))</f>
        <v>0</v>
      </c>
      <c r="W1989" s="54"/>
      <c r="X1989" s="65">
        <f t="shared" ca="1" si="221"/>
        <v>41.362421527781407</v>
      </c>
      <c r="Y1989" s="109" t="str">
        <f t="shared" ca="1" si="222"/>
        <v>Nợ quá hạn từ 30 ngày đến 60 ngày</v>
      </c>
      <c r="Z1989" s="254">
        <f>Table1[[#This Row],[Hạn thanh toán]]</f>
        <v>45960</v>
      </c>
      <c r="AA1989" s="254">
        <f>Table1[[#This Row],[Ngày Thanh toán]]</f>
        <v>0</v>
      </c>
      <c r="AD1989" s="3" t="str">
        <f>IF(Table1[[#This Row],[Mã khách hàng]]="","",VLOOKUP($A1989,Ma_KH!$A:$Q,Ma_KH!O$1,0))</f>
        <v>DALATFARM</v>
      </c>
      <c r="AE1989" s="3" t="str">
        <f>IF(Table1[[#This Row],[Mã khách hàng]]="","",VLOOKUP($A1989,Ma_KH!$A:$Q,Ma_KH!P$1,0))</f>
        <v>Dalatfarm</v>
      </c>
      <c r="AF1989" s="58" t="str">
        <f>VLOOKUP(A1989,Ma_KH!A:Q,Ma_KH!J$1,0)</f>
        <v>Vũ Anh Tuấn</v>
      </c>
    </row>
    <row r="1990" spans="1:32" s="58" customFormat="1" ht="16.5">
      <c r="A1990" s="45" t="s">
        <v>157</v>
      </c>
      <c r="B1990" s="73" t="s">
        <v>4513</v>
      </c>
      <c r="C1990" s="47">
        <v>45948</v>
      </c>
      <c r="D1990" s="46" t="s">
        <v>3349</v>
      </c>
      <c r="E1990" s="47"/>
      <c r="F1990" s="49"/>
      <c r="G1990" s="49" t="s">
        <v>3350</v>
      </c>
      <c r="H1990" s="54">
        <v>686312</v>
      </c>
      <c r="I1990" s="54">
        <v>0</v>
      </c>
      <c r="J1990" s="54">
        <f>(Table1[[#This Row],[Tiền hàng]]-Table1[[#This Row],[Tiền chiết khấu]])*8%</f>
        <v>54904.959999999999</v>
      </c>
      <c r="K1990" s="54">
        <v>741217</v>
      </c>
      <c r="L1990" s="55" t="s">
        <v>24</v>
      </c>
      <c r="M1990" s="56"/>
      <c r="N1990" s="55"/>
      <c r="O1990" s="54">
        <f>IF(Table1[[#This Row],[Phân loại]]="Tồn đầu kỳ",Table1[[#This Row],[Tổng giá trị]],0)</f>
        <v>0</v>
      </c>
      <c r="P1990" s="55">
        <f>IF(Table1[[#This Row],[Số còn phải thu ĐK]]&lt;&gt;0,0,IF(Table1[[#This Row],[Phân loại]]="Bán hàng",Table1[[#This Row],[Tổng giá trị]],-Table1[[#This Row],[Tổng giá trị]]))</f>
        <v>741217</v>
      </c>
      <c r="Q1990" s="18">
        <f t="shared" si="218"/>
        <v>0</v>
      </c>
      <c r="R1990" s="55">
        <f>Table1[[#This Row],[Số còn phải thu ĐK]]+Table1[[#This Row],[Giá Trị HD sau CK]]-Table1[[#This Row],[Số tiền đã thu]]</f>
        <v>741217</v>
      </c>
      <c r="S1990" s="56">
        <f>IF(Table1[[#This Row],[Ngày hóa đơn]]&lt;&gt;"",Table1[[#This Row],[Ngày hóa đơn]],Table1[[#This Row],[Ngày hạch toán]])</f>
        <v>45948</v>
      </c>
      <c r="T1990" s="55"/>
      <c r="U1990" s="56">
        <f>IF(Table1[[#This Row],[Ngày tính CN]]="","",S1990+T1990)</f>
        <v>45948</v>
      </c>
      <c r="V1990" s="57">
        <f ca="1">IF(Table1[[#This Row],[Hạn thanh toán]]="","",IF((U1990-NOW())&lt;0,0,(U1990-NOW())))</f>
        <v>0</v>
      </c>
      <c r="W1990" s="54"/>
      <c r="X1990" s="65">
        <f t="shared" ca="1" si="221"/>
        <v>53.362421527781407</v>
      </c>
      <c r="Y1990" s="109" t="str">
        <f t="shared" ca="1" si="222"/>
        <v>Nợ quá hạn từ 30 ngày đến 60 ngày</v>
      </c>
      <c r="Z1990" s="254">
        <f>Table1[[#This Row],[Hạn thanh toán]]</f>
        <v>45948</v>
      </c>
      <c r="AA1990" s="254">
        <f>Table1[[#This Row],[Ngày Thanh toán]]</f>
        <v>0</v>
      </c>
      <c r="AD1990" s="3" t="str">
        <f>IF(Table1[[#This Row],[Mã khách hàng]]="","",VLOOKUP($A1990,Ma_KH!$A:$Q,Ma_KH!O$1,0))</f>
        <v>DALATFARM</v>
      </c>
      <c r="AE1990" s="3" t="str">
        <f>IF(Table1[[#This Row],[Mã khách hàng]]="","",VLOOKUP($A1990,Ma_KH!$A:$Q,Ma_KH!P$1,0))</f>
        <v>Dalatfarm</v>
      </c>
      <c r="AF1990" s="58" t="str">
        <f>VLOOKUP(A1990,Ma_KH!A:Q,Ma_KH!J$1,0)</f>
        <v>Vũ Anh Tuấn</v>
      </c>
    </row>
    <row r="1991" spans="1:32" s="58" customFormat="1" ht="16.5">
      <c r="A1991" s="316" t="s">
        <v>158</v>
      </c>
      <c r="B1991" s="73" t="s">
        <v>4513</v>
      </c>
      <c r="C1991" s="317">
        <v>45985</v>
      </c>
      <c r="D1991" s="316" t="s">
        <v>18923</v>
      </c>
      <c r="E1991" s="168"/>
      <c r="F1991" s="49"/>
      <c r="G1991" s="316" t="s">
        <v>3306</v>
      </c>
      <c r="H1991" s="319">
        <v>888283</v>
      </c>
      <c r="I1991" s="54">
        <f>IFERROR(ROUND((VLOOKUP(Table1[[#This Row],[Mã khách hàng]],Ty_Le!$A:$D,5,0)*5%),0),0)</f>
        <v>0</v>
      </c>
      <c r="J1991" s="54">
        <f>(Table1[[#This Row],[Tiền hàng]]-Table1[[#This Row],[Tiền chiết khấu]])*8%</f>
        <v>71062.64</v>
      </c>
      <c r="K1991" s="54">
        <f>Table1[[#This Row],[Tiền hàng]]-Table1[[#This Row],[Tiền chiết khấu]]+Table1[[#This Row],[Tiền VAT]]</f>
        <v>959345.64</v>
      </c>
      <c r="L1991" s="55" t="s">
        <v>24</v>
      </c>
      <c r="M1991" s="56"/>
      <c r="N1991" s="55"/>
      <c r="O1991" s="54">
        <f>IF(Table1[[#This Row],[Phân loại]]="Tồn đầu kỳ",Table1[[#This Row],[Tổng giá trị]],0)</f>
        <v>0</v>
      </c>
      <c r="P1991" s="55">
        <f>IF(Table1[[#This Row],[Số còn phải thu ĐK]]&lt;&gt;0,0,IF(Table1[[#This Row],[Phân loại]]="Bán hàng",Table1[[#This Row],[Tổng giá trị]],-Table1[[#This Row],[Tổng giá trị]]))</f>
        <v>959345.64</v>
      </c>
      <c r="Q1991" s="18">
        <f t="shared" ref="Q1991:Q1998" si="223">IF(M1991&lt;&gt;"",IF(O1991&lt;&gt;0,O1991,P1991),0)</f>
        <v>0</v>
      </c>
      <c r="R1991" s="55">
        <f>Table1[[#This Row],[Số còn phải thu ĐK]]+Table1[[#This Row],[Giá Trị HD sau CK]]-Table1[[#This Row],[Số tiền đã thu]]</f>
        <v>959345.64</v>
      </c>
      <c r="S1991" s="56">
        <f>IF(Table1[[#This Row],[Ngày hóa đơn]]&lt;&gt;"",Table1[[#This Row],[Ngày hóa đơn]],Table1[[#This Row],[Ngày hạch toán]])</f>
        <v>45985</v>
      </c>
      <c r="T1991" s="55"/>
      <c r="U1991" s="56">
        <f>IF(Table1[[#This Row],[Ngày tính CN]]="","",S1991+T1991)</f>
        <v>45985</v>
      </c>
      <c r="V1991" s="57">
        <f ca="1">IF(Table1[[#This Row],[Hạn thanh toán]]="","",IF((U1991-NOW())&lt;0,0,(U1991-NOW())))</f>
        <v>0</v>
      </c>
      <c r="W1991" s="54"/>
      <c r="X1991" s="65">
        <f t="shared" ca="1" si="221"/>
        <v>16.362421527781407</v>
      </c>
      <c r="Y1991" s="109" t="str">
        <f t="shared" ref="Y1991:Y1998" ca="1" si="224">IF(R1991=0,"Đã thanh toán",IF(X1991="","",IF(X1991&lt;=0,"Chưa đến hạn thanh toán",IF(X1991&lt;=30,"Nợ quá hạn 30 ngày",IF(X1991&lt;=60,"Nợ quá hạn từ 30 ngày đến 60 ngày",IF(X1991&lt;=90,"Nợ quá hạn từ 60 ngày đến 90 ngày",IF(X1991&lt;=120,"Nợ quá hạn từ 90 ngày đến 120 ngày","Nợ quá hạn hơn 120 ngày có khả năng mất thanh toán")))))))</f>
        <v>Nợ quá hạn 30 ngày</v>
      </c>
      <c r="Z1991" s="254">
        <f>Table1[[#This Row],[Hạn thanh toán]]</f>
        <v>45985</v>
      </c>
      <c r="AA1991" s="254">
        <f>Table1[[#This Row],[Ngày Thanh toán]]</f>
        <v>0</v>
      </c>
      <c r="AD1991" s="3" t="str">
        <f>IF(Table1[[#This Row],[Mã khách hàng]]="","",VLOOKUP($A1991,Ma_KH!$A:$Q,Ma_KH!O$1,0))</f>
        <v>DALATFARM</v>
      </c>
      <c r="AE1991" s="3" t="str">
        <f>IF(Table1[[#This Row],[Mã khách hàng]]="","",VLOOKUP($A1991,Ma_KH!$A:$Q,Ma_KH!P$1,0))</f>
        <v>Dalatfarm</v>
      </c>
      <c r="AF1991" s="58" t="str">
        <f>VLOOKUP(A1991,Ma_KH!A:Q,Ma_KH!J$1,0)</f>
        <v>Vũ Anh Tuấn</v>
      </c>
    </row>
    <row r="1992" spans="1:32" s="58" customFormat="1" ht="16.5">
      <c r="A1992" s="242" t="s">
        <v>158</v>
      </c>
      <c r="B1992" s="73" t="s">
        <v>4513</v>
      </c>
      <c r="C1992" s="318">
        <v>45974</v>
      </c>
      <c r="D1992" s="242" t="s">
        <v>18924</v>
      </c>
      <c r="E1992" s="168"/>
      <c r="F1992" s="49"/>
      <c r="G1992" s="242" t="s">
        <v>3306</v>
      </c>
      <c r="H1992" s="241">
        <v>769760</v>
      </c>
      <c r="I1992" s="54">
        <f>IFERROR(ROUND((VLOOKUP(Table1[[#This Row],[Mã khách hàng]],Ty_Le!$A:$D,5,0)*5%),0),0)</f>
        <v>0</v>
      </c>
      <c r="J1992" s="54">
        <f>(Table1[[#This Row],[Tiền hàng]]-Table1[[#This Row],[Tiền chiết khấu]])*8%</f>
        <v>61580.800000000003</v>
      </c>
      <c r="K1992" s="54">
        <f>Table1[[#This Row],[Tiền hàng]]-Table1[[#This Row],[Tiền chiết khấu]]+Table1[[#This Row],[Tiền VAT]]</f>
        <v>831340.8</v>
      </c>
      <c r="L1992" s="55" t="s">
        <v>24</v>
      </c>
      <c r="M1992" s="56"/>
      <c r="N1992" s="55"/>
      <c r="O1992" s="54">
        <f>IF(Table1[[#This Row],[Phân loại]]="Tồn đầu kỳ",Table1[[#This Row],[Tổng giá trị]],0)</f>
        <v>0</v>
      </c>
      <c r="P1992" s="55">
        <f>IF(Table1[[#This Row],[Số còn phải thu ĐK]]&lt;&gt;0,0,IF(Table1[[#This Row],[Phân loại]]="Bán hàng",Table1[[#This Row],[Tổng giá trị]],-Table1[[#This Row],[Tổng giá trị]]))</f>
        <v>831340.8</v>
      </c>
      <c r="Q1992" s="18">
        <f t="shared" si="223"/>
        <v>0</v>
      </c>
      <c r="R1992" s="55">
        <f>Table1[[#This Row],[Số còn phải thu ĐK]]+Table1[[#This Row],[Giá Trị HD sau CK]]-Table1[[#This Row],[Số tiền đã thu]]</f>
        <v>831340.8</v>
      </c>
      <c r="S1992" s="56">
        <f>IF(Table1[[#This Row],[Ngày hóa đơn]]&lt;&gt;"",Table1[[#This Row],[Ngày hóa đơn]],Table1[[#This Row],[Ngày hạch toán]])</f>
        <v>45974</v>
      </c>
      <c r="T1992" s="55"/>
      <c r="U1992" s="56">
        <f>IF(Table1[[#This Row],[Ngày tính CN]]="","",S1992+T1992)</f>
        <v>45974</v>
      </c>
      <c r="V1992" s="57">
        <f ca="1">IF(Table1[[#This Row],[Hạn thanh toán]]="","",IF((U1992-NOW())&lt;0,0,(U1992-NOW())))</f>
        <v>0</v>
      </c>
      <c r="W1992" s="54"/>
      <c r="X1992" s="65">
        <f t="shared" ca="1" si="221"/>
        <v>27.362421527781407</v>
      </c>
      <c r="Y1992" s="109" t="str">
        <f t="shared" ca="1" si="224"/>
        <v>Nợ quá hạn 30 ngày</v>
      </c>
      <c r="Z1992" s="254">
        <f>Table1[[#This Row],[Hạn thanh toán]]</f>
        <v>45974</v>
      </c>
      <c r="AA1992" s="254">
        <f>Table1[[#This Row],[Ngày Thanh toán]]</f>
        <v>0</v>
      </c>
      <c r="AD1992" s="3" t="str">
        <f>IF(Table1[[#This Row],[Mã khách hàng]]="","",VLOOKUP($A1992,Ma_KH!$A:$Q,Ma_KH!O$1,0))</f>
        <v>DALATFARM</v>
      </c>
      <c r="AE1992" s="3" t="str">
        <f>IF(Table1[[#This Row],[Mã khách hàng]]="","",VLOOKUP($A1992,Ma_KH!$A:$Q,Ma_KH!P$1,0))</f>
        <v>Dalatfarm</v>
      </c>
      <c r="AF1992" s="58" t="str">
        <f>VLOOKUP(A1992,Ma_KH!A:Q,Ma_KH!J$1,0)</f>
        <v>Vũ Anh Tuấn</v>
      </c>
    </row>
    <row r="1993" spans="1:32" s="58" customFormat="1" ht="16.5">
      <c r="A1993" s="242" t="s">
        <v>160</v>
      </c>
      <c r="B1993" s="73" t="s">
        <v>4513</v>
      </c>
      <c r="C1993" s="318">
        <v>45974</v>
      </c>
      <c r="D1993" s="242" t="s">
        <v>18925</v>
      </c>
      <c r="E1993" s="168"/>
      <c r="F1993" s="49"/>
      <c r="G1993" s="242" t="s">
        <v>3308</v>
      </c>
      <c r="H1993" s="241">
        <v>814852</v>
      </c>
      <c r="I1993" s="54">
        <f>IFERROR(ROUND((VLOOKUP(Table1[[#This Row],[Mã khách hàng]],Ty_Le!$A:$D,5,0)*5%),0),0)</f>
        <v>0</v>
      </c>
      <c r="J1993" s="54">
        <f>(Table1[[#This Row],[Tiền hàng]]-Table1[[#This Row],[Tiền chiết khấu]])*8%</f>
        <v>65188.160000000003</v>
      </c>
      <c r="K1993" s="54">
        <f>Table1[[#This Row],[Tiền hàng]]-Table1[[#This Row],[Tiền chiết khấu]]+Table1[[#This Row],[Tiền VAT]]</f>
        <v>880040.16</v>
      </c>
      <c r="L1993" s="55" t="s">
        <v>24</v>
      </c>
      <c r="M1993" s="56"/>
      <c r="N1993" s="55"/>
      <c r="O1993" s="54">
        <f>IF(Table1[[#This Row],[Phân loại]]="Tồn đầu kỳ",Table1[[#This Row],[Tổng giá trị]],0)</f>
        <v>0</v>
      </c>
      <c r="P1993" s="55">
        <f>IF(Table1[[#This Row],[Số còn phải thu ĐK]]&lt;&gt;0,0,IF(Table1[[#This Row],[Phân loại]]="Bán hàng",Table1[[#This Row],[Tổng giá trị]],-Table1[[#This Row],[Tổng giá trị]]))</f>
        <v>880040.16</v>
      </c>
      <c r="Q1993" s="18">
        <f t="shared" si="223"/>
        <v>0</v>
      </c>
      <c r="R1993" s="55">
        <f>Table1[[#This Row],[Số còn phải thu ĐK]]+Table1[[#This Row],[Giá Trị HD sau CK]]-Table1[[#This Row],[Số tiền đã thu]]</f>
        <v>880040.16</v>
      </c>
      <c r="S1993" s="56">
        <f>IF(Table1[[#This Row],[Ngày hóa đơn]]&lt;&gt;"",Table1[[#This Row],[Ngày hóa đơn]],Table1[[#This Row],[Ngày hạch toán]])</f>
        <v>45974</v>
      </c>
      <c r="T1993" s="55"/>
      <c r="U1993" s="56">
        <f>IF(Table1[[#This Row],[Ngày tính CN]]="","",S1993+T1993)</f>
        <v>45974</v>
      </c>
      <c r="V1993" s="57">
        <f ca="1">IF(Table1[[#This Row],[Hạn thanh toán]]="","",IF((U1993-NOW())&lt;0,0,(U1993-NOW())))</f>
        <v>0</v>
      </c>
      <c r="W1993" s="54"/>
      <c r="X1993" s="65">
        <f t="shared" ca="1" si="221"/>
        <v>27.362421527781407</v>
      </c>
      <c r="Y1993" s="109" t="str">
        <f t="shared" ca="1" si="224"/>
        <v>Nợ quá hạn 30 ngày</v>
      </c>
      <c r="Z1993" s="254">
        <f>Table1[[#This Row],[Hạn thanh toán]]</f>
        <v>45974</v>
      </c>
      <c r="AA1993" s="254">
        <f>Table1[[#This Row],[Ngày Thanh toán]]</f>
        <v>0</v>
      </c>
      <c r="AD1993" s="3" t="str">
        <f>IF(Table1[[#This Row],[Mã khách hàng]]="","",VLOOKUP($A1993,Ma_KH!$A:$Q,Ma_KH!O$1,0))</f>
        <v>DALATFARM</v>
      </c>
      <c r="AE1993" s="3" t="str">
        <f>IF(Table1[[#This Row],[Mã khách hàng]]="","",VLOOKUP($A1993,Ma_KH!$A:$Q,Ma_KH!P$1,0))</f>
        <v>Dalatfarm</v>
      </c>
      <c r="AF1993" s="58" t="str">
        <f>VLOOKUP(A1993,Ma_KH!A:Q,Ma_KH!J$1,0)</f>
        <v>Vũ Anh Tuấn</v>
      </c>
    </row>
    <row r="1994" spans="1:32" s="58" customFormat="1" ht="16.5">
      <c r="A1994" s="316" t="s">
        <v>160</v>
      </c>
      <c r="B1994" s="73" t="s">
        <v>4513</v>
      </c>
      <c r="C1994" s="317">
        <v>45985</v>
      </c>
      <c r="D1994" s="316" t="s">
        <v>18926</v>
      </c>
      <c r="E1994" s="168"/>
      <c r="F1994" s="49"/>
      <c r="G1994" s="316" t="s">
        <v>3308</v>
      </c>
      <c r="H1994" s="319">
        <v>832140</v>
      </c>
      <c r="I1994" s="54">
        <f>IFERROR(ROUND((VLOOKUP(Table1[[#This Row],[Mã khách hàng]],Ty_Le!$A:$D,5,0)*5%),0),0)</f>
        <v>0</v>
      </c>
      <c r="J1994" s="54">
        <f>(Table1[[#This Row],[Tiền hàng]]-Table1[[#This Row],[Tiền chiết khấu]])*8%</f>
        <v>66571.199999999997</v>
      </c>
      <c r="K1994" s="54">
        <f>Table1[[#This Row],[Tiền hàng]]-Table1[[#This Row],[Tiền chiết khấu]]+Table1[[#This Row],[Tiền VAT]]</f>
        <v>898711.2</v>
      </c>
      <c r="L1994" s="55" t="s">
        <v>24</v>
      </c>
      <c r="M1994" s="56"/>
      <c r="N1994" s="55"/>
      <c r="O1994" s="54">
        <f>IF(Table1[[#This Row],[Phân loại]]="Tồn đầu kỳ",Table1[[#This Row],[Tổng giá trị]],0)</f>
        <v>0</v>
      </c>
      <c r="P1994" s="55">
        <f>IF(Table1[[#This Row],[Số còn phải thu ĐK]]&lt;&gt;0,0,IF(Table1[[#This Row],[Phân loại]]="Bán hàng",Table1[[#This Row],[Tổng giá trị]],-Table1[[#This Row],[Tổng giá trị]]))</f>
        <v>898711.2</v>
      </c>
      <c r="Q1994" s="18">
        <f t="shared" si="223"/>
        <v>0</v>
      </c>
      <c r="R1994" s="55">
        <f>Table1[[#This Row],[Số còn phải thu ĐK]]+Table1[[#This Row],[Giá Trị HD sau CK]]-Table1[[#This Row],[Số tiền đã thu]]</f>
        <v>898711.2</v>
      </c>
      <c r="S1994" s="56">
        <f>IF(Table1[[#This Row],[Ngày hóa đơn]]&lt;&gt;"",Table1[[#This Row],[Ngày hóa đơn]],Table1[[#This Row],[Ngày hạch toán]])</f>
        <v>45985</v>
      </c>
      <c r="T1994" s="55"/>
      <c r="U1994" s="56">
        <f>IF(Table1[[#This Row],[Ngày tính CN]]="","",S1994+T1994)</f>
        <v>45985</v>
      </c>
      <c r="V1994" s="57">
        <f ca="1">IF(Table1[[#This Row],[Hạn thanh toán]]="","",IF((U1994-NOW())&lt;0,0,(U1994-NOW())))</f>
        <v>0</v>
      </c>
      <c r="W1994" s="54"/>
      <c r="X1994" s="65">
        <f t="shared" ca="1" si="221"/>
        <v>16.362421527781407</v>
      </c>
      <c r="Y1994" s="109" t="str">
        <f t="shared" ca="1" si="224"/>
        <v>Nợ quá hạn 30 ngày</v>
      </c>
      <c r="Z1994" s="254">
        <f>Table1[[#This Row],[Hạn thanh toán]]</f>
        <v>45985</v>
      </c>
      <c r="AA1994" s="254">
        <f>Table1[[#This Row],[Ngày Thanh toán]]</f>
        <v>0</v>
      </c>
      <c r="AD1994" s="3" t="str">
        <f>IF(Table1[[#This Row],[Mã khách hàng]]="","",VLOOKUP($A1994,Ma_KH!$A:$Q,Ma_KH!O$1,0))</f>
        <v>DALATFARM</v>
      </c>
      <c r="AE1994" s="3" t="str">
        <f>IF(Table1[[#This Row],[Mã khách hàng]]="","",VLOOKUP($A1994,Ma_KH!$A:$Q,Ma_KH!P$1,0))</f>
        <v>Dalatfarm</v>
      </c>
      <c r="AF1994" s="58" t="str">
        <f>VLOOKUP(A1994,Ma_KH!A:Q,Ma_KH!J$1,0)</f>
        <v>Vũ Anh Tuấn</v>
      </c>
    </row>
    <row r="1995" spans="1:32" s="58" customFormat="1" ht="16.5">
      <c r="A1995" s="242" t="s">
        <v>162</v>
      </c>
      <c r="B1995" s="73" t="s">
        <v>4513</v>
      </c>
      <c r="C1995" s="318">
        <v>45974</v>
      </c>
      <c r="D1995" s="242" t="s">
        <v>18927</v>
      </c>
      <c r="E1995" s="168"/>
      <c r="F1995" s="49"/>
      <c r="G1995" s="242" t="s">
        <v>3315</v>
      </c>
      <c r="H1995" s="241">
        <v>293940</v>
      </c>
      <c r="I1995" s="54">
        <f>IFERROR(ROUND((VLOOKUP(Table1[[#This Row],[Mã khách hàng]],Ty_Le!$A:$D,5,0)*5%),0),0)</f>
        <v>0</v>
      </c>
      <c r="J1995" s="54">
        <f>(Table1[[#This Row],[Tiền hàng]]-Table1[[#This Row],[Tiền chiết khấu]])*8%</f>
        <v>23515.200000000001</v>
      </c>
      <c r="K1995" s="54">
        <f>Table1[[#This Row],[Tiền hàng]]-Table1[[#This Row],[Tiền chiết khấu]]+Table1[[#This Row],[Tiền VAT]]</f>
        <v>317455.2</v>
      </c>
      <c r="L1995" s="55" t="s">
        <v>24</v>
      </c>
      <c r="M1995" s="56"/>
      <c r="N1995" s="55"/>
      <c r="O1995" s="54">
        <f>IF(Table1[[#This Row],[Phân loại]]="Tồn đầu kỳ",Table1[[#This Row],[Tổng giá trị]],0)</f>
        <v>0</v>
      </c>
      <c r="P1995" s="55">
        <f>IF(Table1[[#This Row],[Số còn phải thu ĐK]]&lt;&gt;0,0,IF(Table1[[#This Row],[Phân loại]]="Bán hàng",Table1[[#This Row],[Tổng giá trị]],-Table1[[#This Row],[Tổng giá trị]]))</f>
        <v>317455.2</v>
      </c>
      <c r="Q1995" s="18">
        <f t="shared" si="223"/>
        <v>0</v>
      </c>
      <c r="R1995" s="55">
        <f>Table1[[#This Row],[Số còn phải thu ĐK]]+Table1[[#This Row],[Giá Trị HD sau CK]]-Table1[[#This Row],[Số tiền đã thu]]</f>
        <v>317455.2</v>
      </c>
      <c r="S1995" s="56">
        <f>IF(Table1[[#This Row],[Ngày hóa đơn]]&lt;&gt;"",Table1[[#This Row],[Ngày hóa đơn]],Table1[[#This Row],[Ngày hạch toán]])</f>
        <v>45974</v>
      </c>
      <c r="T1995" s="55"/>
      <c r="U1995" s="56">
        <f>IF(Table1[[#This Row],[Ngày tính CN]]="","",S1995+T1995)</f>
        <v>45974</v>
      </c>
      <c r="V1995" s="57">
        <f ca="1">IF(Table1[[#This Row],[Hạn thanh toán]]="","",IF((U1995-NOW())&lt;0,0,(U1995-NOW())))</f>
        <v>0</v>
      </c>
      <c r="W1995" s="54"/>
      <c r="X1995" s="65">
        <f t="shared" ca="1" si="221"/>
        <v>27.362421527781407</v>
      </c>
      <c r="Y1995" s="109" t="str">
        <f t="shared" ca="1" si="224"/>
        <v>Nợ quá hạn 30 ngày</v>
      </c>
      <c r="Z1995" s="254">
        <f>Table1[[#This Row],[Hạn thanh toán]]</f>
        <v>45974</v>
      </c>
      <c r="AA1995" s="254">
        <f>Table1[[#This Row],[Ngày Thanh toán]]</f>
        <v>0</v>
      </c>
      <c r="AD1995" s="3" t="str">
        <f>IF(Table1[[#This Row],[Mã khách hàng]]="","",VLOOKUP($A1995,Ma_KH!$A:$Q,Ma_KH!O$1,0))</f>
        <v>DALATFARM</v>
      </c>
      <c r="AE1995" s="3" t="str">
        <f>IF(Table1[[#This Row],[Mã khách hàng]]="","",VLOOKUP($A1995,Ma_KH!$A:$Q,Ma_KH!P$1,0))</f>
        <v>Dalatfarm</v>
      </c>
      <c r="AF1995" s="58" t="str">
        <f>VLOOKUP(A1995,Ma_KH!A:Q,Ma_KH!J$1,0)</f>
        <v>Vũ Anh Tuấn</v>
      </c>
    </row>
    <row r="1996" spans="1:32" s="58" customFormat="1" ht="16.5">
      <c r="A1996" s="242" t="s">
        <v>157</v>
      </c>
      <c r="B1996" s="73" t="s">
        <v>4513</v>
      </c>
      <c r="C1996" s="318">
        <v>45974</v>
      </c>
      <c r="D1996" s="242" t="s">
        <v>18928</v>
      </c>
      <c r="E1996" s="168"/>
      <c r="F1996" s="49"/>
      <c r="G1996" s="242" t="s">
        <v>3271</v>
      </c>
      <c r="H1996" s="241">
        <v>992972</v>
      </c>
      <c r="I1996" s="54">
        <f>IFERROR(ROUND((VLOOKUP(Table1[[#This Row],[Mã khách hàng]],Ty_Le!$A:$D,5,0)*5%),0),0)</f>
        <v>0</v>
      </c>
      <c r="J1996" s="54">
        <f>(Table1[[#This Row],[Tiền hàng]]-Table1[[#This Row],[Tiền chiết khấu]])*8%</f>
        <v>79437.759999999995</v>
      </c>
      <c r="K1996" s="54">
        <f>Table1[[#This Row],[Tiền hàng]]-Table1[[#This Row],[Tiền chiết khấu]]+Table1[[#This Row],[Tiền VAT]]</f>
        <v>1072409.76</v>
      </c>
      <c r="L1996" s="55" t="s">
        <v>24</v>
      </c>
      <c r="M1996" s="56"/>
      <c r="N1996" s="55"/>
      <c r="O1996" s="54">
        <f>IF(Table1[[#This Row],[Phân loại]]="Tồn đầu kỳ",Table1[[#This Row],[Tổng giá trị]],0)</f>
        <v>0</v>
      </c>
      <c r="P1996" s="55">
        <f>IF(Table1[[#This Row],[Số còn phải thu ĐK]]&lt;&gt;0,0,IF(Table1[[#This Row],[Phân loại]]="Bán hàng",Table1[[#This Row],[Tổng giá trị]],-Table1[[#This Row],[Tổng giá trị]]))</f>
        <v>1072409.76</v>
      </c>
      <c r="Q1996" s="18">
        <f t="shared" si="223"/>
        <v>0</v>
      </c>
      <c r="R1996" s="55">
        <f>Table1[[#This Row],[Số còn phải thu ĐK]]+Table1[[#This Row],[Giá Trị HD sau CK]]-Table1[[#This Row],[Số tiền đã thu]]</f>
        <v>1072409.76</v>
      </c>
      <c r="S1996" s="56">
        <f>IF(Table1[[#This Row],[Ngày hóa đơn]]&lt;&gt;"",Table1[[#This Row],[Ngày hóa đơn]],Table1[[#This Row],[Ngày hạch toán]])</f>
        <v>45974</v>
      </c>
      <c r="T1996" s="55"/>
      <c r="U1996" s="56">
        <f>IF(Table1[[#This Row],[Ngày tính CN]]="","",S1996+T1996)</f>
        <v>45974</v>
      </c>
      <c r="V1996" s="57">
        <f ca="1">IF(Table1[[#This Row],[Hạn thanh toán]]="","",IF((U1996-NOW())&lt;0,0,(U1996-NOW())))</f>
        <v>0</v>
      </c>
      <c r="W1996" s="54"/>
      <c r="X1996" s="65">
        <f t="shared" ref="X1996:X2062" ca="1" si="225">IF(OR($U1996="",$R1996=0),"",IF((U$4-NOW())&lt;0,-($U1996-NOW()),0))</f>
        <v>27.362421527781407</v>
      </c>
      <c r="Y1996" s="109" t="str">
        <f t="shared" ca="1" si="224"/>
        <v>Nợ quá hạn 30 ngày</v>
      </c>
      <c r="Z1996" s="254">
        <f>Table1[[#This Row],[Hạn thanh toán]]</f>
        <v>45974</v>
      </c>
      <c r="AA1996" s="254">
        <f>Table1[[#This Row],[Ngày Thanh toán]]</f>
        <v>0</v>
      </c>
      <c r="AD1996" s="3" t="str">
        <f>IF(Table1[[#This Row],[Mã khách hàng]]="","",VLOOKUP($A1996,Ma_KH!$A:$Q,Ma_KH!O$1,0))</f>
        <v>DALATFARM</v>
      </c>
      <c r="AE1996" s="3" t="str">
        <f>IF(Table1[[#This Row],[Mã khách hàng]]="","",VLOOKUP($A1996,Ma_KH!$A:$Q,Ma_KH!P$1,0))</f>
        <v>Dalatfarm</v>
      </c>
      <c r="AF1996" s="58" t="str">
        <f>VLOOKUP(A1996,Ma_KH!A:Q,Ma_KH!J$1,0)</f>
        <v>Vũ Anh Tuấn</v>
      </c>
    </row>
    <row r="1997" spans="1:32" s="58" customFormat="1" ht="16.5">
      <c r="A1997" s="242" t="s">
        <v>156</v>
      </c>
      <c r="B1997" s="73" t="s">
        <v>4513</v>
      </c>
      <c r="C1997" s="318">
        <v>45974</v>
      </c>
      <c r="D1997" s="242" t="s">
        <v>18929</v>
      </c>
      <c r="E1997" s="168"/>
      <c r="F1997" s="49"/>
      <c r="G1997" s="242" t="s">
        <v>3310</v>
      </c>
      <c r="H1997" s="241">
        <v>519538</v>
      </c>
      <c r="I1997" s="54">
        <f>IFERROR(ROUND((VLOOKUP(Table1[[#This Row],[Mã khách hàng]],Ty_Le!$A:$D,5,0)*5%),0),0)</f>
        <v>0</v>
      </c>
      <c r="J1997" s="54">
        <f>(Table1[[#This Row],[Tiền hàng]]-Table1[[#This Row],[Tiền chiết khấu]])*8%</f>
        <v>41563.040000000001</v>
      </c>
      <c r="K1997" s="54">
        <f>Table1[[#This Row],[Tiền hàng]]-Table1[[#This Row],[Tiền chiết khấu]]+Table1[[#This Row],[Tiền VAT]]</f>
        <v>561101.04</v>
      </c>
      <c r="L1997" s="55" t="s">
        <v>24</v>
      </c>
      <c r="M1997" s="56"/>
      <c r="N1997" s="55"/>
      <c r="O1997" s="54">
        <f>IF(Table1[[#This Row],[Phân loại]]="Tồn đầu kỳ",Table1[[#This Row],[Tổng giá trị]],0)</f>
        <v>0</v>
      </c>
      <c r="P1997" s="55">
        <f>IF(Table1[[#This Row],[Số còn phải thu ĐK]]&lt;&gt;0,0,IF(Table1[[#This Row],[Phân loại]]="Bán hàng",Table1[[#This Row],[Tổng giá trị]],-Table1[[#This Row],[Tổng giá trị]]))</f>
        <v>561101.04</v>
      </c>
      <c r="Q1997" s="18">
        <f t="shared" si="223"/>
        <v>0</v>
      </c>
      <c r="R1997" s="55">
        <f>Table1[[#This Row],[Số còn phải thu ĐK]]+Table1[[#This Row],[Giá Trị HD sau CK]]-Table1[[#This Row],[Số tiền đã thu]]</f>
        <v>561101.04</v>
      </c>
      <c r="S1997" s="56">
        <f>IF(Table1[[#This Row],[Ngày hóa đơn]]&lt;&gt;"",Table1[[#This Row],[Ngày hóa đơn]],Table1[[#This Row],[Ngày hạch toán]])</f>
        <v>45974</v>
      </c>
      <c r="T1997" s="55"/>
      <c r="U1997" s="56">
        <f>IF(Table1[[#This Row],[Ngày tính CN]]="","",S1997+T1997)</f>
        <v>45974</v>
      </c>
      <c r="V1997" s="57">
        <f ca="1">IF(Table1[[#This Row],[Hạn thanh toán]]="","",IF((U1997-NOW())&lt;0,0,(U1997-NOW())))</f>
        <v>0</v>
      </c>
      <c r="W1997" s="54"/>
      <c r="X1997" s="65">
        <f t="shared" ca="1" si="225"/>
        <v>27.362421527781407</v>
      </c>
      <c r="Y1997" s="109" t="str">
        <f t="shared" ca="1" si="224"/>
        <v>Nợ quá hạn 30 ngày</v>
      </c>
      <c r="Z1997" s="254">
        <f>Table1[[#This Row],[Hạn thanh toán]]</f>
        <v>45974</v>
      </c>
      <c r="AA1997" s="254">
        <f>Table1[[#This Row],[Ngày Thanh toán]]</f>
        <v>0</v>
      </c>
      <c r="AD1997" s="3" t="str">
        <f>IF(Table1[[#This Row],[Mã khách hàng]]="","",VLOOKUP($A1997,Ma_KH!$A:$Q,Ma_KH!O$1,0))</f>
        <v>DALATFARM</v>
      </c>
      <c r="AE1997" s="3" t="str">
        <f>IF(Table1[[#This Row],[Mã khách hàng]]="","",VLOOKUP($A1997,Ma_KH!$A:$Q,Ma_KH!P$1,0))</f>
        <v>Dalatfarm</v>
      </c>
      <c r="AF1997" s="58" t="str">
        <f>VLOOKUP(A1997,Ma_KH!A:Q,Ma_KH!J$1,0)</f>
        <v>Vũ Anh Tuấn</v>
      </c>
    </row>
    <row r="1998" spans="1:32" s="58" customFormat="1" ht="16.5">
      <c r="A1998" s="316" t="s">
        <v>164</v>
      </c>
      <c r="B1998" s="73" t="s">
        <v>4513</v>
      </c>
      <c r="C1998" s="317">
        <v>45985</v>
      </c>
      <c r="D1998" s="316" t="s">
        <v>18930</v>
      </c>
      <c r="E1998" s="168"/>
      <c r="F1998" s="49"/>
      <c r="G1998" s="316" t="s">
        <v>3326</v>
      </c>
      <c r="H1998" s="319">
        <v>1104450</v>
      </c>
      <c r="I1998" s="54">
        <f>IFERROR(ROUND((VLOOKUP(Table1[[#This Row],[Mã khách hàng]],Ty_Le!$A:$D,5,0)*5%),0),0)</f>
        <v>0</v>
      </c>
      <c r="J1998" s="54">
        <f>(Table1[[#This Row],[Tiền hàng]]-Table1[[#This Row],[Tiền chiết khấu]])*8%</f>
        <v>88356</v>
      </c>
      <c r="K1998" s="54">
        <f>Table1[[#This Row],[Tiền hàng]]-Table1[[#This Row],[Tiền chiết khấu]]+Table1[[#This Row],[Tiền VAT]]</f>
        <v>1192806</v>
      </c>
      <c r="L1998" s="55" t="s">
        <v>24</v>
      </c>
      <c r="M1998" s="56"/>
      <c r="N1998" s="55"/>
      <c r="O1998" s="54">
        <f>IF(Table1[[#This Row],[Phân loại]]="Tồn đầu kỳ",Table1[[#This Row],[Tổng giá trị]],0)</f>
        <v>0</v>
      </c>
      <c r="P1998" s="55">
        <f>IF(Table1[[#This Row],[Số còn phải thu ĐK]]&lt;&gt;0,0,IF(Table1[[#This Row],[Phân loại]]="Bán hàng",Table1[[#This Row],[Tổng giá trị]],-Table1[[#This Row],[Tổng giá trị]]))</f>
        <v>1192806</v>
      </c>
      <c r="Q1998" s="18">
        <f t="shared" si="223"/>
        <v>0</v>
      </c>
      <c r="R1998" s="55">
        <f>Table1[[#This Row],[Số còn phải thu ĐK]]+Table1[[#This Row],[Giá Trị HD sau CK]]-Table1[[#This Row],[Số tiền đã thu]]</f>
        <v>1192806</v>
      </c>
      <c r="S1998" s="56">
        <f>IF(Table1[[#This Row],[Ngày hóa đơn]]&lt;&gt;"",Table1[[#This Row],[Ngày hóa đơn]],Table1[[#This Row],[Ngày hạch toán]])</f>
        <v>45985</v>
      </c>
      <c r="T1998" s="55"/>
      <c r="U1998" s="56">
        <f>IF(Table1[[#This Row],[Ngày tính CN]]="","",S1998+T1998)</f>
        <v>45985</v>
      </c>
      <c r="V1998" s="57">
        <f ca="1">IF(Table1[[#This Row],[Hạn thanh toán]]="","",IF((U1998-NOW())&lt;0,0,(U1998-NOW())))</f>
        <v>0</v>
      </c>
      <c r="W1998" s="54"/>
      <c r="X1998" s="65">
        <f t="shared" ca="1" si="225"/>
        <v>16.362421527781407</v>
      </c>
      <c r="Y1998" s="109" t="str">
        <f t="shared" ca="1" si="224"/>
        <v>Nợ quá hạn 30 ngày</v>
      </c>
      <c r="Z1998" s="254">
        <f>Table1[[#This Row],[Hạn thanh toán]]</f>
        <v>45985</v>
      </c>
      <c r="AA1998" s="254">
        <f>Table1[[#This Row],[Ngày Thanh toán]]</f>
        <v>0</v>
      </c>
      <c r="AD1998" s="3" t="str">
        <f>IF(Table1[[#This Row],[Mã khách hàng]]="","",VLOOKUP($A1998,Ma_KH!$A:$Q,Ma_KH!O$1,0))</f>
        <v>DALATFARM</v>
      </c>
      <c r="AE1998" s="3" t="str">
        <f>IF(Table1[[#This Row],[Mã khách hàng]]="","",VLOOKUP($A1998,Ma_KH!$A:$Q,Ma_KH!P$1,0))</f>
        <v>Dalatfarm</v>
      </c>
      <c r="AF1998" s="58" t="str">
        <f>VLOOKUP(A1998,Ma_KH!A:Q,Ma_KH!J$1,0)</f>
        <v>Vũ Anh Tuấn</v>
      </c>
    </row>
    <row r="1999" spans="1:32" s="58" customFormat="1" ht="16.5">
      <c r="A1999" s="316" t="s">
        <v>158</v>
      </c>
      <c r="B1999" s="73" t="s">
        <v>4513</v>
      </c>
      <c r="C1999" s="317">
        <v>45948</v>
      </c>
      <c r="D1999" s="316" t="s">
        <v>19367</v>
      </c>
      <c r="E1999" s="317">
        <v>45948</v>
      </c>
      <c r="F1999" s="316"/>
      <c r="G1999" s="316" t="s">
        <v>19368</v>
      </c>
      <c r="H1999" s="319">
        <v>251123</v>
      </c>
      <c r="I1999" s="54">
        <f>IFERROR(ROUND((VLOOKUP(Table1[[#This Row],[Mã khách hàng]],Ty_Le!$A:$D,5,0)*5%),0),0)</f>
        <v>0</v>
      </c>
      <c r="J1999" s="54">
        <f>(Table1[[#This Row],[Tiền hàng]]-Table1[[#This Row],[Tiền chiết khấu]])*8%</f>
        <v>20089.84</v>
      </c>
      <c r="K1999" s="54">
        <f>Table1[[#This Row],[Tiền hàng]]-Table1[[#This Row],[Tiền chiết khấu]]+Table1[[#This Row],[Tiền VAT]]</f>
        <v>271212.84000000003</v>
      </c>
      <c r="L1999" s="55" t="s">
        <v>17</v>
      </c>
      <c r="M1999" s="56"/>
      <c r="N1999" s="55"/>
      <c r="O1999" s="54">
        <f>IF(Table1[[#This Row],[Phân loại]]="Tồn đầu kỳ",Table1[[#This Row],[Tổng giá trị]],0)</f>
        <v>0</v>
      </c>
      <c r="P1999" s="55">
        <f>IF(Table1[[#This Row],[Số còn phải thu ĐK]]&lt;&gt;0,0,IF(Table1[[#This Row],[Phân loại]]="Bán hàng",Table1[[#This Row],[Tổng giá trị]],-Table1[[#This Row],[Tổng giá trị]]))</f>
        <v>-271212.84000000003</v>
      </c>
      <c r="Q1999" s="18">
        <f>IF(M1999&lt;&gt;"",IF(O1999&lt;&gt;0,O1999,P1999),0)</f>
        <v>0</v>
      </c>
      <c r="R1999" s="55">
        <f>Table1[[#This Row],[Số còn phải thu ĐK]]+Table1[[#This Row],[Giá Trị HD sau CK]]-Table1[[#This Row],[Số tiền đã thu]]</f>
        <v>-271212.84000000003</v>
      </c>
      <c r="S1999" s="56">
        <f>IF(Table1[[#This Row],[Ngày hóa đơn]]&lt;&gt;"",Table1[[#This Row],[Ngày hóa đơn]],Table1[[#This Row],[Ngày hạch toán]])</f>
        <v>45948</v>
      </c>
      <c r="T1999" s="55"/>
      <c r="U1999" s="56">
        <f>IF(Table1[[#This Row],[Ngày tính CN]]="","",S1999+T1999)</f>
        <v>45948</v>
      </c>
      <c r="V1999" s="57">
        <f ca="1">IF(Table1[[#This Row],[Hạn thanh toán]]="","",IF((U1999-NOW())&lt;0,0,(U1999-NOW())))</f>
        <v>0</v>
      </c>
      <c r="W1999" s="54"/>
      <c r="X1999" s="65">
        <f ca="1">IF(OR($U1999="",$R1999=0),"",IF((U$4-NOW())&lt;0,-($U1999-NOW()),0))</f>
        <v>53.362421527781407</v>
      </c>
      <c r="Y1999" s="109" t="str">
        <f ca="1">IF(R1999=0,"Đã thanh toán",IF(X1999="","",IF(X1999&lt;=0,"Chưa đến hạn thanh toán",IF(X1999&lt;=30,"Nợ quá hạn 30 ngày",IF(X1999&lt;=60,"Nợ quá hạn từ 30 ngày đến 60 ngày",IF(X1999&lt;=90,"Nợ quá hạn từ 60 ngày đến 90 ngày",IF(X1999&lt;=120,"Nợ quá hạn từ 90 ngày đến 120 ngày","Nợ quá hạn hơn 120 ngày có khả năng mất thanh toán")))))))</f>
        <v>Nợ quá hạn từ 30 ngày đến 60 ngày</v>
      </c>
      <c r="Z1999" s="254">
        <f>Table1[[#This Row],[Hạn thanh toán]]</f>
        <v>45948</v>
      </c>
      <c r="AA1999" s="254">
        <f>Table1[[#This Row],[Ngày Thanh toán]]</f>
        <v>0</v>
      </c>
      <c r="AD1999" s="3" t="str">
        <f>IF(Table1[[#This Row],[Mã khách hàng]]="","",VLOOKUP($A1999,Ma_KH!$A:$Q,Ma_KH!O$1,0))</f>
        <v>DALATFARM</v>
      </c>
      <c r="AE1999" s="3" t="str">
        <f>IF(Table1[[#This Row],[Mã khách hàng]]="","",VLOOKUP($A1999,Ma_KH!$A:$Q,Ma_KH!P$1,0))</f>
        <v>Dalatfarm</v>
      </c>
      <c r="AF1999" s="58" t="str">
        <f>VLOOKUP(A1999,Ma_KH!A:Q,Ma_KH!J$1,0)</f>
        <v>Vũ Anh Tuấn</v>
      </c>
    </row>
    <row r="2000" spans="1:32" s="58" customFormat="1" ht="16.5">
      <c r="A2000" s="316" t="s">
        <v>161</v>
      </c>
      <c r="B2000" s="73" t="s">
        <v>4513</v>
      </c>
      <c r="C2000" s="317">
        <v>45960</v>
      </c>
      <c r="D2000" s="316" t="s">
        <v>19369</v>
      </c>
      <c r="E2000" s="317">
        <v>45960</v>
      </c>
      <c r="F2000" s="316"/>
      <c r="G2000" s="316" t="s">
        <v>19370</v>
      </c>
      <c r="H2000" s="319">
        <v>222380</v>
      </c>
      <c r="I2000" s="54">
        <f>IFERROR(ROUND((VLOOKUP(Table1[[#This Row],[Mã khách hàng]],Ty_Le!$A:$D,5,0)*5%),0),0)</f>
        <v>0</v>
      </c>
      <c r="J2000" s="54">
        <f>(Table1[[#This Row],[Tiền hàng]]-Table1[[#This Row],[Tiền chiết khấu]])*8%</f>
        <v>17790.400000000001</v>
      </c>
      <c r="K2000" s="54">
        <f>Table1[[#This Row],[Tiền hàng]]-Table1[[#This Row],[Tiền chiết khấu]]+Table1[[#This Row],[Tiền VAT]]</f>
        <v>240170.4</v>
      </c>
      <c r="L2000" s="55" t="s">
        <v>17</v>
      </c>
      <c r="M2000" s="56"/>
      <c r="N2000" s="55"/>
      <c r="O2000" s="54">
        <f>IF(Table1[[#This Row],[Phân loại]]="Tồn đầu kỳ",Table1[[#This Row],[Tổng giá trị]],0)</f>
        <v>0</v>
      </c>
      <c r="P2000" s="55">
        <f>IF(Table1[[#This Row],[Số còn phải thu ĐK]]&lt;&gt;0,0,IF(Table1[[#This Row],[Phân loại]]="Bán hàng",Table1[[#This Row],[Tổng giá trị]],-Table1[[#This Row],[Tổng giá trị]]))</f>
        <v>-240170.4</v>
      </c>
      <c r="Q2000" s="18">
        <f>IF(M2000&lt;&gt;"",IF(O2000&lt;&gt;0,O2000,P2000),0)</f>
        <v>0</v>
      </c>
      <c r="R2000" s="55">
        <f>Table1[[#This Row],[Số còn phải thu ĐK]]+Table1[[#This Row],[Giá Trị HD sau CK]]-Table1[[#This Row],[Số tiền đã thu]]</f>
        <v>-240170.4</v>
      </c>
      <c r="S2000" s="56">
        <f>IF(Table1[[#This Row],[Ngày hóa đơn]]&lt;&gt;"",Table1[[#This Row],[Ngày hóa đơn]],Table1[[#This Row],[Ngày hạch toán]])</f>
        <v>45960</v>
      </c>
      <c r="T2000" s="55"/>
      <c r="U2000" s="56">
        <f>IF(Table1[[#This Row],[Ngày tính CN]]="","",S2000+T2000)</f>
        <v>45960</v>
      </c>
      <c r="V2000" s="57">
        <f ca="1">IF(Table1[[#This Row],[Hạn thanh toán]]="","",IF((U2000-NOW())&lt;0,0,(U2000-NOW())))</f>
        <v>0</v>
      </c>
      <c r="W2000" s="54"/>
      <c r="X2000" s="65">
        <f ca="1">IF(OR($U2000="",$R2000=0),"",IF((U$4-NOW())&lt;0,-($U2000-NOW()),0))</f>
        <v>41.362421527781407</v>
      </c>
      <c r="Y2000" s="109" t="str">
        <f ca="1">IF(R2000=0,"Đã thanh toán",IF(X2000="","",IF(X2000&lt;=0,"Chưa đến hạn thanh toán",IF(X2000&lt;=30,"Nợ quá hạn 30 ngày",IF(X2000&lt;=60,"Nợ quá hạn từ 30 ngày đến 60 ngày",IF(X2000&lt;=90,"Nợ quá hạn từ 60 ngày đến 90 ngày",IF(X2000&lt;=120,"Nợ quá hạn từ 90 ngày đến 120 ngày","Nợ quá hạn hơn 120 ngày có khả năng mất thanh toán")))))))</f>
        <v>Nợ quá hạn từ 30 ngày đến 60 ngày</v>
      </c>
      <c r="Z2000" s="254">
        <f>Table1[[#This Row],[Hạn thanh toán]]</f>
        <v>45960</v>
      </c>
      <c r="AA2000" s="254">
        <f>Table1[[#This Row],[Ngày Thanh toán]]</f>
        <v>0</v>
      </c>
      <c r="AD2000" s="3" t="str">
        <f>IF(Table1[[#This Row],[Mã khách hàng]]="","",VLOOKUP($A2000,Ma_KH!$A:$Q,Ma_KH!O$1,0))</f>
        <v>DALATFARM</v>
      </c>
      <c r="AE2000" s="3" t="str">
        <f>IF(Table1[[#This Row],[Mã khách hàng]]="","",VLOOKUP($A2000,Ma_KH!$A:$Q,Ma_KH!P$1,0))</f>
        <v>Dalatfarm</v>
      </c>
      <c r="AF2000" s="58" t="str">
        <f>VLOOKUP(A2000,Ma_KH!A:Q,Ma_KH!J$1,0)</f>
        <v>Vũ Anh Tuấn</v>
      </c>
    </row>
    <row r="2001" spans="1:32" s="58" customFormat="1" ht="16.5">
      <c r="A2001" s="316" t="s">
        <v>158</v>
      </c>
      <c r="B2001" s="73" t="s">
        <v>4513</v>
      </c>
      <c r="C2001" s="317">
        <v>45987</v>
      </c>
      <c r="D2001" s="316" t="s">
        <v>19371</v>
      </c>
      <c r="E2001" s="317">
        <v>45985</v>
      </c>
      <c r="F2001" s="316"/>
      <c r="G2001" s="316" t="s">
        <v>19372</v>
      </c>
      <c r="H2001" s="319">
        <v>428072</v>
      </c>
      <c r="I2001" s="54">
        <f>IFERROR(ROUND((VLOOKUP(Table1[[#This Row],[Mã khách hàng]],Ty_Le!$A:$D,5,0)*5%),0),0)</f>
        <v>0</v>
      </c>
      <c r="J2001" s="54">
        <f>(Table1[[#This Row],[Tiền hàng]]-Table1[[#This Row],[Tiền chiết khấu]])*8%</f>
        <v>34245.760000000002</v>
      </c>
      <c r="K2001" s="54">
        <f>Table1[[#This Row],[Tiền hàng]]-Table1[[#This Row],[Tiền chiết khấu]]+Table1[[#This Row],[Tiền VAT]]</f>
        <v>462317.76</v>
      </c>
      <c r="L2001" s="55" t="s">
        <v>17</v>
      </c>
      <c r="M2001" s="56"/>
      <c r="N2001" s="55"/>
      <c r="O2001" s="54">
        <f>IF(Table1[[#This Row],[Phân loại]]="Tồn đầu kỳ",Table1[[#This Row],[Tổng giá trị]],0)</f>
        <v>0</v>
      </c>
      <c r="P2001" s="55">
        <f>IF(Table1[[#This Row],[Số còn phải thu ĐK]]&lt;&gt;0,0,IF(Table1[[#This Row],[Phân loại]]="Bán hàng",Table1[[#This Row],[Tổng giá trị]],-Table1[[#This Row],[Tổng giá trị]]))</f>
        <v>-462317.76</v>
      </c>
      <c r="Q2001" s="18">
        <f>IF(M2001&lt;&gt;"",IF(O2001&lt;&gt;0,O2001,P2001),0)</f>
        <v>0</v>
      </c>
      <c r="R2001" s="55">
        <f>Table1[[#This Row],[Số còn phải thu ĐK]]+Table1[[#This Row],[Giá Trị HD sau CK]]-Table1[[#This Row],[Số tiền đã thu]]</f>
        <v>-462317.76</v>
      </c>
      <c r="S2001" s="56">
        <f>IF(Table1[[#This Row],[Ngày hóa đơn]]&lt;&gt;"",Table1[[#This Row],[Ngày hóa đơn]],Table1[[#This Row],[Ngày hạch toán]])</f>
        <v>45985</v>
      </c>
      <c r="T2001" s="55"/>
      <c r="U2001" s="56">
        <f>IF(Table1[[#This Row],[Ngày tính CN]]="","",S2001+T2001)</f>
        <v>45985</v>
      </c>
      <c r="V2001" s="57">
        <f ca="1">IF(Table1[[#This Row],[Hạn thanh toán]]="","",IF((U2001-NOW())&lt;0,0,(U2001-NOW())))</f>
        <v>0</v>
      </c>
      <c r="W2001" s="54"/>
      <c r="X2001" s="65">
        <f ca="1">IF(OR($U2001="",$R2001=0),"",IF((U$4-NOW())&lt;0,-($U2001-NOW()),0))</f>
        <v>16.362421527781407</v>
      </c>
      <c r="Y2001" s="109" t="str">
        <f ca="1">IF(R2001=0,"Đã thanh toán",IF(X2001="","",IF(X2001&lt;=0,"Chưa đến hạn thanh toán",IF(X2001&lt;=30,"Nợ quá hạn 30 ngày",IF(X2001&lt;=60,"Nợ quá hạn từ 30 ngày đến 60 ngày",IF(X2001&lt;=90,"Nợ quá hạn từ 60 ngày đến 90 ngày",IF(X2001&lt;=120,"Nợ quá hạn từ 90 ngày đến 120 ngày","Nợ quá hạn hơn 120 ngày có khả năng mất thanh toán")))))))</f>
        <v>Nợ quá hạn 30 ngày</v>
      </c>
      <c r="Z2001" s="254">
        <f>Table1[[#This Row],[Hạn thanh toán]]</f>
        <v>45985</v>
      </c>
      <c r="AA2001" s="254">
        <f>Table1[[#This Row],[Ngày Thanh toán]]</f>
        <v>0</v>
      </c>
      <c r="AD2001" s="3" t="str">
        <f>IF(Table1[[#This Row],[Mã khách hàng]]="","",VLOOKUP($A2001,Ma_KH!$A:$Q,Ma_KH!O$1,0))</f>
        <v>DALATFARM</v>
      </c>
      <c r="AE2001" s="3" t="str">
        <f>IF(Table1[[#This Row],[Mã khách hàng]]="","",VLOOKUP($A2001,Ma_KH!$A:$Q,Ma_KH!P$1,0))</f>
        <v>Dalatfarm</v>
      </c>
      <c r="AF2001" s="58" t="str">
        <f>VLOOKUP(A2001,Ma_KH!A:Q,Ma_KH!J$1,0)</f>
        <v>Vũ Anh Tuấn</v>
      </c>
    </row>
    <row r="2002" spans="1:32" s="58" customFormat="1" ht="16.5">
      <c r="A2002" s="316"/>
      <c r="B2002" s="73"/>
      <c r="C2002" s="47"/>
      <c r="D2002" s="46"/>
      <c r="E2002" s="168"/>
      <c r="F2002" s="49"/>
      <c r="G2002" s="316"/>
      <c r="H2002" s="319"/>
      <c r="I2002" s="319"/>
      <c r="J2002" s="54"/>
      <c r="K2002" s="54"/>
      <c r="L2002" s="55"/>
      <c r="M2002" s="56"/>
      <c r="N2002" s="55"/>
      <c r="O2002" s="54"/>
      <c r="P2002" s="55"/>
      <c r="Q2002" s="18"/>
      <c r="R2002" s="55"/>
      <c r="S2002" s="56"/>
      <c r="T2002" s="55"/>
      <c r="U2002" s="56"/>
      <c r="V2002" s="57"/>
      <c r="W2002" s="54"/>
      <c r="X2002" s="65"/>
      <c r="Y2002" s="109"/>
      <c r="Z2002" s="254"/>
      <c r="AA2002" s="254"/>
      <c r="AD2002" s="3" t="str">
        <f>IF(Table1[[#This Row],[Mã khách hàng]]="","",VLOOKUP($A2002,Ma_KH!$A:$Q,Ma_KH!O$1,0))</f>
        <v/>
      </c>
      <c r="AE2002" s="3" t="str">
        <f>IF(Table1[[#This Row],[Mã khách hàng]]="","",VLOOKUP($A2002,Ma_KH!$A:$Q,Ma_KH!P$1,0))</f>
        <v/>
      </c>
    </row>
    <row r="2003" spans="1:32" s="139" customFormat="1" ht="16.5">
      <c r="A2003" s="143" t="s">
        <v>165</v>
      </c>
      <c r="B2003" s="173" t="s">
        <v>165</v>
      </c>
      <c r="C2003" s="146"/>
      <c r="D2003" s="145"/>
      <c r="E2003" s="174"/>
      <c r="F2003" s="158"/>
      <c r="G2003" s="143" t="s">
        <v>4170</v>
      </c>
      <c r="H2003" s="131"/>
      <c r="I2003" s="131">
        <v>0</v>
      </c>
      <c r="J2003" s="131">
        <f>(Table1[[#This Row],[Tiền hàng]]-Table1[[#This Row],[Tiền chiết khấu]])*8%</f>
        <v>0</v>
      </c>
      <c r="K2003" s="131">
        <v>5342749</v>
      </c>
      <c r="L2003" s="132" t="s">
        <v>3643</v>
      </c>
      <c r="M2003" s="133">
        <v>45811</v>
      </c>
      <c r="N2003" s="134" t="s">
        <v>4434</v>
      </c>
      <c r="O2003" s="131">
        <f>IF(Table1[[#This Row],[Phân loại]]="Tồn đầu kỳ",Table1[[#This Row],[Tổng giá trị]],0)</f>
        <v>5342749</v>
      </c>
      <c r="P2003" s="132">
        <f>IF(Table1[[#This Row],[Số còn phải thu ĐK]]&lt;&gt;0,0,IF(Table1[[#This Row],[Phân loại]]="Bán hàng",Table1[[#This Row],[Tổng giá trị]],-Table1[[#This Row],[Tổng giá trị]]))</f>
        <v>0</v>
      </c>
      <c r="Q2003" s="18">
        <f t="shared" ref="Q2003:Q2069" si="226">IF(M2003&lt;&gt;"",IF(O2003&lt;&gt;0,O2003,P2003),0)</f>
        <v>5342749</v>
      </c>
      <c r="R2003" s="132">
        <f>Table1[[#This Row],[Số còn phải thu ĐK]]+Table1[[#This Row],[Giá Trị HD sau CK]]-Table1[[#This Row],[Số tiền đã thu]]</f>
        <v>0</v>
      </c>
      <c r="S2003" s="136">
        <f>IF(Table1[[#This Row],[Ngày hóa đơn]]&lt;&gt;"",Table1[[#This Row],[Ngày hóa đơn]],Table1[[#This Row],[Ngày hạch toán]])</f>
        <v>0</v>
      </c>
      <c r="T2003" s="132"/>
      <c r="U2003" s="136">
        <f>IF(Table1[[#This Row],[Ngày tính CN]]="","",S2003+T2003)</f>
        <v>0</v>
      </c>
      <c r="V2003" s="137">
        <f ca="1">IF(Table1[[#This Row],[Hạn thanh toán]]="","",IF((U2003-NOW())&lt;0,0,(U2003-NOW())))</f>
        <v>0</v>
      </c>
      <c r="W2003" s="131"/>
      <c r="X2003" s="65" t="str">
        <f t="shared" ca="1" si="225"/>
        <v/>
      </c>
      <c r="Y2003" s="138" t="str">
        <f t="shared" ref="Y2003" si="227">IF(R2003=0,"Đã thanh toán",IF(X2003="","",IF(X2003&lt;=0,"Chưa đến hạn thanh toán",IF(X2003&lt;=30,"Nợ quá hạn 30 ngày",IF(X2003&lt;=60,"Nợ quá hạn từ 30 ngày đến 60 ngày",IF(X2003&lt;=90,"Nợ quá hạn từ 60 ngày đến 90 ngày",IF(X2003&lt;=120,"Nợ quá hạn từ 90 ngày đến 120 ngày","Nợ quá hạn hơn 120 ngày có khả năng mất thanh toán")))))))</f>
        <v>Đã thanh toán</v>
      </c>
      <c r="Z2003" s="253">
        <f>Table1[[#This Row],[Hạn thanh toán]]</f>
        <v>0</v>
      </c>
      <c r="AA2003" s="253">
        <f>Table1[[#This Row],[Ngày Thanh toán]]</f>
        <v>45811</v>
      </c>
      <c r="AD2003" s="3" t="str">
        <f>IF(Table1[[#This Row],[Mã khách hàng]]="","",VLOOKUP($A2003,Ma_KH!$A:$Q,Ma_KH!O$1,0))</f>
        <v>FINEMART</v>
      </c>
      <c r="AE2003" s="3" t="str">
        <f>IF(Table1[[#This Row],[Mã khách hàng]]="","",VLOOKUP($A2003,Ma_KH!$A:$Q,Ma_KH!P$1,0))</f>
        <v>FINEMART</v>
      </c>
      <c r="AF2003" s="139" t="str">
        <f>VLOOKUP(A2003,Ma_KH!A:Q,Ma_KH!J$1,0)</f>
        <v>Nguyễn Văn Vinh</v>
      </c>
    </row>
    <row r="2004" spans="1:32" ht="16.5">
      <c r="A2004" s="73" t="s">
        <v>165</v>
      </c>
      <c r="B2004" s="4" t="s">
        <v>165</v>
      </c>
      <c r="C2004" s="75">
        <v>45694</v>
      </c>
      <c r="D2004" s="76" t="s">
        <v>3351</v>
      </c>
      <c r="F2004" s="81"/>
      <c r="G2004" s="73" t="s">
        <v>3352</v>
      </c>
      <c r="H2004" s="69">
        <v>889368</v>
      </c>
      <c r="I2004" s="69">
        <v>0</v>
      </c>
      <c r="J2004" s="69">
        <f>(Table1[[#This Row],[Tiền hàng]]-Table1[[#This Row],[Tiền chiết khấu]])*8%</f>
        <v>71149.440000000002</v>
      </c>
      <c r="K2004" s="69">
        <v>960517</v>
      </c>
      <c r="L2004" s="8" t="s">
        <v>24</v>
      </c>
      <c r="M2004" s="41">
        <v>45811</v>
      </c>
      <c r="N2004" s="29" t="s">
        <v>4434</v>
      </c>
      <c r="O2004" s="69">
        <f>IF(Table1[[#This Row],[Phân loại]]="Tồn đầu kỳ",Table1[[#This Row],[Tổng giá trị]],0)</f>
        <v>0</v>
      </c>
      <c r="P2004" s="8">
        <f>IF(Table1[[#This Row],[Số còn phải thu ĐK]]&lt;&gt;0,0,IF(Table1[[#This Row],[Phân loại]]="Bán hàng",Table1[[#This Row],[Tổng giá trị]],-Table1[[#This Row],[Tổng giá trị]]))</f>
        <v>960517</v>
      </c>
      <c r="Q2004" s="18">
        <f t="shared" si="226"/>
        <v>960517</v>
      </c>
      <c r="R2004" s="8">
        <f>Table1[[#This Row],[Số còn phải thu ĐK]]+Table1[[#This Row],[Giá Trị HD sau CK]]-Table1[[#This Row],[Số tiền đã thu]]</f>
        <v>0</v>
      </c>
      <c r="S2004" s="7">
        <f>IF(Table1[[#This Row],[Ngày hóa đơn]]&lt;&gt;"",Table1[[#This Row],[Ngày hóa đơn]],Table1[[#This Row],[Ngày hạch toán]])</f>
        <v>45694</v>
      </c>
      <c r="T2004" s="8"/>
      <c r="U2004" s="7">
        <f>IF(Table1[[#This Row],[Ngày tính CN]]="","",S2004+T2004)</f>
        <v>45694</v>
      </c>
      <c r="V2004" s="71">
        <f ca="1">IF(Table1[[#This Row],[Hạn thanh toán]]="","",IF((U2004-NOW())&lt;0,0,(U2004-NOW())))</f>
        <v>0</v>
      </c>
      <c r="W2004" s="69"/>
      <c r="X2004" s="65" t="str">
        <f t="shared" ca="1" si="225"/>
        <v/>
      </c>
      <c r="Y2004" s="65" t="str">
        <f t="shared" si="222"/>
        <v>Đã thanh toán</v>
      </c>
      <c r="Z2004" s="250">
        <f>Table1[[#This Row],[Hạn thanh toán]]</f>
        <v>45694</v>
      </c>
      <c r="AA2004" s="250">
        <f>Table1[[#This Row],[Ngày Thanh toán]]</f>
        <v>45811</v>
      </c>
      <c r="AD2004" s="3" t="str">
        <f>IF(Table1[[#This Row],[Mã khách hàng]]="","",VLOOKUP($A2004,Ma_KH!$A:$Q,Ma_KH!O$1,0))</f>
        <v>FINEMART</v>
      </c>
      <c r="AE2004" s="3" t="str">
        <f>IF(Table1[[#This Row],[Mã khách hàng]]="","",VLOOKUP($A2004,Ma_KH!$A:$Q,Ma_KH!P$1,0))</f>
        <v>FINEMART</v>
      </c>
      <c r="AF2004" s="3" t="str">
        <f>VLOOKUP(A2004,Ma_KH!A:Q,Ma_KH!J$1,0)</f>
        <v>Nguyễn Văn Vinh</v>
      </c>
    </row>
    <row r="2005" spans="1:32" ht="16.5">
      <c r="A2005" s="73" t="s">
        <v>165</v>
      </c>
      <c r="B2005" s="4" t="s">
        <v>165</v>
      </c>
      <c r="C2005" s="75">
        <v>45694</v>
      </c>
      <c r="D2005" s="76" t="s">
        <v>3353</v>
      </c>
      <c r="F2005" s="81"/>
      <c r="G2005" s="73" t="s">
        <v>3352</v>
      </c>
      <c r="H2005" s="69">
        <v>1162175</v>
      </c>
      <c r="I2005" s="69">
        <v>0</v>
      </c>
      <c r="J2005" s="69">
        <f>(Table1[[#This Row],[Tiền hàng]]-Table1[[#This Row],[Tiền chiết khấu]])*8%</f>
        <v>92974</v>
      </c>
      <c r="K2005" s="69">
        <v>1255149</v>
      </c>
      <c r="L2005" s="8" t="s">
        <v>24</v>
      </c>
      <c r="M2005" s="41">
        <v>45811</v>
      </c>
      <c r="N2005" s="29" t="s">
        <v>4434</v>
      </c>
      <c r="O2005" s="69">
        <f>IF(Table1[[#This Row],[Phân loại]]="Tồn đầu kỳ",Table1[[#This Row],[Tổng giá trị]],0)</f>
        <v>0</v>
      </c>
      <c r="P2005" s="8">
        <f>IF(Table1[[#This Row],[Số còn phải thu ĐK]]&lt;&gt;0,0,IF(Table1[[#This Row],[Phân loại]]="Bán hàng",Table1[[#This Row],[Tổng giá trị]],-Table1[[#This Row],[Tổng giá trị]]))</f>
        <v>1255149</v>
      </c>
      <c r="Q2005" s="18">
        <f t="shared" si="226"/>
        <v>1255149</v>
      </c>
      <c r="R2005" s="8">
        <f>Table1[[#This Row],[Số còn phải thu ĐK]]+Table1[[#This Row],[Giá Trị HD sau CK]]-Table1[[#This Row],[Số tiền đã thu]]</f>
        <v>0</v>
      </c>
      <c r="S2005" s="7">
        <f>IF(Table1[[#This Row],[Ngày hóa đơn]]&lt;&gt;"",Table1[[#This Row],[Ngày hóa đơn]],Table1[[#This Row],[Ngày hạch toán]])</f>
        <v>45694</v>
      </c>
      <c r="T2005" s="8"/>
      <c r="U2005" s="7">
        <f>IF(Table1[[#This Row],[Ngày tính CN]]="","",S2005+T2005)</f>
        <v>45694</v>
      </c>
      <c r="V2005" s="71">
        <f ca="1">IF(Table1[[#This Row],[Hạn thanh toán]]="","",IF((U2005-NOW())&lt;0,0,(U2005-NOW())))</f>
        <v>0</v>
      </c>
      <c r="W2005" s="69"/>
      <c r="X2005" s="65" t="str">
        <f t="shared" ca="1" si="225"/>
        <v/>
      </c>
      <c r="Y2005" s="65" t="str">
        <f t="shared" si="222"/>
        <v>Đã thanh toán</v>
      </c>
      <c r="Z2005" s="250">
        <f>Table1[[#This Row],[Hạn thanh toán]]</f>
        <v>45694</v>
      </c>
      <c r="AA2005" s="250">
        <f>Table1[[#This Row],[Ngày Thanh toán]]</f>
        <v>45811</v>
      </c>
      <c r="AD2005" s="3" t="str">
        <f>IF(Table1[[#This Row],[Mã khách hàng]]="","",VLOOKUP($A2005,Ma_KH!$A:$Q,Ma_KH!O$1,0))</f>
        <v>FINEMART</v>
      </c>
      <c r="AE2005" s="3" t="str">
        <f>IF(Table1[[#This Row],[Mã khách hàng]]="","",VLOOKUP($A2005,Ma_KH!$A:$Q,Ma_KH!P$1,0))</f>
        <v>FINEMART</v>
      </c>
      <c r="AF2005" s="3" t="str">
        <f>VLOOKUP(A2005,Ma_KH!A:Q,Ma_KH!J$1,0)</f>
        <v>Nguyễn Văn Vinh</v>
      </c>
    </row>
    <row r="2006" spans="1:32" s="58" customFormat="1" ht="16.5">
      <c r="A2006" s="45" t="s">
        <v>165</v>
      </c>
      <c r="B2006" s="4" t="s">
        <v>165</v>
      </c>
      <c r="C2006" s="47">
        <v>45737</v>
      </c>
      <c r="D2006" s="46" t="s">
        <v>3354</v>
      </c>
      <c r="E2006" s="168"/>
      <c r="F2006" s="49"/>
      <c r="G2006" s="45" t="s">
        <v>3352</v>
      </c>
      <c r="H2006" s="54">
        <v>1332698</v>
      </c>
      <c r="I2006" s="54">
        <v>0</v>
      </c>
      <c r="J2006" s="54">
        <f>(Table1[[#This Row],[Tiền hàng]]-Table1[[#This Row],[Tiền chiết khấu]])*8%</f>
        <v>106615.84</v>
      </c>
      <c r="K2006" s="54">
        <v>1439314</v>
      </c>
      <c r="L2006" s="55" t="s">
        <v>24</v>
      </c>
      <c r="M2006" s="183"/>
      <c r="N2006" s="55"/>
      <c r="O2006" s="54">
        <f>IF(Table1[[#This Row],[Phân loại]]="Tồn đầu kỳ",Table1[[#This Row],[Tổng giá trị]],0)</f>
        <v>0</v>
      </c>
      <c r="P2006" s="55">
        <f>IF(Table1[[#This Row],[Số còn phải thu ĐK]]&lt;&gt;0,0,IF(Table1[[#This Row],[Phân loại]]="Bán hàng",Table1[[#This Row],[Tổng giá trị]],-Table1[[#This Row],[Tổng giá trị]]))</f>
        <v>1439314</v>
      </c>
      <c r="Q2006" s="18">
        <f t="shared" si="226"/>
        <v>0</v>
      </c>
      <c r="R2006" s="55">
        <f>Table1[[#This Row],[Số còn phải thu ĐK]]+Table1[[#This Row],[Giá Trị HD sau CK]]-Table1[[#This Row],[Số tiền đã thu]]</f>
        <v>1439314</v>
      </c>
      <c r="S2006" s="56">
        <f>IF(Table1[[#This Row],[Ngày hóa đơn]]&lt;&gt;"",Table1[[#This Row],[Ngày hóa đơn]],Table1[[#This Row],[Ngày hạch toán]])</f>
        <v>45737</v>
      </c>
      <c r="T2006" s="55"/>
      <c r="U2006" s="56">
        <f>IF(Table1[[#This Row],[Ngày tính CN]]="","",S2006+T2006)</f>
        <v>45737</v>
      </c>
      <c r="V2006" s="57">
        <f ca="1">IF(Table1[[#This Row],[Hạn thanh toán]]="","",IF((U2006-NOW())&lt;0,0,(U2006-NOW())))</f>
        <v>0</v>
      </c>
      <c r="W2006" s="54"/>
      <c r="X2006" s="65">
        <f t="shared" ca="1" si="225"/>
        <v>264.36242152778141</v>
      </c>
      <c r="Y2006" s="109" t="str">
        <f t="shared" ca="1" si="222"/>
        <v>Nợ quá hạn hơn 120 ngày có khả năng mất thanh toán</v>
      </c>
      <c r="Z2006" s="254">
        <f>Table1[[#This Row],[Hạn thanh toán]]</f>
        <v>45737</v>
      </c>
      <c r="AA2006" s="254">
        <f>Table1[[#This Row],[Ngày Thanh toán]]</f>
        <v>0</v>
      </c>
      <c r="AD2006" s="3" t="str">
        <f>IF(Table1[[#This Row],[Mã khách hàng]]="","",VLOOKUP($A2006,Ma_KH!$A:$Q,Ma_KH!O$1,0))</f>
        <v>FINEMART</v>
      </c>
      <c r="AE2006" s="3" t="str">
        <f>IF(Table1[[#This Row],[Mã khách hàng]]="","",VLOOKUP($A2006,Ma_KH!$A:$Q,Ma_KH!P$1,0))</f>
        <v>FINEMART</v>
      </c>
      <c r="AF2006" s="58" t="str">
        <f>VLOOKUP(A2006,Ma_KH!A:Q,Ma_KH!J$1,0)</f>
        <v>Nguyễn Văn Vinh</v>
      </c>
    </row>
    <row r="2007" spans="1:32" ht="16.5">
      <c r="A2007" s="73" t="s">
        <v>165</v>
      </c>
      <c r="B2007" s="4" t="s">
        <v>165</v>
      </c>
      <c r="C2007" s="75">
        <v>45814</v>
      </c>
      <c r="D2007" s="76" t="s">
        <v>3355</v>
      </c>
      <c r="F2007" s="81"/>
      <c r="G2007" s="73" t="s">
        <v>3356</v>
      </c>
      <c r="H2007" s="69">
        <v>703278</v>
      </c>
      <c r="I2007" s="69">
        <v>0</v>
      </c>
      <c r="J2007" s="69">
        <f>(Table1[[#This Row],[Tiền hàng]]-Table1[[#This Row],[Tiền chiết khấu]])*8%</f>
        <v>56262.239999999998</v>
      </c>
      <c r="K2007" s="69">
        <v>759540</v>
      </c>
      <c r="L2007" s="8" t="s">
        <v>24</v>
      </c>
      <c r="M2007" s="178">
        <v>45940</v>
      </c>
      <c r="N2007" s="8" t="s">
        <v>4435</v>
      </c>
      <c r="O2007" s="69">
        <f>IF(Table1[[#This Row],[Phân loại]]="Tồn đầu kỳ",Table1[[#This Row],[Tổng giá trị]],0)</f>
        <v>0</v>
      </c>
      <c r="P2007" s="8">
        <f>IF(Table1[[#This Row],[Số còn phải thu ĐK]]&lt;&gt;0,0,IF(Table1[[#This Row],[Phân loại]]="Bán hàng",Table1[[#This Row],[Tổng giá trị]],-Table1[[#This Row],[Tổng giá trị]]))</f>
        <v>759540</v>
      </c>
      <c r="Q2007" s="18">
        <f t="shared" si="226"/>
        <v>759540</v>
      </c>
      <c r="R2007" s="8">
        <f>Table1[[#This Row],[Số còn phải thu ĐK]]+Table1[[#This Row],[Giá Trị HD sau CK]]-Table1[[#This Row],[Số tiền đã thu]]</f>
        <v>0</v>
      </c>
      <c r="S2007" s="7">
        <f>IF(Table1[[#This Row],[Ngày hóa đơn]]&lt;&gt;"",Table1[[#This Row],[Ngày hóa đơn]],Table1[[#This Row],[Ngày hạch toán]])</f>
        <v>45814</v>
      </c>
      <c r="T2007" s="8"/>
      <c r="U2007" s="7">
        <f>IF(Table1[[#This Row],[Ngày tính CN]]="","",S2007+T2007)</f>
        <v>45814</v>
      </c>
      <c r="V2007" s="71">
        <f ca="1">IF(Table1[[#This Row],[Hạn thanh toán]]="","",IF((U2007-NOW())&lt;0,0,(U2007-NOW())))</f>
        <v>0</v>
      </c>
      <c r="W2007" s="69"/>
      <c r="X2007" s="65" t="str">
        <f t="shared" ca="1" si="225"/>
        <v/>
      </c>
      <c r="Y2007" s="65" t="str">
        <f t="shared" si="222"/>
        <v>Đã thanh toán</v>
      </c>
      <c r="Z2007" s="250">
        <f>Table1[[#This Row],[Hạn thanh toán]]</f>
        <v>45814</v>
      </c>
      <c r="AA2007" s="250">
        <f>Table1[[#This Row],[Ngày Thanh toán]]</f>
        <v>45940</v>
      </c>
      <c r="AD2007" s="3" t="str">
        <f>IF(Table1[[#This Row],[Mã khách hàng]]="","",VLOOKUP($A2007,Ma_KH!$A:$Q,Ma_KH!O$1,0))</f>
        <v>FINEMART</v>
      </c>
      <c r="AE2007" s="3" t="str">
        <f>IF(Table1[[#This Row],[Mã khách hàng]]="","",VLOOKUP($A2007,Ma_KH!$A:$Q,Ma_KH!P$1,0))</f>
        <v>FINEMART</v>
      </c>
      <c r="AF2007" s="3" t="str">
        <f>VLOOKUP(A2007,Ma_KH!A:Q,Ma_KH!J$1,0)</f>
        <v>Nguyễn Văn Vinh</v>
      </c>
    </row>
    <row r="2008" spans="1:32" ht="16.5">
      <c r="A2008" s="73" t="s">
        <v>165</v>
      </c>
      <c r="B2008" s="4" t="s">
        <v>165</v>
      </c>
      <c r="C2008" s="75">
        <v>45814</v>
      </c>
      <c r="D2008" s="76" t="s">
        <v>3357</v>
      </c>
      <c r="F2008" s="81"/>
      <c r="G2008" s="73" t="s">
        <v>3358</v>
      </c>
      <c r="H2008" s="69">
        <v>1040636</v>
      </c>
      <c r="I2008" s="69">
        <v>0</v>
      </c>
      <c r="J2008" s="69">
        <f>(Table1[[#This Row],[Tiền hàng]]-Table1[[#This Row],[Tiền chiết khấu]])*8%</f>
        <v>83250.880000000005</v>
      </c>
      <c r="K2008" s="69">
        <v>1123887</v>
      </c>
      <c r="L2008" s="8" t="s">
        <v>24</v>
      </c>
      <c r="M2008" s="178">
        <v>45940</v>
      </c>
      <c r="N2008" s="8" t="s">
        <v>4435</v>
      </c>
      <c r="O2008" s="69">
        <f>IF(Table1[[#This Row],[Phân loại]]="Tồn đầu kỳ",Table1[[#This Row],[Tổng giá trị]],0)</f>
        <v>0</v>
      </c>
      <c r="P2008" s="8">
        <f>IF(Table1[[#This Row],[Số còn phải thu ĐK]]&lt;&gt;0,0,IF(Table1[[#This Row],[Phân loại]]="Bán hàng",Table1[[#This Row],[Tổng giá trị]],-Table1[[#This Row],[Tổng giá trị]]))</f>
        <v>1123887</v>
      </c>
      <c r="Q2008" s="18">
        <f t="shared" si="226"/>
        <v>1123887</v>
      </c>
      <c r="R2008" s="8">
        <f>Table1[[#This Row],[Số còn phải thu ĐK]]+Table1[[#This Row],[Giá Trị HD sau CK]]-Table1[[#This Row],[Số tiền đã thu]]</f>
        <v>0</v>
      </c>
      <c r="S2008" s="7">
        <f>IF(Table1[[#This Row],[Ngày hóa đơn]]&lt;&gt;"",Table1[[#This Row],[Ngày hóa đơn]],Table1[[#This Row],[Ngày hạch toán]])</f>
        <v>45814</v>
      </c>
      <c r="T2008" s="8"/>
      <c r="U2008" s="7">
        <f>IF(Table1[[#This Row],[Ngày tính CN]]="","",S2008+T2008)</f>
        <v>45814</v>
      </c>
      <c r="V2008" s="71">
        <f ca="1">IF(Table1[[#This Row],[Hạn thanh toán]]="","",IF((U2008-NOW())&lt;0,0,(U2008-NOW())))</f>
        <v>0</v>
      </c>
      <c r="W2008" s="69"/>
      <c r="X2008" s="65" t="str">
        <f t="shared" ca="1" si="225"/>
        <v/>
      </c>
      <c r="Y2008" s="65" t="str">
        <f t="shared" si="222"/>
        <v>Đã thanh toán</v>
      </c>
      <c r="Z2008" s="250">
        <f>Table1[[#This Row],[Hạn thanh toán]]</f>
        <v>45814</v>
      </c>
      <c r="AA2008" s="250">
        <f>Table1[[#This Row],[Ngày Thanh toán]]</f>
        <v>45940</v>
      </c>
      <c r="AD2008" s="3" t="str">
        <f>IF(Table1[[#This Row],[Mã khách hàng]]="","",VLOOKUP($A2008,Ma_KH!$A:$Q,Ma_KH!O$1,0))</f>
        <v>FINEMART</v>
      </c>
      <c r="AE2008" s="3" t="str">
        <f>IF(Table1[[#This Row],[Mã khách hàng]]="","",VLOOKUP($A2008,Ma_KH!$A:$Q,Ma_KH!P$1,0))</f>
        <v>FINEMART</v>
      </c>
      <c r="AF2008" s="3" t="str">
        <f>VLOOKUP(A2008,Ma_KH!A:Q,Ma_KH!J$1,0)</f>
        <v>Nguyễn Văn Vinh</v>
      </c>
    </row>
    <row r="2009" spans="1:32" ht="16.5">
      <c r="A2009" s="73" t="s">
        <v>165</v>
      </c>
      <c r="B2009" s="4" t="s">
        <v>165</v>
      </c>
      <c r="C2009" s="75">
        <v>45814</v>
      </c>
      <c r="D2009" s="76" t="s">
        <v>3359</v>
      </c>
      <c r="F2009" s="81"/>
      <c r="G2009" s="73" t="s">
        <v>3360</v>
      </c>
      <c r="H2009" s="69">
        <v>648062</v>
      </c>
      <c r="I2009" s="69">
        <v>0</v>
      </c>
      <c r="J2009" s="69">
        <f>(Table1[[#This Row],[Tiền hàng]]-Table1[[#This Row],[Tiền chiết khấu]])*8%</f>
        <v>51844.959999999999</v>
      </c>
      <c r="K2009" s="69">
        <v>699907</v>
      </c>
      <c r="L2009" s="8" t="s">
        <v>24</v>
      </c>
      <c r="M2009" s="178">
        <v>45940</v>
      </c>
      <c r="N2009" s="8" t="s">
        <v>4435</v>
      </c>
      <c r="O2009" s="69">
        <f>IF(Table1[[#This Row],[Phân loại]]="Tồn đầu kỳ",Table1[[#This Row],[Tổng giá trị]],0)</f>
        <v>0</v>
      </c>
      <c r="P2009" s="8">
        <f>IF(Table1[[#This Row],[Số còn phải thu ĐK]]&lt;&gt;0,0,IF(Table1[[#This Row],[Phân loại]]="Bán hàng",Table1[[#This Row],[Tổng giá trị]],-Table1[[#This Row],[Tổng giá trị]]))</f>
        <v>699907</v>
      </c>
      <c r="Q2009" s="18">
        <f t="shared" si="226"/>
        <v>699907</v>
      </c>
      <c r="R2009" s="8">
        <f>Table1[[#This Row],[Số còn phải thu ĐK]]+Table1[[#This Row],[Giá Trị HD sau CK]]-Table1[[#This Row],[Số tiền đã thu]]</f>
        <v>0</v>
      </c>
      <c r="S2009" s="7">
        <f>IF(Table1[[#This Row],[Ngày hóa đơn]]&lt;&gt;"",Table1[[#This Row],[Ngày hóa đơn]],Table1[[#This Row],[Ngày hạch toán]])</f>
        <v>45814</v>
      </c>
      <c r="T2009" s="8"/>
      <c r="U2009" s="7">
        <f>IF(Table1[[#This Row],[Ngày tính CN]]="","",S2009+T2009)</f>
        <v>45814</v>
      </c>
      <c r="V2009" s="71">
        <f ca="1">IF(Table1[[#This Row],[Hạn thanh toán]]="","",IF((U2009-NOW())&lt;0,0,(U2009-NOW())))</f>
        <v>0</v>
      </c>
      <c r="W2009" s="69"/>
      <c r="X2009" s="65" t="str">
        <f t="shared" ca="1" si="225"/>
        <v/>
      </c>
      <c r="Y2009" s="65" t="str">
        <f t="shared" si="222"/>
        <v>Đã thanh toán</v>
      </c>
      <c r="Z2009" s="250">
        <f>Table1[[#This Row],[Hạn thanh toán]]</f>
        <v>45814</v>
      </c>
      <c r="AA2009" s="250">
        <f>Table1[[#This Row],[Ngày Thanh toán]]</f>
        <v>45940</v>
      </c>
      <c r="AD2009" s="3" t="str">
        <f>IF(Table1[[#This Row],[Mã khách hàng]]="","",VLOOKUP($A2009,Ma_KH!$A:$Q,Ma_KH!O$1,0))</f>
        <v>FINEMART</v>
      </c>
      <c r="AE2009" s="3" t="str">
        <f>IF(Table1[[#This Row],[Mã khách hàng]]="","",VLOOKUP($A2009,Ma_KH!$A:$Q,Ma_KH!P$1,0))</f>
        <v>FINEMART</v>
      </c>
      <c r="AF2009" s="3" t="str">
        <f>VLOOKUP(A2009,Ma_KH!A:Q,Ma_KH!J$1,0)</f>
        <v>Nguyễn Văn Vinh</v>
      </c>
    </row>
    <row r="2010" spans="1:32" s="58" customFormat="1" ht="16.5">
      <c r="A2010" s="42" t="s">
        <v>165</v>
      </c>
      <c r="B2010" s="4" t="s">
        <v>165</v>
      </c>
      <c r="C2010" s="44">
        <v>45855</v>
      </c>
      <c r="D2010" s="43" t="s">
        <v>3361</v>
      </c>
      <c r="E2010" s="168"/>
      <c r="F2010" s="48"/>
      <c r="G2010" s="42" t="s">
        <v>3362</v>
      </c>
      <c r="H2010" s="54">
        <v>1923136</v>
      </c>
      <c r="I2010" s="54">
        <v>0</v>
      </c>
      <c r="J2010" s="54">
        <f>(Table1[[#This Row],[Tiền hàng]]-Table1[[#This Row],[Tiền chiết khấu]])*8%</f>
        <v>153850.88</v>
      </c>
      <c r="K2010" s="54">
        <v>2076987</v>
      </c>
      <c r="L2010" s="55" t="s">
        <v>24</v>
      </c>
      <c r="M2010" s="183"/>
      <c r="N2010" s="55"/>
      <c r="O2010" s="54">
        <f>IF(Table1[[#This Row],[Phân loại]]="Tồn đầu kỳ",Table1[[#This Row],[Tổng giá trị]],0)</f>
        <v>0</v>
      </c>
      <c r="P2010" s="55">
        <f>IF(Table1[[#This Row],[Số còn phải thu ĐK]]&lt;&gt;0,0,IF(Table1[[#This Row],[Phân loại]]="Bán hàng",Table1[[#This Row],[Tổng giá trị]],-Table1[[#This Row],[Tổng giá trị]]))</f>
        <v>2076987</v>
      </c>
      <c r="Q2010" s="18">
        <f t="shared" si="226"/>
        <v>0</v>
      </c>
      <c r="R2010" s="55">
        <f>Table1[[#This Row],[Số còn phải thu ĐK]]+Table1[[#This Row],[Giá Trị HD sau CK]]-Table1[[#This Row],[Số tiền đã thu]]</f>
        <v>2076987</v>
      </c>
      <c r="S2010" s="56">
        <f>IF(Table1[[#This Row],[Ngày hóa đơn]]&lt;&gt;"",Table1[[#This Row],[Ngày hóa đơn]],Table1[[#This Row],[Ngày hạch toán]])</f>
        <v>45855</v>
      </c>
      <c r="T2010" s="55"/>
      <c r="U2010" s="56">
        <f>IF(Table1[[#This Row],[Ngày tính CN]]="","",S2010+T2010)</f>
        <v>45855</v>
      </c>
      <c r="V2010" s="57">
        <f ca="1">IF(Table1[[#This Row],[Hạn thanh toán]]="","",IF((U2010-NOW())&lt;0,0,(U2010-NOW())))</f>
        <v>0</v>
      </c>
      <c r="W2010" s="54"/>
      <c r="X2010" s="65">
        <f t="shared" ca="1" si="225"/>
        <v>146.36242152778141</v>
      </c>
      <c r="Y2010" s="109" t="str">
        <f t="shared" ca="1" si="222"/>
        <v>Nợ quá hạn hơn 120 ngày có khả năng mất thanh toán</v>
      </c>
      <c r="Z2010" s="254">
        <f>Table1[[#This Row],[Hạn thanh toán]]</f>
        <v>45855</v>
      </c>
      <c r="AA2010" s="254">
        <f>Table1[[#This Row],[Ngày Thanh toán]]</f>
        <v>0</v>
      </c>
      <c r="AD2010" s="3" t="str">
        <f>IF(Table1[[#This Row],[Mã khách hàng]]="","",VLOOKUP($A2010,Ma_KH!$A:$Q,Ma_KH!O$1,0))</f>
        <v>FINEMART</v>
      </c>
      <c r="AE2010" s="3" t="str">
        <f>IF(Table1[[#This Row],[Mã khách hàng]]="","",VLOOKUP($A2010,Ma_KH!$A:$Q,Ma_KH!P$1,0))</f>
        <v>FINEMART</v>
      </c>
      <c r="AF2010" s="58" t="str">
        <f>VLOOKUP(A2010,Ma_KH!A:Q,Ma_KH!J$1,0)</f>
        <v>Nguyễn Văn Vinh</v>
      </c>
    </row>
    <row r="2011" spans="1:32" ht="16.5">
      <c r="A2011" s="73" t="s">
        <v>165</v>
      </c>
      <c r="B2011" s="4" t="s">
        <v>165</v>
      </c>
      <c r="C2011" s="75">
        <v>45868</v>
      </c>
      <c r="D2011" s="76" t="s">
        <v>3363</v>
      </c>
      <c r="F2011" s="81"/>
      <c r="G2011" s="73" t="s">
        <v>3364</v>
      </c>
      <c r="H2011" s="69">
        <v>1703563</v>
      </c>
      <c r="I2011" s="69">
        <v>0</v>
      </c>
      <c r="J2011" s="69">
        <f>(Table1[[#This Row],[Tiền hàng]]-Table1[[#This Row],[Tiền chiết khấu]])*8%</f>
        <v>136285.04</v>
      </c>
      <c r="K2011" s="69">
        <v>1839848</v>
      </c>
      <c r="L2011" s="8" t="s">
        <v>24</v>
      </c>
      <c r="M2011" s="178">
        <v>45940</v>
      </c>
      <c r="N2011" s="8" t="s">
        <v>4435</v>
      </c>
      <c r="O2011" s="69">
        <f>IF(Table1[[#This Row],[Phân loại]]="Tồn đầu kỳ",Table1[[#This Row],[Tổng giá trị]],0)</f>
        <v>0</v>
      </c>
      <c r="P2011" s="8">
        <f>IF(Table1[[#This Row],[Số còn phải thu ĐK]]&lt;&gt;0,0,IF(Table1[[#This Row],[Phân loại]]="Bán hàng",Table1[[#This Row],[Tổng giá trị]],-Table1[[#This Row],[Tổng giá trị]]))</f>
        <v>1839848</v>
      </c>
      <c r="Q2011" s="18">
        <f t="shared" si="226"/>
        <v>1839848</v>
      </c>
      <c r="R2011" s="8">
        <f>Table1[[#This Row],[Số còn phải thu ĐK]]+Table1[[#This Row],[Giá Trị HD sau CK]]-Table1[[#This Row],[Số tiền đã thu]]</f>
        <v>0</v>
      </c>
      <c r="S2011" s="7">
        <f>IF(Table1[[#This Row],[Ngày hóa đơn]]&lt;&gt;"",Table1[[#This Row],[Ngày hóa đơn]],Table1[[#This Row],[Ngày hạch toán]])</f>
        <v>45868</v>
      </c>
      <c r="T2011" s="8"/>
      <c r="U2011" s="7">
        <f>IF(Table1[[#This Row],[Ngày tính CN]]="","",S2011+T2011)</f>
        <v>45868</v>
      </c>
      <c r="V2011" s="71">
        <f ca="1">IF(Table1[[#This Row],[Hạn thanh toán]]="","",IF((U2011-NOW())&lt;0,0,(U2011-NOW())))</f>
        <v>0</v>
      </c>
      <c r="W2011" s="69"/>
      <c r="X2011" s="65" t="str">
        <f t="shared" ca="1" si="225"/>
        <v/>
      </c>
      <c r="Y2011" s="65" t="str">
        <f t="shared" si="222"/>
        <v>Đã thanh toán</v>
      </c>
      <c r="Z2011" s="250">
        <f>Table1[[#This Row],[Hạn thanh toán]]</f>
        <v>45868</v>
      </c>
      <c r="AA2011" s="250">
        <f>Table1[[#This Row],[Ngày Thanh toán]]</f>
        <v>45940</v>
      </c>
      <c r="AD2011" s="3" t="str">
        <f>IF(Table1[[#This Row],[Mã khách hàng]]="","",VLOOKUP($A2011,Ma_KH!$A:$Q,Ma_KH!O$1,0))</f>
        <v>FINEMART</v>
      </c>
      <c r="AE2011" s="3" t="str">
        <f>IF(Table1[[#This Row],[Mã khách hàng]]="","",VLOOKUP($A2011,Ma_KH!$A:$Q,Ma_KH!P$1,0))</f>
        <v>FINEMART</v>
      </c>
      <c r="AF2011" s="3" t="str">
        <f>VLOOKUP(A2011,Ma_KH!A:Q,Ma_KH!J$1,0)</f>
        <v>Nguyễn Văn Vinh</v>
      </c>
    </row>
    <row r="2012" spans="1:32" ht="16.5">
      <c r="A2012" s="73" t="s">
        <v>165</v>
      </c>
      <c r="B2012" s="4" t="s">
        <v>165</v>
      </c>
      <c r="C2012" s="75">
        <v>45874</v>
      </c>
      <c r="D2012" s="76" t="s">
        <v>3365</v>
      </c>
      <c r="F2012" s="81"/>
      <c r="G2012" s="73" t="s">
        <v>3366</v>
      </c>
      <c r="H2012" s="69">
        <v>850378</v>
      </c>
      <c r="I2012" s="69">
        <v>0</v>
      </c>
      <c r="J2012" s="69">
        <f>(Table1[[#This Row],[Tiền hàng]]-Table1[[#This Row],[Tiền chiết khấu]])*8%</f>
        <v>68030.240000000005</v>
      </c>
      <c r="K2012" s="69">
        <v>918408</v>
      </c>
      <c r="L2012" s="8" t="s">
        <v>24</v>
      </c>
      <c r="M2012" s="178">
        <v>45940</v>
      </c>
      <c r="N2012" s="8" t="s">
        <v>4435</v>
      </c>
      <c r="O2012" s="69">
        <f>IF(Table1[[#This Row],[Phân loại]]="Tồn đầu kỳ",Table1[[#This Row],[Tổng giá trị]],0)</f>
        <v>0</v>
      </c>
      <c r="P2012" s="8">
        <f>IF(Table1[[#This Row],[Số còn phải thu ĐK]]&lt;&gt;0,0,IF(Table1[[#This Row],[Phân loại]]="Bán hàng",Table1[[#This Row],[Tổng giá trị]],-Table1[[#This Row],[Tổng giá trị]]))</f>
        <v>918408</v>
      </c>
      <c r="Q2012" s="18">
        <f t="shared" si="226"/>
        <v>918408</v>
      </c>
      <c r="R2012" s="8">
        <f>Table1[[#This Row],[Số còn phải thu ĐK]]+Table1[[#This Row],[Giá Trị HD sau CK]]-Table1[[#This Row],[Số tiền đã thu]]</f>
        <v>0</v>
      </c>
      <c r="S2012" s="7">
        <f>IF(Table1[[#This Row],[Ngày hóa đơn]]&lt;&gt;"",Table1[[#This Row],[Ngày hóa đơn]],Table1[[#This Row],[Ngày hạch toán]])</f>
        <v>45874</v>
      </c>
      <c r="T2012" s="8"/>
      <c r="U2012" s="7">
        <f>IF(Table1[[#This Row],[Ngày tính CN]]="","",S2012+T2012)</f>
        <v>45874</v>
      </c>
      <c r="V2012" s="71">
        <f ca="1">IF(Table1[[#This Row],[Hạn thanh toán]]="","",IF((U2012-NOW())&lt;0,0,(U2012-NOW())))</f>
        <v>0</v>
      </c>
      <c r="W2012" s="69"/>
      <c r="X2012" s="65" t="str">
        <f t="shared" ca="1" si="225"/>
        <v/>
      </c>
      <c r="Y2012" s="65" t="str">
        <f t="shared" si="222"/>
        <v>Đã thanh toán</v>
      </c>
      <c r="Z2012" s="250">
        <f>Table1[[#This Row],[Hạn thanh toán]]</f>
        <v>45874</v>
      </c>
      <c r="AA2012" s="250">
        <f>Table1[[#This Row],[Ngày Thanh toán]]</f>
        <v>45940</v>
      </c>
      <c r="AD2012" s="3" t="str">
        <f>IF(Table1[[#This Row],[Mã khách hàng]]="","",VLOOKUP($A2012,Ma_KH!$A:$Q,Ma_KH!O$1,0))</f>
        <v>FINEMART</v>
      </c>
      <c r="AE2012" s="3" t="str">
        <f>IF(Table1[[#This Row],[Mã khách hàng]]="","",VLOOKUP($A2012,Ma_KH!$A:$Q,Ma_KH!P$1,0))</f>
        <v>FINEMART</v>
      </c>
      <c r="AF2012" s="3" t="str">
        <f>VLOOKUP(A2012,Ma_KH!A:Q,Ma_KH!J$1,0)</f>
        <v>Nguyễn Văn Vinh</v>
      </c>
    </row>
    <row r="2013" spans="1:32" s="58" customFormat="1" ht="16.5">
      <c r="A2013" s="42" t="s">
        <v>165</v>
      </c>
      <c r="B2013" s="4" t="s">
        <v>165</v>
      </c>
      <c r="C2013" s="44">
        <v>45874</v>
      </c>
      <c r="D2013" s="43" t="s">
        <v>3367</v>
      </c>
      <c r="E2013" s="168"/>
      <c r="F2013" s="48"/>
      <c r="G2013" s="42" t="s">
        <v>3368</v>
      </c>
      <c r="H2013" s="54">
        <v>1593518</v>
      </c>
      <c r="I2013" s="54">
        <v>0</v>
      </c>
      <c r="J2013" s="54">
        <f>(Table1[[#This Row],[Tiền hàng]]-Table1[[#This Row],[Tiền chiết khấu]])*8%</f>
        <v>127481.44</v>
      </c>
      <c r="K2013" s="54">
        <v>1720999</v>
      </c>
      <c r="L2013" s="55" t="s">
        <v>24</v>
      </c>
      <c r="M2013" s="110">
        <v>45940</v>
      </c>
      <c r="N2013" s="111" t="s">
        <v>4435</v>
      </c>
      <c r="O2013" s="54">
        <f>IF(Table1[[#This Row],[Phân loại]]="Tồn đầu kỳ",Table1[[#This Row],[Tổng giá trị]],0)</f>
        <v>0</v>
      </c>
      <c r="P2013" s="55">
        <f>IF(Table1[[#This Row],[Số còn phải thu ĐK]]&lt;&gt;0,0,IF(Table1[[#This Row],[Phân loại]]="Bán hàng",Table1[[#This Row],[Tổng giá trị]],-Table1[[#This Row],[Tổng giá trị]]))</f>
        <v>1720999</v>
      </c>
      <c r="Q2013" s="18">
        <f t="shared" si="226"/>
        <v>1720999</v>
      </c>
      <c r="R2013" s="55">
        <f>Table1[[#This Row],[Số còn phải thu ĐK]]+Table1[[#This Row],[Giá Trị HD sau CK]]-Table1[[#This Row],[Số tiền đã thu]]</f>
        <v>0</v>
      </c>
      <c r="S2013" s="56">
        <f>IF(Table1[[#This Row],[Ngày hóa đơn]]&lt;&gt;"",Table1[[#This Row],[Ngày hóa đơn]],Table1[[#This Row],[Ngày hạch toán]])</f>
        <v>45874</v>
      </c>
      <c r="T2013" s="55"/>
      <c r="U2013" s="56">
        <f>IF(Table1[[#This Row],[Ngày tính CN]]="","",S2013+T2013)</f>
        <v>45874</v>
      </c>
      <c r="V2013" s="57">
        <f ca="1">IF(Table1[[#This Row],[Hạn thanh toán]]="","",IF((U2013-NOW())&lt;0,0,(U2013-NOW())))</f>
        <v>0</v>
      </c>
      <c r="W2013" s="54"/>
      <c r="X2013" s="65" t="str">
        <f t="shared" ca="1" si="225"/>
        <v/>
      </c>
      <c r="Y2013" s="109" t="str">
        <f t="shared" si="222"/>
        <v>Đã thanh toán</v>
      </c>
      <c r="Z2013" s="254">
        <f>Table1[[#This Row],[Hạn thanh toán]]</f>
        <v>45874</v>
      </c>
      <c r="AA2013" s="254">
        <f>Table1[[#This Row],[Ngày Thanh toán]]</f>
        <v>45940</v>
      </c>
      <c r="AD2013" s="3" t="str">
        <f>IF(Table1[[#This Row],[Mã khách hàng]]="","",VLOOKUP($A2013,Ma_KH!$A:$Q,Ma_KH!O$1,0))</f>
        <v>FINEMART</v>
      </c>
      <c r="AE2013" s="3" t="str">
        <f>IF(Table1[[#This Row],[Mã khách hàng]]="","",VLOOKUP($A2013,Ma_KH!$A:$Q,Ma_KH!P$1,0))</f>
        <v>FINEMART</v>
      </c>
      <c r="AF2013" s="58" t="str">
        <f>VLOOKUP(A2013,Ma_KH!A:Q,Ma_KH!J$1,0)</f>
        <v>Nguyễn Văn Vinh</v>
      </c>
    </row>
    <row r="2014" spans="1:32" s="58" customFormat="1" ht="16.5">
      <c r="A2014" s="42" t="s">
        <v>165</v>
      </c>
      <c r="B2014" s="4" t="s">
        <v>165</v>
      </c>
      <c r="C2014" s="44">
        <v>45919</v>
      </c>
      <c r="D2014" s="43" t="s">
        <v>3369</v>
      </c>
      <c r="E2014" s="168"/>
      <c r="F2014" s="48"/>
      <c r="G2014" s="42" t="s">
        <v>3362</v>
      </c>
      <c r="H2014" s="54">
        <v>993790</v>
      </c>
      <c r="I2014" s="54">
        <v>0</v>
      </c>
      <c r="J2014" s="54">
        <f>(Table1[[#This Row],[Tiền hàng]]-Table1[[#This Row],[Tiền chiết khấu]])*8%</f>
        <v>79503.199999999997</v>
      </c>
      <c r="K2014" s="54">
        <v>1073293</v>
      </c>
      <c r="L2014" s="55" t="s">
        <v>24</v>
      </c>
      <c r="M2014" s="56"/>
      <c r="N2014" s="55"/>
      <c r="O2014" s="54">
        <f>IF(Table1[[#This Row],[Phân loại]]="Tồn đầu kỳ",Table1[[#This Row],[Tổng giá trị]],0)</f>
        <v>0</v>
      </c>
      <c r="P2014" s="55">
        <f>IF(Table1[[#This Row],[Số còn phải thu ĐK]]&lt;&gt;0,0,IF(Table1[[#This Row],[Phân loại]]="Bán hàng",Table1[[#This Row],[Tổng giá trị]],-Table1[[#This Row],[Tổng giá trị]]))</f>
        <v>1073293</v>
      </c>
      <c r="Q2014" s="18">
        <f t="shared" si="226"/>
        <v>0</v>
      </c>
      <c r="R2014" s="55">
        <f>Table1[[#This Row],[Số còn phải thu ĐK]]+Table1[[#This Row],[Giá Trị HD sau CK]]-Table1[[#This Row],[Số tiền đã thu]]</f>
        <v>1073293</v>
      </c>
      <c r="S2014" s="56">
        <f>IF(Table1[[#This Row],[Ngày hóa đơn]]&lt;&gt;"",Table1[[#This Row],[Ngày hóa đơn]],Table1[[#This Row],[Ngày hạch toán]])</f>
        <v>45919</v>
      </c>
      <c r="T2014" s="55"/>
      <c r="U2014" s="56">
        <f>IF(Table1[[#This Row],[Ngày tính CN]]="","",S2014+T2014)</f>
        <v>45919</v>
      </c>
      <c r="V2014" s="57">
        <f ca="1">IF(Table1[[#This Row],[Hạn thanh toán]]="","",IF((U2014-NOW())&lt;0,0,(U2014-NOW())))</f>
        <v>0</v>
      </c>
      <c r="W2014" s="54"/>
      <c r="X2014" s="65">
        <f t="shared" ca="1" si="225"/>
        <v>82.362421527781407</v>
      </c>
      <c r="Y2014" s="109" t="str">
        <f t="shared" ca="1" si="222"/>
        <v>Nợ quá hạn từ 60 ngày đến 90 ngày</v>
      </c>
      <c r="Z2014" s="254">
        <f>Table1[[#This Row],[Hạn thanh toán]]</f>
        <v>45919</v>
      </c>
      <c r="AA2014" s="254">
        <f>Table1[[#This Row],[Ngày Thanh toán]]</f>
        <v>0</v>
      </c>
      <c r="AD2014" s="3" t="str">
        <f>IF(Table1[[#This Row],[Mã khách hàng]]="","",VLOOKUP($A2014,Ma_KH!$A:$Q,Ma_KH!O$1,0))</f>
        <v>FINEMART</v>
      </c>
      <c r="AE2014" s="3" t="str">
        <f>IF(Table1[[#This Row],[Mã khách hàng]]="","",VLOOKUP($A2014,Ma_KH!$A:$Q,Ma_KH!P$1,0))</f>
        <v>FINEMART</v>
      </c>
      <c r="AF2014" s="58" t="str">
        <f>VLOOKUP(A2014,Ma_KH!A:Q,Ma_KH!J$1,0)</f>
        <v>Nguyễn Văn Vinh</v>
      </c>
    </row>
    <row r="2015" spans="1:32" s="58" customFormat="1" ht="16.5">
      <c r="A2015" s="42" t="s">
        <v>165</v>
      </c>
      <c r="B2015" s="4" t="s">
        <v>165</v>
      </c>
      <c r="C2015" s="44">
        <v>45945</v>
      </c>
      <c r="D2015" s="43" t="s">
        <v>3370</v>
      </c>
      <c r="E2015" s="168"/>
      <c r="F2015" s="48"/>
      <c r="G2015" s="42" t="s">
        <v>3371</v>
      </c>
      <c r="H2015" s="54">
        <v>2624753</v>
      </c>
      <c r="I2015" s="54">
        <v>0</v>
      </c>
      <c r="J2015" s="54">
        <f>(Table1[[#This Row],[Tiền hàng]]-Table1[[#This Row],[Tiền chiết khấu]])*8%</f>
        <v>209980.24</v>
      </c>
      <c r="K2015" s="54">
        <v>2834733</v>
      </c>
      <c r="L2015" s="55" t="s">
        <v>24</v>
      </c>
      <c r="M2015" s="56"/>
      <c r="N2015" s="55"/>
      <c r="O2015" s="54">
        <f>IF(Table1[[#This Row],[Phân loại]]="Tồn đầu kỳ",Table1[[#This Row],[Tổng giá trị]],0)</f>
        <v>0</v>
      </c>
      <c r="P2015" s="55">
        <f>IF(Table1[[#This Row],[Số còn phải thu ĐK]]&lt;&gt;0,0,IF(Table1[[#This Row],[Phân loại]]="Bán hàng",Table1[[#This Row],[Tổng giá trị]],-Table1[[#This Row],[Tổng giá trị]]))</f>
        <v>2834733</v>
      </c>
      <c r="Q2015" s="18">
        <f t="shared" si="226"/>
        <v>0</v>
      </c>
      <c r="R2015" s="55">
        <f>Table1[[#This Row],[Số còn phải thu ĐK]]+Table1[[#This Row],[Giá Trị HD sau CK]]-Table1[[#This Row],[Số tiền đã thu]]</f>
        <v>2834733</v>
      </c>
      <c r="S2015" s="56">
        <f>IF(Table1[[#This Row],[Ngày hóa đơn]]&lt;&gt;"",Table1[[#This Row],[Ngày hóa đơn]],Table1[[#This Row],[Ngày hạch toán]])</f>
        <v>45945</v>
      </c>
      <c r="T2015" s="55"/>
      <c r="U2015" s="56">
        <f>IF(Table1[[#This Row],[Ngày tính CN]]="","",S2015+T2015)</f>
        <v>45945</v>
      </c>
      <c r="V2015" s="57">
        <f ca="1">IF(Table1[[#This Row],[Hạn thanh toán]]="","",IF((U2015-NOW())&lt;0,0,(U2015-NOW())))</f>
        <v>0</v>
      </c>
      <c r="W2015" s="54"/>
      <c r="X2015" s="65">
        <f t="shared" ca="1" si="225"/>
        <v>56.362421527781407</v>
      </c>
      <c r="Y2015" s="109" t="str">
        <f t="shared" ca="1" si="222"/>
        <v>Nợ quá hạn từ 30 ngày đến 60 ngày</v>
      </c>
      <c r="Z2015" s="254">
        <f>Table1[[#This Row],[Hạn thanh toán]]</f>
        <v>45945</v>
      </c>
      <c r="AA2015" s="254">
        <f>Table1[[#This Row],[Ngày Thanh toán]]</f>
        <v>0</v>
      </c>
      <c r="AD2015" s="3" t="str">
        <f>IF(Table1[[#This Row],[Mã khách hàng]]="","",VLOOKUP($A2015,Ma_KH!$A:$Q,Ma_KH!O$1,0))</f>
        <v>FINEMART</v>
      </c>
      <c r="AE2015" s="3" t="str">
        <f>IF(Table1[[#This Row],[Mã khách hàng]]="","",VLOOKUP($A2015,Ma_KH!$A:$Q,Ma_KH!P$1,0))</f>
        <v>FINEMART</v>
      </c>
      <c r="AF2015" s="58" t="str">
        <f>VLOOKUP(A2015,Ma_KH!A:Q,Ma_KH!J$1,0)</f>
        <v>Nguyễn Văn Vinh</v>
      </c>
    </row>
    <row r="2016" spans="1:32" s="58" customFormat="1" ht="16.5">
      <c r="A2016" s="42" t="s">
        <v>166</v>
      </c>
      <c r="B2016" s="4" t="s">
        <v>165</v>
      </c>
      <c r="C2016" s="44">
        <v>45945</v>
      </c>
      <c r="D2016" s="43" t="s">
        <v>3372</v>
      </c>
      <c r="E2016" s="168"/>
      <c r="F2016" s="48"/>
      <c r="G2016" s="42" t="s">
        <v>3373</v>
      </c>
      <c r="H2016" s="54">
        <v>1348686</v>
      </c>
      <c r="I2016" s="54">
        <v>0</v>
      </c>
      <c r="J2016" s="54">
        <f>(Table1[[#This Row],[Tiền hàng]]-Table1[[#This Row],[Tiền chiết khấu]])*8%</f>
        <v>107894.88</v>
      </c>
      <c r="K2016" s="54">
        <v>1456581</v>
      </c>
      <c r="L2016" s="55" t="s">
        <v>24</v>
      </c>
      <c r="M2016" s="56"/>
      <c r="N2016" s="55"/>
      <c r="O2016" s="54">
        <f>IF(Table1[[#This Row],[Phân loại]]="Tồn đầu kỳ",Table1[[#This Row],[Tổng giá trị]],0)</f>
        <v>0</v>
      </c>
      <c r="P2016" s="55">
        <f>IF(Table1[[#This Row],[Số còn phải thu ĐK]]&lt;&gt;0,0,IF(Table1[[#This Row],[Phân loại]]="Bán hàng",Table1[[#This Row],[Tổng giá trị]],-Table1[[#This Row],[Tổng giá trị]]))</f>
        <v>1456581</v>
      </c>
      <c r="Q2016" s="18">
        <f t="shared" si="226"/>
        <v>0</v>
      </c>
      <c r="R2016" s="55">
        <f>Table1[[#This Row],[Số còn phải thu ĐK]]+Table1[[#This Row],[Giá Trị HD sau CK]]-Table1[[#This Row],[Số tiền đã thu]]</f>
        <v>1456581</v>
      </c>
      <c r="S2016" s="56">
        <f>IF(Table1[[#This Row],[Ngày hóa đơn]]&lt;&gt;"",Table1[[#This Row],[Ngày hóa đơn]],Table1[[#This Row],[Ngày hạch toán]])</f>
        <v>45945</v>
      </c>
      <c r="T2016" s="55"/>
      <c r="U2016" s="56">
        <f>IF(Table1[[#This Row],[Ngày tính CN]]="","",S2016+T2016)</f>
        <v>45945</v>
      </c>
      <c r="V2016" s="57">
        <f ca="1">IF(Table1[[#This Row],[Hạn thanh toán]]="","",IF((U2016-NOW())&lt;0,0,(U2016-NOW())))</f>
        <v>0</v>
      </c>
      <c r="W2016" s="54"/>
      <c r="X2016" s="65">
        <f t="shared" ca="1" si="225"/>
        <v>56.362421527781407</v>
      </c>
      <c r="Y2016" s="109" t="str">
        <f t="shared" ca="1" si="222"/>
        <v>Nợ quá hạn từ 30 ngày đến 60 ngày</v>
      </c>
      <c r="Z2016" s="254">
        <f>Table1[[#This Row],[Hạn thanh toán]]</f>
        <v>45945</v>
      </c>
      <c r="AA2016" s="254">
        <f>Table1[[#This Row],[Ngày Thanh toán]]</f>
        <v>0</v>
      </c>
      <c r="AD2016" s="3" t="str">
        <f>IF(Table1[[#This Row],[Mã khách hàng]]="","",VLOOKUP($A2016,Ma_KH!$A:$Q,Ma_KH!O$1,0))</f>
        <v>FINEMART</v>
      </c>
      <c r="AE2016" s="3" t="str">
        <f>IF(Table1[[#This Row],[Mã khách hàng]]="","",VLOOKUP($A2016,Ma_KH!$A:$Q,Ma_KH!P$1,0))</f>
        <v>FINEMART</v>
      </c>
      <c r="AF2016" s="58" t="str">
        <f>VLOOKUP(A2016,Ma_KH!A:Q,Ma_KH!J$1,0)</f>
        <v>Nguyễn Văn Vinh</v>
      </c>
    </row>
    <row r="2017" spans="1:32" s="58" customFormat="1" ht="16.5">
      <c r="A2017" s="42" t="s">
        <v>167</v>
      </c>
      <c r="B2017" s="4" t="s">
        <v>165</v>
      </c>
      <c r="C2017" s="44">
        <v>45945</v>
      </c>
      <c r="D2017" s="43" t="s">
        <v>3374</v>
      </c>
      <c r="E2017" s="168"/>
      <c r="F2017" s="48"/>
      <c r="G2017" s="42" t="s">
        <v>3375</v>
      </c>
      <c r="H2017" s="54">
        <v>1910690</v>
      </c>
      <c r="I2017" s="54">
        <v>0</v>
      </c>
      <c r="J2017" s="54">
        <f>(Table1[[#This Row],[Tiền hàng]]-Table1[[#This Row],[Tiền chiết khấu]])*8%</f>
        <v>152855.20000000001</v>
      </c>
      <c r="K2017" s="54">
        <v>2063545</v>
      </c>
      <c r="L2017" s="55" t="s">
        <v>24</v>
      </c>
      <c r="M2017" s="56"/>
      <c r="N2017" s="55"/>
      <c r="O2017" s="54">
        <f>IF(Table1[[#This Row],[Phân loại]]="Tồn đầu kỳ",Table1[[#This Row],[Tổng giá trị]],0)</f>
        <v>0</v>
      </c>
      <c r="P2017" s="55">
        <f>IF(Table1[[#This Row],[Số còn phải thu ĐK]]&lt;&gt;0,0,IF(Table1[[#This Row],[Phân loại]]="Bán hàng",Table1[[#This Row],[Tổng giá trị]],-Table1[[#This Row],[Tổng giá trị]]))</f>
        <v>2063545</v>
      </c>
      <c r="Q2017" s="18">
        <f t="shared" si="226"/>
        <v>0</v>
      </c>
      <c r="R2017" s="55">
        <f>Table1[[#This Row],[Số còn phải thu ĐK]]+Table1[[#This Row],[Giá Trị HD sau CK]]-Table1[[#This Row],[Số tiền đã thu]]</f>
        <v>2063545</v>
      </c>
      <c r="S2017" s="56">
        <f>IF(Table1[[#This Row],[Ngày hóa đơn]]&lt;&gt;"",Table1[[#This Row],[Ngày hóa đơn]],Table1[[#This Row],[Ngày hạch toán]])</f>
        <v>45945</v>
      </c>
      <c r="T2017" s="55"/>
      <c r="U2017" s="56">
        <f>IF(Table1[[#This Row],[Ngày tính CN]]="","",S2017+T2017)</f>
        <v>45945</v>
      </c>
      <c r="V2017" s="57">
        <f ca="1">IF(Table1[[#This Row],[Hạn thanh toán]]="","",IF((U2017-NOW())&lt;0,0,(U2017-NOW())))</f>
        <v>0</v>
      </c>
      <c r="W2017" s="54"/>
      <c r="X2017" s="65">
        <f t="shared" ca="1" si="225"/>
        <v>56.362421527781407</v>
      </c>
      <c r="Y2017" s="109" t="str">
        <f t="shared" ca="1" si="222"/>
        <v>Nợ quá hạn từ 30 ngày đến 60 ngày</v>
      </c>
      <c r="Z2017" s="254">
        <f>Table1[[#This Row],[Hạn thanh toán]]</f>
        <v>45945</v>
      </c>
      <c r="AA2017" s="254">
        <f>Table1[[#This Row],[Ngày Thanh toán]]</f>
        <v>0</v>
      </c>
      <c r="AD2017" s="3" t="str">
        <f>IF(Table1[[#This Row],[Mã khách hàng]]="","",VLOOKUP($A2017,Ma_KH!$A:$Q,Ma_KH!O$1,0))</f>
        <v>FINEMART</v>
      </c>
      <c r="AE2017" s="3" t="str">
        <f>IF(Table1[[#This Row],[Mã khách hàng]]="","",VLOOKUP($A2017,Ma_KH!$A:$Q,Ma_KH!P$1,0))</f>
        <v>FINEMART</v>
      </c>
      <c r="AF2017" s="58" t="str">
        <f>VLOOKUP(A2017,Ma_KH!A:Q,Ma_KH!J$1,0)</f>
        <v>Nguyễn Văn Vinh</v>
      </c>
    </row>
    <row r="2018" spans="1:32" s="58" customFormat="1" ht="16.5">
      <c r="A2018" s="45" t="s">
        <v>168</v>
      </c>
      <c r="B2018" s="4" t="s">
        <v>165</v>
      </c>
      <c r="C2018" s="47">
        <v>45958</v>
      </c>
      <c r="D2018" s="46" t="s">
        <v>3377</v>
      </c>
      <c r="E2018" s="168"/>
      <c r="F2018" s="49"/>
      <c r="G2018" s="49" t="s">
        <v>3378</v>
      </c>
      <c r="H2018" s="54">
        <v>1193873</v>
      </c>
      <c r="I2018" s="54">
        <v>0</v>
      </c>
      <c r="J2018" s="54">
        <f>(Table1[[#This Row],[Tiền hàng]]-Table1[[#This Row],[Tiền chiết khấu]])*8%</f>
        <v>95509.84</v>
      </c>
      <c r="K2018" s="54">
        <v>1289383</v>
      </c>
      <c r="L2018" s="55" t="s">
        <v>24</v>
      </c>
      <c r="M2018" s="56"/>
      <c r="N2018" s="55"/>
      <c r="O2018" s="54">
        <f>IF(Table1[[#This Row],[Phân loại]]="Tồn đầu kỳ",Table1[[#This Row],[Tổng giá trị]],0)</f>
        <v>0</v>
      </c>
      <c r="P2018" s="55">
        <f>IF(Table1[[#This Row],[Số còn phải thu ĐK]]&lt;&gt;0,0,IF(Table1[[#This Row],[Phân loại]]="Bán hàng",Table1[[#This Row],[Tổng giá trị]],-Table1[[#This Row],[Tổng giá trị]]))</f>
        <v>1289383</v>
      </c>
      <c r="Q2018" s="18">
        <f t="shared" si="226"/>
        <v>0</v>
      </c>
      <c r="R2018" s="55">
        <f>Table1[[#This Row],[Số còn phải thu ĐK]]+Table1[[#This Row],[Giá Trị HD sau CK]]-Table1[[#This Row],[Số tiền đã thu]]</f>
        <v>1289383</v>
      </c>
      <c r="S2018" s="56">
        <f>IF(Table1[[#This Row],[Ngày hóa đơn]]&lt;&gt;"",Table1[[#This Row],[Ngày hóa đơn]],Table1[[#This Row],[Ngày hạch toán]])</f>
        <v>45958</v>
      </c>
      <c r="T2018" s="55"/>
      <c r="U2018" s="56">
        <f>IF(Table1[[#This Row],[Ngày tính CN]]="","",S2018+T2018)</f>
        <v>45958</v>
      </c>
      <c r="V2018" s="57">
        <f ca="1">IF(Table1[[#This Row],[Hạn thanh toán]]="","",IF((U2018-NOW())&lt;0,0,(U2018-NOW())))</f>
        <v>0</v>
      </c>
      <c r="W2018" s="54"/>
      <c r="X2018" s="65">
        <f t="shared" ca="1" si="225"/>
        <v>43.362421527781407</v>
      </c>
      <c r="Y2018" s="109" t="str">
        <f t="shared" ca="1" si="222"/>
        <v>Nợ quá hạn từ 30 ngày đến 60 ngày</v>
      </c>
      <c r="Z2018" s="254">
        <f>Table1[[#This Row],[Hạn thanh toán]]</f>
        <v>45958</v>
      </c>
      <c r="AA2018" s="254">
        <f>Table1[[#This Row],[Ngày Thanh toán]]</f>
        <v>0</v>
      </c>
      <c r="AD2018" s="3" t="str">
        <f>IF(Table1[[#This Row],[Mã khách hàng]]="","",VLOOKUP($A2018,Ma_KH!$A:$Q,Ma_KH!O$1,0))</f>
        <v>FINEMART</v>
      </c>
      <c r="AE2018" s="3" t="str">
        <f>IF(Table1[[#This Row],[Mã khách hàng]]="","",VLOOKUP($A2018,Ma_KH!$A:$Q,Ma_KH!P$1,0))</f>
        <v>FINEMART</v>
      </c>
      <c r="AF2018" s="58" t="str">
        <f>VLOOKUP(A2018,Ma_KH!A:Q,Ma_KH!J$1,0)</f>
        <v>Hứa Thị Ngọc Thơ</v>
      </c>
    </row>
    <row r="2019" spans="1:32" s="58" customFormat="1" ht="16.5">
      <c r="A2019" s="316" t="s">
        <v>165</v>
      </c>
      <c r="B2019" s="4" t="s">
        <v>165</v>
      </c>
      <c r="C2019" s="317">
        <v>45988</v>
      </c>
      <c r="D2019" s="316" t="s">
        <v>19056</v>
      </c>
      <c r="E2019" s="357"/>
      <c r="F2019" s="316"/>
      <c r="G2019" s="316" t="s">
        <v>19059</v>
      </c>
      <c r="H2019" s="54">
        <v>1920285</v>
      </c>
      <c r="I2019" s="54">
        <f>IFERROR(ROUND((VLOOKUP(Table1[[#This Row],[Mã khách hàng]],Ty_Le!$A:$D,5,0)*5%),0),0)</f>
        <v>0</v>
      </c>
      <c r="J2019" s="54">
        <f>(Table1[[#This Row],[Tiền hàng]]-Table1[[#This Row],[Tiền chiết khấu]])*8%</f>
        <v>153622.80000000002</v>
      </c>
      <c r="K2019" s="54">
        <f>Table1[[#This Row],[Tiền hàng]]-Table1[[#This Row],[Tiền chiết khấu]]+Table1[[#This Row],[Tiền VAT]]</f>
        <v>2073907.8</v>
      </c>
      <c r="L2019" s="55" t="s">
        <v>24</v>
      </c>
      <c r="M2019" s="56"/>
      <c r="N2019" s="55"/>
      <c r="O2019" s="54">
        <f>IF(Table1[[#This Row],[Phân loại]]="Tồn đầu kỳ",Table1[[#This Row],[Tổng giá trị]],0)</f>
        <v>0</v>
      </c>
      <c r="P2019" s="55">
        <f>IF(Table1[[#This Row],[Số còn phải thu ĐK]]&lt;&gt;0,0,IF(Table1[[#This Row],[Phân loại]]="Bán hàng",Table1[[#This Row],[Tổng giá trị]],-Table1[[#This Row],[Tổng giá trị]]))</f>
        <v>2073907.8</v>
      </c>
      <c r="Q2019" s="18">
        <f>IF(M2019&lt;&gt;"",IF(O2019&lt;&gt;0,O2019,P2019),0)</f>
        <v>0</v>
      </c>
      <c r="R2019" s="55">
        <f>Table1[[#This Row],[Số còn phải thu ĐK]]+Table1[[#This Row],[Giá Trị HD sau CK]]-Table1[[#This Row],[Số tiền đã thu]]</f>
        <v>2073907.8</v>
      </c>
      <c r="S2019" s="56">
        <f>IF(Table1[[#This Row],[Ngày hóa đơn]]&lt;&gt;"",Table1[[#This Row],[Ngày hóa đơn]],Table1[[#This Row],[Ngày hạch toán]])</f>
        <v>45988</v>
      </c>
      <c r="T2019" s="55"/>
      <c r="U2019" s="56">
        <f>IF(Table1[[#This Row],[Ngày tính CN]]="","",S2019+T2019)</f>
        <v>45988</v>
      </c>
      <c r="V2019" s="57">
        <f ca="1">IF(Table1[[#This Row],[Hạn thanh toán]]="","",IF((U2019-NOW())&lt;0,0,(U2019-NOW())))</f>
        <v>0</v>
      </c>
      <c r="W2019" s="54"/>
      <c r="X2019" s="65">
        <f t="shared" ca="1" si="225"/>
        <v>13.362421527781407</v>
      </c>
      <c r="Y2019" s="109" t="str">
        <f ca="1">IF(R2019=0,"Đã thanh toán",IF(X2019="","",IF(X2019&lt;=0,"Chưa đến hạn thanh toán",IF(X2019&lt;=30,"Nợ quá hạn 30 ngày",IF(X2019&lt;=60,"Nợ quá hạn từ 30 ngày đến 60 ngày",IF(X2019&lt;=90,"Nợ quá hạn từ 60 ngày đến 90 ngày",IF(X2019&lt;=120,"Nợ quá hạn từ 90 ngày đến 120 ngày","Nợ quá hạn hơn 120 ngày có khả năng mất thanh toán")))))))</f>
        <v>Nợ quá hạn 30 ngày</v>
      </c>
      <c r="Z2019" s="254">
        <f>Table1[[#This Row],[Hạn thanh toán]]</f>
        <v>45988</v>
      </c>
      <c r="AA2019" s="254">
        <f>Table1[[#This Row],[Ngày Thanh toán]]</f>
        <v>0</v>
      </c>
      <c r="AD2019" s="3" t="str">
        <f>IF(Table1[[#This Row],[Mã khách hàng]]="","",VLOOKUP($A2019,Ma_KH!$A:$Q,Ma_KH!O$1,0))</f>
        <v>FINEMART</v>
      </c>
      <c r="AE2019" s="3" t="str">
        <f>IF(Table1[[#This Row],[Mã khách hàng]]="","",VLOOKUP($A2019,Ma_KH!$A:$Q,Ma_KH!P$1,0))</f>
        <v>FINEMART</v>
      </c>
      <c r="AF2019" s="58" t="str">
        <f>VLOOKUP(A2019,Ma_KH!A:Q,Ma_KH!J$1,0)</f>
        <v>Nguyễn Văn Vinh</v>
      </c>
    </row>
    <row r="2020" spans="1:32" s="58" customFormat="1" ht="16.5">
      <c r="A2020" s="316" t="s">
        <v>167</v>
      </c>
      <c r="B2020" s="4" t="s">
        <v>165</v>
      </c>
      <c r="C2020" s="317">
        <v>45988</v>
      </c>
      <c r="D2020" s="316" t="s">
        <v>19057</v>
      </c>
      <c r="E2020" s="357"/>
      <c r="F2020" s="316"/>
      <c r="G2020" s="316" t="s">
        <v>19060</v>
      </c>
      <c r="H2020" s="54">
        <v>1114654</v>
      </c>
      <c r="I2020" s="54">
        <f>IFERROR(ROUND((VLOOKUP(Table1[[#This Row],[Mã khách hàng]],Ty_Le!$A:$D,5,0)*5%),0),0)</f>
        <v>0</v>
      </c>
      <c r="J2020" s="54">
        <f>(Table1[[#This Row],[Tiền hàng]]-Table1[[#This Row],[Tiền chiết khấu]])*8%</f>
        <v>89172.32</v>
      </c>
      <c r="K2020" s="54">
        <f>Table1[[#This Row],[Tiền hàng]]-Table1[[#This Row],[Tiền chiết khấu]]+Table1[[#This Row],[Tiền VAT]]</f>
        <v>1203826.32</v>
      </c>
      <c r="L2020" s="55" t="s">
        <v>24</v>
      </c>
      <c r="M2020" s="56"/>
      <c r="N2020" s="55"/>
      <c r="O2020" s="54">
        <f>IF(Table1[[#This Row],[Phân loại]]="Tồn đầu kỳ",Table1[[#This Row],[Tổng giá trị]],0)</f>
        <v>0</v>
      </c>
      <c r="P2020" s="55">
        <f>IF(Table1[[#This Row],[Số còn phải thu ĐK]]&lt;&gt;0,0,IF(Table1[[#This Row],[Phân loại]]="Bán hàng",Table1[[#This Row],[Tổng giá trị]],-Table1[[#This Row],[Tổng giá trị]]))</f>
        <v>1203826.32</v>
      </c>
      <c r="Q2020" s="18">
        <f>IF(M2020&lt;&gt;"",IF(O2020&lt;&gt;0,O2020,P2020),0)</f>
        <v>0</v>
      </c>
      <c r="R2020" s="55">
        <f>Table1[[#This Row],[Số còn phải thu ĐK]]+Table1[[#This Row],[Giá Trị HD sau CK]]-Table1[[#This Row],[Số tiền đã thu]]</f>
        <v>1203826.32</v>
      </c>
      <c r="S2020" s="56">
        <f>IF(Table1[[#This Row],[Ngày hóa đơn]]&lt;&gt;"",Table1[[#This Row],[Ngày hóa đơn]],Table1[[#This Row],[Ngày hạch toán]])</f>
        <v>45988</v>
      </c>
      <c r="T2020" s="55"/>
      <c r="U2020" s="56">
        <f>IF(Table1[[#This Row],[Ngày tính CN]]="","",S2020+T2020)</f>
        <v>45988</v>
      </c>
      <c r="V2020" s="57">
        <f ca="1">IF(Table1[[#This Row],[Hạn thanh toán]]="","",IF((U2020-NOW())&lt;0,0,(U2020-NOW())))</f>
        <v>0</v>
      </c>
      <c r="W2020" s="54"/>
      <c r="X2020" s="65">
        <f t="shared" ca="1" si="225"/>
        <v>13.362421527781407</v>
      </c>
      <c r="Y2020" s="109" t="str">
        <f ca="1">IF(R2020=0,"Đã thanh toán",IF(X2020="","",IF(X2020&lt;=0,"Chưa đến hạn thanh toán",IF(X2020&lt;=30,"Nợ quá hạn 30 ngày",IF(X2020&lt;=60,"Nợ quá hạn từ 30 ngày đến 60 ngày",IF(X2020&lt;=90,"Nợ quá hạn từ 60 ngày đến 90 ngày",IF(X2020&lt;=120,"Nợ quá hạn từ 90 ngày đến 120 ngày","Nợ quá hạn hơn 120 ngày có khả năng mất thanh toán")))))))</f>
        <v>Nợ quá hạn 30 ngày</v>
      </c>
      <c r="Z2020" s="254">
        <f>Table1[[#This Row],[Hạn thanh toán]]</f>
        <v>45988</v>
      </c>
      <c r="AA2020" s="254">
        <f>Table1[[#This Row],[Ngày Thanh toán]]</f>
        <v>0</v>
      </c>
      <c r="AD2020" s="3" t="str">
        <f>IF(Table1[[#This Row],[Mã khách hàng]]="","",VLOOKUP($A2020,Ma_KH!$A:$Q,Ma_KH!O$1,0))</f>
        <v>FINEMART</v>
      </c>
      <c r="AE2020" s="3" t="str">
        <f>IF(Table1[[#This Row],[Mã khách hàng]]="","",VLOOKUP($A2020,Ma_KH!$A:$Q,Ma_KH!P$1,0))</f>
        <v>FINEMART</v>
      </c>
      <c r="AF2020" s="58" t="str">
        <f>VLOOKUP(A2020,Ma_KH!A:Q,Ma_KH!J$1,0)</f>
        <v>Nguyễn Văn Vinh</v>
      </c>
    </row>
    <row r="2021" spans="1:32" s="58" customFormat="1" ht="16.5">
      <c r="A2021" s="316" t="s">
        <v>9643</v>
      </c>
      <c r="B2021" s="4" t="s">
        <v>165</v>
      </c>
      <c r="C2021" s="317">
        <v>45988</v>
      </c>
      <c r="D2021" s="316" t="s">
        <v>19058</v>
      </c>
      <c r="E2021" s="357"/>
      <c r="F2021" s="316"/>
      <c r="G2021" s="316" t="s">
        <v>19061</v>
      </c>
      <c r="H2021" s="54">
        <v>1152314</v>
      </c>
      <c r="I2021" s="54">
        <f>IFERROR(ROUND((VLOOKUP(Table1[[#This Row],[Mã khách hàng]],Ty_Le!$A:$D,5,0)*5%),0),0)</f>
        <v>0</v>
      </c>
      <c r="J2021" s="54">
        <f>(Table1[[#This Row],[Tiền hàng]]-Table1[[#This Row],[Tiền chiết khấu]])*8%</f>
        <v>92185.12</v>
      </c>
      <c r="K2021" s="54">
        <f>Table1[[#This Row],[Tiền hàng]]-Table1[[#This Row],[Tiền chiết khấu]]+Table1[[#This Row],[Tiền VAT]]</f>
        <v>1244499.1200000001</v>
      </c>
      <c r="L2021" s="55" t="s">
        <v>24</v>
      </c>
      <c r="M2021" s="56"/>
      <c r="N2021" s="55"/>
      <c r="O2021" s="54">
        <f>IF(Table1[[#This Row],[Phân loại]]="Tồn đầu kỳ",Table1[[#This Row],[Tổng giá trị]],0)</f>
        <v>0</v>
      </c>
      <c r="P2021" s="55">
        <f>IF(Table1[[#This Row],[Số còn phải thu ĐK]]&lt;&gt;0,0,IF(Table1[[#This Row],[Phân loại]]="Bán hàng",Table1[[#This Row],[Tổng giá trị]],-Table1[[#This Row],[Tổng giá trị]]))</f>
        <v>1244499.1200000001</v>
      </c>
      <c r="Q2021" s="18">
        <f>IF(M2021&lt;&gt;"",IF(O2021&lt;&gt;0,O2021,P2021),0)</f>
        <v>0</v>
      </c>
      <c r="R2021" s="55">
        <f>Table1[[#This Row],[Số còn phải thu ĐK]]+Table1[[#This Row],[Giá Trị HD sau CK]]-Table1[[#This Row],[Số tiền đã thu]]</f>
        <v>1244499.1200000001</v>
      </c>
      <c r="S2021" s="56">
        <f>IF(Table1[[#This Row],[Ngày hóa đơn]]&lt;&gt;"",Table1[[#This Row],[Ngày hóa đơn]],Table1[[#This Row],[Ngày hạch toán]])</f>
        <v>45988</v>
      </c>
      <c r="T2021" s="55"/>
      <c r="U2021" s="56">
        <f>IF(Table1[[#This Row],[Ngày tính CN]]="","",S2021+T2021)</f>
        <v>45988</v>
      </c>
      <c r="V2021" s="57">
        <f ca="1">IF(Table1[[#This Row],[Hạn thanh toán]]="","",IF((U2021-NOW())&lt;0,0,(U2021-NOW())))</f>
        <v>0</v>
      </c>
      <c r="W2021" s="54"/>
      <c r="X2021" s="65">
        <f t="shared" ca="1" si="225"/>
        <v>13.362421527781407</v>
      </c>
      <c r="Y2021" s="109" t="str">
        <f ca="1">IF(R2021=0,"Đã thanh toán",IF(X2021="","",IF(X2021&lt;=0,"Chưa đến hạn thanh toán",IF(X2021&lt;=30,"Nợ quá hạn 30 ngày",IF(X2021&lt;=60,"Nợ quá hạn từ 30 ngày đến 60 ngày",IF(X2021&lt;=90,"Nợ quá hạn từ 60 ngày đến 90 ngày",IF(X2021&lt;=120,"Nợ quá hạn từ 90 ngày đến 120 ngày","Nợ quá hạn hơn 120 ngày có khả năng mất thanh toán")))))))</f>
        <v>Nợ quá hạn 30 ngày</v>
      </c>
      <c r="Z2021" s="254">
        <f>Table1[[#This Row],[Hạn thanh toán]]</f>
        <v>45988</v>
      </c>
      <c r="AA2021" s="254">
        <f>Table1[[#This Row],[Ngày Thanh toán]]</f>
        <v>0</v>
      </c>
      <c r="AD2021" s="3" t="str">
        <f>IF(Table1[[#This Row],[Mã khách hàng]]="","",VLOOKUP($A2021,Ma_KH!$A:$Q,Ma_KH!O$1,0))</f>
        <v>FINEMART</v>
      </c>
      <c r="AE2021" s="3" t="str">
        <f>IF(Table1[[#This Row],[Mã khách hàng]]="","",VLOOKUP($A2021,Ma_KH!$A:$Q,Ma_KH!P$1,0))</f>
        <v>FINEMART</v>
      </c>
      <c r="AF2021" s="58" t="str">
        <f>VLOOKUP(A2021,Ma_KH!A:Q,Ma_KH!J$1,0)</f>
        <v>Nguyễn Văn Vinh</v>
      </c>
    </row>
    <row r="2022" spans="1:32" ht="16.5">
      <c r="A2022" s="73" t="s">
        <v>169</v>
      </c>
      <c r="B2022" s="4" t="s">
        <v>3394</v>
      </c>
      <c r="C2022" s="75">
        <v>45730</v>
      </c>
      <c r="D2022" s="76" t="s">
        <v>3379</v>
      </c>
      <c r="F2022" s="81"/>
      <c r="G2022" s="73" t="s">
        <v>3380</v>
      </c>
      <c r="H2022" s="69">
        <v>3095879</v>
      </c>
      <c r="I2022" s="69">
        <v>309588</v>
      </c>
      <c r="J2022" s="69">
        <f>(Table1[[#This Row],[Tiền hàng]]-Table1[[#This Row],[Tiền chiết khấu]])*8%</f>
        <v>222903.28</v>
      </c>
      <c r="K2022" s="69">
        <v>3009194</v>
      </c>
      <c r="L2022" s="8" t="s">
        <v>24</v>
      </c>
      <c r="M2022" s="221">
        <v>45877</v>
      </c>
      <c r="N2022" s="222" t="s">
        <v>4436</v>
      </c>
      <c r="O2022" s="69">
        <f>IF(Table1[[#This Row],[Phân loại]]="Tồn đầu kỳ",Table1[[#This Row],[Tổng giá trị]],0)</f>
        <v>0</v>
      </c>
      <c r="P2022" s="8">
        <f>IF(Table1[[#This Row],[Số còn phải thu ĐK]]&lt;&gt;0,0,IF(Table1[[#This Row],[Phân loại]]="Bán hàng",Table1[[#This Row],[Tổng giá trị]],-Table1[[#This Row],[Tổng giá trị]]))</f>
        <v>3009194</v>
      </c>
      <c r="Q2022" s="18">
        <f t="shared" si="226"/>
        <v>3009194</v>
      </c>
      <c r="R2022" s="8">
        <f>Table1[[#This Row],[Số còn phải thu ĐK]]+Table1[[#This Row],[Giá Trị HD sau CK]]-Table1[[#This Row],[Số tiền đã thu]]</f>
        <v>0</v>
      </c>
      <c r="S2022" s="7">
        <f>IF(Table1[[#This Row],[Ngày hóa đơn]]&lt;&gt;"",Table1[[#This Row],[Ngày hóa đơn]],Table1[[#This Row],[Ngày hạch toán]])</f>
        <v>45730</v>
      </c>
      <c r="T2022" s="8"/>
      <c r="U2022" s="7">
        <f>IF(Table1[[#This Row],[Ngày tính CN]]="","",S2022+T2022)</f>
        <v>45730</v>
      </c>
      <c r="V2022" s="71">
        <f ca="1">IF(Table1[[#This Row],[Hạn thanh toán]]="","",IF((U2022-NOW())&lt;0,0,(U2022-NOW())))</f>
        <v>0</v>
      </c>
      <c r="W2022" s="69"/>
      <c r="X2022" s="65" t="str">
        <f t="shared" ca="1" si="225"/>
        <v/>
      </c>
      <c r="Y2022" s="65" t="str">
        <f t="shared" si="222"/>
        <v>Đã thanh toán</v>
      </c>
      <c r="Z2022" s="250">
        <f>Table1[[#This Row],[Hạn thanh toán]]</f>
        <v>45730</v>
      </c>
      <c r="AA2022" s="250">
        <f>Table1[[#This Row],[Ngày Thanh toán]]</f>
        <v>45877</v>
      </c>
      <c r="AD2022" s="3" t="str">
        <f>IF(Table1[[#This Row],[Mã khách hàng]]="","",VLOOKUP($A2022,Ma_KH!$A:$Q,Ma_KH!O$1,0))</f>
        <v>GREENMART</v>
      </c>
      <c r="AE2022" s="3" t="str">
        <f>IF(Table1[[#This Row],[Mã khách hàng]]="","",VLOOKUP($A2022,Ma_KH!$A:$Q,Ma_KH!P$1,0))</f>
        <v>GREEN MART</v>
      </c>
      <c r="AF2022" s="3" t="str">
        <f>VLOOKUP(A2022,Ma_KH!A:Q,Ma_KH!J$1,0)</f>
        <v>Vũ Anh Tuấn</v>
      </c>
    </row>
    <row r="2023" spans="1:32" ht="16.5">
      <c r="A2023" s="73" t="s">
        <v>169</v>
      </c>
      <c r="B2023" s="4" t="s">
        <v>3394</v>
      </c>
      <c r="C2023" s="75">
        <v>45764</v>
      </c>
      <c r="D2023" s="76" t="s">
        <v>3381</v>
      </c>
      <c r="F2023" s="81"/>
      <c r="G2023" s="73" t="s">
        <v>3382</v>
      </c>
      <c r="H2023" s="69"/>
      <c r="I2023" s="69">
        <v>0</v>
      </c>
      <c r="J2023" s="69">
        <f>(Table1[[#This Row],[Tiền hàng]]-Table1[[#This Row],[Tiền chiết khấu]])*8%</f>
        <v>0</v>
      </c>
      <c r="K2023" s="69">
        <v>591194</v>
      </c>
      <c r="L2023" s="8" t="s">
        <v>17</v>
      </c>
      <c r="M2023" s="221">
        <v>45877</v>
      </c>
      <c r="N2023" s="222" t="s">
        <v>4436</v>
      </c>
      <c r="O2023" s="69">
        <f>IF(Table1[[#This Row],[Phân loại]]="Tồn đầu kỳ",Table1[[#This Row],[Tổng giá trị]],0)</f>
        <v>0</v>
      </c>
      <c r="P2023" s="8">
        <f>IF(Table1[[#This Row],[Số còn phải thu ĐK]]&lt;&gt;0,0,IF(Table1[[#This Row],[Phân loại]]="Bán hàng",Table1[[#This Row],[Tổng giá trị]],-Table1[[#This Row],[Tổng giá trị]]))</f>
        <v>-591194</v>
      </c>
      <c r="Q2023" s="18">
        <f t="shared" si="226"/>
        <v>-591194</v>
      </c>
      <c r="R2023" s="8">
        <f>Table1[[#This Row],[Số còn phải thu ĐK]]+Table1[[#This Row],[Giá Trị HD sau CK]]-Table1[[#This Row],[Số tiền đã thu]]</f>
        <v>0</v>
      </c>
      <c r="S2023" s="7">
        <f>IF(Table1[[#This Row],[Ngày hóa đơn]]&lt;&gt;"",Table1[[#This Row],[Ngày hóa đơn]],Table1[[#This Row],[Ngày hạch toán]])</f>
        <v>45764</v>
      </c>
      <c r="T2023" s="8"/>
      <c r="U2023" s="7">
        <f>IF(Table1[[#This Row],[Ngày tính CN]]="","",S2023+T2023)</f>
        <v>45764</v>
      </c>
      <c r="V2023" s="71">
        <f ca="1">IF(Table1[[#This Row],[Hạn thanh toán]]="","",IF((U2023-NOW())&lt;0,0,(U2023-NOW())))</f>
        <v>0</v>
      </c>
      <c r="W2023" s="69"/>
      <c r="X2023" s="65" t="str">
        <f t="shared" ca="1" si="225"/>
        <v/>
      </c>
      <c r="Y2023" s="65" t="str">
        <f t="shared" si="222"/>
        <v>Đã thanh toán</v>
      </c>
      <c r="Z2023" s="250">
        <f>Table1[[#This Row],[Hạn thanh toán]]</f>
        <v>45764</v>
      </c>
      <c r="AA2023" s="250">
        <f>Table1[[#This Row],[Ngày Thanh toán]]</f>
        <v>45877</v>
      </c>
      <c r="AD2023" s="3" t="str">
        <f>IF(Table1[[#This Row],[Mã khách hàng]]="","",VLOOKUP($A2023,Ma_KH!$A:$Q,Ma_KH!O$1,0))</f>
        <v>GREENMART</v>
      </c>
      <c r="AE2023" s="3" t="str">
        <f>IF(Table1[[#This Row],[Mã khách hàng]]="","",VLOOKUP($A2023,Ma_KH!$A:$Q,Ma_KH!P$1,0))</f>
        <v>GREEN MART</v>
      </c>
      <c r="AF2023" s="3" t="str">
        <f>VLOOKUP(A2023,Ma_KH!A:Q,Ma_KH!J$1,0)</f>
        <v>Vũ Anh Tuấn</v>
      </c>
    </row>
    <row r="2024" spans="1:32" ht="16.5">
      <c r="A2024" s="73" t="s">
        <v>169</v>
      </c>
      <c r="B2024" s="4" t="s">
        <v>3394</v>
      </c>
      <c r="C2024" s="75">
        <v>45771</v>
      </c>
      <c r="D2024" s="76" t="s">
        <v>3383</v>
      </c>
      <c r="F2024" s="81"/>
      <c r="G2024" s="73" t="s">
        <v>3384</v>
      </c>
      <c r="H2024" s="69">
        <v>349386</v>
      </c>
      <c r="I2024" s="69">
        <v>0</v>
      </c>
      <c r="J2024" s="69">
        <f>(Table1[[#This Row],[Tiền hàng]]-Table1[[#This Row],[Tiền chiết khấu]])*8%</f>
        <v>27950.880000000001</v>
      </c>
      <c r="K2024" s="69">
        <v>377337</v>
      </c>
      <c r="L2024" s="8" t="s">
        <v>24</v>
      </c>
      <c r="M2024" s="221">
        <v>45877</v>
      </c>
      <c r="N2024" s="222" t="s">
        <v>4436</v>
      </c>
      <c r="O2024" s="69">
        <f>IF(Table1[[#This Row],[Phân loại]]="Tồn đầu kỳ",Table1[[#This Row],[Tổng giá trị]],0)</f>
        <v>0</v>
      </c>
      <c r="P2024" s="8">
        <f>IF(Table1[[#This Row],[Số còn phải thu ĐK]]&lt;&gt;0,0,IF(Table1[[#This Row],[Phân loại]]="Bán hàng",Table1[[#This Row],[Tổng giá trị]],-Table1[[#This Row],[Tổng giá trị]]))</f>
        <v>377337</v>
      </c>
      <c r="Q2024" s="18">
        <f t="shared" si="226"/>
        <v>377337</v>
      </c>
      <c r="R2024" s="8">
        <f>Table1[[#This Row],[Số còn phải thu ĐK]]+Table1[[#This Row],[Giá Trị HD sau CK]]-Table1[[#This Row],[Số tiền đã thu]]</f>
        <v>0</v>
      </c>
      <c r="S2024" s="7">
        <f>IF(Table1[[#This Row],[Ngày hóa đơn]]&lt;&gt;"",Table1[[#This Row],[Ngày hóa đơn]],Table1[[#This Row],[Ngày hạch toán]])</f>
        <v>45771</v>
      </c>
      <c r="T2024" s="8"/>
      <c r="U2024" s="7">
        <f>IF(Table1[[#This Row],[Ngày tính CN]]="","",S2024+T2024)</f>
        <v>45771</v>
      </c>
      <c r="V2024" s="71">
        <f ca="1">IF(Table1[[#This Row],[Hạn thanh toán]]="","",IF((U2024-NOW())&lt;0,0,(U2024-NOW())))</f>
        <v>0</v>
      </c>
      <c r="W2024" s="69"/>
      <c r="X2024" s="65" t="str">
        <f t="shared" ca="1" si="225"/>
        <v/>
      </c>
      <c r="Y2024" s="65" t="str">
        <f t="shared" si="222"/>
        <v>Đã thanh toán</v>
      </c>
      <c r="Z2024" s="250">
        <f>Table1[[#This Row],[Hạn thanh toán]]</f>
        <v>45771</v>
      </c>
      <c r="AA2024" s="250">
        <f>Table1[[#This Row],[Ngày Thanh toán]]</f>
        <v>45877</v>
      </c>
      <c r="AD2024" s="3" t="str">
        <f>IF(Table1[[#This Row],[Mã khách hàng]]="","",VLOOKUP($A2024,Ma_KH!$A:$Q,Ma_KH!O$1,0))</f>
        <v>GREENMART</v>
      </c>
      <c r="AE2024" s="3" t="str">
        <f>IF(Table1[[#This Row],[Mã khách hàng]]="","",VLOOKUP($A2024,Ma_KH!$A:$Q,Ma_KH!P$1,0))</f>
        <v>GREEN MART</v>
      </c>
      <c r="AF2024" s="3" t="str">
        <f>VLOOKUP(A2024,Ma_KH!A:Q,Ma_KH!J$1,0)</f>
        <v>Vũ Anh Tuấn</v>
      </c>
    </row>
    <row r="2025" spans="1:32" ht="16.5">
      <c r="A2025" s="73" t="s">
        <v>169</v>
      </c>
      <c r="B2025" s="4" t="s">
        <v>3394</v>
      </c>
      <c r="C2025" s="75">
        <v>45773</v>
      </c>
      <c r="D2025" s="76" t="s">
        <v>3385</v>
      </c>
      <c r="F2025" s="81"/>
      <c r="G2025" s="73" t="s">
        <v>3386</v>
      </c>
      <c r="H2025" s="69"/>
      <c r="I2025" s="69">
        <v>0</v>
      </c>
      <c r="J2025" s="69">
        <f>(Table1[[#This Row],[Tiền hàng]]-Table1[[#This Row],[Tiền chiết khấu]])*8%</f>
        <v>0</v>
      </c>
      <c r="K2025" s="69">
        <v>217705</v>
      </c>
      <c r="L2025" s="8" t="s">
        <v>17</v>
      </c>
      <c r="M2025" s="221">
        <v>45877</v>
      </c>
      <c r="N2025" s="222" t="s">
        <v>4436</v>
      </c>
      <c r="O2025" s="69">
        <f>IF(Table1[[#This Row],[Phân loại]]="Tồn đầu kỳ",Table1[[#This Row],[Tổng giá trị]],0)</f>
        <v>0</v>
      </c>
      <c r="P2025" s="8">
        <f>IF(Table1[[#This Row],[Số còn phải thu ĐK]]&lt;&gt;0,0,IF(Table1[[#This Row],[Phân loại]]="Bán hàng",Table1[[#This Row],[Tổng giá trị]],-Table1[[#This Row],[Tổng giá trị]]))</f>
        <v>-217705</v>
      </c>
      <c r="Q2025" s="18">
        <f t="shared" si="226"/>
        <v>-217705</v>
      </c>
      <c r="R2025" s="8">
        <f>Table1[[#This Row],[Số còn phải thu ĐK]]+Table1[[#This Row],[Giá Trị HD sau CK]]-Table1[[#This Row],[Số tiền đã thu]]</f>
        <v>0</v>
      </c>
      <c r="S2025" s="7">
        <f>IF(Table1[[#This Row],[Ngày hóa đơn]]&lt;&gt;"",Table1[[#This Row],[Ngày hóa đơn]],Table1[[#This Row],[Ngày hạch toán]])</f>
        <v>45773</v>
      </c>
      <c r="T2025" s="8"/>
      <c r="U2025" s="7">
        <f>IF(Table1[[#This Row],[Ngày tính CN]]="","",S2025+T2025)</f>
        <v>45773</v>
      </c>
      <c r="V2025" s="71">
        <f ca="1">IF(Table1[[#This Row],[Hạn thanh toán]]="","",IF((U2025-NOW())&lt;0,0,(U2025-NOW())))</f>
        <v>0</v>
      </c>
      <c r="W2025" s="69"/>
      <c r="X2025" s="65" t="str">
        <f t="shared" ca="1" si="225"/>
        <v/>
      </c>
      <c r="Y2025" s="65" t="str">
        <f t="shared" si="222"/>
        <v>Đã thanh toán</v>
      </c>
      <c r="Z2025" s="250">
        <f>Table1[[#This Row],[Hạn thanh toán]]</f>
        <v>45773</v>
      </c>
      <c r="AA2025" s="250">
        <f>Table1[[#This Row],[Ngày Thanh toán]]</f>
        <v>45877</v>
      </c>
      <c r="AD2025" s="3" t="str">
        <f>IF(Table1[[#This Row],[Mã khách hàng]]="","",VLOOKUP($A2025,Ma_KH!$A:$Q,Ma_KH!O$1,0))</f>
        <v>GREENMART</v>
      </c>
      <c r="AE2025" s="3" t="str">
        <f>IF(Table1[[#This Row],[Mã khách hàng]]="","",VLOOKUP($A2025,Ma_KH!$A:$Q,Ma_KH!P$1,0))</f>
        <v>GREEN MART</v>
      </c>
      <c r="AF2025" s="3" t="str">
        <f>VLOOKUP(A2025,Ma_KH!A:Q,Ma_KH!J$1,0)</f>
        <v>Vũ Anh Tuấn</v>
      </c>
    </row>
    <row r="2026" spans="1:32" ht="16.5">
      <c r="A2026" s="73" t="s">
        <v>169</v>
      </c>
      <c r="B2026" s="4" t="s">
        <v>3394</v>
      </c>
      <c r="C2026" s="75">
        <v>45785</v>
      </c>
      <c r="D2026" s="76" t="s">
        <v>3387</v>
      </c>
      <c r="F2026" s="81"/>
      <c r="G2026" s="73" t="s">
        <v>3384</v>
      </c>
      <c r="H2026" s="69">
        <v>559951</v>
      </c>
      <c r="I2026" s="69">
        <v>0</v>
      </c>
      <c r="J2026" s="69">
        <f>(Table1[[#This Row],[Tiền hàng]]-Table1[[#This Row],[Tiền chiết khấu]])*8%</f>
        <v>44796.08</v>
      </c>
      <c r="K2026" s="69">
        <v>604747</v>
      </c>
      <c r="L2026" s="8" t="s">
        <v>24</v>
      </c>
      <c r="M2026" s="221">
        <v>45903</v>
      </c>
      <c r="N2026" s="222" t="s">
        <v>4437</v>
      </c>
      <c r="O2026" s="69">
        <f>IF(Table1[[#This Row],[Phân loại]]="Tồn đầu kỳ",Table1[[#This Row],[Tổng giá trị]],0)</f>
        <v>0</v>
      </c>
      <c r="P2026" s="8">
        <f>IF(Table1[[#This Row],[Số còn phải thu ĐK]]&lt;&gt;0,0,IF(Table1[[#This Row],[Phân loại]]="Bán hàng",Table1[[#This Row],[Tổng giá trị]],-Table1[[#This Row],[Tổng giá trị]]))</f>
        <v>604747</v>
      </c>
      <c r="Q2026" s="18">
        <f t="shared" si="226"/>
        <v>604747</v>
      </c>
      <c r="R2026" s="8">
        <f>Table1[[#This Row],[Số còn phải thu ĐK]]+Table1[[#This Row],[Giá Trị HD sau CK]]-Table1[[#This Row],[Số tiền đã thu]]</f>
        <v>0</v>
      </c>
      <c r="S2026" s="7">
        <f>IF(Table1[[#This Row],[Ngày hóa đơn]]&lt;&gt;"",Table1[[#This Row],[Ngày hóa đơn]],Table1[[#This Row],[Ngày hạch toán]])</f>
        <v>45785</v>
      </c>
      <c r="T2026" s="8"/>
      <c r="U2026" s="7">
        <f>IF(Table1[[#This Row],[Ngày tính CN]]="","",S2026+T2026)</f>
        <v>45785</v>
      </c>
      <c r="V2026" s="71">
        <f ca="1">IF(Table1[[#This Row],[Hạn thanh toán]]="","",IF((U2026-NOW())&lt;0,0,(U2026-NOW())))</f>
        <v>0</v>
      </c>
      <c r="W2026" s="69"/>
      <c r="X2026" s="65" t="str">
        <f t="shared" ca="1" si="225"/>
        <v/>
      </c>
      <c r="Y2026" s="65" t="str">
        <f t="shared" si="222"/>
        <v>Đã thanh toán</v>
      </c>
      <c r="Z2026" s="250">
        <f>Table1[[#This Row],[Hạn thanh toán]]</f>
        <v>45785</v>
      </c>
      <c r="AA2026" s="250">
        <f>Table1[[#This Row],[Ngày Thanh toán]]</f>
        <v>45903</v>
      </c>
      <c r="AD2026" s="3" t="str">
        <f>IF(Table1[[#This Row],[Mã khách hàng]]="","",VLOOKUP($A2026,Ma_KH!$A:$Q,Ma_KH!O$1,0))</f>
        <v>GREENMART</v>
      </c>
      <c r="AE2026" s="3" t="str">
        <f>IF(Table1[[#This Row],[Mã khách hàng]]="","",VLOOKUP($A2026,Ma_KH!$A:$Q,Ma_KH!P$1,0))</f>
        <v>GREEN MART</v>
      </c>
      <c r="AF2026" s="3" t="str">
        <f>VLOOKUP(A2026,Ma_KH!A:Q,Ma_KH!J$1,0)</f>
        <v>Vũ Anh Tuấn</v>
      </c>
    </row>
    <row r="2027" spans="1:32" ht="16.5">
      <c r="A2027" s="73" t="s">
        <v>169</v>
      </c>
      <c r="B2027" s="4" t="s">
        <v>3394</v>
      </c>
      <c r="C2027" s="75">
        <v>45786</v>
      </c>
      <c r="D2027" s="76" t="s">
        <v>3388</v>
      </c>
      <c r="F2027" s="81"/>
      <c r="G2027" s="73" t="s">
        <v>3389</v>
      </c>
      <c r="H2027" s="69"/>
      <c r="I2027" s="69">
        <v>0</v>
      </c>
      <c r="J2027" s="69">
        <f>(Table1[[#This Row],[Tiền hàng]]-Table1[[#This Row],[Tiền chiết khấu]])*8%</f>
        <v>0</v>
      </c>
      <c r="K2027" s="69">
        <v>476643</v>
      </c>
      <c r="L2027" s="8" t="s">
        <v>17</v>
      </c>
      <c r="M2027" s="221">
        <v>45903</v>
      </c>
      <c r="N2027" s="222" t="s">
        <v>4437</v>
      </c>
      <c r="O2027" s="69">
        <f>IF(Table1[[#This Row],[Phân loại]]="Tồn đầu kỳ",Table1[[#This Row],[Tổng giá trị]],0)</f>
        <v>0</v>
      </c>
      <c r="P2027" s="8">
        <f>IF(Table1[[#This Row],[Số còn phải thu ĐK]]&lt;&gt;0,0,IF(Table1[[#This Row],[Phân loại]]="Bán hàng",Table1[[#This Row],[Tổng giá trị]],-Table1[[#This Row],[Tổng giá trị]]))</f>
        <v>-476643</v>
      </c>
      <c r="Q2027" s="18">
        <f t="shared" si="226"/>
        <v>-476643</v>
      </c>
      <c r="R2027" s="8">
        <f>Table1[[#This Row],[Số còn phải thu ĐK]]+Table1[[#This Row],[Giá Trị HD sau CK]]-Table1[[#This Row],[Số tiền đã thu]]</f>
        <v>0</v>
      </c>
      <c r="S2027" s="7">
        <f>IF(Table1[[#This Row],[Ngày hóa đơn]]&lt;&gt;"",Table1[[#This Row],[Ngày hóa đơn]],Table1[[#This Row],[Ngày hạch toán]])</f>
        <v>45786</v>
      </c>
      <c r="T2027" s="8"/>
      <c r="U2027" s="7">
        <f>IF(Table1[[#This Row],[Ngày tính CN]]="","",S2027+T2027)</f>
        <v>45786</v>
      </c>
      <c r="V2027" s="71">
        <f ca="1">IF(Table1[[#This Row],[Hạn thanh toán]]="","",IF((U2027-NOW())&lt;0,0,(U2027-NOW())))</f>
        <v>0</v>
      </c>
      <c r="W2027" s="69"/>
      <c r="X2027" s="65" t="str">
        <f t="shared" ca="1" si="225"/>
        <v/>
      </c>
      <c r="Y2027" s="65" t="str">
        <f t="shared" si="222"/>
        <v>Đã thanh toán</v>
      </c>
      <c r="Z2027" s="250">
        <f>Table1[[#This Row],[Hạn thanh toán]]</f>
        <v>45786</v>
      </c>
      <c r="AA2027" s="250">
        <f>Table1[[#This Row],[Ngày Thanh toán]]</f>
        <v>45903</v>
      </c>
      <c r="AD2027" s="3" t="str">
        <f>IF(Table1[[#This Row],[Mã khách hàng]]="","",VLOOKUP($A2027,Ma_KH!$A:$Q,Ma_KH!O$1,0))</f>
        <v>GREENMART</v>
      </c>
      <c r="AE2027" s="3" t="str">
        <f>IF(Table1[[#This Row],[Mã khách hàng]]="","",VLOOKUP($A2027,Ma_KH!$A:$Q,Ma_KH!P$1,0))</f>
        <v>GREEN MART</v>
      </c>
      <c r="AF2027" s="3" t="str">
        <f>VLOOKUP(A2027,Ma_KH!A:Q,Ma_KH!J$1,0)</f>
        <v>Vũ Anh Tuấn</v>
      </c>
    </row>
    <row r="2028" spans="1:32" ht="16.5">
      <c r="A2028" s="73" t="s">
        <v>169</v>
      </c>
      <c r="B2028" s="4" t="s">
        <v>3394</v>
      </c>
      <c r="C2028" s="75">
        <v>45813</v>
      </c>
      <c r="D2028" s="76" t="s">
        <v>3390</v>
      </c>
      <c r="F2028" s="81"/>
      <c r="G2028" s="73" t="s">
        <v>3384</v>
      </c>
      <c r="H2028" s="69">
        <v>238196</v>
      </c>
      <c r="I2028" s="69">
        <v>0</v>
      </c>
      <c r="J2028" s="69">
        <f>(Table1[[#This Row],[Tiền hàng]]-Table1[[#This Row],[Tiền chiết khấu]])*8%</f>
        <v>19055.68</v>
      </c>
      <c r="K2028" s="69">
        <v>257252</v>
      </c>
      <c r="L2028" s="8" t="s">
        <v>24</v>
      </c>
      <c r="M2028" s="221">
        <v>45903</v>
      </c>
      <c r="N2028" s="222" t="s">
        <v>4437</v>
      </c>
      <c r="O2028" s="69">
        <f>IF(Table1[[#This Row],[Phân loại]]="Tồn đầu kỳ",Table1[[#This Row],[Tổng giá trị]],0)</f>
        <v>0</v>
      </c>
      <c r="P2028" s="8">
        <f>IF(Table1[[#This Row],[Số còn phải thu ĐK]]&lt;&gt;0,0,IF(Table1[[#This Row],[Phân loại]]="Bán hàng",Table1[[#This Row],[Tổng giá trị]],-Table1[[#This Row],[Tổng giá trị]]))</f>
        <v>257252</v>
      </c>
      <c r="Q2028" s="18">
        <f t="shared" si="226"/>
        <v>257252</v>
      </c>
      <c r="R2028" s="8">
        <f>Table1[[#This Row],[Số còn phải thu ĐK]]+Table1[[#This Row],[Giá Trị HD sau CK]]-Table1[[#This Row],[Số tiền đã thu]]</f>
        <v>0</v>
      </c>
      <c r="S2028" s="7">
        <f>IF(Table1[[#This Row],[Ngày hóa đơn]]&lt;&gt;"",Table1[[#This Row],[Ngày hóa đơn]],Table1[[#This Row],[Ngày hạch toán]])</f>
        <v>45813</v>
      </c>
      <c r="T2028" s="8"/>
      <c r="U2028" s="7">
        <f>IF(Table1[[#This Row],[Ngày tính CN]]="","",S2028+T2028)</f>
        <v>45813</v>
      </c>
      <c r="V2028" s="71">
        <f ca="1">IF(Table1[[#This Row],[Hạn thanh toán]]="","",IF((U2028-NOW())&lt;0,0,(U2028-NOW())))</f>
        <v>0</v>
      </c>
      <c r="W2028" s="69"/>
      <c r="X2028" s="65" t="str">
        <f t="shared" ca="1" si="225"/>
        <v/>
      </c>
      <c r="Y2028" s="65" t="str">
        <f t="shared" si="222"/>
        <v>Đã thanh toán</v>
      </c>
      <c r="Z2028" s="250">
        <f>Table1[[#This Row],[Hạn thanh toán]]</f>
        <v>45813</v>
      </c>
      <c r="AA2028" s="250">
        <f>Table1[[#This Row],[Ngày Thanh toán]]</f>
        <v>45903</v>
      </c>
      <c r="AD2028" s="3" t="str">
        <f>IF(Table1[[#This Row],[Mã khách hàng]]="","",VLOOKUP($A2028,Ma_KH!$A:$Q,Ma_KH!O$1,0))</f>
        <v>GREENMART</v>
      </c>
      <c r="AE2028" s="3" t="str">
        <f>IF(Table1[[#This Row],[Mã khách hàng]]="","",VLOOKUP($A2028,Ma_KH!$A:$Q,Ma_KH!P$1,0))</f>
        <v>GREEN MART</v>
      </c>
      <c r="AF2028" s="3" t="str">
        <f>VLOOKUP(A2028,Ma_KH!A:Q,Ma_KH!J$1,0)</f>
        <v>Vũ Anh Tuấn</v>
      </c>
    </row>
    <row r="2029" spans="1:32" ht="16.5">
      <c r="A2029" s="73" t="s">
        <v>169</v>
      </c>
      <c r="B2029" s="4" t="s">
        <v>3394</v>
      </c>
      <c r="C2029" s="75">
        <v>45815</v>
      </c>
      <c r="D2029" s="76" t="s">
        <v>3391</v>
      </c>
      <c r="F2029" s="81"/>
      <c r="G2029" s="73" t="s">
        <v>3386</v>
      </c>
      <c r="H2029" s="69"/>
      <c r="I2029" s="69">
        <v>0</v>
      </c>
      <c r="J2029" s="69">
        <f>(Table1[[#This Row],[Tiền hàng]]-Table1[[#This Row],[Tiền chiết khấu]])*8%</f>
        <v>0</v>
      </c>
      <c r="K2029" s="69">
        <v>476485</v>
      </c>
      <c r="L2029" s="8" t="s">
        <v>17</v>
      </c>
      <c r="M2029" s="221">
        <v>45903</v>
      </c>
      <c r="N2029" s="222" t="s">
        <v>4437</v>
      </c>
      <c r="O2029" s="69">
        <f>IF(Table1[[#This Row],[Phân loại]]="Tồn đầu kỳ",Table1[[#This Row],[Tổng giá trị]],0)</f>
        <v>0</v>
      </c>
      <c r="P2029" s="8">
        <f>IF(Table1[[#This Row],[Số còn phải thu ĐK]]&lt;&gt;0,0,IF(Table1[[#This Row],[Phân loại]]="Bán hàng",Table1[[#This Row],[Tổng giá trị]],-Table1[[#This Row],[Tổng giá trị]]))</f>
        <v>-476485</v>
      </c>
      <c r="Q2029" s="18">
        <f t="shared" si="226"/>
        <v>-476485</v>
      </c>
      <c r="R2029" s="8">
        <f>Table1[[#This Row],[Số còn phải thu ĐK]]+Table1[[#This Row],[Giá Trị HD sau CK]]-Table1[[#This Row],[Số tiền đã thu]]</f>
        <v>0</v>
      </c>
      <c r="S2029" s="7">
        <f>IF(Table1[[#This Row],[Ngày hóa đơn]]&lt;&gt;"",Table1[[#This Row],[Ngày hóa đơn]],Table1[[#This Row],[Ngày hạch toán]])</f>
        <v>45815</v>
      </c>
      <c r="T2029" s="8"/>
      <c r="U2029" s="7">
        <f>IF(Table1[[#This Row],[Ngày tính CN]]="","",S2029+T2029)</f>
        <v>45815</v>
      </c>
      <c r="V2029" s="71">
        <f ca="1">IF(Table1[[#This Row],[Hạn thanh toán]]="","",IF((U2029-NOW())&lt;0,0,(U2029-NOW())))</f>
        <v>0</v>
      </c>
      <c r="W2029" s="69"/>
      <c r="X2029" s="65" t="str">
        <f t="shared" ca="1" si="225"/>
        <v/>
      </c>
      <c r="Y2029" s="65" t="str">
        <f t="shared" si="222"/>
        <v>Đã thanh toán</v>
      </c>
      <c r="Z2029" s="250">
        <f>Table1[[#This Row],[Hạn thanh toán]]</f>
        <v>45815</v>
      </c>
      <c r="AA2029" s="250">
        <f>Table1[[#This Row],[Ngày Thanh toán]]</f>
        <v>45903</v>
      </c>
      <c r="AD2029" s="3" t="str">
        <f>IF(Table1[[#This Row],[Mã khách hàng]]="","",VLOOKUP($A2029,Ma_KH!$A:$Q,Ma_KH!O$1,0))</f>
        <v>GREENMART</v>
      </c>
      <c r="AE2029" s="3" t="str">
        <f>IF(Table1[[#This Row],[Mã khách hàng]]="","",VLOOKUP($A2029,Ma_KH!$A:$Q,Ma_KH!P$1,0))</f>
        <v>GREEN MART</v>
      </c>
      <c r="AF2029" s="3" t="str">
        <f>VLOOKUP(A2029,Ma_KH!A:Q,Ma_KH!J$1,0)</f>
        <v>Vũ Anh Tuấn</v>
      </c>
    </row>
    <row r="2030" spans="1:32" ht="16.5">
      <c r="A2030" s="73" t="s">
        <v>169</v>
      </c>
      <c r="B2030" s="4" t="s">
        <v>3394</v>
      </c>
      <c r="C2030" s="75">
        <v>45826</v>
      </c>
      <c r="D2030" s="76" t="s">
        <v>3392</v>
      </c>
      <c r="F2030" s="81"/>
      <c r="G2030" s="73" t="s">
        <v>3384</v>
      </c>
      <c r="H2030" s="69">
        <v>247658</v>
      </c>
      <c r="I2030" s="69">
        <v>0</v>
      </c>
      <c r="J2030" s="69">
        <f>(Table1[[#This Row],[Tiền hàng]]-Table1[[#This Row],[Tiền chiết khấu]])*8%</f>
        <v>19812.64</v>
      </c>
      <c r="K2030" s="69">
        <v>267471</v>
      </c>
      <c r="L2030" s="8" t="s">
        <v>24</v>
      </c>
      <c r="M2030" s="221">
        <v>45903</v>
      </c>
      <c r="N2030" s="222" t="s">
        <v>4437</v>
      </c>
      <c r="O2030" s="69">
        <f>IF(Table1[[#This Row],[Phân loại]]="Tồn đầu kỳ",Table1[[#This Row],[Tổng giá trị]],0)</f>
        <v>0</v>
      </c>
      <c r="P2030" s="8">
        <f>IF(Table1[[#This Row],[Số còn phải thu ĐK]]&lt;&gt;0,0,IF(Table1[[#This Row],[Phân loại]]="Bán hàng",Table1[[#This Row],[Tổng giá trị]],-Table1[[#This Row],[Tổng giá trị]]))</f>
        <v>267471</v>
      </c>
      <c r="Q2030" s="18">
        <f t="shared" si="226"/>
        <v>267471</v>
      </c>
      <c r="R2030" s="8">
        <f>Table1[[#This Row],[Số còn phải thu ĐK]]+Table1[[#This Row],[Giá Trị HD sau CK]]-Table1[[#This Row],[Số tiền đã thu]]</f>
        <v>0</v>
      </c>
      <c r="S2030" s="7">
        <f>IF(Table1[[#This Row],[Ngày hóa đơn]]&lt;&gt;"",Table1[[#This Row],[Ngày hóa đơn]],Table1[[#This Row],[Ngày hạch toán]])</f>
        <v>45826</v>
      </c>
      <c r="T2030" s="8"/>
      <c r="U2030" s="7">
        <f>IF(Table1[[#This Row],[Ngày tính CN]]="","",S2030+T2030)</f>
        <v>45826</v>
      </c>
      <c r="V2030" s="71">
        <f ca="1">IF(Table1[[#This Row],[Hạn thanh toán]]="","",IF((U2030-NOW())&lt;0,0,(U2030-NOW())))</f>
        <v>0</v>
      </c>
      <c r="W2030" s="69"/>
      <c r="X2030" s="65" t="str">
        <f t="shared" ca="1" si="225"/>
        <v/>
      </c>
      <c r="Y2030" s="65" t="str">
        <f t="shared" si="222"/>
        <v>Đã thanh toán</v>
      </c>
      <c r="Z2030" s="250">
        <f>Table1[[#This Row],[Hạn thanh toán]]</f>
        <v>45826</v>
      </c>
      <c r="AA2030" s="250">
        <f>Table1[[#This Row],[Ngày Thanh toán]]</f>
        <v>45903</v>
      </c>
      <c r="AD2030" s="3" t="str">
        <f>IF(Table1[[#This Row],[Mã khách hàng]]="","",VLOOKUP($A2030,Ma_KH!$A:$Q,Ma_KH!O$1,0))</f>
        <v>GREENMART</v>
      </c>
      <c r="AE2030" s="3" t="str">
        <f>IF(Table1[[#This Row],[Mã khách hàng]]="","",VLOOKUP($A2030,Ma_KH!$A:$Q,Ma_KH!P$1,0))</f>
        <v>GREEN MART</v>
      </c>
      <c r="AF2030" s="3" t="str">
        <f>VLOOKUP(A2030,Ma_KH!A:Q,Ma_KH!J$1,0)</f>
        <v>Vũ Anh Tuấn</v>
      </c>
    </row>
    <row r="2031" spans="1:32" ht="16.5">
      <c r="A2031" s="73" t="s">
        <v>169</v>
      </c>
      <c r="B2031" s="4" t="s">
        <v>3394</v>
      </c>
      <c r="C2031" s="75">
        <v>45849</v>
      </c>
      <c r="D2031" s="76" t="s">
        <v>3393</v>
      </c>
      <c r="F2031" s="81"/>
      <c r="G2031" s="73" t="s">
        <v>3394</v>
      </c>
      <c r="H2031" s="69">
        <v>371578</v>
      </c>
      <c r="I2031" s="69">
        <v>0</v>
      </c>
      <c r="J2031" s="69">
        <f>(Table1[[#This Row],[Tiền hàng]]-Table1[[#This Row],[Tiền chiết khấu]])*8%</f>
        <v>29726.240000000002</v>
      </c>
      <c r="K2031" s="69">
        <v>401304</v>
      </c>
      <c r="L2031" s="8" t="s">
        <v>24</v>
      </c>
      <c r="M2031" s="221">
        <v>45903</v>
      </c>
      <c r="N2031" s="222" t="s">
        <v>4437</v>
      </c>
      <c r="O2031" s="69">
        <f>IF(Table1[[#This Row],[Phân loại]]="Tồn đầu kỳ",Table1[[#This Row],[Tổng giá trị]],0)</f>
        <v>0</v>
      </c>
      <c r="P2031" s="8">
        <f>IF(Table1[[#This Row],[Số còn phải thu ĐK]]&lt;&gt;0,0,IF(Table1[[#This Row],[Phân loại]]="Bán hàng",Table1[[#This Row],[Tổng giá trị]],-Table1[[#This Row],[Tổng giá trị]]))</f>
        <v>401304</v>
      </c>
      <c r="Q2031" s="18">
        <f t="shared" si="226"/>
        <v>401304</v>
      </c>
      <c r="R2031" s="8">
        <f>Table1[[#This Row],[Số còn phải thu ĐK]]+Table1[[#This Row],[Giá Trị HD sau CK]]-Table1[[#This Row],[Số tiền đã thu]]</f>
        <v>0</v>
      </c>
      <c r="S2031" s="7">
        <f>IF(Table1[[#This Row],[Ngày hóa đơn]]&lt;&gt;"",Table1[[#This Row],[Ngày hóa đơn]],Table1[[#This Row],[Ngày hạch toán]])</f>
        <v>45849</v>
      </c>
      <c r="T2031" s="8"/>
      <c r="U2031" s="7">
        <f>IF(Table1[[#This Row],[Ngày tính CN]]="","",S2031+T2031)</f>
        <v>45849</v>
      </c>
      <c r="V2031" s="71">
        <f ca="1">IF(Table1[[#This Row],[Hạn thanh toán]]="","",IF((U2031-NOW())&lt;0,0,(U2031-NOW())))</f>
        <v>0</v>
      </c>
      <c r="W2031" s="69"/>
      <c r="X2031" s="65" t="str">
        <f t="shared" ca="1" si="225"/>
        <v/>
      </c>
      <c r="Y2031" s="65" t="str">
        <f t="shared" si="222"/>
        <v>Đã thanh toán</v>
      </c>
      <c r="Z2031" s="250">
        <f>Table1[[#This Row],[Hạn thanh toán]]</f>
        <v>45849</v>
      </c>
      <c r="AA2031" s="250">
        <f>Table1[[#This Row],[Ngày Thanh toán]]</f>
        <v>45903</v>
      </c>
      <c r="AD2031" s="3" t="str">
        <f>IF(Table1[[#This Row],[Mã khách hàng]]="","",VLOOKUP($A2031,Ma_KH!$A:$Q,Ma_KH!O$1,0))</f>
        <v>GREENMART</v>
      </c>
      <c r="AE2031" s="3" t="str">
        <f>IF(Table1[[#This Row],[Mã khách hàng]]="","",VLOOKUP($A2031,Ma_KH!$A:$Q,Ma_KH!P$1,0))</f>
        <v>GREEN MART</v>
      </c>
      <c r="AF2031" s="3" t="str">
        <f>VLOOKUP(A2031,Ma_KH!A:Q,Ma_KH!J$1,0)</f>
        <v>Vũ Anh Tuấn</v>
      </c>
    </row>
    <row r="2032" spans="1:32" ht="16.5">
      <c r="A2032" s="73" t="s">
        <v>169</v>
      </c>
      <c r="B2032" s="4" t="s">
        <v>3394</v>
      </c>
      <c r="C2032" s="75">
        <v>45853</v>
      </c>
      <c r="D2032" s="76" t="s">
        <v>3395</v>
      </c>
      <c r="F2032" s="81"/>
      <c r="G2032" s="73" t="s">
        <v>3394</v>
      </c>
      <c r="H2032" s="69">
        <v>312927</v>
      </c>
      <c r="I2032" s="69">
        <v>0</v>
      </c>
      <c r="J2032" s="69">
        <f>(Table1[[#This Row],[Tiền hàng]]-Table1[[#This Row],[Tiền chiết khấu]])*8%</f>
        <v>25034.16</v>
      </c>
      <c r="K2032" s="69">
        <v>337961</v>
      </c>
      <c r="L2032" s="8" t="s">
        <v>24</v>
      </c>
      <c r="M2032" s="221">
        <v>45903</v>
      </c>
      <c r="N2032" s="222" t="s">
        <v>4437</v>
      </c>
      <c r="O2032" s="69">
        <f>IF(Table1[[#This Row],[Phân loại]]="Tồn đầu kỳ",Table1[[#This Row],[Tổng giá trị]],0)</f>
        <v>0</v>
      </c>
      <c r="P2032" s="8">
        <f>IF(Table1[[#This Row],[Số còn phải thu ĐK]]&lt;&gt;0,0,IF(Table1[[#This Row],[Phân loại]]="Bán hàng",Table1[[#This Row],[Tổng giá trị]],-Table1[[#This Row],[Tổng giá trị]]))</f>
        <v>337961</v>
      </c>
      <c r="Q2032" s="18">
        <f t="shared" si="226"/>
        <v>337961</v>
      </c>
      <c r="R2032" s="8">
        <f>Table1[[#This Row],[Số còn phải thu ĐK]]+Table1[[#This Row],[Giá Trị HD sau CK]]-Table1[[#This Row],[Số tiền đã thu]]</f>
        <v>0</v>
      </c>
      <c r="S2032" s="7">
        <f>IF(Table1[[#This Row],[Ngày hóa đơn]]&lt;&gt;"",Table1[[#This Row],[Ngày hóa đơn]],Table1[[#This Row],[Ngày hạch toán]])</f>
        <v>45853</v>
      </c>
      <c r="T2032" s="8"/>
      <c r="U2032" s="7">
        <f>IF(Table1[[#This Row],[Ngày tính CN]]="","",S2032+T2032)</f>
        <v>45853</v>
      </c>
      <c r="V2032" s="71">
        <f ca="1">IF(Table1[[#This Row],[Hạn thanh toán]]="","",IF((U2032-NOW())&lt;0,0,(U2032-NOW())))</f>
        <v>0</v>
      </c>
      <c r="W2032" s="69"/>
      <c r="X2032" s="65" t="str">
        <f t="shared" ca="1" si="225"/>
        <v/>
      </c>
      <c r="Y2032" s="65" t="str">
        <f t="shared" si="222"/>
        <v>Đã thanh toán</v>
      </c>
      <c r="Z2032" s="250">
        <f>Table1[[#This Row],[Hạn thanh toán]]</f>
        <v>45853</v>
      </c>
      <c r="AA2032" s="250">
        <f>Table1[[#This Row],[Ngày Thanh toán]]</f>
        <v>45903</v>
      </c>
      <c r="AD2032" s="3" t="str">
        <f>IF(Table1[[#This Row],[Mã khách hàng]]="","",VLOOKUP($A2032,Ma_KH!$A:$Q,Ma_KH!O$1,0))</f>
        <v>GREENMART</v>
      </c>
      <c r="AE2032" s="3" t="str">
        <f>IF(Table1[[#This Row],[Mã khách hàng]]="","",VLOOKUP($A2032,Ma_KH!$A:$Q,Ma_KH!P$1,0))</f>
        <v>GREEN MART</v>
      </c>
      <c r="AF2032" s="3" t="str">
        <f>VLOOKUP(A2032,Ma_KH!A:Q,Ma_KH!J$1,0)</f>
        <v>Vũ Anh Tuấn</v>
      </c>
    </row>
    <row r="2033" spans="1:32" ht="16.5">
      <c r="A2033" s="66" t="s">
        <v>169</v>
      </c>
      <c r="B2033" s="4" t="s">
        <v>3394</v>
      </c>
      <c r="C2033" s="67">
        <v>45854</v>
      </c>
      <c r="D2033" s="68" t="s">
        <v>3396</v>
      </c>
      <c r="F2033" s="72"/>
      <c r="G2033" s="66" t="s">
        <v>3397</v>
      </c>
      <c r="H2033" s="69"/>
      <c r="I2033" s="69">
        <v>0</v>
      </c>
      <c r="J2033" s="69">
        <f>(Table1[[#This Row],[Tiền hàng]]-Table1[[#This Row],[Tiền chiết khấu]])*8%</f>
        <v>0</v>
      </c>
      <c r="K2033" s="69">
        <v>49680</v>
      </c>
      <c r="L2033" s="8" t="s">
        <v>17</v>
      </c>
      <c r="M2033" s="221">
        <v>45903</v>
      </c>
      <c r="N2033" s="222" t="s">
        <v>4437</v>
      </c>
      <c r="O2033" s="69">
        <f>IF(Table1[[#This Row],[Phân loại]]="Tồn đầu kỳ",Table1[[#This Row],[Tổng giá trị]],0)</f>
        <v>0</v>
      </c>
      <c r="P2033" s="8">
        <f>IF(Table1[[#This Row],[Số còn phải thu ĐK]]&lt;&gt;0,0,IF(Table1[[#This Row],[Phân loại]]="Bán hàng",Table1[[#This Row],[Tổng giá trị]],-Table1[[#This Row],[Tổng giá trị]]))</f>
        <v>-49680</v>
      </c>
      <c r="Q2033" s="18">
        <f t="shared" si="226"/>
        <v>-49680</v>
      </c>
      <c r="R2033" s="8">
        <f>Table1[[#This Row],[Số còn phải thu ĐK]]+Table1[[#This Row],[Giá Trị HD sau CK]]-Table1[[#This Row],[Số tiền đã thu]]</f>
        <v>0</v>
      </c>
      <c r="S2033" s="7">
        <f>IF(Table1[[#This Row],[Ngày hóa đơn]]&lt;&gt;"",Table1[[#This Row],[Ngày hóa đơn]],Table1[[#This Row],[Ngày hạch toán]])</f>
        <v>45854</v>
      </c>
      <c r="T2033" s="8"/>
      <c r="U2033" s="7">
        <f>IF(Table1[[#This Row],[Ngày tính CN]]="","",S2033+T2033)</f>
        <v>45854</v>
      </c>
      <c r="V2033" s="71">
        <f ca="1">IF(Table1[[#This Row],[Hạn thanh toán]]="","",IF((U2033-NOW())&lt;0,0,(U2033-NOW())))</f>
        <v>0</v>
      </c>
      <c r="W2033" s="69"/>
      <c r="X2033" s="65" t="str">
        <f t="shared" ca="1" si="225"/>
        <v/>
      </c>
      <c r="Y2033" s="65" t="str">
        <f t="shared" si="222"/>
        <v>Đã thanh toán</v>
      </c>
      <c r="Z2033" s="250">
        <f>Table1[[#This Row],[Hạn thanh toán]]</f>
        <v>45854</v>
      </c>
      <c r="AA2033" s="250">
        <f>Table1[[#This Row],[Ngày Thanh toán]]</f>
        <v>45903</v>
      </c>
      <c r="AD2033" s="3" t="str">
        <f>IF(Table1[[#This Row],[Mã khách hàng]]="","",VLOOKUP($A2033,Ma_KH!$A:$Q,Ma_KH!O$1,0))</f>
        <v>GREENMART</v>
      </c>
      <c r="AE2033" s="3" t="str">
        <f>IF(Table1[[#This Row],[Mã khách hàng]]="","",VLOOKUP($A2033,Ma_KH!$A:$Q,Ma_KH!P$1,0))</f>
        <v>GREEN MART</v>
      </c>
      <c r="AF2033" s="3" t="str">
        <f>VLOOKUP(A2033,Ma_KH!A:Q,Ma_KH!J$1,0)</f>
        <v>Vũ Anh Tuấn</v>
      </c>
    </row>
    <row r="2034" spans="1:32" ht="16.5">
      <c r="A2034" s="66" t="s">
        <v>169</v>
      </c>
      <c r="B2034" s="4" t="s">
        <v>3394</v>
      </c>
      <c r="C2034" s="67">
        <v>45885</v>
      </c>
      <c r="D2034" s="68" t="s">
        <v>3398</v>
      </c>
      <c r="F2034" s="72"/>
      <c r="G2034" s="66" t="s">
        <v>3394</v>
      </c>
      <c r="H2034" s="69">
        <v>383490</v>
      </c>
      <c r="I2034" s="69">
        <v>0</v>
      </c>
      <c r="J2034" s="69">
        <f>(Table1[[#This Row],[Tiền hàng]]-Table1[[#This Row],[Tiền chiết khấu]])*8%</f>
        <v>30679.200000000001</v>
      </c>
      <c r="K2034" s="69">
        <v>414169</v>
      </c>
      <c r="L2034" s="8" t="s">
        <v>24</v>
      </c>
      <c r="M2034" s="221">
        <v>45918</v>
      </c>
      <c r="N2034" s="222" t="s">
        <v>4438</v>
      </c>
      <c r="O2034" s="69">
        <f>IF(Table1[[#This Row],[Phân loại]]="Tồn đầu kỳ",Table1[[#This Row],[Tổng giá trị]],0)</f>
        <v>0</v>
      </c>
      <c r="P2034" s="8">
        <f>IF(Table1[[#This Row],[Số còn phải thu ĐK]]&lt;&gt;0,0,IF(Table1[[#This Row],[Phân loại]]="Bán hàng",Table1[[#This Row],[Tổng giá trị]],-Table1[[#This Row],[Tổng giá trị]]))</f>
        <v>414169</v>
      </c>
      <c r="Q2034" s="18">
        <f t="shared" si="226"/>
        <v>414169</v>
      </c>
      <c r="R2034" s="8">
        <f>Table1[[#This Row],[Số còn phải thu ĐK]]+Table1[[#This Row],[Giá Trị HD sau CK]]-Table1[[#This Row],[Số tiền đã thu]]</f>
        <v>0</v>
      </c>
      <c r="S2034" s="7">
        <f>IF(Table1[[#This Row],[Ngày hóa đơn]]&lt;&gt;"",Table1[[#This Row],[Ngày hóa đơn]],Table1[[#This Row],[Ngày hạch toán]])</f>
        <v>45885</v>
      </c>
      <c r="T2034" s="8"/>
      <c r="U2034" s="7">
        <f>IF(Table1[[#This Row],[Ngày tính CN]]="","",S2034+T2034)</f>
        <v>45885</v>
      </c>
      <c r="V2034" s="71">
        <f ca="1">IF(Table1[[#This Row],[Hạn thanh toán]]="","",IF((U2034-NOW())&lt;0,0,(U2034-NOW())))</f>
        <v>0</v>
      </c>
      <c r="W2034" s="69"/>
      <c r="X2034" s="65" t="str">
        <f t="shared" ca="1" si="225"/>
        <v/>
      </c>
      <c r="Y2034" s="65" t="str">
        <f t="shared" si="222"/>
        <v>Đã thanh toán</v>
      </c>
      <c r="Z2034" s="250">
        <f>Table1[[#This Row],[Hạn thanh toán]]</f>
        <v>45885</v>
      </c>
      <c r="AA2034" s="250">
        <f>Table1[[#This Row],[Ngày Thanh toán]]</f>
        <v>45918</v>
      </c>
      <c r="AD2034" s="3" t="str">
        <f>IF(Table1[[#This Row],[Mã khách hàng]]="","",VLOOKUP($A2034,Ma_KH!$A:$Q,Ma_KH!O$1,0))</f>
        <v>GREENMART</v>
      </c>
      <c r="AE2034" s="3" t="str">
        <f>IF(Table1[[#This Row],[Mã khách hàng]]="","",VLOOKUP($A2034,Ma_KH!$A:$Q,Ma_KH!P$1,0))</f>
        <v>GREEN MART</v>
      </c>
      <c r="AF2034" s="3" t="str">
        <f>VLOOKUP(A2034,Ma_KH!A:Q,Ma_KH!J$1,0)</f>
        <v>Vũ Anh Tuấn</v>
      </c>
    </row>
    <row r="2035" spans="1:32" ht="16.5">
      <c r="A2035" s="73" t="s">
        <v>169</v>
      </c>
      <c r="B2035" s="4" t="s">
        <v>3394</v>
      </c>
      <c r="C2035" s="75">
        <v>45913</v>
      </c>
      <c r="D2035" s="76" t="s">
        <v>3399</v>
      </c>
      <c r="F2035" s="81"/>
      <c r="G2035" s="83" t="s">
        <v>3384</v>
      </c>
      <c r="H2035" s="69">
        <v>402364</v>
      </c>
      <c r="I2035" s="69">
        <v>0</v>
      </c>
      <c r="J2035" s="69">
        <f>(Table1[[#This Row],[Tiền hàng]]-Table1[[#This Row],[Tiền chiết khấu]])*8%</f>
        <v>32189.119999999999</v>
      </c>
      <c r="K2035" s="69">
        <v>434553</v>
      </c>
      <c r="L2035" s="8" t="s">
        <v>24</v>
      </c>
      <c r="M2035" s="223">
        <v>45979</v>
      </c>
      <c r="O2035" s="69">
        <f>IF(Table1[[#This Row],[Phân loại]]="Tồn đầu kỳ",Table1[[#This Row],[Tổng giá trị]],0)</f>
        <v>0</v>
      </c>
      <c r="P2035" s="8">
        <f>IF(Table1[[#This Row],[Số còn phải thu ĐK]]&lt;&gt;0,0,IF(Table1[[#This Row],[Phân loại]]="Bán hàng",Table1[[#This Row],[Tổng giá trị]],-Table1[[#This Row],[Tổng giá trị]]))</f>
        <v>434553</v>
      </c>
      <c r="Q2035" s="18">
        <f t="shared" si="226"/>
        <v>434553</v>
      </c>
      <c r="R2035" s="8">
        <f>Table1[[#This Row],[Số còn phải thu ĐK]]+Table1[[#This Row],[Giá Trị HD sau CK]]-Table1[[#This Row],[Số tiền đã thu]]</f>
        <v>0</v>
      </c>
      <c r="S2035" s="7">
        <f>IF(Table1[[#This Row],[Ngày hóa đơn]]&lt;&gt;"",Table1[[#This Row],[Ngày hóa đơn]],Table1[[#This Row],[Ngày hạch toán]])</f>
        <v>45913</v>
      </c>
      <c r="T2035" s="8"/>
      <c r="U2035" s="7">
        <f>IF(Table1[[#This Row],[Ngày tính CN]]="","",S2035+T2035)</f>
        <v>45913</v>
      </c>
      <c r="V2035" s="71">
        <f ca="1">IF(Table1[[#This Row],[Hạn thanh toán]]="","",IF((U2035-NOW())&lt;0,0,(U2035-NOW())))</f>
        <v>0</v>
      </c>
      <c r="W2035" s="69"/>
      <c r="X2035" s="65" t="str">
        <f t="shared" ca="1" si="225"/>
        <v/>
      </c>
      <c r="Y2035" s="65" t="str">
        <f t="shared" si="222"/>
        <v>Đã thanh toán</v>
      </c>
      <c r="Z2035" s="250">
        <f>Table1[[#This Row],[Hạn thanh toán]]</f>
        <v>45913</v>
      </c>
      <c r="AA2035" s="250">
        <f>Table1[[#This Row],[Ngày Thanh toán]]</f>
        <v>45979</v>
      </c>
      <c r="AD2035" s="3" t="str">
        <f>IF(Table1[[#This Row],[Mã khách hàng]]="","",VLOOKUP($A2035,Ma_KH!$A:$Q,Ma_KH!O$1,0))</f>
        <v>GREENMART</v>
      </c>
      <c r="AE2035" s="3" t="str">
        <f>IF(Table1[[#This Row],[Mã khách hàng]]="","",VLOOKUP($A2035,Ma_KH!$A:$Q,Ma_KH!P$1,0))</f>
        <v>GREEN MART</v>
      </c>
      <c r="AF2035" s="3" t="str">
        <f>VLOOKUP(A2035,Ma_KH!A:Q,Ma_KH!J$1,0)</f>
        <v>Vũ Anh Tuấn</v>
      </c>
    </row>
    <row r="2036" spans="1:32" ht="16.5">
      <c r="A2036" s="73" t="s">
        <v>169</v>
      </c>
      <c r="B2036" s="4" t="s">
        <v>3394</v>
      </c>
      <c r="C2036" s="75">
        <v>45927</v>
      </c>
      <c r="D2036" s="76" t="s">
        <v>3400</v>
      </c>
      <c r="F2036" s="81"/>
      <c r="G2036" s="83" t="s">
        <v>3394</v>
      </c>
      <c r="H2036" s="69">
        <v>396036</v>
      </c>
      <c r="I2036" s="69">
        <v>0</v>
      </c>
      <c r="J2036" s="69">
        <f>(Table1[[#This Row],[Tiền hàng]]-Table1[[#This Row],[Tiền chiết khấu]])*8%</f>
        <v>31682.880000000001</v>
      </c>
      <c r="K2036" s="69">
        <v>427719</v>
      </c>
      <c r="L2036" s="8" t="s">
        <v>24</v>
      </c>
      <c r="M2036" s="223">
        <v>45979</v>
      </c>
      <c r="O2036" s="69">
        <f>IF(Table1[[#This Row],[Phân loại]]="Tồn đầu kỳ",Table1[[#This Row],[Tổng giá trị]],0)</f>
        <v>0</v>
      </c>
      <c r="P2036" s="8">
        <f>IF(Table1[[#This Row],[Số còn phải thu ĐK]]&lt;&gt;0,0,IF(Table1[[#This Row],[Phân loại]]="Bán hàng",Table1[[#This Row],[Tổng giá trị]],-Table1[[#This Row],[Tổng giá trị]]))</f>
        <v>427719</v>
      </c>
      <c r="Q2036" s="18">
        <f t="shared" si="226"/>
        <v>427719</v>
      </c>
      <c r="R2036" s="8">
        <f>Table1[[#This Row],[Số còn phải thu ĐK]]+Table1[[#This Row],[Giá Trị HD sau CK]]-Table1[[#This Row],[Số tiền đã thu]]</f>
        <v>0</v>
      </c>
      <c r="S2036" s="7">
        <f>IF(Table1[[#This Row],[Ngày hóa đơn]]&lt;&gt;"",Table1[[#This Row],[Ngày hóa đơn]],Table1[[#This Row],[Ngày hạch toán]])</f>
        <v>45927</v>
      </c>
      <c r="T2036" s="8"/>
      <c r="U2036" s="7">
        <f>IF(Table1[[#This Row],[Ngày tính CN]]="","",S2036+T2036)</f>
        <v>45927</v>
      </c>
      <c r="V2036" s="71">
        <f ca="1">IF(Table1[[#This Row],[Hạn thanh toán]]="","",IF((U2036-NOW())&lt;0,0,(U2036-NOW())))</f>
        <v>0</v>
      </c>
      <c r="W2036" s="69"/>
      <c r="X2036" s="65" t="str">
        <f t="shared" ca="1" si="225"/>
        <v/>
      </c>
      <c r="Y2036" s="65" t="str">
        <f t="shared" si="222"/>
        <v>Đã thanh toán</v>
      </c>
      <c r="Z2036" s="250">
        <f>Table1[[#This Row],[Hạn thanh toán]]</f>
        <v>45927</v>
      </c>
      <c r="AA2036" s="250">
        <f>Table1[[#This Row],[Ngày Thanh toán]]</f>
        <v>45979</v>
      </c>
      <c r="AD2036" s="3" t="str">
        <f>IF(Table1[[#This Row],[Mã khách hàng]]="","",VLOOKUP($A2036,Ma_KH!$A:$Q,Ma_KH!O$1,0))</f>
        <v>GREENMART</v>
      </c>
      <c r="AE2036" s="3" t="str">
        <f>IF(Table1[[#This Row],[Mã khách hàng]]="","",VLOOKUP($A2036,Ma_KH!$A:$Q,Ma_KH!P$1,0))</f>
        <v>GREEN MART</v>
      </c>
      <c r="AF2036" s="3" t="str">
        <f>VLOOKUP(A2036,Ma_KH!A:Q,Ma_KH!J$1,0)</f>
        <v>Vũ Anh Tuấn</v>
      </c>
    </row>
    <row r="2037" spans="1:32" ht="16.5">
      <c r="A2037" s="73" t="s">
        <v>169</v>
      </c>
      <c r="B2037" s="4" t="s">
        <v>3394</v>
      </c>
      <c r="C2037" s="75">
        <v>45944</v>
      </c>
      <c r="D2037" s="76" t="s">
        <v>3400</v>
      </c>
      <c r="F2037" s="81"/>
      <c r="G2037" s="83" t="s">
        <v>3384</v>
      </c>
      <c r="H2037" s="69">
        <v>556508</v>
      </c>
      <c r="I2037" s="69">
        <v>0</v>
      </c>
      <c r="J2037" s="69">
        <f>(Table1[[#This Row],[Tiền hàng]]-Table1[[#This Row],[Tiền chiết khấu]])*8%</f>
        <v>44520.639999999999</v>
      </c>
      <c r="K2037" s="69">
        <v>601029</v>
      </c>
      <c r="L2037" s="8" t="s">
        <v>24</v>
      </c>
      <c r="M2037" s="223">
        <v>45979</v>
      </c>
      <c r="O2037" s="69">
        <f>IF(Table1[[#This Row],[Phân loại]]="Tồn đầu kỳ",Table1[[#This Row],[Tổng giá trị]],0)</f>
        <v>0</v>
      </c>
      <c r="P2037" s="8">
        <f>IF(Table1[[#This Row],[Số còn phải thu ĐK]]&lt;&gt;0,0,IF(Table1[[#This Row],[Phân loại]]="Bán hàng",Table1[[#This Row],[Tổng giá trị]],-Table1[[#This Row],[Tổng giá trị]]))</f>
        <v>601029</v>
      </c>
      <c r="Q2037" s="18">
        <f t="shared" si="226"/>
        <v>601029</v>
      </c>
      <c r="R2037" s="8">
        <f>Table1[[#This Row],[Số còn phải thu ĐK]]+Table1[[#This Row],[Giá Trị HD sau CK]]-Table1[[#This Row],[Số tiền đã thu]]</f>
        <v>0</v>
      </c>
      <c r="S2037" s="7">
        <f>IF(Table1[[#This Row],[Ngày hóa đơn]]&lt;&gt;"",Table1[[#This Row],[Ngày hóa đơn]],Table1[[#This Row],[Ngày hạch toán]])</f>
        <v>45944</v>
      </c>
      <c r="T2037" s="8"/>
      <c r="U2037" s="7">
        <f>IF(Table1[[#This Row],[Ngày tính CN]]="","",S2037+T2037)</f>
        <v>45944</v>
      </c>
      <c r="V2037" s="71">
        <f ca="1">IF(Table1[[#This Row],[Hạn thanh toán]]="","",IF((U2037-NOW())&lt;0,0,(U2037-NOW())))</f>
        <v>0</v>
      </c>
      <c r="W2037" s="69"/>
      <c r="X2037" s="65" t="str">
        <f t="shared" ca="1" si="225"/>
        <v/>
      </c>
      <c r="Y2037" s="65" t="str">
        <f t="shared" si="222"/>
        <v>Đã thanh toán</v>
      </c>
      <c r="Z2037" s="250">
        <f>Table1[[#This Row],[Hạn thanh toán]]</f>
        <v>45944</v>
      </c>
      <c r="AA2037" s="250">
        <f>Table1[[#This Row],[Ngày Thanh toán]]</f>
        <v>45979</v>
      </c>
      <c r="AD2037" s="3" t="str">
        <f>IF(Table1[[#This Row],[Mã khách hàng]]="","",VLOOKUP($A2037,Ma_KH!$A:$Q,Ma_KH!O$1,0))</f>
        <v>GREENMART</v>
      </c>
      <c r="AE2037" s="3" t="str">
        <f>IF(Table1[[#This Row],[Mã khách hàng]]="","",VLOOKUP($A2037,Ma_KH!$A:$Q,Ma_KH!P$1,0))</f>
        <v>GREEN MART</v>
      </c>
      <c r="AF2037" s="3" t="str">
        <f>VLOOKUP(A2037,Ma_KH!A:Q,Ma_KH!J$1,0)</f>
        <v>Vũ Anh Tuấn</v>
      </c>
    </row>
    <row r="2038" spans="1:32" ht="16.5">
      <c r="A2038" s="73" t="s">
        <v>170</v>
      </c>
      <c r="B2038" s="4" t="s">
        <v>3412</v>
      </c>
      <c r="C2038" s="75">
        <v>45730</v>
      </c>
      <c r="D2038" s="76" t="s">
        <v>3401</v>
      </c>
      <c r="F2038" s="81"/>
      <c r="G2038" s="73" t="s">
        <v>3402</v>
      </c>
      <c r="H2038" s="69">
        <v>3095881</v>
      </c>
      <c r="I2038" s="69">
        <v>309588</v>
      </c>
      <c r="J2038" s="69">
        <f>(Table1[[#This Row],[Tiền hàng]]-Table1[[#This Row],[Tiền chiết khấu]])*8%</f>
        <v>222903.44</v>
      </c>
      <c r="K2038" s="69">
        <v>3009196</v>
      </c>
      <c r="L2038" s="8" t="s">
        <v>24</v>
      </c>
      <c r="M2038" s="221">
        <v>45877</v>
      </c>
      <c r="N2038" s="222" t="s">
        <v>4436</v>
      </c>
      <c r="O2038" s="69">
        <f>IF(Table1[[#This Row],[Phân loại]]="Tồn đầu kỳ",Table1[[#This Row],[Tổng giá trị]],0)</f>
        <v>0</v>
      </c>
      <c r="P2038" s="8">
        <f>IF(Table1[[#This Row],[Số còn phải thu ĐK]]&lt;&gt;0,0,IF(Table1[[#This Row],[Phân loại]]="Bán hàng",Table1[[#This Row],[Tổng giá trị]],-Table1[[#This Row],[Tổng giá trị]]))</f>
        <v>3009196</v>
      </c>
      <c r="Q2038" s="18">
        <f t="shared" si="226"/>
        <v>3009196</v>
      </c>
      <c r="R2038" s="8">
        <f>Table1[[#This Row],[Số còn phải thu ĐK]]+Table1[[#This Row],[Giá Trị HD sau CK]]-Table1[[#This Row],[Số tiền đã thu]]</f>
        <v>0</v>
      </c>
      <c r="S2038" s="7">
        <f>IF(Table1[[#This Row],[Ngày hóa đơn]]&lt;&gt;"",Table1[[#This Row],[Ngày hóa đơn]],Table1[[#This Row],[Ngày hạch toán]])</f>
        <v>45730</v>
      </c>
      <c r="T2038" s="8"/>
      <c r="U2038" s="7">
        <f>IF(Table1[[#This Row],[Ngày tính CN]]="","",S2038+T2038)</f>
        <v>45730</v>
      </c>
      <c r="V2038" s="71">
        <f ca="1">IF(Table1[[#This Row],[Hạn thanh toán]]="","",IF((U2038-NOW())&lt;0,0,(U2038-NOW())))</f>
        <v>0</v>
      </c>
      <c r="W2038" s="69"/>
      <c r="X2038" s="65" t="str">
        <f t="shared" ca="1" si="225"/>
        <v/>
      </c>
      <c r="Y2038" s="65" t="str">
        <f t="shared" si="222"/>
        <v>Đã thanh toán</v>
      </c>
      <c r="Z2038" s="250">
        <f>Table1[[#This Row],[Hạn thanh toán]]</f>
        <v>45730</v>
      </c>
      <c r="AA2038" s="250">
        <f>Table1[[#This Row],[Ngày Thanh toán]]</f>
        <v>45877</v>
      </c>
      <c r="AD2038" s="3" t="str">
        <f>IF(Table1[[#This Row],[Mã khách hàng]]="","",VLOOKUP($A2038,Ma_KH!$A:$Q,Ma_KH!O$1,0))</f>
        <v>GREENMART</v>
      </c>
      <c r="AE2038" s="3" t="str">
        <f>IF(Table1[[#This Row],[Mã khách hàng]]="","",VLOOKUP($A2038,Ma_KH!$A:$Q,Ma_KH!P$1,0))</f>
        <v>GREEN MART</v>
      </c>
      <c r="AF2038" s="3" t="str">
        <f>VLOOKUP(A2038,Ma_KH!A:Q,Ma_KH!J$1,0)</f>
        <v>Đỗ Minh Quang</v>
      </c>
    </row>
    <row r="2039" spans="1:32" ht="16.5">
      <c r="A2039" s="73" t="s">
        <v>170</v>
      </c>
      <c r="B2039" s="4" t="s">
        <v>3412</v>
      </c>
      <c r="C2039" s="75">
        <v>45769</v>
      </c>
      <c r="D2039" s="76" t="s">
        <v>3403</v>
      </c>
      <c r="F2039" s="81"/>
      <c r="G2039" s="73" t="s">
        <v>3404</v>
      </c>
      <c r="H2039" s="69">
        <v>1100798</v>
      </c>
      <c r="I2039" s="69">
        <v>0</v>
      </c>
      <c r="J2039" s="69">
        <f>(Table1[[#This Row],[Tiền hàng]]-Table1[[#This Row],[Tiền chiết khấu]])*8%</f>
        <v>88063.84</v>
      </c>
      <c r="K2039" s="69">
        <v>1188862</v>
      </c>
      <c r="L2039" s="8" t="s">
        <v>24</v>
      </c>
      <c r="M2039" s="221">
        <v>45877</v>
      </c>
      <c r="N2039" s="222" t="s">
        <v>4436</v>
      </c>
      <c r="O2039" s="69">
        <f>IF(Table1[[#This Row],[Phân loại]]="Tồn đầu kỳ",Table1[[#This Row],[Tổng giá trị]],0)</f>
        <v>0</v>
      </c>
      <c r="P2039" s="8">
        <f>IF(Table1[[#This Row],[Số còn phải thu ĐK]]&lt;&gt;0,0,IF(Table1[[#This Row],[Phân loại]]="Bán hàng",Table1[[#This Row],[Tổng giá trị]],-Table1[[#This Row],[Tổng giá trị]]))</f>
        <v>1188862</v>
      </c>
      <c r="Q2039" s="18">
        <f t="shared" si="226"/>
        <v>1188862</v>
      </c>
      <c r="R2039" s="8">
        <f>Table1[[#This Row],[Số còn phải thu ĐK]]+Table1[[#This Row],[Giá Trị HD sau CK]]-Table1[[#This Row],[Số tiền đã thu]]</f>
        <v>0</v>
      </c>
      <c r="S2039" s="7">
        <f>IF(Table1[[#This Row],[Ngày hóa đơn]]&lt;&gt;"",Table1[[#This Row],[Ngày hóa đơn]],Table1[[#This Row],[Ngày hạch toán]])</f>
        <v>45769</v>
      </c>
      <c r="T2039" s="8"/>
      <c r="U2039" s="7">
        <f>IF(Table1[[#This Row],[Ngày tính CN]]="","",S2039+T2039)</f>
        <v>45769</v>
      </c>
      <c r="V2039" s="71">
        <f ca="1">IF(Table1[[#This Row],[Hạn thanh toán]]="","",IF((U2039-NOW())&lt;0,0,(U2039-NOW())))</f>
        <v>0</v>
      </c>
      <c r="W2039" s="69"/>
      <c r="X2039" s="65" t="str">
        <f t="shared" ca="1" si="225"/>
        <v/>
      </c>
      <c r="Y2039" s="65" t="str">
        <f t="shared" si="222"/>
        <v>Đã thanh toán</v>
      </c>
      <c r="Z2039" s="250">
        <f>Table1[[#This Row],[Hạn thanh toán]]</f>
        <v>45769</v>
      </c>
      <c r="AA2039" s="250">
        <f>Table1[[#This Row],[Ngày Thanh toán]]</f>
        <v>45877</v>
      </c>
      <c r="AD2039" s="3" t="str">
        <f>IF(Table1[[#This Row],[Mã khách hàng]]="","",VLOOKUP($A2039,Ma_KH!$A:$Q,Ma_KH!O$1,0))</f>
        <v>GREENMART</v>
      </c>
      <c r="AE2039" s="3" t="str">
        <f>IF(Table1[[#This Row],[Mã khách hàng]]="","",VLOOKUP($A2039,Ma_KH!$A:$Q,Ma_KH!P$1,0))</f>
        <v>GREEN MART</v>
      </c>
      <c r="AF2039" s="3" t="str">
        <f>VLOOKUP(A2039,Ma_KH!A:Q,Ma_KH!J$1,0)</f>
        <v>Đỗ Minh Quang</v>
      </c>
    </row>
    <row r="2040" spans="1:32" ht="16.5">
      <c r="A2040" s="73" t="s">
        <v>170</v>
      </c>
      <c r="B2040" s="4" t="s">
        <v>3412</v>
      </c>
      <c r="C2040" s="75">
        <v>45794</v>
      </c>
      <c r="D2040" s="76" t="s">
        <v>3405</v>
      </c>
      <c r="F2040" s="81"/>
      <c r="G2040" s="73" t="s">
        <v>3406</v>
      </c>
      <c r="H2040" s="69"/>
      <c r="I2040" s="69">
        <v>0</v>
      </c>
      <c r="J2040" s="69">
        <f>(Table1[[#This Row],[Tiền hàng]]-Table1[[#This Row],[Tiền chiết khấu]])*8%</f>
        <v>0</v>
      </c>
      <c r="K2040" s="69">
        <v>619526</v>
      </c>
      <c r="L2040" s="8" t="s">
        <v>17</v>
      </c>
      <c r="M2040" s="221">
        <v>45903</v>
      </c>
      <c r="N2040" s="222" t="s">
        <v>4437</v>
      </c>
      <c r="O2040" s="69">
        <f>IF(Table1[[#This Row],[Phân loại]]="Tồn đầu kỳ",Table1[[#This Row],[Tổng giá trị]],0)</f>
        <v>0</v>
      </c>
      <c r="P2040" s="8">
        <f>IF(Table1[[#This Row],[Số còn phải thu ĐK]]&lt;&gt;0,0,IF(Table1[[#This Row],[Phân loại]]="Bán hàng",Table1[[#This Row],[Tổng giá trị]],-Table1[[#This Row],[Tổng giá trị]]))</f>
        <v>-619526</v>
      </c>
      <c r="Q2040" s="18">
        <f t="shared" si="226"/>
        <v>-619526</v>
      </c>
      <c r="R2040" s="8">
        <f>Table1[[#This Row],[Số còn phải thu ĐK]]+Table1[[#This Row],[Giá Trị HD sau CK]]-Table1[[#This Row],[Số tiền đã thu]]</f>
        <v>0</v>
      </c>
      <c r="S2040" s="7">
        <f>IF(Table1[[#This Row],[Ngày hóa đơn]]&lt;&gt;"",Table1[[#This Row],[Ngày hóa đơn]],Table1[[#This Row],[Ngày hạch toán]])</f>
        <v>45794</v>
      </c>
      <c r="T2040" s="8"/>
      <c r="U2040" s="7">
        <f>IF(Table1[[#This Row],[Ngày tính CN]]="","",S2040+T2040)</f>
        <v>45794</v>
      </c>
      <c r="V2040" s="71">
        <f ca="1">IF(Table1[[#This Row],[Hạn thanh toán]]="","",IF((U2040-NOW())&lt;0,0,(U2040-NOW())))</f>
        <v>0</v>
      </c>
      <c r="W2040" s="69"/>
      <c r="X2040" s="65" t="str">
        <f t="shared" ca="1" si="225"/>
        <v/>
      </c>
      <c r="Y2040" s="65" t="str">
        <f t="shared" si="222"/>
        <v>Đã thanh toán</v>
      </c>
      <c r="Z2040" s="250">
        <f>Table1[[#This Row],[Hạn thanh toán]]</f>
        <v>45794</v>
      </c>
      <c r="AA2040" s="250">
        <f>Table1[[#This Row],[Ngày Thanh toán]]</f>
        <v>45903</v>
      </c>
      <c r="AD2040" s="3" t="str">
        <f>IF(Table1[[#This Row],[Mã khách hàng]]="","",VLOOKUP($A2040,Ma_KH!$A:$Q,Ma_KH!O$1,0))</f>
        <v>GREENMART</v>
      </c>
      <c r="AE2040" s="3" t="str">
        <f>IF(Table1[[#This Row],[Mã khách hàng]]="","",VLOOKUP($A2040,Ma_KH!$A:$Q,Ma_KH!P$1,0))</f>
        <v>GREEN MART</v>
      </c>
      <c r="AF2040" s="3" t="str">
        <f>VLOOKUP(A2040,Ma_KH!A:Q,Ma_KH!J$1,0)</f>
        <v>Đỗ Minh Quang</v>
      </c>
    </row>
    <row r="2041" spans="1:32" ht="16.5">
      <c r="A2041" s="73" t="s">
        <v>170</v>
      </c>
      <c r="B2041" s="4" t="s">
        <v>3412</v>
      </c>
      <c r="C2041" s="75">
        <v>45820</v>
      </c>
      <c r="D2041" s="76" t="s">
        <v>3407</v>
      </c>
      <c r="F2041" s="81"/>
      <c r="G2041" s="73" t="s">
        <v>3408</v>
      </c>
      <c r="H2041" s="69"/>
      <c r="I2041" s="69">
        <v>0</v>
      </c>
      <c r="J2041" s="69">
        <f>(Table1[[#This Row],[Tiền hàng]]-Table1[[#This Row],[Tiền chiết khấu]])*8%</f>
        <v>0</v>
      </c>
      <c r="K2041" s="69">
        <v>128591</v>
      </c>
      <c r="L2041" s="8" t="s">
        <v>17</v>
      </c>
      <c r="M2041" s="221">
        <v>45903</v>
      </c>
      <c r="N2041" s="222" t="s">
        <v>4437</v>
      </c>
      <c r="O2041" s="69">
        <f>IF(Table1[[#This Row],[Phân loại]]="Tồn đầu kỳ",Table1[[#This Row],[Tổng giá trị]],0)</f>
        <v>0</v>
      </c>
      <c r="P2041" s="8">
        <f>IF(Table1[[#This Row],[Số còn phải thu ĐK]]&lt;&gt;0,0,IF(Table1[[#This Row],[Phân loại]]="Bán hàng",Table1[[#This Row],[Tổng giá trị]],-Table1[[#This Row],[Tổng giá trị]]))</f>
        <v>-128591</v>
      </c>
      <c r="Q2041" s="18">
        <f t="shared" si="226"/>
        <v>-128591</v>
      </c>
      <c r="R2041" s="8">
        <f>Table1[[#This Row],[Số còn phải thu ĐK]]+Table1[[#This Row],[Giá Trị HD sau CK]]-Table1[[#This Row],[Số tiền đã thu]]</f>
        <v>0</v>
      </c>
      <c r="S2041" s="7">
        <f>IF(Table1[[#This Row],[Ngày hóa đơn]]&lt;&gt;"",Table1[[#This Row],[Ngày hóa đơn]],Table1[[#This Row],[Ngày hạch toán]])</f>
        <v>45820</v>
      </c>
      <c r="T2041" s="8"/>
      <c r="U2041" s="7">
        <f>IF(Table1[[#This Row],[Ngày tính CN]]="","",S2041+T2041)</f>
        <v>45820</v>
      </c>
      <c r="V2041" s="71">
        <f ca="1">IF(Table1[[#This Row],[Hạn thanh toán]]="","",IF((U2041-NOW())&lt;0,0,(U2041-NOW())))</f>
        <v>0</v>
      </c>
      <c r="W2041" s="69"/>
      <c r="X2041" s="65" t="str">
        <f t="shared" ca="1" si="225"/>
        <v/>
      </c>
      <c r="Y2041" s="65" t="str">
        <f t="shared" si="222"/>
        <v>Đã thanh toán</v>
      </c>
      <c r="Z2041" s="250">
        <f>Table1[[#This Row],[Hạn thanh toán]]</f>
        <v>45820</v>
      </c>
      <c r="AA2041" s="250">
        <f>Table1[[#This Row],[Ngày Thanh toán]]</f>
        <v>45903</v>
      </c>
      <c r="AD2041" s="3" t="str">
        <f>IF(Table1[[#This Row],[Mã khách hàng]]="","",VLOOKUP($A2041,Ma_KH!$A:$Q,Ma_KH!O$1,0))</f>
        <v>GREENMART</v>
      </c>
      <c r="AE2041" s="3" t="str">
        <f>IF(Table1[[#This Row],[Mã khách hàng]]="","",VLOOKUP($A2041,Ma_KH!$A:$Q,Ma_KH!P$1,0))</f>
        <v>GREEN MART</v>
      </c>
      <c r="AF2041" s="3" t="str">
        <f>VLOOKUP(A2041,Ma_KH!A:Q,Ma_KH!J$1,0)</f>
        <v>Đỗ Minh Quang</v>
      </c>
    </row>
    <row r="2042" spans="1:32" ht="16.5">
      <c r="A2042" s="73" t="s">
        <v>170</v>
      </c>
      <c r="B2042" s="4" t="s">
        <v>3412</v>
      </c>
      <c r="C2042" s="75">
        <v>45854</v>
      </c>
      <c r="D2042" s="76" t="s">
        <v>3409</v>
      </c>
      <c r="F2042" s="81"/>
      <c r="G2042" s="73" t="s">
        <v>3410</v>
      </c>
      <c r="H2042" s="69"/>
      <c r="I2042" s="69">
        <v>0</v>
      </c>
      <c r="J2042" s="69">
        <f>(Table1[[#This Row],[Tiền hàng]]-Table1[[#This Row],[Tiền chiết khấu]])*8%</f>
        <v>0</v>
      </c>
      <c r="K2042" s="69">
        <v>174282</v>
      </c>
      <c r="L2042" s="8" t="s">
        <v>17</v>
      </c>
      <c r="M2042" s="221">
        <v>45903</v>
      </c>
      <c r="N2042" s="222" t="s">
        <v>4437</v>
      </c>
      <c r="O2042" s="69">
        <f>IF(Table1[[#This Row],[Phân loại]]="Tồn đầu kỳ",Table1[[#This Row],[Tổng giá trị]],0)</f>
        <v>0</v>
      </c>
      <c r="P2042" s="8">
        <f>IF(Table1[[#This Row],[Số còn phải thu ĐK]]&lt;&gt;0,0,IF(Table1[[#This Row],[Phân loại]]="Bán hàng",Table1[[#This Row],[Tổng giá trị]],-Table1[[#This Row],[Tổng giá trị]]))</f>
        <v>-174282</v>
      </c>
      <c r="Q2042" s="18">
        <f t="shared" si="226"/>
        <v>-174282</v>
      </c>
      <c r="R2042" s="8">
        <f>Table1[[#This Row],[Số còn phải thu ĐK]]+Table1[[#This Row],[Giá Trị HD sau CK]]-Table1[[#This Row],[Số tiền đã thu]]</f>
        <v>0</v>
      </c>
      <c r="S2042" s="7">
        <f>IF(Table1[[#This Row],[Ngày hóa đơn]]&lt;&gt;"",Table1[[#This Row],[Ngày hóa đơn]],Table1[[#This Row],[Ngày hạch toán]])</f>
        <v>45854</v>
      </c>
      <c r="T2042" s="8"/>
      <c r="U2042" s="7">
        <f>IF(Table1[[#This Row],[Ngày tính CN]]="","",S2042+T2042)</f>
        <v>45854</v>
      </c>
      <c r="V2042" s="71">
        <f ca="1">IF(Table1[[#This Row],[Hạn thanh toán]]="","",IF((U2042-NOW())&lt;0,0,(U2042-NOW())))</f>
        <v>0</v>
      </c>
      <c r="W2042" s="69"/>
      <c r="X2042" s="65" t="str">
        <f t="shared" ca="1" si="225"/>
        <v/>
      </c>
      <c r="Y2042" s="65" t="str">
        <f t="shared" si="222"/>
        <v>Đã thanh toán</v>
      </c>
      <c r="Z2042" s="250">
        <f>Table1[[#This Row],[Hạn thanh toán]]</f>
        <v>45854</v>
      </c>
      <c r="AA2042" s="250">
        <f>Table1[[#This Row],[Ngày Thanh toán]]</f>
        <v>45903</v>
      </c>
      <c r="AD2042" s="3" t="str">
        <f>IF(Table1[[#This Row],[Mã khách hàng]]="","",VLOOKUP($A2042,Ma_KH!$A:$Q,Ma_KH!O$1,0))</f>
        <v>GREENMART</v>
      </c>
      <c r="AE2042" s="3" t="str">
        <f>IF(Table1[[#This Row],[Mã khách hàng]]="","",VLOOKUP($A2042,Ma_KH!$A:$Q,Ma_KH!P$1,0))</f>
        <v>GREEN MART</v>
      </c>
      <c r="AF2042" s="3" t="str">
        <f>VLOOKUP(A2042,Ma_KH!A:Q,Ma_KH!J$1,0)</f>
        <v>Đỗ Minh Quang</v>
      </c>
    </row>
    <row r="2043" spans="1:32" ht="16.5">
      <c r="A2043" s="73" t="s">
        <v>170</v>
      </c>
      <c r="B2043" s="4" t="s">
        <v>3412</v>
      </c>
      <c r="C2043" s="75">
        <v>45855</v>
      </c>
      <c r="D2043" s="76" t="s">
        <v>3411</v>
      </c>
      <c r="F2043" s="81"/>
      <c r="G2043" s="73" t="s">
        <v>3412</v>
      </c>
      <c r="H2043" s="69">
        <v>352745</v>
      </c>
      <c r="I2043" s="69">
        <v>0</v>
      </c>
      <c r="J2043" s="69">
        <f>(Table1[[#This Row],[Tiền hàng]]-Table1[[#This Row],[Tiền chiết khấu]])*8%</f>
        <v>28219.600000000002</v>
      </c>
      <c r="K2043" s="69">
        <v>380965</v>
      </c>
      <c r="L2043" s="8" t="s">
        <v>24</v>
      </c>
      <c r="M2043" s="221">
        <v>45903</v>
      </c>
      <c r="N2043" s="222" t="s">
        <v>4437</v>
      </c>
      <c r="O2043" s="69">
        <f>IF(Table1[[#This Row],[Phân loại]]="Tồn đầu kỳ",Table1[[#This Row],[Tổng giá trị]],0)</f>
        <v>0</v>
      </c>
      <c r="P2043" s="8">
        <f>IF(Table1[[#This Row],[Số còn phải thu ĐK]]&lt;&gt;0,0,IF(Table1[[#This Row],[Phân loại]]="Bán hàng",Table1[[#This Row],[Tổng giá trị]],-Table1[[#This Row],[Tổng giá trị]]))</f>
        <v>380965</v>
      </c>
      <c r="Q2043" s="18">
        <f t="shared" si="226"/>
        <v>380965</v>
      </c>
      <c r="R2043" s="8">
        <f>Table1[[#This Row],[Số còn phải thu ĐK]]+Table1[[#This Row],[Giá Trị HD sau CK]]-Table1[[#This Row],[Số tiền đã thu]]</f>
        <v>0</v>
      </c>
      <c r="S2043" s="7">
        <f>IF(Table1[[#This Row],[Ngày hóa đơn]]&lt;&gt;"",Table1[[#This Row],[Ngày hóa đơn]],Table1[[#This Row],[Ngày hạch toán]])</f>
        <v>45855</v>
      </c>
      <c r="T2043" s="8"/>
      <c r="U2043" s="7">
        <f>IF(Table1[[#This Row],[Ngày tính CN]]="","",S2043+T2043)</f>
        <v>45855</v>
      </c>
      <c r="V2043" s="71">
        <f ca="1">IF(Table1[[#This Row],[Hạn thanh toán]]="","",IF((U2043-NOW())&lt;0,0,(U2043-NOW())))</f>
        <v>0</v>
      </c>
      <c r="W2043" s="69"/>
      <c r="X2043" s="65" t="str">
        <f t="shared" ca="1" si="225"/>
        <v/>
      </c>
      <c r="Y2043" s="65" t="str">
        <f t="shared" si="222"/>
        <v>Đã thanh toán</v>
      </c>
      <c r="Z2043" s="250">
        <f>Table1[[#This Row],[Hạn thanh toán]]</f>
        <v>45855</v>
      </c>
      <c r="AA2043" s="250">
        <f>Table1[[#This Row],[Ngày Thanh toán]]</f>
        <v>45903</v>
      </c>
      <c r="AD2043" s="3" t="str">
        <f>IF(Table1[[#This Row],[Mã khách hàng]]="","",VLOOKUP($A2043,Ma_KH!$A:$Q,Ma_KH!O$1,0))</f>
        <v>GREENMART</v>
      </c>
      <c r="AE2043" s="3" t="str">
        <f>IF(Table1[[#This Row],[Mã khách hàng]]="","",VLOOKUP($A2043,Ma_KH!$A:$Q,Ma_KH!P$1,0))</f>
        <v>GREEN MART</v>
      </c>
      <c r="AF2043" s="3" t="str">
        <f>VLOOKUP(A2043,Ma_KH!A:Q,Ma_KH!J$1,0)</f>
        <v>Đỗ Minh Quang</v>
      </c>
    </row>
    <row r="2044" spans="1:32" ht="16.5">
      <c r="A2044" s="73" t="s">
        <v>170</v>
      </c>
      <c r="B2044" s="4" t="s">
        <v>3412</v>
      </c>
      <c r="C2044" s="75">
        <v>45924</v>
      </c>
      <c r="D2044" s="76" t="s">
        <v>3413</v>
      </c>
      <c r="F2044" s="81"/>
      <c r="G2044" s="73" t="s">
        <v>3404</v>
      </c>
      <c r="H2044" s="69">
        <v>552480</v>
      </c>
      <c r="I2044" s="69">
        <v>0</v>
      </c>
      <c r="J2044" s="69">
        <f>(Table1[[#This Row],[Tiền hàng]]-Table1[[#This Row],[Tiền chiết khấu]])*8%</f>
        <v>44198.400000000001</v>
      </c>
      <c r="K2044" s="69">
        <v>596678</v>
      </c>
      <c r="L2044" s="8" t="s">
        <v>24</v>
      </c>
      <c r="M2044" s="223">
        <v>45979</v>
      </c>
      <c r="O2044" s="69">
        <f>IF(Table1[[#This Row],[Phân loại]]="Tồn đầu kỳ",Table1[[#This Row],[Tổng giá trị]],0)</f>
        <v>0</v>
      </c>
      <c r="P2044" s="8">
        <f>IF(Table1[[#This Row],[Số còn phải thu ĐK]]&lt;&gt;0,0,IF(Table1[[#This Row],[Phân loại]]="Bán hàng",Table1[[#This Row],[Tổng giá trị]],-Table1[[#This Row],[Tổng giá trị]]))</f>
        <v>596678</v>
      </c>
      <c r="Q2044" s="18">
        <f t="shared" si="226"/>
        <v>596678</v>
      </c>
      <c r="R2044" s="8">
        <f>Table1[[#This Row],[Số còn phải thu ĐK]]+Table1[[#This Row],[Giá Trị HD sau CK]]-Table1[[#This Row],[Số tiền đã thu]]</f>
        <v>0</v>
      </c>
      <c r="S2044" s="7">
        <f>IF(Table1[[#This Row],[Ngày hóa đơn]]&lt;&gt;"",Table1[[#This Row],[Ngày hóa đơn]],Table1[[#This Row],[Ngày hạch toán]])</f>
        <v>45924</v>
      </c>
      <c r="T2044" s="8"/>
      <c r="U2044" s="7">
        <f>IF(Table1[[#This Row],[Ngày tính CN]]="","",S2044+T2044)</f>
        <v>45924</v>
      </c>
      <c r="V2044" s="71">
        <f ca="1">IF(Table1[[#This Row],[Hạn thanh toán]]="","",IF((U2044-NOW())&lt;0,0,(U2044-NOW())))</f>
        <v>0</v>
      </c>
      <c r="W2044" s="69"/>
      <c r="X2044" s="65" t="str">
        <f t="shared" ca="1" si="225"/>
        <v/>
      </c>
      <c r="Y2044" s="65" t="str">
        <f t="shared" si="222"/>
        <v>Đã thanh toán</v>
      </c>
      <c r="Z2044" s="250">
        <f>Table1[[#This Row],[Hạn thanh toán]]</f>
        <v>45924</v>
      </c>
      <c r="AA2044" s="250">
        <f>Table1[[#This Row],[Ngày Thanh toán]]</f>
        <v>45979</v>
      </c>
      <c r="AD2044" s="3" t="str">
        <f>IF(Table1[[#This Row],[Mã khách hàng]]="","",VLOOKUP($A2044,Ma_KH!$A:$Q,Ma_KH!O$1,0))</f>
        <v>GREENMART</v>
      </c>
      <c r="AE2044" s="3" t="str">
        <f>IF(Table1[[#This Row],[Mã khách hàng]]="","",VLOOKUP($A2044,Ma_KH!$A:$Q,Ma_KH!P$1,0))</f>
        <v>GREEN MART</v>
      </c>
      <c r="AF2044" s="3" t="str">
        <f>VLOOKUP(A2044,Ma_KH!A:Q,Ma_KH!J$1,0)</f>
        <v>Đỗ Minh Quang</v>
      </c>
    </row>
    <row r="2045" spans="1:32" ht="16.5">
      <c r="A2045" s="73" t="s">
        <v>170</v>
      </c>
      <c r="B2045" s="4" t="s">
        <v>3412</v>
      </c>
      <c r="C2045" s="75">
        <v>45937</v>
      </c>
      <c r="D2045" s="76" t="s">
        <v>3414</v>
      </c>
      <c r="F2045" s="81"/>
      <c r="G2045" s="73" t="s">
        <v>3404</v>
      </c>
      <c r="H2045" s="69">
        <v>675328</v>
      </c>
      <c r="I2045" s="69">
        <v>0</v>
      </c>
      <c r="J2045" s="69">
        <f>(Table1[[#This Row],[Tiền hàng]]-Table1[[#This Row],[Tiền chiết khấu]])*8%</f>
        <v>54026.239999999998</v>
      </c>
      <c r="K2045" s="69">
        <v>729354</v>
      </c>
      <c r="L2045" s="8" t="s">
        <v>24</v>
      </c>
      <c r="M2045" s="223">
        <v>45979</v>
      </c>
      <c r="O2045" s="69">
        <f>IF(Table1[[#This Row],[Phân loại]]="Tồn đầu kỳ",Table1[[#This Row],[Tổng giá trị]],0)</f>
        <v>0</v>
      </c>
      <c r="P2045" s="8">
        <f>IF(Table1[[#This Row],[Số còn phải thu ĐK]]&lt;&gt;0,0,IF(Table1[[#This Row],[Phân loại]]="Bán hàng",Table1[[#This Row],[Tổng giá trị]],-Table1[[#This Row],[Tổng giá trị]]))</f>
        <v>729354</v>
      </c>
      <c r="Q2045" s="18">
        <f t="shared" si="226"/>
        <v>729354</v>
      </c>
      <c r="R2045" s="8">
        <f>Table1[[#This Row],[Số còn phải thu ĐK]]+Table1[[#This Row],[Giá Trị HD sau CK]]-Table1[[#This Row],[Số tiền đã thu]]</f>
        <v>0</v>
      </c>
      <c r="S2045" s="7">
        <f>IF(Table1[[#This Row],[Ngày hóa đơn]]&lt;&gt;"",Table1[[#This Row],[Ngày hóa đơn]],Table1[[#This Row],[Ngày hạch toán]])</f>
        <v>45937</v>
      </c>
      <c r="T2045" s="8"/>
      <c r="U2045" s="7">
        <f>IF(Table1[[#This Row],[Ngày tính CN]]="","",S2045+T2045)</f>
        <v>45937</v>
      </c>
      <c r="V2045" s="71">
        <f ca="1">IF(Table1[[#This Row],[Hạn thanh toán]]="","",IF((U2045-NOW())&lt;0,0,(U2045-NOW())))</f>
        <v>0</v>
      </c>
      <c r="W2045" s="69"/>
      <c r="X2045" s="65" t="str">
        <f t="shared" ca="1" si="225"/>
        <v/>
      </c>
      <c r="Y2045" s="65" t="str">
        <f t="shared" si="222"/>
        <v>Đã thanh toán</v>
      </c>
      <c r="Z2045" s="250">
        <f>Table1[[#This Row],[Hạn thanh toán]]</f>
        <v>45937</v>
      </c>
      <c r="AA2045" s="250">
        <f>Table1[[#This Row],[Ngày Thanh toán]]</f>
        <v>45979</v>
      </c>
      <c r="AD2045" s="3" t="str">
        <f>IF(Table1[[#This Row],[Mã khách hàng]]="","",VLOOKUP($A2045,Ma_KH!$A:$Q,Ma_KH!O$1,0))</f>
        <v>GREENMART</v>
      </c>
      <c r="AE2045" s="3" t="str">
        <f>IF(Table1[[#This Row],[Mã khách hàng]]="","",VLOOKUP($A2045,Ma_KH!$A:$Q,Ma_KH!P$1,0))</f>
        <v>GREEN MART</v>
      </c>
      <c r="AF2045" s="3" t="str">
        <f>VLOOKUP(A2045,Ma_KH!A:Q,Ma_KH!J$1,0)</f>
        <v>Đỗ Minh Quang</v>
      </c>
    </row>
    <row r="2046" spans="1:32" ht="16.5">
      <c r="A2046" s="73" t="s">
        <v>170</v>
      </c>
      <c r="B2046" s="4" t="s">
        <v>3412</v>
      </c>
      <c r="C2046" s="75">
        <v>45948</v>
      </c>
      <c r="D2046" s="76" t="s">
        <v>3415</v>
      </c>
      <c r="F2046" s="81"/>
      <c r="G2046" s="73" t="s">
        <v>3404</v>
      </c>
      <c r="H2046" s="69">
        <v>230000</v>
      </c>
      <c r="I2046" s="69">
        <v>0</v>
      </c>
      <c r="J2046" s="69">
        <f>(Table1[[#This Row],[Tiền hàng]]-Table1[[#This Row],[Tiền chiết khấu]])*8%</f>
        <v>18400</v>
      </c>
      <c r="K2046" s="69">
        <v>248400</v>
      </c>
      <c r="L2046" s="8" t="s">
        <v>24</v>
      </c>
      <c r="M2046" s="223">
        <v>45979</v>
      </c>
      <c r="O2046" s="69">
        <f>IF(Table1[[#This Row],[Phân loại]]="Tồn đầu kỳ",Table1[[#This Row],[Tổng giá trị]],0)</f>
        <v>0</v>
      </c>
      <c r="P2046" s="8">
        <f>IF(Table1[[#This Row],[Số còn phải thu ĐK]]&lt;&gt;0,0,IF(Table1[[#This Row],[Phân loại]]="Bán hàng",Table1[[#This Row],[Tổng giá trị]],-Table1[[#This Row],[Tổng giá trị]]))</f>
        <v>248400</v>
      </c>
      <c r="Q2046" s="18">
        <f t="shared" si="226"/>
        <v>248400</v>
      </c>
      <c r="R2046" s="8">
        <f>Table1[[#This Row],[Số còn phải thu ĐK]]+Table1[[#This Row],[Giá Trị HD sau CK]]-Table1[[#This Row],[Số tiền đã thu]]</f>
        <v>0</v>
      </c>
      <c r="S2046" s="7">
        <f>IF(Table1[[#This Row],[Ngày hóa đơn]]&lt;&gt;"",Table1[[#This Row],[Ngày hóa đơn]],Table1[[#This Row],[Ngày hạch toán]])</f>
        <v>45948</v>
      </c>
      <c r="T2046" s="8"/>
      <c r="U2046" s="7">
        <f>IF(Table1[[#This Row],[Ngày tính CN]]="","",S2046+T2046)</f>
        <v>45948</v>
      </c>
      <c r="V2046" s="71">
        <f ca="1">IF(Table1[[#This Row],[Hạn thanh toán]]="","",IF((U2046-NOW())&lt;0,0,(U2046-NOW())))</f>
        <v>0</v>
      </c>
      <c r="W2046" s="69"/>
      <c r="X2046" s="65" t="str">
        <f t="shared" ca="1" si="225"/>
        <v/>
      </c>
      <c r="Y2046" s="65" t="str">
        <f t="shared" si="222"/>
        <v>Đã thanh toán</v>
      </c>
      <c r="Z2046" s="250">
        <f>Table1[[#This Row],[Hạn thanh toán]]</f>
        <v>45948</v>
      </c>
      <c r="AA2046" s="250">
        <f>Table1[[#This Row],[Ngày Thanh toán]]</f>
        <v>45979</v>
      </c>
      <c r="AD2046" s="3" t="str">
        <f>IF(Table1[[#This Row],[Mã khách hàng]]="","",VLOOKUP($A2046,Ma_KH!$A:$Q,Ma_KH!O$1,0))</f>
        <v>GREENMART</v>
      </c>
      <c r="AE2046" s="3" t="str">
        <f>IF(Table1[[#This Row],[Mã khách hàng]]="","",VLOOKUP($A2046,Ma_KH!$A:$Q,Ma_KH!P$1,0))</f>
        <v>GREEN MART</v>
      </c>
      <c r="AF2046" s="3" t="str">
        <f>VLOOKUP(A2046,Ma_KH!A:Q,Ma_KH!J$1,0)</f>
        <v>Đỗ Minh Quang</v>
      </c>
    </row>
    <row r="2047" spans="1:32" ht="16.5">
      <c r="A2047" s="73" t="s">
        <v>171</v>
      </c>
      <c r="B2047" s="4" t="s">
        <v>3419</v>
      </c>
      <c r="C2047" s="75">
        <v>45730</v>
      </c>
      <c r="D2047" s="76" t="s">
        <v>3416</v>
      </c>
      <c r="F2047" s="81"/>
      <c r="G2047" s="73" t="s">
        <v>3417</v>
      </c>
      <c r="H2047" s="69">
        <v>3095881</v>
      </c>
      <c r="I2047" s="69">
        <v>309588</v>
      </c>
      <c r="J2047" s="69">
        <f>(Table1[[#This Row],[Tiền hàng]]-Table1[[#This Row],[Tiền chiết khấu]])*8%</f>
        <v>222903.44</v>
      </c>
      <c r="K2047" s="69">
        <v>3009196</v>
      </c>
      <c r="L2047" s="8" t="s">
        <v>24</v>
      </c>
      <c r="M2047" s="221">
        <v>45877</v>
      </c>
      <c r="N2047" s="222" t="s">
        <v>4436</v>
      </c>
      <c r="O2047" s="69">
        <f>IF(Table1[[#This Row],[Phân loại]]="Tồn đầu kỳ",Table1[[#This Row],[Tổng giá trị]],0)</f>
        <v>0</v>
      </c>
      <c r="P2047" s="8">
        <f>IF(Table1[[#This Row],[Số còn phải thu ĐK]]&lt;&gt;0,0,IF(Table1[[#This Row],[Phân loại]]="Bán hàng",Table1[[#This Row],[Tổng giá trị]],-Table1[[#This Row],[Tổng giá trị]]))</f>
        <v>3009196</v>
      </c>
      <c r="Q2047" s="18">
        <f t="shared" si="226"/>
        <v>3009196</v>
      </c>
      <c r="R2047" s="8">
        <f>Table1[[#This Row],[Số còn phải thu ĐK]]+Table1[[#This Row],[Giá Trị HD sau CK]]-Table1[[#This Row],[Số tiền đã thu]]</f>
        <v>0</v>
      </c>
      <c r="S2047" s="7">
        <f>IF(Table1[[#This Row],[Ngày hóa đơn]]&lt;&gt;"",Table1[[#This Row],[Ngày hóa đơn]],Table1[[#This Row],[Ngày hạch toán]])</f>
        <v>45730</v>
      </c>
      <c r="T2047" s="8"/>
      <c r="U2047" s="7">
        <f>IF(Table1[[#This Row],[Ngày tính CN]]="","",S2047+T2047)</f>
        <v>45730</v>
      </c>
      <c r="V2047" s="71">
        <f ca="1">IF(Table1[[#This Row],[Hạn thanh toán]]="","",IF((U2047-NOW())&lt;0,0,(U2047-NOW())))</f>
        <v>0</v>
      </c>
      <c r="W2047" s="69"/>
      <c r="X2047" s="65" t="str">
        <f t="shared" ca="1" si="225"/>
        <v/>
      </c>
      <c r="Y2047" s="65" t="str">
        <f t="shared" si="222"/>
        <v>Đã thanh toán</v>
      </c>
      <c r="Z2047" s="250">
        <f>Table1[[#This Row],[Hạn thanh toán]]</f>
        <v>45730</v>
      </c>
      <c r="AA2047" s="250">
        <f>Table1[[#This Row],[Ngày Thanh toán]]</f>
        <v>45877</v>
      </c>
      <c r="AD2047" s="3" t="str">
        <f>IF(Table1[[#This Row],[Mã khách hàng]]="","",VLOOKUP($A2047,Ma_KH!$A:$Q,Ma_KH!O$1,0))</f>
        <v>GREENMART</v>
      </c>
      <c r="AE2047" s="3" t="str">
        <f>IF(Table1[[#This Row],[Mã khách hàng]]="","",VLOOKUP($A2047,Ma_KH!$A:$Q,Ma_KH!P$1,0))</f>
        <v>GREEN MART</v>
      </c>
      <c r="AF2047" s="3" t="str">
        <f>VLOOKUP(A2047,Ma_KH!A:Q,Ma_KH!J$1,0)</f>
        <v>Vũ Anh Tuấn</v>
      </c>
    </row>
    <row r="2048" spans="1:32" ht="16.5">
      <c r="A2048" s="73" t="s">
        <v>171</v>
      </c>
      <c r="B2048" s="4" t="s">
        <v>3419</v>
      </c>
      <c r="C2048" s="75">
        <v>45755</v>
      </c>
      <c r="D2048" s="76" t="s">
        <v>3418</v>
      </c>
      <c r="F2048" s="81"/>
      <c r="G2048" s="73" t="s">
        <v>3419</v>
      </c>
      <c r="H2048" s="69">
        <v>503291</v>
      </c>
      <c r="I2048" s="69">
        <v>0</v>
      </c>
      <c r="J2048" s="69">
        <f>(Table1[[#This Row],[Tiền hàng]]-Table1[[#This Row],[Tiền chiết khấu]])*8%</f>
        <v>40263.279999999999</v>
      </c>
      <c r="K2048" s="69">
        <v>543554</v>
      </c>
      <c r="L2048" s="8" t="s">
        <v>24</v>
      </c>
      <c r="M2048" s="221">
        <v>45877</v>
      </c>
      <c r="N2048" s="222" t="s">
        <v>4436</v>
      </c>
      <c r="O2048" s="69">
        <f>IF(Table1[[#This Row],[Phân loại]]="Tồn đầu kỳ",Table1[[#This Row],[Tổng giá trị]],0)</f>
        <v>0</v>
      </c>
      <c r="P2048" s="8">
        <f>IF(Table1[[#This Row],[Số còn phải thu ĐK]]&lt;&gt;0,0,IF(Table1[[#This Row],[Phân loại]]="Bán hàng",Table1[[#This Row],[Tổng giá trị]],-Table1[[#This Row],[Tổng giá trị]]))</f>
        <v>543554</v>
      </c>
      <c r="Q2048" s="18">
        <f t="shared" si="226"/>
        <v>543554</v>
      </c>
      <c r="R2048" s="8">
        <f>Table1[[#This Row],[Số còn phải thu ĐK]]+Table1[[#This Row],[Giá Trị HD sau CK]]-Table1[[#This Row],[Số tiền đã thu]]</f>
        <v>0</v>
      </c>
      <c r="S2048" s="7">
        <f>IF(Table1[[#This Row],[Ngày hóa đơn]]&lt;&gt;"",Table1[[#This Row],[Ngày hóa đơn]],Table1[[#This Row],[Ngày hạch toán]])</f>
        <v>45755</v>
      </c>
      <c r="T2048" s="8"/>
      <c r="U2048" s="7">
        <f>IF(Table1[[#This Row],[Ngày tính CN]]="","",S2048+T2048)</f>
        <v>45755</v>
      </c>
      <c r="V2048" s="71">
        <f ca="1">IF(Table1[[#This Row],[Hạn thanh toán]]="","",IF((U2048-NOW())&lt;0,0,(U2048-NOW())))</f>
        <v>0</v>
      </c>
      <c r="W2048" s="69"/>
      <c r="X2048" s="65" t="str">
        <f t="shared" ca="1" si="225"/>
        <v/>
      </c>
      <c r="Y2048" s="65" t="str">
        <f t="shared" si="222"/>
        <v>Đã thanh toán</v>
      </c>
      <c r="Z2048" s="250">
        <f>Table1[[#This Row],[Hạn thanh toán]]</f>
        <v>45755</v>
      </c>
      <c r="AA2048" s="250">
        <f>Table1[[#This Row],[Ngày Thanh toán]]</f>
        <v>45877</v>
      </c>
      <c r="AD2048" s="3" t="str">
        <f>IF(Table1[[#This Row],[Mã khách hàng]]="","",VLOOKUP($A2048,Ma_KH!$A:$Q,Ma_KH!O$1,0))</f>
        <v>GREENMART</v>
      </c>
      <c r="AE2048" s="3" t="str">
        <f>IF(Table1[[#This Row],[Mã khách hàng]]="","",VLOOKUP($A2048,Ma_KH!$A:$Q,Ma_KH!P$1,0))</f>
        <v>GREEN MART</v>
      </c>
      <c r="AF2048" s="3" t="str">
        <f>VLOOKUP(A2048,Ma_KH!A:Q,Ma_KH!J$1,0)</f>
        <v>Vũ Anh Tuấn</v>
      </c>
    </row>
    <row r="2049" spans="1:32" ht="16.5">
      <c r="A2049" s="73" t="s">
        <v>171</v>
      </c>
      <c r="B2049" s="4" t="s">
        <v>3419</v>
      </c>
      <c r="C2049" s="75">
        <v>45770</v>
      </c>
      <c r="D2049" s="76" t="s">
        <v>3420</v>
      </c>
      <c r="F2049" s="81"/>
      <c r="G2049" s="73" t="s">
        <v>3421</v>
      </c>
      <c r="H2049" s="69">
        <v>1192485</v>
      </c>
      <c r="I2049" s="69">
        <v>0</v>
      </c>
      <c r="J2049" s="69">
        <f>(Table1[[#This Row],[Tiền hàng]]-Table1[[#This Row],[Tiền chiết khấu]])*8%</f>
        <v>95398.8</v>
      </c>
      <c r="K2049" s="69">
        <v>1287884</v>
      </c>
      <c r="L2049" s="8" t="s">
        <v>24</v>
      </c>
      <c r="M2049" s="221">
        <v>45877</v>
      </c>
      <c r="N2049" s="222" t="s">
        <v>4436</v>
      </c>
      <c r="O2049" s="69">
        <f>IF(Table1[[#This Row],[Phân loại]]="Tồn đầu kỳ",Table1[[#This Row],[Tổng giá trị]],0)</f>
        <v>0</v>
      </c>
      <c r="P2049" s="8">
        <f>IF(Table1[[#This Row],[Số còn phải thu ĐK]]&lt;&gt;0,0,IF(Table1[[#This Row],[Phân loại]]="Bán hàng",Table1[[#This Row],[Tổng giá trị]],-Table1[[#This Row],[Tổng giá trị]]))</f>
        <v>1287884</v>
      </c>
      <c r="Q2049" s="18">
        <f t="shared" si="226"/>
        <v>1287884</v>
      </c>
      <c r="R2049" s="8">
        <f>Table1[[#This Row],[Số còn phải thu ĐK]]+Table1[[#This Row],[Giá Trị HD sau CK]]-Table1[[#This Row],[Số tiền đã thu]]</f>
        <v>0</v>
      </c>
      <c r="S2049" s="7">
        <f>IF(Table1[[#This Row],[Ngày hóa đơn]]&lt;&gt;"",Table1[[#This Row],[Ngày hóa đơn]],Table1[[#This Row],[Ngày hạch toán]])</f>
        <v>45770</v>
      </c>
      <c r="T2049" s="8"/>
      <c r="U2049" s="7">
        <f>IF(Table1[[#This Row],[Ngày tính CN]]="","",S2049+T2049)</f>
        <v>45770</v>
      </c>
      <c r="V2049" s="71">
        <f ca="1">IF(Table1[[#This Row],[Hạn thanh toán]]="","",IF((U2049-NOW())&lt;0,0,(U2049-NOW())))</f>
        <v>0</v>
      </c>
      <c r="W2049" s="69"/>
      <c r="X2049" s="65" t="str">
        <f t="shared" ca="1" si="225"/>
        <v/>
      </c>
      <c r="Y2049" s="65" t="str">
        <f t="shared" si="222"/>
        <v>Đã thanh toán</v>
      </c>
      <c r="Z2049" s="250">
        <f>Table1[[#This Row],[Hạn thanh toán]]</f>
        <v>45770</v>
      </c>
      <c r="AA2049" s="250">
        <f>Table1[[#This Row],[Ngày Thanh toán]]</f>
        <v>45877</v>
      </c>
      <c r="AD2049" s="3" t="str">
        <f>IF(Table1[[#This Row],[Mã khách hàng]]="","",VLOOKUP($A2049,Ma_KH!$A:$Q,Ma_KH!O$1,0))</f>
        <v>GREENMART</v>
      </c>
      <c r="AE2049" s="3" t="str">
        <f>IF(Table1[[#This Row],[Mã khách hàng]]="","",VLOOKUP($A2049,Ma_KH!$A:$Q,Ma_KH!P$1,0))</f>
        <v>GREEN MART</v>
      </c>
      <c r="AF2049" s="3" t="str">
        <f>VLOOKUP(A2049,Ma_KH!A:Q,Ma_KH!J$1,0)</f>
        <v>Vũ Anh Tuấn</v>
      </c>
    </row>
    <row r="2050" spans="1:32" ht="16.5">
      <c r="A2050" s="73" t="s">
        <v>171</v>
      </c>
      <c r="B2050" s="4" t="s">
        <v>3419</v>
      </c>
      <c r="C2050" s="75">
        <v>45779</v>
      </c>
      <c r="D2050" s="76" t="s">
        <v>3422</v>
      </c>
      <c r="F2050" s="81"/>
      <c r="G2050" s="73" t="s">
        <v>3421</v>
      </c>
      <c r="H2050" s="69">
        <v>563174</v>
      </c>
      <c r="I2050" s="69">
        <v>0</v>
      </c>
      <c r="J2050" s="69">
        <f>(Table1[[#This Row],[Tiền hàng]]-Table1[[#This Row],[Tiền chiết khấu]])*8%</f>
        <v>45053.919999999998</v>
      </c>
      <c r="K2050" s="69">
        <v>608228</v>
      </c>
      <c r="L2050" s="8" t="s">
        <v>24</v>
      </c>
      <c r="M2050" s="221">
        <v>45903</v>
      </c>
      <c r="N2050" s="222" t="s">
        <v>4437</v>
      </c>
      <c r="O2050" s="69">
        <f>IF(Table1[[#This Row],[Phân loại]]="Tồn đầu kỳ",Table1[[#This Row],[Tổng giá trị]],0)</f>
        <v>0</v>
      </c>
      <c r="P2050" s="8">
        <f>IF(Table1[[#This Row],[Số còn phải thu ĐK]]&lt;&gt;0,0,IF(Table1[[#This Row],[Phân loại]]="Bán hàng",Table1[[#This Row],[Tổng giá trị]],-Table1[[#This Row],[Tổng giá trị]]))</f>
        <v>608228</v>
      </c>
      <c r="Q2050" s="18">
        <f t="shared" si="226"/>
        <v>608228</v>
      </c>
      <c r="R2050" s="8">
        <f>Table1[[#This Row],[Số còn phải thu ĐK]]+Table1[[#This Row],[Giá Trị HD sau CK]]-Table1[[#This Row],[Số tiền đã thu]]</f>
        <v>0</v>
      </c>
      <c r="S2050" s="7">
        <f>IF(Table1[[#This Row],[Ngày hóa đơn]]&lt;&gt;"",Table1[[#This Row],[Ngày hóa đơn]],Table1[[#This Row],[Ngày hạch toán]])</f>
        <v>45779</v>
      </c>
      <c r="T2050" s="8"/>
      <c r="U2050" s="7">
        <f>IF(Table1[[#This Row],[Ngày tính CN]]="","",S2050+T2050)</f>
        <v>45779</v>
      </c>
      <c r="V2050" s="71">
        <f ca="1">IF(Table1[[#This Row],[Hạn thanh toán]]="","",IF((U2050-NOW())&lt;0,0,(U2050-NOW())))</f>
        <v>0</v>
      </c>
      <c r="W2050" s="69"/>
      <c r="X2050" s="65" t="str">
        <f t="shared" ca="1" si="225"/>
        <v/>
      </c>
      <c r="Y2050" s="65" t="str">
        <f t="shared" si="222"/>
        <v>Đã thanh toán</v>
      </c>
      <c r="Z2050" s="250">
        <f>Table1[[#This Row],[Hạn thanh toán]]</f>
        <v>45779</v>
      </c>
      <c r="AA2050" s="250">
        <f>Table1[[#This Row],[Ngày Thanh toán]]</f>
        <v>45903</v>
      </c>
      <c r="AD2050" s="3" t="str">
        <f>IF(Table1[[#This Row],[Mã khách hàng]]="","",VLOOKUP($A2050,Ma_KH!$A:$Q,Ma_KH!O$1,0))</f>
        <v>GREENMART</v>
      </c>
      <c r="AE2050" s="3" t="str">
        <f>IF(Table1[[#This Row],[Mã khách hàng]]="","",VLOOKUP($A2050,Ma_KH!$A:$Q,Ma_KH!P$1,0))</f>
        <v>GREEN MART</v>
      </c>
      <c r="AF2050" s="3" t="str">
        <f>VLOOKUP(A2050,Ma_KH!A:Q,Ma_KH!J$1,0)</f>
        <v>Vũ Anh Tuấn</v>
      </c>
    </row>
    <row r="2051" spans="1:32" ht="16.5">
      <c r="A2051" s="73" t="s">
        <v>171</v>
      </c>
      <c r="B2051" s="4" t="s">
        <v>3419</v>
      </c>
      <c r="C2051" s="75">
        <v>45782</v>
      </c>
      <c r="D2051" s="76" t="s">
        <v>3423</v>
      </c>
      <c r="F2051" s="81"/>
      <c r="G2051" s="73" t="s">
        <v>3419</v>
      </c>
      <c r="H2051" s="69">
        <v>609203</v>
      </c>
      <c r="I2051" s="69">
        <v>0</v>
      </c>
      <c r="J2051" s="69">
        <f>(Table1[[#This Row],[Tiền hàng]]-Table1[[#This Row],[Tiền chiết khấu]])*8%</f>
        <v>48736.24</v>
      </c>
      <c r="K2051" s="69">
        <v>657939</v>
      </c>
      <c r="L2051" s="8" t="s">
        <v>24</v>
      </c>
      <c r="M2051" s="221">
        <v>45903</v>
      </c>
      <c r="N2051" s="222" t="s">
        <v>4437</v>
      </c>
      <c r="O2051" s="69">
        <f>IF(Table1[[#This Row],[Phân loại]]="Tồn đầu kỳ",Table1[[#This Row],[Tổng giá trị]],0)</f>
        <v>0</v>
      </c>
      <c r="P2051" s="8">
        <f>IF(Table1[[#This Row],[Số còn phải thu ĐK]]&lt;&gt;0,0,IF(Table1[[#This Row],[Phân loại]]="Bán hàng",Table1[[#This Row],[Tổng giá trị]],-Table1[[#This Row],[Tổng giá trị]]))</f>
        <v>657939</v>
      </c>
      <c r="Q2051" s="18">
        <f t="shared" si="226"/>
        <v>657939</v>
      </c>
      <c r="R2051" s="8">
        <f>Table1[[#This Row],[Số còn phải thu ĐK]]+Table1[[#This Row],[Giá Trị HD sau CK]]-Table1[[#This Row],[Số tiền đã thu]]</f>
        <v>0</v>
      </c>
      <c r="S2051" s="7">
        <f>IF(Table1[[#This Row],[Ngày hóa đơn]]&lt;&gt;"",Table1[[#This Row],[Ngày hóa đơn]],Table1[[#This Row],[Ngày hạch toán]])</f>
        <v>45782</v>
      </c>
      <c r="T2051" s="8"/>
      <c r="U2051" s="7">
        <f>IF(Table1[[#This Row],[Ngày tính CN]]="","",S2051+T2051)</f>
        <v>45782</v>
      </c>
      <c r="V2051" s="71">
        <f ca="1">IF(Table1[[#This Row],[Hạn thanh toán]]="","",IF((U2051-NOW())&lt;0,0,(U2051-NOW())))</f>
        <v>0</v>
      </c>
      <c r="W2051" s="69"/>
      <c r="X2051" s="65" t="str">
        <f t="shared" ca="1" si="225"/>
        <v/>
      </c>
      <c r="Y2051" s="65" t="str">
        <f t="shared" si="222"/>
        <v>Đã thanh toán</v>
      </c>
      <c r="Z2051" s="250">
        <f>Table1[[#This Row],[Hạn thanh toán]]</f>
        <v>45782</v>
      </c>
      <c r="AA2051" s="250">
        <f>Table1[[#This Row],[Ngày Thanh toán]]</f>
        <v>45903</v>
      </c>
      <c r="AD2051" s="3" t="str">
        <f>IF(Table1[[#This Row],[Mã khách hàng]]="","",VLOOKUP($A2051,Ma_KH!$A:$Q,Ma_KH!O$1,0))</f>
        <v>GREENMART</v>
      </c>
      <c r="AE2051" s="3" t="str">
        <f>IF(Table1[[#This Row],[Mã khách hàng]]="","",VLOOKUP($A2051,Ma_KH!$A:$Q,Ma_KH!P$1,0))</f>
        <v>GREEN MART</v>
      </c>
      <c r="AF2051" s="3" t="str">
        <f>VLOOKUP(A2051,Ma_KH!A:Q,Ma_KH!J$1,0)</f>
        <v>Vũ Anh Tuấn</v>
      </c>
    </row>
    <row r="2052" spans="1:32" ht="16.5">
      <c r="A2052" s="73" t="s">
        <v>171</v>
      </c>
      <c r="B2052" s="4" t="s">
        <v>3419</v>
      </c>
      <c r="C2052" s="75">
        <v>45793</v>
      </c>
      <c r="D2052" s="76" t="s">
        <v>3424</v>
      </c>
      <c r="F2052" s="81"/>
      <c r="G2052" s="73" t="s">
        <v>3425</v>
      </c>
      <c r="H2052" s="69"/>
      <c r="I2052" s="69">
        <v>0</v>
      </c>
      <c r="J2052" s="69">
        <f>(Table1[[#This Row],[Tiền hàng]]-Table1[[#This Row],[Tiền chiết khấu]])*8%</f>
        <v>0</v>
      </c>
      <c r="K2052" s="69">
        <v>509525</v>
      </c>
      <c r="L2052" s="8" t="s">
        <v>17</v>
      </c>
      <c r="M2052" s="221">
        <v>45903</v>
      </c>
      <c r="N2052" s="222" t="s">
        <v>4437</v>
      </c>
      <c r="O2052" s="69">
        <f>IF(Table1[[#This Row],[Phân loại]]="Tồn đầu kỳ",Table1[[#This Row],[Tổng giá trị]],0)</f>
        <v>0</v>
      </c>
      <c r="P2052" s="8">
        <f>IF(Table1[[#This Row],[Số còn phải thu ĐK]]&lt;&gt;0,0,IF(Table1[[#This Row],[Phân loại]]="Bán hàng",Table1[[#This Row],[Tổng giá trị]],-Table1[[#This Row],[Tổng giá trị]]))</f>
        <v>-509525</v>
      </c>
      <c r="Q2052" s="18">
        <f t="shared" si="226"/>
        <v>-509525</v>
      </c>
      <c r="R2052" s="8">
        <f>Table1[[#This Row],[Số còn phải thu ĐK]]+Table1[[#This Row],[Giá Trị HD sau CK]]-Table1[[#This Row],[Số tiền đã thu]]</f>
        <v>0</v>
      </c>
      <c r="S2052" s="7">
        <f>IF(Table1[[#This Row],[Ngày hóa đơn]]&lt;&gt;"",Table1[[#This Row],[Ngày hóa đơn]],Table1[[#This Row],[Ngày hạch toán]])</f>
        <v>45793</v>
      </c>
      <c r="T2052" s="8"/>
      <c r="U2052" s="7">
        <f>IF(Table1[[#This Row],[Ngày tính CN]]="","",S2052+T2052)</f>
        <v>45793</v>
      </c>
      <c r="V2052" s="71">
        <f ca="1">IF(Table1[[#This Row],[Hạn thanh toán]]="","",IF((U2052-NOW())&lt;0,0,(U2052-NOW())))</f>
        <v>0</v>
      </c>
      <c r="W2052" s="69"/>
      <c r="X2052" s="65" t="str">
        <f t="shared" ca="1" si="225"/>
        <v/>
      </c>
      <c r="Y2052" s="65" t="str">
        <f t="shared" si="222"/>
        <v>Đã thanh toán</v>
      </c>
      <c r="Z2052" s="250">
        <f>Table1[[#This Row],[Hạn thanh toán]]</f>
        <v>45793</v>
      </c>
      <c r="AA2052" s="250">
        <f>Table1[[#This Row],[Ngày Thanh toán]]</f>
        <v>45903</v>
      </c>
      <c r="AD2052" s="3" t="str">
        <f>IF(Table1[[#This Row],[Mã khách hàng]]="","",VLOOKUP($A2052,Ma_KH!$A:$Q,Ma_KH!O$1,0))</f>
        <v>GREENMART</v>
      </c>
      <c r="AE2052" s="3" t="str">
        <f>IF(Table1[[#This Row],[Mã khách hàng]]="","",VLOOKUP($A2052,Ma_KH!$A:$Q,Ma_KH!P$1,0))</f>
        <v>GREEN MART</v>
      </c>
      <c r="AF2052" s="3" t="str">
        <f>VLOOKUP(A2052,Ma_KH!A:Q,Ma_KH!J$1,0)</f>
        <v>Vũ Anh Tuấn</v>
      </c>
    </row>
    <row r="2053" spans="1:32" ht="16.5">
      <c r="A2053" s="73" t="s">
        <v>171</v>
      </c>
      <c r="B2053" s="4" t="s">
        <v>3419</v>
      </c>
      <c r="C2053" s="75">
        <v>45800</v>
      </c>
      <c r="D2053" s="76" t="s">
        <v>3426</v>
      </c>
      <c r="F2053" s="81"/>
      <c r="G2053" s="73" t="s">
        <v>3427</v>
      </c>
      <c r="H2053" s="69"/>
      <c r="I2053" s="69">
        <v>0</v>
      </c>
      <c r="J2053" s="69">
        <f>(Table1[[#This Row],[Tiền hàng]]-Table1[[#This Row],[Tiền chiết khấu]])*8%</f>
        <v>0</v>
      </c>
      <c r="K2053" s="69">
        <v>204191</v>
      </c>
      <c r="L2053" s="8" t="s">
        <v>17</v>
      </c>
      <c r="M2053" s="221">
        <v>45903</v>
      </c>
      <c r="N2053" s="222" t="s">
        <v>4437</v>
      </c>
      <c r="O2053" s="69">
        <f>IF(Table1[[#This Row],[Phân loại]]="Tồn đầu kỳ",Table1[[#This Row],[Tổng giá trị]],0)</f>
        <v>0</v>
      </c>
      <c r="P2053" s="8">
        <f>IF(Table1[[#This Row],[Số còn phải thu ĐK]]&lt;&gt;0,0,IF(Table1[[#This Row],[Phân loại]]="Bán hàng",Table1[[#This Row],[Tổng giá trị]],-Table1[[#This Row],[Tổng giá trị]]))</f>
        <v>-204191</v>
      </c>
      <c r="Q2053" s="18">
        <f t="shared" si="226"/>
        <v>-204191</v>
      </c>
      <c r="R2053" s="8">
        <f>Table1[[#This Row],[Số còn phải thu ĐK]]+Table1[[#This Row],[Giá Trị HD sau CK]]-Table1[[#This Row],[Số tiền đã thu]]</f>
        <v>0</v>
      </c>
      <c r="S2053" s="7">
        <f>IF(Table1[[#This Row],[Ngày hóa đơn]]&lt;&gt;"",Table1[[#This Row],[Ngày hóa đơn]],Table1[[#This Row],[Ngày hạch toán]])</f>
        <v>45800</v>
      </c>
      <c r="T2053" s="8"/>
      <c r="U2053" s="7">
        <f>IF(Table1[[#This Row],[Ngày tính CN]]="","",S2053+T2053)</f>
        <v>45800</v>
      </c>
      <c r="V2053" s="71">
        <f ca="1">IF(Table1[[#This Row],[Hạn thanh toán]]="","",IF((U2053-NOW())&lt;0,0,(U2053-NOW())))</f>
        <v>0</v>
      </c>
      <c r="W2053" s="69"/>
      <c r="X2053" s="65" t="str">
        <f t="shared" ca="1" si="225"/>
        <v/>
      </c>
      <c r="Y2053" s="65" t="str">
        <f t="shared" si="222"/>
        <v>Đã thanh toán</v>
      </c>
      <c r="Z2053" s="250">
        <f>Table1[[#This Row],[Hạn thanh toán]]</f>
        <v>45800</v>
      </c>
      <c r="AA2053" s="250">
        <f>Table1[[#This Row],[Ngày Thanh toán]]</f>
        <v>45903</v>
      </c>
      <c r="AD2053" s="3" t="str">
        <f>IF(Table1[[#This Row],[Mã khách hàng]]="","",VLOOKUP($A2053,Ma_KH!$A:$Q,Ma_KH!O$1,0))</f>
        <v>GREENMART</v>
      </c>
      <c r="AE2053" s="3" t="str">
        <f>IF(Table1[[#This Row],[Mã khách hàng]]="","",VLOOKUP($A2053,Ma_KH!$A:$Q,Ma_KH!P$1,0))</f>
        <v>GREEN MART</v>
      </c>
      <c r="AF2053" s="3" t="str">
        <f>VLOOKUP(A2053,Ma_KH!A:Q,Ma_KH!J$1,0)</f>
        <v>Vũ Anh Tuấn</v>
      </c>
    </row>
    <row r="2054" spans="1:32" ht="16.5">
      <c r="A2054" s="73" t="s">
        <v>171</v>
      </c>
      <c r="B2054" s="4" t="s">
        <v>3419</v>
      </c>
      <c r="C2054" s="75">
        <v>45820</v>
      </c>
      <c r="D2054" s="76" t="s">
        <v>3428</v>
      </c>
      <c r="F2054" s="81"/>
      <c r="G2054" s="73" t="s">
        <v>3429</v>
      </c>
      <c r="H2054" s="69"/>
      <c r="I2054" s="69">
        <v>0</v>
      </c>
      <c r="J2054" s="69">
        <f>(Table1[[#This Row],[Tiền hàng]]-Table1[[#This Row],[Tiền chiết khấu]])*8%</f>
        <v>0</v>
      </c>
      <c r="K2054" s="69">
        <v>120085</v>
      </c>
      <c r="L2054" s="8" t="s">
        <v>17</v>
      </c>
      <c r="M2054" s="221">
        <v>45903</v>
      </c>
      <c r="N2054" s="222" t="s">
        <v>4437</v>
      </c>
      <c r="O2054" s="69">
        <f>IF(Table1[[#This Row],[Phân loại]]="Tồn đầu kỳ",Table1[[#This Row],[Tổng giá trị]],0)</f>
        <v>0</v>
      </c>
      <c r="P2054" s="8">
        <f>IF(Table1[[#This Row],[Số còn phải thu ĐK]]&lt;&gt;0,0,IF(Table1[[#This Row],[Phân loại]]="Bán hàng",Table1[[#This Row],[Tổng giá trị]],-Table1[[#This Row],[Tổng giá trị]]))</f>
        <v>-120085</v>
      </c>
      <c r="Q2054" s="18">
        <f t="shared" si="226"/>
        <v>-120085</v>
      </c>
      <c r="R2054" s="8">
        <f>Table1[[#This Row],[Số còn phải thu ĐK]]+Table1[[#This Row],[Giá Trị HD sau CK]]-Table1[[#This Row],[Số tiền đã thu]]</f>
        <v>0</v>
      </c>
      <c r="S2054" s="7">
        <f>IF(Table1[[#This Row],[Ngày hóa đơn]]&lt;&gt;"",Table1[[#This Row],[Ngày hóa đơn]],Table1[[#This Row],[Ngày hạch toán]])</f>
        <v>45820</v>
      </c>
      <c r="T2054" s="8"/>
      <c r="U2054" s="7">
        <f>IF(Table1[[#This Row],[Ngày tính CN]]="","",S2054+T2054)</f>
        <v>45820</v>
      </c>
      <c r="V2054" s="71">
        <f ca="1">IF(Table1[[#This Row],[Hạn thanh toán]]="","",IF((U2054-NOW())&lt;0,0,(U2054-NOW())))</f>
        <v>0</v>
      </c>
      <c r="W2054" s="69"/>
      <c r="X2054" s="65" t="str">
        <f t="shared" ca="1" si="225"/>
        <v/>
      </c>
      <c r="Y2054" s="65" t="str">
        <f t="shared" si="222"/>
        <v>Đã thanh toán</v>
      </c>
      <c r="Z2054" s="250">
        <f>Table1[[#This Row],[Hạn thanh toán]]</f>
        <v>45820</v>
      </c>
      <c r="AA2054" s="250">
        <f>Table1[[#This Row],[Ngày Thanh toán]]</f>
        <v>45903</v>
      </c>
      <c r="AD2054" s="3" t="str">
        <f>IF(Table1[[#This Row],[Mã khách hàng]]="","",VLOOKUP($A2054,Ma_KH!$A:$Q,Ma_KH!O$1,0))</f>
        <v>GREENMART</v>
      </c>
      <c r="AE2054" s="3" t="str">
        <f>IF(Table1[[#This Row],[Mã khách hàng]]="","",VLOOKUP($A2054,Ma_KH!$A:$Q,Ma_KH!P$1,0))</f>
        <v>GREEN MART</v>
      </c>
      <c r="AF2054" s="3" t="str">
        <f>VLOOKUP(A2054,Ma_KH!A:Q,Ma_KH!J$1,0)</f>
        <v>Vũ Anh Tuấn</v>
      </c>
    </row>
    <row r="2055" spans="1:32" ht="16.5">
      <c r="A2055" s="73" t="s">
        <v>171</v>
      </c>
      <c r="B2055" s="4" t="s">
        <v>3419</v>
      </c>
      <c r="C2055" s="75">
        <v>45821</v>
      </c>
      <c r="D2055" s="76" t="s">
        <v>3430</v>
      </c>
      <c r="F2055" s="81"/>
      <c r="G2055" s="73" t="s">
        <v>3421</v>
      </c>
      <c r="H2055" s="69">
        <v>549291</v>
      </c>
      <c r="I2055" s="69">
        <v>0</v>
      </c>
      <c r="J2055" s="69">
        <f>(Table1[[#This Row],[Tiền hàng]]-Table1[[#This Row],[Tiền chiết khấu]])*8%</f>
        <v>43943.28</v>
      </c>
      <c r="K2055" s="69">
        <v>593234</v>
      </c>
      <c r="L2055" s="8" t="s">
        <v>24</v>
      </c>
      <c r="M2055" s="221">
        <v>45903</v>
      </c>
      <c r="N2055" s="222" t="s">
        <v>4437</v>
      </c>
      <c r="O2055" s="69">
        <f>IF(Table1[[#This Row],[Phân loại]]="Tồn đầu kỳ",Table1[[#This Row],[Tổng giá trị]],0)</f>
        <v>0</v>
      </c>
      <c r="P2055" s="8">
        <f>IF(Table1[[#This Row],[Số còn phải thu ĐK]]&lt;&gt;0,0,IF(Table1[[#This Row],[Phân loại]]="Bán hàng",Table1[[#This Row],[Tổng giá trị]],-Table1[[#This Row],[Tổng giá trị]]))</f>
        <v>593234</v>
      </c>
      <c r="Q2055" s="18">
        <f t="shared" si="226"/>
        <v>593234</v>
      </c>
      <c r="R2055" s="8">
        <f>Table1[[#This Row],[Số còn phải thu ĐK]]+Table1[[#This Row],[Giá Trị HD sau CK]]-Table1[[#This Row],[Số tiền đã thu]]</f>
        <v>0</v>
      </c>
      <c r="S2055" s="7">
        <f>IF(Table1[[#This Row],[Ngày hóa đơn]]&lt;&gt;"",Table1[[#This Row],[Ngày hóa đơn]],Table1[[#This Row],[Ngày hạch toán]])</f>
        <v>45821</v>
      </c>
      <c r="T2055" s="8"/>
      <c r="U2055" s="7">
        <f>IF(Table1[[#This Row],[Ngày tính CN]]="","",S2055+T2055)</f>
        <v>45821</v>
      </c>
      <c r="V2055" s="71">
        <f ca="1">IF(Table1[[#This Row],[Hạn thanh toán]]="","",IF((U2055-NOW())&lt;0,0,(U2055-NOW())))</f>
        <v>0</v>
      </c>
      <c r="W2055" s="69"/>
      <c r="X2055" s="65" t="str">
        <f t="shared" ca="1" si="225"/>
        <v/>
      </c>
      <c r="Y2055" s="65" t="str">
        <f t="shared" si="222"/>
        <v>Đã thanh toán</v>
      </c>
      <c r="Z2055" s="250">
        <f>Table1[[#This Row],[Hạn thanh toán]]</f>
        <v>45821</v>
      </c>
      <c r="AA2055" s="250">
        <f>Table1[[#This Row],[Ngày Thanh toán]]</f>
        <v>45903</v>
      </c>
      <c r="AD2055" s="3" t="str">
        <f>IF(Table1[[#This Row],[Mã khách hàng]]="","",VLOOKUP($A2055,Ma_KH!$A:$Q,Ma_KH!O$1,0))</f>
        <v>GREENMART</v>
      </c>
      <c r="AE2055" s="3" t="str">
        <f>IF(Table1[[#This Row],[Mã khách hàng]]="","",VLOOKUP($A2055,Ma_KH!$A:$Q,Ma_KH!P$1,0))</f>
        <v>GREEN MART</v>
      </c>
      <c r="AF2055" s="3" t="str">
        <f>VLOOKUP(A2055,Ma_KH!A:Q,Ma_KH!J$1,0)</f>
        <v>Vũ Anh Tuấn</v>
      </c>
    </row>
    <row r="2056" spans="1:32" ht="16.5">
      <c r="A2056" s="73" t="s">
        <v>171</v>
      </c>
      <c r="B2056" s="4" t="s">
        <v>3419</v>
      </c>
      <c r="C2056" s="75">
        <v>45853</v>
      </c>
      <c r="D2056" s="76" t="s">
        <v>3431</v>
      </c>
      <c r="F2056" s="81"/>
      <c r="G2056" s="73" t="s">
        <v>3421</v>
      </c>
      <c r="H2056" s="69">
        <v>1056599</v>
      </c>
      <c r="I2056" s="69">
        <v>0</v>
      </c>
      <c r="J2056" s="69">
        <f>(Table1[[#This Row],[Tiền hàng]]-Table1[[#This Row],[Tiền chiết khấu]])*8%</f>
        <v>84527.92</v>
      </c>
      <c r="K2056" s="69">
        <v>1141127</v>
      </c>
      <c r="L2056" s="8" t="s">
        <v>24</v>
      </c>
      <c r="M2056" s="221">
        <v>45903</v>
      </c>
      <c r="N2056" s="222" t="s">
        <v>4437</v>
      </c>
      <c r="O2056" s="69">
        <f>IF(Table1[[#This Row],[Phân loại]]="Tồn đầu kỳ",Table1[[#This Row],[Tổng giá trị]],0)</f>
        <v>0</v>
      </c>
      <c r="P2056" s="8">
        <f>IF(Table1[[#This Row],[Số còn phải thu ĐK]]&lt;&gt;0,0,IF(Table1[[#This Row],[Phân loại]]="Bán hàng",Table1[[#This Row],[Tổng giá trị]],-Table1[[#This Row],[Tổng giá trị]]))</f>
        <v>1141127</v>
      </c>
      <c r="Q2056" s="18">
        <f t="shared" si="226"/>
        <v>1141127</v>
      </c>
      <c r="R2056" s="8">
        <f>Table1[[#This Row],[Số còn phải thu ĐK]]+Table1[[#This Row],[Giá Trị HD sau CK]]-Table1[[#This Row],[Số tiền đã thu]]</f>
        <v>0</v>
      </c>
      <c r="S2056" s="7">
        <f>IF(Table1[[#This Row],[Ngày hóa đơn]]&lt;&gt;"",Table1[[#This Row],[Ngày hóa đơn]],Table1[[#This Row],[Ngày hạch toán]])</f>
        <v>45853</v>
      </c>
      <c r="T2056" s="8"/>
      <c r="U2056" s="7">
        <f>IF(Table1[[#This Row],[Ngày tính CN]]="","",S2056+T2056)</f>
        <v>45853</v>
      </c>
      <c r="V2056" s="71">
        <f ca="1">IF(Table1[[#This Row],[Hạn thanh toán]]="","",IF((U2056-NOW())&lt;0,0,(U2056-NOW())))</f>
        <v>0</v>
      </c>
      <c r="W2056" s="69"/>
      <c r="X2056" s="65" t="str">
        <f t="shared" ca="1" si="225"/>
        <v/>
      </c>
      <c r="Y2056" s="65" t="str">
        <f t="shared" si="222"/>
        <v>Đã thanh toán</v>
      </c>
      <c r="Z2056" s="250">
        <f>Table1[[#This Row],[Hạn thanh toán]]</f>
        <v>45853</v>
      </c>
      <c r="AA2056" s="250">
        <f>Table1[[#This Row],[Ngày Thanh toán]]</f>
        <v>45903</v>
      </c>
      <c r="AD2056" s="3" t="str">
        <f>IF(Table1[[#This Row],[Mã khách hàng]]="","",VLOOKUP($A2056,Ma_KH!$A:$Q,Ma_KH!O$1,0))</f>
        <v>GREENMART</v>
      </c>
      <c r="AE2056" s="3" t="str">
        <f>IF(Table1[[#This Row],[Mã khách hàng]]="","",VLOOKUP($A2056,Ma_KH!$A:$Q,Ma_KH!P$1,0))</f>
        <v>GREEN MART</v>
      </c>
      <c r="AF2056" s="3" t="str">
        <f>VLOOKUP(A2056,Ma_KH!A:Q,Ma_KH!J$1,0)</f>
        <v>Vũ Anh Tuấn</v>
      </c>
    </row>
    <row r="2057" spans="1:32" ht="16.5">
      <c r="A2057" s="73" t="s">
        <v>171</v>
      </c>
      <c r="B2057" s="4" t="s">
        <v>3419</v>
      </c>
      <c r="C2057" s="75">
        <v>45853</v>
      </c>
      <c r="D2057" s="76" t="s">
        <v>3432</v>
      </c>
      <c r="F2057" s="81"/>
      <c r="G2057" s="73" t="s">
        <v>3433</v>
      </c>
      <c r="H2057" s="69"/>
      <c r="I2057" s="69">
        <v>0</v>
      </c>
      <c r="J2057" s="69">
        <f>(Table1[[#This Row],[Tiền hàng]]-Table1[[#This Row],[Tiền chiết khấu]])*8%</f>
        <v>0</v>
      </c>
      <c r="K2057" s="69">
        <v>79305</v>
      </c>
      <c r="L2057" s="8" t="s">
        <v>17</v>
      </c>
      <c r="M2057" s="221">
        <v>45903</v>
      </c>
      <c r="N2057" s="222" t="s">
        <v>4437</v>
      </c>
      <c r="O2057" s="69">
        <f>IF(Table1[[#This Row],[Phân loại]]="Tồn đầu kỳ",Table1[[#This Row],[Tổng giá trị]],0)</f>
        <v>0</v>
      </c>
      <c r="P2057" s="8">
        <f>IF(Table1[[#This Row],[Số còn phải thu ĐK]]&lt;&gt;0,0,IF(Table1[[#This Row],[Phân loại]]="Bán hàng",Table1[[#This Row],[Tổng giá trị]],-Table1[[#This Row],[Tổng giá trị]]))</f>
        <v>-79305</v>
      </c>
      <c r="Q2057" s="18">
        <f t="shared" si="226"/>
        <v>-79305</v>
      </c>
      <c r="R2057" s="8">
        <f>Table1[[#This Row],[Số còn phải thu ĐK]]+Table1[[#This Row],[Giá Trị HD sau CK]]-Table1[[#This Row],[Số tiền đã thu]]</f>
        <v>0</v>
      </c>
      <c r="S2057" s="7">
        <f>IF(Table1[[#This Row],[Ngày hóa đơn]]&lt;&gt;"",Table1[[#This Row],[Ngày hóa đơn]],Table1[[#This Row],[Ngày hạch toán]])</f>
        <v>45853</v>
      </c>
      <c r="T2057" s="8"/>
      <c r="U2057" s="7">
        <f>IF(Table1[[#This Row],[Ngày tính CN]]="","",S2057+T2057)</f>
        <v>45853</v>
      </c>
      <c r="V2057" s="71">
        <f ca="1">IF(Table1[[#This Row],[Hạn thanh toán]]="","",IF((U2057-NOW())&lt;0,0,(U2057-NOW())))</f>
        <v>0</v>
      </c>
      <c r="W2057" s="69"/>
      <c r="X2057" s="65" t="str">
        <f t="shared" ca="1" si="225"/>
        <v/>
      </c>
      <c r="Y2057" s="65" t="str">
        <f t="shared" si="222"/>
        <v>Đã thanh toán</v>
      </c>
      <c r="Z2057" s="250">
        <f>Table1[[#This Row],[Hạn thanh toán]]</f>
        <v>45853</v>
      </c>
      <c r="AA2057" s="250">
        <f>Table1[[#This Row],[Ngày Thanh toán]]</f>
        <v>45903</v>
      </c>
      <c r="AD2057" s="3" t="str">
        <f>IF(Table1[[#This Row],[Mã khách hàng]]="","",VLOOKUP($A2057,Ma_KH!$A:$Q,Ma_KH!O$1,0))</f>
        <v>GREENMART</v>
      </c>
      <c r="AE2057" s="3" t="str">
        <f>IF(Table1[[#This Row],[Mã khách hàng]]="","",VLOOKUP($A2057,Ma_KH!$A:$Q,Ma_KH!P$1,0))</f>
        <v>GREEN MART</v>
      </c>
      <c r="AF2057" s="3" t="str">
        <f>VLOOKUP(A2057,Ma_KH!A:Q,Ma_KH!J$1,0)</f>
        <v>Vũ Anh Tuấn</v>
      </c>
    </row>
    <row r="2058" spans="1:32" ht="16.5">
      <c r="A2058" s="73" t="s">
        <v>171</v>
      </c>
      <c r="B2058" s="4" t="s">
        <v>3419</v>
      </c>
      <c r="C2058" s="75">
        <v>45868</v>
      </c>
      <c r="D2058" s="76" t="s">
        <v>3434</v>
      </c>
      <c r="F2058" s="81"/>
      <c r="G2058" s="73" t="s">
        <v>3419</v>
      </c>
      <c r="H2058" s="69">
        <v>600839</v>
      </c>
      <c r="I2058" s="69">
        <v>0</v>
      </c>
      <c r="J2058" s="69">
        <f>(Table1[[#This Row],[Tiền hàng]]-Table1[[#This Row],[Tiền chiết khấu]])*8%</f>
        <v>48067.12</v>
      </c>
      <c r="K2058" s="69">
        <v>648906</v>
      </c>
      <c r="L2058" s="8" t="s">
        <v>24</v>
      </c>
      <c r="M2058" s="221">
        <v>45903</v>
      </c>
      <c r="N2058" s="222" t="s">
        <v>4437</v>
      </c>
      <c r="O2058" s="69">
        <f>IF(Table1[[#This Row],[Phân loại]]="Tồn đầu kỳ",Table1[[#This Row],[Tổng giá trị]],0)</f>
        <v>0</v>
      </c>
      <c r="P2058" s="8">
        <f>IF(Table1[[#This Row],[Số còn phải thu ĐK]]&lt;&gt;0,0,IF(Table1[[#This Row],[Phân loại]]="Bán hàng",Table1[[#This Row],[Tổng giá trị]],-Table1[[#This Row],[Tổng giá trị]]))</f>
        <v>648906</v>
      </c>
      <c r="Q2058" s="18">
        <f t="shared" si="226"/>
        <v>648906</v>
      </c>
      <c r="R2058" s="8">
        <f>Table1[[#This Row],[Số còn phải thu ĐK]]+Table1[[#This Row],[Giá Trị HD sau CK]]-Table1[[#This Row],[Số tiền đã thu]]</f>
        <v>0</v>
      </c>
      <c r="S2058" s="7">
        <f>IF(Table1[[#This Row],[Ngày hóa đơn]]&lt;&gt;"",Table1[[#This Row],[Ngày hóa đơn]],Table1[[#This Row],[Ngày hạch toán]])</f>
        <v>45868</v>
      </c>
      <c r="T2058" s="8"/>
      <c r="U2058" s="7">
        <f>IF(Table1[[#This Row],[Ngày tính CN]]="","",S2058+T2058)</f>
        <v>45868</v>
      </c>
      <c r="V2058" s="71">
        <f ca="1">IF(Table1[[#This Row],[Hạn thanh toán]]="","",IF((U2058-NOW())&lt;0,0,(U2058-NOW())))</f>
        <v>0</v>
      </c>
      <c r="W2058" s="69"/>
      <c r="X2058" s="65" t="str">
        <f t="shared" ca="1" si="225"/>
        <v/>
      </c>
      <c r="Y2058" s="65" t="str">
        <f t="shared" si="222"/>
        <v>Đã thanh toán</v>
      </c>
      <c r="Z2058" s="250">
        <f>Table1[[#This Row],[Hạn thanh toán]]</f>
        <v>45868</v>
      </c>
      <c r="AA2058" s="250">
        <f>Table1[[#This Row],[Ngày Thanh toán]]</f>
        <v>45903</v>
      </c>
      <c r="AD2058" s="3" t="str">
        <f>IF(Table1[[#This Row],[Mã khách hàng]]="","",VLOOKUP($A2058,Ma_KH!$A:$Q,Ma_KH!O$1,0))</f>
        <v>GREENMART</v>
      </c>
      <c r="AE2058" s="3" t="str">
        <f>IF(Table1[[#This Row],[Mã khách hàng]]="","",VLOOKUP($A2058,Ma_KH!$A:$Q,Ma_KH!P$1,0))</f>
        <v>GREEN MART</v>
      </c>
      <c r="AF2058" s="3" t="str">
        <f>VLOOKUP(A2058,Ma_KH!A:Q,Ma_KH!J$1,0)</f>
        <v>Vũ Anh Tuấn</v>
      </c>
    </row>
    <row r="2059" spans="1:32" ht="16.5">
      <c r="A2059" s="73" t="s">
        <v>171</v>
      </c>
      <c r="B2059" s="4" t="s">
        <v>3419</v>
      </c>
      <c r="C2059" s="75">
        <v>45878</v>
      </c>
      <c r="D2059" s="76" t="s">
        <v>3435</v>
      </c>
      <c r="F2059" s="81"/>
      <c r="G2059" s="73" t="s">
        <v>3421</v>
      </c>
      <c r="H2059" s="69">
        <v>643291</v>
      </c>
      <c r="I2059" s="69">
        <v>0</v>
      </c>
      <c r="J2059" s="69">
        <f>(Table1[[#This Row],[Tiền hàng]]-Table1[[#This Row],[Tiền chiết khấu]])*8%</f>
        <v>51463.28</v>
      </c>
      <c r="K2059" s="69">
        <v>694754</v>
      </c>
      <c r="L2059" s="8" t="s">
        <v>24</v>
      </c>
      <c r="M2059" s="221">
        <v>45918</v>
      </c>
      <c r="N2059" s="222" t="s">
        <v>4438</v>
      </c>
      <c r="O2059" s="69">
        <f>IF(Table1[[#This Row],[Phân loại]]="Tồn đầu kỳ",Table1[[#This Row],[Tổng giá trị]],0)</f>
        <v>0</v>
      </c>
      <c r="P2059" s="8">
        <f>IF(Table1[[#This Row],[Số còn phải thu ĐK]]&lt;&gt;0,0,IF(Table1[[#This Row],[Phân loại]]="Bán hàng",Table1[[#This Row],[Tổng giá trị]],-Table1[[#This Row],[Tổng giá trị]]))</f>
        <v>694754</v>
      </c>
      <c r="Q2059" s="18">
        <f t="shared" si="226"/>
        <v>694754</v>
      </c>
      <c r="R2059" s="8">
        <f>Table1[[#This Row],[Số còn phải thu ĐK]]+Table1[[#This Row],[Giá Trị HD sau CK]]-Table1[[#This Row],[Số tiền đã thu]]</f>
        <v>0</v>
      </c>
      <c r="S2059" s="7">
        <f>IF(Table1[[#This Row],[Ngày hóa đơn]]&lt;&gt;"",Table1[[#This Row],[Ngày hóa đơn]],Table1[[#This Row],[Ngày hạch toán]])</f>
        <v>45878</v>
      </c>
      <c r="T2059" s="8"/>
      <c r="U2059" s="7">
        <f>IF(Table1[[#This Row],[Ngày tính CN]]="","",S2059+T2059)</f>
        <v>45878</v>
      </c>
      <c r="V2059" s="71">
        <f ca="1">IF(Table1[[#This Row],[Hạn thanh toán]]="","",IF((U2059-NOW())&lt;0,0,(U2059-NOW())))</f>
        <v>0</v>
      </c>
      <c r="W2059" s="69"/>
      <c r="X2059" s="65" t="str">
        <f t="shared" ca="1" si="225"/>
        <v/>
      </c>
      <c r="Y2059" s="65" t="str">
        <f t="shared" si="222"/>
        <v>Đã thanh toán</v>
      </c>
      <c r="Z2059" s="250">
        <f>Table1[[#This Row],[Hạn thanh toán]]</f>
        <v>45878</v>
      </c>
      <c r="AA2059" s="250">
        <f>Table1[[#This Row],[Ngày Thanh toán]]</f>
        <v>45918</v>
      </c>
      <c r="AD2059" s="3" t="str">
        <f>IF(Table1[[#This Row],[Mã khách hàng]]="","",VLOOKUP($A2059,Ma_KH!$A:$Q,Ma_KH!O$1,0))</f>
        <v>GREENMART</v>
      </c>
      <c r="AE2059" s="3" t="str">
        <f>IF(Table1[[#This Row],[Mã khách hàng]]="","",VLOOKUP($A2059,Ma_KH!$A:$Q,Ma_KH!P$1,0))</f>
        <v>GREEN MART</v>
      </c>
      <c r="AF2059" s="3" t="str">
        <f>VLOOKUP(A2059,Ma_KH!A:Q,Ma_KH!J$1,0)</f>
        <v>Vũ Anh Tuấn</v>
      </c>
    </row>
    <row r="2060" spans="1:32" ht="16.5">
      <c r="A2060" s="73" t="s">
        <v>171</v>
      </c>
      <c r="B2060" s="4" t="s">
        <v>3419</v>
      </c>
      <c r="C2060" s="75">
        <v>45895</v>
      </c>
      <c r="D2060" s="76" t="s">
        <v>3436</v>
      </c>
      <c r="F2060" s="81"/>
      <c r="G2060" s="73" t="s">
        <v>3419</v>
      </c>
      <c r="H2060" s="69">
        <v>929900</v>
      </c>
      <c r="I2060" s="69">
        <v>0</v>
      </c>
      <c r="J2060" s="69">
        <f>(Table1[[#This Row],[Tiền hàng]]-Table1[[#This Row],[Tiền chiết khấu]])*8%</f>
        <v>74392</v>
      </c>
      <c r="K2060" s="69">
        <v>1004292</v>
      </c>
      <c r="L2060" s="8" t="s">
        <v>24</v>
      </c>
      <c r="M2060" s="221">
        <v>45918</v>
      </c>
      <c r="N2060" s="222" t="s">
        <v>4438</v>
      </c>
      <c r="O2060" s="69">
        <f>IF(Table1[[#This Row],[Phân loại]]="Tồn đầu kỳ",Table1[[#This Row],[Tổng giá trị]],0)</f>
        <v>0</v>
      </c>
      <c r="P2060" s="8">
        <f>IF(Table1[[#This Row],[Số còn phải thu ĐK]]&lt;&gt;0,0,IF(Table1[[#This Row],[Phân loại]]="Bán hàng",Table1[[#This Row],[Tổng giá trị]],-Table1[[#This Row],[Tổng giá trị]]))</f>
        <v>1004292</v>
      </c>
      <c r="Q2060" s="18">
        <f t="shared" si="226"/>
        <v>1004292</v>
      </c>
      <c r="R2060" s="8">
        <f>Table1[[#This Row],[Số còn phải thu ĐK]]+Table1[[#This Row],[Giá Trị HD sau CK]]-Table1[[#This Row],[Số tiền đã thu]]</f>
        <v>0</v>
      </c>
      <c r="S2060" s="7">
        <f>IF(Table1[[#This Row],[Ngày hóa đơn]]&lt;&gt;"",Table1[[#This Row],[Ngày hóa đơn]],Table1[[#This Row],[Ngày hạch toán]])</f>
        <v>45895</v>
      </c>
      <c r="T2060" s="8"/>
      <c r="U2060" s="7">
        <f>IF(Table1[[#This Row],[Ngày tính CN]]="","",S2060+T2060)</f>
        <v>45895</v>
      </c>
      <c r="V2060" s="71">
        <f ca="1">IF(Table1[[#This Row],[Hạn thanh toán]]="","",IF((U2060-NOW())&lt;0,0,(U2060-NOW())))</f>
        <v>0</v>
      </c>
      <c r="W2060" s="69"/>
      <c r="X2060" s="65" t="str">
        <f t="shared" ca="1" si="225"/>
        <v/>
      </c>
      <c r="Y2060" s="65" t="str">
        <f t="shared" si="222"/>
        <v>Đã thanh toán</v>
      </c>
      <c r="Z2060" s="250">
        <f>Table1[[#This Row],[Hạn thanh toán]]</f>
        <v>45895</v>
      </c>
      <c r="AA2060" s="250">
        <f>Table1[[#This Row],[Ngày Thanh toán]]</f>
        <v>45918</v>
      </c>
      <c r="AD2060" s="3" t="str">
        <f>IF(Table1[[#This Row],[Mã khách hàng]]="","",VLOOKUP($A2060,Ma_KH!$A:$Q,Ma_KH!O$1,0))</f>
        <v>GREENMART</v>
      </c>
      <c r="AE2060" s="3" t="str">
        <f>IF(Table1[[#This Row],[Mã khách hàng]]="","",VLOOKUP($A2060,Ma_KH!$A:$Q,Ma_KH!P$1,0))</f>
        <v>GREEN MART</v>
      </c>
      <c r="AF2060" s="3" t="str">
        <f>VLOOKUP(A2060,Ma_KH!A:Q,Ma_KH!J$1,0)</f>
        <v>Vũ Anh Tuấn</v>
      </c>
    </row>
    <row r="2061" spans="1:32" ht="16.5">
      <c r="A2061" s="73" t="s">
        <v>171</v>
      </c>
      <c r="B2061" s="4" t="s">
        <v>3419</v>
      </c>
      <c r="C2061" s="75">
        <v>45908</v>
      </c>
      <c r="D2061" s="76" t="s">
        <v>3437</v>
      </c>
      <c r="F2061" s="81"/>
      <c r="G2061" s="73" t="s">
        <v>3419</v>
      </c>
      <c r="H2061" s="69">
        <v>753983</v>
      </c>
      <c r="I2061" s="69">
        <v>0</v>
      </c>
      <c r="J2061" s="69">
        <f>(Table1[[#This Row],[Tiền hàng]]-Table1[[#This Row],[Tiền chiết khấu]])*8%</f>
        <v>60318.64</v>
      </c>
      <c r="K2061" s="69">
        <v>814302</v>
      </c>
      <c r="L2061" s="8" t="s">
        <v>24</v>
      </c>
      <c r="M2061" s="223">
        <v>45979</v>
      </c>
      <c r="O2061" s="69">
        <f>IF(Table1[[#This Row],[Phân loại]]="Tồn đầu kỳ",Table1[[#This Row],[Tổng giá trị]],0)</f>
        <v>0</v>
      </c>
      <c r="P2061" s="8">
        <f>IF(Table1[[#This Row],[Số còn phải thu ĐK]]&lt;&gt;0,0,IF(Table1[[#This Row],[Phân loại]]="Bán hàng",Table1[[#This Row],[Tổng giá trị]],-Table1[[#This Row],[Tổng giá trị]]))</f>
        <v>814302</v>
      </c>
      <c r="Q2061" s="18">
        <f t="shared" si="226"/>
        <v>814302</v>
      </c>
      <c r="R2061" s="8">
        <f>Table1[[#This Row],[Số còn phải thu ĐK]]+Table1[[#This Row],[Giá Trị HD sau CK]]-Table1[[#This Row],[Số tiền đã thu]]</f>
        <v>0</v>
      </c>
      <c r="S2061" s="7">
        <f>IF(Table1[[#This Row],[Ngày hóa đơn]]&lt;&gt;"",Table1[[#This Row],[Ngày hóa đơn]],Table1[[#This Row],[Ngày hạch toán]])</f>
        <v>45908</v>
      </c>
      <c r="T2061" s="8"/>
      <c r="U2061" s="7">
        <f>IF(Table1[[#This Row],[Ngày tính CN]]="","",S2061+T2061)</f>
        <v>45908</v>
      </c>
      <c r="V2061" s="71">
        <f ca="1">IF(Table1[[#This Row],[Hạn thanh toán]]="","",IF((U2061-NOW())&lt;0,0,(U2061-NOW())))</f>
        <v>0</v>
      </c>
      <c r="W2061" s="69"/>
      <c r="X2061" s="65" t="str">
        <f t="shared" ca="1" si="225"/>
        <v/>
      </c>
      <c r="Y2061" s="65" t="str">
        <f t="shared" si="222"/>
        <v>Đã thanh toán</v>
      </c>
      <c r="Z2061" s="250">
        <f>Table1[[#This Row],[Hạn thanh toán]]</f>
        <v>45908</v>
      </c>
      <c r="AA2061" s="250">
        <f>Table1[[#This Row],[Ngày Thanh toán]]</f>
        <v>45979</v>
      </c>
      <c r="AD2061" s="3" t="str">
        <f>IF(Table1[[#This Row],[Mã khách hàng]]="","",VLOOKUP($A2061,Ma_KH!$A:$Q,Ma_KH!O$1,0))</f>
        <v>GREENMART</v>
      </c>
      <c r="AE2061" s="3" t="str">
        <f>IF(Table1[[#This Row],[Mã khách hàng]]="","",VLOOKUP($A2061,Ma_KH!$A:$Q,Ma_KH!P$1,0))</f>
        <v>GREEN MART</v>
      </c>
      <c r="AF2061" s="3" t="str">
        <f>VLOOKUP(A2061,Ma_KH!A:Q,Ma_KH!J$1,0)</f>
        <v>Vũ Anh Tuấn</v>
      </c>
    </row>
    <row r="2062" spans="1:32" ht="16.5">
      <c r="A2062" s="66" t="s">
        <v>171</v>
      </c>
      <c r="B2062" s="4" t="s">
        <v>3419</v>
      </c>
      <c r="C2062" s="67">
        <v>45916</v>
      </c>
      <c r="D2062" s="68" t="s">
        <v>3438</v>
      </c>
      <c r="F2062" s="72"/>
      <c r="G2062" s="66" t="s">
        <v>3419</v>
      </c>
      <c r="H2062" s="69">
        <v>960956</v>
      </c>
      <c r="I2062" s="69">
        <v>0</v>
      </c>
      <c r="J2062" s="69">
        <f>(Table1[[#This Row],[Tiền hàng]]-Table1[[#This Row],[Tiền chiết khấu]])*8%</f>
        <v>76876.479999999996</v>
      </c>
      <c r="K2062" s="69">
        <v>1037832</v>
      </c>
      <c r="L2062" s="8" t="s">
        <v>24</v>
      </c>
      <c r="M2062" s="223">
        <v>45979</v>
      </c>
      <c r="O2062" s="69">
        <f>IF(Table1[[#This Row],[Phân loại]]="Tồn đầu kỳ",Table1[[#This Row],[Tổng giá trị]],0)</f>
        <v>0</v>
      </c>
      <c r="P2062" s="8">
        <f>IF(Table1[[#This Row],[Số còn phải thu ĐK]]&lt;&gt;0,0,IF(Table1[[#This Row],[Phân loại]]="Bán hàng",Table1[[#This Row],[Tổng giá trị]],-Table1[[#This Row],[Tổng giá trị]]))</f>
        <v>1037832</v>
      </c>
      <c r="Q2062" s="18">
        <f t="shared" si="226"/>
        <v>1037832</v>
      </c>
      <c r="R2062" s="8">
        <f>Table1[[#This Row],[Số còn phải thu ĐK]]+Table1[[#This Row],[Giá Trị HD sau CK]]-Table1[[#This Row],[Số tiền đã thu]]</f>
        <v>0</v>
      </c>
      <c r="S2062" s="7">
        <f>IF(Table1[[#This Row],[Ngày hóa đơn]]&lt;&gt;"",Table1[[#This Row],[Ngày hóa đơn]],Table1[[#This Row],[Ngày hạch toán]])</f>
        <v>45916</v>
      </c>
      <c r="T2062" s="8"/>
      <c r="U2062" s="7">
        <f>IF(Table1[[#This Row],[Ngày tính CN]]="","",S2062+T2062)</f>
        <v>45916</v>
      </c>
      <c r="V2062" s="71">
        <f ca="1">IF(Table1[[#This Row],[Hạn thanh toán]]="","",IF((U2062-NOW())&lt;0,0,(U2062-NOW())))</f>
        <v>0</v>
      </c>
      <c r="W2062" s="69"/>
      <c r="X2062" s="65" t="str">
        <f t="shared" ca="1" si="225"/>
        <v/>
      </c>
      <c r="Y2062" s="65" t="str">
        <f t="shared" si="222"/>
        <v>Đã thanh toán</v>
      </c>
      <c r="Z2062" s="250">
        <f>Table1[[#This Row],[Hạn thanh toán]]</f>
        <v>45916</v>
      </c>
      <c r="AA2062" s="250">
        <f>Table1[[#This Row],[Ngày Thanh toán]]</f>
        <v>45979</v>
      </c>
      <c r="AD2062" s="3" t="str">
        <f>IF(Table1[[#This Row],[Mã khách hàng]]="","",VLOOKUP($A2062,Ma_KH!$A:$Q,Ma_KH!O$1,0))</f>
        <v>GREENMART</v>
      </c>
      <c r="AE2062" s="3" t="str">
        <f>IF(Table1[[#This Row],[Mã khách hàng]]="","",VLOOKUP($A2062,Ma_KH!$A:$Q,Ma_KH!P$1,0))</f>
        <v>GREEN MART</v>
      </c>
      <c r="AF2062" s="3" t="str">
        <f>VLOOKUP(A2062,Ma_KH!A:Q,Ma_KH!J$1,0)</f>
        <v>Vũ Anh Tuấn</v>
      </c>
    </row>
    <row r="2063" spans="1:32" ht="16.5">
      <c r="A2063" s="73" t="s">
        <v>171</v>
      </c>
      <c r="B2063" s="4" t="s">
        <v>3419</v>
      </c>
      <c r="C2063" s="75">
        <v>45927</v>
      </c>
      <c r="D2063" s="76" t="s">
        <v>3439</v>
      </c>
      <c r="F2063" s="81"/>
      <c r="G2063" s="73" t="s">
        <v>3419</v>
      </c>
      <c r="H2063" s="69">
        <v>988782</v>
      </c>
      <c r="I2063" s="69">
        <v>0</v>
      </c>
      <c r="J2063" s="69">
        <f>(Table1[[#This Row],[Tiền hàng]]-Table1[[#This Row],[Tiền chiết khấu]])*8%</f>
        <v>79102.559999999998</v>
      </c>
      <c r="K2063" s="69">
        <v>1067885</v>
      </c>
      <c r="L2063" s="8" t="s">
        <v>24</v>
      </c>
      <c r="M2063" s="223">
        <v>45979</v>
      </c>
      <c r="O2063" s="69">
        <f>IF(Table1[[#This Row],[Phân loại]]="Tồn đầu kỳ",Table1[[#This Row],[Tổng giá trị]],0)</f>
        <v>0</v>
      </c>
      <c r="P2063" s="8">
        <f>IF(Table1[[#This Row],[Số còn phải thu ĐK]]&lt;&gt;0,0,IF(Table1[[#This Row],[Phân loại]]="Bán hàng",Table1[[#This Row],[Tổng giá trị]],-Table1[[#This Row],[Tổng giá trị]]))</f>
        <v>1067885</v>
      </c>
      <c r="Q2063" s="18">
        <f t="shared" si="226"/>
        <v>1067885</v>
      </c>
      <c r="R2063" s="8">
        <f>Table1[[#This Row],[Số còn phải thu ĐK]]+Table1[[#This Row],[Giá Trị HD sau CK]]-Table1[[#This Row],[Số tiền đã thu]]</f>
        <v>0</v>
      </c>
      <c r="S2063" s="7">
        <f>IF(Table1[[#This Row],[Ngày hóa đơn]]&lt;&gt;"",Table1[[#This Row],[Ngày hóa đơn]],Table1[[#This Row],[Ngày hạch toán]])</f>
        <v>45927</v>
      </c>
      <c r="T2063" s="8"/>
      <c r="U2063" s="7">
        <f>IF(Table1[[#This Row],[Ngày tính CN]]="","",S2063+T2063)</f>
        <v>45927</v>
      </c>
      <c r="V2063" s="71">
        <f ca="1">IF(Table1[[#This Row],[Hạn thanh toán]]="","",IF((U2063-NOW())&lt;0,0,(U2063-NOW())))</f>
        <v>0</v>
      </c>
      <c r="W2063" s="69"/>
      <c r="X2063" s="65" t="str">
        <f t="shared" ref="X2063:X2126" ca="1" si="228">IF(OR($U2063="",$R2063=0),"",IF((U$4-NOW())&lt;0,-($U2063-NOW()),0))</f>
        <v/>
      </c>
      <c r="Y2063" s="65" t="str">
        <f t="shared" si="222"/>
        <v>Đã thanh toán</v>
      </c>
      <c r="Z2063" s="250">
        <f>Table1[[#This Row],[Hạn thanh toán]]</f>
        <v>45927</v>
      </c>
      <c r="AA2063" s="250">
        <f>Table1[[#This Row],[Ngày Thanh toán]]</f>
        <v>45979</v>
      </c>
      <c r="AD2063" s="3" t="str">
        <f>IF(Table1[[#This Row],[Mã khách hàng]]="","",VLOOKUP($A2063,Ma_KH!$A:$Q,Ma_KH!O$1,0))</f>
        <v>GREENMART</v>
      </c>
      <c r="AE2063" s="3" t="str">
        <f>IF(Table1[[#This Row],[Mã khách hàng]]="","",VLOOKUP($A2063,Ma_KH!$A:$Q,Ma_KH!P$1,0))</f>
        <v>GREEN MART</v>
      </c>
      <c r="AF2063" s="3" t="str">
        <f>VLOOKUP(A2063,Ma_KH!A:Q,Ma_KH!J$1,0)</f>
        <v>Vũ Anh Tuấn</v>
      </c>
    </row>
    <row r="2064" spans="1:32" ht="16.5">
      <c r="A2064" s="73" t="s">
        <v>171</v>
      </c>
      <c r="B2064" s="4" t="s">
        <v>3419</v>
      </c>
      <c r="C2064" s="75">
        <v>45936</v>
      </c>
      <c r="D2064" s="76" t="s">
        <v>3440</v>
      </c>
      <c r="F2064" s="81"/>
      <c r="G2064" s="73" t="s">
        <v>3421</v>
      </c>
      <c r="H2064" s="69">
        <v>1313365</v>
      </c>
      <c r="I2064" s="69">
        <v>0</v>
      </c>
      <c r="J2064" s="69">
        <f>(Table1[[#This Row],[Tiền hàng]]-Table1[[#This Row],[Tiền chiết khấu]])*8%</f>
        <v>105069.2</v>
      </c>
      <c r="K2064" s="69">
        <v>1418434</v>
      </c>
      <c r="L2064" s="8" t="s">
        <v>24</v>
      </c>
      <c r="M2064" s="223">
        <v>45979</v>
      </c>
      <c r="O2064" s="69">
        <f>IF(Table1[[#This Row],[Phân loại]]="Tồn đầu kỳ",Table1[[#This Row],[Tổng giá trị]],0)</f>
        <v>0</v>
      </c>
      <c r="P2064" s="8">
        <f>IF(Table1[[#This Row],[Số còn phải thu ĐK]]&lt;&gt;0,0,IF(Table1[[#This Row],[Phân loại]]="Bán hàng",Table1[[#This Row],[Tổng giá trị]],-Table1[[#This Row],[Tổng giá trị]]))</f>
        <v>1418434</v>
      </c>
      <c r="Q2064" s="18">
        <f t="shared" si="226"/>
        <v>1418434</v>
      </c>
      <c r="R2064" s="8">
        <f>Table1[[#This Row],[Số còn phải thu ĐK]]+Table1[[#This Row],[Giá Trị HD sau CK]]-Table1[[#This Row],[Số tiền đã thu]]</f>
        <v>0</v>
      </c>
      <c r="S2064" s="7">
        <f>IF(Table1[[#This Row],[Ngày hóa đơn]]&lt;&gt;"",Table1[[#This Row],[Ngày hóa đơn]],Table1[[#This Row],[Ngày hạch toán]])</f>
        <v>45936</v>
      </c>
      <c r="T2064" s="8"/>
      <c r="U2064" s="7">
        <f>IF(Table1[[#This Row],[Ngày tính CN]]="","",S2064+T2064)</f>
        <v>45936</v>
      </c>
      <c r="V2064" s="71">
        <f ca="1">IF(Table1[[#This Row],[Hạn thanh toán]]="","",IF((U2064-NOW())&lt;0,0,(U2064-NOW())))</f>
        <v>0</v>
      </c>
      <c r="W2064" s="69"/>
      <c r="X2064" s="65" t="str">
        <f t="shared" ca="1" si="228"/>
        <v/>
      </c>
      <c r="Y2064" s="65" t="str">
        <f t="shared" si="222"/>
        <v>Đã thanh toán</v>
      </c>
      <c r="Z2064" s="250">
        <f>Table1[[#This Row],[Hạn thanh toán]]</f>
        <v>45936</v>
      </c>
      <c r="AA2064" s="250">
        <f>Table1[[#This Row],[Ngày Thanh toán]]</f>
        <v>45979</v>
      </c>
      <c r="AD2064" s="3" t="str">
        <f>IF(Table1[[#This Row],[Mã khách hàng]]="","",VLOOKUP($A2064,Ma_KH!$A:$Q,Ma_KH!O$1,0))</f>
        <v>GREENMART</v>
      </c>
      <c r="AE2064" s="3" t="str">
        <f>IF(Table1[[#This Row],[Mã khách hàng]]="","",VLOOKUP($A2064,Ma_KH!$A:$Q,Ma_KH!P$1,0))</f>
        <v>GREEN MART</v>
      </c>
      <c r="AF2064" s="3" t="str">
        <f>VLOOKUP(A2064,Ma_KH!A:Q,Ma_KH!J$1,0)</f>
        <v>Vũ Anh Tuấn</v>
      </c>
    </row>
    <row r="2065" spans="1:32" ht="16.5">
      <c r="A2065" s="73" t="s">
        <v>171</v>
      </c>
      <c r="B2065" s="4" t="s">
        <v>3419</v>
      </c>
      <c r="C2065" s="75">
        <v>45943</v>
      </c>
      <c r="D2065" s="76" t="s">
        <v>3441</v>
      </c>
      <c r="F2065" s="81"/>
      <c r="G2065" s="73" t="s">
        <v>3421</v>
      </c>
      <c r="H2065" s="69">
        <v>1451365</v>
      </c>
      <c r="I2065" s="69">
        <v>0</v>
      </c>
      <c r="J2065" s="69">
        <f>(Table1[[#This Row],[Tiền hàng]]-Table1[[#This Row],[Tiền chiết khấu]])*8%</f>
        <v>116109.2</v>
      </c>
      <c r="K2065" s="69">
        <v>1567474</v>
      </c>
      <c r="L2065" s="8" t="s">
        <v>24</v>
      </c>
      <c r="M2065" s="223">
        <v>45979</v>
      </c>
      <c r="O2065" s="69">
        <f>IF(Table1[[#This Row],[Phân loại]]="Tồn đầu kỳ",Table1[[#This Row],[Tổng giá trị]],0)</f>
        <v>0</v>
      </c>
      <c r="P2065" s="8">
        <f>IF(Table1[[#This Row],[Số còn phải thu ĐK]]&lt;&gt;0,0,IF(Table1[[#This Row],[Phân loại]]="Bán hàng",Table1[[#This Row],[Tổng giá trị]],-Table1[[#This Row],[Tổng giá trị]]))</f>
        <v>1567474</v>
      </c>
      <c r="Q2065" s="18">
        <f t="shared" si="226"/>
        <v>1567474</v>
      </c>
      <c r="R2065" s="8">
        <f>Table1[[#This Row],[Số còn phải thu ĐK]]+Table1[[#This Row],[Giá Trị HD sau CK]]-Table1[[#This Row],[Số tiền đã thu]]</f>
        <v>0</v>
      </c>
      <c r="S2065" s="7">
        <f>IF(Table1[[#This Row],[Ngày hóa đơn]]&lt;&gt;"",Table1[[#This Row],[Ngày hóa đơn]],Table1[[#This Row],[Ngày hạch toán]])</f>
        <v>45943</v>
      </c>
      <c r="T2065" s="8"/>
      <c r="U2065" s="7">
        <f>IF(Table1[[#This Row],[Ngày tính CN]]="","",S2065+T2065)</f>
        <v>45943</v>
      </c>
      <c r="V2065" s="71">
        <f ca="1">IF(Table1[[#This Row],[Hạn thanh toán]]="","",IF((U2065-NOW())&lt;0,0,(U2065-NOW())))</f>
        <v>0</v>
      </c>
      <c r="W2065" s="69"/>
      <c r="X2065" s="65" t="str">
        <f t="shared" ca="1" si="228"/>
        <v/>
      </c>
      <c r="Y2065" s="65" t="str">
        <f t="shared" si="222"/>
        <v>Đã thanh toán</v>
      </c>
      <c r="Z2065" s="250">
        <f>Table1[[#This Row],[Hạn thanh toán]]</f>
        <v>45943</v>
      </c>
      <c r="AA2065" s="250">
        <f>Table1[[#This Row],[Ngày Thanh toán]]</f>
        <v>45979</v>
      </c>
      <c r="AD2065" s="3" t="str">
        <f>IF(Table1[[#This Row],[Mã khách hàng]]="","",VLOOKUP($A2065,Ma_KH!$A:$Q,Ma_KH!O$1,0))</f>
        <v>GREENMART</v>
      </c>
      <c r="AE2065" s="3" t="str">
        <f>IF(Table1[[#This Row],[Mã khách hàng]]="","",VLOOKUP($A2065,Ma_KH!$A:$Q,Ma_KH!P$1,0))</f>
        <v>GREEN MART</v>
      </c>
      <c r="AF2065" s="3" t="str">
        <f>VLOOKUP(A2065,Ma_KH!A:Q,Ma_KH!J$1,0)</f>
        <v>Vũ Anh Tuấn</v>
      </c>
    </row>
    <row r="2066" spans="1:32" ht="16.5">
      <c r="A2066" s="73" t="s">
        <v>171</v>
      </c>
      <c r="B2066" s="4" t="s">
        <v>3419</v>
      </c>
      <c r="C2066" s="75">
        <v>45957</v>
      </c>
      <c r="D2066" s="76" t="s">
        <v>3442</v>
      </c>
      <c r="F2066" s="81"/>
      <c r="G2066" s="73" t="s">
        <v>3421</v>
      </c>
      <c r="H2066" s="69">
        <v>547331</v>
      </c>
      <c r="I2066" s="69">
        <v>0</v>
      </c>
      <c r="J2066" s="69">
        <f>(Table1[[#This Row],[Tiền hàng]]-Table1[[#This Row],[Tiền chiết khấu]])*8%</f>
        <v>43786.48</v>
      </c>
      <c r="K2066" s="69">
        <v>591117</v>
      </c>
      <c r="L2066" s="8" t="s">
        <v>24</v>
      </c>
      <c r="M2066" s="223">
        <v>45979</v>
      </c>
      <c r="O2066" s="69">
        <f>IF(Table1[[#This Row],[Phân loại]]="Tồn đầu kỳ",Table1[[#This Row],[Tổng giá trị]],0)</f>
        <v>0</v>
      </c>
      <c r="P2066" s="8">
        <f>IF(Table1[[#This Row],[Số còn phải thu ĐK]]&lt;&gt;0,0,IF(Table1[[#This Row],[Phân loại]]="Bán hàng",Table1[[#This Row],[Tổng giá trị]],-Table1[[#This Row],[Tổng giá trị]]))</f>
        <v>591117</v>
      </c>
      <c r="Q2066" s="18">
        <f t="shared" si="226"/>
        <v>591117</v>
      </c>
      <c r="R2066" s="8">
        <f>Table1[[#This Row],[Số còn phải thu ĐK]]+Table1[[#This Row],[Giá Trị HD sau CK]]-Table1[[#This Row],[Số tiền đã thu]]</f>
        <v>0</v>
      </c>
      <c r="S2066" s="7">
        <f>IF(Table1[[#This Row],[Ngày hóa đơn]]&lt;&gt;"",Table1[[#This Row],[Ngày hóa đơn]],Table1[[#This Row],[Ngày hạch toán]])</f>
        <v>45957</v>
      </c>
      <c r="T2066" s="8"/>
      <c r="U2066" s="7">
        <f>IF(Table1[[#This Row],[Ngày tính CN]]="","",S2066+T2066)</f>
        <v>45957</v>
      </c>
      <c r="V2066" s="71">
        <f ca="1">IF(Table1[[#This Row],[Hạn thanh toán]]="","",IF((U2066-NOW())&lt;0,0,(U2066-NOW())))</f>
        <v>0</v>
      </c>
      <c r="W2066" s="69"/>
      <c r="X2066" s="65" t="str">
        <f t="shared" ca="1" si="228"/>
        <v/>
      </c>
      <c r="Y2066" s="65" t="str">
        <f t="shared" si="222"/>
        <v>Đã thanh toán</v>
      </c>
      <c r="Z2066" s="250">
        <f>Table1[[#This Row],[Hạn thanh toán]]</f>
        <v>45957</v>
      </c>
      <c r="AA2066" s="250">
        <f>Table1[[#This Row],[Ngày Thanh toán]]</f>
        <v>45979</v>
      </c>
      <c r="AD2066" s="3" t="str">
        <f>IF(Table1[[#This Row],[Mã khách hàng]]="","",VLOOKUP($A2066,Ma_KH!$A:$Q,Ma_KH!O$1,0))</f>
        <v>GREENMART</v>
      </c>
      <c r="AE2066" s="3" t="str">
        <f>IF(Table1[[#This Row],[Mã khách hàng]]="","",VLOOKUP($A2066,Ma_KH!$A:$Q,Ma_KH!P$1,0))</f>
        <v>GREEN MART</v>
      </c>
      <c r="AF2066" s="3" t="str">
        <f>VLOOKUP(A2066,Ma_KH!A:Q,Ma_KH!J$1,0)</f>
        <v>Vũ Anh Tuấn</v>
      </c>
    </row>
    <row r="2067" spans="1:32" ht="16.5">
      <c r="A2067" s="73" t="s">
        <v>172</v>
      </c>
      <c r="B2067" s="4" t="s">
        <v>3449</v>
      </c>
      <c r="C2067" s="75">
        <v>45730</v>
      </c>
      <c r="D2067" s="76" t="s">
        <v>3443</v>
      </c>
      <c r="F2067" s="81"/>
      <c r="G2067" s="73" t="s">
        <v>3444</v>
      </c>
      <c r="H2067" s="69">
        <v>3095881</v>
      </c>
      <c r="I2067" s="69">
        <v>309588</v>
      </c>
      <c r="J2067" s="69">
        <f>(Table1[[#This Row],[Tiền hàng]]-Table1[[#This Row],[Tiền chiết khấu]])*8%</f>
        <v>222903.44</v>
      </c>
      <c r="K2067" s="69">
        <v>3009196</v>
      </c>
      <c r="L2067" s="8" t="s">
        <v>24</v>
      </c>
      <c r="M2067" s="221">
        <v>45877</v>
      </c>
      <c r="N2067" s="222" t="s">
        <v>4436</v>
      </c>
      <c r="O2067" s="69">
        <f>IF(Table1[[#This Row],[Phân loại]]="Tồn đầu kỳ",Table1[[#This Row],[Tổng giá trị]],0)</f>
        <v>0</v>
      </c>
      <c r="P2067" s="8">
        <f>IF(Table1[[#This Row],[Số còn phải thu ĐK]]&lt;&gt;0,0,IF(Table1[[#This Row],[Phân loại]]="Bán hàng",Table1[[#This Row],[Tổng giá trị]],-Table1[[#This Row],[Tổng giá trị]]))</f>
        <v>3009196</v>
      </c>
      <c r="Q2067" s="18">
        <f t="shared" si="226"/>
        <v>3009196</v>
      </c>
      <c r="R2067" s="8">
        <f>Table1[[#This Row],[Số còn phải thu ĐK]]+Table1[[#This Row],[Giá Trị HD sau CK]]-Table1[[#This Row],[Số tiền đã thu]]</f>
        <v>0</v>
      </c>
      <c r="S2067" s="7">
        <f>IF(Table1[[#This Row],[Ngày hóa đơn]]&lt;&gt;"",Table1[[#This Row],[Ngày hóa đơn]],Table1[[#This Row],[Ngày hạch toán]])</f>
        <v>45730</v>
      </c>
      <c r="T2067" s="8"/>
      <c r="U2067" s="7">
        <f>IF(Table1[[#This Row],[Ngày tính CN]]="","",S2067+T2067)</f>
        <v>45730</v>
      </c>
      <c r="V2067" s="71">
        <f ca="1">IF(Table1[[#This Row],[Hạn thanh toán]]="","",IF((U2067-NOW())&lt;0,0,(U2067-NOW())))</f>
        <v>0</v>
      </c>
      <c r="W2067" s="69"/>
      <c r="X2067" s="65" t="str">
        <f t="shared" ca="1" si="228"/>
        <v/>
      </c>
      <c r="Y2067" s="65" t="str">
        <f t="shared" ref="Y2067:Y2137" si="229">IF(R2067=0,"Đã thanh toán",IF(X2067="","",IF(X2067&lt;=0,"Chưa đến hạn thanh toán",IF(X2067&lt;=30,"Nợ quá hạn 30 ngày",IF(X2067&lt;=60,"Nợ quá hạn từ 30 ngày đến 60 ngày",IF(X2067&lt;=90,"Nợ quá hạn từ 60 ngày đến 90 ngày",IF(X2067&lt;=120,"Nợ quá hạn từ 90 ngày đến 120 ngày","Nợ quá hạn hơn 120 ngày có khả năng mất thanh toán")))))))</f>
        <v>Đã thanh toán</v>
      </c>
      <c r="Z2067" s="250">
        <f>Table1[[#This Row],[Hạn thanh toán]]</f>
        <v>45730</v>
      </c>
      <c r="AA2067" s="250">
        <f>Table1[[#This Row],[Ngày Thanh toán]]</f>
        <v>45877</v>
      </c>
      <c r="AD2067" s="3" t="str">
        <f>IF(Table1[[#This Row],[Mã khách hàng]]="","",VLOOKUP($A2067,Ma_KH!$A:$Q,Ma_KH!O$1,0))</f>
        <v>GREENMART</v>
      </c>
      <c r="AE2067" s="3" t="str">
        <f>IF(Table1[[#This Row],[Mã khách hàng]]="","",VLOOKUP($A2067,Ma_KH!$A:$Q,Ma_KH!P$1,0))</f>
        <v>GREEN MART</v>
      </c>
      <c r="AF2067" s="3" t="str">
        <f>VLOOKUP(A2067,Ma_KH!A:Q,Ma_KH!J$1,0)</f>
        <v>Vũ Anh Tuấn</v>
      </c>
    </row>
    <row r="2068" spans="1:32" ht="16.5">
      <c r="A2068" s="73" t="s">
        <v>172</v>
      </c>
      <c r="B2068" s="4" t="s">
        <v>3449</v>
      </c>
      <c r="C2068" s="75">
        <v>45748</v>
      </c>
      <c r="D2068" s="76" t="s">
        <v>3445</v>
      </c>
      <c r="F2068" s="81"/>
      <c r="G2068" s="73" t="s">
        <v>3446</v>
      </c>
      <c r="H2068" s="69">
        <v>396785</v>
      </c>
      <c r="I2068" s="69">
        <v>0</v>
      </c>
      <c r="J2068" s="69">
        <f>(Table1[[#This Row],[Tiền hàng]]-Table1[[#This Row],[Tiền chiết khấu]])*8%</f>
        <v>31742.799999999999</v>
      </c>
      <c r="K2068" s="69">
        <v>428528</v>
      </c>
      <c r="L2068" s="8" t="s">
        <v>24</v>
      </c>
      <c r="M2068" s="221">
        <v>45877</v>
      </c>
      <c r="N2068" s="222" t="s">
        <v>4436</v>
      </c>
      <c r="O2068" s="69">
        <f>IF(Table1[[#This Row],[Phân loại]]="Tồn đầu kỳ",Table1[[#This Row],[Tổng giá trị]],0)</f>
        <v>0</v>
      </c>
      <c r="P2068" s="8">
        <f>IF(Table1[[#This Row],[Số còn phải thu ĐK]]&lt;&gt;0,0,IF(Table1[[#This Row],[Phân loại]]="Bán hàng",Table1[[#This Row],[Tổng giá trị]],-Table1[[#This Row],[Tổng giá trị]]))</f>
        <v>428528</v>
      </c>
      <c r="Q2068" s="18">
        <f t="shared" si="226"/>
        <v>428528</v>
      </c>
      <c r="R2068" s="8">
        <f>Table1[[#This Row],[Số còn phải thu ĐK]]+Table1[[#This Row],[Giá Trị HD sau CK]]-Table1[[#This Row],[Số tiền đã thu]]</f>
        <v>0</v>
      </c>
      <c r="S2068" s="7">
        <f>IF(Table1[[#This Row],[Ngày hóa đơn]]&lt;&gt;"",Table1[[#This Row],[Ngày hóa đơn]],Table1[[#This Row],[Ngày hạch toán]])</f>
        <v>45748</v>
      </c>
      <c r="T2068" s="8"/>
      <c r="U2068" s="7">
        <f>IF(Table1[[#This Row],[Ngày tính CN]]="","",S2068+T2068)</f>
        <v>45748</v>
      </c>
      <c r="V2068" s="71">
        <f ca="1">IF(Table1[[#This Row],[Hạn thanh toán]]="","",IF((U2068-NOW())&lt;0,0,(U2068-NOW())))</f>
        <v>0</v>
      </c>
      <c r="W2068" s="69"/>
      <c r="X2068" s="65" t="str">
        <f t="shared" ca="1" si="228"/>
        <v/>
      </c>
      <c r="Y2068" s="65" t="str">
        <f t="shared" si="229"/>
        <v>Đã thanh toán</v>
      </c>
      <c r="Z2068" s="250">
        <f>Table1[[#This Row],[Hạn thanh toán]]</f>
        <v>45748</v>
      </c>
      <c r="AA2068" s="250">
        <f>Table1[[#This Row],[Ngày Thanh toán]]</f>
        <v>45877</v>
      </c>
      <c r="AD2068" s="3" t="str">
        <f>IF(Table1[[#This Row],[Mã khách hàng]]="","",VLOOKUP($A2068,Ma_KH!$A:$Q,Ma_KH!O$1,0))</f>
        <v>GREENMART</v>
      </c>
      <c r="AE2068" s="3" t="str">
        <f>IF(Table1[[#This Row],[Mã khách hàng]]="","",VLOOKUP($A2068,Ma_KH!$A:$Q,Ma_KH!P$1,0))</f>
        <v>GREEN MART</v>
      </c>
      <c r="AF2068" s="3" t="str">
        <f>VLOOKUP(A2068,Ma_KH!A:Q,Ma_KH!J$1,0)</f>
        <v>Vũ Anh Tuấn</v>
      </c>
    </row>
    <row r="2069" spans="1:32" ht="16.5">
      <c r="A2069" s="73" t="s">
        <v>172</v>
      </c>
      <c r="B2069" s="4" t="s">
        <v>3449</v>
      </c>
      <c r="C2069" s="75">
        <v>45755</v>
      </c>
      <c r="D2069" s="76" t="s">
        <v>3447</v>
      </c>
      <c r="F2069" s="81"/>
      <c r="G2069" s="73" t="s">
        <v>3446</v>
      </c>
      <c r="H2069" s="69">
        <v>245490</v>
      </c>
      <c r="I2069" s="69">
        <v>0</v>
      </c>
      <c r="J2069" s="69">
        <f>(Table1[[#This Row],[Tiền hàng]]-Table1[[#This Row],[Tiền chiết khấu]])*8%</f>
        <v>19639.2</v>
      </c>
      <c r="K2069" s="69">
        <v>265129</v>
      </c>
      <c r="L2069" s="8" t="s">
        <v>24</v>
      </c>
      <c r="M2069" s="221">
        <v>45877</v>
      </c>
      <c r="N2069" s="222" t="s">
        <v>4436</v>
      </c>
      <c r="O2069" s="69">
        <f>IF(Table1[[#This Row],[Phân loại]]="Tồn đầu kỳ",Table1[[#This Row],[Tổng giá trị]],0)</f>
        <v>0</v>
      </c>
      <c r="P2069" s="8">
        <f>IF(Table1[[#This Row],[Số còn phải thu ĐK]]&lt;&gt;0,0,IF(Table1[[#This Row],[Phân loại]]="Bán hàng",Table1[[#This Row],[Tổng giá trị]],-Table1[[#This Row],[Tổng giá trị]]))</f>
        <v>265129</v>
      </c>
      <c r="Q2069" s="18">
        <f t="shared" si="226"/>
        <v>265129</v>
      </c>
      <c r="R2069" s="8">
        <f>Table1[[#This Row],[Số còn phải thu ĐK]]+Table1[[#This Row],[Giá Trị HD sau CK]]-Table1[[#This Row],[Số tiền đã thu]]</f>
        <v>0</v>
      </c>
      <c r="S2069" s="7">
        <f>IF(Table1[[#This Row],[Ngày hóa đơn]]&lt;&gt;"",Table1[[#This Row],[Ngày hóa đơn]],Table1[[#This Row],[Ngày hạch toán]])</f>
        <v>45755</v>
      </c>
      <c r="T2069" s="8"/>
      <c r="U2069" s="7">
        <f>IF(Table1[[#This Row],[Ngày tính CN]]="","",S2069+T2069)</f>
        <v>45755</v>
      </c>
      <c r="V2069" s="71">
        <f ca="1">IF(Table1[[#This Row],[Hạn thanh toán]]="","",IF((U2069-NOW())&lt;0,0,(U2069-NOW())))</f>
        <v>0</v>
      </c>
      <c r="W2069" s="69"/>
      <c r="X2069" s="65" t="str">
        <f t="shared" ca="1" si="228"/>
        <v/>
      </c>
      <c r="Y2069" s="65" t="str">
        <f t="shared" si="229"/>
        <v>Đã thanh toán</v>
      </c>
      <c r="Z2069" s="250">
        <f>Table1[[#This Row],[Hạn thanh toán]]</f>
        <v>45755</v>
      </c>
      <c r="AA2069" s="250">
        <f>Table1[[#This Row],[Ngày Thanh toán]]</f>
        <v>45877</v>
      </c>
      <c r="AD2069" s="3" t="str">
        <f>IF(Table1[[#This Row],[Mã khách hàng]]="","",VLOOKUP($A2069,Ma_KH!$A:$Q,Ma_KH!O$1,0))</f>
        <v>GREENMART</v>
      </c>
      <c r="AE2069" s="3" t="str">
        <f>IF(Table1[[#This Row],[Mã khách hàng]]="","",VLOOKUP($A2069,Ma_KH!$A:$Q,Ma_KH!P$1,0))</f>
        <v>GREEN MART</v>
      </c>
      <c r="AF2069" s="3" t="str">
        <f>VLOOKUP(A2069,Ma_KH!A:Q,Ma_KH!J$1,0)</f>
        <v>Vũ Anh Tuấn</v>
      </c>
    </row>
    <row r="2070" spans="1:32" ht="16.5">
      <c r="A2070" s="73" t="s">
        <v>172</v>
      </c>
      <c r="B2070" s="4" t="s">
        <v>3449</v>
      </c>
      <c r="C2070" s="75">
        <v>45770</v>
      </c>
      <c r="D2070" s="76" t="s">
        <v>3448</v>
      </c>
      <c r="F2070" s="81"/>
      <c r="G2070" s="73" t="s">
        <v>3449</v>
      </c>
      <c r="H2070" s="69">
        <v>842013</v>
      </c>
      <c r="I2070" s="69">
        <v>0</v>
      </c>
      <c r="J2070" s="69">
        <f>(Table1[[#This Row],[Tiền hàng]]-Table1[[#This Row],[Tiền chiết khấu]])*8%</f>
        <v>67361.040000000008</v>
      </c>
      <c r="K2070" s="69">
        <v>909374</v>
      </c>
      <c r="L2070" s="8" t="s">
        <v>24</v>
      </c>
      <c r="M2070" s="221">
        <v>45877</v>
      </c>
      <c r="N2070" s="222" t="s">
        <v>4436</v>
      </c>
      <c r="O2070" s="69">
        <f>IF(Table1[[#This Row],[Phân loại]]="Tồn đầu kỳ",Table1[[#This Row],[Tổng giá trị]],0)</f>
        <v>0</v>
      </c>
      <c r="P2070" s="8">
        <f>IF(Table1[[#This Row],[Số còn phải thu ĐK]]&lt;&gt;0,0,IF(Table1[[#This Row],[Phân loại]]="Bán hàng",Table1[[#This Row],[Tổng giá trị]],-Table1[[#This Row],[Tổng giá trị]]))</f>
        <v>909374</v>
      </c>
      <c r="Q2070" s="18">
        <f t="shared" ref="Q2070:Q2137" si="230">IF(M2070&lt;&gt;"",IF(O2070&lt;&gt;0,O2070,P2070),0)</f>
        <v>909374</v>
      </c>
      <c r="R2070" s="8">
        <f>Table1[[#This Row],[Số còn phải thu ĐK]]+Table1[[#This Row],[Giá Trị HD sau CK]]-Table1[[#This Row],[Số tiền đã thu]]</f>
        <v>0</v>
      </c>
      <c r="S2070" s="7">
        <f>IF(Table1[[#This Row],[Ngày hóa đơn]]&lt;&gt;"",Table1[[#This Row],[Ngày hóa đơn]],Table1[[#This Row],[Ngày hạch toán]])</f>
        <v>45770</v>
      </c>
      <c r="T2070" s="8"/>
      <c r="U2070" s="7">
        <f>IF(Table1[[#This Row],[Ngày tính CN]]="","",S2070+T2070)</f>
        <v>45770</v>
      </c>
      <c r="V2070" s="71">
        <f ca="1">IF(Table1[[#This Row],[Hạn thanh toán]]="","",IF((U2070-NOW())&lt;0,0,(U2070-NOW())))</f>
        <v>0</v>
      </c>
      <c r="W2070" s="69"/>
      <c r="X2070" s="65" t="str">
        <f t="shared" ca="1" si="228"/>
        <v/>
      </c>
      <c r="Y2070" s="65" t="str">
        <f t="shared" si="229"/>
        <v>Đã thanh toán</v>
      </c>
      <c r="Z2070" s="250">
        <f>Table1[[#This Row],[Hạn thanh toán]]</f>
        <v>45770</v>
      </c>
      <c r="AA2070" s="250">
        <f>Table1[[#This Row],[Ngày Thanh toán]]</f>
        <v>45877</v>
      </c>
      <c r="AD2070" s="3" t="str">
        <f>IF(Table1[[#This Row],[Mã khách hàng]]="","",VLOOKUP($A2070,Ma_KH!$A:$Q,Ma_KH!O$1,0))</f>
        <v>GREENMART</v>
      </c>
      <c r="AE2070" s="3" t="str">
        <f>IF(Table1[[#This Row],[Mã khách hàng]]="","",VLOOKUP($A2070,Ma_KH!$A:$Q,Ma_KH!P$1,0))</f>
        <v>GREEN MART</v>
      </c>
      <c r="AF2070" s="3" t="str">
        <f>VLOOKUP(A2070,Ma_KH!A:Q,Ma_KH!J$1,0)</f>
        <v>Vũ Anh Tuấn</v>
      </c>
    </row>
    <row r="2071" spans="1:32" ht="16.5">
      <c r="A2071" s="73" t="s">
        <v>172</v>
      </c>
      <c r="B2071" s="4" t="s">
        <v>3449</v>
      </c>
      <c r="C2071" s="75">
        <v>45793</v>
      </c>
      <c r="D2071" s="76" t="s">
        <v>3450</v>
      </c>
      <c r="F2071" s="81"/>
      <c r="G2071" s="73" t="s">
        <v>3451</v>
      </c>
      <c r="H2071" s="69"/>
      <c r="I2071" s="69">
        <v>0</v>
      </c>
      <c r="J2071" s="69">
        <f>(Table1[[#This Row],[Tiền hàng]]-Table1[[#This Row],[Tiền chiết khấu]])*8%</f>
        <v>0</v>
      </c>
      <c r="K2071" s="69">
        <v>401043</v>
      </c>
      <c r="L2071" s="8" t="s">
        <v>17</v>
      </c>
      <c r="M2071" s="221">
        <v>45903</v>
      </c>
      <c r="N2071" s="222" t="s">
        <v>4437</v>
      </c>
      <c r="O2071" s="69">
        <f>IF(Table1[[#This Row],[Phân loại]]="Tồn đầu kỳ",Table1[[#This Row],[Tổng giá trị]],0)</f>
        <v>0</v>
      </c>
      <c r="P2071" s="8">
        <f>IF(Table1[[#This Row],[Số còn phải thu ĐK]]&lt;&gt;0,0,IF(Table1[[#This Row],[Phân loại]]="Bán hàng",Table1[[#This Row],[Tổng giá trị]],-Table1[[#This Row],[Tổng giá trị]]))</f>
        <v>-401043</v>
      </c>
      <c r="Q2071" s="18">
        <f t="shared" si="230"/>
        <v>-401043</v>
      </c>
      <c r="R2071" s="8">
        <f>Table1[[#This Row],[Số còn phải thu ĐK]]+Table1[[#This Row],[Giá Trị HD sau CK]]-Table1[[#This Row],[Số tiền đã thu]]</f>
        <v>0</v>
      </c>
      <c r="S2071" s="7">
        <f>IF(Table1[[#This Row],[Ngày hóa đơn]]&lt;&gt;"",Table1[[#This Row],[Ngày hóa đơn]],Table1[[#This Row],[Ngày hạch toán]])</f>
        <v>45793</v>
      </c>
      <c r="T2071" s="8"/>
      <c r="U2071" s="7">
        <f>IF(Table1[[#This Row],[Ngày tính CN]]="","",S2071+T2071)</f>
        <v>45793</v>
      </c>
      <c r="V2071" s="71">
        <f ca="1">IF(Table1[[#This Row],[Hạn thanh toán]]="","",IF((U2071-NOW())&lt;0,0,(U2071-NOW())))</f>
        <v>0</v>
      </c>
      <c r="W2071" s="69"/>
      <c r="X2071" s="65" t="str">
        <f t="shared" ca="1" si="228"/>
        <v/>
      </c>
      <c r="Y2071" s="65" t="str">
        <f t="shared" si="229"/>
        <v>Đã thanh toán</v>
      </c>
      <c r="Z2071" s="250">
        <f>Table1[[#This Row],[Hạn thanh toán]]</f>
        <v>45793</v>
      </c>
      <c r="AA2071" s="250">
        <f>Table1[[#This Row],[Ngày Thanh toán]]</f>
        <v>45903</v>
      </c>
      <c r="AD2071" s="3" t="str">
        <f>IF(Table1[[#This Row],[Mã khách hàng]]="","",VLOOKUP($A2071,Ma_KH!$A:$Q,Ma_KH!O$1,0))</f>
        <v>GREENMART</v>
      </c>
      <c r="AE2071" s="3" t="str">
        <f>IF(Table1[[#This Row],[Mã khách hàng]]="","",VLOOKUP($A2071,Ma_KH!$A:$Q,Ma_KH!P$1,0))</f>
        <v>GREEN MART</v>
      </c>
      <c r="AF2071" s="3" t="str">
        <f>VLOOKUP(A2071,Ma_KH!A:Q,Ma_KH!J$1,0)</f>
        <v>Vũ Anh Tuấn</v>
      </c>
    </row>
    <row r="2072" spans="1:32" ht="16.5">
      <c r="A2072" s="73" t="s">
        <v>172</v>
      </c>
      <c r="B2072" s="4" t="s">
        <v>3449</v>
      </c>
      <c r="C2072" s="75">
        <v>45800</v>
      </c>
      <c r="D2072" s="76" t="s">
        <v>3452</v>
      </c>
      <c r="F2072" s="81"/>
      <c r="G2072" s="73" t="s">
        <v>3446</v>
      </c>
      <c r="H2072" s="69">
        <v>475490</v>
      </c>
      <c r="I2072" s="69">
        <v>0</v>
      </c>
      <c r="J2072" s="69">
        <f>(Table1[[#This Row],[Tiền hàng]]-Table1[[#This Row],[Tiền chiết khấu]])*8%</f>
        <v>38039.200000000004</v>
      </c>
      <c r="K2072" s="69">
        <v>513529</v>
      </c>
      <c r="L2072" s="8" t="s">
        <v>24</v>
      </c>
      <c r="M2072" s="221">
        <v>45903</v>
      </c>
      <c r="N2072" s="222" t="s">
        <v>4437</v>
      </c>
      <c r="O2072" s="69">
        <f>IF(Table1[[#This Row],[Phân loại]]="Tồn đầu kỳ",Table1[[#This Row],[Tổng giá trị]],0)</f>
        <v>0</v>
      </c>
      <c r="P2072" s="8">
        <f>IF(Table1[[#This Row],[Số còn phải thu ĐK]]&lt;&gt;0,0,IF(Table1[[#This Row],[Phân loại]]="Bán hàng",Table1[[#This Row],[Tổng giá trị]],-Table1[[#This Row],[Tổng giá trị]]))</f>
        <v>513529</v>
      </c>
      <c r="Q2072" s="18">
        <f t="shared" si="230"/>
        <v>513529</v>
      </c>
      <c r="R2072" s="8">
        <f>Table1[[#This Row],[Số còn phải thu ĐK]]+Table1[[#This Row],[Giá Trị HD sau CK]]-Table1[[#This Row],[Số tiền đã thu]]</f>
        <v>0</v>
      </c>
      <c r="S2072" s="7">
        <f>IF(Table1[[#This Row],[Ngày hóa đơn]]&lt;&gt;"",Table1[[#This Row],[Ngày hóa đơn]],Table1[[#This Row],[Ngày hạch toán]])</f>
        <v>45800</v>
      </c>
      <c r="T2072" s="8"/>
      <c r="U2072" s="7">
        <f>IF(Table1[[#This Row],[Ngày tính CN]]="","",S2072+T2072)</f>
        <v>45800</v>
      </c>
      <c r="V2072" s="71">
        <f ca="1">IF(Table1[[#This Row],[Hạn thanh toán]]="","",IF((U2072-NOW())&lt;0,0,(U2072-NOW())))</f>
        <v>0</v>
      </c>
      <c r="W2072" s="69"/>
      <c r="X2072" s="65" t="str">
        <f t="shared" ca="1" si="228"/>
        <v/>
      </c>
      <c r="Y2072" s="65" t="str">
        <f t="shared" si="229"/>
        <v>Đã thanh toán</v>
      </c>
      <c r="Z2072" s="250">
        <f>Table1[[#This Row],[Hạn thanh toán]]</f>
        <v>45800</v>
      </c>
      <c r="AA2072" s="250">
        <f>Table1[[#This Row],[Ngày Thanh toán]]</f>
        <v>45903</v>
      </c>
      <c r="AD2072" s="3" t="str">
        <f>IF(Table1[[#This Row],[Mã khách hàng]]="","",VLOOKUP($A2072,Ma_KH!$A:$Q,Ma_KH!O$1,0))</f>
        <v>GREENMART</v>
      </c>
      <c r="AE2072" s="3" t="str">
        <f>IF(Table1[[#This Row],[Mã khách hàng]]="","",VLOOKUP($A2072,Ma_KH!$A:$Q,Ma_KH!P$1,0))</f>
        <v>GREEN MART</v>
      </c>
      <c r="AF2072" s="3" t="str">
        <f>VLOOKUP(A2072,Ma_KH!A:Q,Ma_KH!J$1,0)</f>
        <v>Vũ Anh Tuấn</v>
      </c>
    </row>
    <row r="2073" spans="1:32" ht="16.5">
      <c r="A2073" s="73" t="s">
        <v>172</v>
      </c>
      <c r="B2073" s="4" t="s">
        <v>3449</v>
      </c>
      <c r="C2073" s="75">
        <v>45803</v>
      </c>
      <c r="D2073" s="76" t="s">
        <v>3453</v>
      </c>
      <c r="F2073" s="81"/>
      <c r="G2073" s="73" t="s">
        <v>3454</v>
      </c>
      <c r="H2073" s="69"/>
      <c r="I2073" s="69">
        <v>0</v>
      </c>
      <c r="J2073" s="69">
        <f>(Table1[[#This Row],[Tiền hàng]]-Table1[[#This Row],[Tiền chiết khấu]])*8%</f>
        <v>0</v>
      </c>
      <c r="K2073" s="69">
        <v>1326268</v>
      </c>
      <c r="L2073" s="8" t="s">
        <v>17</v>
      </c>
      <c r="M2073" s="221">
        <v>45903</v>
      </c>
      <c r="N2073" s="222" t="s">
        <v>4437</v>
      </c>
      <c r="O2073" s="69">
        <f>IF(Table1[[#This Row],[Phân loại]]="Tồn đầu kỳ",Table1[[#This Row],[Tổng giá trị]],0)</f>
        <v>0</v>
      </c>
      <c r="P2073" s="8">
        <f>IF(Table1[[#This Row],[Số còn phải thu ĐK]]&lt;&gt;0,0,IF(Table1[[#This Row],[Phân loại]]="Bán hàng",Table1[[#This Row],[Tổng giá trị]],-Table1[[#This Row],[Tổng giá trị]]))</f>
        <v>-1326268</v>
      </c>
      <c r="Q2073" s="18">
        <f t="shared" si="230"/>
        <v>-1326268</v>
      </c>
      <c r="R2073" s="8">
        <f>Table1[[#This Row],[Số còn phải thu ĐK]]+Table1[[#This Row],[Giá Trị HD sau CK]]-Table1[[#This Row],[Số tiền đã thu]]</f>
        <v>0</v>
      </c>
      <c r="S2073" s="7">
        <f>IF(Table1[[#This Row],[Ngày hóa đơn]]&lt;&gt;"",Table1[[#This Row],[Ngày hóa đơn]],Table1[[#This Row],[Ngày hạch toán]])</f>
        <v>45803</v>
      </c>
      <c r="T2073" s="8"/>
      <c r="U2073" s="7">
        <f>IF(Table1[[#This Row],[Ngày tính CN]]="","",S2073+T2073)</f>
        <v>45803</v>
      </c>
      <c r="V2073" s="71">
        <f ca="1">IF(Table1[[#This Row],[Hạn thanh toán]]="","",IF((U2073-NOW())&lt;0,0,(U2073-NOW())))</f>
        <v>0</v>
      </c>
      <c r="W2073" s="69"/>
      <c r="X2073" s="65" t="str">
        <f t="shared" ca="1" si="228"/>
        <v/>
      </c>
      <c r="Y2073" s="65" t="str">
        <f t="shared" si="229"/>
        <v>Đã thanh toán</v>
      </c>
      <c r="Z2073" s="250">
        <f>Table1[[#This Row],[Hạn thanh toán]]</f>
        <v>45803</v>
      </c>
      <c r="AA2073" s="250">
        <f>Table1[[#This Row],[Ngày Thanh toán]]</f>
        <v>45903</v>
      </c>
      <c r="AD2073" s="3" t="str">
        <f>IF(Table1[[#This Row],[Mã khách hàng]]="","",VLOOKUP($A2073,Ma_KH!$A:$Q,Ma_KH!O$1,0))</f>
        <v>GREENMART</v>
      </c>
      <c r="AE2073" s="3" t="str">
        <f>IF(Table1[[#This Row],[Mã khách hàng]]="","",VLOOKUP($A2073,Ma_KH!$A:$Q,Ma_KH!P$1,0))</f>
        <v>GREEN MART</v>
      </c>
      <c r="AF2073" s="3" t="str">
        <f>VLOOKUP(A2073,Ma_KH!A:Q,Ma_KH!J$1,0)</f>
        <v>Vũ Anh Tuấn</v>
      </c>
    </row>
    <row r="2074" spans="1:32" ht="16.5">
      <c r="A2074" s="73" t="s">
        <v>172</v>
      </c>
      <c r="B2074" s="4" t="s">
        <v>3449</v>
      </c>
      <c r="C2074" s="75">
        <v>45834</v>
      </c>
      <c r="D2074" s="76" t="s">
        <v>3455</v>
      </c>
      <c r="F2074" s="81"/>
      <c r="G2074" s="73" t="s">
        <v>3446</v>
      </c>
      <c r="H2074" s="69">
        <v>475490</v>
      </c>
      <c r="I2074" s="69">
        <v>0</v>
      </c>
      <c r="J2074" s="69">
        <f>(Table1[[#This Row],[Tiền hàng]]-Table1[[#This Row],[Tiền chiết khấu]])*8%</f>
        <v>38039.200000000004</v>
      </c>
      <c r="K2074" s="69">
        <v>513529</v>
      </c>
      <c r="L2074" s="8" t="s">
        <v>24</v>
      </c>
      <c r="M2074" s="221">
        <v>45903</v>
      </c>
      <c r="N2074" s="222" t="s">
        <v>4437</v>
      </c>
      <c r="O2074" s="69">
        <f>IF(Table1[[#This Row],[Phân loại]]="Tồn đầu kỳ",Table1[[#This Row],[Tổng giá trị]],0)</f>
        <v>0</v>
      </c>
      <c r="P2074" s="8">
        <f>IF(Table1[[#This Row],[Số còn phải thu ĐK]]&lt;&gt;0,0,IF(Table1[[#This Row],[Phân loại]]="Bán hàng",Table1[[#This Row],[Tổng giá trị]],-Table1[[#This Row],[Tổng giá trị]]))</f>
        <v>513529</v>
      </c>
      <c r="Q2074" s="18">
        <f t="shared" si="230"/>
        <v>513529</v>
      </c>
      <c r="R2074" s="8">
        <f>Table1[[#This Row],[Số còn phải thu ĐK]]+Table1[[#This Row],[Giá Trị HD sau CK]]-Table1[[#This Row],[Số tiền đã thu]]</f>
        <v>0</v>
      </c>
      <c r="S2074" s="7">
        <f>IF(Table1[[#This Row],[Ngày hóa đơn]]&lt;&gt;"",Table1[[#This Row],[Ngày hóa đơn]],Table1[[#This Row],[Ngày hạch toán]])</f>
        <v>45834</v>
      </c>
      <c r="T2074" s="8"/>
      <c r="U2074" s="7">
        <f>IF(Table1[[#This Row],[Ngày tính CN]]="","",S2074+T2074)</f>
        <v>45834</v>
      </c>
      <c r="V2074" s="71">
        <f ca="1">IF(Table1[[#This Row],[Hạn thanh toán]]="","",IF((U2074-NOW())&lt;0,0,(U2074-NOW())))</f>
        <v>0</v>
      </c>
      <c r="W2074" s="69"/>
      <c r="X2074" s="65" t="str">
        <f t="shared" ca="1" si="228"/>
        <v/>
      </c>
      <c r="Y2074" s="65" t="str">
        <f t="shared" si="229"/>
        <v>Đã thanh toán</v>
      </c>
      <c r="Z2074" s="250">
        <f>Table1[[#This Row],[Hạn thanh toán]]</f>
        <v>45834</v>
      </c>
      <c r="AA2074" s="250">
        <f>Table1[[#This Row],[Ngày Thanh toán]]</f>
        <v>45903</v>
      </c>
      <c r="AD2074" s="3" t="str">
        <f>IF(Table1[[#This Row],[Mã khách hàng]]="","",VLOOKUP($A2074,Ma_KH!$A:$Q,Ma_KH!O$1,0))</f>
        <v>GREENMART</v>
      </c>
      <c r="AE2074" s="3" t="str">
        <f>IF(Table1[[#This Row],[Mã khách hàng]]="","",VLOOKUP($A2074,Ma_KH!$A:$Q,Ma_KH!P$1,0))</f>
        <v>GREEN MART</v>
      </c>
      <c r="AF2074" s="3" t="str">
        <f>VLOOKUP(A2074,Ma_KH!A:Q,Ma_KH!J$1,0)</f>
        <v>Vũ Anh Tuấn</v>
      </c>
    </row>
    <row r="2075" spans="1:32" ht="16.5">
      <c r="A2075" s="73" t="s">
        <v>172</v>
      </c>
      <c r="B2075" s="4" t="s">
        <v>3449</v>
      </c>
      <c r="C2075" s="75">
        <v>45850</v>
      </c>
      <c r="D2075" s="76" t="s">
        <v>3456</v>
      </c>
      <c r="F2075" s="81"/>
      <c r="G2075" s="73" t="s">
        <v>3449</v>
      </c>
      <c r="H2075" s="69">
        <v>713720</v>
      </c>
      <c r="I2075" s="69">
        <v>0</v>
      </c>
      <c r="J2075" s="69">
        <f>(Table1[[#This Row],[Tiền hàng]]-Table1[[#This Row],[Tiền chiết khấu]])*8%</f>
        <v>57097.599999999999</v>
      </c>
      <c r="K2075" s="69">
        <v>770818</v>
      </c>
      <c r="L2075" s="8" t="s">
        <v>24</v>
      </c>
      <c r="M2075" s="221">
        <v>45903</v>
      </c>
      <c r="N2075" s="222" t="s">
        <v>4437</v>
      </c>
      <c r="O2075" s="69">
        <f>IF(Table1[[#This Row],[Phân loại]]="Tồn đầu kỳ",Table1[[#This Row],[Tổng giá trị]],0)</f>
        <v>0</v>
      </c>
      <c r="P2075" s="8">
        <f>IF(Table1[[#This Row],[Số còn phải thu ĐK]]&lt;&gt;0,0,IF(Table1[[#This Row],[Phân loại]]="Bán hàng",Table1[[#This Row],[Tổng giá trị]],-Table1[[#This Row],[Tổng giá trị]]))</f>
        <v>770818</v>
      </c>
      <c r="Q2075" s="18">
        <f t="shared" si="230"/>
        <v>770818</v>
      </c>
      <c r="R2075" s="8">
        <f>Table1[[#This Row],[Số còn phải thu ĐK]]+Table1[[#This Row],[Giá Trị HD sau CK]]-Table1[[#This Row],[Số tiền đã thu]]</f>
        <v>0</v>
      </c>
      <c r="S2075" s="7">
        <f>IF(Table1[[#This Row],[Ngày hóa đơn]]&lt;&gt;"",Table1[[#This Row],[Ngày hóa đơn]],Table1[[#This Row],[Ngày hạch toán]])</f>
        <v>45850</v>
      </c>
      <c r="T2075" s="8"/>
      <c r="U2075" s="7">
        <f>IF(Table1[[#This Row],[Ngày tính CN]]="","",S2075+T2075)</f>
        <v>45850</v>
      </c>
      <c r="V2075" s="71">
        <f ca="1">IF(Table1[[#This Row],[Hạn thanh toán]]="","",IF((U2075-NOW())&lt;0,0,(U2075-NOW())))</f>
        <v>0</v>
      </c>
      <c r="W2075" s="69"/>
      <c r="X2075" s="65" t="str">
        <f t="shared" ca="1" si="228"/>
        <v/>
      </c>
      <c r="Y2075" s="65" t="str">
        <f t="shared" si="229"/>
        <v>Đã thanh toán</v>
      </c>
      <c r="Z2075" s="250">
        <f>Table1[[#This Row],[Hạn thanh toán]]</f>
        <v>45850</v>
      </c>
      <c r="AA2075" s="250">
        <f>Table1[[#This Row],[Ngày Thanh toán]]</f>
        <v>45903</v>
      </c>
      <c r="AD2075" s="3" t="str">
        <f>IF(Table1[[#This Row],[Mã khách hàng]]="","",VLOOKUP($A2075,Ma_KH!$A:$Q,Ma_KH!O$1,0))</f>
        <v>GREENMART</v>
      </c>
      <c r="AE2075" s="3" t="str">
        <f>IF(Table1[[#This Row],[Mã khách hàng]]="","",VLOOKUP($A2075,Ma_KH!$A:$Q,Ma_KH!P$1,0))</f>
        <v>GREEN MART</v>
      </c>
      <c r="AF2075" s="3" t="str">
        <f>VLOOKUP(A2075,Ma_KH!A:Q,Ma_KH!J$1,0)</f>
        <v>Vũ Anh Tuấn</v>
      </c>
    </row>
    <row r="2076" spans="1:32" ht="16.5">
      <c r="A2076" s="73" t="s">
        <v>172</v>
      </c>
      <c r="B2076" s="4" t="s">
        <v>3449</v>
      </c>
      <c r="C2076" s="75">
        <v>45853</v>
      </c>
      <c r="D2076" s="76" t="s">
        <v>3457</v>
      </c>
      <c r="F2076" s="81"/>
      <c r="G2076" s="73" t="s">
        <v>3458</v>
      </c>
      <c r="H2076" s="69"/>
      <c r="I2076" s="69">
        <v>0</v>
      </c>
      <c r="J2076" s="69">
        <f>(Table1[[#This Row],[Tiền hàng]]-Table1[[#This Row],[Tiền chiết khấu]])*8%</f>
        <v>0</v>
      </c>
      <c r="K2076" s="69">
        <v>75600</v>
      </c>
      <c r="L2076" s="8" t="s">
        <v>17</v>
      </c>
      <c r="M2076" s="221">
        <v>45903</v>
      </c>
      <c r="N2076" s="222" t="s">
        <v>4437</v>
      </c>
      <c r="O2076" s="69">
        <f>IF(Table1[[#This Row],[Phân loại]]="Tồn đầu kỳ",Table1[[#This Row],[Tổng giá trị]],0)</f>
        <v>0</v>
      </c>
      <c r="P2076" s="8">
        <f>IF(Table1[[#This Row],[Số còn phải thu ĐK]]&lt;&gt;0,0,IF(Table1[[#This Row],[Phân loại]]="Bán hàng",Table1[[#This Row],[Tổng giá trị]],-Table1[[#This Row],[Tổng giá trị]]))</f>
        <v>-75600</v>
      </c>
      <c r="Q2076" s="18">
        <f t="shared" si="230"/>
        <v>-75600</v>
      </c>
      <c r="R2076" s="8">
        <f>Table1[[#This Row],[Số còn phải thu ĐK]]+Table1[[#This Row],[Giá Trị HD sau CK]]-Table1[[#This Row],[Số tiền đã thu]]</f>
        <v>0</v>
      </c>
      <c r="S2076" s="7">
        <f>IF(Table1[[#This Row],[Ngày hóa đơn]]&lt;&gt;"",Table1[[#This Row],[Ngày hóa đơn]],Table1[[#This Row],[Ngày hạch toán]])</f>
        <v>45853</v>
      </c>
      <c r="T2076" s="8"/>
      <c r="U2076" s="7">
        <f>IF(Table1[[#This Row],[Ngày tính CN]]="","",S2076+T2076)</f>
        <v>45853</v>
      </c>
      <c r="V2076" s="71">
        <f ca="1">IF(Table1[[#This Row],[Hạn thanh toán]]="","",IF((U2076-NOW())&lt;0,0,(U2076-NOW())))</f>
        <v>0</v>
      </c>
      <c r="W2076" s="69"/>
      <c r="X2076" s="65" t="str">
        <f t="shared" ca="1" si="228"/>
        <v/>
      </c>
      <c r="Y2076" s="65" t="str">
        <f t="shared" si="229"/>
        <v>Đã thanh toán</v>
      </c>
      <c r="Z2076" s="250">
        <f>Table1[[#This Row],[Hạn thanh toán]]</f>
        <v>45853</v>
      </c>
      <c r="AA2076" s="250">
        <f>Table1[[#This Row],[Ngày Thanh toán]]</f>
        <v>45903</v>
      </c>
      <c r="AD2076" s="3" t="str">
        <f>IF(Table1[[#This Row],[Mã khách hàng]]="","",VLOOKUP($A2076,Ma_KH!$A:$Q,Ma_KH!O$1,0))</f>
        <v>GREENMART</v>
      </c>
      <c r="AE2076" s="3" t="str">
        <f>IF(Table1[[#This Row],[Mã khách hàng]]="","",VLOOKUP($A2076,Ma_KH!$A:$Q,Ma_KH!P$1,0))</f>
        <v>GREEN MART</v>
      </c>
      <c r="AF2076" s="3" t="str">
        <f>VLOOKUP(A2076,Ma_KH!A:Q,Ma_KH!J$1,0)</f>
        <v>Vũ Anh Tuấn</v>
      </c>
    </row>
    <row r="2077" spans="1:32" ht="16.5">
      <c r="A2077" s="73" t="s">
        <v>172</v>
      </c>
      <c r="B2077" s="4" t="s">
        <v>3449</v>
      </c>
      <c r="C2077" s="75">
        <v>45869</v>
      </c>
      <c r="D2077" s="76" t="s">
        <v>3459</v>
      </c>
      <c r="F2077" s="81"/>
      <c r="G2077" s="73" t="s">
        <v>3460</v>
      </c>
      <c r="H2077" s="69"/>
      <c r="I2077" s="69">
        <v>0</v>
      </c>
      <c r="J2077" s="69">
        <f>(Table1[[#This Row],[Tiền hàng]]-Table1[[#This Row],[Tiền chiết khấu]])*8%</f>
        <v>0</v>
      </c>
      <c r="K2077" s="69">
        <v>316669</v>
      </c>
      <c r="L2077" s="8" t="s">
        <v>17</v>
      </c>
      <c r="M2077" s="221">
        <v>45903</v>
      </c>
      <c r="N2077" s="222" t="s">
        <v>4437</v>
      </c>
      <c r="O2077" s="69">
        <f>IF(Table1[[#This Row],[Phân loại]]="Tồn đầu kỳ",Table1[[#This Row],[Tổng giá trị]],0)</f>
        <v>0</v>
      </c>
      <c r="P2077" s="8">
        <f>IF(Table1[[#This Row],[Số còn phải thu ĐK]]&lt;&gt;0,0,IF(Table1[[#This Row],[Phân loại]]="Bán hàng",Table1[[#This Row],[Tổng giá trị]],-Table1[[#This Row],[Tổng giá trị]]))</f>
        <v>-316669</v>
      </c>
      <c r="Q2077" s="18">
        <f t="shared" si="230"/>
        <v>-316669</v>
      </c>
      <c r="R2077" s="8">
        <f>Table1[[#This Row],[Số còn phải thu ĐK]]+Table1[[#This Row],[Giá Trị HD sau CK]]-Table1[[#This Row],[Số tiền đã thu]]</f>
        <v>0</v>
      </c>
      <c r="S2077" s="7">
        <f>IF(Table1[[#This Row],[Ngày hóa đơn]]&lt;&gt;"",Table1[[#This Row],[Ngày hóa đơn]],Table1[[#This Row],[Ngày hạch toán]])</f>
        <v>45869</v>
      </c>
      <c r="T2077" s="8"/>
      <c r="U2077" s="7">
        <f>IF(Table1[[#This Row],[Ngày tính CN]]="","",S2077+T2077)</f>
        <v>45869</v>
      </c>
      <c r="V2077" s="71">
        <f ca="1">IF(Table1[[#This Row],[Hạn thanh toán]]="","",IF((U2077-NOW())&lt;0,0,(U2077-NOW())))</f>
        <v>0</v>
      </c>
      <c r="W2077" s="69"/>
      <c r="X2077" s="65" t="str">
        <f t="shared" ca="1" si="228"/>
        <v/>
      </c>
      <c r="Y2077" s="65" t="str">
        <f t="shared" si="229"/>
        <v>Đã thanh toán</v>
      </c>
      <c r="Z2077" s="250">
        <f>Table1[[#This Row],[Hạn thanh toán]]</f>
        <v>45869</v>
      </c>
      <c r="AA2077" s="250">
        <f>Table1[[#This Row],[Ngày Thanh toán]]</f>
        <v>45903</v>
      </c>
      <c r="AD2077" s="3" t="str">
        <f>IF(Table1[[#This Row],[Mã khách hàng]]="","",VLOOKUP($A2077,Ma_KH!$A:$Q,Ma_KH!O$1,0))</f>
        <v>GREENMART</v>
      </c>
      <c r="AE2077" s="3" t="str">
        <f>IF(Table1[[#This Row],[Mã khách hàng]]="","",VLOOKUP($A2077,Ma_KH!$A:$Q,Ma_KH!P$1,0))</f>
        <v>GREEN MART</v>
      </c>
      <c r="AF2077" s="3" t="str">
        <f>VLOOKUP(A2077,Ma_KH!A:Q,Ma_KH!J$1,0)</f>
        <v>Vũ Anh Tuấn</v>
      </c>
    </row>
    <row r="2078" spans="1:32" ht="16.5">
      <c r="A2078" s="73" t="s">
        <v>172</v>
      </c>
      <c r="B2078" s="4" t="s">
        <v>3449</v>
      </c>
      <c r="C2078" s="75">
        <v>45877</v>
      </c>
      <c r="D2078" s="76" t="s">
        <v>3461</v>
      </c>
      <c r="F2078" s="81"/>
      <c r="G2078" s="73" t="s">
        <v>3446</v>
      </c>
      <c r="H2078" s="69">
        <v>475490</v>
      </c>
      <c r="I2078" s="69">
        <v>0</v>
      </c>
      <c r="J2078" s="69">
        <f>(Table1[[#This Row],[Tiền hàng]]-Table1[[#This Row],[Tiền chiết khấu]])*8%</f>
        <v>38039.200000000004</v>
      </c>
      <c r="K2078" s="69">
        <v>513529</v>
      </c>
      <c r="L2078" s="8" t="s">
        <v>24</v>
      </c>
      <c r="M2078" s="221">
        <v>45918</v>
      </c>
      <c r="N2078" s="222" t="s">
        <v>4438</v>
      </c>
      <c r="O2078" s="69">
        <f>IF(Table1[[#This Row],[Phân loại]]="Tồn đầu kỳ",Table1[[#This Row],[Tổng giá trị]],0)</f>
        <v>0</v>
      </c>
      <c r="P2078" s="8">
        <f>IF(Table1[[#This Row],[Số còn phải thu ĐK]]&lt;&gt;0,0,IF(Table1[[#This Row],[Phân loại]]="Bán hàng",Table1[[#This Row],[Tổng giá trị]],-Table1[[#This Row],[Tổng giá trị]]))</f>
        <v>513529</v>
      </c>
      <c r="Q2078" s="18">
        <f t="shared" si="230"/>
        <v>513529</v>
      </c>
      <c r="R2078" s="8">
        <f>Table1[[#This Row],[Số còn phải thu ĐK]]+Table1[[#This Row],[Giá Trị HD sau CK]]-Table1[[#This Row],[Số tiền đã thu]]</f>
        <v>0</v>
      </c>
      <c r="S2078" s="7">
        <f>IF(Table1[[#This Row],[Ngày hóa đơn]]&lt;&gt;"",Table1[[#This Row],[Ngày hóa đơn]],Table1[[#This Row],[Ngày hạch toán]])</f>
        <v>45877</v>
      </c>
      <c r="T2078" s="8"/>
      <c r="U2078" s="7">
        <f>IF(Table1[[#This Row],[Ngày tính CN]]="","",S2078+T2078)</f>
        <v>45877</v>
      </c>
      <c r="V2078" s="71">
        <f ca="1">IF(Table1[[#This Row],[Hạn thanh toán]]="","",IF((U2078-NOW())&lt;0,0,(U2078-NOW())))</f>
        <v>0</v>
      </c>
      <c r="W2078" s="69"/>
      <c r="X2078" s="65" t="str">
        <f t="shared" ca="1" si="228"/>
        <v/>
      </c>
      <c r="Y2078" s="65" t="str">
        <f t="shared" si="229"/>
        <v>Đã thanh toán</v>
      </c>
      <c r="Z2078" s="250">
        <f>Table1[[#This Row],[Hạn thanh toán]]</f>
        <v>45877</v>
      </c>
      <c r="AA2078" s="250">
        <f>Table1[[#This Row],[Ngày Thanh toán]]</f>
        <v>45918</v>
      </c>
      <c r="AD2078" s="3" t="str">
        <f>IF(Table1[[#This Row],[Mã khách hàng]]="","",VLOOKUP($A2078,Ma_KH!$A:$Q,Ma_KH!O$1,0))</f>
        <v>GREENMART</v>
      </c>
      <c r="AE2078" s="3" t="str">
        <f>IF(Table1[[#This Row],[Mã khách hàng]]="","",VLOOKUP($A2078,Ma_KH!$A:$Q,Ma_KH!P$1,0))</f>
        <v>GREEN MART</v>
      </c>
      <c r="AF2078" s="3" t="str">
        <f>VLOOKUP(A2078,Ma_KH!A:Q,Ma_KH!J$1,0)</f>
        <v>Vũ Anh Tuấn</v>
      </c>
    </row>
    <row r="2079" spans="1:32" ht="16.5">
      <c r="A2079" s="73" t="s">
        <v>172</v>
      </c>
      <c r="B2079" s="4" t="s">
        <v>3449</v>
      </c>
      <c r="C2079" s="75">
        <v>45880</v>
      </c>
      <c r="D2079" s="76" t="s">
        <v>3462</v>
      </c>
      <c r="F2079" s="81"/>
      <c r="G2079" s="73" t="s">
        <v>3449</v>
      </c>
      <c r="H2079" s="69">
        <v>230000</v>
      </c>
      <c r="I2079" s="69">
        <v>0</v>
      </c>
      <c r="J2079" s="69">
        <f>(Table1[[#This Row],[Tiền hàng]]-Table1[[#This Row],[Tiền chiết khấu]])*8%</f>
        <v>18400</v>
      </c>
      <c r="K2079" s="69">
        <v>248400</v>
      </c>
      <c r="L2079" s="8" t="s">
        <v>24</v>
      </c>
      <c r="M2079" s="221">
        <v>45918</v>
      </c>
      <c r="N2079" s="222" t="s">
        <v>4438</v>
      </c>
      <c r="O2079" s="69">
        <f>IF(Table1[[#This Row],[Phân loại]]="Tồn đầu kỳ",Table1[[#This Row],[Tổng giá trị]],0)</f>
        <v>0</v>
      </c>
      <c r="P2079" s="8">
        <f>IF(Table1[[#This Row],[Số còn phải thu ĐK]]&lt;&gt;0,0,IF(Table1[[#This Row],[Phân loại]]="Bán hàng",Table1[[#This Row],[Tổng giá trị]],-Table1[[#This Row],[Tổng giá trị]]))</f>
        <v>248400</v>
      </c>
      <c r="Q2079" s="18">
        <f t="shared" si="230"/>
        <v>248400</v>
      </c>
      <c r="R2079" s="8">
        <f>Table1[[#This Row],[Số còn phải thu ĐK]]+Table1[[#This Row],[Giá Trị HD sau CK]]-Table1[[#This Row],[Số tiền đã thu]]</f>
        <v>0</v>
      </c>
      <c r="S2079" s="7">
        <f>IF(Table1[[#This Row],[Ngày hóa đơn]]&lt;&gt;"",Table1[[#This Row],[Ngày hóa đơn]],Table1[[#This Row],[Ngày hạch toán]])</f>
        <v>45880</v>
      </c>
      <c r="T2079" s="8"/>
      <c r="U2079" s="7">
        <f>IF(Table1[[#This Row],[Ngày tính CN]]="","",S2079+T2079)</f>
        <v>45880</v>
      </c>
      <c r="V2079" s="71">
        <f ca="1">IF(Table1[[#This Row],[Hạn thanh toán]]="","",IF((U2079-NOW())&lt;0,0,(U2079-NOW())))</f>
        <v>0</v>
      </c>
      <c r="W2079" s="69"/>
      <c r="X2079" s="65" t="str">
        <f t="shared" ca="1" si="228"/>
        <v/>
      </c>
      <c r="Y2079" s="65" t="str">
        <f t="shared" si="229"/>
        <v>Đã thanh toán</v>
      </c>
      <c r="Z2079" s="250">
        <f>Table1[[#This Row],[Hạn thanh toán]]</f>
        <v>45880</v>
      </c>
      <c r="AA2079" s="250">
        <f>Table1[[#This Row],[Ngày Thanh toán]]</f>
        <v>45918</v>
      </c>
      <c r="AD2079" s="3" t="str">
        <f>IF(Table1[[#This Row],[Mã khách hàng]]="","",VLOOKUP($A2079,Ma_KH!$A:$Q,Ma_KH!O$1,0))</f>
        <v>GREENMART</v>
      </c>
      <c r="AE2079" s="3" t="str">
        <f>IF(Table1[[#This Row],[Mã khách hàng]]="","",VLOOKUP($A2079,Ma_KH!$A:$Q,Ma_KH!P$1,0))</f>
        <v>GREEN MART</v>
      </c>
      <c r="AF2079" s="3" t="str">
        <f>VLOOKUP(A2079,Ma_KH!A:Q,Ma_KH!J$1,0)</f>
        <v>Vũ Anh Tuấn</v>
      </c>
    </row>
    <row r="2080" spans="1:32" ht="16.5">
      <c r="A2080" s="73" t="s">
        <v>172</v>
      </c>
      <c r="B2080" s="4" t="s">
        <v>3449</v>
      </c>
      <c r="C2080" s="75">
        <v>45911</v>
      </c>
      <c r="D2080" s="76" t="s">
        <v>3463</v>
      </c>
      <c r="F2080" s="81"/>
      <c r="G2080" s="73" t="s">
        <v>3449</v>
      </c>
      <c r="H2080" s="69">
        <v>959210</v>
      </c>
      <c r="I2080" s="69">
        <v>0</v>
      </c>
      <c r="J2080" s="69">
        <f>(Table1[[#This Row],[Tiền hàng]]-Table1[[#This Row],[Tiền chiết khấu]])*8%</f>
        <v>76736.800000000003</v>
      </c>
      <c r="K2080" s="69">
        <v>1035947</v>
      </c>
      <c r="L2080" s="8" t="s">
        <v>24</v>
      </c>
      <c r="M2080" s="223">
        <v>45979</v>
      </c>
      <c r="O2080" s="69">
        <f>IF(Table1[[#This Row],[Phân loại]]="Tồn đầu kỳ",Table1[[#This Row],[Tổng giá trị]],0)</f>
        <v>0</v>
      </c>
      <c r="P2080" s="8">
        <f>IF(Table1[[#This Row],[Số còn phải thu ĐK]]&lt;&gt;0,0,IF(Table1[[#This Row],[Phân loại]]="Bán hàng",Table1[[#This Row],[Tổng giá trị]],-Table1[[#This Row],[Tổng giá trị]]))</f>
        <v>1035947</v>
      </c>
      <c r="Q2080" s="18">
        <f t="shared" si="230"/>
        <v>1035947</v>
      </c>
      <c r="R2080" s="8">
        <f>Table1[[#This Row],[Số còn phải thu ĐK]]+Table1[[#This Row],[Giá Trị HD sau CK]]-Table1[[#This Row],[Số tiền đã thu]]</f>
        <v>0</v>
      </c>
      <c r="S2080" s="7">
        <f>IF(Table1[[#This Row],[Ngày hóa đơn]]&lt;&gt;"",Table1[[#This Row],[Ngày hóa đơn]],Table1[[#This Row],[Ngày hạch toán]])</f>
        <v>45911</v>
      </c>
      <c r="T2080" s="8"/>
      <c r="U2080" s="7">
        <f>IF(Table1[[#This Row],[Ngày tính CN]]="","",S2080+T2080)</f>
        <v>45911</v>
      </c>
      <c r="V2080" s="71">
        <f ca="1">IF(Table1[[#This Row],[Hạn thanh toán]]="","",IF((U2080-NOW())&lt;0,0,(U2080-NOW())))</f>
        <v>0</v>
      </c>
      <c r="W2080" s="69"/>
      <c r="X2080" s="65" t="str">
        <f t="shared" ca="1" si="228"/>
        <v/>
      </c>
      <c r="Y2080" s="65" t="str">
        <f t="shared" si="229"/>
        <v>Đã thanh toán</v>
      </c>
      <c r="Z2080" s="250">
        <f>Table1[[#This Row],[Hạn thanh toán]]</f>
        <v>45911</v>
      </c>
      <c r="AA2080" s="250">
        <f>Table1[[#This Row],[Ngày Thanh toán]]</f>
        <v>45979</v>
      </c>
      <c r="AD2080" s="3" t="str">
        <f>IF(Table1[[#This Row],[Mã khách hàng]]="","",VLOOKUP($A2080,Ma_KH!$A:$Q,Ma_KH!O$1,0))</f>
        <v>GREENMART</v>
      </c>
      <c r="AE2080" s="3" t="str">
        <f>IF(Table1[[#This Row],[Mã khách hàng]]="","",VLOOKUP($A2080,Ma_KH!$A:$Q,Ma_KH!P$1,0))</f>
        <v>GREEN MART</v>
      </c>
      <c r="AF2080" s="3" t="str">
        <f>VLOOKUP(A2080,Ma_KH!A:Q,Ma_KH!J$1,0)</f>
        <v>Vũ Anh Tuấn</v>
      </c>
    </row>
    <row r="2081" spans="1:32" ht="16.5">
      <c r="A2081" s="73" t="s">
        <v>172</v>
      </c>
      <c r="B2081" s="4" t="s">
        <v>3449</v>
      </c>
      <c r="C2081" s="75">
        <v>45937</v>
      </c>
      <c r="D2081" s="76" t="s">
        <v>3464</v>
      </c>
      <c r="F2081" s="81"/>
      <c r="G2081" s="73" t="s">
        <v>3446</v>
      </c>
      <c r="H2081" s="69">
        <v>1340401</v>
      </c>
      <c r="I2081" s="69">
        <v>0</v>
      </c>
      <c r="J2081" s="69">
        <f>(Table1[[#This Row],[Tiền hàng]]-Table1[[#This Row],[Tiền chiết khấu]])*8%</f>
        <v>107232.08</v>
      </c>
      <c r="K2081" s="69">
        <v>1447633</v>
      </c>
      <c r="L2081" s="8" t="s">
        <v>24</v>
      </c>
      <c r="M2081" s="223">
        <v>45979</v>
      </c>
      <c r="O2081" s="69">
        <f>IF(Table1[[#This Row],[Phân loại]]="Tồn đầu kỳ",Table1[[#This Row],[Tổng giá trị]],0)</f>
        <v>0</v>
      </c>
      <c r="P2081" s="8">
        <f>IF(Table1[[#This Row],[Số còn phải thu ĐK]]&lt;&gt;0,0,IF(Table1[[#This Row],[Phân loại]]="Bán hàng",Table1[[#This Row],[Tổng giá trị]],-Table1[[#This Row],[Tổng giá trị]]))</f>
        <v>1447633</v>
      </c>
      <c r="Q2081" s="18">
        <f t="shared" si="230"/>
        <v>1447633</v>
      </c>
      <c r="R2081" s="8">
        <f>Table1[[#This Row],[Số còn phải thu ĐK]]+Table1[[#This Row],[Giá Trị HD sau CK]]-Table1[[#This Row],[Số tiền đã thu]]</f>
        <v>0</v>
      </c>
      <c r="S2081" s="7">
        <f>IF(Table1[[#This Row],[Ngày hóa đơn]]&lt;&gt;"",Table1[[#This Row],[Ngày hóa đơn]],Table1[[#This Row],[Ngày hạch toán]])</f>
        <v>45937</v>
      </c>
      <c r="T2081" s="8"/>
      <c r="U2081" s="7">
        <f>IF(Table1[[#This Row],[Ngày tính CN]]="","",S2081+T2081)</f>
        <v>45937</v>
      </c>
      <c r="V2081" s="71">
        <f ca="1">IF(Table1[[#This Row],[Hạn thanh toán]]="","",IF((U2081-NOW())&lt;0,0,(U2081-NOW())))</f>
        <v>0</v>
      </c>
      <c r="W2081" s="69"/>
      <c r="X2081" s="65" t="str">
        <f t="shared" ca="1" si="228"/>
        <v/>
      </c>
      <c r="Y2081" s="65" t="str">
        <f t="shared" si="229"/>
        <v>Đã thanh toán</v>
      </c>
      <c r="Z2081" s="250">
        <f>Table1[[#This Row],[Hạn thanh toán]]</f>
        <v>45937</v>
      </c>
      <c r="AA2081" s="250">
        <f>Table1[[#This Row],[Ngày Thanh toán]]</f>
        <v>45979</v>
      </c>
      <c r="AD2081" s="3" t="str">
        <f>IF(Table1[[#This Row],[Mã khách hàng]]="","",VLOOKUP($A2081,Ma_KH!$A:$Q,Ma_KH!O$1,0))</f>
        <v>GREENMART</v>
      </c>
      <c r="AE2081" s="3" t="str">
        <f>IF(Table1[[#This Row],[Mã khách hàng]]="","",VLOOKUP($A2081,Ma_KH!$A:$Q,Ma_KH!P$1,0))</f>
        <v>GREEN MART</v>
      </c>
      <c r="AF2081" s="3" t="str">
        <f>VLOOKUP(A2081,Ma_KH!A:Q,Ma_KH!J$1,0)</f>
        <v>Vũ Anh Tuấn</v>
      </c>
    </row>
    <row r="2082" spans="1:32" ht="16.5">
      <c r="A2082" s="73" t="s">
        <v>173</v>
      </c>
      <c r="B2082" s="4" t="s">
        <v>3468</v>
      </c>
      <c r="C2082" s="75">
        <v>45730</v>
      </c>
      <c r="D2082" s="76" t="s">
        <v>3465</v>
      </c>
      <c r="F2082" s="81"/>
      <c r="G2082" s="73" t="s">
        <v>3466</v>
      </c>
      <c r="H2082" s="69">
        <v>3095881</v>
      </c>
      <c r="I2082" s="69">
        <v>309588</v>
      </c>
      <c r="J2082" s="69">
        <f>(Table1[[#This Row],[Tiền hàng]]-Table1[[#This Row],[Tiền chiết khấu]])*8%</f>
        <v>222903.44</v>
      </c>
      <c r="K2082" s="69">
        <v>3009196</v>
      </c>
      <c r="L2082" s="8" t="s">
        <v>24</v>
      </c>
      <c r="M2082" s="221">
        <v>45877</v>
      </c>
      <c r="N2082" s="222" t="s">
        <v>4436</v>
      </c>
      <c r="O2082" s="69">
        <f>IF(Table1[[#This Row],[Phân loại]]="Tồn đầu kỳ",Table1[[#This Row],[Tổng giá trị]],0)</f>
        <v>0</v>
      </c>
      <c r="P2082" s="8">
        <f>IF(Table1[[#This Row],[Số còn phải thu ĐK]]&lt;&gt;0,0,IF(Table1[[#This Row],[Phân loại]]="Bán hàng",Table1[[#This Row],[Tổng giá trị]],-Table1[[#This Row],[Tổng giá trị]]))</f>
        <v>3009196</v>
      </c>
      <c r="Q2082" s="18">
        <f t="shared" si="230"/>
        <v>3009196</v>
      </c>
      <c r="R2082" s="8">
        <f>Table1[[#This Row],[Số còn phải thu ĐK]]+Table1[[#This Row],[Giá Trị HD sau CK]]-Table1[[#This Row],[Số tiền đã thu]]</f>
        <v>0</v>
      </c>
      <c r="S2082" s="7">
        <f>IF(Table1[[#This Row],[Ngày hóa đơn]]&lt;&gt;"",Table1[[#This Row],[Ngày hóa đơn]],Table1[[#This Row],[Ngày hạch toán]])</f>
        <v>45730</v>
      </c>
      <c r="T2082" s="8"/>
      <c r="U2082" s="7">
        <f>IF(Table1[[#This Row],[Ngày tính CN]]="","",S2082+T2082)</f>
        <v>45730</v>
      </c>
      <c r="V2082" s="71">
        <f ca="1">IF(Table1[[#This Row],[Hạn thanh toán]]="","",IF((U2082-NOW())&lt;0,0,(U2082-NOW())))</f>
        <v>0</v>
      </c>
      <c r="W2082" s="69"/>
      <c r="X2082" s="65" t="str">
        <f t="shared" ca="1" si="228"/>
        <v/>
      </c>
      <c r="Y2082" s="65" t="str">
        <f t="shared" si="229"/>
        <v>Đã thanh toán</v>
      </c>
      <c r="Z2082" s="250">
        <f>Table1[[#This Row],[Hạn thanh toán]]</f>
        <v>45730</v>
      </c>
      <c r="AA2082" s="250">
        <f>Table1[[#This Row],[Ngày Thanh toán]]</f>
        <v>45877</v>
      </c>
      <c r="AD2082" s="3" t="str">
        <f>IF(Table1[[#This Row],[Mã khách hàng]]="","",VLOOKUP($A2082,Ma_KH!$A:$Q,Ma_KH!O$1,0))</f>
        <v>GREENMART</v>
      </c>
      <c r="AE2082" s="3" t="str">
        <f>IF(Table1[[#This Row],[Mã khách hàng]]="","",VLOOKUP($A2082,Ma_KH!$A:$Q,Ma_KH!P$1,0))</f>
        <v>GREEN MART</v>
      </c>
      <c r="AF2082" s="3" t="str">
        <f>VLOOKUP(A2082,Ma_KH!A:Q,Ma_KH!J$1,0)</f>
        <v>Đỗ Minh Quang</v>
      </c>
    </row>
    <row r="2083" spans="1:32" ht="16.5">
      <c r="A2083" s="73" t="s">
        <v>173</v>
      </c>
      <c r="B2083" s="4" t="s">
        <v>3468</v>
      </c>
      <c r="C2083" s="75">
        <v>45752</v>
      </c>
      <c r="D2083" s="76" t="s">
        <v>3467</v>
      </c>
      <c r="F2083" s="81"/>
      <c r="G2083" s="73" t="s">
        <v>3468</v>
      </c>
      <c r="H2083" s="69">
        <v>1073419</v>
      </c>
      <c r="I2083" s="69">
        <v>0</v>
      </c>
      <c r="J2083" s="69">
        <f>(Table1[[#This Row],[Tiền hàng]]-Table1[[#This Row],[Tiền chiết khấu]])*8%</f>
        <v>85873.52</v>
      </c>
      <c r="K2083" s="69">
        <v>1159293</v>
      </c>
      <c r="L2083" s="8" t="s">
        <v>24</v>
      </c>
      <c r="M2083" s="221">
        <v>45877</v>
      </c>
      <c r="N2083" s="222" t="s">
        <v>4436</v>
      </c>
      <c r="O2083" s="69">
        <f>IF(Table1[[#This Row],[Phân loại]]="Tồn đầu kỳ",Table1[[#This Row],[Tổng giá trị]],0)</f>
        <v>0</v>
      </c>
      <c r="P2083" s="8">
        <f>IF(Table1[[#This Row],[Số còn phải thu ĐK]]&lt;&gt;0,0,IF(Table1[[#This Row],[Phân loại]]="Bán hàng",Table1[[#This Row],[Tổng giá trị]],-Table1[[#This Row],[Tổng giá trị]]))</f>
        <v>1159293</v>
      </c>
      <c r="Q2083" s="18">
        <f t="shared" si="230"/>
        <v>1159293</v>
      </c>
      <c r="R2083" s="8">
        <f>Table1[[#This Row],[Số còn phải thu ĐK]]+Table1[[#This Row],[Giá Trị HD sau CK]]-Table1[[#This Row],[Số tiền đã thu]]</f>
        <v>0</v>
      </c>
      <c r="S2083" s="7">
        <f>IF(Table1[[#This Row],[Ngày hóa đơn]]&lt;&gt;"",Table1[[#This Row],[Ngày hóa đơn]],Table1[[#This Row],[Ngày hạch toán]])</f>
        <v>45752</v>
      </c>
      <c r="T2083" s="8"/>
      <c r="U2083" s="7">
        <f>IF(Table1[[#This Row],[Ngày tính CN]]="","",S2083+T2083)</f>
        <v>45752</v>
      </c>
      <c r="V2083" s="71">
        <f ca="1">IF(Table1[[#This Row],[Hạn thanh toán]]="","",IF((U2083-NOW())&lt;0,0,(U2083-NOW())))</f>
        <v>0</v>
      </c>
      <c r="W2083" s="69"/>
      <c r="X2083" s="65" t="str">
        <f t="shared" ca="1" si="228"/>
        <v/>
      </c>
      <c r="Y2083" s="65" t="str">
        <f t="shared" si="229"/>
        <v>Đã thanh toán</v>
      </c>
      <c r="Z2083" s="250">
        <f>Table1[[#This Row],[Hạn thanh toán]]</f>
        <v>45752</v>
      </c>
      <c r="AA2083" s="250">
        <f>Table1[[#This Row],[Ngày Thanh toán]]</f>
        <v>45877</v>
      </c>
      <c r="AD2083" s="3" t="str">
        <f>IF(Table1[[#This Row],[Mã khách hàng]]="","",VLOOKUP($A2083,Ma_KH!$A:$Q,Ma_KH!O$1,0))</f>
        <v>GREENMART</v>
      </c>
      <c r="AE2083" s="3" t="str">
        <f>IF(Table1[[#This Row],[Mã khách hàng]]="","",VLOOKUP($A2083,Ma_KH!$A:$Q,Ma_KH!P$1,0))</f>
        <v>GREEN MART</v>
      </c>
      <c r="AF2083" s="3" t="str">
        <f>VLOOKUP(A2083,Ma_KH!A:Q,Ma_KH!J$1,0)</f>
        <v>Đỗ Minh Quang</v>
      </c>
    </row>
    <row r="2084" spans="1:32" ht="16.5">
      <c r="A2084" s="73" t="s">
        <v>173</v>
      </c>
      <c r="B2084" s="4" t="s">
        <v>3468</v>
      </c>
      <c r="C2084" s="75">
        <v>45770</v>
      </c>
      <c r="D2084" s="76" t="s">
        <v>3469</v>
      </c>
      <c r="F2084" s="81"/>
      <c r="G2084" s="73" t="s">
        <v>3470</v>
      </c>
      <c r="H2084" s="69">
        <v>1013606</v>
      </c>
      <c r="I2084" s="69">
        <v>0</v>
      </c>
      <c r="J2084" s="69">
        <f>(Table1[[#This Row],[Tiền hàng]]-Table1[[#This Row],[Tiền chiết khấu]])*8%</f>
        <v>81088.479999999996</v>
      </c>
      <c r="K2084" s="69">
        <v>1094694</v>
      </c>
      <c r="L2084" s="8" t="s">
        <v>24</v>
      </c>
      <c r="M2084" s="221">
        <v>45877</v>
      </c>
      <c r="N2084" s="222" t="s">
        <v>4436</v>
      </c>
      <c r="O2084" s="69">
        <f>IF(Table1[[#This Row],[Phân loại]]="Tồn đầu kỳ",Table1[[#This Row],[Tổng giá trị]],0)</f>
        <v>0</v>
      </c>
      <c r="P2084" s="8">
        <f>IF(Table1[[#This Row],[Số còn phải thu ĐK]]&lt;&gt;0,0,IF(Table1[[#This Row],[Phân loại]]="Bán hàng",Table1[[#This Row],[Tổng giá trị]],-Table1[[#This Row],[Tổng giá trị]]))</f>
        <v>1094694</v>
      </c>
      <c r="Q2084" s="18">
        <f t="shared" si="230"/>
        <v>1094694</v>
      </c>
      <c r="R2084" s="8">
        <f>Table1[[#This Row],[Số còn phải thu ĐK]]+Table1[[#This Row],[Giá Trị HD sau CK]]-Table1[[#This Row],[Số tiền đã thu]]</f>
        <v>0</v>
      </c>
      <c r="S2084" s="7">
        <f>IF(Table1[[#This Row],[Ngày hóa đơn]]&lt;&gt;"",Table1[[#This Row],[Ngày hóa đơn]],Table1[[#This Row],[Ngày hạch toán]])</f>
        <v>45770</v>
      </c>
      <c r="T2084" s="8"/>
      <c r="U2084" s="7">
        <f>IF(Table1[[#This Row],[Ngày tính CN]]="","",S2084+T2084)</f>
        <v>45770</v>
      </c>
      <c r="V2084" s="71">
        <f ca="1">IF(Table1[[#This Row],[Hạn thanh toán]]="","",IF((U2084-NOW())&lt;0,0,(U2084-NOW())))</f>
        <v>0</v>
      </c>
      <c r="W2084" s="69"/>
      <c r="X2084" s="65" t="str">
        <f t="shared" ca="1" si="228"/>
        <v/>
      </c>
      <c r="Y2084" s="65" t="str">
        <f t="shared" si="229"/>
        <v>Đã thanh toán</v>
      </c>
      <c r="Z2084" s="250">
        <f>Table1[[#This Row],[Hạn thanh toán]]</f>
        <v>45770</v>
      </c>
      <c r="AA2084" s="250">
        <f>Table1[[#This Row],[Ngày Thanh toán]]</f>
        <v>45877</v>
      </c>
      <c r="AD2084" s="3" t="str">
        <f>IF(Table1[[#This Row],[Mã khách hàng]]="","",VLOOKUP($A2084,Ma_KH!$A:$Q,Ma_KH!O$1,0))</f>
        <v>GREENMART</v>
      </c>
      <c r="AE2084" s="3" t="str">
        <f>IF(Table1[[#This Row],[Mã khách hàng]]="","",VLOOKUP($A2084,Ma_KH!$A:$Q,Ma_KH!P$1,0))</f>
        <v>GREEN MART</v>
      </c>
      <c r="AF2084" s="3" t="str">
        <f>VLOOKUP(A2084,Ma_KH!A:Q,Ma_KH!J$1,0)</f>
        <v>Đỗ Minh Quang</v>
      </c>
    </row>
    <row r="2085" spans="1:32" ht="16.5">
      <c r="A2085" s="73" t="s">
        <v>173</v>
      </c>
      <c r="B2085" s="4" t="s">
        <v>3468</v>
      </c>
      <c r="C2085" s="75">
        <v>45786</v>
      </c>
      <c r="D2085" s="76" t="s">
        <v>3471</v>
      </c>
      <c r="F2085" s="81"/>
      <c r="G2085" s="73" t="s">
        <v>3468</v>
      </c>
      <c r="H2085" s="69">
        <v>1089367</v>
      </c>
      <c r="I2085" s="69">
        <v>0</v>
      </c>
      <c r="J2085" s="69">
        <f>(Table1[[#This Row],[Tiền hàng]]-Table1[[#This Row],[Tiền chiết khấu]])*8%</f>
        <v>87149.36</v>
      </c>
      <c r="K2085" s="69">
        <v>1176516</v>
      </c>
      <c r="L2085" s="8" t="s">
        <v>24</v>
      </c>
      <c r="M2085" s="221">
        <v>45903</v>
      </c>
      <c r="N2085" s="222" t="s">
        <v>4437</v>
      </c>
      <c r="O2085" s="69">
        <f>IF(Table1[[#This Row],[Phân loại]]="Tồn đầu kỳ",Table1[[#This Row],[Tổng giá trị]],0)</f>
        <v>0</v>
      </c>
      <c r="P2085" s="8">
        <f>IF(Table1[[#This Row],[Số còn phải thu ĐK]]&lt;&gt;0,0,IF(Table1[[#This Row],[Phân loại]]="Bán hàng",Table1[[#This Row],[Tổng giá trị]],-Table1[[#This Row],[Tổng giá trị]]))</f>
        <v>1176516</v>
      </c>
      <c r="Q2085" s="18">
        <f t="shared" si="230"/>
        <v>1176516</v>
      </c>
      <c r="R2085" s="8">
        <f>Table1[[#This Row],[Số còn phải thu ĐK]]+Table1[[#This Row],[Giá Trị HD sau CK]]-Table1[[#This Row],[Số tiền đã thu]]</f>
        <v>0</v>
      </c>
      <c r="S2085" s="7">
        <f>IF(Table1[[#This Row],[Ngày hóa đơn]]&lt;&gt;"",Table1[[#This Row],[Ngày hóa đơn]],Table1[[#This Row],[Ngày hạch toán]])</f>
        <v>45786</v>
      </c>
      <c r="T2085" s="8"/>
      <c r="U2085" s="7">
        <f>IF(Table1[[#This Row],[Ngày tính CN]]="","",S2085+T2085)</f>
        <v>45786</v>
      </c>
      <c r="V2085" s="71">
        <f ca="1">IF(Table1[[#This Row],[Hạn thanh toán]]="","",IF((U2085-NOW())&lt;0,0,(U2085-NOW())))</f>
        <v>0</v>
      </c>
      <c r="W2085" s="69"/>
      <c r="X2085" s="65" t="str">
        <f t="shared" ca="1" si="228"/>
        <v/>
      </c>
      <c r="Y2085" s="65" t="str">
        <f t="shared" si="229"/>
        <v>Đã thanh toán</v>
      </c>
      <c r="Z2085" s="250">
        <f>Table1[[#This Row],[Hạn thanh toán]]</f>
        <v>45786</v>
      </c>
      <c r="AA2085" s="250">
        <f>Table1[[#This Row],[Ngày Thanh toán]]</f>
        <v>45903</v>
      </c>
      <c r="AD2085" s="3" t="str">
        <f>IF(Table1[[#This Row],[Mã khách hàng]]="","",VLOOKUP($A2085,Ma_KH!$A:$Q,Ma_KH!O$1,0))</f>
        <v>GREENMART</v>
      </c>
      <c r="AE2085" s="3" t="str">
        <f>IF(Table1[[#This Row],[Mã khách hàng]]="","",VLOOKUP($A2085,Ma_KH!$A:$Q,Ma_KH!P$1,0))</f>
        <v>GREEN MART</v>
      </c>
      <c r="AF2085" s="3" t="str">
        <f>VLOOKUP(A2085,Ma_KH!A:Q,Ma_KH!J$1,0)</f>
        <v>Đỗ Minh Quang</v>
      </c>
    </row>
    <row r="2086" spans="1:32" ht="16.5">
      <c r="A2086" s="73" t="s">
        <v>173</v>
      </c>
      <c r="B2086" s="4" t="s">
        <v>3468</v>
      </c>
      <c r="C2086" s="75">
        <v>45817</v>
      </c>
      <c r="D2086" s="76" t="s">
        <v>3472</v>
      </c>
      <c r="F2086" s="81"/>
      <c r="G2086" s="73" t="s">
        <v>3470</v>
      </c>
      <c r="H2086" s="69">
        <v>396785</v>
      </c>
      <c r="I2086" s="69">
        <v>0</v>
      </c>
      <c r="J2086" s="69">
        <f>(Table1[[#This Row],[Tiền hàng]]-Table1[[#This Row],[Tiền chiết khấu]])*8%</f>
        <v>31742.799999999999</v>
      </c>
      <c r="K2086" s="69">
        <v>428528</v>
      </c>
      <c r="L2086" s="8" t="s">
        <v>24</v>
      </c>
      <c r="M2086" s="221">
        <v>45903</v>
      </c>
      <c r="N2086" s="222" t="s">
        <v>4437</v>
      </c>
      <c r="O2086" s="69">
        <f>IF(Table1[[#This Row],[Phân loại]]="Tồn đầu kỳ",Table1[[#This Row],[Tổng giá trị]],0)</f>
        <v>0</v>
      </c>
      <c r="P2086" s="8">
        <f>IF(Table1[[#This Row],[Số còn phải thu ĐK]]&lt;&gt;0,0,IF(Table1[[#This Row],[Phân loại]]="Bán hàng",Table1[[#This Row],[Tổng giá trị]],-Table1[[#This Row],[Tổng giá trị]]))</f>
        <v>428528</v>
      </c>
      <c r="Q2086" s="18">
        <f t="shared" si="230"/>
        <v>428528</v>
      </c>
      <c r="R2086" s="8">
        <f>Table1[[#This Row],[Số còn phải thu ĐK]]+Table1[[#This Row],[Giá Trị HD sau CK]]-Table1[[#This Row],[Số tiền đã thu]]</f>
        <v>0</v>
      </c>
      <c r="S2086" s="7">
        <f>IF(Table1[[#This Row],[Ngày hóa đơn]]&lt;&gt;"",Table1[[#This Row],[Ngày hóa đơn]],Table1[[#This Row],[Ngày hạch toán]])</f>
        <v>45817</v>
      </c>
      <c r="T2086" s="8"/>
      <c r="U2086" s="7">
        <f>IF(Table1[[#This Row],[Ngày tính CN]]="","",S2086+T2086)</f>
        <v>45817</v>
      </c>
      <c r="V2086" s="71">
        <f ca="1">IF(Table1[[#This Row],[Hạn thanh toán]]="","",IF((U2086-NOW())&lt;0,0,(U2086-NOW())))</f>
        <v>0</v>
      </c>
      <c r="W2086" s="69"/>
      <c r="X2086" s="65" t="str">
        <f t="shared" ca="1" si="228"/>
        <v/>
      </c>
      <c r="Y2086" s="65" t="str">
        <f t="shared" si="229"/>
        <v>Đã thanh toán</v>
      </c>
      <c r="Z2086" s="250">
        <f>Table1[[#This Row],[Hạn thanh toán]]</f>
        <v>45817</v>
      </c>
      <c r="AA2086" s="250">
        <f>Table1[[#This Row],[Ngày Thanh toán]]</f>
        <v>45903</v>
      </c>
      <c r="AD2086" s="3" t="str">
        <f>IF(Table1[[#This Row],[Mã khách hàng]]="","",VLOOKUP($A2086,Ma_KH!$A:$Q,Ma_KH!O$1,0))</f>
        <v>GREENMART</v>
      </c>
      <c r="AE2086" s="3" t="str">
        <f>IF(Table1[[#This Row],[Mã khách hàng]]="","",VLOOKUP($A2086,Ma_KH!$A:$Q,Ma_KH!P$1,0))</f>
        <v>GREEN MART</v>
      </c>
      <c r="AF2086" s="3" t="str">
        <f>VLOOKUP(A2086,Ma_KH!A:Q,Ma_KH!J$1,0)</f>
        <v>Đỗ Minh Quang</v>
      </c>
    </row>
    <row r="2087" spans="1:32" ht="16.5">
      <c r="A2087" s="73" t="s">
        <v>173</v>
      </c>
      <c r="B2087" s="4" t="s">
        <v>3468</v>
      </c>
      <c r="C2087" s="75">
        <v>45852</v>
      </c>
      <c r="D2087" s="76" t="s">
        <v>3473</v>
      </c>
      <c r="F2087" s="81"/>
      <c r="G2087" s="73" t="s">
        <v>3468</v>
      </c>
      <c r="H2087" s="69">
        <v>396785</v>
      </c>
      <c r="I2087" s="69">
        <v>0</v>
      </c>
      <c r="J2087" s="69">
        <f>(Table1[[#This Row],[Tiền hàng]]-Table1[[#This Row],[Tiền chiết khấu]])*8%</f>
        <v>31742.799999999999</v>
      </c>
      <c r="K2087" s="69">
        <v>428528</v>
      </c>
      <c r="L2087" s="8" t="s">
        <v>24</v>
      </c>
      <c r="M2087" s="221">
        <v>45903</v>
      </c>
      <c r="N2087" s="222" t="s">
        <v>4437</v>
      </c>
      <c r="O2087" s="69">
        <f>IF(Table1[[#This Row],[Phân loại]]="Tồn đầu kỳ",Table1[[#This Row],[Tổng giá trị]],0)</f>
        <v>0</v>
      </c>
      <c r="P2087" s="8">
        <f>IF(Table1[[#This Row],[Số còn phải thu ĐK]]&lt;&gt;0,0,IF(Table1[[#This Row],[Phân loại]]="Bán hàng",Table1[[#This Row],[Tổng giá trị]],-Table1[[#This Row],[Tổng giá trị]]))</f>
        <v>428528</v>
      </c>
      <c r="Q2087" s="18">
        <f t="shared" si="230"/>
        <v>428528</v>
      </c>
      <c r="R2087" s="8">
        <f>Table1[[#This Row],[Số còn phải thu ĐK]]+Table1[[#This Row],[Giá Trị HD sau CK]]-Table1[[#This Row],[Số tiền đã thu]]</f>
        <v>0</v>
      </c>
      <c r="S2087" s="7">
        <f>IF(Table1[[#This Row],[Ngày hóa đơn]]&lt;&gt;"",Table1[[#This Row],[Ngày hóa đơn]],Table1[[#This Row],[Ngày hạch toán]])</f>
        <v>45852</v>
      </c>
      <c r="T2087" s="8"/>
      <c r="U2087" s="7">
        <f>IF(Table1[[#This Row],[Ngày tính CN]]="","",S2087+T2087)</f>
        <v>45852</v>
      </c>
      <c r="V2087" s="71">
        <f ca="1">IF(Table1[[#This Row],[Hạn thanh toán]]="","",IF((U2087-NOW())&lt;0,0,(U2087-NOW())))</f>
        <v>0</v>
      </c>
      <c r="W2087" s="69"/>
      <c r="X2087" s="65" t="str">
        <f t="shared" ca="1" si="228"/>
        <v/>
      </c>
      <c r="Y2087" s="65" t="str">
        <f t="shared" si="229"/>
        <v>Đã thanh toán</v>
      </c>
      <c r="Z2087" s="250">
        <f>Table1[[#This Row],[Hạn thanh toán]]</f>
        <v>45852</v>
      </c>
      <c r="AA2087" s="250">
        <f>Table1[[#This Row],[Ngày Thanh toán]]</f>
        <v>45903</v>
      </c>
      <c r="AD2087" s="3" t="str">
        <f>IF(Table1[[#This Row],[Mã khách hàng]]="","",VLOOKUP($A2087,Ma_KH!$A:$Q,Ma_KH!O$1,0))</f>
        <v>GREENMART</v>
      </c>
      <c r="AE2087" s="3" t="str">
        <f>IF(Table1[[#This Row],[Mã khách hàng]]="","",VLOOKUP($A2087,Ma_KH!$A:$Q,Ma_KH!P$1,0))</f>
        <v>GREEN MART</v>
      </c>
      <c r="AF2087" s="3" t="str">
        <f>VLOOKUP(A2087,Ma_KH!A:Q,Ma_KH!J$1,0)</f>
        <v>Đỗ Minh Quang</v>
      </c>
    </row>
    <row r="2088" spans="1:32" ht="16.5">
      <c r="A2088" s="73" t="s">
        <v>173</v>
      </c>
      <c r="B2088" s="4" t="s">
        <v>3468</v>
      </c>
      <c r="C2088" s="75">
        <v>45866</v>
      </c>
      <c r="D2088" s="76" t="s">
        <v>3474</v>
      </c>
      <c r="F2088" s="81"/>
      <c r="G2088" s="73" t="s">
        <v>3468</v>
      </c>
      <c r="H2088" s="69">
        <v>470432</v>
      </c>
      <c r="I2088" s="69">
        <v>0</v>
      </c>
      <c r="J2088" s="69">
        <f>(Table1[[#This Row],[Tiền hàng]]-Table1[[#This Row],[Tiền chiết khấu]])*8%</f>
        <v>37634.559999999998</v>
      </c>
      <c r="K2088" s="69">
        <v>508067</v>
      </c>
      <c r="L2088" s="8" t="s">
        <v>24</v>
      </c>
      <c r="M2088" s="221">
        <v>45903</v>
      </c>
      <c r="N2088" s="222" t="s">
        <v>4437</v>
      </c>
      <c r="O2088" s="69">
        <f>IF(Table1[[#This Row],[Phân loại]]="Tồn đầu kỳ",Table1[[#This Row],[Tổng giá trị]],0)</f>
        <v>0</v>
      </c>
      <c r="P2088" s="8">
        <f>IF(Table1[[#This Row],[Số còn phải thu ĐK]]&lt;&gt;0,0,IF(Table1[[#This Row],[Phân loại]]="Bán hàng",Table1[[#This Row],[Tổng giá trị]],-Table1[[#This Row],[Tổng giá trị]]))</f>
        <v>508067</v>
      </c>
      <c r="Q2088" s="18">
        <f t="shared" si="230"/>
        <v>508067</v>
      </c>
      <c r="R2088" s="8">
        <f>Table1[[#This Row],[Số còn phải thu ĐK]]+Table1[[#This Row],[Giá Trị HD sau CK]]-Table1[[#This Row],[Số tiền đã thu]]</f>
        <v>0</v>
      </c>
      <c r="S2088" s="7">
        <f>IF(Table1[[#This Row],[Ngày hóa đơn]]&lt;&gt;"",Table1[[#This Row],[Ngày hóa đơn]],Table1[[#This Row],[Ngày hạch toán]])</f>
        <v>45866</v>
      </c>
      <c r="T2088" s="8"/>
      <c r="U2088" s="7">
        <f>IF(Table1[[#This Row],[Ngày tính CN]]="","",S2088+T2088)</f>
        <v>45866</v>
      </c>
      <c r="V2088" s="71">
        <f ca="1">IF(Table1[[#This Row],[Hạn thanh toán]]="","",IF((U2088-NOW())&lt;0,0,(U2088-NOW())))</f>
        <v>0</v>
      </c>
      <c r="W2088" s="69"/>
      <c r="X2088" s="65" t="str">
        <f t="shared" ca="1" si="228"/>
        <v/>
      </c>
      <c r="Y2088" s="65" t="str">
        <f t="shared" si="229"/>
        <v>Đã thanh toán</v>
      </c>
      <c r="Z2088" s="250">
        <f>Table1[[#This Row],[Hạn thanh toán]]</f>
        <v>45866</v>
      </c>
      <c r="AA2088" s="250">
        <f>Table1[[#This Row],[Ngày Thanh toán]]</f>
        <v>45903</v>
      </c>
      <c r="AD2088" s="3" t="str">
        <f>IF(Table1[[#This Row],[Mã khách hàng]]="","",VLOOKUP($A2088,Ma_KH!$A:$Q,Ma_KH!O$1,0))</f>
        <v>GREENMART</v>
      </c>
      <c r="AE2088" s="3" t="str">
        <f>IF(Table1[[#This Row],[Mã khách hàng]]="","",VLOOKUP($A2088,Ma_KH!$A:$Q,Ma_KH!P$1,0))</f>
        <v>GREEN MART</v>
      </c>
      <c r="AF2088" s="3" t="str">
        <f>VLOOKUP(A2088,Ma_KH!A:Q,Ma_KH!J$1,0)</f>
        <v>Đỗ Minh Quang</v>
      </c>
    </row>
    <row r="2089" spans="1:32" ht="16.5">
      <c r="A2089" s="73" t="s">
        <v>173</v>
      </c>
      <c r="B2089" s="4" t="s">
        <v>3468</v>
      </c>
      <c r="C2089" s="75">
        <v>45876</v>
      </c>
      <c r="D2089" s="76" t="s">
        <v>3475</v>
      </c>
      <c r="F2089" s="81"/>
      <c r="G2089" s="73" t="s">
        <v>3470</v>
      </c>
      <c r="H2089" s="69">
        <v>460837</v>
      </c>
      <c r="I2089" s="69">
        <v>0</v>
      </c>
      <c r="J2089" s="69">
        <f>(Table1[[#This Row],[Tiền hàng]]-Table1[[#This Row],[Tiền chiết khấu]])*8%</f>
        <v>36866.959999999999</v>
      </c>
      <c r="K2089" s="69">
        <v>497704</v>
      </c>
      <c r="L2089" s="8" t="s">
        <v>24</v>
      </c>
      <c r="M2089" s="221">
        <v>45918</v>
      </c>
      <c r="N2089" s="222" t="s">
        <v>4438</v>
      </c>
      <c r="O2089" s="69">
        <f>IF(Table1[[#This Row],[Phân loại]]="Tồn đầu kỳ",Table1[[#This Row],[Tổng giá trị]],0)</f>
        <v>0</v>
      </c>
      <c r="P2089" s="8">
        <f>IF(Table1[[#This Row],[Số còn phải thu ĐK]]&lt;&gt;0,0,IF(Table1[[#This Row],[Phân loại]]="Bán hàng",Table1[[#This Row],[Tổng giá trị]],-Table1[[#This Row],[Tổng giá trị]]))</f>
        <v>497704</v>
      </c>
      <c r="Q2089" s="18">
        <f t="shared" si="230"/>
        <v>497704</v>
      </c>
      <c r="R2089" s="8">
        <f>Table1[[#This Row],[Số còn phải thu ĐK]]+Table1[[#This Row],[Giá Trị HD sau CK]]-Table1[[#This Row],[Số tiền đã thu]]</f>
        <v>0</v>
      </c>
      <c r="S2089" s="7">
        <f>IF(Table1[[#This Row],[Ngày hóa đơn]]&lt;&gt;"",Table1[[#This Row],[Ngày hóa đơn]],Table1[[#This Row],[Ngày hạch toán]])</f>
        <v>45876</v>
      </c>
      <c r="T2089" s="8"/>
      <c r="U2089" s="7">
        <f>IF(Table1[[#This Row],[Ngày tính CN]]="","",S2089+T2089)</f>
        <v>45876</v>
      </c>
      <c r="V2089" s="71">
        <f ca="1">IF(Table1[[#This Row],[Hạn thanh toán]]="","",IF((U2089-NOW())&lt;0,0,(U2089-NOW())))</f>
        <v>0</v>
      </c>
      <c r="W2089" s="69"/>
      <c r="X2089" s="65" t="str">
        <f t="shared" ca="1" si="228"/>
        <v/>
      </c>
      <c r="Y2089" s="65" t="str">
        <f t="shared" si="229"/>
        <v>Đã thanh toán</v>
      </c>
      <c r="Z2089" s="250">
        <f>Table1[[#This Row],[Hạn thanh toán]]</f>
        <v>45876</v>
      </c>
      <c r="AA2089" s="250">
        <f>Table1[[#This Row],[Ngày Thanh toán]]</f>
        <v>45918</v>
      </c>
      <c r="AD2089" s="3" t="str">
        <f>IF(Table1[[#This Row],[Mã khách hàng]]="","",VLOOKUP($A2089,Ma_KH!$A:$Q,Ma_KH!O$1,0))</f>
        <v>GREENMART</v>
      </c>
      <c r="AE2089" s="3" t="str">
        <f>IF(Table1[[#This Row],[Mã khách hàng]]="","",VLOOKUP($A2089,Ma_KH!$A:$Q,Ma_KH!P$1,0))</f>
        <v>GREEN MART</v>
      </c>
      <c r="AF2089" s="3" t="str">
        <f>VLOOKUP(A2089,Ma_KH!A:Q,Ma_KH!J$1,0)</f>
        <v>Đỗ Minh Quang</v>
      </c>
    </row>
    <row r="2090" spans="1:32" ht="16.5">
      <c r="A2090" s="73" t="s">
        <v>173</v>
      </c>
      <c r="B2090" s="4" t="s">
        <v>3468</v>
      </c>
      <c r="C2090" s="75">
        <v>45890</v>
      </c>
      <c r="D2090" s="76" t="s">
        <v>3476</v>
      </c>
      <c r="F2090" s="81"/>
      <c r="G2090" s="73" t="s">
        <v>3468</v>
      </c>
      <c r="H2090" s="69">
        <v>626785</v>
      </c>
      <c r="I2090" s="69">
        <v>0</v>
      </c>
      <c r="J2090" s="69">
        <f>(Table1[[#This Row],[Tiền hàng]]-Table1[[#This Row],[Tiền chiết khấu]])*8%</f>
        <v>50142.8</v>
      </c>
      <c r="K2090" s="69">
        <v>676928</v>
      </c>
      <c r="L2090" s="8" t="s">
        <v>24</v>
      </c>
      <c r="M2090" s="221">
        <v>45918</v>
      </c>
      <c r="N2090" s="222" t="s">
        <v>4438</v>
      </c>
      <c r="O2090" s="69">
        <f>IF(Table1[[#This Row],[Phân loại]]="Tồn đầu kỳ",Table1[[#This Row],[Tổng giá trị]],0)</f>
        <v>0</v>
      </c>
      <c r="P2090" s="8">
        <f>IF(Table1[[#This Row],[Số còn phải thu ĐK]]&lt;&gt;0,0,IF(Table1[[#This Row],[Phân loại]]="Bán hàng",Table1[[#This Row],[Tổng giá trị]],-Table1[[#This Row],[Tổng giá trị]]))</f>
        <v>676928</v>
      </c>
      <c r="Q2090" s="18">
        <f t="shared" si="230"/>
        <v>676928</v>
      </c>
      <c r="R2090" s="8">
        <f>Table1[[#This Row],[Số còn phải thu ĐK]]+Table1[[#This Row],[Giá Trị HD sau CK]]-Table1[[#This Row],[Số tiền đã thu]]</f>
        <v>0</v>
      </c>
      <c r="S2090" s="7">
        <f>IF(Table1[[#This Row],[Ngày hóa đơn]]&lt;&gt;"",Table1[[#This Row],[Ngày hóa đơn]],Table1[[#This Row],[Ngày hạch toán]])</f>
        <v>45890</v>
      </c>
      <c r="T2090" s="8"/>
      <c r="U2090" s="7">
        <f>IF(Table1[[#This Row],[Ngày tính CN]]="","",S2090+T2090)</f>
        <v>45890</v>
      </c>
      <c r="V2090" s="71">
        <f ca="1">IF(Table1[[#This Row],[Hạn thanh toán]]="","",IF((U2090-NOW())&lt;0,0,(U2090-NOW())))</f>
        <v>0</v>
      </c>
      <c r="W2090" s="69"/>
      <c r="X2090" s="65" t="str">
        <f t="shared" ca="1" si="228"/>
        <v/>
      </c>
      <c r="Y2090" s="65" t="str">
        <f t="shared" si="229"/>
        <v>Đã thanh toán</v>
      </c>
      <c r="Z2090" s="250">
        <f>Table1[[#This Row],[Hạn thanh toán]]</f>
        <v>45890</v>
      </c>
      <c r="AA2090" s="250">
        <f>Table1[[#This Row],[Ngày Thanh toán]]</f>
        <v>45918</v>
      </c>
      <c r="AD2090" s="3" t="str">
        <f>IF(Table1[[#This Row],[Mã khách hàng]]="","",VLOOKUP($A2090,Ma_KH!$A:$Q,Ma_KH!O$1,0))</f>
        <v>GREENMART</v>
      </c>
      <c r="AE2090" s="3" t="str">
        <f>IF(Table1[[#This Row],[Mã khách hàng]]="","",VLOOKUP($A2090,Ma_KH!$A:$Q,Ma_KH!P$1,0))</f>
        <v>GREEN MART</v>
      </c>
      <c r="AF2090" s="3" t="str">
        <f>VLOOKUP(A2090,Ma_KH!A:Q,Ma_KH!J$1,0)</f>
        <v>Đỗ Minh Quang</v>
      </c>
    </row>
    <row r="2091" spans="1:32" ht="16.5">
      <c r="A2091" s="73" t="s">
        <v>173</v>
      </c>
      <c r="B2091" s="4" t="s">
        <v>3468</v>
      </c>
      <c r="C2091" s="75">
        <v>45908</v>
      </c>
      <c r="D2091" s="76" t="s">
        <v>3477</v>
      </c>
      <c r="F2091" s="81"/>
      <c r="G2091" s="73" t="s">
        <v>3470</v>
      </c>
      <c r="H2091" s="69">
        <v>795017</v>
      </c>
      <c r="I2091" s="69">
        <v>0</v>
      </c>
      <c r="J2091" s="69">
        <f>(Table1[[#This Row],[Tiền hàng]]-Table1[[#This Row],[Tiền chiết khấu]])*8%</f>
        <v>63601.36</v>
      </c>
      <c r="K2091" s="69">
        <v>858618</v>
      </c>
      <c r="L2091" s="8" t="s">
        <v>24</v>
      </c>
      <c r="M2091" s="223">
        <v>45979</v>
      </c>
      <c r="O2091" s="69">
        <f>IF(Table1[[#This Row],[Phân loại]]="Tồn đầu kỳ",Table1[[#This Row],[Tổng giá trị]],0)</f>
        <v>0</v>
      </c>
      <c r="P2091" s="8">
        <f>IF(Table1[[#This Row],[Số còn phải thu ĐK]]&lt;&gt;0,0,IF(Table1[[#This Row],[Phân loại]]="Bán hàng",Table1[[#This Row],[Tổng giá trị]],-Table1[[#This Row],[Tổng giá trị]]))</f>
        <v>858618</v>
      </c>
      <c r="Q2091" s="18">
        <f t="shared" si="230"/>
        <v>858618</v>
      </c>
      <c r="R2091" s="8">
        <f>Table1[[#This Row],[Số còn phải thu ĐK]]+Table1[[#This Row],[Giá Trị HD sau CK]]-Table1[[#This Row],[Số tiền đã thu]]</f>
        <v>0</v>
      </c>
      <c r="S2091" s="7">
        <f>IF(Table1[[#This Row],[Ngày hóa đơn]]&lt;&gt;"",Table1[[#This Row],[Ngày hóa đơn]],Table1[[#This Row],[Ngày hạch toán]])</f>
        <v>45908</v>
      </c>
      <c r="T2091" s="8"/>
      <c r="U2091" s="7">
        <f>IF(Table1[[#This Row],[Ngày tính CN]]="","",S2091+T2091)</f>
        <v>45908</v>
      </c>
      <c r="V2091" s="71">
        <f ca="1">IF(Table1[[#This Row],[Hạn thanh toán]]="","",IF((U2091-NOW())&lt;0,0,(U2091-NOW())))</f>
        <v>0</v>
      </c>
      <c r="W2091" s="69"/>
      <c r="X2091" s="65" t="str">
        <f t="shared" ca="1" si="228"/>
        <v/>
      </c>
      <c r="Y2091" s="65" t="str">
        <f t="shared" si="229"/>
        <v>Đã thanh toán</v>
      </c>
      <c r="Z2091" s="250">
        <f>Table1[[#This Row],[Hạn thanh toán]]</f>
        <v>45908</v>
      </c>
      <c r="AA2091" s="250">
        <f>Table1[[#This Row],[Ngày Thanh toán]]</f>
        <v>45979</v>
      </c>
      <c r="AD2091" s="3" t="str">
        <f>IF(Table1[[#This Row],[Mã khách hàng]]="","",VLOOKUP($A2091,Ma_KH!$A:$Q,Ma_KH!O$1,0))</f>
        <v>GREENMART</v>
      </c>
      <c r="AE2091" s="3" t="str">
        <f>IF(Table1[[#This Row],[Mã khách hàng]]="","",VLOOKUP($A2091,Ma_KH!$A:$Q,Ma_KH!P$1,0))</f>
        <v>GREEN MART</v>
      </c>
      <c r="AF2091" s="3" t="str">
        <f>VLOOKUP(A2091,Ma_KH!A:Q,Ma_KH!J$1,0)</f>
        <v>Đỗ Minh Quang</v>
      </c>
    </row>
    <row r="2092" spans="1:32" ht="16.5">
      <c r="A2092" s="73" t="s">
        <v>173</v>
      </c>
      <c r="B2092" s="4" t="s">
        <v>3468</v>
      </c>
      <c r="C2092" s="75">
        <v>45924</v>
      </c>
      <c r="D2092" s="76" t="s">
        <v>3478</v>
      </c>
      <c r="F2092" s="81"/>
      <c r="G2092" s="73" t="s">
        <v>3470</v>
      </c>
      <c r="H2092" s="69">
        <v>398745</v>
      </c>
      <c r="I2092" s="69">
        <v>0</v>
      </c>
      <c r="J2092" s="69">
        <f>(Table1[[#This Row],[Tiền hàng]]-Table1[[#This Row],[Tiền chiết khấu]])*8%</f>
        <v>31899.600000000002</v>
      </c>
      <c r="K2092" s="69">
        <v>430645</v>
      </c>
      <c r="L2092" s="8" t="s">
        <v>24</v>
      </c>
      <c r="M2092" s="223">
        <v>45979</v>
      </c>
      <c r="O2092" s="69">
        <f>IF(Table1[[#This Row],[Phân loại]]="Tồn đầu kỳ",Table1[[#This Row],[Tổng giá trị]],0)</f>
        <v>0</v>
      </c>
      <c r="P2092" s="8">
        <f>IF(Table1[[#This Row],[Số còn phải thu ĐK]]&lt;&gt;0,0,IF(Table1[[#This Row],[Phân loại]]="Bán hàng",Table1[[#This Row],[Tổng giá trị]],-Table1[[#This Row],[Tổng giá trị]]))</f>
        <v>430645</v>
      </c>
      <c r="Q2092" s="18">
        <f t="shared" si="230"/>
        <v>430645</v>
      </c>
      <c r="R2092" s="8">
        <f>Table1[[#This Row],[Số còn phải thu ĐK]]+Table1[[#This Row],[Giá Trị HD sau CK]]-Table1[[#This Row],[Số tiền đã thu]]</f>
        <v>0</v>
      </c>
      <c r="S2092" s="7">
        <f>IF(Table1[[#This Row],[Ngày hóa đơn]]&lt;&gt;"",Table1[[#This Row],[Ngày hóa đơn]],Table1[[#This Row],[Ngày hạch toán]])</f>
        <v>45924</v>
      </c>
      <c r="T2092" s="8"/>
      <c r="U2092" s="7">
        <f>IF(Table1[[#This Row],[Ngày tính CN]]="","",S2092+T2092)</f>
        <v>45924</v>
      </c>
      <c r="V2092" s="71">
        <f ca="1">IF(Table1[[#This Row],[Hạn thanh toán]]="","",IF((U2092-NOW())&lt;0,0,(U2092-NOW())))</f>
        <v>0</v>
      </c>
      <c r="W2092" s="69"/>
      <c r="X2092" s="65" t="str">
        <f t="shared" ca="1" si="228"/>
        <v/>
      </c>
      <c r="Y2092" s="65" t="str">
        <f t="shared" si="229"/>
        <v>Đã thanh toán</v>
      </c>
      <c r="Z2092" s="250">
        <f>Table1[[#This Row],[Hạn thanh toán]]</f>
        <v>45924</v>
      </c>
      <c r="AA2092" s="250">
        <f>Table1[[#This Row],[Ngày Thanh toán]]</f>
        <v>45979</v>
      </c>
      <c r="AD2092" s="3" t="str">
        <f>IF(Table1[[#This Row],[Mã khách hàng]]="","",VLOOKUP($A2092,Ma_KH!$A:$Q,Ma_KH!O$1,0))</f>
        <v>GREENMART</v>
      </c>
      <c r="AE2092" s="3" t="str">
        <f>IF(Table1[[#This Row],[Mã khách hàng]]="","",VLOOKUP($A2092,Ma_KH!$A:$Q,Ma_KH!P$1,0))</f>
        <v>GREEN MART</v>
      </c>
      <c r="AF2092" s="3" t="str">
        <f>VLOOKUP(A2092,Ma_KH!A:Q,Ma_KH!J$1,0)</f>
        <v>Đỗ Minh Quang</v>
      </c>
    </row>
    <row r="2093" spans="1:32" ht="16.5">
      <c r="A2093" s="73" t="s">
        <v>173</v>
      </c>
      <c r="B2093" s="4" t="s">
        <v>3468</v>
      </c>
      <c r="C2093" s="75">
        <v>45931</v>
      </c>
      <c r="D2093" s="76" t="s">
        <v>3479</v>
      </c>
      <c r="F2093" s="81"/>
      <c r="G2093" s="73" t="s">
        <v>3470</v>
      </c>
      <c r="H2093" s="69">
        <v>516432</v>
      </c>
      <c r="I2093" s="69">
        <v>0</v>
      </c>
      <c r="J2093" s="69">
        <f>(Table1[[#This Row],[Tiền hàng]]-Table1[[#This Row],[Tiền chiết khấu]])*8%</f>
        <v>41314.559999999998</v>
      </c>
      <c r="K2093" s="69">
        <v>557747</v>
      </c>
      <c r="L2093" s="8" t="s">
        <v>24</v>
      </c>
      <c r="M2093" s="223">
        <v>45979</v>
      </c>
      <c r="O2093" s="69">
        <f>IF(Table1[[#This Row],[Phân loại]]="Tồn đầu kỳ",Table1[[#This Row],[Tổng giá trị]],0)</f>
        <v>0</v>
      </c>
      <c r="P2093" s="8">
        <f>IF(Table1[[#This Row],[Số còn phải thu ĐK]]&lt;&gt;0,0,IF(Table1[[#This Row],[Phân loại]]="Bán hàng",Table1[[#This Row],[Tổng giá trị]],-Table1[[#This Row],[Tổng giá trị]]))</f>
        <v>557747</v>
      </c>
      <c r="Q2093" s="18">
        <f t="shared" si="230"/>
        <v>557747</v>
      </c>
      <c r="R2093" s="8">
        <f>Table1[[#This Row],[Số còn phải thu ĐK]]+Table1[[#This Row],[Giá Trị HD sau CK]]-Table1[[#This Row],[Số tiền đã thu]]</f>
        <v>0</v>
      </c>
      <c r="S2093" s="7">
        <f>IF(Table1[[#This Row],[Ngày hóa đơn]]&lt;&gt;"",Table1[[#This Row],[Ngày hóa đơn]],Table1[[#This Row],[Ngày hạch toán]])</f>
        <v>45931</v>
      </c>
      <c r="T2093" s="8"/>
      <c r="U2093" s="7">
        <f>IF(Table1[[#This Row],[Ngày tính CN]]="","",S2093+T2093)</f>
        <v>45931</v>
      </c>
      <c r="V2093" s="71">
        <f ca="1">IF(Table1[[#This Row],[Hạn thanh toán]]="","",IF((U2093-NOW())&lt;0,0,(U2093-NOW())))</f>
        <v>0</v>
      </c>
      <c r="W2093" s="69"/>
      <c r="X2093" s="65" t="str">
        <f t="shared" ca="1" si="228"/>
        <v/>
      </c>
      <c r="Y2093" s="65" t="str">
        <f t="shared" si="229"/>
        <v>Đã thanh toán</v>
      </c>
      <c r="Z2093" s="250">
        <f>Table1[[#This Row],[Hạn thanh toán]]</f>
        <v>45931</v>
      </c>
      <c r="AA2093" s="250">
        <f>Table1[[#This Row],[Ngày Thanh toán]]</f>
        <v>45979</v>
      </c>
      <c r="AD2093" s="3" t="str">
        <f>IF(Table1[[#This Row],[Mã khách hàng]]="","",VLOOKUP($A2093,Ma_KH!$A:$Q,Ma_KH!O$1,0))</f>
        <v>GREENMART</v>
      </c>
      <c r="AE2093" s="3" t="str">
        <f>IF(Table1[[#This Row],[Mã khách hàng]]="","",VLOOKUP($A2093,Ma_KH!$A:$Q,Ma_KH!P$1,0))</f>
        <v>GREEN MART</v>
      </c>
      <c r="AF2093" s="3" t="str">
        <f>VLOOKUP(A2093,Ma_KH!A:Q,Ma_KH!J$1,0)</f>
        <v>Đỗ Minh Quang</v>
      </c>
    </row>
    <row r="2094" spans="1:32" ht="16.5">
      <c r="A2094" s="224" t="s">
        <v>169</v>
      </c>
      <c r="B2094" s="4" t="s">
        <v>3394</v>
      </c>
      <c r="C2094" s="60">
        <v>45944</v>
      </c>
      <c r="D2094" s="76"/>
      <c r="F2094" s="81"/>
      <c r="G2094" s="73" t="s">
        <v>17</v>
      </c>
      <c r="H2094" s="69"/>
      <c r="I2094" s="69">
        <v>0</v>
      </c>
      <c r="J2094" s="69">
        <f>(Table1[[#This Row],[Tiền hàng]]-Table1[[#This Row],[Tiền chiết khấu]])*8%</f>
        <v>0</v>
      </c>
      <c r="K2094" s="69">
        <v>49680</v>
      </c>
      <c r="L2094" s="8" t="s">
        <v>17</v>
      </c>
      <c r="M2094" s="223">
        <v>45979</v>
      </c>
      <c r="O2094" s="69">
        <f>IF(Table1[[#This Row],[Phân loại]]="Tồn đầu kỳ",Table1[[#This Row],[Tổng giá trị]],0)</f>
        <v>0</v>
      </c>
      <c r="P2094" s="8">
        <f>IF(Table1[[#This Row],[Số còn phải thu ĐK]]&lt;&gt;0,0,IF(Table1[[#This Row],[Phân loại]]="Bán hàng",Table1[[#This Row],[Tổng giá trị]],-Table1[[#This Row],[Tổng giá trị]]))</f>
        <v>-49680</v>
      </c>
      <c r="Q2094" s="18">
        <f t="shared" si="230"/>
        <v>-49680</v>
      </c>
      <c r="R2094" s="8">
        <f>Table1[[#This Row],[Số còn phải thu ĐK]]+Table1[[#This Row],[Giá Trị HD sau CK]]-Table1[[#This Row],[Số tiền đã thu]]</f>
        <v>0</v>
      </c>
      <c r="S2094" s="7">
        <f>IF(Table1[[#This Row],[Ngày hóa đơn]]&lt;&gt;"",Table1[[#This Row],[Ngày hóa đơn]],Table1[[#This Row],[Ngày hạch toán]])</f>
        <v>45944</v>
      </c>
      <c r="T2094" s="8"/>
      <c r="U2094" s="7">
        <f>IF(Table1[[#This Row],[Ngày tính CN]]="","",S2094+T2094)</f>
        <v>45944</v>
      </c>
      <c r="V2094" s="71">
        <f ca="1">IF(Table1[[#This Row],[Hạn thanh toán]]="","",IF((U2094-NOW())&lt;0,0,(U2094-NOW())))</f>
        <v>0</v>
      </c>
      <c r="W2094" s="69"/>
      <c r="X2094" s="65" t="str">
        <f t="shared" ca="1" si="228"/>
        <v/>
      </c>
      <c r="Y2094" s="65" t="str">
        <f t="shared" ref="Y2094:Y2095" si="231">IF(R2094=0,"Đã thanh toán",IF(X2094="","",IF(X2094&lt;=0,"Chưa đến hạn thanh toán",IF(X2094&lt;=30,"Nợ quá hạn 30 ngày",IF(X2094&lt;=60,"Nợ quá hạn từ 30 ngày đến 60 ngày",IF(X2094&lt;=90,"Nợ quá hạn từ 60 ngày đến 90 ngày",IF(X2094&lt;=120,"Nợ quá hạn từ 90 ngày đến 120 ngày","Nợ quá hạn hơn 120 ngày có khả năng mất thanh toán")))))))</f>
        <v>Đã thanh toán</v>
      </c>
      <c r="Z2094" s="250">
        <f>Table1[[#This Row],[Hạn thanh toán]]</f>
        <v>45944</v>
      </c>
      <c r="AA2094" s="250">
        <f>Table1[[#This Row],[Ngày Thanh toán]]</f>
        <v>45979</v>
      </c>
      <c r="AD2094" s="3" t="str">
        <f>IF(Table1[[#This Row],[Mã khách hàng]]="","",VLOOKUP($A2094,Ma_KH!$A:$Q,Ma_KH!O$1,0))</f>
        <v>GREENMART</v>
      </c>
      <c r="AE2094" s="3" t="str">
        <f>IF(Table1[[#This Row],[Mã khách hàng]]="","",VLOOKUP($A2094,Ma_KH!$A:$Q,Ma_KH!P$1,0))</f>
        <v>GREEN MART</v>
      </c>
      <c r="AF2094" s="3" t="str">
        <f>VLOOKUP(A2094,Ma_KH!A:Q,Ma_KH!J$1,0)</f>
        <v>Vũ Anh Tuấn</v>
      </c>
    </row>
    <row r="2095" spans="1:32" s="139" customFormat="1" ht="16.5">
      <c r="A2095" s="143" t="s">
        <v>174</v>
      </c>
      <c r="B2095" s="143" t="s">
        <v>4514</v>
      </c>
      <c r="C2095" s="227"/>
      <c r="D2095" s="228" t="s">
        <v>4448</v>
      </c>
      <c r="E2095" s="227">
        <v>45661</v>
      </c>
      <c r="F2095" s="158"/>
      <c r="G2095" s="144" t="s">
        <v>4170</v>
      </c>
      <c r="H2095" s="131">
        <v>0</v>
      </c>
      <c r="I2095" s="131">
        <v>0</v>
      </c>
      <c r="J2095" s="131">
        <f>(Table1[[#This Row],[Tiền hàng]]-Table1[[#This Row],[Tiền chiết khấu]])*8%</f>
        <v>0</v>
      </c>
      <c r="K2095" s="131">
        <v>1428202</v>
      </c>
      <c r="L2095" s="132" t="s">
        <v>3643</v>
      </c>
      <c r="M2095" s="225">
        <v>45663</v>
      </c>
      <c r="N2095" s="226" t="s">
        <v>4447</v>
      </c>
      <c r="O2095" s="131">
        <f>IF(Table1[[#This Row],[Phân loại]]="Tồn đầu kỳ",Table1[[#This Row],[Tổng giá trị]],0)</f>
        <v>1428202</v>
      </c>
      <c r="P2095" s="132">
        <f>IF(Table1[[#This Row],[Số còn phải thu ĐK]]&lt;&gt;0,0,IF(Table1[[#This Row],[Phân loại]]="Bán hàng",Table1[[#This Row],[Tổng giá trị]],-Table1[[#This Row],[Tổng giá trị]]))</f>
        <v>0</v>
      </c>
      <c r="Q2095" s="18">
        <f t="shared" si="230"/>
        <v>1428202</v>
      </c>
      <c r="R2095" s="132">
        <f>Table1[[#This Row],[Số còn phải thu ĐK]]+Table1[[#This Row],[Giá Trị HD sau CK]]-Table1[[#This Row],[Số tiền đã thu]]</f>
        <v>0</v>
      </c>
      <c r="S2095" s="136">
        <f>IF(Table1[[#This Row],[Ngày hóa đơn]]&lt;&gt;"",Table1[[#This Row],[Ngày hóa đơn]],Table1[[#This Row],[Ngày hạch toán]])</f>
        <v>45661</v>
      </c>
      <c r="T2095" s="132"/>
      <c r="U2095" s="136">
        <f>IF(Table1[[#This Row],[Ngày tính CN]]="","",S2095+T2095)</f>
        <v>45661</v>
      </c>
      <c r="V2095" s="137">
        <f ca="1">IF(Table1[[#This Row],[Hạn thanh toán]]="","",IF((U2095-NOW())&lt;0,0,(U2095-NOW())))</f>
        <v>0</v>
      </c>
      <c r="W2095" s="131"/>
      <c r="X2095" s="65" t="str">
        <f t="shared" ca="1" si="228"/>
        <v/>
      </c>
      <c r="Y2095" s="138" t="str">
        <f t="shared" si="231"/>
        <v>Đã thanh toán</v>
      </c>
      <c r="Z2095" s="253">
        <f>Table1[[#This Row],[Hạn thanh toán]]</f>
        <v>45661</v>
      </c>
      <c r="AA2095" s="253">
        <f>Table1[[#This Row],[Ngày Thanh toán]]</f>
        <v>45663</v>
      </c>
      <c r="AD2095" s="3" t="str">
        <f>IF(Table1[[#This Row],[Mã khách hàng]]="","",VLOOKUP($A2095,Ma_KH!$A:$Q,Ma_KH!O$1,0))</f>
        <v>GREENMART</v>
      </c>
      <c r="AE2095" s="3" t="str">
        <f>IF(Table1[[#This Row],[Mã khách hàng]]="","",VLOOKUP($A2095,Ma_KH!$A:$Q,Ma_KH!P$1,0))</f>
        <v>Green mart- hope resident</v>
      </c>
      <c r="AF2095" s="139" t="str">
        <f>VLOOKUP(A2095,Ma_KH!A:Q,Ma_KH!J$1,0)</f>
        <v>Vũ Anh Tuấn</v>
      </c>
    </row>
    <row r="2096" spans="1:32" s="139" customFormat="1" ht="16.5">
      <c r="A2096" s="143" t="s">
        <v>174</v>
      </c>
      <c r="B2096" s="143" t="s">
        <v>4514</v>
      </c>
      <c r="C2096" s="227">
        <v>45661</v>
      </c>
      <c r="D2096" s="228" t="s">
        <v>3480</v>
      </c>
      <c r="E2096" s="227">
        <v>45661</v>
      </c>
      <c r="F2096" s="158"/>
      <c r="G2096" s="144" t="s">
        <v>347</v>
      </c>
      <c r="H2096" s="131">
        <v>0</v>
      </c>
      <c r="I2096" s="131">
        <v>0</v>
      </c>
      <c r="J2096" s="131">
        <f>(Table1[[#This Row],[Tiền hàng]]-Table1[[#This Row],[Tiền chiết khấu]])*8%</f>
        <v>0</v>
      </c>
      <c r="K2096" s="131">
        <v>-585660</v>
      </c>
      <c r="L2096" s="132" t="s">
        <v>3643</v>
      </c>
      <c r="M2096" s="225">
        <v>45663</v>
      </c>
      <c r="N2096" s="226" t="s">
        <v>4447</v>
      </c>
      <c r="O2096" s="131">
        <f>IF(Table1[[#This Row],[Phân loại]]="Tồn đầu kỳ",Table1[[#This Row],[Tổng giá trị]],0)</f>
        <v>-585660</v>
      </c>
      <c r="P2096" s="132">
        <f>IF(Table1[[#This Row],[Số còn phải thu ĐK]]&lt;&gt;0,0,IF(Table1[[#This Row],[Phân loại]]="Bán hàng",Table1[[#This Row],[Tổng giá trị]],-Table1[[#This Row],[Tổng giá trị]]))</f>
        <v>0</v>
      </c>
      <c r="Q2096" s="18">
        <f t="shared" si="230"/>
        <v>-585660</v>
      </c>
      <c r="R2096" s="132">
        <f>Table1[[#This Row],[Số còn phải thu ĐK]]+Table1[[#This Row],[Giá Trị HD sau CK]]-Table1[[#This Row],[Số tiền đã thu]]</f>
        <v>0</v>
      </c>
      <c r="S2096" s="136">
        <f>IF(Table1[[#This Row],[Ngày hóa đơn]]&lt;&gt;"",Table1[[#This Row],[Ngày hóa đơn]],Table1[[#This Row],[Ngày hạch toán]])</f>
        <v>45661</v>
      </c>
      <c r="T2096" s="132"/>
      <c r="U2096" s="136">
        <f>IF(Table1[[#This Row],[Ngày tính CN]]="","",S2096+T2096)</f>
        <v>45661</v>
      </c>
      <c r="V2096" s="137">
        <f ca="1">IF(Table1[[#This Row],[Hạn thanh toán]]="","",IF((U2096-NOW())&lt;0,0,(U2096-NOW())))</f>
        <v>0</v>
      </c>
      <c r="W2096" s="131"/>
      <c r="X2096" s="65" t="str">
        <f t="shared" ca="1" si="228"/>
        <v/>
      </c>
      <c r="Y2096" s="138" t="str">
        <f t="shared" si="229"/>
        <v>Đã thanh toán</v>
      </c>
      <c r="Z2096" s="253">
        <f>Table1[[#This Row],[Hạn thanh toán]]</f>
        <v>45661</v>
      </c>
      <c r="AA2096" s="253">
        <f>Table1[[#This Row],[Ngày Thanh toán]]</f>
        <v>45663</v>
      </c>
      <c r="AD2096" s="3" t="str">
        <f>IF(Table1[[#This Row],[Mã khách hàng]]="","",VLOOKUP($A2096,Ma_KH!$A:$Q,Ma_KH!O$1,0))</f>
        <v>GREENMART</v>
      </c>
      <c r="AE2096" s="3" t="str">
        <f>IF(Table1[[#This Row],[Mã khách hàng]]="","",VLOOKUP($A2096,Ma_KH!$A:$Q,Ma_KH!P$1,0))</f>
        <v>Green mart- hope resident</v>
      </c>
      <c r="AF2096" s="139" t="str">
        <f>VLOOKUP(A2096,Ma_KH!A:Q,Ma_KH!J$1,0)</f>
        <v>Vũ Anh Tuấn</v>
      </c>
    </row>
    <row r="2097" spans="1:32" ht="16.5">
      <c r="A2097" s="66" t="s">
        <v>174</v>
      </c>
      <c r="B2097" s="66" t="s">
        <v>4514</v>
      </c>
      <c r="C2097" s="90">
        <v>45663</v>
      </c>
      <c r="D2097" s="91" t="s">
        <v>3481</v>
      </c>
      <c r="E2097" s="90"/>
      <c r="F2097" s="72"/>
      <c r="G2097" s="79" t="s">
        <v>3482</v>
      </c>
      <c r="H2097" s="69">
        <v>1511025</v>
      </c>
      <c r="I2097" s="69">
        <v>105772</v>
      </c>
      <c r="J2097" s="69">
        <f>(Table1[[#This Row],[Tiền hàng]]-Table1[[#This Row],[Tiền chiết khấu]])*8%</f>
        <v>112420.24</v>
      </c>
      <c r="K2097" s="69">
        <v>1517673</v>
      </c>
      <c r="L2097" s="8" t="s">
        <v>24</v>
      </c>
      <c r="M2097" s="161">
        <v>45761</v>
      </c>
      <c r="N2097" s="162" t="s">
        <v>4441</v>
      </c>
      <c r="O2097" s="69">
        <f>IF(Table1[[#This Row],[Phân loại]]="Tồn đầu kỳ",Table1[[#This Row],[Tổng giá trị]],0)</f>
        <v>0</v>
      </c>
      <c r="P2097" s="8">
        <f>IF(Table1[[#This Row],[Số còn phải thu ĐK]]&lt;&gt;0,0,IF(Table1[[#This Row],[Phân loại]]="Bán hàng",Table1[[#This Row],[Tổng giá trị]],-Table1[[#This Row],[Tổng giá trị]]))</f>
        <v>1517673</v>
      </c>
      <c r="Q2097" s="18">
        <f t="shared" si="230"/>
        <v>1517673</v>
      </c>
      <c r="R2097" s="8">
        <f>Table1[[#This Row],[Số còn phải thu ĐK]]+Table1[[#This Row],[Giá Trị HD sau CK]]-Table1[[#This Row],[Số tiền đã thu]]</f>
        <v>0</v>
      </c>
      <c r="S2097" s="7">
        <f>IF(Table1[[#This Row],[Ngày hóa đơn]]&lt;&gt;"",Table1[[#This Row],[Ngày hóa đơn]],Table1[[#This Row],[Ngày hạch toán]])</f>
        <v>45663</v>
      </c>
      <c r="T2097" s="8"/>
      <c r="U2097" s="7">
        <f>IF(Table1[[#This Row],[Ngày tính CN]]="","",S2097+T2097)</f>
        <v>45663</v>
      </c>
      <c r="V2097" s="71">
        <f ca="1">IF(Table1[[#This Row],[Hạn thanh toán]]="","",IF((U2097-NOW())&lt;0,0,(U2097-NOW())))</f>
        <v>0</v>
      </c>
      <c r="W2097" s="69"/>
      <c r="X2097" s="65" t="str">
        <f t="shared" ca="1" si="228"/>
        <v/>
      </c>
      <c r="Y2097" s="65" t="str">
        <f t="shared" si="229"/>
        <v>Đã thanh toán</v>
      </c>
      <c r="Z2097" s="250">
        <f>Table1[[#This Row],[Hạn thanh toán]]</f>
        <v>45663</v>
      </c>
      <c r="AA2097" s="250">
        <f>Table1[[#This Row],[Ngày Thanh toán]]</f>
        <v>45761</v>
      </c>
      <c r="AD2097" s="3" t="str">
        <f>IF(Table1[[#This Row],[Mã khách hàng]]="","",VLOOKUP($A2097,Ma_KH!$A:$Q,Ma_KH!O$1,0))</f>
        <v>GREENMART</v>
      </c>
      <c r="AE2097" s="3" t="str">
        <f>IF(Table1[[#This Row],[Mã khách hàng]]="","",VLOOKUP($A2097,Ma_KH!$A:$Q,Ma_KH!P$1,0))</f>
        <v>Green mart- hope resident</v>
      </c>
      <c r="AF2097" s="3" t="str">
        <f>VLOOKUP(A2097,Ma_KH!A:Q,Ma_KH!J$1,0)</f>
        <v>Vũ Anh Tuấn</v>
      </c>
    </row>
    <row r="2098" spans="1:32" ht="16.5">
      <c r="A2098" s="66" t="s">
        <v>174</v>
      </c>
      <c r="B2098" s="66" t="s">
        <v>4514</v>
      </c>
      <c r="C2098" s="90">
        <v>45677</v>
      </c>
      <c r="D2098" s="91" t="s">
        <v>3483</v>
      </c>
      <c r="E2098" s="90"/>
      <c r="F2098" s="72"/>
      <c r="G2098" s="79" t="s">
        <v>3482</v>
      </c>
      <c r="H2098" s="69">
        <v>734310</v>
      </c>
      <c r="I2098" s="69">
        <v>51402</v>
      </c>
      <c r="J2098" s="69">
        <f>(Table1[[#This Row],[Tiền hàng]]-Table1[[#This Row],[Tiền chiết khấu]])*8%</f>
        <v>54632.639999999999</v>
      </c>
      <c r="K2098" s="69">
        <v>737541</v>
      </c>
      <c r="L2098" s="8" t="s">
        <v>24</v>
      </c>
      <c r="M2098" s="161">
        <v>45682</v>
      </c>
      <c r="N2098" s="162" t="s">
        <v>4439</v>
      </c>
      <c r="O2098" s="69">
        <f>IF(Table1[[#This Row],[Phân loại]]="Tồn đầu kỳ",Table1[[#This Row],[Tổng giá trị]],0)</f>
        <v>0</v>
      </c>
      <c r="P2098" s="8">
        <f>IF(Table1[[#This Row],[Số còn phải thu ĐK]]&lt;&gt;0,0,IF(Table1[[#This Row],[Phân loại]]="Bán hàng",Table1[[#This Row],[Tổng giá trị]],-Table1[[#This Row],[Tổng giá trị]]))</f>
        <v>737541</v>
      </c>
      <c r="Q2098" s="18">
        <f t="shared" si="230"/>
        <v>737541</v>
      </c>
      <c r="R2098" s="8">
        <f>Table1[[#This Row],[Số còn phải thu ĐK]]+Table1[[#This Row],[Giá Trị HD sau CK]]-Table1[[#This Row],[Số tiền đã thu]]</f>
        <v>0</v>
      </c>
      <c r="S2098" s="7">
        <f>IF(Table1[[#This Row],[Ngày hóa đơn]]&lt;&gt;"",Table1[[#This Row],[Ngày hóa đơn]],Table1[[#This Row],[Ngày hạch toán]])</f>
        <v>45677</v>
      </c>
      <c r="T2098" s="8"/>
      <c r="U2098" s="7">
        <f>IF(Table1[[#This Row],[Ngày tính CN]]="","",S2098+T2098)</f>
        <v>45677</v>
      </c>
      <c r="V2098" s="71">
        <f ca="1">IF(Table1[[#This Row],[Hạn thanh toán]]="","",IF((U2098-NOW())&lt;0,0,(U2098-NOW())))</f>
        <v>0</v>
      </c>
      <c r="W2098" s="69"/>
      <c r="X2098" s="65" t="str">
        <f t="shared" ca="1" si="228"/>
        <v/>
      </c>
      <c r="Y2098" s="65" t="str">
        <f t="shared" si="229"/>
        <v>Đã thanh toán</v>
      </c>
      <c r="Z2098" s="250">
        <f>Table1[[#This Row],[Hạn thanh toán]]</f>
        <v>45677</v>
      </c>
      <c r="AA2098" s="250">
        <f>Table1[[#This Row],[Ngày Thanh toán]]</f>
        <v>45682</v>
      </c>
      <c r="AD2098" s="3" t="str">
        <f>IF(Table1[[#This Row],[Mã khách hàng]]="","",VLOOKUP($A2098,Ma_KH!$A:$Q,Ma_KH!O$1,0))</f>
        <v>GREENMART</v>
      </c>
      <c r="AE2098" s="3" t="str">
        <f>IF(Table1[[#This Row],[Mã khách hàng]]="","",VLOOKUP($A2098,Ma_KH!$A:$Q,Ma_KH!P$1,0))</f>
        <v>Green mart- hope resident</v>
      </c>
      <c r="AF2098" s="3" t="str">
        <f>VLOOKUP(A2098,Ma_KH!A:Q,Ma_KH!J$1,0)</f>
        <v>Vũ Anh Tuấn</v>
      </c>
    </row>
    <row r="2099" spans="1:32" ht="16.5">
      <c r="A2099" s="73" t="s">
        <v>174</v>
      </c>
      <c r="B2099" s="66" t="s">
        <v>4514</v>
      </c>
      <c r="C2099" s="88">
        <v>45721</v>
      </c>
      <c r="D2099" s="89" t="s">
        <v>3484</v>
      </c>
      <c r="E2099" s="88"/>
      <c r="F2099" s="81"/>
      <c r="G2099" s="78" t="s">
        <v>3482</v>
      </c>
      <c r="H2099" s="69">
        <v>1045190</v>
      </c>
      <c r="I2099" s="69">
        <v>73163</v>
      </c>
      <c r="J2099" s="69">
        <f>(Table1[[#This Row],[Tiền hàng]]-Table1[[#This Row],[Tiền chiết khấu]])*8%</f>
        <v>77762.16</v>
      </c>
      <c r="K2099" s="69">
        <v>1049789</v>
      </c>
      <c r="L2099" s="8" t="s">
        <v>24</v>
      </c>
      <c r="M2099" s="161">
        <v>45761</v>
      </c>
      <c r="N2099" s="162" t="s">
        <v>4440</v>
      </c>
      <c r="O2099" s="69">
        <f>IF(Table1[[#This Row],[Phân loại]]="Tồn đầu kỳ",Table1[[#This Row],[Tổng giá trị]],0)</f>
        <v>0</v>
      </c>
      <c r="P2099" s="8">
        <f>IF(Table1[[#This Row],[Số còn phải thu ĐK]]&lt;&gt;0,0,IF(Table1[[#This Row],[Phân loại]]="Bán hàng",Table1[[#This Row],[Tổng giá trị]],-Table1[[#This Row],[Tổng giá trị]]))</f>
        <v>1049789</v>
      </c>
      <c r="Q2099" s="18">
        <f t="shared" si="230"/>
        <v>1049789</v>
      </c>
      <c r="R2099" s="8">
        <f>Table1[[#This Row],[Số còn phải thu ĐK]]+Table1[[#This Row],[Giá Trị HD sau CK]]-Table1[[#This Row],[Số tiền đã thu]]</f>
        <v>0</v>
      </c>
      <c r="S2099" s="7">
        <f>IF(Table1[[#This Row],[Ngày hóa đơn]]&lt;&gt;"",Table1[[#This Row],[Ngày hóa đơn]],Table1[[#This Row],[Ngày hạch toán]])</f>
        <v>45721</v>
      </c>
      <c r="T2099" s="8"/>
      <c r="U2099" s="7">
        <f>IF(Table1[[#This Row],[Ngày tính CN]]="","",S2099+T2099)</f>
        <v>45721</v>
      </c>
      <c r="V2099" s="71">
        <f ca="1">IF(Table1[[#This Row],[Hạn thanh toán]]="","",IF((U2099-NOW())&lt;0,0,(U2099-NOW())))</f>
        <v>0</v>
      </c>
      <c r="W2099" s="69"/>
      <c r="X2099" s="65" t="str">
        <f t="shared" ca="1" si="228"/>
        <v/>
      </c>
      <c r="Y2099" s="65" t="str">
        <f t="shared" si="229"/>
        <v>Đã thanh toán</v>
      </c>
      <c r="Z2099" s="250">
        <f>Table1[[#This Row],[Hạn thanh toán]]</f>
        <v>45721</v>
      </c>
      <c r="AA2099" s="250">
        <f>Table1[[#This Row],[Ngày Thanh toán]]</f>
        <v>45761</v>
      </c>
      <c r="AD2099" s="3" t="str">
        <f>IF(Table1[[#This Row],[Mã khách hàng]]="","",VLOOKUP($A2099,Ma_KH!$A:$Q,Ma_KH!O$1,0))</f>
        <v>GREENMART</v>
      </c>
      <c r="AE2099" s="3" t="str">
        <f>IF(Table1[[#This Row],[Mã khách hàng]]="","",VLOOKUP($A2099,Ma_KH!$A:$Q,Ma_KH!P$1,0))</f>
        <v>Green mart- hope resident</v>
      </c>
      <c r="AF2099" s="3" t="str">
        <f>VLOOKUP(A2099,Ma_KH!A:Q,Ma_KH!J$1,0)</f>
        <v>Vũ Anh Tuấn</v>
      </c>
    </row>
    <row r="2100" spans="1:32" ht="16.5">
      <c r="A2100" s="73" t="s">
        <v>174</v>
      </c>
      <c r="B2100" s="66" t="s">
        <v>4514</v>
      </c>
      <c r="C2100" s="88">
        <v>45755</v>
      </c>
      <c r="D2100" s="89" t="s">
        <v>3485</v>
      </c>
      <c r="E2100" s="88"/>
      <c r="F2100" s="81"/>
      <c r="G2100" s="78" t="s">
        <v>3486</v>
      </c>
      <c r="H2100" s="69">
        <v>1067979</v>
      </c>
      <c r="I2100" s="69">
        <v>0</v>
      </c>
      <c r="J2100" s="69">
        <f>(Table1[[#This Row],[Tiền hàng]]-Table1[[#This Row],[Tiền chiết khấu]])*8%</f>
        <v>85438.32</v>
      </c>
      <c r="K2100" s="69">
        <v>1153417</v>
      </c>
      <c r="L2100" s="8" t="s">
        <v>24</v>
      </c>
      <c r="M2100" s="161">
        <v>45806</v>
      </c>
      <c r="N2100" s="162" t="s">
        <v>4442</v>
      </c>
      <c r="O2100" s="69">
        <f>IF(Table1[[#This Row],[Phân loại]]="Tồn đầu kỳ",Table1[[#This Row],[Tổng giá trị]],0)</f>
        <v>0</v>
      </c>
      <c r="P2100" s="8">
        <f>IF(Table1[[#This Row],[Số còn phải thu ĐK]]&lt;&gt;0,0,IF(Table1[[#This Row],[Phân loại]]="Bán hàng",Table1[[#This Row],[Tổng giá trị]],-Table1[[#This Row],[Tổng giá trị]]))</f>
        <v>1153417</v>
      </c>
      <c r="Q2100" s="18">
        <f t="shared" si="230"/>
        <v>1153417</v>
      </c>
      <c r="R2100" s="8">
        <f>Table1[[#This Row],[Số còn phải thu ĐK]]+Table1[[#This Row],[Giá Trị HD sau CK]]-Table1[[#This Row],[Số tiền đã thu]]</f>
        <v>0</v>
      </c>
      <c r="S2100" s="7">
        <f>IF(Table1[[#This Row],[Ngày hóa đơn]]&lt;&gt;"",Table1[[#This Row],[Ngày hóa đơn]],Table1[[#This Row],[Ngày hạch toán]])</f>
        <v>45755</v>
      </c>
      <c r="T2100" s="8"/>
      <c r="U2100" s="7">
        <f>IF(Table1[[#This Row],[Ngày tính CN]]="","",S2100+T2100)</f>
        <v>45755</v>
      </c>
      <c r="V2100" s="71">
        <f ca="1">IF(Table1[[#This Row],[Hạn thanh toán]]="","",IF((U2100-NOW())&lt;0,0,(U2100-NOW())))</f>
        <v>0</v>
      </c>
      <c r="W2100" s="69"/>
      <c r="X2100" s="65" t="str">
        <f t="shared" ca="1" si="228"/>
        <v/>
      </c>
      <c r="Y2100" s="65" t="str">
        <f t="shared" si="229"/>
        <v>Đã thanh toán</v>
      </c>
      <c r="Z2100" s="250">
        <f>Table1[[#This Row],[Hạn thanh toán]]</f>
        <v>45755</v>
      </c>
      <c r="AA2100" s="250">
        <f>Table1[[#This Row],[Ngày Thanh toán]]</f>
        <v>45806</v>
      </c>
      <c r="AD2100" s="3" t="str">
        <f>IF(Table1[[#This Row],[Mã khách hàng]]="","",VLOOKUP($A2100,Ma_KH!$A:$Q,Ma_KH!O$1,0))</f>
        <v>GREENMART</v>
      </c>
      <c r="AE2100" s="3" t="str">
        <f>IF(Table1[[#This Row],[Mã khách hàng]]="","",VLOOKUP($A2100,Ma_KH!$A:$Q,Ma_KH!P$1,0))</f>
        <v>Green mart- hope resident</v>
      </c>
      <c r="AF2100" s="3" t="str">
        <f>VLOOKUP(A2100,Ma_KH!A:Q,Ma_KH!J$1,0)</f>
        <v>Vũ Anh Tuấn</v>
      </c>
    </row>
    <row r="2101" spans="1:32" ht="16.5">
      <c r="A2101" s="66" t="s">
        <v>174</v>
      </c>
      <c r="B2101" s="66" t="s">
        <v>4514</v>
      </c>
      <c r="C2101" s="90">
        <v>45761</v>
      </c>
      <c r="D2101" s="91" t="s">
        <v>3487</v>
      </c>
      <c r="E2101" s="90">
        <v>45761</v>
      </c>
      <c r="F2101" s="72"/>
      <c r="G2101" s="79" t="s">
        <v>347</v>
      </c>
      <c r="H2101" s="69">
        <v>0</v>
      </c>
      <c r="I2101" s="69">
        <v>0</v>
      </c>
      <c r="J2101" s="69">
        <f>(Table1[[#This Row],[Tiền hàng]]-Table1[[#This Row],[Tiền chiết khấu]])*8%</f>
        <v>0</v>
      </c>
      <c r="K2101" s="69">
        <v>167386</v>
      </c>
      <c r="L2101" s="8" t="s">
        <v>17</v>
      </c>
      <c r="M2101" s="161">
        <v>45761</v>
      </c>
      <c r="N2101" s="162" t="s">
        <v>4440</v>
      </c>
      <c r="O2101" s="69">
        <f>IF(Table1[[#This Row],[Phân loại]]="Tồn đầu kỳ",Table1[[#This Row],[Tổng giá trị]],0)</f>
        <v>0</v>
      </c>
      <c r="P2101" s="8">
        <f>IF(Table1[[#This Row],[Số còn phải thu ĐK]]&lt;&gt;0,0,IF(Table1[[#This Row],[Phân loại]]="Bán hàng",Table1[[#This Row],[Tổng giá trị]],-Table1[[#This Row],[Tổng giá trị]]))</f>
        <v>-167386</v>
      </c>
      <c r="Q2101" s="18">
        <f t="shared" si="230"/>
        <v>-167386</v>
      </c>
      <c r="R2101" s="8">
        <f>Table1[[#This Row],[Số còn phải thu ĐK]]+Table1[[#This Row],[Giá Trị HD sau CK]]-Table1[[#This Row],[Số tiền đã thu]]</f>
        <v>0</v>
      </c>
      <c r="S2101" s="7">
        <f>IF(Table1[[#This Row],[Ngày hóa đơn]]&lt;&gt;"",Table1[[#This Row],[Ngày hóa đơn]],Table1[[#This Row],[Ngày hạch toán]])</f>
        <v>45761</v>
      </c>
      <c r="T2101" s="8"/>
      <c r="U2101" s="7">
        <f>IF(Table1[[#This Row],[Ngày tính CN]]="","",S2101+T2101)</f>
        <v>45761</v>
      </c>
      <c r="V2101" s="71">
        <f ca="1">IF(Table1[[#This Row],[Hạn thanh toán]]="","",IF((U2101-NOW())&lt;0,0,(U2101-NOW())))</f>
        <v>0</v>
      </c>
      <c r="W2101" s="69"/>
      <c r="X2101" s="65" t="str">
        <f t="shared" ca="1" si="228"/>
        <v/>
      </c>
      <c r="Y2101" s="65" t="str">
        <f t="shared" si="229"/>
        <v>Đã thanh toán</v>
      </c>
      <c r="Z2101" s="250">
        <f>Table1[[#This Row],[Hạn thanh toán]]</f>
        <v>45761</v>
      </c>
      <c r="AA2101" s="250">
        <f>Table1[[#This Row],[Ngày Thanh toán]]</f>
        <v>45761</v>
      </c>
      <c r="AD2101" s="3" t="str">
        <f>IF(Table1[[#This Row],[Mã khách hàng]]="","",VLOOKUP($A2101,Ma_KH!$A:$Q,Ma_KH!O$1,0))</f>
        <v>GREENMART</v>
      </c>
      <c r="AE2101" s="3" t="str">
        <f>IF(Table1[[#This Row],[Mã khách hàng]]="","",VLOOKUP($A2101,Ma_KH!$A:$Q,Ma_KH!P$1,0))</f>
        <v>Green mart- hope resident</v>
      </c>
      <c r="AF2101" s="3" t="str">
        <f>VLOOKUP(A2101,Ma_KH!A:Q,Ma_KH!J$1,0)</f>
        <v>Vũ Anh Tuấn</v>
      </c>
    </row>
    <row r="2102" spans="1:32" ht="16.5">
      <c r="A2102" s="66" t="s">
        <v>174</v>
      </c>
      <c r="B2102" s="66" t="s">
        <v>4514</v>
      </c>
      <c r="C2102" s="90">
        <v>45806</v>
      </c>
      <c r="D2102" s="91" t="s">
        <v>3488</v>
      </c>
      <c r="E2102" s="90">
        <v>45806</v>
      </c>
      <c r="F2102" s="72"/>
      <c r="G2102" s="79" t="s">
        <v>352</v>
      </c>
      <c r="H2102" s="69">
        <v>0</v>
      </c>
      <c r="I2102" s="69">
        <v>0</v>
      </c>
      <c r="J2102" s="69">
        <f>(Table1[[#This Row],[Tiền hàng]]-Table1[[#This Row],[Tiền chiết khấu]])*8%</f>
        <v>0</v>
      </c>
      <c r="K2102" s="69">
        <v>239885</v>
      </c>
      <c r="L2102" s="8" t="s">
        <v>17</v>
      </c>
      <c r="M2102" s="161">
        <v>45806</v>
      </c>
      <c r="N2102" s="162" t="s">
        <v>4442</v>
      </c>
      <c r="O2102" s="69">
        <f>IF(Table1[[#This Row],[Phân loại]]="Tồn đầu kỳ",Table1[[#This Row],[Tổng giá trị]],0)</f>
        <v>0</v>
      </c>
      <c r="P2102" s="8">
        <f>IF(Table1[[#This Row],[Số còn phải thu ĐK]]&lt;&gt;0,0,IF(Table1[[#This Row],[Phân loại]]="Bán hàng",Table1[[#This Row],[Tổng giá trị]],-Table1[[#This Row],[Tổng giá trị]]))</f>
        <v>-239885</v>
      </c>
      <c r="Q2102" s="18">
        <f t="shared" si="230"/>
        <v>-239885</v>
      </c>
      <c r="R2102" s="8">
        <f>Table1[[#This Row],[Số còn phải thu ĐK]]+Table1[[#This Row],[Giá Trị HD sau CK]]-Table1[[#This Row],[Số tiền đã thu]]</f>
        <v>0</v>
      </c>
      <c r="S2102" s="7">
        <f>IF(Table1[[#This Row],[Ngày hóa đơn]]&lt;&gt;"",Table1[[#This Row],[Ngày hóa đơn]],Table1[[#This Row],[Ngày hạch toán]])</f>
        <v>45806</v>
      </c>
      <c r="T2102" s="8"/>
      <c r="U2102" s="7">
        <f>IF(Table1[[#This Row],[Ngày tính CN]]="","",S2102+T2102)</f>
        <v>45806</v>
      </c>
      <c r="V2102" s="71">
        <f ca="1">IF(Table1[[#This Row],[Hạn thanh toán]]="","",IF((U2102-NOW())&lt;0,0,(U2102-NOW())))</f>
        <v>0</v>
      </c>
      <c r="W2102" s="69"/>
      <c r="X2102" s="65" t="str">
        <f t="shared" ca="1" si="228"/>
        <v/>
      </c>
      <c r="Y2102" s="65" t="str">
        <f t="shared" si="229"/>
        <v>Đã thanh toán</v>
      </c>
      <c r="Z2102" s="250">
        <f>Table1[[#This Row],[Hạn thanh toán]]</f>
        <v>45806</v>
      </c>
      <c r="AA2102" s="250">
        <f>Table1[[#This Row],[Ngày Thanh toán]]</f>
        <v>45806</v>
      </c>
      <c r="AD2102" s="3" t="str">
        <f>IF(Table1[[#This Row],[Mã khách hàng]]="","",VLOOKUP($A2102,Ma_KH!$A:$Q,Ma_KH!O$1,0))</f>
        <v>GREENMART</v>
      </c>
      <c r="AE2102" s="3" t="str">
        <f>IF(Table1[[#This Row],[Mã khách hàng]]="","",VLOOKUP($A2102,Ma_KH!$A:$Q,Ma_KH!P$1,0))</f>
        <v>Green mart- hope resident</v>
      </c>
      <c r="AF2102" s="3" t="str">
        <f>VLOOKUP(A2102,Ma_KH!A:Q,Ma_KH!J$1,0)</f>
        <v>Vũ Anh Tuấn</v>
      </c>
    </row>
    <row r="2103" spans="1:32" ht="16.5">
      <c r="A2103" s="73" t="s">
        <v>174</v>
      </c>
      <c r="B2103" s="66" t="s">
        <v>4514</v>
      </c>
      <c r="C2103" s="88">
        <v>45810</v>
      </c>
      <c r="D2103" s="89" t="s">
        <v>3489</v>
      </c>
      <c r="E2103" s="88"/>
      <c r="F2103" s="81"/>
      <c r="G2103" s="78" t="s">
        <v>3486</v>
      </c>
      <c r="H2103" s="69">
        <v>814212</v>
      </c>
      <c r="I2103" s="69">
        <v>0</v>
      </c>
      <c r="J2103" s="69">
        <f>(Table1[[#This Row],[Tiền hàng]]-Table1[[#This Row],[Tiền chiết khấu]])*8%</f>
        <v>65136.959999999999</v>
      </c>
      <c r="K2103" s="69">
        <v>879349</v>
      </c>
      <c r="L2103" s="8" t="s">
        <v>24</v>
      </c>
      <c r="M2103" s="161">
        <v>45880</v>
      </c>
      <c r="N2103" s="162" t="s">
        <v>4443</v>
      </c>
      <c r="O2103" s="69">
        <f>IF(Table1[[#This Row],[Phân loại]]="Tồn đầu kỳ",Table1[[#This Row],[Tổng giá trị]],0)</f>
        <v>0</v>
      </c>
      <c r="P2103" s="8">
        <f>IF(Table1[[#This Row],[Số còn phải thu ĐK]]&lt;&gt;0,0,IF(Table1[[#This Row],[Phân loại]]="Bán hàng",Table1[[#This Row],[Tổng giá trị]],-Table1[[#This Row],[Tổng giá trị]]))</f>
        <v>879349</v>
      </c>
      <c r="Q2103" s="18">
        <f t="shared" si="230"/>
        <v>879349</v>
      </c>
      <c r="R2103" s="8">
        <f>Table1[[#This Row],[Số còn phải thu ĐK]]+Table1[[#This Row],[Giá Trị HD sau CK]]-Table1[[#This Row],[Số tiền đã thu]]</f>
        <v>0</v>
      </c>
      <c r="S2103" s="7">
        <f>IF(Table1[[#This Row],[Ngày hóa đơn]]&lt;&gt;"",Table1[[#This Row],[Ngày hóa đơn]],Table1[[#This Row],[Ngày hạch toán]])</f>
        <v>45810</v>
      </c>
      <c r="T2103" s="8"/>
      <c r="U2103" s="7">
        <f>IF(Table1[[#This Row],[Ngày tính CN]]="","",S2103+T2103)</f>
        <v>45810</v>
      </c>
      <c r="V2103" s="71">
        <f ca="1">IF(Table1[[#This Row],[Hạn thanh toán]]="","",IF((U2103-NOW())&lt;0,0,(U2103-NOW())))</f>
        <v>0</v>
      </c>
      <c r="W2103" s="69"/>
      <c r="X2103" s="65" t="str">
        <f t="shared" ca="1" si="228"/>
        <v/>
      </c>
      <c r="Y2103" s="65" t="str">
        <f t="shared" si="229"/>
        <v>Đã thanh toán</v>
      </c>
      <c r="Z2103" s="250">
        <f>Table1[[#This Row],[Hạn thanh toán]]</f>
        <v>45810</v>
      </c>
      <c r="AA2103" s="250">
        <f>Table1[[#This Row],[Ngày Thanh toán]]</f>
        <v>45880</v>
      </c>
      <c r="AD2103" s="3" t="str">
        <f>IF(Table1[[#This Row],[Mã khách hàng]]="","",VLOOKUP($A2103,Ma_KH!$A:$Q,Ma_KH!O$1,0))</f>
        <v>GREENMART</v>
      </c>
      <c r="AE2103" s="3" t="str">
        <f>IF(Table1[[#This Row],[Mã khách hàng]]="","",VLOOKUP($A2103,Ma_KH!$A:$Q,Ma_KH!P$1,0))</f>
        <v>Green mart- hope resident</v>
      </c>
      <c r="AF2103" s="3" t="str">
        <f>VLOOKUP(A2103,Ma_KH!A:Q,Ma_KH!J$1,0)</f>
        <v>Vũ Anh Tuấn</v>
      </c>
    </row>
    <row r="2104" spans="1:32" ht="16.5">
      <c r="A2104" s="73" t="s">
        <v>174</v>
      </c>
      <c r="B2104" s="66" t="s">
        <v>4514</v>
      </c>
      <c r="C2104" s="88">
        <v>45821</v>
      </c>
      <c r="D2104" s="89" t="s">
        <v>3490</v>
      </c>
      <c r="E2104" s="88"/>
      <c r="F2104" s="81"/>
      <c r="G2104" s="78" t="s">
        <v>3491</v>
      </c>
      <c r="H2104" s="69">
        <v>800827</v>
      </c>
      <c r="I2104" s="69">
        <v>0</v>
      </c>
      <c r="J2104" s="69">
        <f>(Table1[[#This Row],[Tiền hàng]]-Table1[[#This Row],[Tiền chiết khấu]])*8%</f>
        <v>64066.16</v>
      </c>
      <c r="K2104" s="69">
        <v>864893</v>
      </c>
      <c r="L2104" s="8" t="s">
        <v>24</v>
      </c>
      <c r="M2104" s="161">
        <v>45880</v>
      </c>
      <c r="N2104" s="162" t="s">
        <v>4444</v>
      </c>
      <c r="O2104" s="69">
        <f>IF(Table1[[#This Row],[Phân loại]]="Tồn đầu kỳ",Table1[[#This Row],[Tổng giá trị]],0)</f>
        <v>0</v>
      </c>
      <c r="P2104" s="8">
        <f>IF(Table1[[#This Row],[Số còn phải thu ĐK]]&lt;&gt;0,0,IF(Table1[[#This Row],[Phân loại]]="Bán hàng",Table1[[#This Row],[Tổng giá trị]],-Table1[[#This Row],[Tổng giá trị]]))</f>
        <v>864893</v>
      </c>
      <c r="Q2104" s="18">
        <f t="shared" si="230"/>
        <v>864893</v>
      </c>
      <c r="R2104" s="8">
        <f>Table1[[#This Row],[Số còn phải thu ĐK]]+Table1[[#This Row],[Giá Trị HD sau CK]]-Table1[[#This Row],[Số tiền đã thu]]</f>
        <v>0</v>
      </c>
      <c r="S2104" s="7">
        <f>IF(Table1[[#This Row],[Ngày hóa đơn]]&lt;&gt;"",Table1[[#This Row],[Ngày hóa đơn]],Table1[[#This Row],[Ngày hạch toán]])</f>
        <v>45821</v>
      </c>
      <c r="T2104" s="8"/>
      <c r="U2104" s="7">
        <f>IF(Table1[[#This Row],[Ngày tính CN]]="","",S2104+T2104)</f>
        <v>45821</v>
      </c>
      <c r="V2104" s="71">
        <f ca="1">IF(Table1[[#This Row],[Hạn thanh toán]]="","",IF((U2104-NOW())&lt;0,0,(U2104-NOW())))</f>
        <v>0</v>
      </c>
      <c r="W2104" s="69"/>
      <c r="X2104" s="65" t="str">
        <f t="shared" ca="1" si="228"/>
        <v/>
      </c>
      <c r="Y2104" s="65" t="str">
        <f t="shared" si="229"/>
        <v>Đã thanh toán</v>
      </c>
      <c r="Z2104" s="250">
        <f>Table1[[#This Row],[Hạn thanh toán]]</f>
        <v>45821</v>
      </c>
      <c r="AA2104" s="250">
        <f>Table1[[#This Row],[Ngày Thanh toán]]</f>
        <v>45880</v>
      </c>
      <c r="AD2104" s="3" t="str">
        <f>IF(Table1[[#This Row],[Mã khách hàng]]="","",VLOOKUP($A2104,Ma_KH!$A:$Q,Ma_KH!O$1,0))</f>
        <v>GREENMART</v>
      </c>
      <c r="AE2104" s="3" t="str">
        <f>IF(Table1[[#This Row],[Mã khách hàng]]="","",VLOOKUP($A2104,Ma_KH!$A:$Q,Ma_KH!P$1,0))</f>
        <v>Green mart- hope resident</v>
      </c>
      <c r="AF2104" s="3" t="str">
        <f>VLOOKUP(A2104,Ma_KH!A:Q,Ma_KH!J$1,0)</f>
        <v>Vũ Anh Tuấn</v>
      </c>
    </row>
    <row r="2105" spans="1:32" ht="16.5">
      <c r="A2105" s="73" t="s">
        <v>174</v>
      </c>
      <c r="B2105" s="66" t="s">
        <v>4514</v>
      </c>
      <c r="C2105" s="88">
        <v>45841</v>
      </c>
      <c r="D2105" s="89" t="s">
        <v>3492</v>
      </c>
      <c r="E2105" s="88"/>
      <c r="F2105" s="81"/>
      <c r="G2105" s="78" t="s">
        <v>3491</v>
      </c>
      <c r="H2105" s="69">
        <v>1071800</v>
      </c>
      <c r="I2105" s="69">
        <v>0</v>
      </c>
      <c r="J2105" s="69">
        <f>(Table1[[#This Row],[Tiền hàng]]-Table1[[#This Row],[Tiền chiết khấu]])*8%</f>
        <v>85744</v>
      </c>
      <c r="K2105" s="69">
        <v>1157544</v>
      </c>
      <c r="L2105" s="8" t="s">
        <v>24</v>
      </c>
      <c r="M2105" s="161">
        <v>45880</v>
      </c>
      <c r="N2105" s="162" t="s">
        <v>4445</v>
      </c>
      <c r="O2105" s="69">
        <f>IF(Table1[[#This Row],[Phân loại]]="Tồn đầu kỳ",Table1[[#This Row],[Tổng giá trị]],0)</f>
        <v>0</v>
      </c>
      <c r="P2105" s="8">
        <f>IF(Table1[[#This Row],[Số còn phải thu ĐK]]&lt;&gt;0,0,IF(Table1[[#This Row],[Phân loại]]="Bán hàng",Table1[[#This Row],[Tổng giá trị]],-Table1[[#This Row],[Tổng giá trị]]))</f>
        <v>1157544</v>
      </c>
      <c r="Q2105" s="18">
        <f t="shared" si="230"/>
        <v>1157544</v>
      </c>
      <c r="R2105" s="8">
        <f>Table1[[#This Row],[Số còn phải thu ĐK]]+Table1[[#This Row],[Giá Trị HD sau CK]]-Table1[[#This Row],[Số tiền đã thu]]</f>
        <v>0</v>
      </c>
      <c r="S2105" s="7">
        <f>IF(Table1[[#This Row],[Ngày hóa đơn]]&lt;&gt;"",Table1[[#This Row],[Ngày hóa đơn]],Table1[[#This Row],[Ngày hạch toán]])</f>
        <v>45841</v>
      </c>
      <c r="T2105" s="8"/>
      <c r="U2105" s="7">
        <f>IF(Table1[[#This Row],[Ngày tính CN]]="","",S2105+T2105)</f>
        <v>45841</v>
      </c>
      <c r="V2105" s="71">
        <f ca="1">IF(Table1[[#This Row],[Hạn thanh toán]]="","",IF((U2105-NOW())&lt;0,0,(U2105-NOW())))</f>
        <v>0</v>
      </c>
      <c r="W2105" s="69"/>
      <c r="X2105" s="65" t="str">
        <f t="shared" ca="1" si="228"/>
        <v/>
      </c>
      <c r="Y2105" s="65" t="str">
        <f t="shared" si="229"/>
        <v>Đã thanh toán</v>
      </c>
      <c r="Z2105" s="250">
        <f>Table1[[#This Row],[Hạn thanh toán]]</f>
        <v>45841</v>
      </c>
      <c r="AA2105" s="250">
        <f>Table1[[#This Row],[Ngày Thanh toán]]</f>
        <v>45880</v>
      </c>
      <c r="AD2105" s="3" t="str">
        <f>IF(Table1[[#This Row],[Mã khách hàng]]="","",VLOOKUP($A2105,Ma_KH!$A:$Q,Ma_KH!O$1,0))</f>
        <v>GREENMART</v>
      </c>
      <c r="AE2105" s="3" t="str">
        <f>IF(Table1[[#This Row],[Mã khách hàng]]="","",VLOOKUP($A2105,Ma_KH!$A:$Q,Ma_KH!P$1,0))</f>
        <v>Green mart- hope resident</v>
      </c>
      <c r="AF2105" s="3" t="str">
        <f>VLOOKUP(A2105,Ma_KH!A:Q,Ma_KH!J$1,0)</f>
        <v>Vũ Anh Tuấn</v>
      </c>
    </row>
    <row r="2106" spans="1:32" ht="16.5">
      <c r="A2106" s="73" t="s">
        <v>174</v>
      </c>
      <c r="B2106" s="66" t="s">
        <v>4514</v>
      </c>
      <c r="C2106" s="88">
        <v>45880</v>
      </c>
      <c r="D2106" s="89" t="s">
        <v>3493</v>
      </c>
      <c r="E2106" s="88">
        <v>45880</v>
      </c>
      <c r="F2106" s="81"/>
      <c r="G2106" s="78" t="s">
        <v>352</v>
      </c>
      <c r="H2106" s="69">
        <v>0</v>
      </c>
      <c r="I2106" s="69">
        <v>0</v>
      </c>
      <c r="J2106" s="69">
        <f>(Table1[[#This Row],[Tiền hàng]]-Table1[[#This Row],[Tiền chiết khấu]])*8%</f>
        <v>0</v>
      </c>
      <c r="K2106" s="69">
        <v>239885</v>
      </c>
      <c r="L2106" s="8" t="s">
        <v>17</v>
      </c>
      <c r="M2106" s="161">
        <v>45880</v>
      </c>
      <c r="N2106" s="162" t="s">
        <v>4443</v>
      </c>
      <c r="O2106" s="69">
        <f>IF(Table1[[#This Row],[Phân loại]]="Tồn đầu kỳ",Table1[[#This Row],[Tổng giá trị]],0)</f>
        <v>0</v>
      </c>
      <c r="P2106" s="8">
        <f>IF(Table1[[#This Row],[Số còn phải thu ĐK]]&lt;&gt;0,0,IF(Table1[[#This Row],[Phân loại]]="Bán hàng",Table1[[#This Row],[Tổng giá trị]],-Table1[[#This Row],[Tổng giá trị]]))</f>
        <v>-239885</v>
      </c>
      <c r="Q2106" s="18">
        <f t="shared" si="230"/>
        <v>-239885</v>
      </c>
      <c r="R2106" s="8">
        <f>Table1[[#This Row],[Số còn phải thu ĐK]]+Table1[[#This Row],[Giá Trị HD sau CK]]-Table1[[#This Row],[Số tiền đã thu]]</f>
        <v>0</v>
      </c>
      <c r="S2106" s="7">
        <f>IF(Table1[[#This Row],[Ngày hóa đơn]]&lt;&gt;"",Table1[[#This Row],[Ngày hóa đơn]],Table1[[#This Row],[Ngày hạch toán]])</f>
        <v>45880</v>
      </c>
      <c r="T2106" s="8"/>
      <c r="U2106" s="7">
        <f>IF(Table1[[#This Row],[Ngày tính CN]]="","",S2106+T2106)</f>
        <v>45880</v>
      </c>
      <c r="V2106" s="71">
        <f ca="1">IF(Table1[[#This Row],[Hạn thanh toán]]="","",IF((U2106-NOW())&lt;0,0,(U2106-NOW())))</f>
        <v>0</v>
      </c>
      <c r="W2106" s="69"/>
      <c r="X2106" s="65" t="str">
        <f t="shared" ca="1" si="228"/>
        <v/>
      </c>
      <c r="Y2106" s="65" t="str">
        <f t="shared" si="229"/>
        <v>Đã thanh toán</v>
      </c>
      <c r="Z2106" s="250">
        <f>Table1[[#This Row],[Hạn thanh toán]]</f>
        <v>45880</v>
      </c>
      <c r="AA2106" s="250">
        <f>Table1[[#This Row],[Ngày Thanh toán]]</f>
        <v>45880</v>
      </c>
      <c r="AD2106" s="3" t="str">
        <f>IF(Table1[[#This Row],[Mã khách hàng]]="","",VLOOKUP($A2106,Ma_KH!$A:$Q,Ma_KH!O$1,0))</f>
        <v>GREENMART</v>
      </c>
      <c r="AE2106" s="3" t="str">
        <f>IF(Table1[[#This Row],[Mã khách hàng]]="","",VLOOKUP($A2106,Ma_KH!$A:$Q,Ma_KH!P$1,0))</f>
        <v>Green mart- hope resident</v>
      </c>
      <c r="AF2106" s="3" t="str">
        <f>VLOOKUP(A2106,Ma_KH!A:Q,Ma_KH!J$1,0)</f>
        <v>Vũ Anh Tuấn</v>
      </c>
    </row>
    <row r="2107" spans="1:32" ht="16.5">
      <c r="A2107" s="73" t="s">
        <v>174</v>
      </c>
      <c r="B2107" s="66" t="s">
        <v>4514</v>
      </c>
      <c r="C2107" s="88">
        <v>45880</v>
      </c>
      <c r="D2107" s="89" t="s">
        <v>3494</v>
      </c>
      <c r="E2107" s="88">
        <v>45880</v>
      </c>
      <c r="F2107" s="81"/>
      <c r="G2107" s="78" t="s">
        <v>352</v>
      </c>
      <c r="H2107" s="69">
        <v>0</v>
      </c>
      <c r="I2107" s="69">
        <v>0</v>
      </c>
      <c r="J2107" s="69">
        <f>(Table1[[#This Row],[Tiền hàng]]-Table1[[#This Row],[Tiền chiết khấu]])*8%</f>
        <v>0</v>
      </c>
      <c r="K2107" s="69">
        <v>294083</v>
      </c>
      <c r="L2107" s="8" t="s">
        <v>17</v>
      </c>
      <c r="M2107" s="161">
        <v>45880</v>
      </c>
      <c r="N2107" s="162" t="s">
        <v>4444</v>
      </c>
      <c r="O2107" s="69">
        <f>IF(Table1[[#This Row],[Phân loại]]="Tồn đầu kỳ",Table1[[#This Row],[Tổng giá trị]],0)</f>
        <v>0</v>
      </c>
      <c r="P2107" s="8">
        <f>IF(Table1[[#This Row],[Số còn phải thu ĐK]]&lt;&gt;0,0,IF(Table1[[#This Row],[Phân loại]]="Bán hàng",Table1[[#This Row],[Tổng giá trị]],-Table1[[#This Row],[Tổng giá trị]]))</f>
        <v>-294083</v>
      </c>
      <c r="Q2107" s="18">
        <f t="shared" si="230"/>
        <v>-294083</v>
      </c>
      <c r="R2107" s="8">
        <f>Table1[[#This Row],[Số còn phải thu ĐK]]+Table1[[#This Row],[Giá Trị HD sau CK]]-Table1[[#This Row],[Số tiền đã thu]]</f>
        <v>0</v>
      </c>
      <c r="S2107" s="7">
        <f>IF(Table1[[#This Row],[Ngày hóa đơn]]&lt;&gt;"",Table1[[#This Row],[Ngày hóa đơn]],Table1[[#This Row],[Ngày hạch toán]])</f>
        <v>45880</v>
      </c>
      <c r="T2107" s="8"/>
      <c r="U2107" s="7">
        <f>IF(Table1[[#This Row],[Ngày tính CN]]="","",S2107+T2107)</f>
        <v>45880</v>
      </c>
      <c r="V2107" s="71">
        <f ca="1">IF(Table1[[#This Row],[Hạn thanh toán]]="","",IF((U2107-NOW())&lt;0,0,(U2107-NOW())))</f>
        <v>0</v>
      </c>
      <c r="W2107" s="69"/>
      <c r="X2107" s="65" t="str">
        <f t="shared" ca="1" si="228"/>
        <v/>
      </c>
      <c r="Y2107" s="65" t="str">
        <f t="shared" si="229"/>
        <v>Đã thanh toán</v>
      </c>
      <c r="Z2107" s="250">
        <f>Table1[[#This Row],[Hạn thanh toán]]</f>
        <v>45880</v>
      </c>
      <c r="AA2107" s="250">
        <f>Table1[[#This Row],[Ngày Thanh toán]]</f>
        <v>45880</v>
      </c>
      <c r="AD2107" s="3" t="str">
        <f>IF(Table1[[#This Row],[Mã khách hàng]]="","",VLOOKUP($A2107,Ma_KH!$A:$Q,Ma_KH!O$1,0))</f>
        <v>GREENMART</v>
      </c>
      <c r="AE2107" s="3" t="str">
        <f>IF(Table1[[#This Row],[Mã khách hàng]]="","",VLOOKUP($A2107,Ma_KH!$A:$Q,Ma_KH!P$1,0))</f>
        <v>Green mart- hope resident</v>
      </c>
      <c r="AF2107" s="3" t="str">
        <f>VLOOKUP(A2107,Ma_KH!A:Q,Ma_KH!J$1,0)</f>
        <v>Vũ Anh Tuấn</v>
      </c>
    </row>
    <row r="2108" spans="1:32" ht="16.5">
      <c r="A2108" s="66" t="s">
        <v>174</v>
      </c>
      <c r="B2108" s="66" t="s">
        <v>4514</v>
      </c>
      <c r="C2108" s="90">
        <v>45880</v>
      </c>
      <c r="D2108" s="91" t="s">
        <v>3495</v>
      </c>
      <c r="E2108" s="90">
        <v>45880</v>
      </c>
      <c r="F2108" s="72"/>
      <c r="G2108" s="79" t="s">
        <v>352</v>
      </c>
      <c r="H2108" s="69">
        <v>0</v>
      </c>
      <c r="I2108" s="69">
        <v>0</v>
      </c>
      <c r="J2108" s="69">
        <f>(Table1[[#This Row],[Tiền hàng]]-Table1[[#This Row],[Tiền chiết khấu]])*8%</f>
        <v>0</v>
      </c>
      <c r="K2108" s="69">
        <v>198720</v>
      </c>
      <c r="L2108" s="8" t="s">
        <v>17</v>
      </c>
      <c r="M2108" s="161">
        <v>45880</v>
      </c>
      <c r="N2108" s="162" t="s">
        <v>4445</v>
      </c>
      <c r="O2108" s="69">
        <f>IF(Table1[[#This Row],[Phân loại]]="Tồn đầu kỳ",Table1[[#This Row],[Tổng giá trị]],0)</f>
        <v>0</v>
      </c>
      <c r="P2108" s="8">
        <f>IF(Table1[[#This Row],[Số còn phải thu ĐK]]&lt;&gt;0,0,IF(Table1[[#This Row],[Phân loại]]="Bán hàng",Table1[[#This Row],[Tổng giá trị]],-Table1[[#This Row],[Tổng giá trị]]))</f>
        <v>-198720</v>
      </c>
      <c r="Q2108" s="18">
        <f t="shared" si="230"/>
        <v>-198720</v>
      </c>
      <c r="R2108" s="8">
        <f>Table1[[#This Row],[Số còn phải thu ĐK]]+Table1[[#This Row],[Giá Trị HD sau CK]]-Table1[[#This Row],[Số tiền đã thu]]</f>
        <v>0</v>
      </c>
      <c r="S2108" s="7">
        <f>IF(Table1[[#This Row],[Ngày hóa đơn]]&lt;&gt;"",Table1[[#This Row],[Ngày hóa đơn]],Table1[[#This Row],[Ngày hạch toán]])</f>
        <v>45880</v>
      </c>
      <c r="T2108" s="8"/>
      <c r="U2108" s="7">
        <f>IF(Table1[[#This Row],[Ngày tính CN]]="","",S2108+T2108)</f>
        <v>45880</v>
      </c>
      <c r="V2108" s="71">
        <f ca="1">IF(Table1[[#This Row],[Hạn thanh toán]]="","",IF((U2108-NOW())&lt;0,0,(U2108-NOW())))</f>
        <v>0</v>
      </c>
      <c r="W2108" s="69"/>
      <c r="X2108" s="65" t="str">
        <f t="shared" ca="1" si="228"/>
        <v/>
      </c>
      <c r="Y2108" s="65" t="str">
        <f t="shared" si="229"/>
        <v>Đã thanh toán</v>
      </c>
      <c r="Z2108" s="250">
        <f>Table1[[#This Row],[Hạn thanh toán]]</f>
        <v>45880</v>
      </c>
      <c r="AA2108" s="250">
        <f>Table1[[#This Row],[Ngày Thanh toán]]</f>
        <v>45880</v>
      </c>
      <c r="AD2108" s="3" t="str">
        <f>IF(Table1[[#This Row],[Mã khách hàng]]="","",VLOOKUP($A2108,Ma_KH!$A:$Q,Ma_KH!O$1,0))</f>
        <v>GREENMART</v>
      </c>
      <c r="AE2108" s="3" t="str">
        <f>IF(Table1[[#This Row],[Mã khách hàng]]="","",VLOOKUP($A2108,Ma_KH!$A:$Q,Ma_KH!P$1,0))</f>
        <v>Green mart- hope resident</v>
      </c>
      <c r="AF2108" s="3" t="str">
        <f>VLOOKUP(A2108,Ma_KH!A:Q,Ma_KH!J$1,0)</f>
        <v>Vũ Anh Tuấn</v>
      </c>
    </row>
    <row r="2109" spans="1:32" ht="16.5">
      <c r="A2109" s="66" t="s">
        <v>174</v>
      </c>
      <c r="B2109" s="66" t="s">
        <v>4514</v>
      </c>
      <c r="C2109" s="90">
        <v>45906</v>
      </c>
      <c r="D2109" s="91" t="s">
        <v>3496</v>
      </c>
      <c r="E2109" s="90"/>
      <c r="F2109" s="72"/>
      <c r="G2109" s="79" t="s">
        <v>3486</v>
      </c>
      <c r="H2109" s="69">
        <v>1335440</v>
      </c>
      <c r="I2109" s="69">
        <v>0</v>
      </c>
      <c r="J2109" s="69">
        <f>(Table1[[#This Row],[Tiền hàng]]-Table1[[#This Row],[Tiền chiết khấu]])*8%</f>
        <v>106835.2</v>
      </c>
      <c r="K2109" s="69">
        <v>1442275</v>
      </c>
      <c r="L2109" s="8" t="s">
        <v>24</v>
      </c>
      <c r="M2109" s="161">
        <v>45934</v>
      </c>
      <c r="N2109" s="162" t="s">
        <v>4446</v>
      </c>
      <c r="O2109" s="69">
        <f>IF(Table1[[#This Row],[Phân loại]]="Tồn đầu kỳ",Table1[[#This Row],[Tổng giá trị]],0)</f>
        <v>0</v>
      </c>
      <c r="P2109" s="8">
        <f>IF(Table1[[#This Row],[Số còn phải thu ĐK]]&lt;&gt;0,0,IF(Table1[[#This Row],[Phân loại]]="Bán hàng",Table1[[#This Row],[Tổng giá trị]],-Table1[[#This Row],[Tổng giá trị]]))</f>
        <v>1442275</v>
      </c>
      <c r="Q2109" s="18">
        <f t="shared" si="230"/>
        <v>1442275</v>
      </c>
      <c r="R2109" s="8">
        <f>Table1[[#This Row],[Số còn phải thu ĐK]]+Table1[[#This Row],[Giá Trị HD sau CK]]-Table1[[#This Row],[Số tiền đã thu]]</f>
        <v>0</v>
      </c>
      <c r="S2109" s="7">
        <f>IF(Table1[[#This Row],[Ngày hóa đơn]]&lt;&gt;"",Table1[[#This Row],[Ngày hóa đơn]],Table1[[#This Row],[Ngày hạch toán]])</f>
        <v>45906</v>
      </c>
      <c r="T2109" s="8"/>
      <c r="U2109" s="7">
        <f>IF(Table1[[#This Row],[Ngày tính CN]]="","",S2109+T2109)</f>
        <v>45906</v>
      </c>
      <c r="V2109" s="71">
        <f ca="1">IF(Table1[[#This Row],[Hạn thanh toán]]="","",IF((U2109-NOW())&lt;0,0,(U2109-NOW())))</f>
        <v>0</v>
      </c>
      <c r="W2109" s="69"/>
      <c r="X2109" s="65" t="str">
        <f t="shared" ca="1" si="228"/>
        <v/>
      </c>
      <c r="Y2109" s="65" t="str">
        <f t="shared" si="229"/>
        <v>Đã thanh toán</v>
      </c>
      <c r="Z2109" s="250">
        <f>Table1[[#This Row],[Hạn thanh toán]]</f>
        <v>45906</v>
      </c>
      <c r="AA2109" s="250">
        <f>Table1[[#This Row],[Ngày Thanh toán]]</f>
        <v>45934</v>
      </c>
      <c r="AD2109" s="3" t="str">
        <f>IF(Table1[[#This Row],[Mã khách hàng]]="","",VLOOKUP($A2109,Ma_KH!$A:$Q,Ma_KH!O$1,0))</f>
        <v>GREENMART</v>
      </c>
      <c r="AE2109" s="3" t="str">
        <f>IF(Table1[[#This Row],[Mã khách hàng]]="","",VLOOKUP($A2109,Ma_KH!$A:$Q,Ma_KH!P$1,0))</f>
        <v>Green mart- hope resident</v>
      </c>
      <c r="AF2109" s="3" t="str">
        <f>VLOOKUP(A2109,Ma_KH!A:Q,Ma_KH!J$1,0)</f>
        <v>Vũ Anh Tuấn</v>
      </c>
    </row>
    <row r="2110" spans="1:32" s="58" customFormat="1" ht="16.5">
      <c r="A2110" s="45" t="s">
        <v>174</v>
      </c>
      <c r="B2110" s="45" t="s">
        <v>4514</v>
      </c>
      <c r="C2110" s="163">
        <v>45962</v>
      </c>
      <c r="D2110" s="167" t="s">
        <v>18969</v>
      </c>
      <c r="E2110" s="171"/>
      <c r="F2110" s="49"/>
      <c r="G2110" s="166" t="s">
        <v>3486</v>
      </c>
      <c r="H2110" s="329">
        <v>1082448</v>
      </c>
      <c r="I2110" s="329"/>
      <c r="J2110" s="54">
        <f>(Table1[[#This Row],[Tiền hàng]]-Table1[[#This Row],[Tiền chiết khấu]])*8%</f>
        <v>86595.839999999997</v>
      </c>
      <c r="K2110" s="107">
        <v>1169044</v>
      </c>
      <c r="L2110" s="55" t="s">
        <v>24</v>
      </c>
      <c r="M2110" s="163"/>
      <c r="N2110" s="167"/>
      <c r="O2110" s="54">
        <f>IF(Table1[[#This Row],[Phân loại]]="Tồn đầu kỳ",Table1[[#This Row],[Tổng giá trị]],0)</f>
        <v>0</v>
      </c>
      <c r="P2110" s="55">
        <f>IF(Table1[[#This Row],[Số còn phải thu ĐK]]&lt;&gt;0,0,IF(Table1[[#This Row],[Phân loại]]="Bán hàng",Table1[[#This Row],[Tổng giá trị]],-Table1[[#This Row],[Tổng giá trị]]))</f>
        <v>1169044</v>
      </c>
      <c r="Q2110" s="108">
        <f t="shared" ref="Q2110:Q2112" si="232">IF(M2110&lt;&gt;"",IF(O2110&lt;&gt;0,O2110,P2110),0)</f>
        <v>0</v>
      </c>
      <c r="R2110" s="55">
        <f>Table1[[#This Row],[Số còn phải thu ĐK]]+Table1[[#This Row],[Giá Trị HD sau CK]]-Table1[[#This Row],[Số tiền đã thu]]</f>
        <v>1169044</v>
      </c>
      <c r="S2110" s="56">
        <f>IF(Table1[[#This Row],[Ngày hóa đơn]]&lt;&gt;"",Table1[[#This Row],[Ngày hóa đơn]],Table1[[#This Row],[Ngày hạch toán]])</f>
        <v>45962</v>
      </c>
      <c r="T2110" s="55"/>
      <c r="U2110" s="56">
        <f>IF(Table1[[#This Row],[Ngày tính CN]]="","",S2110+T2110)</f>
        <v>45962</v>
      </c>
      <c r="V2110" s="57">
        <f ca="1">IF(Table1[[#This Row],[Hạn thanh toán]]="","",IF((U2110-NOW())&lt;0,0,(U2110-NOW())))</f>
        <v>0</v>
      </c>
      <c r="W2110" s="54"/>
      <c r="X2110" s="65">
        <f t="shared" ca="1" si="228"/>
        <v>39.362421527781407</v>
      </c>
      <c r="Y2110" s="109" t="str">
        <f t="shared" ref="Y2110:Y2112" ca="1" si="233">IF(R2110=0,"Đã thanh toán",IF(X2110="","",IF(X2110&lt;=0,"Chưa đến hạn thanh toán",IF(X2110&lt;=30,"Nợ quá hạn 30 ngày",IF(X2110&lt;=60,"Nợ quá hạn từ 30 ngày đến 60 ngày",IF(X2110&lt;=90,"Nợ quá hạn từ 60 ngày đến 90 ngày",IF(X2110&lt;=120,"Nợ quá hạn từ 90 ngày đến 120 ngày","Nợ quá hạn hơn 120 ngày có khả năng mất thanh toán")))))))</f>
        <v>Nợ quá hạn từ 30 ngày đến 60 ngày</v>
      </c>
      <c r="Z2110" s="254">
        <f>Table1[[#This Row],[Hạn thanh toán]]</f>
        <v>45962</v>
      </c>
      <c r="AA2110" s="254">
        <f>Table1[[#This Row],[Ngày Thanh toán]]</f>
        <v>0</v>
      </c>
      <c r="AD2110" s="3" t="str">
        <f>IF(Table1[[#This Row],[Mã khách hàng]]="","",VLOOKUP($A2110,Ma_KH!$A:$Q,Ma_KH!O$1,0))</f>
        <v>GREENMART</v>
      </c>
      <c r="AE2110" s="3" t="str">
        <f>IF(Table1[[#This Row],[Mã khách hàng]]="","",VLOOKUP($A2110,Ma_KH!$A:$Q,Ma_KH!P$1,0))</f>
        <v>Green mart- hope resident</v>
      </c>
      <c r="AF2110" s="58" t="str">
        <f>VLOOKUP(A2110,Ma_KH!A:Q,Ma_KH!J$1,0)</f>
        <v>Vũ Anh Tuấn</v>
      </c>
    </row>
    <row r="2111" spans="1:32" ht="16.5">
      <c r="A2111" s="66" t="s">
        <v>174</v>
      </c>
      <c r="B2111" s="66" t="s">
        <v>4514</v>
      </c>
      <c r="C2111" s="161">
        <v>45934</v>
      </c>
      <c r="D2111" s="162" t="s">
        <v>18970</v>
      </c>
      <c r="E2111" s="90"/>
      <c r="F2111" s="72"/>
      <c r="G2111" s="162" t="s">
        <v>18971</v>
      </c>
      <c r="H2111" s="162"/>
      <c r="I2111" s="220"/>
      <c r="J2111" s="69">
        <f>(Table1[[#This Row],[Tiền hàng]]-Table1[[#This Row],[Tiền chiết khấu]])*8%</f>
        <v>0</v>
      </c>
      <c r="K2111" s="331">
        <v>219303</v>
      </c>
      <c r="L2111" s="8" t="s">
        <v>17</v>
      </c>
      <c r="M2111" s="161">
        <v>45934</v>
      </c>
      <c r="N2111" s="162" t="s">
        <v>4446</v>
      </c>
      <c r="O2111" s="69">
        <f>IF(Table1[[#This Row],[Phân loại]]="Tồn đầu kỳ",Table1[[#This Row],[Tổng giá trị]],0)</f>
        <v>0</v>
      </c>
      <c r="P2111" s="8">
        <f>IF(Table1[[#This Row],[Số còn phải thu ĐK]]&lt;&gt;0,0,IF(Table1[[#This Row],[Phân loại]]="Bán hàng",Table1[[#This Row],[Tổng giá trị]],-Table1[[#This Row],[Tổng giá trị]]))</f>
        <v>-219303</v>
      </c>
      <c r="Q2111" s="70">
        <f t="shared" si="232"/>
        <v>-219303</v>
      </c>
      <c r="R2111" s="8">
        <f>Table1[[#This Row],[Số còn phải thu ĐK]]+Table1[[#This Row],[Giá Trị HD sau CK]]-Table1[[#This Row],[Số tiền đã thu]]</f>
        <v>0</v>
      </c>
      <c r="S2111" s="7">
        <f>IF(Table1[[#This Row],[Ngày hóa đơn]]&lt;&gt;"",Table1[[#This Row],[Ngày hóa đơn]],Table1[[#This Row],[Ngày hạch toán]])</f>
        <v>45934</v>
      </c>
      <c r="T2111" s="8"/>
      <c r="U2111" s="7">
        <f>IF(Table1[[#This Row],[Ngày tính CN]]="","",S2111+T2111)</f>
        <v>45934</v>
      </c>
      <c r="V2111" s="71">
        <f ca="1">IF(Table1[[#This Row],[Hạn thanh toán]]="","",IF((U2111-NOW())&lt;0,0,(U2111-NOW())))</f>
        <v>0</v>
      </c>
      <c r="W2111" s="69"/>
      <c r="X2111" s="65" t="str">
        <f t="shared" ca="1" si="228"/>
        <v/>
      </c>
      <c r="Y2111" s="65" t="str">
        <f t="shared" si="233"/>
        <v>Đã thanh toán</v>
      </c>
      <c r="Z2111" s="250">
        <f>Table1[[#This Row],[Hạn thanh toán]]</f>
        <v>45934</v>
      </c>
      <c r="AA2111" s="250">
        <f>Table1[[#This Row],[Ngày Thanh toán]]</f>
        <v>45934</v>
      </c>
      <c r="AD2111" s="3" t="str">
        <f>IF(Table1[[#This Row],[Mã khách hàng]]="","",VLOOKUP($A2111,Ma_KH!$A:$Q,Ma_KH!O$1,0))</f>
        <v>GREENMART</v>
      </c>
      <c r="AE2111" s="3" t="str">
        <f>IF(Table1[[#This Row],[Mã khách hàng]]="","",VLOOKUP($A2111,Ma_KH!$A:$Q,Ma_KH!P$1,0))</f>
        <v>Green mart- hope resident</v>
      </c>
      <c r="AF2111" s="3" t="str">
        <f>VLOOKUP(A2111,Ma_KH!A:Q,Ma_KH!J$1,0)</f>
        <v>Vũ Anh Tuấn</v>
      </c>
    </row>
    <row r="2112" spans="1:32" s="58" customFormat="1" ht="16.5">
      <c r="A2112" s="45" t="s">
        <v>174</v>
      </c>
      <c r="B2112" s="45" t="s">
        <v>4514</v>
      </c>
      <c r="C2112" s="323">
        <v>45986</v>
      </c>
      <c r="D2112" s="324" t="s">
        <v>18972</v>
      </c>
      <c r="E2112" s="171"/>
      <c r="F2112" s="49"/>
      <c r="G2112" s="166" t="s">
        <v>3486</v>
      </c>
      <c r="H2112" s="330">
        <v>1424817</v>
      </c>
      <c r="I2112" s="54">
        <v>0</v>
      </c>
      <c r="J2112" s="330">
        <v>113985</v>
      </c>
      <c r="K2112" s="330">
        <v>1538802</v>
      </c>
      <c r="L2112" s="55" t="s">
        <v>24</v>
      </c>
      <c r="M2112" s="163"/>
      <c r="N2112" s="167"/>
      <c r="O2112" s="54">
        <f>IF(Table1[[#This Row],[Phân loại]]="Tồn đầu kỳ",Table1[[#This Row],[Tổng giá trị]],0)</f>
        <v>0</v>
      </c>
      <c r="P2112" s="55">
        <f>IF(Table1[[#This Row],[Số còn phải thu ĐK]]&lt;&gt;0,0,IF(Table1[[#This Row],[Phân loại]]="Bán hàng",Table1[[#This Row],[Tổng giá trị]],-Table1[[#This Row],[Tổng giá trị]]))</f>
        <v>1538802</v>
      </c>
      <c r="Q2112" s="108">
        <f t="shared" si="232"/>
        <v>0</v>
      </c>
      <c r="R2112" s="55">
        <f>Table1[[#This Row],[Số còn phải thu ĐK]]+Table1[[#This Row],[Giá Trị HD sau CK]]-Table1[[#This Row],[Số tiền đã thu]]</f>
        <v>1538802</v>
      </c>
      <c r="S2112" s="56">
        <f>IF(Table1[[#This Row],[Ngày hóa đơn]]&lt;&gt;"",Table1[[#This Row],[Ngày hóa đơn]],Table1[[#This Row],[Ngày hạch toán]])</f>
        <v>45986</v>
      </c>
      <c r="T2112" s="55"/>
      <c r="U2112" s="56">
        <f>IF(Table1[[#This Row],[Ngày tính CN]]="","",S2112+T2112)</f>
        <v>45986</v>
      </c>
      <c r="V2112" s="57">
        <f ca="1">IF(Table1[[#This Row],[Hạn thanh toán]]="","",IF((U2112-NOW())&lt;0,0,(U2112-NOW())))</f>
        <v>0</v>
      </c>
      <c r="W2112" s="54"/>
      <c r="X2112" s="65">
        <f t="shared" ca="1" si="228"/>
        <v>15.362421527781407</v>
      </c>
      <c r="Y2112" s="109" t="str">
        <f t="shared" ca="1" si="233"/>
        <v>Nợ quá hạn 30 ngày</v>
      </c>
      <c r="Z2112" s="254">
        <f>Table1[[#This Row],[Hạn thanh toán]]</f>
        <v>45986</v>
      </c>
      <c r="AA2112" s="254">
        <f>Table1[[#This Row],[Ngày Thanh toán]]</f>
        <v>0</v>
      </c>
      <c r="AD2112" s="3" t="str">
        <f>IF(Table1[[#This Row],[Mã khách hàng]]="","",VLOOKUP($A2112,Ma_KH!$A:$Q,Ma_KH!O$1,0))</f>
        <v>GREENMART</v>
      </c>
      <c r="AE2112" s="3" t="str">
        <f>IF(Table1[[#This Row],[Mã khách hàng]]="","",VLOOKUP($A2112,Ma_KH!$A:$Q,Ma_KH!P$1,0))</f>
        <v>Green mart- hope resident</v>
      </c>
      <c r="AF2112" s="58" t="str">
        <f>VLOOKUP(A2112,Ma_KH!A:Q,Ma_KH!J$1,0)</f>
        <v>Vũ Anh Tuấn</v>
      </c>
    </row>
    <row r="2113" spans="1:32" ht="16.5">
      <c r="A2113" s="66"/>
      <c r="B2113" s="66"/>
      <c r="F2113" s="72"/>
      <c r="G2113" s="4"/>
      <c r="H2113" s="69"/>
      <c r="I2113" s="69">
        <f>IFERROR(ROUND((VLOOKUP(Table1[[#This Row],[Mã khách hàng]],Ty_Le!$A:$D,5,0)*5%),0),0)</f>
        <v>0</v>
      </c>
      <c r="J2113" s="69">
        <f>(Table1[[#This Row],[Tiền hàng]]-Table1[[#This Row],[Tiền chiết khấu]])*8%</f>
        <v>0</v>
      </c>
      <c r="K2113" s="69">
        <f>Table1[[#This Row],[Tiền hàng]]-Table1[[#This Row],[Tiền chiết khấu]]+Table1[[#This Row],[Tiền VAT]]</f>
        <v>0</v>
      </c>
      <c r="L2113" s="8"/>
      <c r="M2113" s="328"/>
      <c r="N2113" s="165"/>
      <c r="O2113" s="69">
        <f>IF(Table1[[#This Row],[Phân loại]]="Tồn đầu kỳ",Table1[[#This Row],[Tổng giá trị]],0)</f>
        <v>0</v>
      </c>
      <c r="P2113" s="8">
        <f>IF(Table1[[#This Row],[Số còn phải thu ĐK]]&lt;&gt;0,0,IF(Table1[[#This Row],[Phân loại]]="Bán hàng",Table1[[#This Row],[Tổng giá trị]],-Table1[[#This Row],[Tổng giá trị]]))</f>
        <v>0</v>
      </c>
      <c r="Q2113" s="18">
        <f>IF(M2113&lt;&gt;"",IF(O2113&lt;&gt;0,O2113,P2113),0)</f>
        <v>0</v>
      </c>
      <c r="R2113" s="8">
        <f>Table1[[#This Row],[Số còn phải thu ĐK]]+Table1[[#This Row],[Giá Trị HD sau CK]]-Table1[[#This Row],[Số tiền đã thu]]</f>
        <v>0</v>
      </c>
      <c r="S2113" s="7">
        <f>IF(Table1[[#This Row],[Ngày hóa đơn]]&lt;&gt;"",Table1[[#This Row],[Ngày hóa đơn]],Table1[[#This Row],[Ngày hạch toán]])</f>
        <v>0</v>
      </c>
      <c r="T2113" s="8"/>
      <c r="U2113" s="7">
        <f>IF(Table1[[#This Row],[Ngày tính CN]]="","",S2113+T2113)</f>
        <v>0</v>
      </c>
      <c r="V2113" s="71">
        <f ca="1">IF(Table1[[#This Row],[Hạn thanh toán]]="","",IF((U2113-NOW())&lt;0,0,(U2113-NOW())))</f>
        <v>0</v>
      </c>
      <c r="W2113" s="69"/>
      <c r="X2113" s="65" t="str">
        <f t="shared" ca="1" si="228"/>
        <v/>
      </c>
      <c r="Y2113" s="65" t="str">
        <f>IF(R2113=0,"Đã thanh toán",IF(X2113="","",IF(X2113&lt;=0,"Chưa đến hạn thanh toán",IF(X2113&lt;=30,"Nợ quá hạn 30 ngày",IF(X2113&lt;=60,"Nợ quá hạn từ 30 ngày đến 60 ngày",IF(X2113&lt;=90,"Nợ quá hạn từ 60 ngày đến 90 ngày",IF(X2113&lt;=120,"Nợ quá hạn từ 90 ngày đến 120 ngày","Nợ quá hạn hơn 120 ngày có khả năng mất thanh toán")))))))</f>
        <v>Đã thanh toán</v>
      </c>
      <c r="Z2113" s="250">
        <f>Table1[[#This Row],[Hạn thanh toán]]</f>
        <v>0</v>
      </c>
      <c r="AA2113" s="250">
        <f>Table1[[#This Row],[Ngày Thanh toán]]</f>
        <v>0</v>
      </c>
      <c r="AD2113" s="3" t="str">
        <f>IF(Table1[[#This Row],[Mã khách hàng]]="","",VLOOKUP($A2113,Ma_KH!$A:$Q,Ma_KH!O$1,0))</f>
        <v/>
      </c>
      <c r="AE2113" s="3" t="str">
        <f>IF(Table1[[#This Row],[Mã khách hàng]]="","",VLOOKUP($A2113,Ma_KH!$A:$Q,Ma_KH!P$1,0))</f>
        <v/>
      </c>
      <c r="AF2113" s="3" t="e">
        <f>VLOOKUP(A2113,Ma_KH!A:Q,Ma_KH!J$1,0)</f>
        <v>#N/A</v>
      </c>
    </row>
    <row r="2114" spans="1:32" ht="16.5">
      <c r="A2114" s="66" t="s">
        <v>175</v>
      </c>
      <c r="B2114" s="66" t="s">
        <v>4515</v>
      </c>
      <c r="C2114" s="67">
        <v>45878</v>
      </c>
      <c r="D2114" s="6" t="s">
        <v>3497</v>
      </c>
      <c r="E2114" s="67"/>
      <c r="F2114" s="72"/>
      <c r="G2114" s="72" t="s">
        <v>3498</v>
      </c>
      <c r="H2114" s="69">
        <v>1767684</v>
      </c>
      <c r="I2114" s="69">
        <v>176768</v>
      </c>
      <c r="J2114" s="69">
        <f>(Table1[[#This Row],[Tiền hàng]]-Table1[[#This Row],[Tiền chiết khấu]])*8%</f>
        <v>127273.28</v>
      </c>
      <c r="K2114" s="69">
        <v>1718189</v>
      </c>
      <c r="L2114" s="8" t="s">
        <v>24</v>
      </c>
      <c r="M2114" s="60">
        <v>45882</v>
      </c>
      <c r="N2114" s="61" t="s">
        <v>4449</v>
      </c>
      <c r="O2114" s="69">
        <f>IF(Table1[[#This Row],[Phân loại]]="Tồn đầu kỳ",Table1[[#This Row],[Tổng giá trị]],0)</f>
        <v>0</v>
      </c>
      <c r="P2114" s="8">
        <f>IF(Table1[[#This Row],[Số còn phải thu ĐK]]&lt;&gt;0,0,IF(Table1[[#This Row],[Phân loại]]="Bán hàng",Table1[[#This Row],[Tổng giá trị]],-Table1[[#This Row],[Tổng giá trị]]))</f>
        <v>1718189</v>
      </c>
      <c r="Q2114" s="18">
        <f t="shared" si="230"/>
        <v>1718189</v>
      </c>
      <c r="R2114" s="8">
        <f>Table1[[#This Row],[Số còn phải thu ĐK]]+Table1[[#This Row],[Giá Trị HD sau CK]]-Table1[[#This Row],[Số tiền đã thu]]</f>
        <v>0</v>
      </c>
      <c r="S2114" s="7">
        <f>IF(Table1[[#This Row],[Ngày hóa đơn]]&lt;&gt;"",Table1[[#This Row],[Ngày hóa đơn]],Table1[[#This Row],[Ngày hạch toán]])</f>
        <v>45878</v>
      </c>
      <c r="T2114" s="8"/>
      <c r="U2114" s="7">
        <f>IF(Table1[[#This Row],[Ngày tính CN]]="","",S2114+T2114)</f>
        <v>45878</v>
      </c>
      <c r="V2114" s="71">
        <f ca="1">IF(Table1[[#This Row],[Hạn thanh toán]]="","",IF((U2114-NOW())&lt;0,0,(U2114-NOW())))</f>
        <v>0</v>
      </c>
      <c r="W2114" s="69"/>
      <c r="X2114" s="65" t="str">
        <f t="shared" ca="1" si="228"/>
        <v/>
      </c>
      <c r="Y2114" s="65" t="str">
        <f t="shared" si="229"/>
        <v>Đã thanh toán</v>
      </c>
      <c r="Z2114" s="250">
        <f>Table1[[#This Row],[Hạn thanh toán]]</f>
        <v>45878</v>
      </c>
      <c r="AA2114" s="250">
        <f>Table1[[#This Row],[Ngày Thanh toán]]</f>
        <v>45882</v>
      </c>
      <c r="AD2114" s="3" t="str">
        <f>IF(Table1[[#This Row],[Mã khách hàng]]="","",VLOOKUP($A2114,Ma_KH!$A:$Q,Ma_KH!O$1,0))</f>
        <v>GREENMART</v>
      </c>
      <c r="AE2114" s="3" t="str">
        <f>IF(Table1[[#This Row],[Mã khách hàng]]="","",VLOOKUP($A2114,Ma_KH!$A:$Q,Ma_KH!P$1,0))</f>
        <v>Green Mart</v>
      </c>
      <c r="AF2114" s="3" t="str">
        <f>VLOOKUP(A2114,Ma_KH!A:Q,Ma_KH!J$1,0)</f>
        <v>Vũ Anh Tuấn</v>
      </c>
    </row>
    <row r="2115" spans="1:32" s="139" customFormat="1" ht="16.5">
      <c r="A2115" s="127" t="s">
        <v>180</v>
      </c>
      <c r="B2115" s="127" t="s">
        <v>4516</v>
      </c>
      <c r="C2115" s="128"/>
      <c r="D2115" s="175" t="s">
        <v>4170</v>
      </c>
      <c r="E2115" s="128"/>
      <c r="F2115" s="130"/>
      <c r="G2115" s="130" t="s">
        <v>4451</v>
      </c>
      <c r="H2115" s="131"/>
      <c r="I2115" s="131">
        <f>IFERROR(ROUND((VLOOKUP(Table1[[#This Row],[Mã khách hàng]],Ty_Le!$A:$D,5,0)*5%),0),0)</f>
        <v>0</v>
      </c>
      <c r="J2115" s="131">
        <f>(Table1[[#This Row],[Tiền hàng]]-Table1[[#This Row],[Tiền chiết khấu]])*8%</f>
        <v>0</v>
      </c>
      <c r="K2115" s="131">
        <v>21871486</v>
      </c>
      <c r="L2115" s="132" t="s">
        <v>3643</v>
      </c>
      <c r="M2115" s="194">
        <v>45752</v>
      </c>
      <c r="N2115" s="195" t="s">
        <v>4452</v>
      </c>
      <c r="O2115" s="131">
        <f>IF(Table1[[#This Row],[Phân loại]]="Tồn đầu kỳ",Table1[[#This Row],[Tổng giá trị]],0)</f>
        <v>21871486</v>
      </c>
      <c r="P2115" s="132">
        <f>IF(Table1[[#This Row],[Số còn phải thu ĐK]]&lt;&gt;0,0,IF(Table1[[#This Row],[Phân loại]]="Bán hàng",Table1[[#This Row],[Tổng giá trị]],-Table1[[#This Row],[Tổng giá trị]]))</f>
        <v>0</v>
      </c>
      <c r="Q2115" s="18">
        <f t="shared" si="230"/>
        <v>21871486</v>
      </c>
      <c r="R2115" s="132">
        <f>Table1[[#This Row],[Số còn phải thu ĐK]]+Table1[[#This Row],[Giá Trị HD sau CK]]-Table1[[#This Row],[Số tiền đã thu]]</f>
        <v>0</v>
      </c>
      <c r="S2115" s="136">
        <f>IF(Table1[[#This Row],[Ngày hóa đơn]]&lt;&gt;"",Table1[[#This Row],[Ngày hóa đơn]],Table1[[#This Row],[Ngày hạch toán]])</f>
        <v>0</v>
      </c>
      <c r="T2115" s="132"/>
      <c r="U2115" s="136">
        <f>IF(Table1[[#This Row],[Ngày tính CN]]="","",S2115+T2115)</f>
        <v>0</v>
      </c>
      <c r="V2115" s="137">
        <f ca="1">IF(Table1[[#This Row],[Hạn thanh toán]]="","",IF((U2115-NOW())&lt;0,0,(U2115-NOW())))</f>
        <v>0</v>
      </c>
      <c r="W2115" s="131"/>
      <c r="X2115" s="65" t="str">
        <f t="shared" ca="1" si="228"/>
        <v/>
      </c>
      <c r="Y2115" s="138" t="str">
        <f>IF(R2115=0,"Đã thanh toán",IF(X2115="","",IF(X2115&lt;=0,"Chưa đến hạn thanh toán",IF(X2115&lt;=30,"Nợ quá hạn 30 ngày",IF(X2115&lt;=60,"Nợ quá hạn từ 30 ngày đến 60 ngày",IF(X2115&lt;=90,"Nợ quá hạn từ 60 ngày đến 90 ngày",IF(X2115&lt;=120,"Nợ quá hạn từ 90 ngày đến 120 ngày","Nợ quá hạn hơn 120 ngày có khả năng mất thanh toán")))))))</f>
        <v>Đã thanh toán</v>
      </c>
      <c r="Z2115" s="253">
        <f>Table1[[#This Row],[Hạn thanh toán]]</f>
        <v>0</v>
      </c>
      <c r="AA2115" s="253">
        <f>Table1[[#This Row],[Ngày Thanh toán]]</f>
        <v>45752</v>
      </c>
      <c r="AD2115" s="3" t="str">
        <f>IF(Table1[[#This Row],[Mã khách hàng]]="","",VLOOKUP($A2115,Ma_KH!$A:$Q,Ma_KH!O$1,0))</f>
        <v>HAPPYMART</v>
      </c>
      <c r="AE2115" s="3" t="str">
        <f>IF(Table1[[#This Row],[Mã khách hàng]]="","",VLOOKUP($A2115,Ma_KH!$A:$Q,Ma_KH!P$1,0))</f>
        <v>CÔNG TY TNHH HAPPY MART</v>
      </c>
      <c r="AF2115" s="139" t="str">
        <f>VLOOKUP(A2115,Ma_KH!A:Q,Ma_KH!J$1,0)</f>
        <v>Đỗ Minh Quang</v>
      </c>
    </row>
    <row r="2116" spans="1:32" s="58" customFormat="1" ht="16.5">
      <c r="A2116" s="42" t="s">
        <v>176</v>
      </c>
      <c r="B2116" s="42" t="s">
        <v>4516</v>
      </c>
      <c r="C2116" s="44">
        <v>44760</v>
      </c>
      <c r="D2116" s="43" t="s">
        <v>3499</v>
      </c>
      <c r="E2116" s="44"/>
      <c r="F2116" s="48"/>
      <c r="G2116" s="42" t="s">
        <v>3500</v>
      </c>
      <c r="H2116" s="54">
        <v>2168400</v>
      </c>
      <c r="I2116" s="54">
        <v>108420</v>
      </c>
      <c r="J2116" s="54">
        <f>(Table1[[#This Row],[Tiền hàng]]-Table1[[#This Row],[Tiền chiết khấu]])*8%</f>
        <v>164798.39999999999</v>
      </c>
      <c r="K2116" s="54">
        <v>2059979</v>
      </c>
      <c r="L2116" s="55" t="s">
        <v>24</v>
      </c>
      <c r="M2116" s="56"/>
      <c r="N2116" s="55"/>
      <c r="O2116" s="54">
        <f>IF(Table1[[#This Row],[Phân loại]]="Tồn đầu kỳ",Table1[[#This Row],[Tổng giá trị]],0)</f>
        <v>0</v>
      </c>
      <c r="P2116" s="55">
        <f>IF(Table1[[#This Row],[Số còn phải thu ĐK]]&lt;&gt;0,0,IF(Table1[[#This Row],[Phân loại]]="Bán hàng",Table1[[#This Row],[Tổng giá trị]],-Table1[[#This Row],[Tổng giá trị]]))</f>
        <v>2059979</v>
      </c>
      <c r="Q2116" s="18">
        <f t="shared" si="230"/>
        <v>0</v>
      </c>
      <c r="R2116" s="55">
        <f>Table1[[#This Row],[Số còn phải thu ĐK]]+Table1[[#This Row],[Giá Trị HD sau CK]]-Table1[[#This Row],[Số tiền đã thu]]</f>
        <v>2059979</v>
      </c>
      <c r="S2116" s="56">
        <f>IF(Table1[[#This Row],[Ngày hóa đơn]]&lt;&gt;"",Table1[[#This Row],[Ngày hóa đơn]],Table1[[#This Row],[Ngày hạch toán]])</f>
        <v>44760</v>
      </c>
      <c r="T2116" s="55"/>
      <c r="U2116" s="56">
        <f>IF(Table1[[#This Row],[Ngày tính CN]]="","",S2116+T2116)</f>
        <v>44760</v>
      </c>
      <c r="V2116" s="57">
        <f ca="1">IF(Table1[[#This Row],[Hạn thanh toán]]="","",IF((U2116-NOW())&lt;0,0,(U2116-NOW())))</f>
        <v>0</v>
      </c>
      <c r="W2116" s="54"/>
      <c r="X2116" s="65">
        <f t="shared" ca="1" si="228"/>
        <v>1241.3624215277814</v>
      </c>
      <c r="Y2116" s="109" t="str">
        <f t="shared" ca="1" si="229"/>
        <v>Nợ quá hạn hơn 120 ngày có khả năng mất thanh toán</v>
      </c>
      <c r="Z2116" s="254">
        <f>Table1[[#This Row],[Hạn thanh toán]]</f>
        <v>44760</v>
      </c>
      <c r="AA2116" s="254">
        <f>Table1[[#This Row],[Ngày Thanh toán]]</f>
        <v>0</v>
      </c>
      <c r="AD2116" s="3" t="str">
        <f>IF(Table1[[#This Row],[Mã khách hàng]]="","",VLOOKUP($A2116,Ma_KH!$A:$Q,Ma_KH!O$1,0))</f>
        <v>HAPPYMART</v>
      </c>
      <c r="AE2116" s="3" t="str">
        <f>IF(Table1[[#This Row],[Mã khách hàng]]="","",VLOOKUP($A2116,Ma_KH!$A:$Q,Ma_KH!P$1,0))</f>
        <v>CÔNG TY TNHH HAPPY MART</v>
      </c>
      <c r="AF2116" s="58" t="str">
        <f>VLOOKUP(A2116,Ma_KH!A:Q,Ma_KH!J$1,0)</f>
        <v>Đỗ Minh Quang</v>
      </c>
    </row>
    <row r="2117" spans="1:32" s="58" customFormat="1" ht="16.5">
      <c r="A2117" s="42" t="s">
        <v>177</v>
      </c>
      <c r="B2117" s="42" t="s">
        <v>4516</v>
      </c>
      <c r="C2117" s="44">
        <v>44760</v>
      </c>
      <c r="D2117" s="43" t="s">
        <v>3501</v>
      </c>
      <c r="E2117" s="44"/>
      <c r="F2117" s="48"/>
      <c r="G2117" s="42" t="s">
        <v>3502</v>
      </c>
      <c r="H2117" s="54">
        <v>2168400</v>
      </c>
      <c r="I2117" s="54">
        <v>0</v>
      </c>
      <c r="J2117" s="54">
        <f>(Table1[[#This Row],[Tiền hàng]]-Table1[[#This Row],[Tiền chiết khấu]])*8%</f>
        <v>173472</v>
      </c>
      <c r="K2117" s="54">
        <v>2059979</v>
      </c>
      <c r="L2117" s="55" t="s">
        <v>24</v>
      </c>
      <c r="M2117" s="56"/>
      <c r="N2117" s="55"/>
      <c r="O2117" s="54">
        <f>IF(Table1[[#This Row],[Phân loại]]="Tồn đầu kỳ",Table1[[#This Row],[Tổng giá trị]],0)</f>
        <v>0</v>
      </c>
      <c r="P2117" s="55">
        <f>IF(Table1[[#This Row],[Số còn phải thu ĐK]]&lt;&gt;0,0,IF(Table1[[#This Row],[Phân loại]]="Bán hàng",Table1[[#This Row],[Tổng giá trị]],-Table1[[#This Row],[Tổng giá trị]]))</f>
        <v>2059979</v>
      </c>
      <c r="Q2117" s="18">
        <f t="shared" si="230"/>
        <v>0</v>
      </c>
      <c r="R2117" s="55">
        <f>Table1[[#This Row],[Số còn phải thu ĐK]]+Table1[[#This Row],[Giá Trị HD sau CK]]-Table1[[#This Row],[Số tiền đã thu]]</f>
        <v>2059979</v>
      </c>
      <c r="S2117" s="56">
        <f>IF(Table1[[#This Row],[Ngày hóa đơn]]&lt;&gt;"",Table1[[#This Row],[Ngày hóa đơn]],Table1[[#This Row],[Ngày hạch toán]])</f>
        <v>44760</v>
      </c>
      <c r="T2117" s="55"/>
      <c r="U2117" s="56">
        <f>IF(Table1[[#This Row],[Ngày tính CN]]="","",S2117+T2117)</f>
        <v>44760</v>
      </c>
      <c r="V2117" s="57">
        <f ca="1">IF(Table1[[#This Row],[Hạn thanh toán]]="","",IF((U2117-NOW())&lt;0,0,(U2117-NOW())))</f>
        <v>0</v>
      </c>
      <c r="W2117" s="54"/>
      <c r="X2117" s="65">
        <f t="shared" ca="1" si="228"/>
        <v>1241.3624215277814</v>
      </c>
      <c r="Y2117" s="109" t="str">
        <f t="shared" ca="1" si="229"/>
        <v>Nợ quá hạn hơn 120 ngày có khả năng mất thanh toán</v>
      </c>
      <c r="Z2117" s="254">
        <f>Table1[[#This Row],[Hạn thanh toán]]</f>
        <v>44760</v>
      </c>
      <c r="AA2117" s="254">
        <f>Table1[[#This Row],[Ngày Thanh toán]]</f>
        <v>0</v>
      </c>
      <c r="AD2117" s="3" t="str">
        <f>IF(Table1[[#This Row],[Mã khách hàng]]="","",VLOOKUP($A2117,Ma_KH!$A:$Q,Ma_KH!O$1,0))</f>
        <v>HAPPYMART</v>
      </c>
      <c r="AE2117" s="3" t="str">
        <f>IF(Table1[[#This Row],[Mã khách hàng]]="","",VLOOKUP($A2117,Ma_KH!$A:$Q,Ma_KH!P$1,0))</f>
        <v>CÔNG TY TNHH HAPPY MART</v>
      </c>
      <c r="AF2117" s="58" t="str">
        <f>VLOOKUP(A2117,Ma_KH!A:Q,Ma_KH!J$1,0)</f>
        <v>Đỗ Minh Quang</v>
      </c>
    </row>
    <row r="2118" spans="1:32" s="58" customFormat="1" ht="16.5">
      <c r="A2118" s="42" t="s">
        <v>178</v>
      </c>
      <c r="B2118" s="42" t="s">
        <v>4516</v>
      </c>
      <c r="C2118" s="44">
        <v>44760</v>
      </c>
      <c r="D2118" s="43" t="s">
        <v>3503</v>
      </c>
      <c r="E2118" s="44"/>
      <c r="F2118" s="48"/>
      <c r="G2118" s="42" t="s">
        <v>3504</v>
      </c>
      <c r="H2118" s="54">
        <v>2168400</v>
      </c>
      <c r="I2118" s="54">
        <v>0</v>
      </c>
      <c r="J2118" s="54">
        <f>(Table1[[#This Row],[Tiền hàng]]-Table1[[#This Row],[Tiền chiết khấu]])*8%</f>
        <v>173472</v>
      </c>
      <c r="K2118" s="54">
        <v>2059979</v>
      </c>
      <c r="L2118" s="55" t="s">
        <v>24</v>
      </c>
      <c r="M2118" s="56"/>
      <c r="N2118" s="55"/>
      <c r="O2118" s="54">
        <f>IF(Table1[[#This Row],[Phân loại]]="Tồn đầu kỳ",Table1[[#This Row],[Tổng giá trị]],0)</f>
        <v>0</v>
      </c>
      <c r="P2118" s="55">
        <f>IF(Table1[[#This Row],[Số còn phải thu ĐK]]&lt;&gt;0,0,IF(Table1[[#This Row],[Phân loại]]="Bán hàng",Table1[[#This Row],[Tổng giá trị]],-Table1[[#This Row],[Tổng giá trị]]))</f>
        <v>2059979</v>
      </c>
      <c r="Q2118" s="18">
        <f t="shared" si="230"/>
        <v>0</v>
      </c>
      <c r="R2118" s="55">
        <f>Table1[[#This Row],[Số còn phải thu ĐK]]+Table1[[#This Row],[Giá Trị HD sau CK]]-Table1[[#This Row],[Số tiền đã thu]]</f>
        <v>2059979</v>
      </c>
      <c r="S2118" s="56">
        <f>IF(Table1[[#This Row],[Ngày hóa đơn]]&lt;&gt;"",Table1[[#This Row],[Ngày hóa đơn]],Table1[[#This Row],[Ngày hạch toán]])</f>
        <v>44760</v>
      </c>
      <c r="T2118" s="55"/>
      <c r="U2118" s="56">
        <f>IF(Table1[[#This Row],[Ngày tính CN]]="","",S2118+T2118)</f>
        <v>44760</v>
      </c>
      <c r="V2118" s="57">
        <f ca="1">IF(Table1[[#This Row],[Hạn thanh toán]]="","",IF((U2118-NOW())&lt;0,0,(U2118-NOW())))</f>
        <v>0</v>
      </c>
      <c r="W2118" s="54"/>
      <c r="X2118" s="65">
        <f t="shared" ca="1" si="228"/>
        <v>1241.3624215277814</v>
      </c>
      <c r="Y2118" s="109" t="str">
        <f t="shared" ca="1" si="229"/>
        <v>Nợ quá hạn hơn 120 ngày có khả năng mất thanh toán</v>
      </c>
      <c r="Z2118" s="254">
        <f>Table1[[#This Row],[Hạn thanh toán]]</f>
        <v>44760</v>
      </c>
      <c r="AA2118" s="254">
        <f>Table1[[#This Row],[Ngày Thanh toán]]</f>
        <v>0</v>
      </c>
      <c r="AD2118" s="3" t="str">
        <f>IF(Table1[[#This Row],[Mã khách hàng]]="","",VLOOKUP($A2118,Ma_KH!$A:$Q,Ma_KH!O$1,0))</f>
        <v>HAPPYMART</v>
      </c>
      <c r="AE2118" s="3" t="str">
        <f>IF(Table1[[#This Row],[Mã khách hàng]]="","",VLOOKUP($A2118,Ma_KH!$A:$Q,Ma_KH!P$1,0))</f>
        <v>CÔNG TY TNHH HAPPY MART</v>
      </c>
      <c r="AF2118" s="58" t="str">
        <f>VLOOKUP(A2118,Ma_KH!A:Q,Ma_KH!J$1,0)</f>
        <v>Đỗ Minh Quang</v>
      </c>
    </row>
    <row r="2119" spans="1:32" s="58" customFormat="1" ht="16.5">
      <c r="A2119" s="42" t="s">
        <v>177</v>
      </c>
      <c r="B2119" s="42" t="s">
        <v>4516</v>
      </c>
      <c r="C2119" s="44">
        <v>44781</v>
      </c>
      <c r="D2119" s="43" t="s">
        <v>3505</v>
      </c>
      <c r="E2119" s="44"/>
      <c r="F2119" s="48"/>
      <c r="G2119" s="42" t="s">
        <v>3502</v>
      </c>
      <c r="H2119" s="54">
        <v>900304</v>
      </c>
      <c r="I2119" s="54">
        <v>0</v>
      </c>
      <c r="J2119" s="54">
        <f>(Table1[[#This Row],[Tiền hàng]]-Table1[[#This Row],[Tiền chiết khấu]])*8%</f>
        <v>72024.320000000007</v>
      </c>
      <c r="K2119" s="54">
        <v>855288</v>
      </c>
      <c r="L2119" s="55" t="s">
        <v>24</v>
      </c>
      <c r="M2119" s="56"/>
      <c r="N2119" s="55"/>
      <c r="O2119" s="54">
        <f>IF(Table1[[#This Row],[Phân loại]]="Tồn đầu kỳ",Table1[[#This Row],[Tổng giá trị]],0)</f>
        <v>0</v>
      </c>
      <c r="P2119" s="55">
        <f>IF(Table1[[#This Row],[Số còn phải thu ĐK]]&lt;&gt;0,0,IF(Table1[[#This Row],[Phân loại]]="Bán hàng",Table1[[#This Row],[Tổng giá trị]],-Table1[[#This Row],[Tổng giá trị]]))</f>
        <v>855288</v>
      </c>
      <c r="Q2119" s="18">
        <f t="shared" si="230"/>
        <v>0</v>
      </c>
      <c r="R2119" s="55">
        <f>Table1[[#This Row],[Số còn phải thu ĐK]]+Table1[[#This Row],[Giá Trị HD sau CK]]-Table1[[#This Row],[Số tiền đã thu]]</f>
        <v>855288</v>
      </c>
      <c r="S2119" s="56">
        <f>IF(Table1[[#This Row],[Ngày hóa đơn]]&lt;&gt;"",Table1[[#This Row],[Ngày hóa đơn]],Table1[[#This Row],[Ngày hạch toán]])</f>
        <v>44781</v>
      </c>
      <c r="T2119" s="55"/>
      <c r="U2119" s="56">
        <f>IF(Table1[[#This Row],[Ngày tính CN]]="","",S2119+T2119)</f>
        <v>44781</v>
      </c>
      <c r="V2119" s="57">
        <f ca="1">IF(Table1[[#This Row],[Hạn thanh toán]]="","",IF((U2119-NOW())&lt;0,0,(U2119-NOW())))</f>
        <v>0</v>
      </c>
      <c r="W2119" s="54"/>
      <c r="X2119" s="65">
        <f t="shared" ca="1" si="228"/>
        <v>1220.3624215277814</v>
      </c>
      <c r="Y2119" s="109" t="str">
        <f t="shared" ca="1" si="229"/>
        <v>Nợ quá hạn hơn 120 ngày có khả năng mất thanh toán</v>
      </c>
      <c r="Z2119" s="254">
        <f>Table1[[#This Row],[Hạn thanh toán]]</f>
        <v>44781</v>
      </c>
      <c r="AA2119" s="254">
        <f>Table1[[#This Row],[Ngày Thanh toán]]</f>
        <v>0</v>
      </c>
      <c r="AD2119" s="3" t="str">
        <f>IF(Table1[[#This Row],[Mã khách hàng]]="","",VLOOKUP($A2119,Ma_KH!$A:$Q,Ma_KH!O$1,0))</f>
        <v>HAPPYMART</v>
      </c>
      <c r="AE2119" s="3" t="str">
        <f>IF(Table1[[#This Row],[Mã khách hàng]]="","",VLOOKUP($A2119,Ma_KH!$A:$Q,Ma_KH!P$1,0))</f>
        <v>CÔNG TY TNHH HAPPY MART</v>
      </c>
      <c r="AF2119" s="58" t="str">
        <f>VLOOKUP(A2119,Ma_KH!A:Q,Ma_KH!J$1,0)</f>
        <v>Đỗ Minh Quang</v>
      </c>
    </row>
    <row r="2120" spans="1:32" s="58" customFormat="1" ht="16.5">
      <c r="A2120" s="42" t="s">
        <v>176</v>
      </c>
      <c r="B2120" s="42" t="s">
        <v>4516</v>
      </c>
      <c r="C2120" s="44">
        <v>44783</v>
      </c>
      <c r="D2120" s="43" t="s">
        <v>3506</v>
      </c>
      <c r="E2120" s="44"/>
      <c r="F2120" s="48"/>
      <c r="G2120" s="42" t="s">
        <v>3500</v>
      </c>
      <c r="H2120" s="54">
        <v>1354855</v>
      </c>
      <c r="I2120" s="54">
        <v>0</v>
      </c>
      <c r="J2120" s="54">
        <f>(Table1[[#This Row],[Tiền hàng]]-Table1[[#This Row],[Tiền chiết khấu]])*8%</f>
        <v>108388.40000000001</v>
      </c>
      <c r="K2120" s="54">
        <v>1287111</v>
      </c>
      <c r="L2120" s="55" t="s">
        <v>24</v>
      </c>
      <c r="M2120" s="56"/>
      <c r="N2120" s="55"/>
      <c r="O2120" s="54">
        <f>IF(Table1[[#This Row],[Phân loại]]="Tồn đầu kỳ",Table1[[#This Row],[Tổng giá trị]],0)</f>
        <v>0</v>
      </c>
      <c r="P2120" s="55">
        <f>IF(Table1[[#This Row],[Số còn phải thu ĐK]]&lt;&gt;0,0,IF(Table1[[#This Row],[Phân loại]]="Bán hàng",Table1[[#This Row],[Tổng giá trị]],-Table1[[#This Row],[Tổng giá trị]]))</f>
        <v>1287111</v>
      </c>
      <c r="Q2120" s="18">
        <f t="shared" si="230"/>
        <v>0</v>
      </c>
      <c r="R2120" s="55">
        <f>Table1[[#This Row],[Số còn phải thu ĐK]]+Table1[[#This Row],[Giá Trị HD sau CK]]-Table1[[#This Row],[Số tiền đã thu]]</f>
        <v>1287111</v>
      </c>
      <c r="S2120" s="56">
        <f>IF(Table1[[#This Row],[Ngày hóa đơn]]&lt;&gt;"",Table1[[#This Row],[Ngày hóa đơn]],Table1[[#This Row],[Ngày hạch toán]])</f>
        <v>44783</v>
      </c>
      <c r="T2120" s="55"/>
      <c r="U2120" s="56">
        <f>IF(Table1[[#This Row],[Ngày tính CN]]="","",S2120+T2120)</f>
        <v>44783</v>
      </c>
      <c r="V2120" s="57">
        <f ca="1">IF(Table1[[#This Row],[Hạn thanh toán]]="","",IF((U2120-NOW())&lt;0,0,(U2120-NOW())))</f>
        <v>0</v>
      </c>
      <c r="W2120" s="54"/>
      <c r="X2120" s="65">
        <f t="shared" ca="1" si="228"/>
        <v>1218.3624215277814</v>
      </c>
      <c r="Y2120" s="109" t="str">
        <f t="shared" ca="1" si="229"/>
        <v>Nợ quá hạn hơn 120 ngày có khả năng mất thanh toán</v>
      </c>
      <c r="Z2120" s="254">
        <f>Table1[[#This Row],[Hạn thanh toán]]</f>
        <v>44783</v>
      </c>
      <c r="AA2120" s="254">
        <f>Table1[[#This Row],[Ngày Thanh toán]]</f>
        <v>0</v>
      </c>
      <c r="AD2120" s="3" t="str">
        <f>IF(Table1[[#This Row],[Mã khách hàng]]="","",VLOOKUP($A2120,Ma_KH!$A:$Q,Ma_KH!O$1,0))</f>
        <v>HAPPYMART</v>
      </c>
      <c r="AE2120" s="3" t="str">
        <f>IF(Table1[[#This Row],[Mã khách hàng]]="","",VLOOKUP($A2120,Ma_KH!$A:$Q,Ma_KH!P$1,0))</f>
        <v>CÔNG TY TNHH HAPPY MART</v>
      </c>
      <c r="AF2120" s="58" t="str">
        <f>VLOOKUP(A2120,Ma_KH!A:Q,Ma_KH!J$1,0)</f>
        <v>Đỗ Minh Quang</v>
      </c>
    </row>
    <row r="2121" spans="1:32" s="58" customFormat="1" ht="16.5">
      <c r="A2121" s="42" t="s">
        <v>179</v>
      </c>
      <c r="B2121" s="42" t="s">
        <v>4516</v>
      </c>
      <c r="C2121" s="44">
        <v>44784</v>
      </c>
      <c r="D2121" s="43" t="s">
        <v>3507</v>
      </c>
      <c r="E2121" s="44"/>
      <c r="F2121" s="48"/>
      <c r="G2121" s="42" t="s">
        <v>3508</v>
      </c>
      <c r="H2121" s="54">
        <v>2323314</v>
      </c>
      <c r="I2121" s="54">
        <v>0</v>
      </c>
      <c r="J2121" s="54">
        <f>(Table1[[#This Row],[Tiền hàng]]-Table1[[#This Row],[Tiền chiết khấu]])*8%</f>
        <v>185865.12</v>
      </c>
      <c r="K2121" s="54">
        <v>2096791</v>
      </c>
      <c r="L2121" s="55" t="s">
        <v>24</v>
      </c>
      <c r="M2121" s="56"/>
      <c r="N2121" s="55"/>
      <c r="O2121" s="54">
        <f>IF(Table1[[#This Row],[Phân loại]]="Tồn đầu kỳ",Table1[[#This Row],[Tổng giá trị]],0)</f>
        <v>0</v>
      </c>
      <c r="P2121" s="55">
        <f>IF(Table1[[#This Row],[Số còn phải thu ĐK]]&lt;&gt;0,0,IF(Table1[[#This Row],[Phân loại]]="Bán hàng",Table1[[#This Row],[Tổng giá trị]],-Table1[[#This Row],[Tổng giá trị]]))</f>
        <v>2096791</v>
      </c>
      <c r="Q2121" s="18">
        <f t="shared" si="230"/>
        <v>0</v>
      </c>
      <c r="R2121" s="55">
        <f>Table1[[#This Row],[Số còn phải thu ĐK]]+Table1[[#This Row],[Giá Trị HD sau CK]]-Table1[[#This Row],[Số tiền đã thu]]</f>
        <v>2096791</v>
      </c>
      <c r="S2121" s="56">
        <f>IF(Table1[[#This Row],[Ngày hóa đơn]]&lt;&gt;"",Table1[[#This Row],[Ngày hóa đơn]],Table1[[#This Row],[Ngày hạch toán]])</f>
        <v>44784</v>
      </c>
      <c r="T2121" s="55"/>
      <c r="U2121" s="56">
        <f>IF(Table1[[#This Row],[Ngày tính CN]]="","",S2121+T2121)</f>
        <v>44784</v>
      </c>
      <c r="V2121" s="57">
        <f ca="1">IF(Table1[[#This Row],[Hạn thanh toán]]="","",IF((U2121-NOW())&lt;0,0,(U2121-NOW())))</f>
        <v>0</v>
      </c>
      <c r="W2121" s="54"/>
      <c r="X2121" s="65">
        <f t="shared" ca="1" si="228"/>
        <v>1217.3624215277814</v>
      </c>
      <c r="Y2121" s="109" t="str">
        <f t="shared" ca="1" si="229"/>
        <v>Nợ quá hạn hơn 120 ngày có khả năng mất thanh toán</v>
      </c>
      <c r="Z2121" s="254">
        <f>Table1[[#This Row],[Hạn thanh toán]]</f>
        <v>44784</v>
      </c>
      <c r="AA2121" s="254">
        <f>Table1[[#This Row],[Ngày Thanh toán]]</f>
        <v>0</v>
      </c>
      <c r="AD2121" s="3" t="str">
        <f>IF(Table1[[#This Row],[Mã khách hàng]]="","",VLOOKUP($A2121,Ma_KH!$A:$Q,Ma_KH!O$1,0))</f>
        <v>HAPPYMART</v>
      </c>
      <c r="AE2121" s="3" t="str">
        <f>IF(Table1[[#This Row],[Mã khách hàng]]="","",VLOOKUP($A2121,Ma_KH!$A:$Q,Ma_KH!P$1,0))</f>
        <v>CÔNG TY TNHH HAPPY MART</v>
      </c>
      <c r="AF2121" s="58" t="str">
        <f>VLOOKUP(A2121,Ma_KH!A:Q,Ma_KH!J$1,0)</f>
        <v>Đỗ Minh Quang</v>
      </c>
    </row>
    <row r="2122" spans="1:32" s="58" customFormat="1" ht="16.5">
      <c r="A2122" s="42" t="s">
        <v>179</v>
      </c>
      <c r="B2122" s="42" t="s">
        <v>4516</v>
      </c>
      <c r="C2122" s="44">
        <v>44814</v>
      </c>
      <c r="D2122" s="43" t="s">
        <v>3509</v>
      </c>
      <c r="E2122" s="44"/>
      <c r="F2122" s="48"/>
      <c r="G2122" s="42" t="s">
        <v>3508</v>
      </c>
      <c r="H2122" s="54">
        <v>1201573</v>
      </c>
      <c r="I2122" s="54">
        <v>60079</v>
      </c>
      <c r="J2122" s="54">
        <f>(Table1[[#This Row],[Tiền hàng]]-Table1[[#This Row],[Tiền chiết khấu]])*8%</f>
        <v>91319.52</v>
      </c>
      <c r="K2122" s="54">
        <v>1232814</v>
      </c>
      <c r="L2122" s="55" t="s">
        <v>24</v>
      </c>
      <c r="M2122" s="56"/>
      <c r="N2122" s="55"/>
      <c r="O2122" s="54">
        <f>IF(Table1[[#This Row],[Phân loại]]="Tồn đầu kỳ",Table1[[#This Row],[Tổng giá trị]],0)</f>
        <v>0</v>
      </c>
      <c r="P2122" s="55">
        <f>IF(Table1[[#This Row],[Số còn phải thu ĐK]]&lt;&gt;0,0,IF(Table1[[#This Row],[Phân loại]]="Bán hàng",Table1[[#This Row],[Tổng giá trị]],-Table1[[#This Row],[Tổng giá trị]]))</f>
        <v>1232814</v>
      </c>
      <c r="Q2122" s="18">
        <f t="shared" si="230"/>
        <v>0</v>
      </c>
      <c r="R2122" s="55">
        <f>Table1[[#This Row],[Số còn phải thu ĐK]]+Table1[[#This Row],[Giá Trị HD sau CK]]-Table1[[#This Row],[Số tiền đã thu]]</f>
        <v>1232814</v>
      </c>
      <c r="S2122" s="56">
        <f>IF(Table1[[#This Row],[Ngày hóa đơn]]&lt;&gt;"",Table1[[#This Row],[Ngày hóa đơn]],Table1[[#This Row],[Ngày hạch toán]])</f>
        <v>44814</v>
      </c>
      <c r="T2122" s="55"/>
      <c r="U2122" s="56">
        <f>IF(Table1[[#This Row],[Ngày tính CN]]="","",S2122+T2122)</f>
        <v>44814</v>
      </c>
      <c r="V2122" s="57">
        <f ca="1">IF(Table1[[#This Row],[Hạn thanh toán]]="","",IF((U2122-NOW())&lt;0,0,(U2122-NOW())))</f>
        <v>0</v>
      </c>
      <c r="W2122" s="54"/>
      <c r="X2122" s="65">
        <f t="shared" ca="1" si="228"/>
        <v>1187.3624215277814</v>
      </c>
      <c r="Y2122" s="109" t="str">
        <f t="shared" ca="1" si="229"/>
        <v>Nợ quá hạn hơn 120 ngày có khả năng mất thanh toán</v>
      </c>
      <c r="Z2122" s="254">
        <f>Table1[[#This Row],[Hạn thanh toán]]</f>
        <v>44814</v>
      </c>
      <c r="AA2122" s="254">
        <f>Table1[[#This Row],[Ngày Thanh toán]]</f>
        <v>0</v>
      </c>
      <c r="AD2122" s="3" t="str">
        <f>IF(Table1[[#This Row],[Mã khách hàng]]="","",VLOOKUP($A2122,Ma_KH!$A:$Q,Ma_KH!O$1,0))</f>
        <v>HAPPYMART</v>
      </c>
      <c r="AE2122" s="3" t="str">
        <f>IF(Table1[[#This Row],[Mã khách hàng]]="","",VLOOKUP($A2122,Ma_KH!$A:$Q,Ma_KH!P$1,0))</f>
        <v>CÔNG TY TNHH HAPPY MART</v>
      </c>
      <c r="AF2122" s="58" t="str">
        <f>VLOOKUP(A2122,Ma_KH!A:Q,Ma_KH!J$1,0)</f>
        <v>Đỗ Minh Quang</v>
      </c>
    </row>
    <row r="2123" spans="1:32" s="58" customFormat="1" ht="16.5">
      <c r="A2123" s="42" t="s">
        <v>177</v>
      </c>
      <c r="B2123" s="42" t="s">
        <v>4516</v>
      </c>
      <c r="C2123" s="44">
        <v>44814</v>
      </c>
      <c r="D2123" s="43" t="s">
        <v>3510</v>
      </c>
      <c r="E2123" s="44"/>
      <c r="F2123" s="48"/>
      <c r="G2123" s="42" t="s">
        <v>3502</v>
      </c>
      <c r="H2123" s="54">
        <v>880505</v>
      </c>
      <c r="I2123" s="54">
        <v>44025</v>
      </c>
      <c r="J2123" s="54">
        <f>(Table1[[#This Row],[Tiền hàng]]-Table1[[#This Row],[Tiền chiết khấu]])*8%</f>
        <v>66918.399999999994</v>
      </c>
      <c r="K2123" s="54">
        <v>903398</v>
      </c>
      <c r="L2123" s="55" t="s">
        <v>24</v>
      </c>
      <c r="M2123" s="56"/>
      <c r="N2123" s="55"/>
      <c r="O2123" s="54">
        <f>IF(Table1[[#This Row],[Phân loại]]="Tồn đầu kỳ",Table1[[#This Row],[Tổng giá trị]],0)</f>
        <v>0</v>
      </c>
      <c r="P2123" s="55">
        <f>IF(Table1[[#This Row],[Số còn phải thu ĐK]]&lt;&gt;0,0,IF(Table1[[#This Row],[Phân loại]]="Bán hàng",Table1[[#This Row],[Tổng giá trị]],-Table1[[#This Row],[Tổng giá trị]]))</f>
        <v>903398</v>
      </c>
      <c r="Q2123" s="18">
        <f t="shared" si="230"/>
        <v>0</v>
      </c>
      <c r="R2123" s="55">
        <f>Table1[[#This Row],[Số còn phải thu ĐK]]+Table1[[#This Row],[Giá Trị HD sau CK]]-Table1[[#This Row],[Số tiền đã thu]]</f>
        <v>903398</v>
      </c>
      <c r="S2123" s="56">
        <f>IF(Table1[[#This Row],[Ngày hóa đơn]]&lt;&gt;"",Table1[[#This Row],[Ngày hóa đơn]],Table1[[#This Row],[Ngày hạch toán]])</f>
        <v>44814</v>
      </c>
      <c r="T2123" s="55"/>
      <c r="U2123" s="56">
        <f>IF(Table1[[#This Row],[Ngày tính CN]]="","",S2123+T2123)</f>
        <v>44814</v>
      </c>
      <c r="V2123" s="57">
        <f ca="1">IF(Table1[[#This Row],[Hạn thanh toán]]="","",IF((U2123-NOW())&lt;0,0,(U2123-NOW())))</f>
        <v>0</v>
      </c>
      <c r="W2123" s="54"/>
      <c r="X2123" s="65">
        <f t="shared" ca="1" si="228"/>
        <v>1187.3624215277814</v>
      </c>
      <c r="Y2123" s="109" t="str">
        <f t="shared" ca="1" si="229"/>
        <v>Nợ quá hạn hơn 120 ngày có khả năng mất thanh toán</v>
      </c>
      <c r="Z2123" s="254">
        <f>Table1[[#This Row],[Hạn thanh toán]]</f>
        <v>44814</v>
      </c>
      <c r="AA2123" s="254">
        <f>Table1[[#This Row],[Ngày Thanh toán]]</f>
        <v>0</v>
      </c>
      <c r="AD2123" s="3" t="str">
        <f>IF(Table1[[#This Row],[Mã khách hàng]]="","",VLOOKUP($A2123,Ma_KH!$A:$Q,Ma_KH!O$1,0))</f>
        <v>HAPPYMART</v>
      </c>
      <c r="AE2123" s="3" t="str">
        <f>IF(Table1[[#This Row],[Mã khách hàng]]="","",VLOOKUP($A2123,Ma_KH!$A:$Q,Ma_KH!P$1,0))</f>
        <v>CÔNG TY TNHH HAPPY MART</v>
      </c>
      <c r="AF2123" s="58" t="str">
        <f>VLOOKUP(A2123,Ma_KH!A:Q,Ma_KH!J$1,0)</f>
        <v>Đỗ Minh Quang</v>
      </c>
    </row>
    <row r="2124" spans="1:32" s="58" customFormat="1" ht="16.5">
      <c r="A2124" s="42" t="s">
        <v>178</v>
      </c>
      <c r="B2124" s="42" t="s">
        <v>4516</v>
      </c>
      <c r="C2124" s="44">
        <v>44814</v>
      </c>
      <c r="D2124" s="43" t="s">
        <v>3511</v>
      </c>
      <c r="E2124" s="44"/>
      <c r="F2124" s="48"/>
      <c r="G2124" s="42" t="s">
        <v>3504</v>
      </c>
      <c r="H2124" s="54">
        <v>601250</v>
      </c>
      <c r="I2124" s="54">
        <v>0</v>
      </c>
      <c r="J2124" s="54">
        <f>(Table1[[#This Row],[Tiền hàng]]-Table1[[#This Row],[Tiền chiết khấu]])*8%</f>
        <v>48100</v>
      </c>
      <c r="K2124" s="54">
        <v>571187</v>
      </c>
      <c r="L2124" s="55" t="s">
        <v>24</v>
      </c>
      <c r="M2124" s="56"/>
      <c r="N2124" s="55"/>
      <c r="O2124" s="54">
        <f>IF(Table1[[#This Row],[Phân loại]]="Tồn đầu kỳ",Table1[[#This Row],[Tổng giá trị]],0)</f>
        <v>0</v>
      </c>
      <c r="P2124" s="55">
        <f>IF(Table1[[#This Row],[Số còn phải thu ĐK]]&lt;&gt;0,0,IF(Table1[[#This Row],[Phân loại]]="Bán hàng",Table1[[#This Row],[Tổng giá trị]],-Table1[[#This Row],[Tổng giá trị]]))</f>
        <v>571187</v>
      </c>
      <c r="Q2124" s="18">
        <f t="shared" si="230"/>
        <v>0</v>
      </c>
      <c r="R2124" s="55">
        <f>Table1[[#This Row],[Số còn phải thu ĐK]]+Table1[[#This Row],[Giá Trị HD sau CK]]-Table1[[#This Row],[Số tiền đã thu]]</f>
        <v>571187</v>
      </c>
      <c r="S2124" s="56">
        <f>IF(Table1[[#This Row],[Ngày hóa đơn]]&lt;&gt;"",Table1[[#This Row],[Ngày hóa đơn]],Table1[[#This Row],[Ngày hạch toán]])</f>
        <v>44814</v>
      </c>
      <c r="T2124" s="55"/>
      <c r="U2124" s="56">
        <f>IF(Table1[[#This Row],[Ngày tính CN]]="","",S2124+T2124)</f>
        <v>44814</v>
      </c>
      <c r="V2124" s="57">
        <f ca="1">IF(Table1[[#This Row],[Hạn thanh toán]]="","",IF((U2124-NOW())&lt;0,0,(U2124-NOW())))</f>
        <v>0</v>
      </c>
      <c r="W2124" s="54"/>
      <c r="X2124" s="65">
        <f t="shared" ca="1" si="228"/>
        <v>1187.3624215277814</v>
      </c>
      <c r="Y2124" s="109" t="str">
        <f t="shared" ca="1" si="229"/>
        <v>Nợ quá hạn hơn 120 ngày có khả năng mất thanh toán</v>
      </c>
      <c r="Z2124" s="254">
        <f>Table1[[#This Row],[Hạn thanh toán]]</f>
        <v>44814</v>
      </c>
      <c r="AA2124" s="254">
        <f>Table1[[#This Row],[Ngày Thanh toán]]</f>
        <v>0</v>
      </c>
      <c r="AD2124" s="3" t="str">
        <f>IF(Table1[[#This Row],[Mã khách hàng]]="","",VLOOKUP($A2124,Ma_KH!$A:$Q,Ma_KH!O$1,0))</f>
        <v>HAPPYMART</v>
      </c>
      <c r="AE2124" s="3" t="str">
        <f>IF(Table1[[#This Row],[Mã khách hàng]]="","",VLOOKUP($A2124,Ma_KH!$A:$Q,Ma_KH!P$1,0))</f>
        <v>CÔNG TY TNHH HAPPY MART</v>
      </c>
      <c r="AF2124" s="58" t="str">
        <f>VLOOKUP(A2124,Ma_KH!A:Q,Ma_KH!J$1,0)</f>
        <v>Đỗ Minh Quang</v>
      </c>
    </row>
    <row r="2125" spans="1:32" s="58" customFormat="1" ht="16.5">
      <c r="A2125" s="42" t="s">
        <v>178</v>
      </c>
      <c r="B2125" s="42" t="s">
        <v>4516</v>
      </c>
      <c r="C2125" s="44">
        <v>44825</v>
      </c>
      <c r="D2125" s="43" t="s">
        <v>3512</v>
      </c>
      <c r="E2125" s="44"/>
      <c r="F2125" s="48"/>
      <c r="G2125" s="42" t="s">
        <v>3504</v>
      </c>
      <c r="H2125" s="54">
        <v>601250</v>
      </c>
      <c r="I2125" s="54">
        <v>0</v>
      </c>
      <c r="J2125" s="54">
        <f>(Table1[[#This Row],[Tiền hàng]]-Table1[[#This Row],[Tiền chiết khấu]])*8%</f>
        <v>48100</v>
      </c>
      <c r="K2125" s="54">
        <v>571187</v>
      </c>
      <c r="L2125" s="55" t="s">
        <v>24</v>
      </c>
      <c r="M2125" s="56"/>
      <c r="N2125" s="55"/>
      <c r="O2125" s="54">
        <f>IF(Table1[[#This Row],[Phân loại]]="Tồn đầu kỳ",Table1[[#This Row],[Tổng giá trị]],0)</f>
        <v>0</v>
      </c>
      <c r="P2125" s="55">
        <f>IF(Table1[[#This Row],[Số còn phải thu ĐK]]&lt;&gt;0,0,IF(Table1[[#This Row],[Phân loại]]="Bán hàng",Table1[[#This Row],[Tổng giá trị]],-Table1[[#This Row],[Tổng giá trị]]))</f>
        <v>571187</v>
      </c>
      <c r="Q2125" s="18">
        <f t="shared" si="230"/>
        <v>0</v>
      </c>
      <c r="R2125" s="55">
        <f>Table1[[#This Row],[Số còn phải thu ĐK]]+Table1[[#This Row],[Giá Trị HD sau CK]]-Table1[[#This Row],[Số tiền đã thu]]</f>
        <v>571187</v>
      </c>
      <c r="S2125" s="56">
        <f>IF(Table1[[#This Row],[Ngày hóa đơn]]&lt;&gt;"",Table1[[#This Row],[Ngày hóa đơn]],Table1[[#This Row],[Ngày hạch toán]])</f>
        <v>44825</v>
      </c>
      <c r="T2125" s="55"/>
      <c r="U2125" s="56">
        <f>IF(Table1[[#This Row],[Ngày tính CN]]="","",S2125+T2125)</f>
        <v>44825</v>
      </c>
      <c r="V2125" s="57">
        <f ca="1">IF(Table1[[#This Row],[Hạn thanh toán]]="","",IF((U2125-NOW())&lt;0,0,(U2125-NOW())))</f>
        <v>0</v>
      </c>
      <c r="W2125" s="54"/>
      <c r="X2125" s="65">
        <f t="shared" ca="1" si="228"/>
        <v>1176.3624215277814</v>
      </c>
      <c r="Y2125" s="109" t="str">
        <f t="shared" ca="1" si="229"/>
        <v>Nợ quá hạn hơn 120 ngày có khả năng mất thanh toán</v>
      </c>
      <c r="Z2125" s="254">
        <f>Table1[[#This Row],[Hạn thanh toán]]</f>
        <v>44825</v>
      </c>
      <c r="AA2125" s="254">
        <f>Table1[[#This Row],[Ngày Thanh toán]]</f>
        <v>0</v>
      </c>
      <c r="AD2125" s="3" t="str">
        <f>IF(Table1[[#This Row],[Mã khách hàng]]="","",VLOOKUP($A2125,Ma_KH!$A:$Q,Ma_KH!O$1,0))</f>
        <v>HAPPYMART</v>
      </c>
      <c r="AE2125" s="3" t="str">
        <f>IF(Table1[[#This Row],[Mã khách hàng]]="","",VLOOKUP($A2125,Ma_KH!$A:$Q,Ma_KH!P$1,0))</f>
        <v>CÔNG TY TNHH HAPPY MART</v>
      </c>
      <c r="AF2125" s="58" t="str">
        <f>VLOOKUP(A2125,Ma_KH!A:Q,Ma_KH!J$1,0)</f>
        <v>Đỗ Minh Quang</v>
      </c>
    </row>
    <row r="2126" spans="1:32" s="58" customFormat="1" ht="16.5">
      <c r="A2126" s="42" t="s">
        <v>179</v>
      </c>
      <c r="B2126" s="42" t="s">
        <v>4516</v>
      </c>
      <c r="C2126" s="44">
        <v>44854</v>
      </c>
      <c r="D2126" s="43" t="s">
        <v>3513</v>
      </c>
      <c r="E2126" s="44"/>
      <c r="F2126" s="48"/>
      <c r="G2126" s="42" t="s">
        <v>3508</v>
      </c>
      <c r="H2126" s="54">
        <v>807066</v>
      </c>
      <c r="I2126" s="54">
        <v>0</v>
      </c>
      <c r="J2126" s="54">
        <f>(Table1[[#This Row],[Tiền hàng]]-Table1[[#This Row],[Tiền chiết khấu]])*8%</f>
        <v>64565.279999999999</v>
      </c>
      <c r="K2126" s="54">
        <v>766712</v>
      </c>
      <c r="L2126" s="55" t="s">
        <v>24</v>
      </c>
      <c r="M2126" s="56"/>
      <c r="N2126" s="55"/>
      <c r="O2126" s="54">
        <f>IF(Table1[[#This Row],[Phân loại]]="Tồn đầu kỳ",Table1[[#This Row],[Tổng giá trị]],0)</f>
        <v>0</v>
      </c>
      <c r="P2126" s="55">
        <f>IF(Table1[[#This Row],[Số còn phải thu ĐK]]&lt;&gt;0,0,IF(Table1[[#This Row],[Phân loại]]="Bán hàng",Table1[[#This Row],[Tổng giá trị]],-Table1[[#This Row],[Tổng giá trị]]))</f>
        <v>766712</v>
      </c>
      <c r="Q2126" s="18">
        <f t="shared" si="230"/>
        <v>0</v>
      </c>
      <c r="R2126" s="55">
        <f>Table1[[#This Row],[Số còn phải thu ĐK]]+Table1[[#This Row],[Giá Trị HD sau CK]]-Table1[[#This Row],[Số tiền đã thu]]</f>
        <v>766712</v>
      </c>
      <c r="S2126" s="56">
        <f>IF(Table1[[#This Row],[Ngày hóa đơn]]&lt;&gt;"",Table1[[#This Row],[Ngày hóa đơn]],Table1[[#This Row],[Ngày hạch toán]])</f>
        <v>44854</v>
      </c>
      <c r="T2126" s="55"/>
      <c r="U2126" s="56">
        <f>IF(Table1[[#This Row],[Ngày tính CN]]="","",S2126+T2126)</f>
        <v>44854</v>
      </c>
      <c r="V2126" s="57">
        <f ca="1">IF(Table1[[#This Row],[Hạn thanh toán]]="","",IF((U2126-NOW())&lt;0,0,(U2126-NOW())))</f>
        <v>0</v>
      </c>
      <c r="W2126" s="54"/>
      <c r="X2126" s="65">
        <f t="shared" ca="1" si="228"/>
        <v>1147.3624215277814</v>
      </c>
      <c r="Y2126" s="109" t="str">
        <f t="shared" ca="1" si="229"/>
        <v>Nợ quá hạn hơn 120 ngày có khả năng mất thanh toán</v>
      </c>
      <c r="Z2126" s="254">
        <f>Table1[[#This Row],[Hạn thanh toán]]</f>
        <v>44854</v>
      </c>
      <c r="AA2126" s="254">
        <f>Table1[[#This Row],[Ngày Thanh toán]]</f>
        <v>0</v>
      </c>
      <c r="AD2126" s="3" t="str">
        <f>IF(Table1[[#This Row],[Mã khách hàng]]="","",VLOOKUP($A2126,Ma_KH!$A:$Q,Ma_KH!O$1,0))</f>
        <v>HAPPYMART</v>
      </c>
      <c r="AE2126" s="3" t="str">
        <f>IF(Table1[[#This Row],[Mã khách hàng]]="","",VLOOKUP($A2126,Ma_KH!$A:$Q,Ma_KH!P$1,0))</f>
        <v>CÔNG TY TNHH HAPPY MART</v>
      </c>
      <c r="AF2126" s="58" t="str">
        <f>VLOOKUP(A2126,Ma_KH!A:Q,Ma_KH!J$1,0)</f>
        <v>Đỗ Minh Quang</v>
      </c>
    </row>
    <row r="2127" spans="1:32" s="58" customFormat="1" ht="16.5">
      <c r="A2127" s="42" t="s">
        <v>177</v>
      </c>
      <c r="B2127" s="42" t="s">
        <v>4516</v>
      </c>
      <c r="C2127" s="44">
        <v>44854</v>
      </c>
      <c r="D2127" s="43" t="s">
        <v>3514</v>
      </c>
      <c r="E2127" s="44"/>
      <c r="F2127" s="48"/>
      <c r="G2127" s="42" t="s">
        <v>3502</v>
      </c>
      <c r="H2127" s="54">
        <v>1239776</v>
      </c>
      <c r="I2127" s="54">
        <v>0</v>
      </c>
      <c r="J2127" s="54">
        <f>(Table1[[#This Row],[Tiền hàng]]-Table1[[#This Row],[Tiền chiết khấu]])*8%</f>
        <v>99182.080000000002</v>
      </c>
      <c r="K2127" s="54">
        <v>1177787</v>
      </c>
      <c r="L2127" s="55" t="s">
        <v>24</v>
      </c>
      <c r="M2127" s="56"/>
      <c r="N2127" s="55"/>
      <c r="O2127" s="54">
        <f>IF(Table1[[#This Row],[Phân loại]]="Tồn đầu kỳ",Table1[[#This Row],[Tổng giá trị]],0)</f>
        <v>0</v>
      </c>
      <c r="P2127" s="55">
        <f>IF(Table1[[#This Row],[Số còn phải thu ĐK]]&lt;&gt;0,0,IF(Table1[[#This Row],[Phân loại]]="Bán hàng",Table1[[#This Row],[Tổng giá trị]],-Table1[[#This Row],[Tổng giá trị]]))</f>
        <v>1177787</v>
      </c>
      <c r="Q2127" s="18">
        <f t="shared" si="230"/>
        <v>0</v>
      </c>
      <c r="R2127" s="55">
        <f>Table1[[#This Row],[Số còn phải thu ĐK]]+Table1[[#This Row],[Giá Trị HD sau CK]]-Table1[[#This Row],[Số tiền đã thu]]</f>
        <v>1177787</v>
      </c>
      <c r="S2127" s="56">
        <f>IF(Table1[[#This Row],[Ngày hóa đơn]]&lt;&gt;"",Table1[[#This Row],[Ngày hóa đơn]],Table1[[#This Row],[Ngày hạch toán]])</f>
        <v>44854</v>
      </c>
      <c r="T2127" s="55"/>
      <c r="U2127" s="56">
        <f>IF(Table1[[#This Row],[Ngày tính CN]]="","",S2127+T2127)</f>
        <v>44854</v>
      </c>
      <c r="V2127" s="57">
        <f ca="1">IF(Table1[[#This Row],[Hạn thanh toán]]="","",IF((U2127-NOW())&lt;0,0,(U2127-NOW())))</f>
        <v>0</v>
      </c>
      <c r="W2127" s="54"/>
      <c r="X2127" s="65">
        <f t="shared" ref="X2127:X2190" ca="1" si="234">IF(OR($U2127="",$R2127=0),"",IF((U$4-NOW())&lt;0,-($U2127-NOW()),0))</f>
        <v>1147.3624215277814</v>
      </c>
      <c r="Y2127" s="109" t="str">
        <f t="shared" ca="1" si="229"/>
        <v>Nợ quá hạn hơn 120 ngày có khả năng mất thanh toán</v>
      </c>
      <c r="Z2127" s="254">
        <f>Table1[[#This Row],[Hạn thanh toán]]</f>
        <v>44854</v>
      </c>
      <c r="AA2127" s="254">
        <f>Table1[[#This Row],[Ngày Thanh toán]]</f>
        <v>0</v>
      </c>
      <c r="AD2127" s="3" t="str">
        <f>IF(Table1[[#This Row],[Mã khách hàng]]="","",VLOOKUP($A2127,Ma_KH!$A:$Q,Ma_KH!O$1,0))</f>
        <v>HAPPYMART</v>
      </c>
      <c r="AE2127" s="3" t="str">
        <f>IF(Table1[[#This Row],[Mã khách hàng]]="","",VLOOKUP($A2127,Ma_KH!$A:$Q,Ma_KH!P$1,0))</f>
        <v>CÔNG TY TNHH HAPPY MART</v>
      </c>
      <c r="AF2127" s="58" t="str">
        <f>VLOOKUP(A2127,Ma_KH!A:Q,Ma_KH!J$1,0)</f>
        <v>Đỗ Minh Quang</v>
      </c>
    </row>
    <row r="2128" spans="1:32" s="58" customFormat="1" ht="16.5">
      <c r="A2128" s="42" t="s">
        <v>176</v>
      </c>
      <c r="B2128" s="42" t="s">
        <v>4516</v>
      </c>
      <c r="C2128" s="44">
        <v>44861</v>
      </c>
      <c r="D2128" s="43" t="s">
        <v>3515</v>
      </c>
      <c r="E2128" s="44"/>
      <c r="F2128" s="48"/>
      <c r="G2128" s="42" t="s">
        <v>3500</v>
      </c>
      <c r="H2128" s="54">
        <v>1279371</v>
      </c>
      <c r="I2128" s="54">
        <v>63969</v>
      </c>
      <c r="J2128" s="54">
        <f>(Table1[[#This Row],[Tiền hàng]]-Table1[[#This Row],[Tiền chiết khấu]])*8%</f>
        <v>97232.16</v>
      </c>
      <c r="K2128" s="54">
        <v>1312634</v>
      </c>
      <c r="L2128" s="55" t="s">
        <v>24</v>
      </c>
      <c r="M2128" s="56"/>
      <c r="N2128" s="55"/>
      <c r="O2128" s="54">
        <f>IF(Table1[[#This Row],[Phân loại]]="Tồn đầu kỳ",Table1[[#This Row],[Tổng giá trị]],0)</f>
        <v>0</v>
      </c>
      <c r="P2128" s="55">
        <f>IF(Table1[[#This Row],[Số còn phải thu ĐK]]&lt;&gt;0,0,IF(Table1[[#This Row],[Phân loại]]="Bán hàng",Table1[[#This Row],[Tổng giá trị]],-Table1[[#This Row],[Tổng giá trị]]))</f>
        <v>1312634</v>
      </c>
      <c r="Q2128" s="18">
        <f t="shared" si="230"/>
        <v>0</v>
      </c>
      <c r="R2128" s="55">
        <f>Table1[[#This Row],[Số còn phải thu ĐK]]+Table1[[#This Row],[Giá Trị HD sau CK]]-Table1[[#This Row],[Số tiền đã thu]]</f>
        <v>1312634</v>
      </c>
      <c r="S2128" s="56">
        <f>IF(Table1[[#This Row],[Ngày hóa đơn]]&lt;&gt;"",Table1[[#This Row],[Ngày hóa đơn]],Table1[[#This Row],[Ngày hạch toán]])</f>
        <v>44861</v>
      </c>
      <c r="T2128" s="55"/>
      <c r="U2128" s="56">
        <f>IF(Table1[[#This Row],[Ngày tính CN]]="","",S2128+T2128)</f>
        <v>44861</v>
      </c>
      <c r="V2128" s="57">
        <f ca="1">IF(Table1[[#This Row],[Hạn thanh toán]]="","",IF((U2128-NOW())&lt;0,0,(U2128-NOW())))</f>
        <v>0</v>
      </c>
      <c r="W2128" s="54"/>
      <c r="X2128" s="65">
        <f t="shared" ca="1" si="234"/>
        <v>1140.3624215277814</v>
      </c>
      <c r="Y2128" s="109" t="str">
        <f t="shared" ca="1" si="229"/>
        <v>Nợ quá hạn hơn 120 ngày có khả năng mất thanh toán</v>
      </c>
      <c r="Z2128" s="254">
        <f>Table1[[#This Row],[Hạn thanh toán]]</f>
        <v>44861</v>
      </c>
      <c r="AA2128" s="254">
        <f>Table1[[#This Row],[Ngày Thanh toán]]</f>
        <v>0</v>
      </c>
      <c r="AD2128" s="3" t="str">
        <f>IF(Table1[[#This Row],[Mã khách hàng]]="","",VLOOKUP($A2128,Ma_KH!$A:$Q,Ma_KH!O$1,0))</f>
        <v>HAPPYMART</v>
      </c>
      <c r="AE2128" s="3" t="str">
        <f>IF(Table1[[#This Row],[Mã khách hàng]]="","",VLOOKUP($A2128,Ma_KH!$A:$Q,Ma_KH!P$1,0))</f>
        <v>CÔNG TY TNHH HAPPY MART</v>
      </c>
      <c r="AF2128" s="58" t="str">
        <f>VLOOKUP(A2128,Ma_KH!A:Q,Ma_KH!J$1,0)</f>
        <v>Đỗ Minh Quang</v>
      </c>
    </row>
    <row r="2129" spans="1:32" s="58" customFormat="1" ht="16.5">
      <c r="A2129" s="42" t="s">
        <v>178</v>
      </c>
      <c r="B2129" s="42" t="s">
        <v>4516</v>
      </c>
      <c r="C2129" s="44">
        <v>44911</v>
      </c>
      <c r="D2129" s="43" t="s">
        <v>3516</v>
      </c>
      <c r="E2129" s="44"/>
      <c r="F2129" s="48"/>
      <c r="G2129" s="42" t="s">
        <v>3504</v>
      </c>
      <c r="H2129" s="54">
        <v>1148555</v>
      </c>
      <c r="I2129" s="54">
        <v>57428</v>
      </c>
      <c r="J2129" s="54">
        <f>(Table1[[#This Row],[Tiền hàng]]-Table1[[#This Row],[Tiền chiết khấu]])*8%</f>
        <v>87290.16</v>
      </c>
      <c r="K2129" s="54">
        <v>1178416</v>
      </c>
      <c r="L2129" s="55" t="s">
        <v>24</v>
      </c>
      <c r="M2129" s="56"/>
      <c r="N2129" s="55"/>
      <c r="O2129" s="54">
        <f>IF(Table1[[#This Row],[Phân loại]]="Tồn đầu kỳ",Table1[[#This Row],[Tổng giá trị]],0)</f>
        <v>0</v>
      </c>
      <c r="P2129" s="55">
        <f>IF(Table1[[#This Row],[Số còn phải thu ĐK]]&lt;&gt;0,0,IF(Table1[[#This Row],[Phân loại]]="Bán hàng",Table1[[#This Row],[Tổng giá trị]],-Table1[[#This Row],[Tổng giá trị]]))</f>
        <v>1178416</v>
      </c>
      <c r="Q2129" s="18">
        <f t="shared" si="230"/>
        <v>0</v>
      </c>
      <c r="R2129" s="55">
        <f>Table1[[#This Row],[Số còn phải thu ĐK]]+Table1[[#This Row],[Giá Trị HD sau CK]]-Table1[[#This Row],[Số tiền đã thu]]</f>
        <v>1178416</v>
      </c>
      <c r="S2129" s="56">
        <f>IF(Table1[[#This Row],[Ngày hóa đơn]]&lt;&gt;"",Table1[[#This Row],[Ngày hóa đơn]],Table1[[#This Row],[Ngày hạch toán]])</f>
        <v>44911</v>
      </c>
      <c r="T2129" s="55"/>
      <c r="U2129" s="56">
        <f>IF(Table1[[#This Row],[Ngày tính CN]]="","",S2129+T2129)</f>
        <v>44911</v>
      </c>
      <c r="V2129" s="57">
        <f ca="1">IF(Table1[[#This Row],[Hạn thanh toán]]="","",IF((U2129-NOW())&lt;0,0,(U2129-NOW())))</f>
        <v>0</v>
      </c>
      <c r="W2129" s="54"/>
      <c r="X2129" s="65">
        <f t="shared" ca="1" si="234"/>
        <v>1090.3624215277814</v>
      </c>
      <c r="Y2129" s="109" t="str">
        <f t="shared" ca="1" si="229"/>
        <v>Nợ quá hạn hơn 120 ngày có khả năng mất thanh toán</v>
      </c>
      <c r="Z2129" s="254">
        <f>Table1[[#This Row],[Hạn thanh toán]]</f>
        <v>44911</v>
      </c>
      <c r="AA2129" s="254">
        <f>Table1[[#This Row],[Ngày Thanh toán]]</f>
        <v>0</v>
      </c>
      <c r="AD2129" s="3" t="str">
        <f>IF(Table1[[#This Row],[Mã khách hàng]]="","",VLOOKUP($A2129,Ma_KH!$A:$Q,Ma_KH!O$1,0))</f>
        <v>HAPPYMART</v>
      </c>
      <c r="AE2129" s="3" t="str">
        <f>IF(Table1[[#This Row],[Mã khách hàng]]="","",VLOOKUP($A2129,Ma_KH!$A:$Q,Ma_KH!P$1,0))</f>
        <v>CÔNG TY TNHH HAPPY MART</v>
      </c>
      <c r="AF2129" s="58" t="str">
        <f>VLOOKUP(A2129,Ma_KH!A:Q,Ma_KH!J$1,0)</f>
        <v>Đỗ Minh Quang</v>
      </c>
    </row>
    <row r="2130" spans="1:32" s="58" customFormat="1" ht="16.5">
      <c r="A2130" s="42" t="s">
        <v>177</v>
      </c>
      <c r="B2130" s="42" t="s">
        <v>4516</v>
      </c>
      <c r="C2130" s="44">
        <v>44925</v>
      </c>
      <c r="D2130" s="43" t="s">
        <v>3517</v>
      </c>
      <c r="E2130" s="44"/>
      <c r="F2130" s="48"/>
      <c r="G2130" s="42" t="s">
        <v>3502</v>
      </c>
      <c r="H2130" s="54">
        <v>1361380</v>
      </c>
      <c r="I2130" s="54">
        <v>68069</v>
      </c>
      <c r="J2130" s="54">
        <f>(Table1[[#This Row],[Tiền hàng]]-Table1[[#This Row],[Tiền chiết khấu]])*8%</f>
        <v>103464.88</v>
      </c>
      <c r="K2130" s="54">
        <v>1396775</v>
      </c>
      <c r="L2130" s="55" t="s">
        <v>24</v>
      </c>
      <c r="M2130" s="56"/>
      <c r="N2130" s="55"/>
      <c r="O2130" s="54">
        <f>IF(Table1[[#This Row],[Phân loại]]="Tồn đầu kỳ",Table1[[#This Row],[Tổng giá trị]],0)</f>
        <v>0</v>
      </c>
      <c r="P2130" s="55">
        <f>IF(Table1[[#This Row],[Số còn phải thu ĐK]]&lt;&gt;0,0,IF(Table1[[#This Row],[Phân loại]]="Bán hàng",Table1[[#This Row],[Tổng giá trị]],-Table1[[#This Row],[Tổng giá trị]]))</f>
        <v>1396775</v>
      </c>
      <c r="Q2130" s="18">
        <f t="shared" si="230"/>
        <v>0</v>
      </c>
      <c r="R2130" s="55">
        <f>Table1[[#This Row],[Số còn phải thu ĐK]]+Table1[[#This Row],[Giá Trị HD sau CK]]-Table1[[#This Row],[Số tiền đã thu]]</f>
        <v>1396775</v>
      </c>
      <c r="S2130" s="56">
        <f>IF(Table1[[#This Row],[Ngày hóa đơn]]&lt;&gt;"",Table1[[#This Row],[Ngày hóa đơn]],Table1[[#This Row],[Ngày hạch toán]])</f>
        <v>44925</v>
      </c>
      <c r="T2130" s="55"/>
      <c r="U2130" s="56">
        <f>IF(Table1[[#This Row],[Ngày tính CN]]="","",S2130+T2130)</f>
        <v>44925</v>
      </c>
      <c r="V2130" s="57">
        <f ca="1">IF(Table1[[#This Row],[Hạn thanh toán]]="","",IF((U2130-NOW())&lt;0,0,(U2130-NOW())))</f>
        <v>0</v>
      </c>
      <c r="W2130" s="54"/>
      <c r="X2130" s="65">
        <f t="shared" ca="1" si="234"/>
        <v>1076.3624215277814</v>
      </c>
      <c r="Y2130" s="109" t="str">
        <f t="shared" ca="1" si="229"/>
        <v>Nợ quá hạn hơn 120 ngày có khả năng mất thanh toán</v>
      </c>
      <c r="Z2130" s="254">
        <f>Table1[[#This Row],[Hạn thanh toán]]</f>
        <v>44925</v>
      </c>
      <c r="AA2130" s="254">
        <f>Table1[[#This Row],[Ngày Thanh toán]]</f>
        <v>0</v>
      </c>
      <c r="AD2130" s="3" t="str">
        <f>IF(Table1[[#This Row],[Mã khách hàng]]="","",VLOOKUP($A2130,Ma_KH!$A:$Q,Ma_KH!O$1,0))</f>
        <v>HAPPYMART</v>
      </c>
      <c r="AE2130" s="3" t="str">
        <f>IF(Table1[[#This Row],[Mã khách hàng]]="","",VLOOKUP($A2130,Ma_KH!$A:$Q,Ma_KH!P$1,0))</f>
        <v>CÔNG TY TNHH HAPPY MART</v>
      </c>
      <c r="AF2130" s="58" t="str">
        <f>VLOOKUP(A2130,Ma_KH!A:Q,Ma_KH!J$1,0)</f>
        <v>Đỗ Minh Quang</v>
      </c>
    </row>
    <row r="2131" spans="1:32" s="58" customFormat="1" ht="16.5">
      <c r="A2131" s="42" t="s">
        <v>176</v>
      </c>
      <c r="B2131" s="42" t="s">
        <v>4516</v>
      </c>
      <c r="C2131" s="44">
        <v>44876</v>
      </c>
      <c r="D2131" s="43" t="s">
        <v>3518</v>
      </c>
      <c r="E2131" s="44"/>
      <c r="F2131" s="48"/>
      <c r="G2131" s="42" t="s">
        <v>3500</v>
      </c>
      <c r="H2131" s="54"/>
      <c r="I2131" s="54"/>
      <c r="J2131" s="54">
        <f>(Table1[[#This Row],[Tiền hàng]]-Table1[[#This Row],[Tiền chiết khấu]])*8%</f>
        <v>0</v>
      </c>
      <c r="K2131" s="54">
        <v>150679.44</v>
      </c>
      <c r="L2131" s="55" t="s">
        <v>17</v>
      </c>
      <c r="M2131" s="56"/>
      <c r="N2131" s="55"/>
      <c r="O2131" s="54">
        <f>IF(Table1[[#This Row],[Phân loại]]="Tồn đầu kỳ",Table1[[#This Row],[Tổng giá trị]],0)</f>
        <v>0</v>
      </c>
      <c r="P2131" s="55">
        <f>IF(Table1[[#This Row],[Số còn phải thu ĐK]]&lt;&gt;0,0,IF(Table1[[#This Row],[Phân loại]]="Bán hàng",Table1[[#This Row],[Tổng giá trị]],-Table1[[#This Row],[Tổng giá trị]]))</f>
        <v>-150679.44</v>
      </c>
      <c r="Q2131" s="18">
        <f t="shared" si="230"/>
        <v>0</v>
      </c>
      <c r="R2131" s="55">
        <f>Table1[[#This Row],[Số còn phải thu ĐK]]+Table1[[#This Row],[Giá Trị HD sau CK]]-Table1[[#This Row],[Số tiền đã thu]]</f>
        <v>-150679.44</v>
      </c>
      <c r="S2131" s="56">
        <f>IF(Table1[[#This Row],[Ngày hóa đơn]]&lt;&gt;"",Table1[[#This Row],[Ngày hóa đơn]],Table1[[#This Row],[Ngày hạch toán]])</f>
        <v>44876</v>
      </c>
      <c r="T2131" s="55"/>
      <c r="U2131" s="56">
        <f>IF(Table1[[#This Row],[Ngày tính CN]]="","",S2131+T2131)</f>
        <v>44876</v>
      </c>
      <c r="V2131" s="57">
        <f ca="1">IF(Table1[[#This Row],[Hạn thanh toán]]="","",IF((U2131-NOW())&lt;0,0,(U2131-NOW())))</f>
        <v>0</v>
      </c>
      <c r="W2131" s="54"/>
      <c r="X2131" s="65">
        <f t="shared" ca="1" si="234"/>
        <v>1125.3624215277814</v>
      </c>
      <c r="Y2131" s="109" t="str">
        <f t="shared" ca="1" si="229"/>
        <v>Nợ quá hạn hơn 120 ngày có khả năng mất thanh toán</v>
      </c>
      <c r="Z2131" s="254">
        <f>Table1[[#This Row],[Hạn thanh toán]]</f>
        <v>44876</v>
      </c>
      <c r="AA2131" s="254">
        <f>Table1[[#This Row],[Ngày Thanh toán]]</f>
        <v>0</v>
      </c>
      <c r="AD2131" s="3" t="str">
        <f>IF(Table1[[#This Row],[Mã khách hàng]]="","",VLOOKUP($A2131,Ma_KH!$A:$Q,Ma_KH!O$1,0))</f>
        <v>HAPPYMART</v>
      </c>
      <c r="AE2131" s="3" t="str">
        <f>IF(Table1[[#This Row],[Mã khách hàng]]="","",VLOOKUP($A2131,Ma_KH!$A:$Q,Ma_KH!P$1,0))</f>
        <v>CÔNG TY TNHH HAPPY MART</v>
      </c>
      <c r="AF2131" s="58" t="str">
        <f>VLOOKUP(A2131,Ma_KH!A:Q,Ma_KH!J$1,0)</f>
        <v>Đỗ Minh Quang</v>
      </c>
    </row>
    <row r="2132" spans="1:32" s="58" customFormat="1" ht="16.5">
      <c r="A2132" s="42" t="s">
        <v>177</v>
      </c>
      <c r="B2132" s="42" t="s">
        <v>4516</v>
      </c>
      <c r="C2132" s="44">
        <v>44876</v>
      </c>
      <c r="D2132" s="43" t="s">
        <v>3519</v>
      </c>
      <c r="E2132" s="44"/>
      <c r="F2132" s="48"/>
      <c r="G2132" s="42" t="s">
        <v>3520</v>
      </c>
      <c r="H2132" s="54"/>
      <c r="I2132" s="54"/>
      <c r="J2132" s="54">
        <f>(Table1[[#This Row],[Tiền hàng]]-Table1[[#This Row],[Tiền chiết khấu]])*8%</f>
        <v>0</v>
      </c>
      <c r="K2132" s="54">
        <v>478822.32</v>
      </c>
      <c r="L2132" s="55" t="s">
        <v>17</v>
      </c>
      <c r="M2132" s="56"/>
      <c r="N2132" s="55"/>
      <c r="O2132" s="54">
        <f>IF(Table1[[#This Row],[Phân loại]]="Tồn đầu kỳ",Table1[[#This Row],[Tổng giá trị]],0)</f>
        <v>0</v>
      </c>
      <c r="P2132" s="55">
        <f>IF(Table1[[#This Row],[Số còn phải thu ĐK]]&lt;&gt;0,0,IF(Table1[[#This Row],[Phân loại]]="Bán hàng",Table1[[#This Row],[Tổng giá trị]],-Table1[[#This Row],[Tổng giá trị]]))</f>
        <v>-478822.32</v>
      </c>
      <c r="Q2132" s="18">
        <f t="shared" si="230"/>
        <v>0</v>
      </c>
      <c r="R2132" s="55">
        <f>Table1[[#This Row],[Số còn phải thu ĐK]]+Table1[[#This Row],[Giá Trị HD sau CK]]-Table1[[#This Row],[Số tiền đã thu]]</f>
        <v>-478822.32</v>
      </c>
      <c r="S2132" s="56">
        <f>IF(Table1[[#This Row],[Ngày hóa đơn]]&lt;&gt;"",Table1[[#This Row],[Ngày hóa đơn]],Table1[[#This Row],[Ngày hạch toán]])</f>
        <v>44876</v>
      </c>
      <c r="T2132" s="55"/>
      <c r="U2132" s="56">
        <f>IF(Table1[[#This Row],[Ngày tính CN]]="","",S2132+T2132)</f>
        <v>44876</v>
      </c>
      <c r="V2132" s="57">
        <f ca="1">IF(Table1[[#This Row],[Hạn thanh toán]]="","",IF((U2132-NOW())&lt;0,0,(U2132-NOW())))</f>
        <v>0</v>
      </c>
      <c r="W2132" s="54"/>
      <c r="X2132" s="65">
        <f t="shared" ca="1" si="234"/>
        <v>1125.3624215277814</v>
      </c>
      <c r="Y2132" s="109" t="str">
        <f t="shared" ca="1" si="229"/>
        <v>Nợ quá hạn hơn 120 ngày có khả năng mất thanh toán</v>
      </c>
      <c r="Z2132" s="254">
        <f>Table1[[#This Row],[Hạn thanh toán]]</f>
        <v>44876</v>
      </c>
      <c r="AA2132" s="254">
        <f>Table1[[#This Row],[Ngày Thanh toán]]</f>
        <v>0</v>
      </c>
      <c r="AD2132" s="3" t="str">
        <f>IF(Table1[[#This Row],[Mã khách hàng]]="","",VLOOKUP($A2132,Ma_KH!$A:$Q,Ma_KH!O$1,0))</f>
        <v>HAPPYMART</v>
      </c>
      <c r="AE2132" s="3" t="str">
        <f>IF(Table1[[#This Row],[Mã khách hàng]]="","",VLOOKUP($A2132,Ma_KH!$A:$Q,Ma_KH!P$1,0))</f>
        <v>CÔNG TY TNHH HAPPY MART</v>
      </c>
      <c r="AF2132" s="58" t="str">
        <f>VLOOKUP(A2132,Ma_KH!A:Q,Ma_KH!J$1,0)</f>
        <v>Đỗ Minh Quang</v>
      </c>
    </row>
    <row r="2133" spans="1:32" s="58" customFormat="1" ht="16.5">
      <c r="A2133" s="42" t="s">
        <v>179</v>
      </c>
      <c r="B2133" s="42" t="s">
        <v>4516</v>
      </c>
      <c r="C2133" s="44">
        <v>44876</v>
      </c>
      <c r="D2133" s="43" t="s">
        <v>3521</v>
      </c>
      <c r="E2133" s="44"/>
      <c r="F2133" s="48"/>
      <c r="G2133" s="42" t="s">
        <v>3508</v>
      </c>
      <c r="H2133" s="54"/>
      <c r="I2133" s="54"/>
      <c r="J2133" s="54">
        <f>(Table1[[#This Row],[Tiền hàng]]-Table1[[#This Row],[Tiền chiết khấu]])*8%</f>
        <v>0</v>
      </c>
      <c r="K2133" s="54">
        <v>463808.16</v>
      </c>
      <c r="L2133" s="55" t="s">
        <v>17</v>
      </c>
      <c r="M2133" s="56"/>
      <c r="N2133" s="55"/>
      <c r="O2133" s="54">
        <f>IF(Table1[[#This Row],[Phân loại]]="Tồn đầu kỳ",Table1[[#This Row],[Tổng giá trị]],0)</f>
        <v>0</v>
      </c>
      <c r="P2133" s="55">
        <f>IF(Table1[[#This Row],[Số còn phải thu ĐK]]&lt;&gt;0,0,IF(Table1[[#This Row],[Phân loại]]="Bán hàng",Table1[[#This Row],[Tổng giá trị]],-Table1[[#This Row],[Tổng giá trị]]))</f>
        <v>-463808.16</v>
      </c>
      <c r="Q2133" s="18">
        <f t="shared" si="230"/>
        <v>0</v>
      </c>
      <c r="R2133" s="55">
        <f>Table1[[#This Row],[Số còn phải thu ĐK]]+Table1[[#This Row],[Giá Trị HD sau CK]]-Table1[[#This Row],[Số tiền đã thu]]</f>
        <v>-463808.16</v>
      </c>
      <c r="S2133" s="56">
        <f>IF(Table1[[#This Row],[Ngày hóa đơn]]&lt;&gt;"",Table1[[#This Row],[Ngày hóa đơn]],Table1[[#This Row],[Ngày hạch toán]])</f>
        <v>44876</v>
      </c>
      <c r="T2133" s="55"/>
      <c r="U2133" s="56">
        <f>IF(Table1[[#This Row],[Ngày tính CN]]="","",S2133+T2133)</f>
        <v>44876</v>
      </c>
      <c r="V2133" s="57">
        <f ca="1">IF(Table1[[#This Row],[Hạn thanh toán]]="","",IF((U2133-NOW())&lt;0,0,(U2133-NOW())))</f>
        <v>0</v>
      </c>
      <c r="W2133" s="54"/>
      <c r="X2133" s="65">
        <f t="shared" ca="1" si="234"/>
        <v>1125.3624215277814</v>
      </c>
      <c r="Y2133" s="109" t="str">
        <f t="shared" ca="1" si="229"/>
        <v>Nợ quá hạn hơn 120 ngày có khả năng mất thanh toán</v>
      </c>
      <c r="Z2133" s="254">
        <f>Table1[[#This Row],[Hạn thanh toán]]</f>
        <v>44876</v>
      </c>
      <c r="AA2133" s="254">
        <f>Table1[[#This Row],[Ngày Thanh toán]]</f>
        <v>0</v>
      </c>
      <c r="AD2133" s="3" t="str">
        <f>IF(Table1[[#This Row],[Mã khách hàng]]="","",VLOOKUP($A2133,Ma_KH!$A:$Q,Ma_KH!O$1,0))</f>
        <v>HAPPYMART</v>
      </c>
      <c r="AE2133" s="3" t="str">
        <f>IF(Table1[[#This Row],[Mã khách hàng]]="","",VLOOKUP($A2133,Ma_KH!$A:$Q,Ma_KH!P$1,0))</f>
        <v>CÔNG TY TNHH HAPPY MART</v>
      </c>
      <c r="AF2133" s="58" t="str">
        <f>VLOOKUP(A2133,Ma_KH!A:Q,Ma_KH!J$1,0)</f>
        <v>Đỗ Minh Quang</v>
      </c>
    </row>
    <row r="2134" spans="1:32" s="58" customFormat="1" ht="16.5">
      <c r="A2134" s="42" t="s">
        <v>177</v>
      </c>
      <c r="B2134" s="42" t="s">
        <v>4516</v>
      </c>
      <c r="C2134" s="44">
        <v>44925</v>
      </c>
      <c r="D2134" s="43" t="s">
        <v>3522</v>
      </c>
      <c r="E2134" s="44"/>
      <c r="F2134" s="48"/>
      <c r="G2134" s="42" t="s">
        <v>3520</v>
      </c>
      <c r="H2134" s="54"/>
      <c r="I2134" s="54"/>
      <c r="J2134" s="54">
        <f>(Table1[[#This Row],[Tiền hàng]]-Table1[[#This Row],[Tiền chiết khấu]])*8%</f>
        <v>0</v>
      </c>
      <c r="K2134" s="54">
        <v>57040.2</v>
      </c>
      <c r="L2134" s="55" t="s">
        <v>17</v>
      </c>
      <c r="M2134" s="56"/>
      <c r="N2134" s="55"/>
      <c r="O2134" s="54">
        <f>IF(Table1[[#This Row],[Phân loại]]="Tồn đầu kỳ",Table1[[#This Row],[Tổng giá trị]],0)</f>
        <v>0</v>
      </c>
      <c r="P2134" s="55">
        <f>IF(Table1[[#This Row],[Số còn phải thu ĐK]]&lt;&gt;0,0,IF(Table1[[#This Row],[Phân loại]]="Bán hàng",Table1[[#This Row],[Tổng giá trị]],-Table1[[#This Row],[Tổng giá trị]]))</f>
        <v>-57040.2</v>
      </c>
      <c r="Q2134" s="18">
        <f t="shared" si="230"/>
        <v>0</v>
      </c>
      <c r="R2134" s="55">
        <f>Table1[[#This Row],[Số còn phải thu ĐK]]+Table1[[#This Row],[Giá Trị HD sau CK]]-Table1[[#This Row],[Số tiền đã thu]]</f>
        <v>-57040.2</v>
      </c>
      <c r="S2134" s="56">
        <f>IF(Table1[[#This Row],[Ngày hóa đơn]]&lt;&gt;"",Table1[[#This Row],[Ngày hóa đơn]],Table1[[#This Row],[Ngày hạch toán]])</f>
        <v>44925</v>
      </c>
      <c r="T2134" s="55"/>
      <c r="U2134" s="56">
        <f>IF(Table1[[#This Row],[Ngày tính CN]]="","",S2134+T2134)</f>
        <v>44925</v>
      </c>
      <c r="V2134" s="57">
        <f ca="1">IF(Table1[[#This Row],[Hạn thanh toán]]="","",IF((U2134-NOW())&lt;0,0,(U2134-NOW())))</f>
        <v>0</v>
      </c>
      <c r="W2134" s="54"/>
      <c r="X2134" s="65">
        <f t="shared" ca="1" si="234"/>
        <v>1076.3624215277814</v>
      </c>
      <c r="Y2134" s="109" t="str">
        <f t="shared" ca="1" si="229"/>
        <v>Nợ quá hạn hơn 120 ngày có khả năng mất thanh toán</v>
      </c>
      <c r="Z2134" s="254">
        <f>Table1[[#This Row],[Hạn thanh toán]]</f>
        <v>44925</v>
      </c>
      <c r="AA2134" s="254">
        <f>Table1[[#This Row],[Ngày Thanh toán]]</f>
        <v>0</v>
      </c>
      <c r="AD2134" s="3" t="str">
        <f>IF(Table1[[#This Row],[Mã khách hàng]]="","",VLOOKUP($A2134,Ma_KH!$A:$Q,Ma_KH!O$1,0))</f>
        <v>HAPPYMART</v>
      </c>
      <c r="AE2134" s="3" t="str">
        <f>IF(Table1[[#This Row],[Mã khách hàng]]="","",VLOOKUP($A2134,Ma_KH!$A:$Q,Ma_KH!P$1,0))</f>
        <v>CÔNG TY TNHH HAPPY MART</v>
      </c>
      <c r="AF2134" s="58" t="str">
        <f>VLOOKUP(A2134,Ma_KH!A:Q,Ma_KH!J$1,0)</f>
        <v>Đỗ Minh Quang</v>
      </c>
    </row>
    <row r="2135" spans="1:32" s="58" customFormat="1" ht="16.5">
      <c r="A2135" s="45" t="s">
        <v>179</v>
      </c>
      <c r="B2135" s="42" t="s">
        <v>4516</v>
      </c>
      <c r="C2135" s="47">
        <v>44840</v>
      </c>
      <c r="D2135" s="46" t="s">
        <v>3523</v>
      </c>
      <c r="E2135" s="47"/>
      <c r="F2135" s="49"/>
      <c r="G2135" s="45" t="s">
        <v>3520</v>
      </c>
      <c r="H2135" s="54"/>
      <c r="I2135" s="54"/>
      <c r="J2135" s="54">
        <f>(Table1[[#This Row],[Tiền hàng]]-Table1[[#This Row],[Tiền chiết khấu]])*8%</f>
        <v>0</v>
      </c>
      <c r="K2135" s="54">
        <v>326992</v>
      </c>
      <c r="L2135" s="55" t="s">
        <v>17</v>
      </c>
      <c r="M2135" s="56"/>
      <c r="N2135" s="55"/>
      <c r="O2135" s="54">
        <f>IF(Table1[[#This Row],[Phân loại]]="Tồn đầu kỳ",Table1[[#This Row],[Tổng giá trị]],0)</f>
        <v>0</v>
      </c>
      <c r="P2135" s="55">
        <f>IF(Table1[[#This Row],[Số còn phải thu ĐK]]&lt;&gt;0,0,IF(Table1[[#This Row],[Phân loại]]="Bán hàng",Table1[[#This Row],[Tổng giá trị]],-Table1[[#This Row],[Tổng giá trị]]))</f>
        <v>-326992</v>
      </c>
      <c r="Q2135" s="18">
        <f t="shared" si="230"/>
        <v>0</v>
      </c>
      <c r="R2135" s="55">
        <f>Table1[[#This Row],[Số còn phải thu ĐK]]+Table1[[#This Row],[Giá Trị HD sau CK]]-Table1[[#This Row],[Số tiền đã thu]]</f>
        <v>-326992</v>
      </c>
      <c r="S2135" s="56">
        <f>IF(Table1[[#This Row],[Ngày hóa đơn]]&lt;&gt;"",Table1[[#This Row],[Ngày hóa đơn]],Table1[[#This Row],[Ngày hạch toán]])</f>
        <v>44840</v>
      </c>
      <c r="T2135" s="55"/>
      <c r="U2135" s="56">
        <f>IF(Table1[[#This Row],[Ngày tính CN]]="","",S2135+T2135)</f>
        <v>44840</v>
      </c>
      <c r="V2135" s="57">
        <f ca="1">IF(Table1[[#This Row],[Hạn thanh toán]]="","",IF((U2135-NOW())&lt;0,0,(U2135-NOW())))</f>
        <v>0</v>
      </c>
      <c r="W2135" s="54"/>
      <c r="X2135" s="65">
        <f t="shared" ca="1" si="234"/>
        <v>1161.3624215277814</v>
      </c>
      <c r="Y2135" s="109" t="str">
        <f t="shared" ca="1" si="229"/>
        <v>Nợ quá hạn hơn 120 ngày có khả năng mất thanh toán</v>
      </c>
      <c r="Z2135" s="254">
        <f>Table1[[#This Row],[Hạn thanh toán]]</f>
        <v>44840</v>
      </c>
      <c r="AA2135" s="254">
        <f>Table1[[#This Row],[Ngày Thanh toán]]</f>
        <v>0</v>
      </c>
      <c r="AD2135" s="3" t="str">
        <f>IF(Table1[[#This Row],[Mã khách hàng]]="","",VLOOKUP($A2135,Ma_KH!$A:$Q,Ma_KH!O$1,0))</f>
        <v>HAPPYMART</v>
      </c>
      <c r="AE2135" s="3" t="str">
        <f>IF(Table1[[#This Row],[Mã khách hàng]]="","",VLOOKUP($A2135,Ma_KH!$A:$Q,Ma_KH!P$1,0))</f>
        <v>CÔNG TY TNHH HAPPY MART</v>
      </c>
      <c r="AF2135" s="58" t="str">
        <f>VLOOKUP(A2135,Ma_KH!A:Q,Ma_KH!J$1,0)</f>
        <v>Đỗ Minh Quang</v>
      </c>
    </row>
    <row r="2136" spans="1:32" s="58" customFormat="1" ht="16.5">
      <c r="A2136" s="42" t="s">
        <v>176</v>
      </c>
      <c r="B2136" s="42" t="s">
        <v>4516</v>
      </c>
      <c r="C2136" s="44">
        <v>44931</v>
      </c>
      <c r="D2136" s="43" t="s">
        <v>3524</v>
      </c>
      <c r="E2136" s="44"/>
      <c r="F2136" s="48"/>
      <c r="G2136" s="42" t="s">
        <v>3500</v>
      </c>
      <c r="H2136" s="54">
        <v>1110580</v>
      </c>
      <c r="I2136" s="54">
        <v>55529</v>
      </c>
      <c r="J2136" s="54">
        <f>(Table1[[#This Row],[Tiền hàng]]-Table1[[#This Row],[Tiền chiết khấu]])*8%</f>
        <v>84404.08</v>
      </c>
      <c r="K2136" s="54">
        <v>1139455</v>
      </c>
      <c r="L2136" s="55" t="s">
        <v>24</v>
      </c>
      <c r="M2136" s="56"/>
      <c r="N2136" s="55"/>
      <c r="O2136" s="54">
        <f>IF(Table1[[#This Row],[Phân loại]]="Tồn đầu kỳ",Table1[[#This Row],[Tổng giá trị]],0)</f>
        <v>0</v>
      </c>
      <c r="P2136" s="55">
        <f>IF(Table1[[#This Row],[Số còn phải thu ĐK]]&lt;&gt;0,0,IF(Table1[[#This Row],[Phân loại]]="Bán hàng",Table1[[#This Row],[Tổng giá trị]],-Table1[[#This Row],[Tổng giá trị]]))</f>
        <v>1139455</v>
      </c>
      <c r="Q2136" s="18">
        <f t="shared" si="230"/>
        <v>0</v>
      </c>
      <c r="R2136" s="55">
        <f>Table1[[#This Row],[Số còn phải thu ĐK]]+Table1[[#This Row],[Giá Trị HD sau CK]]-Table1[[#This Row],[Số tiền đã thu]]</f>
        <v>1139455</v>
      </c>
      <c r="S2136" s="56">
        <f>IF(Table1[[#This Row],[Ngày hóa đơn]]&lt;&gt;"",Table1[[#This Row],[Ngày hóa đơn]],Table1[[#This Row],[Ngày hạch toán]])</f>
        <v>44931</v>
      </c>
      <c r="T2136" s="55"/>
      <c r="U2136" s="56">
        <f>IF(Table1[[#This Row],[Ngày tính CN]]="","",S2136+T2136)</f>
        <v>44931</v>
      </c>
      <c r="V2136" s="57">
        <f ca="1">IF(Table1[[#This Row],[Hạn thanh toán]]="","",IF((U2136-NOW())&lt;0,0,(U2136-NOW())))</f>
        <v>0</v>
      </c>
      <c r="W2136" s="54"/>
      <c r="X2136" s="65">
        <f t="shared" ca="1" si="234"/>
        <v>1070.3624215277814</v>
      </c>
      <c r="Y2136" s="109" t="str">
        <f t="shared" ca="1" si="229"/>
        <v>Nợ quá hạn hơn 120 ngày có khả năng mất thanh toán</v>
      </c>
      <c r="Z2136" s="254">
        <f>Table1[[#This Row],[Hạn thanh toán]]</f>
        <v>44931</v>
      </c>
      <c r="AA2136" s="254">
        <f>Table1[[#This Row],[Ngày Thanh toán]]</f>
        <v>0</v>
      </c>
      <c r="AD2136" s="3" t="str">
        <f>IF(Table1[[#This Row],[Mã khách hàng]]="","",VLOOKUP($A2136,Ma_KH!$A:$Q,Ma_KH!O$1,0))</f>
        <v>HAPPYMART</v>
      </c>
      <c r="AE2136" s="3" t="str">
        <f>IF(Table1[[#This Row],[Mã khách hàng]]="","",VLOOKUP($A2136,Ma_KH!$A:$Q,Ma_KH!P$1,0))</f>
        <v>CÔNG TY TNHH HAPPY MART</v>
      </c>
      <c r="AF2136" s="58" t="str">
        <f>VLOOKUP(A2136,Ma_KH!A:Q,Ma_KH!J$1,0)</f>
        <v>Đỗ Minh Quang</v>
      </c>
    </row>
    <row r="2137" spans="1:32" s="58" customFormat="1" ht="16.5">
      <c r="A2137" s="42" t="s">
        <v>177</v>
      </c>
      <c r="B2137" s="42" t="s">
        <v>4516</v>
      </c>
      <c r="C2137" s="44">
        <v>44935</v>
      </c>
      <c r="D2137" s="43" t="s">
        <v>3525</v>
      </c>
      <c r="E2137" s="44"/>
      <c r="F2137" s="48"/>
      <c r="G2137" s="42" t="s">
        <v>3520</v>
      </c>
      <c r="H2137" s="54">
        <v>2221160</v>
      </c>
      <c r="I2137" s="54">
        <v>111058</v>
      </c>
      <c r="J2137" s="54">
        <f>(Table1[[#This Row],[Tiền hàng]]-Table1[[#This Row],[Tiền chiết khấu]])*8%</f>
        <v>168808.16</v>
      </c>
      <c r="K2137" s="54">
        <v>2278910</v>
      </c>
      <c r="L2137" s="55" t="s">
        <v>24</v>
      </c>
      <c r="M2137" s="56"/>
      <c r="N2137" s="55"/>
      <c r="O2137" s="54">
        <f>IF(Table1[[#This Row],[Phân loại]]="Tồn đầu kỳ",Table1[[#This Row],[Tổng giá trị]],0)</f>
        <v>0</v>
      </c>
      <c r="P2137" s="55">
        <f>IF(Table1[[#This Row],[Số còn phải thu ĐK]]&lt;&gt;0,0,IF(Table1[[#This Row],[Phân loại]]="Bán hàng",Table1[[#This Row],[Tổng giá trị]],-Table1[[#This Row],[Tổng giá trị]]))</f>
        <v>2278910</v>
      </c>
      <c r="Q2137" s="18">
        <f t="shared" si="230"/>
        <v>0</v>
      </c>
      <c r="R2137" s="55">
        <f>Table1[[#This Row],[Số còn phải thu ĐK]]+Table1[[#This Row],[Giá Trị HD sau CK]]-Table1[[#This Row],[Số tiền đã thu]]</f>
        <v>2278910</v>
      </c>
      <c r="S2137" s="56">
        <f>IF(Table1[[#This Row],[Ngày hóa đơn]]&lt;&gt;"",Table1[[#This Row],[Ngày hóa đơn]],Table1[[#This Row],[Ngày hạch toán]])</f>
        <v>44935</v>
      </c>
      <c r="T2137" s="55"/>
      <c r="U2137" s="56">
        <f>IF(Table1[[#This Row],[Ngày tính CN]]="","",S2137+T2137)</f>
        <v>44935</v>
      </c>
      <c r="V2137" s="57">
        <f ca="1">IF(Table1[[#This Row],[Hạn thanh toán]]="","",IF((U2137-NOW())&lt;0,0,(U2137-NOW())))</f>
        <v>0</v>
      </c>
      <c r="W2137" s="54"/>
      <c r="X2137" s="65">
        <f t="shared" ca="1" si="234"/>
        <v>1066.3624215277814</v>
      </c>
      <c r="Y2137" s="109" t="str">
        <f t="shared" ca="1" si="229"/>
        <v>Nợ quá hạn hơn 120 ngày có khả năng mất thanh toán</v>
      </c>
      <c r="Z2137" s="254">
        <f>Table1[[#This Row],[Hạn thanh toán]]</f>
        <v>44935</v>
      </c>
      <c r="AA2137" s="254">
        <f>Table1[[#This Row],[Ngày Thanh toán]]</f>
        <v>0</v>
      </c>
      <c r="AD2137" s="3" t="str">
        <f>IF(Table1[[#This Row],[Mã khách hàng]]="","",VLOOKUP($A2137,Ma_KH!$A:$Q,Ma_KH!O$1,0))</f>
        <v>HAPPYMART</v>
      </c>
      <c r="AE2137" s="3" t="str">
        <f>IF(Table1[[#This Row],[Mã khách hàng]]="","",VLOOKUP($A2137,Ma_KH!$A:$Q,Ma_KH!P$1,0))</f>
        <v>CÔNG TY TNHH HAPPY MART</v>
      </c>
      <c r="AF2137" s="58" t="str">
        <f>VLOOKUP(A2137,Ma_KH!A:Q,Ma_KH!J$1,0)</f>
        <v>Đỗ Minh Quang</v>
      </c>
    </row>
    <row r="2138" spans="1:32" s="58" customFormat="1" ht="16.5">
      <c r="A2138" s="42" t="s">
        <v>180</v>
      </c>
      <c r="B2138" s="42" t="s">
        <v>4516</v>
      </c>
      <c r="C2138" s="44">
        <v>45002</v>
      </c>
      <c r="D2138" s="43" t="s">
        <v>3526</v>
      </c>
      <c r="E2138" s="44"/>
      <c r="F2138" s="48"/>
      <c r="G2138" s="42" t="s">
        <v>3520</v>
      </c>
      <c r="H2138" s="54">
        <v>533940</v>
      </c>
      <c r="I2138" s="54">
        <v>26697</v>
      </c>
      <c r="J2138" s="54">
        <f>(Table1[[#This Row],[Tiền hàng]]-Table1[[#This Row],[Tiền chiết khấu]])*8%</f>
        <v>40579.440000000002</v>
      </c>
      <c r="K2138" s="54">
        <v>547822</v>
      </c>
      <c r="L2138" s="55" t="s">
        <v>24</v>
      </c>
      <c r="M2138" s="56"/>
      <c r="N2138" s="55"/>
      <c r="O2138" s="54">
        <f>IF(Table1[[#This Row],[Phân loại]]="Tồn đầu kỳ",Table1[[#This Row],[Tổng giá trị]],0)</f>
        <v>0</v>
      </c>
      <c r="P2138" s="55">
        <f>IF(Table1[[#This Row],[Số còn phải thu ĐK]]&lt;&gt;0,0,IF(Table1[[#This Row],[Phân loại]]="Bán hàng",Table1[[#This Row],[Tổng giá trị]],-Table1[[#This Row],[Tổng giá trị]]))</f>
        <v>547822</v>
      </c>
      <c r="Q2138" s="18">
        <f t="shared" ref="Q2138:Q2201" si="235">IF(M2138&lt;&gt;"",IF(O2138&lt;&gt;0,O2138,P2138),0)</f>
        <v>0</v>
      </c>
      <c r="R2138" s="55">
        <f>Table1[[#This Row],[Số còn phải thu ĐK]]+Table1[[#This Row],[Giá Trị HD sau CK]]-Table1[[#This Row],[Số tiền đã thu]]</f>
        <v>547822</v>
      </c>
      <c r="S2138" s="56">
        <f>IF(Table1[[#This Row],[Ngày hóa đơn]]&lt;&gt;"",Table1[[#This Row],[Ngày hóa đơn]],Table1[[#This Row],[Ngày hạch toán]])</f>
        <v>45002</v>
      </c>
      <c r="T2138" s="55"/>
      <c r="U2138" s="56">
        <f>IF(Table1[[#This Row],[Ngày tính CN]]="","",S2138+T2138)</f>
        <v>45002</v>
      </c>
      <c r="V2138" s="57">
        <f ca="1">IF(Table1[[#This Row],[Hạn thanh toán]]="","",IF((U2138-NOW())&lt;0,0,(U2138-NOW())))</f>
        <v>0</v>
      </c>
      <c r="W2138" s="54"/>
      <c r="X2138" s="65">
        <f t="shared" ca="1" si="234"/>
        <v>999.36242152778141</v>
      </c>
      <c r="Y2138" s="109" t="str">
        <f t="shared" ref="Y2138:Y2197" ca="1" si="236">IF(R2138=0,"Đã thanh toán",IF(X2138="","",IF(X2138&lt;=0,"Chưa đến hạn thanh toán",IF(X2138&lt;=30,"Nợ quá hạn 30 ngày",IF(X2138&lt;=60,"Nợ quá hạn từ 30 ngày đến 60 ngày",IF(X2138&lt;=90,"Nợ quá hạn từ 60 ngày đến 90 ngày",IF(X2138&lt;=120,"Nợ quá hạn từ 90 ngày đến 120 ngày","Nợ quá hạn hơn 120 ngày có khả năng mất thanh toán")))))))</f>
        <v>Nợ quá hạn hơn 120 ngày có khả năng mất thanh toán</v>
      </c>
      <c r="Z2138" s="254">
        <f>Table1[[#This Row],[Hạn thanh toán]]</f>
        <v>45002</v>
      </c>
      <c r="AA2138" s="254">
        <f>Table1[[#This Row],[Ngày Thanh toán]]</f>
        <v>0</v>
      </c>
      <c r="AD2138" s="3" t="str">
        <f>IF(Table1[[#This Row],[Mã khách hàng]]="","",VLOOKUP($A2138,Ma_KH!$A:$Q,Ma_KH!O$1,0))</f>
        <v>HAPPYMART</v>
      </c>
      <c r="AE2138" s="3" t="str">
        <f>IF(Table1[[#This Row],[Mã khách hàng]]="","",VLOOKUP($A2138,Ma_KH!$A:$Q,Ma_KH!P$1,0))</f>
        <v>CÔNG TY TNHH HAPPY MART</v>
      </c>
      <c r="AF2138" s="58" t="str">
        <f>VLOOKUP(A2138,Ma_KH!A:Q,Ma_KH!J$1,0)</f>
        <v>Đỗ Minh Quang</v>
      </c>
    </row>
    <row r="2139" spans="1:32" s="58" customFormat="1" ht="16.5">
      <c r="A2139" s="42" t="s">
        <v>180</v>
      </c>
      <c r="B2139" s="42" t="s">
        <v>4516</v>
      </c>
      <c r="C2139" s="44">
        <v>45012</v>
      </c>
      <c r="D2139" s="43" t="s">
        <v>3527</v>
      </c>
      <c r="E2139" s="44"/>
      <c r="F2139" s="48"/>
      <c r="G2139" s="42" t="s">
        <v>3520</v>
      </c>
      <c r="H2139" s="54">
        <v>775583</v>
      </c>
      <c r="I2139" s="54">
        <v>38779</v>
      </c>
      <c r="J2139" s="54">
        <f>(Table1[[#This Row],[Tiền hàng]]-Table1[[#This Row],[Tiền chiết khấu]])*8%</f>
        <v>58944.32</v>
      </c>
      <c r="K2139" s="54">
        <v>795748</v>
      </c>
      <c r="L2139" s="55" t="s">
        <v>24</v>
      </c>
      <c r="M2139" s="56"/>
      <c r="N2139" s="55"/>
      <c r="O2139" s="54">
        <f>IF(Table1[[#This Row],[Phân loại]]="Tồn đầu kỳ",Table1[[#This Row],[Tổng giá trị]],0)</f>
        <v>0</v>
      </c>
      <c r="P2139" s="55">
        <f>IF(Table1[[#This Row],[Số còn phải thu ĐK]]&lt;&gt;0,0,IF(Table1[[#This Row],[Phân loại]]="Bán hàng",Table1[[#This Row],[Tổng giá trị]],-Table1[[#This Row],[Tổng giá trị]]))</f>
        <v>795748</v>
      </c>
      <c r="Q2139" s="18">
        <f t="shared" si="235"/>
        <v>0</v>
      </c>
      <c r="R2139" s="55">
        <f>Table1[[#This Row],[Số còn phải thu ĐK]]+Table1[[#This Row],[Giá Trị HD sau CK]]-Table1[[#This Row],[Số tiền đã thu]]</f>
        <v>795748</v>
      </c>
      <c r="S2139" s="56">
        <f>IF(Table1[[#This Row],[Ngày hóa đơn]]&lt;&gt;"",Table1[[#This Row],[Ngày hóa đơn]],Table1[[#This Row],[Ngày hạch toán]])</f>
        <v>45012</v>
      </c>
      <c r="T2139" s="55"/>
      <c r="U2139" s="56">
        <f>IF(Table1[[#This Row],[Ngày tính CN]]="","",S2139+T2139)</f>
        <v>45012</v>
      </c>
      <c r="V2139" s="57">
        <f ca="1">IF(Table1[[#This Row],[Hạn thanh toán]]="","",IF((U2139-NOW())&lt;0,0,(U2139-NOW())))</f>
        <v>0</v>
      </c>
      <c r="W2139" s="54"/>
      <c r="X2139" s="65">
        <f t="shared" ca="1" si="234"/>
        <v>989.36242152778141</v>
      </c>
      <c r="Y2139" s="109" t="str">
        <f t="shared" ca="1" si="236"/>
        <v>Nợ quá hạn hơn 120 ngày có khả năng mất thanh toán</v>
      </c>
      <c r="Z2139" s="254">
        <f>Table1[[#This Row],[Hạn thanh toán]]</f>
        <v>45012</v>
      </c>
      <c r="AA2139" s="254">
        <f>Table1[[#This Row],[Ngày Thanh toán]]</f>
        <v>0</v>
      </c>
      <c r="AD2139" s="3" t="str">
        <f>IF(Table1[[#This Row],[Mã khách hàng]]="","",VLOOKUP($A2139,Ma_KH!$A:$Q,Ma_KH!O$1,0))</f>
        <v>HAPPYMART</v>
      </c>
      <c r="AE2139" s="3" t="str">
        <f>IF(Table1[[#This Row],[Mã khách hàng]]="","",VLOOKUP($A2139,Ma_KH!$A:$Q,Ma_KH!P$1,0))</f>
        <v>CÔNG TY TNHH HAPPY MART</v>
      </c>
      <c r="AF2139" s="58" t="str">
        <f>VLOOKUP(A2139,Ma_KH!A:Q,Ma_KH!J$1,0)</f>
        <v>Đỗ Minh Quang</v>
      </c>
    </row>
    <row r="2140" spans="1:32" s="58" customFormat="1" ht="16.5">
      <c r="A2140" s="42" t="s">
        <v>177</v>
      </c>
      <c r="B2140" s="42" t="s">
        <v>4516</v>
      </c>
      <c r="C2140" s="44">
        <v>45049</v>
      </c>
      <c r="D2140" s="43" t="s">
        <v>3528</v>
      </c>
      <c r="E2140" s="44"/>
      <c r="F2140" s="48"/>
      <c r="G2140" s="42" t="s">
        <v>3520</v>
      </c>
      <c r="H2140" s="54">
        <v>1161010</v>
      </c>
      <c r="I2140" s="54">
        <v>58051</v>
      </c>
      <c r="J2140" s="54">
        <f>(Table1[[#This Row],[Tiền hàng]]-Table1[[#This Row],[Tiền chiết khấu]])*8%</f>
        <v>88236.72</v>
      </c>
      <c r="K2140" s="54">
        <v>1191196</v>
      </c>
      <c r="L2140" s="55" t="s">
        <v>24</v>
      </c>
      <c r="M2140" s="56"/>
      <c r="N2140" s="55"/>
      <c r="O2140" s="54">
        <f>IF(Table1[[#This Row],[Phân loại]]="Tồn đầu kỳ",Table1[[#This Row],[Tổng giá trị]],0)</f>
        <v>0</v>
      </c>
      <c r="P2140" s="55">
        <f>IF(Table1[[#This Row],[Số còn phải thu ĐK]]&lt;&gt;0,0,IF(Table1[[#This Row],[Phân loại]]="Bán hàng",Table1[[#This Row],[Tổng giá trị]],-Table1[[#This Row],[Tổng giá trị]]))</f>
        <v>1191196</v>
      </c>
      <c r="Q2140" s="18">
        <f t="shared" si="235"/>
        <v>0</v>
      </c>
      <c r="R2140" s="55">
        <f>Table1[[#This Row],[Số còn phải thu ĐK]]+Table1[[#This Row],[Giá Trị HD sau CK]]-Table1[[#This Row],[Số tiền đã thu]]</f>
        <v>1191196</v>
      </c>
      <c r="S2140" s="56">
        <f>IF(Table1[[#This Row],[Ngày hóa đơn]]&lt;&gt;"",Table1[[#This Row],[Ngày hóa đơn]],Table1[[#This Row],[Ngày hạch toán]])</f>
        <v>45049</v>
      </c>
      <c r="T2140" s="55"/>
      <c r="U2140" s="56">
        <f>IF(Table1[[#This Row],[Ngày tính CN]]="","",S2140+T2140)</f>
        <v>45049</v>
      </c>
      <c r="V2140" s="57">
        <f ca="1">IF(Table1[[#This Row],[Hạn thanh toán]]="","",IF((U2140-NOW())&lt;0,0,(U2140-NOW())))</f>
        <v>0</v>
      </c>
      <c r="W2140" s="54"/>
      <c r="X2140" s="65">
        <f t="shared" ca="1" si="234"/>
        <v>952.36242152778141</v>
      </c>
      <c r="Y2140" s="109" t="str">
        <f t="shared" ca="1" si="236"/>
        <v>Nợ quá hạn hơn 120 ngày có khả năng mất thanh toán</v>
      </c>
      <c r="Z2140" s="254">
        <f>Table1[[#This Row],[Hạn thanh toán]]</f>
        <v>45049</v>
      </c>
      <c r="AA2140" s="254">
        <f>Table1[[#This Row],[Ngày Thanh toán]]</f>
        <v>0</v>
      </c>
      <c r="AD2140" s="3" t="str">
        <f>IF(Table1[[#This Row],[Mã khách hàng]]="","",VLOOKUP($A2140,Ma_KH!$A:$Q,Ma_KH!O$1,0))</f>
        <v>HAPPYMART</v>
      </c>
      <c r="AE2140" s="3" t="str">
        <f>IF(Table1[[#This Row],[Mã khách hàng]]="","",VLOOKUP($A2140,Ma_KH!$A:$Q,Ma_KH!P$1,0))</f>
        <v>CÔNG TY TNHH HAPPY MART</v>
      </c>
      <c r="AF2140" s="58" t="str">
        <f>VLOOKUP(A2140,Ma_KH!A:Q,Ma_KH!J$1,0)</f>
        <v>Đỗ Minh Quang</v>
      </c>
    </row>
    <row r="2141" spans="1:32" s="58" customFormat="1" ht="16.5">
      <c r="A2141" s="42" t="s">
        <v>177</v>
      </c>
      <c r="B2141" s="42" t="s">
        <v>4516</v>
      </c>
      <c r="C2141" s="44">
        <v>44980</v>
      </c>
      <c r="D2141" s="43" t="s">
        <v>3529</v>
      </c>
      <c r="E2141" s="44"/>
      <c r="F2141" s="48"/>
      <c r="G2141" s="42" t="s">
        <v>3520</v>
      </c>
      <c r="H2141" s="54"/>
      <c r="I2141" s="54"/>
      <c r="J2141" s="54">
        <f>(Table1[[#This Row],[Tiền hàng]]-Table1[[#This Row],[Tiền chiết khấu]])*8%</f>
        <v>0</v>
      </c>
      <c r="K2141" s="54">
        <v>57040.2</v>
      </c>
      <c r="L2141" s="55" t="s">
        <v>17</v>
      </c>
      <c r="M2141" s="56"/>
      <c r="N2141" s="55"/>
      <c r="O2141" s="54">
        <f>IF(Table1[[#This Row],[Phân loại]]="Tồn đầu kỳ",Table1[[#This Row],[Tổng giá trị]],0)</f>
        <v>0</v>
      </c>
      <c r="P2141" s="55">
        <f>IF(Table1[[#This Row],[Số còn phải thu ĐK]]&lt;&gt;0,0,IF(Table1[[#This Row],[Phân loại]]="Bán hàng",Table1[[#This Row],[Tổng giá trị]],-Table1[[#This Row],[Tổng giá trị]]))</f>
        <v>-57040.2</v>
      </c>
      <c r="Q2141" s="18">
        <f t="shared" si="235"/>
        <v>0</v>
      </c>
      <c r="R2141" s="55">
        <f>Table1[[#This Row],[Số còn phải thu ĐK]]+Table1[[#This Row],[Giá Trị HD sau CK]]-Table1[[#This Row],[Số tiền đã thu]]</f>
        <v>-57040.2</v>
      </c>
      <c r="S2141" s="56">
        <f>IF(Table1[[#This Row],[Ngày hóa đơn]]&lt;&gt;"",Table1[[#This Row],[Ngày hóa đơn]],Table1[[#This Row],[Ngày hạch toán]])</f>
        <v>44980</v>
      </c>
      <c r="T2141" s="55"/>
      <c r="U2141" s="56">
        <f>IF(Table1[[#This Row],[Ngày tính CN]]="","",S2141+T2141)</f>
        <v>44980</v>
      </c>
      <c r="V2141" s="57">
        <f ca="1">IF(Table1[[#This Row],[Hạn thanh toán]]="","",IF((U2141-NOW())&lt;0,0,(U2141-NOW())))</f>
        <v>0</v>
      </c>
      <c r="W2141" s="54"/>
      <c r="X2141" s="65">
        <f t="shared" ca="1" si="234"/>
        <v>1021.3624215277814</v>
      </c>
      <c r="Y2141" s="109" t="str">
        <f t="shared" ca="1" si="236"/>
        <v>Nợ quá hạn hơn 120 ngày có khả năng mất thanh toán</v>
      </c>
      <c r="Z2141" s="254">
        <f>Table1[[#This Row],[Hạn thanh toán]]</f>
        <v>44980</v>
      </c>
      <c r="AA2141" s="254">
        <f>Table1[[#This Row],[Ngày Thanh toán]]</f>
        <v>0</v>
      </c>
      <c r="AD2141" s="3" t="str">
        <f>IF(Table1[[#This Row],[Mã khách hàng]]="","",VLOOKUP($A2141,Ma_KH!$A:$Q,Ma_KH!O$1,0))</f>
        <v>HAPPYMART</v>
      </c>
      <c r="AE2141" s="3" t="str">
        <f>IF(Table1[[#This Row],[Mã khách hàng]]="","",VLOOKUP($A2141,Ma_KH!$A:$Q,Ma_KH!P$1,0))</f>
        <v>CÔNG TY TNHH HAPPY MART</v>
      </c>
      <c r="AF2141" s="58" t="str">
        <f>VLOOKUP(A2141,Ma_KH!A:Q,Ma_KH!J$1,0)</f>
        <v>Đỗ Minh Quang</v>
      </c>
    </row>
    <row r="2142" spans="1:32" s="58" customFormat="1" ht="16.5">
      <c r="A2142" s="42" t="s">
        <v>3530</v>
      </c>
      <c r="B2142" s="42" t="s">
        <v>4516</v>
      </c>
      <c r="C2142" s="44">
        <v>45002</v>
      </c>
      <c r="D2142" s="43" t="s">
        <v>3531</v>
      </c>
      <c r="E2142" s="44"/>
      <c r="F2142" s="48"/>
      <c r="G2142" s="42" t="s">
        <v>3532</v>
      </c>
      <c r="H2142" s="54"/>
      <c r="I2142" s="54"/>
      <c r="J2142" s="54">
        <f>(Table1[[#This Row],[Tiền hàng]]-Table1[[#This Row],[Tiền chiết khấu]])*8%</f>
        <v>0</v>
      </c>
      <c r="K2142" s="54">
        <v>571195.80000000005</v>
      </c>
      <c r="L2142" s="55" t="s">
        <v>17</v>
      </c>
      <c r="M2142" s="56"/>
      <c r="N2142" s="55"/>
      <c r="O2142" s="54">
        <f>IF(Table1[[#This Row],[Phân loại]]="Tồn đầu kỳ",Table1[[#This Row],[Tổng giá trị]],0)</f>
        <v>0</v>
      </c>
      <c r="P2142" s="55">
        <f>IF(Table1[[#This Row],[Số còn phải thu ĐK]]&lt;&gt;0,0,IF(Table1[[#This Row],[Phân loại]]="Bán hàng",Table1[[#This Row],[Tổng giá trị]],-Table1[[#This Row],[Tổng giá trị]]))</f>
        <v>-571195.80000000005</v>
      </c>
      <c r="Q2142" s="18">
        <f t="shared" si="235"/>
        <v>0</v>
      </c>
      <c r="R2142" s="55">
        <f>Table1[[#This Row],[Số còn phải thu ĐK]]+Table1[[#This Row],[Giá Trị HD sau CK]]-Table1[[#This Row],[Số tiền đã thu]]</f>
        <v>-571195.80000000005</v>
      </c>
      <c r="S2142" s="56">
        <f>IF(Table1[[#This Row],[Ngày hóa đơn]]&lt;&gt;"",Table1[[#This Row],[Ngày hóa đơn]],Table1[[#This Row],[Ngày hạch toán]])</f>
        <v>45002</v>
      </c>
      <c r="T2142" s="55"/>
      <c r="U2142" s="56">
        <f>IF(Table1[[#This Row],[Ngày tính CN]]="","",S2142+T2142)</f>
        <v>45002</v>
      </c>
      <c r="V2142" s="57">
        <f ca="1">IF(Table1[[#This Row],[Hạn thanh toán]]="","",IF((U2142-NOW())&lt;0,0,(U2142-NOW())))</f>
        <v>0</v>
      </c>
      <c r="W2142" s="54"/>
      <c r="X2142" s="65">
        <f t="shared" ca="1" si="234"/>
        <v>999.36242152778141</v>
      </c>
      <c r="Y2142" s="109" t="str">
        <f t="shared" ca="1" si="236"/>
        <v>Nợ quá hạn hơn 120 ngày có khả năng mất thanh toán</v>
      </c>
      <c r="Z2142" s="254">
        <f>Table1[[#This Row],[Hạn thanh toán]]</f>
        <v>45002</v>
      </c>
      <c r="AA2142" s="254">
        <f>Table1[[#This Row],[Ngày Thanh toán]]</f>
        <v>0</v>
      </c>
      <c r="AD2142" s="3" t="str">
        <f>IF(Table1[[#This Row],[Mã khách hàng]]="","",VLOOKUP($A2142,Ma_KH!$A:$Q,Ma_KH!O$1,0))</f>
        <v>HAPPYMART</v>
      </c>
      <c r="AE2142" s="3" t="str">
        <f>IF(Table1[[#This Row],[Mã khách hàng]]="","",VLOOKUP($A2142,Ma_KH!$A:$Q,Ma_KH!P$1,0))</f>
        <v>CÔNG TY TNHH HAPPY MART</v>
      </c>
      <c r="AF2142" s="58" t="str">
        <f>VLOOKUP(A2142,Ma_KH!A:Q,Ma_KH!J$1,0)</f>
        <v>Đỗ Minh Quang</v>
      </c>
    </row>
    <row r="2143" spans="1:32" s="58" customFormat="1" ht="16.5">
      <c r="A2143" s="42" t="s">
        <v>177</v>
      </c>
      <c r="B2143" s="42" t="s">
        <v>4516</v>
      </c>
      <c r="C2143" s="44">
        <v>45003</v>
      </c>
      <c r="D2143" s="43" t="s">
        <v>3533</v>
      </c>
      <c r="E2143" s="44"/>
      <c r="F2143" s="48"/>
      <c r="G2143" s="42" t="s">
        <v>3520</v>
      </c>
      <c r="H2143" s="54"/>
      <c r="I2143" s="54"/>
      <c r="J2143" s="54">
        <f>(Table1[[#This Row],[Tiền hàng]]-Table1[[#This Row],[Tiền chiết khấu]])*8%</f>
        <v>0</v>
      </c>
      <c r="K2143" s="54">
        <v>255479.4</v>
      </c>
      <c r="L2143" s="55" t="s">
        <v>17</v>
      </c>
      <c r="M2143" s="56"/>
      <c r="N2143" s="55"/>
      <c r="O2143" s="54">
        <f>IF(Table1[[#This Row],[Phân loại]]="Tồn đầu kỳ",Table1[[#This Row],[Tổng giá trị]],0)</f>
        <v>0</v>
      </c>
      <c r="P2143" s="55">
        <f>IF(Table1[[#This Row],[Số còn phải thu ĐK]]&lt;&gt;0,0,IF(Table1[[#This Row],[Phân loại]]="Bán hàng",Table1[[#This Row],[Tổng giá trị]],-Table1[[#This Row],[Tổng giá trị]]))</f>
        <v>-255479.4</v>
      </c>
      <c r="Q2143" s="18">
        <f t="shared" si="235"/>
        <v>0</v>
      </c>
      <c r="R2143" s="55">
        <f>Table1[[#This Row],[Số còn phải thu ĐK]]+Table1[[#This Row],[Giá Trị HD sau CK]]-Table1[[#This Row],[Số tiền đã thu]]</f>
        <v>-255479.4</v>
      </c>
      <c r="S2143" s="56">
        <f>IF(Table1[[#This Row],[Ngày hóa đơn]]&lt;&gt;"",Table1[[#This Row],[Ngày hóa đơn]],Table1[[#This Row],[Ngày hạch toán]])</f>
        <v>45003</v>
      </c>
      <c r="T2143" s="55"/>
      <c r="U2143" s="56">
        <f>IF(Table1[[#This Row],[Ngày tính CN]]="","",S2143+T2143)</f>
        <v>45003</v>
      </c>
      <c r="V2143" s="57">
        <f ca="1">IF(Table1[[#This Row],[Hạn thanh toán]]="","",IF((U2143-NOW())&lt;0,0,(U2143-NOW())))</f>
        <v>0</v>
      </c>
      <c r="W2143" s="54"/>
      <c r="X2143" s="65">
        <f t="shared" ca="1" si="234"/>
        <v>998.36242152778141</v>
      </c>
      <c r="Y2143" s="109" t="str">
        <f t="shared" ca="1" si="236"/>
        <v>Nợ quá hạn hơn 120 ngày có khả năng mất thanh toán</v>
      </c>
      <c r="Z2143" s="254">
        <f>Table1[[#This Row],[Hạn thanh toán]]</f>
        <v>45003</v>
      </c>
      <c r="AA2143" s="254">
        <f>Table1[[#This Row],[Ngày Thanh toán]]</f>
        <v>0</v>
      </c>
      <c r="AD2143" s="3" t="str">
        <f>IF(Table1[[#This Row],[Mã khách hàng]]="","",VLOOKUP($A2143,Ma_KH!$A:$Q,Ma_KH!O$1,0))</f>
        <v>HAPPYMART</v>
      </c>
      <c r="AE2143" s="3" t="str">
        <f>IF(Table1[[#This Row],[Mã khách hàng]]="","",VLOOKUP($A2143,Ma_KH!$A:$Q,Ma_KH!P$1,0))</f>
        <v>CÔNG TY TNHH HAPPY MART</v>
      </c>
      <c r="AF2143" s="58" t="str">
        <f>VLOOKUP(A2143,Ma_KH!A:Q,Ma_KH!J$1,0)</f>
        <v>Đỗ Minh Quang</v>
      </c>
    </row>
    <row r="2144" spans="1:32" s="58" customFormat="1" ht="16.5">
      <c r="A2144" s="42" t="s">
        <v>177</v>
      </c>
      <c r="B2144" s="42" t="s">
        <v>4516</v>
      </c>
      <c r="C2144" s="44">
        <v>45061</v>
      </c>
      <c r="D2144" s="43" t="s">
        <v>3534</v>
      </c>
      <c r="E2144" s="44"/>
      <c r="F2144" s="48"/>
      <c r="G2144" s="42" t="s">
        <v>3520</v>
      </c>
      <c r="H2144" s="54"/>
      <c r="I2144" s="54"/>
      <c r="J2144" s="54">
        <f>(Table1[[#This Row],[Tiền hàng]]-Table1[[#This Row],[Tiền chiết khấu]])*8%</f>
        <v>0</v>
      </c>
      <c r="K2144" s="54">
        <v>90069.84</v>
      </c>
      <c r="L2144" s="55" t="s">
        <v>17</v>
      </c>
      <c r="M2144" s="56"/>
      <c r="N2144" s="55"/>
      <c r="O2144" s="54">
        <f>IF(Table1[[#This Row],[Phân loại]]="Tồn đầu kỳ",Table1[[#This Row],[Tổng giá trị]],0)</f>
        <v>0</v>
      </c>
      <c r="P2144" s="55">
        <f>IF(Table1[[#This Row],[Số còn phải thu ĐK]]&lt;&gt;0,0,IF(Table1[[#This Row],[Phân loại]]="Bán hàng",Table1[[#This Row],[Tổng giá trị]],-Table1[[#This Row],[Tổng giá trị]]))</f>
        <v>-90069.84</v>
      </c>
      <c r="Q2144" s="18">
        <f t="shared" si="235"/>
        <v>0</v>
      </c>
      <c r="R2144" s="55">
        <f>Table1[[#This Row],[Số còn phải thu ĐK]]+Table1[[#This Row],[Giá Trị HD sau CK]]-Table1[[#This Row],[Số tiền đã thu]]</f>
        <v>-90069.84</v>
      </c>
      <c r="S2144" s="56">
        <f>IF(Table1[[#This Row],[Ngày hóa đơn]]&lt;&gt;"",Table1[[#This Row],[Ngày hóa đơn]],Table1[[#This Row],[Ngày hạch toán]])</f>
        <v>45061</v>
      </c>
      <c r="T2144" s="55"/>
      <c r="U2144" s="56">
        <f>IF(Table1[[#This Row],[Ngày tính CN]]="","",S2144+T2144)</f>
        <v>45061</v>
      </c>
      <c r="V2144" s="57">
        <f ca="1">IF(Table1[[#This Row],[Hạn thanh toán]]="","",IF((U2144-NOW())&lt;0,0,(U2144-NOW())))</f>
        <v>0</v>
      </c>
      <c r="W2144" s="54"/>
      <c r="X2144" s="65">
        <f t="shared" ca="1" si="234"/>
        <v>940.36242152778141</v>
      </c>
      <c r="Y2144" s="109" t="str">
        <f t="shared" ca="1" si="236"/>
        <v>Nợ quá hạn hơn 120 ngày có khả năng mất thanh toán</v>
      </c>
      <c r="Z2144" s="254">
        <f>Table1[[#This Row],[Hạn thanh toán]]</f>
        <v>45061</v>
      </c>
      <c r="AA2144" s="254">
        <f>Table1[[#This Row],[Ngày Thanh toán]]</f>
        <v>0</v>
      </c>
      <c r="AD2144" s="3" t="str">
        <f>IF(Table1[[#This Row],[Mã khách hàng]]="","",VLOOKUP($A2144,Ma_KH!$A:$Q,Ma_KH!O$1,0))</f>
        <v>HAPPYMART</v>
      </c>
      <c r="AE2144" s="3" t="str">
        <f>IF(Table1[[#This Row],[Mã khách hàng]]="","",VLOOKUP($A2144,Ma_KH!$A:$Q,Ma_KH!P$1,0))</f>
        <v>CÔNG TY TNHH HAPPY MART</v>
      </c>
      <c r="AF2144" s="58" t="str">
        <f>VLOOKUP(A2144,Ma_KH!A:Q,Ma_KH!J$1,0)</f>
        <v>Đỗ Minh Quang</v>
      </c>
    </row>
    <row r="2145" spans="1:32" s="58" customFormat="1" ht="16.5">
      <c r="A2145" s="45" t="s">
        <v>176</v>
      </c>
      <c r="B2145" s="42" t="s">
        <v>4516</v>
      </c>
      <c r="C2145" s="47">
        <v>44964</v>
      </c>
      <c r="D2145" s="46" t="s">
        <v>3535</v>
      </c>
      <c r="E2145" s="47"/>
      <c r="F2145" s="49"/>
      <c r="G2145" s="49"/>
      <c r="H2145" s="54"/>
      <c r="I2145" s="54"/>
      <c r="J2145" s="54">
        <f>(Table1[[#This Row],[Tiền hàng]]-Table1[[#This Row],[Tiền chiết khấu]])*8%</f>
        <v>0</v>
      </c>
      <c r="K2145" s="54">
        <v>1160555</v>
      </c>
      <c r="L2145" s="55" t="s">
        <v>17</v>
      </c>
      <c r="M2145" s="56"/>
      <c r="N2145" s="55"/>
      <c r="O2145" s="54">
        <f>IF(Table1[[#This Row],[Phân loại]]="Tồn đầu kỳ",Table1[[#This Row],[Tổng giá trị]],0)</f>
        <v>0</v>
      </c>
      <c r="P2145" s="55">
        <f>IF(Table1[[#This Row],[Số còn phải thu ĐK]]&lt;&gt;0,0,IF(Table1[[#This Row],[Phân loại]]="Bán hàng",Table1[[#This Row],[Tổng giá trị]],-Table1[[#This Row],[Tổng giá trị]]))</f>
        <v>-1160555</v>
      </c>
      <c r="Q2145" s="18">
        <f t="shared" si="235"/>
        <v>0</v>
      </c>
      <c r="R2145" s="55">
        <f>Table1[[#This Row],[Số còn phải thu ĐK]]+Table1[[#This Row],[Giá Trị HD sau CK]]-Table1[[#This Row],[Số tiền đã thu]]</f>
        <v>-1160555</v>
      </c>
      <c r="S2145" s="56">
        <f>IF(Table1[[#This Row],[Ngày hóa đơn]]&lt;&gt;"",Table1[[#This Row],[Ngày hóa đơn]],Table1[[#This Row],[Ngày hạch toán]])</f>
        <v>44964</v>
      </c>
      <c r="T2145" s="55"/>
      <c r="U2145" s="56">
        <f>IF(Table1[[#This Row],[Ngày tính CN]]="","",S2145+T2145)</f>
        <v>44964</v>
      </c>
      <c r="V2145" s="57">
        <f ca="1">IF(Table1[[#This Row],[Hạn thanh toán]]="","",IF((U2145-NOW())&lt;0,0,(U2145-NOW())))</f>
        <v>0</v>
      </c>
      <c r="W2145" s="54"/>
      <c r="X2145" s="65">
        <f t="shared" ca="1" si="234"/>
        <v>1037.3624215277814</v>
      </c>
      <c r="Y2145" s="109" t="str">
        <f t="shared" ca="1" si="236"/>
        <v>Nợ quá hạn hơn 120 ngày có khả năng mất thanh toán</v>
      </c>
      <c r="Z2145" s="254">
        <f>Table1[[#This Row],[Hạn thanh toán]]</f>
        <v>44964</v>
      </c>
      <c r="AA2145" s="254">
        <f>Table1[[#This Row],[Ngày Thanh toán]]</f>
        <v>0</v>
      </c>
      <c r="AD2145" s="3" t="str">
        <f>IF(Table1[[#This Row],[Mã khách hàng]]="","",VLOOKUP($A2145,Ma_KH!$A:$Q,Ma_KH!O$1,0))</f>
        <v>HAPPYMART</v>
      </c>
      <c r="AE2145" s="3" t="str">
        <f>IF(Table1[[#This Row],[Mã khách hàng]]="","",VLOOKUP($A2145,Ma_KH!$A:$Q,Ma_KH!P$1,0))</f>
        <v>CÔNG TY TNHH HAPPY MART</v>
      </c>
      <c r="AF2145" s="58" t="str">
        <f>VLOOKUP(A2145,Ma_KH!A:Q,Ma_KH!J$1,0)</f>
        <v>Đỗ Minh Quang</v>
      </c>
    </row>
    <row r="2146" spans="1:32" ht="16.5">
      <c r="A2146" s="66" t="s">
        <v>177</v>
      </c>
      <c r="B2146" s="42" t="s">
        <v>4516</v>
      </c>
      <c r="C2146" s="67">
        <v>45629</v>
      </c>
      <c r="D2146" s="68" t="s">
        <v>3536</v>
      </c>
      <c r="E2146" s="67"/>
      <c r="F2146" s="72"/>
      <c r="G2146" s="66" t="s">
        <v>3537</v>
      </c>
      <c r="H2146" s="69">
        <v>555290</v>
      </c>
      <c r="I2146" s="69">
        <v>27765</v>
      </c>
      <c r="J2146" s="69">
        <f>(Table1[[#This Row],[Tiền hàng]]-Table1[[#This Row],[Tiền chiết khấu]])*8%</f>
        <v>42202</v>
      </c>
      <c r="K2146" s="69">
        <v>569727</v>
      </c>
      <c r="L2146" s="8" t="s">
        <v>24</v>
      </c>
      <c r="M2146" s="194">
        <v>45631</v>
      </c>
      <c r="N2146" s="195" t="s">
        <v>4450</v>
      </c>
      <c r="O2146" s="69">
        <f>IF(Table1[[#This Row],[Phân loại]]="Tồn đầu kỳ",Table1[[#This Row],[Tổng giá trị]],0)</f>
        <v>0</v>
      </c>
      <c r="P2146" s="8">
        <f>IF(Table1[[#This Row],[Số còn phải thu ĐK]]&lt;&gt;0,0,IF(Table1[[#This Row],[Phân loại]]="Bán hàng",Table1[[#This Row],[Tổng giá trị]],-Table1[[#This Row],[Tổng giá trị]]))</f>
        <v>569727</v>
      </c>
      <c r="Q2146" s="18">
        <f t="shared" si="235"/>
        <v>569727</v>
      </c>
      <c r="R2146" s="8">
        <f>Table1[[#This Row],[Số còn phải thu ĐK]]+Table1[[#This Row],[Giá Trị HD sau CK]]-Table1[[#This Row],[Số tiền đã thu]]</f>
        <v>0</v>
      </c>
      <c r="S2146" s="7">
        <f>IF(Table1[[#This Row],[Ngày hóa đơn]]&lt;&gt;"",Table1[[#This Row],[Ngày hóa đơn]],Table1[[#This Row],[Ngày hạch toán]])</f>
        <v>45629</v>
      </c>
      <c r="T2146" s="8"/>
      <c r="U2146" s="7">
        <f>IF(Table1[[#This Row],[Ngày tính CN]]="","",S2146+T2146)</f>
        <v>45629</v>
      </c>
      <c r="V2146" s="71">
        <f ca="1">IF(Table1[[#This Row],[Hạn thanh toán]]="","",IF((U2146-NOW())&lt;0,0,(U2146-NOW())))</f>
        <v>0</v>
      </c>
      <c r="W2146" s="69"/>
      <c r="X2146" s="65" t="str">
        <f t="shared" ca="1" si="234"/>
        <v/>
      </c>
      <c r="Y2146" s="65" t="str">
        <f t="shared" si="236"/>
        <v>Đã thanh toán</v>
      </c>
      <c r="Z2146" s="250">
        <f>Table1[[#This Row],[Hạn thanh toán]]</f>
        <v>45629</v>
      </c>
      <c r="AA2146" s="250">
        <f>Table1[[#This Row],[Ngày Thanh toán]]</f>
        <v>45631</v>
      </c>
      <c r="AD2146" s="3" t="str">
        <f>IF(Table1[[#This Row],[Mã khách hàng]]="","",VLOOKUP($A2146,Ma_KH!$A:$Q,Ma_KH!O$1,0))</f>
        <v>HAPPYMART</v>
      </c>
      <c r="AE2146" s="3" t="str">
        <f>IF(Table1[[#This Row],[Mã khách hàng]]="","",VLOOKUP($A2146,Ma_KH!$A:$Q,Ma_KH!P$1,0))</f>
        <v>CÔNG TY TNHH HAPPY MART</v>
      </c>
      <c r="AF2146" s="3" t="str">
        <f>VLOOKUP(A2146,Ma_KH!A:Q,Ma_KH!J$1,0)</f>
        <v>Đỗ Minh Quang</v>
      </c>
    </row>
    <row r="2147" spans="1:32" s="58" customFormat="1" ht="16.5">
      <c r="A2147" s="42" t="s">
        <v>181</v>
      </c>
      <c r="B2147" s="42" t="s">
        <v>4517</v>
      </c>
      <c r="C2147" s="44">
        <v>44564</v>
      </c>
      <c r="D2147" s="43"/>
      <c r="E2147" s="44">
        <v>44564</v>
      </c>
      <c r="F2147" s="42" t="s">
        <v>3538</v>
      </c>
      <c r="G2147" s="42" t="s">
        <v>3539</v>
      </c>
      <c r="H2147" s="54">
        <v>1739744</v>
      </c>
      <c r="I2147" s="54">
        <v>0</v>
      </c>
      <c r="J2147" s="54">
        <f>(Table1[[#This Row],[Tiền hàng]]-Table1[[#This Row],[Tiền chiết khấu]])*8%</f>
        <v>139179.51999999999</v>
      </c>
      <c r="K2147" s="54">
        <v>1913718</v>
      </c>
      <c r="L2147" s="55" t="s">
        <v>24</v>
      </c>
      <c r="M2147" s="56"/>
      <c r="N2147" s="55"/>
      <c r="O2147" s="54">
        <f>IF(Table1[[#This Row],[Phân loại]]="Tồn đầu kỳ",Table1[[#This Row],[Tổng giá trị]],0)</f>
        <v>0</v>
      </c>
      <c r="P2147" s="55">
        <f>IF(Table1[[#This Row],[Số còn phải thu ĐK]]&lt;&gt;0,0,IF(Table1[[#This Row],[Phân loại]]="Bán hàng",Table1[[#This Row],[Tổng giá trị]],-Table1[[#This Row],[Tổng giá trị]]))</f>
        <v>1913718</v>
      </c>
      <c r="Q2147" s="18">
        <f t="shared" si="235"/>
        <v>0</v>
      </c>
      <c r="R2147" s="55">
        <f>Table1[[#This Row],[Số còn phải thu ĐK]]+Table1[[#This Row],[Giá Trị HD sau CK]]-Table1[[#This Row],[Số tiền đã thu]]</f>
        <v>1913718</v>
      </c>
      <c r="S2147" s="56">
        <f>IF(Table1[[#This Row],[Ngày hóa đơn]]&lt;&gt;"",Table1[[#This Row],[Ngày hóa đơn]],Table1[[#This Row],[Ngày hạch toán]])</f>
        <v>44564</v>
      </c>
      <c r="T2147" s="55"/>
      <c r="U2147" s="56">
        <f>IF(Table1[[#This Row],[Ngày tính CN]]="","",S2147+T2147)</f>
        <v>44564</v>
      </c>
      <c r="V2147" s="57">
        <f ca="1">IF(Table1[[#This Row],[Hạn thanh toán]]="","",IF((U2147-NOW())&lt;0,0,(U2147-NOW())))</f>
        <v>0</v>
      </c>
      <c r="W2147" s="54"/>
      <c r="X2147" s="65">
        <f t="shared" ca="1" si="234"/>
        <v>1437.3624215277814</v>
      </c>
      <c r="Y2147" s="109" t="str">
        <f t="shared" ca="1" si="236"/>
        <v>Nợ quá hạn hơn 120 ngày có khả năng mất thanh toán</v>
      </c>
      <c r="Z2147" s="254">
        <f>Table1[[#This Row],[Hạn thanh toán]]</f>
        <v>44564</v>
      </c>
      <c r="AA2147" s="254">
        <f>Table1[[#This Row],[Ngày Thanh toán]]</f>
        <v>0</v>
      </c>
      <c r="AD2147" s="3" t="str">
        <f>IF(Table1[[#This Row],[Mã khách hàng]]="","",VLOOKUP($A2147,Ma_KH!$A:$Q,Ma_KH!O$1,0))</f>
        <v>SHINSEN</v>
      </c>
      <c r="AE2147" s="3" t="str">
        <f>IF(Table1[[#This Row],[Mã khách hàng]]="","",VLOOKUP($A2147,Ma_KH!$A:$Q,Ma_KH!P$1,0))</f>
        <v>CÔNG TY CỔ PHẦN SHINSEN GROUP</v>
      </c>
      <c r="AF2147" s="58">
        <f>VLOOKUP(A2147,Ma_KH!A:Q,Ma_KH!J$1,0)</f>
        <v>0</v>
      </c>
    </row>
    <row r="2148" spans="1:32" s="58" customFormat="1" ht="16.5">
      <c r="A2148" s="42" t="s">
        <v>181</v>
      </c>
      <c r="B2148" s="42" t="s">
        <v>4517</v>
      </c>
      <c r="C2148" s="44">
        <v>44573</v>
      </c>
      <c r="D2148" s="43"/>
      <c r="E2148" s="44">
        <v>44573</v>
      </c>
      <c r="F2148" s="42" t="s">
        <v>3540</v>
      </c>
      <c r="G2148" s="42" t="s">
        <v>3541</v>
      </c>
      <c r="H2148" s="54">
        <v>752730</v>
      </c>
      <c r="I2148" s="54">
        <v>0</v>
      </c>
      <c r="J2148" s="54">
        <f>(Table1[[#This Row],[Tiền hàng]]-Table1[[#This Row],[Tiền chiết khấu]])*8%</f>
        <v>60218.400000000001</v>
      </c>
      <c r="K2148" s="54">
        <v>828003</v>
      </c>
      <c r="L2148" s="55" t="s">
        <v>24</v>
      </c>
      <c r="M2148" s="56"/>
      <c r="N2148" s="55"/>
      <c r="O2148" s="54">
        <f>IF(Table1[[#This Row],[Phân loại]]="Tồn đầu kỳ",Table1[[#This Row],[Tổng giá trị]],0)</f>
        <v>0</v>
      </c>
      <c r="P2148" s="55">
        <f>IF(Table1[[#This Row],[Số còn phải thu ĐK]]&lt;&gt;0,0,IF(Table1[[#This Row],[Phân loại]]="Bán hàng",Table1[[#This Row],[Tổng giá trị]],-Table1[[#This Row],[Tổng giá trị]]))</f>
        <v>828003</v>
      </c>
      <c r="Q2148" s="18">
        <f t="shared" si="235"/>
        <v>0</v>
      </c>
      <c r="R2148" s="55">
        <f>Table1[[#This Row],[Số còn phải thu ĐK]]+Table1[[#This Row],[Giá Trị HD sau CK]]-Table1[[#This Row],[Số tiền đã thu]]</f>
        <v>828003</v>
      </c>
      <c r="S2148" s="56">
        <f>IF(Table1[[#This Row],[Ngày hóa đơn]]&lt;&gt;"",Table1[[#This Row],[Ngày hóa đơn]],Table1[[#This Row],[Ngày hạch toán]])</f>
        <v>44573</v>
      </c>
      <c r="T2148" s="55"/>
      <c r="U2148" s="56">
        <f>IF(Table1[[#This Row],[Ngày tính CN]]="","",S2148+T2148)</f>
        <v>44573</v>
      </c>
      <c r="V2148" s="57">
        <f ca="1">IF(Table1[[#This Row],[Hạn thanh toán]]="","",IF((U2148-NOW())&lt;0,0,(U2148-NOW())))</f>
        <v>0</v>
      </c>
      <c r="W2148" s="54"/>
      <c r="X2148" s="65">
        <f t="shared" ca="1" si="234"/>
        <v>1428.3624215277814</v>
      </c>
      <c r="Y2148" s="109" t="str">
        <f t="shared" ca="1" si="236"/>
        <v>Nợ quá hạn hơn 120 ngày có khả năng mất thanh toán</v>
      </c>
      <c r="Z2148" s="254">
        <f>Table1[[#This Row],[Hạn thanh toán]]</f>
        <v>44573</v>
      </c>
      <c r="AA2148" s="254">
        <f>Table1[[#This Row],[Ngày Thanh toán]]</f>
        <v>0</v>
      </c>
      <c r="AD2148" s="3" t="str">
        <f>IF(Table1[[#This Row],[Mã khách hàng]]="","",VLOOKUP($A2148,Ma_KH!$A:$Q,Ma_KH!O$1,0))</f>
        <v>SHINSEN</v>
      </c>
      <c r="AE2148" s="3" t="str">
        <f>IF(Table1[[#This Row],[Mã khách hàng]]="","",VLOOKUP($A2148,Ma_KH!$A:$Q,Ma_KH!P$1,0))</f>
        <v>CÔNG TY CỔ PHẦN SHINSEN GROUP</v>
      </c>
      <c r="AF2148" s="58">
        <f>VLOOKUP(A2148,Ma_KH!A:Q,Ma_KH!J$1,0)</f>
        <v>0</v>
      </c>
    </row>
    <row r="2149" spans="1:32" s="58" customFormat="1" ht="16.5">
      <c r="A2149" s="42" t="s">
        <v>181</v>
      </c>
      <c r="B2149" s="42" t="s">
        <v>4517</v>
      </c>
      <c r="C2149" s="44">
        <v>44574</v>
      </c>
      <c r="D2149" s="43"/>
      <c r="E2149" s="44">
        <v>44574</v>
      </c>
      <c r="F2149" s="42" t="s">
        <v>3542</v>
      </c>
      <c r="G2149" s="42" t="s">
        <v>3543</v>
      </c>
      <c r="H2149" s="54">
        <v>555290</v>
      </c>
      <c r="I2149" s="54">
        <v>0</v>
      </c>
      <c r="J2149" s="54">
        <f>(Table1[[#This Row],[Tiền hàng]]-Table1[[#This Row],[Tiền chiết khấu]])*8%</f>
        <v>44423.200000000004</v>
      </c>
      <c r="K2149" s="54">
        <v>610819</v>
      </c>
      <c r="L2149" s="55" t="s">
        <v>24</v>
      </c>
      <c r="M2149" s="56"/>
      <c r="N2149" s="55"/>
      <c r="O2149" s="54">
        <f>IF(Table1[[#This Row],[Phân loại]]="Tồn đầu kỳ",Table1[[#This Row],[Tổng giá trị]],0)</f>
        <v>0</v>
      </c>
      <c r="P2149" s="55">
        <f>IF(Table1[[#This Row],[Số còn phải thu ĐK]]&lt;&gt;0,0,IF(Table1[[#This Row],[Phân loại]]="Bán hàng",Table1[[#This Row],[Tổng giá trị]],-Table1[[#This Row],[Tổng giá trị]]))</f>
        <v>610819</v>
      </c>
      <c r="Q2149" s="18">
        <f t="shared" si="235"/>
        <v>0</v>
      </c>
      <c r="R2149" s="55">
        <f>Table1[[#This Row],[Số còn phải thu ĐK]]+Table1[[#This Row],[Giá Trị HD sau CK]]-Table1[[#This Row],[Số tiền đã thu]]</f>
        <v>610819</v>
      </c>
      <c r="S2149" s="56">
        <f>IF(Table1[[#This Row],[Ngày hóa đơn]]&lt;&gt;"",Table1[[#This Row],[Ngày hóa đơn]],Table1[[#This Row],[Ngày hạch toán]])</f>
        <v>44574</v>
      </c>
      <c r="T2149" s="55"/>
      <c r="U2149" s="56">
        <f>IF(Table1[[#This Row],[Ngày tính CN]]="","",S2149+T2149)</f>
        <v>44574</v>
      </c>
      <c r="V2149" s="57">
        <f ca="1">IF(Table1[[#This Row],[Hạn thanh toán]]="","",IF((U2149-NOW())&lt;0,0,(U2149-NOW())))</f>
        <v>0</v>
      </c>
      <c r="W2149" s="54"/>
      <c r="X2149" s="65">
        <f t="shared" ca="1" si="234"/>
        <v>1427.3624215277814</v>
      </c>
      <c r="Y2149" s="109" t="str">
        <f t="shared" ca="1" si="236"/>
        <v>Nợ quá hạn hơn 120 ngày có khả năng mất thanh toán</v>
      </c>
      <c r="Z2149" s="254">
        <f>Table1[[#This Row],[Hạn thanh toán]]</f>
        <v>44574</v>
      </c>
      <c r="AA2149" s="254">
        <f>Table1[[#This Row],[Ngày Thanh toán]]</f>
        <v>0</v>
      </c>
      <c r="AD2149" s="3" t="str">
        <f>IF(Table1[[#This Row],[Mã khách hàng]]="","",VLOOKUP($A2149,Ma_KH!$A:$Q,Ma_KH!O$1,0))</f>
        <v>SHINSEN</v>
      </c>
      <c r="AE2149" s="3" t="str">
        <f>IF(Table1[[#This Row],[Mã khách hàng]]="","",VLOOKUP($A2149,Ma_KH!$A:$Q,Ma_KH!P$1,0))</f>
        <v>CÔNG TY CỔ PHẦN SHINSEN GROUP</v>
      </c>
      <c r="AF2149" s="58">
        <f>VLOOKUP(A2149,Ma_KH!A:Q,Ma_KH!J$1,0)</f>
        <v>0</v>
      </c>
    </row>
    <row r="2150" spans="1:32" s="58" customFormat="1" ht="16.5">
      <c r="A2150" s="42" t="s">
        <v>181</v>
      </c>
      <c r="B2150" s="42" t="s">
        <v>4517</v>
      </c>
      <c r="C2150" s="44">
        <v>44575</v>
      </c>
      <c r="D2150" s="43"/>
      <c r="E2150" s="44">
        <v>44575</v>
      </c>
      <c r="F2150" s="42" t="s">
        <v>3544</v>
      </c>
      <c r="G2150" s="42" t="s">
        <v>3545</v>
      </c>
      <c r="H2150" s="54">
        <v>1126866</v>
      </c>
      <c r="I2150" s="54">
        <v>0</v>
      </c>
      <c r="J2150" s="54">
        <f>(Table1[[#This Row],[Tiền hàng]]-Table1[[#This Row],[Tiền chiết khấu]])*8%</f>
        <v>90149.28</v>
      </c>
      <c r="K2150" s="54">
        <v>1239553</v>
      </c>
      <c r="L2150" s="55" t="s">
        <v>24</v>
      </c>
      <c r="M2150" s="56"/>
      <c r="N2150" s="55"/>
      <c r="O2150" s="54">
        <f>IF(Table1[[#This Row],[Phân loại]]="Tồn đầu kỳ",Table1[[#This Row],[Tổng giá trị]],0)</f>
        <v>0</v>
      </c>
      <c r="P2150" s="55">
        <f>IF(Table1[[#This Row],[Số còn phải thu ĐK]]&lt;&gt;0,0,IF(Table1[[#This Row],[Phân loại]]="Bán hàng",Table1[[#This Row],[Tổng giá trị]],-Table1[[#This Row],[Tổng giá trị]]))</f>
        <v>1239553</v>
      </c>
      <c r="Q2150" s="18">
        <f t="shared" si="235"/>
        <v>0</v>
      </c>
      <c r="R2150" s="55">
        <f>Table1[[#This Row],[Số còn phải thu ĐK]]+Table1[[#This Row],[Giá Trị HD sau CK]]-Table1[[#This Row],[Số tiền đã thu]]</f>
        <v>1239553</v>
      </c>
      <c r="S2150" s="56">
        <f>IF(Table1[[#This Row],[Ngày hóa đơn]]&lt;&gt;"",Table1[[#This Row],[Ngày hóa đơn]],Table1[[#This Row],[Ngày hạch toán]])</f>
        <v>44575</v>
      </c>
      <c r="T2150" s="55"/>
      <c r="U2150" s="56">
        <f>IF(Table1[[#This Row],[Ngày tính CN]]="","",S2150+T2150)</f>
        <v>44575</v>
      </c>
      <c r="V2150" s="57">
        <f ca="1">IF(Table1[[#This Row],[Hạn thanh toán]]="","",IF((U2150-NOW())&lt;0,0,(U2150-NOW())))</f>
        <v>0</v>
      </c>
      <c r="W2150" s="54"/>
      <c r="X2150" s="65">
        <f t="shared" ca="1" si="234"/>
        <v>1426.3624215277814</v>
      </c>
      <c r="Y2150" s="109" t="str">
        <f t="shared" ca="1" si="236"/>
        <v>Nợ quá hạn hơn 120 ngày có khả năng mất thanh toán</v>
      </c>
      <c r="Z2150" s="254">
        <f>Table1[[#This Row],[Hạn thanh toán]]</f>
        <v>44575</v>
      </c>
      <c r="AA2150" s="254">
        <f>Table1[[#This Row],[Ngày Thanh toán]]</f>
        <v>0</v>
      </c>
      <c r="AD2150" s="3" t="str">
        <f>IF(Table1[[#This Row],[Mã khách hàng]]="","",VLOOKUP($A2150,Ma_KH!$A:$Q,Ma_KH!O$1,0))</f>
        <v>SHINSEN</v>
      </c>
      <c r="AE2150" s="3" t="str">
        <f>IF(Table1[[#This Row],[Mã khách hàng]]="","",VLOOKUP($A2150,Ma_KH!$A:$Q,Ma_KH!P$1,0))</f>
        <v>CÔNG TY CỔ PHẦN SHINSEN GROUP</v>
      </c>
      <c r="AF2150" s="58">
        <f>VLOOKUP(A2150,Ma_KH!A:Q,Ma_KH!J$1,0)</f>
        <v>0</v>
      </c>
    </row>
    <row r="2151" spans="1:32" s="58" customFormat="1" ht="16.5">
      <c r="A2151" s="42" t="s">
        <v>181</v>
      </c>
      <c r="B2151" s="42" t="s">
        <v>4517</v>
      </c>
      <c r="C2151" s="44">
        <v>44590</v>
      </c>
      <c r="D2151" s="43"/>
      <c r="E2151" s="44">
        <v>44590</v>
      </c>
      <c r="F2151" s="42" t="s">
        <v>3546</v>
      </c>
      <c r="G2151" s="42" t="s">
        <v>3547</v>
      </c>
      <c r="H2151" s="54">
        <v>752730</v>
      </c>
      <c r="I2151" s="54">
        <v>0</v>
      </c>
      <c r="J2151" s="54">
        <f>(Table1[[#This Row],[Tiền hàng]]-Table1[[#This Row],[Tiền chiết khấu]])*8%</f>
        <v>60218.400000000001</v>
      </c>
      <c r="K2151" s="54">
        <v>828003</v>
      </c>
      <c r="L2151" s="55" t="s">
        <v>24</v>
      </c>
      <c r="M2151" s="56"/>
      <c r="N2151" s="55"/>
      <c r="O2151" s="54">
        <f>IF(Table1[[#This Row],[Phân loại]]="Tồn đầu kỳ",Table1[[#This Row],[Tổng giá trị]],0)</f>
        <v>0</v>
      </c>
      <c r="P2151" s="55">
        <f>IF(Table1[[#This Row],[Số còn phải thu ĐK]]&lt;&gt;0,0,IF(Table1[[#This Row],[Phân loại]]="Bán hàng",Table1[[#This Row],[Tổng giá trị]],-Table1[[#This Row],[Tổng giá trị]]))</f>
        <v>828003</v>
      </c>
      <c r="Q2151" s="18">
        <f t="shared" si="235"/>
        <v>0</v>
      </c>
      <c r="R2151" s="55">
        <f>Table1[[#This Row],[Số còn phải thu ĐK]]+Table1[[#This Row],[Giá Trị HD sau CK]]-Table1[[#This Row],[Số tiền đã thu]]</f>
        <v>828003</v>
      </c>
      <c r="S2151" s="56">
        <f>IF(Table1[[#This Row],[Ngày hóa đơn]]&lt;&gt;"",Table1[[#This Row],[Ngày hóa đơn]],Table1[[#This Row],[Ngày hạch toán]])</f>
        <v>44590</v>
      </c>
      <c r="T2151" s="55"/>
      <c r="U2151" s="56">
        <f>IF(Table1[[#This Row],[Ngày tính CN]]="","",S2151+T2151)</f>
        <v>44590</v>
      </c>
      <c r="V2151" s="57">
        <f ca="1">IF(Table1[[#This Row],[Hạn thanh toán]]="","",IF((U2151-NOW())&lt;0,0,(U2151-NOW())))</f>
        <v>0</v>
      </c>
      <c r="W2151" s="54"/>
      <c r="X2151" s="65">
        <f t="shared" ca="1" si="234"/>
        <v>1411.3624215277814</v>
      </c>
      <c r="Y2151" s="109" t="str">
        <f t="shared" ca="1" si="236"/>
        <v>Nợ quá hạn hơn 120 ngày có khả năng mất thanh toán</v>
      </c>
      <c r="Z2151" s="254">
        <f>Table1[[#This Row],[Hạn thanh toán]]</f>
        <v>44590</v>
      </c>
      <c r="AA2151" s="254">
        <f>Table1[[#This Row],[Ngày Thanh toán]]</f>
        <v>0</v>
      </c>
      <c r="AD2151" s="3" t="str">
        <f>IF(Table1[[#This Row],[Mã khách hàng]]="","",VLOOKUP($A2151,Ma_KH!$A:$Q,Ma_KH!O$1,0))</f>
        <v>SHINSEN</v>
      </c>
      <c r="AE2151" s="3" t="str">
        <f>IF(Table1[[#This Row],[Mã khách hàng]]="","",VLOOKUP($A2151,Ma_KH!$A:$Q,Ma_KH!P$1,0))</f>
        <v>CÔNG TY CỔ PHẦN SHINSEN GROUP</v>
      </c>
      <c r="AF2151" s="58">
        <f>VLOOKUP(A2151,Ma_KH!A:Q,Ma_KH!J$1,0)</f>
        <v>0</v>
      </c>
    </row>
    <row r="2152" spans="1:32" s="58" customFormat="1" ht="16.5">
      <c r="A2152" s="42" t="s">
        <v>181</v>
      </c>
      <c r="B2152" s="42" t="s">
        <v>4517</v>
      </c>
      <c r="C2152" s="44">
        <v>44590</v>
      </c>
      <c r="D2152" s="43"/>
      <c r="E2152" s="44">
        <v>44590</v>
      </c>
      <c r="F2152" s="42" t="s">
        <v>3548</v>
      </c>
      <c r="G2152" s="42" t="s">
        <v>3549</v>
      </c>
      <c r="H2152" s="54">
        <v>2074051</v>
      </c>
      <c r="I2152" s="54">
        <v>0</v>
      </c>
      <c r="J2152" s="54">
        <f>(Table1[[#This Row],[Tiền hàng]]-Table1[[#This Row],[Tiền chiết khấu]])*8%</f>
        <v>165924.08000000002</v>
      </c>
      <c r="K2152" s="54">
        <v>2281456</v>
      </c>
      <c r="L2152" s="55" t="s">
        <v>24</v>
      </c>
      <c r="M2152" s="56"/>
      <c r="N2152" s="55"/>
      <c r="O2152" s="54">
        <f>IF(Table1[[#This Row],[Phân loại]]="Tồn đầu kỳ",Table1[[#This Row],[Tổng giá trị]],0)</f>
        <v>0</v>
      </c>
      <c r="P2152" s="55">
        <f>IF(Table1[[#This Row],[Số còn phải thu ĐK]]&lt;&gt;0,0,IF(Table1[[#This Row],[Phân loại]]="Bán hàng",Table1[[#This Row],[Tổng giá trị]],-Table1[[#This Row],[Tổng giá trị]]))</f>
        <v>2281456</v>
      </c>
      <c r="Q2152" s="18">
        <f t="shared" si="235"/>
        <v>0</v>
      </c>
      <c r="R2152" s="55">
        <f>Table1[[#This Row],[Số còn phải thu ĐK]]+Table1[[#This Row],[Giá Trị HD sau CK]]-Table1[[#This Row],[Số tiền đã thu]]</f>
        <v>2281456</v>
      </c>
      <c r="S2152" s="56">
        <f>IF(Table1[[#This Row],[Ngày hóa đơn]]&lt;&gt;"",Table1[[#This Row],[Ngày hóa đơn]],Table1[[#This Row],[Ngày hạch toán]])</f>
        <v>44590</v>
      </c>
      <c r="T2152" s="55"/>
      <c r="U2152" s="56">
        <f>IF(Table1[[#This Row],[Ngày tính CN]]="","",S2152+T2152)</f>
        <v>44590</v>
      </c>
      <c r="V2152" s="57">
        <f ca="1">IF(Table1[[#This Row],[Hạn thanh toán]]="","",IF((U2152-NOW())&lt;0,0,(U2152-NOW())))</f>
        <v>0</v>
      </c>
      <c r="W2152" s="54"/>
      <c r="X2152" s="65">
        <f t="shared" ca="1" si="234"/>
        <v>1411.3624215277814</v>
      </c>
      <c r="Y2152" s="109" t="str">
        <f t="shared" ca="1" si="236"/>
        <v>Nợ quá hạn hơn 120 ngày có khả năng mất thanh toán</v>
      </c>
      <c r="Z2152" s="254">
        <f>Table1[[#This Row],[Hạn thanh toán]]</f>
        <v>44590</v>
      </c>
      <c r="AA2152" s="254">
        <f>Table1[[#This Row],[Ngày Thanh toán]]</f>
        <v>0</v>
      </c>
      <c r="AD2152" s="3" t="str">
        <f>IF(Table1[[#This Row],[Mã khách hàng]]="","",VLOOKUP($A2152,Ma_KH!$A:$Q,Ma_KH!O$1,0))</f>
        <v>SHINSEN</v>
      </c>
      <c r="AE2152" s="3" t="str">
        <f>IF(Table1[[#This Row],[Mã khách hàng]]="","",VLOOKUP($A2152,Ma_KH!$A:$Q,Ma_KH!P$1,0))</f>
        <v>CÔNG TY CỔ PHẦN SHINSEN GROUP</v>
      </c>
      <c r="AF2152" s="58">
        <f>VLOOKUP(A2152,Ma_KH!A:Q,Ma_KH!J$1,0)</f>
        <v>0</v>
      </c>
    </row>
    <row r="2153" spans="1:32" s="58" customFormat="1" ht="16.5">
      <c r="A2153" s="42" t="s">
        <v>181</v>
      </c>
      <c r="B2153" s="42" t="s">
        <v>4517</v>
      </c>
      <c r="C2153" s="44">
        <v>44601</v>
      </c>
      <c r="D2153" s="43"/>
      <c r="E2153" s="44">
        <v>44601</v>
      </c>
      <c r="F2153" s="42" t="s">
        <v>3550</v>
      </c>
      <c r="G2153" s="42" t="s">
        <v>3551</v>
      </c>
      <c r="H2153" s="54">
        <v>1598270</v>
      </c>
      <c r="I2153" s="54">
        <v>0</v>
      </c>
      <c r="J2153" s="54">
        <f>(Table1[[#This Row],[Tiền hàng]]-Table1[[#This Row],[Tiền chiết khấu]])*8%</f>
        <v>127861.6</v>
      </c>
      <c r="K2153" s="54">
        <v>1726132</v>
      </c>
      <c r="L2153" s="55" t="s">
        <v>24</v>
      </c>
      <c r="M2153" s="56"/>
      <c r="N2153" s="55"/>
      <c r="O2153" s="54">
        <f>IF(Table1[[#This Row],[Phân loại]]="Tồn đầu kỳ",Table1[[#This Row],[Tổng giá trị]],0)</f>
        <v>0</v>
      </c>
      <c r="P2153" s="55">
        <f>IF(Table1[[#This Row],[Số còn phải thu ĐK]]&lt;&gt;0,0,IF(Table1[[#This Row],[Phân loại]]="Bán hàng",Table1[[#This Row],[Tổng giá trị]],-Table1[[#This Row],[Tổng giá trị]]))</f>
        <v>1726132</v>
      </c>
      <c r="Q2153" s="18">
        <f t="shared" si="235"/>
        <v>0</v>
      </c>
      <c r="R2153" s="55">
        <f>Table1[[#This Row],[Số còn phải thu ĐK]]+Table1[[#This Row],[Giá Trị HD sau CK]]-Table1[[#This Row],[Số tiền đã thu]]</f>
        <v>1726132</v>
      </c>
      <c r="S2153" s="56">
        <f>IF(Table1[[#This Row],[Ngày hóa đơn]]&lt;&gt;"",Table1[[#This Row],[Ngày hóa đơn]],Table1[[#This Row],[Ngày hạch toán]])</f>
        <v>44601</v>
      </c>
      <c r="T2153" s="55"/>
      <c r="U2153" s="56">
        <f>IF(Table1[[#This Row],[Ngày tính CN]]="","",S2153+T2153)</f>
        <v>44601</v>
      </c>
      <c r="V2153" s="57">
        <f ca="1">IF(Table1[[#This Row],[Hạn thanh toán]]="","",IF((U2153-NOW())&lt;0,0,(U2153-NOW())))</f>
        <v>0</v>
      </c>
      <c r="W2153" s="54"/>
      <c r="X2153" s="65">
        <f t="shared" ca="1" si="234"/>
        <v>1400.3624215277814</v>
      </c>
      <c r="Y2153" s="109" t="str">
        <f t="shared" ca="1" si="236"/>
        <v>Nợ quá hạn hơn 120 ngày có khả năng mất thanh toán</v>
      </c>
      <c r="Z2153" s="254">
        <f>Table1[[#This Row],[Hạn thanh toán]]</f>
        <v>44601</v>
      </c>
      <c r="AA2153" s="254">
        <f>Table1[[#This Row],[Ngày Thanh toán]]</f>
        <v>0</v>
      </c>
      <c r="AD2153" s="3" t="str">
        <f>IF(Table1[[#This Row],[Mã khách hàng]]="","",VLOOKUP($A2153,Ma_KH!$A:$Q,Ma_KH!O$1,0))</f>
        <v>SHINSEN</v>
      </c>
      <c r="AE2153" s="3" t="str">
        <f>IF(Table1[[#This Row],[Mã khách hàng]]="","",VLOOKUP($A2153,Ma_KH!$A:$Q,Ma_KH!P$1,0))</f>
        <v>CÔNG TY CỔ PHẦN SHINSEN GROUP</v>
      </c>
      <c r="AF2153" s="58">
        <f>VLOOKUP(A2153,Ma_KH!A:Q,Ma_KH!J$1,0)</f>
        <v>0</v>
      </c>
    </row>
    <row r="2154" spans="1:32" s="58" customFormat="1" ht="16.5">
      <c r="A2154" s="42" t="s">
        <v>181</v>
      </c>
      <c r="B2154" s="42" t="s">
        <v>4517</v>
      </c>
      <c r="C2154" s="44">
        <v>44602</v>
      </c>
      <c r="D2154" s="43"/>
      <c r="E2154" s="44">
        <v>44602</v>
      </c>
      <c r="F2154" s="42" t="s">
        <v>3552</v>
      </c>
      <c r="G2154" s="42" t="s">
        <v>3553</v>
      </c>
      <c r="H2154" s="54">
        <v>884818</v>
      </c>
      <c r="I2154" s="54">
        <v>0</v>
      </c>
      <c r="J2154" s="54">
        <f>(Table1[[#This Row],[Tiền hàng]]-Table1[[#This Row],[Tiền chiết khấu]])*8%</f>
        <v>70785.440000000002</v>
      </c>
      <c r="K2154" s="54">
        <v>955603</v>
      </c>
      <c r="L2154" s="55" t="s">
        <v>24</v>
      </c>
      <c r="M2154" s="56"/>
      <c r="N2154" s="55"/>
      <c r="O2154" s="54">
        <f>IF(Table1[[#This Row],[Phân loại]]="Tồn đầu kỳ",Table1[[#This Row],[Tổng giá trị]],0)</f>
        <v>0</v>
      </c>
      <c r="P2154" s="55">
        <f>IF(Table1[[#This Row],[Số còn phải thu ĐK]]&lt;&gt;0,0,IF(Table1[[#This Row],[Phân loại]]="Bán hàng",Table1[[#This Row],[Tổng giá trị]],-Table1[[#This Row],[Tổng giá trị]]))</f>
        <v>955603</v>
      </c>
      <c r="Q2154" s="18">
        <f t="shared" si="235"/>
        <v>0</v>
      </c>
      <c r="R2154" s="55">
        <f>Table1[[#This Row],[Số còn phải thu ĐK]]+Table1[[#This Row],[Giá Trị HD sau CK]]-Table1[[#This Row],[Số tiền đã thu]]</f>
        <v>955603</v>
      </c>
      <c r="S2154" s="56">
        <f>IF(Table1[[#This Row],[Ngày hóa đơn]]&lt;&gt;"",Table1[[#This Row],[Ngày hóa đơn]],Table1[[#This Row],[Ngày hạch toán]])</f>
        <v>44602</v>
      </c>
      <c r="T2154" s="55"/>
      <c r="U2154" s="56">
        <f>IF(Table1[[#This Row],[Ngày tính CN]]="","",S2154+T2154)</f>
        <v>44602</v>
      </c>
      <c r="V2154" s="57">
        <f ca="1">IF(Table1[[#This Row],[Hạn thanh toán]]="","",IF((U2154-NOW())&lt;0,0,(U2154-NOW())))</f>
        <v>0</v>
      </c>
      <c r="W2154" s="54"/>
      <c r="X2154" s="65">
        <f t="shared" ca="1" si="234"/>
        <v>1399.3624215277814</v>
      </c>
      <c r="Y2154" s="109" t="str">
        <f t="shared" ca="1" si="236"/>
        <v>Nợ quá hạn hơn 120 ngày có khả năng mất thanh toán</v>
      </c>
      <c r="Z2154" s="254">
        <f>Table1[[#This Row],[Hạn thanh toán]]</f>
        <v>44602</v>
      </c>
      <c r="AA2154" s="254">
        <f>Table1[[#This Row],[Ngày Thanh toán]]</f>
        <v>0</v>
      </c>
      <c r="AD2154" s="3" t="str">
        <f>IF(Table1[[#This Row],[Mã khách hàng]]="","",VLOOKUP($A2154,Ma_KH!$A:$Q,Ma_KH!O$1,0))</f>
        <v>SHINSEN</v>
      </c>
      <c r="AE2154" s="3" t="str">
        <f>IF(Table1[[#This Row],[Mã khách hàng]]="","",VLOOKUP($A2154,Ma_KH!$A:$Q,Ma_KH!P$1,0))</f>
        <v>CÔNG TY CỔ PHẦN SHINSEN GROUP</v>
      </c>
      <c r="AF2154" s="58">
        <f>VLOOKUP(A2154,Ma_KH!A:Q,Ma_KH!J$1,0)</f>
        <v>0</v>
      </c>
    </row>
    <row r="2155" spans="1:32" s="58" customFormat="1" ht="16.5">
      <c r="A2155" s="45" t="s">
        <v>181</v>
      </c>
      <c r="B2155" s="42" t="s">
        <v>4517</v>
      </c>
      <c r="C2155" s="47">
        <v>44602</v>
      </c>
      <c r="D2155" s="46"/>
      <c r="E2155" s="47">
        <v>44602</v>
      </c>
      <c r="F2155" s="45" t="s">
        <v>3554</v>
      </c>
      <c r="G2155" s="45" t="s">
        <v>3555</v>
      </c>
      <c r="H2155" s="54">
        <v>1552578</v>
      </c>
      <c r="I2155" s="54">
        <v>0</v>
      </c>
      <c r="J2155" s="54">
        <f>(Table1[[#This Row],[Tiền hàng]]-Table1[[#This Row],[Tiền chiết khấu]])*8%</f>
        <v>124206.24</v>
      </c>
      <c r="K2155" s="54">
        <v>1676784</v>
      </c>
      <c r="L2155" s="55" t="s">
        <v>24</v>
      </c>
      <c r="M2155" s="56"/>
      <c r="N2155" s="55"/>
      <c r="O2155" s="54">
        <f>IF(Table1[[#This Row],[Phân loại]]="Tồn đầu kỳ",Table1[[#This Row],[Tổng giá trị]],0)</f>
        <v>0</v>
      </c>
      <c r="P2155" s="55">
        <f>IF(Table1[[#This Row],[Số còn phải thu ĐK]]&lt;&gt;0,0,IF(Table1[[#This Row],[Phân loại]]="Bán hàng",Table1[[#This Row],[Tổng giá trị]],-Table1[[#This Row],[Tổng giá trị]]))</f>
        <v>1676784</v>
      </c>
      <c r="Q2155" s="18">
        <f t="shared" si="235"/>
        <v>0</v>
      </c>
      <c r="R2155" s="55">
        <f>Table1[[#This Row],[Số còn phải thu ĐK]]+Table1[[#This Row],[Giá Trị HD sau CK]]-Table1[[#This Row],[Số tiền đã thu]]</f>
        <v>1676784</v>
      </c>
      <c r="S2155" s="56">
        <f>IF(Table1[[#This Row],[Ngày hóa đơn]]&lt;&gt;"",Table1[[#This Row],[Ngày hóa đơn]],Table1[[#This Row],[Ngày hạch toán]])</f>
        <v>44602</v>
      </c>
      <c r="T2155" s="55"/>
      <c r="U2155" s="56">
        <f>IF(Table1[[#This Row],[Ngày tính CN]]="","",S2155+T2155)</f>
        <v>44602</v>
      </c>
      <c r="V2155" s="57">
        <f ca="1">IF(Table1[[#This Row],[Hạn thanh toán]]="","",IF((U2155-NOW())&lt;0,0,(U2155-NOW())))</f>
        <v>0</v>
      </c>
      <c r="W2155" s="54"/>
      <c r="X2155" s="65">
        <f t="shared" ca="1" si="234"/>
        <v>1399.3624215277814</v>
      </c>
      <c r="Y2155" s="109" t="str">
        <f t="shared" ca="1" si="236"/>
        <v>Nợ quá hạn hơn 120 ngày có khả năng mất thanh toán</v>
      </c>
      <c r="Z2155" s="254">
        <f>Table1[[#This Row],[Hạn thanh toán]]</f>
        <v>44602</v>
      </c>
      <c r="AA2155" s="254">
        <f>Table1[[#This Row],[Ngày Thanh toán]]</f>
        <v>0</v>
      </c>
      <c r="AD2155" s="3" t="str">
        <f>IF(Table1[[#This Row],[Mã khách hàng]]="","",VLOOKUP($A2155,Ma_KH!$A:$Q,Ma_KH!O$1,0))</f>
        <v>SHINSEN</v>
      </c>
      <c r="AE2155" s="3" t="str">
        <f>IF(Table1[[#This Row],[Mã khách hàng]]="","",VLOOKUP($A2155,Ma_KH!$A:$Q,Ma_KH!P$1,0))</f>
        <v>CÔNG TY CỔ PHẦN SHINSEN GROUP</v>
      </c>
      <c r="AF2155" s="58">
        <f>VLOOKUP(A2155,Ma_KH!A:Q,Ma_KH!J$1,0)</f>
        <v>0</v>
      </c>
    </row>
    <row r="2156" spans="1:32" s="58" customFormat="1" ht="16.5">
      <c r="A2156" s="42" t="s">
        <v>181</v>
      </c>
      <c r="B2156" s="42" t="s">
        <v>4517</v>
      </c>
      <c r="C2156" s="44">
        <v>44608</v>
      </c>
      <c r="D2156" s="43"/>
      <c r="E2156" s="44">
        <v>44608</v>
      </c>
      <c r="F2156" s="42" t="s">
        <v>3556</v>
      </c>
      <c r="G2156" s="42" t="s">
        <v>3557</v>
      </c>
      <c r="H2156" s="54">
        <v>953062</v>
      </c>
      <c r="I2156" s="54">
        <v>0</v>
      </c>
      <c r="J2156" s="54">
        <f>(Table1[[#This Row],[Tiền hàng]]-Table1[[#This Row],[Tiền chiết khấu]])*8%</f>
        <v>76244.960000000006</v>
      </c>
      <c r="K2156" s="54">
        <v>1029307</v>
      </c>
      <c r="L2156" s="55" t="s">
        <v>24</v>
      </c>
      <c r="M2156" s="56"/>
      <c r="N2156" s="55"/>
      <c r="O2156" s="54">
        <f>IF(Table1[[#This Row],[Phân loại]]="Tồn đầu kỳ",Table1[[#This Row],[Tổng giá trị]],0)</f>
        <v>0</v>
      </c>
      <c r="P2156" s="55">
        <f>IF(Table1[[#This Row],[Số còn phải thu ĐK]]&lt;&gt;0,0,IF(Table1[[#This Row],[Phân loại]]="Bán hàng",Table1[[#This Row],[Tổng giá trị]],-Table1[[#This Row],[Tổng giá trị]]))</f>
        <v>1029307</v>
      </c>
      <c r="Q2156" s="18">
        <f t="shared" si="235"/>
        <v>0</v>
      </c>
      <c r="R2156" s="55">
        <f>Table1[[#This Row],[Số còn phải thu ĐK]]+Table1[[#This Row],[Giá Trị HD sau CK]]-Table1[[#This Row],[Số tiền đã thu]]</f>
        <v>1029307</v>
      </c>
      <c r="S2156" s="56">
        <f>IF(Table1[[#This Row],[Ngày hóa đơn]]&lt;&gt;"",Table1[[#This Row],[Ngày hóa đơn]],Table1[[#This Row],[Ngày hạch toán]])</f>
        <v>44608</v>
      </c>
      <c r="T2156" s="55"/>
      <c r="U2156" s="56">
        <f>IF(Table1[[#This Row],[Ngày tính CN]]="","",S2156+T2156)</f>
        <v>44608</v>
      </c>
      <c r="V2156" s="57">
        <f ca="1">IF(Table1[[#This Row],[Hạn thanh toán]]="","",IF((U2156-NOW())&lt;0,0,(U2156-NOW())))</f>
        <v>0</v>
      </c>
      <c r="W2156" s="54"/>
      <c r="X2156" s="65">
        <f t="shared" ca="1" si="234"/>
        <v>1393.3624215277814</v>
      </c>
      <c r="Y2156" s="109" t="str">
        <f t="shared" ca="1" si="236"/>
        <v>Nợ quá hạn hơn 120 ngày có khả năng mất thanh toán</v>
      </c>
      <c r="Z2156" s="254">
        <f>Table1[[#This Row],[Hạn thanh toán]]</f>
        <v>44608</v>
      </c>
      <c r="AA2156" s="254">
        <f>Table1[[#This Row],[Ngày Thanh toán]]</f>
        <v>0</v>
      </c>
      <c r="AD2156" s="3" t="str">
        <f>IF(Table1[[#This Row],[Mã khách hàng]]="","",VLOOKUP($A2156,Ma_KH!$A:$Q,Ma_KH!O$1,0))</f>
        <v>SHINSEN</v>
      </c>
      <c r="AE2156" s="3" t="str">
        <f>IF(Table1[[#This Row],[Mã khách hàng]]="","",VLOOKUP($A2156,Ma_KH!$A:$Q,Ma_KH!P$1,0))</f>
        <v>CÔNG TY CỔ PHẦN SHINSEN GROUP</v>
      </c>
      <c r="AF2156" s="58">
        <f>VLOOKUP(A2156,Ma_KH!A:Q,Ma_KH!J$1,0)</f>
        <v>0</v>
      </c>
    </row>
    <row r="2157" spans="1:32" s="58" customFormat="1" ht="16.5">
      <c r="A2157" s="42" t="s">
        <v>181</v>
      </c>
      <c r="B2157" s="42" t="s">
        <v>4517</v>
      </c>
      <c r="C2157" s="44">
        <v>44625</v>
      </c>
      <c r="D2157" s="43"/>
      <c r="E2157" s="44">
        <v>44625</v>
      </c>
      <c r="F2157" s="42" t="s">
        <v>3558</v>
      </c>
      <c r="G2157" s="42" t="s">
        <v>3559</v>
      </c>
      <c r="H2157" s="54">
        <v>1351348</v>
      </c>
      <c r="I2157" s="54">
        <v>0</v>
      </c>
      <c r="J2157" s="54">
        <f>(Table1[[#This Row],[Tiền hàng]]-Table1[[#This Row],[Tiền chiết khấu]])*8%</f>
        <v>108107.84</v>
      </c>
      <c r="K2157" s="54">
        <v>1459456</v>
      </c>
      <c r="L2157" s="55" t="s">
        <v>24</v>
      </c>
      <c r="M2157" s="56"/>
      <c r="N2157" s="55"/>
      <c r="O2157" s="54">
        <f>IF(Table1[[#This Row],[Phân loại]]="Tồn đầu kỳ",Table1[[#This Row],[Tổng giá trị]],0)</f>
        <v>0</v>
      </c>
      <c r="P2157" s="55">
        <f>IF(Table1[[#This Row],[Số còn phải thu ĐK]]&lt;&gt;0,0,IF(Table1[[#This Row],[Phân loại]]="Bán hàng",Table1[[#This Row],[Tổng giá trị]],-Table1[[#This Row],[Tổng giá trị]]))</f>
        <v>1459456</v>
      </c>
      <c r="Q2157" s="18">
        <f t="shared" si="235"/>
        <v>0</v>
      </c>
      <c r="R2157" s="55">
        <f>Table1[[#This Row],[Số còn phải thu ĐK]]+Table1[[#This Row],[Giá Trị HD sau CK]]-Table1[[#This Row],[Số tiền đã thu]]</f>
        <v>1459456</v>
      </c>
      <c r="S2157" s="56">
        <f>IF(Table1[[#This Row],[Ngày hóa đơn]]&lt;&gt;"",Table1[[#This Row],[Ngày hóa đơn]],Table1[[#This Row],[Ngày hạch toán]])</f>
        <v>44625</v>
      </c>
      <c r="T2157" s="55"/>
      <c r="U2157" s="56">
        <f>IF(Table1[[#This Row],[Ngày tính CN]]="","",S2157+T2157)</f>
        <v>44625</v>
      </c>
      <c r="V2157" s="57">
        <f ca="1">IF(Table1[[#This Row],[Hạn thanh toán]]="","",IF((U2157-NOW())&lt;0,0,(U2157-NOW())))</f>
        <v>0</v>
      </c>
      <c r="W2157" s="54"/>
      <c r="X2157" s="65">
        <f t="shared" ca="1" si="234"/>
        <v>1376.3624215277814</v>
      </c>
      <c r="Y2157" s="109" t="str">
        <f t="shared" ca="1" si="236"/>
        <v>Nợ quá hạn hơn 120 ngày có khả năng mất thanh toán</v>
      </c>
      <c r="Z2157" s="254">
        <f>Table1[[#This Row],[Hạn thanh toán]]</f>
        <v>44625</v>
      </c>
      <c r="AA2157" s="254">
        <f>Table1[[#This Row],[Ngày Thanh toán]]</f>
        <v>0</v>
      </c>
      <c r="AD2157" s="3" t="str">
        <f>IF(Table1[[#This Row],[Mã khách hàng]]="","",VLOOKUP($A2157,Ma_KH!$A:$Q,Ma_KH!O$1,0))</f>
        <v>SHINSEN</v>
      </c>
      <c r="AE2157" s="3" t="str">
        <f>IF(Table1[[#This Row],[Mã khách hàng]]="","",VLOOKUP($A2157,Ma_KH!$A:$Q,Ma_KH!P$1,0))</f>
        <v>CÔNG TY CỔ PHẦN SHINSEN GROUP</v>
      </c>
      <c r="AF2157" s="58">
        <f>VLOOKUP(A2157,Ma_KH!A:Q,Ma_KH!J$1,0)</f>
        <v>0</v>
      </c>
    </row>
    <row r="2158" spans="1:32" s="58" customFormat="1" ht="16.5">
      <c r="A2158" s="42" t="s">
        <v>181</v>
      </c>
      <c r="B2158" s="42" t="s">
        <v>4517</v>
      </c>
      <c r="C2158" s="44">
        <v>44625</v>
      </c>
      <c r="D2158" s="43"/>
      <c r="E2158" s="44">
        <v>44625</v>
      </c>
      <c r="F2158" s="42" t="s">
        <v>3560</v>
      </c>
      <c r="G2158" s="42" t="s">
        <v>3561</v>
      </c>
      <c r="H2158" s="54">
        <v>1552578</v>
      </c>
      <c r="I2158" s="54">
        <v>0</v>
      </c>
      <c r="J2158" s="54">
        <f>(Table1[[#This Row],[Tiền hàng]]-Table1[[#This Row],[Tiền chiết khấu]])*8%</f>
        <v>124206.24</v>
      </c>
      <c r="K2158" s="54">
        <v>1676784</v>
      </c>
      <c r="L2158" s="55" t="s">
        <v>24</v>
      </c>
      <c r="M2158" s="56"/>
      <c r="N2158" s="55"/>
      <c r="O2158" s="54">
        <f>IF(Table1[[#This Row],[Phân loại]]="Tồn đầu kỳ",Table1[[#This Row],[Tổng giá trị]],0)</f>
        <v>0</v>
      </c>
      <c r="P2158" s="55">
        <f>IF(Table1[[#This Row],[Số còn phải thu ĐK]]&lt;&gt;0,0,IF(Table1[[#This Row],[Phân loại]]="Bán hàng",Table1[[#This Row],[Tổng giá trị]],-Table1[[#This Row],[Tổng giá trị]]))</f>
        <v>1676784</v>
      </c>
      <c r="Q2158" s="18">
        <f t="shared" si="235"/>
        <v>0</v>
      </c>
      <c r="R2158" s="55">
        <f>Table1[[#This Row],[Số còn phải thu ĐK]]+Table1[[#This Row],[Giá Trị HD sau CK]]-Table1[[#This Row],[Số tiền đã thu]]</f>
        <v>1676784</v>
      </c>
      <c r="S2158" s="56">
        <f>IF(Table1[[#This Row],[Ngày hóa đơn]]&lt;&gt;"",Table1[[#This Row],[Ngày hóa đơn]],Table1[[#This Row],[Ngày hạch toán]])</f>
        <v>44625</v>
      </c>
      <c r="T2158" s="55"/>
      <c r="U2158" s="56">
        <f>IF(Table1[[#This Row],[Ngày tính CN]]="","",S2158+T2158)</f>
        <v>44625</v>
      </c>
      <c r="V2158" s="57">
        <f ca="1">IF(Table1[[#This Row],[Hạn thanh toán]]="","",IF((U2158-NOW())&lt;0,0,(U2158-NOW())))</f>
        <v>0</v>
      </c>
      <c r="W2158" s="54"/>
      <c r="X2158" s="65">
        <f t="shared" ca="1" si="234"/>
        <v>1376.3624215277814</v>
      </c>
      <c r="Y2158" s="109" t="str">
        <f t="shared" ca="1" si="236"/>
        <v>Nợ quá hạn hơn 120 ngày có khả năng mất thanh toán</v>
      </c>
      <c r="Z2158" s="254">
        <f>Table1[[#This Row],[Hạn thanh toán]]</f>
        <v>44625</v>
      </c>
      <c r="AA2158" s="254">
        <f>Table1[[#This Row],[Ngày Thanh toán]]</f>
        <v>0</v>
      </c>
      <c r="AD2158" s="3" t="str">
        <f>IF(Table1[[#This Row],[Mã khách hàng]]="","",VLOOKUP($A2158,Ma_KH!$A:$Q,Ma_KH!O$1,0))</f>
        <v>SHINSEN</v>
      </c>
      <c r="AE2158" s="3" t="str">
        <f>IF(Table1[[#This Row],[Mã khách hàng]]="","",VLOOKUP($A2158,Ma_KH!$A:$Q,Ma_KH!P$1,0))</f>
        <v>CÔNG TY CỔ PHẦN SHINSEN GROUP</v>
      </c>
      <c r="AF2158" s="58">
        <f>VLOOKUP(A2158,Ma_KH!A:Q,Ma_KH!J$1,0)</f>
        <v>0</v>
      </c>
    </row>
    <row r="2159" spans="1:32" s="58" customFormat="1" ht="16.5">
      <c r="A2159" s="42" t="s">
        <v>181</v>
      </c>
      <c r="B2159" s="42" t="s">
        <v>4517</v>
      </c>
      <c r="C2159" s="44">
        <v>44629</v>
      </c>
      <c r="D2159" s="43"/>
      <c r="E2159" s="44">
        <v>44629</v>
      </c>
      <c r="F2159" s="42" t="s">
        <v>3562</v>
      </c>
      <c r="G2159" s="42" t="s">
        <v>3563</v>
      </c>
      <c r="H2159" s="54">
        <v>806200</v>
      </c>
      <c r="I2159" s="54">
        <v>0</v>
      </c>
      <c r="J2159" s="54">
        <f>(Table1[[#This Row],[Tiền hàng]]-Table1[[#This Row],[Tiền chiết khấu]])*8%</f>
        <v>64496</v>
      </c>
      <c r="K2159" s="54">
        <v>870696</v>
      </c>
      <c r="L2159" s="55" t="s">
        <v>24</v>
      </c>
      <c r="M2159" s="56"/>
      <c r="N2159" s="55"/>
      <c r="O2159" s="54">
        <f>IF(Table1[[#This Row],[Phân loại]]="Tồn đầu kỳ",Table1[[#This Row],[Tổng giá trị]],0)</f>
        <v>0</v>
      </c>
      <c r="P2159" s="55">
        <f>IF(Table1[[#This Row],[Số còn phải thu ĐK]]&lt;&gt;0,0,IF(Table1[[#This Row],[Phân loại]]="Bán hàng",Table1[[#This Row],[Tổng giá trị]],-Table1[[#This Row],[Tổng giá trị]]))</f>
        <v>870696</v>
      </c>
      <c r="Q2159" s="18">
        <f t="shared" si="235"/>
        <v>0</v>
      </c>
      <c r="R2159" s="55">
        <f>Table1[[#This Row],[Số còn phải thu ĐK]]+Table1[[#This Row],[Giá Trị HD sau CK]]-Table1[[#This Row],[Số tiền đã thu]]</f>
        <v>870696</v>
      </c>
      <c r="S2159" s="56">
        <f>IF(Table1[[#This Row],[Ngày hóa đơn]]&lt;&gt;"",Table1[[#This Row],[Ngày hóa đơn]],Table1[[#This Row],[Ngày hạch toán]])</f>
        <v>44629</v>
      </c>
      <c r="T2159" s="55"/>
      <c r="U2159" s="56">
        <f>IF(Table1[[#This Row],[Ngày tính CN]]="","",S2159+T2159)</f>
        <v>44629</v>
      </c>
      <c r="V2159" s="57">
        <f ca="1">IF(Table1[[#This Row],[Hạn thanh toán]]="","",IF((U2159-NOW())&lt;0,0,(U2159-NOW())))</f>
        <v>0</v>
      </c>
      <c r="W2159" s="54"/>
      <c r="X2159" s="65">
        <f t="shared" ca="1" si="234"/>
        <v>1372.3624215277814</v>
      </c>
      <c r="Y2159" s="109" t="str">
        <f t="shared" ca="1" si="236"/>
        <v>Nợ quá hạn hơn 120 ngày có khả năng mất thanh toán</v>
      </c>
      <c r="Z2159" s="254">
        <f>Table1[[#This Row],[Hạn thanh toán]]</f>
        <v>44629</v>
      </c>
      <c r="AA2159" s="254">
        <f>Table1[[#This Row],[Ngày Thanh toán]]</f>
        <v>0</v>
      </c>
      <c r="AD2159" s="3" t="str">
        <f>IF(Table1[[#This Row],[Mã khách hàng]]="","",VLOOKUP($A2159,Ma_KH!$A:$Q,Ma_KH!O$1,0))</f>
        <v>SHINSEN</v>
      </c>
      <c r="AE2159" s="3" t="str">
        <f>IF(Table1[[#This Row],[Mã khách hàng]]="","",VLOOKUP($A2159,Ma_KH!$A:$Q,Ma_KH!P$1,0))</f>
        <v>CÔNG TY CỔ PHẦN SHINSEN GROUP</v>
      </c>
      <c r="AF2159" s="58">
        <f>VLOOKUP(A2159,Ma_KH!A:Q,Ma_KH!J$1,0)</f>
        <v>0</v>
      </c>
    </row>
    <row r="2160" spans="1:32" s="58" customFormat="1" ht="16.5">
      <c r="A2160" s="42" t="s">
        <v>181</v>
      </c>
      <c r="B2160" s="42" t="s">
        <v>4517</v>
      </c>
      <c r="C2160" s="44">
        <v>44643</v>
      </c>
      <c r="D2160" s="43"/>
      <c r="E2160" s="44">
        <v>44643</v>
      </c>
      <c r="F2160" s="42" t="s">
        <v>3564</v>
      </c>
      <c r="G2160" s="42" t="s">
        <v>3565</v>
      </c>
      <c r="H2160" s="54">
        <v>988866</v>
      </c>
      <c r="I2160" s="54">
        <v>0</v>
      </c>
      <c r="J2160" s="54">
        <f>(Table1[[#This Row],[Tiền hàng]]-Table1[[#This Row],[Tiền chiết khấu]])*8%</f>
        <v>79109.279999999999</v>
      </c>
      <c r="K2160" s="54">
        <v>1067975</v>
      </c>
      <c r="L2160" s="55" t="s">
        <v>24</v>
      </c>
      <c r="M2160" s="56"/>
      <c r="N2160" s="55"/>
      <c r="O2160" s="54">
        <f>IF(Table1[[#This Row],[Phân loại]]="Tồn đầu kỳ",Table1[[#This Row],[Tổng giá trị]],0)</f>
        <v>0</v>
      </c>
      <c r="P2160" s="55">
        <f>IF(Table1[[#This Row],[Số còn phải thu ĐK]]&lt;&gt;0,0,IF(Table1[[#This Row],[Phân loại]]="Bán hàng",Table1[[#This Row],[Tổng giá trị]],-Table1[[#This Row],[Tổng giá trị]]))</f>
        <v>1067975</v>
      </c>
      <c r="Q2160" s="18">
        <f t="shared" si="235"/>
        <v>0</v>
      </c>
      <c r="R2160" s="55">
        <f>Table1[[#This Row],[Số còn phải thu ĐK]]+Table1[[#This Row],[Giá Trị HD sau CK]]-Table1[[#This Row],[Số tiền đã thu]]</f>
        <v>1067975</v>
      </c>
      <c r="S2160" s="56">
        <f>IF(Table1[[#This Row],[Ngày hóa đơn]]&lt;&gt;"",Table1[[#This Row],[Ngày hóa đơn]],Table1[[#This Row],[Ngày hạch toán]])</f>
        <v>44643</v>
      </c>
      <c r="T2160" s="55"/>
      <c r="U2160" s="56">
        <f>IF(Table1[[#This Row],[Ngày tính CN]]="","",S2160+T2160)</f>
        <v>44643</v>
      </c>
      <c r="V2160" s="57">
        <f ca="1">IF(Table1[[#This Row],[Hạn thanh toán]]="","",IF((U2160-NOW())&lt;0,0,(U2160-NOW())))</f>
        <v>0</v>
      </c>
      <c r="W2160" s="54"/>
      <c r="X2160" s="65">
        <f t="shared" ca="1" si="234"/>
        <v>1358.3624215277814</v>
      </c>
      <c r="Y2160" s="109" t="str">
        <f t="shared" ca="1" si="236"/>
        <v>Nợ quá hạn hơn 120 ngày có khả năng mất thanh toán</v>
      </c>
      <c r="Z2160" s="254">
        <f>Table1[[#This Row],[Hạn thanh toán]]</f>
        <v>44643</v>
      </c>
      <c r="AA2160" s="254">
        <f>Table1[[#This Row],[Ngày Thanh toán]]</f>
        <v>0</v>
      </c>
      <c r="AD2160" s="3" t="str">
        <f>IF(Table1[[#This Row],[Mã khách hàng]]="","",VLOOKUP($A2160,Ma_KH!$A:$Q,Ma_KH!O$1,0))</f>
        <v>SHINSEN</v>
      </c>
      <c r="AE2160" s="3" t="str">
        <f>IF(Table1[[#This Row],[Mã khách hàng]]="","",VLOOKUP($A2160,Ma_KH!$A:$Q,Ma_KH!P$1,0))</f>
        <v>CÔNG TY CỔ PHẦN SHINSEN GROUP</v>
      </c>
      <c r="AF2160" s="58">
        <f>VLOOKUP(A2160,Ma_KH!A:Q,Ma_KH!J$1,0)</f>
        <v>0</v>
      </c>
    </row>
    <row r="2161" spans="1:32" s="58" customFormat="1" ht="16.5">
      <c r="A2161" s="42" t="s">
        <v>181</v>
      </c>
      <c r="B2161" s="42" t="s">
        <v>4517</v>
      </c>
      <c r="C2161" s="44">
        <v>44649</v>
      </c>
      <c r="D2161" s="43"/>
      <c r="E2161" s="44">
        <v>44649</v>
      </c>
      <c r="F2161" s="42" t="s">
        <v>3566</v>
      </c>
      <c r="G2161" s="42" t="s">
        <v>3567</v>
      </c>
      <c r="H2161" s="54">
        <v>2071296</v>
      </c>
      <c r="I2161" s="54">
        <v>0</v>
      </c>
      <c r="J2161" s="54">
        <f>(Table1[[#This Row],[Tiền hàng]]-Table1[[#This Row],[Tiền chiết khấu]])*8%</f>
        <v>165703.67999999999</v>
      </c>
      <c r="K2161" s="54">
        <v>2237000</v>
      </c>
      <c r="L2161" s="55" t="s">
        <v>24</v>
      </c>
      <c r="M2161" s="56"/>
      <c r="N2161" s="55"/>
      <c r="O2161" s="54">
        <f>IF(Table1[[#This Row],[Phân loại]]="Tồn đầu kỳ",Table1[[#This Row],[Tổng giá trị]],0)</f>
        <v>0</v>
      </c>
      <c r="P2161" s="55">
        <f>IF(Table1[[#This Row],[Số còn phải thu ĐK]]&lt;&gt;0,0,IF(Table1[[#This Row],[Phân loại]]="Bán hàng",Table1[[#This Row],[Tổng giá trị]],-Table1[[#This Row],[Tổng giá trị]]))</f>
        <v>2237000</v>
      </c>
      <c r="Q2161" s="18">
        <f t="shared" si="235"/>
        <v>0</v>
      </c>
      <c r="R2161" s="55">
        <f>Table1[[#This Row],[Số còn phải thu ĐK]]+Table1[[#This Row],[Giá Trị HD sau CK]]-Table1[[#This Row],[Số tiền đã thu]]</f>
        <v>2237000</v>
      </c>
      <c r="S2161" s="56">
        <f>IF(Table1[[#This Row],[Ngày hóa đơn]]&lt;&gt;"",Table1[[#This Row],[Ngày hóa đơn]],Table1[[#This Row],[Ngày hạch toán]])</f>
        <v>44649</v>
      </c>
      <c r="T2161" s="55"/>
      <c r="U2161" s="56">
        <f>IF(Table1[[#This Row],[Ngày tính CN]]="","",S2161+T2161)</f>
        <v>44649</v>
      </c>
      <c r="V2161" s="57">
        <f ca="1">IF(Table1[[#This Row],[Hạn thanh toán]]="","",IF((U2161-NOW())&lt;0,0,(U2161-NOW())))</f>
        <v>0</v>
      </c>
      <c r="W2161" s="54"/>
      <c r="X2161" s="65">
        <f t="shared" ca="1" si="234"/>
        <v>1352.3624215277814</v>
      </c>
      <c r="Y2161" s="109" t="str">
        <f t="shared" ca="1" si="236"/>
        <v>Nợ quá hạn hơn 120 ngày có khả năng mất thanh toán</v>
      </c>
      <c r="Z2161" s="254">
        <f>Table1[[#This Row],[Hạn thanh toán]]</f>
        <v>44649</v>
      </c>
      <c r="AA2161" s="254">
        <f>Table1[[#This Row],[Ngày Thanh toán]]</f>
        <v>0</v>
      </c>
      <c r="AD2161" s="3" t="str">
        <f>IF(Table1[[#This Row],[Mã khách hàng]]="","",VLOOKUP($A2161,Ma_KH!$A:$Q,Ma_KH!O$1,0))</f>
        <v>SHINSEN</v>
      </c>
      <c r="AE2161" s="3" t="str">
        <f>IF(Table1[[#This Row],[Mã khách hàng]]="","",VLOOKUP($A2161,Ma_KH!$A:$Q,Ma_KH!P$1,0))</f>
        <v>CÔNG TY CỔ PHẦN SHINSEN GROUP</v>
      </c>
      <c r="AF2161" s="58">
        <f>VLOOKUP(A2161,Ma_KH!A:Q,Ma_KH!J$1,0)</f>
        <v>0</v>
      </c>
    </row>
    <row r="2162" spans="1:32" s="58" customFormat="1" ht="16.5">
      <c r="A2162" s="42" t="s">
        <v>181</v>
      </c>
      <c r="B2162" s="42" t="s">
        <v>4517</v>
      </c>
      <c r="C2162" s="44">
        <v>44649</v>
      </c>
      <c r="D2162" s="43"/>
      <c r="E2162" s="44">
        <v>44649</v>
      </c>
      <c r="F2162" s="42" t="s">
        <v>3568</v>
      </c>
      <c r="G2162" s="42" t="s">
        <v>3569</v>
      </c>
      <c r="H2162" s="54">
        <v>2071296</v>
      </c>
      <c r="I2162" s="54">
        <v>0</v>
      </c>
      <c r="J2162" s="54">
        <f>(Table1[[#This Row],[Tiền hàng]]-Table1[[#This Row],[Tiền chiết khấu]])*8%</f>
        <v>165703.67999999999</v>
      </c>
      <c r="K2162" s="54">
        <v>2237000</v>
      </c>
      <c r="L2162" s="55" t="s">
        <v>24</v>
      </c>
      <c r="M2162" s="56"/>
      <c r="N2162" s="55"/>
      <c r="O2162" s="54">
        <f>IF(Table1[[#This Row],[Phân loại]]="Tồn đầu kỳ",Table1[[#This Row],[Tổng giá trị]],0)</f>
        <v>0</v>
      </c>
      <c r="P2162" s="55">
        <f>IF(Table1[[#This Row],[Số còn phải thu ĐK]]&lt;&gt;0,0,IF(Table1[[#This Row],[Phân loại]]="Bán hàng",Table1[[#This Row],[Tổng giá trị]],-Table1[[#This Row],[Tổng giá trị]]))</f>
        <v>2237000</v>
      </c>
      <c r="Q2162" s="18">
        <f t="shared" si="235"/>
        <v>0</v>
      </c>
      <c r="R2162" s="55">
        <f>Table1[[#This Row],[Số còn phải thu ĐK]]+Table1[[#This Row],[Giá Trị HD sau CK]]-Table1[[#This Row],[Số tiền đã thu]]</f>
        <v>2237000</v>
      </c>
      <c r="S2162" s="56">
        <f>IF(Table1[[#This Row],[Ngày hóa đơn]]&lt;&gt;"",Table1[[#This Row],[Ngày hóa đơn]],Table1[[#This Row],[Ngày hạch toán]])</f>
        <v>44649</v>
      </c>
      <c r="T2162" s="55"/>
      <c r="U2162" s="56">
        <f>IF(Table1[[#This Row],[Ngày tính CN]]="","",S2162+T2162)</f>
        <v>44649</v>
      </c>
      <c r="V2162" s="57">
        <f ca="1">IF(Table1[[#This Row],[Hạn thanh toán]]="","",IF((U2162-NOW())&lt;0,0,(U2162-NOW())))</f>
        <v>0</v>
      </c>
      <c r="W2162" s="54"/>
      <c r="X2162" s="65">
        <f t="shared" ca="1" si="234"/>
        <v>1352.3624215277814</v>
      </c>
      <c r="Y2162" s="109" t="str">
        <f t="shared" ca="1" si="236"/>
        <v>Nợ quá hạn hơn 120 ngày có khả năng mất thanh toán</v>
      </c>
      <c r="Z2162" s="254">
        <f>Table1[[#This Row],[Hạn thanh toán]]</f>
        <v>44649</v>
      </c>
      <c r="AA2162" s="254">
        <f>Table1[[#This Row],[Ngày Thanh toán]]</f>
        <v>0</v>
      </c>
      <c r="AD2162" s="3" t="str">
        <f>IF(Table1[[#This Row],[Mã khách hàng]]="","",VLOOKUP($A2162,Ma_KH!$A:$Q,Ma_KH!O$1,0))</f>
        <v>SHINSEN</v>
      </c>
      <c r="AE2162" s="3" t="str">
        <f>IF(Table1[[#This Row],[Mã khách hàng]]="","",VLOOKUP($A2162,Ma_KH!$A:$Q,Ma_KH!P$1,0))</f>
        <v>CÔNG TY CỔ PHẦN SHINSEN GROUP</v>
      </c>
      <c r="AF2162" s="58">
        <f>VLOOKUP(A2162,Ma_KH!A:Q,Ma_KH!J$1,0)</f>
        <v>0</v>
      </c>
    </row>
    <row r="2163" spans="1:32" s="58" customFormat="1" ht="16.5">
      <c r="A2163" s="42" t="s">
        <v>181</v>
      </c>
      <c r="B2163" s="42" t="s">
        <v>4517</v>
      </c>
      <c r="C2163" s="44">
        <v>44656</v>
      </c>
      <c r="D2163" s="43"/>
      <c r="E2163" s="44">
        <v>44656</v>
      </c>
      <c r="F2163" s="42" t="s">
        <v>3570</v>
      </c>
      <c r="G2163" s="42" t="s">
        <v>3571</v>
      </c>
      <c r="H2163" s="54">
        <v>618065</v>
      </c>
      <c r="I2163" s="54">
        <v>0</v>
      </c>
      <c r="J2163" s="54">
        <f>(Table1[[#This Row],[Tiền hàng]]-Table1[[#This Row],[Tiền chiết khấu]])*8%</f>
        <v>49445.200000000004</v>
      </c>
      <c r="K2163" s="54">
        <v>667510</v>
      </c>
      <c r="L2163" s="55" t="s">
        <v>24</v>
      </c>
      <c r="M2163" s="56"/>
      <c r="N2163" s="55"/>
      <c r="O2163" s="54">
        <f>IF(Table1[[#This Row],[Phân loại]]="Tồn đầu kỳ",Table1[[#This Row],[Tổng giá trị]],0)</f>
        <v>0</v>
      </c>
      <c r="P2163" s="55">
        <f>IF(Table1[[#This Row],[Số còn phải thu ĐK]]&lt;&gt;0,0,IF(Table1[[#This Row],[Phân loại]]="Bán hàng",Table1[[#This Row],[Tổng giá trị]],-Table1[[#This Row],[Tổng giá trị]]))</f>
        <v>667510</v>
      </c>
      <c r="Q2163" s="18">
        <f t="shared" si="235"/>
        <v>0</v>
      </c>
      <c r="R2163" s="55">
        <f>Table1[[#This Row],[Số còn phải thu ĐK]]+Table1[[#This Row],[Giá Trị HD sau CK]]-Table1[[#This Row],[Số tiền đã thu]]</f>
        <v>667510</v>
      </c>
      <c r="S2163" s="56">
        <f>IF(Table1[[#This Row],[Ngày hóa đơn]]&lt;&gt;"",Table1[[#This Row],[Ngày hóa đơn]],Table1[[#This Row],[Ngày hạch toán]])</f>
        <v>44656</v>
      </c>
      <c r="T2163" s="55"/>
      <c r="U2163" s="56">
        <f>IF(Table1[[#This Row],[Ngày tính CN]]="","",S2163+T2163)</f>
        <v>44656</v>
      </c>
      <c r="V2163" s="57">
        <f ca="1">IF(Table1[[#This Row],[Hạn thanh toán]]="","",IF((U2163-NOW())&lt;0,0,(U2163-NOW())))</f>
        <v>0</v>
      </c>
      <c r="W2163" s="54"/>
      <c r="X2163" s="65">
        <f t="shared" ca="1" si="234"/>
        <v>1345.3624215277814</v>
      </c>
      <c r="Y2163" s="109" t="str">
        <f t="shared" ca="1" si="236"/>
        <v>Nợ quá hạn hơn 120 ngày có khả năng mất thanh toán</v>
      </c>
      <c r="Z2163" s="254">
        <f>Table1[[#This Row],[Hạn thanh toán]]</f>
        <v>44656</v>
      </c>
      <c r="AA2163" s="254">
        <f>Table1[[#This Row],[Ngày Thanh toán]]</f>
        <v>0</v>
      </c>
      <c r="AD2163" s="3" t="str">
        <f>IF(Table1[[#This Row],[Mã khách hàng]]="","",VLOOKUP($A2163,Ma_KH!$A:$Q,Ma_KH!O$1,0))</f>
        <v>SHINSEN</v>
      </c>
      <c r="AE2163" s="3" t="str">
        <f>IF(Table1[[#This Row],[Mã khách hàng]]="","",VLOOKUP($A2163,Ma_KH!$A:$Q,Ma_KH!P$1,0))</f>
        <v>CÔNG TY CỔ PHẦN SHINSEN GROUP</v>
      </c>
      <c r="AF2163" s="58">
        <f>VLOOKUP(A2163,Ma_KH!A:Q,Ma_KH!J$1,0)</f>
        <v>0</v>
      </c>
    </row>
    <row r="2164" spans="1:32" s="58" customFormat="1" ht="16.5">
      <c r="A2164" s="42" t="s">
        <v>181</v>
      </c>
      <c r="B2164" s="42" t="s">
        <v>4517</v>
      </c>
      <c r="C2164" s="44">
        <v>44657</v>
      </c>
      <c r="D2164" s="43"/>
      <c r="E2164" s="44">
        <v>44657</v>
      </c>
      <c r="F2164" s="42" t="s">
        <v>3572</v>
      </c>
      <c r="G2164" s="42" t="s">
        <v>3573</v>
      </c>
      <c r="H2164" s="54">
        <v>1265018</v>
      </c>
      <c r="I2164" s="54">
        <v>0</v>
      </c>
      <c r="J2164" s="54">
        <f>(Table1[[#This Row],[Tiền hàng]]-Table1[[#This Row],[Tiền chiết khấu]])*8%</f>
        <v>101201.44</v>
      </c>
      <c r="K2164" s="54">
        <v>1366219</v>
      </c>
      <c r="L2164" s="55" t="s">
        <v>24</v>
      </c>
      <c r="M2164" s="56"/>
      <c r="N2164" s="55"/>
      <c r="O2164" s="54">
        <f>IF(Table1[[#This Row],[Phân loại]]="Tồn đầu kỳ",Table1[[#This Row],[Tổng giá trị]],0)</f>
        <v>0</v>
      </c>
      <c r="P2164" s="55">
        <f>IF(Table1[[#This Row],[Số còn phải thu ĐK]]&lt;&gt;0,0,IF(Table1[[#This Row],[Phân loại]]="Bán hàng",Table1[[#This Row],[Tổng giá trị]],-Table1[[#This Row],[Tổng giá trị]]))</f>
        <v>1366219</v>
      </c>
      <c r="Q2164" s="18">
        <f t="shared" si="235"/>
        <v>0</v>
      </c>
      <c r="R2164" s="55">
        <f>Table1[[#This Row],[Số còn phải thu ĐK]]+Table1[[#This Row],[Giá Trị HD sau CK]]-Table1[[#This Row],[Số tiền đã thu]]</f>
        <v>1366219</v>
      </c>
      <c r="S2164" s="56">
        <f>IF(Table1[[#This Row],[Ngày hóa đơn]]&lt;&gt;"",Table1[[#This Row],[Ngày hóa đơn]],Table1[[#This Row],[Ngày hạch toán]])</f>
        <v>44657</v>
      </c>
      <c r="T2164" s="55"/>
      <c r="U2164" s="56">
        <f>IF(Table1[[#This Row],[Ngày tính CN]]="","",S2164+T2164)</f>
        <v>44657</v>
      </c>
      <c r="V2164" s="57">
        <f ca="1">IF(Table1[[#This Row],[Hạn thanh toán]]="","",IF((U2164-NOW())&lt;0,0,(U2164-NOW())))</f>
        <v>0</v>
      </c>
      <c r="W2164" s="54"/>
      <c r="X2164" s="65">
        <f t="shared" ca="1" si="234"/>
        <v>1344.3624215277814</v>
      </c>
      <c r="Y2164" s="109" t="str">
        <f t="shared" ca="1" si="236"/>
        <v>Nợ quá hạn hơn 120 ngày có khả năng mất thanh toán</v>
      </c>
      <c r="Z2164" s="254">
        <f>Table1[[#This Row],[Hạn thanh toán]]</f>
        <v>44657</v>
      </c>
      <c r="AA2164" s="254">
        <f>Table1[[#This Row],[Ngày Thanh toán]]</f>
        <v>0</v>
      </c>
      <c r="AD2164" s="3" t="str">
        <f>IF(Table1[[#This Row],[Mã khách hàng]]="","",VLOOKUP($A2164,Ma_KH!$A:$Q,Ma_KH!O$1,0))</f>
        <v>SHINSEN</v>
      </c>
      <c r="AE2164" s="3" t="str">
        <f>IF(Table1[[#This Row],[Mã khách hàng]]="","",VLOOKUP($A2164,Ma_KH!$A:$Q,Ma_KH!P$1,0))</f>
        <v>CÔNG TY CỔ PHẦN SHINSEN GROUP</v>
      </c>
      <c r="AF2164" s="58">
        <f>VLOOKUP(A2164,Ma_KH!A:Q,Ma_KH!J$1,0)</f>
        <v>0</v>
      </c>
    </row>
    <row r="2165" spans="1:32" s="58" customFormat="1" ht="16.5">
      <c r="A2165" s="42" t="s">
        <v>181</v>
      </c>
      <c r="B2165" s="42" t="s">
        <v>4517</v>
      </c>
      <c r="C2165" s="44">
        <v>44660</v>
      </c>
      <c r="D2165" s="43"/>
      <c r="E2165" s="44">
        <v>44660</v>
      </c>
      <c r="F2165" s="42" t="s">
        <v>3574</v>
      </c>
      <c r="G2165" s="42" t="s">
        <v>3575</v>
      </c>
      <c r="H2165" s="54">
        <v>752730</v>
      </c>
      <c r="I2165" s="54">
        <v>0</v>
      </c>
      <c r="J2165" s="54">
        <f>(Table1[[#This Row],[Tiền hàng]]-Table1[[#This Row],[Tiền chiết khấu]])*8%</f>
        <v>60218.400000000001</v>
      </c>
      <c r="K2165" s="54">
        <v>812948</v>
      </c>
      <c r="L2165" s="55" t="s">
        <v>24</v>
      </c>
      <c r="M2165" s="56"/>
      <c r="N2165" s="55"/>
      <c r="O2165" s="54">
        <f>IF(Table1[[#This Row],[Phân loại]]="Tồn đầu kỳ",Table1[[#This Row],[Tổng giá trị]],0)</f>
        <v>0</v>
      </c>
      <c r="P2165" s="55">
        <f>IF(Table1[[#This Row],[Số còn phải thu ĐK]]&lt;&gt;0,0,IF(Table1[[#This Row],[Phân loại]]="Bán hàng",Table1[[#This Row],[Tổng giá trị]],-Table1[[#This Row],[Tổng giá trị]]))</f>
        <v>812948</v>
      </c>
      <c r="Q2165" s="18">
        <f t="shared" si="235"/>
        <v>0</v>
      </c>
      <c r="R2165" s="55">
        <f>Table1[[#This Row],[Số còn phải thu ĐK]]+Table1[[#This Row],[Giá Trị HD sau CK]]-Table1[[#This Row],[Số tiền đã thu]]</f>
        <v>812948</v>
      </c>
      <c r="S2165" s="56">
        <f>IF(Table1[[#This Row],[Ngày hóa đơn]]&lt;&gt;"",Table1[[#This Row],[Ngày hóa đơn]],Table1[[#This Row],[Ngày hạch toán]])</f>
        <v>44660</v>
      </c>
      <c r="T2165" s="55"/>
      <c r="U2165" s="56">
        <f>IF(Table1[[#This Row],[Ngày tính CN]]="","",S2165+T2165)</f>
        <v>44660</v>
      </c>
      <c r="V2165" s="57">
        <f ca="1">IF(Table1[[#This Row],[Hạn thanh toán]]="","",IF((U2165-NOW())&lt;0,0,(U2165-NOW())))</f>
        <v>0</v>
      </c>
      <c r="W2165" s="54"/>
      <c r="X2165" s="65">
        <f t="shared" ca="1" si="234"/>
        <v>1341.3624215277814</v>
      </c>
      <c r="Y2165" s="109" t="str">
        <f t="shared" ca="1" si="236"/>
        <v>Nợ quá hạn hơn 120 ngày có khả năng mất thanh toán</v>
      </c>
      <c r="Z2165" s="254">
        <f>Table1[[#This Row],[Hạn thanh toán]]</f>
        <v>44660</v>
      </c>
      <c r="AA2165" s="254">
        <f>Table1[[#This Row],[Ngày Thanh toán]]</f>
        <v>0</v>
      </c>
      <c r="AD2165" s="3" t="str">
        <f>IF(Table1[[#This Row],[Mã khách hàng]]="","",VLOOKUP($A2165,Ma_KH!$A:$Q,Ma_KH!O$1,0))</f>
        <v>SHINSEN</v>
      </c>
      <c r="AE2165" s="3" t="str">
        <f>IF(Table1[[#This Row],[Mã khách hàng]]="","",VLOOKUP($A2165,Ma_KH!$A:$Q,Ma_KH!P$1,0))</f>
        <v>CÔNG TY CỔ PHẦN SHINSEN GROUP</v>
      </c>
      <c r="AF2165" s="58">
        <f>VLOOKUP(A2165,Ma_KH!A:Q,Ma_KH!J$1,0)</f>
        <v>0</v>
      </c>
    </row>
    <row r="2166" spans="1:32" s="58" customFormat="1" ht="16.5">
      <c r="A2166" s="42" t="s">
        <v>181</v>
      </c>
      <c r="B2166" s="42" t="s">
        <v>4517</v>
      </c>
      <c r="C2166" s="44">
        <v>44663</v>
      </c>
      <c r="D2166" s="43"/>
      <c r="E2166" s="44">
        <v>44663</v>
      </c>
      <c r="F2166" s="42" t="s">
        <v>3576</v>
      </c>
      <c r="G2166" s="42" t="s">
        <v>3577</v>
      </c>
      <c r="H2166" s="54">
        <v>1768685</v>
      </c>
      <c r="I2166" s="54">
        <v>0</v>
      </c>
      <c r="J2166" s="54">
        <f>(Table1[[#This Row],[Tiền hàng]]-Table1[[#This Row],[Tiền chiết khấu]])*8%</f>
        <v>141494.80000000002</v>
      </c>
      <c r="K2166" s="54">
        <v>1910180</v>
      </c>
      <c r="L2166" s="55" t="s">
        <v>24</v>
      </c>
      <c r="M2166" s="56"/>
      <c r="N2166" s="55"/>
      <c r="O2166" s="54">
        <f>IF(Table1[[#This Row],[Phân loại]]="Tồn đầu kỳ",Table1[[#This Row],[Tổng giá trị]],0)</f>
        <v>0</v>
      </c>
      <c r="P2166" s="55">
        <f>IF(Table1[[#This Row],[Số còn phải thu ĐK]]&lt;&gt;0,0,IF(Table1[[#This Row],[Phân loại]]="Bán hàng",Table1[[#This Row],[Tổng giá trị]],-Table1[[#This Row],[Tổng giá trị]]))</f>
        <v>1910180</v>
      </c>
      <c r="Q2166" s="18">
        <f t="shared" si="235"/>
        <v>0</v>
      </c>
      <c r="R2166" s="55">
        <f>Table1[[#This Row],[Số còn phải thu ĐK]]+Table1[[#This Row],[Giá Trị HD sau CK]]-Table1[[#This Row],[Số tiền đã thu]]</f>
        <v>1910180</v>
      </c>
      <c r="S2166" s="56">
        <f>IF(Table1[[#This Row],[Ngày hóa đơn]]&lt;&gt;"",Table1[[#This Row],[Ngày hóa đơn]],Table1[[#This Row],[Ngày hạch toán]])</f>
        <v>44663</v>
      </c>
      <c r="T2166" s="55"/>
      <c r="U2166" s="56">
        <f>IF(Table1[[#This Row],[Ngày tính CN]]="","",S2166+T2166)</f>
        <v>44663</v>
      </c>
      <c r="V2166" s="57">
        <f ca="1">IF(Table1[[#This Row],[Hạn thanh toán]]="","",IF((U2166-NOW())&lt;0,0,(U2166-NOW())))</f>
        <v>0</v>
      </c>
      <c r="W2166" s="54"/>
      <c r="X2166" s="65">
        <f t="shared" ca="1" si="234"/>
        <v>1338.3624215277814</v>
      </c>
      <c r="Y2166" s="109" t="str">
        <f t="shared" ca="1" si="236"/>
        <v>Nợ quá hạn hơn 120 ngày có khả năng mất thanh toán</v>
      </c>
      <c r="Z2166" s="254">
        <f>Table1[[#This Row],[Hạn thanh toán]]</f>
        <v>44663</v>
      </c>
      <c r="AA2166" s="254">
        <f>Table1[[#This Row],[Ngày Thanh toán]]</f>
        <v>0</v>
      </c>
      <c r="AD2166" s="3" t="str">
        <f>IF(Table1[[#This Row],[Mã khách hàng]]="","",VLOOKUP($A2166,Ma_KH!$A:$Q,Ma_KH!O$1,0))</f>
        <v>SHINSEN</v>
      </c>
      <c r="AE2166" s="3" t="str">
        <f>IF(Table1[[#This Row],[Mã khách hàng]]="","",VLOOKUP($A2166,Ma_KH!$A:$Q,Ma_KH!P$1,0))</f>
        <v>CÔNG TY CỔ PHẦN SHINSEN GROUP</v>
      </c>
      <c r="AF2166" s="58">
        <f>VLOOKUP(A2166,Ma_KH!A:Q,Ma_KH!J$1,0)</f>
        <v>0</v>
      </c>
    </row>
    <row r="2167" spans="1:32" s="58" customFormat="1" ht="16.5">
      <c r="A2167" s="42" t="s">
        <v>181</v>
      </c>
      <c r="B2167" s="42" t="s">
        <v>4517</v>
      </c>
      <c r="C2167" s="44">
        <v>44677</v>
      </c>
      <c r="D2167" s="43"/>
      <c r="E2167" s="44">
        <v>44677</v>
      </c>
      <c r="F2167" s="42" t="s">
        <v>3578</v>
      </c>
      <c r="G2167" s="42" t="s">
        <v>3579</v>
      </c>
      <c r="H2167" s="54">
        <v>1119885</v>
      </c>
      <c r="I2167" s="54">
        <v>0</v>
      </c>
      <c r="J2167" s="54">
        <f>(Table1[[#This Row],[Tiền hàng]]-Table1[[#This Row],[Tiền chiết khấu]])*8%</f>
        <v>89590.8</v>
      </c>
      <c r="K2167" s="54">
        <v>1209476</v>
      </c>
      <c r="L2167" s="55" t="s">
        <v>24</v>
      </c>
      <c r="M2167" s="56"/>
      <c r="N2167" s="55"/>
      <c r="O2167" s="54">
        <f>IF(Table1[[#This Row],[Phân loại]]="Tồn đầu kỳ",Table1[[#This Row],[Tổng giá trị]],0)</f>
        <v>0</v>
      </c>
      <c r="P2167" s="55">
        <f>IF(Table1[[#This Row],[Số còn phải thu ĐK]]&lt;&gt;0,0,IF(Table1[[#This Row],[Phân loại]]="Bán hàng",Table1[[#This Row],[Tổng giá trị]],-Table1[[#This Row],[Tổng giá trị]]))</f>
        <v>1209476</v>
      </c>
      <c r="Q2167" s="18">
        <f t="shared" si="235"/>
        <v>0</v>
      </c>
      <c r="R2167" s="55">
        <f>Table1[[#This Row],[Số còn phải thu ĐK]]+Table1[[#This Row],[Giá Trị HD sau CK]]-Table1[[#This Row],[Số tiền đã thu]]</f>
        <v>1209476</v>
      </c>
      <c r="S2167" s="56">
        <f>IF(Table1[[#This Row],[Ngày hóa đơn]]&lt;&gt;"",Table1[[#This Row],[Ngày hóa đơn]],Table1[[#This Row],[Ngày hạch toán]])</f>
        <v>44677</v>
      </c>
      <c r="T2167" s="55"/>
      <c r="U2167" s="56">
        <f>IF(Table1[[#This Row],[Ngày tính CN]]="","",S2167+T2167)</f>
        <v>44677</v>
      </c>
      <c r="V2167" s="57">
        <f ca="1">IF(Table1[[#This Row],[Hạn thanh toán]]="","",IF((U2167-NOW())&lt;0,0,(U2167-NOW())))</f>
        <v>0</v>
      </c>
      <c r="W2167" s="54"/>
      <c r="X2167" s="65">
        <f t="shared" ca="1" si="234"/>
        <v>1324.3624215277814</v>
      </c>
      <c r="Y2167" s="109" t="str">
        <f t="shared" ca="1" si="236"/>
        <v>Nợ quá hạn hơn 120 ngày có khả năng mất thanh toán</v>
      </c>
      <c r="Z2167" s="254">
        <f>Table1[[#This Row],[Hạn thanh toán]]</f>
        <v>44677</v>
      </c>
      <c r="AA2167" s="254">
        <f>Table1[[#This Row],[Ngày Thanh toán]]</f>
        <v>0</v>
      </c>
      <c r="AD2167" s="3" t="str">
        <f>IF(Table1[[#This Row],[Mã khách hàng]]="","",VLOOKUP($A2167,Ma_KH!$A:$Q,Ma_KH!O$1,0))</f>
        <v>SHINSEN</v>
      </c>
      <c r="AE2167" s="3" t="str">
        <f>IF(Table1[[#This Row],[Mã khách hàng]]="","",VLOOKUP($A2167,Ma_KH!$A:$Q,Ma_KH!P$1,0))</f>
        <v>CÔNG TY CỔ PHẦN SHINSEN GROUP</v>
      </c>
      <c r="AF2167" s="58">
        <f>VLOOKUP(A2167,Ma_KH!A:Q,Ma_KH!J$1,0)</f>
        <v>0</v>
      </c>
    </row>
    <row r="2168" spans="1:32" s="58" customFormat="1" ht="16.5">
      <c r="A2168" s="42" t="s">
        <v>181</v>
      </c>
      <c r="B2168" s="42" t="s">
        <v>4517</v>
      </c>
      <c r="C2168" s="44">
        <v>44680</v>
      </c>
      <c r="D2168" s="43"/>
      <c r="E2168" s="44">
        <v>44680</v>
      </c>
      <c r="F2168" s="42" t="s">
        <v>3580</v>
      </c>
      <c r="G2168" s="42" t="s">
        <v>3581</v>
      </c>
      <c r="H2168" s="54">
        <v>1028316</v>
      </c>
      <c r="I2168" s="54">
        <v>0</v>
      </c>
      <c r="J2168" s="54">
        <f>(Table1[[#This Row],[Tiền hàng]]-Table1[[#This Row],[Tiền chiết khấu]])*8%</f>
        <v>82265.279999999999</v>
      </c>
      <c r="K2168" s="54">
        <v>1110581</v>
      </c>
      <c r="L2168" s="55" t="s">
        <v>24</v>
      </c>
      <c r="M2168" s="56"/>
      <c r="N2168" s="55"/>
      <c r="O2168" s="54">
        <f>IF(Table1[[#This Row],[Phân loại]]="Tồn đầu kỳ",Table1[[#This Row],[Tổng giá trị]],0)</f>
        <v>0</v>
      </c>
      <c r="P2168" s="55">
        <f>IF(Table1[[#This Row],[Số còn phải thu ĐK]]&lt;&gt;0,0,IF(Table1[[#This Row],[Phân loại]]="Bán hàng",Table1[[#This Row],[Tổng giá trị]],-Table1[[#This Row],[Tổng giá trị]]))</f>
        <v>1110581</v>
      </c>
      <c r="Q2168" s="18">
        <f t="shared" si="235"/>
        <v>0</v>
      </c>
      <c r="R2168" s="55">
        <f>Table1[[#This Row],[Số còn phải thu ĐK]]+Table1[[#This Row],[Giá Trị HD sau CK]]-Table1[[#This Row],[Số tiền đã thu]]</f>
        <v>1110581</v>
      </c>
      <c r="S2168" s="56">
        <f>IF(Table1[[#This Row],[Ngày hóa đơn]]&lt;&gt;"",Table1[[#This Row],[Ngày hóa đơn]],Table1[[#This Row],[Ngày hạch toán]])</f>
        <v>44680</v>
      </c>
      <c r="T2168" s="55"/>
      <c r="U2168" s="56">
        <f>IF(Table1[[#This Row],[Ngày tính CN]]="","",S2168+T2168)</f>
        <v>44680</v>
      </c>
      <c r="V2168" s="57">
        <f ca="1">IF(Table1[[#This Row],[Hạn thanh toán]]="","",IF((U2168-NOW())&lt;0,0,(U2168-NOW())))</f>
        <v>0</v>
      </c>
      <c r="W2168" s="54"/>
      <c r="X2168" s="65">
        <f t="shared" ca="1" si="234"/>
        <v>1321.3624215277814</v>
      </c>
      <c r="Y2168" s="109" t="str">
        <f t="shared" ca="1" si="236"/>
        <v>Nợ quá hạn hơn 120 ngày có khả năng mất thanh toán</v>
      </c>
      <c r="Z2168" s="254">
        <f>Table1[[#This Row],[Hạn thanh toán]]</f>
        <v>44680</v>
      </c>
      <c r="AA2168" s="254">
        <f>Table1[[#This Row],[Ngày Thanh toán]]</f>
        <v>0</v>
      </c>
      <c r="AD2168" s="3" t="str">
        <f>IF(Table1[[#This Row],[Mã khách hàng]]="","",VLOOKUP($A2168,Ma_KH!$A:$Q,Ma_KH!O$1,0))</f>
        <v>SHINSEN</v>
      </c>
      <c r="AE2168" s="3" t="str">
        <f>IF(Table1[[#This Row],[Mã khách hàng]]="","",VLOOKUP($A2168,Ma_KH!$A:$Q,Ma_KH!P$1,0))</f>
        <v>CÔNG TY CỔ PHẦN SHINSEN GROUP</v>
      </c>
      <c r="AF2168" s="58">
        <f>VLOOKUP(A2168,Ma_KH!A:Q,Ma_KH!J$1,0)</f>
        <v>0</v>
      </c>
    </row>
    <row r="2169" spans="1:32" s="58" customFormat="1" ht="16.5">
      <c r="A2169" s="42" t="s">
        <v>181</v>
      </c>
      <c r="B2169" s="42" t="s">
        <v>4517</v>
      </c>
      <c r="C2169" s="44">
        <v>44701</v>
      </c>
      <c r="D2169" s="43"/>
      <c r="E2169" s="44">
        <v>44701</v>
      </c>
      <c r="F2169" s="42" t="s">
        <v>3582</v>
      </c>
      <c r="G2169" s="42" t="s">
        <v>3583</v>
      </c>
      <c r="H2169" s="54">
        <v>1412346</v>
      </c>
      <c r="I2169" s="54">
        <v>0</v>
      </c>
      <c r="J2169" s="54">
        <f>(Table1[[#This Row],[Tiền hàng]]-Table1[[#This Row],[Tiền chiết khấu]])*8%</f>
        <v>112987.68000000001</v>
      </c>
      <c r="K2169" s="54">
        <v>1525334</v>
      </c>
      <c r="L2169" s="55" t="s">
        <v>24</v>
      </c>
      <c r="M2169" s="56"/>
      <c r="N2169" s="55"/>
      <c r="O2169" s="54">
        <f>IF(Table1[[#This Row],[Phân loại]]="Tồn đầu kỳ",Table1[[#This Row],[Tổng giá trị]],0)</f>
        <v>0</v>
      </c>
      <c r="P2169" s="55">
        <f>IF(Table1[[#This Row],[Số còn phải thu ĐK]]&lt;&gt;0,0,IF(Table1[[#This Row],[Phân loại]]="Bán hàng",Table1[[#This Row],[Tổng giá trị]],-Table1[[#This Row],[Tổng giá trị]]))</f>
        <v>1525334</v>
      </c>
      <c r="Q2169" s="18">
        <f t="shared" si="235"/>
        <v>0</v>
      </c>
      <c r="R2169" s="55">
        <f>Table1[[#This Row],[Số còn phải thu ĐK]]+Table1[[#This Row],[Giá Trị HD sau CK]]-Table1[[#This Row],[Số tiền đã thu]]</f>
        <v>1525334</v>
      </c>
      <c r="S2169" s="56">
        <f>IF(Table1[[#This Row],[Ngày hóa đơn]]&lt;&gt;"",Table1[[#This Row],[Ngày hóa đơn]],Table1[[#This Row],[Ngày hạch toán]])</f>
        <v>44701</v>
      </c>
      <c r="T2169" s="55"/>
      <c r="U2169" s="56">
        <f>IF(Table1[[#This Row],[Ngày tính CN]]="","",S2169+T2169)</f>
        <v>44701</v>
      </c>
      <c r="V2169" s="57">
        <f ca="1">IF(Table1[[#This Row],[Hạn thanh toán]]="","",IF((U2169-NOW())&lt;0,0,(U2169-NOW())))</f>
        <v>0</v>
      </c>
      <c r="W2169" s="54"/>
      <c r="X2169" s="65">
        <f t="shared" ca="1" si="234"/>
        <v>1300.3624215277814</v>
      </c>
      <c r="Y2169" s="109" t="str">
        <f t="shared" ca="1" si="236"/>
        <v>Nợ quá hạn hơn 120 ngày có khả năng mất thanh toán</v>
      </c>
      <c r="Z2169" s="254">
        <f>Table1[[#This Row],[Hạn thanh toán]]</f>
        <v>44701</v>
      </c>
      <c r="AA2169" s="254">
        <f>Table1[[#This Row],[Ngày Thanh toán]]</f>
        <v>0</v>
      </c>
      <c r="AD2169" s="3" t="str">
        <f>IF(Table1[[#This Row],[Mã khách hàng]]="","",VLOOKUP($A2169,Ma_KH!$A:$Q,Ma_KH!O$1,0))</f>
        <v>SHINSEN</v>
      </c>
      <c r="AE2169" s="3" t="str">
        <f>IF(Table1[[#This Row],[Mã khách hàng]]="","",VLOOKUP($A2169,Ma_KH!$A:$Q,Ma_KH!P$1,0))</f>
        <v>CÔNG TY CỔ PHẦN SHINSEN GROUP</v>
      </c>
      <c r="AF2169" s="58">
        <f>VLOOKUP(A2169,Ma_KH!A:Q,Ma_KH!J$1,0)</f>
        <v>0</v>
      </c>
    </row>
    <row r="2170" spans="1:32" s="58" customFormat="1" ht="16.5">
      <c r="A2170" s="42" t="s">
        <v>181</v>
      </c>
      <c r="B2170" s="42" t="s">
        <v>4517</v>
      </c>
      <c r="C2170" s="44">
        <v>44714</v>
      </c>
      <c r="D2170" s="43"/>
      <c r="E2170" s="44">
        <v>44714</v>
      </c>
      <c r="F2170" s="42" t="s">
        <v>3584</v>
      </c>
      <c r="G2170" s="42" t="s">
        <v>3585</v>
      </c>
      <c r="H2170" s="54">
        <v>1791194</v>
      </c>
      <c r="I2170" s="54">
        <v>0</v>
      </c>
      <c r="J2170" s="54">
        <f>(Table1[[#This Row],[Tiền hàng]]-Table1[[#This Row],[Tiền chiết khấu]])*8%</f>
        <v>143295.51999999999</v>
      </c>
      <c r="K2170" s="54">
        <v>1934490</v>
      </c>
      <c r="L2170" s="55" t="s">
        <v>24</v>
      </c>
      <c r="M2170" s="56"/>
      <c r="N2170" s="55"/>
      <c r="O2170" s="54">
        <f>IF(Table1[[#This Row],[Phân loại]]="Tồn đầu kỳ",Table1[[#This Row],[Tổng giá trị]],0)</f>
        <v>0</v>
      </c>
      <c r="P2170" s="55">
        <f>IF(Table1[[#This Row],[Số còn phải thu ĐK]]&lt;&gt;0,0,IF(Table1[[#This Row],[Phân loại]]="Bán hàng",Table1[[#This Row],[Tổng giá trị]],-Table1[[#This Row],[Tổng giá trị]]))</f>
        <v>1934490</v>
      </c>
      <c r="Q2170" s="18">
        <f t="shared" si="235"/>
        <v>0</v>
      </c>
      <c r="R2170" s="55">
        <f>Table1[[#This Row],[Số còn phải thu ĐK]]+Table1[[#This Row],[Giá Trị HD sau CK]]-Table1[[#This Row],[Số tiền đã thu]]</f>
        <v>1934490</v>
      </c>
      <c r="S2170" s="56">
        <f>IF(Table1[[#This Row],[Ngày hóa đơn]]&lt;&gt;"",Table1[[#This Row],[Ngày hóa đơn]],Table1[[#This Row],[Ngày hạch toán]])</f>
        <v>44714</v>
      </c>
      <c r="T2170" s="55"/>
      <c r="U2170" s="56">
        <f>IF(Table1[[#This Row],[Ngày tính CN]]="","",S2170+T2170)</f>
        <v>44714</v>
      </c>
      <c r="V2170" s="57">
        <f ca="1">IF(Table1[[#This Row],[Hạn thanh toán]]="","",IF((U2170-NOW())&lt;0,0,(U2170-NOW())))</f>
        <v>0</v>
      </c>
      <c r="W2170" s="54"/>
      <c r="X2170" s="65">
        <f t="shared" ca="1" si="234"/>
        <v>1287.3624215277814</v>
      </c>
      <c r="Y2170" s="109" t="str">
        <f t="shared" ca="1" si="236"/>
        <v>Nợ quá hạn hơn 120 ngày có khả năng mất thanh toán</v>
      </c>
      <c r="Z2170" s="254">
        <f>Table1[[#This Row],[Hạn thanh toán]]</f>
        <v>44714</v>
      </c>
      <c r="AA2170" s="254">
        <f>Table1[[#This Row],[Ngày Thanh toán]]</f>
        <v>0</v>
      </c>
      <c r="AD2170" s="3" t="str">
        <f>IF(Table1[[#This Row],[Mã khách hàng]]="","",VLOOKUP($A2170,Ma_KH!$A:$Q,Ma_KH!O$1,0))</f>
        <v>SHINSEN</v>
      </c>
      <c r="AE2170" s="3" t="str">
        <f>IF(Table1[[#This Row],[Mã khách hàng]]="","",VLOOKUP($A2170,Ma_KH!$A:$Q,Ma_KH!P$1,0))</f>
        <v>CÔNG TY CỔ PHẦN SHINSEN GROUP</v>
      </c>
      <c r="AF2170" s="58">
        <f>VLOOKUP(A2170,Ma_KH!A:Q,Ma_KH!J$1,0)</f>
        <v>0</v>
      </c>
    </row>
    <row r="2171" spans="1:32" s="58" customFormat="1" ht="16.5">
      <c r="A2171" s="42" t="s">
        <v>181</v>
      </c>
      <c r="B2171" s="42" t="s">
        <v>4517</v>
      </c>
      <c r="C2171" s="44">
        <v>44721</v>
      </c>
      <c r="D2171" s="43"/>
      <c r="E2171" s="44">
        <v>44721</v>
      </c>
      <c r="F2171" s="42" t="s">
        <v>3586</v>
      </c>
      <c r="G2171" s="42" t="s">
        <v>3587</v>
      </c>
      <c r="H2171" s="54">
        <v>1289600</v>
      </c>
      <c r="I2171" s="54">
        <v>0</v>
      </c>
      <c r="J2171" s="54">
        <f>(Table1[[#This Row],[Tiền hàng]]-Table1[[#This Row],[Tiền chiết khấu]])*8%</f>
        <v>103168</v>
      </c>
      <c r="K2171" s="54">
        <v>1392768</v>
      </c>
      <c r="L2171" s="55" t="s">
        <v>24</v>
      </c>
      <c r="M2171" s="56"/>
      <c r="N2171" s="55"/>
      <c r="O2171" s="54">
        <f>IF(Table1[[#This Row],[Phân loại]]="Tồn đầu kỳ",Table1[[#This Row],[Tổng giá trị]],0)</f>
        <v>0</v>
      </c>
      <c r="P2171" s="55">
        <f>IF(Table1[[#This Row],[Số còn phải thu ĐK]]&lt;&gt;0,0,IF(Table1[[#This Row],[Phân loại]]="Bán hàng",Table1[[#This Row],[Tổng giá trị]],-Table1[[#This Row],[Tổng giá trị]]))</f>
        <v>1392768</v>
      </c>
      <c r="Q2171" s="18">
        <f t="shared" si="235"/>
        <v>0</v>
      </c>
      <c r="R2171" s="55">
        <f>Table1[[#This Row],[Số còn phải thu ĐK]]+Table1[[#This Row],[Giá Trị HD sau CK]]-Table1[[#This Row],[Số tiền đã thu]]</f>
        <v>1392768</v>
      </c>
      <c r="S2171" s="56">
        <f>IF(Table1[[#This Row],[Ngày hóa đơn]]&lt;&gt;"",Table1[[#This Row],[Ngày hóa đơn]],Table1[[#This Row],[Ngày hạch toán]])</f>
        <v>44721</v>
      </c>
      <c r="T2171" s="55"/>
      <c r="U2171" s="56">
        <f>IF(Table1[[#This Row],[Ngày tính CN]]="","",S2171+T2171)</f>
        <v>44721</v>
      </c>
      <c r="V2171" s="57">
        <f ca="1">IF(Table1[[#This Row],[Hạn thanh toán]]="","",IF((U2171-NOW())&lt;0,0,(U2171-NOW())))</f>
        <v>0</v>
      </c>
      <c r="W2171" s="54"/>
      <c r="X2171" s="65">
        <f t="shared" ca="1" si="234"/>
        <v>1280.3624215277814</v>
      </c>
      <c r="Y2171" s="109" t="str">
        <f t="shared" ca="1" si="236"/>
        <v>Nợ quá hạn hơn 120 ngày có khả năng mất thanh toán</v>
      </c>
      <c r="Z2171" s="254">
        <f>Table1[[#This Row],[Hạn thanh toán]]</f>
        <v>44721</v>
      </c>
      <c r="AA2171" s="254">
        <f>Table1[[#This Row],[Ngày Thanh toán]]</f>
        <v>0</v>
      </c>
      <c r="AD2171" s="3" t="str">
        <f>IF(Table1[[#This Row],[Mã khách hàng]]="","",VLOOKUP($A2171,Ma_KH!$A:$Q,Ma_KH!O$1,0))</f>
        <v>SHINSEN</v>
      </c>
      <c r="AE2171" s="3" t="str">
        <f>IF(Table1[[#This Row],[Mã khách hàng]]="","",VLOOKUP($A2171,Ma_KH!$A:$Q,Ma_KH!P$1,0))</f>
        <v>CÔNG TY CỔ PHẦN SHINSEN GROUP</v>
      </c>
      <c r="AF2171" s="58">
        <f>VLOOKUP(A2171,Ma_KH!A:Q,Ma_KH!J$1,0)</f>
        <v>0</v>
      </c>
    </row>
    <row r="2172" spans="1:32" s="58" customFormat="1" ht="16.5">
      <c r="A2172" s="42" t="s">
        <v>181</v>
      </c>
      <c r="B2172" s="42" t="s">
        <v>4517</v>
      </c>
      <c r="C2172" s="44">
        <v>44723</v>
      </c>
      <c r="D2172" s="43"/>
      <c r="E2172" s="44">
        <v>44723</v>
      </c>
      <c r="F2172" s="42" t="s">
        <v>3588</v>
      </c>
      <c r="G2172" s="42" t="s">
        <v>3589</v>
      </c>
      <c r="H2172" s="54">
        <v>1768685</v>
      </c>
      <c r="I2172" s="54">
        <v>0</v>
      </c>
      <c r="J2172" s="54">
        <f>(Table1[[#This Row],[Tiền hàng]]-Table1[[#This Row],[Tiền chiết khấu]])*8%</f>
        <v>141494.80000000002</v>
      </c>
      <c r="K2172" s="54">
        <v>1910180</v>
      </c>
      <c r="L2172" s="55" t="s">
        <v>24</v>
      </c>
      <c r="M2172" s="56"/>
      <c r="N2172" s="55"/>
      <c r="O2172" s="54">
        <f>IF(Table1[[#This Row],[Phân loại]]="Tồn đầu kỳ",Table1[[#This Row],[Tổng giá trị]],0)</f>
        <v>0</v>
      </c>
      <c r="P2172" s="55">
        <f>IF(Table1[[#This Row],[Số còn phải thu ĐK]]&lt;&gt;0,0,IF(Table1[[#This Row],[Phân loại]]="Bán hàng",Table1[[#This Row],[Tổng giá trị]],-Table1[[#This Row],[Tổng giá trị]]))</f>
        <v>1910180</v>
      </c>
      <c r="Q2172" s="18">
        <f t="shared" si="235"/>
        <v>0</v>
      </c>
      <c r="R2172" s="55">
        <f>Table1[[#This Row],[Số còn phải thu ĐK]]+Table1[[#This Row],[Giá Trị HD sau CK]]-Table1[[#This Row],[Số tiền đã thu]]</f>
        <v>1910180</v>
      </c>
      <c r="S2172" s="56">
        <f>IF(Table1[[#This Row],[Ngày hóa đơn]]&lt;&gt;"",Table1[[#This Row],[Ngày hóa đơn]],Table1[[#This Row],[Ngày hạch toán]])</f>
        <v>44723</v>
      </c>
      <c r="T2172" s="55"/>
      <c r="U2172" s="56">
        <f>IF(Table1[[#This Row],[Ngày tính CN]]="","",S2172+T2172)</f>
        <v>44723</v>
      </c>
      <c r="V2172" s="57">
        <f ca="1">IF(Table1[[#This Row],[Hạn thanh toán]]="","",IF((U2172-NOW())&lt;0,0,(U2172-NOW())))</f>
        <v>0</v>
      </c>
      <c r="W2172" s="54"/>
      <c r="X2172" s="65">
        <f t="shared" ca="1" si="234"/>
        <v>1278.3624215277814</v>
      </c>
      <c r="Y2172" s="109" t="str">
        <f t="shared" ca="1" si="236"/>
        <v>Nợ quá hạn hơn 120 ngày có khả năng mất thanh toán</v>
      </c>
      <c r="Z2172" s="254">
        <f>Table1[[#This Row],[Hạn thanh toán]]</f>
        <v>44723</v>
      </c>
      <c r="AA2172" s="254">
        <f>Table1[[#This Row],[Ngày Thanh toán]]</f>
        <v>0</v>
      </c>
      <c r="AD2172" s="3" t="str">
        <f>IF(Table1[[#This Row],[Mã khách hàng]]="","",VLOOKUP($A2172,Ma_KH!$A:$Q,Ma_KH!O$1,0))</f>
        <v>SHINSEN</v>
      </c>
      <c r="AE2172" s="3" t="str">
        <f>IF(Table1[[#This Row],[Mã khách hàng]]="","",VLOOKUP($A2172,Ma_KH!$A:$Q,Ma_KH!P$1,0))</f>
        <v>CÔNG TY CỔ PHẦN SHINSEN GROUP</v>
      </c>
      <c r="AF2172" s="58">
        <f>VLOOKUP(A2172,Ma_KH!A:Q,Ma_KH!J$1,0)</f>
        <v>0</v>
      </c>
    </row>
    <row r="2173" spans="1:32" s="58" customFormat="1" ht="16.5">
      <c r="A2173" s="42" t="s">
        <v>181</v>
      </c>
      <c r="B2173" s="42" t="s">
        <v>4517</v>
      </c>
      <c r="C2173" s="44">
        <v>44729</v>
      </c>
      <c r="D2173" s="43"/>
      <c r="E2173" s="44">
        <v>44729</v>
      </c>
      <c r="F2173" s="42" t="s">
        <v>3590</v>
      </c>
      <c r="G2173" s="42" t="s">
        <v>3591</v>
      </c>
      <c r="H2173" s="54">
        <v>1820386</v>
      </c>
      <c r="I2173" s="54">
        <v>0</v>
      </c>
      <c r="J2173" s="54">
        <f>(Table1[[#This Row],[Tiền hàng]]-Table1[[#This Row],[Tiền chiết khấu]])*8%</f>
        <v>145630.88</v>
      </c>
      <c r="K2173" s="54">
        <v>1966017</v>
      </c>
      <c r="L2173" s="55" t="s">
        <v>24</v>
      </c>
      <c r="M2173" s="56"/>
      <c r="N2173" s="55"/>
      <c r="O2173" s="54">
        <f>IF(Table1[[#This Row],[Phân loại]]="Tồn đầu kỳ",Table1[[#This Row],[Tổng giá trị]],0)</f>
        <v>0</v>
      </c>
      <c r="P2173" s="55">
        <f>IF(Table1[[#This Row],[Số còn phải thu ĐK]]&lt;&gt;0,0,IF(Table1[[#This Row],[Phân loại]]="Bán hàng",Table1[[#This Row],[Tổng giá trị]],-Table1[[#This Row],[Tổng giá trị]]))</f>
        <v>1966017</v>
      </c>
      <c r="Q2173" s="18">
        <f t="shared" si="235"/>
        <v>0</v>
      </c>
      <c r="R2173" s="55">
        <f>Table1[[#This Row],[Số còn phải thu ĐK]]+Table1[[#This Row],[Giá Trị HD sau CK]]-Table1[[#This Row],[Số tiền đã thu]]</f>
        <v>1966017</v>
      </c>
      <c r="S2173" s="56">
        <f>IF(Table1[[#This Row],[Ngày hóa đơn]]&lt;&gt;"",Table1[[#This Row],[Ngày hóa đơn]],Table1[[#This Row],[Ngày hạch toán]])</f>
        <v>44729</v>
      </c>
      <c r="T2173" s="55"/>
      <c r="U2173" s="56">
        <f>IF(Table1[[#This Row],[Ngày tính CN]]="","",S2173+T2173)</f>
        <v>44729</v>
      </c>
      <c r="V2173" s="57">
        <f ca="1">IF(Table1[[#This Row],[Hạn thanh toán]]="","",IF((U2173-NOW())&lt;0,0,(U2173-NOW())))</f>
        <v>0</v>
      </c>
      <c r="W2173" s="54"/>
      <c r="X2173" s="65">
        <f t="shared" ca="1" si="234"/>
        <v>1272.3624215277814</v>
      </c>
      <c r="Y2173" s="109" t="str">
        <f t="shared" ca="1" si="236"/>
        <v>Nợ quá hạn hơn 120 ngày có khả năng mất thanh toán</v>
      </c>
      <c r="Z2173" s="254">
        <f>Table1[[#This Row],[Hạn thanh toán]]</f>
        <v>44729</v>
      </c>
      <c r="AA2173" s="254">
        <f>Table1[[#This Row],[Ngày Thanh toán]]</f>
        <v>0</v>
      </c>
      <c r="AD2173" s="3" t="str">
        <f>IF(Table1[[#This Row],[Mã khách hàng]]="","",VLOOKUP($A2173,Ma_KH!$A:$Q,Ma_KH!O$1,0))</f>
        <v>SHINSEN</v>
      </c>
      <c r="AE2173" s="3" t="str">
        <f>IF(Table1[[#This Row],[Mã khách hàng]]="","",VLOOKUP($A2173,Ma_KH!$A:$Q,Ma_KH!P$1,0))</f>
        <v>CÔNG TY CỔ PHẦN SHINSEN GROUP</v>
      </c>
      <c r="AF2173" s="58">
        <f>VLOOKUP(A2173,Ma_KH!A:Q,Ma_KH!J$1,0)</f>
        <v>0</v>
      </c>
    </row>
    <row r="2174" spans="1:32" s="58" customFormat="1" ht="16.5">
      <c r="A2174" s="42" t="s">
        <v>181</v>
      </c>
      <c r="B2174" s="42" t="s">
        <v>4517</v>
      </c>
      <c r="C2174" s="44">
        <v>44733</v>
      </c>
      <c r="D2174" s="43"/>
      <c r="E2174" s="44">
        <v>44733</v>
      </c>
      <c r="F2174" s="42" t="s">
        <v>3592</v>
      </c>
      <c r="G2174" s="42" t="s">
        <v>3593</v>
      </c>
      <c r="H2174" s="54">
        <v>555290</v>
      </c>
      <c r="I2174" s="54">
        <v>0</v>
      </c>
      <c r="J2174" s="54">
        <f>(Table1[[#This Row],[Tiền hàng]]-Table1[[#This Row],[Tiền chiết khấu]])*8%</f>
        <v>44423.200000000004</v>
      </c>
      <c r="K2174" s="54">
        <v>599713</v>
      </c>
      <c r="L2174" s="55" t="s">
        <v>24</v>
      </c>
      <c r="M2174" s="56"/>
      <c r="N2174" s="55"/>
      <c r="O2174" s="54">
        <f>IF(Table1[[#This Row],[Phân loại]]="Tồn đầu kỳ",Table1[[#This Row],[Tổng giá trị]],0)</f>
        <v>0</v>
      </c>
      <c r="P2174" s="55">
        <f>IF(Table1[[#This Row],[Số còn phải thu ĐK]]&lt;&gt;0,0,IF(Table1[[#This Row],[Phân loại]]="Bán hàng",Table1[[#This Row],[Tổng giá trị]],-Table1[[#This Row],[Tổng giá trị]]))</f>
        <v>599713</v>
      </c>
      <c r="Q2174" s="18">
        <f t="shared" si="235"/>
        <v>0</v>
      </c>
      <c r="R2174" s="55">
        <f>Table1[[#This Row],[Số còn phải thu ĐK]]+Table1[[#This Row],[Giá Trị HD sau CK]]-Table1[[#This Row],[Số tiền đã thu]]</f>
        <v>599713</v>
      </c>
      <c r="S2174" s="56">
        <f>IF(Table1[[#This Row],[Ngày hóa đơn]]&lt;&gt;"",Table1[[#This Row],[Ngày hóa đơn]],Table1[[#This Row],[Ngày hạch toán]])</f>
        <v>44733</v>
      </c>
      <c r="T2174" s="55"/>
      <c r="U2174" s="56">
        <f>IF(Table1[[#This Row],[Ngày tính CN]]="","",S2174+T2174)</f>
        <v>44733</v>
      </c>
      <c r="V2174" s="57">
        <f ca="1">IF(Table1[[#This Row],[Hạn thanh toán]]="","",IF((U2174-NOW())&lt;0,0,(U2174-NOW())))</f>
        <v>0</v>
      </c>
      <c r="W2174" s="54"/>
      <c r="X2174" s="65">
        <f t="shared" ca="1" si="234"/>
        <v>1268.3624215277814</v>
      </c>
      <c r="Y2174" s="109" t="str">
        <f t="shared" ca="1" si="236"/>
        <v>Nợ quá hạn hơn 120 ngày có khả năng mất thanh toán</v>
      </c>
      <c r="Z2174" s="254">
        <f>Table1[[#This Row],[Hạn thanh toán]]</f>
        <v>44733</v>
      </c>
      <c r="AA2174" s="254">
        <f>Table1[[#This Row],[Ngày Thanh toán]]</f>
        <v>0</v>
      </c>
      <c r="AD2174" s="3" t="str">
        <f>IF(Table1[[#This Row],[Mã khách hàng]]="","",VLOOKUP($A2174,Ma_KH!$A:$Q,Ma_KH!O$1,0))</f>
        <v>SHINSEN</v>
      </c>
      <c r="AE2174" s="3" t="str">
        <f>IF(Table1[[#This Row],[Mã khách hàng]]="","",VLOOKUP($A2174,Ma_KH!$A:$Q,Ma_KH!P$1,0))</f>
        <v>CÔNG TY CỔ PHẦN SHINSEN GROUP</v>
      </c>
      <c r="AF2174" s="58">
        <f>VLOOKUP(A2174,Ma_KH!A:Q,Ma_KH!J$1,0)</f>
        <v>0</v>
      </c>
    </row>
    <row r="2175" spans="1:32" s="58" customFormat="1" ht="16.5">
      <c r="A2175" s="42" t="s">
        <v>181</v>
      </c>
      <c r="B2175" s="42" t="s">
        <v>4517</v>
      </c>
      <c r="C2175" s="44">
        <v>44743</v>
      </c>
      <c r="D2175" s="43"/>
      <c r="E2175" s="44">
        <v>44743</v>
      </c>
      <c r="F2175" s="42" t="s">
        <v>3594</v>
      </c>
      <c r="G2175" s="42" t="s">
        <v>3595</v>
      </c>
      <c r="H2175" s="54">
        <v>2283144</v>
      </c>
      <c r="I2175" s="54">
        <v>0</v>
      </c>
      <c r="J2175" s="54">
        <f>(Table1[[#This Row],[Tiền hàng]]-Table1[[#This Row],[Tiền chiết khấu]])*8%</f>
        <v>182651.51999999999</v>
      </c>
      <c r="K2175" s="54">
        <v>2465796</v>
      </c>
      <c r="L2175" s="55" t="s">
        <v>24</v>
      </c>
      <c r="M2175" s="56"/>
      <c r="N2175" s="55"/>
      <c r="O2175" s="54">
        <f>IF(Table1[[#This Row],[Phân loại]]="Tồn đầu kỳ",Table1[[#This Row],[Tổng giá trị]],0)</f>
        <v>0</v>
      </c>
      <c r="P2175" s="55">
        <f>IF(Table1[[#This Row],[Số còn phải thu ĐK]]&lt;&gt;0,0,IF(Table1[[#This Row],[Phân loại]]="Bán hàng",Table1[[#This Row],[Tổng giá trị]],-Table1[[#This Row],[Tổng giá trị]]))</f>
        <v>2465796</v>
      </c>
      <c r="Q2175" s="18">
        <f t="shared" si="235"/>
        <v>0</v>
      </c>
      <c r="R2175" s="55">
        <f>Table1[[#This Row],[Số còn phải thu ĐK]]+Table1[[#This Row],[Giá Trị HD sau CK]]-Table1[[#This Row],[Số tiền đã thu]]</f>
        <v>2465796</v>
      </c>
      <c r="S2175" s="56">
        <f>IF(Table1[[#This Row],[Ngày hóa đơn]]&lt;&gt;"",Table1[[#This Row],[Ngày hóa đơn]],Table1[[#This Row],[Ngày hạch toán]])</f>
        <v>44743</v>
      </c>
      <c r="T2175" s="55"/>
      <c r="U2175" s="56">
        <f>IF(Table1[[#This Row],[Ngày tính CN]]="","",S2175+T2175)</f>
        <v>44743</v>
      </c>
      <c r="V2175" s="57">
        <f ca="1">IF(Table1[[#This Row],[Hạn thanh toán]]="","",IF((U2175-NOW())&lt;0,0,(U2175-NOW())))</f>
        <v>0</v>
      </c>
      <c r="W2175" s="54"/>
      <c r="X2175" s="65">
        <f t="shared" ca="1" si="234"/>
        <v>1258.3624215277814</v>
      </c>
      <c r="Y2175" s="109" t="str">
        <f t="shared" ca="1" si="236"/>
        <v>Nợ quá hạn hơn 120 ngày có khả năng mất thanh toán</v>
      </c>
      <c r="Z2175" s="254">
        <f>Table1[[#This Row],[Hạn thanh toán]]</f>
        <v>44743</v>
      </c>
      <c r="AA2175" s="254">
        <f>Table1[[#This Row],[Ngày Thanh toán]]</f>
        <v>0</v>
      </c>
      <c r="AD2175" s="3" t="str">
        <f>IF(Table1[[#This Row],[Mã khách hàng]]="","",VLOOKUP($A2175,Ma_KH!$A:$Q,Ma_KH!O$1,0))</f>
        <v>SHINSEN</v>
      </c>
      <c r="AE2175" s="3" t="str">
        <f>IF(Table1[[#This Row],[Mã khách hàng]]="","",VLOOKUP($A2175,Ma_KH!$A:$Q,Ma_KH!P$1,0))</f>
        <v>CÔNG TY CỔ PHẦN SHINSEN GROUP</v>
      </c>
      <c r="AF2175" s="58">
        <f>VLOOKUP(A2175,Ma_KH!A:Q,Ma_KH!J$1,0)</f>
        <v>0</v>
      </c>
    </row>
    <row r="2176" spans="1:32" s="58" customFormat="1" ht="16.5">
      <c r="A2176" s="42" t="s">
        <v>181</v>
      </c>
      <c r="B2176" s="42" t="s">
        <v>4517</v>
      </c>
      <c r="C2176" s="44">
        <v>44750</v>
      </c>
      <c r="D2176" s="43"/>
      <c r="E2176" s="44">
        <v>44750</v>
      </c>
      <c r="F2176" s="42" t="s">
        <v>3596</v>
      </c>
      <c r="G2176" s="42" t="s">
        <v>3597</v>
      </c>
      <c r="H2176" s="54">
        <v>951239</v>
      </c>
      <c r="I2176" s="54">
        <v>0</v>
      </c>
      <c r="J2176" s="54">
        <f>(Table1[[#This Row],[Tiền hàng]]-Table1[[#This Row],[Tiền chiết khấu]])*8%</f>
        <v>76099.12</v>
      </c>
      <c r="K2176" s="54">
        <v>1027338</v>
      </c>
      <c r="L2176" s="55" t="s">
        <v>24</v>
      </c>
      <c r="M2176" s="56"/>
      <c r="N2176" s="55"/>
      <c r="O2176" s="54">
        <f>IF(Table1[[#This Row],[Phân loại]]="Tồn đầu kỳ",Table1[[#This Row],[Tổng giá trị]],0)</f>
        <v>0</v>
      </c>
      <c r="P2176" s="55">
        <f>IF(Table1[[#This Row],[Số còn phải thu ĐK]]&lt;&gt;0,0,IF(Table1[[#This Row],[Phân loại]]="Bán hàng",Table1[[#This Row],[Tổng giá trị]],-Table1[[#This Row],[Tổng giá trị]]))</f>
        <v>1027338</v>
      </c>
      <c r="Q2176" s="18">
        <f t="shared" si="235"/>
        <v>0</v>
      </c>
      <c r="R2176" s="55">
        <f>Table1[[#This Row],[Số còn phải thu ĐK]]+Table1[[#This Row],[Giá Trị HD sau CK]]-Table1[[#This Row],[Số tiền đã thu]]</f>
        <v>1027338</v>
      </c>
      <c r="S2176" s="56">
        <f>IF(Table1[[#This Row],[Ngày hóa đơn]]&lt;&gt;"",Table1[[#This Row],[Ngày hóa đơn]],Table1[[#This Row],[Ngày hạch toán]])</f>
        <v>44750</v>
      </c>
      <c r="T2176" s="55"/>
      <c r="U2176" s="56">
        <f>IF(Table1[[#This Row],[Ngày tính CN]]="","",S2176+T2176)</f>
        <v>44750</v>
      </c>
      <c r="V2176" s="57">
        <f ca="1">IF(Table1[[#This Row],[Hạn thanh toán]]="","",IF((U2176-NOW())&lt;0,0,(U2176-NOW())))</f>
        <v>0</v>
      </c>
      <c r="W2176" s="54"/>
      <c r="X2176" s="65">
        <f t="shared" ca="1" si="234"/>
        <v>1251.3624215277814</v>
      </c>
      <c r="Y2176" s="109" t="str">
        <f t="shared" ca="1" si="236"/>
        <v>Nợ quá hạn hơn 120 ngày có khả năng mất thanh toán</v>
      </c>
      <c r="Z2176" s="254">
        <f>Table1[[#This Row],[Hạn thanh toán]]</f>
        <v>44750</v>
      </c>
      <c r="AA2176" s="254">
        <f>Table1[[#This Row],[Ngày Thanh toán]]</f>
        <v>0</v>
      </c>
      <c r="AD2176" s="3" t="str">
        <f>IF(Table1[[#This Row],[Mã khách hàng]]="","",VLOOKUP($A2176,Ma_KH!$A:$Q,Ma_KH!O$1,0))</f>
        <v>SHINSEN</v>
      </c>
      <c r="AE2176" s="3" t="str">
        <f>IF(Table1[[#This Row],[Mã khách hàng]]="","",VLOOKUP($A2176,Ma_KH!$A:$Q,Ma_KH!P$1,0))</f>
        <v>CÔNG TY CỔ PHẦN SHINSEN GROUP</v>
      </c>
      <c r="AF2176" s="58">
        <f>VLOOKUP(A2176,Ma_KH!A:Q,Ma_KH!J$1,0)</f>
        <v>0</v>
      </c>
    </row>
    <row r="2177" spans="1:32" s="58" customFormat="1" ht="16.5">
      <c r="A2177" s="42" t="s">
        <v>181</v>
      </c>
      <c r="B2177" s="42" t="s">
        <v>4517</v>
      </c>
      <c r="C2177" s="44">
        <v>44755</v>
      </c>
      <c r="D2177" s="43"/>
      <c r="E2177" s="44">
        <v>44755</v>
      </c>
      <c r="F2177" s="42" t="s">
        <v>3598</v>
      </c>
      <c r="G2177" s="42" t="s">
        <v>3599</v>
      </c>
      <c r="H2177" s="54">
        <v>1843821</v>
      </c>
      <c r="I2177" s="54">
        <v>0</v>
      </c>
      <c r="J2177" s="54">
        <f>(Table1[[#This Row],[Tiền hàng]]-Table1[[#This Row],[Tiền chiết khấu]])*8%</f>
        <v>147505.68</v>
      </c>
      <c r="K2177" s="54">
        <v>1991327</v>
      </c>
      <c r="L2177" s="55" t="s">
        <v>24</v>
      </c>
      <c r="M2177" s="56"/>
      <c r="N2177" s="55"/>
      <c r="O2177" s="54">
        <f>IF(Table1[[#This Row],[Phân loại]]="Tồn đầu kỳ",Table1[[#This Row],[Tổng giá trị]],0)</f>
        <v>0</v>
      </c>
      <c r="P2177" s="55">
        <f>IF(Table1[[#This Row],[Số còn phải thu ĐK]]&lt;&gt;0,0,IF(Table1[[#This Row],[Phân loại]]="Bán hàng",Table1[[#This Row],[Tổng giá trị]],-Table1[[#This Row],[Tổng giá trị]]))</f>
        <v>1991327</v>
      </c>
      <c r="Q2177" s="18">
        <f t="shared" si="235"/>
        <v>0</v>
      </c>
      <c r="R2177" s="55">
        <f>Table1[[#This Row],[Số còn phải thu ĐK]]+Table1[[#This Row],[Giá Trị HD sau CK]]-Table1[[#This Row],[Số tiền đã thu]]</f>
        <v>1991327</v>
      </c>
      <c r="S2177" s="56">
        <f>IF(Table1[[#This Row],[Ngày hóa đơn]]&lt;&gt;"",Table1[[#This Row],[Ngày hóa đơn]],Table1[[#This Row],[Ngày hạch toán]])</f>
        <v>44755</v>
      </c>
      <c r="T2177" s="55"/>
      <c r="U2177" s="56">
        <f>IF(Table1[[#This Row],[Ngày tính CN]]="","",S2177+T2177)</f>
        <v>44755</v>
      </c>
      <c r="V2177" s="57">
        <f ca="1">IF(Table1[[#This Row],[Hạn thanh toán]]="","",IF((U2177-NOW())&lt;0,0,(U2177-NOW())))</f>
        <v>0</v>
      </c>
      <c r="W2177" s="54"/>
      <c r="X2177" s="65">
        <f t="shared" ca="1" si="234"/>
        <v>1246.3624215277814</v>
      </c>
      <c r="Y2177" s="109" t="str">
        <f t="shared" ca="1" si="236"/>
        <v>Nợ quá hạn hơn 120 ngày có khả năng mất thanh toán</v>
      </c>
      <c r="Z2177" s="254">
        <f>Table1[[#This Row],[Hạn thanh toán]]</f>
        <v>44755</v>
      </c>
      <c r="AA2177" s="254">
        <f>Table1[[#This Row],[Ngày Thanh toán]]</f>
        <v>0</v>
      </c>
      <c r="AD2177" s="3" t="str">
        <f>IF(Table1[[#This Row],[Mã khách hàng]]="","",VLOOKUP($A2177,Ma_KH!$A:$Q,Ma_KH!O$1,0))</f>
        <v>SHINSEN</v>
      </c>
      <c r="AE2177" s="3" t="str">
        <f>IF(Table1[[#This Row],[Mã khách hàng]]="","",VLOOKUP($A2177,Ma_KH!$A:$Q,Ma_KH!P$1,0))</f>
        <v>CÔNG TY CỔ PHẦN SHINSEN GROUP</v>
      </c>
      <c r="AF2177" s="58">
        <f>VLOOKUP(A2177,Ma_KH!A:Q,Ma_KH!J$1,0)</f>
        <v>0</v>
      </c>
    </row>
    <row r="2178" spans="1:32" s="58" customFormat="1" ht="16.5">
      <c r="A2178" s="45" t="s">
        <v>181</v>
      </c>
      <c r="B2178" s="42" t="s">
        <v>4517</v>
      </c>
      <c r="C2178" s="47">
        <v>44765</v>
      </c>
      <c r="D2178" s="46"/>
      <c r="E2178" s="47">
        <v>44765</v>
      </c>
      <c r="F2178" s="45" t="s">
        <v>3600</v>
      </c>
      <c r="G2178" s="45" t="s">
        <v>3601</v>
      </c>
      <c r="H2178" s="54">
        <v>666348</v>
      </c>
      <c r="I2178" s="54">
        <v>0</v>
      </c>
      <c r="J2178" s="54">
        <f>(Table1[[#This Row],[Tiền hàng]]-Table1[[#This Row],[Tiền chiết khấu]])*8%</f>
        <v>53307.840000000004</v>
      </c>
      <c r="K2178" s="54">
        <v>719656</v>
      </c>
      <c r="L2178" s="55" t="s">
        <v>24</v>
      </c>
      <c r="M2178" s="56"/>
      <c r="N2178" s="55"/>
      <c r="O2178" s="54">
        <f>IF(Table1[[#This Row],[Phân loại]]="Tồn đầu kỳ",Table1[[#This Row],[Tổng giá trị]],0)</f>
        <v>0</v>
      </c>
      <c r="P2178" s="55">
        <f>IF(Table1[[#This Row],[Số còn phải thu ĐK]]&lt;&gt;0,0,IF(Table1[[#This Row],[Phân loại]]="Bán hàng",Table1[[#This Row],[Tổng giá trị]],-Table1[[#This Row],[Tổng giá trị]]))</f>
        <v>719656</v>
      </c>
      <c r="Q2178" s="18">
        <f t="shared" si="235"/>
        <v>0</v>
      </c>
      <c r="R2178" s="55">
        <f>Table1[[#This Row],[Số còn phải thu ĐK]]+Table1[[#This Row],[Giá Trị HD sau CK]]-Table1[[#This Row],[Số tiền đã thu]]</f>
        <v>719656</v>
      </c>
      <c r="S2178" s="56">
        <f>IF(Table1[[#This Row],[Ngày hóa đơn]]&lt;&gt;"",Table1[[#This Row],[Ngày hóa đơn]],Table1[[#This Row],[Ngày hạch toán]])</f>
        <v>44765</v>
      </c>
      <c r="T2178" s="55"/>
      <c r="U2178" s="56">
        <f>IF(Table1[[#This Row],[Ngày tính CN]]="","",S2178+T2178)</f>
        <v>44765</v>
      </c>
      <c r="V2178" s="57">
        <f ca="1">IF(Table1[[#This Row],[Hạn thanh toán]]="","",IF((U2178-NOW())&lt;0,0,(U2178-NOW())))</f>
        <v>0</v>
      </c>
      <c r="W2178" s="54"/>
      <c r="X2178" s="65">
        <f t="shared" ca="1" si="234"/>
        <v>1236.3624215277814</v>
      </c>
      <c r="Y2178" s="109" t="str">
        <f t="shared" ca="1" si="236"/>
        <v>Nợ quá hạn hơn 120 ngày có khả năng mất thanh toán</v>
      </c>
      <c r="Z2178" s="254">
        <f>Table1[[#This Row],[Hạn thanh toán]]</f>
        <v>44765</v>
      </c>
      <c r="AA2178" s="254">
        <f>Table1[[#This Row],[Ngày Thanh toán]]</f>
        <v>0</v>
      </c>
      <c r="AD2178" s="3" t="str">
        <f>IF(Table1[[#This Row],[Mã khách hàng]]="","",VLOOKUP($A2178,Ma_KH!$A:$Q,Ma_KH!O$1,0))</f>
        <v>SHINSEN</v>
      </c>
      <c r="AE2178" s="3" t="str">
        <f>IF(Table1[[#This Row],[Mã khách hàng]]="","",VLOOKUP($A2178,Ma_KH!$A:$Q,Ma_KH!P$1,0))</f>
        <v>CÔNG TY CỔ PHẦN SHINSEN GROUP</v>
      </c>
      <c r="AF2178" s="58">
        <f>VLOOKUP(A2178,Ma_KH!A:Q,Ma_KH!J$1,0)</f>
        <v>0</v>
      </c>
    </row>
    <row r="2179" spans="1:32" s="58" customFormat="1" ht="16.5">
      <c r="A2179" s="42" t="s">
        <v>181</v>
      </c>
      <c r="B2179" s="42" t="s">
        <v>4517</v>
      </c>
      <c r="C2179" s="44">
        <v>44774</v>
      </c>
      <c r="D2179" s="43"/>
      <c r="E2179" s="44">
        <v>44774</v>
      </c>
      <c r="F2179" s="42" t="s">
        <v>3602</v>
      </c>
      <c r="G2179" s="42" t="s">
        <v>3603</v>
      </c>
      <c r="H2179" s="54">
        <v>1800682</v>
      </c>
      <c r="I2179" s="54">
        <v>0</v>
      </c>
      <c r="J2179" s="54">
        <f>(Table1[[#This Row],[Tiền hàng]]-Table1[[#This Row],[Tiền chiết khấu]])*8%</f>
        <v>144054.56</v>
      </c>
      <c r="K2179" s="54">
        <v>1944737</v>
      </c>
      <c r="L2179" s="55" t="s">
        <v>24</v>
      </c>
      <c r="M2179" s="56"/>
      <c r="N2179" s="55"/>
      <c r="O2179" s="54">
        <f>IF(Table1[[#This Row],[Phân loại]]="Tồn đầu kỳ",Table1[[#This Row],[Tổng giá trị]],0)</f>
        <v>0</v>
      </c>
      <c r="P2179" s="55">
        <f>IF(Table1[[#This Row],[Số còn phải thu ĐK]]&lt;&gt;0,0,IF(Table1[[#This Row],[Phân loại]]="Bán hàng",Table1[[#This Row],[Tổng giá trị]],-Table1[[#This Row],[Tổng giá trị]]))</f>
        <v>1944737</v>
      </c>
      <c r="Q2179" s="18">
        <f t="shared" si="235"/>
        <v>0</v>
      </c>
      <c r="R2179" s="55">
        <f>Table1[[#This Row],[Số còn phải thu ĐK]]+Table1[[#This Row],[Giá Trị HD sau CK]]-Table1[[#This Row],[Số tiền đã thu]]</f>
        <v>1944737</v>
      </c>
      <c r="S2179" s="56">
        <f>IF(Table1[[#This Row],[Ngày hóa đơn]]&lt;&gt;"",Table1[[#This Row],[Ngày hóa đơn]],Table1[[#This Row],[Ngày hạch toán]])</f>
        <v>44774</v>
      </c>
      <c r="T2179" s="55"/>
      <c r="U2179" s="56">
        <f>IF(Table1[[#This Row],[Ngày tính CN]]="","",S2179+T2179)</f>
        <v>44774</v>
      </c>
      <c r="V2179" s="57">
        <f ca="1">IF(Table1[[#This Row],[Hạn thanh toán]]="","",IF((U2179-NOW())&lt;0,0,(U2179-NOW())))</f>
        <v>0</v>
      </c>
      <c r="W2179" s="54"/>
      <c r="X2179" s="65">
        <f t="shared" ca="1" si="234"/>
        <v>1227.3624215277814</v>
      </c>
      <c r="Y2179" s="109" t="str">
        <f t="shared" ca="1" si="236"/>
        <v>Nợ quá hạn hơn 120 ngày có khả năng mất thanh toán</v>
      </c>
      <c r="Z2179" s="254">
        <f>Table1[[#This Row],[Hạn thanh toán]]</f>
        <v>44774</v>
      </c>
      <c r="AA2179" s="254">
        <f>Table1[[#This Row],[Ngày Thanh toán]]</f>
        <v>0</v>
      </c>
      <c r="AD2179" s="3" t="str">
        <f>IF(Table1[[#This Row],[Mã khách hàng]]="","",VLOOKUP($A2179,Ma_KH!$A:$Q,Ma_KH!O$1,0))</f>
        <v>SHINSEN</v>
      </c>
      <c r="AE2179" s="3" t="str">
        <f>IF(Table1[[#This Row],[Mã khách hàng]]="","",VLOOKUP($A2179,Ma_KH!$A:$Q,Ma_KH!P$1,0))</f>
        <v>CÔNG TY CỔ PHẦN SHINSEN GROUP</v>
      </c>
      <c r="AF2179" s="58">
        <f>VLOOKUP(A2179,Ma_KH!A:Q,Ma_KH!J$1,0)</f>
        <v>0</v>
      </c>
    </row>
    <row r="2180" spans="1:32" s="58" customFormat="1" ht="16.5">
      <c r="A2180" s="42" t="s">
        <v>181</v>
      </c>
      <c r="B2180" s="42" t="s">
        <v>4517</v>
      </c>
      <c r="C2180" s="44">
        <v>44774</v>
      </c>
      <c r="D2180" s="43"/>
      <c r="E2180" s="44">
        <v>44774</v>
      </c>
      <c r="F2180" s="42" t="s">
        <v>3604</v>
      </c>
      <c r="G2180" s="42" t="s">
        <v>3605</v>
      </c>
      <c r="H2180" s="54">
        <v>818450</v>
      </c>
      <c r="I2180" s="54">
        <v>0</v>
      </c>
      <c r="J2180" s="54">
        <f>(Table1[[#This Row],[Tiền hàng]]-Table1[[#This Row],[Tiền chiết khấu]])*8%</f>
        <v>65476</v>
      </c>
      <c r="K2180" s="54">
        <v>883926</v>
      </c>
      <c r="L2180" s="55" t="s">
        <v>24</v>
      </c>
      <c r="M2180" s="56"/>
      <c r="N2180" s="55"/>
      <c r="O2180" s="54">
        <f>IF(Table1[[#This Row],[Phân loại]]="Tồn đầu kỳ",Table1[[#This Row],[Tổng giá trị]],0)</f>
        <v>0</v>
      </c>
      <c r="P2180" s="55">
        <f>IF(Table1[[#This Row],[Số còn phải thu ĐK]]&lt;&gt;0,0,IF(Table1[[#This Row],[Phân loại]]="Bán hàng",Table1[[#This Row],[Tổng giá trị]],-Table1[[#This Row],[Tổng giá trị]]))</f>
        <v>883926</v>
      </c>
      <c r="Q2180" s="18">
        <f t="shared" si="235"/>
        <v>0</v>
      </c>
      <c r="R2180" s="55">
        <f>Table1[[#This Row],[Số còn phải thu ĐK]]+Table1[[#This Row],[Giá Trị HD sau CK]]-Table1[[#This Row],[Số tiền đã thu]]</f>
        <v>883926</v>
      </c>
      <c r="S2180" s="56">
        <f>IF(Table1[[#This Row],[Ngày hóa đơn]]&lt;&gt;"",Table1[[#This Row],[Ngày hóa đơn]],Table1[[#This Row],[Ngày hạch toán]])</f>
        <v>44774</v>
      </c>
      <c r="T2180" s="55"/>
      <c r="U2180" s="56">
        <f>IF(Table1[[#This Row],[Ngày tính CN]]="","",S2180+T2180)</f>
        <v>44774</v>
      </c>
      <c r="V2180" s="57">
        <f ca="1">IF(Table1[[#This Row],[Hạn thanh toán]]="","",IF((U2180-NOW())&lt;0,0,(U2180-NOW())))</f>
        <v>0</v>
      </c>
      <c r="W2180" s="54"/>
      <c r="X2180" s="65">
        <f t="shared" ca="1" si="234"/>
        <v>1227.3624215277814</v>
      </c>
      <c r="Y2180" s="109" t="str">
        <f t="shared" ca="1" si="236"/>
        <v>Nợ quá hạn hơn 120 ngày có khả năng mất thanh toán</v>
      </c>
      <c r="Z2180" s="254">
        <f>Table1[[#This Row],[Hạn thanh toán]]</f>
        <v>44774</v>
      </c>
      <c r="AA2180" s="254">
        <f>Table1[[#This Row],[Ngày Thanh toán]]</f>
        <v>0</v>
      </c>
      <c r="AD2180" s="3" t="str">
        <f>IF(Table1[[#This Row],[Mã khách hàng]]="","",VLOOKUP($A2180,Ma_KH!$A:$Q,Ma_KH!O$1,0))</f>
        <v>SHINSEN</v>
      </c>
      <c r="AE2180" s="3" t="str">
        <f>IF(Table1[[#This Row],[Mã khách hàng]]="","",VLOOKUP($A2180,Ma_KH!$A:$Q,Ma_KH!P$1,0))</f>
        <v>CÔNG TY CỔ PHẦN SHINSEN GROUP</v>
      </c>
      <c r="AF2180" s="58">
        <f>VLOOKUP(A2180,Ma_KH!A:Q,Ma_KH!J$1,0)</f>
        <v>0</v>
      </c>
    </row>
    <row r="2181" spans="1:32" s="58" customFormat="1" ht="16.5">
      <c r="A2181" s="42" t="s">
        <v>181</v>
      </c>
      <c r="B2181" s="42" t="s">
        <v>4517</v>
      </c>
      <c r="C2181" s="44">
        <v>44783</v>
      </c>
      <c r="D2181" s="43"/>
      <c r="E2181" s="44">
        <v>44783</v>
      </c>
      <c r="F2181" s="42" t="s">
        <v>3606</v>
      </c>
      <c r="G2181" s="42" t="s">
        <v>3607</v>
      </c>
      <c r="H2181" s="54">
        <v>1928357</v>
      </c>
      <c r="I2181" s="54">
        <v>0</v>
      </c>
      <c r="J2181" s="54">
        <f>(Table1[[#This Row],[Tiền hàng]]-Table1[[#This Row],[Tiền chiết khấu]])*8%</f>
        <v>154268.56</v>
      </c>
      <c r="K2181" s="54">
        <v>2082626</v>
      </c>
      <c r="L2181" s="55" t="s">
        <v>24</v>
      </c>
      <c r="M2181" s="56"/>
      <c r="N2181" s="55"/>
      <c r="O2181" s="54">
        <f>IF(Table1[[#This Row],[Phân loại]]="Tồn đầu kỳ",Table1[[#This Row],[Tổng giá trị]],0)</f>
        <v>0</v>
      </c>
      <c r="P2181" s="55">
        <f>IF(Table1[[#This Row],[Số còn phải thu ĐK]]&lt;&gt;0,0,IF(Table1[[#This Row],[Phân loại]]="Bán hàng",Table1[[#This Row],[Tổng giá trị]],-Table1[[#This Row],[Tổng giá trị]]))</f>
        <v>2082626</v>
      </c>
      <c r="Q2181" s="18">
        <f t="shared" si="235"/>
        <v>0</v>
      </c>
      <c r="R2181" s="55">
        <f>Table1[[#This Row],[Số còn phải thu ĐK]]+Table1[[#This Row],[Giá Trị HD sau CK]]-Table1[[#This Row],[Số tiền đã thu]]</f>
        <v>2082626</v>
      </c>
      <c r="S2181" s="56">
        <f>IF(Table1[[#This Row],[Ngày hóa đơn]]&lt;&gt;"",Table1[[#This Row],[Ngày hóa đơn]],Table1[[#This Row],[Ngày hạch toán]])</f>
        <v>44783</v>
      </c>
      <c r="T2181" s="55"/>
      <c r="U2181" s="56">
        <f>IF(Table1[[#This Row],[Ngày tính CN]]="","",S2181+T2181)</f>
        <v>44783</v>
      </c>
      <c r="V2181" s="57">
        <f ca="1">IF(Table1[[#This Row],[Hạn thanh toán]]="","",IF((U2181-NOW())&lt;0,0,(U2181-NOW())))</f>
        <v>0</v>
      </c>
      <c r="W2181" s="54"/>
      <c r="X2181" s="65">
        <f t="shared" ca="1" si="234"/>
        <v>1218.3624215277814</v>
      </c>
      <c r="Y2181" s="109" t="str">
        <f t="shared" ca="1" si="236"/>
        <v>Nợ quá hạn hơn 120 ngày có khả năng mất thanh toán</v>
      </c>
      <c r="Z2181" s="254">
        <f>Table1[[#This Row],[Hạn thanh toán]]</f>
        <v>44783</v>
      </c>
      <c r="AA2181" s="254">
        <f>Table1[[#This Row],[Ngày Thanh toán]]</f>
        <v>0</v>
      </c>
      <c r="AD2181" s="3" t="str">
        <f>IF(Table1[[#This Row],[Mã khách hàng]]="","",VLOOKUP($A2181,Ma_KH!$A:$Q,Ma_KH!O$1,0))</f>
        <v>SHINSEN</v>
      </c>
      <c r="AE2181" s="3" t="str">
        <f>IF(Table1[[#This Row],[Mã khách hàng]]="","",VLOOKUP($A2181,Ma_KH!$A:$Q,Ma_KH!P$1,0))</f>
        <v>CÔNG TY CỔ PHẦN SHINSEN GROUP</v>
      </c>
      <c r="AF2181" s="58">
        <f>VLOOKUP(A2181,Ma_KH!A:Q,Ma_KH!J$1,0)</f>
        <v>0</v>
      </c>
    </row>
    <row r="2182" spans="1:32" s="58" customFormat="1" ht="16.5">
      <c r="A2182" s="42" t="s">
        <v>181</v>
      </c>
      <c r="B2182" s="42" t="s">
        <v>4517</v>
      </c>
      <c r="C2182" s="44">
        <v>44792</v>
      </c>
      <c r="D2182" s="43"/>
      <c r="E2182" s="44">
        <v>44792</v>
      </c>
      <c r="F2182" s="42" t="s">
        <v>3608</v>
      </c>
      <c r="G2182" s="42" t="s">
        <v>3609</v>
      </c>
      <c r="H2182" s="54">
        <v>1505639</v>
      </c>
      <c r="I2182" s="54">
        <v>0</v>
      </c>
      <c r="J2182" s="54">
        <f>(Table1[[#This Row],[Tiền hàng]]-Table1[[#This Row],[Tiền chiết khấu]])*8%</f>
        <v>120451.12</v>
      </c>
      <c r="K2182" s="54">
        <v>1626090</v>
      </c>
      <c r="L2182" s="55" t="s">
        <v>24</v>
      </c>
      <c r="M2182" s="56"/>
      <c r="N2182" s="55"/>
      <c r="O2182" s="54">
        <f>IF(Table1[[#This Row],[Phân loại]]="Tồn đầu kỳ",Table1[[#This Row],[Tổng giá trị]],0)</f>
        <v>0</v>
      </c>
      <c r="P2182" s="55">
        <f>IF(Table1[[#This Row],[Số còn phải thu ĐK]]&lt;&gt;0,0,IF(Table1[[#This Row],[Phân loại]]="Bán hàng",Table1[[#This Row],[Tổng giá trị]],-Table1[[#This Row],[Tổng giá trị]]))</f>
        <v>1626090</v>
      </c>
      <c r="Q2182" s="18">
        <f t="shared" si="235"/>
        <v>0</v>
      </c>
      <c r="R2182" s="55">
        <f>Table1[[#This Row],[Số còn phải thu ĐK]]+Table1[[#This Row],[Giá Trị HD sau CK]]-Table1[[#This Row],[Số tiền đã thu]]</f>
        <v>1626090</v>
      </c>
      <c r="S2182" s="56">
        <f>IF(Table1[[#This Row],[Ngày hóa đơn]]&lt;&gt;"",Table1[[#This Row],[Ngày hóa đơn]],Table1[[#This Row],[Ngày hạch toán]])</f>
        <v>44792</v>
      </c>
      <c r="T2182" s="55"/>
      <c r="U2182" s="56">
        <f>IF(Table1[[#This Row],[Ngày tính CN]]="","",S2182+T2182)</f>
        <v>44792</v>
      </c>
      <c r="V2182" s="57">
        <f ca="1">IF(Table1[[#This Row],[Hạn thanh toán]]="","",IF((U2182-NOW())&lt;0,0,(U2182-NOW())))</f>
        <v>0</v>
      </c>
      <c r="W2182" s="54"/>
      <c r="X2182" s="65">
        <f t="shared" ca="1" si="234"/>
        <v>1209.3624215277814</v>
      </c>
      <c r="Y2182" s="109" t="str">
        <f t="shared" ca="1" si="236"/>
        <v>Nợ quá hạn hơn 120 ngày có khả năng mất thanh toán</v>
      </c>
      <c r="Z2182" s="254">
        <f>Table1[[#This Row],[Hạn thanh toán]]</f>
        <v>44792</v>
      </c>
      <c r="AA2182" s="254">
        <f>Table1[[#This Row],[Ngày Thanh toán]]</f>
        <v>0</v>
      </c>
      <c r="AD2182" s="3" t="str">
        <f>IF(Table1[[#This Row],[Mã khách hàng]]="","",VLOOKUP($A2182,Ma_KH!$A:$Q,Ma_KH!O$1,0))</f>
        <v>SHINSEN</v>
      </c>
      <c r="AE2182" s="3" t="str">
        <f>IF(Table1[[#This Row],[Mã khách hàng]]="","",VLOOKUP($A2182,Ma_KH!$A:$Q,Ma_KH!P$1,0))</f>
        <v>CÔNG TY CỔ PHẦN SHINSEN GROUP</v>
      </c>
      <c r="AF2182" s="58">
        <f>VLOOKUP(A2182,Ma_KH!A:Q,Ma_KH!J$1,0)</f>
        <v>0</v>
      </c>
    </row>
    <row r="2183" spans="1:32" s="58" customFormat="1" ht="16.5">
      <c r="A2183" s="42" t="s">
        <v>181</v>
      </c>
      <c r="B2183" s="42" t="s">
        <v>4517</v>
      </c>
      <c r="C2183" s="44">
        <v>44792</v>
      </c>
      <c r="D2183" s="43"/>
      <c r="E2183" s="44">
        <v>44792</v>
      </c>
      <c r="F2183" s="42" t="s">
        <v>3610</v>
      </c>
      <c r="G2183" s="42" t="s">
        <v>3611</v>
      </c>
      <c r="H2183" s="54">
        <v>277975</v>
      </c>
      <c r="I2183" s="54">
        <v>0</v>
      </c>
      <c r="J2183" s="54">
        <f>(Table1[[#This Row],[Tiền hàng]]-Table1[[#This Row],[Tiền chiết khấu]])*8%</f>
        <v>22238</v>
      </c>
      <c r="K2183" s="54">
        <v>300213</v>
      </c>
      <c r="L2183" s="55" t="s">
        <v>24</v>
      </c>
      <c r="M2183" s="56"/>
      <c r="N2183" s="55"/>
      <c r="O2183" s="54">
        <f>IF(Table1[[#This Row],[Phân loại]]="Tồn đầu kỳ",Table1[[#This Row],[Tổng giá trị]],0)</f>
        <v>0</v>
      </c>
      <c r="P2183" s="55">
        <f>IF(Table1[[#This Row],[Số còn phải thu ĐK]]&lt;&gt;0,0,IF(Table1[[#This Row],[Phân loại]]="Bán hàng",Table1[[#This Row],[Tổng giá trị]],-Table1[[#This Row],[Tổng giá trị]]))</f>
        <v>300213</v>
      </c>
      <c r="Q2183" s="18">
        <f t="shared" si="235"/>
        <v>0</v>
      </c>
      <c r="R2183" s="55">
        <f>Table1[[#This Row],[Số còn phải thu ĐK]]+Table1[[#This Row],[Giá Trị HD sau CK]]-Table1[[#This Row],[Số tiền đã thu]]</f>
        <v>300213</v>
      </c>
      <c r="S2183" s="56">
        <f>IF(Table1[[#This Row],[Ngày hóa đơn]]&lt;&gt;"",Table1[[#This Row],[Ngày hóa đơn]],Table1[[#This Row],[Ngày hạch toán]])</f>
        <v>44792</v>
      </c>
      <c r="T2183" s="55"/>
      <c r="U2183" s="56">
        <f>IF(Table1[[#This Row],[Ngày tính CN]]="","",S2183+T2183)</f>
        <v>44792</v>
      </c>
      <c r="V2183" s="57">
        <f ca="1">IF(Table1[[#This Row],[Hạn thanh toán]]="","",IF((U2183-NOW())&lt;0,0,(U2183-NOW())))</f>
        <v>0</v>
      </c>
      <c r="W2183" s="54"/>
      <c r="X2183" s="65">
        <f t="shared" ca="1" si="234"/>
        <v>1209.3624215277814</v>
      </c>
      <c r="Y2183" s="109" t="str">
        <f t="shared" ca="1" si="236"/>
        <v>Nợ quá hạn hơn 120 ngày có khả năng mất thanh toán</v>
      </c>
      <c r="Z2183" s="254">
        <f>Table1[[#This Row],[Hạn thanh toán]]</f>
        <v>44792</v>
      </c>
      <c r="AA2183" s="254">
        <f>Table1[[#This Row],[Ngày Thanh toán]]</f>
        <v>0</v>
      </c>
      <c r="AD2183" s="3" t="str">
        <f>IF(Table1[[#This Row],[Mã khách hàng]]="","",VLOOKUP($A2183,Ma_KH!$A:$Q,Ma_KH!O$1,0))</f>
        <v>SHINSEN</v>
      </c>
      <c r="AE2183" s="3" t="str">
        <f>IF(Table1[[#This Row],[Mã khách hàng]]="","",VLOOKUP($A2183,Ma_KH!$A:$Q,Ma_KH!P$1,0))</f>
        <v>CÔNG TY CỔ PHẦN SHINSEN GROUP</v>
      </c>
      <c r="AF2183" s="58">
        <f>VLOOKUP(A2183,Ma_KH!A:Q,Ma_KH!J$1,0)</f>
        <v>0</v>
      </c>
    </row>
    <row r="2184" spans="1:32" s="58" customFormat="1" ht="16.5">
      <c r="A2184" s="42" t="s">
        <v>181</v>
      </c>
      <c r="B2184" s="42" t="s">
        <v>4517</v>
      </c>
      <c r="C2184" s="44">
        <v>44796</v>
      </c>
      <c r="D2184" s="43"/>
      <c r="E2184" s="44">
        <v>44796</v>
      </c>
      <c r="F2184" s="42" t="s">
        <v>3612</v>
      </c>
      <c r="G2184" s="42" t="s">
        <v>3613</v>
      </c>
      <c r="H2184" s="54">
        <v>1163398</v>
      </c>
      <c r="I2184" s="54">
        <v>0</v>
      </c>
      <c r="J2184" s="54">
        <f>(Table1[[#This Row],[Tiền hàng]]-Table1[[#This Row],[Tiền chiết khấu]])*8%</f>
        <v>93071.84</v>
      </c>
      <c r="K2184" s="54">
        <v>1256470</v>
      </c>
      <c r="L2184" s="55" t="s">
        <v>24</v>
      </c>
      <c r="M2184" s="56"/>
      <c r="N2184" s="55"/>
      <c r="O2184" s="54">
        <f>IF(Table1[[#This Row],[Phân loại]]="Tồn đầu kỳ",Table1[[#This Row],[Tổng giá trị]],0)</f>
        <v>0</v>
      </c>
      <c r="P2184" s="55">
        <f>IF(Table1[[#This Row],[Số còn phải thu ĐK]]&lt;&gt;0,0,IF(Table1[[#This Row],[Phân loại]]="Bán hàng",Table1[[#This Row],[Tổng giá trị]],-Table1[[#This Row],[Tổng giá trị]]))</f>
        <v>1256470</v>
      </c>
      <c r="Q2184" s="18">
        <f t="shared" si="235"/>
        <v>0</v>
      </c>
      <c r="R2184" s="55">
        <f>Table1[[#This Row],[Số còn phải thu ĐK]]+Table1[[#This Row],[Giá Trị HD sau CK]]-Table1[[#This Row],[Số tiền đã thu]]</f>
        <v>1256470</v>
      </c>
      <c r="S2184" s="56">
        <f>IF(Table1[[#This Row],[Ngày hóa đơn]]&lt;&gt;"",Table1[[#This Row],[Ngày hóa đơn]],Table1[[#This Row],[Ngày hạch toán]])</f>
        <v>44796</v>
      </c>
      <c r="T2184" s="55"/>
      <c r="U2184" s="56">
        <f>IF(Table1[[#This Row],[Ngày tính CN]]="","",S2184+T2184)</f>
        <v>44796</v>
      </c>
      <c r="V2184" s="57">
        <f ca="1">IF(Table1[[#This Row],[Hạn thanh toán]]="","",IF((U2184-NOW())&lt;0,0,(U2184-NOW())))</f>
        <v>0</v>
      </c>
      <c r="W2184" s="54"/>
      <c r="X2184" s="65">
        <f t="shared" ca="1" si="234"/>
        <v>1205.3624215277814</v>
      </c>
      <c r="Y2184" s="109" t="str">
        <f t="shared" ca="1" si="236"/>
        <v>Nợ quá hạn hơn 120 ngày có khả năng mất thanh toán</v>
      </c>
      <c r="Z2184" s="254">
        <f>Table1[[#This Row],[Hạn thanh toán]]</f>
        <v>44796</v>
      </c>
      <c r="AA2184" s="254">
        <f>Table1[[#This Row],[Ngày Thanh toán]]</f>
        <v>0</v>
      </c>
      <c r="AD2184" s="3" t="str">
        <f>IF(Table1[[#This Row],[Mã khách hàng]]="","",VLOOKUP($A2184,Ma_KH!$A:$Q,Ma_KH!O$1,0))</f>
        <v>SHINSEN</v>
      </c>
      <c r="AE2184" s="3" t="str">
        <f>IF(Table1[[#This Row],[Mã khách hàng]]="","",VLOOKUP($A2184,Ma_KH!$A:$Q,Ma_KH!P$1,0))</f>
        <v>CÔNG TY CỔ PHẦN SHINSEN GROUP</v>
      </c>
      <c r="AF2184" s="58">
        <f>VLOOKUP(A2184,Ma_KH!A:Q,Ma_KH!J$1,0)</f>
        <v>0</v>
      </c>
    </row>
    <row r="2185" spans="1:32" s="58" customFormat="1" ht="16.5">
      <c r="A2185" s="42" t="s">
        <v>181</v>
      </c>
      <c r="B2185" s="42" t="s">
        <v>4517</v>
      </c>
      <c r="C2185" s="44">
        <v>44796</v>
      </c>
      <c r="D2185" s="43"/>
      <c r="E2185" s="44">
        <v>44796</v>
      </c>
      <c r="F2185" s="42" t="s">
        <v>3614</v>
      </c>
      <c r="G2185" s="42" t="s">
        <v>3615</v>
      </c>
      <c r="H2185" s="54">
        <v>2613327</v>
      </c>
      <c r="I2185" s="54">
        <v>0</v>
      </c>
      <c r="J2185" s="54">
        <f>(Table1[[#This Row],[Tiền hàng]]-Table1[[#This Row],[Tiền chiết khấu]])*8%</f>
        <v>209066.16</v>
      </c>
      <c r="K2185" s="54">
        <v>2822393</v>
      </c>
      <c r="L2185" s="55" t="s">
        <v>24</v>
      </c>
      <c r="M2185" s="56"/>
      <c r="N2185" s="55"/>
      <c r="O2185" s="54">
        <f>IF(Table1[[#This Row],[Phân loại]]="Tồn đầu kỳ",Table1[[#This Row],[Tổng giá trị]],0)</f>
        <v>0</v>
      </c>
      <c r="P2185" s="55">
        <f>IF(Table1[[#This Row],[Số còn phải thu ĐK]]&lt;&gt;0,0,IF(Table1[[#This Row],[Phân loại]]="Bán hàng",Table1[[#This Row],[Tổng giá trị]],-Table1[[#This Row],[Tổng giá trị]]))</f>
        <v>2822393</v>
      </c>
      <c r="Q2185" s="18">
        <f t="shared" si="235"/>
        <v>0</v>
      </c>
      <c r="R2185" s="55">
        <f>Table1[[#This Row],[Số còn phải thu ĐK]]+Table1[[#This Row],[Giá Trị HD sau CK]]-Table1[[#This Row],[Số tiền đã thu]]</f>
        <v>2822393</v>
      </c>
      <c r="S2185" s="56">
        <f>IF(Table1[[#This Row],[Ngày hóa đơn]]&lt;&gt;"",Table1[[#This Row],[Ngày hóa đơn]],Table1[[#This Row],[Ngày hạch toán]])</f>
        <v>44796</v>
      </c>
      <c r="T2185" s="55"/>
      <c r="U2185" s="56">
        <f>IF(Table1[[#This Row],[Ngày tính CN]]="","",S2185+T2185)</f>
        <v>44796</v>
      </c>
      <c r="V2185" s="57">
        <f ca="1">IF(Table1[[#This Row],[Hạn thanh toán]]="","",IF((U2185-NOW())&lt;0,0,(U2185-NOW())))</f>
        <v>0</v>
      </c>
      <c r="W2185" s="54"/>
      <c r="X2185" s="65">
        <f t="shared" ca="1" si="234"/>
        <v>1205.3624215277814</v>
      </c>
      <c r="Y2185" s="109" t="str">
        <f t="shared" ca="1" si="236"/>
        <v>Nợ quá hạn hơn 120 ngày có khả năng mất thanh toán</v>
      </c>
      <c r="Z2185" s="254">
        <f>Table1[[#This Row],[Hạn thanh toán]]</f>
        <v>44796</v>
      </c>
      <c r="AA2185" s="254">
        <f>Table1[[#This Row],[Ngày Thanh toán]]</f>
        <v>0</v>
      </c>
      <c r="AD2185" s="3" t="str">
        <f>IF(Table1[[#This Row],[Mã khách hàng]]="","",VLOOKUP($A2185,Ma_KH!$A:$Q,Ma_KH!O$1,0))</f>
        <v>SHINSEN</v>
      </c>
      <c r="AE2185" s="3" t="str">
        <f>IF(Table1[[#This Row],[Mã khách hàng]]="","",VLOOKUP($A2185,Ma_KH!$A:$Q,Ma_KH!P$1,0))</f>
        <v>CÔNG TY CỔ PHẦN SHINSEN GROUP</v>
      </c>
      <c r="AF2185" s="58">
        <f>VLOOKUP(A2185,Ma_KH!A:Q,Ma_KH!J$1,0)</f>
        <v>0</v>
      </c>
    </row>
    <row r="2186" spans="1:32" s="58" customFormat="1" ht="16.5">
      <c r="A2186" s="42" t="s">
        <v>181</v>
      </c>
      <c r="B2186" s="42" t="s">
        <v>4517</v>
      </c>
      <c r="C2186" s="44">
        <v>44804</v>
      </c>
      <c r="D2186" s="43"/>
      <c r="E2186" s="44">
        <v>44804</v>
      </c>
      <c r="F2186" s="42" t="s">
        <v>3616</v>
      </c>
      <c r="G2186" s="42" t="s">
        <v>3617</v>
      </c>
      <c r="H2186" s="54">
        <v>1129751</v>
      </c>
      <c r="I2186" s="54">
        <v>0</v>
      </c>
      <c r="J2186" s="54">
        <f>(Table1[[#This Row],[Tiền hàng]]-Table1[[#This Row],[Tiền chiết khấu]])*8%</f>
        <v>90380.08</v>
      </c>
      <c r="K2186" s="54">
        <v>1220131</v>
      </c>
      <c r="L2186" s="55" t="s">
        <v>24</v>
      </c>
      <c r="M2186" s="56"/>
      <c r="N2186" s="55"/>
      <c r="O2186" s="54">
        <f>IF(Table1[[#This Row],[Phân loại]]="Tồn đầu kỳ",Table1[[#This Row],[Tổng giá trị]],0)</f>
        <v>0</v>
      </c>
      <c r="P2186" s="55">
        <f>IF(Table1[[#This Row],[Số còn phải thu ĐK]]&lt;&gt;0,0,IF(Table1[[#This Row],[Phân loại]]="Bán hàng",Table1[[#This Row],[Tổng giá trị]],-Table1[[#This Row],[Tổng giá trị]]))</f>
        <v>1220131</v>
      </c>
      <c r="Q2186" s="18">
        <f t="shared" si="235"/>
        <v>0</v>
      </c>
      <c r="R2186" s="55">
        <f>Table1[[#This Row],[Số còn phải thu ĐK]]+Table1[[#This Row],[Giá Trị HD sau CK]]-Table1[[#This Row],[Số tiền đã thu]]</f>
        <v>1220131</v>
      </c>
      <c r="S2186" s="56">
        <f>IF(Table1[[#This Row],[Ngày hóa đơn]]&lt;&gt;"",Table1[[#This Row],[Ngày hóa đơn]],Table1[[#This Row],[Ngày hạch toán]])</f>
        <v>44804</v>
      </c>
      <c r="T2186" s="55"/>
      <c r="U2186" s="56">
        <f>IF(Table1[[#This Row],[Ngày tính CN]]="","",S2186+T2186)</f>
        <v>44804</v>
      </c>
      <c r="V2186" s="57">
        <f ca="1">IF(Table1[[#This Row],[Hạn thanh toán]]="","",IF((U2186-NOW())&lt;0,0,(U2186-NOW())))</f>
        <v>0</v>
      </c>
      <c r="W2186" s="54"/>
      <c r="X2186" s="65">
        <f t="shared" ca="1" si="234"/>
        <v>1197.3624215277814</v>
      </c>
      <c r="Y2186" s="109" t="str">
        <f t="shared" ca="1" si="236"/>
        <v>Nợ quá hạn hơn 120 ngày có khả năng mất thanh toán</v>
      </c>
      <c r="Z2186" s="254">
        <f>Table1[[#This Row],[Hạn thanh toán]]</f>
        <v>44804</v>
      </c>
      <c r="AA2186" s="254">
        <f>Table1[[#This Row],[Ngày Thanh toán]]</f>
        <v>0</v>
      </c>
      <c r="AD2186" s="3" t="str">
        <f>IF(Table1[[#This Row],[Mã khách hàng]]="","",VLOOKUP($A2186,Ma_KH!$A:$Q,Ma_KH!O$1,0))</f>
        <v>SHINSEN</v>
      </c>
      <c r="AE2186" s="3" t="str">
        <f>IF(Table1[[#This Row],[Mã khách hàng]]="","",VLOOKUP($A2186,Ma_KH!$A:$Q,Ma_KH!P$1,0))</f>
        <v>CÔNG TY CỔ PHẦN SHINSEN GROUP</v>
      </c>
      <c r="AF2186" s="58">
        <f>VLOOKUP(A2186,Ma_KH!A:Q,Ma_KH!J$1,0)</f>
        <v>0</v>
      </c>
    </row>
    <row r="2187" spans="1:32" s="58" customFormat="1" ht="16.5">
      <c r="A2187" s="42" t="s">
        <v>181</v>
      </c>
      <c r="B2187" s="42" t="s">
        <v>4517</v>
      </c>
      <c r="C2187" s="44">
        <v>44811</v>
      </c>
      <c r="D2187" s="43"/>
      <c r="E2187" s="44">
        <v>44811</v>
      </c>
      <c r="F2187" s="42" t="s">
        <v>3618</v>
      </c>
      <c r="G2187" s="42" t="s">
        <v>3619</v>
      </c>
      <c r="H2187" s="54">
        <v>2251892</v>
      </c>
      <c r="I2187" s="54">
        <v>0</v>
      </c>
      <c r="J2187" s="54">
        <f>(Table1[[#This Row],[Tiền hàng]]-Table1[[#This Row],[Tiền chiết khấu]])*8%</f>
        <v>180151.36000000002</v>
      </c>
      <c r="K2187" s="54">
        <v>2432043</v>
      </c>
      <c r="L2187" s="55" t="s">
        <v>24</v>
      </c>
      <c r="M2187" s="56"/>
      <c r="N2187" s="55"/>
      <c r="O2187" s="54">
        <f>IF(Table1[[#This Row],[Phân loại]]="Tồn đầu kỳ",Table1[[#This Row],[Tổng giá trị]],0)</f>
        <v>0</v>
      </c>
      <c r="P2187" s="55">
        <f>IF(Table1[[#This Row],[Số còn phải thu ĐK]]&lt;&gt;0,0,IF(Table1[[#This Row],[Phân loại]]="Bán hàng",Table1[[#This Row],[Tổng giá trị]],-Table1[[#This Row],[Tổng giá trị]]))</f>
        <v>2432043</v>
      </c>
      <c r="Q2187" s="18">
        <f t="shared" si="235"/>
        <v>0</v>
      </c>
      <c r="R2187" s="55">
        <f>Table1[[#This Row],[Số còn phải thu ĐK]]+Table1[[#This Row],[Giá Trị HD sau CK]]-Table1[[#This Row],[Số tiền đã thu]]</f>
        <v>2432043</v>
      </c>
      <c r="S2187" s="56">
        <f>IF(Table1[[#This Row],[Ngày hóa đơn]]&lt;&gt;"",Table1[[#This Row],[Ngày hóa đơn]],Table1[[#This Row],[Ngày hạch toán]])</f>
        <v>44811</v>
      </c>
      <c r="T2187" s="55"/>
      <c r="U2187" s="56">
        <f>IF(Table1[[#This Row],[Ngày tính CN]]="","",S2187+T2187)</f>
        <v>44811</v>
      </c>
      <c r="V2187" s="57">
        <f ca="1">IF(Table1[[#This Row],[Hạn thanh toán]]="","",IF((U2187-NOW())&lt;0,0,(U2187-NOW())))</f>
        <v>0</v>
      </c>
      <c r="W2187" s="54"/>
      <c r="X2187" s="65">
        <f t="shared" ca="1" si="234"/>
        <v>1190.3624215277814</v>
      </c>
      <c r="Y2187" s="109" t="str">
        <f t="shared" ca="1" si="236"/>
        <v>Nợ quá hạn hơn 120 ngày có khả năng mất thanh toán</v>
      </c>
      <c r="Z2187" s="254">
        <f>Table1[[#This Row],[Hạn thanh toán]]</f>
        <v>44811</v>
      </c>
      <c r="AA2187" s="254">
        <f>Table1[[#This Row],[Ngày Thanh toán]]</f>
        <v>0</v>
      </c>
      <c r="AD2187" s="3" t="str">
        <f>IF(Table1[[#This Row],[Mã khách hàng]]="","",VLOOKUP($A2187,Ma_KH!$A:$Q,Ma_KH!O$1,0))</f>
        <v>SHINSEN</v>
      </c>
      <c r="AE2187" s="3" t="str">
        <f>IF(Table1[[#This Row],[Mã khách hàng]]="","",VLOOKUP($A2187,Ma_KH!$A:$Q,Ma_KH!P$1,0))</f>
        <v>CÔNG TY CỔ PHẦN SHINSEN GROUP</v>
      </c>
      <c r="AF2187" s="58">
        <f>VLOOKUP(A2187,Ma_KH!A:Q,Ma_KH!J$1,0)</f>
        <v>0</v>
      </c>
    </row>
    <row r="2188" spans="1:32" s="58" customFormat="1" ht="16.5">
      <c r="A2188" s="42" t="s">
        <v>181</v>
      </c>
      <c r="B2188" s="42" t="s">
        <v>4517</v>
      </c>
      <c r="C2188" s="44">
        <v>44820</v>
      </c>
      <c r="D2188" s="43"/>
      <c r="E2188" s="44">
        <v>44820</v>
      </c>
      <c r="F2188" s="42" t="s">
        <v>3620</v>
      </c>
      <c r="G2188" s="42" t="s">
        <v>3621</v>
      </c>
      <c r="H2188" s="54">
        <v>1732740</v>
      </c>
      <c r="I2188" s="54">
        <v>0</v>
      </c>
      <c r="J2188" s="54">
        <f>(Table1[[#This Row],[Tiền hàng]]-Table1[[#This Row],[Tiền chiết khấu]])*8%</f>
        <v>138619.20000000001</v>
      </c>
      <c r="K2188" s="54">
        <v>1871359</v>
      </c>
      <c r="L2188" s="55" t="s">
        <v>24</v>
      </c>
      <c r="M2188" s="56"/>
      <c r="N2188" s="55"/>
      <c r="O2188" s="54">
        <f>IF(Table1[[#This Row],[Phân loại]]="Tồn đầu kỳ",Table1[[#This Row],[Tổng giá trị]],0)</f>
        <v>0</v>
      </c>
      <c r="P2188" s="55">
        <f>IF(Table1[[#This Row],[Số còn phải thu ĐK]]&lt;&gt;0,0,IF(Table1[[#This Row],[Phân loại]]="Bán hàng",Table1[[#This Row],[Tổng giá trị]],-Table1[[#This Row],[Tổng giá trị]]))</f>
        <v>1871359</v>
      </c>
      <c r="Q2188" s="18">
        <f t="shared" si="235"/>
        <v>0</v>
      </c>
      <c r="R2188" s="55">
        <f>Table1[[#This Row],[Số còn phải thu ĐK]]+Table1[[#This Row],[Giá Trị HD sau CK]]-Table1[[#This Row],[Số tiền đã thu]]</f>
        <v>1871359</v>
      </c>
      <c r="S2188" s="56">
        <f>IF(Table1[[#This Row],[Ngày hóa đơn]]&lt;&gt;"",Table1[[#This Row],[Ngày hóa đơn]],Table1[[#This Row],[Ngày hạch toán]])</f>
        <v>44820</v>
      </c>
      <c r="T2188" s="55"/>
      <c r="U2188" s="56">
        <f>IF(Table1[[#This Row],[Ngày tính CN]]="","",S2188+T2188)</f>
        <v>44820</v>
      </c>
      <c r="V2188" s="57">
        <f ca="1">IF(Table1[[#This Row],[Hạn thanh toán]]="","",IF((U2188-NOW())&lt;0,0,(U2188-NOW())))</f>
        <v>0</v>
      </c>
      <c r="W2188" s="54"/>
      <c r="X2188" s="65">
        <f t="shared" ca="1" si="234"/>
        <v>1181.3624215277814</v>
      </c>
      <c r="Y2188" s="109" t="str">
        <f t="shared" ca="1" si="236"/>
        <v>Nợ quá hạn hơn 120 ngày có khả năng mất thanh toán</v>
      </c>
      <c r="Z2188" s="254">
        <f>Table1[[#This Row],[Hạn thanh toán]]</f>
        <v>44820</v>
      </c>
      <c r="AA2188" s="254">
        <f>Table1[[#This Row],[Ngày Thanh toán]]</f>
        <v>0</v>
      </c>
      <c r="AD2188" s="3" t="str">
        <f>IF(Table1[[#This Row],[Mã khách hàng]]="","",VLOOKUP($A2188,Ma_KH!$A:$Q,Ma_KH!O$1,0))</f>
        <v>SHINSEN</v>
      </c>
      <c r="AE2188" s="3" t="str">
        <f>IF(Table1[[#This Row],[Mã khách hàng]]="","",VLOOKUP($A2188,Ma_KH!$A:$Q,Ma_KH!P$1,0))</f>
        <v>CÔNG TY CỔ PHẦN SHINSEN GROUP</v>
      </c>
      <c r="AF2188" s="58">
        <f>VLOOKUP(A2188,Ma_KH!A:Q,Ma_KH!J$1,0)</f>
        <v>0</v>
      </c>
    </row>
    <row r="2189" spans="1:32" s="58" customFormat="1" ht="16.5">
      <c r="A2189" s="42" t="s">
        <v>181</v>
      </c>
      <c r="B2189" s="42" t="s">
        <v>4517</v>
      </c>
      <c r="C2189" s="44">
        <v>44833</v>
      </c>
      <c r="D2189" s="43"/>
      <c r="E2189" s="44">
        <v>44833</v>
      </c>
      <c r="F2189" s="42" t="s">
        <v>3622</v>
      </c>
      <c r="G2189" s="42" t="s">
        <v>3623</v>
      </c>
      <c r="H2189" s="54">
        <v>367155</v>
      </c>
      <c r="I2189" s="54">
        <v>0</v>
      </c>
      <c r="J2189" s="54">
        <f>(Table1[[#This Row],[Tiền hàng]]-Table1[[#This Row],[Tiền chiết khấu]])*8%</f>
        <v>29372.400000000001</v>
      </c>
      <c r="K2189" s="54">
        <v>396527</v>
      </c>
      <c r="L2189" s="55" t="s">
        <v>24</v>
      </c>
      <c r="M2189" s="56"/>
      <c r="N2189" s="55"/>
      <c r="O2189" s="54">
        <f>IF(Table1[[#This Row],[Phân loại]]="Tồn đầu kỳ",Table1[[#This Row],[Tổng giá trị]],0)</f>
        <v>0</v>
      </c>
      <c r="P2189" s="55">
        <f>IF(Table1[[#This Row],[Số còn phải thu ĐK]]&lt;&gt;0,0,IF(Table1[[#This Row],[Phân loại]]="Bán hàng",Table1[[#This Row],[Tổng giá trị]],-Table1[[#This Row],[Tổng giá trị]]))</f>
        <v>396527</v>
      </c>
      <c r="Q2189" s="18">
        <f t="shared" si="235"/>
        <v>0</v>
      </c>
      <c r="R2189" s="55">
        <f>Table1[[#This Row],[Số còn phải thu ĐK]]+Table1[[#This Row],[Giá Trị HD sau CK]]-Table1[[#This Row],[Số tiền đã thu]]</f>
        <v>396527</v>
      </c>
      <c r="S2189" s="56">
        <f>IF(Table1[[#This Row],[Ngày hóa đơn]]&lt;&gt;"",Table1[[#This Row],[Ngày hóa đơn]],Table1[[#This Row],[Ngày hạch toán]])</f>
        <v>44833</v>
      </c>
      <c r="T2189" s="55"/>
      <c r="U2189" s="56">
        <f>IF(Table1[[#This Row],[Ngày tính CN]]="","",S2189+T2189)</f>
        <v>44833</v>
      </c>
      <c r="V2189" s="57">
        <f ca="1">IF(Table1[[#This Row],[Hạn thanh toán]]="","",IF((U2189-NOW())&lt;0,0,(U2189-NOW())))</f>
        <v>0</v>
      </c>
      <c r="W2189" s="54"/>
      <c r="X2189" s="65">
        <f t="shared" ca="1" si="234"/>
        <v>1168.3624215277814</v>
      </c>
      <c r="Y2189" s="109" t="str">
        <f t="shared" ca="1" si="236"/>
        <v>Nợ quá hạn hơn 120 ngày có khả năng mất thanh toán</v>
      </c>
      <c r="Z2189" s="254">
        <f>Table1[[#This Row],[Hạn thanh toán]]</f>
        <v>44833</v>
      </c>
      <c r="AA2189" s="254">
        <f>Table1[[#This Row],[Ngày Thanh toán]]</f>
        <v>0</v>
      </c>
      <c r="AD2189" s="3" t="str">
        <f>IF(Table1[[#This Row],[Mã khách hàng]]="","",VLOOKUP($A2189,Ma_KH!$A:$Q,Ma_KH!O$1,0))</f>
        <v>SHINSEN</v>
      </c>
      <c r="AE2189" s="3" t="str">
        <f>IF(Table1[[#This Row],[Mã khách hàng]]="","",VLOOKUP($A2189,Ma_KH!$A:$Q,Ma_KH!P$1,0))</f>
        <v>CÔNG TY CỔ PHẦN SHINSEN GROUP</v>
      </c>
      <c r="AF2189" s="58">
        <f>VLOOKUP(A2189,Ma_KH!A:Q,Ma_KH!J$1,0)</f>
        <v>0</v>
      </c>
    </row>
    <row r="2190" spans="1:32" s="58" customFormat="1" ht="16.5">
      <c r="A2190" s="42" t="s">
        <v>181</v>
      </c>
      <c r="B2190" s="42" t="s">
        <v>4517</v>
      </c>
      <c r="C2190" s="44">
        <v>44838</v>
      </c>
      <c r="D2190" s="43"/>
      <c r="E2190" s="44">
        <v>44838</v>
      </c>
      <c r="F2190" s="42" t="s">
        <v>3624</v>
      </c>
      <c r="G2190" s="42" t="s">
        <v>3625</v>
      </c>
      <c r="H2190" s="54">
        <v>2532587</v>
      </c>
      <c r="I2190" s="54">
        <v>0</v>
      </c>
      <c r="J2190" s="54">
        <f>(Table1[[#This Row],[Tiền hàng]]-Table1[[#This Row],[Tiền chiết khấu]])*8%</f>
        <v>202606.96</v>
      </c>
      <c r="K2190" s="54">
        <v>2735194</v>
      </c>
      <c r="L2190" s="55" t="s">
        <v>24</v>
      </c>
      <c r="M2190" s="56"/>
      <c r="N2190" s="55"/>
      <c r="O2190" s="54">
        <f>IF(Table1[[#This Row],[Phân loại]]="Tồn đầu kỳ",Table1[[#This Row],[Tổng giá trị]],0)</f>
        <v>0</v>
      </c>
      <c r="P2190" s="55">
        <f>IF(Table1[[#This Row],[Số còn phải thu ĐK]]&lt;&gt;0,0,IF(Table1[[#This Row],[Phân loại]]="Bán hàng",Table1[[#This Row],[Tổng giá trị]],-Table1[[#This Row],[Tổng giá trị]]))</f>
        <v>2735194</v>
      </c>
      <c r="Q2190" s="18">
        <f t="shared" si="235"/>
        <v>0</v>
      </c>
      <c r="R2190" s="55">
        <f>Table1[[#This Row],[Số còn phải thu ĐK]]+Table1[[#This Row],[Giá Trị HD sau CK]]-Table1[[#This Row],[Số tiền đã thu]]</f>
        <v>2735194</v>
      </c>
      <c r="S2190" s="56">
        <f>IF(Table1[[#This Row],[Ngày hóa đơn]]&lt;&gt;"",Table1[[#This Row],[Ngày hóa đơn]],Table1[[#This Row],[Ngày hạch toán]])</f>
        <v>44838</v>
      </c>
      <c r="T2190" s="55"/>
      <c r="U2190" s="56">
        <f>IF(Table1[[#This Row],[Ngày tính CN]]="","",S2190+T2190)</f>
        <v>44838</v>
      </c>
      <c r="V2190" s="57">
        <f ca="1">IF(Table1[[#This Row],[Hạn thanh toán]]="","",IF((U2190-NOW())&lt;0,0,(U2190-NOW())))</f>
        <v>0</v>
      </c>
      <c r="W2190" s="54"/>
      <c r="X2190" s="65">
        <f t="shared" ca="1" si="234"/>
        <v>1163.3624215277814</v>
      </c>
      <c r="Y2190" s="109" t="str">
        <f t="shared" ca="1" si="236"/>
        <v>Nợ quá hạn hơn 120 ngày có khả năng mất thanh toán</v>
      </c>
      <c r="Z2190" s="254">
        <f>Table1[[#This Row],[Hạn thanh toán]]</f>
        <v>44838</v>
      </c>
      <c r="AA2190" s="254">
        <f>Table1[[#This Row],[Ngày Thanh toán]]</f>
        <v>0</v>
      </c>
      <c r="AD2190" s="3" t="str">
        <f>IF(Table1[[#This Row],[Mã khách hàng]]="","",VLOOKUP($A2190,Ma_KH!$A:$Q,Ma_KH!O$1,0))</f>
        <v>SHINSEN</v>
      </c>
      <c r="AE2190" s="3" t="str">
        <f>IF(Table1[[#This Row],[Mã khách hàng]]="","",VLOOKUP($A2190,Ma_KH!$A:$Q,Ma_KH!P$1,0))</f>
        <v>CÔNG TY CỔ PHẦN SHINSEN GROUP</v>
      </c>
      <c r="AF2190" s="58">
        <f>VLOOKUP(A2190,Ma_KH!A:Q,Ma_KH!J$1,0)</f>
        <v>0</v>
      </c>
    </row>
    <row r="2191" spans="1:32" s="58" customFormat="1" ht="16.5">
      <c r="A2191" s="42" t="s">
        <v>181</v>
      </c>
      <c r="B2191" s="42" t="s">
        <v>4517</v>
      </c>
      <c r="C2191" s="44">
        <v>44844</v>
      </c>
      <c r="D2191" s="43"/>
      <c r="E2191" s="44">
        <v>44844</v>
      </c>
      <c r="F2191" s="42" t="s">
        <v>3626</v>
      </c>
      <c r="G2191" s="42" t="s">
        <v>3627</v>
      </c>
      <c r="H2191" s="54">
        <v>664525</v>
      </c>
      <c r="I2191" s="54">
        <v>0</v>
      </c>
      <c r="J2191" s="54">
        <f>(Table1[[#This Row],[Tiền hàng]]-Table1[[#This Row],[Tiền chiết khấu]])*8%</f>
        <v>53162</v>
      </c>
      <c r="K2191" s="54">
        <v>717687</v>
      </c>
      <c r="L2191" s="55" t="s">
        <v>24</v>
      </c>
      <c r="M2191" s="56"/>
      <c r="N2191" s="55"/>
      <c r="O2191" s="54">
        <f>IF(Table1[[#This Row],[Phân loại]]="Tồn đầu kỳ",Table1[[#This Row],[Tổng giá trị]],0)</f>
        <v>0</v>
      </c>
      <c r="P2191" s="55">
        <f>IF(Table1[[#This Row],[Số còn phải thu ĐK]]&lt;&gt;0,0,IF(Table1[[#This Row],[Phân loại]]="Bán hàng",Table1[[#This Row],[Tổng giá trị]],-Table1[[#This Row],[Tổng giá trị]]))</f>
        <v>717687</v>
      </c>
      <c r="Q2191" s="18">
        <f t="shared" si="235"/>
        <v>0</v>
      </c>
      <c r="R2191" s="55">
        <f>Table1[[#This Row],[Số còn phải thu ĐK]]+Table1[[#This Row],[Giá Trị HD sau CK]]-Table1[[#This Row],[Số tiền đã thu]]</f>
        <v>717687</v>
      </c>
      <c r="S2191" s="56">
        <f>IF(Table1[[#This Row],[Ngày hóa đơn]]&lt;&gt;"",Table1[[#This Row],[Ngày hóa đơn]],Table1[[#This Row],[Ngày hạch toán]])</f>
        <v>44844</v>
      </c>
      <c r="T2191" s="55"/>
      <c r="U2191" s="56">
        <f>IF(Table1[[#This Row],[Ngày tính CN]]="","",S2191+T2191)</f>
        <v>44844</v>
      </c>
      <c r="V2191" s="57">
        <f ca="1">IF(Table1[[#This Row],[Hạn thanh toán]]="","",IF((U2191-NOW())&lt;0,0,(U2191-NOW())))</f>
        <v>0</v>
      </c>
      <c r="W2191" s="54"/>
      <c r="X2191" s="65">
        <f t="shared" ref="X2191:X2254" ca="1" si="237">IF(OR($U2191="",$R2191=0),"",IF((U$4-NOW())&lt;0,-($U2191-NOW()),0))</f>
        <v>1157.3624215277814</v>
      </c>
      <c r="Y2191" s="109" t="str">
        <f t="shared" ca="1" si="236"/>
        <v>Nợ quá hạn hơn 120 ngày có khả năng mất thanh toán</v>
      </c>
      <c r="Z2191" s="254">
        <f>Table1[[#This Row],[Hạn thanh toán]]</f>
        <v>44844</v>
      </c>
      <c r="AA2191" s="254">
        <f>Table1[[#This Row],[Ngày Thanh toán]]</f>
        <v>0</v>
      </c>
      <c r="AD2191" s="3" t="str">
        <f>IF(Table1[[#This Row],[Mã khách hàng]]="","",VLOOKUP($A2191,Ma_KH!$A:$Q,Ma_KH!O$1,0))</f>
        <v>SHINSEN</v>
      </c>
      <c r="AE2191" s="3" t="str">
        <f>IF(Table1[[#This Row],[Mã khách hàng]]="","",VLOOKUP($A2191,Ma_KH!$A:$Q,Ma_KH!P$1,0))</f>
        <v>CÔNG TY CỔ PHẦN SHINSEN GROUP</v>
      </c>
      <c r="AF2191" s="58">
        <f>VLOOKUP(A2191,Ma_KH!A:Q,Ma_KH!J$1,0)</f>
        <v>0</v>
      </c>
    </row>
    <row r="2192" spans="1:32" s="58" customFormat="1" ht="16.5">
      <c r="A2192" s="42" t="s">
        <v>181</v>
      </c>
      <c r="B2192" s="42" t="s">
        <v>4517</v>
      </c>
      <c r="C2192" s="44">
        <v>44848</v>
      </c>
      <c r="D2192" s="43"/>
      <c r="E2192" s="44">
        <v>44848</v>
      </c>
      <c r="F2192" s="42" t="s">
        <v>3628</v>
      </c>
      <c r="G2192" s="42" t="s">
        <v>3629</v>
      </c>
      <c r="H2192" s="54">
        <v>922445</v>
      </c>
      <c r="I2192" s="54">
        <v>0</v>
      </c>
      <c r="J2192" s="54">
        <f>(Table1[[#This Row],[Tiền hàng]]-Table1[[#This Row],[Tiền chiết khấu]])*8%</f>
        <v>73795.600000000006</v>
      </c>
      <c r="K2192" s="54">
        <v>996241</v>
      </c>
      <c r="L2192" s="55" t="s">
        <v>24</v>
      </c>
      <c r="M2192" s="56"/>
      <c r="N2192" s="55"/>
      <c r="O2192" s="54">
        <f>IF(Table1[[#This Row],[Phân loại]]="Tồn đầu kỳ",Table1[[#This Row],[Tổng giá trị]],0)</f>
        <v>0</v>
      </c>
      <c r="P2192" s="55">
        <f>IF(Table1[[#This Row],[Số còn phải thu ĐK]]&lt;&gt;0,0,IF(Table1[[#This Row],[Phân loại]]="Bán hàng",Table1[[#This Row],[Tổng giá trị]],-Table1[[#This Row],[Tổng giá trị]]))</f>
        <v>996241</v>
      </c>
      <c r="Q2192" s="18">
        <f t="shared" si="235"/>
        <v>0</v>
      </c>
      <c r="R2192" s="55">
        <f>Table1[[#This Row],[Số còn phải thu ĐK]]+Table1[[#This Row],[Giá Trị HD sau CK]]-Table1[[#This Row],[Số tiền đã thu]]</f>
        <v>996241</v>
      </c>
      <c r="S2192" s="56">
        <f>IF(Table1[[#This Row],[Ngày hóa đơn]]&lt;&gt;"",Table1[[#This Row],[Ngày hóa đơn]],Table1[[#This Row],[Ngày hạch toán]])</f>
        <v>44848</v>
      </c>
      <c r="T2192" s="55"/>
      <c r="U2192" s="56">
        <f>IF(Table1[[#This Row],[Ngày tính CN]]="","",S2192+T2192)</f>
        <v>44848</v>
      </c>
      <c r="V2192" s="57">
        <f ca="1">IF(Table1[[#This Row],[Hạn thanh toán]]="","",IF((U2192-NOW())&lt;0,0,(U2192-NOW())))</f>
        <v>0</v>
      </c>
      <c r="W2192" s="54"/>
      <c r="X2192" s="65">
        <f t="shared" ca="1" si="237"/>
        <v>1153.3624215277814</v>
      </c>
      <c r="Y2192" s="109" t="str">
        <f t="shared" ca="1" si="236"/>
        <v>Nợ quá hạn hơn 120 ngày có khả năng mất thanh toán</v>
      </c>
      <c r="Z2192" s="254">
        <f>Table1[[#This Row],[Hạn thanh toán]]</f>
        <v>44848</v>
      </c>
      <c r="AA2192" s="254">
        <f>Table1[[#This Row],[Ngày Thanh toán]]</f>
        <v>0</v>
      </c>
      <c r="AD2192" s="3" t="str">
        <f>IF(Table1[[#This Row],[Mã khách hàng]]="","",VLOOKUP($A2192,Ma_KH!$A:$Q,Ma_KH!O$1,0))</f>
        <v>SHINSEN</v>
      </c>
      <c r="AE2192" s="3" t="str">
        <f>IF(Table1[[#This Row],[Mã khách hàng]]="","",VLOOKUP($A2192,Ma_KH!$A:$Q,Ma_KH!P$1,0))</f>
        <v>CÔNG TY CỔ PHẦN SHINSEN GROUP</v>
      </c>
      <c r="AF2192" s="58">
        <f>VLOOKUP(A2192,Ma_KH!A:Q,Ma_KH!J$1,0)</f>
        <v>0</v>
      </c>
    </row>
    <row r="2193" spans="1:32" s="58" customFormat="1" ht="16.5">
      <c r="A2193" s="42" t="s">
        <v>181</v>
      </c>
      <c r="B2193" s="42" t="s">
        <v>4517</v>
      </c>
      <c r="C2193" s="44">
        <v>44866</v>
      </c>
      <c r="D2193" s="43"/>
      <c r="E2193" s="44">
        <v>44866</v>
      </c>
      <c r="F2193" s="42" t="s">
        <v>3630</v>
      </c>
      <c r="G2193" s="42" t="s">
        <v>3631</v>
      </c>
      <c r="H2193" s="54">
        <v>1963007</v>
      </c>
      <c r="I2193" s="54">
        <v>0</v>
      </c>
      <c r="J2193" s="54">
        <f>(Table1[[#This Row],[Tiền hàng]]-Table1[[#This Row],[Tiền chiết khấu]])*8%</f>
        <v>157040.56</v>
      </c>
      <c r="K2193" s="54">
        <v>2120048</v>
      </c>
      <c r="L2193" s="55" t="s">
        <v>24</v>
      </c>
      <c r="M2193" s="56"/>
      <c r="N2193" s="55"/>
      <c r="O2193" s="54">
        <f>IF(Table1[[#This Row],[Phân loại]]="Tồn đầu kỳ",Table1[[#This Row],[Tổng giá trị]],0)</f>
        <v>0</v>
      </c>
      <c r="P2193" s="55">
        <f>IF(Table1[[#This Row],[Số còn phải thu ĐK]]&lt;&gt;0,0,IF(Table1[[#This Row],[Phân loại]]="Bán hàng",Table1[[#This Row],[Tổng giá trị]],-Table1[[#This Row],[Tổng giá trị]]))</f>
        <v>2120048</v>
      </c>
      <c r="Q2193" s="18">
        <f t="shared" si="235"/>
        <v>0</v>
      </c>
      <c r="R2193" s="55">
        <f>Table1[[#This Row],[Số còn phải thu ĐK]]+Table1[[#This Row],[Giá Trị HD sau CK]]-Table1[[#This Row],[Số tiền đã thu]]</f>
        <v>2120048</v>
      </c>
      <c r="S2193" s="56">
        <f>IF(Table1[[#This Row],[Ngày hóa đơn]]&lt;&gt;"",Table1[[#This Row],[Ngày hóa đơn]],Table1[[#This Row],[Ngày hạch toán]])</f>
        <v>44866</v>
      </c>
      <c r="T2193" s="55"/>
      <c r="U2193" s="56">
        <f>IF(Table1[[#This Row],[Ngày tính CN]]="","",S2193+T2193)</f>
        <v>44866</v>
      </c>
      <c r="V2193" s="57">
        <f ca="1">IF(Table1[[#This Row],[Hạn thanh toán]]="","",IF((U2193-NOW())&lt;0,0,(U2193-NOW())))</f>
        <v>0</v>
      </c>
      <c r="W2193" s="54"/>
      <c r="X2193" s="65">
        <f t="shared" ca="1" si="237"/>
        <v>1135.3624215277814</v>
      </c>
      <c r="Y2193" s="109" t="str">
        <f t="shared" ca="1" si="236"/>
        <v>Nợ quá hạn hơn 120 ngày có khả năng mất thanh toán</v>
      </c>
      <c r="Z2193" s="254">
        <f>Table1[[#This Row],[Hạn thanh toán]]</f>
        <v>44866</v>
      </c>
      <c r="AA2193" s="254">
        <f>Table1[[#This Row],[Ngày Thanh toán]]</f>
        <v>0</v>
      </c>
      <c r="AD2193" s="3" t="str">
        <f>IF(Table1[[#This Row],[Mã khách hàng]]="","",VLOOKUP($A2193,Ma_KH!$A:$Q,Ma_KH!O$1,0))</f>
        <v>SHINSEN</v>
      </c>
      <c r="AE2193" s="3" t="str">
        <f>IF(Table1[[#This Row],[Mã khách hàng]]="","",VLOOKUP($A2193,Ma_KH!$A:$Q,Ma_KH!P$1,0))</f>
        <v>CÔNG TY CỔ PHẦN SHINSEN GROUP</v>
      </c>
      <c r="AF2193" s="58">
        <f>VLOOKUP(A2193,Ma_KH!A:Q,Ma_KH!J$1,0)</f>
        <v>0</v>
      </c>
    </row>
    <row r="2194" spans="1:32" s="58" customFormat="1" ht="16.5">
      <c r="A2194" s="42" t="s">
        <v>181</v>
      </c>
      <c r="B2194" s="42" t="s">
        <v>4517</v>
      </c>
      <c r="C2194" s="44">
        <v>44868</v>
      </c>
      <c r="D2194" s="43"/>
      <c r="E2194" s="44">
        <v>44868</v>
      </c>
      <c r="F2194" s="42" t="s">
        <v>3632</v>
      </c>
      <c r="G2194" s="42" t="s">
        <v>3633</v>
      </c>
      <c r="H2194" s="54">
        <v>850875</v>
      </c>
      <c r="I2194" s="54">
        <v>0</v>
      </c>
      <c r="J2194" s="54">
        <f>(Table1[[#This Row],[Tiền hàng]]-Table1[[#This Row],[Tiền chiết khấu]])*8%</f>
        <v>68070</v>
      </c>
      <c r="K2194" s="54">
        <v>918945</v>
      </c>
      <c r="L2194" s="55" t="s">
        <v>24</v>
      </c>
      <c r="M2194" s="56"/>
      <c r="N2194" s="55"/>
      <c r="O2194" s="54">
        <f>IF(Table1[[#This Row],[Phân loại]]="Tồn đầu kỳ",Table1[[#This Row],[Tổng giá trị]],0)</f>
        <v>0</v>
      </c>
      <c r="P2194" s="55">
        <f>IF(Table1[[#This Row],[Số còn phải thu ĐK]]&lt;&gt;0,0,IF(Table1[[#This Row],[Phân loại]]="Bán hàng",Table1[[#This Row],[Tổng giá trị]],-Table1[[#This Row],[Tổng giá trị]]))</f>
        <v>918945</v>
      </c>
      <c r="Q2194" s="18">
        <f t="shared" si="235"/>
        <v>0</v>
      </c>
      <c r="R2194" s="55">
        <f>Table1[[#This Row],[Số còn phải thu ĐK]]+Table1[[#This Row],[Giá Trị HD sau CK]]-Table1[[#This Row],[Số tiền đã thu]]</f>
        <v>918945</v>
      </c>
      <c r="S2194" s="56">
        <f>IF(Table1[[#This Row],[Ngày hóa đơn]]&lt;&gt;"",Table1[[#This Row],[Ngày hóa đơn]],Table1[[#This Row],[Ngày hạch toán]])</f>
        <v>44868</v>
      </c>
      <c r="T2194" s="55"/>
      <c r="U2194" s="56">
        <f>IF(Table1[[#This Row],[Ngày tính CN]]="","",S2194+T2194)</f>
        <v>44868</v>
      </c>
      <c r="V2194" s="57">
        <f ca="1">IF(Table1[[#This Row],[Hạn thanh toán]]="","",IF((U2194-NOW())&lt;0,0,(U2194-NOW())))</f>
        <v>0</v>
      </c>
      <c r="W2194" s="54"/>
      <c r="X2194" s="65">
        <f t="shared" ca="1" si="237"/>
        <v>1133.3624215277814</v>
      </c>
      <c r="Y2194" s="109" t="str">
        <f t="shared" ca="1" si="236"/>
        <v>Nợ quá hạn hơn 120 ngày có khả năng mất thanh toán</v>
      </c>
      <c r="Z2194" s="254">
        <f>Table1[[#This Row],[Hạn thanh toán]]</f>
        <v>44868</v>
      </c>
      <c r="AA2194" s="254">
        <f>Table1[[#This Row],[Ngày Thanh toán]]</f>
        <v>0</v>
      </c>
      <c r="AD2194" s="3" t="str">
        <f>IF(Table1[[#This Row],[Mã khách hàng]]="","",VLOOKUP($A2194,Ma_KH!$A:$Q,Ma_KH!O$1,0))</f>
        <v>SHINSEN</v>
      </c>
      <c r="AE2194" s="3" t="str">
        <f>IF(Table1[[#This Row],[Mã khách hàng]]="","",VLOOKUP($A2194,Ma_KH!$A:$Q,Ma_KH!P$1,0))</f>
        <v>CÔNG TY CỔ PHẦN SHINSEN GROUP</v>
      </c>
      <c r="AF2194" s="58">
        <f>VLOOKUP(A2194,Ma_KH!A:Q,Ma_KH!J$1,0)</f>
        <v>0</v>
      </c>
    </row>
    <row r="2195" spans="1:32" s="58" customFormat="1" ht="16.5">
      <c r="A2195" s="42" t="s">
        <v>181</v>
      </c>
      <c r="B2195" s="42" t="s">
        <v>4517</v>
      </c>
      <c r="C2195" s="44">
        <v>44888</v>
      </c>
      <c r="D2195" s="43"/>
      <c r="E2195" s="44">
        <v>44888</v>
      </c>
      <c r="F2195" s="42" t="s">
        <v>3634</v>
      </c>
      <c r="G2195" s="42" t="s">
        <v>3635</v>
      </c>
      <c r="H2195" s="54">
        <v>2309837</v>
      </c>
      <c r="I2195" s="54">
        <v>0</v>
      </c>
      <c r="J2195" s="54">
        <f>(Table1[[#This Row],[Tiền hàng]]-Table1[[#This Row],[Tiền chiết khấu]])*8%</f>
        <v>184786.96</v>
      </c>
      <c r="K2195" s="54">
        <v>2494624</v>
      </c>
      <c r="L2195" s="55" t="s">
        <v>24</v>
      </c>
      <c r="M2195" s="56"/>
      <c r="N2195" s="55"/>
      <c r="O2195" s="54">
        <f>IF(Table1[[#This Row],[Phân loại]]="Tồn đầu kỳ",Table1[[#This Row],[Tổng giá trị]],0)</f>
        <v>0</v>
      </c>
      <c r="P2195" s="55">
        <f>IF(Table1[[#This Row],[Số còn phải thu ĐK]]&lt;&gt;0,0,IF(Table1[[#This Row],[Phân loại]]="Bán hàng",Table1[[#This Row],[Tổng giá trị]],-Table1[[#This Row],[Tổng giá trị]]))</f>
        <v>2494624</v>
      </c>
      <c r="Q2195" s="18">
        <f t="shared" si="235"/>
        <v>0</v>
      </c>
      <c r="R2195" s="55">
        <f>Table1[[#This Row],[Số còn phải thu ĐK]]+Table1[[#This Row],[Giá Trị HD sau CK]]-Table1[[#This Row],[Số tiền đã thu]]</f>
        <v>2494624</v>
      </c>
      <c r="S2195" s="56">
        <f>IF(Table1[[#This Row],[Ngày hóa đơn]]&lt;&gt;"",Table1[[#This Row],[Ngày hóa đơn]],Table1[[#This Row],[Ngày hạch toán]])</f>
        <v>44888</v>
      </c>
      <c r="T2195" s="55"/>
      <c r="U2195" s="56">
        <f>IF(Table1[[#This Row],[Ngày tính CN]]="","",S2195+T2195)</f>
        <v>44888</v>
      </c>
      <c r="V2195" s="57">
        <f ca="1">IF(Table1[[#This Row],[Hạn thanh toán]]="","",IF((U2195-NOW())&lt;0,0,(U2195-NOW())))</f>
        <v>0</v>
      </c>
      <c r="W2195" s="54"/>
      <c r="X2195" s="65">
        <f t="shared" ca="1" si="237"/>
        <v>1113.3624215277814</v>
      </c>
      <c r="Y2195" s="109" t="str">
        <f t="shared" ca="1" si="236"/>
        <v>Nợ quá hạn hơn 120 ngày có khả năng mất thanh toán</v>
      </c>
      <c r="Z2195" s="254">
        <f>Table1[[#This Row],[Hạn thanh toán]]</f>
        <v>44888</v>
      </c>
      <c r="AA2195" s="254">
        <f>Table1[[#This Row],[Ngày Thanh toán]]</f>
        <v>0</v>
      </c>
      <c r="AD2195" s="3" t="str">
        <f>IF(Table1[[#This Row],[Mã khách hàng]]="","",VLOOKUP($A2195,Ma_KH!$A:$Q,Ma_KH!O$1,0))</f>
        <v>SHINSEN</v>
      </c>
      <c r="AE2195" s="3" t="str">
        <f>IF(Table1[[#This Row],[Mã khách hàng]]="","",VLOOKUP($A2195,Ma_KH!$A:$Q,Ma_KH!P$1,0))</f>
        <v>CÔNG TY CỔ PHẦN SHINSEN GROUP</v>
      </c>
      <c r="AF2195" s="58">
        <f>VLOOKUP(A2195,Ma_KH!A:Q,Ma_KH!J$1,0)</f>
        <v>0</v>
      </c>
    </row>
    <row r="2196" spans="1:32" s="58" customFormat="1" ht="16.5">
      <c r="A2196" s="42" t="s">
        <v>181</v>
      </c>
      <c r="B2196" s="42" t="s">
        <v>4517</v>
      </c>
      <c r="C2196" s="44">
        <v>44902</v>
      </c>
      <c r="D2196" s="43"/>
      <c r="E2196" s="44">
        <v>44902</v>
      </c>
      <c r="F2196" s="42" t="s">
        <v>3636</v>
      </c>
      <c r="G2196" s="42" t="s">
        <v>3637</v>
      </c>
      <c r="H2196" s="54">
        <v>1808017</v>
      </c>
      <c r="I2196" s="54">
        <v>0</v>
      </c>
      <c r="J2196" s="54">
        <f>(Table1[[#This Row],[Tiền hàng]]-Table1[[#This Row],[Tiền chiết khấu]])*8%</f>
        <v>144641.36000000002</v>
      </c>
      <c r="K2196" s="54">
        <v>1952658</v>
      </c>
      <c r="L2196" s="55" t="s">
        <v>24</v>
      </c>
      <c r="M2196" s="56"/>
      <c r="N2196" s="55"/>
      <c r="O2196" s="54">
        <f>IF(Table1[[#This Row],[Phân loại]]="Tồn đầu kỳ",Table1[[#This Row],[Tổng giá trị]],0)</f>
        <v>0</v>
      </c>
      <c r="P2196" s="55">
        <f>IF(Table1[[#This Row],[Số còn phải thu ĐK]]&lt;&gt;0,0,IF(Table1[[#This Row],[Phân loại]]="Bán hàng",Table1[[#This Row],[Tổng giá trị]],-Table1[[#This Row],[Tổng giá trị]]))</f>
        <v>1952658</v>
      </c>
      <c r="Q2196" s="18">
        <f t="shared" si="235"/>
        <v>0</v>
      </c>
      <c r="R2196" s="55">
        <f>Table1[[#This Row],[Số còn phải thu ĐK]]+Table1[[#This Row],[Giá Trị HD sau CK]]-Table1[[#This Row],[Số tiền đã thu]]</f>
        <v>1952658</v>
      </c>
      <c r="S2196" s="56">
        <f>IF(Table1[[#This Row],[Ngày hóa đơn]]&lt;&gt;"",Table1[[#This Row],[Ngày hóa đơn]],Table1[[#This Row],[Ngày hạch toán]])</f>
        <v>44902</v>
      </c>
      <c r="T2196" s="55"/>
      <c r="U2196" s="56">
        <f>IF(Table1[[#This Row],[Ngày tính CN]]="","",S2196+T2196)</f>
        <v>44902</v>
      </c>
      <c r="V2196" s="57">
        <f ca="1">IF(Table1[[#This Row],[Hạn thanh toán]]="","",IF((U2196-NOW())&lt;0,0,(U2196-NOW())))</f>
        <v>0</v>
      </c>
      <c r="W2196" s="54"/>
      <c r="X2196" s="65">
        <f t="shared" ca="1" si="237"/>
        <v>1099.3624215277814</v>
      </c>
      <c r="Y2196" s="109" t="str">
        <f t="shared" ca="1" si="236"/>
        <v>Nợ quá hạn hơn 120 ngày có khả năng mất thanh toán</v>
      </c>
      <c r="Z2196" s="254">
        <f>Table1[[#This Row],[Hạn thanh toán]]</f>
        <v>44902</v>
      </c>
      <c r="AA2196" s="254">
        <f>Table1[[#This Row],[Ngày Thanh toán]]</f>
        <v>0</v>
      </c>
      <c r="AD2196" s="3" t="str">
        <f>IF(Table1[[#This Row],[Mã khách hàng]]="","",VLOOKUP($A2196,Ma_KH!$A:$Q,Ma_KH!O$1,0))</f>
        <v>SHINSEN</v>
      </c>
      <c r="AE2196" s="3" t="str">
        <f>IF(Table1[[#This Row],[Mã khách hàng]]="","",VLOOKUP($A2196,Ma_KH!$A:$Q,Ma_KH!P$1,0))</f>
        <v>CÔNG TY CỔ PHẦN SHINSEN GROUP</v>
      </c>
      <c r="AF2196" s="58">
        <f>VLOOKUP(A2196,Ma_KH!A:Q,Ma_KH!J$1,0)</f>
        <v>0</v>
      </c>
    </row>
    <row r="2197" spans="1:32" s="58" customFormat="1" ht="16.5">
      <c r="A2197" s="45" t="s">
        <v>181</v>
      </c>
      <c r="B2197" s="42" t="s">
        <v>4517</v>
      </c>
      <c r="C2197" s="47">
        <v>44904</v>
      </c>
      <c r="D2197" s="46"/>
      <c r="E2197" s="47">
        <v>44904</v>
      </c>
      <c r="F2197" s="45" t="s">
        <v>3638</v>
      </c>
      <c r="G2197" s="45" t="s">
        <v>3639</v>
      </c>
      <c r="H2197" s="54">
        <v>953062</v>
      </c>
      <c r="I2197" s="54">
        <v>0</v>
      </c>
      <c r="J2197" s="54">
        <f>(Table1[[#This Row],[Tiền hàng]]-Table1[[#This Row],[Tiền chiết khấu]])*8%</f>
        <v>76244.960000000006</v>
      </c>
      <c r="K2197" s="54">
        <v>1029307</v>
      </c>
      <c r="L2197" s="55" t="s">
        <v>24</v>
      </c>
      <c r="M2197" s="56"/>
      <c r="N2197" s="55"/>
      <c r="O2197" s="54">
        <f>IF(Table1[[#This Row],[Phân loại]]="Tồn đầu kỳ",Table1[[#This Row],[Tổng giá trị]],0)</f>
        <v>0</v>
      </c>
      <c r="P2197" s="55">
        <f>IF(Table1[[#This Row],[Số còn phải thu ĐK]]&lt;&gt;0,0,IF(Table1[[#This Row],[Phân loại]]="Bán hàng",Table1[[#This Row],[Tổng giá trị]],-Table1[[#This Row],[Tổng giá trị]]))</f>
        <v>1029307</v>
      </c>
      <c r="Q2197" s="18">
        <f t="shared" si="235"/>
        <v>0</v>
      </c>
      <c r="R2197" s="55">
        <f>Table1[[#This Row],[Số còn phải thu ĐK]]+Table1[[#This Row],[Giá Trị HD sau CK]]-Table1[[#This Row],[Số tiền đã thu]]</f>
        <v>1029307</v>
      </c>
      <c r="S2197" s="56">
        <f>IF(Table1[[#This Row],[Ngày hóa đơn]]&lt;&gt;"",Table1[[#This Row],[Ngày hóa đơn]],Table1[[#This Row],[Ngày hạch toán]])</f>
        <v>44904</v>
      </c>
      <c r="T2197" s="55"/>
      <c r="U2197" s="56">
        <f>IF(Table1[[#This Row],[Ngày tính CN]]="","",S2197+T2197)</f>
        <v>44904</v>
      </c>
      <c r="V2197" s="57">
        <f ca="1">IF(Table1[[#This Row],[Hạn thanh toán]]="","",IF((U2197-NOW())&lt;0,0,(U2197-NOW())))</f>
        <v>0</v>
      </c>
      <c r="W2197" s="54"/>
      <c r="X2197" s="65">
        <f t="shared" ca="1" si="237"/>
        <v>1097.3624215277814</v>
      </c>
      <c r="Y2197" s="109" t="str">
        <f t="shared" ca="1" si="236"/>
        <v>Nợ quá hạn hơn 120 ngày có khả năng mất thanh toán</v>
      </c>
      <c r="Z2197" s="254">
        <f>Table1[[#This Row],[Hạn thanh toán]]</f>
        <v>44904</v>
      </c>
      <c r="AA2197" s="254">
        <f>Table1[[#This Row],[Ngày Thanh toán]]</f>
        <v>0</v>
      </c>
      <c r="AD2197" s="3" t="str">
        <f>IF(Table1[[#This Row],[Mã khách hàng]]="","",VLOOKUP($A2197,Ma_KH!$A:$Q,Ma_KH!O$1,0))</f>
        <v>SHINSEN</v>
      </c>
      <c r="AE2197" s="3" t="str">
        <f>IF(Table1[[#This Row],[Mã khách hàng]]="","",VLOOKUP($A2197,Ma_KH!$A:$Q,Ma_KH!P$1,0))</f>
        <v>CÔNG TY CỔ PHẦN SHINSEN GROUP</v>
      </c>
      <c r="AF2197" s="58">
        <f>VLOOKUP(A2197,Ma_KH!A:Q,Ma_KH!J$1,0)</f>
        <v>0</v>
      </c>
    </row>
    <row r="2198" spans="1:32" ht="16.5">
      <c r="A2198" s="66" t="s">
        <v>181</v>
      </c>
      <c r="B2198" s="42" t="s">
        <v>4517</v>
      </c>
      <c r="C2198" s="41">
        <v>45091</v>
      </c>
      <c r="F2198" s="4"/>
      <c r="G2198" s="4"/>
      <c r="H2198" s="69"/>
      <c r="I2198" s="69">
        <f>IFERROR(ROUND((VLOOKUP(Table1[[#This Row],[Mã khách hàng]],Ty_Le!$A:$D,5,0)*5%),0),0)</f>
        <v>0</v>
      </c>
      <c r="J2198" s="69">
        <f>(Table1[[#This Row],[Tiền hàng]]-Table1[[#This Row],[Tiền chiết khấu]])*8%</f>
        <v>0</v>
      </c>
      <c r="K2198" s="229">
        <v>2000000</v>
      </c>
      <c r="L2198" s="8" t="s">
        <v>3649</v>
      </c>
      <c r="O2198" s="69">
        <f>IF(Table1[[#This Row],[Phân loại]]="Tồn đầu kỳ",Table1[[#This Row],[Tổng giá trị]],0)</f>
        <v>0</v>
      </c>
      <c r="P2198" s="8">
        <f>IF(Table1[[#This Row],[Số còn phải thu ĐK]]&lt;&gt;0,0,IF(Table1[[#This Row],[Phân loại]]="Bán hàng",Table1[[#This Row],[Tổng giá trị]],-Table1[[#This Row],[Tổng giá trị]]))</f>
        <v>-2000000</v>
      </c>
      <c r="Q2198" s="18">
        <f t="shared" si="235"/>
        <v>0</v>
      </c>
      <c r="R2198" s="8">
        <f>Table1[[#This Row],[Số còn phải thu ĐK]]+Table1[[#This Row],[Giá Trị HD sau CK]]-Table1[[#This Row],[Số tiền đã thu]]</f>
        <v>-2000000</v>
      </c>
      <c r="S2198" s="7">
        <f>IF(Table1[[#This Row],[Ngày hóa đơn]]&lt;&gt;"",Table1[[#This Row],[Ngày hóa đơn]],Table1[[#This Row],[Ngày hạch toán]])</f>
        <v>45091</v>
      </c>
      <c r="T2198" s="8"/>
      <c r="U2198" s="7">
        <f>IF(Table1[[#This Row],[Ngày tính CN]]="","",S2198+T2198)</f>
        <v>45091</v>
      </c>
      <c r="V2198" s="71">
        <f ca="1">IF(Table1[[#This Row],[Hạn thanh toán]]="","",IF((U2198-NOW())&lt;0,0,(U2198-NOW())))</f>
        <v>0</v>
      </c>
      <c r="W2198" s="69"/>
      <c r="X2198" s="65">
        <f t="shared" ca="1" si="237"/>
        <v>910.36242152778141</v>
      </c>
      <c r="Y2198" s="65" t="str">
        <f t="shared" ref="Y2198:Y2217" ca="1" si="238">IF(R2198=0,"Đã thanh toán",IF(X2198="","",IF(X2198&lt;=0,"Chưa đến hạn thanh toán",IF(X2198&lt;=30,"Nợ quá hạn 30 ngày",IF(X2198&lt;=60,"Nợ quá hạn từ 30 ngày đến 60 ngày",IF(X2198&lt;=90,"Nợ quá hạn từ 60 ngày đến 90 ngày",IF(X2198&lt;=120,"Nợ quá hạn từ 90 ngày đến 120 ngày","Nợ quá hạn hơn 120 ngày có khả năng mất thanh toán")))))))</f>
        <v>Nợ quá hạn hơn 120 ngày có khả năng mất thanh toán</v>
      </c>
      <c r="Z2198" s="250">
        <f>Table1[[#This Row],[Hạn thanh toán]]</f>
        <v>45091</v>
      </c>
      <c r="AA2198" s="250">
        <f>Table1[[#This Row],[Ngày Thanh toán]]</f>
        <v>0</v>
      </c>
      <c r="AD2198" s="3" t="str">
        <f>IF(Table1[[#This Row],[Mã khách hàng]]="","",VLOOKUP($A2198,Ma_KH!$A:$Q,Ma_KH!O$1,0))</f>
        <v>SHINSEN</v>
      </c>
      <c r="AE2198" s="3" t="str">
        <f>IF(Table1[[#This Row],[Mã khách hàng]]="","",VLOOKUP($A2198,Ma_KH!$A:$Q,Ma_KH!P$1,0))</f>
        <v>CÔNG TY CỔ PHẦN SHINSEN GROUP</v>
      </c>
      <c r="AF2198" s="3">
        <f>VLOOKUP(A2198,Ma_KH!A:Q,Ma_KH!J$1,0)</f>
        <v>0</v>
      </c>
    </row>
    <row r="2199" spans="1:32" ht="16.5">
      <c r="A2199" s="66" t="s">
        <v>181</v>
      </c>
      <c r="B2199" s="42" t="s">
        <v>4517</v>
      </c>
      <c r="C2199" s="41">
        <v>45128</v>
      </c>
      <c r="F2199" s="4"/>
      <c r="G2199" s="4"/>
      <c r="H2199" s="69"/>
      <c r="I2199" s="69">
        <f>IFERROR(ROUND((VLOOKUP(Table1[[#This Row],[Mã khách hàng]],Ty_Le!$A:$D,5,0)*5%),0),0)</f>
        <v>0</v>
      </c>
      <c r="J2199" s="69">
        <f>(Table1[[#This Row],[Tiền hàng]]-Table1[[#This Row],[Tiền chiết khấu]])*8%</f>
        <v>0</v>
      </c>
      <c r="K2199" s="229">
        <v>1000000</v>
      </c>
      <c r="L2199" s="8" t="s">
        <v>3649</v>
      </c>
      <c r="O2199" s="69">
        <f>IF(Table1[[#This Row],[Phân loại]]="Tồn đầu kỳ",Table1[[#This Row],[Tổng giá trị]],0)</f>
        <v>0</v>
      </c>
      <c r="P2199" s="8">
        <f>IF(Table1[[#This Row],[Số còn phải thu ĐK]]&lt;&gt;0,0,IF(Table1[[#This Row],[Phân loại]]="Bán hàng",Table1[[#This Row],[Tổng giá trị]],-Table1[[#This Row],[Tổng giá trị]]))</f>
        <v>-1000000</v>
      </c>
      <c r="Q2199" s="18">
        <f t="shared" si="235"/>
        <v>0</v>
      </c>
      <c r="R2199" s="8">
        <f>Table1[[#This Row],[Số còn phải thu ĐK]]+Table1[[#This Row],[Giá Trị HD sau CK]]-Table1[[#This Row],[Số tiền đã thu]]</f>
        <v>-1000000</v>
      </c>
      <c r="S2199" s="7">
        <f>IF(Table1[[#This Row],[Ngày hóa đơn]]&lt;&gt;"",Table1[[#This Row],[Ngày hóa đơn]],Table1[[#This Row],[Ngày hạch toán]])</f>
        <v>45128</v>
      </c>
      <c r="T2199" s="8"/>
      <c r="U2199" s="7">
        <f>IF(Table1[[#This Row],[Ngày tính CN]]="","",S2199+T2199)</f>
        <v>45128</v>
      </c>
      <c r="V2199" s="71">
        <f ca="1">IF(Table1[[#This Row],[Hạn thanh toán]]="","",IF((U2199-NOW())&lt;0,0,(U2199-NOW())))</f>
        <v>0</v>
      </c>
      <c r="W2199" s="69"/>
      <c r="X2199" s="65">
        <f t="shared" ca="1" si="237"/>
        <v>873.36242152778141</v>
      </c>
      <c r="Y2199" s="65" t="str">
        <f t="shared" ca="1" si="238"/>
        <v>Nợ quá hạn hơn 120 ngày có khả năng mất thanh toán</v>
      </c>
      <c r="Z2199" s="250">
        <f>Table1[[#This Row],[Hạn thanh toán]]</f>
        <v>45128</v>
      </c>
      <c r="AA2199" s="250">
        <f>Table1[[#This Row],[Ngày Thanh toán]]</f>
        <v>0</v>
      </c>
      <c r="AD2199" s="3" t="str">
        <f>IF(Table1[[#This Row],[Mã khách hàng]]="","",VLOOKUP($A2199,Ma_KH!$A:$Q,Ma_KH!O$1,0))</f>
        <v>SHINSEN</v>
      </c>
      <c r="AE2199" s="3" t="str">
        <f>IF(Table1[[#This Row],[Mã khách hàng]]="","",VLOOKUP($A2199,Ma_KH!$A:$Q,Ma_KH!P$1,0))</f>
        <v>CÔNG TY CỔ PHẦN SHINSEN GROUP</v>
      </c>
      <c r="AF2199" s="3">
        <f>VLOOKUP(A2199,Ma_KH!A:Q,Ma_KH!J$1,0)</f>
        <v>0</v>
      </c>
    </row>
    <row r="2200" spans="1:32" ht="16.5">
      <c r="A2200" s="66" t="s">
        <v>181</v>
      </c>
      <c r="B2200" s="42" t="s">
        <v>4517</v>
      </c>
      <c r="C2200" s="41">
        <v>45163</v>
      </c>
      <c r="F2200" s="4"/>
      <c r="G2200" s="4"/>
      <c r="H2200" s="69"/>
      <c r="I2200" s="69">
        <f>IFERROR(ROUND((VLOOKUP(Table1[[#This Row],[Mã khách hàng]],Ty_Le!$A:$D,5,0)*5%),0),0)</f>
        <v>0</v>
      </c>
      <c r="J2200" s="69">
        <f>(Table1[[#This Row],[Tiền hàng]]-Table1[[#This Row],[Tiền chiết khấu]])*8%</f>
        <v>0</v>
      </c>
      <c r="K2200" s="229">
        <v>500000</v>
      </c>
      <c r="L2200" s="8" t="s">
        <v>3649</v>
      </c>
      <c r="O2200" s="69">
        <f>IF(Table1[[#This Row],[Phân loại]]="Tồn đầu kỳ",Table1[[#This Row],[Tổng giá trị]],0)</f>
        <v>0</v>
      </c>
      <c r="P2200" s="8">
        <f>IF(Table1[[#This Row],[Số còn phải thu ĐK]]&lt;&gt;0,0,IF(Table1[[#This Row],[Phân loại]]="Bán hàng",Table1[[#This Row],[Tổng giá trị]],-Table1[[#This Row],[Tổng giá trị]]))</f>
        <v>-500000</v>
      </c>
      <c r="Q2200" s="18">
        <f t="shared" si="235"/>
        <v>0</v>
      </c>
      <c r="R2200" s="8">
        <f>Table1[[#This Row],[Số còn phải thu ĐK]]+Table1[[#This Row],[Giá Trị HD sau CK]]-Table1[[#This Row],[Số tiền đã thu]]</f>
        <v>-500000</v>
      </c>
      <c r="S2200" s="7">
        <f>IF(Table1[[#This Row],[Ngày hóa đơn]]&lt;&gt;"",Table1[[#This Row],[Ngày hóa đơn]],Table1[[#This Row],[Ngày hạch toán]])</f>
        <v>45163</v>
      </c>
      <c r="T2200" s="8"/>
      <c r="U2200" s="7">
        <f>IF(Table1[[#This Row],[Ngày tính CN]]="","",S2200+T2200)</f>
        <v>45163</v>
      </c>
      <c r="V2200" s="71">
        <f ca="1">IF(Table1[[#This Row],[Hạn thanh toán]]="","",IF((U2200-NOW())&lt;0,0,(U2200-NOW())))</f>
        <v>0</v>
      </c>
      <c r="W2200" s="69"/>
      <c r="X2200" s="65">
        <f t="shared" ca="1" si="237"/>
        <v>838.36242152778141</v>
      </c>
      <c r="Y2200" s="65" t="str">
        <f t="shared" ca="1" si="238"/>
        <v>Nợ quá hạn hơn 120 ngày có khả năng mất thanh toán</v>
      </c>
      <c r="Z2200" s="250">
        <f>Table1[[#This Row],[Hạn thanh toán]]</f>
        <v>45163</v>
      </c>
      <c r="AA2200" s="250">
        <f>Table1[[#This Row],[Ngày Thanh toán]]</f>
        <v>0</v>
      </c>
      <c r="AD2200" s="3" t="str">
        <f>IF(Table1[[#This Row],[Mã khách hàng]]="","",VLOOKUP($A2200,Ma_KH!$A:$Q,Ma_KH!O$1,0))</f>
        <v>SHINSEN</v>
      </c>
      <c r="AE2200" s="3" t="str">
        <f>IF(Table1[[#This Row],[Mã khách hàng]]="","",VLOOKUP($A2200,Ma_KH!$A:$Q,Ma_KH!P$1,0))</f>
        <v>CÔNG TY CỔ PHẦN SHINSEN GROUP</v>
      </c>
      <c r="AF2200" s="3">
        <f>VLOOKUP(A2200,Ma_KH!A:Q,Ma_KH!J$1,0)</f>
        <v>0</v>
      </c>
    </row>
    <row r="2201" spans="1:32" ht="16.5">
      <c r="A2201" s="66" t="s">
        <v>181</v>
      </c>
      <c r="B2201" s="42" t="s">
        <v>4517</v>
      </c>
      <c r="C2201" s="41">
        <v>45197</v>
      </c>
      <c r="F2201" s="4"/>
      <c r="G2201" s="4"/>
      <c r="H2201" s="69"/>
      <c r="I2201" s="69">
        <f>IFERROR(ROUND((VLOOKUP(Table1[[#This Row],[Mã khách hàng]],Ty_Le!$A:$D,5,0)*5%),0),0)</f>
        <v>0</v>
      </c>
      <c r="J2201" s="69">
        <f>(Table1[[#This Row],[Tiền hàng]]-Table1[[#This Row],[Tiền chiết khấu]])*8%</f>
        <v>0</v>
      </c>
      <c r="K2201" s="229">
        <v>1000000</v>
      </c>
      <c r="L2201" s="8" t="s">
        <v>3649</v>
      </c>
      <c r="O2201" s="69">
        <f>IF(Table1[[#This Row],[Phân loại]]="Tồn đầu kỳ",Table1[[#This Row],[Tổng giá trị]],0)</f>
        <v>0</v>
      </c>
      <c r="P2201" s="8">
        <f>IF(Table1[[#This Row],[Số còn phải thu ĐK]]&lt;&gt;0,0,IF(Table1[[#This Row],[Phân loại]]="Bán hàng",Table1[[#This Row],[Tổng giá trị]],-Table1[[#This Row],[Tổng giá trị]]))</f>
        <v>-1000000</v>
      </c>
      <c r="Q2201" s="18">
        <f t="shared" si="235"/>
        <v>0</v>
      </c>
      <c r="R2201" s="8">
        <f>Table1[[#This Row],[Số còn phải thu ĐK]]+Table1[[#This Row],[Giá Trị HD sau CK]]-Table1[[#This Row],[Số tiền đã thu]]</f>
        <v>-1000000</v>
      </c>
      <c r="S2201" s="7">
        <f>IF(Table1[[#This Row],[Ngày hóa đơn]]&lt;&gt;"",Table1[[#This Row],[Ngày hóa đơn]],Table1[[#This Row],[Ngày hạch toán]])</f>
        <v>45197</v>
      </c>
      <c r="T2201" s="8"/>
      <c r="U2201" s="7">
        <f>IF(Table1[[#This Row],[Ngày tính CN]]="","",S2201+T2201)</f>
        <v>45197</v>
      </c>
      <c r="V2201" s="71">
        <f ca="1">IF(Table1[[#This Row],[Hạn thanh toán]]="","",IF((U2201-NOW())&lt;0,0,(U2201-NOW())))</f>
        <v>0</v>
      </c>
      <c r="W2201" s="69"/>
      <c r="X2201" s="65">
        <f t="shared" ca="1" si="237"/>
        <v>804.36242152778141</v>
      </c>
      <c r="Y2201" s="65" t="str">
        <f t="shared" ca="1" si="238"/>
        <v>Nợ quá hạn hơn 120 ngày có khả năng mất thanh toán</v>
      </c>
      <c r="Z2201" s="250">
        <f>Table1[[#This Row],[Hạn thanh toán]]</f>
        <v>45197</v>
      </c>
      <c r="AA2201" s="250">
        <f>Table1[[#This Row],[Ngày Thanh toán]]</f>
        <v>0</v>
      </c>
      <c r="AD2201" s="3" t="str">
        <f>IF(Table1[[#This Row],[Mã khách hàng]]="","",VLOOKUP($A2201,Ma_KH!$A:$Q,Ma_KH!O$1,0))</f>
        <v>SHINSEN</v>
      </c>
      <c r="AE2201" s="3" t="str">
        <f>IF(Table1[[#This Row],[Mã khách hàng]]="","",VLOOKUP($A2201,Ma_KH!$A:$Q,Ma_KH!P$1,0))</f>
        <v>CÔNG TY CỔ PHẦN SHINSEN GROUP</v>
      </c>
      <c r="AF2201" s="3">
        <f>VLOOKUP(A2201,Ma_KH!A:Q,Ma_KH!J$1,0)</f>
        <v>0</v>
      </c>
    </row>
    <row r="2202" spans="1:32" ht="16.5">
      <c r="A2202" s="66" t="s">
        <v>181</v>
      </c>
      <c r="B2202" s="42" t="s">
        <v>4517</v>
      </c>
      <c r="C2202" s="41">
        <v>45224</v>
      </c>
      <c r="F2202" s="4"/>
      <c r="G2202" s="4"/>
      <c r="H2202" s="69"/>
      <c r="I2202" s="69">
        <f>IFERROR(ROUND((VLOOKUP(Table1[[#This Row],[Mã khách hàng]],Ty_Le!$A:$D,5,0)*5%),0),0)</f>
        <v>0</v>
      </c>
      <c r="J2202" s="69">
        <f>(Table1[[#This Row],[Tiền hàng]]-Table1[[#This Row],[Tiền chiết khấu]])*8%</f>
        <v>0</v>
      </c>
      <c r="K2202" s="229">
        <v>500000</v>
      </c>
      <c r="L2202" s="8" t="s">
        <v>3649</v>
      </c>
      <c r="O2202" s="69">
        <f>IF(Table1[[#This Row],[Phân loại]]="Tồn đầu kỳ",Table1[[#This Row],[Tổng giá trị]],0)</f>
        <v>0</v>
      </c>
      <c r="P2202" s="8">
        <f>IF(Table1[[#This Row],[Số còn phải thu ĐK]]&lt;&gt;0,0,IF(Table1[[#This Row],[Phân loại]]="Bán hàng",Table1[[#This Row],[Tổng giá trị]],-Table1[[#This Row],[Tổng giá trị]]))</f>
        <v>-500000</v>
      </c>
      <c r="Q2202" s="18">
        <f t="shared" ref="Q2202:Q2265" si="239">IF(M2202&lt;&gt;"",IF(O2202&lt;&gt;0,O2202,P2202),0)</f>
        <v>0</v>
      </c>
      <c r="R2202" s="8">
        <f>Table1[[#This Row],[Số còn phải thu ĐK]]+Table1[[#This Row],[Giá Trị HD sau CK]]-Table1[[#This Row],[Số tiền đã thu]]</f>
        <v>-500000</v>
      </c>
      <c r="S2202" s="7">
        <f>IF(Table1[[#This Row],[Ngày hóa đơn]]&lt;&gt;"",Table1[[#This Row],[Ngày hóa đơn]],Table1[[#This Row],[Ngày hạch toán]])</f>
        <v>45224</v>
      </c>
      <c r="T2202" s="8"/>
      <c r="U2202" s="7">
        <f>IF(Table1[[#This Row],[Ngày tính CN]]="","",S2202+T2202)</f>
        <v>45224</v>
      </c>
      <c r="V2202" s="71">
        <f ca="1">IF(Table1[[#This Row],[Hạn thanh toán]]="","",IF((U2202-NOW())&lt;0,0,(U2202-NOW())))</f>
        <v>0</v>
      </c>
      <c r="W2202" s="69"/>
      <c r="X2202" s="65">
        <f t="shared" ca="1" si="237"/>
        <v>777.36242152778141</v>
      </c>
      <c r="Y2202" s="65" t="str">
        <f t="shared" ca="1" si="238"/>
        <v>Nợ quá hạn hơn 120 ngày có khả năng mất thanh toán</v>
      </c>
      <c r="Z2202" s="250">
        <f>Table1[[#This Row],[Hạn thanh toán]]</f>
        <v>45224</v>
      </c>
      <c r="AA2202" s="250">
        <f>Table1[[#This Row],[Ngày Thanh toán]]</f>
        <v>0</v>
      </c>
      <c r="AD2202" s="3" t="str">
        <f>IF(Table1[[#This Row],[Mã khách hàng]]="","",VLOOKUP($A2202,Ma_KH!$A:$Q,Ma_KH!O$1,0))</f>
        <v>SHINSEN</v>
      </c>
      <c r="AE2202" s="3" t="str">
        <f>IF(Table1[[#This Row],[Mã khách hàng]]="","",VLOOKUP($A2202,Ma_KH!$A:$Q,Ma_KH!P$1,0))</f>
        <v>CÔNG TY CỔ PHẦN SHINSEN GROUP</v>
      </c>
      <c r="AF2202" s="3">
        <f>VLOOKUP(A2202,Ma_KH!A:Q,Ma_KH!J$1,0)</f>
        <v>0</v>
      </c>
    </row>
    <row r="2203" spans="1:32" ht="16.5">
      <c r="A2203" s="66" t="s">
        <v>181</v>
      </c>
      <c r="B2203" s="42" t="s">
        <v>4517</v>
      </c>
      <c r="C2203" s="41">
        <v>45255</v>
      </c>
      <c r="F2203" s="4"/>
      <c r="G2203" s="4"/>
      <c r="H2203" s="69"/>
      <c r="I2203" s="69">
        <f>IFERROR(ROUND((VLOOKUP(Table1[[#This Row],[Mã khách hàng]],Ty_Le!$A:$D,5,0)*5%),0),0)</f>
        <v>0</v>
      </c>
      <c r="J2203" s="69">
        <f>(Table1[[#This Row],[Tiền hàng]]-Table1[[#This Row],[Tiền chiết khấu]])*8%</f>
        <v>0</v>
      </c>
      <c r="K2203" s="229">
        <v>500000</v>
      </c>
      <c r="L2203" s="8" t="s">
        <v>3649</v>
      </c>
      <c r="O2203" s="69">
        <f>IF(Table1[[#This Row],[Phân loại]]="Tồn đầu kỳ",Table1[[#This Row],[Tổng giá trị]],0)</f>
        <v>0</v>
      </c>
      <c r="P2203" s="8">
        <f>IF(Table1[[#This Row],[Số còn phải thu ĐK]]&lt;&gt;0,0,IF(Table1[[#This Row],[Phân loại]]="Bán hàng",Table1[[#This Row],[Tổng giá trị]],-Table1[[#This Row],[Tổng giá trị]]))</f>
        <v>-500000</v>
      </c>
      <c r="Q2203" s="18">
        <f t="shared" si="239"/>
        <v>0</v>
      </c>
      <c r="R2203" s="8">
        <f>Table1[[#This Row],[Số còn phải thu ĐK]]+Table1[[#This Row],[Giá Trị HD sau CK]]-Table1[[#This Row],[Số tiền đã thu]]</f>
        <v>-500000</v>
      </c>
      <c r="S2203" s="7">
        <f>IF(Table1[[#This Row],[Ngày hóa đơn]]&lt;&gt;"",Table1[[#This Row],[Ngày hóa đơn]],Table1[[#This Row],[Ngày hạch toán]])</f>
        <v>45255</v>
      </c>
      <c r="T2203" s="8"/>
      <c r="U2203" s="7">
        <f>IF(Table1[[#This Row],[Ngày tính CN]]="","",S2203+T2203)</f>
        <v>45255</v>
      </c>
      <c r="V2203" s="71">
        <f ca="1">IF(Table1[[#This Row],[Hạn thanh toán]]="","",IF((U2203-NOW())&lt;0,0,(U2203-NOW())))</f>
        <v>0</v>
      </c>
      <c r="W2203" s="69"/>
      <c r="X2203" s="65">
        <f t="shared" ca="1" si="237"/>
        <v>746.36242152778141</v>
      </c>
      <c r="Y2203" s="65" t="str">
        <f t="shared" ca="1" si="238"/>
        <v>Nợ quá hạn hơn 120 ngày có khả năng mất thanh toán</v>
      </c>
      <c r="Z2203" s="250">
        <f>Table1[[#This Row],[Hạn thanh toán]]</f>
        <v>45255</v>
      </c>
      <c r="AA2203" s="250">
        <f>Table1[[#This Row],[Ngày Thanh toán]]</f>
        <v>0</v>
      </c>
      <c r="AD2203" s="3" t="str">
        <f>IF(Table1[[#This Row],[Mã khách hàng]]="","",VLOOKUP($A2203,Ma_KH!$A:$Q,Ma_KH!O$1,0))</f>
        <v>SHINSEN</v>
      </c>
      <c r="AE2203" s="3" t="str">
        <f>IF(Table1[[#This Row],[Mã khách hàng]]="","",VLOOKUP($A2203,Ma_KH!$A:$Q,Ma_KH!P$1,0))</f>
        <v>CÔNG TY CỔ PHẦN SHINSEN GROUP</v>
      </c>
      <c r="AF2203" s="3">
        <f>VLOOKUP(A2203,Ma_KH!A:Q,Ma_KH!J$1,0)</f>
        <v>0</v>
      </c>
    </row>
    <row r="2204" spans="1:32" ht="16.5">
      <c r="A2204" s="66" t="s">
        <v>181</v>
      </c>
      <c r="B2204" s="42" t="s">
        <v>4517</v>
      </c>
      <c r="C2204" s="41">
        <v>45404</v>
      </c>
      <c r="F2204" s="4"/>
      <c r="G2204" s="4"/>
      <c r="H2204" s="69"/>
      <c r="I2204" s="69">
        <f>IFERROR(ROUND((VLOOKUP(Table1[[#This Row],[Mã khách hàng]],Ty_Le!$A:$D,5,0)*5%),0),0)</f>
        <v>0</v>
      </c>
      <c r="J2204" s="69">
        <f>(Table1[[#This Row],[Tiền hàng]]-Table1[[#This Row],[Tiền chiết khấu]])*8%</f>
        <v>0</v>
      </c>
      <c r="K2204" s="74">
        <v>500000</v>
      </c>
      <c r="L2204" s="8" t="s">
        <v>3649</v>
      </c>
      <c r="O2204" s="69">
        <f>IF(Table1[[#This Row],[Phân loại]]="Tồn đầu kỳ",Table1[[#This Row],[Tổng giá trị]],0)</f>
        <v>0</v>
      </c>
      <c r="P2204" s="8">
        <f>IF(Table1[[#This Row],[Số còn phải thu ĐK]]&lt;&gt;0,0,IF(Table1[[#This Row],[Phân loại]]="Bán hàng",Table1[[#This Row],[Tổng giá trị]],-Table1[[#This Row],[Tổng giá trị]]))</f>
        <v>-500000</v>
      </c>
      <c r="Q2204" s="18">
        <f t="shared" si="239"/>
        <v>0</v>
      </c>
      <c r="R2204" s="8">
        <f>Table1[[#This Row],[Số còn phải thu ĐK]]+Table1[[#This Row],[Giá Trị HD sau CK]]-Table1[[#This Row],[Số tiền đã thu]]</f>
        <v>-500000</v>
      </c>
      <c r="S2204" s="7">
        <f>IF(Table1[[#This Row],[Ngày hóa đơn]]&lt;&gt;"",Table1[[#This Row],[Ngày hóa đơn]],Table1[[#This Row],[Ngày hạch toán]])</f>
        <v>45404</v>
      </c>
      <c r="T2204" s="8"/>
      <c r="U2204" s="7">
        <f>IF(Table1[[#This Row],[Ngày tính CN]]="","",S2204+T2204)</f>
        <v>45404</v>
      </c>
      <c r="V2204" s="71">
        <f ca="1">IF(Table1[[#This Row],[Hạn thanh toán]]="","",IF((U2204-NOW())&lt;0,0,(U2204-NOW())))</f>
        <v>0</v>
      </c>
      <c r="W2204" s="69"/>
      <c r="X2204" s="65">
        <f t="shared" ca="1" si="237"/>
        <v>597.36242152778141</v>
      </c>
      <c r="Y2204" s="65" t="str">
        <f t="shared" ca="1" si="238"/>
        <v>Nợ quá hạn hơn 120 ngày có khả năng mất thanh toán</v>
      </c>
      <c r="Z2204" s="250">
        <f>Table1[[#This Row],[Hạn thanh toán]]</f>
        <v>45404</v>
      </c>
      <c r="AA2204" s="250">
        <f>Table1[[#This Row],[Ngày Thanh toán]]</f>
        <v>0</v>
      </c>
      <c r="AD2204" s="3" t="str">
        <f>IF(Table1[[#This Row],[Mã khách hàng]]="","",VLOOKUP($A2204,Ma_KH!$A:$Q,Ma_KH!O$1,0))</f>
        <v>SHINSEN</v>
      </c>
      <c r="AE2204" s="3" t="str">
        <f>IF(Table1[[#This Row],[Mã khách hàng]]="","",VLOOKUP($A2204,Ma_KH!$A:$Q,Ma_KH!P$1,0))</f>
        <v>CÔNG TY CỔ PHẦN SHINSEN GROUP</v>
      </c>
      <c r="AF2204" s="3">
        <f>VLOOKUP(A2204,Ma_KH!A:Q,Ma_KH!J$1,0)</f>
        <v>0</v>
      </c>
    </row>
    <row r="2205" spans="1:32" ht="16.5">
      <c r="A2205" s="66" t="s">
        <v>181</v>
      </c>
      <c r="B2205" s="42" t="s">
        <v>4517</v>
      </c>
      <c r="C2205" s="41">
        <v>45436</v>
      </c>
      <c r="F2205" s="4"/>
      <c r="G2205" s="4"/>
      <c r="H2205" s="69"/>
      <c r="I2205" s="69">
        <f>IFERROR(ROUND((VLOOKUP(Table1[[#This Row],[Mã khách hàng]],Ty_Le!$A:$D,5,0)*5%),0),0)</f>
        <v>0</v>
      </c>
      <c r="J2205" s="69">
        <f>(Table1[[#This Row],[Tiền hàng]]-Table1[[#This Row],[Tiền chiết khấu]])*8%</f>
        <v>0</v>
      </c>
      <c r="K2205" s="74">
        <v>500000</v>
      </c>
      <c r="L2205" s="8" t="s">
        <v>3649</v>
      </c>
      <c r="O2205" s="69">
        <f>IF(Table1[[#This Row],[Phân loại]]="Tồn đầu kỳ",Table1[[#This Row],[Tổng giá trị]],0)</f>
        <v>0</v>
      </c>
      <c r="P2205" s="8">
        <f>IF(Table1[[#This Row],[Số còn phải thu ĐK]]&lt;&gt;0,0,IF(Table1[[#This Row],[Phân loại]]="Bán hàng",Table1[[#This Row],[Tổng giá trị]],-Table1[[#This Row],[Tổng giá trị]]))</f>
        <v>-500000</v>
      </c>
      <c r="Q2205" s="18">
        <f t="shared" si="239"/>
        <v>0</v>
      </c>
      <c r="R2205" s="8">
        <f>Table1[[#This Row],[Số còn phải thu ĐK]]+Table1[[#This Row],[Giá Trị HD sau CK]]-Table1[[#This Row],[Số tiền đã thu]]</f>
        <v>-500000</v>
      </c>
      <c r="S2205" s="7">
        <f>IF(Table1[[#This Row],[Ngày hóa đơn]]&lt;&gt;"",Table1[[#This Row],[Ngày hóa đơn]],Table1[[#This Row],[Ngày hạch toán]])</f>
        <v>45436</v>
      </c>
      <c r="T2205" s="8"/>
      <c r="U2205" s="7">
        <f>IF(Table1[[#This Row],[Ngày tính CN]]="","",S2205+T2205)</f>
        <v>45436</v>
      </c>
      <c r="V2205" s="71">
        <f ca="1">IF(Table1[[#This Row],[Hạn thanh toán]]="","",IF((U2205-NOW())&lt;0,0,(U2205-NOW())))</f>
        <v>0</v>
      </c>
      <c r="W2205" s="69"/>
      <c r="X2205" s="65">
        <f t="shared" ca="1" si="237"/>
        <v>565.36242152778141</v>
      </c>
      <c r="Y2205" s="65" t="str">
        <f t="shared" ca="1" si="238"/>
        <v>Nợ quá hạn hơn 120 ngày có khả năng mất thanh toán</v>
      </c>
      <c r="Z2205" s="250">
        <f>Table1[[#This Row],[Hạn thanh toán]]</f>
        <v>45436</v>
      </c>
      <c r="AA2205" s="250">
        <f>Table1[[#This Row],[Ngày Thanh toán]]</f>
        <v>0</v>
      </c>
      <c r="AD2205" s="3" t="str">
        <f>IF(Table1[[#This Row],[Mã khách hàng]]="","",VLOOKUP($A2205,Ma_KH!$A:$Q,Ma_KH!O$1,0))</f>
        <v>SHINSEN</v>
      </c>
      <c r="AE2205" s="3" t="str">
        <f>IF(Table1[[#This Row],[Mã khách hàng]]="","",VLOOKUP($A2205,Ma_KH!$A:$Q,Ma_KH!P$1,0))</f>
        <v>CÔNG TY CỔ PHẦN SHINSEN GROUP</v>
      </c>
      <c r="AF2205" s="3">
        <f>VLOOKUP(A2205,Ma_KH!A:Q,Ma_KH!J$1,0)</f>
        <v>0</v>
      </c>
    </row>
    <row r="2206" spans="1:32" ht="16.5">
      <c r="A2206" s="66" t="s">
        <v>181</v>
      </c>
      <c r="B2206" s="42" t="s">
        <v>4517</v>
      </c>
      <c r="C2206" s="41">
        <v>45470</v>
      </c>
      <c r="F2206" s="4"/>
      <c r="G2206" s="4"/>
      <c r="H2206" s="69"/>
      <c r="I2206" s="69">
        <f>IFERROR(ROUND((VLOOKUP(Table1[[#This Row],[Mã khách hàng]],Ty_Le!$A:$D,5,0)*5%),0),0)</f>
        <v>0</v>
      </c>
      <c r="J2206" s="69">
        <f>(Table1[[#This Row],[Tiền hàng]]-Table1[[#This Row],[Tiền chiết khấu]])*8%</f>
        <v>0</v>
      </c>
      <c r="K2206" s="74">
        <v>500000</v>
      </c>
      <c r="L2206" s="8" t="s">
        <v>3649</v>
      </c>
      <c r="O2206" s="69">
        <f>IF(Table1[[#This Row],[Phân loại]]="Tồn đầu kỳ",Table1[[#This Row],[Tổng giá trị]],0)</f>
        <v>0</v>
      </c>
      <c r="P2206" s="8">
        <f>IF(Table1[[#This Row],[Số còn phải thu ĐK]]&lt;&gt;0,0,IF(Table1[[#This Row],[Phân loại]]="Bán hàng",Table1[[#This Row],[Tổng giá trị]],-Table1[[#This Row],[Tổng giá trị]]))</f>
        <v>-500000</v>
      </c>
      <c r="Q2206" s="18">
        <f t="shared" si="239"/>
        <v>0</v>
      </c>
      <c r="R2206" s="8">
        <f>Table1[[#This Row],[Số còn phải thu ĐK]]+Table1[[#This Row],[Giá Trị HD sau CK]]-Table1[[#This Row],[Số tiền đã thu]]</f>
        <v>-500000</v>
      </c>
      <c r="S2206" s="7">
        <f>IF(Table1[[#This Row],[Ngày hóa đơn]]&lt;&gt;"",Table1[[#This Row],[Ngày hóa đơn]],Table1[[#This Row],[Ngày hạch toán]])</f>
        <v>45470</v>
      </c>
      <c r="T2206" s="8"/>
      <c r="U2206" s="7">
        <f>IF(Table1[[#This Row],[Ngày tính CN]]="","",S2206+T2206)</f>
        <v>45470</v>
      </c>
      <c r="V2206" s="71">
        <f ca="1">IF(Table1[[#This Row],[Hạn thanh toán]]="","",IF((U2206-NOW())&lt;0,0,(U2206-NOW())))</f>
        <v>0</v>
      </c>
      <c r="W2206" s="69"/>
      <c r="X2206" s="65">
        <f t="shared" ca="1" si="237"/>
        <v>531.36242152778141</v>
      </c>
      <c r="Y2206" s="65" t="str">
        <f t="shared" ca="1" si="238"/>
        <v>Nợ quá hạn hơn 120 ngày có khả năng mất thanh toán</v>
      </c>
      <c r="Z2206" s="250">
        <f>Table1[[#This Row],[Hạn thanh toán]]</f>
        <v>45470</v>
      </c>
      <c r="AA2206" s="250">
        <f>Table1[[#This Row],[Ngày Thanh toán]]</f>
        <v>0</v>
      </c>
      <c r="AD2206" s="3" t="str">
        <f>IF(Table1[[#This Row],[Mã khách hàng]]="","",VLOOKUP($A2206,Ma_KH!$A:$Q,Ma_KH!O$1,0))</f>
        <v>SHINSEN</v>
      </c>
      <c r="AE2206" s="3" t="str">
        <f>IF(Table1[[#This Row],[Mã khách hàng]]="","",VLOOKUP($A2206,Ma_KH!$A:$Q,Ma_KH!P$1,0))</f>
        <v>CÔNG TY CỔ PHẦN SHINSEN GROUP</v>
      </c>
      <c r="AF2206" s="3">
        <f>VLOOKUP(A2206,Ma_KH!A:Q,Ma_KH!J$1,0)</f>
        <v>0</v>
      </c>
    </row>
    <row r="2207" spans="1:32" ht="16.5">
      <c r="A2207" s="66" t="s">
        <v>181</v>
      </c>
      <c r="B2207" s="42" t="s">
        <v>4517</v>
      </c>
      <c r="C2207" s="41">
        <v>45497</v>
      </c>
      <c r="F2207" s="4"/>
      <c r="G2207" s="4"/>
      <c r="H2207" s="69"/>
      <c r="I2207" s="69">
        <f>IFERROR(ROUND((VLOOKUP(Table1[[#This Row],[Mã khách hàng]],Ty_Le!$A:$D,5,0)*5%),0),0)</f>
        <v>0</v>
      </c>
      <c r="J2207" s="69">
        <f>(Table1[[#This Row],[Tiền hàng]]-Table1[[#This Row],[Tiền chiết khấu]])*8%</f>
        <v>0</v>
      </c>
      <c r="K2207" s="74">
        <v>500000</v>
      </c>
      <c r="L2207" s="8" t="s">
        <v>3649</v>
      </c>
      <c r="O2207" s="69">
        <f>IF(Table1[[#This Row],[Phân loại]]="Tồn đầu kỳ",Table1[[#This Row],[Tổng giá trị]],0)</f>
        <v>0</v>
      </c>
      <c r="P2207" s="8">
        <f>IF(Table1[[#This Row],[Số còn phải thu ĐK]]&lt;&gt;0,0,IF(Table1[[#This Row],[Phân loại]]="Bán hàng",Table1[[#This Row],[Tổng giá trị]],-Table1[[#This Row],[Tổng giá trị]]))</f>
        <v>-500000</v>
      </c>
      <c r="Q2207" s="18">
        <f t="shared" si="239"/>
        <v>0</v>
      </c>
      <c r="R2207" s="8">
        <f>Table1[[#This Row],[Số còn phải thu ĐK]]+Table1[[#This Row],[Giá Trị HD sau CK]]-Table1[[#This Row],[Số tiền đã thu]]</f>
        <v>-500000</v>
      </c>
      <c r="S2207" s="7">
        <f>IF(Table1[[#This Row],[Ngày hóa đơn]]&lt;&gt;"",Table1[[#This Row],[Ngày hóa đơn]],Table1[[#This Row],[Ngày hạch toán]])</f>
        <v>45497</v>
      </c>
      <c r="T2207" s="8"/>
      <c r="U2207" s="7">
        <f>IF(Table1[[#This Row],[Ngày tính CN]]="","",S2207+T2207)</f>
        <v>45497</v>
      </c>
      <c r="V2207" s="71">
        <f ca="1">IF(Table1[[#This Row],[Hạn thanh toán]]="","",IF((U2207-NOW())&lt;0,0,(U2207-NOW())))</f>
        <v>0</v>
      </c>
      <c r="W2207" s="69"/>
      <c r="X2207" s="65">
        <f t="shared" ca="1" si="237"/>
        <v>504.36242152778141</v>
      </c>
      <c r="Y2207" s="65" t="str">
        <f t="shared" ca="1" si="238"/>
        <v>Nợ quá hạn hơn 120 ngày có khả năng mất thanh toán</v>
      </c>
      <c r="Z2207" s="250">
        <f>Table1[[#This Row],[Hạn thanh toán]]</f>
        <v>45497</v>
      </c>
      <c r="AA2207" s="250">
        <f>Table1[[#This Row],[Ngày Thanh toán]]</f>
        <v>0</v>
      </c>
      <c r="AD2207" s="3" t="str">
        <f>IF(Table1[[#This Row],[Mã khách hàng]]="","",VLOOKUP($A2207,Ma_KH!$A:$Q,Ma_KH!O$1,0))</f>
        <v>SHINSEN</v>
      </c>
      <c r="AE2207" s="3" t="str">
        <f>IF(Table1[[#This Row],[Mã khách hàng]]="","",VLOOKUP($A2207,Ma_KH!$A:$Q,Ma_KH!P$1,0))</f>
        <v>CÔNG TY CỔ PHẦN SHINSEN GROUP</v>
      </c>
      <c r="AF2207" s="3">
        <f>VLOOKUP(A2207,Ma_KH!A:Q,Ma_KH!J$1,0)</f>
        <v>0</v>
      </c>
    </row>
    <row r="2208" spans="1:32" ht="16.5">
      <c r="A2208" s="66" t="s">
        <v>181</v>
      </c>
      <c r="B2208" s="42" t="s">
        <v>4517</v>
      </c>
      <c r="C2208" s="41">
        <v>45531</v>
      </c>
      <c r="F2208" s="4"/>
      <c r="G2208" s="4"/>
      <c r="H2208" s="69"/>
      <c r="I2208" s="69">
        <f>IFERROR(ROUND((VLOOKUP(Table1[[#This Row],[Mã khách hàng]],Ty_Le!$A:$D,5,0)*5%),0),0)</f>
        <v>0</v>
      </c>
      <c r="J2208" s="69">
        <f>(Table1[[#This Row],[Tiền hàng]]-Table1[[#This Row],[Tiền chiết khấu]])*8%</f>
        <v>0</v>
      </c>
      <c r="K2208" s="74">
        <v>500000</v>
      </c>
      <c r="L2208" s="8" t="s">
        <v>3649</v>
      </c>
      <c r="O2208" s="69">
        <f>IF(Table1[[#This Row],[Phân loại]]="Tồn đầu kỳ",Table1[[#This Row],[Tổng giá trị]],0)</f>
        <v>0</v>
      </c>
      <c r="P2208" s="8">
        <f>IF(Table1[[#This Row],[Số còn phải thu ĐK]]&lt;&gt;0,0,IF(Table1[[#This Row],[Phân loại]]="Bán hàng",Table1[[#This Row],[Tổng giá trị]],-Table1[[#This Row],[Tổng giá trị]]))</f>
        <v>-500000</v>
      </c>
      <c r="Q2208" s="18">
        <f t="shared" si="239"/>
        <v>0</v>
      </c>
      <c r="R2208" s="8">
        <f>Table1[[#This Row],[Số còn phải thu ĐK]]+Table1[[#This Row],[Giá Trị HD sau CK]]-Table1[[#This Row],[Số tiền đã thu]]</f>
        <v>-500000</v>
      </c>
      <c r="S2208" s="7">
        <f>IF(Table1[[#This Row],[Ngày hóa đơn]]&lt;&gt;"",Table1[[#This Row],[Ngày hóa đơn]],Table1[[#This Row],[Ngày hạch toán]])</f>
        <v>45531</v>
      </c>
      <c r="T2208" s="8"/>
      <c r="U2208" s="7">
        <f>IF(Table1[[#This Row],[Ngày tính CN]]="","",S2208+T2208)</f>
        <v>45531</v>
      </c>
      <c r="V2208" s="71">
        <f ca="1">IF(Table1[[#This Row],[Hạn thanh toán]]="","",IF((U2208-NOW())&lt;0,0,(U2208-NOW())))</f>
        <v>0</v>
      </c>
      <c r="W2208" s="69"/>
      <c r="X2208" s="65">
        <f t="shared" ca="1" si="237"/>
        <v>470.36242152778141</v>
      </c>
      <c r="Y2208" s="65" t="str">
        <f t="shared" ca="1" si="238"/>
        <v>Nợ quá hạn hơn 120 ngày có khả năng mất thanh toán</v>
      </c>
      <c r="Z2208" s="250">
        <f>Table1[[#This Row],[Hạn thanh toán]]</f>
        <v>45531</v>
      </c>
      <c r="AA2208" s="250">
        <f>Table1[[#This Row],[Ngày Thanh toán]]</f>
        <v>0</v>
      </c>
      <c r="AD2208" s="3" t="str">
        <f>IF(Table1[[#This Row],[Mã khách hàng]]="","",VLOOKUP($A2208,Ma_KH!$A:$Q,Ma_KH!O$1,0))</f>
        <v>SHINSEN</v>
      </c>
      <c r="AE2208" s="3" t="str">
        <f>IF(Table1[[#This Row],[Mã khách hàng]]="","",VLOOKUP($A2208,Ma_KH!$A:$Q,Ma_KH!P$1,0))</f>
        <v>CÔNG TY CỔ PHẦN SHINSEN GROUP</v>
      </c>
      <c r="AF2208" s="3">
        <f>VLOOKUP(A2208,Ma_KH!A:Q,Ma_KH!J$1,0)</f>
        <v>0</v>
      </c>
    </row>
    <row r="2209" spans="1:32" ht="16.5">
      <c r="A2209" s="66" t="s">
        <v>181</v>
      </c>
      <c r="B2209" s="42" t="s">
        <v>4517</v>
      </c>
      <c r="C2209" s="41">
        <v>45569</v>
      </c>
      <c r="F2209" s="4"/>
      <c r="G2209" s="4"/>
      <c r="H2209" s="69"/>
      <c r="I2209" s="69">
        <f>IFERROR(ROUND((VLOOKUP(Table1[[#This Row],[Mã khách hàng]],Ty_Le!$A:$D,5,0)*5%),0),0)</f>
        <v>0</v>
      </c>
      <c r="J2209" s="69">
        <f>(Table1[[#This Row],[Tiền hàng]]-Table1[[#This Row],[Tiền chiết khấu]])*8%</f>
        <v>0</v>
      </c>
      <c r="K2209" s="74">
        <v>500000</v>
      </c>
      <c r="L2209" s="8" t="s">
        <v>3649</v>
      </c>
      <c r="O2209" s="69">
        <f>IF(Table1[[#This Row],[Phân loại]]="Tồn đầu kỳ",Table1[[#This Row],[Tổng giá trị]],0)</f>
        <v>0</v>
      </c>
      <c r="P2209" s="8">
        <f>IF(Table1[[#This Row],[Số còn phải thu ĐK]]&lt;&gt;0,0,IF(Table1[[#This Row],[Phân loại]]="Bán hàng",Table1[[#This Row],[Tổng giá trị]],-Table1[[#This Row],[Tổng giá trị]]))</f>
        <v>-500000</v>
      </c>
      <c r="Q2209" s="18">
        <f t="shared" si="239"/>
        <v>0</v>
      </c>
      <c r="R2209" s="8">
        <f>Table1[[#This Row],[Số còn phải thu ĐK]]+Table1[[#This Row],[Giá Trị HD sau CK]]-Table1[[#This Row],[Số tiền đã thu]]</f>
        <v>-500000</v>
      </c>
      <c r="S2209" s="7">
        <f>IF(Table1[[#This Row],[Ngày hóa đơn]]&lt;&gt;"",Table1[[#This Row],[Ngày hóa đơn]],Table1[[#This Row],[Ngày hạch toán]])</f>
        <v>45569</v>
      </c>
      <c r="T2209" s="8"/>
      <c r="U2209" s="7">
        <f>IF(Table1[[#This Row],[Ngày tính CN]]="","",S2209+T2209)</f>
        <v>45569</v>
      </c>
      <c r="V2209" s="71">
        <f ca="1">IF(Table1[[#This Row],[Hạn thanh toán]]="","",IF((U2209-NOW())&lt;0,0,(U2209-NOW())))</f>
        <v>0</v>
      </c>
      <c r="W2209" s="69"/>
      <c r="X2209" s="65">
        <f t="shared" ca="1" si="237"/>
        <v>432.36242152778141</v>
      </c>
      <c r="Y2209" s="65" t="str">
        <f t="shared" ca="1" si="238"/>
        <v>Nợ quá hạn hơn 120 ngày có khả năng mất thanh toán</v>
      </c>
      <c r="Z2209" s="250">
        <f>Table1[[#This Row],[Hạn thanh toán]]</f>
        <v>45569</v>
      </c>
      <c r="AA2209" s="250">
        <f>Table1[[#This Row],[Ngày Thanh toán]]</f>
        <v>0</v>
      </c>
      <c r="AD2209" s="3" t="str">
        <f>IF(Table1[[#This Row],[Mã khách hàng]]="","",VLOOKUP($A2209,Ma_KH!$A:$Q,Ma_KH!O$1,0))</f>
        <v>SHINSEN</v>
      </c>
      <c r="AE2209" s="3" t="str">
        <f>IF(Table1[[#This Row],[Mã khách hàng]]="","",VLOOKUP($A2209,Ma_KH!$A:$Q,Ma_KH!P$1,0))</f>
        <v>CÔNG TY CỔ PHẦN SHINSEN GROUP</v>
      </c>
      <c r="AF2209" s="3">
        <f>VLOOKUP(A2209,Ma_KH!A:Q,Ma_KH!J$1,0)</f>
        <v>0</v>
      </c>
    </row>
    <row r="2210" spans="1:32" ht="16.5">
      <c r="A2210" s="66" t="s">
        <v>181</v>
      </c>
      <c r="B2210" s="42" t="s">
        <v>4517</v>
      </c>
      <c r="C2210" s="41">
        <v>45590</v>
      </c>
      <c r="F2210" s="4"/>
      <c r="G2210" s="4"/>
      <c r="H2210" s="69"/>
      <c r="I2210" s="69">
        <f>IFERROR(ROUND((VLOOKUP(Table1[[#This Row],[Mã khách hàng]],Ty_Le!$A:$D,5,0)*5%),0),0)</f>
        <v>0</v>
      </c>
      <c r="J2210" s="69">
        <f>(Table1[[#This Row],[Tiền hàng]]-Table1[[#This Row],[Tiền chiết khấu]])*8%</f>
        <v>0</v>
      </c>
      <c r="K2210" s="74">
        <v>500000</v>
      </c>
      <c r="L2210" s="8" t="s">
        <v>3649</v>
      </c>
      <c r="O2210" s="69">
        <f>IF(Table1[[#This Row],[Phân loại]]="Tồn đầu kỳ",Table1[[#This Row],[Tổng giá trị]],0)</f>
        <v>0</v>
      </c>
      <c r="P2210" s="8">
        <f>IF(Table1[[#This Row],[Số còn phải thu ĐK]]&lt;&gt;0,0,IF(Table1[[#This Row],[Phân loại]]="Bán hàng",Table1[[#This Row],[Tổng giá trị]],-Table1[[#This Row],[Tổng giá trị]]))</f>
        <v>-500000</v>
      </c>
      <c r="Q2210" s="18">
        <f t="shared" si="239"/>
        <v>0</v>
      </c>
      <c r="R2210" s="8">
        <f>Table1[[#This Row],[Số còn phải thu ĐK]]+Table1[[#This Row],[Giá Trị HD sau CK]]-Table1[[#This Row],[Số tiền đã thu]]</f>
        <v>-500000</v>
      </c>
      <c r="S2210" s="7">
        <f>IF(Table1[[#This Row],[Ngày hóa đơn]]&lt;&gt;"",Table1[[#This Row],[Ngày hóa đơn]],Table1[[#This Row],[Ngày hạch toán]])</f>
        <v>45590</v>
      </c>
      <c r="T2210" s="8"/>
      <c r="U2210" s="7">
        <f>IF(Table1[[#This Row],[Ngày tính CN]]="","",S2210+T2210)</f>
        <v>45590</v>
      </c>
      <c r="V2210" s="71">
        <f ca="1">IF(Table1[[#This Row],[Hạn thanh toán]]="","",IF((U2210-NOW())&lt;0,0,(U2210-NOW())))</f>
        <v>0</v>
      </c>
      <c r="W2210" s="69"/>
      <c r="X2210" s="65">
        <f t="shared" ca="1" si="237"/>
        <v>411.36242152778141</v>
      </c>
      <c r="Y2210" s="65" t="str">
        <f t="shared" ca="1" si="238"/>
        <v>Nợ quá hạn hơn 120 ngày có khả năng mất thanh toán</v>
      </c>
      <c r="Z2210" s="250">
        <f>Table1[[#This Row],[Hạn thanh toán]]</f>
        <v>45590</v>
      </c>
      <c r="AA2210" s="250">
        <f>Table1[[#This Row],[Ngày Thanh toán]]</f>
        <v>0</v>
      </c>
      <c r="AD2210" s="3" t="str">
        <f>IF(Table1[[#This Row],[Mã khách hàng]]="","",VLOOKUP($A2210,Ma_KH!$A:$Q,Ma_KH!O$1,0))</f>
        <v>SHINSEN</v>
      </c>
      <c r="AE2210" s="3" t="str">
        <f>IF(Table1[[#This Row],[Mã khách hàng]]="","",VLOOKUP($A2210,Ma_KH!$A:$Q,Ma_KH!P$1,0))</f>
        <v>CÔNG TY CỔ PHẦN SHINSEN GROUP</v>
      </c>
      <c r="AF2210" s="3">
        <f>VLOOKUP(A2210,Ma_KH!A:Q,Ma_KH!J$1,0)</f>
        <v>0</v>
      </c>
    </row>
    <row r="2211" spans="1:32" ht="16.5">
      <c r="A2211" s="66" t="s">
        <v>181</v>
      </c>
      <c r="B2211" s="42" t="s">
        <v>4517</v>
      </c>
      <c r="C2211" s="41">
        <v>45625</v>
      </c>
      <c r="F2211" s="4"/>
      <c r="G2211" s="4"/>
      <c r="H2211" s="69"/>
      <c r="I2211" s="69">
        <f>IFERROR(ROUND((VLOOKUP(Table1[[#This Row],[Mã khách hàng]],Ty_Le!$A:$D,5,0)*5%),0),0)</f>
        <v>0</v>
      </c>
      <c r="J2211" s="69">
        <f>(Table1[[#This Row],[Tiền hàng]]-Table1[[#This Row],[Tiền chiết khấu]])*8%</f>
        <v>0</v>
      </c>
      <c r="K2211" s="74">
        <v>500000</v>
      </c>
      <c r="L2211" s="8" t="s">
        <v>3649</v>
      </c>
      <c r="O2211" s="69">
        <f>IF(Table1[[#This Row],[Phân loại]]="Tồn đầu kỳ",Table1[[#This Row],[Tổng giá trị]],0)</f>
        <v>0</v>
      </c>
      <c r="P2211" s="8">
        <f>IF(Table1[[#This Row],[Số còn phải thu ĐK]]&lt;&gt;0,0,IF(Table1[[#This Row],[Phân loại]]="Bán hàng",Table1[[#This Row],[Tổng giá trị]],-Table1[[#This Row],[Tổng giá trị]]))</f>
        <v>-500000</v>
      </c>
      <c r="Q2211" s="18">
        <f t="shared" si="239"/>
        <v>0</v>
      </c>
      <c r="R2211" s="8">
        <f>Table1[[#This Row],[Số còn phải thu ĐK]]+Table1[[#This Row],[Giá Trị HD sau CK]]-Table1[[#This Row],[Số tiền đã thu]]</f>
        <v>-500000</v>
      </c>
      <c r="S2211" s="7">
        <f>IF(Table1[[#This Row],[Ngày hóa đơn]]&lt;&gt;"",Table1[[#This Row],[Ngày hóa đơn]],Table1[[#This Row],[Ngày hạch toán]])</f>
        <v>45625</v>
      </c>
      <c r="T2211" s="8"/>
      <c r="U2211" s="7">
        <f>IF(Table1[[#This Row],[Ngày tính CN]]="","",S2211+T2211)</f>
        <v>45625</v>
      </c>
      <c r="V2211" s="71">
        <f ca="1">IF(Table1[[#This Row],[Hạn thanh toán]]="","",IF((U2211-NOW())&lt;0,0,(U2211-NOW())))</f>
        <v>0</v>
      </c>
      <c r="W2211" s="69"/>
      <c r="X2211" s="65">
        <f t="shared" ca="1" si="237"/>
        <v>376.36242152778141</v>
      </c>
      <c r="Y2211" s="65" t="str">
        <f t="shared" ca="1" si="238"/>
        <v>Nợ quá hạn hơn 120 ngày có khả năng mất thanh toán</v>
      </c>
      <c r="Z2211" s="250">
        <f>Table1[[#This Row],[Hạn thanh toán]]</f>
        <v>45625</v>
      </c>
      <c r="AA2211" s="250">
        <f>Table1[[#This Row],[Ngày Thanh toán]]</f>
        <v>0</v>
      </c>
      <c r="AD2211" s="3" t="str">
        <f>IF(Table1[[#This Row],[Mã khách hàng]]="","",VLOOKUP($A2211,Ma_KH!$A:$Q,Ma_KH!O$1,0))</f>
        <v>SHINSEN</v>
      </c>
      <c r="AE2211" s="3" t="str">
        <f>IF(Table1[[#This Row],[Mã khách hàng]]="","",VLOOKUP($A2211,Ma_KH!$A:$Q,Ma_KH!P$1,0))</f>
        <v>CÔNG TY CỔ PHẦN SHINSEN GROUP</v>
      </c>
      <c r="AF2211" s="3">
        <f>VLOOKUP(A2211,Ma_KH!A:Q,Ma_KH!J$1,0)</f>
        <v>0</v>
      </c>
    </row>
    <row r="2212" spans="1:32" ht="16.5">
      <c r="A2212" s="66" t="s">
        <v>181</v>
      </c>
      <c r="B2212" s="42" t="s">
        <v>4517</v>
      </c>
      <c r="C2212" s="41">
        <v>45654</v>
      </c>
      <c r="F2212" s="4"/>
      <c r="G2212" s="4"/>
      <c r="H2212" s="69"/>
      <c r="I2212" s="69">
        <f>IFERROR(ROUND((VLOOKUP(Table1[[#This Row],[Mã khách hàng]],Ty_Le!$A:$D,5,0)*5%),0),0)</f>
        <v>0</v>
      </c>
      <c r="J2212" s="69">
        <f>(Table1[[#This Row],[Tiền hàng]]-Table1[[#This Row],[Tiền chiết khấu]])*8%</f>
        <v>0</v>
      </c>
      <c r="K2212" s="74">
        <v>500000</v>
      </c>
      <c r="L2212" s="8" t="s">
        <v>3649</v>
      </c>
      <c r="O2212" s="69">
        <f>IF(Table1[[#This Row],[Phân loại]]="Tồn đầu kỳ",Table1[[#This Row],[Tổng giá trị]],0)</f>
        <v>0</v>
      </c>
      <c r="P2212" s="8">
        <f>IF(Table1[[#This Row],[Số còn phải thu ĐK]]&lt;&gt;0,0,IF(Table1[[#This Row],[Phân loại]]="Bán hàng",Table1[[#This Row],[Tổng giá trị]],-Table1[[#This Row],[Tổng giá trị]]))</f>
        <v>-500000</v>
      </c>
      <c r="Q2212" s="18">
        <f t="shared" si="239"/>
        <v>0</v>
      </c>
      <c r="R2212" s="8">
        <f>Table1[[#This Row],[Số còn phải thu ĐK]]+Table1[[#This Row],[Giá Trị HD sau CK]]-Table1[[#This Row],[Số tiền đã thu]]</f>
        <v>-500000</v>
      </c>
      <c r="S2212" s="7">
        <f>IF(Table1[[#This Row],[Ngày hóa đơn]]&lt;&gt;"",Table1[[#This Row],[Ngày hóa đơn]],Table1[[#This Row],[Ngày hạch toán]])</f>
        <v>45654</v>
      </c>
      <c r="T2212" s="8"/>
      <c r="U2212" s="7">
        <f>IF(Table1[[#This Row],[Ngày tính CN]]="","",S2212+T2212)</f>
        <v>45654</v>
      </c>
      <c r="V2212" s="71">
        <f ca="1">IF(Table1[[#This Row],[Hạn thanh toán]]="","",IF((U2212-NOW())&lt;0,0,(U2212-NOW())))</f>
        <v>0</v>
      </c>
      <c r="W2212" s="69"/>
      <c r="X2212" s="65">
        <f t="shared" ca="1" si="237"/>
        <v>347.36242152778141</v>
      </c>
      <c r="Y2212" s="65" t="str">
        <f t="shared" ca="1" si="238"/>
        <v>Nợ quá hạn hơn 120 ngày có khả năng mất thanh toán</v>
      </c>
      <c r="Z2212" s="250">
        <f>Table1[[#This Row],[Hạn thanh toán]]</f>
        <v>45654</v>
      </c>
      <c r="AA2212" s="250">
        <f>Table1[[#This Row],[Ngày Thanh toán]]</f>
        <v>0</v>
      </c>
      <c r="AD2212" s="3" t="str">
        <f>IF(Table1[[#This Row],[Mã khách hàng]]="","",VLOOKUP($A2212,Ma_KH!$A:$Q,Ma_KH!O$1,0))</f>
        <v>SHINSEN</v>
      </c>
      <c r="AE2212" s="3" t="str">
        <f>IF(Table1[[#This Row],[Mã khách hàng]]="","",VLOOKUP($A2212,Ma_KH!$A:$Q,Ma_KH!P$1,0))</f>
        <v>CÔNG TY CỔ PHẦN SHINSEN GROUP</v>
      </c>
      <c r="AF2212" s="3">
        <f>VLOOKUP(A2212,Ma_KH!A:Q,Ma_KH!J$1,0)</f>
        <v>0</v>
      </c>
    </row>
    <row r="2213" spans="1:32" ht="16.5">
      <c r="A2213" s="66" t="s">
        <v>181</v>
      </c>
      <c r="B2213" s="42" t="s">
        <v>4517</v>
      </c>
      <c r="C2213" s="230">
        <v>45723</v>
      </c>
      <c r="F2213" s="4"/>
      <c r="G2213" s="4"/>
      <c r="H2213" s="69"/>
      <c r="I2213" s="69">
        <f>IFERROR(ROUND((VLOOKUP(Table1[[#This Row],[Mã khách hàng]],Ty_Le!$A:$D,5,0)*5%),0),0)</f>
        <v>0</v>
      </c>
      <c r="J2213" s="69">
        <f>(Table1[[#This Row],[Tiền hàng]]-Table1[[#This Row],[Tiền chiết khấu]])*8%</f>
        <v>0</v>
      </c>
      <c r="K2213" s="74">
        <v>500000</v>
      </c>
      <c r="L2213" s="8" t="s">
        <v>3649</v>
      </c>
      <c r="O2213" s="69">
        <f>IF(Table1[[#This Row],[Phân loại]]="Tồn đầu kỳ",Table1[[#This Row],[Tổng giá trị]],0)</f>
        <v>0</v>
      </c>
      <c r="P2213" s="8">
        <f>IF(Table1[[#This Row],[Số còn phải thu ĐK]]&lt;&gt;0,0,IF(Table1[[#This Row],[Phân loại]]="Bán hàng",Table1[[#This Row],[Tổng giá trị]],-Table1[[#This Row],[Tổng giá trị]]))</f>
        <v>-500000</v>
      </c>
      <c r="Q2213" s="18">
        <f t="shared" si="239"/>
        <v>0</v>
      </c>
      <c r="R2213" s="8">
        <f>Table1[[#This Row],[Số còn phải thu ĐK]]+Table1[[#This Row],[Giá Trị HD sau CK]]-Table1[[#This Row],[Số tiền đã thu]]</f>
        <v>-500000</v>
      </c>
      <c r="S2213" s="7">
        <f>IF(Table1[[#This Row],[Ngày hóa đơn]]&lt;&gt;"",Table1[[#This Row],[Ngày hóa đơn]],Table1[[#This Row],[Ngày hạch toán]])</f>
        <v>45723</v>
      </c>
      <c r="T2213" s="8"/>
      <c r="U2213" s="7">
        <f>IF(Table1[[#This Row],[Ngày tính CN]]="","",S2213+T2213)</f>
        <v>45723</v>
      </c>
      <c r="V2213" s="71">
        <f ca="1">IF(Table1[[#This Row],[Hạn thanh toán]]="","",IF((U2213-NOW())&lt;0,0,(U2213-NOW())))</f>
        <v>0</v>
      </c>
      <c r="W2213" s="69"/>
      <c r="X2213" s="65">
        <f t="shared" ca="1" si="237"/>
        <v>278.36242152778141</v>
      </c>
      <c r="Y2213" s="65" t="str">
        <f t="shared" ca="1" si="238"/>
        <v>Nợ quá hạn hơn 120 ngày có khả năng mất thanh toán</v>
      </c>
      <c r="Z2213" s="250">
        <f>Table1[[#This Row],[Hạn thanh toán]]</f>
        <v>45723</v>
      </c>
      <c r="AA2213" s="250">
        <f>Table1[[#This Row],[Ngày Thanh toán]]</f>
        <v>0</v>
      </c>
      <c r="AD2213" s="3" t="str">
        <f>IF(Table1[[#This Row],[Mã khách hàng]]="","",VLOOKUP($A2213,Ma_KH!$A:$Q,Ma_KH!O$1,0))</f>
        <v>SHINSEN</v>
      </c>
      <c r="AE2213" s="3" t="str">
        <f>IF(Table1[[#This Row],[Mã khách hàng]]="","",VLOOKUP($A2213,Ma_KH!$A:$Q,Ma_KH!P$1,0))</f>
        <v>CÔNG TY CỔ PHẦN SHINSEN GROUP</v>
      </c>
      <c r="AF2213" s="3">
        <f>VLOOKUP(A2213,Ma_KH!A:Q,Ma_KH!J$1,0)</f>
        <v>0</v>
      </c>
    </row>
    <row r="2214" spans="1:32" ht="16.5">
      <c r="A2214" s="66" t="s">
        <v>181</v>
      </c>
      <c r="B2214" s="42" t="s">
        <v>4517</v>
      </c>
      <c r="C2214" s="230">
        <v>45766</v>
      </c>
      <c r="F2214" s="4"/>
      <c r="G2214" s="4"/>
      <c r="H2214" s="69"/>
      <c r="I2214" s="69">
        <f>IFERROR(ROUND((VLOOKUP(Table1[[#This Row],[Mã khách hàng]],Ty_Le!$A:$D,5,0)*5%),0),0)</f>
        <v>0</v>
      </c>
      <c r="J2214" s="69">
        <f>(Table1[[#This Row],[Tiền hàng]]-Table1[[#This Row],[Tiền chiết khấu]])*8%</f>
        <v>0</v>
      </c>
      <c r="K2214" s="74">
        <v>500000</v>
      </c>
      <c r="L2214" s="8" t="s">
        <v>3649</v>
      </c>
      <c r="O2214" s="69">
        <f>IF(Table1[[#This Row],[Phân loại]]="Tồn đầu kỳ",Table1[[#This Row],[Tổng giá trị]],0)</f>
        <v>0</v>
      </c>
      <c r="P2214" s="8">
        <f>IF(Table1[[#This Row],[Số còn phải thu ĐK]]&lt;&gt;0,0,IF(Table1[[#This Row],[Phân loại]]="Bán hàng",Table1[[#This Row],[Tổng giá trị]],-Table1[[#This Row],[Tổng giá trị]]))</f>
        <v>-500000</v>
      </c>
      <c r="Q2214" s="18">
        <f t="shared" si="239"/>
        <v>0</v>
      </c>
      <c r="R2214" s="8">
        <f>Table1[[#This Row],[Số còn phải thu ĐK]]+Table1[[#This Row],[Giá Trị HD sau CK]]-Table1[[#This Row],[Số tiền đã thu]]</f>
        <v>-500000</v>
      </c>
      <c r="S2214" s="7">
        <f>IF(Table1[[#This Row],[Ngày hóa đơn]]&lt;&gt;"",Table1[[#This Row],[Ngày hóa đơn]],Table1[[#This Row],[Ngày hạch toán]])</f>
        <v>45766</v>
      </c>
      <c r="T2214" s="8"/>
      <c r="U2214" s="7">
        <f>IF(Table1[[#This Row],[Ngày tính CN]]="","",S2214+T2214)</f>
        <v>45766</v>
      </c>
      <c r="V2214" s="71">
        <f ca="1">IF(Table1[[#This Row],[Hạn thanh toán]]="","",IF((U2214-NOW())&lt;0,0,(U2214-NOW())))</f>
        <v>0</v>
      </c>
      <c r="W2214" s="69"/>
      <c r="X2214" s="65">
        <f t="shared" ca="1" si="237"/>
        <v>235.36242152778141</v>
      </c>
      <c r="Y2214" s="65" t="str">
        <f t="shared" ca="1" si="238"/>
        <v>Nợ quá hạn hơn 120 ngày có khả năng mất thanh toán</v>
      </c>
      <c r="Z2214" s="250">
        <f>Table1[[#This Row],[Hạn thanh toán]]</f>
        <v>45766</v>
      </c>
      <c r="AA2214" s="250">
        <f>Table1[[#This Row],[Ngày Thanh toán]]</f>
        <v>0</v>
      </c>
      <c r="AD2214" s="3" t="str">
        <f>IF(Table1[[#This Row],[Mã khách hàng]]="","",VLOOKUP($A2214,Ma_KH!$A:$Q,Ma_KH!O$1,0))</f>
        <v>SHINSEN</v>
      </c>
      <c r="AE2214" s="3" t="str">
        <f>IF(Table1[[#This Row],[Mã khách hàng]]="","",VLOOKUP($A2214,Ma_KH!$A:$Q,Ma_KH!P$1,0))</f>
        <v>CÔNG TY CỔ PHẦN SHINSEN GROUP</v>
      </c>
      <c r="AF2214" s="3">
        <f>VLOOKUP(A2214,Ma_KH!A:Q,Ma_KH!J$1,0)</f>
        <v>0</v>
      </c>
    </row>
    <row r="2215" spans="1:32" ht="16.5">
      <c r="A2215" s="66" t="s">
        <v>181</v>
      </c>
      <c r="B2215" s="42" t="s">
        <v>4517</v>
      </c>
      <c r="C2215" s="230">
        <v>45813</v>
      </c>
      <c r="F2215" s="4"/>
      <c r="G2215" s="4"/>
      <c r="H2215" s="69"/>
      <c r="I2215" s="69">
        <f>IFERROR(ROUND((VLOOKUP(Table1[[#This Row],[Mã khách hàng]],Ty_Le!$A:$D,5,0)*5%),0),0)</f>
        <v>0</v>
      </c>
      <c r="J2215" s="69">
        <f>(Table1[[#This Row],[Tiền hàng]]-Table1[[#This Row],[Tiền chiết khấu]])*8%</f>
        <v>0</v>
      </c>
      <c r="K2215" s="74">
        <v>500000</v>
      </c>
      <c r="L2215" s="8" t="s">
        <v>3649</v>
      </c>
      <c r="O2215" s="69">
        <f>IF(Table1[[#This Row],[Phân loại]]="Tồn đầu kỳ",Table1[[#This Row],[Tổng giá trị]],0)</f>
        <v>0</v>
      </c>
      <c r="P2215" s="8">
        <f>IF(Table1[[#This Row],[Số còn phải thu ĐK]]&lt;&gt;0,0,IF(Table1[[#This Row],[Phân loại]]="Bán hàng",Table1[[#This Row],[Tổng giá trị]],-Table1[[#This Row],[Tổng giá trị]]))</f>
        <v>-500000</v>
      </c>
      <c r="Q2215" s="18">
        <f t="shared" si="239"/>
        <v>0</v>
      </c>
      <c r="R2215" s="8">
        <f>Table1[[#This Row],[Số còn phải thu ĐK]]+Table1[[#This Row],[Giá Trị HD sau CK]]-Table1[[#This Row],[Số tiền đã thu]]</f>
        <v>-500000</v>
      </c>
      <c r="S2215" s="7">
        <f>IF(Table1[[#This Row],[Ngày hóa đơn]]&lt;&gt;"",Table1[[#This Row],[Ngày hóa đơn]],Table1[[#This Row],[Ngày hạch toán]])</f>
        <v>45813</v>
      </c>
      <c r="T2215" s="8"/>
      <c r="U2215" s="7">
        <f>IF(Table1[[#This Row],[Ngày tính CN]]="","",S2215+T2215)</f>
        <v>45813</v>
      </c>
      <c r="V2215" s="71">
        <f ca="1">IF(Table1[[#This Row],[Hạn thanh toán]]="","",IF((U2215-NOW())&lt;0,0,(U2215-NOW())))</f>
        <v>0</v>
      </c>
      <c r="W2215" s="69"/>
      <c r="X2215" s="65">
        <f t="shared" ca="1" si="237"/>
        <v>188.36242152778141</v>
      </c>
      <c r="Y2215" s="65" t="str">
        <f t="shared" ca="1" si="238"/>
        <v>Nợ quá hạn hơn 120 ngày có khả năng mất thanh toán</v>
      </c>
      <c r="Z2215" s="250">
        <f>Table1[[#This Row],[Hạn thanh toán]]</f>
        <v>45813</v>
      </c>
      <c r="AA2215" s="250">
        <f>Table1[[#This Row],[Ngày Thanh toán]]</f>
        <v>0</v>
      </c>
      <c r="AD2215" s="3" t="str">
        <f>IF(Table1[[#This Row],[Mã khách hàng]]="","",VLOOKUP($A2215,Ma_KH!$A:$Q,Ma_KH!O$1,0))</f>
        <v>SHINSEN</v>
      </c>
      <c r="AE2215" s="3" t="str">
        <f>IF(Table1[[#This Row],[Mã khách hàng]]="","",VLOOKUP($A2215,Ma_KH!$A:$Q,Ma_KH!P$1,0))</f>
        <v>CÔNG TY CỔ PHẦN SHINSEN GROUP</v>
      </c>
      <c r="AF2215" s="3">
        <f>VLOOKUP(A2215,Ma_KH!A:Q,Ma_KH!J$1,0)</f>
        <v>0</v>
      </c>
    </row>
    <row r="2216" spans="1:32" ht="16.5">
      <c r="A2216" s="66" t="s">
        <v>181</v>
      </c>
      <c r="B2216" s="42" t="s">
        <v>4517</v>
      </c>
      <c r="C2216" s="230">
        <v>45915</v>
      </c>
      <c r="F2216" s="4"/>
      <c r="G2216" s="4"/>
      <c r="H2216" s="69"/>
      <c r="I2216" s="69">
        <f>IFERROR(ROUND((VLOOKUP(Table1[[#This Row],[Mã khách hàng]],Ty_Le!$A:$D,5,0)*5%),0),0)</f>
        <v>0</v>
      </c>
      <c r="J2216" s="69">
        <f>(Table1[[#This Row],[Tiền hàng]]-Table1[[#This Row],[Tiền chiết khấu]])*8%</f>
        <v>0</v>
      </c>
      <c r="K2216" s="74">
        <v>500000</v>
      </c>
      <c r="L2216" s="8" t="s">
        <v>3649</v>
      </c>
      <c r="O2216" s="69">
        <f>IF(Table1[[#This Row],[Phân loại]]="Tồn đầu kỳ",Table1[[#This Row],[Tổng giá trị]],0)</f>
        <v>0</v>
      </c>
      <c r="P2216" s="8">
        <f>IF(Table1[[#This Row],[Số còn phải thu ĐK]]&lt;&gt;0,0,IF(Table1[[#This Row],[Phân loại]]="Bán hàng",Table1[[#This Row],[Tổng giá trị]],-Table1[[#This Row],[Tổng giá trị]]))</f>
        <v>-500000</v>
      </c>
      <c r="Q2216" s="18">
        <f t="shared" si="239"/>
        <v>0</v>
      </c>
      <c r="R2216" s="8">
        <f>Table1[[#This Row],[Số còn phải thu ĐK]]+Table1[[#This Row],[Giá Trị HD sau CK]]-Table1[[#This Row],[Số tiền đã thu]]</f>
        <v>-500000</v>
      </c>
      <c r="S2216" s="7">
        <f>IF(Table1[[#This Row],[Ngày hóa đơn]]&lt;&gt;"",Table1[[#This Row],[Ngày hóa đơn]],Table1[[#This Row],[Ngày hạch toán]])</f>
        <v>45915</v>
      </c>
      <c r="T2216" s="8"/>
      <c r="U2216" s="7">
        <f>IF(Table1[[#This Row],[Ngày tính CN]]="","",S2216+T2216)</f>
        <v>45915</v>
      </c>
      <c r="V2216" s="71">
        <f ca="1">IF(Table1[[#This Row],[Hạn thanh toán]]="","",IF((U2216-NOW())&lt;0,0,(U2216-NOW())))</f>
        <v>0</v>
      </c>
      <c r="W2216" s="69"/>
      <c r="X2216" s="65">
        <f t="shared" ca="1" si="237"/>
        <v>86.362421527781407</v>
      </c>
      <c r="Y2216" s="65" t="str">
        <f t="shared" ca="1" si="238"/>
        <v>Nợ quá hạn từ 60 ngày đến 90 ngày</v>
      </c>
      <c r="Z2216" s="250">
        <f>Table1[[#This Row],[Hạn thanh toán]]</f>
        <v>45915</v>
      </c>
      <c r="AA2216" s="250">
        <f>Table1[[#This Row],[Ngày Thanh toán]]</f>
        <v>0</v>
      </c>
      <c r="AD2216" s="3" t="str">
        <f>IF(Table1[[#This Row],[Mã khách hàng]]="","",VLOOKUP($A2216,Ma_KH!$A:$Q,Ma_KH!O$1,0))</f>
        <v>SHINSEN</v>
      </c>
      <c r="AE2216" s="3" t="str">
        <f>IF(Table1[[#This Row],[Mã khách hàng]]="","",VLOOKUP($A2216,Ma_KH!$A:$Q,Ma_KH!P$1,0))</f>
        <v>CÔNG TY CỔ PHẦN SHINSEN GROUP</v>
      </c>
      <c r="AF2216" s="3">
        <f>VLOOKUP(A2216,Ma_KH!A:Q,Ma_KH!J$1,0)</f>
        <v>0</v>
      </c>
    </row>
    <row r="2217" spans="1:32" ht="16.5">
      <c r="A2217" s="66" t="s">
        <v>181</v>
      </c>
      <c r="B2217" s="42" t="s">
        <v>4517</v>
      </c>
      <c r="C2217" s="230">
        <v>45915</v>
      </c>
      <c r="F2217" s="4"/>
      <c r="G2217" s="4"/>
      <c r="H2217" s="69"/>
      <c r="I2217" s="69">
        <f>IFERROR(ROUND((VLOOKUP(Table1[[#This Row],[Mã khách hàng]],Ty_Le!$A:$D,5,0)*5%),0),0)</f>
        <v>0</v>
      </c>
      <c r="J2217" s="69">
        <f>(Table1[[#This Row],[Tiền hàng]]-Table1[[#This Row],[Tiền chiết khấu]])*8%</f>
        <v>0</v>
      </c>
      <c r="K2217" s="74">
        <v>500000</v>
      </c>
      <c r="L2217" s="8" t="s">
        <v>3649</v>
      </c>
      <c r="O2217" s="69">
        <f>IF(Table1[[#This Row],[Phân loại]]="Tồn đầu kỳ",Table1[[#This Row],[Tổng giá trị]],0)</f>
        <v>0</v>
      </c>
      <c r="P2217" s="8">
        <f>IF(Table1[[#This Row],[Số còn phải thu ĐK]]&lt;&gt;0,0,IF(Table1[[#This Row],[Phân loại]]="Bán hàng",Table1[[#This Row],[Tổng giá trị]],-Table1[[#This Row],[Tổng giá trị]]))</f>
        <v>-500000</v>
      </c>
      <c r="Q2217" s="18">
        <f t="shared" si="239"/>
        <v>0</v>
      </c>
      <c r="R2217" s="8">
        <f>Table1[[#This Row],[Số còn phải thu ĐK]]+Table1[[#This Row],[Giá Trị HD sau CK]]-Table1[[#This Row],[Số tiền đã thu]]</f>
        <v>-500000</v>
      </c>
      <c r="S2217" s="7">
        <f>IF(Table1[[#This Row],[Ngày hóa đơn]]&lt;&gt;"",Table1[[#This Row],[Ngày hóa đơn]],Table1[[#This Row],[Ngày hạch toán]])</f>
        <v>45915</v>
      </c>
      <c r="T2217" s="8"/>
      <c r="U2217" s="7">
        <f>IF(Table1[[#This Row],[Ngày tính CN]]="","",S2217+T2217)</f>
        <v>45915</v>
      </c>
      <c r="V2217" s="71">
        <f ca="1">IF(Table1[[#This Row],[Hạn thanh toán]]="","",IF((U2217-NOW())&lt;0,0,(U2217-NOW())))</f>
        <v>0</v>
      </c>
      <c r="W2217" s="69"/>
      <c r="X2217" s="65">
        <f t="shared" ca="1" si="237"/>
        <v>86.362421527781407</v>
      </c>
      <c r="Y2217" s="65" t="str">
        <f t="shared" ca="1" si="238"/>
        <v>Nợ quá hạn từ 60 ngày đến 90 ngày</v>
      </c>
      <c r="Z2217" s="250">
        <f>Table1[[#This Row],[Hạn thanh toán]]</f>
        <v>45915</v>
      </c>
      <c r="AA2217" s="250">
        <f>Table1[[#This Row],[Ngày Thanh toán]]</f>
        <v>0</v>
      </c>
      <c r="AD2217" s="3" t="str">
        <f>IF(Table1[[#This Row],[Mã khách hàng]]="","",VLOOKUP($A2217,Ma_KH!$A:$Q,Ma_KH!O$1,0))</f>
        <v>SHINSEN</v>
      </c>
      <c r="AE2217" s="3" t="str">
        <f>IF(Table1[[#This Row],[Mã khách hàng]]="","",VLOOKUP($A2217,Ma_KH!$A:$Q,Ma_KH!P$1,0))</f>
        <v>CÔNG TY CỔ PHẦN SHINSEN GROUP</v>
      </c>
      <c r="AF2217" s="3">
        <f>VLOOKUP(A2217,Ma_KH!A:Q,Ma_KH!J$1,0)</f>
        <v>0</v>
      </c>
    </row>
    <row r="2218" spans="1:32" ht="16.5">
      <c r="A2218" s="4" t="s">
        <v>140</v>
      </c>
      <c r="B2218" s="4" t="s">
        <v>4518</v>
      </c>
      <c r="C2218" s="5" t="s">
        <v>4244</v>
      </c>
      <c r="D2218" s="6" t="s">
        <v>4592</v>
      </c>
      <c r="E2218" s="5">
        <v>45659</v>
      </c>
      <c r="F2218" s="3" t="s">
        <v>2347</v>
      </c>
      <c r="I2218" s="18">
        <f>IFERROR(ROUND((VLOOKUP(Table1[[#This Row],[Mã khách hàng]],Ty_Le!$A:$D,5,0)*5%),0),0)</f>
        <v>0</v>
      </c>
      <c r="J2218" s="18">
        <f>(Table1[[#This Row],[Tiền hàng]]-Table1[[#This Row],[Tiền chiết khấu]])*8%</f>
        <v>0</v>
      </c>
      <c r="K2218" s="18">
        <v>11891232</v>
      </c>
      <c r="L2218" s="8" t="s">
        <v>24</v>
      </c>
      <c r="M2218" s="212">
        <v>45716</v>
      </c>
      <c r="N2218" s="213" t="s">
        <v>4371</v>
      </c>
      <c r="O2218" s="18">
        <f>IF(Table1[[#This Row],[Phân loại]]="Tồn đầu kỳ",Table1[[#This Row],[Tổng giá trị]],0)</f>
        <v>0</v>
      </c>
      <c r="P2218" s="8">
        <f>IF(Table1[[#This Row],[Số còn phải thu ĐK]]&lt;&gt;0,0,IF(Table1[[#This Row],[Phân loại]]="Bán hàng",Table1[[#This Row],[Tổng giá trị]],-Table1[[#This Row],[Tổng giá trị]]))</f>
        <v>11891232</v>
      </c>
      <c r="Q2218" s="18">
        <f t="shared" si="239"/>
        <v>11891232</v>
      </c>
      <c r="R2218" s="8">
        <f>Table1[[#This Row],[Số còn phải thu ĐK]]+Table1[[#This Row],[Giá Trị HD sau CK]]-Table1[[#This Row],[Số tiền đã thu]]</f>
        <v>0</v>
      </c>
      <c r="S2218" s="7">
        <f>IF(Table1[[#This Row],[Ngày hóa đơn]]&lt;&gt;"",Table1[[#This Row],[Ngày hóa đơn]],Table1[[#This Row],[Ngày hạch toán]])</f>
        <v>45659</v>
      </c>
      <c r="T2218" s="8"/>
      <c r="U2218" s="7">
        <f>IF(Table1[[#This Row],[Ngày tính CN]]="","",S2218+T2218)</f>
        <v>45659</v>
      </c>
      <c r="V2218" s="71">
        <f ca="1">IF(Table1[[#This Row],[Hạn thanh toán]]="","",IF((U2218-NOW())&lt;0,0,(U2218-NOW())))</f>
        <v>0</v>
      </c>
      <c r="X2218" s="65" t="str">
        <f t="shared" ca="1" si="237"/>
        <v/>
      </c>
      <c r="Y2218" s="3" t="str">
        <f t="shared" ref="Y2218:Y2281" si="240">IF(R2218=0,"Đã thanh toán",IF(X2218="","",IF(X2218&lt;=0,"Chưa đến hạn thanh toán",IF(X2218&lt;=30,"Nợ quá hạn 30 ngày",IF(X2218&lt;=60,"Nợ quá hạn từ 30 ngày đến 60 ngày",IF(X2218&lt;=90,"Nợ quá hạn từ 60 ngày đến 90 ngày",IF(X2218&lt;=120,"Nợ quá hạn từ 90 ngày đến 120 ngày","Nợ quá hạn hơn 120 ngày có khả năng mất thanh toán")))))))</f>
        <v>Đã thanh toán</v>
      </c>
      <c r="Z2218" s="250">
        <f>Table1[[#This Row],[Hạn thanh toán]]</f>
        <v>45659</v>
      </c>
      <c r="AA2218" s="250">
        <f>Table1[[#This Row],[Ngày Thanh toán]]</f>
        <v>45716</v>
      </c>
      <c r="AD2218" s="3" t="str">
        <f>IF(Table1[[#This Row],[Mã khách hàng]]="","",VLOOKUP($A2218,Ma_KH!$A:$Q,Ma_KH!O$1,0))</f>
        <v>AEON MALL</v>
      </c>
      <c r="AE2218" s="3" t="str">
        <f>IF(Table1[[#This Row],[Mã khách hàng]]="","",VLOOKUP($A2218,Ma_KH!$A:$Q,Ma_KH!P$1,0))</f>
        <v>CÔNG TY TNHH AEON VIỆT NAM</v>
      </c>
      <c r="AF2218" s="3" t="str">
        <f>VLOOKUP(A2218,Ma_KH!A:Q,Ma_KH!J$1,0)</f>
        <v>Dương Thị Kim Hồng</v>
      </c>
    </row>
    <row r="2219" spans="1:32" ht="16.5">
      <c r="A2219" s="4" t="s">
        <v>141</v>
      </c>
      <c r="B2219" s="4" t="s">
        <v>4518</v>
      </c>
      <c r="C2219" s="5" t="s">
        <v>4245</v>
      </c>
      <c r="D2219" s="6" t="s">
        <v>4593</v>
      </c>
      <c r="E2219" s="5">
        <v>45660</v>
      </c>
      <c r="F2219" s="3" t="s">
        <v>2387</v>
      </c>
      <c r="I2219" s="18">
        <f>IFERROR(ROUND((VLOOKUP(Table1[[#This Row],[Mã khách hàng]],Ty_Le!$A:$D,5,0)*5%),0),0)</f>
        <v>0</v>
      </c>
      <c r="J2219" s="18">
        <f>(Table1[[#This Row],[Tiền hàng]]-Table1[[#This Row],[Tiền chiết khấu]])*8%</f>
        <v>0</v>
      </c>
      <c r="K2219" s="18">
        <v>19344204</v>
      </c>
      <c r="L2219" s="8" t="s">
        <v>24</v>
      </c>
      <c r="M2219" s="212">
        <v>45716</v>
      </c>
      <c r="N2219" s="213" t="s">
        <v>4371</v>
      </c>
      <c r="O2219" s="18">
        <f>IF(Table1[[#This Row],[Phân loại]]="Tồn đầu kỳ",Table1[[#This Row],[Tổng giá trị]],0)</f>
        <v>0</v>
      </c>
      <c r="P2219" s="8">
        <f>IF(Table1[[#This Row],[Số còn phải thu ĐK]]&lt;&gt;0,0,IF(Table1[[#This Row],[Phân loại]]="Bán hàng",Table1[[#This Row],[Tổng giá trị]],-Table1[[#This Row],[Tổng giá trị]]))</f>
        <v>19344204</v>
      </c>
      <c r="Q2219" s="18">
        <f t="shared" si="239"/>
        <v>19344204</v>
      </c>
      <c r="R2219" s="8">
        <f>Table1[[#This Row],[Số còn phải thu ĐK]]+Table1[[#This Row],[Giá Trị HD sau CK]]-Table1[[#This Row],[Số tiền đã thu]]</f>
        <v>0</v>
      </c>
      <c r="S2219" s="7">
        <f>IF(Table1[[#This Row],[Ngày hóa đơn]]&lt;&gt;"",Table1[[#This Row],[Ngày hóa đơn]],Table1[[#This Row],[Ngày hạch toán]])</f>
        <v>45660</v>
      </c>
      <c r="T2219" s="8"/>
      <c r="U2219" s="7">
        <f>IF(Table1[[#This Row],[Ngày tính CN]]="","",S2219+T2219)</f>
        <v>45660</v>
      </c>
      <c r="V2219" s="71">
        <f ca="1">IF(Table1[[#This Row],[Hạn thanh toán]]="","",IF((U2219-NOW())&lt;0,0,(U2219-NOW())))</f>
        <v>0</v>
      </c>
      <c r="X2219" s="65" t="str">
        <f t="shared" ca="1" si="237"/>
        <v/>
      </c>
      <c r="Y2219" s="3" t="str">
        <f t="shared" si="240"/>
        <v>Đã thanh toán</v>
      </c>
      <c r="Z2219" s="250">
        <f>Table1[[#This Row],[Hạn thanh toán]]</f>
        <v>45660</v>
      </c>
      <c r="AA2219" s="250">
        <f>Table1[[#This Row],[Ngày Thanh toán]]</f>
        <v>45716</v>
      </c>
      <c r="AD2219" s="3" t="str">
        <f>IF(Table1[[#This Row],[Mã khách hàng]]="","",VLOOKUP($A2219,Ma_KH!$A:$Q,Ma_KH!O$1,0))</f>
        <v>AEON MALL</v>
      </c>
      <c r="AE2219" s="3" t="str">
        <f>IF(Table1[[#This Row],[Mã khách hàng]]="","",VLOOKUP($A2219,Ma_KH!$A:$Q,Ma_KH!P$1,0))</f>
        <v>CÔNG TY TNHH AEON VIỆT NAM</v>
      </c>
      <c r="AF2219" s="3" t="str">
        <f>VLOOKUP(A2219,Ma_KH!A:Q,Ma_KH!J$1,0)</f>
        <v>Nguyễn Quốc Thái</v>
      </c>
    </row>
    <row r="2220" spans="1:32" ht="16.5">
      <c r="A2220" s="4" t="s">
        <v>141</v>
      </c>
      <c r="B2220" s="4" t="s">
        <v>4518</v>
      </c>
      <c r="C2220" s="5" t="s">
        <v>4246</v>
      </c>
      <c r="D2220" s="6" t="s">
        <v>4594</v>
      </c>
      <c r="E2220" s="5">
        <v>45664</v>
      </c>
      <c r="F2220" s="3" t="s">
        <v>2388</v>
      </c>
      <c r="I2220" s="18">
        <f>IFERROR(ROUND((VLOOKUP(Table1[[#This Row],[Mã khách hàng]],Ty_Le!$A:$D,5,0)*5%),0),0)</f>
        <v>0</v>
      </c>
      <c r="J2220" s="18">
        <f>(Table1[[#This Row],[Tiền hàng]]-Table1[[#This Row],[Tiền chiết khấu]])*8%</f>
        <v>0</v>
      </c>
      <c r="K2220" s="18">
        <v>9446652</v>
      </c>
      <c r="L2220" s="8" t="s">
        <v>24</v>
      </c>
      <c r="M2220" s="212">
        <v>45716</v>
      </c>
      <c r="N2220" s="213" t="s">
        <v>4371</v>
      </c>
      <c r="O2220" s="18">
        <f>IF(Table1[[#This Row],[Phân loại]]="Tồn đầu kỳ",Table1[[#This Row],[Tổng giá trị]],0)</f>
        <v>0</v>
      </c>
      <c r="P2220" s="8">
        <f>IF(Table1[[#This Row],[Số còn phải thu ĐK]]&lt;&gt;0,0,IF(Table1[[#This Row],[Phân loại]]="Bán hàng",Table1[[#This Row],[Tổng giá trị]],-Table1[[#This Row],[Tổng giá trị]]))</f>
        <v>9446652</v>
      </c>
      <c r="Q2220" s="18">
        <f t="shared" si="239"/>
        <v>9446652</v>
      </c>
      <c r="R2220" s="8">
        <f>Table1[[#This Row],[Số còn phải thu ĐK]]+Table1[[#This Row],[Giá Trị HD sau CK]]-Table1[[#This Row],[Số tiền đã thu]]</f>
        <v>0</v>
      </c>
      <c r="S2220" s="7">
        <f>IF(Table1[[#This Row],[Ngày hóa đơn]]&lt;&gt;"",Table1[[#This Row],[Ngày hóa đơn]],Table1[[#This Row],[Ngày hạch toán]])</f>
        <v>45664</v>
      </c>
      <c r="T2220" s="8"/>
      <c r="U2220" s="7">
        <f>IF(Table1[[#This Row],[Ngày tính CN]]="","",S2220+T2220)</f>
        <v>45664</v>
      </c>
      <c r="V2220" s="71">
        <f ca="1">IF(Table1[[#This Row],[Hạn thanh toán]]="","",IF((U2220-NOW())&lt;0,0,(U2220-NOW())))</f>
        <v>0</v>
      </c>
      <c r="X2220" s="65" t="str">
        <f t="shared" ca="1" si="237"/>
        <v/>
      </c>
      <c r="Y2220" s="3" t="str">
        <f t="shared" si="240"/>
        <v>Đã thanh toán</v>
      </c>
      <c r="Z2220" s="250">
        <f>Table1[[#This Row],[Hạn thanh toán]]</f>
        <v>45664</v>
      </c>
      <c r="AA2220" s="250">
        <f>Table1[[#This Row],[Ngày Thanh toán]]</f>
        <v>45716</v>
      </c>
      <c r="AD2220" s="3" t="str">
        <f>IF(Table1[[#This Row],[Mã khách hàng]]="","",VLOOKUP($A2220,Ma_KH!$A:$Q,Ma_KH!O$1,0))</f>
        <v>AEON MALL</v>
      </c>
      <c r="AE2220" s="3" t="str">
        <f>IF(Table1[[#This Row],[Mã khách hàng]]="","",VLOOKUP($A2220,Ma_KH!$A:$Q,Ma_KH!P$1,0))</f>
        <v>CÔNG TY TNHH AEON VIỆT NAM</v>
      </c>
      <c r="AF2220" s="3" t="str">
        <f>VLOOKUP(A2220,Ma_KH!A:Q,Ma_KH!J$1,0)</f>
        <v>Nguyễn Quốc Thái</v>
      </c>
    </row>
    <row r="2221" spans="1:32" ht="16.5">
      <c r="A2221" s="4" t="s">
        <v>140</v>
      </c>
      <c r="B2221" s="4" t="s">
        <v>4518</v>
      </c>
      <c r="C2221" s="5" t="s">
        <v>4247</v>
      </c>
      <c r="D2221" s="6" t="s">
        <v>4595</v>
      </c>
      <c r="E2221" s="5">
        <v>45665</v>
      </c>
      <c r="F2221" s="3" t="s">
        <v>2348</v>
      </c>
      <c r="I2221" s="18">
        <f>IFERROR(ROUND((VLOOKUP(Table1[[#This Row],[Mã khách hàng]],Ty_Le!$A:$D,5,0)*5%),0),0)</f>
        <v>0</v>
      </c>
      <c r="J2221" s="18">
        <f>(Table1[[#This Row],[Tiền hàng]]-Table1[[#This Row],[Tiền chiết khấu]])*8%</f>
        <v>0</v>
      </c>
      <c r="K2221" s="18">
        <v>13690382</v>
      </c>
      <c r="L2221" s="8" t="s">
        <v>24</v>
      </c>
      <c r="M2221" s="212">
        <v>45716</v>
      </c>
      <c r="N2221" s="213" t="s">
        <v>4371</v>
      </c>
      <c r="O2221" s="18">
        <f>IF(Table1[[#This Row],[Phân loại]]="Tồn đầu kỳ",Table1[[#This Row],[Tổng giá trị]],0)</f>
        <v>0</v>
      </c>
      <c r="P2221" s="8">
        <f>IF(Table1[[#This Row],[Số còn phải thu ĐK]]&lt;&gt;0,0,IF(Table1[[#This Row],[Phân loại]]="Bán hàng",Table1[[#This Row],[Tổng giá trị]],-Table1[[#This Row],[Tổng giá trị]]))</f>
        <v>13690382</v>
      </c>
      <c r="Q2221" s="18">
        <f t="shared" si="239"/>
        <v>13690382</v>
      </c>
      <c r="R2221" s="8">
        <f>Table1[[#This Row],[Số còn phải thu ĐK]]+Table1[[#This Row],[Giá Trị HD sau CK]]-Table1[[#This Row],[Số tiền đã thu]]</f>
        <v>0</v>
      </c>
      <c r="S2221" s="7">
        <f>IF(Table1[[#This Row],[Ngày hóa đơn]]&lt;&gt;"",Table1[[#This Row],[Ngày hóa đơn]],Table1[[#This Row],[Ngày hạch toán]])</f>
        <v>45665</v>
      </c>
      <c r="T2221" s="8"/>
      <c r="U2221" s="7">
        <f>IF(Table1[[#This Row],[Ngày tính CN]]="","",S2221+T2221)</f>
        <v>45665</v>
      </c>
      <c r="V2221" s="71">
        <f ca="1">IF(Table1[[#This Row],[Hạn thanh toán]]="","",IF((U2221-NOW())&lt;0,0,(U2221-NOW())))</f>
        <v>0</v>
      </c>
      <c r="X2221" s="65" t="str">
        <f t="shared" ca="1" si="237"/>
        <v/>
      </c>
      <c r="Y2221" s="3" t="str">
        <f t="shared" si="240"/>
        <v>Đã thanh toán</v>
      </c>
      <c r="Z2221" s="250">
        <f>Table1[[#This Row],[Hạn thanh toán]]</f>
        <v>45665</v>
      </c>
      <c r="AA2221" s="250">
        <f>Table1[[#This Row],[Ngày Thanh toán]]</f>
        <v>45716</v>
      </c>
      <c r="AD2221" s="3" t="str">
        <f>IF(Table1[[#This Row],[Mã khách hàng]]="","",VLOOKUP($A2221,Ma_KH!$A:$Q,Ma_KH!O$1,0))</f>
        <v>AEON MALL</v>
      </c>
      <c r="AE2221" s="3" t="str">
        <f>IF(Table1[[#This Row],[Mã khách hàng]]="","",VLOOKUP($A2221,Ma_KH!$A:$Q,Ma_KH!P$1,0))</f>
        <v>CÔNG TY TNHH AEON VIỆT NAM</v>
      </c>
      <c r="AF2221" s="3" t="str">
        <f>VLOOKUP(A2221,Ma_KH!A:Q,Ma_KH!J$1,0)</f>
        <v>Dương Thị Kim Hồng</v>
      </c>
    </row>
    <row r="2222" spans="1:32" ht="16.5">
      <c r="A2222" s="4" t="s">
        <v>141</v>
      </c>
      <c r="B2222" s="4" t="s">
        <v>4518</v>
      </c>
      <c r="C2222" s="5" t="s">
        <v>4248</v>
      </c>
      <c r="D2222" s="6" t="s">
        <v>4596</v>
      </c>
      <c r="E2222" s="5">
        <v>45667</v>
      </c>
      <c r="F2222" s="3" t="s">
        <v>2389</v>
      </c>
      <c r="I2222" s="18">
        <f>IFERROR(ROUND((VLOOKUP(Table1[[#This Row],[Mã khách hàng]],Ty_Le!$A:$D,5,0)*5%),0),0)</f>
        <v>0</v>
      </c>
      <c r="J2222" s="18">
        <f>(Table1[[#This Row],[Tiền hàng]]-Table1[[#This Row],[Tiền chiết khấu]])*8%</f>
        <v>0</v>
      </c>
      <c r="K2222" s="18">
        <v>19506312</v>
      </c>
      <c r="L2222" s="8" t="s">
        <v>24</v>
      </c>
      <c r="M2222" s="212">
        <v>45716</v>
      </c>
      <c r="N2222" s="213" t="s">
        <v>4371</v>
      </c>
      <c r="O2222" s="18">
        <f>IF(Table1[[#This Row],[Phân loại]]="Tồn đầu kỳ",Table1[[#This Row],[Tổng giá trị]],0)</f>
        <v>0</v>
      </c>
      <c r="P2222" s="8">
        <f>IF(Table1[[#This Row],[Số còn phải thu ĐK]]&lt;&gt;0,0,IF(Table1[[#This Row],[Phân loại]]="Bán hàng",Table1[[#This Row],[Tổng giá trị]],-Table1[[#This Row],[Tổng giá trị]]))</f>
        <v>19506312</v>
      </c>
      <c r="Q2222" s="18">
        <f t="shared" si="239"/>
        <v>19506312</v>
      </c>
      <c r="R2222" s="8">
        <f>Table1[[#This Row],[Số còn phải thu ĐK]]+Table1[[#This Row],[Giá Trị HD sau CK]]-Table1[[#This Row],[Số tiền đã thu]]</f>
        <v>0</v>
      </c>
      <c r="S2222" s="7">
        <f>IF(Table1[[#This Row],[Ngày hóa đơn]]&lt;&gt;"",Table1[[#This Row],[Ngày hóa đơn]],Table1[[#This Row],[Ngày hạch toán]])</f>
        <v>45667</v>
      </c>
      <c r="T2222" s="8"/>
      <c r="U2222" s="7">
        <f>IF(Table1[[#This Row],[Ngày tính CN]]="","",S2222+T2222)</f>
        <v>45667</v>
      </c>
      <c r="V2222" s="71">
        <f ca="1">IF(Table1[[#This Row],[Hạn thanh toán]]="","",IF((U2222-NOW())&lt;0,0,(U2222-NOW())))</f>
        <v>0</v>
      </c>
      <c r="X2222" s="65" t="str">
        <f t="shared" ca="1" si="237"/>
        <v/>
      </c>
      <c r="Y2222" s="3" t="str">
        <f t="shared" si="240"/>
        <v>Đã thanh toán</v>
      </c>
      <c r="Z2222" s="250">
        <f>Table1[[#This Row],[Hạn thanh toán]]</f>
        <v>45667</v>
      </c>
      <c r="AA2222" s="250">
        <f>Table1[[#This Row],[Ngày Thanh toán]]</f>
        <v>45716</v>
      </c>
      <c r="AD2222" s="3" t="str">
        <f>IF(Table1[[#This Row],[Mã khách hàng]]="","",VLOOKUP($A2222,Ma_KH!$A:$Q,Ma_KH!O$1,0))</f>
        <v>AEON MALL</v>
      </c>
      <c r="AE2222" s="3" t="str">
        <f>IF(Table1[[#This Row],[Mã khách hàng]]="","",VLOOKUP($A2222,Ma_KH!$A:$Q,Ma_KH!P$1,0))</f>
        <v>CÔNG TY TNHH AEON VIỆT NAM</v>
      </c>
      <c r="AF2222" s="3" t="str">
        <f>VLOOKUP(A2222,Ma_KH!A:Q,Ma_KH!J$1,0)</f>
        <v>Nguyễn Quốc Thái</v>
      </c>
    </row>
    <row r="2223" spans="1:32" ht="16.5">
      <c r="A2223" s="4" t="s">
        <v>139</v>
      </c>
      <c r="B2223" s="4" t="s">
        <v>4518</v>
      </c>
      <c r="C2223" s="5" t="s">
        <v>4249</v>
      </c>
      <c r="D2223" s="6" t="s">
        <v>4597</v>
      </c>
      <c r="E2223" s="5">
        <v>45668</v>
      </c>
      <c r="F2223" s="3" t="s">
        <v>2303</v>
      </c>
      <c r="I2223" s="18">
        <f>IFERROR(ROUND((VLOOKUP(Table1[[#This Row],[Mã khách hàng]],Ty_Le!$A:$D,5,0)*5%),0),0)</f>
        <v>0</v>
      </c>
      <c r="J2223" s="18">
        <f>(Table1[[#This Row],[Tiền hàng]]-Table1[[#This Row],[Tiền chiết khấu]])*8%</f>
        <v>0</v>
      </c>
      <c r="K2223" s="18">
        <v>1127300</v>
      </c>
      <c r="L2223" s="8" t="s">
        <v>24</v>
      </c>
      <c r="M2223" s="212">
        <v>45716</v>
      </c>
      <c r="N2223" s="213" t="s">
        <v>4371</v>
      </c>
      <c r="O2223" s="18">
        <f>IF(Table1[[#This Row],[Phân loại]]="Tồn đầu kỳ",Table1[[#This Row],[Tổng giá trị]],0)</f>
        <v>0</v>
      </c>
      <c r="P2223" s="8">
        <f>IF(Table1[[#This Row],[Số còn phải thu ĐK]]&lt;&gt;0,0,IF(Table1[[#This Row],[Phân loại]]="Bán hàng",Table1[[#This Row],[Tổng giá trị]],-Table1[[#This Row],[Tổng giá trị]]))</f>
        <v>1127300</v>
      </c>
      <c r="Q2223" s="18">
        <f t="shared" si="239"/>
        <v>1127300</v>
      </c>
      <c r="R2223" s="8">
        <f>Table1[[#This Row],[Số còn phải thu ĐK]]+Table1[[#This Row],[Giá Trị HD sau CK]]-Table1[[#This Row],[Số tiền đã thu]]</f>
        <v>0</v>
      </c>
      <c r="S2223" s="7">
        <f>IF(Table1[[#This Row],[Ngày hóa đơn]]&lt;&gt;"",Table1[[#This Row],[Ngày hóa đơn]],Table1[[#This Row],[Ngày hạch toán]])</f>
        <v>45668</v>
      </c>
      <c r="T2223" s="8"/>
      <c r="U2223" s="7">
        <f>IF(Table1[[#This Row],[Ngày tính CN]]="","",S2223+T2223)</f>
        <v>45668</v>
      </c>
      <c r="V2223" s="71">
        <f ca="1">IF(Table1[[#This Row],[Hạn thanh toán]]="","",IF((U2223-NOW())&lt;0,0,(U2223-NOW())))</f>
        <v>0</v>
      </c>
      <c r="X2223" s="65" t="str">
        <f t="shared" ca="1" si="237"/>
        <v/>
      </c>
      <c r="Y2223" s="3" t="str">
        <f t="shared" si="240"/>
        <v>Đã thanh toán</v>
      </c>
      <c r="Z2223" s="250">
        <f>Table1[[#This Row],[Hạn thanh toán]]</f>
        <v>45668</v>
      </c>
      <c r="AA2223" s="250">
        <f>Table1[[#This Row],[Ngày Thanh toán]]</f>
        <v>45716</v>
      </c>
      <c r="AD2223" s="3" t="str">
        <f>IF(Table1[[#This Row],[Mã khách hàng]]="","",VLOOKUP($A2223,Ma_KH!$A:$Q,Ma_KH!O$1,0))</f>
        <v>AEON MALL</v>
      </c>
      <c r="AE2223" s="3" t="str">
        <f>IF(Table1[[#This Row],[Mã khách hàng]]="","",VLOOKUP($A2223,Ma_KH!$A:$Q,Ma_KH!P$1,0))</f>
        <v>CÔNG TY TNHH AEON VIỆT NAM</v>
      </c>
      <c r="AF2223" s="3" t="str">
        <f>VLOOKUP(A2223,Ma_KH!A:Q,Ma_KH!J$1,0)</f>
        <v>Trần Hạo Nhị</v>
      </c>
    </row>
    <row r="2224" spans="1:32" ht="16.5">
      <c r="A2224" s="4" t="s">
        <v>141</v>
      </c>
      <c r="B2224" s="4" t="s">
        <v>4518</v>
      </c>
      <c r="C2224" s="5" t="s">
        <v>4250</v>
      </c>
      <c r="D2224" s="6" t="s">
        <v>4598</v>
      </c>
      <c r="E2224" s="5">
        <v>45672</v>
      </c>
      <c r="F2224" s="3" t="s">
        <v>2390</v>
      </c>
      <c r="I2224" s="18">
        <f>IFERROR(ROUND((VLOOKUP(Table1[[#This Row],[Mã khách hàng]],Ty_Le!$A:$D,5,0)*5%),0),0)</f>
        <v>0</v>
      </c>
      <c r="J2224" s="18">
        <f>(Table1[[#This Row],[Tiền hàng]]-Table1[[#This Row],[Tiền chiết khấu]])*8%</f>
        <v>0</v>
      </c>
      <c r="K2224" s="18">
        <v>29728080</v>
      </c>
      <c r="L2224" s="8" t="s">
        <v>24</v>
      </c>
      <c r="M2224" s="212">
        <v>45716</v>
      </c>
      <c r="N2224" s="213" t="s">
        <v>4371</v>
      </c>
      <c r="O2224" s="18">
        <f>IF(Table1[[#This Row],[Phân loại]]="Tồn đầu kỳ",Table1[[#This Row],[Tổng giá trị]],0)</f>
        <v>0</v>
      </c>
      <c r="P2224" s="8">
        <f>IF(Table1[[#This Row],[Số còn phải thu ĐK]]&lt;&gt;0,0,IF(Table1[[#This Row],[Phân loại]]="Bán hàng",Table1[[#This Row],[Tổng giá trị]],-Table1[[#This Row],[Tổng giá trị]]))</f>
        <v>29728080</v>
      </c>
      <c r="Q2224" s="18">
        <f t="shared" si="239"/>
        <v>29728080</v>
      </c>
      <c r="R2224" s="8">
        <f>Table1[[#This Row],[Số còn phải thu ĐK]]+Table1[[#This Row],[Giá Trị HD sau CK]]-Table1[[#This Row],[Số tiền đã thu]]</f>
        <v>0</v>
      </c>
      <c r="S2224" s="7">
        <f>IF(Table1[[#This Row],[Ngày hóa đơn]]&lt;&gt;"",Table1[[#This Row],[Ngày hóa đơn]],Table1[[#This Row],[Ngày hạch toán]])</f>
        <v>45672</v>
      </c>
      <c r="T2224" s="8"/>
      <c r="U2224" s="7">
        <f>IF(Table1[[#This Row],[Ngày tính CN]]="","",S2224+T2224)</f>
        <v>45672</v>
      </c>
      <c r="V2224" s="71">
        <f ca="1">IF(Table1[[#This Row],[Hạn thanh toán]]="","",IF((U2224-NOW())&lt;0,0,(U2224-NOW())))</f>
        <v>0</v>
      </c>
      <c r="X2224" s="65" t="str">
        <f t="shared" ca="1" si="237"/>
        <v/>
      </c>
      <c r="Y2224" s="3" t="str">
        <f t="shared" si="240"/>
        <v>Đã thanh toán</v>
      </c>
      <c r="Z2224" s="250">
        <f>Table1[[#This Row],[Hạn thanh toán]]</f>
        <v>45672</v>
      </c>
      <c r="AA2224" s="250">
        <f>Table1[[#This Row],[Ngày Thanh toán]]</f>
        <v>45716</v>
      </c>
      <c r="AD2224" s="3" t="str">
        <f>IF(Table1[[#This Row],[Mã khách hàng]]="","",VLOOKUP($A2224,Ma_KH!$A:$Q,Ma_KH!O$1,0))</f>
        <v>AEON MALL</v>
      </c>
      <c r="AE2224" s="3" t="str">
        <f>IF(Table1[[#This Row],[Mã khách hàng]]="","",VLOOKUP($A2224,Ma_KH!$A:$Q,Ma_KH!P$1,0))</f>
        <v>CÔNG TY TNHH AEON VIỆT NAM</v>
      </c>
      <c r="AF2224" s="3" t="str">
        <f>VLOOKUP(A2224,Ma_KH!A:Q,Ma_KH!J$1,0)</f>
        <v>Nguyễn Quốc Thái</v>
      </c>
    </row>
    <row r="2225" spans="1:32" ht="16.5">
      <c r="A2225" s="4" t="s">
        <v>140</v>
      </c>
      <c r="B2225" s="4" t="s">
        <v>4518</v>
      </c>
      <c r="C2225" s="5" t="s">
        <v>4250</v>
      </c>
      <c r="D2225" s="6" t="s">
        <v>4599</v>
      </c>
      <c r="E2225" s="5">
        <v>45672</v>
      </c>
      <c r="F2225" s="3" t="s">
        <v>2349</v>
      </c>
      <c r="I2225" s="18">
        <f>IFERROR(ROUND((VLOOKUP(Table1[[#This Row],[Mã khách hàng]],Ty_Le!$A:$D,5,0)*5%),0),0)</f>
        <v>0</v>
      </c>
      <c r="J2225" s="18">
        <f>(Table1[[#This Row],[Tiền hàng]]-Table1[[#This Row],[Tiền chiết khấu]])*8%</f>
        <v>0</v>
      </c>
      <c r="K2225" s="18">
        <v>33857222</v>
      </c>
      <c r="L2225" s="8" t="s">
        <v>24</v>
      </c>
      <c r="M2225" s="212">
        <v>45716</v>
      </c>
      <c r="N2225" s="213" t="s">
        <v>4371</v>
      </c>
      <c r="O2225" s="18">
        <f>IF(Table1[[#This Row],[Phân loại]]="Tồn đầu kỳ",Table1[[#This Row],[Tổng giá trị]],0)</f>
        <v>0</v>
      </c>
      <c r="P2225" s="8">
        <f>IF(Table1[[#This Row],[Số còn phải thu ĐK]]&lt;&gt;0,0,IF(Table1[[#This Row],[Phân loại]]="Bán hàng",Table1[[#This Row],[Tổng giá trị]],-Table1[[#This Row],[Tổng giá trị]]))</f>
        <v>33857222</v>
      </c>
      <c r="Q2225" s="18">
        <f t="shared" si="239"/>
        <v>33857222</v>
      </c>
      <c r="R2225" s="8">
        <f>Table1[[#This Row],[Số còn phải thu ĐK]]+Table1[[#This Row],[Giá Trị HD sau CK]]-Table1[[#This Row],[Số tiền đã thu]]</f>
        <v>0</v>
      </c>
      <c r="S2225" s="7">
        <f>IF(Table1[[#This Row],[Ngày hóa đơn]]&lt;&gt;"",Table1[[#This Row],[Ngày hóa đơn]],Table1[[#This Row],[Ngày hạch toán]])</f>
        <v>45672</v>
      </c>
      <c r="T2225" s="8"/>
      <c r="U2225" s="7">
        <f>IF(Table1[[#This Row],[Ngày tính CN]]="","",S2225+T2225)</f>
        <v>45672</v>
      </c>
      <c r="V2225" s="71">
        <f ca="1">IF(Table1[[#This Row],[Hạn thanh toán]]="","",IF((U2225-NOW())&lt;0,0,(U2225-NOW())))</f>
        <v>0</v>
      </c>
      <c r="X2225" s="65" t="str">
        <f t="shared" ca="1" si="237"/>
        <v/>
      </c>
      <c r="Y2225" s="3" t="str">
        <f t="shared" si="240"/>
        <v>Đã thanh toán</v>
      </c>
      <c r="Z2225" s="250">
        <f>Table1[[#This Row],[Hạn thanh toán]]</f>
        <v>45672</v>
      </c>
      <c r="AA2225" s="250">
        <f>Table1[[#This Row],[Ngày Thanh toán]]</f>
        <v>45716</v>
      </c>
      <c r="AD2225" s="3" t="str">
        <f>IF(Table1[[#This Row],[Mã khách hàng]]="","",VLOOKUP($A2225,Ma_KH!$A:$Q,Ma_KH!O$1,0))</f>
        <v>AEON MALL</v>
      </c>
      <c r="AE2225" s="3" t="str">
        <f>IF(Table1[[#This Row],[Mã khách hàng]]="","",VLOOKUP($A2225,Ma_KH!$A:$Q,Ma_KH!P$1,0))</f>
        <v>CÔNG TY TNHH AEON VIỆT NAM</v>
      </c>
      <c r="AF2225" s="3" t="str">
        <f>VLOOKUP(A2225,Ma_KH!A:Q,Ma_KH!J$1,0)</f>
        <v>Dương Thị Kim Hồng</v>
      </c>
    </row>
    <row r="2226" spans="1:32" ht="16.5">
      <c r="A2226" s="4" t="s">
        <v>140</v>
      </c>
      <c r="B2226" s="4" t="s">
        <v>4518</v>
      </c>
      <c r="C2226" s="5" t="s">
        <v>4251</v>
      </c>
      <c r="D2226" s="6" t="s">
        <v>4600</v>
      </c>
      <c r="E2226" s="5">
        <v>45680</v>
      </c>
      <c r="F2226" s="3" t="s">
        <v>2350</v>
      </c>
      <c r="I2226" s="18">
        <f>IFERROR(ROUND((VLOOKUP(Table1[[#This Row],[Mã khách hàng]],Ty_Le!$A:$D,5,0)*5%),0),0)</f>
        <v>0</v>
      </c>
      <c r="J2226" s="18">
        <f>(Table1[[#This Row],[Tiền hàng]]-Table1[[#This Row],[Tiền chiết khấu]])*8%</f>
        <v>0</v>
      </c>
      <c r="K2226" s="18">
        <v>8995752</v>
      </c>
      <c r="L2226" s="8" t="s">
        <v>24</v>
      </c>
      <c r="M2226" s="212">
        <v>45716</v>
      </c>
      <c r="N2226" s="213" t="s">
        <v>4371</v>
      </c>
      <c r="O2226" s="18">
        <f>IF(Table1[[#This Row],[Phân loại]]="Tồn đầu kỳ",Table1[[#This Row],[Tổng giá trị]],0)</f>
        <v>0</v>
      </c>
      <c r="P2226" s="8">
        <f>IF(Table1[[#This Row],[Số còn phải thu ĐK]]&lt;&gt;0,0,IF(Table1[[#This Row],[Phân loại]]="Bán hàng",Table1[[#This Row],[Tổng giá trị]],-Table1[[#This Row],[Tổng giá trị]]))</f>
        <v>8995752</v>
      </c>
      <c r="Q2226" s="18">
        <f t="shared" si="239"/>
        <v>8995752</v>
      </c>
      <c r="R2226" s="8">
        <f>Table1[[#This Row],[Số còn phải thu ĐK]]+Table1[[#This Row],[Giá Trị HD sau CK]]-Table1[[#This Row],[Số tiền đã thu]]</f>
        <v>0</v>
      </c>
      <c r="S2226" s="7">
        <f>IF(Table1[[#This Row],[Ngày hóa đơn]]&lt;&gt;"",Table1[[#This Row],[Ngày hóa đơn]],Table1[[#This Row],[Ngày hạch toán]])</f>
        <v>45680</v>
      </c>
      <c r="T2226" s="8"/>
      <c r="U2226" s="7">
        <f>IF(Table1[[#This Row],[Ngày tính CN]]="","",S2226+T2226)</f>
        <v>45680</v>
      </c>
      <c r="V2226" s="71">
        <f ca="1">IF(Table1[[#This Row],[Hạn thanh toán]]="","",IF((U2226-NOW())&lt;0,0,(U2226-NOW())))</f>
        <v>0</v>
      </c>
      <c r="X2226" s="65" t="str">
        <f t="shared" ca="1" si="237"/>
        <v/>
      </c>
      <c r="Y2226" s="3" t="str">
        <f t="shared" si="240"/>
        <v>Đã thanh toán</v>
      </c>
      <c r="Z2226" s="250">
        <f>Table1[[#This Row],[Hạn thanh toán]]</f>
        <v>45680</v>
      </c>
      <c r="AA2226" s="250">
        <f>Table1[[#This Row],[Ngày Thanh toán]]</f>
        <v>45716</v>
      </c>
      <c r="AD2226" s="3" t="str">
        <f>IF(Table1[[#This Row],[Mã khách hàng]]="","",VLOOKUP($A2226,Ma_KH!$A:$Q,Ma_KH!O$1,0))</f>
        <v>AEON MALL</v>
      </c>
      <c r="AE2226" s="3" t="str">
        <f>IF(Table1[[#This Row],[Mã khách hàng]]="","",VLOOKUP($A2226,Ma_KH!$A:$Q,Ma_KH!P$1,0))</f>
        <v>CÔNG TY TNHH AEON VIỆT NAM</v>
      </c>
      <c r="AF2226" s="3" t="str">
        <f>VLOOKUP(A2226,Ma_KH!A:Q,Ma_KH!J$1,0)</f>
        <v>Dương Thị Kim Hồng</v>
      </c>
    </row>
    <row r="2227" spans="1:32" ht="16.5">
      <c r="A2227" s="4" t="s">
        <v>139</v>
      </c>
      <c r="B2227" s="4" t="s">
        <v>4518</v>
      </c>
      <c r="C2227" s="5" t="s">
        <v>4252</v>
      </c>
      <c r="D2227" s="6" t="s">
        <v>4601</v>
      </c>
      <c r="E2227" s="5">
        <v>45682</v>
      </c>
      <c r="F2227" s="3" t="s">
        <v>2305</v>
      </c>
      <c r="I2227" s="18">
        <f>IFERROR(ROUND((VLOOKUP(Table1[[#This Row],[Mã khách hàng]],Ty_Le!$A:$D,5,0)*5%),0),0)</f>
        <v>0</v>
      </c>
      <c r="J2227" s="18">
        <f>(Table1[[#This Row],[Tiền hàng]]-Table1[[#This Row],[Tiền chiết khấu]])*8%</f>
        <v>0</v>
      </c>
      <c r="K2227" s="18">
        <v>1300730</v>
      </c>
      <c r="L2227" s="8" t="s">
        <v>24</v>
      </c>
      <c r="M2227" s="212">
        <v>45716</v>
      </c>
      <c r="N2227" s="213" t="s">
        <v>4371</v>
      </c>
      <c r="O2227" s="18">
        <f>IF(Table1[[#This Row],[Phân loại]]="Tồn đầu kỳ",Table1[[#This Row],[Tổng giá trị]],0)</f>
        <v>0</v>
      </c>
      <c r="P2227" s="8">
        <f>IF(Table1[[#This Row],[Số còn phải thu ĐK]]&lt;&gt;0,0,IF(Table1[[#This Row],[Phân loại]]="Bán hàng",Table1[[#This Row],[Tổng giá trị]],-Table1[[#This Row],[Tổng giá trị]]))</f>
        <v>1300730</v>
      </c>
      <c r="Q2227" s="18">
        <f t="shared" si="239"/>
        <v>1300730</v>
      </c>
      <c r="R2227" s="8">
        <f>Table1[[#This Row],[Số còn phải thu ĐK]]+Table1[[#This Row],[Giá Trị HD sau CK]]-Table1[[#This Row],[Số tiền đã thu]]</f>
        <v>0</v>
      </c>
      <c r="S2227" s="7">
        <f>IF(Table1[[#This Row],[Ngày hóa đơn]]&lt;&gt;"",Table1[[#This Row],[Ngày hóa đơn]],Table1[[#This Row],[Ngày hạch toán]])</f>
        <v>45682</v>
      </c>
      <c r="T2227" s="8"/>
      <c r="U2227" s="7">
        <f>IF(Table1[[#This Row],[Ngày tính CN]]="","",S2227+T2227)</f>
        <v>45682</v>
      </c>
      <c r="V2227" s="71">
        <f ca="1">IF(Table1[[#This Row],[Hạn thanh toán]]="","",IF((U2227-NOW())&lt;0,0,(U2227-NOW())))</f>
        <v>0</v>
      </c>
      <c r="X2227" s="65" t="str">
        <f t="shared" ca="1" si="237"/>
        <v/>
      </c>
      <c r="Y2227" s="3" t="str">
        <f t="shared" si="240"/>
        <v>Đã thanh toán</v>
      </c>
      <c r="Z2227" s="250">
        <f>Table1[[#This Row],[Hạn thanh toán]]</f>
        <v>45682</v>
      </c>
      <c r="AA2227" s="250">
        <f>Table1[[#This Row],[Ngày Thanh toán]]</f>
        <v>45716</v>
      </c>
      <c r="AD2227" s="3" t="str">
        <f>IF(Table1[[#This Row],[Mã khách hàng]]="","",VLOOKUP($A2227,Ma_KH!$A:$Q,Ma_KH!O$1,0))</f>
        <v>AEON MALL</v>
      </c>
      <c r="AE2227" s="3" t="str">
        <f>IF(Table1[[#This Row],[Mã khách hàng]]="","",VLOOKUP($A2227,Ma_KH!$A:$Q,Ma_KH!P$1,0))</f>
        <v>CÔNG TY TNHH AEON VIỆT NAM</v>
      </c>
      <c r="AF2227" s="3" t="str">
        <f>VLOOKUP(A2227,Ma_KH!A:Q,Ma_KH!J$1,0)</f>
        <v>Trần Hạo Nhị</v>
      </c>
    </row>
    <row r="2228" spans="1:32" ht="16.5">
      <c r="A2228" s="4" t="s">
        <v>141</v>
      </c>
      <c r="B2228" s="4" t="s">
        <v>4518</v>
      </c>
      <c r="C2228" s="5" t="s">
        <v>4253</v>
      </c>
      <c r="D2228" s="6" t="s">
        <v>4602</v>
      </c>
      <c r="E2228" s="5">
        <v>45681</v>
      </c>
      <c r="F2228" s="3" t="s">
        <v>2391</v>
      </c>
      <c r="I2228" s="18">
        <f>IFERROR(ROUND((VLOOKUP(Table1[[#This Row],[Mã khách hàng]],Ty_Le!$A:$D,5,0)*5%),0),0)</f>
        <v>0</v>
      </c>
      <c r="J2228" s="18">
        <f>(Table1[[#This Row],[Tiền hàng]]-Table1[[#This Row],[Tiền chiết khấu]])*8%</f>
        <v>0</v>
      </c>
      <c r="K2228" s="18">
        <v>8671536</v>
      </c>
      <c r="L2228" s="8" t="s">
        <v>24</v>
      </c>
      <c r="M2228" s="212">
        <v>45716</v>
      </c>
      <c r="N2228" s="213" t="s">
        <v>4371</v>
      </c>
      <c r="O2228" s="18">
        <f>IF(Table1[[#This Row],[Phân loại]]="Tồn đầu kỳ",Table1[[#This Row],[Tổng giá trị]],0)</f>
        <v>0</v>
      </c>
      <c r="P2228" s="8">
        <f>IF(Table1[[#This Row],[Số còn phải thu ĐK]]&lt;&gt;0,0,IF(Table1[[#This Row],[Phân loại]]="Bán hàng",Table1[[#This Row],[Tổng giá trị]],-Table1[[#This Row],[Tổng giá trị]]))</f>
        <v>8671536</v>
      </c>
      <c r="Q2228" s="18">
        <f t="shared" si="239"/>
        <v>8671536</v>
      </c>
      <c r="R2228" s="8">
        <f>Table1[[#This Row],[Số còn phải thu ĐK]]+Table1[[#This Row],[Giá Trị HD sau CK]]-Table1[[#This Row],[Số tiền đã thu]]</f>
        <v>0</v>
      </c>
      <c r="S2228" s="7">
        <f>IF(Table1[[#This Row],[Ngày hóa đơn]]&lt;&gt;"",Table1[[#This Row],[Ngày hóa đơn]],Table1[[#This Row],[Ngày hạch toán]])</f>
        <v>45681</v>
      </c>
      <c r="T2228" s="8"/>
      <c r="U2228" s="7">
        <f>IF(Table1[[#This Row],[Ngày tính CN]]="","",S2228+T2228)</f>
        <v>45681</v>
      </c>
      <c r="V2228" s="71">
        <f ca="1">IF(Table1[[#This Row],[Hạn thanh toán]]="","",IF((U2228-NOW())&lt;0,0,(U2228-NOW())))</f>
        <v>0</v>
      </c>
      <c r="X2228" s="65" t="str">
        <f t="shared" ca="1" si="237"/>
        <v/>
      </c>
      <c r="Y2228" s="3" t="str">
        <f t="shared" si="240"/>
        <v>Đã thanh toán</v>
      </c>
      <c r="Z2228" s="250">
        <f>Table1[[#This Row],[Hạn thanh toán]]</f>
        <v>45681</v>
      </c>
      <c r="AA2228" s="250">
        <f>Table1[[#This Row],[Ngày Thanh toán]]</f>
        <v>45716</v>
      </c>
      <c r="AD2228" s="3" t="str">
        <f>IF(Table1[[#This Row],[Mã khách hàng]]="","",VLOOKUP($A2228,Ma_KH!$A:$Q,Ma_KH!O$1,0))</f>
        <v>AEON MALL</v>
      </c>
      <c r="AE2228" s="3" t="str">
        <f>IF(Table1[[#This Row],[Mã khách hàng]]="","",VLOOKUP($A2228,Ma_KH!$A:$Q,Ma_KH!P$1,0))</f>
        <v>CÔNG TY TNHH AEON VIỆT NAM</v>
      </c>
      <c r="AF2228" s="3" t="str">
        <f>VLOOKUP(A2228,Ma_KH!A:Q,Ma_KH!J$1,0)</f>
        <v>Nguyễn Quốc Thái</v>
      </c>
    </row>
    <row r="2229" spans="1:32" ht="16.5">
      <c r="A2229" s="4" t="s">
        <v>141</v>
      </c>
      <c r="B2229" s="4" t="s">
        <v>4518</v>
      </c>
      <c r="C2229" s="5" t="s">
        <v>4252</v>
      </c>
      <c r="D2229" s="6" t="s">
        <v>4603</v>
      </c>
      <c r="E2229" s="5">
        <v>45682</v>
      </c>
      <c r="F2229" s="3" t="s">
        <v>2392</v>
      </c>
      <c r="I2229" s="18">
        <f>IFERROR(ROUND((VLOOKUP(Table1[[#This Row],[Mã khách hàng]],Ty_Le!$A:$D,5,0)*5%),0),0)</f>
        <v>0</v>
      </c>
      <c r="J2229" s="18">
        <f>(Table1[[#This Row],[Tiền hàng]]-Table1[[#This Row],[Tiền chiết khấu]])*8%</f>
        <v>0</v>
      </c>
      <c r="K2229" s="18">
        <v>2167884</v>
      </c>
      <c r="L2229" s="8" t="s">
        <v>24</v>
      </c>
      <c r="M2229" s="212">
        <v>45716</v>
      </c>
      <c r="N2229" s="213" t="s">
        <v>4371</v>
      </c>
      <c r="O2229" s="18">
        <f>IF(Table1[[#This Row],[Phân loại]]="Tồn đầu kỳ",Table1[[#This Row],[Tổng giá trị]],0)</f>
        <v>0</v>
      </c>
      <c r="P2229" s="8">
        <f>IF(Table1[[#This Row],[Số còn phải thu ĐK]]&lt;&gt;0,0,IF(Table1[[#This Row],[Phân loại]]="Bán hàng",Table1[[#This Row],[Tổng giá trị]],-Table1[[#This Row],[Tổng giá trị]]))</f>
        <v>2167884</v>
      </c>
      <c r="Q2229" s="18">
        <f t="shared" si="239"/>
        <v>2167884</v>
      </c>
      <c r="R2229" s="8">
        <f>Table1[[#This Row],[Số còn phải thu ĐK]]+Table1[[#This Row],[Giá Trị HD sau CK]]-Table1[[#This Row],[Số tiền đã thu]]</f>
        <v>0</v>
      </c>
      <c r="S2229" s="7">
        <f>IF(Table1[[#This Row],[Ngày hóa đơn]]&lt;&gt;"",Table1[[#This Row],[Ngày hóa đơn]],Table1[[#This Row],[Ngày hạch toán]])</f>
        <v>45682</v>
      </c>
      <c r="T2229" s="8"/>
      <c r="U2229" s="7">
        <f>IF(Table1[[#This Row],[Ngày tính CN]]="","",S2229+T2229)</f>
        <v>45682</v>
      </c>
      <c r="V2229" s="71">
        <f ca="1">IF(Table1[[#This Row],[Hạn thanh toán]]="","",IF((U2229-NOW())&lt;0,0,(U2229-NOW())))</f>
        <v>0</v>
      </c>
      <c r="X2229" s="65" t="str">
        <f t="shared" ca="1" si="237"/>
        <v/>
      </c>
      <c r="Y2229" s="3" t="str">
        <f t="shared" si="240"/>
        <v>Đã thanh toán</v>
      </c>
      <c r="Z2229" s="250">
        <f>Table1[[#This Row],[Hạn thanh toán]]</f>
        <v>45682</v>
      </c>
      <c r="AA2229" s="250">
        <f>Table1[[#This Row],[Ngày Thanh toán]]</f>
        <v>45716</v>
      </c>
      <c r="AD2229" s="3" t="str">
        <f>IF(Table1[[#This Row],[Mã khách hàng]]="","",VLOOKUP($A2229,Ma_KH!$A:$Q,Ma_KH!O$1,0))</f>
        <v>AEON MALL</v>
      </c>
      <c r="AE2229" s="3" t="str">
        <f>IF(Table1[[#This Row],[Mã khách hàng]]="","",VLOOKUP($A2229,Ma_KH!$A:$Q,Ma_KH!P$1,0))</f>
        <v>CÔNG TY TNHH AEON VIỆT NAM</v>
      </c>
      <c r="AF2229" s="3" t="str">
        <f>VLOOKUP(A2229,Ma_KH!A:Q,Ma_KH!J$1,0)</f>
        <v>Nguyễn Quốc Thái</v>
      </c>
    </row>
    <row r="2230" spans="1:32" ht="16.5">
      <c r="A2230" s="4" t="s">
        <v>139</v>
      </c>
      <c r="B2230" s="4" t="s">
        <v>4518</v>
      </c>
      <c r="C2230" s="5" t="s">
        <v>4254</v>
      </c>
      <c r="D2230" s="6" t="s">
        <v>4520</v>
      </c>
      <c r="E2230" s="5">
        <v>45688</v>
      </c>
      <c r="F2230" s="3">
        <v>556</v>
      </c>
      <c r="I2230" s="18">
        <f>IFERROR(ROUND((VLOOKUP(Table1[[#This Row],[Mã khách hàng]],Ty_Le!$A:$D,5,0)*5%),0),0)</f>
        <v>0</v>
      </c>
      <c r="J2230" s="18">
        <f>(Table1[[#This Row],[Tiền hàng]]-Table1[[#This Row],[Tiền chiết khấu]])*8%</f>
        <v>0</v>
      </c>
      <c r="K2230" s="18">
        <v>5331882</v>
      </c>
      <c r="L2230" s="8" t="s">
        <v>3649</v>
      </c>
      <c r="M2230" s="212">
        <v>45716</v>
      </c>
      <c r="N2230" s="213" t="s">
        <v>4371</v>
      </c>
      <c r="O2230" s="18">
        <f>IF(Table1[[#This Row],[Phân loại]]="Tồn đầu kỳ",Table1[[#This Row],[Tổng giá trị]],0)</f>
        <v>0</v>
      </c>
      <c r="P2230" s="8">
        <f>IF(Table1[[#This Row],[Số còn phải thu ĐK]]&lt;&gt;0,0,IF(Table1[[#This Row],[Phân loại]]="Bán hàng",Table1[[#This Row],[Tổng giá trị]],-Table1[[#This Row],[Tổng giá trị]]))</f>
        <v>-5331882</v>
      </c>
      <c r="Q2230" s="18">
        <f t="shared" si="239"/>
        <v>-5331882</v>
      </c>
      <c r="R2230" s="8">
        <f>Table1[[#This Row],[Số còn phải thu ĐK]]+Table1[[#This Row],[Giá Trị HD sau CK]]-Table1[[#This Row],[Số tiền đã thu]]</f>
        <v>0</v>
      </c>
      <c r="S2230" s="7">
        <f>IF(Table1[[#This Row],[Ngày hóa đơn]]&lt;&gt;"",Table1[[#This Row],[Ngày hóa đơn]],Table1[[#This Row],[Ngày hạch toán]])</f>
        <v>45688</v>
      </c>
      <c r="T2230" s="8"/>
      <c r="U2230" s="7">
        <f>IF(Table1[[#This Row],[Ngày tính CN]]="","",S2230+T2230)</f>
        <v>45688</v>
      </c>
      <c r="V2230" s="71">
        <f ca="1">IF(Table1[[#This Row],[Hạn thanh toán]]="","",IF((U2230-NOW())&lt;0,0,(U2230-NOW())))</f>
        <v>0</v>
      </c>
      <c r="X2230" s="65" t="str">
        <f t="shared" ca="1" si="237"/>
        <v/>
      </c>
      <c r="Y2230" s="3" t="str">
        <f t="shared" si="240"/>
        <v>Đã thanh toán</v>
      </c>
      <c r="Z2230" s="250">
        <f>Table1[[#This Row],[Hạn thanh toán]]</f>
        <v>45688</v>
      </c>
      <c r="AA2230" s="250">
        <f>Table1[[#This Row],[Ngày Thanh toán]]</f>
        <v>45716</v>
      </c>
      <c r="AD2230" s="3" t="str">
        <f>IF(Table1[[#This Row],[Mã khách hàng]]="","",VLOOKUP($A2230,Ma_KH!$A:$Q,Ma_KH!O$1,0))</f>
        <v>AEON MALL</v>
      </c>
      <c r="AE2230" s="3" t="str">
        <f>IF(Table1[[#This Row],[Mã khách hàng]]="","",VLOOKUP($A2230,Ma_KH!$A:$Q,Ma_KH!P$1,0))</f>
        <v>CÔNG TY TNHH AEON VIỆT NAM</v>
      </c>
      <c r="AF2230" s="3" t="str">
        <f>VLOOKUP(A2230,Ma_KH!A:Q,Ma_KH!J$1,0)</f>
        <v>Trần Hạo Nhị</v>
      </c>
    </row>
    <row r="2231" spans="1:32" ht="16.5">
      <c r="A2231" s="4" t="s">
        <v>139</v>
      </c>
      <c r="B2231" s="4" t="s">
        <v>4518</v>
      </c>
      <c r="C2231" s="5" t="s">
        <v>4254</v>
      </c>
      <c r="D2231" s="6" t="s">
        <v>4521</v>
      </c>
      <c r="E2231" s="5">
        <v>45688</v>
      </c>
      <c r="F2231" s="3">
        <v>1046</v>
      </c>
      <c r="I2231" s="18">
        <f>IFERROR(ROUND((VLOOKUP(Table1[[#This Row],[Mã khách hàng]],Ty_Le!$A:$D,5,0)*5%),0),0)</f>
        <v>0</v>
      </c>
      <c r="J2231" s="18">
        <f>(Table1[[#This Row],[Tiền hàng]]-Table1[[#This Row],[Tiền chiết khấu]])*8%</f>
        <v>0</v>
      </c>
      <c r="K2231" s="18">
        <v>983793</v>
      </c>
      <c r="L2231" s="8" t="s">
        <v>3649</v>
      </c>
      <c r="M2231" s="212">
        <v>45716</v>
      </c>
      <c r="N2231" s="213" t="s">
        <v>4371</v>
      </c>
      <c r="O2231" s="18">
        <f>IF(Table1[[#This Row],[Phân loại]]="Tồn đầu kỳ",Table1[[#This Row],[Tổng giá trị]],0)</f>
        <v>0</v>
      </c>
      <c r="P2231" s="8">
        <f>IF(Table1[[#This Row],[Số còn phải thu ĐK]]&lt;&gt;0,0,IF(Table1[[#This Row],[Phân loại]]="Bán hàng",Table1[[#This Row],[Tổng giá trị]],-Table1[[#This Row],[Tổng giá trị]]))</f>
        <v>-983793</v>
      </c>
      <c r="Q2231" s="18">
        <f t="shared" si="239"/>
        <v>-983793</v>
      </c>
      <c r="R2231" s="8">
        <f>Table1[[#This Row],[Số còn phải thu ĐK]]+Table1[[#This Row],[Giá Trị HD sau CK]]-Table1[[#This Row],[Số tiền đã thu]]</f>
        <v>0</v>
      </c>
      <c r="S2231" s="7">
        <f>IF(Table1[[#This Row],[Ngày hóa đơn]]&lt;&gt;"",Table1[[#This Row],[Ngày hóa đơn]],Table1[[#This Row],[Ngày hạch toán]])</f>
        <v>45688</v>
      </c>
      <c r="T2231" s="8"/>
      <c r="U2231" s="7">
        <f>IF(Table1[[#This Row],[Ngày tính CN]]="","",S2231+T2231)</f>
        <v>45688</v>
      </c>
      <c r="V2231" s="71">
        <f ca="1">IF(Table1[[#This Row],[Hạn thanh toán]]="","",IF((U2231-NOW())&lt;0,0,(U2231-NOW())))</f>
        <v>0</v>
      </c>
      <c r="X2231" s="65" t="str">
        <f t="shared" ca="1" si="237"/>
        <v/>
      </c>
      <c r="Y2231" s="3" t="str">
        <f t="shared" si="240"/>
        <v>Đã thanh toán</v>
      </c>
      <c r="Z2231" s="250">
        <f>Table1[[#This Row],[Hạn thanh toán]]</f>
        <v>45688</v>
      </c>
      <c r="AA2231" s="250">
        <f>Table1[[#This Row],[Ngày Thanh toán]]</f>
        <v>45716</v>
      </c>
      <c r="AD2231" s="3" t="str">
        <f>IF(Table1[[#This Row],[Mã khách hàng]]="","",VLOOKUP($A2231,Ma_KH!$A:$Q,Ma_KH!O$1,0))</f>
        <v>AEON MALL</v>
      </c>
      <c r="AE2231" s="3" t="str">
        <f>IF(Table1[[#This Row],[Mã khách hàng]]="","",VLOOKUP($A2231,Ma_KH!$A:$Q,Ma_KH!P$1,0))</f>
        <v>CÔNG TY TNHH AEON VIỆT NAM</v>
      </c>
      <c r="AF2231" s="3" t="str">
        <f>VLOOKUP(A2231,Ma_KH!A:Q,Ma_KH!J$1,0)</f>
        <v>Trần Hạo Nhị</v>
      </c>
    </row>
    <row r="2232" spans="1:32" ht="16.5">
      <c r="A2232" s="4" t="s">
        <v>139</v>
      </c>
      <c r="B2232" s="4" t="s">
        <v>4518</v>
      </c>
      <c r="C2232" s="5" t="s">
        <v>4254</v>
      </c>
      <c r="D2232" s="6" t="s">
        <v>4522</v>
      </c>
      <c r="E2232" s="5">
        <v>45688</v>
      </c>
      <c r="F2232" s="3">
        <v>1464</v>
      </c>
      <c r="I2232" s="18">
        <f>IFERROR(ROUND((VLOOKUP(Table1[[#This Row],[Mã khách hàng]],Ty_Le!$A:$D,5,0)*5%),0),0)</f>
        <v>0</v>
      </c>
      <c r="J2232" s="18">
        <f>(Table1[[#This Row],[Tiền hàng]]-Table1[[#This Row],[Tiền chiết khấu]])*8%</f>
        <v>0</v>
      </c>
      <c r="K2232" s="18">
        <v>145684</v>
      </c>
      <c r="L2232" s="8" t="s">
        <v>3649</v>
      </c>
      <c r="M2232" s="212">
        <v>45716</v>
      </c>
      <c r="N2232" s="213" t="s">
        <v>4371</v>
      </c>
      <c r="O2232" s="18">
        <f>IF(Table1[[#This Row],[Phân loại]]="Tồn đầu kỳ",Table1[[#This Row],[Tổng giá trị]],0)</f>
        <v>0</v>
      </c>
      <c r="P2232" s="8">
        <f>IF(Table1[[#This Row],[Số còn phải thu ĐK]]&lt;&gt;0,0,IF(Table1[[#This Row],[Phân loại]]="Bán hàng",Table1[[#This Row],[Tổng giá trị]],-Table1[[#This Row],[Tổng giá trị]]))</f>
        <v>-145684</v>
      </c>
      <c r="Q2232" s="18">
        <f t="shared" si="239"/>
        <v>-145684</v>
      </c>
      <c r="R2232" s="8">
        <f>Table1[[#This Row],[Số còn phải thu ĐK]]+Table1[[#This Row],[Giá Trị HD sau CK]]-Table1[[#This Row],[Số tiền đã thu]]</f>
        <v>0</v>
      </c>
      <c r="S2232" s="7">
        <f>IF(Table1[[#This Row],[Ngày hóa đơn]]&lt;&gt;"",Table1[[#This Row],[Ngày hóa đơn]],Table1[[#This Row],[Ngày hạch toán]])</f>
        <v>45688</v>
      </c>
      <c r="T2232" s="8"/>
      <c r="U2232" s="7">
        <f>IF(Table1[[#This Row],[Ngày tính CN]]="","",S2232+T2232)</f>
        <v>45688</v>
      </c>
      <c r="V2232" s="71">
        <f ca="1">IF(Table1[[#This Row],[Hạn thanh toán]]="","",IF((U2232-NOW())&lt;0,0,(U2232-NOW())))</f>
        <v>0</v>
      </c>
      <c r="X2232" s="65" t="str">
        <f t="shared" ca="1" si="237"/>
        <v/>
      </c>
      <c r="Y2232" s="3" t="str">
        <f t="shared" si="240"/>
        <v>Đã thanh toán</v>
      </c>
      <c r="Z2232" s="250">
        <f>Table1[[#This Row],[Hạn thanh toán]]</f>
        <v>45688</v>
      </c>
      <c r="AA2232" s="250">
        <f>Table1[[#This Row],[Ngày Thanh toán]]</f>
        <v>45716</v>
      </c>
      <c r="AD2232" s="3" t="str">
        <f>IF(Table1[[#This Row],[Mã khách hàng]]="","",VLOOKUP($A2232,Ma_KH!$A:$Q,Ma_KH!O$1,0))</f>
        <v>AEON MALL</v>
      </c>
      <c r="AE2232" s="3" t="str">
        <f>IF(Table1[[#This Row],[Mã khách hàng]]="","",VLOOKUP($A2232,Ma_KH!$A:$Q,Ma_KH!P$1,0))</f>
        <v>CÔNG TY TNHH AEON VIỆT NAM</v>
      </c>
      <c r="AF2232" s="3" t="str">
        <f>VLOOKUP(A2232,Ma_KH!A:Q,Ma_KH!J$1,0)</f>
        <v>Trần Hạo Nhị</v>
      </c>
    </row>
    <row r="2233" spans="1:32" ht="16.5">
      <c r="A2233" s="4" t="s">
        <v>139</v>
      </c>
      <c r="B2233" s="4" t="s">
        <v>4518</v>
      </c>
      <c r="C2233" s="5" t="s">
        <v>4254</v>
      </c>
      <c r="D2233" s="6" t="s">
        <v>4523</v>
      </c>
      <c r="E2233" s="5">
        <v>45688</v>
      </c>
      <c r="F2233" s="3">
        <v>658</v>
      </c>
      <c r="I2233" s="18">
        <f>IFERROR(ROUND((VLOOKUP(Table1[[#This Row],[Mã khách hàng]],Ty_Le!$A:$D,5,0)*5%),0),0)</f>
        <v>0</v>
      </c>
      <c r="J2233" s="18">
        <f>(Table1[[#This Row],[Tiền hàng]]-Table1[[#This Row],[Tiền chiết khấu]])*8%</f>
        <v>0</v>
      </c>
      <c r="K2233" s="18">
        <v>4106074</v>
      </c>
      <c r="L2233" s="8" t="s">
        <v>3649</v>
      </c>
      <c r="M2233" s="212">
        <v>45716</v>
      </c>
      <c r="N2233" s="213" t="s">
        <v>4371</v>
      </c>
      <c r="O2233" s="18">
        <f>IF(Table1[[#This Row],[Phân loại]]="Tồn đầu kỳ",Table1[[#This Row],[Tổng giá trị]],0)</f>
        <v>0</v>
      </c>
      <c r="P2233" s="8">
        <f>IF(Table1[[#This Row],[Số còn phải thu ĐK]]&lt;&gt;0,0,IF(Table1[[#This Row],[Phân loại]]="Bán hàng",Table1[[#This Row],[Tổng giá trị]],-Table1[[#This Row],[Tổng giá trị]]))</f>
        <v>-4106074</v>
      </c>
      <c r="Q2233" s="18">
        <f t="shared" si="239"/>
        <v>-4106074</v>
      </c>
      <c r="R2233" s="8">
        <f>Table1[[#This Row],[Số còn phải thu ĐK]]+Table1[[#This Row],[Giá Trị HD sau CK]]-Table1[[#This Row],[Số tiền đã thu]]</f>
        <v>0</v>
      </c>
      <c r="S2233" s="7">
        <f>IF(Table1[[#This Row],[Ngày hóa đơn]]&lt;&gt;"",Table1[[#This Row],[Ngày hóa đơn]],Table1[[#This Row],[Ngày hạch toán]])</f>
        <v>45688</v>
      </c>
      <c r="T2233" s="8"/>
      <c r="U2233" s="7">
        <f>IF(Table1[[#This Row],[Ngày tính CN]]="","",S2233+T2233)</f>
        <v>45688</v>
      </c>
      <c r="V2233" s="71">
        <f ca="1">IF(Table1[[#This Row],[Hạn thanh toán]]="","",IF((U2233-NOW())&lt;0,0,(U2233-NOW())))</f>
        <v>0</v>
      </c>
      <c r="X2233" s="65" t="str">
        <f t="shared" ca="1" si="237"/>
        <v/>
      </c>
      <c r="Y2233" s="3" t="str">
        <f t="shared" si="240"/>
        <v>Đã thanh toán</v>
      </c>
      <c r="Z2233" s="250">
        <f>Table1[[#This Row],[Hạn thanh toán]]</f>
        <v>45688</v>
      </c>
      <c r="AA2233" s="250">
        <f>Table1[[#This Row],[Ngày Thanh toán]]</f>
        <v>45716</v>
      </c>
      <c r="AD2233" s="3" t="str">
        <f>IF(Table1[[#This Row],[Mã khách hàng]]="","",VLOOKUP($A2233,Ma_KH!$A:$Q,Ma_KH!O$1,0))</f>
        <v>AEON MALL</v>
      </c>
      <c r="AE2233" s="3" t="str">
        <f>IF(Table1[[#This Row],[Mã khách hàng]]="","",VLOOKUP($A2233,Ma_KH!$A:$Q,Ma_KH!P$1,0))</f>
        <v>CÔNG TY TNHH AEON VIỆT NAM</v>
      </c>
      <c r="AF2233" s="3" t="str">
        <f>VLOOKUP(A2233,Ma_KH!A:Q,Ma_KH!J$1,0)</f>
        <v>Trần Hạo Nhị</v>
      </c>
    </row>
    <row r="2234" spans="1:32" ht="16.5">
      <c r="A2234" s="4" t="s">
        <v>139</v>
      </c>
      <c r="B2234" s="4" t="s">
        <v>4518</v>
      </c>
      <c r="C2234" s="5" t="s">
        <v>4254</v>
      </c>
      <c r="D2234" s="6" t="s">
        <v>4524</v>
      </c>
      <c r="E2234" s="5">
        <v>45688</v>
      </c>
      <c r="F2234" s="3">
        <v>741</v>
      </c>
      <c r="I2234" s="18">
        <f>IFERROR(ROUND((VLOOKUP(Table1[[#This Row],[Mã khách hàng]],Ty_Le!$A:$D,5,0)*5%),0),0)</f>
        <v>0</v>
      </c>
      <c r="J2234" s="18">
        <f>(Table1[[#This Row],[Tiền hàng]]-Table1[[#This Row],[Tiền chiết khấu]])*8%</f>
        <v>0</v>
      </c>
      <c r="K2234" s="18">
        <v>455460</v>
      </c>
      <c r="L2234" s="8" t="s">
        <v>3649</v>
      </c>
      <c r="M2234" s="212">
        <v>45716</v>
      </c>
      <c r="N2234" s="213" t="s">
        <v>4371</v>
      </c>
      <c r="O2234" s="18">
        <f>IF(Table1[[#This Row],[Phân loại]]="Tồn đầu kỳ",Table1[[#This Row],[Tổng giá trị]],0)</f>
        <v>0</v>
      </c>
      <c r="P2234" s="8">
        <f>IF(Table1[[#This Row],[Số còn phải thu ĐK]]&lt;&gt;0,0,IF(Table1[[#This Row],[Phân loại]]="Bán hàng",Table1[[#This Row],[Tổng giá trị]],-Table1[[#This Row],[Tổng giá trị]]))</f>
        <v>-455460</v>
      </c>
      <c r="Q2234" s="18">
        <f t="shared" si="239"/>
        <v>-455460</v>
      </c>
      <c r="R2234" s="8">
        <f>Table1[[#This Row],[Số còn phải thu ĐK]]+Table1[[#This Row],[Giá Trị HD sau CK]]-Table1[[#This Row],[Số tiền đã thu]]</f>
        <v>0</v>
      </c>
      <c r="S2234" s="7">
        <f>IF(Table1[[#This Row],[Ngày hóa đơn]]&lt;&gt;"",Table1[[#This Row],[Ngày hóa đơn]],Table1[[#This Row],[Ngày hạch toán]])</f>
        <v>45688</v>
      </c>
      <c r="T2234" s="8"/>
      <c r="U2234" s="7">
        <f>IF(Table1[[#This Row],[Ngày tính CN]]="","",S2234+T2234)</f>
        <v>45688</v>
      </c>
      <c r="V2234" s="71">
        <f ca="1">IF(Table1[[#This Row],[Hạn thanh toán]]="","",IF((U2234-NOW())&lt;0,0,(U2234-NOW())))</f>
        <v>0</v>
      </c>
      <c r="X2234" s="65" t="str">
        <f t="shared" ca="1" si="237"/>
        <v/>
      </c>
      <c r="Y2234" s="3" t="str">
        <f t="shared" si="240"/>
        <v>Đã thanh toán</v>
      </c>
      <c r="Z2234" s="250">
        <f>Table1[[#This Row],[Hạn thanh toán]]</f>
        <v>45688</v>
      </c>
      <c r="AA2234" s="250">
        <f>Table1[[#This Row],[Ngày Thanh toán]]</f>
        <v>45716</v>
      </c>
      <c r="AD2234" s="3" t="str">
        <f>IF(Table1[[#This Row],[Mã khách hàng]]="","",VLOOKUP($A2234,Ma_KH!$A:$Q,Ma_KH!O$1,0))</f>
        <v>AEON MALL</v>
      </c>
      <c r="AE2234" s="3" t="str">
        <f>IF(Table1[[#This Row],[Mã khách hàng]]="","",VLOOKUP($A2234,Ma_KH!$A:$Q,Ma_KH!P$1,0))</f>
        <v>CÔNG TY TNHH AEON VIỆT NAM</v>
      </c>
      <c r="AF2234" s="3" t="str">
        <f>VLOOKUP(A2234,Ma_KH!A:Q,Ma_KH!J$1,0)</f>
        <v>Trần Hạo Nhị</v>
      </c>
    </row>
    <row r="2235" spans="1:32" ht="16.5">
      <c r="A2235" s="4" t="s">
        <v>139</v>
      </c>
      <c r="B2235" s="4" t="s">
        <v>4518</v>
      </c>
      <c r="C2235" s="5" t="s">
        <v>4254</v>
      </c>
      <c r="D2235" s="6" t="s">
        <v>4525</v>
      </c>
      <c r="E2235" s="5">
        <v>45688</v>
      </c>
      <c r="F2235" s="3">
        <v>723</v>
      </c>
      <c r="I2235" s="18">
        <f>IFERROR(ROUND((VLOOKUP(Table1[[#This Row],[Mã khách hàng]],Ty_Le!$A:$D,5,0)*5%),0),0)</f>
        <v>0</v>
      </c>
      <c r="J2235" s="18">
        <f>(Table1[[#This Row],[Tiền hàng]]-Table1[[#This Row],[Tiền chiết khấu]])*8%</f>
        <v>0</v>
      </c>
      <c r="K2235" s="18">
        <v>1900961</v>
      </c>
      <c r="L2235" s="8" t="s">
        <v>3649</v>
      </c>
      <c r="M2235" s="212">
        <v>45716</v>
      </c>
      <c r="N2235" s="213" t="s">
        <v>4371</v>
      </c>
      <c r="O2235" s="18">
        <f>IF(Table1[[#This Row],[Phân loại]]="Tồn đầu kỳ",Table1[[#This Row],[Tổng giá trị]],0)</f>
        <v>0</v>
      </c>
      <c r="P2235" s="8">
        <f>IF(Table1[[#This Row],[Số còn phải thu ĐK]]&lt;&gt;0,0,IF(Table1[[#This Row],[Phân loại]]="Bán hàng",Table1[[#This Row],[Tổng giá trị]],-Table1[[#This Row],[Tổng giá trị]]))</f>
        <v>-1900961</v>
      </c>
      <c r="Q2235" s="18">
        <f t="shared" si="239"/>
        <v>-1900961</v>
      </c>
      <c r="R2235" s="8">
        <f>Table1[[#This Row],[Số còn phải thu ĐK]]+Table1[[#This Row],[Giá Trị HD sau CK]]-Table1[[#This Row],[Số tiền đã thu]]</f>
        <v>0</v>
      </c>
      <c r="S2235" s="7">
        <f>IF(Table1[[#This Row],[Ngày hóa đơn]]&lt;&gt;"",Table1[[#This Row],[Ngày hóa đơn]],Table1[[#This Row],[Ngày hạch toán]])</f>
        <v>45688</v>
      </c>
      <c r="T2235" s="8"/>
      <c r="U2235" s="7">
        <f>IF(Table1[[#This Row],[Ngày tính CN]]="","",S2235+T2235)</f>
        <v>45688</v>
      </c>
      <c r="V2235" s="71">
        <f ca="1">IF(Table1[[#This Row],[Hạn thanh toán]]="","",IF((U2235-NOW())&lt;0,0,(U2235-NOW())))</f>
        <v>0</v>
      </c>
      <c r="X2235" s="65" t="str">
        <f t="shared" ca="1" si="237"/>
        <v/>
      </c>
      <c r="Y2235" s="3" t="str">
        <f t="shared" si="240"/>
        <v>Đã thanh toán</v>
      </c>
      <c r="Z2235" s="250">
        <f>Table1[[#This Row],[Hạn thanh toán]]</f>
        <v>45688</v>
      </c>
      <c r="AA2235" s="250">
        <f>Table1[[#This Row],[Ngày Thanh toán]]</f>
        <v>45716</v>
      </c>
      <c r="AD2235" s="3" t="str">
        <f>IF(Table1[[#This Row],[Mã khách hàng]]="","",VLOOKUP($A2235,Ma_KH!$A:$Q,Ma_KH!O$1,0))</f>
        <v>AEON MALL</v>
      </c>
      <c r="AE2235" s="3" t="str">
        <f>IF(Table1[[#This Row],[Mã khách hàng]]="","",VLOOKUP($A2235,Ma_KH!$A:$Q,Ma_KH!P$1,0))</f>
        <v>CÔNG TY TNHH AEON VIỆT NAM</v>
      </c>
      <c r="AF2235" s="3" t="str">
        <f>VLOOKUP(A2235,Ma_KH!A:Q,Ma_KH!J$1,0)</f>
        <v>Trần Hạo Nhị</v>
      </c>
    </row>
    <row r="2236" spans="1:32" ht="16.5">
      <c r="A2236" s="4" t="s">
        <v>139</v>
      </c>
      <c r="B2236" s="4" t="s">
        <v>4518</v>
      </c>
      <c r="C2236" s="5" t="s">
        <v>4254</v>
      </c>
      <c r="D2236" s="6" t="s">
        <v>4526</v>
      </c>
      <c r="E2236" s="5">
        <v>45688</v>
      </c>
      <c r="F2236" s="3">
        <v>735</v>
      </c>
      <c r="I2236" s="18">
        <f>IFERROR(ROUND((VLOOKUP(Table1[[#This Row],[Mã khách hàng]],Ty_Le!$A:$D,5,0)*5%),0),0)</f>
        <v>0</v>
      </c>
      <c r="J2236" s="18">
        <f>(Table1[[#This Row],[Tiền hàng]]-Table1[[#This Row],[Tiền chiết khấu]])*8%</f>
        <v>0</v>
      </c>
      <c r="K2236" s="18">
        <v>2468463</v>
      </c>
      <c r="L2236" s="8" t="s">
        <v>3649</v>
      </c>
      <c r="M2236" s="212">
        <v>45716</v>
      </c>
      <c r="N2236" s="213" t="s">
        <v>4371</v>
      </c>
      <c r="O2236" s="18">
        <f>IF(Table1[[#This Row],[Phân loại]]="Tồn đầu kỳ",Table1[[#This Row],[Tổng giá trị]],0)</f>
        <v>0</v>
      </c>
      <c r="P2236" s="8">
        <f>IF(Table1[[#This Row],[Số còn phải thu ĐK]]&lt;&gt;0,0,IF(Table1[[#This Row],[Phân loại]]="Bán hàng",Table1[[#This Row],[Tổng giá trị]],-Table1[[#This Row],[Tổng giá trị]]))</f>
        <v>-2468463</v>
      </c>
      <c r="Q2236" s="18">
        <f t="shared" si="239"/>
        <v>-2468463</v>
      </c>
      <c r="R2236" s="8">
        <f>Table1[[#This Row],[Số còn phải thu ĐK]]+Table1[[#This Row],[Giá Trị HD sau CK]]-Table1[[#This Row],[Số tiền đã thu]]</f>
        <v>0</v>
      </c>
      <c r="S2236" s="7">
        <f>IF(Table1[[#This Row],[Ngày hóa đơn]]&lt;&gt;"",Table1[[#This Row],[Ngày hóa đơn]],Table1[[#This Row],[Ngày hạch toán]])</f>
        <v>45688</v>
      </c>
      <c r="T2236" s="8"/>
      <c r="U2236" s="7">
        <f>IF(Table1[[#This Row],[Ngày tính CN]]="","",S2236+T2236)</f>
        <v>45688</v>
      </c>
      <c r="V2236" s="71">
        <f ca="1">IF(Table1[[#This Row],[Hạn thanh toán]]="","",IF((U2236-NOW())&lt;0,0,(U2236-NOW())))</f>
        <v>0</v>
      </c>
      <c r="X2236" s="65" t="str">
        <f t="shared" ca="1" si="237"/>
        <v/>
      </c>
      <c r="Y2236" s="3" t="str">
        <f t="shared" si="240"/>
        <v>Đã thanh toán</v>
      </c>
      <c r="Z2236" s="250">
        <f>Table1[[#This Row],[Hạn thanh toán]]</f>
        <v>45688</v>
      </c>
      <c r="AA2236" s="250">
        <f>Table1[[#This Row],[Ngày Thanh toán]]</f>
        <v>45716</v>
      </c>
      <c r="AD2236" s="3" t="str">
        <f>IF(Table1[[#This Row],[Mã khách hàng]]="","",VLOOKUP($A2236,Ma_KH!$A:$Q,Ma_KH!O$1,0))</f>
        <v>AEON MALL</v>
      </c>
      <c r="AE2236" s="3" t="str">
        <f>IF(Table1[[#This Row],[Mã khách hàng]]="","",VLOOKUP($A2236,Ma_KH!$A:$Q,Ma_KH!P$1,0))</f>
        <v>CÔNG TY TNHH AEON VIỆT NAM</v>
      </c>
      <c r="AF2236" s="3" t="str">
        <f>VLOOKUP(A2236,Ma_KH!A:Q,Ma_KH!J$1,0)</f>
        <v>Trần Hạo Nhị</v>
      </c>
    </row>
    <row r="2237" spans="1:32" ht="16.5">
      <c r="A2237" s="4" t="s">
        <v>139</v>
      </c>
      <c r="B2237" s="4" t="s">
        <v>4518</v>
      </c>
      <c r="C2237" s="5" t="s">
        <v>4254</v>
      </c>
      <c r="D2237" s="6" t="s">
        <v>4527</v>
      </c>
      <c r="E2237" s="5">
        <v>45688</v>
      </c>
      <c r="F2237" s="3">
        <v>546</v>
      </c>
      <c r="I2237" s="18">
        <f>IFERROR(ROUND((VLOOKUP(Table1[[#This Row],[Mã khách hàng]],Ty_Le!$A:$D,5,0)*5%),0),0)</f>
        <v>0</v>
      </c>
      <c r="J2237" s="18">
        <f>(Table1[[#This Row],[Tiền hàng]]-Table1[[#This Row],[Tiền chiết khấu]])*8%</f>
        <v>0</v>
      </c>
      <c r="K2237" s="18">
        <v>67445</v>
      </c>
      <c r="L2237" s="8" t="s">
        <v>3649</v>
      </c>
      <c r="M2237" s="212">
        <v>45716</v>
      </c>
      <c r="N2237" s="213" t="s">
        <v>4371</v>
      </c>
      <c r="O2237" s="18">
        <f>IF(Table1[[#This Row],[Phân loại]]="Tồn đầu kỳ",Table1[[#This Row],[Tổng giá trị]],0)</f>
        <v>0</v>
      </c>
      <c r="P2237" s="8">
        <f>IF(Table1[[#This Row],[Số còn phải thu ĐK]]&lt;&gt;0,0,IF(Table1[[#This Row],[Phân loại]]="Bán hàng",Table1[[#This Row],[Tổng giá trị]],-Table1[[#This Row],[Tổng giá trị]]))</f>
        <v>-67445</v>
      </c>
      <c r="Q2237" s="18">
        <f t="shared" si="239"/>
        <v>-67445</v>
      </c>
      <c r="R2237" s="8">
        <f>Table1[[#This Row],[Số còn phải thu ĐK]]+Table1[[#This Row],[Giá Trị HD sau CK]]-Table1[[#This Row],[Số tiền đã thu]]</f>
        <v>0</v>
      </c>
      <c r="S2237" s="7">
        <f>IF(Table1[[#This Row],[Ngày hóa đơn]]&lt;&gt;"",Table1[[#This Row],[Ngày hóa đơn]],Table1[[#This Row],[Ngày hạch toán]])</f>
        <v>45688</v>
      </c>
      <c r="T2237" s="8"/>
      <c r="U2237" s="7">
        <f>IF(Table1[[#This Row],[Ngày tính CN]]="","",S2237+T2237)</f>
        <v>45688</v>
      </c>
      <c r="V2237" s="71">
        <f ca="1">IF(Table1[[#This Row],[Hạn thanh toán]]="","",IF((U2237-NOW())&lt;0,0,(U2237-NOW())))</f>
        <v>0</v>
      </c>
      <c r="X2237" s="65" t="str">
        <f t="shared" ca="1" si="237"/>
        <v/>
      </c>
      <c r="Y2237" s="3" t="str">
        <f t="shared" si="240"/>
        <v>Đã thanh toán</v>
      </c>
      <c r="Z2237" s="250">
        <f>Table1[[#This Row],[Hạn thanh toán]]</f>
        <v>45688</v>
      </c>
      <c r="AA2237" s="250">
        <f>Table1[[#This Row],[Ngày Thanh toán]]</f>
        <v>45716</v>
      </c>
      <c r="AD2237" s="3" t="str">
        <f>IF(Table1[[#This Row],[Mã khách hàng]]="","",VLOOKUP($A2237,Ma_KH!$A:$Q,Ma_KH!O$1,0))</f>
        <v>AEON MALL</v>
      </c>
      <c r="AE2237" s="3" t="str">
        <f>IF(Table1[[#This Row],[Mã khách hàng]]="","",VLOOKUP($A2237,Ma_KH!$A:$Q,Ma_KH!P$1,0))</f>
        <v>CÔNG TY TNHH AEON VIỆT NAM</v>
      </c>
      <c r="AF2237" s="3" t="str">
        <f>VLOOKUP(A2237,Ma_KH!A:Q,Ma_KH!J$1,0)</f>
        <v>Trần Hạo Nhị</v>
      </c>
    </row>
    <row r="2238" spans="1:32" ht="16.5">
      <c r="A2238" s="4" t="s">
        <v>139</v>
      </c>
      <c r="B2238" s="4" t="s">
        <v>4518</v>
      </c>
      <c r="C2238" s="5" t="s">
        <v>4255</v>
      </c>
      <c r="D2238" s="6" t="s">
        <v>4604</v>
      </c>
      <c r="E2238" s="5">
        <v>45721</v>
      </c>
      <c r="F2238" s="3" t="s">
        <v>2309</v>
      </c>
      <c r="I2238" s="18">
        <f>IFERROR(ROUND((VLOOKUP(Table1[[#This Row],[Mã khách hàng]],Ty_Le!$A:$D,5,0)*5%),0),0)</f>
        <v>0</v>
      </c>
      <c r="J2238" s="18">
        <f>(Table1[[#This Row],[Tiền hàng]]-Table1[[#This Row],[Tiền chiết khấu]])*8%</f>
        <v>0</v>
      </c>
      <c r="K2238" s="18">
        <v>3707089</v>
      </c>
      <c r="L2238" s="8" t="s">
        <v>24</v>
      </c>
      <c r="M2238" s="214">
        <v>45782</v>
      </c>
      <c r="N2238" s="29" t="s">
        <v>4375</v>
      </c>
      <c r="O2238" s="18">
        <f>IF(Table1[[#This Row],[Phân loại]]="Tồn đầu kỳ",Table1[[#This Row],[Tổng giá trị]],0)</f>
        <v>0</v>
      </c>
      <c r="P2238" s="8">
        <f>IF(Table1[[#This Row],[Số còn phải thu ĐK]]&lt;&gt;0,0,IF(Table1[[#This Row],[Phân loại]]="Bán hàng",Table1[[#This Row],[Tổng giá trị]],-Table1[[#This Row],[Tổng giá trị]]))</f>
        <v>3707089</v>
      </c>
      <c r="Q2238" s="18">
        <f t="shared" si="239"/>
        <v>3707089</v>
      </c>
      <c r="R2238" s="8">
        <f>Table1[[#This Row],[Số còn phải thu ĐK]]+Table1[[#This Row],[Giá Trị HD sau CK]]-Table1[[#This Row],[Số tiền đã thu]]</f>
        <v>0</v>
      </c>
      <c r="S2238" s="7">
        <f>IF(Table1[[#This Row],[Ngày hóa đơn]]&lt;&gt;"",Table1[[#This Row],[Ngày hóa đơn]],Table1[[#This Row],[Ngày hạch toán]])</f>
        <v>45721</v>
      </c>
      <c r="T2238" s="8"/>
      <c r="U2238" s="7">
        <f>IF(Table1[[#This Row],[Ngày tính CN]]="","",S2238+T2238)</f>
        <v>45721</v>
      </c>
      <c r="V2238" s="71">
        <f ca="1">IF(Table1[[#This Row],[Hạn thanh toán]]="","",IF((U2238-NOW())&lt;0,0,(U2238-NOW())))</f>
        <v>0</v>
      </c>
      <c r="X2238" s="65" t="str">
        <f t="shared" ca="1" si="237"/>
        <v/>
      </c>
      <c r="Y2238" s="3" t="str">
        <f t="shared" si="240"/>
        <v>Đã thanh toán</v>
      </c>
      <c r="Z2238" s="250">
        <f>Table1[[#This Row],[Hạn thanh toán]]</f>
        <v>45721</v>
      </c>
      <c r="AA2238" s="250">
        <f>Table1[[#This Row],[Ngày Thanh toán]]</f>
        <v>45782</v>
      </c>
      <c r="AD2238" s="3" t="str">
        <f>IF(Table1[[#This Row],[Mã khách hàng]]="","",VLOOKUP($A2238,Ma_KH!$A:$Q,Ma_KH!O$1,0))</f>
        <v>AEON MALL</v>
      </c>
      <c r="AE2238" s="3" t="str">
        <f>IF(Table1[[#This Row],[Mã khách hàng]]="","",VLOOKUP($A2238,Ma_KH!$A:$Q,Ma_KH!P$1,0))</f>
        <v>CÔNG TY TNHH AEON VIỆT NAM</v>
      </c>
      <c r="AF2238" s="3" t="str">
        <f>VLOOKUP(A2238,Ma_KH!A:Q,Ma_KH!J$1,0)</f>
        <v>Trần Hạo Nhị</v>
      </c>
    </row>
    <row r="2239" spans="1:32" ht="16.5">
      <c r="A2239" s="4" t="s">
        <v>141</v>
      </c>
      <c r="B2239" s="4" t="s">
        <v>4518</v>
      </c>
      <c r="C2239" s="5" t="s">
        <v>4256</v>
      </c>
      <c r="D2239" s="6" t="s">
        <v>4605</v>
      </c>
      <c r="E2239" s="5">
        <v>45722</v>
      </c>
      <c r="F2239" s="3" t="s">
        <v>2397</v>
      </c>
      <c r="I2239" s="18">
        <f>IFERROR(ROUND((VLOOKUP(Table1[[#This Row],[Mã khách hàng]],Ty_Le!$A:$D,5,0)*5%),0),0)</f>
        <v>0</v>
      </c>
      <c r="J2239" s="18">
        <f>(Table1[[#This Row],[Tiền hàng]]-Table1[[#This Row],[Tiền chiết khấu]])*8%</f>
        <v>0</v>
      </c>
      <c r="K2239" s="18">
        <v>2298780</v>
      </c>
      <c r="L2239" s="8" t="s">
        <v>24</v>
      </c>
      <c r="M2239" s="214">
        <v>45782</v>
      </c>
      <c r="N2239" s="29" t="s">
        <v>4375</v>
      </c>
      <c r="O2239" s="18">
        <f>IF(Table1[[#This Row],[Phân loại]]="Tồn đầu kỳ",Table1[[#This Row],[Tổng giá trị]],0)</f>
        <v>0</v>
      </c>
      <c r="P2239" s="8">
        <f>IF(Table1[[#This Row],[Số còn phải thu ĐK]]&lt;&gt;0,0,IF(Table1[[#This Row],[Phân loại]]="Bán hàng",Table1[[#This Row],[Tổng giá trị]],-Table1[[#This Row],[Tổng giá trị]]))</f>
        <v>2298780</v>
      </c>
      <c r="Q2239" s="18">
        <f t="shared" si="239"/>
        <v>2298780</v>
      </c>
      <c r="R2239" s="8">
        <f>Table1[[#This Row],[Số còn phải thu ĐK]]+Table1[[#This Row],[Giá Trị HD sau CK]]-Table1[[#This Row],[Số tiền đã thu]]</f>
        <v>0</v>
      </c>
      <c r="S2239" s="7">
        <f>IF(Table1[[#This Row],[Ngày hóa đơn]]&lt;&gt;"",Table1[[#This Row],[Ngày hóa đơn]],Table1[[#This Row],[Ngày hạch toán]])</f>
        <v>45722</v>
      </c>
      <c r="T2239" s="8"/>
      <c r="U2239" s="7">
        <f>IF(Table1[[#This Row],[Ngày tính CN]]="","",S2239+T2239)</f>
        <v>45722</v>
      </c>
      <c r="V2239" s="71">
        <f ca="1">IF(Table1[[#This Row],[Hạn thanh toán]]="","",IF((U2239-NOW())&lt;0,0,(U2239-NOW())))</f>
        <v>0</v>
      </c>
      <c r="X2239" s="65" t="str">
        <f t="shared" ca="1" si="237"/>
        <v/>
      </c>
      <c r="Y2239" s="3" t="str">
        <f t="shared" si="240"/>
        <v>Đã thanh toán</v>
      </c>
      <c r="Z2239" s="250">
        <f>Table1[[#This Row],[Hạn thanh toán]]</f>
        <v>45722</v>
      </c>
      <c r="AA2239" s="250">
        <f>Table1[[#This Row],[Ngày Thanh toán]]</f>
        <v>45782</v>
      </c>
      <c r="AD2239" s="3" t="str">
        <f>IF(Table1[[#This Row],[Mã khách hàng]]="","",VLOOKUP($A2239,Ma_KH!$A:$Q,Ma_KH!O$1,0))</f>
        <v>AEON MALL</v>
      </c>
      <c r="AE2239" s="3" t="str">
        <f>IF(Table1[[#This Row],[Mã khách hàng]]="","",VLOOKUP($A2239,Ma_KH!$A:$Q,Ma_KH!P$1,0))</f>
        <v>CÔNG TY TNHH AEON VIỆT NAM</v>
      </c>
      <c r="AF2239" s="3" t="str">
        <f>VLOOKUP(A2239,Ma_KH!A:Q,Ma_KH!J$1,0)</f>
        <v>Nguyễn Quốc Thái</v>
      </c>
    </row>
    <row r="2240" spans="1:32" ht="16.5">
      <c r="A2240" s="4" t="s">
        <v>141</v>
      </c>
      <c r="B2240" s="4" t="s">
        <v>4518</v>
      </c>
      <c r="C2240" s="5" t="s">
        <v>4256</v>
      </c>
      <c r="D2240" s="6" t="s">
        <v>4606</v>
      </c>
      <c r="E2240" s="5">
        <v>45722</v>
      </c>
      <c r="F2240" s="3" t="s">
        <v>2396</v>
      </c>
      <c r="I2240" s="18">
        <f>IFERROR(ROUND((VLOOKUP(Table1[[#This Row],[Mã khách hàng]],Ty_Le!$A:$D,5,0)*5%),0),0)</f>
        <v>0</v>
      </c>
      <c r="J2240" s="18">
        <f>(Table1[[#This Row],[Tiền hàng]]-Table1[[#This Row],[Tiền chiết khấu]])*8%</f>
        <v>0</v>
      </c>
      <c r="K2240" s="18">
        <v>2449926</v>
      </c>
      <c r="L2240" s="8" t="s">
        <v>24</v>
      </c>
      <c r="M2240" s="214">
        <v>45782</v>
      </c>
      <c r="N2240" s="29" t="s">
        <v>4375</v>
      </c>
      <c r="O2240" s="18">
        <f>IF(Table1[[#This Row],[Phân loại]]="Tồn đầu kỳ",Table1[[#This Row],[Tổng giá trị]],0)</f>
        <v>0</v>
      </c>
      <c r="P2240" s="8">
        <f>IF(Table1[[#This Row],[Số còn phải thu ĐK]]&lt;&gt;0,0,IF(Table1[[#This Row],[Phân loại]]="Bán hàng",Table1[[#This Row],[Tổng giá trị]],-Table1[[#This Row],[Tổng giá trị]]))</f>
        <v>2449926</v>
      </c>
      <c r="Q2240" s="18">
        <f t="shared" si="239"/>
        <v>2449926</v>
      </c>
      <c r="R2240" s="8">
        <f>Table1[[#This Row],[Số còn phải thu ĐK]]+Table1[[#This Row],[Giá Trị HD sau CK]]-Table1[[#This Row],[Số tiền đã thu]]</f>
        <v>0</v>
      </c>
      <c r="S2240" s="7">
        <f>IF(Table1[[#This Row],[Ngày hóa đơn]]&lt;&gt;"",Table1[[#This Row],[Ngày hóa đơn]],Table1[[#This Row],[Ngày hạch toán]])</f>
        <v>45722</v>
      </c>
      <c r="T2240" s="8"/>
      <c r="U2240" s="7">
        <f>IF(Table1[[#This Row],[Ngày tính CN]]="","",S2240+T2240)</f>
        <v>45722</v>
      </c>
      <c r="V2240" s="71">
        <f ca="1">IF(Table1[[#This Row],[Hạn thanh toán]]="","",IF((U2240-NOW())&lt;0,0,(U2240-NOW())))</f>
        <v>0</v>
      </c>
      <c r="X2240" s="65" t="str">
        <f t="shared" ca="1" si="237"/>
        <v/>
      </c>
      <c r="Y2240" s="3" t="str">
        <f t="shared" si="240"/>
        <v>Đã thanh toán</v>
      </c>
      <c r="Z2240" s="250">
        <f>Table1[[#This Row],[Hạn thanh toán]]</f>
        <v>45722</v>
      </c>
      <c r="AA2240" s="250">
        <f>Table1[[#This Row],[Ngày Thanh toán]]</f>
        <v>45782</v>
      </c>
      <c r="AD2240" s="3" t="str">
        <f>IF(Table1[[#This Row],[Mã khách hàng]]="","",VLOOKUP($A2240,Ma_KH!$A:$Q,Ma_KH!O$1,0))</f>
        <v>AEON MALL</v>
      </c>
      <c r="AE2240" s="3" t="str">
        <f>IF(Table1[[#This Row],[Mã khách hàng]]="","",VLOOKUP($A2240,Ma_KH!$A:$Q,Ma_KH!P$1,0))</f>
        <v>CÔNG TY TNHH AEON VIỆT NAM</v>
      </c>
      <c r="AF2240" s="3" t="str">
        <f>VLOOKUP(A2240,Ma_KH!A:Q,Ma_KH!J$1,0)</f>
        <v>Nguyễn Quốc Thái</v>
      </c>
    </row>
    <row r="2241" spans="1:32" ht="16.5">
      <c r="A2241" s="4" t="s">
        <v>139</v>
      </c>
      <c r="B2241" s="4" t="s">
        <v>4518</v>
      </c>
      <c r="C2241" s="5" t="s">
        <v>4257</v>
      </c>
      <c r="D2241" s="6" t="s">
        <v>4607</v>
      </c>
      <c r="E2241" s="5">
        <v>45723</v>
      </c>
      <c r="F2241" s="3" t="s">
        <v>2310</v>
      </c>
      <c r="I2241" s="18">
        <f>IFERROR(ROUND((VLOOKUP(Table1[[#This Row],[Mã khách hàng]],Ty_Le!$A:$D,5,0)*5%),0),0)</f>
        <v>0</v>
      </c>
      <c r="J2241" s="18">
        <f>(Table1[[#This Row],[Tiền hàng]]-Table1[[#This Row],[Tiền chiết khấu]])*8%</f>
        <v>0</v>
      </c>
      <c r="K2241" s="18">
        <v>1083953</v>
      </c>
      <c r="L2241" s="8" t="s">
        <v>24</v>
      </c>
      <c r="M2241" s="214">
        <v>45782</v>
      </c>
      <c r="N2241" s="29" t="s">
        <v>4375</v>
      </c>
      <c r="O2241" s="18">
        <f>IF(Table1[[#This Row],[Phân loại]]="Tồn đầu kỳ",Table1[[#This Row],[Tổng giá trị]],0)</f>
        <v>0</v>
      </c>
      <c r="P2241" s="8">
        <f>IF(Table1[[#This Row],[Số còn phải thu ĐK]]&lt;&gt;0,0,IF(Table1[[#This Row],[Phân loại]]="Bán hàng",Table1[[#This Row],[Tổng giá trị]],-Table1[[#This Row],[Tổng giá trị]]))</f>
        <v>1083953</v>
      </c>
      <c r="Q2241" s="18">
        <f t="shared" si="239"/>
        <v>1083953</v>
      </c>
      <c r="R2241" s="8">
        <f>Table1[[#This Row],[Số còn phải thu ĐK]]+Table1[[#This Row],[Giá Trị HD sau CK]]-Table1[[#This Row],[Số tiền đã thu]]</f>
        <v>0</v>
      </c>
      <c r="S2241" s="7">
        <f>IF(Table1[[#This Row],[Ngày hóa đơn]]&lt;&gt;"",Table1[[#This Row],[Ngày hóa đơn]],Table1[[#This Row],[Ngày hạch toán]])</f>
        <v>45723</v>
      </c>
      <c r="T2241" s="8"/>
      <c r="U2241" s="7">
        <f>IF(Table1[[#This Row],[Ngày tính CN]]="","",S2241+T2241)</f>
        <v>45723</v>
      </c>
      <c r="V2241" s="71">
        <f ca="1">IF(Table1[[#This Row],[Hạn thanh toán]]="","",IF((U2241-NOW())&lt;0,0,(U2241-NOW())))</f>
        <v>0</v>
      </c>
      <c r="X2241" s="65" t="str">
        <f t="shared" ca="1" si="237"/>
        <v/>
      </c>
      <c r="Y2241" s="3" t="str">
        <f t="shared" si="240"/>
        <v>Đã thanh toán</v>
      </c>
      <c r="Z2241" s="250">
        <f>Table1[[#This Row],[Hạn thanh toán]]</f>
        <v>45723</v>
      </c>
      <c r="AA2241" s="250">
        <f>Table1[[#This Row],[Ngày Thanh toán]]</f>
        <v>45782</v>
      </c>
      <c r="AD2241" s="3" t="str">
        <f>IF(Table1[[#This Row],[Mã khách hàng]]="","",VLOOKUP($A2241,Ma_KH!$A:$Q,Ma_KH!O$1,0))</f>
        <v>AEON MALL</v>
      </c>
      <c r="AE2241" s="3" t="str">
        <f>IF(Table1[[#This Row],[Mã khách hàng]]="","",VLOOKUP($A2241,Ma_KH!$A:$Q,Ma_KH!P$1,0))</f>
        <v>CÔNG TY TNHH AEON VIỆT NAM</v>
      </c>
      <c r="AF2241" s="3" t="str">
        <f>VLOOKUP(A2241,Ma_KH!A:Q,Ma_KH!J$1,0)</f>
        <v>Trần Hạo Nhị</v>
      </c>
    </row>
    <row r="2242" spans="1:32" ht="16.5">
      <c r="A2242" s="4" t="s">
        <v>141</v>
      </c>
      <c r="B2242" s="4" t="s">
        <v>4518</v>
      </c>
      <c r="C2242" s="5" t="s">
        <v>4258</v>
      </c>
      <c r="D2242" s="6" t="s">
        <v>4608</v>
      </c>
      <c r="E2242" s="5">
        <v>45734</v>
      </c>
      <c r="F2242" s="3" t="s">
        <v>2398</v>
      </c>
      <c r="I2242" s="18">
        <f>IFERROR(ROUND((VLOOKUP(Table1[[#This Row],[Mã khách hàng]],Ty_Le!$A:$D,5,0)*5%),0),0)</f>
        <v>0</v>
      </c>
      <c r="J2242" s="18">
        <f>(Table1[[#This Row],[Tiền hàng]]-Table1[[#This Row],[Tiền chiết khấu]])*8%</f>
        <v>0</v>
      </c>
      <c r="K2242" s="18">
        <v>2883092</v>
      </c>
      <c r="L2242" s="8" t="s">
        <v>24</v>
      </c>
      <c r="M2242" s="214">
        <v>45782</v>
      </c>
      <c r="N2242" s="29" t="s">
        <v>4375</v>
      </c>
      <c r="O2242" s="18">
        <f>IF(Table1[[#This Row],[Phân loại]]="Tồn đầu kỳ",Table1[[#This Row],[Tổng giá trị]],0)</f>
        <v>0</v>
      </c>
      <c r="P2242" s="8">
        <f>IF(Table1[[#This Row],[Số còn phải thu ĐK]]&lt;&gt;0,0,IF(Table1[[#This Row],[Phân loại]]="Bán hàng",Table1[[#This Row],[Tổng giá trị]],-Table1[[#This Row],[Tổng giá trị]]))</f>
        <v>2883092</v>
      </c>
      <c r="Q2242" s="18">
        <f t="shared" si="239"/>
        <v>2883092</v>
      </c>
      <c r="R2242" s="8">
        <f>Table1[[#This Row],[Số còn phải thu ĐK]]+Table1[[#This Row],[Giá Trị HD sau CK]]-Table1[[#This Row],[Số tiền đã thu]]</f>
        <v>0</v>
      </c>
      <c r="S2242" s="7">
        <f>IF(Table1[[#This Row],[Ngày hóa đơn]]&lt;&gt;"",Table1[[#This Row],[Ngày hóa đơn]],Table1[[#This Row],[Ngày hạch toán]])</f>
        <v>45734</v>
      </c>
      <c r="T2242" s="8"/>
      <c r="U2242" s="7">
        <f>IF(Table1[[#This Row],[Ngày tính CN]]="","",S2242+T2242)</f>
        <v>45734</v>
      </c>
      <c r="V2242" s="71">
        <f ca="1">IF(Table1[[#This Row],[Hạn thanh toán]]="","",IF((U2242-NOW())&lt;0,0,(U2242-NOW())))</f>
        <v>0</v>
      </c>
      <c r="X2242" s="65" t="str">
        <f t="shared" ca="1" si="237"/>
        <v/>
      </c>
      <c r="Y2242" s="3" t="str">
        <f t="shared" si="240"/>
        <v>Đã thanh toán</v>
      </c>
      <c r="Z2242" s="250">
        <f>Table1[[#This Row],[Hạn thanh toán]]</f>
        <v>45734</v>
      </c>
      <c r="AA2242" s="250">
        <f>Table1[[#This Row],[Ngày Thanh toán]]</f>
        <v>45782</v>
      </c>
      <c r="AD2242" s="3" t="str">
        <f>IF(Table1[[#This Row],[Mã khách hàng]]="","",VLOOKUP($A2242,Ma_KH!$A:$Q,Ma_KH!O$1,0))</f>
        <v>AEON MALL</v>
      </c>
      <c r="AE2242" s="3" t="str">
        <f>IF(Table1[[#This Row],[Mã khách hàng]]="","",VLOOKUP($A2242,Ma_KH!$A:$Q,Ma_KH!P$1,0))</f>
        <v>CÔNG TY TNHH AEON VIỆT NAM</v>
      </c>
      <c r="AF2242" s="3" t="str">
        <f>VLOOKUP(A2242,Ma_KH!A:Q,Ma_KH!J$1,0)</f>
        <v>Nguyễn Quốc Thái</v>
      </c>
    </row>
    <row r="2243" spans="1:32" ht="16.5">
      <c r="A2243" s="4" t="s">
        <v>139</v>
      </c>
      <c r="B2243" s="4" t="s">
        <v>4518</v>
      </c>
      <c r="C2243" s="5" t="s">
        <v>4258</v>
      </c>
      <c r="D2243" s="6" t="s">
        <v>4609</v>
      </c>
      <c r="E2243" s="5">
        <v>45734</v>
      </c>
      <c r="F2243" s="3" t="s">
        <v>2311</v>
      </c>
      <c r="I2243" s="18">
        <f>IFERROR(ROUND((VLOOKUP(Table1[[#This Row],[Mã khách hàng]],Ty_Le!$A:$D,5,0)*5%),0),0)</f>
        <v>0</v>
      </c>
      <c r="J2243" s="18">
        <f>(Table1[[#This Row],[Tiền hàng]]-Table1[[#This Row],[Tiền chiết khấu]])*8%</f>
        <v>0</v>
      </c>
      <c r="K2243" s="18">
        <v>2940829</v>
      </c>
      <c r="L2243" s="8" t="s">
        <v>24</v>
      </c>
      <c r="M2243" s="214">
        <v>45782</v>
      </c>
      <c r="N2243" s="29" t="s">
        <v>4375</v>
      </c>
      <c r="O2243" s="18">
        <f>IF(Table1[[#This Row],[Phân loại]]="Tồn đầu kỳ",Table1[[#This Row],[Tổng giá trị]],0)</f>
        <v>0</v>
      </c>
      <c r="P2243" s="8">
        <f>IF(Table1[[#This Row],[Số còn phải thu ĐK]]&lt;&gt;0,0,IF(Table1[[#This Row],[Phân loại]]="Bán hàng",Table1[[#This Row],[Tổng giá trị]],-Table1[[#This Row],[Tổng giá trị]]))</f>
        <v>2940829</v>
      </c>
      <c r="Q2243" s="18">
        <f t="shared" si="239"/>
        <v>2940829</v>
      </c>
      <c r="R2243" s="8">
        <f>Table1[[#This Row],[Số còn phải thu ĐK]]+Table1[[#This Row],[Giá Trị HD sau CK]]-Table1[[#This Row],[Số tiền đã thu]]</f>
        <v>0</v>
      </c>
      <c r="S2243" s="7">
        <f>IF(Table1[[#This Row],[Ngày hóa đơn]]&lt;&gt;"",Table1[[#This Row],[Ngày hóa đơn]],Table1[[#This Row],[Ngày hạch toán]])</f>
        <v>45734</v>
      </c>
      <c r="T2243" s="8"/>
      <c r="U2243" s="7">
        <f>IF(Table1[[#This Row],[Ngày tính CN]]="","",S2243+T2243)</f>
        <v>45734</v>
      </c>
      <c r="V2243" s="71">
        <f ca="1">IF(Table1[[#This Row],[Hạn thanh toán]]="","",IF((U2243-NOW())&lt;0,0,(U2243-NOW())))</f>
        <v>0</v>
      </c>
      <c r="X2243" s="65" t="str">
        <f t="shared" ca="1" si="237"/>
        <v/>
      </c>
      <c r="Y2243" s="3" t="str">
        <f t="shared" si="240"/>
        <v>Đã thanh toán</v>
      </c>
      <c r="Z2243" s="250">
        <f>Table1[[#This Row],[Hạn thanh toán]]</f>
        <v>45734</v>
      </c>
      <c r="AA2243" s="250">
        <f>Table1[[#This Row],[Ngày Thanh toán]]</f>
        <v>45782</v>
      </c>
      <c r="AD2243" s="3" t="str">
        <f>IF(Table1[[#This Row],[Mã khách hàng]]="","",VLOOKUP($A2243,Ma_KH!$A:$Q,Ma_KH!O$1,0))</f>
        <v>AEON MALL</v>
      </c>
      <c r="AE2243" s="3" t="str">
        <f>IF(Table1[[#This Row],[Mã khách hàng]]="","",VLOOKUP($A2243,Ma_KH!$A:$Q,Ma_KH!P$1,0))</f>
        <v>CÔNG TY TNHH AEON VIỆT NAM</v>
      </c>
      <c r="AF2243" s="3" t="str">
        <f>VLOOKUP(A2243,Ma_KH!A:Q,Ma_KH!J$1,0)</f>
        <v>Trần Hạo Nhị</v>
      </c>
    </row>
    <row r="2244" spans="1:32" ht="16.5">
      <c r="A2244" s="4" t="s">
        <v>140</v>
      </c>
      <c r="B2244" s="4" t="s">
        <v>4518</v>
      </c>
      <c r="C2244" s="5" t="s">
        <v>4258</v>
      </c>
      <c r="D2244" s="6" t="s">
        <v>4610</v>
      </c>
      <c r="E2244" s="5">
        <v>45734</v>
      </c>
      <c r="F2244" s="3" t="s">
        <v>2353</v>
      </c>
      <c r="I2244" s="18">
        <f>IFERROR(ROUND((VLOOKUP(Table1[[#This Row],[Mã khách hàng]],Ty_Le!$A:$D,5,0)*5%),0),0)</f>
        <v>0</v>
      </c>
      <c r="J2244" s="18">
        <f>(Table1[[#This Row],[Tiền hàng]]-Table1[[#This Row],[Tiền chiết khấu]])*8%</f>
        <v>0</v>
      </c>
      <c r="K2244" s="18">
        <v>3978077</v>
      </c>
      <c r="L2244" s="8" t="s">
        <v>24</v>
      </c>
      <c r="M2244" s="214">
        <v>45782</v>
      </c>
      <c r="N2244" s="29" t="s">
        <v>4375</v>
      </c>
      <c r="O2244" s="18">
        <f>IF(Table1[[#This Row],[Phân loại]]="Tồn đầu kỳ",Table1[[#This Row],[Tổng giá trị]],0)</f>
        <v>0</v>
      </c>
      <c r="P2244" s="8">
        <f>IF(Table1[[#This Row],[Số còn phải thu ĐK]]&lt;&gt;0,0,IF(Table1[[#This Row],[Phân loại]]="Bán hàng",Table1[[#This Row],[Tổng giá trị]],-Table1[[#This Row],[Tổng giá trị]]))</f>
        <v>3978077</v>
      </c>
      <c r="Q2244" s="18">
        <f t="shared" si="239"/>
        <v>3978077</v>
      </c>
      <c r="R2244" s="8">
        <f>Table1[[#This Row],[Số còn phải thu ĐK]]+Table1[[#This Row],[Giá Trị HD sau CK]]-Table1[[#This Row],[Số tiền đã thu]]</f>
        <v>0</v>
      </c>
      <c r="S2244" s="7">
        <f>IF(Table1[[#This Row],[Ngày hóa đơn]]&lt;&gt;"",Table1[[#This Row],[Ngày hóa đơn]],Table1[[#This Row],[Ngày hạch toán]])</f>
        <v>45734</v>
      </c>
      <c r="T2244" s="8"/>
      <c r="U2244" s="7">
        <f>IF(Table1[[#This Row],[Ngày tính CN]]="","",S2244+T2244)</f>
        <v>45734</v>
      </c>
      <c r="V2244" s="71">
        <f ca="1">IF(Table1[[#This Row],[Hạn thanh toán]]="","",IF((U2244-NOW())&lt;0,0,(U2244-NOW())))</f>
        <v>0</v>
      </c>
      <c r="X2244" s="65" t="str">
        <f t="shared" ca="1" si="237"/>
        <v/>
      </c>
      <c r="Y2244" s="3" t="str">
        <f t="shared" si="240"/>
        <v>Đã thanh toán</v>
      </c>
      <c r="Z2244" s="250">
        <f>Table1[[#This Row],[Hạn thanh toán]]</f>
        <v>45734</v>
      </c>
      <c r="AA2244" s="250">
        <f>Table1[[#This Row],[Ngày Thanh toán]]</f>
        <v>45782</v>
      </c>
      <c r="AD2244" s="3" t="str">
        <f>IF(Table1[[#This Row],[Mã khách hàng]]="","",VLOOKUP($A2244,Ma_KH!$A:$Q,Ma_KH!O$1,0))</f>
        <v>AEON MALL</v>
      </c>
      <c r="AE2244" s="3" t="str">
        <f>IF(Table1[[#This Row],[Mã khách hàng]]="","",VLOOKUP($A2244,Ma_KH!$A:$Q,Ma_KH!P$1,0))</f>
        <v>CÔNG TY TNHH AEON VIỆT NAM</v>
      </c>
      <c r="AF2244" s="3" t="str">
        <f>VLOOKUP(A2244,Ma_KH!A:Q,Ma_KH!J$1,0)</f>
        <v>Dương Thị Kim Hồng</v>
      </c>
    </row>
    <row r="2245" spans="1:32" ht="16.5">
      <c r="A2245" s="4" t="s">
        <v>139</v>
      </c>
      <c r="B2245" s="4" t="s">
        <v>4518</v>
      </c>
      <c r="C2245" s="5" t="s">
        <v>4259</v>
      </c>
      <c r="D2245" s="6" t="s">
        <v>4611</v>
      </c>
      <c r="E2245" s="5">
        <v>45738</v>
      </c>
      <c r="F2245" s="3" t="s">
        <v>2312</v>
      </c>
      <c r="I2245" s="18">
        <f>IFERROR(ROUND((VLOOKUP(Table1[[#This Row],[Mã khách hàng]],Ty_Le!$A:$D,5,0)*5%),0),0)</f>
        <v>0</v>
      </c>
      <c r="J2245" s="18">
        <f>(Table1[[#This Row],[Tiền hàng]]-Table1[[#This Row],[Tiền chiết khấu]])*8%</f>
        <v>0</v>
      </c>
      <c r="K2245" s="18">
        <v>7522988</v>
      </c>
      <c r="L2245" s="8" t="s">
        <v>24</v>
      </c>
      <c r="M2245" s="214">
        <v>45782</v>
      </c>
      <c r="N2245" s="29" t="s">
        <v>4375</v>
      </c>
      <c r="O2245" s="18">
        <f>IF(Table1[[#This Row],[Phân loại]]="Tồn đầu kỳ",Table1[[#This Row],[Tổng giá trị]],0)</f>
        <v>0</v>
      </c>
      <c r="P2245" s="8">
        <f>IF(Table1[[#This Row],[Số còn phải thu ĐK]]&lt;&gt;0,0,IF(Table1[[#This Row],[Phân loại]]="Bán hàng",Table1[[#This Row],[Tổng giá trị]],-Table1[[#This Row],[Tổng giá trị]]))</f>
        <v>7522988</v>
      </c>
      <c r="Q2245" s="18">
        <f t="shared" si="239"/>
        <v>7522988</v>
      </c>
      <c r="R2245" s="8">
        <f>Table1[[#This Row],[Số còn phải thu ĐK]]+Table1[[#This Row],[Giá Trị HD sau CK]]-Table1[[#This Row],[Số tiền đã thu]]</f>
        <v>0</v>
      </c>
      <c r="S2245" s="7">
        <f>IF(Table1[[#This Row],[Ngày hóa đơn]]&lt;&gt;"",Table1[[#This Row],[Ngày hóa đơn]],Table1[[#This Row],[Ngày hạch toán]])</f>
        <v>45738</v>
      </c>
      <c r="T2245" s="8"/>
      <c r="U2245" s="7">
        <f>IF(Table1[[#This Row],[Ngày tính CN]]="","",S2245+T2245)</f>
        <v>45738</v>
      </c>
      <c r="V2245" s="71">
        <f ca="1">IF(Table1[[#This Row],[Hạn thanh toán]]="","",IF((U2245-NOW())&lt;0,0,(U2245-NOW())))</f>
        <v>0</v>
      </c>
      <c r="X2245" s="65" t="str">
        <f t="shared" ca="1" si="237"/>
        <v/>
      </c>
      <c r="Y2245" s="3" t="str">
        <f t="shared" si="240"/>
        <v>Đã thanh toán</v>
      </c>
      <c r="Z2245" s="250">
        <f>Table1[[#This Row],[Hạn thanh toán]]</f>
        <v>45738</v>
      </c>
      <c r="AA2245" s="250">
        <f>Table1[[#This Row],[Ngày Thanh toán]]</f>
        <v>45782</v>
      </c>
      <c r="AD2245" s="3" t="str">
        <f>IF(Table1[[#This Row],[Mã khách hàng]]="","",VLOOKUP($A2245,Ma_KH!$A:$Q,Ma_KH!O$1,0))</f>
        <v>AEON MALL</v>
      </c>
      <c r="AE2245" s="3" t="str">
        <f>IF(Table1[[#This Row],[Mã khách hàng]]="","",VLOOKUP($A2245,Ma_KH!$A:$Q,Ma_KH!P$1,0))</f>
        <v>CÔNG TY TNHH AEON VIỆT NAM</v>
      </c>
      <c r="AF2245" s="3" t="str">
        <f>VLOOKUP(A2245,Ma_KH!A:Q,Ma_KH!J$1,0)</f>
        <v>Trần Hạo Nhị</v>
      </c>
    </row>
    <row r="2246" spans="1:32" ht="16.5">
      <c r="A2246" s="4" t="s">
        <v>141</v>
      </c>
      <c r="B2246" s="4" t="s">
        <v>4518</v>
      </c>
      <c r="C2246" s="5" t="s">
        <v>4260</v>
      </c>
      <c r="D2246" s="6" t="s">
        <v>4612</v>
      </c>
      <c r="E2246" s="5">
        <v>45743</v>
      </c>
      <c r="F2246" s="3" t="s">
        <v>2399</v>
      </c>
      <c r="I2246" s="18">
        <f>IFERROR(ROUND((VLOOKUP(Table1[[#This Row],[Mã khách hàng]],Ty_Le!$A:$D,5,0)*5%),0),0)</f>
        <v>0</v>
      </c>
      <c r="J2246" s="18">
        <f>(Table1[[#This Row],[Tiền hàng]]-Table1[[#This Row],[Tiền chiết khấu]])*8%</f>
        <v>0</v>
      </c>
      <c r="K2246" s="18">
        <v>4249066</v>
      </c>
      <c r="L2246" s="8" t="s">
        <v>24</v>
      </c>
      <c r="M2246" s="214">
        <v>45782</v>
      </c>
      <c r="N2246" s="29" t="s">
        <v>4375</v>
      </c>
      <c r="O2246" s="18">
        <f>IF(Table1[[#This Row],[Phân loại]]="Tồn đầu kỳ",Table1[[#This Row],[Tổng giá trị]],0)</f>
        <v>0</v>
      </c>
      <c r="P2246" s="8">
        <f>IF(Table1[[#This Row],[Số còn phải thu ĐK]]&lt;&gt;0,0,IF(Table1[[#This Row],[Phân loại]]="Bán hàng",Table1[[#This Row],[Tổng giá trị]],-Table1[[#This Row],[Tổng giá trị]]))</f>
        <v>4249066</v>
      </c>
      <c r="Q2246" s="18">
        <f t="shared" si="239"/>
        <v>4249066</v>
      </c>
      <c r="R2246" s="8">
        <f>Table1[[#This Row],[Số còn phải thu ĐK]]+Table1[[#This Row],[Giá Trị HD sau CK]]-Table1[[#This Row],[Số tiền đã thu]]</f>
        <v>0</v>
      </c>
      <c r="S2246" s="7">
        <f>IF(Table1[[#This Row],[Ngày hóa đơn]]&lt;&gt;"",Table1[[#This Row],[Ngày hóa đơn]],Table1[[#This Row],[Ngày hạch toán]])</f>
        <v>45743</v>
      </c>
      <c r="T2246" s="8"/>
      <c r="U2246" s="7">
        <f>IF(Table1[[#This Row],[Ngày tính CN]]="","",S2246+T2246)</f>
        <v>45743</v>
      </c>
      <c r="V2246" s="71">
        <f ca="1">IF(Table1[[#This Row],[Hạn thanh toán]]="","",IF((U2246-NOW())&lt;0,0,(U2246-NOW())))</f>
        <v>0</v>
      </c>
      <c r="X2246" s="65" t="str">
        <f t="shared" ca="1" si="237"/>
        <v/>
      </c>
      <c r="Y2246" s="3" t="str">
        <f t="shared" si="240"/>
        <v>Đã thanh toán</v>
      </c>
      <c r="Z2246" s="250">
        <f>Table1[[#This Row],[Hạn thanh toán]]</f>
        <v>45743</v>
      </c>
      <c r="AA2246" s="250">
        <f>Table1[[#This Row],[Ngày Thanh toán]]</f>
        <v>45782</v>
      </c>
      <c r="AD2246" s="3" t="str">
        <f>IF(Table1[[#This Row],[Mã khách hàng]]="","",VLOOKUP($A2246,Ma_KH!$A:$Q,Ma_KH!O$1,0))</f>
        <v>AEON MALL</v>
      </c>
      <c r="AE2246" s="3" t="str">
        <f>IF(Table1[[#This Row],[Mã khách hàng]]="","",VLOOKUP($A2246,Ma_KH!$A:$Q,Ma_KH!P$1,0))</f>
        <v>CÔNG TY TNHH AEON VIỆT NAM</v>
      </c>
      <c r="AF2246" s="3" t="str">
        <f>VLOOKUP(A2246,Ma_KH!A:Q,Ma_KH!J$1,0)</f>
        <v>Nguyễn Quốc Thái</v>
      </c>
    </row>
    <row r="2247" spans="1:32" ht="16.5">
      <c r="A2247" s="4" t="s">
        <v>140</v>
      </c>
      <c r="B2247" s="4" t="s">
        <v>4518</v>
      </c>
      <c r="C2247" s="5" t="s">
        <v>4260</v>
      </c>
      <c r="D2247" s="6" t="s">
        <v>4613</v>
      </c>
      <c r="E2247" s="5">
        <v>45743</v>
      </c>
      <c r="F2247" s="3" t="s">
        <v>2354</v>
      </c>
      <c r="I2247" s="18">
        <f>IFERROR(ROUND((VLOOKUP(Table1[[#This Row],[Mã khách hàng]],Ty_Le!$A:$D,5,0)*5%),0),0)</f>
        <v>0</v>
      </c>
      <c r="J2247" s="18">
        <f>(Table1[[#This Row],[Tiền hàng]]-Table1[[#This Row],[Tiền chiết khấu]])*8%</f>
        <v>0</v>
      </c>
      <c r="K2247" s="18">
        <v>2398853</v>
      </c>
      <c r="L2247" s="8" t="s">
        <v>24</v>
      </c>
      <c r="M2247" s="214">
        <v>45782</v>
      </c>
      <c r="N2247" s="29" t="s">
        <v>4375</v>
      </c>
      <c r="O2247" s="18">
        <f>IF(Table1[[#This Row],[Phân loại]]="Tồn đầu kỳ",Table1[[#This Row],[Tổng giá trị]],0)</f>
        <v>0</v>
      </c>
      <c r="P2247" s="8">
        <f>IF(Table1[[#This Row],[Số còn phải thu ĐK]]&lt;&gt;0,0,IF(Table1[[#This Row],[Phân loại]]="Bán hàng",Table1[[#This Row],[Tổng giá trị]],-Table1[[#This Row],[Tổng giá trị]]))</f>
        <v>2398853</v>
      </c>
      <c r="Q2247" s="18">
        <f t="shared" si="239"/>
        <v>2398853</v>
      </c>
      <c r="R2247" s="8">
        <f>Table1[[#This Row],[Số còn phải thu ĐK]]+Table1[[#This Row],[Giá Trị HD sau CK]]-Table1[[#This Row],[Số tiền đã thu]]</f>
        <v>0</v>
      </c>
      <c r="S2247" s="7">
        <f>IF(Table1[[#This Row],[Ngày hóa đơn]]&lt;&gt;"",Table1[[#This Row],[Ngày hóa đơn]],Table1[[#This Row],[Ngày hạch toán]])</f>
        <v>45743</v>
      </c>
      <c r="T2247" s="8"/>
      <c r="U2247" s="7">
        <f>IF(Table1[[#This Row],[Ngày tính CN]]="","",S2247+T2247)</f>
        <v>45743</v>
      </c>
      <c r="V2247" s="71">
        <f ca="1">IF(Table1[[#This Row],[Hạn thanh toán]]="","",IF((U2247-NOW())&lt;0,0,(U2247-NOW())))</f>
        <v>0</v>
      </c>
      <c r="X2247" s="65" t="str">
        <f t="shared" ca="1" si="237"/>
        <v/>
      </c>
      <c r="Y2247" s="3" t="str">
        <f t="shared" si="240"/>
        <v>Đã thanh toán</v>
      </c>
      <c r="Z2247" s="250">
        <f>Table1[[#This Row],[Hạn thanh toán]]</f>
        <v>45743</v>
      </c>
      <c r="AA2247" s="250">
        <f>Table1[[#This Row],[Ngày Thanh toán]]</f>
        <v>45782</v>
      </c>
      <c r="AD2247" s="3" t="str">
        <f>IF(Table1[[#This Row],[Mã khách hàng]]="","",VLOOKUP($A2247,Ma_KH!$A:$Q,Ma_KH!O$1,0))</f>
        <v>AEON MALL</v>
      </c>
      <c r="AE2247" s="3" t="str">
        <f>IF(Table1[[#This Row],[Mã khách hàng]]="","",VLOOKUP($A2247,Ma_KH!$A:$Q,Ma_KH!P$1,0))</f>
        <v>CÔNG TY TNHH AEON VIỆT NAM</v>
      </c>
      <c r="AF2247" s="3" t="str">
        <f>VLOOKUP(A2247,Ma_KH!A:Q,Ma_KH!J$1,0)</f>
        <v>Dương Thị Kim Hồng</v>
      </c>
    </row>
    <row r="2248" spans="1:32" ht="16.5">
      <c r="A2248" s="4" t="s">
        <v>139</v>
      </c>
      <c r="B2248" s="4" t="s">
        <v>4518</v>
      </c>
      <c r="C2248" s="5" t="s">
        <v>4261</v>
      </c>
      <c r="D2248" s="6" t="s">
        <v>4614</v>
      </c>
      <c r="E2248" s="5">
        <v>45744</v>
      </c>
      <c r="F2248" s="3" t="s">
        <v>2313</v>
      </c>
      <c r="I2248" s="18">
        <f>IFERROR(ROUND((VLOOKUP(Table1[[#This Row],[Mã khách hàng]],Ty_Le!$A:$D,5,0)*5%),0),0)</f>
        <v>0</v>
      </c>
      <c r="J2248" s="18">
        <f>(Table1[[#This Row],[Tiền hàng]]-Table1[[#This Row],[Tiền chiết khấu]])*8%</f>
        <v>0</v>
      </c>
      <c r="K2248" s="18">
        <v>1083953</v>
      </c>
      <c r="L2248" s="8" t="s">
        <v>24</v>
      </c>
      <c r="M2248" s="214">
        <v>45782</v>
      </c>
      <c r="N2248" s="29" t="s">
        <v>4375</v>
      </c>
      <c r="O2248" s="18">
        <f>IF(Table1[[#This Row],[Phân loại]]="Tồn đầu kỳ",Table1[[#This Row],[Tổng giá trị]],0)</f>
        <v>0</v>
      </c>
      <c r="P2248" s="8">
        <f>IF(Table1[[#This Row],[Số còn phải thu ĐK]]&lt;&gt;0,0,IF(Table1[[#This Row],[Phân loại]]="Bán hàng",Table1[[#This Row],[Tổng giá trị]],-Table1[[#This Row],[Tổng giá trị]]))</f>
        <v>1083953</v>
      </c>
      <c r="Q2248" s="18">
        <f t="shared" si="239"/>
        <v>1083953</v>
      </c>
      <c r="R2248" s="8">
        <f>Table1[[#This Row],[Số còn phải thu ĐK]]+Table1[[#This Row],[Giá Trị HD sau CK]]-Table1[[#This Row],[Số tiền đã thu]]</f>
        <v>0</v>
      </c>
      <c r="S2248" s="7">
        <f>IF(Table1[[#This Row],[Ngày hóa đơn]]&lt;&gt;"",Table1[[#This Row],[Ngày hóa đơn]],Table1[[#This Row],[Ngày hạch toán]])</f>
        <v>45744</v>
      </c>
      <c r="T2248" s="8"/>
      <c r="U2248" s="7">
        <f>IF(Table1[[#This Row],[Ngày tính CN]]="","",S2248+T2248)</f>
        <v>45744</v>
      </c>
      <c r="V2248" s="71">
        <f ca="1">IF(Table1[[#This Row],[Hạn thanh toán]]="","",IF((U2248-NOW())&lt;0,0,(U2248-NOW())))</f>
        <v>0</v>
      </c>
      <c r="X2248" s="65" t="str">
        <f t="shared" ca="1" si="237"/>
        <v/>
      </c>
      <c r="Y2248" s="3" t="str">
        <f t="shared" si="240"/>
        <v>Đã thanh toán</v>
      </c>
      <c r="Z2248" s="250">
        <f>Table1[[#This Row],[Hạn thanh toán]]</f>
        <v>45744</v>
      </c>
      <c r="AA2248" s="250">
        <f>Table1[[#This Row],[Ngày Thanh toán]]</f>
        <v>45782</v>
      </c>
      <c r="AD2248" s="3" t="str">
        <f>IF(Table1[[#This Row],[Mã khách hàng]]="","",VLOOKUP($A2248,Ma_KH!$A:$Q,Ma_KH!O$1,0))</f>
        <v>AEON MALL</v>
      </c>
      <c r="AE2248" s="3" t="str">
        <f>IF(Table1[[#This Row],[Mã khách hàng]]="","",VLOOKUP($A2248,Ma_KH!$A:$Q,Ma_KH!P$1,0))</f>
        <v>CÔNG TY TNHH AEON VIỆT NAM</v>
      </c>
      <c r="AF2248" s="3" t="str">
        <f>VLOOKUP(A2248,Ma_KH!A:Q,Ma_KH!J$1,0)</f>
        <v>Trần Hạo Nhị</v>
      </c>
    </row>
    <row r="2249" spans="1:32" ht="16.5">
      <c r="A2249" s="4" t="s">
        <v>141</v>
      </c>
      <c r="B2249" s="4" t="s">
        <v>4518</v>
      </c>
      <c r="C2249" s="5" t="s">
        <v>4262</v>
      </c>
      <c r="D2249" s="6" t="s">
        <v>4615</v>
      </c>
      <c r="E2249" s="5">
        <v>45747</v>
      </c>
      <c r="F2249" s="3">
        <v>2343</v>
      </c>
      <c r="I2249" s="18">
        <f>IFERROR(ROUND((VLOOKUP(Table1[[#This Row],[Mã khách hàng]],Ty_Le!$A:$D,5,0)*5%),0),0)</f>
        <v>0</v>
      </c>
      <c r="J2249" s="18">
        <f>(Table1[[#This Row],[Tiền hàng]]-Table1[[#This Row],[Tiền chiết khấu]])*8%</f>
        <v>0</v>
      </c>
      <c r="K2249" s="18">
        <v>1067204</v>
      </c>
      <c r="L2249" s="8" t="s">
        <v>3649</v>
      </c>
      <c r="M2249" s="214">
        <v>45782</v>
      </c>
      <c r="N2249" s="29" t="s">
        <v>4375</v>
      </c>
      <c r="O2249" s="18">
        <f>IF(Table1[[#This Row],[Phân loại]]="Tồn đầu kỳ",Table1[[#This Row],[Tổng giá trị]],0)</f>
        <v>0</v>
      </c>
      <c r="P2249" s="8">
        <f>IF(Table1[[#This Row],[Số còn phải thu ĐK]]&lt;&gt;0,0,IF(Table1[[#This Row],[Phân loại]]="Bán hàng",Table1[[#This Row],[Tổng giá trị]],-Table1[[#This Row],[Tổng giá trị]]))</f>
        <v>-1067204</v>
      </c>
      <c r="Q2249" s="18">
        <f t="shared" si="239"/>
        <v>-1067204</v>
      </c>
      <c r="R2249" s="8">
        <f>Table1[[#This Row],[Số còn phải thu ĐK]]+Table1[[#This Row],[Giá Trị HD sau CK]]-Table1[[#This Row],[Số tiền đã thu]]</f>
        <v>0</v>
      </c>
      <c r="S2249" s="7">
        <f>IF(Table1[[#This Row],[Ngày hóa đơn]]&lt;&gt;"",Table1[[#This Row],[Ngày hóa đơn]],Table1[[#This Row],[Ngày hạch toán]])</f>
        <v>45747</v>
      </c>
      <c r="T2249" s="8"/>
      <c r="U2249" s="7">
        <f>IF(Table1[[#This Row],[Ngày tính CN]]="","",S2249+T2249)</f>
        <v>45747</v>
      </c>
      <c r="V2249" s="71">
        <f ca="1">IF(Table1[[#This Row],[Hạn thanh toán]]="","",IF((U2249-NOW())&lt;0,0,(U2249-NOW())))</f>
        <v>0</v>
      </c>
      <c r="X2249" s="65" t="str">
        <f t="shared" ca="1" si="237"/>
        <v/>
      </c>
      <c r="Y2249" s="3" t="str">
        <f t="shared" si="240"/>
        <v>Đã thanh toán</v>
      </c>
      <c r="Z2249" s="250">
        <f>Table1[[#This Row],[Hạn thanh toán]]</f>
        <v>45747</v>
      </c>
      <c r="AA2249" s="250">
        <f>Table1[[#This Row],[Ngày Thanh toán]]</f>
        <v>45782</v>
      </c>
      <c r="AD2249" s="3" t="str">
        <f>IF(Table1[[#This Row],[Mã khách hàng]]="","",VLOOKUP($A2249,Ma_KH!$A:$Q,Ma_KH!O$1,0))</f>
        <v>AEON MALL</v>
      </c>
      <c r="AE2249" s="3" t="str">
        <f>IF(Table1[[#This Row],[Mã khách hàng]]="","",VLOOKUP($A2249,Ma_KH!$A:$Q,Ma_KH!P$1,0))</f>
        <v>CÔNG TY TNHH AEON VIỆT NAM</v>
      </c>
      <c r="AF2249" s="3" t="str">
        <f>VLOOKUP(A2249,Ma_KH!A:Q,Ma_KH!J$1,0)</f>
        <v>Nguyễn Quốc Thái</v>
      </c>
    </row>
    <row r="2250" spans="1:32" ht="16.5">
      <c r="A2250" s="4" t="s">
        <v>139</v>
      </c>
      <c r="B2250" s="4" t="s">
        <v>4518</v>
      </c>
      <c r="C2250" s="5" t="s">
        <v>4262</v>
      </c>
      <c r="D2250" s="6" t="s">
        <v>4616</v>
      </c>
      <c r="E2250" s="5">
        <v>45747</v>
      </c>
      <c r="F2250" s="3">
        <v>7882</v>
      </c>
      <c r="I2250" s="18">
        <f>IFERROR(ROUND((VLOOKUP(Table1[[#This Row],[Mã khách hàng]],Ty_Le!$A:$D,5,0)*5%),0),0)</f>
        <v>0</v>
      </c>
      <c r="J2250" s="18">
        <f>(Table1[[#This Row],[Tiền hàng]]-Table1[[#This Row],[Tiền chiết khấu]])*8%</f>
        <v>0</v>
      </c>
      <c r="K2250" s="18">
        <v>978961</v>
      </c>
      <c r="L2250" s="8" t="s">
        <v>3649</v>
      </c>
      <c r="M2250" s="214">
        <v>45782</v>
      </c>
      <c r="N2250" s="29" t="s">
        <v>4375</v>
      </c>
      <c r="O2250" s="18">
        <f>IF(Table1[[#This Row],[Phân loại]]="Tồn đầu kỳ",Table1[[#This Row],[Tổng giá trị]],0)</f>
        <v>0</v>
      </c>
      <c r="P2250" s="8">
        <f>IF(Table1[[#This Row],[Số còn phải thu ĐK]]&lt;&gt;0,0,IF(Table1[[#This Row],[Phân loại]]="Bán hàng",Table1[[#This Row],[Tổng giá trị]],-Table1[[#This Row],[Tổng giá trị]]))</f>
        <v>-978961</v>
      </c>
      <c r="Q2250" s="18">
        <f t="shared" si="239"/>
        <v>-978961</v>
      </c>
      <c r="R2250" s="8">
        <f>Table1[[#This Row],[Số còn phải thu ĐK]]+Table1[[#This Row],[Giá Trị HD sau CK]]-Table1[[#This Row],[Số tiền đã thu]]</f>
        <v>0</v>
      </c>
      <c r="S2250" s="7">
        <f>IF(Table1[[#This Row],[Ngày hóa đơn]]&lt;&gt;"",Table1[[#This Row],[Ngày hóa đơn]],Table1[[#This Row],[Ngày hạch toán]])</f>
        <v>45747</v>
      </c>
      <c r="T2250" s="8"/>
      <c r="U2250" s="7">
        <f>IF(Table1[[#This Row],[Ngày tính CN]]="","",S2250+T2250)</f>
        <v>45747</v>
      </c>
      <c r="V2250" s="71">
        <f ca="1">IF(Table1[[#This Row],[Hạn thanh toán]]="","",IF((U2250-NOW())&lt;0,0,(U2250-NOW())))</f>
        <v>0</v>
      </c>
      <c r="X2250" s="65" t="str">
        <f t="shared" ca="1" si="237"/>
        <v/>
      </c>
      <c r="Y2250" s="3" t="str">
        <f t="shared" si="240"/>
        <v>Đã thanh toán</v>
      </c>
      <c r="Z2250" s="250">
        <f>Table1[[#This Row],[Hạn thanh toán]]</f>
        <v>45747</v>
      </c>
      <c r="AA2250" s="250">
        <f>Table1[[#This Row],[Ngày Thanh toán]]</f>
        <v>45782</v>
      </c>
      <c r="AD2250" s="3" t="str">
        <f>IF(Table1[[#This Row],[Mã khách hàng]]="","",VLOOKUP($A2250,Ma_KH!$A:$Q,Ma_KH!O$1,0))</f>
        <v>AEON MALL</v>
      </c>
      <c r="AE2250" s="3" t="str">
        <f>IF(Table1[[#This Row],[Mã khách hàng]]="","",VLOOKUP($A2250,Ma_KH!$A:$Q,Ma_KH!P$1,0))</f>
        <v>CÔNG TY TNHH AEON VIỆT NAM</v>
      </c>
      <c r="AF2250" s="3" t="str">
        <f>VLOOKUP(A2250,Ma_KH!A:Q,Ma_KH!J$1,0)</f>
        <v>Trần Hạo Nhị</v>
      </c>
    </row>
    <row r="2251" spans="1:32" ht="16.5">
      <c r="A2251" s="4" t="s">
        <v>139</v>
      </c>
      <c r="B2251" s="4" t="s">
        <v>4518</v>
      </c>
      <c r="C2251" s="5" t="s">
        <v>4262</v>
      </c>
      <c r="D2251" s="6" t="s">
        <v>4617</v>
      </c>
      <c r="E2251" s="5">
        <v>45747</v>
      </c>
      <c r="F2251" s="3">
        <v>8359</v>
      </c>
      <c r="I2251" s="18">
        <f>IFERROR(ROUND((VLOOKUP(Table1[[#This Row],[Mã khách hàng]],Ty_Le!$A:$D,5,0)*5%),0),0)</f>
        <v>0</v>
      </c>
      <c r="J2251" s="18">
        <f>(Table1[[#This Row],[Tiền hàng]]-Table1[[#This Row],[Tiền chiết khấu]])*8%</f>
        <v>0</v>
      </c>
      <c r="K2251" s="18">
        <v>147077</v>
      </c>
      <c r="L2251" s="8" t="s">
        <v>3649</v>
      </c>
      <c r="M2251" s="214">
        <v>45782</v>
      </c>
      <c r="N2251" s="29" t="s">
        <v>4375</v>
      </c>
      <c r="O2251" s="18">
        <f>IF(Table1[[#This Row],[Phân loại]]="Tồn đầu kỳ",Table1[[#This Row],[Tổng giá trị]],0)</f>
        <v>0</v>
      </c>
      <c r="P2251" s="8">
        <f>IF(Table1[[#This Row],[Số còn phải thu ĐK]]&lt;&gt;0,0,IF(Table1[[#This Row],[Phân loại]]="Bán hàng",Table1[[#This Row],[Tổng giá trị]],-Table1[[#This Row],[Tổng giá trị]]))</f>
        <v>-147077</v>
      </c>
      <c r="Q2251" s="18">
        <f t="shared" si="239"/>
        <v>-147077</v>
      </c>
      <c r="R2251" s="8">
        <f>Table1[[#This Row],[Số còn phải thu ĐK]]+Table1[[#This Row],[Giá Trị HD sau CK]]-Table1[[#This Row],[Số tiền đã thu]]</f>
        <v>0</v>
      </c>
      <c r="S2251" s="7">
        <f>IF(Table1[[#This Row],[Ngày hóa đơn]]&lt;&gt;"",Table1[[#This Row],[Ngày hóa đơn]],Table1[[#This Row],[Ngày hạch toán]])</f>
        <v>45747</v>
      </c>
      <c r="T2251" s="8"/>
      <c r="U2251" s="7">
        <f>IF(Table1[[#This Row],[Ngày tính CN]]="","",S2251+T2251)</f>
        <v>45747</v>
      </c>
      <c r="V2251" s="71">
        <f ca="1">IF(Table1[[#This Row],[Hạn thanh toán]]="","",IF((U2251-NOW())&lt;0,0,(U2251-NOW())))</f>
        <v>0</v>
      </c>
      <c r="X2251" s="65" t="str">
        <f t="shared" ca="1" si="237"/>
        <v/>
      </c>
      <c r="Y2251" s="3" t="str">
        <f t="shared" si="240"/>
        <v>Đã thanh toán</v>
      </c>
      <c r="Z2251" s="250">
        <f>Table1[[#This Row],[Hạn thanh toán]]</f>
        <v>45747</v>
      </c>
      <c r="AA2251" s="250">
        <f>Table1[[#This Row],[Ngày Thanh toán]]</f>
        <v>45782</v>
      </c>
      <c r="AD2251" s="3" t="str">
        <f>IF(Table1[[#This Row],[Mã khách hàng]]="","",VLOOKUP($A2251,Ma_KH!$A:$Q,Ma_KH!O$1,0))</f>
        <v>AEON MALL</v>
      </c>
      <c r="AE2251" s="3" t="str">
        <f>IF(Table1[[#This Row],[Mã khách hàng]]="","",VLOOKUP($A2251,Ma_KH!$A:$Q,Ma_KH!P$1,0))</f>
        <v>CÔNG TY TNHH AEON VIỆT NAM</v>
      </c>
      <c r="AF2251" s="3" t="str">
        <f>VLOOKUP(A2251,Ma_KH!A:Q,Ma_KH!J$1,0)</f>
        <v>Trần Hạo Nhị</v>
      </c>
    </row>
    <row r="2252" spans="1:32" ht="16.5">
      <c r="A2252" s="4" t="s">
        <v>140</v>
      </c>
      <c r="B2252" s="4" t="s">
        <v>4518</v>
      </c>
      <c r="C2252" s="5" t="s">
        <v>4262</v>
      </c>
      <c r="D2252" s="6" t="s">
        <v>4618</v>
      </c>
      <c r="E2252" s="5">
        <v>45747</v>
      </c>
      <c r="F2252" s="3">
        <v>3295</v>
      </c>
      <c r="I2252" s="18">
        <f>IFERROR(ROUND((VLOOKUP(Table1[[#This Row],[Mã khách hàng]],Ty_Le!$A:$D,5,0)*5%),0),0)</f>
        <v>0</v>
      </c>
      <c r="J2252" s="18">
        <f>(Table1[[#This Row],[Tiền hàng]]-Table1[[#This Row],[Tiền chiết khấu]])*8%</f>
        <v>0</v>
      </c>
      <c r="K2252" s="18">
        <v>627751</v>
      </c>
      <c r="L2252" s="8" t="s">
        <v>3649</v>
      </c>
      <c r="M2252" s="214">
        <v>45782</v>
      </c>
      <c r="N2252" s="29" t="s">
        <v>4375</v>
      </c>
      <c r="O2252" s="18">
        <f>IF(Table1[[#This Row],[Phân loại]]="Tồn đầu kỳ",Table1[[#This Row],[Tổng giá trị]],0)</f>
        <v>0</v>
      </c>
      <c r="P2252" s="8">
        <f>IF(Table1[[#This Row],[Số còn phải thu ĐK]]&lt;&gt;0,0,IF(Table1[[#This Row],[Phân loại]]="Bán hàng",Table1[[#This Row],[Tổng giá trị]],-Table1[[#This Row],[Tổng giá trị]]))</f>
        <v>-627751</v>
      </c>
      <c r="Q2252" s="18">
        <f t="shared" si="239"/>
        <v>-627751</v>
      </c>
      <c r="R2252" s="8">
        <f>Table1[[#This Row],[Số còn phải thu ĐK]]+Table1[[#This Row],[Giá Trị HD sau CK]]-Table1[[#This Row],[Số tiền đã thu]]</f>
        <v>0</v>
      </c>
      <c r="S2252" s="7">
        <f>IF(Table1[[#This Row],[Ngày hóa đơn]]&lt;&gt;"",Table1[[#This Row],[Ngày hóa đơn]],Table1[[#This Row],[Ngày hạch toán]])</f>
        <v>45747</v>
      </c>
      <c r="T2252" s="8"/>
      <c r="U2252" s="7">
        <f>IF(Table1[[#This Row],[Ngày tính CN]]="","",S2252+T2252)</f>
        <v>45747</v>
      </c>
      <c r="V2252" s="71">
        <f ca="1">IF(Table1[[#This Row],[Hạn thanh toán]]="","",IF((U2252-NOW())&lt;0,0,(U2252-NOW())))</f>
        <v>0</v>
      </c>
      <c r="X2252" s="65" t="str">
        <f t="shared" ca="1" si="237"/>
        <v/>
      </c>
      <c r="Y2252" s="3" t="str">
        <f t="shared" si="240"/>
        <v>Đã thanh toán</v>
      </c>
      <c r="Z2252" s="250">
        <f>Table1[[#This Row],[Hạn thanh toán]]</f>
        <v>45747</v>
      </c>
      <c r="AA2252" s="250">
        <f>Table1[[#This Row],[Ngày Thanh toán]]</f>
        <v>45782</v>
      </c>
      <c r="AD2252" s="3" t="str">
        <f>IF(Table1[[#This Row],[Mã khách hàng]]="","",VLOOKUP($A2252,Ma_KH!$A:$Q,Ma_KH!O$1,0))</f>
        <v>AEON MALL</v>
      </c>
      <c r="AE2252" s="3" t="str">
        <f>IF(Table1[[#This Row],[Mã khách hàng]]="","",VLOOKUP($A2252,Ma_KH!$A:$Q,Ma_KH!P$1,0))</f>
        <v>CÔNG TY TNHH AEON VIỆT NAM</v>
      </c>
      <c r="AF2252" s="3" t="str">
        <f>VLOOKUP(A2252,Ma_KH!A:Q,Ma_KH!J$1,0)</f>
        <v>Dương Thị Kim Hồng</v>
      </c>
    </row>
    <row r="2253" spans="1:32" ht="16.5">
      <c r="A2253" s="4" t="s">
        <v>139</v>
      </c>
      <c r="B2253" s="4" t="s">
        <v>4518</v>
      </c>
      <c r="C2253" s="5" t="s">
        <v>4262</v>
      </c>
      <c r="D2253" s="6" t="s">
        <v>4528</v>
      </c>
      <c r="E2253" s="5">
        <v>45747</v>
      </c>
      <c r="F2253" s="3">
        <v>1488</v>
      </c>
      <c r="I2253" s="18">
        <f>IFERROR(ROUND((VLOOKUP(Table1[[#This Row],[Mã khách hàng]],Ty_Le!$A:$D,5,0)*5%),0),0)</f>
        <v>0</v>
      </c>
      <c r="J2253" s="18">
        <f>(Table1[[#This Row],[Tiền hàng]]-Table1[[#This Row],[Tiền chiết khấu]])*8%</f>
        <v>0</v>
      </c>
      <c r="K2253" s="18">
        <v>2393636</v>
      </c>
      <c r="L2253" s="8" t="s">
        <v>3649</v>
      </c>
      <c r="M2253" s="214">
        <v>45782</v>
      </c>
      <c r="N2253" s="29" t="s">
        <v>4375</v>
      </c>
      <c r="O2253" s="18">
        <f>IF(Table1[[#This Row],[Phân loại]]="Tồn đầu kỳ",Table1[[#This Row],[Tổng giá trị]],0)</f>
        <v>0</v>
      </c>
      <c r="P2253" s="8">
        <f>IF(Table1[[#This Row],[Số còn phải thu ĐK]]&lt;&gt;0,0,IF(Table1[[#This Row],[Phân loại]]="Bán hàng",Table1[[#This Row],[Tổng giá trị]],-Table1[[#This Row],[Tổng giá trị]]))</f>
        <v>-2393636</v>
      </c>
      <c r="Q2253" s="18">
        <f t="shared" si="239"/>
        <v>-2393636</v>
      </c>
      <c r="R2253" s="8">
        <f>Table1[[#This Row],[Số còn phải thu ĐK]]+Table1[[#This Row],[Giá Trị HD sau CK]]-Table1[[#This Row],[Số tiền đã thu]]</f>
        <v>0</v>
      </c>
      <c r="S2253" s="7">
        <f>IF(Table1[[#This Row],[Ngày hóa đơn]]&lt;&gt;"",Table1[[#This Row],[Ngày hóa đơn]],Table1[[#This Row],[Ngày hạch toán]])</f>
        <v>45747</v>
      </c>
      <c r="T2253" s="8"/>
      <c r="U2253" s="7">
        <f>IF(Table1[[#This Row],[Ngày tính CN]]="","",S2253+T2253)</f>
        <v>45747</v>
      </c>
      <c r="V2253" s="71">
        <f ca="1">IF(Table1[[#This Row],[Hạn thanh toán]]="","",IF((U2253-NOW())&lt;0,0,(U2253-NOW())))</f>
        <v>0</v>
      </c>
      <c r="X2253" s="65" t="str">
        <f t="shared" ca="1" si="237"/>
        <v/>
      </c>
      <c r="Y2253" s="3" t="str">
        <f t="shared" si="240"/>
        <v>Đã thanh toán</v>
      </c>
      <c r="Z2253" s="250">
        <f>Table1[[#This Row],[Hạn thanh toán]]</f>
        <v>45747</v>
      </c>
      <c r="AA2253" s="250">
        <f>Table1[[#This Row],[Ngày Thanh toán]]</f>
        <v>45782</v>
      </c>
      <c r="AD2253" s="3" t="str">
        <f>IF(Table1[[#This Row],[Mã khách hàng]]="","",VLOOKUP($A2253,Ma_KH!$A:$Q,Ma_KH!O$1,0))</f>
        <v>AEON MALL</v>
      </c>
      <c r="AE2253" s="3" t="str">
        <f>IF(Table1[[#This Row],[Mã khách hàng]]="","",VLOOKUP($A2253,Ma_KH!$A:$Q,Ma_KH!P$1,0))</f>
        <v>CÔNG TY TNHH AEON VIỆT NAM</v>
      </c>
      <c r="AF2253" s="3" t="str">
        <f>VLOOKUP(A2253,Ma_KH!A:Q,Ma_KH!J$1,0)</f>
        <v>Trần Hạo Nhị</v>
      </c>
    </row>
    <row r="2254" spans="1:32" ht="16.5">
      <c r="A2254" s="4" t="s">
        <v>139</v>
      </c>
      <c r="B2254" s="4" t="s">
        <v>4518</v>
      </c>
      <c r="C2254" s="5" t="s">
        <v>4262</v>
      </c>
      <c r="D2254" s="6" t="s">
        <v>4529</v>
      </c>
      <c r="E2254" s="5">
        <v>45747</v>
      </c>
      <c r="F2254" s="3">
        <v>1437</v>
      </c>
      <c r="I2254" s="18">
        <f>IFERROR(ROUND((VLOOKUP(Table1[[#This Row],[Mã khách hàng]],Ty_Le!$A:$D,5,0)*5%),0),0)</f>
        <v>0</v>
      </c>
      <c r="J2254" s="18">
        <f>(Table1[[#This Row],[Tiền hàng]]-Table1[[#This Row],[Tiền chiết khấu]])*8%</f>
        <v>0</v>
      </c>
      <c r="K2254" s="18">
        <v>177137</v>
      </c>
      <c r="L2254" s="8" t="s">
        <v>3649</v>
      </c>
      <c r="M2254" s="214">
        <v>45782</v>
      </c>
      <c r="N2254" s="29" t="s">
        <v>4375</v>
      </c>
      <c r="O2254" s="18">
        <f>IF(Table1[[#This Row],[Phân loại]]="Tồn đầu kỳ",Table1[[#This Row],[Tổng giá trị]],0)</f>
        <v>0</v>
      </c>
      <c r="P2254" s="8">
        <f>IF(Table1[[#This Row],[Số còn phải thu ĐK]]&lt;&gt;0,0,IF(Table1[[#This Row],[Phân loại]]="Bán hàng",Table1[[#This Row],[Tổng giá trị]],-Table1[[#This Row],[Tổng giá trị]]))</f>
        <v>-177137</v>
      </c>
      <c r="Q2254" s="18">
        <f t="shared" si="239"/>
        <v>-177137</v>
      </c>
      <c r="R2254" s="8">
        <f>Table1[[#This Row],[Số còn phải thu ĐK]]+Table1[[#This Row],[Giá Trị HD sau CK]]-Table1[[#This Row],[Số tiền đã thu]]</f>
        <v>0</v>
      </c>
      <c r="S2254" s="7">
        <f>IF(Table1[[#This Row],[Ngày hóa đơn]]&lt;&gt;"",Table1[[#This Row],[Ngày hóa đơn]],Table1[[#This Row],[Ngày hạch toán]])</f>
        <v>45747</v>
      </c>
      <c r="T2254" s="8"/>
      <c r="U2254" s="7">
        <f>IF(Table1[[#This Row],[Ngày tính CN]]="","",S2254+T2254)</f>
        <v>45747</v>
      </c>
      <c r="V2254" s="71">
        <f ca="1">IF(Table1[[#This Row],[Hạn thanh toán]]="","",IF((U2254-NOW())&lt;0,0,(U2254-NOW())))</f>
        <v>0</v>
      </c>
      <c r="X2254" s="65" t="str">
        <f t="shared" ca="1" si="237"/>
        <v/>
      </c>
      <c r="Y2254" s="3" t="str">
        <f t="shared" si="240"/>
        <v>Đã thanh toán</v>
      </c>
      <c r="Z2254" s="250">
        <f>Table1[[#This Row],[Hạn thanh toán]]</f>
        <v>45747</v>
      </c>
      <c r="AA2254" s="250">
        <f>Table1[[#This Row],[Ngày Thanh toán]]</f>
        <v>45782</v>
      </c>
      <c r="AD2254" s="3" t="str">
        <f>IF(Table1[[#This Row],[Mã khách hàng]]="","",VLOOKUP($A2254,Ma_KH!$A:$Q,Ma_KH!O$1,0))</f>
        <v>AEON MALL</v>
      </c>
      <c r="AE2254" s="3" t="str">
        <f>IF(Table1[[#This Row],[Mã khách hàng]]="","",VLOOKUP($A2254,Ma_KH!$A:$Q,Ma_KH!P$1,0))</f>
        <v>CÔNG TY TNHH AEON VIỆT NAM</v>
      </c>
      <c r="AF2254" s="3" t="str">
        <f>VLOOKUP(A2254,Ma_KH!A:Q,Ma_KH!J$1,0)</f>
        <v>Trần Hạo Nhị</v>
      </c>
    </row>
    <row r="2255" spans="1:32" ht="16.5">
      <c r="A2255" s="4" t="s">
        <v>139</v>
      </c>
      <c r="B2255" s="4" t="s">
        <v>4518</v>
      </c>
      <c r="C2255" s="5" t="s">
        <v>4262</v>
      </c>
      <c r="D2255" s="6" t="s">
        <v>4530</v>
      </c>
      <c r="E2255" s="5">
        <v>45747</v>
      </c>
      <c r="F2255" s="3">
        <v>1445</v>
      </c>
      <c r="I2255" s="18">
        <f>IFERROR(ROUND((VLOOKUP(Table1[[#This Row],[Mã khách hàng]],Ty_Le!$A:$D,5,0)*5%),0),0)</f>
        <v>0</v>
      </c>
      <c r="J2255" s="18">
        <f>(Table1[[#This Row],[Tiền hàng]]-Table1[[#This Row],[Tiền chiết khấu]])*8%</f>
        <v>0</v>
      </c>
      <c r="K2255" s="18">
        <v>330024</v>
      </c>
      <c r="L2255" s="8" t="s">
        <v>3649</v>
      </c>
      <c r="M2255" s="214">
        <v>45782</v>
      </c>
      <c r="N2255" s="29" t="s">
        <v>4375</v>
      </c>
      <c r="O2255" s="18">
        <f>IF(Table1[[#This Row],[Phân loại]]="Tồn đầu kỳ",Table1[[#This Row],[Tổng giá trị]],0)</f>
        <v>0</v>
      </c>
      <c r="P2255" s="8">
        <f>IF(Table1[[#This Row],[Số còn phải thu ĐK]]&lt;&gt;0,0,IF(Table1[[#This Row],[Phân loại]]="Bán hàng",Table1[[#This Row],[Tổng giá trị]],-Table1[[#This Row],[Tổng giá trị]]))</f>
        <v>-330024</v>
      </c>
      <c r="Q2255" s="18">
        <f t="shared" si="239"/>
        <v>-330024</v>
      </c>
      <c r="R2255" s="8">
        <f>Table1[[#This Row],[Số còn phải thu ĐK]]+Table1[[#This Row],[Giá Trị HD sau CK]]-Table1[[#This Row],[Số tiền đã thu]]</f>
        <v>0</v>
      </c>
      <c r="S2255" s="7">
        <f>IF(Table1[[#This Row],[Ngày hóa đơn]]&lt;&gt;"",Table1[[#This Row],[Ngày hóa đơn]],Table1[[#This Row],[Ngày hạch toán]])</f>
        <v>45747</v>
      </c>
      <c r="T2255" s="8"/>
      <c r="U2255" s="7">
        <f>IF(Table1[[#This Row],[Ngày tính CN]]="","",S2255+T2255)</f>
        <v>45747</v>
      </c>
      <c r="V2255" s="71">
        <f ca="1">IF(Table1[[#This Row],[Hạn thanh toán]]="","",IF((U2255-NOW())&lt;0,0,(U2255-NOW())))</f>
        <v>0</v>
      </c>
      <c r="X2255" s="65" t="str">
        <f t="shared" ref="X2255:X2318" ca="1" si="241">IF(OR($U2255="",$R2255=0),"",IF((U$4-NOW())&lt;0,-($U2255-NOW()),0))</f>
        <v/>
      </c>
      <c r="Y2255" s="3" t="str">
        <f t="shared" si="240"/>
        <v>Đã thanh toán</v>
      </c>
      <c r="Z2255" s="250">
        <f>Table1[[#This Row],[Hạn thanh toán]]</f>
        <v>45747</v>
      </c>
      <c r="AA2255" s="250">
        <f>Table1[[#This Row],[Ngày Thanh toán]]</f>
        <v>45782</v>
      </c>
      <c r="AD2255" s="3" t="str">
        <f>IF(Table1[[#This Row],[Mã khách hàng]]="","",VLOOKUP($A2255,Ma_KH!$A:$Q,Ma_KH!O$1,0))</f>
        <v>AEON MALL</v>
      </c>
      <c r="AE2255" s="3" t="str">
        <f>IF(Table1[[#This Row],[Mã khách hàng]]="","",VLOOKUP($A2255,Ma_KH!$A:$Q,Ma_KH!P$1,0))</f>
        <v>CÔNG TY TNHH AEON VIỆT NAM</v>
      </c>
      <c r="AF2255" s="3" t="str">
        <f>VLOOKUP(A2255,Ma_KH!A:Q,Ma_KH!J$1,0)</f>
        <v>Trần Hạo Nhị</v>
      </c>
    </row>
    <row r="2256" spans="1:32" ht="16.5">
      <c r="A2256" s="4" t="s">
        <v>139</v>
      </c>
      <c r="B2256" s="4" t="s">
        <v>4518</v>
      </c>
      <c r="C2256" s="5" t="s">
        <v>4262</v>
      </c>
      <c r="D2256" s="6" t="s">
        <v>4531</v>
      </c>
      <c r="E2256" s="5">
        <v>45747</v>
      </c>
      <c r="F2256" s="3">
        <v>1147</v>
      </c>
      <c r="I2256" s="18">
        <f>IFERROR(ROUND((VLOOKUP(Table1[[#This Row],[Mã khách hàng]],Ty_Le!$A:$D,5,0)*5%),0),0)</f>
        <v>0</v>
      </c>
      <c r="J2256" s="18">
        <f>(Table1[[#This Row],[Tiền hàng]]-Table1[[#This Row],[Tiền chiết khấu]])*8%</f>
        <v>0</v>
      </c>
      <c r="K2256" s="18">
        <v>60220</v>
      </c>
      <c r="L2256" s="8" t="s">
        <v>3649</v>
      </c>
      <c r="M2256" s="214">
        <v>45782</v>
      </c>
      <c r="N2256" s="29" t="s">
        <v>4375</v>
      </c>
      <c r="O2256" s="18">
        <f>IF(Table1[[#This Row],[Phân loại]]="Tồn đầu kỳ",Table1[[#This Row],[Tổng giá trị]],0)</f>
        <v>0</v>
      </c>
      <c r="P2256" s="8">
        <f>IF(Table1[[#This Row],[Số còn phải thu ĐK]]&lt;&gt;0,0,IF(Table1[[#This Row],[Phân loại]]="Bán hàng",Table1[[#This Row],[Tổng giá trị]],-Table1[[#This Row],[Tổng giá trị]]))</f>
        <v>-60220</v>
      </c>
      <c r="Q2256" s="18">
        <f t="shared" si="239"/>
        <v>-60220</v>
      </c>
      <c r="R2256" s="8">
        <f>Table1[[#This Row],[Số còn phải thu ĐK]]+Table1[[#This Row],[Giá Trị HD sau CK]]-Table1[[#This Row],[Số tiền đã thu]]</f>
        <v>0</v>
      </c>
      <c r="S2256" s="7">
        <f>IF(Table1[[#This Row],[Ngày hóa đơn]]&lt;&gt;"",Table1[[#This Row],[Ngày hóa đơn]],Table1[[#This Row],[Ngày hạch toán]])</f>
        <v>45747</v>
      </c>
      <c r="T2256" s="8"/>
      <c r="U2256" s="7">
        <f>IF(Table1[[#This Row],[Ngày tính CN]]="","",S2256+T2256)</f>
        <v>45747</v>
      </c>
      <c r="V2256" s="71">
        <f ca="1">IF(Table1[[#This Row],[Hạn thanh toán]]="","",IF((U2256-NOW())&lt;0,0,(U2256-NOW())))</f>
        <v>0</v>
      </c>
      <c r="X2256" s="65" t="str">
        <f t="shared" ca="1" si="241"/>
        <v/>
      </c>
      <c r="Y2256" s="3" t="str">
        <f t="shared" si="240"/>
        <v>Đã thanh toán</v>
      </c>
      <c r="Z2256" s="250">
        <f>Table1[[#This Row],[Hạn thanh toán]]</f>
        <v>45747</v>
      </c>
      <c r="AA2256" s="250">
        <f>Table1[[#This Row],[Ngày Thanh toán]]</f>
        <v>45782</v>
      </c>
      <c r="AD2256" s="3" t="str">
        <f>IF(Table1[[#This Row],[Mã khách hàng]]="","",VLOOKUP($A2256,Ma_KH!$A:$Q,Ma_KH!O$1,0))</f>
        <v>AEON MALL</v>
      </c>
      <c r="AE2256" s="3" t="str">
        <f>IF(Table1[[#This Row],[Mã khách hàng]]="","",VLOOKUP($A2256,Ma_KH!$A:$Q,Ma_KH!P$1,0))</f>
        <v>CÔNG TY TNHH AEON VIỆT NAM</v>
      </c>
      <c r="AF2256" s="3" t="str">
        <f>VLOOKUP(A2256,Ma_KH!A:Q,Ma_KH!J$1,0)</f>
        <v>Trần Hạo Nhị</v>
      </c>
    </row>
    <row r="2257" spans="1:32" s="139" customFormat="1" ht="16.5">
      <c r="A2257" s="173" t="s">
        <v>139</v>
      </c>
      <c r="B2257" s="4" t="s">
        <v>4518</v>
      </c>
      <c r="C2257" s="174" t="s">
        <v>4263</v>
      </c>
      <c r="D2257" s="175"/>
      <c r="E2257" s="174">
        <v>45638</v>
      </c>
      <c r="F2257" s="139" t="s">
        <v>4357</v>
      </c>
      <c r="H2257" s="135"/>
      <c r="I2257" s="135">
        <f>IFERROR(ROUND((VLOOKUP(Table1[[#This Row],[Mã khách hàng]],Ty_Le!$A:$D,5,0)*5%),0),0)</f>
        <v>0</v>
      </c>
      <c r="J2257" s="135">
        <f>(Table1[[#This Row],[Tiền hàng]]-Table1[[#This Row],[Tiền chiết khấu]])*8%</f>
        <v>0</v>
      </c>
      <c r="K2257" s="135">
        <v>6677483</v>
      </c>
      <c r="L2257" s="132" t="s">
        <v>3643</v>
      </c>
      <c r="M2257" s="215">
        <v>45691</v>
      </c>
      <c r="N2257" s="216" t="s">
        <v>4372</v>
      </c>
      <c r="O2257" s="135">
        <f>IF(Table1[[#This Row],[Phân loại]]="Tồn đầu kỳ",Table1[[#This Row],[Tổng giá trị]],0)</f>
        <v>6677483</v>
      </c>
      <c r="P2257" s="132">
        <f>IF(Table1[[#This Row],[Số còn phải thu ĐK]]&lt;&gt;0,0,IF(Table1[[#This Row],[Phân loại]]="Bán hàng",Table1[[#This Row],[Tổng giá trị]],-Table1[[#This Row],[Tổng giá trị]]))</f>
        <v>0</v>
      </c>
      <c r="Q2257" s="18">
        <f t="shared" si="239"/>
        <v>6677483</v>
      </c>
      <c r="R2257" s="132">
        <f>Table1[[#This Row],[Số còn phải thu ĐK]]+Table1[[#This Row],[Giá Trị HD sau CK]]-Table1[[#This Row],[Số tiền đã thu]]</f>
        <v>0</v>
      </c>
      <c r="S2257" s="136">
        <f>IF(Table1[[#This Row],[Ngày hóa đơn]]&lt;&gt;"",Table1[[#This Row],[Ngày hóa đơn]],Table1[[#This Row],[Ngày hạch toán]])</f>
        <v>45638</v>
      </c>
      <c r="T2257" s="132"/>
      <c r="U2257" s="136">
        <f>IF(Table1[[#This Row],[Ngày tính CN]]="","",S2257+T2257)</f>
        <v>45638</v>
      </c>
      <c r="V2257" s="137">
        <f ca="1">IF(Table1[[#This Row],[Hạn thanh toán]]="","",IF((U2257-NOW())&lt;0,0,(U2257-NOW())))</f>
        <v>0</v>
      </c>
      <c r="W2257" s="135"/>
      <c r="X2257" s="65" t="str">
        <f t="shared" ca="1" si="241"/>
        <v/>
      </c>
      <c r="Y2257" s="139" t="str">
        <f t="shared" si="240"/>
        <v>Đã thanh toán</v>
      </c>
      <c r="Z2257" s="253">
        <f>Table1[[#This Row],[Hạn thanh toán]]</f>
        <v>45638</v>
      </c>
      <c r="AA2257" s="253">
        <f>Table1[[#This Row],[Ngày Thanh toán]]</f>
        <v>45691</v>
      </c>
      <c r="AD2257" s="3" t="str">
        <f>IF(Table1[[#This Row],[Mã khách hàng]]="","",VLOOKUP($A2257,Ma_KH!$A:$Q,Ma_KH!O$1,0))</f>
        <v>AEON MALL</v>
      </c>
      <c r="AE2257" s="3" t="str">
        <f>IF(Table1[[#This Row],[Mã khách hàng]]="","",VLOOKUP($A2257,Ma_KH!$A:$Q,Ma_KH!P$1,0))</f>
        <v>CÔNG TY TNHH AEON VIỆT NAM</v>
      </c>
      <c r="AF2257" s="139" t="str">
        <f>VLOOKUP(A2257,Ma_KH!A:Q,Ma_KH!J$1,0)</f>
        <v>Trần Hạo Nhị</v>
      </c>
    </row>
    <row r="2258" spans="1:32" s="139" customFormat="1" ht="16.5">
      <c r="A2258" s="173" t="s">
        <v>139</v>
      </c>
      <c r="B2258" s="4" t="s">
        <v>4518</v>
      </c>
      <c r="C2258" s="174" t="s">
        <v>4263</v>
      </c>
      <c r="D2258" s="175"/>
      <c r="E2258" s="174">
        <v>45638</v>
      </c>
      <c r="F2258" s="139" t="s">
        <v>4358</v>
      </c>
      <c r="H2258" s="135"/>
      <c r="I2258" s="135">
        <f>IFERROR(ROUND((VLOOKUP(Table1[[#This Row],[Mã khách hàng]],Ty_Le!$A:$D,5,0)*5%),0),0)</f>
        <v>0</v>
      </c>
      <c r="J2258" s="135">
        <f>(Table1[[#This Row],[Tiền hàng]]-Table1[[#This Row],[Tiền chiết khấu]])*8%</f>
        <v>0</v>
      </c>
      <c r="K2258" s="135">
        <v>3815705</v>
      </c>
      <c r="L2258" s="132" t="s">
        <v>3643</v>
      </c>
      <c r="M2258" s="215">
        <v>45691</v>
      </c>
      <c r="N2258" s="216" t="s">
        <v>4372</v>
      </c>
      <c r="O2258" s="135">
        <f>IF(Table1[[#This Row],[Phân loại]]="Tồn đầu kỳ",Table1[[#This Row],[Tổng giá trị]],0)</f>
        <v>3815705</v>
      </c>
      <c r="P2258" s="132">
        <f>IF(Table1[[#This Row],[Số còn phải thu ĐK]]&lt;&gt;0,0,IF(Table1[[#This Row],[Phân loại]]="Bán hàng",Table1[[#This Row],[Tổng giá trị]],-Table1[[#This Row],[Tổng giá trị]]))</f>
        <v>0</v>
      </c>
      <c r="Q2258" s="18">
        <f t="shared" si="239"/>
        <v>3815705</v>
      </c>
      <c r="R2258" s="132">
        <f>Table1[[#This Row],[Số còn phải thu ĐK]]+Table1[[#This Row],[Giá Trị HD sau CK]]-Table1[[#This Row],[Số tiền đã thu]]</f>
        <v>0</v>
      </c>
      <c r="S2258" s="136">
        <f>IF(Table1[[#This Row],[Ngày hóa đơn]]&lt;&gt;"",Table1[[#This Row],[Ngày hóa đơn]],Table1[[#This Row],[Ngày hạch toán]])</f>
        <v>45638</v>
      </c>
      <c r="T2258" s="132"/>
      <c r="U2258" s="136">
        <f>IF(Table1[[#This Row],[Ngày tính CN]]="","",S2258+T2258)</f>
        <v>45638</v>
      </c>
      <c r="V2258" s="137">
        <f ca="1">IF(Table1[[#This Row],[Hạn thanh toán]]="","",IF((U2258-NOW())&lt;0,0,(U2258-NOW())))</f>
        <v>0</v>
      </c>
      <c r="W2258" s="135"/>
      <c r="X2258" s="65" t="str">
        <f t="shared" ca="1" si="241"/>
        <v/>
      </c>
      <c r="Y2258" s="139" t="str">
        <f t="shared" si="240"/>
        <v>Đã thanh toán</v>
      </c>
      <c r="Z2258" s="253">
        <f>Table1[[#This Row],[Hạn thanh toán]]</f>
        <v>45638</v>
      </c>
      <c r="AA2258" s="253">
        <f>Table1[[#This Row],[Ngày Thanh toán]]</f>
        <v>45691</v>
      </c>
      <c r="AD2258" s="3" t="str">
        <f>IF(Table1[[#This Row],[Mã khách hàng]]="","",VLOOKUP($A2258,Ma_KH!$A:$Q,Ma_KH!O$1,0))</f>
        <v>AEON MALL</v>
      </c>
      <c r="AE2258" s="3" t="str">
        <f>IF(Table1[[#This Row],[Mã khách hàng]]="","",VLOOKUP($A2258,Ma_KH!$A:$Q,Ma_KH!P$1,0))</f>
        <v>CÔNG TY TNHH AEON VIỆT NAM</v>
      </c>
      <c r="AF2258" s="139" t="str">
        <f>VLOOKUP(A2258,Ma_KH!A:Q,Ma_KH!J$1,0)</f>
        <v>Trần Hạo Nhị</v>
      </c>
    </row>
    <row r="2259" spans="1:32" s="139" customFormat="1" ht="16.5">
      <c r="A2259" s="173" t="s">
        <v>139</v>
      </c>
      <c r="B2259" s="4" t="s">
        <v>4518</v>
      </c>
      <c r="C2259" s="174" t="s">
        <v>4263</v>
      </c>
      <c r="D2259" s="175"/>
      <c r="E2259" s="174">
        <v>45638</v>
      </c>
      <c r="F2259" s="139" t="s">
        <v>4359</v>
      </c>
      <c r="H2259" s="135"/>
      <c r="I2259" s="135">
        <f>IFERROR(ROUND((VLOOKUP(Table1[[#This Row],[Mã khách hàng]],Ty_Le!$A:$D,5,0)*5%),0),0)</f>
        <v>0</v>
      </c>
      <c r="J2259" s="135">
        <f>(Table1[[#This Row],[Tiền hàng]]-Table1[[#This Row],[Tiền chiết khấu]])*8%</f>
        <v>0</v>
      </c>
      <c r="K2259" s="135">
        <v>6677483</v>
      </c>
      <c r="L2259" s="132" t="s">
        <v>3643</v>
      </c>
      <c r="M2259" s="215">
        <v>45691</v>
      </c>
      <c r="N2259" s="216" t="s">
        <v>4372</v>
      </c>
      <c r="O2259" s="135">
        <f>IF(Table1[[#This Row],[Phân loại]]="Tồn đầu kỳ",Table1[[#This Row],[Tổng giá trị]],0)</f>
        <v>6677483</v>
      </c>
      <c r="P2259" s="132">
        <f>IF(Table1[[#This Row],[Số còn phải thu ĐK]]&lt;&gt;0,0,IF(Table1[[#This Row],[Phân loại]]="Bán hàng",Table1[[#This Row],[Tổng giá trị]],-Table1[[#This Row],[Tổng giá trị]]))</f>
        <v>0</v>
      </c>
      <c r="Q2259" s="18">
        <f t="shared" si="239"/>
        <v>6677483</v>
      </c>
      <c r="R2259" s="132">
        <f>Table1[[#This Row],[Số còn phải thu ĐK]]+Table1[[#This Row],[Giá Trị HD sau CK]]-Table1[[#This Row],[Số tiền đã thu]]</f>
        <v>0</v>
      </c>
      <c r="S2259" s="136">
        <f>IF(Table1[[#This Row],[Ngày hóa đơn]]&lt;&gt;"",Table1[[#This Row],[Ngày hóa đơn]],Table1[[#This Row],[Ngày hạch toán]])</f>
        <v>45638</v>
      </c>
      <c r="T2259" s="132"/>
      <c r="U2259" s="136">
        <f>IF(Table1[[#This Row],[Ngày tính CN]]="","",S2259+T2259)</f>
        <v>45638</v>
      </c>
      <c r="V2259" s="137">
        <f ca="1">IF(Table1[[#This Row],[Hạn thanh toán]]="","",IF((U2259-NOW())&lt;0,0,(U2259-NOW())))</f>
        <v>0</v>
      </c>
      <c r="W2259" s="135"/>
      <c r="X2259" s="65" t="str">
        <f t="shared" ca="1" si="241"/>
        <v/>
      </c>
      <c r="Y2259" s="139" t="str">
        <f t="shared" si="240"/>
        <v>Đã thanh toán</v>
      </c>
      <c r="Z2259" s="253">
        <f>Table1[[#This Row],[Hạn thanh toán]]</f>
        <v>45638</v>
      </c>
      <c r="AA2259" s="253">
        <f>Table1[[#This Row],[Ngày Thanh toán]]</f>
        <v>45691</v>
      </c>
      <c r="AD2259" s="3" t="str">
        <f>IF(Table1[[#This Row],[Mã khách hàng]]="","",VLOOKUP($A2259,Ma_KH!$A:$Q,Ma_KH!O$1,0))</f>
        <v>AEON MALL</v>
      </c>
      <c r="AE2259" s="3" t="str">
        <f>IF(Table1[[#This Row],[Mã khách hàng]]="","",VLOOKUP($A2259,Ma_KH!$A:$Q,Ma_KH!P$1,0))</f>
        <v>CÔNG TY TNHH AEON VIỆT NAM</v>
      </c>
      <c r="AF2259" s="139" t="str">
        <f>VLOOKUP(A2259,Ma_KH!A:Q,Ma_KH!J$1,0)</f>
        <v>Trần Hạo Nhị</v>
      </c>
    </row>
    <row r="2260" spans="1:32" s="139" customFormat="1" ht="16.5">
      <c r="A2260" s="173" t="s">
        <v>139</v>
      </c>
      <c r="B2260" s="4" t="s">
        <v>4518</v>
      </c>
      <c r="C2260" s="174" t="s">
        <v>4264</v>
      </c>
      <c r="D2260" s="175"/>
      <c r="E2260" s="174">
        <v>45639</v>
      </c>
      <c r="F2260" s="139" t="s">
        <v>4360</v>
      </c>
      <c r="H2260" s="135"/>
      <c r="I2260" s="135">
        <f>IFERROR(ROUND((VLOOKUP(Table1[[#This Row],[Mã khách hàng]],Ty_Le!$A:$D,5,0)*5%),0),0)</f>
        <v>0</v>
      </c>
      <c r="J2260" s="135">
        <f>(Table1[[#This Row],[Tiền hàng]]-Table1[[#This Row],[Tiền chiết khấu]])*8%</f>
        <v>0</v>
      </c>
      <c r="K2260" s="135">
        <v>9495403</v>
      </c>
      <c r="L2260" s="132" t="s">
        <v>3643</v>
      </c>
      <c r="M2260" s="215">
        <v>45691</v>
      </c>
      <c r="N2260" s="216" t="s">
        <v>4372</v>
      </c>
      <c r="O2260" s="135">
        <f>IF(Table1[[#This Row],[Phân loại]]="Tồn đầu kỳ",Table1[[#This Row],[Tổng giá trị]],0)</f>
        <v>9495403</v>
      </c>
      <c r="P2260" s="132">
        <f>IF(Table1[[#This Row],[Số còn phải thu ĐK]]&lt;&gt;0,0,IF(Table1[[#This Row],[Phân loại]]="Bán hàng",Table1[[#This Row],[Tổng giá trị]],-Table1[[#This Row],[Tổng giá trị]]))</f>
        <v>0</v>
      </c>
      <c r="Q2260" s="18">
        <f t="shared" si="239"/>
        <v>9495403</v>
      </c>
      <c r="R2260" s="132">
        <f>Table1[[#This Row],[Số còn phải thu ĐK]]+Table1[[#This Row],[Giá Trị HD sau CK]]-Table1[[#This Row],[Số tiền đã thu]]</f>
        <v>0</v>
      </c>
      <c r="S2260" s="136">
        <f>IF(Table1[[#This Row],[Ngày hóa đơn]]&lt;&gt;"",Table1[[#This Row],[Ngày hóa đơn]],Table1[[#This Row],[Ngày hạch toán]])</f>
        <v>45639</v>
      </c>
      <c r="T2260" s="132"/>
      <c r="U2260" s="136">
        <f>IF(Table1[[#This Row],[Ngày tính CN]]="","",S2260+T2260)</f>
        <v>45639</v>
      </c>
      <c r="V2260" s="137">
        <f ca="1">IF(Table1[[#This Row],[Hạn thanh toán]]="","",IF((U2260-NOW())&lt;0,0,(U2260-NOW())))</f>
        <v>0</v>
      </c>
      <c r="W2260" s="135"/>
      <c r="X2260" s="65" t="str">
        <f t="shared" ca="1" si="241"/>
        <v/>
      </c>
      <c r="Y2260" s="139" t="str">
        <f t="shared" si="240"/>
        <v>Đã thanh toán</v>
      </c>
      <c r="Z2260" s="253">
        <f>Table1[[#This Row],[Hạn thanh toán]]</f>
        <v>45639</v>
      </c>
      <c r="AA2260" s="253">
        <f>Table1[[#This Row],[Ngày Thanh toán]]</f>
        <v>45691</v>
      </c>
      <c r="AD2260" s="3" t="str">
        <f>IF(Table1[[#This Row],[Mã khách hàng]]="","",VLOOKUP($A2260,Ma_KH!$A:$Q,Ma_KH!O$1,0))</f>
        <v>AEON MALL</v>
      </c>
      <c r="AE2260" s="3" t="str">
        <f>IF(Table1[[#This Row],[Mã khách hàng]]="","",VLOOKUP($A2260,Ma_KH!$A:$Q,Ma_KH!P$1,0))</f>
        <v>CÔNG TY TNHH AEON VIỆT NAM</v>
      </c>
      <c r="AF2260" s="139" t="str">
        <f>VLOOKUP(A2260,Ma_KH!A:Q,Ma_KH!J$1,0)</f>
        <v>Trần Hạo Nhị</v>
      </c>
    </row>
    <row r="2261" spans="1:32" s="139" customFormat="1" ht="16.5">
      <c r="A2261" s="173" t="s">
        <v>139</v>
      </c>
      <c r="B2261" s="4" t="s">
        <v>4518</v>
      </c>
      <c r="C2261" s="174" t="s">
        <v>4265</v>
      </c>
      <c r="D2261" s="175"/>
      <c r="E2261" s="174">
        <v>45642</v>
      </c>
      <c r="F2261" s="139" t="s">
        <v>4361</v>
      </c>
      <c r="H2261" s="135"/>
      <c r="I2261" s="135">
        <f>IFERROR(ROUND((VLOOKUP(Table1[[#This Row],[Mã khách hàng]],Ty_Le!$A:$D,5,0)*5%),0),0)</f>
        <v>0</v>
      </c>
      <c r="J2261" s="135">
        <f>(Table1[[#This Row],[Tiền hàng]]-Table1[[#This Row],[Tiền chiết khấu]])*8%</f>
        <v>0</v>
      </c>
      <c r="K2261" s="135">
        <v>7164180</v>
      </c>
      <c r="L2261" s="132" t="s">
        <v>3643</v>
      </c>
      <c r="M2261" s="215">
        <v>45691</v>
      </c>
      <c r="N2261" s="216" t="s">
        <v>4372</v>
      </c>
      <c r="O2261" s="135">
        <f>IF(Table1[[#This Row],[Phân loại]]="Tồn đầu kỳ",Table1[[#This Row],[Tổng giá trị]],0)</f>
        <v>7164180</v>
      </c>
      <c r="P2261" s="132">
        <f>IF(Table1[[#This Row],[Số còn phải thu ĐK]]&lt;&gt;0,0,IF(Table1[[#This Row],[Phân loại]]="Bán hàng",Table1[[#This Row],[Tổng giá trị]],-Table1[[#This Row],[Tổng giá trị]]))</f>
        <v>0</v>
      </c>
      <c r="Q2261" s="18">
        <f t="shared" si="239"/>
        <v>7164180</v>
      </c>
      <c r="R2261" s="132">
        <f>Table1[[#This Row],[Số còn phải thu ĐK]]+Table1[[#This Row],[Giá Trị HD sau CK]]-Table1[[#This Row],[Số tiền đã thu]]</f>
        <v>0</v>
      </c>
      <c r="S2261" s="136">
        <f>IF(Table1[[#This Row],[Ngày hóa đơn]]&lt;&gt;"",Table1[[#This Row],[Ngày hóa đơn]],Table1[[#This Row],[Ngày hạch toán]])</f>
        <v>45642</v>
      </c>
      <c r="T2261" s="132"/>
      <c r="U2261" s="136">
        <f>IF(Table1[[#This Row],[Ngày tính CN]]="","",S2261+T2261)</f>
        <v>45642</v>
      </c>
      <c r="V2261" s="137">
        <f ca="1">IF(Table1[[#This Row],[Hạn thanh toán]]="","",IF((U2261-NOW())&lt;0,0,(U2261-NOW())))</f>
        <v>0</v>
      </c>
      <c r="W2261" s="135"/>
      <c r="X2261" s="65" t="str">
        <f t="shared" ca="1" si="241"/>
        <v/>
      </c>
      <c r="Y2261" s="139" t="str">
        <f t="shared" si="240"/>
        <v>Đã thanh toán</v>
      </c>
      <c r="Z2261" s="253">
        <f>Table1[[#This Row],[Hạn thanh toán]]</f>
        <v>45642</v>
      </c>
      <c r="AA2261" s="253">
        <f>Table1[[#This Row],[Ngày Thanh toán]]</f>
        <v>45691</v>
      </c>
      <c r="AD2261" s="3" t="str">
        <f>IF(Table1[[#This Row],[Mã khách hàng]]="","",VLOOKUP($A2261,Ma_KH!$A:$Q,Ma_KH!O$1,0))</f>
        <v>AEON MALL</v>
      </c>
      <c r="AE2261" s="3" t="str">
        <f>IF(Table1[[#This Row],[Mã khách hàng]]="","",VLOOKUP($A2261,Ma_KH!$A:$Q,Ma_KH!P$1,0))</f>
        <v>CÔNG TY TNHH AEON VIỆT NAM</v>
      </c>
      <c r="AF2261" s="139" t="str">
        <f>VLOOKUP(A2261,Ma_KH!A:Q,Ma_KH!J$1,0)</f>
        <v>Trần Hạo Nhị</v>
      </c>
    </row>
    <row r="2262" spans="1:32" s="139" customFormat="1" ht="16.5">
      <c r="A2262" s="173" t="s">
        <v>139</v>
      </c>
      <c r="B2262" s="4" t="s">
        <v>4518</v>
      </c>
      <c r="C2262" s="174" t="s">
        <v>4266</v>
      </c>
      <c r="D2262" s="175"/>
      <c r="E2262" s="174">
        <v>45643</v>
      </c>
      <c r="F2262" s="139" t="s">
        <v>4362</v>
      </c>
      <c r="H2262" s="135"/>
      <c r="I2262" s="135">
        <f>IFERROR(ROUND((VLOOKUP(Table1[[#This Row],[Mã khách hàng]],Ty_Le!$A:$D,5,0)*5%),0),0)</f>
        <v>0</v>
      </c>
      <c r="J2262" s="135">
        <f>(Table1[[#This Row],[Tiền hàng]]-Table1[[#This Row],[Tiền chiết khấu]])*8%</f>
        <v>0</v>
      </c>
      <c r="K2262" s="135">
        <v>13331520</v>
      </c>
      <c r="L2262" s="132" t="s">
        <v>3643</v>
      </c>
      <c r="M2262" s="215">
        <v>45691</v>
      </c>
      <c r="N2262" s="216" t="s">
        <v>4372</v>
      </c>
      <c r="O2262" s="135">
        <f>IF(Table1[[#This Row],[Phân loại]]="Tồn đầu kỳ",Table1[[#This Row],[Tổng giá trị]],0)</f>
        <v>13331520</v>
      </c>
      <c r="P2262" s="132">
        <f>IF(Table1[[#This Row],[Số còn phải thu ĐK]]&lt;&gt;0,0,IF(Table1[[#This Row],[Phân loại]]="Bán hàng",Table1[[#This Row],[Tổng giá trị]],-Table1[[#This Row],[Tổng giá trị]]))</f>
        <v>0</v>
      </c>
      <c r="Q2262" s="18">
        <f t="shared" si="239"/>
        <v>13331520</v>
      </c>
      <c r="R2262" s="132">
        <f>Table1[[#This Row],[Số còn phải thu ĐK]]+Table1[[#This Row],[Giá Trị HD sau CK]]-Table1[[#This Row],[Số tiền đã thu]]</f>
        <v>0</v>
      </c>
      <c r="S2262" s="136">
        <f>IF(Table1[[#This Row],[Ngày hóa đơn]]&lt;&gt;"",Table1[[#This Row],[Ngày hóa đơn]],Table1[[#This Row],[Ngày hạch toán]])</f>
        <v>45643</v>
      </c>
      <c r="T2262" s="132"/>
      <c r="U2262" s="136">
        <f>IF(Table1[[#This Row],[Ngày tính CN]]="","",S2262+T2262)</f>
        <v>45643</v>
      </c>
      <c r="V2262" s="137">
        <f ca="1">IF(Table1[[#This Row],[Hạn thanh toán]]="","",IF((U2262-NOW())&lt;0,0,(U2262-NOW())))</f>
        <v>0</v>
      </c>
      <c r="W2262" s="135"/>
      <c r="X2262" s="65" t="str">
        <f t="shared" ca="1" si="241"/>
        <v/>
      </c>
      <c r="Y2262" s="139" t="str">
        <f t="shared" si="240"/>
        <v>Đã thanh toán</v>
      </c>
      <c r="Z2262" s="253">
        <f>Table1[[#This Row],[Hạn thanh toán]]</f>
        <v>45643</v>
      </c>
      <c r="AA2262" s="253">
        <f>Table1[[#This Row],[Ngày Thanh toán]]</f>
        <v>45691</v>
      </c>
      <c r="AD2262" s="3" t="str">
        <f>IF(Table1[[#This Row],[Mã khách hàng]]="","",VLOOKUP($A2262,Ma_KH!$A:$Q,Ma_KH!O$1,0))</f>
        <v>AEON MALL</v>
      </c>
      <c r="AE2262" s="3" t="str">
        <f>IF(Table1[[#This Row],[Mã khách hàng]]="","",VLOOKUP($A2262,Ma_KH!$A:$Q,Ma_KH!P$1,0))</f>
        <v>CÔNG TY TNHH AEON VIỆT NAM</v>
      </c>
      <c r="AF2262" s="139" t="str">
        <f>VLOOKUP(A2262,Ma_KH!A:Q,Ma_KH!J$1,0)</f>
        <v>Trần Hạo Nhị</v>
      </c>
    </row>
    <row r="2263" spans="1:32" s="139" customFormat="1" ht="16.5">
      <c r="A2263" s="173" t="s">
        <v>139</v>
      </c>
      <c r="B2263" s="4" t="s">
        <v>4518</v>
      </c>
      <c r="C2263" s="174" t="s">
        <v>4266</v>
      </c>
      <c r="D2263" s="175"/>
      <c r="E2263" s="174">
        <v>45643</v>
      </c>
      <c r="F2263" s="139" t="s">
        <v>4363</v>
      </c>
      <c r="H2263" s="135"/>
      <c r="I2263" s="135">
        <f>IFERROR(ROUND((VLOOKUP(Table1[[#This Row],[Mã khách hàng]],Ty_Le!$A:$D,5,0)*5%),0),0)</f>
        <v>0</v>
      </c>
      <c r="J2263" s="135">
        <f>(Table1[[#This Row],[Tiền hàng]]-Table1[[#This Row],[Tiền chiết khấu]])*8%</f>
        <v>0</v>
      </c>
      <c r="K2263" s="135">
        <v>7956284</v>
      </c>
      <c r="L2263" s="132" t="s">
        <v>3643</v>
      </c>
      <c r="M2263" s="215">
        <v>45691</v>
      </c>
      <c r="N2263" s="216" t="s">
        <v>4372</v>
      </c>
      <c r="O2263" s="135">
        <f>IF(Table1[[#This Row],[Phân loại]]="Tồn đầu kỳ",Table1[[#This Row],[Tổng giá trị]],0)</f>
        <v>7956284</v>
      </c>
      <c r="P2263" s="132">
        <f>IF(Table1[[#This Row],[Số còn phải thu ĐK]]&lt;&gt;0,0,IF(Table1[[#This Row],[Phân loại]]="Bán hàng",Table1[[#This Row],[Tổng giá trị]],-Table1[[#This Row],[Tổng giá trị]]))</f>
        <v>0</v>
      </c>
      <c r="Q2263" s="18">
        <f t="shared" si="239"/>
        <v>7956284</v>
      </c>
      <c r="R2263" s="132">
        <f>Table1[[#This Row],[Số còn phải thu ĐK]]+Table1[[#This Row],[Giá Trị HD sau CK]]-Table1[[#This Row],[Số tiền đã thu]]</f>
        <v>0</v>
      </c>
      <c r="S2263" s="136">
        <f>IF(Table1[[#This Row],[Ngày hóa đơn]]&lt;&gt;"",Table1[[#This Row],[Ngày hóa đơn]],Table1[[#This Row],[Ngày hạch toán]])</f>
        <v>45643</v>
      </c>
      <c r="T2263" s="132"/>
      <c r="U2263" s="136">
        <f>IF(Table1[[#This Row],[Ngày tính CN]]="","",S2263+T2263)</f>
        <v>45643</v>
      </c>
      <c r="V2263" s="137">
        <f ca="1">IF(Table1[[#This Row],[Hạn thanh toán]]="","",IF((U2263-NOW())&lt;0,0,(U2263-NOW())))</f>
        <v>0</v>
      </c>
      <c r="W2263" s="135"/>
      <c r="X2263" s="65" t="str">
        <f t="shared" ca="1" si="241"/>
        <v/>
      </c>
      <c r="Y2263" s="139" t="str">
        <f t="shared" si="240"/>
        <v>Đã thanh toán</v>
      </c>
      <c r="Z2263" s="253">
        <f>Table1[[#This Row],[Hạn thanh toán]]</f>
        <v>45643</v>
      </c>
      <c r="AA2263" s="253">
        <f>Table1[[#This Row],[Ngày Thanh toán]]</f>
        <v>45691</v>
      </c>
      <c r="AD2263" s="3" t="str">
        <f>IF(Table1[[#This Row],[Mã khách hàng]]="","",VLOOKUP($A2263,Ma_KH!$A:$Q,Ma_KH!O$1,0))</f>
        <v>AEON MALL</v>
      </c>
      <c r="AE2263" s="3" t="str">
        <f>IF(Table1[[#This Row],[Mã khách hàng]]="","",VLOOKUP($A2263,Ma_KH!$A:$Q,Ma_KH!P$1,0))</f>
        <v>CÔNG TY TNHH AEON VIỆT NAM</v>
      </c>
      <c r="AF2263" s="139" t="str">
        <f>VLOOKUP(A2263,Ma_KH!A:Q,Ma_KH!J$1,0)</f>
        <v>Trần Hạo Nhị</v>
      </c>
    </row>
    <row r="2264" spans="1:32" s="139" customFormat="1" ht="16.5">
      <c r="A2264" s="173" t="s">
        <v>139</v>
      </c>
      <c r="B2264" s="4" t="s">
        <v>4518</v>
      </c>
      <c r="C2264" s="174" t="s">
        <v>4267</v>
      </c>
      <c r="D2264" s="175"/>
      <c r="E2264" s="174">
        <v>45648</v>
      </c>
      <c r="F2264" s="139" t="s">
        <v>4364</v>
      </c>
      <c r="H2264" s="135"/>
      <c r="I2264" s="135">
        <f>IFERROR(ROUND((VLOOKUP(Table1[[#This Row],[Mã khách hàng]],Ty_Le!$A:$D,5,0)*5%),0),0)</f>
        <v>0</v>
      </c>
      <c r="J2264" s="135">
        <f>(Table1[[#This Row],[Tiền hàng]]-Table1[[#This Row],[Tiền chiết khấu]])*8%</f>
        <v>0</v>
      </c>
      <c r="K2264" s="135">
        <v>18372906</v>
      </c>
      <c r="L2264" s="132" t="s">
        <v>3643</v>
      </c>
      <c r="M2264" s="215">
        <v>45691</v>
      </c>
      <c r="N2264" s="216" t="s">
        <v>4372</v>
      </c>
      <c r="O2264" s="135">
        <f>IF(Table1[[#This Row],[Phân loại]]="Tồn đầu kỳ",Table1[[#This Row],[Tổng giá trị]],0)</f>
        <v>18372906</v>
      </c>
      <c r="P2264" s="132">
        <f>IF(Table1[[#This Row],[Số còn phải thu ĐK]]&lt;&gt;0,0,IF(Table1[[#This Row],[Phân loại]]="Bán hàng",Table1[[#This Row],[Tổng giá trị]],-Table1[[#This Row],[Tổng giá trị]]))</f>
        <v>0</v>
      </c>
      <c r="Q2264" s="18">
        <f t="shared" si="239"/>
        <v>18372906</v>
      </c>
      <c r="R2264" s="132">
        <f>Table1[[#This Row],[Số còn phải thu ĐK]]+Table1[[#This Row],[Giá Trị HD sau CK]]-Table1[[#This Row],[Số tiền đã thu]]</f>
        <v>0</v>
      </c>
      <c r="S2264" s="136">
        <f>IF(Table1[[#This Row],[Ngày hóa đơn]]&lt;&gt;"",Table1[[#This Row],[Ngày hóa đơn]],Table1[[#This Row],[Ngày hạch toán]])</f>
        <v>45648</v>
      </c>
      <c r="T2264" s="132"/>
      <c r="U2264" s="136">
        <f>IF(Table1[[#This Row],[Ngày tính CN]]="","",S2264+T2264)</f>
        <v>45648</v>
      </c>
      <c r="V2264" s="137">
        <f ca="1">IF(Table1[[#This Row],[Hạn thanh toán]]="","",IF((U2264-NOW())&lt;0,0,(U2264-NOW())))</f>
        <v>0</v>
      </c>
      <c r="W2264" s="135"/>
      <c r="X2264" s="65" t="str">
        <f t="shared" ca="1" si="241"/>
        <v/>
      </c>
      <c r="Y2264" s="139" t="str">
        <f t="shared" si="240"/>
        <v>Đã thanh toán</v>
      </c>
      <c r="Z2264" s="253">
        <f>Table1[[#This Row],[Hạn thanh toán]]</f>
        <v>45648</v>
      </c>
      <c r="AA2264" s="253">
        <f>Table1[[#This Row],[Ngày Thanh toán]]</f>
        <v>45691</v>
      </c>
      <c r="AD2264" s="3" t="str">
        <f>IF(Table1[[#This Row],[Mã khách hàng]]="","",VLOOKUP($A2264,Ma_KH!$A:$Q,Ma_KH!O$1,0))</f>
        <v>AEON MALL</v>
      </c>
      <c r="AE2264" s="3" t="str">
        <f>IF(Table1[[#This Row],[Mã khách hàng]]="","",VLOOKUP($A2264,Ma_KH!$A:$Q,Ma_KH!P$1,0))</f>
        <v>CÔNG TY TNHH AEON VIỆT NAM</v>
      </c>
      <c r="AF2264" s="139" t="str">
        <f>VLOOKUP(A2264,Ma_KH!A:Q,Ma_KH!J$1,0)</f>
        <v>Trần Hạo Nhị</v>
      </c>
    </row>
    <row r="2265" spans="1:32" s="139" customFormat="1" ht="16.5">
      <c r="A2265" s="173" t="s">
        <v>139</v>
      </c>
      <c r="B2265" s="4" t="s">
        <v>4518</v>
      </c>
      <c r="C2265" s="174" t="s">
        <v>4268</v>
      </c>
      <c r="D2265" s="175"/>
      <c r="E2265" s="174">
        <v>45650</v>
      </c>
      <c r="F2265" s="139" t="s">
        <v>4365</v>
      </c>
      <c r="H2265" s="135"/>
      <c r="I2265" s="135">
        <f>IFERROR(ROUND((VLOOKUP(Table1[[#This Row],[Mã khách hàng]],Ty_Le!$A:$D,5,0)*5%),0),0)</f>
        <v>0</v>
      </c>
      <c r="J2265" s="135">
        <f>(Table1[[#This Row],[Tiền hàng]]-Table1[[#This Row],[Tiền chiết khấu]])*8%</f>
        <v>0</v>
      </c>
      <c r="K2265" s="135">
        <v>9798062</v>
      </c>
      <c r="L2265" s="132" t="s">
        <v>3643</v>
      </c>
      <c r="M2265" s="215">
        <v>45691</v>
      </c>
      <c r="N2265" s="216" t="s">
        <v>4372</v>
      </c>
      <c r="O2265" s="135">
        <f>IF(Table1[[#This Row],[Phân loại]]="Tồn đầu kỳ",Table1[[#This Row],[Tổng giá trị]],0)</f>
        <v>9798062</v>
      </c>
      <c r="P2265" s="132">
        <f>IF(Table1[[#This Row],[Số còn phải thu ĐK]]&lt;&gt;0,0,IF(Table1[[#This Row],[Phân loại]]="Bán hàng",Table1[[#This Row],[Tổng giá trị]],-Table1[[#This Row],[Tổng giá trị]]))</f>
        <v>0</v>
      </c>
      <c r="Q2265" s="18">
        <f t="shared" si="239"/>
        <v>9798062</v>
      </c>
      <c r="R2265" s="132">
        <f>Table1[[#This Row],[Số còn phải thu ĐK]]+Table1[[#This Row],[Giá Trị HD sau CK]]-Table1[[#This Row],[Số tiền đã thu]]</f>
        <v>0</v>
      </c>
      <c r="S2265" s="136">
        <f>IF(Table1[[#This Row],[Ngày hóa đơn]]&lt;&gt;"",Table1[[#This Row],[Ngày hóa đơn]],Table1[[#This Row],[Ngày hạch toán]])</f>
        <v>45650</v>
      </c>
      <c r="T2265" s="132"/>
      <c r="U2265" s="136">
        <f>IF(Table1[[#This Row],[Ngày tính CN]]="","",S2265+T2265)</f>
        <v>45650</v>
      </c>
      <c r="V2265" s="137">
        <f ca="1">IF(Table1[[#This Row],[Hạn thanh toán]]="","",IF((U2265-NOW())&lt;0,0,(U2265-NOW())))</f>
        <v>0</v>
      </c>
      <c r="W2265" s="135"/>
      <c r="X2265" s="65" t="str">
        <f t="shared" ca="1" si="241"/>
        <v/>
      </c>
      <c r="Y2265" s="139" t="str">
        <f t="shared" si="240"/>
        <v>Đã thanh toán</v>
      </c>
      <c r="Z2265" s="253">
        <f>Table1[[#This Row],[Hạn thanh toán]]</f>
        <v>45650</v>
      </c>
      <c r="AA2265" s="253">
        <f>Table1[[#This Row],[Ngày Thanh toán]]</f>
        <v>45691</v>
      </c>
      <c r="AD2265" s="3" t="str">
        <f>IF(Table1[[#This Row],[Mã khách hàng]]="","",VLOOKUP($A2265,Ma_KH!$A:$Q,Ma_KH!O$1,0))</f>
        <v>AEON MALL</v>
      </c>
      <c r="AE2265" s="3" t="str">
        <f>IF(Table1[[#This Row],[Mã khách hàng]]="","",VLOOKUP($A2265,Ma_KH!$A:$Q,Ma_KH!P$1,0))</f>
        <v>CÔNG TY TNHH AEON VIỆT NAM</v>
      </c>
      <c r="AF2265" s="139" t="str">
        <f>VLOOKUP(A2265,Ma_KH!A:Q,Ma_KH!J$1,0)</f>
        <v>Trần Hạo Nhị</v>
      </c>
    </row>
    <row r="2266" spans="1:32" s="139" customFormat="1" ht="16.5">
      <c r="A2266" s="173" t="s">
        <v>139</v>
      </c>
      <c r="B2266" s="4" t="s">
        <v>4518</v>
      </c>
      <c r="C2266" s="174" t="s">
        <v>4268</v>
      </c>
      <c r="D2266" s="175"/>
      <c r="E2266" s="174">
        <v>45650</v>
      </c>
      <c r="F2266" s="139" t="s">
        <v>4366</v>
      </c>
      <c r="H2266" s="135"/>
      <c r="I2266" s="135">
        <f>IFERROR(ROUND((VLOOKUP(Table1[[#This Row],[Mã khách hàng]],Ty_Le!$A:$D,5,0)*5%),0),0)</f>
        <v>0</v>
      </c>
      <c r="J2266" s="135">
        <f>(Table1[[#This Row],[Tiền hàng]]-Table1[[#This Row],[Tiền chiết khấu]])*8%</f>
        <v>0</v>
      </c>
      <c r="K2266" s="135">
        <v>1149401</v>
      </c>
      <c r="L2266" s="132" t="s">
        <v>3643</v>
      </c>
      <c r="M2266" s="215">
        <v>45691</v>
      </c>
      <c r="N2266" s="216" t="s">
        <v>4372</v>
      </c>
      <c r="O2266" s="135">
        <f>IF(Table1[[#This Row],[Phân loại]]="Tồn đầu kỳ",Table1[[#This Row],[Tổng giá trị]],0)</f>
        <v>1149401</v>
      </c>
      <c r="P2266" s="132">
        <f>IF(Table1[[#This Row],[Số còn phải thu ĐK]]&lt;&gt;0,0,IF(Table1[[#This Row],[Phân loại]]="Bán hàng",Table1[[#This Row],[Tổng giá trị]],-Table1[[#This Row],[Tổng giá trị]]))</f>
        <v>0</v>
      </c>
      <c r="Q2266" s="18">
        <f t="shared" ref="Q2266:Q2329" si="242">IF(M2266&lt;&gt;"",IF(O2266&lt;&gt;0,O2266,P2266),0)</f>
        <v>1149401</v>
      </c>
      <c r="R2266" s="132">
        <f>Table1[[#This Row],[Số còn phải thu ĐK]]+Table1[[#This Row],[Giá Trị HD sau CK]]-Table1[[#This Row],[Số tiền đã thu]]</f>
        <v>0</v>
      </c>
      <c r="S2266" s="136">
        <f>IF(Table1[[#This Row],[Ngày hóa đơn]]&lt;&gt;"",Table1[[#This Row],[Ngày hóa đơn]],Table1[[#This Row],[Ngày hạch toán]])</f>
        <v>45650</v>
      </c>
      <c r="T2266" s="132"/>
      <c r="U2266" s="136">
        <f>IF(Table1[[#This Row],[Ngày tính CN]]="","",S2266+T2266)</f>
        <v>45650</v>
      </c>
      <c r="V2266" s="137">
        <f ca="1">IF(Table1[[#This Row],[Hạn thanh toán]]="","",IF((U2266-NOW())&lt;0,0,(U2266-NOW())))</f>
        <v>0</v>
      </c>
      <c r="W2266" s="135"/>
      <c r="X2266" s="65" t="str">
        <f t="shared" ca="1" si="241"/>
        <v/>
      </c>
      <c r="Y2266" s="139" t="str">
        <f t="shared" si="240"/>
        <v>Đã thanh toán</v>
      </c>
      <c r="Z2266" s="253">
        <f>Table1[[#This Row],[Hạn thanh toán]]</f>
        <v>45650</v>
      </c>
      <c r="AA2266" s="253">
        <f>Table1[[#This Row],[Ngày Thanh toán]]</f>
        <v>45691</v>
      </c>
      <c r="AD2266" s="3" t="str">
        <f>IF(Table1[[#This Row],[Mã khách hàng]]="","",VLOOKUP($A2266,Ma_KH!$A:$Q,Ma_KH!O$1,0))</f>
        <v>AEON MALL</v>
      </c>
      <c r="AE2266" s="3" t="str">
        <f>IF(Table1[[#This Row],[Mã khách hàng]]="","",VLOOKUP($A2266,Ma_KH!$A:$Q,Ma_KH!P$1,0))</f>
        <v>CÔNG TY TNHH AEON VIỆT NAM</v>
      </c>
      <c r="AF2266" s="139" t="str">
        <f>VLOOKUP(A2266,Ma_KH!A:Q,Ma_KH!J$1,0)</f>
        <v>Trần Hạo Nhị</v>
      </c>
    </row>
    <row r="2267" spans="1:32" s="139" customFormat="1" ht="16.5">
      <c r="A2267" s="173" t="s">
        <v>139</v>
      </c>
      <c r="B2267" s="4" t="s">
        <v>4518</v>
      </c>
      <c r="C2267" s="174" t="s">
        <v>4268</v>
      </c>
      <c r="D2267" s="175"/>
      <c r="E2267" s="174">
        <v>45650</v>
      </c>
      <c r="F2267" s="139" t="s">
        <v>4367</v>
      </c>
      <c r="H2267" s="135"/>
      <c r="I2267" s="135">
        <f>IFERROR(ROUND((VLOOKUP(Table1[[#This Row],[Mã khách hàng]],Ty_Le!$A:$D,5,0)*5%),0),0)</f>
        <v>0</v>
      </c>
      <c r="J2267" s="135">
        <f>(Table1[[#This Row],[Tiền hàng]]-Table1[[#This Row],[Tiền chiết khấu]])*8%</f>
        <v>0</v>
      </c>
      <c r="K2267" s="135">
        <v>7815161</v>
      </c>
      <c r="L2267" s="132" t="s">
        <v>3643</v>
      </c>
      <c r="M2267" s="215">
        <v>45691</v>
      </c>
      <c r="N2267" s="216" t="s">
        <v>4372</v>
      </c>
      <c r="O2267" s="135">
        <f>IF(Table1[[#This Row],[Phân loại]]="Tồn đầu kỳ",Table1[[#This Row],[Tổng giá trị]],0)</f>
        <v>7815161</v>
      </c>
      <c r="P2267" s="132">
        <f>IF(Table1[[#This Row],[Số còn phải thu ĐK]]&lt;&gt;0,0,IF(Table1[[#This Row],[Phân loại]]="Bán hàng",Table1[[#This Row],[Tổng giá trị]],-Table1[[#This Row],[Tổng giá trị]]))</f>
        <v>0</v>
      </c>
      <c r="Q2267" s="18">
        <f t="shared" si="242"/>
        <v>7815161</v>
      </c>
      <c r="R2267" s="132">
        <f>Table1[[#This Row],[Số còn phải thu ĐK]]+Table1[[#This Row],[Giá Trị HD sau CK]]-Table1[[#This Row],[Số tiền đã thu]]</f>
        <v>0</v>
      </c>
      <c r="S2267" s="136">
        <f>IF(Table1[[#This Row],[Ngày hóa đơn]]&lt;&gt;"",Table1[[#This Row],[Ngày hóa đơn]],Table1[[#This Row],[Ngày hạch toán]])</f>
        <v>45650</v>
      </c>
      <c r="T2267" s="132"/>
      <c r="U2267" s="136">
        <f>IF(Table1[[#This Row],[Ngày tính CN]]="","",S2267+T2267)</f>
        <v>45650</v>
      </c>
      <c r="V2267" s="137">
        <f ca="1">IF(Table1[[#This Row],[Hạn thanh toán]]="","",IF((U2267-NOW())&lt;0,0,(U2267-NOW())))</f>
        <v>0</v>
      </c>
      <c r="W2267" s="135"/>
      <c r="X2267" s="65" t="str">
        <f t="shared" ca="1" si="241"/>
        <v/>
      </c>
      <c r="Y2267" s="139" t="str">
        <f t="shared" si="240"/>
        <v>Đã thanh toán</v>
      </c>
      <c r="Z2267" s="253">
        <f>Table1[[#This Row],[Hạn thanh toán]]</f>
        <v>45650</v>
      </c>
      <c r="AA2267" s="253">
        <f>Table1[[#This Row],[Ngày Thanh toán]]</f>
        <v>45691</v>
      </c>
      <c r="AD2267" s="3" t="str">
        <f>IF(Table1[[#This Row],[Mã khách hàng]]="","",VLOOKUP($A2267,Ma_KH!$A:$Q,Ma_KH!O$1,0))</f>
        <v>AEON MALL</v>
      </c>
      <c r="AE2267" s="3" t="str">
        <f>IF(Table1[[#This Row],[Mã khách hàng]]="","",VLOOKUP($A2267,Ma_KH!$A:$Q,Ma_KH!P$1,0))</f>
        <v>CÔNG TY TNHH AEON VIỆT NAM</v>
      </c>
      <c r="AF2267" s="139" t="str">
        <f>VLOOKUP(A2267,Ma_KH!A:Q,Ma_KH!J$1,0)</f>
        <v>Trần Hạo Nhị</v>
      </c>
    </row>
    <row r="2268" spans="1:32" s="139" customFormat="1" ht="16.5">
      <c r="A2268" s="173" t="s">
        <v>139</v>
      </c>
      <c r="B2268" s="4" t="s">
        <v>4518</v>
      </c>
      <c r="C2268" s="174" t="s">
        <v>4269</v>
      </c>
      <c r="D2268" s="175"/>
      <c r="E2268" s="174">
        <v>45657</v>
      </c>
      <c r="F2268" s="139" t="s">
        <v>4368</v>
      </c>
      <c r="H2268" s="135"/>
      <c r="I2268" s="135">
        <f>IFERROR(ROUND((VLOOKUP(Table1[[#This Row],[Mã khách hàng]],Ty_Le!$A:$D,5,0)*5%),0),0)</f>
        <v>0</v>
      </c>
      <c r="J2268" s="135">
        <f>(Table1[[#This Row],[Tiền hàng]]-Table1[[#This Row],[Tiền chiết khấu]])*8%</f>
        <v>0</v>
      </c>
      <c r="K2268" s="135">
        <v>7458199</v>
      </c>
      <c r="L2268" s="132" t="s">
        <v>3643</v>
      </c>
      <c r="M2268" s="215">
        <v>45691</v>
      </c>
      <c r="N2268" s="216" t="s">
        <v>4372</v>
      </c>
      <c r="O2268" s="135">
        <f>IF(Table1[[#This Row],[Phân loại]]="Tồn đầu kỳ",Table1[[#This Row],[Tổng giá trị]],0)</f>
        <v>7458199</v>
      </c>
      <c r="P2268" s="132">
        <f>IF(Table1[[#This Row],[Số còn phải thu ĐK]]&lt;&gt;0,0,IF(Table1[[#This Row],[Phân loại]]="Bán hàng",Table1[[#This Row],[Tổng giá trị]],-Table1[[#This Row],[Tổng giá trị]]))</f>
        <v>0</v>
      </c>
      <c r="Q2268" s="18">
        <f t="shared" si="242"/>
        <v>7458199</v>
      </c>
      <c r="R2268" s="132">
        <f>Table1[[#This Row],[Số còn phải thu ĐK]]+Table1[[#This Row],[Giá Trị HD sau CK]]-Table1[[#This Row],[Số tiền đã thu]]</f>
        <v>0</v>
      </c>
      <c r="S2268" s="136">
        <f>IF(Table1[[#This Row],[Ngày hóa đơn]]&lt;&gt;"",Table1[[#This Row],[Ngày hóa đơn]],Table1[[#This Row],[Ngày hạch toán]])</f>
        <v>45657</v>
      </c>
      <c r="T2268" s="132"/>
      <c r="U2268" s="136">
        <f>IF(Table1[[#This Row],[Ngày tính CN]]="","",S2268+T2268)</f>
        <v>45657</v>
      </c>
      <c r="V2268" s="137">
        <f ca="1">IF(Table1[[#This Row],[Hạn thanh toán]]="","",IF((U2268-NOW())&lt;0,0,(U2268-NOW())))</f>
        <v>0</v>
      </c>
      <c r="W2268" s="135"/>
      <c r="X2268" s="65" t="str">
        <f t="shared" ca="1" si="241"/>
        <v/>
      </c>
      <c r="Y2268" s="139" t="str">
        <f t="shared" si="240"/>
        <v>Đã thanh toán</v>
      </c>
      <c r="Z2268" s="253">
        <f>Table1[[#This Row],[Hạn thanh toán]]</f>
        <v>45657</v>
      </c>
      <c r="AA2268" s="253">
        <f>Table1[[#This Row],[Ngày Thanh toán]]</f>
        <v>45691</v>
      </c>
      <c r="AD2268" s="3" t="str">
        <f>IF(Table1[[#This Row],[Mã khách hàng]]="","",VLOOKUP($A2268,Ma_KH!$A:$Q,Ma_KH!O$1,0))</f>
        <v>AEON MALL</v>
      </c>
      <c r="AE2268" s="3" t="str">
        <f>IF(Table1[[#This Row],[Mã khách hàng]]="","",VLOOKUP($A2268,Ma_KH!$A:$Q,Ma_KH!P$1,0))</f>
        <v>CÔNG TY TNHH AEON VIỆT NAM</v>
      </c>
      <c r="AF2268" s="139" t="str">
        <f>VLOOKUP(A2268,Ma_KH!A:Q,Ma_KH!J$1,0)</f>
        <v>Trần Hạo Nhị</v>
      </c>
    </row>
    <row r="2269" spans="1:32" s="139" customFormat="1" ht="16.5">
      <c r="A2269" s="173" t="s">
        <v>139</v>
      </c>
      <c r="B2269" s="4" t="s">
        <v>4518</v>
      </c>
      <c r="C2269" s="174" t="s">
        <v>4270</v>
      </c>
      <c r="D2269" s="175"/>
      <c r="E2269" s="174">
        <v>45623</v>
      </c>
      <c r="F2269" s="139">
        <v>12332</v>
      </c>
      <c r="H2269" s="135"/>
      <c r="I2269" s="135">
        <f>IFERROR(ROUND((VLOOKUP(Table1[[#This Row],[Mã khách hàng]],Ty_Le!$A:$D,5,0)*5%),0),0)</f>
        <v>0</v>
      </c>
      <c r="J2269" s="135">
        <f>(Table1[[#This Row],[Tiền hàng]]-Table1[[#This Row],[Tiền chiết khấu]])*8%</f>
        <v>0</v>
      </c>
      <c r="K2269" s="135">
        <v>-3124804</v>
      </c>
      <c r="L2269" s="132" t="s">
        <v>3643</v>
      </c>
      <c r="M2269" s="215">
        <v>45691</v>
      </c>
      <c r="N2269" s="216" t="s">
        <v>4372</v>
      </c>
      <c r="O2269" s="135">
        <f>IF(Table1[[#This Row],[Phân loại]]="Tồn đầu kỳ",Table1[[#This Row],[Tổng giá trị]],0)</f>
        <v>-3124804</v>
      </c>
      <c r="P2269" s="132">
        <f>IF(Table1[[#This Row],[Số còn phải thu ĐK]]&lt;&gt;0,0,IF(Table1[[#This Row],[Phân loại]]="Bán hàng",Table1[[#This Row],[Tổng giá trị]],-Table1[[#This Row],[Tổng giá trị]]))</f>
        <v>0</v>
      </c>
      <c r="Q2269" s="18">
        <f t="shared" si="242"/>
        <v>-3124804</v>
      </c>
      <c r="R2269" s="132">
        <f>Table1[[#This Row],[Số còn phải thu ĐK]]+Table1[[#This Row],[Giá Trị HD sau CK]]-Table1[[#This Row],[Số tiền đã thu]]</f>
        <v>0</v>
      </c>
      <c r="S2269" s="136">
        <f>IF(Table1[[#This Row],[Ngày hóa đơn]]&lt;&gt;"",Table1[[#This Row],[Ngày hóa đơn]],Table1[[#This Row],[Ngày hạch toán]])</f>
        <v>45623</v>
      </c>
      <c r="T2269" s="132"/>
      <c r="U2269" s="136">
        <f>IF(Table1[[#This Row],[Ngày tính CN]]="","",S2269+T2269)</f>
        <v>45623</v>
      </c>
      <c r="V2269" s="137">
        <f ca="1">IF(Table1[[#This Row],[Hạn thanh toán]]="","",IF((U2269-NOW())&lt;0,0,(U2269-NOW())))</f>
        <v>0</v>
      </c>
      <c r="W2269" s="135"/>
      <c r="X2269" s="65" t="str">
        <f t="shared" ca="1" si="241"/>
        <v/>
      </c>
      <c r="Y2269" s="139" t="str">
        <f t="shared" si="240"/>
        <v>Đã thanh toán</v>
      </c>
      <c r="Z2269" s="253">
        <f>Table1[[#This Row],[Hạn thanh toán]]</f>
        <v>45623</v>
      </c>
      <c r="AA2269" s="253">
        <f>Table1[[#This Row],[Ngày Thanh toán]]</f>
        <v>45691</v>
      </c>
      <c r="AD2269" s="3" t="str">
        <f>IF(Table1[[#This Row],[Mã khách hàng]]="","",VLOOKUP($A2269,Ma_KH!$A:$Q,Ma_KH!O$1,0))</f>
        <v>AEON MALL</v>
      </c>
      <c r="AE2269" s="3" t="str">
        <f>IF(Table1[[#This Row],[Mã khách hàng]]="","",VLOOKUP($A2269,Ma_KH!$A:$Q,Ma_KH!P$1,0))</f>
        <v>CÔNG TY TNHH AEON VIỆT NAM</v>
      </c>
      <c r="AF2269" s="139" t="str">
        <f>VLOOKUP(A2269,Ma_KH!A:Q,Ma_KH!J$1,0)</f>
        <v>Trần Hạo Nhị</v>
      </c>
    </row>
    <row r="2270" spans="1:32" s="139" customFormat="1" ht="16.5">
      <c r="A2270" s="173" t="s">
        <v>139</v>
      </c>
      <c r="B2270" s="4" t="s">
        <v>4518</v>
      </c>
      <c r="C2270" s="174" t="s">
        <v>4270</v>
      </c>
      <c r="D2270" s="175"/>
      <c r="E2270" s="174">
        <v>45623</v>
      </c>
      <c r="F2270" s="139">
        <v>35049</v>
      </c>
      <c r="H2270" s="135"/>
      <c r="I2270" s="135">
        <f>IFERROR(ROUND((VLOOKUP(Table1[[#This Row],[Mã khách hàng]],Ty_Le!$A:$D,5,0)*5%),0),0)</f>
        <v>0</v>
      </c>
      <c r="J2270" s="135">
        <f>(Table1[[#This Row],[Tiền hàng]]-Table1[[#This Row],[Tiền chiết khấu]])*8%</f>
        <v>0</v>
      </c>
      <c r="K2270" s="135">
        <v>-1855697</v>
      </c>
      <c r="L2270" s="132" t="s">
        <v>3643</v>
      </c>
      <c r="M2270" s="215">
        <v>45691</v>
      </c>
      <c r="N2270" s="216" t="s">
        <v>4372</v>
      </c>
      <c r="O2270" s="135">
        <f>IF(Table1[[#This Row],[Phân loại]]="Tồn đầu kỳ",Table1[[#This Row],[Tổng giá trị]],0)</f>
        <v>-1855697</v>
      </c>
      <c r="P2270" s="132">
        <f>IF(Table1[[#This Row],[Số còn phải thu ĐK]]&lt;&gt;0,0,IF(Table1[[#This Row],[Phân loại]]="Bán hàng",Table1[[#This Row],[Tổng giá trị]],-Table1[[#This Row],[Tổng giá trị]]))</f>
        <v>0</v>
      </c>
      <c r="Q2270" s="18">
        <f t="shared" si="242"/>
        <v>-1855697</v>
      </c>
      <c r="R2270" s="132">
        <f>Table1[[#This Row],[Số còn phải thu ĐK]]+Table1[[#This Row],[Giá Trị HD sau CK]]-Table1[[#This Row],[Số tiền đã thu]]</f>
        <v>0</v>
      </c>
      <c r="S2270" s="136">
        <f>IF(Table1[[#This Row],[Ngày hóa đơn]]&lt;&gt;"",Table1[[#This Row],[Ngày hóa đơn]],Table1[[#This Row],[Ngày hạch toán]])</f>
        <v>45623</v>
      </c>
      <c r="T2270" s="132"/>
      <c r="U2270" s="136">
        <f>IF(Table1[[#This Row],[Ngày tính CN]]="","",S2270+T2270)</f>
        <v>45623</v>
      </c>
      <c r="V2270" s="137">
        <f ca="1">IF(Table1[[#This Row],[Hạn thanh toán]]="","",IF((U2270-NOW())&lt;0,0,(U2270-NOW())))</f>
        <v>0</v>
      </c>
      <c r="W2270" s="135"/>
      <c r="X2270" s="65" t="str">
        <f t="shared" ca="1" si="241"/>
        <v/>
      </c>
      <c r="Y2270" s="139" t="str">
        <f t="shared" si="240"/>
        <v>Đã thanh toán</v>
      </c>
      <c r="Z2270" s="253">
        <f>Table1[[#This Row],[Hạn thanh toán]]</f>
        <v>45623</v>
      </c>
      <c r="AA2270" s="253">
        <f>Table1[[#This Row],[Ngày Thanh toán]]</f>
        <v>45691</v>
      </c>
      <c r="AD2270" s="3" t="str">
        <f>IF(Table1[[#This Row],[Mã khách hàng]]="","",VLOOKUP($A2270,Ma_KH!$A:$Q,Ma_KH!O$1,0))</f>
        <v>AEON MALL</v>
      </c>
      <c r="AE2270" s="3" t="str">
        <f>IF(Table1[[#This Row],[Mã khách hàng]]="","",VLOOKUP($A2270,Ma_KH!$A:$Q,Ma_KH!P$1,0))</f>
        <v>CÔNG TY TNHH AEON VIỆT NAM</v>
      </c>
      <c r="AF2270" s="139" t="str">
        <f>VLOOKUP(A2270,Ma_KH!A:Q,Ma_KH!J$1,0)</f>
        <v>Trần Hạo Nhị</v>
      </c>
    </row>
    <row r="2271" spans="1:32" s="139" customFormat="1" ht="16.5">
      <c r="A2271" s="173" t="s">
        <v>139</v>
      </c>
      <c r="B2271" s="4" t="s">
        <v>4518</v>
      </c>
      <c r="C2271" s="174" t="s">
        <v>4270</v>
      </c>
      <c r="D2271" s="175"/>
      <c r="E2271" s="174">
        <v>45623</v>
      </c>
      <c r="F2271" s="139">
        <v>17702</v>
      </c>
      <c r="H2271" s="135"/>
      <c r="I2271" s="135">
        <f>IFERROR(ROUND((VLOOKUP(Table1[[#This Row],[Mã khách hàng]],Ty_Le!$A:$D,5,0)*5%),0),0)</f>
        <v>0</v>
      </c>
      <c r="J2271" s="135">
        <f>(Table1[[#This Row],[Tiền hàng]]-Table1[[#This Row],[Tiền chiết khấu]])*8%</f>
        <v>0</v>
      </c>
      <c r="K2271" s="135">
        <v>-1374807</v>
      </c>
      <c r="L2271" s="132" t="s">
        <v>3643</v>
      </c>
      <c r="M2271" s="215">
        <v>45691</v>
      </c>
      <c r="N2271" s="216" t="s">
        <v>4372</v>
      </c>
      <c r="O2271" s="135">
        <f>IF(Table1[[#This Row],[Phân loại]]="Tồn đầu kỳ",Table1[[#This Row],[Tổng giá trị]],0)</f>
        <v>-1374807</v>
      </c>
      <c r="P2271" s="132">
        <f>IF(Table1[[#This Row],[Số còn phải thu ĐK]]&lt;&gt;0,0,IF(Table1[[#This Row],[Phân loại]]="Bán hàng",Table1[[#This Row],[Tổng giá trị]],-Table1[[#This Row],[Tổng giá trị]]))</f>
        <v>0</v>
      </c>
      <c r="Q2271" s="18">
        <f t="shared" si="242"/>
        <v>-1374807</v>
      </c>
      <c r="R2271" s="132">
        <f>Table1[[#This Row],[Số còn phải thu ĐK]]+Table1[[#This Row],[Giá Trị HD sau CK]]-Table1[[#This Row],[Số tiền đã thu]]</f>
        <v>0</v>
      </c>
      <c r="S2271" s="136">
        <f>IF(Table1[[#This Row],[Ngày hóa đơn]]&lt;&gt;"",Table1[[#This Row],[Ngày hóa đơn]],Table1[[#This Row],[Ngày hạch toán]])</f>
        <v>45623</v>
      </c>
      <c r="T2271" s="132"/>
      <c r="U2271" s="136">
        <f>IF(Table1[[#This Row],[Ngày tính CN]]="","",S2271+T2271)</f>
        <v>45623</v>
      </c>
      <c r="V2271" s="137">
        <f ca="1">IF(Table1[[#This Row],[Hạn thanh toán]]="","",IF((U2271-NOW())&lt;0,0,(U2271-NOW())))</f>
        <v>0</v>
      </c>
      <c r="W2271" s="135"/>
      <c r="X2271" s="65" t="str">
        <f t="shared" ca="1" si="241"/>
        <v/>
      </c>
      <c r="Y2271" s="139" t="str">
        <f t="shared" si="240"/>
        <v>Đã thanh toán</v>
      </c>
      <c r="Z2271" s="253">
        <f>Table1[[#This Row],[Hạn thanh toán]]</f>
        <v>45623</v>
      </c>
      <c r="AA2271" s="253">
        <f>Table1[[#This Row],[Ngày Thanh toán]]</f>
        <v>45691</v>
      </c>
      <c r="AD2271" s="3" t="str">
        <f>IF(Table1[[#This Row],[Mã khách hàng]]="","",VLOOKUP($A2271,Ma_KH!$A:$Q,Ma_KH!O$1,0))</f>
        <v>AEON MALL</v>
      </c>
      <c r="AE2271" s="3" t="str">
        <f>IF(Table1[[#This Row],[Mã khách hàng]]="","",VLOOKUP($A2271,Ma_KH!$A:$Q,Ma_KH!P$1,0))</f>
        <v>CÔNG TY TNHH AEON VIỆT NAM</v>
      </c>
      <c r="AF2271" s="139" t="str">
        <f>VLOOKUP(A2271,Ma_KH!A:Q,Ma_KH!J$1,0)</f>
        <v>Trần Hạo Nhị</v>
      </c>
    </row>
    <row r="2272" spans="1:32" s="139" customFormat="1" ht="16.5">
      <c r="A2272" s="173" t="s">
        <v>139</v>
      </c>
      <c r="B2272" s="4" t="s">
        <v>4518</v>
      </c>
      <c r="C2272" s="174" t="s">
        <v>4270</v>
      </c>
      <c r="D2272" s="175"/>
      <c r="E2272" s="174">
        <v>45623</v>
      </c>
      <c r="F2272" s="139">
        <v>10645</v>
      </c>
      <c r="H2272" s="135"/>
      <c r="I2272" s="135">
        <f>IFERROR(ROUND((VLOOKUP(Table1[[#This Row],[Mã khách hàng]],Ty_Le!$A:$D,5,0)*5%),0),0)</f>
        <v>0</v>
      </c>
      <c r="J2272" s="135">
        <f>(Table1[[#This Row],[Tiền hàng]]-Table1[[#This Row],[Tiền chiết khấu]])*8%</f>
        <v>0</v>
      </c>
      <c r="K2272" s="135">
        <v>-3240000</v>
      </c>
      <c r="L2272" s="132" t="s">
        <v>3643</v>
      </c>
      <c r="M2272" s="215">
        <v>45691</v>
      </c>
      <c r="N2272" s="216" t="s">
        <v>4372</v>
      </c>
      <c r="O2272" s="135">
        <f>IF(Table1[[#This Row],[Phân loại]]="Tồn đầu kỳ",Table1[[#This Row],[Tổng giá trị]],0)</f>
        <v>-3240000</v>
      </c>
      <c r="P2272" s="132">
        <f>IF(Table1[[#This Row],[Số còn phải thu ĐK]]&lt;&gt;0,0,IF(Table1[[#This Row],[Phân loại]]="Bán hàng",Table1[[#This Row],[Tổng giá trị]],-Table1[[#This Row],[Tổng giá trị]]))</f>
        <v>0</v>
      </c>
      <c r="Q2272" s="18">
        <f t="shared" si="242"/>
        <v>-3240000</v>
      </c>
      <c r="R2272" s="132">
        <f>Table1[[#This Row],[Số còn phải thu ĐK]]+Table1[[#This Row],[Giá Trị HD sau CK]]-Table1[[#This Row],[Số tiền đã thu]]</f>
        <v>0</v>
      </c>
      <c r="S2272" s="136">
        <f>IF(Table1[[#This Row],[Ngày hóa đơn]]&lt;&gt;"",Table1[[#This Row],[Ngày hóa đơn]],Table1[[#This Row],[Ngày hạch toán]])</f>
        <v>45623</v>
      </c>
      <c r="T2272" s="132"/>
      <c r="U2272" s="136">
        <f>IF(Table1[[#This Row],[Ngày tính CN]]="","",S2272+T2272)</f>
        <v>45623</v>
      </c>
      <c r="V2272" s="137">
        <f ca="1">IF(Table1[[#This Row],[Hạn thanh toán]]="","",IF((U2272-NOW())&lt;0,0,(U2272-NOW())))</f>
        <v>0</v>
      </c>
      <c r="W2272" s="135"/>
      <c r="X2272" s="65" t="str">
        <f t="shared" ca="1" si="241"/>
        <v/>
      </c>
      <c r="Y2272" s="139" t="str">
        <f t="shared" si="240"/>
        <v>Đã thanh toán</v>
      </c>
      <c r="Z2272" s="253">
        <f>Table1[[#This Row],[Hạn thanh toán]]</f>
        <v>45623</v>
      </c>
      <c r="AA2272" s="253">
        <f>Table1[[#This Row],[Ngày Thanh toán]]</f>
        <v>45691</v>
      </c>
      <c r="AD2272" s="3" t="str">
        <f>IF(Table1[[#This Row],[Mã khách hàng]]="","",VLOOKUP($A2272,Ma_KH!$A:$Q,Ma_KH!O$1,0))</f>
        <v>AEON MALL</v>
      </c>
      <c r="AE2272" s="3" t="str">
        <f>IF(Table1[[#This Row],[Mã khách hàng]]="","",VLOOKUP($A2272,Ma_KH!$A:$Q,Ma_KH!P$1,0))</f>
        <v>CÔNG TY TNHH AEON VIỆT NAM</v>
      </c>
      <c r="AF2272" s="139" t="str">
        <f>VLOOKUP(A2272,Ma_KH!A:Q,Ma_KH!J$1,0)</f>
        <v>Trần Hạo Nhị</v>
      </c>
    </row>
    <row r="2273" spans="1:32" s="139" customFormat="1" ht="16.5">
      <c r="A2273" s="173" t="s">
        <v>139</v>
      </c>
      <c r="B2273" s="4" t="s">
        <v>4518</v>
      </c>
      <c r="C2273" s="174" t="s">
        <v>4270</v>
      </c>
      <c r="D2273" s="175"/>
      <c r="E2273" s="174">
        <v>45623</v>
      </c>
      <c r="F2273" s="139">
        <v>29977</v>
      </c>
      <c r="H2273" s="135"/>
      <c r="I2273" s="135">
        <f>IFERROR(ROUND((VLOOKUP(Table1[[#This Row],[Mã khách hàng]],Ty_Le!$A:$D,5,0)*5%),0),0)</f>
        <v>0</v>
      </c>
      <c r="J2273" s="135">
        <f>(Table1[[#This Row],[Tiền hàng]]-Table1[[#This Row],[Tiền chiết khấu]])*8%</f>
        <v>0</v>
      </c>
      <c r="K2273" s="135">
        <v>-3240000</v>
      </c>
      <c r="L2273" s="132" t="s">
        <v>3643</v>
      </c>
      <c r="M2273" s="215">
        <v>45691</v>
      </c>
      <c r="N2273" s="216" t="s">
        <v>4372</v>
      </c>
      <c r="O2273" s="135">
        <f>IF(Table1[[#This Row],[Phân loại]]="Tồn đầu kỳ",Table1[[#This Row],[Tổng giá trị]],0)</f>
        <v>-3240000</v>
      </c>
      <c r="P2273" s="132">
        <f>IF(Table1[[#This Row],[Số còn phải thu ĐK]]&lt;&gt;0,0,IF(Table1[[#This Row],[Phân loại]]="Bán hàng",Table1[[#This Row],[Tổng giá trị]],-Table1[[#This Row],[Tổng giá trị]]))</f>
        <v>0</v>
      </c>
      <c r="Q2273" s="18">
        <f t="shared" si="242"/>
        <v>-3240000</v>
      </c>
      <c r="R2273" s="132">
        <f>Table1[[#This Row],[Số còn phải thu ĐK]]+Table1[[#This Row],[Giá Trị HD sau CK]]-Table1[[#This Row],[Số tiền đã thu]]</f>
        <v>0</v>
      </c>
      <c r="S2273" s="136">
        <f>IF(Table1[[#This Row],[Ngày hóa đơn]]&lt;&gt;"",Table1[[#This Row],[Ngày hóa đơn]],Table1[[#This Row],[Ngày hạch toán]])</f>
        <v>45623</v>
      </c>
      <c r="T2273" s="132"/>
      <c r="U2273" s="136">
        <f>IF(Table1[[#This Row],[Ngày tính CN]]="","",S2273+T2273)</f>
        <v>45623</v>
      </c>
      <c r="V2273" s="137">
        <f ca="1">IF(Table1[[#This Row],[Hạn thanh toán]]="","",IF((U2273-NOW())&lt;0,0,(U2273-NOW())))</f>
        <v>0</v>
      </c>
      <c r="W2273" s="135"/>
      <c r="X2273" s="65" t="str">
        <f t="shared" ca="1" si="241"/>
        <v/>
      </c>
      <c r="Y2273" s="139" t="str">
        <f t="shared" si="240"/>
        <v>Đã thanh toán</v>
      </c>
      <c r="Z2273" s="253">
        <f>Table1[[#This Row],[Hạn thanh toán]]</f>
        <v>45623</v>
      </c>
      <c r="AA2273" s="253">
        <f>Table1[[#This Row],[Ngày Thanh toán]]</f>
        <v>45691</v>
      </c>
      <c r="AD2273" s="3" t="str">
        <f>IF(Table1[[#This Row],[Mã khách hàng]]="","",VLOOKUP($A2273,Ma_KH!$A:$Q,Ma_KH!O$1,0))</f>
        <v>AEON MALL</v>
      </c>
      <c r="AE2273" s="3" t="str">
        <f>IF(Table1[[#This Row],[Mã khách hàng]]="","",VLOOKUP($A2273,Ma_KH!$A:$Q,Ma_KH!P$1,0))</f>
        <v>CÔNG TY TNHH AEON VIỆT NAM</v>
      </c>
      <c r="AF2273" s="139" t="str">
        <f>VLOOKUP(A2273,Ma_KH!A:Q,Ma_KH!J$1,0)</f>
        <v>Trần Hạo Nhị</v>
      </c>
    </row>
    <row r="2274" spans="1:32" s="139" customFormat="1" ht="16.5">
      <c r="A2274" s="173" t="s">
        <v>139</v>
      </c>
      <c r="B2274" s="4" t="s">
        <v>4518</v>
      </c>
      <c r="C2274" s="174" t="s">
        <v>4270</v>
      </c>
      <c r="D2274" s="175"/>
      <c r="E2274" s="174">
        <v>45623</v>
      </c>
      <c r="F2274" s="139">
        <v>30012</v>
      </c>
      <c r="H2274" s="135"/>
      <c r="I2274" s="135">
        <f>IFERROR(ROUND((VLOOKUP(Table1[[#This Row],[Mã khách hàng]],Ty_Le!$A:$D,5,0)*5%),0),0)</f>
        <v>0</v>
      </c>
      <c r="J2274" s="135">
        <f>(Table1[[#This Row],[Tiền hàng]]-Table1[[#This Row],[Tiền chiết khấu]])*8%</f>
        <v>0</v>
      </c>
      <c r="K2274" s="135">
        <v>-1620000</v>
      </c>
      <c r="L2274" s="132" t="s">
        <v>3643</v>
      </c>
      <c r="M2274" s="215">
        <v>45691</v>
      </c>
      <c r="N2274" s="216" t="s">
        <v>4372</v>
      </c>
      <c r="O2274" s="135">
        <f>IF(Table1[[#This Row],[Phân loại]]="Tồn đầu kỳ",Table1[[#This Row],[Tổng giá trị]],0)</f>
        <v>-1620000</v>
      </c>
      <c r="P2274" s="132">
        <f>IF(Table1[[#This Row],[Số còn phải thu ĐK]]&lt;&gt;0,0,IF(Table1[[#This Row],[Phân loại]]="Bán hàng",Table1[[#This Row],[Tổng giá trị]],-Table1[[#This Row],[Tổng giá trị]]))</f>
        <v>0</v>
      </c>
      <c r="Q2274" s="18">
        <f t="shared" si="242"/>
        <v>-1620000</v>
      </c>
      <c r="R2274" s="132">
        <f>Table1[[#This Row],[Số còn phải thu ĐK]]+Table1[[#This Row],[Giá Trị HD sau CK]]-Table1[[#This Row],[Số tiền đã thu]]</f>
        <v>0</v>
      </c>
      <c r="S2274" s="136">
        <f>IF(Table1[[#This Row],[Ngày hóa đơn]]&lt;&gt;"",Table1[[#This Row],[Ngày hóa đơn]],Table1[[#This Row],[Ngày hạch toán]])</f>
        <v>45623</v>
      </c>
      <c r="T2274" s="132"/>
      <c r="U2274" s="136">
        <f>IF(Table1[[#This Row],[Ngày tính CN]]="","",S2274+T2274)</f>
        <v>45623</v>
      </c>
      <c r="V2274" s="137">
        <f ca="1">IF(Table1[[#This Row],[Hạn thanh toán]]="","",IF((U2274-NOW())&lt;0,0,(U2274-NOW())))</f>
        <v>0</v>
      </c>
      <c r="W2274" s="135"/>
      <c r="X2274" s="65" t="str">
        <f t="shared" ca="1" si="241"/>
        <v/>
      </c>
      <c r="Y2274" s="139" t="str">
        <f t="shared" si="240"/>
        <v>Đã thanh toán</v>
      </c>
      <c r="Z2274" s="253">
        <f>Table1[[#This Row],[Hạn thanh toán]]</f>
        <v>45623</v>
      </c>
      <c r="AA2274" s="253">
        <f>Table1[[#This Row],[Ngày Thanh toán]]</f>
        <v>45691</v>
      </c>
      <c r="AD2274" s="3" t="str">
        <f>IF(Table1[[#This Row],[Mã khách hàng]]="","",VLOOKUP($A2274,Ma_KH!$A:$Q,Ma_KH!O$1,0))</f>
        <v>AEON MALL</v>
      </c>
      <c r="AE2274" s="3" t="str">
        <f>IF(Table1[[#This Row],[Mã khách hàng]]="","",VLOOKUP($A2274,Ma_KH!$A:$Q,Ma_KH!P$1,0))</f>
        <v>CÔNG TY TNHH AEON VIỆT NAM</v>
      </c>
      <c r="AF2274" s="139" t="str">
        <f>VLOOKUP(A2274,Ma_KH!A:Q,Ma_KH!J$1,0)</f>
        <v>Trần Hạo Nhị</v>
      </c>
    </row>
    <row r="2275" spans="1:32" s="139" customFormat="1" ht="16.5">
      <c r="A2275" s="173" t="s">
        <v>139</v>
      </c>
      <c r="B2275" s="4" t="s">
        <v>4518</v>
      </c>
      <c r="C2275" s="174" t="s">
        <v>4270</v>
      </c>
      <c r="D2275" s="175"/>
      <c r="E2275" s="174">
        <v>45623</v>
      </c>
      <c r="F2275" s="139">
        <v>30039</v>
      </c>
      <c r="H2275" s="135"/>
      <c r="I2275" s="135">
        <f>IFERROR(ROUND((VLOOKUP(Table1[[#This Row],[Mã khách hàng]],Ty_Le!$A:$D,5,0)*5%),0),0)</f>
        <v>0</v>
      </c>
      <c r="J2275" s="135">
        <f>(Table1[[#This Row],[Tiền hàng]]-Table1[[#This Row],[Tiền chiết khấu]])*8%</f>
        <v>0</v>
      </c>
      <c r="K2275" s="135">
        <v>-3240000</v>
      </c>
      <c r="L2275" s="132" t="s">
        <v>3643</v>
      </c>
      <c r="M2275" s="215">
        <v>45691</v>
      </c>
      <c r="N2275" s="216" t="s">
        <v>4372</v>
      </c>
      <c r="O2275" s="135">
        <f>IF(Table1[[#This Row],[Phân loại]]="Tồn đầu kỳ",Table1[[#This Row],[Tổng giá trị]],0)</f>
        <v>-3240000</v>
      </c>
      <c r="P2275" s="132">
        <f>IF(Table1[[#This Row],[Số còn phải thu ĐK]]&lt;&gt;0,0,IF(Table1[[#This Row],[Phân loại]]="Bán hàng",Table1[[#This Row],[Tổng giá trị]],-Table1[[#This Row],[Tổng giá trị]]))</f>
        <v>0</v>
      </c>
      <c r="Q2275" s="18">
        <f t="shared" si="242"/>
        <v>-3240000</v>
      </c>
      <c r="R2275" s="132">
        <f>Table1[[#This Row],[Số còn phải thu ĐK]]+Table1[[#This Row],[Giá Trị HD sau CK]]-Table1[[#This Row],[Số tiền đã thu]]</f>
        <v>0</v>
      </c>
      <c r="S2275" s="136">
        <f>IF(Table1[[#This Row],[Ngày hóa đơn]]&lt;&gt;"",Table1[[#This Row],[Ngày hóa đơn]],Table1[[#This Row],[Ngày hạch toán]])</f>
        <v>45623</v>
      </c>
      <c r="T2275" s="132"/>
      <c r="U2275" s="136">
        <f>IF(Table1[[#This Row],[Ngày tính CN]]="","",S2275+T2275)</f>
        <v>45623</v>
      </c>
      <c r="V2275" s="137">
        <f ca="1">IF(Table1[[#This Row],[Hạn thanh toán]]="","",IF((U2275-NOW())&lt;0,0,(U2275-NOW())))</f>
        <v>0</v>
      </c>
      <c r="W2275" s="135"/>
      <c r="X2275" s="65" t="str">
        <f t="shared" ca="1" si="241"/>
        <v/>
      </c>
      <c r="Y2275" s="139" t="str">
        <f t="shared" si="240"/>
        <v>Đã thanh toán</v>
      </c>
      <c r="Z2275" s="253">
        <f>Table1[[#This Row],[Hạn thanh toán]]</f>
        <v>45623</v>
      </c>
      <c r="AA2275" s="253">
        <f>Table1[[#This Row],[Ngày Thanh toán]]</f>
        <v>45691</v>
      </c>
      <c r="AD2275" s="3" t="str">
        <f>IF(Table1[[#This Row],[Mã khách hàng]]="","",VLOOKUP($A2275,Ma_KH!$A:$Q,Ma_KH!O$1,0))</f>
        <v>AEON MALL</v>
      </c>
      <c r="AE2275" s="3" t="str">
        <f>IF(Table1[[#This Row],[Mã khách hàng]]="","",VLOOKUP($A2275,Ma_KH!$A:$Q,Ma_KH!P$1,0))</f>
        <v>CÔNG TY TNHH AEON VIỆT NAM</v>
      </c>
      <c r="AF2275" s="139" t="str">
        <f>VLOOKUP(A2275,Ma_KH!A:Q,Ma_KH!J$1,0)</f>
        <v>Trần Hạo Nhị</v>
      </c>
    </row>
    <row r="2276" spans="1:32" s="139" customFormat="1" ht="16.5">
      <c r="A2276" s="173" t="s">
        <v>139</v>
      </c>
      <c r="B2276" s="4" t="s">
        <v>4518</v>
      </c>
      <c r="C2276" s="174" t="s">
        <v>4270</v>
      </c>
      <c r="D2276" s="175"/>
      <c r="E2276" s="174">
        <v>45623</v>
      </c>
      <c r="F2276" s="139">
        <v>15304</v>
      </c>
      <c r="H2276" s="135"/>
      <c r="I2276" s="135">
        <f>IFERROR(ROUND((VLOOKUP(Table1[[#This Row],[Mã khách hàng]],Ty_Le!$A:$D,5,0)*5%),0),0)</f>
        <v>0</v>
      </c>
      <c r="J2276" s="135">
        <f>(Table1[[#This Row],[Tiền hàng]]-Table1[[#This Row],[Tiền chiết khấu]])*8%</f>
        <v>0</v>
      </c>
      <c r="K2276" s="135">
        <v>-3240000</v>
      </c>
      <c r="L2276" s="132" t="s">
        <v>3643</v>
      </c>
      <c r="M2276" s="215">
        <v>45691</v>
      </c>
      <c r="N2276" s="216" t="s">
        <v>4372</v>
      </c>
      <c r="O2276" s="135">
        <f>IF(Table1[[#This Row],[Phân loại]]="Tồn đầu kỳ",Table1[[#This Row],[Tổng giá trị]],0)</f>
        <v>-3240000</v>
      </c>
      <c r="P2276" s="132">
        <f>IF(Table1[[#This Row],[Số còn phải thu ĐK]]&lt;&gt;0,0,IF(Table1[[#This Row],[Phân loại]]="Bán hàng",Table1[[#This Row],[Tổng giá trị]],-Table1[[#This Row],[Tổng giá trị]]))</f>
        <v>0</v>
      </c>
      <c r="Q2276" s="18">
        <f t="shared" si="242"/>
        <v>-3240000</v>
      </c>
      <c r="R2276" s="132">
        <f>Table1[[#This Row],[Số còn phải thu ĐK]]+Table1[[#This Row],[Giá Trị HD sau CK]]-Table1[[#This Row],[Số tiền đã thu]]</f>
        <v>0</v>
      </c>
      <c r="S2276" s="136">
        <f>IF(Table1[[#This Row],[Ngày hóa đơn]]&lt;&gt;"",Table1[[#This Row],[Ngày hóa đơn]],Table1[[#This Row],[Ngày hạch toán]])</f>
        <v>45623</v>
      </c>
      <c r="T2276" s="132"/>
      <c r="U2276" s="136">
        <f>IF(Table1[[#This Row],[Ngày tính CN]]="","",S2276+T2276)</f>
        <v>45623</v>
      </c>
      <c r="V2276" s="137">
        <f ca="1">IF(Table1[[#This Row],[Hạn thanh toán]]="","",IF((U2276-NOW())&lt;0,0,(U2276-NOW())))</f>
        <v>0</v>
      </c>
      <c r="W2276" s="135"/>
      <c r="X2276" s="65" t="str">
        <f t="shared" ca="1" si="241"/>
        <v/>
      </c>
      <c r="Y2276" s="139" t="str">
        <f t="shared" si="240"/>
        <v>Đã thanh toán</v>
      </c>
      <c r="Z2276" s="253">
        <f>Table1[[#This Row],[Hạn thanh toán]]</f>
        <v>45623</v>
      </c>
      <c r="AA2276" s="253">
        <f>Table1[[#This Row],[Ngày Thanh toán]]</f>
        <v>45691</v>
      </c>
      <c r="AD2276" s="3" t="str">
        <f>IF(Table1[[#This Row],[Mã khách hàng]]="","",VLOOKUP($A2276,Ma_KH!$A:$Q,Ma_KH!O$1,0))</f>
        <v>AEON MALL</v>
      </c>
      <c r="AE2276" s="3" t="str">
        <f>IF(Table1[[#This Row],[Mã khách hàng]]="","",VLOOKUP($A2276,Ma_KH!$A:$Q,Ma_KH!P$1,0))</f>
        <v>CÔNG TY TNHH AEON VIỆT NAM</v>
      </c>
      <c r="AF2276" s="139" t="str">
        <f>VLOOKUP(A2276,Ma_KH!A:Q,Ma_KH!J$1,0)</f>
        <v>Trần Hạo Nhị</v>
      </c>
    </row>
    <row r="2277" spans="1:32" s="139" customFormat="1" ht="16.5">
      <c r="A2277" s="173" t="s">
        <v>139</v>
      </c>
      <c r="B2277" s="4" t="s">
        <v>4518</v>
      </c>
      <c r="C2277" s="174" t="s">
        <v>4270</v>
      </c>
      <c r="D2277" s="175"/>
      <c r="E2277" s="174">
        <v>45623</v>
      </c>
      <c r="F2277" s="139">
        <v>15339</v>
      </c>
      <c r="H2277" s="135"/>
      <c r="I2277" s="135">
        <f>IFERROR(ROUND((VLOOKUP(Table1[[#This Row],[Mã khách hàng]],Ty_Le!$A:$D,5,0)*5%),0),0)</f>
        <v>0</v>
      </c>
      <c r="J2277" s="135">
        <f>(Table1[[#This Row],[Tiền hàng]]-Table1[[#This Row],[Tiền chiết khấu]])*8%</f>
        <v>0</v>
      </c>
      <c r="K2277" s="135">
        <v>-1620000</v>
      </c>
      <c r="L2277" s="132" t="s">
        <v>3643</v>
      </c>
      <c r="M2277" s="215">
        <v>45691</v>
      </c>
      <c r="N2277" s="216" t="s">
        <v>4372</v>
      </c>
      <c r="O2277" s="135">
        <f>IF(Table1[[#This Row],[Phân loại]]="Tồn đầu kỳ",Table1[[#This Row],[Tổng giá trị]],0)</f>
        <v>-1620000</v>
      </c>
      <c r="P2277" s="132">
        <f>IF(Table1[[#This Row],[Số còn phải thu ĐK]]&lt;&gt;0,0,IF(Table1[[#This Row],[Phân loại]]="Bán hàng",Table1[[#This Row],[Tổng giá trị]],-Table1[[#This Row],[Tổng giá trị]]))</f>
        <v>0</v>
      </c>
      <c r="Q2277" s="18">
        <f t="shared" si="242"/>
        <v>-1620000</v>
      </c>
      <c r="R2277" s="132">
        <f>Table1[[#This Row],[Số còn phải thu ĐK]]+Table1[[#This Row],[Giá Trị HD sau CK]]-Table1[[#This Row],[Số tiền đã thu]]</f>
        <v>0</v>
      </c>
      <c r="S2277" s="136">
        <f>IF(Table1[[#This Row],[Ngày hóa đơn]]&lt;&gt;"",Table1[[#This Row],[Ngày hóa đơn]],Table1[[#This Row],[Ngày hạch toán]])</f>
        <v>45623</v>
      </c>
      <c r="T2277" s="132"/>
      <c r="U2277" s="136">
        <f>IF(Table1[[#This Row],[Ngày tính CN]]="","",S2277+T2277)</f>
        <v>45623</v>
      </c>
      <c r="V2277" s="137">
        <f ca="1">IF(Table1[[#This Row],[Hạn thanh toán]]="","",IF((U2277-NOW())&lt;0,0,(U2277-NOW())))</f>
        <v>0</v>
      </c>
      <c r="W2277" s="135"/>
      <c r="X2277" s="65" t="str">
        <f t="shared" ca="1" si="241"/>
        <v/>
      </c>
      <c r="Y2277" s="139" t="str">
        <f t="shared" si="240"/>
        <v>Đã thanh toán</v>
      </c>
      <c r="Z2277" s="253">
        <f>Table1[[#This Row],[Hạn thanh toán]]</f>
        <v>45623</v>
      </c>
      <c r="AA2277" s="253">
        <f>Table1[[#This Row],[Ngày Thanh toán]]</f>
        <v>45691</v>
      </c>
      <c r="AD2277" s="3" t="str">
        <f>IF(Table1[[#This Row],[Mã khách hàng]]="","",VLOOKUP($A2277,Ma_KH!$A:$Q,Ma_KH!O$1,0))</f>
        <v>AEON MALL</v>
      </c>
      <c r="AE2277" s="3" t="str">
        <f>IF(Table1[[#This Row],[Mã khách hàng]]="","",VLOOKUP($A2277,Ma_KH!$A:$Q,Ma_KH!P$1,0))</f>
        <v>CÔNG TY TNHH AEON VIỆT NAM</v>
      </c>
      <c r="AF2277" s="139" t="str">
        <f>VLOOKUP(A2277,Ma_KH!A:Q,Ma_KH!J$1,0)</f>
        <v>Trần Hạo Nhị</v>
      </c>
    </row>
    <row r="2278" spans="1:32" s="139" customFormat="1" ht="16.5">
      <c r="A2278" s="173" t="s">
        <v>139</v>
      </c>
      <c r="B2278" s="4" t="s">
        <v>4518</v>
      </c>
      <c r="C2278" s="174" t="s">
        <v>4270</v>
      </c>
      <c r="D2278" s="175"/>
      <c r="E2278" s="174">
        <v>45623</v>
      </c>
      <c r="F2278" s="139">
        <v>237</v>
      </c>
      <c r="H2278" s="135"/>
      <c r="I2278" s="135">
        <f>IFERROR(ROUND((VLOOKUP(Table1[[#This Row],[Mã khách hàng]],Ty_Le!$A:$D,5,0)*5%),0),0)</f>
        <v>0</v>
      </c>
      <c r="J2278" s="135">
        <f>(Table1[[#This Row],[Tiền hàng]]-Table1[[#This Row],[Tiền chiết khấu]])*8%</f>
        <v>0</v>
      </c>
      <c r="K2278" s="135">
        <v>-1078335</v>
      </c>
      <c r="L2278" s="132" t="s">
        <v>3643</v>
      </c>
      <c r="M2278" s="215">
        <v>45691</v>
      </c>
      <c r="N2278" s="216" t="s">
        <v>4372</v>
      </c>
      <c r="O2278" s="135">
        <f>IF(Table1[[#This Row],[Phân loại]]="Tồn đầu kỳ",Table1[[#This Row],[Tổng giá trị]],0)</f>
        <v>-1078335</v>
      </c>
      <c r="P2278" s="132">
        <f>IF(Table1[[#This Row],[Số còn phải thu ĐK]]&lt;&gt;0,0,IF(Table1[[#This Row],[Phân loại]]="Bán hàng",Table1[[#This Row],[Tổng giá trị]],-Table1[[#This Row],[Tổng giá trị]]))</f>
        <v>0</v>
      </c>
      <c r="Q2278" s="18">
        <f t="shared" si="242"/>
        <v>-1078335</v>
      </c>
      <c r="R2278" s="132">
        <f>Table1[[#This Row],[Số còn phải thu ĐK]]+Table1[[#This Row],[Giá Trị HD sau CK]]-Table1[[#This Row],[Số tiền đã thu]]</f>
        <v>0</v>
      </c>
      <c r="S2278" s="136">
        <f>IF(Table1[[#This Row],[Ngày hóa đơn]]&lt;&gt;"",Table1[[#This Row],[Ngày hóa đơn]],Table1[[#This Row],[Ngày hạch toán]])</f>
        <v>45623</v>
      </c>
      <c r="T2278" s="132"/>
      <c r="U2278" s="136">
        <f>IF(Table1[[#This Row],[Ngày tính CN]]="","",S2278+T2278)</f>
        <v>45623</v>
      </c>
      <c r="V2278" s="137">
        <f ca="1">IF(Table1[[#This Row],[Hạn thanh toán]]="","",IF((U2278-NOW())&lt;0,0,(U2278-NOW())))</f>
        <v>0</v>
      </c>
      <c r="W2278" s="135"/>
      <c r="X2278" s="65" t="str">
        <f t="shared" ca="1" si="241"/>
        <v/>
      </c>
      <c r="Y2278" s="139" t="str">
        <f t="shared" si="240"/>
        <v>Đã thanh toán</v>
      </c>
      <c r="Z2278" s="253">
        <f>Table1[[#This Row],[Hạn thanh toán]]</f>
        <v>45623</v>
      </c>
      <c r="AA2278" s="253">
        <f>Table1[[#This Row],[Ngày Thanh toán]]</f>
        <v>45691</v>
      </c>
      <c r="AD2278" s="3" t="str">
        <f>IF(Table1[[#This Row],[Mã khách hàng]]="","",VLOOKUP($A2278,Ma_KH!$A:$Q,Ma_KH!O$1,0))</f>
        <v>AEON MALL</v>
      </c>
      <c r="AE2278" s="3" t="str">
        <f>IF(Table1[[#This Row],[Mã khách hàng]]="","",VLOOKUP($A2278,Ma_KH!$A:$Q,Ma_KH!P$1,0))</f>
        <v>CÔNG TY TNHH AEON VIỆT NAM</v>
      </c>
      <c r="AF2278" s="139" t="str">
        <f>VLOOKUP(A2278,Ma_KH!A:Q,Ma_KH!J$1,0)</f>
        <v>Trần Hạo Nhị</v>
      </c>
    </row>
    <row r="2279" spans="1:32" s="139" customFormat="1" ht="16.5">
      <c r="A2279" s="173" t="s">
        <v>139</v>
      </c>
      <c r="B2279" s="4" t="s">
        <v>4518</v>
      </c>
      <c r="C2279" s="174" t="s">
        <v>4270</v>
      </c>
      <c r="D2279" s="175"/>
      <c r="E2279" s="174">
        <v>45623</v>
      </c>
      <c r="F2279" s="139">
        <v>231</v>
      </c>
      <c r="H2279" s="135"/>
      <c r="I2279" s="135">
        <f>IFERROR(ROUND((VLOOKUP(Table1[[#This Row],[Mã khách hàng]],Ty_Le!$A:$D,5,0)*5%),0),0)</f>
        <v>0</v>
      </c>
      <c r="J2279" s="135">
        <f>(Table1[[#This Row],[Tiền hàng]]-Table1[[#This Row],[Tiền chiết khấu]])*8%</f>
        <v>0</v>
      </c>
      <c r="K2279" s="135">
        <v>-2798891</v>
      </c>
      <c r="L2279" s="132" t="s">
        <v>3643</v>
      </c>
      <c r="M2279" s="215">
        <v>45691</v>
      </c>
      <c r="N2279" s="216" t="s">
        <v>4372</v>
      </c>
      <c r="O2279" s="135">
        <f>IF(Table1[[#This Row],[Phân loại]]="Tồn đầu kỳ",Table1[[#This Row],[Tổng giá trị]],0)</f>
        <v>-2798891</v>
      </c>
      <c r="P2279" s="132">
        <f>IF(Table1[[#This Row],[Số còn phải thu ĐK]]&lt;&gt;0,0,IF(Table1[[#This Row],[Phân loại]]="Bán hàng",Table1[[#This Row],[Tổng giá trị]],-Table1[[#This Row],[Tổng giá trị]]))</f>
        <v>0</v>
      </c>
      <c r="Q2279" s="18">
        <f t="shared" si="242"/>
        <v>-2798891</v>
      </c>
      <c r="R2279" s="132">
        <f>Table1[[#This Row],[Số còn phải thu ĐK]]+Table1[[#This Row],[Giá Trị HD sau CK]]-Table1[[#This Row],[Số tiền đã thu]]</f>
        <v>0</v>
      </c>
      <c r="S2279" s="136">
        <f>IF(Table1[[#This Row],[Ngày hóa đơn]]&lt;&gt;"",Table1[[#This Row],[Ngày hóa đơn]],Table1[[#This Row],[Ngày hạch toán]])</f>
        <v>45623</v>
      </c>
      <c r="T2279" s="132"/>
      <c r="U2279" s="136">
        <f>IF(Table1[[#This Row],[Ngày tính CN]]="","",S2279+T2279)</f>
        <v>45623</v>
      </c>
      <c r="V2279" s="137">
        <f ca="1">IF(Table1[[#This Row],[Hạn thanh toán]]="","",IF((U2279-NOW())&lt;0,0,(U2279-NOW())))</f>
        <v>0</v>
      </c>
      <c r="W2279" s="135"/>
      <c r="X2279" s="65" t="str">
        <f t="shared" ca="1" si="241"/>
        <v/>
      </c>
      <c r="Y2279" s="139" t="str">
        <f t="shared" si="240"/>
        <v>Đã thanh toán</v>
      </c>
      <c r="Z2279" s="253">
        <f>Table1[[#This Row],[Hạn thanh toán]]</f>
        <v>45623</v>
      </c>
      <c r="AA2279" s="253">
        <f>Table1[[#This Row],[Ngày Thanh toán]]</f>
        <v>45691</v>
      </c>
      <c r="AD2279" s="3" t="str">
        <f>IF(Table1[[#This Row],[Mã khách hàng]]="","",VLOOKUP($A2279,Ma_KH!$A:$Q,Ma_KH!O$1,0))</f>
        <v>AEON MALL</v>
      </c>
      <c r="AE2279" s="3" t="str">
        <f>IF(Table1[[#This Row],[Mã khách hàng]]="","",VLOOKUP($A2279,Ma_KH!$A:$Q,Ma_KH!P$1,0))</f>
        <v>CÔNG TY TNHH AEON VIỆT NAM</v>
      </c>
      <c r="AF2279" s="139" t="str">
        <f>VLOOKUP(A2279,Ma_KH!A:Q,Ma_KH!J$1,0)</f>
        <v>Trần Hạo Nhị</v>
      </c>
    </row>
    <row r="2280" spans="1:32" s="139" customFormat="1" ht="16.5">
      <c r="A2280" s="173" t="s">
        <v>139</v>
      </c>
      <c r="B2280" s="4" t="s">
        <v>4518</v>
      </c>
      <c r="C2280" s="174" t="s">
        <v>4270</v>
      </c>
      <c r="D2280" s="175"/>
      <c r="E2280" s="174">
        <v>45623</v>
      </c>
      <c r="F2280" s="139">
        <v>243</v>
      </c>
      <c r="H2280" s="135"/>
      <c r="I2280" s="135">
        <f>IFERROR(ROUND((VLOOKUP(Table1[[#This Row],[Mã khách hàng]],Ty_Le!$A:$D,5,0)*5%),0),0)</f>
        <v>0</v>
      </c>
      <c r="J2280" s="135">
        <f>(Table1[[#This Row],[Tiền hàng]]-Table1[[#This Row],[Tiền chiết khấu]])*8%</f>
        <v>0</v>
      </c>
      <c r="K2280" s="135">
        <v>-1815804</v>
      </c>
      <c r="L2280" s="132" t="s">
        <v>3643</v>
      </c>
      <c r="M2280" s="215">
        <v>45691</v>
      </c>
      <c r="N2280" s="216" t="s">
        <v>4372</v>
      </c>
      <c r="O2280" s="135">
        <f>IF(Table1[[#This Row],[Phân loại]]="Tồn đầu kỳ",Table1[[#This Row],[Tổng giá trị]],0)</f>
        <v>-1815804</v>
      </c>
      <c r="P2280" s="132">
        <f>IF(Table1[[#This Row],[Số còn phải thu ĐK]]&lt;&gt;0,0,IF(Table1[[#This Row],[Phân loại]]="Bán hàng",Table1[[#This Row],[Tổng giá trị]],-Table1[[#This Row],[Tổng giá trị]]))</f>
        <v>0</v>
      </c>
      <c r="Q2280" s="18">
        <f t="shared" si="242"/>
        <v>-1815804</v>
      </c>
      <c r="R2280" s="132">
        <f>Table1[[#This Row],[Số còn phải thu ĐK]]+Table1[[#This Row],[Giá Trị HD sau CK]]-Table1[[#This Row],[Số tiền đã thu]]</f>
        <v>0</v>
      </c>
      <c r="S2280" s="136">
        <f>IF(Table1[[#This Row],[Ngày hóa đơn]]&lt;&gt;"",Table1[[#This Row],[Ngày hóa đơn]],Table1[[#This Row],[Ngày hạch toán]])</f>
        <v>45623</v>
      </c>
      <c r="T2280" s="132"/>
      <c r="U2280" s="136">
        <f>IF(Table1[[#This Row],[Ngày tính CN]]="","",S2280+T2280)</f>
        <v>45623</v>
      </c>
      <c r="V2280" s="137">
        <f ca="1">IF(Table1[[#This Row],[Hạn thanh toán]]="","",IF((U2280-NOW())&lt;0,0,(U2280-NOW())))</f>
        <v>0</v>
      </c>
      <c r="W2280" s="135"/>
      <c r="X2280" s="65" t="str">
        <f t="shared" ca="1" si="241"/>
        <v/>
      </c>
      <c r="Y2280" s="139" t="str">
        <f t="shared" si="240"/>
        <v>Đã thanh toán</v>
      </c>
      <c r="Z2280" s="253">
        <f>Table1[[#This Row],[Hạn thanh toán]]</f>
        <v>45623</v>
      </c>
      <c r="AA2280" s="253">
        <f>Table1[[#This Row],[Ngày Thanh toán]]</f>
        <v>45691</v>
      </c>
      <c r="AD2280" s="3" t="str">
        <f>IF(Table1[[#This Row],[Mã khách hàng]]="","",VLOOKUP($A2280,Ma_KH!$A:$Q,Ma_KH!O$1,0))</f>
        <v>AEON MALL</v>
      </c>
      <c r="AE2280" s="3" t="str">
        <f>IF(Table1[[#This Row],[Mã khách hàng]]="","",VLOOKUP($A2280,Ma_KH!$A:$Q,Ma_KH!P$1,0))</f>
        <v>CÔNG TY TNHH AEON VIỆT NAM</v>
      </c>
      <c r="AF2280" s="139" t="str">
        <f>VLOOKUP(A2280,Ma_KH!A:Q,Ma_KH!J$1,0)</f>
        <v>Trần Hạo Nhị</v>
      </c>
    </row>
    <row r="2281" spans="1:32" ht="16.5">
      <c r="A2281" s="4" t="s">
        <v>141</v>
      </c>
      <c r="B2281" s="4" t="s">
        <v>4518</v>
      </c>
      <c r="C2281" s="5" t="s">
        <v>4271</v>
      </c>
      <c r="D2281" s="6" t="s">
        <v>4619</v>
      </c>
      <c r="E2281" s="5">
        <v>45693</v>
      </c>
      <c r="F2281" s="3" t="s">
        <v>2393</v>
      </c>
      <c r="I2281" s="18">
        <f>IFERROR(ROUND((VLOOKUP(Table1[[#This Row],[Mã khách hàng]],Ty_Le!$A:$D,5,0)*5%),0),0)</f>
        <v>0</v>
      </c>
      <c r="J2281" s="18">
        <f>(Table1[[#This Row],[Tiền hàng]]-Table1[[#This Row],[Tiền chiết khấu]])*8%</f>
        <v>0</v>
      </c>
      <c r="K2281" s="18">
        <v>5102071</v>
      </c>
      <c r="L2281" s="8" t="s">
        <v>24</v>
      </c>
      <c r="M2281" s="212">
        <v>45747</v>
      </c>
      <c r="N2281" s="213" t="s">
        <v>4374</v>
      </c>
      <c r="O2281" s="18">
        <f>IF(Table1[[#This Row],[Phân loại]]="Tồn đầu kỳ",Table1[[#This Row],[Tổng giá trị]],0)</f>
        <v>0</v>
      </c>
      <c r="P2281" s="8">
        <f>IF(Table1[[#This Row],[Số còn phải thu ĐK]]&lt;&gt;0,0,IF(Table1[[#This Row],[Phân loại]]="Bán hàng",Table1[[#This Row],[Tổng giá trị]],-Table1[[#This Row],[Tổng giá trị]]))</f>
        <v>5102071</v>
      </c>
      <c r="Q2281" s="18">
        <f t="shared" si="242"/>
        <v>5102071</v>
      </c>
      <c r="R2281" s="8">
        <f>Table1[[#This Row],[Số còn phải thu ĐK]]+Table1[[#This Row],[Giá Trị HD sau CK]]-Table1[[#This Row],[Số tiền đã thu]]</f>
        <v>0</v>
      </c>
      <c r="S2281" s="7">
        <f>IF(Table1[[#This Row],[Ngày hóa đơn]]&lt;&gt;"",Table1[[#This Row],[Ngày hóa đơn]],Table1[[#This Row],[Ngày hạch toán]])</f>
        <v>45693</v>
      </c>
      <c r="T2281" s="8"/>
      <c r="U2281" s="7">
        <f>IF(Table1[[#This Row],[Ngày tính CN]]="","",S2281+T2281)</f>
        <v>45693</v>
      </c>
      <c r="V2281" s="71">
        <f ca="1">IF(Table1[[#This Row],[Hạn thanh toán]]="","",IF((U2281-NOW())&lt;0,0,(U2281-NOW())))</f>
        <v>0</v>
      </c>
      <c r="X2281" s="65" t="str">
        <f t="shared" ca="1" si="241"/>
        <v/>
      </c>
      <c r="Y2281" s="3" t="str">
        <f t="shared" si="240"/>
        <v>Đã thanh toán</v>
      </c>
      <c r="Z2281" s="250">
        <f>Table1[[#This Row],[Hạn thanh toán]]</f>
        <v>45693</v>
      </c>
      <c r="AA2281" s="250">
        <f>Table1[[#This Row],[Ngày Thanh toán]]</f>
        <v>45747</v>
      </c>
      <c r="AD2281" s="3" t="str">
        <f>IF(Table1[[#This Row],[Mã khách hàng]]="","",VLOOKUP($A2281,Ma_KH!$A:$Q,Ma_KH!O$1,0))</f>
        <v>AEON MALL</v>
      </c>
      <c r="AE2281" s="3" t="str">
        <f>IF(Table1[[#This Row],[Mã khách hàng]]="","",VLOOKUP($A2281,Ma_KH!$A:$Q,Ma_KH!P$1,0))</f>
        <v>CÔNG TY TNHH AEON VIỆT NAM</v>
      </c>
      <c r="AF2281" s="3" t="str">
        <f>VLOOKUP(A2281,Ma_KH!A:Q,Ma_KH!J$1,0)</f>
        <v>Nguyễn Quốc Thái</v>
      </c>
    </row>
    <row r="2282" spans="1:32" ht="16.5">
      <c r="A2282" s="4" t="s">
        <v>139</v>
      </c>
      <c r="B2282" s="4" t="s">
        <v>4518</v>
      </c>
      <c r="C2282" s="5" t="s">
        <v>4272</v>
      </c>
      <c r="D2282" s="6" t="s">
        <v>4620</v>
      </c>
      <c r="E2282" s="5">
        <v>45696</v>
      </c>
      <c r="F2282" s="3" t="s">
        <v>2306</v>
      </c>
      <c r="I2282" s="18">
        <f>IFERROR(ROUND((VLOOKUP(Table1[[#This Row],[Mã khách hàng]],Ty_Le!$A:$D,5,0)*5%),0),0)</f>
        <v>0</v>
      </c>
      <c r="J2282" s="18">
        <f>(Table1[[#This Row],[Tiền hàng]]-Table1[[#This Row],[Tiền chiết khấu]])*8%</f>
        <v>0</v>
      </c>
      <c r="K2282" s="18">
        <v>6214752</v>
      </c>
      <c r="L2282" s="8" t="s">
        <v>24</v>
      </c>
      <c r="M2282" s="212">
        <v>45747</v>
      </c>
      <c r="N2282" s="213" t="s">
        <v>4374</v>
      </c>
      <c r="O2282" s="18">
        <f>IF(Table1[[#This Row],[Phân loại]]="Tồn đầu kỳ",Table1[[#This Row],[Tổng giá trị]],0)</f>
        <v>0</v>
      </c>
      <c r="P2282" s="8">
        <f>IF(Table1[[#This Row],[Số còn phải thu ĐK]]&lt;&gt;0,0,IF(Table1[[#This Row],[Phân loại]]="Bán hàng",Table1[[#This Row],[Tổng giá trị]],-Table1[[#This Row],[Tổng giá trị]]))</f>
        <v>6214752</v>
      </c>
      <c r="Q2282" s="18">
        <f t="shared" si="242"/>
        <v>6214752</v>
      </c>
      <c r="R2282" s="8">
        <f>Table1[[#This Row],[Số còn phải thu ĐK]]+Table1[[#This Row],[Giá Trị HD sau CK]]-Table1[[#This Row],[Số tiền đã thu]]</f>
        <v>0</v>
      </c>
      <c r="S2282" s="7">
        <f>IF(Table1[[#This Row],[Ngày hóa đơn]]&lt;&gt;"",Table1[[#This Row],[Ngày hóa đơn]],Table1[[#This Row],[Ngày hạch toán]])</f>
        <v>45696</v>
      </c>
      <c r="T2282" s="8"/>
      <c r="U2282" s="7">
        <f>IF(Table1[[#This Row],[Ngày tính CN]]="","",S2282+T2282)</f>
        <v>45696</v>
      </c>
      <c r="V2282" s="71">
        <f ca="1">IF(Table1[[#This Row],[Hạn thanh toán]]="","",IF((U2282-NOW())&lt;0,0,(U2282-NOW())))</f>
        <v>0</v>
      </c>
      <c r="X2282" s="65" t="str">
        <f t="shared" ca="1" si="241"/>
        <v/>
      </c>
      <c r="Y2282" s="3" t="str">
        <f t="shared" ref="Y2282:Y2345" si="243">IF(R2282=0,"Đã thanh toán",IF(X2282="","",IF(X2282&lt;=0,"Chưa đến hạn thanh toán",IF(X2282&lt;=30,"Nợ quá hạn 30 ngày",IF(X2282&lt;=60,"Nợ quá hạn từ 30 ngày đến 60 ngày",IF(X2282&lt;=90,"Nợ quá hạn từ 60 ngày đến 90 ngày",IF(X2282&lt;=120,"Nợ quá hạn từ 90 ngày đến 120 ngày","Nợ quá hạn hơn 120 ngày có khả năng mất thanh toán")))))))</f>
        <v>Đã thanh toán</v>
      </c>
      <c r="Z2282" s="250">
        <f>Table1[[#This Row],[Hạn thanh toán]]</f>
        <v>45696</v>
      </c>
      <c r="AA2282" s="250">
        <f>Table1[[#This Row],[Ngày Thanh toán]]</f>
        <v>45747</v>
      </c>
      <c r="AD2282" s="3" t="str">
        <f>IF(Table1[[#This Row],[Mã khách hàng]]="","",VLOOKUP($A2282,Ma_KH!$A:$Q,Ma_KH!O$1,0))</f>
        <v>AEON MALL</v>
      </c>
      <c r="AE2282" s="3" t="str">
        <f>IF(Table1[[#This Row],[Mã khách hàng]]="","",VLOOKUP($A2282,Ma_KH!$A:$Q,Ma_KH!P$1,0))</f>
        <v>CÔNG TY TNHH AEON VIỆT NAM</v>
      </c>
      <c r="AF2282" s="3" t="str">
        <f>VLOOKUP(A2282,Ma_KH!A:Q,Ma_KH!J$1,0)</f>
        <v>Trần Hạo Nhị</v>
      </c>
    </row>
    <row r="2283" spans="1:32" ht="16.5">
      <c r="A2283" s="4" t="s">
        <v>141</v>
      </c>
      <c r="B2283" s="4" t="s">
        <v>4518</v>
      </c>
      <c r="C2283" s="5" t="s">
        <v>4273</v>
      </c>
      <c r="D2283" s="6" t="s">
        <v>4621</v>
      </c>
      <c r="E2283" s="5">
        <v>45701</v>
      </c>
      <c r="F2283" s="3" t="s">
        <v>2394</v>
      </c>
      <c r="I2283" s="18">
        <f>IFERROR(ROUND((VLOOKUP(Table1[[#This Row],[Mã khách hàng]],Ty_Le!$A:$D,5,0)*5%),0),0)</f>
        <v>0</v>
      </c>
      <c r="J2283" s="18">
        <f>(Table1[[#This Row],[Tiền hàng]]-Table1[[#This Row],[Tiền chiết khấu]])*8%</f>
        <v>0</v>
      </c>
      <c r="K2283" s="18">
        <v>10361671</v>
      </c>
      <c r="L2283" s="8" t="s">
        <v>24</v>
      </c>
      <c r="M2283" s="212">
        <v>45747</v>
      </c>
      <c r="N2283" s="213" t="s">
        <v>4374</v>
      </c>
      <c r="O2283" s="18">
        <f>IF(Table1[[#This Row],[Phân loại]]="Tồn đầu kỳ",Table1[[#This Row],[Tổng giá trị]],0)</f>
        <v>0</v>
      </c>
      <c r="P2283" s="8">
        <f>IF(Table1[[#This Row],[Số còn phải thu ĐK]]&lt;&gt;0,0,IF(Table1[[#This Row],[Phân loại]]="Bán hàng",Table1[[#This Row],[Tổng giá trị]],-Table1[[#This Row],[Tổng giá trị]]))</f>
        <v>10361671</v>
      </c>
      <c r="Q2283" s="18">
        <f t="shared" si="242"/>
        <v>10361671</v>
      </c>
      <c r="R2283" s="8">
        <f>Table1[[#This Row],[Số còn phải thu ĐK]]+Table1[[#This Row],[Giá Trị HD sau CK]]-Table1[[#This Row],[Số tiền đã thu]]</f>
        <v>0</v>
      </c>
      <c r="S2283" s="7">
        <f>IF(Table1[[#This Row],[Ngày hóa đơn]]&lt;&gt;"",Table1[[#This Row],[Ngày hóa đơn]],Table1[[#This Row],[Ngày hạch toán]])</f>
        <v>45701</v>
      </c>
      <c r="T2283" s="8"/>
      <c r="U2283" s="7">
        <f>IF(Table1[[#This Row],[Ngày tính CN]]="","",S2283+T2283)</f>
        <v>45701</v>
      </c>
      <c r="V2283" s="71">
        <f ca="1">IF(Table1[[#This Row],[Hạn thanh toán]]="","",IF((U2283-NOW())&lt;0,0,(U2283-NOW())))</f>
        <v>0</v>
      </c>
      <c r="X2283" s="65" t="str">
        <f t="shared" ca="1" si="241"/>
        <v/>
      </c>
      <c r="Y2283" s="3" t="str">
        <f t="shared" si="243"/>
        <v>Đã thanh toán</v>
      </c>
      <c r="Z2283" s="250">
        <f>Table1[[#This Row],[Hạn thanh toán]]</f>
        <v>45701</v>
      </c>
      <c r="AA2283" s="250">
        <f>Table1[[#This Row],[Ngày Thanh toán]]</f>
        <v>45747</v>
      </c>
      <c r="AD2283" s="3" t="str">
        <f>IF(Table1[[#This Row],[Mã khách hàng]]="","",VLOOKUP($A2283,Ma_KH!$A:$Q,Ma_KH!O$1,0))</f>
        <v>AEON MALL</v>
      </c>
      <c r="AE2283" s="3" t="str">
        <f>IF(Table1[[#This Row],[Mã khách hàng]]="","",VLOOKUP($A2283,Ma_KH!$A:$Q,Ma_KH!P$1,0))</f>
        <v>CÔNG TY TNHH AEON VIỆT NAM</v>
      </c>
      <c r="AF2283" s="3" t="str">
        <f>VLOOKUP(A2283,Ma_KH!A:Q,Ma_KH!J$1,0)</f>
        <v>Nguyễn Quốc Thái</v>
      </c>
    </row>
    <row r="2284" spans="1:32" ht="16.5">
      <c r="A2284" s="4" t="s">
        <v>140</v>
      </c>
      <c r="B2284" s="4" t="s">
        <v>4518</v>
      </c>
      <c r="C2284" s="5" t="s">
        <v>4274</v>
      </c>
      <c r="D2284" s="6" t="s">
        <v>4622</v>
      </c>
      <c r="E2284" s="5">
        <v>45702</v>
      </c>
      <c r="F2284" s="3" t="s">
        <v>2351</v>
      </c>
      <c r="I2284" s="18">
        <f>IFERROR(ROUND((VLOOKUP(Table1[[#This Row],[Mã khách hàng]],Ty_Le!$A:$D,5,0)*5%),0),0)</f>
        <v>0</v>
      </c>
      <c r="J2284" s="18">
        <f>(Table1[[#This Row],[Tiền hàng]]-Table1[[#This Row],[Tiền chiết khấu]])*8%</f>
        <v>0</v>
      </c>
      <c r="K2284" s="18">
        <v>3211817</v>
      </c>
      <c r="L2284" s="8" t="s">
        <v>24</v>
      </c>
      <c r="M2284" s="212">
        <v>45747</v>
      </c>
      <c r="N2284" s="213" t="s">
        <v>4374</v>
      </c>
      <c r="O2284" s="18">
        <f>IF(Table1[[#This Row],[Phân loại]]="Tồn đầu kỳ",Table1[[#This Row],[Tổng giá trị]],0)</f>
        <v>0</v>
      </c>
      <c r="P2284" s="8">
        <f>IF(Table1[[#This Row],[Số còn phải thu ĐK]]&lt;&gt;0,0,IF(Table1[[#This Row],[Phân loại]]="Bán hàng",Table1[[#This Row],[Tổng giá trị]],-Table1[[#This Row],[Tổng giá trị]]))</f>
        <v>3211817</v>
      </c>
      <c r="Q2284" s="18">
        <f t="shared" si="242"/>
        <v>3211817</v>
      </c>
      <c r="R2284" s="8">
        <f>Table1[[#This Row],[Số còn phải thu ĐK]]+Table1[[#This Row],[Giá Trị HD sau CK]]-Table1[[#This Row],[Số tiền đã thu]]</f>
        <v>0</v>
      </c>
      <c r="S2284" s="7">
        <f>IF(Table1[[#This Row],[Ngày hóa đơn]]&lt;&gt;"",Table1[[#This Row],[Ngày hóa đơn]],Table1[[#This Row],[Ngày hạch toán]])</f>
        <v>45702</v>
      </c>
      <c r="T2284" s="8"/>
      <c r="U2284" s="7">
        <f>IF(Table1[[#This Row],[Ngày tính CN]]="","",S2284+T2284)</f>
        <v>45702</v>
      </c>
      <c r="V2284" s="71">
        <f ca="1">IF(Table1[[#This Row],[Hạn thanh toán]]="","",IF((U2284-NOW())&lt;0,0,(U2284-NOW())))</f>
        <v>0</v>
      </c>
      <c r="X2284" s="65" t="str">
        <f t="shared" ca="1" si="241"/>
        <v/>
      </c>
      <c r="Y2284" s="3" t="str">
        <f t="shared" si="243"/>
        <v>Đã thanh toán</v>
      </c>
      <c r="Z2284" s="250">
        <f>Table1[[#This Row],[Hạn thanh toán]]</f>
        <v>45702</v>
      </c>
      <c r="AA2284" s="250">
        <f>Table1[[#This Row],[Ngày Thanh toán]]</f>
        <v>45747</v>
      </c>
      <c r="AD2284" s="3" t="str">
        <f>IF(Table1[[#This Row],[Mã khách hàng]]="","",VLOOKUP($A2284,Ma_KH!$A:$Q,Ma_KH!O$1,0))</f>
        <v>AEON MALL</v>
      </c>
      <c r="AE2284" s="3" t="str">
        <f>IF(Table1[[#This Row],[Mã khách hàng]]="","",VLOOKUP($A2284,Ma_KH!$A:$Q,Ma_KH!P$1,0))</f>
        <v>CÔNG TY TNHH AEON VIỆT NAM</v>
      </c>
      <c r="AF2284" s="3" t="str">
        <f>VLOOKUP(A2284,Ma_KH!A:Q,Ma_KH!J$1,0)</f>
        <v>Dương Thị Kim Hồng</v>
      </c>
    </row>
    <row r="2285" spans="1:32" ht="16.5">
      <c r="A2285" s="4" t="s">
        <v>139</v>
      </c>
      <c r="B2285" s="4" t="s">
        <v>4518</v>
      </c>
      <c r="C2285" s="5" t="s">
        <v>4275</v>
      </c>
      <c r="D2285" s="6" t="s">
        <v>4623</v>
      </c>
      <c r="E2285" s="5">
        <v>45703</v>
      </c>
      <c r="F2285" s="3" t="s">
        <v>2307</v>
      </c>
      <c r="I2285" s="18">
        <f>IFERROR(ROUND((VLOOKUP(Table1[[#This Row],[Mã khách hàng]],Ty_Le!$A:$D,5,0)*5%),0),0)</f>
        <v>0</v>
      </c>
      <c r="J2285" s="18">
        <f>(Table1[[#This Row],[Tiền hàng]]-Table1[[#This Row],[Tiền chiết khấu]])*8%</f>
        <v>0</v>
      </c>
      <c r="K2285" s="18">
        <v>1083953</v>
      </c>
      <c r="L2285" s="8" t="s">
        <v>24</v>
      </c>
      <c r="M2285" s="212">
        <v>45747</v>
      </c>
      <c r="N2285" s="213" t="s">
        <v>4374</v>
      </c>
      <c r="O2285" s="18">
        <f>IF(Table1[[#This Row],[Phân loại]]="Tồn đầu kỳ",Table1[[#This Row],[Tổng giá trị]],0)</f>
        <v>0</v>
      </c>
      <c r="P2285" s="8">
        <f>IF(Table1[[#This Row],[Số còn phải thu ĐK]]&lt;&gt;0,0,IF(Table1[[#This Row],[Phân loại]]="Bán hàng",Table1[[#This Row],[Tổng giá trị]],-Table1[[#This Row],[Tổng giá trị]]))</f>
        <v>1083953</v>
      </c>
      <c r="Q2285" s="18">
        <f t="shared" si="242"/>
        <v>1083953</v>
      </c>
      <c r="R2285" s="8">
        <f>Table1[[#This Row],[Số còn phải thu ĐK]]+Table1[[#This Row],[Giá Trị HD sau CK]]-Table1[[#This Row],[Số tiền đã thu]]</f>
        <v>0</v>
      </c>
      <c r="S2285" s="7">
        <f>IF(Table1[[#This Row],[Ngày hóa đơn]]&lt;&gt;"",Table1[[#This Row],[Ngày hóa đơn]],Table1[[#This Row],[Ngày hạch toán]])</f>
        <v>45703</v>
      </c>
      <c r="T2285" s="8"/>
      <c r="U2285" s="7">
        <f>IF(Table1[[#This Row],[Ngày tính CN]]="","",S2285+T2285)</f>
        <v>45703</v>
      </c>
      <c r="V2285" s="71">
        <f ca="1">IF(Table1[[#This Row],[Hạn thanh toán]]="","",IF((U2285-NOW())&lt;0,0,(U2285-NOW())))</f>
        <v>0</v>
      </c>
      <c r="X2285" s="65" t="str">
        <f t="shared" ca="1" si="241"/>
        <v/>
      </c>
      <c r="Y2285" s="3" t="str">
        <f t="shared" si="243"/>
        <v>Đã thanh toán</v>
      </c>
      <c r="Z2285" s="250">
        <f>Table1[[#This Row],[Hạn thanh toán]]</f>
        <v>45703</v>
      </c>
      <c r="AA2285" s="250">
        <f>Table1[[#This Row],[Ngày Thanh toán]]</f>
        <v>45747</v>
      </c>
      <c r="AD2285" s="3" t="str">
        <f>IF(Table1[[#This Row],[Mã khách hàng]]="","",VLOOKUP($A2285,Ma_KH!$A:$Q,Ma_KH!O$1,0))</f>
        <v>AEON MALL</v>
      </c>
      <c r="AE2285" s="3" t="str">
        <f>IF(Table1[[#This Row],[Mã khách hàng]]="","",VLOOKUP($A2285,Ma_KH!$A:$Q,Ma_KH!P$1,0))</f>
        <v>CÔNG TY TNHH AEON VIỆT NAM</v>
      </c>
      <c r="AF2285" s="3" t="str">
        <f>VLOOKUP(A2285,Ma_KH!A:Q,Ma_KH!J$1,0)</f>
        <v>Trần Hạo Nhị</v>
      </c>
    </row>
    <row r="2286" spans="1:32" ht="16.5">
      <c r="A2286" s="4" t="s">
        <v>139</v>
      </c>
      <c r="B2286" s="4" t="s">
        <v>4518</v>
      </c>
      <c r="C2286" s="5" t="s">
        <v>4276</v>
      </c>
      <c r="D2286" s="6" t="s">
        <v>4624</v>
      </c>
      <c r="E2286" s="5">
        <v>45708</v>
      </c>
      <c r="F2286" s="3" t="s">
        <v>2308</v>
      </c>
      <c r="I2286" s="18">
        <f>IFERROR(ROUND((VLOOKUP(Table1[[#This Row],[Mã khách hàng]],Ty_Le!$A:$D,5,0)*5%),0),0)</f>
        <v>0</v>
      </c>
      <c r="J2286" s="18">
        <f>(Table1[[#This Row],[Tiền hàng]]-Table1[[#This Row],[Tiền chiết khấu]])*8%</f>
        <v>0</v>
      </c>
      <c r="K2286" s="18">
        <v>6214752</v>
      </c>
      <c r="L2286" s="8" t="s">
        <v>24</v>
      </c>
      <c r="M2286" s="212">
        <v>45747</v>
      </c>
      <c r="N2286" s="213" t="s">
        <v>4374</v>
      </c>
      <c r="O2286" s="18">
        <f>IF(Table1[[#This Row],[Phân loại]]="Tồn đầu kỳ",Table1[[#This Row],[Tổng giá trị]],0)</f>
        <v>0</v>
      </c>
      <c r="P2286" s="8">
        <f>IF(Table1[[#This Row],[Số còn phải thu ĐK]]&lt;&gt;0,0,IF(Table1[[#This Row],[Phân loại]]="Bán hàng",Table1[[#This Row],[Tổng giá trị]],-Table1[[#This Row],[Tổng giá trị]]))</f>
        <v>6214752</v>
      </c>
      <c r="Q2286" s="18">
        <f t="shared" si="242"/>
        <v>6214752</v>
      </c>
      <c r="R2286" s="8">
        <f>Table1[[#This Row],[Số còn phải thu ĐK]]+Table1[[#This Row],[Giá Trị HD sau CK]]-Table1[[#This Row],[Số tiền đã thu]]</f>
        <v>0</v>
      </c>
      <c r="S2286" s="7">
        <f>IF(Table1[[#This Row],[Ngày hóa đơn]]&lt;&gt;"",Table1[[#This Row],[Ngày hóa đơn]],Table1[[#This Row],[Ngày hạch toán]])</f>
        <v>45708</v>
      </c>
      <c r="T2286" s="8"/>
      <c r="U2286" s="7">
        <f>IF(Table1[[#This Row],[Ngày tính CN]]="","",S2286+T2286)</f>
        <v>45708</v>
      </c>
      <c r="V2286" s="71">
        <f ca="1">IF(Table1[[#This Row],[Hạn thanh toán]]="","",IF((U2286-NOW())&lt;0,0,(U2286-NOW())))</f>
        <v>0</v>
      </c>
      <c r="X2286" s="65" t="str">
        <f t="shared" ca="1" si="241"/>
        <v/>
      </c>
      <c r="Y2286" s="3" t="str">
        <f t="shared" si="243"/>
        <v>Đã thanh toán</v>
      </c>
      <c r="Z2286" s="250">
        <f>Table1[[#This Row],[Hạn thanh toán]]</f>
        <v>45708</v>
      </c>
      <c r="AA2286" s="250">
        <f>Table1[[#This Row],[Ngày Thanh toán]]</f>
        <v>45747</v>
      </c>
      <c r="AD2286" s="3" t="str">
        <f>IF(Table1[[#This Row],[Mã khách hàng]]="","",VLOOKUP($A2286,Ma_KH!$A:$Q,Ma_KH!O$1,0))</f>
        <v>AEON MALL</v>
      </c>
      <c r="AE2286" s="3" t="str">
        <f>IF(Table1[[#This Row],[Mã khách hàng]]="","",VLOOKUP($A2286,Ma_KH!$A:$Q,Ma_KH!P$1,0))</f>
        <v>CÔNG TY TNHH AEON VIỆT NAM</v>
      </c>
      <c r="AF2286" s="3" t="str">
        <f>VLOOKUP(A2286,Ma_KH!A:Q,Ma_KH!J$1,0)</f>
        <v>Trần Hạo Nhị</v>
      </c>
    </row>
    <row r="2287" spans="1:32" ht="16.5">
      <c r="A2287" s="4" t="s">
        <v>141</v>
      </c>
      <c r="B2287" s="4" t="s">
        <v>4518</v>
      </c>
      <c r="C2287" s="5" t="s">
        <v>4277</v>
      </c>
      <c r="D2287" s="6" t="s">
        <v>4625</v>
      </c>
      <c r="E2287" s="5">
        <v>45709</v>
      </c>
      <c r="F2287" s="3" t="s">
        <v>2395</v>
      </c>
      <c r="I2287" s="18">
        <f>IFERROR(ROUND((VLOOKUP(Table1[[#This Row],[Mã khách hàng]],Ty_Le!$A:$D,5,0)*5%),0),0)</f>
        <v>0</v>
      </c>
      <c r="J2287" s="18">
        <f>(Table1[[#This Row],[Tiền hàng]]-Table1[[#This Row],[Tiền chiết khấu]])*8%</f>
        <v>0</v>
      </c>
      <c r="K2287" s="18">
        <v>2167906</v>
      </c>
      <c r="L2287" s="8" t="s">
        <v>24</v>
      </c>
      <c r="M2287" s="212">
        <v>45747</v>
      </c>
      <c r="N2287" s="213" t="s">
        <v>4374</v>
      </c>
      <c r="O2287" s="18">
        <f>IF(Table1[[#This Row],[Phân loại]]="Tồn đầu kỳ",Table1[[#This Row],[Tổng giá trị]],0)</f>
        <v>0</v>
      </c>
      <c r="P2287" s="8">
        <f>IF(Table1[[#This Row],[Số còn phải thu ĐK]]&lt;&gt;0,0,IF(Table1[[#This Row],[Phân loại]]="Bán hàng",Table1[[#This Row],[Tổng giá trị]],-Table1[[#This Row],[Tổng giá trị]]))</f>
        <v>2167906</v>
      </c>
      <c r="Q2287" s="18">
        <f t="shared" si="242"/>
        <v>2167906</v>
      </c>
      <c r="R2287" s="8">
        <f>Table1[[#This Row],[Số còn phải thu ĐK]]+Table1[[#This Row],[Giá Trị HD sau CK]]-Table1[[#This Row],[Số tiền đã thu]]</f>
        <v>0</v>
      </c>
      <c r="S2287" s="7">
        <f>IF(Table1[[#This Row],[Ngày hóa đơn]]&lt;&gt;"",Table1[[#This Row],[Ngày hóa đơn]],Table1[[#This Row],[Ngày hạch toán]])</f>
        <v>45709</v>
      </c>
      <c r="T2287" s="8"/>
      <c r="U2287" s="7">
        <f>IF(Table1[[#This Row],[Ngày tính CN]]="","",S2287+T2287)</f>
        <v>45709</v>
      </c>
      <c r="V2287" s="71">
        <f ca="1">IF(Table1[[#This Row],[Hạn thanh toán]]="","",IF((U2287-NOW())&lt;0,0,(U2287-NOW())))</f>
        <v>0</v>
      </c>
      <c r="X2287" s="65" t="str">
        <f t="shared" ca="1" si="241"/>
        <v/>
      </c>
      <c r="Y2287" s="3" t="str">
        <f t="shared" si="243"/>
        <v>Đã thanh toán</v>
      </c>
      <c r="Z2287" s="250">
        <f>Table1[[#This Row],[Hạn thanh toán]]</f>
        <v>45709</v>
      </c>
      <c r="AA2287" s="250">
        <f>Table1[[#This Row],[Ngày Thanh toán]]</f>
        <v>45747</v>
      </c>
      <c r="AD2287" s="3" t="str">
        <f>IF(Table1[[#This Row],[Mã khách hàng]]="","",VLOOKUP($A2287,Ma_KH!$A:$Q,Ma_KH!O$1,0))</f>
        <v>AEON MALL</v>
      </c>
      <c r="AE2287" s="3" t="str">
        <f>IF(Table1[[#This Row],[Mã khách hàng]]="","",VLOOKUP($A2287,Ma_KH!$A:$Q,Ma_KH!P$1,0))</f>
        <v>CÔNG TY TNHH AEON VIỆT NAM</v>
      </c>
      <c r="AF2287" s="3" t="str">
        <f>VLOOKUP(A2287,Ma_KH!A:Q,Ma_KH!J$1,0)</f>
        <v>Nguyễn Quốc Thái</v>
      </c>
    </row>
    <row r="2288" spans="1:32" ht="16.5">
      <c r="A2288" s="4" t="s">
        <v>140</v>
      </c>
      <c r="B2288" s="4" t="s">
        <v>4518</v>
      </c>
      <c r="C2288" s="5" t="s">
        <v>4278</v>
      </c>
      <c r="D2288" s="6" t="s">
        <v>4626</v>
      </c>
      <c r="E2288" s="5">
        <v>45715</v>
      </c>
      <c r="F2288" s="3" t="s">
        <v>2352</v>
      </c>
      <c r="I2288" s="18">
        <f>IFERROR(ROUND((VLOOKUP(Table1[[#This Row],[Mã khách hàng]],Ty_Le!$A:$D,5,0)*5%),0),0)</f>
        <v>0</v>
      </c>
      <c r="J2288" s="18">
        <f>(Table1[[#This Row],[Tiền hàng]]-Table1[[#This Row],[Tiền chiết khấu]])*8%</f>
        <v>0</v>
      </c>
      <c r="K2288" s="18">
        <v>6423635</v>
      </c>
      <c r="L2288" s="8" t="s">
        <v>24</v>
      </c>
      <c r="M2288" s="212">
        <v>45747</v>
      </c>
      <c r="N2288" s="213" t="s">
        <v>4374</v>
      </c>
      <c r="O2288" s="18">
        <f>IF(Table1[[#This Row],[Phân loại]]="Tồn đầu kỳ",Table1[[#This Row],[Tổng giá trị]],0)</f>
        <v>0</v>
      </c>
      <c r="P2288" s="8">
        <f>IF(Table1[[#This Row],[Số còn phải thu ĐK]]&lt;&gt;0,0,IF(Table1[[#This Row],[Phân loại]]="Bán hàng",Table1[[#This Row],[Tổng giá trị]],-Table1[[#This Row],[Tổng giá trị]]))</f>
        <v>6423635</v>
      </c>
      <c r="Q2288" s="18">
        <f t="shared" si="242"/>
        <v>6423635</v>
      </c>
      <c r="R2288" s="8">
        <f>Table1[[#This Row],[Số còn phải thu ĐK]]+Table1[[#This Row],[Giá Trị HD sau CK]]-Table1[[#This Row],[Số tiền đã thu]]</f>
        <v>0</v>
      </c>
      <c r="S2288" s="7">
        <f>IF(Table1[[#This Row],[Ngày hóa đơn]]&lt;&gt;"",Table1[[#This Row],[Ngày hóa đơn]],Table1[[#This Row],[Ngày hạch toán]])</f>
        <v>45715</v>
      </c>
      <c r="T2288" s="8"/>
      <c r="U2288" s="7">
        <f>IF(Table1[[#This Row],[Ngày tính CN]]="","",S2288+T2288)</f>
        <v>45715</v>
      </c>
      <c r="V2288" s="71">
        <f ca="1">IF(Table1[[#This Row],[Hạn thanh toán]]="","",IF((U2288-NOW())&lt;0,0,(U2288-NOW())))</f>
        <v>0</v>
      </c>
      <c r="X2288" s="65" t="str">
        <f t="shared" ca="1" si="241"/>
        <v/>
      </c>
      <c r="Y2288" s="3" t="str">
        <f t="shared" si="243"/>
        <v>Đã thanh toán</v>
      </c>
      <c r="Z2288" s="250">
        <f>Table1[[#This Row],[Hạn thanh toán]]</f>
        <v>45715</v>
      </c>
      <c r="AA2288" s="250">
        <f>Table1[[#This Row],[Ngày Thanh toán]]</f>
        <v>45747</v>
      </c>
      <c r="AD2288" s="3" t="str">
        <f>IF(Table1[[#This Row],[Mã khách hàng]]="","",VLOOKUP($A2288,Ma_KH!$A:$Q,Ma_KH!O$1,0))</f>
        <v>AEON MALL</v>
      </c>
      <c r="AE2288" s="3" t="str">
        <f>IF(Table1[[#This Row],[Mã khách hàng]]="","",VLOOKUP($A2288,Ma_KH!$A:$Q,Ma_KH!P$1,0))</f>
        <v>CÔNG TY TNHH AEON VIỆT NAM</v>
      </c>
      <c r="AF2288" s="3" t="str">
        <f>VLOOKUP(A2288,Ma_KH!A:Q,Ma_KH!J$1,0)</f>
        <v>Dương Thị Kim Hồng</v>
      </c>
    </row>
    <row r="2289" spans="1:32" ht="16.5">
      <c r="A2289" s="4" t="s">
        <v>139</v>
      </c>
      <c r="B2289" s="4" t="s">
        <v>4518</v>
      </c>
      <c r="C2289" s="5" t="s">
        <v>4279</v>
      </c>
      <c r="D2289" s="6" t="s">
        <v>4627</v>
      </c>
      <c r="E2289" s="5">
        <v>45712</v>
      </c>
      <c r="F2289" s="3">
        <v>630</v>
      </c>
      <c r="I2289" s="18">
        <f>IFERROR(ROUND((VLOOKUP(Table1[[#This Row],[Mã khách hàng]],Ty_Le!$A:$D,5,0)*5%),0),0)</f>
        <v>0</v>
      </c>
      <c r="J2289" s="18">
        <f>(Table1[[#This Row],[Tiền hàng]]-Table1[[#This Row],[Tiền chiết khấu]])*8%</f>
        <v>0</v>
      </c>
      <c r="K2289" s="18">
        <v>2554697</v>
      </c>
      <c r="L2289" s="8" t="s">
        <v>3649</v>
      </c>
      <c r="M2289" s="212">
        <v>45747</v>
      </c>
      <c r="N2289" s="213" t="s">
        <v>4374</v>
      </c>
      <c r="O2289" s="18">
        <f>IF(Table1[[#This Row],[Phân loại]]="Tồn đầu kỳ",Table1[[#This Row],[Tổng giá trị]],0)</f>
        <v>0</v>
      </c>
      <c r="P2289" s="8">
        <f>IF(Table1[[#This Row],[Số còn phải thu ĐK]]&lt;&gt;0,0,IF(Table1[[#This Row],[Phân loại]]="Bán hàng",Table1[[#This Row],[Tổng giá trị]],-Table1[[#This Row],[Tổng giá trị]]))</f>
        <v>-2554697</v>
      </c>
      <c r="Q2289" s="18">
        <f t="shared" si="242"/>
        <v>-2554697</v>
      </c>
      <c r="R2289" s="8">
        <f>Table1[[#This Row],[Số còn phải thu ĐK]]+Table1[[#This Row],[Giá Trị HD sau CK]]-Table1[[#This Row],[Số tiền đã thu]]</f>
        <v>0</v>
      </c>
      <c r="S2289" s="7">
        <f>IF(Table1[[#This Row],[Ngày hóa đơn]]&lt;&gt;"",Table1[[#This Row],[Ngày hóa đơn]],Table1[[#This Row],[Ngày hạch toán]])</f>
        <v>45712</v>
      </c>
      <c r="T2289" s="8"/>
      <c r="U2289" s="7">
        <f>IF(Table1[[#This Row],[Ngày tính CN]]="","",S2289+T2289)</f>
        <v>45712</v>
      </c>
      <c r="V2289" s="71">
        <f ca="1">IF(Table1[[#This Row],[Hạn thanh toán]]="","",IF((U2289-NOW())&lt;0,0,(U2289-NOW())))</f>
        <v>0</v>
      </c>
      <c r="X2289" s="65" t="str">
        <f t="shared" ca="1" si="241"/>
        <v/>
      </c>
      <c r="Y2289" s="3" t="str">
        <f t="shared" si="243"/>
        <v>Đã thanh toán</v>
      </c>
      <c r="Z2289" s="250">
        <f>Table1[[#This Row],[Hạn thanh toán]]</f>
        <v>45712</v>
      </c>
      <c r="AA2289" s="250">
        <f>Table1[[#This Row],[Ngày Thanh toán]]</f>
        <v>45747</v>
      </c>
      <c r="AD2289" s="3" t="str">
        <f>IF(Table1[[#This Row],[Mã khách hàng]]="","",VLOOKUP($A2289,Ma_KH!$A:$Q,Ma_KH!O$1,0))</f>
        <v>AEON MALL</v>
      </c>
      <c r="AE2289" s="3" t="str">
        <f>IF(Table1[[#This Row],[Mã khách hàng]]="","",VLOOKUP($A2289,Ma_KH!$A:$Q,Ma_KH!P$1,0))</f>
        <v>CÔNG TY TNHH AEON VIỆT NAM</v>
      </c>
      <c r="AF2289" s="3" t="str">
        <f>VLOOKUP(A2289,Ma_KH!A:Q,Ma_KH!J$1,0)</f>
        <v>Trần Hạo Nhị</v>
      </c>
    </row>
    <row r="2290" spans="1:32" ht="16.5">
      <c r="A2290" s="4" t="s">
        <v>139</v>
      </c>
      <c r="B2290" s="4" t="s">
        <v>4518</v>
      </c>
      <c r="C2290" s="5" t="s">
        <v>4280</v>
      </c>
      <c r="D2290" s="6" t="s">
        <v>4532</v>
      </c>
      <c r="E2290" s="5">
        <v>45716</v>
      </c>
      <c r="F2290" s="3">
        <v>1403</v>
      </c>
      <c r="I2290" s="18">
        <f>IFERROR(ROUND((VLOOKUP(Table1[[#This Row],[Mã khách hàng]],Ty_Le!$A:$D,5,0)*5%),0),0)</f>
        <v>0</v>
      </c>
      <c r="J2290" s="18">
        <f>(Table1[[#This Row],[Tiền hàng]]-Table1[[#This Row],[Tiền chiết khấu]])*8%</f>
        <v>0</v>
      </c>
      <c r="K2290" s="18">
        <v>1057899</v>
      </c>
      <c r="L2290" s="8" t="s">
        <v>3649</v>
      </c>
      <c r="M2290" s="212">
        <v>45747</v>
      </c>
      <c r="N2290" s="213" t="s">
        <v>4374</v>
      </c>
      <c r="O2290" s="18">
        <f>IF(Table1[[#This Row],[Phân loại]]="Tồn đầu kỳ",Table1[[#This Row],[Tổng giá trị]],0)</f>
        <v>0</v>
      </c>
      <c r="P2290" s="8">
        <f>IF(Table1[[#This Row],[Số còn phải thu ĐK]]&lt;&gt;0,0,IF(Table1[[#This Row],[Phân loại]]="Bán hàng",Table1[[#This Row],[Tổng giá trị]],-Table1[[#This Row],[Tổng giá trị]]))</f>
        <v>-1057899</v>
      </c>
      <c r="Q2290" s="18">
        <f t="shared" si="242"/>
        <v>-1057899</v>
      </c>
      <c r="R2290" s="8">
        <f>Table1[[#This Row],[Số còn phải thu ĐK]]+Table1[[#This Row],[Giá Trị HD sau CK]]-Table1[[#This Row],[Số tiền đã thu]]</f>
        <v>0</v>
      </c>
      <c r="S2290" s="7">
        <f>IF(Table1[[#This Row],[Ngày hóa đơn]]&lt;&gt;"",Table1[[#This Row],[Ngày hóa đơn]],Table1[[#This Row],[Ngày hạch toán]])</f>
        <v>45716</v>
      </c>
      <c r="T2290" s="8"/>
      <c r="U2290" s="7">
        <f>IF(Table1[[#This Row],[Ngày tính CN]]="","",S2290+T2290)</f>
        <v>45716</v>
      </c>
      <c r="V2290" s="71">
        <f ca="1">IF(Table1[[#This Row],[Hạn thanh toán]]="","",IF((U2290-NOW())&lt;0,0,(U2290-NOW())))</f>
        <v>0</v>
      </c>
      <c r="X2290" s="65" t="str">
        <f t="shared" ca="1" si="241"/>
        <v/>
      </c>
      <c r="Y2290" s="3" t="str">
        <f t="shared" si="243"/>
        <v>Đã thanh toán</v>
      </c>
      <c r="Z2290" s="250">
        <f>Table1[[#This Row],[Hạn thanh toán]]</f>
        <v>45716</v>
      </c>
      <c r="AA2290" s="250">
        <f>Table1[[#This Row],[Ngày Thanh toán]]</f>
        <v>45747</v>
      </c>
      <c r="AD2290" s="3" t="str">
        <f>IF(Table1[[#This Row],[Mã khách hàng]]="","",VLOOKUP($A2290,Ma_KH!$A:$Q,Ma_KH!O$1,0))</f>
        <v>AEON MALL</v>
      </c>
      <c r="AE2290" s="3" t="str">
        <f>IF(Table1[[#This Row],[Mã khách hàng]]="","",VLOOKUP($A2290,Ma_KH!$A:$Q,Ma_KH!P$1,0))</f>
        <v>CÔNG TY TNHH AEON VIỆT NAM</v>
      </c>
      <c r="AF2290" s="3" t="str">
        <f>VLOOKUP(A2290,Ma_KH!A:Q,Ma_KH!J$1,0)</f>
        <v>Trần Hạo Nhị</v>
      </c>
    </row>
    <row r="2291" spans="1:32" ht="16.5">
      <c r="A2291" s="4" t="s">
        <v>139</v>
      </c>
      <c r="B2291" s="4" t="s">
        <v>4518</v>
      </c>
      <c r="C2291" s="5" t="s">
        <v>4280</v>
      </c>
      <c r="D2291" s="6" t="s">
        <v>4533</v>
      </c>
      <c r="E2291" s="5">
        <v>45716</v>
      </c>
      <c r="F2291" s="3">
        <v>4391</v>
      </c>
      <c r="I2291" s="18">
        <f>IFERROR(ROUND((VLOOKUP(Table1[[#This Row],[Mã khách hàng]],Ty_Le!$A:$D,5,0)*5%),0),0)</f>
        <v>0</v>
      </c>
      <c r="J2291" s="18">
        <f>(Table1[[#This Row],[Tiền hàng]]-Table1[[#This Row],[Tiền chiết khấu]])*8%</f>
        <v>0</v>
      </c>
      <c r="K2291" s="18">
        <v>745771</v>
      </c>
      <c r="L2291" s="8" t="s">
        <v>3649</v>
      </c>
      <c r="M2291" s="212">
        <v>45747</v>
      </c>
      <c r="N2291" s="213" t="s">
        <v>4374</v>
      </c>
      <c r="O2291" s="18">
        <f>IF(Table1[[#This Row],[Phân loại]]="Tồn đầu kỳ",Table1[[#This Row],[Tổng giá trị]],0)</f>
        <v>0</v>
      </c>
      <c r="P2291" s="8">
        <f>IF(Table1[[#This Row],[Số còn phải thu ĐK]]&lt;&gt;0,0,IF(Table1[[#This Row],[Phân loại]]="Bán hàng",Table1[[#This Row],[Tổng giá trị]],-Table1[[#This Row],[Tổng giá trị]]))</f>
        <v>-745771</v>
      </c>
      <c r="Q2291" s="18">
        <f t="shared" si="242"/>
        <v>-745771</v>
      </c>
      <c r="R2291" s="8">
        <f>Table1[[#This Row],[Số còn phải thu ĐK]]+Table1[[#This Row],[Giá Trị HD sau CK]]-Table1[[#This Row],[Số tiền đã thu]]</f>
        <v>0</v>
      </c>
      <c r="S2291" s="7">
        <f>IF(Table1[[#This Row],[Ngày hóa đơn]]&lt;&gt;"",Table1[[#This Row],[Ngày hóa đơn]],Table1[[#This Row],[Ngày hạch toán]])</f>
        <v>45716</v>
      </c>
      <c r="T2291" s="8"/>
      <c r="U2291" s="7">
        <f>IF(Table1[[#This Row],[Ngày tính CN]]="","",S2291+T2291)</f>
        <v>45716</v>
      </c>
      <c r="V2291" s="71">
        <f ca="1">IF(Table1[[#This Row],[Hạn thanh toán]]="","",IF((U2291-NOW())&lt;0,0,(U2291-NOW())))</f>
        <v>0</v>
      </c>
      <c r="X2291" s="65" t="str">
        <f t="shared" ca="1" si="241"/>
        <v/>
      </c>
      <c r="Y2291" s="3" t="str">
        <f t="shared" si="243"/>
        <v>Đã thanh toán</v>
      </c>
      <c r="Z2291" s="250">
        <f>Table1[[#This Row],[Hạn thanh toán]]</f>
        <v>45716</v>
      </c>
      <c r="AA2291" s="250">
        <f>Table1[[#This Row],[Ngày Thanh toán]]</f>
        <v>45747</v>
      </c>
      <c r="AD2291" s="3" t="str">
        <f>IF(Table1[[#This Row],[Mã khách hàng]]="","",VLOOKUP($A2291,Ma_KH!$A:$Q,Ma_KH!O$1,0))</f>
        <v>AEON MALL</v>
      </c>
      <c r="AE2291" s="3" t="str">
        <f>IF(Table1[[#This Row],[Mã khách hàng]]="","",VLOOKUP($A2291,Ma_KH!$A:$Q,Ma_KH!P$1,0))</f>
        <v>CÔNG TY TNHH AEON VIỆT NAM</v>
      </c>
      <c r="AF2291" s="3" t="str">
        <f>VLOOKUP(A2291,Ma_KH!A:Q,Ma_KH!J$1,0)</f>
        <v>Trần Hạo Nhị</v>
      </c>
    </row>
    <row r="2292" spans="1:32" ht="16.5">
      <c r="A2292" s="4" t="s">
        <v>139</v>
      </c>
      <c r="B2292" s="4" t="s">
        <v>4518</v>
      </c>
      <c r="C2292" s="5" t="s">
        <v>4280</v>
      </c>
      <c r="D2292" s="6" t="s">
        <v>4534</v>
      </c>
      <c r="E2292" s="5">
        <v>45716</v>
      </c>
      <c r="F2292" s="3">
        <v>4780</v>
      </c>
      <c r="I2292" s="18">
        <f>IFERROR(ROUND((VLOOKUP(Table1[[#This Row],[Mã khách hàng]],Ty_Le!$A:$D,5,0)*5%),0),0)</f>
        <v>0</v>
      </c>
      <c r="J2292" s="18">
        <f>(Table1[[#This Row],[Tiền hàng]]-Table1[[#This Row],[Tiền chiết khấu]])*8%</f>
        <v>0</v>
      </c>
      <c r="K2292" s="18">
        <v>65037</v>
      </c>
      <c r="L2292" s="8" t="s">
        <v>3649</v>
      </c>
      <c r="M2292" s="212">
        <v>45747</v>
      </c>
      <c r="N2292" s="213" t="s">
        <v>4374</v>
      </c>
      <c r="O2292" s="18">
        <f>IF(Table1[[#This Row],[Phân loại]]="Tồn đầu kỳ",Table1[[#This Row],[Tổng giá trị]],0)</f>
        <v>0</v>
      </c>
      <c r="P2292" s="8">
        <f>IF(Table1[[#This Row],[Số còn phải thu ĐK]]&lt;&gt;0,0,IF(Table1[[#This Row],[Phân loại]]="Bán hàng",Table1[[#This Row],[Tổng giá trị]],-Table1[[#This Row],[Tổng giá trị]]))</f>
        <v>-65037</v>
      </c>
      <c r="Q2292" s="18">
        <f t="shared" si="242"/>
        <v>-65037</v>
      </c>
      <c r="R2292" s="8">
        <f>Table1[[#This Row],[Số còn phải thu ĐK]]+Table1[[#This Row],[Giá Trị HD sau CK]]-Table1[[#This Row],[Số tiền đã thu]]</f>
        <v>0</v>
      </c>
      <c r="S2292" s="7">
        <f>IF(Table1[[#This Row],[Ngày hóa đơn]]&lt;&gt;"",Table1[[#This Row],[Ngày hóa đơn]],Table1[[#This Row],[Ngày hạch toán]])</f>
        <v>45716</v>
      </c>
      <c r="T2292" s="8"/>
      <c r="U2292" s="7">
        <f>IF(Table1[[#This Row],[Ngày tính CN]]="","",S2292+T2292)</f>
        <v>45716</v>
      </c>
      <c r="V2292" s="71">
        <f ca="1">IF(Table1[[#This Row],[Hạn thanh toán]]="","",IF((U2292-NOW())&lt;0,0,(U2292-NOW())))</f>
        <v>0</v>
      </c>
      <c r="X2292" s="65" t="str">
        <f t="shared" ca="1" si="241"/>
        <v/>
      </c>
      <c r="Y2292" s="3" t="str">
        <f t="shared" si="243"/>
        <v>Đã thanh toán</v>
      </c>
      <c r="Z2292" s="250">
        <f>Table1[[#This Row],[Hạn thanh toán]]</f>
        <v>45716</v>
      </c>
      <c r="AA2292" s="250">
        <f>Table1[[#This Row],[Ngày Thanh toán]]</f>
        <v>45747</v>
      </c>
      <c r="AD2292" s="3" t="str">
        <f>IF(Table1[[#This Row],[Mã khách hàng]]="","",VLOOKUP($A2292,Ma_KH!$A:$Q,Ma_KH!O$1,0))</f>
        <v>AEON MALL</v>
      </c>
      <c r="AE2292" s="3" t="str">
        <f>IF(Table1[[#This Row],[Mã khách hàng]]="","",VLOOKUP($A2292,Ma_KH!$A:$Q,Ma_KH!P$1,0))</f>
        <v>CÔNG TY TNHH AEON VIỆT NAM</v>
      </c>
      <c r="AF2292" s="3" t="str">
        <f>VLOOKUP(A2292,Ma_KH!A:Q,Ma_KH!J$1,0)</f>
        <v>Trần Hạo Nhị</v>
      </c>
    </row>
    <row r="2293" spans="1:32" ht="16.5">
      <c r="A2293" s="4" t="s">
        <v>139</v>
      </c>
      <c r="B2293" s="4" t="s">
        <v>4518</v>
      </c>
      <c r="C2293" s="5" t="s">
        <v>4280</v>
      </c>
      <c r="D2293" s="6" t="s">
        <v>4535</v>
      </c>
      <c r="E2293" s="5">
        <v>45716</v>
      </c>
      <c r="F2293" s="3">
        <v>1924</v>
      </c>
      <c r="I2293" s="18">
        <f>IFERROR(ROUND((VLOOKUP(Table1[[#This Row],[Mã khách hàng]],Ty_Le!$A:$D,5,0)*5%),0),0)</f>
        <v>0</v>
      </c>
      <c r="J2293" s="18">
        <f>(Table1[[#This Row],[Tiền hàng]]-Table1[[#This Row],[Tiền chiết khấu]])*8%</f>
        <v>0</v>
      </c>
      <c r="K2293" s="18">
        <v>424847</v>
      </c>
      <c r="L2293" s="8" t="s">
        <v>3649</v>
      </c>
      <c r="M2293" s="212">
        <v>45747</v>
      </c>
      <c r="N2293" s="213" t="s">
        <v>4374</v>
      </c>
      <c r="O2293" s="18">
        <f>IF(Table1[[#This Row],[Phân loại]]="Tồn đầu kỳ",Table1[[#This Row],[Tổng giá trị]],0)</f>
        <v>0</v>
      </c>
      <c r="P2293" s="8">
        <f>IF(Table1[[#This Row],[Số còn phải thu ĐK]]&lt;&gt;0,0,IF(Table1[[#This Row],[Phân loại]]="Bán hàng",Table1[[#This Row],[Tổng giá trị]],-Table1[[#This Row],[Tổng giá trị]]))</f>
        <v>-424847</v>
      </c>
      <c r="Q2293" s="18">
        <f t="shared" si="242"/>
        <v>-424847</v>
      </c>
      <c r="R2293" s="8">
        <f>Table1[[#This Row],[Số còn phải thu ĐK]]+Table1[[#This Row],[Giá Trị HD sau CK]]-Table1[[#This Row],[Số tiền đã thu]]</f>
        <v>0</v>
      </c>
      <c r="S2293" s="7">
        <f>IF(Table1[[#This Row],[Ngày hóa đơn]]&lt;&gt;"",Table1[[#This Row],[Ngày hóa đơn]],Table1[[#This Row],[Ngày hạch toán]])</f>
        <v>45716</v>
      </c>
      <c r="T2293" s="8"/>
      <c r="U2293" s="7">
        <f>IF(Table1[[#This Row],[Ngày tính CN]]="","",S2293+T2293)</f>
        <v>45716</v>
      </c>
      <c r="V2293" s="71">
        <f ca="1">IF(Table1[[#This Row],[Hạn thanh toán]]="","",IF((U2293-NOW())&lt;0,0,(U2293-NOW())))</f>
        <v>0</v>
      </c>
      <c r="X2293" s="65" t="str">
        <f t="shared" ca="1" si="241"/>
        <v/>
      </c>
      <c r="Y2293" s="3" t="str">
        <f t="shared" si="243"/>
        <v>Đã thanh toán</v>
      </c>
      <c r="Z2293" s="250">
        <f>Table1[[#This Row],[Hạn thanh toán]]</f>
        <v>45716</v>
      </c>
      <c r="AA2293" s="250">
        <f>Table1[[#This Row],[Ngày Thanh toán]]</f>
        <v>45747</v>
      </c>
      <c r="AD2293" s="3" t="str">
        <f>IF(Table1[[#This Row],[Mã khách hàng]]="","",VLOOKUP($A2293,Ma_KH!$A:$Q,Ma_KH!O$1,0))</f>
        <v>AEON MALL</v>
      </c>
      <c r="AE2293" s="3" t="str">
        <f>IF(Table1[[#This Row],[Mã khách hàng]]="","",VLOOKUP($A2293,Ma_KH!$A:$Q,Ma_KH!P$1,0))</f>
        <v>CÔNG TY TNHH AEON VIỆT NAM</v>
      </c>
      <c r="AF2293" s="3" t="str">
        <f>VLOOKUP(A2293,Ma_KH!A:Q,Ma_KH!J$1,0)</f>
        <v>Trần Hạo Nhị</v>
      </c>
    </row>
    <row r="2294" spans="1:32" ht="16.5">
      <c r="A2294" s="4" t="s">
        <v>139</v>
      </c>
      <c r="B2294" s="4" t="s">
        <v>4518</v>
      </c>
      <c r="C2294" s="5" t="s">
        <v>4280</v>
      </c>
      <c r="D2294" s="6" t="s">
        <v>4536</v>
      </c>
      <c r="E2294" s="5">
        <v>45716</v>
      </c>
      <c r="F2294" s="3">
        <v>1101</v>
      </c>
      <c r="I2294" s="18">
        <f>IFERROR(ROUND((VLOOKUP(Table1[[#This Row],[Mã khách hàng]],Ty_Le!$A:$D,5,0)*5%),0),0)</f>
        <v>0</v>
      </c>
      <c r="J2294" s="18">
        <f>(Table1[[#This Row],[Tiền hàng]]-Table1[[#This Row],[Tiền chiết khấu]])*8%</f>
        <v>0</v>
      </c>
      <c r="K2294" s="18">
        <v>345264</v>
      </c>
      <c r="L2294" s="8" t="s">
        <v>3649</v>
      </c>
      <c r="M2294" s="212">
        <v>45747</v>
      </c>
      <c r="N2294" s="213" t="s">
        <v>4374</v>
      </c>
      <c r="O2294" s="18">
        <f>IF(Table1[[#This Row],[Phân loại]]="Tồn đầu kỳ",Table1[[#This Row],[Tổng giá trị]],0)</f>
        <v>0</v>
      </c>
      <c r="P2294" s="8">
        <f>IF(Table1[[#This Row],[Số còn phải thu ĐK]]&lt;&gt;0,0,IF(Table1[[#This Row],[Phân loại]]="Bán hàng",Table1[[#This Row],[Tổng giá trị]],-Table1[[#This Row],[Tổng giá trị]]))</f>
        <v>-345264</v>
      </c>
      <c r="Q2294" s="18">
        <f t="shared" si="242"/>
        <v>-345264</v>
      </c>
      <c r="R2294" s="8">
        <f>Table1[[#This Row],[Số còn phải thu ĐK]]+Table1[[#This Row],[Giá Trị HD sau CK]]-Table1[[#This Row],[Số tiền đã thu]]</f>
        <v>0</v>
      </c>
      <c r="S2294" s="7">
        <f>IF(Table1[[#This Row],[Ngày hóa đơn]]&lt;&gt;"",Table1[[#This Row],[Ngày hóa đơn]],Table1[[#This Row],[Ngày hạch toán]])</f>
        <v>45716</v>
      </c>
      <c r="T2294" s="8"/>
      <c r="U2294" s="7">
        <f>IF(Table1[[#This Row],[Ngày tính CN]]="","",S2294+T2294)</f>
        <v>45716</v>
      </c>
      <c r="V2294" s="71">
        <f ca="1">IF(Table1[[#This Row],[Hạn thanh toán]]="","",IF((U2294-NOW())&lt;0,0,(U2294-NOW())))</f>
        <v>0</v>
      </c>
      <c r="X2294" s="65" t="str">
        <f t="shared" ca="1" si="241"/>
        <v/>
      </c>
      <c r="Y2294" s="3" t="str">
        <f t="shared" si="243"/>
        <v>Đã thanh toán</v>
      </c>
      <c r="Z2294" s="250">
        <f>Table1[[#This Row],[Hạn thanh toán]]</f>
        <v>45716</v>
      </c>
      <c r="AA2294" s="250">
        <f>Table1[[#This Row],[Ngày Thanh toán]]</f>
        <v>45747</v>
      </c>
      <c r="AD2294" s="3" t="str">
        <f>IF(Table1[[#This Row],[Mã khách hàng]]="","",VLOOKUP($A2294,Ma_KH!$A:$Q,Ma_KH!O$1,0))</f>
        <v>AEON MALL</v>
      </c>
      <c r="AE2294" s="3" t="str">
        <f>IF(Table1[[#This Row],[Mã khách hàng]]="","",VLOOKUP($A2294,Ma_KH!$A:$Q,Ma_KH!P$1,0))</f>
        <v>CÔNG TY TNHH AEON VIỆT NAM</v>
      </c>
      <c r="AF2294" s="3" t="str">
        <f>VLOOKUP(A2294,Ma_KH!A:Q,Ma_KH!J$1,0)</f>
        <v>Trần Hạo Nhị</v>
      </c>
    </row>
    <row r="2295" spans="1:32" ht="16.5">
      <c r="A2295" s="4" t="s">
        <v>139</v>
      </c>
      <c r="B2295" s="4" t="s">
        <v>4518</v>
      </c>
      <c r="C2295" s="5" t="s">
        <v>4280</v>
      </c>
      <c r="D2295" s="6" t="s">
        <v>4537</v>
      </c>
      <c r="E2295" s="5">
        <v>45716</v>
      </c>
      <c r="F2295" s="3">
        <v>1075</v>
      </c>
      <c r="I2295" s="18">
        <f>IFERROR(ROUND((VLOOKUP(Table1[[#This Row],[Mã khách hàng]],Ty_Le!$A:$D,5,0)*5%),0),0)</f>
        <v>0</v>
      </c>
      <c r="J2295" s="18">
        <f>(Table1[[#This Row],[Tiền hàng]]-Table1[[#This Row],[Tiền chiết khấu]])*8%</f>
        <v>0</v>
      </c>
      <c r="K2295" s="18">
        <v>196688</v>
      </c>
      <c r="L2295" s="8" t="s">
        <v>3649</v>
      </c>
      <c r="M2295" s="212">
        <v>45747</v>
      </c>
      <c r="N2295" s="213" t="s">
        <v>4374</v>
      </c>
      <c r="O2295" s="18">
        <f>IF(Table1[[#This Row],[Phân loại]]="Tồn đầu kỳ",Table1[[#This Row],[Tổng giá trị]],0)</f>
        <v>0</v>
      </c>
      <c r="P2295" s="8">
        <f>IF(Table1[[#This Row],[Số còn phải thu ĐK]]&lt;&gt;0,0,IF(Table1[[#This Row],[Phân loại]]="Bán hàng",Table1[[#This Row],[Tổng giá trị]],-Table1[[#This Row],[Tổng giá trị]]))</f>
        <v>-196688</v>
      </c>
      <c r="Q2295" s="18">
        <f t="shared" si="242"/>
        <v>-196688</v>
      </c>
      <c r="R2295" s="8">
        <f>Table1[[#This Row],[Số còn phải thu ĐK]]+Table1[[#This Row],[Giá Trị HD sau CK]]-Table1[[#This Row],[Số tiền đã thu]]</f>
        <v>0</v>
      </c>
      <c r="S2295" s="7">
        <f>IF(Table1[[#This Row],[Ngày hóa đơn]]&lt;&gt;"",Table1[[#This Row],[Ngày hóa đơn]],Table1[[#This Row],[Ngày hạch toán]])</f>
        <v>45716</v>
      </c>
      <c r="T2295" s="8"/>
      <c r="U2295" s="7">
        <f>IF(Table1[[#This Row],[Ngày tính CN]]="","",S2295+T2295)</f>
        <v>45716</v>
      </c>
      <c r="V2295" s="71">
        <f ca="1">IF(Table1[[#This Row],[Hạn thanh toán]]="","",IF((U2295-NOW())&lt;0,0,(U2295-NOW())))</f>
        <v>0</v>
      </c>
      <c r="X2295" s="65" t="str">
        <f t="shared" ca="1" si="241"/>
        <v/>
      </c>
      <c r="Y2295" s="3" t="str">
        <f t="shared" si="243"/>
        <v>Đã thanh toán</v>
      </c>
      <c r="Z2295" s="250">
        <f>Table1[[#This Row],[Hạn thanh toán]]</f>
        <v>45716</v>
      </c>
      <c r="AA2295" s="250">
        <f>Table1[[#This Row],[Ngày Thanh toán]]</f>
        <v>45747</v>
      </c>
      <c r="AD2295" s="3" t="str">
        <f>IF(Table1[[#This Row],[Mã khách hàng]]="","",VLOOKUP($A2295,Ma_KH!$A:$Q,Ma_KH!O$1,0))</f>
        <v>AEON MALL</v>
      </c>
      <c r="AE2295" s="3" t="str">
        <f>IF(Table1[[#This Row],[Mã khách hàng]]="","",VLOOKUP($A2295,Ma_KH!$A:$Q,Ma_KH!P$1,0))</f>
        <v>CÔNG TY TNHH AEON VIỆT NAM</v>
      </c>
      <c r="AF2295" s="3" t="str">
        <f>VLOOKUP(A2295,Ma_KH!A:Q,Ma_KH!J$1,0)</f>
        <v>Trần Hạo Nhị</v>
      </c>
    </row>
    <row r="2296" spans="1:32" ht="16.5">
      <c r="A2296" s="4" t="s">
        <v>139</v>
      </c>
      <c r="B2296" s="4" t="s">
        <v>4518</v>
      </c>
      <c r="C2296" s="5" t="s">
        <v>4280</v>
      </c>
      <c r="D2296" s="6" t="s">
        <v>4538</v>
      </c>
      <c r="E2296" s="5">
        <v>45716</v>
      </c>
      <c r="F2296" s="3">
        <v>1092</v>
      </c>
      <c r="I2296" s="18">
        <f>IFERROR(ROUND((VLOOKUP(Table1[[#This Row],[Mã khách hàng]],Ty_Le!$A:$D,5,0)*5%),0),0)</f>
        <v>0</v>
      </c>
      <c r="J2296" s="18">
        <f>(Table1[[#This Row],[Tiền hàng]]-Table1[[#This Row],[Tiền chiết khấu]])*8%</f>
        <v>0</v>
      </c>
      <c r="K2296" s="18">
        <v>489768</v>
      </c>
      <c r="L2296" s="8" t="s">
        <v>3649</v>
      </c>
      <c r="M2296" s="212">
        <v>45747</v>
      </c>
      <c r="N2296" s="213" t="s">
        <v>4374</v>
      </c>
      <c r="O2296" s="18">
        <f>IF(Table1[[#This Row],[Phân loại]]="Tồn đầu kỳ",Table1[[#This Row],[Tổng giá trị]],0)</f>
        <v>0</v>
      </c>
      <c r="P2296" s="8">
        <f>IF(Table1[[#This Row],[Số còn phải thu ĐK]]&lt;&gt;0,0,IF(Table1[[#This Row],[Phân loại]]="Bán hàng",Table1[[#This Row],[Tổng giá trị]],-Table1[[#This Row],[Tổng giá trị]]))</f>
        <v>-489768</v>
      </c>
      <c r="Q2296" s="18">
        <f t="shared" si="242"/>
        <v>-489768</v>
      </c>
      <c r="R2296" s="8">
        <f>Table1[[#This Row],[Số còn phải thu ĐK]]+Table1[[#This Row],[Giá Trị HD sau CK]]-Table1[[#This Row],[Số tiền đã thu]]</f>
        <v>0</v>
      </c>
      <c r="S2296" s="7">
        <f>IF(Table1[[#This Row],[Ngày hóa đơn]]&lt;&gt;"",Table1[[#This Row],[Ngày hóa đơn]],Table1[[#This Row],[Ngày hạch toán]])</f>
        <v>45716</v>
      </c>
      <c r="T2296" s="8"/>
      <c r="U2296" s="7">
        <f>IF(Table1[[#This Row],[Ngày tính CN]]="","",S2296+T2296)</f>
        <v>45716</v>
      </c>
      <c r="V2296" s="71">
        <f ca="1">IF(Table1[[#This Row],[Hạn thanh toán]]="","",IF((U2296-NOW())&lt;0,0,(U2296-NOW())))</f>
        <v>0</v>
      </c>
      <c r="X2296" s="65" t="str">
        <f t="shared" ca="1" si="241"/>
        <v/>
      </c>
      <c r="Y2296" s="3" t="str">
        <f t="shared" si="243"/>
        <v>Đã thanh toán</v>
      </c>
      <c r="Z2296" s="250">
        <f>Table1[[#This Row],[Hạn thanh toán]]</f>
        <v>45716</v>
      </c>
      <c r="AA2296" s="250">
        <f>Table1[[#This Row],[Ngày Thanh toán]]</f>
        <v>45747</v>
      </c>
      <c r="AD2296" s="3" t="str">
        <f>IF(Table1[[#This Row],[Mã khách hàng]]="","",VLOOKUP($A2296,Ma_KH!$A:$Q,Ma_KH!O$1,0))</f>
        <v>AEON MALL</v>
      </c>
      <c r="AE2296" s="3" t="str">
        <f>IF(Table1[[#This Row],[Mã khách hàng]]="","",VLOOKUP($A2296,Ma_KH!$A:$Q,Ma_KH!P$1,0))</f>
        <v>CÔNG TY TNHH AEON VIỆT NAM</v>
      </c>
      <c r="AF2296" s="3" t="str">
        <f>VLOOKUP(A2296,Ma_KH!A:Q,Ma_KH!J$1,0)</f>
        <v>Trần Hạo Nhị</v>
      </c>
    </row>
    <row r="2297" spans="1:32" ht="16.5">
      <c r="A2297" s="4" t="s">
        <v>139</v>
      </c>
      <c r="B2297" s="4" t="s">
        <v>4518</v>
      </c>
      <c r="C2297" s="5" t="s">
        <v>4280</v>
      </c>
      <c r="D2297" s="6" t="s">
        <v>4539</v>
      </c>
      <c r="E2297" s="5">
        <v>45716</v>
      </c>
      <c r="F2297" s="3">
        <v>844</v>
      </c>
      <c r="I2297" s="18">
        <f>IFERROR(ROUND((VLOOKUP(Table1[[#This Row],[Mã khách hàng]],Ty_Le!$A:$D,5,0)*5%),0),0)</f>
        <v>0</v>
      </c>
      <c r="J2297" s="18">
        <f>(Table1[[#This Row],[Tiền hàng]]-Table1[[#This Row],[Tiền chiết khấu]])*8%</f>
        <v>0</v>
      </c>
      <c r="K2297" s="18">
        <v>30110</v>
      </c>
      <c r="L2297" s="8" t="s">
        <v>3649</v>
      </c>
      <c r="M2297" s="212">
        <v>45747</v>
      </c>
      <c r="N2297" s="213" t="s">
        <v>4374</v>
      </c>
      <c r="O2297" s="18">
        <f>IF(Table1[[#This Row],[Phân loại]]="Tồn đầu kỳ",Table1[[#This Row],[Tổng giá trị]],0)</f>
        <v>0</v>
      </c>
      <c r="P2297" s="8">
        <f>IF(Table1[[#This Row],[Số còn phải thu ĐK]]&lt;&gt;0,0,IF(Table1[[#This Row],[Phân loại]]="Bán hàng",Table1[[#This Row],[Tổng giá trị]],-Table1[[#This Row],[Tổng giá trị]]))</f>
        <v>-30110</v>
      </c>
      <c r="Q2297" s="18">
        <f t="shared" si="242"/>
        <v>-30110</v>
      </c>
      <c r="R2297" s="8">
        <f>Table1[[#This Row],[Số còn phải thu ĐK]]+Table1[[#This Row],[Giá Trị HD sau CK]]-Table1[[#This Row],[Số tiền đã thu]]</f>
        <v>0</v>
      </c>
      <c r="S2297" s="7">
        <f>IF(Table1[[#This Row],[Ngày hóa đơn]]&lt;&gt;"",Table1[[#This Row],[Ngày hóa đơn]],Table1[[#This Row],[Ngày hạch toán]])</f>
        <v>45716</v>
      </c>
      <c r="T2297" s="8"/>
      <c r="U2297" s="7">
        <f>IF(Table1[[#This Row],[Ngày tính CN]]="","",S2297+T2297)</f>
        <v>45716</v>
      </c>
      <c r="V2297" s="71">
        <f ca="1">IF(Table1[[#This Row],[Hạn thanh toán]]="","",IF((U2297-NOW())&lt;0,0,(U2297-NOW())))</f>
        <v>0</v>
      </c>
      <c r="X2297" s="65" t="str">
        <f t="shared" ca="1" si="241"/>
        <v/>
      </c>
      <c r="Y2297" s="3" t="str">
        <f t="shared" si="243"/>
        <v>Đã thanh toán</v>
      </c>
      <c r="Z2297" s="250">
        <f>Table1[[#This Row],[Hạn thanh toán]]</f>
        <v>45716</v>
      </c>
      <c r="AA2297" s="250">
        <f>Table1[[#This Row],[Ngày Thanh toán]]</f>
        <v>45747</v>
      </c>
      <c r="AD2297" s="3" t="str">
        <f>IF(Table1[[#This Row],[Mã khách hàng]]="","",VLOOKUP($A2297,Ma_KH!$A:$Q,Ma_KH!O$1,0))</f>
        <v>AEON MALL</v>
      </c>
      <c r="AE2297" s="3" t="str">
        <f>IF(Table1[[#This Row],[Mã khách hàng]]="","",VLOOKUP($A2297,Ma_KH!$A:$Q,Ma_KH!P$1,0))</f>
        <v>CÔNG TY TNHH AEON VIỆT NAM</v>
      </c>
      <c r="AF2297" s="3" t="str">
        <f>VLOOKUP(A2297,Ma_KH!A:Q,Ma_KH!J$1,0)</f>
        <v>Trần Hạo Nhị</v>
      </c>
    </row>
    <row r="2298" spans="1:32" ht="16.5">
      <c r="A2298" s="4" t="s">
        <v>141</v>
      </c>
      <c r="B2298" s="4" t="s">
        <v>4518</v>
      </c>
      <c r="C2298" s="5" t="s">
        <v>4281</v>
      </c>
      <c r="D2298" s="6" t="s">
        <v>4628</v>
      </c>
      <c r="E2298" s="5">
        <v>45748</v>
      </c>
      <c r="F2298" s="3" t="s">
        <v>2400</v>
      </c>
      <c r="I2298" s="18">
        <f>IFERROR(ROUND((VLOOKUP(Table1[[#This Row],[Mã khách hàng]],Ty_Le!$A:$D,5,0)*5%),0),0)</f>
        <v>0</v>
      </c>
      <c r="J2298" s="18">
        <f>(Table1[[#This Row],[Tiền hàng]]-Table1[[#This Row],[Tiền chiết khấu]])*8%</f>
        <v>0</v>
      </c>
      <c r="K2298" s="18">
        <v>2709882</v>
      </c>
      <c r="L2298" s="8" t="s">
        <v>24</v>
      </c>
      <c r="M2298" s="7">
        <v>45810</v>
      </c>
      <c r="N2298" s="8" t="s">
        <v>4376</v>
      </c>
      <c r="O2298" s="18">
        <f>IF(Table1[[#This Row],[Phân loại]]="Tồn đầu kỳ",Table1[[#This Row],[Tổng giá trị]],0)</f>
        <v>0</v>
      </c>
      <c r="P2298" s="8">
        <f>IF(Table1[[#This Row],[Số còn phải thu ĐK]]&lt;&gt;0,0,IF(Table1[[#This Row],[Phân loại]]="Bán hàng",Table1[[#This Row],[Tổng giá trị]],-Table1[[#This Row],[Tổng giá trị]]))</f>
        <v>2709882</v>
      </c>
      <c r="Q2298" s="18">
        <f t="shared" si="242"/>
        <v>2709882</v>
      </c>
      <c r="R2298" s="8">
        <f>Table1[[#This Row],[Số còn phải thu ĐK]]+Table1[[#This Row],[Giá Trị HD sau CK]]-Table1[[#This Row],[Số tiền đã thu]]</f>
        <v>0</v>
      </c>
      <c r="S2298" s="7">
        <f>IF(Table1[[#This Row],[Ngày hóa đơn]]&lt;&gt;"",Table1[[#This Row],[Ngày hóa đơn]],Table1[[#This Row],[Ngày hạch toán]])</f>
        <v>45748</v>
      </c>
      <c r="T2298" s="8"/>
      <c r="U2298" s="7">
        <f>IF(Table1[[#This Row],[Ngày tính CN]]="","",S2298+T2298)</f>
        <v>45748</v>
      </c>
      <c r="V2298" s="71">
        <f ca="1">IF(Table1[[#This Row],[Hạn thanh toán]]="","",IF((U2298-NOW())&lt;0,0,(U2298-NOW())))</f>
        <v>0</v>
      </c>
      <c r="X2298" s="65" t="str">
        <f t="shared" ca="1" si="241"/>
        <v/>
      </c>
      <c r="Y2298" s="3" t="str">
        <f t="shared" si="243"/>
        <v>Đã thanh toán</v>
      </c>
      <c r="Z2298" s="250">
        <f>Table1[[#This Row],[Hạn thanh toán]]</f>
        <v>45748</v>
      </c>
      <c r="AA2298" s="250">
        <f>Table1[[#This Row],[Ngày Thanh toán]]</f>
        <v>45810</v>
      </c>
      <c r="AD2298" s="3" t="str">
        <f>IF(Table1[[#This Row],[Mã khách hàng]]="","",VLOOKUP($A2298,Ma_KH!$A:$Q,Ma_KH!O$1,0))</f>
        <v>AEON MALL</v>
      </c>
      <c r="AE2298" s="3" t="str">
        <f>IF(Table1[[#This Row],[Mã khách hàng]]="","",VLOOKUP($A2298,Ma_KH!$A:$Q,Ma_KH!P$1,0))</f>
        <v>CÔNG TY TNHH AEON VIỆT NAM</v>
      </c>
      <c r="AF2298" s="3" t="str">
        <f>VLOOKUP(A2298,Ma_KH!A:Q,Ma_KH!J$1,0)</f>
        <v>Nguyễn Quốc Thái</v>
      </c>
    </row>
    <row r="2299" spans="1:32" ht="16.5">
      <c r="A2299" s="4" t="s">
        <v>139</v>
      </c>
      <c r="B2299" s="4" t="s">
        <v>4518</v>
      </c>
      <c r="C2299" s="5" t="s">
        <v>4282</v>
      </c>
      <c r="D2299" s="6" t="s">
        <v>4629</v>
      </c>
      <c r="E2299" s="5">
        <v>45752</v>
      </c>
      <c r="F2299" s="3" t="s">
        <v>2314</v>
      </c>
      <c r="I2299" s="18">
        <f>IFERROR(ROUND((VLOOKUP(Table1[[#This Row],[Mã khách hàng]],Ty_Le!$A:$D,5,0)*5%),0),0)</f>
        <v>0</v>
      </c>
      <c r="J2299" s="18">
        <f>(Table1[[#This Row],[Tiền hàng]]-Table1[[#This Row],[Tiền chiết khấu]])*8%</f>
        <v>0</v>
      </c>
      <c r="K2299" s="18">
        <v>4249066</v>
      </c>
      <c r="L2299" s="8" t="s">
        <v>24</v>
      </c>
      <c r="M2299" s="7">
        <v>45810</v>
      </c>
      <c r="N2299" s="8" t="s">
        <v>4376</v>
      </c>
      <c r="O2299" s="18">
        <f>IF(Table1[[#This Row],[Phân loại]]="Tồn đầu kỳ",Table1[[#This Row],[Tổng giá trị]],0)</f>
        <v>0</v>
      </c>
      <c r="P2299" s="8">
        <f>IF(Table1[[#This Row],[Số còn phải thu ĐK]]&lt;&gt;0,0,IF(Table1[[#This Row],[Phân loại]]="Bán hàng",Table1[[#This Row],[Tổng giá trị]],-Table1[[#This Row],[Tổng giá trị]]))</f>
        <v>4249066</v>
      </c>
      <c r="Q2299" s="18">
        <f t="shared" si="242"/>
        <v>4249066</v>
      </c>
      <c r="R2299" s="8">
        <f>Table1[[#This Row],[Số còn phải thu ĐK]]+Table1[[#This Row],[Giá Trị HD sau CK]]-Table1[[#This Row],[Số tiền đã thu]]</f>
        <v>0</v>
      </c>
      <c r="S2299" s="7">
        <f>IF(Table1[[#This Row],[Ngày hóa đơn]]&lt;&gt;"",Table1[[#This Row],[Ngày hóa đơn]],Table1[[#This Row],[Ngày hạch toán]])</f>
        <v>45752</v>
      </c>
      <c r="T2299" s="8"/>
      <c r="U2299" s="7">
        <f>IF(Table1[[#This Row],[Ngày tính CN]]="","",S2299+T2299)</f>
        <v>45752</v>
      </c>
      <c r="V2299" s="71">
        <f ca="1">IF(Table1[[#This Row],[Hạn thanh toán]]="","",IF((U2299-NOW())&lt;0,0,(U2299-NOW())))</f>
        <v>0</v>
      </c>
      <c r="X2299" s="65" t="str">
        <f t="shared" ca="1" si="241"/>
        <v/>
      </c>
      <c r="Y2299" s="3" t="str">
        <f t="shared" si="243"/>
        <v>Đã thanh toán</v>
      </c>
      <c r="Z2299" s="250">
        <f>Table1[[#This Row],[Hạn thanh toán]]</f>
        <v>45752</v>
      </c>
      <c r="AA2299" s="250">
        <f>Table1[[#This Row],[Ngày Thanh toán]]</f>
        <v>45810</v>
      </c>
      <c r="AD2299" s="3" t="str">
        <f>IF(Table1[[#This Row],[Mã khách hàng]]="","",VLOOKUP($A2299,Ma_KH!$A:$Q,Ma_KH!O$1,0))</f>
        <v>AEON MALL</v>
      </c>
      <c r="AE2299" s="3" t="str">
        <f>IF(Table1[[#This Row],[Mã khách hàng]]="","",VLOOKUP($A2299,Ma_KH!$A:$Q,Ma_KH!P$1,0))</f>
        <v>CÔNG TY TNHH AEON VIỆT NAM</v>
      </c>
      <c r="AF2299" s="3" t="str">
        <f>VLOOKUP(A2299,Ma_KH!A:Q,Ma_KH!J$1,0)</f>
        <v>Trần Hạo Nhị</v>
      </c>
    </row>
    <row r="2300" spans="1:32" ht="16.5">
      <c r="A2300" s="4" t="s">
        <v>140</v>
      </c>
      <c r="B2300" s="4" t="s">
        <v>4518</v>
      </c>
      <c r="C2300" s="5" t="s">
        <v>4283</v>
      </c>
      <c r="D2300" s="6" t="s">
        <v>4630</v>
      </c>
      <c r="E2300" s="5">
        <v>45755</v>
      </c>
      <c r="F2300" s="3" t="s">
        <v>2355</v>
      </c>
      <c r="I2300" s="18">
        <f>IFERROR(ROUND((VLOOKUP(Table1[[#This Row],[Mã khách hàng]],Ty_Le!$A:$D,5,0)*5%),0),0)</f>
        <v>0</v>
      </c>
      <c r="J2300" s="18">
        <f>(Table1[[#This Row],[Tiền hàng]]-Table1[[#This Row],[Tiền chiết khấu]])*8%</f>
        <v>0</v>
      </c>
      <c r="K2300" s="18">
        <v>2612104</v>
      </c>
      <c r="L2300" s="8" t="s">
        <v>24</v>
      </c>
      <c r="M2300" s="7">
        <v>45810</v>
      </c>
      <c r="N2300" s="8" t="s">
        <v>4376</v>
      </c>
      <c r="O2300" s="18">
        <f>IF(Table1[[#This Row],[Phân loại]]="Tồn đầu kỳ",Table1[[#This Row],[Tổng giá trị]],0)</f>
        <v>0</v>
      </c>
      <c r="P2300" s="8">
        <f>IF(Table1[[#This Row],[Số còn phải thu ĐK]]&lt;&gt;0,0,IF(Table1[[#This Row],[Phân loại]]="Bán hàng",Table1[[#This Row],[Tổng giá trị]],-Table1[[#This Row],[Tổng giá trị]]))</f>
        <v>2612104</v>
      </c>
      <c r="Q2300" s="18">
        <f t="shared" si="242"/>
        <v>2612104</v>
      </c>
      <c r="R2300" s="8">
        <f>Table1[[#This Row],[Số còn phải thu ĐK]]+Table1[[#This Row],[Giá Trị HD sau CK]]-Table1[[#This Row],[Số tiền đã thu]]</f>
        <v>0</v>
      </c>
      <c r="S2300" s="7">
        <f>IF(Table1[[#This Row],[Ngày hóa đơn]]&lt;&gt;"",Table1[[#This Row],[Ngày hóa đơn]],Table1[[#This Row],[Ngày hạch toán]])</f>
        <v>45755</v>
      </c>
      <c r="T2300" s="8"/>
      <c r="U2300" s="7">
        <f>IF(Table1[[#This Row],[Ngày tính CN]]="","",S2300+T2300)</f>
        <v>45755</v>
      </c>
      <c r="V2300" s="71">
        <f ca="1">IF(Table1[[#This Row],[Hạn thanh toán]]="","",IF((U2300-NOW())&lt;0,0,(U2300-NOW())))</f>
        <v>0</v>
      </c>
      <c r="X2300" s="65" t="str">
        <f t="shared" ca="1" si="241"/>
        <v/>
      </c>
      <c r="Y2300" s="3" t="str">
        <f t="shared" si="243"/>
        <v>Đã thanh toán</v>
      </c>
      <c r="Z2300" s="250">
        <f>Table1[[#This Row],[Hạn thanh toán]]</f>
        <v>45755</v>
      </c>
      <c r="AA2300" s="250">
        <f>Table1[[#This Row],[Ngày Thanh toán]]</f>
        <v>45810</v>
      </c>
      <c r="AD2300" s="3" t="str">
        <f>IF(Table1[[#This Row],[Mã khách hàng]]="","",VLOOKUP($A2300,Ma_KH!$A:$Q,Ma_KH!O$1,0))</f>
        <v>AEON MALL</v>
      </c>
      <c r="AE2300" s="3" t="str">
        <f>IF(Table1[[#This Row],[Mã khách hàng]]="","",VLOOKUP($A2300,Ma_KH!$A:$Q,Ma_KH!P$1,0))</f>
        <v>CÔNG TY TNHH AEON VIỆT NAM</v>
      </c>
      <c r="AF2300" s="3" t="str">
        <f>VLOOKUP(A2300,Ma_KH!A:Q,Ma_KH!J$1,0)</f>
        <v>Dương Thị Kim Hồng</v>
      </c>
    </row>
    <row r="2301" spans="1:32" ht="16.5">
      <c r="A2301" s="4" t="s">
        <v>141</v>
      </c>
      <c r="B2301" s="4" t="s">
        <v>4518</v>
      </c>
      <c r="C2301" s="5" t="s">
        <v>4284</v>
      </c>
      <c r="D2301" s="6" t="s">
        <v>4631</v>
      </c>
      <c r="E2301" s="5">
        <v>45763</v>
      </c>
      <c r="F2301" s="3" t="s">
        <v>2401</v>
      </c>
      <c r="I2301" s="18">
        <f>IFERROR(ROUND((VLOOKUP(Table1[[#This Row],[Mã khách hàng]],Ty_Le!$A:$D,5,0)*5%),0),0)</f>
        <v>0</v>
      </c>
      <c r="J2301" s="18">
        <f>(Table1[[#This Row],[Tiền hàng]]-Table1[[#This Row],[Tiền chiết khấu]])*8%</f>
        <v>0</v>
      </c>
      <c r="K2301" s="18">
        <v>1625929</v>
      </c>
      <c r="L2301" s="8" t="s">
        <v>24</v>
      </c>
      <c r="M2301" s="7">
        <v>45810</v>
      </c>
      <c r="N2301" s="8" t="s">
        <v>4376</v>
      </c>
      <c r="O2301" s="18">
        <f>IF(Table1[[#This Row],[Phân loại]]="Tồn đầu kỳ",Table1[[#This Row],[Tổng giá trị]],0)</f>
        <v>0</v>
      </c>
      <c r="P2301" s="8">
        <f>IF(Table1[[#This Row],[Số còn phải thu ĐK]]&lt;&gt;0,0,IF(Table1[[#This Row],[Phân loại]]="Bán hàng",Table1[[#This Row],[Tổng giá trị]],-Table1[[#This Row],[Tổng giá trị]]))</f>
        <v>1625929</v>
      </c>
      <c r="Q2301" s="18">
        <f t="shared" si="242"/>
        <v>1625929</v>
      </c>
      <c r="R2301" s="8">
        <f>Table1[[#This Row],[Số còn phải thu ĐK]]+Table1[[#This Row],[Giá Trị HD sau CK]]-Table1[[#This Row],[Số tiền đã thu]]</f>
        <v>0</v>
      </c>
      <c r="S2301" s="7">
        <f>IF(Table1[[#This Row],[Ngày hóa đơn]]&lt;&gt;"",Table1[[#This Row],[Ngày hóa đơn]],Table1[[#This Row],[Ngày hạch toán]])</f>
        <v>45763</v>
      </c>
      <c r="T2301" s="8"/>
      <c r="U2301" s="7">
        <f>IF(Table1[[#This Row],[Ngày tính CN]]="","",S2301+T2301)</f>
        <v>45763</v>
      </c>
      <c r="V2301" s="71">
        <f ca="1">IF(Table1[[#This Row],[Hạn thanh toán]]="","",IF((U2301-NOW())&lt;0,0,(U2301-NOW())))</f>
        <v>0</v>
      </c>
      <c r="X2301" s="65" t="str">
        <f t="shared" ca="1" si="241"/>
        <v/>
      </c>
      <c r="Y2301" s="3" t="str">
        <f t="shared" si="243"/>
        <v>Đã thanh toán</v>
      </c>
      <c r="Z2301" s="250">
        <f>Table1[[#This Row],[Hạn thanh toán]]</f>
        <v>45763</v>
      </c>
      <c r="AA2301" s="250">
        <f>Table1[[#This Row],[Ngày Thanh toán]]</f>
        <v>45810</v>
      </c>
      <c r="AD2301" s="3" t="str">
        <f>IF(Table1[[#This Row],[Mã khách hàng]]="","",VLOOKUP($A2301,Ma_KH!$A:$Q,Ma_KH!O$1,0))</f>
        <v>AEON MALL</v>
      </c>
      <c r="AE2301" s="3" t="str">
        <f>IF(Table1[[#This Row],[Mã khách hàng]]="","",VLOOKUP($A2301,Ma_KH!$A:$Q,Ma_KH!P$1,0))</f>
        <v>CÔNG TY TNHH AEON VIỆT NAM</v>
      </c>
      <c r="AF2301" s="3" t="str">
        <f>VLOOKUP(A2301,Ma_KH!A:Q,Ma_KH!J$1,0)</f>
        <v>Nguyễn Quốc Thái</v>
      </c>
    </row>
    <row r="2302" spans="1:32" ht="16.5">
      <c r="A2302" s="4" t="s">
        <v>140</v>
      </c>
      <c r="B2302" s="4" t="s">
        <v>4518</v>
      </c>
      <c r="C2302" s="5" t="s">
        <v>4285</v>
      </c>
      <c r="D2302" s="6" t="s">
        <v>4632</v>
      </c>
      <c r="E2302" s="5">
        <v>45764</v>
      </c>
      <c r="F2302" s="3" t="s">
        <v>2356</v>
      </c>
      <c r="I2302" s="18">
        <f>IFERROR(ROUND((VLOOKUP(Table1[[#This Row],[Mã khách hàng]],Ty_Le!$A:$D,5,0)*5%),0),0)</f>
        <v>0</v>
      </c>
      <c r="J2302" s="18">
        <f>(Table1[[#This Row],[Tiền hàng]]-Table1[[#This Row],[Tiền chiết khấu]])*8%</f>
        <v>0</v>
      </c>
      <c r="K2302" s="18">
        <v>1253831</v>
      </c>
      <c r="L2302" s="8" t="s">
        <v>24</v>
      </c>
      <c r="M2302" s="7">
        <v>45810</v>
      </c>
      <c r="N2302" s="8" t="s">
        <v>4376</v>
      </c>
      <c r="O2302" s="18">
        <f>IF(Table1[[#This Row],[Phân loại]]="Tồn đầu kỳ",Table1[[#This Row],[Tổng giá trị]],0)</f>
        <v>0</v>
      </c>
      <c r="P2302" s="8">
        <f>IF(Table1[[#This Row],[Số còn phải thu ĐK]]&lt;&gt;0,0,IF(Table1[[#This Row],[Phân loại]]="Bán hàng",Table1[[#This Row],[Tổng giá trị]],-Table1[[#This Row],[Tổng giá trị]]))</f>
        <v>1253831</v>
      </c>
      <c r="Q2302" s="18">
        <f t="shared" si="242"/>
        <v>1253831</v>
      </c>
      <c r="R2302" s="8">
        <f>Table1[[#This Row],[Số còn phải thu ĐK]]+Table1[[#This Row],[Giá Trị HD sau CK]]-Table1[[#This Row],[Số tiền đã thu]]</f>
        <v>0</v>
      </c>
      <c r="S2302" s="7">
        <f>IF(Table1[[#This Row],[Ngày hóa đơn]]&lt;&gt;"",Table1[[#This Row],[Ngày hóa đơn]],Table1[[#This Row],[Ngày hạch toán]])</f>
        <v>45764</v>
      </c>
      <c r="T2302" s="8"/>
      <c r="U2302" s="7">
        <f>IF(Table1[[#This Row],[Ngày tính CN]]="","",S2302+T2302)</f>
        <v>45764</v>
      </c>
      <c r="V2302" s="71">
        <f ca="1">IF(Table1[[#This Row],[Hạn thanh toán]]="","",IF((U2302-NOW())&lt;0,0,(U2302-NOW())))</f>
        <v>0</v>
      </c>
      <c r="X2302" s="65" t="str">
        <f t="shared" ca="1" si="241"/>
        <v/>
      </c>
      <c r="Y2302" s="3" t="str">
        <f t="shared" si="243"/>
        <v>Đã thanh toán</v>
      </c>
      <c r="Z2302" s="250">
        <f>Table1[[#This Row],[Hạn thanh toán]]</f>
        <v>45764</v>
      </c>
      <c r="AA2302" s="250">
        <f>Table1[[#This Row],[Ngày Thanh toán]]</f>
        <v>45810</v>
      </c>
      <c r="AD2302" s="3" t="str">
        <f>IF(Table1[[#This Row],[Mã khách hàng]]="","",VLOOKUP($A2302,Ma_KH!$A:$Q,Ma_KH!O$1,0))</f>
        <v>AEON MALL</v>
      </c>
      <c r="AE2302" s="3" t="str">
        <f>IF(Table1[[#This Row],[Mã khách hàng]]="","",VLOOKUP($A2302,Ma_KH!$A:$Q,Ma_KH!P$1,0))</f>
        <v>CÔNG TY TNHH AEON VIỆT NAM</v>
      </c>
      <c r="AF2302" s="3" t="str">
        <f>VLOOKUP(A2302,Ma_KH!A:Q,Ma_KH!J$1,0)</f>
        <v>Dương Thị Kim Hồng</v>
      </c>
    </row>
    <row r="2303" spans="1:32" ht="16.5">
      <c r="A2303" s="4" t="s">
        <v>141</v>
      </c>
      <c r="B2303" s="4" t="s">
        <v>4518</v>
      </c>
      <c r="C2303" s="5" t="s">
        <v>4286</v>
      </c>
      <c r="D2303" s="6" t="s">
        <v>4633</v>
      </c>
      <c r="E2303" s="5">
        <v>45766</v>
      </c>
      <c r="F2303" s="3" t="s">
        <v>2402</v>
      </c>
      <c r="I2303" s="18">
        <f>IFERROR(ROUND((VLOOKUP(Table1[[#This Row],[Mã khách hàng]],Ty_Le!$A:$D,5,0)*5%),0),0)</f>
        <v>0</v>
      </c>
      <c r="J2303" s="18">
        <f>(Table1[[#This Row],[Tiền hàng]]-Table1[[#This Row],[Tiền chiết khấu]])*8%</f>
        <v>0</v>
      </c>
      <c r="K2303" s="18">
        <v>2075717</v>
      </c>
      <c r="L2303" s="8" t="s">
        <v>24</v>
      </c>
      <c r="M2303" s="7">
        <v>45810</v>
      </c>
      <c r="N2303" s="8" t="s">
        <v>4376</v>
      </c>
      <c r="O2303" s="18">
        <f>IF(Table1[[#This Row],[Phân loại]]="Tồn đầu kỳ",Table1[[#This Row],[Tổng giá trị]],0)</f>
        <v>0</v>
      </c>
      <c r="P2303" s="8">
        <f>IF(Table1[[#This Row],[Số còn phải thu ĐK]]&lt;&gt;0,0,IF(Table1[[#This Row],[Phân loại]]="Bán hàng",Table1[[#This Row],[Tổng giá trị]],-Table1[[#This Row],[Tổng giá trị]]))</f>
        <v>2075717</v>
      </c>
      <c r="Q2303" s="18">
        <f t="shared" si="242"/>
        <v>2075717</v>
      </c>
      <c r="R2303" s="8">
        <f>Table1[[#This Row],[Số còn phải thu ĐK]]+Table1[[#This Row],[Giá Trị HD sau CK]]-Table1[[#This Row],[Số tiền đã thu]]</f>
        <v>0</v>
      </c>
      <c r="S2303" s="7">
        <f>IF(Table1[[#This Row],[Ngày hóa đơn]]&lt;&gt;"",Table1[[#This Row],[Ngày hóa đơn]],Table1[[#This Row],[Ngày hạch toán]])</f>
        <v>45766</v>
      </c>
      <c r="T2303" s="8"/>
      <c r="U2303" s="7">
        <f>IF(Table1[[#This Row],[Ngày tính CN]]="","",S2303+T2303)</f>
        <v>45766</v>
      </c>
      <c r="V2303" s="71">
        <f ca="1">IF(Table1[[#This Row],[Hạn thanh toán]]="","",IF((U2303-NOW())&lt;0,0,(U2303-NOW())))</f>
        <v>0</v>
      </c>
      <c r="X2303" s="65" t="str">
        <f t="shared" ca="1" si="241"/>
        <v/>
      </c>
      <c r="Y2303" s="3" t="str">
        <f t="shared" si="243"/>
        <v>Đã thanh toán</v>
      </c>
      <c r="Z2303" s="250">
        <f>Table1[[#This Row],[Hạn thanh toán]]</f>
        <v>45766</v>
      </c>
      <c r="AA2303" s="250">
        <f>Table1[[#This Row],[Ngày Thanh toán]]</f>
        <v>45810</v>
      </c>
      <c r="AD2303" s="3" t="str">
        <f>IF(Table1[[#This Row],[Mã khách hàng]]="","",VLOOKUP($A2303,Ma_KH!$A:$Q,Ma_KH!O$1,0))</f>
        <v>AEON MALL</v>
      </c>
      <c r="AE2303" s="3" t="str">
        <f>IF(Table1[[#This Row],[Mã khách hàng]]="","",VLOOKUP($A2303,Ma_KH!$A:$Q,Ma_KH!P$1,0))</f>
        <v>CÔNG TY TNHH AEON VIỆT NAM</v>
      </c>
      <c r="AF2303" s="3" t="str">
        <f>VLOOKUP(A2303,Ma_KH!A:Q,Ma_KH!J$1,0)</f>
        <v>Nguyễn Quốc Thái</v>
      </c>
    </row>
    <row r="2304" spans="1:32" ht="16.5">
      <c r="A2304" s="4" t="s">
        <v>139</v>
      </c>
      <c r="B2304" s="4" t="s">
        <v>4518</v>
      </c>
      <c r="C2304" s="5" t="s">
        <v>4287</v>
      </c>
      <c r="D2304" s="6" t="s">
        <v>4634</v>
      </c>
      <c r="E2304" s="5">
        <v>45769</v>
      </c>
      <c r="F2304" s="3" t="s">
        <v>2315</v>
      </c>
      <c r="I2304" s="18">
        <f>IFERROR(ROUND((VLOOKUP(Table1[[#This Row],[Mã khách hàng]],Ty_Le!$A:$D,5,0)*5%),0),0)</f>
        <v>0</v>
      </c>
      <c r="J2304" s="18">
        <f>(Table1[[#This Row],[Tiền hàng]]-Table1[[#This Row],[Tiền chiết khấu]])*8%</f>
        <v>0</v>
      </c>
      <c r="K2304" s="18">
        <v>1083953</v>
      </c>
      <c r="L2304" s="8" t="s">
        <v>24</v>
      </c>
      <c r="M2304" s="7">
        <v>45810</v>
      </c>
      <c r="N2304" s="8" t="s">
        <v>4376</v>
      </c>
      <c r="O2304" s="18">
        <f>IF(Table1[[#This Row],[Phân loại]]="Tồn đầu kỳ",Table1[[#This Row],[Tổng giá trị]],0)</f>
        <v>0</v>
      </c>
      <c r="P2304" s="8">
        <f>IF(Table1[[#This Row],[Số còn phải thu ĐK]]&lt;&gt;0,0,IF(Table1[[#This Row],[Phân loại]]="Bán hàng",Table1[[#This Row],[Tổng giá trị]],-Table1[[#This Row],[Tổng giá trị]]))</f>
        <v>1083953</v>
      </c>
      <c r="Q2304" s="18">
        <f t="shared" si="242"/>
        <v>1083953</v>
      </c>
      <c r="R2304" s="8">
        <f>Table1[[#This Row],[Số còn phải thu ĐK]]+Table1[[#This Row],[Giá Trị HD sau CK]]-Table1[[#This Row],[Số tiền đã thu]]</f>
        <v>0</v>
      </c>
      <c r="S2304" s="7">
        <f>IF(Table1[[#This Row],[Ngày hóa đơn]]&lt;&gt;"",Table1[[#This Row],[Ngày hóa đơn]],Table1[[#This Row],[Ngày hạch toán]])</f>
        <v>45769</v>
      </c>
      <c r="T2304" s="8"/>
      <c r="U2304" s="7">
        <f>IF(Table1[[#This Row],[Ngày tính CN]]="","",S2304+T2304)</f>
        <v>45769</v>
      </c>
      <c r="V2304" s="71">
        <f ca="1">IF(Table1[[#This Row],[Hạn thanh toán]]="","",IF((U2304-NOW())&lt;0,0,(U2304-NOW())))</f>
        <v>0</v>
      </c>
      <c r="X2304" s="65" t="str">
        <f t="shared" ca="1" si="241"/>
        <v/>
      </c>
      <c r="Y2304" s="3" t="str">
        <f t="shared" si="243"/>
        <v>Đã thanh toán</v>
      </c>
      <c r="Z2304" s="250">
        <f>Table1[[#This Row],[Hạn thanh toán]]</f>
        <v>45769</v>
      </c>
      <c r="AA2304" s="250">
        <f>Table1[[#This Row],[Ngày Thanh toán]]</f>
        <v>45810</v>
      </c>
      <c r="AD2304" s="3" t="str">
        <f>IF(Table1[[#This Row],[Mã khách hàng]]="","",VLOOKUP($A2304,Ma_KH!$A:$Q,Ma_KH!O$1,0))</f>
        <v>AEON MALL</v>
      </c>
      <c r="AE2304" s="3" t="str">
        <f>IF(Table1[[#This Row],[Mã khách hàng]]="","",VLOOKUP($A2304,Ma_KH!$A:$Q,Ma_KH!P$1,0))</f>
        <v>CÔNG TY TNHH AEON VIỆT NAM</v>
      </c>
      <c r="AF2304" s="3" t="str">
        <f>VLOOKUP(A2304,Ma_KH!A:Q,Ma_KH!J$1,0)</f>
        <v>Trần Hạo Nhị</v>
      </c>
    </row>
    <row r="2305" spans="1:32" ht="16.5">
      <c r="A2305" s="4" t="s">
        <v>141</v>
      </c>
      <c r="B2305" s="4" t="s">
        <v>4518</v>
      </c>
      <c r="C2305" s="5" t="s">
        <v>4288</v>
      </c>
      <c r="D2305" s="6" t="s">
        <v>4635</v>
      </c>
      <c r="E2305" s="5">
        <v>45770</v>
      </c>
      <c r="F2305" s="3" t="s">
        <v>2403</v>
      </c>
      <c r="I2305" s="18">
        <f>IFERROR(ROUND((VLOOKUP(Table1[[#This Row],[Mã khách hàng]],Ty_Le!$A:$D,5,0)*5%),0),0)</f>
        <v>0</v>
      </c>
      <c r="J2305" s="18">
        <f>(Table1[[#This Row],[Tiền hàng]]-Table1[[#This Row],[Tiền chiết khấu]])*8%</f>
        <v>0</v>
      </c>
      <c r="K2305" s="18">
        <v>10462835</v>
      </c>
      <c r="L2305" s="8" t="s">
        <v>24</v>
      </c>
      <c r="M2305" s="7">
        <v>45810</v>
      </c>
      <c r="N2305" s="8" t="s">
        <v>4376</v>
      </c>
      <c r="O2305" s="18">
        <f>IF(Table1[[#This Row],[Phân loại]]="Tồn đầu kỳ",Table1[[#This Row],[Tổng giá trị]],0)</f>
        <v>0</v>
      </c>
      <c r="P2305" s="8">
        <f>IF(Table1[[#This Row],[Số còn phải thu ĐK]]&lt;&gt;0,0,IF(Table1[[#This Row],[Phân loại]]="Bán hàng",Table1[[#This Row],[Tổng giá trị]],-Table1[[#This Row],[Tổng giá trị]]))</f>
        <v>10462835</v>
      </c>
      <c r="Q2305" s="18">
        <f t="shared" si="242"/>
        <v>10462835</v>
      </c>
      <c r="R2305" s="8">
        <f>Table1[[#This Row],[Số còn phải thu ĐK]]+Table1[[#This Row],[Giá Trị HD sau CK]]-Table1[[#This Row],[Số tiền đã thu]]</f>
        <v>0</v>
      </c>
      <c r="S2305" s="7">
        <f>IF(Table1[[#This Row],[Ngày hóa đơn]]&lt;&gt;"",Table1[[#This Row],[Ngày hóa đơn]],Table1[[#This Row],[Ngày hạch toán]])</f>
        <v>45770</v>
      </c>
      <c r="T2305" s="8"/>
      <c r="U2305" s="7">
        <f>IF(Table1[[#This Row],[Ngày tính CN]]="","",S2305+T2305)</f>
        <v>45770</v>
      </c>
      <c r="V2305" s="71">
        <f ca="1">IF(Table1[[#This Row],[Hạn thanh toán]]="","",IF((U2305-NOW())&lt;0,0,(U2305-NOW())))</f>
        <v>0</v>
      </c>
      <c r="X2305" s="65" t="str">
        <f t="shared" ca="1" si="241"/>
        <v/>
      </c>
      <c r="Y2305" s="3" t="str">
        <f t="shared" si="243"/>
        <v>Đã thanh toán</v>
      </c>
      <c r="Z2305" s="250">
        <f>Table1[[#This Row],[Hạn thanh toán]]</f>
        <v>45770</v>
      </c>
      <c r="AA2305" s="250">
        <f>Table1[[#This Row],[Ngày Thanh toán]]</f>
        <v>45810</v>
      </c>
      <c r="AD2305" s="3" t="str">
        <f>IF(Table1[[#This Row],[Mã khách hàng]]="","",VLOOKUP($A2305,Ma_KH!$A:$Q,Ma_KH!O$1,0))</f>
        <v>AEON MALL</v>
      </c>
      <c r="AE2305" s="3" t="str">
        <f>IF(Table1[[#This Row],[Mã khách hàng]]="","",VLOOKUP($A2305,Ma_KH!$A:$Q,Ma_KH!P$1,0))</f>
        <v>CÔNG TY TNHH AEON VIỆT NAM</v>
      </c>
      <c r="AF2305" s="3" t="str">
        <f>VLOOKUP(A2305,Ma_KH!A:Q,Ma_KH!J$1,0)</f>
        <v>Nguyễn Quốc Thái</v>
      </c>
    </row>
    <row r="2306" spans="1:32" ht="16.5">
      <c r="A2306" s="4" t="s">
        <v>139</v>
      </c>
      <c r="B2306" s="4" t="s">
        <v>4518</v>
      </c>
      <c r="C2306" s="5" t="s">
        <v>4287</v>
      </c>
      <c r="D2306" s="6" t="s">
        <v>4636</v>
      </c>
      <c r="E2306" s="5">
        <v>45769</v>
      </c>
      <c r="F2306" s="3" t="s">
        <v>2316</v>
      </c>
      <c r="I2306" s="18">
        <f>IFERROR(ROUND((VLOOKUP(Table1[[#This Row],[Mã khách hàng]],Ty_Le!$A:$D,5,0)*5%),0),0)</f>
        <v>0</v>
      </c>
      <c r="J2306" s="18">
        <f>(Table1[[#This Row],[Tiền hàng]]-Table1[[#This Row],[Tiền chiết khấu]])*8%</f>
        <v>0</v>
      </c>
      <c r="K2306" s="18">
        <v>1983528</v>
      </c>
      <c r="L2306" s="8" t="s">
        <v>24</v>
      </c>
      <c r="M2306" s="7">
        <v>45810</v>
      </c>
      <c r="N2306" s="8" t="s">
        <v>4376</v>
      </c>
      <c r="O2306" s="18">
        <f>IF(Table1[[#This Row],[Phân loại]]="Tồn đầu kỳ",Table1[[#This Row],[Tổng giá trị]],0)</f>
        <v>0</v>
      </c>
      <c r="P2306" s="8">
        <f>IF(Table1[[#This Row],[Số còn phải thu ĐK]]&lt;&gt;0,0,IF(Table1[[#This Row],[Phân loại]]="Bán hàng",Table1[[#This Row],[Tổng giá trị]],-Table1[[#This Row],[Tổng giá trị]]))</f>
        <v>1983528</v>
      </c>
      <c r="Q2306" s="18">
        <f t="shared" si="242"/>
        <v>1983528</v>
      </c>
      <c r="R2306" s="8">
        <f>Table1[[#This Row],[Số còn phải thu ĐK]]+Table1[[#This Row],[Giá Trị HD sau CK]]-Table1[[#This Row],[Số tiền đã thu]]</f>
        <v>0</v>
      </c>
      <c r="S2306" s="7">
        <f>IF(Table1[[#This Row],[Ngày hóa đơn]]&lt;&gt;"",Table1[[#This Row],[Ngày hóa đơn]],Table1[[#This Row],[Ngày hạch toán]])</f>
        <v>45769</v>
      </c>
      <c r="T2306" s="8"/>
      <c r="U2306" s="7">
        <f>IF(Table1[[#This Row],[Ngày tính CN]]="","",S2306+T2306)</f>
        <v>45769</v>
      </c>
      <c r="V2306" s="71">
        <f ca="1">IF(Table1[[#This Row],[Hạn thanh toán]]="","",IF((U2306-NOW())&lt;0,0,(U2306-NOW())))</f>
        <v>0</v>
      </c>
      <c r="X2306" s="65" t="str">
        <f t="shared" ca="1" si="241"/>
        <v/>
      </c>
      <c r="Y2306" s="3" t="str">
        <f t="shared" si="243"/>
        <v>Đã thanh toán</v>
      </c>
      <c r="Z2306" s="250">
        <f>Table1[[#This Row],[Hạn thanh toán]]</f>
        <v>45769</v>
      </c>
      <c r="AA2306" s="250">
        <f>Table1[[#This Row],[Ngày Thanh toán]]</f>
        <v>45810</v>
      </c>
      <c r="AD2306" s="3" t="str">
        <f>IF(Table1[[#This Row],[Mã khách hàng]]="","",VLOOKUP($A2306,Ma_KH!$A:$Q,Ma_KH!O$1,0))</f>
        <v>AEON MALL</v>
      </c>
      <c r="AE2306" s="3" t="str">
        <f>IF(Table1[[#This Row],[Mã khách hàng]]="","",VLOOKUP($A2306,Ma_KH!$A:$Q,Ma_KH!P$1,0))</f>
        <v>CÔNG TY TNHH AEON VIỆT NAM</v>
      </c>
      <c r="AF2306" s="3" t="str">
        <f>VLOOKUP(A2306,Ma_KH!A:Q,Ma_KH!J$1,0)</f>
        <v>Trần Hạo Nhị</v>
      </c>
    </row>
    <row r="2307" spans="1:32" ht="16.5">
      <c r="A2307" s="4" t="s">
        <v>139</v>
      </c>
      <c r="B2307" s="4" t="s">
        <v>4518</v>
      </c>
      <c r="C2307" s="5" t="s">
        <v>4288</v>
      </c>
      <c r="D2307" s="6" t="s">
        <v>4637</v>
      </c>
      <c r="E2307" s="5">
        <v>45770</v>
      </c>
      <c r="F2307" s="3" t="s">
        <v>2317</v>
      </c>
      <c r="I2307" s="18">
        <f>IFERROR(ROUND((VLOOKUP(Table1[[#This Row],[Mã khách hàng]],Ty_Le!$A:$D,5,0)*5%),0),0)</f>
        <v>0</v>
      </c>
      <c r="J2307" s="18">
        <f>(Table1[[#This Row],[Tiền hàng]]-Table1[[#This Row],[Tiền chiết khấu]])*8%</f>
        <v>0</v>
      </c>
      <c r="K2307" s="18">
        <v>6868892</v>
      </c>
      <c r="L2307" s="8" t="s">
        <v>24</v>
      </c>
      <c r="M2307" s="7">
        <v>45810</v>
      </c>
      <c r="N2307" s="8" t="s">
        <v>4376</v>
      </c>
      <c r="O2307" s="18">
        <f>IF(Table1[[#This Row],[Phân loại]]="Tồn đầu kỳ",Table1[[#This Row],[Tổng giá trị]],0)</f>
        <v>0</v>
      </c>
      <c r="P2307" s="8">
        <f>IF(Table1[[#This Row],[Số còn phải thu ĐK]]&lt;&gt;0,0,IF(Table1[[#This Row],[Phân loại]]="Bán hàng",Table1[[#This Row],[Tổng giá trị]],-Table1[[#This Row],[Tổng giá trị]]))</f>
        <v>6868892</v>
      </c>
      <c r="Q2307" s="18">
        <f t="shared" si="242"/>
        <v>6868892</v>
      </c>
      <c r="R2307" s="8">
        <f>Table1[[#This Row],[Số còn phải thu ĐK]]+Table1[[#This Row],[Giá Trị HD sau CK]]-Table1[[#This Row],[Số tiền đã thu]]</f>
        <v>0</v>
      </c>
      <c r="S2307" s="7">
        <f>IF(Table1[[#This Row],[Ngày hóa đơn]]&lt;&gt;"",Table1[[#This Row],[Ngày hóa đơn]],Table1[[#This Row],[Ngày hạch toán]])</f>
        <v>45770</v>
      </c>
      <c r="T2307" s="8"/>
      <c r="U2307" s="7">
        <f>IF(Table1[[#This Row],[Ngày tính CN]]="","",S2307+T2307)</f>
        <v>45770</v>
      </c>
      <c r="V2307" s="71">
        <f ca="1">IF(Table1[[#This Row],[Hạn thanh toán]]="","",IF((U2307-NOW())&lt;0,0,(U2307-NOW())))</f>
        <v>0</v>
      </c>
      <c r="X2307" s="65" t="str">
        <f t="shared" ca="1" si="241"/>
        <v/>
      </c>
      <c r="Y2307" s="3" t="str">
        <f t="shared" si="243"/>
        <v>Đã thanh toán</v>
      </c>
      <c r="Z2307" s="250">
        <f>Table1[[#This Row],[Hạn thanh toán]]</f>
        <v>45770</v>
      </c>
      <c r="AA2307" s="250">
        <f>Table1[[#This Row],[Ngày Thanh toán]]</f>
        <v>45810</v>
      </c>
      <c r="AD2307" s="3" t="str">
        <f>IF(Table1[[#This Row],[Mã khách hàng]]="","",VLOOKUP($A2307,Ma_KH!$A:$Q,Ma_KH!O$1,0))</f>
        <v>AEON MALL</v>
      </c>
      <c r="AE2307" s="3" t="str">
        <f>IF(Table1[[#This Row],[Mã khách hàng]]="","",VLOOKUP($A2307,Ma_KH!$A:$Q,Ma_KH!P$1,0))</f>
        <v>CÔNG TY TNHH AEON VIỆT NAM</v>
      </c>
      <c r="AF2307" s="3" t="str">
        <f>VLOOKUP(A2307,Ma_KH!A:Q,Ma_KH!J$1,0)</f>
        <v>Trần Hạo Nhị</v>
      </c>
    </row>
    <row r="2308" spans="1:32" ht="16.5">
      <c r="A2308" s="4" t="s">
        <v>139</v>
      </c>
      <c r="B2308" s="4" t="s">
        <v>4518</v>
      </c>
      <c r="C2308" s="5" t="s">
        <v>4288</v>
      </c>
      <c r="D2308" s="6" t="s">
        <v>4638</v>
      </c>
      <c r="E2308" s="5">
        <v>45770</v>
      </c>
      <c r="F2308" s="3" t="s">
        <v>2318</v>
      </c>
      <c r="I2308" s="18">
        <f>IFERROR(ROUND((VLOOKUP(Table1[[#This Row],[Mã khách hàng]],Ty_Le!$A:$D,5,0)*5%),0),0)</f>
        <v>0</v>
      </c>
      <c r="J2308" s="18">
        <f>(Table1[[#This Row],[Tiền hàng]]-Table1[[#This Row],[Tiền chiết khấu]])*8%</f>
        <v>0</v>
      </c>
      <c r="K2308" s="18">
        <v>3378375</v>
      </c>
      <c r="L2308" s="8" t="s">
        <v>24</v>
      </c>
      <c r="M2308" s="7">
        <v>45810</v>
      </c>
      <c r="N2308" s="8" t="s">
        <v>4376</v>
      </c>
      <c r="O2308" s="18">
        <f>IF(Table1[[#This Row],[Phân loại]]="Tồn đầu kỳ",Table1[[#This Row],[Tổng giá trị]],0)</f>
        <v>0</v>
      </c>
      <c r="P2308" s="8">
        <f>IF(Table1[[#This Row],[Số còn phải thu ĐK]]&lt;&gt;0,0,IF(Table1[[#This Row],[Phân loại]]="Bán hàng",Table1[[#This Row],[Tổng giá trị]],-Table1[[#This Row],[Tổng giá trị]]))</f>
        <v>3378375</v>
      </c>
      <c r="Q2308" s="18">
        <f t="shared" si="242"/>
        <v>3378375</v>
      </c>
      <c r="R2308" s="8">
        <f>Table1[[#This Row],[Số còn phải thu ĐK]]+Table1[[#This Row],[Giá Trị HD sau CK]]-Table1[[#This Row],[Số tiền đã thu]]</f>
        <v>0</v>
      </c>
      <c r="S2308" s="7">
        <f>IF(Table1[[#This Row],[Ngày hóa đơn]]&lt;&gt;"",Table1[[#This Row],[Ngày hóa đơn]],Table1[[#This Row],[Ngày hạch toán]])</f>
        <v>45770</v>
      </c>
      <c r="T2308" s="8"/>
      <c r="U2308" s="7">
        <f>IF(Table1[[#This Row],[Ngày tính CN]]="","",S2308+T2308)</f>
        <v>45770</v>
      </c>
      <c r="V2308" s="71">
        <f ca="1">IF(Table1[[#This Row],[Hạn thanh toán]]="","",IF((U2308-NOW())&lt;0,0,(U2308-NOW())))</f>
        <v>0</v>
      </c>
      <c r="X2308" s="65" t="str">
        <f t="shared" ca="1" si="241"/>
        <v/>
      </c>
      <c r="Y2308" s="3" t="str">
        <f t="shared" si="243"/>
        <v>Đã thanh toán</v>
      </c>
      <c r="Z2308" s="250">
        <f>Table1[[#This Row],[Hạn thanh toán]]</f>
        <v>45770</v>
      </c>
      <c r="AA2308" s="250">
        <f>Table1[[#This Row],[Ngày Thanh toán]]</f>
        <v>45810</v>
      </c>
      <c r="AD2308" s="3" t="str">
        <f>IF(Table1[[#This Row],[Mã khách hàng]]="","",VLOOKUP($A2308,Ma_KH!$A:$Q,Ma_KH!O$1,0))</f>
        <v>AEON MALL</v>
      </c>
      <c r="AE2308" s="3" t="str">
        <f>IF(Table1[[#This Row],[Mã khách hàng]]="","",VLOOKUP($A2308,Ma_KH!$A:$Q,Ma_KH!P$1,0))</f>
        <v>CÔNG TY TNHH AEON VIỆT NAM</v>
      </c>
      <c r="AF2308" s="3" t="str">
        <f>VLOOKUP(A2308,Ma_KH!A:Q,Ma_KH!J$1,0)</f>
        <v>Trần Hạo Nhị</v>
      </c>
    </row>
    <row r="2309" spans="1:32" ht="16.5">
      <c r="A2309" s="4" t="s">
        <v>140</v>
      </c>
      <c r="B2309" s="4" t="s">
        <v>4518</v>
      </c>
      <c r="C2309" s="5" t="s">
        <v>4289</v>
      </c>
      <c r="D2309" s="6" t="s">
        <v>4639</v>
      </c>
      <c r="E2309" s="5">
        <v>45771</v>
      </c>
      <c r="F2309" s="3" t="s">
        <v>2357</v>
      </c>
      <c r="I2309" s="18">
        <f>IFERROR(ROUND((VLOOKUP(Table1[[#This Row],[Mã khách hàng]],Ty_Le!$A:$D,5,0)*5%),0),0)</f>
        <v>0</v>
      </c>
      <c r="J2309" s="18">
        <f>(Table1[[#This Row],[Tiền hàng]]-Table1[[#This Row],[Tiền chiết khấu]])*8%</f>
        <v>0</v>
      </c>
      <c r="K2309" s="18">
        <v>3630681</v>
      </c>
      <c r="L2309" s="8" t="s">
        <v>24</v>
      </c>
      <c r="M2309" s="7">
        <v>45810</v>
      </c>
      <c r="N2309" s="8" t="s">
        <v>4376</v>
      </c>
      <c r="O2309" s="18">
        <f>IF(Table1[[#This Row],[Phân loại]]="Tồn đầu kỳ",Table1[[#This Row],[Tổng giá trị]],0)</f>
        <v>0</v>
      </c>
      <c r="P2309" s="8">
        <f>IF(Table1[[#This Row],[Số còn phải thu ĐK]]&lt;&gt;0,0,IF(Table1[[#This Row],[Phân loại]]="Bán hàng",Table1[[#This Row],[Tổng giá trị]],-Table1[[#This Row],[Tổng giá trị]]))</f>
        <v>3630681</v>
      </c>
      <c r="Q2309" s="18">
        <f t="shared" si="242"/>
        <v>3630681</v>
      </c>
      <c r="R2309" s="8">
        <f>Table1[[#This Row],[Số còn phải thu ĐK]]+Table1[[#This Row],[Giá Trị HD sau CK]]-Table1[[#This Row],[Số tiền đã thu]]</f>
        <v>0</v>
      </c>
      <c r="S2309" s="7">
        <f>IF(Table1[[#This Row],[Ngày hóa đơn]]&lt;&gt;"",Table1[[#This Row],[Ngày hóa đơn]],Table1[[#This Row],[Ngày hạch toán]])</f>
        <v>45771</v>
      </c>
      <c r="T2309" s="8"/>
      <c r="U2309" s="7">
        <f>IF(Table1[[#This Row],[Ngày tính CN]]="","",S2309+T2309)</f>
        <v>45771</v>
      </c>
      <c r="V2309" s="71">
        <f ca="1">IF(Table1[[#This Row],[Hạn thanh toán]]="","",IF((U2309-NOW())&lt;0,0,(U2309-NOW())))</f>
        <v>0</v>
      </c>
      <c r="X2309" s="65" t="str">
        <f t="shared" ca="1" si="241"/>
        <v/>
      </c>
      <c r="Y2309" s="3" t="str">
        <f t="shared" si="243"/>
        <v>Đã thanh toán</v>
      </c>
      <c r="Z2309" s="250">
        <f>Table1[[#This Row],[Hạn thanh toán]]</f>
        <v>45771</v>
      </c>
      <c r="AA2309" s="250">
        <f>Table1[[#This Row],[Ngày Thanh toán]]</f>
        <v>45810</v>
      </c>
      <c r="AD2309" s="3" t="str">
        <f>IF(Table1[[#This Row],[Mã khách hàng]]="","",VLOOKUP($A2309,Ma_KH!$A:$Q,Ma_KH!O$1,0))</f>
        <v>AEON MALL</v>
      </c>
      <c r="AE2309" s="3" t="str">
        <f>IF(Table1[[#This Row],[Mã khách hàng]]="","",VLOOKUP($A2309,Ma_KH!$A:$Q,Ma_KH!P$1,0))</f>
        <v>CÔNG TY TNHH AEON VIỆT NAM</v>
      </c>
      <c r="AF2309" s="3" t="str">
        <f>VLOOKUP(A2309,Ma_KH!A:Q,Ma_KH!J$1,0)</f>
        <v>Dương Thị Kim Hồng</v>
      </c>
    </row>
    <row r="2310" spans="1:32" ht="16.5">
      <c r="A2310" s="4" t="s">
        <v>140</v>
      </c>
      <c r="B2310" s="4" t="s">
        <v>4518</v>
      </c>
      <c r="C2310" s="5" t="s">
        <v>4290</v>
      </c>
      <c r="D2310" s="6" t="s">
        <v>4640</v>
      </c>
      <c r="E2310" s="5">
        <v>45775</v>
      </c>
      <c r="F2310" s="3" t="s">
        <v>2358</v>
      </c>
      <c r="I2310" s="18">
        <f>IFERROR(ROUND((VLOOKUP(Table1[[#This Row],[Mã khách hàng]],Ty_Le!$A:$D,5,0)*5%),0),0)</f>
        <v>0</v>
      </c>
      <c r="J2310" s="18">
        <f>(Table1[[#This Row],[Tiền hàng]]-Table1[[#This Row],[Tiền chiết khấu]])*8%</f>
        <v>0</v>
      </c>
      <c r="K2310" s="18">
        <v>6214774</v>
      </c>
      <c r="L2310" s="8" t="s">
        <v>24</v>
      </c>
      <c r="M2310" s="7">
        <v>45810</v>
      </c>
      <c r="N2310" s="8" t="s">
        <v>4376</v>
      </c>
      <c r="O2310" s="18">
        <f>IF(Table1[[#This Row],[Phân loại]]="Tồn đầu kỳ",Table1[[#This Row],[Tổng giá trị]],0)</f>
        <v>0</v>
      </c>
      <c r="P2310" s="8">
        <f>IF(Table1[[#This Row],[Số còn phải thu ĐK]]&lt;&gt;0,0,IF(Table1[[#This Row],[Phân loại]]="Bán hàng",Table1[[#This Row],[Tổng giá trị]],-Table1[[#This Row],[Tổng giá trị]]))</f>
        <v>6214774</v>
      </c>
      <c r="Q2310" s="18">
        <f t="shared" si="242"/>
        <v>6214774</v>
      </c>
      <c r="R2310" s="8">
        <f>Table1[[#This Row],[Số còn phải thu ĐK]]+Table1[[#This Row],[Giá Trị HD sau CK]]-Table1[[#This Row],[Số tiền đã thu]]</f>
        <v>0</v>
      </c>
      <c r="S2310" s="7">
        <f>IF(Table1[[#This Row],[Ngày hóa đơn]]&lt;&gt;"",Table1[[#This Row],[Ngày hóa đơn]],Table1[[#This Row],[Ngày hạch toán]])</f>
        <v>45775</v>
      </c>
      <c r="T2310" s="8"/>
      <c r="U2310" s="7">
        <f>IF(Table1[[#This Row],[Ngày tính CN]]="","",S2310+T2310)</f>
        <v>45775</v>
      </c>
      <c r="V2310" s="71">
        <f ca="1">IF(Table1[[#This Row],[Hạn thanh toán]]="","",IF((U2310-NOW())&lt;0,0,(U2310-NOW())))</f>
        <v>0</v>
      </c>
      <c r="X2310" s="65" t="str">
        <f t="shared" ca="1" si="241"/>
        <v/>
      </c>
      <c r="Y2310" s="3" t="str">
        <f t="shared" si="243"/>
        <v>Đã thanh toán</v>
      </c>
      <c r="Z2310" s="250">
        <f>Table1[[#This Row],[Hạn thanh toán]]</f>
        <v>45775</v>
      </c>
      <c r="AA2310" s="250">
        <f>Table1[[#This Row],[Ngày Thanh toán]]</f>
        <v>45810</v>
      </c>
      <c r="AD2310" s="3" t="str">
        <f>IF(Table1[[#This Row],[Mã khách hàng]]="","",VLOOKUP($A2310,Ma_KH!$A:$Q,Ma_KH!O$1,0))</f>
        <v>AEON MALL</v>
      </c>
      <c r="AE2310" s="3" t="str">
        <f>IF(Table1[[#This Row],[Mã khách hàng]]="","",VLOOKUP($A2310,Ma_KH!$A:$Q,Ma_KH!P$1,0))</f>
        <v>CÔNG TY TNHH AEON VIỆT NAM</v>
      </c>
      <c r="AF2310" s="3" t="str">
        <f>VLOOKUP(A2310,Ma_KH!A:Q,Ma_KH!J$1,0)</f>
        <v>Dương Thị Kim Hồng</v>
      </c>
    </row>
    <row r="2311" spans="1:32" ht="16.5">
      <c r="A2311" s="4" t="s">
        <v>139</v>
      </c>
      <c r="B2311" s="4" t="s">
        <v>4518</v>
      </c>
      <c r="C2311" s="5" t="s">
        <v>4290</v>
      </c>
      <c r="D2311" s="6" t="s">
        <v>4641</v>
      </c>
      <c r="E2311" s="5">
        <v>45775</v>
      </c>
      <c r="F2311" s="3" t="s">
        <v>2319</v>
      </c>
      <c r="I2311" s="18">
        <f>IFERROR(ROUND((VLOOKUP(Table1[[#This Row],[Mã khách hàng]],Ty_Le!$A:$D,5,0)*5%),0),0)</f>
        <v>0</v>
      </c>
      <c r="J2311" s="18">
        <f>(Table1[[#This Row],[Tiền hàng]]-Table1[[#This Row],[Tiền chiết khấu]])*8%</f>
        <v>0</v>
      </c>
      <c r="K2311" s="18">
        <v>7196602</v>
      </c>
      <c r="L2311" s="8" t="s">
        <v>24</v>
      </c>
      <c r="M2311" s="7">
        <v>45810</v>
      </c>
      <c r="N2311" s="8" t="s">
        <v>4376</v>
      </c>
      <c r="O2311" s="18">
        <f>IF(Table1[[#This Row],[Phân loại]]="Tồn đầu kỳ",Table1[[#This Row],[Tổng giá trị]],0)</f>
        <v>0</v>
      </c>
      <c r="P2311" s="8">
        <f>IF(Table1[[#This Row],[Số còn phải thu ĐK]]&lt;&gt;0,0,IF(Table1[[#This Row],[Phân loại]]="Bán hàng",Table1[[#This Row],[Tổng giá trị]],-Table1[[#This Row],[Tổng giá trị]]))</f>
        <v>7196602</v>
      </c>
      <c r="Q2311" s="18">
        <f t="shared" si="242"/>
        <v>7196602</v>
      </c>
      <c r="R2311" s="8">
        <f>Table1[[#This Row],[Số còn phải thu ĐK]]+Table1[[#This Row],[Giá Trị HD sau CK]]-Table1[[#This Row],[Số tiền đã thu]]</f>
        <v>0</v>
      </c>
      <c r="S2311" s="7">
        <f>IF(Table1[[#This Row],[Ngày hóa đơn]]&lt;&gt;"",Table1[[#This Row],[Ngày hóa đơn]],Table1[[#This Row],[Ngày hạch toán]])</f>
        <v>45775</v>
      </c>
      <c r="T2311" s="8"/>
      <c r="U2311" s="7">
        <f>IF(Table1[[#This Row],[Ngày tính CN]]="","",S2311+T2311)</f>
        <v>45775</v>
      </c>
      <c r="V2311" s="71">
        <f ca="1">IF(Table1[[#This Row],[Hạn thanh toán]]="","",IF((U2311-NOW())&lt;0,0,(U2311-NOW())))</f>
        <v>0</v>
      </c>
      <c r="X2311" s="65" t="str">
        <f t="shared" ca="1" si="241"/>
        <v/>
      </c>
      <c r="Y2311" s="3" t="str">
        <f t="shared" si="243"/>
        <v>Đã thanh toán</v>
      </c>
      <c r="Z2311" s="250">
        <f>Table1[[#This Row],[Hạn thanh toán]]</f>
        <v>45775</v>
      </c>
      <c r="AA2311" s="250">
        <f>Table1[[#This Row],[Ngày Thanh toán]]</f>
        <v>45810</v>
      </c>
      <c r="AD2311" s="3" t="str">
        <f>IF(Table1[[#This Row],[Mã khách hàng]]="","",VLOOKUP($A2311,Ma_KH!$A:$Q,Ma_KH!O$1,0))</f>
        <v>AEON MALL</v>
      </c>
      <c r="AE2311" s="3" t="str">
        <f>IF(Table1[[#This Row],[Mã khách hàng]]="","",VLOOKUP($A2311,Ma_KH!$A:$Q,Ma_KH!P$1,0))</f>
        <v>CÔNG TY TNHH AEON VIỆT NAM</v>
      </c>
      <c r="AF2311" s="3" t="str">
        <f>VLOOKUP(A2311,Ma_KH!A:Q,Ma_KH!J$1,0)</f>
        <v>Trần Hạo Nhị</v>
      </c>
    </row>
    <row r="2312" spans="1:32" ht="16.5">
      <c r="A2312" s="4" t="s">
        <v>140</v>
      </c>
      <c r="B2312" s="4" t="s">
        <v>4518</v>
      </c>
      <c r="C2312" s="5" t="s">
        <v>4290</v>
      </c>
      <c r="D2312" s="6" t="s">
        <v>4642</v>
      </c>
      <c r="E2312" s="5">
        <v>45775</v>
      </c>
      <c r="F2312" s="3" t="s">
        <v>2359</v>
      </c>
      <c r="I2312" s="18">
        <f>IFERROR(ROUND((VLOOKUP(Table1[[#This Row],[Mã khách hàng]],Ty_Le!$A:$D,5,0)*5%),0),0)</f>
        <v>0</v>
      </c>
      <c r="J2312" s="18">
        <f>(Table1[[#This Row],[Tiền hàng]]-Table1[[#This Row],[Tiền chiết khấu]])*8%</f>
        <v>0</v>
      </c>
      <c r="K2312" s="18">
        <v>4865411</v>
      </c>
      <c r="L2312" s="8" t="s">
        <v>24</v>
      </c>
      <c r="M2312" s="7">
        <v>45810</v>
      </c>
      <c r="N2312" s="8" t="s">
        <v>4376</v>
      </c>
      <c r="O2312" s="18">
        <f>IF(Table1[[#This Row],[Phân loại]]="Tồn đầu kỳ",Table1[[#This Row],[Tổng giá trị]],0)</f>
        <v>0</v>
      </c>
      <c r="P2312" s="8">
        <f>IF(Table1[[#This Row],[Số còn phải thu ĐK]]&lt;&gt;0,0,IF(Table1[[#This Row],[Phân loại]]="Bán hàng",Table1[[#This Row],[Tổng giá trị]],-Table1[[#This Row],[Tổng giá trị]]))</f>
        <v>4865411</v>
      </c>
      <c r="Q2312" s="18">
        <f t="shared" si="242"/>
        <v>4865411</v>
      </c>
      <c r="R2312" s="8">
        <f>Table1[[#This Row],[Số còn phải thu ĐK]]+Table1[[#This Row],[Giá Trị HD sau CK]]-Table1[[#This Row],[Số tiền đã thu]]</f>
        <v>0</v>
      </c>
      <c r="S2312" s="7">
        <f>IF(Table1[[#This Row],[Ngày hóa đơn]]&lt;&gt;"",Table1[[#This Row],[Ngày hóa đơn]],Table1[[#This Row],[Ngày hạch toán]])</f>
        <v>45775</v>
      </c>
      <c r="T2312" s="8"/>
      <c r="U2312" s="7">
        <f>IF(Table1[[#This Row],[Ngày tính CN]]="","",S2312+T2312)</f>
        <v>45775</v>
      </c>
      <c r="V2312" s="71">
        <f ca="1">IF(Table1[[#This Row],[Hạn thanh toán]]="","",IF((U2312-NOW())&lt;0,0,(U2312-NOW())))</f>
        <v>0</v>
      </c>
      <c r="X2312" s="65" t="str">
        <f t="shared" ca="1" si="241"/>
        <v/>
      </c>
      <c r="Y2312" s="3" t="str">
        <f t="shared" si="243"/>
        <v>Đã thanh toán</v>
      </c>
      <c r="Z2312" s="250">
        <f>Table1[[#This Row],[Hạn thanh toán]]</f>
        <v>45775</v>
      </c>
      <c r="AA2312" s="250">
        <f>Table1[[#This Row],[Ngày Thanh toán]]</f>
        <v>45810</v>
      </c>
      <c r="AD2312" s="3" t="str">
        <f>IF(Table1[[#This Row],[Mã khách hàng]]="","",VLOOKUP($A2312,Ma_KH!$A:$Q,Ma_KH!O$1,0))</f>
        <v>AEON MALL</v>
      </c>
      <c r="AE2312" s="3" t="str">
        <f>IF(Table1[[#This Row],[Mã khách hàng]]="","",VLOOKUP($A2312,Ma_KH!$A:$Q,Ma_KH!P$1,0))</f>
        <v>CÔNG TY TNHH AEON VIỆT NAM</v>
      </c>
      <c r="AF2312" s="3" t="str">
        <f>VLOOKUP(A2312,Ma_KH!A:Q,Ma_KH!J$1,0)</f>
        <v>Dương Thị Kim Hồng</v>
      </c>
    </row>
    <row r="2313" spans="1:32" ht="16.5">
      <c r="A2313" s="4" t="s">
        <v>140</v>
      </c>
      <c r="B2313" s="4" t="s">
        <v>4518</v>
      </c>
      <c r="C2313" s="5" t="s">
        <v>4290</v>
      </c>
      <c r="D2313" s="6" t="s">
        <v>4643</v>
      </c>
      <c r="E2313" s="5">
        <v>45775</v>
      </c>
      <c r="F2313" s="3" t="s">
        <v>2360</v>
      </c>
      <c r="I2313" s="18">
        <f>IFERROR(ROUND((VLOOKUP(Table1[[#This Row],[Mã khách hàng]],Ty_Le!$A:$D,5,0)*5%),0),0)</f>
        <v>0</v>
      </c>
      <c r="J2313" s="18">
        <f>(Table1[[#This Row],[Tiền hàng]]-Table1[[#This Row],[Tiền chiết khấu]])*8%</f>
        <v>0</v>
      </c>
      <c r="K2313" s="18">
        <v>2698726</v>
      </c>
      <c r="L2313" s="8" t="s">
        <v>24</v>
      </c>
      <c r="M2313" s="7">
        <v>45810</v>
      </c>
      <c r="N2313" s="8" t="s">
        <v>4376</v>
      </c>
      <c r="O2313" s="18">
        <f>IF(Table1[[#This Row],[Phân loại]]="Tồn đầu kỳ",Table1[[#This Row],[Tổng giá trị]],0)</f>
        <v>0</v>
      </c>
      <c r="P2313" s="8">
        <f>IF(Table1[[#This Row],[Số còn phải thu ĐK]]&lt;&gt;0,0,IF(Table1[[#This Row],[Phân loại]]="Bán hàng",Table1[[#This Row],[Tổng giá trị]],-Table1[[#This Row],[Tổng giá trị]]))</f>
        <v>2698726</v>
      </c>
      <c r="Q2313" s="18">
        <f t="shared" si="242"/>
        <v>2698726</v>
      </c>
      <c r="R2313" s="8">
        <f>Table1[[#This Row],[Số còn phải thu ĐK]]+Table1[[#This Row],[Giá Trị HD sau CK]]-Table1[[#This Row],[Số tiền đã thu]]</f>
        <v>0</v>
      </c>
      <c r="S2313" s="7">
        <f>IF(Table1[[#This Row],[Ngày hóa đơn]]&lt;&gt;"",Table1[[#This Row],[Ngày hóa đơn]],Table1[[#This Row],[Ngày hạch toán]])</f>
        <v>45775</v>
      </c>
      <c r="T2313" s="8"/>
      <c r="U2313" s="7">
        <f>IF(Table1[[#This Row],[Ngày tính CN]]="","",S2313+T2313)</f>
        <v>45775</v>
      </c>
      <c r="V2313" s="71">
        <f ca="1">IF(Table1[[#This Row],[Hạn thanh toán]]="","",IF((U2313-NOW())&lt;0,0,(U2313-NOW())))</f>
        <v>0</v>
      </c>
      <c r="X2313" s="65" t="str">
        <f t="shared" ca="1" si="241"/>
        <v/>
      </c>
      <c r="Y2313" s="3" t="str">
        <f t="shared" si="243"/>
        <v>Đã thanh toán</v>
      </c>
      <c r="Z2313" s="250">
        <f>Table1[[#This Row],[Hạn thanh toán]]</f>
        <v>45775</v>
      </c>
      <c r="AA2313" s="250">
        <f>Table1[[#This Row],[Ngày Thanh toán]]</f>
        <v>45810</v>
      </c>
      <c r="AD2313" s="3" t="str">
        <f>IF(Table1[[#This Row],[Mã khách hàng]]="","",VLOOKUP($A2313,Ma_KH!$A:$Q,Ma_KH!O$1,0))</f>
        <v>AEON MALL</v>
      </c>
      <c r="AE2313" s="3" t="str">
        <f>IF(Table1[[#This Row],[Mã khách hàng]]="","",VLOOKUP($A2313,Ma_KH!$A:$Q,Ma_KH!P$1,0))</f>
        <v>CÔNG TY TNHH AEON VIỆT NAM</v>
      </c>
      <c r="AF2313" s="3" t="str">
        <f>VLOOKUP(A2313,Ma_KH!A:Q,Ma_KH!J$1,0)</f>
        <v>Dương Thị Kim Hồng</v>
      </c>
    </row>
    <row r="2314" spans="1:32" ht="16.5">
      <c r="A2314" s="4" t="s">
        <v>141</v>
      </c>
      <c r="B2314" s="4" t="s">
        <v>4518</v>
      </c>
      <c r="C2314" s="5" t="s">
        <v>4291</v>
      </c>
      <c r="D2314" s="6" t="s">
        <v>4644</v>
      </c>
      <c r="E2314" s="5">
        <v>45776</v>
      </c>
      <c r="F2314" s="3" t="s">
        <v>2404</v>
      </c>
      <c r="I2314" s="18">
        <f>IFERROR(ROUND((VLOOKUP(Table1[[#This Row],[Mã khách hàng]],Ty_Le!$A:$D,5,0)*5%),0),0)</f>
        <v>0</v>
      </c>
      <c r="J2314" s="18">
        <f>(Table1[[#This Row],[Tiền hàng]]-Table1[[#This Row],[Tiền chiết khấu]])*8%</f>
        <v>0</v>
      </c>
      <c r="K2314" s="18">
        <v>8833687</v>
      </c>
      <c r="L2314" s="8" t="s">
        <v>24</v>
      </c>
      <c r="M2314" s="7">
        <v>45810</v>
      </c>
      <c r="N2314" s="8" t="s">
        <v>4376</v>
      </c>
      <c r="O2314" s="18">
        <f>IF(Table1[[#This Row],[Phân loại]]="Tồn đầu kỳ",Table1[[#This Row],[Tổng giá trị]],0)</f>
        <v>0</v>
      </c>
      <c r="P2314" s="8">
        <f>IF(Table1[[#This Row],[Số còn phải thu ĐK]]&lt;&gt;0,0,IF(Table1[[#This Row],[Phân loại]]="Bán hàng",Table1[[#This Row],[Tổng giá trị]],-Table1[[#This Row],[Tổng giá trị]]))</f>
        <v>8833687</v>
      </c>
      <c r="Q2314" s="18">
        <f t="shared" si="242"/>
        <v>8833687</v>
      </c>
      <c r="R2314" s="8">
        <f>Table1[[#This Row],[Số còn phải thu ĐK]]+Table1[[#This Row],[Giá Trị HD sau CK]]-Table1[[#This Row],[Số tiền đã thu]]</f>
        <v>0</v>
      </c>
      <c r="S2314" s="7">
        <f>IF(Table1[[#This Row],[Ngày hóa đơn]]&lt;&gt;"",Table1[[#This Row],[Ngày hóa đơn]],Table1[[#This Row],[Ngày hạch toán]])</f>
        <v>45776</v>
      </c>
      <c r="T2314" s="8"/>
      <c r="U2314" s="7">
        <f>IF(Table1[[#This Row],[Ngày tính CN]]="","",S2314+T2314)</f>
        <v>45776</v>
      </c>
      <c r="V2314" s="71">
        <f ca="1">IF(Table1[[#This Row],[Hạn thanh toán]]="","",IF((U2314-NOW())&lt;0,0,(U2314-NOW())))</f>
        <v>0</v>
      </c>
      <c r="X2314" s="65" t="str">
        <f t="shared" ca="1" si="241"/>
        <v/>
      </c>
      <c r="Y2314" s="3" t="str">
        <f t="shared" si="243"/>
        <v>Đã thanh toán</v>
      </c>
      <c r="Z2314" s="250">
        <f>Table1[[#This Row],[Hạn thanh toán]]</f>
        <v>45776</v>
      </c>
      <c r="AA2314" s="250">
        <f>Table1[[#This Row],[Ngày Thanh toán]]</f>
        <v>45810</v>
      </c>
      <c r="AD2314" s="3" t="str">
        <f>IF(Table1[[#This Row],[Mã khách hàng]]="","",VLOOKUP($A2314,Ma_KH!$A:$Q,Ma_KH!O$1,0))</f>
        <v>AEON MALL</v>
      </c>
      <c r="AE2314" s="3" t="str">
        <f>IF(Table1[[#This Row],[Mã khách hàng]]="","",VLOOKUP($A2314,Ma_KH!$A:$Q,Ma_KH!P$1,0))</f>
        <v>CÔNG TY TNHH AEON VIỆT NAM</v>
      </c>
      <c r="AF2314" s="3" t="str">
        <f>VLOOKUP(A2314,Ma_KH!A:Q,Ma_KH!J$1,0)</f>
        <v>Nguyễn Quốc Thái</v>
      </c>
    </row>
    <row r="2315" spans="1:32" ht="16.5">
      <c r="A2315" s="4" t="s">
        <v>139</v>
      </c>
      <c r="B2315" s="4" t="s">
        <v>4518</v>
      </c>
      <c r="C2315" s="5" t="s">
        <v>4292</v>
      </c>
      <c r="D2315" s="6" t="s">
        <v>4540</v>
      </c>
      <c r="E2315" s="5">
        <v>45777</v>
      </c>
      <c r="F2315" s="3">
        <v>3395</v>
      </c>
      <c r="I2315" s="18">
        <f>IFERROR(ROUND((VLOOKUP(Table1[[#This Row],[Mã khách hàng]],Ty_Le!$A:$D,5,0)*5%),0),0)</f>
        <v>0</v>
      </c>
      <c r="J2315" s="18">
        <f>(Table1[[#This Row],[Tiền hàng]]-Table1[[#This Row],[Tiền chiết khấu]])*8%</f>
        <v>0</v>
      </c>
      <c r="K2315" s="18">
        <v>1542482</v>
      </c>
      <c r="L2315" s="8" t="s">
        <v>3649</v>
      </c>
      <c r="M2315" s="7">
        <v>45810</v>
      </c>
      <c r="N2315" s="8" t="s">
        <v>4376</v>
      </c>
      <c r="O2315" s="18">
        <f>IF(Table1[[#This Row],[Phân loại]]="Tồn đầu kỳ",Table1[[#This Row],[Tổng giá trị]],0)</f>
        <v>0</v>
      </c>
      <c r="P2315" s="8">
        <f>IF(Table1[[#This Row],[Số còn phải thu ĐK]]&lt;&gt;0,0,IF(Table1[[#This Row],[Phân loại]]="Bán hàng",Table1[[#This Row],[Tổng giá trị]],-Table1[[#This Row],[Tổng giá trị]]))</f>
        <v>-1542482</v>
      </c>
      <c r="Q2315" s="18">
        <f t="shared" si="242"/>
        <v>-1542482</v>
      </c>
      <c r="R2315" s="8">
        <f>Table1[[#This Row],[Số còn phải thu ĐK]]+Table1[[#This Row],[Giá Trị HD sau CK]]-Table1[[#This Row],[Số tiền đã thu]]</f>
        <v>0</v>
      </c>
      <c r="S2315" s="7">
        <f>IF(Table1[[#This Row],[Ngày hóa đơn]]&lt;&gt;"",Table1[[#This Row],[Ngày hóa đơn]],Table1[[#This Row],[Ngày hạch toán]])</f>
        <v>45777</v>
      </c>
      <c r="T2315" s="8"/>
      <c r="U2315" s="7">
        <f>IF(Table1[[#This Row],[Ngày tính CN]]="","",S2315+T2315)</f>
        <v>45777</v>
      </c>
      <c r="V2315" s="71">
        <f ca="1">IF(Table1[[#This Row],[Hạn thanh toán]]="","",IF((U2315-NOW())&lt;0,0,(U2315-NOW())))</f>
        <v>0</v>
      </c>
      <c r="X2315" s="65" t="str">
        <f t="shared" ca="1" si="241"/>
        <v/>
      </c>
      <c r="Y2315" s="3" t="str">
        <f t="shared" si="243"/>
        <v>Đã thanh toán</v>
      </c>
      <c r="Z2315" s="250">
        <f>Table1[[#This Row],[Hạn thanh toán]]</f>
        <v>45777</v>
      </c>
      <c r="AA2315" s="250">
        <f>Table1[[#This Row],[Ngày Thanh toán]]</f>
        <v>45810</v>
      </c>
      <c r="AD2315" s="3" t="str">
        <f>IF(Table1[[#This Row],[Mã khách hàng]]="","",VLOOKUP($A2315,Ma_KH!$A:$Q,Ma_KH!O$1,0))</f>
        <v>AEON MALL</v>
      </c>
      <c r="AE2315" s="3" t="str">
        <f>IF(Table1[[#This Row],[Mã khách hàng]]="","",VLOOKUP($A2315,Ma_KH!$A:$Q,Ma_KH!P$1,0))</f>
        <v>CÔNG TY TNHH AEON VIỆT NAM</v>
      </c>
      <c r="AF2315" s="3" t="str">
        <f>VLOOKUP(A2315,Ma_KH!A:Q,Ma_KH!J$1,0)</f>
        <v>Trần Hạo Nhị</v>
      </c>
    </row>
    <row r="2316" spans="1:32" ht="16.5">
      <c r="A2316" s="4" t="s">
        <v>139</v>
      </c>
      <c r="B2316" s="4" t="s">
        <v>4518</v>
      </c>
      <c r="C2316" s="5" t="s">
        <v>4292</v>
      </c>
      <c r="D2316" s="6" t="s">
        <v>4541</v>
      </c>
      <c r="E2316" s="5">
        <v>45777</v>
      </c>
      <c r="F2316" s="3">
        <v>12291</v>
      </c>
      <c r="I2316" s="18">
        <f>IFERROR(ROUND((VLOOKUP(Table1[[#This Row],[Mã khách hàng]],Ty_Le!$A:$D,5,0)*5%),0),0)</f>
        <v>0</v>
      </c>
      <c r="J2316" s="18">
        <f>(Table1[[#This Row],[Tiền hàng]]-Table1[[#This Row],[Tiền chiết khấu]])*8%</f>
        <v>0</v>
      </c>
      <c r="K2316" s="18">
        <v>1301577</v>
      </c>
      <c r="L2316" s="8" t="s">
        <v>3649</v>
      </c>
      <c r="M2316" s="7">
        <v>45810</v>
      </c>
      <c r="N2316" s="8" t="s">
        <v>4376</v>
      </c>
      <c r="O2316" s="18">
        <f>IF(Table1[[#This Row],[Phân loại]]="Tồn đầu kỳ",Table1[[#This Row],[Tổng giá trị]],0)</f>
        <v>0</v>
      </c>
      <c r="P2316" s="8">
        <f>IF(Table1[[#This Row],[Số còn phải thu ĐK]]&lt;&gt;0,0,IF(Table1[[#This Row],[Phân loại]]="Bán hàng",Table1[[#This Row],[Tổng giá trị]],-Table1[[#This Row],[Tổng giá trị]]))</f>
        <v>-1301577</v>
      </c>
      <c r="Q2316" s="18">
        <f t="shared" si="242"/>
        <v>-1301577</v>
      </c>
      <c r="R2316" s="8">
        <f>Table1[[#This Row],[Số còn phải thu ĐK]]+Table1[[#This Row],[Giá Trị HD sau CK]]-Table1[[#This Row],[Số tiền đã thu]]</f>
        <v>0</v>
      </c>
      <c r="S2316" s="7">
        <f>IF(Table1[[#This Row],[Ngày hóa đơn]]&lt;&gt;"",Table1[[#This Row],[Ngày hóa đơn]],Table1[[#This Row],[Ngày hạch toán]])</f>
        <v>45777</v>
      </c>
      <c r="T2316" s="8"/>
      <c r="U2316" s="7">
        <f>IF(Table1[[#This Row],[Ngày tính CN]]="","",S2316+T2316)</f>
        <v>45777</v>
      </c>
      <c r="V2316" s="71">
        <f ca="1">IF(Table1[[#This Row],[Hạn thanh toán]]="","",IF((U2316-NOW())&lt;0,0,(U2316-NOW())))</f>
        <v>0</v>
      </c>
      <c r="X2316" s="65" t="str">
        <f t="shared" ca="1" si="241"/>
        <v/>
      </c>
      <c r="Y2316" s="3" t="str">
        <f t="shared" si="243"/>
        <v>Đã thanh toán</v>
      </c>
      <c r="Z2316" s="250">
        <f>Table1[[#This Row],[Hạn thanh toán]]</f>
        <v>45777</v>
      </c>
      <c r="AA2316" s="250">
        <f>Table1[[#This Row],[Ngày Thanh toán]]</f>
        <v>45810</v>
      </c>
      <c r="AD2316" s="3" t="str">
        <f>IF(Table1[[#This Row],[Mã khách hàng]]="","",VLOOKUP($A2316,Ma_KH!$A:$Q,Ma_KH!O$1,0))</f>
        <v>AEON MALL</v>
      </c>
      <c r="AE2316" s="3" t="str">
        <f>IF(Table1[[#This Row],[Mã khách hàng]]="","",VLOOKUP($A2316,Ma_KH!$A:$Q,Ma_KH!P$1,0))</f>
        <v>CÔNG TY TNHH AEON VIỆT NAM</v>
      </c>
      <c r="AF2316" s="3" t="str">
        <f>VLOOKUP(A2316,Ma_KH!A:Q,Ma_KH!J$1,0)</f>
        <v>Trần Hạo Nhị</v>
      </c>
    </row>
    <row r="2317" spans="1:32" ht="16.5">
      <c r="A2317" s="4" t="s">
        <v>139</v>
      </c>
      <c r="B2317" s="4" t="s">
        <v>4518</v>
      </c>
      <c r="C2317" s="5" t="s">
        <v>4292</v>
      </c>
      <c r="D2317" s="6" t="s">
        <v>4542</v>
      </c>
      <c r="E2317" s="5">
        <v>45777</v>
      </c>
      <c r="F2317" s="3">
        <v>12694</v>
      </c>
      <c r="I2317" s="18">
        <f>IFERROR(ROUND((VLOOKUP(Table1[[#This Row],[Mã khách hàng]],Ty_Le!$A:$D,5,0)*5%),0),0)</f>
        <v>0</v>
      </c>
      <c r="J2317" s="18">
        <f>(Table1[[#This Row],[Tiền hàng]]-Table1[[#This Row],[Tiền chiết khấu]])*8%</f>
        <v>0</v>
      </c>
      <c r="K2317" s="18">
        <v>184048</v>
      </c>
      <c r="L2317" s="8" t="s">
        <v>3649</v>
      </c>
      <c r="M2317" s="7">
        <v>45810</v>
      </c>
      <c r="N2317" s="8" t="s">
        <v>4376</v>
      </c>
      <c r="O2317" s="18">
        <f>IF(Table1[[#This Row],[Phân loại]]="Tồn đầu kỳ",Table1[[#This Row],[Tổng giá trị]],0)</f>
        <v>0</v>
      </c>
      <c r="P2317" s="8">
        <f>IF(Table1[[#This Row],[Số còn phải thu ĐK]]&lt;&gt;0,0,IF(Table1[[#This Row],[Phân loại]]="Bán hàng",Table1[[#This Row],[Tổng giá trị]],-Table1[[#This Row],[Tổng giá trị]]))</f>
        <v>-184048</v>
      </c>
      <c r="Q2317" s="18">
        <f t="shared" si="242"/>
        <v>-184048</v>
      </c>
      <c r="R2317" s="8">
        <f>Table1[[#This Row],[Số còn phải thu ĐK]]+Table1[[#This Row],[Giá Trị HD sau CK]]-Table1[[#This Row],[Số tiền đã thu]]</f>
        <v>0</v>
      </c>
      <c r="S2317" s="7">
        <f>IF(Table1[[#This Row],[Ngày hóa đơn]]&lt;&gt;"",Table1[[#This Row],[Ngày hóa đơn]],Table1[[#This Row],[Ngày hạch toán]])</f>
        <v>45777</v>
      </c>
      <c r="T2317" s="8"/>
      <c r="U2317" s="7">
        <f>IF(Table1[[#This Row],[Ngày tính CN]]="","",S2317+T2317)</f>
        <v>45777</v>
      </c>
      <c r="V2317" s="71">
        <f ca="1">IF(Table1[[#This Row],[Hạn thanh toán]]="","",IF((U2317-NOW())&lt;0,0,(U2317-NOW())))</f>
        <v>0</v>
      </c>
      <c r="X2317" s="65" t="str">
        <f t="shared" ca="1" si="241"/>
        <v/>
      </c>
      <c r="Y2317" s="3" t="str">
        <f t="shared" si="243"/>
        <v>Đã thanh toán</v>
      </c>
      <c r="Z2317" s="250">
        <f>Table1[[#This Row],[Hạn thanh toán]]</f>
        <v>45777</v>
      </c>
      <c r="AA2317" s="250">
        <f>Table1[[#This Row],[Ngày Thanh toán]]</f>
        <v>45810</v>
      </c>
      <c r="AD2317" s="3" t="str">
        <f>IF(Table1[[#This Row],[Mã khách hàng]]="","",VLOOKUP($A2317,Ma_KH!$A:$Q,Ma_KH!O$1,0))</f>
        <v>AEON MALL</v>
      </c>
      <c r="AE2317" s="3" t="str">
        <f>IF(Table1[[#This Row],[Mã khách hàng]]="","",VLOOKUP($A2317,Ma_KH!$A:$Q,Ma_KH!P$1,0))</f>
        <v>CÔNG TY TNHH AEON VIỆT NAM</v>
      </c>
      <c r="AF2317" s="3" t="str">
        <f>VLOOKUP(A2317,Ma_KH!A:Q,Ma_KH!J$1,0)</f>
        <v>Trần Hạo Nhị</v>
      </c>
    </row>
    <row r="2318" spans="1:32" ht="16.5">
      <c r="A2318" s="4" t="s">
        <v>139</v>
      </c>
      <c r="B2318" s="4" t="s">
        <v>4518</v>
      </c>
      <c r="C2318" s="5" t="s">
        <v>4292</v>
      </c>
      <c r="D2318" s="6" t="s">
        <v>4543</v>
      </c>
      <c r="E2318" s="5">
        <v>45777</v>
      </c>
      <c r="F2318" s="3">
        <v>4934</v>
      </c>
      <c r="I2318" s="18">
        <f>IFERROR(ROUND((VLOOKUP(Table1[[#This Row],[Mã khách hàng]],Ty_Le!$A:$D,5,0)*5%),0),0)</f>
        <v>0</v>
      </c>
      <c r="J2318" s="18">
        <f>(Table1[[#This Row],[Tiền hàng]]-Table1[[#This Row],[Tiền chiết khấu]])*8%</f>
        <v>0</v>
      </c>
      <c r="K2318" s="18">
        <v>1114608</v>
      </c>
      <c r="L2318" s="8" t="s">
        <v>3649</v>
      </c>
      <c r="M2318" s="7">
        <v>45810</v>
      </c>
      <c r="N2318" s="8" t="s">
        <v>4376</v>
      </c>
      <c r="O2318" s="18">
        <f>IF(Table1[[#This Row],[Phân loại]]="Tồn đầu kỳ",Table1[[#This Row],[Tổng giá trị]],0)</f>
        <v>0</v>
      </c>
      <c r="P2318" s="8">
        <f>IF(Table1[[#This Row],[Số còn phải thu ĐK]]&lt;&gt;0,0,IF(Table1[[#This Row],[Phân loại]]="Bán hàng",Table1[[#This Row],[Tổng giá trị]],-Table1[[#This Row],[Tổng giá trị]]))</f>
        <v>-1114608</v>
      </c>
      <c r="Q2318" s="18">
        <f t="shared" si="242"/>
        <v>-1114608</v>
      </c>
      <c r="R2318" s="8">
        <f>Table1[[#This Row],[Số còn phải thu ĐK]]+Table1[[#This Row],[Giá Trị HD sau CK]]-Table1[[#This Row],[Số tiền đã thu]]</f>
        <v>0</v>
      </c>
      <c r="S2318" s="7">
        <f>IF(Table1[[#This Row],[Ngày hóa đơn]]&lt;&gt;"",Table1[[#This Row],[Ngày hóa đơn]],Table1[[#This Row],[Ngày hạch toán]])</f>
        <v>45777</v>
      </c>
      <c r="T2318" s="8"/>
      <c r="U2318" s="7">
        <f>IF(Table1[[#This Row],[Ngày tính CN]]="","",S2318+T2318)</f>
        <v>45777</v>
      </c>
      <c r="V2318" s="71">
        <f ca="1">IF(Table1[[#This Row],[Hạn thanh toán]]="","",IF((U2318-NOW())&lt;0,0,(U2318-NOW())))</f>
        <v>0</v>
      </c>
      <c r="X2318" s="65" t="str">
        <f t="shared" ca="1" si="241"/>
        <v/>
      </c>
      <c r="Y2318" s="3" t="str">
        <f t="shared" si="243"/>
        <v>Đã thanh toán</v>
      </c>
      <c r="Z2318" s="250">
        <f>Table1[[#This Row],[Hạn thanh toán]]</f>
        <v>45777</v>
      </c>
      <c r="AA2318" s="250">
        <f>Table1[[#This Row],[Ngày Thanh toán]]</f>
        <v>45810</v>
      </c>
      <c r="AD2318" s="3" t="str">
        <f>IF(Table1[[#This Row],[Mã khách hàng]]="","",VLOOKUP($A2318,Ma_KH!$A:$Q,Ma_KH!O$1,0))</f>
        <v>AEON MALL</v>
      </c>
      <c r="AE2318" s="3" t="str">
        <f>IF(Table1[[#This Row],[Mã khách hàng]]="","",VLOOKUP($A2318,Ma_KH!$A:$Q,Ma_KH!P$1,0))</f>
        <v>CÔNG TY TNHH AEON VIỆT NAM</v>
      </c>
      <c r="AF2318" s="3" t="str">
        <f>VLOOKUP(A2318,Ma_KH!A:Q,Ma_KH!J$1,0)</f>
        <v>Trần Hạo Nhị</v>
      </c>
    </row>
    <row r="2319" spans="1:32" ht="16.5">
      <c r="A2319" s="4" t="s">
        <v>139</v>
      </c>
      <c r="B2319" s="4" t="s">
        <v>4518</v>
      </c>
      <c r="C2319" s="5" t="s">
        <v>4292</v>
      </c>
      <c r="D2319" s="6" t="s">
        <v>4544</v>
      </c>
      <c r="E2319" s="5">
        <v>45777</v>
      </c>
      <c r="F2319" s="3">
        <v>5330</v>
      </c>
      <c r="I2319" s="18">
        <f>IFERROR(ROUND((VLOOKUP(Table1[[#This Row],[Mã khách hàng]],Ty_Le!$A:$D,5,0)*5%),0),0)</f>
        <v>0</v>
      </c>
      <c r="J2319" s="18">
        <f>(Table1[[#This Row],[Tiền hàng]]-Table1[[#This Row],[Tiền chiết khấu]])*8%</f>
        <v>0</v>
      </c>
      <c r="K2319" s="18">
        <v>161923</v>
      </c>
      <c r="L2319" s="8" t="s">
        <v>3649</v>
      </c>
      <c r="M2319" s="7">
        <v>45810</v>
      </c>
      <c r="N2319" s="8" t="s">
        <v>4376</v>
      </c>
      <c r="O2319" s="18">
        <f>IF(Table1[[#This Row],[Phân loại]]="Tồn đầu kỳ",Table1[[#This Row],[Tổng giá trị]],0)</f>
        <v>0</v>
      </c>
      <c r="P2319" s="8">
        <f>IF(Table1[[#This Row],[Số còn phải thu ĐK]]&lt;&gt;0,0,IF(Table1[[#This Row],[Phân loại]]="Bán hàng",Table1[[#This Row],[Tổng giá trị]],-Table1[[#This Row],[Tổng giá trị]]))</f>
        <v>-161923</v>
      </c>
      <c r="Q2319" s="18">
        <f t="shared" si="242"/>
        <v>-161923</v>
      </c>
      <c r="R2319" s="8">
        <f>Table1[[#This Row],[Số còn phải thu ĐK]]+Table1[[#This Row],[Giá Trị HD sau CK]]-Table1[[#This Row],[Số tiền đã thu]]</f>
        <v>0</v>
      </c>
      <c r="S2319" s="7">
        <f>IF(Table1[[#This Row],[Ngày hóa đơn]]&lt;&gt;"",Table1[[#This Row],[Ngày hóa đơn]],Table1[[#This Row],[Ngày hạch toán]])</f>
        <v>45777</v>
      </c>
      <c r="T2319" s="8"/>
      <c r="U2319" s="7">
        <f>IF(Table1[[#This Row],[Ngày tính CN]]="","",S2319+T2319)</f>
        <v>45777</v>
      </c>
      <c r="V2319" s="71">
        <f ca="1">IF(Table1[[#This Row],[Hạn thanh toán]]="","",IF((U2319-NOW())&lt;0,0,(U2319-NOW())))</f>
        <v>0</v>
      </c>
      <c r="X2319" s="65" t="str">
        <f t="shared" ref="X2319:X2382" ca="1" si="244">IF(OR($U2319="",$R2319=0),"",IF((U$4-NOW())&lt;0,-($U2319-NOW()),0))</f>
        <v/>
      </c>
      <c r="Y2319" s="3" t="str">
        <f t="shared" si="243"/>
        <v>Đã thanh toán</v>
      </c>
      <c r="Z2319" s="250">
        <f>Table1[[#This Row],[Hạn thanh toán]]</f>
        <v>45777</v>
      </c>
      <c r="AA2319" s="250">
        <f>Table1[[#This Row],[Ngày Thanh toán]]</f>
        <v>45810</v>
      </c>
      <c r="AD2319" s="3" t="str">
        <f>IF(Table1[[#This Row],[Mã khách hàng]]="","",VLOOKUP($A2319,Ma_KH!$A:$Q,Ma_KH!O$1,0))</f>
        <v>AEON MALL</v>
      </c>
      <c r="AE2319" s="3" t="str">
        <f>IF(Table1[[#This Row],[Mã khách hàng]]="","",VLOOKUP($A2319,Ma_KH!$A:$Q,Ma_KH!P$1,0))</f>
        <v>CÔNG TY TNHH AEON VIỆT NAM</v>
      </c>
      <c r="AF2319" s="3" t="str">
        <f>VLOOKUP(A2319,Ma_KH!A:Q,Ma_KH!J$1,0)</f>
        <v>Trần Hạo Nhị</v>
      </c>
    </row>
    <row r="2320" spans="1:32" ht="16.5">
      <c r="A2320" s="4" t="s">
        <v>139</v>
      </c>
      <c r="B2320" s="4" t="s">
        <v>4518</v>
      </c>
      <c r="C2320" s="5" t="s">
        <v>4292</v>
      </c>
      <c r="D2320" s="6" t="s">
        <v>4545</v>
      </c>
      <c r="E2320" s="5">
        <v>45777</v>
      </c>
      <c r="F2320" s="3">
        <v>1909</v>
      </c>
      <c r="I2320" s="18">
        <f>IFERROR(ROUND((VLOOKUP(Table1[[#This Row],[Mã khách hàng]],Ty_Le!$A:$D,5,0)*5%),0),0)</f>
        <v>0</v>
      </c>
      <c r="J2320" s="18">
        <f>(Table1[[#This Row],[Tiền hàng]]-Table1[[#This Row],[Tiền chiết khấu]])*8%</f>
        <v>0</v>
      </c>
      <c r="K2320" s="18">
        <v>602582</v>
      </c>
      <c r="L2320" s="8" t="s">
        <v>3649</v>
      </c>
      <c r="M2320" s="7">
        <v>45810</v>
      </c>
      <c r="N2320" s="8" t="s">
        <v>4376</v>
      </c>
      <c r="O2320" s="18">
        <f>IF(Table1[[#This Row],[Phân loại]]="Tồn đầu kỳ",Table1[[#This Row],[Tổng giá trị]],0)</f>
        <v>0</v>
      </c>
      <c r="P2320" s="8">
        <f>IF(Table1[[#This Row],[Số còn phải thu ĐK]]&lt;&gt;0,0,IF(Table1[[#This Row],[Phân loại]]="Bán hàng",Table1[[#This Row],[Tổng giá trị]],-Table1[[#This Row],[Tổng giá trị]]))</f>
        <v>-602582</v>
      </c>
      <c r="Q2320" s="18">
        <f t="shared" si="242"/>
        <v>-602582</v>
      </c>
      <c r="R2320" s="8">
        <f>Table1[[#This Row],[Số còn phải thu ĐK]]+Table1[[#This Row],[Giá Trị HD sau CK]]-Table1[[#This Row],[Số tiền đã thu]]</f>
        <v>0</v>
      </c>
      <c r="S2320" s="7">
        <f>IF(Table1[[#This Row],[Ngày hóa đơn]]&lt;&gt;"",Table1[[#This Row],[Ngày hóa đơn]],Table1[[#This Row],[Ngày hạch toán]])</f>
        <v>45777</v>
      </c>
      <c r="T2320" s="8"/>
      <c r="U2320" s="7">
        <f>IF(Table1[[#This Row],[Ngày tính CN]]="","",S2320+T2320)</f>
        <v>45777</v>
      </c>
      <c r="V2320" s="71">
        <f ca="1">IF(Table1[[#This Row],[Hạn thanh toán]]="","",IF((U2320-NOW())&lt;0,0,(U2320-NOW())))</f>
        <v>0</v>
      </c>
      <c r="X2320" s="65" t="str">
        <f t="shared" ca="1" si="244"/>
        <v/>
      </c>
      <c r="Y2320" s="3" t="str">
        <f t="shared" si="243"/>
        <v>Đã thanh toán</v>
      </c>
      <c r="Z2320" s="250">
        <f>Table1[[#This Row],[Hạn thanh toán]]</f>
        <v>45777</v>
      </c>
      <c r="AA2320" s="250">
        <f>Table1[[#This Row],[Ngày Thanh toán]]</f>
        <v>45810</v>
      </c>
      <c r="AD2320" s="3" t="str">
        <f>IF(Table1[[#This Row],[Mã khách hàng]]="","",VLOOKUP($A2320,Ma_KH!$A:$Q,Ma_KH!O$1,0))</f>
        <v>AEON MALL</v>
      </c>
      <c r="AE2320" s="3" t="str">
        <f>IF(Table1[[#This Row],[Mã khách hàng]]="","",VLOOKUP($A2320,Ma_KH!$A:$Q,Ma_KH!P$1,0))</f>
        <v>CÔNG TY TNHH AEON VIỆT NAM</v>
      </c>
      <c r="AF2320" s="3" t="str">
        <f>VLOOKUP(A2320,Ma_KH!A:Q,Ma_KH!J$1,0)</f>
        <v>Trần Hạo Nhị</v>
      </c>
    </row>
    <row r="2321" spans="1:32" ht="16.5">
      <c r="A2321" s="4" t="s">
        <v>139</v>
      </c>
      <c r="B2321" s="4" t="s">
        <v>4518</v>
      </c>
      <c r="C2321" s="5" t="s">
        <v>4292</v>
      </c>
      <c r="D2321" s="6" t="s">
        <v>4546</v>
      </c>
      <c r="E2321" s="5">
        <v>45777</v>
      </c>
      <c r="F2321" s="3">
        <v>1802</v>
      </c>
      <c r="I2321" s="18">
        <f>IFERROR(ROUND((VLOOKUP(Table1[[#This Row],[Mã khách hàng]],Ty_Le!$A:$D,5,0)*5%),0),0)</f>
        <v>0</v>
      </c>
      <c r="J2321" s="18">
        <f>(Table1[[#This Row],[Tiền hàng]]-Table1[[#This Row],[Tiền chiết khấu]])*8%</f>
        <v>0</v>
      </c>
      <c r="K2321" s="18">
        <v>516022</v>
      </c>
      <c r="L2321" s="8" t="s">
        <v>3649</v>
      </c>
      <c r="M2321" s="7">
        <v>45810</v>
      </c>
      <c r="N2321" s="8" t="s">
        <v>4376</v>
      </c>
      <c r="O2321" s="18">
        <f>IF(Table1[[#This Row],[Phân loại]]="Tồn đầu kỳ",Table1[[#This Row],[Tổng giá trị]],0)</f>
        <v>0</v>
      </c>
      <c r="P2321" s="8">
        <f>IF(Table1[[#This Row],[Số còn phải thu ĐK]]&lt;&gt;0,0,IF(Table1[[#This Row],[Phân loại]]="Bán hàng",Table1[[#This Row],[Tổng giá trị]],-Table1[[#This Row],[Tổng giá trị]]))</f>
        <v>-516022</v>
      </c>
      <c r="Q2321" s="18">
        <f t="shared" si="242"/>
        <v>-516022</v>
      </c>
      <c r="R2321" s="8">
        <f>Table1[[#This Row],[Số còn phải thu ĐK]]+Table1[[#This Row],[Giá Trị HD sau CK]]-Table1[[#This Row],[Số tiền đã thu]]</f>
        <v>0</v>
      </c>
      <c r="S2321" s="7">
        <f>IF(Table1[[#This Row],[Ngày hóa đơn]]&lt;&gt;"",Table1[[#This Row],[Ngày hóa đơn]],Table1[[#This Row],[Ngày hạch toán]])</f>
        <v>45777</v>
      </c>
      <c r="T2321" s="8"/>
      <c r="U2321" s="7">
        <f>IF(Table1[[#This Row],[Ngày tính CN]]="","",S2321+T2321)</f>
        <v>45777</v>
      </c>
      <c r="V2321" s="71">
        <f ca="1">IF(Table1[[#This Row],[Hạn thanh toán]]="","",IF((U2321-NOW())&lt;0,0,(U2321-NOW())))</f>
        <v>0</v>
      </c>
      <c r="X2321" s="65" t="str">
        <f t="shared" ca="1" si="244"/>
        <v/>
      </c>
      <c r="Y2321" s="3" t="str">
        <f t="shared" si="243"/>
        <v>Đã thanh toán</v>
      </c>
      <c r="Z2321" s="250">
        <f>Table1[[#This Row],[Hạn thanh toán]]</f>
        <v>45777</v>
      </c>
      <c r="AA2321" s="250">
        <f>Table1[[#This Row],[Ngày Thanh toán]]</f>
        <v>45810</v>
      </c>
      <c r="AD2321" s="3" t="str">
        <f>IF(Table1[[#This Row],[Mã khách hàng]]="","",VLOOKUP($A2321,Ma_KH!$A:$Q,Ma_KH!O$1,0))</f>
        <v>AEON MALL</v>
      </c>
      <c r="AE2321" s="3" t="str">
        <f>IF(Table1[[#This Row],[Mã khách hàng]]="","",VLOOKUP($A2321,Ma_KH!$A:$Q,Ma_KH!P$1,0))</f>
        <v>CÔNG TY TNHH AEON VIỆT NAM</v>
      </c>
      <c r="AF2321" s="3" t="str">
        <f>VLOOKUP(A2321,Ma_KH!A:Q,Ma_KH!J$1,0)</f>
        <v>Trần Hạo Nhị</v>
      </c>
    </row>
    <row r="2322" spans="1:32" ht="16.5">
      <c r="A2322" s="4" t="s">
        <v>139</v>
      </c>
      <c r="B2322" s="4" t="s">
        <v>4518</v>
      </c>
      <c r="C2322" s="5" t="s">
        <v>4292</v>
      </c>
      <c r="E2322" s="5">
        <v>45777</v>
      </c>
      <c r="F2322" s="3">
        <v>1797</v>
      </c>
      <c r="I2322" s="18">
        <f>IFERROR(ROUND((VLOOKUP(Table1[[#This Row],[Mã khách hàng]],Ty_Le!$A:$D,5,0)*5%),0),0)</f>
        <v>0</v>
      </c>
      <c r="J2322" s="18">
        <f>(Table1[[#This Row],[Tiền hàng]]-Table1[[#This Row],[Tiền chiết khấu]])*8%</f>
        <v>0</v>
      </c>
      <c r="K2322" s="18">
        <v>714113</v>
      </c>
      <c r="L2322" s="8" t="s">
        <v>3649</v>
      </c>
      <c r="M2322" s="7">
        <v>45810</v>
      </c>
      <c r="N2322" s="8" t="s">
        <v>4376</v>
      </c>
      <c r="O2322" s="18">
        <f>IF(Table1[[#This Row],[Phân loại]]="Tồn đầu kỳ",Table1[[#This Row],[Tổng giá trị]],0)</f>
        <v>0</v>
      </c>
      <c r="P2322" s="8">
        <f>IF(Table1[[#This Row],[Số còn phải thu ĐK]]&lt;&gt;0,0,IF(Table1[[#This Row],[Phân loại]]="Bán hàng",Table1[[#This Row],[Tổng giá trị]],-Table1[[#This Row],[Tổng giá trị]]))</f>
        <v>-714113</v>
      </c>
      <c r="Q2322" s="18">
        <f t="shared" si="242"/>
        <v>-714113</v>
      </c>
      <c r="R2322" s="8">
        <f>Table1[[#This Row],[Số còn phải thu ĐK]]+Table1[[#This Row],[Giá Trị HD sau CK]]-Table1[[#This Row],[Số tiền đã thu]]</f>
        <v>0</v>
      </c>
      <c r="S2322" s="7">
        <f>IF(Table1[[#This Row],[Ngày hóa đơn]]&lt;&gt;"",Table1[[#This Row],[Ngày hóa đơn]],Table1[[#This Row],[Ngày hạch toán]])</f>
        <v>45777</v>
      </c>
      <c r="T2322" s="8"/>
      <c r="U2322" s="7">
        <f>IF(Table1[[#This Row],[Ngày tính CN]]="","",S2322+T2322)</f>
        <v>45777</v>
      </c>
      <c r="V2322" s="71">
        <f ca="1">IF(Table1[[#This Row],[Hạn thanh toán]]="","",IF((U2322-NOW())&lt;0,0,(U2322-NOW())))</f>
        <v>0</v>
      </c>
      <c r="X2322" s="65" t="str">
        <f t="shared" ca="1" si="244"/>
        <v/>
      </c>
      <c r="Y2322" s="3" t="str">
        <f t="shared" si="243"/>
        <v>Đã thanh toán</v>
      </c>
      <c r="Z2322" s="250">
        <f>Table1[[#This Row],[Hạn thanh toán]]</f>
        <v>45777</v>
      </c>
      <c r="AA2322" s="250">
        <f>Table1[[#This Row],[Ngày Thanh toán]]</f>
        <v>45810</v>
      </c>
      <c r="AD2322" s="3" t="str">
        <f>IF(Table1[[#This Row],[Mã khách hàng]]="","",VLOOKUP($A2322,Ma_KH!$A:$Q,Ma_KH!O$1,0))</f>
        <v>AEON MALL</v>
      </c>
      <c r="AE2322" s="3" t="str">
        <f>IF(Table1[[#This Row],[Mã khách hàng]]="","",VLOOKUP($A2322,Ma_KH!$A:$Q,Ma_KH!P$1,0))</f>
        <v>CÔNG TY TNHH AEON VIỆT NAM</v>
      </c>
      <c r="AF2322" s="3" t="str">
        <f>VLOOKUP(A2322,Ma_KH!A:Q,Ma_KH!J$1,0)</f>
        <v>Trần Hạo Nhị</v>
      </c>
    </row>
    <row r="2323" spans="1:32" ht="16.5">
      <c r="A2323" s="4" t="s">
        <v>139</v>
      </c>
      <c r="B2323" s="4" t="s">
        <v>4518</v>
      </c>
      <c r="C2323" s="5" t="s">
        <v>4292</v>
      </c>
      <c r="D2323" s="6" t="s">
        <v>4547</v>
      </c>
      <c r="E2323" s="5">
        <v>45777</v>
      </c>
      <c r="F2323" s="3">
        <v>1431</v>
      </c>
      <c r="I2323" s="18">
        <f>IFERROR(ROUND((VLOOKUP(Table1[[#This Row],[Mã khách hàng]],Ty_Le!$A:$D,5,0)*5%),0),0)</f>
        <v>0</v>
      </c>
      <c r="J2323" s="18">
        <f>(Table1[[#This Row],[Tiền hàng]]-Table1[[#This Row],[Tiền chiết khấu]])*8%</f>
        <v>0</v>
      </c>
      <c r="K2323" s="18">
        <v>74965</v>
      </c>
      <c r="L2323" s="8" t="s">
        <v>3649</v>
      </c>
      <c r="M2323" s="7">
        <v>45810</v>
      </c>
      <c r="N2323" s="8" t="s">
        <v>4376</v>
      </c>
      <c r="O2323" s="18">
        <f>IF(Table1[[#This Row],[Phân loại]]="Tồn đầu kỳ",Table1[[#This Row],[Tổng giá trị]],0)</f>
        <v>0</v>
      </c>
      <c r="P2323" s="8">
        <f>IF(Table1[[#This Row],[Số còn phải thu ĐK]]&lt;&gt;0,0,IF(Table1[[#This Row],[Phân loại]]="Bán hàng",Table1[[#This Row],[Tổng giá trị]],-Table1[[#This Row],[Tổng giá trị]]))</f>
        <v>-74965</v>
      </c>
      <c r="Q2323" s="18">
        <f t="shared" si="242"/>
        <v>-74965</v>
      </c>
      <c r="R2323" s="8">
        <f>Table1[[#This Row],[Số còn phải thu ĐK]]+Table1[[#This Row],[Giá Trị HD sau CK]]-Table1[[#This Row],[Số tiền đã thu]]</f>
        <v>0</v>
      </c>
      <c r="S2323" s="7">
        <f>IF(Table1[[#This Row],[Ngày hóa đơn]]&lt;&gt;"",Table1[[#This Row],[Ngày hóa đơn]],Table1[[#This Row],[Ngày hạch toán]])</f>
        <v>45777</v>
      </c>
      <c r="T2323" s="8"/>
      <c r="U2323" s="7">
        <f>IF(Table1[[#This Row],[Ngày tính CN]]="","",S2323+T2323)</f>
        <v>45777</v>
      </c>
      <c r="V2323" s="71">
        <f ca="1">IF(Table1[[#This Row],[Hạn thanh toán]]="","",IF((U2323-NOW())&lt;0,0,(U2323-NOW())))</f>
        <v>0</v>
      </c>
      <c r="X2323" s="65" t="str">
        <f t="shared" ca="1" si="244"/>
        <v/>
      </c>
      <c r="Y2323" s="3" t="str">
        <f t="shared" si="243"/>
        <v>Đã thanh toán</v>
      </c>
      <c r="Z2323" s="250">
        <f>Table1[[#This Row],[Hạn thanh toán]]</f>
        <v>45777</v>
      </c>
      <c r="AA2323" s="250">
        <f>Table1[[#This Row],[Ngày Thanh toán]]</f>
        <v>45810</v>
      </c>
      <c r="AD2323" s="3" t="str">
        <f>IF(Table1[[#This Row],[Mã khách hàng]]="","",VLOOKUP($A2323,Ma_KH!$A:$Q,Ma_KH!O$1,0))</f>
        <v>AEON MALL</v>
      </c>
      <c r="AE2323" s="3" t="str">
        <f>IF(Table1[[#This Row],[Mã khách hàng]]="","",VLOOKUP($A2323,Ma_KH!$A:$Q,Ma_KH!P$1,0))</f>
        <v>CÔNG TY TNHH AEON VIỆT NAM</v>
      </c>
      <c r="AF2323" s="3" t="str">
        <f>VLOOKUP(A2323,Ma_KH!A:Q,Ma_KH!J$1,0)</f>
        <v>Trần Hạo Nhị</v>
      </c>
    </row>
    <row r="2324" spans="1:32" ht="16.5">
      <c r="A2324" s="4" t="s">
        <v>139</v>
      </c>
      <c r="B2324" s="4" t="s">
        <v>4518</v>
      </c>
      <c r="C2324" s="5" t="s">
        <v>4292</v>
      </c>
      <c r="D2324" s="6" t="s">
        <v>4548</v>
      </c>
      <c r="E2324" s="5">
        <v>45777</v>
      </c>
      <c r="F2324" s="3">
        <v>1451</v>
      </c>
      <c r="I2324" s="18">
        <f>IFERROR(ROUND((VLOOKUP(Table1[[#This Row],[Mã khách hàng]],Ty_Le!$A:$D,5,0)*5%),0),0)</f>
        <v>0</v>
      </c>
      <c r="J2324" s="18">
        <f>(Table1[[#This Row],[Tiền hàng]]-Table1[[#This Row],[Tiền chiết khấu]])*8%</f>
        <v>0</v>
      </c>
      <c r="K2324" s="18">
        <v>85208</v>
      </c>
      <c r="L2324" s="8" t="s">
        <v>3649</v>
      </c>
      <c r="M2324" s="7">
        <v>45810</v>
      </c>
      <c r="N2324" s="8" t="s">
        <v>4376</v>
      </c>
      <c r="O2324" s="18">
        <f>IF(Table1[[#This Row],[Phân loại]]="Tồn đầu kỳ",Table1[[#This Row],[Tổng giá trị]],0)</f>
        <v>0</v>
      </c>
      <c r="P2324" s="8">
        <f>IF(Table1[[#This Row],[Số còn phải thu ĐK]]&lt;&gt;0,0,IF(Table1[[#This Row],[Phân loại]]="Bán hàng",Table1[[#This Row],[Tổng giá trị]],-Table1[[#This Row],[Tổng giá trị]]))</f>
        <v>-85208</v>
      </c>
      <c r="Q2324" s="18">
        <f t="shared" si="242"/>
        <v>-85208</v>
      </c>
      <c r="R2324" s="8">
        <f>Table1[[#This Row],[Số còn phải thu ĐK]]+Table1[[#This Row],[Giá Trị HD sau CK]]-Table1[[#This Row],[Số tiền đã thu]]</f>
        <v>0</v>
      </c>
      <c r="S2324" s="7">
        <f>IF(Table1[[#This Row],[Ngày hóa đơn]]&lt;&gt;"",Table1[[#This Row],[Ngày hóa đơn]],Table1[[#This Row],[Ngày hạch toán]])</f>
        <v>45777</v>
      </c>
      <c r="T2324" s="8"/>
      <c r="U2324" s="7">
        <f>IF(Table1[[#This Row],[Ngày tính CN]]="","",S2324+T2324)</f>
        <v>45777</v>
      </c>
      <c r="V2324" s="71">
        <f ca="1">IF(Table1[[#This Row],[Hạn thanh toán]]="","",IF((U2324-NOW())&lt;0,0,(U2324-NOW())))</f>
        <v>0</v>
      </c>
      <c r="X2324" s="65" t="str">
        <f t="shared" ca="1" si="244"/>
        <v/>
      </c>
      <c r="Y2324" s="3" t="str">
        <f t="shared" si="243"/>
        <v>Đã thanh toán</v>
      </c>
      <c r="Z2324" s="250">
        <f>Table1[[#This Row],[Hạn thanh toán]]</f>
        <v>45777</v>
      </c>
      <c r="AA2324" s="250">
        <f>Table1[[#This Row],[Ngày Thanh toán]]</f>
        <v>45810</v>
      </c>
      <c r="AD2324" s="3" t="str">
        <f>IF(Table1[[#This Row],[Mã khách hàng]]="","",VLOOKUP($A2324,Ma_KH!$A:$Q,Ma_KH!O$1,0))</f>
        <v>AEON MALL</v>
      </c>
      <c r="AE2324" s="3" t="str">
        <f>IF(Table1[[#This Row],[Mã khách hàng]]="","",VLOOKUP($A2324,Ma_KH!$A:$Q,Ma_KH!P$1,0))</f>
        <v>CÔNG TY TNHH AEON VIỆT NAM</v>
      </c>
      <c r="AF2324" s="3" t="str">
        <f>VLOOKUP(A2324,Ma_KH!A:Q,Ma_KH!J$1,0)</f>
        <v>Trần Hạo Nhị</v>
      </c>
    </row>
    <row r="2325" spans="1:32" ht="16.5">
      <c r="A2325" s="4" t="s">
        <v>141</v>
      </c>
      <c r="B2325" s="4" t="s">
        <v>4518</v>
      </c>
      <c r="C2325" s="5" t="s">
        <v>4293</v>
      </c>
      <c r="D2325" s="6" t="s">
        <v>4645</v>
      </c>
      <c r="E2325" s="5">
        <v>45780</v>
      </c>
      <c r="F2325" s="3" t="s">
        <v>2405</v>
      </c>
      <c r="I2325" s="18">
        <f>IFERROR(ROUND((VLOOKUP(Table1[[#This Row],[Mã khách hàng]],Ty_Le!$A:$D,5,0)*5%),0),0)</f>
        <v>0</v>
      </c>
      <c r="J2325" s="18">
        <f>(Table1[[#This Row],[Tiền hàng]]-Table1[[#This Row],[Tiền chiết khấu]])*8%</f>
        <v>0</v>
      </c>
      <c r="K2325" s="18">
        <v>3924709</v>
      </c>
      <c r="L2325" s="8" t="s">
        <v>24</v>
      </c>
      <c r="M2325" s="7">
        <v>45838</v>
      </c>
      <c r="N2325" s="8" t="s">
        <v>4377</v>
      </c>
      <c r="O2325" s="18">
        <f>IF(Table1[[#This Row],[Phân loại]]="Tồn đầu kỳ",Table1[[#This Row],[Tổng giá trị]],0)</f>
        <v>0</v>
      </c>
      <c r="P2325" s="8">
        <f>IF(Table1[[#This Row],[Số còn phải thu ĐK]]&lt;&gt;0,0,IF(Table1[[#This Row],[Phân loại]]="Bán hàng",Table1[[#This Row],[Tổng giá trị]],-Table1[[#This Row],[Tổng giá trị]]))</f>
        <v>3924709</v>
      </c>
      <c r="Q2325" s="18">
        <f t="shared" si="242"/>
        <v>3924709</v>
      </c>
      <c r="R2325" s="8">
        <f>Table1[[#This Row],[Số còn phải thu ĐK]]+Table1[[#This Row],[Giá Trị HD sau CK]]-Table1[[#This Row],[Số tiền đã thu]]</f>
        <v>0</v>
      </c>
      <c r="S2325" s="7">
        <f>IF(Table1[[#This Row],[Ngày hóa đơn]]&lt;&gt;"",Table1[[#This Row],[Ngày hóa đơn]],Table1[[#This Row],[Ngày hạch toán]])</f>
        <v>45780</v>
      </c>
      <c r="T2325" s="8"/>
      <c r="U2325" s="7">
        <f>IF(Table1[[#This Row],[Ngày tính CN]]="","",S2325+T2325)</f>
        <v>45780</v>
      </c>
      <c r="V2325" s="71">
        <f ca="1">IF(Table1[[#This Row],[Hạn thanh toán]]="","",IF((U2325-NOW())&lt;0,0,(U2325-NOW())))</f>
        <v>0</v>
      </c>
      <c r="X2325" s="65" t="str">
        <f t="shared" ca="1" si="244"/>
        <v/>
      </c>
      <c r="Y2325" s="3" t="str">
        <f t="shared" si="243"/>
        <v>Đã thanh toán</v>
      </c>
      <c r="Z2325" s="250">
        <f>Table1[[#This Row],[Hạn thanh toán]]</f>
        <v>45780</v>
      </c>
      <c r="AA2325" s="250">
        <f>Table1[[#This Row],[Ngày Thanh toán]]</f>
        <v>45838</v>
      </c>
      <c r="AD2325" s="3" t="str">
        <f>IF(Table1[[#This Row],[Mã khách hàng]]="","",VLOOKUP($A2325,Ma_KH!$A:$Q,Ma_KH!O$1,0))</f>
        <v>AEON MALL</v>
      </c>
      <c r="AE2325" s="3" t="str">
        <f>IF(Table1[[#This Row],[Mã khách hàng]]="","",VLOOKUP($A2325,Ma_KH!$A:$Q,Ma_KH!P$1,0))</f>
        <v>CÔNG TY TNHH AEON VIỆT NAM</v>
      </c>
      <c r="AF2325" s="3" t="str">
        <f>VLOOKUP(A2325,Ma_KH!A:Q,Ma_KH!J$1,0)</f>
        <v>Nguyễn Quốc Thái</v>
      </c>
    </row>
    <row r="2326" spans="1:32" ht="16.5">
      <c r="A2326" s="4" t="s">
        <v>140</v>
      </c>
      <c r="B2326" s="4" t="s">
        <v>4518</v>
      </c>
      <c r="C2326" s="5" t="s">
        <v>4294</v>
      </c>
      <c r="D2326" s="6" t="s">
        <v>4646</v>
      </c>
      <c r="E2326" s="5">
        <v>45785</v>
      </c>
      <c r="F2326" s="3" t="s">
        <v>2361</v>
      </c>
      <c r="I2326" s="18">
        <f>IFERROR(ROUND((VLOOKUP(Table1[[#This Row],[Mã khách hàng]],Ty_Le!$A:$D,5,0)*5%),0),0)</f>
        <v>0</v>
      </c>
      <c r="J2326" s="18">
        <f>(Table1[[#This Row],[Tiền hàng]]-Table1[[#This Row],[Tiền chiết khấu]])*8%</f>
        <v>0</v>
      </c>
      <c r="K2326" s="18">
        <v>2398853</v>
      </c>
      <c r="L2326" s="8" t="s">
        <v>24</v>
      </c>
      <c r="M2326" s="7">
        <v>45838</v>
      </c>
      <c r="N2326" s="8" t="s">
        <v>4377</v>
      </c>
      <c r="O2326" s="18">
        <f>IF(Table1[[#This Row],[Phân loại]]="Tồn đầu kỳ",Table1[[#This Row],[Tổng giá trị]],0)</f>
        <v>0</v>
      </c>
      <c r="P2326" s="8">
        <f>IF(Table1[[#This Row],[Số còn phải thu ĐK]]&lt;&gt;0,0,IF(Table1[[#This Row],[Phân loại]]="Bán hàng",Table1[[#This Row],[Tổng giá trị]],-Table1[[#This Row],[Tổng giá trị]]))</f>
        <v>2398853</v>
      </c>
      <c r="Q2326" s="18">
        <f t="shared" si="242"/>
        <v>2398853</v>
      </c>
      <c r="R2326" s="8">
        <f>Table1[[#This Row],[Số còn phải thu ĐK]]+Table1[[#This Row],[Giá Trị HD sau CK]]-Table1[[#This Row],[Số tiền đã thu]]</f>
        <v>0</v>
      </c>
      <c r="S2326" s="7">
        <f>IF(Table1[[#This Row],[Ngày hóa đơn]]&lt;&gt;"",Table1[[#This Row],[Ngày hóa đơn]],Table1[[#This Row],[Ngày hạch toán]])</f>
        <v>45785</v>
      </c>
      <c r="T2326" s="8"/>
      <c r="U2326" s="7">
        <f>IF(Table1[[#This Row],[Ngày tính CN]]="","",S2326+T2326)</f>
        <v>45785</v>
      </c>
      <c r="V2326" s="71">
        <f ca="1">IF(Table1[[#This Row],[Hạn thanh toán]]="","",IF((U2326-NOW())&lt;0,0,(U2326-NOW())))</f>
        <v>0</v>
      </c>
      <c r="X2326" s="65" t="str">
        <f t="shared" ca="1" si="244"/>
        <v/>
      </c>
      <c r="Y2326" s="3" t="str">
        <f t="shared" si="243"/>
        <v>Đã thanh toán</v>
      </c>
      <c r="Z2326" s="250">
        <f>Table1[[#This Row],[Hạn thanh toán]]</f>
        <v>45785</v>
      </c>
      <c r="AA2326" s="250">
        <f>Table1[[#This Row],[Ngày Thanh toán]]</f>
        <v>45838</v>
      </c>
      <c r="AD2326" s="3" t="str">
        <f>IF(Table1[[#This Row],[Mã khách hàng]]="","",VLOOKUP($A2326,Ma_KH!$A:$Q,Ma_KH!O$1,0))</f>
        <v>AEON MALL</v>
      </c>
      <c r="AE2326" s="3" t="str">
        <f>IF(Table1[[#This Row],[Mã khách hàng]]="","",VLOOKUP($A2326,Ma_KH!$A:$Q,Ma_KH!P$1,0))</f>
        <v>CÔNG TY TNHH AEON VIỆT NAM</v>
      </c>
      <c r="AF2326" s="3" t="str">
        <f>VLOOKUP(A2326,Ma_KH!A:Q,Ma_KH!J$1,0)</f>
        <v>Dương Thị Kim Hồng</v>
      </c>
    </row>
    <row r="2327" spans="1:32" ht="16.5">
      <c r="A2327" s="4" t="s">
        <v>140</v>
      </c>
      <c r="B2327" s="4" t="s">
        <v>4518</v>
      </c>
      <c r="C2327" s="5" t="s">
        <v>4295</v>
      </c>
      <c r="D2327" s="6" t="s">
        <v>4647</v>
      </c>
      <c r="E2327" s="5">
        <v>45794</v>
      </c>
      <c r="F2327" s="3" t="s">
        <v>2362</v>
      </c>
      <c r="I2327" s="18">
        <f>IFERROR(ROUND((VLOOKUP(Table1[[#This Row],[Mã khách hàng]],Ty_Le!$A:$D,5,0)*5%),0),0)</f>
        <v>0</v>
      </c>
      <c r="J2327" s="18">
        <f>(Table1[[#This Row],[Tiền hàng]]-Table1[[#This Row],[Tiền chiết khấu]])*8%</f>
        <v>0</v>
      </c>
      <c r="K2327" s="18">
        <v>3811531</v>
      </c>
      <c r="L2327" s="8" t="s">
        <v>24</v>
      </c>
      <c r="M2327" s="7">
        <v>45838</v>
      </c>
      <c r="N2327" s="8" t="s">
        <v>4377</v>
      </c>
      <c r="O2327" s="18">
        <f>IF(Table1[[#This Row],[Phân loại]]="Tồn đầu kỳ",Table1[[#This Row],[Tổng giá trị]],0)</f>
        <v>0</v>
      </c>
      <c r="P2327" s="8">
        <f>IF(Table1[[#This Row],[Số còn phải thu ĐK]]&lt;&gt;0,0,IF(Table1[[#This Row],[Phân loại]]="Bán hàng",Table1[[#This Row],[Tổng giá trị]],-Table1[[#This Row],[Tổng giá trị]]))</f>
        <v>3811531</v>
      </c>
      <c r="Q2327" s="18">
        <f t="shared" si="242"/>
        <v>3811531</v>
      </c>
      <c r="R2327" s="8">
        <f>Table1[[#This Row],[Số còn phải thu ĐK]]+Table1[[#This Row],[Giá Trị HD sau CK]]-Table1[[#This Row],[Số tiền đã thu]]</f>
        <v>0</v>
      </c>
      <c r="S2327" s="7">
        <f>IF(Table1[[#This Row],[Ngày hóa đơn]]&lt;&gt;"",Table1[[#This Row],[Ngày hóa đơn]],Table1[[#This Row],[Ngày hạch toán]])</f>
        <v>45794</v>
      </c>
      <c r="T2327" s="8"/>
      <c r="U2327" s="7">
        <f>IF(Table1[[#This Row],[Ngày tính CN]]="","",S2327+T2327)</f>
        <v>45794</v>
      </c>
      <c r="V2327" s="71">
        <f ca="1">IF(Table1[[#This Row],[Hạn thanh toán]]="","",IF((U2327-NOW())&lt;0,0,(U2327-NOW())))</f>
        <v>0</v>
      </c>
      <c r="X2327" s="65" t="str">
        <f t="shared" ca="1" si="244"/>
        <v/>
      </c>
      <c r="Y2327" s="3" t="str">
        <f t="shared" si="243"/>
        <v>Đã thanh toán</v>
      </c>
      <c r="Z2327" s="250">
        <f>Table1[[#This Row],[Hạn thanh toán]]</f>
        <v>45794</v>
      </c>
      <c r="AA2327" s="250">
        <f>Table1[[#This Row],[Ngày Thanh toán]]</f>
        <v>45838</v>
      </c>
      <c r="AD2327" s="3" t="str">
        <f>IF(Table1[[#This Row],[Mã khách hàng]]="","",VLOOKUP($A2327,Ma_KH!$A:$Q,Ma_KH!O$1,0))</f>
        <v>AEON MALL</v>
      </c>
      <c r="AE2327" s="3" t="str">
        <f>IF(Table1[[#This Row],[Mã khách hàng]]="","",VLOOKUP($A2327,Ma_KH!$A:$Q,Ma_KH!P$1,0))</f>
        <v>CÔNG TY TNHH AEON VIỆT NAM</v>
      </c>
      <c r="AF2327" s="3" t="str">
        <f>VLOOKUP(A2327,Ma_KH!A:Q,Ma_KH!J$1,0)</f>
        <v>Dương Thị Kim Hồng</v>
      </c>
    </row>
    <row r="2328" spans="1:32" ht="16.5">
      <c r="A2328" s="4" t="s">
        <v>141</v>
      </c>
      <c r="B2328" s="4" t="s">
        <v>4518</v>
      </c>
      <c r="C2328" s="5" t="s">
        <v>4296</v>
      </c>
      <c r="D2328" s="6" t="s">
        <v>4648</v>
      </c>
      <c r="E2328" s="5">
        <v>45797</v>
      </c>
      <c r="F2328" s="3" t="s">
        <v>2406</v>
      </c>
      <c r="I2328" s="18">
        <f>IFERROR(ROUND((VLOOKUP(Table1[[#This Row],[Mã khách hàng]],Ty_Le!$A:$D,5,0)*5%),0),0)</f>
        <v>0</v>
      </c>
      <c r="J2328" s="18">
        <f>(Table1[[#This Row],[Tiền hàng]]-Table1[[#This Row],[Tiền chiết khấu]])*8%</f>
        <v>0</v>
      </c>
      <c r="K2328" s="18">
        <v>1799140</v>
      </c>
      <c r="L2328" s="8" t="s">
        <v>24</v>
      </c>
      <c r="M2328" s="7">
        <v>45838</v>
      </c>
      <c r="N2328" s="8" t="s">
        <v>4377</v>
      </c>
      <c r="O2328" s="18">
        <f>IF(Table1[[#This Row],[Phân loại]]="Tồn đầu kỳ",Table1[[#This Row],[Tổng giá trị]],0)</f>
        <v>0</v>
      </c>
      <c r="P2328" s="8">
        <f>IF(Table1[[#This Row],[Số còn phải thu ĐK]]&lt;&gt;0,0,IF(Table1[[#This Row],[Phân loại]]="Bán hàng",Table1[[#This Row],[Tổng giá trị]],-Table1[[#This Row],[Tổng giá trị]]))</f>
        <v>1799140</v>
      </c>
      <c r="Q2328" s="18">
        <f t="shared" si="242"/>
        <v>1799140</v>
      </c>
      <c r="R2328" s="8">
        <f>Table1[[#This Row],[Số còn phải thu ĐK]]+Table1[[#This Row],[Giá Trị HD sau CK]]-Table1[[#This Row],[Số tiền đã thu]]</f>
        <v>0</v>
      </c>
      <c r="S2328" s="7">
        <f>IF(Table1[[#This Row],[Ngày hóa đơn]]&lt;&gt;"",Table1[[#This Row],[Ngày hóa đơn]],Table1[[#This Row],[Ngày hạch toán]])</f>
        <v>45797</v>
      </c>
      <c r="T2328" s="8"/>
      <c r="U2328" s="7">
        <f>IF(Table1[[#This Row],[Ngày tính CN]]="","",S2328+T2328)</f>
        <v>45797</v>
      </c>
      <c r="V2328" s="71">
        <f ca="1">IF(Table1[[#This Row],[Hạn thanh toán]]="","",IF((U2328-NOW())&lt;0,0,(U2328-NOW())))</f>
        <v>0</v>
      </c>
      <c r="X2328" s="65" t="str">
        <f t="shared" ca="1" si="244"/>
        <v/>
      </c>
      <c r="Y2328" s="3" t="str">
        <f t="shared" si="243"/>
        <v>Đã thanh toán</v>
      </c>
      <c r="Z2328" s="250">
        <f>Table1[[#This Row],[Hạn thanh toán]]</f>
        <v>45797</v>
      </c>
      <c r="AA2328" s="250">
        <f>Table1[[#This Row],[Ngày Thanh toán]]</f>
        <v>45838</v>
      </c>
      <c r="AD2328" s="3" t="str">
        <f>IF(Table1[[#This Row],[Mã khách hàng]]="","",VLOOKUP($A2328,Ma_KH!$A:$Q,Ma_KH!O$1,0))</f>
        <v>AEON MALL</v>
      </c>
      <c r="AE2328" s="3" t="str">
        <f>IF(Table1[[#This Row],[Mã khách hàng]]="","",VLOOKUP($A2328,Ma_KH!$A:$Q,Ma_KH!P$1,0))</f>
        <v>CÔNG TY TNHH AEON VIỆT NAM</v>
      </c>
      <c r="AF2328" s="3" t="str">
        <f>VLOOKUP(A2328,Ma_KH!A:Q,Ma_KH!J$1,0)</f>
        <v>Nguyễn Quốc Thái</v>
      </c>
    </row>
    <row r="2329" spans="1:32" ht="16.5">
      <c r="A2329" s="4" t="s">
        <v>140</v>
      </c>
      <c r="B2329" s="4" t="s">
        <v>4518</v>
      </c>
      <c r="C2329" s="5" t="s">
        <v>4297</v>
      </c>
      <c r="D2329" s="6" t="s">
        <v>4649</v>
      </c>
      <c r="E2329" s="5">
        <v>45799</v>
      </c>
      <c r="F2329" s="3" t="s">
        <v>2363</v>
      </c>
      <c r="I2329" s="18">
        <f>IFERROR(ROUND((VLOOKUP(Table1[[#This Row],[Mã khách hàng]],Ty_Le!$A:$D,5,0)*5%),0),0)</f>
        <v>0</v>
      </c>
      <c r="J2329" s="18">
        <f>(Table1[[#This Row],[Tiền hàng]]-Table1[[#This Row],[Tiền chiết khấu]])*8%</f>
        <v>0</v>
      </c>
      <c r="K2329" s="18">
        <v>3211817</v>
      </c>
      <c r="L2329" s="8" t="s">
        <v>24</v>
      </c>
      <c r="M2329" s="7">
        <v>45838</v>
      </c>
      <c r="N2329" s="8" t="s">
        <v>4377</v>
      </c>
      <c r="O2329" s="18">
        <f>IF(Table1[[#This Row],[Phân loại]]="Tồn đầu kỳ",Table1[[#This Row],[Tổng giá trị]],0)</f>
        <v>0</v>
      </c>
      <c r="P2329" s="8">
        <f>IF(Table1[[#This Row],[Số còn phải thu ĐK]]&lt;&gt;0,0,IF(Table1[[#This Row],[Phân loại]]="Bán hàng",Table1[[#This Row],[Tổng giá trị]],-Table1[[#This Row],[Tổng giá trị]]))</f>
        <v>3211817</v>
      </c>
      <c r="Q2329" s="18">
        <f t="shared" si="242"/>
        <v>3211817</v>
      </c>
      <c r="R2329" s="8">
        <f>Table1[[#This Row],[Số còn phải thu ĐK]]+Table1[[#This Row],[Giá Trị HD sau CK]]-Table1[[#This Row],[Số tiền đã thu]]</f>
        <v>0</v>
      </c>
      <c r="S2329" s="7">
        <f>IF(Table1[[#This Row],[Ngày hóa đơn]]&lt;&gt;"",Table1[[#This Row],[Ngày hóa đơn]],Table1[[#This Row],[Ngày hạch toán]])</f>
        <v>45799</v>
      </c>
      <c r="T2329" s="8"/>
      <c r="U2329" s="7">
        <f>IF(Table1[[#This Row],[Ngày tính CN]]="","",S2329+T2329)</f>
        <v>45799</v>
      </c>
      <c r="V2329" s="71">
        <f ca="1">IF(Table1[[#This Row],[Hạn thanh toán]]="","",IF((U2329-NOW())&lt;0,0,(U2329-NOW())))</f>
        <v>0</v>
      </c>
      <c r="X2329" s="65" t="str">
        <f t="shared" ca="1" si="244"/>
        <v/>
      </c>
      <c r="Y2329" s="3" t="str">
        <f t="shared" si="243"/>
        <v>Đã thanh toán</v>
      </c>
      <c r="Z2329" s="250">
        <f>Table1[[#This Row],[Hạn thanh toán]]</f>
        <v>45799</v>
      </c>
      <c r="AA2329" s="250">
        <f>Table1[[#This Row],[Ngày Thanh toán]]</f>
        <v>45838</v>
      </c>
      <c r="AD2329" s="3" t="str">
        <f>IF(Table1[[#This Row],[Mã khách hàng]]="","",VLOOKUP($A2329,Ma_KH!$A:$Q,Ma_KH!O$1,0))</f>
        <v>AEON MALL</v>
      </c>
      <c r="AE2329" s="3" t="str">
        <f>IF(Table1[[#This Row],[Mã khách hàng]]="","",VLOOKUP($A2329,Ma_KH!$A:$Q,Ma_KH!P$1,0))</f>
        <v>CÔNG TY TNHH AEON VIỆT NAM</v>
      </c>
      <c r="AF2329" s="3" t="str">
        <f>VLOOKUP(A2329,Ma_KH!A:Q,Ma_KH!J$1,0)</f>
        <v>Dương Thị Kim Hồng</v>
      </c>
    </row>
    <row r="2330" spans="1:32" ht="16.5">
      <c r="A2330" s="4" t="s">
        <v>140</v>
      </c>
      <c r="B2330" s="4" t="s">
        <v>4518</v>
      </c>
      <c r="C2330" s="5" t="s">
        <v>4297</v>
      </c>
      <c r="D2330" s="6" t="s">
        <v>4650</v>
      </c>
      <c r="E2330" s="5">
        <v>45799</v>
      </c>
      <c r="F2330" s="3" t="s">
        <v>2364</v>
      </c>
      <c r="I2330" s="18">
        <f>IFERROR(ROUND((VLOOKUP(Table1[[#This Row],[Mã khách hàng]],Ty_Le!$A:$D,5,0)*5%),0),0)</f>
        <v>0</v>
      </c>
      <c r="J2330" s="18">
        <f>(Table1[[#This Row],[Tiền hàng]]-Table1[[#This Row],[Tiền chiết khấu]])*8%</f>
        <v>0</v>
      </c>
      <c r="K2330" s="18">
        <v>1799140</v>
      </c>
      <c r="L2330" s="8" t="s">
        <v>24</v>
      </c>
      <c r="M2330" s="7">
        <v>45838</v>
      </c>
      <c r="N2330" s="8" t="s">
        <v>4377</v>
      </c>
      <c r="O2330" s="18">
        <f>IF(Table1[[#This Row],[Phân loại]]="Tồn đầu kỳ",Table1[[#This Row],[Tổng giá trị]],0)</f>
        <v>0</v>
      </c>
      <c r="P2330" s="8">
        <f>IF(Table1[[#This Row],[Số còn phải thu ĐK]]&lt;&gt;0,0,IF(Table1[[#This Row],[Phân loại]]="Bán hàng",Table1[[#This Row],[Tổng giá trị]],-Table1[[#This Row],[Tổng giá trị]]))</f>
        <v>1799140</v>
      </c>
      <c r="Q2330" s="18">
        <f t="shared" ref="Q2330:Q2393" si="245">IF(M2330&lt;&gt;"",IF(O2330&lt;&gt;0,O2330,P2330),0)</f>
        <v>1799140</v>
      </c>
      <c r="R2330" s="8">
        <f>Table1[[#This Row],[Số còn phải thu ĐK]]+Table1[[#This Row],[Giá Trị HD sau CK]]-Table1[[#This Row],[Số tiền đã thu]]</f>
        <v>0</v>
      </c>
      <c r="S2330" s="7">
        <f>IF(Table1[[#This Row],[Ngày hóa đơn]]&lt;&gt;"",Table1[[#This Row],[Ngày hóa đơn]],Table1[[#This Row],[Ngày hạch toán]])</f>
        <v>45799</v>
      </c>
      <c r="T2330" s="8"/>
      <c r="U2330" s="7">
        <f>IF(Table1[[#This Row],[Ngày tính CN]]="","",S2330+T2330)</f>
        <v>45799</v>
      </c>
      <c r="V2330" s="71">
        <f ca="1">IF(Table1[[#This Row],[Hạn thanh toán]]="","",IF((U2330-NOW())&lt;0,0,(U2330-NOW())))</f>
        <v>0</v>
      </c>
      <c r="X2330" s="65" t="str">
        <f t="shared" ca="1" si="244"/>
        <v/>
      </c>
      <c r="Y2330" s="3" t="str">
        <f t="shared" si="243"/>
        <v>Đã thanh toán</v>
      </c>
      <c r="Z2330" s="250">
        <f>Table1[[#This Row],[Hạn thanh toán]]</f>
        <v>45799</v>
      </c>
      <c r="AA2330" s="250">
        <f>Table1[[#This Row],[Ngày Thanh toán]]</f>
        <v>45838</v>
      </c>
      <c r="AD2330" s="3" t="str">
        <f>IF(Table1[[#This Row],[Mã khách hàng]]="","",VLOOKUP($A2330,Ma_KH!$A:$Q,Ma_KH!O$1,0))</f>
        <v>AEON MALL</v>
      </c>
      <c r="AE2330" s="3" t="str">
        <f>IF(Table1[[#This Row],[Mã khách hàng]]="","",VLOOKUP($A2330,Ma_KH!$A:$Q,Ma_KH!P$1,0))</f>
        <v>CÔNG TY TNHH AEON VIỆT NAM</v>
      </c>
      <c r="AF2330" s="3" t="str">
        <f>VLOOKUP(A2330,Ma_KH!A:Q,Ma_KH!J$1,0)</f>
        <v>Dương Thị Kim Hồng</v>
      </c>
    </row>
    <row r="2331" spans="1:32" ht="16.5">
      <c r="A2331" s="4" t="s">
        <v>139</v>
      </c>
      <c r="B2331" s="4" t="s">
        <v>4518</v>
      </c>
      <c r="C2331" s="5" t="s">
        <v>4298</v>
      </c>
      <c r="D2331" s="6" t="s">
        <v>4651</v>
      </c>
      <c r="E2331" s="5">
        <v>45800</v>
      </c>
      <c r="F2331" s="3" t="s">
        <v>2320</v>
      </c>
      <c r="I2331" s="18">
        <f>IFERROR(ROUND((VLOOKUP(Table1[[#This Row],[Mã khách hàng]],Ty_Le!$A:$D,5,0)*5%),0),0)</f>
        <v>0</v>
      </c>
      <c r="J2331" s="18">
        <f>(Table1[[#This Row],[Tiền hàng]]-Table1[[#This Row],[Tiền chiết khấu]])*8%</f>
        <v>0</v>
      </c>
      <c r="K2331" s="18">
        <v>3482806</v>
      </c>
      <c r="L2331" s="8" t="s">
        <v>24</v>
      </c>
      <c r="M2331" s="7">
        <v>45838</v>
      </c>
      <c r="N2331" s="8" t="s">
        <v>4377</v>
      </c>
      <c r="O2331" s="18">
        <f>IF(Table1[[#This Row],[Phân loại]]="Tồn đầu kỳ",Table1[[#This Row],[Tổng giá trị]],0)</f>
        <v>0</v>
      </c>
      <c r="P2331" s="8">
        <f>IF(Table1[[#This Row],[Số còn phải thu ĐK]]&lt;&gt;0,0,IF(Table1[[#This Row],[Phân loại]]="Bán hàng",Table1[[#This Row],[Tổng giá trị]],-Table1[[#This Row],[Tổng giá trị]]))</f>
        <v>3482806</v>
      </c>
      <c r="Q2331" s="18">
        <f t="shared" si="245"/>
        <v>3482806</v>
      </c>
      <c r="R2331" s="8">
        <f>Table1[[#This Row],[Số còn phải thu ĐK]]+Table1[[#This Row],[Giá Trị HD sau CK]]-Table1[[#This Row],[Số tiền đã thu]]</f>
        <v>0</v>
      </c>
      <c r="S2331" s="7">
        <f>IF(Table1[[#This Row],[Ngày hóa đơn]]&lt;&gt;"",Table1[[#This Row],[Ngày hóa đơn]],Table1[[#This Row],[Ngày hạch toán]])</f>
        <v>45800</v>
      </c>
      <c r="T2331" s="8"/>
      <c r="U2331" s="7">
        <f>IF(Table1[[#This Row],[Ngày tính CN]]="","",S2331+T2331)</f>
        <v>45800</v>
      </c>
      <c r="V2331" s="71">
        <f ca="1">IF(Table1[[#This Row],[Hạn thanh toán]]="","",IF((U2331-NOW())&lt;0,0,(U2331-NOW())))</f>
        <v>0</v>
      </c>
      <c r="X2331" s="65" t="str">
        <f t="shared" ca="1" si="244"/>
        <v/>
      </c>
      <c r="Y2331" s="3" t="str">
        <f t="shared" si="243"/>
        <v>Đã thanh toán</v>
      </c>
      <c r="Z2331" s="250">
        <f>Table1[[#This Row],[Hạn thanh toán]]</f>
        <v>45800</v>
      </c>
      <c r="AA2331" s="250">
        <f>Table1[[#This Row],[Ngày Thanh toán]]</f>
        <v>45838</v>
      </c>
      <c r="AD2331" s="3" t="str">
        <f>IF(Table1[[#This Row],[Mã khách hàng]]="","",VLOOKUP($A2331,Ma_KH!$A:$Q,Ma_KH!O$1,0))</f>
        <v>AEON MALL</v>
      </c>
      <c r="AE2331" s="3" t="str">
        <f>IF(Table1[[#This Row],[Mã khách hàng]]="","",VLOOKUP($A2331,Ma_KH!$A:$Q,Ma_KH!P$1,0))</f>
        <v>CÔNG TY TNHH AEON VIỆT NAM</v>
      </c>
      <c r="AF2331" s="3" t="str">
        <f>VLOOKUP(A2331,Ma_KH!A:Q,Ma_KH!J$1,0)</f>
        <v>Trần Hạo Nhị</v>
      </c>
    </row>
    <row r="2332" spans="1:32" ht="16.5">
      <c r="A2332" s="4" t="s">
        <v>141</v>
      </c>
      <c r="B2332" s="4" t="s">
        <v>4518</v>
      </c>
      <c r="C2332" s="5" t="s">
        <v>4299</v>
      </c>
      <c r="D2332" s="6" t="s">
        <v>4652</v>
      </c>
      <c r="E2332" s="5">
        <v>45807</v>
      </c>
      <c r="F2332" s="3" t="s">
        <v>2407</v>
      </c>
      <c r="I2332" s="18">
        <f>IFERROR(ROUND((VLOOKUP(Table1[[#This Row],[Mã khách hàng]],Ty_Le!$A:$D,5,0)*5%),0),0)</f>
        <v>0</v>
      </c>
      <c r="J2332" s="18">
        <f>(Table1[[#This Row],[Tiền hàng]]-Table1[[#This Row],[Tiền chiết khấu]])*8%</f>
        <v>0</v>
      </c>
      <c r="K2332" s="18">
        <v>5701741</v>
      </c>
      <c r="L2332" s="8" t="s">
        <v>24</v>
      </c>
      <c r="M2332" s="7">
        <v>45838</v>
      </c>
      <c r="N2332" s="8" t="s">
        <v>4377</v>
      </c>
      <c r="O2332" s="18">
        <f>IF(Table1[[#This Row],[Phân loại]]="Tồn đầu kỳ",Table1[[#This Row],[Tổng giá trị]],0)</f>
        <v>0</v>
      </c>
      <c r="P2332" s="8">
        <f>IF(Table1[[#This Row],[Số còn phải thu ĐK]]&lt;&gt;0,0,IF(Table1[[#This Row],[Phân loại]]="Bán hàng",Table1[[#This Row],[Tổng giá trị]],-Table1[[#This Row],[Tổng giá trị]]))</f>
        <v>5701741</v>
      </c>
      <c r="Q2332" s="18">
        <f t="shared" si="245"/>
        <v>5701741</v>
      </c>
      <c r="R2332" s="8">
        <f>Table1[[#This Row],[Số còn phải thu ĐK]]+Table1[[#This Row],[Giá Trị HD sau CK]]-Table1[[#This Row],[Số tiền đã thu]]</f>
        <v>0</v>
      </c>
      <c r="S2332" s="7">
        <f>IF(Table1[[#This Row],[Ngày hóa đơn]]&lt;&gt;"",Table1[[#This Row],[Ngày hóa đơn]],Table1[[#This Row],[Ngày hạch toán]])</f>
        <v>45807</v>
      </c>
      <c r="T2332" s="8"/>
      <c r="U2332" s="7">
        <f>IF(Table1[[#This Row],[Ngày tính CN]]="","",S2332+T2332)</f>
        <v>45807</v>
      </c>
      <c r="V2332" s="71">
        <f ca="1">IF(Table1[[#This Row],[Hạn thanh toán]]="","",IF((U2332-NOW())&lt;0,0,(U2332-NOW())))</f>
        <v>0</v>
      </c>
      <c r="X2332" s="65" t="str">
        <f t="shared" ca="1" si="244"/>
        <v/>
      </c>
      <c r="Y2332" s="3" t="str">
        <f t="shared" si="243"/>
        <v>Đã thanh toán</v>
      </c>
      <c r="Z2332" s="250">
        <f>Table1[[#This Row],[Hạn thanh toán]]</f>
        <v>45807</v>
      </c>
      <c r="AA2332" s="250">
        <f>Table1[[#This Row],[Ngày Thanh toán]]</f>
        <v>45838</v>
      </c>
      <c r="AD2332" s="3" t="str">
        <f>IF(Table1[[#This Row],[Mã khách hàng]]="","",VLOOKUP($A2332,Ma_KH!$A:$Q,Ma_KH!O$1,0))</f>
        <v>AEON MALL</v>
      </c>
      <c r="AE2332" s="3" t="str">
        <f>IF(Table1[[#This Row],[Mã khách hàng]]="","",VLOOKUP($A2332,Ma_KH!$A:$Q,Ma_KH!P$1,0))</f>
        <v>CÔNG TY TNHH AEON VIỆT NAM</v>
      </c>
      <c r="AF2332" s="3" t="str">
        <f>VLOOKUP(A2332,Ma_KH!A:Q,Ma_KH!J$1,0)</f>
        <v>Nguyễn Quốc Thái</v>
      </c>
    </row>
    <row r="2333" spans="1:32" ht="16.5">
      <c r="A2333" s="4" t="s">
        <v>139</v>
      </c>
      <c r="B2333" s="4" t="s">
        <v>4518</v>
      </c>
      <c r="C2333" s="5" t="s">
        <v>4300</v>
      </c>
      <c r="D2333" s="6" t="s">
        <v>4549</v>
      </c>
      <c r="E2333" s="5">
        <v>45808</v>
      </c>
      <c r="F2333" s="3">
        <v>4435</v>
      </c>
      <c r="I2333" s="18">
        <f>IFERROR(ROUND((VLOOKUP(Table1[[#This Row],[Mã khách hàng]],Ty_Le!$A:$D,5,0)*5%),0),0)</f>
        <v>0</v>
      </c>
      <c r="J2333" s="18">
        <f>(Table1[[#This Row],[Tiền hàng]]-Table1[[#This Row],[Tiền chiết khấu]])*8%</f>
        <v>0</v>
      </c>
      <c r="K2333" s="18">
        <v>685536</v>
      </c>
      <c r="L2333" s="8" t="s">
        <v>3649</v>
      </c>
      <c r="M2333" s="7">
        <v>45838</v>
      </c>
      <c r="N2333" s="8" t="s">
        <v>4377</v>
      </c>
      <c r="O2333" s="18">
        <f>IF(Table1[[#This Row],[Phân loại]]="Tồn đầu kỳ",Table1[[#This Row],[Tổng giá trị]],0)</f>
        <v>0</v>
      </c>
      <c r="P2333" s="8">
        <f>IF(Table1[[#This Row],[Số còn phải thu ĐK]]&lt;&gt;0,0,IF(Table1[[#This Row],[Phân loại]]="Bán hàng",Table1[[#This Row],[Tổng giá trị]],-Table1[[#This Row],[Tổng giá trị]]))</f>
        <v>-685536</v>
      </c>
      <c r="Q2333" s="18">
        <f t="shared" si="245"/>
        <v>-685536</v>
      </c>
      <c r="R2333" s="8">
        <f>Table1[[#This Row],[Số còn phải thu ĐK]]+Table1[[#This Row],[Giá Trị HD sau CK]]-Table1[[#This Row],[Số tiền đã thu]]</f>
        <v>0</v>
      </c>
      <c r="S2333" s="7">
        <f>IF(Table1[[#This Row],[Ngày hóa đơn]]&lt;&gt;"",Table1[[#This Row],[Ngày hóa đơn]],Table1[[#This Row],[Ngày hạch toán]])</f>
        <v>45808</v>
      </c>
      <c r="T2333" s="8"/>
      <c r="U2333" s="7">
        <f>IF(Table1[[#This Row],[Ngày tính CN]]="","",S2333+T2333)</f>
        <v>45808</v>
      </c>
      <c r="V2333" s="71">
        <f ca="1">IF(Table1[[#This Row],[Hạn thanh toán]]="","",IF((U2333-NOW())&lt;0,0,(U2333-NOW())))</f>
        <v>0</v>
      </c>
      <c r="X2333" s="65" t="str">
        <f t="shared" ca="1" si="244"/>
        <v/>
      </c>
      <c r="Y2333" s="3" t="str">
        <f t="shared" si="243"/>
        <v>Đã thanh toán</v>
      </c>
      <c r="Z2333" s="250">
        <f>Table1[[#This Row],[Hạn thanh toán]]</f>
        <v>45808</v>
      </c>
      <c r="AA2333" s="250">
        <f>Table1[[#This Row],[Ngày Thanh toán]]</f>
        <v>45838</v>
      </c>
      <c r="AD2333" s="3" t="str">
        <f>IF(Table1[[#This Row],[Mã khách hàng]]="","",VLOOKUP($A2333,Ma_KH!$A:$Q,Ma_KH!O$1,0))</f>
        <v>AEON MALL</v>
      </c>
      <c r="AE2333" s="3" t="str">
        <f>IF(Table1[[#This Row],[Mã khách hàng]]="","",VLOOKUP($A2333,Ma_KH!$A:$Q,Ma_KH!P$1,0))</f>
        <v>CÔNG TY TNHH AEON VIỆT NAM</v>
      </c>
      <c r="AF2333" s="3" t="str">
        <f>VLOOKUP(A2333,Ma_KH!A:Q,Ma_KH!J$1,0)</f>
        <v>Trần Hạo Nhị</v>
      </c>
    </row>
    <row r="2334" spans="1:32" ht="16.5">
      <c r="A2334" s="4" t="s">
        <v>139</v>
      </c>
      <c r="B2334" s="4" t="s">
        <v>4518</v>
      </c>
      <c r="C2334" s="5" t="s">
        <v>4300</v>
      </c>
      <c r="D2334" s="6" t="s">
        <v>4550</v>
      </c>
      <c r="E2334" s="5">
        <v>45808</v>
      </c>
      <c r="F2334" s="3">
        <v>15905</v>
      </c>
      <c r="I2334" s="18">
        <f>IFERROR(ROUND((VLOOKUP(Table1[[#This Row],[Mã khách hàng]],Ty_Le!$A:$D,5,0)*5%),0),0)</f>
        <v>0</v>
      </c>
      <c r="J2334" s="18">
        <f>(Table1[[#This Row],[Tiền hàng]]-Table1[[#This Row],[Tiền chiết khấu]])*8%</f>
        <v>0</v>
      </c>
      <c r="K2334" s="18">
        <v>208968</v>
      </c>
      <c r="L2334" s="8" t="s">
        <v>3649</v>
      </c>
      <c r="M2334" s="7">
        <v>45838</v>
      </c>
      <c r="N2334" s="8" t="s">
        <v>4377</v>
      </c>
      <c r="O2334" s="18">
        <f>IF(Table1[[#This Row],[Phân loại]]="Tồn đầu kỳ",Table1[[#This Row],[Tổng giá trị]],0)</f>
        <v>0</v>
      </c>
      <c r="P2334" s="8">
        <f>IF(Table1[[#This Row],[Số còn phải thu ĐK]]&lt;&gt;0,0,IF(Table1[[#This Row],[Phân loại]]="Bán hàng",Table1[[#This Row],[Tổng giá trị]],-Table1[[#This Row],[Tổng giá trị]]))</f>
        <v>-208968</v>
      </c>
      <c r="Q2334" s="18">
        <f t="shared" si="245"/>
        <v>-208968</v>
      </c>
      <c r="R2334" s="8">
        <f>Table1[[#This Row],[Số còn phải thu ĐK]]+Table1[[#This Row],[Giá Trị HD sau CK]]-Table1[[#This Row],[Số tiền đã thu]]</f>
        <v>0</v>
      </c>
      <c r="S2334" s="7">
        <f>IF(Table1[[#This Row],[Ngày hóa đơn]]&lt;&gt;"",Table1[[#This Row],[Ngày hóa đơn]],Table1[[#This Row],[Ngày hạch toán]])</f>
        <v>45808</v>
      </c>
      <c r="T2334" s="8"/>
      <c r="U2334" s="7">
        <f>IF(Table1[[#This Row],[Ngày tính CN]]="","",S2334+T2334)</f>
        <v>45808</v>
      </c>
      <c r="V2334" s="71">
        <f ca="1">IF(Table1[[#This Row],[Hạn thanh toán]]="","",IF((U2334-NOW())&lt;0,0,(U2334-NOW())))</f>
        <v>0</v>
      </c>
      <c r="X2334" s="65" t="str">
        <f t="shared" ca="1" si="244"/>
        <v/>
      </c>
      <c r="Y2334" s="3" t="str">
        <f t="shared" si="243"/>
        <v>Đã thanh toán</v>
      </c>
      <c r="Z2334" s="250">
        <f>Table1[[#This Row],[Hạn thanh toán]]</f>
        <v>45808</v>
      </c>
      <c r="AA2334" s="250">
        <f>Table1[[#This Row],[Ngày Thanh toán]]</f>
        <v>45838</v>
      </c>
      <c r="AD2334" s="3" t="str">
        <f>IF(Table1[[#This Row],[Mã khách hàng]]="","",VLOOKUP($A2334,Ma_KH!$A:$Q,Ma_KH!O$1,0))</f>
        <v>AEON MALL</v>
      </c>
      <c r="AE2334" s="3" t="str">
        <f>IF(Table1[[#This Row],[Mã khách hàng]]="","",VLOOKUP($A2334,Ma_KH!$A:$Q,Ma_KH!P$1,0))</f>
        <v>CÔNG TY TNHH AEON VIỆT NAM</v>
      </c>
      <c r="AF2334" s="3" t="str">
        <f>VLOOKUP(A2334,Ma_KH!A:Q,Ma_KH!J$1,0)</f>
        <v>Trần Hạo Nhị</v>
      </c>
    </row>
    <row r="2335" spans="1:32" ht="16.5">
      <c r="A2335" s="4" t="s">
        <v>139</v>
      </c>
      <c r="B2335" s="4" t="s">
        <v>4518</v>
      </c>
      <c r="C2335" s="5" t="s">
        <v>4300</v>
      </c>
      <c r="D2335" s="6" t="s">
        <v>4551</v>
      </c>
      <c r="E2335" s="5">
        <v>45808</v>
      </c>
      <c r="F2335" s="3">
        <v>6582</v>
      </c>
      <c r="I2335" s="18">
        <f>IFERROR(ROUND((VLOOKUP(Table1[[#This Row],[Mã khách hàng]],Ty_Le!$A:$D,5,0)*5%),0),0)</f>
        <v>0</v>
      </c>
      <c r="J2335" s="18">
        <f>(Table1[[#This Row],[Tiền hàng]]-Table1[[#This Row],[Tiền chiết khấu]])*8%</f>
        <v>0</v>
      </c>
      <c r="K2335" s="18">
        <v>421402</v>
      </c>
      <c r="L2335" s="8" t="s">
        <v>3649</v>
      </c>
      <c r="M2335" s="7">
        <v>45838</v>
      </c>
      <c r="N2335" s="8" t="s">
        <v>4377</v>
      </c>
      <c r="O2335" s="18">
        <f>IF(Table1[[#This Row],[Phân loại]]="Tồn đầu kỳ",Table1[[#This Row],[Tổng giá trị]],0)</f>
        <v>0</v>
      </c>
      <c r="P2335" s="8">
        <f>IF(Table1[[#This Row],[Số còn phải thu ĐK]]&lt;&gt;0,0,IF(Table1[[#This Row],[Phân loại]]="Bán hàng",Table1[[#This Row],[Tổng giá trị]],-Table1[[#This Row],[Tổng giá trị]]))</f>
        <v>-421402</v>
      </c>
      <c r="Q2335" s="18">
        <f t="shared" si="245"/>
        <v>-421402</v>
      </c>
      <c r="R2335" s="8">
        <f>Table1[[#This Row],[Số còn phải thu ĐK]]+Table1[[#This Row],[Giá Trị HD sau CK]]-Table1[[#This Row],[Số tiền đã thu]]</f>
        <v>0</v>
      </c>
      <c r="S2335" s="7">
        <f>IF(Table1[[#This Row],[Ngày hóa đơn]]&lt;&gt;"",Table1[[#This Row],[Ngày hóa đơn]],Table1[[#This Row],[Ngày hạch toán]])</f>
        <v>45808</v>
      </c>
      <c r="T2335" s="8"/>
      <c r="U2335" s="7">
        <f>IF(Table1[[#This Row],[Ngày tính CN]]="","",S2335+T2335)</f>
        <v>45808</v>
      </c>
      <c r="V2335" s="71">
        <f ca="1">IF(Table1[[#This Row],[Hạn thanh toán]]="","",IF((U2335-NOW())&lt;0,0,(U2335-NOW())))</f>
        <v>0</v>
      </c>
      <c r="X2335" s="65" t="str">
        <f t="shared" ca="1" si="244"/>
        <v/>
      </c>
      <c r="Y2335" s="3" t="str">
        <f t="shared" si="243"/>
        <v>Đã thanh toán</v>
      </c>
      <c r="Z2335" s="250">
        <f>Table1[[#This Row],[Hạn thanh toán]]</f>
        <v>45808</v>
      </c>
      <c r="AA2335" s="250">
        <f>Table1[[#This Row],[Ngày Thanh toán]]</f>
        <v>45838</v>
      </c>
      <c r="AD2335" s="3" t="str">
        <f>IF(Table1[[#This Row],[Mã khách hàng]]="","",VLOOKUP($A2335,Ma_KH!$A:$Q,Ma_KH!O$1,0))</f>
        <v>AEON MALL</v>
      </c>
      <c r="AE2335" s="3" t="str">
        <f>IF(Table1[[#This Row],[Mã khách hàng]]="","",VLOOKUP($A2335,Ma_KH!$A:$Q,Ma_KH!P$1,0))</f>
        <v>CÔNG TY TNHH AEON VIỆT NAM</v>
      </c>
      <c r="AF2335" s="3" t="str">
        <f>VLOOKUP(A2335,Ma_KH!A:Q,Ma_KH!J$1,0)</f>
        <v>Trần Hạo Nhị</v>
      </c>
    </row>
    <row r="2336" spans="1:32" ht="16.5">
      <c r="A2336" s="4" t="s">
        <v>139</v>
      </c>
      <c r="B2336" s="4" t="s">
        <v>4518</v>
      </c>
      <c r="C2336" s="5" t="s">
        <v>4300</v>
      </c>
      <c r="D2336" s="6" t="s">
        <v>4552</v>
      </c>
      <c r="E2336" s="5">
        <v>45808</v>
      </c>
      <c r="F2336" s="3">
        <v>7019</v>
      </c>
      <c r="I2336" s="18">
        <f>IFERROR(ROUND((VLOOKUP(Table1[[#This Row],[Mã khách hàng]],Ty_Le!$A:$D,5,0)*5%),0),0)</f>
        <v>0</v>
      </c>
      <c r="J2336" s="18">
        <f>(Table1[[#This Row],[Tiền hàng]]-Table1[[#This Row],[Tiền chiết khấu]])*8%</f>
        <v>0</v>
      </c>
      <c r="K2336" s="18">
        <v>251878</v>
      </c>
      <c r="L2336" s="8" t="s">
        <v>3649</v>
      </c>
      <c r="M2336" s="7">
        <v>45838</v>
      </c>
      <c r="N2336" s="8" t="s">
        <v>4377</v>
      </c>
      <c r="O2336" s="18">
        <f>IF(Table1[[#This Row],[Phân loại]]="Tồn đầu kỳ",Table1[[#This Row],[Tổng giá trị]],0)</f>
        <v>0</v>
      </c>
      <c r="P2336" s="8">
        <f>IF(Table1[[#This Row],[Số còn phải thu ĐK]]&lt;&gt;0,0,IF(Table1[[#This Row],[Phân loại]]="Bán hàng",Table1[[#This Row],[Tổng giá trị]],-Table1[[#This Row],[Tổng giá trị]]))</f>
        <v>-251878</v>
      </c>
      <c r="Q2336" s="18">
        <f t="shared" si="245"/>
        <v>-251878</v>
      </c>
      <c r="R2336" s="8">
        <f>Table1[[#This Row],[Số còn phải thu ĐK]]+Table1[[#This Row],[Giá Trị HD sau CK]]-Table1[[#This Row],[Số tiền đã thu]]</f>
        <v>0</v>
      </c>
      <c r="S2336" s="7">
        <f>IF(Table1[[#This Row],[Ngày hóa đơn]]&lt;&gt;"",Table1[[#This Row],[Ngày hóa đơn]],Table1[[#This Row],[Ngày hạch toán]])</f>
        <v>45808</v>
      </c>
      <c r="T2336" s="8"/>
      <c r="U2336" s="7">
        <f>IF(Table1[[#This Row],[Ngày tính CN]]="","",S2336+T2336)</f>
        <v>45808</v>
      </c>
      <c r="V2336" s="71">
        <f ca="1">IF(Table1[[#This Row],[Hạn thanh toán]]="","",IF((U2336-NOW())&lt;0,0,(U2336-NOW())))</f>
        <v>0</v>
      </c>
      <c r="X2336" s="65" t="str">
        <f t="shared" ca="1" si="244"/>
        <v/>
      </c>
      <c r="Y2336" s="3" t="str">
        <f t="shared" si="243"/>
        <v>Đã thanh toán</v>
      </c>
      <c r="Z2336" s="250">
        <f>Table1[[#This Row],[Hạn thanh toán]]</f>
        <v>45808</v>
      </c>
      <c r="AA2336" s="250">
        <f>Table1[[#This Row],[Ngày Thanh toán]]</f>
        <v>45838</v>
      </c>
      <c r="AD2336" s="3" t="str">
        <f>IF(Table1[[#This Row],[Mã khách hàng]]="","",VLOOKUP($A2336,Ma_KH!$A:$Q,Ma_KH!O$1,0))</f>
        <v>AEON MALL</v>
      </c>
      <c r="AE2336" s="3" t="str">
        <f>IF(Table1[[#This Row],[Mã khách hàng]]="","",VLOOKUP($A2336,Ma_KH!$A:$Q,Ma_KH!P$1,0))</f>
        <v>CÔNG TY TNHH AEON VIỆT NAM</v>
      </c>
      <c r="AF2336" s="3" t="str">
        <f>VLOOKUP(A2336,Ma_KH!A:Q,Ma_KH!J$1,0)</f>
        <v>Trần Hạo Nhị</v>
      </c>
    </row>
    <row r="2337" spans="1:32" ht="16.5">
      <c r="A2337" s="4" t="s">
        <v>139</v>
      </c>
      <c r="B2337" s="4" t="s">
        <v>4518</v>
      </c>
      <c r="C2337" s="5" t="s">
        <v>4300</v>
      </c>
      <c r="D2337" s="6" t="s">
        <v>4553</v>
      </c>
      <c r="E2337" s="5">
        <v>45808</v>
      </c>
      <c r="F2337" s="3">
        <v>2271</v>
      </c>
      <c r="I2337" s="18">
        <f>IFERROR(ROUND((VLOOKUP(Table1[[#This Row],[Mã khách hàng]],Ty_Le!$A:$D,5,0)*5%),0),0)</f>
        <v>0</v>
      </c>
      <c r="J2337" s="18">
        <f>(Table1[[#This Row],[Tiền hàng]]-Table1[[#This Row],[Tiền chiết khấu]])*8%</f>
        <v>0</v>
      </c>
      <c r="K2337" s="18">
        <v>96745</v>
      </c>
      <c r="L2337" s="8" t="s">
        <v>3649</v>
      </c>
      <c r="M2337" s="7">
        <v>45838</v>
      </c>
      <c r="N2337" s="8" t="s">
        <v>4377</v>
      </c>
      <c r="O2337" s="18">
        <f>IF(Table1[[#This Row],[Phân loại]]="Tồn đầu kỳ",Table1[[#This Row],[Tổng giá trị]],0)</f>
        <v>0</v>
      </c>
      <c r="P2337" s="8">
        <f>IF(Table1[[#This Row],[Số còn phải thu ĐK]]&lt;&gt;0,0,IF(Table1[[#This Row],[Phân loại]]="Bán hàng",Table1[[#This Row],[Tổng giá trị]],-Table1[[#This Row],[Tổng giá trị]]))</f>
        <v>-96745</v>
      </c>
      <c r="Q2337" s="18">
        <f t="shared" si="245"/>
        <v>-96745</v>
      </c>
      <c r="R2337" s="8">
        <f>Table1[[#This Row],[Số còn phải thu ĐK]]+Table1[[#This Row],[Giá Trị HD sau CK]]-Table1[[#This Row],[Số tiền đã thu]]</f>
        <v>0</v>
      </c>
      <c r="S2337" s="7">
        <f>IF(Table1[[#This Row],[Ngày hóa đơn]]&lt;&gt;"",Table1[[#This Row],[Ngày hóa đơn]],Table1[[#This Row],[Ngày hạch toán]])</f>
        <v>45808</v>
      </c>
      <c r="T2337" s="8"/>
      <c r="U2337" s="7">
        <f>IF(Table1[[#This Row],[Ngày tính CN]]="","",S2337+T2337)</f>
        <v>45808</v>
      </c>
      <c r="V2337" s="71">
        <f ca="1">IF(Table1[[#This Row],[Hạn thanh toán]]="","",IF((U2337-NOW())&lt;0,0,(U2337-NOW())))</f>
        <v>0</v>
      </c>
      <c r="X2337" s="65" t="str">
        <f t="shared" ca="1" si="244"/>
        <v/>
      </c>
      <c r="Y2337" s="3" t="str">
        <f t="shared" si="243"/>
        <v>Đã thanh toán</v>
      </c>
      <c r="Z2337" s="250">
        <f>Table1[[#This Row],[Hạn thanh toán]]</f>
        <v>45808</v>
      </c>
      <c r="AA2337" s="250">
        <f>Table1[[#This Row],[Ngày Thanh toán]]</f>
        <v>45838</v>
      </c>
      <c r="AD2337" s="3" t="str">
        <f>IF(Table1[[#This Row],[Mã khách hàng]]="","",VLOOKUP($A2337,Ma_KH!$A:$Q,Ma_KH!O$1,0))</f>
        <v>AEON MALL</v>
      </c>
      <c r="AE2337" s="3" t="str">
        <f>IF(Table1[[#This Row],[Mã khách hàng]]="","",VLOOKUP($A2337,Ma_KH!$A:$Q,Ma_KH!P$1,0))</f>
        <v>CÔNG TY TNHH AEON VIỆT NAM</v>
      </c>
      <c r="AF2337" s="3" t="str">
        <f>VLOOKUP(A2337,Ma_KH!A:Q,Ma_KH!J$1,0)</f>
        <v>Trần Hạo Nhị</v>
      </c>
    </row>
    <row r="2338" spans="1:32" ht="16.5">
      <c r="A2338" s="4" t="s">
        <v>139</v>
      </c>
      <c r="B2338" s="4" t="s">
        <v>4518</v>
      </c>
      <c r="C2338" s="5" t="s">
        <v>4300</v>
      </c>
      <c r="D2338" s="6" t="s">
        <v>4554</v>
      </c>
      <c r="E2338" s="5">
        <v>45808</v>
      </c>
      <c r="F2338" s="3">
        <v>2161</v>
      </c>
      <c r="I2338" s="18">
        <f>IFERROR(ROUND((VLOOKUP(Table1[[#This Row],[Mã khách hàng]],Ty_Le!$A:$D,5,0)*5%),0),0)</f>
        <v>0</v>
      </c>
      <c r="J2338" s="18">
        <f>(Table1[[#This Row],[Tiền hàng]]-Table1[[#This Row],[Tiền chiết khấu]])*8%</f>
        <v>0</v>
      </c>
      <c r="K2338" s="18">
        <v>195093</v>
      </c>
      <c r="L2338" s="8" t="s">
        <v>3649</v>
      </c>
      <c r="M2338" s="7">
        <v>45838</v>
      </c>
      <c r="N2338" s="8" t="s">
        <v>4377</v>
      </c>
      <c r="O2338" s="18">
        <f>IF(Table1[[#This Row],[Phân loại]]="Tồn đầu kỳ",Table1[[#This Row],[Tổng giá trị]],0)</f>
        <v>0</v>
      </c>
      <c r="P2338" s="8">
        <f>IF(Table1[[#This Row],[Số còn phải thu ĐK]]&lt;&gt;0,0,IF(Table1[[#This Row],[Phân loại]]="Bán hàng",Table1[[#This Row],[Tổng giá trị]],-Table1[[#This Row],[Tổng giá trị]]))</f>
        <v>-195093</v>
      </c>
      <c r="Q2338" s="18">
        <f t="shared" si="245"/>
        <v>-195093</v>
      </c>
      <c r="R2338" s="8">
        <f>Table1[[#This Row],[Số còn phải thu ĐK]]+Table1[[#This Row],[Giá Trị HD sau CK]]-Table1[[#This Row],[Số tiền đã thu]]</f>
        <v>0</v>
      </c>
      <c r="S2338" s="7">
        <f>IF(Table1[[#This Row],[Ngày hóa đơn]]&lt;&gt;"",Table1[[#This Row],[Ngày hóa đơn]],Table1[[#This Row],[Ngày hạch toán]])</f>
        <v>45808</v>
      </c>
      <c r="T2338" s="8"/>
      <c r="U2338" s="7">
        <f>IF(Table1[[#This Row],[Ngày tính CN]]="","",S2338+T2338)</f>
        <v>45808</v>
      </c>
      <c r="V2338" s="71">
        <f ca="1">IF(Table1[[#This Row],[Hạn thanh toán]]="","",IF((U2338-NOW())&lt;0,0,(U2338-NOW())))</f>
        <v>0</v>
      </c>
      <c r="X2338" s="65" t="str">
        <f t="shared" ca="1" si="244"/>
        <v/>
      </c>
      <c r="Y2338" s="3" t="str">
        <f t="shared" si="243"/>
        <v>Đã thanh toán</v>
      </c>
      <c r="Z2338" s="250">
        <f>Table1[[#This Row],[Hạn thanh toán]]</f>
        <v>45808</v>
      </c>
      <c r="AA2338" s="250">
        <f>Table1[[#This Row],[Ngày Thanh toán]]</f>
        <v>45838</v>
      </c>
      <c r="AD2338" s="3" t="str">
        <f>IF(Table1[[#This Row],[Mã khách hàng]]="","",VLOOKUP($A2338,Ma_KH!$A:$Q,Ma_KH!O$1,0))</f>
        <v>AEON MALL</v>
      </c>
      <c r="AE2338" s="3" t="str">
        <f>IF(Table1[[#This Row],[Mã khách hàng]]="","",VLOOKUP($A2338,Ma_KH!$A:$Q,Ma_KH!P$1,0))</f>
        <v>CÔNG TY TNHH AEON VIỆT NAM</v>
      </c>
      <c r="AF2338" s="3" t="str">
        <f>VLOOKUP(A2338,Ma_KH!A:Q,Ma_KH!J$1,0)</f>
        <v>Trần Hạo Nhị</v>
      </c>
    </row>
    <row r="2339" spans="1:32" ht="16.5">
      <c r="A2339" s="4" t="s">
        <v>139</v>
      </c>
      <c r="B2339" s="4" t="s">
        <v>4518</v>
      </c>
      <c r="C2339" s="5" t="s">
        <v>4300</v>
      </c>
      <c r="D2339" s="6" t="s">
        <v>4555</v>
      </c>
      <c r="E2339" s="5">
        <v>45808</v>
      </c>
      <c r="F2339" s="3">
        <v>2151</v>
      </c>
      <c r="I2339" s="18">
        <f>IFERROR(ROUND((VLOOKUP(Table1[[#This Row],[Mã khách hàng]],Ty_Le!$A:$D,5,0)*5%),0),0)</f>
        <v>0</v>
      </c>
      <c r="J2339" s="18">
        <f>(Table1[[#This Row],[Tiền hàng]]-Table1[[#This Row],[Tiền chiết khấu]])*8%</f>
        <v>0</v>
      </c>
      <c r="K2339" s="18">
        <v>317378</v>
      </c>
      <c r="L2339" s="8" t="s">
        <v>3649</v>
      </c>
      <c r="M2339" s="7">
        <v>45838</v>
      </c>
      <c r="N2339" s="8" t="s">
        <v>4377</v>
      </c>
      <c r="O2339" s="18">
        <f>IF(Table1[[#This Row],[Phân loại]]="Tồn đầu kỳ",Table1[[#This Row],[Tổng giá trị]],0)</f>
        <v>0</v>
      </c>
      <c r="P2339" s="8">
        <f>IF(Table1[[#This Row],[Số còn phải thu ĐK]]&lt;&gt;0,0,IF(Table1[[#This Row],[Phân loại]]="Bán hàng",Table1[[#This Row],[Tổng giá trị]],-Table1[[#This Row],[Tổng giá trị]]))</f>
        <v>-317378</v>
      </c>
      <c r="Q2339" s="18">
        <f t="shared" si="245"/>
        <v>-317378</v>
      </c>
      <c r="R2339" s="8">
        <f>Table1[[#This Row],[Số còn phải thu ĐK]]+Table1[[#This Row],[Giá Trị HD sau CK]]-Table1[[#This Row],[Số tiền đã thu]]</f>
        <v>0</v>
      </c>
      <c r="S2339" s="7">
        <f>IF(Table1[[#This Row],[Ngày hóa đơn]]&lt;&gt;"",Table1[[#This Row],[Ngày hóa đơn]],Table1[[#This Row],[Ngày hạch toán]])</f>
        <v>45808</v>
      </c>
      <c r="T2339" s="8"/>
      <c r="U2339" s="7">
        <f>IF(Table1[[#This Row],[Ngày tính CN]]="","",S2339+T2339)</f>
        <v>45808</v>
      </c>
      <c r="V2339" s="71">
        <f ca="1">IF(Table1[[#This Row],[Hạn thanh toán]]="","",IF((U2339-NOW())&lt;0,0,(U2339-NOW())))</f>
        <v>0</v>
      </c>
      <c r="X2339" s="65" t="str">
        <f t="shared" ca="1" si="244"/>
        <v/>
      </c>
      <c r="Y2339" s="3" t="str">
        <f t="shared" si="243"/>
        <v>Đã thanh toán</v>
      </c>
      <c r="Z2339" s="250">
        <f>Table1[[#This Row],[Hạn thanh toán]]</f>
        <v>45808</v>
      </c>
      <c r="AA2339" s="250">
        <f>Table1[[#This Row],[Ngày Thanh toán]]</f>
        <v>45838</v>
      </c>
      <c r="AD2339" s="3" t="str">
        <f>IF(Table1[[#This Row],[Mã khách hàng]]="","",VLOOKUP($A2339,Ma_KH!$A:$Q,Ma_KH!O$1,0))</f>
        <v>AEON MALL</v>
      </c>
      <c r="AE2339" s="3" t="str">
        <f>IF(Table1[[#This Row],[Mã khách hàng]]="","",VLOOKUP($A2339,Ma_KH!$A:$Q,Ma_KH!P$1,0))</f>
        <v>CÔNG TY TNHH AEON VIỆT NAM</v>
      </c>
      <c r="AF2339" s="3" t="str">
        <f>VLOOKUP(A2339,Ma_KH!A:Q,Ma_KH!J$1,0)</f>
        <v>Trần Hạo Nhị</v>
      </c>
    </row>
    <row r="2340" spans="1:32" ht="16.5">
      <c r="A2340" s="4" t="s">
        <v>139</v>
      </c>
      <c r="B2340" s="4" t="s">
        <v>4518</v>
      </c>
      <c r="C2340" s="5" t="s">
        <v>4300</v>
      </c>
      <c r="D2340" s="6" t="s">
        <v>4556</v>
      </c>
      <c r="E2340" s="5">
        <v>45808</v>
      </c>
      <c r="F2340" s="3">
        <v>1721</v>
      </c>
      <c r="I2340" s="18">
        <f>IFERROR(ROUND((VLOOKUP(Table1[[#This Row],[Mã khách hàng]],Ty_Le!$A:$D,5,0)*5%),0),0)</f>
        <v>0</v>
      </c>
      <c r="J2340" s="18">
        <f>(Table1[[#This Row],[Tiền hàng]]-Table1[[#This Row],[Tiền chiết khấu]])*8%</f>
        <v>0</v>
      </c>
      <c r="K2340" s="18">
        <v>116611</v>
      </c>
      <c r="L2340" s="8" t="s">
        <v>3649</v>
      </c>
      <c r="M2340" s="7">
        <v>45838</v>
      </c>
      <c r="N2340" s="8" t="s">
        <v>4377</v>
      </c>
      <c r="O2340" s="18">
        <f>IF(Table1[[#This Row],[Phân loại]]="Tồn đầu kỳ",Table1[[#This Row],[Tổng giá trị]],0)</f>
        <v>0</v>
      </c>
      <c r="P2340" s="8">
        <f>IF(Table1[[#This Row],[Số còn phải thu ĐK]]&lt;&gt;0,0,IF(Table1[[#This Row],[Phân loại]]="Bán hàng",Table1[[#This Row],[Tổng giá trị]],-Table1[[#This Row],[Tổng giá trị]]))</f>
        <v>-116611</v>
      </c>
      <c r="Q2340" s="18">
        <f t="shared" si="245"/>
        <v>-116611</v>
      </c>
      <c r="R2340" s="8">
        <f>Table1[[#This Row],[Số còn phải thu ĐK]]+Table1[[#This Row],[Giá Trị HD sau CK]]-Table1[[#This Row],[Số tiền đã thu]]</f>
        <v>0</v>
      </c>
      <c r="S2340" s="7">
        <f>IF(Table1[[#This Row],[Ngày hóa đơn]]&lt;&gt;"",Table1[[#This Row],[Ngày hóa đơn]],Table1[[#This Row],[Ngày hạch toán]])</f>
        <v>45808</v>
      </c>
      <c r="T2340" s="8"/>
      <c r="U2340" s="7">
        <f>IF(Table1[[#This Row],[Ngày tính CN]]="","",S2340+T2340)</f>
        <v>45808</v>
      </c>
      <c r="V2340" s="71">
        <f ca="1">IF(Table1[[#This Row],[Hạn thanh toán]]="","",IF((U2340-NOW())&lt;0,0,(U2340-NOW())))</f>
        <v>0</v>
      </c>
      <c r="X2340" s="65" t="str">
        <f t="shared" ca="1" si="244"/>
        <v/>
      </c>
      <c r="Y2340" s="3" t="str">
        <f t="shared" si="243"/>
        <v>Đã thanh toán</v>
      </c>
      <c r="Z2340" s="250">
        <f>Table1[[#This Row],[Hạn thanh toán]]</f>
        <v>45808</v>
      </c>
      <c r="AA2340" s="250">
        <f>Table1[[#This Row],[Ngày Thanh toán]]</f>
        <v>45838</v>
      </c>
      <c r="AD2340" s="3" t="str">
        <f>IF(Table1[[#This Row],[Mã khách hàng]]="","",VLOOKUP($A2340,Ma_KH!$A:$Q,Ma_KH!O$1,0))</f>
        <v>AEON MALL</v>
      </c>
      <c r="AE2340" s="3" t="str">
        <f>IF(Table1[[#This Row],[Mã khách hàng]]="","",VLOOKUP($A2340,Ma_KH!$A:$Q,Ma_KH!P$1,0))</f>
        <v>CÔNG TY TNHH AEON VIỆT NAM</v>
      </c>
      <c r="AF2340" s="3" t="str">
        <f>VLOOKUP(A2340,Ma_KH!A:Q,Ma_KH!J$1,0)</f>
        <v>Trần Hạo Nhị</v>
      </c>
    </row>
    <row r="2341" spans="1:32" ht="16.5">
      <c r="A2341" s="4" t="s">
        <v>140</v>
      </c>
      <c r="B2341" s="4" t="s">
        <v>4518</v>
      </c>
      <c r="C2341" s="5" t="s">
        <v>4301</v>
      </c>
      <c r="D2341" s="6" t="s">
        <v>4653</v>
      </c>
      <c r="E2341" s="5">
        <v>45811</v>
      </c>
      <c r="F2341" s="3" t="s">
        <v>2365</v>
      </c>
      <c r="I2341" s="18">
        <f>IFERROR(ROUND((VLOOKUP(Table1[[#This Row],[Mã khách hàng]],Ty_Le!$A:$D,5,0)*5%),0),0)</f>
        <v>0</v>
      </c>
      <c r="J2341" s="18">
        <f>(Table1[[#This Row],[Tiền hàng]]-Table1[[#This Row],[Tiền chiết khấu]])*8%</f>
        <v>0</v>
      </c>
      <c r="K2341" s="18">
        <v>1799140</v>
      </c>
      <c r="L2341" s="8" t="s">
        <v>24</v>
      </c>
      <c r="M2341" s="7">
        <v>45869</v>
      </c>
      <c r="N2341" s="8" t="s">
        <v>4378</v>
      </c>
      <c r="O2341" s="18">
        <f>IF(Table1[[#This Row],[Phân loại]]="Tồn đầu kỳ",Table1[[#This Row],[Tổng giá trị]],0)</f>
        <v>0</v>
      </c>
      <c r="P2341" s="8">
        <f>IF(Table1[[#This Row],[Số còn phải thu ĐK]]&lt;&gt;0,0,IF(Table1[[#This Row],[Phân loại]]="Bán hàng",Table1[[#This Row],[Tổng giá trị]],-Table1[[#This Row],[Tổng giá trị]]))</f>
        <v>1799140</v>
      </c>
      <c r="Q2341" s="18">
        <f t="shared" si="245"/>
        <v>1799140</v>
      </c>
      <c r="R2341" s="8">
        <f>Table1[[#This Row],[Số còn phải thu ĐK]]+Table1[[#This Row],[Giá Trị HD sau CK]]-Table1[[#This Row],[Số tiền đã thu]]</f>
        <v>0</v>
      </c>
      <c r="S2341" s="7">
        <f>IF(Table1[[#This Row],[Ngày hóa đơn]]&lt;&gt;"",Table1[[#This Row],[Ngày hóa đơn]],Table1[[#This Row],[Ngày hạch toán]])</f>
        <v>45811</v>
      </c>
      <c r="T2341" s="8"/>
      <c r="U2341" s="7">
        <f>IF(Table1[[#This Row],[Ngày tính CN]]="","",S2341+T2341)</f>
        <v>45811</v>
      </c>
      <c r="V2341" s="71">
        <f ca="1">IF(Table1[[#This Row],[Hạn thanh toán]]="","",IF((U2341-NOW())&lt;0,0,(U2341-NOW())))</f>
        <v>0</v>
      </c>
      <c r="X2341" s="65" t="str">
        <f t="shared" ca="1" si="244"/>
        <v/>
      </c>
      <c r="Y2341" s="3" t="str">
        <f t="shared" si="243"/>
        <v>Đã thanh toán</v>
      </c>
      <c r="Z2341" s="250">
        <f>Table1[[#This Row],[Hạn thanh toán]]</f>
        <v>45811</v>
      </c>
      <c r="AA2341" s="250">
        <f>Table1[[#This Row],[Ngày Thanh toán]]</f>
        <v>45869</v>
      </c>
      <c r="AD2341" s="3" t="str">
        <f>IF(Table1[[#This Row],[Mã khách hàng]]="","",VLOOKUP($A2341,Ma_KH!$A:$Q,Ma_KH!O$1,0))</f>
        <v>AEON MALL</v>
      </c>
      <c r="AE2341" s="3" t="str">
        <f>IF(Table1[[#This Row],[Mã khách hàng]]="","",VLOOKUP($A2341,Ma_KH!$A:$Q,Ma_KH!P$1,0))</f>
        <v>CÔNG TY TNHH AEON VIỆT NAM</v>
      </c>
      <c r="AF2341" s="3" t="str">
        <f>VLOOKUP(A2341,Ma_KH!A:Q,Ma_KH!J$1,0)</f>
        <v>Dương Thị Kim Hồng</v>
      </c>
    </row>
    <row r="2342" spans="1:32" ht="16.5">
      <c r="A2342" s="4" t="s">
        <v>140</v>
      </c>
      <c r="B2342" s="4" t="s">
        <v>4518</v>
      </c>
      <c r="C2342" s="5" t="s">
        <v>4301</v>
      </c>
      <c r="D2342" s="6" t="s">
        <v>4654</v>
      </c>
      <c r="E2342" s="5">
        <v>45811</v>
      </c>
      <c r="F2342" s="3" t="s">
        <v>2366</v>
      </c>
      <c r="I2342" s="18">
        <f>IFERROR(ROUND((VLOOKUP(Table1[[#This Row],[Mã khách hàng]],Ty_Le!$A:$D,5,0)*5%),0),0)</f>
        <v>0</v>
      </c>
      <c r="J2342" s="18">
        <f>(Table1[[#This Row],[Tiền hàng]]-Table1[[#This Row],[Tiền chiết khấu]])*8%</f>
        <v>0</v>
      </c>
      <c r="K2342" s="18">
        <v>1849792</v>
      </c>
      <c r="L2342" s="8" t="s">
        <v>24</v>
      </c>
      <c r="M2342" s="7">
        <v>45869</v>
      </c>
      <c r="N2342" s="8" t="s">
        <v>4378</v>
      </c>
      <c r="O2342" s="18">
        <f>IF(Table1[[#This Row],[Phân loại]]="Tồn đầu kỳ",Table1[[#This Row],[Tổng giá trị]],0)</f>
        <v>0</v>
      </c>
      <c r="P2342" s="8">
        <f>IF(Table1[[#This Row],[Số còn phải thu ĐK]]&lt;&gt;0,0,IF(Table1[[#This Row],[Phân loại]]="Bán hàng",Table1[[#This Row],[Tổng giá trị]],-Table1[[#This Row],[Tổng giá trị]]))</f>
        <v>1849792</v>
      </c>
      <c r="Q2342" s="18">
        <f t="shared" si="245"/>
        <v>1849792</v>
      </c>
      <c r="R2342" s="8">
        <f>Table1[[#This Row],[Số còn phải thu ĐK]]+Table1[[#This Row],[Giá Trị HD sau CK]]-Table1[[#This Row],[Số tiền đã thu]]</f>
        <v>0</v>
      </c>
      <c r="S2342" s="7">
        <f>IF(Table1[[#This Row],[Ngày hóa đơn]]&lt;&gt;"",Table1[[#This Row],[Ngày hóa đơn]],Table1[[#This Row],[Ngày hạch toán]])</f>
        <v>45811</v>
      </c>
      <c r="T2342" s="8"/>
      <c r="U2342" s="7">
        <f>IF(Table1[[#This Row],[Ngày tính CN]]="","",S2342+T2342)</f>
        <v>45811</v>
      </c>
      <c r="V2342" s="71">
        <f ca="1">IF(Table1[[#This Row],[Hạn thanh toán]]="","",IF((U2342-NOW())&lt;0,0,(U2342-NOW())))</f>
        <v>0</v>
      </c>
      <c r="X2342" s="65" t="str">
        <f t="shared" ca="1" si="244"/>
        <v/>
      </c>
      <c r="Y2342" s="3" t="str">
        <f t="shared" si="243"/>
        <v>Đã thanh toán</v>
      </c>
      <c r="Z2342" s="250">
        <f>Table1[[#This Row],[Hạn thanh toán]]</f>
        <v>45811</v>
      </c>
      <c r="AA2342" s="250">
        <f>Table1[[#This Row],[Ngày Thanh toán]]</f>
        <v>45869</v>
      </c>
      <c r="AD2342" s="3" t="str">
        <f>IF(Table1[[#This Row],[Mã khách hàng]]="","",VLOOKUP($A2342,Ma_KH!$A:$Q,Ma_KH!O$1,0))</f>
        <v>AEON MALL</v>
      </c>
      <c r="AE2342" s="3" t="str">
        <f>IF(Table1[[#This Row],[Mã khách hàng]]="","",VLOOKUP($A2342,Ma_KH!$A:$Q,Ma_KH!P$1,0))</f>
        <v>CÔNG TY TNHH AEON VIỆT NAM</v>
      </c>
      <c r="AF2342" s="3" t="str">
        <f>VLOOKUP(A2342,Ma_KH!A:Q,Ma_KH!J$1,0)</f>
        <v>Dương Thị Kim Hồng</v>
      </c>
    </row>
    <row r="2343" spans="1:32" ht="16.5">
      <c r="A2343" s="4" t="s">
        <v>139</v>
      </c>
      <c r="B2343" s="4" t="s">
        <v>4518</v>
      </c>
      <c r="C2343" s="5" t="s">
        <v>4302</v>
      </c>
      <c r="D2343" s="6" t="s">
        <v>4655</v>
      </c>
      <c r="E2343" s="5">
        <v>45814</v>
      </c>
      <c r="F2343" s="3" t="s">
        <v>2321</v>
      </c>
      <c r="I2343" s="18">
        <f>IFERROR(ROUND((VLOOKUP(Table1[[#This Row],[Mã khách hàng]],Ty_Le!$A:$D,5,0)*5%),0),0)</f>
        <v>0</v>
      </c>
      <c r="J2343" s="18">
        <f>(Table1[[#This Row],[Tiền hàng]]-Table1[[#This Row],[Tiền chiết khấu]])*8%</f>
        <v>0</v>
      </c>
      <c r="K2343" s="18">
        <v>1826695</v>
      </c>
      <c r="L2343" s="8" t="s">
        <v>24</v>
      </c>
      <c r="M2343" s="7">
        <v>45869</v>
      </c>
      <c r="N2343" s="8" t="s">
        <v>4378</v>
      </c>
      <c r="O2343" s="18">
        <f>IF(Table1[[#This Row],[Phân loại]]="Tồn đầu kỳ",Table1[[#This Row],[Tổng giá trị]],0)</f>
        <v>0</v>
      </c>
      <c r="P2343" s="8">
        <f>IF(Table1[[#This Row],[Số còn phải thu ĐK]]&lt;&gt;0,0,IF(Table1[[#This Row],[Phân loại]]="Bán hàng",Table1[[#This Row],[Tổng giá trị]],-Table1[[#This Row],[Tổng giá trị]]))</f>
        <v>1826695</v>
      </c>
      <c r="Q2343" s="18">
        <f t="shared" si="245"/>
        <v>1826695</v>
      </c>
      <c r="R2343" s="8">
        <f>Table1[[#This Row],[Số còn phải thu ĐK]]+Table1[[#This Row],[Giá Trị HD sau CK]]-Table1[[#This Row],[Số tiền đã thu]]</f>
        <v>0</v>
      </c>
      <c r="S2343" s="7">
        <f>IF(Table1[[#This Row],[Ngày hóa đơn]]&lt;&gt;"",Table1[[#This Row],[Ngày hóa đơn]],Table1[[#This Row],[Ngày hạch toán]])</f>
        <v>45814</v>
      </c>
      <c r="T2343" s="8"/>
      <c r="U2343" s="7">
        <f>IF(Table1[[#This Row],[Ngày tính CN]]="","",S2343+T2343)</f>
        <v>45814</v>
      </c>
      <c r="V2343" s="71">
        <f ca="1">IF(Table1[[#This Row],[Hạn thanh toán]]="","",IF((U2343-NOW())&lt;0,0,(U2343-NOW())))</f>
        <v>0</v>
      </c>
      <c r="X2343" s="65" t="str">
        <f t="shared" ca="1" si="244"/>
        <v/>
      </c>
      <c r="Y2343" s="3" t="str">
        <f t="shared" si="243"/>
        <v>Đã thanh toán</v>
      </c>
      <c r="Z2343" s="250">
        <f>Table1[[#This Row],[Hạn thanh toán]]</f>
        <v>45814</v>
      </c>
      <c r="AA2343" s="250">
        <f>Table1[[#This Row],[Ngày Thanh toán]]</f>
        <v>45869</v>
      </c>
      <c r="AD2343" s="3" t="str">
        <f>IF(Table1[[#This Row],[Mã khách hàng]]="","",VLOOKUP($A2343,Ma_KH!$A:$Q,Ma_KH!O$1,0))</f>
        <v>AEON MALL</v>
      </c>
      <c r="AE2343" s="3" t="str">
        <f>IF(Table1[[#This Row],[Mã khách hàng]]="","",VLOOKUP($A2343,Ma_KH!$A:$Q,Ma_KH!P$1,0))</f>
        <v>CÔNG TY TNHH AEON VIỆT NAM</v>
      </c>
      <c r="AF2343" s="3" t="str">
        <f>VLOOKUP(A2343,Ma_KH!A:Q,Ma_KH!J$1,0)</f>
        <v>Trần Hạo Nhị</v>
      </c>
    </row>
    <row r="2344" spans="1:32" ht="16.5">
      <c r="A2344" s="4" t="s">
        <v>140</v>
      </c>
      <c r="B2344" s="4" t="s">
        <v>4518</v>
      </c>
      <c r="C2344" s="5" t="s">
        <v>4303</v>
      </c>
      <c r="D2344" s="6" t="s">
        <v>4656</v>
      </c>
      <c r="E2344" s="5">
        <v>45818</v>
      </c>
      <c r="F2344" s="3" t="s">
        <v>2367</v>
      </c>
      <c r="I2344" s="18">
        <f>IFERROR(ROUND((VLOOKUP(Table1[[#This Row],[Mã khách hàng]],Ty_Le!$A:$D,5,0)*5%),0),0)</f>
        <v>0</v>
      </c>
      <c r="J2344" s="18">
        <f>(Table1[[#This Row],[Tiền hàng]]-Table1[[#This Row],[Tiền chiết khấu]])*8%</f>
        <v>0</v>
      </c>
      <c r="K2344" s="18">
        <v>2066580</v>
      </c>
      <c r="L2344" s="8" t="s">
        <v>24</v>
      </c>
      <c r="M2344" s="7">
        <v>45869</v>
      </c>
      <c r="N2344" s="8" t="s">
        <v>4378</v>
      </c>
      <c r="O2344" s="18">
        <f>IF(Table1[[#This Row],[Phân loại]]="Tồn đầu kỳ",Table1[[#This Row],[Tổng giá trị]],0)</f>
        <v>0</v>
      </c>
      <c r="P2344" s="8">
        <f>IF(Table1[[#This Row],[Số còn phải thu ĐK]]&lt;&gt;0,0,IF(Table1[[#This Row],[Phân loại]]="Bán hàng",Table1[[#This Row],[Tổng giá trị]],-Table1[[#This Row],[Tổng giá trị]]))</f>
        <v>2066580</v>
      </c>
      <c r="Q2344" s="18">
        <f t="shared" si="245"/>
        <v>2066580</v>
      </c>
      <c r="R2344" s="8">
        <f>Table1[[#This Row],[Số còn phải thu ĐK]]+Table1[[#This Row],[Giá Trị HD sau CK]]-Table1[[#This Row],[Số tiền đã thu]]</f>
        <v>0</v>
      </c>
      <c r="S2344" s="7">
        <f>IF(Table1[[#This Row],[Ngày hóa đơn]]&lt;&gt;"",Table1[[#This Row],[Ngày hóa đơn]],Table1[[#This Row],[Ngày hạch toán]])</f>
        <v>45818</v>
      </c>
      <c r="T2344" s="8"/>
      <c r="U2344" s="7">
        <f>IF(Table1[[#This Row],[Ngày tính CN]]="","",S2344+T2344)</f>
        <v>45818</v>
      </c>
      <c r="V2344" s="71">
        <f ca="1">IF(Table1[[#This Row],[Hạn thanh toán]]="","",IF((U2344-NOW())&lt;0,0,(U2344-NOW())))</f>
        <v>0</v>
      </c>
      <c r="X2344" s="65" t="str">
        <f t="shared" ca="1" si="244"/>
        <v/>
      </c>
      <c r="Y2344" s="3" t="str">
        <f t="shared" si="243"/>
        <v>Đã thanh toán</v>
      </c>
      <c r="Z2344" s="250">
        <f>Table1[[#This Row],[Hạn thanh toán]]</f>
        <v>45818</v>
      </c>
      <c r="AA2344" s="250">
        <f>Table1[[#This Row],[Ngày Thanh toán]]</f>
        <v>45869</v>
      </c>
      <c r="AD2344" s="3" t="str">
        <f>IF(Table1[[#This Row],[Mã khách hàng]]="","",VLOOKUP($A2344,Ma_KH!$A:$Q,Ma_KH!O$1,0))</f>
        <v>AEON MALL</v>
      </c>
      <c r="AE2344" s="3" t="str">
        <f>IF(Table1[[#This Row],[Mã khách hàng]]="","",VLOOKUP($A2344,Ma_KH!$A:$Q,Ma_KH!P$1,0))</f>
        <v>CÔNG TY TNHH AEON VIỆT NAM</v>
      </c>
      <c r="AF2344" s="3" t="str">
        <f>VLOOKUP(A2344,Ma_KH!A:Q,Ma_KH!J$1,0)</f>
        <v>Dương Thị Kim Hồng</v>
      </c>
    </row>
    <row r="2345" spans="1:32" ht="16.5">
      <c r="A2345" s="4" t="s">
        <v>141</v>
      </c>
      <c r="B2345" s="4" t="s">
        <v>4518</v>
      </c>
      <c r="C2345" s="5" t="s">
        <v>4303</v>
      </c>
      <c r="D2345" s="6" t="s">
        <v>4657</v>
      </c>
      <c r="E2345" s="5">
        <v>45818</v>
      </c>
      <c r="F2345" s="3" t="s">
        <v>2408</v>
      </c>
      <c r="I2345" s="18">
        <f>IFERROR(ROUND((VLOOKUP(Table1[[#This Row],[Mã khách hàng]],Ty_Le!$A:$D,5,0)*5%),0),0)</f>
        <v>0</v>
      </c>
      <c r="J2345" s="18">
        <f>(Table1[[#This Row],[Tiền hàng]]-Table1[[#This Row],[Tiền chiết khấu]])*8%</f>
        <v>0</v>
      </c>
      <c r="K2345" s="18">
        <v>613008</v>
      </c>
      <c r="L2345" s="8" t="s">
        <v>24</v>
      </c>
      <c r="M2345" s="7">
        <v>45869</v>
      </c>
      <c r="N2345" s="8" t="s">
        <v>4378</v>
      </c>
      <c r="O2345" s="18">
        <f>IF(Table1[[#This Row],[Phân loại]]="Tồn đầu kỳ",Table1[[#This Row],[Tổng giá trị]],0)</f>
        <v>0</v>
      </c>
      <c r="P2345" s="8">
        <f>IF(Table1[[#This Row],[Số còn phải thu ĐK]]&lt;&gt;0,0,IF(Table1[[#This Row],[Phân loại]]="Bán hàng",Table1[[#This Row],[Tổng giá trị]],-Table1[[#This Row],[Tổng giá trị]]))</f>
        <v>613008</v>
      </c>
      <c r="Q2345" s="18">
        <f t="shared" si="245"/>
        <v>613008</v>
      </c>
      <c r="R2345" s="8">
        <f>Table1[[#This Row],[Số còn phải thu ĐK]]+Table1[[#This Row],[Giá Trị HD sau CK]]-Table1[[#This Row],[Số tiền đã thu]]</f>
        <v>0</v>
      </c>
      <c r="S2345" s="7">
        <f>IF(Table1[[#This Row],[Ngày hóa đơn]]&lt;&gt;"",Table1[[#This Row],[Ngày hóa đơn]],Table1[[#This Row],[Ngày hạch toán]])</f>
        <v>45818</v>
      </c>
      <c r="T2345" s="8"/>
      <c r="U2345" s="7">
        <f>IF(Table1[[#This Row],[Ngày tính CN]]="","",S2345+T2345)</f>
        <v>45818</v>
      </c>
      <c r="V2345" s="71">
        <f ca="1">IF(Table1[[#This Row],[Hạn thanh toán]]="","",IF((U2345-NOW())&lt;0,0,(U2345-NOW())))</f>
        <v>0</v>
      </c>
      <c r="X2345" s="65" t="str">
        <f t="shared" ca="1" si="244"/>
        <v/>
      </c>
      <c r="Y2345" s="3" t="str">
        <f t="shared" si="243"/>
        <v>Đã thanh toán</v>
      </c>
      <c r="Z2345" s="250">
        <f>Table1[[#This Row],[Hạn thanh toán]]</f>
        <v>45818</v>
      </c>
      <c r="AA2345" s="250">
        <f>Table1[[#This Row],[Ngày Thanh toán]]</f>
        <v>45869</v>
      </c>
      <c r="AD2345" s="3" t="str">
        <f>IF(Table1[[#This Row],[Mã khách hàng]]="","",VLOOKUP($A2345,Ma_KH!$A:$Q,Ma_KH!O$1,0))</f>
        <v>AEON MALL</v>
      </c>
      <c r="AE2345" s="3" t="str">
        <f>IF(Table1[[#This Row],[Mã khách hàng]]="","",VLOOKUP($A2345,Ma_KH!$A:$Q,Ma_KH!P$1,0))</f>
        <v>CÔNG TY TNHH AEON VIỆT NAM</v>
      </c>
      <c r="AF2345" s="3" t="str">
        <f>VLOOKUP(A2345,Ma_KH!A:Q,Ma_KH!J$1,0)</f>
        <v>Nguyễn Quốc Thái</v>
      </c>
    </row>
    <row r="2346" spans="1:32" ht="16.5">
      <c r="A2346" s="4" t="s">
        <v>139</v>
      </c>
      <c r="B2346" s="4" t="s">
        <v>4518</v>
      </c>
      <c r="C2346" s="5" t="s">
        <v>4304</v>
      </c>
      <c r="D2346" s="6" t="s">
        <v>4658</v>
      </c>
      <c r="E2346" s="5">
        <v>45819</v>
      </c>
      <c r="F2346" s="3" t="s">
        <v>2322</v>
      </c>
      <c r="I2346" s="18">
        <f>IFERROR(ROUND((VLOOKUP(Table1[[#This Row],[Mã khách hàng]],Ty_Le!$A:$D,5,0)*5%),0),0)</f>
        <v>0</v>
      </c>
      <c r="J2346" s="18">
        <f>(Table1[[#This Row],[Tiền hàng]]-Table1[[#This Row],[Tiền chiết khấu]])*8%</f>
        <v>0</v>
      </c>
      <c r="K2346" s="18">
        <v>2246011</v>
      </c>
      <c r="L2346" s="8" t="s">
        <v>24</v>
      </c>
      <c r="M2346" s="7">
        <v>45869</v>
      </c>
      <c r="N2346" s="8" t="s">
        <v>4378</v>
      </c>
      <c r="O2346" s="18">
        <f>IF(Table1[[#This Row],[Phân loại]]="Tồn đầu kỳ",Table1[[#This Row],[Tổng giá trị]],0)</f>
        <v>0</v>
      </c>
      <c r="P2346" s="8">
        <f>IF(Table1[[#This Row],[Số còn phải thu ĐK]]&lt;&gt;0,0,IF(Table1[[#This Row],[Phân loại]]="Bán hàng",Table1[[#This Row],[Tổng giá trị]],-Table1[[#This Row],[Tổng giá trị]]))</f>
        <v>2246011</v>
      </c>
      <c r="Q2346" s="18">
        <f t="shared" si="245"/>
        <v>2246011</v>
      </c>
      <c r="R2346" s="8">
        <f>Table1[[#This Row],[Số còn phải thu ĐK]]+Table1[[#This Row],[Giá Trị HD sau CK]]-Table1[[#This Row],[Số tiền đã thu]]</f>
        <v>0</v>
      </c>
      <c r="S2346" s="7">
        <f>IF(Table1[[#This Row],[Ngày hóa đơn]]&lt;&gt;"",Table1[[#This Row],[Ngày hóa đơn]],Table1[[#This Row],[Ngày hạch toán]])</f>
        <v>45819</v>
      </c>
      <c r="T2346" s="8"/>
      <c r="U2346" s="7">
        <f>IF(Table1[[#This Row],[Ngày tính CN]]="","",S2346+T2346)</f>
        <v>45819</v>
      </c>
      <c r="V2346" s="71">
        <f ca="1">IF(Table1[[#This Row],[Hạn thanh toán]]="","",IF((U2346-NOW())&lt;0,0,(U2346-NOW())))</f>
        <v>0</v>
      </c>
      <c r="X2346" s="65" t="str">
        <f t="shared" ca="1" si="244"/>
        <v/>
      </c>
      <c r="Y2346" s="3" t="str">
        <f t="shared" ref="Y2346:Y2409" si="246">IF(R2346=0,"Đã thanh toán",IF(X2346="","",IF(X2346&lt;=0,"Chưa đến hạn thanh toán",IF(X2346&lt;=30,"Nợ quá hạn 30 ngày",IF(X2346&lt;=60,"Nợ quá hạn từ 30 ngày đến 60 ngày",IF(X2346&lt;=90,"Nợ quá hạn từ 60 ngày đến 90 ngày",IF(X2346&lt;=120,"Nợ quá hạn từ 90 ngày đến 120 ngày","Nợ quá hạn hơn 120 ngày có khả năng mất thanh toán")))))))</f>
        <v>Đã thanh toán</v>
      </c>
      <c r="Z2346" s="250">
        <f>Table1[[#This Row],[Hạn thanh toán]]</f>
        <v>45819</v>
      </c>
      <c r="AA2346" s="250">
        <f>Table1[[#This Row],[Ngày Thanh toán]]</f>
        <v>45869</v>
      </c>
      <c r="AD2346" s="3" t="str">
        <f>IF(Table1[[#This Row],[Mã khách hàng]]="","",VLOOKUP($A2346,Ma_KH!$A:$Q,Ma_KH!O$1,0))</f>
        <v>AEON MALL</v>
      </c>
      <c r="AE2346" s="3" t="str">
        <f>IF(Table1[[#This Row],[Mã khách hàng]]="","",VLOOKUP($A2346,Ma_KH!$A:$Q,Ma_KH!P$1,0))</f>
        <v>CÔNG TY TNHH AEON VIỆT NAM</v>
      </c>
      <c r="AF2346" s="3" t="str">
        <f>VLOOKUP(A2346,Ma_KH!A:Q,Ma_KH!J$1,0)</f>
        <v>Trần Hạo Nhị</v>
      </c>
    </row>
    <row r="2347" spans="1:32" ht="16.5">
      <c r="A2347" s="4" t="s">
        <v>140</v>
      </c>
      <c r="B2347" s="4" t="s">
        <v>4518</v>
      </c>
      <c r="C2347" s="5" t="s">
        <v>4305</v>
      </c>
      <c r="D2347" s="6" t="s">
        <v>4659</v>
      </c>
      <c r="E2347" s="5">
        <v>45820</v>
      </c>
      <c r="F2347" s="3" t="s">
        <v>2368</v>
      </c>
      <c r="I2347" s="18">
        <f>IFERROR(ROUND((VLOOKUP(Table1[[#This Row],[Mã khách hàng]],Ty_Le!$A:$D,5,0)*5%),0),0)</f>
        <v>0</v>
      </c>
      <c r="J2347" s="18">
        <f>(Table1[[#This Row],[Tiền hàng]]-Table1[[#This Row],[Tiền chiết khấu]])*8%</f>
        <v>0</v>
      </c>
      <c r="K2347" s="18">
        <v>867154</v>
      </c>
      <c r="L2347" s="8" t="s">
        <v>24</v>
      </c>
      <c r="M2347" s="7">
        <v>45869</v>
      </c>
      <c r="N2347" s="8" t="s">
        <v>4378</v>
      </c>
      <c r="O2347" s="18">
        <f>IF(Table1[[#This Row],[Phân loại]]="Tồn đầu kỳ",Table1[[#This Row],[Tổng giá trị]],0)</f>
        <v>0</v>
      </c>
      <c r="P2347" s="8">
        <f>IF(Table1[[#This Row],[Số còn phải thu ĐK]]&lt;&gt;0,0,IF(Table1[[#This Row],[Phân loại]]="Bán hàng",Table1[[#This Row],[Tổng giá trị]],-Table1[[#This Row],[Tổng giá trị]]))</f>
        <v>867154</v>
      </c>
      <c r="Q2347" s="18">
        <f t="shared" si="245"/>
        <v>867154</v>
      </c>
      <c r="R2347" s="8">
        <f>Table1[[#This Row],[Số còn phải thu ĐK]]+Table1[[#This Row],[Giá Trị HD sau CK]]-Table1[[#This Row],[Số tiền đã thu]]</f>
        <v>0</v>
      </c>
      <c r="S2347" s="7">
        <f>IF(Table1[[#This Row],[Ngày hóa đơn]]&lt;&gt;"",Table1[[#This Row],[Ngày hóa đơn]],Table1[[#This Row],[Ngày hạch toán]])</f>
        <v>45820</v>
      </c>
      <c r="T2347" s="8"/>
      <c r="U2347" s="7">
        <f>IF(Table1[[#This Row],[Ngày tính CN]]="","",S2347+T2347)</f>
        <v>45820</v>
      </c>
      <c r="V2347" s="71">
        <f ca="1">IF(Table1[[#This Row],[Hạn thanh toán]]="","",IF((U2347-NOW())&lt;0,0,(U2347-NOW())))</f>
        <v>0</v>
      </c>
      <c r="X2347" s="65" t="str">
        <f t="shared" ca="1" si="244"/>
        <v/>
      </c>
      <c r="Y2347" s="3" t="str">
        <f t="shared" si="246"/>
        <v>Đã thanh toán</v>
      </c>
      <c r="Z2347" s="250">
        <f>Table1[[#This Row],[Hạn thanh toán]]</f>
        <v>45820</v>
      </c>
      <c r="AA2347" s="250">
        <f>Table1[[#This Row],[Ngày Thanh toán]]</f>
        <v>45869</v>
      </c>
      <c r="AD2347" s="3" t="str">
        <f>IF(Table1[[#This Row],[Mã khách hàng]]="","",VLOOKUP($A2347,Ma_KH!$A:$Q,Ma_KH!O$1,0))</f>
        <v>AEON MALL</v>
      </c>
      <c r="AE2347" s="3" t="str">
        <f>IF(Table1[[#This Row],[Mã khách hàng]]="","",VLOOKUP($A2347,Ma_KH!$A:$Q,Ma_KH!P$1,0))</f>
        <v>CÔNG TY TNHH AEON VIỆT NAM</v>
      </c>
      <c r="AF2347" s="3" t="str">
        <f>VLOOKUP(A2347,Ma_KH!A:Q,Ma_KH!J$1,0)</f>
        <v>Dương Thị Kim Hồng</v>
      </c>
    </row>
    <row r="2348" spans="1:32" ht="16.5">
      <c r="A2348" s="4" t="s">
        <v>139</v>
      </c>
      <c r="B2348" s="4" t="s">
        <v>4518</v>
      </c>
      <c r="C2348" s="5" t="s">
        <v>4306</v>
      </c>
      <c r="D2348" s="6" t="s">
        <v>4660</v>
      </c>
      <c r="E2348" s="5">
        <v>45825</v>
      </c>
      <c r="F2348" s="3" t="s">
        <v>2323</v>
      </c>
      <c r="I2348" s="18">
        <f>IFERROR(ROUND((VLOOKUP(Table1[[#This Row],[Mã khách hàng]],Ty_Le!$A:$D,5,0)*5%),0),0)</f>
        <v>0</v>
      </c>
      <c r="J2348" s="18">
        <f>(Table1[[#This Row],[Tiền hàng]]-Table1[[#This Row],[Tiền chiết khấu]])*8%</f>
        <v>0</v>
      </c>
      <c r="K2348" s="18">
        <v>3419669</v>
      </c>
      <c r="L2348" s="8" t="s">
        <v>24</v>
      </c>
      <c r="M2348" s="7">
        <v>45869</v>
      </c>
      <c r="N2348" s="8" t="s">
        <v>4378</v>
      </c>
      <c r="O2348" s="18">
        <f>IF(Table1[[#This Row],[Phân loại]]="Tồn đầu kỳ",Table1[[#This Row],[Tổng giá trị]],0)</f>
        <v>0</v>
      </c>
      <c r="P2348" s="8">
        <f>IF(Table1[[#This Row],[Số còn phải thu ĐK]]&lt;&gt;0,0,IF(Table1[[#This Row],[Phân loại]]="Bán hàng",Table1[[#This Row],[Tổng giá trị]],-Table1[[#This Row],[Tổng giá trị]]))</f>
        <v>3419669</v>
      </c>
      <c r="Q2348" s="18">
        <f t="shared" si="245"/>
        <v>3419669</v>
      </c>
      <c r="R2348" s="8">
        <f>Table1[[#This Row],[Số còn phải thu ĐK]]+Table1[[#This Row],[Giá Trị HD sau CK]]-Table1[[#This Row],[Số tiền đã thu]]</f>
        <v>0</v>
      </c>
      <c r="S2348" s="7">
        <f>IF(Table1[[#This Row],[Ngày hóa đơn]]&lt;&gt;"",Table1[[#This Row],[Ngày hóa đơn]],Table1[[#This Row],[Ngày hạch toán]])</f>
        <v>45825</v>
      </c>
      <c r="T2348" s="8"/>
      <c r="U2348" s="7">
        <f>IF(Table1[[#This Row],[Ngày tính CN]]="","",S2348+T2348)</f>
        <v>45825</v>
      </c>
      <c r="V2348" s="71">
        <f ca="1">IF(Table1[[#This Row],[Hạn thanh toán]]="","",IF((U2348-NOW())&lt;0,0,(U2348-NOW())))</f>
        <v>0</v>
      </c>
      <c r="X2348" s="65" t="str">
        <f t="shared" ca="1" si="244"/>
        <v/>
      </c>
      <c r="Y2348" s="3" t="str">
        <f t="shared" si="246"/>
        <v>Đã thanh toán</v>
      </c>
      <c r="Z2348" s="250">
        <f>Table1[[#This Row],[Hạn thanh toán]]</f>
        <v>45825</v>
      </c>
      <c r="AA2348" s="250">
        <f>Table1[[#This Row],[Ngày Thanh toán]]</f>
        <v>45869</v>
      </c>
      <c r="AD2348" s="3" t="str">
        <f>IF(Table1[[#This Row],[Mã khách hàng]]="","",VLOOKUP($A2348,Ma_KH!$A:$Q,Ma_KH!O$1,0))</f>
        <v>AEON MALL</v>
      </c>
      <c r="AE2348" s="3" t="str">
        <f>IF(Table1[[#This Row],[Mã khách hàng]]="","",VLOOKUP($A2348,Ma_KH!$A:$Q,Ma_KH!P$1,0))</f>
        <v>CÔNG TY TNHH AEON VIỆT NAM</v>
      </c>
      <c r="AF2348" s="3" t="str">
        <f>VLOOKUP(A2348,Ma_KH!A:Q,Ma_KH!J$1,0)</f>
        <v>Trần Hạo Nhị</v>
      </c>
    </row>
    <row r="2349" spans="1:32" ht="16.5">
      <c r="A2349" s="4" t="s">
        <v>141</v>
      </c>
      <c r="B2349" s="4" t="s">
        <v>4518</v>
      </c>
      <c r="C2349" s="5" t="s">
        <v>4306</v>
      </c>
      <c r="D2349" s="6" t="s">
        <v>4661</v>
      </c>
      <c r="E2349" s="5">
        <v>45825</v>
      </c>
      <c r="F2349" s="3" t="s">
        <v>2409</v>
      </c>
      <c r="I2349" s="18">
        <f>IFERROR(ROUND((VLOOKUP(Table1[[#This Row],[Mã khách hàng]],Ty_Le!$A:$D,5,0)*5%),0),0)</f>
        <v>0</v>
      </c>
      <c r="J2349" s="18">
        <f>(Table1[[#This Row],[Tiền hàng]]-Table1[[#This Row],[Tiền chiết khấu]])*8%</f>
        <v>0</v>
      </c>
      <c r="K2349" s="18">
        <v>2500157</v>
      </c>
      <c r="L2349" s="8" t="s">
        <v>24</v>
      </c>
      <c r="M2349" s="7">
        <v>45869</v>
      </c>
      <c r="N2349" s="8" t="s">
        <v>4378</v>
      </c>
      <c r="O2349" s="18">
        <f>IF(Table1[[#This Row],[Phân loại]]="Tồn đầu kỳ",Table1[[#This Row],[Tổng giá trị]],0)</f>
        <v>0</v>
      </c>
      <c r="P2349" s="8">
        <f>IF(Table1[[#This Row],[Số còn phải thu ĐK]]&lt;&gt;0,0,IF(Table1[[#This Row],[Phân loại]]="Bán hàng",Table1[[#This Row],[Tổng giá trị]],-Table1[[#This Row],[Tổng giá trị]]))</f>
        <v>2500157</v>
      </c>
      <c r="Q2349" s="18">
        <f t="shared" si="245"/>
        <v>2500157</v>
      </c>
      <c r="R2349" s="8">
        <f>Table1[[#This Row],[Số còn phải thu ĐK]]+Table1[[#This Row],[Giá Trị HD sau CK]]-Table1[[#This Row],[Số tiền đã thu]]</f>
        <v>0</v>
      </c>
      <c r="S2349" s="7">
        <f>IF(Table1[[#This Row],[Ngày hóa đơn]]&lt;&gt;"",Table1[[#This Row],[Ngày hóa đơn]],Table1[[#This Row],[Ngày hạch toán]])</f>
        <v>45825</v>
      </c>
      <c r="T2349" s="8"/>
      <c r="U2349" s="7">
        <f>IF(Table1[[#This Row],[Ngày tính CN]]="","",S2349+T2349)</f>
        <v>45825</v>
      </c>
      <c r="V2349" s="71">
        <f ca="1">IF(Table1[[#This Row],[Hạn thanh toán]]="","",IF((U2349-NOW())&lt;0,0,(U2349-NOW())))</f>
        <v>0</v>
      </c>
      <c r="X2349" s="65" t="str">
        <f t="shared" ca="1" si="244"/>
        <v/>
      </c>
      <c r="Y2349" s="3" t="str">
        <f t="shared" si="246"/>
        <v>Đã thanh toán</v>
      </c>
      <c r="Z2349" s="250">
        <f>Table1[[#This Row],[Hạn thanh toán]]</f>
        <v>45825</v>
      </c>
      <c r="AA2349" s="250">
        <f>Table1[[#This Row],[Ngày Thanh toán]]</f>
        <v>45869</v>
      </c>
      <c r="AD2349" s="3" t="str">
        <f>IF(Table1[[#This Row],[Mã khách hàng]]="","",VLOOKUP($A2349,Ma_KH!$A:$Q,Ma_KH!O$1,0))</f>
        <v>AEON MALL</v>
      </c>
      <c r="AE2349" s="3" t="str">
        <f>IF(Table1[[#This Row],[Mã khách hàng]]="","",VLOOKUP($A2349,Ma_KH!$A:$Q,Ma_KH!P$1,0))</f>
        <v>CÔNG TY TNHH AEON VIỆT NAM</v>
      </c>
      <c r="AF2349" s="3" t="str">
        <f>VLOOKUP(A2349,Ma_KH!A:Q,Ma_KH!J$1,0)</f>
        <v>Nguyễn Quốc Thái</v>
      </c>
    </row>
    <row r="2350" spans="1:32" ht="16.5">
      <c r="A2350" s="4" t="s">
        <v>141</v>
      </c>
      <c r="B2350" s="4" t="s">
        <v>4518</v>
      </c>
      <c r="C2350" s="5" t="s">
        <v>4307</v>
      </c>
      <c r="D2350" s="6" t="s">
        <v>4662</v>
      </c>
      <c r="E2350" s="5">
        <v>45827</v>
      </c>
      <c r="F2350" s="3" t="s">
        <v>2410</v>
      </c>
      <c r="I2350" s="18">
        <f>IFERROR(ROUND((VLOOKUP(Table1[[#This Row],[Mã khách hàng]],Ty_Le!$A:$D,5,0)*5%),0),0)</f>
        <v>0</v>
      </c>
      <c r="J2350" s="18">
        <f>(Table1[[#This Row],[Tiền hàng]]-Table1[[#This Row],[Tiền chiết khấu]])*8%</f>
        <v>0</v>
      </c>
      <c r="K2350" s="18">
        <v>5890396</v>
      </c>
      <c r="L2350" s="8" t="s">
        <v>24</v>
      </c>
      <c r="M2350" s="7">
        <v>45869</v>
      </c>
      <c r="N2350" s="8" t="s">
        <v>4378</v>
      </c>
      <c r="O2350" s="18">
        <f>IF(Table1[[#This Row],[Phân loại]]="Tồn đầu kỳ",Table1[[#This Row],[Tổng giá trị]],0)</f>
        <v>0</v>
      </c>
      <c r="P2350" s="8">
        <f>IF(Table1[[#This Row],[Số còn phải thu ĐK]]&lt;&gt;0,0,IF(Table1[[#This Row],[Phân loại]]="Bán hàng",Table1[[#This Row],[Tổng giá trị]],-Table1[[#This Row],[Tổng giá trị]]))</f>
        <v>5890396</v>
      </c>
      <c r="Q2350" s="18">
        <f t="shared" si="245"/>
        <v>5890396</v>
      </c>
      <c r="R2350" s="8">
        <f>Table1[[#This Row],[Số còn phải thu ĐK]]+Table1[[#This Row],[Giá Trị HD sau CK]]-Table1[[#This Row],[Số tiền đã thu]]</f>
        <v>0</v>
      </c>
      <c r="S2350" s="7">
        <f>IF(Table1[[#This Row],[Ngày hóa đơn]]&lt;&gt;"",Table1[[#This Row],[Ngày hóa đơn]],Table1[[#This Row],[Ngày hạch toán]])</f>
        <v>45827</v>
      </c>
      <c r="T2350" s="8"/>
      <c r="U2350" s="7">
        <f>IF(Table1[[#This Row],[Ngày tính CN]]="","",S2350+T2350)</f>
        <v>45827</v>
      </c>
      <c r="V2350" s="71">
        <f ca="1">IF(Table1[[#This Row],[Hạn thanh toán]]="","",IF((U2350-NOW())&lt;0,0,(U2350-NOW())))</f>
        <v>0</v>
      </c>
      <c r="X2350" s="65" t="str">
        <f t="shared" ca="1" si="244"/>
        <v/>
      </c>
      <c r="Y2350" s="3" t="str">
        <f t="shared" si="246"/>
        <v>Đã thanh toán</v>
      </c>
      <c r="Z2350" s="250">
        <f>Table1[[#This Row],[Hạn thanh toán]]</f>
        <v>45827</v>
      </c>
      <c r="AA2350" s="250">
        <f>Table1[[#This Row],[Ngày Thanh toán]]</f>
        <v>45869</v>
      </c>
      <c r="AD2350" s="3" t="str">
        <f>IF(Table1[[#This Row],[Mã khách hàng]]="","",VLOOKUP($A2350,Ma_KH!$A:$Q,Ma_KH!O$1,0))</f>
        <v>AEON MALL</v>
      </c>
      <c r="AE2350" s="3" t="str">
        <f>IF(Table1[[#This Row],[Mã khách hàng]]="","",VLOOKUP($A2350,Ma_KH!$A:$Q,Ma_KH!P$1,0))</f>
        <v>CÔNG TY TNHH AEON VIỆT NAM</v>
      </c>
      <c r="AF2350" s="3" t="str">
        <f>VLOOKUP(A2350,Ma_KH!A:Q,Ma_KH!J$1,0)</f>
        <v>Nguyễn Quốc Thái</v>
      </c>
    </row>
    <row r="2351" spans="1:32" ht="16.5">
      <c r="A2351" s="4" t="s">
        <v>140</v>
      </c>
      <c r="B2351" s="4" t="s">
        <v>4518</v>
      </c>
      <c r="C2351" s="5" t="s">
        <v>4307</v>
      </c>
      <c r="D2351" s="6" t="s">
        <v>4663</v>
      </c>
      <c r="E2351" s="5">
        <v>45827</v>
      </c>
      <c r="F2351" s="3" t="s">
        <v>2371</v>
      </c>
      <c r="I2351" s="18">
        <f>IFERROR(ROUND((VLOOKUP(Table1[[#This Row],[Mã khách hàng]],Ty_Le!$A:$D,5,0)*5%),0),0)</f>
        <v>0</v>
      </c>
      <c r="J2351" s="18">
        <f>(Table1[[#This Row],[Tiền hàng]]-Table1[[#This Row],[Tiền chiết khấu]])*8%</f>
        <v>0</v>
      </c>
      <c r="K2351" s="18">
        <v>1199426</v>
      </c>
      <c r="L2351" s="8" t="s">
        <v>24</v>
      </c>
      <c r="M2351" s="7">
        <v>45869</v>
      </c>
      <c r="N2351" s="8" t="s">
        <v>4378</v>
      </c>
      <c r="O2351" s="18">
        <f>IF(Table1[[#This Row],[Phân loại]]="Tồn đầu kỳ",Table1[[#This Row],[Tổng giá trị]],0)</f>
        <v>0</v>
      </c>
      <c r="P2351" s="8">
        <f>IF(Table1[[#This Row],[Số còn phải thu ĐK]]&lt;&gt;0,0,IF(Table1[[#This Row],[Phân loại]]="Bán hàng",Table1[[#This Row],[Tổng giá trị]],-Table1[[#This Row],[Tổng giá trị]]))</f>
        <v>1199426</v>
      </c>
      <c r="Q2351" s="18">
        <f t="shared" si="245"/>
        <v>1199426</v>
      </c>
      <c r="R2351" s="8">
        <f>Table1[[#This Row],[Số còn phải thu ĐK]]+Table1[[#This Row],[Giá Trị HD sau CK]]-Table1[[#This Row],[Số tiền đã thu]]</f>
        <v>0</v>
      </c>
      <c r="S2351" s="7">
        <f>IF(Table1[[#This Row],[Ngày hóa đơn]]&lt;&gt;"",Table1[[#This Row],[Ngày hóa đơn]],Table1[[#This Row],[Ngày hạch toán]])</f>
        <v>45827</v>
      </c>
      <c r="T2351" s="8"/>
      <c r="U2351" s="7">
        <f>IF(Table1[[#This Row],[Ngày tính CN]]="","",S2351+T2351)</f>
        <v>45827</v>
      </c>
      <c r="V2351" s="71">
        <f ca="1">IF(Table1[[#This Row],[Hạn thanh toán]]="","",IF((U2351-NOW())&lt;0,0,(U2351-NOW())))</f>
        <v>0</v>
      </c>
      <c r="X2351" s="65" t="str">
        <f t="shared" ca="1" si="244"/>
        <v/>
      </c>
      <c r="Y2351" s="3" t="str">
        <f t="shared" si="246"/>
        <v>Đã thanh toán</v>
      </c>
      <c r="Z2351" s="250">
        <f>Table1[[#This Row],[Hạn thanh toán]]</f>
        <v>45827</v>
      </c>
      <c r="AA2351" s="250">
        <f>Table1[[#This Row],[Ngày Thanh toán]]</f>
        <v>45869</v>
      </c>
      <c r="AD2351" s="3" t="str">
        <f>IF(Table1[[#This Row],[Mã khách hàng]]="","",VLOOKUP($A2351,Ma_KH!$A:$Q,Ma_KH!O$1,0))</f>
        <v>AEON MALL</v>
      </c>
      <c r="AE2351" s="3" t="str">
        <f>IF(Table1[[#This Row],[Mã khách hàng]]="","",VLOOKUP($A2351,Ma_KH!$A:$Q,Ma_KH!P$1,0))</f>
        <v>CÔNG TY TNHH AEON VIỆT NAM</v>
      </c>
      <c r="AF2351" s="3" t="str">
        <f>VLOOKUP(A2351,Ma_KH!A:Q,Ma_KH!J$1,0)</f>
        <v>Dương Thị Kim Hồng</v>
      </c>
    </row>
    <row r="2352" spans="1:32" ht="16.5">
      <c r="A2352" s="4" t="s">
        <v>140</v>
      </c>
      <c r="B2352" s="4" t="s">
        <v>4518</v>
      </c>
      <c r="C2352" s="5" t="s">
        <v>4307</v>
      </c>
      <c r="D2352" s="6" t="s">
        <v>4664</v>
      </c>
      <c r="E2352" s="5">
        <v>45827</v>
      </c>
      <c r="F2352" s="3" t="s">
        <v>2372</v>
      </c>
      <c r="I2352" s="18">
        <f>IFERROR(ROUND((VLOOKUP(Table1[[#This Row],[Mã khách hàng]],Ty_Le!$A:$D,5,0)*5%),0),0)</f>
        <v>0</v>
      </c>
      <c r="J2352" s="18">
        <f>(Table1[[#This Row],[Tiền hàng]]-Table1[[#This Row],[Tiền chiết khấu]])*8%</f>
        <v>0</v>
      </c>
      <c r="K2352" s="18">
        <v>1226016</v>
      </c>
      <c r="L2352" s="8" t="s">
        <v>24</v>
      </c>
      <c r="M2352" s="7">
        <v>45869</v>
      </c>
      <c r="N2352" s="8" t="s">
        <v>4378</v>
      </c>
      <c r="O2352" s="18">
        <f>IF(Table1[[#This Row],[Phân loại]]="Tồn đầu kỳ",Table1[[#This Row],[Tổng giá trị]],0)</f>
        <v>0</v>
      </c>
      <c r="P2352" s="8">
        <f>IF(Table1[[#This Row],[Số còn phải thu ĐK]]&lt;&gt;0,0,IF(Table1[[#This Row],[Phân loại]]="Bán hàng",Table1[[#This Row],[Tổng giá trị]],-Table1[[#This Row],[Tổng giá trị]]))</f>
        <v>1226016</v>
      </c>
      <c r="Q2352" s="18">
        <f t="shared" si="245"/>
        <v>1226016</v>
      </c>
      <c r="R2352" s="8">
        <f>Table1[[#This Row],[Số còn phải thu ĐK]]+Table1[[#This Row],[Giá Trị HD sau CK]]-Table1[[#This Row],[Số tiền đã thu]]</f>
        <v>0</v>
      </c>
      <c r="S2352" s="7">
        <f>IF(Table1[[#This Row],[Ngày hóa đơn]]&lt;&gt;"",Table1[[#This Row],[Ngày hóa đơn]],Table1[[#This Row],[Ngày hạch toán]])</f>
        <v>45827</v>
      </c>
      <c r="T2352" s="8"/>
      <c r="U2352" s="7">
        <f>IF(Table1[[#This Row],[Ngày tính CN]]="","",S2352+T2352)</f>
        <v>45827</v>
      </c>
      <c r="V2352" s="71">
        <f ca="1">IF(Table1[[#This Row],[Hạn thanh toán]]="","",IF((U2352-NOW())&lt;0,0,(U2352-NOW())))</f>
        <v>0</v>
      </c>
      <c r="X2352" s="65" t="str">
        <f t="shared" ca="1" si="244"/>
        <v/>
      </c>
      <c r="Y2352" s="3" t="str">
        <f t="shared" si="246"/>
        <v>Đã thanh toán</v>
      </c>
      <c r="Z2352" s="250">
        <f>Table1[[#This Row],[Hạn thanh toán]]</f>
        <v>45827</v>
      </c>
      <c r="AA2352" s="250">
        <f>Table1[[#This Row],[Ngày Thanh toán]]</f>
        <v>45869</v>
      </c>
      <c r="AD2352" s="3" t="str">
        <f>IF(Table1[[#This Row],[Mã khách hàng]]="","",VLOOKUP($A2352,Ma_KH!$A:$Q,Ma_KH!O$1,0))</f>
        <v>AEON MALL</v>
      </c>
      <c r="AE2352" s="3" t="str">
        <f>IF(Table1[[#This Row],[Mã khách hàng]]="","",VLOOKUP($A2352,Ma_KH!$A:$Q,Ma_KH!P$1,0))</f>
        <v>CÔNG TY TNHH AEON VIỆT NAM</v>
      </c>
      <c r="AF2352" s="3" t="str">
        <f>VLOOKUP(A2352,Ma_KH!A:Q,Ma_KH!J$1,0)</f>
        <v>Dương Thị Kim Hồng</v>
      </c>
    </row>
    <row r="2353" spans="1:32" ht="16.5">
      <c r="A2353" s="4" t="s">
        <v>140</v>
      </c>
      <c r="B2353" s="4" t="s">
        <v>4518</v>
      </c>
      <c r="C2353" s="5" t="s">
        <v>4307</v>
      </c>
      <c r="D2353" s="6" t="s">
        <v>4665</v>
      </c>
      <c r="E2353" s="5">
        <v>45827</v>
      </c>
      <c r="F2353" s="3" t="s">
        <v>2370</v>
      </c>
      <c r="I2353" s="18">
        <f>IFERROR(ROUND((VLOOKUP(Table1[[#This Row],[Mã khách hàng]],Ty_Le!$A:$D,5,0)*5%),0),0)</f>
        <v>0</v>
      </c>
      <c r="J2353" s="18">
        <f>(Table1[[#This Row],[Tiền hàng]]-Table1[[#This Row],[Tiền chiết khấu]])*8%</f>
        <v>0</v>
      </c>
      <c r="K2353" s="18">
        <v>599713</v>
      </c>
      <c r="L2353" s="8" t="s">
        <v>24</v>
      </c>
      <c r="M2353" s="7">
        <v>45869</v>
      </c>
      <c r="N2353" s="8" t="s">
        <v>4378</v>
      </c>
      <c r="O2353" s="18">
        <f>IF(Table1[[#This Row],[Phân loại]]="Tồn đầu kỳ",Table1[[#This Row],[Tổng giá trị]],0)</f>
        <v>0</v>
      </c>
      <c r="P2353" s="8">
        <f>IF(Table1[[#This Row],[Số còn phải thu ĐK]]&lt;&gt;0,0,IF(Table1[[#This Row],[Phân loại]]="Bán hàng",Table1[[#This Row],[Tổng giá trị]],-Table1[[#This Row],[Tổng giá trị]]))</f>
        <v>599713</v>
      </c>
      <c r="Q2353" s="18">
        <f t="shared" si="245"/>
        <v>599713</v>
      </c>
      <c r="R2353" s="8">
        <f>Table1[[#This Row],[Số còn phải thu ĐK]]+Table1[[#This Row],[Giá Trị HD sau CK]]-Table1[[#This Row],[Số tiền đã thu]]</f>
        <v>0</v>
      </c>
      <c r="S2353" s="7">
        <f>IF(Table1[[#This Row],[Ngày hóa đơn]]&lt;&gt;"",Table1[[#This Row],[Ngày hóa đơn]],Table1[[#This Row],[Ngày hạch toán]])</f>
        <v>45827</v>
      </c>
      <c r="T2353" s="8"/>
      <c r="U2353" s="7">
        <f>IF(Table1[[#This Row],[Ngày tính CN]]="","",S2353+T2353)</f>
        <v>45827</v>
      </c>
      <c r="V2353" s="71">
        <f ca="1">IF(Table1[[#This Row],[Hạn thanh toán]]="","",IF((U2353-NOW())&lt;0,0,(U2353-NOW())))</f>
        <v>0</v>
      </c>
      <c r="X2353" s="65" t="str">
        <f t="shared" ca="1" si="244"/>
        <v/>
      </c>
      <c r="Y2353" s="3" t="str">
        <f t="shared" si="246"/>
        <v>Đã thanh toán</v>
      </c>
      <c r="Z2353" s="250">
        <f>Table1[[#This Row],[Hạn thanh toán]]</f>
        <v>45827</v>
      </c>
      <c r="AA2353" s="250">
        <f>Table1[[#This Row],[Ngày Thanh toán]]</f>
        <v>45869</v>
      </c>
      <c r="AD2353" s="3" t="str">
        <f>IF(Table1[[#This Row],[Mã khách hàng]]="","",VLOOKUP($A2353,Ma_KH!$A:$Q,Ma_KH!O$1,0))</f>
        <v>AEON MALL</v>
      </c>
      <c r="AE2353" s="3" t="str">
        <f>IF(Table1[[#This Row],[Mã khách hàng]]="","",VLOOKUP($A2353,Ma_KH!$A:$Q,Ma_KH!P$1,0))</f>
        <v>CÔNG TY TNHH AEON VIỆT NAM</v>
      </c>
      <c r="AF2353" s="3" t="str">
        <f>VLOOKUP(A2353,Ma_KH!A:Q,Ma_KH!J$1,0)</f>
        <v>Dương Thị Kim Hồng</v>
      </c>
    </row>
    <row r="2354" spans="1:32" ht="16.5">
      <c r="A2354" s="4" t="s">
        <v>140</v>
      </c>
      <c r="B2354" s="4" t="s">
        <v>4518</v>
      </c>
      <c r="C2354" s="5" t="s">
        <v>4307</v>
      </c>
      <c r="D2354" s="6" t="s">
        <v>4666</v>
      </c>
      <c r="E2354" s="5">
        <v>45827</v>
      </c>
      <c r="F2354" s="3" t="s">
        <v>2369</v>
      </c>
      <c r="I2354" s="18">
        <f>IFERROR(ROUND((VLOOKUP(Table1[[#This Row],[Mã khách hàng]],Ty_Le!$A:$D,5,0)*5%),0),0)</f>
        <v>0</v>
      </c>
      <c r="J2354" s="18">
        <f>(Table1[[#This Row],[Tiền hàng]]-Table1[[#This Row],[Tiền chiết khấu]])*8%</f>
        <v>0</v>
      </c>
      <c r="K2354" s="18">
        <v>1633003</v>
      </c>
      <c r="L2354" s="8" t="s">
        <v>24</v>
      </c>
      <c r="M2354" s="7">
        <v>45869</v>
      </c>
      <c r="N2354" s="8" t="s">
        <v>4378</v>
      </c>
      <c r="O2354" s="18">
        <f>IF(Table1[[#This Row],[Phân loại]]="Tồn đầu kỳ",Table1[[#This Row],[Tổng giá trị]],0)</f>
        <v>0</v>
      </c>
      <c r="P2354" s="8">
        <f>IF(Table1[[#This Row],[Số còn phải thu ĐK]]&lt;&gt;0,0,IF(Table1[[#This Row],[Phân loại]]="Bán hàng",Table1[[#This Row],[Tổng giá trị]],-Table1[[#This Row],[Tổng giá trị]]))</f>
        <v>1633003</v>
      </c>
      <c r="Q2354" s="18">
        <f t="shared" si="245"/>
        <v>1633003</v>
      </c>
      <c r="R2354" s="8">
        <f>Table1[[#This Row],[Số còn phải thu ĐK]]+Table1[[#This Row],[Giá Trị HD sau CK]]-Table1[[#This Row],[Số tiền đã thu]]</f>
        <v>0</v>
      </c>
      <c r="S2354" s="7">
        <f>IF(Table1[[#This Row],[Ngày hóa đơn]]&lt;&gt;"",Table1[[#This Row],[Ngày hóa đơn]],Table1[[#This Row],[Ngày hạch toán]])</f>
        <v>45827</v>
      </c>
      <c r="T2354" s="8"/>
      <c r="U2354" s="7">
        <f>IF(Table1[[#This Row],[Ngày tính CN]]="","",S2354+T2354)</f>
        <v>45827</v>
      </c>
      <c r="V2354" s="71">
        <f ca="1">IF(Table1[[#This Row],[Hạn thanh toán]]="","",IF((U2354-NOW())&lt;0,0,(U2354-NOW())))</f>
        <v>0</v>
      </c>
      <c r="X2354" s="65" t="str">
        <f t="shared" ca="1" si="244"/>
        <v/>
      </c>
      <c r="Y2354" s="3" t="str">
        <f t="shared" si="246"/>
        <v>Đã thanh toán</v>
      </c>
      <c r="Z2354" s="250">
        <f>Table1[[#This Row],[Hạn thanh toán]]</f>
        <v>45827</v>
      </c>
      <c r="AA2354" s="250">
        <f>Table1[[#This Row],[Ngày Thanh toán]]</f>
        <v>45869</v>
      </c>
      <c r="AD2354" s="3" t="str">
        <f>IF(Table1[[#This Row],[Mã khách hàng]]="","",VLOOKUP($A2354,Ma_KH!$A:$Q,Ma_KH!O$1,0))</f>
        <v>AEON MALL</v>
      </c>
      <c r="AE2354" s="3" t="str">
        <f>IF(Table1[[#This Row],[Mã khách hàng]]="","",VLOOKUP($A2354,Ma_KH!$A:$Q,Ma_KH!P$1,0))</f>
        <v>CÔNG TY TNHH AEON VIỆT NAM</v>
      </c>
      <c r="AF2354" s="3" t="str">
        <f>VLOOKUP(A2354,Ma_KH!A:Q,Ma_KH!J$1,0)</f>
        <v>Dương Thị Kim Hồng</v>
      </c>
    </row>
    <row r="2355" spans="1:32" ht="16.5">
      <c r="A2355" s="4" t="s">
        <v>139</v>
      </c>
      <c r="B2355" s="4" t="s">
        <v>4518</v>
      </c>
      <c r="C2355" s="5" t="s">
        <v>4308</v>
      </c>
      <c r="D2355" s="6" t="s">
        <v>4667</v>
      </c>
      <c r="E2355" s="5">
        <v>45833</v>
      </c>
      <c r="F2355" s="3" t="s">
        <v>2324</v>
      </c>
      <c r="I2355" s="18">
        <f>IFERROR(ROUND((VLOOKUP(Table1[[#This Row],[Mã khách hàng]],Ty_Le!$A:$D,5,0)*5%),0),0)</f>
        <v>0</v>
      </c>
      <c r="J2355" s="18">
        <f>(Table1[[#This Row],[Tiền hàng]]-Table1[[#This Row],[Tiền chiết khấu]])*8%</f>
        <v>0</v>
      </c>
      <c r="K2355" s="18">
        <v>1199426</v>
      </c>
      <c r="L2355" s="8" t="s">
        <v>24</v>
      </c>
      <c r="M2355" s="7">
        <v>45869</v>
      </c>
      <c r="N2355" s="8" t="s">
        <v>4378</v>
      </c>
      <c r="O2355" s="18">
        <f>IF(Table1[[#This Row],[Phân loại]]="Tồn đầu kỳ",Table1[[#This Row],[Tổng giá trị]],0)</f>
        <v>0</v>
      </c>
      <c r="P2355" s="8">
        <f>IF(Table1[[#This Row],[Số còn phải thu ĐK]]&lt;&gt;0,0,IF(Table1[[#This Row],[Phân loại]]="Bán hàng",Table1[[#This Row],[Tổng giá trị]],-Table1[[#This Row],[Tổng giá trị]]))</f>
        <v>1199426</v>
      </c>
      <c r="Q2355" s="18">
        <f t="shared" si="245"/>
        <v>1199426</v>
      </c>
      <c r="R2355" s="8">
        <f>Table1[[#This Row],[Số còn phải thu ĐK]]+Table1[[#This Row],[Giá Trị HD sau CK]]-Table1[[#This Row],[Số tiền đã thu]]</f>
        <v>0</v>
      </c>
      <c r="S2355" s="7">
        <f>IF(Table1[[#This Row],[Ngày hóa đơn]]&lt;&gt;"",Table1[[#This Row],[Ngày hóa đơn]],Table1[[#This Row],[Ngày hạch toán]])</f>
        <v>45833</v>
      </c>
      <c r="T2355" s="8"/>
      <c r="U2355" s="7">
        <f>IF(Table1[[#This Row],[Ngày tính CN]]="","",S2355+T2355)</f>
        <v>45833</v>
      </c>
      <c r="V2355" s="71">
        <f ca="1">IF(Table1[[#This Row],[Hạn thanh toán]]="","",IF((U2355-NOW())&lt;0,0,(U2355-NOW())))</f>
        <v>0</v>
      </c>
      <c r="X2355" s="65" t="str">
        <f t="shared" ca="1" si="244"/>
        <v/>
      </c>
      <c r="Y2355" s="3" t="str">
        <f t="shared" si="246"/>
        <v>Đã thanh toán</v>
      </c>
      <c r="Z2355" s="250">
        <f>Table1[[#This Row],[Hạn thanh toán]]</f>
        <v>45833</v>
      </c>
      <c r="AA2355" s="250">
        <f>Table1[[#This Row],[Ngày Thanh toán]]</f>
        <v>45869</v>
      </c>
      <c r="AD2355" s="3" t="str">
        <f>IF(Table1[[#This Row],[Mã khách hàng]]="","",VLOOKUP($A2355,Ma_KH!$A:$Q,Ma_KH!O$1,0))</f>
        <v>AEON MALL</v>
      </c>
      <c r="AE2355" s="3" t="str">
        <f>IF(Table1[[#This Row],[Mã khách hàng]]="","",VLOOKUP($A2355,Ma_KH!$A:$Q,Ma_KH!P$1,0))</f>
        <v>CÔNG TY TNHH AEON VIỆT NAM</v>
      </c>
      <c r="AF2355" s="3" t="str">
        <f>VLOOKUP(A2355,Ma_KH!A:Q,Ma_KH!J$1,0)</f>
        <v>Trần Hạo Nhị</v>
      </c>
    </row>
    <row r="2356" spans="1:32" ht="16.5">
      <c r="A2356" s="4" t="s">
        <v>140</v>
      </c>
      <c r="B2356" s="4" t="s">
        <v>4518</v>
      </c>
      <c r="C2356" s="5" t="s">
        <v>4309</v>
      </c>
      <c r="D2356" s="6" t="s">
        <v>4668</v>
      </c>
      <c r="E2356" s="5">
        <v>45834</v>
      </c>
      <c r="F2356" s="3" t="s">
        <v>2373</v>
      </c>
      <c r="I2356" s="18">
        <f>IFERROR(ROUND((VLOOKUP(Table1[[#This Row],[Mã khách hàng]],Ty_Le!$A:$D,5,0)*5%),0),0)</f>
        <v>0</v>
      </c>
      <c r="J2356" s="18">
        <f>(Table1[[#This Row],[Tiền hàng]]-Table1[[#This Row],[Tiền chiết khấu]])*8%</f>
        <v>0</v>
      </c>
      <c r="K2356" s="18">
        <v>541976</v>
      </c>
      <c r="L2356" s="8" t="s">
        <v>24</v>
      </c>
      <c r="M2356" s="7">
        <v>45869</v>
      </c>
      <c r="N2356" s="8" t="s">
        <v>4378</v>
      </c>
      <c r="O2356" s="18">
        <f>IF(Table1[[#This Row],[Phân loại]]="Tồn đầu kỳ",Table1[[#This Row],[Tổng giá trị]],0)</f>
        <v>0</v>
      </c>
      <c r="P2356" s="8">
        <f>IF(Table1[[#This Row],[Số còn phải thu ĐK]]&lt;&gt;0,0,IF(Table1[[#This Row],[Phân loại]]="Bán hàng",Table1[[#This Row],[Tổng giá trị]],-Table1[[#This Row],[Tổng giá trị]]))</f>
        <v>541976</v>
      </c>
      <c r="Q2356" s="18">
        <f t="shared" si="245"/>
        <v>541976</v>
      </c>
      <c r="R2356" s="8">
        <f>Table1[[#This Row],[Số còn phải thu ĐK]]+Table1[[#This Row],[Giá Trị HD sau CK]]-Table1[[#This Row],[Số tiền đã thu]]</f>
        <v>0</v>
      </c>
      <c r="S2356" s="7">
        <f>IF(Table1[[#This Row],[Ngày hóa đơn]]&lt;&gt;"",Table1[[#This Row],[Ngày hóa đơn]],Table1[[#This Row],[Ngày hạch toán]])</f>
        <v>45834</v>
      </c>
      <c r="T2356" s="8"/>
      <c r="U2356" s="7">
        <f>IF(Table1[[#This Row],[Ngày tính CN]]="","",S2356+T2356)</f>
        <v>45834</v>
      </c>
      <c r="V2356" s="71">
        <f ca="1">IF(Table1[[#This Row],[Hạn thanh toán]]="","",IF((U2356-NOW())&lt;0,0,(U2356-NOW())))</f>
        <v>0</v>
      </c>
      <c r="X2356" s="65" t="str">
        <f t="shared" ca="1" si="244"/>
        <v/>
      </c>
      <c r="Y2356" s="3" t="str">
        <f t="shared" si="246"/>
        <v>Đã thanh toán</v>
      </c>
      <c r="Z2356" s="250">
        <f>Table1[[#This Row],[Hạn thanh toán]]</f>
        <v>45834</v>
      </c>
      <c r="AA2356" s="250">
        <f>Table1[[#This Row],[Ngày Thanh toán]]</f>
        <v>45869</v>
      </c>
      <c r="AD2356" s="3" t="str">
        <f>IF(Table1[[#This Row],[Mã khách hàng]]="","",VLOOKUP($A2356,Ma_KH!$A:$Q,Ma_KH!O$1,0))</f>
        <v>AEON MALL</v>
      </c>
      <c r="AE2356" s="3" t="str">
        <f>IF(Table1[[#This Row],[Mã khách hàng]]="","",VLOOKUP($A2356,Ma_KH!$A:$Q,Ma_KH!P$1,0))</f>
        <v>CÔNG TY TNHH AEON VIỆT NAM</v>
      </c>
      <c r="AF2356" s="3" t="str">
        <f>VLOOKUP(A2356,Ma_KH!A:Q,Ma_KH!J$1,0)</f>
        <v>Dương Thị Kim Hồng</v>
      </c>
    </row>
    <row r="2357" spans="1:32" ht="16.5">
      <c r="A2357" s="4" t="s">
        <v>140</v>
      </c>
      <c r="B2357" s="4" t="s">
        <v>4518</v>
      </c>
      <c r="C2357" s="5" t="s">
        <v>4309</v>
      </c>
      <c r="D2357" s="6" t="s">
        <v>4669</v>
      </c>
      <c r="E2357" s="5">
        <v>45834</v>
      </c>
      <c r="F2357" s="3" t="s">
        <v>2374</v>
      </c>
      <c r="I2357" s="18">
        <f>IFERROR(ROUND((VLOOKUP(Table1[[#This Row],[Mã khách hàng]],Ty_Le!$A:$D,5,0)*5%),0),0)</f>
        <v>0</v>
      </c>
      <c r="J2357" s="18">
        <f>(Table1[[#This Row],[Tiền hàng]]-Table1[[#This Row],[Tiền chiết khấu]])*8%</f>
        <v>0</v>
      </c>
      <c r="K2357" s="18">
        <v>1812434</v>
      </c>
      <c r="L2357" s="8" t="s">
        <v>24</v>
      </c>
      <c r="M2357" s="7">
        <v>45869</v>
      </c>
      <c r="N2357" s="8" t="s">
        <v>4378</v>
      </c>
      <c r="O2357" s="18">
        <f>IF(Table1[[#This Row],[Phân loại]]="Tồn đầu kỳ",Table1[[#This Row],[Tổng giá trị]],0)</f>
        <v>0</v>
      </c>
      <c r="P2357" s="8">
        <f>IF(Table1[[#This Row],[Số còn phải thu ĐK]]&lt;&gt;0,0,IF(Table1[[#This Row],[Phân loại]]="Bán hàng",Table1[[#This Row],[Tổng giá trị]],-Table1[[#This Row],[Tổng giá trị]]))</f>
        <v>1812434</v>
      </c>
      <c r="Q2357" s="18">
        <f t="shared" si="245"/>
        <v>1812434</v>
      </c>
      <c r="R2357" s="8">
        <f>Table1[[#This Row],[Số còn phải thu ĐK]]+Table1[[#This Row],[Giá Trị HD sau CK]]-Table1[[#This Row],[Số tiền đã thu]]</f>
        <v>0</v>
      </c>
      <c r="S2357" s="7">
        <f>IF(Table1[[#This Row],[Ngày hóa đơn]]&lt;&gt;"",Table1[[#This Row],[Ngày hóa đơn]],Table1[[#This Row],[Ngày hạch toán]])</f>
        <v>45834</v>
      </c>
      <c r="T2357" s="8"/>
      <c r="U2357" s="7">
        <f>IF(Table1[[#This Row],[Ngày tính CN]]="","",S2357+T2357)</f>
        <v>45834</v>
      </c>
      <c r="V2357" s="71">
        <f ca="1">IF(Table1[[#This Row],[Hạn thanh toán]]="","",IF((U2357-NOW())&lt;0,0,(U2357-NOW())))</f>
        <v>0</v>
      </c>
      <c r="X2357" s="65" t="str">
        <f t="shared" ca="1" si="244"/>
        <v/>
      </c>
      <c r="Y2357" s="3" t="str">
        <f t="shared" si="246"/>
        <v>Đã thanh toán</v>
      </c>
      <c r="Z2357" s="250">
        <f>Table1[[#This Row],[Hạn thanh toán]]</f>
        <v>45834</v>
      </c>
      <c r="AA2357" s="250">
        <f>Table1[[#This Row],[Ngày Thanh toán]]</f>
        <v>45869</v>
      </c>
      <c r="AD2357" s="3" t="str">
        <f>IF(Table1[[#This Row],[Mã khách hàng]]="","",VLOOKUP($A2357,Ma_KH!$A:$Q,Ma_KH!O$1,0))</f>
        <v>AEON MALL</v>
      </c>
      <c r="AE2357" s="3" t="str">
        <f>IF(Table1[[#This Row],[Mã khách hàng]]="","",VLOOKUP($A2357,Ma_KH!$A:$Q,Ma_KH!P$1,0))</f>
        <v>CÔNG TY TNHH AEON VIỆT NAM</v>
      </c>
      <c r="AF2357" s="3" t="str">
        <f>VLOOKUP(A2357,Ma_KH!A:Q,Ma_KH!J$1,0)</f>
        <v>Dương Thị Kim Hồng</v>
      </c>
    </row>
    <row r="2358" spans="1:32" ht="16.5">
      <c r="A2358" s="4" t="s">
        <v>139</v>
      </c>
      <c r="B2358" s="4" t="s">
        <v>4518</v>
      </c>
      <c r="C2358" s="5" t="s">
        <v>4310</v>
      </c>
      <c r="D2358" s="6" t="s">
        <v>4557</v>
      </c>
      <c r="E2358" s="5">
        <v>45838</v>
      </c>
      <c r="F2358" s="3">
        <v>5604</v>
      </c>
      <c r="I2358" s="18">
        <f>IFERROR(ROUND((VLOOKUP(Table1[[#This Row],[Mã khách hàng]],Ty_Le!$A:$D,5,0)*5%),0),0)</f>
        <v>0</v>
      </c>
      <c r="J2358" s="18">
        <f>(Table1[[#This Row],[Tiền hàng]]-Table1[[#This Row],[Tiền chiết khấu]])*8%</f>
        <v>0</v>
      </c>
      <c r="K2358" s="18">
        <v>740430</v>
      </c>
      <c r="L2358" s="8" t="s">
        <v>3649</v>
      </c>
      <c r="M2358" s="7">
        <v>45869</v>
      </c>
      <c r="N2358" s="8" t="s">
        <v>4378</v>
      </c>
      <c r="O2358" s="18">
        <f>IF(Table1[[#This Row],[Phân loại]]="Tồn đầu kỳ",Table1[[#This Row],[Tổng giá trị]],0)</f>
        <v>0</v>
      </c>
      <c r="P2358" s="8">
        <f>IF(Table1[[#This Row],[Số còn phải thu ĐK]]&lt;&gt;0,0,IF(Table1[[#This Row],[Phân loại]]="Bán hàng",Table1[[#This Row],[Tổng giá trị]],-Table1[[#This Row],[Tổng giá trị]]))</f>
        <v>-740430</v>
      </c>
      <c r="Q2358" s="18">
        <f t="shared" si="245"/>
        <v>-740430</v>
      </c>
      <c r="R2358" s="8">
        <f>Table1[[#This Row],[Số còn phải thu ĐK]]+Table1[[#This Row],[Giá Trị HD sau CK]]-Table1[[#This Row],[Số tiền đã thu]]</f>
        <v>0</v>
      </c>
      <c r="S2358" s="7">
        <f>IF(Table1[[#This Row],[Ngày hóa đơn]]&lt;&gt;"",Table1[[#This Row],[Ngày hóa đơn]],Table1[[#This Row],[Ngày hạch toán]])</f>
        <v>45838</v>
      </c>
      <c r="T2358" s="8"/>
      <c r="U2358" s="7">
        <f>IF(Table1[[#This Row],[Ngày tính CN]]="","",S2358+T2358)</f>
        <v>45838</v>
      </c>
      <c r="V2358" s="71">
        <f ca="1">IF(Table1[[#This Row],[Hạn thanh toán]]="","",IF((U2358-NOW())&lt;0,0,(U2358-NOW())))</f>
        <v>0</v>
      </c>
      <c r="X2358" s="65" t="str">
        <f t="shared" ca="1" si="244"/>
        <v/>
      </c>
      <c r="Y2358" s="3" t="str">
        <f t="shared" si="246"/>
        <v>Đã thanh toán</v>
      </c>
      <c r="Z2358" s="250">
        <f>Table1[[#This Row],[Hạn thanh toán]]</f>
        <v>45838</v>
      </c>
      <c r="AA2358" s="250">
        <f>Table1[[#This Row],[Ngày Thanh toán]]</f>
        <v>45869</v>
      </c>
      <c r="AD2358" s="3" t="str">
        <f>IF(Table1[[#This Row],[Mã khách hàng]]="","",VLOOKUP($A2358,Ma_KH!$A:$Q,Ma_KH!O$1,0))</f>
        <v>AEON MALL</v>
      </c>
      <c r="AE2358" s="3" t="str">
        <f>IF(Table1[[#This Row],[Mã khách hàng]]="","",VLOOKUP($A2358,Ma_KH!$A:$Q,Ma_KH!P$1,0))</f>
        <v>CÔNG TY TNHH AEON VIỆT NAM</v>
      </c>
      <c r="AF2358" s="3" t="str">
        <f>VLOOKUP(A2358,Ma_KH!A:Q,Ma_KH!J$1,0)</f>
        <v>Trần Hạo Nhị</v>
      </c>
    </row>
    <row r="2359" spans="1:32" ht="16.5">
      <c r="A2359" s="4" t="s">
        <v>139</v>
      </c>
      <c r="B2359" s="4" t="s">
        <v>4518</v>
      </c>
      <c r="C2359" s="5" t="s">
        <v>4310</v>
      </c>
      <c r="D2359" s="6" t="s">
        <v>4558</v>
      </c>
      <c r="E2359" s="5">
        <v>45838</v>
      </c>
      <c r="F2359" s="3">
        <v>19886</v>
      </c>
      <c r="I2359" s="18">
        <f>IFERROR(ROUND((VLOOKUP(Table1[[#This Row],[Mã khách hàng]],Ty_Le!$A:$D,5,0)*5%),0),0)</f>
        <v>0</v>
      </c>
      <c r="J2359" s="18">
        <f>(Table1[[#This Row],[Tiền hàng]]-Table1[[#This Row],[Tiền chiết khấu]])*8%</f>
        <v>0</v>
      </c>
      <c r="K2359" s="18">
        <v>473780</v>
      </c>
      <c r="L2359" s="8" t="s">
        <v>3649</v>
      </c>
      <c r="M2359" s="7">
        <v>45869</v>
      </c>
      <c r="N2359" s="8" t="s">
        <v>4378</v>
      </c>
      <c r="O2359" s="18">
        <f>IF(Table1[[#This Row],[Phân loại]]="Tồn đầu kỳ",Table1[[#This Row],[Tổng giá trị]],0)</f>
        <v>0</v>
      </c>
      <c r="P2359" s="8">
        <f>IF(Table1[[#This Row],[Số còn phải thu ĐK]]&lt;&gt;0,0,IF(Table1[[#This Row],[Phân loại]]="Bán hàng",Table1[[#This Row],[Tổng giá trị]],-Table1[[#This Row],[Tổng giá trị]]))</f>
        <v>-473780</v>
      </c>
      <c r="Q2359" s="18">
        <f t="shared" si="245"/>
        <v>-473780</v>
      </c>
      <c r="R2359" s="8">
        <f>Table1[[#This Row],[Số còn phải thu ĐK]]+Table1[[#This Row],[Giá Trị HD sau CK]]-Table1[[#This Row],[Số tiền đã thu]]</f>
        <v>0</v>
      </c>
      <c r="S2359" s="7">
        <f>IF(Table1[[#This Row],[Ngày hóa đơn]]&lt;&gt;"",Table1[[#This Row],[Ngày hóa đơn]],Table1[[#This Row],[Ngày hạch toán]])</f>
        <v>45838</v>
      </c>
      <c r="T2359" s="8"/>
      <c r="U2359" s="7">
        <f>IF(Table1[[#This Row],[Ngày tính CN]]="","",S2359+T2359)</f>
        <v>45838</v>
      </c>
      <c r="V2359" s="71">
        <f ca="1">IF(Table1[[#This Row],[Hạn thanh toán]]="","",IF((U2359-NOW())&lt;0,0,(U2359-NOW())))</f>
        <v>0</v>
      </c>
      <c r="X2359" s="65" t="str">
        <f t="shared" ca="1" si="244"/>
        <v/>
      </c>
      <c r="Y2359" s="3" t="str">
        <f t="shared" si="246"/>
        <v>Đã thanh toán</v>
      </c>
      <c r="Z2359" s="250">
        <f>Table1[[#This Row],[Hạn thanh toán]]</f>
        <v>45838</v>
      </c>
      <c r="AA2359" s="250">
        <f>Table1[[#This Row],[Ngày Thanh toán]]</f>
        <v>45869</v>
      </c>
      <c r="AD2359" s="3" t="str">
        <f>IF(Table1[[#This Row],[Mã khách hàng]]="","",VLOOKUP($A2359,Ma_KH!$A:$Q,Ma_KH!O$1,0))</f>
        <v>AEON MALL</v>
      </c>
      <c r="AE2359" s="3" t="str">
        <f>IF(Table1[[#This Row],[Mã khách hàng]]="","",VLOOKUP($A2359,Ma_KH!$A:$Q,Ma_KH!P$1,0))</f>
        <v>CÔNG TY TNHH AEON VIỆT NAM</v>
      </c>
      <c r="AF2359" s="3" t="str">
        <f>VLOOKUP(A2359,Ma_KH!A:Q,Ma_KH!J$1,0)</f>
        <v>Trần Hạo Nhị</v>
      </c>
    </row>
    <row r="2360" spans="1:32" ht="16.5">
      <c r="A2360" s="4" t="s">
        <v>139</v>
      </c>
      <c r="B2360" s="4" t="s">
        <v>4518</v>
      </c>
      <c r="C2360" s="5" t="s">
        <v>4310</v>
      </c>
      <c r="D2360" s="6" t="s">
        <v>4559</v>
      </c>
      <c r="E2360" s="5">
        <v>45838</v>
      </c>
      <c r="F2360" s="3">
        <v>21888</v>
      </c>
      <c r="I2360" s="18">
        <f>IFERROR(ROUND((VLOOKUP(Table1[[#This Row],[Mã khách hàng]],Ty_Le!$A:$D,5,0)*5%),0),0)</f>
        <v>0</v>
      </c>
      <c r="J2360" s="18">
        <f>(Table1[[#This Row],[Tiền hàng]]-Table1[[#This Row],[Tiền chiết khấu]])*8%</f>
        <v>0</v>
      </c>
      <c r="K2360" s="18">
        <v>208010</v>
      </c>
      <c r="L2360" s="8" t="s">
        <v>3649</v>
      </c>
      <c r="M2360" s="7">
        <v>45869</v>
      </c>
      <c r="N2360" s="8" t="s">
        <v>4378</v>
      </c>
      <c r="O2360" s="18">
        <f>IF(Table1[[#This Row],[Phân loại]]="Tồn đầu kỳ",Table1[[#This Row],[Tổng giá trị]],0)</f>
        <v>0</v>
      </c>
      <c r="P2360" s="8">
        <f>IF(Table1[[#This Row],[Số còn phải thu ĐK]]&lt;&gt;0,0,IF(Table1[[#This Row],[Phân loại]]="Bán hàng",Table1[[#This Row],[Tổng giá trị]],-Table1[[#This Row],[Tổng giá trị]]))</f>
        <v>-208010</v>
      </c>
      <c r="Q2360" s="18">
        <f t="shared" si="245"/>
        <v>-208010</v>
      </c>
      <c r="R2360" s="8">
        <f>Table1[[#This Row],[Số còn phải thu ĐK]]+Table1[[#This Row],[Giá Trị HD sau CK]]-Table1[[#This Row],[Số tiền đã thu]]</f>
        <v>0</v>
      </c>
      <c r="S2360" s="7">
        <f>IF(Table1[[#This Row],[Ngày hóa đơn]]&lt;&gt;"",Table1[[#This Row],[Ngày hóa đơn]],Table1[[#This Row],[Ngày hạch toán]])</f>
        <v>45838</v>
      </c>
      <c r="T2360" s="8"/>
      <c r="U2360" s="7">
        <f>IF(Table1[[#This Row],[Ngày tính CN]]="","",S2360+T2360)</f>
        <v>45838</v>
      </c>
      <c r="V2360" s="71">
        <f ca="1">IF(Table1[[#This Row],[Hạn thanh toán]]="","",IF((U2360-NOW())&lt;0,0,(U2360-NOW())))</f>
        <v>0</v>
      </c>
      <c r="X2360" s="65" t="str">
        <f t="shared" ca="1" si="244"/>
        <v/>
      </c>
      <c r="Y2360" s="3" t="str">
        <f t="shared" si="246"/>
        <v>Đã thanh toán</v>
      </c>
      <c r="Z2360" s="250">
        <f>Table1[[#This Row],[Hạn thanh toán]]</f>
        <v>45838</v>
      </c>
      <c r="AA2360" s="250">
        <f>Table1[[#This Row],[Ngày Thanh toán]]</f>
        <v>45869</v>
      </c>
      <c r="AD2360" s="3" t="str">
        <f>IF(Table1[[#This Row],[Mã khách hàng]]="","",VLOOKUP($A2360,Ma_KH!$A:$Q,Ma_KH!O$1,0))</f>
        <v>AEON MALL</v>
      </c>
      <c r="AE2360" s="3" t="str">
        <f>IF(Table1[[#This Row],[Mã khách hàng]]="","",VLOOKUP($A2360,Ma_KH!$A:$Q,Ma_KH!P$1,0))</f>
        <v>CÔNG TY TNHH AEON VIỆT NAM</v>
      </c>
      <c r="AF2360" s="3" t="str">
        <f>VLOOKUP(A2360,Ma_KH!A:Q,Ma_KH!J$1,0)</f>
        <v>Trần Hạo Nhị</v>
      </c>
    </row>
    <row r="2361" spans="1:32" ht="16.5">
      <c r="A2361" s="4" t="s">
        <v>139</v>
      </c>
      <c r="B2361" s="4" t="s">
        <v>4518</v>
      </c>
      <c r="C2361" s="5" t="s">
        <v>4310</v>
      </c>
      <c r="D2361" s="6" t="s">
        <v>4560</v>
      </c>
      <c r="E2361" s="5">
        <v>45838</v>
      </c>
      <c r="F2361" s="3">
        <v>8264</v>
      </c>
      <c r="I2361" s="18">
        <f>IFERROR(ROUND((VLOOKUP(Table1[[#This Row],[Mã khách hàng]],Ty_Le!$A:$D,5,0)*5%),0),0)</f>
        <v>0</v>
      </c>
      <c r="J2361" s="18">
        <f>(Table1[[#This Row],[Tiền hàng]]-Table1[[#This Row],[Tiền chiết khấu]])*8%</f>
        <v>0</v>
      </c>
      <c r="K2361" s="18">
        <v>418349</v>
      </c>
      <c r="L2361" s="8" t="s">
        <v>3649</v>
      </c>
      <c r="M2361" s="7">
        <v>45869</v>
      </c>
      <c r="N2361" s="8" t="s">
        <v>4378</v>
      </c>
      <c r="O2361" s="18">
        <f>IF(Table1[[#This Row],[Phân loại]]="Tồn đầu kỳ",Table1[[#This Row],[Tổng giá trị]],0)</f>
        <v>0</v>
      </c>
      <c r="P2361" s="8">
        <f>IF(Table1[[#This Row],[Số còn phải thu ĐK]]&lt;&gt;0,0,IF(Table1[[#This Row],[Phân loại]]="Bán hàng",Table1[[#This Row],[Tổng giá trị]],-Table1[[#This Row],[Tổng giá trị]]))</f>
        <v>-418349</v>
      </c>
      <c r="Q2361" s="18">
        <f t="shared" si="245"/>
        <v>-418349</v>
      </c>
      <c r="R2361" s="8">
        <f>Table1[[#This Row],[Số còn phải thu ĐK]]+Table1[[#This Row],[Giá Trị HD sau CK]]-Table1[[#This Row],[Số tiền đã thu]]</f>
        <v>0</v>
      </c>
      <c r="S2361" s="7">
        <f>IF(Table1[[#This Row],[Ngày hóa đơn]]&lt;&gt;"",Table1[[#This Row],[Ngày hóa đơn]],Table1[[#This Row],[Ngày hạch toán]])</f>
        <v>45838</v>
      </c>
      <c r="T2361" s="8"/>
      <c r="U2361" s="7">
        <f>IF(Table1[[#This Row],[Ngày tính CN]]="","",S2361+T2361)</f>
        <v>45838</v>
      </c>
      <c r="V2361" s="71">
        <f ca="1">IF(Table1[[#This Row],[Hạn thanh toán]]="","",IF((U2361-NOW())&lt;0,0,(U2361-NOW())))</f>
        <v>0</v>
      </c>
      <c r="X2361" s="65" t="str">
        <f t="shared" ca="1" si="244"/>
        <v/>
      </c>
      <c r="Y2361" s="3" t="str">
        <f t="shared" si="246"/>
        <v>Đã thanh toán</v>
      </c>
      <c r="Z2361" s="250">
        <f>Table1[[#This Row],[Hạn thanh toán]]</f>
        <v>45838</v>
      </c>
      <c r="AA2361" s="250">
        <f>Table1[[#This Row],[Ngày Thanh toán]]</f>
        <v>45869</v>
      </c>
      <c r="AD2361" s="3" t="str">
        <f>IF(Table1[[#This Row],[Mã khách hàng]]="","",VLOOKUP($A2361,Ma_KH!$A:$Q,Ma_KH!O$1,0))</f>
        <v>AEON MALL</v>
      </c>
      <c r="AE2361" s="3" t="str">
        <f>IF(Table1[[#This Row],[Mã khách hàng]]="","",VLOOKUP($A2361,Ma_KH!$A:$Q,Ma_KH!P$1,0))</f>
        <v>CÔNG TY TNHH AEON VIỆT NAM</v>
      </c>
      <c r="AF2361" s="3" t="str">
        <f>VLOOKUP(A2361,Ma_KH!A:Q,Ma_KH!J$1,0)</f>
        <v>Trần Hạo Nhị</v>
      </c>
    </row>
    <row r="2362" spans="1:32" ht="16.5">
      <c r="A2362" s="4" t="s">
        <v>139</v>
      </c>
      <c r="B2362" s="4" t="s">
        <v>4518</v>
      </c>
      <c r="C2362" s="5" t="s">
        <v>4310</v>
      </c>
      <c r="D2362" s="6" t="s">
        <v>4561</v>
      </c>
      <c r="E2362" s="5">
        <v>45838</v>
      </c>
      <c r="F2362" s="3">
        <v>8711</v>
      </c>
      <c r="I2362" s="18">
        <f>IFERROR(ROUND((VLOOKUP(Table1[[#This Row],[Mã khách hàng]],Ty_Le!$A:$D,5,0)*5%),0),0)</f>
        <v>0</v>
      </c>
      <c r="J2362" s="18">
        <f>(Table1[[#This Row],[Tiền hàng]]-Table1[[#This Row],[Tiền chiết khấu]])*8%</f>
        <v>0</v>
      </c>
      <c r="K2362" s="18">
        <v>597387</v>
      </c>
      <c r="L2362" s="8" t="s">
        <v>3649</v>
      </c>
      <c r="M2362" s="7">
        <v>45869</v>
      </c>
      <c r="N2362" s="8" t="s">
        <v>4378</v>
      </c>
      <c r="O2362" s="18">
        <f>IF(Table1[[#This Row],[Phân loại]]="Tồn đầu kỳ",Table1[[#This Row],[Tổng giá trị]],0)</f>
        <v>0</v>
      </c>
      <c r="P2362" s="8">
        <f>IF(Table1[[#This Row],[Số còn phải thu ĐK]]&lt;&gt;0,0,IF(Table1[[#This Row],[Phân loại]]="Bán hàng",Table1[[#This Row],[Tổng giá trị]],-Table1[[#This Row],[Tổng giá trị]]))</f>
        <v>-597387</v>
      </c>
      <c r="Q2362" s="18">
        <f t="shared" si="245"/>
        <v>-597387</v>
      </c>
      <c r="R2362" s="8">
        <f>Table1[[#This Row],[Số còn phải thu ĐK]]+Table1[[#This Row],[Giá Trị HD sau CK]]-Table1[[#This Row],[Số tiền đã thu]]</f>
        <v>0</v>
      </c>
      <c r="S2362" s="7">
        <f>IF(Table1[[#This Row],[Ngày hóa đơn]]&lt;&gt;"",Table1[[#This Row],[Ngày hóa đơn]],Table1[[#This Row],[Ngày hạch toán]])</f>
        <v>45838</v>
      </c>
      <c r="T2362" s="8"/>
      <c r="U2362" s="7">
        <f>IF(Table1[[#This Row],[Ngày tính CN]]="","",S2362+T2362)</f>
        <v>45838</v>
      </c>
      <c r="V2362" s="71">
        <f ca="1">IF(Table1[[#This Row],[Hạn thanh toán]]="","",IF((U2362-NOW())&lt;0,0,(U2362-NOW())))</f>
        <v>0</v>
      </c>
      <c r="X2362" s="65" t="str">
        <f t="shared" ca="1" si="244"/>
        <v/>
      </c>
      <c r="Y2362" s="3" t="str">
        <f t="shared" si="246"/>
        <v>Đã thanh toán</v>
      </c>
      <c r="Z2362" s="250">
        <f>Table1[[#This Row],[Hạn thanh toán]]</f>
        <v>45838</v>
      </c>
      <c r="AA2362" s="250">
        <f>Table1[[#This Row],[Ngày Thanh toán]]</f>
        <v>45869</v>
      </c>
      <c r="AD2362" s="3" t="str">
        <f>IF(Table1[[#This Row],[Mã khách hàng]]="","",VLOOKUP($A2362,Ma_KH!$A:$Q,Ma_KH!O$1,0))</f>
        <v>AEON MALL</v>
      </c>
      <c r="AE2362" s="3" t="str">
        <f>IF(Table1[[#This Row],[Mã khách hàng]]="","",VLOOKUP($A2362,Ma_KH!$A:$Q,Ma_KH!P$1,0))</f>
        <v>CÔNG TY TNHH AEON VIỆT NAM</v>
      </c>
      <c r="AF2362" s="3" t="str">
        <f>VLOOKUP(A2362,Ma_KH!A:Q,Ma_KH!J$1,0)</f>
        <v>Trần Hạo Nhị</v>
      </c>
    </row>
    <row r="2363" spans="1:32" ht="16.5">
      <c r="A2363" s="4" t="s">
        <v>139</v>
      </c>
      <c r="B2363" s="4" t="s">
        <v>4518</v>
      </c>
      <c r="C2363" s="5" t="s">
        <v>4310</v>
      </c>
      <c r="D2363" s="6" t="s">
        <v>4562</v>
      </c>
      <c r="E2363" s="5">
        <v>45838</v>
      </c>
      <c r="F2363" s="3">
        <v>2630</v>
      </c>
      <c r="I2363" s="18">
        <f>IFERROR(ROUND((VLOOKUP(Table1[[#This Row],[Mã khách hàng]],Ty_Le!$A:$D,5,0)*5%),0),0)</f>
        <v>0</v>
      </c>
      <c r="J2363" s="18">
        <f>(Table1[[#This Row],[Tiền hàng]]-Table1[[#This Row],[Tiền chiết khấu]])*8%</f>
        <v>0</v>
      </c>
      <c r="K2363" s="18">
        <v>157380</v>
      </c>
      <c r="L2363" s="8" t="s">
        <v>3649</v>
      </c>
      <c r="M2363" s="7">
        <v>45869</v>
      </c>
      <c r="N2363" s="8" t="s">
        <v>4378</v>
      </c>
      <c r="O2363" s="18">
        <f>IF(Table1[[#This Row],[Phân loại]]="Tồn đầu kỳ",Table1[[#This Row],[Tổng giá trị]],0)</f>
        <v>0</v>
      </c>
      <c r="P2363" s="8">
        <f>IF(Table1[[#This Row],[Số còn phải thu ĐK]]&lt;&gt;0,0,IF(Table1[[#This Row],[Phân loại]]="Bán hàng",Table1[[#This Row],[Tổng giá trị]],-Table1[[#This Row],[Tổng giá trị]]))</f>
        <v>-157380</v>
      </c>
      <c r="Q2363" s="18">
        <f t="shared" si="245"/>
        <v>-157380</v>
      </c>
      <c r="R2363" s="8">
        <f>Table1[[#This Row],[Số còn phải thu ĐK]]+Table1[[#This Row],[Giá Trị HD sau CK]]-Table1[[#This Row],[Số tiền đã thu]]</f>
        <v>0</v>
      </c>
      <c r="S2363" s="7">
        <f>IF(Table1[[#This Row],[Ngày hóa đơn]]&lt;&gt;"",Table1[[#This Row],[Ngày hóa đơn]],Table1[[#This Row],[Ngày hạch toán]])</f>
        <v>45838</v>
      </c>
      <c r="T2363" s="8"/>
      <c r="U2363" s="7">
        <f>IF(Table1[[#This Row],[Ngày tính CN]]="","",S2363+T2363)</f>
        <v>45838</v>
      </c>
      <c r="V2363" s="71">
        <f ca="1">IF(Table1[[#This Row],[Hạn thanh toán]]="","",IF((U2363-NOW())&lt;0,0,(U2363-NOW())))</f>
        <v>0</v>
      </c>
      <c r="X2363" s="65" t="str">
        <f t="shared" ca="1" si="244"/>
        <v/>
      </c>
      <c r="Y2363" s="3" t="str">
        <f t="shared" si="246"/>
        <v>Đã thanh toán</v>
      </c>
      <c r="Z2363" s="250">
        <f>Table1[[#This Row],[Hạn thanh toán]]</f>
        <v>45838</v>
      </c>
      <c r="AA2363" s="250">
        <f>Table1[[#This Row],[Ngày Thanh toán]]</f>
        <v>45869</v>
      </c>
      <c r="AD2363" s="3" t="str">
        <f>IF(Table1[[#This Row],[Mã khách hàng]]="","",VLOOKUP($A2363,Ma_KH!$A:$Q,Ma_KH!O$1,0))</f>
        <v>AEON MALL</v>
      </c>
      <c r="AE2363" s="3" t="str">
        <f>IF(Table1[[#This Row],[Mã khách hàng]]="","",VLOOKUP($A2363,Ma_KH!$A:$Q,Ma_KH!P$1,0))</f>
        <v>CÔNG TY TNHH AEON VIỆT NAM</v>
      </c>
      <c r="AF2363" s="3" t="str">
        <f>VLOOKUP(A2363,Ma_KH!A:Q,Ma_KH!J$1,0)</f>
        <v>Trần Hạo Nhị</v>
      </c>
    </row>
    <row r="2364" spans="1:32" ht="16.5">
      <c r="A2364" s="4" t="s">
        <v>139</v>
      </c>
      <c r="B2364" s="4" t="s">
        <v>4518</v>
      </c>
      <c r="C2364" s="5" t="s">
        <v>4310</v>
      </c>
      <c r="D2364" s="6" t="s">
        <v>4563</v>
      </c>
      <c r="E2364" s="5">
        <v>45838</v>
      </c>
      <c r="F2364" s="3">
        <v>2518</v>
      </c>
      <c r="I2364" s="18">
        <f>IFERROR(ROUND((VLOOKUP(Table1[[#This Row],[Mã khách hàng]],Ty_Le!$A:$D,5,0)*5%),0),0)</f>
        <v>0</v>
      </c>
      <c r="J2364" s="18">
        <f>(Table1[[#This Row],[Tiền hàng]]-Table1[[#This Row],[Tiền chiết khấu]])*8%</f>
        <v>0</v>
      </c>
      <c r="K2364" s="18">
        <v>209951</v>
      </c>
      <c r="L2364" s="8" t="s">
        <v>3649</v>
      </c>
      <c r="M2364" s="7">
        <v>45869</v>
      </c>
      <c r="N2364" s="8" t="s">
        <v>4378</v>
      </c>
      <c r="O2364" s="18">
        <f>IF(Table1[[#This Row],[Phân loại]]="Tồn đầu kỳ",Table1[[#This Row],[Tổng giá trị]],0)</f>
        <v>0</v>
      </c>
      <c r="P2364" s="8">
        <f>IF(Table1[[#This Row],[Số còn phải thu ĐK]]&lt;&gt;0,0,IF(Table1[[#This Row],[Phân loại]]="Bán hàng",Table1[[#This Row],[Tổng giá trị]],-Table1[[#This Row],[Tổng giá trị]]))</f>
        <v>-209951</v>
      </c>
      <c r="Q2364" s="18">
        <f t="shared" si="245"/>
        <v>-209951</v>
      </c>
      <c r="R2364" s="8">
        <f>Table1[[#This Row],[Số còn phải thu ĐK]]+Table1[[#This Row],[Giá Trị HD sau CK]]-Table1[[#This Row],[Số tiền đã thu]]</f>
        <v>0</v>
      </c>
      <c r="S2364" s="7">
        <f>IF(Table1[[#This Row],[Ngày hóa đơn]]&lt;&gt;"",Table1[[#This Row],[Ngày hóa đơn]],Table1[[#This Row],[Ngày hạch toán]])</f>
        <v>45838</v>
      </c>
      <c r="T2364" s="8"/>
      <c r="U2364" s="7">
        <f>IF(Table1[[#This Row],[Ngày tính CN]]="","",S2364+T2364)</f>
        <v>45838</v>
      </c>
      <c r="V2364" s="71">
        <f ca="1">IF(Table1[[#This Row],[Hạn thanh toán]]="","",IF((U2364-NOW())&lt;0,0,(U2364-NOW())))</f>
        <v>0</v>
      </c>
      <c r="X2364" s="65" t="str">
        <f t="shared" ca="1" si="244"/>
        <v/>
      </c>
      <c r="Y2364" s="3" t="str">
        <f t="shared" si="246"/>
        <v>Đã thanh toán</v>
      </c>
      <c r="Z2364" s="250">
        <f>Table1[[#This Row],[Hạn thanh toán]]</f>
        <v>45838</v>
      </c>
      <c r="AA2364" s="250">
        <f>Table1[[#This Row],[Ngày Thanh toán]]</f>
        <v>45869</v>
      </c>
      <c r="AD2364" s="3" t="str">
        <f>IF(Table1[[#This Row],[Mã khách hàng]]="","",VLOOKUP($A2364,Ma_KH!$A:$Q,Ma_KH!O$1,0))</f>
        <v>AEON MALL</v>
      </c>
      <c r="AE2364" s="3" t="str">
        <f>IF(Table1[[#This Row],[Mã khách hàng]]="","",VLOOKUP($A2364,Ma_KH!$A:$Q,Ma_KH!P$1,0))</f>
        <v>CÔNG TY TNHH AEON VIỆT NAM</v>
      </c>
      <c r="AF2364" s="3" t="str">
        <f>VLOOKUP(A2364,Ma_KH!A:Q,Ma_KH!J$1,0)</f>
        <v>Trần Hạo Nhị</v>
      </c>
    </row>
    <row r="2365" spans="1:32" ht="16.5">
      <c r="A2365" s="4" t="s">
        <v>139</v>
      </c>
      <c r="B2365" s="4" t="s">
        <v>4518</v>
      </c>
      <c r="C2365" s="5" t="s">
        <v>4310</v>
      </c>
      <c r="D2365" s="6" t="s">
        <v>4564</v>
      </c>
      <c r="E2365" s="5">
        <v>45838</v>
      </c>
      <c r="F2365" s="3">
        <v>2503</v>
      </c>
      <c r="I2365" s="18">
        <f>IFERROR(ROUND((VLOOKUP(Table1[[#This Row],[Mã khách hàng]],Ty_Le!$A:$D,5,0)*5%),0),0)</f>
        <v>0</v>
      </c>
      <c r="J2365" s="18">
        <f>(Table1[[#This Row],[Tiền hàng]]-Table1[[#This Row],[Tiền chiết khấu]])*8%</f>
        <v>0</v>
      </c>
      <c r="K2365" s="18">
        <v>250099</v>
      </c>
      <c r="L2365" s="8" t="s">
        <v>3649</v>
      </c>
      <c r="M2365" s="7">
        <v>45869</v>
      </c>
      <c r="N2365" s="8" t="s">
        <v>4378</v>
      </c>
      <c r="O2365" s="18">
        <f>IF(Table1[[#This Row],[Phân loại]]="Tồn đầu kỳ",Table1[[#This Row],[Tổng giá trị]],0)</f>
        <v>0</v>
      </c>
      <c r="P2365" s="8">
        <f>IF(Table1[[#This Row],[Số còn phải thu ĐK]]&lt;&gt;0,0,IF(Table1[[#This Row],[Phân loại]]="Bán hàng",Table1[[#This Row],[Tổng giá trị]],-Table1[[#This Row],[Tổng giá trị]]))</f>
        <v>-250099</v>
      </c>
      <c r="Q2365" s="18">
        <f t="shared" si="245"/>
        <v>-250099</v>
      </c>
      <c r="R2365" s="8">
        <f>Table1[[#This Row],[Số còn phải thu ĐK]]+Table1[[#This Row],[Giá Trị HD sau CK]]-Table1[[#This Row],[Số tiền đã thu]]</f>
        <v>0</v>
      </c>
      <c r="S2365" s="7">
        <f>IF(Table1[[#This Row],[Ngày hóa đơn]]&lt;&gt;"",Table1[[#This Row],[Ngày hóa đơn]],Table1[[#This Row],[Ngày hạch toán]])</f>
        <v>45838</v>
      </c>
      <c r="T2365" s="8"/>
      <c r="U2365" s="7">
        <f>IF(Table1[[#This Row],[Ngày tính CN]]="","",S2365+T2365)</f>
        <v>45838</v>
      </c>
      <c r="V2365" s="71">
        <f ca="1">IF(Table1[[#This Row],[Hạn thanh toán]]="","",IF((U2365-NOW())&lt;0,0,(U2365-NOW())))</f>
        <v>0</v>
      </c>
      <c r="X2365" s="65" t="str">
        <f t="shared" ca="1" si="244"/>
        <v/>
      </c>
      <c r="Y2365" s="3" t="str">
        <f t="shared" si="246"/>
        <v>Đã thanh toán</v>
      </c>
      <c r="Z2365" s="250">
        <f>Table1[[#This Row],[Hạn thanh toán]]</f>
        <v>45838</v>
      </c>
      <c r="AA2365" s="250">
        <f>Table1[[#This Row],[Ngày Thanh toán]]</f>
        <v>45869</v>
      </c>
      <c r="AD2365" s="3" t="str">
        <f>IF(Table1[[#This Row],[Mã khách hàng]]="","",VLOOKUP($A2365,Ma_KH!$A:$Q,Ma_KH!O$1,0))</f>
        <v>AEON MALL</v>
      </c>
      <c r="AE2365" s="3" t="str">
        <f>IF(Table1[[#This Row],[Mã khách hàng]]="","",VLOOKUP($A2365,Ma_KH!$A:$Q,Ma_KH!P$1,0))</f>
        <v>CÔNG TY TNHH AEON VIỆT NAM</v>
      </c>
      <c r="AF2365" s="3" t="str">
        <f>VLOOKUP(A2365,Ma_KH!A:Q,Ma_KH!J$1,0)</f>
        <v>Trần Hạo Nhị</v>
      </c>
    </row>
    <row r="2366" spans="1:32" ht="16.5">
      <c r="A2366" s="4" t="s">
        <v>139</v>
      </c>
      <c r="B2366" s="4" t="s">
        <v>4518</v>
      </c>
      <c r="C2366" s="5" t="s">
        <v>4310</v>
      </c>
      <c r="D2366" s="6" t="s">
        <v>4563</v>
      </c>
      <c r="E2366" s="5">
        <v>45838</v>
      </c>
      <c r="F2366" s="3">
        <v>2016</v>
      </c>
      <c r="I2366" s="18">
        <f>IFERROR(ROUND((VLOOKUP(Table1[[#This Row],[Mã khách hàng]],Ty_Le!$A:$D,5,0)*5%),0),0)</f>
        <v>0</v>
      </c>
      <c r="J2366" s="18">
        <f>(Table1[[#This Row],[Tiền hàng]]-Table1[[#This Row],[Tiền chiết khấu]])*8%</f>
        <v>0</v>
      </c>
      <c r="K2366" s="18">
        <v>167695</v>
      </c>
      <c r="L2366" s="8" t="s">
        <v>3649</v>
      </c>
      <c r="M2366" s="7">
        <v>45869</v>
      </c>
      <c r="N2366" s="8" t="s">
        <v>4378</v>
      </c>
      <c r="O2366" s="18">
        <f>IF(Table1[[#This Row],[Phân loại]]="Tồn đầu kỳ",Table1[[#This Row],[Tổng giá trị]],0)</f>
        <v>0</v>
      </c>
      <c r="P2366" s="8">
        <f>IF(Table1[[#This Row],[Số còn phải thu ĐK]]&lt;&gt;0,0,IF(Table1[[#This Row],[Phân loại]]="Bán hàng",Table1[[#This Row],[Tổng giá trị]],-Table1[[#This Row],[Tổng giá trị]]))</f>
        <v>-167695</v>
      </c>
      <c r="Q2366" s="18">
        <f t="shared" si="245"/>
        <v>-167695</v>
      </c>
      <c r="R2366" s="8">
        <f>Table1[[#This Row],[Số còn phải thu ĐK]]+Table1[[#This Row],[Giá Trị HD sau CK]]-Table1[[#This Row],[Số tiền đã thu]]</f>
        <v>0</v>
      </c>
      <c r="S2366" s="7">
        <f>IF(Table1[[#This Row],[Ngày hóa đơn]]&lt;&gt;"",Table1[[#This Row],[Ngày hóa đơn]],Table1[[#This Row],[Ngày hạch toán]])</f>
        <v>45838</v>
      </c>
      <c r="T2366" s="8"/>
      <c r="U2366" s="7">
        <f>IF(Table1[[#This Row],[Ngày tính CN]]="","",S2366+T2366)</f>
        <v>45838</v>
      </c>
      <c r="V2366" s="71">
        <f ca="1">IF(Table1[[#This Row],[Hạn thanh toán]]="","",IF((U2366-NOW())&lt;0,0,(U2366-NOW())))</f>
        <v>0</v>
      </c>
      <c r="X2366" s="65" t="str">
        <f t="shared" ca="1" si="244"/>
        <v/>
      </c>
      <c r="Y2366" s="3" t="str">
        <f t="shared" si="246"/>
        <v>Đã thanh toán</v>
      </c>
      <c r="Z2366" s="250">
        <f>Table1[[#This Row],[Hạn thanh toán]]</f>
        <v>45838</v>
      </c>
      <c r="AA2366" s="250">
        <f>Table1[[#This Row],[Ngày Thanh toán]]</f>
        <v>45869</v>
      </c>
      <c r="AD2366" s="3" t="str">
        <f>IF(Table1[[#This Row],[Mã khách hàng]]="","",VLOOKUP($A2366,Ma_KH!$A:$Q,Ma_KH!O$1,0))</f>
        <v>AEON MALL</v>
      </c>
      <c r="AE2366" s="3" t="str">
        <f>IF(Table1[[#This Row],[Mã khách hàng]]="","",VLOOKUP($A2366,Ma_KH!$A:$Q,Ma_KH!P$1,0))</f>
        <v>CÔNG TY TNHH AEON VIỆT NAM</v>
      </c>
      <c r="AF2366" s="3" t="str">
        <f>VLOOKUP(A2366,Ma_KH!A:Q,Ma_KH!J$1,0)</f>
        <v>Trần Hạo Nhị</v>
      </c>
    </row>
    <row r="2367" spans="1:32" ht="16.5">
      <c r="A2367" s="4" t="s">
        <v>139</v>
      </c>
      <c r="B2367" s="4" t="s">
        <v>4518</v>
      </c>
      <c r="C2367" s="5" t="s">
        <v>4310</v>
      </c>
      <c r="D2367" s="6" t="s">
        <v>4562</v>
      </c>
      <c r="E2367" s="5">
        <v>45838</v>
      </c>
      <c r="F2367" s="3">
        <v>2065</v>
      </c>
      <c r="I2367" s="18">
        <f>IFERROR(ROUND((VLOOKUP(Table1[[#This Row],[Mã khách hàng]],Ty_Le!$A:$D,5,0)*5%),0),0)</f>
        <v>0</v>
      </c>
      <c r="J2367" s="18">
        <f>(Table1[[#This Row],[Tiền hàng]]-Table1[[#This Row],[Tiền chiết khấu]])*8%</f>
        <v>0</v>
      </c>
      <c r="K2367" s="18">
        <v>1084059</v>
      </c>
      <c r="L2367" s="8" t="s">
        <v>3649</v>
      </c>
      <c r="M2367" s="7">
        <v>45869</v>
      </c>
      <c r="N2367" s="8" t="s">
        <v>4378</v>
      </c>
      <c r="O2367" s="18">
        <f>IF(Table1[[#This Row],[Phân loại]]="Tồn đầu kỳ",Table1[[#This Row],[Tổng giá trị]],0)</f>
        <v>0</v>
      </c>
      <c r="P2367" s="8">
        <f>IF(Table1[[#This Row],[Số còn phải thu ĐK]]&lt;&gt;0,0,IF(Table1[[#This Row],[Phân loại]]="Bán hàng",Table1[[#This Row],[Tổng giá trị]],-Table1[[#This Row],[Tổng giá trị]]))</f>
        <v>-1084059</v>
      </c>
      <c r="Q2367" s="18">
        <f t="shared" si="245"/>
        <v>-1084059</v>
      </c>
      <c r="R2367" s="8">
        <f>Table1[[#This Row],[Số còn phải thu ĐK]]+Table1[[#This Row],[Giá Trị HD sau CK]]-Table1[[#This Row],[Số tiền đã thu]]</f>
        <v>0</v>
      </c>
      <c r="S2367" s="7">
        <f>IF(Table1[[#This Row],[Ngày hóa đơn]]&lt;&gt;"",Table1[[#This Row],[Ngày hóa đơn]],Table1[[#This Row],[Ngày hạch toán]])</f>
        <v>45838</v>
      </c>
      <c r="T2367" s="8"/>
      <c r="U2367" s="7">
        <f>IF(Table1[[#This Row],[Ngày tính CN]]="","",S2367+T2367)</f>
        <v>45838</v>
      </c>
      <c r="V2367" s="71">
        <f ca="1">IF(Table1[[#This Row],[Hạn thanh toán]]="","",IF((U2367-NOW())&lt;0,0,(U2367-NOW())))</f>
        <v>0</v>
      </c>
      <c r="X2367" s="65" t="str">
        <f t="shared" ca="1" si="244"/>
        <v/>
      </c>
      <c r="Y2367" s="3" t="str">
        <f t="shared" si="246"/>
        <v>Đã thanh toán</v>
      </c>
      <c r="Z2367" s="250">
        <f>Table1[[#This Row],[Hạn thanh toán]]</f>
        <v>45838</v>
      </c>
      <c r="AA2367" s="250">
        <f>Table1[[#This Row],[Ngày Thanh toán]]</f>
        <v>45869</v>
      </c>
      <c r="AD2367" s="3" t="str">
        <f>IF(Table1[[#This Row],[Mã khách hàng]]="","",VLOOKUP($A2367,Ma_KH!$A:$Q,Ma_KH!O$1,0))</f>
        <v>AEON MALL</v>
      </c>
      <c r="AE2367" s="3" t="str">
        <f>IF(Table1[[#This Row],[Mã khách hàng]]="","",VLOOKUP($A2367,Ma_KH!$A:$Q,Ma_KH!P$1,0))</f>
        <v>CÔNG TY TNHH AEON VIỆT NAM</v>
      </c>
      <c r="AF2367" s="3" t="str">
        <f>VLOOKUP(A2367,Ma_KH!A:Q,Ma_KH!J$1,0)</f>
        <v>Trần Hạo Nhị</v>
      </c>
    </row>
    <row r="2368" spans="1:32" ht="16.5">
      <c r="A2368" s="4" t="s">
        <v>140</v>
      </c>
      <c r="B2368" s="4" t="s">
        <v>4518</v>
      </c>
      <c r="C2368" s="5" t="s">
        <v>4311</v>
      </c>
      <c r="D2368" s="6" t="s">
        <v>4670</v>
      </c>
      <c r="E2368" s="5">
        <v>45839</v>
      </c>
      <c r="F2368" s="3" t="s">
        <v>2375</v>
      </c>
      <c r="I2368" s="18">
        <f>IFERROR(ROUND((VLOOKUP(Table1[[#This Row],[Mã khách hàng]],Ty_Le!$A:$D,5,0)*5%),0),0)</f>
        <v>0</v>
      </c>
      <c r="J2368" s="18">
        <f>(Table1[[#This Row],[Tiền hàng]]-Table1[[#This Row],[Tiền chiết khấu]])*8%</f>
        <v>0</v>
      </c>
      <c r="K2368" s="18">
        <v>1412678</v>
      </c>
      <c r="L2368" s="8" t="s">
        <v>24</v>
      </c>
      <c r="M2368" s="7">
        <v>45903</v>
      </c>
      <c r="N2368" s="8" t="s">
        <v>4373</v>
      </c>
      <c r="O2368" s="18">
        <f>IF(Table1[[#This Row],[Phân loại]]="Tồn đầu kỳ",Table1[[#This Row],[Tổng giá trị]],0)</f>
        <v>0</v>
      </c>
      <c r="P2368" s="8">
        <f>IF(Table1[[#This Row],[Số còn phải thu ĐK]]&lt;&gt;0,0,IF(Table1[[#This Row],[Phân loại]]="Bán hàng",Table1[[#This Row],[Tổng giá trị]],-Table1[[#This Row],[Tổng giá trị]]))</f>
        <v>1412678</v>
      </c>
      <c r="Q2368" s="18">
        <f t="shared" si="245"/>
        <v>1412678</v>
      </c>
      <c r="R2368" s="8">
        <f>Table1[[#This Row],[Số còn phải thu ĐK]]+Table1[[#This Row],[Giá Trị HD sau CK]]-Table1[[#This Row],[Số tiền đã thu]]</f>
        <v>0</v>
      </c>
      <c r="S2368" s="7">
        <f>IF(Table1[[#This Row],[Ngày hóa đơn]]&lt;&gt;"",Table1[[#This Row],[Ngày hóa đơn]],Table1[[#This Row],[Ngày hạch toán]])</f>
        <v>45839</v>
      </c>
      <c r="T2368" s="8"/>
      <c r="U2368" s="7">
        <f>IF(Table1[[#This Row],[Ngày tính CN]]="","",S2368+T2368)</f>
        <v>45839</v>
      </c>
      <c r="V2368" s="71">
        <f ca="1">IF(Table1[[#This Row],[Hạn thanh toán]]="","",IF((U2368-NOW())&lt;0,0,(U2368-NOW())))</f>
        <v>0</v>
      </c>
      <c r="X2368" s="65" t="str">
        <f t="shared" ca="1" si="244"/>
        <v/>
      </c>
      <c r="Y2368" s="3" t="str">
        <f t="shared" si="246"/>
        <v>Đã thanh toán</v>
      </c>
      <c r="Z2368" s="250">
        <f>Table1[[#This Row],[Hạn thanh toán]]</f>
        <v>45839</v>
      </c>
      <c r="AA2368" s="250">
        <f>Table1[[#This Row],[Ngày Thanh toán]]</f>
        <v>45903</v>
      </c>
      <c r="AD2368" s="3" t="str">
        <f>IF(Table1[[#This Row],[Mã khách hàng]]="","",VLOOKUP($A2368,Ma_KH!$A:$Q,Ma_KH!O$1,0))</f>
        <v>AEON MALL</v>
      </c>
      <c r="AE2368" s="3" t="str">
        <f>IF(Table1[[#This Row],[Mã khách hàng]]="","",VLOOKUP($A2368,Ma_KH!$A:$Q,Ma_KH!P$1,0))</f>
        <v>CÔNG TY TNHH AEON VIỆT NAM</v>
      </c>
      <c r="AF2368" s="3" t="str">
        <f>VLOOKUP(A2368,Ma_KH!A:Q,Ma_KH!J$1,0)</f>
        <v>Dương Thị Kim Hồng</v>
      </c>
    </row>
    <row r="2369" spans="1:32" ht="16.5">
      <c r="A2369" s="4" t="s">
        <v>141</v>
      </c>
      <c r="B2369" s="4" t="s">
        <v>4518</v>
      </c>
      <c r="C2369" s="5" t="s">
        <v>4311</v>
      </c>
      <c r="D2369" s="6" t="s">
        <v>4671</v>
      </c>
      <c r="E2369" s="5">
        <v>45839</v>
      </c>
      <c r="F2369" s="3" t="s">
        <v>2411</v>
      </c>
      <c r="I2369" s="18">
        <f>IFERROR(ROUND((VLOOKUP(Table1[[#This Row],[Mã khách hàng]],Ty_Le!$A:$D,5,0)*5%),0),0)</f>
        <v>0</v>
      </c>
      <c r="J2369" s="18">
        <f>(Table1[[#This Row],[Tiền hàng]]-Table1[[#This Row],[Tiền chiết khấu]])*8%</f>
        <v>0</v>
      </c>
      <c r="K2369" s="18">
        <v>2283379</v>
      </c>
      <c r="L2369" s="8" t="s">
        <v>24</v>
      </c>
      <c r="M2369" s="7">
        <v>45903</v>
      </c>
      <c r="N2369" s="8" t="s">
        <v>4373</v>
      </c>
      <c r="O2369" s="18">
        <f>IF(Table1[[#This Row],[Phân loại]]="Tồn đầu kỳ",Table1[[#This Row],[Tổng giá trị]],0)</f>
        <v>0</v>
      </c>
      <c r="P2369" s="8">
        <f>IF(Table1[[#This Row],[Số còn phải thu ĐK]]&lt;&gt;0,0,IF(Table1[[#This Row],[Phân loại]]="Bán hàng",Table1[[#This Row],[Tổng giá trị]],-Table1[[#This Row],[Tổng giá trị]]))</f>
        <v>2283379</v>
      </c>
      <c r="Q2369" s="18">
        <f t="shared" si="245"/>
        <v>2283379</v>
      </c>
      <c r="R2369" s="8">
        <f>Table1[[#This Row],[Số còn phải thu ĐK]]+Table1[[#This Row],[Giá Trị HD sau CK]]-Table1[[#This Row],[Số tiền đã thu]]</f>
        <v>0</v>
      </c>
      <c r="S2369" s="7">
        <f>IF(Table1[[#This Row],[Ngày hóa đơn]]&lt;&gt;"",Table1[[#This Row],[Ngày hóa đơn]],Table1[[#This Row],[Ngày hạch toán]])</f>
        <v>45839</v>
      </c>
      <c r="T2369" s="8"/>
      <c r="U2369" s="7">
        <f>IF(Table1[[#This Row],[Ngày tính CN]]="","",S2369+T2369)</f>
        <v>45839</v>
      </c>
      <c r="V2369" s="71">
        <f ca="1">IF(Table1[[#This Row],[Hạn thanh toán]]="","",IF((U2369-NOW())&lt;0,0,(U2369-NOW())))</f>
        <v>0</v>
      </c>
      <c r="X2369" s="65" t="str">
        <f t="shared" ca="1" si="244"/>
        <v/>
      </c>
      <c r="Y2369" s="3" t="str">
        <f t="shared" si="246"/>
        <v>Đã thanh toán</v>
      </c>
      <c r="Z2369" s="250">
        <f>Table1[[#This Row],[Hạn thanh toán]]</f>
        <v>45839</v>
      </c>
      <c r="AA2369" s="250">
        <f>Table1[[#This Row],[Ngày Thanh toán]]</f>
        <v>45903</v>
      </c>
      <c r="AD2369" s="3" t="str">
        <f>IF(Table1[[#This Row],[Mã khách hàng]]="","",VLOOKUP($A2369,Ma_KH!$A:$Q,Ma_KH!O$1,0))</f>
        <v>AEON MALL</v>
      </c>
      <c r="AE2369" s="3" t="str">
        <f>IF(Table1[[#This Row],[Mã khách hàng]]="","",VLOOKUP($A2369,Ma_KH!$A:$Q,Ma_KH!P$1,0))</f>
        <v>CÔNG TY TNHH AEON VIỆT NAM</v>
      </c>
      <c r="AF2369" s="3" t="str">
        <f>VLOOKUP(A2369,Ma_KH!A:Q,Ma_KH!J$1,0)</f>
        <v>Nguyễn Quốc Thái</v>
      </c>
    </row>
    <row r="2370" spans="1:32" ht="16.5">
      <c r="A2370" s="4" t="s">
        <v>139</v>
      </c>
      <c r="B2370" s="4" t="s">
        <v>4518</v>
      </c>
      <c r="C2370" s="5" t="s">
        <v>4312</v>
      </c>
      <c r="D2370" s="6" t="s">
        <v>4672</v>
      </c>
      <c r="E2370" s="5">
        <v>45840</v>
      </c>
      <c r="F2370" s="3" t="s">
        <v>2325</v>
      </c>
      <c r="I2370" s="18">
        <f>IFERROR(ROUND((VLOOKUP(Table1[[#This Row],[Mã khách hàng]],Ty_Le!$A:$D,5,0)*5%),0),0)</f>
        <v>0</v>
      </c>
      <c r="J2370" s="18">
        <f>(Table1[[#This Row],[Tiền hàng]]-Table1[[#This Row],[Tiền chiết khấu]])*8%</f>
        <v>0</v>
      </c>
      <c r="K2370" s="18">
        <v>3553837</v>
      </c>
      <c r="L2370" s="8" t="s">
        <v>24</v>
      </c>
      <c r="M2370" s="7">
        <v>45903</v>
      </c>
      <c r="N2370" s="8" t="s">
        <v>4373</v>
      </c>
      <c r="O2370" s="18">
        <f>IF(Table1[[#This Row],[Phân loại]]="Tồn đầu kỳ",Table1[[#This Row],[Tổng giá trị]],0)</f>
        <v>0</v>
      </c>
      <c r="P2370" s="8">
        <f>IF(Table1[[#This Row],[Số còn phải thu ĐK]]&lt;&gt;0,0,IF(Table1[[#This Row],[Phân loại]]="Bán hàng",Table1[[#This Row],[Tổng giá trị]],-Table1[[#This Row],[Tổng giá trị]]))</f>
        <v>3553837</v>
      </c>
      <c r="Q2370" s="18">
        <f t="shared" si="245"/>
        <v>3553837</v>
      </c>
      <c r="R2370" s="8">
        <f>Table1[[#This Row],[Số còn phải thu ĐK]]+Table1[[#This Row],[Giá Trị HD sau CK]]-Table1[[#This Row],[Số tiền đã thu]]</f>
        <v>0</v>
      </c>
      <c r="S2370" s="7">
        <f>IF(Table1[[#This Row],[Ngày hóa đơn]]&lt;&gt;"",Table1[[#This Row],[Ngày hóa đơn]],Table1[[#This Row],[Ngày hạch toán]])</f>
        <v>45840</v>
      </c>
      <c r="T2370" s="8"/>
      <c r="U2370" s="7">
        <f>IF(Table1[[#This Row],[Ngày tính CN]]="","",S2370+T2370)</f>
        <v>45840</v>
      </c>
      <c r="V2370" s="71">
        <f ca="1">IF(Table1[[#This Row],[Hạn thanh toán]]="","",IF((U2370-NOW())&lt;0,0,(U2370-NOW())))</f>
        <v>0</v>
      </c>
      <c r="X2370" s="65" t="str">
        <f t="shared" ca="1" si="244"/>
        <v/>
      </c>
      <c r="Y2370" s="3" t="str">
        <f t="shared" si="246"/>
        <v>Đã thanh toán</v>
      </c>
      <c r="Z2370" s="250">
        <f>Table1[[#This Row],[Hạn thanh toán]]</f>
        <v>45840</v>
      </c>
      <c r="AA2370" s="250">
        <f>Table1[[#This Row],[Ngày Thanh toán]]</f>
        <v>45903</v>
      </c>
      <c r="AD2370" s="3" t="str">
        <f>IF(Table1[[#This Row],[Mã khách hàng]]="","",VLOOKUP($A2370,Ma_KH!$A:$Q,Ma_KH!O$1,0))</f>
        <v>AEON MALL</v>
      </c>
      <c r="AE2370" s="3" t="str">
        <f>IF(Table1[[#This Row],[Mã khách hàng]]="","",VLOOKUP($A2370,Ma_KH!$A:$Q,Ma_KH!P$1,0))</f>
        <v>CÔNG TY TNHH AEON VIỆT NAM</v>
      </c>
      <c r="AF2370" s="3" t="str">
        <f>VLOOKUP(A2370,Ma_KH!A:Q,Ma_KH!J$1,0)</f>
        <v>Trần Hạo Nhị</v>
      </c>
    </row>
    <row r="2371" spans="1:32" ht="16.5">
      <c r="A2371" s="4" t="s">
        <v>139</v>
      </c>
      <c r="B2371" s="4" t="s">
        <v>4518</v>
      </c>
      <c r="C2371" s="5" t="s">
        <v>4313</v>
      </c>
      <c r="D2371" s="6" t="s">
        <v>4586</v>
      </c>
      <c r="E2371" s="5">
        <v>45841</v>
      </c>
      <c r="F2371" s="3" t="s">
        <v>2326</v>
      </c>
      <c r="I2371" s="18">
        <f>IFERROR(ROUND((VLOOKUP(Table1[[#This Row],[Mã khách hàng]],Ty_Le!$A:$D,5,0)*5%),0),0)</f>
        <v>0</v>
      </c>
      <c r="J2371" s="18">
        <f>(Table1[[#This Row],[Tiền hàng]]-Table1[[#This Row],[Tiền chiết khấu]])*8%</f>
        <v>0</v>
      </c>
      <c r="K2371" s="18">
        <v>541976</v>
      </c>
      <c r="L2371" s="8" t="s">
        <v>24</v>
      </c>
      <c r="M2371" s="7">
        <v>45903</v>
      </c>
      <c r="N2371" s="8" t="s">
        <v>4373</v>
      </c>
      <c r="O2371" s="18">
        <f>IF(Table1[[#This Row],[Phân loại]]="Tồn đầu kỳ",Table1[[#This Row],[Tổng giá trị]],0)</f>
        <v>0</v>
      </c>
      <c r="P2371" s="8">
        <f>IF(Table1[[#This Row],[Số còn phải thu ĐK]]&lt;&gt;0,0,IF(Table1[[#This Row],[Phân loại]]="Bán hàng",Table1[[#This Row],[Tổng giá trị]],-Table1[[#This Row],[Tổng giá trị]]))</f>
        <v>541976</v>
      </c>
      <c r="Q2371" s="18">
        <f t="shared" si="245"/>
        <v>541976</v>
      </c>
      <c r="R2371" s="8">
        <f>Table1[[#This Row],[Số còn phải thu ĐK]]+Table1[[#This Row],[Giá Trị HD sau CK]]-Table1[[#This Row],[Số tiền đã thu]]</f>
        <v>0</v>
      </c>
      <c r="S2371" s="7">
        <f>IF(Table1[[#This Row],[Ngày hóa đơn]]&lt;&gt;"",Table1[[#This Row],[Ngày hóa đơn]],Table1[[#This Row],[Ngày hạch toán]])</f>
        <v>45841</v>
      </c>
      <c r="T2371" s="8"/>
      <c r="U2371" s="7">
        <f>IF(Table1[[#This Row],[Ngày tính CN]]="","",S2371+T2371)</f>
        <v>45841</v>
      </c>
      <c r="V2371" s="71">
        <f ca="1">IF(Table1[[#This Row],[Hạn thanh toán]]="","",IF((U2371-NOW())&lt;0,0,(U2371-NOW())))</f>
        <v>0</v>
      </c>
      <c r="X2371" s="65" t="str">
        <f t="shared" ca="1" si="244"/>
        <v/>
      </c>
      <c r="Y2371" s="3" t="str">
        <f t="shared" si="246"/>
        <v>Đã thanh toán</v>
      </c>
      <c r="Z2371" s="250">
        <f>Table1[[#This Row],[Hạn thanh toán]]</f>
        <v>45841</v>
      </c>
      <c r="AA2371" s="250">
        <f>Table1[[#This Row],[Ngày Thanh toán]]</f>
        <v>45903</v>
      </c>
      <c r="AD2371" s="3" t="str">
        <f>IF(Table1[[#This Row],[Mã khách hàng]]="","",VLOOKUP($A2371,Ma_KH!$A:$Q,Ma_KH!O$1,0))</f>
        <v>AEON MALL</v>
      </c>
      <c r="AE2371" s="3" t="str">
        <f>IF(Table1[[#This Row],[Mã khách hàng]]="","",VLOOKUP($A2371,Ma_KH!$A:$Q,Ma_KH!P$1,0))</f>
        <v>CÔNG TY TNHH AEON VIỆT NAM</v>
      </c>
      <c r="AF2371" s="3" t="str">
        <f>VLOOKUP(A2371,Ma_KH!A:Q,Ma_KH!J$1,0)</f>
        <v>Trần Hạo Nhị</v>
      </c>
    </row>
    <row r="2372" spans="1:32" ht="16.5">
      <c r="A2372" s="4" t="s">
        <v>141</v>
      </c>
      <c r="B2372" s="4" t="s">
        <v>4518</v>
      </c>
      <c r="C2372" s="5" t="s">
        <v>4314</v>
      </c>
      <c r="D2372" s="6" t="s">
        <v>4673</v>
      </c>
      <c r="E2372" s="5">
        <v>45842</v>
      </c>
      <c r="F2372" s="3" t="s">
        <v>2412</v>
      </c>
      <c r="I2372" s="18">
        <f>IFERROR(ROUND((VLOOKUP(Table1[[#This Row],[Mã khách hàng]],Ty_Le!$A:$D,5,0)*5%),0),0)</f>
        <v>0</v>
      </c>
      <c r="J2372" s="18">
        <f>(Table1[[#This Row],[Tiền hàng]]-Table1[[#This Row],[Tiền chiết khấu]])*8%</f>
        <v>0</v>
      </c>
      <c r="K2372" s="18">
        <v>2825356</v>
      </c>
      <c r="L2372" s="8" t="s">
        <v>24</v>
      </c>
      <c r="M2372" s="7">
        <v>45903</v>
      </c>
      <c r="N2372" s="8" t="s">
        <v>4373</v>
      </c>
      <c r="O2372" s="18">
        <f>IF(Table1[[#This Row],[Phân loại]]="Tồn đầu kỳ",Table1[[#This Row],[Tổng giá trị]],0)</f>
        <v>0</v>
      </c>
      <c r="P2372" s="8">
        <f>IF(Table1[[#This Row],[Số còn phải thu ĐK]]&lt;&gt;0,0,IF(Table1[[#This Row],[Phân loại]]="Bán hàng",Table1[[#This Row],[Tổng giá trị]],-Table1[[#This Row],[Tổng giá trị]]))</f>
        <v>2825356</v>
      </c>
      <c r="Q2372" s="18">
        <f t="shared" si="245"/>
        <v>2825356</v>
      </c>
      <c r="R2372" s="8">
        <f>Table1[[#This Row],[Số còn phải thu ĐK]]+Table1[[#This Row],[Giá Trị HD sau CK]]-Table1[[#This Row],[Số tiền đã thu]]</f>
        <v>0</v>
      </c>
      <c r="S2372" s="7">
        <f>IF(Table1[[#This Row],[Ngày hóa đơn]]&lt;&gt;"",Table1[[#This Row],[Ngày hóa đơn]],Table1[[#This Row],[Ngày hạch toán]])</f>
        <v>45842</v>
      </c>
      <c r="T2372" s="8"/>
      <c r="U2372" s="7">
        <f>IF(Table1[[#This Row],[Ngày tính CN]]="","",S2372+T2372)</f>
        <v>45842</v>
      </c>
      <c r="V2372" s="71">
        <f ca="1">IF(Table1[[#This Row],[Hạn thanh toán]]="","",IF((U2372-NOW())&lt;0,0,(U2372-NOW())))</f>
        <v>0</v>
      </c>
      <c r="X2372" s="65" t="str">
        <f t="shared" ca="1" si="244"/>
        <v/>
      </c>
      <c r="Y2372" s="3" t="str">
        <f t="shared" si="246"/>
        <v>Đã thanh toán</v>
      </c>
      <c r="Z2372" s="250">
        <f>Table1[[#This Row],[Hạn thanh toán]]</f>
        <v>45842</v>
      </c>
      <c r="AA2372" s="250">
        <f>Table1[[#This Row],[Ngày Thanh toán]]</f>
        <v>45903</v>
      </c>
      <c r="AD2372" s="3" t="str">
        <f>IF(Table1[[#This Row],[Mã khách hàng]]="","",VLOOKUP($A2372,Ma_KH!$A:$Q,Ma_KH!O$1,0))</f>
        <v>AEON MALL</v>
      </c>
      <c r="AE2372" s="3" t="str">
        <f>IF(Table1[[#This Row],[Mã khách hàng]]="","",VLOOKUP($A2372,Ma_KH!$A:$Q,Ma_KH!P$1,0))</f>
        <v>CÔNG TY TNHH AEON VIỆT NAM</v>
      </c>
      <c r="AF2372" s="3" t="str">
        <f>VLOOKUP(A2372,Ma_KH!A:Q,Ma_KH!J$1,0)</f>
        <v>Nguyễn Quốc Thái</v>
      </c>
    </row>
    <row r="2373" spans="1:32" ht="16.5">
      <c r="A2373" s="4" t="s">
        <v>140</v>
      </c>
      <c r="B2373" s="4" t="s">
        <v>4518</v>
      </c>
      <c r="C2373" s="5" t="s">
        <v>4315</v>
      </c>
      <c r="D2373" s="6" t="s">
        <v>4674</v>
      </c>
      <c r="E2373" s="5">
        <v>45846</v>
      </c>
      <c r="F2373" s="3" t="s">
        <v>2376</v>
      </c>
      <c r="I2373" s="18">
        <f>IFERROR(ROUND((VLOOKUP(Table1[[#This Row],[Mã khách hàng]],Ty_Le!$A:$D,5,0)*5%),0),0)</f>
        <v>0</v>
      </c>
      <c r="J2373" s="18">
        <f>(Table1[[#This Row],[Tiền hàng]]-Table1[[#This Row],[Tiền chiết khấu]])*8%</f>
        <v>0</v>
      </c>
      <c r="K2373" s="18">
        <v>3553837</v>
      </c>
      <c r="L2373" s="8" t="s">
        <v>24</v>
      </c>
      <c r="M2373" s="7">
        <v>45903</v>
      </c>
      <c r="N2373" s="8" t="s">
        <v>4373</v>
      </c>
      <c r="O2373" s="18">
        <f>IF(Table1[[#This Row],[Phân loại]]="Tồn đầu kỳ",Table1[[#This Row],[Tổng giá trị]],0)</f>
        <v>0</v>
      </c>
      <c r="P2373" s="8">
        <f>IF(Table1[[#This Row],[Số còn phải thu ĐK]]&lt;&gt;0,0,IF(Table1[[#This Row],[Phân loại]]="Bán hàng",Table1[[#This Row],[Tổng giá trị]],-Table1[[#This Row],[Tổng giá trị]]))</f>
        <v>3553837</v>
      </c>
      <c r="Q2373" s="18">
        <f t="shared" si="245"/>
        <v>3553837</v>
      </c>
      <c r="R2373" s="8">
        <f>Table1[[#This Row],[Số còn phải thu ĐK]]+Table1[[#This Row],[Giá Trị HD sau CK]]-Table1[[#This Row],[Số tiền đã thu]]</f>
        <v>0</v>
      </c>
      <c r="S2373" s="7">
        <f>IF(Table1[[#This Row],[Ngày hóa đơn]]&lt;&gt;"",Table1[[#This Row],[Ngày hóa đơn]],Table1[[#This Row],[Ngày hạch toán]])</f>
        <v>45846</v>
      </c>
      <c r="T2373" s="8"/>
      <c r="U2373" s="7">
        <f>IF(Table1[[#This Row],[Ngày tính CN]]="","",S2373+T2373)</f>
        <v>45846</v>
      </c>
      <c r="V2373" s="71">
        <f ca="1">IF(Table1[[#This Row],[Hạn thanh toán]]="","",IF((U2373-NOW())&lt;0,0,(U2373-NOW())))</f>
        <v>0</v>
      </c>
      <c r="X2373" s="65" t="str">
        <f t="shared" ca="1" si="244"/>
        <v/>
      </c>
      <c r="Y2373" s="3" t="str">
        <f t="shared" si="246"/>
        <v>Đã thanh toán</v>
      </c>
      <c r="Z2373" s="250">
        <f>Table1[[#This Row],[Hạn thanh toán]]</f>
        <v>45846</v>
      </c>
      <c r="AA2373" s="250">
        <f>Table1[[#This Row],[Ngày Thanh toán]]</f>
        <v>45903</v>
      </c>
      <c r="AD2373" s="3" t="str">
        <f>IF(Table1[[#This Row],[Mã khách hàng]]="","",VLOOKUP($A2373,Ma_KH!$A:$Q,Ma_KH!O$1,0))</f>
        <v>AEON MALL</v>
      </c>
      <c r="AE2373" s="3" t="str">
        <f>IF(Table1[[#This Row],[Mã khách hàng]]="","",VLOOKUP($A2373,Ma_KH!$A:$Q,Ma_KH!P$1,0))</f>
        <v>CÔNG TY TNHH AEON VIỆT NAM</v>
      </c>
      <c r="AF2373" s="3" t="str">
        <f>VLOOKUP(A2373,Ma_KH!A:Q,Ma_KH!J$1,0)</f>
        <v>Dương Thị Kim Hồng</v>
      </c>
    </row>
    <row r="2374" spans="1:32" ht="16.5">
      <c r="A2374" s="4" t="s">
        <v>140</v>
      </c>
      <c r="B2374" s="4" t="s">
        <v>4518</v>
      </c>
      <c r="C2374" s="5" t="s">
        <v>4316</v>
      </c>
      <c r="D2374" s="6" t="s">
        <v>4675</v>
      </c>
      <c r="E2374" s="5">
        <v>45850</v>
      </c>
      <c r="F2374" s="3" t="s">
        <v>2377</v>
      </c>
      <c r="I2374" s="18">
        <f>IFERROR(ROUND((VLOOKUP(Table1[[#This Row],[Mã khách hàng]],Ty_Le!$A:$D,5,0)*5%),0),0)</f>
        <v>0</v>
      </c>
      <c r="J2374" s="18">
        <f>(Table1[[#This Row],[Tiền hàng]]-Table1[[#This Row],[Tiền chiết khấu]])*8%</f>
        <v>0</v>
      </c>
      <c r="K2374" s="18">
        <v>2398853</v>
      </c>
      <c r="L2374" s="8" t="s">
        <v>24</v>
      </c>
      <c r="M2374" s="7">
        <v>45903</v>
      </c>
      <c r="N2374" s="8" t="s">
        <v>4373</v>
      </c>
      <c r="O2374" s="18">
        <f>IF(Table1[[#This Row],[Phân loại]]="Tồn đầu kỳ",Table1[[#This Row],[Tổng giá trị]],0)</f>
        <v>0</v>
      </c>
      <c r="P2374" s="8">
        <f>IF(Table1[[#This Row],[Số còn phải thu ĐK]]&lt;&gt;0,0,IF(Table1[[#This Row],[Phân loại]]="Bán hàng",Table1[[#This Row],[Tổng giá trị]],-Table1[[#This Row],[Tổng giá trị]]))</f>
        <v>2398853</v>
      </c>
      <c r="Q2374" s="18">
        <f t="shared" si="245"/>
        <v>2398853</v>
      </c>
      <c r="R2374" s="8">
        <f>Table1[[#This Row],[Số còn phải thu ĐK]]+Table1[[#This Row],[Giá Trị HD sau CK]]-Table1[[#This Row],[Số tiền đã thu]]</f>
        <v>0</v>
      </c>
      <c r="S2374" s="7">
        <f>IF(Table1[[#This Row],[Ngày hóa đơn]]&lt;&gt;"",Table1[[#This Row],[Ngày hóa đơn]],Table1[[#This Row],[Ngày hạch toán]])</f>
        <v>45850</v>
      </c>
      <c r="T2374" s="8"/>
      <c r="U2374" s="7">
        <f>IF(Table1[[#This Row],[Ngày tính CN]]="","",S2374+T2374)</f>
        <v>45850</v>
      </c>
      <c r="V2374" s="71">
        <f ca="1">IF(Table1[[#This Row],[Hạn thanh toán]]="","",IF((U2374-NOW())&lt;0,0,(U2374-NOW())))</f>
        <v>0</v>
      </c>
      <c r="X2374" s="65" t="str">
        <f t="shared" ca="1" si="244"/>
        <v/>
      </c>
      <c r="Y2374" s="3" t="str">
        <f t="shared" si="246"/>
        <v>Đã thanh toán</v>
      </c>
      <c r="Z2374" s="250">
        <f>Table1[[#This Row],[Hạn thanh toán]]</f>
        <v>45850</v>
      </c>
      <c r="AA2374" s="250">
        <f>Table1[[#This Row],[Ngày Thanh toán]]</f>
        <v>45903</v>
      </c>
      <c r="AD2374" s="3" t="str">
        <f>IF(Table1[[#This Row],[Mã khách hàng]]="","",VLOOKUP($A2374,Ma_KH!$A:$Q,Ma_KH!O$1,0))</f>
        <v>AEON MALL</v>
      </c>
      <c r="AE2374" s="3" t="str">
        <f>IF(Table1[[#This Row],[Mã khách hàng]]="","",VLOOKUP($A2374,Ma_KH!$A:$Q,Ma_KH!P$1,0))</f>
        <v>CÔNG TY TNHH AEON VIỆT NAM</v>
      </c>
      <c r="AF2374" s="3" t="str">
        <f>VLOOKUP(A2374,Ma_KH!A:Q,Ma_KH!J$1,0)</f>
        <v>Dương Thị Kim Hồng</v>
      </c>
    </row>
    <row r="2375" spans="1:32" ht="16.5">
      <c r="A2375" s="4" t="s">
        <v>141</v>
      </c>
      <c r="B2375" s="4" t="s">
        <v>4518</v>
      </c>
      <c r="C2375" s="5" t="s">
        <v>4317</v>
      </c>
      <c r="D2375" s="6" t="s">
        <v>4676</v>
      </c>
      <c r="E2375" s="5">
        <v>45852</v>
      </c>
      <c r="F2375" s="3" t="s">
        <v>2413</v>
      </c>
      <c r="I2375" s="18">
        <f>IFERROR(ROUND((VLOOKUP(Table1[[#This Row],[Mã khách hàng]],Ty_Le!$A:$D,5,0)*5%),0),0)</f>
        <v>0</v>
      </c>
      <c r="J2375" s="18">
        <f>(Table1[[#This Row],[Tiền hàng]]-Table1[[#This Row],[Tiền chiết khấu]])*8%</f>
        <v>0</v>
      </c>
      <c r="K2375" s="18">
        <v>2825356</v>
      </c>
      <c r="L2375" s="8" t="s">
        <v>24</v>
      </c>
      <c r="M2375" s="7">
        <v>45903</v>
      </c>
      <c r="N2375" s="8" t="s">
        <v>4373</v>
      </c>
      <c r="O2375" s="18">
        <f>IF(Table1[[#This Row],[Phân loại]]="Tồn đầu kỳ",Table1[[#This Row],[Tổng giá trị]],0)</f>
        <v>0</v>
      </c>
      <c r="P2375" s="8">
        <f>IF(Table1[[#This Row],[Số còn phải thu ĐK]]&lt;&gt;0,0,IF(Table1[[#This Row],[Phân loại]]="Bán hàng",Table1[[#This Row],[Tổng giá trị]],-Table1[[#This Row],[Tổng giá trị]]))</f>
        <v>2825356</v>
      </c>
      <c r="Q2375" s="18">
        <f t="shared" si="245"/>
        <v>2825356</v>
      </c>
      <c r="R2375" s="8">
        <f>Table1[[#This Row],[Số còn phải thu ĐK]]+Table1[[#This Row],[Giá Trị HD sau CK]]-Table1[[#This Row],[Số tiền đã thu]]</f>
        <v>0</v>
      </c>
      <c r="S2375" s="7">
        <f>IF(Table1[[#This Row],[Ngày hóa đơn]]&lt;&gt;"",Table1[[#This Row],[Ngày hóa đơn]],Table1[[#This Row],[Ngày hạch toán]])</f>
        <v>45852</v>
      </c>
      <c r="T2375" s="8"/>
      <c r="U2375" s="7">
        <f>IF(Table1[[#This Row],[Ngày tính CN]]="","",S2375+T2375)</f>
        <v>45852</v>
      </c>
      <c r="V2375" s="71">
        <f ca="1">IF(Table1[[#This Row],[Hạn thanh toán]]="","",IF((U2375-NOW())&lt;0,0,(U2375-NOW())))</f>
        <v>0</v>
      </c>
      <c r="X2375" s="65" t="str">
        <f t="shared" ca="1" si="244"/>
        <v/>
      </c>
      <c r="Y2375" s="3" t="str">
        <f t="shared" si="246"/>
        <v>Đã thanh toán</v>
      </c>
      <c r="Z2375" s="250">
        <f>Table1[[#This Row],[Hạn thanh toán]]</f>
        <v>45852</v>
      </c>
      <c r="AA2375" s="250">
        <f>Table1[[#This Row],[Ngày Thanh toán]]</f>
        <v>45903</v>
      </c>
      <c r="AD2375" s="3" t="str">
        <f>IF(Table1[[#This Row],[Mã khách hàng]]="","",VLOOKUP($A2375,Ma_KH!$A:$Q,Ma_KH!O$1,0))</f>
        <v>AEON MALL</v>
      </c>
      <c r="AE2375" s="3" t="str">
        <f>IF(Table1[[#This Row],[Mã khách hàng]]="","",VLOOKUP($A2375,Ma_KH!$A:$Q,Ma_KH!P$1,0))</f>
        <v>CÔNG TY TNHH AEON VIỆT NAM</v>
      </c>
      <c r="AF2375" s="3" t="str">
        <f>VLOOKUP(A2375,Ma_KH!A:Q,Ma_KH!J$1,0)</f>
        <v>Nguyễn Quốc Thái</v>
      </c>
    </row>
    <row r="2376" spans="1:32" ht="16.5">
      <c r="A2376" s="4" t="s">
        <v>139</v>
      </c>
      <c r="B2376" s="4" t="s">
        <v>4518</v>
      </c>
      <c r="C2376" s="5" t="s">
        <v>4318</v>
      </c>
      <c r="D2376" s="6" t="s">
        <v>4677</v>
      </c>
      <c r="E2376" s="5">
        <v>45856</v>
      </c>
      <c r="F2376" s="3" t="s">
        <v>2327</v>
      </c>
      <c r="I2376" s="18">
        <f>IFERROR(ROUND((VLOOKUP(Table1[[#This Row],[Mã khách hàng]],Ty_Le!$A:$D,5,0)*5%),0),0)</f>
        <v>0</v>
      </c>
      <c r="J2376" s="18">
        <f>(Table1[[#This Row],[Tiền hàng]]-Table1[[#This Row],[Tiền chiết khấu]])*8%</f>
        <v>0</v>
      </c>
      <c r="K2376" s="18">
        <v>5015326</v>
      </c>
      <c r="L2376" s="8" t="s">
        <v>24</v>
      </c>
      <c r="M2376" s="7">
        <v>45903</v>
      </c>
      <c r="N2376" s="8" t="s">
        <v>4373</v>
      </c>
      <c r="O2376" s="18">
        <f>IF(Table1[[#This Row],[Phân loại]]="Tồn đầu kỳ",Table1[[#This Row],[Tổng giá trị]],0)</f>
        <v>0</v>
      </c>
      <c r="P2376" s="8">
        <f>IF(Table1[[#This Row],[Số còn phải thu ĐK]]&lt;&gt;0,0,IF(Table1[[#This Row],[Phân loại]]="Bán hàng",Table1[[#This Row],[Tổng giá trị]],-Table1[[#This Row],[Tổng giá trị]]))</f>
        <v>5015326</v>
      </c>
      <c r="Q2376" s="18">
        <f t="shared" si="245"/>
        <v>5015326</v>
      </c>
      <c r="R2376" s="8">
        <f>Table1[[#This Row],[Số còn phải thu ĐK]]+Table1[[#This Row],[Giá Trị HD sau CK]]-Table1[[#This Row],[Số tiền đã thu]]</f>
        <v>0</v>
      </c>
      <c r="S2376" s="7">
        <f>IF(Table1[[#This Row],[Ngày hóa đơn]]&lt;&gt;"",Table1[[#This Row],[Ngày hóa đơn]],Table1[[#This Row],[Ngày hạch toán]])</f>
        <v>45856</v>
      </c>
      <c r="T2376" s="8"/>
      <c r="U2376" s="7">
        <f>IF(Table1[[#This Row],[Ngày tính CN]]="","",S2376+T2376)</f>
        <v>45856</v>
      </c>
      <c r="V2376" s="71">
        <f ca="1">IF(Table1[[#This Row],[Hạn thanh toán]]="","",IF((U2376-NOW())&lt;0,0,(U2376-NOW())))</f>
        <v>0</v>
      </c>
      <c r="X2376" s="65" t="str">
        <f t="shared" ca="1" si="244"/>
        <v/>
      </c>
      <c r="Y2376" s="3" t="str">
        <f t="shared" si="246"/>
        <v>Đã thanh toán</v>
      </c>
      <c r="Z2376" s="250">
        <f>Table1[[#This Row],[Hạn thanh toán]]</f>
        <v>45856</v>
      </c>
      <c r="AA2376" s="250">
        <f>Table1[[#This Row],[Ngày Thanh toán]]</f>
        <v>45903</v>
      </c>
      <c r="AD2376" s="3" t="str">
        <f>IF(Table1[[#This Row],[Mã khách hàng]]="","",VLOOKUP($A2376,Ma_KH!$A:$Q,Ma_KH!O$1,0))</f>
        <v>AEON MALL</v>
      </c>
      <c r="AE2376" s="3" t="str">
        <f>IF(Table1[[#This Row],[Mã khách hàng]]="","",VLOOKUP($A2376,Ma_KH!$A:$Q,Ma_KH!P$1,0))</f>
        <v>CÔNG TY TNHH AEON VIỆT NAM</v>
      </c>
      <c r="AF2376" s="3" t="str">
        <f>VLOOKUP(A2376,Ma_KH!A:Q,Ma_KH!J$1,0)</f>
        <v>Trần Hạo Nhị</v>
      </c>
    </row>
    <row r="2377" spans="1:32" ht="16.5">
      <c r="A2377" s="4" t="s">
        <v>140</v>
      </c>
      <c r="B2377" s="4" t="s">
        <v>4518</v>
      </c>
      <c r="C2377" s="5" t="s">
        <v>4319</v>
      </c>
      <c r="D2377" s="6" t="s">
        <v>4678</v>
      </c>
      <c r="E2377" s="5">
        <v>45860</v>
      </c>
      <c r="F2377" s="3" t="s">
        <v>2378</v>
      </c>
      <c r="I2377" s="18">
        <f>IFERROR(ROUND((VLOOKUP(Table1[[#This Row],[Mã khách hàng]],Ty_Le!$A:$D,5,0)*5%),0),0)</f>
        <v>0</v>
      </c>
      <c r="J2377" s="18">
        <f>(Table1[[#This Row],[Tiền hàng]]-Table1[[#This Row],[Tiền chiết khấu]])*8%</f>
        <v>0</v>
      </c>
      <c r="K2377" s="18">
        <v>5286314</v>
      </c>
      <c r="L2377" s="8" t="s">
        <v>24</v>
      </c>
      <c r="M2377" s="7">
        <v>45903</v>
      </c>
      <c r="N2377" s="8" t="s">
        <v>4373</v>
      </c>
      <c r="O2377" s="18">
        <f>IF(Table1[[#This Row],[Phân loại]]="Tồn đầu kỳ",Table1[[#This Row],[Tổng giá trị]],0)</f>
        <v>0</v>
      </c>
      <c r="P2377" s="8">
        <f>IF(Table1[[#This Row],[Số còn phải thu ĐK]]&lt;&gt;0,0,IF(Table1[[#This Row],[Phân loại]]="Bán hàng",Table1[[#This Row],[Tổng giá trị]],-Table1[[#This Row],[Tổng giá trị]]))</f>
        <v>5286314</v>
      </c>
      <c r="Q2377" s="18">
        <f t="shared" si="245"/>
        <v>5286314</v>
      </c>
      <c r="R2377" s="8">
        <f>Table1[[#This Row],[Số còn phải thu ĐK]]+Table1[[#This Row],[Giá Trị HD sau CK]]-Table1[[#This Row],[Số tiền đã thu]]</f>
        <v>0</v>
      </c>
      <c r="S2377" s="7">
        <f>IF(Table1[[#This Row],[Ngày hóa đơn]]&lt;&gt;"",Table1[[#This Row],[Ngày hóa đơn]],Table1[[#This Row],[Ngày hạch toán]])</f>
        <v>45860</v>
      </c>
      <c r="T2377" s="8"/>
      <c r="U2377" s="7">
        <f>IF(Table1[[#This Row],[Ngày tính CN]]="","",S2377+T2377)</f>
        <v>45860</v>
      </c>
      <c r="V2377" s="71">
        <f ca="1">IF(Table1[[#This Row],[Hạn thanh toán]]="","",IF((U2377-NOW())&lt;0,0,(U2377-NOW())))</f>
        <v>0</v>
      </c>
      <c r="X2377" s="65" t="str">
        <f t="shared" ca="1" si="244"/>
        <v/>
      </c>
      <c r="Y2377" s="3" t="str">
        <f t="shared" si="246"/>
        <v>Đã thanh toán</v>
      </c>
      <c r="Z2377" s="250">
        <f>Table1[[#This Row],[Hạn thanh toán]]</f>
        <v>45860</v>
      </c>
      <c r="AA2377" s="250">
        <f>Table1[[#This Row],[Ngày Thanh toán]]</f>
        <v>45903</v>
      </c>
      <c r="AD2377" s="3" t="str">
        <f>IF(Table1[[#This Row],[Mã khách hàng]]="","",VLOOKUP($A2377,Ma_KH!$A:$Q,Ma_KH!O$1,0))</f>
        <v>AEON MALL</v>
      </c>
      <c r="AE2377" s="3" t="str">
        <f>IF(Table1[[#This Row],[Mã khách hàng]]="","",VLOOKUP($A2377,Ma_KH!$A:$Q,Ma_KH!P$1,0))</f>
        <v>CÔNG TY TNHH AEON VIỆT NAM</v>
      </c>
      <c r="AF2377" s="3" t="str">
        <f>VLOOKUP(A2377,Ma_KH!A:Q,Ma_KH!J$1,0)</f>
        <v>Dương Thị Kim Hồng</v>
      </c>
    </row>
    <row r="2378" spans="1:32" ht="16.5">
      <c r="A2378" s="4" t="s">
        <v>139</v>
      </c>
      <c r="B2378" s="4" t="s">
        <v>4518</v>
      </c>
      <c r="C2378" s="5" t="s">
        <v>4320</v>
      </c>
      <c r="D2378" s="6" t="s">
        <v>4679</v>
      </c>
      <c r="E2378" s="5">
        <v>45868</v>
      </c>
      <c r="F2378" s="3" t="s">
        <v>2329</v>
      </c>
      <c r="I2378" s="18">
        <f>IFERROR(ROUND((VLOOKUP(Table1[[#This Row],[Mã khách hàng]],Ty_Le!$A:$D,5,0)*5%),0),0)</f>
        <v>0</v>
      </c>
      <c r="J2378" s="18">
        <f>(Table1[[#This Row],[Tiền hàng]]-Table1[[#This Row],[Tiền chiết khấu]])*8%</f>
        <v>0</v>
      </c>
      <c r="K2378" s="18">
        <v>1302653</v>
      </c>
      <c r="L2378" s="8" t="s">
        <v>24</v>
      </c>
      <c r="M2378" s="7">
        <v>45903</v>
      </c>
      <c r="N2378" s="8" t="s">
        <v>4373</v>
      </c>
      <c r="O2378" s="18">
        <f>IF(Table1[[#This Row],[Phân loại]]="Tồn đầu kỳ",Table1[[#This Row],[Tổng giá trị]],0)</f>
        <v>0</v>
      </c>
      <c r="P2378" s="8">
        <f>IF(Table1[[#This Row],[Số còn phải thu ĐK]]&lt;&gt;0,0,IF(Table1[[#This Row],[Phân loại]]="Bán hàng",Table1[[#This Row],[Tổng giá trị]],-Table1[[#This Row],[Tổng giá trị]]))</f>
        <v>1302653</v>
      </c>
      <c r="Q2378" s="18">
        <f t="shared" si="245"/>
        <v>1302653</v>
      </c>
      <c r="R2378" s="8">
        <f>Table1[[#This Row],[Số còn phải thu ĐK]]+Table1[[#This Row],[Giá Trị HD sau CK]]-Table1[[#This Row],[Số tiền đã thu]]</f>
        <v>0</v>
      </c>
      <c r="S2378" s="7">
        <f>IF(Table1[[#This Row],[Ngày hóa đơn]]&lt;&gt;"",Table1[[#This Row],[Ngày hóa đơn]],Table1[[#This Row],[Ngày hạch toán]])</f>
        <v>45868</v>
      </c>
      <c r="T2378" s="8"/>
      <c r="U2378" s="7">
        <f>IF(Table1[[#This Row],[Ngày tính CN]]="","",S2378+T2378)</f>
        <v>45868</v>
      </c>
      <c r="V2378" s="71">
        <f ca="1">IF(Table1[[#This Row],[Hạn thanh toán]]="","",IF((U2378-NOW())&lt;0,0,(U2378-NOW())))</f>
        <v>0</v>
      </c>
      <c r="X2378" s="65" t="str">
        <f t="shared" ca="1" si="244"/>
        <v/>
      </c>
      <c r="Y2378" s="3" t="str">
        <f t="shared" si="246"/>
        <v>Đã thanh toán</v>
      </c>
      <c r="Z2378" s="250">
        <f>Table1[[#This Row],[Hạn thanh toán]]</f>
        <v>45868</v>
      </c>
      <c r="AA2378" s="250">
        <f>Table1[[#This Row],[Ngày Thanh toán]]</f>
        <v>45903</v>
      </c>
      <c r="AD2378" s="3" t="str">
        <f>IF(Table1[[#This Row],[Mã khách hàng]]="","",VLOOKUP($A2378,Ma_KH!$A:$Q,Ma_KH!O$1,0))</f>
        <v>AEON MALL</v>
      </c>
      <c r="AE2378" s="3" t="str">
        <f>IF(Table1[[#This Row],[Mã khách hàng]]="","",VLOOKUP($A2378,Ma_KH!$A:$Q,Ma_KH!P$1,0))</f>
        <v>CÔNG TY TNHH AEON VIỆT NAM</v>
      </c>
      <c r="AF2378" s="3" t="str">
        <f>VLOOKUP(A2378,Ma_KH!A:Q,Ma_KH!J$1,0)</f>
        <v>Trần Hạo Nhị</v>
      </c>
    </row>
    <row r="2379" spans="1:32" ht="16.5">
      <c r="A2379" s="4" t="s">
        <v>139</v>
      </c>
      <c r="B2379" s="4" t="s">
        <v>4518</v>
      </c>
      <c r="C2379" s="5" t="s">
        <v>4320</v>
      </c>
      <c r="D2379" s="6" t="s">
        <v>4680</v>
      </c>
      <c r="E2379" s="5">
        <v>45868</v>
      </c>
      <c r="F2379" s="3" t="s">
        <v>2328</v>
      </c>
      <c r="I2379" s="18">
        <f>IFERROR(ROUND((VLOOKUP(Table1[[#This Row],[Mã khách hàng]],Ty_Le!$A:$D,5,0)*5%),0),0)</f>
        <v>0</v>
      </c>
      <c r="J2379" s="18">
        <f>(Table1[[#This Row],[Tiền hàng]]-Table1[[#This Row],[Tiền chiết khấu]])*8%</f>
        <v>0</v>
      </c>
      <c r="K2379" s="18">
        <v>1741403</v>
      </c>
      <c r="L2379" s="8" t="s">
        <v>24</v>
      </c>
      <c r="M2379" s="7">
        <v>45903</v>
      </c>
      <c r="N2379" s="8" t="s">
        <v>4373</v>
      </c>
      <c r="O2379" s="18">
        <f>IF(Table1[[#This Row],[Phân loại]]="Tồn đầu kỳ",Table1[[#This Row],[Tổng giá trị]],0)</f>
        <v>0</v>
      </c>
      <c r="P2379" s="8">
        <f>IF(Table1[[#This Row],[Số còn phải thu ĐK]]&lt;&gt;0,0,IF(Table1[[#This Row],[Phân loại]]="Bán hàng",Table1[[#This Row],[Tổng giá trị]],-Table1[[#This Row],[Tổng giá trị]]))</f>
        <v>1741403</v>
      </c>
      <c r="Q2379" s="18">
        <f t="shared" si="245"/>
        <v>1741403</v>
      </c>
      <c r="R2379" s="8">
        <f>Table1[[#This Row],[Số còn phải thu ĐK]]+Table1[[#This Row],[Giá Trị HD sau CK]]-Table1[[#This Row],[Số tiền đã thu]]</f>
        <v>0</v>
      </c>
      <c r="S2379" s="7">
        <f>IF(Table1[[#This Row],[Ngày hóa đơn]]&lt;&gt;"",Table1[[#This Row],[Ngày hóa đơn]],Table1[[#This Row],[Ngày hạch toán]])</f>
        <v>45868</v>
      </c>
      <c r="T2379" s="8"/>
      <c r="U2379" s="7">
        <f>IF(Table1[[#This Row],[Ngày tính CN]]="","",S2379+T2379)</f>
        <v>45868</v>
      </c>
      <c r="V2379" s="71">
        <f ca="1">IF(Table1[[#This Row],[Hạn thanh toán]]="","",IF((U2379-NOW())&lt;0,0,(U2379-NOW())))</f>
        <v>0</v>
      </c>
      <c r="X2379" s="65" t="str">
        <f t="shared" ca="1" si="244"/>
        <v/>
      </c>
      <c r="Y2379" s="3" t="str">
        <f t="shared" si="246"/>
        <v>Đã thanh toán</v>
      </c>
      <c r="Z2379" s="250">
        <f>Table1[[#This Row],[Hạn thanh toán]]</f>
        <v>45868</v>
      </c>
      <c r="AA2379" s="250">
        <f>Table1[[#This Row],[Ngày Thanh toán]]</f>
        <v>45903</v>
      </c>
      <c r="AD2379" s="3" t="str">
        <f>IF(Table1[[#This Row],[Mã khách hàng]]="","",VLOOKUP($A2379,Ma_KH!$A:$Q,Ma_KH!O$1,0))</f>
        <v>AEON MALL</v>
      </c>
      <c r="AE2379" s="3" t="str">
        <f>IF(Table1[[#This Row],[Mã khách hàng]]="","",VLOOKUP($A2379,Ma_KH!$A:$Q,Ma_KH!P$1,0))</f>
        <v>CÔNG TY TNHH AEON VIỆT NAM</v>
      </c>
      <c r="AF2379" s="3" t="str">
        <f>VLOOKUP(A2379,Ma_KH!A:Q,Ma_KH!J$1,0)</f>
        <v>Trần Hạo Nhị</v>
      </c>
    </row>
    <row r="2380" spans="1:32" ht="16.5">
      <c r="A2380" s="4" t="s">
        <v>140</v>
      </c>
      <c r="B2380" s="4" t="s">
        <v>4518</v>
      </c>
      <c r="C2380" s="5" t="s">
        <v>4321</v>
      </c>
      <c r="D2380" s="6" t="s">
        <v>4681</v>
      </c>
      <c r="E2380" s="5">
        <v>45869</v>
      </c>
      <c r="F2380" s="3" t="s">
        <v>2379</v>
      </c>
      <c r="I2380" s="18">
        <f>IFERROR(ROUND((VLOOKUP(Table1[[#This Row],[Mã khách hàng]],Ty_Le!$A:$D,5,0)*5%),0),0)</f>
        <v>0</v>
      </c>
      <c r="J2380" s="18">
        <f>(Table1[[#This Row],[Tiền hàng]]-Table1[[#This Row],[Tiền chiết khấu]])*8%</f>
        <v>0</v>
      </c>
      <c r="K2380" s="18">
        <v>2502079</v>
      </c>
      <c r="L2380" s="8" t="s">
        <v>24</v>
      </c>
      <c r="M2380" s="7">
        <v>45903</v>
      </c>
      <c r="N2380" s="8" t="s">
        <v>4373</v>
      </c>
      <c r="O2380" s="18">
        <f>IF(Table1[[#This Row],[Phân loại]]="Tồn đầu kỳ",Table1[[#This Row],[Tổng giá trị]],0)</f>
        <v>0</v>
      </c>
      <c r="P2380" s="8">
        <f>IF(Table1[[#This Row],[Số còn phải thu ĐK]]&lt;&gt;0,0,IF(Table1[[#This Row],[Phân loại]]="Bán hàng",Table1[[#This Row],[Tổng giá trị]],-Table1[[#This Row],[Tổng giá trị]]))</f>
        <v>2502079</v>
      </c>
      <c r="Q2380" s="18">
        <f t="shared" si="245"/>
        <v>2502079</v>
      </c>
      <c r="R2380" s="8">
        <f>Table1[[#This Row],[Số còn phải thu ĐK]]+Table1[[#This Row],[Giá Trị HD sau CK]]-Table1[[#This Row],[Số tiền đã thu]]</f>
        <v>0</v>
      </c>
      <c r="S2380" s="7">
        <f>IF(Table1[[#This Row],[Ngày hóa đơn]]&lt;&gt;"",Table1[[#This Row],[Ngày hóa đơn]],Table1[[#This Row],[Ngày hạch toán]])</f>
        <v>45869</v>
      </c>
      <c r="T2380" s="8"/>
      <c r="U2380" s="7">
        <f>IF(Table1[[#This Row],[Ngày tính CN]]="","",S2380+T2380)</f>
        <v>45869</v>
      </c>
      <c r="V2380" s="71">
        <f ca="1">IF(Table1[[#This Row],[Hạn thanh toán]]="","",IF((U2380-NOW())&lt;0,0,(U2380-NOW())))</f>
        <v>0</v>
      </c>
      <c r="X2380" s="65" t="str">
        <f t="shared" ca="1" si="244"/>
        <v/>
      </c>
      <c r="Y2380" s="3" t="str">
        <f t="shared" si="246"/>
        <v>Đã thanh toán</v>
      </c>
      <c r="Z2380" s="250">
        <f>Table1[[#This Row],[Hạn thanh toán]]</f>
        <v>45869</v>
      </c>
      <c r="AA2380" s="250">
        <f>Table1[[#This Row],[Ngày Thanh toán]]</f>
        <v>45903</v>
      </c>
      <c r="AD2380" s="3" t="str">
        <f>IF(Table1[[#This Row],[Mã khách hàng]]="","",VLOOKUP($A2380,Ma_KH!$A:$Q,Ma_KH!O$1,0))</f>
        <v>AEON MALL</v>
      </c>
      <c r="AE2380" s="3" t="str">
        <f>IF(Table1[[#This Row],[Mã khách hàng]]="","",VLOOKUP($A2380,Ma_KH!$A:$Q,Ma_KH!P$1,0))</f>
        <v>CÔNG TY TNHH AEON VIỆT NAM</v>
      </c>
      <c r="AF2380" s="3" t="str">
        <f>VLOOKUP(A2380,Ma_KH!A:Q,Ma_KH!J$1,0)</f>
        <v>Dương Thị Kim Hồng</v>
      </c>
    </row>
    <row r="2381" spans="1:32" ht="16.5">
      <c r="A2381" s="4" t="s">
        <v>141</v>
      </c>
      <c r="B2381" s="4" t="s">
        <v>4518</v>
      </c>
      <c r="C2381" s="5" t="s">
        <v>4320</v>
      </c>
      <c r="D2381" s="6" t="s">
        <v>4682</v>
      </c>
      <c r="E2381" s="5">
        <v>45868</v>
      </c>
      <c r="F2381" s="3">
        <v>1536</v>
      </c>
      <c r="I2381" s="18">
        <f>IFERROR(ROUND((VLOOKUP(Table1[[#This Row],[Mã khách hàng]],Ty_Le!$A:$D,5,0)*5%),0),0)</f>
        <v>0</v>
      </c>
      <c r="J2381" s="18">
        <f>(Table1[[#This Row],[Tiền hàng]]-Table1[[#This Row],[Tiền chiết khấu]])*8%</f>
        <v>0</v>
      </c>
      <c r="K2381" s="18">
        <v>429106</v>
      </c>
      <c r="L2381" s="8" t="s">
        <v>3649</v>
      </c>
      <c r="M2381" s="7">
        <v>45903</v>
      </c>
      <c r="N2381" s="8" t="s">
        <v>4373</v>
      </c>
      <c r="O2381" s="18">
        <f>IF(Table1[[#This Row],[Phân loại]]="Tồn đầu kỳ",Table1[[#This Row],[Tổng giá trị]],0)</f>
        <v>0</v>
      </c>
      <c r="P2381" s="8">
        <f>IF(Table1[[#This Row],[Số còn phải thu ĐK]]&lt;&gt;0,0,IF(Table1[[#This Row],[Phân loại]]="Bán hàng",Table1[[#This Row],[Tổng giá trị]],-Table1[[#This Row],[Tổng giá trị]]))</f>
        <v>-429106</v>
      </c>
      <c r="Q2381" s="18">
        <f t="shared" si="245"/>
        <v>-429106</v>
      </c>
      <c r="R2381" s="8">
        <f>Table1[[#This Row],[Số còn phải thu ĐK]]+Table1[[#This Row],[Giá Trị HD sau CK]]-Table1[[#This Row],[Số tiền đã thu]]</f>
        <v>0</v>
      </c>
      <c r="S2381" s="7">
        <f>IF(Table1[[#This Row],[Ngày hóa đơn]]&lt;&gt;"",Table1[[#This Row],[Ngày hóa đơn]],Table1[[#This Row],[Ngày hạch toán]])</f>
        <v>45868</v>
      </c>
      <c r="T2381" s="8"/>
      <c r="U2381" s="7">
        <f>IF(Table1[[#This Row],[Ngày tính CN]]="","",S2381+T2381)</f>
        <v>45868</v>
      </c>
      <c r="V2381" s="71">
        <f ca="1">IF(Table1[[#This Row],[Hạn thanh toán]]="","",IF((U2381-NOW())&lt;0,0,(U2381-NOW())))</f>
        <v>0</v>
      </c>
      <c r="X2381" s="65" t="str">
        <f t="shared" ca="1" si="244"/>
        <v/>
      </c>
      <c r="Y2381" s="3" t="str">
        <f t="shared" si="246"/>
        <v>Đã thanh toán</v>
      </c>
      <c r="Z2381" s="250">
        <f>Table1[[#This Row],[Hạn thanh toán]]</f>
        <v>45868</v>
      </c>
      <c r="AA2381" s="250">
        <f>Table1[[#This Row],[Ngày Thanh toán]]</f>
        <v>45903</v>
      </c>
      <c r="AD2381" s="3" t="str">
        <f>IF(Table1[[#This Row],[Mã khách hàng]]="","",VLOOKUP($A2381,Ma_KH!$A:$Q,Ma_KH!O$1,0))</f>
        <v>AEON MALL</v>
      </c>
      <c r="AE2381" s="3" t="str">
        <f>IF(Table1[[#This Row],[Mã khách hàng]]="","",VLOOKUP($A2381,Ma_KH!$A:$Q,Ma_KH!P$1,0))</f>
        <v>CÔNG TY TNHH AEON VIỆT NAM</v>
      </c>
      <c r="AF2381" s="3" t="str">
        <f>VLOOKUP(A2381,Ma_KH!A:Q,Ma_KH!J$1,0)</f>
        <v>Nguyễn Quốc Thái</v>
      </c>
    </row>
    <row r="2382" spans="1:32" ht="16.5">
      <c r="A2382" s="4" t="s">
        <v>139</v>
      </c>
      <c r="B2382" s="4" t="s">
        <v>4518</v>
      </c>
      <c r="C2382" s="5" t="s">
        <v>4321</v>
      </c>
      <c r="D2382" s="6" t="s">
        <v>4565</v>
      </c>
      <c r="E2382" s="5">
        <v>45869</v>
      </c>
      <c r="F2382" s="3">
        <v>6653</v>
      </c>
      <c r="I2382" s="18">
        <f>IFERROR(ROUND((VLOOKUP(Table1[[#This Row],[Mã khách hàng]],Ty_Le!$A:$D,5,0)*5%),0),0)</f>
        <v>0</v>
      </c>
      <c r="J2382" s="18">
        <f>(Table1[[#This Row],[Tiền hàng]]-Table1[[#This Row],[Tiền chiết khấu]])*8%</f>
        <v>0</v>
      </c>
      <c r="K2382" s="18">
        <v>675449</v>
      </c>
      <c r="L2382" s="8" t="s">
        <v>3649</v>
      </c>
      <c r="M2382" s="7">
        <v>45903</v>
      </c>
      <c r="N2382" s="8" t="s">
        <v>4373</v>
      </c>
      <c r="O2382" s="18">
        <f>IF(Table1[[#This Row],[Phân loại]]="Tồn đầu kỳ",Table1[[#This Row],[Tổng giá trị]],0)</f>
        <v>0</v>
      </c>
      <c r="P2382" s="8">
        <f>IF(Table1[[#This Row],[Số còn phải thu ĐK]]&lt;&gt;0,0,IF(Table1[[#This Row],[Phân loại]]="Bán hàng",Table1[[#This Row],[Tổng giá trị]],-Table1[[#This Row],[Tổng giá trị]]))</f>
        <v>-675449</v>
      </c>
      <c r="Q2382" s="18">
        <f t="shared" si="245"/>
        <v>-675449</v>
      </c>
      <c r="R2382" s="8">
        <f>Table1[[#This Row],[Số còn phải thu ĐK]]+Table1[[#This Row],[Giá Trị HD sau CK]]-Table1[[#This Row],[Số tiền đã thu]]</f>
        <v>0</v>
      </c>
      <c r="S2382" s="7">
        <f>IF(Table1[[#This Row],[Ngày hóa đơn]]&lt;&gt;"",Table1[[#This Row],[Ngày hóa đơn]],Table1[[#This Row],[Ngày hạch toán]])</f>
        <v>45869</v>
      </c>
      <c r="T2382" s="8"/>
      <c r="U2382" s="7">
        <f>IF(Table1[[#This Row],[Ngày tính CN]]="","",S2382+T2382)</f>
        <v>45869</v>
      </c>
      <c r="V2382" s="71">
        <f ca="1">IF(Table1[[#This Row],[Hạn thanh toán]]="","",IF((U2382-NOW())&lt;0,0,(U2382-NOW())))</f>
        <v>0</v>
      </c>
      <c r="X2382" s="65" t="str">
        <f t="shared" ca="1" si="244"/>
        <v/>
      </c>
      <c r="Y2382" s="3" t="str">
        <f t="shared" si="246"/>
        <v>Đã thanh toán</v>
      </c>
      <c r="Z2382" s="250">
        <f>Table1[[#This Row],[Hạn thanh toán]]</f>
        <v>45869</v>
      </c>
      <c r="AA2382" s="250">
        <f>Table1[[#This Row],[Ngày Thanh toán]]</f>
        <v>45903</v>
      </c>
      <c r="AD2382" s="3" t="str">
        <f>IF(Table1[[#This Row],[Mã khách hàng]]="","",VLOOKUP($A2382,Ma_KH!$A:$Q,Ma_KH!O$1,0))</f>
        <v>AEON MALL</v>
      </c>
      <c r="AE2382" s="3" t="str">
        <f>IF(Table1[[#This Row],[Mã khách hàng]]="","",VLOOKUP($A2382,Ma_KH!$A:$Q,Ma_KH!P$1,0))</f>
        <v>CÔNG TY TNHH AEON VIỆT NAM</v>
      </c>
      <c r="AF2382" s="3" t="str">
        <f>VLOOKUP(A2382,Ma_KH!A:Q,Ma_KH!J$1,0)</f>
        <v>Trần Hạo Nhị</v>
      </c>
    </row>
    <row r="2383" spans="1:32" ht="16.5">
      <c r="A2383" s="4" t="s">
        <v>139</v>
      </c>
      <c r="B2383" s="4" t="s">
        <v>4518</v>
      </c>
      <c r="C2383" s="5" t="s">
        <v>4321</v>
      </c>
      <c r="D2383" s="6" t="s">
        <v>4566</v>
      </c>
      <c r="E2383" s="5">
        <v>45869</v>
      </c>
      <c r="F2383" s="3">
        <v>25435</v>
      </c>
      <c r="I2383" s="18">
        <f>IFERROR(ROUND((VLOOKUP(Table1[[#This Row],[Mã khách hàng]],Ty_Le!$A:$D,5,0)*5%),0),0)</f>
        <v>0</v>
      </c>
      <c r="J2383" s="18">
        <f>(Table1[[#This Row],[Tiền hàng]]-Table1[[#This Row],[Tiền chiết khấu]])*8%</f>
        <v>0</v>
      </c>
      <c r="K2383" s="18">
        <v>771224</v>
      </c>
      <c r="L2383" s="8" t="s">
        <v>3649</v>
      </c>
      <c r="M2383" s="7">
        <v>45903</v>
      </c>
      <c r="N2383" s="8" t="s">
        <v>4373</v>
      </c>
      <c r="O2383" s="18">
        <f>IF(Table1[[#This Row],[Phân loại]]="Tồn đầu kỳ",Table1[[#This Row],[Tổng giá trị]],0)</f>
        <v>0</v>
      </c>
      <c r="P2383" s="8">
        <f>IF(Table1[[#This Row],[Số còn phải thu ĐK]]&lt;&gt;0,0,IF(Table1[[#This Row],[Phân loại]]="Bán hàng",Table1[[#This Row],[Tổng giá trị]],-Table1[[#This Row],[Tổng giá trị]]))</f>
        <v>-771224</v>
      </c>
      <c r="Q2383" s="18">
        <f t="shared" si="245"/>
        <v>-771224</v>
      </c>
      <c r="R2383" s="8">
        <f>Table1[[#This Row],[Số còn phải thu ĐK]]+Table1[[#This Row],[Giá Trị HD sau CK]]-Table1[[#This Row],[Số tiền đã thu]]</f>
        <v>0</v>
      </c>
      <c r="S2383" s="7">
        <f>IF(Table1[[#This Row],[Ngày hóa đơn]]&lt;&gt;"",Table1[[#This Row],[Ngày hóa đơn]],Table1[[#This Row],[Ngày hạch toán]])</f>
        <v>45869</v>
      </c>
      <c r="T2383" s="8"/>
      <c r="U2383" s="7">
        <f>IF(Table1[[#This Row],[Ngày tính CN]]="","",S2383+T2383)</f>
        <v>45869</v>
      </c>
      <c r="V2383" s="71">
        <f ca="1">IF(Table1[[#This Row],[Hạn thanh toán]]="","",IF((U2383-NOW())&lt;0,0,(U2383-NOW())))</f>
        <v>0</v>
      </c>
      <c r="X2383" s="65" t="str">
        <f t="shared" ref="X2383:X2446" ca="1" si="247">IF(OR($U2383="",$R2383=0),"",IF((U$4-NOW())&lt;0,-($U2383-NOW()),0))</f>
        <v/>
      </c>
      <c r="Y2383" s="3" t="str">
        <f t="shared" si="246"/>
        <v>Đã thanh toán</v>
      </c>
      <c r="Z2383" s="250">
        <f>Table1[[#This Row],[Hạn thanh toán]]</f>
        <v>45869</v>
      </c>
      <c r="AA2383" s="250">
        <f>Table1[[#This Row],[Ngày Thanh toán]]</f>
        <v>45903</v>
      </c>
      <c r="AD2383" s="3" t="str">
        <f>IF(Table1[[#This Row],[Mã khách hàng]]="","",VLOOKUP($A2383,Ma_KH!$A:$Q,Ma_KH!O$1,0))</f>
        <v>AEON MALL</v>
      </c>
      <c r="AE2383" s="3" t="str">
        <f>IF(Table1[[#This Row],[Mã khách hàng]]="","",VLOOKUP($A2383,Ma_KH!$A:$Q,Ma_KH!P$1,0))</f>
        <v>CÔNG TY TNHH AEON VIỆT NAM</v>
      </c>
      <c r="AF2383" s="3" t="str">
        <f>VLOOKUP(A2383,Ma_KH!A:Q,Ma_KH!J$1,0)</f>
        <v>Trần Hạo Nhị</v>
      </c>
    </row>
    <row r="2384" spans="1:32" ht="16.5">
      <c r="A2384" s="4" t="s">
        <v>139</v>
      </c>
      <c r="B2384" s="4" t="s">
        <v>4518</v>
      </c>
      <c r="C2384" s="5" t="s">
        <v>4321</v>
      </c>
      <c r="D2384" s="6" t="s">
        <v>4567</v>
      </c>
      <c r="E2384" s="5">
        <v>45869</v>
      </c>
      <c r="F2384" s="3">
        <v>26414</v>
      </c>
      <c r="I2384" s="18">
        <f>IFERROR(ROUND((VLOOKUP(Table1[[#This Row],[Mã khách hàng]],Ty_Le!$A:$D,5,0)*5%),0),0)</f>
        <v>0</v>
      </c>
      <c r="J2384" s="18">
        <f>(Table1[[#This Row],[Tiền hàng]]-Table1[[#This Row],[Tiền chiết khấu]])*8%</f>
        <v>0</v>
      </c>
      <c r="K2384" s="18">
        <v>322742</v>
      </c>
      <c r="L2384" s="8" t="s">
        <v>3649</v>
      </c>
      <c r="M2384" s="7">
        <v>45903</v>
      </c>
      <c r="N2384" s="8" t="s">
        <v>4373</v>
      </c>
      <c r="O2384" s="18">
        <f>IF(Table1[[#This Row],[Phân loại]]="Tồn đầu kỳ",Table1[[#This Row],[Tổng giá trị]],0)</f>
        <v>0</v>
      </c>
      <c r="P2384" s="8">
        <f>IF(Table1[[#This Row],[Số còn phải thu ĐK]]&lt;&gt;0,0,IF(Table1[[#This Row],[Phân loại]]="Bán hàng",Table1[[#This Row],[Tổng giá trị]],-Table1[[#This Row],[Tổng giá trị]]))</f>
        <v>-322742</v>
      </c>
      <c r="Q2384" s="18">
        <f t="shared" si="245"/>
        <v>-322742</v>
      </c>
      <c r="R2384" s="8">
        <f>Table1[[#This Row],[Số còn phải thu ĐK]]+Table1[[#This Row],[Giá Trị HD sau CK]]-Table1[[#This Row],[Số tiền đã thu]]</f>
        <v>0</v>
      </c>
      <c r="S2384" s="7">
        <f>IF(Table1[[#This Row],[Ngày hóa đơn]]&lt;&gt;"",Table1[[#This Row],[Ngày hóa đơn]],Table1[[#This Row],[Ngày hạch toán]])</f>
        <v>45869</v>
      </c>
      <c r="T2384" s="8"/>
      <c r="U2384" s="7">
        <f>IF(Table1[[#This Row],[Ngày tính CN]]="","",S2384+T2384)</f>
        <v>45869</v>
      </c>
      <c r="V2384" s="71">
        <f ca="1">IF(Table1[[#This Row],[Hạn thanh toán]]="","",IF((U2384-NOW())&lt;0,0,(U2384-NOW())))</f>
        <v>0</v>
      </c>
      <c r="X2384" s="65" t="str">
        <f t="shared" ca="1" si="247"/>
        <v/>
      </c>
      <c r="Y2384" s="3" t="str">
        <f t="shared" si="246"/>
        <v>Đã thanh toán</v>
      </c>
      <c r="Z2384" s="250">
        <f>Table1[[#This Row],[Hạn thanh toán]]</f>
        <v>45869</v>
      </c>
      <c r="AA2384" s="250">
        <f>Table1[[#This Row],[Ngày Thanh toán]]</f>
        <v>45903</v>
      </c>
      <c r="AD2384" s="3" t="str">
        <f>IF(Table1[[#This Row],[Mã khách hàng]]="","",VLOOKUP($A2384,Ma_KH!$A:$Q,Ma_KH!O$1,0))</f>
        <v>AEON MALL</v>
      </c>
      <c r="AE2384" s="3" t="str">
        <f>IF(Table1[[#This Row],[Mã khách hàng]]="","",VLOOKUP($A2384,Ma_KH!$A:$Q,Ma_KH!P$1,0))</f>
        <v>CÔNG TY TNHH AEON VIỆT NAM</v>
      </c>
      <c r="AF2384" s="3" t="str">
        <f>VLOOKUP(A2384,Ma_KH!A:Q,Ma_KH!J$1,0)</f>
        <v>Trần Hạo Nhị</v>
      </c>
    </row>
    <row r="2385" spans="1:32" ht="16.5">
      <c r="A2385" s="4" t="s">
        <v>139</v>
      </c>
      <c r="B2385" s="4" t="s">
        <v>4518</v>
      </c>
      <c r="C2385" s="5" t="s">
        <v>4321</v>
      </c>
      <c r="D2385" s="6" t="s">
        <v>4568</v>
      </c>
      <c r="E2385" s="5">
        <v>45869</v>
      </c>
      <c r="F2385" s="3">
        <v>9841</v>
      </c>
      <c r="I2385" s="18">
        <f>IFERROR(ROUND((VLOOKUP(Table1[[#This Row],[Mã khách hàng]],Ty_Le!$A:$D,5,0)*5%),0),0)</f>
        <v>0</v>
      </c>
      <c r="J2385" s="18">
        <f>(Table1[[#This Row],[Tiền hàng]]-Table1[[#This Row],[Tiền chiết khấu]])*8%</f>
        <v>0</v>
      </c>
      <c r="K2385" s="18">
        <v>922754</v>
      </c>
      <c r="L2385" s="8" t="s">
        <v>3649</v>
      </c>
      <c r="M2385" s="7">
        <v>45903</v>
      </c>
      <c r="N2385" s="8" t="s">
        <v>4373</v>
      </c>
      <c r="O2385" s="18">
        <f>IF(Table1[[#This Row],[Phân loại]]="Tồn đầu kỳ",Table1[[#This Row],[Tổng giá trị]],0)</f>
        <v>0</v>
      </c>
      <c r="P2385" s="8">
        <f>IF(Table1[[#This Row],[Số còn phải thu ĐK]]&lt;&gt;0,0,IF(Table1[[#This Row],[Phân loại]]="Bán hàng",Table1[[#This Row],[Tổng giá trị]],-Table1[[#This Row],[Tổng giá trị]]))</f>
        <v>-922754</v>
      </c>
      <c r="Q2385" s="18">
        <f t="shared" si="245"/>
        <v>-922754</v>
      </c>
      <c r="R2385" s="8">
        <f>Table1[[#This Row],[Số còn phải thu ĐK]]+Table1[[#This Row],[Giá Trị HD sau CK]]-Table1[[#This Row],[Số tiền đã thu]]</f>
        <v>0</v>
      </c>
      <c r="S2385" s="7">
        <f>IF(Table1[[#This Row],[Ngày hóa đơn]]&lt;&gt;"",Table1[[#This Row],[Ngày hóa đơn]],Table1[[#This Row],[Ngày hạch toán]])</f>
        <v>45869</v>
      </c>
      <c r="T2385" s="8"/>
      <c r="U2385" s="7">
        <f>IF(Table1[[#This Row],[Ngày tính CN]]="","",S2385+T2385)</f>
        <v>45869</v>
      </c>
      <c r="V2385" s="71">
        <f ca="1">IF(Table1[[#This Row],[Hạn thanh toán]]="","",IF((U2385-NOW())&lt;0,0,(U2385-NOW())))</f>
        <v>0</v>
      </c>
      <c r="X2385" s="65" t="str">
        <f t="shared" ca="1" si="247"/>
        <v/>
      </c>
      <c r="Y2385" s="3" t="str">
        <f t="shared" si="246"/>
        <v>Đã thanh toán</v>
      </c>
      <c r="Z2385" s="250">
        <f>Table1[[#This Row],[Hạn thanh toán]]</f>
        <v>45869</v>
      </c>
      <c r="AA2385" s="250">
        <f>Table1[[#This Row],[Ngày Thanh toán]]</f>
        <v>45903</v>
      </c>
      <c r="AD2385" s="3" t="str">
        <f>IF(Table1[[#This Row],[Mã khách hàng]]="","",VLOOKUP($A2385,Ma_KH!$A:$Q,Ma_KH!O$1,0))</f>
        <v>AEON MALL</v>
      </c>
      <c r="AE2385" s="3" t="str">
        <f>IF(Table1[[#This Row],[Mã khách hàng]]="","",VLOOKUP($A2385,Ma_KH!$A:$Q,Ma_KH!P$1,0))</f>
        <v>CÔNG TY TNHH AEON VIỆT NAM</v>
      </c>
      <c r="AF2385" s="3" t="str">
        <f>VLOOKUP(A2385,Ma_KH!A:Q,Ma_KH!J$1,0)</f>
        <v>Trần Hạo Nhị</v>
      </c>
    </row>
    <row r="2386" spans="1:32" ht="16.5">
      <c r="A2386" s="4" t="s">
        <v>139</v>
      </c>
      <c r="B2386" s="4" t="s">
        <v>4518</v>
      </c>
      <c r="C2386" s="5" t="s">
        <v>4321</v>
      </c>
      <c r="D2386" s="6" t="s">
        <v>4569</v>
      </c>
      <c r="E2386" s="5">
        <v>45869</v>
      </c>
      <c r="F2386" s="3">
        <v>10269</v>
      </c>
      <c r="I2386" s="18">
        <f>IFERROR(ROUND((VLOOKUP(Table1[[#This Row],[Mã khách hàng]],Ty_Le!$A:$D,5,0)*5%),0),0)</f>
        <v>0</v>
      </c>
      <c r="J2386" s="18">
        <f>(Table1[[#This Row],[Tiền hàng]]-Table1[[#This Row],[Tiền chiết khấu]])*8%</f>
        <v>0</v>
      </c>
      <c r="K2386" s="18">
        <v>441086</v>
      </c>
      <c r="L2386" s="8" t="s">
        <v>3649</v>
      </c>
      <c r="M2386" s="7">
        <v>45903</v>
      </c>
      <c r="N2386" s="8" t="s">
        <v>4373</v>
      </c>
      <c r="O2386" s="18">
        <f>IF(Table1[[#This Row],[Phân loại]]="Tồn đầu kỳ",Table1[[#This Row],[Tổng giá trị]],0)</f>
        <v>0</v>
      </c>
      <c r="P2386" s="8">
        <f>IF(Table1[[#This Row],[Số còn phải thu ĐK]]&lt;&gt;0,0,IF(Table1[[#This Row],[Phân loại]]="Bán hàng",Table1[[#This Row],[Tổng giá trị]],-Table1[[#This Row],[Tổng giá trị]]))</f>
        <v>-441086</v>
      </c>
      <c r="Q2386" s="18">
        <f t="shared" si="245"/>
        <v>-441086</v>
      </c>
      <c r="R2386" s="8">
        <f>Table1[[#This Row],[Số còn phải thu ĐK]]+Table1[[#This Row],[Giá Trị HD sau CK]]-Table1[[#This Row],[Số tiền đã thu]]</f>
        <v>0</v>
      </c>
      <c r="S2386" s="7">
        <f>IF(Table1[[#This Row],[Ngày hóa đơn]]&lt;&gt;"",Table1[[#This Row],[Ngày hóa đơn]],Table1[[#This Row],[Ngày hạch toán]])</f>
        <v>45869</v>
      </c>
      <c r="T2386" s="8"/>
      <c r="U2386" s="7">
        <f>IF(Table1[[#This Row],[Ngày tính CN]]="","",S2386+T2386)</f>
        <v>45869</v>
      </c>
      <c r="V2386" s="71">
        <f ca="1">IF(Table1[[#This Row],[Hạn thanh toán]]="","",IF((U2386-NOW())&lt;0,0,(U2386-NOW())))</f>
        <v>0</v>
      </c>
      <c r="X2386" s="65" t="str">
        <f t="shared" ca="1" si="247"/>
        <v/>
      </c>
      <c r="Y2386" s="3" t="str">
        <f t="shared" si="246"/>
        <v>Đã thanh toán</v>
      </c>
      <c r="Z2386" s="250">
        <f>Table1[[#This Row],[Hạn thanh toán]]</f>
        <v>45869</v>
      </c>
      <c r="AA2386" s="250">
        <f>Table1[[#This Row],[Ngày Thanh toán]]</f>
        <v>45903</v>
      </c>
      <c r="AD2386" s="3" t="str">
        <f>IF(Table1[[#This Row],[Mã khách hàng]]="","",VLOOKUP($A2386,Ma_KH!$A:$Q,Ma_KH!O$1,0))</f>
        <v>AEON MALL</v>
      </c>
      <c r="AE2386" s="3" t="str">
        <f>IF(Table1[[#This Row],[Mã khách hàng]]="","",VLOOKUP($A2386,Ma_KH!$A:$Q,Ma_KH!P$1,0))</f>
        <v>CÔNG TY TNHH AEON VIỆT NAM</v>
      </c>
      <c r="AF2386" s="3" t="str">
        <f>VLOOKUP(A2386,Ma_KH!A:Q,Ma_KH!J$1,0)</f>
        <v>Trần Hạo Nhị</v>
      </c>
    </row>
    <row r="2387" spans="1:32" ht="16.5">
      <c r="A2387" s="4" t="s">
        <v>141</v>
      </c>
      <c r="B2387" s="4" t="s">
        <v>4518</v>
      </c>
      <c r="C2387" s="5" t="s">
        <v>4322</v>
      </c>
      <c r="D2387" s="6" t="s">
        <v>4683</v>
      </c>
      <c r="E2387" s="5">
        <v>45870</v>
      </c>
      <c r="F2387" s="3" t="s">
        <v>2414</v>
      </c>
      <c r="I2387" s="18">
        <f>IFERROR(ROUND((VLOOKUP(Table1[[#This Row],[Mã khách hàng]],Ty_Le!$A:$D,5,0)*5%),0),0)</f>
        <v>0</v>
      </c>
      <c r="J2387" s="18">
        <f>(Table1[[#This Row],[Tiền hàng]]-Table1[[#This Row],[Tiền chiết khấu]])*8%</f>
        <v>0</v>
      </c>
      <c r="K2387" s="18">
        <v>1683666</v>
      </c>
      <c r="L2387" s="8" t="s">
        <v>24</v>
      </c>
      <c r="M2387" s="7">
        <v>45930</v>
      </c>
      <c r="N2387" s="8" t="s">
        <v>4379</v>
      </c>
      <c r="O2387" s="18">
        <f>IF(Table1[[#This Row],[Phân loại]]="Tồn đầu kỳ",Table1[[#This Row],[Tổng giá trị]],0)</f>
        <v>0</v>
      </c>
      <c r="P2387" s="8">
        <f>IF(Table1[[#This Row],[Số còn phải thu ĐK]]&lt;&gt;0,0,IF(Table1[[#This Row],[Phân loại]]="Bán hàng",Table1[[#This Row],[Tổng giá trị]],-Table1[[#This Row],[Tổng giá trị]]))</f>
        <v>1683666</v>
      </c>
      <c r="Q2387" s="18">
        <f t="shared" si="245"/>
        <v>1683666</v>
      </c>
      <c r="R2387" s="8">
        <f>Table1[[#This Row],[Số còn phải thu ĐK]]+Table1[[#This Row],[Giá Trị HD sau CK]]-Table1[[#This Row],[Số tiền đã thu]]</f>
        <v>0</v>
      </c>
      <c r="S2387" s="7">
        <f>IF(Table1[[#This Row],[Ngày hóa đơn]]&lt;&gt;"",Table1[[#This Row],[Ngày hóa đơn]],Table1[[#This Row],[Ngày hạch toán]])</f>
        <v>45870</v>
      </c>
      <c r="T2387" s="8"/>
      <c r="U2387" s="7">
        <f>IF(Table1[[#This Row],[Ngày tính CN]]="","",S2387+T2387)</f>
        <v>45870</v>
      </c>
      <c r="V2387" s="71">
        <f ca="1">IF(Table1[[#This Row],[Hạn thanh toán]]="","",IF((U2387-NOW())&lt;0,0,(U2387-NOW())))</f>
        <v>0</v>
      </c>
      <c r="X2387" s="65" t="str">
        <f t="shared" ca="1" si="247"/>
        <v/>
      </c>
      <c r="Y2387" s="3" t="str">
        <f t="shared" si="246"/>
        <v>Đã thanh toán</v>
      </c>
      <c r="Z2387" s="250">
        <f>Table1[[#This Row],[Hạn thanh toán]]</f>
        <v>45870</v>
      </c>
      <c r="AA2387" s="250">
        <f>Table1[[#This Row],[Ngày Thanh toán]]</f>
        <v>45930</v>
      </c>
      <c r="AD2387" s="3" t="str">
        <f>IF(Table1[[#This Row],[Mã khách hàng]]="","",VLOOKUP($A2387,Ma_KH!$A:$Q,Ma_KH!O$1,0))</f>
        <v>AEON MALL</v>
      </c>
      <c r="AE2387" s="3" t="str">
        <f>IF(Table1[[#This Row],[Mã khách hàng]]="","",VLOOKUP($A2387,Ma_KH!$A:$Q,Ma_KH!P$1,0))</f>
        <v>CÔNG TY TNHH AEON VIỆT NAM</v>
      </c>
      <c r="AF2387" s="3" t="str">
        <f>VLOOKUP(A2387,Ma_KH!A:Q,Ma_KH!J$1,0)</f>
        <v>Nguyễn Quốc Thái</v>
      </c>
    </row>
    <row r="2388" spans="1:32" ht="16.5">
      <c r="A2388" s="4" t="s">
        <v>140</v>
      </c>
      <c r="B2388" s="4" t="s">
        <v>4518</v>
      </c>
      <c r="C2388" s="5" t="s">
        <v>4323</v>
      </c>
      <c r="D2388" s="6" t="s">
        <v>4684</v>
      </c>
      <c r="E2388" s="5">
        <v>45876</v>
      </c>
      <c r="F2388" s="3" t="s">
        <v>2380</v>
      </c>
      <c r="I2388" s="18">
        <f>IFERROR(ROUND((VLOOKUP(Table1[[#This Row],[Mã khách hàng]],Ty_Le!$A:$D,5,0)*5%),0),0)</f>
        <v>0</v>
      </c>
      <c r="J2388" s="18">
        <f>(Table1[[#This Row],[Tiền hàng]]-Table1[[#This Row],[Tiền chiết khấu]])*8%</f>
        <v>0</v>
      </c>
      <c r="K2388" s="18">
        <v>3208756</v>
      </c>
      <c r="L2388" s="8" t="s">
        <v>24</v>
      </c>
      <c r="M2388" s="7">
        <v>45930</v>
      </c>
      <c r="N2388" s="8" t="s">
        <v>4379</v>
      </c>
      <c r="O2388" s="18">
        <f>IF(Table1[[#This Row],[Phân loại]]="Tồn đầu kỳ",Table1[[#This Row],[Tổng giá trị]],0)</f>
        <v>0</v>
      </c>
      <c r="P2388" s="8">
        <f>IF(Table1[[#This Row],[Số còn phải thu ĐK]]&lt;&gt;0,0,IF(Table1[[#This Row],[Phân loại]]="Bán hàng",Table1[[#This Row],[Tổng giá trị]],-Table1[[#This Row],[Tổng giá trị]]))</f>
        <v>3208756</v>
      </c>
      <c r="Q2388" s="18">
        <f t="shared" si="245"/>
        <v>3208756</v>
      </c>
      <c r="R2388" s="8">
        <f>Table1[[#This Row],[Số còn phải thu ĐK]]+Table1[[#This Row],[Giá Trị HD sau CK]]-Table1[[#This Row],[Số tiền đã thu]]</f>
        <v>0</v>
      </c>
      <c r="S2388" s="7">
        <f>IF(Table1[[#This Row],[Ngày hóa đơn]]&lt;&gt;"",Table1[[#This Row],[Ngày hóa đơn]],Table1[[#This Row],[Ngày hạch toán]])</f>
        <v>45876</v>
      </c>
      <c r="T2388" s="8"/>
      <c r="U2388" s="7">
        <f>IF(Table1[[#This Row],[Ngày tính CN]]="","",S2388+T2388)</f>
        <v>45876</v>
      </c>
      <c r="V2388" s="71">
        <f ca="1">IF(Table1[[#This Row],[Hạn thanh toán]]="","",IF((U2388-NOW())&lt;0,0,(U2388-NOW())))</f>
        <v>0</v>
      </c>
      <c r="X2388" s="65" t="str">
        <f t="shared" ca="1" si="247"/>
        <v/>
      </c>
      <c r="Y2388" s="3" t="str">
        <f t="shared" si="246"/>
        <v>Đã thanh toán</v>
      </c>
      <c r="Z2388" s="250">
        <f>Table1[[#This Row],[Hạn thanh toán]]</f>
        <v>45876</v>
      </c>
      <c r="AA2388" s="250">
        <f>Table1[[#This Row],[Ngày Thanh toán]]</f>
        <v>45930</v>
      </c>
      <c r="AD2388" s="3" t="str">
        <f>IF(Table1[[#This Row],[Mã khách hàng]]="","",VLOOKUP($A2388,Ma_KH!$A:$Q,Ma_KH!O$1,0))</f>
        <v>AEON MALL</v>
      </c>
      <c r="AE2388" s="3" t="str">
        <f>IF(Table1[[#This Row],[Mã khách hàng]]="","",VLOOKUP($A2388,Ma_KH!$A:$Q,Ma_KH!P$1,0))</f>
        <v>CÔNG TY TNHH AEON VIỆT NAM</v>
      </c>
      <c r="AF2388" s="3" t="str">
        <f>VLOOKUP(A2388,Ma_KH!A:Q,Ma_KH!J$1,0)</f>
        <v>Dương Thị Kim Hồng</v>
      </c>
    </row>
    <row r="2389" spans="1:32" ht="16.5">
      <c r="A2389" s="4" t="s">
        <v>141</v>
      </c>
      <c r="B2389" s="4" t="s">
        <v>4518</v>
      </c>
      <c r="C2389" s="5" t="s">
        <v>4324</v>
      </c>
      <c r="D2389" s="6" t="s">
        <v>4685</v>
      </c>
      <c r="E2389" s="5">
        <v>45877</v>
      </c>
      <c r="F2389" s="3" t="s">
        <v>2417</v>
      </c>
      <c r="I2389" s="18">
        <f>IFERROR(ROUND((VLOOKUP(Table1[[#This Row],[Mã khách hàng]],Ty_Le!$A:$D,5,0)*5%),0),0)</f>
        <v>0</v>
      </c>
      <c r="J2389" s="18">
        <f>(Table1[[#This Row],[Tiền hàng]]-Table1[[#This Row],[Tiền chiết khấu]])*8%</f>
        <v>0</v>
      </c>
      <c r="K2389" s="18">
        <v>3367332</v>
      </c>
      <c r="L2389" s="8" t="s">
        <v>24</v>
      </c>
      <c r="M2389" s="7">
        <v>45930</v>
      </c>
      <c r="N2389" s="8" t="s">
        <v>4379</v>
      </c>
      <c r="O2389" s="18">
        <f>IF(Table1[[#This Row],[Phân loại]]="Tồn đầu kỳ",Table1[[#This Row],[Tổng giá trị]],0)</f>
        <v>0</v>
      </c>
      <c r="P2389" s="8">
        <f>IF(Table1[[#This Row],[Số còn phải thu ĐK]]&lt;&gt;0,0,IF(Table1[[#This Row],[Phân loại]]="Bán hàng",Table1[[#This Row],[Tổng giá trị]],-Table1[[#This Row],[Tổng giá trị]]))</f>
        <v>3367332</v>
      </c>
      <c r="Q2389" s="18">
        <f t="shared" si="245"/>
        <v>3367332</v>
      </c>
      <c r="R2389" s="8">
        <f>Table1[[#This Row],[Số còn phải thu ĐK]]+Table1[[#This Row],[Giá Trị HD sau CK]]-Table1[[#This Row],[Số tiền đã thu]]</f>
        <v>0</v>
      </c>
      <c r="S2389" s="7">
        <f>IF(Table1[[#This Row],[Ngày hóa đơn]]&lt;&gt;"",Table1[[#This Row],[Ngày hóa đơn]],Table1[[#This Row],[Ngày hạch toán]])</f>
        <v>45877</v>
      </c>
      <c r="T2389" s="8"/>
      <c r="U2389" s="7">
        <f>IF(Table1[[#This Row],[Ngày tính CN]]="","",S2389+T2389)</f>
        <v>45877</v>
      </c>
      <c r="V2389" s="71">
        <f ca="1">IF(Table1[[#This Row],[Hạn thanh toán]]="","",IF((U2389-NOW())&lt;0,0,(U2389-NOW())))</f>
        <v>0</v>
      </c>
      <c r="X2389" s="65" t="str">
        <f t="shared" ca="1" si="247"/>
        <v/>
      </c>
      <c r="Y2389" s="3" t="str">
        <f t="shared" si="246"/>
        <v>Đã thanh toán</v>
      </c>
      <c r="Z2389" s="250">
        <f>Table1[[#This Row],[Hạn thanh toán]]</f>
        <v>45877</v>
      </c>
      <c r="AA2389" s="250">
        <f>Table1[[#This Row],[Ngày Thanh toán]]</f>
        <v>45930</v>
      </c>
      <c r="AD2389" s="3" t="str">
        <f>IF(Table1[[#This Row],[Mã khách hàng]]="","",VLOOKUP($A2389,Ma_KH!$A:$Q,Ma_KH!O$1,0))</f>
        <v>AEON MALL</v>
      </c>
      <c r="AE2389" s="3" t="str">
        <f>IF(Table1[[#This Row],[Mã khách hàng]]="","",VLOOKUP($A2389,Ma_KH!$A:$Q,Ma_KH!P$1,0))</f>
        <v>CÔNG TY TNHH AEON VIỆT NAM</v>
      </c>
      <c r="AF2389" s="3" t="str">
        <f>VLOOKUP(A2389,Ma_KH!A:Q,Ma_KH!J$1,0)</f>
        <v>Nguyễn Quốc Thái</v>
      </c>
    </row>
    <row r="2390" spans="1:32" ht="16.5">
      <c r="A2390" s="4" t="s">
        <v>141</v>
      </c>
      <c r="B2390" s="4" t="s">
        <v>4518</v>
      </c>
      <c r="C2390" s="5" t="s">
        <v>4324</v>
      </c>
      <c r="D2390" s="6" t="s">
        <v>4686</v>
      </c>
      <c r="E2390" s="5">
        <v>45877</v>
      </c>
      <c r="F2390" s="3" t="s">
        <v>2416</v>
      </c>
      <c r="I2390" s="18">
        <f>IFERROR(ROUND((VLOOKUP(Table1[[#This Row],[Mã khách hàng]],Ty_Le!$A:$D,5,0)*5%),0),0)</f>
        <v>0</v>
      </c>
      <c r="J2390" s="18">
        <f>(Table1[[#This Row],[Tiền hàng]]-Table1[[#This Row],[Tiền chiết khấu]])*8%</f>
        <v>0</v>
      </c>
      <c r="K2390" s="18">
        <v>976990</v>
      </c>
      <c r="L2390" s="8" t="s">
        <v>24</v>
      </c>
      <c r="M2390" s="7">
        <v>45930</v>
      </c>
      <c r="N2390" s="8" t="s">
        <v>4379</v>
      </c>
      <c r="O2390" s="18">
        <f>IF(Table1[[#This Row],[Phân loại]]="Tồn đầu kỳ",Table1[[#This Row],[Tổng giá trị]],0)</f>
        <v>0</v>
      </c>
      <c r="P2390" s="8">
        <f>IF(Table1[[#This Row],[Số còn phải thu ĐK]]&lt;&gt;0,0,IF(Table1[[#This Row],[Phân loại]]="Bán hàng",Table1[[#This Row],[Tổng giá trị]],-Table1[[#This Row],[Tổng giá trị]]))</f>
        <v>976990</v>
      </c>
      <c r="Q2390" s="18">
        <f t="shared" si="245"/>
        <v>976990</v>
      </c>
      <c r="R2390" s="8">
        <f>Table1[[#This Row],[Số còn phải thu ĐK]]+Table1[[#This Row],[Giá Trị HD sau CK]]-Table1[[#This Row],[Số tiền đã thu]]</f>
        <v>0</v>
      </c>
      <c r="S2390" s="7">
        <f>IF(Table1[[#This Row],[Ngày hóa đơn]]&lt;&gt;"",Table1[[#This Row],[Ngày hóa đơn]],Table1[[#This Row],[Ngày hạch toán]])</f>
        <v>45877</v>
      </c>
      <c r="T2390" s="8"/>
      <c r="U2390" s="7">
        <f>IF(Table1[[#This Row],[Ngày tính CN]]="","",S2390+T2390)</f>
        <v>45877</v>
      </c>
      <c r="V2390" s="71">
        <f ca="1">IF(Table1[[#This Row],[Hạn thanh toán]]="","",IF((U2390-NOW())&lt;0,0,(U2390-NOW())))</f>
        <v>0</v>
      </c>
      <c r="X2390" s="65" t="str">
        <f t="shared" ca="1" si="247"/>
        <v/>
      </c>
      <c r="Y2390" s="3" t="str">
        <f t="shared" si="246"/>
        <v>Đã thanh toán</v>
      </c>
      <c r="Z2390" s="250">
        <f>Table1[[#This Row],[Hạn thanh toán]]</f>
        <v>45877</v>
      </c>
      <c r="AA2390" s="250">
        <f>Table1[[#This Row],[Ngày Thanh toán]]</f>
        <v>45930</v>
      </c>
      <c r="AD2390" s="3" t="str">
        <f>IF(Table1[[#This Row],[Mã khách hàng]]="","",VLOOKUP($A2390,Ma_KH!$A:$Q,Ma_KH!O$1,0))</f>
        <v>AEON MALL</v>
      </c>
      <c r="AE2390" s="3" t="str">
        <f>IF(Table1[[#This Row],[Mã khách hàng]]="","",VLOOKUP($A2390,Ma_KH!$A:$Q,Ma_KH!P$1,0))</f>
        <v>CÔNG TY TNHH AEON VIỆT NAM</v>
      </c>
      <c r="AF2390" s="3" t="str">
        <f>VLOOKUP(A2390,Ma_KH!A:Q,Ma_KH!J$1,0)</f>
        <v>Nguyễn Quốc Thái</v>
      </c>
    </row>
    <row r="2391" spans="1:32" ht="16.5">
      <c r="A2391" s="4" t="s">
        <v>141</v>
      </c>
      <c r="B2391" s="4" t="s">
        <v>4518</v>
      </c>
      <c r="C2391" s="5" t="s">
        <v>4324</v>
      </c>
      <c r="D2391" s="6" t="s">
        <v>4687</v>
      </c>
      <c r="E2391" s="5">
        <v>45877</v>
      </c>
      <c r="F2391" s="3" t="s">
        <v>2415</v>
      </c>
      <c r="I2391" s="18">
        <f>IFERROR(ROUND((VLOOKUP(Table1[[#This Row],[Mã khách hàng]],Ty_Le!$A:$D,5,0)*5%),0),0)</f>
        <v>0</v>
      </c>
      <c r="J2391" s="18">
        <f>(Table1[[#This Row],[Tiền hàng]]-Table1[[#This Row],[Tiền chiết khấu]])*8%</f>
        <v>0</v>
      </c>
      <c r="K2391" s="18">
        <v>6733314</v>
      </c>
      <c r="L2391" s="8" t="s">
        <v>24</v>
      </c>
      <c r="M2391" s="7">
        <v>45930</v>
      </c>
      <c r="N2391" s="8" t="s">
        <v>4379</v>
      </c>
      <c r="O2391" s="18">
        <f>IF(Table1[[#This Row],[Phân loại]]="Tồn đầu kỳ",Table1[[#This Row],[Tổng giá trị]],0)</f>
        <v>0</v>
      </c>
      <c r="P2391" s="8">
        <f>IF(Table1[[#This Row],[Số còn phải thu ĐK]]&lt;&gt;0,0,IF(Table1[[#This Row],[Phân loại]]="Bán hàng",Table1[[#This Row],[Tổng giá trị]],-Table1[[#This Row],[Tổng giá trị]]))</f>
        <v>6733314</v>
      </c>
      <c r="Q2391" s="18">
        <f t="shared" si="245"/>
        <v>6733314</v>
      </c>
      <c r="R2391" s="8">
        <f>Table1[[#This Row],[Số còn phải thu ĐK]]+Table1[[#This Row],[Giá Trị HD sau CK]]-Table1[[#This Row],[Số tiền đã thu]]</f>
        <v>0</v>
      </c>
      <c r="S2391" s="7">
        <f>IF(Table1[[#This Row],[Ngày hóa đơn]]&lt;&gt;"",Table1[[#This Row],[Ngày hóa đơn]],Table1[[#This Row],[Ngày hạch toán]])</f>
        <v>45877</v>
      </c>
      <c r="T2391" s="8"/>
      <c r="U2391" s="7">
        <f>IF(Table1[[#This Row],[Ngày tính CN]]="","",S2391+T2391)</f>
        <v>45877</v>
      </c>
      <c r="V2391" s="71">
        <f ca="1">IF(Table1[[#This Row],[Hạn thanh toán]]="","",IF((U2391-NOW())&lt;0,0,(U2391-NOW())))</f>
        <v>0</v>
      </c>
      <c r="X2391" s="65" t="str">
        <f t="shared" ca="1" si="247"/>
        <v/>
      </c>
      <c r="Y2391" s="3" t="str">
        <f t="shared" si="246"/>
        <v>Đã thanh toán</v>
      </c>
      <c r="Z2391" s="250">
        <f>Table1[[#This Row],[Hạn thanh toán]]</f>
        <v>45877</v>
      </c>
      <c r="AA2391" s="250">
        <f>Table1[[#This Row],[Ngày Thanh toán]]</f>
        <v>45930</v>
      </c>
      <c r="AD2391" s="3" t="str">
        <f>IF(Table1[[#This Row],[Mã khách hàng]]="","",VLOOKUP($A2391,Ma_KH!$A:$Q,Ma_KH!O$1,0))</f>
        <v>AEON MALL</v>
      </c>
      <c r="AE2391" s="3" t="str">
        <f>IF(Table1[[#This Row],[Mã khách hàng]]="","",VLOOKUP($A2391,Ma_KH!$A:$Q,Ma_KH!P$1,0))</f>
        <v>CÔNG TY TNHH AEON VIỆT NAM</v>
      </c>
      <c r="AF2391" s="3" t="str">
        <f>VLOOKUP(A2391,Ma_KH!A:Q,Ma_KH!J$1,0)</f>
        <v>Nguyễn Quốc Thái</v>
      </c>
    </row>
    <row r="2392" spans="1:32" ht="16.5">
      <c r="A2392" s="4" t="s">
        <v>139</v>
      </c>
      <c r="B2392" s="4" t="s">
        <v>4518</v>
      </c>
      <c r="C2392" s="5" t="s">
        <v>4325</v>
      </c>
      <c r="D2392" s="6" t="s">
        <v>4688</v>
      </c>
      <c r="E2392" s="5">
        <v>45878</v>
      </c>
      <c r="F2392" s="3" t="s">
        <v>2332</v>
      </c>
      <c r="I2392" s="18">
        <f>IFERROR(ROUND((VLOOKUP(Table1[[#This Row],[Mã khách hàng]],Ty_Le!$A:$D,5,0)*5%),0),0)</f>
        <v>0</v>
      </c>
      <c r="J2392" s="18">
        <f>(Table1[[#This Row],[Tiền hàng]]-Table1[[#This Row],[Tiền chiết khấu]])*8%</f>
        <v>0</v>
      </c>
      <c r="K2392" s="18">
        <v>5442908</v>
      </c>
      <c r="L2392" s="8" t="s">
        <v>24</v>
      </c>
      <c r="M2392" s="7">
        <v>45930</v>
      </c>
      <c r="N2392" s="8" t="s">
        <v>4379</v>
      </c>
      <c r="O2392" s="18">
        <f>IF(Table1[[#This Row],[Phân loại]]="Tồn đầu kỳ",Table1[[#This Row],[Tổng giá trị]],0)</f>
        <v>0</v>
      </c>
      <c r="P2392" s="8">
        <f>IF(Table1[[#This Row],[Số còn phải thu ĐK]]&lt;&gt;0,0,IF(Table1[[#This Row],[Phân loại]]="Bán hàng",Table1[[#This Row],[Tổng giá trị]],-Table1[[#This Row],[Tổng giá trị]]))</f>
        <v>5442908</v>
      </c>
      <c r="Q2392" s="18">
        <f t="shared" si="245"/>
        <v>5442908</v>
      </c>
      <c r="R2392" s="8">
        <f>Table1[[#This Row],[Số còn phải thu ĐK]]+Table1[[#This Row],[Giá Trị HD sau CK]]-Table1[[#This Row],[Số tiền đã thu]]</f>
        <v>0</v>
      </c>
      <c r="S2392" s="7">
        <f>IF(Table1[[#This Row],[Ngày hóa đơn]]&lt;&gt;"",Table1[[#This Row],[Ngày hóa đơn]],Table1[[#This Row],[Ngày hạch toán]])</f>
        <v>45878</v>
      </c>
      <c r="T2392" s="8"/>
      <c r="U2392" s="7">
        <f>IF(Table1[[#This Row],[Ngày tính CN]]="","",S2392+T2392)</f>
        <v>45878</v>
      </c>
      <c r="V2392" s="71">
        <f ca="1">IF(Table1[[#This Row],[Hạn thanh toán]]="","",IF((U2392-NOW())&lt;0,0,(U2392-NOW())))</f>
        <v>0</v>
      </c>
      <c r="X2392" s="65" t="str">
        <f t="shared" ca="1" si="247"/>
        <v/>
      </c>
      <c r="Y2392" s="3" t="str">
        <f t="shared" si="246"/>
        <v>Đã thanh toán</v>
      </c>
      <c r="Z2392" s="250">
        <f>Table1[[#This Row],[Hạn thanh toán]]</f>
        <v>45878</v>
      </c>
      <c r="AA2392" s="250">
        <f>Table1[[#This Row],[Ngày Thanh toán]]</f>
        <v>45930</v>
      </c>
      <c r="AD2392" s="3" t="str">
        <f>IF(Table1[[#This Row],[Mã khách hàng]]="","",VLOOKUP($A2392,Ma_KH!$A:$Q,Ma_KH!O$1,0))</f>
        <v>AEON MALL</v>
      </c>
      <c r="AE2392" s="3" t="str">
        <f>IF(Table1[[#This Row],[Mã khách hàng]]="","",VLOOKUP($A2392,Ma_KH!$A:$Q,Ma_KH!P$1,0))</f>
        <v>CÔNG TY TNHH AEON VIỆT NAM</v>
      </c>
      <c r="AF2392" s="3" t="str">
        <f>VLOOKUP(A2392,Ma_KH!A:Q,Ma_KH!J$1,0)</f>
        <v>Trần Hạo Nhị</v>
      </c>
    </row>
    <row r="2393" spans="1:32" ht="16.5">
      <c r="A2393" s="4" t="s">
        <v>139</v>
      </c>
      <c r="B2393" s="4" t="s">
        <v>4518</v>
      </c>
      <c r="C2393" s="5" t="s">
        <v>4325</v>
      </c>
      <c r="D2393" s="6" t="s">
        <v>4689</v>
      </c>
      <c r="E2393" s="5">
        <v>45878</v>
      </c>
      <c r="F2393" s="3" t="s">
        <v>2330</v>
      </c>
      <c r="I2393" s="18">
        <f>IFERROR(ROUND((VLOOKUP(Table1[[#This Row],[Mã khách hàng]],Ty_Le!$A:$D,5,0)*5%),0),0)</f>
        <v>0</v>
      </c>
      <c r="J2393" s="18">
        <f>(Table1[[#This Row],[Tiền hàng]]-Table1[[#This Row],[Tiền chiết khấu]])*8%</f>
        <v>0</v>
      </c>
      <c r="K2393" s="18">
        <v>2283379</v>
      </c>
      <c r="L2393" s="8" t="s">
        <v>24</v>
      </c>
      <c r="M2393" s="7">
        <v>45930</v>
      </c>
      <c r="N2393" s="8" t="s">
        <v>4379</v>
      </c>
      <c r="O2393" s="18">
        <f>IF(Table1[[#This Row],[Phân loại]]="Tồn đầu kỳ",Table1[[#This Row],[Tổng giá trị]],0)</f>
        <v>0</v>
      </c>
      <c r="P2393" s="8">
        <f>IF(Table1[[#This Row],[Số còn phải thu ĐK]]&lt;&gt;0,0,IF(Table1[[#This Row],[Phân loại]]="Bán hàng",Table1[[#This Row],[Tổng giá trị]],-Table1[[#This Row],[Tổng giá trị]]))</f>
        <v>2283379</v>
      </c>
      <c r="Q2393" s="18">
        <f t="shared" si="245"/>
        <v>2283379</v>
      </c>
      <c r="R2393" s="8">
        <f>Table1[[#This Row],[Số còn phải thu ĐK]]+Table1[[#This Row],[Giá Trị HD sau CK]]-Table1[[#This Row],[Số tiền đã thu]]</f>
        <v>0</v>
      </c>
      <c r="S2393" s="7">
        <f>IF(Table1[[#This Row],[Ngày hóa đơn]]&lt;&gt;"",Table1[[#This Row],[Ngày hóa đơn]],Table1[[#This Row],[Ngày hạch toán]])</f>
        <v>45878</v>
      </c>
      <c r="T2393" s="8"/>
      <c r="U2393" s="7">
        <f>IF(Table1[[#This Row],[Ngày tính CN]]="","",S2393+T2393)</f>
        <v>45878</v>
      </c>
      <c r="V2393" s="71">
        <f ca="1">IF(Table1[[#This Row],[Hạn thanh toán]]="","",IF((U2393-NOW())&lt;0,0,(U2393-NOW())))</f>
        <v>0</v>
      </c>
      <c r="X2393" s="65" t="str">
        <f t="shared" ca="1" si="247"/>
        <v/>
      </c>
      <c r="Y2393" s="3" t="str">
        <f t="shared" si="246"/>
        <v>Đã thanh toán</v>
      </c>
      <c r="Z2393" s="250">
        <f>Table1[[#This Row],[Hạn thanh toán]]</f>
        <v>45878</v>
      </c>
      <c r="AA2393" s="250">
        <f>Table1[[#This Row],[Ngày Thanh toán]]</f>
        <v>45930</v>
      </c>
      <c r="AD2393" s="3" t="str">
        <f>IF(Table1[[#This Row],[Mã khách hàng]]="","",VLOOKUP($A2393,Ma_KH!$A:$Q,Ma_KH!O$1,0))</f>
        <v>AEON MALL</v>
      </c>
      <c r="AE2393" s="3" t="str">
        <f>IF(Table1[[#This Row],[Mã khách hàng]]="","",VLOOKUP($A2393,Ma_KH!$A:$Q,Ma_KH!P$1,0))</f>
        <v>CÔNG TY TNHH AEON VIỆT NAM</v>
      </c>
      <c r="AF2393" s="3" t="str">
        <f>VLOOKUP(A2393,Ma_KH!A:Q,Ma_KH!J$1,0)</f>
        <v>Trần Hạo Nhị</v>
      </c>
    </row>
    <row r="2394" spans="1:32" ht="16.5">
      <c r="A2394" s="4" t="s">
        <v>139</v>
      </c>
      <c r="B2394" s="4" t="s">
        <v>4518</v>
      </c>
      <c r="C2394" s="5" t="s">
        <v>4325</v>
      </c>
      <c r="D2394" s="6" t="s">
        <v>4690</v>
      </c>
      <c r="E2394" s="5">
        <v>45878</v>
      </c>
      <c r="F2394" s="3" t="s">
        <v>2331</v>
      </c>
      <c r="I2394" s="18">
        <f>IFERROR(ROUND((VLOOKUP(Table1[[#This Row],[Mã khách hàng]],Ty_Le!$A:$D,5,0)*5%),0),0)</f>
        <v>0</v>
      </c>
      <c r="J2394" s="18">
        <f>(Table1[[#This Row],[Tiền hàng]]-Table1[[#This Row],[Tiền chiết khấu]])*8%</f>
        <v>0</v>
      </c>
      <c r="K2394" s="18">
        <v>1302653</v>
      </c>
      <c r="L2394" s="8" t="s">
        <v>24</v>
      </c>
      <c r="M2394" s="7">
        <v>45930</v>
      </c>
      <c r="N2394" s="8" t="s">
        <v>4379</v>
      </c>
      <c r="O2394" s="18">
        <f>IF(Table1[[#This Row],[Phân loại]]="Tồn đầu kỳ",Table1[[#This Row],[Tổng giá trị]],0)</f>
        <v>0</v>
      </c>
      <c r="P2394" s="8">
        <f>IF(Table1[[#This Row],[Số còn phải thu ĐK]]&lt;&gt;0,0,IF(Table1[[#This Row],[Phân loại]]="Bán hàng",Table1[[#This Row],[Tổng giá trị]],-Table1[[#This Row],[Tổng giá trị]]))</f>
        <v>1302653</v>
      </c>
      <c r="Q2394" s="18">
        <f t="shared" ref="Q2394:Q2461" si="248">IF(M2394&lt;&gt;"",IF(O2394&lt;&gt;0,O2394,P2394),0)</f>
        <v>1302653</v>
      </c>
      <c r="R2394" s="8">
        <f>Table1[[#This Row],[Số còn phải thu ĐK]]+Table1[[#This Row],[Giá Trị HD sau CK]]-Table1[[#This Row],[Số tiền đã thu]]</f>
        <v>0</v>
      </c>
      <c r="S2394" s="7">
        <f>IF(Table1[[#This Row],[Ngày hóa đơn]]&lt;&gt;"",Table1[[#This Row],[Ngày hóa đơn]],Table1[[#This Row],[Ngày hạch toán]])</f>
        <v>45878</v>
      </c>
      <c r="T2394" s="8"/>
      <c r="U2394" s="7">
        <f>IF(Table1[[#This Row],[Ngày tính CN]]="","",S2394+T2394)</f>
        <v>45878</v>
      </c>
      <c r="V2394" s="71">
        <f ca="1">IF(Table1[[#This Row],[Hạn thanh toán]]="","",IF((U2394-NOW())&lt;0,0,(U2394-NOW())))</f>
        <v>0</v>
      </c>
      <c r="X2394" s="65" t="str">
        <f t="shared" ca="1" si="247"/>
        <v/>
      </c>
      <c r="Y2394" s="3" t="str">
        <f t="shared" si="246"/>
        <v>Đã thanh toán</v>
      </c>
      <c r="Z2394" s="250">
        <f>Table1[[#This Row],[Hạn thanh toán]]</f>
        <v>45878</v>
      </c>
      <c r="AA2394" s="250">
        <f>Table1[[#This Row],[Ngày Thanh toán]]</f>
        <v>45930</v>
      </c>
      <c r="AD2394" s="3" t="str">
        <f>IF(Table1[[#This Row],[Mã khách hàng]]="","",VLOOKUP($A2394,Ma_KH!$A:$Q,Ma_KH!O$1,0))</f>
        <v>AEON MALL</v>
      </c>
      <c r="AE2394" s="3" t="str">
        <f>IF(Table1[[#This Row],[Mã khách hàng]]="","",VLOOKUP($A2394,Ma_KH!$A:$Q,Ma_KH!P$1,0))</f>
        <v>CÔNG TY TNHH AEON VIỆT NAM</v>
      </c>
      <c r="AF2394" s="3" t="str">
        <f>VLOOKUP(A2394,Ma_KH!A:Q,Ma_KH!J$1,0)</f>
        <v>Trần Hạo Nhị</v>
      </c>
    </row>
    <row r="2395" spans="1:32" ht="16.5">
      <c r="A2395" s="4" t="s">
        <v>139</v>
      </c>
      <c r="B2395" s="4" t="s">
        <v>4518</v>
      </c>
      <c r="C2395" s="5" t="s">
        <v>4325</v>
      </c>
      <c r="D2395" s="6" t="s">
        <v>4691</v>
      </c>
      <c r="E2395" s="5">
        <v>45878</v>
      </c>
      <c r="F2395" s="3" t="s">
        <v>2333</v>
      </c>
      <c r="I2395" s="18">
        <f>IFERROR(ROUND((VLOOKUP(Table1[[#This Row],[Mã khách hàng]],Ty_Le!$A:$D,5,0)*5%),0),0)</f>
        <v>0</v>
      </c>
      <c r="J2395" s="18">
        <f>(Table1[[#This Row],[Tiền hàng]]-Table1[[#This Row],[Tiền chiết khấu]])*8%</f>
        <v>0</v>
      </c>
      <c r="K2395" s="18">
        <v>3579908</v>
      </c>
      <c r="L2395" s="8" t="s">
        <v>24</v>
      </c>
      <c r="M2395" s="7">
        <v>45930</v>
      </c>
      <c r="N2395" s="8" t="s">
        <v>4379</v>
      </c>
      <c r="O2395" s="18">
        <f>IF(Table1[[#This Row],[Phân loại]]="Tồn đầu kỳ",Table1[[#This Row],[Tổng giá trị]],0)</f>
        <v>0</v>
      </c>
      <c r="P2395" s="8">
        <f>IF(Table1[[#This Row],[Số còn phải thu ĐK]]&lt;&gt;0,0,IF(Table1[[#This Row],[Phân loại]]="Bán hàng",Table1[[#This Row],[Tổng giá trị]],-Table1[[#This Row],[Tổng giá trị]]))</f>
        <v>3579908</v>
      </c>
      <c r="Q2395" s="18">
        <f t="shared" si="248"/>
        <v>3579908</v>
      </c>
      <c r="R2395" s="8">
        <f>Table1[[#This Row],[Số còn phải thu ĐK]]+Table1[[#This Row],[Giá Trị HD sau CK]]-Table1[[#This Row],[Số tiền đã thu]]</f>
        <v>0</v>
      </c>
      <c r="S2395" s="7">
        <f>IF(Table1[[#This Row],[Ngày hóa đơn]]&lt;&gt;"",Table1[[#This Row],[Ngày hóa đơn]],Table1[[#This Row],[Ngày hạch toán]])</f>
        <v>45878</v>
      </c>
      <c r="T2395" s="8"/>
      <c r="U2395" s="7">
        <f>IF(Table1[[#This Row],[Ngày tính CN]]="","",S2395+T2395)</f>
        <v>45878</v>
      </c>
      <c r="V2395" s="71">
        <f ca="1">IF(Table1[[#This Row],[Hạn thanh toán]]="","",IF((U2395-NOW())&lt;0,0,(U2395-NOW())))</f>
        <v>0</v>
      </c>
      <c r="X2395" s="65" t="str">
        <f t="shared" ca="1" si="247"/>
        <v/>
      </c>
      <c r="Y2395" s="3" t="str">
        <f t="shared" si="246"/>
        <v>Đã thanh toán</v>
      </c>
      <c r="Z2395" s="250">
        <f>Table1[[#This Row],[Hạn thanh toán]]</f>
        <v>45878</v>
      </c>
      <c r="AA2395" s="250">
        <f>Table1[[#This Row],[Ngày Thanh toán]]</f>
        <v>45930</v>
      </c>
      <c r="AD2395" s="3" t="str">
        <f>IF(Table1[[#This Row],[Mã khách hàng]]="","",VLOOKUP($A2395,Ma_KH!$A:$Q,Ma_KH!O$1,0))</f>
        <v>AEON MALL</v>
      </c>
      <c r="AE2395" s="3" t="str">
        <f>IF(Table1[[#This Row],[Mã khách hàng]]="","",VLOOKUP($A2395,Ma_KH!$A:$Q,Ma_KH!P$1,0))</f>
        <v>CÔNG TY TNHH AEON VIỆT NAM</v>
      </c>
      <c r="AF2395" s="3" t="str">
        <f>VLOOKUP(A2395,Ma_KH!A:Q,Ma_KH!J$1,0)</f>
        <v>Trần Hạo Nhị</v>
      </c>
    </row>
    <row r="2396" spans="1:32" ht="16.5">
      <c r="A2396" s="4" t="s">
        <v>140</v>
      </c>
      <c r="B2396" s="4" t="s">
        <v>4518</v>
      </c>
      <c r="C2396" s="5" t="s">
        <v>4326</v>
      </c>
      <c r="D2396" s="6" t="s">
        <v>4692</v>
      </c>
      <c r="E2396" s="5">
        <v>45881</v>
      </c>
      <c r="F2396" s="3" t="s">
        <v>2381</v>
      </c>
      <c r="I2396" s="18">
        <f>IFERROR(ROUND((VLOOKUP(Table1[[#This Row],[Mã khách hàng]],Ty_Le!$A:$D,5,0)*5%),0),0)</f>
        <v>0</v>
      </c>
      <c r="J2396" s="18">
        <f>(Table1[[#This Row],[Tiền hàng]]-Table1[[#This Row],[Tiền chiết khấu]])*8%</f>
        <v>0</v>
      </c>
      <c r="K2396" s="18">
        <v>1199426</v>
      </c>
      <c r="L2396" s="8" t="s">
        <v>24</v>
      </c>
      <c r="M2396" s="7">
        <v>45930</v>
      </c>
      <c r="N2396" s="8" t="s">
        <v>4379</v>
      </c>
      <c r="O2396" s="18">
        <f>IF(Table1[[#This Row],[Phân loại]]="Tồn đầu kỳ",Table1[[#This Row],[Tổng giá trị]],0)</f>
        <v>0</v>
      </c>
      <c r="P2396" s="8">
        <f>IF(Table1[[#This Row],[Số còn phải thu ĐK]]&lt;&gt;0,0,IF(Table1[[#This Row],[Phân loại]]="Bán hàng",Table1[[#This Row],[Tổng giá trị]],-Table1[[#This Row],[Tổng giá trị]]))</f>
        <v>1199426</v>
      </c>
      <c r="Q2396" s="18">
        <f t="shared" si="248"/>
        <v>1199426</v>
      </c>
      <c r="R2396" s="8">
        <f>Table1[[#This Row],[Số còn phải thu ĐK]]+Table1[[#This Row],[Giá Trị HD sau CK]]-Table1[[#This Row],[Số tiền đã thu]]</f>
        <v>0</v>
      </c>
      <c r="S2396" s="7">
        <f>IF(Table1[[#This Row],[Ngày hóa đơn]]&lt;&gt;"",Table1[[#This Row],[Ngày hóa đơn]],Table1[[#This Row],[Ngày hạch toán]])</f>
        <v>45881</v>
      </c>
      <c r="T2396" s="8"/>
      <c r="U2396" s="7">
        <f>IF(Table1[[#This Row],[Ngày tính CN]]="","",S2396+T2396)</f>
        <v>45881</v>
      </c>
      <c r="V2396" s="71">
        <f ca="1">IF(Table1[[#This Row],[Hạn thanh toán]]="","",IF((U2396-NOW())&lt;0,0,(U2396-NOW())))</f>
        <v>0</v>
      </c>
      <c r="X2396" s="65" t="str">
        <f t="shared" ca="1" si="247"/>
        <v/>
      </c>
      <c r="Y2396" s="3" t="str">
        <f t="shared" si="246"/>
        <v>Đã thanh toán</v>
      </c>
      <c r="Z2396" s="250">
        <f>Table1[[#This Row],[Hạn thanh toán]]</f>
        <v>45881</v>
      </c>
      <c r="AA2396" s="250">
        <f>Table1[[#This Row],[Ngày Thanh toán]]</f>
        <v>45930</v>
      </c>
      <c r="AD2396" s="3" t="str">
        <f>IF(Table1[[#This Row],[Mã khách hàng]]="","",VLOOKUP($A2396,Ma_KH!$A:$Q,Ma_KH!O$1,0))</f>
        <v>AEON MALL</v>
      </c>
      <c r="AE2396" s="3" t="str">
        <f>IF(Table1[[#This Row],[Mã khách hàng]]="","",VLOOKUP($A2396,Ma_KH!$A:$Q,Ma_KH!P$1,0))</f>
        <v>CÔNG TY TNHH AEON VIỆT NAM</v>
      </c>
      <c r="AF2396" s="3" t="str">
        <f>VLOOKUP(A2396,Ma_KH!A:Q,Ma_KH!J$1,0)</f>
        <v>Dương Thị Kim Hồng</v>
      </c>
    </row>
    <row r="2397" spans="1:32" ht="16.5">
      <c r="A2397" s="4" t="s">
        <v>139</v>
      </c>
      <c r="B2397" s="4" t="s">
        <v>4518</v>
      </c>
      <c r="C2397" s="5" t="s">
        <v>4327</v>
      </c>
      <c r="D2397" s="6" t="s">
        <v>4693</v>
      </c>
      <c r="E2397" s="5">
        <v>45883</v>
      </c>
      <c r="F2397" s="3" t="s">
        <v>2340</v>
      </c>
      <c r="I2397" s="18">
        <f>IFERROR(ROUND((VLOOKUP(Table1[[#This Row],[Mã khách hàng]],Ty_Le!$A:$D,5,0)*5%),0),0)</f>
        <v>0</v>
      </c>
      <c r="J2397" s="18">
        <f>(Table1[[#This Row],[Tiền hàng]]-Table1[[#This Row],[Tiền chiết khấu]])*8%</f>
        <v>0</v>
      </c>
      <c r="K2397" s="18">
        <v>651326</v>
      </c>
      <c r="L2397" s="8" t="s">
        <v>24</v>
      </c>
      <c r="M2397" s="7">
        <v>45930</v>
      </c>
      <c r="N2397" s="8" t="s">
        <v>4379</v>
      </c>
      <c r="O2397" s="18">
        <f>IF(Table1[[#This Row],[Phân loại]]="Tồn đầu kỳ",Table1[[#This Row],[Tổng giá trị]],0)</f>
        <v>0</v>
      </c>
      <c r="P2397" s="8">
        <f>IF(Table1[[#This Row],[Số còn phải thu ĐK]]&lt;&gt;0,0,IF(Table1[[#This Row],[Phân loại]]="Bán hàng",Table1[[#This Row],[Tổng giá trị]],-Table1[[#This Row],[Tổng giá trị]]))</f>
        <v>651326</v>
      </c>
      <c r="Q2397" s="18">
        <f t="shared" si="248"/>
        <v>651326</v>
      </c>
      <c r="R2397" s="8">
        <f>Table1[[#This Row],[Số còn phải thu ĐK]]+Table1[[#This Row],[Giá Trị HD sau CK]]-Table1[[#This Row],[Số tiền đã thu]]</f>
        <v>0</v>
      </c>
      <c r="S2397" s="7">
        <f>IF(Table1[[#This Row],[Ngày hóa đơn]]&lt;&gt;"",Table1[[#This Row],[Ngày hóa đơn]],Table1[[#This Row],[Ngày hạch toán]])</f>
        <v>45883</v>
      </c>
      <c r="T2397" s="8"/>
      <c r="U2397" s="7">
        <f>IF(Table1[[#This Row],[Ngày tính CN]]="","",S2397+T2397)</f>
        <v>45883</v>
      </c>
      <c r="V2397" s="71">
        <f ca="1">IF(Table1[[#This Row],[Hạn thanh toán]]="","",IF((U2397-NOW())&lt;0,0,(U2397-NOW())))</f>
        <v>0</v>
      </c>
      <c r="X2397" s="65" t="str">
        <f t="shared" ca="1" si="247"/>
        <v/>
      </c>
      <c r="Y2397" s="3" t="str">
        <f t="shared" si="246"/>
        <v>Đã thanh toán</v>
      </c>
      <c r="Z2397" s="250">
        <f>Table1[[#This Row],[Hạn thanh toán]]</f>
        <v>45883</v>
      </c>
      <c r="AA2397" s="250">
        <f>Table1[[#This Row],[Ngày Thanh toán]]</f>
        <v>45930</v>
      </c>
      <c r="AD2397" s="3" t="str">
        <f>IF(Table1[[#This Row],[Mã khách hàng]]="","",VLOOKUP($A2397,Ma_KH!$A:$Q,Ma_KH!O$1,0))</f>
        <v>AEON MALL</v>
      </c>
      <c r="AE2397" s="3" t="str">
        <f>IF(Table1[[#This Row],[Mã khách hàng]]="","",VLOOKUP($A2397,Ma_KH!$A:$Q,Ma_KH!P$1,0))</f>
        <v>CÔNG TY TNHH AEON VIỆT NAM</v>
      </c>
      <c r="AF2397" s="3" t="str">
        <f>VLOOKUP(A2397,Ma_KH!A:Q,Ma_KH!J$1,0)</f>
        <v>Trần Hạo Nhị</v>
      </c>
    </row>
    <row r="2398" spans="1:32" ht="16.5">
      <c r="A2398" s="4" t="s">
        <v>140</v>
      </c>
      <c r="B2398" s="4" t="s">
        <v>4518</v>
      </c>
      <c r="C2398" s="5" t="s">
        <v>4328</v>
      </c>
      <c r="D2398" s="6" t="s">
        <v>4694</v>
      </c>
      <c r="E2398" s="5">
        <v>45884</v>
      </c>
      <c r="F2398" s="3" t="s">
        <v>2383</v>
      </c>
      <c r="I2398" s="18">
        <f>IFERROR(ROUND((VLOOKUP(Table1[[#This Row],[Mã khách hàng]],Ty_Le!$A:$D,5,0)*5%),0),0)</f>
        <v>0</v>
      </c>
      <c r="J2398" s="18">
        <f>(Table1[[#This Row],[Tiền hàng]]-Table1[[#This Row],[Tiền chiết khấu]])*8%</f>
        <v>0</v>
      </c>
      <c r="K2398" s="18">
        <v>2543910</v>
      </c>
      <c r="L2398" s="8" t="s">
        <v>24</v>
      </c>
      <c r="M2398" s="7">
        <v>45930</v>
      </c>
      <c r="N2398" s="8" t="s">
        <v>4379</v>
      </c>
      <c r="O2398" s="18">
        <f>IF(Table1[[#This Row],[Phân loại]]="Tồn đầu kỳ",Table1[[#This Row],[Tổng giá trị]],0)</f>
        <v>0</v>
      </c>
      <c r="P2398" s="8">
        <f>IF(Table1[[#This Row],[Số còn phải thu ĐK]]&lt;&gt;0,0,IF(Table1[[#This Row],[Phân loại]]="Bán hàng",Table1[[#This Row],[Tổng giá trị]],-Table1[[#This Row],[Tổng giá trị]]))</f>
        <v>2543910</v>
      </c>
      <c r="Q2398" s="18">
        <f t="shared" si="248"/>
        <v>2543910</v>
      </c>
      <c r="R2398" s="8">
        <f>Table1[[#This Row],[Số còn phải thu ĐK]]+Table1[[#This Row],[Giá Trị HD sau CK]]-Table1[[#This Row],[Số tiền đã thu]]</f>
        <v>0</v>
      </c>
      <c r="S2398" s="7">
        <f>IF(Table1[[#This Row],[Ngày hóa đơn]]&lt;&gt;"",Table1[[#This Row],[Ngày hóa đơn]],Table1[[#This Row],[Ngày hạch toán]])</f>
        <v>45884</v>
      </c>
      <c r="T2398" s="8"/>
      <c r="U2398" s="7">
        <f>IF(Table1[[#This Row],[Ngày tính CN]]="","",S2398+T2398)</f>
        <v>45884</v>
      </c>
      <c r="V2398" s="71">
        <f ca="1">IF(Table1[[#This Row],[Hạn thanh toán]]="","",IF((U2398-NOW())&lt;0,0,(U2398-NOW())))</f>
        <v>0</v>
      </c>
      <c r="X2398" s="65" t="str">
        <f t="shared" ca="1" si="247"/>
        <v/>
      </c>
      <c r="Y2398" s="3" t="str">
        <f t="shared" si="246"/>
        <v>Đã thanh toán</v>
      </c>
      <c r="Z2398" s="250">
        <f>Table1[[#This Row],[Hạn thanh toán]]</f>
        <v>45884</v>
      </c>
      <c r="AA2398" s="250">
        <f>Table1[[#This Row],[Ngày Thanh toán]]</f>
        <v>45930</v>
      </c>
      <c r="AD2398" s="3" t="str">
        <f>IF(Table1[[#This Row],[Mã khách hàng]]="","",VLOOKUP($A2398,Ma_KH!$A:$Q,Ma_KH!O$1,0))</f>
        <v>AEON MALL</v>
      </c>
      <c r="AE2398" s="3" t="str">
        <f>IF(Table1[[#This Row],[Mã khách hàng]]="","",VLOOKUP($A2398,Ma_KH!$A:$Q,Ma_KH!P$1,0))</f>
        <v>CÔNG TY TNHH AEON VIỆT NAM</v>
      </c>
      <c r="AF2398" s="3" t="str">
        <f>VLOOKUP(A2398,Ma_KH!A:Q,Ma_KH!J$1,0)</f>
        <v>Dương Thị Kim Hồng</v>
      </c>
    </row>
    <row r="2399" spans="1:32" ht="16.5">
      <c r="A2399" s="4" t="s">
        <v>140</v>
      </c>
      <c r="B2399" s="4" t="s">
        <v>4518</v>
      </c>
      <c r="C2399" s="5" t="s">
        <v>4328</v>
      </c>
      <c r="D2399" s="6" t="s">
        <v>4695</v>
      </c>
      <c r="E2399" s="5">
        <v>45884</v>
      </c>
      <c r="F2399" s="3" t="s">
        <v>2382</v>
      </c>
      <c r="I2399" s="18">
        <f>IFERROR(ROUND((VLOOKUP(Table1[[#This Row],[Mã khách hàng]],Ty_Le!$A:$D,5,0)*5%),0),0)</f>
        <v>0</v>
      </c>
      <c r="J2399" s="18">
        <f>(Table1[[#This Row],[Tiền hàng]]-Table1[[#This Row],[Tiền chiết khấu]])*8%</f>
        <v>0</v>
      </c>
      <c r="K2399" s="18">
        <v>1459957</v>
      </c>
      <c r="L2399" s="8" t="s">
        <v>24</v>
      </c>
      <c r="M2399" s="7">
        <v>45930</v>
      </c>
      <c r="N2399" s="8" t="s">
        <v>4379</v>
      </c>
      <c r="O2399" s="18">
        <f>IF(Table1[[#This Row],[Phân loại]]="Tồn đầu kỳ",Table1[[#This Row],[Tổng giá trị]],0)</f>
        <v>0</v>
      </c>
      <c r="P2399" s="8">
        <f>IF(Table1[[#This Row],[Số còn phải thu ĐK]]&lt;&gt;0,0,IF(Table1[[#This Row],[Phân loại]]="Bán hàng",Table1[[#This Row],[Tổng giá trị]],-Table1[[#This Row],[Tổng giá trị]]))</f>
        <v>1459957</v>
      </c>
      <c r="Q2399" s="18">
        <f t="shared" si="248"/>
        <v>1459957</v>
      </c>
      <c r="R2399" s="8">
        <f>Table1[[#This Row],[Số còn phải thu ĐK]]+Table1[[#This Row],[Giá Trị HD sau CK]]-Table1[[#This Row],[Số tiền đã thu]]</f>
        <v>0</v>
      </c>
      <c r="S2399" s="7">
        <f>IF(Table1[[#This Row],[Ngày hóa đơn]]&lt;&gt;"",Table1[[#This Row],[Ngày hóa đơn]],Table1[[#This Row],[Ngày hạch toán]])</f>
        <v>45884</v>
      </c>
      <c r="T2399" s="8"/>
      <c r="U2399" s="7">
        <f>IF(Table1[[#This Row],[Ngày tính CN]]="","",S2399+T2399)</f>
        <v>45884</v>
      </c>
      <c r="V2399" s="71">
        <f ca="1">IF(Table1[[#This Row],[Hạn thanh toán]]="","",IF((U2399-NOW())&lt;0,0,(U2399-NOW())))</f>
        <v>0</v>
      </c>
      <c r="X2399" s="65" t="str">
        <f t="shared" ca="1" si="247"/>
        <v/>
      </c>
      <c r="Y2399" s="3" t="str">
        <f t="shared" si="246"/>
        <v>Đã thanh toán</v>
      </c>
      <c r="Z2399" s="250">
        <f>Table1[[#This Row],[Hạn thanh toán]]</f>
        <v>45884</v>
      </c>
      <c r="AA2399" s="250">
        <f>Table1[[#This Row],[Ngày Thanh toán]]</f>
        <v>45930</v>
      </c>
      <c r="AD2399" s="3" t="str">
        <f>IF(Table1[[#This Row],[Mã khách hàng]]="","",VLOOKUP($A2399,Ma_KH!$A:$Q,Ma_KH!O$1,0))</f>
        <v>AEON MALL</v>
      </c>
      <c r="AE2399" s="3" t="str">
        <f>IF(Table1[[#This Row],[Mã khách hàng]]="","",VLOOKUP($A2399,Ma_KH!$A:$Q,Ma_KH!P$1,0))</f>
        <v>CÔNG TY TNHH AEON VIỆT NAM</v>
      </c>
      <c r="AF2399" s="3" t="str">
        <f>VLOOKUP(A2399,Ma_KH!A:Q,Ma_KH!J$1,0)</f>
        <v>Dương Thị Kim Hồng</v>
      </c>
    </row>
    <row r="2400" spans="1:32" ht="16.5">
      <c r="A2400" s="4" t="s">
        <v>139</v>
      </c>
      <c r="B2400" s="4" t="s">
        <v>4518</v>
      </c>
      <c r="C2400" s="5" t="s">
        <v>4329</v>
      </c>
      <c r="D2400" s="6" t="s">
        <v>4696</v>
      </c>
      <c r="E2400" s="5">
        <v>45885</v>
      </c>
      <c r="F2400" s="3" t="s">
        <v>2341</v>
      </c>
      <c r="I2400" s="18">
        <f>IFERROR(ROUND((VLOOKUP(Table1[[#This Row],[Mã khách hàng]],Ty_Le!$A:$D,5,0)*5%),0),0)</f>
        <v>0</v>
      </c>
      <c r="J2400" s="18">
        <f>(Table1[[#This Row],[Tiền hàng]]-Table1[[#This Row],[Tiền chiết khấu]])*8%</f>
        <v>0</v>
      </c>
      <c r="K2400" s="18">
        <v>5197468</v>
      </c>
      <c r="L2400" s="8" t="s">
        <v>24</v>
      </c>
      <c r="M2400" s="7">
        <v>45930</v>
      </c>
      <c r="N2400" s="8" t="s">
        <v>4379</v>
      </c>
      <c r="O2400" s="18">
        <f>IF(Table1[[#This Row],[Phân loại]]="Tồn đầu kỳ",Table1[[#This Row],[Tổng giá trị]],0)</f>
        <v>0</v>
      </c>
      <c r="P2400" s="8">
        <f>IF(Table1[[#This Row],[Số còn phải thu ĐK]]&lt;&gt;0,0,IF(Table1[[#This Row],[Phân loại]]="Bán hàng",Table1[[#This Row],[Tổng giá trị]],-Table1[[#This Row],[Tổng giá trị]]))</f>
        <v>5197468</v>
      </c>
      <c r="Q2400" s="18">
        <f t="shared" si="248"/>
        <v>5197468</v>
      </c>
      <c r="R2400" s="8">
        <f>Table1[[#This Row],[Số còn phải thu ĐK]]+Table1[[#This Row],[Giá Trị HD sau CK]]-Table1[[#This Row],[Số tiền đã thu]]</f>
        <v>0</v>
      </c>
      <c r="S2400" s="7">
        <f>IF(Table1[[#This Row],[Ngày hóa đơn]]&lt;&gt;"",Table1[[#This Row],[Ngày hóa đơn]],Table1[[#This Row],[Ngày hạch toán]])</f>
        <v>45885</v>
      </c>
      <c r="T2400" s="8"/>
      <c r="U2400" s="7">
        <f>IF(Table1[[#This Row],[Ngày tính CN]]="","",S2400+T2400)</f>
        <v>45885</v>
      </c>
      <c r="V2400" s="71">
        <f ca="1">IF(Table1[[#This Row],[Hạn thanh toán]]="","",IF((U2400-NOW())&lt;0,0,(U2400-NOW())))</f>
        <v>0</v>
      </c>
      <c r="X2400" s="65" t="str">
        <f t="shared" ca="1" si="247"/>
        <v/>
      </c>
      <c r="Y2400" s="3" t="str">
        <f t="shared" si="246"/>
        <v>Đã thanh toán</v>
      </c>
      <c r="Z2400" s="250">
        <f>Table1[[#This Row],[Hạn thanh toán]]</f>
        <v>45885</v>
      </c>
      <c r="AA2400" s="250">
        <f>Table1[[#This Row],[Ngày Thanh toán]]</f>
        <v>45930</v>
      </c>
      <c r="AD2400" s="3" t="str">
        <f>IF(Table1[[#This Row],[Mã khách hàng]]="","",VLOOKUP($A2400,Ma_KH!$A:$Q,Ma_KH!O$1,0))</f>
        <v>AEON MALL</v>
      </c>
      <c r="AE2400" s="3" t="str">
        <f>IF(Table1[[#This Row],[Mã khách hàng]]="","",VLOOKUP($A2400,Ma_KH!$A:$Q,Ma_KH!P$1,0))</f>
        <v>CÔNG TY TNHH AEON VIỆT NAM</v>
      </c>
      <c r="AF2400" s="3" t="str">
        <f>VLOOKUP(A2400,Ma_KH!A:Q,Ma_KH!J$1,0)</f>
        <v>Trần Hạo Nhị</v>
      </c>
    </row>
    <row r="2401" spans="1:32" ht="16.5">
      <c r="A2401" s="4" t="s">
        <v>140</v>
      </c>
      <c r="B2401" s="4" t="s">
        <v>4518</v>
      </c>
      <c r="C2401" s="5" t="s">
        <v>4330</v>
      </c>
      <c r="D2401" s="6" t="s">
        <v>4697</v>
      </c>
      <c r="E2401" s="5">
        <v>45889</v>
      </c>
      <c r="F2401" s="3" t="s">
        <v>2384</v>
      </c>
      <c r="I2401" s="18">
        <f>IFERROR(ROUND((VLOOKUP(Table1[[#This Row],[Mã khách hàng]],Ty_Le!$A:$D,5,0)*5%),0),0)</f>
        <v>0</v>
      </c>
      <c r="J2401" s="18">
        <f>(Table1[[#This Row],[Tiền hàng]]-Table1[[#This Row],[Tiền chiết khấu]])*8%</f>
        <v>0</v>
      </c>
      <c r="K2401" s="18">
        <v>2039018</v>
      </c>
      <c r="L2401" s="8" t="s">
        <v>24</v>
      </c>
      <c r="M2401" s="7">
        <v>45930</v>
      </c>
      <c r="N2401" s="8" t="s">
        <v>4379</v>
      </c>
      <c r="O2401" s="18">
        <f>IF(Table1[[#This Row],[Phân loại]]="Tồn đầu kỳ",Table1[[#This Row],[Tổng giá trị]],0)</f>
        <v>0</v>
      </c>
      <c r="P2401" s="8">
        <f>IF(Table1[[#This Row],[Số còn phải thu ĐK]]&lt;&gt;0,0,IF(Table1[[#This Row],[Phân loại]]="Bán hàng",Table1[[#This Row],[Tổng giá trị]],-Table1[[#This Row],[Tổng giá trị]]))</f>
        <v>2039018</v>
      </c>
      <c r="Q2401" s="18">
        <f t="shared" si="248"/>
        <v>2039018</v>
      </c>
      <c r="R2401" s="8">
        <f>Table1[[#This Row],[Số còn phải thu ĐK]]+Table1[[#This Row],[Giá Trị HD sau CK]]-Table1[[#This Row],[Số tiền đã thu]]</f>
        <v>0</v>
      </c>
      <c r="S2401" s="7">
        <f>IF(Table1[[#This Row],[Ngày hóa đơn]]&lt;&gt;"",Table1[[#This Row],[Ngày hóa đơn]],Table1[[#This Row],[Ngày hạch toán]])</f>
        <v>45889</v>
      </c>
      <c r="T2401" s="8"/>
      <c r="U2401" s="7">
        <f>IF(Table1[[#This Row],[Ngày tính CN]]="","",S2401+T2401)</f>
        <v>45889</v>
      </c>
      <c r="V2401" s="71">
        <f ca="1">IF(Table1[[#This Row],[Hạn thanh toán]]="","",IF((U2401-NOW())&lt;0,0,(U2401-NOW())))</f>
        <v>0</v>
      </c>
      <c r="X2401" s="65" t="str">
        <f t="shared" ca="1" si="247"/>
        <v/>
      </c>
      <c r="Y2401" s="3" t="str">
        <f t="shared" si="246"/>
        <v>Đã thanh toán</v>
      </c>
      <c r="Z2401" s="250">
        <f>Table1[[#This Row],[Hạn thanh toán]]</f>
        <v>45889</v>
      </c>
      <c r="AA2401" s="250">
        <f>Table1[[#This Row],[Ngày Thanh toán]]</f>
        <v>45930</v>
      </c>
      <c r="AD2401" s="3" t="str">
        <f>IF(Table1[[#This Row],[Mã khách hàng]]="","",VLOOKUP($A2401,Ma_KH!$A:$Q,Ma_KH!O$1,0))</f>
        <v>AEON MALL</v>
      </c>
      <c r="AE2401" s="3" t="str">
        <f>IF(Table1[[#This Row],[Mã khách hàng]]="","",VLOOKUP($A2401,Ma_KH!$A:$Q,Ma_KH!P$1,0))</f>
        <v>CÔNG TY TNHH AEON VIỆT NAM</v>
      </c>
      <c r="AF2401" s="3" t="str">
        <f>VLOOKUP(A2401,Ma_KH!A:Q,Ma_KH!J$1,0)</f>
        <v>Dương Thị Kim Hồng</v>
      </c>
    </row>
    <row r="2402" spans="1:32" ht="16.5">
      <c r="A2402" s="4" t="s">
        <v>139</v>
      </c>
      <c r="B2402" s="4" t="s">
        <v>4518</v>
      </c>
      <c r="C2402" s="5" t="s">
        <v>4327</v>
      </c>
      <c r="D2402" s="6" t="s">
        <v>4698</v>
      </c>
      <c r="E2402" s="5">
        <v>45883</v>
      </c>
      <c r="F2402" s="3" t="s">
        <v>2334</v>
      </c>
      <c r="I2402" s="18">
        <f>IFERROR(ROUND((VLOOKUP(Table1[[#This Row],[Mã khách hàng]],Ty_Le!$A:$D,5,0)*5%),0),0)</f>
        <v>0</v>
      </c>
      <c r="J2402" s="18">
        <f>(Table1[[#This Row],[Tiền hàng]]-Table1[[#This Row],[Tiền chiết khấu]])*8%</f>
        <v>0</v>
      </c>
      <c r="K2402" s="18">
        <v>3771457</v>
      </c>
      <c r="L2402" s="8" t="s">
        <v>24</v>
      </c>
      <c r="M2402" s="7">
        <v>45930</v>
      </c>
      <c r="N2402" s="8" t="s">
        <v>4379</v>
      </c>
      <c r="O2402" s="18">
        <f>IF(Table1[[#This Row],[Phân loại]]="Tồn đầu kỳ",Table1[[#This Row],[Tổng giá trị]],0)</f>
        <v>0</v>
      </c>
      <c r="P2402" s="8">
        <f>IF(Table1[[#This Row],[Số còn phải thu ĐK]]&lt;&gt;0,0,IF(Table1[[#This Row],[Phân loại]]="Bán hàng",Table1[[#This Row],[Tổng giá trị]],-Table1[[#This Row],[Tổng giá trị]]))</f>
        <v>3771457</v>
      </c>
      <c r="Q2402" s="18">
        <f t="shared" si="248"/>
        <v>3771457</v>
      </c>
      <c r="R2402" s="8">
        <f>Table1[[#This Row],[Số còn phải thu ĐK]]+Table1[[#This Row],[Giá Trị HD sau CK]]-Table1[[#This Row],[Số tiền đã thu]]</f>
        <v>0</v>
      </c>
      <c r="S2402" s="7">
        <f>IF(Table1[[#This Row],[Ngày hóa đơn]]&lt;&gt;"",Table1[[#This Row],[Ngày hóa đơn]],Table1[[#This Row],[Ngày hạch toán]])</f>
        <v>45883</v>
      </c>
      <c r="T2402" s="8"/>
      <c r="U2402" s="7">
        <f>IF(Table1[[#This Row],[Ngày tính CN]]="","",S2402+T2402)</f>
        <v>45883</v>
      </c>
      <c r="V2402" s="71">
        <f ca="1">IF(Table1[[#This Row],[Hạn thanh toán]]="","",IF((U2402-NOW())&lt;0,0,(U2402-NOW())))</f>
        <v>0</v>
      </c>
      <c r="X2402" s="65" t="str">
        <f t="shared" ca="1" si="247"/>
        <v/>
      </c>
      <c r="Y2402" s="3" t="str">
        <f t="shared" si="246"/>
        <v>Đã thanh toán</v>
      </c>
      <c r="Z2402" s="250">
        <f>Table1[[#This Row],[Hạn thanh toán]]</f>
        <v>45883</v>
      </c>
      <c r="AA2402" s="250">
        <f>Table1[[#This Row],[Ngày Thanh toán]]</f>
        <v>45930</v>
      </c>
      <c r="AD2402" s="3" t="str">
        <f>IF(Table1[[#This Row],[Mã khách hàng]]="","",VLOOKUP($A2402,Ma_KH!$A:$Q,Ma_KH!O$1,0))</f>
        <v>AEON MALL</v>
      </c>
      <c r="AE2402" s="3" t="str">
        <f>IF(Table1[[#This Row],[Mã khách hàng]]="","",VLOOKUP($A2402,Ma_KH!$A:$Q,Ma_KH!P$1,0))</f>
        <v>CÔNG TY TNHH AEON VIỆT NAM</v>
      </c>
      <c r="AF2402" s="3" t="str">
        <f>VLOOKUP(A2402,Ma_KH!A:Q,Ma_KH!J$1,0)</f>
        <v>Trần Hạo Nhị</v>
      </c>
    </row>
    <row r="2403" spans="1:32" ht="16.5">
      <c r="A2403" s="4" t="s">
        <v>139</v>
      </c>
      <c r="B2403" s="4" t="s">
        <v>4518</v>
      </c>
      <c r="C2403" s="5" t="s">
        <v>4330</v>
      </c>
      <c r="D2403" s="6" t="s">
        <v>4570</v>
      </c>
      <c r="E2403" s="5">
        <v>45889</v>
      </c>
      <c r="F2403" s="3" t="s">
        <v>4369</v>
      </c>
      <c r="I2403" s="18">
        <f>IFERROR(ROUND((VLOOKUP(Table1[[#This Row],[Mã khách hàng]],Ty_Le!$A:$D,5,0)*5%),0),0)</f>
        <v>0</v>
      </c>
      <c r="J2403" s="18">
        <f>(Table1[[#This Row],[Tiền hàng]]-Table1[[#This Row],[Tiền chiết khấu]])*8%</f>
        <v>0</v>
      </c>
      <c r="K2403" s="18">
        <v>1308236</v>
      </c>
      <c r="L2403" s="8" t="s">
        <v>24</v>
      </c>
      <c r="M2403" s="7">
        <v>45930</v>
      </c>
      <c r="N2403" s="8" t="s">
        <v>4379</v>
      </c>
      <c r="O2403" s="18">
        <f>IF(Table1[[#This Row],[Phân loại]]="Tồn đầu kỳ",Table1[[#This Row],[Tổng giá trị]],0)</f>
        <v>0</v>
      </c>
      <c r="P2403" s="8">
        <f>IF(Table1[[#This Row],[Số còn phải thu ĐK]]&lt;&gt;0,0,IF(Table1[[#This Row],[Phân loại]]="Bán hàng",Table1[[#This Row],[Tổng giá trị]],-Table1[[#This Row],[Tổng giá trị]]))</f>
        <v>1308236</v>
      </c>
      <c r="Q2403" s="18">
        <f t="shared" si="248"/>
        <v>1308236</v>
      </c>
      <c r="R2403" s="8">
        <f>Table1[[#This Row],[Số còn phải thu ĐK]]+Table1[[#This Row],[Giá Trị HD sau CK]]-Table1[[#This Row],[Số tiền đã thu]]</f>
        <v>0</v>
      </c>
      <c r="S2403" s="7">
        <f>IF(Table1[[#This Row],[Ngày hóa đơn]]&lt;&gt;"",Table1[[#This Row],[Ngày hóa đơn]],Table1[[#This Row],[Ngày hạch toán]])</f>
        <v>45889</v>
      </c>
      <c r="T2403" s="8"/>
      <c r="U2403" s="7">
        <f>IF(Table1[[#This Row],[Ngày tính CN]]="","",S2403+T2403)</f>
        <v>45889</v>
      </c>
      <c r="V2403" s="71">
        <f ca="1">IF(Table1[[#This Row],[Hạn thanh toán]]="","",IF((U2403-NOW())&lt;0,0,(U2403-NOW())))</f>
        <v>0</v>
      </c>
      <c r="X2403" s="65" t="str">
        <f t="shared" ca="1" si="247"/>
        <v/>
      </c>
      <c r="Y2403" s="3" t="str">
        <f t="shared" si="246"/>
        <v>Đã thanh toán</v>
      </c>
      <c r="Z2403" s="250">
        <f>Table1[[#This Row],[Hạn thanh toán]]</f>
        <v>45889</v>
      </c>
      <c r="AA2403" s="250">
        <f>Table1[[#This Row],[Ngày Thanh toán]]</f>
        <v>45930</v>
      </c>
      <c r="AD2403" s="3" t="str">
        <f>IF(Table1[[#This Row],[Mã khách hàng]]="","",VLOOKUP($A2403,Ma_KH!$A:$Q,Ma_KH!O$1,0))</f>
        <v>AEON MALL</v>
      </c>
      <c r="AE2403" s="3" t="str">
        <f>IF(Table1[[#This Row],[Mã khách hàng]]="","",VLOOKUP($A2403,Ma_KH!$A:$Q,Ma_KH!P$1,0))</f>
        <v>CÔNG TY TNHH AEON VIỆT NAM</v>
      </c>
      <c r="AF2403" s="3" t="str">
        <f>VLOOKUP(A2403,Ma_KH!A:Q,Ma_KH!J$1,0)</f>
        <v>Trần Hạo Nhị</v>
      </c>
    </row>
    <row r="2404" spans="1:32" ht="16.5">
      <c r="A2404" s="4" t="s">
        <v>139</v>
      </c>
      <c r="B2404" s="4" t="s">
        <v>4518</v>
      </c>
      <c r="C2404" s="5" t="s">
        <v>4330</v>
      </c>
      <c r="E2404" s="5">
        <v>45889</v>
      </c>
      <c r="F2404" s="3" t="s">
        <v>4370</v>
      </c>
      <c r="I2404" s="18">
        <f>IFERROR(ROUND((VLOOKUP(Table1[[#This Row],[Mã khách hàng]],Ty_Le!$A:$D,5,0)*5%),0),0)</f>
        <v>0</v>
      </c>
      <c r="J2404" s="18">
        <f>(Table1[[#This Row],[Tiền hàng]]-Table1[[#This Row],[Tiền chiết khấu]])*8%</f>
        <v>0</v>
      </c>
      <c r="K2404" s="18">
        <v>1777126</v>
      </c>
      <c r="L2404" s="8" t="s">
        <v>24</v>
      </c>
      <c r="M2404" s="7">
        <v>45930</v>
      </c>
      <c r="N2404" s="8" t="s">
        <v>4379</v>
      </c>
      <c r="O2404" s="18">
        <f>IF(Table1[[#This Row],[Phân loại]]="Tồn đầu kỳ",Table1[[#This Row],[Tổng giá trị]],0)</f>
        <v>0</v>
      </c>
      <c r="P2404" s="8">
        <f>IF(Table1[[#This Row],[Số còn phải thu ĐK]]&lt;&gt;0,0,IF(Table1[[#This Row],[Phân loại]]="Bán hàng",Table1[[#This Row],[Tổng giá trị]],-Table1[[#This Row],[Tổng giá trị]]))</f>
        <v>1777126</v>
      </c>
      <c r="Q2404" s="18">
        <f t="shared" si="248"/>
        <v>1777126</v>
      </c>
      <c r="R2404" s="8">
        <f>Table1[[#This Row],[Số còn phải thu ĐK]]+Table1[[#This Row],[Giá Trị HD sau CK]]-Table1[[#This Row],[Số tiền đã thu]]</f>
        <v>0</v>
      </c>
      <c r="S2404" s="7">
        <f>IF(Table1[[#This Row],[Ngày hóa đơn]]&lt;&gt;"",Table1[[#This Row],[Ngày hóa đơn]],Table1[[#This Row],[Ngày hạch toán]])</f>
        <v>45889</v>
      </c>
      <c r="T2404" s="8"/>
      <c r="U2404" s="7">
        <f>IF(Table1[[#This Row],[Ngày tính CN]]="","",S2404+T2404)</f>
        <v>45889</v>
      </c>
      <c r="V2404" s="71">
        <f ca="1">IF(Table1[[#This Row],[Hạn thanh toán]]="","",IF((U2404-NOW())&lt;0,0,(U2404-NOW())))</f>
        <v>0</v>
      </c>
      <c r="X2404" s="65" t="str">
        <f t="shared" ca="1" si="247"/>
        <v/>
      </c>
      <c r="Y2404" s="3" t="str">
        <f t="shared" si="246"/>
        <v>Đã thanh toán</v>
      </c>
      <c r="Z2404" s="250">
        <f>Table1[[#This Row],[Hạn thanh toán]]</f>
        <v>45889</v>
      </c>
      <c r="AA2404" s="250">
        <f>Table1[[#This Row],[Ngày Thanh toán]]</f>
        <v>45930</v>
      </c>
      <c r="AD2404" s="3" t="str">
        <f>IF(Table1[[#This Row],[Mã khách hàng]]="","",VLOOKUP($A2404,Ma_KH!$A:$Q,Ma_KH!O$1,0))</f>
        <v>AEON MALL</v>
      </c>
      <c r="AE2404" s="3" t="str">
        <f>IF(Table1[[#This Row],[Mã khách hàng]]="","",VLOOKUP($A2404,Ma_KH!$A:$Q,Ma_KH!P$1,0))</f>
        <v>CÔNG TY TNHH AEON VIỆT NAM</v>
      </c>
      <c r="AF2404" s="3" t="str">
        <f>VLOOKUP(A2404,Ma_KH!A:Q,Ma_KH!J$1,0)</f>
        <v>Trần Hạo Nhị</v>
      </c>
    </row>
    <row r="2405" spans="1:32" ht="16.5">
      <c r="A2405" s="4" t="s">
        <v>141</v>
      </c>
      <c r="B2405" s="4" t="s">
        <v>4518</v>
      </c>
      <c r="C2405" s="5" t="s">
        <v>4331</v>
      </c>
      <c r="D2405" s="6" t="s">
        <v>4699</v>
      </c>
      <c r="E2405" s="5">
        <v>45890</v>
      </c>
      <c r="F2405" s="3" t="s">
        <v>2418</v>
      </c>
      <c r="I2405" s="18">
        <f>IFERROR(ROUND((VLOOKUP(Table1[[#This Row],[Mã khách hàng]],Ty_Le!$A:$D,5,0)*5%),0),0)</f>
        <v>0</v>
      </c>
      <c r="J2405" s="18">
        <f>(Table1[[#This Row],[Tiền hàng]]-Table1[[#This Row],[Tiền chiết khấu]])*8%</f>
        <v>0</v>
      </c>
      <c r="K2405" s="18">
        <v>1529264</v>
      </c>
      <c r="L2405" s="8" t="s">
        <v>24</v>
      </c>
      <c r="M2405" s="7">
        <v>45930</v>
      </c>
      <c r="N2405" s="8" t="s">
        <v>4379</v>
      </c>
      <c r="O2405" s="18">
        <f>IF(Table1[[#This Row],[Phân loại]]="Tồn đầu kỳ",Table1[[#This Row],[Tổng giá trị]],0)</f>
        <v>0</v>
      </c>
      <c r="P2405" s="8">
        <f>IF(Table1[[#This Row],[Số còn phải thu ĐK]]&lt;&gt;0,0,IF(Table1[[#This Row],[Phân loại]]="Bán hàng",Table1[[#This Row],[Tổng giá trị]],-Table1[[#This Row],[Tổng giá trị]]))</f>
        <v>1529264</v>
      </c>
      <c r="Q2405" s="18">
        <f t="shared" si="248"/>
        <v>1529264</v>
      </c>
      <c r="R2405" s="8">
        <f>Table1[[#This Row],[Số còn phải thu ĐK]]+Table1[[#This Row],[Giá Trị HD sau CK]]-Table1[[#This Row],[Số tiền đã thu]]</f>
        <v>0</v>
      </c>
      <c r="S2405" s="7">
        <f>IF(Table1[[#This Row],[Ngày hóa đơn]]&lt;&gt;"",Table1[[#This Row],[Ngày hóa đơn]],Table1[[#This Row],[Ngày hạch toán]])</f>
        <v>45890</v>
      </c>
      <c r="T2405" s="8"/>
      <c r="U2405" s="7">
        <f>IF(Table1[[#This Row],[Ngày tính CN]]="","",S2405+T2405)</f>
        <v>45890</v>
      </c>
      <c r="V2405" s="71">
        <f ca="1">IF(Table1[[#This Row],[Hạn thanh toán]]="","",IF((U2405-NOW())&lt;0,0,(U2405-NOW())))</f>
        <v>0</v>
      </c>
      <c r="X2405" s="65" t="str">
        <f t="shared" ca="1" si="247"/>
        <v/>
      </c>
      <c r="Y2405" s="3" t="str">
        <f t="shared" si="246"/>
        <v>Đã thanh toán</v>
      </c>
      <c r="Z2405" s="250">
        <f>Table1[[#This Row],[Hạn thanh toán]]</f>
        <v>45890</v>
      </c>
      <c r="AA2405" s="250">
        <f>Table1[[#This Row],[Ngày Thanh toán]]</f>
        <v>45930</v>
      </c>
      <c r="AD2405" s="3" t="str">
        <f>IF(Table1[[#This Row],[Mã khách hàng]]="","",VLOOKUP($A2405,Ma_KH!$A:$Q,Ma_KH!O$1,0))</f>
        <v>AEON MALL</v>
      </c>
      <c r="AE2405" s="3" t="str">
        <f>IF(Table1[[#This Row],[Mã khách hàng]]="","",VLOOKUP($A2405,Ma_KH!$A:$Q,Ma_KH!P$1,0))</f>
        <v>CÔNG TY TNHH AEON VIỆT NAM</v>
      </c>
      <c r="AF2405" s="3" t="str">
        <f>VLOOKUP(A2405,Ma_KH!A:Q,Ma_KH!J$1,0)</f>
        <v>Nguyễn Quốc Thái</v>
      </c>
    </row>
    <row r="2406" spans="1:32" ht="16.5">
      <c r="A2406" s="4" t="s">
        <v>139</v>
      </c>
      <c r="B2406" s="4" t="s">
        <v>4518</v>
      </c>
      <c r="C2406" s="5" t="s">
        <v>4332</v>
      </c>
      <c r="D2406" s="6" t="s">
        <v>4700</v>
      </c>
      <c r="E2406" s="5">
        <v>45892</v>
      </c>
      <c r="F2406" s="3" t="s">
        <v>2344</v>
      </c>
      <c r="I2406" s="18">
        <f>IFERROR(ROUND((VLOOKUP(Table1[[#This Row],[Mã khách hàng]],Ty_Le!$A:$D,5,0)*5%),0),0)</f>
        <v>0</v>
      </c>
      <c r="J2406" s="18">
        <f>(Table1[[#This Row],[Tiền hàng]]-Table1[[#This Row],[Tiền chiết khấu]])*8%</f>
        <v>0</v>
      </c>
      <c r="K2406" s="18">
        <v>6723475</v>
      </c>
      <c r="L2406" s="8" t="s">
        <v>24</v>
      </c>
      <c r="M2406" s="7">
        <v>45930</v>
      </c>
      <c r="N2406" s="8" t="s">
        <v>4379</v>
      </c>
      <c r="O2406" s="18">
        <f>IF(Table1[[#This Row],[Phân loại]]="Tồn đầu kỳ",Table1[[#This Row],[Tổng giá trị]],0)</f>
        <v>0</v>
      </c>
      <c r="P2406" s="8">
        <f>IF(Table1[[#This Row],[Số còn phải thu ĐK]]&lt;&gt;0,0,IF(Table1[[#This Row],[Phân loại]]="Bán hàng",Table1[[#This Row],[Tổng giá trị]],-Table1[[#This Row],[Tổng giá trị]]))</f>
        <v>6723475</v>
      </c>
      <c r="Q2406" s="18">
        <f t="shared" si="248"/>
        <v>6723475</v>
      </c>
      <c r="R2406" s="8">
        <f>Table1[[#This Row],[Số còn phải thu ĐK]]+Table1[[#This Row],[Giá Trị HD sau CK]]-Table1[[#This Row],[Số tiền đã thu]]</f>
        <v>0</v>
      </c>
      <c r="S2406" s="7">
        <f>IF(Table1[[#This Row],[Ngày hóa đơn]]&lt;&gt;"",Table1[[#This Row],[Ngày hóa đơn]],Table1[[#This Row],[Ngày hạch toán]])</f>
        <v>45892</v>
      </c>
      <c r="T2406" s="8"/>
      <c r="U2406" s="7">
        <f>IF(Table1[[#This Row],[Ngày tính CN]]="","",S2406+T2406)</f>
        <v>45892</v>
      </c>
      <c r="V2406" s="71">
        <f ca="1">IF(Table1[[#This Row],[Hạn thanh toán]]="","",IF((U2406-NOW())&lt;0,0,(U2406-NOW())))</f>
        <v>0</v>
      </c>
      <c r="X2406" s="65" t="str">
        <f t="shared" ca="1" si="247"/>
        <v/>
      </c>
      <c r="Y2406" s="3" t="str">
        <f t="shared" si="246"/>
        <v>Đã thanh toán</v>
      </c>
      <c r="Z2406" s="250">
        <f>Table1[[#This Row],[Hạn thanh toán]]</f>
        <v>45892</v>
      </c>
      <c r="AA2406" s="250">
        <f>Table1[[#This Row],[Ngày Thanh toán]]</f>
        <v>45930</v>
      </c>
      <c r="AD2406" s="3" t="str">
        <f>IF(Table1[[#This Row],[Mã khách hàng]]="","",VLOOKUP($A2406,Ma_KH!$A:$Q,Ma_KH!O$1,0))</f>
        <v>AEON MALL</v>
      </c>
      <c r="AE2406" s="3" t="str">
        <f>IF(Table1[[#This Row],[Mã khách hàng]]="","",VLOOKUP($A2406,Ma_KH!$A:$Q,Ma_KH!P$1,0))</f>
        <v>CÔNG TY TNHH AEON VIỆT NAM</v>
      </c>
      <c r="AF2406" s="3" t="str">
        <f>VLOOKUP(A2406,Ma_KH!A:Q,Ma_KH!J$1,0)</f>
        <v>Trần Hạo Nhị</v>
      </c>
    </row>
    <row r="2407" spans="1:32" ht="16.5">
      <c r="A2407" s="4" t="s">
        <v>141</v>
      </c>
      <c r="B2407" s="4" t="s">
        <v>4518</v>
      </c>
      <c r="C2407" s="5" t="s">
        <v>4332</v>
      </c>
      <c r="D2407" s="6" t="s">
        <v>4701</v>
      </c>
      <c r="E2407" s="5">
        <v>45892</v>
      </c>
      <c r="F2407" s="3" t="s">
        <v>2419</v>
      </c>
      <c r="I2407" s="18">
        <f>IFERROR(ROUND((VLOOKUP(Table1[[#This Row],[Mã khách hàng]],Ty_Le!$A:$D,5,0)*5%),0),0)</f>
        <v>0</v>
      </c>
      <c r="J2407" s="18">
        <f>(Table1[[#This Row],[Tiền hàng]]-Table1[[#This Row],[Tiền chiết khấu]])*8%</f>
        <v>0</v>
      </c>
      <c r="K2407" s="18">
        <v>3155193</v>
      </c>
      <c r="L2407" s="8" t="s">
        <v>24</v>
      </c>
      <c r="M2407" s="7">
        <v>45930</v>
      </c>
      <c r="N2407" s="8" t="s">
        <v>4379</v>
      </c>
      <c r="O2407" s="18">
        <f>IF(Table1[[#This Row],[Phân loại]]="Tồn đầu kỳ",Table1[[#This Row],[Tổng giá trị]],0)</f>
        <v>0</v>
      </c>
      <c r="P2407" s="8">
        <f>IF(Table1[[#This Row],[Số còn phải thu ĐK]]&lt;&gt;0,0,IF(Table1[[#This Row],[Phân loại]]="Bán hàng",Table1[[#This Row],[Tổng giá trị]],-Table1[[#This Row],[Tổng giá trị]]))</f>
        <v>3155193</v>
      </c>
      <c r="Q2407" s="18">
        <f t="shared" si="248"/>
        <v>3155193</v>
      </c>
      <c r="R2407" s="8">
        <f>Table1[[#This Row],[Số còn phải thu ĐK]]+Table1[[#This Row],[Giá Trị HD sau CK]]-Table1[[#This Row],[Số tiền đã thu]]</f>
        <v>0</v>
      </c>
      <c r="S2407" s="7">
        <f>IF(Table1[[#This Row],[Ngày hóa đơn]]&lt;&gt;"",Table1[[#This Row],[Ngày hóa đơn]],Table1[[#This Row],[Ngày hạch toán]])</f>
        <v>45892</v>
      </c>
      <c r="T2407" s="8"/>
      <c r="U2407" s="7">
        <f>IF(Table1[[#This Row],[Ngày tính CN]]="","",S2407+T2407)</f>
        <v>45892</v>
      </c>
      <c r="V2407" s="71">
        <f ca="1">IF(Table1[[#This Row],[Hạn thanh toán]]="","",IF((U2407-NOW())&lt;0,0,(U2407-NOW())))</f>
        <v>0</v>
      </c>
      <c r="X2407" s="65" t="str">
        <f t="shared" ca="1" si="247"/>
        <v/>
      </c>
      <c r="Y2407" s="3" t="str">
        <f t="shared" si="246"/>
        <v>Đã thanh toán</v>
      </c>
      <c r="Z2407" s="250">
        <f>Table1[[#This Row],[Hạn thanh toán]]</f>
        <v>45892</v>
      </c>
      <c r="AA2407" s="250">
        <f>Table1[[#This Row],[Ngày Thanh toán]]</f>
        <v>45930</v>
      </c>
      <c r="AD2407" s="3" t="str">
        <f>IF(Table1[[#This Row],[Mã khách hàng]]="","",VLOOKUP($A2407,Ma_KH!$A:$Q,Ma_KH!O$1,0))</f>
        <v>AEON MALL</v>
      </c>
      <c r="AE2407" s="3" t="str">
        <f>IF(Table1[[#This Row],[Mã khách hàng]]="","",VLOOKUP($A2407,Ma_KH!$A:$Q,Ma_KH!P$1,0))</f>
        <v>CÔNG TY TNHH AEON VIỆT NAM</v>
      </c>
      <c r="AF2407" s="3" t="str">
        <f>VLOOKUP(A2407,Ma_KH!A:Q,Ma_KH!J$1,0)</f>
        <v>Nguyễn Quốc Thái</v>
      </c>
    </row>
    <row r="2408" spans="1:32" ht="16.5">
      <c r="A2408" s="4" t="s">
        <v>139</v>
      </c>
      <c r="B2408" s="4" t="s">
        <v>4518</v>
      </c>
      <c r="C2408" s="5" t="s">
        <v>4332</v>
      </c>
      <c r="D2408" s="6" t="s">
        <v>4702</v>
      </c>
      <c r="E2408" s="5">
        <v>45892</v>
      </c>
      <c r="F2408" s="3" t="s">
        <v>2343</v>
      </c>
      <c r="I2408" s="18">
        <f>IFERROR(ROUND((VLOOKUP(Table1[[#This Row],[Mã khách hàng]],Ty_Le!$A:$D,5,0)*5%),0),0)</f>
        <v>0</v>
      </c>
      <c r="J2408" s="18">
        <f>(Table1[[#This Row],[Tiền hàng]]-Table1[[#This Row],[Tiền chiết khấu]])*8%</f>
        <v>0</v>
      </c>
      <c r="K2408" s="18">
        <v>1524820</v>
      </c>
      <c r="L2408" s="8" t="s">
        <v>24</v>
      </c>
      <c r="M2408" s="7">
        <v>45930</v>
      </c>
      <c r="N2408" s="8" t="s">
        <v>4379</v>
      </c>
      <c r="O2408" s="18">
        <f>IF(Table1[[#This Row],[Phân loại]]="Tồn đầu kỳ",Table1[[#This Row],[Tổng giá trị]],0)</f>
        <v>0</v>
      </c>
      <c r="P2408" s="8">
        <f>IF(Table1[[#This Row],[Số còn phải thu ĐK]]&lt;&gt;0,0,IF(Table1[[#This Row],[Phân loại]]="Bán hàng",Table1[[#This Row],[Tổng giá trị]],-Table1[[#This Row],[Tổng giá trị]]))</f>
        <v>1524820</v>
      </c>
      <c r="Q2408" s="18">
        <f t="shared" si="248"/>
        <v>1524820</v>
      </c>
      <c r="R2408" s="8">
        <f>Table1[[#This Row],[Số còn phải thu ĐK]]+Table1[[#This Row],[Giá Trị HD sau CK]]-Table1[[#This Row],[Số tiền đã thu]]</f>
        <v>0</v>
      </c>
      <c r="S2408" s="7">
        <f>IF(Table1[[#This Row],[Ngày hóa đơn]]&lt;&gt;"",Table1[[#This Row],[Ngày hóa đơn]],Table1[[#This Row],[Ngày hạch toán]])</f>
        <v>45892</v>
      </c>
      <c r="T2408" s="8"/>
      <c r="U2408" s="7">
        <f>IF(Table1[[#This Row],[Ngày tính CN]]="","",S2408+T2408)</f>
        <v>45892</v>
      </c>
      <c r="V2408" s="71">
        <f ca="1">IF(Table1[[#This Row],[Hạn thanh toán]]="","",IF((U2408-NOW())&lt;0,0,(U2408-NOW())))</f>
        <v>0</v>
      </c>
      <c r="X2408" s="65" t="str">
        <f t="shared" ca="1" si="247"/>
        <v/>
      </c>
      <c r="Y2408" s="3" t="str">
        <f t="shared" si="246"/>
        <v>Đã thanh toán</v>
      </c>
      <c r="Z2408" s="250">
        <f>Table1[[#This Row],[Hạn thanh toán]]</f>
        <v>45892</v>
      </c>
      <c r="AA2408" s="250">
        <f>Table1[[#This Row],[Ngày Thanh toán]]</f>
        <v>45930</v>
      </c>
      <c r="AD2408" s="3" t="str">
        <f>IF(Table1[[#This Row],[Mã khách hàng]]="","",VLOOKUP($A2408,Ma_KH!$A:$Q,Ma_KH!O$1,0))</f>
        <v>AEON MALL</v>
      </c>
      <c r="AE2408" s="3" t="str">
        <f>IF(Table1[[#This Row],[Mã khách hàng]]="","",VLOOKUP($A2408,Ma_KH!$A:$Q,Ma_KH!P$1,0))</f>
        <v>CÔNG TY TNHH AEON VIỆT NAM</v>
      </c>
      <c r="AF2408" s="3" t="str">
        <f>VLOOKUP(A2408,Ma_KH!A:Q,Ma_KH!J$1,0)</f>
        <v>Trần Hạo Nhị</v>
      </c>
    </row>
    <row r="2409" spans="1:32" ht="16.5">
      <c r="A2409" s="4" t="s">
        <v>139</v>
      </c>
      <c r="B2409" s="4" t="s">
        <v>4518</v>
      </c>
      <c r="C2409" s="5" t="s">
        <v>4333</v>
      </c>
      <c r="D2409" s="6" t="s">
        <v>4703</v>
      </c>
      <c r="E2409" s="5">
        <v>45891</v>
      </c>
      <c r="F2409" s="3" t="s">
        <v>2342</v>
      </c>
      <c r="I2409" s="18">
        <f>IFERROR(ROUND((VLOOKUP(Table1[[#This Row],[Mã khách hàng]],Ty_Le!$A:$D,5,0)*5%),0),0)</f>
        <v>0</v>
      </c>
      <c r="J2409" s="18">
        <f>(Table1[[#This Row],[Tiền hàng]]-Table1[[#This Row],[Tiền chiết khấu]])*8%</f>
        <v>0</v>
      </c>
      <c r="K2409" s="18">
        <v>541976</v>
      </c>
      <c r="L2409" s="8" t="s">
        <v>24</v>
      </c>
      <c r="M2409" s="7">
        <v>45930</v>
      </c>
      <c r="N2409" s="8" t="s">
        <v>4379</v>
      </c>
      <c r="O2409" s="18">
        <f>IF(Table1[[#This Row],[Phân loại]]="Tồn đầu kỳ",Table1[[#This Row],[Tổng giá trị]],0)</f>
        <v>0</v>
      </c>
      <c r="P2409" s="8">
        <f>IF(Table1[[#This Row],[Số còn phải thu ĐK]]&lt;&gt;0,0,IF(Table1[[#This Row],[Phân loại]]="Bán hàng",Table1[[#This Row],[Tổng giá trị]],-Table1[[#This Row],[Tổng giá trị]]))</f>
        <v>541976</v>
      </c>
      <c r="Q2409" s="18">
        <f t="shared" si="248"/>
        <v>541976</v>
      </c>
      <c r="R2409" s="8">
        <f>Table1[[#This Row],[Số còn phải thu ĐK]]+Table1[[#This Row],[Giá Trị HD sau CK]]-Table1[[#This Row],[Số tiền đã thu]]</f>
        <v>0</v>
      </c>
      <c r="S2409" s="7">
        <f>IF(Table1[[#This Row],[Ngày hóa đơn]]&lt;&gt;"",Table1[[#This Row],[Ngày hóa đơn]],Table1[[#This Row],[Ngày hạch toán]])</f>
        <v>45891</v>
      </c>
      <c r="T2409" s="8"/>
      <c r="U2409" s="7">
        <f>IF(Table1[[#This Row],[Ngày tính CN]]="","",S2409+T2409)</f>
        <v>45891</v>
      </c>
      <c r="V2409" s="71">
        <f ca="1">IF(Table1[[#This Row],[Hạn thanh toán]]="","",IF((U2409-NOW())&lt;0,0,(U2409-NOW())))</f>
        <v>0</v>
      </c>
      <c r="X2409" s="65" t="str">
        <f t="shared" ca="1" si="247"/>
        <v/>
      </c>
      <c r="Y2409" s="3" t="str">
        <f t="shared" si="246"/>
        <v>Đã thanh toán</v>
      </c>
      <c r="Z2409" s="250">
        <f>Table1[[#This Row],[Hạn thanh toán]]</f>
        <v>45891</v>
      </c>
      <c r="AA2409" s="250">
        <f>Table1[[#This Row],[Ngày Thanh toán]]</f>
        <v>45930</v>
      </c>
      <c r="AD2409" s="3" t="str">
        <f>IF(Table1[[#This Row],[Mã khách hàng]]="","",VLOOKUP($A2409,Ma_KH!$A:$Q,Ma_KH!O$1,0))</f>
        <v>AEON MALL</v>
      </c>
      <c r="AE2409" s="3" t="str">
        <f>IF(Table1[[#This Row],[Mã khách hàng]]="","",VLOOKUP($A2409,Ma_KH!$A:$Q,Ma_KH!P$1,0))</f>
        <v>CÔNG TY TNHH AEON VIỆT NAM</v>
      </c>
      <c r="AF2409" s="3" t="str">
        <f>VLOOKUP(A2409,Ma_KH!A:Q,Ma_KH!J$1,0)</f>
        <v>Trần Hạo Nhị</v>
      </c>
    </row>
    <row r="2410" spans="1:32" ht="16.5">
      <c r="A2410" s="4" t="s">
        <v>139</v>
      </c>
      <c r="B2410" s="4" t="s">
        <v>4518</v>
      </c>
      <c r="C2410" s="5" t="s">
        <v>4334</v>
      </c>
      <c r="D2410" s="6" t="s">
        <v>4704</v>
      </c>
      <c r="E2410" s="5">
        <v>45896</v>
      </c>
      <c r="F2410" s="3" t="s">
        <v>2345</v>
      </c>
      <c r="I2410" s="18">
        <f>IFERROR(ROUND((VLOOKUP(Table1[[#This Row],[Mã khách hàng]],Ty_Le!$A:$D,5,0)*5%),0),0)</f>
        <v>0</v>
      </c>
      <c r="J2410" s="18">
        <f>(Table1[[#This Row],[Tiền hàng]]-Table1[[#This Row],[Tiền chiết khấu]])*8%</f>
        <v>0</v>
      </c>
      <c r="K2410" s="18">
        <v>2103462</v>
      </c>
      <c r="L2410" s="8" t="s">
        <v>24</v>
      </c>
      <c r="M2410" s="7">
        <v>45930</v>
      </c>
      <c r="N2410" s="8" t="s">
        <v>4379</v>
      </c>
      <c r="O2410" s="18">
        <f>IF(Table1[[#This Row],[Phân loại]]="Tồn đầu kỳ",Table1[[#This Row],[Tổng giá trị]],0)</f>
        <v>0</v>
      </c>
      <c r="P2410" s="8">
        <f>IF(Table1[[#This Row],[Số còn phải thu ĐK]]&lt;&gt;0,0,IF(Table1[[#This Row],[Phân loại]]="Bán hàng",Table1[[#This Row],[Tổng giá trị]],-Table1[[#This Row],[Tổng giá trị]]))</f>
        <v>2103462</v>
      </c>
      <c r="Q2410" s="18">
        <f t="shared" si="248"/>
        <v>2103462</v>
      </c>
      <c r="R2410" s="8">
        <f>Table1[[#This Row],[Số còn phải thu ĐK]]+Table1[[#This Row],[Giá Trị HD sau CK]]-Table1[[#This Row],[Số tiền đã thu]]</f>
        <v>0</v>
      </c>
      <c r="S2410" s="7">
        <f>IF(Table1[[#This Row],[Ngày hóa đơn]]&lt;&gt;"",Table1[[#This Row],[Ngày hóa đơn]],Table1[[#This Row],[Ngày hạch toán]])</f>
        <v>45896</v>
      </c>
      <c r="T2410" s="8"/>
      <c r="U2410" s="7">
        <f>IF(Table1[[#This Row],[Ngày tính CN]]="","",S2410+T2410)</f>
        <v>45896</v>
      </c>
      <c r="V2410" s="71">
        <f ca="1">IF(Table1[[#This Row],[Hạn thanh toán]]="","",IF((U2410-NOW())&lt;0,0,(U2410-NOW())))</f>
        <v>0</v>
      </c>
      <c r="X2410" s="65" t="str">
        <f t="shared" ca="1" si="247"/>
        <v/>
      </c>
      <c r="Y2410" s="3" t="str">
        <f t="shared" ref="Y2410:Y2448" si="249">IF(R2410=0,"Đã thanh toán",IF(X2410="","",IF(X2410&lt;=0,"Chưa đến hạn thanh toán",IF(X2410&lt;=30,"Nợ quá hạn 30 ngày",IF(X2410&lt;=60,"Nợ quá hạn từ 30 ngày đến 60 ngày",IF(X2410&lt;=90,"Nợ quá hạn từ 60 ngày đến 90 ngày",IF(X2410&lt;=120,"Nợ quá hạn từ 90 ngày đến 120 ngày","Nợ quá hạn hơn 120 ngày có khả năng mất thanh toán")))))))</f>
        <v>Đã thanh toán</v>
      </c>
      <c r="Z2410" s="250">
        <f>Table1[[#This Row],[Hạn thanh toán]]</f>
        <v>45896</v>
      </c>
      <c r="AA2410" s="250">
        <f>Table1[[#This Row],[Ngày Thanh toán]]</f>
        <v>45930</v>
      </c>
      <c r="AD2410" s="3" t="str">
        <f>IF(Table1[[#This Row],[Mã khách hàng]]="","",VLOOKUP($A2410,Ma_KH!$A:$Q,Ma_KH!O$1,0))</f>
        <v>AEON MALL</v>
      </c>
      <c r="AE2410" s="3" t="str">
        <f>IF(Table1[[#This Row],[Mã khách hàng]]="","",VLOOKUP($A2410,Ma_KH!$A:$Q,Ma_KH!P$1,0))</f>
        <v>CÔNG TY TNHH AEON VIỆT NAM</v>
      </c>
      <c r="AF2410" s="3" t="str">
        <f>VLOOKUP(A2410,Ma_KH!A:Q,Ma_KH!J$1,0)</f>
        <v>Trần Hạo Nhị</v>
      </c>
    </row>
    <row r="2411" spans="1:32" ht="16.5">
      <c r="A2411" s="4" t="s">
        <v>140</v>
      </c>
      <c r="B2411" s="4" t="s">
        <v>4518</v>
      </c>
      <c r="C2411" s="5" t="s">
        <v>4335</v>
      </c>
      <c r="D2411" s="6" t="s">
        <v>4705</v>
      </c>
      <c r="E2411" s="5">
        <v>45898</v>
      </c>
      <c r="F2411" s="3" t="s">
        <v>2385</v>
      </c>
      <c r="I2411" s="18">
        <f>IFERROR(ROUND((VLOOKUP(Table1[[#This Row],[Mã khách hàng]],Ty_Le!$A:$D,5,0)*5%),0),0)</f>
        <v>0</v>
      </c>
      <c r="J2411" s="18">
        <f>(Table1[[#This Row],[Tiền hàng]]-Table1[[#This Row],[Tiền chiết khấu]])*8%</f>
        <v>0</v>
      </c>
      <c r="K2411" s="18">
        <v>2805278</v>
      </c>
      <c r="L2411" s="8" t="s">
        <v>24</v>
      </c>
      <c r="M2411" s="7">
        <v>45930</v>
      </c>
      <c r="N2411" s="8" t="s">
        <v>4379</v>
      </c>
      <c r="O2411" s="18">
        <f>IF(Table1[[#This Row],[Phân loại]]="Tồn đầu kỳ",Table1[[#This Row],[Tổng giá trị]],0)</f>
        <v>0</v>
      </c>
      <c r="P2411" s="8">
        <f>IF(Table1[[#This Row],[Số còn phải thu ĐK]]&lt;&gt;0,0,IF(Table1[[#This Row],[Phân loại]]="Bán hàng",Table1[[#This Row],[Tổng giá trị]],-Table1[[#This Row],[Tổng giá trị]]))</f>
        <v>2805278</v>
      </c>
      <c r="Q2411" s="18">
        <f t="shared" si="248"/>
        <v>2805278</v>
      </c>
      <c r="R2411" s="8">
        <f>Table1[[#This Row],[Số còn phải thu ĐK]]+Table1[[#This Row],[Giá Trị HD sau CK]]-Table1[[#This Row],[Số tiền đã thu]]</f>
        <v>0</v>
      </c>
      <c r="S2411" s="7">
        <f>IF(Table1[[#This Row],[Ngày hóa đơn]]&lt;&gt;"",Table1[[#This Row],[Ngày hóa đơn]],Table1[[#This Row],[Ngày hạch toán]])</f>
        <v>45898</v>
      </c>
      <c r="T2411" s="8"/>
      <c r="U2411" s="7">
        <f>IF(Table1[[#This Row],[Ngày tính CN]]="","",S2411+T2411)</f>
        <v>45898</v>
      </c>
      <c r="V2411" s="71">
        <f ca="1">IF(Table1[[#This Row],[Hạn thanh toán]]="","",IF((U2411-NOW())&lt;0,0,(U2411-NOW())))</f>
        <v>0</v>
      </c>
      <c r="X2411" s="65" t="str">
        <f t="shared" ca="1" si="247"/>
        <v/>
      </c>
      <c r="Y2411" s="3" t="str">
        <f t="shared" si="249"/>
        <v>Đã thanh toán</v>
      </c>
      <c r="Z2411" s="250">
        <f>Table1[[#This Row],[Hạn thanh toán]]</f>
        <v>45898</v>
      </c>
      <c r="AA2411" s="250">
        <f>Table1[[#This Row],[Ngày Thanh toán]]</f>
        <v>45930</v>
      </c>
      <c r="AD2411" s="3" t="str">
        <f>IF(Table1[[#This Row],[Mã khách hàng]]="","",VLOOKUP($A2411,Ma_KH!$A:$Q,Ma_KH!O$1,0))</f>
        <v>AEON MALL</v>
      </c>
      <c r="AE2411" s="3" t="str">
        <f>IF(Table1[[#This Row],[Mã khách hàng]]="","",VLOOKUP($A2411,Ma_KH!$A:$Q,Ma_KH!P$1,0))</f>
        <v>CÔNG TY TNHH AEON VIỆT NAM</v>
      </c>
      <c r="AF2411" s="3" t="str">
        <f>VLOOKUP(A2411,Ma_KH!A:Q,Ma_KH!J$1,0)</f>
        <v>Dương Thị Kim Hồng</v>
      </c>
    </row>
    <row r="2412" spans="1:32" ht="16.5">
      <c r="A2412" s="4" t="s">
        <v>140</v>
      </c>
      <c r="B2412" s="4" t="s">
        <v>4518</v>
      </c>
      <c r="C2412" s="5" t="s">
        <v>4335</v>
      </c>
      <c r="D2412" s="6" t="s">
        <v>4706</v>
      </c>
      <c r="E2412" s="5">
        <v>45898</v>
      </c>
      <c r="F2412" s="3" t="s">
        <v>2386</v>
      </c>
      <c r="I2412" s="18">
        <f>IFERROR(ROUND((VLOOKUP(Table1[[#This Row],[Mã khách hàng]],Ty_Le!$A:$D,5,0)*5%),0),0)</f>
        <v>0</v>
      </c>
      <c r="J2412" s="18">
        <f>(Table1[[#This Row],[Tiền hàng]]-Table1[[#This Row],[Tiền chiết khấu]])*8%</f>
        <v>0</v>
      </c>
      <c r="K2412" s="18">
        <v>9051221</v>
      </c>
      <c r="L2412" s="8" t="s">
        <v>24</v>
      </c>
      <c r="M2412" s="7">
        <v>45930</v>
      </c>
      <c r="N2412" s="8" t="s">
        <v>4379</v>
      </c>
      <c r="O2412" s="18">
        <f>IF(Table1[[#This Row],[Phân loại]]="Tồn đầu kỳ",Table1[[#This Row],[Tổng giá trị]],0)</f>
        <v>0</v>
      </c>
      <c r="P2412" s="8">
        <f>IF(Table1[[#This Row],[Số còn phải thu ĐK]]&lt;&gt;0,0,IF(Table1[[#This Row],[Phân loại]]="Bán hàng",Table1[[#This Row],[Tổng giá trị]],-Table1[[#This Row],[Tổng giá trị]]))</f>
        <v>9051221</v>
      </c>
      <c r="Q2412" s="18">
        <f t="shared" si="248"/>
        <v>9051221</v>
      </c>
      <c r="R2412" s="8">
        <f>Table1[[#This Row],[Số còn phải thu ĐK]]+Table1[[#This Row],[Giá Trị HD sau CK]]-Table1[[#This Row],[Số tiền đã thu]]</f>
        <v>0</v>
      </c>
      <c r="S2412" s="7">
        <f>IF(Table1[[#This Row],[Ngày hóa đơn]]&lt;&gt;"",Table1[[#This Row],[Ngày hóa đơn]],Table1[[#This Row],[Ngày hạch toán]])</f>
        <v>45898</v>
      </c>
      <c r="T2412" s="8"/>
      <c r="U2412" s="7">
        <f>IF(Table1[[#This Row],[Ngày tính CN]]="","",S2412+T2412)</f>
        <v>45898</v>
      </c>
      <c r="V2412" s="71">
        <f ca="1">IF(Table1[[#This Row],[Hạn thanh toán]]="","",IF((U2412-NOW())&lt;0,0,(U2412-NOW())))</f>
        <v>0</v>
      </c>
      <c r="X2412" s="65" t="str">
        <f t="shared" ca="1" si="247"/>
        <v/>
      </c>
      <c r="Y2412" s="3" t="str">
        <f t="shared" si="249"/>
        <v>Đã thanh toán</v>
      </c>
      <c r="Z2412" s="250">
        <f>Table1[[#This Row],[Hạn thanh toán]]</f>
        <v>45898</v>
      </c>
      <c r="AA2412" s="250">
        <f>Table1[[#This Row],[Ngày Thanh toán]]</f>
        <v>45930</v>
      </c>
      <c r="AD2412" s="3" t="str">
        <f>IF(Table1[[#This Row],[Mã khách hàng]]="","",VLOOKUP($A2412,Ma_KH!$A:$Q,Ma_KH!O$1,0))</f>
        <v>AEON MALL</v>
      </c>
      <c r="AE2412" s="3" t="str">
        <f>IF(Table1[[#This Row],[Mã khách hàng]]="","",VLOOKUP($A2412,Ma_KH!$A:$Q,Ma_KH!P$1,0))</f>
        <v>CÔNG TY TNHH AEON VIỆT NAM</v>
      </c>
      <c r="AF2412" s="3" t="str">
        <f>VLOOKUP(A2412,Ma_KH!A:Q,Ma_KH!J$1,0)</f>
        <v>Dương Thị Kim Hồng</v>
      </c>
    </row>
    <row r="2413" spans="1:32" ht="16.5">
      <c r="A2413" s="4" t="s">
        <v>139</v>
      </c>
      <c r="B2413" s="4" t="s">
        <v>4518</v>
      </c>
      <c r="C2413" s="5" t="s">
        <v>4336</v>
      </c>
      <c r="D2413" s="6" t="s">
        <v>4707</v>
      </c>
      <c r="E2413" s="5">
        <v>45899</v>
      </c>
      <c r="F2413" s="3" t="s">
        <v>2346</v>
      </c>
      <c r="I2413" s="18">
        <f>IFERROR(ROUND((VLOOKUP(Table1[[#This Row],[Mã khách hàng]],Ty_Le!$A:$D,5,0)*5%),0),0)</f>
        <v>0</v>
      </c>
      <c r="J2413" s="18">
        <f>(Table1[[#This Row],[Tiền hàng]]-Table1[[#This Row],[Tiền chiết khấu]])*8%</f>
        <v>0</v>
      </c>
      <c r="K2413" s="18">
        <v>784068</v>
      </c>
      <c r="L2413" s="8" t="s">
        <v>24</v>
      </c>
      <c r="M2413" s="7">
        <v>45930</v>
      </c>
      <c r="N2413" s="8" t="s">
        <v>4379</v>
      </c>
      <c r="O2413" s="18">
        <f>IF(Table1[[#This Row],[Phân loại]]="Tồn đầu kỳ",Table1[[#This Row],[Tổng giá trị]],0)</f>
        <v>0</v>
      </c>
      <c r="P2413" s="8">
        <f>IF(Table1[[#This Row],[Số còn phải thu ĐK]]&lt;&gt;0,0,IF(Table1[[#This Row],[Phân loại]]="Bán hàng",Table1[[#This Row],[Tổng giá trị]],-Table1[[#This Row],[Tổng giá trị]]))</f>
        <v>784068</v>
      </c>
      <c r="Q2413" s="18">
        <f t="shared" si="248"/>
        <v>784068</v>
      </c>
      <c r="R2413" s="8">
        <f>Table1[[#This Row],[Số còn phải thu ĐK]]+Table1[[#This Row],[Giá Trị HD sau CK]]-Table1[[#This Row],[Số tiền đã thu]]</f>
        <v>0</v>
      </c>
      <c r="S2413" s="7">
        <f>IF(Table1[[#This Row],[Ngày hóa đơn]]&lt;&gt;"",Table1[[#This Row],[Ngày hóa đơn]],Table1[[#This Row],[Ngày hạch toán]])</f>
        <v>45899</v>
      </c>
      <c r="T2413" s="8"/>
      <c r="U2413" s="7">
        <f>IF(Table1[[#This Row],[Ngày tính CN]]="","",S2413+T2413)</f>
        <v>45899</v>
      </c>
      <c r="V2413" s="71">
        <f ca="1">IF(Table1[[#This Row],[Hạn thanh toán]]="","",IF((U2413-NOW())&lt;0,0,(U2413-NOW())))</f>
        <v>0</v>
      </c>
      <c r="X2413" s="65" t="str">
        <f t="shared" ca="1" si="247"/>
        <v/>
      </c>
      <c r="Y2413" s="3" t="str">
        <f t="shared" si="249"/>
        <v>Đã thanh toán</v>
      </c>
      <c r="Z2413" s="250">
        <f>Table1[[#This Row],[Hạn thanh toán]]</f>
        <v>45899</v>
      </c>
      <c r="AA2413" s="250">
        <f>Table1[[#This Row],[Ngày Thanh toán]]</f>
        <v>45930</v>
      </c>
      <c r="AD2413" s="3" t="str">
        <f>IF(Table1[[#This Row],[Mã khách hàng]]="","",VLOOKUP($A2413,Ma_KH!$A:$Q,Ma_KH!O$1,0))</f>
        <v>AEON MALL</v>
      </c>
      <c r="AE2413" s="3" t="str">
        <f>IF(Table1[[#This Row],[Mã khách hàng]]="","",VLOOKUP($A2413,Ma_KH!$A:$Q,Ma_KH!P$1,0))</f>
        <v>CÔNG TY TNHH AEON VIỆT NAM</v>
      </c>
      <c r="AF2413" s="3" t="str">
        <f>VLOOKUP(A2413,Ma_KH!A:Q,Ma_KH!J$1,0)</f>
        <v>Trần Hạo Nhị</v>
      </c>
    </row>
    <row r="2414" spans="1:32" ht="16.5">
      <c r="A2414" s="4" t="s">
        <v>141</v>
      </c>
      <c r="B2414" s="4" t="s">
        <v>4518</v>
      </c>
      <c r="C2414" s="5" t="s">
        <v>4336</v>
      </c>
      <c r="D2414" s="6" t="s">
        <v>4708</v>
      </c>
      <c r="E2414" s="5">
        <v>45899</v>
      </c>
      <c r="F2414" s="3" t="s">
        <v>2420</v>
      </c>
      <c r="I2414" s="18">
        <f>IFERROR(ROUND((VLOOKUP(Table1[[#This Row],[Mã khách hàng]],Ty_Le!$A:$D,5,0)*5%),0),0)</f>
        <v>0</v>
      </c>
      <c r="J2414" s="18">
        <f>(Table1[[#This Row],[Tiền hàng]]-Table1[[#This Row],[Tiền chiết khấu]])*8%</f>
        <v>0</v>
      </c>
      <c r="K2414" s="18">
        <v>2135684</v>
      </c>
      <c r="L2414" s="8" t="s">
        <v>24</v>
      </c>
      <c r="M2414" s="7">
        <v>45930</v>
      </c>
      <c r="N2414" s="8" t="s">
        <v>4379</v>
      </c>
      <c r="O2414" s="18">
        <f>IF(Table1[[#This Row],[Phân loại]]="Tồn đầu kỳ",Table1[[#This Row],[Tổng giá trị]],0)</f>
        <v>0</v>
      </c>
      <c r="P2414" s="8">
        <f>IF(Table1[[#This Row],[Số còn phải thu ĐK]]&lt;&gt;0,0,IF(Table1[[#This Row],[Phân loại]]="Bán hàng",Table1[[#This Row],[Tổng giá trị]],-Table1[[#This Row],[Tổng giá trị]]))</f>
        <v>2135684</v>
      </c>
      <c r="Q2414" s="18">
        <f t="shared" si="248"/>
        <v>2135684</v>
      </c>
      <c r="R2414" s="8">
        <f>Table1[[#This Row],[Số còn phải thu ĐK]]+Table1[[#This Row],[Giá Trị HD sau CK]]-Table1[[#This Row],[Số tiền đã thu]]</f>
        <v>0</v>
      </c>
      <c r="S2414" s="7">
        <f>IF(Table1[[#This Row],[Ngày hóa đơn]]&lt;&gt;"",Table1[[#This Row],[Ngày hóa đơn]],Table1[[#This Row],[Ngày hạch toán]])</f>
        <v>45899</v>
      </c>
      <c r="T2414" s="8"/>
      <c r="U2414" s="7">
        <f>IF(Table1[[#This Row],[Ngày tính CN]]="","",S2414+T2414)</f>
        <v>45899</v>
      </c>
      <c r="V2414" s="71">
        <f ca="1">IF(Table1[[#This Row],[Hạn thanh toán]]="","",IF((U2414-NOW())&lt;0,0,(U2414-NOW())))</f>
        <v>0</v>
      </c>
      <c r="X2414" s="65" t="str">
        <f t="shared" ca="1" si="247"/>
        <v/>
      </c>
      <c r="Y2414" s="3" t="str">
        <f t="shared" si="249"/>
        <v>Đã thanh toán</v>
      </c>
      <c r="Z2414" s="250">
        <f>Table1[[#This Row],[Hạn thanh toán]]</f>
        <v>45899</v>
      </c>
      <c r="AA2414" s="250">
        <f>Table1[[#This Row],[Ngày Thanh toán]]</f>
        <v>45930</v>
      </c>
      <c r="AD2414" s="3" t="str">
        <f>IF(Table1[[#This Row],[Mã khách hàng]]="","",VLOOKUP($A2414,Ma_KH!$A:$Q,Ma_KH!O$1,0))</f>
        <v>AEON MALL</v>
      </c>
      <c r="AE2414" s="3" t="str">
        <f>IF(Table1[[#This Row],[Mã khách hàng]]="","",VLOOKUP($A2414,Ma_KH!$A:$Q,Ma_KH!P$1,0))</f>
        <v>CÔNG TY TNHH AEON VIỆT NAM</v>
      </c>
      <c r="AF2414" s="3" t="str">
        <f>VLOOKUP(A2414,Ma_KH!A:Q,Ma_KH!J$1,0)</f>
        <v>Nguyễn Quốc Thái</v>
      </c>
    </row>
    <row r="2415" spans="1:32" ht="16.5">
      <c r="A2415" s="4" t="s">
        <v>139</v>
      </c>
      <c r="B2415" s="4" t="s">
        <v>4518</v>
      </c>
      <c r="C2415" s="5" t="s">
        <v>4337</v>
      </c>
      <c r="D2415" s="6" t="s">
        <v>4571</v>
      </c>
      <c r="E2415" s="5">
        <v>45900</v>
      </c>
      <c r="F2415" s="3">
        <v>7552</v>
      </c>
      <c r="I2415" s="18">
        <f>IFERROR(ROUND((VLOOKUP(Table1[[#This Row],[Mã khách hàng]],Ty_Le!$A:$D,5,0)*5%),0),0)</f>
        <v>0</v>
      </c>
      <c r="J2415" s="18">
        <f>(Table1[[#This Row],[Tiền hàng]]-Table1[[#This Row],[Tiền chiết khấu]])*8%</f>
        <v>0</v>
      </c>
      <c r="K2415" s="18">
        <v>1762329</v>
      </c>
      <c r="L2415" s="8" t="s">
        <v>3649</v>
      </c>
      <c r="M2415" s="7">
        <v>45930</v>
      </c>
      <c r="N2415" s="8" t="s">
        <v>4379</v>
      </c>
      <c r="O2415" s="18">
        <f>IF(Table1[[#This Row],[Phân loại]]="Tồn đầu kỳ",Table1[[#This Row],[Tổng giá trị]],0)</f>
        <v>0</v>
      </c>
      <c r="P2415" s="8">
        <f>IF(Table1[[#This Row],[Số còn phải thu ĐK]]&lt;&gt;0,0,IF(Table1[[#This Row],[Phân loại]]="Bán hàng",Table1[[#This Row],[Tổng giá trị]],-Table1[[#This Row],[Tổng giá trị]]))</f>
        <v>-1762329</v>
      </c>
      <c r="Q2415" s="18">
        <f t="shared" si="248"/>
        <v>-1762329</v>
      </c>
      <c r="R2415" s="8">
        <f>Table1[[#This Row],[Số còn phải thu ĐK]]+Table1[[#This Row],[Giá Trị HD sau CK]]-Table1[[#This Row],[Số tiền đã thu]]</f>
        <v>0</v>
      </c>
      <c r="S2415" s="7">
        <f>IF(Table1[[#This Row],[Ngày hóa đơn]]&lt;&gt;"",Table1[[#This Row],[Ngày hóa đơn]],Table1[[#This Row],[Ngày hạch toán]])</f>
        <v>45900</v>
      </c>
      <c r="T2415" s="8"/>
      <c r="U2415" s="7">
        <f>IF(Table1[[#This Row],[Ngày tính CN]]="","",S2415+T2415)</f>
        <v>45900</v>
      </c>
      <c r="V2415" s="71">
        <f ca="1">IF(Table1[[#This Row],[Hạn thanh toán]]="","",IF((U2415-NOW())&lt;0,0,(U2415-NOW())))</f>
        <v>0</v>
      </c>
      <c r="X2415" s="65" t="str">
        <f t="shared" ca="1" si="247"/>
        <v/>
      </c>
      <c r="Y2415" s="3" t="str">
        <f t="shared" si="249"/>
        <v>Đã thanh toán</v>
      </c>
      <c r="Z2415" s="250">
        <f>Table1[[#This Row],[Hạn thanh toán]]</f>
        <v>45900</v>
      </c>
      <c r="AA2415" s="250">
        <f>Table1[[#This Row],[Ngày Thanh toán]]</f>
        <v>45930</v>
      </c>
      <c r="AD2415" s="3" t="str">
        <f>IF(Table1[[#This Row],[Mã khách hàng]]="","",VLOOKUP($A2415,Ma_KH!$A:$Q,Ma_KH!O$1,0))</f>
        <v>AEON MALL</v>
      </c>
      <c r="AE2415" s="3" t="str">
        <f>IF(Table1[[#This Row],[Mã khách hàng]]="","",VLOOKUP($A2415,Ma_KH!$A:$Q,Ma_KH!P$1,0))</f>
        <v>CÔNG TY TNHH AEON VIỆT NAM</v>
      </c>
      <c r="AF2415" s="3" t="str">
        <f>VLOOKUP(A2415,Ma_KH!A:Q,Ma_KH!J$1,0)</f>
        <v>Trần Hạo Nhị</v>
      </c>
    </row>
    <row r="2416" spans="1:32" ht="16.5">
      <c r="A2416" s="4" t="s">
        <v>139</v>
      </c>
      <c r="B2416" s="4" t="s">
        <v>4518</v>
      </c>
      <c r="C2416" s="5" t="s">
        <v>4337</v>
      </c>
      <c r="E2416" s="5">
        <v>45900</v>
      </c>
      <c r="F2416" s="3">
        <v>29156</v>
      </c>
      <c r="I2416" s="18">
        <f>IFERROR(ROUND((VLOOKUP(Table1[[#This Row],[Mã khách hàng]],Ty_Le!$A:$D,5,0)*5%),0),0)</f>
        <v>0</v>
      </c>
      <c r="J2416" s="18">
        <f>(Table1[[#This Row],[Tiền hàng]]-Table1[[#This Row],[Tiền chiết khấu]])*8%</f>
        <v>0</v>
      </c>
      <c r="K2416" s="18">
        <v>873692</v>
      </c>
      <c r="L2416" s="8" t="s">
        <v>3649</v>
      </c>
      <c r="M2416" s="7">
        <v>45930</v>
      </c>
      <c r="N2416" s="8" t="s">
        <v>4379</v>
      </c>
      <c r="O2416" s="18">
        <f>IF(Table1[[#This Row],[Phân loại]]="Tồn đầu kỳ",Table1[[#This Row],[Tổng giá trị]],0)</f>
        <v>0</v>
      </c>
      <c r="P2416" s="8">
        <f>IF(Table1[[#This Row],[Số còn phải thu ĐK]]&lt;&gt;0,0,IF(Table1[[#This Row],[Phân loại]]="Bán hàng",Table1[[#This Row],[Tổng giá trị]],-Table1[[#This Row],[Tổng giá trị]]))</f>
        <v>-873692</v>
      </c>
      <c r="Q2416" s="18">
        <f t="shared" si="248"/>
        <v>-873692</v>
      </c>
      <c r="R2416" s="8">
        <f>Table1[[#This Row],[Số còn phải thu ĐK]]+Table1[[#This Row],[Giá Trị HD sau CK]]-Table1[[#This Row],[Số tiền đã thu]]</f>
        <v>0</v>
      </c>
      <c r="S2416" s="7">
        <f>IF(Table1[[#This Row],[Ngày hóa đơn]]&lt;&gt;"",Table1[[#This Row],[Ngày hóa đơn]],Table1[[#This Row],[Ngày hạch toán]])</f>
        <v>45900</v>
      </c>
      <c r="T2416" s="8"/>
      <c r="U2416" s="7">
        <f>IF(Table1[[#This Row],[Ngày tính CN]]="","",S2416+T2416)</f>
        <v>45900</v>
      </c>
      <c r="V2416" s="71">
        <f ca="1">IF(Table1[[#This Row],[Hạn thanh toán]]="","",IF((U2416-NOW())&lt;0,0,(U2416-NOW())))</f>
        <v>0</v>
      </c>
      <c r="X2416" s="65" t="str">
        <f t="shared" ca="1" si="247"/>
        <v/>
      </c>
      <c r="Y2416" s="3" t="str">
        <f t="shared" si="249"/>
        <v>Đã thanh toán</v>
      </c>
      <c r="Z2416" s="250">
        <f>Table1[[#This Row],[Hạn thanh toán]]</f>
        <v>45900</v>
      </c>
      <c r="AA2416" s="250">
        <f>Table1[[#This Row],[Ngày Thanh toán]]</f>
        <v>45930</v>
      </c>
      <c r="AD2416" s="3" t="str">
        <f>IF(Table1[[#This Row],[Mã khách hàng]]="","",VLOOKUP($A2416,Ma_KH!$A:$Q,Ma_KH!O$1,0))</f>
        <v>AEON MALL</v>
      </c>
      <c r="AE2416" s="3" t="str">
        <f>IF(Table1[[#This Row],[Mã khách hàng]]="","",VLOOKUP($A2416,Ma_KH!$A:$Q,Ma_KH!P$1,0))</f>
        <v>CÔNG TY TNHH AEON VIỆT NAM</v>
      </c>
      <c r="AF2416" s="3" t="str">
        <f>VLOOKUP(A2416,Ma_KH!A:Q,Ma_KH!J$1,0)</f>
        <v>Trần Hạo Nhị</v>
      </c>
    </row>
    <row r="2417" spans="1:32" ht="16.5">
      <c r="A2417" s="4" t="s">
        <v>139</v>
      </c>
      <c r="B2417" s="4" t="s">
        <v>4518</v>
      </c>
      <c r="C2417" s="5" t="s">
        <v>4337</v>
      </c>
      <c r="D2417" s="6" t="s">
        <v>4572</v>
      </c>
      <c r="E2417" s="5">
        <v>45900</v>
      </c>
      <c r="F2417" s="3">
        <v>29710</v>
      </c>
      <c r="I2417" s="18">
        <f>IFERROR(ROUND((VLOOKUP(Table1[[#This Row],[Mã khách hàng]],Ty_Le!$A:$D,5,0)*5%),0),0)</f>
        <v>0</v>
      </c>
      <c r="J2417" s="18">
        <f>(Table1[[#This Row],[Tiền hàng]]-Table1[[#This Row],[Tiền chiết khấu]])*8%</f>
        <v>0</v>
      </c>
      <c r="K2417" s="18">
        <v>570674</v>
      </c>
      <c r="L2417" s="8" t="s">
        <v>3649</v>
      </c>
      <c r="M2417" s="7">
        <v>45930</v>
      </c>
      <c r="N2417" s="8" t="s">
        <v>4379</v>
      </c>
      <c r="O2417" s="18">
        <f>IF(Table1[[#This Row],[Phân loại]]="Tồn đầu kỳ",Table1[[#This Row],[Tổng giá trị]],0)</f>
        <v>0</v>
      </c>
      <c r="P2417" s="8">
        <f>IF(Table1[[#This Row],[Số còn phải thu ĐK]]&lt;&gt;0,0,IF(Table1[[#This Row],[Phân loại]]="Bán hàng",Table1[[#This Row],[Tổng giá trị]],-Table1[[#This Row],[Tổng giá trị]]))</f>
        <v>-570674</v>
      </c>
      <c r="Q2417" s="18">
        <f t="shared" si="248"/>
        <v>-570674</v>
      </c>
      <c r="R2417" s="8">
        <f>Table1[[#This Row],[Số còn phải thu ĐK]]+Table1[[#This Row],[Giá Trị HD sau CK]]-Table1[[#This Row],[Số tiền đã thu]]</f>
        <v>0</v>
      </c>
      <c r="S2417" s="7">
        <f>IF(Table1[[#This Row],[Ngày hóa đơn]]&lt;&gt;"",Table1[[#This Row],[Ngày hóa đơn]],Table1[[#This Row],[Ngày hạch toán]])</f>
        <v>45900</v>
      </c>
      <c r="T2417" s="8"/>
      <c r="U2417" s="7">
        <f>IF(Table1[[#This Row],[Ngày tính CN]]="","",S2417+T2417)</f>
        <v>45900</v>
      </c>
      <c r="V2417" s="71">
        <f ca="1">IF(Table1[[#This Row],[Hạn thanh toán]]="","",IF((U2417-NOW())&lt;0,0,(U2417-NOW())))</f>
        <v>0</v>
      </c>
      <c r="X2417" s="65" t="str">
        <f t="shared" ca="1" si="247"/>
        <v/>
      </c>
      <c r="Y2417" s="3" t="str">
        <f t="shared" si="249"/>
        <v>Đã thanh toán</v>
      </c>
      <c r="Z2417" s="250">
        <f>Table1[[#This Row],[Hạn thanh toán]]</f>
        <v>45900</v>
      </c>
      <c r="AA2417" s="250">
        <f>Table1[[#This Row],[Ngày Thanh toán]]</f>
        <v>45930</v>
      </c>
      <c r="AD2417" s="3" t="str">
        <f>IF(Table1[[#This Row],[Mã khách hàng]]="","",VLOOKUP($A2417,Ma_KH!$A:$Q,Ma_KH!O$1,0))</f>
        <v>AEON MALL</v>
      </c>
      <c r="AE2417" s="3" t="str">
        <f>IF(Table1[[#This Row],[Mã khách hàng]]="","",VLOOKUP($A2417,Ma_KH!$A:$Q,Ma_KH!P$1,0))</f>
        <v>CÔNG TY TNHH AEON VIỆT NAM</v>
      </c>
      <c r="AF2417" s="3" t="str">
        <f>VLOOKUP(A2417,Ma_KH!A:Q,Ma_KH!J$1,0)</f>
        <v>Trần Hạo Nhị</v>
      </c>
    </row>
    <row r="2418" spans="1:32" ht="16.5">
      <c r="A2418" s="4" t="s">
        <v>139</v>
      </c>
      <c r="B2418" s="4" t="s">
        <v>4518</v>
      </c>
      <c r="C2418" s="5" t="s">
        <v>4337</v>
      </c>
      <c r="E2418" s="5">
        <v>45900</v>
      </c>
      <c r="F2418" s="3">
        <v>30059</v>
      </c>
      <c r="I2418" s="18">
        <f>IFERROR(ROUND((VLOOKUP(Table1[[#This Row],[Mã khách hàng]],Ty_Le!$A:$D,5,0)*5%),0),0)</f>
        <v>0</v>
      </c>
      <c r="J2418" s="18">
        <f>(Table1[[#This Row],[Tiền hàng]]-Table1[[#This Row],[Tiền chiết khấu]])*8%</f>
        <v>0</v>
      </c>
      <c r="K2418" s="18">
        <v>1884940</v>
      </c>
      <c r="L2418" s="8" t="s">
        <v>3649</v>
      </c>
      <c r="M2418" s="7">
        <v>45930</v>
      </c>
      <c r="N2418" s="8" t="s">
        <v>4379</v>
      </c>
      <c r="O2418" s="18">
        <f>IF(Table1[[#This Row],[Phân loại]]="Tồn đầu kỳ",Table1[[#This Row],[Tổng giá trị]],0)</f>
        <v>0</v>
      </c>
      <c r="P2418" s="8">
        <f>IF(Table1[[#This Row],[Số còn phải thu ĐK]]&lt;&gt;0,0,IF(Table1[[#This Row],[Phân loại]]="Bán hàng",Table1[[#This Row],[Tổng giá trị]],-Table1[[#This Row],[Tổng giá trị]]))</f>
        <v>-1884940</v>
      </c>
      <c r="Q2418" s="18">
        <f t="shared" si="248"/>
        <v>-1884940</v>
      </c>
      <c r="R2418" s="8">
        <f>Table1[[#This Row],[Số còn phải thu ĐK]]+Table1[[#This Row],[Giá Trị HD sau CK]]-Table1[[#This Row],[Số tiền đã thu]]</f>
        <v>0</v>
      </c>
      <c r="S2418" s="7">
        <f>IF(Table1[[#This Row],[Ngày hóa đơn]]&lt;&gt;"",Table1[[#This Row],[Ngày hóa đơn]],Table1[[#This Row],[Ngày hạch toán]])</f>
        <v>45900</v>
      </c>
      <c r="T2418" s="8"/>
      <c r="U2418" s="7">
        <f>IF(Table1[[#This Row],[Ngày tính CN]]="","",S2418+T2418)</f>
        <v>45900</v>
      </c>
      <c r="V2418" s="71">
        <f ca="1">IF(Table1[[#This Row],[Hạn thanh toán]]="","",IF((U2418-NOW())&lt;0,0,(U2418-NOW())))</f>
        <v>0</v>
      </c>
      <c r="X2418" s="65" t="str">
        <f t="shared" ca="1" si="247"/>
        <v/>
      </c>
      <c r="Y2418" s="3" t="str">
        <f t="shared" si="249"/>
        <v>Đã thanh toán</v>
      </c>
      <c r="Z2418" s="250">
        <f>Table1[[#This Row],[Hạn thanh toán]]</f>
        <v>45900</v>
      </c>
      <c r="AA2418" s="250">
        <f>Table1[[#This Row],[Ngày Thanh toán]]</f>
        <v>45930</v>
      </c>
      <c r="AD2418" s="3" t="str">
        <f>IF(Table1[[#This Row],[Mã khách hàng]]="","",VLOOKUP($A2418,Ma_KH!$A:$Q,Ma_KH!O$1,0))</f>
        <v>AEON MALL</v>
      </c>
      <c r="AE2418" s="3" t="str">
        <f>IF(Table1[[#This Row],[Mã khách hàng]]="","",VLOOKUP($A2418,Ma_KH!$A:$Q,Ma_KH!P$1,0))</f>
        <v>CÔNG TY TNHH AEON VIỆT NAM</v>
      </c>
      <c r="AF2418" s="3" t="str">
        <f>VLOOKUP(A2418,Ma_KH!A:Q,Ma_KH!J$1,0)</f>
        <v>Trần Hạo Nhị</v>
      </c>
    </row>
    <row r="2419" spans="1:32" ht="16.5">
      <c r="A2419" s="4" t="s">
        <v>139</v>
      </c>
      <c r="B2419" s="4" t="s">
        <v>4518</v>
      </c>
      <c r="C2419" s="5" t="s">
        <v>4337</v>
      </c>
      <c r="D2419" s="6" t="s">
        <v>4573</v>
      </c>
      <c r="E2419" s="5">
        <v>45900</v>
      </c>
      <c r="F2419" s="3">
        <v>11290</v>
      </c>
      <c r="I2419" s="18">
        <f>IFERROR(ROUND((VLOOKUP(Table1[[#This Row],[Mã khách hàng]],Ty_Le!$A:$D,5,0)*5%),0),0)</f>
        <v>0</v>
      </c>
      <c r="J2419" s="18">
        <f>(Table1[[#This Row],[Tiền hàng]]-Table1[[#This Row],[Tiền chiết khấu]])*8%</f>
        <v>0</v>
      </c>
      <c r="K2419" s="18">
        <v>1463746</v>
      </c>
      <c r="L2419" s="8" t="s">
        <v>3649</v>
      </c>
      <c r="M2419" s="7">
        <v>45930</v>
      </c>
      <c r="N2419" s="8" t="s">
        <v>4379</v>
      </c>
      <c r="O2419" s="18">
        <f>IF(Table1[[#This Row],[Phân loại]]="Tồn đầu kỳ",Table1[[#This Row],[Tổng giá trị]],0)</f>
        <v>0</v>
      </c>
      <c r="P2419" s="8">
        <f>IF(Table1[[#This Row],[Số còn phải thu ĐK]]&lt;&gt;0,0,IF(Table1[[#This Row],[Phân loại]]="Bán hàng",Table1[[#This Row],[Tổng giá trị]],-Table1[[#This Row],[Tổng giá trị]]))</f>
        <v>-1463746</v>
      </c>
      <c r="Q2419" s="18">
        <f t="shared" si="248"/>
        <v>-1463746</v>
      </c>
      <c r="R2419" s="8">
        <f>Table1[[#This Row],[Số còn phải thu ĐK]]+Table1[[#This Row],[Giá Trị HD sau CK]]-Table1[[#This Row],[Số tiền đã thu]]</f>
        <v>0</v>
      </c>
      <c r="S2419" s="7">
        <f>IF(Table1[[#This Row],[Ngày hóa đơn]]&lt;&gt;"",Table1[[#This Row],[Ngày hóa đơn]],Table1[[#This Row],[Ngày hạch toán]])</f>
        <v>45900</v>
      </c>
      <c r="T2419" s="8"/>
      <c r="U2419" s="7">
        <f>IF(Table1[[#This Row],[Ngày tính CN]]="","",S2419+T2419)</f>
        <v>45900</v>
      </c>
      <c r="V2419" s="71">
        <f ca="1">IF(Table1[[#This Row],[Hạn thanh toán]]="","",IF((U2419-NOW())&lt;0,0,(U2419-NOW())))</f>
        <v>0</v>
      </c>
      <c r="X2419" s="65" t="str">
        <f t="shared" ca="1" si="247"/>
        <v/>
      </c>
      <c r="Y2419" s="3" t="str">
        <f t="shared" si="249"/>
        <v>Đã thanh toán</v>
      </c>
      <c r="Z2419" s="250">
        <f>Table1[[#This Row],[Hạn thanh toán]]</f>
        <v>45900</v>
      </c>
      <c r="AA2419" s="250">
        <f>Table1[[#This Row],[Ngày Thanh toán]]</f>
        <v>45930</v>
      </c>
      <c r="AD2419" s="3" t="str">
        <f>IF(Table1[[#This Row],[Mã khách hàng]]="","",VLOOKUP($A2419,Ma_KH!$A:$Q,Ma_KH!O$1,0))</f>
        <v>AEON MALL</v>
      </c>
      <c r="AE2419" s="3" t="str">
        <f>IF(Table1[[#This Row],[Mã khách hàng]]="","",VLOOKUP($A2419,Ma_KH!$A:$Q,Ma_KH!P$1,0))</f>
        <v>CÔNG TY TNHH AEON VIỆT NAM</v>
      </c>
      <c r="AF2419" s="3" t="str">
        <f>VLOOKUP(A2419,Ma_KH!A:Q,Ma_KH!J$1,0)</f>
        <v>Trần Hạo Nhị</v>
      </c>
    </row>
    <row r="2420" spans="1:32" ht="16.5">
      <c r="A2420" s="4" t="s">
        <v>139</v>
      </c>
      <c r="B2420" s="4" t="s">
        <v>4518</v>
      </c>
      <c r="C2420" s="5" t="s">
        <v>4337</v>
      </c>
      <c r="D2420" s="6" t="s">
        <v>4574</v>
      </c>
      <c r="E2420" s="5">
        <v>45900</v>
      </c>
      <c r="F2420" s="3">
        <v>11670</v>
      </c>
      <c r="I2420" s="18">
        <f>IFERROR(ROUND((VLOOKUP(Table1[[#This Row],[Mã khách hàng]],Ty_Le!$A:$D,5,0)*5%),0),0)</f>
        <v>0</v>
      </c>
      <c r="J2420" s="18">
        <f>(Table1[[#This Row],[Tiền hàng]]-Table1[[#This Row],[Tiền chiết khấu]])*8%</f>
        <v>0</v>
      </c>
      <c r="K2420" s="18">
        <v>543935</v>
      </c>
      <c r="L2420" s="8" t="s">
        <v>3649</v>
      </c>
      <c r="M2420" s="7">
        <v>45930</v>
      </c>
      <c r="N2420" s="8" t="s">
        <v>4379</v>
      </c>
      <c r="O2420" s="18">
        <f>IF(Table1[[#This Row],[Phân loại]]="Tồn đầu kỳ",Table1[[#This Row],[Tổng giá trị]],0)</f>
        <v>0</v>
      </c>
      <c r="P2420" s="8">
        <f>IF(Table1[[#This Row],[Số còn phải thu ĐK]]&lt;&gt;0,0,IF(Table1[[#This Row],[Phân loại]]="Bán hàng",Table1[[#This Row],[Tổng giá trị]],-Table1[[#This Row],[Tổng giá trị]]))</f>
        <v>-543935</v>
      </c>
      <c r="Q2420" s="18">
        <f t="shared" si="248"/>
        <v>-543935</v>
      </c>
      <c r="R2420" s="8">
        <f>Table1[[#This Row],[Số còn phải thu ĐK]]+Table1[[#This Row],[Giá Trị HD sau CK]]-Table1[[#This Row],[Số tiền đã thu]]</f>
        <v>0</v>
      </c>
      <c r="S2420" s="7">
        <f>IF(Table1[[#This Row],[Ngày hóa đơn]]&lt;&gt;"",Table1[[#This Row],[Ngày hóa đơn]],Table1[[#This Row],[Ngày hạch toán]])</f>
        <v>45900</v>
      </c>
      <c r="T2420" s="8"/>
      <c r="U2420" s="7">
        <f>IF(Table1[[#This Row],[Ngày tính CN]]="","",S2420+T2420)</f>
        <v>45900</v>
      </c>
      <c r="V2420" s="71">
        <f ca="1">IF(Table1[[#This Row],[Hạn thanh toán]]="","",IF((U2420-NOW())&lt;0,0,(U2420-NOW())))</f>
        <v>0</v>
      </c>
      <c r="X2420" s="65" t="str">
        <f t="shared" ca="1" si="247"/>
        <v/>
      </c>
      <c r="Y2420" s="3" t="str">
        <f t="shared" si="249"/>
        <v>Đã thanh toán</v>
      </c>
      <c r="Z2420" s="250">
        <f>Table1[[#This Row],[Hạn thanh toán]]</f>
        <v>45900</v>
      </c>
      <c r="AA2420" s="250">
        <f>Table1[[#This Row],[Ngày Thanh toán]]</f>
        <v>45930</v>
      </c>
      <c r="AD2420" s="3" t="str">
        <f>IF(Table1[[#This Row],[Mã khách hàng]]="","",VLOOKUP($A2420,Ma_KH!$A:$Q,Ma_KH!O$1,0))</f>
        <v>AEON MALL</v>
      </c>
      <c r="AE2420" s="3" t="str">
        <f>IF(Table1[[#This Row],[Mã khách hàng]]="","",VLOOKUP($A2420,Ma_KH!$A:$Q,Ma_KH!P$1,0))</f>
        <v>CÔNG TY TNHH AEON VIỆT NAM</v>
      </c>
      <c r="AF2420" s="3" t="str">
        <f>VLOOKUP(A2420,Ma_KH!A:Q,Ma_KH!J$1,0)</f>
        <v>Trần Hạo Nhị</v>
      </c>
    </row>
    <row r="2421" spans="1:32" ht="16.5">
      <c r="A2421" s="4" t="s">
        <v>139</v>
      </c>
      <c r="B2421" s="4" t="s">
        <v>4518</v>
      </c>
      <c r="C2421" s="5" t="s">
        <v>4338</v>
      </c>
      <c r="D2421" s="6" t="s">
        <v>4709</v>
      </c>
      <c r="E2421" s="5">
        <v>45671</v>
      </c>
      <c r="F2421" s="3" t="s">
        <v>2304</v>
      </c>
      <c r="I2421" s="18">
        <f>IFERROR(ROUND((VLOOKUP(Table1[[#This Row],[Mã khách hàng]],Ty_Le!$A:$D,5,0)*5%),0),0)</f>
        <v>0</v>
      </c>
      <c r="J2421" s="18">
        <f>(Table1[[#This Row],[Tiền hàng]]-Table1[[#This Row],[Tiền chiết khấu]])*8%</f>
        <v>0</v>
      </c>
      <c r="K2421" s="18">
        <v>16396560</v>
      </c>
      <c r="L2421" s="8" t="s">
        <v>24</v>
      </c>
      <c r="M2421" s="7">
        <v>45945</v>
      </c>
      <c r="N2421" s="8" t="s">
        <v>4380</v>
      </c>
      <c r="O2421" s="18">
        <f>IF(Table1[[#This Row],[Phân loại]]="Tồn đầu kỳ",Table1[[#This Row],[Tổng giá trị]],0)</f>
        <v>0</v>
      </c>
      <c r="P2421" s="8">
        <f>IF(Table1[[#This Row],[Số còn phải thu ĐK]]&lt;&gt;0,0,IF(Table1[[#This Row],[Phân loại]]="Bán hàng",Table1[[#This Row],[Tổng giá trị]],-Table1[[#This Row],[Tổng giá trị]]))</f>
        <v>16396560</v>
      </c>
      <c r="Q2421" s="18">
        <f t="shared" si="248"/>
        <v>16396560</v>
      </c>
      <c r="R2421" s="8">
        <f>Table1[[#This Row],[Số còn phải thu ĐK]]+Table1[[#This Row],[Giá Trị HD sau CK]]-Table1[[#This Row],[Số tiền đã thu]]</f>
        <v>0</v>
      </c>
      <c r="S2421" s="7">
        <f>IF(Table1[[#This Row],[Ngày hóa đơn]]&lt;&gt;"",Table1[[#This Row],[Ngày hóa đơn]],Table1[[#This Row],[Ngày hạch toán]])</f>
        <v>45671</v>
      </c>
      <c r="T2421" s="8"/>
      <c r="U2421" s="7">
        <f>IF(Table1[[#This Row],[Ngày tính CN]]="","",S2421+T2421)</f>
        <v>45671</v>
      </c>
      <c r="V2421" s="71">
        <f ca="1">IF(Table1[[#This Row],[Hạn thanh toán]]="","",IF((U2421-NOW())&lt;0,0,(U2421-NOW())))</f>
        <v>0</v>
      </c>
      <c r="X2421" s="65" t="str">
        <f t="shared" ca="1" si="247"/>
        <v/>
      </c>
      <c r="Y2421" s="3" t="str">
        <f t="shared" si="249"/>
        <v>Đã thanh toán</v>
      </c>
      <c r="Z2421" s="250">
        <f>Table1[[#This Row],[Hạn thanh toán]]</f>
        <v>45671</v>
      </c>
      <c r="AA2421" s="250">
        <f>Table1[[#This Row],[Ngày Thanh toán]]</f>
        <v>45945</v>
      </c>
      <c r="AD2421" s="3" t="str">
        <f>IF(Table1[[#This Row],[Mã khách hàng]]="","",VLOOKUP($A2421,Ma_KH!$A:$Q,Ma_KH!O$1,0))</f>
        <v>AEON MALL</v>
      </c>
      <c r="AE2421" s="3" t="str">
        <f>IF(Table1[[#This Row],[Mã khách hàng]]="","",VLOOKUP($A2421,Ma_KH!$A:$Q,Ma_KH!P$1,0))</f>
        <v>CÔNG TY TNHH AEON VIỆT NAM</v>
      </c>
      <c r="AF2421" s="3" t="str">
        <f>VLOOKUP(A2421,Ma_KH!A:Q,Ma_KH!J$1,0)</f>
        <v>Trần Hạo Nhị</v>
      </c>
    </row>
    <row r="2422" spans="1:32" ht="16.5">
      <c r="A2422" s="4" t="s">
        <v>139</v>
      </c>
      <c r="B2422" s="4" t="s">
        <v>4518</v>
      </c>
      <c r="C2422" s="5" t="s">
        <v>4339</v>
      </c>
      <c r="E2422" s="5">
        <v>45930</v>
      </c>
      <c r="F2422" s="3">
        <v>8613</v>
      </c>
      <c r="I2422" s="18">
        <f>IFERROR(ROUND((VLOOKUP(Table1[[#This Row],[Mã khách hàng]],Ty_Le!$A:$D,5,0)*5%),0),0)</f>
        <v>0</v>
      </c>
      <c r="J2422" s="18">
        <f>(Table1[[#This Row],[Tiền hàng]]-Table1[[#This Row],[Tiền chiết khấu]])*8%</f>
        <v>0</v>
      </c>
      <c r="K2422" s="18">
        <v>3391408</v>
      </c>
      <c r="L2422" s="8" t="s">
        <v>3649</v>
      </c>
      <c r="M2422" s="7">
        <v>45945</v>
      </c>
      <c r="N2422" s="8" t="s">
        <v>4380</v>
      </c>
      <c r="O2422" s="18">
        <f>IF(Table1[[#This Row],[Phân loại]]="Tồn đầu kỳ",Table1[[#This Row],[Tổng giá trị]],0)</f>
        <v>0</v>
      </c>
      <c r="P2422" s="8">
        <f>IF(Table1[[#This Row],[Số còn phải thu ĐK]]&lt;&gt;0,0,IF(Table1[[#This Row],[Phân loại]]="Bán hàng",Table1[[#This Row],[Tổng giá trị]],-Table1[[#This Row],[Tổng giá trị]]))</f>
        <v>-3391408</v>
      </c>
      <c r="Q2422" s="18">
        <f t="shared" si="248"/>
        <v>-3391408</v>
      </c>
      <c r="R2422" s="8">
        <f>Table1[[#This Row],[Số còn phải thu ĐK]]+Table1[[#This Row],[Giá Trị HD sau CK]]-Table1[[#This Row],[Số tiền đã thu]]</f>
        <v>0</v>
      </c>
      <c r="S2422" s="7">
        <f>IF(Table1[[#This Row],[Ngày hóa đơn]]&lt;&gt;"",Table1[[#This Row],[Ngày hóa đơn]],Table1[[#This Row],[Ngày hạch toán]])</f>
        <v>45930</v>
      </c>
      <c r="T2422" s="8"/>
      <c r="U2422" s="7">
        <f>IF(Table1[[#This Row],[Ngày tính CN]]="","",S2422+T2422)</f>
        <v>45930</v>
      </c>
      <c r="V2422" s="71">
        <f ca="1">IF(Table1[[#This Row],[Hạn thanh toán]]="","",IF((U2422-NOW())&lt;0,0,(U2422-NOW())))</f>
        <v>0</v>
      </c>
      <c r="X2422" s="65" t="str">
        <f t="shared" ca="1" si="247"/>
        <v/>
      </c>
      <c r="Y2422" s="3" t="str">
        <f t="shared" si="249"/>
        <v>Đã thanh toán</v>
      </c>
      <c r="Z2422" s="250">
        <f>Table1[[#This Row],[Hạn thanh toán]]</f>
        <v>45930</v>
      </c>
      <c r="AA2422" s="250">
        <f>Table1[[#This Row],[Ngày Thanh toán]]</f>
        <v>45945</v>
      </c>
      <c r="AD2422" s="3" t="str">
        <f>IF(Table1[[#This Row],[Mã khách hàng]]="","",VLOOKUP($A2422,Ma_KH!$A:$Q,Ma_KH!O$1,0))</f>
        <v>AEON MALL</v>
      </c>
      <c r="AE2422" s="3" t="str">
        <f>IF(Table1[[#This Row],[Mã khách hàng]]="","",VLOOKUP($A2422,Ma_KH!$A:$Q,Ma_KH!P$1,0))</f>
        <v>CÔNG TY TNHH AEON VIỆT NAM</v>
      </c>
      <c r="AF2422" s="3" t="str">
        <f>VLOOKUP(A2422,Ma_KH!A:Q,Ma_KH!J$1,0)</f>
        <v>Trần Hạo Nhị</v>
      </c>
    </row>
    <row r="2423" spans="1:32" ht="16.5">
      <c r="A2423" s="4" t="s">
        <v>139</v>
      </c>
      <c r="B2423" s="4" t="s">
        <v>4518</v>
      </c>
      <c r="C2423" s="5" t="s">
        <v>4339</v>
      </c>
      <c r="E2423" s="5">
        <v>45930</v>
      </c>
      <c r="F2423" s="3">
        <v>31793</v>
      </c>
      <c r="I2423" s="18">
        <f>IFERROR(ROUND((VLOOKUP(Table1[[#This Row],[Mã khách hàng]],Ty_Le!$A:$D,5,0)*5%),0),0)</f>
        <v>0</v>
      </c>
      <c r="J2423" s="18">
        <f>(Table1[[#This Row],[Tiền hàng]]-Table1[[#This Row],[Tiền chiết khấu]])*8%</f>
        <v>0</v>
      </c>
      <c r="K2423" s="18">
        <v>1375105</v>
      </c>
      <c r="L2423" s="8" t="s">
        <v>3649</v>
      </c>
      <c r="M2423" s="7">
        <v>45945</v>
      </c>
      <c r="N2423" s="8" t="s">
        <v>4380</v>
      </c>
      <c r="O2423" s="18">
        <f>IF(Table1[[#This Row],[Phân loại]]="Tồn đầu kỳ",Table1[[#This Row],[Tổng giá trị]],0)</f>
        <v>0</v>
      </c>
      <c r="P2423" s="8">
        <f>IF(Table1[[#This Row],[Số còn phải thu ĐK]]&lt;&gt;0,0,IF(Table1[[#This Row],[Phân loại]]="Bán hàng",Table1[[#This Row],[Tổng giá trị]],-Table1[[#This Row],[Tổng giá trị]]))</f>
        <v>-1375105</v>
      </c>
      <c r="Q2423" s="18">
        <f t="shared" si="248"/>
        <v>-1375105</v>
      </c>
      <c r="R2423" s="8">
        <f>Table1[[#This Row],[Số còn phải thu ĐK]]+Table1[[#This Row],[Giá Trị HD sau CK]]-Table1[[#This Row],[Số tiền đã thu]]</f>
        <v>0</v>
      </c>
      <c r="S2423" s="7">
        <f>IF(Table1[[#This Row],[Ngày hóa đơn]]&lt;&gt;"",Table1[[#This Row],[Ngày hóa đơn]],Table1[[#This Row],[Ngày hạch toán]])</f>
        <v>45930</v>
      </c>
      <c r="T2423" s="8"/>
      <c r="U2423" s="7">
        <f>IF(Table1[[#This Row],[Ngày tính CN]]="","",S2423+T2423)</f>
        <v>45930</v>
      </c>
      <c r="V2423" s="71">
        <f ca="1">IF(Table1[[#This Row],[Hạn thanh toán]]="","",IF((U2423-NOW())&lt;0,0,(U2423-NOW())))</f>
        <v>0</v>
      </c>
      <c r="X2423" s="65" t="str">
        <f t="shared" ca="1" si="247"/>
        <v/>
      </c>
      <c r="Y2423" s="3" t="str">
        <f t="shared" si="249"/>
        <v>Đã thanh toán</v>
      </c>
      <c r="Z2423" s="250">
        <f>Table1[[#This Row],[Hạn thanh toán]]</f>
        <v>45930</v>
      </c>
      <c r="AA2423" s="250">
        <f>Table1[[#This Row],[Ngày Thanh toán]]</f>
        <v>45945</v>
      </c>
      <c r="AD2423" s="3" t="str">
        <f>IF(Table1[[#This Row],[Mã khách hàng]]="","",VLOOKUP($A2423,Ma_KH!$A:$Q,Ma_KH!O$1,0))</f>
        <v>AEON MALL</v>
      </c>
      <c r="AE2423" s="3" t="str">
        <f>IF(Table1[[#This Row],[Mã khách hàng]]="","",VLOOKUP($A2423,Ma_KH!$A:$Q,Ma_KH!P$1,0))</f>
        <v>CÔNG TY TNHH AEON VIỆT NAM</v>
      </c>
      <c r="AF2423" s="3" t="str">
        <f>VLOOKUP(A2423,Ma_KH!A:Q,Ma_KH!J$1,0)</f>
        <v>Trần Hạo Nhị</v>
      </c>
    </row>
    <row r="2424" spans="1:32" ht="16.5">
      <c r="A2424" s="4" t="s">
        <v>139</v>
      </c>
      <c r="B2424" s="4" t="s">
        <v>4518</v>
      </c>
      <c r="C2424" s="5" t="s">
        <v>4339</v>
      </c>
      <c r="E2424" s="5">
        <v>45930</v>
      </c>
      <c r="F2424" s="3">
        <v>32416</v>
      </c>
      <c r="I2424" s="18">
        <f>IFERROR(ROUND((VLOOKUP(Table1[[#This Row],[Mã khách hàng]],Ty_Le!$A:$D,5,0)*5%),0),0)</f>
        <v>0</v>
      </c>
      <c r="J2424" s="18">
        <f>(Table1[[#This Row],[Tiền hàng]]-Table1[[#This Row],[Tiền chiết khấu]])*8%</f>
        <v>0</v>
      </c>
      <c r="K2424" s="18">
        <v>274561</v>
      </c>
      <c r="L2424" s="8" t="s">
        <v>3649</v>
      </c>
      <c r="M2424" s="7">
        <v>45945</v>
      </c>
      <c r="N2424" s="8" t="s">
        <v>4380</v>
      </c>
      <c r="O2424" s="18">
        <f>IF(Table1[[#This Row],[Phân loại]]="Tồn đầu kỳ",Table1[[#This Row],[Tổng giá trị]],0)</f>
        <v>0</v>
      </c>
      <c r="P2424" s="8">
        <f>IF(Table1[[#This Row],[Số còn phải thu ĐK]]&lt;&gt;0,0,IF(Table1[[#This Row],[Phân loại]]="Bán hàng",Table1[[#This Row],[Tổng giá trị]],-Table1[[#This Row],[Tổng giá trị]]))</f>
        <v>-274561</v>
      </c>
      <c r="Q2424" s="18">
        <f t="shared" si="248"/>
        <v>-274561</v>
      </c>
      <c r="R2424" s="8">
        <f>Table1[[#This Row],[Số còn phải thu ĐK]]+Table1[[#This Row],[Giá Trị HD sau CK]]-Table1[[#This Row],[Số tiền đã thu]]</f>
        <v>0</v>
      </c>
      <c r="S2424" s="7">
        <f>IF(Table1[[#This Row],[Ngày hóa đơn]]&lt;&gt;"",Table1[[#This Row],[Ngày hóa đơn]],Table1[[#This Row],[Ngày hạch toán]])</f>
        <v>45930</v>
      </c>
      <c r="T2424" s="8"/>
      <c r="U2424" s="7">
        <f>IF(Table1[[#This Row],[Ngày tính CN]]="","",S2424+T2424)</f>
        <v>45930</v>
      </c>
      <c r="V2424" s="71">
        <f ca="1">IF(Table1[[#This Row],[Hạn thanh toán]]="","",IF((U2424-NOW())&lt;0,0,(U2424-NOW())))</f>
        <v>0</v>
      </c>
      <c r="X2424" s="65" t="str">
        <f t="shared" ca="1" si="247"/>
        <v/>
      </c>
      <c r="Y2424" s="3" t="str">
        <f t="shared" si="249"/>
        <v>Đã thanh toán</v>
      </c>
      <c r="Z2424" s="250">
        <f>Table1[[#This Row],[Hạn thanh toán]]</f>
        <v>45930</v>
      </c>
      <c r="AA2424" s="250">
        <f>Table1[[#This Row],[Ngày Thanh toán]]</f>
        <v>45945</v>
      </c>
      <c r="AD2424" s="3" t="str">
        <f>IF(Table1[[#This Row],[Mã khách hàng]]="","",VLOOKUP($A2424,Ma_KH!$A:$Q,Ma_KH!O$1,0))</f>
        <v>AEON MALL</v>
      </c>
      <c r="AE2424" s="3" t="str">
        <f>IF(Table1[[#This Row],[Mã khách hàng]]="","",VLOOKUP($A2424,Ma_KH!$A:$Q,Ma_KH!P$1,0))</f>
        <v>CÔNG TY TNHH AEON VIỆT NAM</v>
      </c>
      <c r="AF2424" s="3" t="str">
        <f>VLOOKUP(A2424,Ma_KH!A:Q,Ma_KH!J$1,0)</f>
        <v>Trần Hạo Nhị</v>
      </c>
    </row>
    <row r="2425" spans="1:32" ht="16.5">
      <c r="A2425" s="4" t="s">
        <v>139</v>
      </c>
      <c r="B2425" s="4" t="s">
        <v>4518</v>
      </c>
      <c r="C2425" s="5" t="s">
        <v>4339</v>
      </c>
      <c r="E2425" s="5">
        <v>45930</v>
      </c>
      <c r="F2425" s="3">
        <v>34291</v>
      </c>
      <c r="I2425" s="18">
        <f>IFERROR(ROUND((VLOOKUP(Table1[[#This Row],[Mã khách hàng]],Ty_Le!$A:$D,5,0)*5%),0),0)</f>
        <v>0</v>
      </c>
      <c r="J2425" s="18">
        <f>(Table1[[#This Row],[Tiền hàng]]-Table1[[#This Row],[Tiền chiết khấu]])*8%</f>
        <v>0</v>
      </c>
      <c r="K2425" s="18">
        <v>1752239</v>
      </c>
      <c r="L2425" s="8" t="s">
        <v>3649</v>
      </c>
      <c r="M2425" s="7">
        <v>45945</v>
      </c>
      <c r="N2425" s="8" t="s">
        <v>4380</v>
      </c>
      <c r="O2425" s="18">
        <f>IF(Table1[[#This Row],[Phân loại]]="Tồn đầu kỳ",Table1[[#This Row],[Tổng giá trị]],0)</f>
        <v>0</v>
      </c>
      <c r="P2425" s="8">
        <f>IF(Table1[[#This Row],[Số còn phải thu ĐK]]&lt;&gt;0,0,IF(Table1[[#This Row],[Phân loại]]="Bán hàng",Table1[[#This Row],[Tổng giá trị]],-Table1[[#This Row],[Tổng giá trị]]))</f>
        <v>-1752239</v>
      </c>
      <c r="Q2425" s="18">
        <f t="shared" si="248"/>
        <v>-1752239</v>
      </c>
      <c r="R2425" s="8">
        <f>Table1[[#This Row],[Số còn phải thu ĐK]]+Table1[[#This Row],[Giá Trị HD sau CK]]-Table1[[#This Row],[Số tiền đã thu]]</f>
        <v>0</v>
      </c>
      <c r="S2425" s="7">
        <f>IF(Table1[[#This Row],[Ngày hóa đơn]]&lt;&gt;"",Table1[[#This Row],[Ngày hóa đơn]],Table1[[#This Row],[Ngày hạch toán]])</f>
        <v>45930</v>
      </c>
      <c r="T2425" s="8"/>
      <c r="U2425" s="7">
        <f>IF(Table1[[#This Row],[Ngày tính CN]]="","",S2425+T2425)</f>
        <v>45930</v>
      </c>
      <c r="V2425" s="71">
        <f ca="1">IF(Table1[[#This Row],[Hạn thanh toán]]="","",IF((U2425-NOW())&lt;0,0,(U2425-NOW())))</f>
        <v>0</v>
      </c>
      <c r="X2425" s="65" t="str">
        <f t="shared" ca="1" si="247"/>
        <v/>
      </c>
      <c r="Y2425" s="3" t="str">
        <f t="shared" si="249"/>
        <v>Đã thanh toán</v>
      </c>
      <c r="Z2425" s="250">
        <f>Table1[[#This Row],[Hạn thanh toán]]</f>
        <v>45930</v>
      </c>
      <c r="AA2425" s="250">
        <f>Table1[[#This Row],[Ngày Thanh toán]]</f>
        <v>45945</v>
      </c>
      <c r="AD2425" s="3" t="str">
        <f>IF(Table1[[#This Row],[Mã khách hàng]]="","",VLOOKUP($A2425,Ma_KH!$A:$Q,Ma_KH!O$1,0))</f>
        <v>AEON MALL</v>
      </c>
      <c r="AE2425" s="3" t="str">
        <f>IF(Table1[[#This Row],[Mã khách hàng]]="","",VLOOKUP($A2425,Ma_KH!$A:$Q,Ma_KH!P$1,0))</f>
        <v>CÔNG TY TNHH AEON VIỆT NAM</v>
      </c>
      <c r="AF2425" s="3" t="str">
        <f>VLOOKUP(A2425,Ma_KH!A:Q,Ma_KH!J$1,0)</f>
        <v>Trần Hạo Nhị</v>
      </c>
    </row>
    <row r="2426" spans="1:32" ht="16.5">
      <c r="A2426" s="4" t="s">
        <v>139</v>
      </c>
      <c r="B2426" s="4" t="s">
        <v>4518</v>
      </c>
      <c r="C2426" s="5" t="s">
        <v>4339</v>
      </c>
      <c r="D2426" s="6" t="s">
        <v>4575</v>
      </c>
      <c r="E2426" s="5">
        <v>45930</v>
      </c>
      <c r="F2426" s="3">
        <v>12825</v>
      </c>
      <c r="I2426" s="18">
        <f>IFERROR(ROUND((VLOOKUP(Table1[[#This Row],[Mã khách hàng]],Ty_Le!$A:$D,5,0)*5%),0),0)</f>
        <v>0</v>
      </c>
      <c r="J2426" s="18">
        <f>(Table1[[#This Row],[Tiền hàng]]-Table1[[#This Row],[Tiền chiết khấu]])*8%</f>
        <v>0</v>
      </c>
      <c r="K2426" s="18">
        <v>247102</v>
      </c>
      <c r="L2426" s="8" t="s">
        <v>3649</v>
      </c>
      <c r="M2426" s="7">
        <v>45945</v>
      </c>
      <c r="N2426" s="8" t="s">
        <v>4380</v>
      </c>
      <c r="O2426" s="18">
        <f>IF(Table1[[#This Row],[Phân loại]]="Tồn đầu kỳ",Table1[[#This Row],[Tổng giá trị]],0)</f>
        <v>0</v>
      </c>
      <c r="P2426" s="8">
        <f>IF(Table1[[#This Row],[Số còn phải thu ĐK]]&lt;&gt;0,0,IF(Table1[[#This Row],[Phân loại]]="Bán hàng",Table1[[#This Row],[Tổng giá trị]],-Table1[[#This Row],[Tổng giá trị]]))</f>
        <v>-247102</v>
      </c>
      <c r="Q2426" s="18">
        <f t="shared" si="248"/>
        <v>-247102</v>
      </c>
      <c r="R2426" s="8">
        <f>Table1[[#This Row],[Số còn phải thu ĐK]]+Table1[[#This Row],[Giá Trị HD sau CK]]-Table1[[#This Row],[Số tiền đã thu]]</f>
        <v>0</v>
      </c>
      <c r="S2426" s="7">
        <f>IF(Table1[[#This Row],[Ngày hóa đơn]]&lt;&gt;"",Table1[[#This Row],[Ngày hóa đơn]],Table1[[#This Row],[Ngày hạch toán]])</f>
        <v>45930</v>
      </c>
      <c r="T2426" s="8"/>
      <c r="U2426" s="7">
        <f>IF(Table1[[#This Row],[Ngày tính CN]]="","",S2426+T2426)</f>
        <v>45930</v>
      </c>
      <c r="V2426" s="71">
        <f ca="1">IF(Table1[[#This Row],[Hạn thanh toán]]="","",IF((U2426-NOW())&lt;0,0,(U2426-NOW())))</f>
        <v>0</v>
      </c>
      <c r="X2426" s="65" t="str">
        <f t="shared" ca="1" si="247"/>
        <v/>
      </c>
      <c r="Y2426" s="3" t="str">
        <f t="shared" si="249"/>
        <v>Đã thanh toán</v>
      </c>
      <c r="Z2426" s="250">
        <f>Table1[[#This Row],[Hạn thanh toán]]</f>
        <v>45930</v>
      </c>
      <c r="AA2426" s="250">
        <f>Table1[[#This Row],[Ngày Thanh toán]]</f>
        <v>45945</v>
      </c>
      <c r="AD2426" s="3" t="str">
        <f>IF(Table1[[#This Row],[Mã khách hàng]]="","",VLOOKUP($A2426,Ma_KH!$A:$Q,Ma_KH!O$1,0))</f>
        <v>AEON MALL</v>
      </c>
      <c r="AE2426" s="3" t="str">
        <f>IF(Table1[[#This Row],[Mã khách hàng]]="","",VLOOKUP($A2426,Ma_KH!$A:$Q,Ma_KH!P$1,0))</f>
        <v>CÔNG TY TNHH AEON VIỆT NAM</v>
      </c>
      <c r="AF2426" s="3" t="str">
        <f>VLOOKUP(A2426,Ma_KH!A:Q,Ma_KH!J$1,0)</f>
        <v>Trần Hạo Nhị</v>
      </c>
    </row>
    <row r="2427" spans="1:32" ht="16.5">
      <c r="A2427" s="4" t="s">
        <v>139</v>
      </c>
      <c r="B2427" s="4" t="s">
        <v>4518</v>
      </c>
      <c r="C2427" s="5" t="s">
        <v>4339</v>
      </c>
      <c r="D2427" s="6" t="s">
        <v>4576</v>
      </c>
      <c r="E2427" s="5">
        <v>45930</v>
      </c>
      <c r="F2427" s="3">
        <v>13272</v>
      </c>
      <c r="I2427" s="18">
        <f>IFERROR(ROUND((VLOOKUP(Table1[[#This Row],[Mã khách hàng]],Ty_Le!$A:$D,5,0)*5%),0),0)</f>
        <v>0</v>
      </c>
      <c r="J2427" s="18">
        <f>(Table1[[#This Row],[Tiền hàng]]-Table1[[#This Row],[Tiền chiết khấu]])*8%</f>
        <v>0</v>
      </c>
      <c r="K2427" s="18">
        <v>1470409</v>
      </c>
      <c r="L2427" s="8" t="s">
        <v>3649</v>
      </c>
      <c r="M2427" s="7">
        <v>45945</v>
      </c>
      <c r="N2427" s="8" t="s">
        <v>4380</v>
      </c>
      <c r="O2427" s="18">
        <f>IF(Table1[[#This Row],[Phân loại]]="Tồn đầu kỳ",Table1[[#This Row],[Tổng giá trị]],0)</f>
        <v>0</v>
      </c>
      <c r="P2427" s="8">
        <f>IF(Table1[[#This Row],[Số còn phải thu ĐK]]&lt;&gt;0,0,IF(Table1[[#This Row],[Phân loại]]="Bán hàng",Table1[[#This Row],[Tổng giá trị]],-Table1[[#This Row],[Tổng giá trị]]))</f>
        <v>-1470409</v>
      </c>
      <c r="Q2427" s="18">
        <f t="shared" si="248"/>
        <v>-1470409</v>
      </c>
      <c r="R2427" s="8">
        <f>Table1[[#This Row],[Số còn phải thu ĐK]]+Table1[[#This Row],[Giá Trị HD sau CK]]-Table1[[#This Row],[Số tiền đã thu]]</f>
        <v>0</v>
      </c>
      <c r="S2427" s="7">
        <f>IF(Table1[[#This Row],[Ngày hóa đơn]]&lt;&gt;"",Table1[[#This Row],[Ngày hóa đơn]],Table1[[#This Row],[Ngày hạch toán]])</f>
        <v>45930</v>
      </c>
      <c r="T2427" s="8"/>
      <c r="U2427" s="7">
        <f>IF(Table1[[#This Row],[Ngày tính CN]]="","",S2427+T2427)</f>
        <v>45930</v>
      </c>
      <c r="V2427" s="71">
        <f ca="1">IF(Table1[[#This Row],[Hạn thanh toán]]="","",IF((U2427-NOW())&lt;0,0,(U2427-NOW())))</f>
        <v>0</v>
      </c>
      <c r="X2427" s="65" t="str">
        <f t="shared" ca="1" si="247"/>
        <v/>
      </c>
      <c r="Y2427" s="3" t="str">
        <f t="shared" si="249"/>
        <v>Đã thanh toán</v>
      </c>
      <c r="Z2427" s="250">
        <f>Table1[[#This Row],[Hạn thanh toán]]</f>
        <v>45930</v>
      </c>
      <c r="AA2427" s="250">
        <f>Table1[[#This Row],[Ngày Thanh toán]]</f>
        <v>45945</v>
      </c>
      <c r="AD2427" s="3" t="str">
        <f>IF(Table1[[#This Row],[Mã khách hàng]]="","",VLOOKUP($A2427,Ma_KH!$A:$Q,Ma_KH!O$1,0))</f>
        <v>AEON MALL</v>
      </c>
      <c r="AE2427" s="3" t="str">
        <f>IF(Table1[[#This Row],[Mã khách hàng]]="","",VLOOKUP($A2427,Ma_KH!$A:$Q,Ma_KH!P$1,0))</f>
        <v>CÔNG TY TNHH AEON VIỆT NAM</v>
      </c>
      <c r="AF2427" s="3" t="str">
        <f>VLOOKUP(A2427,Ma_KH!A:Q,Ma_KH!J$1,0)</f>
        <v>Trần Hạo Nhị</v>
      </c>
    </row>
    <row r="2428" spans="1:32" ht="16.5">
      <c r="A2428" s="4" t="s">
        <v>139</v>
      </c>
      <c r="B2428" s="4" t="s">
        <v>4518</v>
      </c>
      <c r="C2428" s="5" t="s">
        <v>4340</v>
      </c>
      <c r="E2428" s="5">
        <v>45903</v>
      </c>
      <c r="F2428" s="3">
        <v>13273</v>
      </c>
      <c r="I2428" s="18">
        <f>IFERROR(ROUND((VLOOKUP(Table1[[#This Row],[Mã khách hàng]],Ty_Le!$A:$D,5,0)*5%),0),0)</f>
        <v>0</v>
      </c>
      <c r="J2428" s="18">
        <f>(Table1[[#This Row],[Tiền hàng]]-Table1[[#This Row],[Tiền chiết khấu]])*8%</f>
        <v>0</v>
      </c>
      <c r="K2428" s="18">
        <v>1754031</v>
      </c>
      <c r="L2428" s="8" t="s">
        <v>24</v>
      </c>
      <c r="M2428" s="7">
        <v>45961</v>
      </c>
      <c r="N2428" s="8" t="s">
        <v>4381</v>
      </c>
      <c r="O2428" s="18">
        <f>IF(Table1[[#This Row],[Phân loại]]="Tồn đầu kỳ",Table1[[#This Row],[Tổng giá trị]],0)</f>
        <v>0</v>
      </c>
      <c r="P2428" s="8">
        <f>IF(Table1[[#This Row],[Số còn phải thu ĐK]]&lt;&gt;0,0,IF(Table1[[#This Row],[Phân loại]]="Bán hàng",Table1[[#This Row],[Tổng giá trị]],-Table1[[#This Row],[Tổng giá trị]]))</f>
        <v>1754031</v>
      </c>
      <c r="Q2428" s="18">
        <f t="shared" si="248"/>
        <v>1754031</v>
      </c>
      <c r="R2428" s="8">
        <f>Table1[[#This Row],[Số còn phải thu ĐK]]+Table1[[#This Row],[Giá Trị HD sau CK]]-Table1[[#This Row],[Số tiền đã thu]]</f>
        <v>0</v>
      </c>
      <c r="S2428" s="7">
        <f>IF(Table1[[#This Row],[Ngày hóa đơn]]&lt;&gt;"",Table1[[#This Row],[Ngày hóa đơn]],Table1[[#This Row],[Ngày hạch toán]])</f>
        <v>45903</v>
      </c>
      <c r="T2428" s="8"/>
      <c r="U2428" s="7">
        <f>IF(Table1[[#This Row],[Ngày tính CN]]="","",S2428+T2428)</f>
        <v>45903</v>
      </c>
      <c r="V2428" s="71">
        <f ca="1">IF(Table1[[#This Row],[Hạn thanh toán]]="","",IF((U2428-NOW())&lt;0,0,(U2428-NOW())))</f>
        <v>0</v>
      </c>
      <c r="X2428" s="65" t="str">
        <f t="shared" ca="1" si="247"/>
        <v/>
      </c>
      <c r="Y2428" s="3" t="str">
        <f t="shared" si="249"/>
        <v>Đã thanh toán</v>
      </c>
      <c r="Z2428" s="250">
        <f>Table1[[#This Row],[Hạn thanh toán]]</f>
        <v>45903</v>
      </c>
      <c r="AA2428" s="250">
        <f>Table1[[#This Row],[Ngày Thanh toán]]</f>
        <v>45961</v>
      </c>
      <c r="AD2428" s="3" t="str">
        <f>IF(Table1[[#This Row],[Mã khách hàng]]="","",VLOOKUP($A2428,Ma_KH!$A:$Q,Ma_KH!O$1,0))</f>
        <v>AEON MALL</v>
      </c>
      <c r="AE2428" s="3" t="str">
        <f>IF(Table1[[#This Row],[Mã khách hàng]]="","",VLOOKUP($A2428,Ma_KH!$A:$Q,Ma_KH!P$1,0))</f>
        <v>CÔNG TY TNHH AEON VIỆT NAM</v>
      </c>
      <c r="AF2428" s="3" t="str">
        <f>VLOOKUP(A2428,Ma_KH!A:Q,Ma_KH!J$1,0)</f>
        <v>Trần Hạo Nhị</v>
      </c>
    </row>
    <row r="2429" spans="1:32" ht="16.5">
      <c r="A2429" s="4" t="s">
        <v>139</v>
      </c>
      <c r="B2429" s="4" t="s">
        <v>4518</v>
      </c>
      <c r="C2429" s="5" t="s">
        <v>4340</v>
      </c>
      <c r="D2429" s="6" t="s">
        <v>4577</v>
      </c>
      <c r="E2429" s="5">
        <v>45903</v>
      </c>
      <c r="F2429" s="3">
        <v>13274</v>
      </c>
      <c r="I2429" s="18">
        <f>IFERROR(ROUND((VLOOKUP(Table1[[#This Row],[Mã khách hàng]],Ty_Le!$A:$D,5,0)*5%),0),0)</f>
        <v>0</v>
      </c>
      <c r="J2429" s="18">
        <f>(Table1[[#This Row],[Tiền hàng]]-Table1[[#This Row],[Tiền chiết khấu]])*8%</f>
        <v>0</v>
      </c>
      <c r="K2429" s="18">
        <v>642363</v>
      </c>
      <c r="L2429" s="8" t="s">
        <v>24</v>
      </c>
      <c r="M2429" s="7">
        <v>45961</v>
      </c>
      <c r="N2429" s="8" t="s">
        <v>4381</v>
      </c>
      <c r="O2429" s="18">
        <f>IF(Table1[[#This Row],[Phân loại]]="Tồn đầu kỳ",Table1[[#This Row],[Tổng giá trị]],0)</f>
        <v>0</v>
      </c>
      <c r="P2429" s="8">
        <f>IF(Table1[[#This Row],[Số còn phải thu ĐK]]&lt;&gt;0,0,IF(Table1[[#This Row],[Phân loại]]="Bán hàng",Table1[[#This Row],[Tổng giá trị]],-Table1[[#This Row],[Tổng giá trị]]))</f>
        <v>642363</v>
      </c>
      <c r="Q2429" s="18">
        <f t="shared" si="248"/>
        <v>642363</v>
      </c>
      <c r="R2429" s="8">
        <f>Table1[[#This Row],[Số còn phải thu ĐK]]+Table1[[#This Row],[Giá Trị HD sau CK]]-Table1[[#This Row],[Số tiền đã thu]]</f>
        <v>0</v>
      </c>
      <c r="S2429" s="7">
        <f>IF(Table1[[#This Row],[Ngày hóa đơn]]&lt;&gt;"",Table1[[#This Row],[Ngày hóa đơn]],Table1[[#This Row],[Ngày hạch toán]])</f>
        <v>45903</v>
      </c>
      <c r="T2429" s="8"/>
      <c r="U2429" s="7">
        <f>IF(Table1[[#This Row],[Ngày tính CN]]="","",S2429+T2429)</f>
        <v>45903</v>
      </c>
      <c r="V2429" s="71">
        <f ca="1">IF(Table1[[#This Row],[Hạn thanh toán]]="","",IF((U2429-NOW())&lt;0,0,(U2429-NOW())))</f>
        <v>0</v>
      </c>
      <c r="X2429" s="65" t="str">
        <f t="shared" ca="1" si="247"/>
        <v/>
      </c>
      <c r="Y2429" s="3" t="str">
        <f t="shared" si="249"/>
        <v>Đã thanh toán</v>
      </c>
      <c r="Z2429" s="250">
        <f>Table1[[#This Row],[Hạn thanh toán]]</f>
        <v>45903</v>
      </c>
      <c r="AA2429" s="250">
        <f>Table1[[#This Row],[Ngày Thanh toán]]</f>
        <v>45961</v>
      </c>
      <c r="AD2429" s="3" t="str">
        <f>IF(Table1[[#This Row],[Mã khách hàng]]="","",VLOOKUP($A2429,Ma_KH!$A:$Q,Ma_KH!O$1,0))</f>
        <v>AEON MALL</v>
      </c>
      <c r="AE2429" s="3" t="str">
        <f>IF(Table1[[#This Row],[Mã khách hàng]]="","",VLOOKUP($A2429,Ma_KH!$A:$Q,Ma_KH!P$1,0))</f>
        <v>CÔNG TY TNHH AEON VIỆT NAM</v>
      </c>
      <c r="AF2429" s="3" t="str">
        <f>VLOOKUP(A2429,Ma_KH!A:Q,Ma_KH!J$1,0)</f>
        <v>Trần Hạo Nhị</v>
      </c>
    </row>
    <row r="2430" spans="1:32" ht="16.5">
      <c r="A2430" s="4" t="s">
        <v>139</v>
      </c>
      <c r="B2430" s="4" t="s">
        <v>4518</v>
      </c>
      <c r="C2430" s="5" t="s">
        <v>4341</v>
      </c>
      <c r="D2430" s="6" t="s">
        <v>4578</v>
      </c>
      <c r="E2430" s="5">
        <v>45909</v>
      </c>
      <c r="F2430" s="3">
        <v>13275</v>
      </c>
      <c r="I2430" s="18">
        <f>IFERROR(ROUND((VLOOKUP(Table1[[#This Row],[Mã khách hàng]],Ty_Le!$A:$D,5,0)*5%),0),0)</f>
        <v>0</v>
      </c>
      <c r="J2430" s="18">
        <f>(Table1[[#This Row],[Tiền hàng]]-Table1[[#This Row],[Tiền chiết khấu]])*8%</f>
        <v>0</v>
      </c>
      <c r="K2430" s="18">
        <v>3502850</v>
      </c>
      <c r="L2430" s="8" t="s">
        <v>24</v>
      </c>
      <c r="M2430" s="7">
        <v>45961</v>
      </c>
      <c r="N2430" s="8" t="s">
        <v>4381</v>
      </c>
      <c r="O2430" s="18">
        <f>IF(Table1[[#This Row],[Phân loại]]="Tồn đầu kỳ",Table1[[#This Row],[Tổng giá trị]],0)</f>
        <v>0</v>
      </c>
      <c r="P2430" s="8">
        <f>IF(Table1[[#This Row],[Số còn phải thu ĐK]]&lt;&gt;0,0,IF(Table1[[#This Row],[Phân loại]]="Bán hàng",Table1[[#This Row],[Tổng giá trị]],-Table1[[#This Row],[Tổng giá trị]]))</f>
        <v>3502850</v>
      </c>
      <c r="Q2430" s="18">
        <f t="shared" si="248"/>
        <v>3502850</v>
      </c>
      <c r="R2430" s="8">
        <f>Table1[[#This Row],[Số còn phải thu ĐK]]+Table1[[#This Row],[Giá Trị HD sau CK]]-Table1[[#This Row],[Số tiền đã thu]]</f>
        <v>0</v>
      </c>
      <c r="S2430" s="7">
        <f>IF(Table1[[#This Row],[Ngày hóa đơn]]&lt;&gt;"",Table1[[#This Row],[Ngày hóa đơn]],Table1[[#This Row],[Ngày hạch toán]])</f>
        <v>45909</v>
      </c>
      <c r="T2430" s="8"/>
      <c r="U2430" s="7">
        <f>IF(Table1[[#This Row],[Ngày tính CN]]="","",S2430+T2430)</f>
        <v>45909</v>
      </c>
      <c r="V2430" s="71">
        <f ca="1">IF(Table1[[#This Row],[Hạn thanh toán]]="","",IF((U2430-NOW())&lt;0,0,(U2430-NOW())))</f>
        <v>0</v>
      </c>
      <c r="X2430" s="65" t="str">
        <f t="shared" ca="1" si="247"/>
        <v/>
      </c>
      <c r="Y2430" s="3" t="str">
        <f t="shared" si="249"/>
        <v>Đã thanh toán</v>
      </c>
      <c r="Z2430" s="250">
        <f>Table1[[#This Row],[Hạn thanh toán]]</f>
        <v>45909</v>
      </c>
      <c r="AA2430" s="250">
        <f>Table1[[#This Row],[Ngày Thanh toán]]</f>
        <v>45961</v>
      </c>
      <c r="AD2430" s="3" t="str">
        <f>IF(Table1[[#This Row],[Mã khách hàng]]="","",VLOOKUP($A2430,Ma_KH!$A:$Q,Ma_KH!O$1,0))</f>
        <v>AEON MALL</v>
      </c>
      <c r="AE2430" s="3" t="str">
        <f>IF(Table1[[#This Row],[Mã khách hàng]]="","",VLOOKUP($A2430,Ma_KH!$A:$Q,Ma_KH!P$1,0))</f>
        <v>CÔNG TY TNHH AEON VIỆT NAM</v>
      </c>
      <c r="AF2430" s="3" t="str">
        <f>VLOOKUP(A2430,Ma_KH!A:Q,Ma_KH!J$1,0)</f>
        <v>Trần Hạo Nhị</v>
      </c>
    </row>
    <row r="2431" spans="1:32" ht="16.5">
      <c r="A2431" s="4" t="s">
        <v>139</v>
      </c>
      <c r="B2431" s="4" t="s">
        <v>4518</v>
      </c>
      <c r="C2431" s="5" t="s">
        <v>4342</v>
      </c>
      <c r="E2431" s="5">
        <v>45908</v>
      </c>
      <c r="F2431" s="3">
        <v>13276</v>
      </c>
      <c r="I2431" s="18">
        <f>IFERROR(ROUND((VLOOKUP(Table1[[#This Row],[Mã khách hàng]],Ty_Le!$A:$D,5,0)*5%),0),0)</f>
        <v>0</v>
      </c>
      <c r="J2431" s="18">
        <f>(Table1[[#This Row],[Tiền hàng]]-Table1[[#This Row],[Tiền chiết khấu]])*8%</f>
        <v>0</v>
      </c>
      <c r="K2431" s="18">
        <v>1774046</v>
      </c>
      <c r="L2431" s="8" t="s">
        <v>24</v>
      </c>
      <c r="M2431" s="7">
        <v>45961</v>
      </c>
      <c r="N2431" s="8" t="s">
        <v>4381</v>
      </c>
      <c r="O2431" s="18">
        <f>IF(Table1[[#This Row],[Phân loại]]="Tồn đầu kỳ",Table1[[#This Row],[Tổng giá trị]],0)</f>
        <v>0</v>
      </c>
      <c r="P2431" s="8">
        <f>IF(Table1[[#This Row],[Số còn phải thu ĐK]]&lt;&gt;0,0,IF(Table1[[#This Row],[Phân loại]]="Bán hàng",Table1[[#This Row],[Tổng giá trị]],-Table1[[#This Row],[Tổng giá trị]]))</f>
        <v>1774046</v>
      </c>
      <c r="Q2431" s="18">
        <f t="shared" si="248"/>
        <v>1774046</v>
      </c>
      <c r="R2431" s="8">
        <f>Table1[[#This Row],[Số còn phải thu ĐK]]+Table1[[#This Row],[Giá Trị HD sau CK]]-Table1[[#This Row],[Số tiền đã thu]]</f>
        <v>0</v>
      </c>
      <c r="S2431" s="7">
        <f>IF(Table1[[#This Row],[Ngày hóa đơn]]&lt;&gt;"",Table1[[#This Row],[Ngày hóa đơn]],Table1[[#This Row],[Ngày hạch toán]])</f>
        <v>45908</v>
      </c>
      <c r="T2431" s="8"/>
      <c r="U2431" s="7">
        <f>IF(Table1[[#This Row],[Ngày tính CN]]="","",S2431+T2431)</f>
        <v>45908</v>
      </c>
      <c r="V2431" s="71">
        <f ca="1">IF(Table1[[#This Row],[Hạn thanh toán]]="","",IF((U2431-NOW())&lt;0,0,(U2431-NOW())))</f>
        <v>0</v>
      </c>
      <c r="X2431" s="65" t="str">
        <f t="shared" ca="1" si="247"/>
        <v/>
      </c>
      <c r="Y2431" s="3" t="str">
        <f t="shared" si="249"/>
        <v>Đã thanh toán</v>
      </c>
      <c r="Z2431" s="250">
        <f>Table1[[#This Row],[Hạn thanh toán]]</f>
        <v>45908</v>
      </c>
      <c r="AA2431" s="250">
        <f>Table1[[#This Row],[Ngày Thanh toán]]</f>
        <v>45961</v>
      </c>
      <c r="AD2431" s="3" t="str">
        <f>IF(Table1[[#This Row],[Mã khách hàng]]="","",VLOOKUP($A2431,Ma_KH!$A:$Q,Ma_KH!O$1,0))</f>
        <v>AEON MALL</v>
      </c>
      <c r="AE2431" s="3" t="str">
        <f>IF(Table1[[#This Row],[Mã khách hàng]]="","",VLOOKUP($A2431,Ma_KH!$A:$Q,Ma_KH!P$1,0))</f>
        <v>CÔNG TY TNHH AEON VIỆT NAM</v>
      </c>
      <c r="AF2431" s="3" t="str">
        <f>VLOOKUP(A2431,Ma_KH!A:Q,Ma_KH!J$1,0)</f>
        <v>Trần Hạo Nhị</v>
      </c>
    </row>
    <row r="2432" spans="1:32" ht="16.5">
      <c r="A2432" s="4" t="s">
        <v>139</v>
      </c>
      <c r="B2432" s="4" t="s">
        <v>4518</v>
      </c>
      <c r="C2432" s="5" t="s">
        <v>4343</v>
      </c>
      <c r="D2432" s="6" t="s">
        <v>4579</v>
      </c>
      <c r="E2432" s="5">
        <v>45904</v>
      </c>
      <c r="F2432" s="3">
        <v>13277</v>
      </c>
      <c r="I2432" s="18">
        <f>IFERROR(ROUND((VLOOKUP(Table1[[#This Row],[Mã khách hàng]],Ty_Le!$A:$D,5,0)*5%),0),0)</f>
        <v>0</v>
      </c>
      <c r="J2432" s="18">
        <f>(Table1[[#This Row],[Tiền hàng]]-Table1[[#This Row],[Tiền chiết khấu]])*8%</f>
        <v>0</v>
      </c>
      <c r="K2432" s="18">
        <v>599713</v>
      </c>
      <c r="L2432" s="8" t="s">
        <v>24</v>
      </c>
      <c r="M2432" s="7">
        <v>45961</v>
      </c>
      <c r="N2432" s="8" t="s">
        <v>4381</v>
      </c>
      <c r="O2432" s="18">
        <f>IF(Table1[[#This Row],[Phân loại]]="Tồn đầu kỳ",Table1[[#This Row],[Tổng giá trị]],0)</f>
        <v>0</v>
      </c>
      <c r="P2432" s="8">
        <f>IF(Table1[[#This Row],[Số còn phải thu ĐK]]&lt;&gt;0,0,IF(Table1[[#This Row],[Phân loại]]="Bán hàng",Table1[[#This Row],[Tổng giá trị]],-Table1[[#This Row],[Tổng giá trị]]))</f>
        <v>599713</v>
      </c>
      <c r="Q2432" s="18">
        <f t="shared" si="248"/>
        <v>599713</v>
      </c>
      <c r="R2432" s="8">
        <f>Table1[[#This Row],[Số còn phải thu ĐK]]+Table1[[#This Row],[Giá Trị HD sau CK]]-Table1[[#This Row],[Số tiền đã thu]]</f>
        <v>0</v>
      </c>
      <c r="S2432" s="7">
        <f>IF(Table1[[#This Row],[Ngày hóa đơn]]&lt;&gt;"",Table1[[#This Row],[Ngày hóa đơn]],Table1[[#This Row],[Ngày hạch toán]])</f>
        <v>45904</v>
      </c>
      <c r="T2432" s="8"/>
      <c r="U2432" s="7">
        <f>IF(Table1[[#This Row],[Ngày tính CN]]="","",S2432+T2432)</f>
        <v>45904</v>
      </c>
      <c r="V2432" s="71">
        <f ca="1">IF(Table1[[#This Row],[Hạn thanh toán]]="","",IF((U2432-NOW())&lt;0,0,(U2432-NOW())))</f>
        <v>0</v>
      </c>
      <c r="X2432" s="65" t="str">
        <f t="shared" ca="1" si="247"/>
        <v/>
      </c>
      <c r="Y2432" s="3" t="str">
        <f t="shared" si="249"/>
        <v>Đã thanh toán</v>
      </c>
      <c r="Z2432" s="250">
        <f>Table1[[#This Row],[Hạn thanh toán]]</f>
        <v>45904</v>
      </c>
      <c r="AA2432" s="250">
        <f>Table1[[#This Row],[Ngày Thanh toán]]</f>
        <v>45961</v>
      </c>
      <c r="AD2432" s="3" t="str">
        <f>IF(Table1[[#This Row],[Mã khách hàng]]="","",VLOOKUP($A2432,Ma_KH!$A:$Q,Ma_KH!O$1,0))</f>
        <v>AEON MALL</v>
      </c>
      <c r="AE2432" s="3" t="str">
        <f>IF(Table1[[#This Row],[Mã khách hàng]]="","",VLOOKUP($A2432,Ma_KH!$A:$Q,Ma_KH!P$1,0))</f>
        <v>CÔNG TY TNHH AEON VIỆT NAM</v>
      </c>
      <c r="AF2432" s="3" t="str">
        <f>VLOOKUP(A2432,Ma_KH!A:Q,Ma_KH!J$1,0)</f>
        <v>Trần Hạo Nhị</v>
      </c>
    </row>
    <row r="2433" spans="1:32" ht="16.5">
      <c r="A2433" s="4" t="s">
        <v>139</v>
      </c>
      <c r="B2433" s="4" t="s">
        <v>4518</v>
      </c>
      <c r="C2433" s="5" t="s">
        <v>4344</v>
      </c>
      <c r="D2433" s="6" t="s">
        <v>4580</v>
      </c>
      <c r="E2433" s="5">
        <v>45910</v>
      </c>
      <c r="F2433" s="3">
        <v>13278</v>
      </c>
      <c r="I2433" s="18">
        <f>IFERROR(ROUND((VLOOKUP(Table1[[#This Row],[Mã khách hàng]],Ty_Le!$A:$D,5,0)*5%),0),0)</f>
        <v>0</v>
      </c>
      <c r="J2433" s="18">
        <f>(Table1[[#This Row],[Tiền hàng]]-Table1[[#This Row],[Tiền chiết khấu]])*8%</f>
        <v>0</v>
      </c>
      <c r="K2433" s="18">
        <v>663459</v>
      </c>
      <c r="L2433" s="8" t="s">
        <v>24</v>
      </c>
      <c r="M2433" s="7">
        <v>45961</v>
      </c>
      <c r="N2433" s="8" t="s">
        <v>4381</v>
      </c>
      <c r="O2433" s="18">
        <f>IF(Table1[[#This Row],[Phân loại]]="Tồn đầu kỳ",Table1[[#This Row],[Tổng giá trị]],0)</f>
        <v>0</v>
      </c>
      <c r="P2433" s="8">
        <f>IF(Table1[[#This Row],[Số còn phải thu ĐK]]&lt;&gt;0,0,IF(Table1[[#This Row],[Phân loại]]="Bán hàng",Table1[[#This Row],[Tổng giá trị]],-Table1[[#This Row],[Tổng giá trị]]))</f>
        <v>663459</v>
      </c>
      <c r="Q2433" s="18">
        <f t="shared" si="248"/>
        <v>663459</v>
      </c>
      <c r="R2433" s="8">
        <f>Table1[[#This Row],[Số còn phải thu ĐK]]+Table1[[#This Row],[Giá Trị HD sau CK]]-Table1[[#This Row],[Số tiền đã thu]]</f>
        <v>0</v>
      </c>
      <c r="S2433" s="7">
        <f>IF(Table1[[#This Row],[Ngày hóa đơn]]&lt;&gt;"",Table1[[#This Row],[Ngày hóa đơn]],Table1[[#This Row],[Ngày hạch toán]])</f>
        <v>45910</v>
      </c>
      <c r="T2433" s="8"/>
      <c r="U2433" s="7">
        <f>IF(Table1[[#This Row],[Ngày tính CN]]="","",S2433+T2433)</f>
        <v>45910</v>
      </c>
      <c r="V2433" s="71">
        <f ca="1">IF(Table1[[#This Row],[Hạn thanh toán]]="","",IF((U2433-NOW())&lt;0,0,(U2433-NOW())))</f>
        <v>0</v>
      </c>
      <c r="X2433" s="65" t="str">
        <f t="shared" ca="1" si="247"/>
        <v/>
      </c>
      <c r="Y2433" s="3" t="str">
        <f t="shared" si="249"/>
        <v>Đã thanh toán</v>
      </c>
      <c r="Z2433" s="250">
        <f>Table1[[#This Row],[Hạn thanh toán]]</f>
        <v>45910</v>
      </c>
      <c r="AA2433" s="250">
        <f>Table1[[#This Row],[Ngày Thanh toán]]</f>
        <v>45961</v>
      </c>
      <c r="AD2433" s="3" t="str">
        <f>IF(Table1[[#This Row],[Mã khách hàng]]="","",VLOOKUP($A2433,Ma_KH!$A:$Q,Ma_KH!O$1,0))</f>
        <v>AEON MALL</v>
      </c>
      <c r="AE2433" s="3" t="str">
        <f>IF(Table1[[#This Row],[Mã khách hàng]]="","",VLOOKUP($A2433,Ma_KH!$A:$Q,Ma_KH!P$1,0))</f>
        <v>CÔNG TY TNHH AEON VIỆT NAM</v>
      </c>
      <c r="AF2433" s="3" t="str">
        <f>VLOOKUP(A2433,Ma_KH!A:Q,Ma_KH!J$1,0)</f>
        <v>Trần Hạo Nhị</v>
      </c>
    </row>
    <row r="2434" spans="1:32" ht="16.5">
      <c r="A2434" s="4" t="s">
        <v>139</v>
      </c>
      <c r="B2434" s="4" t="s">
        <v>4518</v>
      </c>
      <c r="C2434" s="5" t="s">
        <v>4345</v>
      </c>
      <c r="E2434" s="5">
        <v>45911</v>
      </c>
      <c r="F2434" s="3">
        <v>13279</v>
      </c>
      <c r="I2434" s="18">
        <f>IFERROR(ROUND((VLOOKUP(Table1[[#This Row],[Mã khách hàng]],Ty_Le!$A:$D,5,0)*5%),0),0)</f>
        <v>0</v>
      </c>
      <c r="J2434" s="18">
        <f>(Table1[[#This Row],[Tiền hàng]]-Table1[[#This Row],[Tiền chiết khấu]])*8%</f>
        <v>0</v>
      </c>
      <c r="K2434" s="18">
        <v>698101</v>
      </c>
      <c r="L2434" s="8" t="s">
        <v>24</v>
      </c>
      <c r="M2434" s="7">
        <v>45961</v>
      </c>
      <c r="N2434" s="8" t="s">
        <v>4381</v>
      </c>
      <c r="O2434" s="18">
        <f>IF(Table1[[#This Row],[Phân loại]]="Tồn đầu kỳ",Table1[[#This Row],[Tổng giá trị]],0)</f>
        <v>0</v>
      </c>
      <c r="P2434" s="8">
        <f>IF(Table1[[#This Row],[Số còn phải thu ĐK]]&lt;&gt;0,0,IF(Table1[[#This Row],[Phân loại]]="Bán hàng",Table1[[#This Row],[Tổng giá trị]],-Table1[[#This Row],[Tổng giá trị]]))</f>
        <v>698101</v>
      </c>
      <c r="Q2434" s="18">
        <f t="shared" si="248"/>
        <v>698101</v>
      </c>
      <c r="R2434" s="8">
        <f>Table1[[#This Row],[Số còn phải thu ĐK]]+Table1[[#This Row],[Giá Trị HD sau CK]]-Table1[[#This Row],[Số tiền đã thu]]</f>
        <v>0</v>
      </c>
      <c r="S2434" s="7">
        <f>IF(Table1[[#This Row],[Ngày hóa đơn]]&lt;&gt;"",Table1[[#This Row],[Ngày hóa đơn]],Table1[[#This Row],[Ngày hạch toán]])</f>
        <v>45911</v>
      </c>
      <c r="T2434" s="8"/>
      <c r="U2434" s="7">
        <f>IF(Table1[[#This Row],[Ngày tính CN]]="","",S2434+T2434)</f>
        <v>45911</v>
      </c>
      <c r="V2434" s="71">
        <f ca="1">IF(Table1[[#This Row],[Hạn thanh toán]]="","",IF((U2434-NOW())&lt;0,0,(U2434-NOW())))</f>
        <v>0</v>
      </c>
      <c r="X2434" s="65" t="str">
        <f t="shared" ca="1" si="247"/>
        <v/>
      </c>
      <c r="Y2434" s="3" t="str">
        <f t="shared" si="249"/>
        <v>Đã thanh toán</v>
      </c>
      <c r="Z2434" s="250">
        <f>Table1[[#This Row],[Hạn thanh toán]]</f>
        <v>45911</v>
      </c>
      <c r="AA2434" s="250">
        <f>Table1[[#This Row],[Ngày Thanh toán]]</f>
        <v>45961</v>
      </c>
      <c r="AD2434" s="3" t="str">
        <f>IF(Table1[[#This Row],[Mã khách hàng]]="","",VLOOKUP($A2434,Ma_KH!$A:$Q,Ma_KH!O$1,0))</f>
        <v>AEON MALL</v>
      </c>
      <c r="AE2434" s="3" t="str">
        <f>IF(Table1[[#This Row],[Mã khách hàng]]="","",VLOOKUP($A2434,Ma_KH!$A:$Q,Ma_KH!P$1,0))</f>
        <v>CÔNG TY TNHH AEON VIỆT NAM</v>
      </c>
      <c r="AF2434" s="3" t="str">
        <f>VLOOKUP(A2434,Ma_KH!A:Q,Ma_KH!J$1,0)</f>
        <v>Trần Hạo Nhị</v>
      </c>
    </row>
    <row r="2435" spans="1:32" ht="16.5">
      <c r="A2435" s="4" t="s">
        <v>139</v>
      </c>
      <c r="B2435" s="4" t="s">
        <v>4518</v>
      </c>
      <c r="C2435" s="5" t="s">
        <v>4345</v>
      </c>
      <c r="D2435" s="6" t="s">
        <v>4581</v>
      </c>
      <c r="E2435" s="5">
        <v>45911</v>
      </c>
      <c r="F2435" s="3">
        <v>13280</v>
      </c>
      <c r="I2435" s="18">
        <f>IFERROR(ROUND((VLOOKUP(Table1[[#This Row],[Mã khách hàng]],Ty_Le!$A:$D,5,0)*5%),0),0)</f>
        <v>0</v>
      </c>
      <c r="J2435" s="18">
        <f>(Table1[[#This Row],[Tiền hàng]]-Table1[[#This Row],[Tiền chiết khấu]])*8%</f>
        <v>0</v>
      </c>
      <c r="K2435" s="18">
        <v>1687630</v>
      </c>
      <c r="L2435" s="8" t="s">
        <v>24</v>
      </c>
      <c r="M2435" s="7">
        <v>45961</v>
      </c>
      <c r="N2435" s="8" t="s">
        <v>4381</v>
      </c>
      <c r="O2435" s="18">
        <f>IF(Table1[[#This Row],[Phân loại]]="Tồn đầu kỳ",Table1[[#This Row],[Tổng giá trị]],0)</f>
        <v>0</v>
      </c>
      <c r="P2435" s="8">
        <f>IF(Table1[[#This Row],[Số còn phải thu ĐK]]&lt;&gt;0,0,IF(Table1[[#This Row],[Phân loại]]="Bán hàng",Table1[[#This Row],[Tổng giá trị]],-Table1[[#This Row],[Tổng giá trị]]))</f>
        <v>1687630</v>
      </c>
      <c r="Q2435" s="18">
        <f t="shared" si="248"/>
        <v>1687630</v>
      </c>
      <c r="R2435" s="8">
        <f>Table1[[#This Row],[Số còn phải thu ĐK]]+Table1[[#This Row],[Giá Trị HD sau CK]]-Table1[[#This Row],[Số tiền đã thu]]</f>
        <v>0</v>
      </c>
      <c r="S2435" s="7">
        <f>IF(Table1[[#This Row],[Ngày hóa đơn]]&lt;&gt;"",Table1[[#This Row],[Ngày hóa đơn]],Table1[[#This Row],[Ngày hạch toán]])</f>
        <v>45911</v>
      </c>
      <c r="T2435" s="8"/>
      <c r="U2435" s="7">
        <f>IF(Table1[[#This Row],[Ngày tính CN]]="","",S2435+T2435)</f>
        <v>45911</v>
      </c>
      <c r="V2435" s="71">
        <f ca="1">IF(Table1[[#This Row],[Hạn thanh toán]]="","",IF((U2435-NOW())&lt;0,0,(U2435-NOW())))</f>
        <v>0</v>
      </c>
      <c r="X2435" s="65" t="str">
        <f t="shared" ca="1" si="247"/>
        <v/>
      </c>
      <c r="Y2435" s="3" t="str">
        <f t="shared" si="249"/>
        <v>Đã thanh toán</v>
      </c>
      <c r="Z2435" s="250">
        <f>Table1[[#This Row],[Hạn thanh toán]]</f>
        <v>45911</v>
      </c>
      <c r="AA2435" s="250">
        <f>Table1[[#This Row],[Ngày Thanh toán]]</f>
        <v>45961</v>
      </c>
      <c r="AD2435" s="3" t="str">
        <f>IF(Table1[[#This Row],[Mã khách hàng]]="","",VLOOKUP($A2435,Ma_KH!$A:$Q,Ma_KH!O$1,0))</f>
        <v>AEON MALL</v>
      </c>
      <c r="AE2435" s="3" t="str">
        <f>IF(Table1[[#This Row],[Mã khách hàng]]="","",VLOOKUP($A2435,Ma_KH!$A:$Q,Ma_KH!P$1,0))</f>
        <v>CÔNG TY TNHH AEON VIỆT NAM</v>
      </c>
      <c r="AF2435" s="3" t="str">
        <f>VLOOKUP(A2435,Ma_KH!A:Q,Ma_KH!J$1,0)</f>
        <v>Trần Hạo Nhị</v>
      </c>
    </row>
    <row r="2436" spans="1:32" ht="16.5">
      <c r="A2436" s="4" t="s">
        <v>139</v>
      </c>
      <c r="B2436" s="4" t="s">
        <v>4518</v>
      </c>
      <c r="C2436" s="5" t="s">
        <v>4346</v>
      </c>
      <c r="D2436" s="6" t="s">
        <v>4582</v>
      </c>
      <c r="E2436" s="5">
        <v>45913</v>
      </c>
      <c r="F2436" s="3">
        <v>13281</v>
      </c>
      <c r="I2436" s="18">
        <f>IFERROR(ROUND((VLOOKUP(Table1[[#This Row],[Mã khách hàng]],Ty_Le!$A:$D,5,0)*5%),0),0)</f>
        <v>0</v>
      </c>
      <c r="J2436" s="18">
        <f>(Table1[[#This Row],[Tiền hàng]]-Table1[[#This Row],[Tiền chiết khấu]])*8%</f>
        <v>0</v>
      </c>
      <c r="K2436" s="18">
        <v>11678083</v>
      </c>
      <c r="L2436" s="8" t="s">
        <v>24</v>
      </c>
      <c r="M2436" s="7">
        <v>45961</v>
      </c>
      <c r="N2436" s="8" t="s">
        <v>4381</v>
      </c>
      <c r="O2436" s="18">
        <f>IF(Table1[[#This Row],[Phân loại]]="Tồn đầu kỳ",Table1[[#This Row],[Tổng giá trị]],0)</f>
        <v>0</v>
      </c>
      <c r="P2436" s="8">
        <f>IF(Table1[[#This Row],[Số còn phải thu ĐK]]&lt;&gt;0,0,IF(Table1[[#This Row],[Phân loại]]="Bán hàng",Table1[[#This Row],[Tổng giá trị]],-Table1[[#This Row],[Tổng giá trị]]))</f>
        <v>11678083</v>
      </c>
      <c r="Q2436" s="18">
        <f t="shared" si="248"/>
        <v>11678083</v>
      </c>
      <c r="R2436" s="8">
        <f>Table1[[#This Row],[Số còn phải thu ĐK]]+Table1[[#This Row],[Giá Trị HD sau CK]]-Table1[[#This Row],[Số tiền đã thu]]</f>
        <v>0</v>
      </c>
      <c r="S2436" s="7">
        <f>IF(Table1[[#This Row],[Ngày hóa đơn]]&lt;&gt;"",Table1[[#This Row],[Ngày hóa đơn]],Table1[[#This Row],[Ngày hạch toán]])</f>
        <v>45913</v>
      </c>
      <c r="T2436" s="8"/>
      <c r="U2436" s="7">
        <f>IF(Table1[[#This Row],[Ngày tính CN]]="","",S2436+T2436)</f>
        <v>45913</v>
      </c>
      <c r="V2436" s="71">
        <f ca="1">IF(Table1[[#This Row],[Hạn thanh toán]]="","",IF((U2436-NOW())&lt;0,0,(U2436-NOW())))</f>
        <v>0</v>
      </c>
      <c r="X2436" s="65" t="str">
        <f t="shared" ca="1" si="247"/>
        <v/>
      </c>
      <c r="Y2436" s="3" t="str">
        <f t="shared" si="249"/>
        <v>Đã thanh toán</v>
      </c>
      <c r="Z2436" s="250">
        <f>Table1[[#This Row],[Hạn thanh toán]]</f>
        <v>45913</v>
      </c>
      <c r="AA2436" s="250">
        <f>Table1[[#This Row],[Ngày Thanh toán]]</f>
        <v>45961</v>
      </c>
      <c r="AD2436" s="3" t="str">
        <f>IF(Table1[[#This Row],[Mã khách hàng]]="","",VLOOKUP($A2436,Ma_KH!$A:$Q,Ma_KH!O$1,0))</f>
        <v>AEON MALL</v>
      </c>
      <c r="AE2436" s="3" t="str">
        <f>IF(Table1[[#This Row],[Mã khách hàng]]="","",VLOOKUP($A2436,Ma_KH!$A:$Q,Ma_KH!P$1,0))</f>
        <v>CÔNG TY TNHH AEON VIỆT NAM</v>
      </c>
      <c r="AF2436" s="3" t="str">
        <f>VLOOKUP(A2436,Ma_KH!A:Q,Ma_KH!J$1,0)</f>
        <v>Trần Hạo Nhị</v>
      </c>
    </row>
    <row r="2437" spans="1:32" ht="16.5">
      <c r="A2437" s="4" t="s">
        <v>139</v>
      </c>
      <c r="B2437" s="4" t="s">
        <v>4518</v>
      </c>
      <c r="C2437" s="5" t="s">
        <v>4347</v>
      </c>
      <c r="D2437" s="6" t="s">
        <v>4583</v>
      </c>
      <c r="E2437" s="5">
        <v>45916</v>
      </c>
      <c r="F2437" s="3">
        <v>13282</v>
      </c>
      <c r="I2437" s="18">
        <f>IFERROR(ROUND((VLOOKUP(Table1[[#This Row],[Mã khách hàng]],Ty_Le!$A:$D,5,0)*5%),0),0)</f>
        <v>0</v>
      </c>
      <c r="J2437" s="18">
        <f>(Table1[[#This Row],[Tiền hàng]]-Table1[[#This Row],[Tiền chiết khấu]])*8%</f>
        <v>0</v>
      </c>
      <c r="K2437" s="18">
        <v>2581481</v>
      </c>
      <c r="L2437" s="8" t="s">
        <v>24</v>
      </c>
      <c r="M2437" s="7">
        <v>45961</v>
      </c>
      <c r="N2437" s="8" t="s">
        <v>4381</v>
      </c>
      <c r="O2437" s="18">
        <f>IF(Table1[[#This Row],[Phân loại]]="Tồn đầu kỳ",Table1[[#This Row],[Tổng giá trị]],0)</f>
        <v>0</v>
      </c>
      <c r="P2437" s="8">
        <f>IF(Table1[[#This Row],[Số còn phải thu ĐK]]&lt;&gt;0,0,IF(Table1[[#This Row],[Phân loại]]="Bán hàng",Table1[[#This Row],[Tổng giá trị]],-Table1[[#This Row],[Tổng giá trị]]))</f>
        <v>2581481</v>
      </c>
      <c r="Q2437" s="18">
        <f t="shared" si="248"/>
        <v>2581481</v>
      </c>
      <c r="R2437" s="8">
        <f>Table1[[#This Row],[Số còn phải thu ĐK]]+Table1[[#This Row],[Giá Trị HD sau CK]]-Table1[[#This Row],[Số tiền đã thu]]</f>
        <v>0</v>
      </c>
      <c r="S2437" s="7">
        <f>IF(Table1[[#This Row],[Ngày hóa đơn]]&lt;&gt;"",Table1[[#This Row],[Ngày hóa đơn]],Table1[[#This Row],[Ngày hạch toán]])</f>
        <v>45916</v>
      </c>
      <c r="T2437" s="8"/>
      <c r="U2437" s="7">
        <f>IF(Table1[[#This Row],[Ngày tính CN]]="","",S2437+T2437)</f>
        <v>45916</v>
      </c>
      <c r="V2437" s="71">
        <f ca="1">IF(Table1[[#This Row],[Hạn thanh toán]]="","",IF((U2437-NOW())&lt;0,0,(U2437-NOW())))</f>
        <v>0</v>
      </c>
      <c r="X2437" s="65" t="str">
        <f t="shared" ca="1" si="247"/>
        <v/>
      </c>
      <c r="Y2437" s="3" t="str">
        <f t="shared" si="249"/>
        <v>Đã thanh toán</v>
      </c>
      <c r="Z2437" s="250">
        <f>Table1[[#This Row],[Hạn thanh toán]]</f>
        <v>45916</v>
      </c>
      <c r="AA2437" s="250">
        <f>Table1[[#This Row],[Ngày Thanh toán]]</f>
        <v>45961</v>
      </c>
      <c r="AD2437" s="3" t="str">
        <f>IF(Table1[[#This Row],[Mã khách hàng]]="","",VLOOKUP($A2437,Ma_KH!$A:$Q,Ma_KH!O$1,0))</f>
        <v>AEON MALL</v>
      </c>
      <c r="AE2437" s="3" t="str">
        <f>IF(Table1[[#This Row],[Mã khách hàng]]="","",VLOOKUP($A2437,Ma_KH!$A:$Q,Ma_KH!P$1,0))</f>
        <v>CÔNG TY TNHH AEON VIỆT NAM</v>
      </c>
      <c r="AF2437" s="3" t="str">
        <f>VLOOKUP(A2437,Ma_KH!A:Q,Ma_KH!J$1,0)</f>
        <v>Trần Hạo Nhị</v>
      </c>
    </row>
    <row r="2438" spans="1:32" ht="16.5">
      <c r="A2438" s="4" t="s">
        <v>139</v>
      </c>
      <c r="B2438" s="4" t="s">
        <v>4518</v>
      </c>
      <c r="C2438" s="5" t="s">
        <v>4348</v>
      </c>
      <c r="D2438" s="6" t="s">
        <v>4584</v>
      </c>
      <c r="E2438" s="5">
        <v>45917</v>
      </c>
      <c r="F2438" s="3">
        <v>13283</v>
      </c>
      <c r="I2438" s="18">
        <f>IFERROR(ROUND((VLOOKUP(Table1[[#This Row],[Mã khách hàng]],Ty_Le!$A:$D,5,0)*5%),0),0)</f>
        <v>0</v>
      </c>
      <c r="J2438" s="18">
        <f>(Table1[[#This Row],[Tiền hàng]]-Table1[[#This Row],[Tiền chiết khấu]])*8%</f>
        <v>0</v>
      </c>
      <c r="K2438" s="18">
        <v>3270186</v>
      </c>
      <c r="L2438" s="8" t="s">
        <v>24</v>
      </c>
      <c r="M2438" s="7">
        <v>45961</v>
      </c>
      <c r="N2438" s="8" t="s">
        <v>4381</v>
      </c>
      <c r="O2438" s="18">
        <f>IF(Table1[[#This Row],[Phân loại]]="Tồn đầu kỳ",Table1[[#This Row],[Tổng giá trị]],0)</f>
        <v>0</v>
      </c>
      <c r="P2438" s="8">
        <f>IF(Table1[[#This Row],[Số còn phải thu ĐK]]&lt;&gt;0,0,IF(Table1[[#This Row],[Phân loại]]="Bán hàng",Table1[[#This Row],[Tổng giá trị]],-Table1[[#This Row],[Tổng giá trị]]))</f>
        <v>3270186</v>
      </c>
      <c r="Q2438" s="18">
        <f t="shared" si="248"/>
        <v>3270186</v>
      </c>
      <c r="R2438" s="8">
        <f>Table1[[#This Row],[Số còn phải thu ĐK]]+Table1[[#This Row],[Giá Trị HD sau CK]]-Table1[[#This Row],[Số tiền đã thu]]</f>
        <v>0</v>
      </c>
      <c r="S2438" s="7">
        <f>IF(Table1[[#This Row],[Ngày hóa đơn]]&lt;&gt;"",Table1[[#This Row],[Ngày hóa đơn]],Table1[[#This Row],[Ngày hạch toán]])</f>
        <v>45917</v>
      </c>
      <c r="T2438" s="8"/>
      <c r="U2438" s="7">
        <f>IF(Table1[[#This Row],[Ngày tính CN]]="","",S2438+T2438)</f>
        <v>45917</v>
      </c>
      <c r="V2438" s="71">
        <f ca="1">IF(Table1[[#This Row],[Hạn thanh toán]]="","",IF((U2438-NOW())&lt;0,0,(U2438-NOW())))</f>
        <v>0</v>
      </c>
      <c r="X2438" s="65" t="str">
        <f t="shared" ca="1" si="247"/>
        <v/>
      </c>
      <c r="Y2438" s="3" t="str">
        <f t="shared" si="249"/>
        <v>Đã thanh toán</v>
      </c>
      <c r="Z2438" s="250">
        <f>Table1[[#This Row],[Hạn thanh toán]]</f>
        <v>45917</v>
      </c>
      <c r="AA2438" s="250">
        <f>Table1[[#This Row],[Ngày Thanh toán]]</f>
        <v>45961</v>
      </c>
      <c r="AD2438" s="3" t="str">
        <f>IF(Table1[[#This Row],[Mã khách hàng]]="","",VLOOKUP($A2438,Ma_KH!$A:$Q,Ma_KH!O$1,0))</f>
        <v>AEON MALL</v>
      </c>
      <c r="AE2438" s="3" t="str">
        <f>IF(Table1[[#This Row],[Mã khách hàng]]="","",VLOOKUP($A2438,Ma_KH!$A:$Q,Ma_KH!P$1,0))</f>
        <v>CÔNG TY TNHH AEON VIỆT NAM</v>
      </c>
      <c r="AF2438" s="3" t="str">
        <f>VLOOKUP(A2438,Ma_KH!A:Q,Ma_KH!J$1,0)</f>
        <v>Trần Hạo Nhị</v>
      </c>
    </row>
    <row r="2439" spans="1:32" ht="16.5">
      <c r="A2439" s="4" t="s">
        <v>139</v>
      </c>
      <c r="B2439" s="4" t="s">
        <v>4518</v>
      </c>
      <c r="C2439" s="5" t="s">
        <v>4349</v>
      </c>
      <c r="D2439" s="6" t="s">
        <v>4585</v>
      </c>
      <c r="E2439" s="5">
        <v>45918</v>
      </c>
      <c r="F2439" s="3">
        <v>13284</v>
      </c>
      <c r="I2439" s="18">
        <f>IFERROR(ROUND((VLOOKUP(Table1[[#This Row],[Mã khách hàng]],Ty_Le!$A:$D,5,0)*5%),0),0)</f>
        <v>0</v>
      </c>
      <c r="J2439" s="18">
        <f>(Table1[[#This Row],[Tiền hàng]]-Table1[[#This Row],[Tiền chiết khấu]])*8%</f>
        <v>0</v>
      </c>
      <c r="K2439" s="18">
        <v>2259824</v>
      </c>
      <c r="L2439" s="8" t="s">
        <v>24</v>
      </c>
      <c r="M2439" s="7">
        <v>45961</v>
      </c>
      <c r="N2439" s="8" t="s">
        <v>4381</v>
      </c>
      <c r="O2439" s="18">
        <f>IF(Table1[[#This Row],[Phân loại]]="Tồn đầu kỳ",Table1[[#This Row],[Tổng giá trị]],0)</f>
        <v>0</v>
      </c>
      <c r="P2439" s="8">
        <f>IF(Table1[[#This Row],[Số còn phải thu ĐK]]&lt;&gt;0,0,IF(Table1[[#This Row],[Phân loại]]="Bán hàng",Table1[[#This Row],[Tổng giá trị]],-Table1[[#This Row],[Tổng giá trị]]))</f>
        <v>2259824</v>
      </c>
      <c r="Q2439" s="18">
        <f t="shared" si="248"/>
        <v>2259824</v>
      </c>
      <c r="R2439" s="8">
        <f>Table1[[#This Row],[Số còn phải thu ĐK]]+Table1[[#This Row],[Giá Trị HD sau CK]]-Table1[[#This Row],[Số tiền đã thu]]</f>
        <v>0</v>
      </c>
      <c r="S2439" s="7">
        <f>IF(Table1[[#This Row],[Ngày hóa đơn]]&lt;&gt;"",Table1[[#This Row],[Ngày hóa đơn]],Table1[[#This Row],[Ngày hạch toán]])</f>
        <v>45918</v>
      </c>
      <c r="T2439" s="8"/>
      <c r="U2439" s="7">
        <f>IF(Table1[[#This Row],[Ngày tính CN]]="","",S2439+T2439)</f>
        <v>45918</v>
      </c>
      <c r="V2439" s="71">
        <f ca="1">IF(Table1[[#This Row],[Hạn thanh toán]]="","",IF((U2439-NOW())&lt;0,0,(U2439-NOW())))</f>
        <v>0</v>
      </c>
      <c r="X2439" s="65" t="str">
        <f t="shared" ca="1" si="247"/>
        <v/>
      </c>
      <c r="Y2439" s="3" t="str">
        <f t="shared" si="249"/>
        <v>Đã thanh toán</v>
      </c>
      <c r="Z2439" s="250">
        <f>Table1[[#This Row],[Hạn thanh toán]]</f>
        <v>45918</v>
      </c>
      <c r="AA2439" s="250">
        <f>Table1[[#This Row],[Ngày Thanh toán]]</f>
        <v>45961</v>
      </c>
      <c r="AD2439" s="3" t="str">
        <f>IF(Table1[[#This Row],[Mã khách hàng]]="","",VLOOKUP($A2439,Ma_KH!$A:$Q,Ma_KH!O$1,0))</f>
        <v>AEON MALL</v>
      </c>
      <c r="AE2439" s="3" t="str">
        <f>IF(Table1[[#This Row],[Mã khách hàng]]="","",VLOOKUP($A2439,Ma_KH!$A:$Q,Ma_KH!P$1,0))</f>
        <v>CÔNG TY TNHH AEON VIỆT NAM</v>
      </c>
      <c r="AF2439" s="3" t="str">
        <f>VLOOKUP(A2439,Ma_KH!A:Q,Ma_KH!J$1,0)</f>
        <v>Trần Hạo Nhị</v>
      </c>
    </row>
    <row r="2440" spans="1:32" ht="16.5">
      <c r="A2440" s="4" t="s">
        <v>139</v>
      </c>
      <c r="B2440" s="4" t="s">
        <v>4518</v>
      </c>
      <c r="C2440" s="5" t="s">
        <v>4348</v>
      </c>
      <c r="D2440" s="6" t="s">
        <v>4586</v>
      </c>
      <c r="E2440" s="5">
        <v>45917</v>
      </c>
      <c r="F2440" s="3">
        <v>13285</v>
      </c>
      <c r="I2440" s="18">
        <f>IFERROR(ROUND((VLOOKUP(Table1[[#This Row],[Mã khách hàng]],Ty_Le!$A:$D,5,0)*5%),0),0)</f>
        <v>0</v>
      </c>
      <c r="J2440" s="18">
        <f>(Table1[[#This Row],[Tiền hàng]]-Table1[[#This Row],[Tiền chiết khấu]])*8%</f>
        <v>0</v>
      </c>
      <c r="K2440" s="18">
        <v>541976</v>
      </c>
      <c r="L2440" s="8" t="s">
        <v>24</v>
      </c>
      <c r="M2440" s="7">
        <v>45961</v>
      </c>
      <c r="N2440" s="8" t="s">
        <v>4381</v>
      </c>
      <c r="O2440" s="18">
        <f>IF(Table1[[#This Row],[Phân loại]]="Tồn đầu kỳ",Table1[[#This Row],[Tổng giá trị]],0)</f>
        <v>0</v>
      </c>
      <c r="P2440" s="8">
        <f>IF(Table1[[#This Row],[Số còn phải thu ĐK]]&lt;&gt;0,0,IF(Table1[[#This Row],[Phân loại]]="Bán hàng",Table1[[#This Row],[Tổng giá trị]],-Table1[[#This Row],[Tổng giá trị]]))</f>
        <v>541976</v>
      </c>
      <c r="Q2440" s="18">
        <f t="shared" si="248"/>
        <v>541976</v>
      </c>
      <c r="R2440" s="8">
        <f>Table1[[#This Row],[Số còn phải thu ĐK]]+Table1[[#This Row],[Giá Trị HD sau CK]]-Table1[[#This Row],[Số tiền đã thu]]</f>
        <v>0</v>
      </c>
      <c r="S2440" s="7">
        <f>IF(Table1[[#This Row],[Ngày hóa đơn]]&lt;&gt;"",Table1[[#This Row],[Ngày hóa đơn]],Table1[[#This Row],[Ngày hạch toán]])</f>
        <v>45917</v>
      </c>
      <c r="T2440" s="8"/>
      <c r="U2440" s="7">
        <f>IF(Table1[[#This Row],[Ngày tính CN]]="","",S2440+T2440)</f>
        <v>45917</v>
      </c>
      <c r="V2440" s="71">
        <f ca="1">IF(Table1[[#This Row],[Hạn thanh toán]]="","",IF((U2440-NOW())&lt;0,0,(U2440-NOW())))</f>
        <v>0</v>
      </c>
      <c r="X2440" s="65" t="str">
        <f t="shared" ca="1" si="247"/>
        <v/>
      </c>
      <c r="Y2440" s="3" t="str">
        <f t="shared" si="249"/>
        <v>Đã thanh toán</v>
      </c>
      <c r="Z2440" s="250">
        <f>Table1[[#This Row],[Hạn thanh toán]]</f>
        <v>45917</v>
      </c>
      <c r="AA2440" s="250">
        <f>Table1[[#This Row],[Ngày Thanh toán]]</f>
        <v>45961</v>
      </c>
      <c r="AD2440" s="3" t="str">
        <f>IF(Table1[[#This Row],[Mã khách hàng]]="","",VLOOKUP($A2440,Ma_KH!$A:$Q,Ma_KH!O$1,0))</f>
        <v>AEON MALL</v>
      </c>
      <c r="AE2440" s="3" t="str">
        <f>IF(Table1[[#This Row],[Mã khách hàng]]="","",VLOOKUP($A2440,Ma_KH!$A:$Q,Ma_KH!P$1,0))</f>
        <v>CÔNG TY TNHH AEON VIỆT NAM</v>
      </c>
      <c r="AF2440" s="3" t="str">
        <f>VLOOKUP(A2440,Ma_KH!A:Q,Ma_KH!J$1,0)</f>
        <v>Trần Hạo Nhị</v>
      </c>
    </row>
    <row r="2441" spans="1:32" ht="16.5">
      <c r="A2441" s="4" t="s">
        <v>139</v>
      </c>
      <c r="B2441" s="4" t="s">
        <v>4518</v>
      </c>
      <c r="C2441" s="5" t="s">
        <v>4350</v>
      </c>
      <c r="D2441" s="6" t="s">
        <v>4587</v>
      </c>
      <c r="E2441" s="5">
        <v>45919</v>
      </c>
      <c r="F2441" s="3">
        <v>13286</v>
      </c>
      <c r="I2441" s="18">
        <f>IFERROR(ROUND((VLOOKUP(Table1[[#This Row],[Mã khách hàng]],Ty_Le!$A:$D,5,0)*5%),0),0)</f>
        <v>0</v>
      </c>
      <c r="J2441" s="18">
        <f>(Table1[[#This Row],[Tiền hàng]]-Table1[[#This Row],[Tiền chiết khấu]])*8%</f>
        <v>0</v>
      </c>
      <c r="K2441" s="18">
        <v>576618</v>
      </c>
      <c r="L2441" s="8" t="s">
        <v>24</v>
      </c>
      <c r="M2441" s="7">
        <v>45961</v>
      </c>
      <c r="N2441" s="8" t="s">
        <v>4381</v>
      </c>
      <c r="O2441" s="18">
        <f>IF(Table1[[#This Row],[Phân loại]]="Tồn đầu kỳ",Table1[[#This Row],[Tổng giá trị]],0)</f>
        <v>0</v>
      </c>
      <c r="P2441" s="8">
        <f>IF(Table1[[#This Row],[Số còn phải thu ĐK]]&lt;&gt;0,0,IF(Table1[[#This Row],[Phân loại]]="Bán hàng",Table1[[#This Row],[Tổng giá trị]],-Table1[[#This Row],[Tổng giá trị]]))</f>
        <v>576618</v>
      </c>
      <c r="Q2441" s="18">
        <f t="shared" si="248"/>
        <v>576618</v>
      </c>
      <c r="R2441" s="8">
        <f>Table1[[#This Row],[Số còn phải thu ĐK]]+Table1[[#This Row],[Giá Trị HD sau CK]]-Table1[[#This Row],[Số tiền đã thu]]</f>
        <v>0</v>
      </c>
      <c r="S2441" s="7">
        <f>IF(Table1[[#This Row],[Ngày hóa đơn]]&lt;&gt;"",Table1[[#This Row],[Ngày hóa đơn]],Table1[[#This Row],[Ngày hạch toán]])</f>
        <v>45919</v>
      </c>
      <c r="T2441" s="8"/>
      <c r="U2441" s="7">
        <f>IF(Table1[[#This Row],[Ngày tính CN]]="","",S2441+T2441)</f>
        <v>45919</v>
      </c>
      <c r="V2441" s="71">
        <f ca="1">IF(Table1[[#This Row],[Hạn thanh toán]]="","",IF((U2441-NOW())&lt;0,0,(U2441-NOW())))</f>
        <v>0</v>
      </c>
      <c r="X2441" s="65" t="str">
        <f t="shared" ca="1" si="247"/>
        <v/>
      </c>
      <c r="Y2441" s="3" t="str">
        <f t="shared" si="249"/>
        <v>Đã thanh toán</v>
      </c>
      <c r="Z2441" s="250">
        <f>Table1[[#This Row],[Hạn thanh toán]]</f>
        <v>45919</v>
      </c>
      <c r="AA2441" s="250">
        <f>Table1[[#This Row],[Ngày Thanh toán]]</f>
        <v>45961</v>
      </c>
      <c r="AD2441" s="3" t="str">
        <f>IF(Table1[[#This Row],[Mã khách hàng]]="","",VLOOKUP($A2441,Ma_KH!$A:$Q,Ma_KH!O$1,0))</f>
        <v>AEON MALL</v>
      </c>
      <c r="AE2441" s="3" t="str">
        <f>IF(Table1[[#This Row],[Mã khách hàng]]="","",VLOOKUP($A2441,Ma_KH!$A:$Q,Ma_KH!P$1,0))</f>
        <v>CÔNG TY TNHH AEON VIỆT NAM</v>
      </c>
      <c r="AF2441" s="3" t="str">
        <f>VLOOKUP(A2441,Ma_KH!A:Q,Ma_KH!J$1,0)</f>
        <v>Trần Hạo Nhị</v>
      </c>
    </row>
    <row r="2442" spans="1:32" ht="16.5">
      <c r="A2442" s="4" t="s">
        <v>139</v>
      </c>
      <c r="B2442" s="4" t="s">
        <v>4518</v>
      </c>
      <c r="C2442" s="5" t="s">
        <v>4351</v>
      </c>
      <c r="D2442" s="6" t="s">
        <v>4588</v>
      </c>
      <c r="E2442" s="5">
        <v>45920</v>
      </c>
      <c r="F2442" s="3">
        <v>13287</v>
      </c>
      <c r="I2442" s="18">
        <f>IFERROR(ROUND((VLOOKUP(Table1[[#This Row],[Mã khách hàng]],Ty_Le!$A:$D,5,0)*5%),0),0)</f>
        <v>0</v>
      </c>
      <c r="J2442" s="18">
        <f>(Table1[[#This Row],[Tiền hàng]]-Table1[[#This Row],[Tiền chiết khấu]])*8%</f>
        <v>0</v>
      </c>
      <c r="K2442" s="18">
        <v>5435273</v>
      </c>
      <c r="L2442" s="8" t="s">
        <v>24</v>
      </c>
      <c r="M2442" s="7">
        <v>45961</v>
      </c>
      <c r="N2442" s="8" t="s">
        <v>4381</v>
      </c>
      <c r="O2442" s="18">
        <f>IF(Table1[[#This Row],[Phân loại]]="Tồn đầu kỳ",Table1[[#This Row],[Tổng giá trị]],0)</f>
        <v>0</v>
      </c>
      <c r="P2442" s="8">
        <f>IF(Table1[[#This Row],[Số còn phải thu ĐK]]&lt;&gt;0,0,IF(Table1[[#This Row],[Phân loại]]="Bán hàng",Table1[[#This Row],[Tổng giá trị]],-Table1[[#This Row],[Tổng giá trị]]))</f>
        <v>5435273</v>
      </c>
      <c r="Q2442" s="18">
        <f t="shared" si="248"/>
        <v>5435273</v>
      </c>
      <c r="R2442" s="8">
        <f>Table1[[#This Row],[Số còn phải thu ĐK]]+Table1[[#This Row],[Giá Trị HD sau CK]]-Table1[[#This Row],[Số tiền đã thu]]</f>
        <v>0</v>
      </c>
      <c r="S2442" s="7">
        <f>IF(Table1[[#This Row],[Ngày hóa đơn]]&lt;&gt;"",Table1[[#This Row],[Ngày hóa đơn]],Table1[[#This Row],[Ngày hạch toán]])</f>
        <v>45920</v>
      </c>
      <c r="T2442" s="8"/>
      <c r="U2442" s="7">
        <f>IF(Table1[[#This Row],[Ngày tính CN]]="","",S2442+T2442)</f>
        <v>45920</v>
      </c>
      <c r="V2442" s="71">
        <f ca="1">IF(Table1[[#This Row],[Hạn thanh toán]]="","",IF((U2442-NOW())&lt;0,0,(U2442-NOW())))</f>
        <v>0</v>
      </c>
      <c r="X2442" s="65" t="str">
        <f t="shared" ca="1" si="247"/>
        <v/>
      </c>
      <c r="Y2442" s="3" t="str">
        <f t="shared" si="249"/>
        <v>Đã thanh toán</v>
      </c>
      <c r="Z2442" s="250">
        <f>Table1[[#This Row],[Hạn thanh toán]]</f>
        <v>45920</v>
      </c>
      <c r="AA2442" s="250">
        <f>Table1[[#This Row],[Ngày Thanh toán]]</f>
        <v>45961</v>
      </c>
      <c r="AD2442" s="3" t="str">
        <f>IF(Table1[[#This Row],[Mã khách hàng]]="","",VLOOKUP($A2442,Ma_KH!$A:$Q,Ma_KH!O$1,0))</f>
        <v>AEON MALL</v>
      </c>
      <c r="AE2442" s="3" t="str">
        <f>IF(Table1[[#This Row],[Mã khách hàng]]="","",VLOOKUP($A2442,Ma_KH!$A:$Q,Ma_KH!P$1,0))</f>
        <v>CÔNG TY TNHH AEON VIỆT NAM</v>
      </c>
      <c r="AF2442" s="3" t="str">
        <f>VLOOKUP(A2442,Ma_KH!A:Q,Ma_KH!J$1,0)</f>
        <v>Trần Hạo Nhị</v>
      </c>
    </row>
    <row r="2443" spans="1:32" ht="16.5">
      <c r="A2443" s="4" t="s">
        <v>139</v>
      </c>
      <c r="B2443" s="4" t="s">
        <v>4518</v>
      </c>
      <c r="C2443" s="5" t="s">
        <v>4351</v>
      </c>
      <c r="E2443" s="5">
        <v>45920</v>
      </c>
      <c r="F2443" s="3">
        <v>13288</v>
      </c>
      <c r="I2443" s="18">
        <f>IFERROR(ROUND((VLOOKUP(Table1[[#This Row],[Mã khách hàng]],Ty_Le!$A:$D,5,0)*5%),0),0)</f>
        <v>0</v>
      </c>
      <c r="J2443" s="18">
        <f>(Table1[[#This Row],[Tiền hàng]]-Table1[[#This Row],[Tiền chiết khấu]])*8%</f>
        <v>0</v>
      </c>
      <c r="K2443" s="18">
        <v>3061853</v>
      </c>
      <c r="L2443" s="8" t="s">
        <v>24</v>
      </c>
      <c r="M2443" s="7">
        <v>45961</v>
      </c>
      <c r="N2443" s="8" t="s">
        <v>4381</v>
      </c>
      <c r="O2443" s="18">
        <f>IF(Table1[[#This Row],[Phân loại]]="Tồn đầu kỳ",Table1[[#This Row],[Tổng giá trị]],0)</f>
        <v>0</v>
      </c>
      <c r="P2443" s="8">
        <f>IF(Table1[[#This Row],[Số còn phải thu ĐK]]&lt;&gt;0,0,IF(Table1[[#This Row],[Phân loại]]="Bán hàng",Table1[[#This Row],[Tổng giá trị]],-Table1[[#This Row],[Tổng giá trị]]))</f>
        <v>3061853</v>
      </c>
      <c r="Q2443" s="18">
        <f t="shared" si="248"/>
        <v>3061853</v>
      </c>
      <c r="R2443" s="8">
        <f>Table1[[#This Row],[Số còn phải thu ĐK]]+Table1[[#This Row],[Giá Trị HD sau CK]]-Table1[[#This Row],[Số tiền đã thu]]</f>
        <v>0</v>
      </c>
      <c r="S2443" s="7">
        <f>IF(Table1[[#This Row],[Ngày hóa đơn]]&lt;&gt;"",Table1[[#This Row],[Ngày hóa đơn]],Table1[[#This Row],[Ngày hạch toán]])</f>
        <v>45920</v>
      </c>
      <c r="T2443" s="8"/>
      <c r="U2443" s="7">
        <f>IF(Table1[[#This Row],[Ngày tính CN]]="","",S2443+T2443)</f>
        <v>45920</v>
      </c>
      <c r="V2443" s="71">
        <f ca="1">IF(Table1[[#This Row],[Hạn thanh toán]]="","",IF((U2443-NOW())&lt;0,0,(U2443-NOW())))</f>
        <v>0</v>
      </c>
      <c r="X2443" s="65" t="str">
        <f t="shared" ca="1" si="247"/>
        <v/>
      </c>
      <c r="Y2443" s="3" t="str">
        <f t="shared" si="249"/>
        <v>Đã thanh toán</v>
      </c>
      <c r="Z2443" s="250">
        <f>Table1[[#This Row],[Hạn thanh toán]]</f>
        <v>45920</v>
      </c>
      <c r="AA2443" s="250">
        <f>Table1[[#This Row],[Ngày Thanh toán]]</f>
        <v>45961</v>
      </c>
      <c r="AD2443" s="3" t="str">
        <f>IF(Table1[[#This Row],[Mã khách hàng]]="","",VLOOKUP($A2443,Ma_KH!$A:$Q,Ma_KH!O$1,0))</f>
        <v>AEON MALL</v>
      </c>
      <c r="AE2443" s="3" t="str">
        <f>IF(Table1[[#This Row],[Mã khách hàng]]="","",VLOOKUP($A2443,Ma_KH!$A:$Q,Ma_KH!P$1,0))</f>
        <v>CÔNG TY TNHH AEON VIỆT NAM</v>
      </c>
      <c r="AF2443" s="3" t="str">
        <f>VLOOKUP(A2443,Ma_KH!A:Q,Ma_KH!J$1,0)</f>
        <v>Trần Hạo Nhị</v>
      </c>
    </row>
    <row r="2444" spans="1:32" ht="16.5">
      <c r="A2444" s="4" t="s">
        <v>139</v>
      </c>
      <c r="B2444" s="4" t="s">
        <v>4518</v>
      </c>
      <c r="C2444" s="5" t="s">
        <v>4352</v>
      </c>
      <c r="D2444" s="6" t="s">
        <v>4589</v>
      </c>
      <c r="E2444" s="5">
        <v>45924</v>
      </c>
      <c r="F2444" s="3">
        <v>13289</v>
      </c>
      <c r="I2444" s="18">
        <f>IFERROR(ROUND((VLOOKUP(Table1[[#This Row],[Mã khách hàng]],Ty_Le!$A:$D,5,0)*5%),0),0)</f>
        <v>0</v>
      </c>
      <c r="J2444" s="18">
        <f>(Table1[[#This Row],[Tiền hàng]]-Table1[[#This Row],[Tiền chiết khấu]])*8%</f>
        <v>0</v>
      </c>
      <c r="K2444" s="18">
        <v>6020287</v>
      </c>
      <c r="L2444" s="8" t="s">
        <v>24</v>
      </c>
      <c r="M2444" s="7">
        <v>45961</v>
      </c>
      <c r="N2444" s="8" t="s">
        <v>4381</v>
      </c>
      <c r="O2444" s="18">
        <f>IF(Table1[[#This Row],[Phân loại]]="Tồn đầu kỳ",Table1[[#This Row],[Tổng giá trị]],0)</f>
        <v>0</v>
      </c>
      <c r="P2444" s="8">
        <f>IF(Table1[[#This Row],[Số còn phải thu ĐK]]&lt;&gt;0,0,IF(Table1[[#This Row],[Phân loại]]="Bán hàng",Table1[[#This Row],[Tổng giá trị]],-Table1[[#This Row],[Tổng giá trị]]))</f>
        <v>6020287</v>
      </c>
      <c r="Q2444" s="18">
        <f t="shared" si="248"/>
        <v>6020287</v>
      </c>
      <c r="R2444" s="8">
        <f>Table1[[#This Row],[Số còn phải thu ĐK]]+Table1[[#This Row],[Giá Trị HD sau CK]]-Table1[[#This Row],[Số tiền đã thu]]</f>
        <v>0</v>
      </c>
      <c r="S2444" s="7">
        <f>IF(Table1[[#This Row],[Ngày hóa đơn]]&lt;&gt;"",Table1[[#This Row],[Ngày hóa đơn]],Table1[[#This Row],[Ngày hạch toán]])</f>
        <v>45924</v>
      </c>
      <c r="T2444" s="8"/>
      <c r="U2444" s="7">
        <f>IF(Table1[[#This Row],[Ngày tính CN]]="","",S2444+T2444)</f>
        <v>45924</v>
      </c>
      <c r="V2444" s="71">
        <f ca="1">IF(Table1[[#This Row],[Hạn thanh toán]]="","",IF((U2444-NOW())&lt;0,0,(U2444-NOW())))</f>
        <v>0</v>
      </c>
      <c r="X2444" s="65" t="str">
        <f t="shared" ca="1" si="247"/>
        <v/>
      </c>
      <c r="Y2444" s="3" t="str">
        <f t="shared" si="249"/>
        <v>Đã thanh toán</v>
      </c>
      <c r="Z2444" s="250">
        <f>Table1[[#This Row],[Hạn thanh toán]]</f>
        <v>45924</v>
      </c>
      <c r="AA2444" s="250">
        <f>Table1[[#This Row],[Ngày Thanh toán]]</f>
        <v>45961</v>
      </c>
      <c r="AD2444" s="3" t="str">
        <f>IF(Table1[[#This Row],[Mã khách hàng]]="","",VLOOKUP($A2444,Ma_KH!$A:$Q,Ma_KH!O$1,0))</f>
        <v>AEON MALL</v>
      </c>
      <c r="AE2444" s="3" t="str">
        <f>IF(Table1[[#This Row],[Mã khách hàng]]="","",VLOOKUP($A2444,Ma_KH!$A:$Q,Ma_KH!P$1,0))</f>
        <v>CÔNG TY TNHH AEON VIỆT NAM</v>
      </c>
      <c r="AF2444" s="3" t="str">
        <f>VLOOKUP(A2444,Ma_KH!A:Q,Ma_KH!J$1,0)</f>
        <v>Trần Hạo Nhị</v>
      </c>
    </row>
    <row r="2445" spans="1:32" ht="16.5">
      <c r="A2445" s="4" t="s">
        <v>139</v>
      </c>
      <c r="B2445" s="4" t="s">
        <v>4518</v>
      </c>
      <c r="C2445" s="5" t="s">
        <v>4353</v>
      </c>
      <c r="D2445" s="6" t="s">
        <v>4590</v>
      </c>
      <c r="E2445" s="5">
        <v>45922</v>
      </c>
      <c r="F2445" s="3">
        <v>13290</v>
      </c>
      <c r="I2445" s="18">
        <f>IFERROR(ROUND((VLOOKUP(Table1[[#This Row],[Mã khách hàng]],Ty_Le!$A:$D,5,0)*5%),0),0)</f>
        <v>0</v>
      </c>
      <c r="J2445" s="18">
        <f>(Table1[[#This Row],[Tiền hàng]]-Table1[[#This Row],[Tiền chiết khấu]])*8%</f>
        <v>0</v>
      </c>
      <c r="K2445" s="18">
        <v>839598</v>
      </c>
      <c r="L2445" s="8" t="s">
        <v>24</v>
      </c>
      <c r="M2445" s="7">
        <v>45961</v>
      </c>
      <c r="N2445" s="8" t="s">
        <v>4381</v>
      </c>
      <c r="O2445" s="18">
        <f>IF(Table1[[#This Row],[Phân loại]]="Tồn đầu kỳ",Table1[[#This Row],[Tổng giá trị]],0)</f>
        <v>0</v>
      </c>
      <c r="P2445" s="8">
        <f>IF(Table1[[#This Row],[Số còn phải thu ĐK]]&lt;&gt;0,0,IF(Table1[[#This Row],[Phân loại]]="Bán hàng",Table1[[#This Row],[Tổng giá trị]],-Table1[[#This Row],[Tổng giá trị]]))</f>
        <v>839598</v>
      </c>
      <c r="Q2445" s="18">
        <f t="shared" si="248"/>
        <v>839598</v>
      </c>
      <c r="R2445" s="8">
        <f>Table1[[#This Row],[Số còn phải thu ĐK]]+Table1[[#This Row],[Giá Trị HD sau CK]]-Table1[[#This Row],[Số tiền đã thu]]</f>
        <v>0</v>
      </c>
      <c r="S2445" s="7">
        <f>IF(Table1[[#This Row],[Ngày hóa đơn]]&lt;&gt;"",Table1[[#This Row],[Ngày hóa đơn]],Table1[[#This Row],[Ngày hạch toán]])</f>
        <v>45922</v>
      </c>
      <c r="T2445" s="8"/>
      <c r="U2445" s="7">
        <f>IF(Table1[[#This Row],[Ngày tính CN]]="","",S2445+T2445)</f>
        <v>45922</v>
      </c>
      <c r="V2445" s="71">
        <f ca="1">IF(Table1[[#This Row],[Hạn thanh toán]]="","",IF((U2445-NOW())&lt;0,0,(U2445-NOW())))</f>
        <v>0</v>
      </c>
      <c r="X2445" s="65" t="str">
        <f t="shared" ca="1" si="247"/>
        <v/>
      </c>
      <c r="Y2445" s="3" t="str">
        <f t="shared" si="249"/>
        <v>Đã thanh toán</v>
      </c>
      <c r="Z2445" s="250">
        <f>Table1[[#This Row],[Hạn thanh toán]]</f>
        <v>45922</v>
      </c>
      <c r="AA2445" s="250">
        <f>Table1[[#This Row],[Ngày Thanh toán]]</f>
        <v>45961</v>
      </c>
      <c r="AD2445" s="3" t="str">
        <f>IF(Table1[[#This Row],[Mã khách hàng]]="","",VLOOKUP($A2445,Ma_KH!$A:$Q,Ma_KH!O$1,0))</f>
        <v>AEON MALL</v>
      </c>
      <c r="AE2445" s="3" t="str">
        <f>IF(Table1[[#This Row],[Mã khách hàng]]="","",VLOOKUP($A2445,Ma_KH!$A:$Q,Ma_KH!P$1,0))</f>
        <v>CÔNG TY TNHH AEON VIỆT NAM</v>
      </c>
      <c r="AF2445" s="3" t="str">
        <f>VLOOKUP(A2445,Ma_KH!A:Q,Ma_KH!J$1,0)</f>
        <v>Trần Hạo Nhị</v>
      </c>
    </row>
    <row r="2446" spans="1:32" ht="16.5">
      <c r="A2446" s="4" t="s">
        <v>139</v>
      </c>
      <c r="B2446" s="4" t="s">
        <v>4518</v>
      </c>
      <c r="C2446" s="5" t="s">
        <v>4354</v>
      </c>
      <c r="D2446" s="6" t="s">
        <v>4591</v>
      </c>
      <c r="E2446" s="5">
        <v>45925</v>
      </c>
      <c r="F2446" s="3">
        <v>13291</v>
      </c>
      <c r="I2446" s="18">
        <f>IFERROR(ROUND((VLOOKUP(Table1[[#This Row],[Mã khách hàng]],Ty_Le!$A:$D,5,0)*5%),0),0)</f>
        <v>0</v>
      </c>
      <c r="J2446" s="18">
        <f>(Table1[[#This Row],[Tiền hàng]]-Table1[[#This Row],[Tiền chiết khấu]])*8%</f>
        <v>0</v>
      </c>
      <c r="K2446" s="18">
        <v>1525511</v>
      </c>
      <c r="L2446" s="8" t="s">
        <v>24</v>
      </c>
      <c r="M2446" s="7">
        <v>45961</v>
      </c>
      <c r="N2446" s="8" t="s">
        <v>4381</v>
      </c>
      <c r="O2446" s="18">
        <f>IF(Table1[[#This Row],[Phân loại]]="Tồn đầu kỳ",Table1[[#This Row],[Tổng giá trị]],0)</f>
        <v>0</v>
      </c>
      <c r="P2446" s="8">
        <f>IF(Table1[[#This Row],[Số còn phải thu ĐK]]&lt;&gt;0,0,IF(Table1[[#This Row],[Phân loại]]="Bán hàng",Table1[[#This Row],[Tổng giá trị]],-Table1[[#This Row],[Tổng giá trị]]))</f>
        <v>1525511</v>
      </c>
      <c r="Q2446" s="18">
        <f t="shared" si="248"/>
        <v>1525511</v>
      </c>
      <c r="R2446" s="8">
        <f>Table1[[#This Row],[Số còn phải thu ĐK]]+Table1[[#This Row],[Giá Trị HD sau CK]]-Table1[[#This Row],[Số tiền đã thu]]</f>
        <v>0</v>
      </c>
      <c r="S2446" s="7">
        <f>IF(Table1[[#This Row],[Ngày hóa đơn]]&lt;&gt;"",Table1[[#This Row],[Ngày hóa đơn]],Table1[[#This Row],[Ngày hạch toán]])</f>
        <v>45925</v>
      </c>
      <c r="T2446" s="8"/>
      <c r="U2446" s="7">
        <f>IF(Table1[[#This Row],[Ngày tính CN]]="","",S2446+T2446)</f>
        <v>45925</v>
      </c>
      <c r="V2446" s="71">
        <f ca="1">IF(Table1[[#This Row],[Hạn thanh toán]]="","",IF((U2446-NOW())&lt;0,0,(U2446-NOW())))</f>
        <v>0</v>
      </c>
      <c r="X2446" s="65" t="str">
        <f t="shared" ca="1" si="247"/>
        <v/>
      </c>
      <c r="Y2446" s="3" t="str">
        <f t="shared" si="249"/>
        <v>Đã thanh toán</v>
      </c>
      <c r="Z2446" s="250">
        <f>Table1[[#This Row],[Hạn thanh toán]]</f>
        <v>45925</v>
      </c>
      <c r="AA2446" s="250">
        <f>Table1[[#This Row],[Ngày Thanh toán]]</f>
        <v>45961</v>
      </c>
      <c r="AD2446" s="3" t="str">
        <f>IF(Table1[[#This Row],[Mã khách hàng]]="","",VLOOKUP($A2446,Ma_KH!$A:$Q,Ma_KH!O$1,0))</f>
        <v>AEON MALL</v>
      </c>
      <c r="AE2446" s="3" t="str">
        <f>IF(Table1[[#This Row],[Mã khách hàng]]="","",VLOOKUP($A2446,Ma_KH!$A:$Q,Ma_KH!P$1,0))</f>
        <v>CÔNG TY TNHH AEON VIỆT NAM</v>
      </c>
      <c r="AF2446" s="3" t="str">
        <f>VLOOKUP(A2446,Ma_KH!A:Q,Ma_KH!J$1,0)</f>
        <v>Trần Hạo Nhị</v>
      </c>
    </row>
    <row r="2447" spans="1:32" ht="16.5">
      <c r="A2447" s="4" t="s">
        <v>139</v>
      </c>
      <c r="B2447" s="4" t="s">
        <v>4518</v>
      </c>
      <c r="C2447" s="5" t="s">
        <v>4355</v>
      </c>
      <c r="E2447" s="5">
        <v>45926</v>
      </c>
      <c r="F2447" s="3">
        <v>13292</v>
      </c>
      <c r="I2447" s="18">
        <f>IFERROR(ROUND((VLOOKUP(Table1[[#This Row],[Mã khách hàng]],Ty_Le!$A:$D,5,0)*5%),0),0)</f>
        <v>0</v>
      </c>
      <c r="J2447" s="18">
        <f>(Table1[[#This Row],[Tiền hàng]]-Table1[[#This Row],[Tiền chiết khấu]])*8%</f>
        <v>0</v>
      </c>
      <c r="K2447" s="18">
        <v>1688953</v>
      </c>
      <c r="L2447" s="8" t="s">
        <v>24</v>
      </c>
      <c r="M2447" s="7">
        <v>45961</v>
      </c>
      <c r="N2447" s="8" t="s">
        <v>4381</v>
      </c>
      <c r="O2447" s="18">
        <f>IF(Table1[[#This Row],[Phân loại]]="Tồn đầu kỳ",Table1[[#This Row],[Tổng giá trị]],0)</f>
        <v>0</v>
      </c>
      <c r="P2447" s="8">
        <f>IF(Table1[[#This Row],[Số còn phải thu ĐK]]&lt;&gt;0,0,IF(Table1[[#This Row],[Phân loại]]="Bán hàng",Table1[[#This Row],[Tổng giá trị]],-Table1[[#This Row],[Tổng giá trị]]))</f>
        <v>1688953</v>
      </c>
      <c r="Q2447" s="18">
        <f t="shared" si="248"/>
        <v>1688953</v>
      </c>
      <c r="R2447" s="8">
        <f>Table1[[#This Row],[Số còn phải thu ĐK]]+Table1[[#This Row],[Giá Trị HD sau CK]]-Table1[[#This Row],[Số tiền đã thu]]</f>
        <v>0</v>
      </c>
      <c r="S2447" s="7">
        <f>IF(Table1[[#This Row],[Ngày hóa đơn]]&lt;&gt;"",Table1[[#This Row],[Ngày hóa đơn]],Table1[[#This Row],[Ngày hạch toán]])</f>
        <v>45926</v>
      </c>
      <c r="T2447" s="8"/>
      <c r="U2447" s="7">
        <f>IF(Table1[[#This Row],[Ngày tính CN]]="","",S2447+T2447)</f>
        <v>45926</v>
      </c>
      <c r="V2447" s="71">
        <f ca="1">IF(Table1[[#This Row],[Hạn thanh toán]]="","",IF((U2447-NOW())&lt;0,0,(U2447-NOW())))</f>
        <v>0</v>
      </c>
      <c r="X2447" s="65" t="str">
        <f t="shared" ref="X2447:X2522" ca="1" si="250">IF(OR($U2447="",$R2447=0),"",IF((U$4-NOW())&lt;0,-($U2447-NOW()),0))</f>
        <v/>
      </c>
      <c r="Y2447" s="3" t="str">
        <f t="shared" si="249"/>
        <v>Đã thanh toán</v>
      </c>
      <c r="Z2447" s="250">
        <f>Table1[[#This Row],[Hạn thanh toán]]</f>
        <v>45926</v>
      </c>
      <c r="AA2447" s="250">
        <f>Table1[[#This Row],[Ngày Thanh toán]]</f>
        <v>45961</v>
      </c>
      <c r="AD2447" s="3" t="str">
        <f>IF(Table1[[#This Row],[Mã khách hàng]]="","",VLOOKUP($A2447,Ma_KH!$A:$Q,Ma_KH!O$1,0))</f>
        <v>AEON MALL</v>
      </c>
      <c r="AE2447" s="3" t="str">
        <f>IF(Table1[[#This Row],[Mã khách hàng]]="","",VLOOKUP($A2447,Ma_KH!$A:$Q,Ma_KH!P$1,0))</f>
        <v>CÔNG TY TNHH AEON VIỆT NAM</v>
      </c>
      <c r="AF2447" s="3" t="str">
        <f>VLOOKUP(A2447,Ma_KH!A:Q,Ma_KH!J$1,0)</f>
        <v>Trần Hạo Nhị</v>
      </c>
    </row>
    <row r="2448" spans="1:32" ht="16.5">
      <c r="A2448" s="4" t="s">
        <v>139</v>
      </c>
      <c r="B2448" s="4" t="s">
        <v>4518</v>
      </c>
      <c r="C2448" s="5" t="s">
        <v>4356</v>
      </c>
      <c r="E2448" s="5">
        <v>45927</v>
      </c>
      <c r="F2448" s="3">
        <v>13293</v>
      </c>
      <c r="I2448" s="18">
        <f>IFERROR(ROUND((VLOOKUP(Table1[[#This Row],[Mã khách hàng]],Ty_Le!$A:$D,5,0)*5%),0),0)</f>
        <v>0</v>
      </c>
      <c r="J2448" s="18">
        <f>(Table1[[#This Row],[Tiền hàng]]-Table1[[#This Row],[Tiền chiết khấu]])*8%</f>
        <v>0</v>
      </c>
      <c r="K2448" s="18">
        <v>1534827</v>
      </c>
      <c r="L2448" s="8" t="s">
        <v>24</v>
      </c>
      <c r="M2448" s="7">
        <v>45961</v>
      </c>
      <c r="N2448" s="8" t="s">
        <v>4381</v>
      </c>
      <c r="O2448" s="18">
        <f>IF(Table1[[#This Row],[Phân loại]]="Tồn đầu kỳ",Table1[[#This Row],[Tổng giá trị]],0)</f>
        <v>0</v>
      </c>
      <c r="P2448" s="8">
        <f>IF(Table1[[#This Row],[Số còn phải thu ĐK]]&lt;&gt;0,0,IF(Table1[[#This Row],[Phân loại]]="Bán hàng",Table1[[#This Row],[Tổng giá trị]],-Table1[[#This Row],[Tổng giá trị]]))</f>
        <v>1534827</v>
      </c>
      <c r="Q2448" s="18">
        <f t="shared" si="248"/>
        <v>1534827</v>
      </c>
      <c r="R2448" s="8">
        <f>Table1[[#This Row],[Số còn phải thu ĐK]]+Table1[[#This Row],[Giá Trị HD sau CK]]-Table1[[#This Row],[Số tiền đã thu]]</f>
        <v>0</v>
      </c>
      <c r="S2448" s="7">
        <f>IF(Table1[[#This Row],[Ngày hóa đơn]]&lt;&gt;"",Table1[[#This Row],[Ngày hóa đơn]],Table1[[#This Row],[Ngày hạch toán]])</f>
        <v>45927</v>
      </c>
      <c r="T2448" s="8"/>
      <c r="U2448" s="7">
        <f>IF(Table1[[#This Row],[Ngày tính CN]]="","",S2448+T2448)</f>
        <v>45927</v>
      </c>
      <c r="V2448" s="71">
        <f ca="1">IF(Table1[[#This Row],[Hạn thanh toán]]="","",IF((U2448-NOW())&lt;0,0,(U2448-NOW())))</f>
        <v>0</v>
      </c>
      <c r="X2448" s="65" t="str">
        <f t="shared" ca="1" si="250"/>
        <v/>
      </c>
      <c r="Y2448" s="3" t="str">
        <f t="shared" si="249"/>
        <v>Đã thanh toán</v>
      </c>
      <c r="Z2448" s="250">
        <f>Table1[[#This Row],[Hạn thanh toán]]</f>
        <v>45927</v>
      </c>
      <c r="AA2448" s="250">
        <f>Table1[[#This Row],[Ngày Thanh toán]]</f>
        <v>45961</v>
      </c>
      <c r="AD2448" s="3" t="str">
        <f>IF(Table1[[#This Row],[Mã khách hàng]]="","",VLOOKUP($A2448,Ma_KH!$A:$Q,Ma_KH!O$1,0))</f>
        <v>AEON MALL</v>
      </c>
      <c r="AE2448" s="3" t="str">
        <f>IF(Table1[[#This Row],[Mã khách hàng]]="","",VLOOKUP($A2448,Ma_KH!$A:$Q,Ma_KH!P$1,0))</f>
        <v>CÔNG TY TNHH AEON VIỆT NAM</v>
      </c>
      <c r="AF2448" s="3" t="str">
        <f>VLOOKUP(A2448,Ma_KH!A:Q,Ma_KH!J$1,0)</f>
        <v>Trần Hạo Nhị</v>
      </c>
    </row>
    <row r="2449" spans="1:32" ht="16.5">
      <c r="A2449" s="4" t="s">
        <v>183</v>
      </c>
      <c r="B2449" s="4" t="s">
        <v>4519</v>
      </c>
      <c r="C2449" s="309">
        <v>45961</v>
      </c>
      <c r="D2449" s="310" t="s">
        <v>4383</v>
      </c>
      <c r="E2449" s="309">
        <v>45961</v>
      </c>
      <c r="F2449" s="311" t="s">
        <v>4385</v>
      </c>
      <c r="G2449" s="310" t="s">
        <v>18840</v>
      </c>
      <c r="H2449" s="312">
        <v>36409499</v>
      </c>
      <c r="I2449" s="159">
        <v>3640950</v>
      </c>
      <c r="J2449" s="70">
        <f>(Table1[[#This Row],[Tiền hàng]]-Table1[[#This Row],[Tiền chiết khấu]])*8%</f>
        <v>2621483.92</v>
      </c>
      <c r="K2449" s="70">
        <f>Table1[[#This Row],[Tiền hàng]]-Table1[[#This Row],[Tiền chiết khấu]]+Table1[[#This Row],[Tiền VAT]]</f>
        <v>35390032.920000002</v>
      </c>
      <c r="L2449" s="8" t="s">
        <v>24</v>
      </c>
      <c r="M2449" s="5">
        <v>45985</v>
      </c>
      <c r="O2449" s="70">
        <f>IF(Table1[[#This Row],[Phân loại]]="Tồn đầu kỳ",Table1[[#This Row],[Tổng giá trị]],0)</f>
        <v>0</v>
      </c>
      <c r="P2449" s="8">
        <f>IF(Table1[[#This Row],[Số còn phải thu ĐK]]&lt;&gt;0,0,IF(Table1[[#This Row],[Phân loại]]="Bán hàng",Table1[[#This Row],[Tổng giá trị]],-Table1[[#This Row],[Tổng giá trị]]))</f>
        <v>35390032.920000002</v>
      </c>
      <c r="Q2449" s="18">
        <f t="shared" si="248"/>
        <v>35390032.920000002</v>
      </c>
      <c r="R2449" s="8">
        <f>Table1[[#This Row],[Số còn phải thu ĐK]]+Table1[[#This Row],[Giá Trị HD sau CK]]-Table1[[#This Row],[Số tiền đã thu]]</f>
        <v>0</v>
      </c>
      <c r="S2449" s="7">
        <f>IF(Table1[[#This Row],[Ngày hóa đơn]]&lt;&gt;"",Table1[[#This Row],[Ngày hóa đơn]],Table1[[#This Row],[Ngày hạch toán]])</f>
        <v>45961</v>
      </c>
      <c r="T2449" s="8">
        <v>30</v>
      </c>
      <c r="U2449" s="7">
        <f>IF(Table1[[#This Row],[Ngày tính CN]]="","",S2449+T2449)</f>
        <v>45991</v>
      </c>
      <c r="V2449" s="71">
        <f ca="1">IF(Table1[[#This Row],[Hạn thanh toán]]="","",IF((U2449-NOW())&lt;0,0,(U2449-NOW())))</f>
        <v>0</v>
      </c>
      <c r="W2449" s="70"/>
      <c r="X2449" s="65" t="str">
        <f t="shared" ca="1" si="250"/>
        <v/>
      </c>
      <c r="Y2449" s="3" t="str">
        <f t="shared" ref="Y2449:Y2454" si="251">IF(R2449=0,"Đã thanh toán",IF(X2449="","",IF(X2449&lt;=0,"Chưa đến hạn thanh toán",IF(X2449&lt;=30,"Nợ quá hạn 30 ngày",IF(X2449&lt;=60,"Nợ quá hạn từ 30 ngày đến 60 ngày",IF(X2449&lt;=90,"Nợ quá hạn từ 60 ngày đến 90 ngày",IF(X2449&lt;=120,"Nợ quá hạn từ 90 ngày đến 120 ngày","Nợ quá hạn hơn 120 ngày có khả năng mất thanh toán")))))))</f>
        <v>Đã thanh toán</v>
      </c>
      <c r="Z2449" s="250">
        <f>Table1[[#This Row],[Hạn thanh toán]]</f>
        <v>45991</v>
      </c>
      <c r="AA2449" s="250">
        <f>Table1[[#This Row],[Ngày Thanh toán]]</f>
        <v>45985</v>
      </c>
      <c r="AD2449" s="3" t="str">
        <f>IF(Table1[[#This Row],[Mã khách hàng]]="","",VLOOKUP($A2449,Ma_KH!$A:$Q,Ma_KH!O$1,0))</f>
        <v>SOI BIỂN</v>
      </c>
      <c r="AE2449" s="3" t="str">
        <f>IF(Table1[[#This Row],[Mã khách hàng]]="","",VLOOKUP($A2449,Ma_KH!$A:$Q,Ma_KH!P$1,0))</f>
        <v>CÔNG TY CỔ PHẦN SÓI BIỂN TRUNG THỰC</v>
      </c>
      <c r="AF2449" s="3" t="str">
        <f>VLOOKUP(A2449,Ma_KH!A:Q,Ma_KH!J$1,0)</f>
        <v>Vũ Anh Tuấn</v>
      </c>
    </row>
    <row r="2450" spans="1:32" ht="16.5">
      <c r="A2450" s="4" t="s">
        <v>183</v>
      </c>
      <c r="B2450" s="4" t="s">
        <v>4519</v>
      </c>
      <c r="C2450" s="60">
        <v>45982</v>
      </c>
      <c r="D2450" s="61" t="s">
        <v>4384</v>
      </c>
      <c r="E2450" s="60">
        <v>45982</v>
      </c>
      <c r="F2450" s="61">
        <v>1243057</v>
      </c>
      <c r="G2450" s="61" t="s">
        <v>4386</v>
      </c>
      <c r="I2450" s="18">
        <f>IFERROR(ROUND((VLOOKUP(Table1[[#This Row],[Mã khách hàng]],Ty_Le!$A:$D,5,0)*5%),0),0)</f>
        <v>0</v>
      </c>
      <c r="J2450" s="18">
        <f>(Table1[[#This Row],[Tiền hàng]]-Table1[[#This Row],[Tiền chiết khấu]])*8%</f>
        <v>0</v>
      </c>
      <c r="K2450" s="159">
        <v>1653892</v>
      </c>
      <c r="L2450" s="8" t="s">
        <v>3649</v>
      </c>
      <c r="M2450" s="5">
        <v>45985</v>
      </c>
      <c r="O2450" s="18">
        <f>IF(Table1[[#This Row],[Phân loại]]="Tồn đầu kỳ",Table1[[#This Row],[Tổng giá trị]],0)</f>
        <v>0</v>
      </c>
      <c r="P2450" s="8">
        <f>IF(Table1[[#This Row],[Số còn phải thu ĐK]]&lt;&gt;0,0,IF(Table1[[#This Row],[Phân loại]]="Bán hàng",Table1[[#This Row],[Tổng giá trị]],-Table1[[#This Row],[Tổng giá trị]]))</f>
        <v>-1653892</v>
      </c>
      <c r="Q2450" s="18">
        <f t="shared" si="248"/>
        <v>-1653892</v>
      </c>
      <c r="R2450" s="8">
        <f>Table1[[#This Row],[Số còn phải thu ĐK]]+Table1[[#This Row],[Giá Trị HD sau CK]]-Table1[[#This Row],[Số tiền đã thu]]</f>
        <v>0</v>
      </c>
      <c r="S2450" s="7">
        <f>IF(Table1[[#This Row],[Ngày hóa đơn]]&lt;&gt;"",Table1[[#This Row],[Ngày hóa đơn]],Table1[[#This Row],[Ngày hạch toán]])</f>
        <v>45982</v>
      </c>
      <c r="T2450" s="8">
        <v>30</v>
      </c>
      <c r="U2450" s="7">
        <f>IF(Table1[[#This Row],[Ngày tính CN]]="","",S2450+T2450)</f>
        <v>46012</v>
      </c>
      <c r="V2450" s="71">
        <f ca="1">IF(Table1[[#This Row],[Hạn thanh toán]]="","",IF((U2450-NOW())&lt;0,0,(U2450-NOW())))</f>
        <v>10.637578472218593</v>
      </c>
      <c r="X2450" s="65" t="str">
        <f t="shared" ca="1" si="250"/>
        <v/>
      </c>
      <c r="Y2450" s="3" t="str">
        <f t="shared" si="251"/>
        <v>Đã thanh toán</v>
      </c>
      <c r="Z2450" s="250">
        <f>Table1[[#This Row],[Hạn thanh toán]]</f>
        <v>46012</v>
      </c>
      <c r="AA2450" s="250">
        <f>Table1[[#This Row],[Ngày Thanh toán]]</f>
        <v>45985</v>
      </c>
      <c r="AD2450" s="3" t="str">
        <f>IF(Table1[[#This Row],[Mã khách hàng]]="","",VLOOKUP($A2450,Ma_KH!$A:$Q,Ma_KH!O$1,0))</f>
        <v>SOI BIỂN</v>
      </c>
      <c r="AE2450" s="3" t="str">
        <f>IF(Table1[[#This Row],[Mã khách hàng]]="","",VLOOKUP($A2450,Ma_KH!$A:$Q,Ma_KH!P$1,0))</f>
        <v>CÔNG TY CỔ PHẦN SÓI BIỂN TRUNG THỰC</v>
      </c>
      <c r="AF2450" s="3" t="str">
        <f>VLOOKUP(A2450,Ma_KH!A:Q,Ma_KH!J$1,0)</f>
        <v>Vũ Anh Tuấn</v>
      </c>
    </row>
    <row r="2451" spans="1:32" ht="16.5">
      <c r="A2451" s="4" t="s">
        <v>183</v>
      </c>
      <c r="B2451" s="4" t="s">
        <v>4519</v>
      </c>
      <c r="C2451" s="192">
        <v>45990</v>
      </c>
      <c r="D2451" s="61"/>
      <c r="E2451" s="192">
        <v>45990</v>
      </c>
      <c r="F2451" s="355" t="s">
        <v>19242</v>
      </c>
      <c r="G2451" s="193" t="s">
        <v>19243</v>
      </c>
      <c r="H2451" s="356">
        <v>20266550</v>
      </c>
      <c r="I2451" s="18">
        <f>IFERROR(ROUND((VLOOKUP(Table1[[#This Row],[Mã khách hàng]],Ty_Le!$A:$D,5,0)*5%),0),0)</f>
        <v>0</v>
      </c>
      <c r="J2451" s="18">
        <v>1621316</v>
      </c>
      <c r="K2451" s="70">
        <f>Table1[[#This Row],[Tiền hàng]]-Table1[[#This Row],[Tiền chiết khấu]]+Table1[[#This Row],[Tiền VAT]]</f>
        <v>21887866</v>
      </c>
      <c r="L2451" s="8" t="s">
        <v>24</v>
      </c>
      <c r="M2451" s="5"/>
      <c r="O2451" s="18">
        <f>IF(Table1[[#This Row],[Phân loại]]="Tồn đầu kỳ",Table1[[#This Row],[Tổng giá trị]],0)</f>
        <v>0</v>
      </c>
      <c r="P2451" s="8">
        <f>IF(Table1[[#This Row],[Số còn phải thu ĐK]]&lt;&gt;0,0,IF(Table1[[#This Row],[Phân loại]]="Bán hàng",Table1[[#This Row],[Tổng giá trị]],-Table1[[#This Row],[Tổng giá trị]]))</f>
        <v>21887866</v>
      </c>
      <c r="Q2451" s="18">
        <f t="shared" ref="Q2451" si="252">IF(M2451&lt;&gt;"",IF(O2451&lt;&gt;0,O2451,P2451),0)</f>
        <v>0</v>
      </c>
      <c r="R2451" s="8">
        <f>Table1[[#This Row],[Số còn phải thu ĐK]]+Table1[[#This Row],[Giá Trị HD sau CK]]-Table1[[#This Row],[Số tiền đã thu]]</f>
        <v>21887866</v>
      </c>
      <c r="S2451" s="7">
        <f>IF(Table1[[#This Row],[Ngày hóa đơn]]&lt;&gt;"",Table1[[#This Row],[Ngày hóa đơn]],Table1[[#This Row],[Ngày hạch toán]])</f>
        <v>45990</v>
      </c>
      <c r="T2451" s="8">
        <v>30</v>
      </c>
      <c r="U2451" s="7">
        <f>IF(Table1[[#This Row],[Ngày tính CN]]="","",S2451+T2451)</f>
        <v>46020</v>
      </c>
      <c r="V2451" s="71">
        <f ca="1">IF(Table1[[#This Row],[Hạn thanh toán]]="","",IF((U2451-NOW())&lt;0,0,(U2451-NOW())))</f>
        <v>18.637578587964526</v>
      </c>
      <c r="X2451" s="65">
        <f t="shared" ca="1" si="250"/>
        <v>-18.637578472218593</v>
      </c>
      <c r="Y2451" s="3" t="str">
        <f t="shared" ca="1" si="251"/>
        <v>Chưa đến hạn thanh toán</v>
      </c>
      <c r="Z2451" s="250">
        <f>Table1[[#This Row],[Hạn thanh toán]]</f>
        <v>46020</v>
      </c>
      <c r="AA2451" s="250">
        <f>Table1[[#This Row],[Ngày Thanh toán]]</f>
        <v>0</v>
      </c>
      <c r="AD2451" s="3" t="str">
        <f>IF(Table1[[#This Row],[Mã khách hàng]]="","",VLOOKUP($A2451,Ma_KH!$A:$Q,Ma_KH!O$1,0))</f>
        <v>SOI BIỂN</v>
      </c>
      <c r="AE2451" s="3" t="str">
        <f>IF(Table1[[#This Row],[Mã khách hàng]]="","",VLOOKUP($A2451,Ma_KH!$A:$Q,Ma_KH!P$1,0))</f>
        <v>CÔNG TY CỔ PHẦN SÓI BIỂN TRUNG THỰC</v>
      </c>
      <c r="AF2451" s="3" t="str">
        <f>VLOOKUP(A2451,Ma_KH!A:Q,Ma_KH!J$1,0)</f>
        <v>Vũ Anh Tuấn</v>
      </c>
    </row>
    <row r="2452" spans="1:32" ht="16.5">
      <c r="A2452" s="4" t="s">
        <v>183</v>
      </c>
      <c r="B2452" s="4" t="s">
        <v>4519</v>
      </c>
      <c r="C2452" s="192">
        <v>46000</v>
      </c>
      <c r="D2452" s="61" t="s">
        <v>21533</v>
      </c>
      <c r="E2452" s="192">
        <v>46000</v>
      </c>
      <c r="F2452" s="355">
        <v>1312989</v>
      </c>
      <c r="G2452" s="61" t="s">
        <v>21534</v>
      </c>
      <c r="H2452" s="356">
        <v>201235</v>
      </c>
      <c r="I2452" s="18">
        <f>IFERROR(ROUND((VLOOKUP(Table1[[#This Row],[Mã khách hàng]],Ty_Le!$A:$D,5,0)*5%),0),0)</f>
        <v>0</v>
      </c>
      <c r="J2452" s="18">
        <v>16099</v>
      </c>
      <c r="K2452" s="70">
        <v>217334</v>
      </c>
      <c r="L2452" s="8" t="s">
        <v>3649</v>
      </c>
      <c r="M2452" s="416"/>
      <c r="O2452" s="18">
        <f>IF(Table1[[#This Row],[Phân loại]]="Tồn đầu kỳ",Table1[[#This Row],[Tổng giá trị]],0)</f>
        <v>0</v>
      </c>
      <c r="P2452" s="8">
        <f>IF(Table1[[#This Row],[Số còn phải thu ĐK]]&lt;&gt;0,0,IF(Table1[[#This Row],[Phân loại]]="Bán hàng",Table1[[#This Row],[Tổng giá trị]],-Table1[[#This Row],[Tổng giá trị]]))</f>
        <v>-217334</v>
      </c>
      <c r="Q2452" s="18">
        <f t="shared" ref="Q2452" si="253">IF(M2452&lt;&gt;"",IF(O2452&lt;&gt;0,O2452,P2452),0)</f>
        <v>0</v>
      </c>
      <c r="R2452" s="8">
        <f>Table1[[#This Row],[Số còn phải thu ĐK]]+Table1[[#This Row],[Giá Trị HD sau CK]]-Table1[[#This Row],[Số tiền đã thu]]</f>
        <v>-217334</v>
      </c>
      <c r="S2452" s="7">
        <f>IF(Table1[[#This Row],[Ngày hóa đơn]]&lt;&gt;"",Table1[[#This Row],[Ngày hóa đơn]],Table1[[#This Row],[Ngày hạch toán]])</f>
        <v>46000</v>
      </c>
      <c r="T2452" s="8">
        <v>30</v>
      </c>
      <c r="U2452" s="7">
        <f>IF(Table1[[#This Row],[Ngày tính CN]]="","",S2452+T2452)</f>
        <v>46030</v>
      </c>
      <c r="V2452" s="71">
        <f ca="1">IF(Table1[[#This Row],[Hạn thanh toán]]="","",IF((U2452-NOW())&lt;0,0,(U2452-NOW())))</f>
        <v>28.637578587964526</v>
      </c>
      <c r="X2452" s="65">
        <f t="shared" ref="X2452" ca="1" si="254">IF(OR($U2452="",$R2452=0),"",IF((U$4-NOW())&lt;0,-($U2452-NOW()),0))</f>
        <v>-28.637578472218593</v>
      </c>
      <c r="Y2452" s="3" t="str">
        <f t="shared" ca="1" si="251"/>
        <v>Chưa đến hạn thanh toán</v>
      </c>
      <c r="Z2452" s="250">
        <f>Table1[[#This Row],[Hạn thanh toán]]</f>
        <v>46030</v>
      </c>
      <c r="AA2452" s="250">
        <f>Table1[[#This Row],[Ngày Thanh toán]]</f>
        <v>0</v>
      </c>
      <c r="AB2452" s="266" t="s">
        <v>21535</v>
      </c>
      <c r="AD2452" s="3" t="str">
        <f>IF(Table1[[#This Row],[Mã khách hàng]]="","",VLOOKUP($A2452,Ma_KH!$A:$Q,Ma_KH!O$1,0))</f>
        <v>SOI BIỂN</v>
      </c>
      <c r="AE2452" s="3" t="str">
        <f>IF(Table1[[#This Row],[Mã khách hàng]]="","",VLOOKUP($A2452,Ma_KH!$A:$Q,Ma_KH!P$1,0))</f>
        <v>CÔNG TY CỔ PHẦN SÓI BIỂN TRUNG THỰC</v>
      </c>
      <c r="AF2452" s="3" t="str">
        <f>VLOOKUP(A2452,Ma_KH!A:Q,Ma_KH!J$1,0)</f>
        <v>Vũ Anh Tuấn</v>
      </c>
    </row>
    <row r="2453" spans="1:32" ht="16.5">
      <c r="A2453" s="4" t="s">
        <v>183</v>
      </c>
      <c r="B2453" s="4" t="s">
        <v>4519</v>
      </c>
      <c r="C2453" s="192">
        <v>45971</v>
      </c>
      <c r="D2453" s="61" t="s">
        <v>19258</v>
      </c>
      <c r="E2453" s="192">
        <v>46000</v>
      </c>
      <c r="F2453" s="355">
        <v>1313029</v>
      </c>
      <c r="G2453" s="61" t="s">
        <v>19259</v>
      </c>
      <c r="H2453" s="356">
        <v>95336</v>
      </c>
      <c r="I2453" s="18">
        <f>IFERROR(ROUND((VLOOKUP(Table1[[#This Row],[Mã khách hàng]],Ty_Le!$A:$D,5,0)*5%),0),0)</f>
        <v>0</v>
      </c>
      <c r="J2453" s="18">
        <v>7627</v>
      </c>
      <c r="K2453" s="70">
        <v>102963</v>
      </c>
      <c r="L2453" s="8" t="s">
        <v>3649</v>
      </c>
      <c r="M2453" s="5"/>
      <c r="O2453" s="18">
        <f>IF(Table1[[#This Row],[Phân loại]]="Tồn đầu kỳ",Table1[[#This Row],[Tổng giá trị]],0)</f>
        <v>0</v>
      </c>
      <c r="P2453" s="8">
        <f>IF(Table1[[#This Row],[Số còn phải thu ĐK]]&lt;&gt;0,0,IF(Table1[[#This Row],[Phân loại]]="Bán hàng",Table1[[#This Row],[Tổng giá trị]],-Table1[[#This Row],[Tổng giá trị]]))</f>
        <v>-102963</v>
      </c>
      <c r="Q2453" s="18">
        <f t="shared" ref="Q2453" si="255">IF(M2453&lt;&gt;"",IF(O2453&lt;&gt;0,O2453,P2453),0)</f>
        <v>0</v>
      </c>
      <c r="R2453" s="8">
        <f>Table1[[#This Row],[Số còn phải thu ĐK]]+Table1[[#This Row],[Giá Trị HD sau CK]]-Table1[[#This Row],[Số tiền đã thu]]</f>
        <v>-102963</v>
      </c>
      <c r="S2453" s="7">
        <f>IF(Table1[[#This Row],[Ngày hóa đơn]]&lt;&gt;"",Table1[[#This Row],[Ngày hóa đơn]],Table1[[#This Row],[Ngày hạch toán]])</f>
        <v>46000</v>
      </c>
      <c r="T2453" s="8">
        <v>30</v>
      </c>
      <c r="U2453" s="7">
        <f>IF(Table1[[#This Row],[Ngày tính CN]]="","",S2453+T2453)</f>
        <v>46030</v>
      </c>
      <c r="V2453" s="71">
        <f ca="1">IF(Table1[[#This Row],[Hạn thanh toán]]="","",IF((U2453-NOW())&lt;0,0,(U2453-NOW())))</f>
        <v>28.637578587964526</v>
      </c>
      <c r="X2453" s="65">
        <f t="shared" ref="X2453" ca="1" si="256">IF(OR($U2453="",$R2453=0),"",IF((U$4-NOW())&lt;0,-($U2453-NOW()),0))</f>
        <v>-28.637578472218593</v>
      </c>
      <c r="Y2453" s="3" t="str">
        <f t="shared" ca="1" si="251"/>
        <v>Chưa đến hạn thanh toán</v>
      </c>
      <c r="Z2453" s="250">
        <f>Table1[[#This Row],[Hạn thanh toán]]</f>
        <v>46030</v>
      </c>
      <c r="AA2453" s="250">
        <f>Table1[[#This Row],[Ngày Thanh toán]]</f>
        <v>0</v>
      </c>
      <c r="AD2453" s="3" t="str">
        <f>IF(Table1[[#This Row],[Mã khách hàng]]="","",VLOOKUP($A2453,Ma_KH!$A:$Q,Ma_KH!O$1,0))</f>
        <v>SOI BIỂN</v>
      </c>
      <c r="AE2453" s="3" t="str">
        <f>IF(Table1[[#This Row],[Mã khách hàng]]="","",VLOOKUP($A2453,Ma_KH!$A:$Q,Ma_KH!P$1,0))</f>
        <v>CÔNG TY CỔ PHẦN SÓI BIỂN TRUNG THỰC</v>
      </c>
      <c r="AF2453" s="3" t="str">
        <f>VLOOKUP(A2453,Ma_KH!A:Q,Ma_KH!J$1,0)</f>
        <v>Vũ Anh Tuấn</v>
      </c>
    </row>
    <row r="2454" spans="1:32" ht="16.5">
      <c r="A2454" s="4" t="s">
        <v>183</v>
      </c>
      <c r="B2454" s="4" t="s">
        <v>4519</v>
      </c>
      <c r="C2454" s="192">
        <v>45983</v>
      </c>
      <c r="D2454" s="61" t="s">
        <v>19260</v>
      </c>
      <c r="E2454" s="192">
        <v>46000</v>
      </c>
      <c r="F2454" s="355">
        <v>1313029</v>
      </c>
      <c r="G2454" s="61" t="s">
        <v>19261</v>
      </c>
      <c r="H2454" s="356">
        <v>47669</v>
      </c>
      <c r="I2454" s="18">
        <f>IFERROR(ROUND((VLOOKUP(Table1[[#This Row],[Mã khách hàng]],Ty_Le!$A:$D,5,0)*5%),0),0)</f>
        <v>0</v>
      </c>
      <c r="J2454" s="18">
        <v>3914</v>
      </c>
      <c r="K2454" s="70">
        <v>51483</v>
      </c>
      <c r="L2454" s="8" t="s">
        <v>3649</v>
      </c>
      <c r="M2454" s="5"/>
      <c r="O2454" s="18">
        <f>IF(Table1[[#This Row],[Phân loại]]="Tồn đầu kỳ",Table1[[#This Row],[Tổng giá trị]],0)</f>
        <v>0</v>
      </c>
      <c r="P2454" s="8">
        <f>IF(Table1[[#This Row],[Số còn phải thu ĐK]]&lt;&gt;0,0,IF(Table1[[#This Row],[Phân loại]]="Bán hàng",Table1[[#This Row],[Tổng giá trị]],-Table1[[#This Row],[Tổng giá trị]]))</f>
        <v>-51483</v>
      </c>
      <c r="Q2454" s="18">
        <f t="shared" ref="Q2454" si="257">IF(M2454&lt;&gt;"",IF(O2454&lt;&gt;0,O2454,P2454),0)</f>
        <v>0</v>
      </c>
      <c r="R2454" s="8">
        <f>Table1[[#This Row],[Số còn phải thu ĐK]]+Table1[[#This Row],[Giá Trị HD sau CK]]-Table1[[#This Row],[Số tiền đã thu]]</f>
        <v>-51483</v>
      </c>
      <c r="S2454" s="7">
        <f>IF(Table1[[#This Row],[Ngày hóa đơn]]&lt;&gt;"",Table1[[#This Row],[Ngày hóa đơn]],Table1[[#This Row],[Ngày hạch toán]])</f>
        <v>46000</v>
      </c>
      <c r="T2454" s="8">
        <v>30</v>
      </c>
      <c r="U2454" s="7">
        <f>IF(Table1[[#This Row],[Ngày tính CN]]="","",S2454+T2454)</f>
        <v>46030</v>
      </c>
      <c r="V2454" s="71">
        <f ca="1">IF(Table1[[#This Row],[Hạn thanh toán]]="","",IF((U2454-NOW())&lt;0,0,(U2454-NOW())))</f>
        <v>28.637578587964526</v>
      </c>
      <c r="X2454" s="65">
        <f t="shared" ref="X2454" ca="1" si="258">IF(OR($U2454="",$R2454=0),"",IF((U$4-NOW())&lt;0,-($U2454-NOW()),0))</f>
        <v>-28.637578472218593</v>
      </c>
      <c r="Y2454" s="3" t="str">
        <f t="shared" ca="1" si="251"/>
        <v>Chưa đến hạn thanh toán</v>
      </c>
      <c r="Z2454" s="250">
        <f>Table1[[#This Row],[Hạn thanh toán]]</f>
        <v>46030</v>
      </c>
      <c r="AA2454" s="250">
        <f>Table1[[#This Row],[Ngày Thanh toán]]</f>
        <v>0</v>
      </c>
      <c r="AD2454" s="3" t="str">
        <f>IF(Table1[[#This Row],[Mã khách hàng]]="","",VLOOKUP($A2454,Ma_KH!$A:$Q,Ma_KH!O$1,0))</f>
        <v>SOI BIỂN</v>
      </c>
      <c r="AE2454" s="3" t="str">
        <f>IF(Table1[[#This Row],[Mã khách hàng]]="","",VLOOKUP($A2454,Ma_KH!$A:$Q,Ma_KH!P$1,0))</f>
        <v>CÔNG TY CỔ PHẦN SÓI BIỂN TRUNG THỰC</v>
      </c>
      <c r="AF2454" s="3" t="str">
        <f>VLOOKUP(A2454,Ma_KH!A:Q,Ma_KH!J$1,0)</f>
        <v>Vũ Anh Tuấn</v>
      </c>
    </row>
    <row r="2455" spans="1:32" ht="16.5">
      <c r="A2455" s="4" t="s">
        <v>11621</v>
      </c>
      <c r="B2455" s="4" t="s">
        <v>11622</v>
      </c>
      <c r="C2455" s="277">
        <v>45628</v>
      </c>
      <c r="D2455" s="279" t="s">
        <v>18844</v>
      </c>
      <c r="E2455" s="276">
        <v>45628</v>
      </c>
      <c r="F2455" s="280" t="s">
        <v>18853</v>
      </c>
      <c r="G2455" s="3" t="s">
        <v>18862</v>
      </c>
      <c r="H2455" s="281">
        <v>1541195</v>
      </c>
      <c r="I2455" s="278">
        <v>0</v>
      </c>
      <c r="J2455" s="278">
        <f>(Table1[[#This Row],[Tiền hàng]]-Table1[[#This Row],[Tiền chiết khấu]])*8%</f>
        <v>123295.6</v>
      </c>
      <c r="K2455" s="278">
        <f>Table1[[#This Row],[Tiền hàng]]-Table1[[#This Row],[Tiền chiết khấu]]+Table1[[#This Row],[Tiền VAT]]</f>
        <v>1664490.6</v>
      </c>
      <c r="L2455" s="8" t="s">
        <v>3643</v>
      </c>
      <c r="M2455" s="282">
        <v>45672</v>
      </c>
      <c r="N2455" s="279" t="s">
        <v>18866</v>
      </c>
      <c r="O2455" s="278">
        <f>IF(Table1[[#This Row],[Phân loại]]="Tồn đầu kỳ",Table1[[#This Row],[Tổng giá trị]],0)</f>
        <v>1664490.6</v>
      </c>
      <c r="P2455" s="8">
        <f>IF(Table1[[#This Row],[Số còn phải thu ĐK]]&lt;&gt;0,0,IF(Table1[[#This Row],[Phân loại]]="Bán hàng",Table1[[#This Row],[Tổng giá trị]],-Table1[[#This Row],[Tổng giá trị]]))</f>
        <v>0</v>
      </c>
      <c r="Q2455" s="18">
        <f t="shared" si="248"/>
        <v>1664490.6</v>
      </c>
      <c r="R2455" s="8">
        <f>Table1[[#This Row],[Số còn phải thu ĐK]]+Table1[[#This Row],[Giá Trị HD sau CK]]-Table1[[#This Row],[Số tiền đã thu]]</f>
        <v>0</v>
      </c>
      <c r="S2455" s="7">
        <f>IF(Table1[[#This Row],[Ngày hóa đơn]]&lt;&gt;"",Table1[[#This Row],[Ngày hóa đơn]],Table1[[#This Row],[Ngày hạch toán]])</f>
        <v>45628</v>
      </c>
      <c r="T2455" s="8">
        <v>30</v>
      </c>
      <c r="U2455" s="7">
        <f>IF(Table1[[#This Row],[Ngày tính CN]]="","",S2455+T2455)</f>
        <v>45658</v>
      </c>
      <c r="V2455" s="71">
        <f ca="1">IF(Table1[[#This Row],[Hạn thanh toán]]="","",IF((U2455-NOW())&lt;0,0,(U2455-NOW())))</f>
        <v>0</v>
      </c>
      <c r="W2455" s="278"/>
      <c r="X2455" s="65" t="str">
        <f t="shared" ca="1" si="250"/>
        <v/>
      </c>
      <c r="Y2455" s="3" t="str">
        <f t="shared" ref="Y2455:Y2463" si="259">IF(R2455=0,"Đã thanh toán",IF(X2455="","",IF(X2455&lt;=0,"Chưa đến hạn thanh toán",IF(X2455&lt;=30,"Nợ quá hạn 30 ngày",IF(X2455&lt;=60,"Nợ quá hạn từ 30 ngày đến 60 ngày",IF(X2455&lt;=90,"Nợ quá hạn từ 60 ngày đến 90 ngày",IF(X2455&lt;=120,"Nợ quá hạn từ 90 ngày đến 120 ngày","Nợ quá hạn hơn 120 ngày có khả năng mất thanh toán")))))))</f>
        <v>Đã thanh toán</v>
      </c>
      <c r="Z2455" s="250">
        <f>Table1[[#This Row],[Hạn thanh toán]]</f>
        <v>45658</v>
      </c>
      <c r="AA2455" s="250">
        <f>Table1[[#This Row],[Ngày Thanh toán]]</f>
        <v>45672</v>
      </c>
      <c r="AD2455" s="3" t="str">
        <f>IF(Table1[[#This Row],[Mã khách hàng]]="","",VLOOKUP($A2455,Ma_KH!$A:$Q,Ma_KH!O$1,0))</f>
        <v>MENAS</v>
      </c>
      <c r="AE2455" s="3" t="str">
        <f>IF(Table1[[#This Row],[Mã khách hàng]]="","",VLOOKUP($A2455,Ma_KH!$A:$Q,Ma_KH!P$1,0))</f>
        <v>CÔNG TY TNHH MENAS</v>
      </c>
      <c r="AF2455" s="3" t="str">
        <f>VLOOKUP(A2455,Ma_KH!A:Q,Ma_KH!J$1,0)</f>
        <v>Nguyễn Văn Vinh</v>
      </c>
    </row>
    <row r="2456" spans="1:32" ht="16.5">
      <c r="A2456" s="4" t="s">
        <v>11621</v>
      </c>
      <c r="B2456" s="4" t="s">
        <v>11622</v>
      </c>
      <c r="C2456" s="277">
        <v>45638</v>
      </c>
      <c r="D2456" s="279" t="s">
        <v>18845</v>
      </c>
      <c r="E2456" s="276">
        <v>45638</v>
      </c>
      <c r="F2456" s="280" t="s">
        <v>18854</v>
      </c>
      <c r="H2456" s="281">
        <v>1812235</v>
      </c>
      <c r="I2456" s="278">
        <f>IFERROR(ROUND((VLOOKUP(Table1[[#This Row],[Mã khách hàng]],Ty_Le!$A:$D,5,0)*5%),0),0)</f>
        <v>0</v>
      </c>
      <c r="J2456" s="278">
        <f>(Table1[[#This Row],[Tiền hàng]]-Table1[[#This Row],[Tiền chiết khấu]])*8%</f>
        <v>144978.80000000002</v>
      </c>
      <c r="K2456" s="278">
        <f>Table1[[#This Row],[Tiền hàng]]-Table1[[#This Row],[Tiền chiết khấu]]+Table1[[#This Row],[Tiền VAT]]</f>
        <v>1957213.8</v>
      </c>
      <c r="L2456" s="8" t="s">
        <v>3643</v>
      </c>
      <c r="M2456" s="282">
        <v>45671</v>
      </c>
      <c r="N2456" s="279" t="s">
        <v>18867</v>
      </c>
      <c r="O2456" s="278">
        <f>IF(Table1[[#This Row],[Phân loại]]="Tồn đầu kỳ",Table1[[#This Row],[Tổng giá trị]],0)</f>
        <v>1957213.8</v>
      </c>
      <c r="P2456" s="8">
        <f>IF(Table1[[#This Row],[Số còn phải thu ĐK]]&lt;&gt;0,0,IF(Table1[[#This Row],[Phân loại]]="Bán hàng",Table1[[#This Row],[Tổng giá trị]],-Table1[[#This Row],[Tổng giá trị]]))</f>
        <v>0</v>
      </c>
      <c r="Q2456" s="18">
        <f t="shared" si="248"/>
        <v>1957213.8</v>
      </c>
      <c r="R2456" s="8">
        <f>Table1[[#This Row],[Số còn phải thu ĐK]]+Table1[[#This Row],[Giá Trị HD sau CK]]-Table1[[#This Row],[Số tiền đã thu]]</f>
        <v>0</v>
      </c>
      <c r="S2456" s="7">
        <f>IF(Table1[[#This Row],[Ngày hóa đơn]]&lt;&gt;"",Table1[[#This Row],[Ngày hóa đơn]],Table1[[#This Row],[Ngày hạch toán]])</f>
        <v>45638</v>
      </c>
      <c r="T2456" s="8">
        <v>30</v>
      </c>
      <c r="U2456" s="7">
        <f>IF(Table1[[#This Row],[Ngày tính CN]]="","",S2456+T2456)</f>
        <v>45668</v>
      </c>
      <c r="V2456" s="71">
        <f ca="1">IF(Table1[[#This Row],[Hạn thanh toán]]="","",IF((U2456-NOW())&lt;0,0,(U2456-NOW())))</f>
        <v>0</v>
      </c>
      <c r="W2456" s="278"/>
      <c r="X2456" s="65" t="str">
        <f t="shared" ca="1" si="250"/>
        <v/>
      </c>
      <c r="Y2456" s="3" t="str">
        <f t="shared" si="259"/>
        <v>Đã thanh toán</v>
      </c>
      <c r="Z2456" s="250">
        <f>Table1[[#This Row],[Hạn thanh toán]]</f>
        <v>45668</v>
      </c>
      <c r="AA2456" s="250">
        <f>Table1[[#This Row],[Ngày Thanh toán]]</f>
        <v>45671</v>
      </c>
      <c r="AD2456" s="3" t="str">
        <f>IF(Table1[[#This Row],[Mã khách hàng]]="","",VLOOKUP($A2456,Ma_KH!$A:$Q,Ma_KH!O$1,0))</f>
        <v>MENAS</v>
      </c>
      <c r="AE2456" s="3" t="str">
        <f>IF(Table1[[#This Row],[Mã khách hàng]]="","",VLOOKUP($A2456,Ma_KH!$A:$Q,Ma_KH!P$1,0))</f>
        <v>CÔNG TY TNHH MENAS</v>
      </c>
      <c r="AF2456" s="3" t="str">
        <f>VLOOKUP(A2456,Ma_KH!A:Q,Ma_KH!J$1,0)</f>
        <v>Nguyễn Văn Vinh</v>
      </c>
    </row>
    <row r="2457" spans="1:32" ht="16.5">
      <c r="A2457" s="4" t="s">
        <v>11621</v>
      </c>
      <c r="B2457" s="4" t="s">
        <v>11622</v>
      </c>
      <c r="C2457" s="277">
        <v>45638</v>
      </c>
      <c r="D2457" s="279" t="s">
        <v>18846</v>
      </c>
      <c r="E2457" s="276">
        <v>45638</v>
      </c>
      <c r="F2457" s="280" t="s">
        <v>18855</v>
      </c>
      <c r="H2457" s="281">
        <v>3304395</v>
      </c>
      <c r="I2457" s="278">
        <f>IFERROR(ROUND((VLOOKUP(Table1[[#This Row],[Mã khách hàng]],Ty_Le!$A:$D,5,0)*5%),0),0)</f>
        <v>0</v>
      </c>
      <c r="J2457" s="278">
        <f>(Table1[[#This Row],[Tiền hàng]]-Table1[[#This Row],[Tiền chiết khấu]])*8%</f>
        <v>264351.59999999998</v>
      </c>
      <c r="K2457" s="278">
        <f>Table1[[#This Row],[Tiền hàng]]-Table1[[#This Row],[Tiền chiết khấu]]+Table1[[#This Row],[Tiền VAT]]</f>
        <v>3568746.6</v>
      </c>
      <c r="L2457" s="8" t="s">
        <v>3643</v>
      </c>
      <c r="M2457" s="282">
        <v>45671</v>
      </c>
      <c r="N2457" s="279" t="s">
        <v>18867</v>
      </c>
      <c r="O2457" s="278">
        <f>IF(Table1[[#This Row],[Phân loại]]="Tồn đầu kỳ",Table1[[#This Row],[Tổng giá trị]],0)</f>
        <v>3568746.6</v>
      </c>
      <c r="P2457" s="8">
        <f>IF(Table1[[#This Row],[Số còn phải thu ĐK]]&lt;&gt;0,0,IF(Table1[[#This Row],[Phân loại]]="Bán hàng",Table1[[#This Row],[Tổng giá trị]],-Table1[[#This Row],[Tổng giá trị]]))</f>
        <v>0</v>
      </c>
      <c r="Q2457" s="18">
        <f t="shared" si="248"/>
        <v>3568746.6</v>
      </c>
      <c r="R2457" s="8">
        <f>Table1[[#This Row],[Số còn phải thu ĐK]]+Table1[[#This Row],[Giá Trị HD sau CK]]-Table1[[#This Row],[Số tiền đã thu]]</f>
        <v>0</v>
      </c>
      <c r="S2457" s="7">
        <f>IF(Table1[[#This Row],[Ngày hóa đơn]]&lt;&gt;"",Table1[[#This Row],[Ngày hóa đơn]],Table1[[#This Row],[Ngày hạch toán]])</f>
        <v>45638</v>
      </c>
      <c r="T2457" s="8">
        <v>30</v>
      </c>
      <c r="U2457" s="7">
        <f>IF(Table1[[#This Row],[Ngày tính CN]]="","",S2457+T2457)</f>
        <v>45668</v>
      </c>
      <c r="V2457" s="71">
        <f ca="1">IF(Table1[[#This Row],[Hạn thanh toán]]="","",IF((U2457-NOW())&lt;0,0,(U2457-NOW())))</f>
        <v>0</v>
      </c>
      <c r="W2457" s="278"/>
      <c r="X2457" s="65" t="str">
        <f t="shared" ca="1" si="250"/>
        <v/>
      </c>
      <c r="Y2457" s="3" t="str">
        <f t="shared" si="259"/>
        <v>Đã thanh toán</v>
      </c>
      <c r="Z2457" s="250">
        <f>Table1[[#This Row],[Hạn thanh toán]]</f>
        <v>45668</v>
      </c>
      <c r="AA2457" s="250">
        <f>Table1[[#This Row],[Ngày Thanh toán]]</f>
        <v>45671</v>
      </c>
      <c r="AD2457" s="3" t="str">
        <f>IF(Table1[[#This Row],[Mã khách hàng]]="","",VLOOKUP($A2457,Ma_KH!$A:$Q,Ma_KH!O$1,0))</f>
        <v>MENAS</v>
      </c>
      <c r="AE2457" s="3" t="str">
        <f>IF(Table1[[#This Row],[Mã khách hàng]]="","",VLOOKUP($A2457,Ma_KH!$A:$Q,Ma_KH!P$1,0))</f>
        <v>CÔNG TY TNHH MENAS</v>
      </c>
      <c r="AF2457" s="3" t="str">
        <f>VLOOKUP(A2457,Ma_KH!A:Q,Ma_KH!J$1,0)</f>
        <v>Nguyễn Văn Vinh</v>
      </c>
    </row>
    <row r="2458" spans="1:32" ht="16.5">
      <c r="A2458" s="4" t="s">
        <v>11621</v>
      </c>
      <c r="B2458" s="4" t="s">
        <v>11622</v>
      </c>
      <c r="C2458" s="277">
        <v>45656</v>
      </c>
      <c r="D2458" s="279" t="s">
        <v>18847</v>
      </c>
      <c r="E2458" s="276">
        <v>45656</v>
      </c>
      <c r="F2458" s="280" t="s">
        <v>18856</v>
      </c>
      <c r="H2458" s="281">
        <v>2190.8380000000002</v>
      </c>
      <c r="I2458" s="278">
        <f>IFERROR(ROUND((VLOOKUP(Table1[[#This Row],[Mã khách hàng]],Ty_Le!$A:$D,5,0)*5%),0),0)</f>
        <v>0</v>
      </c>
      <c r="J2458" s="278">
        <f>(Table1[[#This Row],[Tiền hàng]]-Table1[[#This Row],[Tiền chiết khấu]])*8%</f>
        <v>175.26704000000001</v>
      </c>
      <c r="K2458" s="278">
        <f>Table1[[#This Row],[Tiền hàng]]-Table1[[#This Row],[Tiền chiết khấu]]+Table1[[#This Row],[Tiền VAT]]</f>
        <v>2366.1050400000004</v>
      </c>
      <c r="L2458" s="8" t="s">
        <v>3643</v>
      </c>
      <c r="M2458" s="282">
        <v>45700</v>
      </c>
      <c r="N2458" s="279" t="s">
        <v>18868</v>
      </c>
      <c r="O2458" s="278">
        <f>IF(Table1[[#This Row],[Phân loại]]="Tồn đầu kỳ",Table1[[#This Row],[Tổng giá trị]],0)</f>
        <v>2366.1050400000004</v>
      </c>
      <c r="P2458" s="8">
        <f>IF(Table1[[#This Row],[Số còn phải thu ĐK]]&lt;&gt;0,0,IF(Table1[[#This Row],[Phân loại]]="Bán hàng",Table1[[#This Row],[Tổng giá trị]],-Table1[[#This Row],[Tổng giá trị]]))</f>
        <v>0</v>
      </c>
      <c r="Q2458" s="18">
        <f t="shared" si="248"/>
        <v>2366.1050400000004</v>
      </c>
      <c r="R2458" s="8">
        <f>Table1[[#This Row],[Số còn phải thu ĐK]]+Table1[[#This Row],[Giá Trị HD sau CK]]-Table1[[#This Row],[Số tiền đã thu]]</f>
        <v>0</v>
      </c>
      <c r="S2458" s="7">
        <f>IF(Table1[[#This Row],[Ngày hóa đơn]]&lt;&gt;"",Table1[[#This Row],[Ngày hóa đơn]],Table1[[#This Row],[Ngày hạch toán]])</f>
        <v>45656</v>
      </c>
      <c r="T2458" s="8">
        <v>30</v>
      </c>
      <c r="U2458" s="7">
        <f>IF(Table1[[#This Row],[Ngày tính CN]]="","",S2458+T2458)</f>
        <v>45686</v>
      </c>
      <c r="V2458" s="71">
        <f ca="1">IF(Table1[[#This Row],[Hạn thanh toán]]="","",IF((U2458-NOW())&lt;0,0,(U2458-NOW())))</f>
        <v>0</v>
      </c>
      <c r="W2458" s="278"/>
      <c r="X2458" s="65" t="str">
        <f t="shared" ca="1" si="250"/>
        <v/>
      </c>
      <c r="Y2458" s="3" t="str">
        <f t="shared" si="259"/>
        <v>Đã thanh toán</v>
      </c>
      <c r="Z2458" s="250">
        <f>Table1[[#This Row],[Hạn thanh toán]]</f>
        <v>45686</v>
      </c>
      <c r="AA2458" s="250">
        <f>Table1[[#This Row],[Ngày Thanh toán]]</f>
        <v>45700</v>
      </c>
      <c r="AD2458" s="3" t="str">
        <f>IF(Table1[[#This Row],[Mã khách hàng]]="","",VLOOKUP($A2458,Ma_KH!$A:$Q,Ma_KH!O$1,0))</f>
        <v>MENAS</v>
      </c>
      <c r="AE2458" s="3" t="str">
        <f>IF(Table1[[#This Row],[Mã khách hàng]]="","",VLOOKUP($A2458,Ma_KH!$A:$Q,Ma_KH!P$1,0))</f>
        <v>CÔNG TY TNHH MENAS</v>
      </c>
      <c r="AF2458" s="3" t="str">
        <f>VLOOKUP(A2458,Ma_KH!A:Q,Ma_KH!J$1,0)</f>
        <v>Nguyễn Văn Vinh</v>
      </c>
    </row>
    <row r="2459" spans="1:32" ht="16.5">
      <c r="A2459" s="4" t="s">
        <v>11621</v>
      </c>
      <c r="B2459" s="4" t="s">
        <v>11622</v>
      </c>
      <c r="C2459" s="277">
        <v>45596</v>
      </c>
      <c r="D2459" s="279" t="s">
        <v>18848</v>
      </c>
      <c r="E2459" s="276">
        <v>45596</v>
      </c>
      <c r="F2459" s="280" t="s">
        <v>18857</v>
      </c>
      <c r="H2459" s="281">
        <v>3478110</v>
      </c>
      <c r="I2459" s="278">
        <f>IFERROR(ROUND((VLOOKUP(Table1[[#This Row],[Mã khách hàng]],Ty_Le!$A:$D,5,0)*5%),0),0)</f>
        <v>0</v>
      </c>
      <c r="J2459" s="278">
        <f>(Table1[[#This Row],[Tiền hàng]]-Table1[[#This Row],[Tiền chiết khấu]])*8%</f>
        <v>278248.8</v>
      </c>
      <c r="K2459" s="278">
        <f>Table1[[#This Row],[Tiền hàng]]-Table1[[#This Row],[Tiền chiết khấu]]+Table1[[#This Row],[Tiền VAT]]</f>
        <v>3756358.8</v>
      </c>
      <c r="L2459" s="8" t="s">
        <v>3643</v>
      </c>
      <c r="M2459" s="282">
        <v>45629</v>
      </c>
      <c r="N2459" s="279" t="s">
        <v>18869</v>
      </c>
      <c r="O2459" s="278">
        <f>IF(Table1[[#This Row],[Phân loại]]="Tồn đầu kỳ",Table1[[#This Row],[Tổng giá trị]],0)</f>
        <v>3756358.8</v>
      </c>
      <c r="P2459" s="8">
        <f>IF(Table1[[#This Row],[Số còn phải thu ĐK]]&lt;&gt;0,0,IF(Table1[[#This Row],[Phân loại]]="Bán hàng",Table1[[#This Row],[Tổng giá trị]],-Table1[[#This Row],[Tổng giá trị]]))</f>
        <v>0</v>
      </c>
      <c r="Q2459" s="18">
        <f t="shared" si="248"/>
        <v>3756358.8</v>
      </c>
      <c r="R2459" s="8">
        <f>Table1[[#This Row],[Số còn phải thu ĐK]]+Table1[[#This Row],[Giá Trị HD sau CK]]-Table1[[#This Row],[Số tiền đã thu]]</f>
        <v>0</v>
      </c>
      <c r="S2459" s="7">
        <f>IF(Table1[[#This Row],[Ngày hóa đơn]]&lt;&gt;"",Table1[[#This Row],[Ngày hóa đơn]],Table1[[#This Row],[Ngày hạch toán]])</f>
        <v>45596</v>
      </c>
      <c r="T2459" s="8">
        <v>30</v>
      </c>
      <c r="U2459" s="7">
        <f>IF(Table1[[#This Row],[Ngày tính CN]]="","",S2459+T2459)</f>
        <v>45626</v>
      </c>
      <c r="V2459" s="71">
        <f ca="1">IF(Table1[[#This Row],[Hạn thanh toán]]="","",IF((U2459-NOW())&lt;0,0,(U2459-NOW())))</f>
        <v>0</v>
      </c>
      <c r="W2459" s="278"/>
      <c r="X2459" s="65" t="str">
        <f t="shared" ca="1" si="250"/>
        <v/>
      </c>
      <c r="Y2459" s="3" t="str">
        <f t="shared" si="259"/>
        <v>Đã thanh toán</v>
      </c>
      <c r="Z2459" s="250">
        <f>Table1[[#This Row],[Hạn thanh toán]]</f>
        <v>45626</v>
      </c>
      <c r="AA2459" s="250">
        <f>Table1[[#This Row],[Ngày Thanh toán]]</f>
        <v>45629</v>
      </c>
      <c r="AD2459" s="3" t="str">
        <f>IF(Table1[[#This Row],[Mã khách hàng]]="","",VLOOKUP($A2459,Ma_KH!$A:$Q,Ma_KH!O$1,0))</f>
        <v>MENAS</v>
      </c>
      <c r="AE2459" s="3" t="str">
        <f>IF(Table1[[#This Row],[Mã khách hàng]]="","",VLOOKUP($A2459,Ma_KH!$A:$Q,Ma_KH!P$1,0))</f>
        <v>CÔNG TY TNHH MENAS</v>
      </c>
      <c r="AF2459" s="3" t="str">
        <f>VLOOKUP(A2459,Ma_KH!A:Q,Ma_KH!J$1,0)</f>
        <v>Nguyễn Văn Vinh</v>
      </c>
    </row>
    <row r="2460" spans="1:32" ht="16.5">
      <c r="A2460" s="4" t="s">
        <v>11621</v>
      </c>
      <c r="B2460" s="4" t="s">
        <v>11622</v>
      </c>
      <c r="C2460" s="277">
        <v>45565</v>
      </c>
      <c r="D2460" s="279" t="s">
        <v>18849</v>
      </c>
      <c r="E2460" s="276">
        <v>45565</v>
      </c>
      <c r="F2460" s="280" t="s">
        <v>18858</v>
      </c>
      <c r="H2460" s="281">
        <v>1877445</v>
      </c>
      <c r="I2460" s="278">
        <f>IFERROR(ROUND((VLOOKUP(Table1[[#This Row],[Mã khách hàng]],Ty_Le!$A:$D,5,0)*5%),0),0)</f>
        <v>0</v>
      </c>
      <c r="J2460" s="278">
        <f>(Table1[[#This Row],[Tiền hàng]]-Table1[[#This Row],[Tiền chiết khấu]])*8%</f>
        <v>150195.6</v>
      </c>
      <c r="K2460" s="278">
        <f>Table1[[#This Row],[Tiền hàng]]-Table1[[#This Row],[Tiền chiết khấu]]+Table1[[#This Row],[Tiền VAT]]</f>
        <v>2027640.6</v>
      </c>
      <c r="L2460" s="8" t="s">
        <v>3643</v>
      </c>
      <c r="M2460" s="282">
        <v>45609</v>
      </c>
      <c r="N2460" s="279" t="s">
        <v>18870</v>
      </c>
      <c r="O2460" s="278">
        <f>IF(Table1[[#This Row],[Phân loại]]="Tồn đầu kỳ",Table1[[#This Row],[Tổng giá trị]],0)</f>
        <v>2027640.6</v>
      </c>
      <c r="P2460" s="8">
        <f>IF(Table1[[#This Row],[Số còn phải thu ĐK]]&lt;&gt;0,0,IF(Table1[[#This Row],[Phân loại]]="Bán hàng",Table1[[#This Row],[Tổng giá trị]],-Table1[[#This Row],[Tổng giá trị]]))</f>
        <v>0</v>
      </c>
      <c r="Q2460" s="18">
        <f t="shared" si="248"/>
        <v>2027640.6</v>
      </c>
      <c r="R2460" s="8">
        <f>Table1[[#This Row],[Số còn phải thu ĐK]]+Table1[[#This Row],[Giá Trị HD sau CK]]-Table1[[#This Row],[Số tiền đã thu]]</f>
        <v>0</v>
      </c>
      <c r="S2460" s="7">
        <f>IF(Table1[[#This Row],[Ngày hóa đơn]]&lt;&gt;"",Table1[[#This Row],[Ngày hóa đơn]],Table1[[#This Row],[Ngày hạch toán]])</f>
        <v>45565</v>
      </c>
      <c r="T2460" s="8">
        <v>30</v>
      </c>
      <c r="U2460" s="7">
        <f>IF(Table1[[#This Row],[Ngày tính CN]]="","",S2460+T2460)</f>
        <v>45595</v>
      </c>
      <c r="V2460" s="71">
        <f ca="1">IF(Table1[[#This Row],[Hạn thanh toán]]="","",IF((U2460-NOW())&lt;0,0,(U2460-NOW())))</f>
        <v>0</v>
      </c>
      <c r="W2460" s="278"/>
      <c r="X2460" s="65" t="str">
        <f t="shared" ca="1" si="250"/>
        <v/>
      </c>
      <c r="Y2460" s="3" t="str">
        <f t="shared" si="259"/>
        <v>Đã thanh toán</v>
      </c>
      <c r="Z2460" s="250">
        <f>Table1[[#This Row],[Hạn thanh toán]]</f>
        <v>45595</v>
      </c>
      <c r="AA2460" s="250">
        <f>Table1[[#This Row],[Ngày Thanh toán]]</f>
        <v>45609</v>
      </c>
      <c r="AD2460" s="3" t="str">
        <f>IF(Table1[[#This Row],[Mã khách hàng]]="","",VLOOKUP($A2460,Ma_KH!$A:$Q,Ma_KH!O$1,0))</f>
        <v>MENAS</v>
      </c>
      <c r="AE2460" s="3" t="str">
        <f>IF(Table1[[#This Row],[Mã khách hàng]]="","",VLOOKUP($A2460,Ma_KH!$A:$Q,Ma_KH!P$1,0))</f>
        <v>CÔNG TY TNHH MENAS</v>
      </c>
      <c r="AF2460" s="3" t="str">
        <f>VLOOKUP(A2460,Ma_KH!A:Q,Ma_KH!J$1,0)</f>
        <v>Nguyễn Văn Vinh</v>
      </c>
    </row>
    <row r="2461" spans="1:32" ht="16.5">
      <c r="A2461" s="4" t="s">
        <v>11621</v>
      </c>
      <c r="B2461" s="4" t="s">
        <v>11622</v>
      </c>
      <c r="C2461" s="75">
        <v>45702</v>
      </c>
      <c r="D2461" s="29" t="s">
        <v>18850</v>
      </c>
      <c r="E2461" s="41">
        <v>45702</v>
      </c>
      <c r="F2461" s="29" t="s">
        <v>18859</v>
      </c>
      <c r="G2461" s="3" t="s">
        <v>18863</v>
      </c>
      <c r="H2461" s="59">
        <v>6380139</v>
      </c>
      <c r="I2461" s="278">
        <f>IFERROR(ROUND((VLOOKUP(Table1[[#This Row],[Mã khách hàng]],Ty_Le!$A:$D,5,0)*5%),0),0)</f>
        <v>0</v>
      </c>
      <c r="J2461" s="278">
        <f>(Table1[[#This Row],[Tiền hàng]]-Table1[[#This Row],[Tiền chiết khấu]])*8%</f>
        <v>510411.12</v>
      </c>
      <c r="K2461" s="278">
        <f>Table1[[#This Row],[Tiền hàng]]-Table1[[#This Row],[Tiền chiết khấu]]+Table1[[#This Row],[Tiền VAT]]</f>
        <v>6890550.1200000001</v>
      </c>
      <c r="L2461" s="8" t="s">
        <v>24</v>
      </c>
      <c r="M2461" s="41">
        <v>45730</v>
      </c>
      <c r="N2461" s="29" t="s">
        <v>18871</v>
      </c>
      <c r="O2461" s="278">
        <f>IF(Table1[[#This Row],[Phân loại]]="Tồn đầu kỳ",Table1[[#This Row],[Tổng giá trị]],0)</f>
        <v>0</v>
      </c>
      <c r="P2461" s="8">
        <f>IF(Table1[[#This Row],[Số còn phải thu ĐK]]&lt;&gt;0,0,IF(Table1[[#This Row],[Phân loại]]="Bán hàng",Table1[[#This Row],[Tổng giá trị]],-Table1[[#This Row],[Tổng giá trị]]))</f>
        <v>6890550.1200000001</v>
      </c>
      <c r="Q2461" s="18">
        <f t="shared" si="248"/>
        <v>6890550.1200000001</v>
      </c>
      <c r="R2461" s="8">
        <f>Table1[[#This Row],[Số còn phải thu ĐK]]+Table1[[#This Row],[Giá Trị HD sau CK]]-Table1[[#This Row],[Số tiền đã thu]]</f>
        <v>0</v>
      </c>
      <c r="S2461" s="7">
        <f>IF(Table1[[#This Row],[Ngày hóa đơn]]&lt;&gt;"",Table1[[#This Row],[Ngày hóa đơn]],Table1[[#This Row],[Ngày hạch toán]])</f>
        <v>45702</v>
      </c>
      <c r="T2461" s="8">
        <v>30</v>
      </c>
      <c r="U2461" s="7">
        <f>IF(Table1[[#This Row],[Ngày tính CN]]="","",S2461+T2461)</f>
        <v>45732</v>
      </c>
      <c r="V2461" s="71">
        <f ca="1">IF(Table1[[#This Row],[Hạn thanh toán]]="","",IF((U2461-NOW())&lt;0,0,(U2461-NOW())))</f>
        <v>0</v>
      </c>
      <c r="W2461" s="278"/>
      <c r="X2461" s="65" t="str">
        <f t="shared" ca="1" si="250"/>
        <v/>
      </c>
      <c r="Y2461" s="3" t="str">
        <f t="shared" si="259"/>
        <v>Đã thanh toán</v>
      </c>
      <c r="Z2461" s="250">
        <f>Table1[[#This Row],[Hạn thanh toán]]</f>
        <v>45732</v>
      </c>
      <c r="AA2461" s="250">
        <f>Table1[[#This Row],[Ngày Thanh toán]]</f>
        <v>45730</v>
      </c>
      <c r="AD2461" s="3" t="str">
        <f>IF(Table1[[#This Row],[Mã khách hàng]]="","",VLOOKUP($A2461,Ma_KH!$A:$Q,Ma_KH!O$1,0))</f>
        <v>MENAS</v>
      </c>
      <c r="AE2461" s="3" t="str">
        <f>IF(Table1[[#This Row],[Mã khách hàng]]="","",VLOOKUP($A2461,Ma_KH!$A:$Q,Ma_KH!P$1,0))</f>
        <v>CÔNG TY TNHH MENAS</v>
      </c>
      <c r="AF2461" s="3" t="str">
        <f>VLOOKUP(A2461,Ma_KH!A:Q,Ma_KH!J$1,0)</f>
        <v>Nguyễn Văn Vinh</v>
      </c>
    </row>
    <row r="2462" spans="1:32" ht="16.5">
      <c r="A2462" s="4" t="s">
        <v>11621</v>
      </c>
      <c r="B2462" s="4" t="s">
        <v>11622</v>
      </c>
      <c r="C2462" s="75">
        <v>45752</v>
      </c>
      <c r="D2462" s="29" t="s">
        <v>18851</v>
      </c>
      <c r="E2462" s="41">
        <v>45752</v>
      </c>
      <c r="F2462" s="29" t="s">
        <v>18860</v>
      </c>
      <c r="G2462" s="3" t="s">
        <v>18864</v>
      </c>
      <c r="H2462" s="59">
        <v>3195582</v>
      </c>
      <c r="I2462" s="278">
        <f>IFERROR(ROUND((VLOOKUP(Table1[[#This Row],[Mã khách hàng]],Ty_Le!$A:$D,5,0)*5%),0),0)</f>
        <v>0</v>
      </c>
      <c r="J2462" s="278">
        <f>(Table1[[#This Row],[Tiền hàng]]-Table1[[#This Row],[Tiền chiết khấu]])*8%</f>
        <v>255646.56</v>
      </c>
      <c r="K2462" s="278">
        <f>Table1[[#This Row],[Tiền hàng]]-Table1[[#This Row],[Tiền chiết khấu]]+Table1[[#This Row],[Tiền VAT]]</f>
        <v>3451228.56</v>
      </c>
      <c r="L2462" s="8" t="s">
        <v>24</v>
      </c>
      <c r="M2462" s="41">
        <v>45791</v>
      </c>
      <c r="N2462" s="29" t="s">
        <v>18872</v>
      </c>
      <c r="O2462" s="278">
        <f>IF(Table1[[#This Row],[Phân loại]]="Tồn đầu kỳ",Table1[[#This Row],[Tổng giá trị]],0)</f>
        <v>0</v>
      </c>
      <c r="P2462" s="8">
        <f>IF(Table1[[#This Row],[Số còn phải thu ĐK]]&lt;&gt;0,0,IF(Table1[[#This Row],[Phân loại]]="Bán hàng",Table1[[#This Row],[Tổng giá trị]],-Table1[[#This Row],[Tổng giá trị]]))</f>
        <v>3451228.56</v>
      </c>
      <c r="Q2462" s="18">
        <f t="shared" ref="Q2462:Q2463" si="260">IF(M2462&lt;&gt;"",IF(O2462&lt;&gt;0,O2462,P2462),0)</f>
        <v>3451228.56</v>
      </c>
      <c r="R2462" s="8">
        <f>Table1[[#This Row],[Số còn phải thu ĐK]]+Table1[[#This Row],[Giá Trị HD sau CK]]-Table1[[#This Row],[Số tiền đã thu]]</f>
        <v>0</v>
      </c>
      <c r="S2462" s="7">
        <f>IF(Table1[[#This Row],[Ngày hóa đơn]]&lt;&gt;"",Table1[[#This Row],[Ngày hóa đơn]],Table1[[#This Row],[Ngày hạch toán]])</f>
        <v>45752</v>
      </c>
      <c r="T2462" s="8">
        <v>30</v>
      </c>
      <c r="U2462" s="7">
        <f>IF(Table1[[#This Row],[Ngày tính CN]]="","",S2462+T2462)</f>
        <v>45782</v>
      </c>
      <c r="V2462" s="71">
        <f ca="1">IF(Table1[[#This Row],[Hạn thanh toán]]="","",IF((U2462-NOW())&lt;0,0,(U2462-NOW())))</f>
        <v>0</v>
      </c>
      <c r="W2462" s="278"/>
      <c r="X2462" s="65" t="str">
        <f t="shared" ca="1" si="250"/>
        <v/>
      </c>
      <c r="Y2462" s="3" t="str">
        <f t="shared" si="259"/>
        <v>Đã thanh toán</v>
      </c>
      <c r="Z2462" s="250">
        <f>Table1[[#This Row],[Hạn thanh toán]]</f>
        <v>45782</v>
      </c>
      <c r="AA2462" s="250">
        <f>Table1[[#This Row],[Ngày Thanh toán]]</f>
        <v>45791</v>
      </c>
      <c r="AD2462" s="3" t="str">
        <f>IF(Table1[[#This Row],[Mã khách hàng]]="","",VLOOKUP($A2462,Ma_KH!$A:$Q,Ma_KH!O$1,0))</f>
        <v>MENAS</v>
      </c>
      <c r="AE2462" s="3" t="str">
        <f>IF(Table1[[#This Row],[Mã khách hàng]]="","",VLOOKUP($A2462,Ma_KH!$A:$Q,Ma_KH!P$1,0))</f>
        <v>CÔNG TY TNHH MENAS</v>
      </c>
      <c r="AF2462" s="3" t="str">
        <f>VLOOKUP(A2462,Ma_KH!A:Q,Ma_KH!J$1,0)</f>
        <v>Nguyễn Văn Vinh</v>
      </c>
    </row>
    <row r="2463" spans="1:32" ht="16.5">
      <c r="A2463" s="4" t="s">
        <v>11621</v>
      </c>
      <c r="B2463" s="4" t="s">
        <v>11622</v>
      </c>
      <c r="C2463" s="67">
        <v>45769</v>
      </c>
      <c r="D2463" s="29" t="s">
        <v>18852</v>
      </c>
      <c r="E2463" s="41">
        <v>45769</v>
      </c>
      <c r="F2463" s="29" t="s">
        <v>18861</v>
      </c>
      <c r="G2463" s="3" t="s">
        <v>18865</v>
      </c>
      <c r="H2463" s="59">
        <v>2548417</v>
      </c>
      <c r="I2463" s="278">
        <f>IFERROR(ROUND((VLOOKUP(Table1[[#This Row],[Mã khách hàng]],Ty_Le!$A:$D,5,0)*5%),0),0)</f>
        <v>0</v>
      </c>
      <c r="J2463" s="278">
        <f>(Table1[[#This Row],[Tiền hàng]]-Table1[[#This Row],[Tiền chiết khấu]])*8%</f>
        <v>203873.36000000002</v>
      </c>
      <c r="K2463" s="278">
        <f>Table1[[#This Row],[Tiền hàng]]-Table1[[#This Row],[Tiền chiết khấu]]+Table1[[#This Row],[Tiền VAT]]</f>
        <v>2752290.36</v>
      </c>
      <c r="L2463" s="8" t="s">
        <v>24</v>
      </c>
      <c r="M2463" s="41">
        <v>45806</v>
      </c>
      <c r="N2463" s="29" t="s">
        <v>18873</v>
      </c>
      <c r="O2463" s="278">
        <f>IF(Table1[[#This Row],[Phân loại]]="Tồn đầu kỳ",Table1[[#This Row],[Tổng giá trị]],0)</f>
        <v>0</v>
      </c>
      <c r="P2463" s="8">
        <f>IF(Table1[[#This Row],[Số còn phải thu ĐK]]&lt;&gt;0,0,IF(Table1[[#This Row],[Phân loại]]="Bán hàng",Table1[[#This Row],[Tổng giá trị]],-Table1[[#This Row],[Tổng giá trị]]))</f>
        <v>2752290.36</v>
      </c>
      <c r="Q2463" s="18">
        <f t="shared" si="260"/>
        <v>2752290.36</v>
      </c>
      <c r="R2463" s="8">
        <f>Table1[[#This Row],[Số còn phải thu ĐK]]+Table1[[#This Row],[Giá Trị HD sau CK]]-Table1[[#This Row],[Số tiền đã thu]]</f>
        <v>0</v>
      </c>
      <c r="S2463" s="7">
        <f>IF(Table1[[#This Row],[Ngày hóa đơn]]&lt;&gt;"",Table1[[#This Row],[Ngày hóa đơn]],Table1[[#This Row],[Ngày hạch toán]])</f>
        <v>45769</v>
      </c>
      <c r="T2463" s="8">
        <v>30</v>
      </c>
      <c r="U2463" s="7">
        <f>IF(Table1[[#This Row],[Ngày tính CN]]="","",S2463+T2463)</f>
        <v>45799</v>
      </c>
      <c r="V2463" s="71">
        <f ca="1">IF(Table1[[#This Row],[Hạn thanh toán]]="","",IF((U2463-NOW())&lt;0,0,(U2463-NOW())))</f>
        <v>0</v>
      </c>
      <c r="W2463" s="278"/>
      <c r="X2463" s="65" t="str">
        <f t="shared" ca="1" si="250"/>
        <v/>
      </c>
      <c r="Y2463" s="3" t="str">
        <f t="shared" si="259"/>
        <v>Đã thanh toán</v>
      </c>
      <c r="Z2463" s="250">
        <f>Table1[[#This Row],[Hạn thanh toán]]</f>
        <v>45799</v>
      </c>
      <c r="AA2463" s="250">
        <f>Table1[[#This Row],[Ngày Thanh toán]]</f>
        <v>45806</v>
      </c>
      <c r="AD2463" s="3" t="str">
        <f>IF(Table1[[#This Row],[Mã khách hàng]]="","",VLOOKUP($A2463,Ma_KH!$A:$Q,Ma_KH!O$1,0))</f>
        <v>MENAS</v>
      </c>
      <c r="AE2463" s="3" t="str">
        <f>IF(Table1[[#This Row],[Mã khách hàng]]="","",VLOOKUP($A2463,Ma_KH!$A:$Q,Ma_KH!P$1,0))</f>
        <v>CÔNG TY TNHH MENAS</v>
      </c>
      <c r="AF2463" s="3" t="str">
        <f>VLOOKUP(A2463,Ma_KH!A:Q,Ma_KH!J$1,0)</f>
        <v>Nguyễn Văn Vinh</v>
      </c>
    </row>
    <row r="2464" spans="1:32" ht="16.5">
      <c r="A2464" s="242" t="s">
        <v>19375</v>
      </c>
      <c r="B2464" s="4" t="s">
        <v>11622</v>
      </c>
      <c r="C2464" s="318">
        <v>45987</v>
      </c>
      <c r="D2464" s="242" t="s">
        <v>19373</v>
      </c>
      <c r="E2464" s="318">
        <v>45987</v>
      </c>
      <c r="F2464" s="242" t="s">
        <v>19374</v>
      </c>
      <c r="G2464" s="242" t="s">
        <v>19376</v>
      </c>
      <c r="H2464" s="241">
        <v>5236220</v>
      </c>
      <c r="I2464" s="278">
        <f>IFERROR(ROUND((VLOOKUP(Table1[[#This Row],[Mã khách hàng]],Ty_Le!$A:$D,5,0)*5%),0),0)</f>
        <v>0</v>
      </c>
      <c r="J2464" s="278">
        <f>(Table1[[#This Row],[Tiền hàng]]-Table1[[#This Row],[Tiền chiết khấu]])*8%</f>
        <v>418897.60000000003</v>
      </c>
      <c r="K2464" s="278">
        <f>Table1[[#This Row],[Tiền hàng]]-Table1[[#This Row],[Tiền chiết khấu]]+Table1[[#This Row],[Tiền VAT]]</f>
        <v>5655117.5999999996</v>
      </c>
      <c r="L2464" s="8" t="s">
        <v>24</v>
      </c>
      <c r="M2464" s="328"/>
      <c r="N2464" s="165"/>
      <c r="O2464" s="278">
        <f>IF(Table1[[#This Row],[Phân loại]]="Tồn đầu kỳ",Table1[[#This Row],[Tổng giá trị]],0)</f>
        <v>0</v>
      </c>
      <c r="P2464" s="8">
        <f>IF(Table1[[#This Row],[Số còn phải thu ĐK]]&lt;&gt;0,0,IF(Table1[[#This Row],[Phân loại]]="Bán hàng",Table1[[#This Row],[Tổng giá trị]],-Table1[[#This Row],[Tổng giá trị]]))</f>
        <v>5655117.5999999996</v>
      </c>
      <c r="Q2464" s="18">
        <f t="shared" ref="Q2464:Q2473" si="261">IF(M2464&lt;&gt;"",IF(O2464&lt;&gt;0,O2464,P2464),0)</f>
        <v>0</v>
      </c>
      <c r="R2464" s="8">
        <f>Table1[[#This Row],[Số còn phải thu ĐK]]+Table1[[#This Row],[Giá Trị HD sau CK]]-Table1[[#This Row],[Số tiền đã thu]]</f>
        <v>5655117.5999999996</v>
      </c>
      <c r="S2464" s="7">
        <f>IF(Table1[[#This Row],[Ngày hóa đơn]]&lt;&gt;"",Table1[[#This Row],[Ngày hóa đơn]],Table1[[#This Row],[Ngày hạch toán]])</f>
        <v>45987</v>
      </c>
      <c r="T2464" s="8"/>
      <c r="U2464" s="7">
        <f>IF(Table1[[#This Row],[Ngày tính CN]]="","",S2464+T2464)</f>
        <v>45987</v>
      </c>
      <c r="V2464" s="71">
        <f ca="1">IF(Table1[[#This Row],[Hạn thanh toán]]="","",IF((U2464-NOW())&lt;0,0,(U2464-NOW())))</f>
        <v>0</v>
      </c>
      <c r="W2464" s="278"/>
      <c r="X2464" s="65">
        <f ca="1">IF(OR($U2464="",$R2464=0),"",IF((U$4-NOW())&lt;0,-($U2464-NOW()),0))</f>
        <v>14.362421527781407</v>
      </c>
      <c r="Y2464" s="3" t="str">
        <f t="shared" ref="Y2464:Y2473" ca="1" si="262">IF(R2464=0,"Đã thanh toán",IF(X2464="","",IF(X2464&lt;=0,"Chưa đến hạn thanh toán",IF(X2464&lt;=30,"Nợ quá hạn 30 ngày",IF(X2464&lt;=60,"Nợ quá hạn từ 30 ngày đến 60 ngày",IF(X2464&lt;=90,"Nợ quá hạn từ 60 ngày đến 90 ngày",IF(X2464&lt;=120,"Nợ quá hạn từ 90 ngày đến 120 ngày","Nợ quá hạn hơn 120 ngày có khả năng mất thanh toán")))))))</f>
        <v>Nợ quá hạn 30 ngày</v>
      </c>
      <c r="Z2464" s="250">
        <f>Table1[[#This Row],[Hạn thanh toán]]</f>
        <v>45987</v>
      </c>
      <c r="AA2464" s="250">
        <f>Table1[[#This Row],[Ngày Thanh toán]]</f>
        <v>0</v>
      </c>
      <c r="AD2464" s="3" t="str">
        <f>IF(Table1[[#This Row],[Mã khách hàng]]="","",VLOOKUP($A2464,Ma_KH!$A:$Q,Ma_KH!O$1,0))</f>
        <v>MENAS</v>
      </c>
      <c r="AE2464" s="3" t="str">
        <f>IF(Table1[[#This Row],[Mã khách hàng]]="","",VLOOKUP($A2464,Ma_KH!$A:$Q,Ma_KH!P$1,0))</f>
        <v>CÔNG TY TNHH MENAS</v>
      </c>
      <c r="AF2464" s="3" t="s">
        <v>4748</v>
      </c>
    </row>
    <row r="2465" spans="1:32" ht="16.5">
      <c r="A2465" s="79" t="s">
        <v>10507</v>
      </c>
      <c r="B2465" s="242" t="s">
        <v>10494</v>
      </c>
      <c r="C2465" s="318">
        <v>45969</v>
      </c>
      <c r="D2465" s="242" t="s">
        <v>18954</v>
      </c>
      <c r="E2465" s="318">
        <v>45936</v>
      </c>
      <c r="F2465" s="351" t="s">
        <v>19095</v>
      </c>
      <c r="H2465" s="241">
        <v>1280752</v>
      </c>
      <c r="I2465" s="278">
        <f>IFERROR(ROUND((VLOOKUP(Table1[[#This Row],[Mã khách hàng]],Ty_Le!$A:$D,5,0)*5%),0),0)</f>
        <v>0</v>
      </c>
      <c r="J2465" s="278">
        <f>(Table1[[#This Row],[Tiền hàng]]-Table1[[#This Row],[Tiền chiết khấu]])*8%</f>
        <v>102460.16</v>
      </c>
      <c r="K2465" s="278">
        <f>Table1[[#This Row],[Tiền hàng]]-Table1[[#This Row],[Tiền chiết khấu]]+Table1[[#This Row],[Tiền VAT]]</f>
        <v>1383212.16</v>
      </c>
      <c r="L2465" s="8" t="s">
        <v>24</v>
      </c>
      <c r="M2465" s="7">
        <v>45992</v>
      </c>
      <c r="O2465" s="278">
        <f>IF(Table1[[#This Row],[Phân loại]]="Tồn đầu kỳ",Table1[[#This Row],[Tổng giá trị]],0)</f>
        <v>0</v>
      </c>
      <c r="P2465" s="8">
        <f>IF(Table1[[#This Row],[Số còn phải thu ĐK]]&lt;&gt;0,0,IF(Table1[[#This Row],[Phân loại]]="Bán hàng",Table1[[#This Row],[Tổng giá trị]],-Table1[[#This Row],[Tổng giá trị]]))</f>
        <v>1383212.16</v>
      </c>
      <c r="Q2465" s="278">
        <f t="shared" si="261"/>
        <v>1383212.16</v>
      </c>
      <c r="R2465" s="8">
        <f>Table1[[#This Row],[Số còn phải thu ĐK]]+Table1[[#This Row],[Giá Trị HD sau CK]]-Table1[[#This Row],[Số tiền đã thu]]</f>
        <v>0</v>
      </c>
      <c r="S2465" s="7">
        <f>IF(Table1[[#This Row],[Ngày hóa đơn]]&lt;&gt;"",Table1[[#This Row],[Ngày hóa đơn]],Table1[[#This Row],[Ngày hạch toán]])</f>
        <v>45936</v>
      </c>
      <c r="T2465" s="8"/>
      <c r="U2465" s="7">
        <f>IF(Table1[[#This Row],[Ngày tính CN]]="","",S2465+T2465)</f>
        <v>45936</v>
      </c>
      <c r="V2465" s="71">
        <f ca="1">IF(Table1[[#This Row],[Hạn thanh toán]]="","",IF((U2465-NOW())&lt;0,0,(U2465-NOW())))</f>
        <v>0</v>
      </c>
      <c r="W2465" s="278"/>
      <c r="X2465" s="65" t="str">
        <f t="shared" ca="1" si="250"/>
        <v/>
      </c>
      <c r="Y2465" s="3" t="str">
        <f t="shared" si="262"/>
        <v>Đã thanh toán</v>
      </c>
      <c r="Z2465" s="250">
        <f>Table1[[#This Row],[Hạn thanh toán]]</f>
        <v>45936</v>
      </c>
      <c r="AA2465" s="250">
        <f>Table1[[#This Row],[Ngày Thanh toán]]</f>
        <v>45992</v>
      </c>
      <c r="AD2465" s="3" t="str">
        <f>IF(Table1[[#This Row],[Mã khách hàng]]="","",VLOOKUP($A2465,Ma_KH!$A:$Q,Ma_KH!O$1,0))</f>
        <v>HTL</v>
      </c>
      <c r="AE2465" s="3" t="str">
        <f>IF(Table1[[#This Row],[Mã khách hàng]]="","",VLOOKUP($A2465,Ma_KH!$A:$Q,Ma_KH!P$1,0))</f>
        <v>CÔNG TY TNHH VB TOMO</v>
      </c>
      <c r="AF2465" s="3" t="str">
        <f>VLOOKUP(A2465,Ma_KH!A:Q,Ma_KH!J$1,0)</f>
        <v>Đỗ Minh Quang</v>
      </c>
    </row>
    <row r="2466" spans="1:32" ht="16.5">
      <c r="A2466" s="242" t="s">
        <v>10493</v>
      </c>
      <c r="B2466" s="242" t="s">
        <v>10494</v>
      </c>
      <c r="C2466" s="318">
        <v>45696</v>
      </c>
      <c r="D2466" s="242" t="s">
        <v>19377</v>
      </c>
      <c r="E2466" s="318"/>
      <c r="F2466" s="351"/>
      <c r="G2466" s="242" t="s">
        <v>10508</v>
      </c>
      <c r="H2466" s="241">
        <v>1129395</v>
      </c>
      <c r="I2466" s="278">
        <f>IFERROR(ROUND((VLOOKUP(Table1[[#This Row],[Mã khách hàng]],Ty_Le!$A:$D,5,0)*5%),0),0)</f>
        <v>0</v>
      </c>
      <c r="J2466" s="278">
        <f>(Table1[[#This Row],[Tiền hàng]]-Table1[[#This Row],[Tiền chiết khấu]])*8%</f>
        <v>90351.6</v>
      </c>
      <c r="K2466" s="278">
        <f>Table1[[#This Row],[Tiền hàng]]-Table1[[#This Row],[Tiền chiết khấu]]+Table1[[#This Row],[Tiền VAT]]</f>
        <v>1219746.6000000001</v>
      </c>
      <c r="L2466" s="8" t="s">
        <v>24</v>
      </c>
      <c r="M2466" s="7">
        <v>45737</v>
      </c>
      <c r="N2466" s="8" t="s">
        <v>19384</v>
      </c>
      <c r="O2466" s="278">
        <f>IF(Table1[[#This Row],[Phân loại]]="Tồn đầu kỳ",Table1[[#This Row],[Tổng giá trị]],0)</f>
        <v>0</v>
      </c>
      <c r="P2466" s="8">
        <f>IF(Table1[[#This Row],[Số còn phải thu ĐK]]&lt;&gt;0,0,IF(Table1[[#This Row],[Phân loại]]="Bán hàng",Table1[[#This Row],[Tổng giá trị]],-Table1[[#This Row],[Tổng giá trị]]))</f>
        <v>1219746.6000000001</v>
      </c>
      <c r="Q2466" s="278">
        <f t="shared" si="261"/>
        <v>1219746.6000000001</v>
      </c>
      <c r="R2466" s="8">
        <f>Table1[[#This Row],[Số còn phải thu ĐK]]+Table1[[#This Row],[Giá Trị HD sau CK]]-Table1[[#This Row],[Số tiền đã thu]]</f>
        <v>0</v>
      </c>
      <c r="S2466" s="7">
        <f>IF(Table1[[#This Row],[Ngày hóa đơn]]&lt;&gt;"",Table1[[#This Row],[Ngày hóa đơn]],Table1[[#This Row],[Ngày hạch toán]])</f>
        <v>45696</v>
      </c>
      <c r="T2466" s="8"/>
      <c r="U2466" s="7">
        <f>IF(Table1[[#This Row],[Ngày tính CN]]="","",S2466+T2466)</f>
        <v>45696</v>
      </c>
      <c r="V2466" s="71">
        <f ca="1">IF(Table1[[#This Row],[Hạn thanh toán]]="","",IF((U2466-NOW())&lt;0,0,(U2466-NOW())))</f>
        <v>0</v>
      </c>
      <c r="W2466" s="278"/>
      <c r="X2466" s="65" t="str">
        <f t="shared" ref="X2466:X2473" ca="1" si="263">IF(OR($U2466="",$R2466=0),"",IF((U$4-NOW())&lt;0,-($U2466-NOW()),0))</f>
        <v/>
      </c>
      <c r="Y2466" s="3" t="str">
        <f t="shared" si="262"/>
        <v>Đã thanh toán</v>
      </c>
      <c r="Z2466" s="250">
        <f>Table1[[#This Row],[Hạn thanh toán]]</f>
        <v>45696</v>
      </c>
      <c r="AA2466" s="250">
        <f>Table1[[#This Row],[Ngày Thanh toán]]</f>
        <v>45737</v>
      </c>
      <c r="AD2466" s="3" t="str">
        <f>IF(Table1[[#This Row],[Mã khách hàng]]="","",VLOOKUP($A2466,Ma_KH!$A:$Q,Ma_KH!O$1,0))</f>
        <v>HTL</v>
      </c>
      <c r="AE2466" s="3" t="str">
        <f>IF(Table1[[#This Row],[Mã khách hàng]]="","",VLOOKUP($A2466,Ma_KH!$A:$Q,Ma_KH!P$1,0))</f>
        <v>CÔNG TY TNHH VB TOMO</v>
      </c>
      <c r="AF2466" s="3" t="str">
        <f>VLOOKUP(A2466,Ma_KH!A:Q,Ma_KH!J$1,0)</f>
        <v>Đỗ Minh Quang</v>
      </c>
    </row>
    <row r="2467" spans="1:32" ht="16.5">
      <c r="A2467" s="242" t="s">
        <v>10493</v>
      </c>
      <c r="B2467" s="242" t="s">
        <v>10494</v>
      </c>
      <c r="C2467" s="318">
        <v>45710</v>
      </c>
      <c r="D2467" s="242" t="s">
        <v>19378</v>
      </c>
      <c r="E2467" s="318"/>
      <c r="F2467" s="351"/>
      <c r="G2467" s="242" t="s">
        <v>10508</v>
      </c>
      <c r="H2467" s="241">
        <v>1111197</v>
      </c>
      <c r="I2467" s="278">
        <f>IFERROR(ROUND((VLOOKUP(Table1[[#This Row],[Mã khách hàng]],Ty_Le!$A:$D,5,0)*5%),0),0)</f>
        <v>0</v>
      </c>
      <c r="J2467" s="278">
        <f>(Table1[[#This Row],[Tiền hàng]]-Table1[[#This Row],[Tiền chiết khấu]])*8%</f>
        <v>88895.76</v>
      </c>
      <c r="K2467" s="278">
        <f>Table1[[#This Row],[Tiền hàng]]-Table1[[#This Row],[Tiền chiết khấu]]+Table1[[#This Row],[Tiền VAT]]</f>
        <v>1200092.76</v>
      </c>
      <c r="L2467" s="8" t="s">
        <v>24</v>
      </c>
      <c r="M2467" s="7">
        <v>45737</v>
      </c>
      <c r="N2467" s="8" t="s">
        <v>19384</v>
      </c>
      <c r="O2467" s="278">
        <f>IF(Table1[[#This Row],[Phân loại]]="Tồn đầu kỳ",Table1[[#This Row],[Tổng giá trị]],0)</f>
        <v>0</v>
      </c>
      <c r="P2467" s="8">
        <f>IF(Table1[[#This Row],[Số còn phải thu ĐK]]&lt;&gt;0,0,IF(Table1[[#This Row],[Phân loại]]="Bán hàng",Table1[[#This Row],[Tổng giá trị]],-Table1[[#This Row],[Tổng giá trị]]))</f>
        <v>1200092.76</v>
      </c>
      <c r="Q2467" s="278">
        <f t="shared" si="261"/>
        <v>1200092.76</v>
      </c>
      <c r="R2467" s="8">
        <f>Table1[[#This Row],[Số còn phải thu ĐK]]+Table1[[#This Row],[Giá Trị HD sau CK]]-Table1[[#This Row],[Số tiền đã thu]]</f>
        <v>0</v>
      </c>
      <c r="S2467" s="7">
        <f>IF(Table1[[#This Row],[Ngày hóa đơn]]&lt;&gt;"",Table1[[#This Row],[Ngày hóa đơn]],Table1[[#This Row],[Ngày hạch toán]])</f>
        <v>45710</v>
      </c>
      <c r="T2467" s="8"/>
      <c r="U2467" s="7">
        <f>IF(Table1[[#This Row],[Ngày tính CN]]="","",S2467+T2467)</f>
        <v>45710</v>
      </c>
      <c r="V2467" s="71">
        <f ca="1">IF(Table1[[#This Row],[Hạn thanh toán]]="","",IF((U2467-NOW())&lt;0,0,(U2467-NOW())))</f>
        <v>0</v>
      </c>
      <c r="W2467" s="278"/>
      <c r="X2467" s="65" t="str">
        <f t="shared" ca="1" si="263"/>
        <v/>
      </c>
      <c r="Y2467" s="3" t="str">
        <f t="shared" si="262"/>
        <v>Đã thanh toán</v>
      </c>
      <c r="Z2467" s="250">
        <f>Table1[[#This Row],[Hạn thanh toán]]</f>
        <v>45710</v>
      </c>
      <c r="AA2467" s="250">
        <f>Table1[[#This Row],[Ngày Thanh toán]]</f>
        <v>45737</v>
      </c>
      <c r="AD2467" s="3" t="str">
        <f>IF(Table1[[#This Row],[Mã khách hàng]]="","",VLOOKUP($A2467,Ma_KH!$A:$Q,Ma_KH!O$1,0))</f>
        <v>HTL</v>
      </c>
      <c r="AE2467" s="3" t="str">
        <f>IF(Table1[[#This Row],[Mã khách hàng]]="","",VLOOKUP($A2467,Ma_KH!$A:$Q,Ma_KH!P$1,0))</f>
        <v>CÔNG TY TNHH VB TOMO</v>
      </c>
      <c r="AF2467" s="3" t="str">
        <f>VLOOKUP(A2467,Ma_KH!A:Q,Ma_KH!J$1,0)</f>
        <v>Đỗ Minh Quang</v>
      </c>
    </row>
    <row r="2468" spans="1:32" ht="16.5">
      <c r="A2468" s="242" t="s">
        <v>10493</v>
      </c>
      <c r="B2468" s="242" t="s">
        <v>10494</v>
      </c>
      <c r="C2468" s="318">
        <v>45870</v>
      </c>
      <c r="D2468" s="242" t="s">
        <v>19379</v>
      </c>
      <c r="E2468" s="318"/>
      <c r="F2468" s="351"/>
      <c r="G2468" s="242" t="s">
        <v>10508</v>
      </c>
      <c r="H2468" s="241">
        <v>1489826</v>
      </c>
      <c r="I2468" s="278">
        <f>IFERROR(ROUND((VLOOKUP(Table1[[#This Row],[Mã khách hàng]],Ty_Le!$A:$D,5,0)*5%),0),0)</f>
        <v>0</v>
      </c>
      <c r="J2468" s="278">
        <f>(Table1[[#This Row],[Tiền hàng]]-Table1[[#This Row],[Tiền chiết khấu]])*8%</f>
        <v>119186.08</v>
      </c>
      <c r="K2468" s="278">
        <f>Table1[[#This Row],[Tiền hàng]]-Table1[[#This Row],[Tiền chiết khấu]]+Table1[[#This Row],[Tiền VAT]]</f>
        <v>1609012.08</v>
      </c>
      <c r="L2468" s="8" t="s">
        <v>24</v>
      </c>
      <c r="M2468" s="7">
        <v>45737</v>
      </c>
      <c r="N2468" s="8" t="s">
        <v>19384</v>
      </c>
      <c r="O2468" s="278">
        <f>IF(Table1[[#This Row],[Phân loại]]="Tồn đầu kỳ",Table1[[#This Row],[Tổng giá trị]],0)</f>
        <v>0</v>
      </c>
      <c r="P2468" s="8">
        <f>IF(Table1[[#This Row],[Số còn phải thu ĐK]]&lt;&gt;0,0,IF(Table1[[#This Row],[Phân loại]]="Bán hàng",Table1[[#This Row],[Tổng giá trị]],-Table1[[#This Row],[Tổng giá trị]]))</f>
        <v>1609012.08</v>
      </c>
      <c r="Q2468" s="278">
        <f t="shared" si="261"/>
        <v>1609012.08</v>
      </c>
      <c r="R2468" s="8">
        <f>Table1[[#This Row],[Số còn phải thu ĐK]]+Table1[[#This Row],[Giá Trị HD sau CK]]-Table1[[#This Row],[Số tiền đã thu]]</f>
        <v>0</v>
      </c>
      <c r="S2468" s="7">
        <f>IF(Table1[[#This Row],[Ngày hóa đơn]]&lt;&gt;"",Table1[[#This Row],[Ngày hóa đơn]],Table1[[#This Row],[Ngày hạch toán]])</f>
        <v>45870</v>
      </c>
      <c r="T2468" s="8"/>
      <c r="U2468" s="7">
        <f>IF(Table1[[#This Row],[Ngày tính CN]]="","",S2468+T2468)</f>
        <v>45870</v>
      </c>
      <c r="V2468" s="71">
        <f ca="1">IF(Table1[[#This Row],[Hạn thanh toán]]="","",IF((U2468-NOW())&lt;0,0,(U2468-NOW())))</f>
        <v>0</v>
      </c>
      <c r="W2468" s="278"/>
      <c r="X2468" s="65" t="str">
        <f t="shared" ca="1" si="263"/>
        <v/>
      </c>
      <c r="Y2468" s="3" t="str">
        <f t="shared" si="262"/>
        <v>Đã thanh toán</v>
      </c>
      <c r="Z2468" s="250">
        <f>Table1[[#This Row],[Hạn thanh toán]]</f>
        <v>45870</v>
      </c>
      <c r="AA2468" s="250">
        <f>Table1[[#This Row],[Ngày Thanh toán]]</f>
        <v>45737</v>
      </c>
      <c r="AD2468" s="3" t="str">
        <f>IF(Table1[[#This Row],[Mã khách hàng]]="","",VLOOKUP($A2468,Ma_KH!$A:$Q,Ma_KH!O$1,0))</f>
        <v>HTL</v>
      </c>
      <c r="AE2468" s="3" t="str">
        <f>IF(Table1[[#This Row],[Mã khách hàng]]="","",VLOOKUP($A2468,Ma_KH!$A:$Q,Ma_KH!P$1,0))</f>
        <v>CÔNG TY TNHH VB TOMO</v>
      </c>
      <c r="AF2468" s="3" t="str">
        <f>VLOOKUP(A2468,Ma_KH!A:Q,Ma_KH!J$1,0)</f>
        <v>Đỗ Minh Quang</v>
      </c>
    </row>
    <row r="2469" spans="1:32" ht="16.5">
      <c r="A2469" s="242" t="s">
        <v>10493</v>
      </c>
      <c r="B2469" s="242" t="s">
        <v>10494</v>
      </c>
      <c r="C2469" s="318">
        <v>45665</v>
      </c>
      <c r="D2469" s="242" t="s">
        <v>19380</v>
      </c>
      <c r="E2469" s="318"/>
      <c r="F2469" s="351"/>
      <c r="G2469" s="242" t="s">
        <v>10508</v>
      </c>
      <c r="H2469" s="241">
        <v>1674019</v>
      </c>
      <c r="I2469" s="278">
        <f>IFERROR(ROUND((VLOOKUP(Table1[[#This Row],[Mã khách hàng]],Ty_Le!$A:$D,5,0)*5%),0),0)</f>
        <v>0</v>
      </c>
      <c r="J2469" s="278">
        <f>(Table1[[#This Row],[Tiền hàng]]-Table1[[#This Row],[Tiền chiết khấu]])*8%</f>
        <v>133921.51999999999</v>
      </c>
      <c r="K2469" s="278">
        <f>Table1[[#This Row],[Tiền hàng]]-Table1[[#This Row],[Tiền chiết khấu]]+Table1[[#This Row],[Tiền VAT]]</f>
        <v>1807940.52</v>
      </c>
      <c r="L2469" s="8" t="s">
        <v>24</v>
      </c>
      <c r="M2469" s="7">
        <v>45790</v>
      </c>
      <c r="N2469" s="8" t="s">
        <v>19385</v>
      </c>
      <c r="O2469" s="278">
        <f>IF(Table1[[#This Row],[Phân loại]]="Tồn đầu kỳ",Table1[[#This Row],[Tổng giá trị]],0)</f>
        <v>0</v>
      </c>
      <c r="P2469" s="8">
        <f>IF(Table1[[#This Row],[Số còn phải thu ĐK]]&lt;&gt;0,0,IF(Table1[[#This Row],[Phân loại]]="Bán hàng",Table1[[#This Row],[Tổng giá trị]],-Table1[[#This Row],[Tổng giá trị]]))</f>
        <v>1807940.52</v>
      </c>
      <c r="Q2469" s="278">
        <f t="shared" si="261"/>
        <v>1807940.52</v>
      </c>
      <c r="R2469" s="8">
        <f>Table1[[#This Row],[Số còn phải thu ĐK]]+Table1[[#This Row],[Giá Trị HD sau CK]]-Table1[[#This Row],[Số tiền đã thu]]</f>
        <v>0</v>
      </c>
      <c r="S2469" s="7">
        <f>IF(Table1[[#This Row],[Ngày hóa đơn]]&lt;&gt;"",Table1[[#This Row],[Ngày hóa đơn]],Table1[[#This Row],[Ngày hạch toán]])</f>
        <v>45665</v>
      </c>
      <c r="T2469" s="8"/>
      <c r="U2469" s="7">
        <f>IF(Table1[[#This Row],[Ngày tính CN]]="","",S2469+T2469)</f>
        <v>45665</v>
      </c>
      <c r="V2469" s="71">
        <f ca="1">IF(Table1[[#This Row],[Hạn thanh toán]]="","",IF((U2469-NOW())&lt;0,0,(U2469-NOW())))</f>
        <v>0</v>
      </c>
      <c r="W2469" s="278"/>
      <c r="X2469" s="65" t="str">
        <f t="shared" ca="1" si="263"/>
        <v/>
      </c>
      <c r="Y2469" s="3" t="str">
        <f t="shared" si="262"/>
        <v>Đã thanh toán</v>
      </c>
      <c r="Z2469" s="250">
        <f>Table1[[#This Row],[Hạn thanh toán]]</f>
        <v>45665</v>
      </c>
      <c r="AA2469" s="250">
        <f>Table1[[#This Row],[Ngày Thanh toán]]</f>
        <v>45790</v>
      </c>
      <c r="AD2469" s="3" t="str">
        <f>IF(Table1[[#This Row],[Mã khách hàng]]="","",VLOOKUP($A2469,Ma_KH!$A:$Q,Ma_KH!O$1,0))</f>
        <v>HTL</v>
      </c>
      <c r="AE2469" s="3" t="str">
        <f>IF(Table1[[#This Row],[Mã khách hàng]]="","",VLOOKUP($A2469,Ma_KH!$A:$Q,Ma_KH!P$1,0))</f>
        <v>CÔNG TY TNHH VB TOMO</v>
      </c>
      <c r="AF2469" s="3" t="str">
        <f>VLOOKUP(A2469,Ma_KH!A:Q,Ma_KH!J$1,0)</f>
        <v>Đỗ Minh Quang</v>
      </c>
    </row>
    <row r="2470" spans="1:32" ht="16.5">
      <c r="A2470" s="242" t="s">
        <v>10493</v>
      </c>
      <c r="B2470" s="242" t="s">
        <v>10494</v>
      </c>
      <c r="C2470" s="318">
        <v>45748</v>
      </c>
      <c r="D2470" s="242" t="s">
        <v>19381</v>
      </c>
      <c r="E2470" s="318"/>
      <c r="F2470" s="351"/>
      <c r="G2470" s="242" t="s">
        <v>10508</v>
      </c>
      <c r="H2470" s="241">
        <v>1454118</v>
      </c>
      <c r="I2470" s="278">
        <f>IFERROR(ROUND((VLOOKUP(Table1[[#This Row],[Mã khách hàng]],Ty_Le!$A:$D,5,0)*5%),0),0)</f>
        <v>0</v>
      </c>
      <c r="J2470" s="278">
        <f>(Table1[[#This Row],[Tiền hàng]]-Table1[[#This Row],[Tiền chiết khấu]])*8%</f>
        <v>116329.44</v>
      </c>
      <c r="K2470" s="278">
        <f>Table1[[#This Row],[Tiền hàng]]-Table1[[#This Row],[Tiền chiết khấu]]+Table1[[#This Row],[Tiền VAT]]</f>
        <v>1570447.44</v>
      </c>
      <c r="L2470" s="8" t="s">
        <v>24</v>
      </c>
      <c r="M2470" s="7">
        <v>45932</v>
      </c>
      <c r="N2470" s="8" t="s">
        <v>19386</v>
      </c>
      <c r="O2470" s="278">
        <f>IF(Table1[[#This Row],[Phân loại]]="Tồn đầu kỳ",Table1[[#This Row],[Tổng giá trị]],0)</f>
        <v>0</v>
      </c>
      <c r="P2470" s="8">
        <f>IF(Table1[[#This Row],[Số còn phải thu ĐK]]&lt;&gt;0,0,IF(Table1[[#This Row],[Phân loại]]="Bán hàng",Table1[[#This Row],[Tổng giá trị]],-Table1[[#This Row],[Tổng giá trị]]))</f>
        <v>1570447.44</v>
      </c>
      <c r="Q2470" s="278">
        <f t="shared" si="261"/>
        <v>1570447.44</v>
      </c>
      <c r="R2470" s="8">
        <f>Table1[[#This Row],[Số còn phải thu ĐK]]+Table1[[#This Row],[Giá Trị HD sau CK]]-Table1[[#This Row],[Số tiền đã thu]]</f>
        <v>0</v>
      </c>
      <c r="S2470" s="7">
        <f>IF(Table1[[#This Row],[Ngày hóa đơn]]&lt;&gt;"",Table1[[#This Row],[Ngày hóa đơn]],Table1[[#This Row],[Ngày hạch toán]])</f>
        <v>45748</v>
      </c>
      <c r="T2470" s="8"/>
      <c r="U2470" s="7">
        <f>IF(Table1[[#This Row],[Ngày tính CN]]="","",S2470+T2470)</f>
        <v>45748</v>
      </c>
      <c r="V2470" s="71">
        <f ca="1">IF(Table1[[#This Row],[Hạn thanh toán]]="","",IF((U2470-NOW())&lt;0,0,(U2470-NOW())))</f>
        <v>0</v>
      </c>
      <c r="W2470" s="278"/>
      <c r="X2470" s="65" t="str">
        <f t="shared" ca="1" si="263"/>
        <v/>
      </c>
      <c r="Y2470" s="3" t="str">
        <f t="shared" si="262"/>
        <v>Đã thanh toán</v>
      </c>
      <c r="Z2470" s="250">
        <f>Table1[[#This Row],[Hạn thanh toán]]</f>
        <v>45748</v>
      </c>
      <c r="AA2470" s="250">
        <f>Table1[[#This Row],[Ngày Thanh toán]]</f>
        <v>45932</v>
      </c>
      <c r="AD2470" s="3" t="str">
        <f>IF(Table1[[#This Row],[Mã khách hàng]]="","",VLOOKUP($A2470,Ma_KH!$A:$Q,Ma_KH!O$1,0))</f>
        <v>HTL</v>
      </c>
      <c r="AE2470" s="3" t="str">
        <f>IF(Table1[[#This Row],[Mã khách hàng]]="","",VLOOKUP($A2470,Ma_KH!$A:$Q,Ma_KH!P$1,0))</f>
        <v>CÔNG TY TNHH VB TOMO</v>
      </c>
      <c r="AF2470" s="3" t="str">
        <f>VLOOKUP(A2470,Ma_KH!A:Q,Ma_KH!J$1,0)</f>
        <v>Đỗ Minh Quang</v>
      </c>
    </row>
    <row r="2471" spans="1:32" ht="16.5">
      <c r="A2471" s="242" t="s">
        <v>10493</v>
      </c>
      <c r="B2471" s="242" t="s">
        <v>10494</v>
      </c>
      <c r="C2471" s="318">
        <v>45825</v>
      </c>
      <c r="D2471" s="242" t="s">
        <v>19382</v>
      </c>
      <c r="E2471" s="318"/>
      <c r="F2471" s="351"/>
      <c r="G2471" s="242" t="s">
        <v>10508</v>
      </c>
      <c r="H2471" s="241">
        <v>1711113</v>
      </c>
      <c r="I2471" s="278">
        <f>IFERROR(ROUND((VLOOKUP(Table1[[#This Row],[Mã khách hàng]],Ty_Le!$A:$D,5,0)*5%),0),0)</f>
        <v>0</v>
      </c>
      <c r="J2471" s="278">
        <f>(Table1[[#This Row],[Tiền hàng]]-Table1[[#This Row],[Tiền chiết khấu]])*8%</f>
        <v>136889.04</v>
      </c>
      <c r="K2471" s="278">
        <f>Table1[[#This Row],[Tiền hàng]]-Table1[[#This Row],[Tiền chiết khấu]]+Table1[[#This Row],[Tiền VAT]]</f>
        <v>1848002.04</v>
      </c>
      <c r="L2471" s="8" t="s">
        <v>24</v>
      </c>
      <c r="M2471" s="7">
        <v>45932</v>
      </c>
      <c r="N2471" s="8" t="s">
        <v>19386</v>
      </c>
      <c r="O2471" s="278">
        <f>IF(Table1[[#This Row],[Phân loại]]="Tồn đầu kỳ",Table1[[#This Row],[Tổng giá trị]],0)</f>
        <v>0</v>
      </c>
      <c r="P2471" s="8">
        <f>IF(Table1[[#This Row],[Số còn phải thu ĐK]]&lt;&gt;0,0,IF(Table1[[#This Row],[Phân loại]]="Bán hàng",Table1[[#This Row],[Tổng giá trị]],-Table1[[#This Row],[Tổng giá trị]]))</f>
        <v>1848002.04</v>
      </c>
      <c r="Q2471" s="278">
        <f t="shared" si="261"/>
        <v>1848002.04</v>
      </c>
      <c r="R2471" s="8">
        <f>Table1[[#This Row],[Số còn phải thu ĐK]]+Table1[[#This Row],[Giá Trị HD sau CK]]-Table1[[#This Row],[Số tiền đã thu]]</f>
        <v>0</v>
      </c>
      <c r="S2471" s="7">
        <f>IF(Table1[[#This Row],[Ngày hóa đơn]]&lt;&gt;"",Table1[[#This Row],[Ngày hóa đơn]],Table1[[#This Row],[Ngày hạch toán]])</f>
        <v>45825</v>
      </c>
      <c r="T2471" s="8"/>
      <c r="U2471" s="7">
        <f>IF(Table1[[#This Row],[Ngày tính CN]]="","",S2471+T2471)</f>
        <v>45825</v>
      </c>
      <c r="V2471" s="71">
        <f ca="1">IF(Table1[[#This Row],[Hạn thanh toán]]="","",IF((U2471-NOW())&lt;0,0,(U2471-NOW())))</f>
        <v>0</v>
      </c>
      <c r="W2471" s="278"/>
      <c r="X2471" s="65" t="str">
        <f t="shared" ca="1" si="263"/>
        <v/>
      </c>
      <c r="Y2471" s="3" t="str">
        <f t="shared" si="262"/>
        <v>Đã thanh toán</v>
      </c>
      <c r="Z2471" s="250">
        <f>Table1[[#This Row],[Hạn thanh toán]]</f>
        <v>45825</v>
      </c>
      <c r="AA2471" s="250">
        <f>Table1[[#This Row],[Ngày Thanh toán]]</f>
        <v>45932</v>
      </c>
      <c r="AD2471" s="3" t="str">
        <f>IF(Table1[[#This Row],[Mã khách hàng]]="","",VLOOKUP($A2471,Ma_KH!$A:$Q,Ma_KH!O$1,0))</f>
        <v>HTL</v>
      </c>
      <c r="AE2471" s="3" t="str">
        <f>IF(Table1[[#This Row],[Mã khách hàng]]="","",VLOOKUP($A2471,Ma_KH!$A:$Q,Ma_KH!P$1,0))</f>
        <v>CÔNG TY TNHH VB TOMO</v>
      </c>
      <c r="AF2471" s="3" t="str">
        <f>VLOOKUP(A2471,Ma_KH!A:Q,Ma_KH!J$1,0)</f>
        <v>Đỗ Minh Quang</v>
      </c>
    </row>
    <row r="2472" spans="1:32" ht="16.5">
      <c r="A2472" s="242" t="s">
        <v>10493</v>
      </c>
      <c r="B2472" s="242" t="s">
        <v>10494</v>
      </c>
      <c r="C2472" s="318">
        <v>45919</v>
      </c>
      <c r="D2472" s="242" t="s">
        <v>19383</v>
      </c>
      <c r="E2472" s="318"/>
      <c r="F2472" s="351"/>
      <c r="G2472" s="242" t="s">
        <v>10508</v>
      </c>
      <c r="H2472" s="241">
        <v>1380368</v>
      </c>
      <c r="I2472" s="278">
        <f>IFERROR(ROUND((VLOOKUP(Table1[[#This Row],[Mã khách hàng]],Ty_Le!$A:$D,5,0)*5%),0),0)</f>
        <v>0</v>
      </c>
      <c r="J2472" s="278">
        <f>(Table1[[#This Row],[Tiền hàng]]-Table1[[#This Row],[Tiền chiết khấu]])*8%</f>
        <v>110429.44</v>
      </c>
      <c r="K2472" s="278">
        <f>Table1[[#This Row],[Tiền hàng]]-Table1[[#This Row],[Tiền chiết khấu]]+Table1[[#This Row],[Tiền VAT]]</f>
        <v>1490797.44</v>
      </c>
      <c r="L2472" s="8" t="s">
        <v>24</v>
      </c>
      <c r="M2472" s="7">
        <v>45932</v>
      </c>
      <c r="N2472" s="8" t="s">
        <v>19386</v>
      </c>
      <c r="O2472" s="278">
        <f>IF(Table1[[#This Row],[Phân loại]]="Tồn đầu kỳ",Table1[[#This Row],[Tổng giá trị]],0)</f>
        <v>0</v>
      </c>
      <c r="P2472" s="8">
        <f>IF(Table1[[#This Row],[Số còn phải thu ĐK]]&lt;&gt;0,0,IF(Table1[[#This Row],[Phân loại]]="Bán hàng",Table1[[#This Row],[Tổng giá trị]],-Table1[[#This Row],[Tổng giá trị]]))</f>
        <v>1490797.44</v>
      </c>
      <c r="Q2472" s="278">
        <f t="shared" si="261"/>
        <v>1490797.44</v>
      </c>
      <c r="R2472" s="8">
        <f>Table1[[#This Row],[Số còn phải thu ĐK]]+Table1[[#This Row],[Giá Trị HD sau CK]]-Table1[[#This Row],[Số tiền đã thu]]</f>
        <v>0</v>
      </c>
      <c r="S2472" s="7">
        <f>IF(Table1[[#This Row],[Ngày hóa đơn]]&lt;&gt;"",Table1[[#This Row],[Ngày hóa đơn]],Table1[[#This Row],[Ngày hạch toán]])</f>
        <v>45919</v>
      </c>
      <c r="T2472" s="8"/>
      <c r="U2472" s="7">
        <f>IF(Table1[[#This Row],[Ngày tính CN]]="","",S2472+T2472)</f>
        <v>45919</v>
      </c>
      <c r="V2472" s="71">
        <f ca="1">IF(Table1[[#This Row],[Hạn thanh toán]]="","",IF((U2472-NOW())&lt;0,0,(U2472-NOW())))</f>
        <v>0</v>
      </c>
      <c r="W2472" s="278"/>
      <c r="X2472" s="65" t="str">
        <f t="shared" ca="1" si="263"/>
        <v/>
      </c>
      <c r="Y2472" s="3" t="str">
        <f t="shared" si="262"/>
        <v>Đã thanh toán</v>
      </c>
      <c r="Z2472" s="250">
        <f>Table1[[#This Row],[Hạn thanh toán]]</f>
        <v>45919</v>
      </c>
      <c r="AA2472" s="250">
        <f>Table1[[#This Row],[Ngày Thanh toán]]</f>
        <v>45932</v>
      </c>
      <c r="AD2472" s="3" t="str">
        <f>IF(Table1[[#This Row],[Mã khách hàng]]="","",VLOOKUP($A2472,Ma_KH!$A:$Q,Ma_KH!O$1,0))</f>
        <v>HTL</v>
      </c>
      <c r="AE2472" s="3" t="str">
        <f>IF(Table1[[#This Row],[Mã khách hàng]]="","",VLOOKUP($A2472,Ma_KH!$A:$Q,Ma_KH!P$1,0))</f>
        <v>CÔNG TY TNHH VB TOMO</v>
      </c>
      <c r="AF2472" s="3" t="str">
        <f>VLOOKUP(A2472,Ma_KH!A:Q,Ma_KH!J$1,0)</f>
        <v>Đỗ Minh Quang</v>
      </c>
    </row>
    <row r="2473" spans="1:32" ht="16.5">
      <c r="A2473" s="316" t="s">
        <v>10507</v>
      </c>
      <c r="B2473" s="242" t="s">
        <v>10494</v>
      </c>
      <c r="C2473" s="317">
        <v>45973</v>
      </c>
      <c r="D2473" s="316" t="s">
        <v>19387</v>
      </c>
      <c r="E2473" s="317">
        <v>45973</v>
      </c>
      <c r="F2473" s="316"/>
      <c r="G2473" s="316" t="s">
        <v>19388</v>
      </c>
      <c r="H2473" s="319">
        <v>71962</v>
      </c>
      <c r="I2473" s="278">
        <f>IFERROR(ROUND((VLOOKUP(Table1[[#This Row],[Mã khách hàng]],Ty_Le!$A:$D,5,0)*5%),0),0)</f>
        <v>0</v>
      </c>
      <c r="J2473" s="278">
        <f>(Table1[[#This Row],[Tiền hàng]]-Table1[[#This Row],[Tiền chiết khấu]])*8%</f>
        <v>5756.96</v>
      </c>
      <c r="K2473" s="278">
        <f>Table1[[#This Row],[Tiền hàng]]-Table1[[#This Row],[Tiền chiết khấu]]+Table1[[#This Row],[Tiền VAT]]</f>
        <v>77718.960000000006</v>
      </c>
      <c r="L2473" s="8" t="s">
        <v>17</v>
      </c>
      <c r="M2473" s="7">
        <v>45992</v>
      </c>
      <c r="O2473" s="278">
        <f>IF(Table1[[#This Row],[Phân loại]]="Tồn đầu kỳ",Table1[[#This Row],[Tổng giá trị]],0)</f>
        <v>0</v>
      </c>
      <c r="P2473" s="8">
        <f>IF(Table1[[#This Row],[Số còn phải thu ĐK]]&lt;&gt;0,0,IF(Table1[[#This Row],[Phân loại]]="Bán hàng",Table1[[#This Row],[Tổng giá trị]],-Table1[[#This Row],[Tổng giá trị]]))</f>
        <v>-77718.960000000006</v>
      </c>
      <c r="Q2473" s="278">
        <f t="shared" si="261"/>
        <v>-77718.960000000006</v>
      </c>
      <c r="R2473" s="8">
        <f>Table1[[#This Row],[Số còn phải thu ĐK]]+Table1[[#This Row],[Giá Trị HD sau CK]]-Table1[[#This Row],[Số tiền đã thu]]</f>
        <v>0</v>
      </c>
      <c r="S2473" s="7">
        <f>IF(Table1[[#This Row],[Ngày hóa đơn]]&lt;&gt;"",Table1[[#This Row],[Ngày hóa đơn]],Table1[[#This Row],[Ngày hạch toán]])</f>
        <v>45973</v>
      </c>
      <c r="T2473" s="8"/>
      <c r="U2473" s="7">
        <f>IF(Table1[[#This Row],[Ngày tính CN]]="","",S2473+T2473)</f>
        <v>45973</v>
      </c>
      <c r="V2473" s="71">
        <f ca="1">IF(Table1[[#This Row],[Hạn thanh toán]]="","",IF((U2473-NOW())&lt;0,0,(U2473-NOW())))</f>
        <v>0</v>
      </c>
      <c r="W2473" s="278"/>
      <c r="X2473" s="65" t="str">
        <f t="shared" ca="1" si="263"/>
        <v/>
      </c>
      <c r="Y2473" s="3" t="str">
        <f t="shared" si="262"/>
        <v>Đã thanh toán</v>
      </c>
      <c r="Z2473" s="250">
        <f>Table1[[#This Row],[Hạn thanh toán]]</f>
        <v>45973</v>
      </c>
      <c r="AA2473" s="250">
        <f>Table1[[#This Row],[Ngày Thanh toán]]</f>
        <v>45992</v>
      </c>
      <c r="AD2473" s="3" t="str">
        <f>IF(Table1[[#This Row],[Mã khách hàng]]="","",VLOOKUP($A2473,Ma_KH!$A:$Q,Ma_KH!O$1,0))</f>
        <v>HTL</v>
      </c>
      <c r="AE2473" s="3" t="str">
        <f>IF(Table1[[#This Row],[Mã khách hàng]]="","",VLOOKUP($A2473,Ma_KH!$A:$Q,Ma_KH!P$1,0))</f>
        <v>CÔNG TY TNHH VB TOMO</v>
      </c>
      <c r="AF2473" s="3" t="str">
        <f>VLOOKUP(A2473,Ma_KH!A:Q,Ma_KH!J$1,0)</f>
        <v>Đỗ Minh Quang</v>
      </c>
    </row>
    <row r="2474" spans="1:32" ht="16.5">
      <c r="A2474" s="242" t="s">
        <v>139</v>
      </c>
      <c r="B2474" s="4" t="s">
        <v>4518</v>
      </c>
      <c r="C2474" s="318">
        <v>45936</v>
      </c>
      <c r="D2474" s="242" t="s">
        <v>19064</v>
      </c>
      <c r="E2474" s="318">
        <v>45936</v>
      </c>
      <c r="F2474" s="351" t="s">
        <v>19096</v>
      </c>
      <c r="G2474" s="242" t="s">
        <v>19120</v>
      </c>
      <c r="H2474" s="241">
        <v>644964</v>
      </c>
      <c r="I2474" s="278">
        <f>IFERROR(ROUND((VLOOKUP(Table1[[#This Row],[Mã khách hàng]],Ty_Le!$A:$D,5,0)*5%),0),0)</f>
        <v>0</v>
      </c>
      <c r="J2474" s="278">
        <f>(Table1[[#This Row],[Tiền hàng]]-Table1[[#This Row],[Tiền chiết khấu]])*8%</f>
        <v>51597.120000000003</v>
      </c>
      <c r="K2474" s="278">
        <f>Table1[[#This Row],[Tiền hàng]]-Table1[[#This Row],[Tiền chiết khấu]]+Table1[[#This Row],[Tiền VAT]]</f>
        <v>696561.12</v>
      </c>
      <c r="L2474" s="8" t="s">
        <v>24</v>
      </c>
      <c r="M2474" s="7">
        <v>45992</v>
      </c>
      <c r="O2474" s="278">
        <f>IF(Table1[[#This Row],[Phân loại]]="Tồn đầu kỳ",Table1[[#This Row],[Tổng giá trị]],0)</f>
        <v>0</v>
      </c>
      <c r="P2474" s="8">
        <f>IF(Table1[[#This Row],[Số còn phải thu ĐK]]&lt;&gt;0,0,IF(Table1[[#This Row],[Phân loại]]="Bán hàng",Table1[[#This Row],[Tổng giá trị]],-Table1[[#This Row],[Tổng giá trị]]))</f>
        <v>696561.12</v>
      </c>
      <c r="Q2474" s="278">
        <f t="shared" ref="Q2474:Q2504" si="264">IF(M2474&lt;&gt;"",IF(O2474&lt;&gt;0,O2474,P2474),0)</f>
        <v>696561.12</v>
      </c>
      <c r="R2474" s="8">
        <f>Table1[[#This Row],[Số còn phải thu ĐK]]+Table1[[#This Row],[Giá Trị HD sau CK]]-Table1[[#This Row],[Số tiền đã thu]]</f>
        <v>0</v>
      </c>
      <c r="S2474" s="7">
        <f>IF(Table1[[#This Row],[Ngày hóa đơn]]&lt;&gt;"",Table1[[#This Row],[Ngày hóa đơn]],Table1[[#This Row],[Ngày hạch toán]])</f>
        <v>45936</v>
      </c>
      <c r="T2474" s="8"/>
      <c r="U2474" s="7">
        <f>IF(Table1[[#This Row],[Ngày tính CN]]="","",S2474+T2474)</f>
        <v>45936</v>
      </c>
      <c r="V2474" s="71">
        <f ca="1">IF(Table1[[#This Row],[Hạn thanh toán]]="","",IF((U2474-NOW())&lt;0,0,(U2474-NOW())))</f>
        <v>0</v>
      </c>
      <c r="W2474" s="278"/>
      <c r="X2474" s="65" t="str">
        <f t="shared" ca="1" si="250"/>
        <v/>
      </c>
      <c r="Y2474" s="3" t="str">
        <f t="shared" ref="Y2474:Y2504" si="265">IF(R2474=0,"Đã thanh toán",IF(X2474="","",IF(X2474&lt;=0,"Chưa đến hạn thanh toán",IF(X2474&lt;=30,"Nợ quá hạn 30 ngày",IF(X2474&lt;=60,"Nợ quá hạn từ 30 ngày đến 60 ngày",IF(X2474&lt;=90,"Nợ quá hạn từ 60 ngày đến 90 ngày",IF(X2474&lt;=120,"Nợ quá hạn từ 90 ngày đến 120 ngày","Nợ quá hạn hơn 120 ngày có khả năng mất thanh toán")))))))</f>
        <v>Đã thanh toán</v>
      </c>
      <c r="Z2474" s="250">
        <f>Table1[[#This Row],[Hạn thanh toán]]</f>
        <v>45936</v>
      </c>
      <c r="AA2474" s="250">
        <f>Table1[[#This Row],[Ngày Thanh toán]]</f>
        <v>45992</v>
      </c>
      <c r="AD2474" s="3" t="str">
        <f>IF(Table1[[#This Row],[Mã khách hàng]]="","",VLOOKUP($A2474,Ma_KH!$A:$Q,Ma_KH!O$1,0))</f>
        <v>AEON MALL</v>
      </c>
      <c r="AE2474" s="3" t="str">
        <f>IF(Table1[[#This Row],[Mã khách hàng]]="","",VLOOKUP($A2474,Ma_KH!$A:$Q,Ma_KH!P$1,0))</f>
        <v>CÔNG TY TNHH AEON VIỆT NAM</v>
      </c>
      <c r="AF2474" s="3" t="str">
        <f>VLOOKUP(A2474,Ma_KH!A:Q,Ma_KH!J$1,0)</f>
        <v>Trần Hạo Nhị</v>
      </c>
    </row>
    <row r="2475" spans="1:32" ht="16.5">
      <c r="A2475" s="242" t="s">
        <v>139</v>
      </c>
      <c r="B2475" s="4" t="s">
        <v>4518</v>
      </c>
      <c r="C2475" s="318">
        <v>45936</v>
      </c>
      <c r="D2475" s="242" t="s">
        <v>19065</v>
      </c>
      <c r="E2475" s="318">
        <v>45950</v>
      </c>
      <c r="F2475" s="351" t="s">
        <v>19097</v>
      </c>
      <c r="G2475" s="349" t="s">
        <v>19121</v>
      </c>
      <c r="H2475" s="241">
        <v>643730</v>
      </c>
      <c r="I2475" s="278">
        <f>IFERROR(ROUND((VLOOKUP(Table1[[#This Row],[Mã khách hàng]],Ty_Le!$A:$D,5,0)*5%),0),0)</f>
        <v>0</v>
      </c>
      <c r="J2475" s="278">
        <f>(Table1[[#This Row],[Tiền hàng]]-Table1[[#This Row],[Tiền chiết khấu]])*8%</f>
        <v>51498.400000000001</v>
      </c>
      <c r="K2475" s="278">
        <f>Table1[[#This Row],[Tiền hàng]]-Table1[[#This Row],[Tiền chiết khấu]]+Table1[[#This Row],[Tiền VAT]]</f>
        <v>695228.4</v>
      </c>
      <c r="L2475" s="8" t="s">
        <v>24</v>
      </c>
      <c r="M2475" s="7">
        <v>45992</v>
      </c>
      <c r="O2475" s="278">
        <f>IF(Table1[[#This Row],[Phân loại]]="Tồn đầu kỳ",Table1[[#This Row],[Tổng giá trị]],0)</f>
        <v>0</v>
      </c>
      <c r="P2475" s="8">
        <f>IF(Table1[[#This Row],[Số còn phải thu ĐK]]&lt;&gt;0,0,IF(Table1[[#This Row],[Phân loại]]="Bán hàng",Table1[[#This Row],[Tổng giá trị]],-Table1[[#This Row],[Tổng giá trị]]))</f>
        <v>695228.4</v>
      </c>
      <c r="Q2475" s="278">
        <f t="shared" si="264"/>
        <v>695228.4</v>
      </c>
      <c r="R2475" s="8">
        <f>Table1[[#This Row],[Số còn phải thu ĐK]]+Table1[[#This Row],[Giá Trị HD sau CK]]-Table1[[#This Row],[Số tiền đã thu]]</f>
        <v>0</v>
      </c>
      <c r="S2475" s="7">
        <f>IF(Table1[[#This Row],[Ngày hóa đơn]]&lt;&gt;"",Table1[[#This Row],[Ngày hóa đơn]],Table1[[#This Row],[Ngày hạch toán]])</f>
        <v>45950</v>
      </c>
      <c r="T2475" s="8"/>
      <c r="U2475" s="7">
        <f>IF(Table1[[#This Row],[Ngày tính CN]]="","",S2475+T2475)</f>
        <v>45950</v>
      </c>
      <c r="V2475" s="71">
        <f ca="1">IF(Table1[[#This Row],[Hạn thanh toán]]="","",IF((U2475-NOW())&lt;0,0,(U2475-NOW())))</f>
        <v>0</v>
      </c>
      <c r="W2475" s="278"/>
      <c r="X2475" s="65" t="str">
        <f t="shared" ca="1" si="250"/>
        <v/>
      </c>
      <c r="Y2475" s="3" t="str">
        <f t="shared" si="265"/>
        <v>Đã thanh toán</v>
      </c>
      <c r="Z2475" s="250">
        <f>Table1[[#This Row],[Hạn thanh toán]]</f>
        <v>45950</v>
      </c>
      <c r="AA2475" s="250">
        <f>Table1[[#This Row],[Ngày Thanh toán]]</f>
        <v>45992</v>
      </c>
      <c r="AD2475" s="3" t="str">
        <f>IF(Table1[[#This Row],[Mã khách hàng]]="","",VLOOKUP($A2475,Ma_KH!$A:$Q,Ma_KH!O$1,0))</f>
        <v>AEON MALL</v>
      </c>
      <c r="AE2475" s="3" t="str">
        <f>IF(Table1[[#This Row],[Mã khách hàng]]="","",VLOOKUP($A2475,Ma_KH!$A:$Q,Ma_KH!P$1,0))</f>
        <v>CÔNG TY TNHH AEON VIỆT NAM</v>
      </c>
      <c r="AF2475" s="3" t="str">
        <f>VLOOKUP(A2475,Ma_KH!A:Q,Ma_KH!J$1,0)</f>
        <v>Trần Hạo Nhị</v>
      </c>
    </row>
    <row r="2476" spans="1:32" ht="16.5">
      <c r="A2476" s="242" t="s">
        <v>139</v>
      </c>
      <c r="B2476" s="4" t="s">
        <v>4518</v>
      </c>
      <c r="C2476" s="318">
        <v>45950</v>
      </c>
      <c r="D2476" s="242" t="s">
        <v>19066</v>
      </c>
      <c r="E2476" s="350">
        <v>45936</v>
      </c>
      <c r="F2476" s="351" t="s">
        <v>19096</v>
      </c>
      <c r="G2476" s="242" t="s">
        <v>19122</v>
      </c>
      <c r="H2476" s="241">
        <v>496650</v>
      </c>
      <c r="I2476" s="278">
        <f>IFERROR(ROUND((VLOOKUP(Table1[[#This Row],[Mã khách hàng]],Ty_Le!$A:$D,5,0)*5%),0),0)</f>
        <v>0</v>
      </c>
      <c r="J2476" s="278">
        <f>(Table1[[#This Row],[Tiền hàng]]-Table1[[#This Row],[Tiền chiết khấu]])*8%</f>
        <v>39732</v>
      </c>
      <c r="K2476" s="278">
        <f>Table1[[#This Row],[Tiền hàng]]-Table1[[#This Row],[Tiền chiết khấu]]+Table1[[#This Row],[Tiền VAT]]</f>
        <v>536382</v>
      </c>
      <c r="L2476" s="8" t="s">
        <v>24</v>
      </c>
      <c r="M2476" s="7">
        <v>45992</v>
      </c>
      <c r="O2476" s="278">
        <f>IF(Table1[[#This Row],[Phân loại]]="Tồn đầu kỳ",Table1[[#This Row],[Tổng giá trị]],0)</f>
        <v>0</v>
      </c>
      <c r="P2476" s="8">
        <f>IF(Table1[[#This Row],[Số còn phải thu ĐK]]&lt;&gt;0,0,IF(Table1[[#This Row],[Phân loại]]="Bán hàng",Table1[[#This Row],[Tổng giá trị]],-Table1[[#This Row],[Tổng giá trị]]))</f>
        <v>536382</v>
      </c>
      <c r="Q2476" s="278">
        <f t="shared" si="264"/>
        <v>536382</v>
      </c>
      <c r="R2476" s="8">
        <f>Table1[[#This Row],[Số còn phải thu ĐK]]+Table1[[#This Row],[Giá Trị HD sau CK]]-Table1[[#This Row],[Số tiền đã thu]]</f>
        <v>0</v>
      </c>
      <c r="S2476" s="7">
        <f>IF(Table1[[#This Row],[Ngày hóa đơn]]&lt;&gt;"",Table1[[#This Row],[Ngày hóa đơn]],Table1[[#This Row],[Ngày hạch toán]])</f>
        <v>45936</v>
      </c>
      <c r="T2476" s="8"/>
      <c r="U2476" s="7">
        <f>IF(Table1[[#This Row],[Ngày tính CN]]="","",S2476+T2476)</f>
        <v>45936</v>
      </c>
      <c r="V2476" s="71">
        <f ca="1">IF(Table1[[#This Row],[Hạn thanh toán]]="","",IF((U2476-NOW())&lt;0,0,(U2476-NOW())))</f>
        <v>0</v>
      </c>
      <c r="W2476" s="278"/>
      <c r="X2476" s="65" t="str">
        <f t="shared" ca="1" si="250"/>
        <v/>
      </c>
      <c r="Y2476" s="3" t="str">
        <f t="shared" si="265"/>
        <v>Đã thanh toán</v>
      </c>
      <c r="Z2476" s="250">
        <f>Table1[[#This Row],[Hạn thanh toán]]</f>
        <v>45936</v>
      </c>
      <c r="AA2476" s="250">
        <f>Table1[[#This Row],[Ngày Thanh toán]]</f>
        <v>45992</v>
      </c>
      <c r="AD2476" s="3" t="str">
        <f>IF(Table1[[#This Row],[Mã khách hàng]]="","",VLOOKUP($A2476,Ma_KH!$A:$Q,Ma_KH!O$1,0))</f>
        <v>AEON MALL</v>
      </c>
      <c r="AE2476" s="3" t="str">
        <f>IF(Table1[[#This Row],[Mã khách hàng]]="","",VLOOKUP($A2476,Ma_KH!$A:$Q,Ma_KH!P$1,0))</f>
        <v>CÔNG TY TNHH AEON VIỆT NAM</v>
      </c>
      <c r="AF2476" s="3" t="str">
        <f>VLOOKUP(A2476,Ma_KH!A:Q,Ma_KH!J$1,0)</f>
        <v>Trần Hạo Nhị</v>
      </c>
    </row>
    <row r="2477" spans="1:32" ht="16.5">
      <c r="A2477" s="349" t="s">
        <v>139</v>
      </c>
      <c r="B2477" s="4" t="s">
        <v>4518</v>
      </c>
      <c r="C2477" s="350">
        <v>45936</v>
      </c>
      <c r="D2477" s="349" t="s">
        <v>19067</v>
      </c>
      <c r="E2477" s="318">
        <v>45950</v>
      </c>
      <c r="F2477" s="351" t="s">
        <v>19098</v>
      </c>
      <c r="G2477" s="349" t="s">
        <v>19123</v>
      </c>
      <c r="H2477" s="352">
        <v>576866</v>
      </c>
      <c r="I2477" s="278">
        <f>IFERROR(ROUND((VLOOKUP(Table1[[#This Row],[Mã khách hàng]],Ty_Le!$A:$D,5,0)*5%),0),0)</f>
        <v>0</v>
      </c>
      <c r="J2477" s="278">
        <f>(Table1[[#This Row],[Tiền hàng]]-Table1[[#This Row],[Tiền chiết khấu]])*8%</f>
        <v>46149.279999999999</v>
      </c>
      <c r="K2477" s="278">
        <f>Table1[[#This Row],[Tiền hàng]]-Table1[[#This Row],[Tiền chiết khấu]]+Table1[[#This Row],[Tiền VAT]]</f>
        <v>623015.28</v>
      </c>
      <c r="L2477" s="8" t="s">
        <v>24</v>
      </c>
      <c r="M2477" s="7">
        <v>45992</v>
      </c>
      <c r="O2477" s="278">
        <f>IF(Table1[[#This Row],[Phân loại]]="Tồn đầu kỳ",Table1[[#This Row],[Tổng giá trị]],0)</f>
        <v>0</v>
      </c>
      <c r="P2477" s="8">
        <f>IF(Table1[[#This Row],[Số còn phải thu ĐK]]&lt;&gt;0,0,IF(Table1[[#This Row],[Phân loại]]="Bán hàng",Table1[[#This Row],[Tổng giá trị]],-Table1[[#This Row],[Tổng giá trị]]))</f>
        <v>623015.28</v>
      </c>
      <c r="Q2477" s="278">
        <f t="shared" si="264"/>
        <v>623015.28</v>
      </c>
      <c r="R2477" s="8">
        <f>Table1[[#This Row],[Số còn phải thu ĐK]]+Table1[[#This Row],[Giá Trị HD sau CK]]-Table1[[#This Row],[Số tiền đã thu]]</f>
        <v>0</v>
      </c>
      <c r="S2477" s="7">
        <f>IF(Table1[[#This Row],[Ngày hóa đơn]]&lt;&gt;"",Table1[[#This Row],[Ngày hóa đơn]],Table1[[#This Row],[Ngày hạch toán]])</f>
        <v>45950</v>
      </c>
      <c r="T2477" s="8"/>
      <c r="U2477" s="7">
        <f>IF(Table1[[#This Row],[Ngày tính CN]]="","",S2477+T2477)</f>
        <v>45950</v>
      </c>
      <c r="V2477" s="71">
        <f ca="1">IF(Table1[[#This Row],[Hạn thanh toán]]="","",IF((U2477-NOW())&lt;0,0,(U2477-NOW())))</f>
        <v>0</v>
      </c>
      <c r="W2477" s="278"/>
      <c r="X2477" s="65" t="str">
        <f t="shared" ca="1" si="250"/>
        <v/>
      </c>
      <c r="Y2477" s="3" t="str">
        <f t="shared" si="265"/>
        <v>Đã thanh toán</v>
      </c>
      <c r="Z2477" s="250">
        <f>Table1[[#This Row],[Hạn thanh toán]]</f>
        <v>45950</v>
      </c>
      <c r="AA2477" s="250">
        <f>Table1[[#This Row],[Ngày Thanh toán]]</f>
        <v>45992</v>
      </c>
      <c r="AD2477" s="3" t="str">
        <f>IF(Table1[[#This Row],[Mã khách hàng]]="","",VLOOKUP($A2477,Ma_KH!$A:$Q,Ma_KH!O$1,0))</f>
        <v>AEON MALL</v>
      </c>
      <c r="AE2477" s="3" t="str">
        <f>IF(Table1[[#This Row],[Mã khách hàng]]="","",VLOOKUP($A2477,Ma_KH!$A:$Q,Ma_KH!P$1,0))</f>
        <v>CÔNG TY TNHH AEON VIỆT NAM</v>
      </c>
      <c r="AF2477" s="3" t="str">
        <f>VLOOKUP(A2477,Ma_KH!A:Q,Ma_KH!J$1,0)</f>
        <v>Trần Hạo Nhị</v>
      </c>
    </row>
    <row r="2478" spans="1:32" ht="16.5">
      <c r="A2478" s="242" t="s">
        <v>139</v>
      </c>
      <c r="B2478" s="4" t="s">
        <v>4518</v>
      </c>
      <c r="C2478" s="318">
        <v>45950</v>
      </c>
      <c r="D2478" s="242" t="s">
        <v>19068</v>
      </c>
      <c r="E2478" s="318">
        <v>45960</v>
      </c>
      <c r="F2478" s="351" t="s">
        <v>19099</v>
      </c>
      <c r="G2478" s="242" t="s">
        <v>19124</v>
      </c>
      <c r="H2478" s="241">
        <v>685881</v>
      </c>
      <c r="I2478" s="278">
        <f>IFERROR(ROUND((VLOOKUP(Table1[[#This Row],[Mã khách hàng]],Ty_Le!$A:$D,5,0)*5%),0),0)</f>
        <v>0</v>
      </c>
      <c r="J2478" s="278">
        <f>(Table1[[#This Row],[Tiền hàng]]-Table1[[#This Row],[Tiền chiết khấu]])*8%</f>
        <v>54870.48</v>
      </c>
      <c r="K2478" s="278">
        <f>Table1[[#This Row],[Tiền hàng]]-Table1[[#This Row],[Tiền chiết khấu]]+Table1[[#This Row],[Tiền VAT]]</f>
        <v>740751.48</v>
      </c>
      <c r="L2478" s="8" t="s">
        <v>24</v>
      </c>
      <c r="M2478" s="7">
        <v>45992</v>
      </c>
      <c r="O2478" s="278">
        <f>IF(Table1[[#This Row],[Phân loại]]="Tồn đầu kỳ",Table1[[#This Row],[Tổng giá trị]],0)</f>
        <v>0</v>
      </c>
      <c r="P2478" s="8">
        <f>IF(Table1[[#This Row],[Số còn phải thu ĐK]]&lt;&gt;0,0,IF(Table1[[#This Row],[Phân loại]]="Bán hàng",Table1[[#This Row],[Tổng giá trị]],-Table1[[#This Row],[Tổng giá trị]]))</f>
        <v>740751.48</v>
      </c>
      <c r="Q2478" s="278">
        <f t="shared" si="264"/>
        <v>740751.48</v>
      </c>
      <c r="R2478" s="8">
        <f>Table1[[#This Row],[Số còn phải thu ĐK]]+Table1[[#This Row],[Giá Trị HD sau CK]]-Table1[[#This Row],[Số tiền đã thu]]</f>
        <v>0</v>
      </c>
      <c r="S2478" s="7">
        <f>IF(Table1[[#This Row],[Ngày hóa đơn]]&lt;&gt;"",Table1[[#This Row],[Ngày hóa đơn]],Table1[[#This Row],[Ngày hạch toán]])</f>
        <v>45960</v>
      </c>
      <c r="T2478" s="8"/>
      <c r="U2478" s="7">
        <f>IF(Table1[[#This Row],[Ngày tính CN]]="","",S2478+T2478)</f>
        <v>45960</v>
      </c>
      <c r="V2478" s="71">
        <f ca="1">IF(Table1[[#This Row],[Hạn thanh toán]]="","",IF((U2478-NOW())&lt;0,0,(U2478-NOW())))</f>
        <v>0</v>
      </c>
      <c r="W2478" s="278"/>
      <c r="X2478" s="65" t="str">
        <f t="shared" ca="1" si="250"/>
        <v/>
      </c>
      <c r="Y2478" s="3" t="str">
        <f t="shared" si="265"/>
        <v>Đã thanh toán</v>
      </c>
      <c r="Z2478" s="250">
        <f>Table1[[#This Row],[Hạn thanh toán]]</f>
        <v>45960</v>
      </c>
      <c r="AA2478" s="250">
        <f>Table1[[#This Row],[Ngày Thanh toán]]</f>
        <v>45992</v>
      </c>
      <c r="AD2478" s="3" t="str">
        <f>IF(Table1[[#This Row],[Mã khách hàng]]="","",VLOOKUP($A2478,Ma_KH!$A:$Q,Ma_KH!O$1,0))</f>
        <v>AEON MALL</v>
      </c>
      <c r="AE2478" s="3" t="str">
        <f>IF(Table1[[#This Row],[Mã khách hàng]]="","",VLOOKUP($A2478,Ma_KH!$A:$Q,Ma_KH!P$1,0))</f>
        <v>CÔNG TY TNHH AEON VIỆT NAM</v>
      </c>
      <c r="AF2478" s="3" t="str">
        <f>VLOOKUP(A2478,Ma_KH!A:Q,Ma_KH!J$1,0)</f>
        <v>Trần Hạo Nhị</v>
      </c>
    </row>
    <row r="2479" spans="1:32" ht="16.5">
      <c r="A2479" s="242" t="s">
        <v>139</v>
      </c>
      <c r="B2479" s="4" t="s">
        <v>4518</v>
      </c>
      <c r="C2479" s="318">
        <v>45960</v>
      </c>
      <c r="D2479" s="242" t="s">
        <v>19069</v>
      </c>
      <c r="E2479" s="318">
        <v>45957</v>
      </c>
      <c r="F2479" s="351" t="s">
        <v>19100</v>
      </c>
      <c r="G2479" s="322" t="s">
        <v>19125</v>
      </c>
      <c r="H2479" s="241">
        <v>696573</v>
      </c>
      <c r="I2479" s="278">
        <f>IFERROR(ROUND((VLOOKUP(Table1[[#This Row],[Mã khách hàng]],Ty_Le!$A:$D,5,0)*5%),0),0)</f>
        <v>0</v>
      </c>
      <c r="J2479" s="278">
        <f>(Table1[[#This Row],[Tiền hàng]]-Table1[[#This Row],[Tiền chiết khấu]])*8%</f>
        <v>55725.840000000004</v>
      </c>
      <c r="K2479" s="278">
        <f>Table1[[#This Row],[Tiền hàng]]-Table1[[#This Row],[Tiền chiết khấu]]+Table1[[#This Row],[Tiền VAT]]</f>
        <v>752298.84</v>
      </c>
      <c r="L2479" s="8" t="s">
        <v>24</v>
      </c>
      <c r="M2479" s="7">
        <v>45992</v>
      </c>
      <c r="O2479" s="278">
        <f>IF(Table1[[#This Row],[Phân loại]]="Tồn đầu kỳ",Table1[[#This Row],[Tổng giá trị]],0)</f>
        <v>0</v>
      </c>
      <c r="P2479" s="8">
        <f>IF(Table1[[#This Row],[Số còn phải thu ĐK]]&lt;&gt;0,0,IF(Table1[[#This Row],[Phân loại]]="Bán hàng",Table1[[#This Row],[Tổng giá trị]],-Table1[[#This Row],[Tổng giá trị]]))</f>
        <v>752298.84</v>
      </c>
      <c r="Q2479" s="278">
        <f t="shared" si="264"/>
        <v>752298.84</v>
      </c>
      <c r="R2479" s="8">
        <f>Table1[[#This Row],[Số còn phải thu ĐK]]+Table1[[#This Row],[Giá Trị HD sau CK]]-Table1[[#This Row],[Số tiền đã thu]]</f>
        <v>0</v>
      </c>
      <c r="S2479" s="7">
        <f>IF(Table1[[#This Row],[Ngày hóa đơn]]&lt;&gt;"",Table1[[#This Row],[Ngày hóa đơn]],Table1[[#This Row],[Ngày hạch toán]])</f>
        <v>45957</v>
      </c>
      <c r="T2479" s="8"/>
      <c r="U2479" s="7">
        <f>IF(Table1[[#This Row],[Ngày tính CN]]="","",S2479+T2479)</f>
        <v>45957</v>
      </c>
      <c r="V2479" s="71">
        <f ca="1">IF(Table1[[#This Row],[Hạn thanh toán]]="","",IF((U2479-NOW())&lt;0,0,(U2479-NOW())))</f>
        <v>0</v>
      </c>
      <c r="W2479" s="278"/>
      <c r="X2479" s="65" t="str">
        <f t="shared" ca="1" si="250"/>
        <v/>
      </c>
      <c r="Y2479" s="3" t="str">
        <f t="shared" si="265"/>
        <v>Đã thanh toán</v>
      </c>
      <c r="Z2479" s="250">
        <f>Table1[[#This Row],[Hạn thanh toán]]</f>
        <v>45957</v>
      </c>
      <c r="AA2479" s="250">
        <f>Table1[[#This Row],[Ngày Thanh toán]]</f>
        <v>45992</v>
      </c>
      <c r="AD2479" s="3" t="str">
        <f>IF(Table1[[#This Row],[Mã khách hàng]]="","",VLOOKUP($A2479,Ma_KH!$A:$Q,Ma_KH!O$1,0))</f>
        <v>AEON MALL</v>
      </c>
      <c r="AE2479" s="3" t="str">
        <f>IF(Table1[[#This Row],[Mã khách hàng]]="","",VLOOKUP($A2479,Ma_KH!$A:$Q,Ma_KH!P$1,0))</f>
        <v>CÔNG TY TNHH AEON VIỆT NAM</v>
      </c>
      <c r="AF2479" s="3" t="str">
        <f>VLOOKUP(A2479,Ma_KH!A:Q,Ma_KH!J$1,0)</f>
        <v>Trần Hạo Nhị</v>
      </c>
    </row>
    <row r="2480" spans="1:32" ht="16.5">
      <c r="A2480" s="242" t="s">
        <v>139</v>
      </c>
      <c r="B2480" s="4" t="s">
        <v>4518</v>
      </c>
      <c r="C2480" s="318">
        <v>45957</v>
      </c>
      <c r="D2480" s="242" t="s">
        <v>19070</v>
      </c>
      <c r="E2480" s="318">
        <v>45958</v>
      </c>
      <c r="F2480" s="351" t="s">
        <v>19100</v>
      </c>
      <c r="G2480" s="242" t="s">
        <v>19126</v>
      </c>
      <c r="H2480" s="241">
        <v>1171030</v>
      </c>
      <c r="I2480" s="278">
        <f>IFERROR(ROUND((VLOOKUP(Table1[[#This Row],[Mã khách hàng]],Ty_Le!$A:$D,5,0)*5%),0),0)</f>
        <v>0</v>
      </c>
      <c r="J2480" s="278">
        <f>(Table1[[#This Row],[Tiền hàng]]-Table1[[#This Row],[Tiền chiết khấu]])*8%</f>
        <v>93682.400000000009</v>
      </c>
      <c r="K2480" s="278">
        <f>Table1[[#This Row],[Tiền hàng]]-Table1[[#This Row],[Tiền chiết khấu]]+Table1[[#This Row],[Tiền VAT]]</f>
        <v>1264712.3999999999</v>
      </c>
      <c r="L2480" s="8" t="s">
        <v>24</v>
      </c>
      <c r="M2480" s="7">
        <v>45992</v>
      </c>
      <c r="O2480" s="278">
        <f>IF(Table1[[#This Row],[Phân loại]]="Tồn đầu kỳ",Table1[[#This Row],[Tổng giá trị]],0)</f>
        <v>0</v>
      </c>
      <c r="P2480" s="8">
        <f>IF(Table1[[#This Row],[Số còn phải thu ĐK]]&lt;&gt;0,0,IF(Table1[[#This Row],[Phân loại]]="Bán hàng",Table1[[#This Row],[Tổng giá trị]],-Table1[[#This Row],[Tổng giá trị]]))</f>
        <v>1264712.3999999999</v>
      </c>
      <c r="Q2480" s="278">
        <f t="shared" si="264"/>
        <v>1264712.3999999999</v>
      </c>
      <c r="R2480" s="8">
        <f>Table1[[#This Row],[Số còn phải thu ĐK]]+Table1[[#This Row],[Giá Trị HD sau CK]]-Table1[[#This Row],[Số tiền đã thu]]</f>
        <v>0</v>
      </c>
      <c r="S2480" s="7">
        <f>IF(Table1[[#This Row],[Ngày hóa đơn]]&lt;&gt;"",Table1[[#This Row],[Ngày hóa đơn]],Table1[[#This Row],[Ngày hạch toán]])</f>
        <v>45958</v>
      </c>
      <c r="T2480" s="8"/>
      <c r="U2480" s="7">
        <f>IF(Table1[[#This Row],[Ngày tính CN]]="","",S2480+T2480)</f>
        <v>45958</v>
      </c>
      <c r="V2480" s="71">
        <f ca="1">IF(Table1[[#This Row],[Hạn thanh toán]]="","",IF((U2480-NOW())&lt;0,0,(U2480-NOW())))</f>
        <v>0</v>
      </c>
      <c r="W2480" s="278"/>
      <c r="X2480" s="65" t="str">
        <f t="shared" ca="1" si="250"/>
        <v/>
      </c>
      <c r="Y2480" s="3" t="str">
        <f t="shared" si="265"/>
        <v>Đã thanh toán</v>
      </c>
      <c r="Z2480" s="250">
        <f>Table1[[#This Row],[Hạn thanh toán]]</f>
        <v>45958</v>
      </c>
      <c r="AA2480" s="250">
        <f>Table1[[#This Row],[Ngày Thanh toán]]</f>
        <v>45992</v>
      </c>
      <c r="AD2480" s="3" t="str">
        <f>IF(Table1[[#This Row],[Mã khách hàng]]="","",VLOOKUP($A2480,Ma_KH!$A:$Q,Ma_KH!O$1,0))</f>
        <v>AEON MALL</v>
      </c>
      <c r="AE2480" s="3" t="str">
        <f>IF(Table1[[#This Row],[Mã khách hàng]]="","",VLOOKUP($A2480,Ma_KH!$A:$Q,Ma_KH!P$1,0))</f>
        <v>CÔNG TY TNHH AEON VIỆT NAM</v>
      </c>
      <c r="AF2480" s="3" t="str">
        <f>VLOOKUP(A2480,Ma_KH!A:Q,Ma_KH!J$1,0)</f>
        <v>Trần Hạo Nhị</v>
      </c>
    </row>
    <row r="2481" spans="1:32" ht="16.5">
      <c r="A2481" s="242" t="s">
        <v>139</v>
      </c>
      <c r="B2481" s="4" t="s">
        <v>4518</v>
      </c>
      <c r="C2481" s="318">
        <v>45958</v>
      </c>
      <c r="D2481" s="242" t="s">
        <v>19071</v>
      </c>
      <c r="E2481" s="318">
        <v>45936</v>
      </c>
      <c r="F2481" s="351" t="s">
        <v>19096</v>
      </c>
      <c r="G2481" s="242" t="s">
        <v>19127</v>
      </c>
      <c r="H2481" s="241">
        <v>1047854</v>
      </c>
      <c r="I2481" s="278">
        <f>IFERROR(ROUND((VLOOKUP(Table1[[#This Row],[Mã khách hàng]],Ty_Le!$A:$D,5,0)*5%),0),0)</f>
        <v>0</v>
      </c>
      <c r="J2481" s="278">
        <f>(Table1[[#This Row],[Tiền hàng]]-Table1[[#This Row],[Tiền chiết khấu]])*8%</f>
        <v>83828.320000000007</v>
      </c>
      <c r="K2481" s="278">
        <f>Table1[[#This Row],[Tiền hàng]]-Table1[[#This Row],[Tiền chiết khấu]]+Table1[[#This Row],[Tiền VAT]]</f>
        <v>1131682.32</v>
      </c>
      <c r="L2481" s="8" t="s">
        <v>24</v>
      </c>
      <c r="M2481" s="7">
        <v>45992</v>
      </c>
      <c r="O2481" s="278">
        <f>IF(Table1[[#This Row],[Phân loại]]="Tồn đầu kỳ",Table1[[#This Row],[Tổng giá trị]],0)</f>
        <v>0</v>
      </c>
      <c r="P2481" s="8">
        <f>IF(Table1[[#This Row],[Số còn phải thu ĐK]]&lt;&gt;0,0,IF(Table1[[#This Row],[Phân loại]]="Bán hàng",Table1[[#This Row],[Tổng giá trị]],-Table1[[#This Row],[Tổng giá trị]]))</f>
        <v>1131682.32</v>
      </c>
      <c r="Q2481" s="278">
        <f t="shared" si="264"/>
        <v>1131682.32</v>
      </c>
      <c r="R2481" s="8">
        <f>Table1[[#This Row],[Số còn phải thu ĐK]]+Table1[[#This Row],[Giá Trị HD sau CK]]-Table1[[#This Row],[Số tiền đã thu]]</f>
        <v>0</v>
      </c>
      <c r="S2481" s="7">
        <f>IF(Table1[[#This Row],[Ngày hóa đơn]]&lt;&gt;"",Table1[[#This Row],[Ngày hóa đơn]],Table1[[#This Row],[Ngày hạch toán]])</f>
        <v>45936</v>
      </c>
      <c r="T2481" s="8"/>
      <c r="U2481" s="7">
        <f>IF(Table1[[#This Row],[Ngày tính CN]]="","",S2481+T2481)</f>
        <v>45936</v>
      </c>
      <c r="V2481" s="71">
        <f ca="1">IF(Table1[[#This Row],[Hạn thanh toán]]="","",IF((U2481-NOW())&lt;0,0,(U2481-NOW())))</f>
        <v>0</v>
      </c>
      <c r="W2481" s="278"/>
      <c r="X2481" s="65" t="str">
        <f t="shared" ca="1" si="250"/>
        <v/>
      </c>
      <c r="Y2481" s="3" t="str">
        <f t="shared" si="265"/>
        <v>Đã thanh toán</v>
      </c>
      <c r="Z2481" s="250">
        <f>Table1[[#This Row],[Hạn thanh toán]]</f>
        <v>45936</v>
      </c>
      <c r="AA2481" s="250">
        <f>Table1[[#This Row],[Ngày Thanh toán]]</f>
        <v>45992</v>
      </c>
      <c r="AD2481" s="3" t="str">
        <f>IF(Table1[[#This Row],[Mã khách hàng]]="","",VLOOKUP($A2481,Ma_KH!$A:$Q,Ma_KH!O$1,0))</f>
        <v>AEON MALL</v>
      </c>
      <c r="AE2481" s="3" t="str">
        <f>IF(Table1[[#This Row],[Mã khách hàng]]="","",VLOOKUP($A2481,Ma_KH!$A:$Q,Ma_KH!P$1,0))</f>
        <v>CÔNG TY TNHH AEON VIỆT NAM</v>
      </c>
      <c r="AF2481" s="3" t="str">
        <f>VLOOKUP(A2481,Ma_KH!A:Q,Ma_KH!J$1,0)</f>
        <v>Trần Hạo Nhị</v>
      </c>
    </row>
    <row r="2482" spans="1:32" ht="16.5">
      <c r="A2482" s="242" t="s">
        <v>139</v>
      </c>
      <c r="B2482" s="4" t="s">
        <v>4518</v>
      </c>
      <c r="C2482" s="318">
        <v>45936</v>
      </c>
      <c r="D2482" s="242" t="s">
        <v>19072</v>
      </c>
      <c r="E2482" s="318">
        <v>45961</v>
      </c>
      <c r="F2482" s="242"/>
      <c r="G2482" s="349" t="s">
        <v>19128</v>
      </c>
      <c r="H2482" s="241">
        <v>523214</v>
      </c>
      <c r="I2482" s="278">
        <f>IFERROR(ROUND((VLOOKUP(Table1[[#This Row],[Mã khách hàng]],Ty_Le!$A:$D,5,0)*5%),0),0)</f>
        <v>0</v>
      </c>
      <c r="J2482" s="278">
        <f>(Table1[[#This Row],[Tiền hàng]]-Table1[[#This Row],[Tiền chiết khấu]])*8%</f>
        <v>41857.120000000003</v>
      </c>
      <c r="K2482" s="278">
        <f>Table1[[#This Row],[Tiền hàng]]-Table1[[#This Row],[Tiền chiết khấu]]+Table1[[#This Row],[Tiền VAT]]</f>
        <v>565071.12</v>
      </c>
      <c r="L2482" s="8" t="s">
        <v>24</v>
      </c>
      <c r="M2482" s="7">
        <v>45992</v>
      </c>
      <c r="O2482" s="278">
        <f>IF(Table1[[#This Row],[Phân loại]]="Tồn đầu kỳ",Table1[[#This Row],[Tổng giá trị]],0)</f>
        <v>0</v>
      </c>
      <c r="P2482" s="8">
        <f>IF(Table1[[#This Row],[Số còn phải thu ĐK]]&lt;&gt;0,0,IF(Table1[[#This Row],[Phân loại]]="Bán hàng",Table1[[#This Row],[Tổng giá trị]],-Table1[[#This Row],[Tổng giá trị]]))</f>
        <v>565071.12</v>
      </c>
      <c r="Q2482" s="278">
        <f t="shared" si="264"/>
        <v>565071.12</v>
      </c>
      <c r="R2482" s="8">
        <f>Table1[[#This Row],[Số còn phải thu ĐK]]+Table1[[#This Row],[Giá Trị HD sau CK]]-Table1[[#This Row],[Số tiền đã thu]]</f>
        <v>0</v>
      </c>
      <c r="S2482" s="7">
        <f>IF(Table1[[#This Row],[Ngày hóa đơn]]&lt;&gt;"",Table1[[#This Row],[Ngày hóa đơn]],Table1[[#This Row],[Ngày hạch toán]])</f>
        <v>45961</v>
      </c>
      <c r="T2482" s="8"/>
      <c r="U2482" s="7">
        <f>IF(Table1[[#This Row],[Ngày tính CN]]="","",S2482+T2482)</f>
        <v>45961</v>
      </c>
      <c r="V2482" s="71">
        <f ca="1">IF(Table1[[#This Row],[Hạn thanh toán]]="","",IF((U2482-NOW())&lt;0,0,(U2482-NOW())))</f>
        <v>0</v>
      </c>
      <c r="W2482" s="278"/>
      <c r="X2482" s="65" t="str">
        <f t="shared" ca="1" si="250"/>
        <v/>
      </c>
      <c r="Y2482" s="3" t="str">
        <f t="shared" si="265"/>
        <v>Đã thanh toán</v>
      </c>
      <c r="Z2482" s="250">
        <f>Table1[[#This Row],[Hạn thanh toán]]</f>
        <v>45961</v>
      </c>
      <c r="AA2482" s="250">
        <f>Table1[[#This Row],[Ngày Thanh toán]]</f>
        <v>45992</v>
      </c>
      <c r="AD2482" s="3" t="str">
        <f>IF(Table1[[#This Row],[Mã khách hàng]]="","",VLOOKUP($A2482,Ma_KH!$A:$Q,Ma_KH!O$1,0))</f>
        <v>AEON MALL</v>
      </c>
      <c r="AE2482" s="3" t="str">
        <f>IF(Table1[[#This Row],[Mã khách hàng]]="","",VLOOKUP($A2482,Ma_KH!$A:$Q,Ma_KH!P$1,0))</f>
        <v>CÔNG TY TNHH AEON VIỆT NAM</v>
      </c>
      <c r="AF2482" s="3" t="str">
        <f>VLOOKUP(A2482,Ma_KH!A:Q,Ma_KH!J$1,0)</f>
        <v>Trần Hạo Nhị</v>
      </c>
    </row>
    <row r="2483" spans="1:32" ht="16.5">
      <c r="A2483" s="242" t="s">
        <v>139</v>
      </c>
      <c r="B2483" s="4" t="s">
        <v>4518</v>
      </c>
      <c r="C2483" s="318">
        <v>45961</v>
      </c>
      <c r="D2483" s="242" t="s">
        <v>19073</v>
      </c>
      <c r="E2483" s="318">
        <v>45950</v>
      </c>
      <c r="F2483" s="351" t="s">
        <v>19097</v>
      </c>
      <c r="G2483" s="242" t="s">
        <v>19129</v>
      </c>
      <c r="H2483" s="241">
        <v>605665</v>
      </c>
      <c r="I2483" s="278">
        <f>IFERROR(ROUND((VLOOKUP(Table1[[#This Row],[Mã khách hàng]],Ty_Le!$A:$D,5,0)*5%),0),0)</f>
        <v>0</v>
      </c>
      <c r="J2483" s="278">
        <f>(Table1[[#This Row],[Tiền hàng]]-Table1[[#This Row],[Tiền chiết khấu]])*8%</f>
        <v>48453.200000000004</v>
      </c>
      <c r="K2483" s="278">
        <f>Table1[[#This Row],[Tiền hàng]]-Table1[[#This Row],[Tiền chiết khấu]]+Table1[[#This Row],[Tiền VAT]]</f>
        <v>654118.19999999995</v>
      </c>
      <c r="L2483" s="8" t="s">
        <v>24</v>
      </c>
      <c r="O2483" s="278">
        <f>IF(Table1[[#This Row],[Phân loại]]="Tồn đầu kỳ",Table1[[#This Row],[Tổng giá trị]],0)</f>
        <v>0</v>
      </c>
      <c r="P2483" s="8">
        <f>IF(Table1[[#This Row],[Số còn phải thu ĐK]]&lt;&gt;0,0,IF(Table1[[#This Row],[Phân loại]]="Bán hàng",Table1[[#This Row],[Tổng giá trị]],-Table1[[#This Row],[Tổng giá trị]]))</f>
        <v>654118.19999999995</v>
      </c>
      <c r="Q2483" s="278">
        <f t="shared" si="264"/>
        <v>0</v>
      </c>
      <c r="R2483" s="8">
        <f>Table1[[#This Row],[Số còn phải thu ĐK]]+Table1[[#This Row],[Giá Trị HD sau CK]]-Table1[[#This Row],[Số tiền đã thu]]</f>
        <v>654118.19999999995</v>
      </c>
      <c r="S2483" s="7">
        <f>IF(Table1[[#This Row],[Ngày hóa đơn]]&lt;&gt;"",Table1[[#This Row],[Ngày hóa đơn]],Table1[[#This Row],[Ngày hạch toán]])</f>
        <v>45950</v>
      </c>
      <c r="T2483" s="8"/>
      <c r="U2483" s="7">
        <f>IF(Table1[[#This Row],[Ngày tính CN]]="","",S2483+T2483)</f>
        <v>45950</v>
      </c>
      <c r="V2483" s="71">
        <f ca="1">IF(Table1[[#This Row],[Hạn thanh toán]]="","",IF((U2483-NOW())&lt;0,0,(U2483-NOW())))</f>
        <v>0</v>
      </c>
      <c r="W2483" s="278"/>
      <c r="X2483" s="65">
        <f t="shared" ca="1" si="250"/>
        <v>51.362421527781407</v>
      </c>
      <c r="Y2483" s="3" t="str">
        <f t="shared" ca="1" si="265"/>
        <v>Nợ quá hạn từ 30 ngày đến 60 ngày</v>
      </c>
      <c r="Z2483" s="250">
        <f>Table1[[#This Row],[Hạn thanh toán]]</f>
        <v>45950</v>
      </c>
      <c r="AA2483" s="250">
        <f>Table1[[#This Row],[Ngày Thanh toán]]</f>
        <v>0</v>
      </c>
      <c r="AD2483" s="3" t="str">
        <f>IF(Table1[[#This Row],[Mã khách hàng]]="","",VLOOKUP($A2483,Ma_KH!$A:$Q,Ma_KH!O$1,0))</f>
        <v>AEON MALL</v>
      </c>
      <c r="AE2483" s="3" t="str">
        <f>IF(Table1[[#This Row],[Mã khách hàng]]="","",VLOOKUP($A2483,Ma_KH!$A:$Q,Ma_KH!P$1,0))</f>
        <v>CÔNG TY TNHH AEON VIỆT NAM</v>
      </c>
      <c r="AF2483" s="3" t="str">
        <f>VLOOKUP(A2483,Ma_KH!A:Q,Ma_KH!J$1,0)</f>
        <v>Trần Hạo Nhị</v>
      </c>
    </row>
    <row r="2484" spans="1:32" ht="16.5">
      <c r="A2484" s="242" t="s">
        <v>139</v>
      </c>
      <c r="B2484" s="4" t="s">
        <v>4518</v>
      </c>
      <c r="C2484" s="318">
        <v>45950</v>
      </c>
      <c r="D2484" s="242" t="s">
        <v>19074</v>
      </c>
      <c r="E2484" s="318">
        <v>45959</v>
      </c>
      <c r="F2484" s="351" t="s">
        <v>19099</v>
      </c>
      <c r="G2484" s="242" t="s">
        <v>19130</v>
      </c>
      <c r="H2484" s="241">
        <v>1087962</v>
      </c>
      <c r="I2484" s="278">
        <f>IFERROR(ROUND((VLOOKUP(Table1[[#This Row],[Mã khách hàng]],Ty_Le!$A:$D,5,0)*5%),0),0)</f>
        <v>0</v>
      </c>
      <c r="J2484" s="278">
        <f>(Table1[[#This Row],[Tiền hàng]]-Table1[[#This Row],[Tiền chiết khấu]])*8%</f>
        <v>87036.96</v>
      </c>
      <c r="K2484" s="278">
        <f>Table1[[#This Row],[Tiền hàng]]-Table1[[#This Row],[Tiền chiết khấu]]+Table1[[#This Row],[Tiền VAT]]</f>
        <v>1174998.96</v>
      </c>
      <c r="L2484" s="8" t="s">
        <v>24</v>
      </c>
      <c r="M2484" s="7">
        <v>45992</v>
      </c>
      <c r="O2484" s="278">
        <f>IF(Table1[[#This Row],[Phân loại]]="Tồn đầu kỳ",Table1[[#This Row],[Tổng giá trị]],0)</f>
        <v>0</v>
      </c>
      <c r="P2484" s="8">
        <f>IF(Table1[[#This Row],[Số còn phải thu ĐK]]&lt;&gt;0,0,IF(Table1[[#This Row],[Phân loại]]="Bán hàng",Table1[[#This Row],[Tổng giá trị]],-Table1[[#This Row],[Tổng giá trị]]))</f>
        <v>1174998.96</v>
      </c>
      <c r="Q2484" s="278">
        <f t="shared" si="264"/>
        <v>1174998.96</v>
      </c>
      <c r="R2484" s="8">
        <f>Table1[[#This Row],[Số còn phải thu ĐK]]+Table1[[#This Row],[Giá Trị HD sau CK]]-Table1[[#This Row],[Số tiền đã thu]]</f>
        <v>0</v>
      </c>
      <c r="S2484" s="7">
        <f>IF(Table1[[#This Row],[Ngày hóa đơn]]&lt;&gt;"",Table1[[#This Row],[Ngày hóa đơn]],Table1[[#This Row],[Ngày hạch toán]])</f>
        <v>45959</v>
      </c>
      <c r="T2484" s="8"/>
      <c r="U2484" s="7">
        <f>IF(Table1[[#This Row],[Ngày tính CN]]="","",S2484+T2484)</f>
        <v>45959</v>
      </c>
      <c r="V2484" s="71">
        <f ca="1">IF(Table1[[#This Row],[Hạn thanh toán]]="","",IF((U2484-NOW())&lt;0,0,(U2484-NOW())))</f>
        <v>0</v>
      </c>
      <c r="W2484" s="278"/>
      <c r="X2484" s="65" t="str">
        <f t="shared" ca="1" si="250"/>
        <v/>
      </c>
      <c r="Y2484" s="3" t="str">
        <f t="shared" si="265"/>
        <v>Đã thanh toán</v>
      </c>
      <c r="Z2484" s="250">
        <f>Table1[[#This Row],[Hạn thanh toán]]</f>
        <v>45959</v>
      </c>
      <c r="AA2484" s="250">
        <f>Table1[[#This Row],[Ngày Thanh toán]]</f>
        <v>45992</v>
      </c>
      <c r="AD2484" s="3" t="str">
        <f>IF(Table1[[#This Row],[Mã khách hàng]]="","",VLOOKUP($A2484,Ma_KH!$A:$Q,Ma_KH!O$1,0))</f>
        <v>AEON MALL</v>
      </c>
      <c r="AE2484" s="3" t="str">
        <f>IF(Table1[[#This Row],[Mã khách hàng]]="","",VLOOKUP($A2484,Ma_KH!$A:$Q,Ma_KH!P$1,0))</f>
        <v>CÔNG TY TNHH AEON VIỆT NAM</v>
      </c>
      <c r="AF2484" s="3" t="str">
        <f>VLOOKUP(A2484,Ma_KH!A:Q,Ma_KH!J$1,0)</f>
        <v>Trần Hạo Nhị</v>
      </c>
    </row>
    <row r="2485" spans="1:32" ht="16.5">
      <c r="A2485" s="242" t="s">
        <v>139</v>
      </c>
      <c r="B2485" s="4" t="s">
        <v>4518</v>
      </c>
      <c r="C2485" s="318">
        <v>45959</v>
      </c>
      <c r="D2485" s="242" t="s">
        <v>19075</v>
      </c>
      <c r="E2485" s="318">
        <v>45932</v>
      </c>
      <c r="F2485" s="351" t="s">
        <v>19101</v>
      </c>
      <c r="G2485" s="322" t="s">
        <v>19131</v>
      </c>
      <c r="H2485" s="241">
        <v>584089</v>
      </c>
      <c r="I2485" s="278">
        <f>IFERROR(ROUND((VLOOKUP(Table1[[#This Row],[Mã khách hàng]],Ty_Le!$A:$D,5,0)*5%),0),0)</f>
        <v>0</v>
      </c>
      <c r="J2485" s="278">
        <f>(Table1[[#This Row],[Tiền hàng]]-Table1[[#This Row],[Tiền chiết khấu]])*8%</f>
        <v>46727.12</v>
      </c>
      <c r="K2485" s="278">
        <f>Table1[[#This Row],[Tiền hàng]]-Table1[[#This Row],[Tiền chiết khấu]]+Table1[[#This Row],[Tiền VAT]]</f>
        <v>630816.12</v>
      </c>
      <c r="L2485" s="8" t="s">
        <v>24</v>
      </c>
      <c r="M2485" s="7">
        <v>45992</v>
      </c>
      <c r="O2485" s="278">
        <f>IF(Table1[[#This Row],[Phân loại]]="Tồn đầu kỳ",Table1[[#This Row],[Tổng giá trị]],0)</f>
        <v>0</v>
      </c>
      <c r="P2485" s="8">
        <f>IF(Table1[[#This Row],[Số còn phải thu ĐK]]&lt;&gt;0,0,IF(Table1[[#This Row],[Phân loại]]="Bán hàng",Table1[[#This Row],[Tổng giá trị]],-Table1[[#This Row],[Tổng giá trị]]))</f>
        <v>630816.12</v>
      </c>
      <c r="Q2485" s="278">
        <f t="shared" si="264"/>
        <v>630816.12</v>
      </c>
      <c r="R2485" s="8">
        <f>Table1[[#This Row],[Số còn phải thu ĐK]]+Table1[[#This Row],[Giá Trị HD sau CK]]-Table1[[#This Row],[Số tiền đã thu]]</f>
        <v>0</v>
      </c>
      <c r="S2485" s="7">
        <f>IF(Table1[[#This Row],[Ngày hóa đơn]]&lt;&gt;"",Table1[[#This Row],[Ngày hóa đơn]],Table1[[#This Row],[Ngày hạch toán]])</f>
        <v>45932</v>
      </c>
      <c r="T2485" s="8"/>
      <c r="U2485" s="7">
        <f>IF(Table1[[#This Row],[Ngày tính CN]]="","",S2485+T2485)</f>
        <v>45932</v>
      </c>
      <c r="V2485" s="71">
        <f ca="1">IF(Table1[[#This Row],[Hạn thanh toán]]="","",IF((U2485-NOW())&lt;0,0,(U2485-NOW())))</f>
        <v>0</v>
      </c>
      <c r="W2485" s="278"/>
      <c r="X2485" s="65" t="str">
        <f t="shared" ca="1" si="250"/>
        <v/>
      </c>
      <c r="Y2485" s="3" t="str">
        <f t="shared" si="265"/>
        <v>Đã thanh toán</v>
      </c>
      <c r="Z2485" s="250">
        <f>Table1[[#This Row],[Hạn thanh toán]]</f>
        <v>45932</v>
      </c>
      <c r="AA2485" s="250">
        <f>Table1[[#This Row],[Ngày Thanh toán]]</f>
        <v>45992</v>
      </c>
      <c r="AD2485" s="3" t="str">
        <f>IF(Table1[[#This Row],[Mã khách hàng]]="","",VLOOKUP($A2485,Ma_KH!$A:$Q,Ma_KH!O$1,0))</f>
        <v>AEON MALL</v>
      </c>
      <c r="AE2485" s="3" t="str">
        <f>IF(Table1[[#This Row],[Mã khách hàng]]="","",VLOOKUP($A2485,Ma_KH!$A:$Q,Ma_KH!P$1,0))</f>
        <v>CÔNG TY TNHH AEON VIỆT NAM</v>
      </c>
      <c r="AF2485" s="3" t="str">
        <f>VLOOKUP(A2485,Ma_KH!A:Q,Ma_KH!J$1,0)</f>
        <v>Trần Hạo Nhị</v>
      </c>
    </row>
    <row r="2486" spans="1:32" ht="16.5">
      <c r="A2486" s="242" t="s">
        <v>139</v>
      </c>
      <c r="B2486" s="4" t="s">
        <v>4518</v>
      </c>
      <c r="C2486" s="318">
        <v>45932</v>
      </c>
      <c r="D2486" s="242" t="s">
        <v>19076</v>
      </c>
      <c r="E2486" s="318">
        <v>45933</v>
      </c>
      <c r="F2486" s="242" t="s">
        <v>19102</v>
      </c>
      <c r="G2486" s="242" t="s">
        <v>19132</v>
      </c>
      <c r="H2486" s="241">
        <v>752745</v>
      </c>
      <c r="I2486" s="278">
        <f>IFERROR(ROUND((VLOOKUP(Table1[[#This Row],[Mã khách hàng]],Ty_Le!$A:$D,5,0)*5%),0),0)</f>
        <v>0</v>
      </c>
      <c r="J2486" s="278">
        <f>(Table1[[#This Row],[Tiền hàng]]-Table1[[#This Row],[Tiền chiết khấu]])*8%</f>
        <v>60219.6</v>
      </c>
      <c r="K2486" s="278">
        <f>Table1[[#This Row],[Tiền hàng]]-Table1[[#This Row],[Tiền chiết khấu]]+Table1[[#This Row],[Tiền VAT]]</f>
        <v>812964.6</v>
      </c>
      <c r="L2486" s="8" t="s">
        <v>24</v>
      </c>
      <c r="M2486" s="7">
        <v>45992</v>
      </c>
      <c r="O2486" s="278">
        <f>IF(Table1[[#This Row],[Phân loại]]="Tồn đầu kỳ",Table1[[#This Row],[Tổng giá trị]],0)</f>
        <v>0</v>
      </c>
      <c r="P2486" s="8">
        <f>IF(Table1[[#This Row],[Số còn phải thu ĐK]]&lt;&gt;0,0,IF(Table1[[#This Row],[Phân loại]]="Bán hàng",Table1[[#This Row],[Tổng giá trị]],-Table1[[#This Row],[Tổng giá trị]]))</f>
        <v>812964.6</v>
      </c>
      <c r="Q2486" s="278">
        <f t="shared" si="264"/>
        <v>812964.6</v>
      </c>
      <c r="R2486" s="8">
        <f>Table1[[#This Row],[Số còn phải thu ĐK]]+Table1[[#This Row],[Giá Trị HD sau CK]]-Table1[[#This Row],[Số tiền đã thu]]</f>
        <v>0</v>
      </c>
      <c r="S2486" s="7">
        <f>IF(Table1[[#This Row],[Ngày hóa đơn]]&lt;&gt;"",Table1[[#This Row],[Ngày hóa đơn]],Table1[[#This Row],[Ngày hạch toán]])</f>
        <v>45933</v>
      </c>
      <c r="T2486" s="8"/>
      <c r="U2486" s="7">
        <f>IF(Table1[[#This Row],[Ngày tính CN]]="","",S2486+T2486)</f>
        <v>45933</v>
      </c>
      <c r="V2486" s="71">
        <f ca="1">IF(Table1[[#This Row],[Hạn thanh toán]]="","",IF((U2486-NOW())&lt;0,0,(U2486-NOW())))</f>
        <v>0</v>
      </c>
      <c r="W2486" s="278"/>
      <c r="X2486" s="65" t="str">
        <f t="shared" ca="1" si="250"/>
        <v/>
      </c>
      <c r="Y2486" s="3" t="str">
        <f t="shared" si="265"/>
        <v>Đã thanh toán</v>
      </c>
      <c r="Z2486" s="250">
        <f>Table1[[#This Row],[Hạn thanh toán]]</f>
        <v>45933</v>
      </c>
      <c r="AA2486" s="250">
        <f>Table1[[#This Row],[Ngày Thanh toán]]</f>
        <v>45992</v>
      </c>
      <c r="AD2486" s="3" t="str">
        <f>IF(Table1[[#This Row],[Mã khách hàng]]="","",VLOOKUP($A2486,Ma_KH!$A:$Q,Ma_KH!O$1,0))</f>
        <v>AEON MALL</v>
      </c>
      <c r="AE2486" s="3" t="str">
        <f>IF(Table1[[#This Row],[Mã khách hàng]]="","",VLOOKUP($A2486,Ma_KH!$A:$Q,Ma_KH!P$1,0))</f>
        <v>CÔNG TY TNHH AEON VIỆT NAM</v>
      </c>
      <c r="AF2486" s="3" t="str">
        <f>VLOOKUP(A2486,Ma_KH!A:Q,Ma_KH!J$1,0)</f>
        <v>Trần Hạo Nhị</v>
      </c>
    </row>
    <row r="2487" spans="1:32" ht="16.5">
      <c r="A2487" s="242" t="s">
        <v>141</v>
      </c>
      <c r="B2487" s="4" t="s">
        <v>4518</v>
      </c>
      <c r="C2487" s="318">
        <v>45933</v>
      </c>
      <c r="D2487" s="242" t="s">
        <v>19077</v>
      </c>
      <c r="E2487" s="318">
        <v>45933</v>
      </c>
      <c r="F2487" s="242" t="s">
        <v>19103</v>
      </c>
      <c r="G2487" s="242" t="s">
        <v>19133</v>
      </c>
      <c r="H2487" s="241">
        <v>2176110</v>
      </c>
      <c r="I2487" s="278">
        <f>IFERROR(ROUND((VLOOKUP(Table1[[#This Row],[Mã khách hàng]],Ty_Le!$A:$D,5,0)*5%),0),0)</f>
        <v>0</v>
      </c>
      <c r="J2487" s="278">
        <f>(Table1[[#This Row],[Tiền hàng]]-Table1[[#This Row],[Tiền chiết khấu]])*8%</f>
        <v>174088.80000000002</v>
      </c>
      <c r="K2487" s="278">
        <f>Table1[[#This Row],[Tiền hàng]]-Table1[[#This Row],[Tiền chiết khấu]]+Table1[[#This Row],[Tiền VAT]]</f>
        <v>2350198.7999999998</v>
      </c>
      <c r="L2487" s="8" t="s">
        <v>24</v>
      </c>
      <c r="M2487" s="7">
        <v>45992</v>
      </c>
      <c r="O2487" s="278">
        <f>IF(Table1[[#This Row],[Phân loại]]="Tồn đầu kỳ",Table1[[#This Row],[Tổng giá trị]],0)</f>
        <v>0</v>
      </c>
      <c r="P2487" s="8">
        <f>IF(Table1[[#This Row],[Số còn phải thu ĐK]]&lt;&gt;0,0,IF(Table1[[#This Row],[Phân loại]]="Bán hàng",Table1[[#This Row],[Tổng giá trị]],-Table1[[#This Row],[Tổng giá trị]]))</f>
        <v>2350198.7999999998</v>
      </c>
      <c r="Q2487" s="278">
        <f t="shared" si="264"/>
        <v>2350198.7999999998</v>
      </c>
      <c r="R2487" s="8">
        <f>Table1[[#This Row],[Số còn phải thu ĐK]]+Table1[[#This Row],[Giá Trị HD sau CK]]-Table1[[#This Row],[Số tiền đã thu]]</f>
        <v>0</v>
      </c>
      <c r="S2487" s="7">
        <f>IF(Table1[[#This Row],[Ngày hóa đơn]]&lt;&gt;"",Table1[[#This Row],[Ngày hóa đơn]],Table1[[#This Row],[Ngày hạch toán]])</f>
        <v>45933</v>
      </c>
      <c r="T2487" s="8"/>
      <c r="U2487" s="7">
        <f>IF(Table1[[#This Row],[Ngày tính CN]]="","",S2487+T2487)</f>
        <v>45933</v>
      </c>
      <c r="V2487" s="71">
        <f ca="1">IF(Table1[[#This Row],[Hạn thanh toán]]="","",IF((U2487-NOW())&lt;0,0,(U2487-NOW())))</f>
        <v>0</v>
      </c>
      <c r="W2487" s="278"/>
      <c r="X2487" s="65" t="str">
        <f t="shared" ca="1" si="250"/>
        <v/>
      </c>
      <c r="Y2487" s="3" t="str">
        <f t="shared" si="265"/>
        <v>Đã thanh toán</v>
      </c>
      <c r="Z2487" s="250">
        <f>Table1[[#This Row],[Hạn thanh toán]]</f>
        <v>45933</v>
      </c>
      <c r="AA2487" s="250">
        <f>Table1[[#This Row],[Ngày Thanh toán]]</f>
        <v>45992</v>
      </c>
      <c r="AD2487" s="3" t="str">
        <f>IF(Table1[[#This Row],[Mã khách hàng]]="","",VLOOKUP($A2487,Ma_KH!$A:$Q,Ma_KH!O$1,0))</f>
        <v>AEON MALL</v>
      </c>
      <c r="AE2487" s="3" t="str">
        <f>IF(Table1[[#This Row],[Mã khách hàng]]="","",VLOOKUP($A2487,Ma_KH!$A:$Q,Ma_KH!P$1,0))</f>
        <v>CÔNG TY TNHH AEON VIỆT NAM</v>
      </c>
      <c r="AF2487" s="3" t="str">
        <f>VLOOKUP(A2487,Ma_KH!A:Q,Ma_KH!J$1,0)</f>
        <v>Nguyễn Quốc Thái</v>
      </c>
    </row>
    <row r="2488" spans="1:32" ht="16.5">
      <c r="A2488" s="242" t="s">
        <v>140</v>
      </c>
      <c r="B2488" s="4" t="s">
        <v>4518</v>
      </c>
      <c r="C2488" s="318">
        <v>45933</v>
      </c>
      <c r="D2488" s="242" t="s">
        <v>19078</v>
      </c>
      <c r="E2488" s="318">
        <v>45933</v>
      </c>
      <c r="F2488" s="242" t="s">
        <v>19104</v>
      </c>
      <c r="G2488" s="242" t="s">
        <v>19134</v>
      </c>
      <c r="H2488" s="241">
        <v>1971685</v>
      </c>
      <c r="I2488" s="278">
        <f>IFERROR(ROUND((VLOOKUP(Table1[[#This Row],[Mã khách hàng]],Ty_Le!$A:$D,5,0)*5%),0),0)</f>
        <v>0</v>
      </c>
      <c r="J2488" s="278">
        <f>(Table1[[#This Row],[Tiền hàng]]-Table1[[#This Row],[Tiền chiết khấu]])*8%</f>
        <v>157734.80000000002</v>
      </c>
      <c r="K2488" s="278">
        <f>Table1[[#This Row],[Tiền hàng]]-Table1[[#This Row],[Tiền chiết khấu]]+Table1[[#This Row],[Tiền VAT]]</f>
        <v>2129419.7999999998</v>
      </c>
      <c r="L2488" s="8" t="s">
        <v>24</v>
      </c>
      <c r="M2488" s="7">
        <v>45992</v>
      </c>
      <c r="O2488" s="278">
        <f>IF(Table1[[#This Row],[Phân loại]]="Tồn đầu kỳ",Table1[[#This Row],[Tổng giá trị]],0)</f>
        <v>0</v>
      </c>
      <c r="P2488" s="8">
        <f>IF(Table1[[#This Row],[Số còn phải thu ĐK]]&lt;&gt;0,0,IF(Table1[[#This Row],[Phân loại]]="Bán hàng",Table1[[#This Row],[Tổng giá trị]],-Table1[[#This Row],[Tổng giá trị]]))</f>
        <v>2129419.7999999998</v>
      </c>
      <c r="Q2488" s="278">
        <f t="shared" si="264"/>
        <v>2129419.7999999998</v>
      </c>
      <c r="R2488" s="8">
        <f>Table1[[#This Row],[Số còn phải thu ĐK]]+Table1[[#This Row],[Giá Trị HD sau CK]]-Table1[[#This Row],[Số tiền đã thu]]</f>
        <v>0</v>
      </c>
      <c r="S2488" s="7">
        <f>IF(Table1[[#This Row],[Ngày hóa đơn]]&lt;&gt;"",Table1[[#This Row],[Ngày hóa đơn]],Table1[[#This Row],[Ngày hạch toán]])</f>
        <v>45933</v>
      </c>
      <c r="T2488" s="8"/>
      <c r="U2488" s="7">
        <f>IF(Table1[[#This Row],[Ngày tính CN]]="","",S2488+T2488)</f>
        <v>45933</v>
      </c>
      <c r="V2488" s="71">
        <f ca="1">IF(Table1[[#This Row],[Hạn thanh toán]]="","",IF((U2488-NOW())&lt;0,0,(U2488-NOW())))</f>
        <v>0</v>
      </c>
      <c r="W2488" s="278"/>
      <c r="X2488" s="65" t="str">
        <f t="shared" ca="1" si="250"/>
        <v/>
      </c>
      <c r="Y2488" s="3" t="str">
        <f t="shared" si="265"/>
        <v>Đã thanh toán</v>
      </c>
      <c r="Z2488" s="250">
        <f>Table1[[#This Row],[Hạn thanh toán]]</f>
        <v>45933</v>
      </c>
      <c r="AA2488" s="250">
        <f>Table1[[#This Row],[Ngày Thanh toán]]</f>
        <v>45992</v>
      </c>
      <c r="AD2488" s="3" t="str">
        <f>IF(Table1[[#This Row],[Mã khách hàng]]="","",VLOOKUP($A2488,Ma_KH!$A:$Q,Ma_KH!O$1,0))</f>
        <v>AEON MALL</v>
      </c>
      <c r="AE2488" s="3" t="str">
        <f>IF(Table1[[#This Row],[Mã khách hàng]]="","",VLOOKUP($A2488,Ma_KH!$A:$Q,Ma_KH!P$1,0))</f>
        <v>CÔNG TY TNHH AEON VIỆT NAM</v>
      </c>
      <c r="AF2488" s="3" t="str">
        <f>VLOOKUP(A2488,Ma_KH!A:Q,Ma_KH!J$1,0)</f>
        <v>Dương Thị Kim Hồng</v>
      </c>
    </row>
    <row r="2489" spans="1:32" ht="16.5">
      <c r="A2489" s="242" t="s">
        <v>140</v>
      </c>
      <c r="B2489" s="4" t="s">
        <v>4518</v>
      </c>
      <c r="C2489" s="318">
        <v>45933</v>
      </c>
      <c r="D2489" s="242" t="s">
        <v>19079</v>
      </c>
      <c r="E2489" s="318">
        <v>45934</v>
      </c>
      <c r="F2489" s="242" t="s">
        <v>19105</v>
      </c>
      <c r="G2489" s="242" t="s">
        <v>19135</v>
      </c>
      <c r="H2489" s="241">
        <v>1412510</v>
      </c>
      <c r="I2489" s="278">
        <f>IFERROR(ROUND((VLOOKUP(Table1[[#This Row],[Mã khách hàng]],Ty_Le!$A:$D,5,0)*5%),0),0)</f>
        <v>0</v>
      </c>
      <c r="J2489" s="278">
        <f>(Table1[[#This Row],[Tiền hàng]]-Table1[[#This Row],[Tiền chiết khấu]])*8%</f>
        <v>113000.8</v>
      </c>
      <c r="K2489" s="278">
        <f>Table1[[#This Row],[Tiền hàng]]-Table1[[#This Row],[Tiền chiết khấu]]+Table1[[#This Row],[Tiền VAT]]</f>
        <v>1525510.8</v>
      </c>
      <c r="L2489" s="8" t="s">
        <v>24</v>
      </c>
      <c r="M2489" s="7">
        <v>45992</v>
      </c>
      <c r="O2489" s="278">
        <f>IF(Table1[[#This Row],[Phân loại]]="Tồn đầu kỳ",Table1[[#This Row],[Tổng giá trị]],0)</f>
        <v>0</v>
      </c>
      <c r="P2489" s="8">
        <f>IF(Table1[[#This Row],[Số còn phải thu ĐK]]&lt;&gt;0,0,IF(Table1[[#This Row],[Phân loại]]="Bán hàng",Table1[[#This Row],[Tổng giá trị]],-Table1[[#This Row],[Tổng giá trị]]))</f>
        <v>1525510.8</v>
      </c>
      <c r="Q2489" s="278">
        <f t="shared" si="264"/>
        <v>1525510.8</v>
      </c>
      <c r="R2489" s="8">
        <f>Table1[[#This Row],[Số còn phải thu ĐK]]+Table1[[#This Row],[Giá Trị HD sau CK]]-Table1[[#This Row],[Số tiền đã thu]]</f>
        <v>0</v>
      </c>
      <c r="S2489" s="7">
        <f>IF(Table1[[#This Row],[Ngày hóa đơn]]&lt;&gt;"",Table1[[#This Row],[Ngày hóa đơn]],Table1[[#This Row],[Ngày hạch toán]])</f>
        <v>45934</v>
      </c>
      <c r="T2489" s="8"/>
      <c r="U2489" s="7">
        <f>IF(Table1[[#This Row],[Ngày tính CN]]="","",S2489+T2489)</f>
        <v>45934</v>
      </c>
      <c r="V2489" s="71">
        <f ca="1">IF(Table1[[#This Row],[Hạn thanh toán]]="","",IF((U2489-NOW())&lt;0,0,(U2489-NOW())))</f>
        <v>0</v>
      </c>
      <c r="W2489" s="278"/>
      <c r="X2489" s="65" t="str">
        <f t="shared" ca="1" si="250"/>
        <v/>
      </c>
      <c r="Y2489" s="3" t="str">
        <f t="shared" si="265"/>
        <v>Đã thanh toán</v>
      </c>
      <c r="Z2489" s="250">
        <f>Table1[[#This Row],[Hạn thanh toán]]</f>
        <v>45934</v>
      </c>
      <c r="AA2489" s="250">
        <f>Table1[[#This Row],[Ngày Thanh toán]]</f>
        <v>45992</v>
      </c>
      <c r="AD2489" s="3" t="str">
        <f>IF(Table1[[#This Row],[Mã khách hàng]]="","",VLOOKUP($A2489,Ma_KH!$A:$Q,Ma_KH!O$1,0))</f>
        <v>AEON MALL</v>
      </c>
      <c r="AE2489" s="3" t="str">
        <f>IF(Table1[[#This Row],[Mã khách hàng]]="","",VLOOKUP($A2489,Ma_KH!$A:$Q,Ma_KH!P$1,0))</f>
        <v>CÔNG TY TNHH AEON VIỆT NAM</v>
      </c>
      <c r="AF2489" s="3" t="str">
        <f>VLOOKUP(A2489,Ma_KH!A:Q,Ma_KH!J$1,0)</f>
        <v>Dương Thị Kim Hồng</v>
      </c>
    </row>
    <row r="2490" spans="1:32" ht="16.5">
      <c r="A2490" s="242" t="s">
        <v>139</v>
      </c>
      <c r="B2490" s="4" t="s">
        <v>4518</v>
      </c>
      <c r="C2490" s="318">
        <v>45934</v>
      </c>
      <c r="D2490" s="242" t="s">
        <v>19080</v>
      </c>
      <c r="E2490" s="318">
        <v>45937</v>
      </c>
      <c r="F2490" s="242" t="s">
        <v>19106</v>
      </c>
      <c r="G2490" s="242" t="s">
        <v>19136</v>
      </c>
      <c r="H2490" s="241">
        <v>3929930</v>
      </c>
      <c r="I2490" s="278">
        <f>IFERROR(ROUND((VLOOKUP(Table1[[#This Row],[Mã khách hàng]],Ty_Le!$A:$D,5,0)*5%),0),0)</f>
        <v>0</v>
      </c>
      <c r="J2490" s="278">
        <f>(Table1[[#This Row],[Tiền hàng]]-Table1[[#This Row],[Tiền chiết khấu]])*8%</f>
        <v>314394.40000000002</v>
      </c>
      <c r="K2490" s="278">
        <f>Table1[[#This Row],[Tiền hàng]]-Table1[[#This Row],[Tiền chiết khấu]]+Table1[[#This Row],[Tiền VAT]]</f>
        <v>4244324.4000000004</v>
      </c>
      <c r="L2490" s="8" t="s">
        <v>24</v>
      </c>
      <c r="M2490" s="7">
        <v>45992</v>
      </c>
      <c r="O2490" s="278">
        <f>IF(Table1[[#This Row],[Phân loại]]="Tồn đầu kỳ",Table1[[#This Row],[Tổng giá trị]],0)</f>
        <v>0</v>
      </c>
      <c r="P2490" s="8">
        <f>IF(Table1[[#This Row],[Số còn phải thu ĐK]]&lt;&gt;0,0,IF(Table1[[#This Row],[Phân loại]]="Bán hàng",Table1[[#This Row],[Tổng giá trị]],-Table1[[#This Row],[Tổng giá trị]]))</f>
        <v>4244324.4000000004</v>
      </c>
      <c r="Q2490" s="278">
        <f t="shared" si="264"/>
        <v>4244324.4000000004</v>
      </c>
      <c r="R2490" s="8">
        <f>Table1[[#This Row],[Số còn phải thu ĐK]]+Table1[[#This Row],[Giá Trị HD sau CK]]-Table1[[#This Row],[Số tiền đã thu]]</f>
        <v>0</v>
      </c>
      <c r="S2490" s="7">
        <f>IF(Table1[[#This Row],[Ngày hóa đơn]]&lt;&gt;"",Table1[[#This Row],[Ngày hóa đơn]],Table1[[#This Row],[Ngày hạch toán]])</f>
        <v>45937</v>
      </c>
      <c r="T2490" s="8"/>
      <c r="U2490" s="7">
        <f>IF(Table1[[#This Row],[Ngày tính CN]]="","",S2490+T2490)</f>
        <v>45937</v>
      </c>
      <c r="V2490" s="71">
        <f ca="1">IF(Table1[[#This Row],[Hạn thanh toán]]="","",IF((U2490-NOW())&lt;0,0,(U2490-NOW())))</f>
        <v>0</v>
      </c>
      <c r="W2490" s="278"/>
      <c r="X2490" s="65" t="str">
        <f t="shared" ca="1" si="250"/>
        <v/>
      </c>
      <c r="Y2490" s="3" t="str">
        <f t="shared" si="265"/>
        <v>Đã thanh toán</v>
      </c>
      <c r="Z2490" s="250">
        <f>Table1[[#This Row],[Hạn thanh toán]]</f>
        <v>45937</v>
      </c>
      <c r="AA2490" s="250">
        <f>Table1[[#This Row],[Ngày Thanh toán]]</f>
        <v>45992</v>
      </c>
      <c r="AD2490" s="3" t="str">
        <f>IF(Table1[[#This Row],[Mã khách hàng]]="","",VLOOKUP($A2490,Ma_KH!$A:$Q,Ma_KH!O$1,0))</f>
        <v>AEON MALL</v>
      </c>
      <c r="AE2490" s="3" t="str">
        <f>IF(Table1[[#This Row],[Mã khách hàng]]="","",VLOOKUP($A2490,Ma_KH!$A:$Q,Ma_KH!P$1,0))</f>
        <v>CÔNG TY TNHH AEON VIỆT NAM</v>
      </c>
      <c r="AF2490" s="3" t="str">
        <f>VLOOKUP(A2490,Ma_KH!A:Q,Ma_KH!J$1,0)</f>
        <v>Trần Hạo Nhị</v>
      </c>
    </row>
    <row r="2491" spans="1:32" ht="16.5">
      <c r="A2491" s="242" t="s">
        <v>141</v>
      </c>
      <c r="B2491" s="4" t="s">
        <v>4518</v>
      </c>
      <c r="C2491" s="318">
        <v>45937</v>
      </c>
      <c r="D2491" s="242" t="s">
        <v>19081</v>
      </c>
      <c r="E2491" s="318">
        <v>45937</v>
      </c>
      <c r="F2491" s="242" t="s">
        <v>19107</v>
      </c>
      <c r="G2491" s="242" t="s">
        <v>19137</v>
      </c>
      <c r="H2491" s="241">
        <v>1305200</v>
      </c>
      <c r="I2491" s="278">
        <f>IFERROR(ROUND((VLOOKUP(Table1[[#This Row],[Mã khách hàng]],Ty_Le!$A:$D,5,0)*5%),0),0)</f>
        <v>0</v>
      </c>
      <c r="J2491" s="278">
        <f>(Table1[[#This Row],[Tiền hàng]]-Table1[[#This Row],[Tiền chiết khấu]])*8%</f>
        <v>104416</v>
      </c>
      <c r="K2491" s="278">
        <f>Table1[[#This Row],[Tiền hàng]]-Table1[[#This Row],[Tiền chiết khấu]]+Table1[[#This Row],[Tiền VAT]]</f>
        <v>1409616</v>
      </c>
      <c r="L2491" s="8" t="s">
        <v>24</v>
      </c>
      <c r="M2491" s="7">
        <v>45992</v>
      </c>
      <c r="O2491" s="278">
        <f>IF(Table1[[#This Row],[Phân loại]]="Tồn đầu kỳ",Table1[[#This Row],[Tổng giá trị]],0)</f>
        <v>0</v>
      </c>
      <c r="P2491" s="8">
        <f>IF(Table1[[#This Row],[Số còn phải thu ĐK]]&lt;&gt;0,0,IF(Table1[[#This Row],[Phân loại]]="Bán hàng",Table1[[#This Row],[Tổng giá trị]],-Table1[[#This Row],[Tổng giá trị]]))</f>
        <v>1409616</v>
      </c>
      <c r="Q2491" s="278">
        <f t="shared" si="264"/>
        <v>1409616</v>
      </c>
      <c r="R2491" s="8">
        <f>Table1[[#This Row],[Số còn phải thu ĐK]]+Table1[[#This Row],[Giá Trị HD sau CK]]-Table1[[#This Row],[Số tiền đã thu]]</f>
        <v>0</v>
      </c>
      <c r="S2491" s="7">
        <f>IF(Table1[[#This Row],[Ngày hóa đơn]]&lt;&gt;"",Table1[[#This Row],[Ngày hóa đơn]],Table1[[#This Row],[Ngày hạch toán]])</f>
        <v>45937</v>
      </c>
      <c r="T2491" s="8"/>
      <c r="U2491" s="7">
        <f>IF(Table1[[#This Row],[Ngày tính CN]]="","",S2491+T2491)</f>
        <v>45937</v>
      </c>
      <c r="V2491" s="71">
        <f ca="1">IF(Table1[[#This Row],[Hạn thanh toán]]="","",IF((U2491-NOW())&lt;0,0,(U2491-NOW())))</f>
        <v>0</v>
      </c>
      <c r="W2491" s="278"/>
      <c r="X2491" s="65" t="str">
        <f t="shared" ca="1" si="250"/>
        <v/>
      </c>
      <c r="Y2491" s="3" t="str">
        <f t="shared" si="265"/>
        <v>Đã thanh toán</v>
      </c>
      <c r="Z2491" s="250">
        <f>Table1[[#This Row],[Hạn thanh toán]]</f>
        <v>45937</v>
      </c>
      <c r="AA2491" s="250">
        <f>Table1[[#This Row],[Ngày Thanh toán]]</f>
        <v>45992</v>
      </c>
      <c r="AD2491" s="3" t="str">
        <f>IF(Table1[[#This Row],[Mã khách hàng]]="","",VLOOKUP($A2491,Ma_KH!$A:$Q,Ma_KH!O$1,0))</f>
        <v>AEON MALL</v>
      </c>
      <c r="AE2491" s="3" t="str">
        <f>IF(Table1[[#This Row],[Mã khách hàng]]="","",VLOOKUP($A2491,Ma_KH!$A:$Q,Ma_KH!P$1,0))</f>
        <v>CÔNG TY TNHH AEON VIỆT NAM</v>
      </c>
      <c r="AF2491" s="3" t="str">
        <f>VLOOKUP(A2491,Ma_KH!A:Q,Ma_KH!J$1,0)</f>
        <v>Nguyễn Quốc Thái</v>
      </c>
    </row>
    <row r="2492" spans="1:32" ht="16.5">
      <c r="A2492" s="242" t="s">
        <v>139</v>
      </c>
      <c r="B2492" s="4" t="s">
        <v>4518</v>
      </c>
      <c r="C2492" s="318">
        <v>45937</v>
      </c>
      <c r="D2492" s="242" t="s">
        <v>19082</v>
      </c>
      <c r="E2492" s="318">
        <v>45939</v>
      </c>
      <c r="F2492" s="242" t="s">
        <v>19108</v>
      </c>
      <c r="G2492" s="242" t="s">
        <v>19138</v>
      </c>
      <c r="H2492" s="241">
        <v>1821360</v>
      </c>
      <c r="I2492" s="278">
        <f>IFERROR(ROUND((VLOOKUP(Table1[[#This Row],[Mã khách hàng]],Ty_Le!$A:$D,5,0)*5%),0),0)</f>
        <v>0</v>
      </c>
      <c r="J2492" s="278">
        <f>(Table1[[#This Row],[Tiền hàng]]-Table1[[#This Row],[Tiền chiết khấu]])*8%</f>
        <v>145708.80000000002</v>
      </c>
      <c r="K2492" s="278">
        <f>Table1[[#This Row],[Tiền hàng]]-Table1[[#This Row],[Tiền chiết khấu]]+Table1[[#This Row],[Tiền VAT]]</f>
        <v>1967068.8</v>
      </c>
      <c r="L2492" s="8" t="s">
        <v>24</v>
      </c>
      <c r="M2492" s="7">
        <v>45992</v>
      </c>
      <c r="O2492" s="278">
        <f>IF(Table1[[#This Row],[Phân loại]]="Tồn đầu kỳ",Table1[[#This Row],[Tổng giá trị]],0)</f>
        <v>0</v>
      </c>
      <c r="P2492" s="8">
        <f>IF(Table1[[#This Row],[Số còn phải thu ĐK]]&lt;&gt;0,0,IF(Table1[[#This Row],[Phân loại]]="Bán hàng",Table1[[#This Row],[Tổng giá trị]],-Table1[[#This Row],[Tổng giá trị]]))</f>
        <v>1967068.8</v>
      </c>
      <c r="Q2492" s="278">
        <f t="shared" si="264"/>
        <v>1967068.8</v>
      </c>
      <c r="R2492" s="8">
        <f>Table1[[#This Row],[Số còn phải thu ĐK]]+Table1[[#This Row],[Giá Trị HD sau CK]]-Table1[[#This Row],[Số tiền đã thu]]</f>
        <v>0</v>
      </c>
      <c r="S2492" s="7">
        <f>IF(Table1[[#This Row],[Ngày hóa đơn]]&lt;&gt;"",Table1[[#This Row],[Ngày hóa đơn]],Table1[[#This Row],[Ngày hạch toán]])</f>
        <v>45939</v>
      </c>
      <c r="T2492" s="8"/>
      <c r="U2492" s="7">
        <f>IF(Table1[[#This Row],[Ngày tính CN]]="","",S2492+T2492)</f>
        <v>45939</v>
      </c>
      <c r="V2492" s="71">
        <f ca="1">IF(Table1[[#This Row],[Hạn thanh toán]]="","",IF((U2492-NOW())&lt;0,0,(U2492-NOW())))</f>
        <v>0</v>
      </c>
      <c r="W2492" s="278"/>
      <c r="X2492" s="65" t="str">
        <f t="shared" ca="1" si="250"/>
        <v/>
      </c>
      <c r="Y2492" s="3" t="str">
        <f t="shared" si="265"/>
        <v>Đã thanh toán</v>
      </c>
      <c r="Z2492" s="250">
        <f>Table1[[#This Row],[Hạn thanh toán]]</f>
        <v>45939</v>
      </c>
      <c r="AA2492" s="250">
        <f>Table1[[#This Row],[Ngày Thanh toán]]</f>
        <v>45992</v>
      </c>
      <c r="AD2492" s="3" t="str">
        <f>IF(Table1[[#This Row],[Mã khách hàng]]="","",VLOOKUP($A2492,Ma_KH!$A:$Q,Ma_KH!O$1,0))</f>
        <v>AEON MALL</v>
      </c>
      <c r="AE2492" s="3" t="str">
        <f>IF(Table1[[#This Row],[Mã khách hàng]]="","",VLOOKUP($A2492,Ma_KH!$A:$Q,Ma_KH!P$1,0))</f>
        <v>CÔNG TY TNHH AEON VIỆT NAM</v>
      </c>
      <c r="AF2492" s="3" t="str">
        <f>VLOOKUP(A2492,Ma_KH!A:Q,Ma_KH!J$1,0)</f>
        <v>Trần Hạo Nhị</v>
      </c>
    </row>
    <row r="2493" spans="1:32" ht="16.5">
      <c r="A2493" s="242" t="s">
        <v>140</v>
      </c>
      <c r="B2493" s="4" t="s">
        <v>4518</v>
      </c>
      <c r="C2493" s="318">
        <v>45939</v>
      </c>
      <c r="D2493" s="242" t="s">
        <v>19083</v>
      </c>
      <c r="E2493" s="318">
        <v>45940</v>
      </c>
      <c r="F2493" s="242" t="s">
        <v>19109</v>
      </c>
      <c r="G2493" s="242" t="s">
        <v>19139</v>
      </c>
      <c r="H2493" s="241">
        <v>1714050</v>
      </c>
      <c r="I2493" s="278">
        <f>IFERROR(ROUND((VLOOKUP(Table1[[#This Row],[Mã khách hàng]],Ty_Le!$A:$D,5,0)*5%),0),0)</f>
        <v>0</v>
      </c>
      <c r="J2493" s="278">
        <f>(Table1[[#This Row],[Tiền hàng]]-Table1[[#This Row],[Tiền chiết khấu]])*8%</f>
        <v>137124</v>
      </c>
      <c r="K2493" s="278">
        <f>Table1[[#This Row],[Tiền hàng]]-Table1[[#This Row],[Tiền chiết khấu]]+Table1[[#This Row],[Tiền VAT]]</f>
        <v>1851174</v>
      </c>
      <c r="L2493" s="8" t="s">
        <v>24</v>
      </c>
      <c r="M2493" s="7">
        <v>45992</v>
      </c>
      <c r="O2493" s="278">
        <f>IF(Table1[[#This Row],[Phân loại]]="Tồn đầu kỳ",Table1[[#This Row],[Tổng giá trị]],0)</f>
        <v>0</v>
      </c>
      <c r="P2493" s="8">
        <f>IF(Table1[[#This Row],[Số còn phải thu ĐK]]&lt;&gt;0,0,IF(Table1[[#This Row],[Phân loại]]="Bán hàng",Table1[[#This Row],[Tổng giá trị]],-Table1[[#This Row],[Tổng giá trị]]))</f>
        <v>1851174</v>
      </c>
      <c r="Q2493" s="278">
        <f t="shared" si="264"/>
        <v>1851174</v>
      </c>
      <c r="R2493" s="8">
        <f>Table1[[#This Row],[Số còn phải thu ĐK]]+Table1[[#This Row],[Giá Trị HD sau CK]]-Table1[[#This Row],[Số tiền đã thu]]</f>
        <v>0</v>
      </c>
      <c r="S2493" s="7">
        <f>IF(Table1[[#This Row],[Ngày hóa đơn]]&lt;&gt;"",Table1[[#This Row],[Ngày hóa đơn]],Table1[[#This Row],[Ngày hạch toán]])</f>
        <v>45940</v>
      </c>
      <c r="T2493" s="8"/>
      <c r="U2493" s="7">
        <f>IF(Table1[[#This Row],[Ngày tính CN]]="","",S2493+T2493)</f>
        <v>45940</v>
      </c>
      <c r="V2493" s="71">
        <f ca="1">IF(Table1[[#This Row],[Hạn thanh toán]]="","",IF((U2493-NOW())&lt;0,0,(U2493-NOW())))</f>
        <v>0</v>
      </c>
      <c r="W2493" s="278"/>
      <c r="X2493" s="65" t="str">
        <f t="shared" ca="1" si="250"/>
        <v/>
      </c>
      <c r="Y2493" s="3" t="str">
        <f t="shared" si="265"/>
        <v>Đã thanh toán</v>
      </c>
      <c r="Z2493" s="250">
        <f>Table1[[#This Row],[Hạn thanh toán]]</f>
        <v>45940</v>
      </c>
      <c r="AA2493" s="250">
        <f>Table1[[#This Row],[Ngày Thanh toán]]</f>
        <v>45992</v>
      </c>
      <c r="AD2493" s="3" t="str">
        <f>IF(Table1[[#This Row],[Mã khách hàng]]="","",VLOOKUP($A2493,Ma_KH!$A:$Q,Ma_KH!O$1,0))</f>
        <v>AEON MALL</v>
      </c>
      <c r="AE2493" s="3" t="str">
        <f>IF(Table1[[#This Row],[Mã khách hàng]]="","",VLOOKUP($A2493,Ma_KH!$A:$Q,Ma_KH!P$1,0))</f>
        <v>CÔNG TY TNHH AEON VIỆT NAM</v>
      </c>
      <c r="AF2493" s="3" t="str">
        <f>VLOOKUP(A2493,Ma_KH!A:Q,Ma_KH!J$1,0)</f>
        <v>Dương Thị Kim Hồng</v>
      </c>
    </row>
    <row r="2494" spans="1:32" ht="16.5">
      <c r="A2494" s="242" t="s">
        <v>141</v>
      </c>
      <c r="B2494" s="4" t="s">
        <v>4518</v>
      </c>
      <c r="C2494" s="318">
        <v>45940</v>
      </c>
      <c r="D2494" s="242" t="s">
        <v>19084</v>
      </c>
      <c r="E2494" s="318">
        <v>45945</v>
      </c>
      <c r="F2494" s="242" t="s">
        <v>19110</v>
      </c>
      <c r="G2494" s="242" t="s">
        <v>19140</v>
      </c>
      <c r="H2494" s="241">
        <v>1809240</v>
      </c>
      <c r="I2494" s="278">
        <f>IFERROR(ROUND((VLOOKUP(Table1[[#This Row],[Mã khách hàng]],Ty_Le!$A:$D,5,0)*5%),0),0)</f>
        <v>0</v>
      </c>
      <c r="J2494" s="278">
        <f>(Table1[[#This Row],[Tiền hàng]]-Table1[[#This Row],[Tiền chiết khấu]])*8%</f>
        <v>144739.20000000001</v>
      </c>
      <c r="K2494" s="278">
        <f>Table1[[#This Row],[Tiền hàng]]-Table1[[#This Row],[Tiền chiết khấu]]+Table1[[#This Row],[Tiền VAT]]</f>
        <v>1953979.2</v>
      </c>
      <c r="L2494" s="8" t="s">
        <v>24</v>
      </c>
      <c r="M2494" s="7">
        <v>45992</v>
      </c>
      <c r="O2494" s="278">
        <f>IF(Table1[[#This Row],[Phân loại]]="Tồn đầu kỳ",Table1[[#This Row],[Tổng giá trị]],0)</f>
        <v>0</v>
      </c>
      <c r="P2494" s="8">
        <f>IF(Table1[[#This Row],[Số còn phải thu ĐK]]&lt;&gt;0,0,IF(Table1[[#This Row],[Phân loại]]="Bán hàng",Table1[[#This Row],[Tổng giá trị]],-Table1[[#This Row],[Tổng giá trị]]))</f>
        <v>1953979.2</v>
      </c>
      <c r="Q2494" s="278">
        <f t="shared" si="264"/>
        <v>1953979.2</v>
      </c>
      <c r="R2494" s="8">
        <f>Table1[[#This Row],[Số còn phải thu ĐK]]+Table1[[#This Row],[Giá Trị HD sau CK]]-Table1[[#This Row],[Số tiền đã thu]]</f>
        <v>0</v>
      </c>
      <c r="S2494" s="7">
        <f>IF(Table1[[#This Row],[Ngày hóa đơn]]&lt;&gt;"",Table1[[#This Row],[Ngày hóa đơn]],Table1[[#This Row],[Ngày hạch toán]])</f>
        <v>45945</v>
      </c>
      <c r="T2494" s="8"/>
      <c r="U2494" s="7">
        <f>IF(Table1[[#This Row],[Ngày tính CN]]="","",S2494+T2494)</f>
        <v>45945</v>
      </c>
      <c r="V2494" s="71">
        <f ca="1">IF(Table1[[#This Row],[Hạn thanh toán]]="","",IF((U2494-NOW())&lt;0,0,(U2494-NOW())))</f>
        <v>0</v>
      </c>
      <c r="W2494" s="278"/>
      <c r="X2494" s="65" t="str">
        <f t="shared" ca="1" si="250"/>
        <v/>
      </c>
      <c r="Y2494" s="3" t="str">
        <f t="shared" si="265"/>
        <v>Đã thanh toán</v>
      </c>
      <c r="Z2494" s="250">
        <f>Table1[[#This Row],[Hạn thanh toán]]</f>
        <v>45945</v>
      </c>
      <c r="AA2494" s="250">
        <f>Table1[[#This Row],[Ngày Thanh toán]]</f>
        <v>45992</v>
      </c>
      <c r="AD2494" s="3" t="str">
        <f>IF(Table1[[#This Row],[Mã khách hàng]]="","",VLOOKUP($A2494,Ma_KH!$A:$Q,Ma_KH!O$1,0))</f>
        <v>AEON MALL</v>
      </c>
      <c r="AE2494" s="3" t="str">
        <f>IF(Table1[[#This Row],[Mã khách hàng]]="","",VLOOKUP($A2494,Ma_KH!$A:$Q,Ma_KH!P$1,0))</f>
        <v>CÔNG TY TNHH AEON VIỆT NAM</v>
      </c>
      <c r="AF2494" s="3" t="str">
        <f>VLOOKUP(A2494,Ma_KH!A:Q,Ma_KH!J$1,0)</f>
        <v>Nguyễn Quốc Thái</v>
      </c>
    </row>
    <row r="2495" spans="1:32" ht="16.5">
      <c r="A2495" s="242" t="s">
        <v>140</v>
      </c>
      <c r="B2495" s="4" t="s">
        <v>4518</v>
      </c>
      <c r="C2495" s="318">
        <v>45945</v>
      </c>
      <c r="D2495" s="242" t="s">
        <v>19085</v>
      </c>
      <c r="E2495" s="318">
        <v>45946</v>
      </c>
      <c r="F2495" s="242" t="s">
        <v>19111</v>
      </c>
      <c r="G2495" s="242" t="s">
        <v>19141</v>
      </c>
      <c r="H2495" s="241">
        <v>1612410</v>
      </c>
      <c r="I2495" s="278">
        <f>IFERROR(ROUND((VLOOKUP(Table1[[#This Row],[Mã khách hàng]],Ty_Le!$A:$D,5,0)*5%),0),0)</f>
        <v>0</v>
      </c>
      <c r="J2495" s="278">
        <f>(Table1[[#This Row],[Tiền hàng]]-Table1[[#This Row],[Tiền chiết khấu]])*8%</f>
        <v>128992.8</v>
      </c>
      <c r="K2495" s="278">
        <f>Table1[[#This Row],[Tiền hàng]]-Table1[[#This Row],[Tiền chiết khấu]]+Table1[[#This Row],[Tiền VAT]]</f>
        <v>1741402.8</v>
      </c>
      <c r="L2495" s="8" t="s">
        <v>24</v>
      </c>
      <c r="M2495" s="7">
        <v>45992</v>
      </c>
      <c r="O2495" s="278">
        <f>IF(Table1[[#This Row],[Phân loại]]="Tồn đầu kỳ",Table1[[#This Row],[Tổng giá trị]],0)</f>
        <v>0</v>
      </c>
      <c r="P2495" s="8">
        <f>IF(Table1[[#This Row],[Số còn phải thu ĐK]]&lt;&gt;0,0,IF(Table1[[#This Row],[Phân loại]]="Bán hàng",Table1[[#This Row],[Tổng giá trị]],-Table1[[#This Row],[Tổng giá trị]]))</f>
        <v>1741402.8</v>
      </c>
      <c r="Q2495" s="278">
        <f t="shared" si="264"/>
        <v>1741402.8</v>
      </c>
      <c r="R2495" s="8">
        <f>Table1[[#This Row],[Số còn phải thu ĐK]]+Table1[[#This Row],[Giá Trị HD sau CK]]-Table1[[#This Row],[Số tiền đã thu]]</f>
        <v>0</v>
      </c>
      <c r="S2495" s="7">
        <f>IF(Table1[[#This Row],[Ngày hóa đơn]]&lt;&gt;"",Table1[[#This Row],[Ngày hóa đơn]],Table1[[#This Row],[Ngày hạch toán]])</f>
        <v>45946</v>
      </c>
      <c r="T2495" s="8"/>
      <c r="U2495" s="7">
        <f>IF(Table1[[#This Row],[Ngày tính CN]]="","",S2495+T2495)</f>
        <v>45946</v>
      </c>
      <c r="V2495" s="71">
        <f ca="1">IF(Table1[[#This Row],[Hạn thanh toán]]="","",IF((U2495-NOW())&lt;0,0,(U2495-NOW())))</f>
        <v>0</v>
      </c>
      <c r="W2495" s="278"/>
      <c r="X2495" s="65" t="str">
        <f t="shared" ca="1" si="250"/>
        <v/>
      </c>
      <c r="Y2495" s="3" t="str">
        <f t="shared" si="265"/>
        <v>Đã thanh toán</v>
      </c>
      <c r="Z2495" s="250">
        <f>Table1[[#This Row],[Hạn thanh toán]]</f>
        <v>45946</v>
      </c>
      <c r="AA2495" s="250">
        <f>Table1[[#This Row],[Ngày Thanh toán]]</f>
        <v>45992</v>
      </c>
      <c r="AD2495" s="3" t="str">
        <f>IF(Table1[[#This Row],[Mã khách hàng]]="","",VLOOKUP($A2495,Ma_KH!$A:$Q,Ma_KH!O$1,0))</f>
        <v>AEON MALL</v>
      </c>
      <c r="AE2495" s="3" t="str">
        <f>IF(Table1[[#This Row],[Mã khách hàng]]="","",VLOOKUP($A2495,Ma_KH!$A:$Q,Ma_KH!P$1,0))</f>
        <v>CÔNG TY TNHH AEON VIỆT NAM</v>
      </c>
      <c r="AF2495" s="3" t="str">
        <f>VLOOKUP(A2495,Ma_KH!A:Q,Ma_KH!J$1,0)</f>
        <v>Dương Thị Kim Hồng</v>
      </c>
    </row>
    <row r="2496" spans="1:32" ht="16.5">
      <c r="A2496" s="242" t="s">
        <v>139</v>
      </c>
      <c r="B2496" s="4" t="s">
        <v>4518</v>
      </c>
      <c r="C2496" s="318">
        <v>45946</v>
      </c>
      <c r="D2496" s="242" t="s">
        <v>19086</v>
      </c>
      <c r="E2496" s="318">
        <v>45948</v>
      </c>
      <c r="F2496" s="242" t="s">
        <v>19112</v>
      </c>
      <c r="G2496" s="242" t="s">
        <v>19142</v>
      </c>
      <c r="H2496" s="241">
        <v>1003660</v>
      </c>
      <c r="I2496" s="278">
        <f>IFERROR(ROUND((VLOOKUP(Table1[[#This Row],[Mã khách hàng]],Ty_Le!$A:$D,5,0)*5%),0),0)</f>
        <v>0</v>
      </c>
      <c r="J2496" s="278">
        <f>(Table1[[#This Row],[Tiền hàng]]-Table1[[#This Row],[Tiền chiết khấu]])*8%</f>
        <v>80292.800000000003</v>
      </c>
      <c r="K2496" s="278">
        <f>Table1[[#This Row],[Tiền hàng]]-Table1[[#This Row],[Tiền chiết khấu]]+Table1[[#This Row],[Tiền VAT]]</f>
        <v>1083952.8</v>
      </c>
      <c r="L2496" s="8" t="s">
        <v>24</v>
      </c>
      <c r="M2496" s="7">
        <v>45992</v>
      </c>
      <c r="O2496" s="278">
        <f>IF(Table1[[#This Row],[Phân loại]]="Tồn đầu kỳ",Table1[[#This Row],[Tổng giá trị]],0)</f>
        <v>0</v>
      </c>
      <c r="P2496" s="8">
        <f>IF(Table1[[#This Row],[Số còn phải thu ĐK]]&lt;&gt;0,0,IF(Table1[[#This Row],[Phân loại]]="Bán hàng",Table1[[#This Row],[Tổng giá trị]],-Table1[[#This Row],[Tổng giá trị]]))</f>
        <v>1083952.8</v>
      </c>
      <c r="Q2496" s="278">
        <f t="shared" si="264"/>
        <v>1083952.8</v>
      </c>
      <c r="R2496" s="8">
        <f>Table1[[#This Row],[Số còn phải thu ĐK]]+Table1[[#This Row],[Giá Trị HD sau CK]]-Table1[[#This Row],[Số tiền đã thu]]</f>
        <v>0</v>
      </c>
      <c r="S2496" s="7">
        <f>IF(Table1[[#This Row],[Ngày hóa đơn]]&lt;&gt;"",Table1[[#This Row],[Ngày hóa đơn]],Table1[[#This Row],[Ngày hạch toán]])</f>
        <v>45948</v>
      </c>
      <c r="T2496" s="8"/>
      <c r="U2496" s="7">
        <f>IF(Table1[[#This Row],[Ngày tính CN]]="","",S2496+T2496)</f>
        <v>45948</v>
      </c>
      <c r="V2496" s="71">
        <f ca="1">IF(Table1[[#This Row],[Hạn thanh toán]]="","",IF((U2496-NOW())&lt;0,0,(U2496-NOW())))</f>
        <v>0</v>
      </c>
      <c r="W2496" s="278"/>
      <c r="X2496" s="65" t="str">
        <f t="shared" ca="1" si="250"/>
        <v/>
      </c>
      <c r="Y2496" s="3" t="str">
        <f t="shared" si="265"/>
        <v>Đã thanh toán</v>
      </c>
      <c r="Z2496" s="250">
        <f>Table1[[#This Row],[Hạn thanh toán]]</f>
        <v>45948</v>
      </c>
      <c r="AA2496" s="250">
        <f>Table1[[#This Row],[Ngày Thanh toán]]</f>
        <v>45992</v>
      </c>
      <c r="AD2496" s="3" t="str">
        <f>IF(Table1[[#This Row],[Mã khách hàng]]="","",VLOOKUP($A2496,Ma_KH!$A:$Q,Ma_KH!O$1,0))</f>
        <v>AEON MALL</v>
      </c>
      <c r="AE2496" s="3" t="str">
        <f>IF(Table1[[#This Row],[Mã khách hàng]]="","",VLOOKUP($A2496,Ma_KH!$A:$Q,Ma_KH!P$1,0))</f>
        <v>CÔNG TY TNHH AEON VIỆT NAM</v>
      </c>
      <c r="AF2496" s="3" t="str">
        <f>VLOOKUP(A2496,Ma_KH!A:Q,Ma_KH!J$1,0)</f>
        <v>Trần Hạo Nhị</v>
      </c>
    </row>
    <row r="2497" spans="1:32" ht="16.5">
      <c r="A2497" s="242" t="s">
        <v>139</v>
      </c>
      <c r="B2497" s="4" t="s">
        <v>4518</v>
      </c>
      <c r="C2497" s="318">
        <v>45948</v>
      </c>
      <c r="D2497" s="242" t="s">
        <v>19087</v>
      </c>
      <c r="E2497" s="318">
        <v>45951</v>
      </c>
      <c r="F2497" s="242" t="s">
        <v>19113</v>
      </c>
      <c r="G2497" s="242" t="s">
        <v>19143</v>
      </c>
      <c r="H2497" s="241">
        <v>4329730</v>
      </c>
      <c r="I2497" s="278">
        <f>IFERROR(ROUND((VLOOKUP(Table1[[#This Row],[Mã khách hàng]],Ty_Le!$A:$D,5,0)*5%),0),0)</f>
        <v>0</v>
      </c>
      <c r="J2497" s="278">
        <f>(Table1[[#This Row],[Tiền hàng]]-Table1[[#This Row],[Tiền chiết khấu]])*8%</f>
        <v>346378.4</v>
      </c>
      <c r="K2497" s="278">
        <f>Table1[[#This Row],[Tiền hàng]]-Table1[[#This Row],[Tiền chiết khấu]]+Table1[[#This Row],[Tiền VAT]]</f>
        <v>4676108.4000000004</v>
      </c>
      <c r="L2497" s="8" t="s">
        <v>24</v>
      </c>
      <c r="M2497" s="7">
        <v>45992</v>
      </c>
      <c r="O2497" s="278">
        <f>IF(Table1[[#This Row],[Phân loại]]="Tồn đầu kỳ",Table1[[#This Row],[Tổng giá trị]],0)</f>
        <v>0</v>
      </c>
      <c r="P2497" s="8">
        <f>IF(Table1[[#This Row],[Số còn phải thu ĐK]]&lt;&gt;0,0,IF(Table1[[#This Row],[Phân loại]]="Bán hàng",Table1[[#This Row],[Tổng giá trị]],-Table1[[#This Row],[Tổng giá trị]]))</f>
        <v>4676108.4000000004</v>
      </c>
      <c r="Q2497" s="278">
        <f t="shared" si="264"/>
        <v>4676108.4000000004</v>
      </c>
      <c r="R2497" s="8">
        <f>Table1[[#This Row],[Số còn phải thu ĐK]]+Table1[[#This Row],[Giá Trị HD sau CK]]-Table1[[#This Row],[Số tiền đã thu]]</f>
        <v>0</v>
      </c>
      <c r="S2497" s="7">
        <f>IF(Table1[[#This Row],[Ngày hóa đơn]]&lt;&gt;"",Table1[[#This Row],[Ngày hóa đơn]],Table1[[#This Row],[Ngày hạch toán]])</f>
        <v>45951</v>
      </c>
      <c r="T2497" s="8"/>
      <c r="U2497" s="7">
        <f>IF(Table1[[#This Row],[Ngày tính CN]]="","",S2497+T2497)</f>
        <v>45951</v>
      </c>
      <c r="V2497" s="71">
        <f ca="1">IF(Table1[[#This Row],[Hạn thanh toán]]="","",IF((U2497-NOW())&lt;0,0,(U2497-NOW())))</f>
        <v>0</v>
      </c>
      <c r="W2497" s="278"/>
      <c r="X2497" s="65" t="str">
        <f t="shared" ca="1" si="250"/>
        <v/>
      </c>
      <c r="Y2497" s="3" t="str">
        <f t="shared" si="265"/>
        <v>Đã thanh toán</v>
      </c>
      <c r="Z2497" s="250">
        <f>Table1[[#This Row],[Hạn thanh toán]]</f>
        <v>45951</v>
      </c>
      <c r="AA2497" s="250">
        <f>Table1[[#This Row],[Ngày Thanh toán]]</f>
        <v>45992</v>
      </c>
      <c r="AD2497" s="3" t="str">
        <f>IF(Table1[[#This Row],[Mã khách hàng]]="","",VLOOKUP($A2497,Ma_KH!$A:$Q,Ma_KH!O$1,0))</f>
        <v>AEON MALL</v>
      </c>
      <c r="AE2497" s="3" t="str">
        <f>IF(Table1[[#This Row],[Mã khách hàng]]="","",VLOOKUP($A2497,Ma_KH!$A:$Q,Ma_KH!P$1,0))</f>
        <v>CÔNG TY TNHH AEON VIỆT NAM</v>
      </c>
      <c r="AF2497" s="3" t="str">
        <f>VLOOKUP(A2497,Ma_KH!A:Q,Ma_KH!J$1,0)</f>
        <v>Trần Hạo Nhị</v>
      </c>
    </row>
    <row r="2498" spans="1:32" ht="16.5">
      <c r="A2498" s="242" t="s">
        <v>141</v>
      </c>
      <c r="B2498" s="4" t="s">
        <v>4518</v>
      </c>
      <c r="C2498" s="318">
        <v>45951</v>
      </c>
      <c r="D2498" s="242" t="s">
        <v>19088</v>
      </c>
      <c r="E2498" s="318">
        <v>45953</v>
      </c>
      <c r="F2498" s="242" t="s">
        <v>19114</v>
      </c>
      <c r="G2498" s="242" t="s">
        <v>19144</v>
      </c>
      <c r="H2498" s="241">
        <v>1834970</v>
      </c>
      <c r="I2498" s="278">
        <f>IFERROR(ROUND((VLOOKUP(Table1[[#This Row],[Mã khách hàng]],Ty_Le!$A:$D,5,0)*5%),0),0)</f>
        <v>0</v>
      </c>
      <c r="J2498" s="278">
        <f>(Table1[[#This Row],[Tiền hàng]]-Table1[[#This Row],[Tiền chiết khấu]])*8%</f>
        <v>146797.6</v>
      </c>
      <c r="K2498" s="278">
        <f>Table1[[#This Row],[Tiền hàng]]-Table1[[#This Row],[Tiền chiết khấu]]+Table1[[#This Row],[Tiền VAT]]</f>
        <v>1981767.6</v>
      </c>
      <c r="L2498" s="8" t="s">
        <v>24</v>
      </c>
      <c r="M2498" s="7">
        <v>45992</v>
      </c>
      <c r="O2498" s="278">
        <f>IF(Table1[[#This Row],[Phân loại]]="Tồn đầu kỳ",Table1[[#This Row],[Tổng giá trị]],0)</f>
        <v>0</v>
      </c>
      <c r="P2498" s="8">
        <f>IF(Table1[[#This Row],[Số còn phải thu ĐK]]&lt;&gt;0,0,IF(Table1[[#This Row],[Phân loại]]="Bán hàng",Table1[[#This Row],[Tổng giá trị]],-Table1[[#This Row],[Tổng giá trị]]))</f>
        <v>1981767.6</v>
      </c>
      <c r="Q2498" s="278">
        <f t="shared" si="264"/>
        <v>1981767.6</v>
      </c>
      <c r="R2498" s="8">
        <f>Table1[[#This Row],[Số còn phải thu ĐK]]+Table1[[#This Row],[Giá Trị HD sau CK]]-Table1[[#This Row],[Số tiền đã thu]]</f>
        <v>0</v>
      </c>
      <c r="S2498" s="7">
        <f>IF(Table1[[#This Row],[Ngày hóa đơn]]&lt;&gt;"",Table1[[#This Row],[Ngày hóa đơn]],Table1[[#This Row],[Ngày hạch toán]])</f>
        <v>45953</v>
      </c>
      <c r="T2498" s="8"/>
      <c r="U2498" s="7">
        <f>IF(Table1[[#This Row],[Ngày tính CN]]="","",S2498+T2498)</f>
        <v>45953</v>
      </c>
      <c r="V2498" s="71">
        <f ca="1">IF(Table1[[#This Row],[Hạn thanh toán]]="","",IF((U2498-NOW())&lt;0,0,(U2498-NOW())))</f>
        <v>0</v>
      </c>
      <c r="W2498" s="278"/>
      <c r="X2498" s="65" t="str">
        <f t="shared" ca="1" si="250"/>
        <v/>
      </c>
      <c r="Y2498" s="3" t="str">
        <f t="shared" si="265"/>
        <v>Đã thanh toán</v>
      </c>
      <c r="Z2498" s="250">
        <f>Table1[[#This Row],[Hạn thanh toán]]</f>
        <v>45953</v>
      </c>
      <c r="AA2498" s="250">
        <f>Table1[[#This Row],[Ngày Thanh toán]]</f>
        <v>45992</v>
      </c>
      <c r="AD2498" s="3" t="str">
        <f>IF(Table1[[#This Row],[Mã khách hàng]]="","",VLOOKUP($A2498,Ma_KH!$A:$Q,Ma_KH!O$1,0))</f>
        <v>AEON MALL</v>
      </c>
      <c r="AE2498" s="3" t="str">
        <f>IF(Table1[[#This Row],[Mã khách hàng]]="","",VLOOKUP($A2498,Ma_KH!$A:$Q,Ma_KH!P$1,0))</f>
        <v>CÔNG TY TNHH AEON VIỆT NAM</v>
      </c>
      <c r="AF2498" s="3" t="str">
        <f>VLOOKUP(A2498,Ma_KH!A:Q,Ma_KH!J$1,0)</f>
        <v>Nguyễn Quốc Thái</v>
      </c>
    </row>
    <row r="2499" spans="1:32" ht="16.5">
      <c r="A2499" s="242" t="s">
        <v>140</v>
      </c>
      <c r="B2499" s="4" t="s">
        <v>4518</v>
      </c>
      <c r="C2499" s="318">
        <v>45953</v>
      </c>
      <c r="D2499" s="242" t="s">
        <v>19089</v>
      </c>
      <c r="E2499" s="318">
        <v>45954</v>
      </c>
      <c r="F2499" s="242" t="s">
        <v>19115</v>
      </c>
      <c r="G2499" s="242" t="s">
        <v>19145</v>
      </c>
      <c r="H2499" s="241">
        <v>2353500</v>
      </c>
      <c r="I2499" s="278">
        <f>IFERROR(ROUND((VLOOKUP(Table1[[#This Row],[Mã khách hàng]],Ty_Le!$A:$D,5,0)*5%),0),0)</f>
        <v>0</v>
      </c>
      <c r="J2499" s="278">
        <f>(Table1[[#This Row],[Tiền hàng]]-Table1[[#This Row],[Tiền chiết khấu]])*8%</f>
        <v>188280</v>
      </c>
      <c r="K2499" s="278">
        <f>Table1[[#This Row],[Tiền hàng]]-Table1[[#This Row],[Tiền chiết khấu]]+Table1[[#This Row],[Tiền VAT]]</f>
        <v>2541780</v>
      </c>
      <c r="L2499" s="8" t="s">
        <v>24</v>
      </c>
      <c r="M2499" s="7">
        <v>45992</v>
      </c>
      <c r="O2499" s="278">
        <f>IF(Table1[[#This Row],[Phân loại]]="Tồn đầu kỳ",Table1[[#This Row],[Tổng giá trị]],0)</f>
        <v>0</v>
      </c>
      <c r="P2499" s="8">
        <f>IF(Table1[[#This Row],[Số còn phải thu ĐK]]&lt;&gt;0,0,IF(Table1[[#This Row],[Phân loại]]="Bán hàng",Table1[[#This Row],[Tổng giá trị]],-Table1[[#This Row],[Tổng giá trị]]))</f>
        <v>2541780</v>
      </c>
      <c r="Q2499" s="278">
        <f t="shared" si="264"/>
        <v>2541780</v>
      </c>
      <c r="R2499" s="8">
        <f>Table1[[#This Row],[Số còn phải thu ĐK]]+Table1[[#This Row],[Giá Trị HD sau CK]]-Table1[[#This Row],[Số tiền đã thu]]</f>
        <v>0</v>
      </c>
      <c r="S2499" s="7">
        <f>IF(Table1[[#This Row],[Ngày hóa đơn]]&lt;&gt;"",Table1[[#This Row],[Ngày hóa đơn]],Table1[[#This Row],[Ngày hạch toán]])</f>
        <v>45954</v>
      </c>
      <c r="T2499" s="8"/>
      <c r="U2499" s="7">
        <f>IF(Table1[[#This Row],[Ngày tính CN]]="","",S2499+T2499)</f>
        <v>45954</v>
      </c>
      <c r="V2499" s="71">
        <f ca="1">IF(Table1[[#This Row],[Hạn thanh toán]]="","",IF((U2499-NOW())&lt;0,0,(U2499-NOW())))</f>
        <v>0</v>
      </c>
      <c r="W2499" s="278"/>
      <c r="X2499" s="65" t="str">
        <f t="shared" ca="1" si="250"/>
        <v/>
      </c>
      <c r="Y2499" s="3" t="str">
        <f t="shared" si="265"/>
        <v>Đã thanh toán</v>
      </c>
      <c r="Z2499" s="250">
        <f>Table1[[#This Row],[Hạn thanh toán]]</f>
        <v>45954</v>
      </c>
      <c r="AA2499" s="250">
        <f>Table1[[#This Row],[Ngày Thanh toán]]</f>
        <v>45992</v>
      </c>
      <c r="AD2499" s="3" t="str">
        <f>IF(Table1[[#This Row],[Mã khách hàng]]="","",VLOOKUP($A2499,Ma_KH!$A:$Q,Ma_KH!O$1,0))</f>
        <v>AEON MALL</v>
      </c>
      <c r="AE2499" s="3" t="str">
        <f>IF(Table1[[#This Row],[Mã khách hàng]]="","",VLOOKUP($A2499,Ma_KH!$A:$Q,Ma_KH!P$1,0))</f>
        <v>CÔNG TY TNHH AEON VIỆT NAM</v>
      </c>
      <c r="AF2499" s="3" t="str">
        <f>VLOOKUP(A2499,Ma_KH!A:Q,Ma_KH!J$1,0)</f>
        <v>Dương Thị Kim Hồng</v>
      </c>
    </row>
    <row r="2500" spans="1:32" ht="16.5">
      <c r="A2500" s="242" t="s">
        <v>139</v>
      </c>
      <c r="B2500" s="4" t="s">
        <v>4518</v>
      </c>
      <c r="C2500" s="318">
        <v>45954</v>
      </c>
      <c r="D2500" s="242" t="s">
        <v>19090</v>
      </c>
      <c r="E2500" s="318">
        <v>45959</v>
      </c>
      <c r="F2500" s="242" t="s">
        <v>19116</v>
      </c>
      <c r="G2500" s="242" t="s">
        <v>19146</v>
      </c>
      <c r="H2500" s="241">
        <v>1706240</v>
      </c>
      <c r="I2500" s="278">
        <f>IFERROR(ROUND((VLOOKUP(Table1[[#This Row],[Mã khách hàng]],Ty_Le!$A:$D,5,0)*5%),0),0)</f>
        <v>0</v>
      </c>
      <c r="J2500" s="278">
        <f>(Table1[[#This Row],[Tiền hàng]]-Table1[[#This Row],[Tiền chiết khấu]])*8%</f>
        <v>136499.20000000001</v>
      </c>
      <c r="K2500" s="278">
        <f>Table1[[#This Row],[Tiền hàng]]-Table1[[#This Row],[Tiền chiết khấu]]+Table1[[#This Row],[Tiền VAT]]</f>
        <v>1842739.2</v>
      </c>
      <c r="L2500" s="8" t="s">
        <v>24</v>
      </c>
      <c r="M2500" s="7">
        <v>45992</v>
      </c>
      <c r="O2500" s="278">
        <f>IF(Table1[[#This Row],[Phân loại]]="Tồn đầu kỳ",Table1[[#This Row],[Tổng giá trị]],0)</f>
        <v>0</v>
      </c>
      <c r="P2500" s="8">
        <f>IF(Table1[[#This Row],[Số còn phải thu ĐK]]&lt;&gt;0,0,IF(Table1[[#This Row],[Phân loại]]="Bán hàng",Table1[[#This Row],[Tổng giá trị]],-Table1[[#This Row],[Tổng giá trị]]))</f>
        <v>1842739.2</v>
      </c>
      <c r="Q2500" s="278">
        <f t="shared" si="264"/>
        <v>1842739.2</v>
      </c>
      <c r="R2500" s="8">
        <f>Table1[[#This Row],[Số còn phải thu ĐK]]+Table1[[#This Row],[Giá Trị HD sau CK]]-Table1[[#This Row],[Số tiền đã thu]]</f>
        <v>0</v>
      </c>
      <c r="S2500" s="7">
        <f>IF(Table1[[#This Row],[Ngày hóa đơn]]&lt;&gt;"",Table1[[#This Row],[Ngày hóa đơn]],Table1[[#This Row],[Ngày hạch toán]])</f>
        <v>45959</v>
      </c>
      <c r="T2500" s="8"/>
      <c r="U2500" s="7">
        <f>IF(Table1[[#This Row],[Ngày tính CN]]="","",S2500+T2500)</f>
        <v>45959</v>
      </c>
      <c r="V2500" s="71">
        <f ca="1">IF(Table1[[#This Row],[Hạn thanh toán]]="","",IF((U2500-NOW())&lt;0,0,(U2500-NOW())))</f>
        <v>0</v>
      </c>
      <c r="W2500" s="278"/>
      <c r="X2500" s="65" t="str">
        <f t="shared" ca="1" si="250"/>
        <v/>
      </c>
      <c r="Y2500" s="3" t="str">
        <f t="shared" si="265"/>
        <v>Đã thanh toán</v>
      </c>
      <c r="Z2500" s="250">
        <f>Table1[[#This Row],[Hạn thanh toán]]</f>
        <v>45959</v>
      </c>
      <c r="AA2500" s="250">
        <f>Table1[[#This Row],[Ngày Thanh toán]]</f>
        <v>45992</v>
      </c>
      <c r="AD2500" s="3" t="str">
        <f>IF(Table1[[#This Row],[Mã khách hàng]]="","",VLOOKUP($A2500,Ma_KH!$A:$Q,Ma_KH!O$1,0))</f>
        <v>AEON MALL</v>
      </c>
      <c r="AE2500" s="3" t="str">
        <f>IF(Table1[[#This Row],[Mã khách hàng]]="","",VLOOKUP($A2500,Ma_KH!$A:$Q,Ma_KH!P$1,0))</f>
        <v>CÔNG TY TNHH AEON VIỆT NAM</v>
      </c>
      <c r="AF2500" s="3" t="str">
        <f>VLOOKUP(A2500,Ma_KH!A:Q,Ma_KH!J$1,0)</f>
        <v>Trần Hạo Nhị</v>
      </c>
    </row>
    <row r="2501" spans="1:32" ht="16.5">
      <c r="A2501" s="242" t="s">
        <v>140</v>
      </c>
      <c r="B2501" s="4" t="s">
        <v>4518</v>
      </c>
      <c r="C2501" s="318">
        <v>45959</v>
      </c>
      <c r="D2501" s="242" t="s">
        <v>19091</v>
      </c>
      <c r="E2501" s="318">
        <v>45960</v>
      </c>
      <c r="F2501" s="242" t="s">
        <v>19117</v>
      </c>
      <c r="G2501" s="242" t="s">
        <v>19147</v>
      </c>
      <c r="H2501" s="241">
        <v>1349340</v>
      </c>
      <c r="I2501" s="278">
        <f>IFERROR(ROUND((VLOOKUP(Table1[[#This Row],[Mã khách hàng]],Ty_Le!$A:$D,5,0)*5%),0),0)</f>
        <v>0</v>
      </c>
      <c r="J2501" s="278">
        <f>(Table1[[#This Row],[Tiền hàng]]-Table1[[#This Row],[Tiền chiết khấu]])*8%</f>
        <v>107947.2</v>
      </c>
      <c r="K2501" s="278">
        <f>Table1[[#This Row],[Tiền hàng]]-Table1[[#This Row],[Tiền chiết khấu]]+Table1[[#This Row],[Tiền VAT]]</f>
        <v>1457287.2</v>
      </c>
      <c r="L2501" s="8" t="s">
        <v>24</v>
      </c>
      <c r="M2501" s="7">
        <v>45992</v>
      </c>
      <c r="O2501" s="278">
        <f>IF(Table1[[#This Row],[Phân loại]]="Tồn đầu kỳ",Table1[[#This Row],[Tổng giá trị]],0)</f>
        <v>0</v>
      </c>
      <c r="P2501" s="8">
        <f>IF(Table1[[#This Row],[Số còn phải thu ĐK]]&lt;&gt;0,0,IF(Table1[[#This Row],[Phân loại]]="Bán hàng",Table1[[#This Row],[Tổng giá trị]],-Table1[[#This Row],[Tổng giá trị]]))</f>
        <v>1457287.2</v>
      </c>
      <c r="Q2501" s="278">
        <f t="shared" si="264"/>
        <v>1457287.2</v>
      </c>
      <c r="R2501" s="8">
        <f>Table1[[#This Row],[Số còn phải thu ĐK]]+Table1[[#This Row],[Giá Trị HD sau CK]]-Table1[[#This Row],[Số tiền đã thu]]</f>
        <v>0</v>
      </c>
      <c r="S2501" s="7">
        <f>IF(Table1[[#This Row],[Ngày hóa đơn]]&lt;&gt;"",Table1[[#This Row],[Ngày hóa đơn]],Table1[[#This Row],[Ngày hạch toán]])</f>
        <v>45960</v>
      </c>
      <c r="T2501" s="8"/>
      <c r="U2501" s="7">
        <f>IF(Table1[[#This Row],[Ngày tính CN]]="","",S2501+T2501)</f>
        <v>45960</v>
      </c>
      <c r="V2501" s="71">
        <f ca="1">IF(Table1[[#This Row],[Hạn thanh toán]]="","",IF((U2501-NOW())&lt;0,0,(U2501-NOW())))</f>
        <v>0</v>
      </c>
      <c r="W2501" s="278"/>
      <c r="X2501" s="65" t="str">
        <f t="shared" ca="1" si="250"/>
        <v/>
      </c>
      <c r="Y2501" s="3" t="str">
        <f t="shared" si="265"/>
        <v>Đã thanh toán</v>
      </c>
      <c r="Z2501" s="250">
        <f>Table1[[#This Row],[Hạn thanh toán]]</f>
        <v>45960</v>
      </c>
      <c r="AA2501" s="250">
        <f>Table1[[#This Row],[Ngày Thanh toán]]</f>
        <v>45992</v>
      </c>
      <c r="AD2501" s="3" t="str">
        <f>IF(Table1[[#This Row],[Mã khách hàng]]="","",VLOOKUP($A2501,Ma_KH!$A:$Q,Ma_KH!O$1,0))</f>
        <v>AEON MALL</v>
      </c>
      <c r="AE2501" s="3" t="str">
        <f>IF(Table1[[#This Row],[Mã khách hàng]]="","",VLOOKUP($A2501,Ma_KH!$A:$Q,Ma_KH!P$1,0))</f>
        <v>CÔNG TY TNHH AEON VIỆT NAM</v>
      </c>
      <c r="AF2501" s="3" t="str">
        <f>VLOOKUP(A2501,Ma_KH!A:Q,Ma_KH!J$1,0)</f>
        <v>Dương Thị Kim Hồng</v>
      </c>
    </row>
    <row r="2502" spans="1:32" ht="16.5">
      <c r="A2502" s="242" t="s">
        <v>139</v>
      </c>
      <c r="B2502" s="4" t="s">
        <v>4518</v>
      </c>
      <c r="C2502" s="318">
        <v>45960</v>
      </c>
      <c r="D2502" s="242" t="s">
        <v>19092</v>
      </c>
      <c r="E2502" s="318">
        <v>45961</v>
      </c>
      <c r="F2502" s="242" t="s">
        <v>19118</v>
      </c>
      <c r="G2502" s="242" t="s">
        <v>19148</v>
      </c>
      <c r="H2502" s="241">
        <v>853120</v>
      </c>
      <c r="I2502" s="278">
        <f>IFERROR(ROUND((VLOOKUP(Table1[[#This Row],[Mã khách hàng]],Ty_Le!$A:$D,5,0)*5%),0),0)</f>
        <v>0</v>
      </c>
      <c r="J2502" s="278">
        <f>(Table1[[#This Row],[Tiền hàng]]-Table1[[#This Row],[Tiền chiết khấu]])*8%</f>
        <v>68249.600000000006</v>
      </c>
      <c r="K2502" s="278">
        <f>Table1[[#This Row],[Tiền hàng]]-Table1[[#This Row],[Tiền chiết khấu]]+Table1[[#This Row],[Tiền VAT]]</f>
        <v>921369.59999999998</v>
      </c>
      <c r="L2502" s="8" t="s">
        <v>24</v>
      </c>
      <c r="M2502" s="7">
        <v>45992</v>
      </c>
      <c r="O2502" s="278">
        <f>IF(Table1[[#This Row],[Phân loại]]="Tồn đầu kỳ",Table1[[#This Row],[Tổng giá trị]],0)</f>
        <v>0</v>
      </c>
      <c r="P2502" s="8">
        <f>IF(Table1[[#This Row],[Số còn phải thu ĐK]]&lt;&gt;0,0,IF(Table1[[#This Row],[Phân loại]]="Bán hàng",Table1[[#This Row],[Tổng giá trị]],-Table1[[#This Row],[Tổng giá trị]]))</f>
        <v>921369.59999999998</v>
      </c>
      <c r="Q2502" s="278">
        <f t="shared" si="264"/>
        <v>921369.59999999998</v>
      </c>
      <c r="R2502" s="8">
        <f>Table1[[#This Row],[Số còn phải thu ĐK]]+Table1[[#This Row],[Giá Trị HD sau CK]]-Table1[[#This Row],[Số tiền đã thu]]</f>
        <v>0</v>
      </c>
      <c r="S2502" s="7">
        <f>IF(Table1[[#This Row],[Ngày hóa đơn]]&lt;&gt;"",Table1[[#This Row],[Ngày hóa đơn]],Table1[[#This Row],[Ngày hạch toán]])</f>
        <v>45961</v>
      </c>
      <c r="T2502" s="8"/>
      <c r="U2502" s="7">
        <f>IF(Table1[[#This Row],[Ngày tính CN]]="","",S2502+T2502)</f>
        <v>45961</v>
      </c>
      <c r="V2502" s="71">
        <f ca="1">IF(Table1[[#This Row],[Hạn thanh toán]]="","",IF((U2502-NOW())&lt;0,0,(U2502-NOW())))</f>
        <v>0</v>
      </c>
      <c r="W2502" s="278"/>
      <c r="X2502" s="65" t="str">
        <f t="shared" ca="1" si="250"/>
        <v/>
      </c>
      <c r="Y2502" s="3" t="str">
        <f t="shared" si="265"/>
        <v>Đã thanh toán</v>
      </c>
      <c r="Z2502" s="250">
        <f>Table1[[#This Row],[Hạn thanh toán]]</f>
        <v>45961</v>
      </c>
      <c r="AA2502" s="250">
        <f>Table1[[#This Row],[Ngày Thanh toán]]</f>
        <v>45992</v>
      </c>
      <c r="AD2502" s="3" t="str">
        <f>IF(Table1[[#This Row],[Mã khách hàng]]="","",VLOOKUP($A2502,Ma_KH!$A:$Q,Ma_KH!O$1,0))</f>
        <v>AEON MALL</v>
      </c>
      <c r="AE2502" s="3" t="str">
        <f>IF(Table1[[#This Row],[Mã khách hàng]]="","",VLOOKUP($A2502,Ma_KH!$A:$Q,Ma_KH!P$1,0))</f>
        <v>CÔNG TY TNHH AEON VIỆT NAM</v>
      </c>
      <c r="AF2502" s="3" t="str">
        <f>VLOOKUP(A2502,Ma_KH!A:Q,Ma_KH!J$1,0)</f>
        <v>Trần Hạo Nhị</v>
      </c>
    </row>
    <row r="2503" spans="1:32" ht="16.5">
      <c r="A2503" s="242" t="s">
        <v>141</v>
      </c>
      <c r="B2503" s="4" t="s">
        <v>4518</v>
      </c>
      <c r="C2503" s="318">
        <v>45961</v>
      </c>
      <c r="D2503" s="242" t="s">
        <v>19093</v>
      </c>
      <c r="E2503" s="318">
        <v>45961</v>
      </c>
      <c r="F2503" s="242" t="s">
        <v>19119</v>
      </c>
      <c r="G2503" s="242" t="s">
        <v>19149</v>
      </c>
      <c r="H2503" s="241">
        <v>354750</v>
      </c>
      <c r="I2503" s="278">
        <f>IFERROR(ROUND((VLOOKUP(Table1[[#This Row],[Mã khách hàng]],Ty_Le!$A:$D,5,0)*5%),0),0)</f>
        <v>0</v>
      </c>
      <c r="J2503" s="278">
        <f>(Table1[[#This Row],[Tiền hàng]]-Table1[[#This Row],[Tiền chiết khấu]])*8%</f>
        <v>28380</v>
      </c>
      <c r="K2503" s="278">
        <f>Table1[[#This Row],[Tiền hàng]]-Table1[[#This Row],[Tiền chiết khấu]]+Table1[[#This Row],[Tiền VAT]]</f>
        <v>383130</v>
      </c>
      <c r="L2503" s="8" t="s">
        <v>24</v>
      </c>
      <c r="M2503" s="7">
        <v>45992</v>
      </c>
      <c r="O2503" s="278">
        <f>IF(Table1[[#This Row],[Phân loại]]="Tồn đầu kỳ",Table1[[#This Row],[Tổng giá trị]],0)</f>
        <v>0</v>
      </c>
      <c r="P2503" s="8">
        <f>IF(Table1[[#This Row],[Số còn phải thu ĐK]]&lt;&gt;0,0,IF(Table1[[#This Row],[Phân loại]]="Bán hàng",Table1[[#This Row],[Tổng giá trị]],-Table1[[#This Row],[Tổng giá trị]]))</f>
        <v>383130</v>
      </c>
      <c r="Q2503" s="278">
        <f t="shared" si="264"/>
        <v>383130</v>
      </c>
      <c r="R2503" s="8">
        <f>Table1[[#This Row],[Số còn phải thu ĐK]]+Table1[[#This Row],[Giá Trị HD sau CK]]-Table1[[#This Row],[Số tiền đã thu]]</f>
        <v>0</v>
      </c>
      <c r="S2503" s="7">
        <f>IF(Table1[[#This Row],[Ngày hóa đơn]]&lt;&gt;"",Table1[[#This Row],[Ngày hóa đơn]],Table1[[#This Row],[Ngày hạch toán]])</f>
        <v>45961</v>
      </c>
      <c r="T2503" s="8"/>
      <c r="U2503" s="7">
        <f>IF(Table1[[#This Row],[Ngày tính CN]]="","",S2503+T2503)</f>
        <v>45961</v>
      </c>
      <c r="V2503" s="71">
        <f ca="1">IF(Table1[[#This Row],[Hạn thanh toán]]="","",IF((U2503-NOW())&lt;0,0,(U2503-NOW())))</f>
        <v>0</v>
      </c>
      <c r="W2503" s="278"/>
      <c r="X2503" s="65" t="str">
        <f t="shared" ca="1" si="250"/>
        <v/>
      </c>
      <c r="Y2503" s="3" t="str">
        <f t="shared" si="265"/>
        <v>Đã thanh toán</v>
      </c>
      <c r="Z2503" s="250">
        <f>Table1[[#This Row],[Hạn thanh toán]]</f>
        <v>45961</v>
      </c>
      <c r="AA2503" s="250">
        <f>Table1[[#This Row],[Ngày Thanh toán]]</f>
        <v>45992</v>
      </c>
      <c r="AD2503" s="3" t="str">
        <f>IF(Table1[[#This Row],[Mã khách hàng]]="","",VLOOKUP($A2503,Ma_KH!$A:$Q,Ma_KH!O$1,0))</f>
        <v>AEON MALL</v>
      </c>
      <c r="AE2503" s="3" t="str">
        <f>IF(Table1[[#This Row],[Mã khách hàng]]="","",VLOOKUP($A2503,Ma_KH!$A:$Q,Ma_KH!P$1,0))</f>
        <v>CÔNG TY TNHH AEON VIỆT NAM</v>
      </c>
      <c r="AF2503" s="3" t="str">
        <f>VLOOKUP(A2503,Ma_KH!A:Q,Ma_KH!J$1,0)</f>
        <v>Nguyễn Quốc Thái</v>
      </c>
    </row>
    <row r="2504" spans="1:32" ht="16.5">
      <c r="A2504" s="242" t="s">
        <v>141</v>
      </c>
      <c r="B2504" s="4" t="s">
        <v>4518</v>
      </c>
      <c r="C2504" s="318">
        <v>45961</v>
      </c>
      <c r="D2504" s="242" t="s">
        <v>19094</v>
      </c>
      <c r="G2504" s="242" t="s">
        <v>19150</v>
      </c>
      <c r="H2504" s="241">
        <v>853120</v>
      </c>
      <c r="I2504" s="278">
        <f>IFERROR(ROUND((VLOOKUP(Table1[[#This Row],[Mã khách hàng]],Ty_Le!$A:$D,5,0)*5%),0),0)</f>
        <v>0</v>
      </c>
      <c r="J2504" s="278">
        <f>(Table1[[#This Row],[Tiền hàng]]-Table1[[#This Row],[Tiền chiết khấu]])*8%</f>
        <v>68249.600000000006</v>
      </c>
      <c r="K2504" s="278">
        <f>Table1[[#This Row],[Tiền hàng]]-Table1[[#This Row],[Tiền chiết khấu]]+Table1[[#This Row],[Tiền VAT]]</f>
        <v>921369.59999999998</v>
      </c>
      <c r="L2504" s="8" t="s">
        <v>24</v>
      </c>
      <c r="M2504" s="7">
        <v>45992</v>
      </c>
      <c r="O2504" s="278">
        <f>IF(Table1[[#This Row],[Phân loại]]="Tồn đầu kỳ",Table1[[#This Row],[Tổng giá trị]],0)</f>
        <v>0</v>
      </c>
      <c r="P2504" s="8">
        <f>IF(Table1[[#This Row],[Số còn phải thu ĐK]]&lt;&gt;0,0,IF(Table1[[#This Row],[Phân loại]]="Bán hàng",Table1[[#This Row],[Tổng giá trị]],-Table1[[#This Row],[Tổng giá trị]]))</f>
        <v>921369.59999999998</v>
      </c>
      <c r="Q2504" s="278">
        <f t="shared" si="264"/>
        <v>921369.59999999998</v>
      </c>
      <c r="R2504" s="8">
        <f>Table1[[#This Row],[Số còn phải thu ĐK]]+Table1[[#This Row],[Giá Trị HD sau CK]]-Table1[[#This Row],[Số tiền đã thu]]</f>
        <v>0</v>
      </c>
      <c r="S2504" s="7">
        <f>IF(Table1[[#This Row],[Ngày hóa đơn]]&lt;&gt;"",Table1[[#This Row],[Ngày hóa đơn]],Table1[[#This Row],[Ngày hạch toán]])</f>
        <v>45961</v>
      </c>
      <c r="T2504" s="8"/>
      <c r="U2504" s="7">
        <f>IF(Table1[[#This Row],[Ngày tính CN]]="","",S2504+T2504)</f>
        <v>45961</v>
      </c>
      <c r="V2504" s="71">
        <f ca="1">IF(Table1[[#This Row],[Hạn thanh toán]]="","",IF((U2504-NOW())&lt;0,0,(U2504-NOW())))</f>
        <v>0</v>
      </c>
      <c r="W2504" s="278"/>
      <c r="X2504" s="65" t="str">
        <f t="shared" ca="1" si="250"/>
        <v/>
      </c>
      <c r="Y2504" s="3" t="str">
        <f t="shared" si="265"/>
        <v>Đã thanh toán</v>
      </c>
      <c r="Z2504" s="250">
        <f>Table1[[#This Row],[Hạn thanh toán]]</f>
        <v>45961</v>
      </c>
      <c r="AA2504" s="250">
        <f>Table1[[#This Row],[Ngày Thanh toán]]</f>
        <v>45992</v>
      </c>
      <c r="AD2504" s="3" t="str">
        <f>IF(Table1[[#This Row],[Mã khách hàng]]="","",VLOOKUP($A2504,Ma_KH!$A:$Q,Ma_KH!O$1,0))</f>
        <v>AEON MALL</v>
      </c>
      <c r="AE2504" s="3" t="str">
        <f>IF(Table1[[#This Row],[Mã khách hàng]]="","",VLOOKUP($A2504,Ma_KH!$A:$Q,Ma_KH!P$1,0))</f>
        <v>CÔNG TY TNHH AEON VIỆT NAM</v>
      </c>
      <c r="AF2504" s="3" t="str">
        <f>VLOOKUP(A2504,Ma_KH!A:Q,Ma_KH!J$1,0)</f>
        <v>Nguyễn Quốc Thái</v>
      </c>
    </row>
    <row r="2505" spans="1:32" ht="16.5">
      <c r="A2505" s="242" t="s">
        <v>139</v>
      </c>
      <c r="B2505" s="4" t="s">
        <v>4518</v>
      </c>
      <c r="C2505" s="88">
        <v>45980</v>
      </c>
      <c r="D2505" s="89" t="s">
        <v>19151</v>
      </c>
      <c r="E2505" s="318">
        <v>45980</v>
      </c>
      <c r="F2505" s="242"/>
      <c r="G2505" s="242" t="s">
        <v>19175</v>
      </c>
      <c r="H2505" s="241">
        <v>1160955</v>
      </c>
      <c r="I2505" s="278">
        <f>IFERROR(ROUND((VLOOKUP(Table1[[#This Row],[Mã khách hàng]],Ty_Le!$A:$D,5,0)*5%),0),0)</f>
        <v>0</v>
      </c>
      <c r="J2505" s="278">
        <f>(Table1[[#This Row],[Tiền hàng]]-Table1[[#This Row],[Tiền chiết khấu]])*8%</f>
        <v>92876.400000000009</v>
      </c>
      <c r="K2505" s="278">
        <f>Table1[[#This Row],[Tiền hàng]]-Table1[[#This Row],[Tiền chiết khấu]]+Table1[[#This Row],[Tiền VAT]]</f>
        <v>1253831.3999999999</v>
      </c>
      <c r="L2505" s="8" t="s">
        <v>24</v>
      </c>
      <c r="O2505" s="278">
        <f>IF(Table1[[#This Row],[Phân loại]]="Tồn đầu kỳ",Table1[[#This Row],[Tổng giá trị]],0)</f>
        <v>0</v>
      </c>
      <c r="P2505" s="8">
        <f>IF(Table1[[#This Row],[Số còn phải thu ĐK]]&lt;&gt;0,0,IF(Table1[[#This Row],[Phân loại]]="Bán hàng",Table1[[#This Row],[Tổng giá trị]],-Table1[[#This Row],[Tổng giá trị]]))</f>
        <v>1253831.3999999999</v>
      </c>
      <c r="Q2505" s="278">
        <f t="shared" ref="Q2505:Q2528" si="266">IF(M2505&lt;&gt;"",IF(O2505&lt;&gt;0,O2505,P2505),0)</f>
        <v>0</v>
      </c>
      <c r="R2505" s="8">
        <f>Table1[[#This Row],[Số còn phải thu ĐK]]+Table1[[#This Row],[Giá Trị HD sau CK]]-Table1[[#This Row],[Số tiền đã thu]]</f>
        <v>1253831.3999999999</v>
      </c>
      <c r="S2505" s="7">
        <f>IF(Table1[[#This Row],[Ngày hóa đơn]]&lt;&gt;"",Table1[[#This Row],[Ngày hóa đơn]],Table1[[#This Row],[Ngày hạch toán]])</f>
        <v>45980</v>
      </c>
      <c r="T2505" s="8"/>
      <c r="U2505" s="7">
        <f>IF(Table1[[#This Row],[Ngày tính CN]]="","",S2505+T2505)</f>
        <v>45980</v>
      </c>
      <c r="V2505" s="71">
        <f ca="1">IF(Table1[[#This Row],[Hạn thanh toán]]="","",IF((U2505-NOW())&lt;0,0,(U2505-NOW())))</f>
        <v>0</v>
      </c>
      <c r="W2505" s="278"/>
      <c r="X2505" s="65">
        <f t="shared" ca="1" si="250"/>
        <v>21.362421527781407</v>
      </c>
      <c r="Y2505" s="3" t="str">
        <f t="shared" ref="Y2505:Y2528" ca="1" si="267">IF(R2505=0,"Đã thanh toán",IF(X2505="","",IF(X2505&lt;=0,"Chưa đến hạn thanh toán",IF(X2505&lt;=30,"Nợ quá hạn 30 ngày",IF(X2505&lt;=60,"Nợ quá hạn từ 30 ngày đến 60 ngày",IF(X2505&lt;=90,"Nợ quá hạn từ 60 ngày đến 90 ngày",IF(X2505&lt;=120,"Nợ quá hạn từ 90 ngày đến 120 ngày","Nợ quá hạn hơn 120 ngày có khả năng mất thanh toán")))))))</f>
        <v>Nợ quá hạn 30 ngày</v>
      </c>
      <c r="Z2505" s="250">
        <f>Table1[[#This Row],[Hạn thanh toán]]</f>
        <v>45980</v>
      </c>
      <c r="AA2505" s="250">
        <f>Table1[[#This Row],[Ngày Thanh toán]]</f>
        <v>0</v>
      </c>
      <c r="AD2505" s="3" t="str">
        <f>IF(Table1[[#This Row],[Mã khách hàng]]="","",VLOOKUP($A2505,Ma_KH!$A:$Q,Ma_KH!O$1,0))</f>
        <v>AEON MALL</v>
      </c>
      <c r="AE2505" s="3" t="str">
        <f>IF(Table1[[#This Row],[Mã khách hàng]]="","",VLOOKUP($A2505,Ma_KH!$A:$Q,Ma_KH!P$1,0))</f>
        <v>CÔNG TY TNHH AEON VIỆT NAM</v>
      </c>
      <c r="AF2505" s="3" t="str">
        <f>VLOOKUP(A2505,Ma_KH!A:Q,Ma_KH!J$1,0)</f>
        <v>Trần Hạo Nhị</v>
      </c>
    </row>
    <row r="2506" spans="1:32" ht="16.5">
      <c r="A2506" s="242" t="s">
        <v>139</v>
      </c>
      <c r="B2506" s="4" t="s">
        <v>4518</v>
      </c>
      <c r="C2506" s="88">
        <v>45987</v>
      </c>
      <c r="D2506" s="89" t="s">
        <v>19152</v>
      </c>
      <c r="E2506" s="318">
        <v>45987</v>
      </c>
      <c r="F2506" s="242"/>
      <c r="G2506" s="242" t="s">
        <v>19176</v>
      </c>
      <c r="H2506" s="241">
        <v>501830</v>
      </c>
      <c r="I2506" s="278">
        <f>IFERROR(ROUND((VLOOKUP(Table1[[#This Row],[Mã khách hàng]],Ty_Le!$A:$D,5,0)*5%),0),0)</f>
        <v>0</v>
      </c>
      <c r="J2506" s="278">
        <f>(Table1[[#This Row],[Tiền hàng]]-Table1[[#This Row],[Tiền chiết khấu]])*8%</f>
        <v>40146.400000000001</v>
      </c>
      <c r="K2506" s="278">
        <f>Table1[[#This Row],[Tiền hàng]]-Table1[[#This Row],[Tiền chiết khấu]]+Table1[[#This Row],[Tiền VAT]]</f>
        <v>541976.4</v>
      </c>
      <c r="L2506" s="8" t="s">
        <v>24</v>
      </c>
      <c r="O2506" s="278">
        <f>IF(Table1[[#This Row],[Phân loại]]="Tồn đầu kỳ",Table1[[#This Row],[Tổng giá trị]],0)</f>
        <v>0</v>
      </c>
      <c r="P2506" s="8">
        <f>IF(Table1[[#This Row],[Số còn phải thu ĐK]]&lt;&gt;0,0,IF(Table1[[#This Row],[Phân loại]]="Bán hàng",Table1[[#This Row],[Tổng giá trị]],-Table1[[#This Row],[Tổng giá trị]]))</f>
        <v>541976.4</v>
      </c>
      <c r="Q2506" s="278">
        <f t="shared" si="266"/>
        <v>0</v>
      </c>
      <c r="R2506" s="8">
        <f>Table1[[#This Row],[Số còn phải thu ĐK]]+Table1[[#This Row],[Giá Trị HD sau CK]]-Table1[[#This Row],[Số tiền đã thu]]</f>
        <v>541976.4</v>
      </c>
      <c r="S2506" s="7">
        <f>IF(Table1[[#This Row],[Ngày hóa đơn]]&lt;&gt;"",Table1[[#This Row],[Ngày hóa đơn]],Table1[[#This Row],[Ngày hạch toán]])</f>
        <v>45987</v>
      </c>
      <c r="T2506" s="8"/>
      <c r="U2506" s="7">
        <f>IF(Table1[[#This Row],[Ngày tính CN]]="","",S2506+T2506)</f>
        <v>45987</v>
      </c>
      <c r="V2506" s="71">
        <f ca="1">IF(Table1[[#This Row],[Hạn thanh toán]]="","",IF((U2506-NOW())&lt;0,0,(U2506-NOW())))</f>
        <v>0</v>
      </c>
      <c r="W2506" s="278"/>
      <c r="X2506" s="65">
        <f t="shared" ca="1" si="250"/>
        <v>14.362421527781407</v>
      </c>
      <c r="Y2506" s="3" t="str">
        <f t="shared" ca="1" si="267"/>
        <v>Nợ quá hạn 30 ngày</v>
      </c>
      <c r="Z2506" s="250">
        <f>Table1[[#This Row],[Hạn thanh toán]]</f>
        <v>45987</v>
      </c>
      <c r="AA2506" s="250">
        <f>Table1[[#This Row],[Ngày Thanh toán]]</f>
        <v>0</v>
      </c>
      <c r="AD2506" s="3" t="str">
        <f>IF(Table1[[#This Row],[Mã khách hàng]]="","",VLOOKUP($A2506,Ma_KH!$A:$Q,Ma_KH!O$1,0))</f>
        <v>AEON MALL</v>
      </c>
      <c r="AE2506" s="3" t="str">
        <f>IF(Table1[[#This Row],[Mã khách hàng]]="","",VLOOKUP($A2506,Ma_KH!$A:$Q,Ma_KH!P$1,0))</f>
        <v>CÔNG TY TNHH AEON VIỆT NAM</v>
      </c>
      <c r="AF2506" s="3" t="str">
        <f>VLOOKUP(A2506,Ma_KH!A:Q,Ma_KH!J$1,0)</f>
        <v>Trần Hạo Nhị</v>
      </c>
    </row>
    <row r="2507" spans="1:32" ht="16.5">
      <c r="A2507" s="242" t="s">
        <v>139</v>
      </c>
      <c r="B2507" s="4" t="s">
        <v>4518</v>
      </c>
      <c r="C2507" s="88">
        <v>45983</v>
      </c>
      <c r="D2507" s="89" t="s">
        <v>19153</v>
      </c>
      <c r="E2507" s="318">
        <v>45983</v>
      </c>
      <c r="F2507" s="242"/>
      <c r="G2507" s="242" t="s">
        <v>19177</v>
      </c>
      <c r="H2507" s="241">
        <v>533906</v>
      </c>
      <c r="I2507" s="278">
        <f>IFERROR(ROUND((VLOOKUP(Table1[[#This Row],[Mã khách hàng]],Ty_Le!$A:$D,5,0)*5%),0),0)</f>
        <v>0</v>
      </c>
      <c r="J2507" s="278">
        <f>(Table1[[#This Row],[Tiền hàng]]-Table1[[#This Row],[Tiền chiết khấu]])*8%</f>
        <v>42712.480000000003</v>
      </c>
      <c r="K2507" s="278">
        <f>Table1[[#This Row],[Tiền hàng]]-Table1[[#This Row],[Tiền chiết khấu]]+Table1[[#This Row],[Tiền VAT]]</f>
        <v>576618.48</v>
      </c>
      <c r="L2507" s="8" t="s">
        <v>24</v>
      </c>
      <c r="O2507" s="278">
        <f>IF(Table1[[#This Row],[Phân loại]]="Tồn đầu kỳ",Table1[[#This Row],[Tổng giá trị]],0)</f>
        <v>0</v>
      </c>
      <c r="P2507" s="8">
        <f>IF(Table1[[#This Row],[Số còn phải thu ĐK]]&lt;&gt;0,0,IF(Table1[[#This Row],[Phân loại]]="Bán hàng",Table1[[#This Row],[Tổng giá trị]],-Table1[[#This Row],[Tổng giá trị]]))</f>
        <v>576618.48</v>
      </c>
      <c r="Q2507" s="278">
        <f t="shared" si="266"/>
        <v>0</v>
      </c>
      <c r="R2507" s="8">
        <f>Table1[[#This Row],[Số còn phải thu ĐK]]+Table1[[#This Row],[Giá Trị HD sau CK]]-Table1[[#This Row],[Số tiền đã thu]]</f>
        <v>576618.48</v>
      </c>
      <c r="S2507" s="7">
        <f>IF(Table1[[#This Row],[Ngày hóa đơn]]&lt;&gt;"",Table1[[#This Row],[Ngày hóa đơn]],Table1[[#This Row],[Ngày hạch toán]])</f>
        <v>45983</v>
      </c>
      <c r="T2507" s="8"/>
      <c r="U2507" s="7">
        <f>IF(Table1[[#This Row],[Ngày tính CN]]="","",S2507+T2507)</f>
        <v>45983</v>
      </c>
      <c r="V2507" s="71">
        <f ca="1">IF(Table1[[#This Row],[Hạn thanh toán]]="","",IF((U2507-NOW())&lt;0,0,(U2507-NOW())))</f>
        <v>0</v>
      </c>
      <c r="W2507" s="278"/>
      <c r="X2507" s="65">
        <f t="shared" ca="1" si="250"/>
        <v>18.362421527781407</v>
      </c>
      <c r="Y2507" s="3" t="str">
        <f t="shared" ca="1" si="267"/>
        <v>Nợ quá hạn 30 ngày</v>
      </c>
      <c r="Z2507" s="250">
        <f>Table1[[#This Row],[Hạn thanh toán]]</f>
        <v>45983</v>
      </c>
      <c r="AA2507" s="250">
        <f>Table1[[#This Row],[Ngày Thanh toán]]</f>
        <v>0</v>
      </c>
      <c r="AD2507" s="3" t="str">
        <f>IF(Table1[[#This Row],[Mã khách hàng]]="","",VLOOKUP($A2507,Ma_KH!$A:$Q,Ma_KH!O$1,0))</f>
        <v>AEON MALL</v>
      </c>
      <c r="AE2507" s="3" t="str">
        <f>IF(Table1[[#This Row],[Mã khách hàng]]="","",VLOOKUP($A2507,Ma_KH!$A:$Q,Ma_KH!P$1,0))</f>
        <v>CÔNG TY TNHH AEON VIỆT NAM</v>
      </c>
      <c r="AF2507" s="3" t="str">
        <f>VLOOKUP(A2507,Ma_KH!A:Q,Ma_KH!J$1,0)</f>
        <v>Trần Hạo Nhị</v>
      </c>
    </row>
    <row r="2508" spans="1:32" ht="16.5">
      <c r="A2508" s="242" t="s">
        <v>139</v>
      </c>
      <c r="B2508" s="4" t="s">
        <v>4518</v>
      </c>
      <c r="C2508" s="88">
        <v>45983</v>
      </c>
      <c r="D2508" s="89" t="s">
        <v>19154</v>
      </c>
      <c r="E2508" s="318">
        <v>45983</v>
      </c>
      <c r="F2508" s="242"/>
      <c r="G2508" s="242" t="s">
        <v>19178</v>
      </c>
      <c r="H2508" s="241">
        <v>505299</v>
      </c>
      <c r="I2508" s="278">
        <f>IFERROR(ROUND((VLOOKUP(Table1[[#This Row],[Mã khách hàng]],Ty_Le!$A:$D,5,0)*5%),0),0)</f>
        <v>0</v>
      </c>
      <c r="J2508" s="278">
        <f>(Table1[[#This Row],[Tiền hàng]]-Table1[[#This Row],[Tiền chiết khấu]])*8%</f>
        <v>40423.919999999998</v>
      </c>
      <c r="K2508" s="278">
        <f>Table1[[#This Row],[Tiền hàng]]-Table1[[#This Row],[Tiền chiết khấu]]+Table1[[#This Row],[Tiền VAT]]</f>
        <v>545722.92000000004</v>
      </c>
      <c r="L2508" s="8" t="s">
        <v>24</v>
      </c>
      <c r="O2508" s="278">
        <f>IF(Table1[[#This Row],[Phân loại]]="Tồn đầu kỳ",Table1[[#This Row],[Tổng giá trị]],0)</f>
        <v>0</v>
      </c>
      <c r="P2508" s="8">
        <f>IF(Table1[[#This Row],[Số còn phải thu ĐK]]&lt;&gt;0,0,IF(Table1[[#This Row],[Phân loại]]="Bán hàng",Table1[[#This Row],[Tổng giá trị]],-Table1[[#This Row],[Tổng giá trị]]))</f>
        <v>545722.92000000004</v>
      </c>
      <c r="Q2508" s="278">
        <f t="shared" si="266"/>
        <v>0</v>
      </c>
      <c r="R2508" s="8">
        <f>Table1[[#This Row],[Số còn phải thu ĐK]]+Table1[[#This Row],[Giá Trị HD sau CK]]-Table1[[#This Row],[Số tiền đã thu]]</f>
        <v>545722.92000000004</v>
      </c>
      <c r="S2508" s="7">
        <f>IF(Table1[[#This Row],[Ngày hóa đơn]]&lt;&gt;"",Table1[[#This Row],[Ngày hóa đơn]],Table1[[#This Row],[Ngày hạch toán]])</f>
        <v>45983</v>
      </c>
      <c r="T2508" s="8"/>
      <c r="U2508" s="7">
        <f>IF(Table1[[#This Row],[Ngày tính CN]]="","",S2508+T2508)</f>
        <v>45983</v>
      </c>
      <c r="V2508" s="71">
        <f ca="1">IF(Table1[[#This Row],[Hạn thanh toán]]="","",IF((U2508-NOW())&lt;0,0,(U2508-NOW())))</f>
        <v>0</v>
      </c>
      <c r="W2508" s="278"/>
      <c r="X2508" s="65">
        <f t="shared" ca="1" si="250"/>
        <v>18.362421527781407</v>
      </c>
      <c r="Y2508" s="3" t="str">
        <f t="shared" ca="1" si="267"/>
        <v>Nợ quá hạn 30 ngày</v>
      </c>
      <c r="Z2508" s="250">
        <f>Table1[[#This Row],[Hạn thanh toán]]</f>
        <v>45983</v>
      </c>
      <c r="AA2508" s="250">
        <f>Table1[[#This Row],[Ngày Thanh toán]]</f>
        <v>0</v>
      </c>
      <c r="AD2508" s="3" t="str">
        <f>IF(Table1[[#This Row],[Mã khách hàng]]="","",VLOOKUP($A2508,Ma_KH!$A:$Q,Ma_KH!O$1,0))</f>
        <v>AEON MALL</v>
      </c>
      <c r="AE2508" s="3" t="str">
        <f>IF(Table1[[#This Row],[Mã khách hàng]]="","",VLOOKUP($A2508,Ma_KH!$A:$Q,Ma_KH!P$1,0))</f>
        <v>CÔNG TY TNHH AEON VIỆT NAM</v>
      </c>
      <c r="AF2508" s="3" t="str">
        <f>VLOOKUP(A2508,Ma_KH!A:Q,Ma_KH!J$1,0)</f>
        <v>Trần Hạo Nhị</v>
      </c>
    </row>
    <row r="2509" spans="1:32" ht="16.5">
      <c r="A2509" s="242" t="s">
        <v>139</v>
      </c>
      <c r="B2509" s="4" t="s">
        <v>4518</v>
      </c>
      <c r="C2509" s="88">
        <v>45967</v>
      </c>
      <c r="D2509" s="89" t="s">
        <v>19155</v>
      </c>
      <c r="E2509" s="318">
        <v>45967</v>
      </c>
      <c r="F2509" s="242" t="s">
        <v>19199</v>
      </c>
      <c r="G2509" s="242" t="s">
        <v>19179</v>
      </c>
      <c r="H2509" s="241">
        <v>943990</v>
      </c>
      <c r="I2509" s="278">
        <f>IFERROR(ROUND((VLOOKUP(Table1[[#This Row],[Mã khách hàng]],Ty_Le!$A:$D,5,0)*5%),0),0)</f>
        <v>0</v>
      </c>
      <c r="J2509" s="278">
        <f>(Table1[[#This Row],[Tiền hàng]]-Table1[[#This Row],[Tiền chiết khấu]])*8%</f>
        <v>75519.199999999997</v>
      </c>
      <c r="K2509" s="278">
        <f>Table1[[#This Row],[Tiền hàng]]-Table1[[#This Row],[Tiền chiết khấu]]+Table1[[#This Row],[Tiền VAT]]</f>
        <v>1019509.2</v>
      </c>
      <c r="L2509" s="8" t="s">
        <v>24</v>
      </c>
      <c r="O2509" s="278">
        <f>IF(Table1[[#This Row],[Phân loại]]="Tồn đầu kỳ",Table1[[#This Row],[Tổng giá trị]],0)</f>
        <v>0</v>
      </c>
      <c r="P2509" s="8">
        <f>IF(Table1[[#This Row],[Số còn phải thu ĐK]]&lt;&gt;0,0,IF(Table1[[#This Row],[Phân loại]]="Bán hàng",Table1[[#This Row],[Tổng giá trị]],-Table1[[#This Row],[Tổng giá trị]]))</f>
        <v>1019509.2</v>
      </c>
      <c r="Q2509" s="278">
        <f t="shared" si="266"/>
        <v>0</v>
      </c>
      <c r="R2509" s="8">
        <f>Table1[[#This Row],[Số còn phải thu ĐK]]+Table1[[#This Row],[Giá Trị HD sau CK]]-Table1[[#This Row],[Số tiền đã thu]]</f>
        <v>1019509.2</v>
      </c>
      <c r="S2509" s="7">
        <f>IF(Table1[[#This Row],[Ngày hóa đơn]]&lt;&gt;"",Table1[[#This Row],[Ngày hóa đơn]],Table1[[#This Row],[Ngày hạch toán]])</f>
        <v>45967</v>
      </c>
      <c r="T2509" s="8"/>
      <c r="U2509" s="7">
        <f>IF(Table1[[#This Row],[Ngày tính CN]]="","",S2509+T2509)</f>
        <v>45967</v>
      </c>
      <c r="V2509" s="71">
        <f ca="1">IF(Table1[[#This Row],[Hạn thanh toán]]="","",IF((U2509-NOW())&lt;0,0,(U2509-NOW())))</f>
        <v>0</v>
      </c>
      <c r="W2509" s="278"/>
      <c r="X2509" s="65">
        <f t="shared" ca="1" si="250"/>
        <v>34.362421527781407</v>
      </c>
      <c r="Y2509" s="3" t="str">
        <f t="shared" ca="1" si="267"/>
        <v>Nợ quá hạn từ 30 ngày đến 60 ngày</v>
      </c>
      <c r="Z2509" s="250">
        <f>Table1[[#This Row],[Hạn thanh toán]]</f>
        <v>45967</v>
      </c>
      <c r="AA2509" s="250">
        <f>Table1[[#This Row],[Ngày Thanh toán]]</f>
        <v>0</v>
      </c>
      <c r="AD2509" s="3" t="str">
        <f>IF(Table1[[#This Row],[Mã khách hàng]]="","",VLOOKUP($A2509,Ma_KH!$A:$Q,Ma_KH!O$1,0))</f>
        <v>AEON MALL</v>
      </c>
      <c r="AE2509" s="3" t="str">
        <f>IF(Table1[[#This Row],[Mã khách hàng]]="","",VLOOKUP($A2509,Ma_KH!$A:$Q,Ma_KH!P$1,0))</f>
        <v>CÔNG TY TNHH AEON VIỆT NAM</v>
      </c>
      <c r="AF2509" s="3" t="str">
        <f>VLOOKUP(A2509,Ma_KH!A:Q,Ma_KH!J$1,0)</f>
        <v>Trần Hạo Nhị</v>
      </c>
    </row>
    <row r="2510" spans="1:32" ht="16.5">
      <c r="A2510" s="242" t="s">
        <v>139</v>
      </c>
      <c r="B2510" s="4" t="s">
        <v>4518</v>
      </c>
      <c r="C2510" s="88">
        <v>45965</v>
      </c>
      <c r="D2510" s="89" t="s">
        <v>19156</v>
      </c>
      <c r="E2510" s="318">
        <v>45965</v>
      </c>
      <c r="F2510" s="242" t="s">
        <v>19200</v>
      </c>
      <c r="G2510" s="242" t="s">
        <v>19180</v>
      </c>
      <c r="H2510" s="241">
        <v>564748</v>
      </c>
      <c r="I2510" s="278">
        <f>IFERROR(ROUND((VLOOKUP(Table1[[#This Row],[Mã khách hàng]],Ty_Le!$A:$D,5,0)*5%),0),0)</f>
        <v>0</v>
      </c>
      <c r="J2510" s="278">
        <f>(Table1[[#This Row],[Tiền hàng]]-Table1[[#This Row],[Tiền chiết khấu]])*8%</f>
        <v>45179.840000000004</v>
      </c>
      <c r="K2510" s="278">
        <f>Table1[[#This Row],[Tiền hàng]]-Table1[[#This Row],[Tiền chiết khấu]]+Table1[[#This Row],[Tiền VAT]]</f>
        <v>609927.84</v>
      </c>
      <c r="L2510" s="8" t="s">
        <v>24</v>
      </c>
      <c r="O2510" s="278">
        <f>IF(Table1[[#This Row],[Phân loại]]="Tồn đầu kỳ",Table1[[#This Row],[Tổng giá trị]],0)</f>
        <v>0</v>
      </c>
      <c r="P2510" s="8">
        <f>IF(Table1[[#This Row],[Số còn phải thu ĐK]]&lt;&gt;0,0,IF(Table1[[#This Row],[Phân loại]]="Bán hàng",Table1[[#This Row],[Tổng giá trị]],-Table1[[#This Row],[Tổng giá trị]]))</f>
        <v>609927.84</v>
      </c>
      <c r="Q2510" s="278">
        <f t="shared" si="266"/>
        <v>0</v>
      </c>
      <c r="R2510" s="8">
        <f>Table1[[#This Row],[Số còn phải thu ĐK]]+Table1[[#This Row],[Giá Trị HD sau CK]]-Table1[[#This Row],[Số tiền đã thu]]</f>
        <v>609927.84</v>
      </c>
      <c r="S2510" s="7">
        <f>IF(Table1[[#This Row],[Ngày hóa đơn]]&lt;&gt;"",Table1[[#This Row],[Ngày hóa đơn]],Table1[[#This Row],[Ngày hạch toán]])</f>
        <v>45965</v>
      </c>
      <c r="T2510" s="8"/>
      <c r="U2510" s="7">
        <f>IF(Table1[[#This Row],[Ngày tính CN]]="","",S2510+T2510)</f>
        <v>45965</v>
      </c>
      <c r="V2510" s="71">
        <f ca="1">IF(Table1[[#This Row],[Hạn thanh toán]]="","",IF((U2510-NOW())&lt;0,0,(U2510-NOW())))</f>
        <v>0</v>
      </c>
      <c r="W2510" s="278"/>
      <c r="X2510" s="65">
        <f t="shared" ca="1" si="250"/>
        <v>36.362421527781407</v>
      </c>
      <c r="Y2510" s="3" t="str">
        <f t="shared" ca="1" si="267"/>
        <v>Nợ quá hạn từ 30 ngày đến 60 ngày</v>
      </c>
      <c r="Z2510" s="250">
        <f>Table1[[#This Row],[Hạn thanh toán]]</f>
        <v>45965</v>
      </c>
      <c r="AA2510" s="250">
        <f>Table1[[#This Row],[Ngày Thanh toán]]</f>
        <v>0</v>
      </c>
      <c r="AD2510" s="3" t="str">
        <f>IF(Table1[[#This Row],[Mã khách hàng]]="","",VLOOKUP($A2510,Ma_KH!$A:$Q,Ma_KH!O$1,0))</f>
        <v>AEON MALL</v>
      </c>
      <c r="AE2510" s="3" t="str">
        <f>IF(Table1[[#This Row],[Mã khách hàng]]="","",VLOOKUP($A2510,Ma_KH!$A:$Q,Ma_KH!P$1,0))</f>
        <v>CÔNG TY TNHH AEON VIỆT NAM</v>
      </c>
      <c r="AF2510" s="3" t="str">
        <f>VLOOKUP(A2510,Ma_KH!A:Q,Ma_KH!J$1,0)</f>
        <v>Trần Hạo Nhị</v>
      </c>
    </row>
    <row r="2511" spans="1:32" ht="16.5">
      <c r="A2511" s="242" t="s">
        <v>140</v>
      </c>
      <c r="B2511" s="4" t="s">
        <v>4518</v>
      </c>
      <c r="C2511" s="88">
        <v>45969</v>
      </c>
      <c r="D2511" s="89" t="s">
        <v>19157</v>
      </c>
      <c r="E2511" s="318">
        <v>45969</v>
      </c>
      <c r="F2511" s="242" t="s">
        <v>19201</v>
      </c>
      <c r="G2511" s="242" t="s">
        <v>19181</v>
      </c>
      <c r="H2511" s="241">
        <v>1917815</v>
      </c>
      <c r="I2511" s="278">
        <f>IFERROR(ROUND((VLOOKUP(Table1[[#This Row],[Mã khách hàng]],Ty_Le!$A:$D,5,0)*5%),0),0)</f>
        <v>0</v>
      </c>
      <c r="J2511" s="278">
        <f>(Table1[[#This Row],[Tiền hàng]]-Table1[[#This Row],[Tiền chiết khấu]])*8%</f>
        <v>153425.20000000001</v>
      </c>
      <c r="K2511" s="278">
        <f>Table1[[#This Row],[Tiền hàng]]-Table1[[#This Row],[Tiền chiết khấu]]+Table1[[#This Row],[Tiền VAT]]</f>
        <v>2071240.2</v>
      </c>
      <c r="L2511" s="8" t="s">
        <v>24</v>
      </c>
      <c r="O2511" s="278">
        <f>IF(Table1[[#This Row],[Phân loại]]="Tồn đầu kỳ",Table1[[#This Row],[Tổng giá trị]],0)</f>
        <v>0</v>
      </c>
      <c r="P2511" s="8">
        <f>IF(Table1[[#This Row],[Số còn phải thu ĐK]]&lt;&gt;0,0,IF(Table1[[#This Row],[Phân loại]]="Bán hàng",Table1[[#This Row],[Tổng giá trị]],-Table1[[#This Row],[Tổng giá trị]]))</f>
        <v>2071240.2</v>
      </c>
      <c r="Q2511" s="278">
        <f t="shared" si="266"/>
        <v>0</v>
      </c>
      <c r="R2511" s="8">
        <f>Table1[[#This Row],[Số còn phải thu ĐK]]+Table1[[#This Row],[Giá Trị HD sau CK]]-Table1[[#This Row],[Số tiền đã thu]]</f>
        <v>2071240.2</v>
      </c>
      <c r="S2511" s="7">
        <f>IF(Table1[[#This Row],[Ngày hóa đơn]]&lt;&gt;"",Table1[[#This Row],[Ngày hóa đơn]],Table1[[#This Row],[Ngày hạch toán]])</f>
        <v>45969</v>
      </c>
      <c r="T2511" s="8"/>
      <c r="U2511" s="7">
        <f>IF(Table1[[#This Row],[Ngày tính CN]]="","",S2511+T2511)</f>
        <v>45969</v>
      </c>
      <c r="V2511" s="71">
        <f ca="1">IF(Table1[[#This Row],[Hạn thanh toán]]="","",IF((U2511-NOW())&lt;0,0,(U2511-NOW())))</f>
        <v>0</v>
      </c>
      <c r="W2511" s="278"/>
      <c r="X2511" s="65">
        <f t="shared" ca="1" si="250"/>
        <v>32.362421527781407</v>
      </c>
      <c r="Y2511" s="3" t="str">
        <f t="shared" ca="1" si="267"/>
        <v>Nợ quá hạn từ 30 ngày đến 60 ngày</v>
      </c>
      <c r="Z2511" s="250">
        <f>Table1[[#This Row],[Hạn thanh toán]]</f>
        <v>45969</v>
      </c>
      <c r="AA2511" s="250">
        <f>Table1[[#This Row],[Ngày Thanh toán]]</f>
        <v>0</v>
      </c>
      <c r="AD2511" s="3" t="str">
        <f>IF(Table1[[#This Row],[Mã khách hàng]]="","",VLOOKUP($A2511,Ma_KH!$A:$Q,Ma_KH!O$1,0))</f>
        <v>AEON MALL</v>
      </c>
      <c r="AE2511" s="3" t="str">
        <f>IF(Table1[[#This Row],[Mã khách hàng]]="","",VLOOKUP($A2511,Ma_KH!$A:$Q,Ma_KH!P$1,0))</f>
        <v>CÔNG TY TNHH AEON VIỆT NAM</v>
      </c>
      <c r="AF2511" s="3" t="str">
        <f>VLOOKUP(A2511,Ma_KH!A:Q,Ma_KH!J$1,0)</f>
        <v>Dương Thị Kim Hồng</v>
      </c>
    </row>
    <row r="2512" spans="1:32" ht="16.5">
      <c r="A2512" s="242" t="s">
        <v>141</v>
      </c>
      <c r="B2512" s="4" t="s">
        <v>4518</v>
      </c>
      <c r="C2512" s="88">
        <v>45969</v>
      </c>
      <c r="D2512" s="89" t="s">
        <v>19158</v>
      </c>
      <c r="E2512" s="318">
        <v>45969</v>
      </c>
      <c r="F2512" s="242" t="s">
        <v>19202</v>
      </c>
      <c r="G2512" s="242" t="s">
        <v>19182</v>
      </c>
      <c r="H2512" s="241">
        <v>1917815</v>
      </c>
      <c r="I2512" s="278">
        <f>IFERROR(ROUND((VLOOKUP(Table1[[#This Row],[Mã khách hàng]],Ty_Le!$A:$D,5,0)*5%),0),0)</f>
        <v>0</v>
      </c>
      <c r="J2512" s="278">
        <f>(Table1[[#This Row],[Tiền hàng]]-Table1[[#This Row],[Tiền chiết khấu]])*8%</f>
        <v>153425.20000000001</v>
      </c>
      <c r="K2512" s="278">
        <f>Table1[[#This Row],[Tiền hàng]]-Table1[[#This Row],[Tiền chiết khấu]]+Table1[[#This Row],[Tiền VAT]]</f>
        <v>2071240.2</v>
      </c>
      <c r="L2512" s="8" t="s">
        <v>24</v>
      </c>
      <c r="O2512" s="278">
        <f>IF(Table1[[#This Row],[Phân loại]]="Tồn đầu kỳ",Table1[[#This Row],[Tổng giá trị]],0)</f>
        <v>0</v>
      </c>
      <c r="P2512" s="8">
        <f>IF(Table1[[#This Row],[Số còn phải thu ĐK]]&lt;&gt;0,0,IF(Table1[[#This Row],[Phân loại]]="Bán hàng",Table1[[#This Row],[Tổng giá trị]],-Table1[[#This Row],[Tổng giá trị]]))</f>
        <v>2071240.2</v>
      </c>
      <c r="Q2512" s="278">
        <f t="shared" si="266"/>
        <v>0</v>
      </c>
      <c r="R2512" s="8">
        <f>Table1[[#This Row],[Số còn phải thu ĐK]]+Table1[[#This Row],[Giá Trị HD sau CK]]-Table1[[#This Row],[Số tiền đã thu]]</f>
        <v>2071240.2</v>
      </c>
      <c r="S2512" s="7">
        <f>IF(Table1[[#This Row],[Ngày hóa đơn]]&lt;&gt;"",Table1[[#This Row],[Ngày hóa đơn]],Table1[[#This Row],[Ngày hạch toán]])</f>
        <v>45969</v>
      </c>
      <c r="T2512" s="8"/>
      <c r="U2512" s="7">
        <f>IF(Table1[[#This Row],[Ngày tính CN]]="","",S2512+T2512)</f>
        <v>45969</v>
      </c>
      <c r="V2512" s="71">
        <f ca="1">IF(Table1[[#This Row],[Hạn thanh toán]]="","",IF((U2512-NOW())&lt;0,0,(U2512-NOW())))</f>
        <v>0</v>
      </c>
      <c r="W2512" s="278"/>
      <c r="X2512" s="65">
        <f t="shared" ca="1" si="250"/>
        <v>32.362421527781407</v>
      </c>
      <c r="Y2512" s="3" t="str">
        <f t="shared" ca="1" si="267"/>
        <v>Nợ quá hạn từ 30 ngày đến 60 ngày</v>
      </c>
      <c r="Z2512" s="250">
        <f>Table1[[#This Row],[Hạn thanh toán]]</f>
        <v>45969</v>
      </c>
      <c r="AA2512" s="250">
        <f>Table1[[#This Row],[Ngày Thanh toán]]</f>
        <v>0</v>
      </c>
      <c r="AD2512" s="3" t="str">
        <f>IF(Table1[[#This Row],[Mã khách hàng]]="","",VLOOKUP($A2512,Ma_KH!$A:$Q,Ma_KH!O$1,0))</f>
        <v>AEON MALL</v>
      </c>
      <c r="AE2512" s="3" t="str">
        <f>IF(Table1[[#This Row],[Mã khách hàng]]="","",VLOOKUP($A2512,Ma_KH!$A:$Q,Ma_KH!P$1,0))</f>
        <v>CÔNG TY TNHH AEON VIỆT NAM</v>
      </c>
      <c r="AF2512" s="3" t="str">
        <f>VLOOKUP(A2512,Ma_KH!A:Q,Ma_KH!J$1,0)</f>
        <v>Nguyễn Quốc Thái</v>
      </c>
    </row>
    <row r="2513" spans="1:32" ht="16.5">
      <c r="A2513" s="242" t="s">
        <v>139</v>
      </c>
      <c r="B2513" s="4" t="s">
        <v>4518</v>
      </c>
      <c r="C2513" s="88">
        <v>45972</v>
      </c>
      <c r="D2513" s="89" t="s">
        <v>19159</v>
      </c>
      <c r="E2513" s="318">
        <v>45972</v>
      </c>
      <c r="F2513" s="242" t="s">
        <v>19203</v>
      </c>
      <c r="G2513" s="242" t="s">
        <v>19183</v>
      </c>
      <c r="H2513" s="241">
        <v>3142555</v>
      </c>
      <c r="I2513" s="278">
        <f>IFERROR(ROUND((VLOOKUP(Table1[[#This Row],[Mã khách hàng]],Ty_Le!$A:$D,5,0)*5%),0),0)</f>
        <v>0</v>
      </c>
      <c r="J2513" s="278">
        <f>(Table1[[#This Row],[Tiền hàng]]-Table1[[#This Row],[Tiền chiết khấu]])*8%</f>
        <v>251404.4</v>
      </c>
      <c r="K2513" s="278">
        <f>Table1[[#This Row],[Tiền hàng]]-Table1[[#This Row],[Tiền chiết khấu]]+Table1[[#This Row],[Tiền VAT]]</f>
        <v>3393959.4</v>
      </c>
      <c r="L2513" s="8" t="s">
        <v>24</v>
      </c>
      <c r="O2513" s="278">
        <f>IF(Table1[[#This Row],[Phân loại]]="Tồn đầu kỳ",Table1[[#This Row],[Tổng giá trị]],0)</f>
        <v>0</v>
      </c>
      <c r="P2513" s="8">
        <f>IF(Table1[[#This Row],[Số còn phải thu ĐK]]&lt;&gt;0,0,IF(Table1[[#This Row],[Phân loại]]="Bán hàng",Table1[[#This Row],[Tổng giá trị]],-Table1[[#This Row],[Tổng giá trị]]))</f>
        <v>3393959.4</v>
      </c>
      <c r="Q2513" s="278">
        <f t="shared" si="266"/>
        <v>0</v>
      </c>
      <c r="R2513" s="8">
        <f>Table1[[#This Row],[Số còn phải thu ĐK]]+Table1[[#This Row],[Giá Trị HD sau CK]]-Table1[[#This Row],[Số tiền đã thu]]</f>
        <v>3393959.4</v>
      </c>
      <c r="S2513" s="7">
        <f>IF(Table1[[#This Row],[Ngày hóa đơn]]&lt;&gt;"",Table1[[#This Row],[Ngày hóa đơn]],Table1[[#This Row],[Ngày hạch toán]])</f>
        <v>45972</v>
      </c>
      <c r="T2513" s="8"/>
      <c r="U2513" s="7">
        <f>IF(Table1[[#This Row],[Ngày tính CN]]="","",S2513+T2513)</f>
        <v>45972</v>
      </c>
      <c r="V2513" s="71">
        <f ca="1">IF(Table1[[#This Row],[Hạn thanh toán]]="","",IF((U2513-NOW())&lt;0,0,(U2513-NOW())))</f>
        <v>0</v>
      </c>
      <c r="W2513" s="278"/>
      <c r="X2513" s="65">
        <f t="shared" ca="1" si="250"/>
        <v>29.362421527781407</v>
      </c>
      <c r="Y2513" s="3" t="str">
        <f t="shared" ca="1" si="267"/>
        <v>Nợ quá hạn 30 ngày</v>
      </c>
      <c r="Z2513" s="250">
        <f>Table1[[#This Row],[Hạn thanh toán]]</f>
        <v>45972</v>
      </c>
      <c r="AA2513" s="250">
        <f>Table1[[#This Row],[Ngày Thanh toán]]</f>
        <v>0</v>
      </c>
      <c r="AD2513" s="3" t="str">
        <f>IF(Table1[[#This Row],[Mã khách hàng]]="","",VLOOKUP($A2513,Ma_KH!$A:$Q,Ma_KH!O$1,0))</f>
        <v>AEON MALL</v>
      </c>
      <c r="AE2513" s="3" t="str">
        <f>IF(Table1[[#This Row],[Mã khách hàng]]="","",VLOOKUP($A2513,Ma_KH!$A:$Q,Ma_KH!P$1,0))</f>
        <v>CÔNG TY TNHH AEON VIỆT NAM</v>
      </c>
      <c r="AF2513" s="3" t="str">
        <f>VLOOKUP(A2513,Ma_KH!A:Q,Ma_KH!J$1,0)</f>
        <v>Trần Hạo Nhị</v>
      </c>
    </row>
    <row r="2514" spans="1:32" ht="16.5">
      <c r="A2514" s="242" t="s">
        <v>139</v>
      </c>
      <c r="B2514" s="4" t="s">
        <v>4518</v>
      </c>
      <c r="C2514" s="88">
        <v>45972</v>
      </c>
      <c r="D2514" s="89" t="s">
        <v>19160</v>
      </c>
      <c r="E2514" s="318">
        <v>45972</v>
      </c>
      <c r="F2514" s="242" t="s">
        <v>19204</v>
      </c>
      <c r="G2514" s="242" t="s">
        <v>19184</v>
      </c>
      <c r="H2514" s="241">
        <v>938839</v>
      </c>
      <c r="I2514" s="278">
        <f>IFERROR(ROUND((VLOOKUP(Table1[[#This Row],[Mã khách hàng]],Ty_Le!$A:$D,5,0)*5%),0),0)</f>
        <v>0</v>
      </c>
      <c r="J2514" s="278">
        <f>(Table1[[#This Row],[Tiền hàng]]-Table1[[#This Row],[Tiền chiết khấu]])*8%</f>
        <v>75107.12</v>
      </c>
      <c r="K2514" s="278">
        <f>Table1[[#This Row],[Tiền hàng]]-Table1[[#This Row],[Tiền chiết khấu]]+Table1[[#This Row],[Tiền VAT]]</f>
        <v>1013946.12</v>
      </c>
      <c r="L2514" s="8" t="s">
        <v>24</v>
      </c>
      <c r="O2514" s="278">
        <f>IF(Table1[[#This Row],[Phân loại]]="Tồn đầu kỳ",Table1[[#This Row],[Tổng giá trị]],0)</f>
        <v>0</v>
      </c>
      <c r="P2514" s="8">
        <f>IF(Table1[[#This Row],[Số còn phải thu ĐK]]&lt;&gt;0,0,IF(Table1[[#This Row],[Phân loại]]="Bán hàng",Table1[[#This Row],[Tổng giá trị]],-Table1[[#This Row],[Tổng giá trị]]))</f>
        <v>1013946.12</v>
      </c>
      <c r="Q2514" s="278">
        <f t="shared" si="266"/>
        <v>0</v>
      </c>
      <c r="R2514" s="8">
        <f>Table1[[#This Row],[Số còn phải thu ĐK]]+Table1[[#This Row],[Giá Trị HD sau CK]]-Table1[[#This Row],[Số tiền đã thu]]</f>
        <v>1013946.12</v>
      </c>
      <c r="S2514" s="7">
        <f>IF(Table1[[#This Row],[Ngày hóa đơn]]&lt;&gt;"",Table1[[#This Row],[Ngày hóa đơn]],Table1[[#This Row],[Ngày hạch toán]])</f>
        <v>45972</v>
      </c>
      <c r="T2514" s="8"/>
      <c r="U2514" s="7">
        <f>IF(Table1[[#This Row],[Ngày tính CN]]="","",S2514+T2514)</f>
        <v>45972</v>
      </c>
      <c r="V2514" s="71">
        <f ca="1">IF(Table1[[#This Row],[Hạn thanh toán]]="","",IF((U2514-NOW())&lt;0,0,(U2514-NOW())))</f>
        <v>0</v>
      </c>
      <c r="W2514" s="278"/>
      <c r="X2514" s="65">
        <f t="shared" ca="1" si="250"/>
        <v>29.362421527781407</v>
      </c>
      <c r="Y2514" s="3" t="str">
        <f t="shared" ca="1" si="267"/>
        <v>Nợ quá hạn 30 ngày</v>
      </c>
      <c r="Z2514" s="250">
        <f>Table1[[#This Row],[Hạn thanh toán]]</f>
        <v>45972</v>
      </c>
      <c r="AA2514" s="250">
        <f>Table1[[#This Row],[Ngày Thanh toán]]</f>
        <v>0</v>
      </c>
      <c r="AD2514" s="3" t="str">
        <f>IF(Table1[[#This Row],[Mã khách hàng]]="","",VLOOKUP($A2514,Ma_KH!$A:$Q,Ma_KH!O$1,0))</f>
        <v>AEON MALL</v>
      </c>
      <c r="AE2514" s="3" t="str">
        <f>IF(Table1[[#This Row],[Mã khách hàng]]="","",VLOOKUP($A2514,Ma_KH!$A:$Q,Ma_KH!P$1,0))</f>
        <v>CÔNG TY TNHH AEON VIỆT NAM</v>
      </c>
      <c r="AF2514" s="3" t="str">
        <f>VLOOKUP(A2514,Ma_KH!A:Q,Ma_KH!J$1,0)</f>
        <v>Trần Hạo Nhị</v>
      </c>
    </row>
    <row r="2515" spans="1:32" ht="16.5">
      <c r="A2515" s="242" t="s">
        <v>140</v>
      </c>
      <c r="B2515" s="4" t="s">
        <v>4518</v>
      </c>
      <c r="C2515" s="88">
        <v>45974</v>
      </c>
      <c r="D2515" s="89" t="s">
        <v>19161</v>
      </c>
      <c r="E2515" s="318">
        <v>45974</v>
      </c>
      <c r="F2515" s="242" t="s">
        <v>19205</v>
      </c>
      <c r="G2515" s="242" t="s">
        <v>19185</v>
      </c>
      <c r="H2515" s="241">
        <v>1887980</v>
      </c>
      <c r="I2515" s="278">
        <f>IFERROR(ROUND((VLOOKUP(Table1[[#This Row],[Mã khách hàng]],Ty_Le!$A:$D,5,0)*5%),0),0)</f>
        <v>0</v>
      </c>
      <c r="J2515" s="278">
        <f>(Table1[[#This Row],[Tiền hàng]]-Table1[[#This Row],[Tiền chiết khấu]])*8%</f>
        <v>151038.39999999999</v>
      </c>
      <c r="K2515" s="278">
        <f>Table1[[#This Row],[Tiền hàng]]-Table1[[#This Row],[Tiền chiết khấu]]+Table1[[#This Row],[Tiền VAT]]</f>
        <v>2039018.4</v>
      </c>
      <c r="L2515" s="8" t="s">
        <v>24</v>
      </c>
      <c r="O2515" s="278">
        <f>IF(Table1[[#This Row],[Phân loại]]="Tồn đầu kỳ",Table1[[#This Row],[Tổng giá trị]],0)</f>
        <v>0</v>
      </c>
      <c r="P2515" s="8">
        <f>IF(Table1[[#This Row],[Số còn phải thu ĐK]]&lt;&gt;0,0,IF(Table1[[#This Row],[Phân loại]]="Bán hàng",Table1[[#This Row],[Tổng giá trị]],-Table1[[#This Row],[Tổng giá trị]]))</f>
        <v>2039018.4</v>
      </c>
      <c r="Q2515" s="278">
        <f t="shared" si="266"/>
        <v>0</v>
      </c>
      <c r="R2515" s="8">
        <f>Table1[[#This Row],[Số còn phải thu ĐK]]+Table1[[#This Row],[Giá Trị HD sau CK]]-Table1[[#This Row],[Số tiền đã thu]]</f>
        <v>2039018.4</v>
      </c>
      <c r="S2515" s="7">
        <f>IF(Table1[[#This Row],[Ngày hóa đơn]]&lt;&gt;"",Table1[[#This Row],[Ngày hóa đơn]],Table1[[#This Row],[Ngày hạch toán]])</f>
        <v>45974</v>
      </c>
      <c r="T2515" s="8"/>
      <c r="U2515" s="7">
        <f>IF(Table1[[#This Row],[Ngày tính CN]]="","",S2515+T2515)</f>
        <v>45974</v>
      </c>
      <c r="V2515" s="71">
        <f ca="1">IF(Table1[[#This Row],[Hạn thanh toán]]="","",IF((U2515-NOW())&lt;0,0,(U2515-NOW())))</f>
        <v>0</v>
      </c>
      <c r="W2515" s="278"/>
      <c r="X2515" s="65">
        <f t="shared" ca="1" si="250"/>
        <v>27.362421527781407</v>
      </c>
      <c r="Y2515" s="3" t="str">
        <f t="shared" ca="1" si="267"/>
        <v>Nợ quá hạn 30 ngày</v>
      </c>
      <c r="Z2515" s="250">
        <f>Table1[[#This Row],[Hạn thanh toán]]</f>
        <v>45974</v>
      </c>
      <c r="AA2515" s="250">
        <f>Table1[[#This Row],[Ngày Thanh toán]]</f>
        <v>0</v>
      </c>
      <c r="AD2515" s="3" t="str">
        <f>IF(Table1[[#This Row],[Mã khách hàng]]="","",VLOOKUP($A2515,Ma_KH!$A:$Q,Ma_KH!O$1,0))</f>
        <v>AEON MALL</v>
      </c>
      <c r="AE2515" s="3" t="str">
        <f>IF(Table1[[#This Row],[Mã khách hàng]]="","",VLOOKUP($A2515,Ma_KH!$A:$Q,Ma_KH!P$1,0))</f>
        <v>CÔNG TY TNHH AEON VIỆT NAM</v>
      </c>
      <c r="AF2515" s="3" t="str">
        <f>VLOOKUP(A2515,Ma_KH!A:Q,Ma_KH!J$1,0)</f>
        <v>Dương Thị Kim Hồng</v>
      </c>
    </row>
    <row r="2516" spans="1:32" ht="16.5">
      <c r="A2516" s="242" t="s">
        <v>139</v>
      </c>
      <c r="B2516" s="4" t="s">
        <v>4518</v>
      </c>
      <c r="C2516" s="88">
        <v>45975</v>
      </c>
      <c r="D2516" s="89" t="s">
        <v>19162</v>
      </c>
      <c r="E2516" s="318">
        <v>45975</v>
      </c>
      <c r="F2516" s="242" t="s">
        <v>19206</v>
      </c>
      <c r="G2516" s="242" t="s">
        <v>19186</v>
      </c>
      <c r="H2516" s="241">
        <v>1206160</v>
      </c>
      <c r="I2516" s="278">
        <f>IFERROR(ROUND((VLOOKUP(Table1[[#This Row],[Mã khách hàng]],Ty_Le!$A:$D,5,0)*5%),0),0)</f>
        <v>0</v>
      </c>
      <c r="J2516" s="278">
        <f>(Table1[[#This Row],[Tiền hàng]]-Table1[[#This Row],[Tiền chiết khấu]])*8%</f>
        <v>96492.800000000003</v>
      </c>
      <c r="K2516" s="278">
        <f>Table1[[#This Row],[Tiền hàng]]-Table1[[#This Row],[Tiền chiết khấu]]+Table1[[#This Row],[Tiền VAT]]</f>
        <v>1302652.8</v>
      </c>
      <c r="L2516" s="8" t="s">
        <v>24</v>
      </c>
      <c r="O2516" s="278">
        <f>IF(Table1[[#This Row],[Phân loại]]="Tồn đầu kỳ",Table1[[#This Row],[Tổng giá trị]],0)</f>
        <v>0</v>
      </c>
      <c r="P2516" s="8">
        <f>IF(Table1[[#This Row],[Số còn phải thu ĐK]]&lt;&gt;0,0,IF(Table1[[#This Row],[Phân loại]]="Bán hàng",Table1[[#This Row],[Tổng giá trị]],-Table1[[#This Row],[Tổng giá trị]]))</f>
        <v>1302652.8</v>
      </c>
      <c r="Q2516" s="278">
        <f t="shared" si="266"/>
        <v>0</v>
      </c>
      <c r="R2516" s="8">
        <f>Table1[[#This Row],[Số còn phải thu ĐK]]+Table1[[#This Row],[Giá Trị HD sau CK]]-Table1[[#This Row],[Số tiền đã thu]]</f>
        <v>1302652.8</v>
      </c>
      <c r="S2516" s="7">
        <f>IF(Table1[[#This Row],[Ngày hóa đơn]]&lt;&gt;"",Table1[[#This Row],[Ngày hóa đơn]],Table1[[#This Row],[Ngày hạch toán]])</f>
        <v>45975</v>
      </c>
      <c r="T2516" s="8"/>
      <c r="U2516" s="7">
        <f>IF(Table1[[#This Row],[Ngày tính CN]]="","",S2516+T2516)</f>
        <v>45975</v>
      </c>
      <c r="V2516" s="71">
        <f ca="1">IF(Table1[[#This Row],[Hạn thanh toán]]="","",IF((U2516-NOW())&lt;0,0,(U2516-NOW())))</f>
        <v>0</v>
      </c>
      <c r="W2516" s="278"/>
      <c r="X2516" s="65">
        <f t="shared" ca="1" si="250"/>
        <v>26.362421527781407</v>
      </c>
      <c r="Y2516" s="3" t="str">
        <f t="shared" ca="1" si="267"/>
        <v>Nợ quá hạn 30 ngày</v>
      </c>
      <c r="Z2516" s="250">
        <f>Table1[[#This Row],[Hạn thanh toán]]</f>
        <v>45975</v>
      </c>
      <c r="AA2516" s="250">
        <f>Table1[[#This Row],[Ngày Thanh toán]]</f>
        <v>0</v>
      </c>
      <c r="AD2516" s="3" t="str">
        <f>IF(Table1[[#This Row],[Mã khách hàng]]="","",VLOOKUP($A2516,Ma_KH!$A:$Q,Ma_KH!O$1,0))</f>
        <v>AEON MALL</v>
      </c>
      <c r="AE2516" s="3" t="str">
        <f>IF(Table1[[#This Row],[Mã khách hàng]]="","",VLOOKUP($A2516,Ma_KH!$A:$Q,Ma_KH!P$1,0))</f>
        <v>CÔNG TY TNHH AEON VIỆT NAM</v>
      </c>
      <c r="AF2516" s="3" t="str">
        <f>VLOOKUP(A2516,Ma_KH!A:Q,Ma_KH!J$1,0)</f>
        <v>Trần Hạo Nhị</v>
      </c>
    </row>
    <row r="2517" spans="1:32" ht="16.5">
      <c r="A2517" s="242" t="s">
        <v>140</v>
      </c>
      <c r="B2517" s="4" t="s">
        <v>4518</v>
      </c>
      <c r="C2517" s="88">
        <v>45975</v>
      </c>
      <c r="D2517" s="89" t="s">
        <v>19163</v>
      </c>
      <c r="E2517" s="318">
        <v>45975</v>
      </c>
      <c r="F2517" s="242" t="s">
        <v>19207</v>
      </c>
      <c r="G2517" s="242" t="s">
        <v>19187</v>
      </c>
      <c r="H2517" s="241">
        <v>1696735</v>
      </c>
      <c r="I2517" s="278">
        <f>IFERROR(ROUND((VLOOKUP(Table1[[#This Row],[Mã khách hàng]],Ty_Le!$A:$D,5,0)*5%),0),0)</f>
        <v>0</v>
      </c>
      <c r="J2517" s="278">
        <f>(Table1[[#This Row],[Tiền hàng]]-Table1[[#This Row],[Tiền chiết khấu]])*8%</f>
        <v>135738.79999999999</v>
      </c>
      <c r="K2517" s="278">
        <f>Table1[[#This Row],[Tiền hàng]]-Table1[[#This Row],[Tiền chiết khấu]]+Table1[[#This Row],[Tiền VAT]]</f>
        <v>1832473.8</v>
      </c>
      <c r="L2517" s="8" t="s">
        <v>24</v>
      </c>
      <c r="O2517" s="278">
        <f>IF(Table1[[#This Row],[Phân loại]]="Tồn đầu kỳ",Table1[[#This Row],[Tổng giá trị]],0)</f>
        <v>0</v>
      </c>
      <c r="P2517" s="8">
        <f>IF(Table1[[#This Row],[Số còn phải thu ĐK]]&lt;&gt;0,0,IF(Table1[[#This Row],[Phân loại]]="Bán hàng",Table1[[#This Row],[Tổng giá trị]],-Table1[[#This Row],[Tổng giá trị]]))</f>
        <v>1832473.8</v>
      </c>
      <c r="Q2517" s="278">
        <f t="shared" si="266"/>
        <v>0</v>
      </c>
      <c r="R2517" s="8">
        <f>Table1[[#This Row],[Số còn phải thu ĐK]]+Table1[[#This Row],[Giá Trị HD sau CK]]-Table1[[#This Row],[Số tiền đã thu]]</f>
        <v>1832473.8</v>
      </c>
      <c r="S2517" s="7">
        <f>IF(Table1[[#This Row],[Ngày hóa đơn]]&lt;&gt;"",Table1[[#This Row],[Ngày hóa đơn]],Table1[[#This Row],[Ngày hạch toán]])</f>
        <v>45975</v>
      </c>
      <c r="T2517" s="8"/>
      <c r="U2517" s="7">
        <f>IF(Table1[[#This Row],[Ngày tính CN]]="","",S2517+T2517)</f>
        <v>45975</v>
      </c>
      <c r="V2517" s="71">
        <f ca="1">IF(Table1[[#This Row],[Hạn thanh toán]]="","",IF((U2517-NOW())&lt;0,0,(U2517-NOW())))</f>
        <v>0</v>
      </c>
      <c r="W2517" s="278"/>
      <c r="X2517" s="65">
        <f t="shared" ca="1" si="250"/>
        <v>26.362421527781407</v>
      </c>
      <c r="Y2517" s="3" t="str">
        <f t="shared" ca="1" si="267"/>
        <v>Nợ quá hạn 30 ngày</v>
      </c>
      <c r="Z2517" s="250">
        <f>Table1[[#This Row],[Hạn thanh toán]]</f>
        <v>45975</v>
      </c>
      <c r="AA2517" s="250">
        <f>Table1[[#This Row],[Ngày Thanh toán]]</f>
        <v>0</v>
      </c>
      <c r="AD2517" s="3" t="str">
        <f>IF(Table1[[#This Row],[Mã khách hàng]]="","",VLOOKUP($A2517,Ma_KH!$A:$Q,Ma_KH!O$1,0))</f>
        <v>AEON MALL</v>
      </c>
      <c r="AE2517" s="3" t="str">
        <f>IF(Table1[[#This Row],[Mã khách hàng]]="","",VLOOKUP($A2517,Ma_KH!$A:$Q,Ma_KH!P$1,0))</f>
        <v>CÔNG TY TNHH AEON VIỆT NAM</v>
      </c>
      <c r="AF2517" s="3" t="str">
        <f>VLOOKUP(A2517,Ma_KH!A:Q,Ma_KH!J$1,0)</f>
        <v>Dương Thị Kim Hồng</v>
      </c>
    </row>
    <row r="2518" spans="1:32" ht="16.5">
      <c r="A2518" s="242" t="s">
        <v>141</v>
      </c>
      <c r="B2518" s="4" t="s">
        <v>4518</v>
      </c>
      <c r="C2518" s="88">
        <v>45976</v>
      </c>
      <c r="D2518" s="89" t="s">
        <v>19164</v>
      </c>
      <c r="E2518" s="318">
        <v>45976</v>
      </c>
      <c r="F2518" s="242" t="s">
        <v>19208</v>
      </c>
      <c r="G2518" s="242" t="s">
        <v>19188</v>
      </c>
      <c r="H2518" s="241">
        <v>2681815</v>
      </c>
      <c r="I2518" s="278">
        <f>IFERROR(ROUND((VLOOKUP(Table1[[#This Row],[Mã khách hàng]],Ty_Le!$A:$D,5,0)*5%),0),0)</f>
        <v>0</v>
      </c>
      <c r="J2518" s="278">
        <f>(Table1[[#This Row],[Tiền hàng]]-Table1[[#This Row],[Tiền chiết khấu]])*8%</f>
        <v>214545.2</v>
      </c>
      <c r="K2518" s="278">
        <f>Table1[[#This Row],[Tiền hàng]]-Table1[[#This Row],[Tiền chiết khấu]]+Table1[[#This Row],[Tiền VAT]]</f>
        <v>2896360.2</v>
      </c>
      <c r="L2518" s="8" t="s">
        <v>24</v>
      </c>
      <c r="O2518" s="278">
        <f>IF(Table1[[#This Row],[Phân loại]]="Tồn đầu kỳ",Table1[[#This Row],[Tổng giá trị]],0)</f>
        <v>0</v>
      </c>
      <c r="P2518" s="8">
        <f>IF(Table1[[#This Row],[Số còn phải thu ĐK]]&lt;&gt;0,0,IF(Table1[[#This Row],[Phân loại]]="Bán hàng",Table1[[#This Row],[Tổng giá trị]],-Table1[[#This Row],[Tổng giá trị]]))</f>
        <v>2896360.2</v>
      </c>
      <c r="Q2518" s="278">
        <f t="shared" si="266"/>
        <v>0</v>
      </c>
      <c r="R2518" s="8">
        <f>Table1[[#This Row],[Số còn phải thu ĐK]]+Table1[[#This Row],[Giá Trị HD sau CK]]-Table1[[#This Row],[Số tiền đã thu]]</f>
        <v>2896360.2</v>
      </c>
      <c r="S2518" s="7">
        <f>IF(Table1[[#This Row],[Ngày hóa đơn]]&lt;&gt;"",Table1[[#This Row],[Ngày hóa đơn]],Table1[[#This Row],[Ngày hạch toán]])</f>
        <v>45976</v>
      </c>
      <c r="T2518" s="8"/>
      <c r="U2518" s="7">
        <f>IF(Table1[[#This Row],[Ngày tính CN]]="","",S2518+T2518)</f>
        <v>45976</v>
      </c>
      <c r="V2518" s="71">
        <f ca="1">IF(Table1[[#This Row],[Hạn thanh toán]]="","",IF((U2518-NOW())&lt;0,0,(U2518-NOW())))</f>
        <v>0</v>
      </c>
      <c r="W2518" s="278"/>
      <c r="X2518" s="65">
        <f t="shared" ca="1" si="250"/>
        <v>25.362421527781407</v>
      </c>
      <c r="Y2518" s="3" t="str">
        <f t="shared" ca="1" si="267"/>
        <v>Nợ quá hạn 30 ngày</v>
      </c>
      <c r="Z2518" s="250">
        <f>Table1[[#This Row],[Hạn thanh toán]]</f>
        <v>45976</v>
      </c>
      <c r="AA2518" s="250">
        <f>Table1[[#This Row],[Ngày Thanh toán]]</f>
        <v>0</v>
      </c>
      <c r="AD2518" s="3" t="str">
        <f>IF(Table1[[#This Row],[Mã khách hàng]]="","",VLOOKUP($A2518,Ma_KH!$A:$Q,Ma_KH!O$1,0))</f>
        <v>AEON MALL</v>
      </c>
      <c r="AE2518" s="3" t="str">
        <f>IF(Table1[[#This Row],[Mã khách hàng]]="","",VLOOKUP($A2518,Ma_KH!$A:$Q,Ma_KH!P$1,0))</f>
        <v>CÔNG TY TNHH AEON VIỆT NAM</v>
      </c>
      <c r="AF2518" s="3" t="str">
        <f>VLOOKUP(A2518,Ma_KH!A:Q,Ma_KH!J$1,0)</f>
        <v>Nguyễn Quốc Thái</v>
      </c>
    </row>
    <row r="2519" spans="1:32" ht="16.5">
      <c r="A2519" s="242" t="s">
        <v>140</v>
      </c>
      <c r="B2519" s="4" t="s">
        <v>4518</v>
      </c>
      <c r="C2519" s="88">
        <v>45979</v>
      </c>
      <c r="D2519" s="89" t="s">
        <v>19165</v>
      </c>
      <c r="E2519" s="318">
        <v>45979</v>
      </c>
      <c r="F2519" s="242" t="s">
        <v>19209</v>
      </c>
      <c r="G2519" s="242" t="s">
        <v>19189</v>
      </c>
      <c r="H2519" s="241">
        <v>803370</v>
      </c>
      <c r="I2519" s="278">
        <f>IFERROR(ROUND((VLOOKUP(Table1[[#This Row],[Mã khách hàng]],Ty_Le!$A:$D,5,0)*5%),0),0)</f>
        <v>0</v>
      </c>
      <c r="J2519" s="278">
        <f>(Table1[[#This Row],[Tiền hàng]]-Table1[[#This Row],[Tiền chiết khấu]])*8%</f>
        <v>64269.599999999999</v>
      </c>
      <c r="K2519" s="278">
        <f>Table1[[#This Row],[Tiền hàng]]-Table1[[#This Row],[Tiền chiết khấu]]+Table1[[#This Row],[Tiền VAT]]</f>
        <v>867639.6</v>
      </c>
      <c r="L2519" s="8" t="s">
        <v>24</v>
      </c>
      <c r="O2519" s="278">
        <f>IF(Table1[[#This Row],[Phân loại]]="Tồn đầu kỳ",Table1[[#This Row],[Tổng giá trị]],0)</f>
        <v>0</v>
      </c>
      <c r="P2519" s="8">
        <f>IF(Table1[[#This Row],[Số còn phải thu ĐK]]&lt;&gt;0,0,IF(Table1[[#This Row],[Phân loại]]="Bán hàng",Table1[[#This Row],[Tổng giá trị]],-Table1[[#This Row],[Tổng giá trị]]))</f>
        <v>867639.6</v>
      </c>
      <c r="Q2519" s="278">
        <f t="shared" si="266"/>
        <v>0</v>
      </c>
      <c r="R2519" s="8">
        <f>Table1[[#This Row],[Số còn phải thu ĐK]]+Table1[[#This Row],[Giá Trị HD sau CK]]-Table1[[#This Row],[Số tiền đã thu]]</f>
        <v>867639.6</v>
      </c>
      <c r="S2519" s="7">
        <f>IF(Table1[[#This Row],[Ngày hóa đơn]]&lt;&gt;"",Table1[[#This Row],[Ngày hóa đơn]],Table1[[#This Row],[Ngày hạch toán]])</f>
        <v>45979</v>
      </c>
      <c r="T2519" s="8"/>
      <c r="U2519" s="7">
        <f>IF(Table1[[#This Row],[Ngày tính CN]]="","",S2519+T2519)</f>
        <v>45979</v>
      </c>
      <c r="V2519" s="71">
        <f ca="1">IF(Table1[[#This Row],[Hạn thanh toán]]="","",IF((U2519-NOW())&lt;0,0,(U2519-NOW())))</f>
        <v>0</v>
      </c>
      <c r="W2519" s="278"/>
      <c r="X2519" s="65">
        <f t="shared" ca="1" si="250"/>
        <v>22.362421527781407</v>
      </c>
      <c r="Y2519" s="3" t="str">
        <f t="shared" ca="1" si="267"/>
        <v>Nợ quá hạn 30 ngày</v>
      </c>
      <c r="Z2519" s="250">
        <f>Table1[[#This Row],[Hạn thanh toán]]</f>
        <v>45979</v>
      </c>
      <c r="AA2519" s="250">
        <f>Table1[[#This Row],[Ngày Thanh toán]]</f>
        <v>0</v>
      </c>
      <c r="AD2519" s="3" t="str">
        <f>IF(Table1[[#This Row],[Mã khách hàng]]="","",VLOOKUP($A2519,Ma_KH!$A:$Q,Ma_KH!O$1,0))</f>
        <v>AEON MALL</v>
      </c>
      <c r="AE2519" s="3" t="str">
        <f>IF(Table1[[#This Row],[Mã khách hàng]]="","",VLOOKUP($A2519,Ma_KH!$A:$Q,Ma_KH!P$1,0))</f>
        <v>CÔNG TY TNHH AEON VIỆT NAM</v>
      </c>
      <c r="AF2519" s="3" t="str">
        <f>VLOOKUP(A2519,Ma_KH!A:Q,Ma_KH!J$1,0)</f>
        <v>Dương Thị Kim Hồng</v>
      </c>
    </row>
    <row r="2520" spans="1:32" ht="16.5">
      <c r="A2520" s="242" t="s">
        <v>139</v>
      </c>
      <c r="B2520" s="4" t="s">
        <v>4518</v>
      </c>
      <c r="C2520" s="88">
        <v>45974</v>
      </c>
      <c r="D2520" s="89" t="s">
        <v>19166</v>
      </c>
      <c r="E2520" s="318">
        <v>45974</v>
      </c>
      <c r="F2520" s="242" t="s">
        <v>19210</v>
      </c>
      <c r="G2520" s="242" t="s">
        <v>19190</v>
      </c>
      <c r="H2520" s="241">
        <v>856388</v>
      </c>
      <c r="I2520" s="278">
        <f>IFERROR(ROUND((VLOOKUP(Table1[[#This Row],[Mã khách hàng]],Ty_Le!$A:$D,5,0)*5%),0),0)</f>
        <v>0</v>
      </c>
      <c r="J2520" s="278">
        <f>(Table1[[#This Row],[Tiền hàng]]-Table1[[#This Row],[Tiền chiết khấu]])*8%</f>
        <v>68511.040000000008</v>
      </c>
      <c r="K2520" s="278">
        <f>Table1[[#This Row],[Tiền hàng]]-Table1[[#This Row],[Tiền chiết khấu]]+Table1[[#This Row],[Tiền VAT]]</f>
        <v>924899.04</v>
      </c>
      <c r="L2520" s="8" t="s">
        <v>24</v>
      </c>
      <c r="O2520" s="278">
        <f>IF(Table1[[#This Row],[Phân loại]]="Tồn đầu kỳ",Table1[[#This Row],[Tổng giá trị]],0)</f>
        <v>0</v>
      </c>
      <c r="P2520" s="8">
        <f>IF(Table1[[#This Row],[Số còn phải thu ĐK]]&lt;&gt;0,0,IF(Table1[[#This Row],[Phân loại]]="Bán hàng",Table1[[#This Row],[Tổng giá trị]],-Table1[[#This Row],[Tổng giá trị]]))</f>
        <v>924899.04</v>
      </c>
      <c r="Q2520" s="278">
        <f t="shared" si="266"/>
        <v>0</v>
      </c>
      <c r="R2520" s="8">
        <f>Table1[[#This Row],[Số còn phải thu ĐK]]+Table1[[#This Row],[Giá Trị HD sau CK]]-Table1[[#This Row],[Số tiền đã thu]]</f>
        <v>924899.04</v>
      </c>
      <c r="S2520" s="7">
        <f>IF(Table1[[#This Row],[Ngày hóa đơn]]&lt;&gt;"",Table1[[#This Row],[Ngày hóa đơn]],Table1[[#This Row],[Ngày hạch toán]])</f>
        <v>45974</v>
      </c>
      <c r="T2520" s="8"/>
      <c r="U2520" s="7">
        <f>IF(Table1[[#This Row],[Ngày tính CN]]="","",S2520+T2520)</f>
        <v>45974</v>
      </c>
      <c r="V2520" s="71">
        <f ca="1">IF(Table1[[#This Row],[Hạn thanh toán]]="","",IF((U2520-NOW())&lt;0,0,(U2520-NOW())))</f>
        <v>0</v>
      </c>
      <c r="W2520" s="278"/>
      <c r="X2520" s="65">
        <f t="shared" ca="1" si="250"/>
        <v>27.362421527781407</v>
      </c>
      <c r="Y2520" s="3" t="str">
        <f t="shared" ca="1" si="267"/>
        <v>Nợ quá hạn 30 ngày</v>
      </c>
      <c r="Z2520" s="250">
        <f>Table1[[#This Row],[Hạn thanh toán]]</f>
        <v>45974</v>
      </c>
      <c r="AA2520" s="250">
        <f>Table1[[#This Row],[Ngày Thanh toán]]</f>
        <v>0</v>
      </c>
      <c r="AD2520" s="3" t="str">
        <f>IF(Table1[[#This Row],[Mã khách hàng]]="","",VLOOKUP($A2520,Ma_KH!$A:$Q,Ma_KH!O$1,0))</f>
        <v>AEON MALL</v>
      </c>
      <c r="AE2520" s="3" t="str">
        <f>IF(Table1[[#This Row],[Mã khách hàng]]="","",VLOOKUP($A2520,Ma_KH!$A:$Q,Ma_KH!P$1,0))</f>
        <v>CÔNG TY TNHH AEON VIỆT NAM</v>
      </c>
      <c r="AF2520" s="3" t="str">
        <f>VLOOKUP(A2520,Ma_KH!A:Q,Ma_KH!J$1,0)</f>
        <v>Trần Hạo Nhị</v>
      </c>
    </row>
    <row r="2521" spans="1:32" ht="16.5">
      <c r="A2521" s="242" t="s">
        <v>140</v>
      </c>
      <c r="B2521" s="4" t="s">
        <v>4518</v>
      </c>
      <c r="C2521" s="88">
        <v>45981</v>
      </c>
      <c r="D2521" s="89" t="s">
        <v>19167</v>
      </c>
      <c r="E2521" s="318">
        <v>45981</v>
      </c>
      <c r="F2521" s="242" t="s">
        <v>19211</v>
      </c>
      <c r="G2521" s="242" t="s">
        <v>19191</v>
      </c>
      <c r="H2521" s="241">
        <v>2048900</v>
      </c>
      <c r="I2521" s="278">
        <f>IFERROR(ROUND((VLOOKUP(Table1[[#This Row],[Mã khách hàng]],Ty_Le!$A:$D,5,0)*5%),0),0)</f>
        <v>0</v>
      </c>
      <c r="J2521" s="278">
        <f>(Table1[[#This Row],[Tiền hàng]]-Table1[[#This Row],[Tiền chiết khấu]])*8%</f>
        <v>163912</v>
      </c>
      <c r="K2521" s="278">
        <f>Table1[[#This Row],[Tiền hàng]]-Table1[[#This Row],[Tiền chiết khấu]]+Table1[[#This Row],[Tiền VAT]]</f>
        <v>2212812</v>
      </c>
      <c r="L2521" s="8" t="s">
        <v>24</v>
      </c>
      <c r="O2521" s="278">
        <f>IF(Table1[[#This Row],[Phân loại]]="Tồn đầu kỳ",Table1[[#This Row],[Tổng giá trị]],0)</f>
        <v>0</v>
      </c>
      <c r="P2521" s="8">
        <f>IF(Table1[[#This Row],[Số còn phải thu ĐK]]&lt;&gt;0,0,IF(Table1[[#This Row],[Phân loại]]="Bán hàng",Table1[[#This Row],[Tổng giá trị]],-Table1[[#This Row],[Tổng giá trị]]))</f>
        <v>2212812</v>
      </c>
      <c r="Q2521" s="278">
        <f t="shared" si="266"/>
        <v>0</v>
      </c>
      <c r="R2521" s="8">
        <f>Table1[[#This Row],[Số còn phải thu ĐK]]+Table1[[#This Row],[Giá Trị HD sau CK]]-Table1[[#This Row],[Số tiền đã thu]]</f>
        <v>2212812</v>
      </c>
      <c r="S2521" s="7">
        <f>IF(Table1[[#This Row],[Ngày hóa đơn]]&lt;&gt;"",Table1[[#This Row],[Ngày hóa đơn]],Table1[[#This Row],[Ngày hạch toán]])</f>
        <v>45981</v>
      </c>
      <c r="T2521" s="8"/>
      <c r="U2521" s="7">
        <f>IF(Table1[[#This Row],[Ngày tính CN]]="","",S2521+T2521)</f>
        <v>45981</v>
      </c>
      <c r="V2521" s="71">
        <f ca="1">IF(Table1[[#This Row],[Hạn thanh toán]]="","",IF((U2521-NOW())&lt;0,0,(U2521-NOW())))</f>
        <v>0</v>
      </c>
      <c r="W2521" s="278"/>
      <c r="X2521" s="65">
        <f t="shared" ca="1" si="250"/>
        <v>20.362421527781407</v>
      </c>
      <c r="Y2521" s="3" t="str">
        <f t="shared" ca="1" si="267"/>
        <v>Nợ quá hạn 30 ngày</v>
      </c>
      <c r="Z2521" s="250">
        <f>Table1[[#This Row],[Hạn thanh toán]]</f>
        <v>45981</v>
      </c>
      <c r="AA2521" s="250">
        <f>Table1[[#This Row],[Ngày Thanh toán]]</f>
        <v>0</v>
      </c>
      <c r="AD2521" s="3" t="str">
        <f>IF(Table1[[#This Row],[Mã khách hàng]]="","",VLOOKUP($A2521,Ma_KH!$A:$Q,Ma_KH!O$1,0))</f>
        <v>AEON MALL</v>
      </c>
      <c r="AE2521" s="3" t="str">
        <f>IF(Table1[[#This Row],[Mã khách hàng]]="","",VLOOKUP($A2521,Ma_KH!$A:$Q,Ma_KH!P$1,0))</f>
        <v>CÔNG TY TNHH AEON VIỆT NAM</v>
      </c>
      <c r="AF2521" s="3" t="str">
        <f>VLOOKUP(A2521,Ma_KH!A:Q,Ma_KH!J$1,0)</f>
        <v>Dương Thị Kim Hồng</v>
      </c>
    </row>
    <row r="2522" spans="1:32" ht="16.5">
      <c r="A2522" s="242" t="s">
        <v>139</v>
      </c>
      <c r="B2522" s="4" t="s">
        <v>4518</v>
      </c>
      <c r="C2522" s="88">
        <v>45978</v>
      </c>
      <c r="D2522" s="89" t="s">
        <v>19168</v>
      </c>
      <c r="E2522" s="318">
        <v>45978</v>
      </c>
      <c r="F2522" s="242" t="s">
        <v>19212</v>
      </c>
      <c r="G2522" s="242" t="s">
        <v>19192</v>
      </c>
      <c r="H2522" s="241">
        <v>1269970</v>
      </c>
      <c r="I2522" s="278">
        <f>IFERROR(ROUND((VLOOKUP(Table1[[#This Row],[Mã khách hàng]],Ty_Le!$A:$D,5,0)*5%),0),0)</f>
        <v>0</v>
      </c>
      <c r="J2522" s="278">
        <f>(Table1[[#This Row],[Tiền hàng]]-Table1[[#This Row],[Tiền chiết khấu]])*8%</f>
        <v>101597.6</v>
      </c>
      <c r="K2522" s="278">
        <f>Table1[[#This Row],[Tiền hàng]]-Table1[[#This Row],[Tiền chiết khấu]]+Table1[[#This Row],[Tiền VAT]]</f>
        <v>1371567.6</v>
      </c>
      <c r="L2522" s="8" t="s">
        <v>24</v>
      </c>
      <c r="O2522" s="278">
        <f>IF(Table1[[#This Row],[Phân loại]]="Tồn đầu kỳ",Table1[[#This Row],[Tổng giá trị]],0)</f>
        <v>0</v>
      </c>
      <c r="P2522" s="8">
        <f>IF(Table1[[#This Row],[Số còn phải thu ĐK]]&lt;&gt;0,0,IF(Table1[[#This Row],[Phân loại]]="Bán hàng",Table1[[#This Row],[Tổng giá trị]],-Table1[[#This Row],[Tổng giá trị]]))</f>
        <v>1371567.6</v>
      </c>
      <c r="Q2522" s="278">
        <f t="shared" si="266"/>
        <v>0</v>
      </c>
      <c r="R2522" s="8">
        <f>Table1[[#This Row],[Số còn phải thu ĐK]]+Table1[[#This Row],[Giá Trị HD sau CK]]-Table1[[#This Row],[Số tiền đã thu]]</f>
        <v>1371567.6</v>
      </c>
      <c r="S2522" s="7">
        <f>IF(Table1[[#This Row],[Ngày hóa đơn]]&lt;&gt;"",Table1[[#This Row],[Ngày hóa đơn]],Table1[[#This Row],[Ngày hạch toán]])</f>
        <v>45978</v>
      </c>
      <c r="T2522" s="8"/>
      <c r="U2522" s="7">
        <f>IF(Table1[[#This Row],[Ngày tính CN]]="","",S2522+T2522)</f>
        <v>45978</v>
      </c>
      <c r="V2522" s="71">
        <f ca="1">IF(Table1[[#This Row],[Hạn thanh toán]]="","",IF((U2522-NOW())&lt;0,0,(U2522-NOW())))</f>
        <v>0</v>
      </c>
      <c r="W2522" s="278"/>
      <c r="X2522" s="65">
        <f t="shared" ca="1" si="250"/>
        <v>23.362421527781407</v>
      </c>
      <c r="Y2522" s="3" t="str">
        <f t="shared" ca="1" si="267"/>
        <v>Nợ quá hạn 30 ngày</v>
      </c>
      <c r="Z2522" s="250">
        <f>Table1[[#This Row],[Hạn thanh toán]]</f>
        <v>45978</v>
      </c>
      <c r="AA2522" s="250">
        <f>Table1[[#This Row],[Ngày Thanh toán]]</f>
        <v>0</v>
      </c>
      <c r="AD2522" s="3" t="str">
        <f>IF(Table1[[#This Row],[Mã khách hàng]]="","",VLOOKUP($A2522,Ma_KH!$A:$Q,Ma_KH!O$1,0))</f>
        <v>AEON MALL</v>
      </c>
      <c r="AE2522" s="3" t="str">
        <f>IF(Table1[[#This Row],[Mã khách hàng]]="","",VLOOKUP($A2522,Ma_KH!$A:$Q,Ma_KH!P$1,0))</f>
        <v>CÔNG TY TNHH AEON VIỆT NAM</v>
      </c>
      <c r="AF2522" s="3" t="str">
        <f>VLOOKUP(A2522,Ma_KH!A:Q,Ma_KH!J$1,0)</f>
        <v>Trần Hạo Nhị</v>
      </c>
    </row>
    <row r="2523" spans="1:32" ht="16.5">
      <c r="A2523" s="242" t="s">
        <v>141</v>
      </c>
      <c r="B2523" s="4" t="s">
        <v>4518</v>
      </c>
      <c r="C2523" s="88">
        <v>45983</v>
      </c>
      <c r="D2523" s="89" t="s">
        <v>19169</v>
      </c>
      <c r="E2523" s="318">
        <v>45983</v>
      </c>
      <c r="F2523" s="242" t="s">
        <v>19213</v>
      </c>
      <c r="G2523" s="242" t="s">
        <v>19193</v>
      </c>
      <c r="H2523" s="241">
        <v>1505490</v>
      </c>
      <c r="I2523" s="278">
        <f>IFERROR(ROUND((VLOOKUP(Table1[[#This Row],[Mã khách hàng]],Ty_Le!$A:$D,5,0)*5%),0),0)</f>
        <v>0</v>
      </c>
      <c r="J2523" s="278">
        <f>(Table1[[#This Row],[Tiền hàng]]-Table1[[#This Row],[Tiền chiết khấu]])*8%</f>
        <v>120439.2</v>
      </c>
      <c r="K2523" s="278">
        <f>Table1[[#This Row],[Tiền hàng]]-Table1[[#This Row],[Tiền chiết khấu]]+Table1[[#This Row],[Tiền VAT]]</f>
        <v>1625929.2</v>
      </c>
      <c r="L2523" s="8" t="s">
        <v>24</v>
      </c>
      <c r="O2523" s="278">
        <f>IF(Table1[[#This Row],[Phân loại]]="Tồn đầu kỳ",Table1[[#This Row],[Tổng giá trị]],0)</f>
        <v>0</v>
      </c>
      <c r="P2523" s="8">
        <f>IF(Table1[[#This Row],[Số còn phải thu ĐK]]&lt;&gt;0,0,IF(Table1[[#This Row],[Phân loại]]="Bán hàng",Table1[[#This Row],[Tổng giá trị]],-Table1[[#This Row],[Tổng giá trị]]))</f>
        <v>1625929.2</v>
      </c>
      <c r="Q2523" s="278">
        <f t="shared" si="266"/>
        <v>0</v>
      </c>
      <c r="R2523" s="8">
        <f>Table1[[#This Row],[Số còn phải thu ĐK]]+Table1[[#This Row],[Giá Trị HD sau CK]]-Table1[[#This Row],[Số tiền đã thu]]</f>
        <v>1625929.2</v>
      </c>
      <c r="S2523" s="7">
        <f>IF(Table1[[#This Row],[Ngày hóa đơn]]&lt;&gt;"",Table1[[#This Row],[Ngày hóa đơn]],Table1[[#This Row],[Ngày hạch toán]])</f>
        <v>45983</v>
      </c>
      <c r="T2523" s="8"/>
      <c r="U2523" s="7">
        <f>IF(Table1[[#This Row],[Ngày tính CN]]="","",S2523+T2523)</f>
        <v>45983</v>
      </c>
      <c r="V2523" s="71">
        <f ca="1">IF(Table1[[#This Row],[Hạn thanh toán]]="","",IF((U2523-NOW())&lt;0,0,(U2523-NOW())))</f>
        <v>0</v>
      </c>
      <c r="W2523" s="278"/>
      <c r="X2523" s="65">
        <f t="shared" ref="X2523:X2540" ca="1" si="268">IF(OR($U2523="",$R2523=0),"",IF((U$4-NOW())&lt;0,-($U2523-NOW()),0))</f>
        <v>18.362421527781407</v>
      </c>
      <c r="Y2523" s="3" t="str">
        <f t="shared" ca="1" si="267"/>
        <v>Nợ quá hạn 30 ngày</v>
      </c>
      <c r="Z2523" s="250">
        <f>Table1[[#This Row],[Hạn thanh toán]]</f>
        <v>45983</v>
      </c>
      <c r="AA2523" s="250">
        <f>Table1[[#This Row],[Ngày Thanh toán]]</f>
        <v>0</v>
      </c>
      <c r="AD2523" s="3" t="str">
        <f>IF(Table1[[#This Row],[Mã khách hàng]]="","",VLOOKUP($A2523,Ma_KH!$A:$Q,Ma_KH!O$1,0))</f>
        <v>AEON MALL</v>
      </c>
      <c r="AE2523" s="3" t="str">
        <f>IF(Table1[[#This Row],[Mã khách hàng]]="","",VLOOKUP($A2523,Ma_KH!$A:$Q,Ma_KH!P$1,0))</f>
        <v>CÔNG TY TNHH AEON VIỆT NAM</v>
      </c>
      <c r="AF2523" s="3" t="str">
        <f>VLOOKUP(A2523,Ma_KH!A:Q,Ma_KH!J$1,0)</f>
        <v>Nguyễn Quốc Thái</v>
      </c>
    </row>
    <row r="2524" spans="1:32" ht="16.5">
      <c r="A2524" s="242" t="s">
        <v>141</v>
      </c>
      <c r="B2524" s="4" t="s">
        <v>4518</v>
      </c>
      <c r="C2524" s="88">
        <v>45987</v>
      </c>
      <c r="D2524" s="89" t="s">
        <v>19170</v>
      </c>
      <c r="E2524" s="318">
        <v>45987</v>
      </c>
      <c r="F2524" s="242" t="s">
        <v>19214</v>
      </c>
      <c r="G2524" s="242" t="s">
        <v>19194</v>
      </c>
      <c r="H2524" s="241">
        <v>1809240</v>
      </c>
      <c r="I2524" s="278">
        <f>IFERROR(ROUND((VLOOKUP(Table1[[#This Row],[Mã khách hàng]],Ty_Le!$A:$D,5,0)*5%),0),0)</f>
        <v>0</v>
      </c>
      <c r="J2524" s="278">
        <f>(Table1[[#This Row],[Tiền hàng]]-Table1[[#This Row],[Tiền chiết khấu]])*8%</f>
        <v>144739.20000000001</v>
      </c>
      <c r="K2524" s="278">
        <f>Table1[[#This Row],[Tiền hàng]]-Table1[[#This Row],[Tiền chiết khấu]]+Table1[[#This Row],[Tiền VAT]]</f>
        <v>1953979.2</v>
      </c>
      <c r="L2524" s="8" t="s">
        <v>24</v>
      </c>
      <c r="O2524" s="278">
        <f>IF(Table1[[#This Row],[Phân loại]]="Tồn đầu kỳ",Table1[[#This Row],[Tổng giá trị]],0)</f>
        <v>0</v>
      </c>
      <c r="P2524" s="8">
        <f>IF(Table1[[#This Row],[Số còn phải thu ĐK]]&lt;&gt;0,0,IF(Table1[[#This Row],[Phân loại]]="Bán hàng",Table1[[#This Row],[Tổng giá trị]],-Table1[[#This Row],[Tổng giá trị]]))</f>
        <v>1953979.2</v>
      </c>
      <c r="Q2524" s="278">
        <f t="shared" si="266"/>
        <v>0</v>
      </c>
      <c r="R2524" s="8">
        <f>Table1[[#This Row],[Số còn phải thu ĐK]]+Table1[[#This Row],[Giá Trị HD sau CK]]-Table1[[#This Row],[Số tiền đã thu]]</f>
        <v>1953979.2</v>
      </c>
      <c r="S2524" s="7">
        <f>IF(Table1[[#This Row],[Ngày hóa đơn]]&lt;&gt;"",Table1[[#This Row],[Ngày hóa đơn]],Table1[[#This Row],[Ngày hạch toán]])</f>
        <v>45987</v>
      </c>
      <c r="T2524" s="8"/>
      <c r="U2524" s="7">
        <f>IF(Table1[[#This Row],[Ngày tính CN]]="","",S2524+T2524)</f>
        <v>45987</v>
      </c>
      <c r="V2524" s="71">
        <f ca="1">IF(Table1[[#This Row],[Hạn thanh toán]]="","",IF((U2524-NOW())&lt;0,0,(U2524-NOW())))</f>
        <v>0</v>
      </c>
      <c r="W2524" s="278"/>
      <c r="X2524" s="65">
        <f t="shared" ca="1" si="268"/>
        <v>14.362421527781407</v>
      </c>
      <c r="Y2524" s="3" t="str">
        <f t="shared" ca="1" si="267"/>
        <v>Nợ quá hạn 30 ngày</v>
      </c>
      <c r="Z2524" s="250">
        <f>Table1[[#This Row],[Hạn thanh toán]]</f>
        <v>45987</v>
      </c>
      <c r="AA2524" s="250">
        <f>Table1[[#This Row],[Ngày Thanh toán]]</f>
        <v>0</v>
      </c>
      <c r="AD2524" s="3" t="str">
        <f>IF(Table1[[#This Row],[Mã khách hàng]]="","",VLOOKUP($A2524,Ma_KH!$A:$Q,Ma_KH!O$1,0))</f>
        <v>AEON MALL</v>
      </c>
      <c r="AE2524" s="3" t="str">
        <f>IF(Table1[[#This Row],[Mã khách hàng]]="","",VLOOKUP($A2524,Ma_KH!$A:$Q,Ma_KH!P$1,0))</f>
        <v>CÔNG TY TNHH AEON VIỆT NAM</v>
      </c>
      <c r="AF2524" s="3" t="str">
        <f>VLOOKUP(A2524,Ma_KH!A:Q,Ma_KH!J$1,0)</f>
        <v>Nguyễn Quốc Thái</v>
      </c>
    </row>
    <row r="2525" spans="1:32" ht="16.5">
      <c r="A2525" s="242" t="s">
        <v>140</v>
      </c>
      <c r="B2525" s="4" t="s">
        <v>4518</v>
      </c>
      <c r="C2525" s="88">
        <v>45988</v>
      </c>
      <c r="D2525" s="89" t="s">
        <v>19171</v>
      </c>
      <c r="E2525" s="318">
        <v>45988</v>
      </c>
      <c r="F2525" s="242" t="s">
        <v>19215</v>
      </c>
      <c r="G2525" s="242" t="s">
        <v>19195</v>
      </c>
      <c r="H2525" s="241">
        <v>3320400</v>
      </c>
      <c r="I2525" s="278">
        <f>IFERROR(ROUND((VLOOKUP(Table1[[#This Row],[Mã khách hàng]],Ty_Le!$A:$D,5,0)*5%),0),0)</f>
        <v>0</v>
      </c>
      <c r="J2525" s="278">
        <f>(Table1[[#This Row],[Tiền hàng]]-Table1[[#This Row],[Tiền chiết khấu]])*8%</f>
        <v>265632</v>
      </c>
      <c r="K2525" s="278">
        <f>Table1[[#This Row],[Tiền hàng]]-Table1[[#This Row],[Tiền chiết khấu]]+Table1[[#This Row],[Tiền VAT]]</f>
        <v>3586032</v>
      </c>
      <c r="L2525" s="8" t="s">
        <v>24</v>
      </c>
      <c r="O2525" s="278">
        <f>IF(Table1[[#This Row],[Phân loại]]="Tồn đầu kỳ",Table1[[#This Row],[Tổng giá trị]],0)</f>
        <v>0</v>
      </c>
      <c r="P2525" s="8">
        <f>IF(Table1[[#This Row],[Số còn phải thu ĐK]]&lt;&gt;0,0,IF(Table1[[#This Row],[Phân loại]]="Bán hàng",Table1[[#This Row],[Tổng giá trị]],-Table1[[#This Row],[Tổng giá trị]]))</f>
        <v>3586032</v>
      </c>
      <c r="Q2525" s="278">
        <f t="shared" si="266"/>
        <v>0</v>
      </c>
      <c r="R2525" s="8">
        <f>Table1[[#This Row],[Số còn phải thu ĐK]]+Table1[[#This Row],[Giá Trị HD sau CK]]-Table1[[#This Row],[Số tiền đã thu]]</f>
        <v>3586032</v>
      </c>
      <c r="S2525" s="7">
        <f>IF(Table1[[#This Row],[Ngày hóa đơn]]&lt;&gt;"",Table1[[#This Row],[Ngày hóa đơn]],Table1[[#This Row],[Ngày hạch toán]])</f>
        <v>45988</v>
      </c>
      <c r="T2525" s="8"/>
      <c r="U2525" s="7">
        <f>IF(Table1[[#This Row],[Ngày tính CN]]="","",S2525+T2525)</f>
        <v>45988</v>
      </c>
      <c r="V2525" s="71">
        <f ca="1">IF(Table1[[#This Row],[Hạn thanh toán]]="","",IF((U2525-NOW())&lt;0,0,(U2525-NOW())))</f>
        <v>0</v>
      </c>
      <c r="W2525" s="278"/>
      <c r="X2525" s="65">
        <f t="shared" ca="1" si="268"/>
        <v>13.362421527781407</v>
      </c>
      <c r="Y2525" s="3" t="str">
        <f t="shared" ca="1" si="267"/>
        <v>Nợ quá hạn 30 ngày</v>
      </c>
      <c r="Z2525" s="250">
        <f>Table1[[#This Row],[Hạn thanh toán]]</f>
        <v>45988</v>
      </c>
      <c r="AA2525" s="250">
        <f>Table1[[#This Row],[Ngày Thanh toán]]</f>
        <v>0</v>
      </c>
      <c r="AD2525" s="3" t="str">
        <f>IF(Table1[[#This Row],[Mã khách hàng]]="","",VLOOKUP($A2525,Ma_KH!$A:$Q,Ma_KH!O$1,0))</f>
        <v>AEON MALL</v>
      </c>
      <c r="AE2525" s="3" t="str">
        <f>IF(Table1[[#This Row],[Mã khách hàng]]="","",VLOOKUP($A2525,Ma_KH!$A:$Q,Ma_KH!P$1,0))</f>
        <v>CÔNG TY TNHH AEON VIỆT NAM</v>
      </c>
      <c r="AF2525" s="3" t="str">
        <f>VLOOKUP(A2525,Ma_KH!A:Q,Ma_KH!J$1,0)</f>
        <v>Dương Thị Kim Hồng</v>
      </c>
    </row>
    <row r="2526" spans="1:32" ht="16.5">
      <c r="A2526" s="316" t="s">
        <v>141</v>
      </c>
      <c r="B2526" s="4" t="s">
        <v>4518</v>
      </c>
      <c r="C2526" s="88">
        <v>45992</v>
      </c>
      <c r="D2526" s="89" t="s">
        <v>19172</v>
      </c>
      <c r="E2526" s="317">
        <v>45992</v>
      </c>
      <c r="F2526" s="316" t="s">
        <v>19216</v>
      </c>
      <c r="G2526" s="316" t="s">
        <v>19196</v>
      </c>
      <c r="H2526" s="319">
        <v>1110580</v>
      </c>
      <c r="I2526" s="278">
        <f>IFERROR(ROUND((VLOOKUP(Table1[[#This Row],[Mã khách hàng]],Ty_Le!$A:$D,5,0)*5%),0),0)</f>
        <v>0</v>
      </c>
      <c r="J2526" s="278">
        <f>(Table1[[#This Row],[Tiền hàng]]-Table1[[#This Row],[Tiền chiết khấu]])*8%</f>
        <v>88846.400000000009</v>
      </c>
      <c r="K2526" s="278">
        <f>Table1[[#This Row],[Tiền hàng]]-Table1[[#This Row],[Tiền chiết khấu]]+Table1[[#This Row],[Tiền VAT]]</f>
        <v>1199426.3999999999</v>
      </c>
      <c r="L2526" s="8" t="s">
        <v>24</v>
      </c>
      <c r="O2526" s="278">
        <f>IF(Table1[[#This Row],[Phân loại]]="Tồn đầu kỳ",Table1[[#This Row],[Tổng giá trị]],0)</f>
        <v>0</v>
      </c>
      <c r="P2526" s="8">
        <f>IF(Table1[[#This Row],[Số còn phải thu ĐK]]&lt;&gt;0,0,IF(Table1[[#This Row],[Phân loại]]="Bán hàng",Table1[[#This Row],[Tổng giá trị]],-Table1[[#This Row],[Tổng giá trị]]))</f>
        <v>1199426.3999999999</v>
      </c>
      <c r="Q2526" s="278">
        <f t="shared" si="266"/>
        <v>0</v>
      </c>
      <c r="R2526" s="8">
        <f>Table1[[#This Row],[Số còn phải thu ĐK]]+Table1[[#This Row],[Giá Trị HD sau CK]]-Table1[[#This Row],[Số tiền đã thu]]</f>
        <v>1199426.3999999999</v>
      </c>
      <c r="S2526" s="7">
        <f>IF(Table1[[#This Row],[Ngày hóa đơn]]&lt;&gt;"",Table1[[#This Row],[Ngày hóa đơn]],Table1[[#This Row],[Ngày hạch toán]])</f>
        <v>45992</v>
      </c>
      <c r="T2526" s="8"/>
      <c r="U2526" s="7">
        <f>IF(Table1[[#This Row],[Ngày tính CN]]="","",S2526+T2526)</f>
        <v>45992</v>
      </c>
      <c r="V2526" s="71">
        <f ca="1">IF(Table1[[#This Row],[Hạn thanh toán]]="","",IF((U2526-NOW())&lt;0,0,(U2526-NOW())))</f>
        <v>0</v>
      </c>
      <c r="W2526" s="278"/>
      <c r="X2526" s="65">
        <f t="shared" ca="1" si="268"/>
        <v>9.3624215277814073</v>
      </c>
      <c r="Y2526" s="3" t="str">
        <f t="shared" ca="1" si="267"/>
        <v>Nợ quá hạn 30 ngày</v>
      </c>
      <c r="Z2526" s="250">
        <f>Table1[[#This Row],[Hạn thanh toán]]</f>
        <v>45992</v>
      </c>
      <c r="AA2526" s="250">
        <f>Table1[[#This Row],[Ngày Thanh toán]]</f>
        <v>0</v>
      </c>
      <c r="AD2526" s="3" t="str">
        <f>IF(Table1[[#This Row],[Mã khách hàng]]="","",VLOOKUP($A2526,Ma_KH!$A:$Q,Ma_KH!O$1,0))</f>
        <v>AEON MALL</v>
      </c>
      <c r="AE2526" s="3" t="str">
        <f>IF(Table1[[#This Row],[Mã khách hàng]]="","",VLOOKUP($A2526,Ma_KH!$A:$Q,Ma_KH!P$1,0))</f>
        <v>CÔNG TY TNHH AEON VIỆT NAM</v>
      </c>
      <c r="AF2526" s="3" t="str">
        <f>VLOOKUP(A2526,Ma_KH!A:Q,Ma_KH!J$1,0)</f>
        <v>Nguyễn Quốc Thái</v>
      </c>
    </row>
    <row r="2527" spans="1:32" ht="16.5">
      <c r="A2527" s="316" t="s">
        <v>139</v>
      </c>
      <c r="B2527" s="4" t="s">
        <v>4518</v>
      </c>
      <c r="C2527" s="88">
        <v>45993</v>
      </c>
      <c r="D2527" s="89" t="s">
        <v>19173</v>
      </c>
      <c r="E2527" s="317">
        <v>45993</v>
      </c>
      <c r="F2527" s="316" t="s">
        <v>19217</v>
      </c>
      <c r="G2527" s="316" t="s">
        <v>19197</v>
      </c>
      <c r="H2527" s="319">
        <v>2872030</v>
      </c>
      <c r="I2527" s="278">
        <f>IFERROR(ROUND((VLOOKUP(Table1[[#This Row],[Mã khách hàng]],Ty_Le!$A:$D,5,0)*5%),0),0)</f>
        <v>0</v>
      </c>
      <c r="J2527" s="278">
        <f>(Table1[[#This Row],[Tiền hàng]]-Table1[[#This Row],[Tiền chiết khấu]])*8%</f>
        <v>229762.4</v>
      </c>
      <c r="K2527" s="278">
        <f>Table1[[#This Row],[Tiền hàng]]-Table1[[#This Row],[Tiền chiết khấu]]+Table1[[#This Row],[Tiền VAT]]</f>
        <v>3101792.4</v>
      </c>
      <c r="L2527" s="8" t="s">
        <v>24</v>
      </c>
      <c r="O2527" s="278">
        <f>IF(Table1[[#This Row],[Phân loại]]="Tồn đầu kỳ",Table1[[#This Row],[Tổng giá trị]],0)</f>
        <v>0</v>
      </c>
      <c r="P2527" s="8">
        <f>IF(Table1[[#This Row],[Số còn phải thu ĐK]]&lt;&gt;0,0,IF(Table1[[#This Row],[Phân loại]]="Bán hàng",Table1[[#This Row],[Tổng giá trị]],-Table1[[#This Row],[Tổng giá trị]]))</f>
        <v>3101792.4</v>
      </c>
      <c r="Q2527" s="278">
        <f t="shared" si="266"/>
        <v>0</v>
      </c>
      <c r="R2527" s="8">
        <f>Table1[[#This Row],[Số còn phải thu ĐK]]+Table1[[#This Row],[Giá Trị HD sau CK]]-Table1[[#This Row],[Số tiền đã thu]]</f>
        <v>3101792.4</v>
      </c>
      <c r="S2527" s="7">
        <f>IF(Table1[[#This Row],[Ngày hóa đơn]]&lt;&gt;"",Table1[[#This Row],[Ngày hóa đơn]],Table1[[#This Row],[Ngày hạch toán]])</f>
        <v>45993</v>
      </c>
      <c r="T2527" s="8"/>
      <c r="U2527" s="7">
        <f>IF(Table1[[#This Row],[Ngày tính CN]]="","",S2527+T2527)</f>
        <v>45993</v>
      </c>
      <c r="V2527" s="71">
        <f ca="1">IF(Table1[[#This Row],[Hạn thanh toán]]="","",IF((U2527-NOW())&lt;0,0,(U2527-NOW())))</f>
        <v>0</v>
      </c>
      <c r="W2527" s="278"/>
      <c r="X2527" s="65">
        <f t="shared" ca="1" si="268"/>
        <v>8.3624215277814073</v>
      </c>
      <c r="Y2527" s="3" t="str">
        <f t="shared" ca="1" si="267"/>
        <v>Nợ quá hạn 30 ngày</v>
      </c>
      <c r="Z2527" s="250">
        <f>Table1[[#This Row],[Hạn thanh toán]]</f>
        <v>45993</v>
      </c>
      <c r="AA2527" s="250">
        <f>Table1[[#This Row],[Ngày Thanh toán]]</f>
        <v>0</v>
      </c>
      <c r="AD2527" s="3" t="str">
        <f>IF(Table1[[#This Row],[Mã khách hàng]]="","",VLOOKUP($A2527,Ma_KH!$A:$Q,Ma_KH!O$1,0))</f>
        <v>AEON MALL</v>
      </c>
      <c r="AE2527" s="3" t="str">
        <f>IF(Table1[[#This Row],[Mã khách hàng]]="","",VLOOKUP($A2527,Ma_KH!$A:$Q,Ma_KH!P$1,0))</f>
        <v>CÔNG TY TNHH AEON VIỆT NAM</v>
      </c>
      <c r="AF2527" s="3" t="str">
        <f>VLOOKUP(A2527,Ma_KH!A:Q,Ma_KH!J$1,0)</f>
        <v>Trần Hạo Nhị</v>
      </c>
    </row>
    <row r="2528" spans="1:32" ht="16.5">
      <c r="A2528" s="316" t="s">
        <v>4883</v>
      </c>
      <c r="B2528" s="4" t="s">
        <v>4518</v>
      </c>
      <c r="C2528" s="90">
        <v>45994</v>
      </c>
      <c r="D2528" s="91" t="s">
        <v>19174</v>
      </c>
      <c r="E2528" s="317">
        <v>45994</v>
      </c>
      <c r="F2528" s="316" t="s">
        <v>19218</v>
      </c>
      <c r="G2528" s="316" t="s">
        <v>19198</v>
      </c>
      <c r="H2528" s="319">
        <v>2020620</v>
      </c>
      <c r="I2528" s="278">
        <f>IFERROR(ROUND((VLOOKUP(Table1[[#This Row],[Mã khách hàng]],Ty_Le!$A:$D,5,0)*5%),0),0)</f>
        <v>0</v>
      </c>
      <c r="J2528" s="278">
        <f>(Table1[[#This Row],[Tiền hàng]]-Table1[[#This Row],[Tiền chiết khấu]])*8%</f>
        <v>161649.60000000001</v>
      </c>
      <c r="K2528" s="278">
        <f>Table1[[#This Row],[Tiền hàng]]-Table1[[#This Row],[Tiền chiết khấu]]+Table1[[#This Row],[Tiền VAT]]</f>
        <v>2182269.6</v>
      </c>
      <c r="L2528" s="8" t="s">
        <v>24</v>
      </c>
      <c r="O2528" s="278">
        <f>IF(Table1[[#This Row],[Phân loại]]="Tồn đầu kỳ",Table1[[#This Row],[Tổng giá trị]],0)</f>
        <v>0</v>
      </c>
      <c r="P2528" s="8">
        <f>IF(Table1[[#This Row],[Số còn phải thu ĐK]]&lt;&gt;0,0,IF(Table1[[#This Row],[Phân loại]]="Bán hàng",Table1[[#This Row],[Tổng giá trị]],-Table1[[#This Row],[Tổng giá trị]]))</f>
        <v>2182269.6</v>
      </c>
      <c r="Q2528" s="278">
        <f t="shared" si="266"/>
        <v>0</v>
      </c>
      <c r="R2528" s="8">
        <f>Table1[[#This Row],[Số còn phải thu ĐK]]+Table1[[#This Row],[Giá Trị HD sau CK]]-Table1[[#This Row],[Số tiền đã thu]]</f>
        <v>2182269.6</v>
      </c>
      <c r="S2528" s="7">
        <f>IF(Table1[[#This Row],[Ngày hóa đơn]]&lt;&gt;"",Table1[[#This Row],[Ngày hóa đơn]],Table1[[#This Row],[Ngày hạch toán]])</f>
        <v>45994</v>
      </c>
      <c r="T2528" s="8"/>
      <c r="U2528" s="7">
        <f>IF(Table1[[#This Row],[Ngày tính CN]]="","",S2528+T2528)</f>
        <v>45994</v>
      </c>
      <c r="V2528" s="71">
        <f ca="1">IF(Table1[[#This Row],[Hạn thanh toán]]="","",IF((U2528-NOW())&lt;0,0,(U2528-NOW())))</f>
        <v>0</v>
      </c>
      <c r="W2528" s="278"/>
      <c r="X2528" s="65">
        <f t="shared" ca="1" si="268"/>
        <v>7.3624215277814073</v>
      </c>
      <c r="Y2528" s="3" t="str">
        <f t="shared" ca="1" si="267"/>
        <v>Nợ quá hạn 30 ngày</v>
      </c>
      <c r="Z2528" s="250">
        <f>Table1[[#This Row],[Hạn thanh toán]]</f>
        <v>45994</v>
      </c>
      <c r="AA2528" s="250">
        <f>Table1[[#This Row],[Ngày Thanh toán]]</f>
        <v>0</v>
      </c>
      <c r="AD2528" s="3" t="str">
        <f>IF(Table1[[#This Row],[Mã khách hàng]]="","",VLOOKUP($A2528,Ma_KH!$A:$Q,Ma_KH!O$1,0))</f>
        <v>AEON MALL</v>
      </c>
      <c r="AE2528" s="3" t="str">
        <f>IF(Table1[[#This Row],[Mã khách hàng]]="","",VLOOKUP($A2528,Ma_KH!$A:$Q,Ma_KH!P$1,0))</f>
        <v>CÔNG TY TNHH AEON VIỆT NAM</v>
      </c>
      <c r="AF2528" s="3" t="str">
        <f>VLOOKUP(A2528,Ma_KH!A:Q,Ma_KH!J$1,0)</f>
        <v>Dương Thị Kim Hồng</v>
      </c>
    </row>
    <row r="2529" spans="1:32" ht="16.5">
      <c r="A2529" s="242" t="s">
        <v>139</v>
      </c>
      <c r="B2529" s="4" t="s">
        <v>4518</v>
      </c>
      <c r="C2529" t="s">
        <v>19219</v>
      </c>
      <c r="E2529" s="21">
        <v>45965</v>
      </c>
      <c r="F2529">
        <v>6752</v>
      </c>
      <c r="G2529" s="3" t="s">
        <v>19222</v>
      </c>
      <c r="I2529" s="18">
        <f>IFERROR(ROUND((VLOOKUP(Table1[[#This Row],[Mã khách hàng]],Ty_Le!$A:$D,5,0)*5%),0),0)</f>
        <v>0</v>
      </c>
      <c r="J2529" s="18">
        <f>(Table1[[#This Row],[Tiền hàng]]-Table1[[#This Row],[Tiền chiết khấu]])*8%</f>
        <v>0</v>
      </c>
      <c r="K2529" s="353">
        <v>716459</v>
      </c>
      <c r="L2529" s="8" t="s">
        <v>3649</v>
      </c>
      <c r="M2529" s="7">
        <v>45992</v>
      </c>
      <c r="O2529" s="18">
        <f>IF(Table1[[#This Row],[Phân loại]]="Tồn đầu kỳ",Table1[[#This Row],[Tổng giá trị]],0)</f>
        <v>0</v>
      </c>
      <c r="P2529" s="8">
        <f>IF(Table1[[#This Row],[Số còn phải thu ĐK]]&lt;&gt;0,0,IF(Table1[[#This Row],[Phân loại]]="Bán hàng",Table1[[#This Row],[Tổng giá trị]],-Table1[[#This Row],[Tổng giá trị]]))</f>
        <v>-716459</v>
      </c>
      <c r="Q2529" s="18">
        <f t="shared" ref="Q2529:Q2536" si="269">IF(M2529&lt;&gt;"",IF(O2529&lt;&gt;0,O2529,P2529),0)</f>
        <v>-716459</v>
      </c>
      <c r="R2529" s="8">
        <f>Table1[[#This Row],[Số còn phải thu ĐK]]+Table1[[#This Row],[Giá Trị HD sau CK]]-Table1[[#This Row],[Số tiền đã thu]]</f>
        <v>0</v>
      </c>
      <c r="S2529" s="7">
        <f>IF(Table1[[#This Row],[Ngày hóa đơn]]&lt;&gt;"",Table1[[#This Row],[Ngày hóa đơn]],Table1[[#This Row],[Ngày hạch toán]])</f>
        <v>45965</v>
      </c>
      <c r="T2529" s="8"/>
      <c r="U2529" s="7">
        <f>IF(Table1[[#This Row],[Ngày tính CN]]="","",S2529+T2529)</f>
        <v>45965</v>
      </c>
      <c r="V2529" s="71">
        <f ca="1">IF(Table1[[#This Row],[Hạn thanh toán]]="","",IF((U2529-NOW())&lt;0,0,(U2529-NOW())))</f>
        <v>0</v>
      </c>
      <c r="X2529" s="65" t="str">
        <f t="shared" ca="1" si="268"/>
        <v/>
      </c>
      <c r="Y2529" s="3" t="str">
        <f t="shared" ref="Y2529:Y2536" si="270">IF(R2529=0,"Đã thanh toán",IF(X2529="","",IF(X2529&lt;=0,"Chưa đến hạn thanh toán",IF(X2529&lt;=30,"Nợ quá hạn 30 ngày",IF(X2529&lt;=60,"Nợ quá hạn từ 30 ngày đến 60 ngày",IF(X2529&lt;=90,"Nợ quá hạn từ 60 ngày đến 90 ngày",IF(X2529&lt;=120,"Nợ quá hạn từ 90 ngày đến 120 ngày","Nợ quá hạn hơn 120 ngày có khả năng mất thanh toán")))))))</f>
        <v>Đã thanh toán</v>
      </c>
      <c r="Z2529" s="250">
        <f>Table1[[#This Row],[Hạn thanh toán]]</f>
        <v>45965</v>
      </c>
      <c r="AA2529" s="250">
        <f>Table1[[#This Row],[Ngày Thanh toán]]</f>
        <v>45992</v>
      </c>
      <c r="AD2529" s="3" t="str">
        <f>IF(Table1[[#This Row],[Mã khách hàng]]="","",VLOOKUP($A2529,Ma_KH!$A:$Q,Ma_KH!O$1,0))</f>
        <v>AEON MALL</v>
      </c>
      <c r="AE2529" s="3" t="str">
        <f>IF(Table1[[#This Row],[Mã khách hàng]]="","",VLOOKUP($A2529,Ma_KH!$A:$Q,Ma_KH!P$1,0))</f>
        <v>CÔNG TY TNHH AEON VIỆT NAM</v>
      </c>
      <c r="AF2529" s="3" t="str">
        <f>VLOOKUP(A2529,Ma_KH!A:Q,Ma_KH!J$1,0)</f>
        <v>Trần Hạo Nhị</v>
      </c>
    </row>
    <row r="2530" spans="1:32" ht="16.5">
      <c r="A2530" s="242" t="s">
        <v>139</v>
      </c>
      <c r="B2530" s="4" t="s">
        <v>4518</v>
      </c>
      <c r="C2530" t="s">
        <v>19220</v>
      </c>
      <c r="E2530" s="21">
        <v>45975</v>
      </c>
      <c r="F2530">
        <v>2887</v>
      </c>
      <c r="G2530" s="3" t="s">
        <v>19222</v>
      </c>
      <c r="I2530" s="18">
        <f>IFERROR(ROUND((VLOOKUP(Table1[[#This Row],[Mã khách hàng]],Ty_Le!$A:$D,5,0)*5%),0),0)</f>
        <v>0</v>
      </c>
      <c r="J2530" s="18">
        <f>(Table1[[#This Row],[Tiền hàng]]-Table1[[#This Row],[Tiền chiết khấu]])*8%</f>
        <v>0</v>
      </c>
      <c r="K2530" s="353">
        <v>1839024</v>
      </c>
      <c r="L2530" s="8" t="s">
        <v>3649</v>
      </c>
      <c r="M2530" s="7">
        <v>45992</v>
      </c>
      <c r="O2530" s="18">
        <f>IF(Table1[[#This Row],[Phân loại]]="Tồn đầu kỳ",Table1[[#This Row],[Tổng giá trị]],0)</f>
        <v>0</v>
      </c>
      <c r="P2530" s="8">
        <f>IF(Table1[[#This Row],[Số còn phải thu ĐK]]&lt;&gt;0,0,IF(Table1[[#This Row],[Phân loại]]="Bán hàng",Table1[[#This Row],[Tổng giá trị]],-Table1[[#This Row],[Tổng giá trị]]))</f>
        <v>-1839024</v>
      </c>
      <c r="Q2530" s="18">
        <f t="shared" si="269"/>
        <v>-1839024</v>
      </c>
      <c r="R2530" s="8">
        <f>Table1[[#This Row],[Số còn phải thu ĐK]]+Table1[[#This Row],[Giá Trị HD sau CK]]-Table1[[#This Row],[Số tiền đã thu]]</f>
        <v>0</v>
      </c>
      <c r="S2530" s="7">
        <f>IF(Table1[[#This Row],[Ngày hóa đơn]]&lt;&gt;"",Table1[[#This Row],[Ngày hóa đơn]],Table1[[#This Row],[Ngày hạch toán]])</f>
        <v>45975</v>
      </c>
      <c r="T2530" s="8"/>
      <c r="U2530" s="7">
        <f>IF(Table1[[#This Row],[Ngày tính CN]]="","",S2530+T2530)</f>
        <v>45975</v>
      </c>
      <c r="V2530" s="71">
        <f ca="1">IF(Table1[[#This Row],[Hạn thanh toán]]="","",IF((U2530-NOW())&lt;0,0,(U2530-NOW())))</f>
        <v>0</v>
      </c>
      <c r="X2530" s="65" t="str">
        <f t="shared" ca="1" si="268"/>
        <v/>
      </c>
      <c r="Y2530" s="3" t="str">
        <f t="shared" si="270"/>
        <v>Đã thanh toán</v>
      </c>
      <c r="Z2530" s="250">
        <f>Table1[[#This Row],[Hạn thanh toán]]</f>
        <v>45975</v>
      </c>
      <c r="AA2530" s="250">
        <f>Table1[[#This Row],[Ngày Thanh toán]]</f>
        <v>45992</v>
      </c>
      <c r="AD2530" s="3" t="str">
        <f>IF(Table1[[#This Row],[Mã khách hàng]]="","",VLOOKUP($A2530,Ma_KH!$A:$Q,Ma_KH!O$1,0))</f>
        <v>AEON MALL</v>
      </c>
      <c r="AE2530" s="3" t="str">
        <f>IF(Table1[[#This Row],[Mã khách hàng]]="","",VLOOKUP($A2530,Ma_KH!$A:$Q,Ma_KH!P$1,0))</f>
        <v>CÔNG TY TNHH AEON VIỆT NAM</v>
      </c>
      <c r="AF2530" s="3" t="str">
        <f>VLOOKUP(A2530,Ma_KH!A:Q,Ma_KH!J$1,0)</f>
        <v>Trần Hạo Nhị</v>
      </c>
    </row>
    <row r="2531" spans="1:32" ht="16.5">
      <c r="A2531" s="242" t="s">
        <v>139</v>
      </c>
      <c r="B2531" s="4" t="s">
        <v>4518</v>
      </c>
      <c r="C2531" t="s">
        <v>19221</v>
      </c>
      <c r="E2531" s="21">
        <v>45961</v>
      </c>
      <c r="F2531">
        <v>9667</v>
      </c>
      <c r="G2531" s="3" t="s">
        <v>19222</v>
      </c>
      <c r="I2531" s="18">
        <f>IFERROR(ROUND((VLOOKUP(Table1[[#This Row],[Mã khách hàng]],Ty_Le!$A:$D,5,0)*5%),0),0)</f>
        <v>0</v>
      </c>
      <c r="J2531" s="18">
        <f>(Table1[[#This Row],[Tiền hàng]]-Table1[[#This Row],[Tiền chiết khấu]])*8%</f>
        <v>0</v>
      </c>
      <c r="K2531">
        <v>810006</v>
      </c>
      <c r="L2531" s="8" t="s">
        <v>3649</v>
      </c>
      <c r="M2531" s="7">
        <v>45992</v>
      </c>
      <c r="O2531" s="18">
        <f>IF(Table1[[#This Row],[Phân loại]]="Tồn đầu kỳ",Table1[[#This Row],[Tổng giá trị]],0)</f>
        <v>0</v>
      </c>
      <c r="P2531" s="8">
        <f>IF(Table1[[#This Row],[Số còn phải thu ĐK]]&lt;&gt;0,0,IF(Table1[[#This Row],[Phân loại]]="Bán hàng",Table1[[#This Row],[Tổng giá trị]],-Table1[[#This Row],[Tổng giá trị]]))</f>
        <v>-810006</v>
      </c>
      <c r="Q2531" s="18">
        <f t="shared" si="269"/>
        <v>-810006</v>
      </c>
      <c r="R2531" s="8">
        <f>Table1[[#This Row],[Số còn phải thu ĐK]]+Table1[[#This Row],[Giá Trị HD sau CK]]-Table1[[#This Row],[Số tiền đã thu]]</f>
        <v>0</v>
      </c>
      <c r="S2531" s="7">
        <f>IF(Table1[[#This Row],[Ngày hóa đơn]]&lt;&gt;"",Table1[[#This Row],[Ngày hóa đơn]],Table1[[#This Row],[Ngày hạch toán]])</f>
        <v>45961</v>
      </c>
      <c r="T2531" s="8"/>
      <c r="U2531" s="7">
        <f>IF(Table1[[#This Row],[Ngày tính CN]]="","",S2531+T2531)</f>
        <v>45961</v>
      </c>
      <c r="V2531" s="71">
        <f ca="1">IF(Table1[[#This Row],[Hạn thanh toán]]="","",IF((U2531-NOW())&lt;0,0,(U2531-NOW())))</f>
        <v>0</v>
      </c>
      <c r="X2531" s="65" t="str">
        <f t="shared" ca="1" si="268"/>
        <v/>
      </c>
      <c r="Y2531" s="3" t="str">
        <f t="shared" si="270"/>
        <v>Đã thanh toán</v>
      </c>
      <c r="Z2531" s="250">
        <f>Table1[[#This Row],[Hạn thanh toán]]</f>
        <v>45961</v>
      </c>
      <c r="AA2531" s="250">
        <f>Table1[[#This Row],[Ngày Thanh toán]]</f>
        <v>45992</v>
      </c>
      <c r="AD2531" s="3" t="str">
        <f>IF(Table1[[#This Row],[Mã khách hàng]]="","",VLOOKUP($A2531,Ma_KH!$A:$Q,Ma_KH!O$1,0))</f>
        <v>AEON MALL</v>
      </c>
      <c r="AE2531" s="3" t="str">
        <f>IF(Table1[[#This Row],[Mã khách hàng]]="","",VLOOKUP($A2531,Ma_KH!$A:$Q,Ma_KH!P$1,0))</f>
        <v>CÔNG TY TNHH AEON VIỆT NAM</v>
      </c>
      <c r="AF2531" s="3" t="str">
        <f>VLOOKUP(A2531,Ma_KH!A:Q,Ma_KH!J$1,0)</f>
        <v>Trần Hạo Nhị</v>
      </c>
    </row>
    <row r="2532" spans="1:32" ht="16.5">
      <c r="A2532" s="242" t="s">
        <v>139</v>
      </c>
      <c r="B2532" s="4" t="s">
        <v>4518</v>
      </c>
      <c r="C2532" t="s">
        <v>19221</v>
      </c>
      <c r="E2532" s="21">
        <v>45961</v>
      </c>
      <c r="F2532">
        <v>37547</v>
      </c>
      <c r="G2532" s="3" t="s">
        <v>19222</v>
      </c>
      <c r="I2532" s="18">
        <f>IFERROR(ROUND((VLOOKUP(Table1[[#This Row],[Mã khách hàng]],Ty_Le!$A:$D,5,0)*5%),0),0)</f>
        <v>0</v>
      </c>
      <c r="J2532" s="18">
        <f>(Table1[[#This Row],[Tiền hàng]]-Table1[[#This Row],[Tiền chiết khấu]])*8%</f>
        <v>0</v>
      </c>
      <c r="K2532">
        <v>1145723</v>
      </c>
      <c r="L2532" s="8" t="s">
        <v>3649</v>
      </c>
      <c r="M2532" s="7">
        <v>45992</v>
      </c>
      <c r="O2532" s="18">
        <f>IF(Table1[[#This Row],[Phân loại]]="Tồn đầu kỳ",Table1[[#This Row],[Tổng giá trị]],0)</f>
        <v>0</v>
      </c>
      <c r="P2532" s="8">
        <f>IF(Table1[[#This Row],[Số còn phải thu ĐK]]&lt;&gt;0,0,IF(Table1[[#This Row],[Phân loại]]="Bán hàng",Table1[[#This Row],[Tổng giá trị]],-Table1[[#This Row],[Tổng giá trị]]))</f>
        <v>-1145723</v>
      </c>
      <c r="Q2532" s="18">
        <f t="shared" si="269"/>
        <v>-1145723</v>
      </c>
      <c r="R2532" s="8">
        <f>Table1[[#This Row],[Số còn phải thu ĐK]]+Table1[[#This Row],[Giá Trị HD sau CK]]-Table1[[#This Row],[Số tiền đã thu]]</f>
        <v>0</v>
      </c>
      <c r="S2532" s="7">
        <f>IF(Table1[[#This Row],[Ngày hóa đơn]]&lt;&gt;"",Table1[[#This Row],[Ngày hóa đơn]],Table1[[#This Row],[Ngày hạch toán]])</f>
        <v>45961</v>
      </c>
      <c r="T2532" s="8"/>
      <c r="U2532" s="7">
        <f>IF(Table1[[#This Row],[Ngày tính CN]]="","",S2532+T2532)</f>
        <v>45961</v>
      </c>
      <c r="V2532" s="71">
        <f ca="1">IF(Table1[[#This Row],[Hạn thanh toán]]="","",IF((U2532-NOW())&lt;0,0,(U2532-NOW())))</f>
        <v>0</v>
      </c>
      <c r="X2532" s="65" t="str">
        <f t="shared" ca="1" si="268"/>
        <v/>
      </c>
      <c r="Y2532" s="3" t="str">
        <f t="shared" si="270"/>
        <v>Đã thanh toán</v>
      </c>
      <c r="Z2532" s="250">
        <f>Table1[[#This Row],[Hạn thanh toán]]</f>
        <v>45961</v>
      </c>
      <c r="AA2532" s="250">
        <f>Table1[[#This Row],[Ngày Thanh toán]]</f>
        <v>45992</v>
      </c>
      <c r="AD2532" s="3" t="str">
        <f>IF(Table1[[#This Row],[Mã khách hàng]]="","",VLOOKUP($A2532,Ma_KH!$A:$Q,Ma_KH!O$1,0))</f>
        <v>AEON MALL</v>
      </c>
      <c r="AE2532" s="3" t="str">
        <f>IF(Table1[[#This Row],[Mã khách hàng]]="","",VLOOKUP($A2532,Ma_KH!$A:$Q,Ma_KH!P$1,0))</f>
        <v>CÔNG TY TNHH AEON VIỆT NAM</v>
      </c>
      <c r="AF2532" s="3" t="str">
        <f>VLOOKUP(A2532,Ma_KH!A:Q,Ma_KH!J$1,0)</f>
        <v>Trần Hạo Nhị</v>
      </c>
    </row>
    <row r="2533" spans="1:32" ht="16.5">
      <c r="A2533" s="242" t="s">
        <v>139</v>
      </c>
      <c r="B2533" s="4" t="s">
        <v>4518</v>
      </c>
      <c r="C2533" t="s">
        <v>19221</v>
      </c>
      <c r="E2533" s="21">
        <v>45961</v>
      </c>
      <c r="F2533">
        <v>37927</v>
      </c>
      <c r="G2533" s="3" t="s">
        <v>19222</v>
      </c>
      <c r="I2533" s="18">
        <f>IFERROR(ROUND((VLOOKUP(Table1[[#This Row],[Mã khách hàng]],Ty_Le!$A:$D,5,0)*5%),0),0)</f>
        <v>0</v>
      </c>
      <c r="J2533" s="18">
        <f>(Table1[[#This Row],[Tiền hàng]]-Table1[[#This Row],[Tiền chiết khấu]])*8%</f>
        <v>0</v>
      </c>
      <c r="K2533">
        <v>180479</v>
      </c>
      <c r="L2533" s="8" t="s">
        <v>3649</v>
      </c>
      <c r="M2533" s="7">
        <v>45992</v>
      </c>
      <c r="O2533" s="18">
        <f>IF(Table1[[#This Row],[Phân loại]]="Tồn đầu kỳ",Table1[[#This Row],[Tổng giá trị]],0)</f>
        <v>0</v>
      </c>
      <c r="P2533" s="8">
        <f>IF(Table1[[#This Row],[Số còn phải thu ĐK]]&lt;&gt;0,0,IF(Table1[[#This Row],[Phân loại]]="Bán hàng",Table1[[#This Row],[Tổng giá trị]],-Table1[[#This Row],[Tổng giá trị]]))</f>
        <v>-180479</v>
      </c>
      <c r="Q2533" s="18">
        <f t="shared" si="269"/>
        <v>-180479</v>
      </c>
      <c r="R2533" s="8">
        <f>Table1[[#This Row],[Số còn phải thu ĐK]]+Table1[[#This Row],[Giá Trị HD sau CK]]-Table1[[#This Row],[Số tiền đã thu]]</f>
        <v>0</v>
      </c>
      <c r="S2533" s="7">
        <f>IF(Table1[[#This Row],[Ngày hóa đơn]]&lt;&gt;"",Table1[[#This Row],[Ngày hóa đơn]],Table1[[#This Row],[Ngày hạch toán]])</f>
        <v>45961</v>
      </c>
      <c r="T2533" s="8"/>
      <c r="U2533" s="7">
        <f>IF(Table1[[#This Row],[Ngày tính CN]]="","",S2533+T2533)</f>
        <v>45961</v>
      </c>
      <c r="V2533" s="71">
        <f ca="1">IF(Table1[[#This Row],[Hạn thanh toán]]="","",IF((U2533-NOW())&lt;0,0,(U2533-NOW())))</f>
        <v>0</v>
      </c>
      <c r="X2533" s="65" t="str">
        <f t="shared" ca="1" si="268"/>
        <v/>
      </c>
      <c r="Y2533" s="3" t="str">
        <f t="shared" si="270"/>
        <v>Đã thanh toán</v>
      </c>
      <c r="Z2533" s="250">
        <f>Table1[[#This Row],[Hạn thanh toán]]</f>
        <v>45961</v>
      </c>
      <c r="AA2533" s="250">
        <f>Table1[[#This Row],[Ngày Thanh toán]]</f>
        <v>45992</v>
      </c>
      <c r="AD2533" s="3" t="str">
        <f>IF(Table1[[#This Row],[Mã khách hàng]]="","",VLOOKUP($A2533,Ma_KH!$A:$Q,Ma_KH!O$1,0))</f>
        <v>AEON MALL</v>
      </c>
      <c r="AE2533" s="3" t="str">
        <f>IF(Table1[[#This Row],[Mã khách hàng]]="","",VLOOKUP($A2533,Ma_KH!$A:$Q,Ma_KH!P$1,0))</f>
        <v>CÔNG TY TNHH AEON VIỆT NAM</v>
      </c>
      <c r="AF2533" s="3" t="str">
        <f>VLOOKUP(A2533,Ma_KH!A:Q,Ma_KH!J$1,0)</f>
        <v>Trần Hạo Nhị</v>
      </c>
    </row>
    <row r="2534" spans="1:32" ht="16.5">
      <c r="A2534" s="242" t="s">
        <v>139</v>
      </c>
      <c r="B2534" s="4" t="s">
        <v>4518</v>
      </c>
      <c r="C2534" t="s">
        <v>19221</v>
      </c>
      <c r="E2534" s="21">
        <v>45961</v>
      </c>
      <c r="F2534">
        <v>38509</v>
      </c>
      <c r="G2534" s="3" t="s">
        <v>19222</v>
      </c>
      <c r="I2534" s="18">
        <f>IFERROR(ROUND((VLOOKUP(Table1[[#This Row],[Mã khách hàng]],Ty_Le!$A:$D,5,0)*5%),0),0)</f>
        <v>0</v>
      </c>
      <c r="J2534" s="18">
        <f>(Table1[[#This Row],[Tiền hàng]]-Table1[[#This Row],[Tiền chiết khấu]])*8%</f>
        <v>0</v>
      </c>
      <c r="K2534">
        <v>866203</v>
      </c>
      <c r="L2534" s="8" t="s">
        <v>3649</v>
      </c>
      <c r="M2534" s="7">
        <v>45992</v>
      </c>
      <c r="O2534" s="18">
        <f>IF(Table1[[#This Row],[Phân loại]]="Tồn đầu kỳ",Table1[[#This Row],[Tổng giá trị]],0)</f>
        <v>0</v>
      </c>
      <c r="P2534" s="8">
        <f>IF(Table1[[#This Row],[Số còn phải thu ĐK]]&lt;&gt;0,0,IF(Table1[[#This Row],[Phân loại]]="Bán hàng",Table1[[#This Row],[Tổng giá trị]],-Table1[[#This Row],[Tổng giá trị]]))</f>
        <v>-866203</v>
      </c>
      <c r="Q2534" s="18">
        <f t="shared" si="269"/>
        <v>-866203</v>
      </c>
      <c r="R2534" s="8">
        <f>Table1[[#This Row],[Số còn phải thu ĐK]]+Table1[[#This Row],[Giá Trị HD sau CK]]-Table1[[#This Row],[Số tiền đã thu]]</f>
        <v>0</v>
      </c>
      <c r="S2534" s="7">
        <f>IF(Table1[[#This Row],[Ngày hóa đơn]]&lt;&gt;"",Table1[[#This Row],[Ngày hóa đơn]],Table1[[#This Row],[Ngày hạch toán]])</f>
        <v>45961</v>
      </c>
      <c r="T2534" s="8"/>
      <c r="U2534" s="7">
        <f>IF(Table1[[#This Row],[Ngày tính CN]]="","",S2534+T2534)</f>
        <v>45961</v>
      </c>
      <c r="V2534" s="71">
        <f ca="1">IF(Table1[[#This Row],[Hạn thanh toán]]="","",IF((U2534-NOW())&lt;0,0,(U2534-NOW())))</f>
        <v>0</v>
      </c>
      <c r="X2534" s="65" t="str">
        <f t="shared" ca="1" si="268"/>
        <v/>
      </c>
      <c r="Y2534" s="3" t="str">
        <f t="shared" si="270"/>
        <v>Đã thanh toán</v>
      </c>
      <c r="Z2534" s="250">
        <f>Table1[[#This Row],[Hạn thanh toán]]</f>
        <v>45961</v>
      </c>
      <c r="AA2534" s="250">
        <f>Table1[[#This Row],[Ngày Thanh toán]]</f>
        <v>45992</v>
      </c>
      <c r="AD2534" s="3" t="str">
        <f>IF(Table1[[#This Row],[Mã khách hàng]]="","",VLOOKUP($A2534,Ma_KH!$A:$Q,Ma_KH!O$1,0))</f>
        <v>AEON MALL</v>
      </c>
      <c r="AE2534" s="3" t="str">
        <f>IF(Table1[[#This Row],[Mã khách hàng]]="","",VLOOKUP($A2534,Ma_KH!$A:$Q,Ma_KH!P$1,0))</f>
        <v>CÔNG TY TNHH AEON VIỆT NAM</v>
      </c>
      <c r="AF2534" s="3" t="str">
        <f>VLOOKUP(A2534,Ma_KH!A:Q,Ma_KH!J$1,0)</f>
        <v>Trần Hạo Nhị</v>
      </c>
    </row>
    <row r="2535" spans="1:32" ht="16.5">
      <c r="A2535" s="242" t="s">
        <v>139</v>
      </c>
      <c r="B2535" s="4" t="s">
        <v>4518</v>
      </c>
      <c r="C2535" t="s">
        <v>19221</v>
      </c>
      <c r="E2535" s="21">
        <v>45961</v>
      </c>
      <c r="F2535">
        <v>14368</v>
      </c>
      <c r="G2535" s="3" t="s">
        <v>19222</v>
      </c>
      <c r="I2535" s="18">
        <f>IFERROR(ROUND((VLOOKUP(Table1[[#This Row],[Mã khách hàng]],Ty_Le!$A:$D,5,0)*5%),0),0)</f>
        <v>0</v>
      </c>
      <c r="J2535" s="18">
        <f>(Table1[[#This Row],[Tiền hàng]]-Table1[[#This Row],[Tiền chiết khấu]])*8%</f>
        <v>0</v>
      </c>
      <c r="K2535">
        <v>425178</v>
      </c>
      <c r="L2535" s="8" t="s">
        <v>3649</v>
      </c>
      <c r="M2535" s="7">
        <v>45992</v>
      </c>
      <c r="O2535" s="18">
        <f>IF(Table1[[#This Row],[Phân loại]]="Tồn đầu kỳ",Table1[[#This Row],[Tổng giá trị]],0)</f>
        <v>0</v>
      </c>
      <c r="P2535" s="8">
        <f>IF(Table1[[#This Row],[Số còn phải thu ĐK]]&lt;&gt;0,0,IF(Table1[[#This Row],[Phân loại]]="Bán hàng",Table1[[#This Row],[Tổng giá trị]],-Table1[[#This Row],[Tổng giá trị]]))</f>
        <v>-425178</v>
      </c>
      <c r="Q2535" s="18">
        <f t="shared" si="269"/>
        <v>-425178</v>
      </c>
      <c r="R2535" s="8">
        <f>Table1[[#This Row],[Số còn phải thu ĐK]]+Table1[[#This Row],[Giá Trị HD sau CK]]-Table1[[#This Row],[Số tiền đã thu]]</f>
        <v>0</v>
      </c>
      <c r="S2535" s="7">
        <f>IF(Table1[[#This Row],[Ngày hóa đơn]]&lt;&gt;"",Table1[[#This Row],[Ngày hóa đơn]],Table1[[#This Row],[Ngày hạch toán]])</f>
        <v>45961</v>
      </c>
      <c r="T2535" s="8"/>
      <c r="U2535" s="7">
        <f>IF(Table1[[#This Row],[Ngày tính CN]]="","",S2535+T2535)</f>
        <v>45961</v>
      </c>
      <c r="V2535" s="71">
        <f ca="1">IF(Table1[[#This Row],[Hạn thanh toán]]="","",IF((U2535-NOW())&lt;0,0,(U2535-NOW())))</f>
        <v>0</v>
      </c>
      <c r="X2535" s="65" t="str">
        <f t="shared" ca="1" si="268"/>
        <v/>
      </c>
      <c r="Y2535" s="3" t="str">
        <f t="shared" si="270"/>
        <v>Đã thanh toán</v>
      </c>
      <c r="Z2535" s="250">
        <f>Table1[[#This Row],[Hạn thanh toán]]</f>
        <v>45961</v>
      </c>
      <c r="AA2535" s="250">
        <f>Table1[[#This Row],[Ngày Thanh toán]]</f>
        <v>45992</v>
      </c>
      <c r="AD2535" s="3" t="str">
        <f>IF(Table1[[#This Row],[Mã khách hàng]]="","",VLOOKUP($A2535,Ma_KH!$A:$Q,Ma_KH!O$1,0))</f>
        <v>AEON MALL</v>
      </c>
      <c r="AE2535" s="3" t="str">
        <f>IF(Table1[[#This Row],[Mã khách hàng]]="","",VLOOKUP($A2535,Ma_KH!$A:$Q,Ma_KH!P$1,0))</f>
        <v>CÔNG TY TNHH AEON VIỆT NAM</v>
      </c>
      <c r="AF2535" s="3" t="str">
        <f>VLOOKUP(A2535,Ma_KH!A:Q,Ma_KH!J$1,0)</f>
        <v>Trần Hạo Nhị</v>
      </c>
    </row>
    <row r="2536" spans="1:32" ht="16.5">
      <c r="A2536" s="242" t="s">
        <v>139</v>
      </c>
      <c r="B2536" s="4" t="s">
        <v>4518</v>
      </c>
      <c r="C2536" t="s">
        <v>19221</v>
      </c>
      <c r="E2536" s="21">
        <v>45961</v>
      </c>
      <c r="F2536">
        <v>14743</v>
      </c>
      <c r="G2536" s="3" t="s">
        <v>19222</v>
      </c>
      <c r="I2536" s="18">
        <f>IFERROR(ROUND((VLOOKUP(Table1[[#This Row],[Mã khách hàng]],Ty_Le!$A:$D,5,0)*5%),0),0)</f>
        <v>0</v>
      </c>
      <c r="J2536" s="18">
        <f>(Table1[[#This Row],[Tiền hàng]]-Table1[[#This Row],[Tiền chiết khấu]])*8%</f>
        <v>0</v>
      </c>
      <c r="K2536">
        <v>587014</v>
      </c>
      <c r="L2536" s="8" t="s">
        <v>3649</v>
      </c>
      <c r="M2536" s="7">
        <v>45992</v>
      </c>
      <c r="O2536" s="18">
        <f>IF(Table1[[#This Row],[Phân loại]]="Tồn đầu kỳ",Table1[[#This Row],[Tổng giá trị]],0)</f>
        <v>0</v>
      </c>
      <c r="P2536" s="8">
        <f>IF(Table1[[#This Row],[Số còn phải thu ĐK]]&lt;&gt;0,0,IF(Table1[[#This Row],[Phân loại]]="Bán hàng",Table1[[#This Row],[Tổng giá trị]],-Table1[[#This Row],[Tổng giá trị]]))</f>
        <v>-587014</v>
      </c>
      <c r="Q2536" s="18">
        <f t="shared" si="269"/>
        <v>-587014</v>
      </c>
      <c r="R2536" s="8">
        <f>Table1[[#This Row],[Số còn phải thu ĐK]]+Table1[[#This Row],[Giá Trị HD sau CK]]-Table1[[#This Row],[Số tiền đã thu]]</f>
        <v>0</v>
      </c>
      <c r="S2536" s="7">
        <f>IF(Table1[[#This Row],[Ngày hóa đơn]]&lt;&gt;"",Table1[[#This Row],[Ngày hóa đơn]],Table1[[#This Row],[Ngày hạch toán]])</f>
        <v>45961</v>
      </c>
      <c r="T2536" s="8"/>
      <c r="U2536" s="7">
        <f>IF(Table1[[#This Row],[Ngày tính CN]]="","",S2536+T2536)</f>
        <v>45961</v>
      </c>
      <c r="V2536" s="71">
        <f ca="1">IF(Table1[[#This Row],[Hạn thanh toán]]="","",IF((U2536-NOW())&lt;0,0,(U2536-NOW())))</f>
        <v>0</v>
      </c>
      <c r="X2536" s="65" t="str">
        <f t="shared" ca="1" si="268"/>
        <v/>
      </c>
      <c r="Y2536" s="3" t="str">
        <f t="shared" si="270"/>
        <v>Đã thanh toán</v>
      </c>
      <c r="Z2536" s="250">
        <f>Table1[[#This Row],[Hạn thanh toán]]</f>
        <v>45961</v>
      </c>
      <c r="AA2536" s="250">
        <f>Table1[[#This Row],[Ngày Thanh toán]]</f>
        <v>45992</v>
      </c>
      <c r="AD2536" s="3" t="str">
        <f>IF(Table1[[#This Row],[Mã khách hàng]]="","",VLOOKUP($A2536,Ma_KH!$A:$Q,Ma_KH!O$1,0))</f>
        <v>AEON MALL</v>
      </c>
      <c r="AE2536" s="3" t="str">
        <f>IF(Table1[[#This Row],[Mã khách hàng]]="","",VLOOKUP($A2536,Ma_KH!$A:$Q,Ma_KH!P$1,0))</f>
        <v>CÔNG TY TNHH AEON VIỆT NAM</v>
      </c>
      <c r="AF2536" s="3" t="str">
        <f>VLOOKUP(A2536,Ma_KH!A:Q,Ma_KH!J$1,0)</f>
        <v>Trần Hạo Nhị</v>
      </c>
    </row>
    <row r="2537" spans="1:32" ht="16.5">
      <c r="A2537" s="242" t="s">
        <v>33</v>
      </c>
      <c r="B2537" s="4" t="s">
        <v>11027</v>
      </c>
      <c r="C2537">
        <v>45671</v>
      </c>
      <c r="D2537" s="6" t="s">
        <v>19223</v>
      </c>
      <c r="E2537" s="21"/>
      <c r="F2537"/>
      <c r="G2537" s="3" t="s">
        <v>19224</v>
      </c>
      <c r="H2537" s="18">
        <v>884818</v>
      </c>
      <c r="I2537" s="18">
        <v>44241</v>
      </c>
      <c r="J2537" s="18">
        <f>(Table1[[#This Row],[Tiền hàng]]-Table1[[#This Row],[Tiền chiết khấu]])*8%</f>
        <v>67246.16</v>
      </c>
      <c r="K2537" s="395">
        <f>Table1[[#This Row],[Tiền hàng]]-Table1[[#This Row],[Tiền chiết khấu]]+Table1[[#This Row],[Tiền VAT]]</f>
        <v>907823.16</v>
      </c>
      <c r="L2537" s="8" t="s">
        <v>24</v>
      </c>
      <c r="M2537" s="7">
        <v>45761</v>
      </c>
      <c r="N2537" s="8" t="s">
        <v>19226</v>
      </c>
      <c r="O2537" s="18">
        <f>IF(Table1[[#This Row],[Phân loại]]="Tồn đầu kỳ",Table1[[#This Row],[Tổng giá trị]],0)</f>
        <v>0</v>
      </c>
      <c r="P2537" s="8">
        <f>IF(Table1[[#This Row],[Số còn phải thu ĐK]]&lt;&gt;0,0,IF(Table1[[#This Row],[Phân loại]]="Bán hàng",Table1[[#This Row],[Tổng giá trị]],-Table1[[#This Row],[Tổng giá trị]]))</f>
        <v>907823.16</v>
      </c>
      <c r="Q2537" s="18">
        <f t="shared" ref="Q2537:Q2544" si="271">IF(M2537&lt;&gt;"",IF(O2537&lt;&gt;0,O2537,P2537),0)</f>
        <v>907823.16</v>
      </c>
      <c r="R2537" s="8">
        <f>Table1[[#This Row],[Số còn phải thu ĐK]]+Table1[[#This Row],[Giá Trị HD sau CK]]-Table1[[#This Row],[Số tiền đã thu]]</f>
        <v>0</v>
      </c>
      <c r="S2537" s="7">
        <f>IF(Table1[[#This Row],[Ngày hóa đơn]]&lt;&gt;"",Table1[[#This Row],[Ngày hóa đơn]],Table1[[#This Row],[Ngày hạch toán]])</f>
        <v>45671</v>
      </c>
      <c r="T2537" s="8"/>
      <c r="U2537" s="7">
        <f>IF(Table1[[#This Row],[Ngày tính CN]]="","",S2537+T2537)</f>
        <v>45671</v>
      </c>
      <c r="V2537" s="71">
        <f ca="1">IF(Table1[[#This Row],[Hạn thanh toán]]="","",IF((U2537-NOW())&lt;0,0,(U2537-NOW())))</f>
        <v>0</v>
      </c>
      <c r="X2537" s="65" t="str">
        <f t="shared" ca="1" si="268"/>
        <v/>
      </c>
      <c r="Y2537" s="3" t="str">
        <f t="shared" ref="Y2537:Y2544" si="272">IF(R2537=0,"Đã thanh toán",IF(X2537="","",IF(X2537&lt;=0,"Chưa đến hạn thanh toán",IF(X2537&lt;=30,"Nợ quá hạn 30 ngày",IF(X2537&lt;=60,"Nợ quá hạn từ 30 ngày đến 60 ngày",IF(X2537&lt;=90,"Nợ quá hạn từ 60 ngày đến 90 ngày",IF(X2537&lt;=120,"Nợ quá hạn từ 90 ngày đến 120 ngày","Nợ quá hạn hơn 120 ngày có khả năng mất thanh toán")))))))</f>
        <v>Đã thanh toán</v>
      </c>
      <c r="Z2537" s="250">
        <f>Table1[[#This Row],[Hạn thanh toán]]</f>
        <v>45671</v>
      </c>
      <c r="AA2537" s="250">
        <f>Table1[[#This Row],[Ngày Thanh toán]]</f>
        <v>45761</v>
      </c>
      <c r="AD2537" s="3" t="str">
        <f>IF(Table1[[#This Row],[Mã khách hàng]]="","",VLOOKUP($A2537,Ma_KH!$A:$Q,Ma_KH!O$1,0))</f>
        <v>KL00111</v>
      </c>
      <c r="AE2537" s="3" t="str">
        <f>IF(Table1[[#This Row],[Mã khách hàng]]="","",VLOOKUP($A2537,Ma_KH!$A:$Q,Ma_KH!P$1,0))</f>
        <v>AH Mart</v>
      </c>
      <c r="AF2537" s="3" t="str">
        <f>VLOOKUP(A2537,Ma_KH!A:Q,Ma_KH!J$1,0)</f>
        <v>Vũ Anh Tuấn</v>
      </c>
    </row>
    <row r="2538" spans="1:32" ht="16.5">
      <c r="A2538" s="242" t="s">
        <v>33</v>
      </c>
      <c r="B2538" s="4" t="s">
        <v>11027</v>
      </c>
      <c r="C2538">
        <v>45759</v>
      </c>
      <c r="D2538" s="6" t="s">
        <v>19225</v>
      </c>
      <c r="E2538" s="21"/>
      <c r="F2538"/>
      <c r="G2538" s="3" t="s">
        <v>347</v>
      </c>
      <c r="I2538" s="18">
        <f>IFERROR(ROUND((VLOOKUP(Table1[[#This Row],[Mã khách hàng]],Ty_Le!$A:$D,5,0)*5%),0),0)</f>
        <v>0</v>
      </c>
      <c r="J2538" s="18">
        <f>(Table1[[#This Row],[Tiền hàng]]-Table1[[#This Row],[Tiền chiết khấu]])*8%</f>
        <v>0</v>
      </c>
      <c r="K2538">
        <f>Table1[[#This Row],[Tiền hàng]]-Table1[[#This Row],[Tiền chiết khấu]]+Table1[[#This Row],[Tiền VAT]]</f>
        <v>0</v>
      </c>
      <c r="L2538" s="8" t="s">
        <v>3649</v>
      </c>
      <c r="M2538" s="7">
        <v>45761</v>
      </c>
      <c r="N2538" s="8" t="s">
        <v>19226</v>
      </c>
      <c r="O2538" s="18">
        <f>IF(Table1[[#This Row],[Phân loại]]="Tồn đầu kỳ",Table1[[#This Row],[Tổng giá trị]],0)</f>
        <v>0</v>
      </c>
      <c r="P2538" s="8">
        <f>IF(Table1[[#This Row],[Số còn phải thu ĐK]]&lt;&gt;0,0,IF(Table1[[#This Row],[Phân loại]]="Bán hàng",Table1[[#This Row],[Tổng giá trị]],-Table1[[#This Row],[Tổng giá trị]]))</f>
        <v>0</v>
      </c>
      <c r="Q2538" s="18">
        <f t="shared" si="271"/>
        <v>0</v>
      </c>
      <c r="R2538" s="8">
        <f>Table1[[#This Row],[Số còn phải thu ĐK]]+Table1[[#This Row],[Giá Trị HD sau CK]]-Table1[[#This Row],[Số tiền đã thu]]</f>
        <v>0</v>
      </c>
      <c r="S2538" s="7">
        <f>IF(Table1[[#This Row],[Ngày hóa đơn]]&lt;&gt;"",Table1[[#This Row],[Ngày hóa đơn]],Table1[[#This Row],[Ngày hạch toán]])</f>
        <v>45759</v>
      </c>
      <c r="T2538" s="8"/>
      <c r="U2538" s="7">
        <f>IF(Table1[[#This Row],[Ngày tính CN]]="","",S2538+T2538)</f>
        <v>45759</v>
      </c>
      <c r="V2538" s="71">
        <f ca="1">IF(Table1[[#This Row],[Hạn thanh toán]]="","",IF((U2538-NOW())&lt;0,0,(U2538-NOW())))</f>
        <v>0</v>
      </c>
      <c r="X2538" s="65" t="str">
        <f t="shared" ca="1" si="268"/>
        <v/>
      </c>
      <c r="Y2538" s="3" t="str">
        <f t="shared" si="272"/>
        <v>Đã thanh toán</v>
      </c>
      <c r="Z2538" s="250">
        <f>Table1[[#This Row],[Hạn thanh toán]]</f>
        <v>45759</v>
      </c>
      <c r="AA2538" s="250">
        <f>Table1[[#This Row],[Ngày Thanh toán]]</f>
        <v>45761</v>
      </c>
      <c r="AD2538" s="3" t="str">
        <f>IF(Table1[[#This Row],[Mã khách hàng]]="","",VLOOKUP($A2538,Ma_KH!$A:$Q,Ma_KH!O$1,0))</f>
        <v>KL00111</v>
      </c>
      <c r="AE2538" s="3" t="str">
        <f>IF(Table1[[#This Row],[Mã khách hàng]]="","",VLOOKUP($A2538,Ma_KH!$A:$Q,Ma_KH!P$1,0))</f>
        <v>AH Mart</v>
      </c>
      <c r="AF2538" s="3" t="str">
        <f>VLOOKUP(A2538,Ma_KH!A:Q,Ma_KH!J$1,0)</f>
        <v>Vũ Anh Tuấn</v>
      </c>
    </row>
    <row r="2539" spans="1:32" ht="16.5">
      <c r="A2539" s="242" t="s">
        <v>4938</v>
      </c>
      <c r="B2539" s="4" t="s">
        <v>4945</v>
      </c>
      <c r="C2539" s="21">
        <v>45663</v>
      </c>
      <c r="D2539" s="6" t="s">
        <v>19227</v>
      </c>
      <c r="E2539" s="21"/>
      <c r="F2539" t="s">
        <v>19228</v>
      </c>
      <c r="G2539" s="3" t="s">
        <v>4945</v>
      </c>
      <c r="H2539" s="18">
        <v>1306641</v>
      </c>
      <c r="I2539" s="18">
        <v>0</v>
      </c>
      <c r="J2539" s="18">
        <v>104531</v>
      </c>
      <c r="K2539">
        <v>1411172</v>
      </c>
      <c r="L2539" s="8" t="s">
        <v>24</v>
      </c>
      <c r="M2539" s="7">
        <v>45701</v>
      </c>
      <c r="N2539" s="8" t="s">
        <v>19231</v>
      </c>
      <c r="O2539" s="18">
        <f>IF(Table1[[#This Row],[Phân loại]]="Tồn đầu kỳ",Table1[[#This Row],[Tổng giá trị]],0)</f>
        <v>0</v>
      </c>
      <c r="P2539" s="8">
        <f>IF(Table1[[#This Row],[Số còn phải thu ĐK]]&lt;&gt;0,0,IF(Table1[[#This Row],[Phân loại]]="Bán hàng",Table1[[#This Row],[Tổng giá trị]],-Table1[[#This Row],[Tổng giá trị]]))</f>
        <v>1411172</v>
      </c>
      <c r="Q2539" s="18">
        <f t="shared" si="271"/>
        <v>1411172</v>
      </c>
      <c r="R2539" s="8">
        <f>Table1[[#This Row],[Số còn phải thu ĐK]]+Table1[[#This Row],[Giá Trị HD sau CK]]-Table1[[#This Row],[Số tiền đã thu]]</f>
        <v>0</v>
      </c>
      <c r="S2539" s="7">
        <f>IF(Table1[[#This Row],[Ngày hóa đơn]]&lt;&gt;"",Table1[[#This Row],[Ngày hóa đơn]],Table1[[#This Row],[Ngày hạch toán]])</f>
        <v>45663</v>
      </c>
      <c r="T2539" s="8"/>
      <c r="U2539" s="7">
        <f>IF(Table1[[#This Row],[Ngày tính CN]]="","",S2539+T2539)</f>
        <v>45663</v>
      </c>
      <c r="V2539" s="71">
        <f ca="1">IF(Table1[[#This Row],[Hạn thanh toán]]="","",IF((U2539-NOW())&lt;0,0,(U2539-NOW())))</f>
        <v>0</v>
      </c>
      <c r="X2539" s="65" t="str">
        <f t="shared" ca="1" si="268"/>
        <v/>
      </c>
      <c r="Y2539" s="3" t="str">
        <f t="shared" si="272"/>
        <v>Đã thanh toán</v>
      </c>
      <c r="Z2539" s="250">
        <f>Table1[[#This Row],[Hạn thanh toán]]</f>
        <v>45663</v>
      </c>
      <c r="AA2539" s="250">
        <f>Table1[[#This Row],[Ngày Thanh toán]]</f>
        <v>45701</v>
      </c>
      <c r="AD2539" s="3" t="str">
        <f>IF(Table1[[#This Row],[Mã khách hàng]]="","",VLOOKUP($A2539,Ma_KH!$A:$Q,Ma_KH!O$1,0))</f>
        <v>ANNGHIA</v>
      </c>
      <c r="AE2539" s="3" t="str">
        <f>IF(Table1[[#This Row],[Mã khách hàng]]="","",VLOOKUP($A2539,Ma_KH!$A:$Q,Ma_KH!P$1,0))</f>
        <v>CÔNG TY TNHH ÂN NGHĨA MART</v>
      </c>
      <c r="AF2539" s="3" t="str">
        <f>VLOOKUP(A2539,Ma_KH!A:Q,Ma_KH!J$1,0)</f>
        <v>Dương Thị Kim Hồng</v>
      </c>
    </row>
    <row r="2540" spans="1:32" s="58" customFormat="1" ht="16.5">
      <c r="A2540" s="322" t="s">
        <v>4947</v>
      </c>
      <c r="B2540" s="179" t="s">
        <v>4945</v>
      </c>
      <c r="C2540" s="21">
        <v>45702</v>
      </c>
      <c r="D2540" s="321" t="s">
        <v>19229</v>
      </c>
      <c r="E2540" s="358"/>
      <c r="F2540" s="354" t="s">
        <v>19230</v>
      </c>
      <c r="G2540" s="58" t="s">
        <v>4945</v>
      </c>
      <c r="H2540" s="108">
        <v>2796043</v>
      </c>
      <c r="I2540" s="108">
        <v>0</v>
      </c>
      <c r="J2540" s="108">
        <v>223683</v>
      </c>
      <c r="K2540" s="354">
        <v>3019726</v>
      </c>
      <c r="L2540" s="55" t="s">
        <v>24</v>
      </c>
      <c r="M2540" s="56"/>
      <c r="N2540" s="55"/>
      <c r="O2540" s="108">
        <f>IF(Table1[[#This Row],[Phân loại]]="Tồn đầu kỳ",Table1[[#This Row],[Tổng giá trị]],0)</f>
        <v>0</v>
      </c>
      <c r="P2540" s="55">
        <f>IF(Table1[[#This Row],[Số còn phải thu ĐK]]&lt;&gt;0,0,IF(Table1[[#This Row],[Phân loại]]="Bán hàng",Table1[[#This Row],[Tổng giá trị]],-Table1[[#This Row],[Tổng giá trị]]))</f>
        <v>3019726</v>
      </c>
      <c r="Q2540" s="108">
        <f t="shared" si="271"/>
        <v>0</v>
      </c>
      <c r="R2540" s="55">
        <f>Table1[[#This Row],[Số còn phải thu ĐK]]+Table1[[#This Row],[Giá Trị HD sau CK]]-Table1[[#This Row],[Số tiền đã thu]]</f>
        <v>3019726</v>
      </c>
      <c r="S2540" s="56">
        <f>IF(Table1[[#This Row],[Ngày hóa đơn]]&lt;&gt;"",Table1[[#This Row],[Ngày hóa đơn]],Table1[[#This Row],[Ngày hạch toán]])</f>
        <v>45702</v>
      </c>
      <c r="T2540" s="55"/>
      <c r="U2540" s="56">
        <f>IF(Table1[[#This Row],[Ngày tính CN]]="","",S2540+T2540)</f>
        <v>45702</v>
      </c>
      <c r="V2540" s="57">
        <f ca="1">IF(Table1[[#This Row],[Hạn thanh toán]]="","",IF((U2540-NOW())&lt;0,0,(U2540-NOW())))</f>
        <v>0</v>
      </c>
      <c r="W2540" s="108"/>
      <c r="X2540" s="65">
        <f t="shared" ca="1" si="268"/>
        <v>299.36242152778141</v>
      </c>
      <c r="Y2540" s="58" t="str">
        <f t="shared" ca="1" si="272"/>
        <v>Nợ quá hạn hơn 120 ngày có khả năng mất thanh toán</v>
      </c>
      <c r="Z2540" s="254">
        <f>Table1[[#This Row],[Hạn thanh toán]]</f>
        <v>45702</v>
      </c>
      <c r="AA2540" s="254">
        <f>Table1[[#This Row],[Ngày Thanh toán]]</f>
        <v>0</v>
      </c>
      <c r="AD2540" s="3" t="str">
        <f>IF(Table1[[#This Row],[Mã khách hàng]]="","",VLOOKUP($A2540,Ma_KH!$A:$Q,Ma_KH!O$1,0))</f>
        <v>ANNGHIA</v>
      </c>
      <c r="AE2540" s="3" t="str">
        <f>IF(Table1[[#This Row],[Mã khách hàng]]="","",VLOOKUP($A2540,Ma_KH!$A:$Q,Ma_KH!P$1,0))</f>
        <v>CÔNG TY TNHH COOLMART 24H</v>
      </c>
      <c r="AF2540" s="58">
        <f>VLOOKUP(A2540,Ma_KH!A:Q,Ma_KH!J$1,0)</f>
        <v>0</v>
      </c>
    </row>
    <row r="2541" spans="1:32" ht="12.75">
      <c r="A2541" s="79" t="s">
        <v>4938</v>
      </c>
      <c r="B2541" s="4" t="s">
        <v>4945</v>
      </c>
      <c r="C2541" s="5">
        <v>45657</v>
      </c>
      <c r="D2541" s="6" t="s">
        <v>19232</v>
      </c>
      <c r="H2541" s="278"/>
      <c r="I2541" s="278">
        <f>IFERROR(ROUND((VLOOKUP(Table1[[#This Row],[Mã khách hàng]],Ty_Le!$A:$D,5,0)*5%),0),0)</f>
        <v>0</v>
      </c>
      <c r="J2541" s="278">
        <f>(Table1[[#This Row],[Tiền hàng]]-Table1[[#This Row],[Tiền chiết khấu]])*8%</f>
        <v>0</v>
      </c>
      <c r="K2541" s="3">
        <v>1481058</v>
      </c>
      <c r="L2541" s="8" t="s">
        <v>3643</v>
      </c>
      <c r="M2541" s="7">
        <v>45701</v>
      </c>
      <c r="N2541" s="8" t="s">
        <v>19231</v>
      </c>
      <c r="O2541" s="278">
        <f>IF(Table1[[#This Row],[Phân loại]]="Tồn đầu kỳ",Table1[[#This Row],[Tổng giá trị]],0)</f>
        <v>1481058</v>
      </c>
      <c r="P2541" s="8">
        <f>IF(Table1[[#This Row],[Số còn phải thu ĐK]]&lt;&gt;0,0,IF(Table1[[#This Row],[Phân loại]]="Bán hàng",Table1[[#This Row],[Tổng giá trị]],-Table1[[#This Row],[Tổng giá trị]]))</f>
        <v>0</v>
      </c>
      <c r="Q2541" s="278">
        <f t="shared" si="271"/>
        <v>1481058</v>
      </c>
      <c r="R2541" s="8">
        <f>Table1[[#This Row],[Số còn phải thu ĐK]]+Table1[[#This Row],[Giá Trị HD sau CK]]-Table1[[#This Row],[Số tiền đã thu]]</f>
        <v>0</v>
      </c>
      <c r="S2541" s="7">
        <f>IF(Table1[[#This Row],[Ngày hóa đơn]]&lt;&gt;"",Table1[[#This Row],[Ngày hóa đơn]],Table1[[#This Row],[Ngày hạch toán]])</f>
        <v>45657</v>
      </c>
      <c r="T2541" s="8"/>
      <c r="U2541" s="7">
        <f>IF(Table1[[#This Row],[Ngày tính CN]]="","",S2541+T2541)</f>
        <v>45657</v>
      </c>
      <c r="V2541" s="71">
        <f ca="1">IF(Table1[[#This Row],[Hạn thanh toán]]="","",IF((U2541-NOW())&lt;0,0,(U2541-NOW())))</f>
        <v>0</v>
      </c>
      <c r="W2541" s="278"/>
      <c r="X2541" s="278" t="str">
        <f t="shared" ref="X2541:X2549" ca="1" si="273">IF(OR($U2541="",$R2541=0),"",IF((U$4-NOW())&lt;0,-($U2541-NOW()),0))</f>
        <v/>
      </c>
      <c r="Y2541" s="3" t="str">
        <f t="shared" si="272"/>
        <v>Đã thanh toán</v>
      </c>
      <c r="Z2541" s="250">
        <f>Table1[[#This Row],[Hạn thanh toán]]</f>
        <v>45657</v>
      </c>
      <c r="AA2541" s="250">
        <f>Table1[[#This Row],[Ngày Thanh toán]]</f>
        <v>45701</v>
      </c>
      <c r="AD2541" s="3" t="str">
        <f>IF(Table1[[#This Row],[Mã khách hàng]]="","",VLOOKUP($A2541,Ma_KH!$A:$Q,Ma_KH!O$1,0))</f>
        <v>ANNGHIA</v>
      </c>
      <c r="AE2541" s="3" t="str">
        <f>IF(Table1[[#This Row],[Mã khách hàng]]="","",VLOOKUP($A2541,Ma_KH!$A:$Q,Ma_KH!P$1,0))</f>
        <v>CÔNG TY TNHH ÂN NGHĨA MART</v>
      </c>
      <c r="AF2541" s="3" t="str">
        <f>VLOOKUP(A2541,Ma_KH!A:Q,Ma_KH!J$1,0)</f>
        <v>Dương Thị Kim Hồng</v>
      </c>
    </row>
    <row r="2542" spans="1:32" ht="12.75">
      <c r="A2542" s="4" t="s">
        <v>10457</v>
      </c>
      <c r="B2542" s="4" t="s">
        <v>10458</v>
      </c>
      <c r="C2542" s="5">
        <v>45959</v>
      </c>
      <c r="D2542" s="6" t="s">
        <v>19273</v>
      </c>
      <c r="E2542" s="5">
        <v>45959</v>
      </c>
      <c r="F2542" s="375" t="s">
        <v>19274</v>
      </c>
      <c r="G2542" s="3" t="s">
        <v>19275</v>
      </c>
      <c r="H2542" s="18">
        <v>1167195</v>
      </c>
      <c r="I2542" s="18">
        <f>IFERROR(ROUND((VLOOKUP(Table1[[#This Row],[Mã khách hàng]],Ty_Le!$A:$D,5,0)*5%),0),0)</f>
        <v>0</v>
      </c>
      <c r="J2542" s="18">
        <f>(Table1[[#This Row],[Tiền hàng]]-Table1[[#This Row],[Tiền chiết khấu]])*8%</f>
        <v>93375.6</v>
      </c>
      <c r="K2542" s="18">
        <f>Table1[[#This Row],[Tiền hàng]]-Table1[[#This Row],[Tiền chiết khấu]]+Table1[[#This Row],[Tiền VAT]]</f>
        <v>1260570.6000000001</v>
      </c>
      <c r="L2542" s="8" t="s">
        <v>24</v>
      </c>
      <c r="M2542" s="7">
        <v>45980</v>
      </c>
      <c r="N2542" s="8" t="s">
        <v>19273</v>
      </c>
      <c r="O2542" s="18">
        <f>IF(Table1[[#This Row],[Phân loại]]="Tồn đầu kỳ",Table1[[#This Row],[Tổng giá trị]],0)</f>
        <v>0</v>
      </c>
      <c r="P2542" s="8">
        <f>IF(Table1[[#This Row],[Số còn phải thu ĐK]]&lt;&gt;0,0,IF(Table1[[#This Row],[Phân loại]]="Bán hàng",Table1[[#This Row],[Tổng giá trị]],-Table1[[#This Row],[Tổng giá trị]]))</f>
        <v>1260570.6000000001</v>
      </c>
      <c r="Q2542" s="18">
        <f t="shared" si="271"/>
        <v>1260570.6000000001</v>
      </c>
      <c r="R2542" s="8">
        <f>Table1[[#This Row],[Số còn phải thu ĐK]]+Table1[[#This Row],[Giá Trị HD sau CK]]-Table1[[#This Row],[Số tiền đã thu]]</f>
        <v>0</v>
      </c>
      <c r="S2542" s="7">
        <f>IF(Table1[[#This Row],[Ngày hóa đơn]]&lt;&gt;"",Table1[[#This Row],[Ngày hóa đơn]],Table1[[#This Row],[Ngày hạch toán]])</f>
        <v>45959</v>
      </c>
      <c r="T2542" s="8"/>
      <c r="U2542" s="7">
        <f>IF(Table1[[#This Row],[Ngày tính CN]]="","",S2542+T2542)</f>
        <v>45959</v>
      </c>
      <c r="V2542" s="71">
        <f ca="1">IF(Table1[[#This Row],[Hạn thanh toán]]="","",IF((U2542-NOW())&lt;0,0,(U2542-NOW())))</f>
        <v>0</v>
      </c>
      <c r="X2542" s="18" t="str">
        <f t="shared" ca="1" si="273"/>
        <v/>
      </c>
      <c r="Y2542" s="3" t="str">
        <f t="shared" si="272"/>
        <v>Đã thanh toán</v>
      </c>
      <c r="Z2542" s="250">
        <f>Table1[[#This Row],[Hạn thanh toán]]</f>
        <v>45959</v>
      </c>
      <c r="AA2542" s="250">
        <f>Table1[[#This Row],[Ngày Thanh toán]]</f>
        <v>45980</v>
      </c>
      <c r="AD2542" s="3" t="str">
        <f>IF(Table1[[#This Row],[Mã khách hàng]]="","",VLOOKUP($A2542,Ma_KH!$A:$Q,Ma_KH!O$1,0))</f>
        <v>HKDPH-HNI-BDH-1055</v>
      </c>
      <c r="AE2542" s="3" t="str">
        <f>IF(Table1[[#This Row],[Mã khách hàng]]="","",VLOOKUP($A2542,Ma_KH!$A:$Q,Ma_KH!P$1,0))</f>
        <v>HỘ KINH DOANH PHÚC HẬU</v>
      </c>
      <c r="AF2542" s="3" t="str">
        <f>VLOOKUP(A2542,Ma_KH!A:Q,Ma_KH!J$1,0)</f>
        <v>Vũ Anh Tuấn</v>
      </c>
    </row>
    <row r="2543" spans="1:32" ht="12.75">
      <c r="A2543" s="4" t="s">
        <v>10457</v>
      </c>
      <c r="B2543" s="4" t="s">
        <v>10458</v>
      </c>
      <c r="C2543" s="5">
        <v>45973</v>
      </c>
      <c r="D2543" s="6" t="s">
        <v>19276</v>
      </c>
      <c r="E2543" s="5">
        <v>45973</v>
      </c>
      <c r="F2543" s="375" t="s">
        <v>19277</v>
      </c>
      <c r="G2543" s="3" t="s">
        <v>19278</v>
      </c>
      <c r="H2543" s="70">
        <v>787157</v>
      </c>
      <c r="I2543" s="70">
        <f>IFERROR(ROUND((VLOOKUP(Table1[[#This Row],[Mã khách hàng]],Ty_Le!$A:$D,5,0)*5%),0),0)</f>
        <v>0</v>
      </c>
      <c r="J2543" s="70">
        <f>(Table1[[#This Row],[Tiền hàng]]-Table1[[#This Row],[Tiền chiết khấu]])*8%</f>
        <v>62972.56</v>
      </c>
      <c r="K2543" s="70">
        <f>Table1[[#This Row],[Tiền hàng]]-Table1[[#This Row],[Tiền chiết khấu]]+Table1[[#This Row],[Tiền VAT]]</f>
        <v>850129.56</v>
      </c>
      <c r="L2543" s="8" t="s">
        <v>24</v>
      </c>
      <c r="M2543" s="7">
        <v>46000</v>
      </c>
      <c r="O2543" s="70">
        <f>IF(Table1[[#This Row],[Phân loại]]="Tồn đầu kỳ",Table1[[#This Row],[Tổng giá trị]],0)</f>
        <v>0</v>
      </c>
      <c r="P2543" s="8">
        <f>IF(Table1[[#This Row],[Số còn phải thu ĐK]]&lt;&gt;0,0,IF(Table1[[#This Row],[Phân loại]]="Bán hàng",Table1[[#This Row],[Tổng giá trị]],-Table1[[#This Row],[Tổng giá trị]]))</f>
        <v>850129.56</v>
      </c>
      <c r="Q2543" s="70">
        <f t="shared" si="271"/>
        <v>850129.56</v>
      </c>
      <c r="R2543" s="8">
        <f>Table1[[#This Row],[Số còn phải thu ĐK]]+Table1[[#This Row],[Giá Trị HD sau CK]]-Table1[[#This Row],[Số tiền đã thu]]</f>
        <v>0</v>
      </c>
      <c r="S2543" s="7">
        <f>IF(Table1[[#This Row],[Ngày hóa đơn]]&lt;&gt;"",Table1[[#This Row],[Ngày hóa đơn]],Table1[[#This Row],[Ngày hạch toán]])</f>
        <v>45973</v>
      </c>
      <c r="T2543" s="8"/>
      <c r="U2543" s="7">
        <f>IF(Table1[[#This Row],[Ngày tính CN]]="","",S2543+T2543)</f>
        <v>45973</v>
      </c>
      <c r="V2543" s="71">
        <f ca="1">IF(Table1[[#This Row],[Hạn thanh toán]]="","",IF((U2543-NOW())&lt;0,0,(U2543-NOW())))</f>
        <v>0</v>
      </c>
      <c r="W2543" s="70"/>
      <c r="X2543" s="70" t="str">
        <f t="shared" ca="1" si="273"/>
        <v/>
      </c>
      <c r="Y2543" s="3" t="str">
        <f t="shared" si="272"/>
        <v>Đã thanh toán</v>
      </c>
      <c r="Z2543" s="250">
        <f>Table1[[#This Row],[Hạn thanh toán]]</f>
        <v>45973</v>
      </c>
      <c r="AA2543" s="250">
        <f>Table1[[#This Row],[Ngày Thanh toán]]</f>
        <v>46000</v>
      </c>
      <c r="AB2543" s="3" t="s">
        <v>21532</v>
      </c>
      <c r="AD2543" s="3" t="str">
        <f>IF(Table1[[#This Row],[Mã khách hàng]]="","",VLOOKUP($A2543,Ma_KH!$A:$Q,Ma_KH!O$1,0))</f>
        <v>HKDPH-HNI-BDH-1055</v>
      </c>
      <c r="AE2543" s="3" t="str">
        <f>IF(Table1[[#This Row],[Mã khách hàng]]="","",VLOOKUP($A2543,Ma_KH!$A:$Q,Ma_KH!P$1,0))</f>
        <v>HỘ KINH DOANH PHÚC HẬU</v>
      </c>
      <c r="AF2543" s="3" t="str">
        <f>VLOOKUP(A2543,Ma_KH!A:Q,Ma_KH!J$1,0)</f>
        <v>Vũ Anh Tuấn</v>
      </c>
    </row>
    <row r="2544" spans="1:32" s="58" customFormat="1" ht="12.75">
      <c r="A2544" s="179" t="s">
        <v>10457</v>
      </c>
      <c r="B2544" s="179" t="s">
        <v>10458</v>
      </c>
      <c r="C2544" s="168">
        <v>45973</v>
      </c>
      <c r="D2544" s="321" t="s">
        <v>19279</v>
      </c>
      <c r="E2544" s="168">
        <v>45973</v>
      </c>
      <c r="F2544" s="376" t="s">
        <v>19280</v>
      </c>
      <c r="G2544" s="58" t="s">
        <v>19281</v>
      </c>
      <c r="H2544" s="108">
        <v>2703741</v>
      </c>
      <c r="I2544" s="108">
        <f>IFERROR(ROUND((VLOOKUP(Table1[[#This Row],[Mã khách hàng]],Ty_Le!$A:$D,5,0)*5%),0),0)</f>
        <v>0</v>
      </c>
      <c r="J2544" s="108">
        <f>(Table1[[#This Row],[Tiền hàng]]-Table1[[#This Row],[Tiền chiết khấu]])*8%</f>
        <v>216299.28</v>
      </c>
      <c r="K2544" s="108">
        <f>Table1[[#This Row],[Tiền hàng]]-Table1[[#This Row],[Tiền chiết khấu]]+Table1[[#This Row],[Tiền VAT]]</f>
        <v>2920040.28</v>
      </c>
      <c r="L2544" s="8" t="s">
        <v>24</v>
      </c>
      <c r="M2544" s="56"/>
      <c r="N2544" s="55"/>
      <c r="O2544" s="108">
        <f>IF(Table1[[#This Row],[Phân loại]]="Tồn đầu kỳ",Table1[[#This Row],[Tổng giá trị]],0)</f>
        <v>0</v>
      </c>
      <c r="P2544" s="55">
        <f>IF(Table1[[#This Row],[Số còn phải thu ĐK]]&lt;&gt;0,0,IF(Table1[[#This Row],[Phân loại]]="Bán hàng",Table1[[#This Row],[Tổng giá trị]],-Table1[[#This Row],[Tổng giá trị]]))</f>
        <v>2920040.28</v>
      </c>
      <c r="Q2544" s="108">
        <f t="shared" si="271"/>
        <v>0</v>
      </c>
      <c r="R2544" s="55">
        <f>Table1[[#This Row],[Số còn phải thu ĐK]]+Table1[[#This Row],[Giá Trị HD sau CK]]-Table1[[#This Row],[Số tiền đã thu]]</f>
        <v>2920040.28</v>
      </c>
      <c r="S2544" s="56">
        <f>IF(Table1[[#This Row],[Ngày hóa đơn]]&lt;&gt;"",Table1[[#This Row],[Ngày hóa đơn]],Table1[[#This Row],[Ngày hạch toán]])</f>
        <v>45973</v>
      </c>
      <c r="T2544" s="55"/>
      <c r="U2544" s="56">
        <f>IF(Table1[[#This Row],[Ngày tính CN]]="","",S2544+T2544)</f>
        <v>45973</v>
      </c>
      <c r="V2544" s="57">
        <f ca="1">IF(Table1[[#This Row],[Hạn thanh toán]]="","",IF((U2544-NOW())&lt;0,0,(U2544-NOW())))</f>
        <v>0</v>
      </c>
      <c r="W2544" s="108"/>
      <c r="X2544" s="108">
        <f t="shared" ca="1" si="273"/>
        <v>28.362421527781407</v>
      </c>
      <c r="Y2544" s="58" t="str">
        <f t="shared" ca="1" si="272"/>
        <v>Nợ quá hạn 30 ngày</v>
      </c>
      <c r="Z2544" s="254">
        <f>Table1[[#This Row],[Hạn thanh toán]]</f>
        <v>45973</v>
      </c>
      <c r="AA2544" s="254">
        <f>Table1[[#This Row],[Ngày Thanh toán]]</f>
        <v>0</v>
      </c>
      <c r="AD2544" s="3" t="str">
        <f>IF(Table1[[#This Row],[Mã khách hàng]]="","",VLOOKUP($A2544,Ma_KH!$A:$Q,Ma_KH!O$1,0))</f>
        <v>HKDPH-HNI-BDH-1055</v>
      </c>
      <c r="AE2544" s="3" t="str">
        <f>IF(Table1[[#This Row],[Mã khách hàng]]="","",VLOOKUP($A2544,Ma_KH!$A:$Q,Ma_KH!P$1,0))</f>
        <v>HỘ KINH DOANH PHÚC HẬU</v>
      </c>
      <c r="AF2544" s="58" t="str">
        <f>VLOOKUP(A2544,Ma_KH!A:Q,Ma_KH!J$1,0)</f>
        <v>Vũ Anh Tuấn</v>
      </c>
    </row>
    <row r="2545" spans="1:32">
      <c r="A2545" s="242" t="s">
        <v>184</v>
      </c>
      <c r="B2545" s="242" t="s">
        <v>5155</v>
      </c>
      <c r="C2545" s="90">
        <v>45659</v>
      </c>
      <c r="D2545" s="91" t="s">
        <v>19392</v>
      </c>
      <c r="E2545" s="318">
        <v>45659</v>
      </c>
      <c r="F2545" s="242" t="s">
        <v>20353</v>
      </c>
      <c r="G2545" s="242" t="s">
        <v>5297</v>
      </c>
      <c r="H2545" s="241">
        <v>1383358</v>
      </c>
      <c r="I2545" s="241">
        <v>0</v>
      </c>
      <c r="J2545" s="241">
        <v>110669</v>
      </c>
      <c r="K2545" s="241">
        <v>1494027</v>
      </c>
      <c r="L2545" s="8" t="s">
        <v>24</v>
      </c>
      <c r="M2545" s="21">
        <v>45713</v>
      </c>
      <c r="O2545" s="278">
        <f>IF(Table1[[#This Row],[Phân loại]]="Tồn đầu kỳ",Table1[[#This Row],[Tổng giá trị]],0)</f>
        <v>0</v>
      </c>
      <c r="P2545" s="8">
        <f>IF(Table1[[#This Row],[Số còn phải thu ĐK]]&lt;&gt;0,0,IF(Table1[[#This Row],[Phân loại]]="Bán hàng",Table1[[#This Row],[Tổng giá trị]],-Table1[[#This Row],[Tổng giá trị]]))</f>
        <v>1494027</v>
      </c>
      <c r="Q2545" s="278">
        <f>IF(M2545&lt;&gt;"",IF(O2545&lt;&gt;0,O2545,P2545),0)</f>
        <v>1494027</v>
      </c>
      <c r="R2545" s="8">
        <f>Table1[[#This Row],[Số còn phải thu ĐK]]+Table1[[#This Row],[Giá Trị HD sau CK]]-Table1[[#This Row],[Số tiền đã thu]]</f>
        <v>0</v>
      </c>
      <c r="S2545" s="7">
        <f>IF(Table1[[#This Row],[Ngày hóa đơn]]&lt;&gt;"",Table1[[#This Row],[Ngày hóa đơn]],Table1[[#This Row],[Ngày hạch toán]])</f>
        <v>45659</v>
      </c>
      <c r="T2545" s="8">
        <v>30</v>
      </c>
      <c r="U2545" s="7">
        <f>IF(Table1[[#This Row],[Ngày tính CN]]="","",S2545+T2545)</f>
        <v>45689</v>
      </c>
      <c r="V2545" s="71">
        <f ca="1">IF(Table1[[#This Row],[Hạn thanh toán]]="","",IF((U2545-NOW())&lt;0,0,(U2545-NOW())))</f>
        <v>0</v>
      </c>
      <c r="W2545" s="278"/>
      <c r="X2545" s="278" t="str">
        <f t="shared" ca="1" si="273"/>
        <v/>
      </c>
      <c r="Y2545" s="3" t="str">
        <f>IF(R2545=0,"Đã thanh toán",IF(X2545="","",IF(X2545&lt;=0,"Chưa đến hạn thanh toán",IF(X2545&lt;=30,"Nợ quá hạn 30 ngày",IF(X2545&lt;=60,"Nợ quá hạn từ 30 ngày đến 60 ngày",IF(X2545&lt;=90,"Nợ quá hạn từ 60 ngày đến 90 ngày",IF(X2545&lt;=120,"Nợ quá hạn từ 90 ngày đến 120 ngày","Nợ quá hạn hơn 120 ngày có khả năng mất thanh toán")))))))</f>
        <v>Đã thanh toán</v>
      </c>
      <c r="Z2545" s="250">
        <f>Table1[[#This Row],[Hạn thanh toán]]</f>
        <v>45689</v>
      </c>
      <c r="AA2545" s="250">
        <f>Table1[[#This Row],[Ngày Thanh toán]]</f>
        <v>45713</v>
      </c>
      <c r="AD2545" s="3" t="str">
        <f>IF(Table1[[#This Row],[Mã khách hàng]]="","",VLOOKUP($A2545,Ma_KH!$A:$Q,Ma_KH!O$1,0))</f>
        <v>BRG - FUJIMART</v>
      </c>
      <c r="AE2545" s="3" t="str">
        <f>IF(Table1[[#This Row],[Mã khách hàng]]="","",VLOOKUP($A2545,Ma_KH!$A:$Q,Ma_KH!P$1,0))</f>
        <v>CÔNG TY TNHH BÁN LẺ FUJIMART VIỆT NAM</v>
      </c>
      <c r="AF2545" s="3" t="str">
        <f>VLOOKUP(A2545,Ma_KH!A:Q,Ma_KH!J$1,0)</f>
        <v>Vũ Anh Tuấn</v>
      </c>
    </row>
    <row r="2546" spans="1:32">
      <c r="A2546" s="242" t="s">
        <v>184</v>
      </c>
      <c r="B2546" s="242" t="s">
        <v>5155</v>
      </c>
      <c r="C2546" s="90">
        <v>45659</v>
      </c>
      <c r="D2546" s="91" t="s">
        <v>19393</v>
      </c>
      <c r="E2546" s="318">
        <v>45659</v>
      </c>
      <c r="F2546" s="242" t="s">
        <v>20354</v>
      </c>
      <c r="G2546" s="242" t="s">
        <v>5345</v>
      </c>
      <c r="H2546" s="241">
        <v>1004649</v>
      </c>
      <c r="I2546" s="241">
        <v>0</v>
      </c>
      <c r="J2546" s="241">
        <v>80372</v>
      </c>
      <c r="K2546" s="241">
        <v>1085021</v>
      </c>
      <c r="L2546" s="8" t="s">
        <v>24</v>
      </c>
      <c r="M2546" s="21">
        <v>45713</v>
      </c>
      <c r="O2546" s="278">
        <f>IF(Table1[[#This Row],[Phân loại]]="Tồn đầu kỳ",Table1[[#This Row],[Tổng giá trị]],0)</f>
        <v>0</v>
      </c>
      <c r="P2546" s="8">
        <f>IF(Table1[[#This Row],[Số còn phải thu ĐK]]&lt;&gt;0,0,IF(Table1[[#This Row],[Phân loại]]="Bán hàng",Table1[[#This Row],[Tổng giá trị]],-Table1[[#This Row],[Tổng giá trị]]))</f>
        <v>1085021</v>
      </c>
      <c r="Q2546" s="278">
        <f>IF(M2546&lt;&gt;"",IF(O2546&lt;&gt;0,O2546,P2546),0)</f>
        <v>1085021</v>
      </c>
      <c r="R2546" s="8">
        <f>Table1[[#This Row],[Số còn phải thu ĐK]]+Table1[[#This Row],[Giá Trị HD sau CK]]-Table1[[#This Row],[Số tiền đã thu]]</f>
        <v>0</v>
      </c>
      <c r="S2546" s="7">
        <f>IF(Table1[[#This Row],[Ngày hóa đơn]]&lt;&gt;"",Table1[[#This Row],[Ngày hóa đơn]],Table1[[#This Row],[Ngày hạch toán]])</f>
        <v>45659</v>
      </c>
      <c r="T2546" s="8">
        <v>30</v>
      </c>
      <c r="U2546" s="7">
        <f>IF(Table1[[#This Row],[Ngày tính CN]]="","",S2546+T2546)</f>
        <v>45689</v>
      </c>
      <c r="V2546" s="71">
        <f ca="1">IF(Table1[[#This Row],[Hạn thanh toán]]="","",IF((U2546-NOW())&lt;0,0,(U2546-NOW())))</f>
        <v>0</v>
      </c>
      <c r="W2546" s="278"/>
      <c r="X2546" s="278" t="str">
        <f t="shared" ca="1" si="273"/>
        <v/>
      </c>
      <c r="Y2546" s="3" t="str">
        <f>IF(R2546=0,"Đã thanh toán",IF(X2546="","",IF(X2546&lt;=0,"Chưa đến hạn thanh toán",IF(X2546&lt;=30,"Nợ quá hạn 30 ngày",IF(X2546&lt;=60,"Nợ quá hạn từ 30 ngày đến 60 ngày",IF(X2546&lt;=90,"Nợ quá hạn từ 60 ngày đến 90 ngày",IF(X2546&lt;=120,"Nợ quá hạn từ 90 ngày đến 120 ngày","Nợ quá hạn hơn 120 ngày có khả năng mất thanh toán")))))))</f>
        <v>Đã thanh toán</v>
      </c>
      <c r="Z2546" s="250">
        <f>Table1[[#This Row],[Hạn thanh toán]]</f>
        <v>45689</v>
      </c>
      <c r="AA2546" s="250">
        <f>Table1[[#This Row],[Ngày Thanh toán]]</f>
        <v>45713</v>
      </c>
      <c r="AD2546" s="3" t="str">
        <f>IF(Table1[[#This Row],[Mã khách hàng]]="","",VLOOKUP($A2546,Ma_KH!$A:$Q,Ma_KH!O$1,0))</f>
        <v>BRG - FUJIMART</v>
      </c>
      <c r="AE2546" s="3" t="str">
        <f>IF(Table1[[#This Row],[Mã khách hàng]]="","",VLOOKUP($A2546,Ma_KH!$A:$Q,Ma_KH!P$1,0))</f>
        <v>CÔNG TY TNHH BÁN LẺ FUJIMART VIỆT NAM</v>
      </c>
      <c r="AF2546" s="3" t="str">
        <f>VLOOKUP(A2546,Ma_KH!A:Q,Ma_KH!J$1,0)</f>
        <v>Vũ Anh Tuấn</v>
      </c>
    </row>
    <row r="2547" spans="1:32">
      <c r="A2547" s="242" t="s">
        <v>184</v>
      </c>
      <c r="B2547" s="242" t="s">
        <v>5155</v>
      </c>
      <c r="C2547" s="90">
        <v>45675</v>
      </c>
      <c r="D2547" s="91" t="s">
        <v>19394</v>
      </c>
      <c r="E2547" s="318">
        <v>45675</v>
      </c>
      <c r="F2547" s="242" t="s">
        <v>20355</v>
      </c>
      <c r="G2547" s="242" t="s">
        <v>21313</v>
      </c>
      <c r="H2547" s="241">
        <v>0</v>
      </c>
      <c r="I2547" s="241">
        <v>21037654</v>
      </c>
      <c r="J2547" s="396">
        <v>-1683012</v>
      </c>
      <c r="K2547" s="396">
        <v>-22720666</v>
      </c>
      <c r="L2547" s="8" t="s">
        <v>24</v>
      </c>
      <c r="M2547" s="21">
        <v>45713</v>
      </c>
      <c r="O2547" s="278">
        <f>IF(Table1[[#This Row],[Phân loại]]="Tồn đầu kỳ",Table1[[#This Row],[Tổng giá trị]],0)</f>
        <v>0</v>
      </c>
      <c r="P2547" s="8">
        <f>IF(Table1[[#This Row],[Số còn phải thu ĐK]]&lt;&gt;0,0,IF(Table1[[#This Row],[Phân loại]]="Bán hàng",Table1[[#This Row],[Tổng giá trị]],-Table1[[#This Row],[Tổng giá trị]]))</f>
        <v>-22720666</v>
      </c>
      <c r="Q2547" s="278">
        <f>IF(M2547&lt;&gt;"",IF(O2547&lt;&gt;0,O2547,P2547),0)</f>
        <v>-22720666</v>
      </c>
      <c r="R2547" s="8">
        <f>Table1[[#This Row],[Số còn phải thu ĐK]]+Table1[[#This Row],[Giá Trị HD sau CK]]-Table1[[#This Row],[Số tiền đã thu]]</f>
        <v>0</v>
      </c>
      <c r="S2547" s="7">
        <f>IF(Table1[[#This Row],[Ngày hóa đơn]]&lt;&gt;"",Table1[[#This Row],[Ngày hóa đơn]],Table1[[#This Row],[Ngày hạch toán]])</f>
        <v>45675</v>
      </c>
      <c r="T2547" s="8">
        <v>30</v>
      </c>
      <c r="U2547" s="7">
        <f>IF(Table1[[#This Row],[Ngày tính CN]]="","",S2547+T2547)</f>
        <v>45705</v>
      </c>
      <c r="V2547" s="71">
        <f ca="1">IF(Table1[[#This Row],[Hạn thanh toán]]="","",IF((U2547-NOW())&lt;0,0,(U2547-NOW())))</f>
        <v>0</v>
      </c>
      <c r="W2547" s="278"/>
      <c r="X2547" s="278" t="str">
        <f t="shared" ca="1" si="273"/>
        <v/>
      </c>
      <c r="Y2547" s="3" t="str">
        <f>IF(R2547=0,"Đã thanh toán",IF(X2547="","",IF(X2547&lt;=0,"Chưa đến hạn thanh toán",IF(X2547&lt;=30,"Nợ quá hạn 30 ngày",IF(X2547&lt;=60,"Nợ quá hạn từ 30 ngày đến 60 ngày",IF(X2547&lt;=90,"Nợ quá hạn từ 60 ngày đến 90 ngày",IF(X2547&lt;=120,"Nợ quá hạn từ 90 ngày đến 120 ngày","Nợ quá hạn hơn 120 ngày có khả năng mất thanh toán")))))))</f>
        <v>Đã thanh toán</v>
      </c>
      <c r="Z2547" s="250">
        <f>Table1[[#This Row],[Hạn thanh toán]]</f>
        <v>45705</v>
      </c>
      <c r="AA2547" s="250">
        <f>Table1[[#This Row],[Ngày Thanh toán]]</f>
        <v>45713</v>
      </c>
      <c r="AD2547" s="3" t="str">
        <f>IF(Table1[[#This Row],[Mã khách hàng]]="","",VLOOKUP($A2547,Ma_KH!$A:$Q,Ma_KH!O$1,0))</f>
        <v>BRG - FUJIMART</v>
      </c>
      <c r="AE2547" s="3" t="str">
        <f>IF(Table1[[#This Row],[Mã khách hàng]]="","",VLOOKUP($A2547,Ma_KH!$A:$Q,Ma_KH!P$1,0))</f>
        <v>CÔNG TY TNHH BÁN LẺ FUJIMART VIỆT NAM</v>
      </c>
      <c r="AF2547" s="3" t="str">
        <f>VLOOKUP(A2547,Ma_KH!A:Q,Ma_KH!J$1,0)</f>
        <v>Vũ Anh Tuấn</v>
      </c>
    </row>
    <row r="2548" spans="1:32">
      <c r="A2548" s="242" t="s">
        <v>184</v>
      </c>
      <c r="B2548" s="242" t="s">
        <v>5155</v>
      </c>
      <c r="C2548" s="90">
        <v>45659</v>
      </c>
      <c r="D2548" s="91" t="s">
        <v>19395</v>
      </c>
      <c r="E2548" s="318">
        <v>45659</v>
      </c>
      <c r="F2548" s="242" t="s">
        <v>20356</v>
      </c>
      <c r="G2548" s="242" t="s">
        <v>5168</v>
      </c>
      <c r="H2548" s="241">
        <v>2206603</v>
      </c>
      <c r="I2548" s="241">
        <v>0</v>
      </c>
      <c r="J2548" s="241">
        <v>176528</v>
      </c>
      <c r="K2548" s="241">
        <v>2383131</v>
      </c>
      <c r="L2548" s="8" t="s">
        <v>24</v>
      </c>
      <c r="M2548" s="21">
        <v>45713</v>
      </c>
      <c r="O2548" s="278">
        <f>IF(Table1[[#This Row],[Phân loại]]="Tồn đầu kỳ",Table1[[#This Row],[Tổng giá trị]],0)</f>
        <v>0</v>
      </c>
      <c r="P2548" s="8">
        <f>IF(Table1[[#This Row],[Số còn phải thu ĐK]]&lt;&gt;0,0,IF(Table1[[#This Row],[Phân loại]]="Bán hàng",Table1[[#This Row],[Tổng giá trị]],-Table1[[#This Row],[Tổng giá trị]]))</f>
        <v>2383131</v>
      </c>
      <c r="Q2548" s="278">
        <f>IF(M2548&lt;&gt;"",IF(O2548&lt;&gt;0,O2548,P2548),0)</f>
        <v>2383131</v>
      </c>
      <c r="R2548" s="8">
        <f>Table1[[#This Row],[Số còn phải thu ĐK]]+Table1[[#This Row],[Giá Trị HD sau CK]]-Table1[[#This Row],[Số tiền đã thu]]</f>
        <v>0</v>
      </c>
      <c r="S2548" s="7">
        <f>IF(Table1[[#This Row],[Ngày hóa đơn]]&lt;&gt;"",Table1[[#This Row],[Ngày hóa đơn]],Table1[[#This Row],[Ngày hạch toán]])</f>
        <v>45659</v>
      </c>
      <c r="T2548" s="8">
        <v>30</v>
      </c>
      <c r="U2548" s="7">
        <f>IF(Table1[[#This Row],[Ngày tính CN]]="","",S2548+T2548)</f>
        <v>45689</v>
      </c>
      <c r="V2548" s="71">
        <f ca="1">IF(Table1[[#This Row],[Hạn thanh toán]]="","",IF((U2548-NOW())&lt;0,0,(U2548-NOW())))</f>
        <v>0</v>
      </c>
      <c r="W2548" s="278"/>
      <c r="X2548" s="278" t="str">
        <f t="shared" ca="1" si="273"/>
        <v/>
      </c>
      <c r="Y2548" s="3" t="str">
        <f>IF(R2548=0,"Đã thanh toán",IF(X2548="","",IF(X2548&lt;=0,"Chưa đến hạn thanh toán",IF(X2548&lt;=30,"Nợ quá hạn 30 ngày",IF(X2548&lt;=60,"Nợ quá hạn từ 30 ngày đến 60 ngày",IF(X2548&lt;=90,"Nợ quá hạn từ 60 ngày đến 90 ngày",IF(X2548&lt;=120,"Nợ quá hạn từ 90 ngày đến 120 ngày","Nợ quá hạn hơn 120 ngày có khả năng mất thanh toán")))))))</f>
        <v>Đã thanh toán</v>
      </c>
      <c r="Z2548" s="250">
        <f>Table1[[#This Row],[Hạn thanh toán]]</f>
        <v>45689</v>
      </c>
      <c r="AA2548" s="250">
        <f>Table1[[#This Row],[Ngày Thanh toán]]</f>
        <v>45713</v>
      </c>
      <c r="AD2548" s="3" t="str">
        <f>IF(Table1[[#This Row],[Mã khách hàng]]="","",VLOOKUP($A2548,Ma_KH!$A:$Q,Ma_KH!O$1,0))</f>
        <v>BRG - FUJIMART</v>
      </c>
      <c r="AE2548" s="3" t="str">
        <f>IF(Table1[[#This Row],[Mã khách hàng]]="","",VLOOKUP($A2548,Ma_KH!$A:$Q,Ma_KH!P$1,0))</f>
        <v>CÔNG TY TNHH BÁN LẺ FUJIMART VIỆT NAM</v>
      </c>
      <c r="AF2548" s="3" t="str">
        <f>VLOOKUP(A2548,Ma_KH!A:Q,Ma_KH!J$1,0)</f>
        <v>Vũ Anh Tuấn</v>
      </c>
    </row>
    <row r="2549" spans="1:32">
      <c r="A2549" s="242" t="s">
        <v>184</v>
      </c>
      <c r="B2549" s="242" t="s">
        <v>5155</v>
      </c>
      <c r="C2549" s="90">
        <v>45659</v>
      </c>
      <c r="D2549" s="91" t="s">
        <v>19396</v>
      </c>
      <c r="E2549" s="318">
        <v>45659</v>
      </c>
      <c r="F2549" s="242" t="s">
        <v>20357</v>
      </c>
      <c r="G2549" s="242" t="s">
        <v>5168</v>
      </c>
      <c r="H2549" s="241">
        <v>558072</v>
      </c>
      <c r="I2549" s="241">
        <v>0</v>
      </c>
      <c r="J2549" s="241">
        <v>44646</v>
      </c>
      <c r="K2549" s="241">
        <v>602718</v>
      </c>
      <c r="L2549" s="8" t="s">
        <v>24</v>
      </c>
      <c r="M2549" s="21">
        <v>45713</v>
      </c>
      <c r="O2549" s="278">
        <f>IF(Table1[[#This Row],[Phân loại]]="Tồn đầu kỳ",Table1[[#This Row],[Tổng giá trị]],0)</f>
        <v>0</v>
      </c>
      <c r="P2549" s="8">
        <f>IF(Table1[[#This Row],[Số còn phải thu ĐK]]&lt;&gt;0,0,IF(Table1[[#This Row],[Phân loại]]="Bán hàng",Table1[[#This Row],[Tổng giá trị]],-Table1[[#This Row],[Tổng giá trị]]))</f>
        <v>602718</v>
      </c>
      <c r="Q2549" s="278">
        <f>IF(M2549&lt;&gt;"",IF(O2549&lt;&gt;0,O2549,P2549),0)</f>
        <v>602718</v>
      </c>
      <c r="R2549" s="8">
        <f>Table1[[#This Row],[Số còn phải thu ĐK]]+Table1[[#This Row],[Giá Trị HD sau CK]]-Table1[[#This Row],[Số tiền đã thu]]</f>
        <v>0</v>
      </c>
      <c r="S2549" s="7">
        <f>IF(Table1[[#This Row],[Ngày hóa đơn]]&lt;&gt;"",Table1[[#This Row],[Ngày hóa đơn]],Table1[[#This Row],[Ngày hạch toán]])</f>
        <v>45659</v>
      </c>
      <c r="T2549" s="8">
        <v>30</v>
      </c>
      <c r="U2549" s="7">
        <f>IF(Table1[[#This Row],[Ngày tính CN]]="","",S2549+T2549)</f>
        <v>45689</v>
      </c>
      <c r="V2549" s="71">
        <f ca="1">IF(Table1[[#This Row],[Hạn thanh toán]]="","",IF((U2549-NOW())&lt;0,0,(U2549-NOW())))</f>
        <v>0</v>
      </c>
      <c r="W2549" s="278"/>
      <c r="X2549" s="278" t="str">
        <f t="shared" ca="1" si="273"/>
        <v/>
      </c>
      <c r="Y2549" s="3" t="str">
        <f>IF(R2549=0,"Đã thanh toán",IF(X2549="","",IF(X2549&lt;=0,"Chưa đến hạn thanh toán",IF(X2549&lt;=30,"Nợ quá hạn 30 ngày",IF(X2549&lt;=60,"Nợ quá hạn từ 30 ngày đến 60 ngày",IF(X2549&lt;=90,"Nợ quá hạn từ 60 ngày đến 90 ngày",IF(X2549&lt;=120,"Nợ quá hạn từ 90 ngày đến 120 ngày","Nợ quá hạn hơn 120 ngày có khả năng mất thanh toán")))))))</f>
        <v>Đã thanh toán</v>
      </c>
      <c r="Z2549" s="250">
        <f>Table1[[#This Row],[Hạn thanh toán]]</f>
        <v>45689</v>
      </c>
      <c r="AA2549" s="250">
        <f>Table1[[#This Row],[Ngày Thanh toán]]</f>
        <v>45713</v>
      </c>
      <c r="AD2549" s="3" t="str">
        <f>IF(Table1[[#This Row],[Mã khách hàng]]="","",VLOOKUP($A2549,Ma_KH!$A:$Q,Ma_KH!O$1,0))</f>
        <v>BRG - FUJIMART</v>
      </c>
      <c r="AE2549" s="3" t="str">
        <f>IF(Table1[[#This Row],[Mã khách hàng]]="","",VLOOKUP($A2549,Ma_KH!$A:$Q,Ma_KH!P$1,0))</f>
        <v>CÔNG TY TNHH BÁN LẺ FUJIMART VIỆT NAM</v>
      </c>
      <c r="AF2549" s="3" t="str">
        <f>VLOOKUP(A2549,Ma_KH!A:Q,Ma_KH!J$1,0)</f>
        <v>Vũ Anh Tuấn</v>
      </c>
    </row>
    <row r="2550" spans="1:32">
      <c r="A2550" s="242" t="s">
        <v>184</v>
      </c>
      <c r="B2550" s="242" t="s">
        <v>5155</v>
      </c>
      <c r="C2550" s="88">
        <v>45659</v>
      </c>
      <c r="D2550" s="89" t="s">
        <v>19397</v>
      </c>
      <c r="E2550" s="318">
        <v>45659</v>
      </c>
      <c r="F2550" s="242" t="s">
        <v>20358</v>
      </c>
      <c r="G2550" s="242" t="s">
        <v>5213</v>
      </c>
      <c r="H2550" s="241">
        <v>948854</v>
      </c>
      <c r="I2550" s="241">
        <v>0</v>
      </c>
      <c r="J2550" s="241">
        <v>75908</v>
      </c>
      <c r="K2550" s="241">
        <v>1024762</v>
      </c>
      <c r="L2550" s="8" t="s">
        <v>24</v>
      </c>
      <c r="M2550" s="21">
        <v>45713</v>
      </c>
      <c r="O2550" s="278">
        <f>IF(Table1[[#This Row],[Phân loại]]="Tồn đầu kỳ",Table1[[#This Row],[Tổng giá trị]],0)</f>
        <v>0</v>
      </c>
      <c r="P2550" s="8">
        <f>IF(Table1[[#This Row],[Số còn phải thu ĐK]]&lt;&gt;0,0,IF(Table1[[#This Row],[Phân loại]]="Bán hàng",Table1[[#This Row],[Tổng giá trị]],-Table1[[#This Row],[Tổng giá trị]]))</f>
        <v>1024762</v>
      </c>
      <c r="Q2550" s="278">
        <f t="shared" ref="Q2550:Q2551" si="274">IF(M2550&lt;&gt;"",IF(O2550&lt;&gt;0,O2550,P2550),0)</f>
        <v>1024762</v>
      </c>
      <c r="R2550" s="8">
        <f>Table1[[#This Row],[Số còn phải thu ĐK]]+Table1[[#This Row],[Giá Trị HD sau CK]]-Table1[[#This Row],[Số tiền đã thu]]</f>
        <v>0</v>
      </c>
      <c r="S2550" s="7">
        <f>IF(Table1[[#This Row],[Ngày hóa đơn]]&lt;&gt;"",Table1[[#This Row],[Ngày hóa đơn]],Table1[[#This Row],[Ngày hạch toán]])</f>
        <v>45659</v>
      </c>
      <c r="T2550" s="8">
        <v>30</v>
      </c>
      <c r="U2550" s="7">
        <f>IF(Table1[[#This Row],[Ngày tính CN]]="","",S2550+T2550)</f>
        <v>45689</v>
      </c>
      <c r="V2550" s="71">
        <f ca="1">IF(Table1[[#This Row],[Hạn thanh toán]]="","",IF((U2550-NOW())&lt;0,0,(U2550-NOW())))</f>
        <v>0</v>
      </c>
      <c r="W2550" s="278"/>
      <c r="X2550" s="278" t="str">
        <f t="shared" ref="X2550:X2551" ca="1" si="275">IF(OR($U2550="",$R2550=0),"",IF((U$4-NOW())&lt;0,-($U2550-NOW()),0))</f>
        <v/>
      </c>
      <c r="Y2550" s="3" t="str">
        <f t="shared" ref="Y2550:Y2551" si="276">IF(R2550=0,"Đã thanh toán",IF(X2550="","",IF(X2550&lt;=0,"Chưa đến hạn thanh toán",IF(X2550&lt;=30,"Nợ quá hạn 30 ngày",IF(X2550&lt;=60,"Nợ quá hạn từ 30 ngày đến 60 ngày",IF(X2550&lt;=90,"Nợ quá hạn từ 60 ngày đến 90 ngày",IF(X2550&lt;=120,"Nợ quá hạn từ 90 ngày đến 120 ngày","Nợ quá hạn hơn 120 ngày có khả năng mất thanh toán")))))))</f>
        <v>Đã thanh toán</v>
      </c>
      <c r="Z2550" s="250">
        <f>Table1[[#This Row],[Hạn thanh toán]]</f>
        <v>45689</v>
      </c>
      <c r="AA2550" s="250">
        <f>Table1[[#This Row],[Ngày Thanh toán]]</f>
        <v>45713</v>
      </c>
      <c r="AD2550" s="3" t="str">
        <f>IF(Table1[[#This Row],[Mã khách hàng]]="","",VLOOKUP($A2550,Ma_KH!$A:$Q,Ma_KH!O$1,0))</f>
        <v>BRG - FUJIMART</v>
      </c>
      <c r="AE2550" s="3" t="str">
        <f>IF(Table1[[#This Row],[Mã khách hàng]]="","",VLOOKUP($A2550,Ma_KH!$A:$Q,Ma_KH!P$1,0))</f>
        <v>CÔNG TY TNHH BÁN LẺ FUJIMART VIỆT NAM</v>
      </c>
      <c r="AF2550" s="3" t="str">
        <f>VLOOKUP(A2550,Ma_KH!A:Q,Ma_KH!J$1,0)</f>
        <v>Vũ Anh Tuấn</v>
      </c>
    </row>
    <row r="2551" spans="1:32">
      <c r="A2551" s="242" t="s">
        <v>184</v>
      </c>
      <c r="B2551" s="242" t="s">
        <v>5155</v>
      </c>
      <c r="C2551" s="90">
        <v>45659</v>
      </c>
      <c r="D2551" s="91" t="s">
        <v>19398</v>
      </c>
      <c r="E2551" s="318">
        <v>45659</v>
      </c>
      <c r="F2551" s="242" t="s">
        <v>20359</v>
      </c>
      <c r="G2551" s="242" t="s">
        <v>5165</v>
      </c>
      <c r="H2551" s="241">
        <v>2260913</v>
      </c>
      <c r="I2551" s="241">
        <v>0</v>
      </c>
      <c r="J2551" s="241">
        <v>180873</v>
      </c>
      <c r="K2551" s="241">
        <v>2441786</v>
      </c>
      <c r="L2551" s="8" t="s">
        <v>24</v>
      </c>
      <c r="M2551" s="21">
        <v>45713</v>
      </c>
      <c r="O2551" s="278">
        <f>IF(Table1[[#This Row],[Phân loại]]="Tồn đầu kỳ",Table1[[#This Row],[Tổng giá trị]],0)</f>
        <v>0</v>
      </c>
      <c r="P2551" s="8">
        <f>IF(Table1[[#This Row],[Số còn phải thu ĐK]]&lt;&gt;0,0,IF(Table1[[#This Row],[Phân loại]]="Bán hàng",Table1[[#This Row],[Tổng giá trị]],-Table1[[#This Row],[Tổng giá trị]]))</f>
        <v>2441786</v>
      </c>
      <c r="Q2551" s="278">
        <f t="shared" si="274"/>
        <v>2441786</v>
      </c>
      <c r="R2551" s="8">
        <f>Table1[[#This Row],[Số còn phải thu ĐK]]+Table1[[#This Row],[Giá Trị HD sau CK]]-Table1[[#This Row],[Số tiền đã thu]]</f>
        <v>0</v>
      </c>
      <c r="S2551" s="7">
        <f>IF(Table1[[#This Row],[Ngày hóa đơn]]&lt;&gt;"",Table1[[#This Row],[Ngày hóa đơn]],Table1[[#This Row],[Ngày hạch toán]])</f>
        <v>45659</v>
      </c>
      <c r="T2551" s="8">
        <v>30</v>
      </c>
      <c r="U2551" s="7">
        <f>IF(Table1[[#This Row],[Ngày tính CN]]="","",S2551+T2551)</f>
        <v>45689</v>
      </c>
      <c r="V2551" s="71">
        <f ca="1">IF(Table1[[#This Row],[Hạn thanh toán]]="","",IF((U2551-NOW())&lt;0,0,(U2551-NOW())))</f>
        <v>0</v>
      </c>
      <c r="W2551" s="278"/>
      <c r="X2551" s="278" t="str">
        <f t="shared" ca="1" si="275"/>
        <v/>
      </c>
      <c r="Y2551" s="3" t="str">
        <f t="shared" si="276"/>
        <v>Đã thanh toán</v>
      </c>
      <c r="Z2551" s="250">
        <f>Table1[[#This Row],[Hạn thanh toán]]</f>
        <v>45689</v>
      </c>
      <c r="AA2551" s="250">
        <f>Table1[[#This Row],[Ngày Thanh toán]]</f>
        <v>45713</v>
      </c>
      <c r="AD2551" s="3" t="str">
        <f>IF(Table1[[#This Row],[Mã khách hàng]]="","",VLOOKUP($A2551,Ma_KH!$A:$Q,Ma_KH!O$1,0))</f>
        <v>BRG - FUJIMART</v>
      </c>
      <c r="AE2551" s="3" t="str">
        <f>IF(Table1[[#This Row],[Mã khách hàng]]="","",VLOOKUP($A2551,Ma_KH!$A:$Q,Ma_KH!P$1,0))</f>
        <v>CÔNG TY TNHH BÁN LẺ FUJIMART VIỆT NAM</v>
      </c>
      <c r="AF2551" s="3" t="str">
        <f>VLOOKUP(A2551,Ma_KH!A:Q,Ma_KH!J$1,0)</f>
        <v>Vũ Anh Tuấn</v>
      </c>
    </row>
    <row r="2552" spans="1:32">
      <c r="A2552" s="242" t="s">
        <v>184</v>
      </c>
      <c r="B2552" s="242" t="s">
        <v>5155</v>
      </c>
      <c r="C2552" s="90">
        <v>45660</v>
      </c>
      <c r="D2552" s="91" t="s">
        <v>19399</v>
      </c>
      <c r="E2552" s="318">
        <v>45660</v>
      </c>
      <c r="F2552" s="242" t="s">
        <v>20360</v>
      </c>
      <c r="G2552" s="242" t="s">
        <v>5343</v>
      </c>
      <c r="H2552" s="241">
        <v>2164700</v>
      </c>
      <c r="I2552" s="241">
        <v>0</v>
      </c>
      <c r="J2552" s="241">
        <v>173176</v>
      </c>
      <c r="K2552" s="241">
        <v>2337876</v>
      </c>
      <c r="L2552" s="8" t="s">
        <v>24</v>
      </c>
      <c r="M2552" s="21">
        <v>45713</v>
      </c>
      <c r="O2552" s="278">
        <f>IF(Table1[[#This Row],[Phân loại]]="Tồn đầu kỳ",Table1[[#This Row],[Tổng giá trị]],0)</f>
        <v>0</v>
      </c>
      <c r="P2552" s="8">
        <f>IF(Table1[[#This Row],[Số còn phải thu ĐK]]&lt;&gt;0,0,IF(Table1[[#This Row],[Phân loại]]="Bán hàng",Table1[[#This Row],[Tổng giá trị]],-Table1[[#This Row],[Tổng giá trị]]))</f>
        <v>2337876</v>
      </c>
      <c r="Q2552" s="278">
        <f t="shared" ref="Q2552:Q2559" si="277">IF(M2552&lt;&gt;"",IF(O2552&lt;&gt;0,O2552,P2552),0)</f>
        <v>2337876</v>
      </c>
      <c r="R2552" s="8">
        <f>Table1[[#This Row],[Số còn phải thu ĐK]]+Table1[[#This Row],[Giá Trị HD sau CK]]-Table1[[#This Row],[Số tiền đã thu]]</f>
        <v>0</v>
      </c>
      <c r="S2552" s="7">
        <f>IF(Table1[[#This Row],[Ngày hóa đơn]]&lt;&gt;"",Table1[[#This Row],[Ngày hóa đơn]],Table1[[#This Row],[Ngày hạch toán]])</f>
        <v>45660</v>
      </c>
      <c r="T2552" s="8">
        <v>30</v>
      </c>
      <c r="U2552" s="7">
        <f>IF(Table1[[#This Row],[Ngày tính CN]]="","",S2552+T2552)</f>
        <v>45690</v>
      </c>
      <c r="V2552" s="71">
        <f ca="1">IF(Table1[[#This Row],[Hạn thanh toán]]="","",IF((U2552-NOW())&lt;0,0,(U2552-NOW())))</f>
        <v>0</v>
      </c>
      <c r="W2552" s="278"/>
      <c r="X2552" s="278" t="str">
        <f t="shared" ref="X2552:X2559" ca="1" si="278">IF(OR($U2552="",$R2552=0),"",IF((U$4-NOW())&lt;0,-($U2552-NOW()),0))</f>
        <v/>
      </c>
      <c r="Y2552" s="3" t="str">
        <f t="shared" ref="Y2552:Y2559" si="279">IF(R2552=0,"Đã thanh toán",IF(X2552="","",IF(X2552&lt;=0,"Chưa đến hạn thanh toán",IF(X2552&lt;=30,"Nợ quá hạn 30 ngày",IF(X2552&lt;=60,"Nợ quá hạn từ 30 ngày đến 60 ngày",IF(X2552&lt;=90,"Nợ quá hạn từ 60 ngày đến 90 ngày",IF(X2552&lt;=120,"Nợ quá hạn từ 90 ngày đến 120 ngày","Nợ quá hạn hơn 120 ngày có khả năng mất thanh toán")))))))</f>
        <v>Đã thanh toán</v>
      </c>
      <c r="Z2552" s="250">
        <f>Table1[[#This Row],[Hạn thanh toán]]</f>
        <v>45690</v>
      </c>
      <c r="AA2552" s="250">
        <f>Table1[[#This Row],[Ngày Thanh toán]]</f>
        <v>45713</v>
      </c>
      <c r="AD2552" s="3" t="str">
        <f>IF(Table1[[#This Row],[Mã khách hàng]]="","",VLOOKUP($A2552,Ma_KH!$A:$Q,Ma_KH!O$1,0))</f>
        <v>BRG - FUJIMART</v>
      </c>
      <c r="AE2552" s="3" t="str">
        <f>IF(Table1[[#This Row],[Mã khách hàng]]="","",VLOOKUP($A2552,Ma_KH!$A:$Q,Ma_KH!P$1,0))</f>
        <v>CÔNG TY TNHH BÁN LẺ FUJIMART VIỆT NAM</v>
      </c>
      <c r="AF2552" s="3" t="str">
        <f>VLOOKUP(A2552,Ma_KH!A:Q,Ma_KH!J$1,0)</f>
        <v>Vũ Anh Tuấn</v>
      </c>
    </row>
    <row r="2553" spans="1:32">
      <c r="A2553" s="242" t="s">
        <v>184</v>
      </c>
      <c r="B2553" s="242" t="s">
        <v>5155</v>
      </c>
      <c r="C2553" s="90">
        <v>45660</v>
      </c>
      <c r="D2553" s="91" t="s">
        <v>19400</v>
      </c>
      <c r="E2553" s="318">
        <v>45660</v>
      </c>
      <c r="F2553" s="242" t="s">
        <v>20361</v>
      </c>
      <c r="G2553" s="242" t="s">
        <v>5179</v>
      </c>
      <c r="H2553" s="241">
        <v>2450230</v>
      </c>
      <c r="I2553" s="241">
        <v>0</v>
      </c>
      <c r="J2553" s="241">
        <v>196018</v>
      </c>
      <c r="K2553" s="241">
        <v>2646248</v>
      </c>
      <c r="L2553" s="8" t="s">
        <v>24</v>
      </c>
      <c r="M2553" s="21">
        <v>45713</v>
      </c>
      <c r="O2553" s="278">
        <f>IF(Table1[[#This Row],[Phân loại]]="Tồn đầu kỳ",Table1[[#This Row],[Tổng giá trị]],0)</f>
        <v>0</v>
      </c>
      <c r="P2553" s="8">
        <f>IF(Table1[[#This Row],[Số còn phải thu ĐK]]&lt;&gt;0,0,IF(Table1[[#This Row],[Phân loại]]="Bán hàng",Table1[[#This Row],[Tổng giá trị]],-Table1[[#This Row],[Tổng giá trị]]))</f>
        <v>2646248</v>
      </c>
      <c r="Q2553" s="278">
        <f t="shared" si="277"/>
        <v>2646248</v>
      </c>
      <c r="R2553" s="8">
        <f>Table1[[#This Row],[Số còn phải thu ĐK]]+Table1[[#This Row],[Giá Trị HD sau CK]]-Table1[[#This Row],[Số tiền đã thu]]</f>
        <v>0</v>
      </c>
      <c r="S2553" s="7">
        <f>IF(Table1[[#This Row],[Ngày hóa đơn]]&lt;&gt;"",Table1[[#This Row],[Ngày hóa đơn]],Table1[[#This Row],[Ngày hạch toán]])</f>
        <v>45660</v>
      </c>
      <c r="T2553" s="8">
        <v>30</v>
      </c>
      <c r="U2553" s="7">
        <f>IF(Table1[[#This Row],[Ngày tính CN]]="","",S2553+T2553)</f>
        <v>45690</v>
      </c>
      <c r="V2553" s="71">
        <f ca="1">IF(Table1[[#This Row],[Hạn thanh toán]]="","",IF((U2553-NOW())&lt;0,0,(U2553-NOW())))</f>
        <v>0</v>
      </c>
      <c r="W2553" s="278"/>
      <c r="X2553" s="278" t="str">
        <f t="shared" ca="1" si="278"/>
        <v/>
      </c>
      <c r="Y2553" s="3" t="str">
        <f t="shared" si="279"/>
        <v>Đã thanh toán</v>
      </c>
      <c r="Z2553" s="250">
        <f>Table1[[#This Row],[Hạn thanh toán]]</f>
        <v>45690</v>
      </c>
      <c r="AA2553" s="250">
        <f>Table1[[#This Row],[Ngày Thanh toán]]</f>
        <v>45713</v>
      </c>
      <c r="AD2553" s="3" t="str">
        <f>IF(Table1[[#This Row],[Mã khách hàng]]="","",VLOOKUP($A2553,Ma_KH!$A:$Q,Ma_KH!O$1,0))</f>
        <v>BRG - FUJIMART</v>
      </c>
      <c r="AE2553" s="3" t="str">
        <f>IF(Table1[[#This Row],[Mã khách hàng]]="","",VLOOKUP($A2553,Ma_KH!$A:$Q,Ma_KH!P$1,0))</f>
        <v>CÔNG TY TNHH BÁN LẺ FUJIMART VIỆT NAM</v>
      </c>
      <c r="AF2553" s="3" t="str">
        <f>VLOOKUP(A2553,Ma_KH!A:Q,Ma_KH!J$1,0)</f>
        <v>Vũ Anh Tuấn</v>
      </c>
    </row>
    <row r="2554" spans="1:32">
      <c r="A2554" s="242" t="s">
        <v>184</v>
      </c>
      <c r="B2554" s="242" t="s">
        <v>5155</v>
      </c>
      <c r="C2554" s="90">
        <v>45660</v>
      </c>
      <c r="D2554" s="91" t="s">
        <v>19401</v>
      </c>
      <c r="E2554" s="318">
        <v>45660</v>
      </c>
      <c r="F2554" s="242" t="s">
        <v>20362</v>
      </c>
      <c r="G2554" s="242" t="s">
        <v>5215</v>
      </c>
      <c r="H2554" s="241">
        <v>755766</v>
      </c>
      <c r="I2554" s="241">
        <v>0</v>
      </c>
      <c r="J2554" s="241">
        <v>60461</v>
      </c>
      <c r="K2554" s="241">
        <v>816227</v>
      </c>
      <c r="L2554" s="8" t="s">
        <v>24</v>
      </c>
      <c r="M2554" s="21">
        <v>45713</v>
      </c>
      <c r="O2554" s="278">
        <f>IF(Table1[[#This Row],[Phân loại]]="Tồn đầu kỳ",Table1[[#This Row],[Tổng giá trị]],0)</f>
        <v>0</v>
      </c>
      <c r="P2554" s="8">
        <f>IF(Table1[[#This Row],[Số còn phải thu ĐK]]&lt;&gt;0,0,IF(Table1[[#This Row],[Phân loại]]="Bán hàng",Table1[[#This Row],[Tổng giá trị]],-Table1[[#This Row],[Tổng giá trị]]))</f>
        <v>816227</v>
      </c>
      <c r="Q2554" s="278">
        <f t="shared" si="277"/>
        <v>816227</v>
      </c>
      <c r="R2554" s="8">
        <f>Table1[[#This Row],[Số còn phải thu ĐK]]+Table1[[#This Row],[Giá Trị HD sau CK]]-Table1[[#This Row],[Số tiền đã thu]]</f>
        <v>0</v>
      </c>
      <c r="S2554" s="7">
        <f>IF(Table1[[#This Row],[Ngày hóa đơn]]&lt;&gt;"",Table1[[#This Row],[Ngày hóa đơn]],Table1[[#This Row],[Ngày hạch toán]])</f>
        <v>45660</v>
      </c>
      <c r="T2554" s="8">
        <v>30</v>
      </c>
      <c r="U2554" s="7">
        <f>IF(Table1[[#This Row],[Ngày tính CN]]="","",S2554+T2554)</f>
        <v>45690</v>
      </c>
      <c r="V2554" s="71">
        <f ca="1">IF(Table1[[#This Row],[Hạn thanh toán]]="","",IF((U2554-NOW())&lt;0,0,(U2554-NOW())))</f>
        <v>0</v>
      </c>
      <c r="W2554" s="278"/>
      <c r="X2554" s="278" t="str">
        <f t="shared" ca="1" si="278"/>
        <v/>
      </c>
      <c r="Y2554" s="3" t="str">
        <f t="shared" si="279"/>
        <v>Đã thanh toán</v>
      </c>
      <c r="Z2554" s="250">
        <f>Table1[[#This Row],[Hạn thanh toán]]</f>
        <v>45690</v>
      </c>
      <c r="AA2554" s="250">
        <f>Table1[[#This Row],[Ngày Thanh toán]]</f>
        <v>45713</v>
      </c>
      <c r="AD2554" s="3" t="str">
        <f>IF(Table1[[#This Row],[Mã khách hàng]]="","",VLOOKUP($A2554,Ma_KH!$A:$Q,Ma_KH!O$1,0))</f>
        <v>BRG - FUJIMART</v>
      </c>
      <c r="AE2554" s="3" t="str">
        <f>IF(Table1[[#This Row],[Mã khách hàng]]="","",VLOOKUP($A2554,Ma_KH!$A:$Q,Ma_KH!P$1,0))</f>
        <v>CÔNG TY TNHH BÁN LẺ FUJIMART VIỆT NAM</v>
      </c>
      <c r="AF2554" s="3" t="str">
        <f>VLOOKUP(A2554,Ma_KH!A:Q,Ma_KH!J$1,0)</f>
        <v>Vũ Anh Tuấn</v>
      </c>
    </row>
    <row r="2555" spans="1:32">
      <c r="A2555" s="242" t="s">
        <v>184</v>
      </c>
      <c r="B2555" s="242" t="s">
        <v>5155</v>
      </c>
      <c r="C2555" s="90">
        <v>45661</v>
      </c>
      <c r="D2555" s="91" t="s">
        <v>19402</v>
      </c>
      <c r="E2555" s="318">
        <v>45661</v>
      </c>
      <c r="F2555" s="242" t="s">
        <v>20363</v>
      </c>
      <c r="G2555" s="242" t="s">
        <v>5250</v>
      </c>
      <c r="H2555" s="241">
        <v>2120790</v>
      </c>
      <c r="I2555" s="241">
        <v>0</v>
      </c>
      <c r="J2555" s="241">
        <v>169663</v>
      </c>
      <c r="K2555" s="241">
        <v>2290453</v>
      </c>
      <c r="L2555" s="8" t="s">
        <v>24</v>
      </c>
      <c r="M2555" s="21">
        <v>45713</v>
      </c>
      <c r="O2555" s="278">
        <f>IF(Table1[[#This Row],[Phân loại]]="Tồn đầu kỳ",Table1[[#This Row],[Tổng giá trị]],0)</f>
        <v>0</v>
      </c>
      <c r="P2555" s="8">
        <f>IF(Table1[[#This Row],[Số còn phải thu ĐK]]&lt;&gt;0,0,IF(Table1[[#This Row],[Phân loại]]="Bán hàng",Table1[[#This Row],[Tổng giá trị]],-Table1[[#This Row],[Tổng giá trị]]))</f>
        <v>2290453</v>
      </c>
      <c r="Q2555" s="278">
        <f t="shared" si="277"/>
        <v>2290453</v>
      </c>
      <c r="R2555" s="8">
        <f>Table1[[#This Row],[Số còn phải thu ĐK]]+Table1[[#This Row],[Giá Trị HD sau CK]]-Table1[[#This Row],[Số tiền đã thu]]</f>
        <v>0</v>
      </c>
      <c r="S2555" s="7">
        <f>IF(Table1[[#This Row],[Ngày hóa đơn]]&lt;&gt;"",Table1[[#This Row],[Ngày hóa đơn]],Table1[[#This Row],[Ngày hạch toán]])</f>
        <v>45661</v>
      </c>
      <c r="T2555" s="8">
        <v>30</v>
      </c>
      <c r="U2555" s="7">
        <f>IF(Table1[[#This Row],[Ngày tính CN]]="","",S2555+T2555)</f>
        <v>45691</v>
      </c>
      <c r="V2555" s="71">
        <f ca="1">IF(Table1[[#This Row],[Hạn thanh toán]]="","",IF((U2555-NOW())&lt;0,0,(U2555-NOW())))</f>
        <v>0</v>
      </c>
      <c r="W2555" s="278"/>
      <c r="X2555" s="278" t="str">
        <f t="shared" ca="1" si="278"/>
        <v/>
      </c>
      <c r="Y2555" s="3" t="str">
        <f t="shared" si="279"/>
        <v>Đã thanh toán</v>
      </c>
      <c r="Z2555" s="250">
        <f>Table1[[#This Row],[Hạn thanh toán]]</f>
        <v>45691</v>
      </c>
      <c r="AA2555" s="250">
        <f>Table1[[#This Row],[Ngày Thanh toán]]</f>
        <v>45713</v>
      </c>
      <c r="AD2555" s="3" t="str">
        <f>IF(Table1[[#This Row],[Mã khách hàng]]="","",VLOOKUP($A2555,Ma_KH!$A:$Q,Ma_KH!O$1,0))</f>
        <v>BRG - FUJIMART</v>
      </c>
      <c r="AE2555" s="3" t="str">
        <f>IF(Table1[[#This Row],[Mã khách hàng]]="","",VLOOKUP($A2555,Ma_KH!$A:$Q,Ma_KH!P$1,0))</f>
        <v>CÔNG TY TNHH BÁN LẺ FUJIMART VIỆT NAM</v>
      </c>
      <c r="AF2555" s="3" t="str">
        <f>VLOOKUP(A2555,Ma_KH!A:Q,Ma_KH!J$1,0)</f>
        <v>Vũ Anh Tuấn</v>
      </c>
    </row>
    <row r="2556" spans="1:32">
      <c r="A2556" s="242" t="s">
        <v>184</v>
      </c>
      <c r="B2556" s="242" t="s">
        <v>5155</v>
      </c>
      <c r="C2556" s="90">
        <v>45661</v>
      </c>
      <c r="D2556" s="91" t="s">
        <v>19403</v>
      </c>
      <c r="E2556" s="318">
        <v>45661</v>
      </c>
      <c r="F2556" s="242" t="s">
        <v>20364</v>
      </c>
      <c r="G2556" s="242" t="s">
        <v>5203</v>
      </c>
      <c r="H2556" s="241">
        <v>1015668</v>
      </c>
      <c r="I2556" s="241">
        <v>0</v>
      </c>
      <c r="J2556" s="241">
        <v>81253</v>
      </c>
      <c r="K2556" s="241">
        <v>1096921</v>
      </c>
      <c r="L2556" s="8" t="s">
        <v>24</v>
      </c>
      <c r="M2556" s="21">
        <v>45713</v>
      </c>
      <c r="O2556" s="278">
        <f>IF(Table1[[#This Row],[Phân loại]]="Tồn đầu kỳ",Table1[[#This Row],[Tổng giá trị]],0)</f>
        <v>0</v>
      </c>
      <c r="P2556" s="8">
        <f>IF(Table1[[#This Row],[Số còn phải thu ĐK]]&lt;&gt;0,0,IF(Table1[[#This Row],[Phân loại]]="Bán hàng",Table1[[#This Row],[Tổng giá trị]],-Table1[[#This Row],[Tổng giá trị]]))</f>
        <v>1096921</v>
      </c>
      <c r="Q2556" s="278">
        <f t="shared" si="277"/>
        <v>1096921</v>
      </c>
      <c r="R2556" s="8">
        <f>Table1[[#This Row],[Số còn phải thu ĐK]]+Table1[[#This Row],[Giá Trị HD sau CK]]-Table1[[#This Row],[Số tiền đã thu]]</f>
        <v>0</v>
      </c>
      <c r="S2556" s="7">
        <f>IF(Table1[[#This Row],[Ngày hóa đơn]]&lt;&gt;"",Table1[[#This Row],[Ngày hóa đơn]],Table1[[#This Row],[Ngày hạch toán]])</f>
        <v>45661</v>
      </c>
      <c r="T2556" s="8">
        <v>30</v>
      </c>
      <c r="U2556" s="7">
        <f>IF(Table1[[#This Row],[Ngày tính CN]]="","",S2556+T2556)</f>
        <v>45691</v>
      </c>
      <c r="V2556" s="71">
        <f ca="1">IF(Table1[[#This Row],[Hạn thanh toán]]="","",IF((U2556-NOW())&lt;0,0,(U2556-NOW())))</f>
        <v>0</v>
      </c>
      <c r="W2556" s="278"/>
      <c r="X2556" s="278" t="str">
        <f t="shared" ca="1" si="278"/>
        <v/>
      </c>
      <c r="Y2556" s="3" t="str">
        <f t="shared" si="279"/>
        <v>Đã thanh toán</v>
      </c>
      <c r="Z2556" s="250">
        <f>Table1[[#This Row],[Hạn thanh toán]]</f>
        <v>45691</v>
      </c>
      <c r="AA2556" s="250">
        <f>Table1[[#This Row],[Ngày Thanh toán]]</f>
        <v>45713</v>
      </c>
      <c r="AD2556" s="3" t="str">
        <f>IF(Table1[[#This Row],[Mã khách hàng]]="","",VLOOKUP($A2556,Ma_KH!$A:$Q,Ma_KH!O$1,0))</f>
        <v>BRG - FUJIMART</v>
      </c>
      <c r="AE2556" s="3" t="str">
        <f>IF(Table1[[#This Row],[Mã khách hàng]]="","",VLOOKUP($A2556,Ma_KH!$A:$Q,Ma_KH!P$1,0))</f>
        <v>CÔNG TY TNHH BÁN LẺ FUJIMART VIỆT NAM</v>
      </c>
      <c r="AF2556" s="3" t="str">
        <f>VLOOKUP(A2556,Ma_KH!A:Q,Ma_KH!J$1,0)</f>
        <v>Vũ Anh Tuấn</v>
      </c>
    </row>
    <row r="2557" spans="1:32">
      <c r="A2557" s="242" t="s">
        <v>184</v>
      </c>
      <c r="B2557" s="242" t="s">
        <v>5155</v>
      </c>
      <c r="C2557" s="90">
        <v>45661</v>
      </c>
      <c r="D2557" s="91" t="s">
        <v>19404</v>
      </c>
      <c r="E2557" s="318">
        <v>45661</v>
      </c>
      <c r="F2557" s="242" t="s">
        <v>20365</v>
      </c>
      <c r="G2557" s="242" t="s">
        <v>5165</v>
      </c>
      <c r="H2557" s="241">
        <v>476730</v>
      </c>
      <c r="I2557" s="241">
        <v>0</v>
      </c>
      <c r="J2557" s="241">
        <v>38138</v>
      </c>
      <c r="K2557" s="241">
        <v>514868</v>
      </c>
      <c r="L2557" s="8" t="s">
        <v>24</v>
      </c>
      <c r="M2557" s="21">
        <v>45713</v>
      </c>
      <c r="O2557" s="278">
        <f>IF(Table1[[#This Row],[Phân loại]]="Tồn đầu kỳ",Table1[[#This Row],[Tổng giá trị]],0)</f>
        <v>0</v>
      </c>
      <c r="P2557" s="8">
        <f>IF(Table1[[#This Row],[Số còn phải thu ĐK]]&lt;&gt;0,0,IF(Table1[[#This Row],[Phân loại]]="Bán hàng",Table1[[#This Row],[Tổng giá trị]],-Table1[[#This Row],[Tổng giá trị]]))</f>
        <v>514868</v>
      </c>
      <c r="Q2557" s="278">
        <f t="shared" si="277"/>
        <v>514868</v>
      </c>
      <c r="R2557" s="8">
        <f>Table1[[#This Row],[Số còn phải thu ĐK]]+Table1[[#This Row],[Giá Trị HD sau CK]]-Table1[[#This Row],[Số tiền đã thu]]</f>
        <v>0</v>
      </c>
      <c r="S2557" s="7">
        <f>IF(Table1[[#This Row],[Ngày hóa đơn]]&lt;&gt;"",Table1[[#This Row],[Ngày hóa đơn]],Table1[[#This Row],[Ngày hạch toán]])</f>
        <v>45661</v>
      </c>
      <c r="T2557" s="8">
        <v>30</v>
      </c>
      <c r="U2557" s="7">
        <f>IF(Table1[[#This Row],[Ngày tính CN]]="","",S2557+T2557)</f>
        <v>45691</v>
      </c>
      <c r="V2557" s="71">
        <f ca="1">IF(Table1[[#This Row],[Hạn thanh toán]]="","",IF((U2557-NOW())&lt;0,0,(U2557-NOW())))</f>
        <v>0</v>
      </c>
      <c r="W2557" s="278"/>
      <c r="X2557" s="278" t="str">
        <f t="shared" ca="1" si="278"/>
        <v/>
      </c>
      <c r="Y2557" s="3" t="str">
        <f t="shared" si="279"/>
        <v>Đã thanh toán</v>
      </c>
      <c r="Z2557" s="250">
        <f>Table1[[#This Row],[Hạn thanh toán]]</f>
        <v>45691</v>
      </c>
      <c r="AA2557" s="250">
        <f>Table1[[#This Row],[Ngày Thanh toán]]</f>
        <v>45713</v>
      </c>
      <c r="AD2557" s="3" t="str">
        <f>IF(Table1[[#This Row],[Mã khách hàng]]="","",VLOOKUP($A2557,Ma_KH!$A:$Q,Ma_KH!O$1,0))</f>
        <v>BRG - FUJIMART</v>
      </c>
      <c r="AE2557" s="3" t="str">
        <f>IF(Table1[[#This Row],[Mã khách hàng]]="","",VLOOKUP($A2557,Ma_KH!$A:$Q,Ma_KH!P$1,0))</f>
        <v>CÔNG TY TNHH BÁN LẺ FUJIMART VIỆT NAM</v>
      </c>
      <c r="AF2557" s="3" t="str">
        <f>VLOOKUP(A2557,Ma_KH!A:Q,Ma_KH!J$1,0)</f>
        <v>Vũ Anh Tuấn</v>
      </c>
    </row>
    <row r="2558" spans="1:32">
      <c r="A2558" s="242" t="s">
        <v>184</v>
      </c>
      <c r="B2558" s="242" t="s">
        <v>5155</v>
      </c>
      <c r="C2558" s="90">
        <v>45663</v>
      </c>
      <c r="D2558" s="91" t="s">
        <v>19405</v>
      </c>
      <c r="E2558" s="318">
        <v>45663</v>
      </c>
      <c r="F2558" s="242" t="s">
        <v>20366</v>
      </c>
      <c r="G2558" s="242" t="s">
        <v>5350</v>
      </c>
      <c r="H2558" s="241">
        <v>2019320</v>
      </c>
      <c r="I2558" s="241">
        <v>0</v>
      </c>
      <c r="J2558" s="241">
        <v>161546</v>
      </c>
      <c r="K2558" s="241">
        <v>2180866</v>
      </c>
      <c r="L2558" s="8" t="s">
        <v>24</v>
      </c>
      <c r="M2558" s="21">
        <v>45713</v>
      </c>
      <c r="O2558" s="278">
        <f>IF(Table1[[#This Row],[Phân loại]]="Tồn đầu kỳ",Table1[[#This Row],[Tổng giá trị]],0)</f>
        <v>0</v>
      </c>
      <c r="P2558" s="8">
        <f>IF(Table1[[#This Row],[Số còn phải thu ĐK]]&lt;&gt;0,0,IF(Table1[[#This Row],[Phân loại]]="Bán hàng",Table1[[#This Row],[Tổng giá trị]],-Table1[[#This Row],[Tổng giá trị]]))</f>
        <v>2180866</v>
      </c>
      <c r="Q2558" s="278">
        <f t="shared" si="277"/>
        <v>2180866</v>
      </c>
      <c r="R2558" s="8">
        <f>Table1[[#This Row],[Số còn phải thu ĐK]]+Table1[[#This Row],[Giá Trị HD sau CK]]-Table1[[#This Row],[Số tiền đã thu]]</f>
        <v>0</v>
      </c>
      <c r="S2558" s="7">
        <f>IF(Table1[[#This Row],[Ngày hóa đơn]]&lt;&gt;"",Table1[[#This Row],[Ngày hóa đơn]],Table1[[#This Row],[Ngày hạch toán]])</f>
        <v>45663</v>
      </c>
      <c r="T2558" s="8">
        <v>30</v>
      </c>
      <c r="U2558" s="7">
        <f>IF(Table1[[#This Row],[Ngày tính CN]]="","",S2558+T2558)</f>
        <v>45693</v>
      </c>
      <c r="V2558" s="71">
        <f ca="1">IF(Table1[[#This Row],[Hạn thanh toán]]="","",IF((U2558-NOW())&lt;0,0,(U2558-NOW())))</f>
        <v>0</v>
      </c>
      <c r="W2558" s="278"/>
      <c r="X2558" s="278" t="str">
        <f t="shared" ca="1" si="278"/>
        <v/>
      </c>
      <c r="Y2558" s="3" t="str">
        <f t="shared" si="279"/>
        <v>Đã thanh toán</v>
      </c>
      <c r="Z2558" s="250">
        <f>Table1[[#This Row],[Hạn thanh toán]]</f>
        <v>45693</v>
      </c>
      <c r="AA2558" s="250">
        <f>Table1[[#This Row],[Ngày Thanh toán]]</f>
        <v>45713</v>
      </c>
      <c r="AD2558" s="3" t="str">
        <f>IF(Table1[[#This Row],[Mã khách hàng]]="","",VLOOKUP($A2558,Ma_KH!$A:$Q,Ma_KH!O$1,0))</f>
        <v>BRG - FUJIMART</v>
      </c>
      <c r="AE2558" s="3" t="str">
        <f>IF(Table1[[#This Row],[Mã khách hàng]]="","",VLOOKUP($A2558,Ma_KH!$A:$Q,Ma_KH!P$1,0))</f>
        <v>CÔNG TY TNHH BÁN LẺ FUJIMART VIỆT NAM</v>
      </c>
      <c r="AF2558" s="3" t="str">
        <f>VLOOKUP(A2558,Ma_KH!A:Q,Ma_KH!J$1,0)</f>
        <v>Vũ Anh Tuấn</v>
      </c>
    </row>
    <row r="2559" spans="1:32">
      <c r="A2559" s="242" t="s">
        <v>184</v>
      </c>
      <c r="B2559" s="242" t="s">
        <v>5155</v>
      </c>
      <c r="C2559" s="90">
        <v>45663</v>
      </c>
      <c r="D2559" s="91" t="s">
        <v>19406</v>
      </c>
      <c r="E2559" s="318">
        <v>45663</v>
      </c>
      <c r="F2559" s="242" t="s">
        <v>20367</v>
      </c>
      <c r="G2559" s="242" t="s">
        <v>5207</v>
      </c>
      <c r="H2559" s="241">
        <v>1624757</v>
      </c>
      <c r="I2559" s="241">
        <v>0</v>
      </c>
      <c r="J2559" s="241">
        <v>129981</v>
      </c>
      <c r="K2559" s="241">
        <v>1754738</v>
      </c>
      <c r="L2559" s="8" t="s">
        <v>24</v>
      </c>
      <c r="M2559" s="21">
        <v>45713</v>
      </c>
      <c r="O2559" s="278">
        <f>IF(Table1[[#This Row],[Phân loại]]="Tồn đầu kỳ",Table1[[#This Row],[Tổng giá trị]],0)</f>
        <v>0</v>
      </c>
      <c r="P2559" s="8">
        <f>IF(Table1[[#This Row],[Số còn phải thu ĐK]]&lt;&gt;0,0,IF(Table1[[#This Row],[Phân loại]]="Bán hàng",Table1[[#This Row],[Tổng giá trị]],-Table1[[#This Row],[Tổng giá trị]]))</f>
        <v>1754738</v>
      </c>
      <c r="Q2559" s="278">
        <f t="shared" si="277"/>
        <v>1754738</v>
      </c>
      <c r="R2559" s="8">
        <f>Table1[[#This Row],[Số còn phải thu ĐK]]+Table1[[#This Row],[Giá Trị HD sau CK]]-Table1[[#This Row],[Số tiền đã thu]]</f>
        <v>0</v>
      </c>
      <c r="S2559" s="7">
        <f>IF(Table1[[#This Row],[Ngày hóa đơn]]&lt;&gt;"",Table1[[#This Row],[Ngày hóa đơn]],Table1[[#This Row],[Ngày hạch toán]])</f>
        <v>45663</v>
      </c>
      <c r="T2559" s="8">
        <v>30</v>
      </c>
      <c r="U2559" s="7">
        <f>IF(Table1[[#This Row],[Ngày tính CN]]="","",S2559+T2559)</f>
        <v>45693</v>
      </c>
      <c r="V2559" s="71">
        <f ca="1">IF(Table1[[#This Row],[Hạn thanh toán]]="","",IF((U2559-NOW())&lt;0,0,(U2559-NOW())))</f>
        <v>0</v>
      </c>
      <c r="W2559" s="278"/>
      <c r="X2559" s="278" t="str">
        <f t="shared" ca="1" si="278"/>
        <v/>
      </c>
      <c r="Y2559" s="3" t="str">
        <f t="shared" si="279"/>
        <v>Đã thanh toán</v>
      </c>
      <c r="Z2559" s="250">
        <f>Table1[[#This Row],[Hạn thanh toán]]</f>
        <v>45693</v>
      </c>
      <c r="AA2559" s="250">
        <f>Table1[[#This Row],[Ngày Thanh toán]]</f>
        <v>45713</v>
      </c>
      <c r="AD2559" s="3" t="str">
        <f>IF(Table1[[#This Row],[Mã khách hàng]]="","",VLOOKUP($A2559,Ma_KH!$A:$Q,Ma_KH!O$1,0))</f>
        <v>BRG - FUJIMART</v>
      </c>
      <c r="AE2559" s="3" t="str">
        <f>IF(Table1[[#This Row],[Mã khách hàng]]="","",VLOOKUP($A2559,Ma_KH!$A:$Q,Ma_KH!P$1,0))</f>
        <v>CÔNG TY TNHH BÁN LẺ FUJIMART VIỆT NAM</v>
      </c>
      <c r="AF2559" s="3" t="str">
        <f>VLOOKUP(A2559,Ma_KH!A:Q,Ma_KH!J$1,0)</f>
        <v>Vũ Anh Tuấn</v>
      </c>
    </row>
    <row r="2560" spans="1:32">
      <c r="A2560" s="242" t="s">
        <v>184</v>
      </c>
      <c r="B2560" s="242" t="s">
        <v>5155</v>
      </c>
      <c r="C2560" s="88">
        <v>45664</v>
      </c>
      <c r="D2560" s="89" t="s">
        <v>19407</v>
      </c>
      <c r="E2560" s="318">
        <v>45664</v>
      </c>
      <c r="F2560" s="242" t="s">
        <v>20368</v>
      </c>
      <c r="G2560" s="242" t="s">
        <v>5252</v>
      </c>
      <c r="H2560" s="241">
        <v>1386509</v>
      </c>
      <c r="I2560" s="241">
        <v>0</v>
      </c>
      <c r="J2560" s="241">
        <v>110921</v>
      </c>
      <c r="K2560" s="241">
        <v>1497430</v>
      </c>
      <c r="L2560" s="8" t="s">
        <v>24</v>
      </c>
      <c r="M2560" s="21">
        <v>45713</v>
      </c>
      <c r="O2560" s="278">
        <f>IF(Table1[[#This Row],[Phân loại]]="Tồn đầu kỳ",Table1[[#This Row],[Tổng giá trị]],0)</f>
        <v>0</v>
      </c>
      <c r="P2560" s="8">
        <f>IF(Table1[[#This Row],[Số còn phải thu ĐK]]&lt;&gt;0,0,IF(Table1[[#This Row],[Phân loại]]="Bán hàng",Table1[[#This Row],[Tổng giá trị]],-Table1[[#This Row],[Tổng giá trị]]))</f>
        <v>1497430</v>
      </c>
      <c r="Q2560" s="278">
        <f t="shared" ref="Q2560:Q2561" si="280">IF(M2560&lt;&gt;"",IF(O2560&lt;&gt;0,O2560,P2560),0)</f>
        <v>1497430</v>
      </c>
      <c r="R2560" s="8">
        <f>Table1[[#This Row],[Số còn phải thu ĐK]]+Table1[[#This Row],[Giá Trị HD sau CK]]-Table1[[#This Row],[Số tiền đã thu]]</f>
        <v>0</v>
      </c>
      <c r="S2560" s="7">
        <f>IF(Table1[[#This Row],[Ngày hóa đơn]]&lt;&gt;"",Table1[[#This Row],[Ngày hóa đơn]],Table1[[#This Row],[Ngày hạch toán]])</f>
        <v>45664</v>
      </c>
      <c r="T2560" s="8">
        <v>30</v>
      </c>
      <c r="U2560" s="7">
        <f>IF(Table1[[#This Row],[Ngày tính CN]]="","",S2560+T2560)</f>
        <v>45694</v>
      </c>
      <c r="V2560" s="71">
        <f ca="1">IF(Table1[[#This Row],[Hạn thanh toán]]="","",IF((U2560-NOW())&lt;0,0,(U2560-NOW())))</f>
        <v>0</v>
      </c>
      <c r="W2560" s="278"/>
      <c r="X2560" s="278" t="str">
        <f t="shared" ref="X2560:X2561" ca="1" si="281">IF(OR($U2560="",$R2560=0),"",IF((U$4-NOW())&lt;0,-($U2560-NOW()),0))</f>
        <v/>
      </c>
      <c r="Y2560" s="3" t="str">
        <f t="shared" ref="Y2560:Y2561" si="282">IF(R2560=0,"Đã thanh toán",IF(X2560="","",IF(X2560&lt;=0,"Chưa đến hạn thanh toán",IF(X2560&lt;=30,"Nợ quá hạn 30 ngày",IF(X2560&lt;=60,"Nợ quá hạn từ 30 ngày đến 60 ngày",IF(X2560&lt;=90,"Nợ quá hạn từ 60 ngày đến 90 ngày",IF(X2560&lt;=120,"Nợ quá hạn từ 90 ngày đến 120 ngày","Nợ quá hạn hơn 120 ngày có khả năng mất thanh toán")))))))</f>
        <v>Đã thanh toán</v>
      </c>
      <c r="Z2560" s="250">
        <f>Table1[[#This Row],[Hạn thanh toán]]</f>
        <v>45694</v>
      </c>
      <c r="AA2560" s="250">
        <f>Table1[[#This Row],[Ngày Thanh toán]]</f>
        <v>45713</v>
      </c>
      <c r="AD2560" s="3" t="str">
        <f>IF(Table1[[#This Row],[Mã khách hàng]]="","",VLOOKUP($A2560,Ma_KH!$A:$Q,Ma_KH!O$1,0))</f>
        <v>BRG - FUJIMART</v>
      </c>
      <c r="AE2560" s="3" t="str">
        <f>IF(Table1[[#This Row],[Mã khách hàng]]="","",VLOOKUP($A2560,Ma_KH!$A:$Q,Ma_KH!P$1,0))</f>
        <v>CÔNG TY TNHH BÁN LẺ FUJIMART VIỆT NAM</v>
      </c>
      <c r="AF2560" s="3" t="str">
        <f>VLOOKUP(A2560,Ma_KH!A:Q,Ma_KH!J$1,0)</f>
        <v>Vũ Anh Tuấn</v>
      </c>
    </row>
    <row r="2561" spans="1:32">
      <c r="A2561" s="242" t="s">
        <v>184</v>
      </c>
      <c r="B2561" s="242" t="s">
        <v>5155</v>
      </c>
      <c r="C2561" s="90">
        <v>45664</v>
      </c>
      <c r="D2561" s="91" t="s">
        <v>19408</v>
      </c>
      <c r="E2561" s="318">
        <v>45664</v>
      </c>
      <c r="F2561" s="242" t="s">
        <v>20369</v>
      </c>
      <c r="G2561" s="242" t="s">
        <v>5326</v>
      </c>
      <c r="H2561" s="241">
        <v>1669605</v>
      </c>
      <c r="I2561" s="241">
        <v>0</v>
      </c>
      <c r="J2561" s="241">
        <v>133568</v>
      </c>
      <c r="K2561" s="241">
        <v>1803173</v>
      </c>
      <c r="L2561" s="8" t="s">
        <v>24</v>
      </c>
      <c r="M2561" s="21">
        <v>45713</v>
      </c>
      <c r="O2561" s="278">
        <f>IF(Table1[[#This Row],[Phân loại]]="Tồn đầu kỳ",Table1[[#This Row],[Tổng giá trị]],0)</f>
        <v>0</v>
      </c>
      <c r="P2561" s="8">
        <f>IF(Table1[[#This Row],[Số còn phải thu ĐK]]&lt;&gt;0,0,IF(Table1[[#This Row],[Phân loại]]="Bán hàng",Table1[[#This Row],[Tổng giá trị]],-Table1[[#This Row],[Tổng giá trị]]))</f>
        <v>1803173</v>
      </c>
      <c r="Q2561" s="278">
        <f t="shared" si="280"/>
        <v>1803173</v>
      </c>
      <c r="R2561" s="8">
        <f>Table1[[#This Row],[Số còn phải thu ĐK]]+Table1[[#This Row],[Giá Trị HD sau CK]]-Table1[[#This Row],[Số tiền đã thu]]</f>
        <v>0</v>
      </c>
      <c r="S2561" s="7">
        <f>IF(Table1[[#This Row],[Ngày hóa đơn]]&lt;&gt;"",Table1[[#This Row],[Ngày hóa đơn]],Table1[[#This Row],[Ngày hạch toán]])</f>
        <v>45664</v>
      </c>
      <c r="T2561" s="8">
        <v>30</v>
      </c>
      <c r="U2561" s="7">
        <f>IF(Table1[[#This Row],[Ngày tính CN]]="","",S2561+T2561)</f>
        <v>45694</v>
      </c>
      <c r="V2561" s="71">
        <f ca="1">IF(Table1[[#This Row],[Hạn thanh toán]]="","",IF((U2561-NOW())&lt;0,0,(U2561-NOW())))</f>
        <v>0</v>
      </c>
      <c r="W2561" s="278"/>
      <c r="X2561" s="278" t="str">
        <f t="shared" ca="1" si="281"/>
        <v/>
      </c>
      <c r="Y2561" s="3" t="str">
        <f t="shared" si="282"/>
        <v>Đã thanh toán</v>
      </c>
      <c r="Z2561" s="250">
        <f>Table1[[#This Row],[Hạn thanh toán]]</f>
        <v>45694</v>
      </c>
      <c r="AA2561" s="250">
        <f>Table1[[#This Row],[Ngày Thanh toán]]</f>
        <v>45713</v>
      </c>
      <c r="AD2561" s="3" t="str">
        <f>IF(Table1[[#This Row],[Mã khách hàng]]="","",VLOOKUP($A2561,Ma_KH!$A:$Q,Ma_KH!O$1,0))</f>
        <v>BRG - FUJIMART</v>
      </c>
      <c r="AE2561" s="3" t="str">
        <f>IF(Table1[[#This Row],[Mã khách hàng]]="","",VLOOKUP($A2561,Ma_KH!$A:$Q,Ma_KH!P$1,0))</f>
        <v>CÔNG TY TNHH BÁN LẺ FUJIMART VIỆT NAM</v>
      </c>
      <c r="AF2561" s="3" t="str">
        <f>VLOOKUP(A2561,Ma_KH!A:Q,Ma_KH!J$1,0)</f>
        <v>Vũ Anh Tuấn</v>
      </c>
    </row>
    <row r="2562" spans="1:32">
      <c r="A2562" s="242" t="s">
        <v>184</v>
      </c>
      <c r="B2562" s="242" t="s">
        <v>5155</v>
      </c>
      <c r="C2562" s="88">
        <v>45664</v>
      </c>
      <c r="D2562" s="89" t="s">
        <v>19409</v>
      </c>
      <c r="E2562" s="318">
        <v>45664</v>
      </c>
      <c r="F2562" s="242" t="s">
        <v>20370</v>
      </c>
      <c r="G2562" s="242" t="s">
        <v>5354</v>
      </c>
      <c r="H2562" s="241">
        <v>851118</v>
      </c>
      <c r="I2562" s="241">
        <v>0</v>
      </c>
      <c r="J2562" s="241">
        <v>68089</v>
      </c>
      <c r="K2562" s="241">
        <v>919207</v>
      </c>
      <c r="L2562" s="8" t="s">
        <v>24</v>
      </c>
      <c r="M2562" s="21">
        <v>45713</v>
      </c>
      <c r="O2562" s="278">
        <f>IF(Table1[[#This Row],[Phân loại]]="Tồn đầu kỳ",Table1[[#This Row],[Tổng giá trị]],0)</f>
        <v>0</v>
      </c>
      <c r="P2562" s="8">
        <f>IF(Table1[[#This Row],[Số còn phải thu ĐK]]&lt;&gt;0,0,IF(Table1[[#This Row],[Phân loại]]="Bán hàng",Table1[[#This Row],[Tổng giá trị]],-Table1[[#This Row],[Tổng giá trị]]))</f>
        <v>919207</v>
      </c>
      <c r="Q2562" s="278">
        <f t="shared" ref="Q2562:Q2563" si="283">IF(M2562&lt;&gt;"",IF(O2562&lt;&gt;0,O2562,P2562),0)</f>
        <v>919207</v>
      </c>
      <c r="R2562" s="8">
        <f>Table1[[#This Row],[Số còn phải thu ĐK]]+Table1[[#This Row],[Giá Trị HD sau CK]]-Table1[[#This Row],[Số tiền đã thu]]</f>
        <v>0</v>
      </c>
      <c r="S2562" s="7">
        <f>IF(Table1[[#This Row],[Ngày hóa đơn]]&lt;&gt;"",Table1[[#This Row],[Ngày hóa đơn]],Table1[[#This Row],[Ngày hạch toán]])</f>
        <v>45664</v>
      </c>
      <c r="T2562" s="8">
        <v>30</v>
      </c>
      <c r="U2562" s="7">
        <f>IF(Table1[[#This Row],[Ngày tính CN]]="","",S2562+T2562)</f>
        <v>45694</v>
      </c>
      <c r="V2562" s="71">
        <f ca="1">IF(Table1[[#This Row],[Hạn thanh toán]]="","",IF((U2562-NOW())&lt;0,0,(U2562-NOW())))</f>
        <v>0</v>
      </c>
      <c r="W2562" s="278"/>
      <c r="X2562" s="278" t="str">
        <f t="shared" ref="X2562:X2563" ca="1" si="284">IF(OR($U2562="",$R2562=0),"",IF((U$4-NOW())&lt;0,-($U2562-NOW()),0))</f>
        <v/>
      </c>
      <c r="Y2562" s="3" t="str">
        <f t="shared" ref="Y2562:Y2563" si="285">IF(R2562=0,"Đã thanh toán",IF(X2562="","",IF(X2562&lt;=0,"Chưa đến hạn thanh toán",IF(X2562&lt;=30,"Nợ quá hạn 30 ngày",IF(X2562&lt;=60,"Nợ quá hạn từ 30 ngày đến 60 ngày",IF(X2562&lt;=90,"Nợ quá hạn từ 60 ngày đến 90 ngày",IF(X2562&lt;=120,"Nợ quá hạn từ 90 ngày đến 120 ngày","Nợ quá hạn hơn 120 ngày có khả năng mất thanh toán")))))))</f>
        <v>Đã thanh toán</v>
      </c>
      <c r="Z2562" s="250">
        <f>Table1[[#This Row],[Hạn thanh toán]]</f>
        <v>45694</v>
      </c>
      <c r="AA2562" s="250">
        <f>Table1[[#This Row],[Ngày Thanh toán]]</f>
        <v>45713</v>
      </c>
      <c r="AD2562" s="3" t="str">
        <f>IF(Table1[[#This Row],[Mã khách hàng]]="","",VLOOKUP($A2562,Ma_KH!$A:$Q,Ma_KH!O$1,0))</f>
        <v>BRG - FUJIMART</v>
      </c>
      <c r="AE2562" s="3" t="str">
        <f>IF(Table1[[#This Row],[Mã khách hàng]]="","",VLOOKUP($A2562,Ma_KH!$A:$Q,Ma_KH!P$1,0))</f>
        <v>CÔNG TY TNHH BÁN LẺ FUJIMART VIỆT NAM</v>
      </c>
      <c r="AF2562" s="3" t="str">
        <f>VLOOKUP(A2562,Ma_KH!A:Q,Ma_KH!J$1,0)</f>
        <v>Vũ Anh Tuấn</v>
      </c>
    </row>
    <row r="2563" spans="1:32">
      <c r="A2563" s="242" t="s">
        <v>184</v>
      </c>
      <c r="B2563" s="242" t="s">
        <v>5155</v>
      </c>
      <c r="C2563" s="90">
        <v>45664</v>
      </c>
      <c r="D2563" s="91" t="s">
        <v>19410</v>
      </c>
      <c r="E2563" s="318">
        <v>45664</v>
      </c>
      <c r="F2563" s="242" t="s">
        <v>20371</v>
      </c>
      <c r="G2563" s="242" t="s">
        <v>5328</v>
      </c>
      <c r="H2563" s="241">
        <v>1639128</v>
      </c>
      <c r="I2563" s="241">
        <v>0</v>
      </c>
      <c r="J2563" s="241">
        <v>131130</v>
      </c>
      <c r="K2563" s="241">
        <v>1770258</v>
      </c>
      <c r="L2563" s="8" t="s">
        <v>24</v>
      </c>
      <c r="M2563" s="21">
        <v>45713</v>
      </c>
      <c r="O2563" s="278">
        <f>IF(Table1[[#This Row],[Phân loại]]="Tồn đầu kỳ",Table1[[#This Row],[Tổng giá trị]],0)</f>
        <v>0</v>
      </c>
      <c r="P2563" s="8">
        <f>IF(Table1[[#This Row],[Số còn phải thu ĐK]]&lt;&gt;0,0,IF(Table1[[#This Row],[Phân loại]]="Bán hàng",Table1[[#This Row],[Tổng giá trị]],-Table1[[#This Row],[Tổng giá trị]]))</f>
        <v>1770258</v>
      </c>
      <c r="Q2563" s="278">
        <f t="shared" si="283"/>
        <v>1770258</v>
      </c>
      <c r="R2563" s="8">
        <f>Table1[[#This Row],[Số còn phải thu ĐK]]+Table1[[#This Row],[Giá Trị HD sau CK]]-Table1[[#This Row],[Số tiền đã thu]]</f>
        <v>0</v>
      </c>
      <c r="S2563" s="7">
        <f>IF(Table1[[#This Row],[Ngày hóa đơn]]&lt;&gt;"",Table1[[#This Row],[Ngày hóa đơn]],Table1[[#This Row],[Ngày hạch toán]])</f>
        <v>45664</v>
      </c>
      <c r="T2563" s="8">
        <v>30</v>
      </c>
      <c r="U2563" s="7">
        <f>IF(Table1[[#This Row],[Ngày tính CN]]="","",S2563+T2563)</f>
        <v>45694</v>
      </c>
      <c r="V2563" s="71">
        <f ca="1">IF(Table1[[#This Row],[Hạn thanh toán]]="","",IF((U2563-NOW())&lt;0,0,(U2563-NOW())))</f>
        <v>0</v>
      </c>
      <c r="W2563" s="278"/>
      <c r="X2563" s="278" t="str">
        <f t="shared" ca="1" si="284"/>
        <v/>
      </c>
      <c r="Y2563" s="3" t="str">
        <f t="shared" si="285"/>
        <v>Đã thanh toán</v>
      </c>
      <c r="Z2563" s="250">
        <f>Table1[[#This Row],[Hạn thanh toán]]</f>
        <v>45694</v>
      </c>
      <c r="AA2563" s="250">
        <f>Table1[[#This Row],[Ngày Thanh toán]]</f>
        <v>45713</v>
      </c>
      <c r="AD2563" s="3" t="str">
        <f>IF(Table1[[#This Row],[Mã khách hàng]]="","",VLOOKUP($A2563,Ma_KH!$A:$Q,Ma_KH!O$1,0))</f>
        <v>BRG - FUJIMART</v>
      </c>
      <c r="AE2563" s="3" t="str">
        <f>IF(Table1[[#This Row],[Mã khách hàng]]="","",VLOOKUP($A2563,Ma_KH!$A:$Q,Ma_KH!P$1,0))</f>
        <v>CÔNG TY TNHH BÁN LẺ FUJIMART VIỆT NAM</v>
      </c>
      <c r="AF2563" s="3" t="str">
        <f>VLOOKUP(A2563,Ma_KH!A:Q,Ma_KH!J$1,0)</f>
        <v>Vũ Anh Tuấn</v>
      </c>
    </row>
    <row r="2564" spans="1:32">
      <c r="A2564" s="242" t="s">
        <v>184</v>
      </c>
      <c r="B2564" s="242" t="s">
        <v>5155</v>
      </c>
      <c r="C2564" s="90">
        <v>45664</v>
      </c>
      <c r="D2564" s="91" t="s">
        <v>19411</v>
      </c>
      <c r="E2564" s="318">
        <v>45664</v>
      </c>
      <c r="F2564" s="242" t="s">
        <v>20372</v>
      </c>
      <c r="G2564" s="242" t="s">
        <v>5235</v>
      </c>
      <c r="H2564" s="241">
        <v>854691</v>
      </c>
      <c r="I2564" s="241">
        <v>0</v>
      </c>
      <c r="J2564" s="241">
        <v>68375</v>
      </c>
      <c r="K2564" s="241">
        <v>923066</v>
      </c>
      <c r="L2564" s="8" t="s">
        <v>24</v>
      </c>
      <c r="M2564" s="21">
        <v>45713</v>
      </c>
      <c r="O2564" s="278">
        <f>IF(Table1[[#This Row],[Phân loại]]="Tồn đầu kỳ",Table1[[#This Row],[Tổng giá trị]],0)</f>
        <v>0</v>
      </c>
      <c r="P2564" s="8">
        <f>IF(Table1[[#This Row],[Số còn phải thu ĐK]]&lt;&gt;0,0,IF(Table1[[#This Row],[Phân loại]]="Bán hàng",Table1[[#This Row],[Tổng giá trị]],-Table1[[#This Row],[Tổng giá trị]]))</f>
        <v>923066</v>
      </c>
      <c r="Q2564" s="278">
        <f t="shared" ref="Q2564:Q2569" si="286">IF(M2564&lt;&gt;"",IF(O2564&lt;&gt;0,O2564,P2564),0)</f>
        <v>923066</v>
      </c>
      <c r="R2564" s="8">
        <f>Table1[[#This Row],[Số còn phải thu ĐK]]+Table1[[#This Row],[Giá Trị HD sau CK]]-Table1[[#This Row],[Số tiền đã thu]]</f>
        <v>0</v>
      </c>
      <c r="S2564" s="7">
        <f>IF(Table1[[#This Row],[Ngày hóa đơn]]&lt;&gt;"",Table1[[#This Row],[Ngày hóa đơn]],Table1[[#This Row],[Ngày hạch toán]])</f>
        <v>45664</v>
      </c>
      <c r="T2564" s="8">
        <v>30</v>
      </c>
      <c r="U2564" s="7">
        <f>IF(Table1[[#This Row],[Ngày tính CN]]="","",S2564+T2564)</f>
        <v>45694</v>
      </c>
      <c r="V2564" s="71">
        <f ca="1">IF(Table1[[#This Row],[Hạn thanh toán]]="","",IF((U2564-NOW())&lt;0,0,(U2564-NOW())))</f>
        <v>0</v>
      </c>
      <c r="W2564" s="278"/>
      <c r="X2564" s="278" t="str">
        <f t="shared" ref="X2564:X2569" ca="1" si="287">IF(OR($U2564="",$R2564=0),"",IF((U$4-NOW())&lt;0,-($U2564-NOW()),0))</f>
        <v/>
      </c>
      <c r="Y2564" s="3" t="str">
        <f t="shared" ref="Y2564:Y2569" si="288">IF(R2564=0,"Đã thanh toán",IF(X2564="","",IF(X2564&lt;=0,"Chưa đến hạn thanh toán",IF(X2564&lt;=30,"Nợ quá hạn 30 ngày",IF(X2564&lt;=60,"Nợ quá hạn từ 30 ngày đến 60 ngày",IF(X2564&lt;=90,"Nợ quá hạn từ 60 ngày đến 90 ngày",IF(X2564&lt;=120,"Nợ quá hạn từ 90 ngày đến 120 ngày","Nợ quá hạn hơn 120 ngày có khả năng mất thanh toán")))))))</f>
        <v>Đã thanh toán</v>
      </c>
      <c r="Z2564" s="250">
        <f>Table1[[#This Row],[Hạn thanh toán]]</f>
        <v>45694</v>
      </c>
      <c r="AA2564" s="250">
        <f>Table1[[#This Row],[Ngày Thanh toán]]</f>
        <v>45713</v>
      </c>
      <c r="AD2564" s="3" t="str">
        <f>IF(Table1[[#This Row],[Mã khách hàng]]="","",VLOOKUP($A2564,Ma_KH!$A:$Q,Ma_KH!O$1,0))</f>
        <v>BRG - FUJIMART</v>
      </c>
      <c r="AE2564" s="3" t="str">
        <f>IF(Table1[[#This Row],[Mã khách hàng]]="","",VLOOKUP($A2564,Ma_KH!$A:$Q,Ma_KH!P$1,0))</f>
        <v>CÔNG TY TNHH BÁN LẺ FUJIMART VIỆT NAM</v>
      </c>
      <c r="AF2564" s="3" t="str">
        <f>VLOOKUP(A2564,Ma_KH!A:Q,Ma_KH!J$1,0)</f>
        <v>Vũ Anh Tuấn</v>
      </c>
    </row>
    <row r="2565" spans="1:32">
      <c r="A2565" s="242" t="s">
        <v>184</v>
      </c>
      <c r="B2565" s="242" t="s">
        <v>5155</v>
      </c>
      <c r="C2565" s="90">
        <v>45982</v>
      </c>
      <c r="D2565" s="91" t="s">
        <v>19412</v>
      </c>
      <c r="E2565" s="318">
        <v>45982</v>
      </c>
      <c r="F2565" s="242" t="s">
        <v>20373</v>
      </c>
      <c r="G2565" s="242" t="s">
        <v>21314</v>
      </c>
      <c r="H2565" s="396">
        <v>-1165518</v>
      </c>
      <c r="I2565" s="241">
        <v>0</v>
      </c>
      <c r="J2565" s="396">
        <v>-93241</v>
      </c>
      <c r="K2565" s="396">
        <v>-1258759</v>
      </c>
      <c r="L2565" s="8" t="s">
        <v>24</v>
      </c>
      <c r="M2565" s="21">
        <v>45713</v>
      </c>
      <c r="O2565" s="278">
        <f>IF(Table1[[#This Row],[Phân loại]]="Tồn đầu kỳ",Table1[[#This Row],[Tổng giá trị]],0)</f>
        <v>0</v>
      </c>
      <c r="P2565" s="8">
        <f>IF(Table1[[#This Row],[Số còn phải thu ĐK]]&lt;&gt;0,0,IF(Table1[[#This Row],[Phân loại]]="Bán hàng",Table1[[#This Row],[Tổng giá trị]],-Table1[[#This Row],[Tổng giá trị]]))</f>
        <v>-1258759</v>
      </c>
      <c r="Q2565" s="278">
        <f t="shared" si="286"/>
        <v>-1258759</v>
      </c>
      <c r="R2565" s="8">
        <f>Table1[[#This Row],[Số còn phải thu ĐK]]+Table1[[#This Row],[Giá Trị HD sau CK]]-Table1[[#This Row],[Số tiền đã thu]]</f>
        <v>0</v>
      </c>
      <c r="S2565" s="7">
        <f>IF(Table1[[#This Row],[Ngày hóa đơn]]&lt;&gt;"",Table1[[#This Row],[Ngày hóa đơn]],Table1[[#This Row],[Ngày hạch toán]])</f>
        <v>45982</v>
      </c>
      <c r="T2565" s="8">
        <v>30</v>
      </c>
      <c r="U2565" s="7">
        <f>IF(Table1[[#This Row],[Ngày tính CN]]="","",S2565+T2565)</f>
        <v>46012</v>
      </c>
      <c r="V2565" s="71">
        <f ca="1">IF(Table1[[#This Row],[Hạn thanh toán]]="","",IF((U2565-NOW())&lt;0,0,(U2565-NOW())))</f>
        <v>10.637578587964526</v>
      </c>
      <c r="W2565" s="278"/>
      <c r="X2565" s="278" t="str">
        <f t="shared" ca="1" si="287"/>
        <v/>
      </c>
      <c r="Y2565" s="3" t="str">
        <f t="shared" si="288"/>
        <v>Đã thanh toán</v>
      </c>
      <c r="Z2565" s="250">
        <f>Table1[[#This Row],[Hạn thanh toán]]</f>
        <v>46012</v>
      </c>
      <c r="AA2565" s="250">
        <f>Table1[[#This Row],[Ngày Thanh toán]]</f>
        <v>45713</v>
      </c>
      <c r="AD2565" s="3" t="str">
        <f>IF(Table1[[#This Row],[Mã khách hàng]]="","",VLOOKUP($A2565,Ma_KH!$A:$Q,Ma_KH!O$1,0))</f>
        <v>BRG - FUJIMART</v>
      </c>
      <c r="AE2565" s="3" t="str">
        <f>IF(Table1[[#This Row],[Mã khách hàng]]="","",VLOOKUP($A2565,Ma_KH!$A:$Q,Ma_KH!P$1,0))</f>
        <v>CÔNG TY TNHH BÁN LẺ FUJIMART VIỆT NAM</v>
      </c>
      <c r="AF2565" s="3" t="str">
        <f>VLOOKUP(A2565,Ma_KH!A:Q,Ma_KH!J$1,0)</f>
        <v>Vũ Anh Tuấn</v>
      </c>
    </row>
    <row r="2566" spans="1:32">
      <c r="A2566" s="242" t="s">
        <v>184</v>
      </c>
      <c r="B2566" s="242" t="s">
        <v>5155</v>
      </c>
      <c r="C2566" s="90">
        <v>45665</v>
      </c>
      <c r="D2566" s="91" t="s">
        <v>19413</v>
      </c>
      <c r="E2566" s="318">
        <v>45665</v>
      </c>
      <c r="F2566" s="242" t="s">
        <v>20374</v>
      </c>
      <c r="G2566" s="242" t="s">
        <v>5186</v>
      </c>
      <c r="H2566" s="241">
        <v>3205795</v>
      </c>
      <c r="I2566" s="241">
        <v>0</v>
      </c>
      <c r="J2566" s="241">
        <v>256464</v>
      </c>
      <c r="K2566" s="241">
        <v>3462259</v>
      </c>
      <c r="L2566" s="8" t="s">
        <v>24</v>
      </c>
      <c r="M2566" s="21">
        <v>45713</v>
      </c>
      <c r="O2566" s="278">
        <f>IF(Table1[[#This Row],[Phân loại]]="Tồn đầu kỳ",Table1[[#This Row],[Tổng giá trị]],0)</f>
        <v>0</v>
      </c>
      <c r="P2566" s="8">
        <f>IF(Table1[[#This Row],[Số còn phải thu ĐK]]&lt;&gt;0,0,IF(Table1[[#This Row],[Phân loại]]="Bán hàng",Table1[[#This Row],[Tổng giá trị]],-Table1[[#This Row],[Tổng giá trị]]))</f>
        <v>3462259</v>
      </c>
      <c r="Q2566" s="278">
        <f t="shared" si="286"/>
        <v>3462259</v>
      </c>
      <c r="R2566" s="8">
        <f>Table1[[#This Row],[Số còn phải thu ĐK]]+Table1[[#This Row],[Giá Trị HD sau CK]]-Table1[[#This Row],[Số tiền đã thu]]</f>
        <v>0</v>
      </c>
      <c r="S2566" s="7">
        <f>IF(Table1[[#This Row],[Ngày hóa đơn]]&lt;&gt;"",Table1[[#This Row],[Ngày hóa đơn]],Table1[[#This Row],[Ngày hạch toán]])</f>
        <v>45665</v>
      </c>
      <c r="T2566" s="8">
        <v>30</v>
      </c>
      <c r="U2566" s="7">
        <f>IF(Table1[[#This Row],[Ngày tính CN]]="","",S2566+T2566)</f>
        <v>45695</v>
      </c>
      <c r="V2566" s="71">
        <f ca="1">IF(Table1[[#This Row],[Hạn thanh toán]]="","",IF((U2566-NOW())&lt;0,0,(U2566-NOW())))</f>
        <v>0</v>
      </c>
      <c r="W2566" s="278"/>
      <c r="X2566" s="278" t="str">
        <f t="shared" ca="1" si="287"/>
        <v/>
      </c>
      <c r="Y2566" s="3" t="str">
        <f t="shared" si="288"/>
        <v>Đã thanh toán</v>
      </c>
      <c r="Z2566" s="250">
        <f>Table1[[#This Row],[Hạn thanh toán]]</f>
        <v>45695</v>
      </c>
      <c r="AA2566" s="250">
        <f>Table1[[#This Row],[Ngày Thanh toán]]</f>
        <v>45713</v>
      </c>
      <c r="AD2566" s="3" t="str">
        <f>IF(Table1[[#This Row],[Mã khách hàng]]="","",VLOOKUP($A2566,Ma_KH!$A:$Q,Ma_KH!O$1,0))</f>
        <v>BRG - FUJIMART</v>
      </c>
      <c r="AE2566" s="3" t="str">
        <f>IF(Table1[[#This Row],[Mã khách hàng]]="","",VLOOKUP($A2566,Ma_KH!$A:$Q,Ma_KH!P$1,0))</f>
        <v>CÔNG TY TNHH BÁN LẺ FUJIMART VIỆT NAM</v>
      </c>
      <c r="AF2566" s="3" t="str">
        <f>VLOOKUP(A2566,Ma_KH!A:Q,Ma_KH!J$1,0)</f>
        <v>Vũ Anh Tuấn</v>
      </c>
    </row>
    <row r="2567" spans="1:32">
      <c r="A2567" s="242" t="s">
        <v>184</v>
      </c>
      <c r="B2567" s="242" t="s">
        <v>5155</v>
      </c>
      <c r="C2567" s="90">
        <v>45665</v>
      </c>
      <c r="D2567" s="91" t="s">
        <v>19414</v>
      </c>
      <c r="E2567" s="318">
        <v>45665</v>
      </c>
      <c r="F2567" s="242" t="s">
        <v>20375</v>
      </c>
      <c r="G2567" s="242" t="s">
        <v>5184</v>
      </c>
      <c r="H2567" s="241">
        <v>3363105</v>
      </c>
      <c r="I2567" s="241">
        <v>0</v>
      </c>
      <c r="J2567" s="241">
        <v>269048</v>
      </c>
      <c r="K2567" s="241">
        <v>3632153</v>
      </c>
      <c r="L2567" s="8" t="s">
        <v>24</v>
      </c>
      <c r="M2567" s="21">
        <v>45713</v>
      </c>
      <c r="O2567" s="278">
        <f>IF(Table1[[#This Row],[Phân loại]]="Tồn đầu kỳ",Table1[[#This Row],[Tổng giá trị]],0)</f>
        <v>0</v>
      </c>
      <c r="P2567" s="8">
        <f>IF(Table1[[#This Row],[Số còn phải thu ĐK]]&lt;&gt;0,0,IF(Table1[[#This Row],[Phân loại]]="Bán hàng",Table1[[#This Row],[Tổng giá trị]],-Table1[[#This Row],[Tổng giá trị]]))</f>
        <v>3632153</v>
      </c>
      <c r="Q2567" s="278">
        <f t="shared" si="286"/>
        <v>3632153</v>
      </c>
      <c r="R2567" s="8">
        <f>Table1[[#This Row],[Số còn phải thu ĐK]]+Table1[[#This Row],[Giá Trị HD sau CK]]-Table1[[#This Row],[Số tiền đã thu]]</f>
        <v>0</v>
      </c>
      <c r="S2567" s="7">
        <f>IF(Table1[[#This Row],[Ngày hóa đơn]]&lt;&gt;"",Table1[[#This Row],[Ngày hóa đơn]],Table1[[#This Row],[Ngày hạch toán]])</f>
        <v>45665</v>
      </c>
      <c r="T2567" s="8">
        <v>30</v>
      </c>
      <c r="U2567" s="7">
        <f>IF(Table1[[#This Row],[Ngày tính CN]]="","",S2567+T2567)</f>
        <v>45695</v>
      </c>
      <c r="V2567" s="71">
        <f ca="1">IF(Table1[[#This Row],[Hạn thanh toán]]="","",IF((U2567-NOW())&lt;0,0,(U2567-NOW())))</f>
        <v>0</v>
      </c>
      <c r="W2567" s="278"/>
      <c r="X2567" s="278" t="str">
        <f t="shared" ca="1" si="287"/>
        <v/>
      </c>
      <c r="Y2567" s="3" t="str">
        <f t="shared" si="288"/>
        <v>Đã thanh toán</v>
      </c>
      <c r="Z2567" s="250">
        <f>Table1[[#This Row],[Hạn thanh toán]]</f>
        <v>45695</v>
      </c>
      <c r="AA2567" s="250">
        <f>Table1[[#This Row],[Ngày Thanh toán]]</f>
        <v>45713</v>
      </c>
      <c r="AD2567" s="3" t="str">
        <f>IF(Table1[[#This Row],[Mã khách hàng]]="","",VLOOKUP($A2567,Ma_KH!$A:$Q,Ma_KH!O$1,0))</f>
        <v>BRG - FUJIMART</v>
      </c>
      <c r="AE2567" s="3" t="str">
        <f>IF(Table1[[#This Row],[Mã khách hàng]]="","",VLOOKUP($A2567,Ma_KH!$A:$Q,Ma_KH!P$1,0))</f>
        <v>CÔNG TY TNHH BÁN LẺ FUJIMART VIỆT NAM</v>
      </c>
      <c r="AF2567" s="3" t="str">
        <f>VLOOKUP(A2567,Ma_KH!A:Q,Ma_KH!J$1,0)</f>
        <v>Vũ Anh Tuấn</v>
      </c>
    </row>
    <row r="2568" spans="1:32">
      <c r="A2568" s="242" t="s">
        <v>184</v>
      </c>
      <c r="B2568" s="242" t="s">
        <v>5155</v>
      </c>
      <c r="C2568" s="90">
        <v>45665</v>
      </c>
      <c r="D2568" s="91" t="s">
        <v>19415</v>
      </c>
      <c r="E2568" s="318">
        <v>45665</v>
      </c>
      <c r="F2568" s="242" t="s">
        <v>19264</v>
      </c>
      <c r="G2568" s="242" t="s">
        <v>5182</v>
      </c>
      <c r="H2568" s="241">
        <v>2869930</v>
      </c>
      <c r="I2568" s="241">
        <v>0</v>
      </c>
      <c r="J2568" s="241">
        <v>229594</v>
      </c>
      <c r="K2568" s="241">
        <v>3099524</v>
      </c>
      <c r="L2568" s="8" t="s">
        <v>24</v>
      </c>
      <c r="M2568" s="21">
        <v>45713</v>
      </c>
      <c r="O2568" s="278">
        <f>IF(Table1[[#This Row],[Phân loại]]="Tồn đầu kỳ",Table1[[#This Row],[Tổng giá trị]],0)</f>
        <v>0</v>
      </c>
      <c r="P2568" s="8">
        <f>IF(Table1[[#This Row],[Số còn phải thu ĐK]]&lt;&gt;0,0,IF(Table1[[#This Row],[Phân loại]]="Bán hàng",Table1[[#This Row],[Tổng giá trị]],-Table1[[#This Row],[Tổng giá trị]]))</f>
        <v>3099524</v>
      </c>
      <c r="Q2568" s="278">
        <f t="shared" si="286"/>
        <v>3099524</v>
      </c>
      <c r="R2568" s="8">
        <f>Table1[[#This Row],[Số còn phải thu ĐK]]+Table1[[#This Row],[Giá Trị HD sau CK]]-Table1[[#This Row],[Số tiền đã thu]]</f>
        <v>0</v>
      </c>
      <c r="S2568" s="7">
        <f>IF(Table1[[#This Row],[Ngày hóa đơn]]&lt;&gt;"",Table1[[#This Row],[Ngày hóa đơn]],Table1[[#This Row],[Ngày hạch toán]])</f>
        <v>45665</v>
      </c>
      <c r="T2568" s="8">
        <v>30</v>
      </c>
      <c r="U2568" s="7">
        <f>IF(Table1[[#This Row],[Ngày tính CN]]="","",S2568+T2568)</f>
        <v>45695</v>
      </c>
      <c r="V2568" s="71">
        <f ca="1">IF(Table1[[#This Row],[Hạn thanh toán]]="","",IF((U2568-NOW())&lt;0,0,(U2568-NOW())))</f>
        <v>0</v>
      </c>
      <c r="W2568" s="278"/>
      <c r="X2568" s="278" t="str">
        <f t="shared" ca="1" si="287"/>
        <v/>
      </c>
      <c r="Y2568" s="3" t="str">
        <f t="shared" si="288"/>
        <v>Đã thanh toán</v>
      </c>
      <c r="Z2568" s="250">
        <f>Table1[[#This Row],[Hạn thanh toán]]</f>
        <v>45695</v>
      </c>
      <c r="AA2568" s="250">
        <f>Table1[[#This Row],[Ngày Thanh toán]]</f>
        <v>45713</v>
      </c>
      <c r="AD2568" s="3" t="str">
        <f>IF(Table1[[#This Row],[Mã khách hàng]]="","",VLOOKUP($A2568,Ma_KH!$A:$Q,Ma_KH!O$1,0))</f>
        <v>BRG - FUJIMART</v>
      </c>
      <c r="AE2568" s="3" t="str">
        <f>IF(Table1[[#This Row],[Mã khách hàng]]="","",VLOOKUP($A2568,Ma_KH!$A:$Q,Ma_KH!P$1,0))</f>
        <v>CÔNG TY TNHH BÁN LẺ FUJIMART VIỆT NAM</v>
      </c>
      <c r="AF2568" s="3" t="str">
        <f>VLOOKUP(A2568,Ma_KH!A:Q,Ma_KH!J$1,0)</f>
        <v>Vũ Anh Tuấn</v>
      </c>
    </row>
    <row r="2569" spans="1:32">
      <c r="A2569" s="242" t="s">
        <v>184</v>
      </c>
      <c r="B2569" s="242" t="s">
        <v>5155</v>
      </c>
      <c r="C2569" s="90">
        <v>45666</v>
      </c>
      <c r="D2569" s="91" t="s">
        <v>19416</v>
      </c>
      <c r="E2569" s="318">
        <v>45666</v>
      </c>
      <c r="F2569" s="242" t="s">
        <v>20376</v>
      </c>
      <c r="G2569" s="242" t="s">
        <v>5266</v>
      </c>
      <c r="H2569" s="241">
        <v>2757520</v>
      </c>
      <c r="I2569" s="241">
        <v>0</v>
      </c>
      <c r="J2569" s="241">
        <v>220602</v>
      </c>
      <c r="K2569" s="241">
        <v>2978122</v>
      </c>
      <c r="L2569" s="8" t="s">
        <v>24</v>
      </c>
      <c r="M2569" s="21">
        <v>45713</v>
      </c>
      <c r="O2569" s="278">
        <f>IF(Table1[[#This Row],[Phân loại]]="Tồn đầu kỳ",Table1[[#This Row],[Tổng giá trị]],0)</f>
        <v>0</v>
      </c>
      <c r="P2569" s="8">
        <f>IF(Table1[[#This Row],[Số còn phải thu ĐK]]&lt;&gt;0,0,IF(Table1[[#This Row],[Phân loại]]="Bán hàng",Table1[[#This Row],[Tổng giá trị]],-Table1[[#This Row],[Tổng giá trị]]))</f>
        <v>2978122</v>
      </c>
      <c r="Q2569" s="278">
        <f t="shared" si="286"/>
        <v>2978122</v>
      </c>
      <c r="R2569" s="8">
        <f>Table1[[#This Row],[Số còn phải thu ĐK]]+Table1[[#This Row],[Giá Trị HD sau CK]]-Table1[[#This Row],[Số tiền đã thu]]</f>
        <v>0</v>
      </c>
      <c r="S2569" s="7">
        <f>IF(Table1[[#This Row],[Ngày hóa đơn]]&lt;&gt;"",Table1[[#This Row],[Ngày hóa đơn]],Table1[[#This Row],[Ngày hạch toán]])</f>
        <v>45666</v>
      </c>
      <c r="T2569" s="8">
        <v>30</v>
      </c>
      <c r="U2569" s="7">
        <f>IF(Table1[[#This Row],[Ngày tính CN]]="","",S2569+T2569)</f>
        <v>45696</v>
      </c>
      <c r="V2569" s="71">
        <f ca="1">IF(Table1[[#This Row],[Hạn thanh toán]]="","",IF((U2569-NOW())&lt;0,0,(U2569-NOW())))</f>
        <v>0</v>
      </c>
      <c r="W2569" s="278"/>
      <c r="X2569" s="278" t="str">
        <f t="shared" ca="1" si="287"/>
        <v/>
      </c>
      <c r="Y2569" s="3" t="str">
        <f t="shared" si="288"/>
        <v>Đã thanh toán</v>
      </c>
      <c r="Z2569" s="250">
        <f>Table1[[#This Row],[Hạn thanh toán]]</f>
        <v>45696</v>
      </c>
      <c r="AA2569" s="250">
        <f>Table1[[#This Row],[Ngày Thanh toán]]</f>
        <v>45713</v>
      </c>
      <c r="AD2569" s="3" t="str">
        <f>IF(Table1[[#This Row],[Mã khách hàng]]="","",VLOOKUP($A2569,Ma_KH!$A:$Q,Ma_KH!O$1,0))</f>
        <v>BRG - FUJIMART</v>
      </c>
      <c r="AE2569" s="3" t="str">
        <f>IF(Table1[[#This Row],[Mã khách hàng]]="","",VLOOKUP($A2569,Ma_KH!$A:$Q,Ma_KH!P$1,0))</f>
        <v>CÔNG TY TNHH BÁN LẺ FUJIMART VIỆT NAM</v>
      </c>
      <c r="AF2569" s="3" t="str">
        <f>VLOOKUP(A2569,Ma_KH!A:Q,Ma_KH!J$1,0)</f>
        <v>Vũ Anh Tuấn</v>
      </c>
    </row>
    <row r="2570" spans="1:32">
      <c r="A2570" s="242" t="s">
        <v>184</v>
      </c>
      <c r="B2570" s="242" t="s">
        <v>5155</v>
      </c>
      <c r="C2570" s="88">
        <v>45666</v>
      </c>
      <c r="D2570" s="89" t="s">
        <v>19417</v>
      </c>
      <c r="E2570" s="318">
        <v>45666</v>
      </c>
      <c r="F2570" s="242" t="s">
        <v>20377</v>
      </c>
      <c r="G2570" s="242" t="s">
        <v>5350</v>
      </c>
      <c r="H2570" s="241">
        <v>1978340</v>
      </c>
      <c r="I2570" s="241">
        <v>0</v>
      </c>
      <c r="J2570" s="241">
        <v>158267</v>
      </c>
      <c r="K2570" s="241">
        <v>2136607</v>
      </c>
      <c r="L2570" s="8" t="s">
        <v>24</v>
      </c>
      <c r="M2570" s="21">
        <v>45713</v>
      </c>
      <c r="O2570" s="278">
        <f>IF(Table1[[#This Row],[Phân loại]]="Tồn đầu kỳ",Table1[[#This Row],[Tổng giá trị]],0)</f>
        <v>0</v>
      </c>
      <c r="P2570" s="8">
        <f>IF(Table1[[#This Row],[Số còn phải thu ĐK]]&lt;&gt;0,0,IF(Table1[[#This Row],[Phân loại]]="Bán hàng",Table1[[#This Row],[Tổng giá trị]],-Table1[[#This Row],[Tổng giá trị]]))</f>
        <v>2136607</v>
      </c>
      <c r="Q2570" s="278">
        <f t="shared" ref="Q2570:Q2571" si="289">IF(M2570&lt;&gt;"",IF(O2570&lt;&gt;0,O2570,P2570),0)</f>
        <v>2136607</v>
      </c>
      <c r="R2570" s="8">
        <f>Table1[[#This Row],[Số còn phải thu ĐK]]+Table1[[#This Row],[Giá Trị HD sau CK]]-Table1[[#This Row],[Số tiền đã thu]]</f>
        <v>0</v>
      </c>
      <c r="S2570" s="7">
        <f>IF(Table1[[#This Row],[Ngày hóa đơn]]&lt;&gt;"",Table1[[#This Row],[Ngày hóa đơn]],Table1[[#This Row],[Ngày hạch toán]])</f>
        <v>45666</v>
      </c>
      <c r="T2570" s="8">
        <v>30</v>
      </c>
      <c r="U2570" s="7">
        <f>IF(Table1[[#This Row],[Ngày tính CN]]="","",S2570+T2570)</f>
        <v>45696</v>
      </c>
      <c r="V2570" s="71">
        <f ca="1">IF(Table1[[#This Row],[Hạn thanh toán]]="","",IF((U2570-NOW())&lt;0,0,(U2570-NOW())))</f>
        <v>0</v>
      </c>
      <c r="W2570" s="278"/>
      <c r="X2570" s="278" t="str">
        <f t="shared" ref="X2570:X2571" ca="1" si="290">IF(OR($U2570="",$R2570=0),"",IF((U$4-NOW())&lt;0,-($U2570-NOW()),0))</f>
        <v/>
      </c>
      <c r="Y2570" s="3" t="str">
        <f t="shared" ref="Y2570:Y2571" si="291">IF(R2570=0,"Đã thanh toán",IF(X2570="","",IF(X2570&lt;=0,"Chưa đến hạn thanh toán",IF(X2570&lt;=30,"Nợ quá hạn 30 ngày",IF(X2570&lt;=60,"Nợ quá hạn từ 30 ngày đến 60 ngày",IF(X2570&lt;=90,"Nợ quá hạn từ 60 ngày đến 90 ngày",IF(X2570&lt;=120,"Nợ quá hạn từ 90 ngày đến 120 ngày","Nợ quá hạn hơn 120 ngày có khả năng mất thanh toán")))))))</f>
        <v>Đã thanh toán</v>
      </c>
      <c r="Z2570" s="250">
        <f>Table1[[#This Row],[Hạn thanh toán]]</f>
        <v>45696</v>
      </c>
      <c r="AA2570" s="250">
        <f>Table1[[#This Row],[Ngày Thanh toán]]</f>
        <v>45713</v>
      </c>
      <c r="AD2570" s="3" t="str">
        <f>IF(Table1[[#This Row],[Mã khách hàng]]="","",VLOOKUP($A2570,Ma_KH!$A:$Q,Ma_KH!O$1,0))</f>
        <v>BRG - FUJIMART</v>
      </c>
      <c r="AE2570" s="3" t="str">
        <f>IF(Table1[[#This Row],[Mã khách hàng]]="","",VLOOKUP($A2570,Ma_KH!$A:$Q,Ma_KH!P$1,0))</f>
        <v>CÔNG TY TNHH BÁN LẺ FUJIMART VIỆT NAM</v>
      </c>
      <c r="AF2570" s="3" t="str">
        <f>VLOOKUP(A2570,Ma_KH!A:Q,Ma_KH!J$1,0)</f>
        <v>Vũ Anh Tuấn</v>
      </c>
    </row>
    <row r="2571" spans="1:32">
      <c r="A2571" s="242" t="s">
        <v>184</v>
      </c>
      <c r="B2571" s="242" t="s">
        <v>5155</v>
      </c>
      <c r="C2571" s="90">
        <v>45666</v>
      </c>
      <c r="D2571" s="91" t="s">
        <v>19418</v>
      </c>
      <c r="E2571" s="318">
        <v>45666</v>
      </c>
      <c r="F2571" s="242" t="s">
        <v>20378</v>
      </c>
      <c r="G2571" s="242" t="s">
        <v>5241</v>
      </c>
      <c r="H2571" s="241">
        <v>1764365</v>
      </c>
      <c r="I2571" s="241">
        <v>0</v>
      </c>
      <c r="J2571" s="241">
        <v>141149</v>
      </c>
      <c r="K2571" s="241">
        <v>1905514</v>
      </c>
      <c r="L2571" s="8" t="s">
        <v>24</v>
      </c>
      <c r="M2571" s="21">
        <v>45713</v>
      </c>
      <c r="O2571" s="278">
        <f>IF(Table1[[#This Row],[Phân loại]]="Tồn đầu kỳ",Table1[[#This Row],[Tổng giá trị]],0)</f>
        <v>0</v>
      </c>
      <c r="P2571" s="8">
        <f>IF(Table1[[#This Row],[Số còn phải thu ĐK]]&lt;&gt;0,0,IF(Table1[[#This Row],[Phân loại]]="Bán hàng",Table1[[#This Row],[Tổng giá trị]],-Table1[[#This Row],[Tổng giá trị]]))</f>
        <v>1905514</v>
      </c>
      <c r="Q2571" s="278">
        <f t="shared" si="289"/>
        <v>1905514</v>
      </c>
      <c r="R2571" s="8">
        <f>Table1[[#This Row],[Số còn phải thu ĐK]]+Table1[[#This Row],[Giá Trị HD sau CK]]-Table1[[#This Row],[Số tiền đã thu]]</f>
        <v>0</v>
      </c>
      <c r="S2571" s="7">
        <f>IF(Table1[[#This Row],[Ngày hóa đơn]]&lt;&gt;"",Table1[[#This Row],[Ngày hóa đơn]],Table1[[#This Row],[Ngày hạch toán]])</f>
        <v>45666</v>
      </c>
      <c r="T2571" s="8">
        <v>30</v>
      </c>
      <c r="U2571" s="7">
        <f>IF(Table1[[#This Row],[Ngày tính CN]]="","",S2571+T2571)</f>
        <v>45696</v>
      </c>
      <c r="V2571" s="71">
        <f ca="1">IF(Table1[[#This Row],[Hạn thanh toán]]="","",IF((U2571-NOW())&lt;0,0,(U2571-NOW())))</f>
        <v>0</v>
      </c>
      <c r="W2571" s="278"/>
      <c r="X2571" s="278" t="str">
        <f t="shared" ca="1" si="290"/>
        <v/>
      </c>
      <c r="Y2571" s="3" t="str">
        <f t="shared" si="291"/>
        <v>Đã thanh toán</v>
      </c>
      <c r="Z2571" s="250">
        <f>Table1[[#This Row],[Hạn thanh toán]]</f>
        <v>45696</v>
      </c>
      <c r="AA2571" s="250">
        <f>Table1[[#This Row],[Ngày Thanh toán]]</f>
        <v>45713</v>
      </c>
      <c r="AD2571" s="3" t="str">
        <f>IF(Table1[[#This Row],[Mã khách hàng]]="","",VLOOKUP($A2571,Ma_KH!$A:$Q,Ma_KH!O$1,0))</f>
        <v>BRG - FUJIMART</v>
      </c>
      <c r="AE2571" s="3" t="str">
        <f>IF(Table1[[#This Row],[Mã khách hàng]]="","",VLOOKUP($A2571,Ma_KH!$A:$Q,Ma_KH!P$1,0))</f>
        <v>CÔNG TY TNHH BÁN LẺ FUJIMART VIỆT NAM</v>
      </c>
      <c r="AF2571" s="3" t="str">
        <f>VLOOKUP(A2571,Ma_KH!A:Q,Ma_KH!J$1,0)</f>
        <v>Vũ Anh Tuấn</v>
      </c>
    </row>
    <row r="2572" spans="1:32">
      <c r="A2572" s="242" t="s">
        <v>184</v>
      </c>
      <c r="B2572" s="242" t="s">
        <v>5155</v>
      </c>
      <c r="C2572" s="90">
        <v>45666</v>
      </c>
      <c r="D2572" s="91" t="s">
        <v>19419</v>
      </c>
      <c r="E2572" s="318">
        <v>45666</v>
      </c>
      <c r="F2572" s="242" t="s">
        <v>20379</v>
      </c>
      <c r="G2572" s="242" t="s">
        <v>5168</v>
      </c>
      <c r="H2572" s="241">
        <v>11311536</v>
      </c>
      <c r="I2572" s="241">
        <v>0</v>
      </c>
      <c r="J2572" s="241">
        <v>904923</v>
      </c>
      <c r="K2572" s="241">
        <v>12216459</v>
      </c>
      <c r="L2572" s="8" t="s">
        <v>24</v>
      </c>
      <c r="M2572" s="21">
        <v>45713</v>
      </c>
      <c r="O2572" s="278">
        <f>IF(Table1[[#This Row],[Phân loại]]="Tồn đầu kỳ",Table1[[#This Row],[Tổng giá trị]],0)</f>
        <v>0</v>
      </c>
      <c r="P2572" s="8">
        <f>IF(Table1[[#This Row],[Số còn phải thu ĐK]]&lt;&gt;0,0,IF(Table1[[#This Row],[Phân loại]]="Bán hàng",Table1[[#This Row],[Tổng giá trị]],-Table1[[#This Row],[Tổng giá trị]]))</f>
        <v>12216459</v>
      </c>
      <c r="Q2572" s="278">
        <f>IF(M2572&lt;&gt;"",IF(O2572&lt;&gt;0,O2572,P2572),0)</f>
        <v>12216459</v>
      </c>
      <c r="R2572" s="8">
        <f>Table1[[#This Row],[Số còn phải thu ĐK]]+Table1[[#This Row],[Giá Trị HD sau CK]]-Table1[[#This Row],[Số tiền đã thu]]</f>
        <v>0</v>
      </c>
      <c r="S2572" s="7">
        <f>IF(Table1[[#This Row],[Ngày hóa đơn]]&lt;&gt;"",Table1[[#This Row],[Ngày hóa đơn]],Table1[[#This Row],[Ngày hạch toán]])</f>
        <v>45666</v>
      </c>
      <c r="T2572" s="8">
        <v>30</v>
      </c>
      <c r="U2572" s="7">
        <f>IF(Table1[[#This Row],[Ngày tính CN]]="","",S2572+T2572)</f>
        <v>45696</v>
      </c>
      <c r="V2572" s="71">
        <f ca="1">IF(Table1[[#This Row],[Hạn thanh toán]]="","",IF((U2572-NOW())&lt;0,0,(U2572-NOW())))</f>
        <v>0</v>
      </c>
      <c r="W2572" s="278"/>
      <c r="X2572" s="278" t="str">
        <f ca="1">IF(OR($U2572="",$R2572=0),"",IF((U$4-NOW())&lt;0,-($U2572-NOW()),0))</f>
        <v/>
      </c>
      <c r="Y2572" s="3" t="str">
        <f>IF(R2572=0,"Đã thanh toán",IF(X2572="","",IF(X2572&lt;=0,"Chưa đến hạn thanh toán",IF(X2572&lt;=30,"Nợ quá hạn 30 ngày",IF(X2572&lt;=60,"Nợ quá hạn từ 30 ngày đến 60 ngày",IF(X2572&lt;=90,"Nợ quá hạn từ 60 ngày đến 90 ngày",IF(X2572&lt;=120,"Nợ quá hạn từ 90 ngày đến 120 ngày","Nợ quá hạn hơn 120 ngày có khả năng mất thanh toán")))))))</f>
        <v>Đã thanh toán</v>
      </c>
      <c r="Z2572" s="250">
        <f>Table1[[#This Row],[Hạn thanh toán]]</f>
        <v>45696</v>
      </c>
      <c r="AA2572" s="250">
        <f>Table1[[#This Row],[Ngày Thanh toán]]</f>
        <v>45713</v>
      </c>
      <c r="AD2572" s="3" t="str">
        <f>IF(Table1[[#This Row],[Mã khách hàng]]="","",VLOOKUP($A2572,Ma_KH!$A:$Q,Ma_KH!O$1,0))</f>
        <v>BRG - FUJIMART</v>
      </c>
      <c r="AE2572" s="3" t="str">
        <f>IF(Table1[[#This Row],[Mã khách hàng]]="","",VLOOKUP($A2572,Ma_KH!$A:$Q,Ma_KH!P$1,0))</f>
        <v>CÔNG TY TNHH BÁN LẺ FUJIMART VIỆT NAM</v>
      </c>
      <c r="AF2572" s="3" t="str">
        <f>VLOOKUP(A2572,Ma_KH!A:Q,Ma_KH!J$1,0)</f>
        <v>Vũ Anh Tuấn</v>
      </c>
    </row>
    <row r="2573" spans="1:32">
      <c r="A2573" s="242" t="s">
        <v>184</v>
      </c>
      <c r="B2573" s="242" t="s">
        <v>5155</v>
      </c>
      <c r="C2573" s="90">
        <v>45667</v>
      </c>
      <c r="D2573" s="91" t="s">
        <v>19420</v>
      </c>
      <c r="E2573" s="318">
        <v>45667</v>
      </c>
      <c r="F2573" s="242" t="s">
        <v>20380</v>
      </c>
      <c r="G2573" s="242" t="s">
        <v>5161</v>
      </c>
      <c r="H2573" s="241">
        <v>2953715</v>
      </c>
      <c r="I2573" s="241">
        <v>0</v>
      </c>
      <c r="J2573" s="241">
        <v>236297</v>
      </c>
      <c r="K2573" s="241">
        <v>3190012</v>
      </c>
      <c r="L2573" s="8" t="s">
        <v>24</v>
      </c>
      <c r="M2573" s="21">
        <v>45713</v>
      </c>
      <c r="O2573" s="278">
        <f>IF(Table1[[#This Row],[Phân loại]]="Tồn đầu kỳ",Table1[[#This Row],[Tổng giá trị]],0)</f>
        <v>0</v>
      </c>
      <c r="P2573" s="8">
        <f>IF(Table1[[#This Row],[Số còn phải thu ĐK]]&lt;&gt;0,0,IF(Table1[[#This Row],[Phân loại]]="Bán hàng",Table1[[#This Row],[Tổng giá trị]],-Table1[[#This Row],[Tổng giá trị]]))</f>
        <v>3190012</v>
      </c>
      <c r="Q2573" s="278">
        <f>IF(M2573&lt;&gt;"",IF(O2573&lt;&gt;0,O2573,P2573),0)</f>
        <v>3190012</v>
      </c>
      <c r="R2573" s="8">
        <f>Table1[[#This Row],[Số còn phải thu ĐK]]+Table1[[#This Row],[Giá Trị HD sau CK]]-Table1[[#This Row],[Số tiền đã thu]]</f>
        <v>0</v>
      </c>
      <c r="S2573" s="7">
        <f>IF(Table1[[#This Row],[Ngày hóa đơn]]&lt;&gt;"",Table1[[#This Row],[Ngày hóa đơn]],Table1[[#This Row],[Ngày hạch toán]])</f>
        <v>45667</v>
      </c>
      <c r="T2573" s="8">
        <v>30</v>
      </c>
      <c r="U2573" s="7">
        <f>IF(Table1[[#This Row],[Ngày tính CN]]="","",S2573+T2573)</f>
        <v>45697</v>
      </c>
      <c r="V2573" s="71">
        <f ca="1">IF(Table1[[#This Row],[Hạn thanh toán]]="","",IF((U2573-NOW())&lt;0,0,(U2573-NOW())))</f>
        <v>0</v>
      </c>
      <c r="W2573" s="278"/>
      <c r="X2573" s="278" t="str">
        <f ca="1">IF(OR($U2573="",$R2573=0),"",IF((U$4-NOW())&lt;0,-($U2573-NOW()),0))</f>
        <v/>
      </c>
      <c r="Y2573" s="3" t="str">
        <f>IF(R2573=0,"Đã thanh toán",IF(X2573="","",IF(X2573&lt;=0,"Chưa đến hạn thanh toán",IF(X2573&lt;=30,"Nợ quá hạn 30 ngày",IF(X2573&lt;=60,"Nợ quá hạn từ 30 ngày đến 60 ngày",IF(X2573&lt;=90,"Nợ quá hạn từ 60 ngày đến 90 ngày",IF(X2573&lt;=120,"Nợ quá hạn từ 90 ngày đến 120 ngày","Nợ quá hạn hơn 120 ngày có khả năng mất thanh toán")))))))</f>
        <v>Đã thanh toán</v>
      </c>
      <c r="Z2573" s="250">
        <f>Table1[[#This Row],[Hạn thanh toán]]</f>
        <v>45697</v>
      </c>
      <c r="AA2573" s="250">
        <f>Table1[[#This Row],[Ngày Thanh toán]]</f>
        <v>45713</v>
      </c>
      <c r="AD2573" s="3" t="str">
        <f>IF(Table1[[#This Row],[Mã khách hàng]]="","",VLOOKUP($A2573,Ma_KH!$A:$Q,Ma_KH!O$1,0))</f>
        <v>BRG - FUJIMART</v>
      </c>
      <c r="AE2573" s="3" t="str">
        <f>IF(Table1[[#This Row],[Mã khách hàng]]="","",VLOOKUP($A2573,Ma_KH!$A:$Q,Ma_KH!P$1,0))</f>
        <v>CÔNG TY TNHH BÁN LẺ FUJIMART VIỆT NAM</v>
      </c>
      <c r="AF2573" s="3" t="str">
        <f>VLOOKUP(A2573,Ma_KH!A:Q,Ma_KH!J$1,0)</f>
        <v>Vũ Anh Tuấn</v>
      </c>
    </row>
    <row r="2574" spans="1:32">
      <c r="A2574" s="242" t="s">
        <v>184</v>
      </c>
      <c r="B2574" s="242" t="s">
        <v>5155</v>
      </c>
      <c r="C2574" s="90">
        <v>45667</v>
      </c>
      <c r="D2574" s="91" t="s">
        <v>19421</v>
      </c>
      <c r="E2574" s="318">
        <v>45667</v>
      </c>
      <c r="F2574" s="242" t="s">
        <v>20381</v>
      </c>
      <c r="G2574" s="242" t="s">
        <v>5343</v>
      </c>
      <c r="H2574" s="241">
        <v>1801075</v>
      </c>
      <c r="I2574" s="241">
        <v>0</v>
      </c>
      <c r="J2574" s="241">
        <v>144086</v>
      </c>
      <c r="K2574" s="241">
        <v>1945161</v>
      </c>
      <c r="L2574" s="8" t="s">
        <v>24</v>
      </c>
      <c r="M2574" s="21">
        <v>45713</v>
      </c>
      <c r="O2574" s="278">
        <f>IF(Table1[[#This Row],[Phân loại]]="Tồn đầu kỳ",Table1[[#This Row],[Tổng giá trị]],0)</f>
        <v>0</v>
      </c>
      <c r="P2574" s="8">
        <f>IF(Table1[[#This Row],[Số còn phải thu ĐK]]&lt;&gt;0,0,IF(Table1[[#This Row],[Phân loại]]="Bán hàng",Table1[[#This Row],[Tổng giá trị]],-Table1[[#This Row],[Tổng giá trị]]))</f>
        <v>1945161</v>
      </c>
      <c r="Q2574" s="278">
        <f>IF(M2574&lt;&gt;"",IF(O2574&lt;&gt;0,O2574,P2574),0)</f>
        <v>1945161</v>
      </c>
      <c r="R2574" s="8">
        <f>Table1[[#This Row],[Số còn phải thu ĐK]]+Table1[[#This Row],[Giá Trị HD sau CK]]-Table1[[#This Row],[Số tiền đã thu]]</f>
        <v>0</v>
      </c>
      <c r="S2574" s="7">
        <f>IF(Table1[[#This Row],[Ngày hóa đơn]]&lt;&gt;"",Table1[[#This Row],[Ngày hóa đơn]],Table1[[#This Row],[Ngày hạch toán]])</f>
        <v>45667</v>
      </c>
      <c r="T2574" s="8">
        <v>30</v>
      </c>
      <c r="U2574" s="7">
        <f>IF(Table1[[#This Row],[Ngày tính CN]]="","",S2574+T2574)</f>
        <v>45697</v>
      </c>
      <c r="V2574" s="71">
        <f ca="1">IF(Table1[[#This Row],[Hạn thanh toán]]="","",IF((U2574-NOW())&lt;0,0,(U2574-NOW())))</f>
        <v>0</v>
      </c>
      <c r="W2574" s="278"/>
      <c r="X2574" s="278" t="str">
        <f ca="1">IF(OR($U2574="",$R2574=0),"",IF((U$4-NOW())&lt;0,-($U2574-NOW()),0))</f>
        <v/>
      </c>
      <c r="Y2574" s="3" t="str">
        <f>IF(R2574=0,"Đã thanh toán",IF(X2574="","",IF(X2574&lt;=0,"Chưa đến hạn thanh toán",IF(X2574&lt;=30,"Nợ quá hạn 30 ngày",IF(X2574&lt;=60,"Nợ quá hạn từ 30 ngày đến 60 ngày",IF(X2574&lt;=90,"Nợ quá hạn từ 60 ngày đến 90 ngày",IF(X2574&lt;=120,"Nợ quá hạn từ 90 ngày đến 120 ngày","Nợ quá hạn hơn 120 ngày có khả năng mất thanh toán")))))))</f>
        <v>Đã thanh toán</v>
      </c>
      <c r="Z2574" s="250">
        <f>Table1[[#This Row],[Hạn thanh toán]]</f>
        <v>45697</v>
      </c>
      <c r="AA2574" s="250">
        <f>Table1[[#This Row],[Ngày Thanh toán]]</f>
        <v>45713</v>
      </c>
      <c r="AD2574" s="3" t="str">
        <f>IF(Table1[[#This Row],[Mã khách hàng]]="","",VLOOKUP($A2574,Ma_KH!$A:$Q,Ma_KH!O$1,0))</f>
        <v>BRG - FUJIMART</v>
      </c>
      <c r="AE2574" s="3" t="str">
        <f>IF(Table1[[#This Row],[Mã khách hàng]]="","",VLOOKUP($A2574,Ma_KH!$A:$Q,Ma_KH!P$1,0))</f>
        <v>CÔNG TY TNHH BÁN LẺ FUJIMART VIỆT NAM</v>
      </c>
      <c r="AF2574" s="3" t="str">
        <f>VLOOKUP(A2574,Ma_KH!A:Q,Ma_KH!J$1,0)</f>
        <v>Vũ Anh Tuấn</v>
      </c>
    </row>
    <row r="2575" spans="1:32">
      <c r="A2575" s="242" t="s">
        <v>184</v>
      </c>
      <c r="B2575" s="242" t="s">
        <v>5155</v>
      </c>
      <c r="C2575" s="90">
        <v>45667</v>
      </c>
      <c r="D2575" s="91" t="s">
        <v>19422</v>
      </c>
      <c r="E2575" s="318">
        <v>45667</v>
      </c>
      <c r="F2575" s="242" t="s">
        <v>20382</v>
      </c>
      <c r="G2575" s="242" t="s">
        <v>5228</v>
      </c>
      <c r="H2575" s="241">
        <v>2483624</v>
      </c>
      <c r="I2575" s="241">
        <v>0</v>
      </c>
      <c r="J2575" s="241">
        <v>198690</v>
      </c>
      <c r="K2575" s="241">
        <v>2682314</v>
      </c>
      <c r="L2575" s="8" t="s">
        <v>24</v>
      </c>
      <c r="M2575" s="21">
        <v>45713</v>
      </c>
      <c r="O2575" s="278">
        <f>IF(Table1[[#This Row],[Phân loại]]="Tồn đầu kỳ",Table1[[#This Row],[Tổng giá trị]],0)</f>
        <v>0</v>
      </c>
      <c r="P2575" s="8">
        <f>IF(Table1[[#This Row],[Số còn phải thu ĐK]]&lt;&gt;0,0,IF(Table1[[#This Row],[Phân loại]]="Bán hàng",Table1[[#This Row],[Tổng giá trị]],-Table1[[#This Row],[Tổng giá trị]]))</f>
        <v>2682314</v>
      </c>
      <c r="Q2575" s="278">
        <f>IF(M2575&lt;&gt;"",IF(O2575&lt;&gt;0,O2575,P2575),0)</f>
        <v>2682314</v>
      </c>
      <c r="R2575" s="8">
        <f>Table1[[#This Row],[Số còn phải thu ĐK]]+Table1[[#This Row],[Giá Trị HD sau CK]]-Table1[[#This Row],[Số tiền đã thu]]</f>
        <v>0</v>
      </c>
      <c r="S2575" s="7">
        <f>IF(Table1[[#This Row],[Ngày hóa đơn]]&lt;&gt;"",Table1[[#This Row],[Ngày hóa đơn]],Table1[[#This Row],[Ngày hạch toán]])</f>
        <v>45667</v>
      </c>
      <c r="T2575" s="8">
        <v>30</v>
      </c>
      <c r="U2575" s="7">
        <f>IF(Table1[[#This Row],[Ngày tính CN]]="","",S2575+T2575)</f>
        <v>45697</v>
      </c>
      <c r="V2575" s="71">
        <f ca="1">IF(Table1[[#This Row],[Hạn thanh toán]]="","",IF((U2575-NOW())&lt;0,0,(U2575-NOW())))</f>
        <v>0</v>
      </c>
      <c r="W2575" s="278"/>
      <c r="X2575" s="278" t="str">
        <f ca="1">IF(OR($U2575="",$R2575=0),"",IF((U$4-NOW())&lt;0,-($U2575-NOW()),0))</f>
        <v/>
      </c>
      <c r="Y2575" s="3" t="str">
        <f>IF(R2575=0,"Đã thanh toán",IF(X2575="","",IF(X2575&lt;=0,"Chưa đến hạn thanh toán",IF(X2575&lt;=30,"Nợ quá hạn 30 ngày",IF(X2575&lt;=60,"Nợ quá hạn từ 30 ngày đến 60 ngày",IF(X2575&lt;=90,"Nợ quá hạn từ 60 ngày đến 90 ngày",IF(X2575&lt;=120,"Nợ quá hạn từ 90 ngày đến 120 ngày","Nợ quá hạn hơn 120 ngày có khả năng mất thanh toán")))))))</f>
        <v>Đã thanh toán</v>
      </c>
      <c r="Z2575" s="250">
        <f>Table1[[#This Row],[Hạn thanh toán]]</f>
        <v>45697</v>
      </c>
      <c r="AA2575" s="250">
        <f>Table1[[#This Row],[Ngày Thanh toán]]</f>
        <v>45713</v>
      </c>
      <c r="AD2575" s="3" t="str">
        <f>IF(Table1[[#This Row],[Mã khách hàng]]="","",VLOOKUP($A2575,Ma_KH!$A:$Q,Ma_KH!O$1,0))</f>
        <v>BRG - FUJIMART</v>
      </c>
      <c r="AE2575" s="3" t="str">
        <f>IF(Table1[[#This Row],[Mã khách hàng]]="","",VLOOKUP($A2575,Ma_KH!$A:$Q,Ma_KH!P$1,0))</f>
        <v>CÔNG TY TNHH BÁN LẺ FUJIMART VIỆT NAM</v>
      </c>
      <c r="AF2575" s="3" t="str">
        <f>VLOOKUP(A2575,Ma_KH!A:Q,Ma_KH!J$1,0)</f>
        <v>Vũ Anh Tuấn</v>
      </c>
    </row>
    <row r="2576" spans="1:32">
      <c r="A2576" s="242" t="s">
        <v>184</v>
      </c>
      <c r="B2576" s="242" t="s">
        <v>5155</v>
      </c>
      <c r="C2576" s="88">
        <v>45668</v>
      </c>
      <c r="D2576" s="89" t="s">
        <v>19423</v>
      </c>
      <c r="E2576" s="318">
        <v>45668</v>
      </c>
      <c r="F2576" s="242" t="s">
        <v>20383</v>
      </c>
      <c r="G2576" s="242" t="s">
        <v>5243</v>
      </c>
      <c r="H2576" s="241">
        <v>2396403</v>
      </c>
      <c r="I2576" s="241">
        <v>0</v>
      </c>
      <c r="J2576" s="241">
        <v>191712</v>
      </c>
      <c r="K2576" s="241">
        <v>2588115</v>
      </c>
      <c r="L2576" s="8" t="s">
        <v>24</v>
      </c>
      <c r="M2576" s="21">
        <v>45713</v>
      </c>
      <c r="O2576" s="278">
        <f>IF(Table1[[#This Row],[Phân loại]]="Tồn đầu kỳ",Table1[[#This Row],[Tổng giá trị]],0)</f>
        <v>0</v>
      </c>
      <c r="P2576" s="8">
        <f>IF(Table1[[#This Row],[Số còn phải thu ĐK]]&lt;&gt;0,0,IF(Table1[[#This Row],[Phân loại]]="Bán hàng",Table1[[#This Row],[Tổng giá trị]],-Table1[[#This Row],[Tổng giá trị]]))</f>
        <v>2588115</v>
      </c>
      <c r="Q2576" s="278">
        <f t="shared" ref="Q2576:Q2579" si="292">IF(M2576&lt;&gt;"",IF(O2576&lt;&gt;0,O2576,P2576),0)</f>
        <v>2588115</v>
      </c>
      <c r="R2576" s="8">
        <f>Table1[[#This Row],[Số còn phải thu ĐK]]+Table1[[#This Row],[Giá Trị HD sau CK]]-Table1[[#This Row],[Số tiền đã thu]]</f>
        <v>0</v>
      </c>
      <c r="S2576" s="7">
        <f>IF(Table1[[#This Row],[Ngày hóa đơn]]&lt;&gt;"",Table1[[#This Row],[Ngày hóa đơn]],Table1[[#This Row],[Ngày hạch toán]])</f>
        <v>45668</v>
      </c>
      <c r="T2576" s="8">
        <v>30</v>
      </c>
      <c r="U2576" s="7">
        <f>IF(Table1[[#This Row],[Ngày tính CN]]="","",S2576+T2576)</f>
        <v>45698</v>
      </c>
      <c r="V2576" s="71">
        <f ca="1">IF(Table1[[#This Row],[Hạn thanh toán]]="","",IF((U2576-NOW())&lt;0,0,(U2576-NOW())))</f>
        <v>0</v>
      </c>
      <c r="W2576" s="278"/>
      <c r="X2576" s="278" t="str">
        <f t="shared" ref="X2576:X2579" ca="1" si="293">IF(OR($U2576="",$R2576=0),"",IF((U$4-NOW())&lt;0,-($U2576-NOW()),0))</f>
        <v/>
      </c>
      <c r="Y2576" s="3" t="str">
        <f t="shared" ref="Y2576:Y2579" si="294">IF(R2576=0,"Đã thanh toán",IF(X2576="","",IF(X2576&lt;=0,"Chưa đến hạn thanh toán",IF(X2576&lt;=30,"Nợ quá hạn 30 ngày",IF(X2576&lt;=60,"Nợ quá hạn từ 30 ngày đến 60 ngày",IF(X2576&lt;=90,"Nợ quá hạn từ 60 ngày đến 90 ngày",IF(X2576&lt;=120,"Nợ quá hạn từ 90 ngày đến 120 ngày","Nợ quá hạn hơn 120 ngày có khả năng mất thanh toán")))))))</f>
        <v>Đã thanh toán</v>
      </c>
      <c r="Z2576" s="250">
        <f>Table1[[#This Row],[Hạn thanh toán]]</f>
        <v>45698</v>
      </c>
      <c r="AA2576" s="250">
        <f>Table1[[#This Row],[Ngày Thanh toán]]</f>
        <v>45713</v>
      </c>
      <c r="AD2576" s="3" t="str">
        <f>IF(Table1[[#This Row],[Mã khách hàng]]="","",VLOOKUP($A2576,Ma_KH!$A:$Q,Ma_KH!O$1,0))</f>
        <v>BRG - FUJIMART</v>
      </c>
      <c r="AE2576" s="3" t="str">
        <f>IF(Table1[[#This Row],[Mã khách hàng]]="","",VLOOKUP($A2576,Ma_KH!$A:$Q,Ma_KH!P$1,0))</f>
        <v>CÔNG TY TNHH BÁN LẺ FUJIMART VIỆT NAM</v>
      </c>
      <c r="AF2576" s="3" t="str">
        <f>VLOOKUP(A2576,Ma_KH!A:Q,Ma_KH!J$1,0)</f>
        <v>Vũ Anh Tuấn</v>
      </c>
    </row>
    <row r="2577" spans="1:32">
      <c r="A2577" s="242" t="s">
        <v>184</v>
      </c>
      <c r="B2577" s="242" t="s">
        <v>5155</v>
      </c>
      <c r="C2577" s="88">
        <v>45668</v>
      </c>
      <c r="D2577" s="89" t="s">
        <v>19424</v>
      </c>
      <c r="E2577" s="318">
        <v>45668</v>
      </c>
      <c r="F2577" s="242" t="s">
        <v>20384</v>
      </c>
      <c r="G2577" s="242" t="s">
        <v>5323</v>
      </c>
      <c r="H2577" s="241">
        <v>4427391</v>
      </c>
      <c r="I2577" s="241">
        <v>0</v>
      </c>
      <c r="J2577" s="241">
        <v>354191</v>
      </c>
      <c r="K2577" s="241">
        <v>4781582</v>
      </c>
      <c r="L2577" s="8" t="s">
        <v>24</v>
      </c>
      <c r="M2577" s="21">
        <v>45713</v>
      </c>
      <c r="O2577" s="278">
        <f>IF(Table1[[#This Row],[Phân loại]]="Tồn đầu kỳ",Table1[[#This Row],[Tổng giá trị]],0)</f>
        <v>0</v>
      </c>
      <c r="P2577" s="8">
        <f>IF(Table1[[#This Row],[Số còn phải thu ĐK]]&lt;&gt;0,0,IF(Table1[[#This Row],[Phân loại]]="Bán hàng",Table1[[#This Row],[Tổng giá trị]],-Table1[[#This Row],[Tổng giá trị]]))</f>
        <v>4781582</v>
      </c>
      <c r="Q2577" s="278">
        <f t="shared" si="292"/>
        <v>4781582</v>
      </c>
      <c r="R2577" s="8">
        <f>Table1[[#This Row],[Số còn phải thu ĐK]]+Table1[[#This Row],[Giá Trị HD sau CK]]-Table1[[#This Row],[Số tiền đã thu]]</f>
        <v>0</v>
      </c>
      <c r="S2577" s="7">
        <f>IF(Table1[[#This Row],[Ngày hóa đơn]]&lt;&gt;"",Table1[[#This Row],[Ngày hóa đơn]],Table1[[#This Row],[Ngày hạch toán]])</f>
        <v>45668</v>
      </c>
      <c r="T2577" s="8">
        <v>30</v>
      </c>
      <c r="U2577" s="7">
        <f>IF(Table1[[#This Row],[Ngày tính CN]]="","",S2577+T2577)</f>
        <v>45698</v>
      </c>
      <c r="V2577" s="71">
        <f ca="1">IF(Table1[[#This Row],[Hạn thanh toán]]="","",IF((U2577-NOW())&lt;0,0,(U2577-NOW())))</f>
        <v>0</v>
      </c>
      <c r="W2577" s="278"/>
      <c r="X2577" s="278" t="str">
        <f t="shared" ca="1" si="293"/>
        <v/>
      </c>
      <c r="Y2577" s="3" t="str">
        <f t="shared" si="294"/>
        <v>Đã thanh toán</v>
      </c>
      <c r="Z2577" s="250">
        <f>Table1[[#This Row],[Hạn thanh toán]]</f>
        <v>45698</v>
      </c>
      <c r="AA2577" s="250">
        <f>Table1[[#This Row],[Ngày Thanh toán]]</f>
        <v>45713</v>
      </c>
      <c r="AD2577" s="3" t="str">
        <f>IF(Table1[[#This Row],[Mã khách hàng]]="","",VLOOKUP($A2577,Ma_KH!$A:$Q,Ma_KH!O$1,0))</f>
        <v>BRG - FUJIMART</v>
      </c>
      <c r="AE2577" s="3" t="str">
        <f>IF(Table1[[#This Row],[Mã khách hàng]]="","",VLOOKUP($A2577,Ma_KH!$A:$Q,Ma_KH!P$1,0))</f>
        <v>CÔNG TY TNHH BÁN LẺ FUJIMART VIỆT NAM</v>
      </c>
      <c r="AF2577" s="3" t="str">
        <f>VLOOKUP(A2577,Ma_KH!A:Q,Ma_KH!J$1,0)</f>
        <v>Vũ Anh Tuấn</v>
      </c>
    </row>
    <row r="2578" spans="1:32">
      <c r="A2578" s="242" t="s">
        <v>184</v>
      </c>
      <c r="B2578" s="242" t="s">
        <v>5155</v>
      </c>
      <c r="C2578" s="88">
        <v>45668</v>
      </c>
      <c r="D2578" s="89" t="s">
        <v>19425</v>
      </c>
      <c r="E2578" s="318">
        <v>45668</v>
      </c>
      <c r="F2578" s="242" t="s">
        <v>20385</v>
      </c>
      <c r="G2578" s="242" t="s">
        <v>21315</v>
      </c>
      <c r="H2578" s="241">
        <v>4820863</v>
      </c>
      <c r="I2578" s="241">
        <v>0</v>
      </c>
      <c r="J2578" s="241">
        <v>385669</v>
      </c>
      <c r="K2578" s="241">
        <v>5206532</v>
      </c>
      <c r="L2578" s="8" t="s">
        <v>24</v>
      </c>
      <c r="M2578" s="21">
        <v>45713</v>
      </c>
      <c r="O2578" s="278">
        <f>IF(Table1[[#This Row],[Phân loại]]="Tồn đầu kỳ",Table1[[#This Row],[Tổng giá trị]],0)</f>
        <v>0</v>
      </c>
      <c r="P2578" s="8">
        <f>IF(Table1[[#This Row],[Số còn phải thu ĐK]]&lt;&gt;0,0,IF(Table1[[#This Row],[Phân loại]]="Bán hàng",Table1[[#This Row],[Tổng giá trị]],-Table1[[#This Row],[Tổng giá trị]]))</f>
        <v>5206532</v>
      </c>
      <c r="Q2578" s="278">
        <f t="shared" si="292"/>
        <v>5206532</v>
      </c>
      <c r="R2578" s="8">
        <f>Table1[[#This Row],[Số còn phải thu ĐK]]+Table1[[#This Row],[Giá Trị HD sau CK]]-Table1[[#This Row],[Số tiền đã thu]]</f>
        <v>0</v>
      </c>
      <c r="S2578" s="7">
        <f>IF(Table1[[#This Row],[Ngày hóa đơn]]&lt;&gt;"",Table1[[#This Row],[Ngày hóa đơn]],Table1[[#This Row],[Ngày hạch toán]])</f>
        <v>45668</v>
      </c>
      <c r="T2578" s="8">
        <v>30</v>
      </c>
      <c r="U2578" s="7">
        <f>IF(Table1[[#This Row],[Ngày tính CN]]="","",S2578+T2578)</f>
        <v>45698</v>
      </c>
      <c r="V2578" s="71">
        <f ca="1">IF(Table1[[#This Row],[Hạn thanh toán]]="","",IF((U2578-NOW())&lt;0,0,(U2578-NOW())))</f>
        <v>0</v>
      </c>
      <c r="W2578" s="278"/>
      <c r="X2578" s="278" t="str">
        <f t="shared" ca="1" si="293"/>
        <v/>
      </c>
      <c r="Y2578" s="3" t="str">
        <f t="shared" si="294"/>
        <v>Đã thanh toán</v>
      </c>
      <c r="Z2578" s="250">
        <f>Table1[[#This Row],[Hạn thanh toán]]</f>
        <v>45698</v>
      </c>
      <c r="AA2578" s="250">
        <f>Table1[[#This Row],[Ngày Thanh toán]]</f>
        <v>45713</v>
      </c>
      <c r="AD2578" s="3" t="str">
        <f>IF(Table1[[#This Row],[Mã khách hàng]]="","",VLOOKUP($A2578,Ma_KH!$A:$Q,Ma_KH!O$1,0))</f>
        <v>BRG - FUJIMART</v>
      </c>
      <c r="AE2578" s="3" t="str">
        <f>IF(Table1[[#This Row],[Mã khách hàng]]="","",VLOOKUP($A2578,Ma_KH!$A:$Q,Ma_KH!P$1,0))</f>
        <v>CÔNG TY TNHH BÁN LẺ FUJIMART VIỆT NAM</v>
      </c>
      <c r="AF2578" s="3" t="str">
        <f>VLOOKUP(A2578,Ma_KH!A:Q,Ma_KH!J$1,0)</f>
        <v>Vũ Anh Tuấn</v>
      </c>
    </row>
    <row r="2579" spans="1:32">
      <c r="A2579" s="242" t="s">
        <v>184</v>
      </c>
      <c r="B2579" s="242" t="s">
        <v>5155</v>
      </c>
      <c r="C2579" s="90">
        <v>45668</v>
      </c>
      <c r="D2579" s="91" t="s">
        <v>19426</v>
      </c>
      <c r="E2579" s="318">
        <v>45668</v>
      </c>
      <c r="F2579" s="242" t="s">
        <v>20386</v>
      </c>
      <c r="G2579" s="242" t="s">
        <v>5257</v>
      </c>
      <c r="H2579" s="241">
        <v>2202595</v>
      </c>
      <c r="I2579" s="241">
        <v>0</v>
      </c>
      <c r="J2579" s="241">
        <v>176208</v>
      </c>
      <c r="K2579" s="241">
        <v>2378803</v>
      </c>
      <c r="L2579" s="8" t="s">
        <v>24</v>
      </c>
      <c r="M2579" s="21">
        <v>45713</v>
      </c>
      <c r="O2579" s="278">
        <f>IF(Table1[[#This Row],[Phân loại]]="Tồn đầu kỳ",Table1[[#This Row],[Tổng giá trị]],0)</f>
        <v>0</v>
      </c>
      <c r="P2579" s="8">
        <f>IF(Table1[[#This Row],[Số còn phải thu ĐK]]&lt;&gt;0,0,IF(Table1[[#This Row],[Phân loại]]="Bán hàng",Table1[[#This Row],[Tổng giá trị]],-Table1[[#This Row],[Tổng giá trị]]))</f>
        <v>2378803</v>
      </c>
      <c r="Q2579" s="278">
        <f t="shared" si="292"/>
        <v>2378803</v>
      </c>
      <c r="R2579" s="8">
        <f>Table1[[#This Row],[Số còn phải thu ĐK]]+Table1[[#This Row],[Giá Trị HD sau CK]]-Table1[[#This Row],[Số tiền đã thu]]</f>
        <v>0</v>
      </c>
      <c r="S2579" s="7">
        <f>IF(Table1[[#This Row],[Ngày hóa đơn]]&lt;&gt;"",Table1[[#This Row],[Ngày hóa đơn]],Table1[[#This Row],[Ngày hạch toán]])</f>
        <v>45668</v>
      </c>
      <c r="T2579" s="8">
        <v>30</v>
      </c>
      <c r="U2579" s="7">
        <f>IF(Table1[[#This Row],[Ngày tính CN]]="","",S2579+T2579)</f>
        <v>45698</v>
      </c>
      <c r="V2579" s="71">
        <f ca="1">IF(Table1[[#This Row],[Hạn thanh toán]]="","",IF((U2579-NOW())&lt;0,0,(U2579-NOW())))</f>
        <v>0</v>
      </c>
      <c r="W2579" s="278"/>
      <c r="X2579" s="278" t="str">
        <f t="shared" ca="1" si="293"/>
        <v/>
      </c>
      <c r="Y2579" s="3" t="str">
        <f t="shared" si="294"/>
        <v>Đã thanh toán</v>
      </c>
      <c r="Z2579" s="250">
        <f>Table1[[#This Row],[Hạn thanh toán]]</f>
        <v>45698</v>
      </c>
      <c r="AA2579" s="250">
        <f>Table1[[#This Row],[Ngày Thanh toán]]</f>
        <v>45713</v>
      </c>
      <c r="AD2579" s="3" t="str">
        <f>IF(Table1[[#This Row],[Mã khách hàng]]="","",VLOOKUP($A2579,Ma_KH!$A:$Q,Ma_KH!O$1,0))</f>
        <v>BRG - FUJIMART</v>
      </c>
      <c r="AE2579" s="3" t="str">
        <f>IF(Table1[[#This Row],[Mã khách hàng]]="","",VLOOKUP($A2579,Ma_KH!$A:$Q,Ma_KH!P$1,0))</f>
        <v>CÔNG TY TNHH BÁN LẺ FUJIMART VIỆT NAM</v>
      </c>
      <c r="AF2579" s="3" t="str">
        <f>VLOOKUP(A2579,Ma_KH!A:Q,Ma_KH!J$1,0)</f>
        <v>Vũ Anh Tuấn</v>
      </c>
    </row>
    <row r="2580" spans="1:32">
      <c r="A2580" s="242" t="s">
        <v>184</v>
      </c>
      <c r="B2580" s="242" t="s">
        <v>5155</v>
      </c>
      <c r="C2580" s="90">
        <v>45668</v>
      </c>
      <c r="D2580" s="91" t="s">
        <v>19427</v>
      </c>
      <c r="E2580" s="318">
        <v>45668</v>
      </c>
      <c r="F2580" s="242" t="s">
        <v>20387</v>
      </c>
      <c r="G2580" s="242" t="s">
        <v>21316</v>
      </c>
      <c r="H2580" s="241">
        <v>13445500</v>
      </c>
      <c r="I2580" s="241">
        <v>0</v>
      </c>
      <c r="J2580" s="241">
        <v>1075640</v>
      </c>
      <c r="K2580" s="241">
        <v>14521140</v>
      </c>
      <c r="L2580" s="8" t="s">
        <v>24</v>
      </c>
      <c r="M2580" s="21">
        <v>45713</v>
      </c>
      <c r="O2580" s="278">
        <f>IF(Table1[[#This Row],[Phân loại]]="Tồn đầu kỳ",Table1[[#This Row],[Tổng giá trị]],0)</f>
        <v>0</v>
      </c>
      <c r="P2580" s="8">
        <f>IF(Table1[[#This Row],[Số còn phải thu ĐK]]&lt;&gt;0,0,IF(Table1[[#This Row],[Phân loại]]="Bán hàng",Table1[[#This Row],[Tổng giá trị]],-Table1[[#This Row],[Tổng giá trị]]))</f>
        <v>14521140</v>
      </c>
      <c r="Q2580" s="278">
        <f>IF(M2580&lt;&gt;"",IF(O2580&lt;&gt;0,O2580,P2580),0)</f>
        <v>14521140</v>
      </c>
      <c r="R2580" s="8">
        <f>Table1[[#This Row],[Số còn phải thu ĐK]]+Table1[[#This Row],[Giá Trị HD sau CK]]-Table1[[#This Row],[Số tiền đã thu]]</f>
        <v>0</v>
      </c>
      <c r="S2580" s="7">
        <f>IF(Table1[[#This Row],[Ngày hóa đơn]]&lt;&gt;"",Table1[[#This Row],[Ngày hóa đơn]],Table1[[#This Row],[Ngày hạch toán]])</f>
        <v>45668</v>
      </c>
      <c r="T2580" s="8">
        <v>30</v>
      </c>
      <c r="U2580" s="7">
        <f>IF(Table1[[#This Row],[Ngày tính CN]]="","",S2580+T2580)</f>
        <v>45698</v>
      </c>
      <c r="V2580" s="71">
        <f ca="1">IF(Table1[[#This Row],[Hạn thanh toán]]="","",IF((U2580-NOW())&lt;0,0,(U2580-NOW())))</f>
        <v>0</v>
      </c>
      <c r="W2580" s="278"/>
      <c r="X2580" s="278" t="str">
        <f ca="1">IF(OR($U2580="",$R2580=0),"",IF((U$4-NOW())&lt;0,-($U2580-NOW()),0))</f>
        <v/>
      </c>
      <c r="Y2580" s="3" t="str">
        <f>IF(R2580=0,"Đã thanh toán",IF(X2580="","",IF(X2580&lt;=0,"Chưa đến hạn thanh toán",IF(X2580&lt;=30,"Nợ quá hạn 30 ngày",IF(X2580&lt;=60,"Nợ quá hạn từ 30 ngày đến 60 ngày",IF(X2580&lt;=90,"Nợ quá hạn từ 60 ngày đến 90 ngày",IF(X2580&lt;=120,"Nợ quá hạn từ 90 ngày đến 120 ngày","Nợ quá hạn hơn 120 ngày có khả năng mất thanh toán")))))))</f>
        <v>Đã thanh toán</v>
      </c>
      <c r="Z2580" s="250">
        <f>Table1[[#This Row],[Hạn thanh toán]]</f>
        <v>45698</v>
      </c>
      <c r="AA2580" s="250">
        <f>Table1[[#This Row],[Ngày Thanh toán]]</f>
        <v>45713</v>
      </c>
      <c r="AD2580" s="3" t="str">
        <f>IF(Table1[[#This Row],[Mã khách hàng]]="","",VLOOKUP($A2580,Ma_KH!$A:$Q,Ma_KH!O$1,0))</f>
        <v>BRG - FUJIMART</v>
      </c>
      <c r="AE2580" s="3" t="str">
        <f>IF(Table1[[#This Row],[Mã khách hàng]]="","",VLOOKUP($A2580,Ma_KH!$A:$Q,Ma_KH!P$1,0))</f>
        <v>CÔNG TY TNHH BÁN LẺ FUJIMART VIỆT NAM</v>
      </c>
      <c r="AF2580" s="3" t="str">
        <f>VLOOKUP(A2580,Ma_KH!A:Q,Ma_KH!J$1,0)</f>
        <v>Vũ Anh Tuấn</v>
      </c>
    </row>
    <row r="2581" spans="1:32">
      <c r="A2581" s="242" t="s">
        <v>184</v>
      </c>
      <c r="B2581" s="242" t="s">
        <v>5155</v>
      </c>
      <c r="C2581" s="88">
        <v>45668</v>
      </c>
      <c r="D2581" s="89" t="s">
        <v>19428</v>
      </c>
      <c r="E2581" s="318">
        <v>45668</v>
      </c>
      <c r="F2581" s="242" t="s">
        <v>20388</v>
      </c>
      <c r="G2581" s="242" t="s">
        <v>5188</v>
      </c>
      <c r="H2581" s="241">
        <v>1406450</v>
      </c>
      <c r="I2581" s="241">
        <v>0</v>
      </c>
      <c r="J2581" s="241">
        <v>112516</v>
      </c>
      <c r="K2581" s="241">
        <v>1518966</v>
      </c>
      <c r="L2581" s="8" t="s">
        <v>24</v>
      </c>
      <c r="M2581" s="21">
        <v>45713</v>
      </c>
      <c r="O2581" s="278">
        <f>IF(Table1[[#This Row],[Phân loại]]="Tồn đầu kỳ",Table1[[#This Row],[Tổng giá trị]],0)</f>
        <v>0</v>
      </c>
      <c r="P2581" s="8">
        <f>IF(Table1[[#This Row],[Số còn phải thu ĐK]]&lt;&gt;0,0,IF(Table1[[#This Row],[Phân loại]]="Bán hàng",Table1[[#This Row],[Tổng giá trị]],-Table1[[#This Row],[Tổng giá trị]]))</f>
        <v>1518966</v>
      </c>
      <c r="Q2581" s="278">
        <f t="shared" ref="Q2581:Q2582" si="295">IF(M2581&lt;&gt;"",IF(O2581&lt;&gt;0,O2581,P2581),0)</f>
        <v>1518966</v>
      </c>
      <c r="R2581" s="8">
        <f>Table1[[#This Row],[Số còn phải thu ĐK]]+Table1[[#This Row],[Giá Trị HD sau CK]]-Table1[[#This Row],[Số tiền đã thu]]</f>
        <v>0</v>
      </c>
      <c r="S2581" s="7">
        <f>IF(Table1[[#This Row],[Ngày hóa đơn]]&lt;&gt;"",Table1[[#This Row],[Ngày hóa đơn]],Table1[[#This Row],[Ngày hạch toán]])</f>
        <v>45668</v>
      </c>
      <c r="T2581" s="8">
        <v>30</v>
      </c>
      <c r="U2581" s="7">
        <f>IF(Table1[[#This Row],[Ngày tính CN]]="","",S2581+T2581)</f>
        <v>45698</v>
      </c>
      <c r="V2581" s="71">
        <f ca="1">IF(Table1[[#This Row],[Hạn thanh toán]]="","",IF((U2581-NOW())&lt;0,0,(U2581-NOW())))</f>
        <v>0</v>
      </c>
      <c r="W2581" s="278"/>
      <c r="X2581" s="278" t="str">
        <f t="shared" ref="X2581:X2582" ca="1" si="296">IF(OR($U2581="",$R2581=0),"",IF((U$4-NOW())&lt;0,-($U2581-NOW()),0))</f>
        <v/>
      </c>
      <c r="Y2581" s="3" t="str">
        <f t="shared" ref="Y2581:Y2582" si="297">IF(R2581=0,"Đã thanh toán",IF(X2581="","",IF(X2581&lt;=0,"Chưa đến hạn thanh toán",IF(X2581&lt;=30,"Nợ quá hạn 30 ngày",IF(X2581&lt;=60,"Nợ quá hạn từ 30 ngày đến 60 ngày",IF(X2581&lt;=90,"Nợ quá hạn từ 60 ngày đến 90 ngày",IF(X2581&lt;=120,"Nợ quá hạn từ 90 ngày đến 120 ngày","Nợ quá hạn hơn 120 ngày có khả năng mất thanh toán")))))))</f>
        <v>Đã thanh toán</v>
      </c>
      <c r="Z2581" s="250">
        <f>Table1[[#This Row],[Hạn thanh toán]]</f>
        <v>45698</v>
      </c>
      <c r="AA2581" s="250">
        <f>Table1[[#This Row],[Ngày Thanh toán]]</f>
        <v>45713</v>
      </c>
      <c r="AD2581" s="3" t="str">
        <f>IF(Table1[[#This Row],[Mã khách hàng]]="","",VLOOKUP($A2581,Ma_KH!$A:$Q,Ma_KH!O$1,0))</f>
        <v>BRG - FUJIMART</v>
      </c>
      <c r="AE2581" s="3" t="str">
        <f>IF(Table1[[#This Row],[Mã khách hàng]]="","",VLOOKUP($A2581,Ma_KH!$A:$Q,Ma_KH!P$1,0))</f>
        <v>CÔNG TY TNHH BÁN LẺ FUJIMART VIỆT NAM</v>
      </c>
      <c r="AF2581" s="3" t="str">
        <f>VLOOKUP(A2581,Ma_KH!A:Q,Ma_KH!J$1,0)</f>
        <v>Vũ Anh Tuấn</v>
      </c>
    </row>
    <row r="2582" spans="1:32">
      <c r="A2582" s="242" t="s">
        <v>184</v>
      </c>
      <c r="B2582" s="242" t="s">
        <v>5155</v>
      </c>
      <c r="C2582" s="90">
        <v>45668</v>
      </c>
      <c r="D2582" s="91" t="s">
        <v>19429</v>
      </c>
      <c r="E2582" s="318">
        <v>45668</v>
      </c>
      <c r="F2582" s="242" t="s">
        <v>20389</v>
      </c>
      <c r="G2582" s="242" t="s">
        <v>5285</v>
      </c>
      <c r="H2582" s="241">
        <v>1823545</v>
      </c>
      <c r="I2582" s="241">
        <v>0</v>
      </c>
      <c r="J2582" s="241">
        <v>145884</v>
      </c>
      <c r="K2582" s="241">
        <v>1969429</v>
      </c>
      <c r="L2582" s="8" t="s">
        <v>24</v>
      </c>
      <c r="M2582" s="21">
        <v>45713</v>
      </c>
      <c r="O2582" s="278">
        <f>IF(Table1[[#This Row],[Phân loại]]="Tồn đầu kỳ",Table1[[#This Row],[Tổng giá trị]],0)</f>
        <v>0</v>
      </c>
      <c r="P2582" s="8">
        <f>IF(Table1[[#This Row],[Số còn phải thu ĐK]]&lt;&gt;0,0,IF(Table1[[#This Row],[Phân loại]]="Bán hàng",Table1[[#This Row],[Tổng giá trị]],-Table1[[#This Row],[Tổng giá trị]]))</f>
        <v>1969429</v>
      </c>
      <c r="Q2582" s="278">
        <f t="shared" si="295"/>
        <v>1969429</v>
      </c>
      <c r="R2582" s="8">
        <f>Table1[[#This Row],[Số còn phải thu ĐK]]+Table1[[#This Row],[Giá Trị HD sau CK]]-Table1[[#This Row],[Số tiền đã thu]]</f>
        <v>0</v>
      </c>
      <c r="S2582" s="7">
        <f>IF(Table1[[#This Row],[Ngày hóa đơn]]&lt;&gt;"",Table1[[#This Row],[Ngày hóa đơn]],Table1[[#This Row],[Ngày hạch toán]])</f>
        <v>45668</v>
      </c>
      <c r="T2582" s="8">
        <v>30</v>
      </c>
      <c r="U2582" s="7">
        <f>IF(Table1[[#This Row],[Ngày tính CN]]="","",S2582+T2582)</f>
        <v>45698</v>
      </c>
      <c r="V2582" s="71">
        <f ca="1">IF(Table1[[#This Row],[Hạn thanh toán]]="","",IF((U2582-NOW())&lt;0,0,(U2582-NOW())))</f>
        <v>0</v>
      </c>
      <c r="W2582" s="278"/>
      <c r="X2582" s="278" t="str">
        <f t="shared" ca="1" si="296"/>
        <v/>
      </c>
      <c r="Y2582" s="3" t="str">
        <f t="shared" si="297"/>
        <v>Đã thanh toán</v>
      </c>
      <c r="Z2582" s="250">
        <f>Table1[[#This Row],[Hạn thanh toán]]</f>
        <v>45698</v>
      </c>
      <c r="AA2582" s="250">
        <f>Table1[[#This Row],[Ngày Thanh toán]]</f>
        <v>45713</v>
      </c>
      <c r="AD2582" s="3" t="str">
        <f>IF(Table1[[#This Row],[Mã khách hàng]]="","",VLOOKUP($A2582,Ma_KH!$A:$Q,Ma_KH!O$1,0))</f>
        <v>BRG - FUJIMART</v>
      </c>
      <c r="AE2582" s="3" t="str">
        <f>IF(Table1[[#This Row],[Mã khách hàng]]="","",VLOOKUP($A2582,Ma_KH!$A:$Q,Ma_KH!P$1,0))</f>
        <v>CÔNG TY TNHH BÁN LẺ FUJIMART VIỆT NAM</v>
      </c>
      <c r="AF2582" s="3" t="str">
        <f>VLOOKUP(A2582,Ma_KH!A:Q,Ma_KH!J$1,0)</f>
        <v>Vũ Anh Tuấn</v>
      </c>
    </row>
    <row r="2583" spans="1:32">
      <c r="A2583" s="242" t="s">
        <v>184</v>
      </c>
      <c r="B2583" s="242" t="s">
        <v>5155</v>
      </c>
      <c r="C2583" s="90">
        <v>45670</v>
      </c>
      <c r="D2583" s="91" t="s">
        <v>19430</v>
      </c>
      <c r="E2583" s="318">
        <v>45670</v>
      </c>
      <c r="F2583" s="242" t="s">
        <v>20390</v>
      </c>
      <c r="G2583" s="242" t="s">
        <v>5176</v>
      </c>
      <c r="H2583" s="241">
        <v>2620295</v>
      </c>
      <c r="I2583" s="241">
        <v>0</v>
      </c>
      <c r="J2583" s="241">
        <v>209624</v>
      </c>
      <c r="K2583" s="241">
        <v>2829919</v>
      </c>
      <c r="L2583" s="8" t="s">
        <v>24</v>
      </c>
      <c r="M2583" s="21">
        <v>45713</v>
      </c>
      <c r="O2583" s="278">
        <f>IF(Table1[[#This Row],[Phân loại]]="Tồn đầu kỳ",Table1[[#This Row],[Tổng giá trị]],0)</f>
        <v>0</v>
      </c>
      <c r="P2583" s="8">
        <f>IF(Table1[[#This Row],[Số còn phải thu ĐK]]&lt;&gt;0,0,IF(Table1[[#This Row],[Phân loại]]="Bán hàng",Table1[[#This Row],[Tổng giá trị]],-Table1[[#This Row],[Tổng giá trị]]))</f>
        <v>2829919</v>
      </c>
      <c r="Q2583" s="278">
        <f t="shared" ref="Q2583:Q2590" si="298">IF(M2583&lt;&gt;"",IF(O2583&lt;&gt;0,O2583,P2583),0)</f>
        <v>2829919</v>
      </c>
      <c r="R2583" s="8">
        <f>Table1[[#This Row],[Số còn phải thu ĐK]]+Table1[[#This Row],[Giá Trị HD sau CK]]-Table1[[#This Row],[Số tiền đã thu]]</f>
        <v>0</v>
      </c>
      <c r="S2583" s="7">
        <f>IF(Table1[[#This Row],[Ngày hóa đơn]]&lt;&gt;"",Table1[[#This Row],[Ngày hóa đơn]],Table1[[#This Row],[Ngày hạch toán]])</f>
        <v>45670</v>
      </c>
      <c r="T2583" s="8">
        <v>30</v>
      </c>
      <c r="U2583" s="7">
        <f>IF(Table1[[#This Row],[Ngày tính CN]]="","",S2583+T2583)</f>
        <v>45700</v>
      </c>
      <c r="V2583" s="71">
        <f ca="1">IF(Table1[[#This Row],[Hạn thanh toán]]="","",IF((U2583-NOW())&lt;0,0,(U2583-NOW())))</f>
        <v>0</v>
      </c>
      <c r="W2583" s="278"/>
      <c r="X2583" s="278" t="str">
        <f t="shared" ref="X2583:X2590" ca="1" si="299">IF(OR($U2583="",$R2583=0),"",IF((U$4-NOW())&lt;0,-($U2583-NOW()),0))</f>
        <v/>
      </c>
      <c r="Y2583" s="3" t="str">
        <f t="shared" ref="Y2583:Y2590" si="300">IF(R2583=0,"Đã thanh toán",IF(X2583="","",IF(X2583&lt;=0,"Chưa đến hạn thanh toán",IF(X2583&lt;=30,"Nợ quá hạn 30 ngày",IF(X2583&lt;=60,"Nợ quá hạn từ 30 ngày đến 60 ngày",IF(X2583&lt;=90,"Nợ quá hạn từ 60 ngày đến 90 ngày",IF(X2583&lt;=120,"Nợ quá hạn từ 90 ngày đến 120 ngày","Nợ quá hạn hơn 120 ngày có khả năng mất thanh toán")))))))</f>
        <v>Đã thanh toán</v>
      </c>
      <c r="Z2583" s="250">
        <f>Table1[[#This Row],[Hạn thanh toán]]</f>
        <v>45700</v>
      </c>
      <c r="AA2583" s="250">
        <f>Table1[[#This Row],[Ngày Thanh toán]]</f>
        <v>45713</v>
      </c>
      <c r="AD2583" s="3" t="str">
        <f>IF(Table1[[#This Row],[Mã khách hàng]]="","",VLOOKUP($A2583,Ma_KH!$A:$Q,Ma_KH!O$1,0))</f>
        <v>BRG - FUJIMART</v>
      </c>
      <c r="AE2583" s="3" t="str">
        <f>IF(Table1[[#This Row],[Mã khách hàng]]="","",VLOOKUP($A2583,Ma_KH!$A:$Q,Ma_KH!P$1,0))</f>
        <v>CÔNG TY TNHH BÁN LẺ FUJIMART VIỆT NAM</v>
      </c>
      <c r="AF2583" s="3" t="str">
        <f>VLOOKUP(A2583,Ma_KH!A:Q,Ma_KH!J$1,0)</f>
        <v>Vũ Anh Tuấn</v>
      </c>
    </row>
    <row r="2584" spans="1:32">
      <c r="A2584" s="242" t="s">
        <v>184</v>
      </c>
      <c r="B2584" s="242" t="s">
        <v>5155</v>
      </c>
      <c r="C2584" s="90">
        <v>45670</v>
      </c>
      <c r="D2584" s="91" t="s">
        <v>19431</v>
      </c>
      <c r="E2584" s="318">
        <v>45670</v>
      </c>
      <c r="F2584" s="242" t="s">
        <v>20391</v>
      </c>
      <c r="G2584" s="242" t="s">
        <v>5163</v>
      </c>
      <c r="H2584" s="241">
        <v>3161695</v>
      </c>
      <c r="I2584" s="241">
        <v>0</v>
      </c>
      <c r="J2584" s="241">
        <v>252936</v>
      </c>
      <c r="K2584" s="241">
        <v>3414631</v>
      </c>
      <c r="L2584" s="8" t="s">
        <v>24</v>
      </c>
      <c r="M2584" s="21">
        <v>45713</v>
      </c>
      <c r="O2584" s="278">
        <f>IF(Table1[[#This Row],[Phân loại]]="Tồn đầu kỳ",Table1[[#This Row],[Tổng giá trị]],0)</f>
        <v>0</v>
      </c>
      <c r="P2584" s="8">
        <f>IF(Table1[[#This Row],[Số còn phải thu ĐK]]&lt;&gt;0,0,IF(Table1[[#This Row],[Phân loại]]="Bán hàng",Table1[[#This Row],[Tổng giá trị]],-Table1[[#This Row],[Tổng giá trị]]))</f>
        <v>3414631</v>
      </c>
      <c r="Q2584" s="278">
        <f t="shared" si="298"/>
        <v>3414631</v>
      </c>
      <c r="R2584" s="8">
        <f>Table1[[#This Row],[Số còn phải thu ĐK]]+Table1[[#This Row],[Giá Trị HD sau CK]]-Table1[[#This Row],[Số tiền đã thu]]</f>
        <v>0</v>
      </c>
      <c r="S2584" s="7">
        <f>IF(Table1[[#This Row],[Ngày hóa đơn]]&lt;&gt;"",Table1[[#This Row],[Ngày hóa đơn]],Table1[[#This Row],[Ngày hạch toán]])</f>
        <v>45670</v>
      </c>
      <c r="T2584" s="8">
        <v>30</v>
      </c>
      <c r="U2584" s="7">
        <f>IF(Table1[[#This Row],[Ngày tính CN]]="","",S2584+T2584)</f>
        <v>45700</v>
      </c>
      <c r="V2584" s="71">
        <f ca="1">IF(Table1[[#This Row],[Hạn thanh toán]]="","",IF((U2584-NOW())&lt;0,0,(U2584-NOW())))</f>
        <v>0</v>
      </c>
      <c r="W2584" s="278"/>
      <c r="X2584" s="278" t="str">
        <f t="shared" ca="1" si="299"/>
        <v/>
      </c>
      <c r="Y2584" s="3" t="str">
        <f t="shared" si="300"/>
        <v>Đã thanh toán</v>
      </c>
      <c r="Z2584" s="250">
        <f>Table1[[#This Row],[Hạn thanh toán]]</f>
        <v>45700</v>
      </c>
      <c r="AA2584" s="250">
        <f>Table1[[#This Row],[Ngày Thanh toán]]</f>
        <v>45713</v>
      </c>
      <c r="AD2584" s="3" t="str">
        <f>IF(Table1[[#This Row],[Mã khách hàng]]="","",VLOOKUP($A2584,Ma_KH!$A:$Q,Ma_KH!O$1,0))</f>
        <v>BRG - FUJIMART</v>
      </c>
      <c r="AE2584" s="3" t="str">
        <f>IF(Table1[[#This Row],[Mã khách hàng]]="","",VLOOKUP($A2584,Ma_KH!$A:$Q,Ma_KH!P$1,0))</f>
        <v>CÔNG TY TNHH BÁN LẺ FUJIMART VIỆT NAM</v>
      </c>
      <c r="AF2584" s="3" t="str">
        <f>VLOOKUP(A2584,Ma_KH!A:Q,Ma_KH!J$1,0)</f>
        <v>Vũ Anh Tuấn</v>
      </c>
    </row>
    <row r="2585" spans="1:32">
      <c r="A2585" s="242" t="s">
        <v>184</v>
      </c>
      <c r="B2585" s="242" t="s">
        <v>5155</v>
      </c>
      <c r="C2585" s="90">
        <v>45670</v>
      </c>
      <c r="D2585" s="91" t="s">
        <v>19432</v>
      </c>
      <c r="E2585" s="318">
        <v>45670</v>
      </c>
      <c r="F2585" s="242" t="s">
        <v>20392</v>
      </c>
      <c r="G2585" s="242" t="s">
        <v>5233</v>
      </c>
      <c r="H2585" s="241">
        <v>1029965</v>
      </c>
      <c r="I2585" s="241">
        <v>0</v>
      </c>
      <c r="J2585" s="241">
        <v>82397</v>
      </c>
      <c r="K2585" s="241">
        <v>1112362</v>
      </c>
      <c r="L2585" s="8" t="s">
        <v>24</v>
      </c>
      <c r="M2585" s="21">
        <v>45713</v>
      </c>
      <c r="O2585" s="278">
        <f>IF(Table1[[#This Row],[Phân loại]]="Tồn đầu kỳ",Table1[[#This Row],[Tổng giá trị]],0)</f>
        <v>0</v>
      </c>
      <c r="P2585" s="8">
        <f>IF(Table1[[#This Row],[Số còn phải thu ĐK]]&lt;&gt;0,0,IF(Table1[[#This Row],[Phân loại]]="Bán hàng",Table1[[#This Row],[Tổng giá trị]],-Table1[[#This Row],[Tổng giá trị]]))</f>
        <v>1112362</v>
      </c>
      <c r="Q2585" s="278">
        <f t="shared" si="298"/>
        <v>1112362</v>
      </c>
      <c r="R2585" s="8">
        <f>Table1[[#This Row],[Số còn phải thu ĐK]]+Table1[[#This Row],[Giá Trị HD sau CK]]-Table1[[#This Row],[Số tiền đã thu]]</f>
        <v>0</v>
      </c>
      <c r="S2585" s="7">
        <f>IF(Table1[[#This Row],[Ngày hóa đơn]]&lt;&gt;"",Table1[[#This Row],[Ngày hóa đơn]],Table1[[#This Row],[Ngày hạch toán]])</f>
        <v>45670</v>
      </c>
      <c r="T2585" s="8">
        <v>30</v>
      </c>
      <c r="U2585" s="7">
        <f>IF(Table1[[#This Row],[Ngày tính CN]]="","",S2585+T2585)</f>
        <v>45700</v>
      </c>
      <c r="V2585" s="71">
        <f ca="1">IF(Table1[[#This Row],[Hạn thanh toán]]="","",IF((U2585-NOW())&lt;0,0,(U2585-NOW())))</f>
        <v>0</v>
      </c>
      <c r="W2585" s="278"/>
      <c r="X2585" s="278" t="str">
        <f t="shared" ca="1" si="299"/>
        <v/>
      </c>
      <c r="Y2585" s="3" t="str">
        <f t="shared" si="300"/>
        <v>Đã thanh toán</v>
      </c>
      <c r="Z2585" s="250">
        <f>Table1[[#This Row],[Hạn thanh toán]]</f>
        <v>45700</v>
      </c>
      <c r="AA2585" s="250">
        <f>Table1[[#This Row],[Ngày Thanh toán]]</f>
        <v>45713</v>
      </c>
      <c r="AD2585" s="3" t="str">
        <f>IF(Table1[[#This Row],[Mã khách hàng]]="","",VLOOKUP($A2585,Ma_KH!$A:$Q,Ma_KH!O$1,0))</f>
        <v>BRG - FUJIMART</v>
      </c>
      <c r="AE2585" s="3" t="str">
        <f>IF(Table1[[#This Row],[Mã khách hàng]]="","",VLOOKUP($A2585,Ma_KH!$A:$Q,Ma_KH!P$1,0))</f>
        <v>CÔNG TY TNHH BÁN LẺ FUJIMART VIỆT NAM</v>
      </c>
      <c r="AF2585" s="3" t="str">
        <f>VLOOKUP(A2585,Ma_KH!A:Q,Ma_KH!J$1,0)</f>
        <v>Vũ Anh Tuấn</v>
      </c>
    </row>
    <row r="2586" spans="1:32">
      <c r="A2586" s="242" t="s">
        <v>184</v>
      </c>
      <c r="B2586" s="242" t="s">
        <v>5155</v>
      </c>
      <c r="C2586" s="90">
        <v>45670</v>
      </c>
      <c r="D2586" s="91" t="s">
        <v>19433</v>
      </c>
      <c r="E2586" s="318">
        <v>45670</v>
      </c>
      <c r="F2586" s="242" t="s">
        <v>20393</v>
      </c>
      <c r="G2586" s="242" t="s">
        <v>5215</v>
      </c>
      <c r="H2586" s="241">
        <v>1463480</v>
      </c>
      <c r="I2586" s="241">
        <v>0</v>
      </c>
      <c r="J2586" s="241">
        <v>117078</v>
      </c>
      <c r="K2586" s="241">
        <v>1580558</v>
      </c>
      <c r="L2586" s="8" t="s">
        <v>24</v>
      </c>
      <c r="M2586" s="21">
        <v>45713</v>
      </c>
      <c r="O2586" s="278">
        <f>IF(Table1[[#This Row],[Phân loại]]="Tồn đầu kỳ",Table1[[#This Row],[Tổng giá trị]],0)</f>
        <v>0</v>
      </c>
      <c r="P2586" s="8">
        <f>IF(Table1[[#This Row],[Số còn phải thu ĐK]]&lt;&gt;0,0,IF(Table1[[#This Row],[Phân loại]]="Bán hàng",Table1[[#This Row],[Tổng giá trị]],-Table1[[#This Row],[Tổng giá trị]]))</f>
        <v>1580558</v>
      </c>
      <c r="Q2586" s="278">
        <f t="shared" si="298"/>
        <v>1580558</v>
      </c>
      <c r="R2586" s="8">
        <f>Table1[[#This Row],[Số còn phải thu ĐK]]+Table1[[#This Row],[Giá Trị HD sau CK]]-Table1[[#This Row],[Số tiền đã thu]]</f>
        <v>0</v>
      </c>
      <c r="S2586" s="7">
        <f>IF(Table1[[#This Row],[Ngày hóa đơn]]&lt;&gt;"",Table1[[#This Row],[Ngày hóa đơn]],Table1[[#This Row],[Ngày hạch toán]])</f>
        <v>45670</v>
      </c>
      <c r="T2586" s="8">
        <v>30</v>
      </c>
      <c r="U2586" s="7">
        <f>IF(Table1[[#This Row],[Ngày tính CN]]="","",S2586+T2586)</f>
        <v>45700</v>
      </c>
      <c r="V2586" s="71">
        <f ca="1">IF(Table1[[#This Row],[Hạn thanh toán]]="","",IF((U2586-NOW())&lt;0,0,(U2586-NOW())))</f>
        <v>0</v>
      </c>
      <c r="W2586" s="278"/>
      <c r="X2586" s="278" t="str">
        <f t="shared" ca="1" si="299"/>
        <v/>
      </c>
      <c r="Y2586" s="3" t="str">
        <f t="shared" si="300"/>
        <v>Đã thanh toán</v>
      </c>
      <c r="Z2586" s="250">
        <f>Table1[[#This Row],[Hạn thanh toán]]</f>
        <v>45700</v>
      </c>
      <c r="AA2586" s="250">
        <f>Table1[[#This Row],[Ngày Thanh toán]]</f>
        <v>45713</v>
      </c>
      <c r="AD2586" s="3" t="str">
        <f>IF(Table1[[#This Row],[Mã khách hàng]]="","",VLOOKUP($A2586,Ma_KH!$A:$Q,Ma_KH!O$1,0))</f>
        <v>BRG - FUJIMART</v>
      </c>
      <c r="AE2586" s="3" t="str">
        <f>IF(Table1[[#This Row],[Mã khách hàng]]="","",VLOOKUP($A2586,Ma_KH!$A:$Q,Ma_KH!P$1,0))</f>
        <v>CÔNG TY TNHH BÁN LẺ FUJIMART VIỆT NAM</v>
      </c>
      <c r="AF2586" s="3" t="str">
        <f>VLOOKUP(A2586,Ma_KH!A:Q,Ma_KH!J$1,0)</f>
        <v>Vũ Anh Tuấn</v>
      </c>
    </row>
    <row r="2587" spans="1:32">
      <c r="A2587" s="242" t="s">
        <v>184</v>
      </c>
      <c r="B2587" s="242" t="s">
        <v>5155</v>
      </c>
      <c r="C2587" s="90">
        <v>45671</v>
      </c>
      <c r="D2587" s="91" t="s">
        <v>19434</v>
      </c>
      <c r="E2587" s="318">
        <v>45671</v>
      </c>
      <c r="F2587" s="242" t="s">
        <v>20394</v>
      </c>
      <c r="G2587" s="242" t="s">
        <v>5179</v>
      </c>
      <c r="H2587" s="241">
        <v>3487950</v>
      </c>
      <c r="I2587" s="241">
        <v>0</v>
      </c>
      <c r="J2587" s="241">
        <v>279036</v>
      </c>
      <c r="K2587" s="241">
        <v>3766986</v>
      </c>
      <c r="L2587" s="8" t="s">
        <v>24</v>
      </c>
      <c r="M2587" s="21">
        <v>45713</v>
      </c>
      <c r="O2587" s="278">
        <f>IF(Table1[[#This Row],[Phân loại]]="Tồn đầu kỳ",Table1[[#This Row],[Tổng giá trị]],0)</f>
        <v>0</v>
      </c>
      <c r="P2587" s="8">
        <f>IF(Table1[[#This Row],[Số còn phải thu ĐK]]&lt;&gt;0,0,IF(Table1[[#This Row],[Phân loại]]="Bán hàng",Table1[[#This Row],[Tổng giá trị]],-Table1[[#This Row],[Tổng giá trị]]))</f>
        <v>3766986</v>
      </c>
      <c r="Q2587" s="278">
        <f t="shared" si="298"/>
        <v>3766986</v>
      </c>
      <c r="R2587" s="8">
        <f>Table1[[#This Row],[Số còn phải thu ĐK]]+Table1[[#This Row],[Giá Trị HD sau CK]]-Table1[[#This Row],[Số tiền đã thu]]</f>
        <v>0</v>
      </c>
      <c r="S2587" s="7">
        <f>IF(Table1[[#This Row],[Ngày hóa đơn]]&lt;&gt;"",Table1[[#This Row],[Ngày hóa đơn]],Table1[[#This Row],[Ngày hạch toán]])</f>
        <v>45671</v>
      </c>
      <c r="T2587" s="8">
        <v>30</v>
      </c>
      <c r="U2587" s="7">
        <f>IF(Table1[[#This Row],[Ngày tính CN]]="","",S2587+T2587)</f>
        <v>45701</v>
      </c>
      <c r="V2587" s="71">
        <f ca="1">IF(Table1[[#This Row],[Hạn thanh toán]]="","",IF((U2587-NOW())&lt;0,0,(U2587-NOW())))</f>
        <v>0</v>
      </c>
      <c r="W2587" s="278"/>
      <c r="X2587" s="278" t="str">
        <f t="shared" ca="1" si="299"/>
        <v/>
      </c>
      <c r="Y2587" s="3" t="str">
        <f t="shared" si="300"/>
        <v>Đã thanh toán</v>
      </c>
      <c r="Z2587" s="250">
        <f>Table1[[#This Row],[Hạn thanh toán]]</f>
        <v>45701</v>
      </c>
      <c r="AA2587" s="250">
        <f>Table1[[#This Row],[Ngày Thanh toán]]</f>
        <v>45713</v>
      </c>
      <c r="AD2587" s="3" t="str">
        <f>IF(Table1[[#This Row],[Mã khách hàng]]="","",VLOOKUP($A2587,Ma_KH!$A:$Q,Ma_KH!O$1,0))</f>
        <v>BRG - FUJIMART</v>
      </c>
      <c r="AE2587" s="3" t="str">
        <f>IF(Table1[[#This Row],[Mã khách hàng]]="","",VLOOKUP($A2587,Ma_KH!$A:$Q,Ma_KH!P$1,0))</f>
        <v>CÔNG TY TNHH BÁN LẺ FUJIMART VIỆT NAM</v>
      </c>
      <c r="AF2587" s="3" t="str">
        <f>VLOOKUP(A2587,Ma_KH!A:Q,Ma_KH!J$1,0)</f>
        <v>Vũ Anh Tuấn</v>
      </c>
    </row>
    <row r="2588" spans="1:32">
      <c r="A2588" s="242" t="s">
        <v>184</v>
      </c>
      <c r="B2588" s="242" t="s">
        <v>5155</v>
      </c>
      <c r="C2588" s="90">
        <v>45671</v>
      </c>
      <c r="D2588" s="91" t="s">
        <v>19435</v>
      </c>
      <c r="E2588" s="318">
        <v>45671</v>
      </c>
      <c r="F2588" s="242" t="s">
        <v>20395</v>
      </c>
      <c r="G2588" s="242" t="s">
        <v>5250</v>
      </c>
      <c r="H2588" s="241">
        <v>1352546</v>
      </c>
      <c r="I2588" s="241">
        <v>0</v>
      </c>
      <c r="J2588" s="241">
        <v>108204</v>
      </c>
      <c r="K2588" s="241">
        <v>1460750</v>
      </c>
      <c r="L2588" s="8" t="s">
        <v>24</v>
      </c>
      <c r="M2588" s="21">
        <v>45713</v>
      </c>
      <c r="O2588" s="278">
        <f>IF(Table1[[#This Row],[Phân loại]]="Tồn đầu kỳ",Table1[[#This Row],[Tổng giá trị]],0)</f>
        <v>0</v>
      </c>
      <c r="P2588" s="8">
        <f>IF(Table1[[#This Row],[Số còn phải thu ĐK]]&lt;&gt;0,0,IF(Table1[[#This Row],[Phân loại]]="Bán hàng",Table1[[#This Row],[Tổng giá trị]],-Table1[[#This Row],[Tổng giá trị]]))</f>
        <v>1460750</v>
      </c>
      <c r="Q2588" s="278">
        <f t="shared" si="298"/>
        <v>1460750</v>
      </c>
      <c r="R2588" s="8">
        <f>Table1[[#This Row],[Số còn phải thu ĐK]]+Table1[[#This Row],[Giá Trị HD sau CK]]-Table1[[#This Row],[Số tiền đã thu]]</f>
        <v>0</v>
      </c>
      <c r="S2588" s="7">
        <f>IF(Table1[[#This Row],[Ngày hóa đơn]]&lt;&gt;"",Table1[[#This Row],[Ngày hóa đơn]],Table1[[#This Row],[Ngày hạch toán]])</f>
        <v>45671</v>
      </c>
      <c r="T2588" s="8">
        <v>30</v>
      </c>
      <c r="U2588" s="7">
        <f>IF(Table1[[#This Row],[Ngày tính CN]]="","",S2588+T2588)</f>
        <v>45701</v>
      </c>
      <c r="V2588" s="71">
        <f ca="1">IF(Table1[[#This Row],[Hạn thanh toán]]="","",IF((U2588-NOW())&lt;0,0,(U2588-NOW())))</f>
        <v>0</v>
      </c>
      <c r="W2588" s="278"/>
      <c r="X2588" s="278" t="str">
        <f t="shared" ca="1" si="299"/>
        <v/>
      </c>
      <c r="Y2588" s="3" t="str">
        <f t="shared" si="300"/>
        <v>Đã thanh toán</v>
      </c>
      <c r="Z2588" s="250">
        <f>Table1[[#This Row],[Hạn thanh toán]]</f>
        <v>45701</v>
      </c>
      <c r="AA2588" s="250">
        <f>Table1[[#This Row],[Ngày Thanh toán]]</f>
        <v>45713</v>
      </c>
      <c r="AD2588" s="3" t="str">
        <f>IF(Table1[[#This Row],[Mã khách hàng]]="","",VLOOKUP($A2588,Ma_KH!$A:$Q,Ma_KH!O$1,0))</f>
        <v>BRG - FUJIMART</v>
      </c>
      <c r="AE2588" s="3" t="str">
        <f>IF(Table1[[#This Row],[Mã khách hàng]]="","",VLOOKUP($A2588,Ma_KH!$A:$Q,Ma_KH!P$1,0))</f>
        <v>CÔNG TY TNHH BÁN LẺ FUJIMART VIỆT NAM</v>
      </c>
      <c r="AF2588" s="3" t="str">
        <f>VLOOKUP(A2588,Ma_KH!A:Q,Ma_KH!J$1,0)</f>
        <v>Vũ Anh Tuấn</v>
      </c>
    </row>
    <row r="2589" spans="1:32">
      <c r="A2589" s="242" t="s">
        <v>184</v>
      </c>
      <c r="B2589" s="242" t="s">
        <v>5155</v>
      </c>
      <c r="C2589" s="90">
        <v>45672</v>
      </c>
      <c r="D2589" s="91" t="s">
        <v>19436</v>
      </c>
      <c r="E2589" s="318">
        <v>45672</v>
      </c>
      <c r="F2589" s="242" t="s">
        <v>20396</v>
      </c>
      <c r="G2589" s="242" t="s">
        <v>5353</v>
      </c>
      <c r="H2589" s="241">
        <v>1626975</v>
      </c>
      <c r="I2589" s="241">
        <v>0</v>
      </c>
      <c r="J2589" s="241">
        <v>130158</v>
      </c>
      <c r="K2589" s="241">
        <v>1757133</v>
      </c>
      <c r="L2589" s="8" t="s">
        <v>24</v>
      </c>
      <c r="M2589" s="21">
        <v>45713</v>
      </c>
      <c r="O2589" s="278">
        <f>IF(Table1[[#This Row],[Phân loại]]="Tồn đầu kỳ",Table1[[#This Row],[Tổng giá trị]],0)</f>
        <v>0</v>
      </c>
      <c r="P2589" s="8">
        <f>IF(Table1[[#This Row],[Số còn phải thu ĐK]]&lt;&gt;0,0,IF(Table1[[#This Row],[Phân loại]]="Bán hàng",Table1[[#This Row],[Tổng giá trị]],-Table1[[#This Row],[Tổng giá trị]]))</f>
        <v>1757133</v>
      </c>
      <c r="Q2589" s="278">
        <f t="shared" si="298"/>
        <v>1757133</v>
      </c>
      <c r="R2589" s="8">
        <f>Table1[[#This Row],[Số còn phải thu ĐK]]+Table1[[#This Row],[Giá Trị HD sau CK]]-Table1[[#This Row],[Số tiền đã thu]]</f>
        <v>0</v>
      </c>
      <c r="S2589" s="7">
        <f>IF(Table1[[#This Row],[Ngày hóa đơn]]&lt;&gt;"",Table1[[#This Row],[Ngày hóa đơn]],Table1[[#This Row],[Ngày hạch toán]])</f>
        <v>45672</v>
      </c>
      <c r="T2589" s="8">
        <v>30</v>
      </c>
      <c r="U2589" s="7">
        <f>IF(Table1[[#This Row],[Ngày tính CN]]="","",S2589+T2589)</f>
        <v>45702</v>
      </c>
      <c r="V2589" s="71">
        <f ca="1">IF(Table1[[#This Row],[Hạn thanh toán]]="","",IF((U2589-NOW())&lt;0,0,(U2589-NOW())))</f>
        <v>0</v>
      </c>
      <c r="W2589" s="278"/>
      <c r="X2589" s="278" t="str">
        <f t="shared" ca="1" si="299"/>
        <v/>
      </c>
      <c r="Y2589" s="3" t="str">
        <f t="shared" si="300"/>
        <v>Đã thanh toán</v>
      </c>
      <c r="Z2589" s="250">
        <f>Table1[[#This Row],[Hạn thanh toán]]</f>
        <v>45702</v>
      </c>
      <c r="AA2589" s="250">
        <f>Table1[[#This Row],[Ngày Thanh toán]]</f>
        <v>45713</v>
      </c>
      <c r="AD2589" s="3" t="str">
        <f>IF(Table1[[#This Row],[Mã khách hàng]]="","",VLOOKUP($A2589,Ma_KH!$A:$Q,Ma_KH!O$1,0))</f>
        <v>BRG - FUJIMART</v>
      </c>
      <c r="AE2589" s="3" t="str">
        <f>IF(Table1[[#This Row],[Mã khách hàng]]="","",VLOOKUP($A2589,Ma_KH!$A:$Q,Ma_KH!P$1,0))</f>
        <v>CÔNG TY TNHH BÁN LẺ FUJIMART VIỆT NAM</v>
      </c>
      <c r="AF2589" s="3" t="str">
        <f>VLOOKUP(A2589,Ma_KH!A:Q,Ma_KH!J$1,0)</f>
        <v>Vũ Anh Tuấn</v>
      </c>
    </row>
    <row r="2590" spans="1:32">
      <c r="A2590" s="242" t="s">
        <v>184</v>
      </c>
      <c r="B2590" s="242" t="s">
        <v>5155</v>
      </c>
      <c r="C2590" s="90">
        <v>45672</v>
      </c>
      <c r="D2590" s="91" t="s">
        <v>19437</v>
      </c>
      <c r="E2590" s="318">
        <v>45672</v>
      </c>
      <c r="F2590" s="242" t="s">
        <v>20397</v>
      </c>
      <c r="G2590" s="242" t="s">
        <v>5350</v>
      </c>
      <c r="H2590" s="241">
        <v>13172020</v>
      </c>
      <c r="I2590" s="241">
        <v>0</v>
      </c>
      <c r="J2590" s="241">
        <v>1053762</v>
      </c>
      <c r="K2590" s="241">
        <v>14225782</v>
      </c>
      <c r="L2590" s="8" t="s">
        <v>24</v>
      </c>
      <c r="M2590" s="21">
        <v>45713</v>
      </c>
      <c r="O2590" s="278">
        <f>IF(Table1[[#This Row],[Phân loại]]="Tồn đầu kỳ",Table1[[#This Row],[Tổng giá trị]],0)</f>
        <v>0</v>
      </c>
      <c r="P2590" s="8">
        <f>IF(Table1[[#This Row],[Số còn phải thu ĐK]]&lt;&gt;0,0,IF(Table1[[#This Row],[Phân loại]]="Bán hàng",Table1[[#This Row],[Tổng giá trị]],-Table1[[#This Row],[Tổng giá trị]]))</f>
        <v>14225782</v>
      </c>
      <c r="Q2590" s="278">
        <f t="shared" si="298"/>
        <v>14225782</v>
      </c>
      <c r="R2590" s="8">
        <f>Table1[[#This Row],[Số còn phải thu ĐK]]+Table1[[#This Row],[Giá Trị HD sau CK]]-Table1[[#This Row],[Số tiền đã thu]]</f>
        <v>0</v>
      </c>
      <c r="S2590" s="7">
        <f>IF(Table1[[#This Row],[Ngày hóa đơn]]&lt;&gt;"",Table1[[#This Row],[Ngày hóa đơn]],Table1[[#This Row],[Ngày hạch toán]])</f>
        <v>45672</v>
      </c>
      <c r="T2590" s="8">
        <v>30</v>
      </c>
      <c r="U2590" s="7">
        <f>IF(Table1[[#This Row],[Ngày tính CN]]="","",S2590+T2590)</f>
        <v>45702</v>
      </c>
      <c r="V2590" s="71">
        <f ca="1">IF(Table1[[#This Row],[Hạn thanh toán]]="","",IF((U2590-NOW())&lt;0,0,(U2590-NOW())))</f>
        <v>0</v>
      </c>
      <c r="W2590" s="278"/>
      <c r="X2590" s="278" t="str">
        <f t="shared" ca="1" si="299"/>
        <v/>
      </c>
      <c r="Y2590" s="3" t="str">
        <f t="shared" si="300"/>
        <v>Đã thanh toán</v>
      </c>
      <c r="Z2590" s="250">
        <f>Table1[[#This Row],[Hạn thanh toán]]</f>
        <v>45702</v>
      </c>
      <c r="AA2590" s="250">
        <f>Table1[[#This Row],[Ngày Thanh toán]]</f>
        <v>45713</v>
      </c>
      <c r="AD2590" s="3" t="str">
        <f>IF(Table1[[#This Row],[Mã khách hàng]]="","",VLOOKUP($A2590,Ma_KH!$A:$Q,Ma_KH!O$1,0))</f>
        <v>BRG - FUJIMART</v>
      </c>
      <c r="AE2590" s="3" t="str">
        <f>IF(Table1[[#This Row],[Mã khách hàng]]="","",VLOOKUP($A2590,Ma_KH!$A:$Q,Ma_KH!P$1,0))</f>
        <v>CÔNG TY TNHH BÁN LẺ FUJIMART VIỆT NAM</v>
      </c>
      <c r="AF2590" s="3" t="str">
        <f>VLOOKUP(A2590,Ma_KH!A:Q,Ma_KH!J$1,0)</f>
        <v>Vũ Anh Tuấn</v>
      </c>
    </row>
    <row r="2591" spans="1:32">
      <c r="A2591" s="242" t="s">
        <v>184</v>
      </c>
      <c r="B2591" s="242" t="s">
        <v>5155</v>
      </c>
      <c r="C2591" s="88">
        <v>45672</v>
      </c>
      <c r="D2591" s="89" t="s">
        <v>19438</v>
      </c>
      <c r="E2591" s="318">
        <v>45672</v>
      </c>
      <c r="F2591" s="242" t="s">
        <v>20398</v>
      </c>
      <c r="G2591" s="242" t="s">
        <v>5213</v>
      </c>
      <c r="H2591" s="241">
        <v>2879052</v>
      </c>
      <c r="I2591" s="241">
        <v>0</v>
      </c>
      <c r="J2591" s="241">
        <v>230324</v>
      </c>
      <c r="K2591" s="241">
        <v>3109376</v>
      </c>
      <c r="L2591" s="8" t="s">
        <v>24</v>
      </c>
      <c r="M2591" s="21">
        <v>45713</v>
      </c>
      <c r="O2591" s="278">
        <f>IF(Table1[[#This Row],[Phân loại]]="Tồn đầu kỳ",Table1[[#This Row],[Tổng giá trị]],0)</f>
        <v>0</v>
      </c>
      <c r="P2591" s="8">
        <f>IF(Table1[[#This Row],[Số còn phải thu ĐK]]&lt;&gt;0,0,IF(Table1[[#This Row],[Phân loại]]="Bán hàng",Table1[[#This Row],[Tổng giá trị]],-Table1[[#This Row],[Tổng giá trị]]))</f>
        <v>3109376</v>
      </c>
      <c r="Q2591" s="278">
        <f t="shared" ref="Q2591:Q2593" si="301">IF(M2591&lt;&gt;"",IF(O2591&lt;&gt;0,O2591,P2591),0)</f>
        <v>3109376</v>
      </c>
      <c r="R2591" s="8">
        <f>Table1[[#This Row],[Số còn phải thu ĐK]]+Table1[[#This Row],[Giá Trị HD sau CK]]-Table1[[#This Row],[Số tiền đã thu]]</f>
        <v>0</v>
      </c>
      <c r="S2591" s="7">
        <f>IF(Table1[[#This Row],[Ngày hóa đơn]]&lt;&gt;"",Table1[[#This Row],[Ngày hóa đơn]],Table1[[#This Row],[Ngày hạch toán]])</f>
        <v>45672</v>
      </c>
      <c r="T2591" s="8">
        <v>30</v>
      </c>
      <c r="U2591" s="7">
        <f>IF(Table1[[#This Row],[Ngày tính CN]]="","",S2591+T2591)</f>
        <v>45702</v>
      </c>
      <c r="V2591" s="71">
        <f ca="1">IF(Table1[[#This Row],[Hạn thanh toán]]="","",IF((U2591-NOW())&lt;0,0,(U2591-NOW())))</f>
        <v>0</v>
      </c>
      <c r="W2591" s="278"/>
      <c r="X2591" s="278" t="str">
        <f t="shared" ref="X2591:X2593" ca="1" si="302">IF(OR($U2591="",$R2591=0),"",IF((U$4-NOW())&lt;0,-($U2591-NOW()),0))</f>
        <v/>
      </c>
      <c r="Y2591" s="3" t="str">
        <f t="shared" ref="Y2591:Y2593" si="303">IF(R2591=0,"Đã thanh toán",IF(X2591="","",IF(X2591&lt;=0,"Chưa đến hạn thanh toán",IF(X2591&lt;=30,"Nợ quá hạn 30 ngày",IF(X2591&lt;=60,"Nợ quá hạn từ 30 ngày đến 60 ngày",IF(X2591&lt;=90,"Nợ quá hạn từ 60 ngày đến 90 ngày",IF(X2591&lt;=120,"Nợ quá hạn từ 90 ngày đến 120 ngày","Nợ quá hạn hơn 120 ngày có khả năng mất thanh toán")))))))</f>
        <v>Đã thanh toán</v>
      </c>
      <c r="Z2591" s="250">
        <f>Table1[[#This Row],[Hạn thanh toán]]</f>
        <v>45702</v>
      </c>
      <c r="AA2591" s="250">
        <f>Table1[[#This Row],[Ngày Thanh toán]]</f>
        <v>45713</v>
      </c>
      <c r="AD2591" s="3" t="str">
        <f>IF(Table1[[#This Row],[Mã khách hàng]]="","",VLOOKUP($A2591,Ma_KH!$A:$Q,Ma_KH!O$1,0))</f>
        <v>BRG - FUJIMART</v>
      </c>
      <c r="AE2591" s="3" t="str">
        <f>IF(Table1[[#This Row],[Mã khách hàng]]="","",VLOOKUP($A2591,Ma_KH!$A:$Q,Ma_KH!P$1,0))</f>
        <v>CÔNG TY TNHH BÁN LẺ FUJIMART VIỆT NAM</v>
      </c>
      <c r="AF2591" s="3" t="str">
        <f>VLOOKUP(A2591,Ma_KH!A:Q,Ma_KH!J$1,0)</f>
        <v>Vũ Anh Tuấn</v>
      </c>
    </row>
    <row r="2592" spans="1:32">
      <c r="A2592" s="242" t="s">
        <v>184</v>
      </c>
      <c r="B2592" s="242" t="s">
        <v>5155</v>
      </c>
      <c r="C2592" s="88">
        <v>45672</v>
      </c>
      <c r="D2592" s="89" t="s">
        <v>19439</v>
      </c>
      <c r="E2592" s="318">
        <v>45672</v>
      </c>
      <c r="F2592" s="242" t="s">
        <v>20399</v>
      </c>
      <c r="G2592" s="242" t="s">
        <v>5278</v>
      </c>
      <c r="H2592" s="241">
        <v>1086131</v>
      </c>
      <c r="I2592" s="241">
        <v>0</v>
      </c>
      <c r="J2592" s="241">
        <v>86890</v>
      </c>
      <c r="K2592" s="241">
        <v>1173021</v>
      </c>
      <c r="L2592" s="8" t="s">
        <v>24</v>
      </c>
      <c r="M2592" s="21">
        <v>45713</v>
      </c>
      <c r="O2592" s="278">
        <f>IF(Table1[[#This Row],[Phân loại]]="Tồn đầu kỳ",Table1[[#This Row],[Tổng giá trị]],0)</f>
        <v>0</v>
      </c>
      <c r="P2592" s="8">
        <f>IF(Table1[[#This Row],[Số còn phải thu ĐK]]&lt;&gt;0,0,IF(Table1[[#This Row],[Phân loại]]="Bán hàng",Table1[[#This Row],[Tổng giá trị]],-Table1[[#This Row],[Tổng giá trị]]))</f>
        <v>1173021</v>
      </c>
      <c r="Q2592" s="278">
        <f t="shared" si="301"/>
        <v>1173021</v>
      </c>
      <c r="R2592" s="8">
        <f>Table1[[#This Row],[Số còn phải thu ĐK]]+Table1[[#This Row],[Giá Trị HD sau CK]]-Table1[[#This Row],[Số tiền đã thu]]</f>
        <v>0</v>
      </c>
      <c r="S2592" s="7">
        <f>IF(Table1[[#This Row],[Ngày hóa đơn]]&lt;&gt;"",Table1[[#This Row],[Ngày hóa đơn]],Table1[[#This Row],[Ngày hạch toán]])</f>
        <v>45672</v>
      </c>
      <c r="T2592" s="8">
        <v>30</v>
      </c>
      <c r="U2592" s="7">
        <f>IF(Table1[[#This Row],[Ngày tính CN]]="","",S2592+T2592)</f>
        <v>45702</v>
      </c>
      <c r="V2592" s="71">
        <f ca="1">IF(Table1[[#This Row],[Hạn thanh toán]]="","",IF((U2592-NOW())&lt;0,0,(U2592-NOW())))</f>
        <v>0</v>
      </c>
      <c r="W2592" s="278"/>
      <c r="X2592" s="278" t="str">
        <f t="shared" ca="1" si="302"/>
        <v/>
      </c>
      <c r="Y2592" s="3" t="str">
        <f t="shared" si="303"/>
        <v>Đã thanh toán</v>
      </c>
      <c r="Z2592" s="250">
        <f>Table1[[#This Row],[Hạn thanh toán]]</f>
        <v>45702</v>
      </c>
      <c r="AA2592" s="250">
        <f>Table1[[#This Row],[Ngày Thanh toán]]</f>
        <v>45713</v>
      </c>
      <c r="AD2592" s="3" t="str">
        <f>IF(Table1[[#This Row],[Mã khách hàng]]="","",VLOOKUP($A2592,Ma_KH!$A:$Q,Ma_KH!O$1,0))</f>
        <v>BRG - FUJIMART</v>
      </c>
      <c r="AE2592" s="3" t="str">
        <f>IF(Table1[[#This Row],[Mã khách hàng]]="","",VLOOKUP($A2592,Ma_KH!$A:$Q,Ma_KH!P$1,0))</f>
        <v>CÔNG TY TNHH BÁN LẺ FUJIMART VIỆT NAM</v>
      </c>
      <c r="AF2592" s="3" t="str">
        <f>VLOOKUP(A2592,Ma_KH!A:Q,Ma_KH!J$1,0)</f>
        <v>Vũ Anh Tuấn</v>
      </c>
    </row>
    <row r="2593" spans="1:32">
      <c r="A2593" s="242" t="s">
        <v>184</v>
      </c>
      <c r="B2593" s="242" t="s">
        <v>5155</v>
      </c>
      <c r="C2593" s="90">
        <v>45672</v>
      </c>
      <c r="D2593" s="91" t="s">
        <v>19440</v>
      </c>
      <c r="E2593" s="318">
        <v>45672</v>
      </c>
      <c r="F2593" s="242" t="s">
        <v>20400</v>
      </c>
      <c r="G2593" s="242" t="s">
        <v>5233</v>
      </c>
      <c r="H2593" s="241">
        <v>8243490</v>
      </c>
      <c r="I2593" s="241">
        <v>0</v>
      </c>
      <c r="J2593" s="241">
        <v>659479</v>
      </c>
      <c r="K2593" s="241">
        <v>8902969</v>
      </c>
      <c r="L2593" s="8" t="s">
        <v>24</v>
      </c>
      <c r="M2593" s="21">
        <v>45713</v>
      </c>
      <c r="O2593" s="278">
        <f>IF(Table1[[#This Row],[Phân loại]]="Tồn đầu kỳ",Table1[[#This Row],[Tổng giá trị]],0)</f>
        <v>0</v>
      </c>
      <c r="P2593" s="8">
        <f>IF(Table1[[#This Row],[Số còn phải thu ĐK]]&lt;&gt;0,0,IF(Table1[[#This Row],[Phân loại]]="Bán hàng",Table1[[#This Row],[Tổng giá trị]],-Table1[[#This Row],[Tổng giá trị]]))</f>
        <v>8902969</v>
      </c>
      <c r="Q2593" s="278">
        <f t="shared" si="301"/>
        <v>8902969</v>
      </c>
      <c r="R2593" s="8">
        <f>Table1[[#This Row],[Số còn phải thu ĐK]]+Table1[[#This Row],[Giá Trị HD sau CK]]-Table1[[#This Row],[Số tiền đã thu]]</f>
        <v>0</v>
      </c>
      <c r="S2593" s="7">
        <f>IF(Table1[[#This Row],[Ngày hóa đơn]]&lt;&gt;"",Table1[[#This Row],[Ngày hóa đơn]],Table1[[#This Row],[Ngày hạch toán]])</f>
        <v>45672</v>
      </c>
      <c r="T2593" s="8">
        <v>30</v>
      </c>
      <c r="U2593" s="7">
        <f>IF(Table1[[#This Row],[Ngày tính CN]]="","",S2593+T2593)</f>
        <v>45702</v>
      </c>
      <c r="V2593" s="71">
        <f ca="1">IF(Table1[[#This Row],[Hạn thanh toán]]="","",IF((U2593-NOW())&lt;0,0,(U2593-NOW())))</f>
        <v>0</v>
      </c>
      <c r="W2593" s="278"/>
      <c r="X2593" s="278" t="str">
        <f t="shared" ca="1" si="302"/>
        <v/>
      </c>
      <c r="Y2593" s="3" t="str">
        <f t="shared" si="303"/>
        <v>Đã thanh toán</v>
      </c>
      <c r="Z2593" s="250">
        <f>Table1[[#This Row],[Hạn thanh toán]]</f>
        <v>45702</v>
      </c>
      <c r="AA2593" s="250">
        <f>Table1[[#This Row],[Ngày Thanh toán]]</f>
        <v>45713</v>
      </c>
      <c r="AD2593" s="3" t="str">
        <f>IF(Table1[[#This Row],[Mã khách hàng]]="","",VLOOKUP($A2593,Ma_KH!$A:$Q,Ma_KH!O$1,0))</f>
        <v>BRG - FUJIMART</v>
      </c>
      <c r="AE2593" s="3" t="str">
        <f>IF(Table1[[#This Row],[Mã khách hàng]]="","",VLOOKUP($A2593,Ma_KH!$A:$Q,Ma_KH!P$1,0))</f>
        <v>CÔNG TY TNHH BÁN LẺ FUJIMART VIỆT NAM</v>
      </c>
      <c r="AF2593" s="3" t="str">
        <f>VLOOKUP(A2593,Ma_KH!A:Q,Ma_KH!J$1,0)</f>
        <v>Vũ Anh Tuấn</v>
      </c>
    </row>
    <row r="2594" spans="1:32">
      <c r="A2594" s="242" t="s">
        <v>184</v>
      </c>
      <c r="B2594" s="242" t="s">
        <v>5155</v>
      </c>
      <c r="C2594" s="88">
        <v>45672</v>
      </c>
      <c r="D2594" s="89" t="s">
        <v>19441</v>
      </c>
      <c r="E2594" s="318">
        <v>45672</v>
      </c>
      <c r="F2594" s="242" t="s">
        <v>20401</v>
      </c>
      <c r="G2594" s="242" t="s">
        <v>5356</v>
      </c>
      <c r="H2594" s="241">
        <v>2062140</v>
      </c>
      <c r="I2594" s="241">
        <v>0</v>
      </c>
      <c r="J2594" s="241">
        <v>164971</v>
      </c>
      <c r="K2594" s="241">
        <v>2227111</v>
      </c>
      <c r="L2594" s="8" t="s">
        <v>24</v>
      </c>
      <c r="M2594" s="21">
        <v>45713</v>
      </c>
      <c r="O2594" s="278">
        <f>IF(Table1[[#This Row],[Phân loại]]="Tồn đầu kỳ",Table1[[#This Row],[Tổng giá trị]],0)</f>
        <v>0</v>
      </c>
      <c r="P2594" s="8">
        <f>IF(Table1[[#This Row],[Số còn phải thu ĐK]]&lt;&gt;0,0,IF(Table1[[#This Row],[Phân loại]]="Bán hàng",Table1[[#This Row],[Tổng giá trị]],-Table1[[#This Row],[Tổng giá trị]]))</f>
        <v>2227111</v>
      </c>
      <c r="Q2594" s="278">
        <f t="shared" ref="Q2594:Q2596" si="304">IF(M2594&lt;&gt;"",IF(O2594&lt;&gt;0,O2594,P2594),0)</f>
        <v>2227111</v>
      </c>
      <c r="R2594" s="8">
        <f>Table1[[#This Row],[Số còn phải thu ĐK]]+Table1[[#This Row],[Giá Trị HD sau CK]]-Table1[[#This Row],[Số tiền đã thu]]</f>
        <v>0</v>
      </c>
      <c r="S2594" s="7">
        <f>IF(Table1[[#This Row],[Ngày hóa đơn]]&lt;&gt;"",Table1[[#This Row],[Ngày hóa đơn]],Table1[[#This Row],[Ngày hạch toán]])</f>
        <v>45672</v>
      </c>
      <c r="T2594" s="8">
        <v>30</v>
      </c>
      <c r="U2594" s="7">
        <f>IF(Table1[[#This Row],[Ngày tính CN]]="","",S2594+T2594)</f>
        <v>45702</v>
      </c>
      <c r="V2594" s="71">
        <f ca="1">IF(Table1[[#This Row],[Hạn thanh toán]]="","",IF((U2594-NOW())&lt;0,0,(U2594-NOW())))</f>
        <v>0</v>
      </c>
      <c r="W2594" s="278"/>
      <c r="X2594" s="278" t="str">
        <f t="shared" ref="X2594:X2596" ca="1" si="305">IF(OR($U2594="",$R2594=0),"",IF((U$4-NOW())&lt;0,-($U2594-NOW()),0))</f>
        <v/>
      </c>
      <c r="Y2594" s="3" t="str">
        <f t="shared" ref="Y2594:Y2596" si="306">IF(R2594=0,"Đã thanh toán",IF(X2594="","",IF(X2594&lt;=0,"Chưa đến hạn thanh toán",IF(X2594&lt;=30,"Nợ quá hạn 30 ngày",IF(X2594&lt;=60,"Nợ quá hạn từ 30 ngày đến 60 ngày",IF(X2594&lt;=90,"Nợ quá hạn từ 60 ngày đến 90 ngày",IF(X2594&lt;=120,"Nợ quá hạn từ 90 ngày đến 120 ngày","Nợ quá hạn hơn 120 ngày có khả năng mất thanh toán")))))))</f>
        <v>Đã thanh toán</v>
      </c>
      <c r="Z2594" s="250">
        <f>Table1[[#This Row],[Hạn thanh toán]]</f>
        <v>45702</v>
      </c>
      <c r="AA2594" s="250">
        <f>Table1[[#This Row],[Ngày Thanh toán]]</f>
        <v>45713</v>
      </c>
      <c r="AD2594" s="3" t="str">
        <f>IF(Table1[[#This Row],[Mã khách hàng]]="","",VLOOKUP($A2594,Ma_KH!$A:$Q,Ma_KH!O$1,0))</f>
        <v>BRG - FUJIMART</v>
      </c>
      <c r="AE2594" s="3" t="str">
        <f>IF(Table1[[#This Row],[Mã khách hàng]]="","",VLOOKUP($A2594,Ma_KH!$A:$Q,Ma_KH!P$1,0))</f>
        <v>CÔNG TY TNHH BÁN LẺ FUJIMART VIỆT NAM</v>
      </c>
      <c r="AF2594" s="3" t="str">
        <f>VLOOKUP(A2594,Ma_KH!A:Q,Ma_KH!J$1,0)</f>
        <v>Vũ Anh Tuấn</v>
      </c>
    </row>
    <row r="2595" spans="1:32">
      <c r="A2595" s="242" t="s">
        <v>184</v>
      </c>
      <c r="B2595" s="242" t="s">
        <v>5155</v>
      </c>
      <c r="C2595" s="88">
        <v>45672</v>
      </c>
      <c r="D2595" s="89" t="s">
        <v>19442</v>
      </c>
      <c r="E2595" s="318">
        <v>45672</v>
      </c>
      <c r="F2595" s="242" t="s">
        <v>20402</v>
      </c>
      <c r="G2595" s="242" t="s">
        <v>5215</v>
      </c>
      <c r="H2595" s="241">
        <v>2115310</v>
      </c>
      <c r="I2595" s="241">
        <v>0</v>
      </c>
      <c r="J2595" s="241">
        <v>169225</v>
      </c>
      <c r="K2595" s="241">
        <v>2284535</v>
      </c>
      <c r="L2595" s="8" t="s">
        <v>24</v>
      </c>
      <c r="M2595" s="21">
        <v>45713</v>
      </c>
      <c r="O2595" s="278">
        <f>IF(Table1[[#This Row],[Phân loại]]="Tồn đầu kỳ",Table1[[#This Row],[Tổng giá trị]],0)</f>
        <v>0</v>
      </c>
      <c r="P2595" s="8">
        <f>IF(Table1[[#This Row],[Số còn phải thu ĐK]]&lt;&gt;0,0,IF(Table1[[#This Row],[Phân loại]]="Bán hàng",Table1[[#This Row],[Tổng giá trị]],-Table1[[#This Row],[Tổng giá trị]]))</f>
        <v>2284535</v>
      </c>
      <c r="Q2595" s="278">
        <f t="shared" si="304"/>
        <v>2284535</v>
      </c>
      <c r="R2595" s="8">
        <f>Table1[[#This Row],[Số còn phải thu ĐK]]+Table1[[#This Row],[Giá Trị HD sau CK]]-Table1[[#This Row],[Số tiền đã thu]]</f>
        <v>0</v>
      </c>
      <c r="S2595" s="7">
        <f>IF(Table1[[#This Row],[Ngày hóa đơn]]&lt;&gt;"",Table1[[#This Row],[Ngày hóa đơn]],Table1[[#This Row],[Ngày hạch toán]])</f>
        <v>45672</v>
      </c>
      <c r="T2595" s="8">
        <v>30</v>
      </c>
      <c r="U2595" s="7">
        <f>IF(Table1[[#This Row],[Ngày tính CN]]="","",S2595+T2595)</f>
        <v>45702</v>
      </c>
      <c r="V2595" s="71">
        <f ca="1">IF(Table1[[#This Row],[Hạn thanh toán]]="","",IF((U2595-NOW())&lt;0,0,(U2595-NOW())))</f>
        <v>0</v>
      </c>
      <c r="W2595" s="278"/>
      <c r="X2595" s="278" t="str">
        <f t="shared" ca="1" si="305"/>
        <v/>
      </c>
      <c r="Y2595" s="3" t="str">
        <f t="shared" si="306"/>
        <v>Đã thanh toán</v>
      </c>
      <c r="Z2595" s="250">
        <f>Table1[[#This Row],[Hạn thanh toán]]</f>
        <v>45702</v>
      </c>
      <c r="AA2595" s="250">
        <f>Table1[[#This Row],[Ngày Thanh toán]]</f>
        <v>45713</v>
      </c>
      <c r="AD2595" s="3" t="str">
        <f>IF(Table1[[#This Row],[Mã khách hàng]]="","",VLOOKUP($A2595,Ma_KH!$A:$Q,Ma_KH!O$1,0))</f>
        <v>BRG - FUJIMART</v>
      </c>
      <c r="AE2595" s="3" t="str">
        <f>IF(Table1[[#This Row],[Mã khách hàng]]="","",VLOOKUP($A2595,Ma_KH!$A:$Q,Ma_KH!P$1,0))</f>
        <v>CÔNG TY TNHH BÁN LẺ FUJIMART VIỆT NAM</v>
      </c>
      <c r="AF2595" s="3" t="str">
        <f>VLOOKUP(A2595,Ma_KH!A:Q,Ma_KH!J$1,0)</f>
        <v>Vũ Anh Tuấn</v>
      </c>
    </row>
    <row r="2596" spans="1:32">
      <c r="A2596" s="242" t="s">
        <v>184</v>
      </c>
      <c r="B2596" s="242" t="s">
        <v>5155</v>
      </c>
      <c r="C2596" s="90">
        <v>45672</v>
      </c>
      <c r="D2596" s="91" t="s">
        <v>19443</v>
      </c>
      <c r="E2596" s="318">
        <v>45672</v>
      </c>
      <c r="F2596" s="242" t="s">
        <v>20403</v>
      </c>
      <c r="G2596" s="242" t="s">
        <v>5339</v>
      </c>
      <c r="H2596" s="241">
        <v>2926960</v>
      </c>
      <c r="I2596" s="241">
        <v>0</v>
      </c>
      <c r="J2596" s="241">
        <v>234157</v>
      </c>
      <c r="K2596" s="241">
        <v>3161117</v>
      </c>
      <c r="L2596" s="8" t="s">
        <v>24</v>
      </c>
      <c r="M2596" s="21">
        <v>45713</v>
      </c>
      <c r="O2596" s="278">
        <f>IF(Table1[[#This Row],[Phân loại]]="Tồn đầu kỳ",Table1[[#This Row],[Tổng giá trị]],0)</f>
        <v>0</v>
      </c>
      <c r="P2596" s="8">
        <f>IF(Table1[[#This Row],[Số còn phải thu ĐK]]&lt;&gt;0,0,IF(Table1[[#This Row],[Phân loại]]="Bán hàng",Table1[[#This Row],[Tổng giá trị]],-Table1[[#This Row],[Tổng giá trị]]))</f>
        <v>3161117</v>
      </c>
      <c r="Q2596" s="278">
        <f t="shared" si="304"/>
        <v>3161117</v>
      </c>
      <c r="R2596" s="8">
        <f>Table1[[#This Row],[Số còn phải thu ĐK]]+Table1[[#This Row],[Giá Trị HD sau CK]]-Table1[[#This Row],[Số tiền đã thu]]</f>
        <v>0</v>
      </c>
      <c r="S2596" s="7">
        <f>IF(Table1[[#This Row],[Ngày hóa đơn]]&lt;&gt;"",Table1[[#This Row],[Ngày hóa đơn]],Table1[[#This Row],[Ngày hạch toán]])</f>
        <v>45672</v>
      </c>
      <c r="T2596" s="8">
        <v>30</v>
      </c>
      <c r="U2596" s="7">
        <f>IF(Table1[[#This Row],[Ngày tính CN]]="","",S2596+T2596)</f>
        <v>45702</v>
      </c>
      <c r="V2596" s="71">
        <f ca="1">IF(Table1[[#This Row],[Hạn thanh toán]]="","",IF((U2596-NOW())&lt;0,0,(U2596-NOW())))</f>
        <v>0</v>
      </c>
      <c r="W2596" s="278"/>
      <c r="X2596" s="278" t="str">
        <f t="shared" ca="1" si="305"/>
        <v/>
      </c>
      <c r="Y2596" s="3" t="str">
        <f t="shared" si="306"/>
        <v>Đã thanh toán</v>
      </c>
      <c r="Z2596" s="250">
        <f>Table1[[#This Row],[Hạn thanh toán]]</f>
        <v>45702</v>
      </c>
      <c r="AA2596" s="250">
        <f>Table1[[#This Row],[Ngày Thanh toán]]</f>
        <v>45713</v>
      </c>
      <c r="AD2596" s="3" t="str">
        <f>IF(Table1[[#This Row],[Mã khách hàng]]="","",VLOOKUP($A2596,Ma_KH!$A:$Q,Ma_KH!O$1,0))</f>
        <v>BRG - FUJIMART</v>
      </c>
      <c r="AE2596" s="3" t="str">
        <f>IF(Table1[[#This Row],[Mã khách hàng]]="","",VLOOKUP($A2596,Ma_KH!$A:$Q,Ma_KH!P$1,0))</f>
        <v>CÔNG TY TNHH BÁN LẺ FUJIMART VIỆT NAM</v>
      </c>
      <c r="AF2596" s="3" t="str">
        <f>VLOOKUP(A2596,Ma_KH!A:Q,Ma_KH!J$1,0)</f>
        <v>Vũ Anh Tuấn</v>
      </c>
    </row>
    <row r="2597" spans="1:32">
      <c r="A2597" s="242" t="s">
        <v>184</v>
      </c>
      <c r="B2597" s="242" t="s">
        <v>5155</v>
      </c>
      <c r="C2597" s="88">
        <v>45672</v>
      </c>
      <c r="D2597" s="89" t="s">
        <v>19444</v>
      </c>
      <c r="E2597" s="318">
        <v>45672</v>
      </c>
      <c r="F2597" s="242" t="s">
        <v>20404</v>
      </c>
      <c r="G2597" s="242" t="s">
        <v>5326</v>
      </c>
      <c r="H2597" s="241">
        <v>2282770</v>
      </c>
      <c r="I2597" s="241">
        <v>0</v>
      </c>
      <c r="J2597" s="241">
        <v>182622</v>
      </c>
      <c r="K2597" s="241">
        <v>2465392</v>
      </c>
      <c r="L2597" s="8" t="s">
        <v>24</v>
      </c>
      <c r="M2597" s="21">
        <v>45713</v>
      </c>
      <c r="O2597" s="278">
        <f>IF(Table1[[#This Row],[Phân loại]]="Tồn đầu kỳ",Table1[[#This Row],[Tổng giá trị]],0)</f>
        <v>0</v>
      </c>
      <c r="P2597" s="8">
        <f>IF(Table1[[#This Row],[Số còn phải thu ĐK]]&lt;&gt;0,0,IF(Table1[[#This Row],[Phân loại]]="Bán hàng",Table1[[#This Row],[Tổng giá trị]],-Table1[[#This Row],[Tổng giá trị]]))</f>
        <v>2465392</v>
      </c>
      <c r="Q2597" s="278">
        <f t="shared" ref="Q2597:Q2598" si="307">IF(M2597&lt;&gt;"",IF(O2597&lt;&gt;0,O2597,P2597),0)</f>
        <v>2465392</v>
      </c>
      <c r="R2597" s="8">
        <f>Table1[[#This Row],[Số còn phải thu ĐK]]+Table1[[#This Row],[Giá Trị HD sau CK]]-Table1[[#This Row],[Số tiền đã thu]]</f>
        <v>0</v>
      </c>
      <c r="S2597" s="7">
        <f>IF(Table1[[#This Row],[Ngày hóa đơn]]&lt;&gt;"",Table1[[#This Row],[Ngày hóa đơn]],Table1[[#This Row],[Ngày hạch toán]])</f>
        <v>45672</v>
      </c>
      <c r="T2597" s="8">
        <v>30</v>
      </c>
      <c r="U2597" s="7">
        <f>IF(Table1[[#This Row],[Ngày tính CN]]="","",S2597+T2597)</f>
        <v>45702</v>
      </c>
      <c r="V2597" s="71">
        <f ca="1">IF(Table1[[#This Row],[Hạn thanh toán]]="","",IF((U2597-NOW())&lt;0,0,(U2597-NOW())))</f>
        <v>0</v>
      </c>
      <c r="W2597" s="278"/>
      <c r="X2597" s="278" t="str">
        <f t="shared" ref="X2597:X2598" ca="1" si="308">IF(OR($U2597="",$R2597=0),"",IF((U$4-NOW())&lt;0,-($U2597-NOW()),0))</f>
        <v/>
      </c>
      <c r="Y2597" s="3" t="str">
        <f t="shared" ref="Y2597:Y2598" si="309">IF(R2597=0,"Đã thanh toán",IF(X2597="","",IF(X2597&lt;=0,"Chưa đến hạn thanh toán",IF(X2597&lt;=30,"Nợ quá hạn 30 ngày",IF(X2597&lt;=60,"Nợ quá hạn từ 30 ngày đến 60 ngày",IF(X2597&lt;=90,"Nợ quá hạn từ 60 ngày đến 90 ngày",IF(X2597&lt;=120,"Nợ quá hạn từ 90 ngày đến 120 ngày","Nợ quá hạn hơn 120 ngày có khả năng mất thanh toán")))))))</f>
        <v>Đã thanh toán</v>
      </c>
      <c r="Z2597" s="250">
        <f>Table1[[#This Row],[Hạn thanh toán]]</f>
        <v>45702</v>
      </c>
      <c r="AA2597" s="250">
        <f>Table1[[#This Row],[Ngày Thanh toán]]</f>
        <v>45713</v>
      </c>
      <c r="AD2597" s="3" t="str">
        <f>IF(Table1[[#This Row],[Mã khách hàng]]="","",VLOOKUP($A2597,Ma_KH!$A:$Q,Ma_KH!O$1,0))</f>
        <v>BRG - FUJIMART</v>
      </c>
      <c r="AE2597" s="3" t="str">
        <f>IF(Table1[[#This Row],[Mã khách hàng]]="","",VLOOKUP($A2597,Ma_KH!$A:$Q,Ma_KH!P$1,0))</f>
        <v>CÔNG TY TNHH BÁN LẺ FUJIMART VIỆT NAM</v>
      </c>
      <c r="AF2597" s="3" t="str">
        <f>VLOOKUP(A2597,Ma_KH!A:Q,Ma_KH!J$1,0)</f>
        <v>Vũ Anh Tuấn</v>
      </c>
    </row>
    <row r="2598" spans="1:32">
      <c r="A2598" s="242" t="s">
        <v>184</v>
      </c>
      <c r="B2598" s="242" t="s">
        <v>5155</v>
      </c>
      <c r="C2598" s="90">
        <v>45672</v>
      </c>
      <c r="D2598" s="91" t="s">
        <v>19445</v>
      </c>
      <c r="E2598" s="318">
        <v>45672</v>
      </c>
      <c r="F2598" s="242" t="s">
        <v>20405</v>
      </c>
      <c r="G2598" s="242" t="s">
        <v>5200</v>
      </c>
      <c r="H2598" s="241">
        <v>2845730</v>
      </c>
      <c r="I2598" s="241">
        <v>0</v>
      </c>
      <c r="J2598" s="241">
        <v>227658</v>
      </c>
      <c r="K2598" s="241">
        <v>3073388</v>
      </c>
      <c r="L2598" s="8" t="s">
        <v>24</v>
      </c>
      <c r="M2598" s="21">
        <v>45713</v>
      </c>
      <c r="O2598" s="278">
        <f>IF(Table1[[#This Row],[Phân loại]]="Tồn đầu kỳ",Table1[[#This Row],[Tổng giá trị]],0)</f>
        <v>0</v>
      </c>
      <c r="P2598" s="8">
        <f>IF(Table1[[#This Row],[Số còn phải thu ĐK]]&lt;&gt;0,0,IF(Table1[[#This Row],[Phân loại]]="Bán hàng",Table1[[#This Row],[Tổng giá trị]],-Table1[[#This Row],[Tổng giá trị]]))</f>
        <v>3073388</v>
      </c>
      <c r="Q2598" s="278">
        <f t="shared" si="307"/>
        <v>3073388</v>
      </c>
      <c r="R2598" s="8">
        <f>Table1[[#This Row],[Số còn phải thu ĐK]]+Table1[[#This Row],[Giá Trị HD sau CK]]-Table1[[#This Row],[Số tiền đã thu]]</f>
        <v>0</v>
      </c>
      <c r="S2598" s="7">
        <f>IF(Table1[[#This Row],[Ngày hóa đơn]]&lt;&gt;"",Table1[[#This Row],[Ngày hóa đơn]],Table1[[#This Row],[Ngày hạch toán]])</f>
        <v>45672</v>
      </c>
      <c r="T2598" s="8">
        <v>30</v>
      </c>
      <c r="U2598" s="7">
        <f>IF(Table1[[#This Row],[Ngày tính CN]]="","",S2598+T2598)</f>
        <v>45702</v>
      </c>
      <c r="V2598" s="71">
        <f ca="1">IF(Table1[[#This Row],[Hạn thanh toán]]="","",IF((U2598-NOW())&lt;0,0,(U2598-NOW())))</f>
        <v>0</v>
      </c>
      <c r="W2598" s="278"/>
      <c r="X2598" s="278" t="str">
        <f t="shared" ca="1" si="308"/>
        <v/>
      </c>
      <c r="Y2598" s="3" t="str">
        <f t="shared" si="309"/>
        <v>Đã thanh toán</v>
      </c>
      <c r="Z2598" s="250">
        <f>Table1[[#This Row],[Hạn thanh toán]]</f>
        <v>45702</v>
      </c>
      <c r="AA2598" s="250">
        <f>Table1[[#This Row],[Ngày Thanh toán]]</f>
        <v>45713</v>
      </c>
      <c r="AD2598" s="3" t="str">
        <f>IF(Table1[[#This Row],[Mã khách hàng]]="","",VLOOKUP($A2598,Ma_KH!$A:$Q,Ma_KH!O$1,0))</f>
        <v>BRG - FUJIMART</v>
      </c>
      <c r="AE2598" s="3" t="str">
        <f>IF(Table1[[#This Row],[Mã khách hàng]]="","",VLOOKUP($A2598,Ma_KH!$A:$Q,Ma_KH!P$1,0))</f>
        <v>CÔNG TY TNHH BÁN LẺ FUJIMART VIỆT NAM</v>
      </c>
      <c r="AF2598" s="3" t="str">
        <f>VLOOKUP(A2598,Ma_KH!A:Q,Ma_KH!J$1,0)</f>
        <v>Vũ Anh Tuấn</v>
      </c>
    </row>
    <row r="2599" spans="1:32">
      <c r="A2599" s="242" t="s">
        <v>184</v>
      </c>
      <c r="B2599" s="242" t="s">
        <v>5155</v>
      </c>
      <c r="C2599" s="90">
        <v>45673</v>
      </c>
      <c r="D2599" s="91" t="s">
        <v>19446</v>
      </c>
      <c r="E2599" s="318">
        <v>45673</v>
      </c>
      <c r="F2599" s="242" t="s">
        <v>20406</v>
      </c>
      <c r="G2599" s="242" t="s">
        <v>5186</v>
      </c>
      <c r="H2599" s="241">
        <v>9143600</v>
      </c>
      <c r="I2599" s="241">
        <v>0</v>
      </c>
      <c r="J2599" s="241">
        <v>731488</v>
      </c>
      <c r="K2599" s="241">
        <v>9875088</v>
      </c>
      <c r="L2599" s="8" t="s">
        <v>24</v>
      </c>
      <c r="M2599" s="21">
        <v>45713</v>
      </c>
      <c r="O2599" s="278">
        <f>IF(Table1[[#This Row],[Phân loại]]="Tồn đầu kỳ",Table1[[#This Row],[Tổng giá trị]],0)</f>
        <v>0</v>
      </c>
      <c r="P2599" s="8">
        <f>IF(Table1[[#This Row],[Số còn phải thu ĐK]]&lt;&gt;0,0,IF(Table1[[#This Row],[Phân loại]]="Bán hàng",Table1[[#This Row],[Tổng giá trị]],-Table1[[#This Row],[Tổng giá trị]]))</f>
        <v>9875088</v>
      </c>
      <c r="Q2599" s="278">
        <f>IF(M2599&lt;&gt;"",IF(O2599&lt;&gt;0,O2599,P2599),0)</f>
        <v>9875088</v>
      </c>
      <c r="R2599" s="8">
        <f>Table1[[#This Row],[Số còn phải thu ĐK]]+Table1[[#This Row],[Giá Trị HD sau CK]]-Table1[[#This Row],[Số tiền đã thu]]</f>
        <v>0</v>
      </c>
      <c r="S2599" s="7">
        <f>IF(Table1[[#This Row],[Ngày hóa đơn]]&lt;&gt;"",Table1[[#This Row],[Ngày hóa đơn]],Table1[[#This Row],[Ngày hạch toán]])</f>
        <v>45673</v>
      </c>
      <c r="T2599" s="8">
        <v>30</v>
      </c>
      <c r="U2599" s="7">
        <f>IF(Table1[[#This Row],[Ngày tính CN]]="","",S2599+T2599)</f>
        <v>45703</v>
      </c>
      <c r="V2599" s="71">
        <f ca="1">IF(Table1[[#This Row],[Hạn thanh toán]]="","",IF((U2599-NOW())&lt;0,0,(U2599-NOW())))</f>
        <v>0</v>
      </c>
      <c r="W2599" s="278"/>
      <c r="X2599" s="278" t="str">
        <f ca="1">IF(OR($U2599="",$R2599=0),"",IF((U$4-NOW())&lt;0,-($U2599-NOW()),0))</f>
        <v/>
      </c>
      <c r="Y2599" s="3" t="str">
        <f>IF(R2599=0,"Đã thanh toán",IF(X2599="","",IF(X2599&lt;=0,"Chưa đến hạn thanh toán",IF(X2599&lt;=30,"Nợ quá hạn 30 ngày",IF(X2599&lt;=60,"Nợ quá hạn từ 30 ngày đến 60 ngày",IF(X2599&lt;=90,"Nợ quá hạn từ 60 ngày đến 90 ngày",IF(X2599&lt;=120,"Nợ quá hạn từ 90 ngày đến 120 ngày","Nợ quá hạn hơn 120 ngày có khả năng mất thanh toán")))))))</f>
        <v>Đã thanh toán</v>
      </c>
      <c r="Z2599" s="250">
        <f>Table1[[#This Row],[Hạn thanh toán]]</f>
        <v>45703</v>
      </c>
      <c r="AA2599" s="250">
        <f>Table1[[#This Row],[Ngày Thanh toán]]</f>
        <v>45713</v>
      </c>
      <c r="AD2599" s="3" t="str">
        <f>IF(Table1[[#This Row],[Mã khách hàng]]="","",VLOOKUP($A2599,Ma_KH!$A:$Q,Ma_KH!O$1,0))</f>
        <v>BRG - FUJIMART</v>
      </c>
      <c r="AE2599" s="3" t="str">
        <f>IF(Table1[[#This Row],[Mã khách hàng]]="","",VLOOKUP($A2599,Ma_KH!$A:$Q,Ma_KH!P$1,0))</f>
        <v>CÔNG TY TNHH BÁN LẺ FUJIMART VIỆT NAM</v>
      </c>
      <c r="AF2599" s="3" t="str">
        <f>VLOOKUP(A2599,Ma_KH!A:Q,Ma_KH!J$1,0)</f>
        <v>Vũ Anh Tuấn</v>
      </c>
    </row>
    <row r="2600" spans="1:32">
      <c r="A2600" s="242" t="s">
        <v>184</v>
      </c>
      <c r="B2600" s="242" t="s">
        <v>5155</v>
      </c>
      <c r="C2600" s="90">
        <v>45673</v>
      </c>
      <c r="D2600" s="91" t="s">
        <v>19447</v>
      </c>
      <c r="E2600" s="318">
        <v>45673</v>
      </c>
      <c r="F2600" s="242" t="s">
        <v>20407</v>
      </c>
      <c r="G2600" s="242" t="s">
        <v>5237</v>
      </c>
      <c r="H2600" s="241">
        <v>2268330</v>
      </c>
      <c r="I2600" s="241">
        <v>0</v>
      </c>
      <c r="J2600" s="241">
        <v>181466</v>
      </c>
      <c r="K2600" s="241">
        <v>2449796</v>
      </c>
      <c r="L2600" s="8" t="s">
        <v>24</v>
      </c>
      <c r="M2600" s="21">
        <v>45713</v>
      </c>
      <c r="O2600" s="278">
        <f>IF(Table1[[#This Row],[Phân loại]]="Tồn đầu kỳ",Table1[[#This Row],[Tổng giá trị]],0)</f>
        <v>0</v>
      </c>
      <c r="P2600" s="8">
        <f>IF(Table1[[#This Row],[Số còn phải thu ĐK]]&lt;&gt;0,0,IF(Table1[[#This Row],[Phân loại]]="Bán hàng",Table1[[#This Row],[Tổng giá trị]],-Table1[[#This Row],[Tổng giá trị]]))</f>
        <v>2449796</v>
      </c>
      <c r="Q2600" s="278">
        <f>IF(M2600&lt;&gt;"",IF(O2600&lt;&gt;0,O2600,P2600),0)</f>
        <v>2449796</v>
      </c>
      <c r="R2600" s="8">
        <f>Table1[[#This Row],[Số còn phải thu ĐK]]+Table1[[#This Row],[Giá Trị HD sau CK]]-Table1[[#This Row],[Số tiền đã thu]]</f>
        <v>0</v>
      </c>
      <c r="S2600" s="7">
        <f>IF(Table1[[#This Row],[Ngày hóa đơn]]&lt;&gt;"",Table1[[#This Row],[Ngày hóa đơn]],Table1[[#This Row],[Ngày hạch toán]])</f>
        <v>45673</v>
      </c>
      <c r="T2600" s="8">
        <v>30</v>
      </c>
      <c r="U2600" s="7">
        <f>IF(Table1[[#This Row],[Ngày tính CN]]="","",S2600+T2600)</f>
        <v>45703</v>
      </c>
      <c r="V2600" s="71">
        <f ca="1">IF(Table1[[#This Row],[Hạn thanh toán]]="","",IF((U2600-NOW())&lt;0,0,(U2600-NOW())))</f>
        <v>0</v>
      </c>
      <c r="W2600" s="278"/>
      <c r="X2600" s="278" t="str">
        <f ca="1">IF(OR($U2600="",$R2600=0),"",IF((U$4-NOW())&lt;0,-($U2600-NOW()),0))</f>
        <v/>
      </c>
      <c r="Y2600" s="3" t="str">
        <f>IF(R2600=0,"Đã thanh toán",IF(X2600="","",IF(X2600&lt;=0,"Chưa đến hạn thanh toán",IF(X2600&lt;=30,"Nợ quá hạn 30 ngày",IF(X2600&lt;=60,"Nợ quá hạn từ 30 ngày đến 60 ngày",IF(X2600&lt;=90,"Nợ quá hạn từ 60 ngày đến 90 ngày",IF(X2600&lt;=120,"Nợ quá hạn từ 90 ngày đến 120 ngày","Nợ quá hạn hơn 120 ngày có khả năng mất thanh toán")))))))</f>
        <v>Đã thanh toán</v>
      </c>
      <c r="Z2600" s="250">
        <f>Table1[[#This Row],[Hạn thanh toán]]</f>
        <v>45703</v>
      </c>
      <c r="AA2600" s="250">
        <f>Table1[[#This Row],[Ngày Thanh toán]]</f>
        <v>45713</v>
      </c>
      <c r="AD2600" s="3" t="str">
        <f>IF(Table1[[#This Row],[Mã khách hàng]]="","",VLOOKUP($A2600,Ma_KH!$A:$Q,Ma_KH!O$1,0))</f>
        <v>BRG - FUJIMART</v>
      </c>
      <c r="AE2600" s="3" t="str">
        <f>IF(Table1[[#This Row],[Mã khách hàng]]="","",VLOOKUP($A2600,Ma_KH!$A:$Q,Ma_KH!P$1,0))</f>
        <v>CÔNG TY TNHH BÁN LẺ FUJIMART VIỆT NAM</v>
      </c>
      <c r="AF2600" s="3" t="str">
        <f>VLOOKUP(A2600,Ma_KH!A:Q,Ma_KH!J$1,0)</f>
        <v>Vũ Anh Tuấn</v>
      </c>
    </row>
    <row r="2601" spans="1:32">
      <c r="A2601" s="242" t="s">
        <v>184</v>
      </c>
      <c r="B2601" s="242" t="s">
        <v>5155</v>
      </c>
      <c r="C2601" s="90">
        <v>45673</v>
      </c>
      <c r="D2601" s="91" t="s">
        <v>19448</v>
      </c>
      <c r="E2601" s="318">
        <v>45673</v>
      </c>
      <c r="F2601" s="242" t="s">
        <v>20408</v>
      </c>
      <c r="G2601" s="242" t="s">
        <v>5343</v>
      </c>
      <c r="H2601" s="241">
        <v>3340635</v>
      </c>
      <c r="I2601" s="241">
        <v>0</v>
      </c>
      <c r="J2601" s="241">
        <v>267251</v>
      </c>
      <c r="K2601" s="241">
        <v>3607886</v>
      </c>
      <c r="L2601" s="8" t="s">
        <v>24</v>
      </c>
      <c r="M2601" s="21">
        <v>45713</v>
      </c>
      <c r="O2601" s="278">
        <f>IF(Table1[[#This Row],[Phân loại]]="Tồn đầu kỳ",Table1[[#This Row],[Tổng giá trị]],0)</f>
        <v>0</v>
      </c>
      <c r="P2601" s="8">
        <f>IF(Table1[[#This Row],[Số còn phải thu ĐK]]&lt;&gt;0,0,IF(Table1[[#This Row],[Phân loại]]="Bán hàng",Table1[[#This Row],[Tổng giá trị]],-Table1[[#This Row],[Tổng giá trị]]))</f>
        <v>3607886</v>
      </c>
      <c r="Q2601" s="278">
        <f>IF(M2601&lt;&gt;"",IF(O2601&lt;&gt;0,O2601,P2601),0)</f>
        <v>3607886</v>
      </c>
      <c r="R2601" s="8">
        <f>Table1[[#This Row],[Số còn phải thu ĐK]]+Table1[[#This Row],[Giá Trị HD sau CK]]-Table1[[#This Row],[Số tiền đã thu]]</f>
        <v>0</v>
      </c>
      <c r="S2601" s="7">
        <f>IF(Table1[[#This Row],[Ngày hóa đơn]]&lt;&gt;"",Table1[[#This Row],[Ngày hóa đơn]],Table1[[#This Row],[Ngày hạch toán]])</f>
        <v>45673</v>
      </c>
      <c r="T2601" s="8">
        <v>30</v>
      </c>
      <c r="U2601" s="7">
        <f>IF(Table1[[#This Row],[Ngày tính CN]]="","",S2601+T2601)</f>
        <v>45703</v>
      </c>
      <c r="V2601" s="71">
        <f ca="1">IF(Table1[[#This Row],[Hạn thanh toán]]="","",IF((U2601-NOW())&lt;0,0,(U2601-NOW())))</f>
        <v>0</v>
      </c>
      <c r="W2601" s="278"/>
      <c r="X2601" s="278" t="str">
        <f ca="1">IF(OR($U2601="",$R2601=0),"",IF((U$4-NOW())&lt;0,-($U2601-NOW()),0))</f>
        <v/>
      </c>
      <c r="Y2601" s="3" t="str">
        <f>IF(R2601=0,"Đã thanh toán",IF(X2601="","",IF(X2601&lt;=0,"Chưa đến hạn thanh toán",IF(X2601&lt;=30,"Nợ quá hạn 30 ngày",IF(X2601&lt;=60,"Nợ quá hạn từ 30 ngày đến 60 ngày",IF(X2601&lt;=90,"Nợ quá hạn từ 60 ngày đến 90 ngày",IF(X2601&lt;=120,"Nợ quá hạn từ 90 ngày đến 120 ngày","Nợ quá hạn hơn 120 ngày có khả năng mất thanh toán")))))))</f>
        <v>Đã thanh toán</v>
      </c>
      <c r="Z2601" s="250">
        <f>Table1[[#This Row],[Hạn thanh toán]]</f>
        <v>45703</v>
      </c>
      <c r="AA2601" s="250">
        <f>Table1[[#This Row],[Ngày Thanh toán]]</f>
        <v>45713</v>
      </c>
      <c r="AD2601" s="3" t="str">
        <f>IF(Table1[[#This Row],[Mã khách hàng]]="","",VLOOKUP($A2601,Ma_KH!$A:$Q,Ma_KH!O$1,0))</f>
        <v>BRG - FUJIMART</v>
      </c>
      <c r="AE2601" s="3" t="str">
        <f>IF(Table1[[#This Row],[Mã khách hàng]]="","",VLOOKUP($A2601,Ma_KH!$A:$Q,Ma_KH!P$1,0))</f>
        <v>CÔNG TY TNHH BÁN LẺ FUJIMART VIỆT NAM</v>
      </c>
      <c r="AF2601" s="3" t="str">
        <f>VLOOKUP(A2601,Ma_KH!A:Q,Ma_KH!J$1,0)</f>
        <v>Vũ Anh Tuấn</v>
      </c>
    </row>
    <row r="2602" spans="1:32">
      <c r="A2602" s="242" t="s">
        <v>184</v>
      </c>
      <c r="B2602" s="242" t="s">
        <v>5155</v>
      </c>
      <c r="C2602" s="88">
        <v>45673</v>
      </c>
      <c r="D2602" s="89" t="s">
        <v>19449</v>
      </c>
      <c r="E2602" s="318">
        <v>45673</v>
      </c>
      <c r="F2602" s="242" t="s">
        <v>20409</v>
      </c>
      <c r="G2602" s="242" t="s">
        <v>5186</v>
      </c>
      <c r="H2602" s="241">
        <v>2450230</v>
      </c>
      <c r="I2602" s="241">
        <v>0</v>
      </c>
      <c r="J2602" s="241">
        <v>196018</v>
      </c>
      <c r="K2602" s="241">
        <v>2646248</v>
      </c>
      <c r="L2602" s="8" t="s">
        <v>24</v>
      </c>
      <c r="M2602" s="21">
        <v>45713</v>
      </c>
      <c r="O2602" s="278">
        <f>IF(Table1[[#This Row],[Phân loại]]="Tồn đầu kỳ",Table1[[#This Row],[Tổng giá trị]],0)</f>
        <v>0</v>
      </c>
      <c r="P2602" s="8">
        <f>IF(Table1[[#This Row],[Số còn phải thu ĐK]]&lt;&gt;0,0,IF(Table1[[#This Row],[Phân loại]]="Bán hàng",Table1[[#This Row],[Tổng giá trị]],-Table1[[#This Row],[Tổng giá trị]]))</f>
        <v>2646248</v>
      </c>
      <c r="Q2602" s="278">
        <f t="shared" ref="Q2602:Q2604" si="310">IF(M2602&lt;&gt;"",IF(O2602&lt;&gt;0,O2602,P2602),0)</f>
        <v>2646248</v>
      </c>
      <c r="R2602" s="8">
        <f>Table1[[#This Row],[Số còn phải thu ĐK]]+Table1[[#This Row],[Giá Trị HD sau CK]]-Table1[[#This Row],[Số tiền đã thu]]</f>
        <v>0</v>
      </c>
      <c r="S2602" s="7">
        <f>IF(Table1[[#This Row],[Ngày hóa đơn]]&lt;&gt;"",Table1[[#This Row],[Ngày hóa đơn]],Table1[[#This Row],[Ngày hạch toán]])</f>
        <v>45673</v>
      </c>
      <c r="T2602" s="8">
        <v>30</v>
      </c>
      <c r="U2602" s="7">
        <f>IF(Table1[[#This Row],[Ngày tính CN]]="","",S2602+T2602)</f>
        <v>45703</v>
      </c>
      <c r="V2602" s="71">
        <f ca="1">IF(Table1[[#This Row],[Hạn thanh toán]]="","",IF((U2602-NOW())&lt;0,0,(U2602-NOW())))</f>
        <v>0</v>
      </c>
      <c r="W2602" s="278"/>
      <c r="X2602" s="278" t="str">
        <f t="shared" ref="X2602:X2604" ca="1" si="311">IF(OR($U2602="",$R2602=0),"",IF((U$4-NOW())&lt;0,-($U2602-NOW()),0))</f>
        <v/>
      </c>
      <c r="Y2602" s="3" t="str">
        <f t="shared" ref="Y2602:Y2604" si="312">IF(R2602=0,"Đã thanh toán",IF(X2602="","",IF(X2602&lt;=0,"Chưa đến hạn thanh toán",IF(X2602&lt;=30,"Nợ quá hạn 30 ngày",IF(X2602&lt;=60,"Nợ quá hạn từ 30 ngày đến 60 ngày",IF(X2602&lt;=90,"Nợ quá hạn từ 60 ngày đến 90 ngày",IF(X2602&lt;=120,"Nợ quá hạn từ 90 ngày đến 120 ngày","Nợ quá hạn hơn 120 ngày có khả năng mất thanh toán")))))))</f>
        <v>Đã thanh toán</v>
      </c>
      <c r="Z2602" s="250">
        <f>Table1[[#This Row],[Hạn thanh toán]]</f>
        <v>45703</v>
      </c>
      <c r="AA2602" s="250">
        <f>Table1[[#This Row],[Ngày Thanh toán]]</f>
        <v>45713</v>
      </c>
      <c r="AD2602" s="3" t="str">
        <f>IF(Table1[[#This Row],[Mã khách hàng]]="","",VLOOKUP($A2602,Ma_KH!$A:$Q,Ma_KH!O$1,0))</f>
        <v>BRG - FUJIMART</v>
      </c>
      <c r="AE2602" s="3" t="str">
        <f>IF(Table1[[#This Row],[Mã khách hàng]]="","",VLOOKUP($A2602,Ma_KH!$A:$Q,Ma_KH!P$1,0))</f>
        <v>CÔNG TY TNHH BÁN LẺ FUJIMART VIỆT NAM</v>
      </c>
      <c r="AF2602" s="3" t="str">
        <f>VLOOKUP(A2602,Ma_KH!A:Q,Ma_KH!J$1,0)</f>
        <v>Vũ Anh Tuấn</v>
      </c>
    </row>
    <row r="2603" spans="1:32">
      <c r="A2603" s="242" t="s">
        <v>184</v>
      </c>
      <c r="B2603" s="242" t="s">
        <v>5155</v>
      </c>
      <c r="C2603" s="88">
        <v>45673</v>
      </c>
      <c r="D2603" s="89" t="s">
        <v>19450</v>
      </c>
      <c r="E2603" s="318">
        <v>45673</v>
      </c>
      <c r="F2603" s="242" t="s">
        <v>20410</v>
      </c>
      <c r="G2603" s="242" t="s">
        <v>5165</v>
      </c>
      <c r="H2603" s="241">
        <v>4897490</v>
      </c>
      <c r="I2603" s="241">
        <v>0</v>
      </c>
      <c r="J2603" s="241">
        <v>391799</v>
      </c>
      <c r="K2603" s="241">
        <v>5289289</v>
      </c>
      <c r="L2603" s="8" t="s">
        <v>24</v>
      </c>
      <c r="M2603" s="21">
        <v>45713</v>
      </c>
      <c r="O2603" s="278">
        <f>IF(Table1[[#This Row],[Phân loại]]="Tồn đầu kỳ",Table1[[#This Row],[Tổng giá trị]],0)</f>
        <v>0</v>
      </c>
      <c r="P2603" s="8">
        <f>IF(Table1[[#This Row],[Số còn phải thu ĐK]]&lt;&gt;0,0,IF(Table1[[#This Row],[Phân loại]]="Bán hàng",Table1[[#This Row],[Tổng giá trị]],-Table1[[#This Row],[Tổng giá trị]]))</f>
        <v>5289289</v>
      </c>
      <c r="Q2603" s="278">
        <f t="shared" si="310"/>
        <v>5289289</v>
      </c>
      <c r="R2603" s="8">
        <f>Table1[[#This Row],[Số còn phải thu ĐK]]+Table1[[#This Row],[Giá Trị HD sau CK]]-Table1[[#This Row],[Số tiền đã thu]]</f>
        <v>0</v>
      </c>
      <c r="S2603" s="7">
        <f>IF(Table1[[#This Row],[Ngày hóa đơn]]&lt;&gt;"",Table1[[#This Row],[Ngày hóa đơn]],Table1[[#This Row],[Ngày hạch toán]])</f>
        <v>45673</v>
      </c>
      <c r="T2603" s="8">
        <v>30</v>
      </c>
      <c r="U2603" s="7">
        <f>IF(Table1[[#This Row],[Ngày tính CN]]="","",S2603+T2603)</f>
        <v>45703</v>
      </c>
      <c r="V2603" s="71">
        <f ca="1">IF(Table1[[#This Row],[Hạn thanh toán]]="","",IF((U2603-NOW())&lt;0,0,(U2603-NOW())))</f>
        <v>0</v>
      </c>
      <c r="W2603" s="278"/>
      <c r="X2603" s="278" t="str">
        <f t="shared" ca="1" si="311"/>
        <v/>
      </c>
      <c r="Y2603" s="3" t="str">
        <f t="shared" si="312"/>
        <v>Đã thanh toán</v>
      </c>
      <c r="Z2603" s="250">
        <f>Table1[[#This Row],[Hạn thanh toán]]</f>
        <v>45703</v>
      </c>
      <c r="AA2603" s="250">
        <f>Table1[[#This Row],[Ngày Thanh toán]]</f>
        <v>45713</v>
      </c>
      <c r="AD2603" s="3" t="str">
        <f>IF(Table1[[#This Row],[Mã khách hàng]]="","",VLOOKUP($A2603,Ma_KH!$A:$Q,Ma_KH!O$1,0))</f>
        <v>BRG - FUJIMART</v>
      </c>
      <c r="AE2603" s="3" t="str">
        <f>IF(Table1[[#This Row],[Mã khách hàng]]="","",VLOOKUP($A2603,Ma_KH!$A:$Q,Ma_KH!P$1,0))</f>
        <v>CÔNG TY TNHH BÁN LẺ FUJIMART VIỆT NAM</v>
      </c>
      <c r="AF2603" s="3" t="str">
        <f>VLOOKUP(A2603,Ma_KH!A:Q,Ma_KH!J$1,0)</f>
        <v>Vũ Anh Tuấn</v>
      </c>
    </row>
    <row r="2604" spans="1:32">
      <c r="A2604" s="242" t="s">
        <v>184</v>
      </c>
      <c r="B2604" s="242" t="s">
        <v>5155</v>
      </c>
      <c r="C2604" s="90">
        <v>45673</v>
      </c>
      <c r="D2604" s="91" t="s">
        <v>19451</v>
      </c>
      <c r="E2604" s="318">
        <v>45673</v>
      </c>
      <c r="F2604" s="242" t="s">
        <v>20411</v>
      </c>
      <c r="G2604" s="242" t="s">
        <v>5198</v>
      </c>
      <c r="H2604" s="241">
        <v>1046385</v>
      </c>
      <c r="I2604" s="241">
        <v>0</v>
      </c>
      <c r="J2604" s="241">
        <v>83711</v>
      </c>
      <c r="K2604" s="241">
        <v>1130096</v>
      </c>
      <c r="L2604" s="8" t="s">
        <v>24</v>
      </c>
      <c r="M2604" s="21">
        <v>45713</v>
      </c>
      <c r="O2604" s="278">
        <f>IF(Table1[[#This Row],[Phân loại]]="Tồn đầu kỳ",Table1[[#This Row],[Tổng giá trị]],0)</f>
        <v>0</v>
      </c>
      <c r="P2604" s="8">
        <f>IF(Table1[[#This Row],[Số còn phải thu ĐK]]&lt;&gt;0,0,IF(Table1[[#This Row],[Phân loại]]="Bán hàng",Table1[[#This Row],[Tổng giá trị]],-Table1[[#This Row],[Tổng giá trị]]))</f>
        <v>1130096</v>
      </c>
      <c r="Q2604" s="278">
        <f t="shared" si="310"/>
        <v>1130096</v>
      </c>
      <c r="R2604" s="8">
        <f>Table1[[#This Row],[Số còn phải thu ĐK]]+Table1[[#This Row],[Giá Trị HD sau CK]]-Table1[[#This Row],[Số tiền đã thu]]</f>
        <v>0</v>
      </c>
      <c r="S2604" s="7">
        <f>IF(Table1[[#This Row],[Ngày hóa đơn]]&lt;&gt;"",Table1[[#This Row],[Ngày hóa đơn]],Table1[[#This Row],[Ngày hạch toán]])</f>
        <v>45673</v>
      </c>
      <c r="T2604" s="8">
        <v>30</v>
      </c>
      <c r="U2604" s="7">
        <f>IF(Table1[[#This Row],[Ngày tính CN]]="","",S2604+T2604)</f>
        <v>45703</v>
      </c>
      <c r="V2604" s="71">
        <f ca="1">IF(Table1[[#This Row],[Hạn thanh toán]]="","",IF((U2604-NOW())&lt;0,0,(U2604-NOW())))</f>
        <v>0</v>
      </c>
      <c r="W2604" s="278"/>
      <c r="X2604" s="278" t="str">
        <f t="shared" ca="1" si="311"/>
        <v/>
      </c>
      <c r="Y2604" s="3" t="str">
        <f t="shared" si="312"/>
        <v>Đã thanh toán</v>
      </c>
      <c r="Z2604" s="250">
        <f>Table1[[#This Row],[Hạn thanh toán]]</f>
        <v>45703</v>
      </c>
      <c r="AA2604" s="250">
        <f>Table1[[#This Row],[Ngày Thanh toán]]</f>
        <v>45713</v>
      </c>
      <c r="AD2604" s="3" t="str">
        <f>IF(Table1[[#This Row],[Mã khách hàng]]="","",VLOOKUP($A2604,Ma_KH!$A:$Q,Ma_KH!O$1,0))</f>
        <v>BRG - FUJIMART</v>
      </c>
      <c r="AE2604" s="3" t="str">
        <f>IF(Table1[[#This Row],[Mã khách hàng]]="","",VLOOKUP($A2604,Ma_KH!$A:$Q,Ma_KH!P$1,0))</f>
        <v>CÔNG TY TNHH BÁN LẺ FUJIMART VIỆT NAM</v>
      </c>
      <c r="AF2604" s="3" t="str">
        <f>VLOOKUP(A2604,Ma_KH!A:Q,Ma_KH!J$1,0)</f>
        <v>Vũ Anh Tuấn</v>
      </c>
    </row>
    <row r="2605" spans="1:32">
      <c r="A2605" s="242" t="s">
        <v>184</v>
      </c>
      <c r="B2605" s="242" t="s">
        <v>5155</v>
      </c>
      <c r="C2605" s="90">
        <v>45674</v>
      </c>
      <c r="D2605" s="91" t="s">
        <v>19452</v>
      </c>
      <c r="E2605" s="318">
        <v>45674</v>
      </c>
      <c r="F2605" s="242" t="s">
        <v>20412</v>
      </c>
      <c r="G2605" s="242" t="s">
        <v>5326</v>
      </c>
      <c r="H2605" s="241">
        <v>2282770</v>
      </c>
      <c r="I2605" s="241">
        <v>0</v>
      </c>
      <c r="J2605" s="241">
        <v>182622</v>
      </c>
      <c r="K2605" s="241">
        <v>2465392</v>
      </c>
      <c r="L2605" s="8" t="s">
        <v>24</v>
      </c>
      <c r="M2605" s="21">
        <v>45713</v>
      </c>
      <c r="O2605" s="278">
        <f>IF(Table1[[#This Row],[Phân loại]]="Tồn đầu kỳ",Table1[[#This Row],[Tổng giá trị]],0)</f>
        <v>0</v>
      </c>
      <c r="P2605" s="8">
        <f>IF(Table1[[#This Row],[Số còn phải thu ĐK]]&lt;&gt;0,0,IF(Table1[[#This Row],[Phân loại]]="Bán hàng",Table1[[#This Row],[Tổng giá trị]],-Table1[[#This Row],[Tổng giá trị]]))</f>
        <v>2465392</v>
      </c>
      <c r="Q2605" s="278">
        <f>IF(M2605&lt;&gt;"",IF(O2605&lt;&gt;0,O2605,P2605),0)</f>
        <v>2465392</v>
      </c>
      <c r="R2605" s="8">
        <f>Table1[[#This Row],[Số còn phải thu ĐK]]+Table1[[#This Row],[Giá Trị HD sau CK]]-Table1[[#This Row],[Số tiền đã thu]]</f>
        <v>0</v>
      </c>
      <c r="S2605" s="7">
        <f>IF(Table1[[#This Row],[Ngày hóa đơn]]&lt;&gt;"",Table1[[#This Row],[Ngày hóa đơn]],Table1[[#This Row],[Ngày hạch toán]])</f>
        <v>45674</v>
      </c>
      <c r="T2605" s="8">
        <v>30</v>
      </c>
      <c r="U2605" s="7">
        <f>IF(Table1[[#This Row],[Ngày tính CN]]="","",S2605+T2605)</f>
        <v>45704</v>
      </c>
      <c r="V2605" s="71">
        <f ca="1">IF(Table1[[#This Row],[Hạn thanh toán]]="","",IF((U2605-NOW())&lt;0,0,(U2605-NOW())))</f>
        <v>0</v>
      </c>
      <c r="W2605" s="278"/>
      <c r="X2605" s="278" t="str">
        <f ca="1">IF(OR($U2605="",$R2605=0),"",IF((U$4-NOW())&lt;0,-($U2605-NOW()),0))</f>
        <v/>
      </c>
      <c r="Y2605" s="3" t="str">
        <f>IF(R2605=0,"Đã thanh toán",IF(X2605="","",IF(X2605&lt;=0,"Chưa đến hạn thanh toán",IF(X2605&lt;=30,"Nợ quá hạn 30 ngày",IF(X2605&lt;=60,"Nợ quá hạn từ 30 ngày đến 60 ngày",IF(X2605&lt;=90,"Nợ quá hạn từ 60 ngày đến 90 ngày",IF(X2605&lt;=120,"Nợ quá hạn từ 90 ngày đến 120 ngày","Nợ quá hạn hơn 120 ngày có khả năng mất thanh toán")))))))</f>
        <v>Đã thanh toán</v>
      </c>
      <c r="Z2605" s="250">
        <f>Table1[[#This Row],[Hạn thanh toán]]</f>
        <v>45704</v>
      </c>
      <c r="AA2605" s="250">
        <f>Table1[[#This Row],[Ngày Thanh toán]]</f>
        <v>45713</v>
      </c>
      <c r="AD2605" s="3" t="str">
        <f>IF(Table1[[#This Row],[Mã khách hàng]]="","",VLOOKUP($A2605,Ma_KH!$A:$Q,Ma_KH!O$1,0))</f>
        <v>BRG - FUJIMART</v>
      </c>
      <c r="AE2605" s="3" t="str">
        <f>IF(Table1[[#This Row],[Mã khách hàng]]="","",VLOOKUP($A2605,Ma_KH!$A:$Q,Ma_KH!P$1,0))</f>
        <v>CÔNG TY TNHH BÁN LẺ FUJIMART VIỆT NAM</v>
      </c>
      <c r="AF2605" s="3" t="str">
        <f>VLOOKUP(A2605,Ma_KH!A:Q,Ma_KH!J$1,0)</f>
        <v>Vũ Anh Tuấn</v>
      </c>
    </row>
    <row r="2606" spans="1:32">
      <c r="A2606" s="242" t="s">
        <v>184</v>
      </c>
      <c r="B2606" s="242" t="s">
        <v>5155</v>
      </c>
      <c r="C2606" s="90">
        <v>45673</v>
      </c>
      <c r="D2606" s="91" t="s">
        <v>19453</v>
      </c>
      <c r="E2606" s="318">
        <v>45673</v>
      </c>
      <c r="F2606" s="242" t="s">
        <v>20413</v>
      </c>
      <c r="G2606" s="242" t="s">
        <v>21316</v>
      </c>
      <c r="H2606" s="241">
        <v>11025460</v>
      </c>
      <c r="I2606" s="241">
        <v>0</v>
      </c>
      <c r="J2606" s="241">
        <v>882037</v>
      </c>
      <c r="K2606" s="241">
        <v>11907497</v>
      </c>
      <c r="L2606" s="8" t="s">
        <v>24</v>
      </c>
      <c r="M2606" s="21">
        <v>45713</v>
      </c>
      <c r="O2606" s="278">
        <f>IF(Table1[[#This Row],[Phân loại]]="Tồn đầu kỳ",Table1[[#This Row],[Tổng giá trị]],0)</f>
        <v>0</v>
      </c>
      <c r="P2606" s="8">
        <f>IF(Table1[[#This Row],[Số còn phải thu ĐK]]&lt;&gt;0,0,IF(Table1[[#This Row],[Phân loại]]="Bán hàng",Table1[[#This Row],[Tổng giá trị]],-Table1[[#This Row],[Tổng giá trị]]))</f>
        <v>11907497</v>
      </c>
      <c r="Q2606" s="278">
        <f>IF(M2606&lt;&gt;"",IF(O2606&lt;&gt;0,O2606,P2606),0)</f>
        <v>11907497</v>
      </c>
      <c r="R2606" s="8">
        <f>Table1[[#This Row],[Số còn phải thu ĐK]]+Table1[[#This Row],[Giá Trị HD sau CK]]-Table1[[#This Row],[Số tiền đã thu]]</f>
        <v>0</v>
      </c>
      <c r="S2606" s="7">
        <f>IF(Table1[[#This Row],[Ngày hóa đơn]]&lt;&gt;"",Table1[[#This Row],[Ngày hóa đơn]],Table1[[#This Row],[Ngày hạch toán]])</f>
        <v>45673</v>
      </c>
      <c r="T2606" s="8">
        <v>30</v>
      </c>
      <c r="U2606" s="7">
        <f>IF(Table1[[#This Row],[Ngày tính CN]]="","",S2606+T2606)</f>
        <v>45703</v>
      </c>
      <c r="V2606" s="71">
        <f ca="1">IF(Table1[[#This Row],[Hạn thanh toán]]="","",IF((U2606-NOW())&lt;0,0,(U2606-NOW())))</f>
        <v>0</v>
      </c>
      <c r="W2606" s="278"/>
      <c r="X2606" s="278" t="str">
        <f ca="1">IF(OR($U2606="",$R2606=0),"",IF((U$4-NOW())&lt;0,-($U2606-NOW()),0))</f>
        <v/>
      </c>
      <c r="Y2606" s="3" t="str">
        <f>IF(R2606=0,"Đã thanh toán",IF(X2606="","",IF(X2606&lt;=0,"Chưa đến hạn thanh toán",IF(X2606&lt;=30,"Nợ quá hạn 30 ngày",IF(X2606&lt;=60,"Nợ quá hạn từ 30 ngày đến 60 ngày",IF(X2606&lt;=90,"Nợ quá hạn từ 60 ngày đến 90 ngày",IF(X2606&lt;=120,"Nợ quá hạn từ 90 ngày đến 120 ngày","Nợ quá hạn hơn 120 ngày có khả năng mất thanh toán")))))))</f>
        <v>Đã thanh toán</v>
      </c>
      <c r="Z2606" s="250">
        <f>Table1[[#This Row],[Hạn thanh toán]]</f>
        <v>45703</v>
      </c>
      <c r="AA2606" s="250">
        <f>Table1[[#This Row],[Ngày Thanh toán]]</f>
        <v>45713</v>
      </c>
      <c r="AD2606" s="3" t="str">
        <f>IF(Table1[[#This Row],[Mã khách hàng]]="","",VLOOKUP($A2606,Ma_KH!$A:$Q,Ma_KH!O$1,0))</f>
        <v>BRG - FUJIMART</v>
      </c>
      <c r="AE2606" s="3" t="str">
        <f>IF(Table1[[#This Row],[Mã khách hàng]]="","",VLOOKUP($A2606,Ma_KH!$A:$Q,Ma_KH!P$1,0))</f>
        <v>CÔNG TY TNHH BÁN LẺ FUJIMART VIỆT NAM</v>
      </c>
      <c r="AF2606" s="3" t="str">
        <f>VLOOKUP(A2606,Ma_KH!A:Q,Ma_KH!J$1,0)</f>
        <v>Vũ Anh Tuấn</v>
      </c>
    </row>
    <row r="2607" spans="1:32">
      <c r="A2607" s="242" t="s">
        <v>184</v>
      </c>
      <c r="B2607" s="242" t="s">
        <v>5155</v>
      </c>
      <c r="C2607" s="88">
        <v>45674</v>
      </c>
      <c r="D2607" s="89" t="s">
        <v>19454</v>
      </c>
      <c r="E2607" s="318">
        <v>45674</v>
      </c>
      <c r="F2607" s="242" t="s">
        <v>20414</v>
      </c>
      <c r="G2607" s="242" t="s">
        <v>5341</v>
      </c>
      <c r="H2607" s="241">
        <v>2168787</v>
      </c>
      <c r="I2607" s="241">
        <v>0</v>
      </c>
      <c r="J2607" s="241">
        <v>173503</v>
      </c>
      <c r="K2607" s="241">
        <v>2342290</v>
      </c>
      <c r="L2607" s="8" t="s">
        <v>24</v>
      </c>
      <c r="M2607" s="21">
        <v>45713</v>
      </c>
      <c r="O2607" s="278">
        <f>IF(Table1[[#This Row],[Phân loại]]="Tồn đầu kỳ",Table1[[#This Row],[Tổng giá trị]],0)</f>
        <v>0</v>
      </c>
      <c r="P2607" s="8">
        <f>IF(Table1[[#This Row],[Số còn phải thu ĐK]]&lt;&gt;0,0,IF(Table1[[#This Row],[Phân loại]]="Bán hàng",Table1[[#This Row],[Tổng giá trị]],-Table1[[#This Row],[Tổng giá trị]]))</f>
        <v>2342290</v>
      </c>
      <c r="Q2607" s="278">
        <f t="shared" ref="Q2607:Q2609" si="313">IF(M2607&lt;&gt;"",IF(O2607&lt;&gt;0,O2607,P2607),0)</f>
        <v>2342290</v>
      </c>
      <c r="R2607" s="8">
        <f>Table1[[#This Row],[Số còn phải thu ĐK]]+Table1[[#This Row],[Giá Trị HD sau CK]]-Table1[[#This Row],[Số tiền đã thu]]</f>
        <v>0</v>
      </c>
      <c r="S2607" s="7">
        <f>IF(Table1[[#This Row],[Ngày hóa đơn]]&lt;&gt;"",Table1[[#This Row],[Ngày hóa đơn]],Table1[[#This Row],[Ngày hạch toán]])</f>
        <v>45674</v>
      </c>
      <c r="T2607" s="8">
        <v>30</v>
      </c>
      <c r="U2607" s="7">
        <f>IF(Table1[[#This Row],[Ngày tính CN]]="","",S2607+T2607)</f>
        <v>45704</v>
      </c>
      <c r="V2607" s="71">
        <f ca="1">IF(Table1[[#This Row],[Hạn thanh toán]]="","",IF((U2607-NOW())&lt;0,0,(U2607-NOW())))</f>
        <v>0</v>
      </c>
      <c r="W2607" s="278"/>
      <c r="X2607" s="278" t="str">
        <f t="shared" ref="X2607:X2609" ca="1" si="314">IF(OR($U2607="",$R2607=0),"",IF((U$4-NOW())&lt;0,-($U2607-NOW()),0))</f>
        <v/>
      </c>
      <c r="Y2607" s="3" t="str">
        <f t="shared" ref="Y2607:Y2609" si="315">IF(R2607=0,"Đã thanh toán",IF(X2607="","",IF(X2607&lt;=0,"Chưa đến hạn thanh toán",IF(X2607&lt;=30,"Nợ quá hạn 30 ngày",IF(X2607&lt;=60,"Nợ quá hạn từ 30 ngày đến 60 ngày",IF(X2607&lt;=90,"Nợ quá hạn từ 60 ngày đến 90 ngày",IF(X2607&lt;=120,"Nợ quá hạn từ 90 ngày đến 120 ngày","Nợ quá hạn hơn 120 ngày có khả năng mất thanh toán")))))))</f>
        <v>Đã thanh toán</v>
      </c>
      <c r="Z2607" s="250">
        <f>Table1[[#This Row],[Hạn thanh toán]]</f>
        <v>45704</v>
      </c>
      <c r="AA2607" s="250">
        <f>Table1[[#This Row],[Ngày Thanh toán]]</f>
        <v>45713</v>
      </c>
      <c r="AD2607" s="3" t="str">
        <f>IF(Table1[[#This Row],[Mã khách hàng]]="","",VLOOKUP($A2607,Ma_KH!$A:$Q,Ma_KH!O$1,0))</f>
        <v>BRG - FUJIMART</v>
      </c>
      <c r="AE2607" s="3" t="str">
        <f>IF(Table1[[#This Row],[Mã khách hàng]]="","",VLOOKUP($A2607,Ma_KH!$A:$Q,Ma_KH!P$1,0))</f>
        <v>CÔNG TY TNHH BÁN LẺ FUJIMART VIỆT NAM</v>
      </c>
      <c r="AF2607" s="3" t="str">
        <f>VLOOKUP(A2607,Ma_KH!A:Q,Ma_KH!J$1,0)</f>
        <v>Vũ Anh Tuấn</v>
      </c>
    </row>
    <row r="2608" spans="1:32">
      <c r="A2608" s="242" t="s">
        <v>184</v>
      </c>
      <c r="B2608" s="242" t="s">
        <v>5155</v>
      </c>
      <c r="C2608" s="88">
        <v>45674</v>
      </c>
      <c r="D2608" s="89" t="s">
        <v>19455</v>
      </c>
      <c r="E2608" s="318">
        <v>45674</v>
      </c>
      <c r="F2608" s="242" t="s">
        <v>20415</v>
      </c>
      <c r="G2608" s="242" t="s">
        <v>5172</v>
      </c>
      <c r="H2608" s="241">
        <v>2450230</v>
      </c>
      <c r="I2608" s="241">
        <v>0</v>
      </c>
      <c r="J2608" s="241">
        <v>196018</v>
      </c>
      <c r="K2608" s="241">
        <v>2646248</v>
      </c>
      <c r="L2608" s="8" t="s">
        <v>24</v>
      </c>
      <c r="M2608" s="21">
        <v>45713</v>
      </c>
      <c r="O2608" s="278">
        <f>IF(Table1[[#This Row],[Phân loại]]="Tồn đầu kỳ",Table1[[#This Row],[Tổng giá trị]],0)</f>
        <v>0</v>
      </c>
      <c r="P2608" s="8">
        <f>IF(Table1[[#This Row],[Số còn phải thu ĐK]]&lt;&gt;0,0,IF(Table1[[#This Row],[Phân loại]]="Bán hàng",Table1[[#This Row],[Tổng giá trị]],-Table1[[#This Row],[Tổng giá trị]]))</f>
        <v>2646248</v>
      </c>
      <c r="Q2608" s="278">
        <f t="shared" si="313"/>
        <v>2646248</v>
      </c>
      <c r="R2608" s="8">
        <f>Table1[[#This Row],[Số còn phải thu ĐK]]+Table1[[#This Row],[Giá Trị HD sau CK]]-Table1[[#This Row],[Số tiền đã thu]]</f>
        <v>0</v>
      </c>
      <c r="S2608" s="7">
        <f>IF(Table1[[#This Row],[Ngày hóa đơn]]&lt;&gt;"",Table1[[#This Row],[Ngày hóa đơn]],Table1[[#This Row],[Ngày hạch toán]])</f>
        <v>45674</v>
      </c>
      <c r="T2608" s="8">
        <v>30</v>
      </c>
      <c r="U2608" s="7">
        <f>IF(Table1[[#This Row],[Ngày tính CN]]="","",S2608+T2608)</f>
        <v>45704</v>
      </c>
      <c r="V2608" s="71">
        <f ca="1">IF(Table1[[#This Row],[Hạn thanh toán]]="","",IF((U2608-NOW())&lt;0,0,(U2608-NOW())))</f>
        <v>0</v>
      </c>
      <c r="W2608" s="278"/>
      <c r="X2608" s="278" t="str">
        <f t="shared" ca="1" si="314"/>
        <v/>
      </c>
      <c r="Y2608" s="3" t="str">
        <f t="shared" si="315"/>
        <v>Đã thanh toán</v>
      </c>
      <c r="Z2608" s="250">
        <f>Table1[[#This Row],[Hạn thanh toán]]</f>
        <v>45704</v>
      </c>
      <c r="AA2608" s="250">
        <f>Table1[[#This Row],[Ngày Thanh toán]]</f>
        <v>45713</v>
      </c>
      <c r="AD2608" s="3" t="str">
        <f>IF(Table1[[#This Row],[Mã khách hàng]]="","",VLOOKUP($A2608,Ma_KH!$A:$Q,Ma_KH!O$1,0))</f>
        <v>BRG - FUJIMART</v>
      </c>
      <c r="AE2608" s="3" t="str">
        <f>IF(Table1[[#This Row],[Mã khách hàng]]="","",VLOOKUP($A2608,Ma_KH!$A:$Q,Ma_KH!P$1,0))</f>
        <v>CÔNG TY TNHH BÁN LẺ FUJIMART VIỆT NAM</v>
      </c>
      <c r="AF2608" s="3" t="str">
        <f>VLOOKUP(A2608,Ma_KH!A:Q,Ma_KH!J$1,0)</f>
        <v>Vũ Anh Tuấn</v>
      </c>
    </row>
    <row r="2609" spans="1:32">
      <c r="A2609" s="242" t="s">
        <v>184</v>
      </c>
      <c r="B2609" s="242" t="s">
        <v>5155</v>
      </c>
      <c r="C2609" s="90">
        <v>45674</v>
      </c>
      <c r="D2609" s="91" t="s">
        <v>19456</v>
      </c>
      <c r="E2609" s="318">
        <v>45674</v>
      </c>
      <c r="F2609" s="242" t="s">
        <v>20416</v>
      </c>
      <c r="G2609" s="242" t="s">
        <v>5168</v>
      </c>
      <c r="H2609" s="241">
        <v>14401520</v>
      </c>
      <c r="I2609" s="241">
        <v>0</v>
      </c>
      <c r="J2609" s="241">
        <v>1152122</v>
      </c>
      <c r="K2609" s="241">
        <v>15553642</v>
      </c>
      <c r="L2609" s="8" t="s">
        <v>24</v>
      </c>
      <c r="M2609" s="21">
        <v>45713</v>
      </c>
      <c r="O2609" s="278">
        <f>IF(Table1[[#This Row],[Phân loại]]="Tồn đầu kỳ",Table1[[#This Row],[Tổng giá trị]],0)</f>
        <v>0</v>
      </c>
      <c r="P2609" s="8">
        <f>IF(Table1[[#This Row],[Số còn phải thu ĐK]]&lt;&gt;0,0,IF(Table1[[#This Row],[Phân loại]]="Bán hàng",Table1[[#This Row],[Tổng giá trị]],-Table1[[#This Row],[Tổng giá trị]]))</f>
        <v>15553642</v>
      </c>
      <c r="Q2609" s="278">
        <f t="shared" si="313"/>
        <v>15553642</v>
      </c>
      <c r="R2609" s="8">
        <f>Table1[[#This Row],[Số còn phải thu ĐK]]+Table1[[#This Row],[Giá Trị HD sau CK]]-Table1[[#This Row],[Số tiền đã thu]]</f>
        <v>0</v>
      </c>
      <c r="S2609" s="7">
        <f>IF(Table1[[#This Row],[Ngày hóa đơn]]&lt;&gt;"",Table1[[#This Row],[Ngày hóa đơn]],Table1[[#This Row],[Ngày hạch toán]])</f>
        <v>45674</v>
      </c>
      <c r="T2609" s="8">
        <v>30</v>
      </c>
      <c r="U2609" s="7">
        <f>IF(Table1[[#This Row],[Ngày tính CN]]="","",S2609+T2609)</f>
        <v>45704</v>
      </c>
      <c r="V2609" s="71">
        <f ca="1">IF(Table1[[#This Row],[Hạn thanh toán]]="","",IF((U2609-NOW())&lt;0,0,(U2609-NOW())))</f>
        <v>0</v>
      </c>
      <c r="W2609" s="278"/>
      <c r="X2609" s="278" t="str">
        <f t="shared" ca="1" si="314"/>
        <v/>
      </c>
      <c r="Y2609" s="3" t="str">
        <f t="shared" si="315"/>
        <v>Đã thanh toán</v>
      </c>
      <c r="Z2609" s="250">
        <f>Table1[[#This Row],[Hạn thanh toán]]</f>
        <v>45704</v>
      </c>
      <c r="AA2609" s="250">
        <f>Table1[[#This Row],[Ngày Thanh toán]]</f>
        <v>45713</v>
      </c>
      <c r="AD2609" s="3" t="str">
        <f>IF(Table1[[#This Row],[Mã khách hàng]]="","",VLOOKUP($A2609,Ma_KH!$A:$Q,Ma_KH!O$1,0))</f>
        <v>BRG - FUJIMART</v>
      </c>
      <c r="AE2609" s="3" t="str">
        <f>IF(Table1[[#This Row],[Mã khách hàng]]="","",VLOOKUP($A2609,Ma_KH!$A:$Q,Ma_KH!P$1,0))</f>
        <v>CÔNG TY TNHH BÁN LẺ FUJIMART VIỆT NAM</v>
      </c>
      <c r="AF2609" s="3" t="str">
        <f>VLOOKUP(A2609,Ma_KH!A:Q,Ma_KH!J$1,0)</f>
        <v>Vũ Anh Tuấn</v>
      </c>
    </row>
    <row r="2610" spans="1:32">
      <c r="A2610" s="242" t="s">
        <v>184</v>
      </c>
      <c r="B2610" s="242" t="s">
        <v>5155</v>
      </c>
      <c r="C2610" s="88">
        <v>45674</v>
      </c>
      <c r="D2610" s="89" t="s">
        <v>19457</v>
      </c>
      <c r="E2610" s="318">
        <v>45674</v>
      </c>
      <c r="F2610" s="242" t="s">
        <v>20417</v>
      </c>
      <c r="G2610" s="242" t="s">
        <v>5210</v>
      </c>
      <c r="H2610" s="241">
        <v>4230620</v>
      </c>
      <c r="I2610" s="241">
        <v>0</v>
      </c>
      <c r="J2610" s="241">
        <v>338450</v>
      </c>
      <c r="K2610" s="241">
        <v>4569070</v>
      </c>
      <c r="L2610" s="8" t="s">
        <v>24</v>
      </c>
      <c r="M2610" s="21">
        <v>45713</v>
      </c>
      <c r="O2610" s="278">
        <f>IF(Table1[[#This Row],[Phân loại]]="Tồn đầu kỳ",Table1[[#This Row],[Tổng giá trị]],0)</f>
        <v>0</v>
      </c>
      <c r="P2610" s="8">
        <f>IF(Table1[[#This Row],[Số còn phải thu ĐK]]&lt;&gt;0,0,IF(Table1[[#This Row],[Phân loại]]="Bán hàng",Table1[[#This Row],[Tổng giá trị]],-Table1[[#This Row],[Tổng giá trị]]))</f>
        <v>4569070</v>
      </c>
      <c r="Q2610" s="278">
        <f t="shared" ref="Q2610:Q2611" si="316">IF(M2610&lt;&gt;"",IF(O2610&lt;&gt;0,O2610,P2610),0)</f>
        <v>4569070</v>
      </c>
      <c r="R2610" s="8">
        <f>Table1[[#This Row],[Số còn phải thu ĐK]]+Table1[[#This Row],[Giá Trị HD sau CK]]-Table1[[#This Row],[Số tiền đã thu]]</f>
        <v>0</v>
      </c>
      <c r="S2610" s="7">
        <f>IF(Table1[[#This Row],[Ngày hóa đơn]]&lt;&gt;"",Table1[[#This Row],[Ngày hóa đơn]],Table1[[#This Row],[Ngày hạch toán]])</f>
        <v>45674</v>
      </c>
      <c r="T2610" s="8">
        <v>30</v>
      </c>
      <c r="U2610" s="7">
        <f>IF(Table1[[#This Row],[Ngày tính CN]]="","",S2610+T2610)</f>
        <v>45704</v>
      </c>
      <c r="V2610" s="71">
        <f ca="1">IF(Table1[[#This Row],[Hạn thanh toán]]="","",IF((U2610-NOW())&lt;0,0,(U2610-NOW())))</f>
        <v>0</v>
      </c>
      <c r="W2610" s="278"/>
      <c r="X2610" s="278" t="str">
        <f t="shared" ref="X2610:X2611" ca="1" si="317">IF(OR($U2610="",$R2610=0),"",IF((U$4-NOW())&lt;0,-($U2610-NOW()),0))</f>
        <v/>
      </c>
      <c r="Y2610" s="3" t="str">
        <f t="shared" ref="Y2610:Y2611" si="318">IF(R2610=0,"Đã thanh toán",IF(X2610="","",IF(X2610&lt;=0,"Chưa đến hạn thanh toán",IF(X2610&lt;=30,"Nợ quá hạn 30 ngày",IF(X2610&lt;=60,"Nợ quá hạn từ 30 ngày đến 60 ngày",IF(X2610&lt;=90,"Nợ quá hạn từ 60 ngày đến 90 ngày",IF(X2610&lt;=120,"Nợ quá hạn từ 90 ngày đến 120 ngày","Nợ quá hạn hơn 120 ngày có khả năng mất thanh toán")))))))</f>
        <v>Đã thanh toán</v>
      </c>
      <c r="Z2610" s="250">
        <f>Table1[[#This Row],[Hạn thanh toán]]</f>
        <v>45704</v>
      </c>
      <c r="AA2610" s="250">
        <f>Table1[[#This Row],[Ngày Thanh toán]]</f>
        <v>45713</v>
      </c>
      <c r="AD2610" s="3" t="str">
        <f>IF(Table1[[#This Row],[Mã khách hàng]]="","",VLOOKUP($A2610,Ma_KH!$A:$Q,Ma_KH!O$1,0))</f>
        <v>BRG - FUJIMART</v>
      </c>
      <c r="AE2610" s="3" t="str">
        <f>IF(Table1[[#This Row],[Mã khách hàng]]="","",VLOOKUP($A2610,Ma_KH!$A:$Q,Ma_KH!P$1,0))</f>
        <v>CÔNG TY TNHH BÁN LẺ FUJIMART VIỆT NAM</v>
      </c>
      <c r="AF2610" s="3" t="str">
        <f>VLOOKUP(A2610,Ma_KH!A:Q,Ma_KH!J$1,0)</f>
        <v>Vũ Anh Tuấn</v>
      </c>
    </row>
    <row r="2611" spans="1:32">
      <c r="A2611" s="242" t="s">
        <v>184</v>
      </c>
      <c r="B2611" s="242" t="s">
        <v>5155</v>
      </c>
      <c r="C2611" s="90">
        <v>45674</v>
      </c>
      <c r="D2611" s="91" t="s">
        <v>19458</v>
      </c>
      <c r="E2611" s="318">
        <v>45674</v>
      </c>
      <c r="F2611" s="242" t="s">
        <v>20418</v>
      </c>
      <c r="G2611" s="242" t="s">
        <v>5241</v>
      </c>
      <c r="H2611" s="241">
        <v>2584192</v>
      </c>
      <c r="I2611" s="241">
        <v>0</v>
      </c>
      <c r="J2611" s="241">
        <v>206735</v>
      </c>
      <c r="K2611" s="241">
        <v>2790927</v>
      </c>
      <c r="L2611" s="8" t="s">
        <v>24</v>
      </c>
      <c r="M2611" s="21">
        <v>45713</v>
      </c>
      <c r="O2611" s="278">
        <f>IF(Table1[[#This Row],[Phân loại]]="Tồn đầu kỳ",Table1[[#This Row],[Tổng giá trị]],0)</f>
        <v>0</v>
      </c>
      <c r="P2611" s="8">
        <f>IF(Table1[[#This Row],[Số còn phải thu ĐK]]&lt;&gt;0,0,IF(Table1[[#This Row],[Phân loại]]="Bán hàng",Table1[[#This Row],[Tổng giá trị]],-Table1[[#This Row],[Tổng giá trị]]))</f>
        <v>2790927</v>
      </c>
      <c r="Q2611" s="278">
        <f t="shared" si="316"/>
        <v>2790927</v>
      </c>
      <c r="R2611" s="8">
        <f>Table1[[#This Row],[Số còn phải thu ĐK]]+Table1[[#This Row],[Giá Trị HD sau CK]]-Table1[[#This Row],[Số tiền đã thu]]</f>
        <v>0</v>
      </c>
      <c r="S2611" s="7">
        <f>IF(Table1[[#This Row],[Ngày hóa đơn]]&lt;&gt;"",Table1[[#This Row],[Ngày hóa đơn]],Table1[[#This Row],[Ngày hạch toán]])</f>
        <v>45674</v>
      </c>
      <c r="T2611" s="8">
        <v>30</v>
      </c>
      <c r="U2611" s="7">
        <f>IF(Table1[[#This Row],[Ngày tính CN]]="","",S2611+T2611)</f>
        <v>45704</v>
      </c>
      <c r="V2611" s="71">
        <f ca="1">IF(Table1[[#This Row],[Hạn thanh toán]]="","",IF((U2611-NOW())&lt;0,0,(U2611-NOW())))</f>
        <v>0</v>
      </c>
      <c r="W2611" s="278"/>
      <c r="X2611" s="278" t="str">
        <f t="shared" ca="1" si="317"/>
        <v/>
      </c>
      <c r="Y2611" s="3" t="str">
        <f t="shared" si="318"/>
        <v>Đã thanh toán</v>
      </c>
      <c r="Z2611" s="250">
        <f>Table1[[#This Row],[Hạn thanh toán]]</f>
        <v>45704</v>
      </c>
      <c r="AA2611" s="250">
        <f>Table1[[#This Row],[Ngày Thanh toán]]</f>
        <v>45713</v>
      </c>
      <c r="AD2611" s="3" t="str">
        <f>IF(Table1[[#This Row],[Mã khách hàng]]="","",VLOOKUP($A2611,Ma_KH!$A:$Q,Ma_KH!O$1,0))</f>
        <v>BRG - FUJIMART</v>
      </c>
      <c r="AE2611" s="3" t="str">
        <f>IF(Table1[[#This Row],[Mã khách hàng]]="","",VLOOKUP($A2611,Ma_KH!$A:$Q,Ma_KH!P$1,0))</f>
        <v>CÔNG TY TNHH BÁN LẺ FUJIMART VIỆT NAM</v>
      </c>
      <c r="AF2611" s="3" t="str">
        <f>VLOOKUP(A2611,Ma_KH!A:Q,Ma_KH!J$1,0)</f>
        <v>Vũ Anh Tuấn</v>
      </c>
    </row>
    <row r="2612" spans="1:32">
      <c r="A2612" s="242" t="s">
        <v>184</v>
      </c>
      <c r="B2612" s="242" t="s">
        <v>5155</v>
      </c>
      <c r="C2612" s="90">
        <v>45671</v>
      </c>
      <c r="D2612" s="91" t="s">
        <v>19459</v>
      </c>
      <c r="E2612" s="318">
        <v>45671</v>
      </c>
      <c r="F2612" s="242" t="s">
        <v>20419</v>
      </c>
      <c r="G2612" s="242" t="s">
        <v>5207</v>
      </c>
      <c r="H2612" s="241">
        <v>2226923</v>
      </c>
      <c r="I2612" s="241">
        <v>0</v>
      </c>
      <c r="J2612" s="241">
        <v>178154</v>
      </c>
      <c r="K2612" s="241">
        <v>2405077</v>
      </c>
      <c r="L2612" s="8" t="s">
        <v>24</v>
      </c>
      <c r="M2612" s="21">
        <v>45713</v>
      </c>
      <c r="O2612" s="278">
        <f>IF(Table1[[#This Row],[Phân loại]]="Tồn đầu kỳ",Table1[[#This Row],[Tổng giá trị]],0)</f>
        <v>0</v>
      </c>
      <c r="P2612" s="8">
        <f>IF(Table1[[#This Row],[Số còn phải thu ĐK]]&lt;&gt;0,0,IF(Table1[[#This Row],[Phân loại]]="Bán hàng",Table1[[#This Row],[Tổng giá trị]],-Table1[[#This Row],[Tổng giá trị]]))</f>
        <v>2405077</v>
      </c>
      <c r="Q2612" s="278">
        <f>IF(M2612&lt;&gt;"",IF(O2612&lt;&gt;0,O2612,P2612),0)</f>
        <v>2405077</v>
      </c>
      <c r="R2612" s="8">
        <f>Table1[[#This Row],[Số còn phải thu ĐK]]+Table1[[#This Row],[Giá Trị HD sau CK]]-Table1[[#This Row],[Số tiền đã thu]]</f>
        <v>0</v>
      </c>
      <c r="S2612" s="7">
        <f>IF(Table1[[#This Row],[Ngày hóa đơn]]&lt;&gt;"",Table1[[#This Row],[Ngày hóa đơn]],Table1[[#This Row],[Ngày hạch toán]])</f>
        <v>45671</v>
      </c>
      <c r="T2612" s="8">
        <v>30</v>
      </c>
      <c r="U2612" s="7">
        <f>IF(Table1[[#This Row],[Ngày tính CN]]="","",S2612+T2612)</f>
        <v>45701</v>
      </c>
      <c r="V2612" s="71">
        <f ca="1">IF(Table1[[#This Row],[Hạn thanh toán]]="","",IF((U2612-NOW())&lt;0,0,(U2612-NOW())))</f>
        <v>0</v>
      </c>
      <c r="W2612" s="278"/>
      <c r="X2612" s="278" t="str">
        <f ca="1">IF(OR($U2612="",$R2612=0),"",IF((U$4-NOW())&lt;0,-($U2612-NOW()),0))</f>
        <v/>
      </c>
      <c r="Y2612" s="3" t="str">
        <f>IF(R2612=0,"Đã thanh toán",IF(X2612="","",IF(X2612&lt;=0,"Chưa đến hạn thanh toán",IF(X2612&lt;=30,"Nợ quá hạn 30 ngày",IF(X2612&lt;=60,"Nợ quá hạn từ 30 ngày đến 60 ngày",IF(X2612&lt;=90,"Nợ quá hạn từ 60 ngày đến 90 ngày",IF(X2612&lt;=120,"Nợ quá hạn từ 90 ngày đến 120 ngày","Nợ quá hạn hơn 120 ngày có khả năng mất thanh toán")))))))</f>
        <v>Đã thanh toán</v>
      </c>
      <c r="Z2612" s="250">
        <f>Table1[[#This Row],[Hạn thanh toán]]</f>
        <v>45701</v>
      </c>
      <c r="AA2612" s="250">
        <f>Table1[[#This Row],[Ngày Thanh toán]]</f>
        <v>45713</v>
      </c>
      <c r="AD2612" s="3" t="str">
        <f>IF(Table1[[#This Row],[Mã khách hàng]]="","",VLOOKUP($A2612,Ma_KH!$A:$Q,Ma_KH!O$1,0))</f>
        <v>BRG - FUJIMART</v>
      </c>
      <c r="AE2612" s="3" t="str">
        <f>IF(Table1[[#This Row],[Mã khách hàng]]="","",VLOOKUP($A2612,Ma_KH!$A:$Q,Ma_KH!P$1,0))</f>
        <v>CÔNG TY TNHH BÁN LẺ FUJIMART VIỆT NAM</v>
      </c>
      <c r="AF2612" s="3" t="str">
        <f>VLOOKUP(A2612,Ma_KH!A:Q,Ma_KH!J$1,0)</f>
        <v>Vũ Anh Tuấn</v>
      </c>
    </row>
    <row r="2613" spans="1:32">
      <c r="A2613" s="242" t="s">
        <v>184</v>
      </c>
      <c r="B2613" s="242" t="s">
        <v>5155</v>
      </c>
      <c r="C2613" s="88">
        <v>45674</v>
      </c>
      <c r="D2613" s="89" t="s">
        <v>19460</v>
      </c>
      <c r="E2613" s="318">
        <v>45674</v>
      </c>
      <c r="F2613" s="242" t="s">
        <v>20420</v>
      </c>
      <c r="G2613" s="242" t="s">
        <v>5345</v>
      </c>
      <c r="H2613" s="241">
        <v>6324081</v>
      </c>
      <c r="I2613" s="241">
        <v>0</v>
      </c>
      <c r="J2613" s="241">
        <v>505926</v>
      </c>
      <c r="K2613" s="241">
        <v>6830007</v>
      </c>
      <c r="L2613" s="8" t="s">
        <v>24</v>
      </c>
      <c r="M2613" s="21">
        <v>45713</v>
      </c>
      <c r="O2613" s="278">
        <f>IF(Table1[[#This Row],[Phân loại]]="Tồn đầu kỳ",Table1[[#This Row],[Tổng giá trị]],0)</f>
        <v>0</v>
      </c>
      <c r="P2613" s="8">
        <f>IF(Table1[[#This Row],[Số còn phải thu ĐK]]&lt;&gt;0,0,IF(Table1[[#This Row],[Phân loại]]="Bán hàng",Table1[[#This Row],[Tổng giá trị]],-Table1[[#This Row],[Tổng giá trị]]))</f>
        <v>6830007</v>
      </c>
      <c r="Q2613" s="278">
        <f t="shared" ref="Q2613:Q2614" si="319">IF(M2613&lt;&gt;"",IF(O2613&lt;&gt;0,O2613,P2613),0)</f>
        <v>6830007</v>
      </c>
      <c r="R2613" s="8">
        <f>Table1[[#This Row],[Số còn phải thu ĐK]]+Table1[[#This Row],[Giá Trị HD sau CK]]-Table1[[#This Row],[Số tiền đã thu]]</f>
        <v>0</v>
      </c>
      <c r="S2613" s="7">
        <f>IF(Table1[[#This Row],[Ngày hóa đơn]]&lt;&gt;"",Table1[[#This Row],[Ngày hóa đơn]],Table1[[#This Row],[Ngày hạch toán]])</f>
        <v>45674</v>
      </c>
      <c r="T2613" s="8">
        <v>30</v>
      </c>
      <c r="U2613" s="7">
        <f>IF(Table1[[#This Row],[Ngày tính CN]]="","",S2613+T2613)</f>
        <v>45704</v>
      </c>
      <c r="V2613" s="71">
        <f ca="1">IF(Table1[[#This Row],[Hạn thanh toán]]="","",IF((U2613-NOW())&lt;0,0,(U2613-NOW())))</f>
        <v>0</v>
      </c>
      <c r="W2613" s="278"/>
      <c r="X2613" s="278" t="str">
        <f t="shared" ref="X2613:X2614" ca="1" si="320">IF(OR($U2613="",$R2613=0),"",IF((U$4-NOW())&lt;0,-($U2613-NOW()),0))</f>
        <v/>
      </c>
      <c r="Y2613" s="3" t="str">
        <f t="shared" ref="Y2613:Y2614" si="321">IF(R2613=0,"Đã thanh toán",IF(X2613="","",IF(X2613&lt;=0,"Chưa đến hạn thanh toán",IF(X2613&lt;=30,"Nợ quá hạn 30 ngày",IF(X2613&lt;=60,"Nợ quá hạn từ 30 ngày đến 60 ngày",IF(X2613&lt;=90,"Nợ quá hạn từ 60 ngày đến 90 ngày",IF(X2613&lt;=120,"Nợ quá hạn từ 90 ngày đến 120 ngày","Nợ quá hạn hơn 120 ngày có khả năng mất thanh toán")))))))</f>
        <v>Đã thanh toán</v>
      </c>
      <c r="Z2613" s="250">
        <f>Table1[[#This Row],[Hạn thanh toán]]</f>
        <v>45704</v>
      </c>
      <c r="AA2613" s="250">
        <f>Table1[[#This Row],[Ngày Thanh toán]]</f>
        <v>45713</v>
      </c>
      <c r="AD2613" s="3" t="str">
        <f>IF(Table1[[#This Row],[Mã khách hàng]]="","",VLOOKUP($A2613,Ma_KH!$A:$Q,Ma_KH!O$1,0))</f>
        <v>BRG - FUJIMART</v>
      </c>
      <c r="AE2613" s="3" t="str">
        <f>IF(Table1[[#This Row],[Mã khách hàng]]="","",VLOOKUP($A2613,Ma_KH!$A:$Q,Ma_KH!P$1,0))</f>
        <v>CÔNG TY TNHH BÁN LẺ FUJIMART VIỆT NAM</v>
      </c>
      <c r="AF2613" s="3" t="str">
        <f>VLOOKUP(A2613,Ma_KH!A:Q,Ma_KH!J$1,0)</f>
        <v>Vũ Anh Tuấn</v>
      </c>
    </row>
    <row r="2614" spans="1:32">
      <c r="A2614" s="242" t="s">
        <v>184</v>
      </c>
      <c r="B2614" s="242" t="s">
        <v>5155</v>
      </c>
      <c r="C2614" s="90">
        <v>45674</v>
      </c>
      <c r="D2614" s="91" t="s">
        <v>19461</v>
      </c>
      <c r="E2614" s="318">
        <v>45674</v>
      </c>
      <c r="F2614" s="242" t="s">
        <v>20421</v>
      </c>
      <c r="G2614" s="242" t="s">
        <v>5252</v>
      </c>
      <c r="H2614" s="241">
        <v>2500053</v>
      </c>
      <c r="I2614" s="241">
        <v>0</v>
      </c>
      <c r="J2614" s="241">
        <v>200004</v>
      </c>
      <c r="K2614" s="241">
        <v>2700057</v>
      </c>
      <c r="L2614" s="8" t="s">
        <v>24</v>
      </c>
      <c r="M2614" s="21">
        <v>45713</v>
      </c>
      <c r="O2614" s="278">
        <f>IF(Table1[[#This Row],[Phân loại]]="Tồn đầu kỳ",Table1[[#This Row],[Tổng giá trị]],0)</f>
        <v>0</v>
      </c>
      <c r="P2614" s="8">
        <f>IF(Table1[[#This Row],[Số còn phải thu ĐK]]&lt;&gt;0,0,IF(Table1[[#This Row],[Phân loại]]="Bán hàng",Table1[[#This Row],[Tổng giá trị]],-Table1[[#This Row],[Tổng giá trị]]))</f>
        <v>2700057</v>
      </c>
      <c r="Q2614" s="278">
        <f t="shared" si="319"/>
        <v>2700057</v>
      </c>
      <c r="R2614" s="8">
        <f>Table1[[#This Row],[Số còn phải thu ĐK]]+Table1[[#This Row],[Giá Trị HD sau CK]]-Table1[[#This Row],[Số tiền đã thu]]</f>
        <v>0</v>
      </c>
      <c r="S2614" s="7">
        <f>IF(Table1[[#This Row],[Ngày hóa đơn]]&lt;&gt;"",Table1[[#This Row],[Ngày hóa đơn]],Table1[[#This Row],[Ngày hạch toán]])</f>
        <v>45674</v>
      </c>
      <c r="T2614" s="8">
        <v>30</v>
      </c>
      <c r="U2614" s="7">
        <f>IF(Table1[[#This Row],[Ngày tính CN]]="","",S2614+T2614)</f>
        <v>45704</v>
      </c>
      <c r="V2614" s="71">
        <f ca="1">IF(Table1[[#This Row],[Hạn thanh toán]]="","",IF((U2614-NOW())&lt;0,0,(U2614-NOW())))</f>
        <v>0</v>
      </c>
      <c r="W2614" s="278"/>
      <c r="X2614" s="278" t="str">
        <f t="shared" ca="1" si="320"/>
        <v/>
      </c>
      <c r="Y2614" s="3" t="str">
        <f t="shared" si="321"/>
        <v>Đã thanh toán</v>
      </c>
      <c r="Z2614" s="250">
        <f>Table1[[#This Row],[Hạn thanh toán]]</f>
        <v>45704</v>
      </c>
      <c r="AA2614" s="250">
        <f>Table1[[#This Row],[Ngày Thanh toán]]</f>
        <v>45713</v>
      </c>
      <c r="AD2614" s="3" t="str">
        <f>IF(Table1[[#This Row],[Mã khách hàng]]="","",VLOOKUP($A2614,Ma_KH!$A:$Q,Ma_KH!O$1,0))</f>
        <v>BRG - FUJIMART</v>
      </c>
      <c r="AE2614" s="3" t="str">
        <f>IF(Table1[[#This Row],[Mã khách hàng]]="","",VLOOKUP($A2614,Ma_KH!$A:$Q,Ma_KH!P$1,0))</f>
        <v>CÔNG TY TNHH BÁN LẺ FUJIMART VIỆT NAM</v>
      </c>
      <c r="AF2614" s="3" t="str">
        <f>VLOOKUP(A2614,Ma_KH!A:Q,Ma_KH!J$1,0)</f>
        <v>Vũ Anh Tuấn</v>
      </c>
    </row>
    <row r="2615" spans="1:32">
      <c r="A2615" s="242" t="s">
        <v>184</v>
      </c>
      <c r="B2615" s="242" t="s">
        <v>5155</v>
      </c>
      <c r="C2615" s="90">
        <v>45674</v>
      </c>
      <c r="D2615" s="91" t="s">
        <v>19462</v>
      </c>
      <c r="E2615" s="318">
        <v>45674</v>
      </c>
      <c r="F2615" s="242" t="s">
        <v>20422</v>
      </c>
      <c r="G2615" s="242" t="s">
        <v>5354</v>
      </c>
      <c r="H2615" s="241">
        <v>1613122</v>
      </c>
      <c r="I2615" s="241">
        <v>0</v>
      </c>
      <c r="J2615" s="241">
        <v>129050</v>
      </c>
      <c r="K2615" s="241">
        <v>1742172</v>
      </c>
      <c r="L2615" s="8" t="s">
        <v>24</v>
      </c>
      <c r="M2615" s="21">
        <v>45713</v>
      </c>
      <c r="O2615" s="278">
        <f>IF(Table1[[#This Row],[Phân loại]]="Tồn đầu kỳ",Table1[[#This Row],[Tổng giá trị]],0)</f>
        <v>0</v>
      </c>
      <c r="P2615" s="8">
        <f>IF(Table1[[#This Row],[Số còn phải thu ĐK]]&lt;&gt;0,0,IF(Table1[[#This Row],[Phân loại]]="Bán hàng",Table1[[#This Row],[Tổng giá trị]],-Table1[[#This Row],[Tổng giá trị]]))</f>
        <v>1742172</v>
      </c>
      <c r="Q2615" s="278">
        <f>IF(M2615&lt;&gt;"",IF(O2615&lt;&gt;0,O2615,P2615),0)</f>
        <v>1742172</v>
      </c>
      <c r="R2615" s="8">
        <f>Table1[[#This Row],[Số còn phải thu ĐK]]+Table1[[#This Row],[Giá Trị HD sau CK]]-Table1[[#This Row],[Số tiền đã thu]]</f>
        <v>0</v>
      </c>
      <c r="S2615" s="7">
        <f>IF(Table1[[#This Row],[Ngày hóa đơn]]&lt;&gt;"",Table1[[#This Row],[Ngày hóa đơn]],Table1[[#This Row],[Ngày hạch toán]])</f>
        <v>45674</v>
      </c>
      <c r="T2615" s="8">
        <v>30</v>
      </c>
      <c r="U2615" s="7">
        <f>IF(Table1[[#This Row],[Ngày tính CN]]="","",S2615+T2615)</f>
        <v>45704</v>
      </c>
      <c r="V2615" s="71">
        <f ca="1">IF(Table1[[#This Row],[Hạn thanh toán]]="","",IF((U2615-NOW())&lt;0,0,(U2615-NOW())))</f>
        <v>0</v>
      </c>
      <c r="W2615" s="278"/>
      <c r="X2615" s="278" t="str">
        <f ca="1">IF(OR($U2615="",$R2615=0),"",IF((U$4-NOW())&lt;0,-($U2615-NOW()),0))</f>
        <v/>
      </c>
      <c r="Y2615" s="3" t="str">
        <f>IF(R2615=0,"Đã thanh toán",IF(X2615="","",IF(X2615&lt;=0,"Chưa đến hạn thanh toán",IF(X2615&lt;=30,"Nợ quá hạn 30 ngày",IF(X2615&lt;=60,"Nợ quá hạn từ 30 ngày đến 60 ngày",IF(X2615&lt;=90,"Nợ quá hạn từ 60 ngày đến 90 ngày",IF(X2615&lt;=120,"Nợ quá hạn từ 90 ngày đến 120 ngày","Nợ quá hạn hơn 120 ngày có khả năng mất thanh toán")))))))</f>
        <v>Đã thanh toán</v>
      </c>
      <c r="Z2615" s="250">
        <f>Table1[[#This Row],[Hạn thanh toán]]</f>
        <v>45704</v>
      </c>
      <c r="AA2615" s="250">
        <f>Table1[[#This Row],[Ngày Thanh toán]]</f>
        <v>45713</v>
      </c>
      <c r="AD2615" s="3" t="str">
        <f>IF(Table1[[#This Row],[Mã khách hàng]]="","",VLOOKUP($A2615,Ma_KH!$A:$Q,Ma_KH!O$1,0))</f>
        <v>BRG - FUJIMART</v>
      </c>
      <c r="AE2615" s="3" t="str">
        <f>IF(Table1[[#This Row],[Mã khách hàng]]="","",VLOOKUP($A2615,Ma_KH!$A:$Q,Ma_KH!P$1,0))</f>
        <v>CÔNG TY TNHH BÁN LẺ FUJIMART VIỆT NAM</v>
      </c>
      <c r="AF2615" s="3" t="str">
        <f>VLOOKUP(A2615,Ma_KH!A:Q,Ma_KH!J$1,0)</f>
        <v>Vũ Anh Tuấn</v>
      </c>
    </row>
    <row r="2616" spans="1:32">
      <c r="A2616" s="242" t="s">
        <v>184</v>
      </c>
      <c r="B2616" s="242" t="s">
        <v>5155</v>
      </c>
      <c r="C2616" s="90">
        <v>45674</v>
      </c>
      <c r="D2616" s="91" t="s">
        <v>19463</v>
      </c>
      <c r="E2616" s="318">
        <v>45674</v>
      </c>
      <c r="F2616" s="242" t="s">
        <v>20423</v>
      </c>
      <c r="G2616" s="242" t="s">
        <v>5161</v>
      </c>
      <c r="H2616" s="241">
        <v>3505280</v>
      </c>
      <c r="I2616" s="241">
        <v>0</v>
      </c>
      <c r="J2616" s="241">
        <v>280422</v>
      </c>
      <c r="K2616" s="241">
        <v>3785702</v>
      </c>
      <c r="L2616" s="8" t="s">
        <v>24</v>
      </c>
      <c r="M2616" s="21">
        <v>45713</v>
      </c>
      <c r="O2616" s="278">
        <f>IF(Table1[[#This Row],[Phân loại]]="Tồn đầu kỳ",Table1[[#This Row],[Tổng giá trị]],0)</f>
        <v>0</v>
      </c>
      <c r="P2616" s="8">
        <f>IF(Table1[[#This Row],[Số còn phải thu ĐK]]&lt;&gt;0,0,IF(Table1[[#This Row],[Phân loại]]="Bán hàng",Table1[[#This Row],[Tổng giá trị]],-Table1[[#This Row],[Tổng giá trị]]))</f>
        <v>3785702</v>
      </c>
      <c r="Q2616" s="278">
        <f>IF(M2616&lt;&gt;"",IF(O2616&lt;&gt;0,O2616,P2616),0)</f>
        <v>3785702</v>
      </c>
      <c r="R2616" s="8">
        <f>Table1[[#This Row],[Số còn phải thu ĐK]]+Table1[[#This Row],[Giá Trị HD sau CK]]-Table1[[#This Row],[Số tiền đã thu]]</f>
        <v>0</v>
      </c>
      <c r="S2616" s="7">
        <f>IF(Table1[[#This Row],[Ngày hóa đơn]]&lt;&gt;"",Table1[[#This Row],[Ngày hóa đơn]],Table1[[#This Row],[Ngày hạch toán]])</f>
        <v>45674</v>
      </c>
      <c r="T2616" s="8">
        <v>30</v>
      </c>
      <c r="U2616" s="7">
        <f>IF(Table1[[#This Row],[Ngày tính CN]]="","",S2616+T2616)</f>
        <v>45704</v>
      </c>
      <c r="V2616" s="71">
        <f ca="1">IF(Table1[[#This Row],[Hạn thanh toán]]="","",IF((U2616-NOW())&lt;0,0,(U2616-NOW())))</f>
        <v>0</v>
      </c>
      <c r="W2616" s="278"/>
      <c r="X2616" s="278" t="str">
        <f ca="1">IF(OR($U2616="",$R2616=0),"",IF((U$4-NOW())&lt;0,-($U2616-NOW()),0))</f>
        <v/>
      </c>
      <c r="Y2616" s="3" t="str">
        <f>IF(R2616=0,"Đã thanh toán",IF(X2616="","",IF(X2616&lt;=0,"Chưa đến hạn thanh toán",IF(X2616&lt;=30,"Nợ quá hạn 30 ngày",IF(X2616&lt;=60,"Nợ quá hạn từ 30 ngày đến 60 ngày",IF(X2616&lt;=90,"Nợ quá hạn từ 60 ngày đến 90 ngày",IF(X2616&lt;=120,"Nợ quá hạn từ 90 ngày đến 120 ngày","Nợ quá hạn hơn 120 ngày có khả năng mất thanh toán")))))))</f>
        <v>Đã thanh toán</v>
      </c>
      <c r="Z2616" s="250">
        <f>Table1[[#This Row],[Hạn thanh toán]]</f>
        <v>45704</v>
      </c>
      <c r="AA2616" s="250">
        <f>Table1[[#This Row],[Ngày Thanh toán]]</f>
        <v>45713</v>
      </c>
      <c r="AD2616" s="3" t="str">
        <f>IF(Table1[[#This Row],[Mã khách hàng]]="","",VLOOKUP($A2616,Ma_KH!$A:$Q,Ma_KH!O$1,0))</f>
        <v>BRG - FUJIMART</v>
      </c>
      <c r="AE2616" s="3" t="str">
        <f>IF(Table1[[#This Row],[Mã khách hàng]]="","",VLOOKUP($A2616,Ma_KH!$A:$Q,Ma_KH!P$1,0))</f>
        <v>CÔNG TY TNHH BÁN LẺ FUJIMART VIỆT NAM</v>
      </c>
      <c r="AF2616" s="3" t="str">
        <f>VLOOKUP(A2616,Ma_KH!A:Q,Ma_KH!J$1,0)</f>
        <v>Vũ Anh Tuấn</v>
      </c>
    </row>
    <row r="2617" spans="1:32">
      <c r="A2617" s="242" t="s">
        <v>184</v>
      </c>
      <c r="B2617" s="242" t="s">
        <v>5155</v>
      </c>
      <c r="C2617" s="88">
        <v>45675</v>
      </c>
      <c r="D2617" s="89" t="s">
        <v>19464</v>
      </c>
      <c r="E2617" s="318">
        <v>45675</v>
      </c>
      <c r="F2617" s="242" t="s">
        <v>20424</v>
      </c>
      <c r="G2617" s="242" t="s">
        <v>5339</v>
      </c>
      <c r="H2617" s="241">
        <v>1948170</v>
      </c>
      <c r="I2617" s="241">
        <v>0</v>
      </c>
      <c r="J2617" s="241">
        <v>155854</v>
      </c>
      <c r="K2617" s="241">
        <v>2104024</v>
      </c>
      <c r="L2617" s="8" t="s">
        <v>24</v>
      </c>
      <c r="M2617" s="21">
        <v>45713</v>
      </c>
      <c r="O2617" s="278">
        <f>IF(Table1[[#This Row],[Phân loại]]="Tồn đầu kỳ",Table1[[#This Row],[Tổng giá trị]],0)</f>
        <v>0</v>
      </c>
      <c r="P2617" s="8">
        <f>IF(Table1[[#This Row],[Số còn phải thu ĐK]]&lt;&gt;0,0,IF(Table1[[#This Row],[Phân loại]]="Bán hàng",Table1[[#This Row],[Tổng giá trị]],-Table1[[#This Row],[Tổng giá trị]]))</f>
        <v>2104024</v>
      </c>
      <c r="Q2617" s="278">
        <f t="shared" ref="Q2617:Q2618" si="322">IF(M2617&lt;&gt;"",IF(O2617&lt;&gt;0,O2617,P2617),0)</f>
        <v>2104024</v>
      </c>
      <c r="R2617" s="8">
        <f>Table1[[#This Row],[Số còn phải thu ĐK]]+Table1[[#This Row],[Giá Trị HD sau CK]]-Table1[[#This Row],[Số tiền đã thu]]</f>
        <v>0</v>
      </c>
      <c r="S2617" s="7">
        <f>IF(Table1[[#This Row],[Ngày hóa đơn]]&lt;&gt;"",Table1[[#This Row],[Ngày hóa đơn]],Table1[[#This Row],[Ngày hạch toán]])</f>
        <v>45675</v>
      </c>
      <c r="T2617" s="8">
        <v>30</v>
      </c>
      <c r="U2617" s="7">
        <f>IF(Table1[[#This Row],[Ngày tính CN]]="","",S2617+T2617)</f>
        <v>45705</v>
      </c>
      <c r="V2617" s="71">
        <f ca="1">IF(Table1[[#This Row],[Hạn thanh toán]]="","",IF((U2617-NOW())&lt;0,0,(U2617-NOW())))</f>
        <v>0</v>
      </c>
      <c r="W2617" s="278"/>
      <c r="X2617" s="278" t="str">
        <f t="shared" ref="X2617:X2618" ca="1" si="323">IF(OR($U2617="",$R2617=0),"",IF((U$4-NOW())&lt;0,-($U2617-NOW()),0))</f>
        <v/>
      </c>
      <c r="Y2617" s="3" t="str">
        <f t="shared" ref="Y2617:Y2618" si="324">IF(R2617=0,"Đã thanh toán",IF(X2617="","",IF(X2617&lt;=0,"Chưa đến hạn thanh toán",IF(X2617&lt;=30,"Nợ quá hạn 30 ngày",IF(X2617&lt;=60,"Nợ quá hạn từ 30 ngày đến 60 ngày",IF(X2617&lt;=90,"Nợ quá hạn từ 60 ngày đến 90 ngày",IF(X2617&lt;=120,"Nợ quá hạn từ 90 ngày đến 120 ngày","Nợ quá hạn hơn 120 ngày có khả năng mất thanh toán")))))))</f>
        <v>Đã thanh toán</v>
      </c>
      <c r="Z2617" s="250">
        <f>Table1[[#This Row],[Hạn thanh toán]]</f>
        <v>45705</v>
      </c>
      <c r="AA2617" s="250">
        <f>Table1[[#This Row],[Ngày Thanh toán]]</f>
        <v>45713</v>
      </c>
      <c r="AD2617" s="3" t="str">
        <f>IF(Table1[[#This Row],[Mã khách hàng]]="","",VLOOKUP($A2617,Ma_KH!$A:$Q,Ma_KH!O$1,0))</f>
        <v>BRG - FUJIMART</v>
      </c>
      <c r="AE2617" s="3" t="str">
        <f>IF(Table1[[#This Row],[Mã khách hàng]]="","",VLOOKUP($A2617,Ma_KH!$A:$Q,Ma_KH!P$1,0))</f>
        <v>CÔNG TY TNHH BÁN LẺ FUJIMART VIỆT NAM</v>
      </c>
      <c r="AF2617" s="3" t="str">
        <f>VLOOKUP(A2617,Ma_KH!A:Q,Ma_KH!J$1,0)</f>
        <v>Vũ Anh Tuấn</v>
      </c>
    </row>
    <row r="2618" spans="1:32">
      <c r="A2618" s="242" t="s">
        <v>184</v>
      </c>
      <c r="B2618" s="242" t="s">
        <v>5155</v>
      </c>
      <c r="C2618" s="90">
        <v>45675</v>
      </c>
      <c r="D2618" s="91" t="s">
        <v>19465</v>
      </c>
      <c r="E2618" s="318">
        <v>45675</v>
      </c>
      <c r="F2618" s="242" t="s">
        <v>20425</v>
      </c>
      <c r="G2618" s="242" t="s">
        <v>5262</v>
      </c>
      <c r="H2618" s="241">
        <v>1752640</v>
      </c>
      <c r="I2618" s="241">
        <v>0</v>
      </c>
      <c r="J2618" s="241">
        <v>140211</v>
      </c>
      <c r="K2618" s="241">
        <v>1892851</v>
      </c>
      <c r="L2618" s="8" t="s">
        <v>24</v>
      </c>
      <c r="M2618" s="21">
        <v>45713</v>
      </c>
      <c r="O2618" s="278">
        <f>IF(Table1[[#This Row],[Phân loại]]="Tồn đầu kỳ",Table1[[#This Row],[Tổng giá trị]],0)</f>
        <v>0</v>
      </c>
      <c r="P2618" s="8">
        <f>IF(Table1[[#This Row],[Số còn phải thu ĐK]]&lt;&gt;0,0,IF(Table1[[#This Row],[Phân loại]]="Bán hàng",Table1[[#This Row],[Tổng giá trị]],-Table1[[#This Row],[Tổng giá trị]]))</f>
        <v>1892851</v>
      </c>
      <c r="Q2618" s="278">
        <f t="shared" si="322"/>
        <v>1892851</v>
      </c>
      <c r="R2618" s="8">
        <f>Table1[[#This Row],[Số còn phải thu ĐK]]+Table1[[#This Row],[Giá Trị HD sau CK]]-Table1[[#This Row],[Số tiền đã thu]]</f>
        <v>0</v>
      </c>
      <c r="S2618" s="7">
        <f>IF(Table1[[#This Row],[Ngày hóa đơn]]&lt;&gt;"",Table1[[#This Row],[Ngày hóa đơn]],Table1[[#This Row],[Ngày hạch toán]])</f>
        <v>45675</v>
      </c>
      <c r="T2618" s="8">
        <v>30</v>
      </c>
      <c r="U2618" s="7">
        <f>IF(Table1[[#This Row],[Ngày tính CN]]="","",S2618+T2618)</f>
        <v>45705</v>
      </c>
      <c r="V2618" s="71">
        <f ca="1">IF(Table1[[#This Row],[Hạn thanh toán]]="","",IF((U2618-NOW())&lt;0,0,(U2618-NOW())))</f>
        <v>0</v>
      </c>
      <c r="W2618" s="278"/>
      <c r="X2618" s="278" t="str">
        <f t="shared" ca="1" si="323"/>
        <v/>
      </c>
      <c r="Y2618" s="3" t="str">
        <f t="shared" si="324"/>
        <v>Đã thanh toán</v>
      </c>
      <c r="Z2618" s="250">
        <f>Table1[[#This Row],[Hạn thanh toán]]</f>
        <v>45705</v>
      </c>
      <c r="AA2618" s="250">
        <f>Table1[[#This Row],[Ngày Thanh toán]]</f>
        <v>45713</v>
      </c>
      <c r="AD2618" s="3" t="str">
        <f>IF(Table1[[#This Row],[Mã khách hàng]]="","",VLOOKUP($A2618,Ma_KH!$A:$Q,Ma_KH!O$1,0))</f>
        <v>BRG - FUJIMART</v>
      </c>
      <c r="AE2618" s="3" t="str">
        <f>IF(Table1[[#This Row],[Mã khách hàng]]="","",VLOOKUP($A2618,Ma_KH!$A:$Q,Ma_KH!P$1,0))</f>
        <v>CÔNG TY TNHH BÁN LẺ FUJIMART VIỆT NAM</v>
      </c>
      <c r="AF2618" s="3" t="str">
        <f>VLOOKUP(A2618,Ma_KH!A:Q,Ma_KH!J$1,0)</f>
        <v>Vũ Anh Tuấn</v>
      </c>
    </row>
    <row r="2619" spans="1:32">
      <c r="A2619" s="242" t="s">
        <v>184</v>
      </c>
      <c r="B2619" s="242" t="s">
        <v>5155</v>
      </c>
      <c r="C2619" s="90">
        <v>45675</v>
      </c>
      <c r="D2619" s="91" t="s">
        <v>19466</v>
      </c>
      <c r="E2619" s="318">
        <v>45675</v>
      </c>
      <c r="F2619" s="242" t="s">
        <v>20426</v>
      </c>
      <c r="G2619" s="242" t="s">
        <v>21316</v>
      </c>
      <c r="H2619" s="241">
        <v>9314650</v>
      </c>
      <c r="I2619" s="241">
        <v>0</v>
      </c>
      <c r="J2619" s="241">
        <v>745172</v>
      </c>
      <c r="K2619" s="241">
        <v>10059822</v>
      </c>
      <c r="L2619" s="8" t="s">
        <v>24</v>
      </c>
      <c r="M2619" s="21">
        <v>45713</v>
      </c>
      <c r="O2619" s="278">
        <f>IF(Table1[[#This Row],[Phân loại]]="Tồn đầu kỳ",Table1[[#This Row],[Tổng giá trị]],0)</f>
        <v>0</v>
      </c>
      <c r="P2619" s="8">
        <f>IF(Table1[[#This Row],[Số còn phải thu ĐK]]&lt;&gt;0,0,IF(Table1[[#This Row],[Phân loại]]="Bán hàng",Table1[[#This Row],[Tổng giá trị]],-Table1[[#This Row],[Tổng giá trị]]))</f>
        <v>10059822</v>
      </c>
      <c r="Q2619" s="278">
        <f>IF(M2619&lt;&gt;"",IF(O2619&lt;&gt;0,O2619,P2619),0)</f>
        <v>10059822</v>
      </c>
      <c r="R2619" s="8">
        <f>Table1[[#This Row],[Số còn phải thu ĐK]]+Table1[[#This Row],[Giá Trị HD sau CK]]-Table1[[#This Row],[Số tiền đã thu]]</f>
        <v>0</v>
      </c>
      <c r="S2619" s="7">
        <f>IF(Table1[[#This Row],[Ngày hóa đơn]]&lt;&gt;"",Table1[[#This Row],[Ngày hóa đơn]],Table1[[#This Row],[Ngày hạch toán]])</f>
        <v>45675</v>
      </c>
      <c r="T2619" s="8">
        <v>30</v>
      </c>
      <c r="U2619" s="7">
        <f>IF(Table1[[#This Row],[Ngày tính CN]]="","",S2619+T2619)</f>
        <v>45705</v>
      </c>
      <c r="V2619" s="71">
        <f ca="1">IF(Table1[[#This Row],[Hạn thanh toán]]="","",IF((U2619-NOW())&lt;0,0,(U2619-NOW())))</f>
        <v>0</v>
      </c>
      <c r="W2619" s="278"/>
      <c r="X2619" s="278" t="str">
        <f ca="1">IF(OR($U2619="",$R2619=0),"",IF((U$4-NOW())&lt;0,-($U2619-NOW()),0))</f>
        <v/>
      </c>
      <c r="Y2619" s="3" t="str">
        <f>IF(R2619=0,"Đã thanh toán",IF(X2619="","",IF(X2619&lt;=0,"Chưa đến hạn thanh toán",IF(X2619&lt;=30,"Nợ quá hạn 30 ngày",IF(X2619&lt;=60,"Nợ quá hạn từ 30 ngày đến 60 ngày",IF(X2619&lt;=90,"Nợ quá hạn từ 60 ngày đến 90 ngày",IF(X2619&lt;=120,"Nợ quá hạn từ 90 ngày đến 120 ngày","Nợ quá hạn hơn 120 ngày có khả năng mất thanh toán")))))))</f>
        <v>Đã thanh toán</v>
      </c>
      <c r="Z2619" s="250">
        <f>Table1[[#This Row],[Hạn thanh toán]]</f>
        <v>45705</v>
      </c>
      <c r="AA2619" s="250">
        <f>Table1[[#This Row],[Ngày Thanh toán]]</f>
        <v>45713</v>
      </c>
      <c r="AD2619" s="3" t="str">
        <f>IF(Table1[[#This Row],[Mã khách hàng]]="","",VLOOKUP($A2619,Ma_KH!$A:$Q,Ma_KH!O$1,0))</f>
        <v>BRG - FUJIMART</v>
      </c>
      <c r="AE2619" s="3" t="str">
        <f>IF(Table1[[#This Row],[Mã khách hàng]]="","",VLOOKUP($A2619,Ma_KH!$A:$Q,Ma_KH!P$1,0))</f>
        <v>CÔNG TY TNHH BÁN LẺ FUJIMART VIỆT NAM</v>
      </c>
      <c r="AF2619" s="3" t="str">
        <f>VLOOKUP(A2619,Ma_KH!A:Q,Ma_KH!J$1,0)</f>
        <v>Vũ Anh Tuấn</v>
      </c>
    </row>
    <row r="2620" spans="1:32">
      <c r="A2620" s="242" t="s">
        <v>184</v>
      </c>
      <c r="B2620" s="242" t="s">
        <v>5155</v>
      </c>
      <c r="C2620" s="88">
        <v>45677</v>
      </c>
      <c r="D2620" s="89" t="s">
        <v>19467</v>
      </c>
      <c r="E2620" s="318">
        <v>45677</v>
      </c>
      <c r="F2620" s="242" t="s">
        <v>20427</v>
      </c>
      <c r="G2620" s="242" t="s">
        <v>5188</v>
      </c>
      <c r="H2620" s="241">
        <v>3435495</v>
      </c>
      <c r="I2620" s="241">
        <v>0</v>
      </c>
      <c r="J2620" s="241">
        <v>274840</v>
      </c>
      <c r="K2620" s="241">
        <v>3710335</v>
      </c>
      <c r="L2620" s="8" t="s">
        <v>24</v>
      </c>
      <c r="M2620" s="21">
        <v>45713</v>
      </c>
      <c r="O2620" s="278">
        <f>IF(Table1[[#This Row],[Phân loại]]="Tồn đầu kỳ",Table1[[#This Row],[Tổng giá trị]],0)</f>
        <v>0</v>
      </c>
      <c r="P2620" s="8">
        <f>IF(Table1[[#This Row],[Số còn phải thu ĐK]]&lt;&gt;0,0,IF(Table1[[#This Row],[Phân loại]]="Bán hàng",Table1[[#This Row],[Tổng giá trị]],-Table1[[#This Row],[Tổng giá trị]]))</f>
        <v>3710335</v>
      </c>
      <c r="Q2620" s="278">
        <f t="shared" ref="Q2620:Q2625" si="325">IF(M2620&lt;&gt;"",IF(O2620&lt;&gt;0,O2620,P2620),0)</f>
        <v>3710335</v>
      </c>
      <c r="R2620" s="8">
        <f>Table1[[#This Row],[Số còn phải thu ĐK]]+Table1[[#This Row],[Giá Trị HD sau CK]]-Table1[[#This Row],[Số tiền đã thu]]</f>
        <v>0</v>
      </c>
      <c r="S2620" s="7">
        <f>IF(Table1[[#This Row],[Ngày hóa đơn]]&lt;&gt;"",Table1[[#This Row],[Ngày hóa đơn]],Table1[[#This Row],[Ngày hạch toán]])</f>
        <v>45677</v>
      </c>
      <c r="T2620" s="8">
        <v>30</v>
      </c>
      <c r="U2620" s="7">
        <f>IF(Table1[[#This Row],[Ngày tính CN]]="","",S2620+T2620)</f>
        <v>45707</v>
      </c>
      <c r="V2620" s="71">
        <f ca="1">IF(Table1[[#This Row],[Hạn thanh toán]]="","",IF((U2620-NOW())&lt;0,0,(U2620-NOW())))</f>
        <v>0</v>
      </c>
      <c r="W2620" s="278"/>
      <c r="X2620" s="278" t="str">
        <f t="shared" ref="X2620:X2625" ca="1" si="326">IF(OR($U2620="",$R2620=0),"",IF((U$4-NOW())&lt;0,-($U2620-NOW()),0))</f>
        <v/>
      </c>
      <c r="Y2620" s="3" t="str">
        <f t="shared" ref="Y2620:Y2625" si="327">IF(R2620=0,"Đã thanh toán",IF(X2620="","",IF(X2620&lt;=0,"Chưa đến hạn thanh toán",IF(X2620&lt;=30,"Nợ quá hạn 30 ngày",IF(X2620&lt;=60,"Nợ quá hạn từ 30 ngày đến 60 ngày",IF(X2620&lt;=90,"Nợ quá hạn từ 60 ngày đến 90 ngày",IF(X2620&lt;=120,"Nợ quá hạn từ 90 ngày đến 120 ngày","Nợ quá hạn hơn 120 ngày có khả năng mất thanh toán")))))))</f>
        <v>Đã thanh toán</v>
      </c>
      <c r="Z2620" s="250">
        <f>Table1[[#This Row],[Hạn thanh toán]]</f>
        <v>45707</v>
      </c>
      <c r="AA2620" s="250">
        <f>Table1[[#This Row],[Ngày Thanh toán]]</f>
        <v>45713</v>
      </c>
      <c r="AD2620" s="3" t="str">
        <f>IF(Table1[[#This Row],[Mã khách hàng]]="","",VLOOKUP($A2620,Ma_KH!$A:$Q,Ma_KH!O$1,0))</f>
        <v>BRG - FUJIMART</v>
      </c>
      <c r="AE2620" s="3" t="str">
        <f>IF(Table1[[#This Row],[Mã khách hàng]]="","",VLOOKUP($A2620,Ma_KH!$A:$Q,Ma_KH!P$1,0))</f>
        <v>CÔNG TY TNHH BÁN LẺ FUJIMART VIỆT NAM</v>
      </c>
      <c r="AF2620" s="3" t="str">
        <f>VLOOKUP(A2620,Ma_KH!A:Q,Ma_KH!J$1,0)</f>
        <v>Vũ Anh Tuấn</v>
      </c>
    </row>
    <row r="2621" spans="1:32">
      <c r="A2621" s="242" t="s">
        <v>184</v>
      </c>
      <c r="B2621" s="242" t="s">
        <v>5155</v>
      </c>
      <c r="C2621" s="88">
        <v>45677</v>
      </c>
      <c r="D2621" s="89" t="s">
        <v>19468</v>
      </c>
      <c r="E2621" s="318">
        <v>45677</v>
      </c>
      <c r="F2621" s="242" t="s">
        <v>20428</v>
      </c>
      <c r="G2621" s="242" t="s">
        <v>5243</v>
      </c>
      <c r="H2621" s="241">
        <v>1588414</v>
      </c>
      <c r="I2621" s="241">
        <v>0</v>
      </c>
      <c r="J2621" s="241">
        <v>127073</v>
      </c>
      <c r="K2621" s="241">
        <v>1715487</v>
      </c>
      <c r="L2621" s="8" t="s">
        <v>24</v>
      </c>
      <c r="M2621" s="21">
        <v>45713</v>
      </c>
      <c r="O2621" s="278">
        <f>IF(Table1[[#This Row],[Phân loại]]="Tồn đầu kỳ",Table1[[#This Row],[Tổng giá trị]],0)</f>
        <v>0</v>
      </c>
      <c r="P2621" s="8">
        <f>IF(Table1[[#This Row],[Số còn phải thu ĐK]]&lt;&gt;0,0,IF(Table1[[#This Row],[Phân loại]]="Bán hàng",Table1[[#This Row],[Tổng giá trị]],-Table1[[#This Row],[Tổng giá trị]]))</f>
        <v>1715487</v>
      </c>
      <c r="Q2621" s="278">
        <f t="shared" si="325"/>
        <v>1715487</v>
      </c>
      <c r="R2621" s="8">
        <f>Table1[[#This Row],[Số còn phải thu ĐK]]+Table1[[#This Row],[Giá Trị HD sau CK]]-Table1[[#This Row],[Số tiền đã thu]]</f>
        <v>0</v>
      </c>
      <c r="S2621" s="7">
        <f>IF(Table1[[#This Row],[Ngày hóa đơn]]&lt;&gt;"",Table1[[#This Row],[Ngày hóa đơn]],Table1[[#This Row],[Ngày hạch toán]])</f>
        <v>45677</v>
      </c>
      <c r="T2621" s="8">
        <v>30</v>
      </c>
      <c r="U2621" s="7">
        <f>IF(Table1[[#This Row],[Ngày tính CN]]="","",S2621+T2621)</f>
        <v>45707</v>
      </c>
      <c r="V2621" s="71">
        <f ca="1">IF(Table1[[#This Row],[Hạn thanh toán]]="","",IF((U2621-NOW())&lt;0,0,(U2621-NOW())))</f>
        <v>0</v>
      </c>
      <c r="W2621" s="278"/>
      <c r="X2621" s="278" t="str">
        <f t="shared" ca="1" si="326"/>
        <v/>
      </c>
      <c r="Y2621" s="3" t="str">
        <f t="shared" si="327"/>
        <v>Đã thanh toán</v>
      </c>
      <c r="Z2621" s="250">
        <f>Table1[[#This Row],[Hạn thanh toán]]</f>
        <v>45707</v>
      </c>
      <c r="AA2621" s="250">
        <f>Table1[[#This Row],[Ngày Thanh toán]]</f>
        <v>45713</v>
      </c>
      <c r="AD2621" s="3" t="str">
        <f>IF(Table1[[#This Row],[Mã khách hàng]]="","",VLOOKUP($A2621,Ma_KH!$A:$Q,Ma_KH!O$1,0))</f>
        <v>BRG - FUJIMART</v>
      </c>
      <c r="AE2621" s="3" t="str">
        <f>IF(Table1[[#This Row],[Mã khách hàng]]="","",VLOOKUP($A2621,Ma_KH!$A:$Q,Ma_KH!P$1,0))</f>
        <v>CÔNG TY TNHH BÁN LẺ FUJIMART VIỆT NAM</v>
      </c>
      <c r="AF2621" s="3" t="str">
        <f>VLOOKUP(A2621,Ma_KH!A:Q,Ma_KH!J$1,0)</f>
        <v>Vũ Anh Tuấn</v>
      </c>
    </row>
    <row r="2622" spans="1:32">
      <c r="A2622" s="242" t="s">
        <v>184</v>
      </c>
      <c r="B2622" s="242" t="s">
        <v>5155</v>
      </c>
      <c r="C2622" s="88">
        <v>45677</v>
      </c>
      <c r="D2622" s="89" t="s">
        <v>19469</v>
      </c>
      <c r="E2622" s="318">
        <v>45677</v>
      </c>
      <c r="F2622" s="242" t="s">
        <v>20429</v>
      </c>
      <c r="G2622" s="242" t="s">
        <v>5353</v>
      </c>
      <c r="H2622" s="241">
        <v>2282770</v>
      </c>
      <c r="I2622" s="241">
        <v>0</v>
      </c>
      <c r="J2622" s="241">
        <v>182622</v>
      </c>
      <c r="K2622" s="241">
        <v>2465392</v>
      </c>
      <c r="L2622" s="8" t="s">
        <v>24</v>
      </c>
      <c r="M2622" s="21">
        <v>45713</v>
      </c>
      <c r="O2622" s="278">
        <f>IF(Table1[[#This Row],[Phân loại]]="Tồn đầu kỳ",Table1[[#This Row],[Tổng giá trị]],0)</f>
        <v>0</v>
      </c>
      <c r="P2622" s="8">
        <f>IF(Table1[[#This Row],[Số còn phải thu ĐK]]&lt;&gt;0,0,IF(Table1[[#This Row],[Phân loại]]="Bán hàng",Table1[[#This Row],[Tổng giá trị]],-Table1[[#This Row],[Tổng giá trị]]))</f>
        <v>2465392</v>
      </c>
      <c r="Q2622" s="278">
        <f t="shared" si="325"/>
        <v>2465392</v>
      </c>
      <c r="R2622" s="8">
        <f>Table1[[#This Row],[Số còn phải thu ĐK]]+Table1[[#This Row],[Giá Trị HD sau CK]]-Table1[[#This Row],[Số tiền đã thu]]</f>
        <v>0</v>
      </c>
      <c r="S2622" s="7">
        <f>IF(Table1[[#This Row],[Ngày hóa đơn]]&lt;&gt;"",Table1[[#This Row],[Ngày hóa đơn]],Table1[[#This Row],[Ngày hạch toán]])</f>
        <v>45677</v>
      </c>
      <c r="T2622" s="8">
        <v>30</v>
      </c>
      <c r="U2622" s="7">
        <f>IF(Table1[[#This Row],[Ngày tính CN]]="","",S2622+T2622)</f>
        <v>45707</v>
      </c>
      <c r="V2622" s="71">
        <f ca="1">IF(Table1[[#This Row],[Hạn thanh toán]]="","",IF((U2622-NOW())&lt;0,0,(U2622-NOW())))</f>
        <v>0</v>
      </c>
      <c r="W2622" s="278"/>
      <c r="X2622" s="278" t="str">
        <f t="shared" ca="1" si="326"/>
        <v/>
      </c>
      <c r="Y2622" s="3" t="str">
        <f t="shared" si="327"/>
        <v>Đã thanh toán</v>
      </c>
      <c r="Z2622" s="250">
        <f>Table1[[#This Row],[Hạn thanh toán]]</f>
        <v>45707</v>
      </c>
      <c r="AA2622" s="250">
        <f>Table1[[#This Row],[Ngày Thanh toán]]</f>
        <v>45713</v>
      </c>
      <c r="AD2622" s="3" t="str">
        <f>IF(Table1[[#This Row],[Mã khách hàng]]="","",VLOOKUP($A2622,Ma_KH!$A:$Q,Ma_KH!O$1,0))</f>
        <v>BRG - FUJIMART</v>
      </c>
      <c r="AE2622" s="3" t="str">
        <f>IF(Table1[[#This Row],[Mã khách hàng]]="","",VLOOKUP($A2622,Ma_KH!$A:$Q,Ma_KH!P$1,0))</f>
        <v>CÔNG TY TNHH BÁN LẺ FUJIMART VIỆT NAM</v>
      </c>
      <c r="AF2622" s="3" t="str">
        <f>VLOOKUP(A2622,Ma_KH!A:Q,Ma_KH!J$1,0)</f>
        <v>Vũ Anh Tuấn</v>
      </c>
    </row>
    <row r="2623" spans="1:32">
      <c r="A2623" s="242" t="s">
        <v>184</v>
      </c>
      <c r="B2623" s="242" t="s">
        <v>5155</v>
      </c>
      <c r="C2623" s="88">
        <v>45677</v>
      </c>
      <c r="D2623" s="89" t="s">
        <v>19470</v>
      </c>
      <c r="E2623" s="318">
        <v>45677</v>
      </c>
      <c r="F2623" s="242" t="s">
        <v>20430</v>
      </c>
      <c r="G2623" s="242" t="s">
        <v>5186</v>
      </c>
      <c r="H2623" s="241">
        <v>7411400</v>
      </c>
      <c r="I2623" s="241">
        <v>0</v>
      </c>
      <c r="J2623" s="241">
        <v>592912</v>
      </c>
      <c r="K2623" s="241">
        <v>8004312</v>
      </c>
      <c r="L2623" s="8" t="s">
        <v>24</v>
      </c>
      <c r="M2623" s="21">
        <v>45713</v>
      </c>
      <c r="O2623" s="278">
        <f>IF(Table1[[#This Row],[Phân loại]]="Tồn đầu kỳ",Table1[[#This Row],[Tổng giá trị]],0)</f>
        <v>0</v>
      </c>
      <c r="P2623" s="8">
        <f>IF(Table1[[#This Row],[Số còn phải thu ĐK]]&lt;&gt;0,0,IF(Table1[[#This Row],[Phân loại]]="Bán hàng",Table1[[#This Row],[Tổng giá trị]],-Table1[[#This Row],[Tổng giá trị]]))</f>
        <v>8004312</v>
      </c>
      <c r="Q2623" s="278">
        <f t="shared" si="325"/>
        <v>8004312</v>
      </c>
      <c r="R2623" s="8">
        <f>Table1[[#This Row],[Số còn phải thu ĐK]]+Table1[[#This Row],[Giá Trị HD sau CK]]-Table1[[#This Row],[Số tiền đã thu]]</f>
        <v>0</v>
      </c>
      <c r="S2623" s="7">
        <f>IF(Table1[[#This Row],[Ngày hóa đơn]]&lt;&gt;"",Table1[[#This Row],[Ngày hóa đơn]],Table1[[#This Row],[Ngày hạch toán]])</f>
        <v>45677</v>
      </c>
      <c r="T2623" s="8">
        <v>30</v>
      </c>
      <c r="U2623" s="7">
        <f>IF(Table1[[#This Row],[Ngày tính CN]]="","",S2623+T2623)</f>
        <v>45707</v>
      </c>
      <c r="V2623" s="71">
        <f ca="1">IF(Table1[[#This Row],[Hạn thanh toán]]="","",IF((U2623-NOW())&lt;0,0,(U2623-NOW())))</f>
        <v>0</v>
      </c>
      <c r="W2623" s="278"/>
      <c r="X2623" s="278" t="str">
        <f t="shared" ca="1" si="326"/>
        <v/>
      </c>
      <c r="Y2623" s="3" t="str">
        <f t="shared" si="327"/>
        <v>Đã thanh toán</v>
      </c>
      <c r="Z2623" s="250">
        <f>Table1[[#This Row],[Hạn thanh toán]]</f>
        <v>45707</v>
      </c>
      <c r="AA2623" s="250">
        <f>Table1[[#This Row],[Ngày Thanh toán]]</f>
        <v>45713</v>
      </c>
      <c r="AD2623" s="3" t="str">
        <f>IF(Table1[[#This Row],[Mã khách hàng]]="","",VLOOKUP($A2623,Ma_KH!$A:$Q,Ma_KH!O$1,0))</f>
        <v>BRG - FUJIMART</v>
      </c>
      <c r="AE2623" s="3" t="str">
        <f>IF(Table1[[#This Row],[Mã khách hàng]]="","",VLOOKUP($A2623,Ma_KH!$A:$Q,Ma_KH!P$1,0))</f>
        <v>CÔNG TY TNHH BÁN LẺ FUJIMART VIỆT NAM</v>
      </c>
      <c r="AF2623" s="3" t="str">
        <f>VLOOKUP(A2623,Ma_KH!A:Q,Ma_KH!J$1,0)</f>
        <v>Vũ Anh Tuấn</v>
      </c>
    </row>
    <row r="2624" spans="1:32">
      <c r="A2624" s="242" t="s">
        <v>184</v>
      </c>
      <c r="B2624" s="242" t="s">
        <v>5155</v>
      </c>
      <c r="C2624" s="88">
        <v>45677</v>
      </c>
      <c r="D2624" s="89" t="s">
        <v>19471</v>
      </c>
      <c r="E2624" s="318">
        <v>45677</v>
      </c>
      <c r="F2624" s="242" t="s">
        <v>20431</v>
      </c>
      <c r="G2624" s="242" t="s">
        <v>5203</v>
      </c>
      <c r="H2624" s="241">
        <v>697590</v>
      </c>
      <c r="I2624" s="241">
        <v>0</v>
      </c>
      <c r="J2624" s="241">
        <v>55807</v>
      </c>
      <c r="K2624" s="241">
        <v>753397</v>
      </c>
      <c r="L2624" s="8" t="s">
        <v>24</v>
      </c>
      <c r="M2624" s="21">
        <v>45713</v>
      </c>
      <c r="O2624" s="278">
        <f>IF(Table1[[#This Row],[Phân loại]]="Tồn đầu kỳ",Table1[[#This Row],[Tổng giá trị]],0)</f>
        <v>0</v>
      </c>
      <c r="P2624" s="8">
        <f>IF(Table1[[#This Row],[Số còn phải thu ĐK]]&lt;&gt;0,0,IF(Table1[[#This Row],[Phân loại]]="Bán hàng",Table1[[#This Row],[Tổng giá trị]],-Table1[[#This Row],[Tổng giá trị]]))</f>
        <v>753397</v>
      </c>
      <c r="Q2624" s="278">
        <f t="shared" si="325"/>
        <v>753397</v>
      </c>
      <c r="R2624" s="8">
        <f>Table1[[#This Row],[Số còn phải thu ĐK]]+Table1[[#This Row],[Giá Trị HD sau CK]]-Table1[[#This Row],[Số tiền đã thu]]</f>
        <v>0</v>
      </c>
      <c r="S2624" s="7">
        <f>IF(Table1[[#This Row],[Ngày hóa đơn]]&lt;&gt;"",Table1[[#This Row],[Ngày hóa đơn]],Table1[[#This Row],[Ngày hạch toán]])</f>
        <v>45677</v>
      </c>
      <c r="T2624" s="8">
        <v>30</v>
      </c>
      <c r="U2624" s="7">
        <f>IF(Table1[[#This Row],[Ngày tính CN]]="","",S2624+T2624)</f>
        <v>45707</v>
      </c>
      <c r="V2624" s="71">
        <f ca="1">IF(Table1[[#This Row],[Hạn thanh toán]]="","",IF((U2624-NOW())&lt;0,0,(U2624-NOW())))</f>
        <v>0</v>
      </c>
      <c r="W2624" s="278"/>
      <c r="X2624" s="278" t="str">
        <f t="shared" ca="1" si="326"/>
        <v/>
      </c>
      <c r="Y2624" s="3" t="str">
        <f t="shared" si="327"/>
        <v>Đã thanh toán</v>
      </c>
      <c r="Z2624" s="250">
        <f>Table1[[#This Row],[Hạn thanh toán]]</f>
        <v>45707</v>
      </c>
      <c r="AA2624" s="250">
        <f>Table1[[#This Row],[Ngày Thanh toán]]</f>
        <v>45713</v>
      </c>
      <c r="AD2624" s="3" t="str">
        <f>IF(Table1[[#This Row],[Mã khách hàng]]="","",VLOOKUP($A2624,Ma_KH!$A:$Q,Ma_KH!O$1,0))</f>
        <v>BRG - FUJIMART</v>
      </c>
      <c r="AE2624" s="3" t="str">
        <f>IF(Table1[[#This Row],[Mã khách hàng]]="","",VLOOKUP($A2624,Ma_KH!$A:$Q,Ma_KH!P$1,0))</f>
        <v>CÔNG TY TNHH BÁN LẺ FUJIMART VIỆT NAM</v>
      </c>
      <c r="AF2624" s="3" t="str">
        <f>VLOOKUP(A2624,Ma_KH!A:Q,Ma_KH!J$1,0)</f>
        <v>Vũ Anh Tuấn</v>
      </c>
    </row>
    <row r="2625" spans="1:32">
      <c r="A2625" s="242" t="s">
        <v>184</v>
      </c>
      <c r="B2625" s="242" t="s">
        <v>5155</v>
      </c>
      <c r="C2625" s="90">
        <v>45677</v>
      </c>
      <c r="D2625" s="91" t="s">
        <v>19472</v>
      </c>
      <c r="E2625" s="318">
        <v>45677</v>
      </c>
      <c r="F2625" s="242" t="s">
        <v>20432</v>
      </c>
      <c r="G2625" s="242" t="s">
        <v>5190</v>
      </c>
      <c r="H2625" s="241">
        <v>3944030</v>
      </c>
      <c r="I2625" s="241">
        <v>0</v>
      </c>
      <c r="J2625" s="241">
        <v>315522</v>
      </c>
      <c r="K2625" s="241">
        <v>4259552</v>
      </c>
      <c r="L2625" s="8" t="s">
        <v>24</v>
      </c>
      <c r="M2625" s="21">
        <v>45713</v>
      </c>
      <c r="O2625" s="278">
        <f>IF(Table1[[#This Row],[Phân loại]]="Tồn đầu kỳ",Table1[[#This Row],[Tổng giá trị]],0)</f>
        <v>0</v>
      </c>
      <c r="P2625" s="8">
        <f>IF(Table1[[#This Row],[Số còn phải thu ĐK]]&lt;&gt;0,0,IF(Table1[[#This Row],[Phân loại]]="Bán hàng",Table1[[#This Row],[Tổng giá trị]],-Table1[[#This Row],[Tổng giá trị]]))</f>
        <v>4259552</v>
      </c>
      <c r="Q2625" s="278">
        <f t="shared" si="325"/>
        <v>4259552</v>
      </c>
      <c r="R2625" s="8">
        <f>Table1[[#This Row],[Số còn phải thu ĐK]]+Table1[[#This Row],[Giá Trị HD sau CK]]-Table1[[#This Row],[Số tiền đã thu]]</f>
        <v>0</v>
      </c>
      <c r="S2625" s="7">
        <f>IF(Table1[[#This Row],[Ngày hóa đơn]]&lt;&gt;"",Table1[[#This Row],[Ngày hóa đơn]],Table1[[#This Row],[Ngày hạch toán]])</f>
        <v>45677</v>
      </c>
      <c r="T2625" s="8">
        <v>30</v>
      </c>
      <c r="U2625" s="7">
        <f>IF(Table1[[#This Row],[Ngày tính CN]]="","",S2625+T2625)</f>
        <v>45707</v>
      </c>
      <c r="V2625" s="71">
        <f ca="1">IF(Table1[[#This Row],[Hạn thanh toán]]="","",IF((U2625-NOW())&lt;0,0,(U2625-NOW())))</f>
        <v>0</v>
      </c>
      <c r="W2625" s="278"/>
      <c r="X2625" s="278" t="str">
        <f t="shared" ca="1" si="326"/>
        <v/>
      </c>
      <c r="Y2625" s="3" t="str">
        <f t="shared" si="327"/>
        <v>Đã thanh toán</v>
      </c>
      <c r="Z2625" s="250">
        <f>Table1[[#This Row],[Hạn thanh toán]]</f>
        <v>45707</v>
      </c>
      <c r="AA2625" s="250">
        <f>Table1[[#This Row],[Ngày Thanh toán]]</f>
        <v>45713</v>
      </c>
      <c r="AD2625" s="3" t="str">
        <f>IF(Table1[[#This Row],[Mã khách hàng]]="","",VLOOKUP($A2625,Ma_KH!$A:$Q,Ma_KH!O$1,0))</f>
        <v>BRG - FUJIMART</v>
      </c>
      <c r="AE2625" s="3" t="str">
        <f>IF(Table1[[#This Row],[Mã khách hàng]]="","",VLOOKUP($A2625,Ma_KH!$A:$Q,Ma_KH!P$1,0))</f>
        <v>CÔNG TY TNHH BÁN LẺ FUJIMART VIỆT NAM</v>
      </c>
      <c r="AF2625" s="3" t="str">
        <f>VLOOKUP(A2625,Ma_KH!A:Q,Ma_KH!J$1,0)</f>
        <v>Vũ Anh Tuấn</v>
      </c>
    </row>
    <row r="2626" spans="1:32">
      <c r="A2626" s="242" t="s">
        <v>184</v>
      </c>
      <c r="B2626" s="242" t="s">
        <v>5155</v>
      </c>
      <c r="C2626" s="90">
        <v>45677</v>
      </c>
      <c r="D2626" s="91" t="s">
        <v>19473</v>
      </c>
      <c r="E2626" s="318">
        <v>45677</v>
      </c>
      <c r="F2626" s="242" t="s">
        <v>20433</v>
      </c>
      <c r="G2626" s="242" t="s">
        <v>5176</v>
      </c>
      <c r="H2626" s="241">
        <v>25811430</v>
      </c>
      <c r="I2626" s="241">
        <v>0</v>
      </c>
      <c r="J2626" s="241">
        <v>2064914</v>
      </c>
      <c r="K2626" s="241">
        <v>27876344</v>
      </c>
      <c r="L2626" s="8" t="s">
        <v>24</v>
      </c>
      <c r="M2626" s="21">
        <v>45713</v>
      </c>
      <c r="O2626" s="278">
        <f>IF(Table1[[#This Row],[Phân loại]]="Tồn đầu kỳ",Table1[[#This Row],[Tổng giá trị]],0)</f>
        <v>0</v>
      </c>
      <c r="P2626" s="8">
        <f>IF(Table1[[#This Row],[Số còn phải thu ĐK]]&lt;&gt;0,0,IF(Table1[[#This Row],[Phân loại]]="Bán hàng",Table1[[#This Row],[Tổng giá trị]],-Table1[[#This Row],[Tổng giá trị]]))</f>
        <v>27876344</v>
      </c>
      <c r="Q2626" s="278">
        <f>IF(M2626&lt;&gt;"",IF(O2626&lt;&gt;0,O2626,P2626),0)</f>
        <v>27876344</v>
      </c>
      <c r="R2626" s="8">
        <f>Table1[[#This Row],[Số còn phải thu ĐK]]+Table1[[#This Row],[Giá Trị HD sau CK]]-Table1[[#This Row],[Số tiền đã thu]]</f>
        <v>0</v>
      </c>
      <c r="S2626" s="7">
        <f>IF(Table1[[#This Row],[Ngày hóa đơn]]&lt;&gt;"",Table1[[#This Row],[Ngày hóa đơn]],Table1[[#This Row],[Ngày hạch toán]])</f>
        <v>45677</v>
      </c>
      <c r="T2626" s="8">
        <v>30</v>
      </c>
      <c r="U2626" s="7">
        <f>IF(Table1[[#This Row],[Ngày tính CN]]="","",S2626+T2626)</f>
        <v>45707</v>
      </c>
      <c r="V2626" s="71">
        <f ca="1">IF(Table1[[#This Row],[Hạn thanh toán]]="","",IF((U2626-NOW())&lt;0,0,(U2626-NOW())))</f>
        <v>0</v>
      </c>
      <c r="W2626" s="278"/>
      <c r="X2626" s="278" t="str">
        <f ca="1">IF(OR($U2626="",$R2626=0),"",IF((U$4-NOW())&lt;0,-($U2626-NOW()),0))</f>
        <v/>
      </c>
      <c r="Y2626" s="3" t="str">
        <f>IF(R2626=0,"Đã thanh toán",IF(X2626="","",IF(X2626&lt;=0,"Chưa đến hạn thanh toán",IF(X2626&lt;=30,"Nợ quá hạn 30 ngày",IF(X2626&lt;=60,"Nợ quá hạn từ 30 ngày đến 60 ngày",IF(X2626&lt;=90,"Nợ quá hạn từ 60 ngày đến 90 ngày",IF(X2626&lt;=120,"Nợ quá hạn từ 90 ngày đến 120 ngày","Nợ quá hạn hơn 120 ngày có khả năng mất thanh toán")))))))</f>
        <v>Đã thanh toán</v>
      </c>
      <c r="Z2626" s="250">
        <f>Table1[[#This Row],[Hạn thanh toán]]</f>
        <v>45707</v>
      </c>
      <c r="AA2626" s="250">
        <f>Table1[[#This Row],[Ngày Thanh toán]]</f>
        <v>45713</v>
      </c>
      <c r="AD2626" s="3" t="str">
        <f>IF(Table1[[#This Row],[Mã khách hàng]]="","",VLOOKUP($A2626,Ma_KH!$A:$Q,Ma_KH!O$1,0))</f>
        <v>BRG - FUJIMART</v>
      </c>
      <c r="AE2626" s="3" t="str">
        <f>IF(Table1[[#This Row],[Mã khách hàng]]="","",VLOOKUP($A2626,Ma_KH!$A:$Q,Ma_KH!P$1,0))</f>
        <v>CÔNG TY TNHH BÁN LẺ FUJIMART VIỆT NAM</v>
      </c>
      <c r="AF2626" s="3" t="str">
        <f>VLOOKUP(A2626,Ma_KH!A:Q,Ma_KH!J$1,0)</f>
        <v>Vũ Anh Tuấn</v>
      </c>
    </row>
    <row r="2627" spans="1:32">
      <c r="A2627" s="242" t="s">
        <v>184</v>
      </c>
      <c r="B2627" s="242" t="s">
        <v>5155</v>
      </c>
      <c r="C2627" s="90">
        <v>45677</v>
      </c>
      <c r="D2627" s="91" t="s">
        <v>19474</v>
      </c>
      <c r="E2627" s="318">
        <v>45677</v>
      </c>
      <c r="F2627" s="242" t="s">
        <v>20434</v>
      </c>
      <c r="G2627" s="242" t="s">
        <v>5235</v>
      </c>
      <c r="H2627" s="241">
        <v>5257426</v>
      </c>
      <c r="I2627" s="241">
        <v>0</v>
      </c>
      <c r="J2627" s="241">
        <v>420594</v>
      </c>
      <c r="K2627" s="241">
        <v>5678020</v>
      </c>
      <c r="L2627" s="8" t="s">
        <v>24</v>
      </c>
      <c r="M2627" s="21">
        <v>45713</v>
      </c>
      <c r="O2627" s="278">
        <f>IF(Table1[[#This Row],[Phân loại]]="Tồn đầu kỳ",Table1[[#This Row],[Tổng giá trị]],0)</f>
        <v>0</v>
      </c>
      <c r="P2627" s="8">
        <f>IF(Table1[[#This Row],[Số còn phải thu ĐK]]&lt;&gt;0,0,IF(Table1[[#This Row],[Phân loại]]="Bán hàng",Table1[[#This Row],[Tổng giá trị]],-Table1[[#This Row],[Tổng giá trị]]))</f>
        <v>5678020</v>
      </c>
      <c r="Q2627" s="278">
        <f>IF(M2627&lt;&gt;"",IF(O2627&lt;&gt;0,O2627,P2627),0)</f>
        <v>5678020</v>
      </c>
      <c r="R2627" s="8">
        <f>Table1[[#This Row],[Số còn phải thu ĐK]]+Table1[[#This Row],[Giá Trị HD sau CK]]-Table1[[#This Row],[Số tiền đã thu]]</f>
        <v>0</v>
      </c>
      <c r="S2627" s="7">
        <f>IF(Table1[[#This Row],[Ngày hóa đơn]]&lt;&gt;"",Table1[[#This Row],[Ngày hóa đơn]],Table1[[#This Row],[Ngày hạch toán]])</f>
        <v>45677</v>
      </c>
      <c r="T2627" s="8">
        <v>30</v>
      </c>
      <c r="U2627" s="7">
        <f>IF(Table1[[#This Row],[Ngày tính CN]]="","",S2627+T2627)</f>
        <v>45707</v>
      </c>
      <c r="V2627" s="71">
        <f ca="1">IF(Table1[[#This Row],[Hạn thanh toán]]="","",IF((U2627-NOW())&lt;0,0,(U2627-NOW())))</f>
        <v>0</v>
      </c>
      <c r="W2627" s="278"/>
      <c r="X2627" s="278" t="str">
        <f ca="1">IF(OR($U2627="",$R2627=0),"",IF((U$4-NOW())&lt;0,-($U2627-NOW()),0))</f>
        <v/>
      </c>
      <c r="Y2627" s="3" t="str">
        <f>IF(R2627=0,"Đã thanh toán",IF(X2627="","",IF(X2627&lt;=0,"Chưa đến hạn thanh toán",IF(X2627&lt;=30,"Nợ quá hạn 30 ngày",IF(X2627&lt;=60,"Nợ quá hạn từ 30 ngày đến 60 ngày",IF(X2627&lt;=90,"Nợ quá hạn từ 60 ngày đến 90 ngày",IF(X2627&lt;=120,"Nợ quá hạn từ 90 ngày đến 120 ngày","Nợ quá hạn hơn 120 ngày có khả năng mất thanh toán")))))))</f>
        <v>Đã thanh toán</v>
      </c>
      <c r="Z2627" s="250">
        <f>Table1[[#This Row],[Hạn thanh toán]]</f>
        <v>45707</v>
      </c>
      <c r="AA2627" s="250">
        <f>Table1[[#This Row],[Ngày Thanh toán]]</f>
        <v>45713</v>
      </c>
      <c r="AD2627" s="3" t="str">
        <f>IF(Table1[[#This Row],[Mã khách hàng]]="","",VLOOKUP($A2627,Ma_KH!$A:$Q,Ma_KH!O$1,0))</f>
        <v>BRG - FUJIMART</v>
      </c>
      <c r="AE2627" s="3" t="str">
        <f>IF(Table1[[#This Row],[Mã khách hàng]]="","",VLOOKUP($A2627,Ma_KH!$A:$Q,Ma_KH!P$1,0))</f>
        <v>CÔNG TY TNHH BÁN LẺ FUJIMART VIỆT NAM</v>
      </c>
      <c r="AF2627" s="3" t="str">
        <f>VLOOKUP(A2627,Ma_KH!A:Q,Ma_KH!J$1,0)</f>
        <v>Vũ Anh Tuấn</v>
      </c>
    </row>
    <row r="2628" spans="1:32">
      <c r="A2628" s="242" t="s">
        <v>184</v>
      </c>
      <c r="B2628" s="242" t="s">
        <v>5155</v>
      </c>
      <c r="C2628" s="88">
        <v>45677</v>
      </c>
      <c r="D2628" s="89" t="s">
        <v>19475</v>
      </c>
      <c r="E2628" s="318">
        <v>45677</v>
      </c>
      <c r="F2628" s="242" t="s">
        <v>20435</v>
      </c>
      <c r="G2628" s="242" t="s">
        <v>5182</v>
      </c>
      <c r="H2628" s="241">
        <v>16527130</v>
      </c>
      <c r="I2628" s="241">
        <v>0</v>
      </c>
      <c r="J2628" s="241">
        <v>1322170</v>
      </c>
      <c r="K2628" s="241">
        <v>17849300</v>
      </c>
      <c r="L2628" s="8" t="s">
        <v>24</v>
      </c>
      <c r="M2628" s="21">
        <v>45713</v>
      </c>
      <c r="O2628" s="278">
        <f>IF(Table1[[#This Row],[Phân loại]]="Tồn đầu kỳ",Table1[[#This Row],[Tổng giá trị]],0)</f>
        <v>0</v>
      </c>
      <c r="P2628" s="8">
        <f>IF(Table1[[#This Row],[Số còn phải thu ĐK]]&lt;&gt;0,0,IF(Table1[[#This Row],[Phân loại]]="Bán hàng",Table1[[#This Row],[Tổng giá trị]],-Table1[[#This Row],[Tổng giá trị]]))</f>
        <v>17849300</v>
      </c>
      <c r="Q2628" s="278">
        <f t="shared" ref="Q2628:Q2630" si="328">IF(M2628&lt;&gt;"",IF(O2628&lt;&gt;0,O2628,P2628),0)</f>
        <v>17849300</v>
      </c>
      <c r="R2628" s="8">
        <f>Table1[[#This Row],[Số còn phải thu ĐK]]+Table1[[#This Row],[Giá Trị HD sau CK]]-Table1[[#This Row],[Số tiền đã thu]]</f>
        <v>0</v>
      </c>
      <c r="S2628" s="7">
        <f>IF(Table1[[#This Row],[Ngày hóa đơn]]&lt;&gt;"",Table1[[#This Row],[Ngày hóa đơn]],Table1[[#This Row],[Ngày hạch toán]])</f>
        <v>45677</v>
      </c>
      <c r="T2628" s="8">
        <v>30</v>
      </c>
      <c r="U2628" s="7">
        <f>IF(Table1[[#This Row],[Ngày tính CN]]="","",S2628+T2628)</f>
        <v>45707</v>
      </c>
      <c r="V2628" s="71">
        <f ca="1">IF(Table1[[#This Row],[Hạn thanh toán]]="","",IF((U2628-NOW())&lt;0,0,(U2628-NOW())))</f>
        <v>0</v>
      </c>
      <c r="W2628" s="278"/>
      <c r="X2628" s="278" t="str">
        <f t="shared" ref="X2628:X2630" ca="1" si="329">IF(OR($U2628="",$R2628=0),"",IF((U$4-NOW())&lt;0,-($U2628-NOW()),0))</f>
        <v/>
      </c>
      <c r="Y2628" s="3" t="str">
        <f t="shared" ref="Y2628:Y2630" si="330">IF(R2628=0,"Đã thanh toán",IF(X2628="","",IF(X2628&lt;=0,"Chưa đến hạn thanh toán",IF(X2628&lt;=30,"Nợ quá hạn 30 ngày",IF(X2628&lt;=60,"Nợ quá hạn từ 30 ngày đến 60 ngày",IF(X2628&lt;=90,"Nợ quá hạn từ 60 ngày đến 90 ngày",IF(X2628&lt;=120,"Nợ quá hạn từ 90 ngày đến 120 ngày","Nợ quá hạn hơn 120 ngày có khả năng mất thanh toán")))))))</f>
        <v>Đã thanh toán</v>
      </c>
      <c r="Z2628" s="250">
        <f>Table1[[#This Row],[Hạn thanh toán]]</f>
        <v>45707</v>
      </c>
      <c r="AA2628" s="250">
        <f>Table1[[#This Row],[Ngày Thanh toán]]</f>
        <v>45713</v>
      </c>
      <c r="AD2628" s="3" t="str">
        <f>IF(Table1[[#This Row],[Mã khách hàng]]="","",VLOOKUP($A2628,Ma_KH!$A:$Q,Ma_KH!O$1,0))</f>
        <v>BRG - FUJIMART</v>
      </c>
      <c r="AE2628" s="3" t="str">
        <f>IF(Table1[[#This Row],[Mã khách hàng]]="","",VLOOKUP($A2628,Ma_KH!$A:$Q,Ma_KH!P$1,0))</f>
        <v>CÔNG TY TNHH BÁN LẺ FUJIMART VIỆT NAM</v>
      </c>
      <c r="AF2628" s="3" t="str">
        <f>VLOOKUP(A2628,Ma_KH!A:Q,Ma_KH!J$1,0)</f>
        <v>Vũ Anh Tuấn</v>
      </c>
    </row>
    <row r="2629" spans="1:32">
      <c r="A2629" s="242" t="s">
        <v>184</v>
      </c>
      <c r="B2629" s="242" t="s">
        <v>5155</v>
      </c>
      <c r="C2629" s="88">
        <v>45677</v>
      </c>
      <c r="D2629" s="89" t="s">
        <v>19476</v>
      </c>
      <c r="E2629" s="318">
        <v>45677</v>
      </c>
      <c r="F2629" s="242" t="s">
        <v>20436</v>
      </c>
      <c r="G2629" s="242" t="s">
        <v>5233</v>
      </c>
      <c r="H2629" s="241">
        <v>6653100</v>
      </c>
      <c r="I2629" s="241">
        <v>0</v>
      </c>
      <c r="J2629" s="241">
        <v>532248</v>
      </c>
      <c r="K2629" s="241">
        <v>7185348</v>
      </c>
      <c r="L2629" s="8" t="s">
        <v>24</v>
      </c>
      <c r="M2629" s="21">
        <v>45713</v>
      </c>
      <c r="O2629" s="278">
        <f>IF(Table1[[#This Row],[Phân loại]]="Tồn đầu kỳ",Table1[[#This Row],[Tổng giá trị]],0)</f>
        <v>0</v>
      </c>
      <c r="P2629" s="8">
        <f>IF(Table1[[#This Row],[Số còn phải thu ĐK]]&lt;&gt;0,0,IF(Table1[[#This Row],[Phân loại]]="Bán hàng",Table1[[#This Row],[Tổng giá trị]],-Table1[[#This Row],[Tổng giá trị]]))</f>
        <v>7185348</v>
      </c>
      <c r="Q2629" s="278">
        <f t="shared" si="328"/>
        <v>7185348</v>
      </c>
      <c r="R2629" s="8">
        <f>Table1[[#This Row],[Số còn phải thu ĐK]]+Table1[[#This Row],[Giá Trị HD sau CK]]-Table1[[#This Row],[Số tiền đã thu]]</f>
        <v>0</v>
      </c>
      <c r="S2629" s="7">
        <f>IF(Table1[[#This Row],[Ngày hóa đơn]]&lt;&gt;"",Table1[[#This Row],[Ngày hóa đơn]],Table1[[#This Row],[Ngày hạch toán]])</f>
        <v>45677</v>
      </c>
      <c r="T2629" s="8">
        <v>30</v>
      </c>
      <c r="U2629" s="7">
        <f>IF(Table1[[#This Row],[Ngày tính CN]]="","",S2629+T2629)</f>
        <v>45707</v>
      </c>
      <c r="V2629" s="71">
        <f ca="1">IF(Table1[[#This Row],[Hạn thanh toán]]="","",IF((U2629-NOW())&lt;0,0,(U2629-NOW())))</f>
        <v>0</v>
      </c>
      <c r="W2629" s="278"/>
      <c r="X2629" s="278" t="str">
        <f t="shared" ca="1" si="329"/>
        <v/>
      </c>
      <c r="Y2629" s="3" t="str">
        <f t="shared" si="330"/>
        <v>Đã thanh toán</v>
      </c>
      <c r="Z2629" s="250">
        <f>Table1[[#This Row],[Hạn thanh toán]]</f>
        <v>45707</v>
      </c>
      <c r="AA2629" s="250">
        <f>Table1[[#This Row],[Ngày Thanh toán]]</f>
        <v>45713</v>
      </c>
      <c r="AD2629" s="3" t="str">
        <f>IF(Table1[[#This Row],[Mã khách hàng]]="","",VLOOKUP($A2629,Ma_KH!$A:$Q,Ma_KH!O$1,0))</f>
        <v>BRG - FUJIMART</v>
      </c>
      <c r="AE2629" s="3" t="str">
        <f>IF(Table1[[#This Row],[Mã khách hàng]]="","",VLOOKUP($A2629,Ma_KH!$A:$Q,Ma_KH!P$1,0))</f>
        <v>CÔNG TY TNHH BÁN LẺ FUJIMART VIỆT NAM</v>
      </c>
      <c r="AF2629" s="3" t="str">
        <f>VLOOKUP(A2629,Ma_KH!A:Q,Ma_KH!J$1,0)</f>
        <v>Vũ Anh Tuấn</v>
      </c>
    </row>
    <row r="2630" spans="1:32">
      <c r="A2630" s="242" t="s">
        <v>184</v>
      </c>
      <c r="B2630" s="242" t="s">
        <v>5155</v>
      </c>
      <c r="C2630" s="90">
        <v>45677</v>
      </c>
      <c r="D2630" s="91" t="s">
        <v>19477</v>
      </c>
      <c r="E2630" s="318">
        <v>45677</v>
      </c>
      <c r="F2630" s="242" t="s">
        <v>20437</v>
      </c>
      <c r="G2630" s="242" t="s">
        <v>5215</v>
      </c>
      <c r="H2630" s="241">
        <v>6101739</v>
      </c>
      <c r="I2630" s="241">
        <v>0</v>
      </c>
      <c r="J2630" s="241">
        <v>488139</v>
      </c>
      <c r="K2630" s="241">
        <v>6589878</v>
      </c>
      <c r="L2630" s="8" t="s">
        <v>24</v>
      </c>
      <c r="M2630" s="21">
        <v>45713</v>
      </c>
      <c r="O2630" s="278">
        <f>IF(Table1[[#This Row],[Phân loại]]="Tồn đầu kỳ",Table1[[#This Row],[Tổng giá trị]],0)</f>
        <v>0</v>
      </c>
      <c r="P2630" s="8">
        <f>IF(Table1[[#This Row],[Số còn phải thu ĐK]]&lt;&gt;0,0,IF(Table1[[#This Row],[Phân loại]]="Bán hàng",Table1[[#This Row],[Tổng giá trị]],-Table1[[#This Row],[Tổng giá trị]]))</f>
        <v>6589878</v>
      </c>
      <c r="Q2630" s="278">
        <f t="shared" si="328"/>
        <v>6589878</v>
      </c>
      <c r="R2630" s="8">
        <f>Table1[[#This Row],[Số còn phải thu ĐK]]+Table1[[#This Row],[Giá Trị HD sau CK]]-Table1[[#This Row],[Số tiền đã thu]]</f>
        <v>0</v>
      </c>
      <c r="S2630" s="7">
        <f>IF(Table1[[#This Row],[Ngày hóa đơn]]&lt;&gt;"",Table1[[#This Row],[Ngày hóa đơn]],Table1[[#This Row],[Ngày hạch toán]])</f>
        <v>45677</v>
      </c>
      <c r="T2630" s="8">
        <v>30</v>
      </c>
      <c r="U2630" s="7">
        <f>IF(Table1[[#This Row],[Ngày tính CN]]="","",S2630+T2630)</f>
        <v>45707</v>
      </c>
      <c r="V2630" s="71">
        <f ca="1">IF(Table1[[#This Row],[Hạn thanh toán]]="","",IF((U2630-NOW())&lt;0,0,(U2630-NOW())))</f>
        <v>0</v>
      </c>
      <c r="W2630" s="278"/>
      <c r="X2630" s="278" t="str">
        <f t="shared" ca="1" si="329"/>
        <v/>
      </c>
      <c r="Y2630" s="3" t="str">
        <f t="shared" si="330"/>
        <v>Đã thanh toán</v>
      </c>
      <c r="Z2630" s="250">
        <f>Table1[[#This Row],[Hạn thanh toán]]</f>
        <v>45707</v>
      </c>
      <c r="AA2630" s="250">
        <f>Table1[[#This Row],[Ngày Thanh toán]]</f>
        <v>45713</v>
      </c>
      <c r="AD2630" s="3" t="str">
        <f>IF(Table1[[#This Row],[Mã khách hàng]]="","",VLOOKUP($A2630,Ma_KH!$A:$Q,Ma_KH!O$1,0))</f>
        <v>BRG - FUJIMART</v>
      </c>
      <c r="AE2630" s="3" t="str">
        <f>IF(Table1[[#This Row],[Mã khách hàng]]="","",VLOOKUP($A2630,Ma_KH!$A:$Q,Ma_KH!P$1,0))</f>
        <v>CÔNG TY TNHH BÁN LẺ FUJIMART VIỆT NAM</v>
      </c>
      <c r="AF2630" s="3" t="str">
        <f>VLOOKUP(A2630,Ma_KH!A:Q,Ma_KH!J$1,0)</f>
        <v>Vũ Anh Tuấn</v>
      </c>
    </row>
    <row r="2631" spans="1:32">
      <c r="A2631" s="242" t="s">
        <v>184</v>
      </c>
      <c r="B2631" s="242" t="s">
        <v>5155</v>
      </c>
      <c r="C2631" s="90">
        <v>45678</v>
      </c>
      <c r="D2631" s="91" t="s">
        <v>19478</v>
      </c>
      <c r="E2631" s="318">
        <v>45678</v>
      </c>
      <c r="F2631" s="242" t="s">
        <v>20438</v>
      </c>
      <c r="G2631" s="242" t="s">
        <v>5179</v>
      </c>
      <c r="H2631" s="241">
        <v>6975900</v>
      </c>
      <c r="I2631" s="241">
        <v>0</v>
      </c>
      <c r="J2631" s="241">
        <v>558072</v>
      </c>
      <c r="K2631" s="241">
        <v>7533972</v>
      </c>
      <c r="L2631" s="8" t="s">
        <v>24</v>
      </c>
      <c r="M2631" s="21">
        <v>45713</v>
      </c>
      <c r="O2631" s="278">
        <f>IF(Table1[[#This Row],[Phân loại]]="Tồn đầu kỳ",Table1[[#This Row],[Tổng giá trị]],0)</f>
        <v>0</v>
      </c>
      <c r="P2631" s="8">
        <f>IF(Table1[[#This Row],[Số còn phải thu ĐK]]&lt;&gt;0,0,IF(Table1[[#This Row],[Phân loại]]="Bán hàng",Table1[[#This Row],[Tổng giá trị]],-Table1[[#This Row],[Tổng giá trị]]))</f>
        <v>7533972</v>
      </c>
      <c r="Q2631" s="278">
        <f>IF(M2631&lt;&gt;"",IF(O2631&lt;&gt;0,O2631,P2631),0)</f>
        <v>7533972</v>
      </c>
      <c r="R2631" s="8">
        <f>Table1[[#This Row],[Số còn phải thu ĐK]]+Table1[[#This Row],[Giá Trị HD sau CK]]-Table1[[#This Row],[Số tiền đã thu]]</f>
        <v>0</v>
      </c>
      <c r="S2631" s="7">
        <f>IF(Table1[[#This Row],[Ngày hóa đơn]]&lt;&gt;"",Table1[[#This Row],[Ngày hóa đơn]],Table1[[#This Row],[Ngày hạch toán]])</f>
        <v>45678</v>
      </c>
      <c r="T2631" s="8">
        <v>30</v>
      </c>
      <c r="U2631" s="7">
        <f>IF(Table1[[#This Row],[Ngày tính CN]]="","",S2631+T2631)</f>
        <v>45708</v>
      </c>
      <c r="V2631" s="71">
        <f ca="1">IF(Table1[[#This Row],[Hạn thanh toán]]="","",IF((U2631-NOW())&lt;0,0,(U2631-NOW())))</f>
        <v>0</v>
      </c>
      <c r="W2631" s="278"/>
      <c r="X2631" s="278" t="str">
        <f ca="1">IF(OR($U2631="",$R2631=0),"",IF((U$4-NOW())&lt;0,-($U2631-NOW()),0))</f>
        <v/>
      </c>
      <c r="Y2631" s="3" t="str">
        <f>IF(R2631=0,"Đã thanh toán",IF(X2631="","",IF(X2631&lt;=0,"Chưa đến hạn thanh toán",IF(X2631&lt;=30,"Nợ quá hạn 30 ngày",IF(X2631&lt;=60,"Nợ quá hạn từ 30 ngày đến 60 ngày",IF(X2631&lt;=90,"Nợ quá hạn từ 60 ngày đến 90 ngày",IF(X2631&lt;=120,"Nợ quá hạn từ 90 ngày đến 120 ngày","Nợ quá hạn hơn 120 ngày có khả năng mất thanh toán")))))))</f>
        <v>Đã thanh toán</v>
      </c>
      <c r="Z2631" s="250">
        <f>Table1[[#This Row],[Hạn thanh toán]]</f>
        <v>45708</v>
      </c>
      <c r="AA2631" s="250">
        <f>Table1[[#This Row],[Ngày Thanh toán]]</f>
        <v>45713</v>
      </c>
      <c r="AD2631" s="3" t="str">
        <f>IF(Table1[[#This Row],[Mã khách hàng]]="","",VLOOKUP($A2631,Ma_KH!$A:$Q,Ma_KH!O$1,0))</f>
        <v>BRG - FUJIMART</v>
      </c>
      <c r="AE2631" s="3" t="str">
        <f>IF(Table1[[#This Row],[Mã khách hàng]]="","",VLOOKUP($A2631,Ma_KH!$A:$Q,Ma_KH!P$1,0))</f>
        <v>CÔNG TY TNHH BÁN LẺ FUJIMART VIỆT NAM</v>
      </c>
      <c r="AF2631" s="3" t="str">
        <f>VLOOKUP(A2631,Ma_KH!A:Q,Ma_KH!J$1,0)</f>
        <v>Vũ Anh Tuấn</v>
      </c>
    </row>
    <row r="2632" spans="1:32">
      <c r="A2632" s="242" t="s">
        <v>184</v>
      </c>
      <c r="B2632" s="242" t="s">
        <v>5155</v>
      </c>
      <c r="C2632" s="90">
        <v>45678</v>
      </c>
      <c r="D2632" s="91" t="s">
        <v>19479</v>
      </c>
      <c r="E2632" s="318">
        <v>45678</v>
      </c>
      <c r="F2632" s="242" t="s">
        <v>20439</v>
      </c>
      <c r="G2632" s="242" t="s">
        <v>5168</v>
      </c>
      <c r="H2632" s="241">
        <v>6079990</v>
      </c>
      <c r="I2632" s="241">
        <v>0</v>
      </c>
      <c r="J2632" s="241">
        <v>486399</v>
      </c>
      <c r="K2632" s="241">
        <v>6566389</v>
      </c>
      <c r="L2632" s="8" t="s">
        <v>24</v>
      </c>
      <c r="M2632" s="21">
        <v>45713</v>
      </c>
      <c r="O2632" s="278">
        <f>IF(Table1[[#This Row],[Phân loại]]="Tồn đầu kỳ",Table1[[#This Row],[Tổng giá trị]],0)</f>
        <v>0</v>
      </c>
      <c r="P2632" s="8">
        <f>IF(Table1[[#This Row],[Số còn phải thu ĐK]]&lt;&gt;0,0,IF(Table1[[#This Row],[Phân loại]]="Bán hàng",Table1[[#This Row],[Tổng giá trị]],-Table1[[#This Row],[Tổng giá trị]]))</f>
        <v>6566389</v>
      </c>
      <c r="Q2632" s="278">
        <f>IF(M2632&lt;&gt;"",IF(O2632&lt;&gt;0,O2632,P2632),0)</f>
        <v>6566389</v>
      </c>
      <c r="R2632" s="8">
        <f>Table1[[#This Row],[Số còn phải thu ĐK]]+Table1[[#This Row],[Giá Trị HD sau CK]]-Table1[[#This Row],[Số tiền đã thu]]</f>
        <v>0</v>
      </c>
      <c r="S2632" s="7">
        <f>IF(Table1[[#This Row],[Ngày hóa đơn]]&lt;&gt;"",Table1[[#This Row],[Ngày hóa đơn]],Table1[[#This Row],[Ngày hạch toán]])</f>
        <v>45678</v>
      </c>
      <c r="T2632" s="8">
        <v>30</v>
      </c>
      <c r="U2632" s="7">
        <f>IF(Table1[[#This Row],[Ngày tính CN]]="","",S2632+T2632)</f>
        <v>45708</v>
      </c>
      <c r="V2632" s="71">
        <f ca="1">IF(Table1[[#This Row],[Hạn thanh toán]]="","",IF((U2632-NOW())&lt;0,0,(U2632-NOW())))</f>
        <v>0</v>
      </c>
      <c r="W2632" s="278"/>
      <c r="X2632" s="278" t="str">
        <f ca="1">IF(OR($U2632="",$R2632=0),"",IF((U$4-NOW())&lt;0,-($U2632-NOW()),0))</f>
        <v/>
      </c>
      <c r="Y2632" s="3" t="str">
        <f>IF(R2632=0,"Đã thanh toán",IF(X2632="","",IF(X2632&lt;=0,"Chưa đến hạn thanh toán",IF(X2632&lt;=30,"Nợ quá hạn 30 ngày",IF(X2632&lt;=60,"Nợ quá hạn từ 30 ngày đến 60 ngày",IF(X2632&lt;=90,"Nợ quá hạn từ 60 ngày đến 90 ngày",IF(X2632&lt;=120,"Nợ quá hạn từ 90 ngày đến 120 ngày","Nợ quá hạn hơn 120 ngày có khả năng mất thanh toán")))))))</f>
        <v>Đã thanh toán</v>
      </c>
      <c r="Z2632" s="250">
        <f>Table1[[#This Row],[Hạn thanh toán]]</f>
        <v>45708</v>
      </c>
      <c r="AA2632" s="250">
        <f>Table1[[#This Row],[Ngày Thanh toán]]</f>
        <v>45713</v>
      </c>
      <c r="AD2632" s="3" t="str">
        <f>IF(Table1[[#This Row],[Mã khách hàng]]="","",VLOOKUP($A2632,Ma_KH!$A:$Q,Ma_KH!O$1,0))</f>
        <v>BRG - FUJIMART</v>
      </c>
      <c r="AE2632" s="3" t="str">
        <f>IF(Table1[[#This Row],[Mã khách hàng]]="","",VLOOKUP($A2632,Ma_KH!$A:$Q,Ma_KH!P$1,0))</f>
        <v>CÔNG TY TNHH BÁN LẺ FUJIMART VIỆT NAM</v>
      </c>
      <c r="AF2632" s="3" t="str">
        <f>VLOOKUP(A2632,Ma_KH!A:Q,Ma_KH!J$1,0)</f>
        <v>Vũ Anh Tuấn</v>
      </c>
    </row>
    <row r="2633" spans="1:32">
      <c r="A2633" s="242" t="s">
        <v>184</v>
      </c>
      <c r="B2633" s="242" t="s">
        <v>5155</v>
      </c>
      <c r="C2633" s="88">
        <v>45678</v>
      </c>
      <c r="D2633" s="89" t="s">
        <v>19480</v>
      </c>
      <c r="E2633" s="318">
        <v>45678</v>
      </c>
      <c r="F2633" s="242" t="s">
        <v>20440</v>
      </c>
      <c r="G2633" s="242" t="s">
        <v>5186</v>
      </c>
      <c r="H2633" s="241">
        <v>10361110</v>
      </c>
      <c r="I2633" s="241">
        <v>0</v>
      </c>
      <c r="J2633" s="241">
        <v>828889</v>
      </c>
      <c r="K2633" s="241">
        <v>11189999</v>
      </c>
      <c r="L2633" s="8" t="s">
        <v>24</v>
      </c>
      <c r="M2633" s="21">
        <v>45713</v>
      </c>
      <c r="O2633" s="278">
        <f>IF(Table1[[#This Row],[Phân loại]]="Tồn đầu kỳ",Table1[[#This Row],[Tổng giá trị]],0)</f>
        <v>0</v>
      </c>
      <c r="P2633" s="8">
        <f>IF(Table1[[#This Row],[Số còn phải thu ĐK]]&lt;&gt;0,0,IF(Table1[[#This Row],[Phân loại]]="Bán hàng",Table1[[#This Row],[Tổng giá trị]],-Table1[[#This Row],[Tổng giá trị]]))</f>
        <v>11189999</v>
      </c>
      <c r="Q2633" s="278">
        <f t="shared" ref="Q2633:Q2634" si="331">IF(M2633&lt;&gt;"",IF(O2633&lt;&gt;0,O2633,P2633),0)</f>
        <v>11189999</v>
      </c>
      <c r="R2633" s="8">
        <f>Table1[[#This Row],[Số còn phải thu ĐK]]+Table1[[#This Row],[Giá Trị HD sau CK]]-Table1[[#This Row],[Số tiền đã thu]]</f>
        <v>0</v>
      </c>
      <c r="S2633" s="7">
        <f>IF(Table1[[#This Row],[Ngày hóa đơn]]&lt;&gt;"",Table1[[#This Row],[Ngày hóa đơn]],Table1[[#This Row],[Ngày hạch toán]])</f>
        <v>45678</v>
      </c>
      <c r="T2633" s="8">
        <v>30</v>
      </c>
      <c r="U2633" s="7">
        <f>IF(Table1[[#This Row],[Ngày tính CN]]="","",S2633+T2633)</f>
        <v>45708</v>
      </c>
      <c r="V2633" s="71">
        <f ca="1">IF(Table1[[#This Row],[Hạn thanh toán]]="","",IF((U2633-NOW())&lt;0,0,(U2633-NOW())))</f>
        <v>0</v>
      </c>
      <c r="W2633" s="278"/>
      <c r="X2633" s="278" t="str">
        <f t="shared" ref="X2633:X2634" ca="1" si="332">IF(OR($U2633="",$R2633=0),"",IF((U$4-NOW())&lt;0,-($U2633-NOW()),0))</f>
        <v/>
      </c>
      <c r="Y2633" s="3" t="str">
        <f t="shared" ref="Y2633:Y2634" si="333">IF(R2633=0,"Đã thanh toán",IF(X2633="","",IF(X2633&lt;=0,"Chưa đến hạn thanh toán",IF(X2633&lt;=30,"Nợ quá hạn 30 ngày",IF(X2633&lt;=60,"Nợ quá hạn từ 30 ngày đến 60 ngày",IF(X2633&lt;=90,"Nợ quá hạn từ 60 ngày đến 90 ngày",IF(X2633&lt;=120,"Nợ quá hạn từ 90 ngày đến 120 ngày","Nợ quá hạn hơn 120 ngày có khả năng mất thanh toán")))))))</f>
        <v>Đã thanh toán</v>
      </c>
      <c r="Z2633" s="250">
        <f>Table1[[#This Row],[Hạn thanh toán]]</f>
        <v>45708</v>
      </c>
      <c r="AA2633" s="250">
        <f>Table1[[#This Row],[Ngày Thanh toán]]</f>
        <v>45713</v>
      </c>
      <c r="AD2633" s="3" t="str">
        <f>IF(Table1[[#This Row],[Mã khách hàng]]="","",VLOOKUP($A2633,Ma_KH!$A:$Q,Ma_KH!O$1,0))</f>
        <v>BRG - FUJIMART</v>
      </c>
      <c r="AE2633" s="3" t="str">
        <f>IF(Table1[[#This Row],[Mã khách hàng]]="","",VLOOKUP($A2633,Ma_KH!$A:$Q,Ma_KH!P$1,0))</f>
        <v>CÔNG TY TNHH BÁN LẺ FUJIMART VIỆT NAM</v>
      </c>
      <c r="AF2633" s="3" t="str">
        <f>VLOOKUP(A2633,Ma_KH!A:Q,Ma_KH!J$1,0)</f>
        <v>Vũ Anh Tuấn</v>
      </c>
    </row>
    <row r="2634" spans="1:32">
      <c r="A2634" s="242" t="s">
        <v>184</v>
      </c>
      <c r="B2634" s="242" t="s">
        <v>5155</v>
      </c>
      <c r="C2634" s="90">
        <v>45679</v>
      </c>
      <c r="D2634" s="91" t="s">
        <v>19481</v>
      </c>
      <c r="E2634" s="318">
        <v>45679</v>
      </c>
      <c r="F2634" s="242" t="s">
        <v>20441</v>
      </c>
      <c r="G2634" s="242" t="s">
        <v>5326</v>
      </c>
      <c r="H2634" s="241">
        <v>2450230</v>
      </c>
      <c r="I2634" s="241">
        <v>0</v>
      </c>
      <c r="J2634" s="241">
        <v>196018</v>
      </c>
      <c r="K2634" s="241">
        <v>2646248</v>
      </c>
      <c r="L2634" s="8" t="s">
        <v>24</v>
      </c>
      <c r="M2634" s="21">
        <v>45713</v>
      </c>
      <c r="O2634" s="278">
        <f>IF(Table1[[#This Row],[Phân loại]]="Tồn đầu kỳ",Table1[[#This Row],[Tổng giá trị]],0)</f>
        <v>0</v>
      </c>
      <c r="P2634" s="8">
        <f>IF(Table1[[#This Row],[Số còn phải thu ĐK]]&lt;&gt;0,0,IF(Table1[[#This Row],[Phân loại]]="Bán hàng",Table1[[#This Row],[Tổng giá trị]],-Table1[[#This Row],[Tổng giá trị]]))</f>
        <v>2646248</v>
      </c>
      <c r="Q2634" s="278">
        <f t="shared" si="331"/>
        <v>2646248</v>
      </c>
      <c r="R2634" s="8">
        <f>Table1[[#This Row],[Số còn phải thu ĐK]]+Table1[[#This Row],[Giá Trị HD sau CK]]-Table1[[#This Row],[Số tiền đã thu]]</f>
        <v>0</v>
      </c>
      <c r="S2634" s="7">
        <f>IF(Table1[[#This Row],[Ngày hóa đơn]]&lt;&gt;"",Table1[[#This Row],[Ngày hóa đơn]],Table1[[#This Row],[Ngày hạch toán]])</f>
        <v>45679</v>
      </c>
      <c r="T2634" s="8">
        <v>30</v>
      </c>
      <c r="U2634" s="7">
        <f>IF(Table1[[#This Row],[Ngày tính CN]]="","",S2634+T2634)</f>
        <v>45709</v>
      </c>
      <c r="V2634" s="71">
        <f ca="1">IF(Table1[[#This Row],[Hạn thanh toán]]="","",IF((U2634-NOW())&lt;0,0,(U2634-NOW())))</f>
        <v>0</v>
      </c>
      <c r="W2634" s="278"/>
      <c r="X2634" s="278" t="str">
        <f t="shared" ca="1" si="332"/>
        <v/>
      </c>
      <c r="Y2634" s="3" t="str">
        <f t="shared" si="333"/>
        <v>Đã thanh toán</v>
      </c>
      <c r="Z2634" s="250">
        <f>Table1[[#This Row],[Hạn thanh toán]]</f>
        <v>45709</v>
      </c>
      <c r="AA2634" s="250">
        <f>Table1[[#This Row],[Ngày Thanh toán]]</f>
        <v>45713</v>
      </c>
      <c r="AD2634" s="3" t="str">
        <f>IF(Table1[[#This Row],[Mã khách hàng]]="","",VLOOKUP($A2634,Ma_KH!$A:$Q,Ma_KH!O$1,0))</f>
        <v>BRG - FUJIMART</v>
      </c>
      <c r="AE2634" s="3" t="str">
        <f>IF(Table1[[#This Row],[Mã khách hàng]]="","",VLOOKUP($A2634,Ma_KH!$A:$Q,Ma_KH!P$1,0))</f>
        <v>CÔNG TY TNHH BÁN LẺ FUJIMART VIỆT NAM</v>
      </c>
      <c r="AF2634" s="3" t="str">
        <f>VLOOKUP(A2634,Ma_KH!A:Q,Ma_KH!J$1,0)</f>
        <v>Vũ Anh Tuấn</v>
      </c>
    </row>
    <row r="2635" spans="1:32">
      <c r="A2635" s="242" t="s">
        <v>184</v>
      </c>
      <c r="B2635" s="242" t="s">
        <v>5155</v>
      </c>
      <c r="C2635" s="90">
        <v>45679</v>
      </c>
      <c r="D2635" s="91" t="s">
        <v>19482</v>
      </c>
      <c r="E2635" s="318">
        <v>45679</v>
      </c>
      <c r="F2635" s="242" t="s">
        <v>20442</v>
      </c>
      <c r="G2635" s="242" t="s">
        <v>5213</v>
      </c>
      <c r="H2635" s="241">
        <v>2120520</v>
      </c>
      <c r="I2635" s="241">
        <v>0</v>
      </c>
      <c r="J2635" s="241">
        <v>169642</v>
      </c>
      <c r="K2635" s="241">
        <v>2290162</v>
      </c>
      <c r="L2635" s="8" t="s">
        <v>24</v>
      </c>
      <c r="M2635" s="21">
        <v>45713</v>
      </c>
      <c r="O2635" s="278">
        <f>IF(Table1[[#This Row],[Phân loại]]="Tồn đầu kỳ",Table1[[#This Row],[Tổng giá trị]],0)</f>
        <v>0</v>
      </c>
      <c r="P2635" s="8">
        <f>IF(Table1[[#This Row],[Số còn phải thu ĐK]]&lt;&gt;0,0,IF(Table1[[#This Row],[Phân loại]]="Bán hàng",Table1[[#This Row],[Tổng giá trị]],-Table1[[#This Row],[Tổng giá trị]]))</f>
        <v>2290162</v>
      </c>
      <c r="Q2635" s="278">
        <f t="shared" ref="Q2635:Q2641" si="334">IF(M2635&lt;&gt;"",IF(O2635&lt;&gt;0,O2635,P2635),0)</f>
        <v>2290162</v>
      </c>
      <c r="R2635" s="8">
        <f>Table1[[#This Row],[Số còn phải thu ĐK]]+Table1[[#This Row],[Giá Trị HD sau CK]]-Table1[[#This Row],[Số tiền đã thu]]</f>
        <v>0</v>
      </c>
      <c r="S2635" s="7">
        <f>IF(Table1[[#This Row],[Ngày hóa đơn]]&lt;&gt;"",Table1[[#This Row],[Ngày hóa đơn]],Table1[[#This Row],[Ngày hạch toán]])</f>
        <v>45679</v>
      </c>
      <c r="T2635" s="8">
        <v>30</v>
      </c>
      <c r="U2635" s="7">
        <f>IF(Table1[[#This Row],[Ngày tính CN]]="","",S2635+T2635)</f>
        <v>45709</v>
      </c>
      <c r="V2635" s="71">
        <f ca="1">IF(Table1[[#This Row],[Hạn thanh toán]]="","",IF((U2635-NOW())&lt;0,0,(U2635-NOW())))</f>
        <v>0</v>
      </c>
      <c r="W2635" s="278"/>
      <c r="X2635" s="278" t="str">
        <f t="shared" ref="X2635:X2641" ca="1" si="335">IF(OR($U2635="",$R2635=0),"",IF((U$4-NOW())&lt;0,-($U2635-NOW()),0))</f>
        <v/>
      </c>
      <c r="Y2635" s="3" t="str">
        <f t="shared" ref="Y2635:Y2641" si="336">IF(R2635=0,"Đã thanh toán",IF(X2635="","",IF(X2635&lt;=0,"Chưa đến hạn thanh toán",IF(X2635&lt;=30,"Nợ quá hạn 30 ngày",IF(X2635&lt;=60,"Nợ quá hạn từ 30 ngày đến 60 ngày",IF(X2635&lt;=90,"Nợ quá hạn từ 60 ngày đến 90 ngày",IF(X2635&lt;=120,"Nợ quá hạn từ 90 ngày đến 120 ngày","Nợ quá hạn hơn 120 ngày có khả năng mất thanh toán")))))))</f>
        <v>Đã thanh toán</v>
      </c>
      <c r="Z2635" s="250">
        <f>Table1[[#This Row],[Hạn thanh toán]]</f>
        <v>45709</v>
      </c>
      <c r="AA2635" s="250">
        <f>Table1[[#This Row],[Ngày Thanh toán]]</f>
        <v>45713</v>
      </c>
      <c r="AD2635" s="3" t="str">
        <f>IF(Table1[[#This Row],[Mã khách hàng]]="","",VLOOKUP($A2635,Ma_KH!$A:$Q,Ma_KH!O$1,0))</f>
        <v>BRG - FUJIMART</v>
      </c>
      <c r="AE2635" s="3" t="str">
        <f>IF(Table1[[#This Row],[Mã khách hàng]]="","",VLOOKUP($A2635,Ma_KH!$A:$Q,Ma_KH!P$1,0))</f>
        <v>CÔNG TY TNHH BÁN LẺ FUJIMART VIỆT NAM</v>
      </c>
      <c r="AF2635" s="3" t="str">
        <f>VLOOKUP(A2635,Ma_KH!A:Q,Ma_KH!J$1,0)</f>
        <v>Vũ Anh Tuấn</v>
      </c>
    </row>
    <row r="2636" spans="1:32">
      <c r="A2636" s="242" t="s">
        <v>184</v>
      </c>
      <c r="B2636" s="242" t="s">
        <v>5155</v>
      </c>
      <c r="C2636" s="90">
        <v>45679</v>
      </c>
      <c r="D2636" s="91" t="s">
        <v>19483</v>
      </c>
      <c r="E2636" s="318">
        <v>45679</v>
      </c>
      <c r="F2636" s="242" t="s">
        <v>20443</v>
      </c>
      <c r="G2636" s="242" t="s">
        <v>5176</v>
      </c>
      <c r="H2636" s="241">
        <v>8557900</v>
      </c>
      <c r="I2636" s="241">
        <v>0</v>
      </c>
      <c r="J2636" s="241">
        <v>684632</v>
      </c>
      <c r="K2636" s="241">
        <v>9242532</v>
      </c>
      <c r="L2636" s="8" t="s">
        <v>24</v>
      </c>
      <c r="M2636" s="21">
        <v>45713</v>
      </c>
      <c r="O2636" s="278">
        <f>IF(Table1[[#This Row],[Phân loại]]="Tồn đầu kỳ",Table1[[#This Row],[Tổng giá trị]],0)</f>
        <v>0</v>
      </c>
      <c r="P2636" s="8">
        <f>IF(Table1[[#This Row],[Số còn phải thu ĐK]]&lt;&gt;0,0,IF(Table1[[#This Row],[Phân loại]]="Bán hàng",Table1[[#This Row],[Tổng giá trị]],-Table1[[#This Row],[Tổng giá trị]]))</f>
        <v>9242532</v>
      </c>
      <c r="Q2636" s="278">
        <f t="shared" si="334"/>
        <v>9242532</v>
      </c>
      <c r="R2636" s="8">
        <f>Table1[[#This Row],[Số còn phải thu ĐK]]+Table1[[#This Row],[Giá Trị HD sau CK]]-Table1[[#This Row],[Số tiền đã thu]]</f>
        <v>0</v>
      </c>
      <c r="S2636" s="7">
        <f>IF(Table1[[#This Row],[Ngày hóa đơn]]&lt;&gt;"",Table1[[#This Row],[Ngày hóa đơn]],Table1[[#This Row],[Ngày hạch toán]])</f>
        <v>45679</v>
      </c>
      <c r="T2636" s="8">
        <v>30</v>
      </c>
      <c r="U2636" s="7">
        <f>IF(Table1[[#This Row],[Ngày tính CN]]="","",S2636+T2636)</f>
        <v>45709</v>
      </c>
      <c r="V2636" s="71">
        <f ca="1">IF(Table1[[#This Row],[Hạn thanh toán]]="","",IF((U2636-NOW())&lt;0,0,(U2636-NOW())))</f>
        <v>0</v>
      </c>
      <c r="W2636" s="278"/>
      <c r="X2636" s="278" t="str">
        <f t="shared" ca="1" si="335"/>
        <v/>
      </c>
      <c r="Y2636" s="3" t="str">
        <f t="shared" si="336"/>
        <v>Đã thanh toán</v>
      </c>
      <c r="Z2636" s="250">
        <f>Table1[[#This Row],[Hạn thanh toán]]</f>
        <v>45709</v>
      </c>
      <c r="AA2636" s="250">
        <f>Table1[[#This Row],[Ngày Thanh toán]]</f>
        <v>45713</v>
      </c>
      <c r="AD2636" s="3" t="str">
        <f>IF(Table1[[#This Row],[Mã khách hàng]]="","",VLOOKUP($A2636,Ma_KH!$A:$Q,Ma_KH!O$1,0))</f>
        <v>BRG - FUJIMART</v>
      </c>
      <c r="AE2636" s="3" t="str">
        <f>IF(Table1[[#This Row],[Mã khách hàng]]="","",VLOOKUP($A2636,Ma_KH!$A:$Q,Ma_KH!P$1,0))</f>
        <v>CÔNG TY TNHH BÁN LẺ FUJIMART VIỆT NAM</v>
      </c>
      <c r="AF2636" s="3" t="str">
        <f>VLOOKUP(A2636,Ma_KH!A:Q,Ma_KH!J$1,0)</f>
        <v>Vũ Anh Tuấn</v>
      </c>
    </row>
    <row r="2637" spans="1:32">
      <c r="A2637" s="242" t="s">
        <v>184</v>
      </c>
      <c r="B2637" s="242" t="s">
        <v>5155</v>
      </c>
      <c r="C2637" s="90">
        <v>45680</v>
      </c>
      <c r="D2637" s="91" t="s">
        <v>19484</v>
      </c>
      <c r="E2637" s="318">
        <v>45680</v>
      </c>
      <c r="F2637" s="242" t="s">
        <v>20444</v>
      </c>
      <c r="G2637" s="242" t="s">
        <v>5179</v>
      </c>
      <c r="H2637" s="241">
        <v>5275250</v>
      </c>
      <c r="I2637" s="241">
        <v>0</v>
      </c>
      <c r="J2637" s="241">
        <v>422020</v>
      </c>
      <c r="K2637" s="241">
        <v>5697270</v>
      </c>
      <c r="L2637" s="8" t="s">
        <v>24</v>
      </c>
      <c r="M2637" s="21">
        <v>45713</v>
      </c>
      <c r="O2637" s="278">
        <f>IF(Table1[[#This Row],[Phân loại]]="Tồn đầu kỳ",Table1[[#This Row],[Tổng giá trị]],0)</f>
        <v>0</v>
      </c>
      <c r="P2637" s="8">
        <f>IF(Table1[[#This Row],[Số còn phải thu ĐK]]&lt;&gt;0,0,IF(Table1[[#This Row],[Phân loại]]="Bán hàng",Table1[[#This Row],[Tổng giá trị]],-Table1[[#This Row],[Tổng giá trị]]))</f>
        <v>5697270</v>
      </c>
      <c r="Q2637" s="278">
        <f t="shared" si="334"/>
        <v>5697270</v>
      </c>
      <c r="R2637" s="8">
        <f>Table1[[#This Row],[Số còn phải thu ĐK]]+Table1[[#This Row],[Giá Trị HD sau CK]]-Table1[[#This Row],[Số tiền đã thu]]</f>
        <v>0</v>
      </c>
      <c r="S2637" s="7">
        <f>IF(Table1[[#This Row],[Ngày hóa đơn]]&lt;&gt;"",Table1[[#This Row],[Ngày hóa đơn]],Table1[[#This Row],[Ngày hạch toán]])</f>
        <v>45680</v>
      </c>
      <c r="T2637" s="8">
        <v>30</v>
      </c>
      <c r="U2637" s="7">
        <f>IF(Table1[[#This Row],[Ngày tính CN]]="","",S2637+T2637)</f>
        <v>45710</v>
      </c>
      <c r="V2637" s="71">
        <f ca="1">IF(Table1[[#This Row],[Hạn thanh toán]]="","",IF((U2637-NOW())&lt;0,0,(U2637-NOW())))</f>
        <v>0</v>
      </c>
      <c r="W2637" s="278"/>
      <c r="X2637" s="278" t="str">
        <f t="shared" ca="1" si="335"/>
        <v/>
      </c>
      <c r="Y2637" s="3" t="str">
        <f t="shared" si="336"/>
        <v>Đã thanh toán</v>
      </c>
      <c r="Z2637" s="250">
        <f>Table1[[#This Row],[Hạn thanh toán]]</f>
        <v>45710</v>
      </c>
      <c r="AA2637" s="250">
        <f>Table1[[#This Row],[Ngày Thanh toán]]</f>
        <v>45713</v>
      </c>
      <c r="AD2637" s="3" t="str">
        <f>IF(Table1[[#This Row],[Mã khách hàng]]="","",VLOOKUP($A2637,Ma_KH!$A:$Q,Ma_KH!O$1,0))</f>
        <v>BRG - FUJIMART</v>
      </c>
      <c r="AE2637" s="3" t="str">
        <f>IF(Table1[[#This Row],[Mã khách hàng]]="","",VLOOKUP($A2637,Ma_KH!$A:$Q,Ma_KH!P$1,0))</f>
        <v>CÔNG TY TNHH BÁN LẺ FUJIMART VIỆT NAM</v>
      </c>
      <c r="AF2637" s="3" t="str">
        <f>VLOOKUP(A2637,Ma_KH!A:Q,Ma_KH!J$1,0)</f>
        <v>Vũ Anh Tuấn</v>
      </c>
    </row>
    <row r="2638" spans="1:32">
      <c r="A2638" s="242" t="s">
        <v>184</v>
      </c>
      <c r="B2638" s="242" t="s">
        <v>5155</v>
      </c>
      <c r="C2638" s="90">
        <v>45680</v>
      </c>
      <c r="D2638" s="91" t="s">
        <v>19485</v>
      </c>
      <c r="E2638" s="318">
        <v>45680</v>
      </c>
      <c r="F2638" s="242" t="s">
        <v>20445</v>
      </c>
      <c r="G2638" s="242" t="s">
        <v>5345</v>
      </c>
      <c r="H2638" s="241">
        <v>2648045</v>
      </c>
      <c r="I2638" s="241">
        <v>0</v>
      </c>
      <c r="J2638" s="241">
        <v>211844</v>
      </c>
      <c r="K2638" s="241">
        <v>2859889</v>
      </c>
      <c r="L2638" s="8" t="s">
        <v>24</v>
      </c>
      <c r="M2638" s="21">
        <v>45713</v>
      </c>
      <c r="O2638" s="278">
        <f>IF(Table1[[#This Row],[Phân loại]]="Tồn đầu kỳ",Table1[[#This Row],[Tổng giá trị]],0)</f>
        <v>0</v>
      </c>
      <c r="P2638" s="8">
        <f>IF(Table1[[#This Row],[Số còn phải thu ĐK]]&lt;&gt;0,0,IF(Table1[[#This Row],[Phân loại]]="Bán hàng",Table1[[#This Row],[Tổng giá trị]],-Table1[[#This Row],[Tổng giá trị]]))</f>
        <v>2859889</v>
      </c>
      <c r="Q2638" s="278">
        <f t="shared" si="334"/>
        <v>2859889</v>
      </c>
      <c r="R2638" s="8">
        <f>Table1[[#This Row],[Số còn phải thu ĐK]]+Table1[[#This Row],[Giá Trị HD sau CK]]-Table1[[#This Row],[Số tiền đã thu]]</f>
        <v>0</v>
      </c>
      <c r="S2638" s="7">
        <f>IF(Table1[[#This Row],[Ngày hóa đơn]]&lt;&gt;"",Table1[[#This Row],[Ngày hóa đơn]],Table1[[#This Row],[Ngày hạch toán]])</f>
        <v>45680</v>
      </c>
      <c r="T2638" s="8">
        <v>30</v>
      </c>
      <c r="U2638" s="7">
        <f>IF(Table1[[#This Row],[Ngày tính CN]]="","",S2638+T2638)</f>
        <v>45710</v>
      </c>
      <c r="V2638" s="71">
        <f ca="1">IF(Table1[[#This Row],[Hạn thanh toán]]="","",IF((U2638-NOW())&lt;0,0,(U2638-NOW())))</f>
        <v>0</v>
      </c>
      <c r="W2638" s="278"/>
      <c r="X2638" s="278" t="str">
        <f t="shared" ca="1" si="335"/>
        <v/>
      </c>
      <c r="Y2638" s="3" t="str">
        <f t="shared" si="336"/>
        <v>Đã thanh toán</v>
      </c>
      <c r="Z2638" s="250">
        <f>Table1[[#This Row],[Hạn thanh toán]]</f>
        <v>45710</v>
      </c>
      <c r="AA2638" s="250">
        <f>Table1[[#This Row],[Ngày Thanh toán]]</f>
        <v>45713</v>
      </c>
      <c r="AD2638" s="3" t="str">
        <f>IF(Table1[[#This Row],[Mã khách hàng]]="","",VLOOKUP($A2638,Ma_KH!$A:$Q,Ma_KH!O$1,0))</f>
        <v>BRG - FUJIMART</v>
      </c>
      <c r="AE2638" s="3" t="str">
        <f>IF(Table1[[#This Row],[Mã khách hàng]]="","",VLOOKUP($A2638,Ma_KH!$A:$Q,Ma_KH!P$1,0))</f>
        <v>CÔNG TY TNHH BÁN LẺ FUJIMART VIỆT NAM</v>
      </c>
      <c r="AF2638" s="3" t="str">
        <f>VLOOKUP(A2638,Ma_KH!A:Q,Ma_KH!J$1,0)</f>
        <v>Vũ Anh Tuấn</v>
      </c>
    </row>
    <row r="2639" spans="1:32">
      <c r="A2639" s="242" t="s">
        <v>184</v>
      </c>
      <c r="B2639" s="242" t="s">
        <v>5155</v>
      </c>
      <c r="C2639" s="90">
        <v>45681</v>
      </c>
      <c r="D2639" s="91" t="s">
        <v>19486</v>
      </c>
      <c r="E2639" s="318">
        <v>45681</v>
      </c>
      <c r="F2639" s="242" t="s">
        <v>20446</v>
      </c>
      <c r="G2639" s="242" t="s">
        <v>21316</v>
      </c>
      <c r="H2639" s="241">
        <v>12631550</v>
      </c>
      <c r="I2639" s="241">
        <v>0</v>
      </c>
      <c r="J2639" s="241">
        <v>1010524</v>
      </c>
      <c r="K2639" s="241">
        <v>13642074</v>
      </c>
      <c r="L2639" s="8" t="s">
        <v>24</v>
      </c>
      <c r="M2639" s="21">
        <v>45713</v>
      </c>
      <c r="O2639" s="278">
        <f>IF(Table1[[#This Row],[Phân loại]]="Tồn đầu kỳ",Table1[[#This Row],[Tổng giá trị]],0)</f>
        <v>0</v>
      </c>
      <c r="P2639" s="8">
        <f>IF(Table1[[#This Row],[Số còn phải thu ĐK]]&lt;&gt;0,0,IF(Table1[[#This Row],[Phân loại]]="Bán hàng",Table1[[#This Row],[Tổng giá trị]],-Table1[[#This Row],[Tổng giá trị]]))</f>
        <v>13642074</v>
      </c>
      <c r="Q2639" s="278">
        <f t="shared" si="334"/>
        <v>13642074</v>
      </c>
      <c r="R2639" s="8">
        <f>Table1[[#This Row],[Số còn phải thu ĐK]]+Table1[[#This Row],[Giá Trị HD sau CK]]-Table1[[#This Row],[Số tiền đã thu]]</f>
        <v>0</v>
      </c>
      <c r="S2639" s="7">
        <f>IF(Table1[[#This Row],[Ngày hóa đơn]]&lt;&gt;"",Table1[[#This Row],[Ngày hóa đơn]],Table1[[#This Row],[Ngày hạch toán]])</f>
        <v>45681</v>
      </c>
      <c r="T2639" s="8">
        <v>30</v>
      </c>
      <c r="U2639" s="7">
        <f>IF(Table1[[#This Row],[Ngày tính CN]]="","",S2639+T2639)</f>
        <v>45711</v>
      </c>
      <c r="V2639" s="71">
        <f ca="1">IF(Table1[[#This Row],[Hạn thanh toán]]="","",IF((U2639-NOW())&lt;0,0,(U2639-NOW())))</f>
        <v>0</v>
      </c>
      <c r="W2639" s="278"/>
      <c r="X2639" s="278" t="str">
        <f t="shared" ca="1" si="335"/>
        <v/>
      </c>
      <c r="Y2639" s="3" t="str">
        <f t="shared" si="336"/>
        <v>Đã thanh toán</v>
      </c>
      <c r="Z2639" s="250">
        <f>Table1[[#This Row],[Hạn thanh toán]]</f>
        <v>45711</v>
      </c>
      <c r="AA2639" s="250">
        <f>Table1[[#This Row],[Ngày Thanh toán]]</f>
        <v>45713</v>
      </c>
      <c r="AD2639" s="3" t="str">
        <f>IF(Table1[[#This Row],[Mã khách hàng]]="","",VLOOKUP($A2639,Ma_KH!$A:$Q,Ma_KH!O$1,0))</f>
        <v>BRG - FUJIMART</v>
      </c>
      <c r="AE2639" s="3" t="str">
        <f>IF(Table1[[#This Row],[Mã khách hàng]]="","",VLOOKUP($A2639,Ma_KH!$A:$Q,Ma_KH!P$1,0))</f>
        <v>CÔNG TY TNHH BÁN LẺ FUJIMART VIỆT NAM</v>
      </c>
      <c r="AF2639" s="3" t="str">
        <f>VLOOKUP(A2639,Ma_KH!A:Q,Ma_KH!J$1,0)</f>
        <v>Vũ Anh Tuấn</v>
      </c>
    </row>
    <row r="2640" spans="1:32">
      <c r="A2640" s="242" t="s">
        <v>184</v>
      </c>
      <c r="B2640" s="242" t="s">
        <v>5155</v>
      </c>
      <c r="C2640" s="90">
        <v>45681</v>
      </c>
      <c r="D2640" s="91" t="s">
        <v>19487</v>
      </c>
      <c r="E2640" s="318">
        <v>45681</v>
      </c>
      <c r="F2640" s="242" t="s">
        <v>20447</v>
      </c>
      <c r="G2640" s="242" t="s">
        <v>5341</v>
      </c>
      <c r="H2640" s="241">
        <v>1812900</v>
      </c>
      <c r="I2640" s="241">
        <v>0</v>
      </c>
      <c r="J2640" s="241">
        <v>145032</v>
      </c>
      <c r="K2640" s="241">
        <v>1957932</v>
      </c>
      <c r="L2640" s="8" t="s">
        <v>24</v>
      </c>
      <c r="M2640" s="21">
        <v>45713</v>
      </c>
      <c r="O2640" s="278">
        <f>IF(Table1[[#This Row],[Phân loại]]="Tồn đầu kỳ",Table1[[#This Row],[Tổng giá trị]],0)</f>
        <v>0</v>
      </c>
      <c r="P2640" s="8">
        <f>IF(Table1[[#This Row],[Số còn phải thu ĐK]]&lt;&gt;0,0,IF(Table1[[#This Row],[Phân loại]]="Bán hàng",Table1[[#This Row],[Tổng giá trị]],-Table1[[#This Row],[Tổng giá trị]]))</f>
        <v>1957932</v>
      </c>
      <c r="Q2640" s="278">
        <f t="shared" si="334"/>
        <v>1957932</v>
      </c>
      <c r="R2640" s="8">
        <f>Table1[[#This Row],[Số còn phải thu ĐK]]+Table1[[#This Row],[Giá Trị HD sau CK]]-Table1[[#This Row],[Số tiền đã thu]]</f>
        <v>0</v>
      </c>
      <c r="S2640" s="7">
        <f>IF(Table1[[#This Row],[Ngày hóa đơn]]&lt;&gt;"",Table1[[#This Row],[Ngày hóa đơn]],Table1[[#This Row],[Ngày hạch toán]])</f>
        <v>45681</v>
      </c>
      <c r="T2640" s="8">
        <v>30</v>
      </c>
      <c r="U2640" s="7">
        <f>IF(Table1[[#This Row],[Ngày tính CN]]="","",S2640+T2640)</f>
        <v>45711</v>
      </c>
      <c r="V2640" s="71">
        <f ca="1">IF(Table1[[#This Row],[Hạn thanh toán]]="","",IF((U2640-NOW())&lt;0,0,(U2640-NOW())))</f>
        <v>0</v>
      </c>
      <c r="W2640" s="278"/>
      <c r="X2640" s="278" t="str">
        <f t="shared" ca="1" si="335"/>
        <v/>
      </c>
      <c r="Y2640" s="3" t="str">
        <f t="shared" si="336"/>
        <v>Đã thanh toán</v>
      </c>
      <c r="Z2640" s="250">
        <f>Table1[[#This Row],[Hạn thanh toán]]</f>
        <v>45711</v>
      </c>
      <c r="AA2640" s="250">
        <f>Table1[[#This Row],[Ngày Thanh toán]]</f>
        <v>45713</v>
      </c>
      <c r="AD2640" s="3" t="str">
        <f>IF(Table1[[#This Row],[Mã khách hàng]]="","",VLOOKUP($A2640,Ma_KH!$A:$Q,Ma_KH!O$1,0))</f>
        <v>BRG - FUJIMART</v>
      </c>
      <c r="AE2640" s="3" t="str">
        <f>IF(Table1[[#This Row],[Mã khách hàng]]="","",VLOOKUP($A2640,Ma_KH!$A:$Q,Ma_KH!P$1,0))</f>
        <v>CÔNG TY TNHH BÁN LẺ FUJIMART VIỆT NAM</v>
      </c>
      <c r="AF2640" s="3" t="str">
        <f>VLOOKUP(A2640,Ma_KH!A:Q,Ma_KH!J$1,0)</f>
        <v>Vũ Anh Tuấn</v>
      </c>
    </row>
    <row r="2641" spans="1:32">
      <c r="A2641" s="242" t="s">
        <v>184</v>
      </c>
      <c r="B2641" s="242" t="s">
        <v>5155</v>
      </c>
      <c r="C2641" s="90">
        <v>45681</v>
      </c>
      <c r="D2641" s="91" t="s">
        <v>19488</v>
      </c>
      <c r="E2641" s="318">
        <v>45681</v>
      </c>
      <c r="F2641" s="242" t="s">
        <v>20448</v>
      </c>
      <c r="G2641" s="242" t="s">
        <v>5243</v>
      </c>
      <c r="H2641" s="241">
        <v>2789785</v>
      </c>
      <c r="I2641" s="241">
        <v>0</v>
      </c>
      <c r="J2641" s="241">
        <v>223183</v>
      </c>
      <c r="K2641" s="241">
        <v>3012968</v>
      </c>
      <c r="L2641" s="8" t="s">
        <v>24</v>
      </c>
      <c r="M2641" s="21">
        <v>45713</v>
      </c>
      <c r="O2641" s="278">
        <f>IF(Table1[[#This Row],[Phân loại]]="Tồn đầu kỳ",Table1[[#This Row],[Tổng giá trị]],0)</f>
        <v>0</v>
      </c>
      <c r="P2641" s="8">
        <f>IF(Table1[[#This Row],[Số còn phải thu ĐK]]&lt;&gt;0,0,IF(Table1[[#This Row],[Phân loại]]="Bán hàng",Table1[[#This Row],[Tổng giá trị]],-Table1[[#This Row],[Tổng giá trị]]))</f>
        <v>3012968</v>
      </c>
      <c r="Q2641" s="278">
        <f t="shared" si="334"/>
        <v>3012968</v>
      </c>
      <c r="R2641" s="8">
        <f>Table1[[#This Row],[Số còn phải thu ĐK]]+Table1[[#This Row],[Giá Trị HD sau CK]]-Table1[[#This Row],[Số tiền đã thu]]</f>
        <v>0</v>
      </c>
      <c r="S2641" s="7">
        <f>IF(Table1[[#This Row],[Ngày hóa đơn]]&lt;&gt;"",Table1[[#This Row],[Ngày hóa đơn]],Table1[[#This Row],[Ngày hạch toán]])</f>
        <v>45681</v>
      </c>
      <c r="T2641" s="8">
        <v>30</v>
      </c>
      <c r="U2641" s="7">
        <f>IF(Table1[[#This Row],[Ngày tính CN]]="","",S2641+T2641)</f>
        <v>45711</v>
      </c>
      <c r="V2641" s="71">
        <f ca="1">IF(Table1[[#This Row],[Hạn thanh toán]]="","",IF((U2641-NOW())&lt;0,0,(U2641-NOW())))</f>
        <v>0</v>
      </c>
      <c r="W2641" s="278"/>
      <c r="X2641" s="278" t="str">
        <f t="shared" ca="1" si="335"/>
        <v/>
      </c>
      <c r="Y2641" s="3" t="str">
        <f t="shared" si="336"/>
        <v>Đã thanh toán</v>
      </c>
      <c r="Z2641" s="250">
        <f>Table1[[#This Row],[Hạn thanh toán]]</f>
        <v>45711</v>
      </c>
      <c r="AA2641" s="250">
        <f>Table1[[#This Row],[Ngày Thanh toán]]</f>
        <v>45713</v>
      </c>
      <c r="AD2641" s="3" t="str">
        <f>IF(Table1[[#This Row],[Mã khách hàng]]="","",VLOOKUP($A2641,Ma_KH!$A:$Q,Ma_KH!O$1,0))</f>
        <v>BRG - FUJIMART</v>
      </c>
      <c r="AE2641" s="3" t="str">
        <f>IF(Table1[[#This Row],[Mã khách hàng]]="","",VLOOKUP($A2641,Ma_KH!$A:$Q,Ma_KH!P$1,0))</f>
        <v>CÔNG TY TNHH BÁN LẺ FUJIMART VIỆT NAM</v>
      </c>
      <c r="AF2641" s="3" t="str">
        <f>VLOOKUP(A2641,Ma_KH!A:Q,Ma_KH!J$1,0)</f>
        <v>Vũ Anh Tuấn</v>
      </c>
    </row>
    <row r="2642" spans="1:32">
      <c r="A2642" s="242" t="s">
        <v>184</v>
      </c>
      <c r="B2642" s="242" t="s">
        <v>5155</v>
      </c>
      <c r="C2642" s="88">
        <v>45682</v>
      </c>
      <c r="D2642" s="89" t="s">
        <v>19489</v>
      </c>
      <c r="E2642" s="318">
        <v>45682</v>
      </c>
      <c r="F2642" s="242" t="s">
        <v>20449</v>
      </c>
      <c r="G2642" s="242" t="s">
        <v>5198</v>
      </c>
      <c r="H2642" s="241">
        <v>2790360</v>
      </c>
      <c r="I2642" s="241">
        <v>0</v>
      </c>
      <c r="J2642" s="241">
        <v>223229</v>
      </c>
      <c r="K2642" s="241">
        <v>3013589</v>
      </c>
      <c r="L2642" s="8" t="s">
        <v>24</v>
      </c>
      <c r="M2642" s="21">
        <v>45713</v>
      </c>
      <c r="O2642" s="278">
        <f>IF(Table1[[#This Row],[Phân loại]]="Tồn đầu kỳ",Table1[[#This Row],[Tổng giá trị]],0)</f>
        <v>0</v>
      </c>
      <c r="P2642" s="8">
        <f>IF(Table1[[#This Row],[Số còn phải thu ĐK]]&lt;&gt;0,0,IF(Table1[[#This Row],[Phân loại]]="Bán hàng",Table1[[#This Row],[Tổng giá trị]],-Table1[[#This Row],[Tổng giá trị]]))</f>
        <v>3013589</v>
      </c>
      <c r="Q2642" s="278">
        <f t="shared" ref="Q2642:Q2644" si="337">IF(M2642&lt;&gt;"",IF(O2642&lt;&gt;0,O2642,P2642),0)</f>
        <v>3013589</v>
      </c>
      <c r="R2642" s="8">
        <f>Table1[[#This Row],[Số còn phải thu ĐK]]+Table1[[#This Row],[Giá Trị HD sau CK]]-Table1[[#This Row],[Số tiền đã thu]]</f>
        <v>0</v>
      </c>
      <c r="S2642" s="7">
        <f>IF(Table1[[#This Row],[Ngày hóa đơn]]&lt;&gt;"",Table1[[#This Row],[Ngày hóa đơn]],Table1[[#This Row],[Ngày hạch toán]])</f>
        <v>45682</v>
      </c>
      <c r="T2642" s="8">
        <v>30</v>
      </c>
      <c r="U2642" s="7">
        <f>IF(Table1[[#This Row],[Ngày tính CN]]="","",S2642+T2642)</f>
        <v>45712</v>
      </c>
      <c r="V2642" s="71">
        <f ca="1">IF(Table1[[#This Row],[Hạn thanh toán]]="","",IF((U2642-NOW())&lt;0,0,(U2642-NOW())))</f>
        <v>0</v>
      </c>
      <c r="W2642" s="278"/>
      <c r="X2642" s="278" t="str">
        <f t="shared" ref="X2642:X2644" ca="1" si="338">IF(OR($U2642="",$R2642=0),"",IF((U$4-NOW())&lt;0,-($U2642-NOW()),0))</f>
        <v/>
      </c>
      <c r="Y2642" s="3" t="str">
        <f t="shared" ref="Y2642:Y2644" si="339">IF(R2642=0,"Đã thanh toán",IF(X2642="","",IF(X2642&lt;=0,"Chưa đến hạn thanh toán",IF(X2642&lt;=30,"Nợ quá hạn 30 ngày",IF(X2642&lt;=60,"Nợ quá hạn từ 30 ngày đến 60 ngày",IF(X2642&lt;=90,"Nợ quá hạn từ 60 ngày đến 90 ngày",IF(X2642&lt;=120,"Nợ quá hạn từ 90 ngày đến 120 ngày","Nợ quá hạn hơn 120 ngày có khả năng mất thanh toán")))))))</f>
        <v>Đã thanh toán</v>
      </c>
      <c r="Z2642" s="250">
        <f>Table1[[#This Row],[Hạn thanh toán]]</f>
        <v>45712</v>
      </c>
      <c r="AA2642" s="250">
        <f>Table1[[#This Row],[Ngày Thanh toán]]</f>
        <v>45713</v>
      </c>
      <c r="AD2642" s="3" t="str">
        <f>IF(Table1[[#This Row],[Mã khách hàng]]="","",VLOOKUP($A2642,Ma_KH!$A:$Q,Ma_KH!O$1,0))</f>
        <v>BRG - FUJIMART</v>
      </c>
      <c r="AE2642" s="3" t="str">
        <f>IF(Table1[[#This Row],[Mã khách hàng]]="","",VLOOKUP($A2642,Ma_KH!$A:$Q,Ma_KH!P$1,0))</f>
        <v>CÔNG TY TNHH BÁN LẺ FUJIMART VIỆT NAM</v>
      </c>
      <c r="AF2642" s="3" t="str">
        <f>VLOOKUP(A2642,Ma_KH!A:Q,Ma_KH!J$1,0)</f>
        <v>Vũ Anh Tuấn</v>
      </c>
    </row>
    <row r="2643" spans="1:32">
      <c r="A2643" s="242" t="s">
        <v>184</v>
      </c>
      <c r="B2643" s="242" t="s">
        <v>5155</v>
      </c>
      <c r="C2643" s="88">
        <v>45682</v>
      </c>
      <c r="D2643" s="89" t="s">
        <v>19490</v>
      </c>
      <c r="E2643" s="318">
        <v>45682</v>
      </c>
      <c r="F2643" s="242" t="s">
        <v>20450</v>
      </c>
      <c r="G2643" s="242" t="s">
        <v>5343</v>
      </c>
      <c r="H2643" s="241">
        <v>2092770</v>
      </c>
      <c r="I2643" s="241">
        <v>0</v>
      </c>
      <c r="J2643" s="241">
        <v>167422</v>
      </c>
      <c r="K2643" s="241">
        <v>2260192</v>
      </c>
      <c r="L2643" s="8" t="s">
        <v>24</v>
      </c>
      <c r="M2643" s="21">
        <v>45713</v>
      </c>
      <c r="O2643" s="278">
        <f>IF(Table1[[#This Row],[Phân loại]]="Tồn đầu kỳ",Table1[[#This Row],[Tổng giá trị]],0)</f>
        <v>0</v>
      </c>
      <c r="P2643" s="8">
        <f>IF(Table1[[#This Row],[Số còn phải thu ĐK]]&lt;&gt;0,0,IF(Table1[[#This Row],[Phân loại]]="Bán hàng",Table1[[#This Row],[Tổng giá trị]],-Table1[[#This Row],[Tổng giá trị]]))</f>
        <v>2260192</v>
      </c>
      <c r="Q2643" s="278">
        <f t="shared" si="337"/>
        <v>2260192</v>
      </c>
      <c r="R2643" s="8">
        <f>Table1[[#This Row],[Số còn phải thu ĐK]]+Table1[[#This Row],[Giá Trị HD sau CK]]-Table1[[#This Row],[Số tiền đã thu]]</f>
        <v>0</v>
      </c>
      <c r="S2643" s="7">
        <f>IF(Table1[[#This Row],[Ngày hóa đơn]]&lt;&gt;"",Table1[[#This Row],[Ngày hóa đơn]],Table1[[#This Row],[Ngày hạch toán]])</f>
        <v>45682</v>
      </c>
      <c r="T2643" s="8">
        <v>30</v>
      </c>
      <c r="U2643" s="7">
        <f>IF(Table1[[#This Row],[Ngày tính CN]]="","",S2643+T2643)</f>
        <v>45712</v>
      </c>
      <c r="V2643" s="71">
        <f ca="1">IF(Table1[[#This Row],[Hạn thanh toán]]="","",IF((U2643-NOW())&lt;0,0,(U2643-NOW())))</f>
        <v>0</v>
      </c>
      <c r="W2643" s="278"/>
      <c r="X2643" s="278" t="str">
        <f t="shared" ca="1" si="338"/>
        <v/>
      </c>
      <c r="Y2643" s="3" t="str">
        <f t="shared" si="339"/>
        <v>Đã thanh toán</v>
      </c>
      <c r="Z2643" s="250">
        <f>Table1[[#This Row],[Hạn thanh toán]]</f>
        <v>45712</v>
      </c>
      <c r="AA2643" s="250">
        <f>Table1[[#This Row],[Ngày Thanh toán]]</f>
        <v>45713</v>
      </c>
      <c r="AD2643" s="3" t="str">
        <f>IF(Table1[[#This Row],[Mã khách hàng]]="","",VLOOKUP($A2643,Ma_KH!$A:$Q,Ma_KH!O$1,0))</f>
        <v>BRG - FUJIMART</v>
      </c>
      <c r="AE2643" s="3" t="str">
        <f>IF(Table1[[#This Row],[Mã khách hàng]]="","",VLOOKUP($A2643,Ma_KH!$A:$Q,Ma_KH!P$1,0))</f>
        <v>CÔNG TY TNHH BÁN LẺ FUJIMART VIỆT NAM</v>
      </c>
      <c r="AF2643" s="3" t="str">
        <f>VLOOKUP(A2643,Ma_KH!A:Q,Ma_KH!J$1,0)</f>
        <v>Vũ Anh Tuấn</v>
      </c>
    </row>
    <row r="2644" spans="1:32">
      <c r="A2644" s="242" t="s">
        <v>184</v>
      </c>
      <c r="B2644" s="242" t="s">
        <v>5155</v>
      </c>
      <c r="C2644" s="90">
        <v>45682</v>
      </c>
      <c r="D2644" s="91" t="s">
        <v>19491</v>
      </c>
      <c r="E2644" s="318">
        <v>45682</v>
      </c>
      <c r="F2644" s="242" t="s">
        <v>20451</v>
      </c>
      <c r="G2644" s="242" t="s">
        <v>5237</v>
      </c>
      <c r="H2644" s="241">
        <v>2807690</v>
      </c>
      <c r="I2644" s="241">
        <v>0</v>
      </c>
      <c r="J2644" s="241">
        <v>224615</v>
      </c>
      <c r="K2644" s="241">
        <v>3032305</v>
      </c>
      <c r="L2644" s="8" t="s">
        <v>24</v>
      </c>
      <c r="M2644" s="21">
        <v>45741</v>
      </c>
      <c r="O2644" s="278">
        <f>IF(Table1[[#This Row],[Phân loại]]="Tồn đầu kỳ",Table1[[#This Row],[Tổng giá trị]],0)</f>
        <v>0</v>
      </c>
      <c r="P2644" s="8">
        <f>IF(Table1[[#This Row],[Số còn phải thu ĐK]]&lt;&gt;0,0,IF(Table1[[#This Row],[Phân loại]]="Bán hàng",Table1[[#This Row],[Tổng giá trị]],-Table1[[#This Row],[Tổng giá trị]]))</f>
        <v>3032305</v>
      </c>
      <c r="Q2644" s="278">
        <f t="shared" si="337"/>
        <v>3032305</v>
      </c>
      <c r="R2644" s="8">
        <f>Table1[[#This Row],[Số còn phải thu ĐK]]+Table1[[#This Row],[Giá Trị HD sau CK]]-Table1[[#This Row],[Số tiền đã thu]]</f>
        <v>0</v>
      </c>
      <c r="S2644" s="7">
        <f>IF(Table1[[#This Row],[Ngày hóa đơn]]&lt;&gt;"",Table1[[#This Row],[Ngày hóa đơn]],Table1[[#This Row],[Ngày hạch toán]])</f>
        <v>45682</v>
      </c>
      <c r="T2644" s="8">
        <v>30</v>
      </c>
      <c r="U2644" s="7">
        <f>IF(Table1[[#This Row],[Ngày tính CN]]="","",S2644+T2644)</f>
        <v>45712</v>
      </c>
      <c r="V2644" s="71">
        <f ca="1">IF(Table1[[#This Row],[Hạn thanh toán]]="","",IF((U2644-NOW())&lt;0,0,(U2644-NOW())))</f>
        <v>0</v>
      </c>
      <c r="W2644" s="278"/>
      <c r="X2644" s="278" t="str">
        <f t="shared" ca="1" si="338"/>
        <v/>
      </c>
      <c r="Y2644" s="3" t="str">
        <f t="shared" si="339"/>
        <v>Đã thanh toán</v>
      </c>
      <c r="Z2644" s="250">
        <f>Table1[[#This Row],[Hạn thanh toán]]</f>
        <v>45712</v>
      </c>
      <c r="AA2644" s="250">
        <f>Table1[[#This Row],[Ngày Thanh toán]]</f>
        <v>45741</v>
      </c>
      <c r="AD2644" s="3" t="str">
        <f>IF(Table1[[#This Row],[Mã khách hàng]]="","",VLOOKUP($A2644,Ma_KH!$A:$Q,Ma_KH!O$1,0))</f>
        <v>BRG - FUJIMART</v>
      </c>
      <c r="AE2644" s="3" t="str">
        <f>IF(Table1[[#This Row],[Mã khách hàng]]="","",VLOOKUP($A2644,Ma_KH!$A:$Q,Ma_KH!P$1,0))</f>
        <v>CÔNG TY TNHH BÁN LẺ FUJIMART VIỆT NAM</v>
      </c>
      <c r="AF2644" s="3" t="str">
        <f>VLOOKUP(A2644,Ma_KH!A:Q,Ma_KH!J$1,0)</f>
        <v>Vũ Anh Tuấn</v>
      </c>
    </row>
    <row r="2645" spans="1:32">
      <c r="A2645" s="242" t="s">
        <v>184</v>
      </c>
      <c r="B2645" s="242" t="s">
        <v>5155</v>
      </c>
      <c r="C2645" s="90">
        <v>45682</v>
      </c>
      <c r="D2645" s="91" t="s">
        <v>19492</v>
      </c>
      <c r="E2645" s="318">
        <v>45682</v>
      </c>
      <c r="F2645" s="242" t="s">
        <v>20452</v>
      </c>
      <c r="G2645" s="242" t="s">
        <v>5323</v>
      </c>
      <c r="H2645" s="241">
        <v>2768160</v>
      </c>
      <c r="I2645" s="241">
        <v>0</v>
      </c>
      <c r="J2645" s="241">
        <v>221453</v>
      </c>
      <c r="K2645" s="241">
        <v>2989613</v>
      </c>
      <c r="L2645" s="8" t="s">
        <v>24</v>
      </c>
      <c r="M2645" s="21">
        <v>45741</v>
      </c>
      <c r="O2645" s="278">
        <f>IF(Table1[[#This Row],[Phân loại]]="Tồn đầu kỳ",Table1[[#This Row],[Tổng giá trị]],0)</f>
        <v>0</v>
      </c>
      <c r="P2645" s="8">
        <f>IF(Table1[[#This Row],[Số còn phải thu ĐK]]&lt;&gt;0,0,IF(Table1[[#This Row],[Phân loại]]="Bán hàng",Table1[[#This Row],[Tổng giá trị]],-Table1[[#This Row],[Tổng giá trị]]))</f>
        <v>2989613</v>
      </c>
      <c r="Q2645" s="278">
        <f>IF(M2645&lt;&gt;"",IF(O2645&lt;&gt;0,O2645,P2645),0)</f>
        <v>2989613</v>
      </c>
      <c r="R2645" s="8">
        <f>Table1[[#This Row],[Số còn phải thu ĐK]]+Table1[[#This Row],[Giá Trị HD sau CK]]-Table1[[#This Row],[Số tiền đã thu]]</f>
        <v>0</v>
      </c>
      <c r="S2645" s="7">
        <f>IF(Table1[[#This Row],[Ngày hóa đơn]]&lt;&gt;"",Table1[[#This Row],[Ngày hóa đơn]],Table1[[#This Row],[Ngày hạch toán]])</f>
        <v>45682</v>
      </c>
      <c r="T2645" s="8">
        <v>30</v>
      </c>
      <c r="U2645" s="7">
        <f>IF(Table1[[#This Row],[Ngày tính CN]]="","",S2645+T2645)</f>
        <v>45712</v>
      </c>
      <c r="V2645" s="71">
        <f ca="1">IF(Table1[[#This Row],[Hạn thanh toán]]="","",IF((U2645-NOW())&lt;0,0,(U2645-NOW())))</f>
        <v>0</v>
      </c>
      <c r="W2645" s="278"/>
      <c r="X2645" s="278" t="str">
        <f ca="1">IF(OR($U2645="",$R2645=0),"",IF((U$4-NOW())&lt;0,-($U2645-NOW()),0))</f>
        <v/>
      </c>
      <c r="Y2645" s="3" t="str">
        <f>IF(R2645=0,"Đã thanh toán",IF(X2645="","",IF(X2645&lt;=0,"Chưa đến hạn thanh toán",IF(X2645&lt;=30,"Nợ quá hạn 30 ngày",IF(X2645&lt;=60,"Nợ quá hạn từ 30 ngày đến 60 ngày",IF(X2645&lt;=90,"Nợ quá hạn từ 60 ngày đến 90 ngày",IF(X2645&lt;=120,"Nợ quá hạn từ 90 ngày đến 120 ngày","Nợ quá hạn hơn 120 ngày có khả năng mất thanh toán")))))))</f>
        <v>Đã thanh toán</v>
      </c>
      <c r="Z2645" s="250">
        <f>Table1[[#This Row],[Hạn thanh toán]]</f>
        <v>45712</v>
      </c>
      <c r="AA2645" s="250">
        <f>Table1[[#This Row],[Ngày Thanh toán]]</f>
        <v>45741</v>
      </c>
      <c r="AD2645" s="3" t="str">
        <f>IF(Table1[[#This Row],[Mã khách hàng]]="","",VLOOKUP($A2645,Ma_KH!$A:$Q,Ma_KH!O$1,0))</f>
        <v>BRG - FUJIMART</v>
      </c>
      <c r="AE2645" s="3" t="str">
        <f>IF(Table1[[#This Row],[Mã khách hàng]]="","",VLOOKUP($A2645,Ma_KH!$A:$Q,Ma_KH!P$1,0))</f>
        <v>CÔNG TY TNHH BÁN LẺ FUJIMART VIỆT NAM</v>
      </c>
      <c r="AF2645" s="3" t="str">
        <f>VLOOKUP(A2645,Ma_KH!A:Q,Ma_KH!J$1,0)</f>
        <v>Vũ Anh Tuấn</v>
      </c>
    </row>
    <row r="2646" spans="1:32">
      <c r="A2646" s="242" t="s">
        <v>184</v>
      </c>
      <c r="B2646" s="242" t="s">
        <v>5155</v>
      </c>
      <c r="C2646" s="88">
        <v>45691</v>
      </c>
      <c r="D2646" s="89" t="s">
        <v>19493</v>
      </c>
      <c r="E2646" s="318">
        <v>45691</v>
      </c>
      <c r="F2646" s="242" t="s">
        <v>20453</v>
      </c>
      <c r="G2646" s="242" t="s">
        <v>5266</v>
      </c>
      <c r="H2646" s="241">
        <v>1473639</v>
      </c>
      <c r="I2646" s="241">
        <v>0</v>
      </c>
      <c r="J2646" s="241">
        <v>117891</v>
      </c>
      <c r="K2646" s="241">
        <v>1591530</v>
      </c>
      <c r="L2646" s="8" t="s">
        <v>24</v>
      </c>
      <c r="M2646" s="21">
        <v>45741</v>
      </c>
      <c r="O2646" s="278">
        <f>IF(Table1[[#This Row],[Phân loại]]="Tồn đầu kỳ",Table1[[#This Row],[Tổng giá trị]],0)</f>
        <v>0</v>
      </c>
      <c r="P2646" s="8">
        <f>IF(Table1[[#This Row],[Số còn phải thu ĐK]]&lt;&gt;0,0,IF(Table1[[#This Row],[Phân loại]]="Bán hàng",Table1[[#This Row],[Tổng giá trị]],-Table1[[#This Row],[Tổng giá trị]]))</f>
        <v>1591530</v>
      </c>
      <c r="Q2646" s="278">
        <f t="shared" ref="Q2646:Q2651" si="340">IF(M2646&lt;&gt;"",IF(O2646&lt;&gt;0,O2646,P2646),0)</f>
        <v>1591530</v>
      </c>
      <c r="R2646" s="8">
        <f>Table1[[#This Row],[Số còn phải thu ĐK]]+Table1[[#This Row],[Giá Trị HD sau CK]]-Table1[[#This Row],[Số tiền đã thu]]</f>
        <v>0</v>
      </c>
      <c r="S2646" s="7">
        <f>IF(Table1[[#This Row],[Ngày hóa đơn]]&lt;&gt;"",Table1[[#This Row],[Ngày hóa đơn]],Table1[[#This Row],[Ngày hạch toán]])</f>
        <v>45691</v>
      </c>
      <c r="T2646" s="8">
        <v>30</v>
      </c>
      <c r="U2646" s="7">
        <f>IF(Table1[[#This Row],[Ngày tính CN]]="","",S2646+T2646)</f>
        <v>45721</v>
      </c>
      <c r="V2646" s="71">
        <f ca="1">IF(Table1[[#This Row],[Hạn thanh toán]]="","",IF((U2646-NOW())&lt;0,0,(U2646-NOW())))</f>
        <v>0</v>
      </c>
      <c r="W2646" s="278"/>
      <c r="X2646" s="278" t="str">
        <f t="shared" ref="X2646:X2651" ca="1" si="341">IF(OR($U2646="",$R2646=0),"",IF((U$4-NOW())&lt;0,-($U2646-NOW()),0))</f>
        <v/>
      </c>
      <c r="Y2646" s="3" t="str">
        <f t="shared" ref="Y2646:Y2651" si="342">IF(R2646=0,"Đã thanh toán",IF(X2646="","",IF(X2646&lt;=0,"Chưa đến hạn thanh toán",IF(X2646&lt;=30,"Nợ quá hạn 30 ngày",IF(X2646&lt;=60,"Nợ quá hạn từ 30 ngày đến 60 ngày",IF(X2646&lt;=90,"Nợ quá hạn từ 60 ngày đến 90 ngày",IF(X2646&lt;=120,"Nợ quá hạn từ 90 ngày đến 120 ngày","Nợ quá hạn hơn 120 ngày có khả năng mất thanh toán")))))))</f>
        <v>Đã thanh toán</v>
      </c>
      <c r="Z2646" s="250">
        <f>Table1[[#This Row],[Hạn thanh toán]]</f>
        <v>45721</v>
      </c>
      <c r="AA2646" s="250">
        <f>Table1[[#This Row],[Ngày Thanh toán]]</f>
        <v>45741</v>
      </c>
      <c r="AD2646" s="3" t="str">
        <f>IF(Table1[[#This Row],[Mã khách hàng]]="","",VLOOKUP($A2646,Ma_KH!$A:$Q,Ma_KH!O$1,0))</f>
        <v>BRG - FUJIMART</v>
      </c>
      <c r="AE2646" s="3" t="str">
        <f>IF(Table1[[#This Row],[Mã khách hàng]]="","",VLOOKUP($A2646,Ma_KH!$A:$Q,Ma_KH!P$1,0))</f>
        <v>CÔNG TY TNHH BÁN LẺ FUJIMART VIỆT NAM</v>
      </c>
      <c r="AF2646" s="3" t="str">
        <f>VLOOKUP(A2646,Ma_KH!A:Q,Ma_KH!J$1,0)</f>
        <v>Vũ Anh Tuấn</v>
      </c>
    </row>
    <row r="2647" spans="1:32">
      <c r="A2647" s="242" t="s">
        <v>184</v>
      </c>
      <c r="B2647" s="242" t="s">
        <v>5155</v>
      </c>
      <c r="C2647" s="88">
        <v>45691</v>
      </c>
      <c r="D2647" s="89" t="s">
        <v>19494</v>
      </c>
      <c r="E2647" s="318">
        <v>45691</v>
      </c>
      <c r="F2647" s="242" t="s">
        <v>20454</v>
      </c>
      <c r="G2647" s="242" t="s">
        <v>5345</v>
      </c>
      <c r="H2647" s="241">
        <v>2448745</v>
      </c>
      <c r="I2647" s="241">
        <v>0</v>
      </c>
      <c r="J2647" s="241">
        <v>195900</v>
      </c>
      <c r="K2647" s="241">
        <v>2644645</v>
      </c>
      <c r="L2647" s="8" t="s">
        <v>24</v>
      </c>
      <c r="M2647" s="21">
        <v>45741</v>
      </c>
      <c r="O2647" s="278">
        <f>IF(Table1[[#This Row],[Phân loại]]="Tồn đầu kỳ",Table1[[#This Row],[Tổng giá trị]],0)</f>
        <v>0</v>
      </c>
      <c r="P2647" s="8">
        <f>IF(Table1[[#This Row],[Số còn phải thu ĐK]]&lt;&gt;0,0,IF(Table1[[#This Row],[Phân loại]]="Bán hàng",Table1[[#This Row],[Tổng giá trị]],-Table1[[#This Row],[Tổng giá trị]]))</f>
        <v>2644645</v>
      </c>
      <c r="Q2647" s="278">
        <f t="shared" si="340"/>
        <v>2644645</v>
      </c>
      <c r="R2647" s="8">
        <f>Table1[[#This Row],[Số còn phải thu ĐK]]+Table1[[#This Row],[Giá Trị HD sau CK]]-Table1[[#This Row],[Số tiền đã thu]]</f>
        <v>0</v>
      </c>
      <c r="S2647" s="7">
        <f>IF(Table1[[#This Row],[Ngày hóa đơn]]&lt;&gt;"",Table1[[#This Row],[Ngày hóa đơn]],Table1[[#This Row],[Ngày hạch toán]])</f>
        <v>45691</v>
      </c>
      <c r="T2647" s="8">
        <v>30</v>
      </c>
      <c r="U2647" s="7">
        <f>IF(Table1[[#This Row],[Ngày tính CN]]="","",S2647+T2647)</f>
        <v>45721</v>
      </c>
      <c r="V2647" s="71">
        <f ca="1">IF(Table1[[#This Row],[Hạn thanh toán]]="","",IF((U2647-NOW())&lt;0,0,(U2647-NOW())))</f>
        <v>0</v>
      </c>
      <c r="W2647" s="278"/>
      <c r="X2647" s="278" t="str">
        <f t="shared" ca="1" si="341"/>
        <v/>
      </c>
      <c r="Y2647" s="3" t="str">
        <f t="shared" si="342"/>
        <v>Đã thanh toán</v>
      </c>
      <c r="Z2647" s="250">
        <f>Table1[[#This Row],[Hạn thanh toán]]</f>
        <v>45721</v>
      </c>
      <c r="AA2647" s="250">
        <f>Table1[[#This Row],[Ngày Thanh toán]]</f>
        <v>45741</v>
      </c>
      <c r="AD2647" s="3" t="str">
        <f>IF(Table1[[#This Row],[Mã khách hàng]]="","",VLOOKUP($A2647,Ma_KH!$A:$Q,Ma_KH!O$1,0))</f>
        <v>BRG - FUJIMART</v>
      </c>
      <c r="AE2647" s="3" t="str">
        <f>IF(Table1[[#This Row],[Mã khách hàng]]="","",VLOOKUP($A2647,Ma_KH!$A:$Q,Ma_KH!P$1,0))</f>
        <v>CÔNG TY TNHH BÁN LẺ FUJIMART VIỆT NAM</v>
      </c>
      <c r="AF2647" s="3" t="str">
        <f>VLOOKUP(A2647,Ma_KH!A:Q,Ma_KH!J$1,0)</f>
        <v>Vũ Anh Tuấn</v>
      </c>
    </row>
    <row r="2648" spans="1:32">
      <c r="A2648" s="242" t="s">
        <v>184</v>
      </c>
      <c r="B2648" s="242" t="s">
        <v>5155</v>
      </c>
      <c r="C2648" s="88">
        <v>45691</v>
      </c>
      <c r="D2648" s="89" t="s">
        <v>19495</v>
      </c>
      <c r="E2648" s="318">
        <v>45691</v>
      </c>
      <c r="F2648" s="242" t="s">
        <v>20455</v>
      </c>
      <c r="G2648" s="242" t="s">
        <v>5207</v>
      </c>
      <c r="H2648" s="241">
        <v>2210380</v>
      </c>
      <c r="I2648" s="241">
        <v>0</v>
      </c>
      <c r="J2648" s="241">
        <v>176830</v>
      </c>
      <c r="K2648" s="241">
        <v>2387210</v>
      </c>
      <c r="L2648" s="8" t="s">
        <v>24</v>
      </c>
      <c r="M2648" s="21">
        <v>45741</v>
      </c>
      <c r="O2648" s="278">
        <f>IF(Table1[[#This Row],[Phân loại]]="Tồn đầu kỳ",Table1[[#This Row],[Tổng giá trị]],0)</f>
        <v>0</v>
      </c>
      <c r="P2648" s="8">
        <f>IF(Table1[[#This Row],[Số còn phải thu ĐK]]&lt;&gt;0,0,IF(Table1[[#This Row],[Phân loại]]="Bán hàng",Table1[[#This Row],[Tổng giá trị]],-Table1[[#This Row],[Tổng giá trị]]))</f>
        <v>2387210</v>
      </c>
      <c r="Q2648" s="278">
        <f t="shared" si="340"/>
        <v>2387210</v>
      </c>
      <c r="R2648" s="8">
        <f>Table1[[#This Row],[Số còn phải thu ĐK]]+Table1[[#This Row],[Giá Trị HD sau CK]]-Table1[[#This Row],[Số tiền đã thu]]</f>
        <v>0</v>
      </c>
      <c r="S2648" s="7">
        <f>IF(Table1[[#This Row],[Ngày hóa đơn]]&lt;&gt;"",Table1[[#This Row],[Ngày hóa đơn]],Table1[[#This Row],[Ngày hạch toán]])</f>
        <v>45691</v>
      </c>
      <c r="T2648" s="8">
        <v>30</v>
      </c>
      <c r="U2648" s="7">
        <f>IF(Table1[[#This Row],[Ngày tính CN]]="","",S2648+T2648)</f>
        <v>45721</v>
      </c>
      <c r="V2648" s="71">
        <f ca="1">IF(Table1[[#This Row],[Hạn thanh toán]]="","",IF((U2648-NOW())&lt;0,0,(U2648-NOW())))</f>
        <v>0</v>
      </c>
      <c r="W2648" s="278"/>
      <c r="X2648" s="278" t="str">
        <f t="shared" ca="1" si="341"/>
        <v/>
      </c>
      <c r="Y2648" s="3" t="str">
        <f t="shared" si="342"/>
        <v>Đã thanh toán</v>
      </c>
      <c r="Z2648" s="250">
        <f>Table1[[#This Row],[Hạn thanh toán]]</f>
        <v>45721</v>
      </c>
      <c r="AA2648" s="250">
        <f>Table1[[#This Row],[Ngày Thanh toán]]</f>
        <v>45741</v>
      </c>
      <c r="AD2648" s="3" t="str">
        <f>IF(Table1[[#This Row],[Mã khách hàng]]="","",VLOOKUP($A2648,Ma_KH!$A:$Q,Ma_KH!O$1,0))</f>
        <v>BRG - FUJIMART</v>
      </c>
      <c r="AE2648" s="3" t="str">
        <f>IF(Table1[[#This Row],[Mã khách hàng]]="","",VLOOKUP($A2648,Ma_KH!$A:$Q,Ma_KH!P$1,0))</f>
        <v>CÔNG TY TNHH BÁN LẺ FUJIMART VIỆT NAM</v>
      </c>
      <c r="AF2648" s="3" t="str">
        <f>VLOOKUP(A2648,Ma_KH!A:Q,Ma_KH!J$1,0)</f>
        <v>Vũ Anh Tuấn</v>
      </c>
    </row>
    <row r="2649" spans="1:32">
      <c r="A2649" s="242" t="s">
        <v>184</v>
      </c>
      <c r="B2649" s="242" t="s">
        <v>5155</v>
      </c>
      <c r="C2649" s="88">
        <v>45691</v>
      </c>
      <c r="D2649" s="89" t="s">
        <v>19496</v>
      </c>
      <c r="E2649" s="318">
        <v>45691</v>
      </c>
      <c r="F2649" s="242" t="s">
        <v>20456</v>
      </c>
      <c r="G2649" s="242" t="s">
        <v>5172</v>
      </c>
      <c r="H2649" s="241">
        <v>946079</v>
      </c>
      <c r="I2649" s="241">
        <v>0</v>
      </c>
      <c r="J2649" s="241">
        <v>75686</v>
      </c>
      <c r="K2649" s="241">
        <v>1021765</v>
      </c>
      <c r="L2649" s="8" t="s">
        <v>24</v>
      </c>
      <c r="M2649" s="21">
        <v>45741</v>
      </c>
      <c r="O2649" s="278">
        <f>IF(Table1[[#This Row],[Phân loại]]="Tồn đầu kỳ",Table1[[#This Row],[Tổng giá trị]],0)</f>
        <v>0</v>
      </c>
      <c r="P2649" s="8">
        <f>IF(Table1[[#This Row],[Số còn phải thu ĐK]]&lt;&gt;0,0,IF(Table1[[#This Row],[Phân loại]]="Bán hàng",Table1[[#This Row],[Tổng giá trị]],-Table1[[#This Row],[Tổng giá trị]]))</f>
        <v>1021765</v>
      </c>
      <c r="Q2649" s="278">
        <f t="shared" si="340"/>
        <v>1021765</v>
      </c>
      <c r="R2649" s="8">
        <f>Table1[[#This Row],[Số còn phải thu ĐK]]+Table1[[#This Row],[Giá Trị HD sau CK]]-Table1[[#This Row],[Số tiền đã thu]]</f>
        <v>0</v>
      </c>
      <c r="S2649" s="7">
        <f>IF(Table1[[#This Row],[Ngày hóa đơn]]&lt;&gt;"",Table1[[#This Row],[Ngày hóa đơn]],Table1[[#This Row],[Ngày hạch toán]])</f>
        <v>45691</v>
      </c>
      <c r="T2649" s="8">
        <v>30</v>
      </c>
      <c r="U2649" s="7">
        <f>IF(Table1[[#This Row],[Ngày tính CN]]="","",S2649+T2649)</f>
        <v>45721</v>
      </c>
      <c r="V2649" s="71">
        <f ca="1">IF(Table1[[#This Row],[Hạn thanh toán]]="","",IF((U2649-NOW())&lt;0,0,(U2649-NOW())))</f>
        <v>0</v>
      </c>
      <c r="W2649" s="278"/>
      <c r="X2649" s="278" t="str">
        <f t="shared" ca="1" si="341"/>
        <v/>
      </c>
      <c r="Y2649" s="3" t="str">
        <f t="shared" si="342"/>
        <v>Đã thanh toán</v>
      </c>
      <c r="Z2649" s="250">
        <f>Table1[[#This Row],[Hạn thanh toán]]</f>
        <v>45721</v>
      </c>
      <c r="AA2649" s="250">
        <f>Table1[[#This Row],[Ngày Thanh toán]]</f>
        <v>45741</v>
      </c>
      <c r="AD2649" s="3" t="str">
        <f>IF(Table1[[#This Row],[Mã khách hàng]]="","",VLOOKUP($A2649,Ma_KH!$A:$Q,Ma_KH!O$1,0))</f>
        <v>BRG - FUJIMART</v>
      </c>
      <c r="AE2649" s="3" t="str">
        <f>IF(Table1[[#This Row],[Mã khách hàng]]="","",VLOOKUP($A2649,Ma_KH!$A:$Q,Ma_KH!P$1,0))</f>
        <v>CÔNG TY TNHH BÁN LẺ FUJIMART VIỆT NAM</v>
      </c>
      <c r="AF2649" s="3" t="str">
        <f>VLOOKUP(A2649,Ma_KH!A:Q,Ma_KH!J$1,0)</f>
        <v>Vũ Anh Tuấn</v>
      </c>
    </row>
    <row r="2650" spans="1:32">
      <c r="A2650" s="242" t="s">
        <v>184</v>
      </c>
      <c r="B2650" s="242" t="s">
        <v>5155</v>
      </c>
      <c r="C2650" s="88">
        <v>45691</v>
      </c>
      <c r="D2650" s="89" t="s">
        <v>19497</v>
      </c>
      <c r="E2650" s="318">
        <v>45691</v>
      </c>
      <c r="F2650" s="242" t="s">
        <v>20457</v>
      </c>
      <c r="G2650" s="242" t="s">
        <v>5241</v>
      </c>
      <c r="H2650" s="241">
        <v>2581558</v>
      </c>
      <c r="I2650" s="241">
        <v>0</v>
      </c>
      <c r="J2650" s="241">
        <v>206525</v>
      </c>
      <c r="K2650" s="241">
        <v>2788083</v>
      </c>
      <c r="L2650" s="8" t="s">
        <v>24</v>
      </c>
      <c r="M2650" s="21">
        <v>45741</v>
      </c>
      <c r="O2650" s="278">
        <f>IF(Table1[[#This Row],[Phân loại]]="Tồn đầu kỳ",Table1[[#This Row],[Tổng giá trị]],0)</f>
        <v>0</v>
      </c>
      <c r="P2650" s="8">
        <f>IF(Table1[[#This Row],[Số còn phải thu ĐK]]&lt;&gt;0,0,IF(Table1[[#This Row],[Phân loại]]="Bán hàng",Table1[[#This Row],[Tổng giá trị]],-Table1[[#This Row],[Tổng giá trị]]))</f>
        <v>2788083</v>
      </c>
      <c r="Q2650" s="278">
        <f t="shared" si="340"/>
        <v>2788083</v>
      </c>
      <c r="R2650" s="8">
        <f>Table1[[#This Row],[Số còn phải thu ĐK]]+Table1[[#This Row],[Giá Trị HD sau CK]]-Table1[[#This Row],[Số tiền đã thu]]</f>
        <v>0</v>
      </c>
      <c r="S2650" s="7">
        <f>IF(Table1[[#This Row],[Ngày hóa đơn]]&lt;&gt;"",Table1[[#This Row],[Ngày hóa đơn]],Table1[[#This Row],[Ngày hạch toán]])</f>
        <v>45691</v>
      </c>
      <c r="T2650" s="8">
        <v>30</v>
      </c>
      <c r="U2650" s="7">
        <f>IF(Table1[[#This Row],[Ngày tính CN]]="","",S2650+T2650)</f>
        <v>45721</v>
      </c>
      <c r="V2650" s="71">
        <f ca="1">IF(Table1[[#This Row],[Hạn thanh toán]]="","",IF((U2650-NOW())&lt;0,0,(U2650-NOW())))</f>
        <v>0</v>
      </c>
      <c r="W2650" s="278"/>
      <c r="X2650" s="278" t="str">
        <f t="shared" ca="1" si="341"/>
        <v/>
      </c>
      <c r="Y2650" s="3" t="str">
        <f t="shared" si="342"/>
        <v>Đã thanh toán</v>
      </c>
      <c r="Z2650" s="250">
        <f>Table1[[#This Row],[Hạn thanh toán]]</f>
        <v>45721</v>
      </c>
      <c r="AA2650" s="250">
        <f>Table1[[#This Row],[Ngày Thanh toán]]</f>
        <v>45741</v>
      </c>
      <c r="AD2650" s="3" t="str">
        <f>IF(Table1[[#This Row],[Mã khách hàng]]="","",VLOOKUP($A2650,Ma_KH!$A:$Q,Ma_KH!O$1,0))</f>
        <v>BRG - FUJIMART</v>
      </c>
      <c r="AE2650" s="3" t="str">
        <f>IF(Table1[[#This Row],[Mã khách hàng]]="","",VLOOKUP($A2650,Ma_KH!$A:$Q,Ma_KH!P$1,0))</f>
        <v>CÔNG TY TNHH BÁN LẺ FUJIMART VIỆT NAM</v>
      </c>
      <c r="AF2650" s="3" t="str">
        <f>VLOOKUP(A2650,Ma_KH!A:Q,Ma_KH!J$1,0)</f>
        <v>Vũ Anh Tuấn</v>
      </c>
    </row>
    <row r="2651" spans="1:32">
      <c r="A2651" s="242" t="s">
        <v>184</v>
      </c>
      <c r="B2651" s="242" t="s">
        <v>5155</v>
      </c>
      <c r="C2651" s="90">
        <v>45691</v>
      </c>
      <c r="D2651" s="91" t="s">
        <v>19498</v>
      </c>
      <c r="E2651" s="318">
        <v>45691</v>
      </c>
      <c r="F2651" s="242" t="s">
        <v>20458</v>
      </c>
      <c r="G2651" s="242" t="s">
        <v>5213</v>
      </c>
      <c r="H2651" s="241">
        <v>2486028</v>
      </c>
      <c r="I2651" s="241">
        <v>0</v>
      </c>
      <c r="J2651" s="241">
        <v>198882</v>
      </c>
      <c r="K2651" s="241">
        <v>2684910</v>
      </c>
      <c r="L2651" s="8" t="s">
        <v>24</v>
      </c>
      <c r="M2651" s="21">
        <v>45741</v>
      </c>
      <c r="O2651" s="278">
        <f>IF(Table1[[#This Row],[Phân loại]]="Tồn đầu kỳ",Table1[[#This Row],[Tổng giá trị]],0)</f>
        <v>0</v>
      </c>
      <c r="P2651" s="8">
        <f>IF(Table1[[#This Row],[Số còn phải thu ĐK]]&lt;&gt;0,0,IF(Table1[[#This Row],[Phân loại]]="Bán hàng",Table1[[#This Row],[Tổng giá trị]],-Table1[[#This Row],[Tổng giá trị]]))</f>
        <v>2684910</v>
      </c>
      <c r="Q2651" s="278">
        <f t="shared" si="340"/>
        <v>2684910</v>
      </c>
      <c r="R2651" s="8">
        <f>Table1[[#This Row],[Số còn phải thu ĐK]]+Table1[[#This Row],[Giá Trị HD sau CK]]-Table1[[#This Row],[Số tiền đã thu]]</f>
        <v>0</v>
      </c>
      <c r="S2651" s="7">
        <f>IF(Table1[[#This Row],[Ngày hóa đơn]]&lt;&gt;"",Table1[[#This Row],[Ngày hóa đơn]],Table1[[#This Row],[Ngày hạch toán]])</f>
        <v>45691</v>
      </c>
      <c r="T2651" s="8">
        <v>30</v>
      </c>
      <c r="U2651" s="7">
        <f>IF(Table1[[#This Row],[Ngày tính CN]]="","",S2651+T2651)</f>
        <v>45721</v>
      </c>
      <c r="V2651" s="71">
        <f ca="1">IF(Table1[[#This Row],[Hạn thanh toán]]="","",IF((U2651-NOW())&lt;0,0,(U2651-NOW())))</f>
        <v>0</v>
      </c>
      <c r="W2651" s="278"/>
      <c r="X2651" s="278" t="str">
        <f t="shared" ca="1" si="341"/>
        <v/>
      </c>
      <c r="Y2651" s="3" t="str">
        <f t="shared" si="342"/>
        <v>Đã thanh toán</v>
      </c>
      <c r="Z2651" s="250">
        <f>Table1[[#This Row],[Hạn thanh toán]]</f>
        <v>45721</v>
      </c>
      <c r="AA2651" s="250">
        <f>Table1[[#This Row],[Ngày Thanh toán]]</f>
        <v>45741</v>
      </c>
      <c r="AD2651" s="3" t="str">
        <f>IF(Table1[[#This Row],[Mã khách hàng]]="","",VLOOKUP($A2651,Ma_KH!$A:$Q,Ma_KH!O$1,0))</f>
        <v>BRG - FUJIMART</v>
      </c>
      <c r="AE2651" s="3" t="str">
        <f>IF(Table1[[#This Row],[Mã khách hàng]]="","",VLOOKUP($A2651,Ma_KH!$A:$Q,Ma_KH!P$1,0))</f>
        <v>CÔNG TY TNHH BÁN LẺ FUJIMART VIỆT NAM</v>
      </c>
      <c r="AF2651" s="3" t="str">
        <f>VLOOKUP(A2651,Ma_KH!A:Q,Ma_KH!J$1,0)</f>
        <v>Vũ Anh Tuấn</v>
      </c>
    </row>
    <row r="2652" spans="1:32">
      <c r="A2652" s="242" t="s">
        <v>184</v>
      </c>
      <c r="B2652" s="242" t="s">
        <v>5155</v>
      </c>
      <c r="C2652" s="88">
        <v>45691</v>
      </c>
      <c r="D2652" s="89" t="s">
        <v>19499</v>
      </c>
      <c r="E2652" s="318">
        <v>45691</v>
      </c>
      <c r="F2652" s="242" t="s">
        <v>20459</v>
      </c>
      <c r="G2652" s="242" t="s">
        <v>5165</v>
      </c>
      <c r="H2652" s="241">
        <v>1556773</v>
      </c>
      <c r="I2652" s="241">
        <v>0</v>
      </c>
      <c r="J2652" s="241">
        <v>124542</v>
      </c>
      <c r="K2652" s="241">
        <v>1681315</v>
      </c>
      <c r="L2652" s="8" t="s">
        <v>24</v>
      </c>
      <c r="M2652" s="21">
        <v>45741</v>
      </c>
      <c r="O2652" s="278">
        <f>IF(Table1[[#This Row],[Phân loại]]="Tồn đầu kỳ",Table1[[#This Row],[Tổng giá trị]],0)</f>
        <v>0</v>
      </c>
      <c r="P2652" s="8">
        <f>IF(Table1[[#This Row],[Số còn phải thu ĐK]]&lt;&gt;0,0,IF(Table1[[#This Row],[Phân loại]]="Bán hàng",Table1[[#This Row],[Tổng giá trị]],-Table1[[#This Row],[Tổng giá trị]]))</f>
        <v>1681315</v>
      </c>
      <c r="Q2652" s="278">
        <f t="shared" ref="Q2652:Q2653" si="343">IF(M2652&lt;&gt;"",IF(O2652&lt;&gt;0,O2652,P2652),0)</f>
        <v>1681315</v>
      </c>
      <c r="R2652" s="8">
        <f>Table1[[#This Row],[Số còn phải thu ĐK]]+Table1[[#This Row],[Giá Trị HD sau CK]]-Table1[[#This Row],[Số tiền đã thu]]</f>
        <v>0</v>
      </c>
      <c r="S2652" s="7">
        <f>IF(Table1[[#This Row],[Ngày hóa đơn]]&lt;&gt;"",Table1[[#This Row],[Ngày hóa đơn]],Table1[[#This Row],[Ngày hạch toán]])</f>
        <v>45691</v>
      </c>
      <c r="T2652" s="8">
        <v>30</v>
      </c>
      <c r="U2652" s="7">
        <f>IF(Table1[[#This Row],[Ngày tính CN]]="","",S2652+T2652)</f>
        <v>45721</v>
      </c>
      <c r="V2652" s="71">
        <f ca="1">IF(Table1[[#This Row],[Hạn thanh toán]]="","",IF((U2652-NOW())&lt;0,0,(U2652-NOW())))</f>
        <v>0</v>
      </c>
      <c r="W2652" s="278"/>
      <c r="X2652" s="278" t="str">
        <f t="shared" ref="X2652:X2653" ca="1" si="344">IF(OR($U2652="",$R2652=0),"",IF((U$4-NOW())&lt;0,-($U2652-NOW()),0))</f>
        <v/>
      </c>
      <c r="Y2652" s="3" t="str">
        <f t="shared" ref="Y2652:Y2653" si="345">IF(R2652=0,"Đã thanh toán",IF(X2652="","",IF(X2652&lt;=0,"Chưa đến hạn thanh toán",IF(X2652&lt;=30,"Nợ quá hạn 30 ngày",IF(X2652&lt;=60,"Nợ quá hạn từ 30 ngày đến 60 ngày",IF(X2652&lt;=90,"Nợ quá hạn từ 60 ngày đến 90 ngày",IF(X2652&lt;=120,"Nợ quá hạn từ 90 ngày đến 120 ngày","Nợ quá hạn hơn 120 ngày có khả năng mất thanh toán")))))))</f>
        <v>Đã thanh toán</v>
      </c>
      <c r="Z2652" s="250">
        <f>Table1[[#This Row],[Hạn thanh toán]]</f>
        <v>45721</v>
      </c>
      <c r="AA2652" s="250">
        <f>Table1[[#This Row],[Ngày Thanh toán]]</f>
        <v>45741</v>
      </c>
      <c r="AD2652" s="3" t="str">
        <f>IF(Table1[[#This Row],[Mã khách hàng]]="","",VLOOKUP($A2652,Ma_KH!$A:$Q,Ma_KH!O$1,0))</f>
        <v>BRG - FUJIMART</v>
      </c>
      <c r="AE2652" s="3" t="str">
        <f>IF(Table1[[#This Row],[Mã khách hàng]]="","",VLOOKUP($A2652,Ma_KH!$A:$Q,Ma_KH!P$1,0))</f>
        <v>CÔNG TY TNHH BÁN LẺ FUJIMART VIỆT NAM</v>
      </c>
      <c r="AF2652" s="3" t="str">
        <f>VLOOKUP(A2652,Ma_KH!A:Q,Ma_KH!J$1,0)</f>
        <v>Vũ Anh Tuấn</v>
      </c>
    </row>
    <row r="2653" spans="1:32">
      <c r="A2653" s="242" t="s">
        <v>184</v>
      </c>
      <c r="B2653" s="242" t="s">
        <v>5155</v>
      </c>
      <c r="C2653" s="90">
        <v>45691</v>
      </c>
      <c r="D2653" s="91" t="s">
        <v>19500</v>
      </c>
      <c r="E2653" s="318">
        <v>45691</v>
      </c>
      <c r="F2653" s="242" t="s">
        <v>20460</v>
      </c>
      <c r="G2653" s="242" t="s">
        <v>5203</v>
      </c>
      <c r="H2653" s="241">
        <v>1470138</v>
      </c>
      <c r="I2653" s="241">
        <v>0</v>
      </c>
      <c r="J2653" s="241">
        <v>117611</v>
      </c>
      <c r="K2653" s="241">
        <v>1587749</v>
      </c>
      <c r="L2653" s="8" t="s">
        <v>24</v>
      </c>
      <c r="M2653" s="21">
        <v>45741</v>
      </c>
      <c r="O2653" s="278">
        <f>IF(Table1[[#This Row],[Phân loại]]="Tồn đầu kỳ",Table1[[#This Row],[Tổng giá trị]],0)</f>
        <v>0</v>
      </c>
      <c r="P2653" s="8">
        <f>IF(Table1[[#This Row],[Số còn phải thu ĐK]]&lt;&gt;0,0,IF(Table1[[#This Row],[Phân loại]]="Bán hàng",Table1[[#This Row],[Tổng giá trị]],-Table1[[#This Row],[Tổng giá trị]]))</f>
        <v>1587749</v>
      </c>
      <c r="Q2653" s="278">
        <f t="shared" si="343"/>
        <v>1587749</v>
      </c>
      <c r="R2653" s="8">
        <f>Table1[[#This Row],[Số còn phải thu ĐK]]+Table1[[#This Row],[Giá Trị HD sau CK]]-Table1[[#This Row],[Số tiền đã thu]]</f>
        <v>0</v>
      </c>
      <c r="S2653" s="7">
        <f>IF(Table1[[#This Row],[Ngày hóa đơn]]&lt;&gt;"",Table1[[#This Row],[Ngày hóa đơn]],Table1[[#This Row],[Ngày hạch toán]])</f>
        <v>45691</v>
      </c>
      <c r="T2653" s="8">
        <v>30</v>
      </c>
      <c r="U2653" s="7">
        <f>IF(Table1[[#This Row],[Ngày tính CN]]="","",S2653+T2653)</f>
        <v>45721</v>
      </c>
      <c r="V2653" s="71">
        <f ca="1">IF(Table1[[#This Row],[Hạn thanh toán]]="","",IF((U2653-NOW())&lt;0,0,(U2653-NOW())))</f>
        <v>0</v>
      </c>
      <c r="W2653" s="278"/>
      <c r="X2653" s="278" t="str">
        <f t="shared" ca="1" si="344"/>
        <v/>
      </c>
      <c r="Y2653" s="3" t="str">
        <f t="shared" si="345"/>
        <v>Đã thanh toán</v>
      </c>
      <c r="Z2653" s="250">
        <f>Table1[[#This Row],[Hạn thanh toán]]</f>
        <v>45721</v>
      </c>
      <c r="AA2653" s="250">
        <f>Table1[[#This Row],[Ngày Thanh toán]]</f>
        <v>45741</v>
      </c>
      <c r="AD2653" s="3" t="str">
        <f>IF(Table1[[#This Row],[Mã khách hàng]]="","",VLOOKUP($A2653,Ma_KH!$A:$Q,Ma_KH!O$1,0))</f>
        <v>BRG - FUJIMART</v>
      </c>
      <c r="AE2653" s="3" t="str">
        <f>IF(Table1[[#This Row],[Mã khách hàng]]="","",VLOOKUP($A2653,Ma_KH!$A:$Q,Ma_KH!P$1,0))</f>
        <v>CÔNG TY TNHH BÁN LẺ FUJIMART VIỆT NAM</v>
      </c>
      <c r="AF2653" s="3" t="str">
        <f>VLOOKUP(A2653,Ma_KH!A:Q,Ma_KH!J$1,0)</f>
        <v>Vũ Anh Tuấn</v>
      </c>
    </row>
    <row r="2654" spans="1:32">
      <c r="A2654" s="242" t="s">
        <v>184</v>
      </c>
      <c r="B2654" s="242" t="s">
        <v>5155</v>
      </c>
      <c r="C2654" s="88">
        <v>45692</v>
      </c>
      <c r="D2654" s="89" t="s">
        <v>19501</v>
      </c>
      <c r="E2654" s="318">
        <v>45692</v>
      </c>
      <c r="F2654" s="242" t="s">
        <v>20461</v>
      </c>
      <c r="G2654" s="242" t="s">
        <v>21316</v>
      </c>
      <c r="H2654" s="241">
        <v>3223900</v>
      </c>
      <c r="I2654" s="241">
        <v>0</v>
      </c>
      <c r="J2654" s="241">
        <v>257912</v>
      </c>
      <c r="K2654" s="241">
        <v>3481812</v>
      </c>
      <c r="L2654" s="8" t="s">
        <v>24</v>
      </c>
      <c r="M2654" s="21">
        <v>45741</v>
      </c>
      <c r="O2654" s="278">
        <f>IF(Table1[[#This Row],[Phân loại]]="Tồn đầu kỳ",Table1[[#This Row],[Tổng giá trị]],0)</f>
        <v>0</v>
      </c>
      <c r="P2654" s="8">
        <f>IF(Table1[[#This Row],[Số còn phải thu ĐK]]&lt;&gt;0,0,IF(Table1[[#This Row],[Phân loại]]="Bán hàng",Table1[[#This Row],[Tổng giá trị]],-Table1[[#This Row],[Tổng giá trị]]))</f>
        <v>3481812</v>
      </c>
      <c r="Q2654" s="278">
        <f t="shared" ref="Q2654:Q2656" si="346">IF(M2654&lt;&gt;"",IF(O2654&lt;&gt;0,O2654,P2654),0)</f>
        <v>3481812</v>
      </c>
      <c r="R2654" s="8">
        <f>Table1[[#This Row],[Số còn phải thu ĐK]]+Table1[[#This Row],[Giá Trị HD sau CK]]-Table1[[#This Row],[Số tiền đã thu]]</f>
        <v>0</v>
      </c>
      <c r="S2654" s="7">
        <f>IF(Table1[[#This Row],[Ngày hóa đơn]]&lt;&gt;"",Table1[[#This Row],[Ngày hóa đơn]],Table1[[#This Row],[Ngày hạch toán]])</f>
        <v>45692</v>
      </c>
      <c r="T2654" s="8">
        <v>30</v>
      </c>
      <c r="U2654" s="7">
        <f>IF(Table1[[#This Row],[Ngày tính CN]]="","",S2654+T2654)</f>
        <v>45722</v>
      </c>
      <c r="V2654" s="71">
        <f ca="1">IF(Table1[[#This Row],[Hạn thanh toán]]="","",IF((U2654-NOW())&lt;0,0,(U2654-NOW())))</f>
        <v>0</v>
      </c>
      <c r="W2654" s="278"/>
      <c r="X2654" s="278" t="str">
        <f t="shared" ref="X2654:X2656" ca="1" si="347">IF(OR($U2654="",$R2654=0),"",IF((U$4-NOW())&lt;0,-($U2654-NOW()),0))</f>
        <v/>
      </c>
      <c r="Y2654" s="3" t="str">
        <f t="shared" ref="Y2654:Y2656" si="348">IF(R2654=0,"Đã thanh toán",IF(X2654="","",IF(X2654&lt;=0,"Chưa đến hạn thanh toán",IF(X2654&lt;=30,"Nợ quá hạn 30 ngày",IF(X2654&lt;=60,"Nợ quá hạn từ 30 ngày đến 60 ngày",IF(X2654&lt;=90,"Nợ quá hạn từ 60 ngày đến 90 ngày",IF(X2654&lt;=120,"Nợ quá hạn từ 90 ngày đến 120 ngày","Nợ quá hạn hơn 120 ngày có khả năng mất thanh toán")))))))</f>
        <v>Đã thanh toán</v>
      </c>
      <c r="Z2654" s="250">
        <f>Table1[[#This Row],[Hạn thanh toán]]</f>
        <v>45722</v>
      </c>
      <c r="AA2654" s="250">
        <f>Table1[[#This Row],[Ngày Thanh toán]]</f>
        <v>45741</v>
      </c>
      <c r="AD2654" s="3" t="str">
        <f>IF(Table1[[#This Row],[Mã khách hàng]]="","",VLOOKUP($A2654,Ma_KH!$A:$Q,Ma_KH!O$1,0))</f>
        <v>BRG - FUJIMART</v>
      </c>
      <c r="AE2654" s="3" t="str">
        <f>IF(Table1[[#This Row],[Mã khách hàng]]="","",VLOOKUP($A2654,Ma_KH!$A:$Q,Ma_KH!P$1,0))</f>
        <v>CÔNG TY TNHH BÁN LẺ FUJIMART VIỆT NAM</v>
      </c>
      <c r="AF2654" s="3" t="str">
        <f>VLOOKUP(A2654,Ma_KH!A:Q,Ma_KH!J$1,0)</f>
        <v>Vũ Anh Tuấn</v>
      </c>
    </row>
    <row r="2655" spans="1:32">
      <c r="A2655" s="242" t="s">
        <v>184</v>
      </c>
      <c r="B2655" s="242" t="s">
        <v>5155</v>
      </c>
      <c r="C2655" s="88">
        <v>45692</v>
      </c>
      <c r="D2655" s="89" t="s">
        <v>19502</v>
      </c>
      <c r="E2655" s="318">
        <v>45692</v>
      </c>
      <c r="F2655" s="242" t="s">
        <v>20462</v>
      </c>
      <c r="G2655" s="242" t="s">
        <v>5198</v>
      </c>
      <c r="H2655" s="241">
        <v>1046385</v>
      </c>
      <c r="I2655" s="241">
        <v>0</v>
      </c>
      <c r="J2655" s="241">
        <v>83711</v>
      </c>
      <c r="K2655" s="241">
        <v>1130096</v>
      </c>
      <c r="L2655" s="8" t="s">
        <v>24</v>
      </c>
      <c r="M2655" s="21">
        <v>45741</v>
      </c>
      <c r="O2655" s="278">
        <f>IF(Table1[[#This Row],[Phân loại]]="Tồn đầu kỳ",Table1[[#This Row],[Tổng giá trị]],0)</f>
        <v>0</v>
      </c>
      <c r="P2655" s="8">
        <f>IF(Table1[[#This Row],[Số còn phải thu ĐK]]&lt;&gt;0,0,IF(Table1[[#This Row],[Phân loại]]="Bán hàng",Table1[[#This Row],[Tổng giá trị]],-Table1[[#This Row],[Tổng giá trị]]))</f>
        <v>1130096</v>
      </c>
      <c r="Q2655" s="278">
        <f t="shared" si="346"/>
        <v>1130096</v>
      </c>
      <c r="R2655" s="8">
        <f>Table1[[#This Row],[Số còn phải thu ĐK]]+Table1[[#This Row],[Giá Trị HD sau CK]]-Table1[[#This Row],[Số tiền đã thu]]</f>
        <v>0</v>
      </c>
      <c r="S2655" s="7">
        <f>IF(Table1[[#This Row],[Ngày hóa đơn]]&lt;&gt;"",Table1[[#This Row],[Ngày hóa đơn]],Table1[[#This Row],[Ngày hạch toán]])</f>
        <v>45692</v>
      </c>
      <c r="T2655" s="8">
        <v>30</v>
      </c>
      <c r="U2655" s="7">
        <f>IF(Table1[[#This Row],[Ngày tính CN]]="","",S2655+T2655)</f>
        <v>45722</v>
      </c>
      <c r="V2655" s="71">
        <f ca="1">IF(Table1[[#This Row],[Hạn thanh toán]]="","",IF((U2655-NOW())&lt;0,0,(U2655-NOW())))</f>
        <v>0</v>
      </c>
      <c r="W2655" s="278"/>
      <c r="X2655" s="278" t="str">
        <f t="shared" ca="1" si="347"/>
        <v/>
      </c>
      <c r="Y2655" s="3" t="str">
        <f t="shared" si="348"/>
        <v>Đã thanh toán</v>
      </c>
      <c r="Z2655" s="250">
        <f>Table1[[#This Row],[Hạn thanh toán]]</f>
        <v>45722</v>
      </c>
      <c r="AA2655" s="250">
        <f>Table1[[#This Row],[Ngày Thanh toán]]</f>
        <v>45741</v>
      </c>
      <c r="AD2655" s="3" t="str">
        <f>IF(Table1[[#This Row],[Mã khách hàng]]="","",VLOOKUP($A2655,Ma_KH!$A:$Q,Ma_KH!O$1,0))</f>
        <v>BRG - FUJIMART</v>
      </c>
      <c r="AE2655" s="3" t="str">
        <f>IF(Table1[[#This Row],[Mã khách hàng]]="","",VLOOKUP($A2655,Ma_KH!$A:$Q,Ma_KH!P$1,0))</f>
        <v>CÔNG TY TNHH BÁN LẺ FUJIMART VIỆT NAM</v>
      </c>
      <c r="AF2655" s="3" t="str">
        <f>VLOOKUP(A2655,Ma_KH!A:Q,Ma_KH!J$1,0)</f>
        <v>Vũ Anh Tuấn</v>
      </c>
    </row>
    <row r="2656" spans="1:32">
      <c r="A2656" s="242" t="s">
        <v>184</v>
      </c>
      <c r="B2656" s="242" t="s">
        <v>5155</v>
      </c>
      <c r="C2656" s="90">
        <v>45692</v>
      </c>
      <c r="D2656" s="91" t="s">
        <v>19503</v>
      </c>
      <c r="E2656" s="318">
        <v>45692</v>
      </c>
      <c r="F2656" s="242" t="s">
        <v>20463</v>
      </c>
      <c r="G2656" s="242" t="s">
        <v>5186</v>
      </c>
      <c r="H2656" s="241">
        <v>1607860</v>
      </c>
      <c r="I2656" s="241">
        <v>0</v>
      </c>
      <c r="J2656" s="241">
        <v>128629</v>
      </c>
      <c r="K2656" s="241">
        <v>1736489</v>
      </c>
      <c r="L2656" s="8" t="s">
        <v>24</v>
      </c>
      <c r="M2656" s="21">
        <v>45741</v>
      </c>
      <c r="O2656" s="278">
        <f>IF(Table1[[#This Row],[Phân loại]]="Tồn đầu kỳ",Table1[[#This Row],[Tổng giá trị]],0)</f>
        <v>0</v>
      </c>
      <c r="P2656" s="8">
        <f>IF(Table1[[#This Row],[Số còn phải thu ĐK]]&lt;&gt;0,0,IF(Table1[[#This Row],[Phân loại]]="Bán hàng",Table1[[#This Row],[Tổng giá trị]],-Table1[[#This Row],[Tổng giá trị]]))</f>
        <v>1736489</v>
      </c>
      <c r="Q2656" s="278">
        <f t="shared" si="346"/>
        <v>1736489</v>
      </c>
      <c r="R2656" s="8">
        <f>Table1[[#This Row],[Số còn phải thu ĐK]]+Table1[[#This Row],[Giá Trị HD sau CK]]-Table1[[#This Row],[Số tiền đã thu]]</f>
        <v>0</v>
      </c>
      <c r="S2656" s="7">
        <f>IF(Table1[[#This Row],[Ngày hóa đơn]]&lt;&gt;"",Table1[[#This Row],[Ngày hóa đơn]],Table1[[#This Row],[Ngày hạch toán]])</f>
        <v>45692</v>
      </c>
      <c r="T2656" s="8">
        <v>30</v>
      </c>
      <c r="U2656" s="7">
        <f>IF(Table1[[#This Row],[Ngày tính CN]]="","",S2656+T2656)</f>
        <v>45722</v>
      </c>
      <c r="V2656" s="71">
        <f ca="1">IF(Table1[[#This Row],[Hạn thanh toán]]="","",IF((U2656-NOW())&lt;0,0,(U2656-NOW())))</f>
        <v>0</v>
      </c>
      <c r="W2656" s="278"/>
      <c r="X2656" s="278" t="str">
        <f t="shared" ca="1" si="347"/>
        <v/>
      </c>
      <c r="Y2656" s="3" t="str">
        <f t="shared" si="348"/>
        <v>Đã thanh toán</v>
      </c>
      <c r="Z2656" s="250">
        <f>Table1[[#This Row],[Hạn thanh toán]]</f>
        <v>45722</v>
      </c>
      <c r="AA2656" s="250">
        <f>Table1[[#This Row],[Ngày Thanh toán]]</f>
        <v>45741</v>
      </c>
      <c r="AD2656" s="3" t="str">
        <f>IF(Table1[[#This Row],[Mã khách hàng]]="","",VLOOKUP($A2656,Ma_KH!$A:$Q,Ma_KH!O$1,0))</f>
        <v>BRG - FUJIMART</v>
      </c>
      <c r="AE2656" s="3" t="str">
        <f>IF(Table1[[#This Row],[Mã khách hàng]]="","",VLOOKUP($A2656,Ma_KH!$A:$Q,Ma_KH!P$1,0))</f>
        <v>CÔNG TY TNHH BÁN LẺ FUJIMART VIỆT NAM</v>
      </c>
      <c r="AF2656" s="3" t="str">
        <f>VLOOKUP(A2656,Ma_KH!A:Q,Ma_KH!J$1,0)</f>
        <v>Vũ Anh Tuấn</v>
      </c>
    </row>
    <row r="2657" spans="1:32">
      <c r="A2657" s="242" t="s">
        <v>184</v>
      </c>
      <c r="B2657" s="242" t="s">
        <v>5155</v>
      </c>
      <c r="C2657" s="90">
        <v>45692</v>
      </c>
      <c r="D2657" s="91" t="s">
        <v>19504</v>
      </c>
      <c r="E2657" s="318">
        <v>45692</v>
      </c>
      <c r="F2657" s="242" t="s">
        <v>20464</v>
      </c>
      <c r="G2657" s="242" t="s">
        <v>5356</v>
      </c>
      <c r="H2657" s="241">
        <v>876320</v>
      </c>
      <c r="I2657" s="241">
        <v>0</v>
      </c>
      <c r="J2657" s="241">
        <v>70106</v>
      </c>
      <c r="K2657" s="241">
        <v>946426</v>
      </c>
      <c r="L2657" s="8" t="s">
        <v>24</v>
      </c>
      <c r="M2657" s="21">
        <v>45741</v>
      </c>
      <c r="O2657" s="278">
        <f>IF(Table1[[#This Row],[Phân loại]]="Tồn đầu kỳ",Table1[[#This Row],[Tổng giá trị]],0)</f>
        <v>0</v>
      </c>
      <c r="P2657" s="8">
        <f>IF(Table1[[#This Row],[Số còn phải thu ĐK]]&lt;&gt;0,0,IF(Table1[[#This Row],[Phân loại]]="Bán hàng",Table1[[#This Row],[Tổng giá trị]],-Table1[[#This Row],[Tổng giá trị]]))</f>
        <v>946426</v>
      </c>
      <c r="Q2657" s="278">
        <f t="shared" ref="Q2657:Q2663" si="349">IF(M2657&lt;&gt;"",IF(O2657&lt;&gt;0,O2657,P2657),0)</f>
        <v>946426</v>
      </c>
      <c r="R2657" s="8">
        <f>Table1[[#This Row],[Số còn phải thu ĐK]]+Table1[[#This Row],[Giá Trị HD sau CK]]-Table1[[#This Row],[Số tiền đã thu]]</f>
        <v>0</v>
      </c>
      <c r="S2657" s="7">
        <f>IF(Table1[[#This Row],[Ngày hóa đơn]]&lt;&gt;"",Table1[[#This Row],[Ngày hóa đơn]],Table1[[#This Row],[Ngày hạch toán]])</f>
        <v>45692</v>
      </c>
      <c r="T2657" s="8">
        <v>30</v>
      </c>
      <c r="U2657" s="7">
        <f>IF(Table1[[#This Row],[Ngày tính CN]]="","",S2657+T2657)</f>
        <v>45722</v>
      </c>
      <c r="V2657" s="71">
        <f ca="1">IF(Table1[[#This Row],[Hạn thanh toán]]="","",IF((U2657-NOW())&lt;0,0,(U2657-NOW())))</f>
        <v>0</v>
      </c>
      <c r="W2657" s="278"/>
      <c r="X2657" s="278" t="str">
        <f t="shared" ref="X2657:X2663" ca="1" si="350">IF(OR($U2657="",$R2657=0),"",IF((U$4-NOW())&lt;0,-($U2657-NOW()),0))</f>
        <v/>
      </c>
      <c r="Y2657" s="3" t="str">
        <f t="shared" ref="Y2657:Y2663" si="351">IF(R2657=0,"Đã thanh toán",IF(X2657="","",IF(X2657&lt;=0,"Chưa đến hạn thanh toán",IF(X2657&lt;=30,"Nợ quá hạn 30 ngày",IF(X2657&lt;=60,"Nợ quá hạn từ 30 ngày đến 60 ngày",IF(X2657&lt;=90,"Nợ quá hạn từ 60 ngày đến 90 ngày",IF(X2657&lt;=120,"Nợ quá hạn từ 90 ngày đến 120 ngày","Nợ quá hạn hơn 120 ngày có khả năng mất thanh toán")))))))</f>
        <v>Đã thanh toán</v>
      </c>
      <c r="Z2657" s="250">
        <f>Table1[[#This Row],[Hạn thanh toán]]</f>
        <v>45722</v>
      </c>
      <c r="AA2657" s="250">
        <f>Table1[[#This Row],[Ngày Thanh toán]]</f>
        <v>45741</v>
      </c>
      <c r="AD2657" s="3" t="str">
        <f>IF(Table1[[#This Row],[Mã khách hàng]]="","",VLOOKUP($A2657,Ma_KH!$A:$Q,Ma_KH!O$1,0))</f>
        <v>BRG - FUJIMART</v>
      </c>
      <c r="AE2657" s="3" t="str">
        <f>IF(Table1[[#This Row],[Mã khách hàng]]="","",VLOOKUP($A2657,Ma_KH!$A:$Q,Ma_KH!P$1,0))</f>
        <v>CÔNG TY TNHH BÁN LẺ FUJIMART VIỆT NAM</v>
      </c>
      <c r="AF2657" s="3" t="str">
        <f>VLOOKUP(A2657,Ma_KH!A:Q,Ma_KH!J$1,0)</f>
        <v>Vũ Anh Tuấn</v>
      </c>
    </row>
    <row r="2658" spans="1:32">
      <c r="A2658" s="242" t="s">
        <v>184</v>
      </c>
      <c r="B2658" s="242" t="s">
        <v>5155</v>
      </c>
      <c r="C2658" s="90">
        <v>45693</v>
      </c>
      <c r="D2658" s="91" t="s">
        <v>19505</v>
      </c>
      <c r="E2658" s="318">
        <v>45693</v>
      </c>
      <c r="F2658" s="242" t="s">
        <v>20465</v>
      </c>
      <c r="G2658" s="242" t="s">
        <v>5339</v>
      </c>
      <c r="H2658" s="241">
        <v>1225115</v>
      </c>
      <c r="I2658" s="241">
        <v>0</v>
      </c>
      <c r="J2658" s="241">
        <v>98009</v>
      </c>
      <c r="K2658" s="241">
        <v>1323124</v>
      </c>
      <c r="L2658" s="8" t="s">
        <v>24</v>
      </c>
      <c r="M2658" s="21">
        <v>45741</v>
      </c>
      <c r="O2658" s="278">
        <f>IF(Table1[[#This Row],[Phân loại]]="Tồn đầu kỳ",Table1[[#This Row],[Tổng giá trị]],0)</f>
        <v>0</v>
      </c>
      <c r="P2658" s="8">
        <f>IF(Table1[[#This Row],[Số còn phải thu ĐK]]&lt;&gt;0,0,IF(Table1[[#This Row],[Phân loại]]="Bán hàng",Table1[[#This Row],[Tổng giá trị]],-Table1[[#This Row],[Tổng giá trị]]))</f>
        <v>1323124</v>
      </c>
      <c r="Q2658" s="278">
        <f t="shared" si="349"/>
        <v>1323124</v>
      </c>
      <c r="R2658" s="8">
        <f>Table1[[#This Row],[Số còn phải thu ĐK]]+Table1[[#This Row],[Giá Trị HD sau CK]]-Table1[[#This Row],[Số tiền đã thu]]</f>
        <v>0</v>
      </c>
      <c r="S2658" s="7">
        <f>IF(Table1[[#This Row],[Ngày hóa đơn]]&lt;&gt;"",Table1[[#This Row],[Ngày hóa đơn]],Table1[[#This Row],[Ngày hạch toán]])</f>
        <v>45693</v>
      </c>
      <c r="T2658" s="8">
        <v>30</v>
      </c>
      <c r="U2658" s="7">
        <f>IF(Table1[[#This Row],[Ngày tính CN]]="","",S2658+T2658)</f>
        <v>45723</v>
      </c>
      <c r="V2658" s="71">
        <f ca="1">IF(Table1[[#This Row],[Hạn thanh toán]]="","",IF((U2658-NOW())&lt;0,0,(U2658-NOW())))</f>
        <v>0</v>
      </c>
      <c r="W2658" s="278"/>
      <c r="X2658" s="278" t="str">
        <f t="shared" ca="1" si="350"/>
        <v/>
      </c>
      <c r="Y2658" s="3" t="str">
        <f t="shared" si="351"/>
        <v>Đã thanh toán</v>
      </c>
      <c r="Z2658" s="250">
        <f>Table1[[#This Row],[Hạn thanh toán]]</f>
        <v>45723</v>
      </c>
      <c r="AA2658" s="250">
        <f>Table1[[#This Row],[Ngày Thanh toán]]</f>
        <v>45741</v>
      </c>
      <c r="AD2658" s="3" t="str">
        <f>IF(Table1[[#This Row],[Mã khách hàng]]="","",VLOOKUP($A2658,Ma_KH!$A:$Q,Ma_KH!O$1,0))</f>
        <v>BRG - FUJIMART</v>
      </c>
      <c r="AE2658" s="3" t="str">
        <f>IF(Table1[[#This Row],[Mã khách hàng]]="","",VLOOKUP($A2658,Ma_KH!$A:$Q,Ma_KH!P$1,0))</f>
        <v>CÔNG TY TNHH BÁN LẺ FUJIMART VIỆT NAM</v>
      </c>
      <c r="AF2658" s="3" t="str">
        <f>VLOOKUP(A2658,Ma_KH!A:Q,Ma_KH!J$1,0)</f>
        <v>Vũ Anh Tuấn</v>
      </c>
    </row>
    <row r="2659" spans="1:32">
      <c r="A2659" s="242" t="s">
        <v>184</v>
      </c>
      <c r="B2659" s="242" t="s">
        <v>5155</v>
      </c>
      <c r="C2659" s="90">
        <v>45694</v>
      </c>
      <c r="D2659" s="91" t="s">
        <v>19506</v>
      </c>
      <c r="E2659" s="318">
        <v>45694</v>
      </c>
      <c r="F2659" s="242" t="s">
        <v>20466</v>
      </c>
      <c r="G2659" s="242" t="s">
        <v>5188</v>
      </c>
      <c r="H2659" s="241">
        <v>1861585</v>
      </c>
      <c r="I2659" s="241">
        <v>0</v>
      </c>
      <c r="J2659" s="241">
        <v>148927</v>
      </c>
      <c r="K2659" s="241">
        <v>2010512</v>
      </c>
      <c r="L2659" s="8" t="s">
        <v>24</v>
      </c>
      <c r="M2659" s="21">
        <v>45741</v>
      </c>
      <c r="O2659" s="278">
        <f>IF(Table1[[#This Row],[Phân loại]]="Tồn đầu kỳ",Table1[[#This Row],[Tổng giá trị]],0)</f>
        <v>0</v>
      </c>
      <c r="P2659" s="8">
        <f>IF(Table1[[#This Row],[Số còn phải thu ĐK]]&lt;&gt;0,0,IF(Table1[[#This Row],[Phân loại]]="Bán hàng",Table1[[#This Row],[Tổng giá trị]],-Table1[[#This Row],[Tổng giá trị]]))</f>
        <v>2010512</v>
      </c>
      <c r="Q2659" s="278">
        <f t="shared" si="349"/>
        <v>2010512</v>
      </c>
      <c r="R2659" s="8">
        <f>Table1[[#This Row],[Số còn phải thu ĐK]]+Table1[[#This Row],[Giá Trị HD sau CK]]-Table1[[#This Row],[Số tiền đã thu]]</f>
        <v>0</v>
      </c>
      <c r="S2659" s="7">
        <f>IF(Table1[[#This Row],[Ngày hóa đơn]]&lt;&gt;"",Table1[[#This Row],[Ngày hóa đơn]],Table1[[#This Row],[Ngày hạch toán]])</f>
        <v>45694</v>
      </c>
      <c r="T2659" s="8">
        <v>30</v>
      </c>
      <c r="U2659" s="7">
        <f>IF(Table1[[#This Row],[Ngày tính CN]]="","",S2659+T2659)</f>
        <v>45724</v>
      </c>
      <c r="V2659" s="71">
        <f ca="1">IF(Table1[[#This Row],[Hạn thanh toán]]="","",IF((U2659-NOW())&lt;0,0,(U2659-NOW())))</f>
        <v>0</v>
      </c>
      <c r="W2659" s="278"/>
      <c r="X2659" s="278" t="str">
        <f t="shared" ca="1" si="350"/>
        <v/>
      </c>
      <c r="Y2659" s="3" t="str">
        <f t="shared" si="351"/>
        <v>Đã thanh toán</v>
      </c>
      <c r="Z2659" s="250">
        <f>Table1[[#This Row],[Hạn thanh toán]]</f>
        <v>45724</v>
      </c>
      <c r="AA2659" s="250">
        <f>Table1[[#This Row],[Ngày Thanh toán]]</f>
        <v>45741</v>
      </c>
      <c r="AD2659" s="3" t="str">
        <f>IF(Table1[[#This Row],[Mã khách hàng]]="","",VLOOKUP($A2659,Ma_KH!$A:$Q,Ma_KH!O$1,0))</f>
        <v>BRG - FUJIMART</v>
      </c>
      <c r="AE2659" s="3" t="str">
        <f>IF(Table1[[#This Row],[Mã khách hàng]]="","",VLOOKUP($A2659,Ma_KH!$A:$Q,Ma_KH!P$1,0))</f>
        <v>CÔNG TY TNHH BÁN LẺ FUJIMART VIỆT NAM</v>
      </c>
      <c r="AF2659" s="3" t="str">
        <f>VLOOKUP(A2659,Ma_KH!A:Q,Ma_KH!J$1,0)</f>
        <v>Vũ Anh Tuấn</v>
      </c>
    </row>
    <row r="2660" spans="1:32">
      <c r="A2660" s="242" t="s">
        <v>184</v>
      </c>
      <c r="B2660" s="242" t="s">
        <v>5155</v>
      </c>
      <c r="C2660" s="90">
        <v>45695</v>
      </c>
      <c r="D2660" s="91" t="s">
        <v>19507</v>
      </c>
      <c r="E2660" s="318">
        <v>45695</v>
      </c>
      <c r="F2660" s="242" t="s">
        <v>20467</v>
      </c>
      <c r="G2660" s="242" t="s">
        <v>5341</v>
      </c>
      <c r="H2660" s="241">
        <v>1114488</v>
      </c>
      <c r="I2660" s="241">
        <v>0</v>
      </c>
      <c r="J2660" s="241">
        <v>89159</v>
      </c>
      <c r="K2660" s="241">
        <v>1203647</v>
      </c>
      <c r="L2660" s="8" t="s">
        <v>24</v>
      </c>
      <c r="M2660" s="21">
        <v>45741</v>
      </c>
      <c r="O2660" s="278">
        <f>IF(Table1[[#This Row],[Phân loại]]="Tồn đầu kỳ",Table1[[#This Row],[Tổng giá trị]],0)</f>
        <v>0</v>
      </c>
      <c r="P2660" s="8">
        <f>IF(Table1[[#This Row],[Số còn phải thu ĐK]]&lt;&gt;0,0,IF(Table1[[#This Row],[Phân loại]]="Bán hàng",Table1[[#This Row],[Tổng giá trị]],-Table1[[#This Row],[Tổng giá trị]]))</f>
        <v>1203647</v>
      </c>
      <c r="Q2660" s="278">
        <f t="shared" si="349"/>
        <v>1203647</v>
      </c>
      <c r="R2660" s="8">
        <f>Table1[[#This Row],[Số còn phải thu ĐK]]+Table1[[#This Row],[Giá Trị HD sau CK]]-Table1[[#This Row],[Số tiền đã thu]]</f>
        <v>0</v>
      </c>
      <c r="S2660" s="7">
        <f>IF(Table1[[#This Row],[Ngày hóa đơn]]&lt;&gt;"",Table1[[#This Row],[Ngày hóa đơn]],Table1[[#This Row],[Ngày hạch toán]])</f>
        <v>45695</v>
      </c>
      <c r="T2660" s="8">
        <v>30</v>
      </c>
      <c r="U2660" s="7">
        <f>IF(Table1[[#This Row],[Ngày tính CN]]="","",S2660+T2660)</f>
        <v>45725</v>
      </c>
      <c r="V2660" s="71">
        <f ca="1">IF(Table1[[#This Row],[Hạn thanh toán]]="","",IF((U2660-NOW())&lt;0,0,(U2660-NOW())))</f>
        <v>0</v>
      </c>
      <c r="W2660" s="278"/>
      <c r="X2660" s="278" t="str">
        <f t="shared" ca="1" si="350"/>
        <v/>
      </c>
      <c r="Y2660" s="3" t="str">
        <f t="shared" si="351"/>
        <v>Đã thanh toán</v>
      </c>
      <c r="Z2660" s="250">
        <f>Table1[[#This Row],[Hạn thanh toán]]</f>
        <v>45725</v>
      </c>
      <c r="AA2660" s="250">
        <f>Table1[[#This Row],[Ngày Thanh toán]]</f>
        <v>45741</v>
      </c>
      <c r="AD2660" s="3" t="str">
        <f>IF(Table1[[#This Row],[Mã khách hàng]]="","",VLOOKUP($A2660,Ma_KH!$A:$Q,Ma_KH!O$1,0))</f>
        <v>BRG - FUJIMART</v>
      </c>
      <c r="AE2660" s="3" t="str">
        <f>IF(Table1[[#This Row],[Mã khách hàng]]="","",VLOOKUP($A2660,Ma_KH!$A:$Q,Ma_KH!P$1,0))</f>
        <v>CÔNG TY TNHH BÁN LẺ FUJIMART VIỆT NAM</v>
      </c>
      <c r="AF2660" s="3" t="str">
        <f>VLOOKUP(A2660,Ma_KH!A:Q,Ma_KH!J$1,0)</f>
        <v>Vũ Anh Tuấn</v>
      </c>
    </row>
    <row r="2661" spans="1:32">
      <c r="A2661" s="242" t="s">
        <v>184</v>
      </c>
      <c r="B2661" s="242" t="s">
        <v>5155</v>
      </c>
      <c r="C2661" s="90">
        <v>45695</v>
      </c>
      <c r="D2661" s="91" t="s">
        <v>19508</v>
      </c>
      <c r="E2661" s="318">
        <v>45695</v>
      </c>
      <c r="F2661" s="242" t="s">
        <v>20468</v>
      </c>
      <c r="G2661" s="242" t="s">
        <v>5163</v>
      </c>
      <c r="H2661" s="241">
        <v>1055050</v>
      </c>
      <c r="I2661" s="241">
        <v>0</v>
      </c>
      <c r="J2661" s="241">
        <v>84404</v>
      </c>
      <c r="K2661" s="241">
        <v>1139454</v>
      </c>
      <c r="L2661" s="8" t="s">
        <v>24</v>
      </c>
      <c r="M2661" s="21">
        <v>45741</v>
      </c>
      <c r="O2661" s="278">
        <f>IF(Table1[[#This Row],[Phân loại]]="Tồn đầu kỳ",Table1[[#This Row],[Tổng giá trị]],0)</f>
        <v>0</v>
      </c>
      <c r="P2661" s="8">
        <f>IF(Table1[[#This Row],[Số còn phải thu ĐK]]&lt;&gt;0,0,IF(Table1[[#This Row],[Phân loại]]="Bán hàng",Table1[[#This Row],[Tổng giá trị]],-Table1[[#This Row],[Tổng giá trị]]))</f>
        <v>1139454</v>
      </c>
      <c r="Q2661" s="278">
        <f t="shared" si="349"/>
        <v>1139454</v>
      </c>
      <c r="R2661" s="8">
        <f>Table1[[#This Row],[Số còn phải thu ĐK]]+Table1[[#This Row],[Giá Trị HD sau CK]]-Table1[[#This Row],[Số tiền đã thu]]</f>
        <v>0</v>
      </c>
      <c r="S2661" s="7">
        <f>IF(Table1[[#This Row],[Ngày hóa đơn]]&lt;&gt;"",Table1[[#This Row],[Ngày hóa đơn]],Table1[[#This Row],[Ngày hạch toán]])</f>
        <v>45695</v>
      </c>
      <c r="T2661" s="8">
        <v>30</v>
      </c>
      <c r="U2661" s="7">
        <f>IF(Table1[[#This Row],[Ngày tính CN]]="","",S2661+T2661)</f>
        <v>45725</v>
      </c>
      <c r="V2661" s="71">
        <f ca="1">IF(Table1[[#This Row],[Hạn thanh toán]]="","",IF((U2661-NOW())&lt;0,0,(U2661-NOW())))</f>
        <v>0</v>
      </c>
      <c r="W2661" s="278"/>
      <c r="X2661" s="278" t="str">
        <f t="shared" ca="1" si="350"/>
        <v/>
      </c>
      <c r="Y2661" s="3" t="str">
        <f t="shared" si="351"/>
        <v>Đã thanh toán</v>
      </c>
      <c r="Z2661" s="250">
        <f>Table1[[#This Row],[Hạn thanh toán]]</f>
        <v>45725</v>
      </c>
      <c r="AA2661" s="250">
        <f>Table1[[#This Row],[Ngày Thanh toán]]</f>
        <v>45741</v>
      </c>
      <c r="AD2661" s="3" t="str">
        <f>IF(Table1[[#This Row],[Mã khách hàng]]="","",VLOOKUP($A2661,Ma_KH!$A:$Q,Ma_KH!O$1,0))</f>
        <v>BRG - FUJIMART</v>
      </c>
      <c r="AE2661" s="3" t="str">
        <f>IF(Table1[[#This Row],[Mã khách hàng]]="","",VLOOKUP($A2661,Ma_KH!$A:$Q,Ma_KH!P$1,0))</f>
        <v>CÔNG TY TNHH BÁN LẺ FUJIMART VIỆT NAM</v>
      </c>
      <c r="AF2661" s="3" t="str">
        <f>VLOOKUP(A2661,Ma_KH!A:Q,Ma_KH!J$1,0)</f>
        <v>Vũ Anh Tuấn</v>
      </c>
    </row>
    <row r="2662" spans="1:32">
      <c r="A2662" s="242" t="s">
        <v>184</v>
      </c>
      <c r="B2662" s="242" t="s">
        <v>5155</v>
      </c>
      <c r="C2662" s="90">
        <v>45695</v>
      </c>
      <c r="D2662" s="91" t="s">
        <v>19509</v>
      </c>
      <c r="E2662" s="318">
        <v>45695</v>
      </c>
      <c r="F2662" s="242" t="s">
        <v>20469</v>
      </c>
      <c r="G2662" s="242" t="s">
        <v>5182</v>
      </c>
      <c r="H2662" s="241">
        <v>2067085</v>
      </c>
      <c r="I2662" s="241">
        <v>0</v>
      </c>
      <c r="J2662" s="241">
        <v>165367</v>
      </c>
      <c r="K2662" s="241">
        <v>2232452</v>
      </c>
      <c r="L2662" s="8" t="s">
        <v>24</v>
      </c>
      <c r="M2662" s="21">
        <v>45741</v>
      </c>
      <c r="O2662" s="278">
        <f>IF(Table1[[#This Row],[Phân loại]]="Tồn đầu kỳ",Table1[[#This Row],[Tổng giá trị]],0)</f>
        <v>0</v>
      </c>
      <c r="P2662" s="8">
        <f>IF(Table1[[#This Row],[Số còn phải thu ĐK]]&lt;&gt;0,0,IF(Table1[[#This Row],[Phân loại]]="Bán hàng",Table1[[#This Row],[Tổng giá trị]],-Table1[[#This Row],[Tổng giá trị]]))</f>
        <v>2232452</v>
      </c>
      <c r="Q2662" s="278">
        <f t="shared" si="349"/>
        <v>2232452</v>
      </c>
      <c r="R2662" s="8">
        <f>Table1[[#This Row],[Số còn phải thu ĐK]]+Table1[[#This Row],[Giá Trị HD sau CK]]-Table1[[#This Row],[Số tiền đã thu]]</f>
        <v>0</v>
      </c>
      <c r="S2662" s="7">
        <f>IF(Table1[[#This Row],[Ngày hóa đơn]]&lt;&gt;"",Table1[[#This Row],[Ngày hóa đơn]],Table1[[#This Row],[Ngày hạch toán]])</f>
        <v>45695</v>
      </c>
      <c r="T2662" s="8">
        <v>30</v>
      </c>
      <c r="U2662" s="7">
        <f>IF(Table1[[#This Row],[Ngày tính CN]]="","",S2662+T2662)</f>
        <v>45725</v>
      </c>
      <c r="V2662" s="71">
        <f ca="1">IF(Table1[[#This Row],[Hạn thanh toán]]="","",IF((U2662-NOW())&lt;0,0,(U2662-NOW())))</f>
        <v>0</v>
      </c>
      <c r="W2662" s="278"/>
      <c r="X2662" s="278" t="str">
        <f t="shared" ca="1" si="350"/>
        <v/>
      </c>
      <c r="Y2662" s="3" t="str">
        <f t="shared" si="351"/>
        <v>Đã thanh toán</v>
      </c>
      <c r="Z2662" s="250">
        <f>Table1[[#This Row],[Hạn thanh toán]]</f>
        <v>45725</v>
      </c>
      <c r="AA2662" s="250">
        <f>Table1[[#This Row],[Ngày Thanh toán]]</f>
        <v>45741</v>
      </c>
      <c r="AD2662" s="3" t="str">
        <f>IF(Table1[[#This Row],[Mã khách hàng]]="","",VLOOKUP($A2662,Ma_KH!$A:$Q,Ma_KH!O$1,0))</f>
        <v>BRG - FUJIMART</v>
      </c>
      <c r="AE2662" s="3" t="str">
        <f>IF(Table1[[#This Row],[Mã khách hàng]]="","",VLOOKUP($A2662,Ma_KH!$A:$Q,Ma_KH!P$1,0))</f>
        <v>CÔNG TY TNHH BÁN LẺ FUJIMART VIỆT NAM</v>
      </c>
      <c r="AF2662" s="3" t="str">
        <f>VLOOKUP(A2662,Ma_KH!A:Q,Ma_KH!J$1,0)</f>
        <v>Vũ Anh Tuấn</v>
      </c>
    </row>
    <row r="2663" spans="1:32">
      <c r="A2663" s="242" t="s">
        <v>184</v>
      </c>
      <c r="B2663" s="242" t="s">
        <v>5155</v>
      </c>
      <c r="C2663" s="90">
        <v>45696</v>
      </c>
      <c r="D2663" s="91" t="s">
        <v>19510</v>
      </c>
      <c r="E2663" s="318">
        <v>45696</v>
      </c>
      <c r="F2663" s="242" t="s">
        <v>20470</v>
      </c>
      <c r="G2663" s="242" t="s">
        <v>5257</v>
      </c>
      <c r="H2663" s="241">
        <v>1375624</v>
      </c>
      <c r="I2663" s="241">
        <v>0</v>
      </c>
      <c r="J2663" s="241">
        <v>110050</v>
      </c>
      <c r="K2663" s="241">
        <v>1485674</v>
      </c>
      <c r="L2663" s="8" t="s">
        <v>24</v>
      </c>
      <c r="M2663" s="21">
        <v>45741</v>
      </c>
      <c r="O2663" s="278">
        <f>IF(Table1[[#This Row],[Phân loại]]="Tồn đầu kỳ",Table1[[#This Row],[Tổng giá trị]],0)</f>
        <v>0</v>
      </c>
      <c r="P2663" s="8">
        <f>IF(Table1[[#This Row],[Số còn phải thu ĐK]]&lt;&gt;0,0,IF(Table1[[#This Row],[Phân loại]]="Bán hàng",Table1[[#This Row],[Tổng giá trị]],-Table1[[#This Row],[Tổng giá trị]]))</f>
        <v>1485674</v>
      </c>
      <c r="Q2663" s="278">
        <f t="shared" si="349"/>
        <v>1485674</v>
      </c>
      <c r="R2663" s="8">
        <f>Table1[[#This Row],[Số còn phải thu ĐK]]+Table1[[#This Row],[Giá Trị HD sau CK]]-Table1[[#This Row],[Số tiền đã thu]]</f>
        <v>0</v>
      </c>
      <c r="S2663" s="7">
        <f>IF(Table1[[#This Row],[Ngày hóa đơn]]&lt;&gt;"",Table1[[#This Row],[Ngày hóa đơn]],Table1[[#This Row],[Ngày hạch toán]])</f>
        <v>45696</v>
      </c>
      <c r="T2663" s="8">
        <v>30</v>
      </c>
      <c r="U2663" s="7">
        <f>IF(Table1[[#This Row],[Ngày tính CN]]="","",S2663+T2663)</f>
        <v>45726</v>
      </c>
      <c r="V2663" s="71">
        <f ca="1">IF(Table1[[#This Row],[Hạn thanh toán]]="","",IF((U2663-NOW())&lt;0,0,(U2663-NOW())))</f>
        <v>0</v>
      </c>
      <c r="W2663" s="278"/>
      <c r="X2663" s="278" t="str">
        <f t="shared" ca="1" si="350"/>
        <v/>
      </c>
      <c r="Y2663" s="3" t="str">
        <f t="shared" si="351"/>
        <v>Đã thanh toán</v>
      </c>
      <c r="Z2663" s="250">
        <f>Table1[[#This Row],[Hạn thanh toán]]</f>
        <v>45726</v>
      </c>
      <c r="AA2663" s="250">
        <f>Table1[[#This Row],[Ngày Thanh toán]]</f>
        <v>45741</v>
      </c>
      <c r="AD2663" s="3" t="str">
        <f>IF(Table1[[#This Row],[Mã khách hàng]]="","",VLOOKUP($A2663,Ma_KH!$A:$Q,Ma_KH!O$1,0))</f>
        <v>BRG - FUJIMART</v>
      </c>
      <c r="AE2663" s="3" t="str">
        <f>IF(Table1[[#This Row],[Mã khách hàng]]="","",VLOOKUP($A2663,Ma_KH!$A:$Q,Ma_KH!P$1,0))</f>
        <v>CÔNG TY TNHH BÁN LẺ FUJIMART VIỆT NAM</v>
      </c>
      <c r="AF2663" s="3" t="str">
        <f>VLOOKUP(A2663,Ma_KH!A:Q,Ma_KH!J$1,0)</f>
        <v>Vũ Anh Tuấn</v>
      </c>
    </row>
    <row r="2664" spans="1:32">
      <c r="A2664" s="242" t="s">
        <v>184</v>
      </c>
      <c r="B2664" s="242" t="s">
        <v>5155</v>
      </c>
      <c r="C2664" s="88">
        <v>45698</v>
      </c>
      <c r="D2664" s="89" t="s">
        <v>19511</v>
      </c>
      <c r="E2664" s="318">
        <v>45698</v>
      </c>
      <c r="F2664" s="242" t="s">
        <v>20471</v>
      </c>
      <c r="G2664" s="242" t="s">
        <v>5168</v>
      </c>
      <c r="H2664" s="241">
        <v>2221871</v>
      </c>
      <c r="I2664" s="241">
        <v>0</v>
      </c>
      <c r="J2664" s="241">
        <v>177750</v>
      </c>
      <c r="K2664" s="241">
        <v>2399621</v>
      </c>
      <c r="L2664" s="8" t="s">
        <v>24</v>
      </c>
      <c r="M2664" s="21">
        <v>45741</v>
      </c>
      <c r="O2664" s="278">
        <f>IF(Table1[[#This Row],[Phân loại]]="Tồn đầu kỳ",Table1[[#This Row],[Tổng giá trị]],0)</f>
        <v>0</v>
      </c>
      <c r="P2664" s="8">
        <f>IF(Table1[[#This Row],[Số còn phải thu ĐK]]&lt;&gt;0,0,IF(Table1[[#This Row],[Phân loại]]="Bán hàng",Table1[[#This Row],[Tổng giá trị]],-Table1[[#This Row],[Tổng giá trị]]))</f>
        <v>2399621</v>
      </c>
      <c r="Q2664" s="278">
        <f t="shared" ref="Q2664:Q2665" si="352">IF(M2664&lt;&gt;"",IF(O2664&lt;&gt;0,O2664,P2664),0)</f>
        <v>2399621</v>
      </c>
      <c r="R2664" s="8">
        <f>Table1[[#This Row],[Số còn phải thu ĐK]]+Table1[[#This Row],[Giá Trị HD sau CK]]-Table1[[#This Row],[Số tiền đã thu]]</f>
        <v>0</v>
      </c>
      <c r="S2664" s="7">
        <f>IF(Table1[[#This Row],[Ngày hóa đơn]]&lt;&gt;"",Table1[[#This Row],[Ngày hóa đơn]],Table1[[#This Row],[Ngày hạch toán]])</f>
        <v>45698</v>
      </c>
      <c r="T2664" s="8">
        <v>30</v>
      </c>
      <c r="U2664" s="7">
        <f>IF(Table1[[#This Row],[Ngày tính CN]]="","",S2664+T2664)</f>
        <v>45728</v>
      </c>
      <c r="V2664" s="71">
        <f ca="1">IF(Table1[[#This Row],[Hạn thanh toán]]="","",IF((U2664-NOW())&lt;0,0,(U2664-NOW())))</f>
        <v>0</v>
      </c>
      <c r="W2664" s="278"/>
      <c r="X2664" s="278" t="str">
        <f t="shared" ref="X2664:X2665" ca="1" si="353">IF(OR($U2664="",$R2664=0),"",IF((U$4-NOW())&lt;0,-($U2664-NOW()),0))</f>
        <v/>
      </c>
      <c r="Y2664" s="3" t="str">
        <f t="shared" ref="Y2664:Y2665" si="354">IF(R2664=0,"Đã thanh toán",IF(X2664="","",IF(X2664&lt;=0,"Chưa đến hạn thanh toán",IF(X2664&lt;=30,"Nợ quá hạn 30 ngày",IF(X2664&lt;=60,"Nợ quá hạn từ 30 ngày đến 60 ngày",IF(X2664&lt;=90,"Nợ quá hạn từ 60 ngày đến 90 ngày",IF(X2664&lt;=120,"Nợ quá hạn từ 90 ngày đến 120 ngày","Nợ quá hạn hơn 120 ngày có khả năng mất thanh toán")))))))</f>
        <v>Đã thanh toán</v>
      </c>
      <c r="Z2664" s="250">
        <f>Table1[[#This Row],[Hạn thanh toán]]</f>
        <v>45728</v>
      </c>
      <c r="AA2664" s="250">
        <f>Table1[[#This Row],[Ngày Thanh toán]]</f>
        <v>45741</v>
      </c>
      <c r="AD2664" s="3" t="str">
        <f>IF(Table1[[#This Row],[Mã khách hàng]]="","",VLOOKUP($A2664,Ma_KH!$A:$Q,Ma_KH!O$1,0))</f>
        <v>BRG - FUJIMART</v>
      </c>
      <c r="AE2664" s="3" t="str">
        <f>IF(Table1[[#This Row],[Mã khách hàng]]="","",VLOOKUP($A2664,Ma_KH!$A:$Q,Ma_KH!P$1,0))</f>
        <v>CÔNG TY TNHH BÁN LẺ FUJIMART VIỆT NAM</v>
      </c>
      <c r="AF2664" s="3" t="str">
        <f>VLOOKUP(A2664,Ma_KH!A:Q,Ma_KH!J$1,0)</f>
        <v>Vũ Anh Tuấn</v>
      </c>
    </row>
    <row r="2665" spans="1:32">
      <c r="A2665" s="242" t="s">
        <v>184</v>
      </c>
      <c r="B2665" s="242" t="s">
        <v>5155</v>
      </c>
      <c r="C2665" s="90">
        <v>45698</v>
      </c>
      <c r="D2665" s="91" t="s">
        <v>19512</v>
      </c>
      <c r="E2665" s="318">
        <v>45698</v>
      </c>
      <c r="F2665" s="242" t="s">
        <v>20472</v>
      </c>
      <c r="G2665" s="242" t="s">
        <v>21316</v>
      </c>
      <c r="H2665" s="241">
        <v>5052620</v>
      </c>
      <c r="I2665" s="241">
        <v>0</v>
      </c>
      <c r="J2665" s="241">
        <v>404210</v>
      </c>
      <c r="K2665" s="241">
        <v>5456830</v>
      </c>
      <c r="L2665" s="8" t="s">
        <v>24</v>
      </c>
      <c r="M2665" s="21">
        <v>45741</v>
      </c>
      <c r="O2665" s="278">
        <f>IF(Table1[[#This Row],[Phân loại]]="Tồn đầu kỳ",Table1[[#This Row],[Tổng giá trị]],0)</f>
        <v>0</v>
      </c>
      <c r="P2665" s="8">
        <f>IF(Table1[[#This Row],[Số còn phải thu ĐK]]&lt;&gt;0,0,IF(Table1[[#This Row],[Phân loại]]="Bán hàng",Table1[[#This Row],[Tổng giá trị]],-Table1[[#This Row],[Tổng giá trị]]))</f>
        <v>5456830</v>
      </c>
      <c r="Q2665" s="278">
        <f t="shared" si="352"/>
        <v>5456830</v>
      </c>
      <c r="R2665" s="8">
        <f>Table1[[#This Row],[Số còn phải thu ĐK]]+Table1[[#This Row],[Giá Trị HD sau CK]]-Table1[[#This Row],[Số tiền đã thu]]</f>
        <v>0</v>
      </c>
      <c r="S2665" s="7">
        <f>IF(Table1[[#This Row],[Ngày hóa đơn]]&lt;&gt;"",Table1[[#This Row],[Ngày hóa đơn]],Table1[[#This Row],[Ngày hạch toán]])</f>
        <v>45698</v>
      </c>
      <c r="T2665" s="8">
        <v>30</v>
      </c>
      <c r="U2665" s="7">
        <f>IF(Table1[[#This Row],[Ngày tính CN]]="","",S2665+T2665)</f>
        <v>45728</v>
      </c>
      <c r="V2665" s="71">
        <f ca="1">IF(Table1[[#This Row],[Hạn thanh toán]]="","",IF((U2665-NOW())&lt;0,0,(U2665-NOW())))</f>
        <v>0</v>
      </c>
      <c r="W2665" s="278"/>
      <c r="X2665" s="278" t="str">
        <f t="shared" ca="1" si="353"/>
        <v/>
      </c>
      <c r="Y2665" s="3" t="str">
        <f t="shared" si="354"/>
        <v>Đã thanh toán</v>
      </c>
      <c r="Z2665" s="250">
        <f>Table1[[#This Row],[Hạn thanh toán]]</f>
        <v>45728</v>
      </c>
      <c r="AA2665" s="250">
        <f>Table1[[#This Row],[Ngày Thanh toán]]</f>
        <v>45741</v>
      </c>
      <c r="AD2665" s="3" t="str">
        <f>IF(Table1[[#This Row],[Mã khách hàng]]="","",VLOOKUP($A2665,Ma_KH!$A:$Q,Ma_KH!O$1,0))</f>
        <v>BRG - FUJIMART</v>
      </c>
      <c r="AE2665" s="3" t="str">
        <f>IF(Table1[[#This Row],[Mã khách hàng]]="","",VLOOKUP($A2665,Ma_KH!$A:$Q,Ma_KH!P$1,0))</f>
        <v>CÔNG TY TNHH BÁN LẺ FUJIMART VIỆT NAM</v>
      </c>
      <c r="AF2665" s="3" t="str">
        <f>VLOOKUP(A2665,Ma_KH!A:Q,Ma_KH!J$1,0)</f>
        <v>Vũ Anh Tuấn</v>
      </c>
    </row>
    <row r="2666" spans="1:32">
      <c r="A2666" s="242" t="s">
        <v>184</v>
      </c>
      <c r="B2666" s="242" t="s">
        <v>5155</v>
      </c>
      <c r="C2666" s="88">
        <v>45698</v>
      </c>
      <c r="D2666" s="89" t="s">
        <v>19513</v>
      </c>
      <c r="E2666" s="318">
        <v>45698</v>
      </c>
      <c r="F2666" s="242" t="s">
        <v>20473</v>
      </c>
      <c r="G2666" s="242" t="s">
        <v>5328</v>
      </c>
      <c r="H2666" s="241">
        <v>2757810</v>
      </c>
      <c r="I2666" s="241">
        <v>0</v>
      </c>
      <c r="J2666" s="241">
        <v>220625</v>
      </c>
      <c r="K2666" s="241">
        <v>2978435</v>
      </c>
      <c r="L2666" s="8" t="s">
        <v>24</v>
      </c>
      <c r="M2666" s="21">
        <v>45741</v>
      </c>
      <c r="O2666" s="278">
        <f>IF(Table1[[#This Row],[Phân loại]]="Tồn đầu kỳ",Table1[[#This Row],[Tổng giá trị]],0)</f>
        <v>0</v>
      </c>
      <c r="P2666" s="8">
        <f>IF(Table1[[#This Row],[Số còn phải thu ĐK]]&lt;&gt;0,0,IF(Table1[[#This Row],[Phân loại]]="Bán hàng",Table1[[#This Row],[Tổng giá trị]],-Table1[[#This Row],[Tổng giá trị]]))</f>
        <v>2978435</v>
      </c>
      <c r="Q2666" s="278">
        <f t="shared" ref="Q2666:Q2671" si="355">IF(M2666&lt;&gt;"",IF(O2666&lt;&gt;0,O2666,P2666),0)</f>
        <v>2978435</v>
      </c>
      <c r="R2666" s="8">
        <f>Table1[[#This Row],[Số còn phải thu ĐK]]+Table1[[#This Row],[Giá Trị HD sau CK]]-Table1[[#This Row],[Số tiền đã thu]]</f>
        <v>0</v>
      </c>
      <c r="S2666" s="7">
        <f>IF(Table1[[#This Row],[Ngày hóa đơn]]&lt;&gt;"",Table1[[#This Row],[Ngày hóa đơn]],Table1[[#This Row],[Ngày hạch toán]])</f>
        <v>45698</v>
      </c>
      <c r="T2666" s="8">
        <v>30</v>
      </c>
      <c r="U2666" s="7">
        <f>IF(Table1[[#This Row],[Ngày tính CN]]="","",S2666+T2666)</f>
        <v>45728</v>
      </c>
      <c r="V2666" s="71">
        <f ca="1">IF(Table1[[#This Row],[Hạn thanh toán]]="","",IF((U2666-NOW())&lt;0,0,(U2666-NOW())))</f>
        <v>0</v>
      </c>
      <c r="W2666" s="278"/>
      <c r="X2666" s="278" t="str">
        <f t="shared" ref="X2666:X2671" ca="1" si="356">IF(OR($U2666="",$R2666=0),"",IF((U$4-NOW())&lt;0,-($U2666-NOW()),0))</f>
        <v/>
      </c>
      <c r="Y2666" s="3" t="str">
        <f t="shared" ref="Y2666:Y2671" si="357">IF(R2666=0,"Đã thanh toán",IF(X2666="","",IF(X2666&lt;=0,"Chưa đến hạn thanh toán",IF(X2666&lt;=30,"Nợ quá hạn 30 ngày",IF(X2666&lt;=60,"Nợ quá hạn từ 30 ngày đến 60 ngày",IF(X2666&lt;=90,"Nợ quá hạn từ 60 ngày đến 90 ngày",IF(X2666&lt;=120,"Nợ quá hạn từ 90 ngày đến 120 ngày","Nợ quá hạn hơn 120 ngày có khả năng mất thanh toán")))))))</f>
        <v>Đã thanh toán</v>
      </c>
      <c r="Z2666" s="250">
        <f>Table1[[#This Row],[Hạn thanh toán]]</f>
        <v>45728</v>
      </c>
      <c r="AA2666" s="250">
        <f>Table1[[#This Row],[Ngày Thanh toán]]</f>
        <v>45741</v>
      </c>
      <c r="AD2666" s="3" t="str">
        <f>IF(Table1[[#This Row],[Mã khách hàng]]="","",VLOOKUP($A2666,Ma_KH!$A:$Q,Ma_KH!O$1,0))</f>
        <v>BRG - FUJIMART</v>
      </c>
      <c r="AE2666" s="3" t="str">
        <f>IF(Table1[[#This Row],[Mã khách hàng]]="","",VLOOKUP($A2666,Ma_KH!$A:$Q,Ma_KH!P$1,0))</f>
        <v>CÔNG TY TNHH BÁN LẺ FUJIMART VIỆT NAM</v>
      </c>
      <c r="AF2666" s="3" t="str">
        <f>VLOOKUP(A2666,Ma_KH!A:Q,Ma_KH!J$1,0)</f>
        <v>Vũ Anh Tuấn</v>
      </c>
    </row>
    <row r="2667" spans="1:32">
      <c r="A2667" s="242" t="s">
        <v>184</v>
      </c>
      <c r="B2667" s="242" t="s">
        <v>5155</v>
      </c>
      <c r="C2667" s="88">
        <v>45698</v>
      </c>
      <c r="D2667" s="89" t="s">
        <v>19514</v>
      </c>
      <c r="E2667" s="318">
        <v>45698</v>
      </c>
      <c r="F2667" s="242" t="s">
        <v>20474</v>
      </c>
      <c r="G2667" s="242" t="s">
        <v>5172</v>
      </c>
      <c r="H2667" s="241">
        <v>1051584</v>
      </c>
      <c r="I2667" s="241">
        <v>0</v>
      </c>
      <c r="J2667" s="241">
        <v>84127</v>
      </c>
      <c r="K2667" s="241">
        <v>1135711</v>
      </c>
      <c r="L2667" s="8" t="s">
        <v>24</v>
      </c>
      <c r="M2667" s="21">
        <v>45741</v>
      </c>
      <c r="O2667" s="278">
        <f>IF(Table1[[#This Row],[Phân loại]]="Tồn đầu kỳ",Table1[[#This Row],[Tổng giá trị]],0)</f>
        <v>0</v>
      </c>
      <c r="P2667" s="8">
        <f>IF(Table1[[#This Row],[Số còn phải thu ĐK]]&lt;&gt;0,0,IF(Table1[[#This Row],[Phân loại]]="Bán hàng",Table1[[#This Row],[Tổng giá trị]],-Table1[[#This Row],[Tổng giá trị]]))</f>
        <v>1135711</v>
      </c>
      <c r="Q2667" s="278">
        <f t="shared" si="355"/>
        <v>1135711</v>
      </c>
      <c r="R2667" s="8">
        <f>Table1[[#This Row],[Số còn phải thu ĐK]]+Table1[[#This Row],[Giá Trị HD sau CK]]-Table1[[#This Row],[Số tiền đã thu]]</f>
        <v>0</v>
      </c>
      <c r="S2667" s="7">
        <f>IF(Table1[[#This Row],[Ngày hóa đơn]]&lt;&gt;"",Table1[[#This Row],[Ngày hóa đơn]],Table1[[#This Row],[Ngày hạch toán]])</f>
        <v>45698</v>
      </c>
      <c r="T2667" s="8">
        <v>30</v>
      </c>
      <c r="U2667" s="7">
        <f>IF(Table1[[#This Row],[Ngày tính CN]]="","",S2667+T2667)</f>
        <v>45728</v>
      </c>
      <c r="V2667" s="71">
        <f ca="1">IF(Table1[[#This Row],[Hạn thanh toán]]="","",IF((U2667-NOW())&lt;0,0,(U2667-NOW())))</f>
        <v>0</v>
      </c>
      <c r="W2667" s="278"/>
      <c r="X2667" s="278" t="str">
        <f t="shared" ca="1" si="356"/>
        <v/>
      </c>
      <c r="Y2667" s="3" t="str">
        <f t="shared" si="357"/>
        <v>Đã thanh toán</v>
      </c>
      <c r="Z2667" s="250">
        <f>Table1[[#This Row],[Hạn thanh toán]]</f>
        <v>45728</v>
      </c>
      <c r="AA2667" s="250">
        <f>Table1[[#This Row],[Ngày Thanh toán]]</f>
        <v>45741</v>
      </c>
      <c r="AD2667" s="3" t="str">
        <f>IF(Table1[[#This Row],[Mã khách hàng]]="","",VLOOKUP($A2667,Ma_KH!$A:$Q,Ma_KH!O$1,0))</f>
        <v>BRG - FUJIMART</v>
      </c>
      <c r="AE2667" s="3" t="str">
        <f>IF(Table1[[#This Row],[Mã khách hàng]]="","",VLOOKUP($A2667,Ma_KH!$A:$Q,Ma_KH!P$1,0))</f>
        <v>CÔNG TY TNHH BÁN LẺ FUJIMART VIỆT NAM</v>
      </c>
      <c r="AF2667" s="3" t="str">
        <f>VLOOKUP(A2667,Ma_KH!A:Q,Ma_KH!J$1,0)</f>
        <v>Vũ Anh Tuấn</v>
      </c>
    </row>
    <row r="2668" spans="1:32">
      <c r="A2668" s="242" t="s">
        <v>184</v>
      </c>
      <c r="B2668" s="242" t="s">
        <v>5155</v>
      </c>
      <c r="C2668" s="88">
        <v>45698</v>
      </c>
      <c r="D2668" s="89" t="s">
        <v>19515</v>
      </c>
      <c r="E2668" s="318">
        <v>45698</v>
      </c>
      <c r="F2668" s="242" t="s">
        <v>20475</v>
      </c>
      <c r="G2668" s="242" t="s">
        <v>5235</v>
      </c>
      <c r="H2668" s="241">
        <v>914360</v>
      </c>
      <c r="I2668" s="241">
        <v>0</v>
      </c>
      <c r="J2668" s="241">
        <v>73149</v>
      </c>
      <c r="K2668" s="241">
        <v>987509</v>
      </c>
      <c r="L2668" s="8" t="s">
        <v>24</v>
      </c>
      <c r="M2668" s="21">
        <v>45741</v>
      </c>
      <c r="O2668" s="278">
        <f>IF(Table1[[#This Row],[Phân loại]]="Tồn đầu kỳ",Table1[[#This Row],[Tổng giá trị]],0)</f>
        <v>0</v>
      </c>
      <c r="P2668" s="8">
        <f>IF(Table1[[#This Row],[Số còn phải thu ĐK]]&lt;&gt;0,0,IF(Table1[[#This Row],[Phân loại]]="Bán hàng",Table1[[#This Row],[Tổng giá trị]],-Table1[[#This Row],[Tổng giá trị]]))</f>
        <v>987509</v>
      </c>
      <c r="Q2668" s="278">
        <f t="shared" si="355"/>
        <v>987509</v>
      </c>
      <c r="R2668" s="8">
        <f>Table1[[#This Row],[Số còn phải thu ĐK]]+Table1[[#This Row],[Giá Trị HD sau CK]]-Table1[[#This Row],[Số tiền đã thu]]</f>
        <v>0</v>
      </c>
      <c r="S2668" s="7">
        <f>IF(Table1[[#This Row],[Ngày hóa đơn]]&lt;&gt;"",Table1[[#This Row],[Ngày hóa đơn]],Table1[[#This Row],[Ngày hạch toán]])</f>
        <v>45698</v>
      </c>
      <c r="T2668" s="8">
        <v>30</v>
      </c>
      <c r="U2668" s="7">
        <f>IF(Table1[[#This Row],[Ngày tính CN]]="","",S2668+T2668)</f>
        <v>45728</v>
      </c>
      <c r="V2668" s="71">
        <f ca="1">IF(Table1[[#This Row],[Hạn thanh toán]]="","",IF((U2668-NOW())&lt;0,0,(U2668-NOW())))</f>
        <v>0</v>
      </c>
      <c r="W2668" s="278"/>
      <c r="X2668" s="278" t="str">
        <f t="shared" ca="1" si="356"/>
        <v/>
      </c>
      <c r="Y2668" s="3" t="str">
        <f t="shared" si="357"/>
        <v>Đã thanh toán</v>
      </c>
      <c r="Z2668" s="250">
        <f>Table1[[#This Row],[Hạn thanh toán]]</f>
        <v>45728</v>
      </c>
      <c r="AA2668" s="250">
        <f>Table1[[#This Row],[Ngày Thanh toán]]</f>
        <v>45741</v>
      </c>
      <c r="AD2668" s="3" t="str">
        <f>IF(Table1[[#This Row],[Mã khách hàng]]="","",VLOOKUP($A2668,Ma_KH!$A:$Q,Ma_KH!O$1,0))</f>
        <v>BRG - FUJIMART</v>
      </c>
      <c r="AE2668" s="3" t="str">
        <f>IF(Table1[[#This Row],[Mã khách hàng]]="","",VLOOKUP($A2668,Ma_KH!$A:$Q,Ma_KH!P$1,0))</f>
        <v>CÔNG TY TNHH BÁN LẺ FUJIMART VIỆT NAM</v>
      </c>
      <c r="AF2668" s="3" t="str">
        <f>VLOOKUP(A2668,Ma_KH!A:Q,Ma_KH!J$1,0)</f>
        <v>Vũ Anh Tuấn</v>
      </c>
    </row>
    <row r="2669" spans="1:32">
      <c r="A2669" s="242" t="s">
        <v>184</v>
      </c>
      <c r="B2669" s="242" t="s">
        <v>5155</v>
      </c>
      <c r="C2669" s="88">
        <v>45698</v>
      </c>
      <c r="D2669" s="89" t="s">
        <v>19516</v>
      </c>
      <c r="E2669" s="318">
        <v>45698</v>
      </c>
      <c r="F2669" s="242" t="s">
        <v>20476</v>
      </c>
      <c r="G2669" s="242" t="s">
        <v>5165</v>
      </c>
      <c r="H2669" s="241">
        <v>1768304</v>
      </c>
      <c r="I2669" s="241">
        <v>0</v>
      </c>
      <c r="J2669" s="241">
        <v>141464</v>
      </c>
      <c r="K2669" s="241">
        <v>1909768</v>
      </c>
      <c r="L2669" s="8" t="s">
        <v>24</v>
      </c>
      <c r="M2669" s="21">
        <v>45741</v>
      </c>
      <c r="O2669" s="278">
        <f>IF(Table1[[#This Row],[Phân loại]]="Tồn đầu kỳ",Table1[[#This Row],[Tổng giá trị]],0)</f>
        <v>0</v>
      </c>
      <c r="P2669" s="8">
        <f>IF(Table1[[#This Row],[Số còn phải thu ĐK]]&lt;&gt;0,0,IF(Table1[[#This Row],[Phân loại]]="Bán hàng",Table1[[#This Row],[Tổng giá trị]],-Table1[[#This Row],[Tổng giá trị]]))</f>
        <v>1909768</v>
      </c>
      <c r="Q2669" s="278">
        <f t="shared" si="355"/>
        <v>1909768</v>
      </c>
      <c r="R2669" s="8">
        <f>Table1[[#This Row],[Số còn phải thu ĐK]]+Table1[[#This Row],[Giá Trị HD sau CK]]-Table1[[#This Row],[Số tiền đã thu]]</f>
        <v>0</v>
      </c>
      <c r="S2669" s="7">
        <f>IF(Table1[[#This Row],[Ngày hóa đơn]]&lt;&gt;"",Table1[[#This Row],[Ngày hóa đơn]],Table1[[#This Row],[Ngày hạch toán]])</f>
        <v>45698</v>
      </c>
      <c r="T2669" s="8">
        <v>30</v>
      </c>
      <c r="U2669" s="7">
        <f>IF(Table1[[#This Row],[Ngày tính CN]]="","",S2669+T2669)</f>
        <v>45728</v>
      </c>
      <c r="V2669" s="71">
        <f ca="1">IF(Table1[[#This Row],[Hạn thanh toán]]="","",IF((U2669-NOW())&lt;0,0,(U2669-NOW())))</f>
        <v>0</v>
      </c>
      <c r="W2669" s="278"/>
      <c r="X2669" s="278" t="str">
        <f t="shared" ca="1" si="356"/>
        <v/>
      </c>
      <c r="Y2669" s="3" t="str">
        <f t="shared" si="357"/>
        <v>Đã thanh toán</v>
      </c>
      <c r="Z2669" s="250">
        <f>Table1[[#This Row],[Hạn thanh toán]]</f>
        <v>45728</v>
      </c>
      <c r="AA2669" s="250">
        <f>Table1[[#This Row],[Ngày Thanh toán]]</f>
        <v>45741</v>
      </c>
      <c r="AD2669" s="3" t="str">
        <f>IF(Table1[[#This Row],[Mã khách hàng]]="","",VLOOKUP($A2669,Ma_KH!$A:$Q,Ma_KH!O$1,0))</f>
        <v>BRG - FUJIMART</v>
      </c>
      <c r="AE2669" s="3" t="str">
        <f>IF(Table1[[#This Row],[Mã khách hàng]]="","",VLOOKUP($A2669,Ma_KH!$A:$Q,Ma_KH!P$1,0))</f>
        <v>CÔNG TY TNHH BÁN LẺ FUJIMART VIỆT NAM</v>
      </c>
      <c r="AF2669" s="3" t="str">
        <f>VLOOKUP(A2669,Ma_KH!A:Q,Ma_KH!J$1,0)</f>
        <v>Vũ Anh Tuấn</v>
      </c>
    </row>
    <row r="2670" spans="1:32">
      <c r="A2670" s="242" t="s">
        <v>184</v>
      </c>
      <c r="B2670" s="242" t="s">
        <v>5155</v>
      </c>
      <c r="C2670" s="88">
        <v>45698</v>
      </c>
      <c r="D2670" s="89" t="s">
        <v>19517</v>
      </c>
      <c r="E2670" s="318">
        <v>45698</v>
      </c>
      <c r="F2670" s="242" t="s">
        <v>20477</v>
      </c>
      <c r="G2670" s="242" t="s">
        <v>5326</v>
      </c>
      <c r="H2670" s="241">
        <v>1701885</v>
      </c>
      <c r="I2670" s="241">
        <v>0</v>
      </c>
      <c r="J2670" s="241">
        <v>136151</v>
      </c>
      <c r="K2670" s="241">
        <v>1838036</v>
      </c>
      <c r="L2670" s="8" t="s">
        <v>24</v>
      </c>
      <c r="M2670" s="21">
        <v>45741</v>
      </c>
      <c r="O2670" s="278">
        <f>IF(Table1[[#This Row],[Phân loại]]="Tồn đầu kỳ",Table1[[#This Row],[Tổng giá trị]],0)</f>
        <v>0</v>
      </c>
      <c r="P2670" s="8">
        <f>IF(Table1[[#This Row],[Số còn phải thu ĐK]]&lt;&gt;0,0,IF(Table1[[#This Row],[Phân loại]]="Bán hàng",Table1[[#This Row],[Tổng giá trị]],-Table1[[#This Row],[Tổng giá trị]]))</f>
        <v>1838036</v>
      </c>
      <c r="Q2670" s="278">
        <f t="shared" si="355"/>
        <v>1838036</v>
      </c>
      <c r="R2670" s="8">
        <f>Table1[[#This Row],[Số còn phải thu ĐK]]+Table1[[#This Row],[Giá Trị HD sau CK]]-Table1[[#This Row],[Số tiền đã thu]]</f>
        <v>0</v>
      </c>
      <c r="S2670" s="7">
        <f>IF(Table1[[#This Row],[Ngày hóa đơn]]&lt;&gt;"",Table1[[#This Row],[Ngày hóa đơn]],Table1[[#This Row],[Ngày hạch toán]])</f>
        <v>45698</v>
      </c>
      <c r="T2670" s="8">
        <v>30</v>
      </c>
      <c r="U2670" s="7">
        <f>IF(Table1[[#This Row],[Ngày tính CN]]="","",S2670+T2670)</f>
        <v>45728</v>
      </c>
      <c r="V2670" s="71">
        <f ca="1">IF(Table1[[#This Row],[Hạn thanh toán]]="","",IF((U2670-NOW())&lt;0,0,(U2670-NOW())))</f>
        <v>0</v>
      </c>
      <c r="W2670" s="278"/>
      <c r="X2670" s="278" t="str">
        <f t="shared" ca="1" si="356"/>
        <v/>
      </c>
      <c r="Y2670" s="3" t="str">
        <f t="shared" si="357"/>
        <v>Đã thanh toán</v>
      </c>
      <c r="Z2670" s="250">
        <f>Table1[[#This Row],[Hạn thanh toán]]</f>
        <v>45728</v>
      </c>
      <c r="AA2670" s="250">
        <f>Table1[[#This Row],[Ngày Thanh toán]]</f>
        <v>45741</v>
      </c>
      <c r="AD2670" s="3" t="str">
        <f>IF(Table1[[#This Row],[Mã khách hàng]]="","",VLOOKUP($A2670,Ma_KH!$A:$Q,Ma_KH!O$1,0))</f>
        <v>BRG - FUJIMART</v>
      </c>
      <c r="AE2670" s="3" t="str">
        <f>IF(Table1[[#This Row],[Mã khách hàng]]="","",VLOOKUP($A2670,Ma_KH!$A:$Q,Ma_KH!P$1,0))</f>
        <v>CÔNG TY TNHH BÁN LẺ FUJIMART VIỆT NAM</v>
      </c>
      <c r="AF2670" s="3" t="str">
        <f>VLOOKUP(A2670,Ma_KH!A:Q,Ma_KH!J$1,0)</f>
        <v>Vũ Anh Tuấn</v>
      </c>
    </row>
    <row r="2671" spans="1:32">
      <c r="A2671" s="242" t="s">
        <v>184</v>
      </c>
      <c r="B2671" s="242" t="s">
        <v>5155</v>
      </c>
      <c r="C2671" s="90">
        <v>45698</v>
      </c>
      <c r="D2671" s="91" t="s">
        <v>19518</v>
      </c>
      <c r="E2671" s="318">
        <v>45698</v>
      </c>
      <c r="F2671" s="242" t="s">
        <v>20478</v>
      </c>
      <c r="G2671" s="242" t="s">
        <v>5215</v>
      </c>
      <c r="H2671" s="241">
        <v>1000766</v>
      </c>
      <c r="I2671" s="241">
        <v>0</v>
      </c>
      <c r="J2671" s="241">
        <v>80061</v>
      </c>
      <c r="K2671" s="241">
        <v>1080827</v>
      </c>
      <c r="L2671" s="8" t="s">
        <v>24</v>
      </c>
      <c r="M2671" s="21">
        <v>45741</v>
      </c>
      <c r="O2671" s="278">
        <f>IF(Table1[[#This Row],[Phân loại]]="Tồn đầu kỳ",Table1[[#This Row],[Tổng giá trị]],0)</f>
        <v>0</v>
      </c>
      <c r="P2671" s="8">
        <f>IF(Table1[[#This Row],[Số còn phải thu ĐK]]&lt;&gt;0,0,IF(Table1[[#This Row],[Phân loại]]="Bán hàng",Table1[[#This Row],[Tổng giá trị]],-Table1[[#This Row],[Tổng giá trị]]))</f>
        <v>1080827</v>
      </c>
      <c r="Q2671" s="278">
        <f t="shared" si="355"/>
        <v>1080827</v>
      </c>
      <c r="R2671" s="8">
        <f>Table1[[#This Row],[Số còn phải thu ĐK]]+Table1[[#This Row],[Giá Trị HD sau CK]]-Table1[[#This Row],[Số tiền đã thu]]</f>
        <v>0</v>
      </c>
      <c r="S2671" s="7">
        <f>IF(Table1[[#This Row],[Ngày hóa đơn]]&lt;&gt;"",Table1[[#This Row],[Ngày hóa đơn]],Table1[[#This Row],[Ngày hạch toán]])</f>
        <v>45698</v>
      </c>
      <c r="T2671" s="8">
        <v>30</v>
      </c>
      <c r="U2671" s="7">
        <f>IF(Table1[[#This Row],[Ngày tính CN]]="","",S2671+T2671)</f>
        <v>45728</v>
      </c>
      <c r="V2671" s="71">
        <f ca="1">IF(Table1[[#This Row],[Hạn thanh toán]]="","",IF((U2671-NOW())&lt;0,0,(U2671-NOW())))</f>
        <v>0</v>
      </c>
      <c r="W2671" s="278"/>
      <c r="X2671" s="278" t="str">
        <f t="shared" ca="1" si="356"/>
        <v/>
      </c>
      <c r="Y2671" s="3" t="str">
        <f t="shared" si="357"/>
        <v>Đã thanh toán</v>
      </c>
      <c r="Z2671" s="250">
        <f>Table1[[#This Row],[Hạn thanh toán]]</f>
        <v>45728</v>
      </c>
      <c r="AA2671" s="250">
        <f>Table1[[#This Row],[Ngày Thanh toán]]</f>
        <v>45741</v>
      </c>
      <c r="AD2671" s="3" t="str">
        <f>IF(Table1[[#This Row],[Mã khách hàng]]="","",VLOOKUP($A2671,Ma_KH!$A:$Q,Ma_KH!O$1,0))</f>
        <v>BRG - FUJIMART</v>
      </c>
      <c r="AE2671" s="3" t="str">
        <f>IF(Table1[[#This Row],[Mã khách hàng]]="","",VLOOKUP($A2671,Ma_KH!$A:$Q,Ma_KH!P$1,0))</f>
        <v>CÔNG TY TNHH BÁN LẺ FUJIMART VIỆT NAM</v>
      </c>
      <c r="AF2671" s="3" t="str">
        <f>VLOOKUP(A2671,Ma_KH!A:Q,Ma_KH!J$1,0)</f>
        <v>Vũ Anh Tuấn</v>
      </c>
    </row>
    <row r="2672" spans="1:32">
      <c r="A2672" s="242" t="s">
        <v>184</v>
      </c>
      <c r="B2672" s="242" t="s">
        <v>5155</v>
      </c>
      <c r="C2672" s="90">
        <v>45698</v>
      </c>
      <c r="D2672" s="91" t="s">
        <v>19519</v>
      </c>
      <c r="E2672" s="318">
        <v>45698</v>
      </c>
      <c r="F2672" s="242" t="s">
        <v>20479</v>
      </c>
      <c r="G2672" s="242" t="s">
        <v>5200</v>
      </c>
      <c r="H2672" s="241">
        <v>1263155</v>
      </c>
      <c r="I2672" s="241">
        <v>0</v>
      </c>
      <c r="J2672" s="241">
        <v>101052</v>
      </c>
      <c r="K2672" s="241">
        <v>1364207</v>
      </c>
      <c r="L2672" s="8" t="s">
        <v>24</v>
      </c>
      <c r="M2672" s="21">
        <v>45741</v>
      </c>
      <c r="O2672" s="278">
        <f>IF(Table1[[#This Row],[Phân loại]]="Tồn đầu kỳ",Table1[[#This Row],[Tổng giá trị]],0)</f>
        <v>0</v>
      </c>
      <c r="P2672" s="8">
        <f>IF(Table1[[#This Row],[Số còn phải thu ĐK]]&lt;&gt;0,0,IF(Table1[[#This Row],[Phân loại]]="Bán hàng",Table1[[#This Row],[Tổng giá trị]],-Table1[[#This Row],[Tổng giá trị]]))</f>
        <v>1364207</v>
      </c>
      <c r="Q2672" s="278">
        <f>IF(M2672&lt;&gt;"",IF(O2672&lt;&gt;0,O2672,P2672),0)</f>
        <v>1364207</v>
      </c>
      <c r="R2672" s="8">
        <f>Table1[[#This Row],[Số còn phải thu ĐK]]+Table1[[#This Row],[Giá Trị HD sau CK]]-Table1[[#This Row],[Số tiền đã thu]]</f>
        <v>0</v>
      </c>
      <c r="S2672" s="7">
        <f>IF(Table1[[#This Row],[Ngày hóa đơn]]&lt;&gt;"",Table1[[#This Row],[Ngày hóa đơn]],Table1[[#This Row],[Ngày hạch toán]])</f>
        <v>45698</v>
      </c>
      <c r="T2672" s="8">
        <v>30</v>
      </c>
      <c r="U2672" s="7">
        <f>IF(Table1[[#This Row],[Ngày tính CN]]="","",S2672+T2672)</f>
        <v>45728</v>
      </c>
      <c r="V2672" s="71">
        <f ca="1">IF(Table1[[#This Row],[Hạn thanh toán]]="","",IF((U2672-NOW())&lt;0,0,(U2672-NOW())))</f>
        <v>0</v>
      </c>
      <c r="W2672" s="278"/>
      <c r="X2672" s="278" t="str">
        <f ca="1">IF(OR($U2672="",$R2672=0),"",IF((U$4-NOW())&lt;0,-($U2672-NOW()),0))</f>
        <v/>
      </c>
      <c r="Y2672" s="3" t="str">
        <f>IF(R2672=0,"Đã thanh toán",IF(X2672="","",IF(X2672&lt;=0,"Chưa đến hạn thanh toán",IF(X2672&lt;=30,"Nợ quá hạn 30 ngày",IF(X2672&lt;=60,"Nợ quá hạn từ 30 ngày đến 60 ngày",IF(X2672&lt;=90,"Nợ quá hạn từ 60 ngày đến 90 ngày",IF(X2672&lt;=120,"Nợ quá hạn từ 90 ngày đến 120 ngày","Nợ quá hạn hơn 120 ngày có khả năng mất thanh toán")))))))</f>
        <v>Đã thanh toán</v>
      </c>
      <c r="Z2672" s="250">
        <f>Table1[[#This Row],[Hạn thanh toán]]</f>
        <v>45728</v>
      </c>
      <c r="AA2672" s="250">
        <f>Table1[[#This Row],[Ngày Thanh toán]]</f>
        <v>45741</v>
      </c>
      <c r="AD2672" s="3" t="str">
        <f>IF(Table1[[#This Row],[Mã khách hàng]]="","",VLOOKUP($A2672,Ma_KH!$A:$Q,Ma_KH!O$1,0))</f>
        <v>BRG - FUJIMART</v>
      </c>
      <c r="AE2672" s="3" t="str">
        <f>IF(Table1[[#This Row],[Mã khách hàng]]="","",VLOOKUP($A2672,Ma_KH!$A:$Q,Ma_KH!P$1,0))</f>
        <v>CÔNG TY TNHH BÁN LẺ FUJIMART VIỆT NAM</v>
      </c>
      <c r="AF2672" s="3" t="str">
        <f>VLOOKUP(A2672,Ma_KH!A:Q,Ma_KH!J$1,0)</f>
        <v>Vũ Anh Tuấn</v>
      </c>
    </row>
    <row r="2673" spans="1:32">
      <c r="A2673" s="242" t="s">
        <v>184</v>
      </c>
      <c r="B2673" s="242" t="s">
        <v>5155</v>
      </c>
      <c r="C2673" s="88">
        <v>45699</v>
      </c>
      <c r="D2673" s="89" t="s">
        <v>19520</v>
      </c>
      <c r="E2673" s="318">
        <v>45699</v>
      </c>
      <c r="F2673" s="242" t="s">
        <v>20480</v>
      </c>
      <c r="G2673" s="242" t="s">
        <v>5161</v>
      </c>
      <c r="H2673" s="241">
        <v>446560</v>
      </c>
      <c r="I2673" s="241">
        <v>0</v>
      </c>
      <c r="J2673" s="241">
        <v>35725</v>
      </c>
      <c r="K2673" s="241">
        <v>482285</v>
      </c>
      <c r="L2673" s="8" t="s">
        <v>24</v>
      </c>
      <c r="M2673" s="21">
        <v>45741</v>
      </c>
      <c r="O2673" s="278">
        <f>IF(Table1[[#This Row],[Phân loại]]="Tồn đầu kỳ",Table1[[#This Row],[Tổng giá trị]],0)</f>
        <v>0</v>
      </c>
      <c r="P2673" s="8">
        <f>IF(Table1[[#This Row],[Số còn phải thu ĐK]]&lt;&gt;0,0,IF(Table1[[#This Row],[Phân loại]]="Bán hàng",Table1[[#This Row],[Tổng giá trị]],-Table1[[#This Row],[Tổng giá trị]]))</f>
        <v>482285</v>
      </c>
      <c r="Q2673" s="278">
        <f t="shared" ref="Q2673:Q2676" si="358">IF(M2673&lt;&gt;"",IF(O2673&lt;&gt;0,O2673,P2673),0)</f>
        <v>482285</v>
      </c>
      <c r="R2673" s="8">
        <f>Table1[[#This Row],[Số còn phải thu ĐK]]+Table1[[#This Row],[Giá Trị HD sau CK]]-Table1[[#This Row],[Số tiền đã thu]]</f>
        <v>0</v>
      </c>
      <c r="S2673" s="7">
        <f>IF(Table1[[#This Row],[Ngày hóa đơn]]&lt;&gt;"",Table1[[#This Row],[Ngày hóa đơn]],Table1[[#This Row],[Ngày hạch toán]])</f>
        <v>45699</v>
      </c>
      <c r="T2673" s="8">
        <v>30</v>
      </c>
      <c r="U2673" s="7">
        <f>IF(Table1[[#This Row],[Ngày tính CN]]="","",S2673+T2673)</f>
        <v>45729</v>
      </c>
      <c r="V2673" s="71">
        <f ca="1">IF(Table1[[#This Row],[Hạn thanh toán]]="","",IF((U2673-NOW())&lt;0,0,(U2673-NOW())))</f>
        <v>0</v>
      </c>
      <c r="W2673" s="278"/>
      <c r="X2673" s="278" t="str">
        <f t="shared" ref="X2673:X2676" ca="1" si="359">IF(OR($U2673="",$R2673=0),"",IF((U$4-NOW())&lt;0,-($U2673-NOW()),0))</f>
        <v/>
      </c>
      <c r="Y2673" s="3" t="str">
        <f t="shared" ref="Y2673:Y2676" si="360">IF(R2673=0,"Đã thanh toán",IF(X2673="","",IF(X2673&lt;=0,"Chưa đến hạn thanh toán",IF(X2673&lt;=30,"Nợ quá hạn 30 ngày",IF(X2673&lt;=60,"Nợ quá hạn từ 30 ngày đến 60 ngày",IF(X2673&lt;=90,"Nợ quá hạn từ 60 ngày đến 90 ngày",IF(X2673&lt;=120,"Nợ quá hạn từ 90 ngày đến 120 ngày","Nợ quá hạn hơn 120 ngày có khả năng mất thanh toán")))))))</f>
        <v>Đã thanh toán</v>
      </c>
      <c r="Z2673" s="250">
        <f>Table1[[#This Row],[Hạn thanh toán]]</f>
        <v>45729</v>
      </c>
      <c r="AA2673" s="250">
        <f>Table1[[#This Row],[Ngày Thanh toán]]</f>
        <v>45741</v>
      </c>
      <c r="AD2673" s="3" t="str">
        <f>IF(Table1[[#This Row],[Mã khách hàng]]="","",VLOOKUP($A2673,Ma_KH!$A:$Q,Ma_KH!O$1,0))</f>
        <v>BRG - FUJIMART</v>
      </c>
      <c r="AE2673" s="3" t="str">
        <f>IF(Table1[[#This Row],[Mã khách hàng]]="","",VLOOKUP($A2673,Ma_KH!$A:$Q,Ma_KH!P$1,0))</f>
        <v>CÔNG TY TNHH BÁN LẺ FUJIMART VIỆT NAM</v>
      </c>
      <c r="AF2673" s="3" t="str">
        <f>VLOOKUP(A2673,Ma_KH!A:Q,Ma_KH!J$1,0)</f>
        <v>Vũ Anh Tuấn</v>
      </c>
    </row>
    <row r="2674" spans="1:32">
      <c r="A2674" s="242" t="s">
        <v>184</v>
      </c>
      <c r="B2674" s="242" t="s">
        <v>5155</v>
      </c>
      <c r="C2674" s="88">
        <v>45699</v>
      </c>
      <c r="D2674" s="89" t="s">
        <v>19521</v>
      </c>
      <c r="E2674" s="318">
        <v>45699</v>
      </c>
      <c r="F2674" s="242" t="s">
        <v>20481</v>
      </c>
      <c r="G2674" s="242" t="s">
        <v>5237</v>
      </c>
      <c r="H2674" s="241">
        <v>2302235</v>
      </c>
      <c r="I2674" s="241">
        <v>0</v>
      </c>
      <c r="J2674" s="241">
        <v>184179</v>
      </c>
      <c r="K2674" s="241">
        <v>2486414</v>
      </c>
      <c r="L2674" s="8" t="s">
        <v>24</v>
      </c>
      <c r="M2674" s="21">
        <v>45741</v>
      </c>
      <c r="O2674" s="278">
        <f>IF(Table1[[#This Row],[Phân loại]]="Tồn đầu kỳ",Table1[[#This Row],[Tổng giá trị]],0)</f>
        <v>0</v>
      </c>
      <c r="P2674" s="8">
        <f>IF(Table1[[#This Row],[Số còn phải thu ĐK]]&lt;&gt;0,0,IF(Table1[[#This Row],[Phân loại]]="Bán hàng",Table1[[#This Row],[Tổng giá trị]],-Table1[[#This Row],[Tổng giá trị]]))</f>
        <v>2486414</v>
      </c>
      <c r="Q2674" s="278">
        <f t="shared" si="358"/>
        <v>2486414</v>
      </c>
      <c r="R2674" s="8">
        <f>Table1[[#This Row],[Số còn phải thu ĐK]]+Table1[[#This Row],[Giá Trị HD sau CK]]-Table1[[#This Row],[Số tiền đã thu]]</f>
        <v>0</v>
      </c>
      <c r="S2674" s="7">
        <f>IF(Table1[[#This Row],[Ngày hóa đơn]]&lt;&gt;"",Table1[[#This Row],[Ngày hóa đơn]],Table1[[#This Row],[Ngày hạch toán]])</f>
        <v>45699</v>
      </c>
      <c r="T2674" s="8">
        <v>30</v>
      </c>
      <c r="U2674" s="7">
        <f>IF(Table1[[#This Row],[Ngày tính CN]]="","",S2674+T2674)</f>
        <v>45729</v>
      </c>
      <c r="V2674" s="71">
        <f ca="1">IF(Table1[[#This Row],[Hạn thanh toán]]="","",IF((U2674-NOW())&lt;0,0,(U2674-NOW())))</f>
        <v>0</v>
      </c>
      <c r="W2674" s="278"/>
      <c r="X2674" s="278" t="str">
        <f t="shared" ca="1" si="359"/>
        <v/>
      </c>
      <c r="Y2674" s="3" t="str">
        <f t="shared" si="360"/>
        <v>Đã thanh toán</v>
      </c>
      <c r="Z2674" s="250">
        <f>Table1[[#This Row],[Hạn thanh toán]]</f>
        <v>45729</v>
      </c>
      <c r="AA2674" s="250">
        <f>Table1[[#This Row],[Ngày Thanh toán]]</f>
        <v>45741</v>
      </c>
      <c r="AD2674" s="3" t="str">
        <f>IF(Table1[[#This Row],[Mã khách hàng]]="","",VLOOKUP($A2674,Ma_KH!$A:$Q,Ma_KH!O$1,0))</f>
        <v>BRG - FUJIMART</v>
      </c>
      <c r="AE2674" s="3" t="str">
        <f>IF(Table1[[#This Row],[Mã khách hàng]]="","",VLOOKUP($A2674,Ma_KH!$A:$Q,Ma_KH!P$1,0))</f>
        <v>CÔNG TY TNHH BÁN LẺ FUJIMART VIỆT NAM</v>
      </c>
      <c r="AF2674" s="3" t="str">
        <f>VLOOKUP(A2674,Ma_KH!A:Q,Ma_KH!J$1,0)</f>
        <v>Vũ Anh Tuấn</v>
      </c>
    </row>
    <row r="2675" spans="1:32">
      <c r="A2675" s="242" t="s">
        <v>184</v>
      </c>
      <c r="B2675" s="242" t="s">
        <v>5155</v>
      </c>
      <c r="C2675" s="88">
        <v>45699</v>
      </c>
      <c r="D2675" s="89" t="s">
        <v>19522</v>
      </c>
      <c r="E2675" s="318">
        <v>45699</v>
      </c>
      <c r="F2675" s="242" t="s">
        <v>20482</v>
      </c>
      <c r="G2675" s="242" t="s">
        <v>5356</v>
      </c>
      <c r="H2675" s="241">
        <v>688134</v>
      </c>
      <c r="I2675" s="241">
        <v>0</v>
      </c>
      <c r="J2675" s="241">
        <v>55051</v>
      </c>
      <c r="K2675" s="241">
        <v>743185</v>
      </c>
      <c r="L2675" s="8" t="s">
        <v>24</v>
      </c>
      <c r="M2675" s="21">
        <v>45741</v>
      </c>
      <c r="O2675" s="278">
        <f>IF(Table1[[#This Row],[Phân loại]]="Tồn đầu kỳ",Table1[[#This Row],[Tổng giá trị]],0)</f>
        <v>0</v>
      </c>
      <c r="P2675" s="8">
        <f>IF(Table1[[#This Row],[Số còn phải thu ĐK]]&lt;&gt;0,0,IF(Table1[[#This Row],[Phân loại]]="Bán hàng",Table1[[#This Row],[Tổng giá trị]],-Table1[[#This Row],[Tổng giá trị]]))</f>
        <v>743185</v>
      </c>
      <c r="Q2675" s="278">
        <f t="shared" si="358"/>
        <v>743185</v>
      </c>
      <c r="R2675" s="8">
        <f>Table1[[#This Row],[Số còn phải thu ĐK]]+Table1[[#This Row],[Giá Trị HD sau CK]]-Table1[[#This Row],[Số tiền đã thu]]</f>
        <v>0</v>
      </c>
      <c r="S2675" s="7">
        <f>IF(Table1[[#This Row],[Ngày hóa đơn]]&lt;&gt;"",Table1[[#This Row],[Ngày hóa đơn]],Table1[[#This Row],[Ngày hạch toán]])</f>
        <v>45699</v>
      </c>
      <c r="T2675" s="8">
        <v>30</v>
      </c>
      <c r="U2675" s="7">
        <f>IF(Table1[[#This Row],[Ngày tính CN]]="","",S2675+T2675)</f>
        <v>45729</v>
      </c>
      <c r="V2675" s="71">
        <f ca="1">IF(Table1[[#This Row],[Hạn thanh toán]]="","",IF((U2675-NOW())&lt;0,0,(U2675-NOW())))</f>
        <v>0</v>
      </c>
      <c r="W2675" s="278"/>
      <c r="X2675" s="278" t="str">
        <f t="shared" ca="1" si="359"/>
        <v/>
      </c>
      <c r="Y2675" s="3" t="str">
        <f t="shared" si="360"/>
        <v>Đã thanh toán</v>
      </c>
      <c r="Z2675" s="250">
        <f>Table1[[#This Row],[Hạn thanh toán]]</f>
        <v>45729</v>
      </c>
      <c r="AA2675" s="250">
        <f>Table1[[#This Row],[Ngày Thanh toán]]</f>
        <v>45741</v>
      </c>
      <c r="AD2675" s="3" t="str">
        <f>IF(Table1[[#This Row],[Mã khách hàng]]="","",VLOOKUP($A2675,Ma_KH!$A:$Q,Ma_KH!O$1,0))</f>
        <v>BRG - FUJIMART</v>
      </c>
      <c r="AE2675" s="3" t="str">
        <f>IF(Table1[[#This Row],[Mã khách hàng]]="","",VLOOKUP($A2675,Ma_KH!$A:$Q,Ma_KH!P$1,0))</f>
        <v>CÔNG TY TNHH BÁN LẺ FUJIMART VIỆT NAM</v>
      </c>
      <c r="AF2675" s="3" t="str">
        <f>VLOOKUP(A2675,Ma_KH!A:Q,Ma_KH!J$1,0)</f>
        <v>Vũ Anh Tuấn</v>
      </c>
    </row>
    <row r="2676" spans="1:32">
      <c r="A2676" s="242" t="s">
        <v>184</v>
      </c>
      <c r="B2676" s="242" t="s">
        <v>5155</v>
      </c>
      <c r="C2676" s="90">
        <v>45699</v>
      </c>
      <c r="D2676" s="91" t="s">
        <v>19523</v>
      </c>
      <c r="E2676" s="318">
        <v>45699</v>
      </c>
      <c r="F2676" s="242" t="s">
        <v>20483</v>
      </c>
      <c r="G2676" s="242" t="s">
        <v>5207</v>
      </c>
      <c r="H2676" s="241">
        <v>1054710</v>
      </c>
      <c r="I2676" s="241">
        <v>0</v>
      </c>
      <c r="J2676" s="241">
        <v>84377</v>
      </c>
      <c r="K2676" s="241">
        <v>1139087</v>
      </c>
      <c r="L2676" s="8" t="s">
        <v>24</v>
      </c>
      <c r="M2676" s="21">
        <v>45741</v>
      </c>
      <c r="O2676" s="278">
        <f>IF(Table1[[#This Row],[Phân loại]]="Tồn đầu kỳ",Table1[[#This Row],[Tổng giá trị]],0)</f>
        <v>0</v>
      </c>
      <c r="P2676" s="8">
        <f>IF(Table1[[#This Row],[Số còn phải thu ĐK]]&lt;&gt;0,0,IF(Table1[[#This Row],[Phân loại]]="Bán hàng",Table1[[#This Row],[Tổng giá trị]],-Table1[[#This Row],[Tổng giá trị]]))</f>
        <v>1139087</v>
      </c>
      <c r="Q2676" s="278">
        <f t="shared" si="358"/>
        <v>1139087</v>
      </c>
      <c r="R2676" s="8">
        <f>Table1[[#This Row],[Số còn phải thu ĐK]]+Table1[[#This Row],[Giá Trị HD sau CK]]-Table1[[#This Row],[Số tiền đã thu]]</f>
        <v>0</v>
      </c>
      <c r="S2676" s="7">
        <f>IF(Table1[[#This Row],[Ngày hóa đơn]]&lt;&gt;"",Table1[[#This Row],[Ngày hóa đơn]],Table1[[#This Row],[Ngày hạch toán]])</f>
        <v>45699</v>
      </c>
      <c r="T2676" s="8">
        <v>30</v>
      </c>
      <c r="U2676" s="7">
        <f>IF(Table1[[#This Row],[Ngày tính CN]]="","",S2676+T2676)</f>
        <v>45729</v>
      </c>
      <c r="V2676" s="71">
        <f ca="1">IF(Table1[[#This Row],[Hạn thanh toán]]="","",IF((U2676-NOW())&lt;0,0,(U2676-NOW())))</f>
        <v>0</v>
      </c>
      <c r="W2676" s="278"/>
      <c r="X2676" s="278" t="str">
        <f t="shared" ca="1" si="359"/>
        <v/>
      </c>
      <c r="Y2676" s="3" t="str">
        <f t="shared" si="360"/>
        <v>Đã thanh toán</v>
      </c>
      <c r="Z2676" s="250">
        <f>Table1[[#This Row],[Hạn thanh toán]]</f>
        <v>45729</v>
      </c>
      <c r="AA2676" s="250">
        <f>Table1[[#This Row],[Ngày Thanh toán]]</f>
        <v>45741</v>
      </c>
      <c r="AD2676" s="3" t="str">
        <f>IF(Table1[[#This Row],[Mã khách hàng]]="","",VLOOKUP($A2676,Ma_KH!$A:$Q,Ma_KH!O$1,0))</f>
        <v>BRG - FUJIMART</v>
      </c>
      <c r="AE2676" s="3" t="str">
        <f>IF(Table1[[#This Row],[Mã khách hàng]]="","",VLOOKUP($A2676,Ma_KH!$A:$Q,Ma_KH!P$1,0))</f>
        <v>CÔNG TY TNHH BÁN LẺ FUJIMART VIỆT NAM</v>
      </c>
      <c r="AF2676" s="3" t="str">
        <f>VLOOKUP(A2676,Ma_KH!A:Q,Ma_KH!J$1,0)</f>
        <v>Vũ Anh Tuấn</v>
      </c>
    </row>
    <row r="2677" spans="1:32">
      <c r="A2677" s="242" t="s">
        <v>184</v>
      </c>
      <c r="B2677" s="242" t="s">
        <v>5155</v>
      </c>
      <c r="C2677" s="90">
        <v>45700</v>
      </c>
      <c r="D2677" s="91" t="s">
        <v>19524</v>
      </c>
      <c r="E2677" s="318">
        <v>45700</v>
      </c>
      <c r="F2677" s="242" t="s">
        <v>20484</v>
      </c>
      <c r="G2677" s="242" t="s">
        <v>5186</v>
      </c>
      <c r="H2677" s="241">
        <v>1395180</v>
      </c>
      <c r="I2677" s="241">
        <v>0</v>
      </c>
      <c r="J2677" s="241">
        <v>111614</v>
      </c>
      <c r="K2677" s="241">
        <v>1506794</v>
      </c>
      <c r="L2677" s="8" t="s">
        <v>24</v>
      </c>
      <c r="M2677" s="21">
        <v>45741</v>
      </c>
      <c r="O2677" s="278">
        <f>IF(Table1[[#This Row],[Phân loại]]="Tồn đầu kỳ",Table1[[#This Row],[Tổng giá trị]],0)</f>
        <v>0</v>
      </c>
      <c r="P2677" s="8">
        <f>IF(Table1[[#This Row],[Số còn phải thu ĐK]]&lt;&gt;0,0,IF(Table1[[#This Row],[Phân loại]]="Bán hàng",Table1[[#This Row],[Tổng giá trị]],-Table1[[#This Row],[Tổng giá trị]]))</f>
        <v>1506794</v>
      </c>
      <c r="Q2677" s="278">
        <f t="shared" ref="Q2677:Q2695" si="361">IF(M2677&lt;&gt;"",IF(O2677&lt;&gt;0,O2677,P2677),0)</f>
        <v>1506794</v>
      </c>
      <c r="R2677" s="8">
        <f>Table1[[#This Row],[Số còn phải thu ĐK]]+Table1[[#This Row],[Giá Trị HD sau CK]]-Table1[[#This Row],[Số tiền đã thu]]</f>
        <v>0</v>
      </c>
      <c r="S2677" s="7">
        <f>IF(Table1[[#This Row],[Ngày hóa đơn]]&lt;&gt;"",Table1[[#This Row],[Ngày hóa đơn]],Table1[[#This Row],[Ngày hạch toán]])</f>
        <v>45700</v>
      </c>
      <c r="T2677" s="8">
        <v>30</v>
      </c>
      <c r="U2677" s="7">
        <f>IF(Table1[[#This Row],[Ngày tính CN]]="","",S2677+T2677)</f>
        <v>45730</v>
      </c>
      <c r="V2677" s="71">
        <f ca="1">IF(Table1[[#This Row],[Hạn thanh toán]]="","",IF((U2677-NOW())&lt;0,0,(U2677-NOW())))</f>
        <v>0</v>
      </c>
      <c r="W2677" s="278"/>
      <c r="X2677" s="278" t="str">
        <f t="shared" ref="X2677:X2695" ca="1" si="362">IF(OR($U2677="",$R2677=0),"",IF((U$4-NOW())&lt;0,-($U2677-NOW()),0))</f>
        <v/>
      </c>
      <c r="Y2677" s="3" t="str">
        <f t="shared" ref="Y2677:Y2695" si="363">IF(R2677=0,"Đã thanh toán",IF(X2677="","",IF(X2677&lt;=0,"Chưa đến hạn thanh toán",IF(X2677&lt;=30,"Nợ quá hạn 30 ngày",IF(X2677&lt;=60,"Nợ quá hạn từ 30 ngày đến 60 ngày",IF(X2677&lt;=90,"Nợ quá hạn từ 60 ngày đến 90 ngày",IF(X2677&lt;=120,"Nợ quá hạn từ 90 ngày đến 120 ngày","Nợ quá hạn hơn 120 ngày có khả năng mất thanh toán")))))))</f>
        <v>Đã thanh toán</v>
      </c>
      <c r="Z2677" s="250">
        <f>Table1[[#This Row],[Hạn thanh toán]]</f>
        <v>45730</v>
      </c>
      <c r="AA2677" s="250">
        <f>Table1[[#This Row],[Ngày Thanh toán]]</f>
        <v>45741</v>
      </c>
      <c r="AD2677" s="3" t="str">
        <f>IF(Table1[[#This Row],[Mã khách hàng]]="","",VLOOKUP($A2677,Ma_KH!$A:$Q,Ma_KH!O$1,0))</f>
        <v>BRG - FUJIMART</v>
      </c>
      <c r="AE2677" s="3" t="str">
        <f>IF(Table1[[#This Row],[Mã khách hàng]]="","",VLOOKUP($A2677,Ma_KH!$A:$Q,Ma_KH!P$1,0))</f>
        <v>CÔNG TY TNHH BÁN LẺ FUJIMART VIỆT NAM</v>
      </c>
      <c r="AF2677" s="3" t="str">
        <f>VLOOKUP(A2677,Ma_KH!A:Q,Ma_KH!J$1,0)</f>
        <v>Vũ Anh Tuấn</v>
      </c>
    </row>
    <row r="2678" spans="1:32">
      <c r="A2678" s="242" t="s">
        <v>184</v>
      </c>
      <c r="B2678" s="242" t="s">
        <v>5155</v>
      </c>
      <c r="C2678" s="90">
        <v>45700</v>
      </c>
      <c r="D2678" s="91" t="s">
        <v>19525</v>
      </c>
      <c r="E2678" s="318">
        <v>45700</v>
      </c>
      <c r="F2678" s="242" t="s">
        <v>20485</v>
      </c>
      <c r="G2678" s="242" t="s">
        <v>5241</v>
      </c>
      <c r="H2678" s="241">
        <v>1824875</v>
      </c>
      <c r="I2678" s="241">
        <v>0</v>
      </c>
      <c r="J2678" s="241">
        <v>145990</v>
      </c>
      <c r="K2678" s="241">
        <v>1970865</v>
      </c>
      <c r="L2678" s="8" t="s">
        <v>24</v>
      </c>
      <c r="M2678" s="21">
        <v>45741</v>
      </c>
      <c r="O2678" s="278">
        <f>IF(Table1[[#This Row],[Phân loại]]="Tồn đầu kỳ",Table1[[#This Row],[Tổng giá trị]],0)</f>
        <v>0</v>
      </c>
      <c r="P2678" s="8">
        <f>IF(Table1[[#This Row],[Số còn phải thu ĐK]]&lt;&gt;0,0,IF(Table1[[#This Row],[Phân loại]]="Bán hàng",Table1[[#This Row],[Tổng giá trị]],-Table1[[#This Row],[Tổng giá trị]]))</f>
        <v>1970865</v>
      </c>
      <c r="Q2678" s="278">
        <f t="shared" si="361"/>
        <v>1970865</v>
      </c>
      <c r="R2678" s="8">
        <f>Table1[[#This Row],[Số còn phải thu ĐK]]+Table1[[#This Row],[Giá Trị HD sau CK]]-Table1[[#This Row],[Số tiền đã thu]]</f>
        <v>0</v>
      </c>
      <c r="S2678" s="7">
        <f>IF(Table1[[#This Row],[Ngày hóa đơn]]&lt;&gt;"",Table1[[#This Row],[Ngày hóa đơn]],Table1[[#This Row],[Ngày hạch toán]])</f>
        <v>45700</v>
      </c>
      <c r="T2678" s="8">
        <v>30</v>
      </c>
      <c r="U2678" s="7">
        <f>IF(Table1[[#This Row],[Ngày tính CN]]="","",S2678+T2678)</f>
        <v>45730</v>
      </c>
      <c r="V2678" s="71">
        <f ca="1">IF(Table1[[#This Row],[Hạn thanh toán]]="","",IF((U2678-NOW())&lt;0,0,(U2678-NOW())))</f>
        <v>0</v>
      </c>
      <c r="W2678" s="278"/>
      <c r="X2678" s="278" t="str">
        <f t="shared" ca="1" si="362"/>
        <v/>
      </c>
      <c r="Y2678" s="3" t="str">
        <f t="shared" si="363"/>
        <v>Đã thanh toán</v>
      </c>
      <c r="Z2678" s="250">
        <f>Table1[[#This Row],[Hạn thanh toán]]</f>
        <v>45730</v>
      </c>
      <c r="AA2678" s="250">
        <f>Table1[[#This Row],[Ngày Thanh toán]]</f>
        <v>45741</v>
      </c>
      <c r="AD2678" s="3" t="str">
        <f>IF(Table1[[#This Row],[Mã khách hàng]]="","",VLOOKUP($A2678,Ma_KH!$A:$Q,Ma_KH!O$1,0))</f>
        <v>BRG - FUJIMART</v>
      </c>
      <c r="AE2678" s="3" t="str">
        <f>IF(Table1[[#This Row],[Mã khách hàng]]="","",VLOOKUP($A2678,Ma_KH!$A:$Q,Ma_KH!P$1,0))</f>
        <v>CÔNG TY TNHH BÁN LẺ FUJIMART VIỆT NAM</v>
      </c>
      <c r="AF2678" s="3" t="str">
        <f>VLOOKUP(A2678,Ma_KH!A:Q,Ma_KH!J$1,0)</f>
        <v>Vũ Anh Tuấn</v>
      </c>
    </row>
    <row r="2679" spans="1:32">
      <c r="A2679" s="242" t="s">
        <v>184</v>
      </c>
      <c r="B2679" s="242" t="s">
        <v>5155</v>
      </c>
      <c r="C2679" s="90">
        <v>45702</v>
      </c>
      <c r="D2679" s="91" t="s">
        <v>19526</v>
      </c>
      <c r="E2679" s="318">
        <v>45702</v>
      </c>
      <c r="F2679" s="242" t="s">
        <v>20486</v>
      </c>
      <c r="G2679" s="242" t="s">
        <v>5228</v>
      </c>
      <c r="H2679" s="241">
        <v>1597260</v>
      </c>
      <c r="I2679" s="241">
        <v>0</v>
      </c>
      <c r="J2679" s="241">
        <v>127781</v>
      </c>
      <c r="K2679" s="241">
        <v>1725041</v>
      </c>
      <c r="L2679" s="8" t="s">
        <v>24</v>
      </c>
      <c r="M2679" s="21">
        <v>45741</v>
      </c>
      <c r="O2679" s="278">
        <f>IF(Table1[[#This Row],[Phân loại]]="Tồn đầu kỳ",Table1[[#This Row],[Tổng giá trị]],0)</f>
        <v>0</v>
      </c>
      <c r="P2679" s="8">
        <f>IF(Table1[[#This Row],[Số còn phải thu ĐK]]&lt;&gt;0,0,IF(Table1[[#This Row],[Phân loại]]="Bán hàng",Table1[[#This Row],[Tổng giá trị]],-Table1[[#This Row],[Tổng giá trị]]))</f>
        <v>1725041</v>
      </c>
      <c r="Q2679" s="278">
        <f t="shared" si="361"/>
        <v>1725041</v>
      </c>
      <c r="R2679" s="8">
        <f>Table1[[#This Row],[Số còn phải thu ĐK]]+Table1[[#This Row],[Giá Trị HD sau CK]]-Table1[[#This Row],[Số tiền đã thu]]</f>
        <v>0</v>
      </c>
      <c r="S2679" s="7">
        <f>IF(Table1[[#This Row],[Ngày hóa đơn]]&lt;&gt;"",Table1[[#This Row],[Ngày hóa đơn]],Table1[[#This Row],[Ngày hạch toán]])</f>
        <v>45702</v>
      </c>
      <c r="T2679" s="8">
        <v>30</v>
      </c>
      <c r="U2679" s="7">
        <f>IF(Table1[[#This Row],[Ngày tính CN]]="","",S2679+T2679)</f>
        <v>45732</v>
      </c>
      <c r="V2679" s="71">
        <f ca="1">IF(Table1[[#This Row],[Hạn thanh toán]]="","",IF((U2679-NOW())&lt;0,0,(U2679-NOW())))</f>
        <v>0</v>
      </c>
      <c r="W2679" s="278"/>
      <c r="X2679" s="278" t="str">
        <f t="shared" ca="1" si="362"/>
        <v/>
      </c>
      <c r="Y2679" s="3" t="str">
        <f t="shared" si="363"/>
        <v>Đã thanh toán</v>
      </c>
      <c r="Z2679" s="250">
        <f>Table1[[#This Row],[Hạn thanh toán]]</f>
        <v>45732</v>
      </c>
      <c r="AA2679" s="250">
        <f>Table1[[#This Row],[Ngày Thanh toán]]</f>
        <v>45741</v>
      </c>
      <c r="AD2679" s="3" t="str">
        <f>IF(Table1[[#This Row],[Mã khách hàng]]="","",VLOOKUP($A2679,Ma_KH!$A:$Q,Ma_KH!O$1,0))</f>
        <v>BRG - FUJIMART</v>
      </c>
      <c r="AE2679" s="3" t="str">
        <f>IF(Table1[[#This Row],[Mã khách hàng]]="","",VLOOKUP($A2679,Ma_KH!$A:$Q,Ma_KH!P$1,0))</f>
        <v>CÔNG TY TNHH BÁN LẺ FUJIMART VIỆT NAM</v>
      </c>
      <c r="AF2679" s="3" t="str">
        <f>VLOOKUP(A2679,Ma_KH!A:Q,Ma_KH!J$1,0)</f>
        <v>Vũ Anh Tuấn</v>
      </c>
    </row>
    <row r="2680" spans="1:32">
      <c r="A2680" s="242" t="s">
        <v>184</v>
      </c>
      <c r="B2680" s="242" t="s">
        <v>5155</v>
      </c>
      <c r="C2680" s="90">
        <v>45702</v>
      </c>
      <c r="D2680" s="91" t="s">
        <v>19527</v>
      </c>
      <c r="E2680" s="318">
        <v>45702</v>
      </c>
      <c r="F2680" s="242" t="s">
        <v>20487</v>
      </c>
      <c r="G2680" s="242" t="s">
        <v>5323</v>
      </c>
      <c r="H2680" s="241">
        <v>1551685</v>
      </c>
      <c r="I2680" s="241">
        <v>0</v>
      </c>
      <c r="J2680" s="241">
        <v>124135</v>
      </c>
      <c r="K2680" s="241">
        <v>1675820</v>
      </c>
      <c r="L2680" s="8" t="s">
        <v>24</v>
      </c>
      <c r="M2680" s="21">
        <v>45741</v>
      </c>
      <c r="O2680" s="278">
        <f>IF(Table1[[#This Row],[Phân loại]]="Tồn đầu kỳ",Table1[[#This Row],[Tổng giá trị]],0)</f>
        <v>0</v>
      </c>
      <c r="P2680" s="8">
        <f>IF(Table1[[#This Row],[Số còn phải thu ĐK]]&lt;&gt;0,0,IF(Table1[[#This Row],[Phân loại]]="Bán hàng",Table1[[#This Row],[Tổng giá trị]],-Table1[[#This Row],[Tổng giá trị]]))</f>
        <v>1675820</v>
      </c>
      <c r="Q2680" s="278">
        <f t="shared" si="361"/>
        <v>1675820</v>
      </c>
      <c r="R2680" s="8">
        <f>Table1[[#This Row],[Số còn phải thu ĐK]]+Table1[[#This Row],[Giá Trị HD sau CK]]-Table1[[#This Row],[Số tiền đã thu]]</f>
        <v>0</v>
      </c>
      <c r="S2680" s="7">
        <f>IF(Table1[[#This Row],[Ngày hóa đơn]]&lt;&gt;"",Table1[[#This Row],[Ngày hóa đơn]],Table1[[#This Row],[Ngày hạch toán]])</f>
        <v>45702</v>
      </c>
      <c r="T2680" s="8">
        <v>30</v>
      </c>
      <c r="U2680" s="7">
        <f>IF(Table1[[#This Row],[Ngày tính CN]]="","",S2680+T2680)</f>
        <v>45732</v>
      </c>
      <c r="V2680" s="71">
        <f ca="1">IF(Table1[[#This Row],[Hạn thanh toán]]="","",IF((U2680-NOW())&lt;0,0,(U2680-NOW())))</f>
        <v>0</v>
      </c>
      <c r="W2680" s="278"/>
      <c r="X2680" s="278" t="str">
        <f t="shared" ca="1" si="362"/>
        <v/>
      </c>
      <c r="Y2680" s="3" t="str">
        <f t="shared" si="363"/>
        <v>Đã thanh toán</v>
      </c>
      <c r="Z2680" s="250">
        <f>Table1[[#This Row],[Hạn thanh toán]]</f>
        <v>45732</v>
      </c>
      <c r="AA2680" s="250">
        <f>Table1[[#This Row],[Ngày Thanh toán]]</f>
        <v>45741</v>
      </c>
      <c r="AD2680" s="3" t="str">
        <f>IF(Table1[[#This Row],[Mã khách hàng]]="","",VLOOKUP($A2680,Ma_KH!$A:$Q,Ma_KH!O$1,0))</f>
        <v>BRG - FUJIMART</v>
      </c>
      <c r="AE2680" s="3" t="str">
        <f>IF(Table1[[#This Row],[Mã khách hàng]]="","",VLOOKUP($A2680,Ma_KH!$A:$Q,Ma_KH!P$1,0))</f>
        <v>CÔNG TY TNHH BÁN LẺ FUJIMART VIỆT NAM</v>
      </c>
      <c r="AF2680" s="3" t="str">
        <f>VLOOKUP(A2680,Ma_KH!A:Q,Ma_KH!J$1,0)</f>
        <v>Vũ Anh Tuấn</v>
      </c>
    </row>
    <row r="2681" spans="1:32">
      <c r="A2681" s="242" t="s">
        <v>184</v>
      </c>
      <c r="B2681" s="242" t="s">
        <v>5155</v>
      </c>
      <c r="C2681" s="90">
        <v>45703</v>
      </c>
      <c r="D2681" s="91" t="s">
        <v>19528</v>
      </c>
      <c r="E2681" s="318">
        <v>45703</v>
      </c>
      <c r="F2681" s="242" t="s">
        <v>20488</v>
      </c>
      <c r="G2681" s="242" t="s">
        <v>5190</v>
      </c>
      <c r="H2681" s="241">
        <v>1830764</v>
      </c>
      <c r="I2681" s="241">
        <v>0</v>
      </c>
      <c r="J2681" s="241">
        <v>146461</v>
      </c>
      <c r="K2681" s="241">
        <v>1977225</v>
      </c>
      <c r="L2681" s="8" t="s">
        <v>24</v>
      </c>
      <c r="M2681" s="21">
        <v>45741</v>
      </c>
      <c r="O2681" s="278">
        <f>IF(Table1[[#This Row],[Phân loại]]="Tồn đầu kỳ",Table1[[#This Row],[Tổng giá trị]],0)</f>
        <v>0</v>
      </c>
      <c r="P2681" s="8">
        <f>IF(Table1[[#This Row],[Số còn phải thu ĐK]]&lt;&gt;0,0,IF(Table1[[#This Row],[Phân loại]]="Bán hàng",Table1[[#This Row],[Tổng giá trị]],-Table1[[#This Row],[Tổng giá trị]]))</f>
        <v>1977225</v>
      </c>
      <c r="Q2681" s="278">
        <f t="shared" si="361"/>
        <v>1977225</v>
      </c>
      <c r="R2681" s="8">
        <f>Table1[[#This Row],[Số còn phải thu ĐK]]+Table1[[#This Row],[Giá Trị HD sau CK]]-Table1[[#This Row],[Số tiền đã thu]]</f>
        <v>0</v>
      </c>
      <c r="S2681" s="7">
        <f>IF(Table1[[#This Row],[Ngày hóa đơn]]&lt;&gt;"",Table1[[#This Row],[Ngày hóa đơn]],Table1[[#This Row],[Ngày hạch toán]])</f>
        <v>45703</v>
      </c>
      <c r="T2681" s="8">
        <v>30</v>
      </c>
      <c r="U2681" s="7">
        <f>IF(Table1[[#This Row],[Ngày tính CN]]="","",S2681+T2681)</f>
        <v>45733</v>
      </c>
      <c r="V2681" s="71">
        <f ca="1">IF(Table1[[#This Row],[Hạn thanh toán]]="","",IF((U2681-NOW())&lt;0,0,(U2681-NOW())))</f>
        <v>0</v>
      </c>
      <c r="W2681" s="278"/>
      <c r="X2681" s="278" t="str">
        <f t="shared" ca="1" si="362"/>
        <v/>
      </c>
      <c r="Y2681" s="3" t="str">
        <f t="shared" si="363"/>
        <v>Đã thanh toán</v>
      </c>
      <c r="Z2681" s="250">
        <f>Table1[[#This Row],[Hạn thanh toán]]</f>
        <v>45733</v>
      </c>
      <c r="AA2681" s="250">
        <f>Table1[[#This Row],[Ngày Thanh toán]]</f>
        <v>45741</v>
      </c>
      <c r="AD2681" s="3" t="str">
        <f>IF(Table1[[#This Row],[Mã khách hàng]]="","",VLOOKUP($A2681,Ma_KH!$A:$Q,Ma_KH!O$1,0))</f>
        <v>BRG - FUJIMART</v>
      </c>
      <c r="AE2681" s="3" t="str">
        <f>IF(Table1[[#This Row],[Mã khách hàng]]="","",VLOOKUP($A2681,Ma_KH!$A:$Q,Ma_KH!P$1,0))</f>
        <v>CÔNG TY TNHH BÁN LẺ FUJIMART VIỆT NAM</v>
      </c>
      <c r="AF2681" s="3" t="str">
        <f>VLOOKUP(A2681,Ma_KH!A:Q,Ma_KH!J$1,0)</f>
        <v>Vũ Anh Tuấn</v>
      </c>
    </row>
    <row r="2682" spans="1:32">
      <c r="A2682" s="242" t="s">
        <v>184</v>
      </c>
      <c r="B2682" s="242" t="s">
        <v>5155</v>
      </c>
      <c r="C2682" s="90">
        <v>45705</v>
      </c>
      <c r="D2682" s="91" t="s">
        <v>19529</v>
      </c>
      <c r="E2682" s="318">
        <v>45705</v>
      </c>
      <c r="F2682" s="242" t="s">
        <v>20489</v>
      </c>
      <c r="G2682" s="242" t="s">
        <v>5168</v>
      </c>
      <c r="H2682" s="241">
        <v>2358093</v>
      </c>
      <c r="I2682" s="241">
        <v>0</v>
      </c>
      <c r="J2682" s="241">
        <v>188647</v>
      </c>
      <c r="K2682" s="241">
        <v>2546740</v>
      </c>
      <c r="L2682" s="8" t="s">
        <v>24</v>
      </c>
      <c r="M2682" s="21">
        <v>45741</v>
      </c>
      <c r="O2682" s="278">
        <f>IF(Table1[[#This Row],[Phân loại]]="Tồn đầu kỳ",Table1[[#This Row],[Tổng giá trị]],0)</f>
        <v>0</v>
      </c>
      <c r="P2682" s="8">
        <f>IF(Table1[[#This Row],[Số còn phải thu ĐK]]&lt;&gt;0,0,IF(Table1[[#This Row],[Phân loại]]="Bán hàng",Table1[[#This Row],[Tổng giá trị]],-Table1[[#This Row],[Tổng giá trị]]))</f>
        <v>2546740</v>
      </c>
      <c r="Q2682" s="278">
        <f t="shared" si="361"/>
        <v>2546740</v>
      </c>
      <c r="R2682" s="8">
        <f>Table1[[#This Row],[Số còn phải thu ĐK]]+Table1[[#This Row],[Giá Trị HD sau CK]]-Table1[[#This Row],[Số tiền đã thu]]</f>
        <v>0</v>
      </c>
      <c r="S2682" s="7">
        <f>IF(Table1[[#This Row],[Ngày hóa đơn]]&lt;&gt;"",Table1[[#This Row],[Ngày hóa đơn]],Table1[[#This Row],[Ngày hạch toán]])</f>
        <v>45705</v>
      </c>
      <c r="T2682" s="8">
        <v>30</v>
      </c>
      <c r="U2682" s="7">
        <f>IF(Table1[[#This Row],[Ngày tính CN]]="","",S2682+T2682)</f>
        <v>45735</v>
      </c>
      <c r="V2682" s="71">
        <f ca="1">IF(Table1[[#This Row],[Hạn thanh toán]]="","",IF((U2682-NOW())&lt;0,0,(U2682-NOW())))</f>
        <v>0</v>
      </c>
      <c r="W2682" s="278"/>
      <c r="X2682" s="278" t="str">
        <f t="shared" ca="1" si="362"/>
        <v/>
      </c>
      <c r="Y2682" s="3" t="str">
        <f t="shared" si="363"/>
        <v>Đã thanh toán</v>
      </c>
      <c r="Z2682" s="250">
        <f>Table1[[#This Row],[Hạn thanh toán]]</f>
        <v>45735</v>
      </c>
      <c r="AA2682" s="250">
        <f>Table1[[#This Row],[Ngày Thanh toán]]</f>
        <v>45741</v>
      </c>
      <c r="AD2682" s="3" t="str">
        <f>IF(Table1[[#This Row],[Mã khách hàng]]="","",VLOOKUP($A2682,Ma_KH!$A:$Q,Ma_KH!O$1,0))</f>
        <v>BRG - FUJIMART</v>
      </c>
      <c r="AE2682" s="3" t="str">
        <f>IF(Table1[[#This Row],[Mã khách hàng]]="","",VLOOKUP($A2682,Ma_KH!$A:$Q,Ma_KH!P$1,0))</f>
        <v>CÔNG TY TNHH BÁN LẺ FUJIMART VIỆT NAM</v>
      </c>
      <c r="AF2682" s="3" t="str">
        <f>VLOOKUP(A2682,Ma_KH!A:Q,Ma_KH!J$1,0)</f>
        <v>Vũ Anh Tuấn</v>
      </c>
    </row>
    <row r="2683" spans="1:32">
      <c r="A2683" s="242" t="s">
        <v>184</v>
      </c>
      <c r="B2683" s="242" t="s">
        <v>5155</v>
      </c>
      <c r="C2683" s="90">
        <v>45705</v>
      </c>
      <c r="D2683" s="91" t="s">
        <v>19530</v>
      </c>
      <c r="E2683" s="318">
        <v>45705</v>
      </c>
      <c r="F2683" s="242" t="s">
        <v>20490</v>
      </c>
      <c r="G2683" s="242" t="s">
        <v>5241</v>
      </c>
      <c r="H2683" s="241">
        <v>844040</v>
      </c>
      <c r="I2683" s="241">
        <v>0</v>
      </c>
      <c r="J2683" s="241">
        <v>67523</v>
      </c>
      <c r="K2683" s="241">
        <v>911563</v>
      </c>
      <c r="L2683" s="8" t="s">
        <v>24</v>
      </c>
      <c r="M2683" s="21">
        <v>45741</v>
      </c>
      <c r="O2683" s="278">
        <f>IF(Table1[[#This Row],[Phân loại]]="Tồn đầu kỳ",Table1[[#This Row],[Tổng giá trị]],0)</f>
        <v>0</v>
      </c>
      <c r="P2683" s="8">
        <f>IF(Table1[[#This Row],[Số còn phải thu ĐK]]&lt;&gt;0,0,IF(Table1[[#This Row],[Phân loại]]="Bán hàng",Table1[[#This Row],[Tổng giá trị]],-Table1[[#This Row],[Tổng giá trị]]))</f>
        <v>911563</v>
      </c>
      <c r="Q2683" s="278">
        <f t="shared" si="361"/>
        <v>911563</v>
      </c>
      <c r="R2683" s="8">
        <f>Table1[[#This Row],[Số còn phải thu ĐK]]+Table1[[#This Row],[Giá Trị HD sau CK]]-Table1[[#This Row],[Số tiền đã thu]]</f>
        <v>0</v>
      </c>
      <c r="S2683" s="7">
        <f>IF(Table1[[#This Row],[Ngày hóa đơn]]&lt;&gt;"",Table1[[#This Row],[Ngày hóa đơn]],Table1[[#This Row],[Ngày hạch toán]])</f>
        <v>45705</v>
      </c>
      <c r="T2683" s="8">
        <v>30</v>
      </c>
      <c r="U2683" s="7">
        <f>IF(Table1[[#This Row],[Ngày tính CN]]="","",S2683+T2683)</f>
        <v>45735</v>
      </c>
      <c r="V2683" s="71">
        <f ca="1">IF(Table1[[#This Row],[Hạn thanh toán]]="","",IF((U2683-NOW())&lt;0,0,(U2683-NOW())))</f>
        <v>0</v>
      </c>
      <c r="W2683" s="278"/>
      <c r="X2683" s="278" t="str">
        <f t="shared" ca="1" si="362"/>
        <v/>
      </c>
      <c r="Y2683" s="3" t="str">
        <f t="shared" si="363"/>
        <v>Đã thanh toán</v>
      </c>
      <c r="Z2683" s="250">
        <f>Table1[[#This Row],[Hạn thanh toán]]</f>
        <v>45735</v>
      </c>
      <c r="AA2683" s="250">
        <f>Table1[[#This Row],[Ngày Thanh toán]]</f>
        <v>45741</v>
      </c>
      <c r="AD2683" s="3" t="str">
        <f>IF(Table1[[#This Row],[Mã khách hàng]]="","",VLOOKUP($A2683,Ma_KH!$A:$Q,Ma_KH!O$1,0))</f>
        <v>BRG - FUJIMART</v>
      </c>
      <c r="AE2683" s="3" t="str">
        <f>IF(Table1[[#This Row],[Mã khách hàng]]="","",VLOOKUP($A2683,Ma_KH!$A:$Q,Ma_KH!P$1,0))</f>
        <v>CÔNG TY TNHH BÁN LẺ FUJIMART VIỆT NAM</v>
      </c>
      <c r="AF2683" s="3" t="str">
        <f>VLOOKUP(A2683,Ma_KH!A:Q,Ma_KH!J$1,0)</f>
        <v>Vũ Anh Tuấn</v>
      </c>
    </row>
    <row r="2684" spans="1:32">
      <c r="A2684" s="242" t="s">
        <v>184</v>
      </c>
      <c r="B2684" s="242" t="s">
        <v>5155</v>
      </c>
      <c r="C2684" s="90">
        <v>45705</v>
      </c>
      <c r="D2684" s="91" t="s">
        <v>19531</v>
      </c>
      <c r="E2684" s="318">
        <v>45705</v>
      </c>
      <c r="F2684" s="242" t="s">
        <v>20491</v>
      </c>
      <c r="G2684" s="242" t="s">
        <v>21317</v>
      </c>
      <c r="H2684" s="241">
        <v>2850940</v>
      </c>
      <c r="I2684" s="241">
        <v>285095</v>
      </c>
      <c r="J2684" s="241">
        <v>205268</v>
      </c>
      <c r="K2684" s="241">
        <v>2771113</v>
      </c>
      <c r="L2684" s="8" t="s">
        <v>24</v>
      </c>
      <c r="M2684" s="21">
        <v>45741</v>
      </c>
      <c r="O2684" s="278">
        <f>IF(Table1[[#This Row],[Phân loại]]="Tồn đầu kỳ",Table1[[#This Row],[Tổng giá trị]],0)</f>
        <v>0</v>
      </c>
      <c r="P2684" s="8">
        <f>IF(Table1[[#This Row],[Số còn phải thu ĐK]]&lt;&gt;0,0,IF(Table1[[#This Row],[Phân loại]]="Bán hàng",Table1[[#This Row],[Tổng giá trị]],-Table1[[#This Row],[Tổng giá trị]]))</f>
        <v>2771113</v>
      </c>
      <c r="Q2684" s="278">
        <f t="shared" si="361"/>
        <v>2771113</v>
      </c>
      <c r="R2684" s="8">
        <f>Table1[[#This Row],[Số còn phải thu ĐK]]+Table1[[#This Row],[Giá Trị HD sau CK]]-Table1[[#This Row],[Số tiền đã thu]]</f>
        <v>0</v>
      </c>
      <c r="S2684" s="7">
        <f>IF(Table1[[#This Row],[Ngày hóa đơn]]&lt;&gt;"",Table1[[#This Row],[Ngày hóa đơn]],Table1[[#This Row],[Ngày hạch toán]])</f>
        <v>45705</v>
      </c>
      <c r="T2684" s="8">
        <v>30</v>
      </c>
      <c r="U2684" s="7">
        <f>IF(Table1[[#This Row],[Ngày tính CN]]="","",S2684+T2684)</f>
        <v>45735</v>
      </c>
      <c r="V2684" s="71">
        <f ca="1">IF(Table1[[#This Row],[Hạn thanh toán]]="","",IF((U2684-NOW())&lt;0,0,(U2684-NOW())))</f>
        <v>0</v>
      </c>
      <c r="W2684" s="278"/>
      <c r="X2684" s="278" t="str">
        <f t="shared" ca="1" si="362"/>
        <v/>
      </c>
      <c r="Y2684" s="3" t="str">
        <f t="shared" si="363"/>
        <v>Đã thanh toán</v>
      </c>
      <c r="Z2684" s="250">
        <f>Table1[[#This Row],[Hạn thanh toán]]</f>
        <v>45735</v>
      </c>
      <c r="AA2684" s="250">
        <f>Table1[[#This Row],[Ngày Thanh toán]]</f>
        <v>45741</v>
      </c>
      <c r="AD2684" s="3" t="str">
        <f>IF(Table1[[#This Row],[Mã khách hàng]]="","",VLOOKUP($A2684,Ma_KH!$A:$Q,Ma_KH!O$1,0))</f>
        <v>BRG - FUJIMART</v>
      </c>
      <c r="AE2684" s="3" t="str">
        <f>IF(Table1[[#This Row],[Mã khách hàng]]="","",VLOOKUP($A2684,Ma_KH!$A:$Q,Ma_KH!P$1,0))</f>
        <v>CÔNG TY TNHH BÁN LẺ FUJIMART VIỆT NAM</v>
      </c>
      <c r="AF2684" s="3" t="str">
        <f>VLOOKUP(A2684,Ma_KH!A:Q,Ma_KH!J$1,0)</f>
        <v>Vũ Anh Tuấn</v>
      </c>
    </row>
    <row r="2685" spans="1:32">
      <c r="A2685" s="242" t="s">
        <v>184</v>
      </c>
      <c r="B2685" s="242" t="s">
        <v>5155</v>
      </c>
      <c r="C2685" s="90">
        <v>45706</v>
      </c>
      <c r="D2685" s="91" t="s">
        <v>19532</v>
      </c>
      <c r="E2685" s="318">
        <v>45706</v>
      </c>
      <c r="F2685" s="242" t="s">
        <v>20492</v>
      </c>
      <c r="G2685" s="242" t="s">
        <v>5345</v>
      </c>
      <c r="H2685" s="241">
        <v>1004255</v>
      </c>
      <c r="I2685" s="241">
        <v>0</v>
      </c>
      <c r="J2685" s="241">
        <v>80340</v>
      </c>
      <c r="K2685" s="241">
        <v>1084595</v>
      </c>
      <c r="L2685" s="8" t="s">
        <v>24</v>
      </c>
      <c r="M2685" s="21">
        <v>45741</v>
      </c>
      <c r="O2685" s="278">
        <f>IF(Table1[[#This Row],[Phân loại]]="Tồn đầu kỳ",Table1[[#This Row],[Tổng giá trị]],0)</f>
        <v>0</v>
      </c>
      <c r="P2685" s="8">
        <f>IF(Table1[[#This Row],[Số còn phải thu ĐK]]&lt;&gt;0,0,IF(Table1[[#This Row],[Phân loại]]="Bán hàng",Table1[[#This Row],[Tổng giá trị]],-Table1[[#This Row],[Tổng giá trị]]))</f>
        <v>1084595</v>
      </c>
      <c r="Q2685" s="278">
        <f t="shared" si="361"/>
        <v>1084595</v>
      </c>
      <c r="R2685" s="8">
        <f>Table1[[#This Row],[Số còn phải thu ĐK]]+Table1[[#This Row],[Giá Trị HD sau CK]]-Table1[[#This Row],[Số tiền đã thu]]</f>
        <v>0</v>
      </c>
      <c r="S2685" s="7">
        <f>IF(Table1[[#This Row],[Ngày hóa đơn]]&lt;&gt;"",Table1[[#This Row],[Ngày hóa đơn]],Table1[[#This Row],[Ngày hạch toán]])</f>
        <v>45706</v>
      </c>
      <c r="T2685" s="8">
        <v>30</v>
      </c>
      <c r="U2685" s="7">
        <f>IF(Table1[[#This Row],[Ngày tính CN]]="","",S2685+T2685)</f>
        <v>45736</v>
      </c>
      <c r="V2685" s="71">
        <f ca="1">IF(Table1[[#This Row],[Hạn thanh toán]]="","",IF((U2685-NOW())&lt;0,0,(U2685-NOW())))</f>
        <v>0</v>
      </c>
      <c r="W2685" s="278"/>
      <c r="X2685" s="278" t="str">
        <f t="shared" ca="1" si="362"/>
        <v/>
      </c>
      <c r="Y2685" s="3" t="str">
        <f t="shared" si="363"/>
        <v>Đã thanh toán</v>
      </c>
      <c r="Z2685" s="250">
        <f>Table1[[#This Row],[Hạn thanh toán]]</f>
        <v>45736</v>
      </c>
      <c r="AA2685" s="250">
        <f>Table1[[#This Row],[Ngày Thanh toán]]</f>
        <v>45741</v>
      </c>
      <c r="AD2685" s="3" t="str">
        <f>IF(Table1[[#This Row],[Mã khách hàng]]="","",VLOOKUP($A2685,Ma_KH!$A:$Q,Ma_KH!O$1,0))</f>
        <v>BRG - FUJIMART</v>
      </c>
      <c r="AE2685" s="3" t="str">
        <f>IF(Table1[[#This Row],[Mã khách hàng]]="","",VLOOKUP($A2685,Ma_KH!$A:$Q,Ma_KH!P$1,0))</f>
        <v>CÔNG TY TNHH BÁN LẺ FUJIMART VIỆT NAM</v>
      </c>
      <c r="AF2685" s="3" t="str">
        <f>VLOOKUP(A2685,Ma_KH!A:Q,Ma_KH!J$1,0)</f>
        <v>Vũ Anh Tuấn</v>
      </c>
    </row>
    <row r="2686" spans="1:32">
      <c r="A2686" s="242" t="s">
        <v>184</v>
      </c>
      <c r="B2686" s="242" t="s">
        <v>5155</v>
      </c>
      <c r="C2686" s="90">
        <v>45706</v>
      </c>
      <c r="D2686" s="91" t="s">
        <v>19533</v>
      </c>
      <c r="E2686" s="318">
        <v>45706</v>
      </c>
      <c r="F2686" s="242" t="s">
        <v>20493</v>
      </c>
      <c r="G2686" s="242" t="s">
        <v>5297</v>
      </c>
      <c r="H2686" s="241">
        <v>943984</v>
      </c>
      <c r="I2686" s="241">
        <v>0</v>
      </c>
      <c r="J2686" s="241">
        <v>75519</v>
      </c>
      <c r="K2686" s="241">
        <v>1019503</v>
      </c>
      <c r="L2686" s="8" t="s">
        <v>24</v>
      </c>
      <c r="M2686" s="21">
        <v>45741</v>
      </c>
      <c r="O2686" s="278">
        <f>IF(Table1[[#This Row],[Phân loại]]="Tồn đầu kỳ",Table1[[#This Row],[Tổng giá trị]],0)</f>
        <v>0</v>
      </c>
      <c r="P2686" s="8">
        <f>IF(Table1[[#This Row],[Số còn phải thu ĐK]]&lt;&gt;0,0,IF(Table1[[#This Row],[Phân loại]]="Bán hàng",Table1[[#This Row],[Tổng giá trị]],-Table1[[#This Row],[Tổng giá trị]]))</f>
        <v>1019503</v>
      </c>
      <c r="Q2686" s="278">
        <f t="shared" si="361"/>
        <v>1019503</v>
      </c>
      <c r="R2686" s="8">
        <f>Table1[[#This Row],[Số còn phải thu ĐK]]+Table1[[#This Row],[Giá Trị HD sau CK]]-Table1[[#This Row],[Số tiền đã thu]]</f>
        <v>0</v>
      </c>
      <c r="S2686" s="7">
        <f>IF(Table1[[#This Row],[Ngày hóa đơn]]&lt;&gt;"",Table1[[#This Row],[Ngày hóa đơn]],Table1[[#This Row],[Ngày hạch toán]])</f>
        <v>45706</v>
      </c>
      <c r="T2686" s="8">
        <v>30</v>
      </c>
      <c r="U2686" s="7">
        <f>IF(Table1[[#This Row],[Ngày tính CN]]="","",S2686+T2686)</f>
        <v>45736</v>
      </c>
      <c r="V2686" s="71">
        <f ca="1">IF(Table1[[#This Row],[Hạn thanh toán]]="","",IF((U2686-NOW())&lt;0,0,(U2686-NOW())))</f>
        <v>0</v>
      </c>
      <c r="W2686" s="278"/>
      <c r="X2686" s="278" t="str">
        <f t="shared" ca="1" si="362"/>
        <v/>
      </c>
      <c r="Y2686" s="3" t="str">
        <f t="shared" si="363"/>
        <v>Đã thanh toán</v>
      </c>
      <c r="Z2686" s="250">
        <f>Table1[[#This Row],[Hạn thanh toán]]</f>
        <v>45736</v>
      </c>
      <c r="AA2686" s="250">
        <f>Table1[[#This Row],[Ngày Thanh toán]]</f>
        <v>45741</v>
      </c>
      <c r="AD2686" s="3" t="str">
        <f>IF(Table1[[#This Row],[Mã khách hàng]]="","",VLOOKUP($A2686,Ma_KH!$A:$Q,Ma_KH!O$1,0))</f>
        <v>BRG - FUJIMART</v>
      </c>
      <c r="AE2686" s="3" t="str">
        <f>IF(Table1[[#This Row],[Mã khách hàng]]="","",VLOOKUP($A2686,Ma_KH!$A:$Q,Ma_KH!P$1,0))</f>
        <v>CÔNG TY TNHH BÁN LẺ FUJIMART VIỆT NAM</v>
      </c>
      <c r="AF2686" s="3" t="str">
        <f>VLOOKUP(A2686,Ma_KH!A:Q,Ma_KH!J$1,0)</f>
        <v>Vũ Anh Tuấn</v>
      </c>
    </row>
    <row r="2687" spans="1:32">
      <c r="A2687" s="242" t="s">
        <v>184</v>
      </c>
      <c r="B2687" s="242" t="s">
        <v>5155</v>
      </c>
      <c r="C2687" s="90">
        <v>45706</v>
      </c>
      <c r="D2687" s="91" t="s">
        <v>19534</v>
      </c>
      <c r="E2687" s="318">
        <v>45706</v>
      </c>
      <c r="F2687" s="242" t="s">
        <v>20494</v>
      </c>
      <c r="G2687" s="242" t="s">
        <v>5321</v>
      </c>
      <c r="H2687" s="241">
        <v>736802</v>
      </c>
      <c r="I2687" s="241">
        <v>0</v>
      </c>
      <c r="J2687" s="241">
        <v>58944</v>
      </c>
      <c r="K2687" s="241">
        <v>795746</v>
      </c>
      <c r="L2687" s="8" t="s">
        <v>24</v>
      </c>
      <c r="M2687" s="21">
        <v>45741</v>
      </c>
      <c r="O2687" s="278">
        <f>IF(Table1[[#This Row],[Phân loại]]="Tồn đầu kỳ",Table1[[#This Row],[Tổng giá trị]],0)</f>
        <v>0</v>
      </c>
      <c r="P2687" s="8">
        <f>IF(Table1[[#This Row],[Số còn phải thu ĐK]]&lt;&gt;0,0,IF(Table1[[#This Row],[Phân loại]]="Bán hàng",Table1[[#This Row],[Tổng giá trị]],-Table1[[#This Row],[Tổng giá trị]]))</f>
        <v>795746</v>
      </c>
      <c r="Q2687" s="278">
        <f t="shared" si="361"/>
        <v>795746</v>
      </c>
      <c r="R2687" s="8">
        <f>Table1[[#This Row],[Số còn phải thu ĐK]]+Table1[[#This Row],[Giá Trị HD sau CK]]-Table1[[#This Row],[Số tiền đã thu]]</f>
        <v>0</v>
      </c>
      <c r="S2687" s="7">
        <f>IF(Table1[[#This Row],[Ngày hóa đơn]]&lt;&gt;"",Table1[[#This Row],[Ngày hóa đơn]],Table1[[#This Row],[Ngày hạch toán]])</f>
        <v>45706</v>
      </c>
      <c r="T2687" s="8">
        <v>30</v>
      </c>
      <c r="U2687" s="7">
        <f>IF(Table1[[#This Row],[Ngày tính CN]]="","",S2687+T2687)</f>
        <v>45736</v>
      </c>
      <c r="V2687" s="71">
        <f ca="1">IF(Table1[[#This Row],[Hạn thanh toán]]="","",IF((U2687-NOW())&lt;0,0,(U2687-NOW())))</f>
        <v>0</v>
      </c>
      <c r="W2687" s="278"/>
      <c r="X2687" s="278" t="str">
        <f t="shared" ca="1" si="362"/>
        <v/>
      </c>
      <c r="Y2687" s="3" t="str">
        <f t="shared" si="363"/>
        <v>Đã thanh toán</v>
      </c>
      <c r="Z2687" s="250">
        <f>Table1[[#This Row],[Hạn thanh toán]]</f>
        <v>45736</v>
      </c>
      <c r="AA2687" s="250">
        <f>Table1[[#This Row],[Ngày Thanh toán]]</f>
        <v>45741</v>
      </c>
      <c r="AD2687" s="3" t="str">
        <f>IF(Table1[[#This Row],[Mã khách hàng]]="","",VLOOKUP($A2687,Ma_KH!$A:$Q,Ma_KH!O$1,0))</f>
        <v>BRG - FUJIMART</v>
      </c>
      <c r="AE2687" s="3" t="str">
        <f>IF(Table1[[#This Row],[Mã khách hàng]]="","",VLOOKUP($A2687,Ma_KH!$A:$Q,Ma_KH!P$1,0))</f>
        <v>CÔNG TY TNHH BÁN LẺ FUJIMART VIỆT NAM</v>
      </c>
      <c r="AF2687" s="3" t="str">
        <f>VLOOKUP(A2687,Ma_KH!A:Q,Ma_KH!J$1,0)</f>
        <v>Vũ Anh Tuấn</v>
      </c>
    </row>
    <row r="2688" spans="1:32">
      <c r="A2688" s="242" t="s">
        <v>184</v>
      </c>
      <c r="B2688" s="242" t="s">
        <v>5155</v>
      </c>
      <c r="C2688" s="90">
        <v>45706</v>
      </c>
      <c r="D2688" s="91" t="s">
        <v>19535</v>
      </c>
      <c r="E2688" s="318">
        <v>45706</v>
      </c>
      <c r="F2688" s="242" t="s">
        <v>20495</v>
      </c>
      <c r="G2688" s="242" t="s">
        <v>5215</v>
      </c>
      <c r="H2688" s="241">
        <v>1391090</v>
      </c>
      <c r="I2688" s="241">
        <v>0</v>
      </c>
      <c r="J2688" s="241">
        <v>111287</v>
      </c>
      <c r="K2688" s="241">
        <v>1502377</v>
      </c>
      <c r="L2688" s="8" t="s">
        <v>24</v>
      </c>
      <c r="M2688" s="21">
        <v>45741</v>
      </c>
      <c r="O2688" s="278">
        <f>IF(Table1[[#This Row],[Phân loại]]="Tồn đầu kỳ",Table1[[#This Row],[Tổng giá trị]],0)</f>
        <v>0</v>
      </c>
      <c r="P2688" s="8">
        <f>IF(Table1[[#This Row],[Số còn phải thu ĐK]]&lt;&gt;0,0,IF(Table1[[#This Row],[Phân loại]]="Bán hàng",Table1[[#This Row],[Tổng giá trị]],-Table1[[#This Row],[Tổng giá trị]]))</f>
        <v>1502377</v>
      </c>
      <c r="Q2688" s="278">
        <f t="shared" si="361"/>
        <v>1502377</v>
      </c>
      <c r="R2688" s="8">
        <f>Table1[[#This Row],[Số còn phải thu ĐK]]+Table1[[#This Row],[Giá Trị HD sau CK]]-Table1[[#This Row],[Số tiền đã thu]]</f>
        <v>0</v>
      </c>
      <c r="S2688" s="7">
        <f>IF(Table1[[#This Row],[Ngày hóa đơn]]&lt;&gt;"",Table1[[#This Row],[Ngày hóa đơn]],Table1[[#This Row],[Ngày hạch toán]])</f>
        <v>45706</v>
      </c>
      <c r="T2688" s="8">
        <v>30</v>
      </c>
      <c r="U2688" s="7">
        <f>IF(Table1[[#This Row],[Ngày tính CN]]="","",S2688+T2688)</f>
        <v>45736</v>
      </c>
      <c r="V2688" s="71">
        <f ca="1">IF(Table1[[#This Row],[Hạn thanh toán]]="","",IF((U2688-NOW())&lt;0,0,(U2688-NOW())))</f>
        <v>0</v>
      </c>
      <c r="W2688" s="278"/>
      <c r="X2688" s="278" t="str">
        <f t="shared" ca="1" si="362"/>
        <v/>
      </c>
      <c r="Y2688" s="3" t="str">
        <f t="shared" si="363"/>
        <v>Đã thanh toán</v>
      </c>
      <c r="Z2688" s="250">
        <f>Table1[[#This Row],[Hạn thanh toán]]</f>
        <v>45736</v>
      </c>
      <c r="AA2688" s="250">
        <f>Table1[[#This Row],[Ngày Thanh toán]]</f>
        <v>45741</v>
      </c>
      <c r="AD2688" s="3" t="str">
        <f>IF(Table1[[#This Row],[Mã khách hàng]]="","",VLOOKUP($A2688,Ma_KH!$A:$Q,Ma_KH!O$1,0))</f>
        <v>BRG - FUJIMART</v>
      </c>
      <c r="AE2688" s="3" t="str">
        <f>IF(Table1[[#This Row],[Mã khách hàng]]="","",VLOOKUP($A2688,Ma_KH!$A:$Q,Ma_KH!P$1,0))</f>
        <v>CÔNG TY TNHH BÁN LẺ FUJIMART VIỆT NAM</v>
      </c>
      <c r="AF2688" s="3" t="str">
        <f>VLOOKUP(A2688,Ma_KH!A:Q,Ma_KH!J$1,0)</f>
        <v>Vũ Anh Tuấn</v>
      </c>
    </row>
    <row r="2689" spans="1:32">
      <c r="A2689" s="242" t="s">
        <v>184</v>
      </c>
      <c r="B2689" s="242" t="s">
        <v>5155</v>
      </c>
      <c r="C2689" s="90">
        <v>45707</v>
      </c>
      <c r="D2689" s="91" t="s">
        <v>19536</v>
      </c>
      <c r="E2689" s="318">
        <v>45707</v>
      </c>
      <c r="F2689" s="242" t="s">
        <v>20496</v>
      </c>
      <c r="G2689" s="242" t="s">
        <v>5207</v>
      </c>
      <c r="H2689" s="241">
        <v>1053147</v>
      </c>
      <c r="I2689" s="241">
        <v>0</v>
      </c>
      <c r="J2689" s="241">
        <v>84252</v>
      </c>
      <c r="K2689" s="241">
        <v>1137399</v>
      </c>
      <c r="L2689" s="8" t="s">
        <v>24</v>
      </c>
      <c r="M2689" s="21">
        <v>45741</v>
      </c>
      <c r="O2689" s="278">
        <f>IF(Table1[[#This Row],[Phân loại]]="Tồn đầu kỳ",Table1[[#This Row],[Tổng giá trị]],0)</f>
        <v>0</v>
      </c>
      <c r="P2689" s="8">
        <f>IF(Table1[[#This Row],[Số còn phải thu ĐK]]&lt;&gt;0,0,IF(Table1[[#This Row],[Phân loại]]="Bán hàng",Table1[[#This Row],[Tổng giá trị]],-Table1[[#This Row],[Tổng giá trị]]))</f>
        <v>1137399</v>
      </c>
      <c r="Q2689" s="278">
        <f t="shared" si="361"/>
        <v>1137399</v>
      </c>
      <c r="R2689" s="8">
        <f>Table1[[#This Row],[Số còn phải thu ĐK]]+Table1[[#This Row],[Giá Trị HD sau CK]]-Table1[[#This Row],[Số tiền đã thu]]</f>
        <v>0</v>
      </c>
      <c r="S2689" s="7">
        <f>IF(Table1[[#This Row],[Ngày hóa đơn]]&lt;&gt;"",Table1[[#This Row],[Ngày hóa đơn]],Table1[[#This Row],[Ngày hạch toán]])</f>
        <v>45707</v>
      </c>
      <c r="T2689" s="8">
        <v>30</v>
      </c>
      <c r="U2689" s="7">
        <f>IF(Table1[[#This Row],[Ngày tính CN]]="","",S2689+T2689)</f>
        <v>45737</v>
      </c>
      <c r="V2689" s="71">
        <f ca="1">IF(Table1[[#This Row],[Hạn thanh toán]]="","",IF((U2689-NOW())&lt;0,0,(U2689-NOW())))</f>
        <v>0</v>
      </c>
      <c r="W2689" s="278"/>
      <c r="X2689" s="278" t="str">
        <f t="shared" ca="1" si="362"/>
        <v/>
      </c>
      <c r="Y2689" s="3" t="str">
        <f t="shared" si="363"/>
        <v>Đã thanh toán</v>
      </c>
      <c r="Z2689" s="250">
        <f>Table1[[#This Row],[Hạn thanh toán]]</f>
        <v>45737</v>
      </c>
      <c r="AA2689" s="250">
        <f>Table1[[#This Row],[Ngày Thanh toán]]</f>
        <v>45741</v>
      </c>
      <c r="AD2689" s="3" t="str">
        <f>IF(Table1[[#This Row],[Mã khách hàng]]="","",VLOOKUP($A2689,Ma_KH!$A:$Q,Ma_KH!O$1,0))</f>
        <v>BRG - FUJIMART</v>
      </c>
      <c r="AE2689" s="3" t="str">
        <f>IF(Table1[[#This Row],[Mã khách hàng]]="","",VLOOKUP($A2689,Ma_KH!$A:$Q,Ma_KH!P$1,0))</f>
        <v>CÔNG TY TNHH BÁN LẺ FUJIMART VIỆT NAM</v>
      </c>
      <c r="AF2689" s="3" t="str">
        <f>VLOOKUP(A2689,Ma_KH!A:Q,Ma_KH!J$1,0)</f>
        <v>Vũ Anh Tuấn</v>
      </c>
    </row>
    <row r="2690" spans="1:32">
      <c r="A2690" s="242" t="s">
        <v>184</v>
      </c>
      <c r="B2690" s="242" t="s">
        <v>5155</v>
      </c>
      <c r="C2690" s="90">
        <v>45707</v>
      </c>
      <c r="D2690" s="91" t="s">
        <v>19537</v>
      </c>
      <c r="E2690" s="318">
        <v>45707</v>
      </c>
      <c r="F2690" s="242" t="s">
        <v>20497</v>
      </c>
      <c r="G2690" s="242" t="s">
        <v>5213</v>
      </c>
      <c r="H2690" s="241">
        <v>1047923</v>
      </c>
      <c r="I2690" s="241">
        <v>0</v>
      </c>
      <c r="J2690" s="241">
        <v>83834</v>
      </c>
      <c r="K2690" s="241">
        <v>1131757</v>
      </c>
      <c r="L2690" s="8" t="s">
        <v>24</v>
      </c>
      <c r="M2690" s="21">
        <v>45741</v>
      </c>
      <c r="O2690" s="278">
        <f>IF(Table1[[#This Row],[Phân loại]]="Tồn đầu kỳ",Table1[[#This Row],[Tổng giá trị]],0)</f>
        <v>0</v>
      </c>
      <c r="P2690" s="8">
        <f>IF(Table1[[#This Row],[Số còn phải thu ĐK]]&lt;&gt;0,0,IF(Table1[[#This Row],[Phân loại]]="Bán hàng",Table1[[#This Row],[Tổng giá trị]],-Table1[[#This Row],[Tổng giá trị]]))</f>
        <v>1131757</v>
      </c>
      <c r="Q2690" s="278">
        <f t="shared" si="361"/>
        <v>1131757</v>
      </c>
      <c r="R2690" s="8">
        <f>Table1[[#This Row],[Số còn phải thu ĐK]]+Table1[[#This Row],[Giá Trị HD sau CK]]-Table1[[#This Row],[Số tiền đã thu]]</f>
        <v>0</v>
      </c>
      <c r="S2690" s="7">
        <f>IF(Table1[[#This Row],[Ngày hóa đơn]]&lt;&gt;"",Table1[[#This Row],[Ngày hóa đơn]],Table1[[#This Row],[Ngày hạch toán]])</f>
        <v>45707</v>
      </c>
      <c r="T2690" s="8">
        <v>30</v>
      </c>
      <c r="U2690" s="7">
        <f>IF(Table1[[#This Row],[Ngày tính CN]]="","",S2690+T2690)</f>
        <v>45737</v>
      </c>
      <c r="V2690" s="71">
        <f ca="1">IF(Table1[[#This Row],[Hạn thanh toán]]="","",IF((U2690-NOW())&lt;0,0,(U2690-NOW())))</f>
        <v>0</v>
      </c>
      <c r="W2690" s="278"/>
      <c r="X2690" s="278" t="str">
        <f t="shared" ca="1" si="362"/>
        <v/>
      </c>
      <c r="Y2690" s="3" t="str">
        <f t="shared" si="363"/>
        <v>Đã thanh toán</v>
      </c>
      <c r="Z2690" s="250">
        <f>Table1[[#This Row],[Hạn thanh toán]]</f>
        <v>45737</v>
      </c>
      <c r="AA2690" s="250">
        <f>Table1[[#This Row],[Ngày Thanh toán]]</f>
        <v>45741</v>
      </c>
      <c r="AD2690" s="3" t="str">
        <f>IF(Table1[[#This Row],[Mã khách hàng]]="","",VLOOKUP($A2690,Ma_KH!$A:$Q,Ma_KH!O$1,0))</f>
        <v>BRG - FUJIMART</v>
      </c>
      <c r="AE2690" s="3" t="str">
        <f>IF(Table1[[#This Row],[Mã khách hàng]]="","",VLOOKUP($A2690,Ma_KH!$A:$Q,Ma_KH!P$1,0))</f>
        <v>CÔNG TY TNHH BÁN LẺ FUJIMART VIỆT NAM</v>
      </c>
      <c r="AF2690" s="3" t="str">
        <f>VLOOKUP(A2690,Ma_KH!A:Q,Ma_KH!J$1,0)</f>
        <v>Vũ Anh Tuấn</v>
      </c>
    </row>
    <row r="2691" spans="1:32">
      <c r="A2691" s="242" t="s">
        <v>184</v>
      </c>
      <c r="B2691" s="242" t="s">
        <v>5155</v>
      </c>
      <c r="C2691" s="90">
        <v>45707</v>
      </c>
      <c r="D2691" s="91" t="s">
        <v>19538</v>
      </c>
      <c r="E2691" s="318">
        <v>45707</v>
      </c>
      <c r="F2691" s="242" t="s">
        <v>20498</v>
      </c>
      <c r="G2691" s="242" t="s">
        <v>5184</v>
      </c>
      <c r="H2691" s="241">
        <v>2347123</v>
      </c>
      <c r="I2691" s="241">
        <v>0</v>
      </c>
      <c r="J2691" s="241">
        <v>187770</v>
      </c>
      <c r="K2691" s="241">
        <v>2534893</v>
      </c>
      <c r="L2691" s="8" t="s">
        <v>24</v>
      </c>
      <c r="M2691" s="21">
        <v>45741</v>
      </c>
      <c r="O2691" s="278">
        <f>IF(Table1[[#This Row],[Phân loại]]="Tồn đầu kỳ",Table1[[#This Row],[Tổng giá trị]],0)</f>
        <v>0</v>
      </c>
      <c r="P2691" s="8">
        <f>IF(Table1[[#This Row],[Số còn phải thu ĐK]]&lt;&gt;0,0,IF(Table1[[#This Row],[Phân loại]]="Bán hàng",Table1[[#This Row],[Tổng giá trị]],-Table1[[#This Row],[Tổng giá trị]]))</f>
        <v>2534893</v>
      </c>
      <c r="Q2691" s="278">
        <f t="shared" si="361"/>
        <v>2534893</v>
      </c>
      <c r="R2691" s="8">
        <f>Table1[[#This Row],[Số còn phải thu ĐK]]+Table1[[#This Row],[Giá Trị HD sau CK]]-Table1[[#This Row],[Số tiền đã thu]]</f>
        <v>0</v>
      </c>
      <c r="S2691" s="7">
        <f>IF(Table1[[#This Row],[Ngày hóa đơn]]&lt;&gt;"",Table1[[#This Row],[Ngày hóa đơn]],Table1[[#This Row],[Ngày hạch toán]])</f>
        <v>45707</v>
      </c>
      <c r="T2691" s="8">
        <v>30</v>
      </c>
      <c r="U2691" s="7">
        <f>IF(Table1[[#This Row],[Ngày tính CN]]="","",S2691+T2691)</f>
        <v>45737</v>
      </c>
      <c r="V2691" s="71">
        <f ca="1">IF(Table1[[#This Row],[Hạn thanh toán]]="","",IF((U2691-NOW())&lt;0,0,(U2691-NOW())))</f>
        <v>0</v>
      </c>
      <c r="W2691" s="278"/>
      <c r="X2691" s="278" t="str">
        <f t="shared" ca="1" si="362"/>
        <v/>
      </c>
      <c r="Y2691" s="3" t="str">
        <f t="shared" si="363"/>
        <v>Đã thanh toán</v>
      </c>
      <c r="Z2691" s="250">
        <f>Table1[[#This Row],[Hạn thanh toán]]</f>
        <v>45737</v>
      </c>
      <c r="AA2691" s="250">
        <f>Table1[[#This Row],[Ngày Thanh toán]]</f>
        <v>45741</v>
      </c>
      <c r="AD2691" s="3" t="str">
        <f>IF(Table1[[#This Row],[Mã khách hàng]]="","",VLOOKUP($A2691,Ma_KH!$A:$Q,Ma_KH!O$1,0))</f>
        <v>BRG - FUJIMART</v>
      </c>
      <c r="AE2691" s="3" t="str">
        <f>IF(Table1[[#This Row],[Mã khách hàng]]="","",VLOOKUP($A2691,Ma_KH!$A:$Q,Ma_KH!P$1,0))</f>
        <v>CÔNG TY TNHH BÁN LẺ FUJIMART VIỆT NAM</v>
      </c>
      <c r="AF2691" s="3" t="str">
        <f>VLOOKUP(A2691,Ma_KH!A:Q,Ma_KH!J$1,0)</f>
        <v>Vũ Anh Tuấn</v>
      </c>
    </row>
    <row r="2692" spans="1:32">
      <c r="A2692" s="242" t="s">
        <v>184</v>
      </c>
      <c r="B2692" s="242" t="s">
        <v>5155</v>
      </c>
      <c r="C2692" s="90">
        <v>45708</v>
      </c>
      <c r="D2692" s="91" t="s">
        <v>19539</v>
      </c>
      <c r="E2692" s="318">
        <v>45708</v>
      </c>
      <c r="F2692" s="242" t="s">
        <v>20499</v>
      </c>
      <c r="G2692" s="242" t="s">
        <v>5339</v>
      </c>
      <c r="H2692" s="241">
        <v>975167</v>
      </c>
      <c r="I2692" s="241">
        <v>0</v>
      </c>
      <c r="J2692" s="241">
        <v>78013</v>
      </c>
      <c r="K2692" s="241">
        <v>1053180</v>
      </c>
      <c r="L2692" s="8" t="s">
        <v>24</v>
      </c>
      <c r="M2692" s="21">
        <v>45741</v>
      </c>
      <c r="O2692" s="278">
        <f>IF(Table1[[#This Row],[Phân loại]]="Tồn đầu kỳ",Table1[[#This Row],[Tổng giá trị]],0)</f>
        <v>0</v>
      </c>
      <c r="P2692" s="8">
        <f>IF(Table1[[#This Row],[Số còn phải thu ĐK]]&lt;&gt;0,0,IF(Table1[[#This Row],[Phân loại]]="Bán hàng",Table1[[#This Row],[Tổng giá trị]],-Table1[[#This Row],[Tổng giá trị]]))</f>
        <v>1053180</v>
      </c>
      <c r="Q2692" s="278">
        <f t="shared" si="361"/>
        <v>1053180</v>
      </c>
      <c r="R2692" s="8">
        <f>Table1[[#This Row],[Số còn phải thu ĐK]]+Table1[[#This Row],[Giá Trị HD sau CK]]-Table1[[#This Row],[Số tiền đã thu]]</f>
        <v>0</v>
      </c>
      <c r="S2692" s="7">
        <f>IF(Table1[[#This Row],[Ngày hóa đơn]]&lt;&gt;"",Table1[[#This Row],[Ngày hóa đơn]],Table1[[#This Row],[Ngày hạch toán]])</f>
        <v>45708</v>
      </c>
      <c r="T2692" s="8">
        <v>30</v>
      </c>
      <c r="U2692" s="7">
        <f>IF(Table1[[#This Row],[Ngày tính CN]]="","",S2692+T2692)</f>
        <v>45738</v>
      </c>
      <c r="V2692" s="71">
        <f ca="1">IF(Table1[[#This Row],[Hạn thanh toán]]="","",IF((U2692-NOW())&lt;0,0,(U2692-NOW())))</f>
        <v>0</v>
      </c>
      <c r="W2692" s="278"/>
      <c r="X2692" s="278" t="str">
        <f t="shared" ca="1" si="362"/>
        <v/>
      </c>
      <c r="Y2692" s="3" t="str">
        <f t="shared" si="363"/>
        <v>Đã thanh toán</v>
      </c>
      <c r="Z2692" s="250">
        <f>Table1[[#This Row],[Hạn thanh toán]]</f>
        <v>45738</v>
      </c>
      <c r="AA2692" s="250">
        <f>Table1[[#This Row],[Ngày Thanh toán]]</f>
        <v>45741</v>
      </c>
      <c r="AD2692" s="3" t="str">
        <f>IF(Table1[[#This Row],[Mã khách hàng]]="","",VLOOKUP($A2692,Ma_KH!$A:$Q,Ma_KH!O$1,0))</f>
        <v>BRG - FUJIMART</v>
      </c>
      <c r="AE2692" s="3" t="str">
        <f>IF(Table1[[#This Row],[Mã khách hàng]]="","",VLOOKUP($A2692,Ma_KH!$A:$Q,Ma_KH!P$1,0))</f>
        <v>CÔNG TY TNHH BÁN LẺ FUJIMART VIỆT NAM</v>
      </c>
      <c r="AF2692" s="3" t="str">
        <f>VLOOKUP(A2692,Ma_KH!A:Q,Ma_KH!J$1,0)</f>
        <v>Vũ Anh Tuấn</v>
      </c>
    </row>
    <row r="2693" spans="1:32">
      <c r="A2693" s="242" t="s">
        <v>184</v>
      </c>
      <c r="B2693" s="242" t="s">
        <v>5155</v>
      </c>
      <c r="C2693" s="90">
        <v>45708</v>
      </c>
      <c r="D2693" s="91" t="s">
        <v>19540</v>
      </c>
      <c r="E2693" s="318">
        <v>45708</v>
      </c>
      <c r="F2693" s="242" t="s">
        <v>20500</v>
      </c>
      <c r="G2693" s="242" t="s">
        <v>5278</v>
      </c>
      <c r="H2693" s="241">
        <v>896289</v>
      </c>
      <c r="I2693" s="241">
        <v>0</v>
      </c>
      <c r="J2693" s="241">
        <v>71703</v>
      </c>
      <c r="K2693" s="241">
        <v>967992</v>
      </c>
      <c r="L2693" s="8" t="s">
        <v>24</v>
      </c>
      <c r="M2693" s="21">
        <v>45741</v>
      </c>
      <c r="O2693" s="278">
        <f>IF(Table1[[#This Row],[Phân loại]]="Tồn đầu kỳ",Table1[[#This Row],[Tổng giá trị]],0)</f>
        <v>0</v>
      </c>
      <c r="P2693" s="8">
        <f>IF(Table1[[#This Row],[Số còn phải thu ĐK]]&lt;&gt;0,0,IF(Table1[[#This Row],[Phân loại]]="Bán hàng",Table1[[#This Row],[Tổng giá trị]],-Table1[[#This Row],[Tổng giá trị]]))</f>
        <v>967992</v>
      </c>
      <c r="Q2693" s="278">
        <f t="shared" si="361"/>
        <v>967992</v>
      </c>
      <c r="R2693" s="8">
        <f>Table1[[#This Row],[Số còn phải thu ĐK]]+Table1[[#This Row],[Giá Trị HD sau CK]]-Table1[[#This Row],[Số tiền đã thu]]</f>
        <v>0</v>
      </c>
      <c r="S2693" s="7">
        <f>IF(Table1[[#This Row],[Ngày hóa đơn]]&lt;&gt;"",Table1[[#This Row],[Ngày hóa đơn]],Table1[[#This Row],[Ngày hạch toán]])</f>
        <v>45708</v>
      </c>
      <c r="T2693" s="8">
        <v>30</v>
      </c>
      <c r="U2693" s="7">
        <f>IF(Table1[[#This Row],[Ngày tính CN]]="","",S2693+T2693)</f>
        <v>45738</v>
      </c>
      <c r="V2693" s="71">
        <f ca="1">IF(Table1[[#This Row],[Hạn thanh toán]]="","",IF((U2693-NOW())&lt;0,0,(U2693-NOW())))</f>
        <v>0</v>
      </c>
      <c r="W2693" s="278"/>
      <c r="X2693" s="278" t="str">
        <f t="shared" ca="1" si="362"/>
        <v/>
      </c>
      <c r="Y2693" s="3" t="str">
        <f t="shared" si="363"/>
        <v>Đã thanh toán</v>
      </c>
      <c r="Z2693" s="250">
        <f>Table1[[#This Row],[Hạn thanh toán]]</f>
        <v>45738</v>
      </c>
      <c r="AA2693" s="250">
        <f>Table1[[#This Row],[Ngày Thanh toán]]</f>
        <v>45741</v>
      </c>
      <c r="AD2693" s="3" t="str">
        <f>IF(Table1[[#This Row],[Mã khách hàng]]="","",VLOOKUP($A2693,Ma_KH!$A:$Q,Ma_KH!O$1,0))</f>
        <v>BRG - FUJIMART</v>
      </c>
      <c r="AE2693" s="3" t="str">
        <f>IF(Table1[[#This Row],[Mã khách hàng]]="","",VLOOKUP($A2693,Ma_KH!$A:$Q,Ma_KH!P$1,0))</f>
        <v>CÔNG TY TNHH BÁN LẺ FUJIMART VIỆT NAM</v>
      </c>
      <c r="AF2693" s="3" t="str">
        <f>VLOOKUP(A2693,Ma_KH!A:Q,Ma_KH!J$1,0)</f>
        <v>Vũ Anh Tuấn</v>
      </c>
    </row>
    <row r="2694" spans="1:32">
      <c r="A2694" s="242" t="s">
        <v>184</v>
      </c>
      <c r="B2694" s="242" t="s">
        <v>5155</v>
      </c>
      <c r="C2694" s="90">
        <v>45709</v>
      </c>
      <c r="D2694" s="91" t="s">
        <v>19541</v>
      </c>
      <c r="E2694" s="318">
        <v>45709</v>
      </c>
      <c r="F2694" s="242" t="s">
        <v>20501</v>
      </c>
      <c r="G2694" s="242" t="s">
        <v>5215</v>
      </c>
      <c r="H2694" s="241">
        <v>1625825</v>
      </c>
      <c r="I2694" s="241">
        <v>0</v>
      </c>
      <c r="J2694" s="241">
        <v>130066</v>
      </c>
      <c r="K2694" s="241">
        <v>1755891</v>
      </c>
      <c r="L2694" s="8" t="s">
        <v>24</v>
      </c>
      <c r="M2694" s="21">
        <v>45741</v>
      </c>
      <c r="O2694" s="278">
        <f>IF(Table1[[#This Row],[Phân loại]]="Tồn đầu kỳ",Table1[[#This Row],[Tổng giá trị]],0)</f>
        <v>0</v>
      </c>
      <c r="P2694" s="8">
        <f>IF(Table1[[#This Row],[Số còn phải thu ĐK]]&lt;&gt;0,0,IF(Table1[[#This Row],[Phân loại]]="Bán hàng",Table1[[#This Row],[Tổng giá trị]],-Table1[[#This Row],[Tổng giá trị]]))</f>
        <v>1755891</v>
      </c>
      <c r="Q2694" s="278">
        <f t="shared" si="361"/>
        <v>1755891</v>
      </c>
      <c r="R2694" s="8">
        <f>Table1[[#This Row],[Số còn phải thu ĐK]]+Table1[[#This Row],[Giá Trị HD sau CK]]-Table1[[#This Row],[Số tiền đã thu]]</f>
        <v>0</v>
      </c>
      <c r="S2694" s="7">
        <f>IF(Table1[[#This Row],[Ngày hóa đơn]]&lt;&gt;"",Table1[[#This Row],[Ngày hóa đơn]],Table1[[#This Row],[Ngày hạch toán]])</f>
        <v>45709</v>
      </c>
      <c r="T2694" s="8">
        <v>30</v>
      </c>
      <c r="U2694" s="7">
        <f>IF(Table1[[#This Row],[Ngày tính CN]]="","",S2694+T2694)</f>
        <v>45739</v>
      </c>
      <c r="V2694" s="71">
        <f ca="1">IF(Table1[[#This Row],[Hạn thanh toán]]="","",IF((U2694-NOW())&lt;0,0,(U2694-NOW())))</f>
        <v>0</v>
      </c>
      <c r="W2694" s="278"/>
      <c r="X2694" s="278" t="str">
        <f t="shared" ca="1" si="362"/>
        <v/>
      </c>
      <c r="Y2694" s="3" t="str">
        <f t="shared" si="363"/>
        <v>Đã thanh toán</v>
      </c>
      <c r="Z2694" s="250">
        <f>Table1[[#This Row],[Hạn thanh toán]]</f>
        <v>45739</v>
      </c>
      <c r="AA2694" s="250">
        <f>Table1[[#This Row],[Ngày Thanh toán]]</f>
        <v>45741</v>
      </c>
      <c r="AD2694" s="3" t="str">
        <f>IF(Table1[[#This Row],[Mã khách hàng]]="","",VLOOKUP($A2694,Ma_KH!$A:$Q,Ma_KH!O$1,0))</f>
        <v>BRG - FUJIMART</v>
      </c>
      <c r="AE2694" s="3" t="str">
        <f>IF(Table1[[#This Row],[Mã khách hàng]]="","",VLOOKUP($A2694,Ma_KH!$A:$Q,Ma_KH!P$1,0))</f>
        <v>CÔNG TY TNHH BÁN LẺ FUJIMART VIỆT NAM</v>
      </c>
      <c r="AF2694" s="3" t="str">
        <f>VLOOKUP(A2694,Ma_KH!A:Q,Ma_KH!J$1,0)</f>
        <v>Vũ Anh Tuấn</v>
      </c>
    </row>
    <row r="2695" spans="1:32">
      <c r="A2695" s="242" t="s">
        <v>184</v>
      </c>
      <c r="B2695" s="242" t="s">
        <v>5155</v>
      </c>
      <c r="C2695" s="90">
        <v>45710</v>
      </c>
      <c r="D2695" s="91" t="s">
        <v>19542</v>
      </c>
      <c r="E2695" s="318">
        <v>45710</v>
      </c>
      <c r="F2695" s="242" t="s">
        <v>20502</v>
      </c>
      <c r="G2695" s="242" t="s">
        <v>5228</v>
      </c>
      <c r="H2695" s="241">
        <v>1333185</v>
      </c>
      <c r="I2695" s="241">
        <v>0</v>
      </c>
      <c r="J2695" s="241">
        <v>106655</v>
      </c>
      <c r="K2695" s="241">
        <v>1439840</v>
      </c>
      <c r="L2695" s="8" t="s">
        <v>24</v>
      </c>
      <c r="M2695" s="21">
        <v>45741</v>
      </c>
      <c r="O2695" s="278">
        <f>IF(Table1[[#This Row],[Phân loại]]="Tồn đầu kỳ",Table1[[#This Row],[Tổng giá trị]],0)</f>
        <v>0</v>
      </c>
      <c r="P2695" s="8">
        <f>IF(Table1[[#This Row],[Số còn phải thu ĐK]]&lt;&gt;0,0,IF(Table1[[#This Row],[Phân loại]]="Bán hàng",Table1[[#This Row],[Tổng giá trị]],-Table1[[#This Row],[Tổng giá trị]]))</f>
        <v>1439840</v>
      </c>
      <c r="Q2695" s="278">
        <f t="shared" si="361"/>
        <v>1439840</v>
      </c>
      <c r="R2695" s="8">
        <f>Table1[[#This Row],[Số còn phải thu ĐK]]+Table1[[#This Row],[Giá Trị HD sau CK]]-Table1[[#This Row],[Số tiền đã thu]]</f>
        <v>0</v>
      </c>
      <c r="S2695" s="7">
        <f>IF(Table1[[#This Row],[Ngày hóa đơn]]&lt;&gt;"",Table1[[#This Row],[Ngày hóa đơn]],Table1[[#This Row],[Ngày hạch toán]])</f>
        <v>45710</v>
      </c>
      <c r="T2695" s="8">
        <v>30</v>
      </c>
      <c r="U2695" s="7">
        <f>IF(Table1[[#This Row],[Ngày tính CN]]="","",S2695+T2695)</f>
        <v>45740</v>
      </c>
      <c r="V2695" s="71">
        <f ca="1">IF(Table1[[#This Row],[Hạn thanh toán]]="","",IF((U2695-NOW())&lt;0,0,(U2695-NOW())))</f>
        <v>0</v>
      </c>
      <c r="W2695" s="278"/>
      <c r="X2695" s="278" t="str">
        <f t="shared" ca="1" si="362"/>
        <v/>
      </c>
      <c r="Y2695" s="3" t="str">
        <f t="shared" si="363"/>
        <v>Đã thanh toán</v>
      </c>
      <c r="Z2695" s="250">
        <f>Table1[[#This Row],[Hạn thanh toán]]</f>
        <v>45740</v>
      </c>
      <c r="AA2695" s="250">
        <f>Table1[[#This Row],[Ngày Thanh toán]]</f>
        <v>45741</v>
      </c>
      <c r="AD2695" s="3" t="str">
        <f>IF(Table1[[#This Row],[Mã khách hàng]]="","",VLOOKUP($A2695,Ma_KH!$A:$Q,Ma_KH!O$1,0))</f>
        <v>BRG - FUJIMART</v>
      </c>
      <c r="AE2695" s="3" t="str">
        <f>IF(Table1[[#This Row],[Mã khách hàng]]="","",VLOOKUP($A2695,Ma_KH!$A:$Q,Ma_KH!P$1,0))</f>
        <v>CÔNG TY TNHH BÁN LẺ FUJIMART VIỆT NAM</v>
      </c>
      <c r="AF2695" s="3" t="str">
        <f>VLOOKUP(A2695,Ma_KH!A:Q,Ma_KH!J$1,0)</f>
        <v>Vũ Anh Tuấn</v>
      </c>
    </row>
    <row r="2696" spans="1:32">
      <c r="A2696" s="242" t="s">
        <v>184</v>
      </c>
      <c r="B2696" s="242" t="s">
        <v>5155</v>
      </c>
      <c r="C2696" s="88">
        <v>45710</v>
      </c>
      <c r="D2696" s="89" t="s">
        <v>19543</v>
      </c>
      <c r="E2696" s="318">
        <v>45710</v>
      </c>
      <c r="F2696" s="242" t="s">
        <v>20503</v>
      </c>
      <c r="G2696" s="242" t="s">
        <v>5182</v>
      </c>
      <c r="H2696" s="241">
        <v>2210380</v>
      </c>
      <c r="I2696" s="241">
        <v>0</v>
      </c>
      <c r="J2696" s="241">
        <v>176830</v>
      </c>
      <c r="K2696" s="241">
        <v>2387210</v>
      </c>
      <c r="L2696" s="8" t="s">
        <v>24</v>
      </c>
      <c r="M2696" s="21">
        <v>45741</v>
      </c>
      <c r="O2696" s="278">
        <f>IF(Table1[[#This Row],[Phân loại]]="Tồn đầu kỳ",Table1[[#This Row],[Tổng giá trị]],0)</f>
        <v>0</v>
      </c>
      <c r="P2696" s="8">
        <f>IF(Table1[[#This Row],[Số còn phải thu ĐK]]&lt;&gt;0,0,IF(Table1[[#This Row],[Phân loại]]="Bán hàng",Table1[[#This Row],[Tổng giá trị]],-Table1[[#This Row],[Tổng giá trị]]))</f>
        <v>2387210</v>
      </c>
      <c r="Q2696" s="278">
        <f t="shared" ref="Q2696:Q2698" si="364">IF(M2696&lt;&gt;"",IF(O2696&lt;&gt;0,O2696,P2696),0)</f>
        <v>2387210</v>
      </c>
      <c r="R2696" s="8">
        <f>Table1[[#This Row],[Số còn phải thu ĐK]]+Table1[[#This Row],[Giá Trị HD sau CK]]-Table1[[#This Row],[Số tiền đã thu]]</f>
        <v>0</v>
      </c>
      <c r="S2696" s="7">
        <f>IF(Table1[[#This Row],[Ngày hóa đơn]]&lt;&gt;"",Table1[[#This Row],[Ngày hóa đơn]],Table1[[#This Row],[Ngày hạch toán]])</f>
        <v>45710</v>
      </c>
      <c r="T2696" s="8">
        <v>30</v>
      </c>
      <c r="U2696" s="7">
        <f>IF(Table1[[#This Row],[Ngày tính CN]]="","",S2696+T2696)</f>
        <v>45740</v>
      </c>
      <c r="V2696" s="71">
        <f ca="1">IF(Table1[[#This Row],[Hạn thanh toán]]="","",IF((U2696-NOW())&lt;0,0,(U2696-NOW())))</f>
        <v>0</v>
      </c>
      <c r="W2696" s="278"/>
      <c r="X2696" s="278" t="str">
        <f t="shared" ref="X2696:X2698" ca="1" si="365">IF(OR($U2696="",$R2696=0),"",IF((U$4-NOW())&lt;0,-($U2696-NOW()),0))</f>
        <v/>
      </c>
      <c r="Y2696" s="3" t="str">
        <f t="shared" ref="Y2696:Y2698" si="366">IF(R2696=0,"Đã thanh toán",IF(X2696="","",IF(X2696&lt;=0,"Chưa đến hạn thanh toán",IF(X2696&lt;=30,"Nợ quá hạn 30 ngày",IF(X2696&lt;=60,"Nợ quá hạn từ 30 ngày đến 60 ngày",IF(X2696&lt;=90,"Nợ quá hạn từ 60 ngày đến 90 ngày",IF(X2696&lt;=120,"Nợ quá hạn từ 90 ngày đến 120 ngày","Nợ quá hạn hơn 120 ngày có khả năng mất thanh toán")))))))</f>
        <v>Đã thanh toán</v>
      </c>
      <c r="Z2696" s="250">
        <f>Table1[[#This Row],[Hạn thanh toán]]</f>
        <v>45740</v>
      </c>
      <c r="AA2696" s="250">
        <f>Table1[[#This Row],[Ngày Thanh toán]]</f>
        <v>45741</v>
      </c>
      <c r="AD2696" s="3" t="str">
        <f>IF(Table1[[#This Row],[Mã khách hàng]]="","",VLOOKUP($A2696,Ma_KH!$A:$Q,Ma_KH!O$1,0))</f>
        <v>BRG - FUJIMART</v>
      </c>
      <c r="AE2696" s="3" t="str">
        <f>IF(Table1[[#This Row],[Mã khách hàng]]="","",VLOOKUP($A2696,Ma_KH!$A:$Q,Ma_KH!P$1,0))</f>
        <v>CÔNG TY TNHH BÁN LẺ FUJIMART VIỆT NAM</v>
      </c>
      <c r="AF2696" s="3" t="str">
        <f>VLOOKUP(A2696,Ma_KH!A:Q,Ma_KH!J$1,0)</f>
        <v>Vũ Anh Tuấn</v>
      </c>
    </row>
    <row r="2697" spans="1:32">
      <c r="A2697" s="242" t="s">
        <v>184</v>
      </c>
      <c r="B2697" s="242" t="s">
        <v>5155</v>
      </c>
      <c r="C2697" s="88">
        <v>45710</v>
      </c>
      <c r="D2697" s="89" t="s">
        <v>19544</v>
      </c>
      <c r="E2697" s="318">
        <v>45710</v>
      </c>
      <c r="F2697" s="242" t="s">
        <v>20504</v>
      </c>
      <c r="G2697" s="242" t="s">
        <v>5165</v>
      </c>
      <c r="H2697" s="241">
        <v>870704</v>
      </c>
      <c r="I2697" s="241">
        <v>0</v>
      </c>
      <c r="J2697" s="241">
        <v>69656</v>
      </c>
      <c r="K2697" s="241">
        <v>940360</v>
      </c>
      <c r="L2697" s="8" t="s">
        <v>24</v>
      </c>
      <c r="M2697" s="21">
        <v>45741</v>
      </c>
      <c r="O2697" s="278">
        <f>IF(Table1[[#This Row],[Phân loại]]="Tồn đầu kỳ",Table1[[#This Row],[Tổng giá trị]],0)</f>
        <v>0</v>
      </c>
      <c r="P2697" s="8">
        <f>IF(Table1[[#This Row],[Số còn phải thu ĐK]]&lt;&gt;0,0,IF(Table1[[#This Row],[Phân loại]]="Bán hàng",Table1[[#This Row],[Tổng giá trị]],-Table1[[#This Row],[Tổng giá trị]]))</f>
        <v>940360</v>
      </c>
      <c r="Q2697" s="278">
        <f t="shared" si="364"/>
        <v>940360</v>
      </c>
      <c r="R2697" s="8">
        <f>Table1[[#This Row],[Số còn phải thu ĐK]]+Table1[[#This Row],[Giá Trị HD sau CK]]-Table1[[#This Row],[Số tiền đã thu]]</f>
        <v>0</v>
      </c>
      <c r="S2697" s="7">
        <f>IF(Table1[[#This Row],[Ngày hóa đơn]]&lt;&gt;"",Table1[[#This Row],[Ngày hóa đơn]],Table1[[#This Row],[Ngày hạch toán]])</f>
        <v>45710</v>
      </c>
      <c r="T2697" s="8">
        <v>30</v>
      </c>
      <c r="U2697" s="7">
        <f>IF(Table1[[#This Row],[Ngày tính CN]]="","",S2697+T2697)</f>
        <v>45740</v>
      </c>
      <c r="V2697" s="71">
        <f ca="1">IF(Table1[[#This Row],[Hạn thanh toán]]="","",IF((U2697-NOW())&lt;0,0,(U2697-NOW())))</f>
        <v>0</v>
      </c>
      <c r="W2697" s="278"/>
      <c r="X2697" s="278" t="str">
        <f t="shared" ca="1" si="365"/>
        <v/>
      </c>
      <c r="Y2697" s="3" t="str">
        <f t="shared" si="366"/>
        <v>Đã thanh toán</v>
      </c>
      <c r="Z2697" s="250">
        <f>Table1[[#This Row],[Hạn thanh toán]]</f>
        <v>45740</v>
      </c>
      <c r="AA2697" s="250">
        <f>Table1[[#This Row],[Ngày Thanh toán]]</f>
        <v>45741</v>
      </c>
      <c r="AD2697" s="3" t="str">
        <f>IF(Table1[[#This Row],[Mã khách hàng]]="","",VLOOKUP($A2697,Ma_KH!$A:$Q,Ma_KH!O$1,0))</f>
        <v>BRG - FUJIMART</v>
      </c>
      <c r="AE2697" s="3" t="str">
        <f>IF(Table1[[#This Row],[Mã khách hàng]]="","",VLOOKUP($A2697,Ma_KH!$A:$Q,Ma_KH!P$1,0))</f>
        <v>CÔNG TY TNHH BÁN LẺ FUJIMART VIỆT NAM</v>
      </c>
      <c r="AF2697" s="3" t="str">
        <f>VLOOKUP(A2697,Ma_KH!A:Q,Ma_KH!J$1,0)</f>
        <v>Vũ Anh Tuấn</v>
      </c>
    </row>
    <row r="2698" spans="1:32">
      <c r="A2698" s="242" t="s">
        <v>184</v>
      </c>
      <c r="B2698" s="242" t="s">
        <v>5155</v>
      </c>
      <c r="C2698" s="90">
        <v>45710</v>
      </c>
      <c r="D2698" s="91" t="s">
        <v>19545</v>
      </c>
      <c r="E2698" s="318">
        <v>45710</v>
      </c>
      <c r="F2698" s="242" t="s">
        <v>20505</v>
      </c>
      <c r="G2698" s="242" t="s">
        <v>5350</v>
      </c>
      <c r="H2698" s="241">
        <v>1872364</v>
      </c>
      <c r="I2698" s="241">
        <v>0</v>
      </c>
      <c r="J2698" s="241">
        <v>149789</v>
      </c>
      <c r="K2698" s="241">
        <v>2022153</v>
      </c>
      <c r="L2698" s="8" t="s">
        <v>24</v>
      </c>
      <c r="M2698" s="21">
        <v>45741</v>
      </c>
      <c r="O2698" s="278">
        <f>IF(Table1[[#This Row],[Phân loại]]="Tồn đầu kỳ",Table1[[#This Row],[Tổng giá trị]],0)</f>
        <v>0</v>
      </c>
      <c r="P2698" s="8">
        <f>IF(Table1[[#This Row],[Số còn phải thu ĐK]]&lt;&gt;0,0,IF(Table1[[#This Row],[Phân loại]]="Bán hàng",Table1[[#This Row],[Tổng giá trị]],-Table1[[#This Row],[Tổng giá trị]]))</f>
        <v>2022153</v>
      </c>
      <c r="Q2698" s="278">
        <f t="shared" si="364"/>
        <v>2022153</v>
      </c>
      <c r="R2698" s="8">
        <f>Table1[[#This Row],[Số còn phải thu ĐK]]+Table1[[#This Row],[Giá Trị HD sau CK]]-Table1[[#This Row],[Số tiền đã thu]]</f>
        <v>0</v>
      </c>
      <c r="S2698" s="7">
        <f>IF(Table1[[#This Row],[Ngày hóa đơn]]&lt;&gt;"",Table1[[#This Row],[Ngày hóa đơn]],Table1[[#This Row],[Ngày hạch toán]])</f>
        <v>45710</v>
      </c>
      <c r="T2698" s="8">
        <v>30</v>
      </c>
      <c r="U2698" s="7">
        <f>IF(Table1[[#This Row],[Ngày tính CN]]="","",S2698+T2698)</f>
        <v>45740</v>
      </c>
      <c r="V2698" s="71">
        <f ca="1">IF(Table1[[#This Row],[Hạn thanh toán]]="","",IF((U2698-NOW())&lt;0,0,(U2698-NOW())))</f>
        <v>0</v>
      </c>
      <c r="W2698" s="278"/>
      <c r="X2698" s="278" t="str">
        <f t="shared" ca="1" si="365"/>
        <v/>
      </c>
      <c r="Y2698" s="3" t="str">
        <f t="shared" si="366"/>
        <v>Đã thanh toán</v>
      </c>
      <c r="Z2698" s="250">
        <f>Table1[[#This Row],[Hạn thanh toán]]</f>
        <v>45740</v>
      </c>
      <c r="AA2698" s="250">
        <f>Table1[[#This Row],[Ngày Thanh toán]]</f>
        <v>45741</v>
      </c>
      <c r="AD2698" s="3" t="str">
        <f>IF(Table1[[#This Row],[Mã khách hàng]]="","",VLOOKUP($A2698,Ma_KH!$A:$Q,Ma_KH!O$1,0))</f>
        <v>BRG - FUJIMART</v>
      </c>
      <c r="AE2698" s="3" t="str">
        <f>IF(Table1[[#This Row],[Mã khách hàng]]="","",VLOOKUP($A2698,Ma_KH!$A:$Q,Ma_KH!P$1,0))</f>
        <v>CÔNG TY TNHH BÁN LẺ FUJIMART VIỆT NAM</v>
      </c>
      <c r="AF2698" s="3" t="str">
        <f>VLOOKUP(A2698,Ma_KH!A:Q,Ma_KH!J$1,0)</f>
        <v>Vũ Anh Tuấn</v>
      </c>
    </row>
    <row r="2699" spans="1:32">
      <c r="A2699" s="242" t="s">
        <v>184</v>
      </c>
      <c r="B2699" s="242" t="s">
        <v>5155</v>
      </c>
      <c r="C2699" s="90">
        <v>45713</v>
      </c>
      <c r="D2699" s="91" t="s">
        <v>19546</v>
      </c>
      <c r="E2699" s="318">
        <v>45713</v>
      </c>
      <c r="F2699" s="242" t="s">
        <v>20506</v>
      </c>
      <c r="G2699" s="242" t="s">
        <v>5328</v>
      </c>
      <c r="H2699" s="241">
        <v>735444</v>
      </c>
      <c r="I2699" s="241">
        <v>0</v>
      </c>
      <c r="J2699" s="241">
        <v>58836</v>
      </c>
      <c r="K2699" s="241">
        <v>794280</v>
      </c>
      <c r="L2699" s="8" t="s">
        <v>24</v>
      </c>
      <c r="M2699" s="21">
        <v>45741</v>
      </c>
      <c r="O2699" s="278">
        <f>IF(Table1[[#This Row],[Phân loại]]="Tồn đầu kỳ",Table1[[#This Row],[Tổng giá trị]],0)</f>
        <v>0</v>
      </c>
      <c r="P2699" s="8">
        <f>IF(Table1[[#This Row],[Số còn phải thu ĐK]]&lt;&gt;0,0,IF(Table1[[#This Row],[Phân loại]]="Bán hàng",Table1[[#This Row],[Tổng giá trị]],-Table1[[#This Row],[Tổng giá trị]]))</f>
        <v>794280</v>
      </c>
      <c r="Q2699" s="278">
        <f>IF(M2699&lt;&gt;"",IF(O2699&lt;&gt;0,O2699,P2699),0)</f>
        <v>794280</v>
      </c>
      <c r="R2699" s="8">
        <f>Table1[[#This Row],[Số còn phải thu ĐK]]+Table1[[#This Row],[Giá Trị HD sau CK]]-Table1[[#This Row],[Số tiền đã thu]]</f>
        <v>0</v>
      </c>
      <c r="S2699" s="7">
        <f>IF(Table1[[#This Row],[Ngày hóa đơn]]&lt;&gt;"",Table1[[#This Row],[Ngày hóa đơn]],Table1[[#This Row],[Ngày hạch toán]])</f>
        <v>45713</v>
      </c>
      <c r="T2699" s="8">
        <v>30</v>
      </c>
      <c r="U2699" s="7">
        <f>IF(Table1[[#This Row],[Ngày tính CN]]="","",S2699+T2699)</f>
        <v>45743</v>
      </c>
      <c r="V2699" s="71">
        <f ca="1">IF(Table1[[#This Row],[Hạn thanh toán]]="","",IF((U2699-NOW())&lt;0,0,(U2699-NOW())))</f>
        <v>0</v>
      </c>
      <c r="W2699" s="278"/>
      <c r="X2699" s="278" t="str">
        <f ca="1">IF(OR($U2699="",$R2699=0),"",IF((U$4-NOW())&lt;0,-($U2699-NOW()),0))</f>
        <v/>
      </c>
      <c r="Y2699" s="3" t="str">
        <f>IF(R2699=0,"Đã thanh toán",IF(X2699="","",IF(X2699&lt;=0,"Chưa đến hạn thanh toán",IF(X2699&lt;=30,"Nợ quá hạn 30 ngày",IF(X2699&lt;=60,"Nợ quá hạn từ 30 ngày đến 60 ngày",IF(X2699&lt;=90,"Nợ quá hạn từ 60 ngày đến 90 ngày",IF(X2699&lt;=120,"Nợ quá hạn từ 90 ngày đến 120 ngày","Nợ quá hạn hơn 120 ngày có khả năng mất thanh toán")))))))</f>
        <v>Đã thanh toán</v>
      </c>
      <c r="Z2699" s="250">
        <f>Table1[[#This Row],[Hạn thanh toán]]</f>
        <v>45743</v>
      </c>
      <c r="AA2699" s="250">
        <f>Table1[[#This Row],[Ngày Thanh toán]]</f>
        <v>45741</v>
      </c>
      <c r="AD2699" s="3" t="str">
        <f>IF(Table1[[#This Row],[Mã khách hàng]]="","",VLOOKUP($A2699,Ma_KH!$A:$Q,Ma_KH!O$1,0))</f>
        <v>BRG - FUJIMART</v>
      </c>
      <c r="AE2699" s="3" t="str">
        <f>IF(Table1[[#This Row],[Mã khách hàng]]="","",VLOOKUP($A2699,Ma_KH!$A:$Q,Ma_KH!P$1,0))</f>
        <v>CÔNG TY TNHH BÁN LẺ FUJIMART VIỆT NAM</v>
      </c>
      <c r="AF2699" s="3" t="str">
        <f>VLOOKUP(A2699,Ma_KH!A:Q,Ma_KH!J$1,0)</f>
        <v>Vũ Anh Tuấn</v>
      </c>
    </row>
    <row r="2700" spans="1:32">
      <c r="A2700" s="242" t="s">
        <v>184</v>
      </c>
      <c r="B2700" s="242" t="s">
        <v>5155</v>
      </c>
      <c r="C2700" s="90">
        <v>45714</v>
      </c>
      <c r="D2700" s="91" t="s">
        <v>19547</v>
      </c>
      <c r="E2700" s="318">
        <v>45714</v>
      </c>
      <c r="F2700" s="242" t="s">
        <v>20507</v>
      </c>
      <c r="G2700" s="242" t="s">
        <v>5356</v>
      </c>
      <c r="H2700" s="241">
        <v>576999</v>
      </c>
      <c r="I2700" s="241">
        <v>0</v>
      </c>
      <c r="J2700" s="241">
        <v>46160</v>
      </c>
      <c r="K2700" s="241">
        <v>623159</v>
      </c>
      <c r="L2700" s="8" t="s">
        <v>24</v>
      </c>
      <c r="M2700" s="21">
        <v>45741</v>
      </c>
      <c r="O2700" s="278">
        <f>IF(Table1[[#This Row],[Phân loại]]="Tồn đầu kỳ",Table1[[#This Row],[Tổng giá trị]],0)</f>
        <v>0</v>
      </c>
      <c r="P2700" s="8">
        <f>IF(Table1[[#This Row],[Số còn phải thu ĐK]]&lt;&gt;0,0,IF(Table1[[#This Row],[Phân loại]]="Bán hàng",Table1[[#This Row],[Tổng giá trị]],-Table1[[#This Row],[Tổng giá trị]]))</f>
        <v>623159</v>
      </c>
      <c r="Q2700" s="278">
        <f>IF(M2700&lt;&gt;"",IF(O2700&lt;&gt;0,O2700,P2700),0)</f>
        <v>623159</v>
      </c>
      <c r="R2700" s="8">
        <f>Table1[[#This Row],[Số còn phải thu ĐK]]+Table1[[#This Row],[Giá Trị HD sau CK]]-Table1[[#This Row],[Số tiền đã thu]]</f>
        <v>0</v>
      </c>
      <c r="S2700" s="7">
        <f>IF(Table1[[#This Row],[Ngày hóa đơn]]&lt;&gt;"",Table1[[#This Row],[Ngày hóa đơn]],Table1[[#This Row],[Ngày hạch toán]])</f>
        <v>45714</v>
      </c>
      <c r="T2700" s="8">
        <v>30</v>
      </c>
      <c r="U2700" s="7">
        <f>IF(Table1[[#This Row],[Ngày tính CN]]="","",S2700+T2700)</f>
        <v>45744</v>
      </c>
      <c r="V2700" s="71">
        <f ca="1">IF(Table1[[#This Row],[Hạn thanh toán]]="","",IF((U2700-NOW())&lt;0,0,(U2700-NOW())))</f>
        <v>0</v>
      </c>
      <c r="W2700" s="278"/>
      <c r="X2700" s="278" t="str">
        <f ca="1">IF(OR($U2700="",$R2700=0),"",IF((U$4-NOW())&lt;0,-($U2700-NOW()),0))</f>
        <v/>
      </c>
      <c r="Y2700" s="3" t="str">
        <f>IF(R2700=0,"Đã thanh toán",IF(X2700="","",IF(X2700&lt;=0,"Chưa đến hạn thanh toán",IF(X2700&lt;=30,"Nợ quá hạn 30 ngày",IF(X2700&lt;=60,"Nợ quá hạn từ 30 ngày đến 60 ngày",IF(X2700&lt;=90,"Nợ quá hạn từ 60 ngày đến 90 ngày",IF(X2700&lt;=120,"Nợ quá hạn từ 90 ngày đến 120 ngày","Nợ quá hạn hơn 120 ngày có khả năng mất thanh toán")))))))</f>
        <v>Đã thanh toán</v>
      </c>
      <c r="Z2700" s="250">
        <f>Table1[[#This Row],[Hạn thanh toán]]</f>
        <v>45744</v>
      </c>
      <c r="AA2700" s="250">
        <f>Table1[[#This Row],[Ngày Thanh toán]]</f>
        <v>45741</v>
      </c>
      <c r="AD2700" s="3" t="str">
        <f>IF(Table1[[#This Row],[Mã khách hàng]]="","",VLOOKUP($A2700,Ma_KH!$A:$Q,Ma_KH!O$1,0))</f>
        <v>BRG - FUJIMART</v>
      </c>
      <c r="AE2700" s="3" t="str">
        <f>IF(Table1[[#This Row],[Mã khách hàng]]="","",VLOOKUP($A2700,Ma_KH!$A:$Q,Ma_KH!P$1,0))</f>
        <v>CÔNG TY TNHH BÁN LẺ FUJIMART VIỆT NAM</v>
      </c>
      <c r="AF2700" s="3" t="str">
        <f>VLOOKUP(A2700,Ma_KH!A:Q,Ma_KH!J$1,0)</f>
        <v>Vũ Anh Tuấn</v>
      </c>
    </row>
    <row r="2701" spans="1:32">
      <c r="A2701" s="242" t="s">
        <v>184</v>
      </c>
      <c r="B2701" s="242" t="s">
        <v>5155</v>
      </c>
      <c r="C2701" s="90">
        <v>45714</v>
      </c>
      <c r="D2701" s="91" t="s">
        <v>19548</v>
      </c>
      <c r="E2701" s="318">
        <v>45714</v>
      </c>
      <c r="F2701" s="242" t="s">
        <v>20508</v>
      </c>
      <c r="G2701" s="242" t="s">
        <v>5207</v>
      </c>
      <c r="H2701" s="241">
        <v>1755245</v>
      </c>
      <c r="I2701" s="241">
        <v>0</v>
      </c>
      <c r="J2701" s="241">
        <v>140420</v>
      </c>
      <c r="K2701" s="241">
        <v>1895665</v>
      </c>
      <c r="L2701" s="8" t="s">
        <v>24</v>
      </c>
      <c r="M2701" s="21">
        <v>45741</v>
      </c>
      <c r="O2701" s="278">
        <f>IF(Table1[[#This Row],[Phân loại]]="Tồn đầu kỳ",Table1[[#This Row],[Tổng giá trị]],0)</f>
        <v>0</v>
      </c>
      <c r="P2701" s="8">
        <f>IF(Table1[[#This Row],[Số còn phải thu ĐK]]&lt;&gt;0,0,IF(Table1[[#This Row],[Phân loại]]="Bán hàng",Table1[[#This Row],[Tổng giá trị]],-Table1[[#This Row],[Tổng giá trị]]))</f>
        <v>1895665</v>
      </c>
      <c r="Q2701" s="278">
        <f>IF(M2701&lt;&gt;"",IF(O2701&lt;&gt;0,O2701,P2701),0)</f>
        <v>1895665</v>
      </c>
      <c r="R2701" s="8">
        <f>Table1[[#This Row],[Số còn phải thu ĐK]]+Table1[[#This Row],[Giá Trị HD sau CK]]-Table1[[#This Row],[Số tiền đã thu]]</f>
        <v>0</v>
      </c>
      <c r="S2701" s="7">
        <f>IF(Table1[[#This Row],[Ngày hóa đơn]]&lt;&gt;"",Table1[[#This Row],[Ngày hóa đơn]],Table1[[#This Row],[Ngày hạch toán]])</f>
        <v>45714</v>
      </c>
      <c r="T2701" s="8">
        <v>30</v>
      </c>
      <c r="U2701" s="7">
        <f>IF(Table1[[#This Row],[Ngày tính CN]]="","",S2701+T2701)</f>
        <v>45744</v>
      </c>
      <c r="V2701" s="71">
        <f ca="1">IF(Table1[[#This Row],[Hạn thanh toán]]="","",IF((U2701-NOW())&lt;0,0,(U2701-NOW())))</f>
        <v>0</v>
      </c>
      <c r="W2701" s="278"/>
      <c r="X2701" s="278" t="str">
        <f ca="1">IF(OR($U2701="",$R2701=0),"",IF((U$4-NOW())&lt;0,-($U2701-NOW()),0))</f>
        <v/>
      </c>
      <c r="Y2701" s="3" t="str">
        <f>IF(R2701=0,"Đã thanh toán",IF(X2701="","",IF(X2701&lt;=0,"Chưa đến hạn thanh toán",IF(X2701&lt;=30,"Nợ quá hạn 30 ngày",IF(X2701&lt;=60,"Nợ quá hạn từ 30 ngày đến 60 ngày",IF(X2701&lt;=90,"Nợ quá hạn từ 60 ngày đến 90 ngày",IF(X2701&lt;=120,"Nợ quá hạn từ 90 ngày đến 120 ngày","Nợ quá hạn hơn 120 ngày có khả năng mất thanh toán")))))))</f>
        <v>Đã thanh toán</v>
      </c>
      <c r="Z2701" s="250">
        <f>Table1[[#This Row],[Hạn thanh toán]]</f>
        <v>45744</v>
      </c>
      <c r="AA2701" s="250">
        <f>Table1[[#This Row],[Ngày Thanh toán]]</f>
        <v>45741</v>
      </c>
      <c r="AD2701" s="3" t="str">
        <f>IF(Table1[[#This Row],[Mã khách hàng]]="","",VLOOKUP($A2701,Ma_KH!$A:$Q,Ma_KH!O$1,0))</f>
        <v>BRG - FUJIMART</v>
      </c>
      <c r="AE2701" s="3" t="str">
        <f>IF(Table1[[#This Row],[Mã khách hàng]]="","",VLOOKUP($A2701,Ma_KH!$A:$Q,Ma_KH!P$1,0))</f>
        <v>CÔNG TY TNHH BÁN LẺ FUJIMART VIỆT NAM</v>
      </c>
      <c r="AF2701" s="3" t="str">
        <f>VLOOKUP(A2701,Ma_KH!A:Q,Ma_KH!J$1,0)</f>
        <v>Vũ Anh Tuấn</v>
      </c>
    </row>
    <row r="2702" spans="1:32">
      <c r="A2702" s="242" t="s">
        <v>184</v>
      </c>
      <c r="B2702" s="242" t="s">
        <v>5155</v>
      </c>
      <c r="C2702" s="90">
        <v>45714</v>
      </c>
      <c r="D2702" s="91" t="s">
        <v>19549</v>
      </c>
      <c r="E2702" s="318">
        <v>45714</v>
      </c>
      <c r="F2702" s="242" t="s">
        <v>20509</v>
      </c>
      <c r="G2702" s="242" t="s">
        <v>5218</v>
      </c>
      <c r="H2702" s="241">
        <v>1752640</v>
      </c>
      <c r="I2702" s="241">
        <v>0</v>
      </c>
      <c r="J2702" s="241">
        <v>140211</v>
      </c>
      <c r="K2702" s="241">
        <v>1892851</v>
      </c>
      <c r="L2702" s="8" t="s">
        <v>24</v>
      </c>
      <c r="M2702" s="21">
        <v>45772</v>
      </c>
      <c r="O2702" s="278">
        <f>IF(Table1[[#This Row],[Phân loại]]="Tồn đầu kỳ",Table1[[#This Row],[Tổng giá trị]],0)</f>
        <v>0</v>
      </c>
      <c r="P2702" s="8">
        <f>IF(Table1[[#This Row],[Số còn phải thu ĐK]]&lt;&gt;0,0,IF(Table1[[#This Row],[Phân loại]]="Bán hàng",Table1[[#This Row],[Tổng giá trị]],-Table1[[#This Row],[Tổng giá trị]]))</f>
        <v>1892851</v>
      </c>
      <c r="Q2702" s="278">
        <f>IF(M2702&lt;&gt;"",IF(O2702&lt;&gt;0,O2702,P2702),0)</f>
        <v>1892851</v>
      </c>
      <c r="R2702" s="8">
        <f>Table1[[#This Row],[Số còn phải thu ĐK]]+Table1[[#This Row],[Giá Trị HD sau CK]]-Table1[[#This Row],[Số tiền đã thu]]</f>
        <v>0</v>
      </c>
      <c r="S2702" s="7">
        <f>IF(Table1[[#This Row],[Ngày hóa đơn]]&lt;&gt;"",Table1[[#This Row],[Ngày hóa đơn]],Table1[[#This Row],[Ngày hạch toán]])</f>
        <v>45714</v>
      </c>
      <c r="T2702" s="8">
        <v>30</v>
      </c>
      <c r="U2702" s="7">
        <f>IF(Table1[[#This Row],[Ngày tính CN]]="","",S2702+T2702)</f>
        <v>45744</v>
      </c>
      <c r="V2702" s="71">
        <f ca="1">IF(Table1[[#This Row],[Hạn thanh toán]]="","",IF((U2702-NOW())&lt;0,0,(U2702-NOW())))</f>
        <v>0</v>
      </c>
      <c r="W2702" s="278"/>
      <c r="X2702" s="278" t="str">
        <f ca="1">IF(OR($U2702="",$R2702=0),"",IF((U$4-NOW())&lt;0,-($U2702-NOW()),0))</f>
        <v/>
      </c>
      <c r="Y2702" s="3" t="str">
        <f>IF(R2702=0,"Đã thanh toán",IF(X2702="","",IF(X2702&lt;=0,"Chưa đến hạn thanh toán",IF(X2702&lt;=30,"Nợ quá hạn 30 ngày",IF(X2702&lt;=60,"Nợ quá hạn từ 30 ngày đến 60 ngày",IF(X2702&lt;=90,"Nợ quá hạn từ 60 ngày đến 90 ngày",IF(X2702&lt;=120,"Nợ quá hạn từ 90 ngày đến 120 ngày","Nợ quá hạn hơn 120 ngày có khả năng mất thanh toán")))))))</f>
        <v>Đã thanh toán</v>
      </c>
      <c r="Z2702" s="250">
        <f>Table1[[#This Row],[Hạn thanh toán]]</f>
        <v>45744</v>
      </c>
      <c r="AA2702" s="250">
        <f>Table1[[#This Row],[Ngày Thanh toán]]</f>
        <v>45772</v>
      </c>
      <c r="AD2702" s="3" t="str">
        <f>IF(Table1[[#This Row],[Mã khách hàng]]="","",VLOOKUP($A2702,Ma_KH!$A:$Q,Ma_KH!O$1,0))</f>
        <v>BRG - FUJIMART</v>
      </c>
      <c r="AE2702" s="3" t="str">
        <f>IF(Table1[[#This Row],[Mã khách hàng]]="","",VLOOKUP($A2702,Ma_KH!$A:$Q,Ma_KH!P$1,0))</f>
        <v>CÔNG TY TNHH BÁN LẺ FUJIMART VIỆT NAM</v>
      </c>
      <c r="AF2702" s="3" t="str">
        <f>VLOOKUP(A2702,Ma_KH!A:Q,Ma_KH!J$1,0)</f>
        <v>Vũ Anh Tuấn</v>
      </c>
    </row>
    <row r="2703" spans="1:32">
      <c r="A2703" s="242" t="s">
        <v>184</v>
      </c>
      <c r="B2703" s="242" t="s">
        <v>5155</v>
      </c>
      <c r="C2703" s="90">
        <v>45715</v>
      </c>
      <c r="D2703" s="91" t="s">
        <v>19550</v>
      </c>
      <c r="E2703" s="318">
        <v>45715</v>
      </c>
      <c r="F2703" s="242" t="s">
        <v>20510</v>
      </c>
      <c r="G2703" s="242" t="s">
        <v>5168</v>
      </c>
      <c r="H2703" s="241">
        <v>2037266</v>
      </c>
      <c r="I2703" s="241">
        <v>0</v>
      </c>
      <c r="J2703" s="241">
        <v>162981</v>
      </c>
      <c r="K2703" s="241">
        <v>2200247</v>
      </c>
      <c r="L2703" s="8" t="s">
        <v>24</v>
      </c>
      <c r="M2703" s="21">
        <v>45772</v>
      </c>
      <c r="O2703" s="278">
        <f>IF(Table1[[#This Row],[Phân loại]]="Tồn đầu kỳ",Table1[[#This Row],[Tổng giá trị]],0)</f>
        <v>0</v>
      </c>
      <c r="P2703" s="8">
        <f>IF(Table1[[#This Row],[Số còn phải thu ĐK]]&lt;&gt;0,0,IF(Table1[[#This Row],[Phân loại]]="Bán hàng",Table1[[#This Row],[Tổng giá trị]],-Table1[[#This Row],[Tổng giá trị]]))</f>
        <v>2200247</v>
      </c>
      <c r="Q2703" s="278">
        <f>IF(M2703&lt;&gt;"",IF(O2703&lt;&gt;0,O2703,P2703),0)</f>
        <v>2200247</v>
      </c>
      <c r="R2703" s="8">
        <f>Table1[[#This Row],[Số còn phải thu ĐK]]+Table1[[#This Row],[Giá Trị HD sau CK]]-Table1[[#This Row],[Số tiền đã thu]]</f>
        <v>0</v>
      </c>
      <c r="S2703" s="7">
        <f>IF(Table1[[#This Row],[Ngày hóa đơn]]&lt;&gt;"",Table1[[#This Row],[Ngày hóa đơn]],Table1[[#This Row],[Ngày hạch toán]])</f>
        <v>45715</v>
      </c>
      <c r="T2703" s="8">
        <v>30</v>
      </c>
      <c r="U2703" s="7">
        <f>IF(Table1[[#This Row],[Ngày tính CN]]="","",S2703+T2703)</f>
        <v>45745</v>
      </c>
      <c r="V2703" s="71">
        <f ca="1">IF(Table1[[#This Row],[Hạn thanh toán]]="","",IF((U2703-NOW())&lt;0,0,(U2703-NOW())))</f>
        <v>0</v>
      </c>
      <c r="W2703" s="278"/>
      <c r="X2703" s="278" t="str">
        <f ca="1">IF(OR($U2703="",$R2703=0),"",IF((U$4-NOW())&lt;0,-($U2703-NOW()),0))</f>
        <v/>
      </c>
      <c r="Y2703" s="3" t="str">
        <f>IF(R2703=0,"Đã thanh toán",IF(X2703="","",IF(X2703&lt;=0,"Chưa đến hạn thanh toán",IF(X2703&lt;=30,"Nợ quá hạn 30 ngày",IF(X2703&lt;=60,"Nợ quá hạn từ 30 ngày đến 60 ngày",IF(X2703&lt;=90,"Nợ quá hạn từ 60 ngày đến 90 ngày",IF(X2703&lt;=120,"Nợ quá hạn từ 90 ngày đến 120 ngày","Nợ quá hạn hơn 120 ngày có khả năng mất thanh toán")))))))</f>
        <v>Đã thanh toán</v>
      </c>
      <c r="Z2703" s="250">
        <f>Table1[[#This Row],[Hạn thanh toán]]</f>
        <v>45745</v>
      </c>
      <c r="AA2703" s="250">
        <f>Table1[[#This Row],[Ngày Thanh toán]]</f>
        <v>45772</v>
      </c>
      <c r="AD2703" s="3" t="str">
        <f>IF(Table1[[#This Row],[Mã khách hàng]]="","",VLOOKUP($A2703,Ma_KH!$A:$Q,Ma_KH!O$1,0))</f>
        <v>BRG - FUJIMART</v>
      </c>
      <c r="AE2703" s="3" t="str">
        <f>IF(Table1[[#This Row],[Mã khách hàng]]="","",VLOOKUP($A2703,Ma_KH!$A:$Q,Ma_KH!P$1,0))</f>
        <v>CÔNG TY TNHH BÁN LẺ FUJIMART VIỆT NAM</v>
      </c>
      <c r="AF2703" s="3" t="str">
        <f>VLOOKUP(A2703,Ma_KH!A:Q,Ma_KH!J$1,0)</f>
        <v>Vũ Anh Tuấn</v>
      </c>
    </row>
    <row r="2704" spans="1:32">
      <c r="A2704" s="242" t="s">
        <v>184</v>
      </c>
      <c r="B2704" s="242" t="s">
        <v>5155</v>
      </c>
      <c r="C2704" s="88">
        <v>45717</v>
      </c>
      <c r="D2704" s="89" t="s">
        <v>19551</v>
      </c>
      <c r="E2704" s="318">
        <v>45717</v>
      </c>
      <c r="F2704" s="242" t="s">
        <v>20511</v>
      </c>
      <c r="G2704" s="242" t="s">
        <v>5262</v>
      </c>
      <c r="H2704" s="241">
        <v>633030</v>
      </c>
      <c r="I2704" s="241">
        <v>0</v>
      </c>
      <c r="J2704" s="241">
        <v>50642</v>
      </c>
      <c r="K2704" s="241">
        <v>683672</v>
      </c>
      <c r="L2704" s="8" t="s">
        <v>24</v>
      </c>
      <c r="M2704" s="21">
        <v>45772</v>
      </c>
      <c r="O2704" s="278">
        <f>IF(Table1[[#This Row],[Phân loại]]="Tồn đầu kỳ",Table1[[#This Row],[Tổng giá trị]],0)</f>
        <v>0</v>
      </c>
      <c r="P2704" s="8">
        <f>IF(Table1[[#This Row],[Số còn phải thu ĐK]]&lt;&gt;0,0,IF(Table1[[#This Row],[Phân loại]]="Bán hàng",Table1[[#This Row],[Tổng giá trị]],-Table1[[#This Row],[Tổng giá trị]]))</f>
        <v>683672</v>
      </c>
      <c r="Q2704" s="278">
        <f t="shared" ref="Q2704:Q2705" si="367">IF(M2704&lt;&gt;"",IF(O2704&lt;&gt;0,O2704,P2704),0)</f>
        <v>683672</v>
      </c>
      <c r="R2704" s="8">
        <f>Table1[[#This Row],[Số còn phải thu ĐK]]+Table1[[#This Row],[Giá Trị HD sau CK]]-Table1[[#This Row],[Số tiền đã thu]]</f>
        <v>0</v>
      </c>
      <c r="S2704" s="7">
        <f>IF(Table1[[#This Row],[Ngày hóa đơn]]&lt;&gt;"",Table1[[#This Row],[Ngày hóa đơn]],Table1[[#This Row],[Ngày hạch toán]])</f>
        <v>45717</v>
      </c>
      <c r="T2704" s="8">
        <v>30</v>
      </c>
      <c r="U2704" s="7">
        <f>IF(Table1[[#This Row],[Ngày tính CN]]="","",S2704+T2704)</f>
        <v>45747</v>
      </c>
      <c r="V2704" s="71">
        <f ca="1">IF(Table1[[#This Row],[Hạn thanh toán]]="","",IF((U2704-NOW())&lt;0,0,(U2704-NOW())))</f>
        <v>0</v>
      </c>
      <c r="W2704" s="278"/>
      <c r="X2704" s="278" t="str">
        <f t="shared" ref="X2704:X2705" ca="1" si="368">IF(OR($U2704="",$R2704=0),"",IF((U$4-NOW())&lt;0,-($U2704-NOW()),0))</f>
        <v/>
      </c>
      <c r="Y2704" s="3" t="str">
        <f t="shared" ref="Y2704:Y2705" si="369">IF(R2704=0,"Đã thanh toán",IF(X2704="","",IF(X2704&lt;=0,"Chưa đến hạn thanh toán",IF(X2704&lt;=30,"Nợ quá hạn 30 ngày",IF(X2704&lt;=60,"Nợ quá hạn từ 30 ngày đến 60 ngày",IF(X2704&lt;=90,"Nợ quá hạn từ 60 ngày đến 90 ngày",IF(X2704&lt;=120,"Nợ quá hạn từ 90 ngày đến 120 ngày","Nợ quá hạn hơn 120 ngày có khả năng mất thanh toán")))))))</f>
        <v>Đã thanh toán</v>
      </c>
      <c r="Z2704" s="250">
        <f>Table1[[#This Row],[Hạn thanh toán]]</f>
        <v>45747</v>
      </c>
      <c r="AA2704" s="250">
        <f>Table1[[#This Row],[Ngày Thanh toán]]</f>
        <v>45772</v>
      </c>
      <c r="AD2704" s="3" t="str">
        <f>IF(Table1[[#This Row],[Mã khách hàng]]="","",VLOOKUP($A2704,Ma_KH!$A:$Q,Ma_KH!O$1,0))</f>
        <v>BRG - FUJIMART</v>
      </c>
      <c r="AE2704" s="3" t="str">
        <f>IF(Table1[[#This Row],[Mã khách hàng]]="","",VLOOKUP($A2704,Ma_KH!$A:$Q,Ma_KH!P$1,0))</f>
        <v>CÔNG TY TNHH BÁN LẺ FUJIMART VIỆT NAM</v>
      </c>
      <c r="AF2704" s="3" t="str">
        <f>VLOOKUP(A2704,Ma_KH!A:Q,Ma_KH!J$1,0)</f>
        <v>Vũ Anh Tuấn</v>
      </c>
    </row>
    <row r="2705" spans="1:32">
      <c r="A2705" s="242" t="s">
        <v>184</v>
      </c>
      <c r="B2705" s="242" t="s">
        <v>5155</v>
      </c>
      <c r="C2705" s="90">
        <v>45717</v>
      </c>
      <c r="D2705" s="91" t="s">
        <v>19552</v>
      </c>
      <c r="E2705" s="318">
        <v>45717</v>
      </c>
      <c r="F2705" s="242" t="s">
        <v>20512</v>
      </c>
      <c r="G2705" s="242" t="s">
        <v>5190</v>
      </c>
      <c r="H2705" s="241">
        <v>1004649</v>
      </c>
      <c r="I2705" s="241">
        <v>0</v>
      </c>
      <c r="J2705" s="241">
        <v>80372</v>
      </c>
      <c r="K2705" s="241">
        <v>1085021</v>
      </c>
      <c r="L2705" s="8" t="s">
        <v>24</v>
      </c>
      <c r="M2705" s="21">
        <v>45772</v>
      </c>
      <c r="O2705" s="278">
        <f>IF(Table1[[#This Row],[Phân loại]]="Tồn đầu kỳ",Table1[[#This Row],[Tổng giá trị]],0)</f>
        <v>0</v>
      </c>
      <c r="P2705" s="8">
        <f>IF(Table1[[#This Row],[Số còn phải thu ĐK]]&lt;&gt;0,0,IF(Table1[[#This Row],[Phân loại]]="Bán hàng",Table1[[#This Row],[Tổng giá trị]],-Table1[[#This Row],[Tổng giá trị]]))</f>
        <v>1085021</v>
      </c>
      <c r="Q2705" s="278">
        <f t="shared" si="367"/>
        <v>1085021</v>
      </c>
      <c r="R2705" s="8">
        <f>Table1[[#This Row],[Số còn phải thu ĐK]]+Table1[[#This Row],[Giá Trị HD sau CK]]-Table1[[#This Row],[Số tiền đã thu]]</f>
        <v>0</v>
      </c>
      <c r="S2705" s="7">
        <f>IF(Table1[[#This Row],[Ngày hóa đơn]]&lt;&gt;"",Table1[[#This Row],[Ngày hóa đơn]],Table1[[#This Row],[Ngày hạch toán]])</f>
        <v>45717</v>
      </c>
      <c r="T2705" s="8">
        <v>30</v>
      </c>
      <c r="U2705" s="7">
        <f>IF(Table1[[#This Row],[Ngày tính CN]]="","",S2705+T2705)</f>
        <v>45747</v>
      </c>
      <c r="V2705" s="71">
        <f ca="1">IF(Table1[[#This Row],[Hạn thanh toán]]="","",IF((U2705-NOW())&lt;0,0,(U2705-NOW())))</f>
        <v>0</v>
      </c>
      <c r="W2705" s="278"/>
      <c r="X2705" s="278" t="str">
        <f t="shared" ca="1" si="368"/>
        <v/>
      </c>
      <c r="Y2705" s="3" t="str">
        <f t="shared" si="369"/>
        <v>Đã thanh toán</v>
      </c>
      <c r="Z2705" s="250">
        <f>Table1[[#This Row],[Hạn thanh toán]]</f>
        <v>45747</v>
      </c>
      <c r="AA2705" s="250">
        <f>Table1[[#This Row],[Ngày Thanh toán]]</f>
        <v>45772</v>
      </c>
      <c r="AD2705" s="3" t="str">
        <f>IF(Table1[[#This Row],[Mã khách hàng]]="","",VLOOKUP($A2705,Ma_KH!$A:$Q,Ma_KH!O$1,0))</f>
        <v>BRG - FUJIMART</v>
      </c>
      <c r="AE2705" s="3" t="str">
        <f>IF(Table1[[#This Row],[Mã khách hàng]]="","",VLOOKUP($A2705,Ma_KH!$A:$Q,Ma_KH!P$1,0))</f>
        <v>CÔNG TY TNHH BÁN LẺ FUJIMART VIỆT NAM</v>
      </c>
      <c r="AF2705" s="3" t="str">
        <f>VLOOKUP(A2705,Ma_KH!A:Q,Ma_KH!J$1,0)</f>
        <v>Vũ Anh Tuấn</v>
      </c>
    </row>
    <row r="2706" spans="1:32">
      <c r="A2706" s="242" t="s">
        <v>184</v>
      </c>
      <c r="B2706" s="242" t="s">
        <v>5155</v>
      </c>
      <c r="C2706" s="88">
        <v>45717</v>
      </c>
      <c r="D2706" s="89" t="s">
        <v>19553</v>
      </c>
      <c r="E2706" s="318">
        <v>45717</v>
      </c>
      <c r="F2706" s="242" t="s">
        <v>20513</v>
      </c>
      <c r="G2706" s="242" t="s">
        <v>5326</v>
      </c>
      <c r="H2706" s="241">
        <v>1046385</v>
      </c>
      <c r="I2706" s="241">
        <v>0</v>
      </c>
      <c r="J2706" s="241">
        <v>83711</v>
      </c>
      <c r="K2706" s="241">
        <v>1130096</v>
      </c>
      <c r="L2706" s="8" t="s">
        <v>24</v>
      </c>
      <c r="M2706" s="21">
        <v>45772</v>
      </c>
      <c r="O2706" s="278">
        <f>IF(Table1[[#This Row],[Phân loại]]="Tồn đầu kỳ",Table1[[#This Row],[Tổng giá trị]],0)</f>
        <v>0</v>
      </c>
      <c r="P2706" s="8">
        <f>IF(Table1[[#This Row],[Số còn phải thu ĐK]]&lt;&gt;0,0,IF(Table1[[#This Row],[Phân loại]]="Bán hàng",Table1[[#This Row],[Tổng giá trị]],-Table1[[#This Row],[Tổng giá trị]]))</f>
        <v>1130096</v>
      </c>
      <c r="Q2706" s="278">
        <f t="shared" ref="Q2706:Q2709" si="370">IF(M2706&lt;&gt;"",IF(O2706&lt;&gt;0,O2706,P2706),0)</f>
        <v>1130096</v>
      </c>
      <c r="R2706" s="8">
        <f>Table1[[#This Row],[Số còn phải thu ĐK]]+Table1[[#This Row],[Giá Trị HD sau CK]]-Table1[[#This Row],[Số tiền đã thu]]</f>
        <v>0</v>
      </c>
      <c r="S2706" s="7">
        <f>IF(Table1[[#This Row],[Ngày hóa đơn]]&lt;&gt;"",Table1[[#This Row],[Ngày hóa đơn]],Table1[[#This Row],[Ngày hạch toán]])</f>
        <v>45717</v>
      </c>
      <c r="T2706" s="8">
        <v>30</v>
      </c>
      <c r="U2706" s="7">
        <f>IF(Table1[[#This Row],[Ngày tính CN]]="","",S2706+T2706)</f>
        <v>45747</v>
      </c>
      <c r="V2706" s="71">
        <f ca="1">IF(Table1[[#This Row],[Hạn thanh toán]]="","",IF((U2706-NOW())&lt;0,0,(U2706-NOW())))</f>
        <v>0</v>
      </c>
      <c r="W2706" s="278"/>
      <c r="X2706" s="278" t="str">
        <f t="shared" ref="X2706:X2709" ca="1" si="371">IF(OR($U2706="",$R2706=0),"",IF((U$4-NOW())&lt;0,-($U2706-NOW()),0))</f>
        <v/>
      </c>
      <c r="Y2706" s="3" t="str">
        <f t="shared" ref="Y2706:Y2709" si="372">IF(R2706=0,"Đã thanh toán",IF(X2706="","",IF(X2706&lt;=0,"Chưa đến hạn thanh toán",IF(X2706&lt;=30,"Nợ quá hạn 30 ngày",IF(X2706&lt;=60,"Nợ quá hạn từ 30 ngày đến 60 ngày",IF(X2706&lt;=90,"Nợ quá hạn từ 60 ngày đến 90 ngày",IF(X2706&lt;=120,"Nợ quá hạn từ 90 ngày đến 120 ngày","Nợ quá hạn hơn 120 ngày có khả năng mất thanh toán")))))))</f>
        <v>Đã thanh toán</v>
      </c>
      <c r="Z2706" s="250">
        <f>Table1[[#This Row],[Hạn thanh toán]]</f>
        <v>45747</v>
      </c>
      <c r="AA2706" s="250">
        <f>Table1[[#This Row],[Ngày Thanh toán]]</f>
        <v>45772</v>
      </c>
      <c r="AD2706" s="3" t="str">
        <f>IF(Table1[[#This Row],[Mã khách hàng]]="","",VLOOKUP($A2706,Ma_KH!$A:$Q,Ma_KH!O$1,0))</f>
        <v>BRG - FUJIMART</v>
      </c>
      <c r="AE2706" s="3" t="str">
        <f>IF(Table1[[#This Row],[Mã khách hàng]]="","",VLOOKUP($A2706,Ma_KH!$A:$Q,Ma_KH!P$1,0))</f>
        <v>CÔNG TY TNHH BÁN LẺ FUJIMART VIỆT NAM</v>
      </c>
      <c r="AF2706" s="3" t="str">
        <f>VLOOKUP(A2706,Ma_KH!A:Q,Ma_KH!J$1,0)</f>
        <v>Vũ Anh Tuấn</v>
      </c>
    </row>
    <row r="2707" spans="1:32">
      <c r="A2707" s="242" t="s">
        <v>184</v>
      </c>
      <c r="B2707" s="242" t="s">
        <v>5155</v>
      </c>
      <c r="C2707" s="88">
        <v>45717</v>
      </c>
      <c r="D2707" s="89" t="s">
        <v>19554</v>
      </c>
      <c r="E2707" s="318">
        <v>45717</v>
      </c>
      <c r="F2707" s="242" t="s">
        <v>20514</v>
      </c>
      <c r="G2707" s="242" t="s">
        <v>5345</v>
      </c>
      <c r="H2707" s="241">
        <v>1501520</v>
      </c>
      <c r="I2707" s="241">
        <v>0</v>
      </c>
      <c r="J2707" s="241">
        <v>120122</v>
      </c>
      <c r="K2707" s="241">
        <v>1621642</v>
      </c>
      <c r="L2707" s="8" t="s">
        <v>24</v>
      </c>
      <c r="M2707" s="21">
        <v>45772</v>
      </c>
      <c r="O2707" s="278">
        <f>IF(Table1[[#This Row],[Phân loại]]="Tồn đầu kỳ",Table1[[#This Row],[Tổng giá trị]],0)</f>
        <v>0</v>
      </c>
      <c r="P2707" s="8">
        <f>IF(Table1[[#This Row],[Số còn phải thu ĐK]]&lt;&gt;0,0,IF(Table1[[#This Row],[Phân loại]]="Bán hàng",Table1[[#This Row],[Tổng giá trị]],-Table1[[#This Row],[Tổng giá trị]]))</f>
        <v>1621642</v>
      </c>
      <c r="Q2707" s="278">
        <f t="shared" si="370"/>
        <v>1621642</v>
      </c>
      <c r="R2707" s="8">
        <f>Table1[[#This Row],[Số còn phải thu ĐK]]+Table1[[#This Row],[Giá Trị HD sau CK]]-Table1[[#This Row],[Số tiền đã thu]]</f>
        <v>0</v>
      </c>
      <c r="S2707" s="7">
        <f>IF(Table1[[#This Row],[Ngày hóa đơn]]&lt;&gt;"",Table1[[#This Row],[Ngày hóa đơn]],Table1[[#This Row],[Ngày hạch toán]])</f>
        <v>45717</v>
      </c>
      <c r="T2707" s="8">
        <v>30</v>
      </c>
      <c r="U2707" s="7">
        <f>IF(Table1[[#This Row],[Ngày tính CN]]="","",S2707+T2707)</f>
        <v>45747</v>
      </c>
      <c r="V2707" s="71">
        <f ca="1">IF(Table1[[#This Row],[Hạn thanh toán]]="","",IF((U2707-NOW())&lt;0,0,(U2707-NOW())))</f>
        <v>0</v>
      </c>
      <c r="W2707" s="278"/>
      <c r="X2707" s="278" t="str">
        <f t="shared" ca="1" si="371"/>
        <v/>
      </c>
      <c r="Y2707" s="3" t="str">
        <f t="shared" si="372"/>
        <v>Đã thanh toán</v>
      </c>
      <c r="Z2707" s="250">
        <f>Table1[[#This Row],[Hạn thanh toán]]</f>
        <v>45747</v>
      </c>
      <c r="AA2707" s="250">
        <f>Table1[[#This Row],[Ngày Thanh toán]]</f>
        <v>45772</v>
      </c>
      <c r="AD2707" s="3" t="str">
        <f>IF(Table1[[#This Row],[Mã khách hàng]]="","",VLOOKUP($A2707,Ma_KH!$A:$Q,Ma_KH!O$1,0))</f>
        <v>BRG - FUJIMART</v>
      </c>
      <c r="AE2707" s="3" t="str">
        <f>IF(Table1[[#This Row],[Mã khách hàng]]="","",VLOOKUP($A2707,Ma_KH!$A:$Q,Ma_KH!P$1,0))</f>
        <v>CÔNG TY TNHH BÁN LẺ FUJIMART VIỆT NAM</v>
      </c>
      <c r="AF2707" s="3" t="str">
        <f>VLOOKUP(A2707,Ma_KH!A:Q,Ma_KH!J$1,0)</f>
        <v>Vũ Anh Tuấn</v>
      </c>
    </row>
    <row r="2708" spans="1:32">
      <c r="A2708" s="242" t="s">
        <v>184</v>
      </c>
      <c r="B2708" s="242" t="s">
        <v>5155</v>
      </c>
      <c r="C2708" s="88">
        <v>45719</v>
      </c>
      <c r="D2708" s="89" t="s">
        <v>19555</v>
      </c>
      <c r="E2708" s="318">
        <v>45719</v>
      </c>
      <c r="F2708" s="242" t="s">
        <v>20515</v>
      </c>
      <c r="G2708" s="242" t="s">
        <v>5168</v>
      </c>
      <c r="H2708" s="241">
        <v>2577428</v>
      </c>
      <c r="I2708" s="241">
        <v>0</v>
      </c>
      <c r="J2708" s="241">
        <v>206194</v>
      </c>
      <c r="K2708" s="241">
        <v>2783622</v>
      </c>
      <c r="L2708" s="8" t="s">
        <v>24</v>
      </c>
      <c r="M2708" s="21">
        <v>45772</v>
      </c>
      <c r="O2708" s="278">
        <f>IF(Table1[[#This Row],[Phân loại]]="Tồn đầu kỳ",Table1[[#This Row],[Tổng giá trị]],0)</f>
        <v>0</v>
      </c>
      <c r="P2708" s="8">
        <f>IF(Table1[[#This Row],[Số còn phải thu ĐK]]&lt;&gt;0,0,IF(Table1[[#This Row],[Phân loại]]="Bán hàng",Table1[[#This Row],[Tổng giá trị]],-Table1[[#This Row],[Tổng giá trị]]))</f>
        <v>2783622</v>
      </c>
      <c r="Q2708" s="278">
        <f t="shared" si="370"/>
        <v>2783622</v>
      </c>
      <c r="R2708" s="8">
        <f>Table1[[#This Row],[Số còn phải thu ĐK]]+Table1[[#This Row],[Giá Trị HD sau CK]]-Table1[[#This Row],[Số tiền đã thu]]</f>
        <v>0</v>
      </c>
      <c r="S2708" s="7">
        <f>IF(Table1[[#This Row],[Ngày hóa đơn]]&lt;&gt;"",Table1[[#This Row],[Ngày hóa đơn]],Table1[[#This Row],[Ngày hạch toán]])</f>
        <v>45719</v>
      </c>
      <c r="T2708" s="8">
        <v>30</v>
      </c>
      <c r="U2708" s="7">
        <f>IF(Table1[[#This Row],[Ngày tính CN]]="","",S2708+T2708)</f>
        <v>45749</v>
      </c>
      <c r="V2708" s="71">
        <f ca="1">IF(Table1[[#This Row],[Hạn thanh toán]]="","",IF((U2708-NOW())&lt;0,0,(U2708-NOW())))</f>
        <v>0</v>
      </c>
      <c r="W2708" s="278"/>
      <c r="X2708" s="278" t="str">
        <f t="shared" ca="1" si="371"/>
        <v/>
      </c>
      <c r="Y2708" s="3" t="str">
        <f t="shared" si="372"/>
        <v>Đã thanh toán</v>
      </c>
      <c r="Z2708" s="250">
        <f>Table1[[#This Row],[Hạn thanh toán]]</f>
        <v>45749</v>
      </c>
      <c r="AA2708" s="250">
        <f>Table1[[#This Row],[Ngày Thanh toán]]</f>
        <v>45772</v>
      </c>
      <c r="AD2708" s="3" t="str">
        <f>IF(Table1[[#This Row],[Mã khách hàng]]="","",VLOOKUP($A2708,Ma_KH!$A:$Q,Ma_KH!O$1,0))</f>
        <v>BRG - FUJIMART</v>
      </c>
      <c r="AE2708" s="3" t="str">
        <f>IF(Table1[[#This Row],[Mã khách hàng]]="","",VLOOKUP($A2708,Ma_KH!$A:$Q,Ma_KH!P$1,0))</f>
        <v>CÔNG TY TNHH BÁN LẺ FUJIMART VIỆT NAM</v>
      </c>
      <c r="AF2708" s="3" t="str">
        <f>VLOOKUP(A2708,Ma_KH!A:Q,Ma_KH!J$1,0)</f>
        <v>Vũ Anh Tuấn</v>
      </c>
    </row>
    <row r="2709" spans="1:32">
      <c r="A2709" s="242" t="s">
        <v>184</v>
      </c>
      <c r="B2709" s="242" t="s">
        <v>5155</v>
      </c>
      <c r="C2709" s="90">
        <v>45719</v>
      </c>
      <c r="D2709" s="91" t="s">
        <v>19556</v>
      </c>
      <c r="E2709" s="318">
        <v>45719</v>
      </c>
      <c r="F2709" s="242" t="s">
        <v>20516</v>
      </c>
      <c r="G2709" s="242" t="s">
        <v>21316</v>
      </c>
      <c r="H2709" s="241">
        <v>3581360</v>
      </c>
      <c r="I2709" s="241">
        <v>0</v>
      </c>
      <c r="J2709" s="241">
        <v>286509</v>
      </c>
      <c r="K2709" s="241">
        <v>3867869</v>
      </c>
      <c r="L2709" s="8" t="s">
        <v>24</v>
      </c>
      <c r="M2709" s="21">
        <v>45772</v>
      </c>
      <c r="O2709" s="278">
        <f>IF(Table1[[#This Row],[Phân loại]]="Tồn đầu kỳ",Table1[[#This Row],[Tổng giá trị]],0)</f>
        <v>0</v>
      </c>
      <c r="P2709" s="8">
        <f>IF(Table1[[#This Row],[Số còn phải thu ĐK]]&lt;&gt;0,0,IF(Table1[[#This Row],[Phân loại]]="Bán hàng",Table1[[#This Row],[Tổng giá trị]],-Table1[[#This Row],[Tổng giá trị]]))</f>
        <v>3867869</v>
      </c>
      <c r="Q2709" s="278">
        <f t="shared" si="370"/>
        <v>3867869</v>
      </c>
      <c r="R2709" s="8">
        <f>Table1[[#This Row],[Số còn phải thu ĐK]]+Table1[[#This Row],[Giá Trị HD sau CK]]-Table1[[#This Row],[Số tiền đã thu]]</f>
        <v>0</v>
      </c>
      <c r="S2709" s="7">
        <f>IF(Table1[[#This Row],[Ngày hóa đơn]]&lt;&gt;"",Table1[[#This Row],[Ngày hóa đơn]],Table1[[#This Row],[Ngày hạch toán]])</f>
        <v>45719</v>
      </c>
      <c r="T2709" s="8">
        <v>30</v>
      </c>
      <c r="U2709" s="7">
        <f>IF(Table1[[#This Row],[Ngày tính CN]]="","",S2709+T2709)</f>
        <v>45749</v>
      </c>
      <c r="V2709" s="71">
        <f ca="1">IF(Table1[[#This Row],[Hạn thanh toán]]="","",IF((U2709-NOW())&lt;0,0,(U2709-NOW())))</f>
        <v>0</v>
      </c>
      <c r="W2709" s="278"/>
      <c r="X2709" s="278" t="str">
        <f t="shared" ca="1" si="371"/>
        <v/>
      </c>
      <c r="Y2709" s="3" t="str">
        <f t="shared" si="372"/>
        <v>Đã thanh toán</v>
      </c>
      <c r="Z2709" s="250">
        <f>Table1[[#This Row],[Hạn thanh toán]]</f>
        <v>45749</v>
      </c>
      <c r="AA2709" s="250">
        <f>Table1[[#This Row],[Ngày Thanh toán]]</f>
        <v>45772</v>
      </c>
      <c r="AD2709" s="3" t="str">
        <f>IF(Table1[[#This Row],[Mã khách hàng]]="","",VLOOKUP($A2709,Ma_KH!$A:$Q,Ma_KH!O$1,0))</f>
        <v>BRG - FUJIMART</v>
      </c>
      <c r="AE2709" s="3" t="str">
        <f>IF(Table1[[#This Row],[Mã khách hàng]]="","",VLOOKUP($A2709,Ma_KH!$A:$Q,Ma_KH!P$1,0))</f>
        <v>CÔNG TY TNHH BÁN LẺ FUJIMART VIỆT NAM</v>
      </c>
      <c r="AF2709" s="3" t="str">
        <f>VLOOKUP(A2709,Ma_KH!A:Q,Ma_KH!J$1,0)</f>
        <v>Vũ Anh Tuấn</v>
      </c>
    </row>
    <row r="2710" spans="1:32">
      <c r="A2710" s="242" t="s">
        <v>184</v>
      </c>
      <c r="B2710" s="242" t="s">
        <v>5155</v>
      </c>
      <c r="C2710" s="90">
        <v>45719</v>
      </c>
      <c r="D2710" s="91" t="s">
        <v>19557</v>
      </c>
      <c r="E2710" s="318">
        <v>45719</v>
      </c>
      <c r="F2710" s="242" t="s">
        <v>20517</v>
      </c>
      <c r="G2710" s="242" t="s">
        <v>5200</v>
      </c>
      <c r="H2710" s="241">
        <v>1828720</v>
      </c>
      <c r="I2710" s="241">
        <v>0</v>
      </c>
      <c r="J2710" s="241">
        <v>146298</v>
      </c>
      <c r="K2710" s="241">
        <v>1975018</v>
      </c>
      <c r="L2710" s="8" t="s">
        <v>24</v>
      </c>
      <c r="M2710" s="21">
        <v>45772</v>
      </c>
      <c r="O2710" s="278">
        <f>IF(Table1[[#This Row],[Phân loại]]="Tồn đầu kỳ",Table1[[#This Row],[Tổng giá trị]],0)</f>
        <v>0</v>
      </c>
      <c r="P2710" s="8">
        <f>IF(Table1[[#This Row],[Số còn phải thu ĐK]]&lt;&gt;0,0,IF(Table1[[#This Row],[Phân loại]]="Bán hàng",Table1[[#This Row],[Tổng giá trị]],-Table1[[#This Row],[Tổng giá trị]]))</f>
        <v>1975018</v>
      </c>
      <c r="Q2710" s="278">
        <f>IF(M2710&lt;&gt;"",IF(O2710&lt;&gt;0,O2710,P2710),0)</f>
        <v>1975018</v>
      </c>
      <c r="R2710" s="8">
        <f>Table1[[#This Row],[Số còn phải thu ĐK]]+Table1[[#This Row],[Giá Trị HD sau CK]]-Table1[[#This Row],[Số tiền đã thu]]</f>
        <v>0</v>
      </c>
      <c r="S2710" s="7">
        <f>IF(Table1[[#This Row],[Ngày hóa đơn]]&lt;&gt;"",Table1[[#This Row],[Ngày hóa đơn]],Table1[[#This Row],[Ngày hạch toán]])</f>
        <v>45719</v>
      </c>
      <c r="T2710" s="8">
        <v>30</v>
      </c>
      <c r="U2710" s="7">
        <f>IF(Table1[[#This Row],[Ngày tính CN]]="","",S2710+T2710)</f>
        <v>45749</v>
      </c>
      <c r="V2710" s="71">
        <f ca="1">IF(Table1[[#This Row],[Hạn thanh toán]]="","",IF((U2710-NOW())&lt;0,0,(U2710-NOW())))</f>
        <v>0</v>
      </c>
      <c r="W2710" s="278"/>
      <c r="X2710" s="278" t="str">
        <f ca="1">IF(OR($U2710="",$R2710=0),"",IF((U$4-NOW())&lt;0,-($U2710-NOW()),0))</f>
        <v/>
      </c>
      <c r="Y2710" s="3" t="str">
        <f>IF(R2710=0,"Đã thanh toán",IF(X2710="","",IF(X2710&lt;=0,"Chưa đến hạn thanh toán",IF(X2710&lt;=30,"Nợ quá hạn 30 ngày",IF(X2710&lt;=60,"Nợ quá hạn từ 30 ngày đến 60 ngày",IF(X2710&lt;=90,"Nợ quá hạn từ 60 ngày đến 90 ngày",IF(X2710&lt;=120,"Nợ quá hạn từ 90 ngày đến 120 ngày","Nợ quá hạn hơn 120 ngày có khả năng mất thanh toán")))))))</f>
        <v>Đã thanh toán</v>
      </c>
      <c r="Z2710" s="250">
        <f>Table1[[#This Row],[Hạn thanh toán]]</f>
        <v>45749</v>
      </c>
      <c r="AA2710" s="250">
        <f>Table1[[#This Row],[Ngày Thanh toán]]</f>
        <v>45772</v>
      </c>
      <c r="AD2710" s="3" t="str">
        <f>IF(Table1[[#This Row],[Mã khách hàng]]="","",VLOOKUP($A2710,Ma_KH!$A:$Q,Ma_KH!O$1,0))</f>
        <v>BRG - FUJIMART</v>
      </c>
      <c r="AE2710" s="3" t="str">
        <f>IF(Table1[[#This Row],[Mã khách hàng]]="","",VLOOKUP($A2710,Ma_KH!$A:$Q,Ma_KH!P$1,0))</f>
        <v>CÔNG TY TNHH BÁN LẺ FUJIMART VIỆT NAM</v>
      </c>
      <c r="AF2710" s="3" t="str">
        <f>VLOOKUP(A2710,Ma_KH!A:Q,Ma_KH!J$1,0)</f>
        <v>Vũ Anh Tuấn</v>
      </c>
    </row>
    <row r="2711" spans="1:32">
      <c r="A2711" s="242" t="s">
        <v>184</v>
      </c>
      <c r="B2711" s="242" t="s">
        <v>5155</v>
      </c>
      <c r="C2711" s="90">
        <v>45720</v>
      </c>
      <c r="D2711" s="91" t="s">
        <v>19558</v>
      </c>
      <c r="E2711" s="318">
        <v>45720</v>
      </c>
      <c r="F2711" s="242" t="s">
        <v>20518</v>
      </c>
      <c r="G2711" s="242" t="s">
        <v>5328</v>
      </c>
      <c r="H2711" s="241">
        <v>1806126</v>
      </c>
      <c r="I2711" s="241">
        <v>0</v>
      </c>
      <c r="J2711" s="241">
        <v>144490</v>
      </c>
      <c r="K2711" s="241">
        <v>1950616</v>
      </c>
      <c r="L2711" s="8" t="s">
        <v>24</v>
      </c>
      <c r="M2711" s="21">
        <v>45772</v>
      </c>
      <c r="O2711" s="278">
        <f>IF(Table1[[#This Row],[Phân loại]]="Tồn đầu kỳ",Table1[[#This Row],[Tổng giá trị]],0)</f>
        <v>0</v>
      </c>
      <c r="P2711" s="8">
        <f>IF(Table1[[#This Row],[Số còn phải thu ĐK]]&lt;&gt;0,0,IF(Table1[[#This Row],[Phân loại]]="Bán hàng",Table1[[#This Row],[Tổng giá trị]],-Table1[[#This Row],[Tổng giá trị]]))</f>
        <v>1950616</v>
      </c>
      <c r="Q2711" s="278">
        <f>IF(M2711&lt;&gt;"",IF(O2711&lt;&gt;0,O2711,P2711),0)</f>
        <v>1950616</v>
      </c>
      <c r="R2711" s="8">
        <f>Table1[[#This Row],[Số còn phải thu ĐK]]+Table1[[#This Row],[Giá Trị HD sau CK]]-Table1[[#This Row],[Số tiền đã thu]]</f>
        <v>0</v>
      </c>
      <c r="S2711" s="7">
        <f>IF(Table1[[#This Row],[Ngày hóa đơn]]&lt;&gt;"",Table1[[#This Row],[Ngày hóa đơn]],Table1[[#This Row],[Ngày hạch toán]])</f>
        <v>45720</v>
      </c>
      <c r="T2711" s="8">
        <v>30</v>
      </c>
      <c r="U2711" s="7">
        <f>IF(Table1[[#This Row],[Ngày tính CN]]="","",S2711+T2711)</f>
        <v>45750</v>
      </c>
      <c r="V2711" s="71">
        <f ca="1">IF(Table1[[#This Row],[Hạn thanh toán]]="","",IF((U2711-NOW())&lt;0,0,(U2711-NOW())))</f>
        <v>0</v>
      </c>
      <c r="W2711" s="278"/>
      <c r="X2711" s="278" t="str">
        <f ca="1">IF(OR($U2711="",$R2711=0),"",IF((U$4-NOW())&lt;0,-($U2711-NOW()),0))</f>
        <v/>
      </c>
      <c r="Y2711" s="3" t="str">
        <f>IF(R2711=0,"Đã thanh toán",IF(X2711="","",IF(X2711&lt;=0,"Chưa đến hạn thanh toán",IF(X2711&lt;=30,"Nợ quá hạn 30 ngày",IF(X2711&lt;=60,"Nợ quá hạn từ 30 ngày đến 60 ngày",IF(X2711&lt;=90,"Nợ quá hạn từ 60 ngày đến 90 ngày",IF(X2711&lt;=120,"Nợ quá hạn từ 90 ngày đến 120 ngày","Nợ quá hạn hơn 120 ngày có khả năng mất thanh toán")))))))</f>
        <v>Đã thanh toán</v>
      </c>
      <c r="Z2711" s="250">
        <f>Table1[[#This Row],[Hạn thanh toán]]</f>
        <v>45750</v>
      </c>
      <c r="AA2711" s="250">
        <f>Table1[[#This Row],[Ngày Thanh toán]]</f>
        <v>45772</v>
      </c>
      <c r="AD2711" s="3" t="str">
        <f>IF(Table1[[#This Row],[Mã khách hàng]]="","",VLOOKUP($A2711,Ma_KH!$A:$Q,Ma_KH!O$1,0))</f>
        <v>BRG - FUJIMART</v>
      </c>
      <c r="AE2711" s="3" t="str">
        <f>IF(Table1[[#This Row],[Mã khách hàng]]="","",VLOOKUP($A2711,Ma_KH!$A:$Q,Ma_KH!P$1,0))</f>
        <v>CÔNG TY TNHH BÁN LẺ FUJIMART VIỆT NAM</v>
      </c>
      <c r="AF2711" s="3" t="str">
        <f>VLOOKUP(A2711,Ma_KH!A:Q,Ma_KH!J$1,0)</f>
        <v>Vũ Anh Tuấn</v>
      </c>
    </row>
    <row r="2712" spans="1:32">
      <c r="A2712" s="242" t="s">
        <v>184</v>
      </c>
      <c r="B2712" s="242" t="s">
        <v>5155</v>
      </c>
      <c r="C2712" s="90">
        <v>45721</v>
      </c>
      <c r="D2712" s="91" t="s">
        <v>19559</v>
      </c>
      <c r="E2712" s="318">
        <v>45721</v>
      </c>
      <c r="F2712" s="242" t="s">
        <v>20519</v>
      </c>
      <c r="G2712" s="242" t="s">
        <v>5353</v>
      </c>
      <c r="H2712" s="241">
        <v>827256</v>
      </c>
      <c r="I2712" s="241">
        <v>0</v>
      </c>
      <c r="J2712" s="241">
        <v>66180</v>
      </c>
      <c r="K2712" s="241">
        <v>893436</v>
      </c>
      <c r="L2712" s="8" t="s">
        <v>24</v>
      </c>
      <c r="M2712" s="21">
        <v>45772</v>
      </c>
      <c r="O2712" s="278">
        <f>IF(Table1[[#This Row],[Phân loại]]="Tồn đầu kỳ",Table1[[#This Row],[Tổng giá trị]],0)</f>
        <v>0</v>
      </c>
      <c r="P2712" s="8">
        <f>IF(Table1[[#This Row],[Số còn phải thu ĐK]]&lt;&gt;0,0,IF(Table1[[#This Row],[Phân loại]]="Bán hàng",Table1[[#This Row],[Tổng giá trị]],-Table1[[#This Row],[Tổng giá trị]]))</f>
        <v>893436</v>
      </c>
      <c r="Q2712" s="278">
        <f>IF(M2712&lt;&gt;"",IF(O2712&lt;&gt;0,O2712,P2712),0)</f>
        <v>893436</v>
      </c>
      <c r="R2712" s="8">
        <f>Table1[[#This Row],[Số còn phải thu ĐK]]+Table1[[#This Row],[Giá Trị HD sau CK]]-Table1[[#This Row],[Số tiền đã thu]]</f>
        <v>0</v>
      </c>
      <c r="S2712" s="7">
        <f>IF(Table1[[#This Row],[Ngày hóa đơn]]&lt;&gt;"",Table1[[#This Row],[Ngày hóa đơn]],Table1[[#This Row],[Ngày hạch toán]])</f>
        <v>45721</v>
      </c>
      <c r="T2712" s="8">
        <v>30</v>
      </c>
      <c r="U2712" s="7">
        <f>IF(Table1[[#This Row],[Ngày tính CN]]="","",S2712+T2712)</f>
        <v>45751</v>
      </c>
      <c r="V2712" s="71">
        <f ca="1">IF(Table1[[#This Row],[Hạn thanh toán]]="","",IF((U2712-NOW())&lt;0,0,(U2712-NOW())))</f>
        <v>0</v>
      </c>
      <c r="W2712" s="278"/>
      <c r="X2712" s="278" t="str">
        <f ca="1">IF(OR($U2712="",$R2712=0),"",IF((U$4-NOW())&lt;0,-($U2712-NOW()),0))</f>
        <v/>
      </c>
      <c r="Y2712" s="3" t="str">
        <f>IF(R2712=0,"Đã thanh toán",IF(X2712="","",IF(X2712&lt;=0,"Chưa đến hạn thanh toán",IF(X2712&lt;=30,"Nợ quá hạn 30 ngày",IF(X2712&lt;=60,"Nợ quá hạn từ 30 ngày đến 60 ngày",IF(X2712&lt;=90,"Nợ quá hạn từ 60 ngày đến 90 ngày",IF(X2712&lt;=120,"Nợ quá hạn từ 90 ngày đến 120 ngày","Nợ quá hạn hơn 120 ngày có khả năng mất thanh toán")))))))</f>
        <v>Đã thanh toán</v>
      </c>
      <c r="Z2712" s="250">
        <f>Table1[[#This Row],[Hạn thanh toán]]</f>
        <v>45751</v>
      </c>
      <c r="AA2712" s="250">
        <f>Table1[[#This Row],[Ngày Thanh toán]]</f>
        <v>45772</v>
      </c>
      <c r="AD2712" s="3" t="str">
        <f>IF(Table1[[#This Row],[Mã khách hàng]]="","",VLOOKUP($A2712,Ma_KH!$A:$Q,Ma_KH!O$1,0))</f>
        <v>BRG - FUJIMART</v>
      </c>
      <c r="AE2712" s="3" t="str">
        <f>IF(Table1[[#This Row],[Mã khách hàng]]="","",VLOOKUP($A2712,Ma_KH!$A:$Q,Ma_KH!P$1,0))</f>
        <v>CÔNG TY TNHH BÁN LẺ FUJIMART VIỆT NAM</v>
      </c>
      <c r="AF2712" s="3" t="str">
        <f>VLOOKUP(A2712,Ma_KH!A:Q,Ma_KH!J$1,0)</f>
        <v>Vũ Anh Tuấn</v>
      </c>
    </row>
    <row r="2713" spans="1:32">
      <c r="A2713" s="242" t="s">
        <v>184</v>
      </c>
      <c r="B2713" s="242" t="s">
        <v>5155</v>
      </c>
      <c r="C2713" s="88">
        <v>45722</v>
      </c>
      <c r="D2713" s="89" t="s">
        <v>19560</v>
      </c>
      <c r="E2713" s="318">
        <v>45722</v>
      </c>
      <c r="F2713" s="242" t="s">
        <v>20520</v>
      </c>
      <c r="G2713" s="242" t="s">
        <v>5257</v>
      </c>
      <c r="H2713" s="241">
        <v>889044</v>
      </c>
      <c r="I2713" s="241">
        <v>0</v>
      </c>
      <c r="J2713" s="241">
        <v>71124</v>
      </c>
      <c r="K2713" s="241">
        <v>960168</v>
      </c>
      <c r="L2713" s="8" t="s">
        <v>24</v>
      </c>
      <c r="M2713" s="21">
        <v>45772</v>
      </c>
      <c r="O2713" s="278">
        <f>IF(Table1[[#This Row],[Phân loại]]="Tồn đầu kỳ",Table1[[#This Row],[Tổng giá trị]],0)</f>
        <v>0</v>
      </c>
      <c r="P2713" s="8">
        <f>IF(Table1[[#This Row],[Số còn phải thu ĐK]]&lt;&gt;0,0,IF(Table1[[#This Row],[Phân loại]]="Bán hàng",Table1[[#This Row],[Tổng giá trị]],-Table1[[#This Row],[Tổng giá trị]]))</f>
        <v>960168</v>
      </c>
      <c r="Q2713" s="278">
        <f t="shared" ref="Q2713:Q2714" si="373">IF(M2713&lt;&gt;"",IF(O2713&lt;&gt;0,O2713,P2713),0)</f>
        <v>960168</v>
      </c>
      <c r="R2713" s="8">
        <f>Table1[[#This Row],[Số còn phải thu ĐK]]+Table1[[#This Row],[Giá Trị HD sau CK]]-Table1[[#This Row],[Số tiền đã thu]]</f>
        <v>0</v>
      </c>
      <c r="S2713" s="7">
        <f>IF(Table1[[#This Row],[Ngày hóa đơn]]&lt;&gt;"",Table1[[#This Row],[Ngày hóa đơn]],Table1[[#This Row],[Ngày hạch toán]])</f>
        <v>45722</v>
      </c>
      <c r="T2713" s="8">
        <v>30</v>
      </c>
      <c r="U2713" s="7">
        <f>IF(Table1[[#This Row],[Ngày tính CN]]="","",S2713+T2713)</f>
        <v>45752</v>
      </c>
      <c r="V2713" s="71">
        <f ca="1">IF(Table1[[#This Row],[Hạn thanh toán]]="","",IF((U2713-NOW())&lt;0,0,(U2713-NOW())))</f>
        <v>0</v>
      </c>
      <c r="W2713" s="278"/>
      <c r="X2713" s="278" t="str">
        <f t="shared" ref="X2713:X2714" ca="1" si="374">IF(OR($U2713="",$R2713=0),"",IF((U$4-NOW())&lt;0,-($U2713-NOW()),0))</f>
        <v/>
      </c>
      <c r="Y2713" s="3" t="str">
        <f t="shared" ref="Y2713:Y2714" si="375">IF(R2713=0,"Đã thanh toán",IF(X2713="","",IF(X2713&lt;=0,"Chưa đến hạn thanh toán",IF(X2713&lt;=30,"Nợ quá hạn 30 ngày",IF(X2713&lt;=60,"Nợ quá hạn từ 30 ngày đến 60 ngày",IF(X2713&lt;=90,"Nợ quá hạn từ 60 ngày đến 90 ngày",IF(X2713&lt;=120,"Nợ quá hạn từ 90 ngày đến 120 ngày","Nợ quá hạn hơn 120 ngày có khả năng mất thanh toán")))))))</f>
        <v>Đã thanh toán</v>
      </c>
      <c r="Z2713" s="250">
        <f>Table1[[#This Row],[Hạn thanh toán]]</f>
        <v>45752</v>
      </c>
      <c r="AA2713" s="250">
        <f>Table1[[#This Row],[Ngày Thanh toán]]</f>
        <v>45772</v>
      </c>
      <c r="AD2713" s="3" t="str">
        <f>IF(Table1[[#This Row],[Mã khách hàng]]="","",VLOOKUP($A2713,Ma_KH!$A:$Q,Ma_KH!O$1,0))</f>
        <v>BRG - FUJIMART</v>
      </c>
      <c r="AE2713" s="3" t="str">
        <f>IF(Table1[[#This Row],[Mã khách hàng]]="","",VLOOKUP($A2713,Ma_KH!$A:$Q,Ma_KH!P$1,0))</f>
        <v>CÔNG TY TNHH BÁN LẺ FUJIMART VIỆT NAM</v>
      </c>
      <c r="AF2713" s="3" t="str">
        <f>VLOOKUP(A2713,Ma_KH!A:Q,Ma_KH!J$1,0)</f>
        <v>Vũ Anh Tuấn</v>
      </c>
    </row>
    <row r="2714" spans="1:32">
      <c r="A2714" s="242" t="s">
        <v>184</v>
      </c>
      <c r="B2714" s="242" t="s">
        <v>5155</v>
      </c>
      <c r="C2714" s="90">
        <v>45722</v>
      </c>
      <c r="D2714" s="91" t="s">
        <v>19561</v>
      </c>
      <c r="E2714" s="318">
        <v>45722</v>
      </c>
      <c r="F2714" s="242" t="s">
        <v>20521</v>
      </c>
      <c r="G2714" s="242" t="s">
        <v>5184</v>
      </c>
      <c r="H2714" s="241">
        <v>1331455</v>
      </c>
      <c r="I2714" s="241">
        <v>0</v>
      </c>
      <c r="J2714" s="241">
        <v>106516</v>
      </c>
      <c r="K2714" s="241">
        <v>1437971</v>
      </c>
      <c r="L2714" s="8" t="s">
        <v>24</v>
      </c>
      <c r="M2714" s="21">
        <v>45772</v>
      </c>
      <c r="O2714" s="278">
        <f>IF(Table1[[#This Row],[Phân loại]]="Tồn đầu kỳ",Table1[[#This Row],[Tổng giá trị]],0)</f>
        <v>0</v>
      </c>
      <c r="P2714" s="8">
        <f>IF(Table1[[#This Row],[Số còn phải thu ĐK]]&lt;&gt;0,0,IF(Table1[[#This Row],[Phân loại]]="Bán hàng",Table1[[#This Row],[Tổng giá trị]],-Table1[[#This Row],[Tổng giá trị]]))</f>
        <v>1437971</v>
      </c>
      <c r="Q2714" s="278">
        <f t="shared" si="373"/>
        <v>1437971</v>
      </c>
      <c r="R2714" s="8">
        <f>Table1[[#This Row],[Số còn phải thu ĐK]]+Table1[[#This Row],[Giá Trị HD sau CK]]-Table1[[#This Row],[Số tiền đã thu]]</f>
        <v>0</v>
      </c>
      <c r="S2714" s="7">
        <f>IF(Table1[[#This Row],[Ngày hóa đơn]]&lt;&gt;"",Table1[[#This Row],[Ngày hóa đơn]],Table1[[#This Row],[Ngày hạch toán]])</f>
        <v>45722</v>
      </c>
      <c r="T2714" s="8">
        <v>30</v>
      </c>
      <c r="U2714" s="7">
        <f>IF(Table1[[#This Row],[Ngày tính CN]]="","",S2714+T2714)</f>
        <v>45752</v>
      </c>
      <c r="V2714" s="71">
        <f ca="1">IF(Table1[[#This Row],[Hạn thanh toán]]="","",IF((U2714-NOW())&lt;0,0,(U2714-NOW())))</f>
        <v>0</v>
      </c>
      <c r="W2714" s="278"/>
      <c r="X2714" s="278" t="str">
        <f t="shared" ca="1" si="374"/>
        <v/>
      </c>
      <c r="Y2714" s="3" t="str">
        <f t="shared" si="375"/>
        <v>Đã thanh toán</v>
      </c>
      <c r="Z2714" s="250">
        <f>Table1[[#This Row],[Hạn thanh toán]]</f>
        <v>45752</v>
      </c>
      <c r="AA2714" s="250">
        <f>Table1[[#This Row],[Ngày Thanh toán]]</f>
        <v>45772</v>
      </c>
      <c r="AD2714" s="3" t="str">
        <f>IF(Table1[[#This Row],[Mã khách hàng]]="","",VLOOKUP($A2714,Ma_KH!$A:$Q,Ma_KH!O$1,0))</f>
        <v>BRG - FUJIMART</v>
      </c>
      <c r="AE2714" s="3" t="str">
        <f>IF(Table1[[#This Row],[Mã khách hàng]]="","",VLOOKUP($A2714,Ma_KH!$A:$Q,Ma_KH!P$1,0))</f>
        <v>CÔNG TY TNHH BÁN LẺ FUJIMART VIỆT NAM</v>
      </c>
      <c r="AF2714" s="3" t="str">
        <f>VLOOKUP(A2714,Ma_KH!A:Q,Ma_KH!J$1,0)</f>
        <v>Vũ Anh Tuấn</v>
      </c>
    </row>
    <row r="2715" spans="1:32">
      <c r="A2715" s="242" t="s">
        <v>184</v>
      </c>
      <c r="B2715" s="242" t="s">
        <v>5155</v>
      </c>
      <c r="C2715" s="90">
        <v>45722</v>
      </c>
      <c r="D2715" s="91" t="s">
        <v>19562</v>
      </c>
      <c r="E2715" s="318">
        <v>45722</v>
      </c>
      <c r="F2715" s="242" t="s">
        <v>20522</v>
      </c>
      <c r="G2715" s="242" t="s">
        <v>5188</v>
      </c>
      <c r="H2715" s="241">
        <v>1536990</v>
      </c>
      <c r="I2715" s="241">
        <v>0</v>
      </c>
      <c r="J2715" s="241">
        <v>122959</v>
      </c>
      <c r="K2715" s="241">
        <v>1659949</v>
      </c>
      <c r="L2715" s="8" t="s">
        <v>24</v>
      </c>
      <c r="M2715" s="21">
        <v>45772</v>
      </c>
      <c r="O2715" s="278">
        <f>IF(Table1[[#This Row],[Phân loại]]="Tồn đầu kỳ",Table1[[#This Row],[Tổng giá trị]],0)</f>
        <v>0</v>
      </c>
      <c r="P2715" s="8">
        <f>IF(Table1[[#This Row],[Số còn phải thu ĐK]]&lt;&gt;0,0,IF(Table1[[#This Row],[Phân loại]]="Bán hàng",Table1[[#This Row],[Tổng giá trị]],-Table1[[#This Row],[Tổng giá trị]]))</f>
        <v>1659949</v>
      </c>
      <c r="Q2715" s="278">
        <f>IF(M2715&lt;&gt;"",IF(O2715&lt;&gt;0,O2715,P2715),0)</f>
        <v>1659949</v>
      </c>
      <c r="R2715" s="8">
        <f>Table1[[#This Row],[Số còn phải thu ĐK]]+Table1[[#This Row],[Giá Trị HD sau CK]]-Table1[[#This Row],[Số tiền đã thu]]</f>
        <v>0</v>
      </c>
      <c r="S2715" s="7">
        <f>IF(Table1[[#This Row],[Ngày hóa đơn]]&lt;&gt;"",Table1[[#This Row],[Ngày hóa đơn]],Table1[[#This Row],[Ngày hạch toán]])</f>
        <v>45722</v>
      </c>
      <c r="T2715" s="8">
        <v>30</v>
      </c>
      <c r="U2715" s="7">
        <f>IF(Table1[[#This Row],[Ngày tính CN]]="","",S2715+T2715)</f>
        <v>45752</v>
      </c>
      <c r="V2715" s="71">
        <f ca="1">IF(Table1[[#This Row],[Hạn thanh toán]]="","",IF((U2715-NOW())&lt;0,0,(U2715-NOW())))</f>
        <v>0</v>
      </c>
      <c r="W2715" s="278"/>
      <c r="X2715" s="278" t="str">
        <f ca="1">IF(OR($U2715="",$R2715=0),"",IF((U$4-NOW())&lt;0,-($U2715-NOW()),0))</f>
        <v/>
      </c>
      <c r="Y2715" s="3" t="str">
        <f>IF(R2715=0,"Đã thanh toán",IF(X2715="","",IF(X2715&lt;=0,"Chưa đến hạn thanh toán",IF(X2715&lt;=30,"Nợ quá hạn 30 ngày",IF(X2715&lt;=60,"Nợ quá hạn từ 30 ngày đến 60 ngày",IF(X2715&lt;=90,"Nợ quá hạn từ 60 ngày đến 90 ngày",IF(X2715&lt;=120,"Nợ quá hạn từ 90 ngày đến 120 ngày","Nợ quá hạn hơn 120 ngày có khả năng mất thanh toán")))))))</f>
        <v>Đã thanh toán</v>
      </c>
      <c r="Z2715" s="250">
        <f>Table1[[#This Row],[Hạn thanh toán]]</f>
        <v>45752</v>
      </c>
      <c r="AA2715" s="250">
        <f>Table1[[#This Row],[Ngày Thanh toán]]</f>
        <v>45772</v>
      </c>
      <c r="AD2715" s="3" t="str">
        <f>IF(Table1[[#This Row],[Mã khách hàng]]="","",VLOOKUP($A2715,Ma_KH!$A:$Q,Ma_KH!O$1,0))</f>
        <v>BRG - FUJIMART</v>
      </c>
      <c r="AE2715" s="3" t="str">
        <f>IF(Table1[[#This Row],[Mã khách hàng]]="","",VLOOKUP($A2715,Ma_KH!$A:$Q,Ma_KH!P$1,0))</f>
        <v>CÔNG TY TNHH BÁN LẺ FUJIMART VIỆT NAM</v>
      </c>
      <c r="AF2715" s="3" t="str">
        <f>VLOOKUP(A2715,Ma_KH!A:Q,Ma_KH!J$1,0)</f>
        <v>Vũ Anh Tuấn</v>
      </c>
    </row>
    <row r="2716" spans="1:32">
      <c r="A2716" s="242" t="s">
        <v>184</v>
      </c>
      <c r="B2716" s="242" t="s">
        <v>5155</v>
      </c>
      <c r="C2716" s="88">
        <v>45723</v>
      </c>
      <c r="D2716" s="89" t="s">
        <v>19563</v>
      </c>
      <c r="E2716" s="318">
        <v>45723</v>
      </c>
      <c r="F2716" s="242" t="s">
        <v>20523</v>
      </c>
      <c r="G2716" s="242" t="s">
        <v>5233</v>
      </c>
      <c r="H2716" s="241">
        <v>1548825</v>
      </c>
      <c r="I2716" s="241">
        <v>0</v>
      </c>
      <c r="J2716" s="241">
        <v>123906</v>
      </c>
      <c r="K2716" s="241">
        <v>1672731</v>
      </c>
      <c r="L2716" s="8" t="s">
        <v>24</v>
      </c>
      <c r="M2716" s="21">
        <v>45772</v>
      </c>
      <c r="O2716" s="278">
        <f>IF(Table1[[#This Row],[Phân loại]]="Tồn đầu kỳ",Table1[[#This Row],[Tổng giá trị]],0)</f>
        <v>0</v>
      </c>
      <c r="P2716" s="8">
        <f>IF(Table1[[#This Row],[Số còn phải thu ĐK]]&lt;&gt;0,0,IF(Table1[[#This Row],[Phân loại]]="Bán hàng",Table1[[#This Row],[Tổng giá trị]],-Table1[[#This Row],[Tổng giá trị]]))</f>
        <v>1672731</v>
      </c>
      <c r="Q2716" s="278">
        <f t="shared" ref="Q2716:Q2717" si="376">IF(M2716&lt;&gt;"",IF(O2716&lt;&gt;0,O2716,P2716),0)</f>
        <v>1672731</v>
      </c>
      <c r="R2716" s="8">
        <f>Table1[[#This Row],[Số còn phải thu ĐK]]+Table1[[#This Row],[Giá Trị HD sau CK]]-Table1[[#This Row],[Số tiền đã thu]]</f>
        <v>0</v>
      </c>
      <c r="S2716" s="7">
        <f>IF(Table1[[#This Row],[Ngày hóa đơn]]&lt;&gt;"",Table1[[#This Row],[Ngày hóa đơn]],Table1[[#This Row],[Ngày hạch toán]])</f>
        <v>45723</v>
      </c>
      <c r="T2716" s="8">
        <v>30</v>
      </c>
      <c r="U2716" s="7">
        <f>IF(Table1[[#This Row],[Ngày tính CN]]="","",S2716+T2716)</f>
        <v>45753</v>
      </c>
      <c r="V2716" s="71">
        <f ca="1">IF(Table1[[#This Row],[Hạn thanh toán]]="","",IF((U2716-NOW())&lt;0,0,(U2716-NOW())))</f>
        <v>0</v>
      </c>
      <c r="W2716" s="278"/>
      <c r="X2716" s="278" t="str">
        <f t="shared" ref="X2716:X2717" ca="1" si="377">IF(OR($U2716="",$R2716=0),"",IF((U$4-NOW())&lt;0,-($U2716-NOW()),0))</f>
        <v/>
      </c>
      <c r="Y2716" s="3" t="str">
        <f t="shared" ref="Y2716:Y2717" si="378">IF(R2716=0,"Đã thanh toán",IF(X2716="","",IF(X2716&lt;=0,"Chưa đến hạn thanh toán",IF(X2716&lt;=30,"Nợ quá hạn 30 ngày",IF(X2716&lt;=60,"Nợ quá hạn từ 30 ngày đến 60 ngày",IF(X2716&lt;=90,"Nợ quá hạn từ 60 ngày đến 90 ngày",IF(X2716&lt;=120,"Nợ quá hạn từ 90 ngày đến 120 ngày","Nợ quá hạn hơn 120 ngày có khả năng mất thanh toán")))))))</f>
        <v>Đã thanh toán</v>
      </c>
      <c r="Z2716" s="250">
        <f>Table1[[#This Row],[Hạn thanh toán]]</f>
        <v>45753</v>
      </c>
      <c r="AA2716" s="250">
        <f>Table1[[#This Row],[Ngày Thanh toán]]</f>
        <v>45772</v>
      </c>
      <c r="AD2716" s="3" t="str">
        <f>IF(Table1[[#This Row],[Mã khách hàng]]="","",VLOOKUP($A2716,Ma_KH!$A:$Q,Ma_KH!O$1,0))</f>
        <v>BRG - FUJIMART</v>
      </c>
      <c r="AE2716" s="3" t="str">
        <f>IF(Table1[[#This Row],[Mã khách hàng]]="","",VLOOKUP($A2716,Ma_KH!$A:$Q,Ma_KH!P$1,0))</f>
        <v>CÔNG TY TNHH BÁN LẺ FUJIMART VIỆT NAM</v>
      </c>
      <c r="AF2716" s="3" t="str">
        <f>VLOOKUP(A2716,Ma_KH!A:Q,Ma_KH!J$1,0)</f>
        <v>Vũ Anh Tuấn</v>
      </c>
    </row>
    <row r="2717" spans="1:32">
      <c r="A2717" s="242" t="s">
        <v>184</v>
      </c>
      <c r="B2717" s="242" t="s">
        <v>5155</v>
      </c>
      <c r="C2717" s="90">
        <v>45723</v>
      </c>
      <c r="D2717" s="91" t="s">
        <v>19564</v>
      </c>
      <c r="E2717" s="318">
        <v>45723</v>
      </c>
      <c r="F2717" s="242" t="s">
        <v>20524</v>
      </c>
      <c r="G2717" s="242" t="s">
        <v>5165</v>
      </c>
      <c r="H2717" s="241">
        <v>891748</v>
      </c>
      <c r="I2717" s="241">
        <v>0</v>
      </c>
      <c r="J2717" s="241">
        <v>71340</v>
      </c>
      <c r="K2717" s="241">
        <v>963088</v>
      </c>
      <c r="L2717" s="8" t="s">
        <v>24</v>
      </c>
      <c r="M2717" s="21">
        <v>45772</v>
      </c>
      <c r="O2717" s="278">
        <f>IF(Table1[[#This Row],[Phân loại]]="Tồn đầu kỳ",Table1[[#This Row],[Tổng giá trị]],0)</f>
        <v>0</v>
      </c>
      <c r="P2717" s="8">
        <f>IF(Table1[[#This Row],[Số còn phải thu ĐK]]&lt;&gt;0,0,IF(Table1[[#This Row],[Phân loại]]="Bán hàng",Table1[[#This Row],[Tổng giá trị]],-Table1[[#This Row],[Tổng giá trị]]))</f>
        <v>963088</v>
      </c>
      <c r="Q2717" s="278">
        <f t="shared" si="376"/>
        <v>963088</v>
      </c>
      <c r="R2717" s="8">
        <f>Table1[[#This Row],[Số còn phải thu ĐK]]+Table1[[#This Row],[Giá Trị HD sau CK]]-Table1[[#This Row],[Số tiền đã thu]]</f>
        <v>0</v>
      </c>
      <c r="S2717" s="7">
        <f>IF(Table1[[#This Row],[Ngày hóa đơn]]&lt;&gt;"",Table1[[#This Row],[Ngày hóa đơn]],Table1[[#This Row],[Ngày hạch toán]])</f>
        <v>45723</v>
      </c>
      <c r="T2717" s="8">
        <v>30</v>
      </c>
      <c r="U2717" s="7">
        <f>IF(Table1[[#This Row],[Ngày tính CN]]="","",S2717+T2717)</f>
        <v>45753</v>
      </c>
      <c r="V2717" s="71">
        <f ca="1">IF(Table1[[#This Row],[Hạn thanh toán]]="","",IF((U2717-NOW())&lt;0,0,(U2717-NOW())))</f>
        <v>0</v>
      </c>
      <c r="W2717" s="278"/>
      <c r="X2717" s="278" t="str">
        <f t="shared" ca="1" si="377"/>
        <v/>
      </c>
      <c r="Y2717" s="3" t="str">
        <f t="shared" si="378"/>
        <v>Đã thanh toán</v>
      </c>
      <c r="Z2717" s="250">
        <f>Table1[[#This Row],[Hạn thanh toán]]</f>
        <v>45753</v>
      </c>
      <c r="AA2717" s="250">
        <f>Table1[[#This Row],[Ngày Thanh toán]]</f>
        <v>45772</v>
      </c>
      <c r="AD2717" s="3" t="str">
        <f>IF(Table1[[#This Row],[Mã khách hàng]]="","",VLOOKUP($A2717,Ma_KH!$A:$Q,Ma_KH!O$1,0))</f>
        <v>BRG - FUJIMART</v>
      </c>
      <c r="AE2717" s="3" t="str">
        <f>IF(Table1[[#This Row],[Mã khách hàng]]="","",VLOOKUP($A2717,Ma_KH!$A:$Q,Ma_KH!P$1,0))</f>
        <v>CÔNG TY TNHH BÁN LẺ FUJIMART VIỆT NAM</v>
      </c>
      <c r="AF2717" s="3" t="str">
        <f>VLOOKUP(A2717,Ma_KH!A:Q,Ma_KH!J$1,0)</f>
        <v>Vũ Anh Tuấn</v>
      </c>
    </row>
    <row r="2718" spans="1:32">
      <c r="A2718" s="242" t="s">
        <v>184</v>
      </c>
      <c r="B2718" s="242" t="s">
        <v>5155</v>
      </c>
      <c r="C2718" s="88">
        <v>45723</v>
      </c>
      <c r="D2718" s="89" t="s">
        <v>19565</v>
      </c>
      <c r="E2718" s="318">
        <v>45723</v>
      </c>
      <c r="F2718" s="242" t="s">
        <v>20525</v>
      </c>
      <c r="G2718" s="242" t="s">
        <v>5186</v>
      </c>
      <c r="H2718" s="241">
        <v>3355596</v>
      </c>
      <c r="I2718" s="241">
        <v>0</v>
      </c>
      <c r="J2718" s="241">
        <v>268448</v>
      </c>
      <c r="K2718" s="241">
        <v>3624044</v>
      </c>
      <c r="L2718" s="8" t="s">
        <v>24</v>
      </c>
      <c r="M2718" s="21">
        <v>45772</v>
      </c>
      <c r="O2718" s="278">
        <f>IF(Table1[[#This Row],[Phân loại]]="Tồn đầu kỳ",Table1[[#This Row],[Tổng giá trị]],0)</f>
        <v>0</v>
      </c>
      <c r="P2718" s="8">
        <f>IF(Table1[[#This Row],[Số còn phải thu ĐK]]&lt;&gt;0,0,IF(Table1[[#This Row],[Phân loại]]="Bán hàng",Table1[[#This Row],[Tổng giá trị]],-Table1[[#This Row],[Tổng giá trị]]))</f>
        <v>3624044</v>
      </c>
      <c r="Q2718" s="278">
        <f t="shared" ref="Q2718:Q2719" si="379">IF(M2718&lt;&gt;"",IF(O2718&lt;&gt;0,O2718,P2718),0)</f>
        <v>3624044</v>
      </c>
      <c r="R2718" s="8">
        <f>Table1[[#This Row],[Số còn phải thu ĐK]]+Table1[[#This Row],[Giá Trị HD sau CK]]-Table1[[#This Row],[Số tiền đã thu]]</f>
        <v>0</v>
      </c>
      <c r="S2718" s="7">
        <f>IF(Table1[[#This Row],[Ngày hóa đơn]]&lt;&gt;"",Table1[[#This Row],[Ngày hóa đơn]],Table1[[#This Row],[Ngày hạch toán]])</f>
        <v>45723</v>
      </c>
      <c r="T2718" s="8">
        <v>30</v>
      </c>
      <c r="U2718" s="7">
        <f>IF(Table1[[#This Row],[Ngày tính CN]]="","",S2718+T2718)</f>
        <v>45753</v>
      </c>
      <c r="V2718" s="71">
        <f ca="1">IF(Table1[[#This Row],[Hạn thanh toán]]="","",IF((U2718-NOW())&lt;0,0,(U2718-NOW())))</f>
        <v>0</v>
      </c>
      <c r="W2718" s="278"/>
      <c r="X2718" s="278" t="str">
        <f t="shared" ref="X2718:X2719" ca="1" si="380">IF(OR($U2718="",$R2718=0),"",IF((U$4-NOW())&lt;0,-($U2718-NOW()),0))</f>
        <v/>
      </c>
      <c r="Y2718" s="3" t="str">
        <f t="shared" ref="Y2718:Y2719" si="381">IF(R2718=0,"Đã thanh toán",IF(X2718="","",IF(X2718&lt;=0,"Chưa đến hạn thanh toán",IF(X2718&lt;=30,"Nợ quá hạn 30 ngày",IF(X2718&lt;=60,"Nợ quá hạn từ 30 ngày đến 60 ngày",IF(X2718&lt;=90,"Nợ quá hạn từ 60 ngày đến 90 ngày",IF(X2718&lt;=120,"Nợ quá hạn từ 90 ngày đến 120 ngày","Nợ quá hạn hơn 120 ngày có khả năng mất thanh toán")))))))</f>
        <v>Đã thanh toán</v>
      </c>
      <c r="Z2718" s="250">
        <f>Table1[[#This Row],[Hạn thanh toán]]</f>
        <v>45753</v>
      </c>
      <c r="AA2718" s="250">
        <f>Table1[[#This Row],[Ngày Thanh toán]]</f>
        <v>45772</v>
      </c>
      <c r="AD2718" s="3" t="str">
        <f>IF(Table1[[#This Row],[Mã khách hàng]]="","",VLOOKUP($A2718,Ma_KH!$A:$Q,Ma_KH!O$1,0))</f>
        <v>BRG - FUJIMART</v>
      </c>
      <c r="AE2718" s="3" t="str">
        <f>IF(Table1[[#This Row],[Mã khách hàng]]="","",VLOOKUP($A2718,Ma_KH!$A:$Q,Ma_KH!P$1,0))</f>
        <v>CÔNG TY TNHH BÁN LẺ FUJIMART VIỆT NAM</v>
      </c>
      <c r="AF2718" s="3" t="str">
        <f>VLOOKUP(A2718,Ma_KH!A:Q,Ma_KH!J$1,0)</f>
        <v>Vũ Anh Tuấn</v>
      </c>
    </row>
    <row r="2719" spans="1:32">
      <c r="A2719" s="242" t="s">
        <v>184</v>
      </c>
      <c r="B2719" s="242" t="s">
        <v>5155</v>
      </c>
      <c r="C2719" s="90">
        <v>45723</v>
      </c>
      <c r="D2719" s="91" t="s">
        <v>19566</v>
      </c>
      <c r="E2719" s="318">
        <v>45723</v>
      </c>
      <c r="F2719" s="242" t="s">
        <v>20526</v>
      </c>
      <c r="G2719" s="242" t="s">
        <v>5343</v>
      </c>
      <c r="H2719" s="241">
        <v>1093090</v>
      </c>
      <c r="I2719" s="241">
        <v>0</v>
      </c>
      <c r="J2719" s="241">
        <v>87447</v>
      </c>
      <c r="K2719" s="241">
        <v>1180537</v>
      </c>
      <c r="L2719" s="8" t="s">
        <v>24</v>
      </c>
      <c r="M2719" s="21">
        <v>45772</v>
      </c>
      <c r="O2719" s="278">
        <f>IF(Table1[[#This Row],[Phân loại]]="Tồn đầu kỳ",Table1[[#This Row],[Tổng giá trị]],0)</f>
        <v>0</v>
      </c>
      <c r="P2719" s="8">
        <f>IF(Table1[[#This Row],[Số còn phải thu ĐK]]&lt;&gt;0,0,IF(Table1[[#This Row],[Phân loại]]="Bán hàng",Table1[[#This Row],[Tổng giá trị]],-Table1[[#This Row],[Tổng giá trị]]))</f>
        <v>1180537</v>
      </c>
      <c r="Q2719" s="278">
        <f t="shared" si="379"/>
        <v>1180537</v>
      </c>
      <c r="R2719" s="8">
        <f>Table1[[#This Row],[Số còn phải thu ĐK]]+Table1[[#This Row],[Giá Trị HD sau CK]]-Table1[[#This Row],[Số tiền đã thu]]</f>
        <v>0</v>
      </c>
      <c r="S2719" s="7">
        <f>IF(Table1[[#This Row],[Ngày hóa đơn]]&lt;&gt;"",Table1[[#This Row],[Ngày hóa đơn]],Table1[[#This Row],[Ngày hạch toán]])</f>
        <v>45723</v>
      </c>
      <c r="T2719" s="8">
        <v>30</v>
      </c>
      <c r="U2719" s="7">
        <f>IF(Table1[[#This Row],[Ngày tính CN]]="","",S2719+T2719)</f>
        <v>45753</v>
      </c>
      <c r="V2719" s="71">
        <f ca="1">IF(Table1[[#This Row],[Hạn thanh toán]]="","",IF((U2719-NOW())&lt;0,0,(U2719-NOW())))</f>
        <v>0</v>
      </c>
      <c r="W2719" s="278"/>
      <c r="X2719" s="278" t="str">
        <f t="shared" ca="1" si="380"/>
        <v/>
      </c>
      <c r="Y2719" s="3" t="str">
        <f t="shared" si="381"/>
        <v>Đã thanh toán</v>
      </c>
      <c r="Z2719" s="250">
        <f>Table1[[#This Row],[Hạn thanh toán]]</f>
        <v>45753</v>
      </c>
      <c r="AA2719" s="250">
        <f>Table1[[#This Row],[Ngày Thanh toán]]</f>
        <v>45772</v>
      </c>
      <c r="AD2719" s="3" t="str">
        <f>IF(Table1[[#This Row],[Mã khách hàng]]="","",VLOOKUP($A2719,Ma_KH!$A:$Q,Ma_KH!O$1,0))</f>
        <v>BRG - FUJIMART</v>
      </c>
      <c r="AE2719" s="3" t="str">
        <f>IF(Table1[[#This Row],[Mã khách hàng]]="","",VLOOKUP($A2719,Ma_KH!$A:$Q,Ma_KH!P$1,0))</f>
        <v>CÔNG TY TNHH BÁN LẺ FUJIMART VIỆT NAM</v>
      </c>
      <c r="AF2719" s="3" t="str">
        <f>VLOOKUP(A2719,Ma_KH!A:Q,Ma_KH!J$1,0)</f>
        <v>Vũ Anh Tuấn</v>
      </c>
    </row>
    <row r="2720" spans="1:32">
      <c r="A2720" s="242" t="s">
        <v>184</v>
      </c>
      <c r="B2720" s="242" t="s">
        <v>5155</v>
      </c>
      <c r="C2720" s="88">
        <v>45724</v>
      </c>
      <c r="D2720" s="89" t="s">
        <v>19567</v>
      </c>
      <c r="E2720" s="318">
        <v>45724</v>
      </c>
      <c r="F2720" s="242" t="s">
        <v>20527</v>
      </c>
      <c r="G2720" s="242" t="s">
        <v>5297</v>
      </c>
      <c r="H2720" s="241">
        <v>903675</v>
      </c>
      <c r="I2720" s="241">
        <v>0</v>
      </c>
      <c r="J2720" s="241">
        <v>72294</v>
      </c>
      <c r="K2720" s="241">
        <v>975969</v>
      </c>
      <c r="L2720" s="8" t="s">
        <v>24</v>
      </c>
      <c r="M2720" s="21">
        <v>45772</v>
      </c>
      <c r="O2720" s="278">
        <f>IF(Table1[[#This Row],[Phân loại]]="Tồn đầu kỳ",Table1[[#This Row],[Tổng giá trị]],0)</f>
        <v>0</v>
      </c>
      <c r="P2720" s="8">
        <f>IF(Table1[[#This Row],[Số còn phải thu ĐK]]&lt;&gt;0,0,IF(Table1[[#This Row],[Phân loại]]="Bán hàng",Table1[[#This Row],[Tổng giá trị]],-Table1[[#This Row],[Tổng giá trị]]))</f>
        <v>975969</v>
      </c>
      <c r="Q2720" s="278">
        <f t="shared" ref="Q2720:Q2721" si="382">IF(M2720&lt;&gt;"",IF(O2720&lt;&gt;0,O2720,P2720),0)</f>
        <v>975969</v>
      </c>
      <c r="R2720" s="8">
        <f>Table1[[#This Row],[Số còn phải thu ĐK]]+Table1[[#This Row],[Giá Trị HD sau CK]]-Table1[[#This Row],[Số tiền đã thu]]</f>
        <v>0</v>
      </c>
      <c r="S2720" s="7">
        <f>IF(Table1[[#This Row],[Ngày hóa đơn]]&lt;&gt;"",Table1[[#This Row],[Ngày hóa đơn]],Table1[[#This Row],[Ngày hạch toán]])</f>
        <v>45724</v>
      </c>
      <c r="T2720" s="8">
        <v>30</v>
      </c>
      <c r="U2720" s="7">
        <f>IF(Table1[[#This Row],[Ngày tính CN]]="","",S2720+T2720)</f>
        <v>45754</v>
      </c>
      <c r="V2720" s="71">
        <f ca="1">IF(Table1[[#This Row],[Hạn thanh toán]]="","",IF((U2720-NOW())&lt;0,0,(U2720-NOW())))</f>
        <v>0</v>
      </c>
      <c r="W2720" s="278"/>
      <c r="X2720" s="278" t="str">
        <f t="shared" ref="X2720:X2721" ca="1" si="383">IF(OR($U2720="",$R2720=0),"",IF((U$4-NOW())&lt;0,-($U2720-NOW()),0))</f>
        <v/>
      </c>
      <c r="Y2720" s="3" t="str">
        <f t="shared" ref="Y2720:Y2721" si="384">IF(R2720=0,"Đã thanh toán",IF(X2720="","",IF(X2720&lt;=0,"Chưa đến hạn thanh toán",IF(X2720&lt;=30,"Nợ quá hạn 30 ngày",IF(X2720&lt;=60,"Nợ quá hạn từ 30 ngày đến 60 ngày",IF(X2720&lt;=90,"Nợ quá hạn từ 60 ngày đến 90 ngày",IF(X2720&lt;=120,"Nợ quá hạn từ 90 ngày đến 120 ngày","Nợ quá hạn hơn 120 ngày có khả năng mất thanh toán")))))))</f>
        <v>Đã thanh toán</v>
      </c>
      <c r="Z2720" s="250">
        <f>Table1[[#This Row],[Hạn thanh toán]]</f>
        <v>45754</v>
      </c>
      <c r="AA2720" s="250">
        <f>Table1[[#This Row],[Ngày Thanh toán]]</f>
        <v>45772</v>
      </c>
      <c r="AD2720" s="3" t="str">
        <f>IF(Table1[[#This Row],[Mã khách hàng]]="","",VLOOKUP($A2720,Ma_KH!$A:$Q,Ma_KH!O$1,0))</f>
        <v>BRG - FUJIMART</v>
      </c>
      <c r="AE2720" s="3" t="str">
        <f>IF(Table1[[#This Row],[Mã khách hàng]]="","",VLOOKUP($A2720,Ma_KH!$A:$Q,Ma_KH!P$1,0))</f>
        <v>CÔNG TY TNHH BÁN LẺ FUJIMART VIỆT NAM</v>
      </c>
      <c r="AF2720" s="3" t="str">
        <f>VLOOKUP(A2720,Ma_KH!A:Q,Ma_KH!J$1,0)</f>
        <v>Vũ Anh Tuấn</v>
      </c>
    </row>
    <row r="2721" spans="1:32">
      <c r="A2721" s="242" t="s">
        <v>184</v>
      </c>
      <c r="B2721" s="242" t="s">
        <v>5155</v>
      </c>
      <c r="C2721" s="90">
        <v>45724</v>
      </c>
      <c r="D2721" s="91" t="s">
        <v>19568</v>
      </c>
      <c r="E2721" s="318">
        <v>45724</v>
      </c>
      <c r="F2721" s="242" t="s">
        <v>20528</v>
      </c>
      <c r="G2721" s="242" t="s">
        <v>5285</v>
      </c>
      <c r="H2721" s="241">
        <v>2527148</v>
      </c>
      <c r="I2721" s="241">
        <v>0</v>
      </c>
      <c r="J2721" s="241">
        <v>202172</v>
      </c>
      <c r="K2721" s="241">
        <v>2729320</v>
      </c>
      <c r="L2721" s="8" t="s">
        <v>24</v>
      </c>
      <c r="M2721" s="21">
        <v>45772</v>
      </c>
      <c r="O2721" s="278">
        <f>IF(Table1[[#This Row],[Phân loại]]="Tồn đầu kỳ",Table1[[#This Row],[Tổng giá trị]],0)</f>
        <v>0</v>
      </c>
      <c r="P2721" s="8">
        <f>IF(Table1[[#This Row],[Số còn phải thu ĐK]]&lt;&gt;0,0,IF(Table1[[#This Row],[Phân loại]]="Bán hàng",Table1[[#This Row],[Tổng giá trị]],-Table1[[#This Row],[Tổng giá trị]]))</f>
        <v>2729320</v>
      </c>
      <c r="Q2721" s="278">
        <f t="shared" si="382"/>
        <v>2729320</v>
      </c>
      <c r="R2721" s="8">
        <f>Table1[[#This Row],[Số còn phải thu ĐK]]+Table1[[#This Row],[Giá Trị HD sau CK]]-Table1[[#This Row],[Số tiền đã thu]]</f>
        <v>0</v>
      </c>
      <c r="S2721" s="7">
        <f>IF(Table1[[#This Row],[Ngày hóa đơn]]&lt;&gt;"",Table1[[#This Row],[Ngày hóa đơn]],Table1[[#This Row],[Ngày hạch toán]])</f>
        <v>45724</v>
      </c>
      <c r="T2721" s="8">
        <v>30</v>
      </c>
      <c r="U2721" s="7">
        <f>IF(Table1[[#This Row],[Ngày tính CN]]="","",S2721+T2721)</f>
        <v>45754</v>
      </c>
      <c r="V2721" s="71">
        <f ca="1">IF(Table1[[#This Row],[Hạn thanh toán]]="","",IF((U2721-NOW())&lt;0,0,(U2721-NOW())))</f>
        <v>0</v>
      </c>
      <c r="W2721" s="278"/>
      <c r="X2721" s="278" t="str">
        <f t="shared" ca="1" si="383"/>
        <v/>
      </c>
      <c r="Y2721" s="3" t="str">
        <f t="shared" si="384"/>
        <v>Đã thanh toán</v>
      </c>
      <c r="Z2721" s="250">
        <f>Table1[[#This Row],[Hạn thanh toán]]</f>
        <v>45754</v>
      </c>
      <c r="AA2721" s="250">
        <f>Table1[[#This Row],[Ngày Thanh toán]]</f>
        <v>45772</v>
      </c>
      <c r="AD2721" s="3" t="str">
        <f>IF(Table1[[#This Row],[Mã khách hàng]]="","",VLOOKUP($A2721,Ma_KH!$A:$Q,Ma_KH!O$1,0))</f>
        <v>BRG - FUJIMART</v>
      </c>
      <c r="AE2721" s="3" t="str">
        <f>IF(Table1[[#This Row],[Mã khách hàng]]="","",VLOOKUP($A2721,Ma_KH!$A:$Q,Ma_KH!P$1,0))</f>
        <v>CÔNG TY TNHH BÁN LẺ FUJIMART VIỆT NAM</v>
      </c>
      <c r="AF2721" s="3" t="str">
        <f>VLOOKUP(A2721,Ma_KH!A:Q,Ma_KH!J$1,0)</f>
        <v>Vũ Anh Tuấn</v>
      </c>
    </row>
    <row r="2722" spans="1:32">
      <c r="A2722" s="242" t="s">
        <v>184</v>
      </c>
      <c r="B2722" s="242" t="s">
        <v>5155</v>
      </c>
      <c r="C2722" s="90">
        <v>45724</v>
      </c>
      <c r="D2722" s="91" t="s">
        <v>19569</v>
      </c>
      <c r="E2722" s="318">
        <v>45724</v>
      </c>
      <c r="F2722" s="242" t="s">
        <v>20529</v>
      </c>
      <c r="G2722" s="242" t="s">
        <v>5218</v>
      </c>
      <c r="H2722" s="241">
        <v>1441885</v>
      </c>
      <c r="I2722" s="241">
        <v>0</v>
      </c>
      <c r="J2722" s="241">
        <v>115351</v>
      </c>
      <c r="K2722" s="241">
        <v>1557236</v>
      </c>
      <c r="L2722" s="8" t="s">
        <v>24</v>
      </c>
      <c r="M2722" s="21">
        <v>45772</v>
      </c>
      <c r="O2722" s="278">
        <f>IF(Table1[[#This Row],[Phân loại]]="Tồn đầu kỳ",Table1[[#This Row],[Tổng giá trị]],0)</f>
        <v>0</v>
      </c>
      <c r="P2722" s="8">
        <f>IF(Table1[[#This Row],[Số còn phải thu ĐK]]&lt;&gt;0,0,IF(Table1[[#This Row],[Phân loại]]="Bán hàng",Table1[[#This Row],[Tổng giá trị]],-Table1[[#This Row],[Tổng giá trị]]))</f>
        <v>1557236</v>
      </c>
      <c r="Q2722" s="278">
        <f>IF(M2722&lt;&gt;"",IF(O2722&lt;&gt;0,O2722,P2722),0)</f>
        <v>1557236</v>
      </c>
      <c r="R2722" s="8">
        <f>Table1[[#This Row],[Số còn phải thu ĐK]]+Table1[[#This Row],[Giá Trị HD sau CK]]-Table1[[#This Row],[Số tiền đã thu]]</f>
        <v>0</v>
      </c>
      <c r="S2722" s="7">
        <f>IF(Table1[[#This Row],[Ngày hóa đơn]]&lt;&gt;"",Table1[[#This Row],[Ngày hóa đơn]],Table1[[#This Row],[Ngày hạch toán]])</f>
        <v>45724</v>
      </c>
      <c r="T2722" s="8">
        <v>30</v>
      </c>
      <c r="U2722" s="7">
        <f>IF(Table1[[#This Row],[Ngày tính CN]]="","",S2722+T2722)</f>
        <v>45754</v>
      </c>
      <c r="V2722" s="71">
        <f ca="1">IF(Table1[[#This Row],[Hạn thanh toán]]="","",IF((U2722-NOW())&lt;0,0,(U2722-NOW())))</f>
        <v>0</v>
      </c>
      <c r="W2722" s="278"/>
      <c r="X2722" s="278" t="str">
        <f ca="1">IF(OR($U2722="",$R2722=0),"",IF((U$4-NOW())&lt;0,-($U2722-NOW()),0))</f>
        <v/>
      </c>
      <c r="Y2722" s="3" t="str">
        <f>IF(R2722=0,"Đã thanh toán",IF(X2722="","",IF(X2722&lt;=0,"Chưa đến hạn thanh toán",IF(X2722&lt;=30,"Nợ quá hạn 30 ngày",IF(X2722&lt;=60,"Nợ quá hạn từ 30 ngày đến 60 ngày",IF(X2722&lt;=90,"Nợ quá hạn từ 60 ngày đến 90 ngày",IF(X2722&lt;=120,"Nợ quá hạn từ 90 ngày đến 120 ngày","Nợ quá hạn hơn 120 ngày có khả năng mất thanh toán")))))))</f>
        <v>Đã thanh toán</v>
      </c>
      <c r="Z2722" s="250">
        <f>Table1[[#This Row],[Hạn thanh toán]]</f>
        <v>45754</v>
      </c>
      <c r="AA2722" s="250">
        <f>Table1[[#This Row],[Ngày Thanh toán]]</f>
        <v>45772</v>
      </c>
      <c r="AD2722" s="3" t="str">
        <f>IF(Table1[[#This Row],[Mã khách hàng]]="","",VLOOKUP($A2722,Ma_KH!$A:$Q,Ma_KH!O$1,0))</f>
        <v>BRG - FUJIMART</v>
      </c>
      <c r="AE2722" s="3" t="str">
        <f>IF(Table1[[#This Row],[Mã khách hàng]]="","",VLOOKUP($A2722,Ma_KH!$A:$Q,Ma_KH!P$1,0))</f>
        <v>CÔNG TY TNHH BÁN LẺ FUJIMART VIỆT NAM</v>
      </c>
      <c r="AF2722" s="3" t="str">
        <f>VLOOKUP(A2722,Ma_KH!A:Q,Ma_KH!J$1,0)</f>
        <v>Vũ Anh Tuấn</v>
      </c>
    </row>
    <row r="2723" spans="1:32">
      <c r="A2723" s="242" t="s">
        <v>184</v>
      </c>
      <c r="B2723" s="242" t="s">
        <v>5155</v>
      </c>
      <c r="C2723" s="88">
        <v>45726</v>
      </c>
      <c r="D2723" s="89" t="s">
        <v>19570</v>
      </c>
      <c r="E2723" s="318">
        <v>45726</v>
      </c>
      <c r="F2723" s="242" t="s">
        <v>20530</v>
      </c>
      <c r="G2723" s="242" t="s">
        <v>5168</v>
      </c>
      <c r="H2723" s="241">
        <v>2023953</v>
      </c>
      <c r="I2723" s="241">
        <v>0</v>
      </c>
      <c r="J2723" s="241">
        <v>161916</v>
      </c>
      <c r="K2723" s="241">
        <v>2185869</v>
      </c>
      <c r="L2723" s="8" t="s">
        <v>24</v>
      </c>
      <c r="M2723" s="21">
        <v>45772</v>
      </c>
      <c r="O2723" s="278">
        <f>IF(Table1[[#This Row],[Phân loại]]="Tồn đầu kỳ",Table1[[#This Row],[Tổng giá trị]],0)</f>
        <v>0</v>
      </c>
      <c r="P2723" s="8">
        <f>IF(Table1[[#This Row],[Số còn phải thu ĐK]]&lt;&gt;0,0,IF(Table1[[#This Row],[Phân loại]]="Bán hàng",Table1[[#This Row],[Tổng giá trị]],-Table1[[#This Row],[Tổng giá trị]]))</f>
        <v>2185869</v>
      </c>
      <c r="Q2723" s="278">
        <f t="shared" ref="Q2723:Q2727" si="385">IF(M2723&lt;&gt;"",IF(O2723&lt;&gt;0,O2723,P2723),0)</f>
        <v>2185869</v>
      </c>
      <c r="R2723" s="8">
        <f>Table1[[#This Row],[Số còn phải thu ĐK]]+Table1[[#This Row],[Giá Trị HD sau CK]]-Table1[[#This Row],[Số tiền đã thu]]</f>
        <v>0</v>
      </c>
      <c r="S2723" s="7">
        <f>IF(Table1[[#This Row],[Ngày hóa đơn]]&lt;&gt;"",Table1[[#This Row],[Ngày hóa đơn]],Table1[[#This Row],[Ngày hạch toán]])</f>
        <v>45726</v>
      </c>
      <c r="T2723" s="8">
        <v>30</v>
      </c>
      <c r="U2723" s="7">
        <f>IF(Table1[[#This Row],[Ngày tính CN]]="","",S2723+T2723)</f>
        <v>45756</v>
      </c>
      <c r="V2723" s="71">
        <f ca="1">IF(Table1[[#This Row],[Hạn thanh toán]]="","",IF((U2723-NOW())&lt;0,0,(U2723-NOW())))</f>
        <v>0</v>
      </c>
      <c r="W2723" s="278"/>
      <c r="X2723" s="278" t="str">
        <f t="shared" ref="X2723:X2727" ca="1" si="386">IF(OR($U2723="",$R2723=0),"",IF((U$4-NOW())&lt;0,-($U2723-NOW()),0))</f>
        <v/>
      </c>
      <c r="Y2723" s="3" t="str">
        <f t="shared" ref="Y2723:Y2727" si="387">IF(R2723=0,"Đã thanh toán",IF(X2723="","",IF(X2723&lt;=0,"Chưa đến hạn thanh toán",IF(X2723&lt;=30,"Nợ quá hạn 30 ngày",IF(X2723&lt;=60,"Nợ quá hạn từ 30 ngày đến 60 ngày",IF(X2723&lt;=90,"Nợ quá hạn từ 60 ngày đến 90 ngày",IF(X2723&lt;=120,"Nợ quá hạn từ 90 ngày đến 120 ngày","Nợ quá hạn hơn 120 ngày có khả năng mất thanh toán")))))))</f>
        <v>Đã thanh toán</v>
      </c>
      <c r="Z2723" s="250">
        <f>Table1[[#This Row],[Hạn thanh toán]]</f>
        <v>45756</v>
      </c>
      <c r="AA2723" s="250">
        <f>Table1[[#This Row],[Ngày Thanh toán]]</f>
        <v>45772</v>
      </c>
      <c r="AD2723" s="3" t="str">
        <f>IF(Table1[[#This Row],[Mã khách hàng]]="","",VLOOKUP($A2723,Ma_KH!$A:$Q,Ma_KH!O$1,0))</f>
        <v>BRG - FUJIMART</v>
      </c>
      <c r="AE2723" s="3" t="str">
        <f>IF(Table1[[#This Row],[Mã khách hàng]]="","",VLOOKUP($A2723,Ma_KH!$A:$Q,Ma_KH!P$1,0))</f>
        <v>CÔNG TY TNHH BÁN LẺ FUJIMART VIỆT NAM</v>
      </c>
      <c r="AF2723" s="3" t="str">
        <f>VLOOKUP(A2723,Ma_KH!A:Q,Ma_KH!J$1,0)</f>
        <v>Vũ Anh Tuấn</v>
      </c>
    </row>
    <row r="2724" spans="1:32">
      <c r="A2724" s="242" t="s">
        <v>184</v>
      </c>
      <c r="B2724" s="242" t="s">
        <v>5155</v>
      </c>
      <c r="C2724" s="88">
        <v>45726</v>
      </c>
      <c r="D2724" s="89" t="s">
        <v>19571</v>
      </c>
      <c r="E2724" s="318">
        <v>45726</v>
      </c>
      <c r="F2724" s="242" t="s">
        <v>20531</v>
      </c>
      <c r="G2724" s="242" t="s">
        <v>5266</v>
      </c>
      <c r="H2724" s="241">
        <v>1114685</v>
      </c>
      <c r="I2724" s="241">
        <v>0</v>
      </c>
      <c r="J2724" s="241">
        <v>89175</v>
      </c>
      <c r="K2724" s="241">
        <v>1203860</v>
      </c>
      <c r="L2724" s="8" t="s">
        <v>24</v>
      </c>
      <c r="M2724" s="21">
        <v>45772</v>
      </c>
      <c r="O2724" s="278">
        <f>IF(Table1[[#This Row],[Phân loại]]="Tồn đầu kỳ",Table1[[#This Row],[Tổng giá trị]],0)</f>
        <v>0</v>
      </c>
      <c r="P2724" s="8">
        <f>IF(Table1[[#This Row],[Số còn phải thu ĐK]]&lt;&gt;0,0,IF(Table1[[#This Row],[Phân loại]]="Bán hàng",Table1[[#This Row],[Tổng giá trị]],-Table1[[#This Row],[Tổng giá trị]]))</f>
        <v>1203860</v>
      </c>
      <c r="Q2724" s="278">
        <f t="shared" si="385"/>
        <v>1203860</v>
      </c>
      <c r="R2724" s="8">
        <f>Table1[[#This Row],[Số còn phải thu ĐK]]+Table1[[#This Row],[Giá Trị HD sau CK]]-Table1[[#This Row],[Số tiền đã thu]]</f>
        <v>0</v>
      </c>
      <c r="S2724" s="7">
        <f>IF(Table1[[#This Row],[Ngày hóa đơn]]&lt;&gt;"",Table1[[#This Row],[Ngày hóa đơn]],Table1[[#This Row],[Ngày hạch toán]])</f>
        <v>45726</v>
      </c>
      <c r="T2724" s="8">
        <v>30</v>
      </c>
      <c r="U2724" s="7">
        <f>IF(Table1[[#This Row],[Ngày tính CN]]="","",S2724+T2724)</f>
        <v>45756</v>
      </c>
      <c r="V2724" s="71">
        <f ca="1">IF(Table1[[#This Row],[Hạn thanh toán]]="","",IF((U2724-NOW())&lt;0,0,(U2724-NOW())))</f>
        <v>0</v>
      </c>
      <c r="W2724" s="278"/>
      <c r="X2724" s="278" t="str">
        <f t="shared" ca="1" si="386"/>
        <v/>
      </c>
      <c r="Y2724" s="3" t="str">
        <f t="shared" si="387"/>
        <v>Đã thanh toán</v>
      </c>
      <c r="Z2724" s="250">
        <f>Table1[[#This Row],[Hạn thanh toán]]</f>
        <v>45756</v>
      </c>
      <c r="AA2724" s="250">
        <f>Table1[[#This Row],[Ngày Thanh toán]]</f>
        <v>45772</v>
      </c>
      <c r="AD2724" s="3" t="str">
        <f>IF(Table1[[#This Row],[Mã khách hàng]]="","",VLOOKUP($A2724,Ma_KH!$A:$Q,Ma_KH!O$1,0))</f>
        <v>BRG - FUJIMART</v>
      </c>
      <c r="AE2724" s="3" t="str">
        <f>IF(Table1[[#This Row],[Mã khách hàng]]="","",VLOOKUP($A2724,Ma_KH!$A:$Q,Ma_KH!P$1,0))</f>
        <v>CÔNG TY TNHH BÁN LẺ FUJIMART VIỆT NAM</v>
      </c>
      <c r="AF2724" s="3" t="str">
        <f>VLOOKUP(A2724,Ma_KH!A:Q,Ma_KH!J$1,0)</f>
        <v>Vũ Anh Tuấn</v>
      </c>
    </row>
    <row r="2725" spans="1:32">
      <c r="A2725" s="242" t="s">
        <v>184</v>
      </c>
      <c r="B2725" s="242" t="s">
        <v>5155</v>
      </c>
      <c r="C2725" s="88">
        <v>45726</v>
      </c>
      <c r="D2725" s="89" t="s">
        <v>19572</v>
      </c>
      <c r="E2725" s="318">
        <v>45726</v>
      </c>
      <c r="F2725" s="242" t="s">
        <v>20532</v>
      </c>
      <c r="G2725" s="242" t="s">
        <v>5207</v>
      </c>
      <c r="H2725" s="241">
        <v>1904750</v>
      </c>
      <c r="I2725" s="241">
        <v>0</v>
      </c>
      <c r="J2725" s="241">
        <v>152380</v>
      </c>
      <c r="K2725" s="241">
        <v>2057130</v>
      </c>
      <c r="L2725" s="8" t="s">
        <v>24</v>
      </c>
      <c r="M2725" s="21">
        <v>45772</v>
      </c>
      <c r="O2725" s="278">
        <f>IF(Table1[[#This Row],[Phân loại]]="Tồn đầu kỳ",Table1[[#This Row],[Tổng giá trị]],0)</f>
        <v>0</v>
      </c>
      <c r="P2725" s="8">
        <f>IF(Table1[[#This Row],[Số còn phải thu ĐK]]&lt;&gt;0,0,IF(Table1[[#This Row],[Phân loại]]="Bán hàng",Table1[[#This Row],[Tổng giá trị]],-Table1[[#This Row],[Tổng giá trị]]))</f>
        <v>2057130</v>
      </c>
      <c r="Q2725" s="278">
        <f t="shared" si="385"/>
        <v>2057130</v>
      </c>
      <c r="R2725" s="8">
        <f>Table1[[#This Row],[Số còn phải thu ĐK]]+Table1[[#This Row],[Giá Trị HD sau CK]]-Table1[[#This Row],[Số tiền đã thu]]</f>
        <v>0</v>
      </c>
      <c r="S2725" s="7">
        <f>IF(Table1[[#This Row],[Ngày hóa đơn]]&lt;&gt;"",Table1[[#This Row],[Ngày hóa đơn]],Table1[[#This Row],[Ngày hạch toán]])</f>
        <v>45726</v>
      </c>
      <c r="T2725" s="8">
        <v>30</v>
      </c>
      <c r="U2725" s="7">
        <f>IF(Table1[[#This Row],[Ngày tính CN]]="","",S2725+T2725)</f>
        <v>45756</v>
      </c>
      <c r="V2725" s="71">
        <f ca="1">IF(Table1[[#This Row],[Hạn thanh toán]]="","",IF((U2725-NOW())&lt;0,0,(U2725-NOW())))</f>
        <v>0</v>
      </c>
      <c r="W2725" s="278"/>
      <c r="X2725" s="278" t="str">
        <f t="shared" ca="1" si="386"/>
        <v/>
      </c>
      <c r="Y2725" s="3" t="str">
        <f t="shared" si="387"/>
        <v>Đã thanh toán</v>
      </c>
      <c r="Z2725" s="250">
        <f>Table1[[#This Row],[Hạn thanh toán]]</f>
        <v>45756</v>
      </c>
      <c r="AA2725" s="250">
        <f>Table1[[#This Row],[Ngày Thanh toán]]</f>
        <v>45772</v>
      </c>
      <c r="AD2725" s="3" t="str">
        <f>IF(Table1[[#This Row],[Mã khách hàng]]="","",VLOOKUP($A2725,Ma_KH!$A:$Q,Ma_KH!O$1,0))</f>
        <v>BRG - FUJIMART</v>
      </c>
      <c r="AE2725" s="3" t="str">
        <f>IF(Table1[[#This Row],[Mã khách hàng]]="","",VLOOKUP($A2725,Ma_KH!$A:$Q,Ma_KH!P$1,0))</f>
        <v>CÔNG TY TNHH BÁN LẺ FUJIMART VIỆT NAM</v>
      </c>
      <c r="AF2725" s="3" t="str">
        <f>VLOOKUP(A2725,Ma_KH!A:Q,Ma_KH!J$1,0)</f>
        <v>Vũ Anh Tuấn</v>
      </c>
    </row>
    <row r="2726" spans="1:32">
      <c r="A2726" s="242" t="s">
        <v>184</v>
      </c>
      <c r="B2726" s="242" t="s">
        <v>5155</v>
      </c>
      <c r="C2726" s="88">
        <v>45726</v>
      </c>
      <c r="D2726" s="89" t="s">
        <v>19573</v>
      </c>
      <c r="E2726" s="318">
        <v>45726</v>
      </c>
      <c r="F2726" s="242" t="s">
        <v>20533</v>
      </c>
      <c r="G2726" s="242" t="s">
        <v>5354</v>
      </c>
      <c r="H2726" s="241">
        <v>1013999</v>
      </c>
      <c r="I2726" s="241">
        <v>0</v>
      </c>
      <c r="J2726" s="241">
        <v>81120</v>
      </c>
      <c r="K2726" s="241">
        <v>1095119</v>
      </c>
      <c r="L2726" s="8" t="s">
        <v>24</v>
      </c>
      <c r="M2726" s="21">
        <v>45772</v>
      </c>
      <c r="O2726" s="278">
        <f>IF(Table1[[#This Row],[Phân loại]]="Tồn đầu kỳ",Table1[[#This Row],[Tổng giá trị]],0)</f>
        <v>0</v>
      </c>
      <c r="P2726" s="8">
        <f>IF(Table1[[#This Row],[Số còn phải thu ĐK]]&lt;&gt;0,0,IF(Table1[[#This Row],[Phân loại]]="Bán hàng",Table1[[#This Row],[Tổng giá trị]],-Table1[[#This Row],[Tổng giá trị]]))</f>
        <v>1095119</v>
      </c>
      <c r="Q2726" s="278">
        <f t="shared" si="385"/>
        <v>1095119</v>
      </c>
      <c r="R2726" s="8">
        <f>Table1[[#This Row],[Số còn phải thu ĐK]]+Table1[[#This Row],[Giá Trị HD sau CK]]-Table1[[#This Row],[Số tiền đã thu]]</f>
        <v>0</v>
      </c>
      <c r="S2726" s="7">
        <f>IF(Table1[[#This Row],[Ngày hóa đơn]]&lt;&gt;"",Table1[[#This Row],[Ngày hóa đơn]],Table1[[#This Row],[Ngày hạch toán]])</f>
        <v>45726</v>
      </c>
      <c r="T2726" s="8">
        <v>30</v>
      </c>
      <c r="U2726" s="7">
        <f>IF(Table1[[#This Row],[Ngày tính CN]]="","",S2726+T2726)</f>
        <v>45756</v>
      </c>
      <c r="V2726" s="71">
        <f ca="1">IF(Table1[[#This Row],[Hạn thanh toán]]="","",IF((U2726-NOW())&lt;0,0,(U2726-NOW())))</f>
        <v>0</v>
      </c>
      <c r="W2726" s="278"/>
      <c r="X2726" s="278" t="str">
        <f t="shared" ca="1" si="386"/>
        <v/>
      </c>
      <c r="Y2726" s="3" t="str">
        <f t="shared" si="387"/>
        <v>Đã thanh toán</v>
      </c>
      <c r="Z2726" s="250">
        <f>Table1[[#This Row],[Hạn thanh toán]]</f>
        <v>45756</v>
      </c>
      <c r="AA2726" s="250">
        <f>Table1[[#This Row],[Ngày Thanh toán]]</f>
        <v>45772</v>
      </c>
      <c r="AD2726" s="3" t="str">
        <f>IF(Table1[[#This Row],[Mã khách hàng]]="","",VLOOKUP($A2726,Ma_KH!$A:$Q,Ma_KH!O$1,0))</f>
        <v>BRG - FUJIMART</v>
      </c>
      <c r="AE2726" s="3" t="str">
        <f>IF(Table1[[#This Row],[Mã khách hàng]]="","",VLOOKUP($A2726,Ma_KH!$A:$Q,Ma_KH!P$1,0))</f>
        <v>CÔNG TY TNHH BÁN LẺ FUJIMART VIỆT NAM</v>
      </c>
      <c r="AF2726" s="3" t="str">
        <f>VLOOKUP(A2726,Ma_KH!A:Q,Ma_KH!J$1,0)</f>
        <v>Vũ Anh Tuấn</v>
      </c>
    </row>
    <row r="2727" spans="1:32">
      <c r="A2727" s="242" t="s">
        <v>184</v>
      </c>
      <c r="B2727" s="242" t="s">
        <v>5155</v>
      </c>
      <c r="C2727" s="90">
        <v>45726</v>
      </c>
      <c r="D2727" s="91" t="s">
        <v>19574</v>
      </c>
      <c r="E2727" s="318">
        <v>45726</v>
      </c>
      <c r="F2727" s="242" t="s">
        <v>20534</v>
      </c>
      <c r="G2727" s="242" t="s">
        <v>5215</v>
      </c>
      <c r="H2727" s="241">
        <v>665310</v>
      </c>
      <c r="I2727" s="241">
        <v>0</v>
      </c>
      <c r="J2727" s="241">
        <v>53225</v>
      </c>
      <c r="K2727" s="241">
        <v>718535</v>
      </c>
      <c r="L2727" s="8" t="s">
        <v>24</v>
      </c>
      <c r="M2727" s="21">
        <v>45772</v>
      </c>
      <c r="O2727" s="278">
        <f>IF(Table1[[#This Row],[Phân loại]]="Tồn đầu kỳ",Table1[[#This Row],[Tổng giá trị]],0)</f>
        <v>0</v>
      </c>
      <c r="P2727" s="8">
        <f>IF(Table1[[#This Row],[Số còn phải thu ĐK]]&lt;&gt;0,0,IF(Table1[[#This Row],[Phân loại]]="Bán hàng",Table1[[#This Row],[Tổng giá trị]],-Table1[[#This Row],[Tổng giá trị]]))</f>
        <v>718535</v>
      </c>
      <c r="Q2727" s="278">
        <f t="shared" si="385"/>
        <v>718535</v>
      </c>
      <c r="R2727" s="8">
        <f>Table1[[#This Row],[Số còn phải thu ĐK]]+Table1[[#This Row],[Giá Trị HD sau CK]]-Table1[[#This Row],[Số tiền đã thu]]</f>
        <v>0</v>
      </c>
      <c r="S2727" s="7">
        <f>IF(Table1[[#This Row],[Ngày hóa đơn]]&lt;&gt;"",Table1[[#This Row],[Ngày hóa đơn]],Table1[[#This Row],[Ngày hạch toán]])</f>
        <v>45726</v>
      </c>
      <c r="T2727" s="8">
        <v>30</v>
      </c>
      <c r="U2727" s="7">
        <f>IF(Table1[[#This Row],[Ngày tính CN]]="","",S2727+T2727)</f>
        <v>45756</v>
      </c>
      <c r="V2727" s="71">
        <f ca="1">IF(Table1[[#This Row],[Hạn thanh toán]]="","",IF((U2727-NOW())&lt;0,0,(U2727-NOW())))</f>
        <v>0</v>
      </c>
      <c r="W2727" s="278"/>
      <c r="X2727" s="278" t="str">
        <f t="shared" ca="1" si="386"/>
        <v/>
      </c>
      <c r="Y2727" s="3" t="str">
        <f t="shared" si="387"/>
        <v>Đã thanh toán</v>
      </c>
      <c r="Z2727" s="250">
        <f>Table1[[#This Row],[Hạn thanh toán]]</f>
        <v>45756</v>
      </c>
      <c r="AA2727" s="250">
        <f>Table1[[#This Row],[Ngày Thanh toán]]</f>
        <v>45772</v>
      </c>
      <c r="AD2727" s="3" t="str">
        <f>IF(Table1[[#This Row],[Mã khách hàng]]="","",VLOOKUP($A2727,Ma_KH!$A:$Q,Ma_KH!O$1,0))</f>
        <v>BRG - FUJIMART</v>
      </c>
      <c r="AE2727" s="3" t="str">
        <f>IF(Table1[[#This Row],[Mã khách hàng]]="","",VLOOKUP($A2727,Ma_KH!$A:$Q,Ma_KH!P$1,0))</f>
        <v>CÔNG TY TNHH BÁN LẺ FUJIMART VIỆT NAM</v>
      </c>
      <c r="AF2727" s="3" t="str">
        <f>VLOOKUP(A2727,Ma_KH!A:Q,Ma_KH!J$1,0)</f>
        <v>Vũ Anh Tuấn</v>
      </c>
    </row>
    <row r="2728" spans="1:32">
      <c r="A2728" s="242" t="s">
        <v>184</v>
      </c>
      <c r="B2728" s="242" t="s">
        <v>5155</v>
      </c>
      <c r="C2728" s="88">
        <v>45726</v>
      </c>
      <c r="D2728" s="89" t="s">
        <v>19575</v>
      </c>
      <c r="E2728" s="318">
        <v>45726</v>
      </c>
      <c r="F2728" s="242" t="s">
        <v>20535</v>
      </c>
      <c r="G2728" s="242" t="s">
        <v>5278</v>
      </c>
      <c r="H2728" s="241">
        <v>764130</v>
      </c>
      <c r="I2728" s="241">
        <v>0</v>
      </c>
      <c r="J2728" s="241">
        <v>61130</v>
      </c>
      <c r="K2728" s="241">
        <v>825260</v>
      </c>
      <c r="L2728" s="8" t="s">
        <v>24</v>
      </c>
      <c r="M2728" s="21">
        <v>45772</v>
      </c>
      <c r="O2728" s="278">
        <f>IF(Table1[[#This Row],[Phân loại]]="Tồn đầu kỳ",Table1[[#This Row],[Tổng giá trị]],0)</f>
        <v>0</v>
      </c>
      <c r="P2728" s="8">
        <f>IF(Table1[[#This Row],[Số còn phải thu ĐK]]&lt;&gt;0,0,IF(Table1[[#This Row],[Phân loại]]="Bán hàng",Table1[[#This Row],[Tổng giá trị]],-Table1[[#This Row],[Tổng giá trị]]))</f>
        <v>825260</v>
      </c>
      <c r="Q2728" s="278">
        <f t="shared" ref="Q2728:Q2730" si="388">IF(M2728&lt;&gt;"",IF(O2728&lt;&gt;0,O2728,P2728),0)</f>
        <v>825260</v>
      </c>
      <c r="R2728" s="8">
        <f>Table1[[#This Row],[Số còn phải thu ĐK]]+Table1[[#This Row],[Giá Trị HD sau CK]]-Table1[[#This Row],[Số tiền đã thu]]</f>
        <v>0</v>
      </c>
      <c r="S2728" s="7">
        <f>IF(Table1[[#This Row],[Ngày hóa đơn]]&lt;&gt;"",Table1[[#This Row],[Ngày hóa đơn]],Table1[[#This Row],[Ngày hạch toán]])</f>
        <v>45726</v>
      </c>
      <c r="T2728" s="8">
        <v>30</v>
      </c>
      <c r="U2728" s="7">
        <f>IF(Table1[[#This Row],[Ngày tính CN]]="","",S2728+T2728)</f>
        <v>45756</v>
      </c>
      <c r="V2728" s="71">
        <f ca="1">IF(Table1[[#This Row],[Hạn thanh toán]]="","",IF((U2728-NOW())&lt;0,0,(U2728-NOW())))</f>
        <v>0</v>
      </c>
      <c r="W2728" s="278"/>
      <c r="X2728" s="278" t="str">
        <f t="shared" ref="X2728:X2730" ca="1" si="389">IF(OR($U2728="",$R2728=0),"",IF((U$4-NOW())&lt;0,-($U2728-NOW()),0))</f>
        <v/>
      </c>
      <c r="Y2728" s="3" t="str">
        <f t="shared" ref="Y2728:Y2730" si="390">IF(R2728=0,"Đã thanh toán",IF(X2728="","",IF(X2728&lt;=0,"Chưa đến hạn thanh toán",IF(X2728&lt;=30,"Nợ quá hạn 30 ngày",IF(X2728&lt;=60,"Nợ quá hạn từ 30 ngày đến 60 ngày",IF(X2728&lt;=90,"Nợ quá hạn từ 60 ngày đến 90 ngày",IF(X2728&lt;=120,"Nợ quá hạn từ 90 ngày đến 120 ngày","Nợ quá hạn hơn 120 ngày có khả năng mất thanh toán")))))))</f>
        <v>Đã thanh toán</v>
      </c>
      <c r="Z2728" s="250">
        <f>Table1[[#This Row],[Hạn thanh toán]]</f>
        <v>45756</v>
      </c>
      <c r="AA2728" s="250">
        <f>Table1[[#This Row],[Ngày Thanh toán]]</f>
        <v>45772</v>
      </c>
      <c r="AD2728" s="3" t="str">
        <f>IF(Table1[[#This Row],[Mã khách hàng]]="","",VLOOKUP($A2728,Ma_KH!$A:$Q,Ma_KH!O$1,0))</f>
        <v>BRG - FUJIMART</v>
      </c>
      <c r="AE2728" s="3" t="str">
        <f>IF(Table1[[#This Row],[Mã khách hàng]]="","",VLOOKUP($A2728,Ma_KH!$A:$Q,Ma_KH!P$1,0))</f>
        <v>CÔNG TY TNHH BÁN LẺ FUJIMART VIỆT NAM</v>
      </c>
      <c r="AF2728" s="3" t="str">
        <f>VLOOKUP(A2728,Ma_KH!A:Q,Ma_KH!J$1,0)</f>
        <v>Vũ Anh Tuấn</v>
      </c>
    </row>
    <row r="2729" spans="1:32">
      <c r="A2729" s="242" t="s">
        <v>184</v>
      </c>
      <c r="B2729" s="242" t="s">
        <v>5155</v>
      </c>
      <c r="C2729" s="88">
        <v>45726</v>
      </c>
      <c r="D2729" s="89" t="s">
        <v>19576</v>
      </c>
      <c r="E2729" s="318">
        <v>45726</v>
      </c>
      <c r="F2729" s="242" t="s">
        <v>20536</v>
      </c>
      <c r="G2729" s="242" t="s">
        <v>5345</v>
      </c>
      <c r="H2729" s="241">
        <v>1602828</v>
      </c>
      <c r="I2729" s="241">
        <v>0</v>
      </c>
      <c r="J2729" s="241">
        <v>128226</v>
      </c>
      <c r="K2729" s="241">
        <v>1731054</v>
      </c>
      <c r="L2729" s="8" t="s">
        <v>24</v>
      </c>
      <c r="M2729" s="21">
        <v>45772</v>
      </c>
      <c r="O2729" s="278">
        <f>IF(Table1[[#This Row],[Phân loại]]="Tồn đầu kỳ",Table1[[#This Row],[Tổng giá trị]],0)</f>
        <v>0</v>
      </c>
      <c r="P2729" s="8">
        <f>IF(Table1[[#This Row],[Số còn phải thu ĐK]]&lt;&gt;0,0,IF(Table1[[#This Row],[Phân loại]]="Bán hàng",Table1[[#This Row],[Tổng giá trị]],-Table1[[#This Row],[Tổng giá trị]]))</f>
        <v>1731054</v>
      </c>
      <c r="Q2729" s="278">
        <f t="shared" si="388"/>
        <v>1731054</v>
      </c>
      <c r="R2729" s="8">
        <f>Table1[[#This Row],[Số còn phải thu ĐK]]+Table1[[#This Row],[Giá Trị HD sau CK]]-Table1[[#This Row],[Số tiền đã thu]]</f>
        <v>0</v>
      </c>
      <c r="S2729" s="7">
        <f>IF(Table1[[#This Row],[Ngày hóa đơn]]&lt;&gt;"",Table1[[#This Row],[Ngày hóa đơn]],Table1[[#This Row],[Ngày hạch toán]])</f>
        <v>45726</v>
      </c>
      <c r="T2729" s="8">
        <v>30</v>
      </c>
      <c r="U2729" s="7">
        <f>IF(Table1[[#This Row],[Ngày tính CN]]="","",S2729+T2729)</f>
        <v>45756</v>
      </c>
      <c r="V2729" s="71">
        <f ca="1">IF(Table1[[#This Row],[Hạn thanh toán]]="","",IF((U2729-NOW())&lt;0,0,(U2729-NOW())))</f>
        <v>0</v>
      </c>
      <c r="W2729" s="278"/>
      <c r="X2729" s="278" t="str">
        <f t="shared" ca="1" si="389"/>
        <v/>
      </c>
      <c r="Y2729" s="3" t="str">
        <f t="shared" si="390"/>
        <v>Đã thanh toán</v>
      </c>
      <c r="Z2729" s="250">
        <f>Table1[[#This Row],[Hạn thanh toán]]</f>
        <v>45756</v>
      </c>
      <c r="AA2729" s="250">
        <f>Table1[[#This Row],[Ngày Thanh toán]]</f>
        <v>45772</v>
      </c>
      <c r="AD2729" s="3" t="str">
        <f>IF(Table1[[#This Row],[Mã khách hàng]]="","",VLOOKUP($A2729,Ma_KH!$A:$Q,Ma_KH!O$1,0))</f>
        <v>BRG - FUJIMART</v>
      </c>
      <c r="AE2729" s="3" t="str">
        <f>IF(Table1[[#This Row],[Mã khách hàng]]="","",VLOOKUP($A2729,Ma_KH!$A:$Q,Ma_KH!P$1,0))</f>
        <v>CÔNG TY TNHH BÁN LẺ FUJIMART VIỆT NAM</v>
      </c>
      <c r="AF2729" s="3" t="str">
        <f>VLOOKUP(A2729,Ma_KH!A:Q,Ma_KH!J$1,0)</f>
        <v>Vũ Anh Tuấn</v>
      </c>
    </row>
    <row r="2730" spans="1:32">
      <c r="A2730" s="242" t="s">
        <v>184</v>
      </c>
      <c r="B2730" s="242" t="s">
        <v>5155</v>
      </c>
      <c r="C2730" s="90">
        <v>45726</v>
      </c>
      <c r="D2730" s="91" t="s">
        <v>19577</v>
      </c>
      <c r="E2730" s="318">
        <v>45726</v>
      </c>
      <c r="F2730" s="242" t="s">
        <v>20537</v>
      </c>
      <c r="G2730" s="242" t="s">
        <v>5323</v>
      </c>
      <c r="H2730" s="241">
        <v>1002565</v>
      </c>
      <c r="I2730" s="241">
        <v>0</v>
      </c>
      <c r="J2730" s="241">
        <v>80205</v>
      </c>
      <c r="K2730" s="241">
        <v>1082770</v>
      </c>
      <c r="L2730" s="8" t="s">
        <v>24</v>
      </c>
      <c r="M2730" s="21">
        <v>45772</v>
      </c>
      <c r="O2730" s="278">
        <f>IF(Table1[[#This Row],[Phân loại]]="Tồn đầu kỳ",Table1[[#This Row],[Tổng giá trị]],0)</f>
        <v>0</v>
      </c>
      <c r="P2730" s="8">
        <f>IF(Table1[[#This Row],[Số còn phải thu ĐK]]&lt;&gt;0,0,IF(Table1[[#This Row],[Phân loại]]="Bán hàng",Table1[[#This Row],[Tổng giá trị]],-Table1[[#This Row],[Tổng giá trị]]))</f>
        <v>1082770</v>
      </c>
      <c r="Q2730" s="278">
        <f t="shared" si="388"/>
        <v>1082770</v>
      </c>
      <c r="R2730" s="8">
        <f>Table1[[#This Row],[Số còn phải thu ĐK]]+Table1[[#This Row],[Giá Trị HD sau CK]]-Table1[[#This Row],[Số tiền đã thu]]</f>
        <v>0</v>
      </c>
      <c r="S2730" s="7">
        <f>IF(Table1[[#This Row],[Ngày hóa đơn]]&lt;&gt;"",Table1[[#This Row],[Ngày hóa đơn]],Table1[[#This Row],[Ngày hạch toán]])</f>
        <v>45726</v>
      </c>
      <c r="T2730" s="8">
        <v>30</v>
      </c>
      <c r="U2730" s="7">
        <f>IF(Table1[[#This Row],[Ngày tính CN]]="","",S2730+T2730)</f>
        <v>45756</v>
      </c>
      <c r="V2730" s="71">
        <f ca="1">IF(Table1[[#This Row],[Hạn thanh toán]]="","",IF((U2730-NOW())&lt;0,0,(U2730-NOW())))</f>
        <v>0</v>
      </c>
      <c r="W2730" s="278"/>
      <c r="X2730" s="278" t="str">
        <f t="shared" ca="1" si="389"/>
        <v/>
      </c>
      <c r="Y2730" s="3" t="str">
        <f t="shared" si="390"/>
        <v>Đã thanh toán</v>
      </c>
      <c r="Z2730" s="250">
        <f>Table1[[#This Row],[Hạn thanh toán]]</f>
        <v>45756</v>
      </c>
      <c r="AA2730" s="250">
        <f>Table1[[#This Row],[Ngày Thanh toán]]</f>
        <v>45772</v>
      </c>
      <c r="AD2730" s="3" t="str">
        <f>IF(Table1[[#This Row],[Mã khách hàng]]="","",VLOOKUP($A2730,Ma_KH!$A:$Q,Ma_KH!O$1,0))</f>
        <v>BRG - FUJIMART</v>
      </c>
      <c r="AE2730" s="3" t="str">
        <f>IF(Table1[[#This Row],[Mã khách hàng]]="","",VLOOKUP($A2730,Ma_KH!$A:$Q,Ma_KH!P$1,0))</f>
        <v>CÔNG TY TNHH BÁN LẺ FUJIMART VIỆT NAM</v>
      </c>
      <c r="AF2730" s="3" t="str">
        <f>VLOOKUP(A2730,Ma_KH!A:Q,Ma_KH!J$1,0)</f>
        <v>Vũ Anh Tuấn</v>
      </c>
    </row>
    <row r="2731" spans="1:32">
      <c r="A2731" s="242" t="s">
        <v>184</v>
      </c>
      <c r="B2731" s="242" t="s">
        <v>5155</v>
      </c>
      <c r="C2731" s="90">
        <v>45726</v>
      </c>
      <c r="D2731" s="91" t="s">
        <v>19578</v>
      </c>
      <c r="E2731" s="318">
        <v>45726</v>
      </c>
      <c r="F2731" s="242" t="s">
        <v>20538</v>
      </c>
      <c r="G2731" s="242" t="s">
        <v>5188</v>
      </c>
      <c r="H2731" s="241">
        <v>1206203</v>
      </c>
      <c r="I2731" s="241">
        <v>0</v>
      </c>
      <c r="J2731" s="241">
        <v>96496</v>
      </c>
      <c r="K2731" s="241">
        <v>1302699</v>
      </c>
      <c r="L2731" s="8" t="s">
        <v>24</v>
      </c>
      <c r="M2731" s="21">
        <v>45772</v>
      </c>
      <c r="O2731" s="278">
        <f>IF(Table1[[#This Row],[Phân loại]]="Tồn đầu kỳ",Table1[[#This Row],[Tổng giá trị]],0)</f>
        <v>0</v>
      </c>
      <c r="P2731" s="8">
        <f>IF(Table1[[#This Row],[Số còn phải thu ĐK]]&lt;&gt;0,0,IF(Table1[[#This Row],[Phân loại]]="Bán hàng",Table1[[#This Row],[Tổng giá trị]],-Table1[[#This Row],[Tổng giá trị]]))</f>
        <v>1302699</v>
      </c>
      <c r="Q2731" s="278">
        <f t="shared" ref="Q2731:Q2740" si="391">IF(M2731&lt;&gt;"",IF(O2731&lt;&gt;0,O2731,P2731),0)</f>
        <v>1302699</v>
      </c>
      <c r="R2731" s="8">
        <f>Table1[[#This Row],[Số còn phải thu ĐK]]+Table1[[#This Row],[Giá Trị HD sau CK]]-Table1[[#This Row],[Số tiền đã thu]]</f>
        <v>0</v>
      </c>
      <c r="S2731" s="7">
        <f>IF(Table1[[#This Row],[Ngày hóa đơn]]&lt;&gt;"",Table1[[#This Row],[Ngày hóa đơn]],Table1[[#This Row],[Ngày hạch toán]])</f>
        <v>45726</v>
      </c>
      <c r="T2731" s="8">
        <v>30</v>
      </c>
      <c r="U2731" s="7">
        <f>IF(Table1[[#This Row],[Ngày tính CN]]="","",S2731+T2731)</f>
        <v>45756</v>
      </c>
      <c r="V2731" s="71">
        <f ca="1">IF(Table1[[#This Row],[Hạn thanh toán]]="","",IF((U2731-NOW())&lt;0,0,(U2731-NOW())))</f>
        <v>0</v>
      </c>
      <c r="W2731" s="278"/>
      <c r="X2731" s="278" t="str">
        <f t="shared" ref="X2731:X2740" ca="1" si="392">IF(OR($U2731="",$R2731=0),"",IF((U$4-NOW())&lt;0,-($U2731-NOW()),0))</f>
        <v/>
      </c>
      <c r="Y2731" s="3" t="str">
        <f t="shared" ref="Y2731:Y2740" si="393">IF(R2731=0,"Đã thanh toán",IF(X2731="","",IF(X2731&lt;=0,"Chưa đến hạn thanh toán",IF(X2731&lt;=30,"Nợ quá hạn 30 ngày",IF(X2731&lt;=60,"Nợ quá hạn từ 30 ngày đến 60 ngày",IF(X2731&lt;=90,"Nợ quá hạn từ 60 ngày đến 90 ngày",IF(X2731&lt;=120,"Nợ quá hạn từ 90 ngày đến 120 ngày","Nợ quá hạn hơn 120 ngày có khả năng mất thanh toán")))))))</f>
        <v>Đã thanh toán</v>
      </c>
      <c r="Z2731" s="250">
        <f>Table1[[#This Row],[Hạn thanh toán]]</f>
        <v>45756</v>
      </c>
      <c r="AA2731" s="250">
        <f>Table1[[#This Row],[Ngày Thanh toán]]</f>
        <v>45772</v>
      </c>
      <c r="AD2731" s="3" t="str">
        <f>IF(Table1[[#This Row],[Mã khách hàng]]="","",VLOOKUP($A2731,Ma_KH!$A:$Q,Ma_KH!O$1,0))</f>
        <v>BRG - FUJIMART</v>
      </c>
      <c r="AE2731" s="3" t="str">
        <f>IF(Table1[[#This Row],[Mã khách hàng]]="","",VLOOKUP($A2731,Ma_KH!$A:$Q,Ma_KH!P$1,0))</f>
        <v>CÔNG TY TNHH BÁN LẺ FUJIMART VIỆT NAM</v>
      </c>
      <c r="AF2731" s="3" t="str">
        <f>VLOOKUP(A2731,Ma_KH!A:Q,Ma_KH!J$1,0)</f>
        <v>Vũ Anh Tuấn</v>
      </c>
    </row>
    <row r="2732" spans="1:32">
      <c r="A2732" s="242" t="s">
        <v>184</v>
      </c>
      <c r="B2732" s="242" t="s">
        <v>5155</v>
      </c>
      <c r="C2732" s="90">
        <v>45726</v>
      </c>
      <c r="D2732" s="91" t="s">
        <v>19579</v>
      </c>
      <c r="E2732" s="318">
        <v>45726</v>
      </c>
      <c r="F2732" s="242" t="s">
        <v>20539</v>
      </c>
      <c r="G2732" s="242" t="s">
        <v>5243</v>
      </c>
      <c r="H2732" s="241">
        <v>917123</v>
      </c>
      <c r="I2732" s="241">
        <v>0</v>
      </c>
      <c r="J2732" s="241">
        <v>73370</v>
      </c>
      <c r="K2732" s="241">
        <v>990493</v>
      </c>
      <c r="L2732" s="8" t="s">
        <v>24</v>
      </c>
      <c r="M2732" s="21">
        <v>45772</v>
      </c>
      <c r="O2732" s="278">
        <f>IF(Table1[[#This Row],[Phân loại]]="Tồn đầu kỳ",Table1[[#This Row],[Tổng giá trị]],0)</f>
        <v>0</v>
      </c>
      <c r="P2732" s="8">
        <f>IF(Table1[[#This Row],[Số còn phải thu ĐK]]&lt;&gt;0,0,IF(Table1[[#This Row],[Phân loại]]="Bán hàng",Table1[[#This Row],[Tổng giá trị]],-Table1[[#This Row],[Tổng giá trị]]))</f>
        <v>990493</v>
      </c>
      <c r="Q2732" s="278">
        <f t="shared" si="391"/>
        <v>990493</v>
      </c>
      <c r="R2732" s="8">
        <f>Table1[[#This Row],[Số còn phải thu ĐK]]+Table1[[#This Row],[Giá Trị HD sau CK]]-Table1[[#This Row],[Số tiền đã thu]]</f>
        <v>0</v>
      </c>
      <c r="S2732" s="7">
        <f>IF(Table1[[#This Row],[Ngày hóa đơn]]&lt;&gt;"",Table1[[#This Row],[Ngày hóa đơn]],Table1[[#This Row],[Ngày hạch toán]])</f>
        <v>45726</v>
      </c>
      <c r="T2732" s="8">
        <v>30</v>
      </c>
      <c r="U2732" s="7">
        <f>IF(Table1[[#This Row],[Ngày tính CN]]="","",S2732+T2732)</f>
        <v>45756</v>
      </c>
      <c r="V2732" s="71">
        <f ca="1">IF(Table1[[#This Row],[Hạn thanh toán]]="","",IF((U2732-NOW())&lt;0,0,(U2732-NOW())))</f>
        <v>0</v>
      </c>
      <c r="W2732" s="278"/>
      <c r="X2732" s="278" t="str">
        <f t="shared" ca="1" si="392"/>
        <v/>
      </c>
      <c r="Y2732" s="3" t="str">
        <f t="shared" si="393"/>
        <v>Đã thanh toán</v>
      </c>
      <c r="Z2732" s="250">
        <f>Table1[[#This Row],[Hạn thanh toán]]</f>
        <v>45756</v>
      </c>
      <c r="AA2732" s="250">
        <f>Table1[[#This Row],[Ngày Thanh toán]]</f>
        <v>45772</v>
      </c>
      <c r="AD2732" s="3" t="str">
        <f>IF(Table1[[#This Row],[Mã khách hàng]]="","",VLOOKUP($A2732,Ma_KH!$A:$Q,Ma_KH!O$1,0))</f>
        <v>BRG - FUJIMART</v>
      </c>
      <c r="AE2732" s="3" t="str">
        <f>IF(Table1[[#This Row],[Mã khách hàng]]="","",VLOOKUP($A2732,Ma_KH!$A:$Q,Ma_KH!P$1,0))</f>
        <v>CÔNG TY TNHH BÁN LẺ FUJIMART VIỆT NAM</v>
      </c>
      <c r="AF2732" s="3" t="str">
        <f>VLOOKUP(A2732,Ma_KH!A:Q,Ma_KH!J$1,0)</f>
        <v>Vũ Anh Tuấn</v>
      </c>
    </row>
    <row r="2733" spans="1:32">
      <c r="A2733" s="242" t="s">
        <v>184</v>
      </c>
      <c r="B2733" s="242" t="s">
        <v>5155</v>
      </c>
      <c r="C2733" s="90">
        <v>45727</v>
      </c>
      <c r="D2733" s="91" t="s">
        <v>19580</v>
      </c>
      <c r="E2733" s="318">
        <v>45727</v>
      </c>
      <c r="F2733" s="242" t="s">
        <v>20540</v>
      </c>
      <c r="G2733" s="242" t="s">
        <v>5205</v>
      </c>
      <c r="H2733" s="241">
        <v>1004649</v>
      </c>
      <c r="I2733" s="241">
        <v>0</v>
      </c>
      <c r="J2733" s="241">
        <v>80372</v>
      </c>
      <c r="K2733" s="241">
        <v>1085021</v>
      </c>
      <c r="L2733" s="8" t="s">
        <v>24</v>
      </c>
      <c r="M2733" s="21">
        <v>45772</v>
      </c>
      <c r="O2733" s="278">
        <f>IF(Table1[[#This Row],[Phân loại]]="Tồn đầu kỳ",Table1[[#This Row],[Tổng giá trị]],0)</f>
        <v>0</v>
      </c>
      <c r="P2733" s="8">
        <f>IF(Table1[[#This Row],[Số còn phải thu ĐK]]&lt;&gt;0,0,IF(Table1[[#This Row],[Phân loại]]="Bán hàng",Table1[[#This Row],[Tổng giá trị]],-Table1[[#This Row],[Tổng giá trị]]))</f>
        <v>1085021</v>
      </c>
      <c r="Q2733" s="278">
        <f t="shared" si="391"/>
        <v>1085021</v>
      </c>
      <c r="R2733" s="8">
        <f>Table1[[#This Row],[Số còn phải thu ĐK]]+Table1[[#This Row],[Giá Trị HD sau CK]]-Table1[[#This Row],[Số tiền đã thu]]</f>
        <v>0</v>
      </c>
      <c r="S2733" s="7">
        <f>IF(Table1[[#This Row],[Ngày hóa đơn]]&lt;&gt;"",Table1[[#This Row],[Ngày hóa đơn]],Table1[[#This Row],[Ngày hạch toán]])</f>
        <v>45727</v>
      </c>
      <c r="T2733" s="8">
        <v>30</v>
      </c>
      <c r="U2733" s="7">
        <f>IF(Table1[[#This Row],[Ngày tính CN]]="","",S2733+T2733)</f>
        <v>45757</v>
      </c>
      <c r="V2733" s="71">
        <f ca="1">IF(Table1[[#This Row],[Hạn thanh toán]]="","",IF((U2733-NOW())&lt;0,0,(U2733-NOW())))</f>
        <v>0</v>
      </c>
      <c r="W2733" s="278"/>
      <c r="X2733" s="278" t="str">
        <f t="shared" ca="1" si="392"/>
        <v/>
      </c>
      <c r="Y2733" s="3" t="str">
        <f t="shared" si="393"/>
        <v>Đã thanh toán</v>
      </c>
      <c r="Z2733" s="250">
        <f>Table1[[#This Row],[Hạn thanh toán]]</f>
        <v>45757</v>
      </c>
      <c r="AA2733" s="250">
        <f>Table1[[#This Row],[Ngày Thanh toán]]</f>
        <v>45772</v>
      </c>
      <c r="AD2733" s="3" t="str">
        <f>IF(Table1[[#This Row],[Mã khách hàng]]="","",VLOOKUP($A2733,Ma_KH!$A:$Q,Ma_KH!O$1,0))</f>
        <v>BRG - FUJIMART</v>
      </c>
      <c r="AE2733" s="3" t="str">
        <f>IF(Table1[[#This Row],[Mã khách hàng]]="","",VLOOKUP($A2733,Ma_KH!$A:$Q,Ma_KH!P$1,0))</f>
        <v>CÔNG TY TNHH BÁN LẺ FUJIMART VIỆT NAM</v>
      </c>
      <c r="AF2733" s="3" t="str">
        <f>VLOOKUP(A2733,Ma_KH!A:Q,Ma_KH!J$1,0)</f>
        <v>Vũ Anh Tuấn</v>
      </c>
    </row>
    <row r="2734" spans="1:32">
      <c r="A2734" s="242" t="s">
        <v>184</v>
      </c>
      <c r="B2734" s="242" t="s">
        <v>5155</v>
      </c>
      <c r="C2734" s="90">
        <v>45730</v>
      </c>
      <c r="D2734" s="91" t="s">
        <v>19581</v>
      </c>
      <c r="E2734" s="318">
        <v>45730</v>
      </c>
      <c r="F2734" s="242" t="s">
        <v>20541</v>
      </c>
      <c r="G2734" s="242" t="s">
        <v>5190</v>
      </c>
      <c r="H2734" s="241">
        <v>1185984</v>
      </c>
      <c r="I2734" s="241">
        <v>0</v>
      </c>
      <c r="J2734" s="241">
        <v>94879</v>
      </c>
      <c r="K2734" s="241">
        <v>1280863</v>
      </c>
      <c r="L2734" s="8" t="s">
        <v>24</v>
      </c>
      <c r="M2734" s="21">
        <v>45772</v>
      </c>
      <c r="O2734" s="278">
        <f>IF(Table1[[#This Row],[Phân loại]]="Tồn đầu kỳ",Table1[[#This Row],[Tổng giá trị]],0)</f>
        <v>0</v>
      </c>
      <c r="P2734" s="8">
        <f>IF(Table1[[#This Row],[Số còn phải thu ĐK]]&lt;&gt;0,0,IF(Table1[[#This Row],[Phân loại]]="Bán hàng",Table1[[#This Row],[Tổng giá trị]],-Table1[[#This Row],[Tổng giá trị]]))</f>
        <v>1280863</v>
      </c>
      <c r="Q2734" s="278">
        <f t="shared" si="391"/>
        <v>1280863</v>
      </c>
      <c r="R2734" s="8">
        <f>Table1[[#This Row],[Số còn phải thu ĐK]]+Table1[[#This Row],[Giá Trị HD sau CK]]-Table1[[#This Row],[Số tiền đã thu]]</f>
        <v>0</v>
      </c>
      <c r="S2734" s="7">
        <f>IF(Table1[[#This Row],[Ngày hóa đơn]]&lt;&gt;"",Table1[[#This Row],[Ngày hóa đơn]],Table1[[#This Row],[Ngày hạch toán]])</f>
        <v>45730</v>
      </c>
      <c r="T2734" s="8">
        <v>30</v>
      </c>
      <c r="U2734" s="7">
        <f>IF(Table1[[#This Row],[Ngày tính CN]]="","",S2734+T2734)</f>
        <v>45760</v>
      </c>
      <c r="V2734" s="71">
        <f ca="1">IF(Table1[[#This Row],[Hạn thanh toán]]="","",IF((U2734-NOW())&lt;0,0,(U2734-NOW())))</f>
        <v>0</v>
      </c>
      <c r="W2734" s="278"/>
      <c r="X2734" s="278" t="str">
        <f t="shared" ca="1" si="392"/>
        <v/>
      </c>
      <c r="Y2734" s="3" t="str">
        <f t="shared" si="393"/>
        <v>Đã thanh toán</v>
      </c>
      <c r="Z2734" s="250">
        <f>Table1[[#This Row],[Hạn thanh toán]]</f>
        <v>45760</v>
      </c>
      <c r="AA2734" s="250">
        <f>Table1[[#This Row],[Ngày Thanh toán]]</f>
        <v>45772</v>
      </c>
      <c r="AD2734" s="3" t="str">
        <f>IF(Table1[[#This Row],[Mã khách hàng]]="","",VLOOKUP($A2734,Ma_KH!$A:$Q,Ma_KH!O$1,0))</f>
        <v>BRG - FUJIMART</v>
      </c>
      <c r="AE2734" s="3" t="str">
        <f>IF(Table1[[#This Row],[Mã khách hàng]]="","",VLOOKUP($A2734,Ma_KH!$A:$Q,Ma_KH!P$1,0))</f>
        <v>CÔNG TY TNHH BÁN LẺ FUJIMART VIỆT NAM</v>
      </c>
      <c r="AF2734" s="3" t="str">
        <f>VLOOKUP(A2734,Ma_KH!A:Q,Ma_KH!J$1,0)</f>
        <v>Vũ Anh Tuấn</v>
      </c>
    </row>
    <row r="2735" spans="1:32">
      <c r="A2735" s="242" t="s">
        <v>184</v>
      </c>
      <c r="B2735" s="242" t="s">
        <v>5155</v>
      </c>
      <c r="C2735" s="90">
        <v>45730</v>
      </c>
      <c r="D2735" s="91" t="s">
        <v>19582</v>
      </c>
      <c r="E2735" s="318">
        <v>45730</v>
      </c>
      <c r="F2735" s="242" t="s">
        <v>20542</v>
      </c>
      <c r="G2735" s="242" t="s">
        <v>5203</v>
      </c>
      <c r="H2735" s="241">
        <v>1194398</v>
      </c>
      <c r="I2735" s="241">
        <v>0</v>
      </c>
      <c r="J2735" s="241">
        <v>95552</v>
      </c>
      <c r="K2735" s="241">
        <v>1289950</v>
      </c>
      <c r="L2735" s="8" t="s">
        <v>24</v>
      </c>
      <c r="M2735" s="21">
        <v>45772</v>
      </c>
      <c r="O2735" s="278">
        <f>IF(Table1[[#This Row],[Phân loại]]="Tồn đầu kỳ",Table1[[#This Row],[Tổng giá trị]],0)</f>
        <v>0</v>
      </c>
      <c r="P2735" s="8">
        <f>IF(Table1[[#This Row],[Số còn phải thu ĐK]]&lt;&gt;0,0,IF(Table1[[#This Row],[Phân loại]]="Bán hàng",Table1[[#This Row],[Tổng giá trị]],-Table1[[#This Row],[Tổng giá trị]]))</f>
        <v>1289950</v>
      </c>
      <c r="Q2735" s="278">
        <f t="shared" si="391"/>
        <v>1289950</v>
      </c>
      <c r="R2735" s="8">
        <f>Table1[[#This Row],[Số còn phải thu ĐK]]+Table1[[#This Row],[Giá Trị HD sau CK]]-Table1[[#This Row],[Số tiền đã thu]]</f>
        <v>0</v>
      </c>
      <c r="S2735" s="7">
        <f>IF(Table1[[#This Row],[Ngày hóa đơn]]&lt;&gt;"",Table1[[#This Row],[Ngày hóa đơn]],Table1[[#This Row],[Ngày hạch toán]])</f>
        <v>45730</v>
      </c>
      <c r="T2735" s="8">
        <v>30</v>
      </c>
      <c r="U2735" s="7">
        <f>IF(Table1[[#This Row],[Ngày tính CN]]="","",S2735+T2735)</f>
        <v>45760</v>
      </c>
      <c r="V2735" s="71">
        <f ca="1">IF(Table1[[#This Row],[Hạn thanh toán]]="","",IF((U2735-NOW())&lt;0,0,(U2735-NOW())))</f>
        <v>0</v>
      </c>
      <c r="W2735" s="278"/>
      <c r="X2735" s="278" t="str">
        <f t="shared" ca="1" si="392"/>
        <v/>
      </c>
      <c r="Y2735" s="3" t="str">
        <f t="shared" si="393"/>
        <v>Đã thanh toán</v>
      </c>
      <c r="Z2735" s="250">
        <f>Table1[[#This Row],[Hạn thanh toán]]</f>
        <v>45760</v>
      </c>
      <c r="AA2735" s="250">
        <f>Table1[[#This Row],[Ngày Thanh toán]]</f>
        <v>45772</v>
      </c>
      <c r="AD2735" s="3" t="str">
        <f>IF(Table1[[#This Row],[Mã khách hàng]]="","",VLOOKUP($A2735,Ma_KH!$A:$Q,Ma_KH!O$1,0))</f>
        <v>BRG - FUJIMART</v>
      </c>
      <c r="AE2735" s="3" t="str">
        <f>IF(Table1[[#This Row],[Mã khách hàng]]="","",VLOOKUP($A2735,Ma_KH!$A:$Q,Ma_KH!P$1,0))</f>
        <v>CÔNG TY TNHH BÁN LẺ FUJIMART VIỆT NAM</v>
      </c>
      <c r="AF2735" s="3" t="str">
        <f>VLOOKUP(A2735,Ma_KH!A:Q,Ma_KH!J$1,0)</f>
        <v>Vũ Anh Tuấn</v>
      </c>
    </row>
    <row r="2736" spans="1:32">
      <c r="A2736" s="242" t="s">
        <v>184</v>
      </c>
      <c r="B2736" s="242" t="s">
        <v>5155</v>
      </c>
      <c r="C2736" s="90">
        <v>45730</v>
      </c>
      <c r="D2736" s="91" t="s">
        <v>19583</v>
      </c>
      <c r="E2736" s="318">
        <v>45730</v>
      </c>
      <c r="F2736" s="242" t="s">
        <v>20543</v>
      </c>
      <c r="G2736" s="242" t="s">
        <v>5213</v>
      </c>
      <c r="H2736" s="241">
        <v>1240258</v>
      </c>
      <c r="I2736" s="241">
        <v>0</v>
      </c>
      <c r="J2736" s="241">
        <v>99221</v>
      </c>
      <c r="K2736" s="241">
        <v>1339479</v>
      </c>
      <c r="L2736" s="8" t="s">
        <v>24</v>
      </c>
      <c r="M2736" s="21">
        <v>45772</v>
      </c>
      <c r="O2736" s="278">
        <f>IF(Table1[[#This Row],[Phân loại]]="Tồn đầu kỳ",Table1[[#This Row],[Tổng giá trị]],0)</f>
        <v>0</v>
      </c>
      <c r="P2736" s="8">
        <f>IF(Table1[[#This Row],[Số còn phải thu ĐK]]&lt;&gt;0,0,IF(Table1[[#This Row],[Phân loại]]="Bán hàng",Table1[[#This Row],[Tổng giá trị]],-Table1[[#This Row],[Tổng giá trị]]))</f>
        <v>1339479</v>
      </c>
      <c r="Q2736" s="278">
        <f t="shared" si="391"/>
        <v>1339479</v>
      </c>
      <c r="R2736" s="8">
        <f>Table1[[#This Row],[Số còn phải thu ĐK]]+Table1[[#This Row],[Giá Trị HD sau CK]]-Table1[[#This Row],[Số tiền đã thu]]</f>
        <v>0</v>
      </c>
      <c r="S2736" s="7">
        <f>IF(Table1[[#This Row],[Ngày hóa đơn]]&lt;&gt;"",Table1[[#This Row],[Ngày hóa đơn]],Table1[[#This Row],[Ngày hạch toán]])</f>
        <v>45730</v>
      </c>
      <c r="T2736" s="8">
        <v>30</v>
      </c>
      <c r="U2736" s="7">
        <f>IF(Table1[[#This Row],[Ngày tính CN]]="","",S2736+T2736)</f>
        <v>45760</v>
      </c>
      <c r="V2736" s="71">
        <f ca="1">IF(Table1[[#This Row],[Hạn thanh toán]]="","",IF((U2736-NOW())&lt;0,0,(U2736-NOW())))</f>
        <v>0</v>
      </c>
      <c r="W2736" s="278"/>
      <c r="X2736" s="278" t="str">
        <f t="shared" ca="1" si="392"/>
        <v/>
      </c>
      <c r="Y2736" s="3" t="str">
        <f t="shared" si="393"/>
        <v>Đã thanh toán</v>
      </c>
      <c r="Z2736" s="250">
        <f>Table1[[#This Row],[Hạn thanh toán]]</f>
        <v>45760</v>
      </c>
      <c r="AA2736" s="250">
        <f>Table1[[#This Row],[Ngày Thanh toán]]</f>
        <v>45772</v>
      </c>
      <c r="AD2736" s="3" t="str">
        <f>IF(Table1[[#This Row],[Mã khách hàng]]="","",VLOOKUP($A2736,Ma_KH!$A:$Q,Ma_KH!O$1,0))</f>
        <v>BRG - FUJIMART</v>
      </c>
      <c r="AE2736" s="3" t="str">
        <f>IF(Table1[[#This Row],[Mã khách hàng]]="","",VLOOKUP($A2736,Ma_KH!$A:$Q,Ma_KH!P$1,0))</f>
        <v>CÔNG TY TNHH BÁN LẺ FUJIMART VIỆT NAM</v>
      </c>
      <c r="AF2736" s="3" t="str">
        <f>VLOOKUP(A2736,Ma_KH!A:Q,Ma_KH!J$1,0)</f>
        <v>Vũ Anh Tuấn</v>
      </c>
    </row>
    <row r="2737" spans="1:32">
      <c r="A2737" s="242" t="s">
        <v>184</v>
      </c>
      <c r="B2737" s="242" t="s">
        <v>5155</v>
      </c>
      <c r="C2737" s="90">
        <v>45730</v>
      </c>
      <c r="D2737" s="91" t="s">
        <v>19584</v>
      </c>
      <c r="E2737" s="318">
        <v>45730</v>
      </c>
      <c r="F2737" s="242" t="s">
        <v>20544</v>
      </c>
      <c r="G2737" s="242" t="s">
        <v>5184</v>
      </c>
      <c r="H2737" s="241">
        <v>2559175</v>
      </c>
      <c r="I2737" s="241">
        <v>0</v>
      </c>
      <c r="J2737" s="241">
        <v>204734</v>
      </c>
      <c r="K2737" s="241">
        <v>2763909</v>
      </c>
      <c r="L2737" s="8" t="s">
        <v>24</v>
      </c>
      <c r="M2737" s="21">
        <v>45772</v>
      </c>
      <c r="O2737" s="278">
        <f>IF(Table1[[#This Row],[Phân loại]]="Tồn đầu kỳ",Table1[[#This Row],[Tổng giá trị]],0)</f>
        <v>0</v>
      </c>
      <c r="P2737" s="8">
        <f>IF(Table1[[#This Row],[Số còn phải thu ĐK]]&lt;&gt;0,0,IF(Table1[[#This Row],[Phân loại]]="Bán hàng",Table1[[#This Row],[Tổng giá trị]],-Table1[[#This Row],[Tổng giá trị]]))</f>
        <v>2763909</v>
      </c>
      <c r="Q2737" s="278">
        <f t="shared" si="391"/>
        <v>2763909</v>
      </c>
      <c r="R2737" s="8">
        <f>Table1[[#This Row],[Số còn phải thu ĐK]]+Table1[[#This Row],[Giá Trị HD sau CK]]-Table1[[#This Row],[Số tiền đã thu]]</f>
        <v>0</v>
      </c>
      <c r="S2737" s="7">
        <f>IF(Table1[[#This Row],[Ngày hóa đơn]]&lt;&gt;"",Table1[[#This Row],[Ngày hóa đơn]],Table1[[#This Row],[Ngày hạch toán]])</f>
        <v>45730</v>
      </c>
      <c r="T2737" s="8">
        <v>30</v>
      </c>
      <c r="U2737" s="7">
        <f>IF(Table1[[#This Row],[Ngày tính CN]]="","",S2737+T2737)</f>
        <v>45760</v>
      </c>
      <c r="V2737" s="71">
        <f ca="1">IF(Table1[[#This Row],[Hạn thanh toán]]="","",IF((U2737-NOW())&lt;0,0,(U2737-NOW())))</f>
        <v>0</v>
      </c>
      <c r="W2737" s="278"/>
      <c r="X2737" s="278" t="str">
        <f t="shared" ca="1" si="392"/>
        <v/>
      </c>
      <c r="Y2737" s="3" t="str">
        <f t="shared" si="393"/>
        <v>Đã thanh toán</v>
      </c>
      <c r="Z2737" s="250">
        <f>Table1[[#This Row],[Hạn thanh toán]]</f>
        <v>45760</v>
      </c>
      <c r="AA2737" s="250">
        <f>Table1[[#This Row],[Ngày Thanh toán]]</f>
        <v>45772</v>
      </c>
      <c r="AD2737" s="3" t="str">
        <f>IF(Table1[[#This Row],[Mã khách hàng]]="","",VLOOKUP($A2737,Ma_KH!$A:$Q,Ma_KH!O$1,0))</f>
        <v>BRG - FUJIMART</v>
      </c>
      <c r="AE2737" s="3" t="str">
        <f>IF(Table1[[#This Row],[Mã khách hàng]]="","",VLOOKUP($A2737,Ma_KH!$A:$Q,Ma_KH!P$1,0))</f>
        <v>CÔNG TY TNHH BÁN LẺ FUJIMART VIỆT NAM</v>
      </c>
      <c r="AF2737" s="3" t="str">
        <f>VLOOKUP(A2737,Ma_KH!A:Q,Ma_KH!J$1,0)</f>
        <v>Vũ Anh Tuấn</v>
      </c>
    </row>
    <row r="2738" spans="1:32">
      <c r="A2738" s="242" t="s">
        <v>184</v>
      </c>
      <c r="B2738" s="242" t="s">
        <v>5155</v>
      </c>
      <c r="C2738" s="90">
        <v>45730</v>
      </c>
      <c r="D2738" s="91" t="s">
        <v>19585</v>
      </c>
      <c r="E2738" s="318">
        <v>45730</v>
      </c>
      <c r="F2738" s="242" t="s">
        <v>20545</v>
      </c>
      <c r="G2738" s="242" t="s">
        <v>5339</v>
      </c>
      <c r="H2738" s="241">
        <v>697590</v>
      </c>
      <c r="I2738" s="241">
        <v>0</v>
      </c>
      <c r="J2738" s="241">
        <v>55807</v>
      </c>
      <c r="K2738" s="241">
        <v>753397</v>
      </c>
      <c r="L2738" s="8" t="s">
        <v>24</v>
      </c>
      <c r="M2738" s="21">
        <v>45772</v>
      </c>
      <c r="O2738" s="278">
        <f>IF(Table1[[#This Row],[Phân loại]]="Tồn đầu kỳ",Table1[[#This Row],[Tổng giá trị]],0)</f>
        <v>0</v>
      </c>
      <c r="P2738" s="8">
        <f>IF(Table1[[#This Row],[Số còn phải thu ĐK]]&lt;&gt;0,0,IF(Table1[[#This Row],[Phân loại]]="Bán hàng",Table1[[#This Row],[Tổng giá trị]],-Table1[[#This Row],[Tổng giá trị]]))</f>
        <v>753397</v>
      </c>
      <c r="Q2738" s="278">
        <f t="shared" si="391"/>
        <v>753397</v>
      </c>
      <c r="R2738" s="8">
        <f>Table1[[#This Row],[Số còn phải thu ĐK]]+Table1[[#This Row],[Giá Trị HD sau CK]]-Table1[[#This Row],[Số tiền đã thu]]</f>
        <v>0</v>
      </c>
      <c r="S2738" s="7">
        <f>IF(Table1[[#This Row],[Ngày hóa đơn]]&lt;&gt;"",Table1[[#This Row],[Ngày hóa đơn]],Table1[[#This Row],[Ngày hạch toán]])</f>
        <v>45730</v>
      </c>
      <c r="T2738" s="8">
        <v>30</v>
      </c>
      <c r="U2738" s="7">
        <f>IF(Table1[[#This Row],[Ngày tính CN]]="","",S2738+T2738)</f>
        <v>45760</v>
      </c>
      <c r="V2738" s="71">
        <f ca="1">IF(Table1[[#This Row],[Hạn thanh toán]]="","",IF((U2738-NOW())&lt;0,0,(U2738-NOW())))</f>
        <v>0</v>
      </c>
      <c r="W2738" s="278"/>
      <c r="X2738" s="278" t="str">
        <f t="shared" ca="1" si="392"/>
        <v/>
      </c>
      <c r="Y2738" s="3" t="str">
        <f t="shared" si="393"/>
        <v>Đã thanh toán</v>
      </c>
      <c r="Z2738" s="250">
        <f>Table1[[#This Row],[Hạn thanh toán]]</f>
        <v>45760</v>
      </c>
      <c r="AA2738" s="250">
        <f>Table1[[#This Row],[Ngày Thanh toán]]</f>
        <v>45772</v>
      </c>
      <c r="AD2738" s="3" t="str">
        <f>IF(Table1[[#This Row],[Mã khách hàng]]="","",VLOOKUP($A2738,Ma_KH!$A:$Q,Ma_KH!O$1,0))</f>
        <v>BRG - FUJIMART</v>
      </c>
      <c r="AE2738" s="3" t="str">
        <f>IF(Table1[[#This Row],[Mã khách hàng]]="","",VLOOKUP($A2738,Ma_KH!$A:$Q,Ma_KH!P$1,0))</f>
        <v>CÔNG TY TNHH BÁN LẺ FUJIMART VIỆT NAM</v>
      </c>
      <c r="AF2738" s="3" t="str">
        <f>VLOOKUP(A2738,Ma_KH!A:Q,Ma_KH!J$1,0)</f>
        <v>Vũ Anh Tuấn</v>
      </c>
    </row>
    <row r="2739" spans="1:32">
      <c r="A2739" s="242" t="s">
        <v>184</v>
      </c>
      <c r="B2739" s="242" t="s">
        <v>5155</v>
      </c>
      <c r="C2739" s="90">
        <v>45731</v>
      </c>
      <c r="D2739" s="91" t="s">
        <v>19586</v>
      </c>
      <c r="E2739" s="318">
        <v>45731</v>
      </c>
      <c r="F2739" s="242" t="s">
        <v>20546</v>
      </c>
      <c r="G2739" s="242" t="s">
        <v>5328</v>
      </c>
      <c r="H2739" s="241">
        <v>1533216</v>
      </c>
      <c r="I2739" s="241">
        <v>0</v>
      </c>
      <c r="J2739" s="241">
        <v>122657</v>
      </c>
      <c r="K2739" s="241">
        <v>1655873</v>
      </c>
      <c r="L2739" s="8" t="s">
        <v>24</v>
      </c>
      <c r="M2739" s="21">
        <v>45772</v>
      </c>
      <c r="O2739" s="278">
        <f>IF(Table1[[#This Row],[Phân loại]]="Tồn đầu kỳ",Table1[[#This Row],[Tổng giá trị]],0)</f>
        <v>0</v>
      </c>
      <c r="P2739" s="8">
        <f>IF(Table1[[#This Row],[Số còn phải thu ĐK]]&lt;&gt;0,0,IF(Table1[[#This Row],[Phân loại]]="Bán hàng",Table1[[#This Row],[Tổng giá trị]],-Table1[[#This Row],[Tổng giá trị]]))</f>
        <v>1655873</v>
      </c>
      <c r="Q2739" s="278">
        <f t="shared" si="391"/>
        <v>1655873</v>
      </c>
      <c r="R2739" s="8">
        <f>Table1[[#This Row],[Số còn phải thu ĐK]]+Table1[[#This Row],[Giá Trị HD sau CK]]-Table1[[#This Row],[Số tiền đã thu]]</f>
        <v>0</v>
      </c>
      <c r="S2739" s="7">
        <f>IF(Table1[[#This Row],[Ngày hóa đơn]]&lt;&gt;"",Table1[[#This Row],[Ngày hóa đơn]],Table1[[#This Row],[Ngày hạch toán]])</f>
        <v>45731</v>
      </c>
      <c r="T2739" s="8">
        <v>30</v>
      </c>
      <c r="U2739" s="7">
        <f>IF(Table1[[#This Row],[Ngày tính CN]]="","",S2739+T2739)</f>
        <v>45761</v>
      </c>
      <c r="V2739" s="71">
        <f ca="1">IF(Table1[[#This Row],[Hạn thanh toán]]="","",IF((U2739-NOW())&lt;0,0,(U2739-NOW())))</f>
        <v>0</v>
      </c>
      <c r="W2739" s="278"/>
      <c r="X2739" s="278" t="str">
        <f t="shared" ca="1" si="392"/>
        <v/>
      </c>
      <c r="Y2739" s="3" t="str">
        <f t="shared" si="393"/>
        <v>Đã thanh toán</v>
      </c>
      <c r="Z2739" s="250">
        <f>Table1[[#This Row],[Hạn thanh toán]]</f>
        <v>45761</v>
      </c>
      <c r="AA2739" s="250">
        <f>Table1[[#This Row],[Ngày Thanh toán]]</f>
        <v>45772</v>
      </c>
      <c r="AD2739" s="3" t="str">
        <f>IF(Table1[[#This Row],[Mã khách hàng]]="","",VLOOKUP($A2739,Ma_KH!$A:$Q,Ma_KH!O$1,0))</f>
        <v>BRG - FUJIMART</v>
      </c>
      <c r="AE2739" s="3" t="str">
        <f>IF(Table1[[#This Row],[Mã khách hàng]]="","",VLOOKUP($A2739,Ma_KH!$A:$Q,Ma_KH!P$1,0))</f>
        <v>CÔNG TY TNHH BÁN LẺ FUJIMART VIỆT NAM</v>
      </c>
      <c r="AF2739" s="3" t="str">
        <f>VLOOKUP(A2739,Ma_KH!A:Q,Ma_KH!J$1,0)</f>
        <v>Vũ Anh Tuấn</v>
      </c>
    </row>
    <row r="2740" spans="1:32">
      <c r="A2740" s="242" t="s">
        <v>184</v>
      </c>
      <c r="B2740" s="242" t="s">
        <v>5155</v>
      </c>
      <c r="C2740" s="90">
        <v>45733</v>
      </c>
      <c r="D2740" s="91" t="s">
        <v>19587</v>
      </c>
      <c r="E2740" s="318">
        <v>45733</v>
      </c>
      <c r="F2740" s="242" t="s">
        <v>20547</v>
      </c>
      <c r="G2740" s="242" t="s">
        <v>5179</v>
      </c>
      <c r="H2740" s="241">
        <v>2092770</v>
      </c>
      <c r="I2740" s="241">
        <v>0</v>
      </c>
      <c r="J2740" s="241">
        <v>167422</v>
      </c>
      <c r="K2740" s="241">
        <v>2260192</v>
      </c>
      <c r="L2740" s="8" t="s">
        <v>24</v>
      </c>
      <c r="M2740" s="21">
        <v>45772</v>
      </c>
      <c r="O2740" s="278">
        <f>IF(Table1[[#This Row],[Phân loại]]="Tồn đầu kỳ",Table1[[#This Row],[Tổng giá trị]],0)</f>
        <v>0</v>
      </c>
      <c r="P2740" s="8">
        <f>IF(Table1[[#This Row],[Số còn phải thu ĐK]]&lt;&gt;0,0,IF(Table1[[#This Row],[Phân loại]]="Bán hàng",Table1[[#This Row],[Tổng giá trị]],-Table1[[#This Row],[Tổng giá trị]]))</f>
        <v>2260192</v>
      </c>
      <c r="Q2740" s="278">
        <f t="shared" si="391"/>
        <v>2260192</v>
      </c>
      <c r="R2740" s="8">
        <f>Table1[[#This Row],[Số còn phải thu ĐK]]+Table1[[#This Row],[Giá Trị HD sau CK]]-Table1[[#This Row],[Số tiền đã thu]]</f>
        <v>0</v>
      </c>
      <c r="S2740" s="7">
        <f>IF(Table1[[#This Row],[Ngày hóa đơn]]&lt;&gt;"",Table1[[#This Row],[Ngày hóa đơn]],Table1[[#This Row],[Ngày hạch toán]])</f>
        <v>45733</v>
      </c>
      <c r="T2740" s="8">
        <v>30</v>
      </c>
      <c r="U2740" s="7">
        <f>IF(Table1[[#This Row],[Ngày tính CN]]="","",S2740+T2740)</f>
        <v>45763</v>
      </c>
      <c r="V2740" s="71">
        <f ca="1">IF(Table1[[#This Row],[Hạn thanh toán]]="","",IF((U2740-NOW())&lt;0,0,(U2740-NOW())))</f>
        <v>0</v>
      </c>
      <c r="W2740" s="278"/>
      <c r="X2740" s="278" t="str">
        <f t="shared" ca="1" si="392"/>
        <v/>
      </c>
      <c r="Y2740" s="3" t="str">
        <f t="shared" si="393"/>
        <v>Đã thanh toán</v>
      </c>
      <c r="Z2740" s="250">
        <f>Table1[[#This Row],[Hạn thanh toán]]</f>
        <v>45763</v>
      </c>
      <c r="AA2740" s="250">
        <f>Table1[[#This Row],[Ngày Thanh toán]]</f>
        <v>45772</v>
      </c>
      <c r="AD2740" s="3" t="str">
        <f>IF(Table1[[#This Row],[Mã khách hàng]]="","",VLOOKUP($A2740,Ma_KH!$A:$Q,Ma_KH!O$1,0))</f>
        <v>BRG - FUJIMART</v>
      </c>
      <c r="AE2740" s="3" t="str">
        <f>IF(Table1[[#This Row],[Mã khách hàng]]="","",VLOOKUP($A2740,Ma_KH!$A:$Q,Ma_KH!P$1,0))</f>
        <v>CÔNG TY TNHH BÁN LẺ FUJIMART VIỆT NAM</v>
      </c>
      <c r="AF2740" s="3" t="str">
        <f>VLOOKUP(A2740,Ma_KH!A:Q,Ma_KH!J$1,0)</f>
        <v>Vũ Anh Tuấn</v>
      </c>
    </row>
    <row r="2741" spans="1:32">
      <c r="A2741" s="242" t="s">
        <v>184</v>
      </c>
      <c r="B2741" s="242" t="s">
        <v>5155</v>
      </c>
      <c r="C2741" s="88">
        <v>45733</v>
      </c>
      <c r="D2741" s="89" t="s">
        <v>19588</v>
      </c>
      <c r="E2741" s="318">
        <v>45733</v>
      </c>
      <c r="F2741" s="242" t="s">
        <v>20548</v>
      </c>
      <c r="G2741" s="242" t="s">
        <v>5172</v>
      </c>
      <c r="H2741" s="241">
        <v>697590</v>
      </c>
      <c r="I2741" s="241">
        <v>0</v>
      </c>
      <c r="J2741" s="241">
        <v>55807</v>
      </c>
      <c r="K2741" s="241">
        <v>753397</v>
      </c>
      <c r="L2741" s="8" t="s">
        <v>24</v>
      </c>
      <c r="M2741" s="21">
        <v>45772</v>
      </c>
      <c r="O2741" s="278">
        <f>IF(Table1[[#This Row],[Phân loại]]="Tồn đầu kỳ",Table1[[#This Row],[Tổng giá trị]],0)</f>
        <v>0</v>
      </c>
      <c r="P2741" s="8">
        <f>IF(Table1[[#This Row],[Số còn phải thu ĐK]]&lt;&gt;0,0,IF(Table1[[#This Row],[Phân loại]]="Bán hàng",Table1[[#This Row],[Tổng giá trị]],-Table1[[#This Row],[Tổng giá trị]]))</f>
        <v>753397</v>
      </c>
      <c r="Q2741" s="278">
        <f t="shared" ref="Q2741:Q2742" si="394">IF(M2741&lt;&gt;"",IF(O2741&lt;&gt;0,O2741,P2741),0)</f>
        <v>753397</v>
      </c>
      <c r="R2741" s="8">
        <f>Table1[[#This Row],[Số còn phải thu ĐK]]+Table1[[#This Row],[Giá Trị HD sau CK]]-Table1[[#This Row],[Số tiền đã thu]]</f>
        <v>0</v>
      </c>
      <c r="S2741" s="7">
        <f>IF(Table1[[#This Row],[Ngày hóa đơn]]&lt;&gt;"",Table1[[#This Row],[Ngày hóa đơn]],Table1[[#This Row],[Ngày hạch toán]])</f>
        <v>45733</v>
      </c>
      <c r="T2741" s="8">
        <v>30</v>
      </c>
      <c r="U2741" s="7">
        <f>IF(Table1[[#This Row],[Ngày tính CN]]="","",S2741+T2741)</f>
        <v>45763</v>
      </c>
      <c r="V2741" s="71">
        <f ca="1">IF(Table1[[#This Row],[Hạn thanh toán]]="","",IF((U2741-NOW())&lt;0,0,(U2741-NOW())))</f>
        <v>0</v>
      </c>
      <c r="W2741" s="278"/>
      <c r="X2741" s="278" t="str">
        <f t="shared" ref="X2741:X2742" ca="1" si="395">IF(OR($U2741="",$R2741=0),"",IF((U$4-NOW())&lt;0,-($U2741-NOW()),0))</f>
        <v/>
      </c>
      <c r="Y2741" s="3" t="str">
        <f t="shared" ref="Y2741:Y2742" si="396">IF(R2741=0,"Đã thanh toán",IF(X2741="","",IF(X2741&lt;=0,"Chưa đến hạn thanh toán",IF(X2741&lt;=30,"Nợ quá hạn 30 ngày",IF(X2741&lt;=60,"Nợ quá hạn từ 30 ngày đến 60 ngày",IF(X2741&lt;=90,"Nợ quá hạn từ 60 ngày đến 90 ngày",IF(X2741&lt;=120,"Nợ quá hạn từ 90 ngày đến 120 ngày","Nợ quá hạn hơn 120 ngày có khả năng mất thanh toán")))))))</f>
        <v>Đã thanh toán</v>
      </c>
      <c r="Z2741" s="250">
        <f>Table1[[#This Row],[Hạn thanh toán]]</f>
        <v>45763</v>
      </c>
      <c r="AA2741" s="250">
        <f>Table1[[#This Row],[Ngày Thanh toán]]</f>
        <v>45772</v>
      </c>
      <c r="AD2741" s="3" t="str">
        <f>IF(Table1[[#This Row],[Mã khách hàng]]="","",VLOOKUP($A2741,Ma_KH!$A:$Q,Ma_KH!O$1,0))</f>
        <v>BRG - FUJIMART</v>
      </c>
      <c r="AE2741" s="3" t="str">
        <f>IF(Table1[[#This Row],[Mã khách hàng]]="","",VLOOKUP($A2741,Ma_KH!$A:$Q,Ma_KH!P$1,0))</f>
        <v>CÔNG TY TNHH BÁN LẺ FUJIMART VIỆT NAM</v>
      </c>
      <c r="AF2741" s="3" t="str">
        <f>VLOOKUP(A2741,Ma_KH!A:Q,Ma_KH!J$1,0)</f>
        <v>Vũ Anh Tuấn</v>
      </c>
    </row>
    <row r="2742" spans="1:32">
      <c r="A2742" s="242" t="s">
        <v>184</v>
      </c>
      <c r="B2742" s="242" t="s">
        <v>5155</v>
      </c>
      <c r="C2742" s="90">
        <v>45733</v>
      </c>
      <c r="D2742" s="91" t="s">
        <v>19589</v>
      </c>
      <c r="E2742" s="318">
        <v>45733</v>
      </c>
      <c r="F2742" s="242" t="s">
        <v>20549</v>
      </c>
      <c r="G2742" s="242" t="s">
        <v>5228</v>
      </c>
      <c r="H2742" s="241">
        <v>831370</v>
      </c>
      <c r="I2742" s="241">
        <v>0</v>
      </c>
      <c r="J2742" s="241">
        <v>66510</v>
      </c>
      <c r="K2742" s="241">
        <v>897880</v>
      </c>
      <c r="L2742" s="8" t="s">
        <v>24</v>
      </c>
      <c r="M2742" s="21">
        <v>45772</v>
      </c>
      <c r="O2742" s="278">
        <f>IF(Table1[[#This Row],[Phân loại]]="Tồn đầu kỳ",Table1[[#This Row],[Tổng giá trị]],0)</f>
        <v>0</v>
      </c>
      <c r="P2742" s="8">
        <f>IF(Table1[[#This Row],[Số còn phải thu ĐK]]&lt;&gt;0,0,IF(Table1[[#This Row],[Phân loại]]="Bán hàng",Table1[[#This Row],[Tổng giá trị]],-Table1[[#This Row],[Tổng giá trị]]))</f>
        <v>897880</v>
      </c>
      <c r="Q2742" s="278">
        <f t="shared" si="394"/>
        <v>897880</v>
      </c>
      <c r="R2742" s="8">
        <f>Table1[[#This Row],[Số còn phải thu ĐK]]+Table1[[#This Row],[Giá Trị HD sau CK]]-Table1[[#This Row],[Số tiền đã thu]]</f>
        <v>0</v>
      </c>
      <c r="S2742" s="7">
        <f>IF(Table1[[#This Row],[Ngày hóa đơn]]&lt;&gt;"",Table1[[#This Row],[Ngày hóa đơn]],Table1[[#This Row],[Ngày hạch toán]])</f>
        <v>45733</v>
      </c>
      <c r="T2742" s="8">
        <v>30</v>
      </c>
      <c r="U2742" s="7">
        <f>IF(Table1[[#This Row],[Ngày tính CN]]="","",S2742+T2742)</f>
        <v>45763</v>
      </c>
      <c r="V2742" s="71">
        <f ca="1">IF(Table1[[#This Row],[Hạn thanh toán]]="","",IF((U2742-NOW())&lt;0,0,(U2742-NOW())))</f>
        <v>0</v>
      </c>
      <c r="W2742" s="278"/>
      <c r="X2742" s="278" t="str">
        <f t="shared" ca="1" si="395"/>
        <v/>
      </c>
      <c r="Y2742" s="3" t="str">
        <f t="shared" si="396"/>
        <v>Đã thanh toán</v>
      </c>
      <c r="Z2742" s="250">
        <f>Table1[[#This Row],[Hạn thanh toán]]</f>
        <v>45763</v>
      </c>
      <c r="AA2742" s="250">
        <f>Table1[[#This Row],[Ngày Thanh toán]]</f>
        <v>45772</v>
      </c>
      <c r="AD2742" s="3" t="str">
        <f>IF(Table1[[#This Row],[Mã khách hàng]]="","",VLOOKUP($A2742,Ma_KH!$A:$Q,Ma_KH!O$1,0))</f>
        <v>BRG - FUJIMART</v>
      </c>
      <c r="AE2742" s="3" t="str">
        <f>IF(Table1[[#This Row],[Mã khách hàng]]="","",VLOOKUP($A2742,Ma_KH!$A:$Q,Ma_KH!P$1,0))</f>
        <v>CÔNG TY TNHH BÁN LẺ FUJIMART VIỆT NAM</v>
      </c>
      <c r="AF2742" s="3" t="str">
        <f>VLOOKUP(A2742,Ma_KH!A:Q,Ma_KH!J$1,0)</f>
        <v>Vũ Anh Tuấn</v>
      </c>
    </row>
    <row r="2743" spans="1:32">
      <c r="A2743" s="242" t="s">
        <v>184</v>
      </c>
      <c r="B2743" s="242" t="s">
        <v>5155</v>
      </c>
      <c r="C2743" s="88">
        <v>45733</v>
      </c>
      <c r="D2743" s="89" t="s">
        <v>19590</v>
      </c>
      <c r="E2743" s="318">
        <v>45733</v>
      </c>
      <c r="F2743" s="242" t="s">
        <v>20550</v>
      </c>
      <c r="G2743" s="242" t="s">
        <v>5326</v>
      </c>
      <c r="H2743" s="241">
        <v>1304097</v>
      </c>
      <c r="I2743" s="241">
        <v>0</v>
      </c>
      <c r="J2743" s="241">
        <v>104328</v>
      </c>
      <c r="K2743" s="241">
        <v>1408425</v>
      </c>
      <c r="L2743" s="8" t="s">
        <v>24</v>
      </c>
      <c r="M2743" s="21">
        <v>45772</v>
      </c>
      <c r="O2743" s="278">
        <f>IF(Table1[[#This Row],[Phân loại]]="Tồn đầu kỳ",Table1[[#This Row],[Tổng giá trị]],0)</f>
        <v>0</v>
      </c>
      <c r="P2743" s="8">
        <f>IF(Table1[[#This Row],[Số còn phải thu ĐK]]&lt;&gt;0,0,IF(Table1[[#This Row],[Phân loại]]="Bán hàng",Table1[[#This Row],[Tổng giá trị]],-Table1[[#This Row],[Tổng giá trị]]))</f>
        <v>1408425</v>
      </c>
      <c r="Q2743" s="278">
        <f t="shared" ref="Q2743:Q2744" si="397">IF(M2743&lt;&gt;"",IF(O2743&lt;&gt;0,O2743,P2743),0)</f>
        <v>1408425</v>
      </c>
      <c r="R2743" s="8">
        <f>Table1[[#This Row],[Số còn phải thu ĐK]]+Table1[[#This Row],[Giá Trị HD sau CK]]-Table1[[#This Row],[Số tiền đã thu]]</f>
        <v>0</v>
      </c>
      <c r="S2743" s="7">
        <f>IF(Table1[[#This Row],[Ngày hóa đơn]]&lt;&gt;"",Table1[[#This Row],[Ngày hóa đơn]],Table1[[#This Row],[Ngày hạch toán]])</f>
        <v>45733</v>
      </c>
      <c r="T2743" s="8">
        <v>30</v>
      </c>
      <c r="U2743" s="7">
        <f>IF(Table1[[#This Row],[Ngày tính CN]]="","",S2743+T2743)</f>
        <v>45763</v>
      </c>
      <c r="V2743" s="71">
        <f ca="1">IF(Table1[[#This Row],[Hạn thanh toán]]="","",IF((U2743-NOW())&lt;0,0,(U2743-NOW())))</f>
        <v>0</v>
      </c>
      <c r="W2743" s="278"/>
      <c r="X2743" s="278" t="str">
        <f t="shared" ref="X2743:X2744" ca="1" si="398">IF(OR($U2743="",$R2743=0),"",IF((U$4-NOW())&lt;0,-($U2743-NOW()),0))</f>
        <v/>
      </c>
      <c r="Y2743" s="3" t="str">
        <f t="shared" ref="Y2743:Y2744" si="399">IF(R2743=0,"Đã thanh toán",IF(X2743="","",IF(X2743&lt;=0,"Chưa đến hạn thanh toán",IF(X2743&lt;=30,"Nợ quá hạn 30 ngày",IF(X2743&lt;=60,"Nợ quá hạn từ 30 ngày đến 60 ngày",IF(X2743&lt;=90,"Nợ quá hạn từ 60 ngày đến 90 ngày",IF(X2743&lt;=120,"Nợ quá hạn từ 90 ngày đến 120 ngày","Nợ quá hạn hơn 120 ngày có khả năng mất thanh toán")))))))</f>
        <v>Đã thanh toán</v>
      </c>
      <c r="Z2743" s="250">
        <f>Table1[[#This Row],[Hạn thanh toán]]</f>
        <v>45763</v>
      </c>
      <c r="AA2743" s="250">
        <f>Table1[[#This Row],[Ngày Thanh toán]]</f>
        <v>45772</v>
      </c>
      <c r="AD2743" s="3" t="str">
        <f>IF(Table1[[#This Row],[Mã khách hàng]]="","",VLOOKUP($A2743,Ma_KH!$A:$Q,Ma_KH!O$1,0))</f>
        <v>BRG - FUJIMART</v>
      </c>
      <c r="AE2743" s="3" t="str">
        <f>IF(Table1[[#This Row],[Mã khách hàng]]="","",VLOOKUP($A2743,Ma_KH!$A:$Q,Ma_KH!P$1,0))</f>
        <v>CÔNG TY TNHH BÁN LẺ FUJIMART VIỆT NAM</v>
      </c>
      <c r="AF2743" s="3" t="str">
        <f>VLOOKUP(A2743,Ma_KH!A:Q,Ma_KH!J$1,0)</f>
        <v>Vũ Anh Tuấn</v>
      </c>
    </row>
    <row r="2744" spans="1:32">
      <c r="A2744" s="242" t="s">
        <v>184</v>
      </c>
      <c r="B2744" s="242" t="s">
        <v>5155</v>
      </c>
      <c r="C2744" s="90">
        <v>45733</v>
      </c>
      <c r="D2744" s="91" t="s">
        <v>19591</v>
      </c>
      <c r="E2744" s="318">
        <v>45733</v>
      </c>
      <c r="F2744" s="242" t="s">
        <v>20551</v>
      </c>
      <c r="G2744" s="242" t="s">
        <v>5235</v>
      </c>
      <c r="H2744" s="241">
        <v>1106884</v>
      </c>
      <c r="I2744" s="241">
        <v>0</v>
      </c>
      <c r="J2744" s="241">
        <v>88551</v>
      </c>
      <c r="K2744" s="241">
        <v>1195435</v>
      </c>
      <c r="L2744" s="8" t="s">
        <v>24</v>
      </c>
      <c r="M2744" s="21">
        <v>45772</v>
      </c>
      <c r="O2744" s="278">
        <f>IF(Table1[[#This Row],[Phân loại]]="Tồn đầu kỳ",Table1[[#This Row],[Tổng giá trị]],0)</f>
        <v>0</v>
      </c>
      <c r="P2744" s="8">
        <f>IF(Table1[[#This Row],[Số còn phải thu ĐK]]&lt;&gt;0,0,IF(Table1[[#This Row],[Phân loại]]="Bán hàng",Table1[[#This Row],[Tổng giá trị]],-Table1[[#This Row],[Tổng giá trị]]))</f>
        <v>1195435</v>
      </c>
      <c r="Q2744" s="278">
        <f t="shared" si="397"/>
        <v>1195435</v>
      </c>
      <c r="R2744" s="8">
        <f>Table1[[#This Row],[Số còn phải thu ĐK]]+Table1[[#This Row],[Giá Trị HD sau CK]]-Table1[[#This Row],[Số tiền đã thu]]</f>
        <v>0</v>
      </c>
      <c r="S2744" s="7">
        <f>IF(Table1[[#This Row],[Ngày hóa đơn]]&lt;&gt;"",Table1[[#This Row],[Ngày hóa đơn]],Table1[[#This Row],[Ngày hạch toán]])</f>
        <v>45733</v>
      </c>
      <c r="T2744" s="8">
        <v>30</v>
      </c>
      <c r="U2744" s="7">
        <f>IF(Table1[[#This Row],[Ngày tính CN]]="","",S2744+T2744)</f>
        <v>45763</v>
      </c>
      <c r="V2744" s="71">
        <f ca="1">IF(Table1[[#This Row],[Hạn thanh toán]]="","",IF((U2744-NOW())&lt;0,0,(U2744-NOW())))</f>
        <v>0</v>
      </c>
      <c r="W2744" s="278"/>
      <c r="X2744" s="278" t="str">
        <f t="shared" ca="1" si="398"/>
        <v/>
      </c>
      <c r="Y2744" s="3" t="str">
        <f t="shared" si="399"/>
        <v>Đã thanh toán</v>
      </c>
      <c r="Z2744" s="250">
        <f>Table1[[#This Row],[Hạn thanh toán]]</f>
        <v>45763</v>
      </c>
      <c r="AA2744" s="250">
        <f>Table1[[#This Row],[Ngày Thanh toán]]</f>
        <v>45772</v>
      </c>
      <c r="AD2744" s="3" t="str">
        <f>IF(Table1[[#This Row],[Mã khách hàng]]="","",VLOOKUP($A2744,Ma_KH!$A:$Q,Ma_KH!O$1,0))</f>
        <v>BRG - FUJIMART</v>
      </c>
      <c r="AE2744" s="3" t="str">
        <f>IF(Table1[[#This Row],[Mã khách hàng]]="","",VLOOKUP($A2744,Ma_KH!$A:$Q,Ma_KH!P$1,0))</f>
        <v>CÔNG TY TNHH BÁN LẺ FUJIMART VIỆT NAM</v>
      </c>
      <c r="AF2744" s="3" t="str">
        <f>VLOOKUP(A2744,Ma_KH!A:Q,Ma_KH!J$1,0)</f>
        <v>Vũ Anh Tuấn</v>
      </c>
    </row>
    <row r="2745" spans="1:32">
      <c r="A2745" s="242" t="s">
        <v>184</v>
      </c>
      <c r="B2745" s="242" t="s">
        <v>5155</v>
      </c>
      <c r="C2745" s="90">
        <v>45734</v>
      </c>
      <c r="D2745" s="91" t="s">
        <v>19592</v>
      </c>
      <c r="E2745" s="318">
        <v>45734</v>
      </c>
      <c r="F2745" s="242" t="s">
        <v>20552</v>
      </c>
      <c r="G2745" s="242" t="s">
        <v>5207</v>
      </c>
      <c r="H2745" s="241">
        <v>1054880</v>
      </c>
      <c r="I2745" s="241">
        <v>0</v>
      </c>
      <c r="J2745" s="241">
        <v>84390</v>
      </c>
      <c r="K2745" s="241">
        <v>1139270</v>
      </c>
      <c r="L2745" s="8" t="s">
        <v>24</v>
      </c>
      <c r="M2745" s="21">
        <v>45772</v>
      </c>
      <c r="O2745" s="278">
        <f>IF(Table1[[#This Row],[Phân loại]]="Tồn đầu kỳ",Table1[[#This Row],[Tổng giá trị]],0)</f>
        <v>0</v>
      </c>
      <c r="P2745" s="8">
        <f>IF(Table1[[#This Row],[Số còn phải thu ĐK]]&lt;&gt;0,0,IF(Table1[[#This Row],[Phân loại]]="Bán hàng",Table1[[#This Row],[Tổng giá trị]],-Table1[[#This Row],[Tổng giá trị]]))</f>
        <v>1139270</v>
      </c>
      <c r="Q2745" s="278">
        <f>IF(M2745&lt;&gt;"",IF(O2745&lt;&gt;0,O2745,P2745),0)</f>
        <v>1139270</v>
      </c>
      <c r="R2745" s="8">
        <f>Table1[[#This Row],[Số còn phải thu ĐK]]+Table1[[#This Row],[Giá Trị HD sau CK]]-Table1[[#This Row],[Số tiền đã thu]]</f>
        <v>0</v>
      </c>
      <c r="S2745" s="7">
        <f>IF(Table1[[#This Row],[Ngày hóa đơn]]&lt;&gt;"",Table1[[#This Row],[Ngày hóa đơn]],Table1[[#This Row],[Ngày hạch toán]])</f>
        <v>45734</v>
      </c>
      <c r="T2745" s="8">
        <v>30</v>
      </c>
      <c r="U2745" s="7">
        <f>IF(Table1[[#This Row],[Ngày tính CN]]="","",S2745+T2745)</f>
        <v>45764</v>
      </c>
      <c r="V2745" s="71">
        <f ca="1">IF(Table1[[#This Row],[Hạn thanh toán]]="","",IF((U2745-NOW())&lt;0,0,(U2745-NOW())))</f>
        <v>0</v>
      </c>
      <c r="W2745" s="278"/>
      <c r="X2745" s="278" t="str">
        <f ca="1">IF(OR($U2745="",$R2745=0),"",IF((U$4-NOW())&lt;0,-($U2745-NOW()),0))</f>
        <v/>
      </c>
      <c r="Y2745" s="3" t="str">
        <f>IF(R2745=0,"Đã thanh toán",IF(X2745="","",IF(X2745&lt;=0,"Chưa đến hạn thanh toán",IF(X2745&lt;=30,"Nợ quá hạn 30 ngày",IF(X2745&lt;=60,"Nợ quá hạn từ 30 ngày đến 60 ngày",IF(X2745&lt;=90,"Nợ quá hạn từ 60 ngày đến 90 ngày",IF(X2745&lt;=120,"Nợ quá hạn từ 90 ngày đến 120 ngày","Nợ quá hạn hơn 120 ngày có khả năng mất thanh toán")))))))</f>
        <v>Đã thanh toán</v>
      </c>
      <c r="Z2745" s="250">
        <f>Table1[[#This Row],[Hạn thanh toán]]</f>
        <v>45764</v>
      </c>
      <c r="AA2745" s="250">
        <f>Table1[[#This Row],[Ngày Thanh toán]]</f>
        <v>45772</v>
      </c>
      <c r="AD2745" s="3" t="str">
        <f>IF(Table1[[#This Row],[Mã khách hàng]]="","",VLOOKUP($A2745,Ma_KH!$A:$Q,Ma_KH!O$1,0))</f>
        <v>BRG - FUJIMART</v>
      </c>
      <c r="AE2745" s="3" t="str">
        <f>IF(Table1[[#This Row],[Mã khách hàng]]="","",VLOOKUP($A2745,Ma_KH!$A:$Q,Ma_KH!P$1,0))</f>
        <v>CÔNG TY TNHH BÁN LẺ FUJIMART VIỆT NAM</v>
      </c>
      <c r="AF2745" s="3" t="str">
        <f>VLOOKUP(A2745,Ma_KH!A:Q,Ma_KH!J$1,0)</f>
        <v>Vũ Anh Tuấn</v>
      </c>
    </row>
    <row r="2746" spans="1:32">
      <c r="A2746" s="242" t="s">
        <v>184</v>
      </c>
      <c r="B2746" s="242" t="s">
        <v>5155</v>
      </c>
      <c r="C2746" s="90">
        <v>45734</v>
      </c>
      <c r="D2746" s="91" t="s">
        <v>19593</v>
      </c>
      <c r="E2746" s="318">
        <v>45734</v>
      </c>
      <c r="F2746" s="242" t="s">
        <v>20553</v>
      </c>
      <c r="G2746" s="242" t="s">
        <v>5182</v>
      </c>
      <c r="H2746" s="241">
        <v>1114685</v>
      </c>
      <c r="I2746" s="241">
        <v>0</v>
      </c>
      <c r="J2746" s="241">
        <v>89175</v>
      </c>
      <c r="K2746" s="241">
        <v>1203860</v>
      </c>
      <c r="L2746" s="8" t="s">
        <v>24</v>
      </c>
      <c r="M2746" s="21">
        <v>45772</v>
      </c>
      <c r="O2746" s="278">
        <f>IF(Table1[[#This Row],[Phân loại]]="Tồn đầu kỳ",Table1[[#This Row],[Tổng giá trị]],0)</f>
        <v>0</v>
      </c>
      <c r="P2746" s="8">
        <f>IF(Table1[[#This Row],[Số còn phải thu ĐK]]&lt;&gt;0,0,IF(Table1[[#This Row],[Phân loại]]="Bán hàng",Table1[[#This Row],[Tổng giá trị]],-Table1[[#This Row],[Tổng giá trị]]))</f>
        <v>1203860</v>
      </c>
      <c r="Q2746" s="278">
        <f>IF(M2746&lt;&gt;"",IF(O2746&lt;&gt;0,O2746,P2746),0)</f>
        <v>1203860</v>
      </c>
      <c r="R2746" s="8">
        <f>Table1[[#This Row],[Số còn phải thu ĐK]]+Table1[[#This Row],[Giá Trị HD sau CK]]-Table1[[#This Row],[Số tiền đã thu]]</f>
        <v>0</v>
      </c>
      <c r="S2746" s="7">
        <f>IF(Table1[[#This Row],[Ngày hóa đơn]]&lt;&gt;"",Table1[[#This Row],[Ngày hóa đơn]],Table1[[#This Row],[Ngày hạch toán]])</f>
        <v>45734</v>
      </c>
      <c r="T2746" s="8">
        <v>30</v>
      </c>
      <c r="U2746" s="7">
        <f>IF(Table1[[#This Row],[Ngày tính CN]]="","",S2746+T2746)</f>
        <v>45764</v>
      </c>
      <c r="V2746" s="71">
        <f ca="1">IF(Table1[[#This Row],[Hạn thanh toán]]="","",IF((U2746-NOW())&lt;0,0,(U2746-NOW())))</f>
        <v>0</v>
      </c>
      <c r="W2746" s="278"/>
      <c r="X2746" s="278" t="str">
        <f ca="1">IF(OR($U2746="",$R2746=0),"",IF((U$4-NOW())&lt;0,-($U2746-NOW()),0))</f>
        <v/>
      </c>
      <c r="Y2746" s="3" t="str">
        <f>IF(R2746=0,"Đã thanh toán",IF(X2746="","",IF(X2746&lt;=0,"Chưa đến hạn thanh toán",IF(X2746&lt;=30,"Nợ quá hạn 30 ngày",IF(X2746&lt;=60,"Nợ quá hạn từ 30 ngày đến 60 ngày",IF(X2746&lt;=90,"Nợ quá hạn từ 60 ngày đến 90 ngày",IF(X2746&lt;=120,"Nợ quá hạn từ 90 ngày đến 120 ngày","Nợ quá hạn hơn 120 ngày có khả năng mất thanh toán")))))))</f>
        <v>Đã thanh toán</v>
      </c>
      <c r="Z2746" s="250">
        <f>Table1[[#This Row],[Hạn thanh toán]]</f>
        <v>45764</v>
      </c>
      <c r="AA2746" s="250">
        <f>Table1[[#This Row],[Ngày Thanh toán]]</f>
        <v>45772</v>
      </c>
      <c r="AD2746" s="3" t="str">
        <f>IF(Table1[[#This Row],[Mã khách hàng]]="","",VLOOKUP($A2746,Ma_KH!$A:$Q,Ma_KH!O$1,0))</f>
        <v>BRG - FUJIMART</v>
      </c>
      <c r="AE2746" s="3" t="str">
        <f>IF(Table1[[#This Row],[Mã khách hàng]]="","",VLOOKUP($A2746,Ma_KH!$A:$Q,Ma_KH!P$1,0))</f>
        <v>CÔNG TY TNHH BÁN LẺ FUJIMART VIỆT NAM</v>
      </c>
      <c r="AF2746" s="3" t="str">
        <f>VLOOKUP(A2746,Ma_KH!A:Q,Ma_KH!J$1,0)</f>
        <v>Vũ Anh Tuấn</v>
      </c>
    </row>
    <row r="2747" spans="1:32">
      <c r="A2747" s="242" t="s">
        <v>184</v>
      </c>
      <c r="B2747" s="242" t="s">
        <v>5155</v>
      </c>
      <c r="C2747" s="90">
        <v>45734</v>
      </c>
      <c r="D2747" s="91" t="s">
        <v>19594</v>
      </c>
      <c r="E2747" s="318">
        <v>45734</v>
      </c>
      <c r="F2747" s="242" t="s">
        <v>20554</v>
      </c>
      <c r="G2747" s="242" t="s">
        <v>5241</v>
      </c>
      <c r="H2747" s="241">
        <v>1606848</v>
      </c>
      <c r="I2747" s="241">
        <v>0</v>
      </c>
      <c r="J2747" s="241">
        <v>128548</v>
      </c>
      <c r="K2747" s="241">
        <v>1735396</v>
      </c>
      <c r="L2747" s="8" t="s">
        <v>24</v>
      </c>
      <c r="M2747" s="21">
        <v>45772</v>
      </c>
      <c r="O2747" s="278">
        <f>IF(Table1[[#This Row],[Phân loại]]="Tồn đầu kỳ",Table1[[#This Row],[Tổng giá trị]],0)</f>
        <v>0</v>
      </c>
      <c r="P2747" s="8">
        <f>IF(Table1[[#This Row],[Số còn phải thu ĐK]]&lt;&gt;0,0,IF(Table1[[#This Row],[Phân loại]]="Bán hàng",Table1[[#This Row],[Tổng giá trị]],-Table1[[#This Row],[Tổng giá trị]]))</f>
        <v>1735396</v>
      </c>
      <c r="Q2747" s="278">
        <f>IF(M2747&lt;&gt;"",IF(O2747&lt;&gt;0,O2747,P2747),0)</f>
        <v>1735396</v>
      </c>
      <c r="R2747" s="8">
        <f>Table1[[#This Row],[Số còn phải thu ĐK]]+Table1[[#This Row],[Giá Trị HD sau CK]]-Table1[[#This Row],[Số tiền đã thu]]</f>
        <v>0</v>
      </c>
      <c r="S2747" s="7">
        <f>IF(Table1[[#This Row],[Ngày hóa đơn]]&lt;&gt;"",Table1[[#This Row],[Ngày hóa đơn]],Table1[[#This Row],[Ngày hạch toán]])</f>
        <v>45734</v>
      </c>
      <c r="T2747" s="8">
        <v>30</v>
      </c>
      <c r="U2747" s="7">
        <f>IF(Table1[[#This Row],[Ngày tính CN]]="","",S2747+T2747)</f>
        <v>45764</v>
      </c>
      <c r="V2747" s="71">
        <f ca="1">IF(Table1[[#This Row],[Hạn thanh toán]]="","",IF((U2747-NOW())&lt;0,0,(U2747-NOW())))</f>
        <v>0</v>
      </c>
      <c r="W2747" s="278"/>
      <c r="X2747" s="278" t="str">
        <f ca="1">IF(OR($U2747="",$R2747=0),"",IF((U$4-NOW())&lt;0,-($U2747-NOW()),0))</f>
        <v/>
      </c>
      <c r="Y2747" s="3" t="str">
        <f>IF(R2747=0,"Đã thanh toán",IF(X2747="","",IF(X2747&lt;=0,"Chưa đến hạn thanh toán",IF(X2747&lt;=30,"Nợ quá hạn 30 ngày",IF(X2747&lt;=60,"Nợ quá hạn từ 30 ngày đến 60 ngày",IF(X2747&lt;=90,"Nợ quá hạn từ 60 ngày đến 90 ngày",IF(X2747&lt;=120,"Nợ quá hạn từ 90 ngày đến 120 ngày","Nợ quá hạn hơn 120 ngày có khả năng mất thanh toán")))))))</f>
        <v>Đã thanh toán</v>
      </c>
      <c r="Z2747" s="250">
        <f>Table1[[#This Row],[Hạn thanh toán]]</f>
        <v>45764</v>
      </c>
      <c r="AA2747" s="250">
        <f>Table1[[#This Row],[Ngày Thanh toán]]</f>
        <v>45772</v>
      </c>
      <c r="AD2747" s="3" t="str">
        <f>IF(Table1[[#This Row],[Mã khách hàng]]="","",VLOOKUP($A2747,Ma_KH!$A:$Q,Ma_KH!O$1,0))</f>
        <v>BRG - FUJIMART</v>
      </c>
      <c r="AE2747" s="3" t="str">
        <f>IF(Table1[[#This Row],[Mã khách hàng]]="","",VLOOKUP($A2747,Ma_KH!$A:$Q,Ma_KH!P$1,0))</f>
        <v>CÔNG TY TNHH BÁN LẺ FUJIMART VIỆT NAM</v>
      </c>
      <c r="AF2747" s="3" t="str">
        <f>VLOOKUP(A2747,Ma_KH!A:Q,Ma_KH!J$1,0)</f>
        <v>Vũ Anh Tuấn</v>
      </c>
    </row>
    <row r="2748" spans="1:32">
      <c r="A2748" s="242" t="s">
        <v>184</v>
      </c>
      <c r="B2748" s="242" t="s">
        <v>5155</v>
      </c>
      <c r="C2748" s="90">
        <v>45735</v>
      </c>
      <c r="D2748" s="91" t="s">
        <v>19595</v>
      </c>
      <c r="E2748" s="318">
        <v>45735</v>
      </c>
      <c r="F2748" s="242" t="s">
        <v>20555</v>
      </c>
      <c r="G2748" s="242" t="s">
        <v>5262</v>
      </c>
      <c r="H2748" s="241">
        <v>843870</v>
      </c>
      <c r="I2748" s="241">
        <v>0</v>
      </c>
      <c r="J2748" s="241">
        <v>67510</v>
      </c>
      <c r="K2748" s="241">
        <v>911380</v>
      </c>
      <c r="L2748" s="8" t="s">
        <v>24</v>
      </c>
      <c r="M2748" s="21">
        <v>45772</v>
      </c>
      <c r="O2748" s="278">
        <f>IF(Table1[[#This Row],[Phân loại]]="Tồn đầu kỳ",Table1[[#This Row],[Tổng giá trị]],0)</f>
        <v>0</v>
      </c>
      <c r="P2748" s="8">
        <f>IF(Table1[[#This Row],[Số còn phải thu ĐK]]&lt;&gt;0,0,IF(Table1[[#This Row],[Phân loại]]="Bán hàng",Table1[[#This Row],[Tổng giá trị]],-Table1[[#This Row],[Tổng giá trị]]))</f>
        <v>911380</v>
      </c>
      <c r="Q2748" s="278">
        <f>IF(M2748&lt;&gt;"",IF(O2748&lt;&gt;0,O2748,P2748),0)</f>
        <v>911380</v>
      </c>
      <c r="R2748" s="8">
        <f>Table1[[#This Row],[Số còn phải thu ĐK]]+Table1[[#This Row],[Giá Trị HD sau CK]]-Table1[[#This Row],[Số tiền đã thu]]</f>
        <v>0</v>
      </c>
      <c r="S2748" s="7">
        <f>IF(Table1[[#This Row],[Ngày hóa đơn]]&lt;&gt;"",Table1[[#This Row],[Ngày hóa đơn]],Table1[[#This Row],[Ngày hạch toán]])</f>
        <v>45735</v>
      </c>
      <c r="T2748" s="8">
        <v>30</v>
      </c>
      <c r="U2748" s="7">
        <f>IF(Table1[[#This Row],[Ngày tính CN]]="","",S2748+T2748)</f>
        <v>45765</v>
      </c>
      <c r="V2748" s="71">
        <f ca="1">IF(Table1[[#This Row],[Hạn thanh toán]]="","",IF((U2748-NOW())&lt;0,0,(U2748-NOW())))</f>
        <v>0</v>
      </c>
      <c r="W2748" s="278"/>
      <c r="X2748" s="278" t="str">
        <f ca="1">IF(OR($U2748="",$R2748=0),"",IF((U$4-NOW())&lt;0,-($U2748-NOW()),0))</f>
        <v/>
      </c>
      <c r="Y2748" s="3" t="str">
        <f>IF(R2748=0,"Đã thanh toán",IF(X2748="","",IF(X2748&lt;=0,"Chưa đến hạn thanh toán",IF(X2748&lt;=30,"Nợ quá hạn 30 ngày",IF(X2748&lt;=60,"Nợ quá hạn từ 30 ngày đến 60 ngày",IF(X2748&lt;=90,"Nợ quá hạn từ 60 ngày đến 90 ngày",IF(X2748&lt;=120,"Nợ quá hạn từ 90 ngày đến 120 ngày","Nợ quá hạn hơn 120 ngày có khả năng mất thanh toán")))))))</f>
        <v>Đã thanh toán</v>
      </c>
      <c r="Z2748" s="250">
        <f>Table1[[#This Row],[Hạn thanh toán]]</f>
        <v>45765</v>
      </c>
      <c r="AA2748" s="250">
        <f>Table1[[#This Row],[Ngày Thanh toán]]</f>
        <v>45772</v>
      </c>
      <c r="AD2748" s="3" t="str">
        <f>IF(Table1[[#This Row],[Mã khách hàng]]="","",VLOOKUP($A2748,Ma_KH!$A:$Q,Ma_KH!O$1,0))</f>
        <v>BRG - FUJIMART</v>
      </c>
      <c r="AE2748" s="3" t="str">
        <f>IF(Table1[[#This Row],[Mã khách hàng]]="","",VLOOKUP($A2748,Ma_KH!$A:$Q,Ma_KH!P$1,0))</f>
        <v>CÔNG TY TNHH BÁN LẺ FUJIMART VIỆT NAM</v>
      </c>
      <c r="AF2748" s="3" t="str">
        <f>VLOOKUP(A2748,Ma_KH!A:Q,Ma_KH!J$1,0)</f>
        <v>Vũ Anh Tuấn</v>
      </c>
    </row>
    <row r="2749" spans="1:32">
      <c r="A2749" s="242" t="s">
        <v>184</v>
      </c>
      <c r="B2749" s="242" t="s">
        <v>5155</v>
      </c>
      <c r="C2749" s="88">
        <v>45735</v>
      </c>
      <c r="D2749" s="89" t="s">
        <v>19596</v>
      </c>
      <c r="E2749" s="318">
        <v>45735</v>
      </c>
      <c r="F2749" s="242" t="s">
        <v>20556</v>
      </c>
      <c r="G2749" s="242" t="s">
        <v>5237</v>
      </c>
      <c r="H2749" s="241">
        <v>1619959</v>
      </c>
      <c r="I2749" s="241">
        <v>0</v>
      </c>
      <c r="J2749" s="241">
        <v>129597</v>
      </c>
      <c r="K2749" s="241">
        <v>1749556</v>
      </c>
      <c r="L2749" s="8" t="s">
        <v>24</v>
      </c>
      <c r="M2749" s="21">
        <v>45772</v>
      </c>
      <c r="O2749" s="278">
        <f>IF(Table1[[#This Row],[Phân loại]]="Tồn đầu kỳ",Table1[[#This Row],[Tổng giá trị]],0)</f>
        <v>0</v>
      </c>
      <c r="P2749" s="8">
        <f>IF(Table1[[#This Row],[Số còn phải thu ĐK]]&lt;&gt;0,0,IF(Table1[[#This Row],[Phân loại]]="Bán hàng",Table1[[#This Row],[Tổng giá trị]],-Table1[[#This Row],[Tổng giá trị]]))</f>
        <v>1749556</v>
      </c>
      <c r="Q2749" s="278">
        <f t="shared" ref="Q2749:Q2751" si="400">IF(M2749&lt;&gt;"",IF(O2749&lt;&gt;0,O2749,P2749),0)</f>
        <v>1749556</v>
      </c>
      <c r="R2749" s="8">
        <f>Table1[[#This Row],[Số còn phải thu ĐK]]+Table1[[#This Row],[Giá Trị HD sau CK]]-Table1[[#This Row],[Số tiền đã thu]]</f>
        <v>0</v>
      </c>
      <c r="S2749" s="7">
        <f>IF(Table1[[#This Row],[Ngày hóa đơn]]&lt;&gt;"",Table1[[#This Row],[Ngày hóa đơn]],Table1[[#This Row],[Ngày hạch toán]])</f>
        <v>45735</v>
      </c>
      <c r="T2749" s="8">
        <v>30</v>
      </c>
      <c r="U2749" s="7">
        <f>IF(Table1[[#This Row],[Ngày tính CN]]="","",S2749+T2749)</f>
        <v>45765</v>
      </c>
      <c r="V2749" s="71">
        <f ca="1">IF(Table1[[#This Row],[Hạn thanh toán]]="","",IF((U2749-NOW())&lt;0,0,(U2749-NOW())))</f>
        <v>0</v>
      </c>
      <c r="W2749" s="278"/>
      <c r="X2749" s="278" t="str">
        <f t="shared" ref="X2749:X2751" ca="1" si="401">IF(OR($U2749="",$R2749=0),"",IF((U$4-NOW())&lt;0,-($U2749-NOW()),0))</f>
        <v/>
      </c>
      <c r="Y2749" s="3" t="str">
        <f t="shared" ref="Y2749:Y2751" si="402">IF(R2749=0,"Đã thanh toán",IF(X2749="","",IF(X2749&lt;=0,"Chưa đến hạn thanh toán",IF(X2749&lt;=30,"Nợ quá hạn 30 ngày",IF(X2749&lt;=60,"Nợ quá hạn từ 30 ngày đến 60 ngày",IF(X2749&lt;=90,"Nợ quá hạn từ 60 ngày đến 90 ngày",IF(X2749&lt;=120,"Nợ quá hạn từ 90 ngày đến 120 ngày","Nợ quá hạn hơn 120 ngày có khả năng mất thanh toán")))))))</f>
        <v>Đã thanh toán</v>
      </c>
      <c r="Z2749" s="250">
        <f>Table1[[#This Row],[Hạn thanh toán]]</f>
        <v>45765</v>
      </c>
      <c r="AA2749" s="250">
        <f>Table1[[#This Row],[Ngày Thanh toán]]</f>
        <v>45772</v>
      </c>
      <c r="AD2749" s="3" t="str">
        <f>IF(Table1[[#This Row],[Mã khách hàng]]="","",VLOOKUP($A2749,Ma_KH!$A:$Q,Ma_KH!O$1,0))</f>
        <v>BRG - FUJIMART</v>
      </c>
      <c r="AE2749" s="3" t="str">
        <f>IF(Table1[[#This Row],[Mã khách hàng]]="","",VLOOKUP($A2749,Ma_KH!$A:$Q,Ma_KH!P$1,0))</f>
        <v>CÔNG TY TNHH BÁN LẺ FUJIMART VIỆT NAM</v>
      </c>
      <c r="AF2749" s="3" t="str">
        <f>VLOOKUP(A2749,Ma_KH!A:Q,Ma_KH!J$1,0)</f>
        <v>Vũ Anh Tuấn</v>
      </c>
    </row>
    <row r="2750" spans="1:32">
      <c r="A2750" s="242" t="s">
        <v>184</v>
      </c>
      <c r="B2750" s="242" t="s">
        <v>5155</v>
      </c>
      <c r="C2750" s="88">
        <v>45735</v>
      </c>
      <c r="D2750" s="89" t="s">
        <v>19597</v>
      </c>
      <c r="E2750" s="318">
        <v>45735</v>
      </c>
      <c r="F2750" s="242" t="s">
        <v>20557</v>
      </c>
      <c r="G2750" s="242" t="s">
        <v>5186</v>
      </c>
      <c r="H2750" s="241">
        <v>1391090</v>
      </c>
      <c r="I2750" s="241">
        <v>0</v>
      </c>
      <c r="J2750" s="241">
        <v>111287</v>
      </c>
      <c r="K2750" s="241">
        <v>1502377</v>
      </c>
      <c r="L2750" s="8" t="s">
        <v>24</v>
      </c>
      <c r="M2750" s="21">
        <v>45772</v>
      </c>
      <c r="O2750" s="278">
        <f>IF(Table1[[#This Row],[Phân loại]]="Tồn đầu kỳ",Table1[[#This Row],[Tổng giá trị]],0)</f>
        <v>0</v>
      </c>
      <c r="P2750" s="8">
        <f>IF(Table1[[#This Row],[Số còn phải thu ĐK]]&lt;&gt;0,0,IF(Table1[[#This Row],[Phân loại]]="Bán hàng",Table1[[#This Row],[Tổng giá trị]],-Table1[[#This Row],[Tổng giá trị]]))</f>
        <v>1502377</v>
      </c>
      <c r="Q2750" s="278">
        <f t="shared" si="400"/>
        <v>1502377</v>
      </c>
      <c r="R2750" s="8">
        <f>Table1[[#This Row],[Số còn phải thu ĐK]]+Table1[[#This Row],[Giá Trị HD sau CK]]-Table1[[#This Row],[Số tiền đã thu]]</f>
        <v>0</v>
      </c>
      <c r="S2750" s="7">
        <f>IF(Table1[[#This Row],[Ngày hóa đơn]]&lt;&gt;"",Table1[[#This Row],[Ngày hóa đơn]],Table1[[#This Row],[Ngày hạch toán]])</f>
        <v>45735</v>
      </c>
      <c r="T2750" s="8">
        <v>30</v>
      </c>
      <c r="U2750" s="7">
        <f>IF(Table1[[#This Row],[Ngày tính CN]]="","",S2750+T2750)</f>
        <v>45765</v>
      </c>
      <c r="V2750" s="71">
        <f ca="1">IF(Table1[[#This Row],[Hạn thanh toán]]="","",IF((U2750-NOW())&lt;0,0,(U2750-NOW())))</f>
        <v>0</v>
      </c>
      <c r="W2750" s="278"/>
      <c r="X2750" s="278" t="str">
        <f t="shared" ca="1" si="401"/>
        <v/>
      </c>
      <c r="Y2750" s="3" t="str">
        <f t="shared" si="402"/>
        <v>Đã thanh toán</v>
      </c>
      <c r="Z2750" s="250">
        <f>Table1[[#This Row],[Hạn thanh toán]]</f>
        <v>45765</v>
      </c>
      <c r="AA2750" s="250">
        <f>Table1[[#This Row],[Ngày Thanh toán]]</f>
        <v>45772</v>
      </c>
      <c r="AD2750" s="3" t="str">
        <f>IF(Table1[[#This Row],[Mã khách hàng]]="","",VLOOKUP($A2750,Ma_KH!$A:$Q,Ma_KH!O$1,0))</f>
        <v>BRG - FUJIMART</v>
      </c>
      <c r="AE2750" s="3" t="str">
        <f>IF(Table1[[#This Row],[Mã khách hàng]]="","",VLOOKUP($A2750,Ma_KH!$A:$Q,Ma_KH!P$1,0))</f>
        <v>CÔNG TY TNHH BÁN LẺ FUJIMART VIỆT NAM</v>
      </c>
      <c r="AF2750" s="3" t="str">
        <f>VLOOKUP(A2750,Ma_KH!A:Q,Ma_KH!J$1,0)</f>
        <v>Vũ Anh Tuấn</v>
      </c>
    </row>
    <row r="2751" spans="1:32">
      <c r="A2751" s="242" t="s">
        <v>184</v>
      </c>
      <c r="B2751" s="242" t="s">
        <v>5155</v>
      </c>
      <c r="C2751" s="90">
        <v>45735</v>
      </c>
      <c r="D2751" s="91" t="s">
        <v>19598</v>
      </c>
      <c r="E2751" s="318">
        <v>45735</v>
      </c>
      <c r="F2751" s="242" t="s">
        <v>20558</v>
      </c>
      <c r="G2751" s="242" t="s">
        <v>5250</v>
      </c>
      <c r="H2751" s="241">
        <v>786031</v>
      </c>
      <c r="I2751" s="241">
        <v>0</v>
      </c>
      <c r="J2751" s="241">
        <v>62882</v>
      </c>
      <c r="K2751" s="241">
        <v>848913</v>
      </c>
      <c r="L2751" s="8" t="s">
        <v>24</v>
      </c>
      <c r="M2751" s="21">
        <v>45772</v>
      </c>
      <c r="O2751" s="278">
        <f>IF(Table1[[#This Row],[Phân loại]]="Tồn đầu kỳ",Table1[[#This Row],[Tổng giá trị]],0)</f>
        <v>0</v>
      </c>
      <c r="P2751" s="8">
        <f>IF(Table1[[#This Row],[Số còn phải thu ĐK]]&lt;&gt;0,0,IF(Table1[[#This Row],[Phân loại]]="Bán hàng",Table1[[#This Row],[Tổng giá trị]],-Table1[[#This Row],[Tổng giá trị]]))</f>
        <v>848913</v>
      </c>
      <c r="Q2751" s="278">
        <f t="shared" si="400"/>
        <v>848913</v>
      </c>
      <c r="R2751" s="8">
        <f>Table1[[#This Row],[Số còn phải thu ĐK]]+Table1[[#This Row],[Giá Trị HD sau CK]]-Table1[[#This Row],[Số tiền đã thu]]</f>
        <v>0</v>
      </c>
      <c r="S2751" s="7">
        <f>IF(Table1[[#This Row],[Ngày hóa đơn]]&lt;&gt;"",Table1[[#This Row],[Ngày hóa đơn]],Table1[[#This Row],[Ngày hạch toán]])</f>
        <v>45735</v>
      </c>
      <c r="T2751" s="8">
        <v>30</v>
      </c>
      <c r="U2751" s="7">
        <f>IF(Table1[[#This Row],[Ngày tính CN]]="","",S2751+T2751)</f>
        <v>45765</v>
      </c>
      <c r="V2751" s="71">
        <f ca="1">IF(Table1[[#This Row],[Hạn thanh toán]]="","",IF((U2751-NOW())&lt;0,0,(U2751-NOW())))</f>
        <v>0</v>
      </c>
      <c r="W2751" s="278"/>
      <c r="X2751" s="278" t="str">
        <f t="shared" ca="1" si="401"/>
        <v/>
      </c>
      <c r="Y2751" s="3" t="str">
        <f t="shared" si="402"/>
        <v>Đã thanh toán</v>
      </c>
      <c r="Z2751" s="250">
        <f>Table1[[#This Row],[Hạn thanh toán]]</f>
        <v>45765</v>
      </c>
      <c r="AA2751" s="250">
        <f>Table1[[#This Row],[Ngày Thanh toán]]</f>
        <v>45772</v>
      </c>
      <c r="AD2751" s="3" t="str">
        <f>IF(Table1[[#This Row],[Mã khách hàng]]="","",VLOOKUP($A2751,Ma_KH!$A:$Q,Ma_KH!O$1,0))</f>
        <v>BRG - FUJIMART</v>
      </c>
      <c r="AE2751" s="3" t="str">
        <f>IF(Table1[[#This Row],[Mã khách hàng]]="","",VLOOKUP($A2751,Ma_KH!$A:$Q,Ma_KH!P$1,0))</f>
        <v>CÔNG TY TNHH BÁN LẺ FUJIMART VIỆT NAM</v>
      </c>
      <c r="AF2751" s="3" t="str">
        <f>VLOOKUP(A2751,Ma_KH!A:Q,Ma_KH!J$1,0)</f>
        <v>Vũ Anh Tuấn</v>
      </c>
    </row>
    <row r="2752" spans="1:32">
      <c r="A2752" s="242" t="s">
        <v>184</v>
      </c>
      <c r="B2752" s="242" t="s">
        <v>5155</v>
      </c>
      <c r="C2752" s="90">
        <v>45735</v>
      </c>
      <c r="D2752" s="91" t="s">
        <v>19599</v>
      </c>
      <c r="E2752" s="318">
        <v>45735</v>
      </c>
      <c r="F2752" s="242" t="s">
        <v>20559</v>
      </c>
      <c r="G2752" s="242" t="s">
        <v>5350</v>
      </c>
      <c r="H2752" s="241">
        <v>1350591</v>
      </c>
      <c r="I2752" s="241">
        <v>0</v>
      </c>
      <c r="J2752" s="241">
        <v>108047</v>
      </c>
      <c r="K2752" s="241">
        <v>1458638</v>
      </c>
      <c r="L2752" s="8" t="s">
        <v>24</v>
      </c>
      <c r="M2752" s="21">
        <v>45772</v>
      </c>
      <c r="O2752" s="278">
        <f>IF(Table1[[#This Row],[Phân loại]]="Tồn đầu kỳ",Table1[[#This Row],[Tổng giá trị]],0)</f>
        <v>0</v>
      </c>
      <c r="P2752" s="8">
        <f>IF(Table1[[#This Row],[Số còn phải thu ĐK]]&lt;&gt;0,0,IF(Table1[[#This Row],[Phân loại]]="Bán hàng",Table1[[#This Row],[Tổng giá trị]],-Table1[[#This Row],[Tổng giá trị]]))</f>
        <v>1458638</v>
      </c>
      <c r="Q2752" s="278">
        <f>IF(M2752&lt;&gt;"",IF(O2752&lt;&gt;0,O2752,P2752),0)</f>
        <v>1458638</v>
      </c>
      <c r="R2752" s="8">
        <f>Table1[[#This Row],[Số còn phải thu ĐK]]+Table1[[#This Row],[Giá Trị HD sau CK]]-Table1[[#This Row],[Số tiền đã thu]]</f>
        <v>0</v>
      </c>
      <c r="S2752" s="7">
        <f>IF(Table1[[#This Row],[Ngày hóa đơn]]&lt;&gt;"",Table1[[#This Row],[Ngày hóa đơn]],Table1[[#This Row],[Ngày hạch toán]])</f>
        <v>45735</v>
      </c>
      <c r="T2752" s="8">
        <v>30</v>
      </c>
      <c r="U2752" s="7">
        <f>IF(Table1[[#This Row],[Ngày tính CN]]="","",S2752+T2752)</f>
        <v>45765</v>
      </c>
      <c r="V2752" s="71">
        <f ca="1">IF(Table1[[#This Row],[Hạn thanh toán]]="","",IF((U2752-NOW())&lt;0,0,(U2752-NOW())))</f>
        <v>0</v>
      </c>
      <c r="W2752" s="278"/>
      <c r="X2752" s="278" t="str">
        <f ca="1">IF(OR($U2752="",$R2752=0),"",IF((U$4-NOW())&lt;0,-($U2752-NOW()),0))</f>
        <v/>
      </c>
      <c r="Y2752" s="3" t="str">
        <f>IF(R2752=0,"Đã thanh toán",IF(X2752="","",IF(X2752&lt;=0,"Chưa đến hạn thanh toán",IF(X2752&lt;=30,"Nợ quá hạn 30 ngày",IF(X2752&lt;=60,"Nợ quá hạn từ 30 ngày đến 60 ngày",IF(X2752&lt;=90,"Nợ quá hạn từ 60 ngày đến 90 ngày",IF(X2752&lt;=120,"Nợ quá hạn từ 90 ngày đến 120 ngày","Nợ quá hạn hơn 120 ngày có khả năng mất thanh toán")))))))</f>
        <v>Đã thanh toán</v>
      </c>
      <c r="Z2752" s="250">
        <f>Table1[[#This Row],[Hạn thanh toán]]</f>
        <v>45765</v>
      </c>
      <c r="AA2752" s="250">
        <f>Table1[[#This Row],[Ngày Thanh toán]]</f>
        <v>45772</v>
      </c>
      <c r="AD2752" s="3" t="str">
        <f>IF(Table1[[#This Row],[Mã khách hàng]]="","",VLOOKUP($A2752,Ma_KH!$A:$Q,Ma_KH!O$1,0))</f>
        <v>BRG - FUJIMART</v>
      </c>
      <c r="AE2752" s="3" t="str">
        <f>IF(Table1[[#This Row],[Mã khách hàng]]="","",VLOOKUP($A2752,Ma_KH!$A:$Q,Ma_KH!P$1,0))</f>
        <v>CÔNG TY TNHH BÁN LẺ FUJIMART VIỆT NAM</v>
      </c>
      <c r="AF2752" s="3" t="str">
        <f>VLOOKUP(A2752,Ma_KH!A:Q,Ma_KH!J$1,0)</f>
        <v>Vũ Anh Tuấn</v>
      </c>
    </row>
    <row r="2753" spans="1:32">
      <c r="A2753" s="242" t="s">
        <v>184</v>
      </c>
      <c r="B2753" s="242" t="s">
        <v>5155</v>
      </c>
      <c r="C2753" s="90">
        <v>45736</v>
      </c>
      <c r="D2753" s="91" t="s">
        <v>19600</v>
      </c>
      <c r="E2753" s="318">
        <v>45736</v>
      </c>
      <c r="F2753" s="242" t="s">
        <v>20560</v>
      </c>
      <c r="G2753" s="242" t="s">
        <v>5179</v>
      </c>
      <c r="H2753" s="241">
        <v>2092770</v>
      </c>
      <c r="I2753" s="241">
        <v>0</v>
      </c>
      <c r="J2753" s="241">
        <v>167422</v>
      </c>
      <c r="K2753" s="241">
        <v>2260192</v>
      </c>
      <c r="L2753" s="8" t="s">
        <v>24</v>
      </c>
      <c r="M2753" s="21">
        <v>45772</v>
      </c>
      <c r="O2753" s="278">
        <f>IF(Table1[[#This Row],[Phân loại]]="Tồn đầu kỳ",Table1[[#This Row],[Tổng giá trị]],0)</f>
        <v>0</v>
      </c>
      <c r="P2753" s="8">
        <f>IF(Table1[[#This Row],[Số còn phải thu ĐK]]&lt;&gt;0,0,IF(Table1[[#This Row],[Phân loại]]="Bán hàng",Table1[[#This Row],[Tổng giá trị]],-Table1[[#This Row],[Tổng giá trị]]))</f>
        <v>2260192</v>
      </c>
      <c r="Q2753" s="278">
        <f>IF(M2753&lt;&gt;"",IF(O2753&lt;&gt;0,O2753,P2753),0)</f>
        <v>2260192</v>
      </c>
      <c r="R2753" s="8">
        <f>Table1[[#This Row],[Số còn phải thu ĐK]]+Table1[[#This Row],[Giá Trị HD sau CK]]-Table1[[#This Row],[Số tiền đã thu]]</f>
        <v>0</v>
      </c>
      <c r="S2753" s="7">
        <f>IF(Table1[[#This Row],[Ngày hóa đơn]]&lt;&gt;"",Table1[[#This Row],[Ngày hóa đơn]],Table1[[#This Row],[Ngày hạch toán]])</f>
        <v>45736</v>
      </c>
      <c r="T2753" s="8">
        <v>30</v>
      </c>
      <c r="U2753" s="7">
        <f>IF(Table1[[#This Row],[Ngày tính CN]]="","",S2753+T2753)</f>
        <v>45766</v>
      </c>
      <c r="V2753" s="71">
        <f ca="1">IF(Table1[[#This Row],[Hạn thanh toán]]="","",IF((U2753-NOW())&lt;0,0,(U2753-NOW())))</f>
        <v>0</v>
      </c>
      <c r="W2753" s="278"/>
      <c r="X2753" s="278" t="str">
        <f ca="1">IF(OR($U2753="",$R2753=0),"",IF((U$4-NOW())&lt;0,-($U2753-NOW()),0))</f>
        <v/>
      </c>
      <c r="Y2753" s="3" t="str">
        <f>IF(R2753=0,"Đã thanh toán",IF(X2753="","",IF(X2753&lt;=0,"Chưa đến hạn thanh toán",IF(X2753&lt;=30,"Nợ quá hạn 30 ngày",IF(X2753&lt;=60,"Nợ quá hạn từ 30 ngày đến 60 ngày",IF(X2753&lt;=90,"Nợ quá hạn từ 60 ngày đến 90 ngày",IF(X2753&lt;=120,"Nợ quá hạn từ 90 ngày đến 120 ngày","Nợ quá hạn hơn 120 ngày có khả năng mất thanh toán")))))))</f>
        <v>Đã thanh toán</v>
      </c>
      <c r="Z2753" s="250">
        <f>Table1[[#This Row],[Hạn thanh toán]]</f>
        <v>45766</v>
      </c>
      <c r="AA2753" s="250">
        <f>Table1[[#This Row],[Ngày Thanh toán]]</f>
        <v>45772</v>
      </c>
      <c r="AD2753" s="3" t="str">
        <f>IF(Table1[[#This Row],[Mã khách hàng]]="","",VLOOKUP($A2753,Ma_KH!$A:$Q,Ma_KH!O$1,0))</f>
        <v>BRG - FUJIMART</v>
      </c>
      <c r="AE2753" s="3" t="str">
        <f>IF(Table1[[#This Row],[Mã khách hàng]]="","",VLOOKUP($A2753,Ma_KH!$A:$Q,Ma_KH!P$1,0))</f>
        <v>CÔNG TY TNHH BÁN LẺ FUJIMART VIỆT NAM</v>
      </c>
      <c r="AF2753" s="3" t="str">
        <f>VLOOKUP(A2753,Ma_KH!A:Q,Ma_KH!J$1,0)</f>
        <v>Vũ Anh Tuấn</v>
      </c>
    </row>
    <row r="2754" spans="1:32">
      <c r="A2754" s="242" t="s">
        <v>184</v>
      </c>
      <c r="B2754" s="242" t="s">
        <v>5155</v>
      </c>
      <c r="C2754" s="88">
        <v>45736</v>
      </c>
      <c r="D2754" s="89" t="s">
        <v>19601</v>
      </c>
      <c r="E2754" s="318">
        <v>45736</v>
      </c>
      <c r="F2754" s="242" t="s">
        <v>20561</v>
      </c>
      <c r="G2754" s="242" t="s">
        <v>5218</v>
      </c>
      <c r="H2754" s="241">
        <v>1441885</v>
      </c>
      <c r="I2754" s="241">
        <v>0</v>
      </c>
      <c r="J2754" s="241">
        <v>115351</v>
      </c>
      <c r="K2754" s="241">
        <v>1557236</v>
      </c>
      <c r="L2754" s="8" t="s">
        <v>24</v>
      </c>
      <c r="M2754" s="21">
        <v>45772</v>
      </c>
      <c r="O2754" s="278">
        <f>IF(Table1[[#This Row],[Phân loại]]="Tồn đầu kỳ",Table1[[#This Row],[Tổng giá trị]],0)</f>
        <v>0</v>
      </c>
      <c r="P2754" s="8">
        <f>IF(Table1[[#This Row],[Số còn phải thu ĐK]]&lt;&gt;0,0,IF(Table1[[#This Row],[Phân loại]]="Bán hàng",Table1[[#This Row],[Tổng giá trị]],-Table1[[#This Row],[Tổng giá trị]]))</f>
        <v>1557236</v>
      </c>
      <c r="Q2754" s="278">
        <f t="shared" ref="Q2754:Q2755" si="403">IF(M2754&lt;&gt;"",IF(O2754&lt;&gt;0,O2754,P2754),0)</f>
        <v>1557236</v>
      </c>
      <c r="R2754" s="8">
        <f>Table1[[#This Row],[Số còn phải thu ĐK]]+Table1[[#This Row],[Giá Trị HD sau CK]]-Table1[[#This Row],[Số tiền đã thu]]</f>
        <v>0</v>
      </c>
      <c r="S2754" s="7">
        <f>IF(Table1[[#This Row],[Ngày hóa đơn]]&lt;&gt;"",Table1[[#This Row],[Ngày hóa đơn]],Table1[[#This Row],[Ngày hạch toán]])</f>
        <v>45736</v>
      </c>
      <c r="T2754" s="8">
        <v>30</v>
      </c>
      <c r="U2754" s="7">
        <f>IF(Table1[[#This Row],[Ngày tính CN]]="","",S2754+T2754)</f>
        <v>45766</v>
      </c>
      <c r="V2754" s="71">
        <f ca="1">IF(Table1[[#This Row],[Hạn thanh toán]]="","",IF((U2754-NOW())&lt;0,0,(U2754-NOW())))</f>
        <v>0</v>
      </c>
      <c r="W2754" s="278"/>
      <c r="X2754" s="278" t="str">
        <f t="shared" ref="X2754:X2755" ca="1" si="404">IF(OR($U2754="",$R2754=0),"",IF((U$4-NOW())&lt;0,-($U2754-NOW()),0))</f>
        <v/>
      </c>
      <c r="Y2754" s="3" t="str">
        <f t="shared" ref="Y2754:Y2755" si="405">IF(R2754=0,"Đã thanh toán",IF(X2754="","",IF(X2754&lt;=0,"Chưa đến hạn thanh toán",IF(X2754&lt;=30,"Nợ quá hạn 30 ngày",IF(X2754&lt;=60,"Nợ quá hạn từ 30 ngày đến 60 ngày",IF(X2754&lt;=90,"Nợ quá hạn từ 60 ngày đến 90 ngày",IF(X2754&lt;=120,"Nợ quá hạn từ 90 ngày đến 120 ngày","Nợ quá hạn hơn 120 ngày có khả năng mất thanh toán")))))))</f>
        <v>Đã thanh toán</v>
      </c>
      <c r="Z2754" s="250">
        <f>Table1[[#This Row],[Hạn thanh toán]]</f>
        <v>45766</v>
      </c>
      <c r="AA2754" s="250">
        <f>Table1[[#This Row],[Ngày Thanh toán]]</f>
        <v>45772</v>
      </c>
      <c r="AD2754" s="3" t="str">
        <f>IF(Table1[[#This Row],[Mã khách hàng]]="","",VLOOKUP($A2754,Ma_KH!$A:$Q,Ma_KH!O$1,0))</f>
        <v>BRG - FUJIMART</v>
      </c>
      <c r="AE2754" s="3" t="str">
        <f>IF(Table1[[#This Row],[Mã khách hàng]]="","",VLOOKUP($A2754,Ma_KH!$A:$Q,Ma_KH!P$1,0))</f>
        <v>CÔNG TY TNHH BÁN LẺ FUJIMART VIỆT NAM</v>
      </c>
      <c r="AF2754" s="3" t="str">
        <f>VLOOKUP(A2754,Ma_KH!A:Q,Ma_KH!J$1,0)</f>
        <v>Vũ Anh Tuấn</v>
      </c>
    </row>
    <row r="2755" spans="1:32">
      <c r="A2755" s="242" t="s">
        <v>184</v>
      </c>
      <c r="B2755" s="242" t="s">
        <v>5155</v>
      </c>
      <c r="C2755" s="90">
        <v>45736</v>
      </c>
      <c r="D2755" s="91" t="s">
        <v>19602</v>
      </c>
      <c r="E2755" s="318">
        <v>45736</v>
      </c>
      <c r="F2755" s="242" t="s">
        <v>20562</v>
      </c>
      <c r="G2755" s="242" t="s">
        <v>5198</v>
      </c>
      <c r="H2755" s="241">
        <v>697590</v>
      </c>
      <c r="I2755" s="241">
        <v>0</v>
      </c>
      <c r="J2755" s="241">
        <v>55807</v>
      </c>
      <c r="K2755" s="241">
        <v>753397</v>
      </c>
      <c r="L2755" s="8" t="s">
        <v>24</v>
      </c>
      <c r="M2755" s="21">
        <v>45772</v>
      </c>
      <c r="O2755" s="278">
        <f>IF(Table1[[#This Row],[Phân loại]]="Tồn đầu kỳ",Table1[[#This Row],[Tổng giá trị]],0)</f>
        <v>0</v>
      </c>
      <c r="P2755" s="8">
        <f>IF(Table1[[#This Row],[Số còn phải thu ĐK]]&lt;&gt;0,0,IF(Table1[[#This Row],[Phân loại]]="Bán hàng",Table1[[#This Row],[Tổng giá trị]],-Table1[[#This Row],[Tổng giá trị]]))</f>
        <v>753397</v>
      </c>
      <c r="Q2755" s="278">
        <f t="shared" si="403"/>
        <v>753397</v>
      </c>
      <c r="R2755" s="8">
        <f>Table1[[#This Row],[Số còn phải thu ĐK]]+Table1[[#This Row],[Giá Trị HD sau CK]]-Table1[[#This Row],[Số tiền đã thu]]</f>
        <v>0</v>
      </c>
      <c r="S2755" s="7">
        <f>IF(Table1[[#This Row],[Ngày hóa đơn]]&lt;&gt;"",Table1[[#This Row],[Ngày hóa đơn]],Table1[[#This Row],[Ngày hạch toán]])</f>
        <v>45736</v>
      </c>
      <c r="T2755" s="8">
        <v>30</v>
      </c>
      <c r="U2755" s="7">
        <f>IF(Table1[[#This Row],[Ngày tính CN]]="","",S2755+T2755)</f>
        <v>45766</v>
      </c>
      <c r="V2755" s="71">
        <f ca="1">IF(Table1[[#This Row],[Hạn thanh toán]]="","",IF((U2755-NOW())&lt;0,0,(U2755-NOW())))</f>
        <v>0</v>
      </c>
      <c r="W2755" s="278"/>
      <c r="X2755" s="278" t="str">
        <f t="shared" ca="1" si="404"/>
        <v/>
      </c>
      <c r="Y2755" s="3" t="str">
        <f t="shared" si="405"/>
        <v>Đã thanh toán</v>
      </c>
      <c r="Z2755" s="250">
        <f>Table1[[#This Row],[Hạn thanh toán]]</f>
        <v>45766</v>
      </c>
      <c r="AA2755" s="250">
        <f>Table1[[#This Row],[Ngày Thanh toán]]</f>
        <v>45772</v>
      </c>
      <c r="AD2755" s="3" t="str">
        <f>IF(Table1[[#This Row],[Mã khách hàng]]="","",VLOOKUP($A2755,Ma_KH!$A:$Q,Ma_KH!O$1,0))</f>
        <v>BRG - FUJIMART</v>
      </c>
      <c r="AE2755" s="3" t="str">
        <f>IF(Table1[[#This Row],[Mã khách hàng]]="","",VLOOKUP($A2755,Ma_KH!$A:$Q,Ma_KH!P$1,0))</f>
        <v>CÔNG TY TNHH BÁN LẺ FUJIMART VIỆT NAM</v>
      </c>
      <c r="AF2755" s="3" t="str">
        <f>VLOOKUP(A2755,Ma_KH!A:Q,Ma_KH!J$1,0)</f>
        <v>Vũ Anh Tuấn</v>
      </c>
    </row>
    <row r="2756" spans="1:32">
      <c r="A2756" s="242" t="s">
        <v>184</v>
      </c>
      <c r="B2756" s="242" t="s">
        <v>5155</v>
      </c>
      <c r="C2756" s="88">
        <v>45740</v>
      </c>
      <c r="D2756" s="89" t="s">
        <v>19603</v>
      </c>
      <c r="E2756" s="318">
        <v>45740</v>
      </c>
      <c r="F2756" s="242" t="s">
        <v>20563</v>
      </c>
      <c r="G2756" s="242" t="s">
        <v>5343</v>
      </c>
      <c r="H2756" s="241">
        <v>1305137</v>
      </c>
      <c r="I2756" s="241">
        <v>0</v>
      </c>
      <c r="J2756" s="241">
        <v>104411</v>
      </c>
      <c r="K2756" s="241">
        <v>1409548</v>
      </c>
      <c r="L2756" s="8" t="s">
        <v>24</v>
      </c>
      <c r="M2756" s="21">
        <v>45772</v>
      </c>
      <c r="O2756" s="278">
        <f>IF(Table1[[#This Row],[Phân loại]]="Tồn đầu kỳ",Table1[[#This Row],[Tổng giá trị]],0)</f>
        <v>0</v>
      </c>
      <c r="P2756" s="8">
        <f>IF(Table1[[#This Row],[Số còn phải thu ĐK]]&lt;&gt;0,0,IF(Table1[[#This Row],[Phân loại]]="Bán hàng",Table1[[#This Row],[Tổng giá trị]],-Table1[[#This Row],[Tổng giá trị]]))</f>
        <v>1409548</v>
      </c>
      <c r="Q2756" s="278">
        <f t="shared" ref="Q2756:Q2760" si="406">IF(M2756&lt;&gt;"",IF(O2756&lt;&gt;0,O2756,P2756),0)</f>
        <v>1409548</v>
      </c>
      <c r="R2756" s="8">
        <f>Table1[[#This Row],[Số còn phải thu ĐK]]+Table1[[#This Row],[Giá Trị HD sau CK]]-Table1[[#This Row],[Số tiền đã thu]]</f>
        <v>0</v>
      </c>
      <c r="S2756" s="7">
        <f>IF(Table1[[#This Row],[Ngày hóa đơn]]&lt;&gt;"",Table1[[#This Row],[Ngày hóa đơn]],Table1[[#This Row],[Ngày hạch toán]])</f>
        <v>45740</v>
      </c>
      <c r="T2756" s="8">
        <v>30</v>
      </c>
      <c r="U2756" s="7">
        <f>IF(Table1[[#This Row],[Ngày tính CN]]="","",S2756+T2756)</f>
        <v>45770</v>
      </c>
      <c r="V2756" s="71">
        <f ca="1">IF(Table1[[#This Row],[Hạn thanh toán]]="","",IF((U2756-NOW())&lt;0,0,(U2756-NOW())))</f>
        <v>0</v>
      </c>
      <c r="W2756" s="278"/>
      <c r="X2756" s="278" t="str">
        <f t="shared" ref="X2756:X2760" ca="1" si="407">IF(OR($U2756="",$R2756=0),"",IF((U$4-NOW())&lt;0,-($U2756-NOW()),0))</f>
        <v/>
      </c>
      <c r="Y2756" s="3" t="str">
        <f t="shared" ref="Y2756:Y2760" si="408">IF(R2756=0,"Đã thanh toán",IF(X2756="","",IF(X2756&lt;=0,"Chưa đến hạn thanh toán",IF(X2756&lt;=30,"Nợ quá hạn 30 ngày",IF(X2756&lt;=60,"Nợ quá hạn từ 30 ngày đến 60 ngày",IF(X2756&lt;=90,"Nợ quá hạn từ 60 ngày đến 90 ngày",IF(X2756&lt;=120,"Nợ quá hạn từ 90 ngày đến 120 ngày","Nợ quá hạn hơn 120 ngày có khả năng mất thanh toán")))))))</f>
        <v>Đã thanh toán</v>
      </c>
      <c r="Z2756" s="250">
        <f>Table1[[#This Row],[Hạn thanh toán]]</f>
        <v>45770</v>
      </c>
      <c r="AA2756" s="250">
        <f>Table1[[#This Row],[Ngày Thanh toán]]</f>
        <v>45772</v>
      </c>
      <c r="AD2756" s="3" t="str">
        <f>IF(Table1[[#This Row],[Mã khách hàng]]="","",VLOOKUP($A2756,Ma_KH!$A:$Q,Ma_KH!O$1,0))</f>
        <v>BRG - FUJIMART</v>
      </c>
      <c r="AE2756" s="3" t="str">
        <f>IF(Table1[[#This Row],[Mã khách hàng]]="","",VLOOKUP($A2756,Ma_KH!$A:$Q,Ma_KH!P$1,0))</f>
        <v>CÔNG TY TNHH BÁN LẺ FUJIMART VIỆT NAM</v>
      </c>
      <c r="AF2756" s="3" t="str">
        <f>VLOOKUP(A2756,Ma_KH!A:Q,Ma_KH!J$1,0)</f>
        <v>Vũ Anh Tuấn</v>
      </c>
    </row>
    <row r="2757" spans="1:32">
      <c r="A2757" s="242" t="s">
        <v>184</v>
      </c>
      <c r="B2757" s="242" t="s">
        <v>5155</v>
      </c>
      <c r="C2757" s="88">
        <v>45740</v>
      </c>
      <c r="D2757" s="89" t="s">
        <v>19604</v>
      </c>
      <c r="E2757" s="318">
        <v>45740</v>
      </c>
      <c r="F2757" s="242" t="s">
        <v>20564</v>
      </c>
      <c r="G2757" s="242" t="s">
        <v>5345</v>
      </c>
      <c r="H2757" s="241">
        <v>1085010</v>
      </c>
      <c r="I2757" s="241">
        <v>0</v>
      </c>
      <c r="J2757" s="241">
        <v>86801</v>
      </c>
      <c r="K2757" s="241">
        <v>1171811</v>
      </c>
      <c r="L2757" s="8" t="s">
        <v>24</v>
      </c>
      <c r="M2757" s="21">
        <v>45772</v>
      </c>
      <c r="O2757" s="278">
        <f>IF(Table1[[#This Row],[Phân loại]]="Tồn đầu kỳ",Table1[[#This Row],[Tổng giá trị]],0)</f>
        <v>0</v>
      </c>
      <c r="P2757" s="8">
        <f>IF(Table1[[#This Row],[Số còn phải thu ĐK]]&lt;&gt;0,0,IF(Table1[[#This Row],[Phân loại]]="Bán hàng",Table1[[#This Row],[Tổng giá trị]],-Table1[[#This Row],[Tổng giá trị]]))</f>
        <v>1171811</v>
      </c>
      <c r="Q2757" s="278">
        <f t="shared" si="406"/>
        <v>1171811</v>
      </c>
      <c r="R2757" s="8">
        <f>Table1[[#This Row],[Số còn phải thu ĐK]]+Table1[[#This Row],[Giá Trị HD sau CK]]-Table1[[#This Row],[Số tiền đã thu]]</f>
        <v>0</v>
      </c>
      <c r="S2757" s="7">
        <f>IF(Table1[[#This Row],[Ngày hóa đơn]]&lt;&gt;"",Table1[[#This Row],[Ngày hóa đơn]],Table1[[#This Row],[Ngày hạch toán]])</f>
        <v>45740</v>
      </c>
      <c r="T2757" s="8">
        <v>30</v>
      </c>
      <c r="U2757" s="7">
        <f>IF(Table1[[#This Row],[Ngày tính CN]]="","",S2757+T2757)</f>
        <v>45770</v>
      </c>
      <c r="V2757" s="71">
        <f ca="1">IF(Table1[[#This Row],[Hạn thanh toán]]="","",IF((U2757-NOW())&lt;0,0,(U2757-NOW())))</f>
        <v>0</v>
      </c>
      <c r="W2757" s="278"/>
      <c r="X2757" s="278" t="str">
        <f t="shared" ca="1" si="407"/>
        <v/>
      </c>
      <c r="Y2757" s="3" t="str">
        <f t="shared" si="408"/>
        <v>Đã thanh toán</v>
      </c>
      <c r="Z2757" s="250">
        <f>Table1[[#This Row],[Hạn thanh toán]]</f>
        <v>45770</v>
      </c>
      <c r="AA2757" s="250">
        <f>Table1[[#This Row],[Ngày Thanh toán]]</f>
        <v>45772</v>
      </c>
      <c r="AD2757" s="3" t="str">
        <f>IF(Table1[[#This Row],[Mã khách hàng]]="","",VLOOKUP($A2757,Ma_KH!$A:$Q,Ma_KH!O$1,0))</f>
        <v>BRG - FUJIMART</v>
      </c>
      <c r="AE2757" s="3" t="str">
        <f>IF(Table1[[#This Row],[Mã khách hàng]]="","",VLOOKUP($A2757,Ma_KH!$A:$Q,Ma_KH!P$1,0))</f>
        <v>CÔNG TY TNHH BÁN LẺ FUJIMART VIỆT NAM</v>
      </c>
      <c r="AF2757" s="3" t="str">
        <f>VLOOKUP(A2757,Ma_KH!A:Q,Ma_KH!J$1,0)</f>
        <v>Vũ Anh Tuấn</v>
      </c>
    </row>
    <row r="2758" spans="1:32">
      <c r="A2758" s="242" t="s">
        <v>184</v>
      </c>
      <c r="B2758" s="242" t="s">
        <v>5155</v>
      </c>
      <c r="C2758" s="88">
        <v>45740</v>
      </c>
      <c r="D2758" s="89" t="s">
        <v>19605</v>
      </c>
      <c r="E2758" s="318">
        <v>45740</v>
      </c>
      <c r="F2758" s="242" t="s">
        <v>20565</v>
      </c>
      <c r="G2758" s="242" t="s">
        <v>5207</v>
      </c>
      <c r="H2758" s="241">
        <v>1463480</v>
      </c>
      <c r="I2758" s="241">
        <v>0</v>
      </c>
      <c r="J2758" s="241">
        <v>117078</v>
      </c>
      <c r="K2758" s="241">
        <v>1580558</v>
      </c>
      <c r="L2758" s="8" t="s">
        <v>24</v>
      </c>
      <c r="M2758" s="21">
        <v>45772</v>
      </c>
      <c r="O2758" s="278">
        <f>IF(Table1[[#This Row],[Phân loại]]="Tồn đầu kỳ",Table1[[#This Row],[Tổng giá trị]],0)</f>
        <v>0</v>
      </c>
      <c r="P2758" s="8">
        <f>IF(Table1[[#This Row],[Số còn phải thu ĐK]]&lt;&gt;0,0,IF(Table1[[#This Row],[Phân loại]]="Bán hàng",Table1[[#This Row],[Tổng giá trị]],-Table1[[#This Row],[Tổng giá trị]]))</f>
        <v>1580558</v>
      </c>
      <c r="Q2758" s="278">
        <f t="shared" si="406"/>
        <v>1580558</v>
      </c>
      <c r="R2758" s="8">
        <f>Table1[[#This Row],[Số còn phải thu ĐK]]+Table1[[#This Row],[Giá Trị HD sau CK]]-Table1[[#This Row],[Số tiền đã thu]]</f>
        <v>0</v>
      </c>
      <c r="S2758" s="7">
        <f>IF(Table1[[#This Row],[Ngày hóa đơn]]&lt;&gt;"",Table1[[#This Row],[Ngày hóa đơn]],Table1[[#This Row],[Ngày hạch toán]])</f>
        <v>45740</v>
      </c>
      <c r="T2758" s="8">
        <v>30</v>
      </c>
      <c r="U2758" s="7">
        <f>IF(Table1[[#This Row],[Ngày tính CN]]="","",S2758+T2758)</f>
        <v>45770</v>
      </c>
      <c r="V2758" s="71">
        <f ca="1">IF(Table1[[#This Row],[Hạn thanh toán]]="","",IF((U2758-NOW())&lt;0,0,(U2758-NOW())))</f>
        <v>0</v>
      </c>
      <c r="W2758" s="278"/>
      <c r="X2758" s="278" t="str">
        <f t="shared" ca="1" si="407"/>
        <v/>
      </c>
      <c r="Y2758" s="3" t="str">
        <f t="shared" si="408"/>
        <v>Đã thanh toán</v>
      </c>
      <c r="Z2758" s="250">
        <f>Table1[[#This Row],[Hạn thanh toán]]</f>
        <v>45770</v>
      </c>
      <c r="AA2758" s="250">
        <f>Table1[[#This Row],[Ngày Thanh toán]]</f>
        <v>45772</v>
      </c>
      <c r="AD2758" s="3" t="str">
        <f>IF(Table1[[#This Row],[Mã khách hàng]]="","",VLOOKUP($A2758,Ma_KH!$A:$Q,Ma_KH!O$1,0))</f>
        <v>BRG - FUJIMART</v>
      </c>
      <c r="AE2758" s="3" t="str">
        <f>IF(Table1[[#This Row],[Mã khách hàng]]="","",VLOOKUP($A2758,Ma_KH!$A:$Q,Ma_KH!P$1,0))</f>
        <v>CÔNG TY TNHH BÁN LẺ FUJIMART VIỆT NAM</v>
      </c>
      <c r="AF2758" s="3" t="str">
        <f>VLOOKUP(A2758,Ma_KH!A:Q,Ma_KH!J$1,0)</f>
        <v>Vũ Anh Tuấn</v>
      </c>
    </row>
    <row r="2759" spans="1:32">
      <c r="A2759" s="242" t="s">
        <v>184</v>
      </c>
      <c r="B2759" s="242" t="s">
        <v>5155</v>
      </c>
      <c r="C2759" s="88">
        <v>45740</v>
      </c>
      <c r="D2759" s="89" t="s">
        <v>19606</v>
      </c>
      <c r="E2759" s="318">
        <v>45740</v>
      </c>
      <c r="F2759" s="242" t="s">
        <v>20566</v>
      </c>
      <c r="G2759" s="242" t="s">
        <v>5233</v>
      </c>
      <c r="H2759" s="241">
        <v>1925310</v>
      </c>
      <c r="I2759" s="241">
        <v>0</v>
      </c>
      <c r="J2759" s="241">
        <v>154025</v>
      </c>
      <c r="K2759" s="241">
        <v>2079335</v>
      </c>
      <c r="L2759" s="8" t="s">
        <v>24</v>
      </c>
      <c r="M2759" s="21">
        <v>45772</v>
      </c>
      <c r="O2759" s="278">
        <f>IF(Table1[[#This Row],[Phân loại]]="Tồn đầu kỳ",Table1[[#This Row],[Tổng giá trị]],0)</f>
        <v>0</v>
      </c>
      <c r="P2759" s="8">
        <f>IF(Table1[[#This Row],[Số còn phải thu ĐK]]&lt;&gt;0,0,IF(Table1[[#This Row],[Phân loại]]="Bán hàng",Table1[[#This Row],[Tổng giá trị]],-Table1[[#This Row],[Tổng giá trị]]))</f>
        <v>2079335</v>
      </c>
      <c r="Q2759" s="278">
        <f t="shared" si="406"/>
        <v>2079335</v>
      </c>
      <c r="R2759" s="8">
        <f>Table1[[#This Row],[Số còn phải thu ĐK]]+Table1[[#This Row],[Giá Trị HD sau CK]]-Table1[[#This Row],[Số tiền đã thu]]</f>
        <v>0</v>
      </c>
      <c r="S2759" s="7">
        <f>IF(Table1[[#This Row],[Ngày hóa đơn]]&lt;&gt;"",Table1[[#This Row],[Ngày hóa đơn]],Table1[[#This Row],[Ngày hạch toán]])</f>
        <v>45740</v>
      </c>
      <c r="T2759" s="8">
        <v>30</v>
      </c>
      <c r="U2759" s="7">
        <f>IF(Table1[[#This Row],[Ngày tính CN]]="","",S2759+T2759)</f>
        <v>45770</v>
      </c>
      <c r="V2759" s="71">
        <f ca="1">IF(Table1[[#This Row],[Hạn thanh toán]]="","",IF((U2759-NOW())&lt;0,0,(U2759-NOW())))</f>
        <v>0</v>
      </c>
      <c r="W2759" s="278"/>
      <c r="X2759" s="278" t="str">
        <f t="shared" ca="1" si="407"/>
        <v/>
      </c>
      <c r="Y2759" s="3" t="str">
        <f t="shared" si="408"/>
        <v>Đã thanh toán</v>
      </c>
      <c r="Z2759" s="250">
        <f>Table1[[#This Row],[Hạn thanh toán]]</f>
        <v>45770</v>
      </c>
      <c r="AA2759" s="250">
        <f>Table1[[#This Row],[Ngày Thanh toán]]</f>
        <v>45772</v>
      </c>
      <c r="AD2759" s="3" t="str">
        <f>IF(Table1[[#This Row],[Mã khách hàng]]="","",VLOOKUP($A2759,Ma_KH!$A:$Q,Ma_KH!O$1,0))</f>
        <v>BRG - FUJIMART</v>
      </c>
      <c r="AE2759" s="3" t="str">
        <f>IF(Table1[[#This Row],[Mã khách hàng]]="","",VLOOKUP($A2759,Ma_KH!$A:$Q,Ma_KH!P$1,0))</f>
        <v>CÔNG TY TNHH BÁN LẺ FUJIMART VIỆT NAM</v>
      </c>
      <c r="AF2759" s="3" t="str">
        <f>VLOOKUP(A2759,Ma_KH!A:Q,Ma_KH!J$1,0)</f>
        <v>Vũ Anh Tuấn</v>
      </c>
    </row>
    <row r="2760" spans="1:32">
      <c r="A2760" s="242" t="s">
        <v>184</v>
      </c>
      <c r="B2760" s="242" t="s">
        <v>5155</v>
      </c>
      <c r="C2760" s="90">
        <v>45740</v>
      </c>
      <c r="D2760" s="91" t="s">
        <v>19607</v>
      </c>
      <c r="E2760" s="318">
        <v>45740</v>
      </c>
      <c r="F2760" s="242" t="s">
        <v>20567</v>
      </c>
      <c r="G2760" s="242" t="s">
        <v>5215</v>
      </c>
      <c r="H2760" s="241">
        <v>856740</v>
      </c>
      <c r="I2760" s="241">
        <v>0</v>
      </c>
      <c r="J2760" s="241">
        <v>68539</v>
      </c>
      <c r="K2760" s="241">
        <v>925279</v>
      </c>
      <c r="L2760" s="8" t="s">
        <v>24</v>
      </c>
      <c r="M2760" s="21">
        <v>45772</v>
      </c>
      <c r="O2760" s="278">
        <f>IF(Table1[[#This Row],[Phân loại]]="Tồn đầu kỳ",Table1[[#This Row],[Tổng giá trị]],0)</f>
        <v>0</v>
      </c>
      <c r="P2760" s="8">
        <f>IF(Table1[[#This Row],[Số còn phải thu ĐK]]&lt;&gt;0,0,IF(Table1[[#This Row],[Phân loại]]="Bán hàng",Table1[[#This Row],[Tổng giá trị]],-Table1[[#This Row],[Tổng giá trị]]))</f>
        <v>925279</v>
      </c>
      <c r="Q2760" s="278">
        <f t="shared" si="406"/>
        <v>925279</v>
      </c>
      <c r="R2760" s="8">
        <f>Table1[[#This Row],[Số còn phải thu ĐK]]+Table1[[#This Row],[Giá Trị HD sau CK]]-Table1[[#This Row],[Số tiền đã thu]]</f>
        <v>0</v>
      </c>
      <c r="S2760" s="7">
        <f>IF(Table1[[#This Row],[Ngày hóa đơn]]&lt;&gt;"",Table1[[#This Row],[Ngày hóa đơn]],Table1[[#This Row],[Ngày hạch toán]])</f>
        <v>45740</v>
      </c>
      <c r="T2760" s="8">
        <v>30</v>
      </c>
      <c r="U2760" s="7">
        <f>IF(Table1[[#This Row],[Ngày tính CN]]="","",S2760+T2760)</f>
        <v>45770</v>
      </c>
      <c r="V2760" s="71">
        <f ca="1">IF(Table1[[#This Row],[Hạn thanh toán]]="","",IF((U2760-NOW())&lt;0,0,(U2760-NOW())))</f>
        <v>0</v>
      </c>
      <c r="W2760" s="278"/>
      <c r="X2760" s="278" t="str">
        <f t="shared" ca="1" si="407"/>
        <v/>
      </c>
      <c r="Y2760" s="3" t="str">
        <f t="shared" si="408"/>
        <v>Đã thanh toán</v>
      </c>
      <c r="Z2760" s="250">
        <f>Table1[[#This Row],[Hạn thanh toán]]</f>
        <v>45770</v>
      </c>
      <c r="AA2760" s="250">
        <f>Table1[[#This Row],[Ngày Thanh toán]]</f>
        <v>45772</v>
      </c>
      <c r="AD2760" s="3" t="str">
        <f>IF(Table1[[#This Row],[Mã khách hàng]]="","",VLOOKUP($A2760,Ma_KH!$A:$Q,Ma_KH!O$1,0))</f>
        <v>BRG - FUJIMART</v>
      </c>
      <c r="AE2760" s="3" t="str">
        <f>IF(Table1[[#This Row],[Mã khách hàng]]="","",VLOOKUP($A2760,Ma_KH!$A:$Q,Ma_KH!P$1,0))</f>
        <v>CÔNG TY TNHH BÁN LẺ FUJIMART VIỆT NAM</v>
      </c>
      <c r="AF2760" s="3" t="str">
        <f>VLOOKUP(A2760,Ma_KH!A:Q,Ma_KH!J$1,0)</f>
        <v>Vũ Anh Tuấn</v>
      </c>
    </row>
    <row r="2761" spans="1:32">
      <c r="A2761" s="242" t="s">
        <v>184</v>
      </c>
      <c r="B2761" s="242" t="s">
        <v>5155</v>
      </c>
      <c r="C2761" s="90">
        <v>45741</v>
      </c>
      <c r="D2761" s="91" t="s">
        <v>19608</v>
      </c>
      <c r="E2761" s="318">
        <v>45741</v>
      </c>
      <c r="F2761" s="242" t="s">
        <v>20568</v>
      </c>
      <c r="G2761" s="242" t="s">
        <v>5326</v>
      </c>
      <c r="H2761" s="241">
        <v>1088372</v>
      </c>
      <c r="I2761" s="241">
        <v>0</v>
      </c>
      <c r="J2761" s="241">
        <v>87070</v>
      </c>
      <c r="K2761" s="241">
        <v>1175442</v>
      </c>
      <c r="L2761" s="8" t="s">
        <v>24</v>
      </c>
      <c r="M2761" s="21">
        <v>45772</v>
      </c>
      <c r="O2761" s="278">
        <f>IF(Table1[[#This Row],[Phân loại]]="Tồn đầu kỳ",Table1[[#This Row],[Tổng giá trị]],0)</f>
        <v>0</v>
      </c>
      <c r="P2761" s="8">
        <f>IF(Table1[[#This Row],[Số còn phải thu ĐK]]&lt;&gt;0,0,IF(Table1[[#This Row],[Phân loại]]="Bán hàng",Table1[[#This Row],[Tổng giá trị]],-Table1[[#This Row],[Tổng giá trị]]))</f>
        <v>1175442</v>
      </c>
      <c r="Q2761" s="278">
        <f>IF(M2761&lt;&gt;"",IF(O2761&lt;&gt;0,O2761,P2761),0)</f>
        <v>1175442</v>
      </c>
      <c r="R2761" s="8">
        <f>Table1[[#This Row],[Số còn phải thu ĐK]]+Table1[[#This Row],[Giá Trị HD sau CK]]-Table1[[#This Row],[Số tiền đã thu]]</f>
        <v>0</v>
      </c>
      <c r="S2761" s="7">
        <f>IF(Table1[[#This Row],[Ngày hóa đơn]]&lt;&gt;"",Table1[[#This Row],[Ngày hóa đơn]],Table1[[#This Row],[Ngày hạch toán]])</f>
        <v>45741</v>
      </c>
      <c r="T2761" s="8">
        <v>30</v>
      </c>
      <c r="U2761" s="7">
        <f>IF(Table1[[#This Row],[Ngày tính CN]]="","",S2761+T2761)</f>
        <v>45771</v>
      </c>
      <c r="V2761" s="71">
        <f ca="1">IF(Table1[[#This Row],[Hạn thanh toán]]="","",IF((U2761-NOW())&lt;0,0,(U2761-NOW())))</f>
        <v>0</v>
      </c>
      <c r="W2761" s="278"/>
      <c r="X2761" s="278" t="str">
        <f ca="1">IF(OR($U2761="",$R2761=0),"",IF((U$4-NOW())&lt;0,-($U2761-NOW()),0))</f>
        <v/>
      </c>
      <c r="Y2761" s="3" t="str">
        <f>IF(R2761=0,"Đã thanh toán",IF(X2761="","",IF(X2761&lt;=0,"Chưa đến hạn thanh toán",IF(X2761&lt;=30,"Nợ quá hạn 30 ngày",IF(X2761&lt;=60,"Nợ quá hạn từ 30 ngày đến 60 ngày",IF(X2761&lt;=90,"Nợ quá hạn từ 60 ngày đến 90 ngày",IF(X2761&lt;=120,"Nợ quá hạn từ 90 ngày đến 120 ngày","Nợ quá hạn hơn 120 ngày có khả năng mất thanh toán")))))))</f>
        <v>Đã thanh toán</v>
      </c>
      <c r="Z2761" s="250">
        <f>Table1[[#This Row],[Hạn thanh toán]]</f>
        <v>45771</v>
      </c>
      <c r="AA2761" s="250">
        <f>Table1[[#This Row],[Ngày Thanh toán]]</f>
        <v>45772</v>
      </c>
      <c r="AD2761" s="3" t="str">
        <f>IF(Table1[[#This Row],[Mã khách hàng]]="","",VLOOKUP($A2761,Ma_KH!$A:$Q,Ma_KH!O$1,0))</f>
        <v>BRG - FUJIMART</v>
      </c>
      <c r="AE2761" s="3" t="str">
        <f>IF(Table1[[#This Row],[Mã khách hàng]]="","",VLOOKUP($A2761,Ma_KH!$A:$Q,Ma_KH!P$1,0))</f>
        <v>CÔNG TY TNHH BÁN LẺ FUJIMART VIỆT NAM</v>
      </c>
      <c r="AF2761" s="3" t="str">
        <f>VLOOKUP(A2761,Ma_KH!A:Q,Ma_KH!J$1,0)</f>
        <v>Vũ Anh Tuấn</v>
      </c>
    </row>
    <row r="2762" spans="1:32">
      <c r="A2762" s="242" t="s">
        <v>184</v>
      </c>
      <c r="B2762" s="242" t="s">
        <v>5155</v>
      </c>
      <c r="C2762" s="88">
        <v>45741</v>
      </c>
      <c r="D2762" s="89" t="s">
        <v>19609</v>
      </c>
      <c r="E2762" s="318">
        <v>45741</v>
      </c>
      <c r="F2762" s="242" t="s">
        <v>20569</v>
      </c>
      <c r="G2762" s="242" t="s">
        <v>5213</v>
      </c>
      <c r="H2762" s="241">
        <v>823031</v>
      </c>
      <c r="I2762" s="241">
        <v>0</v>
      </c>
      <c r="J2762" s="241">
        <v>65842</v>
      </c>
      <c r="K2762" s="241">
        <v>888873</v>
      </c>
      <c r="L2762" s="8" t="s">
        <v>24</v>
      </c>
      <c r="M2762" s="21">
        <v>45772</v>
      </c>
      <c r="O2762" s="278">
        <f>IF(Table1[[#This Row],[Phân loại]]="Tồn đầu kỳ",Table1[[#This Row],[Tổng giá trị]],0)</f>
        <v>0</v>
      </c>
      <c r="P2762" s="8">
        <f>IF(Table1[[#This Row],[Số còn phải thu ĐK]]&lt;&gt;0,0,IF(Table1[[#This Row],[Phân loại]]="Bán hàng",Table1[[#This Row],[Tổng giá trị]],-Table1[[#This Row],[Tổng giá trị]]))</f>
        <v>888873</v>
      </c>
      <c r="Q2762" s="278">
        <f t="shared" ref="Q2762:Q2763" si="409">IF(M2762&lt;&gt;"",IF(O2762&lt;&gt;0,O2762,P2762),0)</f>
        <v>888873</v>
      </c>
      <c r="R2762" s="8">
        <f>Table1[[#This Row],[Số còn phải thu ĐK]]+Table1[[#This Row],[Giá Trị HD sau CK]]-Table1[[#This Row],[Số tiền đã thu]]</f>
        <v>0</v>
      </c>
      <c r="S2762" s="7">
        <f>IF(Table1[[#This Row],[Ngày hóa đơn]]&lt;&gt;"",Table1[[#This Row],[Ngày hóa đơn]],Table1[[#This Row],[Ngày hạch toán]])</f>
        <v>45741</v>
      </c>
      <c r="T2762" s="8">
        <v>30</v>
      </c>
      <c r="U2762" s="7">
        <f>IF(Table1[[#This Row],[Ngày tính CN]]="","",S2762+T2762)</f>
        <v>45771</v>
      </c>
      <c r="V2762" s="71">
        <f ca="1">IF(Table1[[#This Row],[Hạn thanh toán]]="","",IF((U2762-NOW())&lt;0,0,(U2762-NOW())))</f>
        <v>0</v>
      </c>
      <c r="W2762" s="278"/>
      <c r="X2762" s="278" t="str">
        <f t="shared" ref="X2762:X2763" ca="1" si="410">IF(OR($U2762="",$R2762=0),"",IF((U$4-NOW())&lt;0,-($U2762-NOW()),0))</f>
        <v/>
      </c>
      <c r="Y2762" s="3" t="str">
        <f t="shared" ref="Y2762:Y2763" si="411">IF(R2762=0,"Đã thanh toán",IF(X2762="","",IF(X2762&lt;=0,"Chưa đến hạn thanh toán",IF(X2762&lt;=30,"Nợ quá hạn 30 ngày",IF(X2762&lt;=60,"Nợ quá hạn từ 30 ngày đến 60 ngày",IF(X2762&lt;=90,"Nợ quá hạn từ 60 ngày đến 90 ngày",IF(X2762&lt;=120,"Nợ quá hạn từ 90 ngày đến 120 ngày","Nợ quá hạn hơn 120 ngày có khả năng mất thanh toán")))))))</f>
        <v>Đã thanh toán</v>
      </c>
      <c r="Z2762" s="250">
        <f>Table1[[#This Row],[Hạn thanh toán]]</f>
        <v>45771</v>
      </c>
      <c r="AA2762" s="250">
        <f>Table1[[#This Row],[Ngày Thanh toán]]</f>
        <v>45772</v>
      </c>
      <c r="AD2762" s="3" t="str">
        <f>IF(Table1[[#This Row],[Mã khách hàng]]="","",VLOOKUP($A2762,Ma_KH!$A:$Q,Ma_KH!O$1,0))</f>
        <v>BRG - FUJIMART</v>
      </c>
      <c r="AE2762" s="3" t="str">
        <f>IF(Table1[[#This Row],[Mã khách hàng]]="","",VLOOKUP($A2762,Ma_KH!$A:$Q,Ma_KH!P$1,0))</f>
        <v>CÔNG TY TNHH BÁN LẺ FUJIMART VIỆT NAM</v>
      </c>
      <c r="AF2762" s="3" t="str">
        <f>VLOOKUP(A2762,Ma_KH!A:Q,Ma_KH!J$1,0)</f>
        <v>Vũ Anh Tuấn</v>
      </c>
    </row>
    <row r="2763" spans="1:32">
      <c r="A2763" s="242" t="s">
        <v>184</v>
      </c>
      <c r="B2763" s="242" t="s">
        <v>5155</v>
      </c>
      <c r="C2763" s="90">
        <v>45741</v>
      </c>
      <c r="D2763" s="91" t="s">
        <v>19610</v>
      </c>
      <c r="E2763" s="318">
        <v>45741</v>
      </c>
      <c r="F2763" s="242" t="s">
        <v>20570</v>
      </c>
      <c r="G2763" s="242" t="s">
        <v>5297</v>
      </c>
      <c r="H2763" s="241">
        <v>1106382</v>
      </c>
      <c r="I2763" s="241">
        <v>0</v>
      </c>
      <c r="J2763" s="241">
        <v>88511</v>
      </c>
      <c r="K2763" s="241">
        <v>1194893</v>
      </c>
      <c r="L2763" s="8" t="s">
        <v>24</v>
      </c>
      <c r="M2763" s="21">
        <v>45772</v>
      </c>
      <c r="O2763" s="278">
        <f>IF(Table1[[#This Row],[Phân loại]]="Tồn đầu kỳ",Table1[[#This Row],[Tổng giá trị]],0)</f>
        <v>0</v>
      </c>
      <c r="P2763" s="8">
        <f>IF(Table1[[#This Row],[Số còn phải thu ĐK]]&lt;&gt;0,0,IF(Table1[[#This Row],[Phân loại]]="Bán hàng",Table1[[#This Row],[Tổng giá trị]],-Table1[[#This Row],[Tổng giá trị]]))</f>
        <v>1194893</v>
      </c>
      <c r="Q2763" s="278">
        <f t="shared" si="409"/>
        <v>1194893</v>
      </c>
      <c r="R2763" s="8">
        <f>Table1[[#This Row],[Số còn phải thu ĐK]]+Table1[[#This Row],[Giá Trị HD sau CK]]-Table1[[#This Row],[Số tiền đã thu]]</f>
        <v>0</v>
      </c>
      <c r="S2763" s="7">
        <f>IF(Table1[[#This Row],[Ngày hóa đơn]]&lt;&gt;"",Table1[[#This Row],[Ngày hóa đơn]],Table1[[#This Row],[Ngày hạch toán]])</f>
        <v>45741</v>
      </c>
      <c r="T2763" s="8">
        <v>30</v>
      </c>
      <c r="U2763" s="7">
        <f>IF(Table1[[#This Row],[Ngày tính CN]]="","",S2763+T2763)</f>
        <v>45771</v>
      </c>
      <c r="V2763" s="71">
        <f ca="1">IF(Table1[[#This Row],[Hạn thanh toán]]="","",IF((U2763-NOW())&lt;0,0,(U2763-NOW())))</f>
        <v>0</v>
      </c>
      <c r="W2763" s="278"/>
      <c r="X2763" s="278" t="str">
        <f t="shared" ca="1" si="410"/>
        <v/>
      </c>
      <c r="Y2763" s="3" t="str">
        <f t="shared" si="411"/>
        <v>Đã thanh toán</v>
      </c>
      <c r="Z2763" s="250">
        <f>Table1[[#This Row],[Hạn thanh toán]]</f>
        <v>45771</v>
      </c>
      <c r="AA2763" s="250">
        <f>Table1[[#This Row],[Ngày Thanh toán]]</f>
        <v>45772</v>
      </c>
      <c r="AD2763" s="3" t="str">
        <f>IF(Table1[[#This Row],[Mã khách hàng]]="","",VLOOKUP($A2763,Ma_KH!$A:$Q,Ma_KH!O$1,0))</f>
        <v>BRG - FUJIMART</v>
      </c>
      <c r="AE2763" s="3" t="str">
        <f>IF(Table1[[#This Row],[Mã khách hàng]]="","",VLOOKUP($A2763,Ma_KH!$A:$Q,Ma_KH!P$1,0))</f>
        <v>CÔNG TY TNHH BÁN LẺ FUJIMART VIỆT NAM</v>
      </c>
      <c r="AF2763" s="3" t="str">
        <f>VLOOKUP(A2763,Ma_KH!A:Q,Ma_KH!J$1,0)</f>
        <v>Vũ Anh Tuấn</v>
      </c>
    </row>
    <row r="2764" spans="1:32">
      <c r="A2764" s="242" t="s">
        <v>184</v>
      </c>
      <c r="B2764" s="242" t="s">
        <v>5155</v>
      </c>
      <c r="C2764" s="88">
        <v>45741</v>
      </c>
      <c r="D2764" s="89" t="s">
        <v>19611</v>
      </c>
      <c r="E2764" s="318">
        <v>45741</v>
      </c>
      <c r="F2764" s="242" t="s">
        <v>20571</v>
      </c>
      <c r="G2764" s="242" t="s">
        <v>5353</v>
      </c>
      <c r="H2764" s="241">
        <v>986889</v>
      </c>
      <c r="I2764" s="241">
        <v>0</v>
      </c>
      <c r="J2764" s="241">
        <v>78951</v>
      </c>
      <c r="K2764" s="241">
        <v>1065840</v>
      </c>
      <c r="L2764" s="8" t="s">
        <v>24</v>
      </c>
      <c r="M2764" s="21">
        <v>45772</v>
      </c>
      <c r="O2764" s="278">
        <f>IF(Table1[[#This Row],[Phân loại]]="Tồn đầu kỳ",Table1[[#This Row],[Tổng giá trị]],0)</f>
        <v>0</v>
      </c>
      <c r="P2764" s="8">
        <f>IF(Table1[[#This Row],[Số còn phải thu ĐK]]&lt;&gt;0,0,IF(Table1[[#This Row],[Phân loại]]="Bán hàng",Table1[[#This Row],[Tổng giá trị]],-Table1[[#This Row],[Tổng giá trị]]))</f>
        <v>1065840</v>
      </c>
      <c r="Q2764" s="278">
        <f t="shared" ref="Q2764:Q2765" si="412">IF(M2764&lt;&gt;"",IF(O2764&lt;&gt;0,O2764,P2764),0)</f>
        <v>1065840</v>
      </c>
      <c r="R2764" s="8">
        <f>Table1[[#This Row],[Số còn phải thu ĐK]]+Table1[[#This Row],[Giá Trị HD sau CK]]-Table1[[#This Row],[Số tiền đã thu]]</f>
        <v>0</v>
      </c>
      <c r="S2764" s="7">
        <f>IF(Table1[[#This Row],[Ngày hóa đơn]]&lt;&gt;"",Table1[[#This Row],[Ngày hóa đơn]],Table1[[#This Row],[Ngày hạch toán]])</f>
        <v>45741</v>
      </c>
      <c r="T2764" s="8">
        <v>30</v>
      </c>
      <c r="U2764" s="7">
        <f>IF(Table1[[#This Row],[Ngày tính CN]]="","",S2764+T2764)</f>
        <v>45771</v>
      </c>
      <c r="V2764" s="71">
        <f ca="1">IF(Table1[[#This Row],[Hạn thanh toán]]="","",IF((U2764-NOW())&lt;0,0,(U2764-NOW())))</f>
        <v>0</v>
      </c>
      <c r="W2764" s="278"/>
      <c r="X2764" s="278" t="str">
        <f t="shared" ref="X2764:X2765" ca="1" si="413">IF(OR($U2764="",$R2764=0),"",IF((U$4-NOW())&lt;0,-($U2764-NOW()),0))</f>
        <v/>
      </c>
      <c r="Y2764" s="3" t="str">
        <f t="shared" ref="Y2764:Y2765" si="414">IF(R2764=0,"Đã thanh toán",IF(X2764="","",IF(X2764&lt;=0,"Chưa đến hạn thanh toán",IF(X2764&lt;=30,"Nợ quá hạn 30 ngày",IF(X2764&lt;=60,"Nợ quá hạn từ 30 ngày đến 60 ngày",IF(X2764&lt;=90,"Nợ quá hạn từ 60 ngày đến 90 ngày",IF(X2764&lt;=120,"Nợ quá hạn từ 90 ngày đến 120 ngày","Nợ quá hạn hơn 120 ngày có khả năng mất thanh toán")))))))</f>
        <v>Đã thanh toán</v>
      </c>
      <c r="Z2764" s="250">
        <f>Table1[[#This Row],[Hạn thanh toán]]</f>
        <v>45771</v>
      </c>
      <c r="AA2764" s="250">
        <f>Table1[[#This Row],[Ngày Thanh toán]]</f>
        <v>45772</v>
      </c>
      <c r="AD2764" s="3" t="str">
        <f>IF(Table1[[#This Row],[Mã khách hàng]]="","",VLOOKUP($A2764,Ma_KH!$A:$Q,Ma_KH!O$1,0))</f>
        <v>BRG - FUJIMART</v>
      </c>
      <c r="AE2764" s="3" t="str">
        <f>IF(Table1[[#This Row],[Mã khách hàng]]="","",VLOOKUP($A2764,Ma_KH!$A:$Q,Ma_KH!P$1,0))</f>
        <v>CÔNG TY TNHH BÁN LẺ FUJIMART VIỆT NAM</v>
      </c>
      <c r="AF2764" s="3" t="str">
        <f>VLOOKUP(A2764,Ma_KH!A:Q,Ma_KH!J$1,0)</f>
        <v>Vũ Anh Tuấn</v>
      </c>
    </row>
    <row r="2765" spans="1:32">
      <c r="A2765" s="242" t="s">
        <v>184</v>
      </c>
      <c r="B2765" s="242" t="s">
        <v>5155</v>
      </c>
      <c r="C2765" s="90">
        <v>45741</v>
      </c>
      <c r="D2765" s="91" t="s">
        <v>19612</v>
      </c>
      <c r="E2765" s="318">
        <v>45741</v>
      </c>
      <c r="F2765" s="242" t="s">
        <v>20572</v>
      </c>
      <c r="G2765" s="242" t="s">
        <v>5285</v>
      </c>
      <c r="H2765" s="241">
        <v>1427120</v>
      </c>
      <c r="I2765" s="241">
        <v>0</v>
      </c>
      <c r="J2765" s="241">
        <v>114170</v>
      </c>
      <c r="K2765" s="241">
        <v>1541290</v>
      </c>
      <c r="L2765" s="8" t="s">
        <v>24</v>
      </c>
      <c r="M2765" s="21">
        <v>45772</v>
      </c>
      <c r="O2765" s="278">
        <f>IF(Table1[[#This Row],[Phân loại]]="Tồn đầu kỳ",Table1[[#This Row],[Tổng giá trị]],0)</f>
        <v>0</v>
      </c>
      <c r="P2765" s="8">
        <f>IF(Table1[[#This Row],[Số còn phải thu ĐK]]&lt;&gt;0,0,IF(Table1[[#This Row],[Phân loại]]="Bán hàng",Table1[[#This Row],[Tổng giá trị]],-Table1[[#This Row],[Tổng giá trị]]))</f>
        <v>1541290</v>
      </c>
      <c r="Q2765" s="278">
        <f t="shared" si="412"/>
        <v>1541290</v>
      </c>
      <c r="R2765" s="8">
        <f>Table1[[#This Row],[Số còn phải thu ĐK]]+Table1[[#This Row],[Giá Trị HD sau CK]]-Table1[[#This Row],[Số tiền đã thu]]</f>
        <v>0</v>
      </c>
      <c r="S2765" s="7">
        <f>IF(Table1[[#This Row],[Ngày hóa đơn]]&lt;&gt;"",Table1[[#This Row],[Ngày hóa đơn]],Table1[[#This Row],[Ngày hạch toán]])</f>
        <v>45741</v>
      </c>
      <c r="T2765" s="8">
        <v>30</v>
      </c>
      <c r="U2765" s="7">
        <f>IF(Table1[[#This Row],[Ngày tính CN]]="","",S2765+T2765)</f>
        <v>45771</v>
      </c>
      <c r="V2765" s="71">
        <f ca="1">IF(Table1[[#This Row],[Hạn thanh toán]]="","",IF((U2765-NOW())&lt;0,0,(U2765-NOW())))</f>
        <v>0</v>
      </c>
      <c r="W2765" s="278"/>
      <c r="X2765" s="278" t="str">
        <f t="shared" ca="1" si="413"/>
        <v/>
      </c>
      <c r="Y2765" s="3" t="str">
        <f t="shared" si="414"/>
        <v>Đã thanh toán</v>
      </c>
      <c r="Z2765" s="250">
        <f>Table1[[#This Row],[Hạn thanh toán]]</f>
        <v>45771</v>
      </c>
      <c r="AA2765" s="250">
        <f>Table1[[#This Row],[Ngày Thanh toán]]</f>
        <v>45772</v>
      </c>
      <c r="AD2765" s="3" t="str">
        <f>IF(Table1[[#This Row],[Mã khách hàng]]="","",VLOOKUP($A2765,Ma_KH!$A:$Q,Ma_KH!O$1,0))</f>
        <v>BRG - FUJIMART</v>
      </c>
      <c r="AE2765" s="3" t="str">
        <f>IF(Table1[[#This Row],[Mã khách hàng]]="","",VLOOKUP($A2765,Ma_KH!$A:$Q,Ma_KH!P$1,0))</f>
        <v>CÔNG TY TNHH BÁN LẺ FUJIMART VIỆT NAM</v>
      </c>
      <c r="AF2765" s="3" t="str">
        <f>VLOOKUP(A2765,Ma_KH!A:Q,Ma_KH!J$1,0)</f>
        <v>Vũ Anh Tuấn</v>
      </c>
    </row>
    <row r="2766" spans="1:32">
      <c r="A2766" s="242" t="s">
        <v>184</v>
      </c>
      <c r="B2766" s="242" t="s">
        <v>5155</v>
      </c>
      <c r="C2766" s="90">
        <v>45741</v>
      </c>
      <c r="D2766" s="91" t="s">
        <v>19613</v>
      </c>
      <c r="E2766" s="318">
        <v>45741</v>
      </c>
      <c r="F2766" s="242" t="s">
        <v>20573</v>
      </c>
      <c r="G2766" s="242" t="s">
        <v>5165</v>
      </c>
      <c r="H2766" s="241">
        <v>788806</v>
      </c>
      <c r="I2766" s="241">
        <v>0</v>
      </c>
      <c r="J2766" s="241">
        <v>63104</v>
      </c>
      <c r="K2766" s="241">
        <v>851910</v>
      </c>
      <c r="L2766" s="8" t="s">
        <v>24</v>
      </c>
      <c r="M2766" s="21">
        <v>45772</v>
      </c>
      <c r="O2766" s="278">
        <f>IF(Table1[[#This Row],[Phân loại]]="Tồn đầu kỳ",Table1[[#This Row],[Tổng giá trị]],0)</f>
        <v>0</v>
      </c>
      <c r="P2766" s="8">
        <f>IF(Table1[[#This Row],[Số còn phải thu ĐK]]&lt;&gt;0,0,IF(Table1[[#This Row],[Phân loại]]="Bán hàng",Table1[[#This Row],[Tổng giá trị]],-Table1[[#This Row],[Tổng giá trị]]))</f>
        <v>851910</v>
      </c>
      <c r="Q2766" s="278">
        <f>IF(M2766&lt;&gt;"",IF(O2766&lt;&gt;0,O2766,P2766),0)</f>
        <v>851910</v>
      </c>
      <c r="R2766" s="8">
        <f>Table1[[#This Row],[Số còn phải thu ĐK]]+Table1[[#This Row],[Giá Trị HD sau CK]]-Table1[[#This Row],[Số tiền đã thu]]</f>
        <v>0</v>
      </c>
      <c r="S2766" s="7">
        <f>IF(Table1[[#This Row],[Ngày hóa đơn]]&lt;&gt;"",Table1[[#This Row],[Ngày hóa đơn]],Table1[[#This Row],[Ngày hạch toán]])</f>
        <v>45741</v>
      </c>
      <c r="T2766" s="8">
        <v>30</v>
      </c>
      <c r="U2766" s="7">
        <f>IF(Table1[[#This Row],[Ngày tính CN]]="","",S2766+T2766)</f>
        <v>45771</v>
      </c>
      <c r="V2766" s="71">
        <f ca="1">IF(Table1[[#This Row],[Hạn thanh toán]]="","",IF((U2766-NOW())&lt;0,0,(U2766-NOW())))</f>
        <v>0</v>
      </c>
      <c r="W2766" s="278"/>
      <c r="X2766" s="278" t="str">
        <f ca="1">IF(OR($U2766="",$R2766=0),"",IF((U$4-NOW())&lt;0,-($U2766-NOW()),0))</f>
        <v/>
      </c>
      <c r="Y2766" s="3" t="str">
        <f>IF(R2766=0,"Đã thanh toán",IF(X2766="","",IF(X2766&lt;=0,"Chưa đến hạn thanh toán",IF(X2766&lt;=30,"Nợ quá hạn 30 ngày",IF(X2766&lt;=60,"Nợ quá hạn từ 30 ngày đến 60 ngày",IF(X2766&lt;=90,"Nợ quá hạn từ 60 ngày đến 90 ngày",IF(X2766&lt;=120,"Nợ quá hạn từ 90 ngày đến 120 ngày","Nợ quá hạn hơn 120 ngày có khả năng mất thanh toán")))))))</f>
        <v>Đã thanh toán</v>
      </c>
      <c r="Z2766" s="250">
        <f>Table1[[#This Row],[Hạn thanh toán]]</f>
        <v>45771</v>
      </c>
      <c r="AA2766" s="250">
        <f>Table1[[#This Row],[Ngày Thanh toán]]</f>
        <v>45772</v>
      </c>
      <c r="AD2766" s="3" t="str">
        <f>IF(Table1[[#This Row],[Mã khách hàng]]="","",VLOOKUP($A2766,Ma_KH!$A:$Q,Ma_KH!O$1,0))</f>
        <v>BRG - FUJIMART</v>
      </c>
      <c r="AE2766" s="3" t="str">
        <f>IF(Table1[[#This Row],[Mã khách hàng]]="","",VLOOKUP($A2766,Ma_KH!$A:$Q,Ma_KH!P$1,0))</f>
        <v>CÔNG TY TNHH BÁN LẺ FUJIMART VIỆT NAM</v>
      </c>
      <c r="AF2766" s="3" t="str">
        <f>VLOOKUP(A2766,Ma_KH!A:Q,Ma_KH!J$1,0)</f>
        <v>Vũ Anh Tuấn</v>
      </c>
    </row>
    <row r="2767" spans="1:32">
      <c r="A2767" s="242" t="s">
        <v>184</v>
      </c>
      <c r="B2767" s="242" t="s">
        <v>5155</v>
      </c>
      <c r="C2767" s="88">
        <v>45742</v>
      </c>
      <c r="D2767" s="89" t="s">
        <v>19614</v>
      </c>
      <c r="E2767" s="318">
        <v>45742</v>
      </c>
      <c r="F2767" s="242" t="s">
        <v>20574</v>
      </c>
      <c r="G2767" s="242" t="s">
        <v>5321</v>
      </c>
      <c r="H2767" s="241">
        <v>876320</v>
      </c>
      <c r="I2767" s="241">
        <v>0</v>
      </c>
      <c r="J2767" s="241">
        <v>70106</v>
      </c>
      <c r="K2767" s="241">
        <v>946426</v>
      </c>
      <c r="L2767" s="8" t="s">
        <v>24</v>
      </c>
      <c r="M2767" s="21">
        <v>45772</v>
      </c>
      <c r="O2767" s="278">
        <f>IF(Table1[[#This Row],[Phân loại]]="Tồn đầu kỳ",Table1[[#This Row],[Tổng giá trị]],0)</f>
        <v>0</v>
      </c>
      <c r="P2767" s="8">
        <f>IF(Table1[[#This Row],[Số còn phải thu ĐK]]&lt;&gt;0,0,IF(Table1[[#This Row],[Phân loại]]="Bán hàng",Table1[[#This Row],[Tổng giá trị]],-Table1[[#This Row],[Tổng giá trị]]))</f>
        <v>946426</v>
      </c>
      <c r="Q2767" s="278">
        <f t="shared" ref="Q2767:Q2768" si="415">IF(M2767&lt;&gt;"",IF(O2767&lt;&gt;0,O2767,P2767),0)</f>
        <v>946426</v>
      </c>
      <c r="R2767" s="8">
        <f>Table1[[#This Row],[Số còn phải thu ĐK]]+Table1[[#This Row],[Giá Trị HD sau CK]]-Table1[[#This Row],[Số tiền đã thu]]</f>
        <v>0</v>
      </c>
      <c r="S2767" s="7">
        <f>IF(Table1[[#This Row],[Ngày hóa đơn]]&lt;&gt;"",Table1[[#This Row],[Ngày hóa đơn]],Table1[[#This Row],[Ngày hạch toán]])</f>
        <v>45742</v>
      </c>
      <c r="T2767" s="8">
        <v>30</v>
      </c>
      <c r="U2767" s="7">
        <f>IF(Table1[[#This Row],[Ngày tính CN]]="","",S2767+T2767)</f>
        <v>45772</v>
      </c>
      <c r="V2767" s="71">
        <f ca="1">IF(Table1[[#This Row],[Hạn thanh toán]]="","",IF((U2767-NOW())&lt;0,0,(U2767-NOW())))</f>
        <v>0</v>
      </c>
      <c r="W2767" s="278"/>
      <c r="X2767" s="278" t="str">
        <f t="shared" ref="X2767:X2768" ca="1" si="416">IF(OR($U2767="",$R2767=0),"",IF((U$4-NOW())&lt;0,-($U2767-NOW()),0))</f>
        <v/>
      </c>
      <c r="Y2767" s="3" t="str">
        <f t="shared" ref="Y2767:Y2768" si="417">IF(R2767=0,"Đã thanh toán",IF(X2767="","",IF(X2767&lt;=0,"Chưa đến hạn thanh toán",IF(X2767&lt;=30,"Nợ quá hạn 30 ngày",IF(X2767&lt;=60,"Nợ quá hạn từ 30 ngày đến 60 ngày",IF(X2767&lt;=90,"Nợ quá hạn từ 60 ngày đến 90 ngày",IF(X2767&lt;=120,"Nợ quá hạn từ 90 ngày đến 120 ngày","Nợ quá hạn hơn 120 ngày có khả năng mất thanh toán")))))))</f>
        <v>Đã thanh toán</v>
      </c>
      <c r="Z2767" s="250">
        <f>Table1[[#This Row],[Hạn thanh toán]]</f>
        <v>45772</v>
      </c>
      <c r="AA2767" s="250">
        <f>Table1[[#This Row],[Ngày Thanh toán]]</f>
        <v>45772</v>
      </c>
      <c r="AD2767" s="3" t="str">
        <f>IF(Table1[[#This Row],[Mã khách hàng]]="","",VLOOKUP($A2767,Ma_KH!$A:$Q,Ma_KH!O$1,0))</f>
        <v>BRG - FUJIMART</v>
      </c>
      <c r="AE2767" s="3" t="str">
        <f>IF(Table1[[#This Row],[Mã khách hàng]]="","",VLOOKUP($A2767,Ma_KH!$A:$Q,Ma_KH!P$1,0))</f>
        <v>CÔNG TY TNHH BÁN LẺ FUJIMART VIỆT NAM</v>
      </c>
      <c r="AF2767" s="3" t="str">
        <f>VLOOKUP(A2767,Ma_KH!A:Q,Ma_KH!J$1,0)</f>
        <v>Vũ Anh Tuấn</v>
      </c>
    </row>
    <row r="2768" spans="1:32">
      <c r="A2768" s="242" t="s">
        <v>184</v>
      </c>
      <c r="B2768" s="242" t="s">
        <v>5155</v>
      </c>
      <c r="C2768" s="90">
        <v>45742</v>
      </c>
      <c r="D2768" s="91" t="s">
        <v>19615</v>
      </c>
      <c r="E2768" s="318">
        <v>45742</v>
      </c>
      <c r="F2768" s="242" t="s">
        <v>20575</v>
      </c>
      <c r="G2768" s="242" t="s">
        <v>5339</v>
      </c>
      <c r="H2768" s="241">
        <v>527525</v>
      </c>
      <c r="I2768" s="241">
        <v>0</v>
      </c>
      <c r="J2768" s="241">
        <v>42202</v>
      </c>
      <c r="K2768" s="241">
        <v>569727</v>
      </c>
      <c r="L2768" s="8" t="s">
        <v>24</v>
      </c>
      <c r="M2768" s="21">
        <v>45772</v>
      </c>
      <c r="O2768" s="278">
        <f>IF(Table1[[#This Row],[Phân loại]]="Tồn đầu kỳ",Table1[[#This Row],[Tổng giá trị]],0)</f>
        <v>0</v>
      </c>
      <c r="P2768" s="8">
        <f>IF(Table1[[#This Row],[Số còn phải thu ĐK]]&lt;&gt;0,0,IF(Table1[[#This Row],[Phân loại]]="Bán hàng",Table1[[#This Row],[Tổng giá trị]],-Table1[[#This Row],[Tổng giá trị]]))</f>
        <v>569727</v>
      </c>
      <c r="Q2768" s="278">
        <f t="shared" si="415"/>
        <v>569727</v>
      </c>
      <c r="R2768" s="8">
        <f>Table1[[#This Row],[Số còn phải thu ĐK]]+Table1[[#This Row],[Giá Trị HD sau CK]]-Table1[[#This Row],[Số tiền đã thu]]</f>
        <v>0</v>
      </c>
      <c r="S2768" s="7">
        <f>IF(Table1[[#This Row],[Ngày hóa đơn]]&lt;&gt;"",Table1[[#This Row],[Ngày hóa đơn]],Table1[[#This Row],[Ngày hạch toán]])</f>
        <v>45742</v>
      </c>
      <c r="T2768" s="8">
        <v>30</v>
      </c>
      <c r="U2768" s="7">
        <f>IF(Table1[[#This Row],[Ngày tính CN]]="","",S2768+T2768)</f>
        <v>45772</v>
      </c>
      <c r="V2768" s="71">
        <f ca="1">IF(Table1[[#This Row],[Hạn thanh toán]]="","",IF((U2768-NOW())&lt;0,0,(U2768-NOW())))</f>
        <v>0</v>
      </c>
      <c r="W2768" s="278"/>
      <c r="X2768" s="278" t="str">
        <f t="shared" ca="1" si="416"/>
        <v/>
      </c>
      <c r="Y2768" s="3" t="str">
        <f t="shared" si="417"/>
        <v>Đã thanh toán</v>
      </c>
      <c r="Z2768" s="250">
        <f>Table1[[#This Row],[Hạn thanh toán]]</f>
        <v>45772</v>
      </c>
      <c r="AA2768" s="250">
        <f>Table1[[#This Row],[Ngày Thanh toán]]</f>
        <v>45772</v>
      </c>
      <c r="AD2768" s="3" t="str">
        <f>IF(Table1[[#This Row],[Mã khách hàng]]="","",VLOOKUP($A2768,Ma_KH!$A:$Q,Ma_KH!O$1,0))</f>
        <v>BRG - FUJIMART</v>
      </c>
      <c r="AE2768" s="3" t="str">
        <f>IF(Table1[[#This Row],[Mã khách hàng]]="","",VLOOKUP($A2768,Ma_KH!$A:$Q,Ma_KH!P$1,0))</f>
        <v>CÔNG TY TNHH BÁN LẺ FUJIMART VIỆT NAM</v>
      </c>
      <c r="AF2768" s="3" t="str">
        <f>VLOOKUP(A2768,Ma_KH!A:Q,Ma_KH!J$1,0)</f>
        <v>Vũ Anh Tuấn</v>
      </c>
    </row>
    <row r="2769" spans="1:32">
      <c r="A2769" s="242" t="s">
        <v>184</v>
      </c>
      <c r="B2769" s="242" t="s">
        <v>5155</v>
      </c>
      <c r="C2769" s="88">
        <v>45742</v>
      </c>
      <c r="D2769" s="89" t="s">
        <v>19616</v>
      </c>
      <c r="E2769" s="318">
        <v>45742</v>
      </c>
      <c r="F2769" s="242" t="s">
        <v>20576</v>
      </c>
      <c r="G2769" s="242" t="s">
        <v>5184</v>
      </c>
      <c r="H2769" s="241">
        <v>1998328</v>
      </c>
      <c r="I2769" s="241">
        <v>0</v>
      </c>
      <c r="J2769" s="241">
        <v>159866</v>
      </c>
      <c r="K2769" s="241">
        <v>2158194</v>
      </c>
      <c r="L2769" s="8" t="s">
        <v>24</v>
      </c>
      <c r="M2769" s="21">
        <v>45772</v>
      </c>
      <c r="O2769" s="278">
        <f>IF(Table1[[#This Row],[Phân loại]]="Tồn đầu kỳ",Table1[[#This Row],[Tổng giá trị]],0)</f>
        <v>0</v>
      </c>
      <c r="P2769" s="8">
        <f>IF(Table1[[#This Row],[Số còn phải thu ĐK]]&lt;&gt;0,0,IF(Table1[[#This Row],[Phân loại]]="Bán hàng",Table1[[#This Row],[Tổng giá trị]],-Table1[[#This Row],[Tổng giá trị]]))</f>
        <v>2158194</v>
      </c>
      <c r="Q2769" s="278">
        <f t="shared" ref="Q2769:Q2771" si="418">IF(M2769&lt;&gt;"",IF(O2769&lt;&gt;0,O2769,P2769),0)</f>
        <v>2158194</v>
      </c>
      <c r="R2769" s="8">
        <f>Table1[[#This Row],[Số còn phải thu ĐK]]+Table1[[#This Row],[Giá Trị HD sau CK]]-Table1[[#This Row],[Số tiền đã thu]]</f>
        <v>0</v>
      </c>
      <c r="S2769" s="7">
        <f>IF(Table1[[#This Row],[Ngày hóa đơn]]&lt;&gt;"",Table1[[#This Row],[Ngày hóa đơn]],Table1[[#This Row],[Ngày hạch toán]])</f>
        <v>45742</v>
      </c>
      <c r="T2769" s="8">
        <v>30</v>
      </c>
      <c r="U2769" s="7">
        <f>IF(Table1[[#This Row],[Ngày tính CN]]="","",S2769+T2769)</f>
        <v>45772</v>
      </c>
      <c r="V2769" s="71">
        <f ca="1">IF(Table1[[#This Row],[Hạn thanh toán]]="","",IF((U2769-NOW())&lt;0,0,(U2769-NOW())))</f>
        <v>0</v>
      </c>
      <c r="W2769" s="278"/>
      <c r="X2769" s="278" t="str">
        <f t="shared" ref="X2769:X2771" ca="1" si="419">IF(OR($U2769="",$R2769=0),"",IF((U$4-NOW())&lt;0,-($U2769-NOW()),0))</f>
        <v/>
      </c>
      <c r="Y2769" s="3" t="str">
        <f t="shared" ref="Y2769:Y2771" si="420">IF(R2769=0,"Đã thanh toán",IF(X2769="","",IF(X2769&lt;=0,"Chưa đến hạn thanh toán",IF(X2769&lt;=30,"Nợ quá hạn 30 ngày",IF(X2769&lt;=60,"Nợ quá hạn từ 30 ngày đến 60 ngày",IF(X2769&lt;=90,"Nợ quá hạn từ 60 ngày đến 90 ngày",IF(X2769&lt;=120,"Nợ quá hạn từ 90 ngày đến 120 ngày","Nợ quá hạn hơn 120 ngày có khả năng mất thanh toán")))))))</f>
        <v>Đã thanh toán</v>
      </c>
      <c r="Z2769" s="250">
        <f>Table1[[#This Row],[Hạn thanh toán]]</f>
        <v>45772</v>
      </c>
      <c r="AA2769" s="250">
        <f>Table1[[#This Row],[Ngày Thanh toán]]</f>
        <v>45772</v>
      </c>
      <c r="AD2769" s="3" t="str">
        <f>IF(Table1[[#This Row],[Mã khách hàng]]="","",VLOOKUP($A2769,Ma_KH!$A:$Q,Ma_KH!O$1,0))</f>
        <v>BRG - FUJIMART</v>
      </c>
      <c r="AE2769" s="3" t="str">
        <f>IF(Table1[[#This Row],[Mã khách hàng]]="","",VLOOKUP($A2769,Ma_KH!$A:$Q,Ma_KH!P$1,0))</f>
        <v>CÔNG TY TNHH BÁN LẺ FUJIMART VIỆT NAM</v>
      </c>
      <c r="AF2769" s="3" t="str">
        <f>VLOOKUP(A2769,Ma_KH!A:Q,Ma_KH!J$1,0)</f>
        <v>Vũ Anh Tuấn</v>
      </c>
    </row>
    <row r="2770" spans="1:32">
      <c r="A2770" s="242" t="s">
        <v>184</v>
      </c>
      <c r="B2770" s="242" t="s">
        <v>5155</v>
      </c>
      <c r="C2770" s="88">
        <v>45742</v>
      </c>
      <c r="D2770" s="89" t="s">
        <v>19617</v>
      </c>
      <c r="E2770" s="318">
        <v>45742</v>
      </c>
      <c r="F2770" s="242" t="s">
        <v>20577</v>
      </c>
      <c r="G2770" s="242" t="s">
        <v>5188</v>
      </c>
      <c r="H2770" s="241">
        <v>697590</v>
      </c>
      <c r="I2770" s="241">
        <v>0</v>
      </c>
      <c r="J2770" s="241">
        <v>55807</v>
      </c>
      <c r="K2770" s="241">
        <v>753397</v>
      </c>
      <c r="L2770" s="8" t="s">
        <v>24</v>
      </c>
      <c r="M2770" s="21">
        <v>45772</v>
      </c>
      <c r="O2770" s="278">
        <f>IF(Table1[[#This Row],[Phân loại]]="Tồn đầu kỳ",Table1[[#This Row],[Tổng giá trị]],0)</f>
        <v>0</v>
      </c>
      <c r="P2770" s="8">
        <f>IF(Table1[[#This Row],[Số còn phải thu ĐK]]&lt;&gt;0,0,IF(Table1[[#This Row],[Phân loại]]="Bán hàng",Table1[[#This Row],[Tổng giá trị]],-Table1[[#This Row],[Tổng giá trị]]))</f>
        <v>753397</v>
      </c>
      <c r="Q2770" s="278">
        <f t="shared" si="418"/>
        <v>753397</v>
      </c>
      <c r="R2770" s="8">
        <f>Table1[[#This Row],[Số còn phải thu ĐK]]+Table1[[#This Row],[Giá Trị HD sau CK]]-Table1[[#This Row],[Số tiền đã thu]]</f>
        <v>0</v>
      </c>
      <c r="S2770" s="7">
        <f>IF(Table1[[#This Row],[Ngày hóa đơn]]&lt;&gt;"",Table1[[#This Row],[Ngày hóa đơn]],Table1[[#This Row],[Ngày hạch toán]])</f>
        <v>45742</v>
      </c>
      <c r="T2770" s="8">
        <v>30</v>
      </c>
      <c r="U2770" s="7">
        <f>IF(Table1[[#This Row],[Ngày tính CN]]="","",S2770+T2770)</f>
        <v>45772</v>
      </c>
      <c r="V2770" s="71">
        <f ca="1">IF(Table1[[#This Row],[Hạn thanh toán]]="","",IF((U2770-NOW())&lt;0,0,(U2770-NOW())))</f>
        <v>0</v>
      </c>
      <c r="W2770" s="278"/>
      <c r="X2770" s="278" t="str">
        <f t="shared" ca="1" si="419"/>
        <v/>
      </c>
      <c r="Y2770" s="3" t="str">
        <f t="shared" si="420"/>
        <v>Đã thanh toán</v>
      </c>
      <c r="Z2770" s="250">
        <f>Table1[[#This Row],[Hạn thanh toán]]</f>
        <v>45772</v>
      </c>
      <c r="AA2770" s="250">
        <f>Table1[[#This Row],[Ngày Thanh toán]]</f>
        <v>45772</v>
      </c>
      <c r="AD2770" s="3" t="str">
        <f>IF(Table1[[#This Row],[Mã khách hàng]]="","",VLOOKUP($A2770,Ma_KH!$A:$Q,Ma_KH!O$1,0))</f>
        <v>BRG - FUJIMART</v>
      </c>
      <c r="AE2770" s="3" t="str">
        <f>IF(Table1[[#This Row],[Mã khách hàng]]="","",VLOOKUP($A2770,Ma_KH!$A:$Q,Ma_KH!P$1,0))</f>
        <v>CÔNG TY TNHH BÁN LẺ FUJIMART VIỆT NAM</v>
      </c>
      <c r="AF2770" s="3" t="str">
        <f>VLOOKUP(A2770,Ma_KH!A:Q,Ma_KH!J$1,0)</f>
        <v>Vũ Anh Tuấn</v>
      </c>
    </row>
    <row r="2771" spans="1:32">
      <c r="A2771" s="242" t="s">
        <v>184</v>
      </c>
      <c r="B2771" s="242" t="s">
        <v>5155</v>
      </c>
      <c r="C2771" s="90">
        <v>45742</v>
      </c>
      <c r="D2771" s="91" t="s">
        <v>19618</v>
      </c>
      <c r="E2771" s="318">
        <v>45742</v>
      </c>
      <c r="F2771" s="242" t="s">
        <v>20578</v>
      </c>
      <c r="G2771" s="242" t="s">
        <v>5182</v>
      </c>
      <c r="H2771" s="241">
        <v>2210380</v>
      </c>
      <c r="I2771" s="241">
        <v>0</v>
      </c>
      <c r="J2771" s="241">
        <v>176830</v>
      </c>
      <c r="K2771" s="241">
        <v>2387210</v>
      </c>
      <c r="L2771" s="8" t="s">
        <v>24</v>
      </c>
      <c r="M2771" s="21">
        <v>45772</v>
      </c>
      <c r="O2771" s="278">
        <f>IF(Table1[[#This Row],[Phân loại]]="Tồn đầu kỳ",Table1[[#This Row],[Tổng giá trị]],0)</f>
        <v>0</v>
      </c>
      <c r="P2771" s="8">
        <f>IF(Table1[[#This Row],[Số còn phải thu ĐK]]&lt;&gt;0,0,IF(Table1[[#This Row],[Phân loại]]="Bán hàng",Table1[[#This Row],[Tổng giá trị]],-Table1[[#This Row],[Tổng giá trị]]))</f>
        <v>2387210</v>
      </c>
      <c r="Q2771" s="278">
        <f t="shared" si="418"/>
        <v>2387210</v>
      </c>
      <c r="R2771" s="8">
        <f>Table1[[#This Row],[Số còn phải thu ĐK]]+Table1[[#This Row],[Giá Trị HD sau CK]]-Table1[[#This Row],[Số tiền đã thu]]</f>
        <v>0</v>
      </c>
      <c r="S2771" s="7">
        <f>IF(Table1[[#This Row],[Ngày hóa đơn]]&lt;&gt;"",Table1[[#This Row],[Ngày hóa đơn]],Table1[[#This Row],[Ngày hạch toán]])</f>
        <v>45742</v>
      </c>
      <c r="T2771" s="8">
        <v>30</v>
      </c>
      <c r="U2771" s="7">
        <f>IF(Table1[[#This Row],[Ngày tính CN]]="","",S2771+T2771)</f>
        <v>45772</v>
      </c>
      <c r="V2771" s="71">
        <f ca="1">IF(Table1[[#This Row],[Hạn thanh toán]]="","",IF((U2771-NOW())&lt;0,0,(U2771-NOW())))</f>
        <v>0</v>
      </c>
      <c r="W2771" s="278"/>
      <c r="X2771" s="278" t="str">
        <f t="shared" ca="1" si="419"/>
        <v/>
      </c>
      <c r="Y2771" s="3" t="str">
        <f t="shared" si="420"/>
        <v>Đã thanh toán</v>
      </c>
      <c r="Z2771" s="250">
        <f>Table1[[#This Row],[Hạn thanh toán]]</f>
        <v>45772</v>
      </c>
      <c r="AA2771" s="250">
        <f>Table1[[#This Row],[Ngày Thanh toán]]</f>
        <v>45772</v>
      </c>
      <c r="AD2771" s="3" t="str">
        <f>IF(Table1[[#This Row],[Mã khách hàng]]="","",VLOOKUP($A2771,Ma_KH!$A:$Q,Ma_KH!O$1,0))</f>
        <v>BRG - FUJIMART</v>
      </c>
      <c r="AE2771" s="3" t="str">
        <f>IF(Table1[[#This Row],[Mã khách hàng]]="","",VLOOKUP($A2771,Ma_KH!$A:$Q,Ma_KH!P$1,0))</f>
        <v>CÔNG TY TNHH BÁN LẺ FUJIMART VIỆT NAM</v>
      </c>
      <c r="AF2771" s="3" t="str">
        <f>VLOOKUP(A2771,Ma_KH!A:Q,Ma_KH!J$1,0)</f>
        <v>Vũ Anh Tuấn</v>
      </c>
    </row>
    <row r="2772" spans="1:32">
      <c r="A2772" s="242" t="s">
        <v>184</v>
      </c>
      <c r="B2772" s="242" t="s">
        <v>5155</v>
      </c>
      <c r="C2772" s="88">
        <v>45742</v>
      </c>
      <c r="D2772" s="89" t="s">
        <v>19619</v>
      </c>
      <c r="E2772" s="318">
        <v>45742</v>
      </c>
      <c r="F2772" s="242" t="s">
        <v>20579</v>
      </c>
      <c r="G2772" s="242" t="s">
        <v>5210</v>
      </c>
      <c r="H2772" s="241">
        <v>1972015</v>
      </c>
      <c r="I2772" s="241">
        <v>0</v>
      </c>
      <c r="J2772" s="241">
        <v>157761</v>
      </c>
      <c r="K2772" s="241">
        <v>2129776</v>
      </c>
      <c r="L2772" s="8" t="s">
        <v>24</v>
      </c>
      <c r="M2772" s="21">
        <v>45772</v>
      </c>
      <c r="O2772" s="278">
        <f>IF(Table1[[#This Row],[Phân loại]]="Tồn đầu kỳ",Table1[[#This Row],[Tổng giá trị]],0)</f>
        <v>0</v>
      </c>
      <c r="P2772" s="8">
        <f>IF(Table1[[#This Row],[Số còn phải thu ĐK]]&lt;&gt;0,0,IF(Table1[[#This Row],[Phân loại]]="Bán hàng",Table1[[#This Row],[Tổng giá trị]],-Table1[[#This Row],[Tổng giá trị]]))</f>
        <v>2129776</v>
      </c>
      <c r="Q2772" s="278">
        <f t="shared" ref="Q2772:Q2773" si="421">IF(M2772&lt;&gt;"",IF(O2772&lt;&gt;0,O2772,P2772),0)</f>
        <v>2129776</v>
      </c>
      <c r="R2772" s="8">
        <f>Table1[[#This Row],[Số còn phải thu ĐK]]+Table1[[#This Row],[Giá Trị HD sau CK]]-Table1[[#This Row],[Số tiền đã thu]]</f>
        <v>0</v>
      </c>
      <c r="S2772" s="7">
        <f>IF(Table1[[#This Row],[Ngày hóa đơn]]&lt;&gt;"",Table1[[#This Row],[Ngày hóa đơn]],Table1[[#This Row],[Ngày hạch toán]])</f>
        <v>45742</v>
      </c>
      <c r="T2772" s="8">
        <v>30</v>
      </c>
      <c r="U2772" s="7">
        <f>IF(Table1[[#This Row],[Ngày tính CN]]="","",S2772+T2772)</f>
        <v>45772</v>
      </c>
      <c r="V2772" s="71">
        <f ca="1">IF(Table1[[#This Row],[Hạn thanh toán]]="","",IF((U2772-NOW())&lt;0,0,(U2772-NOW())))</f>
        <v>0</v>
      </c>
      <c r="W2772" s="278"/>
      <c r="X2772" s="278" t="str">
        <f t="shared" ref="X2772:X2773" ca="1" si="422">IF(OR($U2772="",$R2772=0),"",IF((U$4-NOW())&lt;0,-($U2772-NOW()),0))</f>
        <v/>
      </c>
      <c r="Y2772" s="3" t="str">
        <f t="shared" ref="Y2772:Y2773" si="423">IF(R2772=0,"Đã thanh toán",IF(X2772="","",IF(X2772&lt;=0,"Chưa đến hạn thanh toán",IF(X2772&lt;=30,"Nợ quá hạn 30 ngày",IF(X2772&lt;=60,"Nợ quá hạn từ 30 ngày đến 60 ngày",IF(X2772&lt;=90,"Nợ quá hạn từ 60 ngày đến 90 ngày",IF(X2772&lt;=120,"Nợ quá hạn từ 90 ngày đến 120 ngày","Nợ quá hạn hơn 120 ngày có khả năng mất thanh toán")))))))</f>
        <v>Đã thanh toán</v>
      </c>
      <c r="Z2772" s="250">
        <f>Table1[[#This Row],[Hạn thanh toán]]</f>
        <v>45772</v>
      </c>
      <c r="AA2772" s="250">
        <f>Table1[[#This Row],[Ngày Thanh toán]]</f>
        <v>45772</v>
      </c>
      <c r="AD2772" s="3" t="str">
        <f>IF(Table1[[#This Row],[Mã khách hàng]]="","",VLOOKUP($A2772,Ma_KH!$A:$Q,Ma_KH!O$1,0))</f>
        <v>BRG - FUJIMART</v>
      </c>
      <c r="AE2772" s="3" t="str">
        <f>IF(Table1[[#This Row],[Mã khách hàng]]="","",VLOOKUP($A2772,Ma_KH!$A:$Q,Ma_KH!P$1,0))</f>
        <v>CÔNG TY TNHH BÁN LẺ FUJIMART VIỆT NAM</v>
      </c>
      <c r="AF2772" s="3" t="str">
        <f>VLOOKUP(A2772,Ma_KH!A:Q,Ma_KH!J$1,0)</f>
        <v>Vũ Anh Tuấn</v>
      </c>
    </row>
    <row r="2773" spans="1:32">
      <c r="A2773" s="242" t="s">
        <v>184</v>
      </c>
      <c r="B2773" s="242" t="s">
        <v>5155</v>
      </c>
      <c r="C2773" s="90">
        <v>45742</v>
      </c>
      <c r="D2773" s="91" t="s">
        <v>19620</v>
      </c>
      <c r="E2773" s="318">
        <v>45742</v>
      </c>
      <c r="F2773" s="242" t="s">
        <v>20580</v>
      </c>
      <c r="G2773" s="242" t="s">
        <v>5190</v>
      </c>
      <c r="H2773" s="241">
        <v>1194398</v>
      </c>
      <c r="I2773" s="241">
        <v>0</v>
      </c>
      <c r="J2773" s="241">
        <v>95552</v>
      </c>
      <c r="K2773" s="241">
        <v>1289950</v>
      </c>
      <c r="L2773" s="8" t="s">
        <v>24</v>
      </c>
      <c r="M2773" s="21">
        <v>45772</v>
      </c>
      <c r="O2773" s="278">
        <f>IF(Table1[[#This Row],[Phân loại]]="Tồn đầu kỳ",Table1[[#This Row],[Tổng giá trị]],0)</f>
        <v>0</v>
      </c>
      <c r="P2773" s="8">
        <f>IF(Table1[[#This Row],[Số còn phải thu ĐK]]&lt;&gt;0,0,IF(Table1[[#This Row],[Phân loại]]="Bán hàng",Table1[[#This Row],[Tổng giá trị]],-Table1[[#This Row],[Tổng giá trị]]))</f>
        <v>1289950</v>
      </c>
      <c r="Q2773" s="278">
        <f t="shared" si="421"/>
        <v>1289950</v>
      </c>
      <c r="R2773" s="8">
        <f>Table1[[#This Row],[Số còn phải thu ĐK]]+Table1[[#This Row],[Giá Trị HD sau CK]]-Table1[[#This Row],[Số tiền đã thu]]</f>
        <v>0</v>
      </c>
      <c r="S2773" s="7">
        <f>IF(Table1[[#This Row],[Ngày hóa đơn]]&lt;&gt;"",Table1[[#This Row],[Ngày hóa đơn]],Table1[[#This Row],[Ngày hạch toán]])</f>
        <v>45742</v>
      </c>
      <c r="T2773" s="8">
        <v>30</v>
      </c>
      <c r="U2773" s="7">
        <f>IF(Table1[[#This Row],[Ngày tính CN]]="","",S2773+T2773)</f>
        <v>45772</v>
      </c>
      <c r="V2773" s="71">
        <f ca="1">IF(Table1[[#This Row],[Hạn thanh toán]]="","",IF((U2773-NOW())&lt;0,0,(U2773-NOW())))</f>
        <v>0</v>
      </c>
      <c r="W2773" s="278"/>
      <c r="X2773" s="278" t="str">
        <f t="shared" ca="1" si="422"/>
        <v/>
      </c>
      <c r="Y2773" s="3" t="str">
        <f t="shared" si="423"/>
        <v>Đã thanh toán</v>
      </c>
      <c r="Z2773" s="250">
        <f>Table1[[#This Row],[Hạn thanh toán]]</f>
        <v>45772</v>
      </c>
      <c r="AA2773" s="250">
        <f>Table1[[#This Row],[Ngày Thanh toán]]</f>
        <v>45772</v>
      </c>
      <c r="AD2773" s="3" t="str">
        <f>IF(Table1[[#This Row],[Mã khách hàng]]="","",VLOOKUP($A2773,Ma_KH!$A:$Q,Ma_KH!O$1,0))</f>
        <v>BRG - FUJIMART</v>
      </c>
      <c r="AE2773" s="3" t="str">
        <f>IF(Table1[[#This Row],[Mã khách hàng]]="","",VLOOKUP($A2773,Ma_KH!$A:$Q,Ma_KH!P$1,0))</f>
        <v>CÔNG TY TNHH BÁN LẺ FUJIMART VIỆT NAM</v>
      </c>
      <c r="AF2773" s="3" t="str">
        <f>VLOOKUP(A2773,Ma_KH!A:Q,Ma_KH!J$1,0)</f>
        <v>Vũ Anh Tuấn</v>
      </c>
    </row>
    <row r="2774" spans="1:32">
      <c r="A2774" s="242" t="s">
        <v>184</v>
      </c>
      <c r="B2774" s="242" t="s">
        <v>5155</v>
      </c>
      <c r="C2774" s="88">
        <v>45743</v>
      </c>
      <c r="D2774" s="89" t="s">
        <v>19621</v>
      </c>
      <c r="E2774" s="318">
        <v>45743</v>
      </c>
      <c r="F2774" s="242" t="s">
        <v>20581</v>
      </c>
      <c r="G2774" s="242" t="s">
        <v>5341</v>
      </c>
      <c r="H2774" s="241">
        <v>778305</v>
      </c>
      <c r="I2774" s="241">
        <v>0</v>
      </c>
      <c r="J2774" s="241">
        <v>62264</v>
      </c>
      <c r="K2774" s="241">
        <v>840569</v>
      </c>
      <c r="L2774" s="8" t="s">
        <v>24</v>
      </c>
      <c r="M2774" s="21">
        <v>45772</v>
      </c>
      <c r="O2774" s="278">
        <f>IF(Table1[[#This Row],[Phân loại]]="Tồn đầu kỳ",Table1[[#This Row],[Tổng giá trị]],0)</f>
        <v>0</v>
      </c>
      <c r="P2774" s="8">
        <f>IF(Table1[[#This Row],[Số còn phải thu ĐK]]&lt;&gt;0,0,IF(Table1[[#This Row],[Phân loại]]="Bán hàng",Table1[[#This Row],[Tổng giá trị]],-Table1[[#This Row],[Tổng giá trị]]))</f>
        <v>840569</v>
      </c>
      <c r="Q2774" s="278">
        <f t="shared" ref="Q2774:Q2775" si="424">IF(M2774&lt;&gt;"",IF(O2774&lt;&gt;0,O2774,P2774),0)</f>
        <v>840569</v>
      </c>
      <c r="R2774" s="8">
        <f>Table1[[#This Row],[Số còn phải thu ĐK]]+Table1[[#This Row],[Giá Trị HD sau CK]]-Table1[[#This Row],[Số tiền đã thu]]</f>
        <v>0</v>
      </c>
      <c r="S2774" s="7">
        <f>IF(Table1[[#This Row],[Ngày hóa đơn]]&lt;&gt;"",Table1[[#This Row],[Ngày hóa đơn]],Table1[[#This Row],[Ngày hạch toán]])</f>
        <v>45743</v>
      </c>
      <c r="T2774" s="8">
        <v>30</v>
      </c>
      <c r="U2774" s="7">
        <f>IF(Table1[[#This Row],[Ngày tính CN]]="","",S2774+T2774)</f>
        <v>45773</v>
      </c>
      <c r="V2774" s="71">
        <f ca="1">IF(Table1[[#This Row],[Hạn thanh toán]]="","",IF((U2774-NOW())&lt;0,0,(U2774-NOW())))</f>
        <v>0</v>
      </c>
      <c r="W2774" s="278"/>
      <c r="X2774" s="278" t="str">
        <f t="shared" ref="X2774:X2775" ca="1" si="425">IF(OR($U2774="",$R2774=0),"",IF((U$4-NOW())&lt;0,-($U2774-NOW()),0))</f>
        <v/>
      </c>
      <c r="Y2774" s="3" t="str">
        <f t="shared" ref="Y2774:Y2775" si="426">IF(R2774=0,"Đã thanh toán",IF(X2774="","",IF(X2774&lt;=0,"Chưa đến hạn thanh toán",IF(X2774&lt;=30,"Nợ quá hạn 30 ngày",IF(X2774&lt;=60,"Nợ quá hạn từ 30 ngày đến 60 ngày",IF(X2774&lt;=90,"Nợ quá hạn từ 60 ngày đến 90 ngày",IF(X2774&lt;=120,"Nợ quá hạn từ 90 ngày đến 120 ngày","Nợ quá hạn hơn 120 ngày có khả năng mất thanh toán")))))))</f>
        <v>Đã thanh toán</v>
      </c>
      <c r="Z2774" s="250">
        <f>Table1[[#This Row],[Hạn thanh toán]]</f>
        <v>45773</v>
      </c>
      <c r="AA2774" s="250">
        <f>Table1[[#This Row],[Ngày Thanh toán]]</f>
        <v>45772</v>
      </c>
      <c r="AD2774" s="3" t="str">
        <f>IF(Table1[[#This Row],[Mã khách hàng]]="","",VLOOKUP($A2774,Ma_KH!$A:$Q,Ma_KH!O$1,0))</f>
        <v>BRG - FUJIMART</v>
      </c>
      <c r="AE2774" s="3" t="str">
        <f>IF(Table1[[#This Row],[Mã khách hàng]]="","",VLOOKUP($A2774,Ma_KH!$A:$Q,Ma_KH!P$1,0))</f>
        <v>CÔNG TY TNHH BÁN LẺ FUJIMART VIỆT NAM</v>
      </c>
      <c r="AF2774" s="3" t="str">
        <f>VLOOKUP(A2774,Ma_KH!A:Q,Ma_KH!J$1,0)</f>
        <v>Vũ Anh Tuấn</v>
      </c>
    </row>
    <row r="2775" spans="1:32">
      <c r="A2775" s="242" t="s">
        <v>184</v>
      </c>
      <c r="B2775" s="242" t="s">
        <v>5155</v>
      </c>
      <c r="C2775" s="90">
        <v>45743</v>
      </c>
      <c r="D2775" s="91" t="s">
        <v>19622</v>
      </c>
      <c r="E2775" s="318">
        <v>45743</v>
      </c>
      <c r="F2775" s="242" t="s">
        <v>20582</v>
      </c>
      <c r="G2775" s="242" t="s">
        <v>5218</v>
      </c>
      <c r="H2775" s="241">
        <v>1057655</v>
      </c>
      <c r="I2775" s="241">
        <v>0</v>
      </c>
      <c r="J2775" s="241">
        <v>84612</v>
      </c>
      <c r="K2775" s="241">
        <v>1142267</v>
      </c>
      <c r="L2775" s="8" t="s">
        <v>24</v>
      </c>
      <c r="M2775" s="21">
        <v>45772</v>
      </c>
      <c r="O2775" s="278">
        <f>IF(Table1[[#This Row],[Phân loại]]="Tồn đầu kỳ",Table1[[#This Row],[Tổng giá trị]],0)</f>
        <v>0</v>
      </c>
      <c r="P2775" s="8">
        <f>IF(Table1[[#This Row],[Số còn phải thu ĐK]]&lt;&gt;0,0,IF(Table1[[#This Row],[Phân loại]]="Bán hàng",Table1[[#This Row],[Tổng giá trị]],-Table1[[#This Row],[Tổng giá trị]]))</f>
        <v>1142267</v>
      </c>
      <c r="Q2775" s="278">
        <f t="shared" si="424"/>
        <v>1142267</v>
      </c>
      <c r="R2775" s="8">
        <f>Table1[[#This Row],[Số còn phải thu ĐK]]+Table1[[#This Row],[Giá Trị HD sau CK]]-Table1[[#This Row],[Số tiền đã thu]]</f>
        <v>0</v>
      </c>
      <c r="S2775" s="7">
        <f>IF(Table1[[#This Row],[Ngày hóa đơn]]&lt;&gt;"",Table1[[#This Row],[Ngày hóa đơn]],Table1[[#This Row],[Ngày hạch toán]])</f>
        <v>45743</v>
      </c>
      <c r="T2775" s="8">
        <v>30</v>
      </c>
      <c r="U2775" s="7">
        <f>IF(Table1[[#This Row],[Ngày tính CN]]="","",S2775+T2775)</f>
        <v>45773</v>
      </c>
      <c r="V2775" s="71">
        <f ca="1">IF(Table1[[#This Row],[Hạn thanh toán]]="","",IF((U2775-NOW())&lt;0,0,(U2775-NOW())))</f>
        <v>0</v>
      </c>
      <c r="W2775" s="278"/>
      <c r="X2775" s="278" t="str">
        <f t="shared" ca="1" si="425"/>
        <v/>
      </c>
      <c r="Y2775" s="3" t="str">
        <f t="shared" si="426"/>
        <v>Đã thanh toán</v>
      </c>
      <c r="Z2775" s="250">
        <f>Table1[[#This Row],[Hạn thanh toán]]</f>
        <v>45773</v>
      </c>
      <c r="AA2775" s="250">
        <f>Table1[[#This Row],[Ngày Thanh toán]]</f>
        <v>45772</v>
      </c>
      <c r="AD2775" s="3" t="str">
        <f>IF(Table1[[#This Row],[Mã khách hàng]]="","",VLOOKUP($A2775,Ma_KH!$A:$Q,Ma_KH!O$1,0))</f>
        <v>BRG - FUJIMART</v>
      </c>
      <c r="AE2775" s="3" t="str">
        <f>IF(Table1[[#This Row],[Mã khách hàng]]="","",VLOOKUP($A2775,Ma_KH!$A:$Q,Ma_KH!P$1,0))</f>
        <v>CÔNG TY TNHH BÁN LẺ FUJIMART VIỆT NAM</v>
      </c>
      <c r="AF2775" s="3" t="str">
        <f>VLOOKUP(A2775,Ma_KH!A:Q,Ma_KH!J$1,0)</f>
        <v>Vũ Anh Tuấn</v>
      </c>
    </row>
    <row r="2776" spans="1:32">
      <c r="A2776" s="242" t="s">
        <v>184</v>
      </c>
      <c r="B2776" s="242" t="s">
        <v>5155</v>
      </c>
      <c r="C2776" s="90">
        <v>45744</v>
      </c>
      <c r="D2776" s="91" t="s">
        <v>19623</v>
      </c>
      <c r="E2776" s="318">
        <v>45744</v>
      </c>
      <c r="F2776" s="242" t="s">
        <v>20583</v>
      </c>
      <c r="G2776" s="242" t="s">
        <v>5228</v>
      </c>
      <c r="H2776" s="241">
        <v>948684</v>
      </c>
      <c r="I2776" s="241">
        <v>0</v>
      </c>
      <c r="J2776" s="241">
        <v>75895</v>
      </c>
      <c r="K2776" s="241">
        <v>1024579</v>
      </c>
      <c r="L2776" s="8" t="s">
        <v>24</v>
      </c>
      <c r="M2776" s="21">
        <v>45803</v>
      </c>
      <c r="O2776" s="278">
        <f>IF(Table1[[#This Row],[Phân loại]]="Tồn đầu kỳ",Table1[[#This Row],[Tổng giá trị]],0)</f>
        <v>0</v>
      </c>
      <c r="P2776" s="8">
        <f>IF(Table1[[#This Row],[Số còn phải thu ĐK]]&lt;&gt;0,0,IF(Table1[[#This Row],[Phân loại]]="Bán hàng",Table1[[#This Row],[Tổng giá trị]],-Table1[[#This Row],[Tổng giá trị]]))</f>
        <v>1024579</v>
      </c>
      <c r="Q2776" s="278">
        <f>IF(M2776&lt;&gt;"",IF(O2776&lt;&gt;0,O2776,P2776),0)</f>
        <v>1024579</v>
      </c>
      <c r="R2776" s="8">
        <f>Table1[[#This Row],[Số còn phải thu ĐK]]+Table1[[#This Row],[Giá Trị HD sau CK]]-Table1[[#This Row],[Số tiền đã thu]]</f>
        <v>0</v>
      </c>
      <c r="S2776" s="7">
        <f>IF(Table1[[#This Row],[Ngày hóa đơn]]&lt;&gt;"",Table1[[#This Row],[Ngày hóa đơn]],Table1[[#This Row],[Ngày hạch toán]])</f>
        <v>45744</v>
      </c>
      <c r="T2776" s="8">
        <v>30</v>
      </c>
      <c r="U2776" s="7">
        <f>IF(Table1[[#This Row],[Ngày tính CN]]="","",S2776+T2776)</f>
        <v>45774</v>
      </c>
      <c r="V2776" s="71">
        <f ca="1">IF(Table1[[#This Row],[Hạn thanh toán]]="","",IF((U2776-NOW())&lt;0,0,(U2776-NOW())))</f>
        <v>0</v>
      </c>
      <c r="W2776" s="278"/>
      <c r="X2776" s="278" t="str">
        <f ca="1">IF(OR($U2776="",$R2776=0),"",IF((U$4-NOW())&lt;0,-($U2776-NOW()),0))</f>
        <v/>
      </c>
      <c r="Y2776" s="3" t="str">
        <f>IF(R2776=0,"Đã thanh toán",IF(X2776="","",IF(X2776&lt;=0,"Chưa đến hạn thanh toán",IF(X2776&lt;=30,"Nợ quá hạn 30 ngày",IF(X2776&lt;=60,"Nợ quá hạn từ 30 ngày đến 60 ngày",IF(X2776&lt;=90,"Nợ quá hạn từ 60 ngày đến 90 ngày",IF(X2776&lt;=120,"Nợ quá hạn từ 90 ngày đến 120 ngày","Nợ quá hạn hơn 120 ngày có khả năng mất thanh toán")))))))</f>
        <v>Đã thanh toán</v>
      </c>
      <c r="Z2776" s="250">
        <f>Table1[[#This Row],[Hạn thanh toán]]</f>
        <v>45774</v>
      </c>
      <c r="AA2776" s="250">
        <f>Table1[[#This Row],[Ngày Thanh toán]]</f>
        <v>45803</v>
      </c>
      <c r="AD2776" s="3" t="str">
        <f>IF(Table1[[#This Row],[Mã khách hàng]]="","",VLOOKUP($A2776,Ma_KH!$A:$Q,Ma_KH!O$1,0))</f>
        <v>BRG - FUJIMART</v>
      </c>
      <c r="AE2776" s="3" t="str">
        <f>IF(Table1[[#This Row],[Mã khách hàng]]="","",VLOOKUP($A2776,Ma_KH!$A:$Q,Ma_KH!P$1,0))</f>
        <v>CÔNG TY TNHH BÁN LẺ FUJIMART VIỆT NAM</v>
      </c>
      <c r="AF2776" s="3" t="str">
        <f>VLOOKUP(A2776,Ma_KH!A:Q,Ma_KH!J$1,0)</f>
        <v>Vũ Anh Tuấn</v>
      </c>
    </row>
    <row r="2777" spans="1:32">
      <c r="A2777" s="242" t="s">
        <v>184</v>
      </c>
      <c r="B2777" s="242" t="s">
        <v>5155</v>
      </c>
      <c r="C2777" s="90">
        <v>45747</v>
      </c>
      <c r="D2777" s="91" t="s">
        <v>19624</v>
      </c>
      <c r="E2777" s="318">
        <v>45747</v>
      </c>
      <c r="F2777" s="242" t="s">
        <v>20584</v>
      </c>
      <c r="G2777" s="242" t="s">
        <v>5266</v>
      </c>
      <c r="H2777" s="241">
        <v>630606</v>
      </c>
      <c r="I2777" s="241">
        <v>0</v>
      </c>
      <c r="J2777" s="241">
        <v>50448</v>
      </c>
      <c r="K2777" s="241">
        <v>681054</v>
      </c>
      <c r="L2777" s="8" t="s">
        <v>24</v>
      </c>
      <c r="M2777" s="21">
        <v>45803</v>
      </c>
      <c r="O2777" s="278">
        <f>IF(Table1[[#This Row],[Phân loại]]="Tồn đầu kỳ",Table1[[#This Row],[Tổng giá trị]],0)</f>
        <v>0</v>
      </c>
      <c r="P2777" s="8">
        <f>IF(Table1[[#This Row],[Số còn phải thu ĐK]]&lt;&gt;0,0,IF(Table1[[#This Row],[Phân loại]]="Bán hàng",Table1[[#This Row],[Tổng giá trị]],-Table1[[#This Row],[Tổng giá trị]]))</f>
        <v>681054</v>
      </c>
      <c r="Q2777" s="278">
        <f>IF(M2777&lt;&gt;"",IF(O2777&lt;&gt;0,O2777,P2777),0)</f>
        <v>681054</v>
      </c>
      <c r="R2777" s="8">
        <f>Table1[[#This Row],[Số còn phải thu ĐK]]+Table1[[#This Row],[Giá Trị HD sau CK]]-Table1[[#This Row],[Số tiền đã thu]]</f>
        <v>0</v>
      </c>
      <c r="S2777" s="7">
        <f>IF(Table1[[#This Row],[Ngày hóa đơn]]&lt;&gt;"",Table1[[#This Row],[Ngày hóa đơn]],Table1[[#This Row],[Ngày hạch toán]])</f>
        <v>45747</v>
      </c>
      <c r="T2777" s="8">
        <v>30</v>
      </c>
      <c r="U2777" s="7">
        <f>IF(Table1[[#This Row],[Ngày tính CN]]="","",S2777+T2777)</f>
        <v>45777</v>
      </c>
      <c r="V2777" s="71">
        <f ca="1">IF(Table1[[#This Row],[Hạn thanh toán]]="","",IF((U2777-NOW())&lt;0,0,(U2777-NOW())))</f>
        <v>0</v>
      </c>
      <c r="W2777" s="278"/>
      <c r="X2777" s="278" t="str">
        <f ca="1">IF(OR($U2777="",$R2777=0),"",IF((U$4-NOW())&lt;0,-($U2777-NOW()),0))</f>
        <v/>
      </c>
      <c r="Y2777" s="3" t="str">
        <f>IF(R2777=0,"Đã thanh toán",IF(X2777="","",IF(X2777&lt;=0,"Chưa đến hạn thanh toán",IF(X2777&lt;=30,"Nợ quá hạn 30 ngày",IF(X2777&lt;=60,"Nợ quá hạn từ 30 ngày đến 60 ngày",IF(X2777&lt;=90,"Nợ quá hạn từ 60 ngày đến 90 ngày",IF(X2777&lt;=120,"Nợ quá hạn từ 90 ngày đến 120 ngày","Nợ quá hạn hơn 120 ngày có khả năng mất thanh toán")))))))</f>
        <v>Đã thanh toán</v>
      </c>
      <c r="Z2777" s="250">
        <f>Table1[[#This Row],[Hạn thanh toán]]</f>
        <v>45777</v>
      </c>
      <c r="AA2777" s="250">
        <f>Table1[[#This Row],[Ngày Thanh toán]]</f>
        <v>45803</v>
      </c>
      <c r="AD2777" s="3" t="str">
        <f>IF(Table1[[#This Row],[Mã khách hàng]]="","",VLOOKUP($A2777,Ma_KH!$A:$Q,Ma_KH!O$1,0))</f>
        <v>BRG - FUJIMART</v>
      </c>
      <c r="AE2777" s="3" t="str">
        <f>IF(Table1[[#This Row],[Mã khách hàng]]="","",VLOOKUP($A2777,Ma_KH!$A:$Q,Ma_KH!P$1,0))</f>
        <v>CÔNG TY TNHH BÁN LẺ FUJIMART VIỆT NAM</v>
      </c>
      <c r="AF2777" s="3" t="str">
        <f>VLOOKUP(A2777,Ma_KH!A:Q,Ma_KH!J$1,0)</f>
        <v>Vũ Anh Tuấn</v>
      </c>
    </row>
    <row r="2778" spans="1:32">
      <c r="A2778" s="242" t="s">
        <v>184</v>
      </c>
      <c r="B2778" s="242" t="s">
        <v>5155</v>
      </c>
      <c r="C2778" s="90">
        <v>45748</v>
      </c>
      <c r="D2778" s="91" t="s">
        <v>19625</v>
      </c>
      <c r="E2778" s="318">
        <v>45748</v>
      </c>
      <c r="F2778" s="242" t="s">
        <v>20585</v>
      </c>
      <c r="G2778" s="242" t="s">
        <v>5186</v>
      </c>
      <c r="H2778" s="241">
        <v>572076</v>
      </c>
      <c r="I2778" s="241">
        <v>0</v>
      </c>
      <c r="J2778" s="241">
        <v>45766</v>
      </c>
      <c r="K2778" s="241">
        <v>617842</v>
      </c>
      <c r="L2778" s="8" t="s">
        <v>24</v>
      </c>
      <c r="M2778" s="21">
        <v>45803</v>
      </c>
      <c r="O2778" s="278">
        <f>IF(Table1[[#This Row],[Phân loại]]="Tồn đầu kỳ",Table1[[#This Row],[Tổng giá trị]],0)</f>
        <v>0</v>
      </c>
      <c r="P2778" s="8">
        <f>IF(Table1[[#This Row],[Số còn phải thu ĐK]]&lt;&gt;0,0,IF(Table1[[#This Row],[Phân loại]]="Bán hàng",Table1[[#This Row],[Tổng giá trị]],-Table1[[#This Row],[Tổng giá trị]]))</f>
        <v>617842</v>
      </c>
      <c r="Q2778" s="278">
        <f>IF(M2778&lt;&gt;"",IF(O2778&lt;&gt;0,O2778,P2778),0)</f>
        <v>617842</v>
      </c>
      <c r="R2778" s="8">
        <f>Table1[[#This Row],[Số còn phải thu ĐK]]+Table1[[#This Row],[Giá Trị HD sau CK]]-Table1[[#This Row],[Số tiền đã thu]]</f>
        <v>0</v>
      </c>
      <c r="S2778" s="7">
        <f>IF(Table1[[#This Row],[Ngày hóa đơn]]&lt;&gt;"",Table1[[#This Row],[Ngày hóa đơn]],Table1[[#This Row],[Ngày hạch toán]])</f>
        <v>45748</v>
      </c>
      <c r="T2778" s="8">
        <v>30</v>
      </c>
      <c r="U2778" s="7">
        <f>IF(Table1[[#This Row],[Ngày tính CN]]="","",S2778+T2778)</f>
        <v>45778</v>
      </c>
      <c r="V2778" s="71">
        <f ca="1">IF(Table1[[#This Row],[Hạn thanh toán]]="","",IF((U2778-NOW())&lt;0,0,(U2778-NOW())))</f>
        <v>0</v>
      </c>
      <c r="W2778" s="278"/>
      <c r="X2778" s="278" t="str">
        <f ca="1">IF(OR($U2778="",$R2778=0),"",IF((U$4-NOW())&lt;0,-($U2778-NOW()),0))</f>
        <v/>
      </c>
      <c r="Y2778" s="3" t="str">
        <f>IF(R2778=0,"Đã thanh toán",IF(X2778="","",IF(X2778&lt;=0,"Chưa đến hạn thanh toán",IF(X2778&lt;=30,"Nợ quá hạn 30 ngày",IF(X2778&lt;=60,"Nợ quá hạn từ 30 ngày đến 60 ngày",IF(X2778&lt;=90,"Nợ quá hạn từ 60 ngày đến 90 ngày",IF(X2778&lt;=120,"Nợ quá hạn từ 90 ngày đến 120 ngày","Nợ quá hạn hơn 120 ngày có khả năng mất thanh toán")))))))</f>
        <v>Đã thanh toán</v>
      </c>
      <c r="Z2778" s="250">
        <f>Table1[[#This Row],[Hạn thanh toán]]</f>
        <v>45778</v>
      </c>
      <c r="AA2778" s="250">
        <f>Table1[[#This Row],[Ngày Thanh toán]]</f>
        <v>45803</v>
      </c>
      <c r="AD2778" s="3" t="str">
        <f>IF(Table1[[#This Row],[Mã khách hàng]]="","",VLOOKUP($A2778,Ma_KH!$A:$Q,Ma_KH!O$1,0))</f>
        <v>BRG - FUJIMART</v>
      </c>
      <c r="AE2778" s="3" t="str">
        <f>IF(Table1[[#This Row],[Mã khách hàng]]="","",VLOOKUP($A2778,Ma_KH!$A:$Q,Ma_KH!P$1,0))</f>
        <v>CÔNG TY TNHH BÁN LẺ FUJIMART VIỆT NAM</v>
      </c>
      <c r="AF2778" s="3" t="str">
        <f>VLOOKUP(A2778,Ma_KH!A:Q,Ma_KH!J$1,0)</f>
        <v>Vũ Anh Tuấn</v>
      </c>
    </row>
    <row r="2779" spans="1:32">
      <c r="A2779" s="242" t="s">
        <v>184</v>
      </c>
      <c r="B2779" s="242" t="s">
        <v>5155</v>
      </c>
      <c r="C2779" s="90">
        <v>45748</v>
      </c>
      <c r="D2779" s="91" t="s">
        <v>19626</v>
      </c>
      <c r="E2779" s="318">
        <v>45748</v>
      </c>
      <c r="F2779" s="242" t="s">
        <v>20586</v>
      </c>
      <c r="G2779" s="242" t="s">
        <v>5168</v>
      </c>
      <c r="H2779" s="241">
        <v>2359826</v>
      </c>
      <c r="I2779" s="241">
        <v>0</v>
      </c>
      <c r="J2779" s="241">
        <v>188786</v>
      </c>
      <c r="K2779" s="241">
        <v>2548612</v>
      </c>
      <c r="L2779" s="8" t="s">
        <v>24</v>
      </c>
      <c r="M2779" s="21">
        <v>45803</v>
      </c>
      <c r="O2779" s="278">
        <f>IF(Table1[[#This Row],[Phân loại]]="Tồn đầu kỳ",Table1[[#This Row],[Tổng giá trị]],0)</f>
        <v>0</v>
      </c>
      <c r="P2779" s="8">
        <f>IF(Table1[[#This Row],[Số còn phải thu ĐK]]&lt;&gt;0,0,IF(Table1[[#This Row],[Phân loại]]="Bán hàng",Table1[[#This Row],[Tổng giá trị]],-Table1[[#This Row],[Tổng giá trị]]))</f>
        <v>2548612</v>
      </c>
      <c r="Q2779" s="278">
        <f>IF(M2779&lt;&gt;"",IF(O2779&lt;&gt;0,O2779,P2779),0)</f>
        <v>2548612</v>
      </c>
      <c r="R2779" s="8">
        <f>Table1[[#This Row],[Số còn phải thu ĐK]]+Table1[[#This Row],[Giá Trị HD sau CK]]-Table1[[#This Row],[Số tiền đã thu]]</f>
        <v>0</v>
      </c>
      <c r="S2779" s="7">
        <f>IF(Table1[[#This Row],[Ngày hóa đơn]]&lt;&gt;"",Table1[[#This Row],[Ngày hóa đơn]],Table1[[#This Row],[Ngày hạch toán]])</f>
        <v>45748</v>
      </c>
      <c r="T2779" s="8">
        <v>30</v>
      </c>
      <c r="U2779" s="7">
        <f>IF(Table1[[#This Row],[Ngày tính CN]]="","",S2779+T2779)</f>
        <v>45778</v>
      </c>
      <c r="V2779" s="71">
        <f ca="1">IF(Table1[[#This Row],[Hạn thanh toán]]="","",IF((U2779-NOW())&lt;0,0,(U2779-NOW())))</f>
        <v>0</v>
      </c>
      <c r="W2779" s="278"/>
      <c r="X2779" s="278" t="str">
        <f ca="1">IF(OR($U2779="",$R2779=0),"",IF((U$4-NOW())&lt;0,-($U2779-NOW()),0))</f>
        <v/>
      </c>
      <c r="Y2779" s="3" t="str">
        <f>IF(R2779=0,"Đã thanh toán",IF(X2779="","",IF(X2779&lt;=0,"Chưa đến hạn thanh toán",IF(X2779&lt;=30,"Nợ quá hạn 30 ngày",IF(X2779&lt;=60,"Nợ quá hạn từ 30 ngày đến 60 ngày",IF(X2779&lt;=90,"Nợ quá hạn từ 60 ngày đến 90 ngày",IF(X2779&lt;=120,"Nợ quá hạn từ 90 ngày đến 120 ngày","Nợ quá hạn hơn 120 ngày có khả năng mất thanh toán")))))))</f>
        <v>Đã thanh toán</v>
      </c>
      <c r="Z2779" s="250">
        <f>Table1[[#This Row],[Hạn thanh toán]]</f>
        <v>45778</v>
      </c>
      <c r="AA2779" s="250">
        <f>Table1[[#This Row],[Ngày Thanh toán]]</f>
        <v>45803</v>
      </c>
      <c r="AD2779" s="3" t="str">
        <f>IF(Table1[[#This Row],[Mã khách hàng]]="","",VLOOKUP($A2779,Ma_KH!$A:$Q,Ma_KH!O$1,0))</f>
        <v>BRG - FUJIMART</v>
      </c>
      <c r="AE2779" s="3" t="str">
        <f>IF(Table1[[#This Row],[Mã khách hàng]]="","",VLOOKUP($A2779,Ma_KH!$A:$Q,Ma_KH!P$1,0))</f>
        <v>CÔNG TY TNHH BÁN LẺ FUJIMART VIỆT NAM</v>
      </c>
      <c r="AF2779" s="3" t="str">
        <f>VLOOKUP(A2779,Ma_KH!A:Q,Ma_KH!J$1,0)</f>
        <v>Vũ Anh Tuấn</v>
      </c>
    </row>
    <row r="2780" spans="1:32">
      <c r="A2780" s="242" t="s">
        <v>184</v>
      </c>
      <c r="B2780" s="242" t="s">
        <v>5155</v>
      </c>
      <c r="C2780" s="90">
        <v>45748</v>
      </c>
      <c r="D2780" s="91" t="s">
        <v>19627</v>
      </c>
      <c r="E2780" s="318">
        <v>45748</v>
      </c>
      <c r="F2780" s="242" t="s">
        <v>20587</v>
      </c>
      <c r="G2780" s="242" t="s">
        <v>5205</v>
      </c>
      <c r="H2780" s="241">
        <v>253212</v>
      </c>
      <c r="I2780" s="241">
        <v>0</v>
      </c>
      <c r="J2780" s="241">
        <v>20257</v>
      </c>
      <c r="K2780" s="241">
        <v>273469</v>
      </c>
      <c r="L2780" s="8" t="s">
        <v>24</v>
      </c>
      <c r="M2780" s="21">
        <v>45803</v>
      </c>
      <c r="O2780" s="278">
        <f>IF(Table1[[#This Row],[Phân loại]]="Tồn đầu kỳ",Table1[[#This Row],[Tổng giá trị]],0)</f>
        <v>0</v>
      </c>
      <c r="P2780" s="8">
        <f>IF(Table1[[#This Row],[Số còn phải thu ĐK]]&lt;&gt;0,0,IF(Table1[[#This Row],[Phân loại]]="Bán hàng",Table1[[#This Row],[Tổng giá trị]],-Table1[[#This Row],[Tổng giá trị]]))</f>
        <v>273469</v>
      </c>
      <c r="Q2780" s="278">
        <f>IF(M2780&lt;&gt;"",IF(O2780&lt;&gt;0,O2780,P2780),0)</f>
        <v>273469</v>
      </c>
      <c r="R2780" s="8">
        <f>Table1[[#This Row],[Số còn phải thu ĐK]]+Table1[[#This Row],[Giá Trị HD sau CK]]-Table1[[#This Row],[Số tiền đã thu]]</f>
        <v>0</v>
      </c>
      <c r="S2780" s="7">
        <f>IF(Table1[[#This Row],[Ngày hóa đơn]]&lt;&gt;"",Table1[[#This Row],[Ngày hóa đơn]],Table1[[#This Row],[Ngày hạch toán]])</f>
        <v>45748</v>
      </c>
      <c r="T2780" s="8">
        <v>30</v>
      </c>
      <c r="U2780" s="7">
        <f>IF(Table1[[#This Row],[Ngày tính CN]]="","",S2780+T2780)</f>
        <v>45778</v>
      </c>
      <c r="V2780" s="71">
        <f ca="1">IF(Table1[[#This Row],[Hạn thanh toán]]="","",IF((U2780-NOW())&lt;0,0,(U2780-NOW())))</f>
        <v>0</v>
      </c>
      <c r="W2780" s="278"/>
      <c r="X2780" s="278" t="str">
        <f ca="1">IF(OR($U2780="",$R2780=0),"",IF((U$4-NOW())&lt;0,-($U2780-NOW()),0))</f>
        <v/>
      </c>
      <c r="Y2780" s="3" t="str">
        <f>IF(R2780=0,"Đã thanh toán",IF(X2780="","",IF(X2780&lt;=0,"Chưa đến hạn thanh toán",IF(X2780&lt;=30,"Nợ quá hạn 30 ngày",IF(X2780&lt;=60,"Nợ quá hạn từ 30 ngày đến 60 ngày",IF(X2780&lt;=90,"Nợ quá hạn từ 60 ngày đến 90 ngày",IF(X2780&lt;=120,"Nợ quá hạn từ 90 ngày đến 120 ngày","Nợ quá hạn hơn 120 ngày có khả năng mất thanh toán")))))))</f>
        <v>Đã thanh toán</v>
      </c>
      <c r="Z2780" s="250">
        <f>Table1[[#This Row],[Hạn thanh toán]]</f>
        <v>45778</v>
      </c>
      <c r="AA2780" s="250">
        <f>Table1[[#This Row],[Ngày Thanh toán]]</f>
        <v>45803</v>
      </c>
      <c r="AD2780" s="3" t="str">
        <f>IF(Table1[[#This Row],[Mã khách hàng]]="","",VLOOKUP($A2780,Ma_KH!$A:$Q,Ma_KH!O$1,0))</f>
        <v>BRG - FUJIMART</v>
      </c>
      <c r="AE2780" s="3" t="str">
        <f>IF(Table1[[#This Row],[Mã khách hàng]]="","",VLOOKUP($A2780,Ma_KH!$A:$Q,Ma_KH!P$1,0))</f>
        <v>CÔNG TY TNHH BÁN LẺ FUJIMART VIỆT NAM</v>
      </c>
      <c r="AF2780" s="3" t="str">
        <f>VLOOKUP(A2780,Ma_KH!A:Q,Ma_KH!J$1,0)</f>
        <v>Vũ Anh Tuấn</v>
      </c>
    </row>
    <row r="2781" spans="1:32">
      <c r="A2781" s="242" t="s">
        <v>184</v>
      </c>
      <c r="B2781" s="242" t="s">
        <v>5155</v>
      </c>
      <c r="C2781" s="88">
        <v>45748</v>
      </c>
      <c r="D2781" s="89" t="s">
        <v>19628</v>
      </c>
      <c r="E2781" s="318">
        <v>45748</v>
      </c>
      <c r="F2781" s="242" t="s">
        <v>20588</v>
      </c>
      <c r="G2781" s="242" t="s">
        <v>5165</v>
      </c>
      <c r="H2781" s="241">
        <v>746604</v>
      </c>
      <c r="I2781" s="241">
        <v>0</v>
      </c>
      <c r="J2781" s="241">
        <v>59728</v>
      </c>
      <c r="K2781" s="241">
        <v>806332</v>
      </c>
      <c r="L2781" s="8" t="s">
        <v>24</v>
      </c>
      <c r="M2781" s="21">
        <v>45803</v>
      </c>
      <c r="O2781" s="278">
        <f>IF(Table1[[#This Row],[Phân loại]]="Tồn đầu kỳ",Table1[[#This Row],[Tổng giá trị]],0)</f>
        <v>0</v>
      </c>
      <c r="P2781" s="8">
        <f>IF(Table1[[#This Row],[Số còn phải thu ĐK]]&lt;&gt;0,0,IF(Table1[[#This Row],[Phân loại]]="Bán hàng",Table1[[#This Row],[Tổng giá trị]],-Table1[[#This Row],[Tổng giá trị]]))</f>
        <v>806332</v>
      </c>
      <c r="Q2781" s="278">
        <f t="shared" ref="Q2781:Q2782" si="427">IF(M2781&lt;&gt;"",IF(O2781&lt;&gt;0,O2781,P2781),0)</f>
        <v>806332</v>
      </c>
      <c r="R2781" s="8">
        <f>Table1[[#This Row],[Số còn phải thu ĐK]]+Table1[[#This Row],[Giá Trị HD sau CK]]-Table1[[#This Row],[Số tiền đã thu]]</f>
        <v>0</v>
      </c>
      <c r="S2781" s="7">
        <f>IF(Table1[[#This Row],[Ngày hóa đơn]]&lt;&gt;"",Table1[[#This Row],[Ngày hóa đơn]],Table1[[#This Row],[Ngày hạch toán]])</f>
        <v>45748</v>
      </c>
      <c r="T2781" s="8">
        <v>30</v>
      </c>
      <c r="U2781" s="7">
        <f>IF(Table1[[#This Row],[Ngày tính CN]]="","",S2781+T2781)</f>
        <v>45778</v>
      </c>
      <c r="V2781" s="71">
        <f ca="1">IF(Table1[[#This Row],[Hạn thanh toán]]="","",IF((U2781-NOW())&lt;0,0,(U2781-NOW())))</f>
        <v>0</v>
      </c>
      <c r="W2781" s="278"/>
      <c r="X2781" s="278" t="str">
        <f t="shared" ref="X2781:X2782" ca="1" si="428">IF(OR($U2781="",$R2781=0),"",IF((U$4-NOW())&lt;0,-($U2781-NOW()),0))</f>
        <v/>
      </c>
      <c r="Y2781" s="3" t="str">
        <f t="shared" ref="Y2781:Y2782" si="429">IF(R2781=0,"Đã thanh toán",IF(X2781="","",IF(X2781&lt;=0,"Chưa đến hạn thanh toán",IF(X2781&lt;=30,"Nợ quá hạn 30 ngày",IF(X2781&lt;=60,"Nợ quá hạn từ 30 ngày đến 60 ngày",IF(X2781&lt;=90,"Nợ quá hạn từ 60 ngày đến 90 ngày",IF(X2781&lt;=120,"Nợ quá hạn từ 90 ngày đến 120 ngày","Nợ quá hạn hơn 120 ngày có khả năng mất thanh toán")))))))</f>
        <v>Đã thanh toán</v>
      </c>
      <c r="Z2781" s="250">
        <f>Table1[[#This Row],[Hạn thanh toán]]</f>
        <v>45778</v>
      </c>
      <c r="AA2781" s="250">
        <f>Table1[[#This Row],[Ngày Thanh toán]]</f>
        <v>45803</v>
      </c>
      <c r="AD2781" s="3" t="str">
        <f>IF(Table1[[#This Row],[Mã khách hàng]]="","",VLOOKUP($A2781,Ma_KH!$A:$Q,Ma_KH!O$1,0))</f>
        <v>BRG - FUJIMART</v>
      </c>
      <c r="AE2781" s="3" t="str">
        <f>IF(Table1[[#This Row],[Mã khách hàng]]="","",VLOOKUP($A2781,Ma_KH!$A:$Q,Ma_KH!P$1,0))</f>
        <v>CÔNG TY TNHH BÁN LẺ FUJIMART VIỆT NAM</v>
      </c>
      <c r="AF2781" s="3" t="str">
        <f>VLOOKUP(A2781,Ma_KH!A:Q,Ma_KH!J$1,0)</f>
        <v>Vũ Anh Tuấn</v>
      </c>
    </row>
    <row r="2782" spans="1:32">
      <c r="A2782" s="242" t="s">
        <v>184</v>
      </c>
      <c r="B2782" s="242" t="s">
        <v>5155</v>
      </c>
      <c r="C2782" s="90">
        <v>45748</v>
      </c>
      <c r="D2782" s="91" t="s">
        <v>19629</v>
      </c>
      <c r="E2782" s="318">
        <v>45748</v>
      </c>
      <c r="F2782" s="242" t="s">
        <v>20589</v>
      </c>
      <c r="G2782" s="242" t="s">
        <v>5356</v>
      </c>
      <c r="H2782" s="241">
        <v>840574</v>
      </c>
      <c r="I2782" s="241">
        <v>0</v>
      </c>
      <c r="J2782" s="241">
        <v>67246</v>
      </c>
      <c r="K2782" s="241">
        <v>907820</v>
      </c>
      <c r="L2782" s="8" t="s">
        <v>24</v>
      </c>
      <c r="M2782" s="21">
        <v>45803</v>
      </c>
      <c r="O2782" s="278">
        <f>IF(Table1[[#This Row],[Phân loại]]="Tồn đầu kỳ",Table1[[#This Row],[Tổng giá trị]],0)</f>
        <v>0</v>
      </c>
      <c r="P2782" s="8">
        <f>IF(Table1[[#This Row],[Số còn phải thu ĐK]]&lt;&gt;0,0,IF(Table1[[#This Row],[Phân loại]]="Bán hàng",Table1[[#This Row],[Tổng giá trị]],-Table1[[#This Row],[Tổng giá trị]]))</f>
        <v>907820</v>
      </c>
      <c r="Q2782" s="278">
        <f t="shared" si="427"/>
        <v>907820</v>
      </c>
      <c r="R2782" s="8">
        <f>Table1[[#This Row],[Số còn phải thu ĐK]]+Table1[[#This Row],[Giá Trị HD sau CK]]-Table1[[#This Row],[Số tiền đã thu]]</f>
        <v>0</v>
      </c>
      <c r="S2782" s="7">
        <f>IF(Table1[[#This Row],[Ngày hóa đơn]]&lt;&gt;"",Table1[[#This Row],[Ngày hóa đơn]],Table1[[#This Row],[Ngày hạch toán]])</f>
        <v>45748</v>
      </c>
      <c r="T2782" s="8">
        <v>30</v>
      </c>
      <c r="U2782" s="7">
        <f>IF(Table1[[#This Row],[Ngày tính CN]]="","",S2782+T2782)</f>
        <v>45778</v>
      </c>
      <c r="V2782" s="71">
        <f ca="1">IF(Table1[[#This Row],[Hạn thanh toán]]="","",IF((U2782-NOW())&lt;0,0,(U2782-NOW())))</f>
        <v>0</v>
      </c>
      <c r="W2782" s="278"/>
      <c r="X2782" s="278" t="str">
        <f t="shared" ca="1" si="428"/>
        <v/>
      </c>
      <c r="Y2782" s="3" t="str">
        <f t="shared" si="429"/>
        <v>Đã thanh toán</v>
      </c>
      <c r="Z2782" s="250">
        <f>Table1[[#This Row],[Hạn thanh toán]]</f>
        <v>45778</v>
      </c>
      <c r="AA2782" s="250">
        <f>Table1[[#This Row],[Ngày Thanh toán]]</f>
        <v>45803</v>
      </c>
      <c r="AD2782" s="3" t="str">
        <f>IF(Table1[[#This Row],[Mã khách hàng]]="","",VLOOKUP($A2782,Ma_KH!$A:$Q,Ma_KH!O$1,0))</f>
        <v>BRG - FUJIMART</v>
      </c>
      <c r="AE2782" s="3" t="str">
        <f>IF(Table1[[#This Row],[Mã khách hàng]]="","",VLOOKUP($A2782,Ma_KH!$A:$Q,Ma_KH!P$1,0))</f>
        <v>CÔNG TY TNHH BÁN LẺ FUJIMART VIỆT NAM</v>
      </c>
      <c r="AF2782" s="3" t="str">
        <f>VLOOKUP(A2782,Ma_KH!A:Q,Ma_KH!J$1,0)</f>
        <v>Vũ Anh Tuấn</v>
      </c>
    </row>
    <row r="2783" spans="1:32">
      <c r="A2783" s="242" t="s">
        <v>184</v>
      </c>
      <c r="B2783" s="242" t="s">
        <v>5155</v>
      </c>
      <c r="C2783" s="90">
        <v>45749</v>
      </c>
      <c r="D2783" s="91" t="s">
        <v>19630</v>
      </c>
      <c r="E2783" s="318">
        <v>45749</v>
      </c>
      <c r="F2783" s="242" t="s">
        <v>20590</v>
      </c>
      <c r="G2783" s="242" t="s">
        <v>5257</v>
      </c>
      <c r="H2783" s="241">
        <v>1217519</v>
      </c>
      <c r="I2783" s="241">
        <v>0</v>
      </c>
      <c r="J2783" s="241">
        <v>97402</v>
      </c>
      <c r="K2783" s="241">
        <v>1314921</v>
      </c>
      <c r="L2783" s="8" t="s">
        <v>24</v>
      </c>
      <c r="M2783" s="21">
        <v>45803</v>
      </c>
      <c r="O2783" s="278">
        <f>IF(Table1[[#This Row],[Phân loại]]="Tồn đầu kỳ",Table1[[#This Row],[Tổng giá trị]],0)</f>
        <v>0</v>
      </c>
      <c r="P2783" s="8">
        <f>IF(Table1[[#This Row],[Số còn phải thu ĐK]]&lt;&gt;0,0,IF(Table1[[#This Row],[Phân loại]]="Bán hàng",Table1[[#This Row],[Tổng giá trị]],-Table1[[#This Row],[Tổng giá trị]]))</f>
        <v>1314921</v>
      </c>
      <c r="Q2783" s="278">
        <f>IF(M2783&lt;&gt;"",IF(O2783&lt;&gt;0,O2783,P2783),0)</f>
        <v>1314921</v>
      </c>
      <c r="R2783" s="8">
        <f>Table1[[#This Row],[Số còn phải thu ĐK]]+Table1[[#This Row],[Giá Trị HD sau CK]]-Table1[[#This Row],[Số tiền đã thu]]</f>
        <v>0</v>
      </c>
      <c r="S2783" s="7">
        <f>IF(Table1[[#This Row],[Ngày hóa đơn]]&lt;&gt;"",Table1[[#This Row],[Ngày hóa đơn]],Table1[[#This Row],[Ngày hạch toán]])</f>
        <v>45749</v>
      </c>
      <c r="T2783" s="8">
        <v>30</v>
      </c>
      <c r="U2783" s="7">
        <f>IF(Table1[[#This Row],[Ngày tính CN]]="","",S2783+T2783)</f>
        <v>45779</v>
      </c>
      <c r="V2783" s="71">
        <f ca="1">IF(Table1[[#This Row],[Hạn thanh toán]]="","",IF((U2783-NOW())&lt;0,0,(U2783-NOW())))</f>
        <v>0</v>
      </c>
      <c r="W2783" s="278"/>
      <c r="X2783" s="278" t="str">
        <f ca="1">IF(OR($U2783="",$R2783=0),"",IF((U$4-NOW())&lt;0,-($U2783-NOW()),0))</f>
        <v/>
      </c>
      <c r="Y2783" s="3" t="str">
        <f>IF(R2783=0,"Đã thanh toán",IF(X2783="","",IF(X2783&lt;=0,"Chưa đến hạn thanh toán",IF(X2783&lt;=30,"Nợ quá hạn 30 ngày",IF(X2783&lt;=60,"Nợ quá hạn từ 30 ngày đến 60 ngày",IF(X2783&lt;=90,"Nợ quá hạn từ 60 ngày đến 90 ngày",IF(X2783&lt;=120,"Nợ quá hạn từ 90 ngày đến 120 ngày","Nợ quá hạn hơn 120 ngày có khả năng mất thanh toán")))))))</f>
        <v>Đã thanh toán</v>
      </c>
      <c r="Z2783" s="250">
        <f>Table1[[#This Row],[Hạn thanh toán]]</f>
        <v>45779</v>
      </c>
      <c r="AA2783" s="250">
        <f>Table1[[#This Row],[Ngày Thanh toán]]</f>
        <v>45803</v>
      </c>
      <c r="AD2783" s="3" t="str">
        <f>IF(Table1[[#This Row],[Mã khách hàng]]="","",VLOOKUP($A2783,Ma_KH!$A:$Q,Ma_KH!O$1,0))</f>
        <v>BRG - FUJIMART</v>
      </c>
      <c r="AE2783" s="3" t="str">
        <f>IF(Table1[[#This Row],[Mã khách hàng]]="","",VLOOKUP($A2783,Ma_KH!$A:$Q,Ma_KH!P$1,0))</f>
        <v>CÔNG TY TNHH BÁN LẺ FUJIMART VIỆT NAM</v>
      </c>
      <c r="AF2783" s="3" t="str">
        <f>VLOOKUP(A2783,Ma_KH!A:Q,Ma_KH!J$1,0)</f>
        <v>Vũ Anh Tuấn</v>
      </c>
    </row>
    <row r="2784" spans="1:32">
      <c r="A2784" s="242" t="s">
        <v>184</v>
      </c>
      <c r="B2784" s="242" t="s">
        <v>5155</v>
      </c>
      <c r="C2784" s="90">
        <v>45749</v>
      </c>
      <c r="D2784" s="91" t="s">
        <v>19631</v>
      </c>
      <c r="E2784" s="318">
        <v>45749</v>
      </c>
      <c r="F2784" s="242" t="s">
        <v>20591</v>
      </c>
      <c r="G2784" s="242" t="s">
        <v>5190</v>
      </c>
      <c r="H2784" s="241">
        <v>1071989</v>
      </c>
      <c r="I2784" s="241">
        <v>0</v>
      </c>
      <c r="J2784" s="241">
        <v>85759</v>
      </c>
      <c r="K2784" s="241">
        <v>1157748</v>
      </c>
      <c r="L2784" s="8" t="s">
        <v>24</v>
      </c>
      <c r="M2784" s="21">
        <v>45803</v>
      </c>
      <c r="O2784" s="278">
        <f>IF(Table1[[#This Row],[Phân loại]]="Tồn đầu kỳ",Table1[[#This Row],[Tổng giá trị]],0)</f>
        <v>0</v>
      </c>
      <c r="P2784" s="8">
        <f>IF(Table1[[#This Row],[Số còn phải thu ĐK]]&lt;&gt;0,0,IF(Table1[[#This Row],[Phân loại]]="Bán hàng",Table1[[#This Row],[Tổng giá trị]],-Table1[[#This Row],[Tổng giá trị]]))</f>
        <v>1157748</v>
      </c>
      <c r="Q2784" s="278">
        <f>IF(M2784&lt;&gt;"",IF(O2784&lt;&gt;0,O2784,P2784),0)</f>
        <v>1157748</v>
      </c>
      <c r="R2784" s="8">
        <f>Table1[[#This Row],[Số còn phải thu ĐK]]+Table1[[#This Row],[Giá Trị HD sau CK]]-Table1[[#This Row],[Số tiền đã thu]]</f>
        <v>0</v>
      </c>
      <c r="S2784" s="7">
        <f>IF(Table1[[#This Row],[Ngày hóa đơn]]&lt;&gt;"",Table1[[#This Row],[Ngày hóa đơn]],Table1[[#This Row],[Ngày hạch toán]])</f>
        <v>45749</v>
      </c>
      <c r="T2784" s="8">
        <v>30</v>
      </c>
      <c r="U2784" s="7">
        <f>IF(Table1[[#This Row],[Ngày tính CN]]="","",S2784+T2784)</f>
        <v>45779</v>
      </c>
      <c r="V2784" s="71">
        <f ca="1">IF(Table1[[#This Row],[Hạn thanh toán]]="","",IF((U2784-NOW())&lt;0,0,(U2784-NOW())))</f>
        <v>0</v>
      </c>
      <c r="W2784" s="278"/>
      <c r="X2784" s="278" t="str">
        <f ca="1">IF(OR($U2784="",$R2784=0),"",IF((U$4-NOW())&lt;0,-($U2784-NOW()),0))</f>
        <v/>
      </c>
      <c r="Y2784" s="3" t="str">
        <f>IF(R2784=0,"Đã thanh toán",IF(X2784="","",IF(X2784&lt;=0,"Chưa đến hạn thanh toán",IF(X2784&lt;=30,"Nợ quá hạn 30 ngày",IF(X2784&lt;=60,"Nợ quá hạn từ 30 ngày đến 60 ngày",IF(X2784&lt;=90,"Nợ quá hạn từ 60 ngày đến 90 ngày",IF(X2784&lt;=120,"Nợ quá hạn từ 90 ngày đến 120 ngày","Nợ quá hạn hơn 120 ngày có khả năng mất thanh toán")))))))</f>
        <v>Đã thanh toán</v>
      </c>
      <c r="Z2784" s="250">
        <f>Table1[[#This Row],[Hạn thanh toán]]</f>
        <v>45779</v>
      </c>
      <c r="AA2784" s="250">
        <f>Table1[[#This Row],[Ngày Thanh toán]]</f>
        <v>45803</v>
      </c>
      <c r="AD2784" s="3" t="str">
        <f>IF(Table1[[#This Row],[Mã khách hàng]]="","",VLOOKUP($A2784,Ma_KH!$A:$Q,Ma_KH!O$1,0))</f>
        <v>BRG - FUJIMART</v>
      </c>
      <c r="AE2784" s="3" t="str">
        <f>IF(Table1[[#This Row],[Mã khách hàng]]="","",VLOOKUP($A2784,Ma_KH!$A:$Q,Ma_KH!P$1,0))</f>
        <v>CÔNG TY TNHH BÁN LẺ FUJIMART VIỆT NAM</v>
      </c>
      <c r="AF2784" s="3" t="str">
        <f>VLOOKUP(A2784,Ma_KH!A:Q,Ma_KH!J$1,0)</f>
        <v>Vũ Anh Tuấn</v>
      </c>
    </row>
    <row r="2785" spans="1:32">
      <c r="A2785" s="242" t="s">
        <v>184</v>
      </c>
      <c r="B2785" s="242" t="s">
        <v>5155</v>
      </c>
      <c r="C2785" s="90">
        <v>45749</v>
      </c>
      <c r="D2785" s="91" t="s">
        <v>19632</v>
      </c>
      <c r="E2785" s="318">
        <v>45749</v>
      </c>
      <c r="F2785" s="242" t="s">
        <v>20592</v>
      </c>
      <c r="G2785" s="242" t="s">
        <v>5354</v>
      </c>
      <c r="H2785" s="241">
        <v>785795</v>
      </c>
      <c r="I2785" s="241">
        <v>0</v>
      </c>
      <c r="J2785" s="241">
        <v>62864</v>
      </c>
      <c r="K2785" s="241">
        <v>848659</v>
      </c>
      <c r="L2785" s="8" t="s">
        <v>24</v>
      </c>
      <c r="M2785" s="21">
        <v>45803</v>
      </c>
      <c r="O2785" s="278">
        <f>IF(Table1[[#This Row],[Phân loại]]="Tồn đầu kỳ",Table1[[#This Row],[Tổng giá trị]],0)</f>
        <v>0</v>
      </c>
      <c r="P2785" s="8">
        <f>IF(Table1[[#This Row],[Số còn phải thu ĐK]]&lt;&gt;0,0,IF(Table1[[#This Row],[Phân loại]]="Bán hàng",Table1[[#This Row],[Tổng giá trị]],-Table1[[#This Row],[Tổng giá trị]]))</f>
        <v>848659</v>
      </c>
      <c r="Q2785" s="278">
        <f>IF(M2785&lt;&gt;"",IF(O2785&lt;&gt;0,O2785,P2785),0)</f>
        <v>848659</v>
      </c>
      <c r="R2785" s="8">
        <f>Table1[[#This Row],[Số còn phải thu ĐK]]+Table1[[#This Row],[Giá Trị HD sau CK]]-Table1[[#This Row],[Số tiền đã thu]]</f>
        <v>0</v>
      </c>
      <c r="S2785" s="7">
        <f>IF(Table1[[#This Row],[Ngày hóa đơn]]&lt;&gt;"",Table1[[#This Row],[Ngày hóa đơn]],Table1[[#This Row],[Ngày hạch toán]])</f>
        <v>45749</v>
      </c>
      <c r="T2785" s="8">
        <v>30</v>
      </c>
      <c r="U2785" s="7">
        <f>IF(Table1[[#This Row],[Ngày tính CN]]="","",S2785+T2785)</f>
        <v>45779</v>
      </c>
      <c r="V2785" s="71">
        <f ca="1">IF(Table1[[#This Row],[Hạn thanh toán]]="","",IF((U2785-NOW())&lt;0,0,(U2785-NOW())))</f>
        <v>0</v>
      </c>
      <c r="W2785" s="278"/>
      <c r="X2785" s="278" t="str">
        <f ca="1">IF(OR($U2785="",$R2785=0),"",IF((U$4-NOW())&lt;0,-($U2785-NOW()),0))</f>
        <v/>
      </c>
      <c r="Y2785" s="3" t="str">
        <f>IF(R2785=0,"Đã thanh toán",IF(X2785="","",IF(X2785&lt;=0,"Chưa đến hạn thanh toán",IF(X2785&lt;=30,"Nợ quá hạn 30 ngày",IF(X2785&lt;=60,"Nợ quá hạn từ 30 ngày đến 60 ngày",IF(X2785&lt;=90,"Nợ quá hạn từ 60 ngày đến 90 ngày",IF(X2785&lt;=120,"Nợ quá hạn từ 90 ngày đến 120 ngày","Nợ quá hạn hơn 120 ngày có khả năng mất thanh toán")))))))</f>
        <v>Đã thanh toán</v>
      </c>
      <c r="Z2785" s="250">
        <f>Table1[[#This Row],[Hạn thanh toán]]</f>
        <v>45779</v>
      </c>
      <c r="AA2785" s="250">
        <f>Table1[[#This Row],[Ngày Thanh toán]]</f>
        <v>45803</v>
      </c>
      <c r="AD2785" s="3" t="str">
        <f>IF(Table1[[#This Row],[Mã khách hàng]]="","",VLOOKUP($A2785,Ma_KH!$A:$Q,Ma_KH!O$1,0))</f>
        <v>BRG - FUJIMART</v>
      </c>
      <c r="AE2785" s="3" t="str">
        <f>IF(Table1[[#This Row],[Mã khách hàng]]="","",VLOOKUP($A2785,Ma_KH!$A:$Q,Ma_KH!P$1,0))</f>
        <v>CÔNG TY TNHH BÁN LẺ FUJIMART VIỆT NAM</v>
      </c>
      <c r="AF2785" s="3" t="str">
        <f>VLOOKUP(A2785,Ma_KH!A:Q,Ma_KH!J$1,0)</f>
        <v>Vũ Anh Tuấn</v>
      </c>
    </row>
    <row r="2786" spans="1:32">
      <c r="A2786" s="242" t="s">
        <v>184</v>
      </c>
      <c r="B2786" s="242" t="s">
        <v>5155</v>
      </c>
      <c r="C2786" s="90">
        <v>45749</v>
      </c>
      <c r="D2786" s="91" t="s">
        <v>19633</v>
      </c>
      <c r="E2786" s="318">
        <v>45749</v>
      </c>
      <c r="F2786" s="242" t="s">
        <v>20593</v>
      </c>
      <c r="G2786" s="242" t="s">
        <v>5184</v>
      </c>
      <c r="H2786" s="241">
        <v>624635</v>
      </c>
      <c r="I2786" s="241">
        <v>0</v>
      </c>
      <c r="J2786" s="241">
        <v>49971</v>
      </c>
      <c r="K2786" s="241">
        <v>674606</v>
      </c>
      <c r="L2786" s="8" t="s">
        <v>24</v>
      </c>
      <c r="M2786" s="21">
        <v>45803</v>
      </c>
      <c r="O2786" s="278">
        <f>IF(Table1[[#This Row],[Phân loại]]="Tồn đầu kỳ",Table1[[#This Row],[Tổng giá trị]],0)</f>
        <v>0</v>
      </c>
      <c r="P2786" s="8">
        <f>IF(Table1[[#This Row],[Số còn phải thu ĐK]]&lt;&gt;0,0,IF(Table1[[#This Row],[Phân loại]]="Bán hàng",Table1[[#This Row],[Tổng giá trị]],-Table1[[#This Row],[Tổng giá trị]]))</f>
        <v>674606</v>
      </c>
      <c r="Q2786" s="278">
        <f>IF(M2786&lt;&gt;"",IF(O2786&lt;&gt;0,O2786,P2786),0)</f>
        <v>674606</v>
      </c>
      <c r="R2786" s="8">
        <f>Table1[[#This Row],[Số còn phải thu ĐK]]+Table1[[#This Row],[Giá Trị HD sau CK]]-Table1[[#This Row],[Số tiền đã thu]]</f>
        <v>0</v>
      </c>
      <c r="S2786" s="7">
        <f>IF(Table1[[#This Row],[Ngày hóa đơn]]&lt;&gt;"",Table1[[#This Row],[Ngày hóa đơn]],Table1[[#This Row],[Ngày hạch toán]])</f>
        <v>45749</v>
      </c>
      <c r="T2786" s="8">
        <v>30</v>
      </c>
      <c r="U2786" s="7">
        <f>IF(Table1[[#This Row],[Ngày tính CN]]="","",S2786+T2786)</f>
        <v>45779</v>
      </c>
      <c r="V2786" s="71">
        <f ca="1">IF(Table1[[#This Row],[Hạn thanh toán]]="","",IF((U2786-NOW())&lt;0,0,(U2786-NOW())))</f>
        <v>0</v>
      </c>
      <c r="W2786" s="278"/>
      <c r="X2786" s="278" t="str">
        <f ca="1">IF(OR($U2786="",$R2786=0),"",IF((U$4-NOW())&lt;0,-($U2786-NOW()),0))</f>
        <v/>
      </c>
      <c r="Y2786" s="3" t="str">
        <f>IF(R2786=0,"Đã thanh toán",IF(X2786="","",IF(X2786&lt;=0,"Chưa đến hạn thanh toán",IF(X2786&lt;=30,"Nợ quá hạn 30 ngày",IF(X2786&lt;=60,"Nợ quá hạn từ 30 ngày đến 60 ngày",IF(X2786&lt;=90,"Nợ quá hạn từ 60 ngày đến 90 ngày",IF(X2786&lt;=120,"Nợ quá hạn từ 90 ngày đến 120 ngày","Nợ quá hạn hơn 120 ngày có khả năng mất thanh toán")))))))</f>
        <v>Đã thanh toán</v>
      </c>
      <c r="Z2786" s="250">
        <f>Table1[[#This Row],[Hạn thanh toán]]</f>
        <v>45779</v>
      </c>
      <c r="AA2786" s="250">
        <f>Table1[[#This Row],[Ngày Thanh toán]]</f>
        <v>45803</v>
      </c>
      <c r="AD2786" s="3" t="str">
        <f>IF(Table1[[#This Row],[Mã khách hàng]]="","",VLOOKUP($A2786,Ma_KH!$A:$Q,Ma_KH!O$1,0))</f>
        <v>BRG - FUJIMART</v>
      </c>
      <c r="AE2786" s="3" t="str">
        <f>IF(Table1[[#This Row],[Mã khách hàng]]="","",VLOOKUP($A2786,Ma_KH!$A:$Q,Ma_KH!P$1,0))</f>
        <v>CÔNG TY TNHH BÁN LẺ FUJIMART VIỆT NAM</v>
      </c>
      <c r="AF2786" s="3" t="str">
        <f>VLOOKUP(A2786,Ma_KH!A:Q,Ma_KH!J$1,0)</f>
        <v>Vũ Anh Tuấn</v>
      </c>
    </row>
    <row r="2787" spans="1:32">
      <c r="A2787" s="242" t="s">
        <v>184</v>
      </c>
      <c r="B2787" s="242" t="s">
        <v>5155</v>
      </c>
      <c r="C2787" s="88">
        <v>45750</v>
      </c>
      <c r="D2787" s="89" t="s">
        <v>19634</v>
      </c>
      <c r="E2787" s="318">
        <v>45750</v>
      </c>
      <c r="F2787" s="242" t="s">
        <v>20594</v>
      </c>
      <c r="G2787" s="242" t="s">
        <v>5200</v>
      </c>
      <c r="H2787" s="241">
        <v>1758400</v>
      </c>
      <c r="I2787" s="241">
        <v>0</v>
      </c>
      <c r="J2787" s="241">
        <v>140672</v>
      </c>
      <c r="K2787" s="241">
        <v>1899072</v>
      </c>
      <c r="L2787" s="8" t="s">
        <v>24</v>
      </c>
      <c r="M2787" s="21">
        <v>45803</v>
      </c>
      <c r="O2787" s="278">
        <f>IF(Table1[[#This Row],[Phân loại]]="Tồn đầu kỳ",Table1[[#This Row],[Tổng giá trị]],0)</f>
        <v>0</v>
      </c>
      <c r="P2787" s="8">
        <f>IF(Table1[[#This Row],[Số còn phải thu ĐK]]&lt;&gt;0,0,IF(Table1[[#This Row],[Phân loại]]="Bán hàng",Table1[[#This Row],[Tổng giá trị]],-Table1[[#This Row],[Tổng giá trị]]))</f>
        <v>1899072</v>
      </c>
      <c r="Q2787" s="278">
        <f t="shared" ref="Q2787:Q2788" si="430">IF(M2787&lt;&gt;"",IF(O2787&lt;&gt;0,O2787,P2787),0)</f>
        <v>1899072</v>
      </c>
      <c r="R2787" s="8">
        <f>Table1[[#This Row],[Số còn phải thu ĐK]]+Table1[[#This Row],[Giá Trị HD sau CK]]-Table1[[#This Row],[Số tiền đã thu]]</f>
        <v>0</v>
      </c>
      <c r="S2787" s="7">
        <f>IF(Table1[[#This Row],[Ngày hóa đơn]]&lt;&gt;"",Table1[[#This Row],[Ngày hóa đơn]],Table1[[#This Row],[Ngày hạch toán]])</f>
        <v>45750</v>
      </c>
      <c r="T2787" s="8">
        <v>30</v>
      </c>
      <c r="U2787" s="7">
        <f>IF(Table1[[#This Row],[Ngày tính CN]]="","",S2787+T2787)</f>
        <v>45780</v>
      </c>
      <c r="V2787" s="71">
        <f ca="1">IF(Table1[[#This Row],[Hạn thanh toán]]="","",IF((U2787-NOW())&lt;0,0,(U2787-NOW())))</f>
        <v>0</v>
      </c>
      <c r="W2787" s="278"/>
      <c r="X2787" s="278" t="str">
        <f t="shared" ref="X2787:X2788" ca="1" si="431">IF(OR($U2787="",$R2787=0),"",IF((U$4-NOW())&lt;0,-($U2787-NOW()),0))</f>
        <v/>
      </c>
      <c r="Y2787" s="3" t="str">
        <f t="shared" ref="Y2787:Y2788" si="432">IF(R2787=0,"Đã thanh toán",IF(X2787="","",IF(X2787&lt;=0,"Chưa đến hạn thanh toán",IF(X2787&lt;=30,"Nợ quá hạn 30 ngày",IF(X2787&lt;=60,"Nợ quá hạn từ 30 ngày đến 60 ngày",IF(X2787&lt;=90,"Nợ quá hạn từ 60 ngày đến 90 ngày",IF(X2787&lt;=120,"Nợ quá hạn từ 90 ngày đến 120 ngày","Nợ quá hạn hơn 120 ngày có khả năng mất thanh toán")))))))</f>
        <v>Đã thanh toán</v>
      </c>
      <c r="Z2787" s="250">
        <f>Table1[[#This Row],[Hạn thanh toán]]</f>
        <v>45780</v>
      </c>
      <c r="AA2787" s="250">
        <f>Table1[[#This Row],[Ngày Thanh toán]]</f>
        <v>45803</v>
      </c>
      <c r="AD2787" s="3" t="str">
        <f>IF(Table1[[#This Row],[Mã khách hàng]]="","",VLOOKUP($A2787,Ma_KH!$A:$Q,Ma_KH!O$1,0))</f>
        <v>BRG - FUJIMART</v>
      </c>
      <c r="AE2787" s="3" t="str">
        <f>IF(Table1[[#This Row],[Mã khách hàng]]="","",VLOOKUP($A2787,Ma_KH!$A:$Q,Ma_KH!P$1,0))</f>
        <v>CÔNG TY TNHH BÁN LẺ FUJIMART VIỆT NAM</v>
      </c>
      <c r="AF2787" s="3" t="str">
        <f>VLOOKUP(A2787,Ma_KH!A:Q,Ma_KH!J$1,0)</f>
        <v>Vũ Anh Tuấn</v>
      </c>
    </row>
    <row r="2788" spans="1:32">
      <c r="A2788" s="242" t="s">
        <v>184</v>
      </c>
      <c r="B2788" s="242" t="s">
        <v>5155</v>
      </c>
      <c r="C2788" s="90">
        <v>45750</v>
      </c>
      <c r="D2788" s="91" t="s">
        <v>19635</v>
      </c>
      <c r="E2788" s="318">
        <v>45750</v>
      </c>
      <c r="F2788" s="242" t="s">
        <v>20595</v>
      </c>
      <c r="G2788" s="242" t="s">
        <v>5237</v>
      </c>
      <c r="H2788" s="241">
        <v>901915</v>
      </c>
      <c r="I2788" s="241">
        <v>0</v>
      </c>
      <c r="J2788" s="241">
        <v>72153</v>
      </c>
      <c r="K2788" s="241">
        <v>974068</v>
      </c>
      <c r="L2788" s="8" t="s">
        <v>24</v>
      </c>
      <c r="M2788" s="21">
        <v>45803</v>
      </c>
      <c r="O2788" s="278">
        <f>IF(Table1[[#This Row],[Phân loại]]="Tồn đầu kỳ",Table1[[#This Row],[Tổng giá trị]],0)</f>
        <v>0</v>
      </c>
      <c r="P2788" s="8">
        <f>IF(Table1[[#This Row],[Số còn phải thu ĐK]]&lt;&gt;0,0,IF(Table1[[#This Row],[Phân loại]]="Bán hàng",Table1[[#This Row],[Tổng giá trị]],-Table1[[#This Row],[Tổng giá trị]]))</f>
        <v>974068</v>
      </c>
      <c r="Q2788" s="278">
        <f t="shared" si="430"/>
        <v>974068</v>
      </c>
      <c r="R2788" s="8">
        <f>Table1[[#This Row],[Số còn phải thu ĐK]]+Table1[[#This Row],[Giá Trị HD sau CK]]-Table1[[#This Row],[Số tiền đã thu]]</f>
        <v>0</v>
      </c>
      <c r="S2788" s="7">
        <f>IF(Table1[[#This Row],[Ngày hóa đơn]]&lt;&gt;"",Table1[[#This Row],[Ngày hóa đơn]],Table1[[#This Row],[Ngày hạch toán]])</f>
        <v>45750</v>
      </c>
      <c r="T2788" s="8">
        <v>30</v>
      </c>
      <c r="U2788" s="7">
        <f>IF(Table1[[#This Row],[Ngày tính CN]]="","",S2788+T2788)</f>
        <v>45780</v>
      </c>
      <c r="V2788" s="71">
        <f ca="1">IF(Table1[[#This Row],[Hạn thanh toán]]="","",IF((U2788-NOW())&lt;0,0,(U2788-NOW())))</f>
        <v>0</v>
      </c>
      <c r="W2788" s="278"/>
      <c r="X2788" s="278" t="str">
        <f t="shared" ca="1" si="431"/>
        <v/>
      </c>
      <c r="Y2788" s="3" t="str">
        <f t="shared" si="432"/>
        <v>Đã thanh toán</v>
      </c>
      <c r="Z2788" s="250">
        <f>Table1[[#This Row],[Hạn thanh toán]]</f>
        <v>45780</v>
      </c>
      <c r="AA2788" s="250">
        <f>Table1[[#This Row],[Ngày Thanh toán]]</f>
        <v>45803</v>
      </c>
      <c r="AD2788" s="3" t="str">
        <f>IF(Table1[[#This Row],[Mã khách hàng]]="","",VLOOKUP($A2788,Ma_KH!$A:$Q,Ma_KH!O$1,0))</f>
        <v>BRG - FUJIMART</v>
      </c>
      <c r="AE2788" s="3" t="str">
        <f>IF(Table1[[#This Row],[Mã khách hàng]]="","",VLOOKUP($A2788,Ma_KH!$A:$Q,Ma_KH!P$1,0))</f>
        <v>CÔNG TY TNHH BÁN LẺ FUJIMART VIỆT NAM</v>
      </c>
      <c r="AF2788" s="3" t="str">
        <f>VLOOKUP(A2788,Ma_KH!A:Q,Ma_KH!J$1,0)</f>
        <v>Vũ Anh Tuấn</v>
      </c>
    </row>
    <row r="2789" spans="1:32">
      <c r="A2789" s="242" t="s">
        <v>184</v>
      </c>
      <c r="B2789" s="242" t="s">
        <v>5155</v>
      </c>
      <c r="C2789" s="90">
        <v>45750</v>
      </c>
      <c r="D2789" s="91" t="s">
        <v>19636</v>
      </c>
      <c r="E2789" s="318">
        <v>45750</v>
      </c>
      <c r="F2789" s="242" t="s">
        <v>20596</v>
      </c>
      <c r="G2789" s="242" t="s">
        <v>5241</v>
      </c>
      <c r="H2789" s="241">
        <v>1289141</v>
      </c>
      <c r="I2789" s="241">
        <v>0</v>
      </c>
      <c r="J2789" s="241">
        <v>103131</v>
      </c>
      <c r="K2789" s="241">
        <v>1392272</v>
      </c>
      <c r="L2789" s="8" t="s">
        <v>24</v>
      </c>
      <c r="M2789" s="21">
        <v>45803</v>
      </c>
      <c r="O2789" s="278">
        <f>IF(Table1[[#This Row],[Phân loại]]="Tồn đầu kỳ",Table1[[#This Row],[Tổng giá trị]],0)</f>
        <v>0</v>
      </c>
      <c r="P2789" s="8">
        <f>IF(Table1[[#This Row],[Số còn phải thu ĐK]]&lt;&gt;0,0,IF(Table1[[#This Row],[Phân loại]]="Bán hàng",Table1[[#This Row],[Tổng giá trị]],-Table1[[#This Row],[Tổng giá trị]]))</f>
        <v>1392272</v>
      </c>
      <c r="Q2789" s="278">
        <f>IF(M2789&lt;&gt;"",IF(O2789&lt;&gt;0,O2789,P2789),0)</f>
        <v>1392272</v>
      </c>
      <c r="R2789" s="8">
        <f>Table1[[#This Row],[Số còn phải thu ĐK]]+Table1[[#This Row],[Giá Trị HD sau CK]]-Table1[[#This Row],[Số tiền đã thu]]</f>
        <v>0</v>
      </c>
      <c r="S2789" s="7">
        <f>IF(Table1[[#This Row],[Ngày hóa đơn]]&lt;&gt;"",Table1[[#This Row],[Ngày hóa đơn]],Table1[[#This Row],[Ngày hạch toán]])</f>
        <v>45750</v>
      </c>
      <c r="T2789" s="8">
        <v>30</v>
      </c>
      <c r="U2789" s="7">
        <f>IF(Table1[[#This Row],[Ngày tính CN]]="","",S2789+T2789)</f>
        <v>45780</v>
      </c>
      <c r="V2789" s="71">
        <f ca="1">IF(Table1[[#This Row],[Hạn thanh toán]]="","",IF((U2789-NOW())&lt;0,0,(U2789-NOW())))</f>
        <v>0</v>
      </c>
      <c r="W2789" s="278"/>
      <c r="X2789" s="278" t="str">
        <f ca="1">IF(OR($U2789="",$R2789=0),"",IF((U$4-NOW())&lt;0,-($U2789-NOW()),0))</f>
        <v/>
      </c>
      <c r="Y2789" s="3" t="str">
        <f>IF(R2789=0,"Đã thanh toán",IF(X2789="","",IF(X2789&lt;=0,"Chưa đến hạn thanh toán",IF(X2789&lt;=30,"Nợ quá hạn 30 ngày",IF(X2789&lt;=60,"Nợ quá hạn từ 30 ngày đến 60 ngày",IF(X2789&lt;=90,"Nợ quá hạn từ 60 ngày đến 90 ngày",IF(X2789&lt;=120,"Nợ quá hạn từ 90 ngày đến 120 ngày","Nợ quá hạn hơn 120 ngày có khả năng mất thanh toán")))))))</f>
        <v>Đã thanh toán</v>
      </c>
      <c r="Z2789" s="250">
        <f>Table1[[#This Row],[Hạn thanh toán]]</f>
        <v>45780</v>
      </c>
      <c r="AA2789" s="250">
        <f>Table1[[#This Row],[Ngày Thanh toán]]</f>
        <v>45803</v>
      </c>
      <c r="AD2789" s="3" t="str">
        <f>IF(Table1[[#This Row],[Mã khách hàng]]="","",VLOOKUP($A2789,Ma_KH!$A:$Q,Ma_KH!O$1,0))</f>
        <v>BRG - FUJIMART</v>
      </c>
      <c r="AE2789" s="3" t="str">
        <f>IF(Table1[[#This Row],[Mã khách hàng]]="","",VLOOKUP($A2789,Ma_KH!$A:$Q,Ma_KH!P$1,0))</f>
        <v>CÔNG TY TNHH BÁN LẺ FUJIMART VIỆT NAM</v>
      </c>
      <c r="AF2789" s="3" t="str">
        <f>VLOOKUP(A2789,Ma_KH!A:Q,Ma_KH!J$1,0)</f>
        <v>Vũ Anh Tuấn</v>
      </c>
    </row>
    <row r="2790" spans="1:32">
      <c r="A2790" s="242" t="s">
        <v>184</v>
      </c>
      <c r="B2790" s="242" t="s">
        <v>5155</v>
      </c>
      <c r="C2790" s="90">
        <v>45751</v>
      </c>
      <c r="D2790" s="91" t="s">
        <v>19637</v>
      </c>
      <c r="E2790" s="318">
        <v>45751</v>
      </c>
      <c r="F2790" s="242" t="s">
        <v>20597</v>
      </c>
      <c r="G2790" s="242" t="s">
        <v>5215</v>
      </c>
      <c r="H2790" s="241">
        <v>1190200</v>
      </c>
      <c r="I2790" s="241">
        <v>0</v>
      </c>
      <c r="J2790" s="241">
        <v>95216</v>
      </c>
      <c r="K2790" s="241">
        <v>1285416</v>
      </c>
      <c r="L2790" s="8" t="s">
        <v>24</v>
      </c>
      <c r="M2790" s="21">
        <v>45803</v>
      </c>
      <c r="O2790" s="278">
        <f>IF(Table1[[#This Row],[Phân loại]]="Tồn đầu kỳ",Table1[[#This Row],[Tổng giá trị]],0)</f>
        <v>0</v>
      </c>
      <c r="P2790" s="8">
        <f>IF(Table1[[#This Row],[Số còn phải thu ĐK]]&lt;&gt;0,0,IF(Table1[[#This Row],[Phân loại]]="Bán hàng",Table1[[#This Row],[Tổng giá trị]],-Table1[[#This Row],[Tổng giá trị]]))</f>
        <v>1285416</v>
      </c>
      <c r="Q2790" s="278">
        <f>IF(M2790&lt;&gt;"",IF(O2790&lt;&gt;0,O2790,P2790),0)</f>
        <v>1285416</v>
      </c>
      <c r="R2790" s="8">
        <f>Table1[[#This Row],[Số còn phải thu ĐK]]+Table1[[#This Row],[Giá Trị HD sau CK]]-Table1[[#This Row],[Số tiền đã thu]]</f>
        <v>0</v>
      </c>
      <c r="S2790" s="7">
        <f>IF(Table1[[#This Row],[Ngày hóa đơn]]&lt;&gt;"",Table1[[#This Row],[Ngày hóa đơn]],Table1[[#This Row],[Ngày hạch toán]])</f>
        <v>45751</v>
      </c>
      <c r="T2790" s="8">
        <v>30</v>
      </c>
      <c r="U2790" s="7">
        <f>IF(Table1[[#This Row],[Ngày tính CN]]="","",S2790+T2790)</f>
        <v>45781</v>
      </c>
      <c r="V2790" s="71">
        <f ca="1">IF(Table1[[#This Row],[Hạn thanh toán]]="","",IF((U2790-NOW())&lt;0,0,(U2790-NOW())))</f>
        <v>0</v>
      </c>
      <c r="W2790" s="278"/>
      <c r="X2790" s="278" t="str">
        <f ca="1">IF(OR($U2790="",$R2790=0),"",IF((U$4-NOW())&lt;0,-($U2790-NOW()),0))</f>
        <v/>
      </c>
      <c r="Y2790" s="3" t="str">
        <f>IF(R2790=0,"Đã thanh toán",IF(X2790="","",IF(X2790&lt;=0,"Chưa đến hạn thanh toán",IF(X2790&lt;=30,"Nợ quá hạn 30 ngày",IF(X2790&lt;=60,"Nợ quá hạn từ 30 ngày đến 60 ngày",IF(X2790&lt;=90,"Nợ quá hạn từ 60 ngày đến 90 ngày",IF(X2790&lt;=120,"Nợ quá hạn từ 90 ngày đến 120 ngày","Nợ quá hạn hơn 120 ngày có khả năng mất thanh toán")))))))</f>
        <v>Đã thanh toán</v>
      </c>
      <c r="Z2790" s="250">
        <f>Table1[[#This Row],[Hạn thanh toán]]</f>
        <v>45781</v>
      </c>
      <c r="AA2790" s="250">
        <f>Table1[[#This Row],[Ngày Thanh toán]]</f>
        <v>45803</v>
      </c>
      <c r="AD2790" s="3" t="str">
        <f>IF(Table1[[#This Row],[Mã khách hàng]]="","",VLOOKUP($A2790,Ma_KH!$A:$Q,Ma_KH!O$1,0))</f>
        <v>BRG - FUJIMART</v>
      </c>
      <c r="AE2790" s="3" t="str">
        <f>IF(Table1[[#This Row],[Mã khách hàng]]="","",VLOOKUP($A2790,Ma_KH!$A:$Q,Ma_KH!P$1,0))</f>
        <v>CÔNG TY TNHH BÁN LẺ FUJIMART VIỆT NAM</v>
      </c>
      <c r="AF2790" s="3" t="str">
        <f>VLOOKUP(A2790,Ma_KH!A:Q,Ma_KH!J$1,0)</f>
        <v>Vũ Anh Tuấn</v>
      </c>
    </row>
    <row r="2791" spans="1:32">
      <c r="A2791" s="242" t="s">
        <v>184</v>
      </c>
      <c r="B2791" s="242" t="s">
        <v>5155</v>
      </c>
      <c r="C2791" s="90">
        <v>45751</v>
      </c>
      <c r="D2791" s="91" t="s">
        <v>19638</v>
      </c>
      <c r="E2791" s="318">
        <v>45751</v>
      </c>
      <c r="F2791" s="242" t="s">
        <v>20598</v>
      </c>
      <c r="G2791" s="242" t="s">
        <v>5165</v>
      </c>
      <c r="H2791" s="241">
        <v>411946</v>
      </c>
      <c r="I2791" s="241">
        <v>0</v>
      </c>
      <c r="J2791" s="241">
        <v>32956</v>
      </c>
      <c r="K2791" s="241">
        <v>444902</v>
      </c>
      <c r="L2791" s="8" t="s">
        <v>24</v>
      </c>
      <c r="M2791" s="21">
        <v>45803</v>
      </c>
      <c r="O2791" s="278">
        <f>IF(Table1[[#This Row],[Phân loại]]="Tồn đầu kỳ",Table1[[#This Row],[Tổng giá trị]],0)</f>
        <v>0</v>
      </c>
      <c r="P2791" s="8">
        <f>IF(Table1[[#This Row],[Số còn phải thu ĐK]]&lt;&gt;0,0,IF(Table1[[#This Row],[Phân loại]]="Bán hàng",Table1[[#This Row],[Tổng giá trị]],-Table1[[#This Row],[Tổng giá trị]]))</f>
        <v>444902</v>
      </c>
      <c r="Q2791" s="278">
        <f>IF(M2791&lt;&gt;"",IF(O2791&lt;&gt;0,O2791,P2791),0)</f>
        <v>444902</v>
      </c>
      <c r="R2791" s="8">
        <f>Table1[[#This Row],[Số còn phải thu ĐK]]+Table1[[#This Row],[Giá Trị HD sau CK]]-Table1[[#This Row],[Số tiền đã thu]]</f>
        <v>0</v>
      </c>
      <c r="S2791" s="7">
        <f>IF(Table1[[#This Row],[Ngày hóa đơn]]&lt;&gt;"",Table1[[#This Row],[Ngày hóa đơn]],Table1[[#This Row],[Ngày hạch toán]])</f>
        <v>45751</v>
      </c>
      <c r="T2791" s="8">
        <v>30</v>
      </c>
      <c r="U2791" s="7">
        <f>IF(Table1[[#This Row],[Ngày tính CN]]="","",S2791+T2791)</f>
        <v>45781</v>
      </c>
      <c r="V2791" s="71">
        <f ca="1">IF(Table1[[#This Row],[Hạn thanh toán]]="","",IF((U2791-NOW())&lt;0,0,(U2791-NOW())))</f>
        <v>0</v>
      </c>
      <c r="W2791" s="278"/>
      <c r="X2791" s="278" t="str">
        <f ca="1">IF(OR($U2791="",$R2791=0),"",IF((U$4-NOW())&lt;0,-($U2791-NOW()),0))</f>
        <v/>
      </c>
      <c r="Y2791" s="3" t="str">
        <f>IF(R2791=0,"Đã thanh toán",IF(X2791="","",IF(X2791&lt;=0,"Chưa đến hạn thanh toán",IF(X2791&lt;=30,"Nợ quá hạn 30 ngày",IF(X2791&lt;=60,"Nợ quá hạn từ 30 ngày đến 60 ngày",IF(X2791&lt;=90,"Nợ quá hạn từ 60 ngày đến 90 ngày",IF(X2791&lt;=120,"Nợ quá hạn từ 90 ngày đến 120 ngày","Nợ quá hạn hơn 120 ngày có khả năng mất thanh toán")))))))</f>
        <v>Đã thanh toán</v>
      </c>
      <c r="Z2791" s="250">
        <f>Table1[[#This Row],[Hạn thanh toán]]</f>
        <v>45781</v>
      </c>
      <c r="AA2791" s="250">
        <f>Table1[[#This Row],[Ngày Thanh toán]]</f>
        <v>45803</v>
      </c>
      <c r="AD2791" s="3" t="str">
        <f>IF(Table1[[#This Row],[Mã khách hàng]]="","",VLOOKUP($A2791,Ma_KH!$A:$Q,Ma_KH!O$1,0))</f>
        <v>BRG - FUJIMART</v>
      </c>
      <c r="AE2791" s="3" t="str">
        <f>IF(Table1[[#This Row],[Mã khách hàng]]="","",VLOOKUP($A2791,Ma_KH!$A:$Q,Ma_KH!P$1,0))</f>
        <v>CÔNG TY TNHH BÁN LẺ FUJIMART VIỆT NAM</v>
      </c>
      <c r="AF2791" s="3" t="str">
        <f>VLOOKUP(A2791,Ma_KH!A:Q,Ma_KH!J$1,0)</f>
        <v>Vũ Anh Tuấn</v>
      </c>
    </row>
    <row r="2792" spans="1:32">
      <c r="A2792" s="242" t="s">
        <v>184</v>
      </c>
      <c r="B2792" s="242" t="s">
        <v>5155</v>
      </c>
      <c r="C2792" s="90">
        <v>45751</v>
      </c>
      <c r="D2792" s="91" t="s">
        <v>19639</v>
      </c>
      <c r="E2792" s="318">
        <v>45751</v>
      </c>
      <c r="F2792" s="242" t="s">
        <v>20599</v>
      </c>
      <c r="G2792" s="242" t="s">
        <v>5207</v>
      </c>
      <c r="H2792" s="241">
        <v>1533992</v>
      </c>
      <c r="I2792" s="241">
        <v>0</v>
      </c>
      <c r="J2792" s="241">
        <v>122719</v>
      </c>
      <c r="K2792" s="241">
        <v>1656711</v>
      </c>
      <c r="L2792" s="8" t="s">
        <v>24</v>
      </c>
      <c r="M2792" s="21">
        <v>45803</v>
      </c>
      <c r="O2792" s="278">
        <f>IF(Table1[[#This Row],[Phân loại]]="Tồn đầu kỳ",Table1[[#This Row],[Tổng giá trị]],0)</f>
        <v>0</v>
      </c>
      <c r="P2792" s="8">
        <f>IF(Table1[[#This Row],[Số còn phải thu ĐK]]&lt;&gt;0,0,IF(Table1[[#This Row],[Phân loại]]="Bán hàng",Table1[[#This Row],[Tổng giá trị]],-Table1[[#This Row],[Tổng giá trị]]))</f>
        <v>1656711</v>
      </c>
      <c r="Q2792" s="278">
        <f>IF(M2792&lt;&gt;"",IF(O2792&lt;&gt;0,O2792,P2792),0)</f>
        <v>1656711</v>
      </c>
      <c r="R2792" s="8">
        <f>Table1[[#This Row],[Số còn phải thu ĐK]]+Table1[[#This Row],[Giá Trị HD sau CK]]-Table1[[#This Row],[Số tiền đã thu]]</f>
        <v>0</v>
      </c>
      <c r="S2792" s="7">
        <f>IF(Table1[[#This Row],[Ngày hóa đơn]]&lt;&gt;"",Table1[[#This Row],[Ngày hóa đơn]],Table1[[#This Row],[Ngày hạch toán]])</f>
        <v>45751</v>
      </c>
      <c r="T2792" s="8">
        <v>30</v>
      </c>
      <c r="U2792" s="7">
        <f>IF(Table1[[#This Row],[Ngày tính CN]]="","",S2792+T2792)</f>
        <v>45781</v>
      </c>
      <c r="V2792" s="71">
        <f ca="1">IF(Table1[[#This Row],[Hạn thanh toán]]="","",IF((U2792-NOW())&lt;0,0,(U2792-NOW())))</f>
        <v>0</v>
      </c>
      <c r="W2792" s="278"/>
      <c r="X2792" s="278" t="str">
        <f ca="1">IF(OR($U2792="",$R2792=0),"",IF((U$4-NOW())&lt;0,-($U2792-NOW()),0))</f>
        <v/>
      </c>
      <c r="Y2792" s="3" t="str">
        <f>IF(R2792=0,"Đã thanh toán",IF(X2792="","",IF(X2792&lt;=0,"Chưa đến hạn thanh toán",IF(X2792&lt;=30,"Nợ quá hạn 30 ngày",IF(X2792&lt;=60,"Nợ quá hạn từ 30 ngày đến 60 ngày",IF(X2792&lt;=90,"Nợ quá hạn từ 60 ngày đến 90 ngày",IF(X2792&lt;=120,"Nợ quá hạn từ 90 ngày đến 120 ngày","Nợ quá hạn hơn 120 ngày có khả năng mất thanh toán")))))))</f>
        <v>Đã thanh toán</v>
      </c>
      <c r="Z2792" s="250">
        <f>Table1[[#This Row],[Hạn thanh toán]]</f>
        <v>45781</v>
      </c>
      <c r="AA2792" s="250">
        <f>Table1[[#This Row],[Ngày Thanh toán]]</f>
        <v>45803</v>
      </c>
      <c r="AD2792" s="3" t="str">
        <f>IF(Table1[[#This Row],[Mã khách hàng]]="","",VLOOKUP($A2792,Ma_KH!$A:$Q,Ma_KH!O$1,0))</f>
        <v>BRG - FUJIMART</v>
      </c>
      <c r="AE2792" s="3" t="str">
        <f>IF(Table1[[#This Row],[Mã khách hàng]]="","",VLOOKUP($A2792,Ma_KH!$A:$Q,Ma_KH!P$1,0))</f>
        <v>CÔNG TY TNHH BÁN LẺ FUJIMART VIỆT NAM</v>
      </c>
      <c r="AF2792" s="3" t="str">
        <f>VLOOKUP(A2792,Ma_KH!A:Q,Ma_KH!J$1,0)</f>
        <v>Vũ Anh Tuấn</v>
      </c>
    </row>
    <row r="2793" spans="1:32">
      <c r="A2793" s="242" t="s">
        <v>184</v>
      </c>
      <c r="B2793" s="242" t="s">
        <v>5155</v>
      </c>
      <c r="C2793" s="88">
        <v>45752</v>
      </c>
      <c r="D2793" s="89" t="s">
        <v>19640</v>
      </c>
      <c r="E2793" s="318">
        <v>45752</v>
      </c>
      <c r="F2793" s="242" t="s">
        <v>20600</v>
      </c>
      <c r="G2793" s="242" t="s">
        <v>5339</v>
      </c>
      <c r="H2793" s="241">
        <v>697590</v>
      </c>
      <c r="I2793" s="241">
        <v>0</v>
      </c>
      <c r="J2793" s="241">
        <v>55807</v>
      </c>
      <c r="K2793" s="241">
        <v>753397</v>
      </c>
      <c r="L2793" s="8" t="s">
        <v>24</v>
      </c>
      <c r="M2793" s="21">
        <v>45803</v>
      </c>
      <c r="O2793" s="278">
        <f>IF(Table1[[#This Row],[Phân loại]]="Tồn đầu kỳ",Table1[[#This Row],[Tổng giá trị]],0)</f>
        <v>0</v>
      </c>
      <c r="P2793" s="8">
        <f>IF(Table1[[#This Row],[Số còn phải thu ĐK]]&lt;&gt;0,0,IF(Table1[[#This Row],[Phân loại]]="Bán hàng",Table1[[#This Row],[Tổng giá trị]],-Table1[[#This Row],[Tổng giá trị]]))</f>
        <v>753397</v>
      </c>
      <c r="Q2793" s="278">
        <f t="shared" ref="Q2793:Q2794" si="433">IF(M2793&lt;&gt;"",IF(O2793&lt;&gt;0,O2793,P2793),0)</f>
        <v>753397</v>
      </c>
      <c r="R2793" s="8">
        <f>Table1[[#This Row],[Số còn phải thu ĐK]]+Table1[[#This Row],[Giá Trị HD sau CK]]-Table1[[#This Row],[Số tiền đã thu]]</f>
        <v>0</v>
      </c>
      <c r="S2793" s="7">
        <f>IF(Table1[[#This Row],[Ngày hóa đơn]]&lt;&gt;"",Table1[[#This Row],[Ngày hóa đơn]],Table1[[#This Row],[Ngày hạch toán]])</f>
        <v>45752</v>
      </c>
      <c r="T2793" s="8">
        <v>30</v>
      </c>
      <c r="U2793" s="7">
        <f>IF(Table1[[#This Row],[Ngày tính CN]]="","",S2793+T2793)</f>
        <v>45782</v>
      </c>
      <c r="V2793" s="71">
        <f ca="1">IF(Table1[[#This Row],[Hạn thanh toán]]="","",IF((U2793-NOW())&lt;0,0,(U2793-NOW())))</f>
        <v>0</v>
      </c>
      <c r="W2793" s="278"/>
      <c r="X2793" s="278" t="str">
        <f t="shared" ref="X2793:X2794" ca="1" si="434">IF(OR($U2793="",$R2793=0),"",IF((U$4-NOW())&lt;0,-($U2793-NOW()),0))</f>
        <v/>
      </c>
      <c r="Y2793" s="3" t="str">
        <f t="shared" ref="Y2793:Y2794" si="435">IF(R2793=0,"Đã thanh toán",IF(X2793="","",IF(X2793&lt;=0,"Chưa đến hạn thanh toán",IF(X2793&lt;=30,"Nợ quá hạn 30 ngày",IF(X2793&lt;=60,"Nợ quá hạn từ 30 ngày đến 60 ngày",IF(X2793&lt;=90,"Nợ quá hạn từ 60 ngày đến 90 ngày",IF(X2793&lt;=120,"Nợ quá hạn từ 90 ngày đến 120 ngày","Nợ quá hạn hơn 120 ngày có khả năng mất thanh toán")))))))</f>
        <v>Đã thanh toán</v>
      </c>
      <c r="Z2793" s="250">
        <f>Table1[[#This Row],[Hạn thanh toán]]</f>
        <v>45782</v>
      </c>
      <c r="AA2793" s="250">
        <f>Table1[[#This Row],[Ngày Thanh toán]]</f>
        <v>45803</v>
      </c>
      <c r="AD2793" s="3" t="str">
        <f>IF(Table1[[#This Row],[Mã khách hàng]]="","",VLOOKUP($A2793,Ma_KH!$A:$Q,Ma_KH!O$1,0))</f>
        <v>BRG - FUJIMART</v>
      </c>
      <c r="AE2793" s="3" t="str">
        <f>IF(Table1[[#This Row],[Mã khách hàng]]="","",VLOOKUP($A2793,Ma_KH!$A:$Q,Ma_KH!P$1,0))</f>
        <v>CÔNG TY TNHH BÁN LẺ FUJIMART VIỆT NAM</v>
      </c>
      <c r="AF2793" s="3" t="str">
        <f>VLOOKUP(A2793,Ma_KH!A:Q,Ma_KH!J$1,0)</f>
        <v>Vũ Anh Tuấn</v>
      </c>
    </row>
    <row r="2794" spans="1:32">
      <c r="A2794" s="242" t="s">
        <v>184</v>
      </c>
      <c r="B2794" s="242" t="s">
        <v>5155</v>
      </c>
      <c r="C2794" s="90">
        <v>45752</v>
      </c>
      <c r="D2794" s="91" t="s">
        <v>19641</v>
      </c>
      <c r="E2794" s="318">
        <v>45752</v>
      </c>
      <c r="F2794" s="242" t="s">
        <v>20601</v>
      </c>
      <c r="G2794" s="242" t="s">
        <v>5345</v>
      </c>
      <c r="H2794" s="241">
        <v>1045003</v>
      </c>
      <c r="I2794" s="241">
        <v>0</v>
      </c>
      <c r="J2794" s="241">
        <v>83600</v>
      </c>
      <c r="K2794" s="241">
        <v>1128603</v>
      </c>
      <c r="L2794" s="8" t="s">
        <v>24</v>
      </c>
      <c r="M2794" s="21">
        <v>45803</v>
      </c>
      <c r="O2794" s="278">
        <f>IF(Table1[[#This Row],[Phân loại]]="Tồn đầu kỳ",Table1[[#This Row],[Tổng giá trị]],0)</f>
        <v>0</v>
      </c>
      <c r="P2794" s="8">
        <f>IF(Table1[[#This Row],[Số còn phải thu ĐK]]&lt;&gt;0,0,IF(Table1[[#This Row],[Phân loại]]="Bán hàng",Table1[[#This Row],[Tổng giá trị]],-Table1[[#This Row],[Tổng giá trị]]))</f>
        <v>1128603</v>
      </c>
      <c r="Q2794" s="278">
        <f t="shared" si="433"/>
        <v>1128603</v>
      </c>
      <c r="R2794" s="8">
        <f>Table1[[#This Row],[Số còn phải thu ĐK]]+Table1[[#This Row],[Giá Trị HD sau CK]]-Table1[[#This Row],[Số tiền đã thu]]</f>
        <v>0</v>
      </c>
      <c r="S2794" s="7">
        <f>IF(Table1[[#This Row],[Ngày hóa đơn]]&lt;&gt;"",Table1[[#This Row],[Ngày hóa đơn]],Table1[[#This Row],[Ngày hạch toán]])</f>
        <v>45752</v>
      </c>
      <c r="T2794" s="8">
        <v>30</v>
      </c>
      <c r="U2794" s="7">
        <f>IF(Table1[[#This Row],[Ngày tính CN]]="","",S2794+T2794)</f>
        <v>45782</v>
      </c>
      <c r="V2794" s="71">
        <f ca="1">IF(Table1[[#This Row],[Hạn thanh toán]]="","",IF((U2794-NOW())&lt;0,0,(U2794-NOW())))</f>
        <v>0</v>
      </c>
      <c r="W2794" s="278"/>
      <c r="X2794" s="278" t="str">
        <f t="shared" ca="1" si="434"/>
        <v/>
      </c>
      <c r="Y2794" s="3" t="str">
        <f t="shared" si="435"/>
        <v>Đã thanh toán</v>
      </c>
      <c r="Z2794" s="250">
        <f>Table1[[#This Row],[Hạn thanh toán]]</f>
        <v>45782</v>
      </c>
      <c r="AA2794" s="250">
        <f>Table1[[#This Row],[Ngày Thanh toán]]</f>
        <v>45803</v>
      </c>
      <c r="AD2794" s="3" t="str">
        <f>IF(Table1[[#This Row],[Mã khách hàng]]="","",VLOOKUP($A2794,Ma_KH!$A:$Q,Ma_KH!O$1,0))</f>
        <v>BRG - FUJIMART</v>
      </c>
      <c r="AE2794" s="3" t="str">
        <f>IF(Table1[[#This Row],[Mã khách hàng]]="","",VLOOKUP($A2794,Ma_KH!$A:$Q,Ma_KH!P$1,0))</f>
        <v>CÔNG TY TNHH BÁN LẺ FUJIMART VIỆT NAM</v>
      </c>
      <c r="AF2794" s="3" t="str">
        <f>VLOOKUP(A2794,Ma_KH!A:Q,Ma_KH!J$1,0)</f>
        <v>Vũ Anh Tuấn</v>
      </c>
    </row>
    <row r="2795" spans="1:32">
      <c r="A2795" s="242" t="s">
        <v>184</v>
      </c>
      <c r="B2795" s="242" t="s">
        <v>5155</v>
      </c>
      <c r="C2795" s="88">
        <v>45755</v>
      </c>
      <c r="D2795" s="89" t="s">
        <v>19642</v>
      </c>
      <c r="E2795" s="318">
        <v>45755</v>
      </c>
      <c r="F2795" s="242" t="s">
        <v>20602</v>
      </c>
      <c r="G2795" s="242" t="s">
        <v>5350</v>
      </c>
      <c r="H2795" s="241">
        <v>952150</v>
      </c>
      <c r="I2795" s="241">
        <v>0</v>
      </c>
      <c r="J2795" s="241">
        <v>76172</v>
      </c>
      <c r="K2795" s="241">
        <v>1028322</v>
      </c>
      <c r="L2795" s="8" t="s">
        <v>24</v>
      </c>
      <c r="M2795" s="21">
        <v>45803</v>
      </c>
      <c r="O2795" s="278">
        <f>IF(Table1[[#This Row],[Phân loại]]="Tồn đầu kỳ",Table1[[#This Row],[Tổng giá trị]],0)</f>
        <v>0</v>
      </c>
      <c r="P2795" s="8">
        <f>IF(Table1[[#This Row],[Số còn phải thu ĐK]]&lt;&gt;0,0,IF(Table1[[#This Row],[Phân loại]]="Bán hàng",Table1[[#This Row],[Tổng giá trị]],-Table1[[#This Row],[Tổng giá trị]]))</f>
        <v>1028322</v>
      </c>
      <c r="Q2795" s="278">
        <f t="shared" ref="Q2795:Q2801" si="436">IF(M2795&lt;&gt;"",IF(O2795&lt;&gt;0,O2795,P2795),0)</f>
        <v>1028322</v>
      </c>
      <c r="R2795" s="8">
        <f>Table1[[#This Row],[Số còn phải thu ĐK]]+Table1[[#This Row],[Giá Trị HD sau CK]]-Table1[[#This Row],[Số tiền đã thu]]</f>
        <v>0</v>
      </c>
      <c r="S2795" s="7">
        <f>IF(Table1[[#This Row],[Ngày hóa đơn]]&lt;&gt;"",Table1[[#This Row],[Ngày hóa đơn]],Table1[[#This Row],[Ngày hạch toán]])</f>
        <v>45755</v>
      </c>
      <c r="T2795" s="8">
        <v>30</v>
      </c>
      <c r="U2795" s="7">
        <f>IF(Table1[[#This Row],[Ngày tính CN]]="","",S2795+T2795)</f>
        <v>45785</v>
      </c>
      <c r="V2795" s="71">
        <f ca="1">IF(Table1[[#This Row],[Hạn thanh toán]]="","",IF((U2795-NOW())&lt;0,0,(U2795-NOW())))</f>
        <v>0</v>
      </c>
      <c r="W2795" s="278"/>
      <c r="X2795" s="278" t="str">
        <f t="shared" ref="X2795:X2801" ca="1" si="437">IF(OR($U2795="",$R2795=0),"",IF((U$4-NOW())&lt;0,-($U2795-NOW()),0))</f>
        <v/>
      </c>
      <c r="Y2795" s="3" t="str">
        <f t="shared" ref="Y2795:Y2801" si="438">IF(R2795=0,"Đã thanh toán",IF(X2795="","",IF(X2795&lt;=0,"Chưa đến hạn thanh toán",IF(X2795&lt;=30,"Nợ quá hạn 30 ngày",IF(X2795&lt;=60,"Nợ quá hạn từ 30 ngày đến 60 ngày",IF(X2795&lt;=90,"Nợ quá hạn từ 60 ngày đến 90 ngày",IF(X2795&lt;=120,"Nợ quá hạn từ 90 ngày đến 120 ngày","Nợ quá hạn hơn 120 ngày có khả năng mất thanh toán")))))))</f>
        <v>Đã thanh toán</v>
      </c>
      <c r="Z2795" s="250">
        <f>Table1[[#This Row],[Hạn thanh toán]]</f>
        <v>45785</v>
      </c>
      <c r="AA2795" s="250">
        <f>Table1[[#This Row],[Ngày Thanh toán]]</f>
        <v>45803</v>
      </c>
      <c r="AD2795" s="3" t="str">
        <f>IF(Table1[[#This Row],[Mã khách hàng]]="","",VLOOKUP($A2795,Ma_KH!$A:$Q,Ma_KH!O$1,0))</f>
        <v>BRG - FUJIMART</v>
      </c>
      <c r="AE2795" s="3" t="str">
        <f>IF(Table1[[#This Row],[Mã khách hàng]]="","",VLOOKUP($A2795,Ma_KH!$A:$Q,Ma_KH!P$1,0))</f>
        <v>CÔNG TY TNHH BÁN LẺ FUJIMART VIỆT NAM</v>
      </c>
      <c r="AF2795" s="3" t="str">
        <f>VLOOKUP(A2795,Ma_KH!A:Q,Ma_KH!J$1,0)</f>
        <v>Vũ Anh Tuấn</v>
      </c>
    </row>
    <row r="2796" spans="1:32">
      <c r="A2796" s="242" t="s">
        <v>184</v>
      </c>
      <c r="B2796" s="242" t="s">
        <v>5155</v>
      </c>
      <c r="C2796" s="88">
        <v>45755</v>
      </c>
      <c r="D2796" s="89" t="s">
        <v>19643</v>
      </c>
      <c r="E2796" s="318">
        <v>45755</v>
      </c>
      <c r="F2796" s="242" t="s">
        <v>20603</v>
      </c>
      <c r="G2796" s="242" t="s">
        <v>5172</v>
      </c>
      <c r="H2796" s="241">
        <v>418554</v>
      </c>
      <c r="I2796" s="241">
        <v>0</v>
      </c>
      <c r="J2796" s="241">
        <v>33484</v>
      </c>
      <c r="K2796" s="241">
        <v>452038</v>
      </c>
      <c r="L2796" s="8" t="s">
        <v>24</v>
      </c>
      <c r="M2796" s="21">
        <v>45803</v>
      </c>
      <c r="O2796" s="278">
        <f>IF(Table1[[#This Row],[Phân loại]]="Tồn đầu kỳ",Table1[[#This Row],[Tổng giá trị]],0)</f>
        <v>0</v>
      </c>
      <c r="P2796" s="8">
        <f>IF(Table1[[#This Row],[Số còn phải thu ĐK]]&lt;&gt;0,0,IF(Table1[[#This Row],[Phân loại]]="Bán hàng",Table1[[#This Row],[Tổng giá trị]],-Table1[[#This Row],[Tổng giá trị]]))</f>
        <v>452038</v>
      </c>
      <c r="Q2796" s="278">
        <f t="shared" si="436"/>
        <v>452038</v>
      </c>
      <c r="R2796" s="8">
        <f>Table1[[#This Row],[Số còn phải thu ĐK]]+Table1[[#This Row],[Giá Trị HD sau CK]]-Table1[[#This Row],[Số tiền đã thu]]</f>
        <v>0</v>
      </c>
      <c r="S2796" s="7">
        <f>IF(Table1[[#This Row],[Ngày hóa đơn]]&lt;&gt;"",Table1[[#This Row],[Ngày hóa đơn]],Table1[[#This Row],[Ngày hạch toán]])</f>
        <v>45755</v>
      </c>
      <c r="T2796" s="8">
        <v>30</v>
      </c>
      <c r="U2796" s="7">
        <f>IF(Table1[[#This Row],[Ngày tính CN]]="","",S2796+T2796)</f>
        <v>45785</v>
      </c>
      <c r="V2796" s="71">
        <f ca="1">IF(Table1[[#This Row],[Hạn thanh toán]]="","",IF((U2796-NOW())&lt;0,0,(U2796-NOW())))</f>
        <v>0</v>
      </c>
      <c r="W2796" s="278"/>
      <c r="X2796" s="278" t="str">
        <f t="shared" ca="1" si="437"/>
        <v/>
      </c>
      <c r="Y2796" s="3" t="str">
        <f t="shared" si="438"/>
        <v>Đã thanh toán</v>
      </c>
      <c r="Z2796" s="250">
        <f>Table1[[#This Row],[Hạn thanh toán]]</f>
        <v>45785</v>
      </c>
      <c r="AA2796" s="250">
        <f>Table1[[#This Row],[Ngày Thanh toán]]</f>
        <v>45803</v>
      </c>
      <c r="AD2796" s="3" t="str">
        <f>IF(Table1[[#This Row],[Mã khách hàng]]="","",VLOOKUP($A2796,Ma_KH!$A:$Q,Ma_KH!O$1,0))</f>
        <v>BRG - FUJIMART</v>
      </c>
      <c r="AE2796" s="3" t="str">
        <f>IF(Table1[[#This Row],[Mã khách hàng]]="","",VLOOKUP($A2796,Ma_KH!$A:$Q,Ma_KH!P$1,0))</f>
        <v>CÔNG TY TNHH BÁN LẺ FUJIMART VIỆT NAM</v>
      </c>
      <c r="AF2796" s="3" t="str">
        <f>VLOOKUP(A2796,Ma_KH!A:Q,Ma_KH!J$1,0)</f>
        <v>Vũ Anh Tuấn</v>
      </c>
    </row>
    <row r="2797" spans="1:32">
      <c r="A2797" s="242" t="s">
        <v>184</v>
      </c>
      <c r="B2797" s="242" t="s">
        <v>5155</v>
      </c>
      <c r="C2797" s="88">
        <v>45755</v>
      </c>
      <c r="D2797" s="89" t="s">
        <v>19644</v>
      </c>
      <c r="E2797" s="318">
        <v>45755</v>
      </c>
      <c r="F2797" s="242" t="s">
        <v>20604</v>
      </c>
      <c r="G2797" s="242" t="s">
        <v>5186</v>
      </c>
      <c r="H2797" s="241">
        <v>1451885</v>
      </c>
      <c r="I2797" s="241">
        <v>0</v>
      </c>
      <c r="J2797" s="241">
        <v>116151</v>
      </c>
      <c r="K2797" s="241">
        <v>1568036</v>
      </c>
      <c r="L2797" s="8" t="s">
        <v>24</v>
      </c>
      <c r="M2797" s="21">
        <v>45803</v>
      </c>
      <c r="O2797" s="278">
        <f>IF(Table1[[#This Row],[Phân loại]]="Tồn đầu kỳ",Table1[[#This Row],[Tổng giá trị]],0)</f>
        <v>0</v>
      </c>
      <c r="P2797" s="8">
        <f>IF(Table1[[#This Row],[Số còn phải thu ĐK]]&lt;&gt;0,0,IF(Table1[[#This Row],[Phân loại]]="Bán hàng",Table1[[#This Row],[Tổng giá trị]],-Table1[[#This Row],[Tổng giá trị]]))</f>
        <v>1568036</v>
      </c>
      <c r="Q2797" s="278">
        <f t="shared" si="436"/>
        <v>1568036</v>
      </c>
      <c r="R2797" s="8">
        <f>Table1[[#This Row],[Số còn phải thu ĐK]]+Table1[[#This Row],[Giá Trị HD sau CK]]-Table1[[#This Row],[Số tiền đã thu]]</f>
        <v>0</v>
      </c>
      <c r="S2797" s="7">
        <f>IF(Table1[[#This Row],[Ngày hóa đơn]]&lt;&gt;"",Table1[[#This Row],[Ngày hóa đơn]],Table1[[#This Row],[Ngày hạch toán]])</f>
        <v>45755</v>
      </c>
      <c r="T2797" s="8">
        <v>30</v>
      </c>
      <c r="U2797" s="7">
        <f>IF(Table1[[#This Row],[Ngày tính CN]]="","",S2797+T2797)</f>
        <v>45785</v>
      </c>
      <c r="V2797" s="71">
        <f ca="1">IF(Table1[[#This Row],[Hạn thanh toán]]="","",IF((U2797-NOW())&lt;0,0,(U2797-NOW())))</f>
        <v>0</v>
      </c>
      <c r="W2797" s="278"/>
      <c r="X2797" s="278" t="str">
        <f t="shared" ca="1" si="437"/>
        <v/>
      </c>
      <c r="Y2797" s="3" t="str">
        <f t="shared" si="438"/>
        <v>Đã thanh toán</v>
      </c>
      <c r="Z2797" s="250">
        <f>Table1[[#This Row],[Hạn thanh toán]]</f>
        <v>45785</v>
      </c>
      <c r="AA2797" s="250">
        <f>Table1[[#This Row],[Ngày Thanh toán]]</f>
        <v>45803</v>
      </c>
      <c r="AD2797" s="3" t="str">
        <f>IF(Table1[[#This Row],[Mã khách hàng]]="","",VLOOKUP($A2797,Ma_KH!$A:$Q,Ma_KH!O$1,0))</f>
        <v>BRG - FUJIMART</v>
      </c>
      <c r="AE2797" s="3" t="str">
        <f>IF(Table1[[#This Row],[Mã khách hàng]]="","",VLOOKUP($A2797,Ma_KH!$A:$Q,Ma_KH!P$1,0))</f>
        <v>CÔNG TY TNHH BÁN LẺ FUJIMART VIỆT NAM</v>
      </c>
      <c r="AF2797" s="3" t="str">
        <f>VLOOKUP(A2797,Ma_KH!A:Q,Ma_KH!J$1,0)</f>
        <v>Vũ Anh Tuấn</v>
      </c>
    </row>
    <row r="2798" spans="1:32">
      <c r="A2798" s="242" t="s">
        <v>184</v>
      </c>
      <c r="B2798" s="242" t="s">
        <v>5155</v>
      </c>
      <c r="C2798" s="88">
        <v>45755</v>
      </c>
      <c r="D2798" s="89" t="s">
        <v>19645</v>
      </c>
      <c r="E2798" s="318">
        <v>45755</v>
      </c>
      <c r="F2798" s="242" t="s">
        <v>20605</v>
      </c>
      <c r="G2798" s="242" t="s">
        <v>5198</v>
      </c>
      <c r="H2798" s="241">
        <v>1046385</v>
      </c>
      <c r="I2798" s="241">
        <v>0</v>
      </c>
      <c r="J2798" s="241">
        <v>83711</v>
      </c>
      <c r="K2798" s="241">
        <v>1130096</v>
      </c>
      <c r="L2798" s="8" t="s">
        <v>24</v>
      </c>
      <c r="M2798" s="21">
        <v>45803</v>
      </c>
      <c r="O2798" s="278">
        <f>IF(Table1[[#This Row],[Phân loại]]="Tồn đầu kỳ",Table1[[#This Row],[Tổng giá trị]],0)</f>
        <v>0</v>
      </c>
      <c r="P2798" s="8">
        <f>IF(Table1[[#This Row],[Số còn phải thu ĐK]]&lt;&gt;0,0,IF(Table1[[#This Row],[Phân loại]]="Bán hàng",Table1[[#This Row],[Tổng giá trị]],-Table1[[#This Row],[Tổng giá trị]]))</f>
        <v>1130096</v>
      </c>
      <c r="Q2798" s="278">
        <f t="shared" si="436"/>
        <v>1130096</v>
      </c>
      <c r="R2798" s="8">
        <f>Table1[[#This Row],[Số còn phải thu ĐK]]+Table1[[#This Row],[Giá Trị HD sau CK]]-Table1[[#This Row],[Số tiền đã thu]]</f>
        <v>0</v>
      </c>
      <c r="S2798" s="7">
        <f>IF(Table1[[#This Row],[Ngày hóa đơn]]&lt;&gt;"",Table1[[#This Row],[Ngày hóa đơn]],Table1[[#This Row],[Ngày hạch toán]])</f>
        <v>45755</v>
      </c>
      <c r="T2798" s="8">
        <v>30</v>
      </c>
      <c r="U2798" s="7">
        <f>IF(Table1[[#This Row],[Ngày tính CN]]="","",S2798+T2798)</f>
        <v>45785</v>
      </c>
      <c r="V2798" s="71">
        <f ca="1">IF(Table1[[#This Row],[Hạn thanh toán]]="","",IF((U2798-NOW())&lt;0,0,(U2798-NOW())))</f>
        <v>0</v>
      </c>
      <c r="W2798" s="278"/>
      <c r="X2798" s="278" t="str">
        <f t="shared" ca="1" si="437"/>
        <v/>
      </c>
      <c r="Y2798" s="3" t="str">
        <f t="shared" si="438"/>
        <v>Đã thanh toán</v>
      </c>
      <c r="Z2798" s="250">
        <f>Table1[[#This Row],[Hạn thanh toán]]</f>
        <v>45785</v>
      </c>
      <c r="AA2798" s="250">
        <f>Table1[[#This Row],[Ngày Thanh toán]]</f>
        <v>45803</v>
      </c>
      <c r="AD2798" s="3" t="str">
        <f>IF(Table1[[#This Row],[Mã khách hàng]]="","",VLOOKUP($A2798,Ma_KH!$A:$Q,Ma_KH!O$1,0))</f>
        <v>BRG - FUJIMART</v>
      </c>
      <c r="AE2798" s="3" t="str">
        <f>IF(Table1[[#This Row],[Mã khách hàng]]="","",VLOOKUP($A2798,Ma_KH!$A:$Q,Ma_KH!P$1,0))</f>
        <v>CÔNG TY TNHH BÁN LẺ FUJIMART VIỆT NAM</v>
      </c>
      <c r="AF2798" s="3" t="str">
        <f>VLOOKUP(A2798,Ma_KH!A:Q,Ma_KH!J$1,0)</f>
        <v>Vũ Anh Tuấn</v>
      </c>
    </row>
    <row r="2799" spans="1:32">
      <c r="A2799" s="242" t="s">
        <v>184</v>
      </c>
      <c r="B2799" s="242" t="s">
        <v>5155</v>
      </c>
      <c r="C2799" s="88">
        <v>45755</v>
      </c>
      <c r="D2799" s="89" t="s">
        <v>19646</v>
      </c>
      <c r="E2799" s="318">
        <v>45755</v>
      </c>
      <c r="F2799" s="242" t="s">
        <v>20606</v>
      </c>
      <c r="G2799" s="242" t="s">
        <v>5165</v>
      </c>
      <c r="H2799" s="241">
        <v>949219</v>
      </c>
      <c r="I2799" s="241">
        <v>0</v>
      </c>
      <c r="J2799" s="241">
        <v>75938</v>
      </c>
      <c r="K2799" s="241">
        <v>1025157</v>
      </c>
      <c r="L2799" s="8" t="s">
        <v>24</v>
      </c>
      <c r="M2799" s="21">
        <v>45803</v>
      </c>
      <c r="O2799" s="278">
        <f>IF(Table1[[#This Row],[Phân loại]]="Tồn đầu kỳ",Table1[[#This Row],[Tổng giá trị]],0)</f>
        <v>0</v>
      </c>
      <c r="P2799" s="8">
        <f>IF(Table1[[#This Row],[Số còn phải thu ĐK]]&lt;&gt;0,0,IF(Table1[[#This Row],[Phân loại]]="Bán hàng",Table1[[#This Row],[Tổng giá trị]],-Table1[[#This Row],[Tổng giá trị]]))</f>
        <v>1025157</v>
      </c>
      <c r="Q2799" s="278">
        <f t="shared" si="436"/>
        <v>1025157</v>
      </c>
      <c r="R2799" s="8">
        <f>Table1[[#This Row],[Số còn phải thu ĐK]]+Table1[[#This Row],[Giá Trị HD sau CK]]-Table1[[#This Row],[Số tiền đã thu]]</f>
        <v>0</v>
      </c>
      <c r="S2799" s="7">
        <f>IF(Table1[[#This Row],[Ngày hóa đơn]]&lt;&gt;"",Table1[[#This Row],[Ngày hóa đơn]],Table1[[#This Row],[Ngày hạch toán]])</f>
        <v>45755</v>
      </c>
      <c r="T2799" s="8">
        <v>30</v>
      </c>
      <c r="U2799" s="7">
        <f>IF(Table1[[#This Row],[Ngày tính CN]]="","",S2799+T2799)</f>
        <v>45785</v>
      </c>
      <c r="V2799" s="71">
        <f ca="1">IF(Table1[[#This Row],[Hạn thanh toán]]="","",IF((U2799-NOW())&lt;0,0,(U2799-NOW())))</f>
        <v>0</v>
      </c>
      <c r="W2799" s="278"/>
      <c r="X2799" s="278" t="str">
        <f t="shared" ca="1" si="437"/>
        <v/>
      </c>
      <c r="Y2799" s="3" t="str">
        <f t="shared" si="438"/>
        <v>Đã thanh toán</v>
      </c>
      <c r="Z2799" s="250">
        <f>Table1[[#This Row],[Hạn thanh toán]]</f>
        <v>45785</v>
      </c>
      <c r="AA2799" s="250">
        <f>Table1[[#This Row],[Ngày Thanh toán]]</f>
        <v>45803</v>
      </c>
      <c r="AD2799" s="3" t="str">
        <f>IF(Table1[[#This Row],[Mã khách hàng]]="","",VLOOKUP($A2799,Ma_KH!$A:$Q,Ma_KH!O$1,0))</f>
        <v>BRG - FUJIMART</v>
      </c>
      <c r="AE2799" s="3" t="str">
        <f>IF(Table1[[#This Row],[Mã khách hàng]]="","",VLOOKUP($A2799,Ma_KH!$A:$Q,Ma_KH!P$1,0))</f>
        <v>CÔNG TY TNHH BÁN LẺ FUJIMART VIỆT NAM</v>
      </c>
      <c r="AF2799" s="3" t="str">
        <f>VLOOKUP(A2799,Ma_KH!A:Q,Ma_KH!J$1,0)</f>
        <v>Vũ Anh Tuấn</v>
      </c>
    </row>
    <row r="2800" spans="1:32">
      <c r="A2800" s="242" t="s">
        <v>184</v>
      </c>
      <c r="B2800" s="242" t="s">
        <v>5155</v>
      </c>
      <c r="C2800" s="88">
        <v>45755</v>
      </c>
      <c r="D2800" s="89" t="s">
        <v>19647</v>
      </c>
      <c r="E2800" s="318">
        <v>45755</v>
      </c>
      <c r="F2800" s="242" t="s">
        <v>20607</v>
      </c>
      <c r="G2800" s="242" t="s">
        <v>5203</v>
      </c>
      <c r="H2800" s="241">
        <v>422020</v>
      </c>
      <c r="I2800" s="241">
        <v>0</v>
      </c>
      <c r="J2800" s="241">
        <v>33762</v>
      </c>
      <c r="K2800" s="241">
        <v>455782</v>
      </c>
      <c r="L2800" s="8" t="s">
        <v>24</v>
      </c>
      <c r="M2800" s="21">
        <v>45803</v>
      </c>
      <c r="O2800" s="278">
        <f>IF(Table1[[#This Row],[Phân loại]]="Tồn đầu kỳ",Table1[[#This Row],[Tổng giá trị]],0)</f>
        <v>0</v>
      </c>
      <c r="P2800" s="8">
        <f>IF(Table1[[#This Row],[Số còn phải thu ĐK]]&lt;&gt;0,0,IF(Table1[[#This Row],[Phân loại]]="Bán hàng",Table1[[#This Row],[Tổng giá trị]],-Table1[[#This Row],[Tổng giá trị]]))</f>
        <v>455782</v>
      </c>
      <c r="Q2800" s="278">
        <f t="shared" si="436"/>
        <v>455782</v>
      </c>
      <c r="R2800" s="8">
        <f>Table1[[#This Row],[Số còn phải thu ĐK]]+Table1[[#This Row],[Giá Trị HD sau CK]]-Table1[[#This Row],[Số tiền đã thu]]</f>
        <v>0</v>
      </c>
      <c r="S2800" s="7">
        <f>IF(Table1[[#This Row],[Ngày hóa đơn]]&lt;&gt;"",Table1[[#This Row],[Ngày hóa đơn]],Table1[[#This Row],[Ngày hạch toán]])</f>
        <v>45755</v>
      </c>
      <c r="T2800" s="8">
        <v>30</v>
      </c>
      <c r="U2800" s="7">
        <f>IF(Table1[[#This Row],[Ngày tính CN]]="","",S2800+T2800)</f>
        <v>45785</v>
      </c>
      <c r="V2800" s="71">
        <f ca="1">IF(Table1[[#This Row],[Hạn thanh toán]]="","",IF((U2800-NOW())&lt;0,0,(U2800-NOW())))</f>
        <v>0</v>
      </c>
      <c r="W2800" s="278"/>
      <c r="X2800" s="278" t="str">
        <f t="shared" ca="1" si="437"/>
        <v/>
      </c>
      <c r="Y2800" s="3" t="str">
        <f t="shared" si="438"/>
        <v>Đã thanh toán</v>
      </c>
      <c r="Z2800" s="250">
        <f>Table1[[#This Row],[Hạn thanh toán]]</f>
        <v>45785</v>
      </c>
      <c r="AA2800" s="250">
        <f>Table1[[#This Row],[Ngày Thanh toán]]</f>
        <v>45803</v>
      </c>
      <c r="AD2800" s="3" t="str">
        <f>IF(Table1[[#This Row],[Mã khách hàng]]="","",VLOOKUP($A2800,Ma_KH!$A:$Q,Ma_KH!O$1,0))</f>
        <v>BRG - FUJIMART</v>
      </c>
      <c r="AE2800" s="3" t="str">
        <f>IF(Table1[[#This Row],[Mã khách hàng]]="","",VLOOKUP($A2800,Ma_KH!$A:$Q,Ma_KH!P$1,0))</f>
        <v>CÔNG TY TNHH BÁN LẺ FUJIMART VIỆT NAM</v>
      </c>
      <c r="AF2800" s="3" t="str">
        <f>VLOOKUP(A2800,Ma_KH!A:Q,Ma_KH!J$1,0)</f>
        <v>Vũ Anh Tuấn</v>
      </c>
    </row>
    <row r="2801" spans="1:32">
      <c r="A2801" s="242" t="s">
        <v>184</v>
      </c>
      <c r="B2801" s="242" t="s">
        <v>5155</v>
      </c>
      <c r="C2801" s="90">
        <v>45755</v>
      </c>
      <c r="D2801" s="91" t="s">
        <v>19648</v>
      </c>
      <c r="E2801" s="318">
        <v>45755</v>
      </c>
      <c r="F2801" s="242" t="s">
        <v>20608</v>
      </c>
      <c r="G2801" s="242" t="s">
        <v>5228</v>
      </c>
      <c r="H2801" s="241">
        <v>989315</v>
      </c>
      <c r="I2801" s="241">
        <v>0</v>
      </c>
      <c r="J2801" s="241">
        <v>79145</v>
      </c>
      <c r="K2801" s="241">
        <v>1068460</v>
      </c>
      <c r="L2801" s="8" t="s">
        <v>24</v>
      </c>
      <c r="M2801" s="21">
        <v>45803</v>
      </c>
      <c r="O2801" s="278">
        <f>IF(Table1[[#This Row],[Phân loại]]="Tồn đầu kỳ",Table1[[#This Row],[Tổng giá trị]],0)</f>
        <v>0</v>
      </c>
      <c r="P2801" s="8">
        <f>IF(Table1[[#This Row],[Số còn phải thu ĐK]]&lt;&gt;0,0,IF(Table1[[#This Row],[Phân loại]]="Bán hàng",Table1[[#This Row],[Tổng giá trị]],-Table1[[#This Row],[Tổng giá trị]]))</f>
        <v>1068460</v>
      </c>
      <c r="Q2801" s="278">
        <f t="shared" si="436"/>
        <v>1068460</v>
      </c>
      <c r="R2801" s="8">
        <f>Table1[[#This Row],[Số còn phải thu ĐK]]+Table1[[#This Row],[Giá Trị HD sau CK]]-Table1[[#This Row],[Số tiền đã thu]]</f>
        <v>0</v>
      </c>
      <c r="S2801" s="7">
        <f>IF(Table1[[#This Row],[Ngày hóa đơn]]&lt;&gt;"",Table1[[#This Row],[Ngày hóa đơn]],Table1[[#This Row],[Ngày hạch toán]])</f>
        <v>45755</v>
      </c>
      <c r="T2801" s="8">
        <v>30</v>
      </c>
      <c r="U2801" s="7">
        <f>IF(Table1[[#This Row],[Ngày tính CN]]="","",S2801+T2801)</f>
        <v>45785</v>
      </c>
      <c r="V2801" s="71">
        <f ca="1">IF(Table1[[#This Row],[Hạn thanh toán]]="","",IF((U2801-NOW())&lt;0,0,(U2801-NOW())))</f>
        <v>0</v>
      </c>
      <c r="W2801" s="278"/>
      <c r="X2801" s="278" t="str">
        <f t="shared" ca="1" si="437"/>
        <v/>
      </c>
      <c r="Y2801" s="3" t="str">
        <f t="shared" si="438"/>
        <v>Đã thanh toán</v>
      </c>
      <c r="Z2801" s="250">
        <f>Table1[[#This Row],[Hạn thanh toán]]</f>
        <v>45785</v>
      </c>
      <c r="AA2801" s="250">
        <f>Table1[[#This Row],[Ngày Thanh toán]]</f>
        <v>45803</v>
      </c>
      <c r="AD2801" s="3" t="str">
        <f>IF(Table1[[#This Row],[Mã khách hàng]]="","",VLOOKUP($A2801,Ma_KH!$A:$Q,Ma_KH!O$1,0))</f>
        <v>BRG - FUJIMART</v>
      </c>
      <c r="AE2801" s="3" t="str">
        <f>IF(Table1[[#This Row],[Mã khách hàng]]="","",VLOOKUP($A2801,Ma_KH!$A:$Q,Ma_KH!P$1,0))</f>
        <v>CÔNG TY TNHH BÁN LẺ FUJIMART VIỆT NAM</v>
      </c>
      <c r="AF2801" s="3" t="str">
        <f>VLOOKUP(A2801,Ma_KH!A:Q,Ma_KH!J$1,0)</f>
        <v>Vũ Anh Tuấn</v>
      </c>
    </row>
    <row r="2802" spans="1:32">
      <c r="A2802" s="242" t="s">
        <v>184</v>
      </c>
      <c r="B2802" s="242" t="s">
        <v>5155</v>
      </c>
      <c r="C2802" s="90">
        <v>45755</v>
      </c>
      <c r="D2802" s="91" t="s">
        <v>19649</v>
      </c>
      <c r="E2802" s="318">
        <v>45755</v>
      </c>
      <c r="F2802" s="242" t="s">
        <v>20609</v>
      </c>
      <c r="G2802" s="242" t="s">
        <v>5205</v>
      </c>
      <c r="H2802" s="241">
        <v>844040</v>
      </c>
      <c r="I2802" s="241">
        <v>0</v>
      </c>
      <c r="J2802" s="241">
        <v>67523</v>
      </c>
      <c r="K2802" s="241">
        <v>911563</v>
      </c>
      <c r="L2802" s="8" t="s">
        <v>24</v>
      </c>
      <c r="M2802" s="21">
        <v>45803</v>
      </c>
      <c r="O2802" s="278">
        <f>IF(Table1[[#This Row],[Phân loại]]="Tồn đầu kỳ",Table1[[#This Row],[Tổng giá trị]],0)</f>
        <v>0</v>
      </c>
      <c r="P2802" s="8">
        <f>IF(Table1[[#This Row],[Số còn phải thu ĐK]]&lt;&gt;0,0,IF(Table1[[#This Row],[Phân loại]]="Bán hàng",Table1[[#This Row],[Tổng giá trị]],-Table1[[#This Row],[Tổng giá trị]]))</f>
        <v>911563</v>
      </c>
      <c r="Q2802" s="278">
        <f>IF(M2802&lt;&gt;"",IF(O2802&lt;&gt;0,O2802,P2802),0)</f>
        <v>911563</v>
      </c>
      <c r="R2802" s="8">
        <f>Table1[[#This Row],[Số còn phải thu ĐK]]+Table1[[#This Row],[Giá Trị HD sau CK]]-Table1[[#This Row],[Số tiền đã thu]]</f>
        <v>0</v>
      </c>
      <c r="S2802" s="7">
        <f>IF(Table1[[#This Row],[Ngày hóa đơn]]&lt;&gt;"",Table1[[#This Row],[Ngày hóa đơn]],Table1[[#This Row],[Ngày hạch toán]])</f>
        <v>45755</v>
      </c>
      <c r="T2802" s="8">
        <v>30</v>
      </c>
      <c r="U2802" s="7">
        <f>IF(Table1[[#This Row],[Ngày tính CN]]="","",S2802+T2802)</f>
        <v>45785</v>
      </c>
      <c r="V2802" s="71">
        <f ca="1">IF(Table1[[#This Row],[Hạn thanh toán]]="","",IF((U2802-NOW())&lt;0,0,(U2802-NOW())))</f>
        <v>0</v>
      </c>
      <c r="W2802" s="278"/>
      <c r="X2802" s="278" t="str">
        <f ca="1">IF(OR($U2802="",$R2802=0),"",IF((U$4-NOW())&lt;0,-($U2802-NOW()),0))</f>
        <v/>
      </c>
      <c r="Y2802" s="3" t="str">
        <f>IF(R2802=0,"Đã thanh toán",IF(X2802="","",IF(X2802&lt;=0,"Chưa đến hạn thanh toán",IF(X2802&lt;=30,"Nợ quá hạn 30 ngày",IF(X2802&lt;=60,"Nợ quá hạn từ 30 ngày đến 60 ngày",IF(X2802&lt;=90,"Nợ quá hạn từ 60 ngày đến 90 ngày",IF(X2802&lt;=120,"Nợ quá hạn từ 90 ngày đến 120 ngày","Nợ quá hạn hơn 120 ngày có khả năng mất thanh toán")))))))</f>
        <v>Đã thanh toán</v>
      </c>
      <c r="Z2802" s="250">
        <f>Table1[[#This Row],[Hạn thanh toán]]</f>
        <v>45785</v>
      </c>
      <c r="AA2802" s="250">
        <f>Table1[[#This Row],[Ngày Thanh toán]]</f>
        <v>45803</v>
      </c>
      <c r="AD2802" s="3" t="str">
        <f>IF(Table1[[#This Row],[Mã khách hàng]]="","",VLOOKUP($A2802,Ma_KH!$A:$Q,Ma_KH!O$1,0))</f>
        <v>BRG - FUJIMART</v>
      </c>
      <c r="AE2802" s="3" t="str">
        <f>IF(Table1[[#This Row],[Mã khách hàng]]="","",VLOOKUP($A2802,Ma_KH!$A:$Q,Ma_KH!P$1,0))</f>
        <v>CÔNG TY TNHH BÁN LẺ FUJIMART VIỆT NAM</v>
      </c>
      <c r="AF2802" s="3" t="str">
        <f>VLOOKUP(A2802,Ma_KH!A:Q,Ma_KH!J$1,0)</f>
        <v>Vũ Anh Tuấn</v>
      </c>
    </row>
    <row r="2803" spans="1:32">
      <c r="A2803" s="242" t="s">
        <v>184</v>
      </c>
      <c r="B2803" s="242" t="s">
        <v>5155</v>
      </c>
      <c r="C2803" s="90">
        <v>45755</v>
      </c>
      <c r="D2803" s="91" t="s">
        <v>19650</v>
      </c>
      <c r="E2803" s="318">
        <v>45755</v>
      </c>
      <c r="F2803" s="242" t="s">
        <v>20610</v>
      </c>
      <c r="G2803" s="242" t="s">
        <v>5326</v>
      </c>
      <c r="H2803" s="241">
        <v>982867</v>
      </c>
      <c r="I2803" s="241">
        <v>0</v>
      </c>
      <c r="J2803" s="241">
        <v>78629</v>
      </c>
      <c r="K2803" s="241">
        <v>1061496</v>
      </c>
      <c r="L2803" s="8" t="s">
        <v>24</v>
      </c>
      <c r="M2803" s="21">
        <v>45803</v>
      </c>
      <c r="O2803" s="278">
        <f>IF(Table1[[#This Row],[Phân loại]]="Tồn đầu kỳ",Table1[[#This Row],[Tổng giá trị]],0)</f>
        <v>0</v>
      </c>
      <c r="P2803" s="8">
        <f>IF(Table1[[#This Row],[Số còn phải thu ĐK]]&lt;&gt;0,0,IF(Table1[[#This Row],[Phân loại]]="Bán hàng",Table1[[#This Row],[Tổng giá trị]],-Table1[[#This Row],[Tổng giá trị]]))</f>
        <v>1061496</v>
      </c>
      <c r="Q2803" s="278">
        <f>IF(M2803&lt;&gt;"",IF(O2803&lt;&gt;0,O2803,P2803),0)</f>
        <v>1061496</v>
      </c>
      <c r="R2803" s="8">
        <f>Table1[[#This Row],[Số còn phải thu ĐK]]+Table1[[#This Row],[Giá Trị HD sau CK]]-Table1[[#This Row],[Số tiền đã thu]]</f>
        <v>0</v>
      </c>
      <c r="S2803" s="7">
        <f>IF(Table1[[#This Row],[Ngày hóa đơn]]&lt;&gt;"",Table1[[#This Row],[Ngày hóa đơn]],Table1[[#This Row],[Ngày hạch toán]])</f>
        <v>45755</v>
      </c>
      <c r="T2803" s="8">
        <v>30</v>
      </c>
      <c r="U2803" s="7">
        <f>IF(Table1[[#This Row],[Ngày tính CN]]="","",S2803+T2803)</f>
        <v>45785</v>
      </c>
      <c r="V2803" s="71">
        <f ca="1">IF(Table1[[#This Row],[Hạn thanh toán]]="","",IF((U2803-NOW())&lt;0,0,(U2803-NOW())))</f>
        <v>0</v>
      </c>
      <c r="W2803" s="278"/>
      <c r="X2803" s="278" t="str">
        <f ca="1">IF(OR($U2803="",$R2803=0),"",IF((U$4-NOW())&lt;0,-($U2803-NOW()),0))</f>
        <v/>
      </c>
      <c r="Y2803" s="3" t="str">
        <f>IF(R2803=0,"Đã thanh toán",IF(X2803="","",IF(X2803&lt;=0,"Chưa đến hạn thanh toán",IF(X2803&lt;=30,"Nợ quá hạn 30 ngày",IF(X2803&lt;=60,"Nợ quá hạn từ 30 ngày đến 60 ngày",IF(X2803&lt;=90,"Nợ quá hạn từ 60 ngày đến 90 ngày",IF(X2803&lt;=120,"Nợ quá hạn từ 90 ngày đến 120 ngày","Nợ quá hạn hơn 120 ngày có khả năng mất thanh toán")))))))</f>
        <v>Đã thanh toán</v>
      </c>
      <c r="Z2803" s="250">
        <f>Table1[[#This Row],[Hạn thanh toán]]</f>
        <v>45785</v>
      </c>
      <c r="AA2803" s="250">
        <f>Table1[[#This Row],[Ngày Thanh toán]]</f>
        <v>45803</v>
      </c>
      <c r="AD2803" s="3" t="str">
        <f>IF(Table1[[#This Row],[Mã khách hàng]]="","",VLOOKUP($A2803,Ma_KH!$A:$Q,Ma_KH!O$1,0))</f>
        <v>BRG - FUJIMART</v>
      </c>
      <c r="AE2803" s="3" t="str">
        <f>IF(Table1[[#This Row],[Mã khách hàng]]="","",VLOOKUP($A2803,Ma_KH!$A:$Q,Ma_KH!P$1,0))</f>
        <v>CÔNG TY TNHH BÁN LẺ FUJIMART VIỆT NAM</v>
      </c>
      <c r="AF2803" s="3" t="str">
        <f>VLOOKUP(A2803,Ma_KH!A:Q,Ma_KH!J$1,0)</f>
        <v>Vũ Anh Tuấn</v>
      </c>
    </row>
    <row r="2804" spans="1:32">
      <c r="A2804" s="242" t="s">
        <v>184</v>
      </c>
      <c r="B2804" s="242" t="s">
        <v>5155</v>
      </c>
      <c r="C2804" s="88">
        <v>45756</v>
      </c>
      <c r="D2804" s="89" t="s">
        <v>19651</v>
      </c>
      <c r="E2804" s="318">
        <v>45756</v>
      </c>
      <c r="F2804" s="242" t="s">
        <v>20611</v>
      </c>
      <c r="G2804" s="242" t="s">
        <v>5213</v>
      </c>
      <c r="H2804" s="241">
        <v>279036</v>
      </c>
      <c r="I2804" s="241">
        <v>0</v>
      </c>
      <c r="J2804" s="241">
        <v>22323</v>
      </c>
      <c r="K2804" s="241">
        <v>301359</v>
      </c>
      <c r="L2804" s="8" t="s">
        <v>24</v>
      </c>
      <c r="M2804" s="21">
        <v>45803</v>
      </c>
      <c r="O2804" s="278">
        <f>IF(Table1[[#This Row],[Phân loại]]="Tồn đầu kỳ",Table1[[#This Row],[Tổng giá trị]],0)</f>
        <v>0</v>
      </c>
      <c r="P2804" s="8">
        <f>IF(Table1[[#This Row],[Số còn phải thu ĐK]]&lt;&gt;0,0,IF(Table1[[#This Row],[Phân loại]]="Bán hàng",Table1[[#This Row],[Tổng giá trị]],-Table1[[#This Row],[Tổng giá trị]]))</f>
        <v>301359</v>
      </c>
      <c r="Q2804" s="278">
        <f t="shared" ref="Q2804:Q2806" si="439">IF(M2804&lt;&gt;"",IF(O2804&lt;&gt;0,O2804,P2804),0)</f>
        <v>301359</v>
      </c>
      <c r="R2804" s="8">
        <f>Table1[[#This Row],[Số còn phải thu ĐK]]+Table1[[#This Row],[Giá Trị HD sau CK]]-Table1[[#This Row],[Số tiền đã thu]]</f>
        <v>0</v>
      </c>
      <c r="S2804" s="7">
        <f>IF(Table1[[#This Row],[Ngày hóa đơn]]&lt;&gt;"",Table1[[#This Row],[Ngày hóa đơn]],Table1[[#This Row],[Ngày hạch toán]])</f>
        <v>45756</v>
      </c>
      <c r="T2804" s="8">
        <v>30</v>
      </c>
      <c r="U2804" s="7">
        <f>IF(Table1[[#This Row],[Ngày tính CN]]="","",S2804+T2804)</f>
        <v>45786</v>
      </c>
      <c r="V2804" s="71">
        <f ca="1">IF(Table1[[#This Row],[Hạn thanh toán]]="","",IF((U2804-NOW())&lt;0,0,(U2804-NOW())))</f>
        <v>0</v>
      </c>
      <c r="W2804" s="278"/>
      <c r="X2804" s="278" t="str">
        <f t="shared" ref="X2804:X2806" ca="1" si="440">IF(OR($U2804="",$R2804=0),"",IF((U$4-NOW())&lt;0,-($U2804-NOW()),0))</f>
        <v/>
      </c>
      <c r="Y2804" s="3" t="str">
        <f t="shared" ref="Y2804:Y2806" si="441">IF(R2804=0,"Đã thanh toán",IF(X2804="","",IF(X2804&lt;=0,"Chưa đến hạn thanh toán",IF(X2804&lt;=30,"Nợ quá hạn 30 ngày",IF(X2804&lt;=60,"Nợ quá hạn từ 30 ngày đến 60 ngày",IF(X2804&lt;=90,"Nợ quá hạn từ 60 ngày đến 90 ngày",IF(X2804&lt;=120,"Nợ quá hạn từ 90 ngày đến 120 ngày","Nợ quá hạn hơn 120 ngày có khả năng mất thanh toán")))))))</f>
        <v>Đã thanh toán</v>
      </c>
      <c r="Z2804" s="250">
        <f>Table1[[#This Row],[Hạn thanh toán]]</f>
        <v>45786</v>
      </c>
      <c r="AA2804" s="250">
        <f>Table1[[#This Row],[Ngày Thanh toán]]</f>
        <v>45803</v>
      </c>
      <c r="AD2804" s="3" t="str">
        <f>IF(Table1[[#This Row],[Mã khách hàng]]="","",VLOOKUP($A2804,Ma_KH!$A:$Q,Ma_KH!O$1,0))</f>
        <v>BRG - FUJIMART</v>
      </c>
      <c r="AE2804" s="3" t="str">
        <f>IF(Table1[[#This Row],[Mã khách hàng]]="","",VLOOKUP($A2804,Ma_KH!$A:$Q,Ma_KH!P$1,0))</f>
        <v>CÔNG TY TNHH BÁN LẺ FUJIMART VIỆT NAM</v>
      </c>
      <c r="AF2804" s="3" t="str">
        <f>VLOOKUP(A2804,Ma_KH!A:Q,Ma_KH!J$1,0)</f>
        <v>Vũ Anh Tuấn</v>
      </c>
    </row>
    <row r="2805" spans="1:32">
      <c r="A2805" s="242" t="s">
        <v>184</v>
      </c>
      <c r="B2805" s="242" t="s">
        <v>5155</v>
      </c>
      <c r="C2805" s="88">
        <v>45756</v>
      </c>
      <c r="D2805" s="89" t="s">
        <v>19652</v>
      </c>
      <c r="E2805" s="318">
        <v>45756</v>
      </c>
      <c r="F2805" s="242" t="s">
        <v>20612</v>
      </c>
      <c r="G2805" s="242" t="s">
        <v>5188</v>
      </c>
      <c r="H2805" s="241">
        <v>768180</v>
      </c>
      <c r="I2805" s="241">
        <v>0</v>
      </c>
      <c r="J2805" s="241">
        <v>61454</v>
      </c>
      <c r="K2805" s="241">
        <v>829634</v>
      </c>
      <c r="L2805" s="8" t="s">
        <v>24</v>
      </c>
      <c r="M2805" s="21">
        <v>45803</v>
      </c>
      <c r="O2805" s="278">
        <f>IF(Table1[[#This Row],[Phân loại]]="Tồn đầu kỳ",Table1[[#This Row],[Tổng giá trị]],0)</f>
        <v>0</v>
      </c>
      <c r="P2805" s="8">
        <f>IF(Table1[[#This Row],[Số còn phải thu ĐK]]&lt;&gt;0,0,IF(Table1[[#This Row],[Phân loại]]="Bán hàng",Table1[[#This Row],[Tổng giá trị]],-Table1[[#This Row],[Tổng giá trị]]))</f>
        <v>829634</v>
      </c>
      <c r="Q2805" s="278">
        <f t="shared" si="439"/>
        <v>829634</v>
      </c>
      <c r="R2805" s="8">
        <f>Table1[[#This Row],[Số còn phải thu ĐK]]+Table1[[#This Row],[Giá Trị HD sau CK]]-Table1[[#This Row],[Số tiền đã thu]]</f>
        <v>0</v>
      </c>
      <c r="S2805" s="7">
        <f>IF(Table1[[#This Row],[Ngày hóa đơn]]&lt;&gt;"",Table1[[#This Row],[Ngày hóa đơn]],Table1[[#This Row],[Ngày hạch toán]])</f>
        <v>45756</v>
      </c>
      <c r="T2805" s="8">
        <v>30</v>
      </c>
      <c r="U2805" s="7">
        <f>IF(Table1[[#This Row],[Ngày tính CN]]="","",S2805+T2805)</f>
        <v>45786</v>
      </c>
      <c r="V2805" s="71">
        <f ca="1">IF(Table1[[#This Row],[Hạn thanh toán]]="","",IF((U2805-NOW())&lt;0,0,(U2805-NOW())))</f>
        <v>0</v>
      </c>
      <c r="W2805" s="278"/>
      <c r="X2805" s="278" t="str">
        <f t="shared" ca="1" si="440"/>
        <v/>
      </c>
      <c r="Y2805" s="3" t="str">
        <f t="shared" si="441"/>
        <v>Đã thanh toán</v>
      </c>
      <c r="Z2805" s="250">
        <f>Table1[[#This Row],[Hạn thanh toán]]</f>
        <v>45786</v>
      </c>
      <c r="AA2805" s="250">
        <f>Table1[[#This Row],[Ngày Thanh toán]]</f>
        <v>45803</v>
      </c>
      <c r="AD2805" s="3" t="str">
        <f>IF(Table1[[#This Row],[Mã khách hàng]]="","",VLOOKUP($A2805,Ma_KH!$A:$Q,Ma_KH!O$1,0))</f>
        <v>BRG - FUJIMART</v>
      </c>
      <c r="AE2805" s="3" t="str">
        <f>IF(Table1[[#This Row],[Mã khách hàng]]="","",VLOOKUP($A2805,Ma_KH!$A:$Q,Ma_KH!P$1,0))</f>
        <v>CÔNG TY TNHH BÁN LẺ FUJIMART VIỆT NAM</v>
      </c>
      <c r="AF2805" s="3" t="str">
        <f>VLOOKUP(A2805,Ma_KH!A:Q,Ma_KH!J$1,0)</f>
        <v>Vũ Anh Tuấn</v>
      </c>
    </row>
    <row r="2806" spans="1:32">
      <c r="A2806" s="242" t="s">
        <v>184</v>
      </c>
      <c r="B2806" s="242" t="s">
        <v>5155</v>
      </c>
      <c r="C2806" s="90">
        <v>45756</v>
      </c>
      <c r="D2806" s="91" t="s">
        <v>19653</v>
      </c>
      <c r="E2806" s="318">
        <v>45756</v>
      </c>
      <c r="F2806" s="242" t="s">
        <v>20613</v>
      </c>
      <c r="G2806" s="242" t="s">
        <v>5266</v>
      </c>
      <c r="H2806" s="241">
        <v>587362</v>
      </c>
      <c r="I2806" s="241">
        <v>0</v>
      </c>
      <c r="J2806" s="241">
        <v>46989</v>
      </c>
      <c r="K2806" s="241">
        <v>634351</v>
      </c>
      <c r="L2806" s="8" t="s">
        <v>24</v>
      </c>
      <c r="M2806" s="21">
        <v>45803</v>
      </c>
      <c r="O2806" s="278">
        <f>IF(Table1[[#This Row],[Phân loại]]="Tồn đầu kỳ",Table1[[#This Row],[Tổng giá trị]],0)</f>
        <v>0</v>
      </c>
      <c r="P2806" s="8">
        <f>IF(Table1[[#This Row],[Số còn phải thu ĐK]]&lt;&gt;0,0,IF(Table1[[#This Row],[Phân loại]]="Bán hàng",Table1[[#This Row],[Tổng giá trị]],-Table1[[#This Row],[Tổng giá trị]]))</f>
        <v>634351</v>
      </c>
      <c r="Q2806" s="278">
        <f t="shared" si="439"/>
        <v>634351</v>
      </c>
      <c r="R2806" s="8">
        <f>Table1[[#This Row],[Số còn phải thu ĐK]]+Table1[[#This Row],[Giá Trị HD sau CK]]-Table1[[#This Row],[Số tiền đã thu]]</f>
        <v>0</v>
      </c>
      <c r="S2806" s="7">
        <f>IF(Table1[[#This Row],[Ngày hóa đơn]]&lt;&gt;"",Table1[[#This Row],[Ngày hóa đơn]],Table1[[#This Row],[Ngày hạch toán]])</f>
        <v>45756</v>
      </c>
      <c r="T2806" s="8">
        <v>30</v>
      </c>
      <c r="U2806" s="7">
        <f>IF(Table1[[#This Row],[Ngày tính CN]]="","",S2806+T2806)</f>
        <v>45786</v>
      </c>
      <c r="V2806" s="71">
        <f ca="1">IF(Table1[[#This Row],[Hạn thanh toán]]="","",IF((U2806-NOW())&lt;0,0,(U2806-NOW())))</f>
        <v>0</v>
      </c>
      <c r="W2806" s="278"/>
      <c r="X2806" s="278" t="str">
        <f t="shared" ca="1" si="440"/>
        <v/>
      </c>
      <c r="Y2806" s="3" t="str">
        <f t="shared" si="441"/>
        <v>Đã thanh toán</v>
      </c>
      <c r="Z2806" s="250">
        <f>Table1[[#This Row],[Hạn thanh toán]]</f>
        <v>45786</v>
      </c>
      <c r="AA2806" s="250">
        <f>Table1[[#This Row],[Ngày Thanh toán]]</f>
        <v>45803</v>
      </c>
      <c r="AD2806" s="3" t="str">
        <f>IF(Table1[[#This Row],[Mã khách hàng]]="","",VLOOKUP($A2806,Ma_KH!$A:$Q,Ma_KH!O$1,0))</f>
        <v>BRG - FUJIMART</v>
      </c>
      <c r="AE2806" s="3" t="str">
        <f>IF(Table1[[#This Row],[Mã khách hàng]]="","",VLOOKUP($A2806,Ma_KH!$A:$Q,Ma_KH!P$1,0))</f>
        <v>CÔNG TY TNHH BÁN LẺ FUJIMART VIỆT NAM</v>
      </c>
      <c r="AF2806" s="3" t="str">
        <f>VLOOKUP(A2806,Ma_KH!A:Q,Ma_KH!J$1,0)</f>
        <v>Vũ Anh Tuấn</v>
      </c>
    </row>
    <row r="2807" spans="1:32">
      <c r="A2807" s="242" t="s">
        <v>184</v>
      </c>
      <c r="B2807" s="242" t="s">
        <v>5155</v>
      </c>
      <c r="C2807" s="90">
        <v>45756</v>
      </c>
      <c r="D2807" s="91" t="s">
        <v>19654</v>
      </c>
      <c r="E2807" s="318">
        <v>45756</v>
      </c>
      <c r="F2807" s="242" t="s">
        <v>20614</v>
      </c>
      <c r="G2807" s="242" t="s">
        <v>5262</v>
      </c>
      <c r="H2807" s="241">
        <v>770815</v>
      </c>
      <c r="I2807" s="241">
        <v>0</v>
      </c>
      <c r="J2807" s="241">
        <v>61665</v>
      </c>
      <c r="K2807" s="241">
        <v>832480</v>
      </c>
      <c r="L2807" s="8" t="s">
        <v>24</v>
      </c>
      <c r="M2807" s="21">
        <v>45803</v>
      </c>
      <c r="O2807" s="278">
        <f>IF(Table1[[#This Row],[Phân loại]]="Tồn đầu kỳ",Table1[[#This Row],[Tổng giá trị]],0)</f>
        <v>0</v>
      </c>
      <c r="P2807" s="8">
        <f>IF(Table1[[#This Row],[Số còn phải thu ĐK]]&lt;&gt;0,0,IF(Table1[[#This Row],[Phân loại]]="Bán hàng",Table1[[#This Row],[Tổng giá trị]],-Table1[[#This Row],[Tổng giá trị]]))</f>
        <v>832480</v>
      </c>
      <c r="Q2807" s="278">
        <f>IF(M2807&lt;&gt;"",IF(O2807&lt;&gt;0,O2807,P2807),0)</f>
        <v>832480</v>
      </c>
      <c r="R2807" s="8">
        <f>Table1[[#This Row],[Số còn phải thu ĐK]]+Table1[[#This Row],[Giá Trị HD sau CK]]-Table1[[#This Row],[Số tiền đã thu]]</f>
        <v>0</v>
      </c>
      <c r="S2807" s="7">
        <f>IF(Table1[[#This Row],[Ngày hóa đơn]]&lt;&gt;"",Table1[[#This Row],[Ngày hóa đơn]],Table1[[#This Row],[Ngày hạch toán]])</f>
        <v>45756</v>
      </c>
      <c r="T2807" s="8">
        <v>30</v>
      </c>
      <c r="U2807" s="7">
        <f>IF(Table1[[#This Row],[Ngày tính CN]]="","",S2807+T2807)</f>
        <v>45786</v>
      </c>
      <c r="V2807" s="71">
        <f ca="1">IF(Table1[[#This Row],[Hạn thanh toán]]="","",IF((U2807-NOW())&lt;0,0,(U2807-NOW())))</f>
        <v>0</v>
      </c>
      <c r="W2807" s="278"/>
      <c r="X2807" s="278" t="str">
        <f ca="1">IF(OR($U2807="",$R2807=0),"",IF((U$4-NOW())&lt;0,-($U2807-NOW()),0))</f>
        <v/>
      </c>
      <c r="Y2807" s="3" t="str">
        <f>IF(R2807=0,"Đã thanh toán",IF(X2807="","",IF(X2807&lt;=0,"Chưa đến hạn thanh toán",IF(X2807&lt;=30,"Nợ quá hạn 30 ngày",IF(X2807&lt;=60,"Nợ quá hạn từ 30 ngày đến 60 ngày",IF(X2807&lt;=90,"Nợ quá hạn từ 60 ngày đến 90 ngày",IF(X2807&lt;=120,"Nợ quá hạn từ 90 ngày đến 120 ngày","Nợ quá hạn hơn 120 ngày có khả năng mất thanh toán")))))))</f>
        <v>Đã thanh toán</v>
      </c>
      <c r="Z2807" s="250">
        <f>Table1[[#This Row],[Hạn thanh toán]]</f>
        <v>45786</v>
      </c>
      <c r="AA2807" s="250">
        <f>Table1[[#This Row],[Ngày Thanh toán]]</f>
        <v>45803</v>
      </c>
      <c r="AD2807" s="3" t="str">
        <f>IF(Table1[[#This Row],[Mã khách hàng]]="","",VLOOKUP($A2807,Ma_KH!$A:$Q,Ma_KH!O$1,0))</f>
        <v>BRG - FUJIMART</v>
      </c>
      <c r="AE2807" s="3" t="str">
        <f>IF(Table1[[#This Row],[Mã khách hàng]]="","",VLOOKUP($A2807,Ma_KH!$A:$Q,Ma_KH!P$1,0))</f>
        <v>CÔNG TY TNHH BÁN LẺ FUJIMART VIỆT NAM</v>
      </c>
      <c r="AF2807" s="3" t="str">
        <f>VLOOKUP(A2807,Ma_KH!A:Q,Ma_KH!J$1,0)</f>
        <v>Vũ Anh Tuấn</v>
      </c>
    </row>
    <row r="2808" spans="1:32">
      <c r="A2808" s="242" t="s">
        <v>184</v>
      </c>
      <c r="B2808" s="242" t="s">
        <v>5155</v>
      </c>
      <c r="C2808" s="90">
        <v>45756</v>
      </c>
      <c r="D2808" s="91" t="s">
        <v>19655</v>
      </c>
      <c r="E2808" s="318">
        <v>45756</v>
      </c>
      <c r="F2808" s="242" t="s">
        <v>20615</v>
      </c>
      <c r="G2808" s="242" t="s">
        <v>5182</v>
      </c>
      <c r="H2808" s="241">
        <v>1336380</v>
      </c>
      <c r="I2808" s="241">
        <v>0</v>
      </c>
      <c r="J2808" s="241">
        <v>106910</v>
      </c>
      <c r="K2808" s="241">
        <v>1443290</v>
      </c>
      <c r="L2808" s="8" t="s">
        <v>24</v>
      </c>
      <c r="M2808" s="21">
        <v>45803</v>
      </c>
      <c r="O2808" s="278">
        <f>IF(Table1[[#This Row],[Phân loại]]="Tồn đầu kỳ",Table1[[#This Row],[Tổng giá trị]],0)</f>
        <v>0</v>
      </c>
      <c r="P2808" s="8">
        <f>IF(Table1[[#This Row],[Số còn phải thu ĐK]]&lt;&gt;0,0,IF(Table1[[#This Row],[Phân loại]]="Bán hàng",Table1[[#This Row],[Tổng giá trị]],-Table1[[#This Row],[Tổng giá trị]]))</f>
        <v>1443290</v>
      </c>
      <c r="Q2808" s="278">
        <f>IF(M2808&lt;&gt;"",IF(O2808&lt;&gt;0,O2808,P2808),0)</f>
        <v>1443290</v>
      </c>
      <c r="R2808" s="8">
        <f>Table1[[#This Row],[Số còn phải thu ĐK]]+Table1[[#This Row],[Giá Trị HD sau CK]]-Table1[[#This Row],[Số tiền đã thu]]</f>
        <v>0</v>
      </c>
      <c r="S2808" s="7">
        <f>IF(Table1[[#This Row],[Ngày hóa đơn]]&lt;&gt;"",Table1[[#This Row],[Ngày hóa đơn]],Table1[[#This Row],[Ngày hạch toán]])</f>
        <v>45756</v>
      </c>
      <c r="T2808" s="8">
        <v>30</v>
      </c>
      <c r="U2808" s="7">
        <f>IF(Table1[[#This Row],[Ngày tính CN]]="","",S2808+T2808)</f>
        <v>45786</v>
      </c>
      <c r="V2808" s="71">
        <f ca="1">IF(Table1[[#This Row],[Hạn thanh toán]]="","",IF((U2808-NOW())&lt;0,0,(U2808-NOW())))</f>
        <v>0</v>
      </c>
      <c r="W2808" s="278"/>
      <c r="X2808" s="278" t="str">
        <f ca="1">IF(OR($U2808="",$R2808=0),"",IF((U$4-NOW())&lt;0,-($U2808-NOW()),0))</f>
        <v/>
      </c>
      <c r="Y2808" s="3" t="str">
        <f>IF(R2808=0,"Đã thanh toán",IF(X2808="","",IF(X2808&lt;=0,"Chưa đến hạn thanh toán",IF(X2808&lt;=30,"Nợ quá hạn 30 ngày",IF(X2808&lt;=60,"Nợ quá hạn từ 30 ngày đến 60 ngày",IF(X2808&lt;=90,"Nợ quá hạn từ 60 ngày đến 90 ngày",IF(X2808&lt;=120,"Nợ quá hạn từ 90 ngày đến 120 ngày","Nợ quá hạn hơn 120 ngày có khả năng mất thanh toán")))))))</f>
        <v>Đã thanh toán</v>
      </c>
      <c r="Z2808" s="250">
        <f>Table1[[#This Row],[Hạn thanh toán]]</f>
        <v>45786</v>
      </c>
      <c r="AA2808" s="250">
        <f>Table1[[#This Row],[Ngày Thanh toán]]</f>
        <v>45803</v>
      </c>
      <c r="AD2808" s="3" t="str">
        <f>IF(Table1[[#This Row],[Mã khách hàng]]="","",VLOOKUP($A2808,Ma_KH!$A:$Q,Ma_KH!O$1,0))</f>
        <v>BRG - FUJIMART</v>
      </c>
      <c r="AE2808" s="3" t="str">
        <f>IF(Table1[[#This Row],[Mã khách hàng]]="","",VLOOKUP($A2808,Ma_KH!$A:$Q,Ma_KH!P$1,0))</f>
        <v>CÔNG TY TNHH BÁN LẺ FUJIMART VIỆT NAM</v>
      </c>
      <c r="AF2808" s="3" t="str">
        <f>VLOOKUP(A2808,Ma_KH!A:Q,Ma_KH!J$1,0)</f>
        <v>Vũ Anh Tuấn</v>
      </c>
    </row>
    <row r="2809" spans="1:32">
      <c r="A2809" s="242" t="s">
        <v>184</v>
      </c>
      <c r="B2809" s="242" t="s">
        <v>5155</v>
      </c>
      <c r="C2809" s="90">
        <v>45757</v>
      </c>
      <c r="D2809" s="91" t="s">
        <v>19656</v>
      </c>
      <c r="E2809" s="318">
        <v>45757</v>
      </c>
      <c r="F2809" s="242" t="s">
        <v>20616</v>
      </c>
      <c r="G2809" s="242" t="s">
        <v>5341</v>
      </c>
      <c r="H2809" s="241">
        <v>598092</v>
      </c>
      <c r="I2809" s="241">
        <v>0</v>
      </c>
      <c r="J2809" s="241">
        <v>47847</v>
      </c>
      <c r="K2809" s="241">
        <v>645939</v>
      </c>
      <c r="L2809" s="8" t="s">
        <v>24</v>
      </c>
      <c r="M2809" s="21">
        <v>45803</v>
      </c>
      <c r="O2809" s="278">
        <f>IF(Table1[[#This Row],[Phân loại]]="Tồn đầu kỳ",Table1[[#This Row],[Tổng giá trị]],0)</f>
        <v>0</v>
      </c>
      <c r="P2809" s="8">
        <f>IF(Table1[[#This Row],[Số còn phải thu ĐK]]&lt;&gt;0,0,IF(Table1[[#This Row],[Phân loại]]="Bán hàng",Table1[[#This Row],[Tổng giá trị]],-Table1[[#This Row],[Tổng giá trị]]))</f>
        <v>645939</v>
      </c>
      <c r="Q2809" s="278">
        <f>IF(M2809&lt;&gt;"",IF(O2809&lt;&gt;0,O2809,P2809),0)</f>
        <v>645939</v>
      </c>
      <c r="R2809" s="8">
        <f>Table1[[#This Row],[Số còn phải thu ĐK]]+Table1[[#This Row],[Giá Trị HD sau CK]]-Table1[[#This Row],[Số tiền đã thu]]</f>
        <v>0</v>
      </c>
      <c r="S2809" s="7">
        <f>IF(Table1[[#This Row],[Ngày hóa đơn]]&lt;&gt;"",Table1[[#This Row],[Ngày hóa đơn]],Table1[[#This Row],[Ngày hạch toán]])</f>
        <v>45757</v>
      </c>
      <c r="T2809" s="8">
        <v>30</v>
      </c>
      <c r="U2809" s="7">
        <f>IF(Table1[[#This Row],[Ngày tính CN]]="","",S2809+T2809)</f>
        <v>45787</v>
      </c>
      <c r="V2809" s="71">
        <f ca="1">IF(Table1[[#This Row],[Hạn thanh toán]]="","",IF((U2809-NOW())&lt;0,0,(U2809-NOW())))</f>
        <v>0</v>
      </c>
      <c r="W2809" s="278"/>
      <c r="X2809" s="278" t="str">
        <f ca="1">IF(OR($U2809="",$R2809=0),"",IF((U$4-NOW())&lt;0,-($U2809-NOW()),0))</f>
        <v/>
      </c>
      <c r="Y2809" s="3" t="str">
        <f>IF(R2809=0,"Đã thanh toán",IF(X2809="","",IF(X2809&lt;=0,"Chưa đến hạn thanh toán",IF(X2809&lt;=30,"Nợ quá hạn 30 ngày",IF(X2809&lt;=60,"Nợ quá hạn từ 30 ngày đến 60 ngày",IF(X2809&lt;=90,"Nợ quá hạn từ 60 ngày đến 90 ngày",IF(X2809&lt;=120,"Nợ quá hạn từ 90 ngày đến 120 ngày","Nợ quá hạn hơn 120 ngày có khả năng mất thanh toán")))))))</f>
        <v>Đã thanh toán</v>
      </c>
      <c r="Z2809" s="250">
        <f>Table1[[#This Row],[Hạn thanh toán]]</f>
        <v>45787</v>
      </c>
      <c r="AA2809" s="250">
        <f>Table1[[#This Row],[Ngày Thanh toán]]</f>
        <v>45803</v>
      </c>
      <c r="AD2809" s="3" t="str">
        <f>IF(Table1[[#This Row],[Mã khách hàng]]="","",VLOOKUP($A2809,Ma_KH!$A:$Q,Ma_KH!O$1,0))</f>
        <v>BRG - FUJIMART</v>
      </c>
      <c r="AE2809" s="3" t="str">
        <f>IF(Table1[[#This Row],[Mã khách hàng]]="","",VLOOKUP($A2809,Ma_KH!$A:$Q,Ma_KH!P$1,0))</f>
        <v>CÔNG TY TNHH BÁN LẺ FUJIMART VIỆT NAM</v>
      </c>
      <c r="AF2809" s="3" t="str">
        <f>VLOOKUP(A2809,Ma_KH!A:Q,Ma_KH!J$1,0)</f>
        <v>Vũ Anh Tuấn</v>
      </c>
    </row>
    <row r="2810" spans="1:32">
      <c r="A2810" s="242" t="s">
        <v>184</v>
      </c>
      <c r="B2810" s="242" t="s">
        <v>5155</v>
      </c>
      <c r="C2810" s="88">
        <v>45757</v>
      </c>
      <c r="D2810" s="89" t="s">
        <v>19657</v>
      </c>
      <c r="E2810" s="318">
        <v>45757</v>
      </c>
      <c r="F2810" s="242" t="s">
        <v>20617</v>
      </c>
      <c r="G2810" s="242" t="s">
        <v>5241</v>
      </c>
      <c r="H2810" s="241">
        <v>748214</v>
      </c>
      <c r="I2810" s="241">
        <v>0</v>
      </c>
      <c r="J2810" s="241">
        <v>59857</v>
      </c>
      <c r="K2810" s="241">
        <v>808071</v>
      </c>
      <c r="L2810" s="8" t="s">
        <v>24</v>
      </c>
      <c r="M2810" s="21">
        <v>45803</v>
      </c>
      <c r="O2810" s="278">
        <f>IF(Table1[[#This Row],[Phân loại]]="Tồn đầu kỳ",Table1[[#This Row],[Tổng giá trị]],0)</f>
        <v>0</v>
      </c>
      <c r="P2810" s="8">
        <f>IF(Table1[[#This Row],[Số còn phải thu ĐK]]&lt;&gt;0,0,IF(Table1[[#This Row],[Phân loại]]="Bán hàng",Table1[[#This Row],[Tổng giá trị]],-Table1[[#This Row],[Tổng giá trị]]))</f>
        <v>808071</v>
      </c>
      <c r="Q2810" s="278">
        <f t="shared" ref="Q2810:Q2811" si="442">IF(M2810&lt;&gt;"",IF(O2810&lt;&gt;0,O2810,P2810),0)</f>
        <v>808071</v>
      </c>
      <c r="R2810" s="8">
        <f>Table1[[#This Row],[Số còn phải thu ĐK]]+Table1[[#This Row],[Giá Trị HD sau CK]]-Table1[[#This Row],[Số tiền đã thu]]</f>
        <v>0</v>
      </c>
      <c r="S2810" s="7">
        <f>IF(Table1[[#This Row],[Ngày hóa đơn]]&lt;&gt;"",Table1[[#This Row],[Ngày hóa đơn]],Table1[[#This Row],[Ngày hạch toán]])</f>
        <v>45757</v>
      </c>
      <c r="T2810" s="8">
        <v>30</v>
      </c>
      <c r="U2810" s="7">
        <f>IF(Table1[[#This Row],[Ngày tính CN]]="","",S2810+T2810)</f>
        <v>45787</v>
      </c>
      <c r="V2810" s="71">
        <f ca="1">IF(Table1[[#This Row],[Hạn thanh toán]]="","",IF((U2810-NOW())&lt;0,0,(U2810-NOW())))</f>
        <v>0</v>
      </c>
      <c r="W2810" s="278"/>
      <c r="X2810" s="278" t="str">
        <f t="shared" ref="X2810:X2811" ca="1" si="443">IF(OR($U2810="",$R2810=0),"",IF((U$4-NOW())&lt;0,-($U2810-NOW()),0))</f>
        <v/>
      </c>
      <c r="Y2810" s="3" t="str">
        <f t="shared" ref="Y2810:Y2811" si="444">IF(R2810=0,"Đã thanh toán",IF(X2810="","",IF(X2810&lt;=0,"Chưa đến hạn thanh toán",IF(X2810&lt;=30,"Nợ quá hạn 30 ngày",IF(X2810&lt;=60,"Nợ quá hạn từ 30 ngày đến 60 ngày",IF(X2810&lt;=90,"Nợ quá hạn từ 60 ngày đến 90 ngày",IF(X2810&lt;=120,"Nợ quá hạn từ 90 ngày đến 120 ngày","Nợ quá hạn hơn 120 ngày có khả năng mất thanh toán")))))))</f>
        <v>Đã thanh toán</v>
      </c>
      <c r="Z2810" s="250">
        <f>Table1[[#This Row],[Hạn thanh toán]]</f>
        <v>45787</v>
      </c>
      <c r="AA2810" s="250">
        <f>Table1[[#This Row],[Ngày Thanh toán]]</f>
        <v>45803</v>
      </c>
      <c r="AD2810" s="3" t="str">
        <f>IF(Table1[[#This Row],[Mã khách hàng]]="","",VLOOKUP($A2810,Ma_KH!$A:$Q,Ma_KH!O$1,0))</f>
        <v>BRG - FUJIMART</v>
      </c>
      <c r="AE2810" s="3" t="str">
        <f>IF(Table1[[#This Row],[Mã khách hàng]]="","",VLOOKUP($A2810,Ma_KH!$A:$Q,Ma_KH!P$1,0))</f>
        <v>CÔNG TY TNHH BÁN LẺ FUJIMART VIỆT NAM</v>
      </c>
      <c r="AF2810" s="3" t="str">
        <f>VLOOKUP(A2810,Ma_KH!A:Q,Ma_KH!J$1,0)</f>
        <v>Vũ Anh Tuấn</v>
      </c>
    </row>
    <row r="2811" spans="1:32">
      <c r="A2811" s="242" t="s">
        <v>184</v>
      </c>
      <c r="B2811" s="242" t="s">
        <v>5155</v>
      </c>
      <c r="C2811" s="90">
        <v>45757</v>
      </c>
      <c r="D2811" s="91" t="s">
        <v>19658</v>
      </c>
      <c r="E2811" s="318">
        <v>45757</v>
      </c>
      <c r="F2811" s="242" t="s">
        <v>20618</v>
      </c>
      <c r="G2811" s="242" t="s">
        <v>5184</v>
      </c>
      <c r="H2811" s="241">
        <v>1647105</v>
      </c>
      <c r="I2811" s="241">
        <v>0</v>
      </c>
      <c r="J2811" s="241">
        <v>131768</v>
      </c>
      <c r="K2811" s="241">
        <v>1778873</v>
      </c>
      <c r="L2811" s="8" t="s">
        <v>24</v>
      </c>
      <c r="M2811" s="21">
        <v>45803</v>
      </c>
      <c r="O2811" s="278">
        <f>IF(Table1[[#This Row],[Phân loại]]="Tồn đầu kỳ",Table1[[#This Row],[Tổng giá trị]],0)</f>
        <v>0</v>
      </c>
      <c r="P2811" s="8">
        <f>IF(Table1[[#This Row],[Số còn phải thu ĐK]]&lt;&gt;0,0,IF(Table1[[#This Row],[Phân loại]]="Bán hàng",Table1[[#This Row],[Tổng giá trị]],-Table1[[#This Row],[Tổng giá trị]]))</f>
        <v>1778873</v>
      </c>
      <c r="Q2811" s="278">
        <f t="shared" si="442"/>
        <v>1778873</v>
      </c>
      <c r="R2811" s="8">
        <f>Table1[[#This Row],[Số còn phải thu ĐK]]+Table1[[#This Row],[Giá Trị HD sau CK]]-Table1[[#This Row],[Số tiền đã thu]]</f>
        <v>0</v>
      </c>
      <c r="S2811" s="7">
        <f>IF(Table1[[#This Row],[Ngày hóa đơn]]&lt;&gt;"",Table1[[#This Row],[Ngày hóa đơn]],Table1[[#This Row],[Ngày hạch toán]])</f>
        <v>45757</v>
      </c>
      <c r="T2811" s="8">
        <v>30</v>
      </c>
      <c r="U2811" s="7">
        <f>IF(Table1[[#This Row],[Ngày tính CN]]="","",S2811+T2811)</f>
        <v>45787</v>
      </c>
      <c r="V2811" s="71">
        <f ca="1">IF(Table1[[#This Row],[Hạn thanh toán]]="","",IF((U2811-NOW())&lt;0,0,(U2811-NOW())))</f>
        <v>0</v>
      </c>
      <c r="W2811" s="278"/>
      <c r="X2811" s="278" t="str">
        <f t="shared" ca="1" si="443"/>
        <v/>
      </c>
      <c r="Y2811" s="3" t="str">
        <f t="shared" si="444"/>
        <v>Đã thanh toán</v>
      </c>
      <c r="Z2811" s="250">
        <f>Table1[[#This Row],[Hạn thanh toán]]</f>
        <v>45787</v>
      </c>
      <c r="AA2811" s="250">
        <f>Table1[[#This Row],[Ngày Thanh toán]]</f>
        <v>45803</v>
      </c>
      <c r="AD2811" s="3" t="str">
        <f>IF(Table1[[#This Row],[Mã khách hàng]]="","",VLOOKUP($A2811,Ma_KH!$A:$Q,Ma_KH!O$1,0))</f>
        <v>BRG - FUJIMART</v>
      </c>
      <c r="AE2811" s="3" t="str">
        <f>IF(Table1[[#This Row],[Mã khách hàng]]="","",VLOOKUP($A2811,Ma_KH!$A:$Q,Ma_KH!P$1,0))</f>
        <v>CÔNG TY TNHH BÁN LẺ FUJIMART VIỆT NAM</v>
      </c>
      <c r="AF2811" s="3" t="str">
        <f>VLOOKUP(A2811,Ma_KH!A:Q,Ma_KH!J$1,0)</f>
        <v>Vũ Anh Tuấn</v>
      </c>
    </row>
    <row r="2812" spans="1:32">
      <c r="A2812" s="242" t="s">
        <v>184</v>
      </c>
      <c r="B2812" s="242" t="s">
        <v>5155</v>
      </c>
      <c r="C2812" s="88">
        <v>45757</v>
      </c>
      <c r="D2812" s="89" t="s">
        <v>19659</v>
      </c>
      <c r="E2812" s="318">
        <v>45757</v>
      </c>
      <c r="F2812" s="242" t="s">
        <v>20619</v>
      </c>
      <c r="G2812" s="242" t="s">
        <v>5297</v>
      </c>
      <c r="H2812" s="241">
        <v>935360</v>
      </c>
      <c r="I2812" s="241">
        <v>0</v>
      </c>
      <c r="J2812" s="241">
        <v>74829</v>
      </c>
      <c r="K2812" s="241">
        <v>1010189</v>
      </c>
      <c r="L2812" s="8" t="s">
        <v>24</v>
      </c>
      <c r="M2812" s="21">
        <v>45803</v>
      </c>
      <c r="O2812" s="278">
        <f>IF(Table1[[#This Row],[Phân loại]]="Tồn đầu kỳ",Table1[[#This Row],[Tổng giá trị]],0)</f>
        <v>0</v>
      </c>
      <c r="P2812" s="8">
        <f>IF(Table1[[#This Row],[Số còn phải thu ĐK]]&lt;&gt;0,0,IF(Table1[[#This Row],[Phân loại]]="Bán hàng",Table1[[#This Row],[Tổng giá trị]],-Table1[[#This Row],[Tổng giá trị]]))</f>
        <v>1010189</v>
      </c>
      <c r="Q2812" s="278">
        <f t="shared" ref="Q2812:Q2813" si="445">IF(M2812&lt;&gt;"",IF(O2812&lt;&gt;0,O2812,P2812),0)</f>
        <v>1010189</v>
      </c>
      <c r="R2812" s="8">
        <f>Table1[[#This Row],[Số còn phải thu ĐK]]+Table1[[#This Row],[Giá Trị HD sau CK]]-Table1[[#This Row],[Số tiền đã thu]]</f>
        <v>0</v>
      </c>
      <c r="S2812" s="7">
        <f>IF(Table1[[#This Row],[Ngày hóa đơn]]&lt;&gt;"",Table1[[#This Row],[Ngày hóa đơn]],Table1[[#This Row],[Ngày hạch toán]])</f>
        <v>45757</v>
      </c>
      <c r="T2812" s="8">
        <v>30</v>
      </c>
      <c r="U2812" s="7">
        <f>IF(Table1[[#This Row],[Ngày tính CN]]="","",S2812+T2812)</f>
        <v>45787</v>
      </c>
      <c r="V2812" s="71">
        <f ca="1">IF(Table1[[#This Row],[Hạn thanh toán]]="","",IF((U2812-NOW())&lt;0,0,(U2812-NOW())))</f>
        <v>0</v>
      </c>
      <c r="W2812" s="278"/>
      <c r="X2812" s="278" t="str">
        <f t="shared" ref="X2812:X2813" ca="1" si="446">IF(OR($U2812="",$R2812=0),"",IF((U$4-NOW())&lt;0,-($U2812-NOW()),0))</f>
        <v/>
      </c>
      <c r="Y2812" s="3" t="str">
        <f t="shared" ref="Y2812:Y2813" si="447">IF(R2812=0,"Đã thanh toán",IF(X2812="","",IF(X2812&lt;=0,"Chưa đến hạn thanh toán",IF(X2812&lt;=30,"Nợ quá hạn 30 ngày",IF(X2812&lt;=60,"Nợ quá hạn từ 30 ngày đến 60 ngày",IF(X2812&lt;=90,"Nợ quá hạn từ 60 ngày đến 90 ngày",IF(X2812&lt;=120,"Nợ quá hạn từ 90 ngày đến 120 ngày","Nợ quá hạn hơn 120 ngày có khả năng mất thanh toán")))))))</f>
        <v>Đã thanh toán</v>
      </c>
      <c r="Z2812" s="250">
        <f>Table1[[#This Row],[Hạn thanh toán]]</f>
        <v>45787</v>
      </c>
      <c r="AA2812" s="250">
        <f>Table1[[#This Row],[Ngày Thanh toán]]</f>
        <v>45803</v>
      </c>
      <c r="AD2812" s="3" t="str">
        <f>IF(Table1[[#This Row],[Mã khách hàng]]="","",VLOOKUP($A2812,Ma_KH!$A:$Q,Ma_KH!O$1,0))</f>
        <v>BRG - FUJIMART</v>
      </c>
      <c r="AE2812" s="3" t="str">
        <f>IF(Table1[[#This Row],[Mã khách hàng]]="","",VLOOKUP($A2812,Ma_KH!$A:$Q,Ma_KH!P$1,0))</f>
        <v>CÔNG TY TNHH BÁN LẺ FUJIMART VIỆT NAM</v>
      </c>
      <c r="AF2812" s="3" t="str">
        <f>VLOOKUP(A2812,Ma_KH!A:Q,Ma_KH!J$1,0)</f>
        <v>Vũ Anh Tuấn</v>
      </c>
    </row>
    <row r="2813" spans="1:32">
      <c r="A2813" s="242" t="s">
        <v>184</v>
      </c>
      <c r="B2813" s="242" t="s">
        <v>5155</v>
      </c>
      <c r="C2813" s="90">
        <v>45757</v>
      </c>
      <c r="D2813" s="91" t="s">
        <v>19660</v>
      </c>
      <c r="E2813" s="318">
        <v>45757</v>
      </c>
      <c r="F2813" s="242" t="s">
        <v>20620</v>
      </c>
      <c r="G2813" s="242" t="s">
        <v>5213</v>
      </c>
      <c r="H2813" s="241">
        <v>776636</v>
      </c>
      <c r="I2813" s="241">
        <v>0</v>
      </c>
      <c r="J2813" s="241">
        <v>62131</v>
      </c>
      <c r="K2813" s="241">
        <v>838767</v>
      </c>
      <c r="L2813" s="8" t="s">
        <v>24</v>
      </c>
      <c r="M2813" s="21">
        <v>45803</v>
      </c>
      <c r="O2813" s="278">
        <f>IF(Table1[[#This Row],[Phân loại]]="Tồn đầu kỳ",Table1[[#This Row],[Tổng giá trị]],0)</f>
        <v>0</v>
      </c>
      <c r="P2813" s="8">
        <f>IF(Table1[[#This Row],[Số còn phải thu ĐK]]&lt;&gt;0,0,IF(Table1[[#This Row],[Phân loại]]="Bán hàng",Table1[[#This Row],[Tổng giá trị]],-Table1[[#This Row],[Tổng giá trị]]))</f>
        <v>838767</v>
      </c>
      <c r="Q2813" s="278">
        <f t="shared" si="445"/>
        <v>838767</v>
      </c>
      <c r="R2813" s="8">
        <f>Table1[[#This Row],[Số còn phải thu ĐK]]+Table1[[#This Row],[Giá Trị HD sau CK]]-Table1[[#This Row],[Số tiền đã thu]]</f>
        <v>0</v>
      </c>
      <c r="S2813" s="7">
        <f>IF(Table1[[#This Row],[Ngày hóa đơn]]&lt;&gt;"",Table1[[#This Row],[Ngày hóa đơn]],Table1[[#This Row],[Ngày hạch toán]])</f>
        <v>45757</v>
      </c>
      <c r="T2813" s="8">
        <v>30</v>
      </c>
      <c r="U2813" s="7">
        <f>IF(Table1[[#This Row],[Ngày tính CN]]="","",S2813+T2813)</f>
        <v>45787</v>
      </c>
      <c r="V2813" s="71">
        <f ca="1">IF(Table1[[#This Row],[Hạn thanh toán]]="","",IF((U2813-NOW())&lt;0,0,(U2813-NOW())))</f>
        <v>0</v>
      </c>
      <c r="W2813" s="278"/>
      <c r="X2813" s="278" t="str">
        <f t="shared" ca="1" si="446"/>
        <v/>
      </c>
      <c r="Y2813" s="3" t="str">
        <f t="shared" si="447"/>
        <v>Đã thanh toán</v>
      </c>
      <c r="Z2813" s="250">
        <f>Table1[[#This Row],[Hạn thanh toán]]</f>
        <v>45787</v>
      </c>
      <c r="AA2813" s="250">
        <f>Table1[[#This Row],[Ngày Thanh toán]]</f>
        <v>45803</v>
      </c>
      <c r="AD2813" s="3" t="str">
        <f>IF(Table1[[#This Row],[Mã khách hàng]]="","",VLOOKUP($A2813,Ma_KH!$A:$Q,Ma_KH!O$1,0))</f>
        <v>BRG - FUJIMART</v>
      </c>
      <c r="AE2813" s="3" t="str">
        <f>IF(Table1[[#This Row],[Mã khách hàng]]="","",VLOOKUP($A2813,Ma_KH!$A:$Q,Ma_KH!P$1,0))</f>
        <v>CÔNG TY TNHH BÁN LẺ FUJIMART VIỆT NAM</v>
      </c>
      <c r="AF2813" s="3" t="str">
        <f>VLOOKUP(A2813,Ma_KH!A:Q,Ma_KH!J$1,0)</f>
        <v>Vũ Anh Tuấn</v>
      </c>
    </row>
    <row r="2814" spans="1:32">
      <c r="A2814" s="242" t="s">
        <v>184</v>
      </c>
      <c r="B2814" s="242" t="s">
        <v>5155</v>
      </c>
      <c r="C2814" s="90">
        <v>45757</v>
      </c>
      <c r="D2814" s="91" t="s">
        <v>19661</v>
      </c>
      <c r="E2814" s="318">
        <v>45757</v>
      </c>
      <c r="F2814" s="242" t="s">
        <v>20621</v>
      </c>
      <c r="G2814" s="242" t="s">
        <v>5235</v>
      </c>
      <c r="H2814" s="241">
        <v>682053</v>
      </c>
      <c r="I2814" s="241">
        <v>0</v>
      </c>
      <c r="J2814" s="241">
        <v>54564</v>
      </c>
      <c r="K2814" s="241">
        <v>736617</v>
      </c>
      <c r="L2814" s="8" t="s">
        <v>24</v>
      </c>
      <c r="M2814" s="21">
        <v>45803</v>
      </c>
      <c r="O2814" s="278">
        <f>IF(Table1[[#This Row],[Phân loại]]="Tồn đầu kỳ",Table1[[#This Row],[Tổng giá trị]],0)</f>
        <v>0</v>
      </c>
      <c r="P2814" s="8">
        <f>IF(Table1[[#This Row],[Số còn phải thu ĐK]]&lt;&gt;0,0,IF(Table1[[#This Row],[Phân loại]]="Bán hàng",Table1[[#This Row],[Tổng giá trị]],-Table1[[#This Row],[Tổng giá trị]]))</f>
        <v>736617</v>
      </c>
      <c r="Q2814" s="278">
        <f>IF(M2814&lt;&gt;"",IF(O2814&lt;&gt;0,O2814,P2814),0)</f>
        <v>736617</v>
      </c>
      <c r="R2814" s="8">
        <f>Table1[[#This Row],[Số còn phải thu ĐK]]+Table1[[#This Row],[Giá Trị HD sau CK]]-Table1[[#This Row],[Số tiền đã thu]]</f>
        <v>0</v>
      </c>
      <c r="S2814" s="7">
        <f>IF(Table1[[#This Row],[Ngày hóa đơn]]&lt;&gt;"",Table1[[#This Row],[Ngày hóa đơn]],Table1[[#This Row],[Ngày hạch toán]])</f>
        <v>45757</v>
      </c>
      <c r="T2814" s="8">
        <v>30</v>
      </c>
      <c r="U2814" s="7">
        <f>IF(Table1[[#This Row],[Ngày tính CN]]="","",S2814+T2814)</f>
        <v>45787</v>
      </c>
      <c r="V2814" s="71">
        <f ca="1">IF(Table1[[#This Row],[Hạn thanh toán]]="","",IF((U2814-NOW())&lt;0,0,(U2814-NOW())))</f>
        <v>0</v>
      </c>
      <c r="W2814" s="278"/>
      <c r="X2814" s="278" t="str">
        <f ca="1">IF(OR($U2814="",$R2814=0),"",IF((U$4-NOW())&lt;0,-($U2814-NOW()),0))</f>
        <v/>
      </c>
      <c r="Y2814" s="3" t="str">
        <f>IF(R2814=0,"Đã thanh toán",IF(X2814="","",IF(X2814&lt;=0,"Chưa đến hạn thanh toán",IF(X2814&lt;=30,"Nợ quá hạn 30 ngày",IF(X2814&lt;=60,"Nợ quá hạn từ 30 ngày đến 60 ngày",IF(X2814&lt;=90,"Nợ quá hạn từ 60 ngày đến 90 ngày",IF(X2814&lt;=120,"Nợ quá hạn từ 90 ngày đến 120 ngày","Nợ quá hạn hơn 120 ngày có khả năng mất thanh toán")))))))</f>
        <v>Đã thanh toán</v>
      </c>
      <c r="Z2814" s="250">
        <f>Table1[[#This Row],[Hạn thanh toán]]</f>
        <v>45787</v>
      </c>
      <c r="AA2814" s="250">
        <f>Table1[[#This Row],[Ngày Thanh toán]]</f>
        <v>45803</v>
      </c>
      <c r="AD2814" s="3" t="str">
        <f>IF(Table1[[#This Row],[Mã khách hàng]]="","",VLOOKUP($A2814,Ma_KH!$A:$Q,Ma_KH!O$1,0))</f>
        <v>BRG - FUJIMART</v>
      </c>
      <c r="AE2814" s="3" t="str">
        <f>IF(Table1[[#This Row],[Mã khách hàng]]="","",VLOOKUP($A2814,Ma_KH!$A:$Q,Ma_KH!P$1,0))</f>
        <v>CÔNG TY TNHH BÁN LẺ FUJIMART VIỆT NAM</v>
      </c>
      <c r="AF2814" s="3" t="str">
        <f>VLOOKUP(A2814,Ma_KH!A:Q,Ma_KH!J$1,0)</f>
        <v>Vũ Anh Tuấn</v>
      </c>
    </row>
    <row r="2815" spans="1:32">
      <c r="A2815" s="242" t="s">
        <v>184</v>
      </c>
      <c r="B2815" s="242" t="s">
        <v>5155</v>
      </c>
      <c r="C2815" s="90">
        <v>45758</v>
      </c>
      <c r="D2815" s="91" t="s">
        <v>19662</v>
      </c>
      <c r="E2815" s="318">
        <v>45758</v>
      </c>
      <c r="F2815" s="242" t="s">
        <v>20622</v>
      </c>
      <c r="G2815" s="242" t="s">
        <v>5168</v>
      </c>
      <c r="H2815" s="241">
        <v>2229764</v>
      </c>
      <c r="I2815" s="241">
        <v>0</v>
      </c>
      <c r="J2815" s="241">
        <v>178381</v>
      </c>
      <c r="K2815" s="241">
        <v>2408145</v>
      </c>
      <c r="L2815" s="8" t="s">
        <v>24</v>
      </c>
      <c r="M2815" s="21">
        <v>45803</v>
      </c>
      <c r="O2815" s="278">
        <f>IF(Table1[[#This Row],[Phân loại]]="Tồn đầu kỳ",Table1[[#This Row],[Tổng giá trị]],0)</f>
        <v>0</v>
      </c>
      <c r="P2815" s="8">
        <f>IF(Table1[[#This Row],[Số còn phải thu ĐK]]&lt;&gt;0,0,IF(Table1[[#This Row],[Phân loại]]="Bán hàng",Table1[[#This Row],[Tổng giá trị]],-Table1[[#This Row],[Tổng giá trị]]))</f>
        <v>2408145</v>
      </c>
      <c r="Q2815" s="278">
        <f>IF(M2815&lt;&gt;"",IF(O2815&lt;&gt;0,O2815,P2815),0)</f>
        <v>2408145</v>
      </c>
      <c r="R2815" s="8">
        <f>Table1[[#This Row],[Số còn phải thu ĐK]]+Table1[[#This Row],[Giá Trị HD sau CK]]-Table1[[#This Row],[Số tiền đã thu]]</f>
        <v>0</v>
      </c>
      <c r="S2815" s="7">
        <f>IF(Table1[[#This Row],[Ngày hóa đơn]]&lt;&gt;"",Table1[[#This Row],[Ngày hóa đơn]],Table1[[#This Row],[Ngày hạch toán]])</f>
        <v>45758</v>
      </c>
      <c r="T2815" s="8">
        <v>30</v>
      </c>
      <c r="U2815" s="7">
        <f>IF(Table1[[#This Row],[Ngày tính CN]]="","",S2815+T2815)</f>
        <v>45788</v>
      </c>
      <c r="V2815" s="71">
        <f ca="1">IF(Table1[[#This Row],[Hạn thanh toán]]="","",IF((U2815-NOW())&lt;0,0,(U2815-NOW())))</f>
        <v>0</v>
      </c>
      <c r="W2815" s="278"/>
      <c r="X2815" s="278" t="str">
        <f ca="1">IF(OR($U2815="",$R2815=0),"",IF((U$4-NOW())&lt;0,-($U2815-NOW()),0))</f>
        <v/>
      </c>
      <c r="Y2815" s="3" t="str">
        <f>IF(R2815=0,"Đã thanh toán",IF(X2815="","",IF(X2815&lt;=0,"Chưa đến hạn thanh toán",IF(X2815&lt;=30,"Nợ quá hạn 30 ngày",IF(X2815&lt;=60,"Nợ quá hạn từ 30 ngày đến 60 ngày",IF(X2815&lt;=90,"Nợ quá hạn từ 60 ngày đến 90 ngày",IF(X2815&lt;=120,"Nợ quá hạn từ 90 ngày đến 120 ngày","Nợ quá hạn hơn 120 ngày có khả năng mất thanh toán")))))))</f>
        <v>Đã thanh toán</v>
      </c>
      <c r="Z2815" s="250">
        <f>Table1[[#This Row],[Hạn thanh toán]]</f>
        <v>45788</v>
      </c>
      <c r="AA2815" s="250">
        <f>Table1[[#This Row],[Ngày Thanh toán]]</f>
        <v>45803</v>
      </c>
      <c r="AD2815" s="3" t="str">
        <f>IF(Table1[[#This Row],[Mã khách hàng]]="","",VLOOKUP($A2815,Ma_KH!$A:$Q,Ma_KH!O$1,0))</f>
        <v>BRG - FUJIMART</v>
      </c>
      <c r="AE2815" s="3" t="str">
        <f>IF(Table1[[#This Row],[Mã khách hàng]]="","",VLOOKUP($A2815,Ma_KH!$A:$Q,Ma_KH!P$1,0))</f>
        <v>CÔNG TY TNHH BÁN LẺ FUJIMART VIỆT NAM</v>
      </c>
      <c r="AF2815" s="3" t="str">
        <f>VLOOKUP(A2815,Ma_KH!A:Q,Ma_KH!J$1,0)</f>
        <v>Vũ Anh Tuấn</v>
      </c>
    </row>
    <row r="2816" spans="1:32">
      <c r="A2816" s="242" t="s">
        <v>184</v>
      </c>
      <c r="B2816" s="242" t="s">
        <v>5155</v>
      </c>
      <c r="C2816" s="88">
        <v>45761</v>
      </c>
      <c r="D2816" s="89" t="s">
        <v>19663</v>
      </c>
      <c r="E2816" s="318">
        <v>45761</v>
      </c>
      <c r="F2816" s="242" t="s">
        <v>20623</v>
      </c>
      <c r="G2816" s="242" t="s">
        <v>5179</v>
      </c>
      <c r="H2816" s="241">
        <v>2790360</v>
      </c>
      <c r="I2816" s="241">
        <v>0</v>
      </c>
      <c r="J2816" s="241">
        <v>223229</v>
      </c>
      <c r="K2816" s="241">
        <v>3013589</v>
      </c>
      <c r="L2816" s="8" t="s">
        <v>24</v>
      </c>
      <c r="M2816" s="21">
        <v>45803</v>
      </c>
      <c r="O2816" s="278">
        <f>IF(Table1[[#This Row],[Phân loại]]="Tồn đầu kỳ",Table1[[#This Row],[Tổng giá trị]],0)</f>
        <v>0</v>
      </c>
      <c r="P2816" s="8">
        <f>IF(Table1[[#This Row],[Số còn phải thu ĐK]]&lt;&gt;0,0,IF(Table1[[#This Row],[Phân loại]]="Bán hàng",Table1[[#This Row],[Tổng giá trị]],-Table1[[#This Row],[Tổng giá trị]]))</f>
        <v>3013589</v>
      </c>
      <c r="Q2816" s="278">
        <f t="shared" ref="Q2816:Q2817" si="448">IF(M2816&lt;&gt;"",IF(O2816&lt;&gt;0,O2816,P2816),0)</f>
        <v>3013589</v>
      </c>
      <c r="R2816" s="8">
        <f>Table1[[#This Row],[Số còn phải thu ĐK]]+Table1[[#This Row],[Giá Trị HD sau CK]]-Table1[[#This Row],[Số tiền đã thu]]</f>
        <v>0</v>
      </c>
      <c r="S2816" s="7">
        <f>IF(Table1[[#This Row],[Ngày hóa đơn]]&lt;&gt;"",Table1[[#This Row],[Ngày hóa đơn]],Table1[[#This Row],[Ngày hạch toán]])</f>
        <v>45761</v>
      </c>
      <c r="T2816" s="8">
        <v>30</v>
      </c>
      <c r="U2816" s="7">
        <f>IF(Table1[[#This Row],[Ngày tính CN]]="","",S2816+T2816)</f>
        <v>45791</v>
      </c>
      <c r="V2816" s="71">
        <f ca="1">IF(Table1[[#This Row],[Hạn thanh toán]]="","",IF((U2816-NOW())&lt;0,0,(U2816-NOW())))</f>
        <v>0</v>
      </c>
      <c r="W2816" s="278"/>
      <c r="X2816" s="278" t="str">
        <f t="shared" ref="X2816:X2817" ca="1" si="449">IF(OR($U2816="",$R2816=0),"",IF((U$4-NOW())&lt;0,-($U2816-NOW()),0))</f>
        <v/>
      </c>
      <c r="Y2816" s="3" t="str">
        <f t="shared" ref="Y2816:Y2817" si="450">IF(R2816=0,"Đã thanh toán",IF(X2816="","",IF(X2816&lt;=0,"Chưa đến hạn thanh toán",IF(X2816&lt;=30,"Nợ quá hạn 30 ngày",IF(X2816&lt;=60,"Nợ quá hạn từ 30 ngày đến 60 ngày",IF(X2816&lt;=90,"Nợ quá hạn từ 60 ngày đến 90 ngày",IF(X2816&lt;=120,"Nợ quá hạn từ 90 ngày đến 120 ngày","Nợ quá hạn hơn 120 ngày có khả năng mất thanh toán")))))))</f>
        <v>Đã thanh toán</v>
      </c>
      <c r="Z2816" s="250">
        <f>Table1[[#This Row],[Hạn thanh toán]]</f>
        <v>45791</v>
      </c>
      <c r="AA2816" s="250">
        <f>Table1[[#This Row],[Ngày Thanh toán]]</f>
        <v>45803</v>
      </c>
      <c r="AD2816" s="3" t="str">
        <f>IF(Table1[[#This Row],[Mã khách hàng]]="","",VLOOKUP($A2816,Ma_KH!$A:$Q,Ma_KH!O$1,0))</f>
        <v>BRG - FUJIMART</v>
      </c>
      <c r="AE2816" s="3" t="str">
        <f>IF(Table1[[#This Row],[Mã khách hàng]]="","",VLOOKUP($A2816,Ma_KH!$A:$Q,Ma_KH!P$1,0))</f>
        <v>CÔNG TY TNHH BÁN LẺ FUJIMART VIỆT NAM</v>
      </c>
      <c r="AF2816" s="3" t="str">
        <f>VLOOKUP(A2816,Ma_KH!A:Q,Ma_KH!J$1,0)</f>
        <v>Vũ Anh Tuấn</v>
      </c>
    </row>
    <row r="2817" spans="1:32">
      <c r="A2817" s="242" t="s">
        <v>184</v>
      </c>
      <c r="B2817" s="242" t="s">
        <v>5155</v>
      </c>
      <c r="C2817" s="90">
        <v>45761</v>
      </c>
      <c r="D2817" s="91" t="s">
        <v>19664</v>
      </c>
      <c r="E2817" s="318">
        <v>45761</v>
      </c>
      <c r="F2817" s="242" t="s">
        <v>20624</v>
      </c>
      <c r="G2817" s="242" t="s">
        <v>5176</v>
      </c>
      <c r="H2817" s="241">
        <v>3888810</v>
      </c>
      <c r="I2817" s="241">
        <v>0</v>
      </c>
      <c r="J2817" s="241">
        <v>311105</v>
      </c>
      <c r="K2817" s="241">
        <v>4199915</v>
      </c>
      <c r="L2817" s="8" t="s">
        <v>24</v>
      </c>
      <c r="M2817" s="21">
        <v>45803</v>
      </c>
      <c r="O2817" s="278">
        <f>IF(Table1[[#This Row],[Phân loại]]="Tồn đầu kỳ",Table1[[#This Row],[Tổng giá trị]],0)</f>
        <v>0</v>
      </c>
      <c r="P2817" s="8">
        <f>IF(Table1[[#This Row],[Số còn phải thu ĐK]]&lt;&gt;0,0,IF(Table1[[#This Row],[Phân loại]]="Bán hàng",Table1[[#This Row],[Tổng giá trị]],-Table1[[#This Row],[Tổng giá trị]]))</f>
        <v>4199915</v>
      </c>
      <c r="Q2817" s="278">
        <f t="shared" si="448"/>
        <v>4199915</v>
      </c>
      <c r="R2817" s="8">
        <f>Table1[[#This Row],[Số còn phải thu ĐK]]+Table1[[#This Row],[Giá Trị HD sau CK]]-Table1[[#This Row],[Số tiền đã thu]]</f>
        <v>0</v>
      </c>
      <c r="S2817" s="7">
        <f>IF(Table1[[#This Row],[Ngày hóa đơn]]&lt;&gt;"",Table1[[#This Row],[Ngày hóa đơn]],Table1[[#This Row],[Ngày hạch toán]])</f>
        <v>45761</v>
      </c>
      <c r="T2817" s="8">
        <v>30</v>
      </c>
      <c r="U2817" s="7">
        <f>IF(Table1[[#This Row],[Ngày tính CN]]="","",S2817+T2817)</f>
        <v>45791</v>
      </c>
      <c r="V2817" s="71">
        <f ca="1">IF(Table1[[#This Row],[Hạn thanh toán]]="","",IF((U2817-NOW())&lt;0,0,(U2817-NOW())))</f>
        <v>0</v>
      </c>
      <c r="W2817" s="278"/>
      <c r="X2817" s="278" t="str">
        <f t="shared" ca="1" si="449"/>
        <v/>
      </c>
      <c r="Y2817" s="3" t="str">
        <f t="shared" si="450"/>
        <v>Đã thanh toán</v>
      </c>
      <c r="Z2817" s="250">
        <f>Table1[[#This Row],[Hạn thanh toán]]</f>
        <v>45791</v>
      </c>
      <c r="AA2817" s="250">
        <f>Table1[[#This Row],[Ngày Thanh toán]]</f>
        <v>45803</v>
      </c>
      <c r="AD2817" s="3" t="str">
        <f>IF(Table1[[#This Row],[Mã khách hàng]]="","",VLOOKUP($A2817,Ma_KH!$A:$Q,Ma_KH!O$1,0))</f>
        <v>BRG - FUJIMART</v>
      </c>
      <c r="AE2817" s="3" t="str">
        <f>IF(Table1[[#This Row],[Mã khách hàng]]="","",VLOOKUP($A2817,Ma_KH!$A:$Q,Ma_KH!P$1,0))</f>
        <v>CÔNG TY TNHH BÁN LẺ FUJIMART VIỆT NAM</v>
      </c>
      <c r="AF2817" s="3" t="str">
        <f>VLOOKUP(A2817,Ma_KH!A:Q,Ma_KH!J$1,0)</f>
        <v>Vũ Anh Tuấn</v>
      </c>
    </row>
    <row r="2818" spans="1:32">
      <c r="A2818" s="242" t="s">
        <v>184</v>
      </c>
      <c r="B2818" s="242" t="s">
        <v>5155</v>
      </c>
      <c r="C2818" s="88">
        <v>45761</v>
      </c>
      <c r="D2818" s="89" t="s">
        <v>19665</v>
      </c>
      <c r="E2818" s="318">
        <v>45761</v>
      </c>
      <c r="F2818" s="242" t="s">
        <v>20625</v>
      </c>
      <c r="G2818" s="242" t="s">
        <v>5350</v>
      </c>
      <c r="H2818" s="241">
        <v>840574</v>
      </c>
      <c r="I2818" s="241">
        <v>0</v>
      </c>
      <c r="J2818" s="241">
        <v>67246</v>
      </c>
      <c r="K2818" s="241">
        <v>907820</v>
      </c>
      <c r="L2818" s="8" t="s">
        <v>24</v>
      </c>
      <c r="M2818" s="21">
        <v>45803</v>
      </c>
      <c r="O2818" s="278">
        <f>IF(Table1[[#This Row],[Phân loại]]="Tồn đầu kỳ",Table1[[#This Row],[Tổng giá trị]],0)</f>
        <v>0</v>
      </c>
      <c r="P2818" s="8">
        <f>IF(Table1[[#This Row],[Số còn phải thu ĐK]]&lt;&gt;0,0,IF(Table1[[#This Row],[Phân loại]]="Bán hàng",Table1[[#This Row],[Tổng giá trị]],-Table1[[#This Row],[Tổng giá trị]]))</f>
        <v>907820</v>
      </c>
      <c r="Q2818" s="278">
        <f t="shared" ref="Q2818:Q2822" si="451">IF(M2818&lt;&gt;"",IF(O2818&lt;&gt;0,O2818,P2818),0)</f>
        <v>907820</v>
      </c>
      <c r="R2818" s="8">
        <f>Table1[[#This Row],[Số còn phải thu ĐK]]+Table1[[#This Row],[Giá Trị HD sau CK]]-Table1[[#This Row],[Số tiền đã thu]]</f>
        <v>0</v>
      </c>
      <c r="S2818" s="7">
        <f>IF(Table1[[#This Row],[Ngày hóa đơn]]&lt;&gt;"",Table1[[#This Row],[Ngày hóa đơn]],Table1[[#This Row],[Ngày hạch toán]])</f>
        <v>45761</v>
      </c>
      <c r="T2818" s="8">
        <v>30</v>
      </c>
      <c r="U2818" s="7">
        <f>IF(Table1[[#This Row],[Ngày tính CN]]="","",S2818+T2818)</f>
        <v>45791</v>
      </c>
      <c r="V2818" s="71">
        <f ca="1">IF(Table1[[#This Row],[Hạn thanh toán]]="","",IF((U2818-NOW())&lt;0,0,(U2818-NOW())))</f>
        <v>0</v>
      </c>
      <c r="W2818" s="278"/>
      <c r="X2818" s="278" t="str">
        <f t="shared" ref="X2818:X2822" ca="1" si="452">IF(OR($U2818="",$R2818=0),"",IF((U$4-NOW())&lt;0,-($U2818-NOW()),0))</f>
        <v/>
      </c>
      <c r="Y2818" s="3" t="str">
        <f t="shared" ref="Y2818:Y2822" si="453">IF(R2818=0,"Đã thanh toán",IF(X2818="","",IF(X2818&lt;=0,"Chưa đến hạn thanh toán",IF(X2818&lt;=30,"Nợ quá hạn 30 ngày",IF(X2818&lt;=60,"Nợ quá hạn từ 30 ngày đến 60 ngày",IF(X2818&lt;=90,"Nợ quá hạn từ 60 ngày đến 90 ngày",IF(X2818&lt;=120,"Nợ quá hạn từ 90 ngày đến 120 ngày","Nợ quá hạn hơn 120 ngày có khả năng mất thanh toán")))))))</f>
        <v>Đã thanh toán</v>
      </c>
      <c r="Z2818" s="250">
        <f>Table1[[#This Row],[Hạn thanh toán]]</f>
        <v>45791</v>
      </c>
      <c r="AA2818" s="250">
        <f>Table1[[#This Row],[Ngày Thanh toán]]</f>
        <v>45803</v>
      </c>
      <c r="AD2818" s="3" t="str">
        <f>IF(Table1[[#This Row],[Mã khách hàng]]="","",VLOOKUP($A2818,Ma_KH!$A:$Q,Ma_KH!O$1,0))</f>
        <v>BRG - FUJIMART</v>
      </c>
      <c r="AE2818" s="3" t="str">
        <f>IF(Table1[[#This Row],[Mã khách hàng]]="","",VLOOKUP($A2818,Ma_KH!$A:$Q,Ma_KH!P$1,0))</f>
        <v>CÔNG TY TNHH BÁN LẺ FUJIMART VIỆT NAM</v>
      </c>
      <c r="AF2818" s="3" t="str">
        <f>VLOOKUP(A2818,Ma_KH!A:Q,Ma_KH!J$1,0)</f>
        <v>Vũ Anh Tuấn</v>
      </c>
    </row>
    <row r="2819" spans="1:32">
      <c r="A2819" s="242" t="s">
        <v>184</v>
      </c>
      <c r="B2819" s="242" t="s">
        <v>5155</v>
      </c>
      <c r="C2819" s="88">
        <v>45761</v>
      </c>
      <c r="D2819" s="89" t="s">
        <v>19666</v>
      </c>
      <c r="E2819" s="318">
        <v>45761</v>
      </c>
      <c r="F2819" s="242" t="s">
        <v>20626</v>
      </c>
      <c r="G2819" s="242" t="s">
        <v>5345</v>
      </c>
      <c r="H2819" s="241">
        <v>1036527</v>
      </c>
      <c r="I2819" s="241">
        <v>0</v>
      </c>
      <c r="J2819" s="241">
        <v>82922</v>
      </c>
      <c r="K2819" s="241">
        <v>1119449</v>
      </c>
      <c r="L2819" s="8" t="s">
        <v>24</v>
      </c>
      <c r="M2819" s="21">
        <v>45803</v>
      </c>
      <c r="O2819" s="278">
        <f>IF(Table1[[#This Row],[Phân loại]]="Tồn đầu kỳ",Table1[[#This Row],[Tổng giá trị]],0)</f>
        <v>0</v>
      </c>
      <c r="P2819" s="8">
        <f>IF(Table1[[#This Row],[Số còn phải thu ĐK]]&lt;&gt;0,0,IF(Table1[[#This Row],[Phân loại]]="Bán hàng",Table1[[#This Row],[Tổng giá trị]],-Table1[[#This Row],[Tổng giá trị]]))</f>
        <v>1119449</v>
      </c>
      <c r="Q2819" s="278">
        <f t="shared" si="451"/>
        <v>1119449</v>
      </c>
      <c r="R2819" s="8">
        <f>Table1[[#This Row],[Số còn phải thu ĐK]]+Table1[[#This Row],[Giá Trị HD sau CK]]-Table1[[#This Row],[Số tiền đã thu]]</f>
        <v>0</v>
      </c>
      <c r="S2819" s="7">
        <f>IF(Table1[[#This Row],[Ngày hóa đơn]]&lt;&gt;"",Table1[[#This Row],[Ngày hóa đơn]],Table1[[#This Row],[Ngày hạch toán]])</f>
        <v>45761</v>
      </c>
      <c r="T2819" s="8">
        <v>30</v>
      </c>
      <c r="U2819" s="7">
        <f>IF(Table1[[#This Row],[Ngày tính CN]]="","",S2819+T2819)</f>
        <v>45791</v>
      </c>
      <c r="V2819" s="71">
        <f ca="1">IF(Table1[[#This Row],[Hạn thanh toán]]="","",IF((U2819-NOW())&lt;0,0,(U2819-NOW())))</f>
        <v>0</v>
      </c>
      <c r="W2819" s="278"/>
      <c r="X2819" s="278" t="str">
        <f t="shared" ca="1" si="452"/>
        <v/>
      </c>
      <c r="Y2819" s="3" t="str">
        <f t="shared" si="453"/>
        <v>Đã thanh toán</v>
      </c>
      <c r="Z2819" s="250">
        <f>Table1[[#This Row],[Hạn thanh toán]]</f>
        <v>45791</v>
      </c>
      <c r="AA2819" s="250">
        <f>Table1[[#This Row],[Ngày Thanh toán]]</f>
        <v>45803</v>
      </c>
      <c r="AD2819" s="3" t="str">
        <f>IF(Table1[[#This Row],[Mã khách hàng]]="","",VLOOKUP($A2819,Ma_KH!$A:$Q,Ma_KH!O$1,0))</f>
        <v>BRG - FUJIMART</v>
      </c>
      <c r="AE2819" s="3" t="str">
        <f>IF(Table1[[#This Row],[Mã khách hàng]]="","",VLOOKUP($A2819,Ma_KH!$A:$Q,Ma_KH!P$1,0))</f>
        <v>CÔNG TY TNHH BÁN LẺ FUJIMART VIỆT NAM</v>
      </c>
      <c r="AF2819" s="3" t="str">
        <f>VLOOKUP(A2819,Ma_KH!A:Q,Ma_KH!J$1,0)</f>
        <v>Vũ Anh Tuấn</v>
      </c>
    </row>
    <row r="2820" spans="1:32">
      <c r="A2820" s="242" t="s">
        <v>184</v>
      </c>
      <c r="B2820" s="242" t="s">
        <v>5155</v>
      </c>
      <c r="C2820" s="88">
        <v>45761</v>
      </c>
      <c r="D2820" s="89" t="s">
        <v>19667</v>
      </c>
      <c r="E2820" s="318">
        <v>45761</v>
      </c>
      <c r="F2820" s="242" t="s">
        <v>20627</v>
      </c>
      <c r="G2820" s="242" t="s">
        <v>5252</v>
      </c>
      <c r="H2820" s="241">
        <v>910629</v>
      </c>
      <c r="I2820" s="241">
        <v>0</v>
      </c>
      <c r="J2820" s="241">
        <v>72850</v>
      </c>
      <c r="K2820" s="241">
        <v>983479</v>
      </c>
      <c r="L2820" s="8" t="s">
        <v>24</v>
      </c>
      <c r="M2820" s="21">
        <v>45803</v>
      </c>
      <c r="O2820" s="278">
        <f>IF(Table1[[#This Row],[Phân loại]]="Tồn đầu kỳ",Table1[[#This Row],[Tổng giá trị]],0)</f>
        <v>0</v>
      </c>
      <c r="P2820" s="8">
        <f>IF(Table1[[#This Row],[Số còn phải thu ĐK]]&lt;&gt;0,0,IF(Table1[[#This Row],[Phân loại]]="Bán hàng",Table1[[#This Row],[Tổng giá trị]],-Table1[[#This Row],[Tổng giá trị]]))</f>
        <v>983479</v>
      </c>
      <c r="Q2820" s="278">
        <f t="shared" si="451"/>
        <v>983479</v>
      </c>
      <c r="R2820" s="8">
        <f>Table1[[#This Row],[Số còn phải thu ĐK]]+Table1[[#This Row],[Giá Trị HD sau CK]]-Table1[[#This Row],[Số tiền đã thu]]</f>
        <v>0</v>
      </c>
      <c r="S2820" s="7">
        <f>IF(Table1[[#This Row],[Ngày hóa đơn]]&lt;&gt;"",Table1[[#This Row],[Ngày hóa đơn]],Table1[[#This Row],[Ngày hạch toán]])</f>
        <v>45761</v>
      </c>
      <c r="T2820" s="8">
        <v>30</v>
      </c>
      <c r="U2820" s="7">
        <f>IF(Table1[[#This Row],[Ngày tính CN]]="","",S2820+T2820)</f>
        <v>45791</v>
      </c>
      <c r="V2820" s="71">
        <f ca="1">IF(Table1[[#This Row],[Hạn thanh toán]]="","",IF((U2820-NOW())&lt;0,0,(U2820-NOW())))</f>
        <v>0</v>
      </c>
      <c r="W2820" s="278"/>
      <c r="X2820" s="278" t="str">
        <f t="shared" ca="1" si="452"/>
        <v/>
      </c>
      <c r="Y2820" s="3" t="str">
        <f t="shared" si="453"/>
        <v>Đã thanh toán</v>
      </c>
      <c r="Z2820" s="250">
        <f>Table1[[#This Row],[Hạn thanh toán]]</f>
        <v>45791</v>
      </c>
      <c r="AA2820" s="250">
        <f>Table1[[#This Row],[Ngày Thanh toán]]</f>
        <v>45803</v>
      </c>
      <c r="AD2820" s="3" t="str">
        <f>IF(Table1[[#This Row],[Mã khách hàng]]="","",VLOOKUP($A2820,Ma_KH!$A:$Q,Ma_KH!O$1,0))</f>
        <v>BRG - FUJIMART</v>
      </c>
      <c r="AE2820" s="3" t="str">
        <f>IF(Table1[[#This Row],[Mã khách hàng]]="","",VLOOKUP($A2820,Ma_KH!$A:$Q,Ma_KH!P$1,0))</f>
        <v>CÔNG TY TNHH BÁN LẺ FUJIMART VIỆT NAM</v>
      </c>
      <c r="AF2820" s="3" t="str">
        <f>VLOOKUP(A2820,Ma_KH!A:Q,Ma_KH!J$1,0)</f>
        <v>Vũ Anh Tuấn</v>
      </c>
    </row>
    <row r="2821" spans="1:32">
      <c r="A2821" s="242" t="s">
        <v>184</v>
      </c>
      <c r="B2821" s="242" t="s">
        <v>5155</v>
      </c>
      <c r="C2821" s="88">
        <v>45761</v>
      </c>
      <c r="D2821" s="89" t="s">
        <v>19668</v>
      </c>
      <c r="E2821" s="318">
        <v>45761</v>
      </c>
      <c r="F2821" s="242" t="s">
        <v>20628</v>
      </c>
      <c r="G2821" s="242" t="s">
        <v>5328</v>
      </c>
      <c r="H2821" s="241">
        <v>1103176</v>
      </c>
      <c r="I2821" s="241">
        <v>0</v>
      </c>
      <c r="J2821" s="241">
        <v>88254</v>
      </c>
      <c r="K2821" s="241">
        <v>1191430</v>
      </c>
      <c r="L2821" s="8" t="s">
        <v>24</v>
      </c>
      <c r="M2821" s="21">
        <v>45803</v>
      </c>
      <c r="O2821" s="278">
        <f>IF(Table1[[#This Row],[Phân loại]]="Tồn đầu kỳ",Table1[[#This Row],[Tổng giá trị]],0)</f>
        <v>0</v>
      </c>
      <c r="P2821" s="8">
        <f>IF(Table1[[#This Row],[Số còn phải thu ĐK]]&lt;&gt;0,0,IF(Table1[[#This Row],[Phân loại]]="Bán hàng",Table1[[#This Row],[Tổng giá trị]],-Table1[[#This Row],[Tổng giá trị]]))</f>
        <v>1191430</v>
      </c>
      <c r="Q2821" s="278">
        <f t="shared" si="451"/>
        <v>1191430</v>
      </c>
      <c r="R2821" s="8">
        <f>Table1[[#This Row],[Số còn phải thu ĐK]]+Table1[[#This Row],[Giá Trị HD sau CK]]-Table1[[#This Row],[Số tiền đã thu]]</f>
        <v>0</v>
      </c>
      <c r="S2821" s="7">
        <f>IF(Table1[[#This Row],[Ngày hóa đơn]]&lt;&gt;"",Table1[[#This Row],[Ngày hóa đơn]],Table1[[#This Row],[Ngày hạch toán]])</f>
        <v>45761</v>
      </c>
      <c r="T2821" s="8">
        <v>30</v>
      </c>
      <c r="U2821" s="7">
        <f>IF(Table1[[#This Row],[Ngày tính CN]]="","",S2821+T2821)</f>
        <v>45791</v>
      </c>
      <c r="V2821" s="71">
        <f ca="1">IF(Table1[[#This Row],[Hạn thanh toán]]="","",IF((U2821-NOW())&lt;0,0,(U2821-NOW())))</f>
        <v>0</v>
      </c>
      <c r="W2821" s="278"/>
      <c r="X2821" s="278" t="str">
        <f t="shared" ca="1" si="452"/>
        <v/>
      </c>
      <c r="Y2821" s="3" t="str">
        <f t="shared" si="453"/>
        <v>Đã thanh toán</v>
      </c>
      <c r="Z2821" s="250">
        <f>Table1[[#This Row],[Hạn thanh toán]]</f>
        <v>45791</v>
      </c>
      <c r="AA2821" s="250">
        <f>Table1[[#This Row],[Ngày Thanh toán]]</f>
        <v>45803</v>
      </c>
      <c r="AD2821" s="3" t="str">
        <f>IF(Table1[[#This Row],[Mã khách hàng]]="","",VLOOKUP($A2821,Ma_KH!$A:$Q,Ma_KH!O$1,0))</f>
        <v>BRG - FUJIMART</v>
      </c>
      <c r="AE2821" s="3" t="str">
        <f>IF(Table1[[#This Row],[Mã khách hàng]]="","",VLOOKUP($A2821,Ma_KH!$A:$Q,Ma_KH!P$1,0))</f>
        <v>CÔNG TY TNHH BÁN LẺ FUJIMART VIỆT NAM</v>
      </c>
      <c r="AF2821" s="3" t="str">
        <f>VLOOKUP(A2821,Ma_KH!A:Q,Ma_KH!J$1,0)</f>
        <v>Vũ Anh Tuấn</v>
      </c>
    </row>
    <row r="2822" spans="1:32">
      <c r="A2822" s="242" t="s">
        <v>184</v>
      </c>
      <c r="B2822" s="242" t="s">
        <v>5155</v>
      </c>
      <c r="C2822" s="90">
        <v>45761</v>
      </c>
      <c r="D2822" s="91" t="s">
        <v>19669</v>
      </c>
      <c r="E2822" s="318">
        <v>45761</v>
      </c>
      <c r="F2822" s="242" t="s">
        <v>20629</v>
      </c>
      <c r="G2822" s="242" t="s">
        <v>5186</v>
      </c>
      <c r="H2822" s="241">
        <v>2327682</v>
      </c>
      <c r="I2822" s="241">
        <v>0</v>
      </c>
      <c r="J2822" s="241">
        <v>186215</v>
      </c>
      <c r="K2822" s="241">
        <v>2513897</v>
      </c>
      <c r="L2822" s="8" t="s">
        <v>24</v>
      </c>
      <c r="M2822" s="21">
        <v>45803</v>
      </c>
      <c r="O2822" s="278">
        <f>IF(Table1[[#This Row],[Phân loại]]="Tồn đầu kỳ",Table1[[#This Row],[Tổng giá trị]],0)</f>
        <v>0</v>
      </c>
      <c r="P2822" s="8">
        <f>IF(Table1[[#This Row],[Số còn phải thu ĐK]]&lt;&gt;0,0,IF(Table1[[#This Row],[Phân loại]]="Bán hàng",Table1[[#This Row],[Tổng giá trị]],-Table1[[#This Row],[Tổng giá trị]]))</f>
        <v>2513897</v>
      </c>
      <c r="Q2822" s="278">
        <f t="shared" si="451"/>
        <v>2513897</v>
      </c>
      <c r="R2822" s="8">
        <f>Table1[[#This Row],[Số còn phải thu ĐK]]+Table1[[#This Row],[Giá Trị HD sau CK]]-Table1[[#This Row],[Số tiền đã thu]]</f>
        <v>0</v>
      </c>
      <c r="S2822" s="7">
        <f>IF(Table1[[#This Row],[Ngày hóa đơn]]&lt;&gt;"",Table1[[#This Row],[Ngày hóa đơn]],Table1[[#This Row],[Ngày hạch toán]])</f>
        <v>45761</v>
      </c>
      <c r="T2822" s="8">
        <v>30</v>
      </c>
      <c r="U2822" s="7">
        <f>IF(Table1[[#This Row],[Ngày tính CN]]="","",S2822+T2822)</f>
        <v>45791</v>
      </c>
      <c r="V2822" s="71">
        <f ca="1">IF(Table1[[#This Row],[Hạn thanh toán]]="","",IF((U2822-NOW())&lt;0,0,(U2822-NOW())))</f>
        <v>0</v>
      </c>
      <c r="W2822" s="278"/>
      <c r="X2822" s="278" t="str">
        <f t="shared" ca="1" si="452"/>
        <v/>
      </c>
      <c r="Y2822" s="3" t="str">
        <f t="shared" si="453"/>
        <v>Đã thanh toán</v>
      </c>
      <c r="Z2822" s="250">
        <f>Table1[[#This Row],[Hạn thanh toán]]</f>
        <v>45791</v>
      </c>
      <c r="AA2822" s="250">
        <f>Table1[[#This Row],[Ngày Thanh toán]]</f>
        <v>45803</v>
      </c>
      <c r="AD2822" s="3" t="str">
        <f>IF(Table1[[#This Row],[Mã khách hàng]]="","",VLOOKUP($A2822,Ma_KH!$A:$Q,Ma_KH!O$1,0))</f>
        <v>BRG - FUJIMART</v>
      </c>
      <c r="AE2822" s="3" t="str">
        <f>IF(Table1[[#This Row],[Mã khách hàng]]="","",VLOOKUP($A2822,Ma_KH!$A:$Q,Ma_KH!P$1,0))</f>
        <v>CÔNG TY TNHH BÁN LẺ FUJIMART VIỆT NAM</v>
      </c>
      <c r="AF2822" s="3" t="str">
        <f>VLOOKUP(A2822,Ma_KH!A:Q,Ma_KH!J$1,0)</f>
        <v>Vũ Anh Tuấn</v>
      </c>
    </row>
    <row r="2823" spans="1:32">
      <c r="A2823" s="242" t="s">
        <v>184</v>
      </c>
      <c r="B2823" s="242" t="s">
        <v>5155</v>
      </c>
      <c r="C2823" s="90">
        <v>45761</v>
      </c>
      <c r="D2823" s="91" t="s">
        <v>19670</v>
      </c>
      <c r="E2823" s="318">
        <v>45761</v>
      </c>
      <c r="F2823" s="242" t="s">
        <v>20630</v>
      </c>
      <c r="G2823" s="242" t="s">
        <v>5215</v>
      </c>
      <c r="H2823" s="241">
        <v>1250348</v>
      </c>
      <c r="I2823" s="241">
        <v>0</v>
      </c>
      <c r="J2823" s="241">
        <v>100028</v>
      </c>
      <c r="K2823" s="241">
        <v>1350376</v>
      </c>
      <c r="L2823" s="8" t="s">
        <v>24</v>
      </c>
      <c r="M2823" s="21">
        <v>45803</v>
      </c>
      <c r="O2823" s="278">
        <f>IF(Table1[[#This Row],[Phân loại]]="Tồn đầu kỳ",Table1[[#This Row],[Tổng giá trị]],0)</f>
        <v>0</v>
      </c>
      <c r="P2823" s="8">
        <f>IF(Table1[[#This Row],[Số còn phải thu ĐK]]&lt;&gt;0,0,IF(Table1[[#This Row],[Phân loại]]="Bán hàng",Table1[[#This Row],[Tổng giá trị]],-Table1[[#This Row],[Tổng giá trị]]))</f>
        <v>1350376</v>
      </c>
      <c r="Q2823" s="278">
        <f>IF(M2823&lt;&gt;"",IF(O2823&lt;&gt;0,O2823,P2823),0)</f>
        <v>1350376</v>
      </c>
      <c r="R2823" s="8">
        <f>Table1[[#This Row],[Số còn phải thu ĐK]]+Table1[[#This Row],[Giá Trị HD sau CK]]-Table1[[#This Row],[Số tiền đã thu]]</f>
        <v>0</v>
      </c>
      <c r="S2823" s="7">
        <f>IF(Table1[[#This Row],[Ngày hóa đơn]]&lt;&gt;"",Table1[[#This Row],[Ngày hóa đơn]],Table1[[#This Row],[Ngày hạch toán]])</f>
        <v>45761</v>
      </c>
      <c r="T2823" s="8">
        <v>30</v>
      </c>
      <c r="U2823" s="7">
        <f>IF(Table1[[#This Row],[Ngày tính CN]]="","",S2823+T2823)</f>
        <v>45791</v>
      </c>
      <c r="V2823" s="71">
        <f ca="1">IF(Table1[[#This Row],[Hạn thanh toán]]="","",IF((U2823-NOW())&lt;0,0,(U2823-NOW())))</f>
        <v>0</v>
      </c>
      <c r="W2823" s="278"/>
      <c r="X2823" s="278" t="str">
        <f ca="1">IF(OR($U2823="",$R2823=0),"",IF((U$4-NOW())&lt;0,-($U2823-NOW()),0))</f>
        <v/>
      </c>
      <c r="Y2823" s="3" t="str">
        <f>IF(R2823=0,"Đã thanh toán",IF(X2823="","",IF(X2823&lt;=0,"Chưa đến hạn thanh toán",IF(X2823&lt;=30,"Nợ quá hạn 30 ngày",IF(X2823&lt;=60,"Nợ quá hạn từ 30 ngày đến 60 ngày",IF(X2823&lt;=90,"Nợ quá hạn từ 60 ngày đến 90 ngày",IF(X2823&lt;=120,"Nợ quá hạn từ 90 ngày đến 120 ngày","Nợ quá hạn hơn 120 ngày có khả năng mất thanh toán")))))))</f>
        <v>Đã thanh toán</v>
      </c>
      <c r="Z2823" s="250">
        <f>Table1[[#This Row],[Hạn thanh toán]]</f>
        <v>45791</v>
      </c>
      <c r="AA2823" s="250">
        <f>Table1[[#This Row],[Ngày Thanh toán]]</f>
        <v>45803</v>
      </c>
      <c r="AD2823" s="3" t="str">
        <f>IF(Table1[[#This Row],[Mã khách hàng]]="","",VLOOKUP($A2823,Ma_KH!$A:$Q,Ma_KH!O$1,0))</f>
        <v>BRG - FUJIMART</v>
      </c>
      <c r="AE2823" s="3" t="str">
        <f>IF(Table1[[#This Row],[Mã khách hàng]]="","",VLOOKUP($A2823,Ma_KH!$A:$Q,Ma_KH!P$1,0))</f>
        <v>CÔNG TY TNHH BÁN LẺ FUJIMART VIỆT NAM</v>
      </c>
      <c r="AF2823" s="3" t="str">
        <f>VLOOKUP(A2823,Ma_KH!A:Q,Ma_KH!J$1,0)</f>
        <v>Vũ Anh Tuấn</v>
      </c>
    </row>
    <row r="2824" spans="1:32">
      <c r="A2824" s="242" t="s">
        <v>184</v>
      </c>
      <c r="B2824" s="242" t="s">
        <v>5155</v>
      </c>
      <c r="C2824" s="88">
        <v>45761</v>
      </c>
      <c r="D2824" s="89" t="s">
        <v>19671</v>
      </c>
      <c r="E2824" s="318">
        <v>45761</v>
      </c>
      <c r="F2824" s="242" t="s">
        <v>20631</v>
      </c>
      <c r="G2824" s="242" t="s">
        <v>5188</v>
      </c>
      <c r="H2824" s="241">
        <v>1598065</v>
      </c>
      <c r="I2824" s="241">
        <v>0</v>
      </c>
      <c r="J2824" s="241">
        <v>127845</v>
      </c>
      <c r="K2824" s="241">
        <v>1725910</v>
      </c>
      <c r="L2824" s="8" t="s">
        <v>24</v>
      </c>
      <c r="M2824" s="21">
        <v>45803</v>
      </c>
      <c r="O2824" s="278">
        <f>IF(Table1[[#This Row],[Phân loại]]="Tồn đầu kỳ",Table1[[#This Row],[Tổng giá trị]],0)</f>
        <v>0</v>
      </c>
      <c r="P2824" s="8">
        <f>IF(Table1[[#This Row],[Số còn phải thu ĐK]]&lt;&gt;0,0,IF(Table1[[#This Row],[Phân loại]]="Bán hàng",Table1[[#This Row],[Tổng giá trị]],-Table1[[#This Row],[Tổng giá trị]]))</f>
        <v>1725910</v>
      </c>
      <c r="Q2824" s="278">
        <f t="shared" ref="Q2824:Q2825" si="454">IF(M2824&lt;&gt;"",IF(O2824&lt;&gt;0,O2824,P2824),0)</f>
        <v>1725910</v>
      </c>
      <c r="R2824" s="8">
        <f>Table1[[#This Row],[Số còn phải thu ĐK]]+Table1[[#This Row],[Giá Trị HD sau CK]]-Table1[[#This Row],[Số tiền đã thu]]</f>
        <v>0</v>
      </c>
      <c r="S2824" s="7">
        <f>IF(Table1[[#This Row],[Ngày hóa đơn]]&lt;&gt;"",Table1[[#This Row],[Ngày hóa đơn]],Table1[[#This Row],[Ngày hạch toán]])</f>
        <v>45761</v>
      </c>
      <c r="T2824" s="8">
        <v>30</v>
      </c>
      <c r="U2824" s="7">
        <f>IF(Table1[[#This Row],[Ngày tính CN]]="","",S2824+T2824)</f>
        <v>45791</v>
      </c>
      <c r="V2824" s="71">
        <f ca="1">IF(Table1[[#This Row],[Hạn thanh toán]]="","",IF((U2824-NOW())&lt;0,0,(U2824-NOW())))</f>
        <v>0</v>
      </c>
      <c r="W2824" s="278"/>
      <c r="X2824" s="278" t="str">
        <f t="shared" ref="X2824:X2825" ca="1" si="455">IF(OR($U2824="",$R2824=0),"",IF((U$4-NOW())&lt;0,-($U2824-NOW()),0))</f>
        <v/>
      </c>
      <c r="Y2824" s="3" t="str">
        <f t="shared" ref="Y2824:Y2825" si="456">IF(R2824=0,"Đã thanh toán",IF(X2824="","",IF(X2824&lt;=0,"Chưa đến hạn thanh toán",IF(X2824&lt;=30,"Nợ quá hạn 30 ngày",IF(X2824&lt;=60,"Nợ quá hạn từ 30 ngày đến 60 ngày",IF(X2824&lt;=90,"Nợ quá hạn từ 60 ngày đến 90 ngày",IF(X2824&lt;=120,"Nợ quá hạn từ 90 ngày đến 120 ngày","Nợ quá hạn hơn 120 ngày có khả năng mất thanh toán")))))))</f>
        <v>Đã thanh toán</v>
      </c>
      <c r="Z2824" s="250">
        <f>Table1[[#This Row],[Hạn thanh toán]]</f>
        <v>45791</v>
      </c>
      <c r="AA2824" s="250">
        <f>Table1[[#This Row],[Ngày Thanh toán]]</f>
        <v>45803</v>
      </c>
      <c r="AD2824" s="3" t="str">
        <f>IF(Table1[[#This Row],[Mã khách hàng]]="","",VLOOKUP($A2824,Ma_KH!$A:$Q,Ma_KH!O$1,0))</f>
        <v>BRG - FUJIMART</v>
      </c>
      <c r="AE2824" s="3" t="str">
        <f>IF(Table1[[#This Row],[Mã khách hàng]]="","",VLOOKUP($A2824,Ma_KH!$A:$Q,Ma_KH!P$1,0))</f>
        <v>CÔNG TY TNHH BÁN LẺ FUJIMART VIỆT NAM</v>
      </c>
      <c r="AF2824" s="3" t="str">
        <f>VLOOKUP(A2824,Ma_KH!A:Q,Ma_KH!J$1,0)</f>
        <v>Vũ Anh Tuấn</v>
      </c>
    </row>
    <row r="2825" spans="1:32">
      <c r="A2825" s="242" t="s">
        <v>184</v>
      </c>
      <c r="B2825" s="242" t="s">
        <v>5155</v>
      </c>
      <c r="C2825" s="90">
        <v>45761</v>
      </c>
      <c r="D2825" s="91" t="s">
        <v>19672</v>
      </c>
      <c r="E2825" s="318">
        <v>45761</v>
      </c>
      <c r="F2825" s="242" t="s">
        <v>20632</v>
      </c>
      <c r="G2825" s="242" t="s">
        <v>5326</v>
      </c>
      <c r="H2825" s="241">
        <v>1119610</v>
      </c>
      <c r="I2825" s="241">
        <v>0</v>
      </c>
      <c r="J2825" s="241">
        <v>89569</v>
      </c>
      <c r="K2825" s="241">
        <v>1209179</v>
      </c>
      <c r="L2825" s="8" t="s">
        <v>24</v>
      </c>
      <c r="M2825" s="21">
        <v>45803</v>
      </c>
      <c r="O2825" s="278">
        <f>IF(Table1[[#This Row],[Phân loại]]="Tồn đầu kỳ",Table1[[#This Row],[Tổng giá trị]],0)</f>
        <v>0</v>
      </c>
      <c r="P2825" s="8">
        <f>IF(Table1[[#This Row],[Số còn phải thu ĐK]]&lt;&gt;0,0,IF(Table1[[#This Row],[Phân loại]]="Bán hàng",Table1[[#This Row],[Tổng giá trị]],-Table1[[#This Row],[Tổng giá trị]]))</f>
        <v>1209179</v>
      </c>
      <c r="Q2825" s="278">
        <f t="shared" si="454"/>
        <v>1209179</v>
      </c>
      <c r="R2825" s="8">
        <f>Table1[[#This Row],[Số còn phải thu ĐK]]+Table1[[#This Row],[Giá Trị HD sau CK]]-Table1[[#This Row],[Số tiền đã thu]]</f>
        <v>0</v>
      </c>
      <c r="S2825" s="7">
        <f>IF(Table1[[#This Row],[Ngày hóa đơn]]&lt;&gt;"",Table1[[#This Row],[Ngày hóa đơn]],Table1[[#This Row],[Ngày hạch toán]])</f>
        <v>45761</v>
      </c>
      <c r="T2825" s="8">
        <v>30</v>
      </c>
      <c r="U2825" s="7">
        <f>IF(Table1[[#This Row],[Ngày tính CN]]="","",S2825+T2825)</f>
        <v>45791</v>
      </c>
      <c r="V2825" s="71">
        <f ca="1">IF(Table1[[#This Row],[Hạn thanh toán]]="","",IF((U2825-NOW())&lt;0,0,(U2825-NOW())))</f>
        <v>0</v>
      </c>
      <c r="W2825" s="278"/>
      <c r="X2825" s="278" t="str">
        <f t="shared" ca="1" si="455"/>
        <v/>
      </c>
      <c r="Y2825" s="3" t="str">
        <f t="shared" si="456"/>
        <v>Đã thanh toán</v>
      </c>
      <c r="Z2825" s="250">
        <f>Table1[[#This Row],[Hạn thanh toán]]</f>
        <v>45791</v>
      </c>
      <c r="AA2825" s="250">
        <f>Table1[[#This Row],[Ngày Thanh toán]]</f>
        <v>45803</v>
      </c>
      <c r="AD2825" s="3" t="str">
        <f>IF(Table1[[#This Row],[Mã khách hàng]]="","",VLOOKUP($A2825,Ma_KH!$A:$Q,Ma_KH!O$1,0))</f>
        <v>BRG - FUJIMART</v>
      </c>
      <c r="AE2825" s="3" t="str">
        <f>IF(Table1[[#This Row],[Mã khách hàng]]="","",VLOOKUP($A2825,Ma_KH!$A:$Q,Ma_KH!P$1,0))</f>
        <v>CÔNG TY TNHH BÁN LẺ FUJIMART VIỆT NAM</v>
      </c>
      <c r="AF2825" s="3" t="str">
        <f>VLOOKUP(A2825,Ma_KH!A:Q,Ma_KH!J$1,0)</f>
        <v>Vũ Anh Tuấn</v>
      </c>
    </row>
    <row r="2826" spans="1:32">
      <c r="A2826" s="242" t="s">
        <v>184</v>
      </c>
      <c r="B2826" s="242" t="s">
        <v>5155</v>
      </c>
      <c r="C2826" s="90">
        <v>45762</v>
      </c>
      <c r="D2826" s="91" t="s">
        <v>19673</v>
      </c>
      <c r="E2826" s="318">
        <v>45762</v>
      </c>
      <c r="F2826" s="242" t="s">
        <v>20633</v>
      </c>
      <c r="G2826" s="242" t="s">
        <v>5257</v>
      </c>
      <c r="H2826" s="241">
        <v>542214</v>
      </c>
      <c r="I2826" s="241">
        <v>0</v>
      </c>
      <c r="J2826" s="241">
        <v>43377</v>
      </c>
      <c r="K2826" s="241">
        <v>585591</v>
      </c>
      <c r="L2826" s="8" t="s">
        <v>24</v>
      </c>
      <c r="M2826" s="21">
        <v>45803</v>
      </c>
      <c r="O2826" s="278">
        <f>IF(Table1[[#This Row],[Phân loại]]="Tồn đầu kỳ",Table1[[#This Row],[Tổng giá trị]],0)</f>
        <v>0</v>
      </c>
      <c r="P2826" s="8">
        <f>IF(Table1[[#This Row],[Số còn phải thu ĐK]]&lt;&gt;0,0,IF(Table1[[#This Row],[Phân loại]]="Bán hàng",Table1[[#This Row],[Tổng giá trị]],-Table1[[#This Row],[Tổng giá trị]]))</f>
        <v>585591</v>
      </c>
      <c r="Q2826" s="278">
        <f>IF(M2826&lt;&gt;"",IF(O2826&lt;&gt;0,O2826,P2826),0)</f>
        <v>585591</v>
      </c>
      <c r="R2826" s="8">
        <f>Table1[[#This Row],[Số còn phải thu ĐK]]+Table1[[#This Row],[Giá Trị HD sau CK]]-Table1[[#This Row],[Số tiền đã thu]]</f>
        <v>0</v>
      </c>
      <c r="S2826" s="7">
        <f>IF(Table1[[#This Row],[Ngày hóa đơn]]&lt;&gt;"",Table1[[#This Row],[Ngày hóa đơn]],Table1[[#This Row],[Ngày hạch toán]])</f>
        <v>45762</v>
      </c>
      <c r="T2826" s="8">
        <v>30</v>
      </c>
      <c r="U2826" s="7">
        <f>IF(Table1[[#This Row],[Ngày tính CN]]="","",S2826+T2826)</f>
        <v>45792</v>
      </c>
      <c r="V2826" s="71">
        <f ca="1">IF(Table1[[#This Row],[Hạn thanh toán]]="","",IF((U2826-NOW())&lt;0,0,(U2826-NOW())))</f>
        <v>0</v>
      </c>
      <c r="W2826" s="278"/>
      <c r="X2826" s="278" t="str">
        <f ca="1">IF(OR($U2826="",$R2826=0),"",IF((U$4-NOW())&lt;0,-($U2826-NOW()),0))</f>
        <v/>
      </c>
      <c r="Y2826" s="3" t="str">
        <f>IF(R2826=0,"Đã thanh toán",IF(X2826="","",IF(X2826&lt;=0,"Chưa đến hạn thanh toán",IF(X2826&lt;=30,"Nợ quá hạn 30 ngày",IF(X2826&lt;=60,"Nợ quá hạn từ 30 ngày đến 60 ngày",IF(X2826&lt;=90,"Nợ quá hạn từ 60 ngày đến 90 ngày",IF(X2826&lt;=120,"Nợ quá hạn từ 90 ngày đến 120 ngày","Nợ quá hạn hơn 120 ngày có khả năng mất thanh toán")))))))</f>
        <v>Đã thanh toán</v>
      </c>
      <c r="Z2826" s="250">
        <f>Table1[[#This Row],[Hạn thanh toán]]</f>
        <v>45792</v>
      </c>
      <c r="AA2826" s="250">
        <f>Table1[[#This Row],[Ngày Thanh toán]]</f>
        <v>45803</v>
      </c>
      <c r="AD2826" s="3" t="str">
        <f>IF(Table1[[#This Row],[Mã khách hàng]]="","",VLOOKUP($A2826,Ma_KH!$A:$Q,Ma_KH!O$1,0))</f>
        <v>BRG - FUJIMART</v>
      </c>
      <c r="AE2826" s="3" t="str">
        <f>IF(Table1[[#This Row],[Mã khách hàng]]="","",VLOOKUP($A2826,Ma_KH!$A:$Q,Ma_KH!P$1,0))</f>
        <v>CÔNG TY TNHH BÁN LẺ FUJIMART VIỆT NAM</v>
      </c>
      <c r="AF2826" s="3" t="str">
        <f>VLOOKUP(A2826,Ma_KH!A:Q,Ma_KH!J$1,0)</f>
        <v>Vũ Anh Tuấn</v>
      </c>
    </row>
    <row r="2827" spans="1:32">
      <c r="A2827" s="242" t="s">
        <v>184</v>
      </c>
      <c r="B2827" s="242" t="s">
        <v>5155</v>
      </c>
      <c r="C2827" s="90">
        <v>45763</v>
      </c>
      <c r="D2827" s="91" t="s">
        <v>19674</v>
      </c>
      <c r="E2827" s="318">
        <v>45763</v>
      </c>
      <c r="F2827" s="242" t="s">
        <v>20634</v>
      </c>
      <c r="G2827" s="242" t="s">
        <v>5233</v>
      </c>
      <c r="H2827" s="241">
        <v>1576785</v>
      </c>
      <c r="I2827" s="241">
        <v>0</v>
      </c>
      <c r="J2827" s="241">
        <v>126143</v>
      </c>
      <c r="K2827" s="241">
        <v>1702928</v>
      </c>
      <c r="L2827" s="8" t="s">
        <v>24</v>
      </c>
      <c r="M2827" s="21">
        <v>45803</v>
      </c>
      <c r="O2827" s="278">
        <f>IF(Table1[[#This Row],[Phân loại]]="Tồn đầu kỳ",Table1[[#This Row],[Tổng giá trị]],0)</f>
        <v>0</v>
      </c>
      <c r="P2827" s="8">
        <f>IF(Table1[[#This Row],[Số còn phải thu ĐK]]&lt;&gt;0,0,IF(Table1[[#This Row],[Phân loại]]="Bán hàng",Table1[[#This Row],[Tổng giá trị]],-Table1[[#This Row],[Tổng giá trị]]))</f>
        <v>1702928</v>
      </c>
      <c r="Q2827" s="278">
        <f>IF(M2827&lt;&gt;"",IF(O2827&lt;&gt;0,O2827,P2827),0)</f>
        <v>1702928</v>
      </c>
      <c r="R2827" s="8">
        <f>Table1[[#This Row],[Số còn phải thu ĐK]]+Table1[[#This Row],[Giá Trị HD sau CK]]-Table1[[#This Row],[Số tiền đã thu]]</f>
        <v>0</v>
      </c>
      <c r="S2827" s="7">
        <f>IF(Table1[[#This Row],[Ngày hóa đơn]]&lt;&gt;"",Table1[[#This Row],[Ngày hóa đơn]],Table1[[#This Row],[Ngày hạch toán]])</f>
        <v>45763</v>
      </c>
      <c r="T2827" s="8">
        <v>30</v>
      </c>
      <c r="U2827" s="7">
        <f>IF(Table1[[#This Row],[Ngày tính CN]]="","",S2827+T2827)</f>
        <v>45793</v>
      </c>
      <c r="V2827" s="71">
        <f ca="1">IF(Table1[[#This Row],[Hạn thanh toán]]="","",IF((U2827-NOW())&lt;0,0,(U2827-NOW())))</f>
        <v>0</v>
      </c>
      <c r="W2827" s="278"/>
      <c r="X2827" s="278" t="str">
        <f ca="1">IF(OR($U2827="",$R2827=0),"",IF((U$4-NOW())&lt;0,-($U2827-NOW()),0))</f>
        <v/>
      </c>
      <c r="Y2827" s="3" t="str">
        <f>IF(R2827=0,"Đã thanh toán",IF(X2827="","",IF(X2827&lt;=0,"Chưa đến hạn thanh toán",IF(X2827&lt;=30,"Nợ quá hạn 30 ngày",IF(X2827&lt;=60,"Nợ quá hạn từ 30 ngày đến 60 ngày",IF(X2827&lt;=90,"Nợ quá hạn từ 60 ngày đến 90 ngày",IF(X2827&lt;=120,"Nợ quá hạn từ 90 ngày đến 120 ngày","Nợ quá hạn hơn 120 ngày có khả năng mất thanh toán")))))))</f>
        <v>Đã thanh toán</v>
      </c>
      <c r="Z2827" s="250">
        <f>Table1[[#This Row],[Hạn thanh toán]]</f>
        <v>45793</v>
      </c>
      <c r="AA2827" s="250">
        <f>Table1[[#This Row],[Ngày Thanh toán]]</f>
        <v>45803</v>
      </c>
      <c r="AD2827" s="3" t="str">
        <f>IF(Table1[[#This Row],[Mã khách hàng]]="","",VLOOKUP($A2827,Ma_KH!$A:$Q,Ma_KH!O$1,0))</f>
        <v>BRG - FUJIMART</v>
      </c>
      <c r="AE2827" s="3" t="str">
        <f>IF(Table1[[#This Row],[Mã khách hàng]]="","",VLOOKUP($A2827,Ma_KH!$A:$Q,Ma_KH!P$1,0))</f>
        <v>CÔNG TY TNHH BÁN LẺ FUJIMART VIỆT NAM</v>
      </c>
      <c r="AF2827" s="3" t="str">
        <f>VLOOKUP(A2827,Ma_KH!A:Q,Ma_KH!J$1,0)</f>
        <v>Vũ Anh Tuấn</v>
      </c>
    </row>
    <row r="2828" spans="1:32">
      <c r="A2828" s="242" t="s">
        <v>184</v>
      </c>
      <c r="B2828" s="242" t="s">
        <v>5155</v>
      </c>
      <c r="C2828" s="90">
        <v>45763</v>
      </c>
      <c r="D2828" s="91" t="s">
        <v>19675</v>
      </c>
      <c r="E2828" s="318">
        <v>45763</v>
      </c>
      <c r="F2828" s="242" t="s">
        <v>20635</v>
      </c>
      <c r="G2828" s="242" t="s">
        <v>5165</v>
      </c>
      <c r="H2828" s="241">
        <v>760668</v>
      </c>
      <c r="I2828" s="241">
        <v>0</v>
      </c>
      <c r="J2828" s="241">
        <v>60853</v>
      </c>
      <c r="K2828" s="241">
        <v>821521</v>
      </c>
      <c r="L2828" s="8" t="s">
        <v>24</v>
      </c>
      <c r="M2828" s="21">
        <v>45803</v>
      </c>
      <c r="O2828" s="278">
        <f>IF(Table1[[#This Row],[Phân loại]]="Tồn đầu kỳ",Table1[[#This Row],[Tổng giá trị]],0)</f>
        <v>0</v>
      </c>
      <c r="P2828" s="8">
        <f>IF(Table1[[#This Row],[Số còn phải thu ĐK]]&lt;&gt;0,0,IF(Table1[[#This Row],[Phân loại]]="Bán hàng",Table1[[#This Row],[Tổng giá trị]],-Table1[[#This Row],[Tổng giá trị]]))</f>
        <v>821521</v>
      </c>
      <c r="Q2828" s="278">
        <f>IF(M2828&lt;&gt;"",IF(O2828&lt;&gt;0,O2828,P2828),0)</f>
        <v>821521</v>
      </c>
      <c r="R2828" s="8">
        <f>Table1[[#This Row],[Số còn phải thu ĐK]]+Table1[[#This Row],[Giá Trị HD sau CK]]-Table1[[#This Row],[Số tiền đã thu]]</f>
        <v>0</v>
      </c>
      <c r="S2828" s="7">
        <f>IF(Table1[[#This Row],[Ngày hóa đơn]]&lt;&gt;"",Table1[[#This Row],[Ngày hóa đơn]],Table1[[#This Row],[Ngày hạch toán]])</f>
        <v>45763</v>
      </c>
      <c r="T2828" s="8">
        <v>30</v>
      </c>
      <c r="U2828" s="7">
        <f>IF(Table1[[#This Row],[Ngày tính CN]]="","",S2828+T2828)</f>
        <v>45793</v>
      </c>
      <c r="V2828" s="71">
        <f ca="1">IF(Table1[[#This Row],[Hạn thanh toán]]="","",IF((U2828-NOW())&lt;0,0,(U2828-NOW())))</f>
        <v>0</v>
      </c>
      <c r="W2828" s="278"/>
      <c r="X2828" s="278" t="str">
        <f ca="1">IF(OR($U2828="",$R2828=0),"",IF((U$4-NOW())&lt;0,-($U2828-NOW()),0))</f>
        <v/>
      </c>
      <c r="Y2828" s="3" t="str">
        <f>IF(R2828=0,"Đã thanh toán",IF(X2828="","",IF(X2828&lt;=0,"Chưa đến hạn thanh toán",IF(X2828&lt;=30,"Nợ quá hạn 30 ngày",IF(X2828&lt;=60,"Nợ quá hạn từ 30 ngày đến 60 ngày",IF(X2828&lt;=90,"Nợ quá hạn từ 60 ngày đến 90 ngày",IF(X2828&lt;=120,"Nợ quá hạn từ 90 ngày đến 120 ngày","Nợ quá hạn hơn 120 ngày có khả năng mất thanh toán")))))))</f>
        <v>Đã thanh toán</v>
      </c>
      <c r="Z2828" s="250">
        <f>Table1[[#This Row],[Hạn thanh toán]]</f>
        <v>45793</v>
      </c>
      <c r="AA2828" s="250">
        <f>Table1[[#This Row],[Ngày Thanh toán]]</f>
        <v>45803</v>
      </c>
      <c r="AD2828" s="3" t="str">
        <f>IF(Table1[[#This Row],[Mã khách hàng]]="","",VLOOKUP($A2828,Ma_KH!$A:$Q,Ma_KH!O$1,0))</f>
        <v>BRG - FUJIMART</v>
      </c>
      <c r="AE2828" s="3" t="str">
        <f>IF(Table1[[#This Row],[Mã khách hàng]]="","",VLOOKUP($A2828,Ma_KH!$A:$Q,Ma_KH!P$1,0))</f>
        <v>CÔNG TY TNHH BÁN LẺ FUJIMART VIỆT NAM</v>
      </c>
      <c r="AF2828" s="3" t="str">
        <f>VLOOKUP(A2828,Ma_KH!A:Q,Ma_KH!J$1,0)</f>
        <v>Vũ Anh Tuấn</v>
      </c>
    </row>
    <row r="2829" spans="1:32">
      <c r="A2829" s="242" t="s">
        <v>184</v>
      </c>
      <c r="B2829" s="242" t="s">
        <v>5155</v>
      </c>
      <c r="C2829" s="88">
        <v>45763</v>
      </c>
      <c r="D2829" s="89" t="s">
        <v>19676</v>
      </c>
      <c r="E2829" s="318">
        <v>45763</v>
      </c>
      <c r="F2829" s="242" t="s">
        <v>20636</v>
      </c>
      <c r="G2829" s="242" t="s">
        <v>5207</v>
      </c>
      <c r="H2829" s="241">
        <v>1640303</v>
      </c>
      <c r="I2829" s="241">
        <v>0</v>
      </c>
      <c r="J2829" s="241">
        <v>131224</v>
      </c>
      <c r="K2829" s="241">
        <v>1771527</v>
      </c>
      <c r="L2829" s="8" t="s">
        <v>24</v>
      </c>
      <c r="M2829" s="21">
        <v>45803</v>
      </c>
      <c r="O2829" s="278">
        <f>IF(Table1[[#This Row],[Phân loại]]="Tồn đầu kỳ",Table1[[#This Row],[Tổng giá trị]],0)</f>
        <v>0</v>
      </c>
      <c r="P2829" s="8">
        <f>IF(Table1[[#This Row],[Số còn phải thu ĐK]]&lt;&gt;0,0,IF(Table1[[#This Row],[Phân loại]]="Bán hàng",Table1[[#This Row],[Tổng giá trị]],-Table1[[#This Row],[Tổng giá trị]]))</f>
        <v>1771527</v>
      </c>
      <c r="Q2829" s="278">
        <f t="shared" ref="Q2829:Q2830" si="457">IF(M2829&lt;&gt;"",IF(O2829&lt;&gt;0,O2829,P2829),0)</f>
        <v>1771527</v>
      </c>
      <c r="R2829" s="8">
        <f>Table1[[#This Row],[Số còn phải thu ĐK]]+Table1[[#This Row],[Giá Trị HD sau CK]]-Table1[[#This Row],[Số tiền đã thu]]</f>
        <v>0</v>
      </c>
      <c r="S2829" s="7">
        <f>IF(Table1[[#This Row],[Ngày hóa đơn]]&lt;&gt;"",Table1[[#This Row],[Ngày hóa đơn]],Table1[[#This Row],[Ngày hạch toán]])</f>
        <v>45763</v>
      </c>
      <c r="T2829" s="8">
        <v>30</v>
      </c>
      <c r="U2829" s="7">
        <f>IF(Table1[[#This Row],[Ngày tính CN]]="","",S2829+T2829)</f>
        <v>45793</v>
      </c>
      <c r="V2829" s="71">
        <f ca="1">IF(Table1[[#This Row],[Hạn thanh toán]]="","",IF((U2829-NOW())&lt;0,0,(U2829-NOW())))</f>
        <v>0</v>
      </c>
      <c r="W2829" s="278"/>
      <c r="X2829" s="278" t="str">
        <f t="shared" ref="X2829:X2830" ca="1" si="458">IF(OR($U2829="",$R2829=0),"",IF((U$4-NOW())&lt;0,-($U2829-NOW()),0))</f>
        <v/>
      </c>
      <c r="Y2829" s="3" t="str">
        <f t="shared" ref="Y2829:Y2830" si="459">IF(R2829=0,"Đã thanh toán",IF(X2829="","",IF(X2829&lt;=0,"Chưa đến hạn thanh toán",IF(X2829&lt;=30,"Nợ quá hạn 30 ngày",IF(X2829&lt;=60,"Nợ quá hạn từ 30 ngày đến 60 ngày",IF(X2829&lt;=90,"Nợ quá hạn từ 60 ngày đến 90 ngày",IF(X2829&lt;=120,"Nợ quá hạn từ 90 ngày đến 120 ngày","Nợ quá hạn hơn 120 ngày có khả năng mất thanh toán")))))))</f>
        <v>Đã thanh toán</v>
      </c>
      <c r="Z2829" s="250">
        <f>Table1[[#This Row],[Hạn thanh toán]]</f>
        <v>45793</v>
      </c>
      <c r="AA2829" s="250">
        <f>Table1[[#This Row],[Ngày Thanh toán]]</f>
        <v>45803</v>
      </c>
      <c r="AD2829" s="3" t="str">
        <f>IF(Table1[[#This Row],[Mã khách hàng]]="","",VLOOKUP($A2829,Ma_KH!$A:$Q,Ma_KH!O$1,0))</f>
        <v>BRG - FUJIMART</v>
      </c>
      <c r="AE2829" s="3" t="str">
        <f>IF(Table1[[#This Row],[Mã khách hàng]]="","",VLOOKUP($A2829,Ma_KH!$A:$Q,Ma_KH!P$1,0))</f>
        <v>CÔNG TY TNHH BÁN LẺ FUJIMART VIỆT NAM</v>
      </c>
      <c r="AF2829" s="3" t="str">
        <f>VLOOKUP(A2829,Ma_KH!A:Q,Ma_KH!J$1,0)</f>
        <v>Vũ Anh Tuấn</v>
      </c>
    </row>
    <row r="2830" spans="1:32">
      <c r="A2830" s="242" t="s">
        <v>184</v>
      </c>
      <c r="B2830" s="242" t="s">
        <v>5155</v>
      </c>
      <c r="C2830" s="90">
        <v>45763</v>
      </c>
      <c r="D2830" s="91" t="s">
        <v>19677</v>
      </c>
      <c r="E2830" s="318">
        <v>45763</v>
      </c>
      <c r="F2830" s="242" t="s">
        <v>20637</v>
      </c>
      <c r="G2830" s="242" t="s">
        <v>5172</v>
      </c>
      <c r="H2830" s="241">
        <v>348795</v>
      </c>
      <c r="I2830" s="241">
        <v>0</v>
      </c>
      <c r="J2830" s="241">
        <v>27904</v>
      </c>
      <c r="K2830" s="241">
        <v>376699</v>
      </c>
      <c r="L2830" s="8" t="s">
        <v>24</v>
      </c>
      <c r="M2830" s="21">
        <v>45803</v>
      </c>
      <c r="O2830" s="278">
        <f>IF(Table1[[#This Row],[Phân loại]]="Tồn đầu kỳ",Table1[[#This Row],[Tổng giá trị]],0)</f>
        <v>0</v>
      </c>
      <c r="P2830" s="8">
        <f>IF(Table1[[#This Row],[Số còn phải thu ĐK]]&lt;&gt;0,0,IF(Table1[[#This Row],[Phân loại]]="Bán hàng",Table1[[#This Row],[Tổng giá trị]],-Table1[[#This Row],[Tổng giá trị]]))</f>
        <v>376699</v>
      </c>
      <c r="Q2830" s="278">
        <f t="shared" si="457"/>
        <v>376699</v>
      </c>
      <c r="R2830" s="8">
        <f>Table1[[#This Row],[Số còn phải thu ĐK]]+Table1[[#This Row],[Giá Trị HD sau CK]]-Table1[[#This Row],[Số tiền đã thu]]</f>
        <v>0</v>
      </c>
      <c r="S2830" s="7">
        <f>IF(Table1[[#This Row],[Ngày hóa đơn]]&lt;&gt;"",Table1[[#This Row],[Ngày hóa đơn]],Table1[[#This Row],[Ngày hạch toán]])</f>
        <v>45763</v>
      </c>
      <c r="T2830" s="8">
        <v>30</v>
      </c>
      <c r="U2830" s="7">
        <f>IF(Table1[[#This Row],[Ngày tính CN]]="","",S2830+T2830)</f>
        <v>45793</v>
      </c>
      <c r="V2830" s="71">
        <f ca="1">IF(Table1[[#This Row],[Hạn thanh toán]]="","",IF((U2830-NOW())&lt;0,0,(U2830-NOW())))</f>
        <v>0</v>
      </c>
      <c r="W2830" s="278"/>
      <c r="X2830" s="278" t="str">
        <f t="shared" ca="1" si="458"/>
        <v/>
      </c>
      <c r="Y2830" s="3" t="str">
        <f t="shared" si="459"/>
        <v>Đã thanh toán</v>
      </c>
      <c r="Z2830" s="250">
        <f>Table1[[#This Row],[Hạn thanh toán]]</f>
        <v>45793</v>
      </c>
      <c r="AA2830" s="250">
        <f>Table1[[#This Row],[Ngày Thanh toán]]</f>
        <v>45803</v>
      </c>
      <c r="AD2830" s="3" t="str">
        <f>IF(Table1[[#This Row],[Mã khách hàng]]="","",VLOOKUP($A2830,Ma_KH!$A:$Q,Ma_KH!O$1,0))</f>
        <v>BRG - FUJIMART</v>
      </c>
      <c r="AE2830" s="3" t="str">
        <f>IF(Table1[[#This Row],[Mã khách hàng]]="","",VLOOKUP($A2830,Ma_KH!$A:$Q,Ma_KH!P$1,0))</f>
        <v>CÔNG TY TNHH BÁN LẺ FUJIMART VIỆT NAM</v>
      </c>
      <c r="AF2830" s="3" t="str">
        <f>VLOOKUP(A2830,Ma_KH!A:Q,Ma_KH!J$1,0)</f>
        <v>Vũ Anh Tuấn</v>
      </c>
    </row>
    <row r="2831" spans="1:32">
      <c r="A2831" s="242" t="s">
        <v>184</v>
      </c>
      <c r="B2831" s="242" t="s">
        <v>5155</v>
      </c>
      <c r="C2831" s="88">
        <v>45763</v>
      </c>
      <c r="D2831" s="89" t="s">
        <v>19678</v>
      </c>
      <c r="E2831" s="318">
        <v>45763</v>
      </c>
      <c r="F2831" s="242" t="s">
        <v>20638</v>
      </c>
      <c r="G2831" s="242" t="s">
        <v>5285</v>
      </c>
      <c r="H2831" s="241">
        <v>669305</v>
      </c>
      <c r="I2831" s="241">
        <v>0</v>
      </c>
      <c r="J2831" s="241">
        <v>53544</v>
      </c>
      <c r="K2831" s="241">
        <v>722849</v>
      </c>
      <c r="L2831" s="8" t="s">
        <v>24</v>
      </c>
      <c r="M2831" s="21">
        <v>45803</v>
      </c>
      <c r="O2831" s="278">
        <f>IF(Table1[[#This Row],[Phân loại]]="Tồn đầu kỳ",Table1[[#This Row],[Tổng giá trị]],0)</f>
        <v>0</v>
      </c>
      <c r="P2831" s="8">
        <f>IF(Table1[[#This Row],[Số còn phải thu ĐK]]&lt;&gt;0,0,IF(Table1[[#This Row],[Phân loại]]="Bán hàng",Table1[[#This Row],[Tổng giá trị]],-Table1[[#This Row],[Tổng giá trị]]))</f>
        <v>722849</v>
      </c>
      <c r="Q2831" s="278">
        <f t="shared" ref="Q2831:Q2833" si="460">IF(M2831&lt;&gt;"",IF(O2831&lt;&gt;0,O2831,P2831),0)</f>
        <v>722849</v>
      </c>
      <c r="R2831" s="8">
        <f>Table1[[#This Row],[Số còn phải thu ĐK]]+Table1[[#This Row],[Giá Trị HD sau CK]]-Table1[[#This Row],[Số tiền đã thu]]</f>
        <v>0</v>
      </c>
      <c r="S2831" s="7">
        <f>IF(Table1[[#This Row],[Ngày hóa đơn]]&lt;&gt;"",Table1[[#This Row],[Ngày hóa đơn]],Table1[[#This Row],[Ngày hạch toán]])</f>
        <v>45763</v>
      </c>
      <c r="T2831" s="8">
        <v>30</v>
      </c>
      <c r="U2831" s="7">
        <f>IF(Table1[[#This Row],[Ngày tính CN]]="","",S2831+T2831)</f>
        <v>45793</v>
      </c>
      <c r="V2831" s="71">
        <f ca="1">IF(Table1[[#This Row],[Hạn thanh toán]]="","",IF((U2831-NOW())&lt;0,0,(U2831-NOW())))</f>
        <v>0</v>
      </c>
      <c r="W2831" s="278"/>
      <c r="X2831" s="278" t="str">
        <f t="shared" ref="X2831:X2833" ca="1" si="461">IF(OR($U2831="",$R2831=0),"",IF((U$4-NOW())&lt;0,-($U2831-NOW()),0))</f>
        <v/>
      </c>
      <c r="Y2831" s="3" t="str">
        <f t="shared" ref="Y2831:Y2833" si="462">IF(R2831=0,"Đã thanh toán",IF(X2831="","",IF(X2831&lt;=0,"Chưa đến hạn thanh toán",IF(X2831&lt;=30,"Nợ quá hạn 30 ngày",IF(X2831&lt;=60,"Nợ quá hạn từ 30 ngày đến 60 ngày",IF(X2831&lt;=90,"Nợ quá hạn từ 60 ngày đến 90 ngày",IF(X2831&lt;=120,"Nợ quá hạn từ 90 ngày đến 120 ngày","Nợ quá hạn hơn 120 ngày có khả năng mất thanh toán")))))))</f>
        <v>Đã thanh toán</v>
      </c>
      <c r="Z2831" s="250">
        <f>Table1[[#This Row],[Hạn thanh toán]]</f>
        <v>45793</v>
      </c>
      <c r="AA2831" s="250">
        <f>Table1[[#This Row],[Ngày Thanh toán]]</f>
        <v>45803</v>
      </c>
      <c r="AD2831" s="3" t="str">
        <f>IF(Table1[[#This Row],[Mã khách hàng]]="","",VLOOKUP($A2831,Ma_KH!$A:$Q,Ma_KH!O$1,0))</f>
        <v>BRG - FUJIMART</v>
      </c>
      <c r="AE2831" s="3" t="str">
        <f>IF(Table1[[#This Row],[Mã khách hàng]]="","",VLOOKUP($A2831,Ma_KH!$A:$Q,Ma_KH!P$1,0))</f>
        <v>CÔNG TY TNHH BÁN LẺ FUJIMART VIỆT NAM</v>
      </c>
      <c r="AF2831" s="3" t="str">
        <f>VLOOKUP(A2831,Ma_KH!A:Q,Ma_KH!J$1,0)</f>
        <v>Vũ Anh Tuấn</v>
      </c>
    </row>
    <row r="2832" spans="1:32">
      <c r="A2832" s="242" t="s">
        <v>184</v>
      </c>
      <c r="B2832" s="242" t="s">
        <v>5155</v>
      </c>
      <c r="C2832" s="88">
        <v>45763</v>
      </c>
      <c r="D2832" s="89" t="s">
        <v>19679</v>
      </c>
      <c r="E2832" s="318">
        <v>45763</v>
      </c>
      <c r="F2832" s="242" t="s">
        <v>20639</v>
      </c>
      <c r="G2832" s="242" t="s">
        <v>5243</v>
      </c>
      <c r="H2832" s="241">
        <v>615598</v>
      </c>
      <c r="I2832" s="241">
        <v>0</v>
      </c>
      <c r="J2832" s="241">
        <v>49248</v>
      </c>
      <c r="K2832" s="241">
        <v>664846</v>
      </c>
      <c r="L2832" s="8" t="s">
        <v>24</v>
      </c>
      <c r="M2832" s="21">
        <v>45803</v>
      </c>
      <c r="O2832" s="278">
        <f>IF(Table1[[#This Row],[Phân loại]]="Tồn đầu kỳ",Table1[[#This Row],[Tổng giá trị]],0)</f>
        <v>0</v>
      </c>
      <c r="P2832" s="8">
        <f>IF(Table1[[#This Row],[Số còn phải thu ĐK]]&lt;&gt;0,0,IF(Table1[[#This Row],[Phân loại]]="Bán hàng",Table1[[#This Row],[Tổng giá trị]],-Table1[[#This Row],[Tổng giá trị]]))</f>
        <v>664846</v>
      </c>
      <c r="Q2832" s="278">
        <f t="shared" si="460"/>
        <v>664846</v>
      </c>
      <c r="R2832" s="8">
        <f>Table1[[#This Row],[Số còn phải thu ĐK]]+Table1[[#This Row],[Giá Trị HD sau CK]]-Table1[[#This Row],[Số tiền đã thu]]</f>
        <v>0</v>
      </c>
      <c r="S2832" s="7">
        <f>IF(Table1[[#This Row],[Ngày hóa đơn]]&lt;&gt;"",Table1[[#This Row],[Ngày hóa đơn]],Table1[[#This Row],[Ngày hạch toán]])</f>
        <v>45763</v>
      </c>
      <c r="T2832" s="8">
        <v>30</v>
      </c>
      <c r="U2832" s="7">
        <f>IF(Table1[[#This Row],[Ngày tính CN]]="","",S2832+T2832)</f>
        <v>45793</v>
      </c>
      <c r="V2832" s="71">
        <f ca="1">IF(Table1[[#This Row],[Hạn thanh toán]]="","",IF((U2832-NOW())&lt;0,0,(U2832-NOW())))</f>
        <v>0</v>
      </c>
      <c r="W2832" s="278"/>
      <c r="X2832" s="278" t="str">
        <f t="shared" ca="1" si="461"/>
        <v/>
      </c>
      <c r="Y2832" s="3" t="str">
        <f t="shared" si="462"/>
        <v>Đã thanh toán</v>
      </c>
      <c r="Z2832" s="250">
        <f>Table1[[#This Row],[Hạn thanh toán]]</f>
        <v>45793</v>
      </c>
      <c r="AA2832" s="250">
        <f>Table1[[#This Row],[Ngày Thanh toán]]</f>
        <v>45803</v>
      </c>
      <c r="AD2832" s="3" t="str">
        <f>IF(Table1[[#This Row],[Mã khách hàng]]="","",VLOOKUP($A2832,Ma_KH!$A:$Q,Ma_KH!O$1,0))</f>
        <v>BRG - FUJIMART</v>
      </c>
      <c r="AE2832" s="3" t="str">
        <f>IF(Table1[[#This Row],[Mã khách hàng]]="","",VLOOKUP($A2832,Ma_KH!$A:$Q,Ma_KH!P$1,0))</f>
        <v>CÔNG TY TNHH BÁN LẺ FUJIMART VIỆT NAM</v>
      </c>
      <c r="AF2832" s="3" t="str">
        <f>VLOOKUP(A2832,Ma_KH!A:Q,Ma_KH!J$1,0)</f>
        <v>Vũ Anh Tuấn</v>
      </c>
    </row>
    <row r="2833" spans="1:32">
      <c r="A2833" s="242" t="s">
        <v>184</v>
      </c>
      <c r="B2833" s="242" t="s">
        <v>5155</v>
      </c>
      <c r="C2833" s="90">
        <v>45763</v>
      </c>
      <c r="D2833" s="91" t="s">
        <v>19680</v>
      </c>
      <c r="E2833" s="318">
        <v>45763</v>
      </c>
      <c r="F2833" s="242" t="s">
        <v>20640</v>
      </c>
      <c r="G2833" s="242" t="s">
        <v>5210</v>
      </c>
      <c r="H2833" s="241">
        <v>1192835</v>
      </c>
      <c r="I2833" s="241">
        <v>0</v>
      </c>
      <c r="J2833" s="241">
        <v>95427</v>
      </c>
      <c r="K2833" s="241">
        <v>1288262</v>
      </c>
      <c r="L2833" s="8" t="s">
        <v>24</v>
      </c>
      <c r="M2833" s="21">
        <v>45803</v>
      </c>
      <c r="O2833" s="278">
        <f>IF(Table1[[#This Row],[Phân loại]]="Tồn đầu kỳ",Table1[[#This Row],[Tổng giá trị]],0)</f>
        <v>0</v>
      </c>
      <c r="P2833" s="8">
        <f>IF(Table1[[#This Row],[Số còn phải thu ĐK]]&lt;&gt;0,0,IF(Table1[[#This Row],[Phân loại]]="Bán hàng",Table1[[#This Row],[Tổng giá trị]],-Table1[[#This Row],[Tổng giá trị]]))</f>
        <v>1288262</v>
      </c>
      <c r="Q2833" s="278">
        <f t="shared" si="460"/>
        <v>1288262</v>
      </c>
      <c r="R2833" s="8">
        <f>Table1[[#This Row],[Số còn phải thu ĐK]]+Table1[[#This Row],[Giá Trị HD sau CK]]-Table1[[#This Row],[Số tiền đã thu]]</f>
        <v>0</v>
      </c>
      <c r="S2833" s="7">
        <f>IF(Table1[[#This Row],[Ngày hóa đơn]]&lt;&gt;"",Table1[[#This Row],[Ngày hóa đơn]],Table1[[#This Row],[Ngày hạch toán]])</f>
        <v>45763</v>
      </c>
      <c r="T2833" s="8">
        <v>30</v>
      </c>
      <c r="U2833" s="7">
        <f>IF(Table1[[#This Row],[Ngày tính CN]]="","",S2833+T2833)</f>
        <v>45793</v>
      </c>
      <c r="V2833" s="71">
        <f ca="1">IF(Table1[[#This Row],[Hạn thanh toán]]="","",IF((U2833-NOW())&lt;0,0,(U2833-NOW())))</f>
        <v>0</v>
      </c>
      <c r="W2833" s="278"/>
      <c r="X2833" s="278" t="str">
        <f t="shared" ca="1" si="461"/>
        <v/>
      </c>
      <c r="Y2833" s="3" t="str">
        <f t="shared" si="462"/>
        <v>Đã thanh toán</v>
      </c>
      <c r="Z2833" s="250">
        <f>Table1[[#This Row],[Hạn thanh toán]]</f>
        <v>45793</v>
      </c>
      <c r="AA2833" s="250">
        <f>Table1[[#This Row],[Ngày Thanh toán]]</f>
        <v>45803</v>
      </c>
      <c r="AD2833" s="3" t="str">
        <f>IF(Table1[[#This Row],[Mã khách hàng]]="","",VLOOKUP($A2833,Ma_KH!$A:$Q,Ma_KH!O$1,0))</f>
        <v>BRG - FUJIMART</v>
      </c>
      <c r="AE2833" s="3" t="str">
        <f>IF(Table1[[#This Row],[Mã khách hàng]]="","",VLOOKUP($A2833,Ma_KH!$A:$Q,Ma_KH!P$1,0))</f>
        <v>CÔNG TY TNHH BÁN LẺ FUJIMART VIỆT NAM</v>
      </c>
      <c r="AF2833" s="3" t="str">
        <f>VLOOKUP(A2833,Ma_KH!A:Q,Ma_KH!J$1,0)</f>
        <v>Vũ Anh Tuấn</v>
      </c>
    </row>
    <row r="2834" spans="1:32">
      <c r="A2834" s="242" t="s">
        <v>184</v>
      </c>
      <c r="B2834" s="242" t="s">
        <v>5155</v>
      </c>
      <c r="C2834" s="90">
        <v>45763</v>
      </c>
      <c r="D2834" s="91" t="s">
        <v>19681</v>
      </c>
      <c r="E2834" s="318">
        <v>45763</v>
      </c>
      <c r="F2834" s="242" t="s">
        <v>20641</v>
      </c>
      <c r="G2834" s="242" t="s">
        <v>5353</v>
      </c>
      <c r="H2834" s="241">
        <v>1269275</v>
      </c>
      <c r="I2834" s="241">
        <v>0</v>
      </c>
      <c r="J2834" s="241">
        <v>101542</v>
      </c>
      <c r="K2834" s="241">
        <v>1370817</v>
      </c>
      <c r="L2834" s="8" t="s">
        <v>24</v>
      </c>
      <c r="M2834" s="21">
        <v>45803</v>
      </c>
      <c r="O2834" s="278">
        <f>IF(Table1[[#This Row],[Phân loại]]="Tồn đầu kỳ",Table1[[#This Row],[Tổng giá trị]],0)</f>
        <v>0</v>
      </c>
      <c r="P2834" s="8">
        <f>IF(Table1[[#This Row],[Số còn phải thu ĐK]]&lt;&gt;0,0,IF(Table1[[#This Row],[Phân loại]]="Bán hàng",Table1[[#This Row],[Tổng giá trị]],-Table1[[#This Row],[Tổng giá trị]]))</f>
        <v>1370817</v>
      </c>
      <c r="Q2834" s="278">
        <f>IF(M2834&lt;&gt;"",IF(O2834&lt;&gt;0,O2834,P2834),0)</f>
        <v>1370817</v>
      </c>
      <c r="R2834" s="8">
        <f>Table1[[#This Row],[Số còn phải thu ĐK]]+Table1[[#This Row],[Giá Trị HD sau CK]]-Table1[[#This Row],[Số tiền đã thu]]</f>
        <v>0</v>
      </c>
      <c r="S2834" s="7">
        <f>IF(Table1[[#This Row],[Ngày hóa đơn]]&lt;&gt;"",Table1[[#This Row],[Ngày hóa đơn]],Table1[[#This Row],[Ngày hạch toán]])</f>
        <v>45763</v>
      </c>
      <c r="T2834" s="8">
        <v>30</v>
      </c>
      <c r="U2834" s="7">
        <f>IF(Table1[[#This Row],[Ngày tính CN]]="","",S2834+T2834)</f>
        <v>45793</v>
      </c>
      <c r="V2834" s="71">
        <f ca="1">IF(Table1[[#This Row],[Hạn thanh toán]]="","",IF((U2834-NOW())&lt;0,0,(U2834-NOW())))</f>
        <v>0</v>
      </c>
      <c r="W2834" s="278"/>
      <c r="X2834" s="278" t="str">
        <f ca="1">IF(OR($U2834="",$R2834=0),"",IF((U$4-NOW())&lt;0,-($U2834-NOW()),0))</f>
        <v/>
      </c>
      <c r="Y2834" s="3" t="str">
        <f>IF(R2834=0,"Đã thanh toán",IF(X2834="","",IF(X2834&lt;=0,"Chưa đến hạn thanh toán",IF(X2834&lt;=30,"Nợ quá hạn 30 ngày",IF(X2834&lt;=60,"Nợ quá hạn từ 30 ngày đến 60 ngày",IF(X2834&lt;=90,"Nợ quá hạn từ 60 ngày đến 90 ngày",IF(X2834&lt;=120,"Nợ quá hạn từ 90 ngày đến 120 ngày","Nợ quá hạn hơn 120 ngày có khả năng mất thanh toán")))))))</f>
        <v>Đã thanh toán</v>
      </c>
      <c r="Z2834" s="250">
        <f>Table1[[#This Row],[Hạn thanh toán]]</f>
        <v>45793</v>
      </c>
      <c r="AA2834" s="250">
        <f>Table1[[#This Row],[Ngày Thanh toán]]</f>
        <v>45803</v>
      </c>
      <c r="AD2834" s="3" t="str">
        <f>IF(Table1[[#This Row],[Mã khách hàng]]="","",VLOOKUP($A2834,Ma_KH!$A:$Q,Ma_KH!O$1,0))</f>
        <v>BRG - FUJIMART</v>
      </c>
      <c r="AE2834" s="3" t="str">
        <f>IF(Table1[[#This Row],[Mã khách hàng]]="","",VLOOKUP($A2834,Ma_KH!$A:$Q,Ma_KH!P$1,0))</f>
        <v>CÔNG TY TNHH BÁN LẺ FUJIMART VIỆT NAM</v>
      </c>
      <c r="AF2834" s="3" t="str">
        <f>VLOOKUP(A2834,Ma_KH!A:Q,Ma_KH!J$1,0)</f>
        <v>Vũ Anh Tuấn</v>
      </c>
    </row>
    <row r="2835" spans="1:32">
      <c r="A2835" s="242" t="s">
        <v>184</v>
      </c>
      <c r="B2835" s="242" t="s">
        <v>5155</v>
      </c>
      <c r="C2835" s="90">
        <v>45764</v>
      </c>
      <c r="D2835" s="91" t="s">
        <v>19682</v>
      </c>
      <c r="E2835" s="318">
        <v>45764</v>
      </c>
      <c r="F2835" s="242" t="s">
        <v>20642</v>
      </c>
      <c r="G2835" s="242" t="s">
        <v>5241</v>
      </c>
      <c r="H2835" s="241">
        <v>910352</v>
      </c>
      <c r="I2835" s="241">
        <v>0</v>
      </c>
      <c r="J2835" s="241">
        <v>72828</v>
      </c>
      <c r="K2835" s="241">
        <v>983180</v>
      </c>
      <c r="L2835" s="8" t="s">
        <v>24</v>
      </c>
      <c r="M2835" s="21">
        <v>45803</v>
      </c>
      <c r="O2835" s="278">
        <f>IF(Table1[[#This Row],[Phân loại]]="Tồn đầu kỳ",Table1[[#This Row],[Tổng giá trị]],0)</f>
        <v>0</v>
      </c>
      <c r="P2835" s="8">
        <f>IF(Table1[[#This Row],[Số còn phải thu ĐK]]&lt;&gt;0,0,IF(Table1[[#This Row],[Phân loại]]="Bán hàng",Table1[[#This Row],[Tổng giá trị]],-Table1[[#This Row],[Tổng giá trị]]))</f>
        <v>983180</v>
      </c>
      <c r="Q2835" s="278">
        <f>IF(M2835&lt;&gt;"",IF(O2835&lt;&gt;0,O2835,P2835),0)</f>
        <v>983180</v>
      </c>
      <c r="R2835" s="8">
        <f>Table1[[#This Row],[Số còn phải thu ĐK]]+Table1[[#This Row],[Giá Trị HD sau CK]]-Table1[[#This Row],[Số tiền đã thu]]</f>
        <v>0</v>
      </c>
      <c r="S2835" s="7">
        <f>IF(Table1[[#This Row],[Ngày hóa đơn]]&lt;&gt;"",Table1[[#This Row],[Ngày hóa đơn]],Table1[[#This Row],[Ngày hạch toán]])</f>
        <v>45764</v>
      </c>
      <c r="T2835" s="8">
        <v>30</v>
      </c>
      <c r="U2835" s="7">
        <f>IF(Table1[[#This Row],[Ngày tính CN]]="","",S2835+T2835)</f>
        <v>45794</v>
      </c>
      <c r="V2835" s="71">
        <f ca="1">IF(Table1[[#This Row],[Hạn thanh toán]]="","",IF((U2835-NOW())&lt;0,0,(U2835-NOW())))</f>
        <v>0</v>
      </c>
      <c r="W2835" s="278"/>
      <c r="X2835" s="278" t="str">
        <f ca="1">IF(OR($U2835="",$R2835=0),"",IF((U$4-NOW())&lt;0,-($U2835-NOW()),0))</f>
        <v/>
      </c>
      <c r="Y2835" s="3" t="str">
        <f>IF(R2835=0,"Đã thanh toán",IF(X2835="","",IF(X2835&lt;=0,"Chưa đến hạn thanh toán",IF(X2835&lt;=30,"Nợ quá hạn 30 ngày",IF(X2835&lt;=60,"Nợ quá hạn từ 30 ngày đến 60 ngày",IF(X2835&lt;=90,"Nợ quá hạn từ 60 ngày đến 90 ngày",IF(X2835&lt;=120,"Nợ quá hạn từ 90 ngày đến 120 ngày","Nợ quá hạn hơn 120 ngày có khả năng mất thanh toán")))))))</f>
        <v>Đã thanh toán</v>
      </c>
      <c r="Z2835" s="250">
        <f>Table1[[#This Row],[Hạn thanh toán]]</f>
        <v>45794</v>
      </c>
      <c r="AA2835" s="250">
        <f>Table1[[#This Row],[Ngày Thanh toán]]</f>
        <v>45803</v>
      </c>
      <c r="AD2835" s="3" t="str">
        <f>IF(Table1[[#This Row],[Mã khách hàng]]="","",VLOOKUP($A2835,Ma_KH!$A:$Q,Ma_KH!O$1,0))</f>
        <v>BRG - FUJIMART</v>
      </c>
      <c r="AE2835" s="3" t="str">
        <f>IF(Table1[[#This Row],[Mã khách hàng]]="","",VLOOKUP($A2835,Ma_KH!$A:$Q,Ma_KH!P$1,0))</f>
        <v>CÔNG TY TNHH BÁN LẺ FUJIMART VIỆT NAM</v>
      </c>
      <c r="AF2835" s="3" t="str">
        <f>VLOOKUP(A2835,Ma_KH!A:Q,Ma_KH!J$1,0)</f>
        <v>Vũ Anh Tuấn</v>
      </c>
    </row>
    <row r="2836" spans="1:32">
      <c r="A2836" s="242" t="s">
        <v>184</v>
      </c>
      <c r="B2836" s="242" t="s">
        <v>5155</v>
      </c>
      <c r="C2836" s="88">
        <v>45766</v>
      </c>
      <c r="D2836" s="89" t="s">
        <v>19683</v>
      </c>
      <c r="E2836" s="318">
        <v>45766</v>
      </c>
      <c r="F2836" s="242" t="s">
        <v>20643</v>
      </c>
      <c r="G2836" s="242" t="s">
        <v>5278</v>
      </c>
      <c r="H2836" s="241">
        <v>740098</v>
      </c>
      <c r="I2836" s="241">
        <v>0</v>
      </c>
      <c r="J2836" s="241">
        <v>59208</v>
      </c>
      <c r="K2836" s="241">
        <v>799306</v>
      </c>
      <c r="L2836" s="8" t="s">
        <v>24</v>
      </c>
      <c r="M2836" s="21">
        <v>45803</v>
      </c>
      <c r="O2836" s="278">
        <f>IF(Table1[[#This Row],[Phân loại]]="Tồn đầu kỳ",Table1[[#This Row],[Tổng giá trị]],0)</f>
        <v>0</v>
      </c>
      <c r="P2836" s="8">
        <f>IF(Table1[[#This Row],[Số còn phải thu ĐK]]&lt;&gt;0,0,IF(Table1[[#This Row],[Phân loại]]="Bán hàng",Table1[[#This Row],[Tổng giá trị]],-Table1[[#This Row],[Tổng giá trị]]))</f>
        <v>799306</v>
      </c>
      <c r="Q2836" s="278">
        <f t="shared" ref="Q2836:Q2837" si="463">IF(M2836&lt;&gt;"",IF(O2836&lt;&gt;0,O2836,P2836),0)</f>
        <v>799306</v>
      </c>
      <c r="R2836" s="8">
        <f>Table1[[#This Row],[Số còn phải thu ĐK]]+Table1[[#This Row],[Giá Trị HD sau CK]]-Table1[[#This Row],[Số tiền đã thu]]</f>
        <v>0</v>
      </c>
      <c r="S2836" s="7">
        <f>IF(Table1[[#This Row],[Ngày hóa đơn]]&lt;&gt;"",Table1[[#This Row],[Ngày hóa đơn]],Table1[[#This Row],[Ngày hạch toán]])</f>
        <v>45766</v>
      </c>
      <c r="T2836" s="8">
        <v>30</v>
      </c>
      <c r="U2836" s="7">
        <f>IF(Table1[[#This Row],[Ngày tính CN]]="","",S2836+T2836)</f>
        <v>45796</v>
      </c>
      <c r="V2836" s="71">
        <f ca="1">IF(Table1[[#This Row],[Hạn thanh toán]]="","",IF((U2836-NOW())&lt;0,0,(U2836-NOW())))</f>
        <v>0</v>
      </c>
      <c r="W2836" s="278"/>
      <c r="X2836" s="278" t="str">
        <f t="shared" ref="X2836:X2837" ca="1" si="464">IF(OR($U2836="",$R2836=0),"",IF((U$4-NOW())&lt;0,-($U2836-NOW()),0))</f>
        <v/>
      </c>
      <c r="Y2836" s="3" t="str">
        <f t="shared" ref="Y2836:Y2837" si="465">IF(R2836=0,"Đã thanh toán",IF(X2836="","",IF(X2836&lt;=0,"Chưa đến hạn thanh toán",IF(X2836&lt;=30,"Nợ quá hạn 30 ngày",IF(X2836&lt;=60,"Nợ quá hạn từ 30 ngày đến 60 ngày",IF(X2836&lt;=90,"Nợ quá hạn từ 60 ngày đến 90 ngày",IF(X2836&lt;=120,"Nợ quá hạn từ 90 ngày đến 120 ngày","Nợ quá hạn hơn 120 ngày có khả năng mất thanh toán")))))))</f>
        <v>Đã thanh toán</v>
      </c>
      <c r="Z2836" s="250">
        <f>Table1[[#This Row],[Hạn thanh toán]]</f>
        <v>45796</v>
      </c>
      <c r="AA2836" s="250">
        <f>Table1[[#This Row],[Ngày Thanh toán]]</f>
        <v>45803</v>
      </c>
      <c r="AD2836" s="3" t="str">
        <f>IF(Table1[[#This Row],[Mã khách hàng]]="","",VLOOKUP($A2836,Ma_KH!$A:$Q,Ma_KH!O$1,0))</f>
        <v>BRG - FUJIMART</v>
      </c>
      <c r="AE2836" s="3" t="str">
        <f>IF(Table1[[#This Row],[Mã khách hàng]]="","",VLOOKUP($A2836,Ma_KH!$A:$Q,Ma_KH!P$1,0))</f>
        <v>CÔNG TY TNHH BÁN LẺ FUJIMART VIỆT NAM</v>
      </c>
      <c r="AF2836" s="3" t="str">
        <f>VLOOKUP(A2836,Ma_KH!A:Q,Ma_KH!J$1,0)</f>
        <v>Vũ Anh Tuấn</v>
      </c>
    </row>
    <row r="2837" spans="1:32">
      <c r="A2837" s="242" t="s">
        <v>184</v>
      </c>
      <c r="B2837" s="242" t="s">
        <v>5155</v>
      </c>
      <c r="C2837" s="90">
        <v>45766</v>
      </c>
      <c r="D2837" s="91" t="s">
        <v>19684</v>
      </c>
      <c r="E2837" s="318">
        <v>45766</v>
      </c>
      <c r="F2837" s="242" t="s">
        <v>20644</v>
      </c>
      <c r="G2837" s="242" t="s">
        <v>5321</v>
      </c>
      <c r="H2837" s="241">
        <v>1240595</v>
      </c>
      <c r="I2837" s="241">
        <v>0</v>
      </c>
      <c r="J2837" s="241">
        <v>99248</v>
      </c>
      <c r="K2837" s="241">
        <v>1339843</v>
      </c>
      <c r="L2837" s="8" t="s">
        <v>24</v>
      </c>
      <c r="M2837" s="21">
        <v>45803</v>
      </c>
      <c r="O2837" s="278">
        <f>IF(Table1[[#This Row],[Phân loại]]="Tồn đầu kỳ",Table1[[#This Row],[Tổng giá trị]],0)</f>
        <v>0</v>
      </c>
      <c r="P2837" s="8">
        <f>IF(Table1[[#This Row],[Số còn phải thu ĐK]]&lt;&gt;0,0,IF(Table1[[#This Row],[Phân loại]]="Bán hàng",Table1[[#This Row],[Tổng giá trị]],-Table1[[#This Row],[Tổng giá trị]]))</f>
        <v>1339843</v>
      </c>
      <c r="Q2837" s="278">
        <f t="shared" si="463"/>
        <v>1339843</v>
      </c>
      <c r="R2837" s="8">
        <f>Table1[[#This Row],[Số còn phải thu ĐK]]+Table1[[#This Row],[Giá Trị HD sau CK]]-Table1[[#This Row],[Số tiền đã thu]]</f>
        <v>0</v>
      </c>
      <c r="S2837" s="7">
        <f>IF(Table1[[#This Row],[Ngày hóa đơn]]&lt;&gt;"",Table1[[#This Row],[Ngày hóa đơn]],Table1[[#This Row],[Ngày hạch toán]])</f>
        <v>45766</v>
      </c>
      <c r="T2837" s="8">
        <v>30</v>
      </c>
      <c r="U2837" s="7">
        <f>IF(Table1[[#This Row],[Ngày tính CN]]="","",S2837+T2837)</f>
        <v>45796</v>
      </c>
      <c r="V2837" s="71">
        <f ca="1">IF(Table1[[#This Row],[Hạn thanh toán]]="","",IF((U2837-NOW())&lt;0,0,(U2837-NOW())))</f>
        <v>0</v>
      </c>
      <c r="W2837" s="278"/>
      <c r="X2837" s="278" t="str">
        <f t="shared" ca="1" si="464"/>
        <v/>
      </c>
      <c r="Y2837" s="3" t="str">
        <f t="shared" si="465"/>
        <v>Đã thanh toán</v>
      </c>
      <c r="Z2837" s="250">
        <f>Table1[[#This Row],[Hạn thanh toán]]</f>
        <v>45796</v>
      </c>
      <c r="AA2837" s="250">
        <f>Table1[[#This Row],[Ngày Thanh toán]]</f>
        <v>45803</v>
      </c>
      <c r="AD2837" s="3" t="str">
        <f>IF(Table1[[#This Row],[Mã khách hàng]]="","",VLOOKUP($A2837,Ma_KH!$A:$Q,Ma_KH!O$1,0))</f>
        <v>BRG - FUJIMART</v>
      </c>
      <c r="AE2837" s="3" t="str">
        <f>IF(Table1[[#This Row],[Mã khách hàng]]="","",VLOOKUP($A2837,Ma_KH!$A:$Q,Ma_KH!P$1,0))</f>
        <v>CÔNG TY TNHH BÁN LẺ FUJIMART VIỆT NAM</v>
      </c>
      <c r="AF2837" s="3" t="str">
        <f>VLOOKUP(A2837,Ma_KH!A:Q,Ma_KH!J$1,0)</f>
        <v>Vũ Anh Tuấn</v>
      </c>
    </row>
    <row r="2838" spans="1:32">
      <c r="A2838" s="242" t="s">
        <v>184</v>
      </c>
      <c r="B2838" s="242" t="s">
        <v>5155</v>
      </c>
      <c r="C2838" s="90">
        <v>45766</v>
      </c>
      <c r="D2838" s="91" t="s">
        <v>19685</v>
      </c>
      <c r="E2838" s="318">
        <v>45766</v>
      </c>
      <c r="F2838" s="242" t="s">
        <v>20645</v>
      </c>
      <c r="G2838" s="242" t="s">
        <v>5345</v>
      </c>
      <c r="H2838" s="241">
        <v>1357380</v>
      </c>
      <c r="I2838" s="241">
        <v>0</v>
      </c>
      <c r="J2838" s="241">
        <v>108590</v>
      </c>
      <c r="K2838" s="241">
        <v>1465970</v>
      </c>
      <c r="L2838" s="8" t="s">
        <v>24</v>
      </c>
      <c r="M2838" s="21">
        <v>45803</v>
      </c>
      <c r="O2838" s="278">
        <f>IF(Table1[[#This Row],[Phân loại]]="Tồn đầu kỳ",Table1[[#This Row],[Tổng giá trị]],0)</f>
        <v>0</v>
      </c>
      <c r="P2838" s="8">
        <f>IF(Table1[[#This Row],[Số còn phải thu ĐK]]&lt;&gt;0,0,IF(Table1[[#This Row],[Phân loại]]="Bán hàng",Table1[[#This Row],[Tổng giá trị]],-Table1[[#This Row],[Tổng giá trị]]))</f>
        <v>1465970</v>
      </c>
      <c r="Q2838" s="278">
        <f>IF(M2838&lt;&gt;"",IF(O2838&lt;&gt;0,O2838,P2838),0)</f>
        <v>1465970</v>
      </c>
      <c r="R2838" s="8">
        <f>Table1[[#This Row],[Số còn phải thu ĐK]]+Table1[[#This Row],[Giá Trị HD sau CK]]-Table1[[#This Row],[Số tiền đã thu]]</f>
        <v>0</v>
      </c>
      <c r="S2838" s="7">
        <f>IF(Table1[[#This Row],[Ngày hóa đơn]]&lt;&gt;"",Table1[[#This Row],[Ngày hóa đơn]],Table1[[#This Row],[Ngày hạch toán]])</f>
        <v>45766</v>
      </c>
      <c r="T2838" s="8">
        <v>30</v>
      </c>
      <c r="U2838" s="7">
        <f>IF(Table1[[#This Row],[Ngày tính CN]]="","",S2838+T2838)</f>
        <v>45796</v>
      </c>
      <c r="V2838" s="71">
        <f ca="1">IF(Table1[[#This Row],[Hạn thanh toán]]="","",IF((U2838-NOW())&lt;0,0,(U2838-NOW())))</f>
        <v>0</v>
      </c>
      <c r="W2838" s="278"/>
      <c r="X2838" s="278" t="str">
        <f ca="1">IF(OR($U2838="",$R2838=0),"",IF((U$4-NOW())&lt;0,-($U2838-NOW()),0))</f>
        <v/>
      </c>
      <c r="Y2838" s="3" t="str">
        <f>IF(R2838=0,"Đã thanh toán",IF(X2838="","",IF(X2838&lt;=0,"Chưa đến hạn thanh toán",IF(X2838&lt;=30,"Nợ quá hạn 30 ngày",IF(X2838&lt;=60,"Nợ quá hạn từ 30 ngày đến 60 ngày",IF(X2838&lt;=90,"Nợ quá hạn từ 60 ngày đến 90 ngày",IF(X2838&lt;=120,"Nợ quá hạn từ 90 ngày đến 120 ngày","Nợ quá hạn hơn 120 ngày có khả năng mất thanh toán")))))))</f>
        <v>Đã thanh toán</v>
      </c>
      <c r="Z2838" s="250">
        <f>Table1[[#This Row],[Hạn thanh toán]]</f>
        <v>45796</v>
      </c>
      <c r="AA2838" s="250">
        <f>Table1[[#This Row],[Ngày Thanh toán]]</f>
        <v>45803</v>
      </c>
      <c r="AD2838" s="3" t="str">
        <f>IF(Table1[[#This Row],[Mã khách hàng]]="","",VLOOKUP($A2838,Ma_KH!$A:$Q,Ma_KH!O$1,0))</f>
        <v>BRG - FUJIMART</v>
      </c>
      <c r="AE2838" s="3" t="str">
        <f>IF(Table1[[#This Row],[Mã khách hàng]]="","",VLOOKUP($A2838,Ma_KH!$A:$Q,Ma_KH!P$1,0))</f>
        <v>CÔNG TY TNHH BÁN LẺ FUJIMART VIỆT NAM</v>
      </c>
      <c r="AF2838" s="3" t="str">
        <f>VLOOKUP(A2838,Ma_KH!A:Q,Ma_KH!J$1,0)</f>
        <v>Vũ Anh Tuấn</v>
      </c>
    </row>
    <row r="2839" spans="1:32">
      <c r="A2839" s="242" t="s">
        <v>184</v>
      </c>
      <c r="B2839" s="242" t="s">
        <v>5155</v>
      </c>
      <c r="C2839" s="88">
        <v>45768</v>
      </c>
      <c r="D2839" s="89" t="s">
        <v>19686</v>
      </c>
      <c r="E2839" s="318">
        <v>45768</v>
      </c>
      <c r="F2839" s="242" t="s">
        <v>20646</v>
      </c>
      <c r="G2839" s="242" t="s">
        <v>5184</v>
      </c>
      <c r="H2839" s="241">
        <v>2453355</v>
      </c>
      <c r="I2839" s="241">
        <v>0</v>
      </c>
      <c r="J2839" s="241">
        <v>196268</v>
      </c>
      <c r="K2839" s="241">
        <v>2649623</v>
      </c>
      <c r="L2839" s="8" t="s">
        <v>24</v>
      </c>
      <c r="M2839" s="21">
        <v>45803</v>
      </c>
      <c r="O2839" s="278">
        <f>IF(Table1[[#This Row],[Phân loại]]="Tồn đầu kỳ",Table1[[#This Row],[Tổng giá trị]],0)</f>
        <v>0</v>
      </c>
      <c r="P2839" s="8">
        <f>IF(Table1[[#This Row],[Số còn phải thu ĐK]]&lt;&gt;0,0,IF(Table1[[#This Row],[Phân loại]]="Bán hàng",Table1[[#This Row],[Tổng giá trị]],-Table1[[#This Row],[Tổng giá trị]]))</f>
        <v>2649623</v>
      </c>
      <c r="Q2839" s="278">
        <f t="shared" ref="Q2839:Q2842" si="466">IF(M2839&lt;&gt;"",IF(O2839&lt;&gt;0,O2839,P2839),0)</f>
        <v>2649623</v>
      </c>
      <c r="R2839" s="8">
        <f>Table1[[#This Row],[Số còn phải thu ĐK]]+Table1[[#This Row],[Giá Trị HD sau CK]]-Table1[[#This Row],[Số tiền đã thu]]</f>
        <v>0</v>
      </c>
      <c r="S2839" s="7">
        <f>IF(Table1[[#This Row],[Ngày hóa đơn]]&lt;&gt;"",Table1[[#This Row],[Ngày hóa đơn]],Table1[[#This Row],[Ngày hạch toán]])</f>
        <v>45768</v>
      </c>
      <c r="T2839" s="8">
        <v>30</v>
      </c>
      <c r="U2839" s="7">
        <f>IF(Table1[[#This Row],[Ngày tính CN]]="","",S2839+T2839)</f>
        <v>45798</v>
      </c>
      <c r="V2839" s="71">
        <f ca="1">IF(Table1[[#This Row],[Hạn thanh toán]]="","",IF((U2839-NOW())&lt;0,0,(U2839-NOW())))</f>
        <v>0</v>
      </c>
      <c r="W2839" s="278"/>
      <c r="X2839" s="278" t="str">
        <f t="shared" ref="X2839:X2842" ca="1" si="467">IF(OR($U2839="",$R2839=0),"",IF((U$4-NOW())&lt;0,-($U2839-NOW()),0))</f>
        <v/>
      </c>
      <c r="Y2839" s="3" t="str">
        <f t="shared" ref="Y2839:Y2842" si="468">IF(R2839=0,"Đã thanh toán",IF(X2839="","",IF(X2839&lt;=0,"Chưa đến hạn thanh toán",IF(X2839&lt;=30,"Nợ quá hạn 30 ngày",IF(X2839&lt;=60,"Nợ quá hạn từ 30 ngày đến 60 ngày",IF(X2839&lt;=90,"Nợ quá hạn từ 60 ngày đến 90 ngày",IF(X2839&lt;=120,"Nợ quá hạn từ 90 ngày đến 120 ngày","Nợ quá hạn hơn 120 ngày có khả năng mất thanh toán")))))))</f>
        <v>Đã thanh toán</v>
      </c>
      <c r="Z2839" s="250">
        <f>Table1[[#This Row],[Hạn thanh toán]]</f>
        <v>45798</v>
      </c>
      <c r="AA2839" s="250">
        <f>Table1[[#This Row],[Ngày Thanh toán]]</f>
        <v>45803</v>
      </c>
      <c r="AD2839" s="3" t="str">
        <f>IF(Table1[[#This Row],[Mã khách hàng]]="","",VLOOKUP($A2839,Ma_KH!$A:$Q,Ma_KH!O$1,0))</f>
        <v>BRG - FUJIMART</v>
      </c>
      <c r="AE2839" s="3" t="str">
        <f>IF(Table1[[#This Row],[Mã khách hàng]]="","",VLOOKUP($A2839,Ma_KH!$A:$Q,Ma_KH!P$1,0))</f>
        <v>CÔNG TY TNHH BÁN LẺ FUJIMART VIỆT NAM</v>
      </c>
      <c r="AF2839" s="3" t="str">
        <f>VLOOKUP(A2839,Ma_KH!A:Q,Ma_KH!J$1,0)</f>
        <v>Vũ Anh Tuấn</v>
      </c>
    </row>
    <row r="2840" spans="1:32">
      <c r="A2840" s="242" t="s">
        <v>184</v>
      </c>
      <c r="B2840" s="242" t="s">
        <v>5155</v>
      </c>
      <c r="C2840" s="88">
        <v>45768</v>
      </c>
      <c r="D2840" s="89" t="s">
        <v>19687</v>
      </c>
      <c r="E2840" s="318">
        <v>45768</v>
      </c>
      <c r="F2840" s="242" t="s">
        <v>20647</v>
      </c>
      <c r="G2840" s="242" t="s">
        <v>5218</v>
      </c>
      <c r="H2840" s="241">
        <v>952150</v>
      </c>
      <c r="I2840" s="241">
        <v>0</v>
      </c>
      <c r="J2840" s="241">
        <v>76172</v>
      </c>
      <c r="K2840" s="241">
        <v>1028322</v>
      </c>
      <c r="L2840" s="8" t="s">
        <v>24</v>
      </c>
      <c r="M2840" s="21">
        <v>45803</v>
      </c>
      <c r="O2840" s="278">
        <f>IF(Table1[[#This Row],[Phân loại]]="Tồn đầu kỳ",Table1[[#This Row],[Tổng giá trị]],0)</f>
        <v>0</v>
      </c>
      <c r="P2840" s="8">
        <f>IF(Table1[[#This Row],[Số còn phải thu ĐK]]&lt;&gt;0,0,IF(Table1[[#This Row],[Phân loại]]="Bán hàng",Table1[[#This Row],[Tổng giá trị]],-Table1[[#This Row],[Tổng giá trị]]))</f>
        <v>1028322</v>
      </c>
      <c r="Q2840" s="278">
        <f t="shared" si="466"/>
        <v>1028322</v>
      </c>
      <c r="R2840" s="8">
        <f>Table1[[#This Row],[Số còn phải thu ĐK]]+Table1[[#This Row],[Giá Trị HD sau CK]]-Table1[[#This Row],[Số tiền đã thu]]</f>
        <v>0</v>
      </c>
      <c r="S2840" s="7">
        <f>IF(Table1[[#This Row],[Ngày hóa đơn]]&lt;&gt;"",Table1[[#This Row],[Ngày hóa đơn]],Table1[[#This Row],[Ngày hạch toán]])</f>
        <v>45768</v>
      </c>
      <c r="T2840" s="8">
        <v>30</v>
      </c>
      <c r="U2840" s="7">
        <f>IF(Table1[[#This Row],[Ngày tính CN]]="","",S2840+T2840)</f>
        <v>45798</v>
      </c>
      <c r="V2840" s="71">
        <f ca="1">IF(Table1[[#This Row],[Hạn thanh toán]]="","",IF((U2840-NOW())&lt;0,0,(U2840-NOW())))</f>
        <v>0</v>
      </c>
      <c r="W2840" s="278"/>
      <c r="X2840" s="278" t="str">
        <f t="shared" ca="1" si="467"/>
        <v/>
      </c>
      <c r="Y2840" s="3" t="str">
        <f t="shared" si="468"/>
        <v>Đã thanh toán</v>
      </c>
      <c r="Z2840" s="250">
        <f>Table1[[#This Row],[Hạn thanh toán]]</f>
        <v>45798</v>
      </c>
      <c r="AA2840" s="250">
        <f>Table1[[#This Row],[Ngày Thanh toán]]</f>
        <v>45803</v>
      </c>
      <c r="AD2840" s="3" t="str">
        <f>IF(Table1[[#This Row],[Mã khách hàng]]="","",VLOOKUP($A2840,Ma_KH!$A:$Q,Ma_KH!O$1,0))</f>
        <v>BRG - FUJIMART</v>
      </c>
      <c r="AE2840" s="3" t="str">
        <f>IF(Table1[[#This Row],[Mã khách hàng]]="","",VLOOKUP($A2840,Ma_KH!$A:$Q,Ma_KH!P$1,0))</f>
        <v>CÔNG TY TNHH BÁN LẺ FUJIMART VIỆT NAM</v>
      </c>
      <c r="AF2840" s="3" t="str">
        <f>VLOOKUP(A2840,Ma_KH!A:Q,Ma_KH!J$1,0)</f>
        <v>Vũ Anh Tuấn</v>
      </c>
    </row>
    <row r="2841" spans="1:32">
      <c r="A2841" s="242" t="s">
        <v>184</v>
      </c>
      <c r="B2841" s="242" t="s">
        <v>5155</v>
      </c>
      <c r="C2841" s="88">
        <v>45768</v>
      </c>
      <c r="D2841" s="89" t="s">
        <v>19688</v>
      </c>
      <c r="E2841" s="318">
        <v>45768</v>
      </c>
      <c r="F2841" s="242" t="s">
        <v>20648</v>
      </c>
      <c r="G2841" s="242" t="s">
        <v>5213</v>
      </c>
      <c r="H2841" s="241">
        <v>1036527</v>
      </c>
      <c r="I2841" s="241">
        <v>0</v>
      </c>
      <c r="J2841" s="241">
        <v>82922</v>
      </c>
      <c r="K2841" s="241">
        <v>1119449</v>
      </c>
      <c r="L2841" s="8" t="s">
        <v>24</v>
      </c>
      <c r="M2841" s="21">
        <v>45803</v>
      </c>
      <c r="O2841" s="278">
        <f>IF(Table1[[#This Row],[Phân loại]]="Tồn đầu kỳ",Table1[[#This Row],[Tổng giá trị]],0)</f>
        <v>0</v>
      </c>
      <c r="P2841" s="8">
        <f>IF(Table1[[#This Row],[Số còn phải thu ĐK]]&lt;&gt;0,0,IF(Table1[[#This Row],[Phân loại]]="Bán hàng",Table1[[#This Row],[Tổng giá trị]],-Table1[[#This Row],[Tổng giá trị]]))</f>
        <v>1119449</v>
      </c>
      <c r="Q2841" s="278">
        <f t="shared" si="466"/>
        <v>1119449</v>
      </c>
      <c r="R2841" s="8">
        <f>Table1[[#This Row],[Số còn phải thu ĐK]]+Table1[[#This Row],[Giá Trị HD sau CK]]-Table1[[#This Row],[Số tiền đã thu]]</f>
        <v>0</v>
      </c>
      <c r="S2841" s="7">
        <f>IF(Table1[[#This Row],[Ngày hóa đơn]]&lt;&gt;"",Table1[[#This Row],[Ngày hóa đơn]],Table1[[#This Row],[Ngày hạch toán]])</f>
        <v>45768</v>
      </c>
      <c r="T2841" s="8">
        <v>30</v>
      </c>
      <c r="U2841" s="7">
        <f>IF(Table1[[#This Row],[Ngày tính CN]]="","",S2841+T2841)</f>
        <v>45798</v>
      </c>
      <c r="V2841" s="71">
        <f ca="1">IF(Table1[[#This Row],[Hạn thanh toán]]="","",IF((U2841-NOW())&lt;0,0,(U2841-NOW())))</f>
        <v>0</v>
      </c>
      <c r="W2841" s="278"/>
      <c r="X2841" s="278" t="str">
        <f t="shared" ca="1" si="467"/>
        <v/>
      </c>
      <c r="Y2841" s="3" t="str">
        <f t="shared" si="468"/>
        <v>Đã thanh toán</v>
      </c>
      <c r="Z2841" s="250">
        <f>Table1[[#This Row],[Hạn thanh toán]]</f>
        <v>45798</v>
      </c>
      <c r="AA2841" s="250">
        <f>Table1[[#This Row],[Ngày Thanh toán]]</f>
        <v>45803</v>
      </c>
      <c r="AD2841" s="3" t="str">
        <f>IF(Table1[[#This Row],[Mã khách hàng]]="","",VLOOKUP($A2841,Ma_KH!$A:$Q,Ma_KH!O$1,0))</f>
        <v>BRG - FUJIMART</v>
      </c>
      <c r="AE2841" s="3" t="str">
        <f>IF(Table1[[#This Row],[Mã khách hàng]]="","",VLOOKUP($A2841,Ma_KH!$A:$Q,Ma_KH!P$1,0))</f>
        <v>CÔNG TY TNHH BÁN LẺ FUJIMART VIỆT NAM</v>
      </c>
      <c r="AF2841" s="3" t="str">
        <f>VLOOKUP(A2841,Ma_KH!A:Q,Ma_KH!J$1,0)</f>
        <v>Vũ Anh Tuấn</v>
      </c>
    </row>
    <row r="2842" spans="1:32">
      <c r="A2842" s="242" t="s">
        <v>184</v>
      </c>
      <c r="B2842" s="242" t="s">
        <v>5155</v>
      </c>
      <c r="C2842" s="90">
        <v>45768</v>
      </c>
      <c r="D2842" s="91" t="s">
        <v>19689</v>
      </c>
      <c r="E2842" s="318">
        <v>45768</v>
      </c>
      <c r="F2842" s="242" t="s">
        <v>20649</v>
      </c>
      <c r="G2842" s="242" t="s">
        <v>5343</v>
      </c>
      <c r="H2842" s="241">
        <v>1068994</v>
      </c>
      <c r="I2842" s="241">
        <v>0</v>
      </c>
      <c r="J2842" s="241">
        <v>85520</v>
      </c>
      <c r="K2842" s="241">
        <v>1154514</v>
      </c>
      <c r="L2842" s="8" t="s">
        <v>24</v>
      </c>
      <c r="M2842" s="21">
        <v>45803</v>
      </c>
      <c r="O2842" s="278">
        <f>IF(Table1[[#This Row],[Phân loại]]="Tồn đầu kỳ",Table1[[#This Row],[Tổng giá trị]],0)</f>
        <v>0</v>
      </c>
      <c r="P2842" s="8">
        <f>IF(Table1[[#This Row],[Số còn phải thu ĐK]]&lt;&gt;0,0,IF(Table1[[#This Row],[Phân loại]]="Bán hàng",Table1[[#This Row],[Tổng giá trị]],-Table1[[#This Row],[Tổng giá trị]]))</f>
        <v>1154514</v>
      </c>
      <c r="Q2842" s="278">
        <f t="shared" si="466"/>
        <v>1154514</v>
      </c>
      <c r="R2842" s="8">
        <f>Table1[[#This Row],[Số còn phải thu ĐK]]+Table1[[#This Row],[Giá Trị HD sau CK]]-Table1[[#This Row],[Số tiền đã thu]]</f>
        <v>0</v>
      </c>
      <c r="S2842" s="7">
        <f>IF(Table1[[#This Row],[Ngày hóa đơn]]&lt;&gt;"",Table1[[#This Row],[Ngày hóa đơn]],Table1[[#This Row],[Ngày hạch toán]])</f>
        <v>45768</v>
      </c>
      <c r="T2842" s="8">
        <v>30</v>
      </c>
      <c r="U2842" s="7">
        <f>IF(Table1[[#This Row],[Ngày tính CN]]="","",S2842+T2842)</f>
        <v>45798</v>
      </c>
      <c r="V2842" s="71">
        <f ca="1">IF(Table1[[#This Row],[Hạn thanh toán]]="","",IF((U2842-NOW())&lt;0,0,(U2842-NOW())))</f>
        <v>0</v>
      </c>
      <c r="W2842" s="278"/>
      <c r="X2842" s="278" t="str">
        <f t="shared" ca="1" si="467"/>
        <v/>
      </c>
      <c r="Y2842" s="3" t="str">
        <f t="shared" si="468"/>
        <v>Đã thanh toán</v>
      </c>
      <c r="Z2842" s="250">
        <f>Table1[[#This Row],[Hạn thanh toán]]</f>
        <v>45798</v>
      </c>
      <c r="AA2842" s="250">
        <f>Table1[[#This Row],[Ngày Thanh toán]]</f>
        <v>45803</v>
      </c>
      <c r="AD2842" s="3" t="str">
        <f>IF(Table1[[#This Row],[Mã khách hàng]]="","",VLOOKUP($A2842,Ma_KH!$A:$Q,Ma_KH!O$1,0))</f>
        <v>BRG - FUJIMART</v>
      </c>
      <c r="AE2842" s="3" t="str">
        <f>IF(Table1[[#This Row],[Mã khách hàng]]="","",VLOOKUP($A2842,Ma_KH!$A:$Q,Ma_KH!P$1,0))</f>
        <v>CÔNG TY TNHH BÁN LẺ FUJIMART VIỆT NAM</v>
      </c>
      <c r="AF2842" s="3" t="str">
        <f>VLOOKUP(A2842,Ma_KH!A:Q,Ma_KH!J$1,0)</f>
        <v>Vũ Anh Tuấn</v>
      </c>
    </row>
    <row r="2843" spans="1:32">
      <c r="A2843" s="242" t="s">
        <v>184</v>
      </c>
      <c r="B2843" s="242" t="s">
        <v>5155</v>
      </c>
      <c r="C2843" s="90">
        <v>45768</v>
      </c>
      <c r="D2843" s="91" t="s">
        <v>19690</v>
      </c>
      <c r="E2843" s="318">
        <v>45768</v>
      </c>
      <c r="F2843" s="242" t="s">
        <v>20650</v>
      </c>
      <c r="G2843" s="242" t="s">
        <v>5168</v>
      </c>
      <c r="H2843" s="241">
        <v>2428158</v>
      </c>
      <c r="I2843" s="241">
        <v>0</v>
      </c>
      <c r="J2843" s="241">
        <v>194253</v>
      </c>
      <c r="K2843" s="241">
        <v>2622411</v>
      </c>
      <c r="L2843" s="8" t="s">
        <v>24</v>
      </c>
      <c r="M2843" s="21">
        <v>45803</v>
      </c>
      <c r="O2843" s="278">
        <f>IF(Table1[[#This Row],[Phân loại]]="Tồn đầu kỳ",Table1[[#This Row],[Tổng giá trị]],0)</f>
        <v>0</v>
      </c>
      <c r="P2843" s="8">
        <f>IF(Table1[[#This Row],[Số còn phải thu ĐK]]&lt;&gt;0,0,IF(Table1[[#This Row],[Phân loại]]="Bán hàng",Table1[[#This Row],[Tổng giá trị]],-Table1[[#This Row],[Tổng giá trị]]))</f>
        <v>2622411</v>
      </c>
      <c r="Q2843" s="278">
        <f>IF(M2843&lt;&gt;"",IF(O2843&lt;&gt;0,O2843,P2843),0)</f>
        <v>2622411</v>
      </c>
      <c r="R2843" s="8">
        <f>Table1[[#This Row],[Số còn phải thu ĐK]]+Table1[[#This Row],[Giá Trị HD sau CK]]-Table1[[#This Row],[Số tiền đã thu]]</f>
        <v>0</v>
      </c>
      <c r="S2843" s="7">
        <f>IF(Table1[[#This Row],[Ngày hóa đơn]]&lt;&gt;"",Table1[[#This Row],[Ngày hóa đơn]],Table1[[#This Row],[Ngày hạch toán]])</f>
        <v>45768</v>
      </c>
      <c r="T2843" s="8">
        <v>30</v>
      </c>
      <c r="U2843" s="7">
        <f>IF(Table1[[#This Row],[Ngày tính CN]]="","",S2843+T2843)</f>
        <v>45798</v>
      </c>
      <c r="V2843" s="71">
        <f ca="1">IF(Table1[[#This Row],[Hạn thanh toán]]="","",IF((U2843-NOW())&lt;0,0,(U2843-NOW())))</f>
        <v>0</v>
      </c>
      <c r="W2843" s="278"/>
      <c r="X2843" s="278" t="str">
        <f ca="1">IF(OR($U2843="",$R2843=0),"",IF((U$4-NOW())&lt;0,-($U2843-NOW()),0))</f>
        <v/>
      </c>
      <c r="Y2843" s="3" t="str">
        <f>IF(R2843=0,"Đã thanh toán",IF(X2843="","",IF(X2843&lt;=0,"Chưa đến hạn thanh toán",IF(X2843&lt;=30,"Nợ quá hạn 30 ngày",IF(X2843&lt;=60,"Nợ quá hạn từ 30 ngày đến 60 ngày",IF(X2843&lt;=90,"Nợ quá hạn từ 60 ngày đến 90 ngày",IF(X2843&lt;=120,"Nợ quá hạn từ 90 ngày đến 120 ngày","Nợ quá hạn hơn 120 ngày có khả năng mất thanh toán")))))))</f>
        <v>Đã thanh toán</v>
      </c>
      <c r="Z2843" s="250">
        <f>Table1[[#This Row],[Hạn thanh toán]]</f>
        <v>45798</v>
      </c>
      <c r="AA2843" s="250">
        <f>Table1[[#This Row],[Ngày Thanh toán]]</f>
        <v>45803</v>
      </c>
      <c r="AD2843" s="3" t="str">
        <f>IF(Table1[[#This Row],[Mã khách hàng]]="","",VLOOKUP($A2843,Ma_KH!$A:$Q,Ma_KH!O$1,0))</f>
        <v>BRG - FUJIMART</v>
      </c>
      <c r="AE2843" s="3" t="str">
        <f>IF(Table1[[#This Row],[Mã khách hàng]]="","",VLOOKUP($A2843,Ma_KH!$A:$Q,Ma_KH!P$1,0))</f>
        <v>CÔNG TY TNHH BÁN LẺ FUJIMART VIỆT NAM</v>
      </c>
      <c r="AF2843" s="3" t="str">
        <f>VLOOKUP(A2843,Ma_KH!A:Q,Ma_KH!J$1,0)</f>
        <v>Vũ Anh Tuấn</v>
      </c>
    </row>
    <row r="2844" spans="1:32">
      <c r="A2844" s="242" t="s">
        <v>184</v>
      </c>
      <c r="B2844" s="242" t="s">
        <v>5155</v>
      </c>
      <c r="C2844" s="88">
        <v>45768</v>
      </c>
      <c r="D2844" s="89" t="s">
        <v>19691</v>
      </c>
      <c r="E2844" s="318">
        <v>45768</v>
      </c>
      <c r="F2844" s="242" t="s">
        <v>20651</v>
      </c>
      <c r="G2844" s="242" t="s">
        <v>5210</v>
      </c>
      <c r="H2844" s="241">
        <v>1121694</v>
      </c>
      <c r="I2844" s="241">
        <v>0</v>
      </c>
      <c r="J2844" s="241">
        <v>89736</v>
      </c>
      <c r="K2844" s="241">
        <v>1211430</v>
      </c>
      <c r="L2844" s="8" t="s">
        <v>24</v>
      </c>
      <c r="M2844" s="21">
        <v>45803</v>
      </c>
      <c r="O2844" s="278">
        <f>IF(Table1[[#This Row],[Phân loại]]="Tồn đầu kỳ",Table1[[#This Row],[Tổng giá trị]],0)</f>
        <v>0</v>
      </c>
      <c r="P2844" s="8">
        <f>IF(Table1[[#This Row],[Số còn phải thu ĐK]]&lt;&gt;0,0,IF(Table1[[#This Row],[Phân loại]]="Bán hàng",Table1[[#This Row],[Tổng giá trị]],-Table1[[#This Row],[Tổng giá trị]]))</f>
        <v>1211430</v>
      </c>
      <c r="Q2844" s="278">
        <f t="shared" ref="Q2844:Q2845" si="469">IF(M2844&lt;&gt;"",IF(O2844&lt;&gt;0,O2844,P2844),0)</f>
        <v>1211430</v>
      </c>
      <c r="R2844" s="8">
        <f>Table1[[#This Row],[Số còn phải thu ĐK]]+Table1[[#This Row],[Giá Trị HD sau CK]]-Table1[[#This Row],[Số tiền đã thu]]</f>
        <v>0</v>
      </c>
      <c r="S2844" s="7">
        <f>IF(Table1[[#This Row],[Ngày hóa đơn]]&lt;&gt;"",Table1[[#This Row],[Ngày hóa đơn]],Table1[[#This Row],[Ngày hạch toán]])</f>
        <v>45768</v>
      </c>
      <c r="T2844" s="8">
        <v>30</v>
      </c>
      <c r="U2844" s="7">
        <f>IF(Table1[[#This Row],[Ngày tính CN]]="","",S2844+T2844)</f>
        <v>45798</v>
      </c>
      <c r="V2844" s="71">
        <f ca="1">IF(Table1[[#This Row],[Hạn thanh toán]]="","",IF((U2844-NOW())&lt;0,0,(U2844-NOW())))</f>
        <v>0</v>
      </c>
      <c r="W2844" s="278"/>
      <c r="X2844" s="278" t="str">
        <f t="shared" ref="X2844:X2845" ca="1" si="470">IF(OR($U2844="",$R2844=0),"",IF((U$4-NOW())&lt;0,-($U2844-NOW()),0))</f>
        <v/>
      </c>
      <c r="Y2844" s="3" t="str">
        <f t="shared" ref="Y2844:Y2845" si="471">IF(R2844=0,"Đã thanh toán",IF(X2844="","",IF(X2844&lt;=0,"Chưa đến hạn thanh toán",IF(X2844&lt;=30,"Nợ quá hạn 30 ngày",IF(X2844&lt;=60,"Nợ quá hạn từ 30 ngày đến 60 ngày",IF(X2844&lt;=90,"Nợ quá hạn từ 60 ngày đến 90 ngày",IF(X2844&lt;=120,"Nợ quá hạn từ 90 ngày đến 120 ngày","Nợ quá hạn hơn 120 ngày có khả năng mất thanh toán")))))))</f>
        <v>Đã thanh toán</v>
      </c>
      <c r="Z2844" s="250">
        <f>Table1[[#This Row],[Hạn thanh toán]]</f>
        <v>45798</v>
      </c>
      <c r="AA2844" s="250">
        <f>Table1[[#This Row],[Ngày Thanh toán]]</f>
        <v>45803</v>
      </c>
      <c r="AD2844" s="3" t="str">
        <f>IF(Table1[[#This Row],[Mã khách hàng]]="","",VLOOKUP($A2844,Ma_KH!$A:$Q,Ma_KH!O$1,0))</f>
        <v>BRG - FUJIMART</v>
      </c>
      <c r="AE2844" s="3" t="str">
        <f>IF(Table1[[#This Row],[Mã khách hàng]]="","",VLOOKUP($A2844,Ma_KH!$A:$Q,Ma_KH!P$1,0))</f>
        <v>CÔNG TY TNHH BÁN LẺ FUJIMART VIỆT NAM</v>
      </c>
      <c r="AF2844" s="3" t="str">
        <f>VLOOKUP(A2844,Ma_KH!A:Q,Ma_KH!J$1,0)</f>
        <v>Vũ Anh Tuấn</v>
      </c>
    </row>
    <row r="2845" spans="1:32">
      <c r="A2845" s="242" t="s">
        <v>184</v>
      </c>
      <c r="B2845" s="242" t="s">
        <v>5155</v>
      </c>
      <c r="C2845" s="90">
        <v>45768</v>
      </c>
      <c r="D2845" s="91" t="s">
        <v>19692</v>
      </c>
      <c r="E2845" s="318">
        <v>45768</v>
      </c>
      <c r="F2845" s="242" t="s">
        <v>20652</v>
      </c>
      <c r="G2845" s="242" t="s">
        <v>5228</v>
      </c>
      <c r="H2845" s="241">
        <v>624635</v>
      </c>
      <c r="I2845" s="241">
        <v>0</v>
      </c>
      <c r="J2845" s="241">
        <v>49971</v>
      </c>
      <c r="K2845" s="241">
        <v>674606</v>
      </c>
      <c r="L2845" s="8" t="s">
        <v>24</v>
      </c>
      <c r="M2845" s="21">
        <v>45803</v>
      </c>
      <c r="O2845" s="278">
        <f>IF(Table1[[#This Row],[Phân loại]]="Tồn đầu kỳ",Table1[[#This Row],[Tổng giá trị]],0)</f>
        <v>0</v>
      </c>
      <c r="P2845" s="8">
        <f>IF(Table1[[#This Row],[Số còn phải thu ĐK]]&lt;&gt;0,0,IF(Table1[[#This Row],[Phân loại]]="Bán hàng",Table1[[#This Row],[Tổng giá trị]],-Table1[[#This Row],[Tổng giá trị]]))</f>
        <v>674606</v>
      </c>
      <c r="Q2845" s="278">
        <f t="shared" si="469"/>
        <v>674606</v>
      </c>
      <c r="R2845" s="8">
        <f>Table1[[#This Row],[Số còn phải thu ĐK]]+Table1[[#This Row],[Giá Trị HD sau CK]]-Table1[[#This Row],[Số tiền đã thu]]</f>
        <v>0</v>
      </c>
      <c r="S2845" s="7">
        <f>IF(Table1[[#This Row],[Ngày hóa đơn]]&lt;&gt;"",Table1[[#This Row],[Ngày hóa đơn]],Table1[[#This Row],[Ngày hạch toán]])</f>
        <v>45768</v>
      </c>
      <c r="T2845" s="8">
        <v>30</v>
      </c>
      <c r="U2845" s="7">
        <f>IF(Table1[[#This Row],[Ngày tính CN]]="","",S2845+T2845)</f>
        <v>45798</v>
      </c>
      <c r="V2845" s="71">
        <f ca="1">IF(Table1[[#This Row],[Hạn thanh toán]]="","",IF((U2845-NOW())&lt;0,0,(U2845-NOW())))</f>
        <v>0</v>
      </c>
      <c r="W2845" s="278"/>
      <c r="X2845" s="278" t="str">
        <f t="shared" ca="1" si="470"/>
        <v/>
      </c>
      <c r="Y2845" s="3" t="str">
        <f t="shared" si="471"/>
        <v>Đã thanh toán</v>
      </c>
      <c r="Z2845" s="250">
        <f>Table1[[#This Row],[Hạn thanh toán]]</f>
        <v>45798</v>
      </c>
      <c r="AA2845" s="250">
        <f>Table1[[#This Row],[Ngày Thanh toán]]</f>
        <v>45803</v>
      </c>
      <c r="AD2845" s="3" t="str">
        <f>IF(Table1[[#This Row],[Mã khách hàng]]="","",VLOOKUP($A2845,Ma_KH!$A:$Q,Ma_KH!O$1,0))</f>
        <v>BRG - FUJIMART</v>
      </c>
      <c r="AE2845" s="3" t="str">
        <f>IF(Table1[[#This Row],[Mã khách hàng]]="","",VLOOKUP($A2845,Ma_KH!$A:$Q,Ma_KH!P$1,0))</f>
        <v>CÔNG TY TNHH BÁN LẺ FUJIMART VIỆT NAM</v>
      </c>
      <c r="AF2845" s="3" t="str">
        <f>VLOOKUP(A2845,Ma_KH!A:Q,Ma_KH!J$1,0)</f>
        <v>Vũ Anh Tuấn</v>
      </c>
    </row>
    <row r="2846" spans="1:32">
      <c r="A2846" s="242" t="s">
        <v>184</v>
      </c>
      <c r="B2846" s="242" t="s">
        <v>5155</v>
      </c>
      <c r="C2846" s="88">
        <v>45768</v>
      </c>
      <c r="D2846" s="89" t="s">
        <v>19693</v>
      </c>
      <c r="E2846" s="318">
        <v>45768</v>
      </c>
      <c r="F2846" s="242" t="s">
        <v>20653</v>
      </c>
      <c r="G2846" s="242" t="s">
        <v>5186</v>
      </c>
      <c r="H2846" s="241">
        <v>3457450</v>
      </c>
      <c r="I2846" s="241">
        <v>0</v>
      </c>
      <c r="J2846" s="241">
        <v>276596</v>
      </c>
      <c r="K2846" s="241">
        <v>3734046</v>
      </c>
      <c r="L2846" s="8" t="s">
        <v>24</v>
      </c>
      <c r="M2846" s="21">
        <v>45803</v>
      </c>
      <c r="O2846" s="278">
        <f>IF(Table1[[#This Row],[Phân loại]]="Tồn đầu kỳ",Table1[[#This Row],[Tổng giá trị]],0)</f>
        <v>0</v>
      </c>
      <c r="P2846" s="8">
        <f>IF(Table1[[#This Row],[Số còn phải thu ĐK]]&lt;&gt;0,0,IF(Table1[[#This Row],[Phân loại]]="Bán hàng",Table1[[#This Row],[Tổng giá trị]],-Table1[[#This Row],[Tổng giá trị]]))</f>
        <v>3734046</v>
      </c>
      <c r="Q2846" s="278">
        <f t="shared" ref="Q2846:Q2847" si="472">IF(M2846&lt;&gt;"",IF(O2846&lt;&gt;0,O2846,P2846),0)</f>
        <v>3734046</v>
      </c>
      <c r="R2846" s="8">
        <f>Table1[[#This Row],[Số còn phải thu ĐK]]+Table1[[#This Row],[Giá Trị HD sau CK]]-Table1[[#This Row],[Số tiền đã thu]]</f>
        <v>0</v>
      </c>
      <c r="S2846" s="7">
        <f>IF(Table1[[#This Row],[Ngày hóa đơn]]&lt;&gt;"",Table1[[#This Row],[Ngày hóa đơn]],Table1[[#This Row],[Ngày hạch toán]])</f>
        <v>45768</v>
      </c>
      <c r="T2846" s="8">
        <v>30</v>
      </c>
      <c r="U2846" s="7">
        <f>IF(Table1[[#This Row],[Ngày tính CN]]="","",S2846+T2846)</f>
        <v>45798</v>
      </c>
      <c r="V2846" s="71">
        <f ca="1">IF(Table1[[#This Row],[Hạn thanh toán]]="","",IF((U2846-NOW())&lt;0,0,(U2846-NOW())))</f>
        <v>0</v>
      </c>
      <c r="W2846" s="278"/>
      <c r="X2846" s="278" t="str">
        <f t="shared" ref="X2846:X2847" ca="1" si="473">IF(OR($U2846="",$R2846=0),"",IF((U$4-NOW())&lt;0,-($U2846-NOW()),0))</f>
        <v/>
      </c>
      <c r="Y2846" s="3" t="str">
        <f t="shared" ref="Y2846:Y2847" si="474">IF(R2846=0,"Đã thanh toán",IF(X2846="","",IF(X2846&lt;=0,"Chưa đến hạn thanh toán",IF(X2846&lt;=30,"Nợ quá hạn 30 ngày",IF(X2846&lt;=60,"Nợ quá hạn từ 30 ngày đến 60 ngày",IF(X2846&lt;=90,"Nợ quá hạn từ 60 ngày đến 90 ngày",IF(X2846&lt;=120,"Nợ quá hạn từ 90 ngày đến 120 ngày","Nợ quá hạn hơn 120 ngày có khả năng mất thanh toán")))))))</f>
        <v>Đã thanh toán</v>
      </c>
      <c r="Z2846" s="250">
        <f>Table1[[#This Row],[Hạn thanh toán]]</f>
        <v>45798</v>
      </c>
      <c r="AA2846" s="250">
        <f>Table1[[#This Row],[Ngày Thanh toán]]</f>
        <v>45803</v>
      </c>
      <c r="AD2846" s="3" t="str">
        <f>IF(Table1[[#This Row],[Mã khách hàng]]="","",VLOOKUP($A2846,Ma_KH!$A:$Q,Ma_KH!O$1,0))</f>
        <v>BRG - FUJIMART</v>
      </c>
      <c r="AE2846" s="3" t="str">
        <f>IF(Table1[[#This Row],[Mã khách hàng]]="","",VLOOKUP($A2846,Ma_KH!$A:$Q,Ma_KH!P$1,0))</f>
        <v>CÔNG TY TNHH BÁN LẺ FUJIMART VIỆT NAM</v>
      </c>
      <c r="AF2846" s="3" t="str">
        <f>VLOOKUP(A2846,Ma_KH!A:Q,Ma_KH!J$1,0)</f>
        <v>Vũ Anh Tuấn</v>
      </c>
    </row>
    <row r="2847" spans="1:32">
      <c r="A2847" s="242" t="s">
        <v>184</v>
      </c>
      <c r="B2847" s="242" t="s">
        <v>5155</v>
      </c>
      <c r="C2847" s="90">
        <v>45768</v>
      </c>
      <c r="D2847" s="91" t="s">
        <v>19694</v>
      </c>
      <c r="E2847" s="318">
        <v>45768</v>
      </c>
      <c r="F2847" s="242" t="s">
        <v>20654</v>
      </c>
      <c r="G2847" s="242" t="s">
        <v>5250</v>
      </c>
      <c r="H2847" s="241">
        <v>709941</v>
      </c>
      <c r="I2847" s="241">
        <v>0</v>
      </c>
      <c r="J2847" s="241">
        <v>56795</v>
      </c>
      <c r="K2847" s="241">
        <v>766736</v>
      </c>
      <c r="L2847" s="8" t="s">
        <v>24</v>
      </c>
      <c r="M2847" s="21">
        <v>45803</v>
      </c>
      <c r="O2847" s="278">
        <f>IF(Table1[[#This Row],[Phân loại]]="Tồn đầu kỳ",Table1[[#This Row],[Tổng giá trị]],0)</f>
        <v>0</v>
      </c>
      <c r="P2847" s="8">
        <f>IF(Table1[[#This Row],[Số còn phải thu ĐK]]&lt;&gt;0,0,IF(Table1[[#This Row],[Phân loại]]="Bán hàng",Table1[[#This Row],[Tổng giá trị]],-Table1[[#This Row],[Tổng giá trị]]))</f>
        <v>766736</v>
      </c>
      <c r="Q2847" s="278">
        <f t="shared" si="472"/>
        <v>766736</v>
      </c>
      <c r="R2847" s="8">
        <f>Table1[[#This Row],[Số còn phải thu ĐK]]+Table1[[#This Row],[Giá Trị HD sau CK]]-Table1[[#This Row],[Số tiền đã thu]]</f>
        <v>0</v>
      </c>
      <c r="S2847" s="7">
        <f>IF(Table1[[#This Row],[Ngày hóa đơn]]&lt;&gt;"",Table1[[#This Row],[Ngày hóa đơn]],Table1[[#This Row],[Ngày hạch toán]])</f>
        <v>45768</v>
      </c>
      <c r="T2847" s="8">
        <v>30</v>
      </c>
      <c r="U2847" s="7">
        <f>IF(Table1[[#This Row],[Ngày tính CN]]="","",S2847+T2847)</f>
        <v>45798</v>
      </c>
      <c r="V2847" s="71">
        <f ca="1">IF(Table1[[#This Row],[Hạn thanh toán]]="","",IF((U2847-NOW())&lt;0,0,(U2847-NOW())))</f>
        <v>0</v>
      </c>
      <c r="W2847" s="278"/>
      <c r="X2847" s="278" t="str">
        <f t="shared" ca="1" si="473"/>
        <v/>
      </c>
      <c r="Y2847" s="3" t="str">
        <f t="shared" si="474"/>
        <v>Đã thanh toán</v>
      </c>
      <c r="Z2847" s="250">
        <f>Table1[[#This Row],[Hạn thanh toán]]</f>
        <v>45798</v>
      </c>
      <c r="AA2847" s="250">
        <f>Table1[[#This Row],[Ngày Thanh toán]]</f>
        <v>45803</v>
      </c>
      <c r="AD2847" s="3" t="str">
        <f>IF(Table1[[#This Row],[Mã khách hàng]]="","",VLOOKUP($A2847,Ma_KH!$A:$Q,Ma_KH!O$1,0))</f>
        <v>BRG - FUJIMART</v>
      </c>
      <c r="AE2847" s="3" t="str">
        <f>IF(Table1[[#This Row],[Mã khách hàng]]="","",VLOOKUP($A2847,Ma_KH!$A:$Q,Ma_KH!P$1,0))</f>
        <v>CÔNG TY TNHH BÁN LẺ FUJIMART VIỆT NAM</v>
      </c>
      <c r="AF2847" s="3" t="str">
        <f>VLOOKUP(A2847,Ma_KH!A:Q,Ma_KH!J$1,0)</f>
        <v>Vũ Anh Tuấn</v>
      </c>
    </row>
    <row r="2848" spans="1:32">
      <c r="A2848" s="242" t="s">
        <v>184</v>
      </c>
      <c r="B2848" s="242" t="s">
        <v>5155</v>
      </c>
      <c r="C2848" s="90">
        <v>45769</v>
      </c>
      <c r="D2848" s="91" t="s">
        <v>19695</v>
      </c>
      <c r="E2848" s="318">
        <v>45769</v>
      </c>
      <c r="F2848" s="242" t="s">
        <v>20655</v>
      </c>
      <c r="G2848" s="242" t="s">
        <v>5323</v>
      </c>
      <c r="H2848" s="241">
        <v>1872958</v>
      </c>
      <c r="I2848" s="241">
        <v>0</v>
      </c>
      <c r="J2848" s="241">
        <v>149837</v>
      </c>
      <c r="K2848" s="241">
        <v>2022795</v>
      </c>
      <c r="L2848" s="8" t="s">
        <v>24</v>
      </c>
      <c r="M2848" s="21">
        <v>45803</v>
      </c>
      <c r="O2848" s="278">
        <f>IF(Table1[[#This Row],[Phân loại]]="Tồn đầu kỳ",Table1[[#This Row],[Tổng giá trị]],0)</f>
        <v>0</v>
      </c>
      <c r="P2848" s="8">
        <f>IF(Table1[[#This Row],[Số còn phải thu ĐK]]&lt;&gt;0,0,IF(Table1[[#This Row],[Phân loại]]="Bán hàng",Table1[[#This Row],[Tổng giá trị]],-Table1[[#This Row],[Tổng giá trị]]))</f>
        <v>2022795</v>
      </c>
      <c r="Q2848" s="278">
        <f>IF(M2848&lt;&gt;"",IF(O2848&lt;&gt;0,O2848,P2848),0)</f>
        <v>2022795</v>
      </c>
      <c r="R2848" s="8">
        <f>Table1[[#This Row],[Số còn phải thu ĐK]]+Table1[[#This Row],[Giá Trị HD sau CK]]-Table1[[#This Row],[Số tiền đã thu]]</f>
        <v>0</v>
      </c>
      <c r="S2848" s="7">
        <f>IF(Table1[[#This Row],[Ngày hóa đơn]]&lt;&gt;"",Table1[[#This Row],[Ngày hóa đơn]],Table1[[#This Row],[Ngày hạch toán]])</f>
        <v>45769</v>
      </c>
      <c r="T2848" s="8">
        <v>30</v>
      </c>
      <c r="U2848" s="7">
        <f>IF(Table1[[#This Row],[Ngày tính CN]]="","",S2848+T2848)</f>
        <v>45799</v>
      </c>
      <c r="V2848" s="71">
        <f ca="1">IF(Table1[[#This Row],[Hạn thanh toán]]="","",IF((U2848-NOW())&lt;0,0,(U2848-NOW())))</f>
        <v>0</v>
      </c>
      <c r="W2848" s="278"/>
      <c r="X2848" s="278" t="str">
        <f ca="1">IF(OR($U2848="",$R2848=0),"",IF((U$4-NOW())&lt;0,-($U2848-NOW()),0))</f>
        <v/>
      </c>
      <c r="Y2848" s="3" t="str">
        <f>IF(R2848=0,"Đã thanh toán",IF(X2848="","",IF(X2848&lt;=0,"Chưa đến hạn thanh toán",IF(X2848&lt;=30,"Nợ quá hạn 30 ngày",IF(X2848&lt;=60,"Nợ quá hạn từ 30 ngày đến 60 ngày",IF(X2848&lt;=90,"Nợ quá hạn từ 60 ngày đến 90 ngày",IF(X2848&lt;=120,"Nợ quá hạn từ 90 ngày đến 120 ngày","Nợ quá hạn hơn 120 ngày có khả năng mất thanh toán")))))))</f>
        <v>Đã thanh toán</v>
      </c>
      <c r="Z2848" s="250">
        <f>Table1[[#This Row],[Hạn thanh toán]]</f>
        <v>45799</v>
      </c>
      <c r="AA2848" s="250">
        <f>Table1[[#This Row],[Ngày Thanh toán]]</f>
        <v>45803</v>
      </c>
      <c r="AD2848" s="3" t="str">
        <f>IF(Table1[[#This Row],[Mã khách hàng]]="","",VLOOKUP($A2848,Ma_KH!$A:$Q,Ma_KH!O$1,0))</f>
        <v>BRG - FUJIMART</v>
      </c>
      <c r="AE2848" s="3" t="str">
        <f>IF(Table1[[#This Row],[Mã khách hàng]]="","",VLOOKUP($A2848,Ma_KH!$A:$Q,Ma_KH!P$1,0))</f>
        <v>CÔNG TY TNHH BÁN LẺ FUJIMART VIỆT NAM</v>
      </c>
      <c r="AF2848" s="3" t="str">
        <f>VLOOKUP(A2848,Ma_KH!A:Q,Ma_KH!J$1,0)</f>
        <v>Vũ Anh Tuấn</v>
      </c>
    </row>
    <row r="2849" spans="1:32">
      <c r="A2849" s="242" t="s">
        <v>184</v>
      </c>
      <c r="B2849" s="242" t="s">
        <v>5155</v>
      </c>
      <c r="C2849" s="88">
        <v>45770</v>
      </c>
      <c r="D2849" s="89" t="s">
        <v>19696</v>
      </c>
      <c r="E2849" s="318">
        <v>45770</v>
      </c>
      <c r="F2849" s="242" t="s">
        <v>20656</v>
      </c>
      <c r="G2849" s="242" t="s">
        <v>5205</v>
      </c>
      <c r="H2849" s="241">
        <v>1419061</v>
      </c>
      <c r="I2849" s="241">
        <v>0</v>
      </c>
      <c r="J2849" s="241">
        <v>113525</v>
      </c>
      <c r="K2849" s="241">
        <v>1532586</v>
      </c>
      <c r="L2849" s="8" t="s">
        <v>24</v>
      </c>
      <c r="M2849" s="21">
        <v>45803</v>
      </c>
      <c r="O2849" s="278">
        <f>IF(Table1[[#This Row],[Phân loại]]="Tồn đầu kỳ",Table1[[#This Row],[Tổng giá trị]],0)</f>
        <v>0</v>
      </c>
      <c r="P2849" s="8">
        <f>IF(Table1[[#This Row],[Số còn phải thu ĐK]]&lt;&gt;0,0,IF(Table1[[#This Row],[Phân loại]]="Bán hàng",Table1[[#This Row],[Tổng giá trị]],-Table1[[#This Row],[Tổng giá trị]]))</f>
        <v>1532586</v>
      </c>
      <c r="Q2849" s="278">
        <f t="shared" ref="Q2849:Q2850" si="475">IF(M2849&lt;&gt;"",IF(O2849&lt;&gt;0,O2849,P2849),0)</f>
        <v>1532586</v>
      </c>
      <c r="R2849" s="8">
        <f>Table1[[#This Row],[Số còn phải thu ĐK]]+Table1[[#This Row],[Giá Trị HD sau CK]]-Table1[[#This Row],[Số tiền đã thu]]</f>
        <v>0</v>
      </c>
      <c r="S2849" s="7">
        <f>IF(Table1[[#This Row],[Ngày hóa đơn]]&lt;&gt;"",Table1[[#This Row],[Ngày hóa đơn]],Table1[[#This Row],[Ngày hạch toán]])</f>
        <v>45770</v>
      </c>
      <c r="T2849" s="8">
        <v>30</v>
      </c>
      <c r="U2849" s="7">
        <f>IF(Table1[[#This Row],[Ngày tính CN]]="","",S2849+T2849)</f>
        <v>45800</v>
      </c>
      <c r="V2849" s="71">
        <f ca="1">IF(Table1[[#This Row],[Hạn thanh toán]]="","",IF((U2849-NOW())&lt;0,0,(U2849-NOW())))</f>
        <v>0</v>
      </c>
      <c r="W2849" s="278"/>
      <c r="X2849" s="278" t="str">
        <f t="shared" ref="X2849:X2850" ca="1" si="476">IF(OR($U2849="",$R2849=0),"",IF((U$4-NOW())&lt;0,-($U2849-NOW()),0))</f>
        <v/>
      </c>
      <c r="Y2849" s="3" t="str">
        <f t="shared" ref="Y2849:Y2850" si="477">IF(R2849=0,"Đã thanh toán",IF(X2849="","",IF(X2849&lt;=0,"Chưa đến hạn thanh toán",IF(X2849&lt;=30,"Nợ quá hạn 30 ngày",IF(X2849&lt;=60,"Nợ quá hạn từ 30 ngày đến 60 ngày",IF(X2849&lt;=90,"Nợ quá hạn từ 60 ngày đến 90 ngày",IF(X2849&lt;=120,"Nợ quá hạn từ 90 ngày đến 120 ngày","Nợ quá hạn hơn 120 ngày có khả năng mất thanh toán")))))))</f>
        <v>Đã thanh toán</v>
      </c>
      <c r="Z2849" s="250">
        <f>Table1[[#This Row],[Hạn thanh toán]]</f>
        <v>45800</v>
      </c>
      <c r="AA2849" s="250">
        <f>Table1[[#This Row],[Ngày Thanh toán]]</f>
        <v>45803</v>
      </c>
      <c r="AD2849" s="3" t="str">
        <f>IF(Table1[[#This Row],[Mã khách hàng]]="","",VLOOKUP($A2849,Ma_KH!$A:$Q,Ma_KH!O$1,0))</f>
        <v>BRG - FUJIMART</v>
      </c>
      <c r="AE2849" s="3" t="str">
        <f>IF(Table1[[#This Row],[Mã khách hàng]]="","",VLOOKUP($A2849,Ma_KH!$A:$Q,Ma_KH!P$1,0))</f>
        <v>CÔNG TY TNHH BÁN LẺ FUJIMART VIỆT NAM</v>
      </c>
      <c r="AF2849" s="3" t="str">
        <f>VLOOKUP(A2849,Ma_KH!A:Q,Ma_KH!J$1,0)</f>
        <v>Vũ Anh Tuấn</v>
      </c>
    </row>
    <row r="2850" spans="1:32">
      <c r="A2850" s="242" t="s">
        <v>184</v>
      </c>
      <c r="B2850" s="242" t="s">
        <v>5155</v>
      </c>
      <c r="C2850" s="90">
        <v>45770</v>
      </c>
      <c r="D2850" s="91" t="s">
        <v>19697</v>
      </c>
      <c r="E2850" s="318">
        <v>45770</v>
      </c>
      <c r="F2850" s="242" t="s">
        <v>20657</v>
      </c>
      <c r="G2850" s="242" t="s">
        <v>5190</v>
      </c>
      <c r="H2850" s="241">
        <v>736632</v>
      </c>
      <c r="I2850" s="241">
        <v>0</v>
      </c>
      <c r="J2850" s="241">
        <v>58931</v>
      </c>
      <c r="K2850" s="241">
        <v>795563</v>
      </c>
      <c r="L2850" s="8" t="s">
        <v>24</v>
      </c>
      <c r="M2850" s="21">
        <v>45803</v>
      </c>
      <c r="O2850" s="278">
        <f>IF(Table1[[#This Row],[Phân loại]]="Tồn đầu kỳ",Table1[[#This Row],[Tổng giá trị]],0)</f>
        <v>0</v>
      </c>
      <c r="P2850" s="8">
        <f>IF(Table1[[#This Row],[Số còn phải thu ĐK]]&lt;&gt;0,0,IF(Table1[[#This Row],[Phân loại]]="Bán hàng",Table1[[#This Row],[Tổng giá trị]],-Table1[[#This Row],[Tổng giá trị]]))</f>
        <v>795563</v>
      </c>
      <c r="Q2850" s="278">
        <f t="shared" si="475"/>
        <v>795563</v>
      </c>
      <c r="R2850" s="8">
        <f>Table1[[#This Row],[Số còn phải thu ĐK]]+Table1[[#This Row],[Giá Trị HD sau CK]]-Table1[[#This Row],[Số tiền đã thu]]</f>
        <v>0</v>
      </c>
      <c r="S2850" s="7">
        <f>IF(Table1[[#This Row],[Ngày hóa đơn]]&lt;&gt;"",Table1[[#This Row],[Ngày hóa đơn]],Table1[[#This Row],[Ngày hạch toán]])</f>
        <v>45770</v>
      </c>
      <c r="T2850" s="8">
        <v>30</v>
      </c>
      <c r="U2850" s="7">
        <f>IF(Table1[[#This Row],[Ngày tính CN]]="","",S2850+T2850)</f>
        <v>45800</v>
      </c>
      <c r="V2850" s="71">
        <f ca="1">IF(Table1[[#This Row],[Hạn thanh toán]]="","",IF((U2850-NOW())&lt;0,0,(U2850-NOW())))</f>
        <v>0</v>
      </c>
      <c r="W2850" s="278"/>
      <c r="X2850" s="278" t="str">
        <f t="shared" ca="1" si="476"/>
        <v/>
      </c>
      <c r="Y2850" s="3" t="str">
        <f t="shared" si="477"/>
        <v>Đã thanh toán</v>
      </c>
      <c r="Z2850" s="250">
        <f>Table1[[#This Row],[Hạn thanh toán]]</f>
        <v>45800</v>
      </c>
      <c r="AA2850" s="250">
        <f>Table1[[#This Row],[Ngày Thanh toán]]</f>
        <v>45803</v>
      </c>
      <c r="AD2850" s="3" t="str">
        <f>IF(Table1[[#This Row],[Mã khách hàng]]="","",VLOOKUP($A2850,Ma_KH!$A:$Q,Ma_KH!O$1,0))</f>
        <v>BRG - FUJIMART</v>
      </c>
      <c r="AE2850" s="3" t="str">
        <f>IF(Table1[[#This Row],[Mã khách hàng]]="","",VLOOKUP($A2850,Ma_KH!$A:$Q,Ma_KH!P$1,0))</f>
        <v>CÔNG TY TNHH BÁN LẺ FUJIMART VIỆT NAM</v>
      </c>
      <c r="AF2850" s="3" t="str">
        <f>VLOOKUP(A2850,Ma_KH!A:Q,Ma_KH!J$1,0)</f>
        <v>Vũ Anh Tuấn</v>
      </c>
    </row>
    <row r="2851" spans="1:32">
      <c r="A2851" s="242" t="s">
        <v>184</v>
      </c>
      <c r="B2851" s="242" t="s">
        <v>5155</v>
      </c>
      <c r="C2851" s="90">
        <v>45770</v>
      </c>
      <c r="D2851" s="91" t="s">
        <v>19698</v>
      </c>
      <c r="E2851" s="318">
        <v>45770</v>
      </c>
      <c r="F2851" s="242" t="s">
        <v>20658</v>
      </c>
      <c r="G2851" s="242" t="s">
        <v>5345</v>
      </c>
      <c r="H2851" s="241">
        <v>2069125</v>
      </c>
      <c r="I2851" s="241">
        <v>0</v>
      </c>
      <c r="J2851" s="241">
        <v>165530</v>
      </c>
      <c r="K2851" s="241">
        <v>2234655</v>
      </c>
      <c r="L2851" s="8" t="s">
        <v>24</v>
      </c>
      <c r="M2851" s="21">
        <v>45803</v>
      </c>
      <c r="O2851" s="278">
        <f>IF(Table1[[#This Row],[Phân loại]]="Tồn đầu kỳ",Table1[[#This Row],[Tổng giá trị]],0)</f>
        <v>0</v>
      </c>
      <c r="P2851" s="8">
        <f>IF(Table1[[#This Row],[Số còn phải thu ĐK]]&lt;&gt;0,0,IF(Table1[[#This Row],[Phân loại]]="Bán hàng",Table1[[#This Row],[Tổng giá trị]],-Table1[[#This Row],[Tổng giá trị]]))</f>
        <v>2234655</v>
      </c>
      <c r="Q2851" s="278">
        <f>IF(M2851&lt;&gt;"",IF(O2851&lt;&gt;0,O2851,P2851),0)</f>
        <v>2234655</v>
      </c>
      <c r="R2851" s="8">
        <f>Table1[[#This Row],[Số còn phải thu ĐK]]+Table1[[#This Row],[Giá Trị HD sau CK]]-Table1[[#This Row],[Số tiền đã thu]]</f>
        <v>0</v>
      </c>
      <c r="S2851" s="7">
        <f>IF(Table1[[#This Row],[Ngày hóa đơn]]&lt;&gt;"",Table1[[#This Row],[Ngày hóa đơn]],Table1[[#This Row],[Ngày hạch toán]])</f>
        <v>45770</v>
      </c>
      <c r="T2851" s="8">
        <v>30</v>
      </c>
      <c r="U2851" s="7">
        <f>IF(Table1[[#This Row],[Ngày tính CN]]="","",S2851+T2851)</f>
        <v>45800</v>
      </c>
      <c r="V2851" s="71">
        <f ca="1">IF(Table1[[#This Row],[Hạn thanh toán]]="","",IF((U2851-NOW())&lt;0,0,(U2851-NOW())))</f>
        <v>0</v>
      </c>
      <c r="W2851" s="278"/>
      <c r="X2851" s="278" t="str">
        <f ca="1">IF(OR($U2851="",$R2851=0),"",IF((U$4-NOW())&lt;0,-($U2851-NOW()),0))</f>
        <v/>
      </c>
      <c r="Y2851" s="3" t="str">
        <f>IF(R2851=0,"Đã thanh toán",IF(X2851="","",IF(X2851&lt;=0,"Chưa đến hạn thanh toán",IF(X2851&lt;=30,"Nợ quá hạn 30 ngày",IF(X2851&lt;=60,"Nợ quá hạn từ 30 ngày đến 60 ngày",IF(X2851&lt;=90,"Nợ quá hạn từ 60 ngày đến 90 ngày",IF(X2851&lt;=120,"Nợ quá hạn từ 90 ngày đến 120 ngày","Nợ quá hạn hơn 120 ngày có khả năng mất thanh toán")))))))</f>
        <v>Đã thanh toán</v>
      </c>
      <c r="Z2851" s="250">
        <f>Table1[[#This Row],[Hạn thanh toán]]</f>
        <v>45800</v>
      </c>
      <c r="AA2851" s="250">
        <f>Table1[[#This Row],[Ngày Thanh toán]]</f>
        <v>45803</v>
      </c>
      <c r="AD2851" s="3" t="str">
        <f>IF(Table1[[#This Row],[Mã khách hàng]]="","",VLOOKUP($A2851,Ma_KH!$A:$Q,Ma_KH!O$1,0))</f>
        <v>BRG - FUJIMART</v>
      </c>
      <c r="AE2851" s="3" t="str">
        <f>IF(Table1[[#This Row],[Mã khách hàng]]="","",VLOOKUP($A2851,Ma_KH!$A:$Q,Ma_KH!P$1,0))</f>
        <v>CÔNG TY TNHH BÁN LẺ FUJIMART VIỆT NAM</v>
      </c>
      <c r="AF2851" s="3" t="str">
        <f>VLOOKUP(A2851,Ma_KH!A:Q,Ma_KH!J$1,0)</f>
        <v>Vũ Anh Tuấn</v>
      </c>
    </row>
    <row r="2852" spans="1:32">
      <c r="A2852" s="242" t="s">
        <v>184</v>
      </c>
      <c r="B2852" s="242" t="s">
        <v>5155</v>
      </c>
      <c r="C2852" s="88">
        <v>45771</v>
      </c>
      <c r="D2852" s="89" t="s">
        <v>19699</v>
      </c>
      <c r="E2852" s="318">
        <v>45771</v>
      </c>
      <c r="F2852" s="242" t="s">
        <v>20659</v>
      </c>
      <c r="G2852" s="242" t="s">
        <v>5215</v>
      </c>
      <c r="H2852" s="241">
        <v>1300945</v>
      </c>
      <c r="I2852" s="241">
        <v>0</v>
      </c>
      <c r="J2852" s="241">
        <v>104076</v>
      </c>
      <c r="K2852" s="241">
        <v>1405021</v>
      </c>
      <c r="L2852" s="8" t="s">
        <v>24</v>
      </c>
      <c r="M2852" s="21">
        <v>45803</v>
      </c>
      <c r="O2852" s="278">
        <f>IF(Table1[[#This Row],[Phân loại]]="Tồn đầu kỳ",Table1[[#This Row],[Tổng giá trị]],0)</f>
        <v>0</v>
      </c>
      <c r="P2852" s="8">
        <f>IF(Table1[[#This Row],[Số còn phải thu ĐK]]&lt;&gt;0,0,IF(Table1[[#This Row],[Phân loại]]="Bán hàng",Table1[[#This Row],[Tổng giá trị]],-Table1[[#This Row],[Tổng giá trị]]))</f>
        <v>1405021</v>
      </c>
      <c r="Q2852" s="278">
        <f t="shared" ref="Q2852:Q2853" si="478">IF(M2852&lt;&gt;"",IF(O2852&lt;&gt;0,O2852,P2852),0)</f>
        <v>1405021</v>
      </c>
      <c r="R2852" s="8">
        <f>Table1[[#This Row],[Số còn phải thu ĐK]]+Table1[[#This Row],[Giá Trị HD sau CK]]-Table1[[#This Row],[Số tiền đã thu]]</f>
        <v>0</v>
      </c>
      <c r="S2852" s="7">
        <f>IF(Table1[[#This Row],[Ngày hóa đơn]]&lt;&gt;"",Table1[[#This Row],[Ngày hóa đơn]],Table1[[#This Row],[Ngày hạch toán]])</f>
        <v>45771</v>
      </c>
      <c r="T2852" s="8">
        <v>30</v>
      </c>
      <c r="U2852" s="7">
        <f>IF(Table1[[#This Row],[Ngày tính CN]]="","",S2852+T2852)</f>
        <v>45801</v>
      </c>
      <c r="V2852" s="71">
        <f ca="1">IF(Table1[[#This Row],[Hạn thanh toán]]="","",IF((U2852-NOW())&lt;0,0,(U2852-NOW())))</f>
        <v>0</v>
      </c>
      <c r="W2852" s="278"/>
      <c r="X2852" s="278" t="str">
        <f t="shared" ref="X2852:X2853" ca="1" si="479">IF(OR($U2852="",$R2852=0),"",IF((U$4-NOW())&lt;0,-($U2852-NOW()),0))</f>
        <v/>
      </c>
      <c r="Y2852" s="3" t="str">
        <f t="shared" ref="Y2852:Y2853" si="480">IF(R2852=0,"Đã thanh toán",IF(X2852="","",IF(X2852&lt;=0,"Chưa đến hạn thanh toán",IF(X2852&lt;=30,"Nợ quá hạn 30 ngày",IF(X2852&lt;=60,"Nợ quá hạn từ 30 ngày đến 60 ngày",IF(X2852&lt;=90,"Nợ quá hạn từ 60 ngày đến 90 ngày",IF(X2852&lt;=120,"Nợ quá hạn từ 90 ngày đến 120 ngày","Nợ quá hạn hơn 120 ngày có khả năng mất thanh toán")))))))</f>
        <v>Đã thanh toán</v>
      </c>
      <c r="Z2852" s="250">
        <f>Table1[[#This Row],[Hạn thanh toán]]</f>
        <v>45801</v>
      </c>
      <c r="AA2852" s="250">
        <f>Table1[[#This Row],[Ngày Thanh toán]]</f>
        <v>45803</v>
      </c>
      <c r="AD2852" s="3" t="str">
        <f>IF(Table1[[#This Row],[Mã khách hàng]]="","",VLOOKUP($A2852,Ma_KH!$A:$Q,Ma_KH!O$1,0))</f>
        <v>BRG - FUJIMART</v>
      </c>
      <c r="AE2852" s="3" t="str">
        <f>IF(Table1[[#This Row],[Mã khách hàng]]="","",VLOOKUP($A2852,Ma_KH!$A:$Q,Ma_KH!P$1,0))</f>
        <v>CÔNG TY TNHH BÁN LẺ FUJIMART VIỆT NAM</v>
      </c>
      <c r="AF2852" s="3" t="str">
        <f>VLOOKUP(A2852,Ma_KH!A:Q,Ma_KH!J$1,0)</f>
        <v>Vũ Anh Tuấn</v>
      </c>
    </row>
    <row r="2853" spans="1:32">
      <c r="A2853" s="242" t="s">
        <v>184</v>
      </c>
      <c r="B2853" s="242" t="s">
        <v>5155</v>
      </c>
      <c r="C2853" s="90">
        <v>45771</v>
      </c>
      <c r="D2853" s="91" t="s">
        <v>19700</v>
      </c>
      <c r="E2853" s="318">
        <v>45771</v>
      </c>
      <c r="F2853" s="242" t="s">
        <v>20660</v>
      </c>
      <c r="G2853" s="242" t="s">
        <v>5188</v>
      </c>
      <c r="H2853" s="241">
        <v>1828991</v>
      </c>
      <c r="I2853" s="241">
        <v>0</v>
      </c>
      <c r="J2853" s="241">
        <v>146319</v>
      </c>
      <c r="K2853" s="241">
        <v>1975310</v>
      </c>
      <c r="L2853" s="8" t="s">
        <v>24</v>
      </c>
      <c r="M2853" s="21">
        <v>45803</v>
      </c>
      <c r="O2853" s="278">
        <f>IF(Table1[[#This Row],[Phân loại]]="Tồn đầu kỳ",Table1[[#This Row],[Tổng giá trị]],0)</f>
        <v>0</v>
      </c>
      <c r="P2853" s="8">
        <f>IF(Table1[[#This Row],[Số còn phải thu ĐK]]&lt;&gt;0,0,IF(Table1[[#This Row],[Phân loại]]="Bán hàng",Table1[[#This Row],[Tổng giá trị]],-Table1[[#This Row],[Tổng giá trị]]))</f>
        <v>1975310</v>
      </c>
      <c r="Q2853" s="278">
        <f t="shared" si="478"/>
        <v>1975310</v>
      </c>
      <c r="R2853" s="8">
        <f>Table1[[#This Row],[Số còn phải thu ĐK]]+Table1[[#This Row],[Giá Trị HD sau CK]]-Table1[[#This Row],[Số tiền đã thu]]</f>
        <v>0</v>
      </c>
      <c r="S2853" s="7">
        <f>IF(Table1[[#This Row],[Ngày hóa đơn]]&lt;&gt;"",Table1[[#This Row],[Ngày hóa đơn]],Table1[[#This Row],[Ngày hạch toán]])</f>
        <v>45771</v>
      </c>
      <c r="T2853" s="8">
        <v>30</v>
      </c>
      <c r="U2853" s="7">
        <f>IF(Table1[[#This Row],[Ngày tính CN]]="","",S2853+T2853)</f>
        <v>45801</v>
      </c>
      <c r="V2853" s="71">
        <f ca="1">IF(Table1[[#This Row],[Hạn thanh toán]]="","",IF((U2853-NOW())&lt;0,0,(U2853-NOW())))</f>
        <v>0</v>
      </c>
      <c r="W2853" s="278"/>
      <c r="X2853" s="278" t="str">
        <f t="shared" ca="1" si="479"/>
        <v/>
      </c>
      <c r="Y2853" s="3" t="str">
        <f t="shared" si="480"/>
        <v>Đã thanh toán</v>
      </c>
      <c r="Z2853" s="250">
        <f>Table1[[#This Row],[Hạn thanh toán]]</f>
        <v>45801</v>
      </c>
      <c r="AA2853" s="250">
        <f>Table1[[#This Row],[Ngày Thanh toán]]</f>
        <v>45803</v>
      </c>
      <c r="AD2853" s="3" t="str">
        <f>IF(Table1[[#This Row],[Mã khách hàng]]="","",VLOOKUP($A2853,Ma_KH!$A:$Q,Ma_KH!O$1,0))</f>
        <v>BRG - FUJIMART</v>
      </c>
      <c r="AE2853" s="3" t="str">
        <f>IF(Table1[[#This Row],[Mã khách hàng]]="","",VLOOKUP($A2853,Ma_KH!$A:$Q,Ma_KH!P$1,0))</f>
        <v>CÔNG TY TNHH BÁN LẺ FUJIMART VIỆT NAM</v>
      </c>
      <c r="AF2853" s="3" t="str">
        <f>VLOOKUP(A2853,Ma_KH!A:Q,Ma_KH!J$1,0)</f>
        <v>Vũ Anh Tuấn</v>
      </c>
    </row>
    <row r="2854" spans="1:32">
      <c r="A2854" s="242" t="s">
        <v>184</v>
      </c>
      <c r="B2854" s="242" t="s">
        <v>5155</v>
      </c>
      <c r="C2854" s="90">
        <v>45771</v>
      </c>
      <c r="D2854" s="91" t="s">
        <v>19701</v>
      </c>
      <c r="E2854" s="318">
        <v>45771</v>
      </c>
      <c r="F2854" s="242" t="s">
        <v>20661</v>
      </c>
      <c r="G2854" s="242" t="s">
        <v>5339</v>
      </c>
      <c r="H2854" s="241">
        <v>602007</v>
      </c>
      <c r="I2854" s="241">
        <v>0</v>
      </c>
      <c r="J2854" s="241">
        <v>48161</v>
      </c>
      <c r="K2854" s="241">
        <v>650168</v>
      </c>
      <c r="L2854" s="8" t="s">
        <v>24</v>
      </c>
      <c r="M2854" s="21">
        <v>45803</v>
      </c>
      <c r="O2854" s="278">
        <f>IF(Table1[[#This Row],[Phân loại]]="Tồn đầu kỳ",Table1[[#This Row],[Tổng giá trị]],0)</f>
        <v>0</v>
      </c>
      <c r="P2854" s="8">
        <f>IF(Table1[[#This Row],[Số còn phải thu ĐK]]&lt;&gt;0,0,IF(Table1[[#This Row],[Phân loại]]="Bán hàng",Table1[[#This Row],[Tổng giá trị]],-Table1[[#This Row],[Tổng giá trị]]))</f>
        <v>650168</v>
      </c>
      <c r="Q2854" s="278">
        <f t="shared" ref="Q2854:Q2859" si="481">IF(M2854&lt;&gt;"",IF(O2854&lt;&gt;0,O2854,P2854),0)</f>
        <v>650168</v>
      </c>
      <c r="R2854" s="8">
        <f>Table1[[#This Row],[Số còn phải thu ĐK]]+Table1[[#This Row],[Giá Trị HD sau CK]]-Table1[[#This Row],[Số tiền đã thu]]</f>
        <v>0</v>
      </c>
      <c r="S2854" s="7">
        <f>IF(Table1[[#This Row],[Ngày hóa đơn]]&lt;&gt;"",Table1[[#This Row],[Ngày hóa đơn]],Table1[[#This Row],[Ngày hạch toán]])</f>
        <v>45771</v>
      </c>
      <c r="T2854" s="8">
        <v>30</v>
      </c>
      <c r="U2854" s="7">
        <f>IF(Table1[[#This Row],[Ngày tính CN]]="","",S2854+T2854)</f>
        <v>45801</v>
      </c>
      <c r="V2854" s="71">
        <f ca="1">IF(Table1[[#This Row],[Hạn thanh toán]]="","",IF((U2854-NOW())&lt;0,0,(U2854-NOW())))</f>
        <v>0</v>
      </c>
      <c r="W2854" s="278"/>
      <c r="X2854" s="278" t="str">
        <f t="shared" ref="X2854:X2859" ca="1" si="482">IF(OR($U2854="",$R2854=0),"",IF((U$4-NOW())&lt;0,-($U2854-NOW()),0))</f>
        <v/>
      </c>
      <c r="Y2854" s="3" t="str">
        <f t="shared" ref="Y2854:Y2859" si="483">IF(R2854=0,"Đã thanh toán",IF(X2854="","",IF(X2854&lt;=0,"Chưa đến hạn thanh toán",IF(X2854&lt;=30,"Nợ quá hạn 30 ngày",IF(X2854&lt;=60,"Nợ quá hạn từ 30 ngày đến 60 ngày",IF(X2854&lt;=90,"Nợ quá hạn từ 60 ngày đến 90 ngày",IF(X2854&lt;=120,"Nợ quá hạn từ 90 ngày đến 120 ngày","Nợ quá hạn hơn 120 ngày có khả năng mất thanh toán")))))))</f>
        <v>Đã thanh toán</v>
      </c>
      <c r="Z2854" s="250">
        <f>Table1[[#This Row],[Hạn thanh toán]]</f>
        <v>45801</v>
      </c>
      <c r="AA2854" s="250">
        <f>Table1[[#This Row],[Ngày Thanh toán]]</f>
        <v>45803</v>
      </c>
      <c r="AD2854" s="3" t="str">
        <f>IF(Table1[[#This Row],[Mã khách hàng]]="","",VLOOKUP($A2854,Ma_KH!$A:$Q,Ma_KH!O$1,0))</f>
        <v>BRG - FUJIMART</v>
      </c>
      <c r="AE2854" s="3" t="str">
        <f>IF(Table1[[#This Row],[Mã khách hàng]]="","",VLOOKUP($A2854,Ma_KH!$A:$Q,Ma_KH!P$1,0))</f>
        <v>CÔNG TY TNHH BÁN LẺ FUJIMART VIỆT NAM</v>
      </c>
      <c r="AF2854" s="3" t="str">
        <f>VLOOKUP(A2854,Ma_KH!A:Q,Ma_KH!J$1,0)</f>
        <v>Vũ Anh Tuấn</v>
      </c>
    </row>
    <row r="2855" spans="1:32">
      <c r="A2855" s="242" t="s">
        <v>184</v>
      </c>
      <c r="B2855" s="242" t="s">
        <v>5155</v>
      </c>
      <c r="C2855" s="90">
        <v>45772</v>
      </c>
      <c r="D2855" s="91" t="s">
        <v>19702</v>
      </c>
      <c r="E2855" s="318">
        <v>45772</v>
      </c>
      <c r="F2855" s="242" t="s">
        <v>20662</v>
      </c>
      <c r="G2855" s="242" t="s">
        <v>5353</v>
      </c>
      <c r="H2855" s="241">
        <v>770815</v>
      </c>
      <c r="I2855" s="241">
        <v>0</v>
      </c>
      <c r="J2855" s="241">
        <v>61665</v>
      </c>
      <c r="K2855" s="241">
        <v>832480</v>
      </c>
      <c r="L2855" s="8" t="s">
        <v>24</v>
      </c>
      <c r="M2855" s="21">
        <v>45803</v>
      </c>
      <c r="O2855" s="278">
        <f>IF(Table1[[#This Row],[Phân loại]]="Tồn đầu kỳ",Table1[[#This Row],[Tổng giá trị]],0)</f>
        <v>0</v>
      </c>
      <c r="P2855" s="8">
        <f>IF(Table1[[#This Row],[Số còn phải thu ĐK]]&lt;&gt;0,0,IF(Table1[[#This Row],[Phân loại]]="Bán hàng",Table1[[#This Row],[Tổng giá trị]],-Table1[[#This Row],[Tổng giá trị]]))</f>
        <v>832480</v>
      </c>
      <c r="Q2855" s="278">
        <f t="shared" si="481"/>
        <v>832480</v>
      </c>
      <c r="R2855" s="8">
        <f>Table1[[#This Row],[Số còn phải thu ĐK]]+Table1[[#This Row],[Giá Trị HD sau CK]]-Table1[[#This Row],[Số tiền đã thu]]</f>
        <v>0</v>
      </c>
      <c r="S2855" s="7">
        <f>IF(Table1[[#This Row],[Ngày hóa đơn]]&lt;&gt;"",Table1[[#This Row],[Ngày hóa đơn]],Table1[[#This Row],[Ngày hạch toán]])</f>
        <v>45772</v>
      </c>
      <c r="T2855" s="8">
        <v>30</v>
      </c>
      <c r="U2855" s="7">
        <f>IF(Table1[[#This Row],[Ngày tính CN]]="","",S2855+T2855)</f>
        <v>45802</v>
      </c>
      <c r="V2855" s="71">
        <f ca="1">IF(Table1[[#This Row],[Hạn thanh toán]]="","",IF((U2855-NOW())&lt;0,0,(U2855-NOW())))</f>
        <v>0</v>
      </c>
      <c r="W2855" s="278"/>
      <c r="X2855" s="278" t="str">
        <f t="shared" ca="1" si="482"/>
        <v/>
      </c>
      <c r="Y2855" s="3" t="str">
        <f t="shared" si="483"/>
        <v>Đã thanh toán</v>
      </c>
      <c r="Z2855" s="250">
        <f>Table1[[#This Row],[Hạn thanh toán]]</f>
        <v>45802</v>
      </c>
      <c r="AA2855" s="250">
        <f>Table1[[#This Row],[Ngày Thanh toán]]</f>
        <v>45803</v>
      </c>
      <c r="AD2855" s="3" t="str">
        <f>IF(Table1[[#This Row],[Mã khách hàng]]="","",VLOOKUP($A2855,Ma_KH!$A:$Q,Ma_KH!O$1,0))</f>
        <v>BRG - FUJIMART</v>
      </c>
      <c r="AE2855" s="3" t="str">
        <f>IF(Table1[[#This Row],[Mã khách hàng]]="","",VLOOKUP($A2855,Ma_KH!$A:$Q,Ma_KH!P$1,0))</f>
        <v>CÔNG TY TNHH BÁN LẺ FUJIMART VIỆT NAM</v>
      </c>
      <c r="AF2855" s="3" t="str">
        <f>VLOOKUP(A2855,Ma_KH!A:Q,Ma_KH!J$1,0)</f>
        <v>Vũ Anh Tuấn</v>
      </c>
    </row>
    <row r="2856" spans="1:32">
      <c r="A2856" s="242" t="s">
        <v>184</v>
      </c>
      <c r="B2856" s="242" t="s">
        <v>5155</v>
      </c>
      <c r="C2856" s="90">
        <v>45772</v>
      </c>
      <c r="D2856" s="91" t="s">
        <v>19703</v>
      </c>
      <c r="E2856" s="318">
        <v>45772</v>
      </c>
      <c r="F2856" s="242" t="s">
        <v>20663</v>
      </c>
      <c r="G2856" s="242" t="s">
        <v>5237</v>
      </c>
      <c r="H2856" s="241">
        <v>1004443</v>
      </c>
      <c r="I2856" s="241">
        <v>0</v>
      </c>
      <c r="J2856" s="241">
        <v>80355</v>
      </c>
      <c r="K2856" s="241">
        <v>1084798</v>
      </c>
      <c r="L2856" s="8" t="s">
        <v>24</v>
      </c>
      <c r="M2856" s="21">
        <v>45803</v>
      </c>
      <c r="O2856" s="278">
        <f>IF(Table1[[#This Row],[Phân loại]]="Tồn đầu kỳ",Table1[[#This Row],[Tổng giá trị]],0)</f>
        <v>0</v>
      </c>
      <c r="P2856" s="8">
        <f>IF(Table1[[#This Row],[Số còn phải thu ĐK]]&lt;&gt;0,0,IF(Table1[[#This Row],[Phân loại]]="Bán hàng",Table1[[#This Row],[Tổng giá trị]],-Table1[[#This Row],[Tổng giá trị]]))</f>
        <v>1084798</v>
      </c>
      <c r="Q2856" s="278">
        <f t="shared" si="481"/>
        <v>1084798</v>
      </c>
      <c r="R2856" s="8">
        <f>Table1[[#This Row],[Số còn phải thu ĐK]]+Table1[[#This Row],[Giá Trị HD sau CK]]-Table1[[#This Row],[Số tiền đã thu]]</f>
        <v>0</v>
      </c>
      <c r="S2856" s="7">
        <f>IF(Table1[[#This Row],[Ngày hóa đơn]]&lt;&gt;"",Table1[[#This Row],[Ngày hóa đơn]],Table1[[#This Row],[Ngày hạch toán]])</f>
        <v>45772</v>
      </c>
      <c r="T2856" s="8">
        <v>30</v>
      </c>
      <c r="U2856" s="7">
        <f>IF(Table1[[#This Row],[Ngày tính CN]]="","",S2856+T2856)</f>
        <v>45802</v>
      </c>
      <c r="V2856" s="71">
        <f ca="1">IF(Table1[[#This Row],[Hạn thanh toán]]="","",IF((U2856-NOW())&lt;0,0,(U2856-NOW())))</f>
        <v>0</v>
      </c>
      <c r="W2856" s="278"/>
      <c r="X2856" s="278" t="str">
        <f t="shared" ca="1" si="482"/>
        <v/>
      </c>
      <c r="Y2856" s="3" t="str">
        <f t="shared" si="483"/>
        <v>Đã thanh toán</v>
      </c>
      <c r="Z2856" s="250">
        <f>Table1[[#This Row],[Hạn thanh toán]]</f>
        <v>45802</v>
      </c>
      <c r="AA2856" s="250">
        <f>Table1[[#This Row],[Ngày Thanh toán]]</f>
        <v>45803</v>
      </c>
      <c r="AD2856" s="3" t="str">
        <f>IF(Table1[[#This Row],[Mã khách hàng]]="","",VLOOKUP($A2856,Ma_KH!$A:$Q,Ma_KH!O$1,0))</f>
        <v>BRG - FUJIMART</v>
      </c>
      <c r="AE2856" s="3" t="str">
        <f>IF(Table1[[#This Row],[Mã khách hàng]]="","",VLOOKUP($A2856,Ma_KH!$A:$Q,Ma_KH!P$1,0))</f>
        <v>CÔNG TY TNHH BÁN LẺ FUJIMART VIỆT NAM</v>
      </c>
      <c r="AF2856" s="3" t="str">
        <f>VLOOKUP(A2856,Ma_KH!A:Q,Ma_KH!J$1,0)</f>
        <v>Vũ Anh Tuấn</v>
      </c>
    </row>
    <row r="2857" spans="1:32">
      <c r="A2857" s="242" t="s">
        <v>184</v>
      </c>
      <c r="B2857" s="242" t="s">
        <v>5155</v>
      </c>
      <c r="C2857" s="90">
        <v>45772</v>
      </c>
      <c r="D2857" s="91" t="s">
        <v>19704</v>
      </c>
      <c r="E2857" s="318">
        <v>45772</v>
      </c>
      <c r="F2857" s="242" t="s">
        <v>20664</v>
      </c>
      <c r="G2857" s="242" t="s">
        <v>5252</v>
      </c>
      <c r="H2857" s="241">
        <v>821988</v>
      </c>
      <c r="I2857" s="241">
        <v>0</v>
      </c>
      <c r="J2857" s="241">
        <v>65759</v>
      </c>
      <c r="K2857" s="241">
        <v>887747</v>
      </c>
      <c r="L2857" s="8" t="s">
        <v>24</v>
      </c>
      <c r="M2857" s="21">
        <v>45803</v>
      </c>
      <c r="O2857" s="278">
        <f>IF(Table1[[#This Row],[Phân loại]]="Tồn đầu kỳ",Table1[[#This Row],[Tổng giá trị]],0)</f>
        <v>0</v>
      </c>
      <c r="P2857" s="8">
        <f>IF(Table1[[#This Row],[Số còn phải thu ĐK]]&lt;&gt;0,0,IF(Table1[[#This Row],[Phân loại]]="Bán hàng",Table1[[#This Row],[Tổng giá trị]],-Table1[[#This Row],[Tổng giá trị]]))</f>
        <v>887747</v>
      </c>
      <c r="Q2857" s="278">
        <f t="shared" si="481"/>
        <v>887747</v>
      </c>
      <c r="R2857" s="8">
        <f>Table1[[#This Row],[Số còn phải thu ĐK]]+Table1[[#This Row],[Giá Trị HD sau CK]]-Table1[[#This Row],[Số tiền đã thu]]</f>
        <v>0</v>
      </c>
      <c r="S2857" s="7">
        <f>IF(Table1[[#This Row],[Ngày hóa đơn]]&lt;&gt;"",Table1[[#This Row],[Ngày hóa đơn]],Table1[[#This Row],[Ngày hạch toán]])</f>
        <v>45772</v>
      </c>
      <c r="T2857" s="8">
        <v>30</v>
      </c>
      <c r="U2857" s="7">
        <f>IF(Table1[[#This Row],[Ngày tính CN]]="","",S2857+T2857)</f>
        <v>45802</v>
      </c>
      <c r="V2857" s="71">
        <f ca="1">IF(Table1[[#This Row],[Hạn thanh toán]]="","",IF((U2857-NOW())&lt;0,0,(U2857-NOW())))</f>
        <v>0</v>
      </c>
      <c r="W2857" s="278"/>
      <c r="X2857" s="278" t="str">
        <f t="shared" ca="1" si="482"/>
        <v/>
      </c>
      <c r="Y2857" s="3" t="str">
        <f t="shared" si="483"/>
        <v>Đã thanh toán</v>
      </c>
      <c r="Z2857" s="250">
        <f>Table1[[#This Row],[Hạn thanh toán]]</f>
        <v>45802</v>
      </c>
      <c r="AA2857" s="250">
        <f>Table1[[#This Row],[Ngày Thanh toán]]</f>
        <v>45803</v>
      </c>
      <c r="AD2857" s="3" t="str">
        <f>IF(Table1[[#This Row],[Mã khách hàng]]="","",VLOOKUP($A2857,Ma_KH!$A:$Q,Ma_KH!O$1,0))</f>
        <v>BRG - FUJIMART</v>
      </c>
      <c r="AE2857" s="3" t="str">
        <f>IF(Table1[[#This Row],[Mã khách hàng]]="","",VLOOKUP($A2857,Ma_KH!$A:$Q,Ma_KH!P$1,0))</f>
        <v>CÔNG TY TNHH BÁN LẺ FUJIMART VIỆT NAM</v>
      </c>
      <c r="AF2857" s="3" t="str">
        <f>VLOOKUP(A2857,Ma_KH!A:Q,Ma_KH!J$1,0)</f>
        <v>Vũ Anh Tuấn</v>
      </c>
    </row>
    <row r="2858" spans="1:32">
      <c r="A2858" s="242" t="s">
        <v>184</v>
      </c>
      <c r="B2858" s="242" t="s">
        <v>5155</v>
      </c>
      <c r="C2858" s="90">
        <v>45772</v>
      </c>
      <c r="D2858" s="91" t="s">
        <v>19705</v>
      </c>
      <c r="E2858" s="318">
        <v>45772</v>
      </c>
      <c r="F2858" s="242" t="s">
        <v>20665</v>
      </c>
      <c r="G2858" s="242" t="s">
        <v>5241</v>
      </c>
      <c r="H2858" s="241">
        <v>902617</v>
      </c>
      <c r="I2858" s="241">
        <v>0</v>
      </c>
      <c r="J2858" s="241">
        <v>72209</v>
      </c>
      <c r="K2858" s="241">
        <v>974826</v>
      </c>
      <c r="L2858" s="8" t="s">
        <v>24</v>
      </c>
      <c r="M2858" s="21">
        <v>45803</v>
      </c>
      <c r="O2858" s="278">
        <f>IF(Table1[[#This Row],[Phân loại]]="Tồn đầu kỳ",Table1[[#This Row],[Tổng giá trị]],0)</f>
        <v>0</v>
      </c>
      <c r="P2858" s="8">
        <f>IF(Table1[[#This Row],[Số còn phải thu ĐK]]&lt;&gt;0,0,IF(Table1[[#This Row],[Phân loại]]="Bán hàng",Table1[[#This Row],[Tổng giá trị]],-Table1[[#This Row],[Tổng giá trị]]))</f>
        <v>974826</v>
      </c>
      <c r="Q2858" s="278">
        <f t="shared" si="481"/>
        <v>974826</v>
      </c>
      <c r="R2858" s="8">
        <f>Table1[[#This Row],[Số còn phải thu ĐK]]+Table1[[#This Row],[Giá Trị HD sau CK]]-Table1[[#This Row],[Số tiền đã thu]]</f>
        <v>0</v>
      </c>
      <c r="S2858" s="7">
        <f>IF(Table1[[#This Row],[Ngày hóa đơn]]&lt;&gt;"",Table1[[#This Row],[Ngày hóa đơn]],Table1[[#This Row],[Ngày hạch toán]])</f>
        <v>45772</v>
      </c>
      <c r="T2858" s="8">
        <v>30</v>
      </c>
      <c r="U2858" s="7">
        <f>IF(Table1[[#This Row],[Ngày tính CN]]="","",S2858+T2858)</f>
        <v>45802</v>
      </c>
      <c r="V2858" s="71">
        <f ca="1">IF(Table1[[#This Row],[Hạn thanh toán]]="","",IF((U2858-NOW())&lt;0,0,(U2858-NOW())))</f>
        <v>0</v>
      </c>
      <c r="W2858" s="278"/>
      <c r="X2858" s="278" t="str">
        <f t="shared" ca="1" si="482"/>
        <v/>
      </c>
      <c r="Y2858" s="3" t="str">
        <f t="shared" si="483"/>
        <v>Đã thanh toán</v>
      </c>
      <c r="Z2858" s="250">
        <f>Table1[[#This Row],[Hạn thanh toán]]</f>
        <v>45802</v>
      </c>
      <c r="AA2858" s="250">
        <f>Table1[[#This Row],[Ngày Thanh toán]]</f>
        <v>45803</v>
      </c>
      <c r="AD2858" s="3" t="str">
        <f>IF(Table1[[#This Row],[Mã khách hàng]]="","",VLOOKUP($A2858,Ma_KH!$A:$Q,Ma_KH!O$1,0))</f>
        <v>BRG - FUJIMART</v>
      </c>
      <c r="AE2858" s="3" t="str">
        <f>IF(Table1[[#This Row],[Mã khách hàng]]="","",VLOOKUP($A2858,Ma_KH!$A:$Q,Ma_KH!P$1,0))</f>
        <v>CÔNG TY TNHH BÁN LẺ FUJIMART VIỆT NAM</v>
      </c>
      <c r="AF2858" s="3" t="str">
        <f>VLOOKUP(A2858,Ma_KH!A:Q,Ma_KH!J$1,0)</f>
        <v>Vũ Anh Tuấn</v>
      </c>
    </row>
    <row r="2859" spans="1:32">
      <c r="A2859" s="242" t="s">
        <v>184</v>
      </c>
      <c r="B2859" s="242" t="s">
        <v>5155</v>
      </c>
      <c r="C2859" s="90">
        <v>45772</v>
      </c>
      <c r="D2859" s="91" t="s">
        <v>19706</v>
      </c>
      <c r="E2859" s="318">
        <v>45772</v>
      </c>
      <c r="F2859" s="242" t="s">
        <v>20666</v>
      </c>
      <c r="G2859" s="242" t="s">
        <v>5172</v>
      </c>
      <c r="H2859" s="241">
        <v>418554</v>
      </c>
      <c r="I2859" s="241">
        <v>0</v>
      </c>
      <c r="J2859" s="241">
        <v>33484</v>
      </c>
      <c r="K2859" s="241">
        <v>452038</v>
      </c>
      <c r="L2859" s="8" t="s">
        <v>24</v>
      </c>
      <c r="M2859" s="21">
        <v>45803</v>
      </c>
      <c r="O2859" s="278">
        <f>IF(Table1[[#This Row],[Phân loại]]="Tồn đầu kỳ",Table1[[#This Row],[Tổng giá trị]],0)</f>
        <v>0</v>
      </c>
      <c r="P2859" s="8">
        <f>IF(Table1[[#This Row],[Số còn phải thu ĐK]]&lt;&gt;0,0,IF(Table1[[#This Row],[Phân loại]]="Bán hàng",Table1[[#This Row],[Tổng giá trị]],-Table1[[#This Row],[Tổng giá trị]]))</f>
        <v>452038</v>
      </c>
      <c r="Q2859" s="278">
        <f t="shared" si="481"/>
        <v>452038</v>
      </c>
      <c r="R2859" s="8">
        <f>Table1[[#This Row],[Số còn phải thu ĐK]]+Table1[[#This Row],[Giá Trị HD sau CK]]-Table1[[#This Row],[Số tiền đã thu]]</f>
        <v>0</v>
      </c>
      <c r="S2859" s="7">
        <f>IF(Table1[[#This Row],[Ngày hóa đơn]]&lt;&gt;"",Table1[[#This Row],[Ngày hóa đơn]],Table1[[#This Row],[Ngày hạch toán]])</f>
        <v>45772</v>
      </c>
      <c r="T2859" s="8">
        <v>30</v>
      </c>
      <c r="U2859" s="7">
        <f>IF(Table1[[#This Row],[Ngày tính CN]]="","",S2859+T2859)</f>
        <v>45802</v>
      </c>
      <c r="V2859" s="71">
        <f ca="1">IF(Table1[[#This Row],[Hạn thanh toán]]="","",IF((U2859-NOW())&lt;0,0,(U2859-NOW())))</f>
        <v>0</v>
      </c>
      <c r="W2859" s="278"/>
      <c r="X2859" s="278" t="str">
        <f t="shared" ca="1" si="482"/>
        <v/>
      </c>
      <c r="Y2859" s="3" t="str">
        <f t="shared" si="483"/>
        <v>Đã thanh toán</v>
      </c>
      <c r="Z2859" s="250">
        <f>Table1[[#This Row],[Hạn thanh toán]]</f>
        <v>45802</v>
      </c>
      <c r="AA2859" s="250">
        <f>Table1[[#This Row],[Ngày Thanh toán]]</f>
        <v>45803</v>
      </c>
      <c r="AD2859" s="3" t="str">
        <f>IF(Table1[[#This Row],[Mã khách hàng]]="","",VLOOKUP($A2859,Ma_KH!$A:$Q,Ma_KH!O$1,0))</f>
        <v>BRG - FUJIMART</v>
      </c>
      <c r="AE2859" s="3" t="str">
        <f>IF(Table1[[#This Row],[Mã khách hàng]]="","",VLOOKUP($A2859,Ma_KH!$A:$Q,Ma_KH!P$1,0))</f>
        <v>CÔNG TY TNHH BÁN LẺ FUJIMART VIỆT NAM</v>
      </c>
      <c r="AF2859" s="3" t="str">
        <f>VLOOKUP(A2859,Ma_KH!A:Q,Ma_KH!J$1,0)</f>
        <v>Vũ Anh Tuấn</v>
      </c>
    </row>
    <row r="2860" spans="1:32">
      <c r="A2860" s="242" t="s">
        <v>184</v>
      </c>
      <c r="B2860" s="242" t="s">
        <v>5155</v>
      </c>
      <c r="C2860" s="88">
        <v>45772</v>
      </c>
      <c r="D2860" s="89" t="s">
        <v>19707</v>
      </c>
      <c r="E2860" s="318">
        <v>45772</v>
      </c>
      <c r="F2860" s="242" t="s">
        <v>20667</v>
      </c>
      <c r="G2860" s="242" t="s">
        <v>5207</v>
      </c>
      <c r="H2860" s="241">
        <v>1987625</v>
      </c>
      <c r="I2860" s="241">
        <v>0</v>
      </c>
      <c r="J2860" s="241">
        <v>159010</v>
      </c>
      <c r="K2860" s="241">
        <v>2146635</v>
      </c>
      <c r="L2860" s="8" t="s">
        <v>24</v>
      </c>
      <c r="M2860" s="21">
        <v>45803</v>
      </c>
      <c r="O2860" s="278">
        <f>IF(Table1[[#This Row],[Phân loại]]="Tồn đầu kỳ",Table1[[#This Row],[Tổng giá trị]],0)</f>
        <v>0</v>
      </c>
      <c r="P2860" s="8">
        <f>IF(Table1[[#This Row],[Số còn phải thu ĐK]]&lt;&gt;0,0,IF(Table1[[#This Row],[Phân loại]]="Bán hàng",Table1[[#This Row],[Tổng giá trị]],-Table1[[#This Row],[Tổng giá trị]]))</f>
        <v>2146635</v>
      </c>
      <c r="Q2860" s="278">
        <f t="shared" ref="Q2860:Q2861" si="484">IF(M2860&lt;&gt;"",IF(O2860&lt;&gt;0,O2860,P2860),0)</f>
        <v>2146635</v>
      </c>
      <c r="R2860" s="8">
        <f>Table1[[#This Row],[Số còn phải thu ĐK]]+Table1[[#This Row],[Giá Trị HD sau CK]]-Table1[[#This Row],[Số tiền đã thu]]</f>
        <v>0</v>
      </c>
      <c r="S2860" s="7">
        <f>IF(Table1[[#This Row],[Ngày hóa đơn]]&lt;&gt;"",Table1[[#This Row],[Ngày hóa đơn]],Table1[[#This Row],[Ngày hạch toán]])</f>
        <v>45772</v>
      </c>
      <c r="T2860" s="8">
        <v>30</v>
      </c>
      <c r="U2860" s="7">
        <f>IF(Table1[[#This Row],[Ngày tính CN]]="","",S2860+T2860)</f>
        <v>45802</v>
      </c>
      <c r="V2860" s="71">
        <f ca="1">IF(Table1[[#This Row],[Hạn thanh toán]]="","",IF((U2860-NOW())&lt;0,0,(U2860-NOW())))</f>
        <v>0</v>
      </c>
      <c r="W2860" s="278"/>
      <c r="X2860" s="278" t="str">
        <f t="shared" ref="X2860:X2861" ca="1" si="485">IF(OR($U2860="",$R2860=0),"",IF((U$4-NOW())&lt;0,-($U2860-NOW()),0))</f>
        <v/>
      </c>
      <c r="Y2860" s="3" t="str">
        <f t="shared" ref="Y2860:Y2861" si="486">IF(R2860=0,"Đã thanh toán",IF(X2860="","",IF(X2860&lt;=0,"Chưa đến hạn thanh toán",IF(X2860&lt;=30,"Nợ quá hạn 30 ngày",IF(X2860&lt;=60,"Nợ quá hạn từ 30 ngày đến 60 ngày",IF(X2860&lt;=90,"Nợ quá hạn từ 60 ngày đến 90 ngày",IF(X2860&lt;=120,"Nợ quá hạn từ 90 ngày đến 120 ngày","Nợ quá hạn hơn 120 ngày có khả năng mất thanh toán")))))))</f>
        <v>Đã thanh toán</v>
      </c>
      <c r="Z2860" s="250">
        <f>Table1[[#This Row],[Hạn thanh toán]]</f>
        <v>45802</v>
      </c>
      <c r="AA2860" s="250">
        <f>Table1[[#This Row],[Ngày Thanh toán]]</f>
        <v>45803</v>
      </c>
      <c r="AD2860" s="3" t="str">
        <f>IF(Table1[[#This Row],[Mã khách hàng]]="","",VLOOKUP($A2860,Ma_KH!$A:$Q,Ma_KH!O$1,0))</f>
        <v>BRG - FUJIMART</v>
      </c>
      <c r="AE2860" s="3" t="str">
        <f>IF(Table1[[#This Row],[Mã khách hàng]]="","",VLOOKUP($A2860,Ma_KH!$A:$Q,Ma_KH!P$1,0))</f>
        <v>CÔNG TY TNHH BÁN LẺ FUJIMART VIỆT NAM</v>
      </c>
      <c r="AF2860" s="3" t="str">
        <f>VLOOKUP(A2860,Ma_KH!A:Q,Ma_KH!J$1,0)</f>
        <v>Vũ Anh Tuấn</v>
      </c>
    </row>
    <row r="2861" spans="1:32">
      <c r="A2861" s="242" t="s">
        <v>184</v>
      </c>
      <c r="B2861" s="242" t="s">
        <v>5155</v>
      </c>
      <c r="C2861" s="90">
        <v>45772</v>
      </c>
      <c r="D2861" s="91" t="s">
        <v>19708</v>
      </c>
      <c r="E2861" s="318">
        <v>45772</v>
      </c>
      <c r="F2861" s="242" t="s">
        <v>20668</v>
      </c>
      <c r="G2861" s="242" t="s">
        <v>5165</v>
      </c>
      <c r="H2861" s="241">
        <v>380860</v>
      </c>
      <c r="I2861" s="241">
        <v>0</v>
      </c>
      <c r="J2861" s="241">
        <v>30469</v>
      </c>
      <c r="K2861" s="241">
        <v>411329</v>
      </c>
      <c r="L2861" s="8" t="s">
        <v>24</v>
      </c>
      <c r="M2861" s="21">
        <v>45803</v>
      </c>
      <c r="O2861" s="278">
        <f>IF(Table1[[#This Row],[Phân loại]]="Tồn đầu kỳ",Table1[[#This Row],[Tổng giá trị]],0)</f>
        <v>0</v>
      </c>
      <c r="P2861" s="8">
        <f>IF(Table1[[#This Row],[Số còn phải thu ĐK]]&lt;&gt;0,0,IF(Table1[[#This Row],[Phân loại]]="Bán hàng",Table1[[#This Row],[Tổng giá trị]],-Table1[[#This Row],[Tổng giá trị]]))</f>
        <v>411329</v>
      </c>
      <c r="Q2861" s="278">
        <f t="shared" si="484"/>
        <v>411329</v>
      </c>
      <c r="R2861" s="8">
        <f>Table1[[#This Row],[Số còn phải thu ĐK]]+Table1[[#This Row],[Giá Trị HD sau CK]]-Table1[[#This Row],[Số tiền đã thu]]</f>
        <v>0</v>
      </c>
      <c r="S2861" s="7">
        <f>IF(Table1[[#This Row],[Ngày hóa đơn]]&lt;&gt;"",Table1[[#This Row],[Ngày hóa đơn]],Table1[[#This Row],[Ngày hạch toán]])</f>
        <v>45772</v>
      </c>
      <c r="T2861" s="8">
        <v>30</v>
      </c>
      <c r="U2861" s="7">
        <f>IF(Table1[[#This Row],[Ngày tính CN]]="","",S2861+T2861)</f>
        <v>45802</v>
      </c>
      <c r="V2861" s="71">
        <f ca="1">IF(Table1[[#This Row],[Hạn thanh toán]]="","",IF((U2861-NOW())&lt;0,0,(U2861-NOW())))</f>
        <v>0</v>
      </c>
      <c r="W2861" s="278"/>
      <c r="X2861" s="278" t="str">
        <f t="shared" ca="1" si="485"/>
        <v/>
      </c>
      <c r="Y2861" s="3" t="str">
        <f t="shared" si="486"/>
        <v>Đã thanh toán</v>
      </c>
      <c r="Z2861" s="250">
        <f>Table1[[#This Row],[Hạn thanh toán]]</f>
        <v>45802</v>
      </c>
      <c r="AA2861" s="250">
        <f>Table1[[#This Row],[Ngày Thanh toán]]</f>
        <v>45803</v>
      </c>
      <c r="AD2861" s="3" t="str">
        <f>IF(Table1[[#This Row],[Mã khách hàng]]="","",VLOOKUP($A2861,Ma_KH!$A:$Q,Ma_KH!O$1,0))</f>
        <v>BRG - FUJIMART</v>
      </c>
      <c r="AE2861" s="3" t="str">
        <f>IF(Table1[[#This Row],[Mã khách hàng]]="","",VLOOKUP($A2861,Ma_KH!$A:$Q,Ma_KH!P$1,0))</f>
        <v>CÔNG TY TNHH BÁN LẺ FUJIMART VIỆT NAM</v>
      </c>
      <c r="AF2861" s="3" t="str">
        <f>VLOOKUP(A2861,Ma_KH!A:Q,Ma_KH!J$1,0)</f>
        <v>Vũ Anh Tuấn</v>
      </c>
    </row>
    <row r="2862" spans="1:32">
      <c r="A2862" s="242" t="s">
        <v>184</v>
      </c>
      <c r="B2862" s="242" t="s">
        <v>5155</v>
      </c>
      <c r="C2862" s="90">
        <v>45773</v>
      </c>
      <c r="D2862" s="91" t="s">
        <v>19709</v>
      </c>
      <c r="E2862" s="318">
        <v>45773</v>
      </c>
      <c r="F2862" s="242" t="s">
        <v>20669</v>
      </c>
      <c r="G2862" s="242" t="s">
        <v>5350</v>
      </c>
      <c r="H2862" s="241">
        <v>1249000</v>
      </c>
      <c r="I2862" s="241">
        <v>0</v>
      </c>
      <c r="J2862" s="241">
        <v>99920</v>
      </c>
      <c r="K2862" s="241">
        <v>1348920</v>
      </c>
      <c r="L2862" s="8" t="s">
        <v>24</v>
      </c>
      <c r="M2862" s="21">
        <v>45803</v>
      </c>
      <c r="O2862" s="278">
        <f>IF(Table1[[#This Row],[Phân loại]]="Tồn đầu kỳ",Table1[[#This Row],[Tổng giá trị]],0)</f>
        <v>0</v>
      </c>
      <c r="P2862" s="8">
        <f>IF(Table1[[#This Row],[Số còn phải thu ĐK]]&lt;&gt;0,0,IF(Table1[[#This Row],[Phân loại]]="Bán hàng",Table1[[#This Row],[Tổng giá trị]],-Table1[[#This Row],[Tổng giá trị]]))</f>
        <v>1348920</v>
      </c>
      <c r="Q2862" s="278">
        <f t="shared" ref="Q2862:Q2867" si="487">IF(M2862&lt;&gt;"",IF(O2862&lt;&gt;0,O2862,P2862),0)</f>
        <v>1348920</v>
      </c>
      <c r="R2862" s="8">
        <f>Table1[[#This Row],[Số còn phải thu ĐK]]+Table1[[#This Row],[Giá Trị HD sau CK]]-Table1[[#This Row],[Số tiền đã thu]]</f>
        <v>0</v>
      </c>
      <c r="S2862" s="7">
        <f>IF(Table1[[#This Row],[Ngày hóa đơn]]&lt;&gt;"",Table1[[#This Row],[Ngày hóa đơn]],Table1[[#This Row],[Ngày hạch toán]])</f>
        <v>45773</v>
      </c>
      <c r="T2862" s="8">
        <v>30</v>
      </c>
      <c r="U2862" s="7">
        <f>IF(Table1[[#This Row],[Ngày tính CN]]="","",S2862+T2862)</f>
        <v>45803</v>
      </c>
      <c r="V2862" s="71">
        <f ca="1">IF(Table1[[#This Row],[Hạn thanh toán]]="","",IF((U2862-NOW())&lt;0,0,(U2862-NOW())))</f>
        <v>0</v>
      </c>
      <c r="W2862" s="278"/>
      <c r="X2862" s="278" t="str">
        <f t="shared" ref="X2862:X2867" ca="1" si="488">IF(OR($U2862="",$R2862=0),"",IF((U$4-NOW())&lt;0,-($U2862-NOW()),0))</f>
        <v/>
      </c>
      <c r="Y2862" s="3" t="str">
        <f t="shared" ref="Y2862:Y2867" si="489">IF(R2862=0,"Đã thanh toán",IF(X2862="","",IF(X2862&lt;=0,"Chưa đến hạn thanh toán",IF(X2862&lt;=30,"Nợ quá hạn 30 ngày",IF(X2862&lt;=60,"Nợ quá hạn từ 30 ngày đến 60 ngày",IF(X2862&lt;=90,"Nợ quá hạn từ 60 ngày đến 90 ngày",IF(X2862&lt;=120,"Nợ quá hạn từ 90 ngày đến 120 ngày","Nợ quá hạn hơn 120 ngày có khả năng mất thanh toán")))))))</f>
        <v>Đã thanh toán</v>
      </c>
      <c r="Z2862" s="250">
        <f>Table1[[#This Row],[Hạn thanh toán]]</f>
        <v>45803</v>
      </c>
      <c r="AA2862" s="250">
        <f>Table1[[#This Row],[Ngày Thanh toán]]</f>
        <v>45803</v>
      </c>
      <c r="AD2862" s="3" t="str">
        <f>IF(Table1[[#This Row],[Mã khách hàng]]="","",VLOOKUP($A2862,Ma_KH!$A:$Q,Ma_KH!O$1,0))</f>
        <v>BRG - FUJIMART</v>
      </c>
      <c r="AE2862" s="3" t="str">
        <f>IF(Table1[[#This Row],[Mã khách hàng]]="","",VLOOKUP($A2862,Ma_KH!$A:$Q,Ma_KH!P$1,0))</f>
        <v>CÔNG TY TNHH BÁN LẺ FUJIMART VIỆT NAM</v>
      </c>
      <c r="AF2862" s="3" t="str">
        <f>VLOOKUP(A2862,Ma_KH!A:Q,Ma_KH!J$1,0)</f>
        <v>Vũ Anh Tuấn</v>
      </c>
    </row>
    <row r="2863" spans="1:32">
      <c r="A2863" s="242" t="s">
        <v>184</v>
      </c>
      <c r="B2863" s="242" t="s">
        <v>5155</v>
      </c>
      <c r="C2863" s="90">
        <v>45775</v>
      </c>
      <c r="D2863" s="91" t="s">
        <v>19710</v>
      </c>
      <c r="E2863" s="318">
        <v>45775</v>
      </c>
      <c r="F2863" s="242" t="s">
        <v>20670</v>
      </c>
      <c r="G2863" s="242" t="s">
        <v>5176</v>
      </c>
      <c r="H2863" s="241">
        <v>2284965</v>
      </c>
      <c r="I2863" s="241">
        <v>0</v>
      </c>
      <c r="J2863" s="241">
        <v>182797</v>
      </c>
      <c r="K2863" s="241">
        <v>2467762</v>
      </c>
      <c r="L2863" s="8" t="s">
        <v>24</v>
      </c>
      <c r="M2863" s="21">
        <v>45803</v>
      </c>
      <c r="O2863" s="278">
        <f>IF(Table1[[#This Row],[Phân loại]]="Tồn đầu kỳ",Table1[[#This Row],[Tổng giá trị]],0)</f>
        <v>0</v>
      </c>
      <c r="P2863" s="8">
        <f>IF(Table1[[#This Row],[Số còn phải thu ĐK]]&lt;&gt;0,0,IF(Table1[[#This Row],[Phân loại]]="Bán hàng",Table1[[#This Row],[Tổng giá trị]],-Table1[[#This Row],[Tổng giá trị]]))</f>
        <v>2467762</v>
      </c>
      <c r="Q2863" s="278">
        <f t="shared" si="487"/>
        <v>2467762</v>
      </c>
      <c r="R2863" s="8">
        <f>Table1[[#This Row],[Số còn phải thu ĐK]]+Table1[[#This Row],[Giá Trị HD sau CK]]-Table1[[#This Row],[Số tiền đã thu]]</f>
        <v>0</v>
      </c>
      <c r="S2863" s="7">
        <f>IF(Table1[[#This Row],[Ngày hóa đơn]]&lt;&gt;"",Table1[[#This Row],[Ngày hóa đơn]],Table1[[#This Row],[Ngày hạch toán]])</f>
        <v>45775</v>
      </c>
      <c r="T2863" s="8">
        <v>30</v>
      </c>
      <c r="U2863" s="7">
        <f>IF(Table1[[#This Row],[Ngày tính CN]]="","",S2863+T2863)</f>
        <v>45805</v>
      </c>
      <c r="V2863" s="71">
        <f ca="1">IF(Table1[[#This Row],[Hạn thanh toán]]="","",IF((U2863-NOW())&lt;0,0,(U2863-NOW())))</f>
        <v>0</v>
      </c>
      <c r="W2863" s="278"/>
      <c r="X2863" s="278" t="str">
        <f t="shared" ca="1" si="488"/>
        <v/>
      </c>
      <c r="Y2863" s="3" t="str">
        <f t="shared" si="489"/>
        <v>Đã thanh toán</v>
      </c>
      <c r="Z2863" s="250">
        <f>Table1[[#This Row],[Hạn thanh toán]]</f>
        <v>45805</v>
      </c>
      <c r="AA2863" s="250">
        <f>Table1[[#This Row],[Ngày Thanh toán]]</f>
        <v>45803</v>
      </c>
      <c r="AD2863" s="3" t="str">
        <f>IF(Table1[[#This Row],[Mã khách hàng]]="","",VLOOKUP($A2863,Ma_KH!$A:$Q,Ma_KH!O$1,0))</f>
        <v>BRG - FUJIMART</v>
      </c>
      <c r="AE2863" s="3" t="str">
        <f>IF(Table1[[#This Row],[Mã khách hàng]]="","",VLOOKUP($A2863,Ma_KH!$A:$Q,Ma_KH!P$1,0))</f>
        <v>CÔNG TY TNHH BÁN LẺ FUJIMART VIỆT NAM</v>
      </c>
      <c r="AF2863" s="3" t="str">
        <f>VLOOKUP(A2863,Ma_KH!A:Q,Ma_KH!J$1,0)</f>
        <v>Vũ Anh Tuấn</v>
      </c>
    </row>
    <row r="2864" spans="1:32">
      <c r="A2864" s="242" t="s">
        <v>184</v>
      </c>
      <c r="B2864" s="242" t="s">
        <v>5155</v>
      </c>
      <c r="C2864" s="90">
        <v>45775</v>
      </c>
      <c r="D2864" s="91" t="s">
        <v>19711</v>
      </c>
      <c r="E2864" s="318">
        <v>45775</v>
      </c>
      <c r="F2864" s="242" t="s">
        <v>20671</v>
      </c>
      <c r="G2864" s="242" t="s">
        <v>5228</v>
      </c>
      <c r="H2864" s="241">
        <v>1587964</v>
      </c>
      <c r="I2864" s="241">
        <v>0</v>
      </c>
      <c r="J2864" s="241">
        <v>127037</v>
      </c>
      <c r="K2864" s="241">
        <v>1715001</v>
      </c>
      <c r="L2864" s="8" t="s">
        <v>24</v>
      </c>
      <c r="M2864" s="21">
        <v>45833</v>
      </c>
      <c r="O2864" s="278">
        <f>IF(Table1[[#This Row],[Phân loại]]="Tồn đầu kỳ",Table1[[#This Row],[Tổng giá trị]],0)</f>
        <v>0</v>
      </c>
      <c r="P2864" s="8">
        <f>IF(Table1[[#This Row],[Số còn phải thu ĐK]]&lt;&gt;0,0,IF(Table1[[#This Row],[Phân loại]]="Bán hàng",Table1[[#This Row],[Tổng giá trị]],-Table1[[#This Row],[Tổng giá trị]]))</f>
        <v>1715001</v>
      </c>
      <c r="Q2864" s="278">
        <f t="shared" si="487"/>
        <v>1715001</v>
      </c>
      <c r="R2864" s="8">
        <f>Table1[[#This Row],[Số còn phải thu ĐK]]+Table1[[#This Row],[Giá Trị HD sau CK]]-Table1[[#This Row],[Số tiền đã thu]]</f>
        <v>0</v>
      </c>
      <c r="S2864" s="7">
        <f>IF(Table1[[#This Row],[Ngày hóa đơn]]&lt;&gt;"",Table1[[#This Row],[Ngày hóa đơn]],Table1[[#This Row],[Ngày hạch toán]])</f>
        <v>45775</v>
      </c>
      <c r="T2864" s="8">
        <v>30</v>
      </c>
      <c r="U2864" s="7">
        <f>IF(Table1[[#This Row],[Ngày tính CN]]="","",S2864+T2864)</f>
        <v>45805</v>
      </c>
      <c r="V2864" s="71">
        <f ca="1">IF(Table1[[#This Row],[Hạn thanh toán]]="","",IF((U2864-NOW())&lt;0,0,(U2864-NOW())))</f>
        <v>0</v>
      </c>
      <c r="W2864" s="278"/>
      <c r="X2864" s="278" t="str">
        <f t="shared" ca="1" si="488"/>
        <v/>
      </c>
      <c r="Y2864" s="3" t="str">
        <f t="shared" si="489"/>
        <v>Đã thanh toán</v>
      </c>
      <c r="Z2864" s="250">
        <f>Table1[[#This Row],[Hạn thanh toán]]</f>
        <v>45805</v>
      </c>
      <c r="AA2864" s="250">
        <f>Table1[[#This Row],[Ngày Thanh toán]]</f>
        <v>45833</v>
      </c>
      <c r="AD2864" s="3" t="str">
        <f>IF(Table1[[#This Row],[Mã khách hàng]]="","",VLOOKUP($A2864,Ma_KH!$A:$Q,Ma_KH!O$1,0))</f>
        <v>BRG - FUJIMART</v>
      </c>
      <c r="AE2864" s="3" t="str">
        <f>IF(Table1[[#This Row],[Mã khách hàng]]="","",VLOOKUP($A2864,Ma_KH!$A:$Q,Ma_KH!P$1,0))</f>
        <v>CÔNG TY TNHH BÁN LẺ FUJIMART VIỆT NAM</v>
      </c>
      <c r="AF2864" s="3" t="str">
        <f>VLOOKUP(A2864,Ma_KH!A:Q,Ma_KH!J$1,0)</f>
        <v>Vũ Anh Tuấn</v>
      </c>
    </row>
    <row r="2865" spans="1:32">
      <c r="A2865" s="242" t="s">
        <v>184</v>
      </c>
      <c r="B2865" s="242" t="s">
        <v>5155</v>
      </c>
      <c r="C2865" s="90">
        <v>45775</v>
      </c>
      <c r="D2865" s="91" t="s">
        <v>19712</v>
      </c>
      <c r="E2865" s="318">
        <v>45775</v>
      </c>
      <c r="F2865" s="242" t="s">
        <v>20672</v>
      </c>
      <c r="G2865" s="242" t="s">
        <v>5200</v>
      </c>
      <c r="H2865" s="241">
        <v>1758400</v>
      </c>
      <c r="I2865" s="241">
        <v>0</v>
      </c>
      <c r="J2865" s="241">
        <v>140672</v>
      </c>
      <c r="K2865" s="241">
        <v>1899072</v>
      </c>
      <c r="L2865" s="8" t="s">
        <v>24</v>
      </c>
      <c r="M2865" s="21">
        <v>45833</v>
      </c>
      <c r="O2865" s="278">
        <f>IF(Table1[[#This Row],[Phân loại]]="Tồn đầu kỳ",Table1[[#This Row],[Tổng giá trị]],0)</f>
        <v>0</v>
      </c>
      <c r="P2865" s="8">
        <f>IF(Table1[[#This Row],[Số còn phải thu ĐK]]&lt;&gt;0,0,IF(Table1[[#This Row],[Phân loại]]="Bán hàng",Table1[[#This Row],[Tổng giá trị]],-Table1[[#This Row],[Tổng giá trị]]))</f>
        <v>1899072</v>
      </c>
      <c r="Q2865" s="278">
        <f t="shared" si="487"/>
        <v>1899072</v>
      </c>
      <c r="R2865" s="8">
        <f>Table1[[#This Row],[Số còn phải thu ĐK]]+Table1[[#This Row],[Giá Trị HD sau CK]]-Table1[[#This Row],[Số tiền đã thu]]</f>
        <v>0</v>
      </c>
      <c r="S2865" s="7">
        <f>IF(Table1[[#This Row],[Ngày hóa đơn]]&lt;&gt;"",Table1[[#This Row],[Ngày hóa đơn]],Table1[[#This Row],[Ngày hạch toán]])</f>
        <v>45775</v>
      </c>
      <c r="T2865" s="8">
        <v>30</v>
      </c>
      <c r="U2865" s="7">
        <f>IF(Table1[[#This Row],[Ngày tính CN]]="","",S2865+T2865)</f>
        <v>45805</v>
      </c>
      <c r="V2865" s="71">
        <f ca="1">IF(Table1[[#This Row],[Hạn thanh toán]]="","",IF((U2865-NOW())&lt;0,0,(U2865-NOW())))</f>
        <v>0</v>
      </c>
      <c r="W2865" s="278"/>
      <c r="X2865" s="278" t="str">
        <f t="shared" ca="1" si="488"/>
        <v/>
      </c>
      <c r="Y2865" s="3" t="str">
        <f t="shared" si="489"/>
        <v>Đã thanh toán</v>
      </c>
      <c r="Z2865" s="250">
        <f>Table1[[#This Row],[Hạn thanh toán]]</f>
        <v>45805</v>
      </c>
      <c r="AA2865" s="250">
        <f>Table1[[#This Row],[Ngày Thanh toán]]</f>
        <v>45833</v>
      </c>
      <c r="AD2865" s="3" t="str">
        <f>IF(Table1[[#This Row],[Mã khách hàng]]="","",VLOOKUP($A2865,Ma_KH!$A:$Q,Ma_KH!O$1,0))</f>
        <v>BRG - FUJIMART</v>
      </c>
      <c r="AE2865" s="3" t="str">
        <f>IF(Table1[[#This Row],[Mã khách hàng]]="","",VLOOKUP($A2865,Ma_KH!$A:$Q,Ma_KH!P$1,0))</f>
        <v>CÔNG TY TNHH BÁN LẺ FUJIMART VIỆT NAM</v>
      </c>
      <c r="AF2865" s="3" t="str">
        <f>VLOOKUP(A2865,Ma_KH!A:Q,Ma_KH!J$1,0)</f>
        <v>Vũ Anh Tuấn</v>
      </c>
    </row>
    <row r="2866" spans="1:32">
      <c r="A2866" s="242" t="s">
        <v>184</v>
      </c>
      <c r="B2866" s="242" t="s">
        <v>5155</v>
      </c>
      <c r="C2866" s="90">
        <v>45779</v>
      </c>
      <c r="D2866" s="91" t="s">
        <v>19713</v>
      </c>
      <c r="E2866" s="318">
        <v>45779</v>
      </c>
      <c r="F2866" s="242" t="s">
        <v>20673</v>
      </c>
      <c r="G2866" s="242" t="s">
        <v>5168</v>
      </c>
      <c r="H2866" s="241">
        <v>2150379</v>
      </c>
      <c r="I2866" s="241">
        <v>0</v>
      </c>
      <c r="J2866" s="241">
        <v>172030</v>
      </c>
      <c r="K2866" s="241">
        <v>2322409</v>
      </c>
      <c r="L2866" s="8" t="s">
        <v>24</v>
      </c>
      <c r="M2866" s="21">
        <v>45833</v>
      </c>
      <c r="O2866" s="278">
        <f>IF(Table1[[#This Row],[Phân loại]]="Tồn đầu kỳ",Table1[[#This Row],[Tổng giá trị]],0)</f>
        <v>0</v>
      </c>
      <c r="P2866" s="8">
        <f>IF(Table1[[#This Row],[Số còn phải thu ĐK]]&lt;&gt;0,0,IF(Table1[[#This Row],[Phân loại]]="Bán hàng",Table1[[#This Row],[Tổng giá trị]],-Table1[[#This Row],[Tổng giá trị]]))</f>
        <v>2322409</v>
      </c>
      <c r="Q2866" s="278">
        <f t="shared" si="487"/>
        <v>2322409</v>
      </c>
      <c r="R2866" s="8">
        <f>Table1[[#This Row],[Số còn phải thu ĐK]]+Table1[[#This Row],[Giá Trị HD sau CK]]-Table1[[#This Row],[Số tiền đã thu]]</f>
        <v>0</v>
      </c>
      <c r="S2866" s="7">
        <f>IF(Table1[[#This Row],[Ngày hóa đơn]]&lt;&gt;"",Table1[[#This Row],[Ngày hóa đơn]],Table1[[#This Row],[Ngày hạch toán]])</f>
        <v>45779</v>
      </c>
      <c r="T2866" s="8">
        <v>30</v>
      </c>
      <c r="U2866" s="7">
        <f>IF(Table1[[#This Row],[Ngày tính CN]]="","",S2866+T2866)</f>
        <v>45809</v>
      </c>
      <c r="V2866" s="71">
        <f ca="1">IF(Table1[[#This Row],[Hạn thanh toán]]="","",IF((U2866-NOW())&lt;0,0,(U2866-NOW())))</f>
        <v>0</v>
      </c>
      <c r="W2866" s="278"/>
      <c r="X2866" s="278" t="str">
        <f t="shared" ca="1" si="488"/>
        <v/>
      </c>
      <c r="Y2866" s="3" t="str">
        <f t="shared" si="489"/>
        <v>Đã thanh toán</v>
      </c>
      <c r="Z2866" s="250">
        <f>Table1[[#This Row],[Hạn thanh toán]]</f>
        <v>45809</v>
      </c>
      <c r="AA2866" s="250">
        <f>Table1[[#This Row],[Ngày Thanh toán]]</f>
        <v>45833</v>
      </c>
      <c r="AD2866" s="3" t="str">
        <f>IF(Table1[[#This Row],[Mã khách hàng]]="","",VLOOKUP($A2866,Ma_KH!$A:$Q,Ma_KH!O$1,0))</f>
        <v>BRG - FUJIMART</v>
      </c>
      <c r="AE2866" s="3" t="str">
        <f>IF(Table1[[#This Row],[Mã khách hàng]]="","",VLOOKUP($A2866,Ma_KH!$A:$Q,Ma_KH!P$1,0))</f>
        <v>CÔNG TY TNHH BÁN LẺ FUJIMART VIỆT NAM</v>
      </c>
      <c r="AF2866" s="3" t="str">
        <f>VLOOKUP(A2866,Ma_KH!A:Q,Ma_KH!J$1,0)</f>
        <v>Vũ Anh Tuấn</v>
      </c>
    </row>
    <row r="2867" spans="1:32">
      <c r="A2867" s="242" t="s">
        <v>184</v>
      </c>
      <c r="B2867" s="242" t="s">
        <v>5155</v>
      </c>
      <c r="C2867" s="90">
        <v>45780</v>
      </c>
      <c r="D2867" s="91" t="s">
        <v>19714</v>
      </c>
      <c r="E2867" s="318">
        <v>45780</v>
      </c>
      <c r="F2867" s="242" t="s">
        <v>20674</v>
      </c>
      <c r="G2867" s="242" t="s">
        <v>5218</v>
      </c>
      <c r="H2867" s="241">
        <v>1097232</v>
      </c>
      <c r="I2867" s="241">
        <v>0</v>
      </c>
      <c r="J2867" s="241">
        <v>87779</v>
      </c>
      <c r="K2867" s="241">
        <v>1185011</v>
      </c>
      <c r="L2867" s="8" t="s">
        <v>24</v>
      </c>
      <c r="M2867" s="21">
        <v>45833</v>
      </c>
      <c r="O2867" s="278">
        <f>IF(Table1[[#This Row],[Phân loại]]="Tồn đầu kỳ",Table1[[#This Row],[Tổng giá trị]],0)</f>
        <v>0</v>
      </c>
      <c r="P2867" s="8">
        <f>IF(Table1[[#This Row],[Số còn phải thu ĐK]]&lt;&gt;0,0,IF(Table1[[#This Row],[Phân loại]]="Bán hàng",Table1[[#This Row],[Tổng giá trị]],-Table1[[#This Row],[Tổng giá trị]]))</f>
        <v>1185011</v>
      </c>
      <c r="Q2867" s="278">
        <f t="shared" si="487"/>
        <v>1185011</v>
      </c>
      <c r="R2867" s="8">
        <f>Table1[[#This Row],[Số còn phải thu ĐK]]+Table1[[#This Row],[Giá Trị HD sau CK]]-Table1[[#This Row],[Số tiền đã thu]]</f>
        <v>0</v>
      </c>
      <c r="S2867" s="7">
        <f>IF(Table1[[#This Row],[Ngày hóa đơn]]&lt;&gt;"",Table1[[#This Row],[Ngày hóa đơn]],Table1[[#This Row],[Ngày hạch toán]])</f>
        <v>45780</v>
      </c>
      <c r="T2867" s="8">
        <v>30</v>
      </c>
      <c r="U2867" s="7">
        <f>IF(Table1[[#This Row],[Ngày tính CN]]="","",S2867+T2867)</f>
        <v>45810</v>
      </c>
      <c r="V2867" s="71">
        <f ca="1">IF(Table1[[#This Row],[Hạn thanh toán]]="","",IF((U2867-NOW())&lt;0,0,(U2867-NOW())))</f>
        <v>0</v>
      </c>
      <c r="W2867" s="278"/>
      <c r="X2867" s="278" t="str">
        <f t="shared" ca="1" si="488"/>
        <v/>
      </c>
      <c r="Y2867" s="3" t="str">
        <f t="shared" si="489"/>
        <v>Đã thanh toán</v>
      </c>
      <c r="Z2867" s="250">
        <f>Table1[[#This Row],[Hạn thanh toán]]</f>
        <v>45810</v>
      </c>
      <c r="AA2867" s="250">
        <f>Table1[[#This Row],[Ngày Thanh toán]]</f>
        <v>45833</v>
      </c>
      <c r="AD2867" s="3" t="str">
        <f>IF(Table1[[#This Row],[Mã khách hàng]]="","",VLOOKUP($A2867,Ma_KH!$A:$Q,Ma_KH!O$1,0))</f>
        <v>BRG - FUJIMART</v>
      </c>
      <c r="AE2867" s="3" t="str">
        <f>IF(Table1[[#This Row],[Mã khách hàng]]="","",VLOOKUP($A2867,Ma_KH!$A:$Q,Ma_KH!P$1,0))</f>
        <v>CÔNG TY TNHH BÁN LẺ FUJIMART VIỆT NAM</v>
      </c>
      <c r="AF2867" s="3" t="str">
        <f>VLOOKUP(A2867,Ma_KH!A:Q,Ma_KH!J$1,0)</f>
        <v>Vũ Anh Tuấn</v>
      </c>
    </row>
    <row r="2868" spans="1:32">
      <c r="A2868" s="242" t="s">
        <v>184</v>
      </c>
      <c r="B2868" s="242" t="s">
        <v>5155</v>
      </c>
      <c r="C2868" s="88">
        <v>45780</v>
      </c>
      <c r="D2868" s="89" t="s">
        <v>19715</v>
      </c>
      <c r="E2868" s="318">
        <v>45780</v>
      </c>
      <c r="F2868" s="242" t="s">
        <v>20675</v>
      </c>
      <c r="G2868" s="242" t="s">
        <v>5250</v>
      </c>
      <c r="H2868" s="241">
        <v>814299</v>
      </c>
      <c r="I2868" s="241">
        <v>0</v>
      </c>
      <c r="J2868" s="241">
        <v>65144</v>
      </c>
      <c r="K2868" s="241">
        <v>879443</v>
      </c>
      <c r="L2868" s="8" t="s">
        <v>24</v>
      </c>
      <c r="M2868" s="21">
        <v>45833</v>
      </c>
      <c r="O2868" s="278">
        <f>IF(Table1[[#This Row],[Phân loại]]="Tồn đầu kỳ",Table1[[#This Row],[Tổng giá trị]],0)</f>
        <v>0</v>
      </c>
      <c r="P2868" s="8">
        <f>IF(Table1[[#This Row],[Số còn phải thu ĐK]]&lt;&gt;0,0,IF(Table1[[#This Row],[Phân loại]]="Bán hàng",Table1[[#This Row],[Tổng giá trị]],-Table1[[#This Row],[Tổng giá trị]]))</f>
        <v>879443</v>
      </c>
      <c r="Q2868" s="278">
        <f t="shared" ref="Q2868:Q2871" si="490">IF(M2868&lt;&gt;"",IF(O2868&lt;&gt;0,O2868,P2868),0)</f>
        <v>879443</v>
      </c>
      <c r="R2868" s="8">
        <f>Table1[[#This Row],[Số còn phải thu ĐK]]+Table1[[#This Row],[Giá Trị HD sau CK]]-Table1[[#This Row],[Số tiền đã thu]]</f>
        <v>0</v>
      </c>
      <c r="S2868" s="7">
        <f>IF(Table1[[#This Row],[Ngày hóa đơn]]&lt;&gt;"",Table1[[#This Row],[Ngày hóa đơn]],Table1[[#This Row],[Ngày hạch toán]])</f>
        <v>45780</v>
      </c>
      <c r="T2868" s="8">
        <v>30</v>
      </c>
      <c r="U2868" s="7">
        <f>IF(Table1[[#This Row],[Ngày tính CN]]="","",S2868+T2868)</f>
        <v>45810</v>
      </c>
      <c r="V2868" s="71">
        <f ca="1">IF(Table1[[#This Row],[Hạn thanh toán]]="","",IF((U2868-NOW())&lt;0,0,(U2868-NOW())))</f>
        <v>0</v>
      </c>
      <c r="W2868" s="278"/>
      <c r="X2868" s="278" t="str">
        <f t="shared" ref="X2868:X2871" ca="1" si="491">IF(OR($U2868="",$R2868=0),"",IF((U$4-NOW())&lt;0,-($U2868-NOW()),0))</f>
        <v/>
      </c>
      <c r="Y2868" s="3" t="str">
        <f t="shared" ref="Y2868:Y2871" si="492">IF(R2868=0,"Đã thanh toán",IF(X2868="","",IF(X2868&lt;=0,"Chưa đến hạn thanh toán",IF(X2868&lt;=30,"Nợ quá hạn 30 ngày",IF(X2868&lt;=60,"Nợ quá hạn từ 30 ngày đến 60 ngày",IF(X2868&lt;=90,"Nợ quá hạn từ 60 ngày đến 90 ngày",IF(X2868&lt;=120,"Nợ quá hạn từ 90 ngày đến 120 ngày","Nợ quá hạn hơn 120 ngày có khả năng mất thanh toán")))))))</f>
        <v>Đã thanh toán</v>
      </c>
      <c r="Z2868" s="250">
        <f>Table1[[#This Row],[Hạn thanh toán]]</f>
        <v>45810</v>
      </c>
      <c r="AA2868" s="250">
        <f>Table1[[#This Row],[Ngày Thanh toán]]</f>
        <v>45833</v>
      </c>
      <c r="AD2868" s="3" t="str">
        <f>IF(Table1[[#This Row],[Mã khách hàng]]="","",VLOOKUP($A2868,Ma_KH!$A:$Q,Ma_KH!O$1,0))</f>
        <v>BRG - FUJIMART</v>
      </c>
      <c r="AE2868" s="3" t="str">
        <f>IF(Table1[[#This Row],[Mã khách hàng]]="","",VLOOKUP($A2868,Ma_KH!$A:$Q,Ma_KH!P$1,0))</f>
        <v>CÔNG TY TNHH BÁN LẺ FUJIMART VIỆT NAM</v>
      </c>
      <c r="AF2868" s="3" t="str">
        <f>VLOOKUP(A2868,Ma_KH!A:Q,Ma_KH!J$1,0)</f>
        <v>Vũ Anh Tuấn</v>
      </c>
    </row>
    <row r="2869" spans="1:32">
      <c r="A2869" s="242" t="s">
        <v>184</v>
      </c>
      <c r="B2869" s="242" t="s">
        <v>5155</v>
      </c>
      <c r="C2869" s="88">
        <v>45780</v>
      </c>
      <c r="D2869" s="89" t="s">
        <v>19716</v>
      </c>
      <c r="E2869" s="318">
        <v>45780</v>
      </c>
      <c r="F2869" s="242" t="s">
        <v>20676</v>
      </c>
      <c r="G2869" s="242" t="s">
        <v>5354</v>
      </c>
      <c r="H2869" s="241">
        <v>720018</v>
      </c>
      <c r="I2869" s="241">
        <v>0</v>
      </c>
      <c r="J2869" s="241">
        <v>57601</v>
      </c>
      <c r="K2869" s="241">
        <v>777619</v>
      </c>
      <c r="L2869" s="8" t="s">
        <v>24</v>
      </c>
      <c r="M2869" s="21">
        <v>45833</v>
      </c>
      <c r="O2869" s="278">
        <f>IF(Table1[[#This Row],[Phân loại]]="Tồn đầu kỳ",Table1[[#This Row],[Tổng giá trị]],0)</f>
        <v>0</v>
      </c>
      <c r="P2869" s="8">
        <f>IF(Table1[[#This Row],[Số còn phải thu ĐK]]&lt;&gt;0,0,IF(Table1[[#This Row],[Phân loại]]="Bán hàng",Table1[[#This Row],[Tổng giá trị]],-Table1[[#This Row],[Tổng giá trị]]))</f>
        <v>777619</v>
      </c>
      <c r="Q2869" s="278">
        <f t="shared" si="490"/>
        <v>777619</v>
      </c>
      <c r="R2869" s="8">
        <f>Table1[[#This Row],[Số còn phải thu ĐK]]+Table1[[#This Row],[Giá Trị HD sau CK]]-Table1[[#This Row],[Số tiền đã thu]]</f>
        <v>0</v>
      </c>
      <c r="S2869" s="7">
        <f>IF(Table1[[#This Row],[Ngày hóa đơn]]&lt;&gt;"",Table1[[#This Row],[Ngày hóa đơn]],Table1[[#This Row],[Ngày hạch toán]])</f>
        <v>45780</v>
      </c>
      <c r="T2869" s="8">
        <v>30</v>
      </c>
      <c r="U2869" s="7">
        <f>IF(Table1[[#This Row],[Ngày tính CN]]="","",S2869+T2869)</f>
        <v>45810</v>
      </c>
      <c r="V2869" s="71">
        <f ca="1">IF(Table1[[#This Row],[Hạn thanh toán]]="","",IF((U2869-NOW())&lt;0,0,(U2869-NOW())))</f>
        <v>0</v>
      </c>
      <c r="W2869" s="278"/>
      <c r="X2869" s="278" t="str">
        <f t="shared" ca="1" si="491"/>
        <v/>
      </c>
      <c r="Y2869" s="3" t="str">
        <f t="shared" si="492"/>
        <v>Đã thanh toán</v>
      </c>
      <c r="Z2869" s="250">
        <f>Table1[[#This Row],[Hạn thanh toán]]</f>
        <v>45810</v>
      </c>
      <c r="AA2869" s="250">
        <f>Table1[[#This Row],[Ngày Thanh toán]]</f>
        <v>45833</v>
      </c>
      <c r="AD2869" s="3" t="str">
        <f>IF(Table1[[#This Row],[Mã khách hàng]]="","",VLOOKUP($A2869,Ma_KH!$A:$Q,Ma_KH!O$1,0))</f>
        <v>BRG - FUJIMART</v>
      </c>
      <c r="AE2869" s="3" t="str">
        <f>IF(Table1[[#This Row],[Mã khách hàng]]="","",VLOOKUP($A2869,Ma_KH!$A:$Q,Ma_KH!P$1,0))</f>
        <v>CÔNG TY TNHH BÁN LẺ FUJIMART VIỆT NAM</v>
      </c>
      <c r="AF2869" s="3" t="str">
        <f>VLOOKUP(A2869,Ma_KH!A:Q,Ma_KH!J$1,0)</f>
        <v>Vũ Anh Tuấn</v>
      </c>
    </row>
    <row r="2870" spans="1:32">
      <c r="A2870" s="242" t="s">
        <v>184</v>
      </c>
      <c r="B2870" s="242" t="s">
        <v>5155</v>
      </c>
      <c r="C2870" s="88">
        <v>45780</v>
      </c>
      <c r="D2870" s="89" t="s">
        <v>19717</v>
      </c>
      <c r="E2870" s="318">
        <v>45780</v>
      </c>
      <c r="F2870" s="242" t="s">
        <v>20677</v>
      </c>
      <c r="G2870" s="242" t="s">
        <v>5182</v>
      </c>
      <c r="H2870" s="241">
        <v>3124740</v>
      </c>
      <c r="I2870" s="241">
        <v>0</v>
      </c>
      <c r="J2870" s="241">
        <v>249979</v>
      </c>
      <c r="K2870" s="241">
        <v>3374719</v>
      </c>
      <c r="L2870" s="8" t="s">
        <v>24</v>
      </c>
      <c r="M2870" s="21">
        <v>45833</v>
      </c>
      <c r="O2870" s="278">
        <f>IF(Table1[[#This Row],[Phân loại]]="Tồn đầu kỳ",Table1[[#This Row],[Tổng giá trị]],0)</f>
        <v>0</v>
      </c>
      <c r="P2870" s="8">
        <f>IF(Table1[[#This Row],[Số còn phải thu ĐK]]&lt;&gt;0,0,IF(Table1[[#This Row],[Phân loại]]="Bán hàng",Table1[[#This Row],[Tổng giá trị]],-Table1[[#This Row],[Tổng giá trị]]))</f>
        <v>3374719</v>
      </c>
      <c r="Q2870" s="278">
        <f t="shared" si="490"/>
        <v>3374719</v>
      </c>
      <c r="R2870" s="8">
        <f>Table1[[#This Row],[Số còn phải thu ĐK]]+Table1[[#This Row],[Giá Trị HD sau CK]]-Table1[[#This Row],[Số tiền đã thu]]</f>
        <v>0</v>
      </c>
      <c r="S2870" s="7">
        <f>IF(Table1[[#This Row],[Ngày hóa đơn]]&lt;&gt;"",Table1[[#This Row],[Ngày hóa đơn]],Table1[[#This Row],[Ngày hạch toán]])</f>
        <v>45780</v>
      </c>
      <c r="T2870" s="8">
        <v>30</v>
      </c>
      <c r="U2870" s="7">
        <f>IF(Table1[[#This Row],[Ngày tính CN]]="","",S2870+T2870)</f>
        <v>45810</v>
      </c>
      <c r="V2870" s="71">
        <f ca="1">IF(Table1[[#This Row],[Hạn thanh toán]]="","",IF((U2870-NOW())&lt;0,0,(U2870-NOW())))</f>
        <v>0</v>
      </c>
      <c r="W2870" s="278"/>
      <c r="X2870" s="278" t="str">
        <f t="shared" ca="1" si="491"/>
        <v/>
      </c>
      <c r="Y2870" s="3" t="str">
        <f t="shared" si="492"/>
        <v>Đã thanh toán</v>
      </c>
      <c r="Z2870" s="250">
        <f>Table1[[#This Row],[Hạn thanh toán]]</f>
        <v>45810</v>
      </c>
      <c r="AA2870" s="250">
        <f>Table1[[#This Row],[Ngày Thanh toán]]</f>
        <v>45833</v>
      </c>
      <c r="AD2870" s="3" t="str">
        <f>IF(Table1[[#This Row],[Mã khách hàng]]="","",VLOOKUP($A2870,Ma_KH!$A:$Q,Ma_KH!O$1,0))</f>
        <v>BRG - FUJIMART</v>
      </c>
      <c r="AE2870" s="3" t="str">
        <f>IF(Table1[[#This Row],[Mã khách hàng]]="","",VLOOKUP($A2870,Ma_KH!$A:$Q,Ma_KH!P$1,0))</f>
        <v>CÔNG TY TNHH BÁN LẺ FUJIMART VIỆT NAM</v>
      </c>
      <c r="AF2870" s="3" t="str">
        <f>VLOOKUP(A2870,Ma_KH!A:Q,Ma_KH!J$1,0)</f>
        <v>Vũ Anh Tuấn</v>
      </c>
    </row>
    <row r="2871" spans="1:32">
      <c r="A2871" s="242" t="s">
        <v>184</v>
      </c>
      <c r="B2871" s="242" t="s">
        <v>5155</v>
      </c>
      <c r="C2871" s="90">
        <v>45780</v>
      </c>
      <c r="D2871" s="91" t="s">
        <v>19718</v>
      </c>
      <c r="E2871" s="318">
        <v>45780</v>
      </c>
      <c r="F2871" s="242" t="s">
        <v>20678</v>
      </c>
      <c r="G2871" s="242" t="s">
        <v>5297</v>
      </c>
      <c r="H2871" s="241">
        <v>612870</v>
      </c>
      <c r="I2871" s="241">
        <v>0</v>
      </c>
      <c r="J2871" s="241">
        <v>49030</v>
      </c>
      <c r="K2871" s="241">
        <v>661900</v>
      </c>
      <c r="L2871" s="8" t="s">
        <v>24</v>
      </c>
      <c r="M2871" s="21">
        <v>45833</v>
      </c>
      <c r="O2871" s="278">
        <f>IF(Table1[[#This Row],[Phân loại]]="Tồn đầu kỳ",Table1[[#This Row],[Tổng giá trị]],0)</f>
        <v>0</v>
      </c>
      <c r="P2871" s="8">
        <f>IF(Table1[[#This Row],[Số còn phải thu ĐK]]&lt;&gt;0,0,IF(Table1[[#This Row],[Phân loại]]="Bán hàng",Table1[[#This Row],[Tổng giá trị]],-Table1[[#This Row],[Tổng giá trị]]))</f>
        <v>661900</v>
      </c>
      <c r="Q2871" s="278">
        <f t="shared" si="490"/>
        <v>661900</v>
      </c>
      <c r="R2871" s="8">
        <f>Table1[[#This Row],[Số còn phải thu ĐK]]+Table1[[#This Row],[Giá Trị HD sau CK]]-Table1[[#This Row],[Số tiền đã thu]]</f>
        <v>0</v>
      </c>
      <c r="S2871" s="7">
        <f>IF(Table1[[#This Row],[Ngày hóa đơn]]&lt;&gt;"",Table1[[#This Row],[Ngày hóa đơn]],Table1[[#This Row],[Ngày hạch toán]])</f>
        <v>45780</v>
      </c>
      <c r="T2871" s="8">
        <v>30</v>
      </c>
      <c r="U2871" s="7">
        <f>IF(Table1[[#This Row],[Ngày tính CN]]="","",S2871+T2871)</f>
        <v>45810</v>
      </c>
      <c r="V2871" s="71">
        <f ca="1">IF(Table1[[#This Row],[Hạn thanh toán]]="","",IF((U2871-NOW())&lt;0,0,(U2871-NOW())))</f>
        <v>0</v>
      </c>
      <c r="W2871" s="278"/>
      <c r="X2871" s="278" t="str">
        <f t="shared" ca="1" si="491"/>
        <v/>
      </c>
      <c r="Y2871" s="3" t="str">
        <f t="shared" si="492"/>
        <v>Đã thanh toán</v>
      </c>
      <c r="Z2871" s="250">
        <f>Table1[[#This Row],[Hạn thanh toán]]</f>
        <v>45810</v>
      </c>
      <c r="AA2871" s="250">
        <f>Table1[[#This Row],[Ngày Thanh toán]]</f>
        <v>45833</v>
      </c>
      <c r="AD2871" s="3" t="str">
        <f>IF(Table1[[#This Row],[Mã khách hàng]]="","",VLOOKUP($A2871,Ma_KH!$A:$Q,Ma_KH!O$1,0))</f>
        <v>BRG - FUJIMART</v>
      </c>
      <c r="AE2871" s="3" t="str">
        <f>IF(Table1[[#This Row],[Mã khách hàng]]="","",VLOOKUP($A2871,Ma_KH!$A:$Q,Ma_KH!P$1,0))</f>
        <v>CÔNG TY TNHH BÁN LẺ FUJIMART VIỆT NAM</v>
      </c>
      <c r="AF2871" s="3" t="str">
        <f>VLOOKUP(A2871,Ma_KH!A:Q,Ma_KH!J$1,0)</f>
        <v>Vũ Anh Tuấn</v>
      </c>
    </row>
    <row r="2872" spans="1:32">
      <c r="A2872" s="242" t="s">
        <v>184</v>
      </c>
      <c r="B2872" s="242" t="s">
        <v>5155</v>
      </c>
      <c r="C2872" s="88">
        <v>45782</v>
      </c>
      <c r="D2872" s="89" t="s">
        <v>19719</v>
      </c>
      <c r="E2872" s="318">
        <v>45782</v>
      </c>
      <c r="F2872" s="242" t="s">
        <v>20679</v>
      </c>
      <c r="G2872" s="242" t="s">
        <v>5179</v>
      </c>
      <c r="H2872" s="241">
        <v>3487950</v>
      </c>
      <c r="I2872" s="241">
        <v>0</v>
      </c>
      <c r="J2872" s="241">
        <v>279036</v>
      </c>
      <c r="K2872" s="241">
        <v>3766986</v>
      </c>
      <c r="L2872" s="8" t="s">
        <v>24</v>
      </c>
      <c r="M2872" s="21">
        <v>45833</v>
      </c>
      <c r="O2872" s="278">
        <f>IF(Table1[[#This Row],[Phân loại]]="Tồn đầu kỳ",Table1[[#This Row],[Tổng giá trị]],0)</f>
        <v>0</v>
      </c>
      <c r="P2872" s="8">
        <f>IF(Table1[[#This Row],[Số còn phải thu ĐK]]&lt;&gt;0,0,IF(Table1[[#This Row],[Phân loại]]="Bán hàng",Table1[[#This Row],[Tổng giá trị]],-Table1[[#This Row],[Tổng giá trị]]))</f>
        <v>3766986</v>
      </c>
      <c r="Q2872" s="278">
        <f t="shared" ref="Q2872:Q2873" si="493">IF(M2872&lt;&gt;"",IF(O2872&lt;&gt;0,O2872,P2872),0)</f>
        <v>3766986</v>
      </c>
      <c r="R2872" s="8">
        <f>Table1[[#This Row],[Số còn phải thu ĐK]]+Table1[[#This Row],[Giá Trị HD sau CK]]-Table1[[#This Row],[Số tiền đã thu]]</f>
        <v>0</v>
      </c>
      <c r="S2872" s="7">
        <f>IF(Table1[[#This Row],[Ngày hóa đơn]]&lt;&gt;"",Table1[[#This Row],[Ngày hóa đơn]],Table1[[#This Row],[Ngày hạch toán]])</f>
        <v>45782</v>
      </c>
      <c r="T2872" s="8">
        <v>30</v>
      </c>
      <c r="U2872" s="7">
        <f>IF(Table1[[#This Row],[Ngày tính CN]]="","",S2872+T2872)</f>
        <v>45812</v>
      </c>
      <c r="V2872" s="71">
        <f ca="1">IF(Table1[[#This Row],[Hạn thanh toán]]="","",IF((U2872-NOW())&lt;0,0,(U2872-NOW())))</f>
        <v>0</v>
      </c>
      <c r="W2872" s="278"/>
      <c r="X2872" s="278" t="str">
        <f t="shared" ref="X2872:X2873" ca="1" si="494">IF(OR($U2872="",$R2872=0),"",IF((U$4-NOW())&lt;0,-($U2872-NOW()),0))</f>
        <v/>
      </c>
      <c r="Y2872" s="3" t="str">
        <f t="shared" ref="Y2872:Y2873" si="495">IF(R2872=0,"Đã thanh toán",IF(X2872="","",IF(X2872&lt;=0,"Chưa đến hạn thanh toán",IF(X2872&lt;=30,"Nợ quá hạn 30 ngày",IF(X2872&lt;=60,"Nợ quá hạn từ 30 ngày đến 60 ngày",IF(X2872&lt;=90,"Nợ quá hạn từ 60 ngày đến 90 ngày",IF(X2872&lt;=120,"Nợ quá hạn từ 90 ngày đến 120 ngày","Nợ quá hạn hơn 120 ngày có khả năng mất thanh toán")))))))</f>
        <v>Đã thanh toán</v>
      </c>
      <c r="Z2872" s="250">
        <f>Table1[[#This Row],[Hạn thanh toán]]</f>
        <v>45812</v>
      </c>
      <c r="AA2872" s="250">
        <f>Table1[[#This Row],[Ngày Thanh toán]]</f>
        <v>45833</v>
      </c>
      <c r="AD2872" s="3" t="str">
        <f>IF(Table1[[#This Row],[Mã khách hàng]]="","",VLOOKUP($A2872,Ma_KH!$A:$Q,Ma_KH!O$1,0))</f>
        <v>BRG - FUJIMART</v>
      </c>
      <c r="AE2872" s="3" t="str">
        <f>IF(Table1[[#This Row],[Mã khách hàng]]="","",VLOOKUP($A2872,Ma_KH!$A:$Q,Ma_KH!P$1,0))</f>
        <v>CÔNG TY TNHH BÁN LẺ FUJIMART VIỆT NAM</v>
      </c>
      <c r="AF2872" s="3" t="str">
        <f>VLOOKUP(A2872,Ma_KH!A:Q,Ma_KH!J$1,0)</f>
        <v>Vũ Anh Tuấn</v>
      </c>
    </row>
    <row r="2873" spans="1:32">
      <c r="A2873" s="242" t="s">
        <v>184</v>
      </c>
      <c r="B2873" s="242" t="s">
        <v>5155</v>
      </c>
      <c r="C2873" s="90">
        <v>45782</v>
      </c>
      <c r="D2873" s="91" t="s">
        <v>19720</v>
      </c>
      <c r="E2873" s="318">
        <v>45782</v>
      </c>
      <c r="F2873" s="242" t="s">
        <v>20680</v>
      </c>
      <c r="G2873" s="242" t="s">
        <v>5163</v>
      </c>
      <c r="H2873" s="241">
        <v>527525</v>
      </c>
      <c r="I2873" s="241">
        <v>0</v>
      </c>
      <c r="J2873" s="241">
        <v>42202</v>
      </c>
      <c r="K2873" s="241">
        <v>569727</v>
      </c>
      <c r="L2873" s="8" t="s">
        <v>24</v>
      </c>
      <c r="M2873" s="21">
        <v>45833</v>
      </c>
      <c r="O2873" s="278">
        <f>IF(Table1[[#This Row],[Phân loại]]="Tồn đầu kỳ",Table1[[#This Row],[Tổng giá trị]],0)</f>
        <v>0</v>
      </c>
      <c r="P2873" s="8">
        <f>IF(Table1[[#This Row],[Số còn phải thu ĐK]]&lt;&gt;0,0,IF(Table1[[#This Row],[Phân loại]]="Bán hàng",Table1[[#This Row],[Tổng giá trị]],-Table1[[#This Row],[Tổng giá trị]]))</f>
        <v>569727</v>
      </c>
      <c r="Q2873" s="278">
        <f t="shared" si="493"/>
        <v>569727</v>
      </c>
      <c r="R2873" s="8">
        <f>Table1[[#This Row],[Số còn phải thu ĐK]]+Table1[[#This Row],[Giá Trị HD sau CK]]-Table1[[#This Row],[Số tiền đã thu]]</f>
        <v>0</v>
      </c>
      <c r="S2873" s="7">
        <f>IF(Table1[[#This Row],[Ngày hóa đơn]]&lt;&gt;"",Table1[[#This Row],[Ngày hóa đơn]],Table1[[#This Row],[Ngày hạch toán]])</f>
        <v>45782</v>
      </c>
      <c r="T2873" s="8">
        <v>30</v>
      </c>
      <c r="U2873" s="7">
        <f>IF(Table1[[#This Row],[Ngày tính CN]]="","",S2873+T2873)</f>
        <v>45812</v>
      </c>
      <c r="V2873" s="71">
        <f ca="1">IF(Table1[[#This Row],[Hạn thanh toán]]="","",IF((U2873-NOW())&lt;0,0,(U2873-NOW())))</f>
        <v>0</v>
      </c>
      <c r="W2873" s="278"/>
      <c r="X2873" s="278" t="str">
        <f t="shared" ca="1" si="494"/>
        <v/>
      </c>
      <c r="Y2873" s="3" t="str">
        <f t="shared" si="495"/>
        <v>Đã thanh toán</v>
      </c>
      <c r="Z2873" s="250">
        <f>Table1[[#This Row],[Hạn thanh toán]]</f>
        <v>45812</v>
      </c>
      <c r="AA2873" s="250">
        <f>Table1[[#This Row],[Ngày Thanh toán]]</f>
        <v>45833</v>
      </c>
      <c r="AD2873" s="3" t="str">
        <f>IF(Table1[[#This Row],[Mã khách hàng]]="","",VLOOKUP($A2873,Ma_KH!$A:$Q,Ma_KH!O$1,0))</f>
        <v>BRG - FUJIMART</v>
      </c>
      <c r="AE2873" s="3" t="str">
        <f>IF(Table1[[#This Row],[Mã khách hàng]]="","",VLOOKUP($A2873,Ma_KH!$A:$Q,Ma_KH!P$1,0))</f>
        <v>CÔNG TY TNHH BÁN LẺ FUJIMART VIỆT NAM</v>
      </c>
      <c r="AF2873" s="3" t="str">
        <f>VLOOKUP(A2873,Ma_KH!A:Q,Ma_KH!J$1,0)</f>
        <v>Vũ Anh Tuấn</v>
      </c>
    </row>
    <row r="2874" spans="1:32">
      <c r="A2874" s="242" t="s">
        <v>184</v>
      </c>
      <c r="B2874" s="242" t="s">
        <v>5155</v>
      </c>
      <c r="C2874" s="90">
        <v>45782</v>
      </c>
      <c r="D2874" s="91" t="s">
        <v>19721</v>
      </c>
      <c r="E2874" s="318">
        <v>45782</v>
      </c>
      <c r="F2874" s="242" t="s">
        <v>20681</v>
      </c>
      <c r="G2874" s="242" t="s">
        <v>5262</v>
      </c>
      <c r="H2874" s="241">
        <v>845603</v>
      </c>
      <c r="I2874" s="241">
        <v>0</v>
      </c>
      <c r="J2874" s="241">
        <v>67648</v>
      </c>
      <c r="K2874" s="241">
        <v>913251</v>
      </c>
      <c r="L2874" s="8" t="s">
        <v>24</v>
      </c>
      <c r="M2874" s="21">
        <v>45833</v>
      </c>
      <c r="O2874" s="278">
        <f>IF(Table1[[#This Row],[Phân loại]]="Tồn đầu kỳ",Table1[[#This Row],[Tổng giá trị]],0)</f>
        <v>0</v>
      </c>
      <c r="P2874" s="8">
        <f>IF(Table1[[#This Row],[Số còn phải thu ĐK]]&lt;&gt;0,0,IF(Table1[[#This Row],[Phân loại]]="Bán hàng",Table1[[#This Row],[Tổng giá trị]],-Table1[[#This Row],[Tổng giá trị]]))</f>
        <v>913251</v>
      </c>
      <c r="Q2874" s="278">
        <f>IF(M2874&lt;&gt;"",IF(O2874&lt;&gt;0,O2874,P2874),0)</f>
        <v>913251</v>
      </c>
      <c r="R2874" s="8">
        <f>Table1[[#This Row],[Số còn phải thu ĐK]]+Table1[[#This Row],[Giá Trị HD sau CK]]-Table1[[#This Row],[Số tiền đã thu]]</f>
        <v>0</v>
      </c>
      <c r="S2874" s="7">
        <f>IF(Table1[[#This Row],[Ngày hóa đơn]]&lt;&gt;"",Table1[[#This Row],[Ngày hóa đơn]],Table1[[#This Row],[Ngày hạch toán]])</f>
        <v>45782</v>
      </c>
      <c r="T2874" s="8">
        <v>30</v>
      </c>
      <c r="U2874" s="7">
        <f>IF(Table1[[#This Row],[Ngày tính CN]]="","",S2874+T2874)</f>
        <v>45812</v>
      </c>
      <c r="V2874" s="71">
        <f ca="1">IF(Table1[[#This Row],[Hạn thanh toán]]="","",IF((U2874-NOW())&lt;0,0,(U2874-NOW())))</f>
        <v>0</v>
      </c>
      <c r="W2874" s="278"/>
      <c r="X2874" s="278" t="str">
        <f ca="1">IF(OR($U2874="",$R2874=0),"",IF((U$4-NOW())&lt;0,-($U2874-NOW()),0))</f>
        <v/>
      </c>
      <c r="Y2874" s="3" t="str">
        <f>IF(R2874=0,"Đã thanh toán",IF(X2874="","",IF(X2874&lt;=0,"Chưa đến hạn thanh toán",IF(X2874&lt;=30,"Nợ quá hạn 30 ngày",IF(X2874&lt;=60,"Nợ quá hạn từ 30 ngày đến 60 ngày",IF(X2874&lt;=90,"Nợ quá hạn từ 60 ngày đến 90 ngày",IF(X2874&lt;=120,"Nợ quá hạn từ 90 ngày đến 120 ngày","Nợ quá hạn hơn 120 ngày có khả năng mất thanh toán")))))))</f>
        <v>Đã thanh toán</v>
      </c>
      <c r="Z2874" s="250">
        <f>Table1[[#This Row],[Hạn thanh toán]]</f>
        <v>45812</v>
      </c>
      <c r="AA2874" s="250">
        <f>Table1[[#This Row],[Ngày Thanh toán]]</f>
        <v>45833</v>
      </c>
      <c r="AD2874" s="3" t="str">
        <f>IF(Table1[[#This Row],[Mã khách hàng]]="","",VLOOKUP($A2874,Ma_KH!$A:$Q,Ma_KH!O$1,0))</f>
        <v>BRG - FUJIMART</v>
      </c>
      <c r="AE2874" s="3" t="str">
        <f>IF(Table1[[#This Row],[Mã khách hàng]]="","",VLOOKUP($A2874,Ma_KH!$A:$Q,Ma_KH!P$1,0))</f>
        <v>CÔNG TY TNHH BÁN LẺ FUJIMART VIỆT NAM</v>
      </c>
      <c r="AF2874" s="3" t="str">
        <f>VLOOKUP(A2874,Ma_KH!A:Q,Ma_KH!J$1,0)</f>
        <v>Vũ Anh Tuấn</v>
      </c>
    </row>
    <row r="2875" spans="1:32">
      <c r="A2875" s="242" t="s">
        <v>184</v>
      </c>
      <c r="B2875" s="242" t="s">
        <v>5155</v>
      </c>
      <c r="C2875" s="90">
        <v>45783</v>
      </c>
      <c r="D2875" s="91" t="s">
        <v>19722</v>
      </c>
      <c r="E2875" s="318">
        <v>45783</v>
      </c>
      <c r="F2875" s="242" t="s">
        <v>20682</v>
      </c>
      <c r="G2875" s="242" t="s">
        <v>5328</v>
      </c>
      <c r="H2875" s="241">
        <v>866169</v>
      </c>
      <c r="I2875" s="241">
        <v>0</v>
      </c>
      <c r="J2875" s="241">
        <v>69294</v>
      </c>
      <c r="K2875" s="241">
        <v>935463</v>
      </c>
      <c r="L2875" s="8" t="s">
        <v>24</v>
      </c>
      <c r="M2875" s="21">
        <v>45833</v>
      </c>
      <c r="O2875" s="278">
        <f>IF(Table1[[#This Row],[Phân loại]]="Tồn đầu kỳ",Table1[[#This Row],[Tổng giá trị]],0)</f>
        <v>0</v>
      </c>
      <c r="P2875" s="8">
        <f>IF(Table1[[#This Row],[Số còn phải thu ĐK]]&lt;&gt;0,0,IF(Table1[[#This Row],[Phân loại]]="Bán hàng",Table1[[#This Row],[Tổng giá trị]],-Table1[[#This Row],[Tổng giá trị]]))</f>
        <v>935463</v>
      </c>
      <c r="Q2875" s="278">
        <f>IF(M2875&lt;&gt;"",IF(O2875&lt;&gt;0,O2875,P2875),0)</f>
        <v>935463</v>
      </c>
      <c r="R2875" s="8">
        <f>Table1[[#This Row],[Số còn phải thu ĐK]]+Table1[[#This Row],[Giá Trị HD sau CK]]-Table1[[#This Row],[Số tiền đã thu]]</f>
        <v>0</v>
      </c>
      <c r="S2875" s="7">
        <f>IF(Table1[[#This Row],[Ngày hóa đơn]]&lt;&gt;"",Table1[[#This Row],[Ngày hóa đơn]],Table1[[#This Row],[Ngày hạch toán]])</f>
        <v>45783</v>
      </c>
      <c r="T2875" s="8">
        <v>30</v>
      </c>
      <c r="U2875" s="7">
        <f>IF(Table1[[#This Row],[Ngày tính CN]]="","",S2875+T2875)</f>
        <v>45813</v>
      </c>
      <c r="V2875" s="71">
        <f ca="1">IF(Table1[[#This Row],[Hạn thanh toán]]="","",IF((U2875-NOW())&lt;0,0,(U2875-NOW())))</f>
        <v>0</v>
      </c>
      <c r="W2875" s="278"/>
      <c r="X2875" s="278" t="str">
        <f ca="1">IF(OR($U2875="",$R2875=0),"",IF((U$4-NOW())&lt;0,-($U2875-NOW()),0))</f>
        <v/>
      </c>
      <c r="Y2875" s="3" t="str">
        <f>IF(R2875=0,"Đã thanh toán",IF(X2875="","",IF(X2875&lt;=0,"Chưa đến hạn thanh toán",IF(X2875&lt;=30,"Nợ quá hạn 30 ngày",IF(X2875&lt;=60,"Nợ quá hạn từ 30 ngày đến 60 ngày",IF(X2875&lt;=90,"Nợ quá hạn từ 60 ngày đến 90 ngày",IF(X2875&lt;=120,"Nợ quá hạn từ 90 ngày đến 120 ngày","Nợ quá hạn hơn 120 ngày có khả năng mất thanh toán")))))))</f>
        <v>Đã thanh toán</v>
      </c>
      <c r="Z2875" s="250">
        <f>Table1[[#This Row],[Hạn thanh toán]]</f>
        <v>45813</v>
      </c>
      <c r="AA2875" s="250">
        <f>Table1[[#This Row],[Ngày Thanh toán]]</f>
        <v>45833</v>
      </c>
      <c r="AD2875" s="3" t="str">
        <f>IF(Table1[[#This Row],[Mã khách hàng]]="","",VLOOKUP($A2875,Ma_KH!$A:$Q,Ma_KH!O$1,0))</f>
        <v>BRG - FUJIMART</v>
      </c>
      <c r="AE2875" s="3" t="str">
        <f>IF(Table1[[#This Row],[Mã khách hàng]]="","",VLOOKUP($A2875,Ma_KH!$A:$Q,Ma_KH!P$1,0))</f>
        <v>CÔNG TY TNHH BÁN LẺ FUJIMART VIỆT NAM</v>
      </c>
      <c r="AF2875" s="3" t="str">
        <f>VLOOKUP(A2875,Ma_KH!A:Q,Ma_KH!J$1,0)</f>
        <v>Vũ Anh Tuấn</v>
      </c>
    </row>
    <row r="2876" spans="1:32">
      <c r="A2876" s="242" t="s">
        <v>184</v>
      </c>
      <c r="B2876" s="242" t="s">
        <v>5155</v>
      </c>
      <c r="C2876" s="90">
        <v>45783</v>
      </c>
      <c r="D2876" s="91" t="s">
        <v>19723</v>
      </c>
      <c r="E2876" s="318">
        <v>45783</v>
      </c>
      <c r="F2876" s="242" t="s">
        <v>20683</v>
      </c>
      <c r="G2876" s="242" t="s">
        <v>5215</v>
      </c>
      <c r="H2876" s="241">
        <v>1092920</v>
      </c>
      <c r="I2876" s="241">
        <v>0</v>
      </c>
      <c r="J2876" s="241">
        <v>87434</v>
      </c>
      <c r="K2876" s="241">
        <v>1180354</v>
      </c>
      <c r="L2876" s="8" t="s">
        <v>24</v>
      </c>
      <c r="M2876" s="21">
        <v>45833</v>
      </c>
      <c r="O2876" s="278">
        <f>IF(Table1[[#This Row],[Phân loại]]="Tồn đầu kỳ",Table1[[#This Row],[Tổng giá trị]],0)</f>
        <v>0</v>
      </c>
      <c r="P2876" s="8">
        <f>IF(Table1[[#This Row],[Số còn phải thu ĐK]]&lt;&gt;0,0,IF(Table1[[#This Row],[Phân loại]]="Bán hàng",Table1[[#This Row],[Tổng giá trị]],-Table1[[#This Row],[Tổng giá trị]]))</f>
        <v>1180354</v>
      </c>
      <c r="Q2876" s="278">
        <f>IF(M2876&lt;&gt;"",IF(O2876&lt;&gt;0,O2876,P2876),0)</f>
        <v>1180354</v>
      </c>
      <c r="R2876" s="8">
        <f>Table1[[#This Row],[Số còn phải thu ĐK]]+Table1[[#This Row],[Giá Trị HD sau CK]]-Table1[[#This Row],[Số tiền đã thu]]</f>
        <v>0</v>
      </c>
      <c r="S2876" s="7">
        <f>IF(Table1[[#This Row],[Ngày hóa đơn]]&lt;&gt;"",Table1[[#This Row],[Ngày hóa đơn]],Table1[[#This Row],[Ngày hạch toán]])</f>
        <v>45783</v>
      </c>
      <c r="T2876" s="8">
        <v>30</v>
      </c>
      <c r="U2876" s="7">
        <f>IF(Table1[[#This Row],[Ngày tính CN]]="","",S2876+T2876)</f>
        <v>45813</v>
      </c>
      <c r="V2876" s="71">
        <f ca="1">IF(Table1[[#This Row],[Hạn thanh toán]]="","",IF((U2876-NOW())&lt;0,0,(U2876-NOW())))</f>
        <v>0</v>
      </c>
      <c r="W2876" s="278"/>
      <c r="X2876" s="278" t="str">
        <f ca="1">IF(OR($U2876="",$R2876=0),"",IF((U$4-NOW())&lt;0,-($U2876-NOW()),0))</f>
        <v/>
      </c>
      <c r="Y2876" s="3" t="str">
        <f>IF(R2876=0,"Đã thanh toán",IF(X2876="","",IF(X2876&lt;=0,"Chưa đến hạn thanh toán",IF(X2876&lt;=30,"Nợ quá hạn 30 ngày",IF(X2876&lt;=60,"Nợ quá hạn từ 30 ngày đến 60 ngày",IF(X2876&lt;=90,"Nợ quá hạn từ 60 ngày đến 90 ngày",IF(X2876&lt;=120,"Nợ quá hạn từ 90 ngày đến 120 ngày","Nợ quá hạn hơn 120 ngày có khả năng mất thanh toán")))))))</f>
        <v>Đã thanh toán</v>
      </c>
      <c r="Z2876" s="250">
        <f>Table1[[#This Row],[Hạn thanh toán]]</f>
        <v>45813</v>
      </c>
      <c r="AA2876" s="250">
        <f>Table1[[#This Row],[Ngày Thanh toán]]</f>
        <v>45833</v>
      </c>
      <c r="AD2876" s="3" t="str">
        <f>IF(Table1[[#This Row],[Mã khách hàng]]="","",VLOOKUP($A2876,Ma_KH!$A:$Q,Ma_KH!O$1,0))</f>
        <v>BRG - FUJIMART</v>
      </c>
      <c r="AE2876" s="3" t="str">
        <f>IF(Table1[[#This Row],[Mã khách hàng]]="","",VLOOKUP($A2876,Ma_KH!$A:$Q,Ma_KH!P$1,0))</f>
        <v>CÔNG TY TNHH BÁN LẺ FUJIMART VIỆT NAM</v>
      </c>
      <c r="AF2876" s="3" t="str">
        <f>VLOOKUP(A2876,Ma_KH!A:Q,Ma_KH!J$1,0)</f>
        <v>Vũ Anh Tuấn</v>
      </c>
    </row>
    <row r="2877" spans="1:32">
      <c r="A2877" s="242" t="s">
        <v>184</v>
      </c>
      <c r="B2877" s="242" t="s">
        <v>5155</v>
      </c>
      <c r="C2877" s="88">
        <v>45783</v>
      </c>
      <c r="D2877" s="89" t="s">
        <v>19724</v>
      </c>
      <c r="E2877" s="318">
        <v>45783</v>
      </c>
      <c r="F2877" s="242" t="s">
        <v>20684</v>
      </c>
      <c r="G2877" s="242" t="s">
        <v>5356</v>
      </c>
      <c r="H2877" s="241">
        <v>1141102</v>
      </c>
      <c r="I2877" s="241">
        <v>0</v>
      </c>
      <c r="J2877" s="241">
        <v>91288</v>
      </c>
      <c r="K2877" s="241">
        <v>1232390</v>
      </c>
      <c r="L2877" s="8" t="s">
        <v>24</v>
      </c>
      <c r="M2877" s="21">
        <v>45833</v>
      </c>
      <c r="O2877" s="278">
        <f>IF(Table1[[#This Row],[Phân loại]]="Tồn đầu kỳ",Table1[[#This Row],[Tổng giá trị]],0)</f>
        <v>0</v>
      </c>
      <c r="P2877" s="8">
        <f>IF(Table1[[#This Row],[Số còn phải thu ĐK]]&lt;&gt;0,0,IF(Table1[[#This Row],[Phân loại]]="Bán hàng",Table1[[#This Row],[Tổng giá trị]],-Table1[[#This Row],[Tổng giá trị]]))</f>
        <v>1232390</v>
      </c>
      <c r="Q2877" s="278">
        <f t="shared" ref="Q2877:Q2878" si="496">IF(M2877&lt;&gt;"",IF(O2877&lt;&gt;0,O2877,P2877),0)</f>
        <v>1232390</v>
      </c>
      <c r="R2877" s="8">
        <f>Table1[[#This Row],[Số còn phải thu ĐK]]+Table1[[#This Row],[Giá Trị HD sau CK]]-Table1[[#This Row],[Số tiền đã thu]]</f>
        <v>0</v>
      </c>
      <c r="S2877" s="7">
        <f>IF(Table1[[#This Row],[Ngày hóa đơn]]&lt;&gt;"",Table1[[#This Row],[Ngày hóa đơn]],Table1[[#This Row],[Ngày hạch toán]])</f>
        <v>45783</v>
      </c>
      <c r="T2877" s="8">
        <v>30</v>
      </c>
      <c r="U2877" s="7">
        <f>IF(Table1[[#This Row],[Ngày tính CN]]="","",S2877+T2877)</f>
        <v>45813</v>
      </c>
      <c r="V2877" s="71">
        <f ca="1">IF(Table1[[#This Row],[Hạn thanh toán]]="","",IF((U2877-NOW())&lt;0,0,(U2877-NOW())))</f>
        <v>0</v>
      </c>
      <c r="W2877" s="278"/>
      <c r="X2877" s="278" t="str">
        <f t="shared" ref="X2877:X2878" ca="1" si="497">IF(OR($U2877="",$R2877=0),"",IF((U$4-NOW())&lt;0,-($U2877-NOW()),0))</f>
        <v/>
      </c>
      <c r="Y2877" s="3" t="str">
        <f t="shared" ref="Y2877:Y2878" si="498">IF(R2877=0,"Đã thanh toán",IF(X2877="","",IF(X2877&lt;=0,"Chưa đến hạn thanh toán",IF(X2877&lt;=30,"Nợ quá hạn 30 ngày",IF(X2877&lt;=60,"Nợ quá hạn từ 30 ngày đến 60 ngày",IF(X2877&lt;=90,"Nợ quá hạn từ 60 ngày đến 90 ngày",IF(X2877&lt;=120,"Nợ quá hạn từ 90 ngày đến 120 ngày","Nợ quá hạn hơn 120 ngày có khả năng mất thanh toán")))))))</f>
        <v>Đã thanh toán</v>
      </c>
      <c r="Z2877" s="250">
        <f>Table1[[#This Row],[Hạn thanh toán]]</f>
        <v>45813</v>
      </c>
      <c r="AA2877" s="250">
        <f>Table1[[#This Row],[Ngày Thanh toán]]</f>
        <v>45833</v>
      </c>
      <c r="AD2877" s="3" t="str">
        <f>IF(Table1[[#This Row],[Mã khách hàng]]="","",VLOOKUP($A2877,Ma_KH!$A:$Q,Ma_KH!O$1,0))</f>
        <v>BRG - FUJIMART</v>
      </c>
      <c r="AE2877" s="3" t="str">
        <f>IF(Table1[[#This Row],[Mã khách hàng]]="","",VLOOKUP($A2877,Ma_KH!$A:$Q,Ma_KH!P$1,0))</f>
        <v>CÔNG TY TNHH BÁN LẺ FUJIMART VIỆT NAM</v>
      </c>
      <c r="AF2877" s="3" t="str">
        <f>VLOOKUP(A2877,Ma_KH!A:Q,Ma_KH!J$1,0)</f>
        <v>Vũ Anh Tuấn</v>
      </c>
    </row>
    <row r="2878" spans="1:32">
      <c r="A2878" s="242" t="s">
        <v>184</v>
      </c>
      <c r="B2878" s="242" t="s">
        <v>5155</v>
      </c>
      <c r="C2878" s="90">
        <v>45783</v>
      </c>
      <c r="D2878" s="91" t="s">
        <v>19725</v>
      </c>
      <c r="E2878" s="318">
        <v>45783</v>
      </c>
      <c r="F2878" s="242" t="s">
        <v>20685</v>
      </c>
      <c r="G2878" s="242" t="s">
        <v>5321</v>
      </c>
      <c r="H2878" s="241">
        <v>559805</v>
      </c>
      <c r="I2878" s="241">
        <v>0</v>
      </c>
      <c r="J2878" s="241">
        <v>44784</v>
      </c>
      <c r="K2878" s="241">
        <v>604589</v>
      </c>
      <c r="L2878" s="8" t="s">
        <v>24</v>
      </c>
      <c r="M2878" s="21">
        <v>45833</v>
      </c>
      <c r="O2878" s="278">
        <f>IF(Table1[[#This Row],[Phân loại]]="Tồn đầu kỳ",Table1[[#This Row],[Tổng giá trị]],0)</f>
        <v>0</v>
      </c>
      <c r="P2878" s="8">
        <f>IF(Table1[[#This Row],[Số còn phải thu ĐK]]&lt;&gt;0,0,IF(Table1[[#This Row],[Phân loại]]="Bán hàng",Table1[[#This Row],[Tổng giá trị]],-Table1[[#This Row],[Tổng giá trị]]))</f>
        <v>604589</v>
      </c>
      <c r="Q2878" s="278">
        <f t="shared" si="496"/>
        <v>604589</v>
      </c>
      <c r="R2878" s="8">
        <f>Table1[[#This Row],[Số còn phải thu ĐK]]+Table1[[#This Row],[Giá Trị HD sau CK]]-Table1[[#This Row],[Số tiền đã thu]]</f>
        <v>0</v>
      </c>
      <c r="S2878" s="7">
        <f>IF(Table1[[#This Row],[Ngày hóa đơn]]&lt;&gt;"",Table1[[#This Row],[Ngày hóa đơn]],Table1[[#This Row],[Ngày hạch toán]])</f>
        <v>45783</v>
      </c>
      <c r="T2878" s="8">
        <v>30</v>
      </c>
      <c r="U2878" s="7">
        <f>IF(Table1[[#This Row],[Ngày tính CN]]="","",S2878+T2878)</f>
        <v>45813</v>
      </c>
      <c r="V2878" s="71">
        <f ca="1">IF(Table1[[#This Row],[Hạn thanh toán]]="","",IF((U2878-NOW())&lt;0,0,(U2878-NOW())))</f>
        <v>0</v>
      </c>
      <c r="W2878" s="278"/>
      <c r="X2878" s="278" t="str">
        <f t="shared" ca="1" si="497"/>
        <v/>
      </c>
      <c r="Y2878" s="3" t="str">
        <f t="shared" si="498"/>
        <v>Đã thanh toán</v>
      </c>
      <c r="Z2878" s="250">
        <f>Table1[[#This Row],[Hạn thanh toán]]</f>
        <v>45813</v>
      </c>
      <c r="AA2878" s="250">
        <f>Table1[[#This Row],[Ngày Thanh toán]]</f>
        <v>45833</v>
      </c>
      <c r="AD2878" s="3" t="str">
        <f>IF(Table1[[#This Row],[Mã khách hàng]]="","",VLOOKUP($A2878,Ma_KH!$A:$Q,Ma_KH!O$1,0))</f>
        <v>BRG - FUJIMART</v>
      </c>
      <c r="AE2878" s="3" t="str">
        <f>IF(Table1[[#This Row],[Mã khách hàng]]="","",VLOOKUP($A2878,Ma_KH!$A:$Q,Ma_KH!P$1,0))</f>
        <v>CÔNG TY TNHH BÁN LẺ FUJIMART VIỆT NAM</v>
      </c>
      <c r="AF2878" s="3" t="str">
        <f>VLOOKUP(A2878,Ma_KH!A:Q,Ma_KH!J$1,0)</f>
        <v>Vũ Anh Tuấn</v>
      </c>
    </row>
    <row r="2879" spans="1:32">
      <c r="A2879" s="242" t="s">
        <v>184</v>
      </c>
      <c r="B2879" s="242" t="s">
        <v>5155</v>
      </c>
      <c r="C2879" s="88">
        <v>45784</v>
      </c>
      <c r="D2879" s="89" t="s">
        <v>19726</v>
      </c>
      <c r="E2879" s="318">
        <v>45784</v>
      </c>
      <c r="F2879" s="242" t="s">
        <v>20686</v>
      </c>
      <c r="G2879" s="242" t="s">
        <v>5213</v>
      </c>
      <c r="H2879" s="241">
        <v>688782</v>
      </c>
      <c r="I2879" s="241">
        <v>0</v>
      </c>
      <c r="J2879" s="241">
        <v>55103</v>
      </c>
      <c r="K2879" s="241">
        <v>743885</v>
      </c>
      <c r="L2879" s="8" t="s">
        <v>24</v>
      </c>
      <c r="M2879" s="21">
        <v>45833</v>
      </c>
      <c r="O2879" s="278">
        <f>IF(Table1[[#This Row],[Phân loại]]="Tồn đầu kỳ",Table1[[#This Row],[Tổng giá trị]],0)</f>
        <v>0</v>
      </c>
      <c r="P2879" s="8">
        <f>IF(Table1[[#This Row],[Số còn phải thu ĐK]]&lt;&gt;0,0,IF(Table1[[#This Row],[Phân loại]]="Bán hàng",Table1[[#This Row],[Tổng giá trị]],-Table1[[#This Row],[Tổng giá trị]]))</f>
        <v>743885</v>
      </c>
      <c r="Q2879" s="278">
        <f t="shared" ref="Q2879:Q2880" si="499">IF(M2879&lt;&gt;"",IF(O2879&lt;&gt;0,O2879,P2879),0)</f>
        <v>743885</v>
      </c>
      <c r="R2879" s="8">
        <f>Table1[[#This Row],[Số còn phải thu ĐK]]+Table1[[#This Row],[Giá Trị HD sau CK]]-Table1[[#This Row],[Số tiền đã thu]]</f>
        <v>0</v>
      </c>
      <c r="S2879" s="7">
        <f>IF(Table1[[#This Row],[Ngày hóa đơn]]&lt;&gt;"",Table1[[#This Row],[Ngày hóa đơn]],Table1[[#This Row],[Ngày hạch toán]])</f>
        <v>45784</v>
      </c>
      <c r="T2879" s="8">
        <v>30</v>
      </c>
      <c r="U2879" s="7">
        <f>IF(Table1[[#This Row],[Ngày tính CN]]="","",S2879+T2879)</f>
        <v>45814</v>
      </c>
      <c r="V2879" s="71">
        <f ca="1">IF(Table1[[#This Row],[Hạn thanh toán]]="","",IF((U2879-NOW())&lt;0,0,(U2879-NOW())))</f>
        <v>0</v>
      </c>
      <c r="W2879" s="278"/>
      <c r="X2879" s="278" t="str">
        <f t="shared" ref="X2879:X2880" ca="1" si="500">IF(OR($U2879="",$R2879=0),"",IF((U$4-NOW())&lt;0,-($U2879-NOW()),0))</f>
        <v/>
      </c>
      <c r="Y2879" s="3" t="str">
        <f t="shared" ref="Y2879:Y2880" si="501">IF(R2879=0,"Đã thanh toán",IF(X2879="","",IF(X2879&lt;=0,"Chưa đến hạn thanh toán",IF(X2879&lt;=30,"Nợ quá hạn 30 ngày",IF(X2879&lt;=60,"Nợ quá hạn từ 30 ngày đến 60 ngày",IF(X2879&lt;=90,"Nợ quá hạn từ 60 ngày đến 90 ngày",IF(X2879&lt;=120,"Nợ quá hạn từ 90 ngày đến 120 ngày","Nợ quá hạn hơn 120 ngày có khả năng mất thanh toán")))))))</f>
        <v>Đã thanh toán</v>
      </c>
      <c r="Z2879" s="250">
        <f>Table1[[#This Row],[Hạn thanh toán]]</f>
        <v>45814</v>
      </c>
      <c r="AA2879" s="250">
        <f>Table1[[#This Row],[Ngày Thanh toán]]</f>
        <v>45833</v>
      </c>
      <c r="AD2879" s="3" t="str">
        <f>IF(Table1[[#This Row],[Mã khách hàng]]="","",VLOOKUP($A2879,Ma_KH!$A:$Q,Ma_KH!O$1,0))</f>
        <v>BRG - FUJIMART</v>
      </c>
      <c r="AE2879" s="3" t="str">
        <f>IF(Table1[[#This Row],[Mã khách hàng]]="","",VLOOKUP($A2879,Ma_KH!$A:$Q,Ma_KH!P$1,0))</f>
        <v>CÔNG TY TNHH BÁN LẺ FUJIMART VIỆT NAM</v>
      </c>
      <c r="AF2879" s="3" t="str">
        <f>VLOOKUP(A2879,Ma_KH!A:Q,Ma_KH!J$1,0)</f>
        <v>Vũ Anh Tuấn</v>
      </c>
    </row>
    <row r="2880" spans="1:32">
      <c r="A2880" s="242" t="s">
        <v>184</v>
      </c>
      <c r="B2880" s="242" t="s">
        <v>5155</v>
      </c>
      <c r="C2880" s="90">
        <v>45784</v>
      </c>
      <c r="D2880" s="91" t="s">
        <v>19727</v>
      </c>
      <c r="E2880" s="318">
        <v>45784</v>
      </c>
      <c r="F2880" s="242" t="s">
        <v>20687</v>
      </c>
      <c r="G2880" s="242" t="s">
        <v>5257</v>
      </c>
      <c r="H2880" s="241">
        <v>710314</v>
      </c>
      <c r="I2880" s="241">
        <v>0</v>
      </c>
      <c r="J2880" s="241">
        <v>56825</v>
      </c>
      <c r="K2880" s="241">
        <v>767139</v>
      </c>
      <c r="L2880" s="8" t="s">
        <v>24</v>
      </c>
      <c r="M2880" s="21">
        <v>45833</v>
      </c>
      <c r="O2880" s="278">
        <f>IF(Table1[[#This Row],[Phân loại]]="Tồn đầu kỳ",Table1[[#This Row],[Tổng giá trị]],0)</f>
        <v>0</v>
      </c>
      <c r="P2880" s="8">
        <f>IF(Table1[[#This Row],[Số còn phải thu ĐK]]&lt;&gt;0,0,IF(Table1[[#This Row],[Phân loại]]="Bán hàng",Table1[[#This Row],[Tổng giá trị]],-Table1[[#This Row],[Tổng giá trị]]))</f>
        <v>767139</v>
      </c>
      <c r="Q2880" s="278">
        <f t="shared" si="499"/>
        <v>767139</v>
      </c>
      <c r="R2880" s="8">
        <f>Table1[[#This Row],[Số còn phải thu ĐK]]+Table1[[#This Row],[Giá Trị HD sau CK]]-Table1[[#This Row],[Số tiền đã thu]]</f>
        <v>0</v>
      </c>
      <c r="S2880" s="7">
        <f>IF(Table1[[#This Row],[Ngày hóa đơn]]&lt;&gt;"",Table1[[#This Row],[Ngày hóa đơn]],Table1[[#This Row],[Ngày hạch toán]])</f>
        <v>45784</v>
      </c>
      <c r="T2880" s="8">
        <v>30</v>
      </c>
      <c r="U2880" s="7">
        <f>IF(Table1[[#This Row],[Ngày tính CN]]="","",S2880+T2880)</f>
        <v>45814</v>
      </c>
      <c r="V2880" s="71">
        <f ca="1">IF(Table1[[#This Row],[Hạn thanh toán]]="","",IF((U2880-NOW())&lt;0,0,(U2880-NOW())))</f>
        <v>0</v>
      </c>
      <c r="W2880" s="278"/>
      <c r="X2880" s="278" t="str">
        <f t="shared" ca="1" si="500"/>
        <v/>
      </c>
      <c r="Y2880" s="3" t="str">
        <f t="shared" si="501"/>
        <v>Đã thanh toán</v>
      </c>
      <c r="Z2880" s="250">
        <f>Table1[[#This Row],[Hạn thanh toán]]</f>
        <v>45814</v>
      </c>
      <c r="AA2880" s="250">
        <f>Table1[[#This Row],[Ngày Thanh toán]]</f>
        <v>45833</v>
      </c>
      <c r="AD2880" s="3" t="str">
        <f>IF(Table1[[#This Row],[Mã khách hàng]]="","",VLOOKUP($A2880,Ma_KH!$A:$Q,Ma_KH!O$1,0))</f>
        <v>BRG - FUJIMART</v>
      </c>
      <c r="AE2880" s="3" t="str">
        <f>IF(Table1[[#This Row],[Mã khách hàng]]="","",VLOOKUP($A2880,Ma_KH!$A:$Q,Ma_KH!P$1,0))</f>
        <v>CÔNG TY TNHH BÁN LẺ FUJIMART VIỆT NAM</v>
      </c>
      <c r="AF2880" s="3" t="str">
        <f>VLOOKUP(A2880,Ma_KH!A:Q,Ma_KH!J$1,0)</f>
        <v>Vũ Anh Tuấn</v>
      </c>
    </row>
    <row r="2881" spans="1:32">
      <c r="A2881" s="242" t="s">
        <v>184</v>
      </c>
      <c r="B2881" s="242" t="s">
        <v>5155</v>
      </c>
      <c r="C2881" s="90">
        <v>45784</v>
      </c>
      <c r="D2881" s="91" t="s">
        <v>19728</v>
      </c>
      <c r="E2881" s="318">
        <v>45784</v>
      </c>
      <c r="F2881" s="242" t="s">
        <v>20688</v>
      </c>
      <c r="G2881" s="242" t="s">
        <v>5203</v>
      </c>
      <c r="H2881" s="241">
        <v>1752640</v>
      </c>
      <c r="I2881" s="241">
        <v>0</v>
      </c>
      <c r="J2881" s="241">
        <v>140211</v>
      </c>
      <c r="K2881" s="241">
        <v>1892851</v>
      </c>
      <c r="L2881" s="8" t="s">
        <v>24</v>
      </c>
      <c r="M2881" s="21">
        <v>45833</v>
      </c>
      <c r="O2881" s="278">
        <f>IF(Table1[[#This Row],[Phân loại]]="Tồn đầu kỳ",Table1[[#This Row],[Tổng giá trị]],0)</f>
        <v>0</v>
      </c>
      <c r="P2881" s="8">
        <f>IF(Table1[[#This Row],[Số còn phải thu ĐK]]&lt;&gt;0,0,IF(Table1[[#This Row],[Phân loại]]="Bán hàng",Table1[[#This Row],[Tổng giá trị]],-Table1[[#This Row],[Tổng giá trị]]))</f>
        <v>1892851</v>
      </c>
      <c r="Q2881" s="278">
        <f>IF(M2881&lt;&gt;"",IF(O2881&lt;&gt;0,O2881,P2881),0)</f>
        <v>1892851</v>
      </c>
      <c r="R2881" s="8">
        <f>Table1[[#This Row],[Số còn phải thu ĐK]]+Table1[[#This Row],[Giá Trị HD sau CK]]-Table1[[#This Row],[Số tiền đã thu]]</f>
        <v>0</v>
      </c>
      <c r="S2881" s="7">
        <f>IF(Table1[[#This Row],[Ngày hóa đơn]]&lt;&gt;"",Table1[[#This Row],[Ngày hóa đơn]],Table1[[#This Row],[Ngày hạch toán]])</f>
        <v>45784</v>
      </c>
      <c r="T2881" s="8">
        <v>30</v>
      </c>
      <c r="U2881" s="7">
        <f>IF(Table1[[#This Row],[Ngày tính CN]]="","",S2881+T2881)</f>
        <v>45814</v>
      </c>
      <c r="V2881" s="71">
        <f ca="1">IF(Table1[[#This Row],[Hạn thanh toán]]="","",IF((U2881-NOW())&lt;0,0,(U2881-NOW())))</f>
        <v>0</v>
      </c>
      <c r="W2881" s="278"/>
      <c r="X2881" s="278" t="str">
        <f ca="1">IF(OR($U2881="",$R2881=0),"",IF((U$4-NOW())&lt;0,-($U2881-NOW()),0))</f>
        <v/>
      </c>
      <c r="Y2881" s="3" t="str">
        <f>IF(R2881=0,"Đã thanh toán",IF(X2881="","",IF(X2881&lt;=0,"Chưa đến hạn thanh toán",IF(X2881&lt;=30,"Nợ quá hạn 30 ngày",IF(X2881&lt;=60,"Nợ quá hạn từ 30 ngày đến 60 ngày",IF(X2881&lt;=90,"Nợ quá hạn từ 60 ngày đến 90 ngày",IF(X2881&lt;=120,"Nợ quá hạn từ 90 ngày đến 120 ngày","Nợ quá hạn hơn 120 ngày có khả năng mất thanh toán")))))))</f>
        <v>Đã thanh toán</v>
      </c>
      <c r="Z2881" s="250">
        <f>Table1[[#This Row],[Hạn thanh toán]]</f>
        <v>45814</v>
      </c>
      <c r="AA2881" s="250">
        <f>Table1[[#This Row],[Ngày Thanh toán]]</f>
        <v>45833</v>
      </c>
      <c r="AD2881" s="3" t="str">
        <f>IF(Table1[[#This Row],[Mã khách hàng]]="","",VLOOKUP($A2881,Ma_KH!$A:$Q,Ma_KH!O$1,0))</f>
        <v>BRG - FUJIMART</v>
      </c>
      <c r="AE2881" s="3" t="str">
        <f>IF(Table1[[#This Row],[Mã khách hàng]]="","",VLOOKUP($A2881,Ma_KH!$A:$Q,Ma_KH!P$1,0))</f>
        <v>CÔNG TY TNHH BÁN LẺ FUJIMART VIỆT NAM</v>
      </c>
      <c r="AF2881" s="3" t="str">
        <f>VLOOKUP(A2881,Ma_KH!A:Q,Ma_KH!J$1,0)</f>
        <v>Vũ Anh Tuấn</v>
      </c>
    </row>
    <row r="2882" spans="1:32">
      <c r="A2882" s="242" t="s">
        <v>184</v>
      </c>
      <c r="B2882" s="242" t="s">
        <v>5155</v>
      </c>
      <c r="C2882" s="88">
        <v>45785</v>
      </c>
      <c r="D2882" s="89" t="s">
        <v>19729</v>
      </c>
      <c r="E2882" s="318">
        <v>45785</v>
      </c>
      <c r="F2882" s="242" t="s">
        <v>20689</v>
      </c>
      <c r="G2882" s="242" t="s">
        <v>5345</v>
      </c>
      <c r="H2882" s="241">
        <v>1031610</v>
      </c>
      <c r="I2882" s="241">
        <v>0</v>
      </c>
      <c r="J2882" s="241">
        <v>82529</v>
      </c>
      <c r="K2882" s="241">
        <v>1114139</v>
      </c>
      <c r="L2882" s="8" t="s">
        <v>24</v>
      </c>
      <c r="M2882" s="21">
        <v>45833</v>
      </c>
      <c r="O2882" s="278">
        <f>IF(Table1[[#This Row],[Phân loại]]="Tồn đầu kỳ",Table1[[#This Row],[Tổng giá trị]],0)</f>
        <v>0</v>
      </c>
      <c r="P2882" s="8">
        <f>IF(Table1[[#This Row],[Số còn phải thu ĐK]]&lt;&gt;0,0,IF(Table1[[#This Row],[Phân loại]]="Bán hàng",Table1[[#This Row],[Tổng giá trị]],-Table1[[#This Row],[Tổng giá trị]]))</f>
        <v>1114139</v>
      </c>
      <c r="Q2882" s="278">
        <f t="shared" ref="Q2882:Q2883" si="502">IF(M2882&lt;&gt;"",IF(O2882&lt;&gt;0,O2882,P2882),0)</f>
        <v>1114139</v>
      </c>
      <c r="R2882" s="8">
        <f>Table1[[#This Row],[Số còn phải thu ĐK]]+Table1[[#This Row],[Giá Trị HD sau CK]]-Table1[[#This Row],[Số tiền đã thu]]</f>
        <v>0</v>
      </c>
      <c r="S2882" s="7">
        <f>IF(Table1[[#This Row],[Ngày hóa đơn]]&lt;&gt;"",Table1[[#This Row],[Ngày hóa đơn]],Table1[[#This Row],[Ngày hạch toán]])</f>
        <v>45785</v>
      </c>
      <c r="T2882" s="8">
        <v>30</v>
      </c>
      <c r="U2882" s="7">
        <f>IF(Table1[[#This Row],[Ngày tính CN]]="","",S2882+T2882)</f>
        <v>45815</v>
      </c>
      <c r="V2882" s="71">
        <f ca="1">IF(Table1[[#This Row],[Hạn thanh toán]]="","",IF((U2882-NOW())&lt;0,0,(U2882-NOW())))</f>
        <v>0</v>
      </c>
      <c r="W2882" s="278"/>
      <c r="X2882" s="278" t="str">
        <f t="shared" ref="X2882:X2883" ca="1" si="503">IF(OR($U2882="",$R2882=0),"",IF((U$4-NOW())&lt;0,-($U2882-NOW()),0))</f>
        <v/>
      </c>
      <c r="Y2882" s="3" t="str">
        <f t="shared" ref="Y2882:Y2883" si="504">IF(R2882=0,"Đã thanh toán",IF(X2882="","",IF(X2882&lt;=0,"Chưa đến hạn thanh toán",IF(X2882&lt;=30,"Nợ quá hạn 30 ngày",IF(X2882&lt;=60,"Nợ quá hạn từ 30 ngày đến 60 ngày",IF(X2882&lt;=90,"Nợ quá hạn từ 60 ngày đến 90 ngày",IF(X2882&lt;=120,"Nợ quá hạn từ 90 ngày đến 120 ngày","Nợ quá hạn hơn 120 ngày có khả năng mất thanh toán")))))))</f>
        <v>Đã thanh toán</v>
      </c>
      <c r="Z2882" s="250">
        <f>Table1[[#This Row],[Hạn thanh toán]]</f>
        <v>45815</v>
      </c>
      <c r="AA2882" s="250">
        <f>Table1[[#This Row],[Ngày Thanh toán]]</f>
        <v>45833</v>
      </c>
      <c r="AD2882" s="3" t="str">
        <f>IF(Table1[[#This Row],[Mã khách hàng]]="","",VLOOKUP($A2882,Ma_KH!$A:$Q,Ma_KH!O$1,0))</f>
        <v>BRG - FUJIMART</v>
      </c>
      <c r="AE2882" s="3" t="str">
        <f>IF(Table1[[#This Row],[Mã khách hàng]]="","",VLOOKUP($A2882,Ma_KH!$A:$Q,Ma_KH!P$1,0))</f>
        <v>CÔNG TY TNHH BÁN LẺ FUJIMART VIỆT NAM</v>
      </c>
      <c r="AF2882" s="3" t="str">
        <f>VLOOKUP(A2882,Ma_KH!A:Q,Ma_KH!J$1,0)</f>
        <v>Vũ Anh Tuấn</v>
      </c>
    </row>
    <row r="2883" spans="1:32">
      <c r="A2883" s="242" t="s">
        <v>184</v>
      </c>
      <c r="B2883" s="242" t="s">
        <v>5155</v>
      </c>
      <c r="C2883" s="90">
        <v>45785</v>
      </c>
      <c r="D2883" s="91" t="s">
        <v>19730</v>
      </c>
      <c r="E2883" s="318">
        <v>45785</v>
      </c>
      <c r="F2883" s="242" t="s">
        <v>20690</v>
      </c>
      <c r="G2883" s="242" t="s">
        <v>5266</v>
      </c>
      <c r="H2883" s="241">
        <v>936045</v>
      </c>
      <c r="I2883" s="241">
        <v>0</v>
      </c>
      <c r="J2883" s="241">
        <v>74884</v>
      </c>
      <c r="K2883" s="241">
        <v>1010929</v>
      </c>
      <c r="L2883" s="8" t="s">
        <v>24</v>
      </c>
      <c r="M2883" s="21">
        <v>45833</v>
      </c>
      <c r="O2883" s="278">
        <f>IF(Table1[[#This Row],[Phân loại]]="Tồn đầu kỳ",Table1[[#This Row],[Tổng giá trị]],0)</f>
        <v>0</v>
      </c>
      <c r="P2883" s="8">
        <f>IF(Table1[[#This Row],[Số còn phải thu ĐK]]&lt;&gt;0,0,IF(Table1[[#This Row],[Phân loại]]="Bán hàng",Table1[[#This Row],[Tổng giá trị]],-Table1[[#This Row],[Tổng giá trị]]))</f>
        <v>1010929</v>
      </c>
      <c r="Q2883" s="278">
        <f t="shared" si="502"/>
        <v>1010929</v>
      </c>
      <c r="R2883" s="8">
        <f>Table1[[#This Row],[Số còn phải thu ĐK]]+Table1[[#This Row],[Giá Trị HD sau CK]]-Table1[[#This Row],[Số tiền đã thu]]</f>
        <v>0</v>
      </c>
      <c r="S2883" s="7">
        <f>IF(Table1[[#This Row],[Ngày hóa đơn]]&lt;&gt;"",Table1[[#This Row],[Ngày hóa đơn]],Table1[[#This Row],[Ngày hạch toán]])</f>
        <v>45785</v>
      </c>
      <c r="T2883" s="8">
        <v>30</v>
      </c>
      <c r="U2883" s="7">
        <f>IF(Table1[[#This Row],[Ngày tính CN]]="","",S2883+T2883)</f>
        <v>45815</v>
      </c>
      <c r="V2883" s="71">
        <f ca="1">IF(Table1[[#This Row],[Hạn thanh toán]]="","",IF((U2883-NOW())&lt;0,0,(U2883-NOW())))</f>
        <v>0</v>
      </c>
      <c r="W2883" s="278"/>
      <c r="X2883" s="278" t="str">
        <f t="shared" ca="1" si="503"/>
        <v/>
      </c>
      <c r="Y2883" s="3" t="str">
        <f t="shared" si="504"/>
        <v>Đã thanh toán</v>
      </c>
      <c r="Z2883" s="250">
        <f>Table1[[#This Row],[Hạn thanh toán]]</f>
        <v>45815</v>
      </c>
      <c r="AA2883" s="250">
        <f>Table1[[#This Row],[Ngày Thanh toán]]</f>
        <v>45833</v>
      </c>
      <c r="AD2883" s="3" t="str">
        <f>IF(Table1[[#This Row],[Mã khách hàng]]="","",VLOOKUP($A2883,Ma_KH!$A:$Q,Ma_KH!O$1,0))</f>
        <v>BRG - FUJIMART</v>
      </c>
      <c r="AE2883" s="3" t="str">
        <f>IF(Table1[[#This Row],[Mã khách hàng]]="","",VLOOKUP($A2883,Ma_KH!$A:$Q,Ma_KH!P$1,0))</f>
        <v>CÔNG TY TNHH BÁN LẺ FUJIMART VIỆT NAM</v>
      </c>
      <c r="AF2883" s="3" t="str">
        <f>VLOOKUP(A2883,Ma_KH!A:Q,Ma_KH!J$1,0)</f>
        <v>Vũ Anh Tuấn</v>
      </c>
    </row>
    <row r="2884" spans="1:32">
      <c r="A2884" s="242" t="s">
        <v>184</v>
      </c>
      <c r="B2884" s="242" t="s">
        <v>5155</v>
      </c>
      <c r="C2884" s="88">
        <v>45787</v>
      </c>
      <c r="D2884" s="89" t="s">
        <v>19731</v>
      </c>
      <c r="E2884" s="318">
        <v>45787</v>
      </c>
      <c r="F2884" s="242" t="s">
        <v>20691</v>
      </c>
      <c r="G2884" s="242" t="s">
        <v>5353</v>
      </c>
      <c r="H2884" s="241">
        <v>685800</v>
      </c>
      <c r="I2884" s="241">
        <v>0</v>
      </c>
      <c r="J2884" s="241">
        <v>54864</v>
      </c>
      <c r="K2884" s="241">
        <v>740664</v>
      </c>
      <c r="L2884" s="8" t="s">
        <v>24</v>
      </c>
      <c r="M2884" s="21">
        <v>45833</v>
      </c>
      <c r="O2884" s="278">
        <f>IF(Table1[[#This Row],[Phân loại]]="Tồn đầu kỳ",Table1[[#This Row],[Tổng giá trị]],0)</f>
        <v>0</v>
      </c>
      <c r="P2884" s="8">
        <f>IF(Table1[[#This Row],[Số còn phải thu ĐK]]&lt;&gt;0,0,IF(Table1[[#This Row],[Phân loại]]="Bán hàng",Table1[[#This Row],[Tổng giá trị]],-Table1[[#This Row],[Tổng giá trị]]))</f>
        <v>740664</v>
      </c>
      <c r="Q2884" s="278">
        <f t="shared" ref="Q2884:Q2885" si="505">IF(M2884&lt;&gt;"",IF(O2884&lt;&gt;0,O2884,P2884),0)</f>
        <v>740664</v>
      </c>
      <c r="R2884" s="8">
        <f>Table1[[#This Row],[Số còn phải thu ĐK]]+Table1[[#This Row],[Giá Trị HD sau CK]]-Table1[[#This Row],[Số tiền đã thu]]</f>
        <v>0</v>
      </c>
      <c r="S2884" s="7">
        <f>IF(Table1[[#This Row],[Ngày hóa đơn]]&lt;&gt;"",Table1[[#This Row],[Ngày hóa đơn]],Table1[[#This Row],[Ngày hạch toán]])</f>
        <v>45787</v>
      </c>
      <c r="T2884" s="8">
        <v>30</v>
      </c>
      <c r="U2884" s="7">
        <f>IF(Table1[[#This Row],[Ngày tính CN]]="","",S2884+T2884)</f>
        <v>45817</v>
      </c>
      <c r="V2884" s="71">
        <f ca="1">IF(Table1[[#This Row],[Hạn thanh toán]]="","",IF((U2884-NOW())&lt;0,0,(U2884-NOW())))</f>
        <v>0</v>
      </c>
      <c r="W2884" s="278"/>
      <c r="X2884" s="278" t="str">
        <f t="shared" ref="X2884:X2885" ca="1" si="506">IF(OR($U2884="",$R2884=0),"",IF((U$4-NOW())&lt;0,-($U2884-NOW()),0))</f>
        <v/>
      </c>
      <c r="Y2884" s="3" t="str">
        <f t="shared" ref="Y2884:Y2885" si="507">IF(R2884=0,"Đã thanh toán",IF(X2884="","",IF(X2884&lt;=0,"Chưa đến hạn thanh toán",IF(X2884&lt;=30,"Nợ quá hạn 30 ngày",IF(X2884&lt;=60,"Nợ quá hạn từ 30 ngày đến 60 ngày",IF(X2884&lt;=90,"Nợ quá hạn từ 60 ngày đến 90 ngày",IF(X2884&lt;=120,"Nợ quá hạn từ 90 ngày đến 120 ngày","Nợ quá hạn hơn 120 ngày có khả năng mất thanh toán")))))))</f>
        <v>Đã thanh toán</v>
      </c>
      <c r="Z2884" s="250">
        <f>Table1[[#This Row],[Hạn thanh toán]]</f>
        <v>45817</v>
      </c>
      <c r="AA2884" s="250">
        <f>Table1[[#This Row],[Ngày Thanh toán]]</f>
        <v>45833</v>
      </c>
      <c r="AD2884" s="3" t="str">
        <f>IF(Table1[[#This Row],[Mã khách hàng]]="","",VLOOKUP($A2884,Ma_KH!$A:$Q,Ma_KH!O$1,0))</f>
        <v>BRG - FUJIMART</v>
      </c>
      <c r="AE2884" s="3" t="str">
        <f>IF(Table1[[#This Row],[Mã khách hàng]]="","",VLOOKUP($A2884,Ma_KH!$A:$Q,Ma_KH!P$1,0))</f>
        <v>CÔNG TY TNHH BÁN LẺ FUJIMART VIỆT NAM</v>
      </c>
      <c r="AF2884" s="3" t="str">
        <f>VLOOKUP(A2884,Ma_KH!A:Q,Ma_KH!J$1,0)</f>
        <v>Vũ Anh Tuấn</v>
      </c>
    </row>
    <row r="2885" spans="1:32">
      <c r="A2885" s="242" t="s">
        <v>184</v>
      </c>
      <c r="B2885" s="242" t="s">
        <v>5155</v>
      </c>
      <c r="C2885" s="90">
        <v>45787</v>
      </c>
      <c r="D2885" s="91" t="s">
        <v>19732</v>
      </c>
      <c r="E2885" s="318">
        <v>45787</v>
      </c>
      <c r="F2885" s="242" t="s">
        <v>20692</v>
      </c>
      <c r="G2885" s="242" t="s">
        <v>5184</v>
      </c>
      <c r="H2885" s="241">
        <v>1083968</v>
      </c>
      <c r="I2885" s="241">
        <v>0</v>
      </c>
      <c r="J2885" s="241">
        <v>86717</v>
      </c>
      <c r="K2885" s="241">
        <v>1170685</v>
      </c>
      <c r="L2885" s="8" t="s">
        <v>24</v>
      </c>
      <c r="M2885" s="21">
        <v>45833</v>
      </c>
      <c r="O2885" s="278">
        <f>IF(Table1[[#This Row],[Phân loại]]="Tồn đầu kỳ",Table1[[#This Row],[Tổng giá trị]],0)</f>
        <v>0</v>
      </c>
      <c r="P2885" s="8">
        <f>IF(Table1[[#This Row],[Số còn phải thu ĐK]]&lt;&gt;0,0,IF(Table1[[#This Row],[Phân loại]]="Bán hàng",Table1[[#This Row],[Tổng giá trị]],-Table1[[#This Row],[Tổng giá trị]]))</f>
        <v>1170685</v>
      </c>
      <c r="Q2885" s="278">
        <f t="shared" si="505"/>
        <v>1170685</v>
      </c>
      <c r="R2885" s="8">
        <f>Table1[[#This Row],[Số còn phải thu ĐK]]+Table1[[#This Row],[Giá Trị HD sau CK]]-Table1[[#This Row],[Số tiền đã thu]]</f>
        <v>0</v>
      </c>
      <c r="S2885" s="7">
        <f>IF(Table1[[#This Row],[Ngày hóa đơn]]&lt;&gt;"",Table1[[#This Row],[Ngày hóa đơn]],Table1[[#This Row],[Ngày hạch toán]])</f>
        <v>45787</v>
      </c>
      <c r="T2885" s="8">
        <v>30</v>
      </c>
      <c r="U2885" s="7">
        <f>IF(Table1[[#This Row],[Ngày tính CN]]="","",S2885+T2885)</f>
        <v>45817</v>
      </c>
      <c r="V2885" s="71">
        <f ca="1">IF(Table1[[#This Row],[Hạn thanh toán]]="","",IF((U2885-NOW())&lt;0,0,(U2885-NOW())))</f>
        <v>0</v>
      </c>
      <c r="W2885" s="278"/>
      <c r="X2885" s="278" t="str">
        <f t="shared" ca="1" si="506"/>
        <v/>
      </c>
      <c r="Y2885" s="3" t="str">
        <f t="shared" si="507"/>
        <v>Đã thanh toán</v>
      </c>
      <c r="Z2885" s="250">
        <f>Table1[[#This Row],[Hạn thanh toán]]</f>
        <v>45817</v>
      </c>
      <c r="AA2885" s="250">
        <f>Table1[[#This Row],[Ngày Thanh toán]]</f>
        <v>45833</v>
      </c>
      <c r="AD2885" s="3" t="str">
        <f>IF(Table1[[#This Row],[Mã khách hàng]]="","",VLOOKUP($A2885,Ma_KH!$A:$Q,Ma_KH!O$1,0))</f>
        <v>BRG - FUJIMART</v>
      </c>
      <c r="AE2885" s="3" t="str">
        <f>IF(Table1[[#This Row],[Mã khách hàng]]="","",VLOOKUP($A2885,Ma_KH!$A:$Q,Ma_KH!P$1,0))</f>
        <v>CÔNG TY TNHH BÁN LẺ FUJIMART VIỆT NAM</v>
      </c>
      <c r="AF2885" s="3" t="str">
        <f>VLOOKUP(A2885,Ma_KH!A:Q,Ma_KH!J$1,0)</f>
        <v>Vũ Anh Tuấn</v>
      </c>
    </row>
    <row r="2886" spans="1:32">
      <c r="A2886" s="242" t="s">
        <v>184</v>
      </c>
      <c r="B2886" s="242" t="s">
        <v>5155</v>
      </c>
      <c r="C2886" s="90">
        <v>45789</v>
      </c>
      <c r="D2886" s="91" t="s">
        <v>19733</v>
      </c>
      <c r="E2886" s="318">
        <v>45789</v>
      </c>
      <c r="F2886" s="242" t="s">
        <v>20693</v>
      </c>
      <c r="G2886" s="242" t="s">
        <v>5168</v>
      </c>
      <c r="H2886" s="241">
        <v>2518026</v>
      </c>
      <c r="I2886" s="241">
        <v>0</v>
      </c>
      <c r="J2886" s="241">
        <v>201442</v>
      </c>
      <c r="K2886" s="241">
        <v>2719468</v>
      </c>
      <c r="L2886" s="8" t="s">
        <v>24</v>
      </c>
      <c r="M2886" s="21">
        <v>45833</v>
      </c>
      <c r="O2886" s="278">
        <f>IF(Table1[[#This Row],[Phân loại]]="Tồn đầu kỳ",Table1[[#This Row],[Tổng giá trị]],0)</f>
        <v>0</v>
      </c>
      <c r="P2886" s="8">
        <f>IF(Table1[[#This Row],[Số còn phải thu ĐK]]&lt;&gt;0,0,IF(Table1[[#This Row],[Phân loại]]="Bán hàng",Table1[[#This Row],[Tổng giá trị]],-Table1[[#This Row],[Tổng giá trị]]))</f>
        <v>2719468</v>
      </c>
      <c r="Q2886" s="278">
        <f>IF(M2886&lt;&gt;"",IF(O2886&lt;&gt;0,O2886,P2886),0)</f>
        <v>2719468</v>
      </c>
      <c r="R2886" s="8">
        <f>Table1[[#This Row],[Số còn phải thu ĐK]]+Table1[[#This Row],[Giá Trị HD sau CK]]-Table1[[#This Row],[Số tiền đã thu]]</f>
        <v>0</v>
      </c>
      <c r="S2886" s="7">
        <f>IF(Table1[[#This Row],[Ngày hóa đơn]]&lt;&gt;"",Table1[[#This Row],[Ngày hóa đơn]],Table1[[#This Row],[Ngày hạch toán]])</f>
        <v>45789</v>
      </c>
      <c r="T2886" s="8">
        <v>30</v>
      </c>
      <c r="U2886" s="7">
        <f>IF(Table1[[#This Row],[Ngày tính CN]]="","",S2886+T2886)</f>
        <v>45819</v>
      </c>
      <c r="V2886" s="71">
        <f ca="1">IF(Table1[[#This Row],[Hạn thanh toán]]="","",IF((U2886-NOW())&lt;0,0,(U2886-NOW())))</f>
        <v>0</v>
      </c>
      <c r="W2886" s="278"/>
      <c r="X2886" s="278" t="str">
        <f ca="1">IF(OR($U2886="",$R2886=0),"",IF((U$4-NOW())&lt;0,-($U2886-NOW()),0))</f>
        <v/>
      </c>
      <c r="Y2886" s="3" t="str">
        <f>IF(R2886=0,"Đã thanh toán",IF(X2886="","",IF(X2886&lt;=0,"Chưa đến hạn thanh toán",IF(X2886&lt;=30,"Nợ quá hạn 30 ngày",IF(X2886&lt;=60,"Nợ quá hạn từ 30 ngày đến 60 ngày",IF(X2886&lt;=90,"Nợ quá hạn từ 60 ngày đến 90 ngày",IF(X2886&lt;=120,"Nợ quá hạn từ 90 ngày đến 120 ngày","Nợ quá hạn hơn 120 ngày có khả năng mất thanh toán")))))))</f>
        <v>Đã thanh toán</v>
      </c>
      <c r="Z2886" s="250">
        <f>Table1[[#This Row],[Hạn thanh toán]]</f>
        <v>45819</v>
      </c>
      <c r="AA2886" s="250">
        <f>Table1[[#This Row],[Ngày Thanh toán]]</f>
        <v>45833</v>
      </c>
      <c r="AD2886" s="3" t="str">
        <f>IF(Table1[[#This Row],[Mã khách hàng]]="","",VLOOKUP($A2886,Ma_KH!$A:$Q,Ma_KH!O$1,0))</f>
        <v>BRG - FUJIMART</v>
      </c>
      <c r="AE2886" s="3" t="str">
        <f>IF(Table1[[#This Row],[Mã khách hàng]]="","",VLOOKUP($A2886,Ma_KH!$A:$Q,Ma_KH!P$1,0))</f>
        <v>CÔNG TY TNHH BÁN LẺ FUJIMART VIỆT NAM</v>
      </c>
      <c r="AF2886" s="3" t="str">
        <f>VLOOKUP(A2886,Ma_KH!A:Q,Ma_KH!J$1,0)</f>
        <v>Vũ Anh Tuấn</v>
      </c>
    </row>
    <row r="2887" spans="1:32">
      <c r="A2887" s="242" t="s">
        <v>184</v>
      </c>
      <c r="B2887" s="242" t="s">
        <v>5155</v>
      </c>
      <c r="C2887" s="88">
        <v>45789</v>
      </c>
      <c r="D2887" s="89" t="s">
        <v>19734</v>
      </c>
      <c r="E2887" s="318">
        <v>45789</v>
      </c>
      <c r="F2887" s="242" t="s">
        <v>20694</v>
      </c>
      <c r="G2887" s="242" t="s">
        <v>5190</v>
      </c>
      <c r="H2887" s="241">
        <v>983388</v>
      </c>
      <c r="I2887" s="241">
        <v>0</v>
      </c>
      <c r="J2887" s="241">
        <v>78671</v>
      </c>
      <c r="K2887" s="241">
        <v>1062059</v>
      </c>
      <c r="L2887" s="8" t="s">
        <v>24</v>
      </c>
      <c r="M2887" s="21">
        <v>45833</v>
      </c>
      <c r="O2887" s="278">
        <f>IF(Table1[[#This Row],[Phân loại]]="Tồn đầu kỳ",Table1[[#This Row],[Tổng giá trị]],0)</f>
        <v>0</v>
      </c>
      <c r="P2887" s="8">
        <f>IF(Table1[[#This Row],[Số còn phải thu ĐK]]&lt;&gt;0,0,IF(Table1[[#This Row],[Phân loại]]="Bán hàng",Table1[[#This Row],[Tổng giá trị]],-Table1[[#This Row],[Tổng giá trị]]))</f>
        <v>1062059</v>
      </c>
      <c r="Q2887" s="278">
        <f t="shared" ref="Q2887:Q2890" si="508">IF(M2887&lt;&gt;"",IF(O2887&lt;&gt;0,O2887,P2887),0)</f>
        <v>1062059</v>
      </c>
      <c r="R2887" s="8">
        <f>Table1[[#This Row],[Số còn phải thu ĐK]]+Table1[[#This Row],[Giá Trị HD sau CK]]-Table1[[#This Row],[Số tiền đã thu]]</f>
        <v>0</v>
      </c>
      <c r="S2887" s="7">
        <f>IF(Table1[[#This Row],[Ngày hóa đơn]]&lt;&gt;"",Table1[[#This Row],[Ngày hóa đơn]],Table1[[#This Row],[Ngày hạch toán]])</f>
        <v>45789</v>
      </c>
      <c r="T2887" s="8">
        <v>30</v>
      </c>
      <c r="U2887" s="7">
        <f>IF(Table1[[#This Row],[Ngày tính CN]]="","",S2887+T2887)</f>
        <v>45819</v>
      </c>
      <c r="V2887" s="71">
        <f ca="1">IF(Table1[[#This Row],[Hạn thanh toán]]="","",IF((U2887-NOW())&lt;0,0,(U2887-NOW())))</f>
        <v>0</v>
      </c>
      <c r="W2887" s="278"/>
      <c r="X2887" s="278" t="str">
        <f t="shared" ref="X2887:X2890" ca="1" si="509">IF(OR($U2887="",$R2887=0),"",IF((U$4-NOW())&lt;0,-($U2887-NOW()),0))</f>
        <v/>
      </c>
      <c r="Y2887" s="3" t="str">
        <f t="shared" ref="Y2887:Y2890" si="510">IF(R2887=0,"Đã thanh toán",IF(X2887="","",IF(X2887&lt;=0,"Chưa đến hạn thanh toán",IF(X2887&lt;=30,"Nợ quá hạn 30 ngày",IF(X2887&lt;=60,"Nợ quá hạn từ 30 ngày đến 60 ngày",IF(X2887&lt;=90,"Nợ quá hạn từ 60 ngày đến 90 ngày",IF(X2887&lt;=120,"Nợ quá hạn từ 90 ngày đến 120 ngày","Nợ quá hạn hơn 120 ngày có khả năng mất thanh toán")))))))</f>
        <v>Đã thanh toán</v>
      </c>
      <c r="Z2887" s="250">
        <f>Table1[[#This Row],[Hạn thanh toán]]</f>
        <v>45819</v>
      </c>
      <c r="AA2887" s="250">
        <f>Table1[[#This Row],[Ngày Thanh toán]]</f>
        <v>45833</v>
      </c>
      <c r="AD2887" s="3" t="str">
        <f>IF(Table1[[#This Row],[Mã khách hàng]]="","",VLOOKUP($A2887,Ma_KH!$A:$Q,Ma_KH!O$1,0))</f>
        <v>BRG - FUJIMART</v>
      </c>
      <c r="AE2887" s="3" t="str">
        <f>IF(Table1[[#This Row],[Mã khách hàng]]="","",VLOOKUP($A2887,Ma_KH!$A:$Q,Ma_KH!P$1,0))</f>
        <v>CÔNG TY TNHH BÁN LẺ FUJIMART VIỆT NAM</v>
      </c>
      <c r="AF2887" s="3" t="str">
        <f>VLOOKUP(A2887,Ma_KH!A:Q,Ma_KH!J$1,0)</f>
        <v>Vũ Anh Tuấn</v>
      </c>
    </row>
    <row r="2888" spans="1:32">
      <c r="A2888" s="242" t="s">
        <v>184</v>
      </c>
      <c r="B2888" s="242" t="s">
        <v>5155</v>
      </c>
      <c r="C2888" s="88">
        <v>45789</v>
      </c>
      <c r="D2888" s="89" t="s">
        <v>19735</v>
      </c>
      <c r="E2888" s="318">
        <v>45789</v>
      </c>
      <c r="F2888" s="242" t="s">
        <v>20695</v>
      </c>
      <c r="G2888" s="242" t="s">
        <v>5198</v>
      </c>
      <c r="H2888" s="241">
        <v>697590</v>
      </c>
      <c r="I2888" s="241">
        <v>0</v>
      </c>
      <c r="J2888" s="241">
        <v>55807</v>
      </c>
      <c r="K2888" s="241">
        <v>753397</v>
      </c>
      <c r="L2888" s="8" t="s">
        <v>24</v>
      </c>
      <c r="M2888" s="21">
        <v>45833</v>
      </c>
      <c r="O2888" s="278">
        <f>IF(Table1[[#This Row],[Phân loại]]="Tồn đầu kỳ",Table1[[#This Row],[Tổng giá trị]],0)</f>
        <v>0</v>
      </c>
      <c r="P2888" s="8">
        <f>IF(Table1[[#This Row],[Số còn phải thu ĐK]]&lt;&gt;0,0,IF(Table1[[#This Row],[Phân loại]]="Bán hàng",Table1[[#This Row],[Tổng giá trị]],-Table1[[#This Row],[Tổng giá trị]]))</f>
        <v>753397</v>
      </c>
      <c r="Q2888" s="278">
        <f t="shared" si="508"/>
        <v>753397</v>
      </c>
      <c r="R2888" s="8">
        <f>Table1[[#This Row],[Số còn phải thu ĐK]]+Table1[[#This Row],[Giá Trị HD sau CK]]-Table1[[#This Row],[Số tiền đã thu]]</f>
        <v>0</v>
      </c>
      <c r="S2888" s="7">
        <f>IF(Table1[[#This Row],[Ngày hóa đơn]]&lt;&gt;"",Table1[[#This Row],[Ngày hóa đơn]],Table1[[#This Row],[Ngày hạch toán]])</f>
        <v>45789</v>
      </c>
      <c r="T2888" s="8">
        <v>30</v>
      </c>
      <c r="U2888" s="7">
        <f>IF(Table1[[#This Row],[Ngày tính CN]]="","",S2888+T2888)</f>
        <v>45819</v>
      </c>
      <c r="V2888" s="71">
        <f ca="1">IF(Table1[[#This Row],[Hạn thanh toán]]="","",IF((U2888-NOW())&lt;0,0,(U2888-NOW())))</f>
        <v>0</v>
      </c>
      <c r="W2888" s="278"/>
      <c r="X2888" s="278" t="str">
        <f t="shared" ca="1" si="509"/>
        <v/>
      </c>
      <c r="Y2888" s="3" t="str">
        <f t="shared" si="510"/>
        <v>Đã thanh toán</v>
      </c>
      <c r="Z2888" s="250">
        <f>Table1[[#This Row],[Hạn thanh toán]]</f>
        <v>45819</v>
      </c>
      <c r="AA2888" s="250">
        <f>Table1[[#This Row],[Ngày Thanh toán]]</f>
        <v>45833</v>
      </c>
      <c r="AD2888" s="3" t="str">
        <f>IF(Table1[[#This Row],[Mã khách hàng]]="","",VLOOKUP($A2888,Ma_KH!$A:$Q,Ma_KH!O$1,0))</f>
        <v>BRG - FUJIMART</v>
      </c>
      <c r="AE2888" s="3" t="str">
        <f>IF(Table1[[#This Row],[Mã khách hàng]]="","",VLOOKUP($A2888,Ma_KH!$A:$Q,Ma_KH!P$1,0))</f>
        <v>CÔNG TY TNHH BÁN LẺ FUJIMART VIỆT NAM</v>
      </c>
      <c r="AF2888" s="3" t="str">
        <f>VLOOKUP(A2888,Ma_KH!A:Q,Ma_KH!J$1,0)</f>
        <v>Vũ Anh Tuấn</v>
      </c>
    </row>
    <row r="2889" spans="1:32">
      <c r="A2889" s="242" t="s">
        <v>184</v>
      </c>
      <c r="B2889" s="242" t="s">
        <v>5155</v>
      </c>
      <c r="C2889" s="88">
        <v>45789</v>
      </c>
      <c r="D2889" s="89" t="s">
        <v>19736</v>
      </c>
      <c r="E2889" s="318">
        <v>45789</v>
      </c>
      <c r="F2889" s="242" t="s">
        <v>20696</v>
      </c>
      <c r="G2889" s="242" t="s">
        <v>5188</v>
      </c>
      <c r="H2889" s="241">
        <v>1336380</v>
      </c>
      <c r="I2889" s="241">
        <v>0</v>
      </c>
      <c r="J2889" s="241">
        <v>106910</v>
      </c>
      <c r="K2889" s="241">
        <v>1443290</v>
      </c>
      <c r="L2889" s="8" t="s">
        <v>24</v>
      </c>
      <c r="M2889" s="21">
        <v>45833</v>
      </c>
      <c r="O2889" s="278">
        <f>IF(Table1[[#This Row],[Phân loại]]="Tồn đầu kỳ",Table1[[#This Row],[Tổng giá trị]],0)</f>
        <v>0</v>
      </c>
      <c r="P2889" s="8">
        <f>IF(Table1[[#This Row],[Số còn phải thu ĐK]]&lt;&gt;0,0,IF(Table1[[#This Row],[Phân loại]]="Bán hàng",Table1[[#This Row],[Tổng giá trị]],-Table1[[#This Row],[Tổng giá trị]]))</f>
        <v>1443290</v>
      </c>
      <c r="Q2889" s="278">
        <f t="shared" si="508"/>
        <v>1443290</v>
      </c>
      <c r="R2889" s="8">
        <f>Table1[[#This Row],[Số còn phải thu ĐK]]+Table1[[#This Row],[Giá Trị HD sau CK]]-Table1[[#This Row],[Số tiền đã thu]]</f>
        <v>0</v>
      </c>
      <c r="S2889" s="7">
        <f>IF(Table1[[#This Row],[Ngày hóa đơn]]&lt;&gt;"",Table1[[#This Row],[Ngày hóa đơn]],Table1[[#This Row],[Ngày hạch toán]])</f>
        <v>45789</v>
      </c>
      <c r="T2889" s="8">
        <v>30</v>
      </c>
      <c r="U2889" s="7">
        <f>IF(Table1[[#This Row],[Ngày tính CN]]="","",S2889+T2889)</f>
        <v>45819</v>
      </c>
      <c r="V2889" s="71">
        <f ca="1">IF(Table1[[#This Row],[Hạn thanh toán]]="","",IF((U2889-NOW())&lt;0,0,(U2889-NOW())))</f>
        <v>0</v>
      </c>
      <c r="W2889" s="278"/>
      <c r="X2889" s="278" t="str">
        <f t="shared" ca="1" si="509"/>
        <v/>
      </c>
      <c r="Y2889" s="3" t="str">
        <f t="shared" si="510"/>
        <v>Đã thanh toán</v>
      </c>
      <c r="Z2889" s="250">
        <f>Table1[[#This Row],[Hạn thanh toán]]</f>
        <v>45819</v>
      </c>
      <c r="AA2889" s="250">
        <f>Table1[[#This Row],[Ngày Thanh toán]]</f>
        <v>45833</v>
      </c>
      <c r="AD2889" s="3" t="str">
        <f>IF(Table1[[#This Row],[Mã khách hàng]]="","",VLOOKUP($A2889,Ma_KH!$A:$Q,Ma_KH!O$1,0))</f>
        <v>BRG - FUJIMART</v>
      </c>
      <c r="AE2889" s="3" t="str">
        <f>IF(Table1[[#This Row],[Mã khách hàng]]="","",VLOOKUP($A2889,Ma_KH!$A:$Q,Ma_KH!P$1,0))</f>
        <v>CÔNG TY TNHH BÁN LẺ FUJIMART VIỆT NAM</v>
      </c>
      <c r="AF2889" s="3" t="str">
        <f>VLOOKUP(A2889,Ma_KH!A:Q,Ma_KH!J$1,0)</f>
        <v>Vũ Anh Tuấn</v>
      </c>
    </row>
    <row r="2890" spans="1:32">
      <c r="A2890" s="242" t="s">
        <v>184</v>
      </c>
      <c r="B2890" s="242" t="s">
        <v>5155</v>
      </c>
      <c r="C2890" s="90">
        <v>45789</v>
      </c>
      <c r="D2890" s="91" t="s">
        <v>19737</v>
      </c>
      <c r="E2890" s="318">
        <v>45789</v>
      </c>
      <c r="F2890" s="242" t="s">
        <v>20697</v>
      </c>
      <c r="G2890" s="242" t="s">
        <v>5233</v>
      </c>
      <c r="H2890" s="241">
        <v>2101435</v>
      </c>
      <c r="I2890" s="241">
        <v>0</v>
      </c>
      <c r="J2890" s="241">
        <v>168115</v>
      </c>
      <c r="K2890" s="241">
        <v>2269550</v>
      </c>
      <c r="L2890" s="8" t="s">
        <v>24</v>
      </c>
      <c r="M2890" s="21">
        <v>45833</v>
      </c>
      <c r="O2890" s="278">
        <f>IF(Table1[[#This Row],[Phân loại]]="Tồn đầu kỳ",Table1[[#This Row],[Tổng giá trị]],0)</f>
        <v>0</v>
      </c>
      <c r="P2890" s="8">
        <f>IF(Table1[[#This Row],[Số còn phải thu ĐK]]&lt;&gt;0,0,IF(Table1[[#This Row],[Phân loại]]="Bán hàng",Table1[[#This Row],[Tổng giá trị]],-Table1[[#This Row],[Tổng giá trị]]))</f>
        <v>2269550</v>
      </c>
      <c r="Q2890" s="278">
        <f t="shared" si="508"/>
        <v>2269550</v>
      </c>
      <c r="R2890" s="8">
        <f>Table1[[#This Row],[Số còn phải thu ĐK]]+Table1[[#This Row],[Giá Trị HD sau CK]]-Table1[[#This Row],[Số tiền đã thu]]</f>
        <v>0</v>
      </c>
      <c r="S2890" s="7">
        <f>IF(Table1[[#This Row],[Ngày hóa đơn]]&lt;&gt;"",Table1[[#This Row],[Ngày hóa đơn]],Table1[[#This Row],[Ngày hạch toán]])</f>
        <v>45789</v>
      </c>
      <c r="T2890" s="8">
        <v>30</v>
      </c>
      <c r="U2890" s="7">
        <f>IF(Table1[[#This Row],[Ngày tính CN]]="","",S2890+T2890)</f>
        <v>45819</v>
      </c>
      <c r="V2890" s="71">
        <f ca="1">IF(Table1[[#This Row],[Hạn thanh toán]]="","",IF((U2890-NOW())&lt;0,0,(U2890-NOW())))</f>
        <v>0</v>
      </c>
      <c r="W2890" s="278"/>
      <c r="X2890" s="278" t="str">
        <f t="shared" ca="1" si="509"/>
        <v/>
      </c>
      <c r="Y2890" s="3" t="str">
        <f t="shared" si="510"/>
        <v>Đã thanh toán</v>
      </c>
      <c r="Z2890" s="250">
        <f>Table1[[#This Row],[Hạn thanh toán]]</f>
        <v>45819</v>
      </c>
      <c r="AA2890" s="250">
        <f>Table1[[#This Row],[Ngày Thanh toán]]</f>
        <v>45833</v>
      </c>
      <c r="AD2890" s="3" t="str">
        <f>IF(Table1[[#This Row],[Mã khách hàng]]="","",VLOOKUP($A2890,Ma_KH!$A:$Q,Ma_KH!O$1,0))</f>
        <v>BRG - FUJIMART</v>
      </c>
      <c r="AE2890" s="3" t="str">
        <f>IF(Table1[[#This Row],[Mã khách hàng]]="","",VLOOKUP($A2890,Ma_KH!$A:$Q,Ma_KH!P$1,0))</f>
        <v>CÔNG TY TNHH BÁN LẺ FUJIMART VIỆT NAM</v>
      </c>
      <c r="AF2890" s="3" t="str">
        <f>VLOOKUP(A2890,Ma_KH!A:Q,Ma_KH!J$1,0)</f>
        <v>Vũ Anh Tuấn</v>
      </c>
    </row>
    <row r="2891" spans="1:32">
      <c r="A2891" s="242" t="s">
        <v>184</v>
      </c>
      <c r="B2891" s="242" t="s">
        <v>5155</v>
      </c>
      <c r="C2891" s="88">
        <v>45790</v>
      </c>
      <c r="D2891" s="89" t="s">
        <v>19738</v>
      </c>
      <c r="E2891" s="318">
        <v>45790</v>
      </c>
      <c r="F2891" s="242" t="s">
        <v>20698</v>
      </c>
      <c r="G2891" s="242" t="s">
        <v>5241</v>
      </c>
      <c r="H2891" s="241">
        <v>1656160</v>
      </c>
      <c r="I2891" s="241">
        <v>0</v>
      </c>
      <c r="J2891" s="241">
        <v>132493</v>
      </c>
      <c r="K2891" s="241">
        <v>1788653</v>
      </c>
      <c r="L2891" s="8" t="s">
        <v>24</v>
      </c>
      <c r="M2891" s="21">
        <v>45833</v>
      </c>
      <c r="O2891" s="278">
        <f>IF(Table1[[#This Row],[Phân loại]]="Tồn đầu kỳ",Table1[[#This Row],[Tổng giá trị]],0)</f>
        <v>0</v>
      </c>
      <c r="P2891" s="8">
        <f>IF(Table1[[#This Row],[Số còn phải thu ĐK]]&lt;&gt;0,0,IF(Table1[[#This Row],[Phân loại]]="Bán hàng",Table1[[#This Row],[Tổng giá trị]],-Table1[[#This Row],[Tổng giá trị]]))</f>
        <v>1788653</v>
      </c>
      <c r="Q2891" s="278">
        <f t="shared" ref="Q2891:Q2892" si="511">IF(M2891&lt;&gt;"",IF(O2891&lt;&gt;0,O2891,P2891),0)</f>
        <v>1788653</v>
      </c>
      <c r="R2891" s="8">
        <f>Table1[[#This Row],[Số còn phải thu ĐK]]+Table1[[#This Row],[Giá Trị HD sau CK]]-Table1[[#This Row],[Số tiền đã thu]]</f>
        <v>0</v>
      </c>
      <c r="S2891" s="7">
        <f>IF(Table1[[#This Row],[Ngày hóa đơn]]&lt;&gt;"",Table1[[#This Row],[Ngày hóa đơn]],Table1[[#This Row],[Ngày hạch toán]])</f>
        <v>45790</v>
      </c>
      <c r="T2891" s="8">
        <v>30</v>
      </c>
      <c r="U2891" s="7">
        <f>IF(Table1[[#This Row],[Ngày tính CN]]="","",S2891+T2891)</f>
        <v>45820</v>
      </c>
      <c r="V2891" s="71">
        <f ca="1">IF(Table1[[#This Row],[Hạn thanh toán]]="","",IF((U2891-NOW())&lt;0,0,(U2891-NOW())))</f>
        <v>0</v>
      </c>
      <c r="W2891" s="278"/>
      <c r="X2891" s="278" t="str">
        <f t="shared" ref="X2891:X2892" ca="1" si="512">IF(OR($U2891="",$R2891=0),"",IF((U$4-NOW())&lt;0,-($U2891-NOW()),0))</f>
        <v/>
      </c>
      <c r="Y2891" s="3" t="str">
        <f t="shared" ref="Y2891:Y2892" si="513">IF(R2891=0,"Đã thanh toán",IF(X2891="","",IF(X2891&lt;=0,"Chưa đến hạn thanh toán",IF(X2891&lt;=30,"Nợ quá hạn 30 ngày",IF(X2891&lt;=60,"Nợ quá hạn từ 30 ngày đến 60 ngày",IF(X2891&lt;=90,"Nợ quá hạn từ 60 ngày đến 90 ngày",IF(X2891&lt;=120,"Nợ quá hạn từ 90 ngày đến 120 ngày","Nợ quá hạn hơn 120 ngày có khả năng mất thanh toán")))))))</f>
        <v>Đã thanh toán</v>
      </c>
      <c r="Z2891" s="250">
        <f>Table1[[#This Row],[Hạn thanh toán]]</f>
        <v>45820</v>
      </c>
      <c r="AA2891" s="250">
        <f>Table1[[#This Row],[Ngày Thanh toán]]</f>
        <v>45833</v>
      </c>
      <c r="AD2891" s="3" t="str">
        <f>IF(Table1[[#This Row],[Mã khách hàng]]="","",VLOOKUP($A2891,Ma_KH!$A:$Q,Ma_KH!O$1,0))</f>
        <v>BRG - FUJIMART</v>
      </c>
      <c r="AE2891" s="3" t="str">
        <f>IF(Table1[[#This Row],[Mã khách hàng]]="","",VLOOKUP($A2891,Ma_KH!$A:$Q,Ma_KH!P$1,0))</f>
        <v>CÔNG TY TNHH BÁN LẺ FUJIMART VIỆT NAM</v>
      </c>
      <c r="AF2891" s="3" t="str">
        <f>VLOOKUP(A2891,Ma_KH!A:Q,Ma_KH!J$1,0)</f>
        <v>Vũ Anh Tuấn</v>
      </c>
    </row>
    <row r="2892" spans="1:32">
      <c r="A2892" s="242" t="s">
        <v>184</v>
      </c>
      <c r="B2892" s="242" t="s">
        <v>5155</v>
      </c>
      <c r="C2892" s="90">
        <v>45790</v>
      </c>
      <c r="D2892" s="91" t="s">
        <v>19739</v>
      </c>
      <c r="E2892" s="318">
        <v>45790</v>
      </c>
      <c r="F2892" s="242" t="s">
        <v>20699</v>
      </c>
      <c r="G2892" s="242" t="s">
        <v>5165</v>
      </c>
      <c r="H2892" s="241">
        <v>562580</v>
      </c>
      <c r="I2892" s="241">
        <v>0</v>
      </c>
      <c r="J2892" s="241">
        <v>45006</v>
      </c>
      <c r="K2892" s="241">
        <v>607586</v>
      </c>
      <c r="L2892" s="8" t="s">
        <v>24</v>
      </c>
      <c r="M2892" s="21">
        <v>45833</v>
      </c>
      <c r="O2892" s="278">
        <f>IF(Table1[[#This Row],[Phân loại]]="Tồn đầu kỳ",Table1[[#This Row],[Tổng giá trị]],0)</f>
        <v>0</v>
      </c>
      <c r="P2892" s="8">
        <f>IF(Table1[[#This Row],[Số còn phải thu ĐK]]&lt;&gt;0,0,IF(Table1[[#This Row],[Phân loại]]="Bán hàng",Table1[[#This Row],[Tổng giá trị]],-Table1[[#This Row],[Tổng giá trị]]))</f>
        <v>607586</v>
      </c>
      <c r="Q2892" s="278">
        <f t="shared" si="511"/>
        <v>607586</v>
      </c>
      <c r="R2892" s="8">
        <f>Table1[[#This Row],[Số còn phải thu ĐK]]+Table1[[#This Row],[Giá Trị HD sau CK]]-Table1[[#This Row],[Số tiền đã thu]]</f>
        <v>0</v>
      </c>
      <c r="S2892" s="7">
        <f>IF(Table1[[#This Row],[Ngày hóa đơn]]&lt;&gt;"",Table1[[#This Row],[Ngày hóa đơn]],Table1[[#This Row],[Ngày hạch toán]])</f>
        <v>45790</v>
      </c>
      <c r="T2892" s="8">
        <v>30</v>
      </c>
      <c r="U2892" s="7">
        <f>IF(Table1[[#This Row],[Ngày tính CN]]="","",S2892+T2892)</f>
        <v>45820</v>
      </c>
      <c r="V2892" s="71">
        <f ca="1">IF(Table1[[#This Row],[Hạn thanh toán]]="","",IF((U2892-NOW())&lt;0,0,(U2892-NOW())))</f>
        <v>0</v>
      </c>
      <c r="W2892" s="278"/>
      <c r="X2892" s="278" t="str">
        <f t="shared" ca="1" si="512"/>
        <v/>
      </c>
      <c r="Y2892" s="3" t="str">
        <f t="shared" si="513"/>
        <v>Đã thanh toán</v>
      </c>
      <c r="Z2892" s="250">
        <f>Table1[[#This Row],[Hạn thanh toán]]</f>
        <v>45820</v>
      </c>
      <c r="AA2892" s="250">
        <f>Table1[[#This Row],[Ngày Thanh toán]]</f>
        <v>45833</v>
      </c>
      <c r="AD2892" s="3" t="str">
        <f>IF(Table1[[#This Row],[Mã khách hàng]]="","",VLOOKUP($A2892,Ma_KH!$A:$Q,Ma_KH!O$1,0))</f>
        <v>BRG - FUJIMART</v>
      </c>
      <c r="AE2892" s="3" t="str">
        <f>IF(Table1[[#This Row],[Mã khách hàng]]="","",VLOOKUP($A2892,Ma_KH!$A:$Q,Ma_KH!P$1,0))</f>
        <v>CÔNG TY TNHH BÁN LẺ FUJIMART VIỆT NAM</v>
      </c>
      <c r="AF2892" s="3" t="str">
        <f>VLOOKUP(A2892,Ma_KH!A:Q,Ma_KH!J$1,0)</f>
        <v>Vũ Anh Tuấn</v>
      </c>
    </row>
    <row r="2893" spans="1:32">
      <c r="A2893" s="242" t="s">
        <v>184</v>
      </c>
      <c r="B2893" s="242" t="s">
        <v>5155</v>
      </c>
      <c r="C2893" s="90">
        <v>45790</v>
      </c>
      <c r="D2893" s="91" t="s">
        <v>19740</v>
      </c>
      <c r="E2893" s="318">
        <v>45790</v>
      </c>
      <c r="F2893" s="242" t="s">
        <v>20700</v>
      </c>
      <c r="G2893" s="242" t="s">
        <v>5326</v>
      </c>
      <c r="H2893" s="241">
        <v>1468405</v>
      </c>
      <c r="I2893" s="241">
        <v>0</v>
      </c>
      <c r="J2893" s="241">
        <v>117472</v>
      </c>
      <c r="K2893" s="241">
        <v>1585877</v>
      </c>
      <c r="L2893" s="8" t="s">
        <v>24</v>
      </c>
      <c r="M2893" s="21">
        <v>45833</v>
      </c>
      <c r="O2893" s="278">
        <f>IF(Table1[[#This Row],[Phân loại]]="Tồn đầu kỳ",Table1[[#This Row],[Tổng giá trị]],0)</f>
        <v>0</v>
      </c>
      <c r="P2893" s="8">
        <f>IF(Table1[[#This Row],[Số còn phải thu ĐK]]&lt;&gt;0,0,IF(Table1[[#This Row],[Phân loại]]="Bán hàng",Table1[[#This Row],[Tổng giá trị]],-Table1[[#This Row],[Tổng giá trị]]))</f>
        <v>1585877</v>
      </c>
      <c r="Q2893" s="278">
        <f>IF(M2893&lt;&gt;"",IF(O2893&lt;&gt;0,O2893,P2893),0)</f>
        <v>1585877</v>
      </c>
      <c r="R2893" s="8">
        <f>Table1[[#This Row],[Số còn phải thu ĐK]]+Table1[[#This Row],[Giá Trị HD sau CK]]-Table1[[#This Row],[Số tiền đã thu]]</f>
        <v>0</v>
      </c>
      <c r="S2893" s="7">
        <f>IF(Table1[[#This Row],[Ngày hóa đơn]]&lt;&gt;"",Table1[[#This Row],[Ngày hóa đơn]],Table1[[#This Row],[Ngày hạch toán]])</f>
        <v>45790</v>
      </c>
      <c r="T2893" s="8">
        <v>30</v>
      </c>
      <c r="U2893" s="7">
        <f>IF(Table1[[#This Row],[Ngày tính CN]]="","",S2893+T2893)</f>
        <v>45820</v>
      </c>
      <c r="V2893" s="71">
        <f ca="1">IF(Table1[[#This Row],[Hạn thanh toán]]="","",IF((U2893-NOW())&lt;0,0,(U2893-NOW())))</f>
        <v>0</v>
      </c>
      <c r="W2893" s="278"/>
      <c r="X2893" s="278" t="str">
        <f ca="1">IF(OR($U2893="",$R2893=0),"",IF((U$4-NOW())&lt;0,-($U2893-NOW()),0))</f>
        <v/>
      </c>
      <c r="Y2893" s="3" t="str">
        <f>IF(R2893=0,"Đã thanh toán",IF(X2893="","",IF(X2893&lt;=0,"Chưa đến hạn thanh toán",IF(X2893&lt;=30,"Nợ quá hạn 30 ngày",IF(X2893&lt;=60,"Nợ quá hạn từ 30 ngày đến 60 ngày",IF(X2893&lt;=90,"Nợ quá hạn từ 60 ngày đến 90 ngày",IF(X2893&lt;=120,"Nợ quá hạn từ 90 ngày đến 120 ngày","Nợ quá hạn hơn 120 ngày có khả năng mất thanh toán")))))))</f>
        <v>Đã thanh toán</v>
      </c>
      <c r="Z2893" s="250">
        <f>Table1[[#This Row],[Hạn thanh toán]]</f>
        <v>45820</v>
      </c>
      <c r="AA2893" s="250">
        <f>Table1[[#This Row],[Ngày Thanh toán]]</f>
        <v>45833</v>
      </c>
      <c r="AD2893" s="3" t="str">
        <f>IF(Table1[[#This Row],[Mã khách hàng]]="","",VLOOKUP($A2893,Ma_KH!$A:$Q,Ma_KH!O$1,0))</f>
        <v>BRG - FUJIMART</v>
      </c>
      <c r="AE2893" s="3" t="str">
        <f>IF(Table1[[#This Row],[Mã khách hàng]]="","",VLOOKUP($A2893,Ma_KH!$A:$Q,Ma_KH!P$1,0))</f>
        <v>CÔNG TY TNHH BÁN LẺ FUJIMART VIỆT NAM</v>
      </c>
      <c r="AF2893" s="3" t="str">
        <f>VLOOKUP(A2893,Ma_KH!A:Q,Ma_KH!J$1,0)</f>
        <v>Vũ Anh Tuấn</v>
      </c>
    </row>
    <row r="2894" spans="1:32">
      <c r="A2894" s="242" t="s">
        <v>184</v>
      </c>
      <c r="B2894" s="242" t="s">
        <v>5155</v>
      </c>
      <c r="C2894" s="90">
        <v>45790</v>
      </c>
      <c r="D2894" s="91" t="s">
        <v>19741</v>
      </c>
      <c r="E2894" s="318">
        <v>45790</v>
      </c>
      <c r="F2894" s="242" t="s">
        <v>20701</v>
      </c>
      <c r="G2894" s="242" t="s">
        <v>5250</v>
      </c>
      <c r="H2894" s="241">
        <v>550349</v>
      </c>
      <c r="I2894" s="241">
        <v>0</v>
      </c>
      <c r="J2894" s="241">
        <v>44028</v>
      </c>
      <c r="K2894" s="241">
        <v>594377</v>
      </c>
      <c r="L2894" s="8" t="s">
        <v>24</v>
      </c>
      <c r="M2894" s="21">
        <v>45833</v>
      </c>
      <c r="O2894" s="278">
        <f>IF(Table1[[#This Row],[Phân loại]]="Tồn đầu kỳ",Table1[[#This Row],[Tổng giá trị]],0)</f>
        <v>0</v>
      </c>
      <c r="P2894" s="8">
        <f>IF(Table1[[#This Row],[Số còn phải thu ĐK]]&lt;&gt;0,0,IF(Table1[[#This Row],[Phân loại]]="Bán hàng",Table1[[#This Row],[Tổng giá trị]],-Table1[[#This Row],[Tổng giá trị]]))</f>
        <v>594377</v>
      </c>
      <c r="Q2894" s="278">
        <f>IF(M2894&lt;&gt;"",IF(O2894&lt;&gt;0,O2894,P2894),0)</f>
        <v>594377</v>
      </c>
      <c r="R2894" s="8">
        <f>Table1[[#This Row],[Số còn phải thu ĐK]]+Table1[[#This Row],[Giá Trị HD sau CK]]-Table1[[#This Row],[Số tiền đã thu]]</f>
        <v>0</v>
      </c>
      <c r="S2894" s="7">
        <f>IF(Table1[[#This Row],[Ngày hóa đơn]]&lt;&gt;"",Table1[[#This Row],[Ngày hóa đơn]],Table1[[#This Row],[Ngày hạch toán]])</f>
        <v>45790</v>
      </c>
      <c r="T2894" s="8">
        <v>30</v>
      </c>
      <c r="U2894" s="7">
        <f>IF(Table1[[#This Row],[Ngày tính CN]]="","",S2894+T2894)</f>
        <v>45820</v>
      </c>
      <c r="V2894" s="71">
        <f ca="1">IF(Table1[[#This Row],[Hạn thanh toán]]="","",IF((U2894-NOW())&lt;0,0,(U2894-NOW())))</f>
        <v>0</v>
      </c>
      <c r="W2894" s="278"/>
      <c r="X2894" s="278" t="str">
        <f ca="1">IF(OR($U2894="",$R2894=0),"",IF((U$4-NOW())&lt;0,-($U2894-NOW()),0))</f>
        <v/>
      </c>
      <c r="Y2894" s="3" t="str">
        <f>IF(R2894=0,"Đã thanh toán",IF(X2894="","",IF(X2894&lt;=0,"Chưa đến hạn thanh toán",IF(X2894&lt;=30,"Nợ quá hạn 30 ngày",IF(X2894&lt;=60,"Nợ quá hạn từ 30 ngày đến 60 ngày",IF(X2894&lt;=90,"Nợ quá hạn từ 60 ngày đến 90 ngày",IF(X2894&lt;=120,"Nợ quá hạn từ 90 ngày đến 120 ngày","Nợ quá hạn hơn 120 ngày có khả năng mất thanh toán")))))))</f>
        <v>Đã thanh toán</v>
      </c>
      <c r="Z2894" s="250">
        <f>Table1[[#This Row],[Hạn thanh toán]]</f>
        <v>45820</v>
      </c>
      <c r="AA2894" s="250">
        <f>Table1[[#This Row],[Ngày Thanh toán]]</f>
        <v>45833</v>
      </c>
      <c r="AD2894" s="3" t="str">
        <f>IF(Table1[[#This Row],[Mã khách hàng]]="","",VLOOKUP($A2894,Ma_KH!$A:$Q,Ma_KH!O$1,0))</f>
        <v>BRG - FUJIMART</v>
      </c>
      <c r="AE2894" s="3" t="str">
        <f>IF(Table1[[#This Row],[Mã khách hàng]]="","",VLOOKUP($A2894,Ma_KH!$A:$Q,Ma_KH!P$1,0))</f>
        <v>CÔNG TY TNHH BÁN LẺ FUJIMART VIỆT NAM</v>
      </c>
      <c r="AF2894" s="3" t="str">
        <f>VLOOKUP(A2894,Ma_KH!A:Q,Ma_KH!J$1,0)</f>
        <v>Vũ Anh Tuấn</v>
      </c>
    </row>
    <row r="2895" spans="1:32">
      <c r="A2895" s="242" t="s">
        <v>184</v>
      </c>
      <c r="B2895" s="242" t="s">
        <v>5155</v>
      </c>
      <c r="C2895" s="90">
        <v>45792</v>
      </c>
      <c r="D2895" s="91" t="s">
        <v>19742</v>
      </c>
      <c r="E2895" s="318">
        <v>45792</v>
      </c>
      <c r="F2895" s="242" t="s">
        <v>20702</v>
      </c>
      <c r="G2895" s="242" t="s">
        <v>5207</v>
      </c>
      <c r="H2895" s="241">
        <v>1433284</v>
      </c>
      <c r="I2895" s="241">
        <v>0</v>
      </c>
      <c r="J2895" s="241">
        <v>114663</v>
      </c>
      <c r="K2895" s="241">
        <v>1547947</v>
      </c>
      <c r="L2895" s="8" t="s">
        <v>24</v>
      </c>
      <c r="M2895" s="21">
        <v>45833</v>
      </c>
      <c r="O2895" s="278">
        <f>IF(Table1[[#This Row],[Phân loại]]="Tồn đầu kỳ",Table1[[#This Row],[Tổng giá trị]],0)</f>
        <v>0</v>
      </c>
      <c r="P2895" s="8">
        <f>IF(Table1[[#This Row],[Số còn phải thu ĐK]]&lt;&gt;0,0,IF(Table1[[#This Row],[Phân loại]]="Bán hàng",Table1[[#This Row],[Tổng giá trị]],-Table1[[#This Row],[Tổng giá trị]]))</f>
        <v>1547947</v>
      </c>
      <c r="Q2895" s="278">
        <f>IF(M2895&lt;&gt;"",IF(O2895&lt;&gt;0,O2895,P2895),0)</f>
        <v>1547947</v>
      </c>
      <c r="R2895" s="8">
        <f>Table1[[#This Row],[Số còn phải thu ĐK]]+Table1[[#This Row],[Giá Trị HD sau CK]]-Table1[[#This Row],[Số tiền đã thu]]</f>
        <v>0</v>
      </c>
      <c r="S2895" s="7">
        <f>IF(Table1[[#This Row],[Ngày hóa đơn]]&lt;&gt;"",Table1[[#This Row],[Ngày hóa đơn]],Table1[[#This Row],[Ngày hạch toán]])</f>
        <v>45792</v>
      </c>
      <c r="T2895" s="8">
        <v>30</v>
      </c>
      <c r="U2895" s="7">
        <f>IF(Table1[[#This Row],[Ngày tính CN]]="","",S2895+T2895)</f>
        <v>45822</v>
      </c>
      <c r="V2895" s="71">
        <f ca="1">IF(Table1[[#This Row],[Hạn thanh toán]]="","",IF((U2895-NOW())&lt;0,0,(U2895-NOW())))</f>
        <v>0</v>
      </c>
      <c r="W2895" s="278"/>
      <c r="X2895" s="278" t="str">
        <f ca="1">IF(OR($U2895="",$R2895=0),"",IF((U$4-NOW())&lt;0,-($U2895-NOW()),0))</f>
        <v/>
      </c>
      <c r="Y2895" s="3" t="str">
        <f>IF(R2895=0,"Đã thanh toán",IF(X2895="","",IF(X2895&lt;=0,"Chưa đến hạn thanh toán",IF(X2895&lt;=30,"Nợ quá hạn 30 ngày",IF(X2895&lt;=60,"Nợ quá hạn từ 30 ngày đến 60 ngày",IF(X2895&lt;=90,"Nợ quá hạn từ 60 ngày đến 90 ngày",IF(X2895&lt;=120,"Nợ quá hạn từ 90 ngày đến 120 ngày","Nợ quá hạn hơn 120 ngày có khả năng mất thanh toán")))))))</f>
        <v>Đã thanh toán</v>
      </c>
      <c r="Z2895" s="250">
        <f>Table1[[#This Row],[Hạn thanh toán]]</f>
        <v>45822</v>
      </c>
      <c r="AA2895" s="250">
        <f>Table1[[#This Row],[Ngày Thanh toán]]</f>
        <v>45833</v>
      </c>
      <c r="AD2895" s="3" t="str">
        <f>IF(Table1[[#This Row],[Mã khách hàng]]="","",VLOOKUP($A2895,Ma_KH!$A:$Q,Ma_KH!O$1,0))</f>
        <v>BRG - FUJIMART</v>
      </c>
      <c r="AE2895" s="3" t="str">
        <f>IF(Table1[[#This Row],[Mã khách hàng]]="","",VLOOKUP($A2895,Ma_KH!$A:$Q,Ma_KH!P$1,0))</f>
        <v>CÔNG TY TNHH BÁN LẺ FUJIMART VIỆT NAM</v>
      </c>
      <c r="AF2895" s="3" t="str">
        <f>VLOOKUP(A2895,Ma_KH!A:Q,Ma_KH!J$1,0)</f>
        <v>Vũ Anh Tuấn</v>
      </c>
    </row>
    <row r="2896" spans="1:32">
      <c r="A2896" s="242" t="s">
        <v>184</v>
      </c>
      <c r="B2896" s="242" t="s">
        <v>5155</v>
      </c>
      <c r="C2896" s="90">
        <v>45792</v>
      </c>
      <c r="D2896" s="91" t="s">
        <v>19743</v>
      </c>
      <c r="E2896" s="318">
        <v>45792</v>
      </c>
      <c r="F2896" s="242" t="s">
        <v>20703</v>
      </c>
      <c r="G2896" s="242" t="s">
        <v>5228</v>
      </c>
      <c r="H2896" s="241">
        <v>615310</v>
      </c>
      <c r="I2896" s="241">
        <v>0</v>
      </c>
      <c r="J2896" s="241">
        <v>49225</v>
      </c>
      <c r="K2896" s="241">
        <v>664535</v>
      </c>
      <c r="L2896" s="8" t="s">
        <v>24</v>
      </c>
      <c r="M2896" s="21">
        <v>45833</v>
      </c>
      <c r="O2896" s="278">
        <f>IF(Table1[[#This Row],[Phân loại]]="Tồn đầu kỳ",Table1[[#This Row],[Tổng giá trị]],0)</f>
        <v>0</v>
      </c>
      <c r="P2896" s="8">
        <f>IF(Table1[[#This Row],[Số còn phải thu ĐK]]&lt;&gt;0,0,IF(Table1[[#This Row],[Phân loại]]="Bán hàng",Table1[[#This Row],[Tổng giá trị]],-Table1[[#This Row],[Tổng giá trị]]))</f>
        <v>664535</v>
      </c>
      <c r="Q2896" s="278">
        <f>IF(M2896&lt;&gt;"",IF(O2896&lt;&gt;0,O2896,P2896),0)</f>
        <v>664535</v>
      </c>
      <c r="R2896" s="8">
        <f>Table1[[#This Row],[Số còn phải thu ĐK]]+Table1[[#This Row],[Giá Trị HD sau CK]]-Table1[[#This Row],[Số tiền đã thu]]</f>
        <v>0</v>
      </c>
      <c r="S2896" s="7">
        <f>IF(Table1[[#This Row],[Ngày hóa đơn]]&lt;&gt;"",Table1[[#This Row],[Ngày hóa đơn]],Table1[[#This Row],[Ngày hạch toán]])</f>
        <v>45792</v>
      </c>
      <c r="T2896" s="8">
        <v>30</v>
      </c>
      <c r="U2896" s="7">
        <f>IF(Table1[[#This Row],[Ngày tính CN]]="","",S2896+T2896)</f>
        <v>45822</v>
      </c>
      <c r="V2896" s="71">
        <f ca="1">IF(Table1[[#This Row],[Hạn thanh toán]]="","",IF((U2896-NOW())&lt;0,0,(U2896-NOW())))</f>
        <v>0</v>
      </c>
      <c r="W2896" s="278"/>
      <c r="X2896" s="278" t="str">
        <f ca="1">IF(OR($U2896="",$R2896=0),"",IF((U$4-NOW())&lt;0,-($U2896-NOW()),0))</f>
        <v/>
      </c>
      <c r="Y2896" s="3" t="str">
        <f>IF(R2896=0,"Đã thanh toán",IF(X2896="","",IF(X2896&lt;=0,"Chưa đến hạn thanh toán",IF(X2896&lt;=30,"Nợ quá hạn 30 ngày",IF(X2896&lt;=60,"Nợ quá hạn từ 30 ngày đến 60 ngày",IF(X2896&lt;=90,"Nợ quá hạn từ 60 ngày đến 90 ngày",IF(X2896&lt;=120,"Nợ quá hạn từ 90 ngày đến 120 ngày","Nợ quá hạn hơn 120 ngày có khả năng mất thanh toán")))))))</f>
        <v>Đã thanh toán</v>
      </c>
      <c r="Z2896" s="250">
        <f>Table1[[#This Row],[Hạn thanh toán]]</f>
        <v>45822</v>
      </c>
      <c r="AA2896" s="250">
        <f>Table1[[#This Row],[Ngày Thanh toán]]</f>
        <v>45833</v>
      </c>
      <c r="AD2896" s="3" t="str">
        <f>IF(Table1[[#This Row],[Mã khách hàng]]="","",VLOOKUP($A2896,Ma_KH!$A:$Q,Ma_KH!O$1,0))</f>
        <v>BRG - FUJIMART</v>
      </c>
      <c r="AE2896" s="3" t="str">
        <f>IF(Table1[[#This Row],[Mã khách hàng]]="","",VLOOKUP($A2896,Ma_KH!$A:$Q,Ma_KH!P$1,0))</f>
        <v>CÔNG TY TNHH BÁN LẺ FUJIMART VIỆT NAM</v>
      </c>
      <c r="AF2896" s="3" t="str">
        <f>VLOOKUP(A2896,Ma_KH!A:Q,Ma_KH!J$1,0)</f>
        <v>Vũ Anh Tuấn</v>
      </c>
    </row>
    <row r="2897" spans="1:32">
      <c r="A2897" s="242" t="s">
        <v>184</v>
      </c>
      <c r="B2897" s="242" t="s">
        <v>5155</v>
      </c>
      <c r="C2897" s="88">
        <v>45793</v>
      </c>
      <c r="D2897" s="89" t="s">
        <v>19744</v>
      </c>
      <c r="E2897" s="318">
        <v>45793</v>
      </c>
      <c r="F2897" s="242" t="s">
        <v>20704</v>
      </c>
      <c r="G2897" s="242" t="s">
        <v>5186</v>
      </c>
      <c r="H2897" s="241">
        <v>2118940</v>
      </c>
      <c r="I2897" s="241">
        <v>0</v>
      </c>
      <c r="J2897" s="241">
        <v>169515</v>
      </c>
      <c r="K2897" s="241">
        <v>2288455</v>
      </c>
      <c r="L2897" s="8" t="s">
        <v>24</v>
      </c>
      <c r="M2897" s="21">
        <v>45833</v>
      </c>
      <c r="O2897" s="278">
        <f>IF(Table1[[#This Row],[Phân loại]]="Tồn đầu kỳ",Table1[[#This Row],[Tổng giá trị]],0)</f>
        <v>0</v>
      </c>
      <c r="P2897" s="8">
        <f>IF(Table1[[#This Row],[Số còn phải thu ĐK]]&lt;&gt;0,0,IF(Table1[[#This Row],[Phân loại]]="Bán hàng",Table1[[#This Row],[Tổng giá trị]],-Table1[[#This Row],[Tổng giá trị]]))</f>
        <v>2288455</v>
      </c>
      <c r="Q2897" s="278">
        <f t="shared" ref="Q2897:Q2898" si="514">IF(M2897&lt;&gt;"",IF(O2897&lt;&gt;0,O2897,P2897),0)</f>
        <v>2288455</v>
      </c>
      <c r="R2897" s="8">
        <f>Table1[[#This Row],[Số còn phải thu ĐK]]+Table1[[#This Row],[Giá Trị HD sau CK]]-Table1[[#This Row],[Số tiền đã thu]]</f>
        <v>0</v>
      </c>
      <c r="S2897" s="7">
        <f>IF(Table1[[#This Row],[Ngày hóa đơn]]&lt;&gt;"",Table1[[#This Row],[Ngày hóa đơn]],Table1[[#This Row],[Ngày hạch toán]])</f>
        <v>45793</v>
      </c>
      <c r="T2897" s="8">
        <v>30</v>
      </c>
      <c r="U2897" s="7">
        <f>IF(Table1[[#This Row],[Ngày tính CN]]="","",S2897+T2897)</f>
        <v>45823</v>
      </c>
      <c r="V2897" s="71">
        <f ca="1">IF(Table1[[#This Row],[Hạn thanh toán]]="","",IF((U2897-NOW())&lt;0,0,(U2897-NOW())))</f>
        <v>0</v>
      </c>
      <c r="W2897" s="278"/>
      <c r="X2897" s="278" t="str">
        <f t="shared" ref="X2897:X2898" ca="1" si="515">IF(OR($U2897="",$R2897=0),"",IF((U$4-NOW())&lt;0,-($U2897-NOW()),0))</f>
        <v/>
      </c>
      <c r="Y2897" s="3" t="str">
        <f t="shared" ref="Y2897:Y2898" si="516">IF(R2897=0,"Đã thanh toán",IF(X2897="","",IF(X2897&lt;=0,"Chưa đến hạn thanh toán",IF(X2897&lt;=30,"Nợ quá hạn 30 ngày",IF(X2897&lt;=60,"Nợ quá hạn từ 30 ngày đến 60 ngày",IF(X2897&lt;=90,"Nợ quá hạn từ 60 ngày đến 90 ngày",IF(X2897&lt;=120,"Nợ quá hạn từ 90 ngày đến 120 ngày","Nợ quá hạn hơn 120 ngày có khả năng mất thanh toán")))))))</f>
        <v>Đã thanh toán</v>
      </c>
      <c r="Z2897" s="250">
        <f>Table1[[#This Row],[Hạn thanh toán]]</f>
        <v>45823</v>
      </c>
      <c r="AA2897" s="250">
        <f>Table1[[#This Row],[Ngày Thanh toán]]</f>
        <v>45833</v>
      </c>
      <c r="AD2897" s="3" t="str">
        <f>IF(Table1[[#This Row],[Mã khách hàng]]="","",VLOOKUP($A2897,Ma_KH!$A:$Q,Ma_KH!O$1,0))</f>
        <v>BRG - FUJIMART</v>
      </c>
      <c r="AE2897" s="3" t="str">
        <f>IF(Table1[[#This Row],[Mã khách hàng]]="","",VLOOKUP($A2897,Ma_KH!$A:$Q,Ma_KH!P$1,0))</f>
        <v>CÔNG TY TNHH BÁN LẺ FUJIMART VIỆT NAM</v>
      </c>
      <c r="AF2897" s="3" t="str">
        <f>VLOOKUP(A2897,Ma_KH!A:Q,Ma_KH!J$1,0)</f>
        <v>Vũ Anh Tuấn</v>
      </c>
    </row>
    <row r="2898" spans="1:32">
      <c r="A2898" s="242" t="s">
        <v>184</v>
      </c>
      <c r="B2898" s="242" t="s">
        <v>5155</v>
      </c>
      <c r="C2898" s="90">
        <v>45793</v>
      </c>
      <c r="D2898" s="91" t="s">
        <v>19745</v>
      </c>
      <c r="E2898" s="318">
        <v>45793</v>
      </c>
      <c r="F2898" s="242" t="s">
        <v>20705</v>
      </c>
      <c r="G2898" s="242" t="s">
        <v>5339</v>
      </c>
      <c r="H2898" s="241">
        <v>595551</v>
      </c>
      <c r="I2898" s="241">
        <v>0</v>
      </c>
      <c r="J2898" s="241">
        <v>47644</v>
      </c>
      <c r="K2898" s="241">
        <v>643195</v>
      </c>
      <c r="L2898" s="8" t="s">
        <v>24</v>
      </c>
      <c r="M2898" s="21">
        <v>45833</v>
      </c>
      <c r="O2898" s="278">
        <f>IF(Table1[[#This Row],[Phân loại]]="Tồn đầu kỳ",Table1[[#This Row],[Tổng giá trị]],0)</f>
        <v>0</v>
      </c>
      <c r="P2898" s="8">
        <f>IF(Table1[[#This Row],[Số còn phải thu ĐK]]&lt;&gt;0,0,IF(Table1[[#This Row],[Phân loại]]="Bán hàng",Table1[[#This Row],[Tổng giá trị]],-Table1[[#This Row],[Tổng giá trị]]))</f>
        <v>643195</v>
      </c>
      <c r="Q2898" s="278">
        <f t="shared" si="514"/>
        <v>643195</v>
      </c>
      <c r="R2898" s="8">
        <f>Table1[[#This Row],[Số còn phải thu ĐK]]+Table1[[#This Row],[Giá Trị HD sau CK]]-Table1[[#This Row],[Số tiền đã thu]]</f>
        <v>0</v>
      </c>
      <c r="S2898" s="7">
        <f>IF(Table1[[#This Row],[Ngày hóa đơn]]&lt;&gt;"",Table1[[#This Row],[Ngày hóa đơn]],Table1[[#This Row],[Ngày hạch toán]])</f>
        <v>45793</v>
      </c>
      <c r="T2898" s="8">
        <v>30</v>
      </c>
      <c r="U2898" s="7">
        <f>IF(Table1[[#This Row],[Ngày tính CN]]="","",S2898+T2898)</f>
        <v>45823</v>
      </c>
      <c r="V2898" s="71">
        <f ca="1">IF(Table1[[#This Row],[Hạn thanh toán]]="","",IF((U2898-NOW())&lt;0,0,(U2898-NOW())))</f>
        <v>0</v>
      </c>
      <c r="W2898" s="278"/>
      <c r="X2898" s="278" t="str">
        <f t="shared" ca="1" si="515"/>
        <v/>
      </c>
      <c r="Y2898" s="3" t="str">
        <f t="shared" si="516"/>
        <v>Đã thanh toán</v>
      </c>
      <c r="Z2898" s="250">
        <f>Table1[[#This Row],[Hạn thanh toán]]</f>
        <v>45823</v>
      </c>
      <c r="AA2898" s="250">
        <f>Table1[[#This Row],[Ngày Thanh toán]]</f>
        <v>45833</v>
      </c>
      <c r="AD2898" s="3" t="str">
        <f>IF(Table1[[#This Row],[Mã khách hàng]]="","",VLOOKUP($A2898,Ma_KH!$A:$Q,Ma_KH!O$1,0))</f>
        <v>BRG - FUJIMART</v>
      </c>
      <c r="AE2898" s="3" t="str">
        <f>IF(Table1[[#This Row],[Mã khách hàng]]="","",VLOOKUP($A2898,Ma_KH!$A:$Q,Ma_KH!P$1,0))</f>
        <v>CÔNG TY TNHH BÁN LẺ FUJIMART VIỆT NAM</v>
      </c>
      <c r="AF2898" s="3" t="str">
        <f>VLOOKUP(A2898,Ma_KH!A:Q,Ma_KH!J$1,0)</f>
        <v>Vũ Anh Tuấn</v>
      </c>
    </row>
    <row r="2899" spans="1:32">
      <c r="A2899" s="242" t="s">
        <v>184</v>
      </c>
      <c r="B2899" s="242" t="s">
        <v>5155</v>
      </c>
      <c r="C2899" s="88">
        <v>45796</v>
      </c>
      <c r="D2899" s="89" t="s">
        <v>19746</v>
      </c>
      <c r="E2899" s="318">
        <v>45796</v>
      </c>
      <c r="F2899" s="242" t="s">
        <v>20706</v>
      </c>
      <c r="G2899" s="242" t="s">
        <v>5179</v>
      </c>
      <c r="H2899" s="241">
        <v>3487950</v>
      </c>
      <c r="I2899" s="241">
        <v>0</v>
      </c>
      <c r="J2899" s="241">
        <v>279036</v>
      </c>
      <c r="K2899" s="241">
        <v>3766986</v>
      </c>
      <c r="L2899" s="8" t="s">
        <v>24</v>
      </c>
      <c r="M2899" s="21">
        <v>45833</v>
      </c>
      <c r="O2899" s="278">
        <f>IF(Table1[[#This Row],[Phân loại]]="Tồn đầu kỳ",Table1[[#This Row],[Tổng giá trị]],0)</f>
        <v>0</v>
      </c>
      <c r="P2899" s="8">
        <f>IF(Table1[[#This Row],[Số còn phải thu ĐK]]&lt;&gt;0,0,IF(Table1[[#This Row],[Phân loại]]="Bán hàng",Table1[[#This Row],[Tổng giá trị]],-Table1[[#This Row],[Tổng giá trị]]))</f>
        <v>3766986</v>
      </c>
      <c r="Q2899" s="278">
        <f t="shared" ref="Q2899:Q2902" si="517">IF(M2899&lt;&gt;"",IF(O2899&lt;&gt;0,O2899,P2899),0)</f>
        <v>3766986</v>
      </c>
      <c r="R2899" s="8">
        <f>Table1[[#This Row],[Số còn phải thu ĐK]]+Table1[[#This Row],[Giá Trị HD sau CK]]-Table1[[#This Row],[Số tiền đã thu]]</f>
        <v>0</v>
      </c>
      <c r="S2899" s="7">
        <f>IF(Table1[[#This Row],[Ngày hóa đơn]]&lt;&gt;"",Table1[[#This Row],[Ngày hóa đơn]],Table1[[#This Row],[Ngày hạch toán]])</f>
        <v>45796</v>
      </c>
      <c r="T2899" s="8">
        <v>30</v>
      </c>
      <c r="U2899" s="7">
        <f>IF(Table1[[#This Row],[Ngày tính CN]]="","",S2899+T2899)</f>
        <v>45826</v>
      </c>
      <c r="V2899" s="71">
        <f ca="1">IF(Table1[[#This Row],[Hạn thanh toán]]="","",IF((U2899-NOW())&lt;0,0,(U2899-NOW())))</f>
        <v>0</v>
      </c>
      <c r="W2899" s="278"/>
      <c r="X2899" s="278" t="str">
        <f t="shared" ref="X2899:X2902" ca="1" si="518">IF(OR($U2899="",$R2899=0),"",IF((U$4-NOW())&lt;0,-($U2899-NOW()),0))</f>
        <v/>
      </c>
      <c r="Y2899" s="3" t="str">
        <f t="shared" ref="Y2899:Y2902" si="519">IF(R2899=0,"Đã thanh toán",IF(X2899="","",IF(X2899&lt;=0,"Chưa đến hạn thanh toán",IF(X2899&lt;=30,"Nợ quá hạn 30 ngày",IF(X2899&lt;=60,"Nợ quá hạn từ 30 ngày đến 60 ngày",IF(X2899&lt;=90,"Nợ quá hạn từ 60 ngày đến 90 ngày",IF(X2899&lt;=120,"Nợ quá hạn từ 90 ngày đến 120 ngày","Nợ quá hạn hơn 120 ngày có khả năng mất thanh toán")))))))</f>
        <v>Đã thanh toán</v>
      </c>
      <c r="Z2899" s="250">
        <f>Table1[[#This Row],[Hạn thanh toán]]</f>
        <v>45826</v>
      </c>
      <c r="AA2899" s="250">
        <f>Table1[[#This Row],[Ngày Thanh toán]]</f>
        <v>45833</v>
      </c>
      <c r="AD2899" s="3" t="str">
        <f>IF(Table1[[#This Row],[Mã khách hàng]]="","",VLOOKUP($A2899,Ma_KH!$A:$Q,Ma_KH!O$1,0))</f>
        <v>BRG - FUJIMART</v>
      </c>
      <c r="AE2899" s="3" t="str">
        <f>IF(Table1[[#This Row],[Mã khách hàng]]="","",VLOOKUP($A2899,Ma_KH!$A:$Q,Ma_KH!P$1,0))</f>
        <v>CÔNG TY TNHH BÁN LẺ FUJIMART VIỆT NAM</v>
      </c>
      <c r="AF2899" s="3" t="str">
        <f>VLOOKUP(A2899,Ma_KH!A:Q,Ma_KH!J$1,0)</f>
        <v>Vũ Anh Tuấn</v>
      </c>
    </row>
    <row r="2900" spans="1:32">
      <c r="A2900" s="242" t="s">
        <v>184</v>
      </c>
      <c r="B2900" s="242" t="s">
        <v>5155</v>
      </c>
      <c r="C2900" s="88">
        <v>45796</v>
      </c>
      <c r="D2900" s="89" t="s">
        <v>19747</v>
      </c>
      <c r="E2900" s="318">
        <v>45796</v>
      </c>
      <c r="F2900" s="242" t="s">
        <v>20707</v>
      </c>
      <c r="G2900" s="242" t="s">
        <v>5200</v>
      </c>
      <c r="H2900" s="241">
        <v>1055050</v>
      </c>
      <c r="I2900" s="241">
        <v>0</v>
      </c>
      <c r="J2900" s="241">
        <v>84404</v>
      </c>
      <c r="K2900" s="241">
        <v>1139454</v>
      </c>
      <c r="L2900" s="8" t="s">
        <v>24</v>
      </c>
      <c r="M2900" s="21">
        <v>45833</v>
      </c>
      <c r="O2900" s="278">
        <f>IF(Table1[[#This Row],[Phân loại]]="Tồn đầu kỳ",Table1[[#This Row],[Tổng giá trị]],0)</f>
        <v>0</v>
      </c>
      <c r="P2900" s="8">
        <f>IF(Table1[[#This Row],[Số còn phải thu ĐK]]&lt;&gt;0,0,IF(Table1[[#This Row],[Phân loại]]="Bán hàng",Table1[[#This Row],[Tổng giá trị]],-Table1[[#This Row],[Tổng giá trị]]))</f>
        <v>1139454</v>
      </c>
      <c r="Q2900" s="278">
        <f t="shared" si="517"/>
        <v>1139454</v>
      </c>
      <c r="R2900" s="8">
        <f>Table1[[#This Row],[Số còn phải thu ĐK]]+Table1[[#This Row],[Giá Trị HD sau CK]]-Table1[[#This Row],[Số tiền đã thu]]</f>
        <v>0</v>
      </c>
      <c r="S2900" s="7">
        <f>IF(Table1[[#This Row],[Ngày hóa đơn]]&lt;&gt;"",Table1[[#This Row],[Ngày hóa đơn]],Table1[[#This Row],[Ngày hạch toán]])</f>
        <v>45796</v>
      </c>
      <c r="T2900" s="8">
        <v>30</v>
      </c>
      <c r="U2900" s="7">
        <f>IF(Table1[[#This Row],[Ngày tính CN]]="","",S2900+T2900)</f>
        <v>45826</v>
      </c>
      <c r="V2900" s="71">
        <f ca="1">IF(Table1[[#This Row],[Hạn thanh toán]]="","",IF((U2900-NOW())&lt;0,0,(U2900-NOW())))</f>
        <v>0</v>
      </c>
      <c r="W2900" s="278"/>
      <c r="X2900" s="278" t="str">
        <f t="shared" ca="1" si="518"/>
        <v/>
      </c>
      <c r="Y2900" s="3" t="str">
        <f t="shared" si="519"/>
        <v>Đã thanh toán</v>
      </c>
      <c r="Z2900" s="250">
        <f>Table1[[#This Row],[Hạn thanh toán]]</f>
        <v>45826</v>
      </c>
      <c r="AA2900" s="250">
        <f>Table1[[#This Row],[Ngày Thanh toán]]</f>
        <v>45833</v>
      </c>
      <c r="AD2900" s="3" t="str">
        <f>IF(Table1[[#This Row],[Mã khách hàng]]="","",VLOOKUP($A2900,Ma_KH!$A:$Q,Ma_KH!O$1,0))</f>
        <v>BRG - FUJIMART</v>
      </c>
      <c r="AE2900" s="3" t="str">
        <f>IF(Table1[[#This Row],[Mã khách hàng]]="","",VLOOKUP($A2900,Ma_KH!$A:$Q,Ma_KH!P$1,0))</f>
        <v>CÔNG TY TNHH BÁN LẺ FUJIMART VIỆT NAM</v>
      </c>
      <c r="AF2900" s="3" t="str">
        <f>VLOOKUP(A2900,Ma_KH!A:Q,Ma_KH!J$1,0)</f>
        <v>Vũ Anh Tuấn</v>
      </c>
    </row>
    <row r="2901" spans="1:32">
      <c r="A2901" s="242" t="s">
        <v>184</v>
      </c>
      <c r="B2901" s="242" t="s">
        <v>5155</v>
      </c>
      <c r="C2901" s="88">
        <v>45796</v>
      </c>
      <c r="D2901" s="89" t="s">
        <v>19748</v>
      </c>
      <c r="E2901" s="318">
        <v>45796</v>
      </c>
      <c r="F2901" s="242" t="s">
        <v>20708</v>
      </c>
      <c r="G2901" s="242" t="s">
        <v>5218</v>
      </c>
      <c r="H2901" s="241">
        <v>1014105</v>
      </c>
      <c r="I2901" s="241">
        <v>0</v>
      </c>
      <c r="J2901" s="241">
        <v>81128</v>
      </c>
      <c r="K2901" s="241">
        <v>1095233</v>
      </c>
      <c r="L2901" s="8" t="s">
        <v>24</v>
      </c>
      <c r="M2901" s="21">
        <v>45833</v>
      </c>
      <c r="O2901" s="278">
        <f>IF(Table1[[#This Row],[Phân loại]]="Tồn đầu kỳ",Table1[[#This Row],[Tổng giá trị]],0)</f>
        <v>0</v>
      </c>
      <c r="P2901" s="8">
        <f>IF(Table1[[#This Row],[Số còn phải thu ĐK]]&lt;&gt;0,0,IF(Table1[[#This Row],[Phân loại]]="Bán hàng",Table1[[#This Row],[Tổng giá trị]],-Table1[[#This Row],[Tổng giá trị]]))</f>
        <v>1095233</v>
      </c>
      <c r="Q2901" s="278">
        <f t="shared" si="517"/>
        <v>1095233</v>
      </c>
      <c r="R2901" s="8">
        <f>Table1[[#This Row],[Số còn phải thu ĐK]]+Table1[[#This Row],[Giá Trị HD sau CK]]-Table1[[#This Row],[Số tiền đã thu]]</f>
        <v>0</v>
      </c>
      <c r="S2901" s="7">
        <f>IF(Table1[[#This Row],[Ngày hóa đơn]]&lt;&gt;"",Table1[[#This Row],[Ngày hóa đơn]],Table1[[#This Row],[Ngày hạch toán]])</f>
        <v>45796</v>
      </c>
      <c r="T2901" s="8">
        <v>30</v>
      </c>
      <c r="U2901" s="7">
        <f>IF(Table1[[#This Row],[Ngày tính CN]]="","",S2901+T2901)</f>
        <v>45826</v>
      </c>
      <c r="V2901" s="71">
        <f ca="1">IF(Table1[[#This Row],[Hạn thanh toán]]="","",IF((U2901-NOW())&lt;0,0,(U2901-NOW())))</f>
        <v>0</v>
      </c>
      <c r="W2901" s="278"/>
      <c r="X2901" s="278" t="str">
        <f t="shared" ca="1" si="518"/>
        <v/>
      </c>
      <c r="Y2901" s="3" t="str">
        <f t="shared" si="519"/>
        <v>Đã thanh toán</v>
      </c>
      <c r="Z2901" s="250">
        <f>Table1[[#This Row],[Hạn thanh toán]]</f>
        <v>45826</v>
      </c>
      <c r="AA2901" s="250">
        <f>Table1[[#This Row],[Ngày Thanh toán]]</f>
        <v>45833</v>
      </c>
      <c r="AD2901" s="3" t="str">
        <f>IF(Table1[[#This Row],[Mã khách hàng]]="","",VLOOKUP($A2901,Ma_KH!$A:$Q,Ma_KH!O$1,0))</f>
        <v>BRG - FUJIMART</v>
      </c>
      <c r="AE2901" s="3" t="str">
        <f>IF(Table1[[#This Row],[Mã khách hàng]]="","",VLOOKUP($A2901,Ma_KH!$A:$Q,Ma_KH!P$1,0))</f>
        <v>CÔNG TY TNHH BÁN LẺ FUJIMART VIỆT NAM</v>
      </c>
      <c r="AF2901" s="3" t="str">
        <f>VLOOKUP(A2901,Ma_KH!A:Q,Ma_KH!J$1,0)</f>
        <v>Vũ Anh Tuấn</v>
      </c>
    </row>
    <row r="2902" spans="1:32">
      <c r="A2902" s="242" t="s">
        <v>184</v>
      </c>
      <c r="B2902" s="242" t="s">
        <v>5155</v>
      </c>
      <c r="C2902" s="90">
        <v>45796</v>
      </c>
      <c r="D2902" s="91" t="s">
        <v>19749</v>
      </c>
      <c r="E2902" s="318">
        <v>45796</v>
      </c>
      <c r="F2902" s="242" t="s">
        <v>20709</v>
      </c>
      <c r="G2902" s="242" t="s">
        <v>5243</v>
      </c>
      <c r="H2902" s="241">
        <v>1141102</v>
      </c>
      <c r="I2902" s="241">
        <v>0</v>
      </c>
      <c r="J2902" s="241">
        <v>91288</v>
      </c>
      <c r="K2902" s="241">
        <v>1232390</v>
      </c>
      <c r="L2902" s="8" t="s">
        <v>24</v>
      </c>
      <c r="M2902" s="21">
        <v>45833</v>
      </c>
      <c r="O2902" s="278">
        <f>IF(Table1[[#This Row],[Phân loại]]="Tồn đầu kỳ",Table1[[#This Row],[Tổng giá trị]],0)</f>
        <v>0</v>
      </c>
      <c r="P2902" s="8">
        <f>IF(Table1[[#This Row],[Số còn phải thu ĐK]]&lt;&gt;0,0,IF(Table1[[#This Row],[Phân loại]]="Bán hàng",Table1[[#This Row],[Tổng giá trị]],-Table1[[#This Row],[Tổng giá trị]]))</f>
        <v>1232390</v>
      </c>
      <c r="Q2902" s="278">
        <f t="shared" si="517"/>
        <v>1232390</v>
      </c>
      <c r="R2902" s="8">
        <f>Table1[[#This Row],[Số còn phải thu ĐK]]+Table1[[#This Row],[Giá Trị HD sau CK]]-Table1[[#This Row],[Số tiền đã thu]]</f>
        <v>0</v>
      </c>
      <c r="S2902" s="7">
        <f>IF(Table1[[#This Row],[Ngày hóa đơn]]&lt;&gt;"",Table1[[#This Row],[Ngày hóa đơn]],Table1[[#This Row],[Ngày hạch toán]])</f>
        <v>45796</v>
      </c>
      <c r="T2902" s="8">
        <v>30</v>
      </c>
      <c r="U2902" s="7">
        <f>IF(Table1[[#This Row],[Ngày tính CN]]="","",S2902+T2902)</f>
        <v>45826</v>
      </c>
      <c r="V2902" s="71">
        <f ca="1">IF(Table1[[#This Row],[Hạn thanh toán]]="","",IF((U2902-NOW())&lt;0,0,(U2902-NOW())))</f>
        <v>0</v>
      </c>
      <c r="W2902" s="278"/>
      <c r="X2902" s="278" t="str">
        <f t="shared" ca="1" si="518"/>
        <v/>
      </c>
      <c r="Y2902" s="3" t="str">
        <f t="shared" si="519"/>
        <v>Đã thanh toán</v>
      </c>
      <c r="Z2902" s="250">
        <f>Table1[[#This Row],[Hạn thanh toán]]</f>
        <v>45826</v>
      </c>
      <c r="AA2902" s="250">
        <f>Table1[[#This Row],[Ngày Thanh toán]]</f>
        <v>45833</v>
      </c>
      <c r="AD2902" s="3" t="str">
        <f>IF(Table1[[#This Row],[Mã khách hàng]]="","",VLOOKUP($A2902,Ma_KH!$A:$Q,Ma_KH!O$1,0))</f>
        <v>BRG - FUJIMART</v>
      </c>
      <c r="AE2902" s="3" t="str">
        <f>IF(Table1[[#This Row],[Mã khách hàng]]="","",VLOOKUP($A2902,Ma_KH!$A:$Q,Ma_KH!P$1,0))</f>
        <v>CÔNG TY TNHH BÁN LẺ FUJIMART VIỆT NAM</v>
      </c>
      <c r="AF2902" s="3" t="str">
        <f>VLOOKUP(A2902,Ma_KH!A:Q,Ma_KH!J$1,0)</f>
        <v>Vũ Anh Tuấn</v>
      </c>
    </row>
    <row r="2903" spans="1:32">
      <c r="A2903" s="242" t="s">
        <v>184</v>
      </c>
      <c r="B2903" s="242" t="s">
        <v>5155</v>
      </c>
      <c r="C2903" s="88">
        <v>45797</v>
      </c>
      <c r="D2903" s="89" t="s">
        <v>19750</v>
      </c>
      <c r="E2903" s="318">
        <v>45797</v>
      </c>
      <c r="F2903" s="242" t="s">
        <v>20710</v>
      </c>
      <c r="G2903" s="242" t="s">
        <v>5266</v>
      </c>
      <c r="H2903" s="241">
        <v>665310</v>
      </c>
      <c r="I2903" s="241">
        <v>0</v>
      </c>
      <c r="J2903" s="241">
        <v>53225</v>
      </c>
      <c r="K2903" s="241">
        <v>718535</v>
      </c>
      <c r="L2903" s="8" t="s">
        <v>24</v>
      </c>
      <c r="M2903" s="21">
        <v>45833</v>
      </c>
      <c r="O2903" s="278">
        <f>IF(Table1[[#This Row],[Phân loại]]="Tồn đầu kỳ",Table1[[#This Row],[Tổng giá trị]],0)</f>
        <v>0</v>
      </c>
      <c r="P2903" s="8">
        <f>IF(Table1[[#This Row],[Số còn phải thu ĐK]]&lt;&gt;0,0,IF(Table1[[#This Row],[Phân loại]]="Bán hàng",Table1[[#This Row],[Tổng giá trị]],-Table1[[#This Row],[Tổng giá trị]]))</f>
        <v>718535</v>
      </c>
      <c r="Q2903" s="278">
        <f t="shared" ref="Q2903:Q2904" si="520">IF(M2903&lt;&gt;"",IF(O2903&lt;&gt;0,O2903,P2903),0)</f>
        <v>718535</v>
      </c>
      <c r="R2903" s="8">
        <f>Table1[[#This Row],[Số còn phải thu ĐK]]+Table1[[#This Row],[Giá Trị HD sau CK]]-Table1[[#This Row],[Số tiền đã thu]]</f>
        <v>0</v>
      </c>
      <c r="S2903" s="7">
        <f>IF(Table1[[#This Row],[Ngày hóa đơn]]&lt;&gt;"",Table1[[#This Row],[Ngày hóa đơn]],Table1[[#This Row],[Ngày hạch toán]])</f>
        <v>45797</v>
      </c>
      <c r="T2903" s="8">
        <v>30</v>
      </c>
      <c r="U2903" s="7">
        <f>IF(Table1[[#This Row],[Ngày tính CN]]="","",S2903+T2903)</f>
        <v>45827</v>
      </c>
      <c r="V2903" s="71">
        <f ca="1">IF(Table1[[#This Row],[Hạn thanh toán]]="","",IF((U2903-NOW())&lt;0,0,(U2903-NOW())))</f>
        <v>0</v>
      </c>
      <c r="W2903" s="278"/>
      <c r="X2903" s="278" t="str">
        <f t="shared" ref="X2903:X2904" ca="1" si="521">IF(OR($U2903="",$R2903=0),"",IF((U$4-NOW())&lt;0,-($U2903-NOW()),0))</f>
        <v/>
      </c>
      <c r="Y2903" s="3" t="str">
        <f t="shared" ref="Y2903:Y2904" si="522">IF(R2903=0,"Đã thanh toán",IF(X2903="","",IF(X2903&lt;=0,"Chưa đến hạn thanh toán",IF(X2903&lt;=30,"Nợ quá hạn 30 ngày",IF(X2903&lt;=60,"Nợ quá hạn từ 30 ngày đến 60 ngày",IF(X2903&lt;=90,"Nợ quá hạn từ 60 ngày đến 90 ngày",IF(X2903&lt;=120,"Nợ quá hạn từ 90 ngày đến 120 ngày","Nợ quá hạn hơn 120 ngày có khả năng mất thanh toán")))))))</f>
        <v>Đã thanh toán</v>
      </c>
      <c r="Z2903" s="250">
        <f>Table1[[#This Row],[Hạn thanh toán]]</f>
        <v>45827</v>
      </c>
      <c r="AA2903" s="250">
        <f>Table1[[#This Row],[Ngày Thanh toán]]</f>
        <v>45833</v>
      </c>
      <c r="AD2903" s="3" t="str">
        <f>IF(Table1[[#This Row],[Mã khách hàng]]="","",VLOOKUP($A2903,Ma_KH!$A:$Q,Ma_KH!O$1,0))</f>
        <v>BRG - FUJIMART</v>
      </c>
      <c r="AE2903" s="3" t="str">
        <f>IF(Table1[[#This Row],[Mã khách hàng]]="","",VLOOKUP($A2903,Ma_KH!$A:$Q,Ma_KH!P$1,0))</f>
        <v>CÔNG TY TNHH BÁN LẺ FUJIMART VIỆT NAM</v>
      </c>
      <c r="AF2903" s="3" t="str">
        <f>VLOOKUP(A2903,Ma_KH!A:Q,Ma_KH!J$1,0)</f>
        <v>Vũ Anh Tuấn</v>
      </c>
    </row>
    <row r="2904" spans="1:32">
      <c r="A2904" s="242" t="s">
        <v>184</v>
      </c>
      <c r="B2904" s="242" t="s">
        <v>5155</v>
      </c>
      <c r="C2904" s="90">
        <v>45797</v>
      </c>
      <c r="D2904" s="91" t="s">
        <v>19751</v>
      </c>
      <c r="E2904" s="318">
        <v>45797</v>
      </c>
      <c r="F2904" s="242" t="s">
        <v>20711</v>
      </c>
      <c r="G2904" s="242" t="s">
        <v>5184</v>
      </c>
      <c r="H2904" s="241">
        <v>1671128</v>
      </c>
      <c r="I2904" s="241">
        <v>0</v>
      </c>
      <c r="J2904" s="241">
        <v>133690</v>
      </c>
      <c r="K2904" s="241">
        <v>1804818</v>
      </c>
      <c r="L2904" s="8" t="s">
        <v>24</v>
      </c>
      <c r="M2904" s="21">
        <v>45833</v>
      </c>
      <c r="O2904" s="278">
        <f>IF(Table1[[#This Row],[Phân loại]]="Tồn đầu kỳ",Table1[[#This Row],[Tổng giá trị]],0)</f>
        <v>0</v>
      </c>
      <c r="P2904" s="8">
        <f>IF(Table1[[#This Row],[Số còn phải thu ĐK]]&lt;&gt;0,0,IF(Table1[[#This Row],[Phân loại]]="Bán hàng",Table1[[#This Row],[Tổng giá trị]],-Table1[[#This Row],[Tổng giá trị]]))</f>
        <v>1804818</v>
      </c>
      <c r="Q2904" s="278">
        <f t="shared" si="520"/>
        <v>1804818</v>
      </c>
      <c r="R2904" s="8">
        <f>Table1[[#This Row],[Số còn phải thu ĐK]]+Table1[[#This Row],[Giá Trị HD sau CK]]-Table1[[#This Row],[Số tiền đã thu]]</f>
        <v>0</v>
      </c>
      <c r="S2904" s="7">
        <f>IF(Table1[[#This Row],[Ngày hóa đơn]]&lt;&gt;"",Table1[[#This Row],[Ngày hóa đơn]],Table1[[#This Row],[Ngày hạch toán]])</f>
        <v>45797</v>
      </c>
      <c r="T2904" s="8">
        <v>30</v>
      </c>
      <c r="U2904" s="7">
        <f>IF(Table1[[#This Row],[Ngày tính CN]]="","",S2904+T2904)</f>
        <v>45827</v>
      </c>
      <c r="V2904" s="71">
        <f ca="1">IF(Table1[[#This Row],[Hạn thanh toán]]="","",IF((U2904-NOW())&lt;0,0,(U2904-NOW())))</f>
        <v>0</v>
      </c>
      <c r="W2904" s="278"/>
      <c r="X2904" s="278" t="str">
        <f t="shared" ca="1" si="521"/>
        <v/>
      </c>
      <c r="Y2904" s="3" t="str">
        <f t="shared" si="522"/>
        <v>Đã thanh toán</v>
      </c>
      <c r="Z2904" s="250">
        <f>Table1[[#This Row],[Hạn thanh toán]]</f>
        <v>45827</v>
      </c>
      <c r="AA2904" s="250">
        <f>Table1[[#This Row],[Ngày Thanh toán]]</f>
        <v>45833</v>
      </c>
      <c r="AD2904" s="3" t="str">
        <f>IF(Table1[[#This Row],[Mã khách hàng]]="","",VLOOKUP($A2904,Ma_KH!$A:$Q,Ma_KH!O$1,0))</f>
        <v>BRG - FUJIMART</v>
      </c>
      <c r="AE2904" s="3" t="str">
        <f>IF(Table1[[#This Row],[Mã khách hàng]]="","",VLOOKUP($A2904,Ma_KH!$A:$Q,Ma_KH!P$1,0))</f>
        <v>CÔNG TY TNHH BÁN LẺ FUJIMART VIỆT NAM</v>
      </c>
      <c r="AF2904" s="3" t="str">
        <f>VLOOKUP(A2904,Ma_KH!A:Q,Ma_KH!J$1,0)</f>
        <v>Vũ Anh Tuấn</v>
      </c>
    </row>
    <row r="2905" spans="1:32">
      <c r="A2905" s="242" t="s">
        <v>184</v>
      </c>
      <c r="B2905" s="242" t="s">
        <v>5155</v>
      </c>
      <c r="C2905" s="90">
        <v>45797</v>
      </c>
      <c r="D2905" s="91" t="s">
        <v>19752</v>
      </c>
      <c r="E2905" s="318">
        <v>45797</v>
      </c>
      <c r="F2905" s="242" t="s">
        <v>20712</v>
      </c>
      <c r="G2905" s="242" t="s">
        <v>5252</v>
      </c>
      <c r="H2905" s="241">
        <v>787073</v>
      </c>
      <c r="I2905" s="241">
        <v>0</v>
      </c>
      <c r="J2905" s="241">
        <v>62966</v>
      </c>
      <c r="K2905" s="241">
        <v>850039</v>
      </c>
      <c r="L2905" s="8" t="s">
        <v>24</v>
      </c>
      <c r="M2905" s="21">
        <v>45833</v>
      </c>
      <c r="O2905" s="278">
        <f>IF(Table1[[#This Row],[Phân loại]]="Tồn đầu kỳ",Table1[[#This Row],[Tổng giá trị]],0)</f>
        <v>0</v>
      </c>
      <c r="P2905" s="8">
        <f>IF(Table1[[#This Row],[Số còn phải thu ĐK]]&lt;&gt;0,0,IF(Table1[[#This Row],[Phân loại]]="Bán hàng",Table1[[#This Row],[Tổng giá trị]],-Table1[[#This Row],[Tổng giá trị]]))</f>
        <v>850039</v>
      </c>
      <c r="Q2905" s="278">
        <f>IF(M2905&lt;&gt;"",IF(O2905&lt;&gt;0,O2905,P2905),0)</f>
        <v>850039</v>
      </c>
      <c r="R2905" s="8">
        <f>Table1[[#This Row],[Số còn phải thu ĐK]]+Table1[[#This Row],[Giá Trị HD sau CK]]-Table1[[#This Row],[Số tiền đã thu]]</f>
        <v>0</v>
      </c>
      <c r="S2905" s="7">
        <f>IF(Table1[[#This Row],[Ngày hóa đơn]]&lt;&gt;"",Table1[[#This Row],[Ngày hóa đơn]],Table1[[#This Row],[Ngày hạch toán]])</f>
        <v>45797</v>
      </c>
      <c r="T2905" s="8">
        <v>30</v>
      </c>
      <c r="U2905" s="7">
        <f>IF(Table1[[#This Row],[Ngày tính CN]]="","",S2905+T2905)</f>
        <v>45827</v>
      </c>
      <c r="V2905" s="71">
        <f ca="1">IF(Table1[[#This Row],[Hạn thanh toán]]="","",IF((U2905-NOW())&lt;0,0,(U2905-NOW())))</f>
        <v>0</v>
      </c>
      <c r="W2905" s="278"/>
      <c r="X2905" s="278" t="str">
        <f ca="1">IF(OR($U2905="",$R2905=0),"",IF((U$4-NOW())&lt;0,-($U2905-NOW()),0))</f>
        <v/>
      </c>
      <c r="Y2905" s="3" t="str">
        <f>IF(R2905=0,"Đã thanh toán",IF(X2905="","",IF(X2905&lt;=0,"Chưa đến hạn thanh toán",IF(X2905&lt;=30,"Nợ quá hạn 30 ngày",IF(X2905&lt;=60,"Nợ quá hạn từ 30 ngày đến 60 ngày",IF(X2905&lt;=90,"Nợ quá hạn từ 60 ngày đến 90 ngày",IF(X2905&lt;=120,"Nợ quá hạn từ 90 ngày đến 120 ngày","Nợ quá hạn hơn 120 ngày có khả năng mất thanh toán")))))))</f>
        <v>Đã thanh toán</v>
      </c>
      <c r="Z2905" s="250">
        <f>Table1[[#This Row],[Hạn thanh toán]]</f>
        <v>45827</v>
      </c>
      <c r="AA2905" s="250">
        <f>Table1[[#This Row],[Ngày Thanh toán]]</f>
        <v>45833</v>
      </c>
      <c r="AD2905" s="3" t="str">
        <f>IF(Table1[[#This Row],[Mã khách hàng]]="","",VLOOKUP($A2905,Ma_KH!$A:$Q,Ma_KH!O$1,0))</f>
        <v>BRG - FUJIMART</v>
      </c>
      <c r="AE2905" s="3" t="str">
        <f>IF(Table1[[#This Row],[Mã khách hàng]]="","",VLOOKUP($A2905,Ma_KH!$A:$Q,Ma_KH!P$1,0))</f>
        <v>CÔNG TY TNHH BÁN LẺ FUJIMART VIỆT NAM</v>
      </c>
      <c r="AF2905" s="3" t="str">
        <f>VLOOKUP(A2905,Ma_KH!A:Q,Ma_KH!J$1,0)</f>
        <v>Vũ Anh Tuấn</v>
      </c>
    </row>
    <row r="2906" spans="1:32">
      <c r="A2906" s="242" t="s">
        <v>184</v>
      </c>
      <c r="B2906" s="242" t="s">
        <v>5155</v>
      </c>
      <c r="C2906" s="90">
        <v>45797</v>
      </c>
      <c r="D2906" s="91" t="s">
        <v>19753</v>
      </c>
      <c r="E2906" s="318">
        <v>45797</v>
      </c>
      <c r="F2906" s="242" t="s">
        <v>20713</v>
      </c>
      <c r="G2906" s="242" t="s">
        <v>21318</v>
      </c>
      <c r="H2906" s="241">
        <v>3944030</v>
      </c>
      <c r="I2906" s="241">
        <v>394403</v>
      </c>
      <c r="J2906" s="241">
        <v>283970</v>
      </c>
      <c r="K2906" s="241">
        <v>3833597</v>
      </c>
      <c r="L2906" s="8" t="s">
        <v>24</v>
      </c>
      <c r="M2906" s="21">
        <v>45833</v>
      </c>
      <c r="O2906" s="278">
        <f>IF(Table1[[#This Row],[Phân loại]]="Tồn đầu kỳ",Table1[[#This Row],[Tổng giá trị]],0)</f>
        <v>0</v>
      </c>
      <c r="P2906" s="8">
        <f>IF(Table1[[#This Row],[Số còn phải thu ĐK]]&lt;&gt;0,0,IF(Table1[[#This Row],[Phân loại]]="Bán hàng",Table1[[#This Row],[Tổng giá trị]],-Table1[[#This Row],[Tổng giá trị]]))</f>
        <v>3833597</v>
      </c>
      <c r="Q2906" s="278">
        <f>IF(M2906&lt;&gt;"",IF(O2906&lt;&gt;0,O2906,P2906),0)</f>
        <v>3833597</v>
      </c>
      <c r="R2906" s="8">
        <f>Table1[[#This Row],[Số còn phải thu ĐK]]+Table1[[#This Row],[Giá Trị HD sau CK]]-Table1[[#This Row],[Số tiền đã thu]]</f>
        <v>0</v>
      </c>
      <c r="S2906" s="7">
        <f>IF(Table1[[#This Row],[Ngày hóa đơn]]&lt;&gt;"",Table1[[#This Row],[Ngày hóa đơn]],Table1[[#This Row],[Ngày hạch toán]])</f>
        <v>45797</v>
      </c>
      <c r="T2906" s="8">
        <v>30</v>
      </c>
      <c r="U2906" s="7">
        <f>IF(Table1[[#This Row],[Ngày tính CN]]="","",S2906+T2906)</f>
        <v>45827</v>
      </c>
      <c r="V2906" s="71">
        <f ca="1">IF(Table1[[#This Row],[Hạn thanh toán]]="","",IF((U2906-NOW())&lt;0,0,(U2906-NOW())))</f>
        <v>0</v>
      </c>
      <c r="W2906" s="278"/>
      <c r="X2906" s="278" t="str">
        <f ca="1">IF(OR($U2906="",$R2906=0),"",IF((U$4-NOW())&lt;0,-($U2906-NOW()),0))</f>
        <v/>
      </c>
      <c r="Y2906" s="3" t="str">
        <f>IF(R2906=0,"Đã thanh toán",IF(X2906="","",IF(X2906&lt;=0,"Chưa đến hạn thanh toán",IF(X2906&lt;=30,"Nợ quá hạn 30 ngày",IF(X2906&lt;=60,"Nợ quá hạn từ 30 ngày đến 60 ngày",IF(X2906&lt;=90,"Nợ quá hạn từ 60 ngày đến 90 ngày",IF(X2906&lt;=120,"Nợ quá hạn từ 90 ngày đến 120 ngày","Nợ quá hạn hơn 120 ngày có khả năng mất thanh toán")))))))</f>
        <v>Đã thanh toán</v>
      </c>
      <c r="Z2906" s="250">
        <f>Table1[[#This Row],[Hạn thanh toán]]</f>
        <v>45827</v>
      </c>
      <c r="AA2906" s="250">
        <f>Table1[[#This Row],[Ngày Thanh toán]]</f>
        <v>45833</v>
      </c>
      <c r="AD2906" s="3" t="str">
        <f>IF(Table1[[#This Row],[Mã khách hàng]]="","",VLOOKUP($A2906,Ma_KH!$A:$Q,Ma_KH!O$1,0))</f>
        <v>BRG - FUJIMART</v>
      </c>
      <c r="AE2906" s="3" t="str">
        <f>IF(Table1[[#This Row],[Mã khách hàng]]="","",VLOOKUP($A2906,Ma_KH!$A:$Q,Ma_KH!P$1,0))</f>
        <v>CÔNG TY TNHH BÁN LẺ FUJIMART VIỆT NAM</v>
      </c>
      <c r="AF2906" s="3" t="str">
        <f>VLOOKUP(A2906,Ma_KH!A:Q,Ma_KH!J$1,0)</f>
        <v>Vũ Anh Tuấn</v>
      </c>
    </row>
    <row r="2907" spans="1:32">
      <c r="A2907" s="242" t="s">
        <v>184</v>
      </c>
      <c r="B2907" s="242" t="s">
        <v>5155</v>
      </c>
      <c r="C2907" s="90">
        <v>45798</v>
      </c>
      <c r="D2907" s="91" t="s">
        <v>19754</v>
      </c>
      <c r="E2907" s="318">
        <v>45798</v>
      </c>
      <c r="F2907" s="242" t="s">
        <v>20714</v>
      </c>
      <c r="G2907" s="242" t="s">
        <v>5353</v>
      </c>
      <c r="H2907" s="241">
        <v>831153</v>
      </c>
      <c r="I2907" s="241">
        <v>0</v>
      </c>
      <c r="J2907" s="241">
        <v>66492</v>
      </c>
      <c r="K2907" s="241">
        <v>897645</v>
      </c>
      <c r="L2907" s="8" t="s">
        <v>24</v>
      </c>
      <c r="M2907" s="21">
        <v>45833</v>
      </c>
      <c r="O2907" s="278">
        <f>IF(Table1[[#This Row],[Phân loại]]="Tồn đầu kỳ",Table1[[#This Row],[Tổng giá trị]],0)</f>
        <v>0</v>
      </c>
      <c r="P2907" s="8">
        <f>IF(Table1[[#This Row],[Số còn phải thu ĐK]]&lt;&gt;0,0,IF(Table1[[#This Row],[Phân loại]]="Bán hàng",Table1[[#This Row],[Tổng giá trị]],-Table1[[#This Row],[Tổng giá trị]]))</f>
        <v>897645</v>
      </c>
      <c r="Q2907" s="278">
        <f>IF(M2907&lt;&gt;"",IF(O2907&lt;&gt;0,O2907,P2907),0)</f>
        <v>897645</v>
      </c>
      <c r="R2907" s="8">
        <f>Table1[[#This Row],[Số còn phải thu ĐK]]+Table1[[#This Row],[Giá Trị HD sau CK]]-Table1[[#This Row],[Số tiền đã thu]]</f>
        <v>0</v>
      </c>
      <c r="S2907" s="7">
        <f>IF(Table1[[#This Row],[Ngày hóa đơn]]&lt;&gt;"",Table1[[#This Row],[Ngày hóa đơn]],Table1[[#This Row],[Ngày hạch toán]])</f>
        <v>45798</v>
      </c>
      <c r="T2907" s="8">
        <v>30</v>
      </c>
      <c r="U2907" s="7">
        <f>IF(Table1[[#This Row],[Ngày tính CN]]="","",S2907+T2907)</f>
        <v>45828</v>
      </c>
      <c r="V2907" s="71">
        <f ca="1">IF(Table1[[#This Row],[Hạn thanh toán]]="","",IF((U2907-NOW())&lt;0,0,(U2907-NOW())))</f>
        <v>0</v>
      </c>
      <c r="W2907" s="278"/>
      <c r="X2907" s="278" t="str">
        <f ca="1">IF(OR($U2907="",$R2907=0),"",IF((U$4-NOW())&lt;0,-($U2907-NOW()),0))</f>
        <v/>
      </c>
      <c r="Y2907" s="3" t="str">
        <f>IF(R2907=0,"Đã thanh toán",IF(X2907="","",IF(X2907&lt;=0,"Chưa đến hạn thanh toán",IF(X2907&lt;=30,"Nợ quá hạn 30 ngày",IF(X2907&lt;=60,"Nợ quá hạn từ 30 ngày đến 60 ngày",IF(X2907&lt;=90,"Nợ quá hạn từ 60 ngày đến 90 ngày",IF(X2907&lt;=120,"Nợ quá hạn từ 90 ngày đến 120 ngày","Nợ quá hạn hơn 120 ngày có khả năng mất thanh toán")))))))</f>
        <v>Đã thanh toán</v>
      </c>
      <c r="Z2907" s="250">
        <f>Table1[[#This Row],[Hạn thanh toán]]</f>
        <v>45828</v>
      </c>
      <c r="AA2907" s="250">
        <f>Table1[[#This Row],[Ngày Thanh toán]]</f>
        <v>45833</v>
      </c>
      <c r="AD2907" s="3" t="str">
        <f>IF(Table1[[#This Row],[Mã khách hàng]]="","",VLOOKUP($A2907,Ma_KH!$A:$Q,Ma_KH!O$1,0))</f>
        <v>BRG - FUJIMART</v>
      </c>
      <c r="AE2907" s="3" t="str">
        <f>IF(Table1[[#This Row],[Mã khách hàng]]="","",VLOOKUP($A2907,Ma_KH!$A:$Q,Ma_KH!P$1,0))</f>
        <v>CÔNG TY TNHH BÁN LẺ FUJIMART VIỆT NAM</v>
      </c>
      <c r="AF2907" s="3" t="str">
        <f>VLOOKUP(A2907,Ma_KH!A:Q,Ma_KH!J$1,0)</f>
        <v>Vũ Anh Tuấn</v>
      </c>
    </row>
    <row r="2908" spans="1:32">
      <c r="A2908" s="242" t="s">
        <v>184</v>
      </c>
      <c r="B2908" s="242" t="s">
        <v>5155</v>
      </c>
      <c r="C2908" s="88">
        <v>45798</v>
      </c>
      <c r="D2908" s="89" t="s">
        <v>19755</v>
      </c>
      <c r="E2908" s="318">
        <v>45798</v>
      </c>
      <c r="F2908" s="242" t="s">
        <v>20715</v>
      </c>
      <c r="G2908" s="242" t="s">
        <v>5350</v>
      </c>
      <c r="H2908" s="241">
        <v>1439664</v>
      </c>
      <c r="I2908" s="241">
        <v>0</v>
      </c>
      <c r="J2908" s="241">
        <v>115173</v>
      </c>
      <c r="K2908" s="241">
        <v>1554837</v>
      </c>
      <c r="L2908" s="8" t="s">
        <v>24</v>
      </c>
      <c r="M2908" s="21">
        <v>45833</v>
      </c>
      <c r="O2908" s="278">
        <f>IF(Table1[[#This Row],[Phân loại]]="Tồn đầu kỳ",Table1[[#This Row],[Tổng giá trị]],0)</f>
        <v>0</v>
      </c>
      <c r="P2908" s="8">
        <f>IF(Table1[[#This Row],[Số còn phải thu ĐK]]&lt;&gt;0,0,IF(Table1[[#This Row],[Phân loại]]="Bán hàng",Table1[[#This Row],[Tổng giá trị]],-Table1[[#This Row],[Tổng giá trị]]))</f>
        <v>1554837</v>
      </c>
      <c r="Q2908" s="278">
        <f t="shared" ref="Q2908:Q2910" si="523">IF(M2908&lt;&gt;"",IF(O2908&lt;&gt;0,O2908,P2908),0)</f>
        <v>1554837</v>
      </c>
      <c r="R2908" s="8">
        <f>Table1[[#This Row],[Số còn phải thu ĐK]]+Table1[[#This Row],[Giá Trị HD sau CK]]-Table1[[#This Row],[Số tiền đã thu]]</f>
        <v>0</v>
      </c>
      <c r="S2908" s="7">
        <f>IF(Table1[[#This Row],[Ngày hóa đơn]]&lt;&gt;"",Table1[[#This Row],[Ngày hóa đơn]],Table1[[#This Row],[Ngày hạch toán]])</f>
        <v>45798</v>
      </c>
      <c r="T2908" s="8">
        <v>30</v>
      </c>
      <c r="U2908" s="7">
        <f>IF(Table1[[#This Row],[Ngày tính CN]]="","",S2908+T2908)</f>
        <v>45828</v>
      </c>
      <c r="V2908" s="71">
        <f ca="1">IF(Table1[[#This Row],[Hạn thanh toán]]="","",IF((U2908-NOW())&lt;0,0,(U2908-NOW())))</f>
        <v>0</v>
      </c>
      <c r="W2908" s="278"/>
      <c r="X2908" s="278" t="str">
        <f t="shared" ref="X2908:X2910" ca="1" si="524">IF(OR($U2908="",$R2908=0),"",IF((U$4-NOW())&lt;0,-($U2908-NOW()),0))</f>
        <v/>
      </c>
      <c r="Y2908" s="3" t="str">
        <f t="shared" ref="Y2908:Y2910" si="525">IF(R2908=0,"Đã thanh toán",IF(X2908="","",IF(X2908&lt;=0,"Chưa đến hạn thanh toán",IF(X2908&lt;=30,"Nợ quá hạn 30 ngày",IF(X2908&lt;=60,"Nợ quá hạn từ 30 ngày đến 60 ngày",IF(X2908&lt;=90,"Nợ quá hạn từ 60 ngày đến 90 ngày",IF(X2908&lt;=120,"Nợ quá hạn từ 90 ngày đến 120 ngày","Nợ quá hạn hơn 120 ngày có khả năng mất thanh toán")))))))</f>
        <v>Đã thanh toán</v>
      </c>
      <c r="Z2908" s="250">
        <f>Table1[[#This Row],[Hạn thanh toán]]</f>
        <v>45828</v>
      </c>
      <c r="AA2908" s="250">
        <f>Table1[[#This Row],[Ngày Thanh toán]]</f>
        <v>45833</v>
      </c>
      <c r="AD2908" s="3" t="str">
        <f>IF(Table1[[#This Row],[Mã khách hàng]]="","",VLOOKUP($A2908,Ma_KH!$A:$Q,Ma_KH!O$1,0))</f>
        <v>BRG - FUJIMART</v>
      </c>
      <c r="AE2908" s="3" t="str">
        <f>IF(Table1[[#This Row],[Mã khách hàng]]="","",VLOOKUP($A2908,Ma_KH!$A:$Q,Ma_KH!P$1,0))</f>
        <v>CÔNG TY TNHH BÁN LẺ FUJIMART VIỆT NAM</v>
      </c>
      <c r="AF2908" s="3" t="str">
        <f>VLOOKUP(A2908,Ma_KH!A:Q,Ma_KH!J$1,0)</f>
        <v>Vũ Anh Tuấn</v>
      </c>
    </row>
    <row r="2909" spans="1:32">
      <c r="A2909" s="242" t="s">
        <v>184</v>
      </c>
      <c r="B2909" s="242" t="s">
        <v>5155</v>
      </c>
      <c r="C2909" s="88">
        <v>45798</v>
      </c>
      <c r="D2909" s="89" t="s">
        <v>19756</v>
      </c>
      <c r="E2909" s="318">
        <v>45798</v>
      </c>
      <c r="F2909" s="242" t="s">
        <v>20716</v>
      </c>
      <c r="G2909" s="242" t="s">
        <v>5213</v>
      </c>
      <c r="H2909" s="241">
        <v>1256469</v>
      </c>
      <c r="I2909" s="241">
        <v>0</v>
      </c>
      <c r="J2909" s="241">
        <v>100518</v>
      </c>
      <c r="K2909" s="241">
        <v>1356987</v>
      </c>
      <c r="L2909" s="8" t="s">
        <v>24</v>
      </c>
      <c r="M2909" s="21">
        <v>45833</v>
      </c>
      <c r="O2909" s="278">
        <f>IF(Table1[[#This Row],[Phân loại]]="Tồn đầu kỳ",Table1[[#This Row],[Tổng giá trị]],0)</f>
        <v>0</v>
      </c>
      <c r="P2909" s="8">
        <f>IF(Table1[[#This Row],[Số còn phải thu ĐK]]&lt;&gt;0,0,IF(Table1[[#This Row],[Phân loại]]="Bán hàng",Table1[[#This Row],[Tổng giá trị]],-Table1[[#This Row],[Tổng giá trị]]))</f>
        <v>1356987</v>
      </c>
      <c r="Q2909" s="278">
        <f t="shared" si="523"/>
        <v>1356987</v>
      </c>
      <c r="R2909" s="8">
        <f>Table1[[#This Row],[Số còn phải thu ĐK]]+Table1[[#This Row],[Giá Trị HD sau CK]]-Table1[[#This Row],[Số tiền đã thu]]</f>
        <v>0</v>
      </c>
      <c r="S2909" s="7">
        <f>IF(Table1[[#This Row],[Ngày hóa đơn]]&lt;&gt;"",Table1[[#This Row],[Ngày hóa đơn]],Table1[[#This Row],[Ngày hạch toán]])</f>
        <v>45798</v>
      </c>
      <c r="T2909" s="8">
        <v>30</v>
      </c>
      <c r="U2909" s="7">
        <f>IF(Table1[[#This Row],[Ngày tính CN]]="","",S2909+T2909)</f>
        <v>45828</v>
      </c>
      <c r="V2909" s="71">
        <f ca="1">IF(Table1[[#This Row],[Hạn thanh toán]]="","",IF((U2909-NOW())&lt;0,0,(U2909-NOW())))</f>
        <v>0</v>
      </c>
      <c r="W2909" s="278"/>
      <c r="X2909" s="278" t="str">
        <f t="shared" ca="1" si="524"/>
        <v/>
      </c>
      <c r="Y2909" s="3" t="str">
        <f t="shared" si="525"/>
        <v>Đã thanh toán</v>
      </c>
      <c r="Z2909" s="250">
        <f>Table1[[#This Row],[Hạn thanh toán]]</f>
        <v>45828</v>
      </c>
      <c r="AA2909" s="250">
        <f>Table1[[#This Row],[Ngày Thanh toán]]</f>
        <v>45833</v>
      </c>
      <c r="AD2909" s="3" t="str">
        <f>IF(Table1[[#This Row],[Mã khách hàng]]="","",VLOOKUP($A2909,Ma_KH!$A:$Q,Ma_KH!O$1,0))</f>
        <v>BRG - FUJIMART</v>
      </c>
      <c r="AE2909" s="3" t="str">
        <f>IF(Table1[[#This Row],[Mã khách hàng]]="","",VLOOKUP($A2909,Ma_KH!$A:$Q,Ma_KH!P$1,0))</f>
        <v>CÔNG TY TNHH BÁN LẺ FUJIMART VIỆT NAM</v>
      </c>
      <c r="AF2909" s="3" t="str">
        <f>VLOOKUP(A2909,Ma_KH!A:Q,Ma_KH!J$1,0)</f>
        <v>Vũ Anh Tuấn</v>
      </c>
    </row>
    <row r="2910" spans="1:32">
      <c r="A2910" s="242" t="s">
        <v>184</v>
      </c>
      <c r="B2910" s="242" t="s">
        <v>5155</v>
      </c>
      <c r="C2910" s="90">
        <v>45798</v>
      </c>
      <c r="D2910" s="91" t="s">
        <v>19757</v>
      </c>
      <c r="E2910" s="318">
        <v>45798</v>
      </c>
      <c r="F2910" s="242" t="s">
        <v>20717</v>
      </c>
      <c r="G2910" s="242" t="s">
        <v>5235</v>
      </c>
      <c r="H2910" s="241">
        <v>1235201</v>
      </c>
      <c r="I2910" s="241">
        <v>0</v>
      </c>
      <c r="J2910" s="241">
        <v>98816</v>
      </c>
      <c r="K2910" s="241">
        <v>1334017</v>
      </c>
      <c r="L2910" s="8" t="s">
        <v>24</v>
      </c>
      <c r="M2910" s="21">
        <v>45833</v>
      </c>
      <c r="O2910" s="278">
        <f>IF(Table1[[#This Row],[Phân loại]]="Tồn đầu kỳ",Table1[[#This Row],[Tổng giá trị]],0)</f>
        <v>0</v>
      </c>
      <c r="P2910" s="8">
        <f>IF(Table1[[#This Row],[Số còn phải thu ĐK]]&lt;&gt;0,0,IF(Table1[[#This Row],[Phân loại]]="Bán hàng",Table1[[#This Row],[Tổng giá trị]],-Table1[[#This Row],[Tổng giá trị]]))</f>
        <v>1334017</v>
      </c>
      <c r="Q2910" s="278">
        <f t="shared" si="523"/>
        <v>1334017</v>
      </c>
      <c r="R2910" s="8">
        <f>Table1[[#This Row],[Số còn phải thu ĐK]]+Table1[[#This Row],[Giá Trị HD sau CK]]-Table1[[#This Row],[Số tiền đã thu]]</f>
        <v>0</v>
      </c>
      <c r="S2910" s="7">
        <f>IF(Table1[[#This Row],[Ngày hóa đơn]]&lt;&gt;"",Table1[[#This Row],[Ngày hóa đơn]],Table1[[#This Row],[Ngày hạch toán]])</f>
        <v>45798</v>
      </c>
      <c r="T2910" s="8">
        <v>30</v>
      </c>
      <c r="U2910" s="7">
        <f>IF(Table1[[#This Row],[Ngày tính CN]]="","",S2910+T2910)</f>
        <v>45828</v>
      </c>
      <c r="V2910" s="71">
        <f ca="1">IF(Table1[[#This Row],[Hạn thanh toán]]="","",IF((U2910-NOW())&lt;0,0,(U2910-NOW())))</f>
        <v>0</v>
      </c>
      <c r="W2910" s="278"/>
      <c r="X2910" s="278" t="str">
        <f t="shared" ca="1" si="524"/>
        <v/>
      </c>
      <c r="Y2910" s="3" t="str">
        <f t="shared" si="525"/>
        <v>Đã thanh toán</v>
      </c>
      <c r="Z2910" s="250">
        <f>Table1[[#This Row],[Hạn thanh toán]]</f>
        <v>45828</v>
      </c>
      <c r="AA2910" s="250">
        <f>Table1[[#This Row],[Ngày Thanh toán]]</f>
        <v>45833</v>
      </c>
      <c r="AD2910" s="3" t="str">
        <f>IF(Table1[[#This Row],[Mã khách hàng]]="","",VLOOKUP($A2910,Ma_KH!$A:$Q,Ma_KH!O$1,0))</f>
        <v>BRG - FUJIMART</v>
      </c>
      <c r="AE2910" s="3" t="str">
        <f>IF(Table1[[#This Row],[Mã khách hàng]]="","",VLOOKUP($A2910,Ma_KH!$A:$Q,Ma_KH!P$1,0))</f>
        <v>CÔNG TY TNHH BÁN LẺ FUJIMART VIỆT NAM</v>
      </c>
      <c r="AF2910" s="3" t="str">
        <f>VLOOKUP(A2910,Ma_KH!A:Q,Ma_KH!J$1,0)</f>
        <v>Vũ Anh Tuấn</v>
      </c>
    </row>
    <row r="2911" spans="1:32">
      <c r="A2911" s="242" t="s">
        <v>184</v>
      </c>
      <c r="B2911" s="242" t="s">
        <v>5155</v>
      </c>
      <c r="C2911" s="90">
        <v>45798</v>
      </c>
      <c r="D2911" s="91" t="s">
        <v>19758</v>
      </c>
      <c r="E2911" s="318">
        <v>45798</v>
      </c>
      <c r="F2911" s="242" t="s">
        <v>20718</v>
      </c>
      <c r="G2911" s="242" t="s">
        <v>5186</v>
      </c>
      <c r="H2911" s="241">
        <v>697590</v>
      </c>
      <c r="I2911" s="241">
        <v>0</v>
      </c>
      <c r="J2911" s="241">
        <v>55807</v>
      </c>
      <c r="K2911" s="241">
        <v>753397</v>
      </c>
      <c r="L2911" s="8" t="s">
        <v>24</v>
      </c>
      <c r="M2911" s="21">
        <v>45833</v>
      </c>
      <c r="O2911" s="278">
        <f>IF(Table1[[#This Row],[Phân loại]]="Tồn đầu kỳ",Table1[[#This Row],[Tổng giá trị]],0)</f>
        <v>0</v>
      </c>
      <c r="P2911" s="8">
        <f>IF(Table1[[#This Row],[Số còn phải thu ĐK]]&lt;&gt;0,0,IF(Table1[[#This Row],[Phân loại]]="Bán hàng",Table1[[#This Row],[Tổng giá trị]],-Table1[[#This Row],[Tổng giá trị]]))</f>
        <v>753397</v>
      </c>
      <c r="Q2911" s="278">
        <f t="shared" ref="Q2911:Q2916" si="526">IF(M2911&lt;&gt;"",IF(O2911&lt;&gt;0,O2911,P2911),0)</f>
        <v>753397</v>
      </c>
      <c r="R2911" s="8">
        <f>Table1[[#This Row],[Số còn phải thu ĐK]]+Table1[[#This Row],[Giá Trị HD sau CK]]-Table1[[#This Row],[Số tiền đã thu]]</f>
        <v>0</v>
      </c>
      <c r="S2911" s="7">
        <f>IF(Table1[[#This Row],[Ngày hóa đơn]]&lt;&gt;"",Table1[[#This Row],[Ngày hóa đơn]],Table1[[#This Row],[Ngày hạch toán]])</f>
        <v>45798</v>
      </c>
      <c r="T2911" s="8">
        <v>30</v>
      </c>
      <c r="U2911" s="7">
        <f>IF(Table1[[#This Row],[Ngày tính CN]]="","",S2911+T2911)</f>
        <v>45828</v>
      </c>
      <c r="V2911" s="71">
        <f ca="1">IF(Table1[[#This Row],[Hạn thanh toán]]="","",IF((U2911-NOW())&lt;0,0,(U2911-NOW())))</f>
        <v>0</v>
      </c>
      <c r="W2911" s="278"/>
      <c r="X2911" s="278" t="str">
        <f t="shared" ref="X2911:X2916" ca="1" si="527">IF(OR($U2911="",$R2911=0),"",IF((U$4-NOW())&lt;0,-($U2911-NOW()),0))</f>
        <v/>
      </c>
      <c r="Y2911" s="3" t="str">
        <f t="shared" ref="Y2911:Y2916" si="528">IF(R2911=0,"Đã thanh toán",IF(X2911="","",IF(X2911&lt;=0,"Chưa đến hạn thanh toán",IF(X2911&lt;=30,"Nợ quá hạn 30 ngày",IF(X2911&lt;=60,"Nợ quá hạn từ 30 ngày đến 60 ngày",IF(X2911&lt;=90,"Nợ quá hạn từ 60 ngày đến 90 ngày",IF(X2911&lt;=120,"Nợ quá hạn từ 90 ngày đến 120 ngày","Nợ quá hạn hơn 120 ngày có khả năng mất thanh toán")))))))</f>
        <v>Đã thanh toán</v>
      </c>
      <c r="Z2911" s="250">
        <f>Table1[[#This Row],[Hạn thanh toán]]</f>
        <v>45828</v>
      </c>
      <c r="AA2911" s="250">
        <f>Table1[[#This Row],[Ngày Thanh toán]]</f>
        <v>45833</v>
      </c>
      <c r="AD2911" s="3" t="str">
        <f>IF(Table1[[#This Row],[Mã khách hàng]]="","",VLOOKUP($A2911,Ma_KH!$A:$Q,Ma_KH!O$1,0))</f>
        <v>BRG - FUJIMART</v>
      </c>
      <c r="AE2911" s="3" t="str">
        <f>IF(Table1[[#This Row],[Mã khách hàng]]="","",VLOOKUP($A2911,Ma_KH!$A:$Q,Ma_KH!P$1,0))</f>
        <v>CÔNG TY TNHH BÁN LẺ FUJIMART VIỆT NAM</v>
      </c>
      <c r="AF2911" s="3" t="str">
        <f>VLOOKUP(A2911,Ma_KH!A:Q,Ma_KH!J$1,0)</f>
        <v>Vũ Anh Tuấn</v>
      </c>
    </row>
    <row r="2912" spans="1:32">
      <c r="A2912" s="242" t="s">
        <v>184</v>
      </c>
      <c r="B2912" s="242" t="s">
        <v>5155</v>
      </c>
      <c r="C2912" s="90">
        <v>45799</v>
      </c>
      <c r="D2912" s="91" t="s">
        <v>19759</v>
      </c>
      <c r="E2912" s="318">
        <v>45799</v>
      </c>
      <c r="F2912" s="242" t="s">
        <v>20719</v>
      </c>
      <c r="G2912" s="242" t="s">
        <v>5203</v>
      </c>
      <c r="H2912" s="241">
        <v>876320</v>
      </c>
      <c r="I2912" s="241">
        <v>0</v>
      </c>
      <c r="J2912" s="241">
        <v>70106</v>
      </c>
      <c r="K2912" s="241">
        <v>946426</v>
      </c>
      <c r="L2912" s="8" t="s">
        <v>24</v>
      </c>
      <c r="M2912" s="21">
        <v>45833</v>
      </c>
      <c r="O2912" s="278">
        <f>IF(Table1[[#This Row],[Phân loại]]="Tồn đầu kỳ",Table1[[#This Row],[Tổng giá trị]],0)</f>
        <v>0</v>
      </c>
      <c r="P2912" s="8">
        <f>IF(Table1[[#This Row],[Số còn phải thu ĐK]]&lt;&gt;0,0,IF(Table1[[#This Row],[Phân loại]]="Bán hàng",Table1[[#This Row],[Tổng giá trị]],-Table1[[#This Row],[Tổng giá trị]]))</f>
        <v>946426</v>
      </c>
      <c r="Q2912" s="278">
        <f t="shared" si="526"/>
        <v>946426</v>
      </c>
      <c r="R2912" s="8">
        <f>Table1[[#This Row],[Số còn phải thu ĐK]]+Table1[[#This Row],[Giá Trị HD sau CK]]-Table1[[#This Row],[Số tiền đã thu]]</f>
        <v>0</v>
      </c>
      <c r="S2912" s="7">
        <f>IF(Table1[[#This Row],[Ngày hóa đơn]]&lt;&gt;"",Table1[[#This Row],[Ngày hóa đơn]],Table1[[#This Row],[Ngày hạch toán]])</f>
        <v>45799</v>
      </c>
      <c r="T2912" s="8">
        <v>30</v>
      </c>
      <c r="U2912" s="7">
        <f>IF(Table1[[#This Row],[Ngày tính CN]]="","",S2912+T2912)</f>
        <v>45829</v>
      </c>
      <c r="V2912" s="71">
        <f ca="1">IF(Table1[[#This Row],[Hạn thanh toán]]="","",IF((U2912-NOW())&lt;0,0,(U2912-NOW())))</f>
        <v>0</v>
      </c>
      <c r="W2912" s="278"/>
      <c r="X2912" s="278" t="str">
        <f t="shared" ca="1" si="527"/>
        <v/>
      </c>
      <c r="Y2912" s="3" t="str">
        <f t="shared" si="528"/>
        <v>Đã thanh toán</v>
      </c>
      <c r="Z2912" s="250">
        <f>Table1[[#This Row],[Hạn thanh toán]]</f>
        <v>45829</v>
      </c>
      <c r="AA2912" s="250">
        <f>Table1[[#This Row],[Ngày Thanh toán]]</f>
        <v>45833</v>
      </c>
      <c r="AD2912" s="3" t="str">
        <f>IF(Table1[[#This Row],[Mã khách hàng]]="","",VLOOKUP($A2912,Ma_KH!$A:$Q,Ma_KH!O$1,0))</f>
        <v>BRG - FUJIMART</v>
      </c>
      <c r="AE2912" s="3" t="str">
        <f>IF(Table1[[#This Row],[Mã khách hàng]]="","",VLOOKUP($A2912,Ma_KH!$A:$Q,Ma_KH!P$1,0))</f>
        <v>CÔNG TY TNHH BÁN LẺ FUJIMART VIỆT NAM</v>
      </c>
      <c r="AF2912" s="3" t="str">
        <f>VLOOKUP(A2912,Ma_KH!A:Q,Ma_KH!J$1,0)</f>
        <v>Vũ Anh Tuấn</v>
      </c>
    </row>
    <row r="2913" spans="1:32">
      <c r="A2913" s="242" t="s">
        <v>184</v>
      </c>
      <c r="B2913" s="242" t="s">
        <v>5155</v>
      </c>
      <c r="C2913" s="90">
        <v>45799</v>
      </c>
      <c r="D2913" s="91" t="s">
        <v>19760</v>
      </c>
      <c r="E2913" s="318">
        <v>45799</v>
      </c>
      <c r="F2913" s="242" t="s">
        <v>20720</v>
      </c>
      <c r="G2913" s="242" t="s">
        <v>5168</v>
      </c>
      <c r="H2913" s="241">
        <v>2139305</v>
      </c>
      <c r="I2913" s="241">
        <v>0</v>
      </c>
      <c r="J2913" s="241">
        <v>171144</v>
      </c>
      <c r="K2913" s="241">
        <v>2310449</v>
      </c>
      <c r="L2913" s="8" t="s">
        <v>24</v>
      </c>
      <c r="M2913" s="21">
        <v>45833</v>
      </c>
      <c r="O2913" s="278">
        <f>IF(Table1[[#This Row],[Phân loại]]="Tồn đầu kỳ",Table1[[#This Row],[Tổng giá trị]],0)</f>
        <v>0</v>
      </c>
      <c r="P2913" s="8">
        <f>IF(Table1[[#This Row],[Số còn phải thu ĐK]]&lt;&gt;0,0,IF(Table1[[#This Row],[Phân loại]]="Bán hàng",Table1[[#This Row],[Tổng giá trị]],-Table1[[#This Row],[Tổng giá trị]]))</f>
        <v>2310449</v>
      </c>
      <c r="Q2913" s="278">
        <f t="shared" si="526"/>
        <v>2310449</v>
      </c>
      <c r="R2913" s="8">
        <f>Table1[[#This Row],[Số còn phải thu ĐK]]+Table1[[#This Row],[Giá Trị HD sau CK]]-Table1[[#This Row],[Số tiền đã thu]]</f>
        <v>0</v>
      </c>
      <c r="S2913" s="7">
        <f>IF(Table1[[#This Row],[Ngày hóa đơn]]&lt;&gt;"",Table1[[#This Row],[Ngày hóa đơn]],Table1[[#This Row],[Ngày hạch toán]])</f>
        <v>45799</v>
      </c>
      <c r="T2913" s="8">
        <v>30</v>
      </c>
      <c r="U2913" s="7">
        <f>IF(Table1[[#This Row],[Ngày tính CN]]="","",S2913+T2913)</f>
        <v>45829</v>
      </c>
      <c r="V2913" s="71">
        <f ca="1">IF(Table1[[#This Row],[Hạn thanh toán]]="","",IF((U2913-NOW())&lt;0,0,(U2913-NOW())))</f>
        <v>0</v>
      </c>
      <c r="W2913" s="278"/>
      <c r="X2913" s="278" t="str">
        <f t="shared" ca="1" si="527"/>
        <v/>
      </c>
      <c r="Y2913" s="3" t="str">
        <f t="shared" si="528"/>
        <v>Đã thanh toán</v>
      </c>
      <c r="Z2913" s="250">
        <f>Table1[[#This Row],[Hạn thanh toán]]</f>
        <v>45829</v>
      </c>
      <c r="AA2913" s="250">
        <f>Table1[[#This Row],[Ngày Thanh toán]]</f>
        <v>45833</v>
      </c>
      <c r="AD2913" s="3" t="str">
        <f>IF(Table1[[#This Row],[Mã khách hàng]]="","",VLOOKUP($A2913,Ma_KH!$A:$Q,Ma_KH!O$1,0))</f>
        <v>BRG - FUJIMART</v>
      </c>
      <c r="AE2913" s="3" t="str">
        <f>IF(Table1[[#This Row],[Mã khách hàng]]="","",VLOOKUP($A2913,Ma_KH!$A:$Q,Ma_KH!P$1,0))</f>
        <v>CÔNG TY TNHH BÁN LẺ FUJIMART VIỆT NAM</v>
      </c>
      <c r="AF2913" s="3" t="str">
        <f>VLOOKUP(A2913,Ma_KH!A:Q,Ma_KH!J$1,0)</f>
        <v>Vũ Anh Tuấn</v>
      </c>
    </row>
    <row r="2914" spans="1:32">
      <c r="A2914" s="242" t="s">
        <v>184</v>
      </c>
      <c r="B2914" s="242" t="s">
        <v>5155</v>
      </c>
      <c r="C2914" s="90">
        <v>45799</v>
      </c>
      <c r="D2914" s="91" t="s">
        <v>19761</v>
      </c>
      <c r="E2914" s="318">
        <v>45799</v>
      </c>
      <c r="F2914" s="242" t="s">
        <v>20721</v>
      </c>
      <c r="G2914" s="242" t="s">
        <v>5182</v>
      </c>
      <c r="H2914" s="241">
        <v>1013207</v>
      </c>
      <c r="I2914" s="241">
        <v>0</v>
      </c>
      <c r="J2914" s="241">
        <v>81057</v>
      </c>
      <c r="K2914" s="241">
        <v>1094264</v>
      </c>
      <c r="L2914" s="8" t="s">
        <v>24</v>
      </c>
      <c r="M2914" s="21">
        <v>45833</v>
      </c>
      <c r="O2914" s="278">
        <f>IF(Table1[[#This Row],[Phân loại]]="Tồn đầu kỳ",Table1[[#This Row],[Tổng giá trị]],0)</f>
        <v>0</v>
      </c>
      <c r="P2914" s="8">
        <f>IF(Table1[[#This Row],[Số còn phải thu ĐK]]&lt;&gt;0,0,IF(Table1[[#This Row],[Phân loại]]="Bán hàng",Table1[[#This Row],[Tổng giá trị]],-Table1[[#This Row],[Tổng giá trị]]))</f>
        <v>1094264</v>
      </c>
      <c r="Q2914" s="278">
        <f t="shared" si="526"/>
        <v>1094264</v>
      </c>
      <c r="R2914" s="8">
        <f>Table1[[#This Row],[Số còn phải thu ĐK]]+Table1[[#This Row],[Giá Trị HD sau CK]]-Table1[[#This Row],[Số tiền đã thu]]</f>
        <v>0</v>
      </c>
      <c r="S2914" s="7">
        <f>IF(Table1[[#This Row],[Ngày hóa đơn]]&lt;&gt;"",Table1[[#This Row],[Ngày hóa đơn]],Table1[[#This Row],[Ngày hạch toán]])</f>
        <v>45799</v>
      </c>
      <c r="T2914" s="8">
        <v>30</v>
      </c>
      <c r="U2914" s="7">
        <f>IF(Table1[[#This Row],[Ngày tính CN]]="","",S2914+T2914)</f>
        <v>45829</v>
      </c>
      <c r="V2914" s="71">
        <f ca="1">IF(Table1[[#This Row],[Hạn thanh toán]]="","",IF((U2914-NOW())&lt;0,0,(U2914-NOW())))</f>
        <v>0</v>
      </c>
      <c r="W2914" s="278"/>
      <c r="X2914" s="278" t="str">
        <f t="shared" ca="1" si="527"/>
        <v/>
      </c>
      <c r="Y2914" s="3" t="str">
        <f t="shared" si="528"/>
        <v>Đã thanh toán</v>
      </c>
      <c r="Z2914" s="250">
        <f>Table1[[#This Row],[Hạn thanh toán]]</f>
        <v>45829</v>
      </c>
      <c r="AA2914" s="250">
        <f>Table1[[#This Row],[Ngày Thanh toán]]</f>
        <v>45833</v>
      </c>
      <c r="AD2914" s="3" t="str">
        <f>IF(Table1[[#This Row],[Mã khách hàng]]="","",VLOOKUP($A2914,Ma_KH!$A:$Q,Ma_KH!O$1,0))</f>
        <v>BRG - FUJIMART</v>
      </c>
      <c r="AE2914" s="3" t="str">
        <f>IF(Table1[[#This Row],[Mã khách hàng]]="","",VLOOKUP($A2914,Ma_KH!$A:$Q,Ma_KH!P$1,0))</f>
        <v>CÔNG TY TNHH BÁN LẺ FUJIMART VIỆT NAM</v>
      </c>
      <c r="AF2914" s="3" t="str">
        <f>VLOOKUP(A2914,Ma_KH!A:Q,Ma_KH!J$1,0)</f>
        <v>Vũ Anh Tuấn</v>
      </c>
    </row>
    <row r="2915" spans="1:32">
      <c r="A2915" s="242" t="s">
        <v>184</v>
      </c>
      <c r="B2915" s="242" t="s">
        <v>5155</v>
      </c>
      <c r="C2915" s="90">
        <v>45800</v>
      </c>
      <c r="D2915" s="91" t="s">
        <v>19762</v>
      </c>
      <c r="E2915" s="318">
        <v>45800</v>
      </c>
      <c r="F2915" s="242" t="s">
        <v>20722</v>
      </c>
      <c r="G2915" s="242" t="s">
        <v>5165</v>
      </c>
      <c r="H2915" s="241">
        <v>906450</v>
      </c>
      <c r="I2915" s="241">
        <v>0</v>
      </c>
      <c r="J2915" s="241">
        <v>72516</v>
      </c>
      <c r="K2915" s="241">
        <v>978966</v>
      </c>
      <c r="L2915" s="8" t="s">
        <v>24</v>
      </c>
      <c r="M2915" s="21">
        <v>45833</v>
      </c>
      <c r="O2915" s="278">
        <f>IF(Table1[[#This Row],[Phân loại]]="Tồn đầu kỳ",Table1[[#This Row],[Tổng giá trị]],0)</f>
        <v>0</v>
      </c>
      <c r="P2915" s="8">
        <f>IF(Table1[[#This Row],[Số còn phải thu ĐK]]&lt;&gt;0,0,IF(Table1[[#This Row],[Phân loại]]="Bán hàng",Table1[[#This Row],[Tổng giá trị]],-Table1[[#This Row],[Tổng giá trị]]))</f>
        <v>978966</v>
      </c>
      <c r="Q2915" s="278">
        <f t="shared" si="526"/>
        <v>978966</v>
      </c>
      <c r="R2915" s="8">
        <f>Table1[[#This Row],[Số còn phải thu ĐK]]+Table1[[#This Row],[Giá Trị HD sau CK]]-Table1[[#This Row],[Số tiền đã thu]]</f>
        <v>0</v>
      </c>
      <c r="S2915" s="7">
        <f>IF(Table1[[#This Row],[Ngày hóa đơn]]&lt;&gt;"",Table1[[#This Row],[Ngày hóa đơn]],Table1[[#This Row],[Ngày hạch toán]])</f>
        <v>45800</v>
      </c>
      <c r="T2915" s="8">
        <v>30</v>
      </c>
      <c r="U2915" s="7">
        <f>IF(Table1[[#This Row],[Ngày tính CN]]="","",S2915+T2915)</f>
        <v>45830</v>
      </c>
      <c r="V2915" s="71">
        <f ca="1">IF(Table1[[#This Row],[Hạn thanh toán]]="","",IF((U2915-NOW())&lt;0,0,(U2915-NOW())))</f>
        <v>0</v>
      </c>
      <c r="W2915" s="278"/>
      <c r="X2915" s="278" t="str">
        <f t="shared" ca="1" si="527"/>
        <v/>
      </c>
      <c r="Y2915" s="3" t="str">
        <f t="shared" si="528"/>
        <v>Đã thanh toán</v>
      </c>
      <c r="Z2915" s="250">
        <f>Table1[[#This Row],[Hạn thanh toán]]</f>
        <v>45830</v>
      </c>
      <c r="AA2915" s="250">
        <f>Table1[[#This Row],[Ngày Thanh toán]]</f>
        <v>45833</v>
      </c>
      <c r="AD2915" s="3" t="str">
        <f>IF(Table1[[#This Row],[Mã khách hàng]]="","",VLOOKUP($A2915,Ma_KH!$A:$Q,Ma_KH!O$1,0))</f>
        <v>BRG - FUJIMART</v>
      </c>
      <c r="AE2915" s="3" t="str">
        <f>IF(Table1[[#This Row],[Mã khách hàng]]="","",VLOOKUP($A2915,Ma_KH!$A:$Q,Ma_KH!P$1,0))</f>
        <v>CÔNG TY TNHH BÁN LẺ FUJIMART VIỆT NAM</v>
      </c>
      <c r="AF2915" s="3" t="str">
        <f>VLOOKUP(A2915,Ma_KH!A:Q,Ma_KH!J$1,0)</f>
        <v>Vũ Anh Tuấn</v>
      </c>
    </row>
    <row r="2916" spans="1:32">
      <c r="A2916" s="242" t="s">
        <v>184</v>
      </c>
      <c r="B2916" s="242" t="s">
        <v>5155</v>
      </c>
      <c r="C2916" s="90">
        <v>45800</v>
      </c>
      <c r="D2916" s="91" t="s">
        <v>19763</v>
      </c>
      <c r="E2916" s="318">
        <v>45800</v>
      </c>
      <c r="F2916" s="242" t="s">
        <v>20723</v>
      </c>
      <c r="G2916" s="242" t="s">
        <v>5215</v>
      </c>
      <c r="H2916" s="241">
        <v>866864</v>
      </c>
      <c r="I2916" s="241">
        <v>0</v>
      </c>
      <c r="J2916" s="241">
        <v>69349</v>
      </c>
      <c r="K2916" s="241">
        <v>936213</v>
      </c>
      <c r="L2916" s="8" t="s">
        <v>24</v>
      </c>
      <c r="M2916" s="21">
        <v>45833</v>
      </c>
      <c r="O2916" s="278">
        <f>IF(Table1[[#This Row],[Phân loại]]="Tồn đầu kỳ",Table1[[#This Row],[Tổng giá trị]],0)</f>
        <v>0</v>
      </c>
      <c r="P2916" s="8">
        <f>IF(Table1[[#This Row],[Số còn phải thu ĐK]]&lt;&gt;0,0,IF(Table1[[#This Row],[Phân loại]]="Bán hàng",Table1[[#This Row],[Tổng giá trị]],-Table1[[#This Row],[Tổng giá trị]]))</f>
        <v>936213</v>
      </c>
      <c r="Q2916" s="278">
        <f t="shared" si="526"/>
        <v>936213</v>
      </c>
      <c r="R2916" s="8">
        <f>Table1[[#This Row],[Số còn phải thu ĐK]]+Table1[[#This Row],[Giá Trị HD sau CK]]-Table1[[#This Row],[Số tiền đã thu]]</f>
        <v>0</v>
      </c>
      <c r="S2916" s="7">
        <f>IF(Table1[[#This Row],[Ngày hóa đơn]]&lt;&gt;"",Table1[[#This Row],[Ngày hóa đơn]],Table1[[#This Row],[Ngày hạch toán]])</f>
        <v>45800</v>
      </c>
      <c r="T2916" s="8">
        <v>30</v>
      </c>
      <c r="U2916" s="7">
        <f>IF(Table1[[#This Row],[Ngày tính CN]]="","",S2916+T2916)</f>
        <v>45830</v>
      </c>
      <c r="V2916" s="71">
        <f ca="1">IF(Table1[[#This Row],[Hạn thanh toán]]="","",IF((U2916-NOW())&lt;0,0,(U2916-NOW())))</f>
        <v>0</v>
      </c>
      <c r="W2916" s="278"/>
      <c r="X2916" s="278" t="str">
        <f t="shared" ca="1" si="527"/>
        <v/>
      </c>
      <c r="Y2916" s="3" t="str">
        <f t="shared" si="528"/>
        <v>Đã thanh toán</v>
      </c>
      <c r="Z2916" s="250">
        <f>Table1[[#This Row],[Hạn thanh toán]]</f>
        <v>45830</v>
      </c>
      <c r="AA2916" s="250">
        <f>Table1[[#This Row],[Ngày Thanh toán]]</f>
        <v>45833</v>
      </c>
      <c r="AD2916" s="3" t="str">
        <f>IF(Table1[[#This Row],[Mã khách hàng]]="","",VLOOKUP($A2916,Ma_KH!$A:$Q,Ma_KH!O$1,0))</f>
        <v>BRG - FUJIMART</v>
      </c>
      <c r="AE2916" s="3" t="str">
        <f>IF(Table1[[#This Row],[Mã khách hàng]]="","",VLOOKUP($A2916,Ma_KH!$A:$Q,Ma_KH!P$1,0))</f>
        <v>CÔNG TY TNHH BÁN LẺ FUJIMART VIỆT NAM</v>
      </c>
      <c r="AF2916" s="3" t="str">
        <f>VLOOKUP(A2916,Ma_KH!A:Q,Ma_KH!J$1,0)</f>
        <v>Vũ Anh Tuấn</v>
      </c>
    </row>
    <row r="2917" spans="1:32">
      <c r="A2917" s="242" t="s">
        <v>184</v>
      </c>
      <c r="B2917" s="242" t="s">
        <v>5155</v>
      </c>
      <c r="C2917" s="88">
        <v>45803</v>
      </c>
      <c r="D2917" s="89" t="s">
        <v>19764</v>
      </c>
      <c r="E2917" s="318">
        <v>45803</v>
      </c>
      <c r="F2917" s="242" t="s">
        <v>20724</v>
      </c>
      <c r="G2917" s="242" t="s">
        <v>5168</v>
      </c>
      <c r="H2917" s="241">
        <v>2303435</v>
      </c>
      <c r="I2917" s="241">
        <v>0</v>
      </c>
      <c r="J2917" s="241">
        <v>184275</v>
      </c>
      <c r="K2917" s="241">
        <v>2487710</v>
      </c>
      <c r="L2917" s="8" t="s">
        <v>24</v>
      </c>
      <c r="M2917" s="21">
        <v>45833</v>
      </c>
      <c r="O2917" s="278">
        <f>IF(Table1[[#This Row],[Phân loại]]="Tồn đầu kỳ",Table1[[#This Row],[Tổng giá trị]],0)</f>
        <v>0</v>
      </c>
      <c r="P2917" s="8">
        <f>IF(Table1[[#This Row],[Số còn phải thu ĐK]]&lt;&gt;0,0,IF(Table1[[#This Row],[Phân loại]]="Bán hàng",Table1[[#This Row],[Tổng giá trị]],-Table1[[#This Row],[Tổng giá trị]]))</f>
        <v>2487710</v>
      </c>
      <c r="Q2917" s="278">
        <f t="shared" ref="Q2917:Q2918" si="529">IF(M2917&lt;&gt;"",IF(O2917&lt;&gt;0,O2917,P2917),0)</f>
        <v>2487710</v>
      </c>
      <c r="R2917" s="8">
        <f>Table1[[#This Row],[Số còn phải thu ĐK]]+Table1[[#This Row],[Giá Trị HD sau CK]]-Table1[[#This Row],[Số tiền đã thu]]</f>
        <v>0</v>
      </c>
      <c r="S2917" s="7">
        <f>IF(Table1[[#This Row],[Ngày hóa đơn]]&lt;&gt;"",Table1[[#This Row],[Ngày hóa đơn]],Table1[[#This Row],[Ngày hạch toán]])</f>
        <v>45803</v>
      </c>
      <c r="T2917" s="8">
        <v>30</v>
      </c>
      <c r="U2917" s="7">
        <f>IF(Table1[[#This Row],[Ngày tính CN]]="","",S2917+T2917)</f>
        <v>45833</v>
      </c>
      <c r="V2917" s="71">
        <f ca="1">IF(Table1[[#This Row],[Hạn thanh toán]]="","",IF((U2917-NOW())&lt;0,0,(U2917-NOW())))</f>
        <v>0</v>
      </c>
      <c r="W2917" s="278"/>
      <c r="X2917" s="278" t="str">
        <f t="shared" ref="X2917:X2918" ca="1" si="530">IF(OR($U2917="",$R2917=0),"",IF((U$4-NOW())&lt;0,-($U2917-NOW()),0))</f>
        <v/>
      </c>
      <c r="Y2917" s="3" t="str">
        <f t="shared" ref="Y2917:Y2918" si="531">IF(R2917=0,"Đã thanh toán",IF(X2917="","",IF(X2917&lt;=0,"Chưa đến hạn thanh toán",IF(X2917&lt;=30,"Nợ quá hạn 30 ngày",IF(X2917&lt;=60,"Nợ quá hạn từ 30 ngày đến 60 ngày",IF(X2917&lt;=90,"Nợ quá hạn từ 60 ngày đến 90 ngày",IF(X2917&lt;=120,"Nợ quá hạn từ 90 ngày đến 120 ngày","Nợ quá hạn hơn 120 ngày có khả năng mất thanh toán")))))))</f>
        <v>Đã thanh toán</v>
      </c>
      <c r="Z2917" s="250">
        <f>Table1[[#This Row],[Hạn thanh toán]]</f>
        <v>45833</v>
      </c>
      <c r="AA2917" s="250">
        <f>Table1[[#This Row],[Ngày Thanh toán]]</f>
        <v>45833</v>
      </c>
      <c r="AD2917" s="3" t="str">
        <f>IF(Table1[[#This Row],[Mã khách hàng]]="","",VLOOKUP($A2917,Ma_KH!$A:$Q,Ma_KH!O$1,0))</f>
        <v>BRG - FUJIMART</v>
      </c>
      <c r="AE2917" s="3" t="str">
        <f>IF(Table1[[#This Row],[Mã khách hàng]]="","",VLOOKUP($A2917,Ma_KH!$A:$Q,Ma_KH!P$1,0))</f>
        <v>CÔNG TY TNHH BÁN LẺ FUJIMART VIỆT NAM</v>
      </c>
      <c r="AF2917" s="3" t="str">
        <f>VLOOKUP(A2917,Ma_KH!A:Q,Ma_KH!J$1,0)</f>
        <v>Vũ Anh Tuấn</v>
      </c>
    </row>
    <row r="2918" spans="1:32">
      <c r="A2918" s="242" t="s">
        <v>184</v>
      </c>
      <c r="B2918" s="242" t="s">
        <v>5155</v>
      </c>
      <c r="C2918" s="90">
        <v>45803</v>
      </c>
      <c r="D2918" s="91" t="s">
        <v>19765</v>
      </c>
      <c r="E2918" s="318">
        <v>45803</v>
      </c>
      <c r="F2918" s="242" t="s">
        <v>20725</v>
      </c>
      <c r="G2918" s="242" t="s">
        <v>5179</v>
      </c>
      <c r="H2918" s="241">
        <v>3845410</v>
      </c>
      <c r="I2918" s="241">
        <v>0</v>
      </c>
      <c r="J2918" s="241">
        <v>307633</v>
      </c>
      <c r="K2918" s="241">
        <v>4153043</v>
      </c>
      <c r="L2918" s="8" t="s">
        <v>24</v>
      </c>
      <c r="M2918" s="21">
        <v>45833</v>
      </c>
      <c r="O2918" s="278">
        <f>IF(Table1[[#This Row],[Phân loại]]="Tồn đầu kỳ",Table1[[#This Row],[Tổng giá trị]],0)</f>
        <v>0</v>
      </c>
      <c r="P2918" s="8">
        <f>IF(Table1[[#This Row],[Số còn phải thu ĐK]]&lt;&gt;0,0,IF(Table1[[#This Row],[Phân loại]]="Bán hàng",Table1[[#This Row],[Tổng giá trị]],-Table1[[#This Row],[Tổng giá trị]]))</f>
        <v>4153043</v>
      </c>
      <c r="Q2918" s="278">
        <f t="shared" si="529"/>
        <v>4153043</v>
      </c>
      <c r="R2918" s="8">
        <f>Table1[[#This Row],[Số còn phải thu ĐK]]+Table1[[#This Row],[Giá Trị HD sau CK]]-Table1[[#This Row],[Số tiền đã thu]]</f>
        <v>0</v>
      </c>
      <c r="S2918" s="7">
        <f>IF(Table1[[#This Row],[Ngày hóa đơn]]&lt;&gt;"",Table1[[#This Row],[Ngày hóa đơn]],Table1[[#This Row],[Ngày hạch toán]])</f>
        <v>45803</v>
      </c>
      <c r="T2918" s="8">
        <v>30</v>
      </c>
      <c r="U2918" s="7">
        <f>IF(Table1[[#This Row],[Ngày tính CN]]="","",S2918+T2918)</f>
        <v>45833</v>
      </c>
      <c r="V2918" s="71">
        <f ca="1">IF(Table1[[#This Row],[Hạn thanh toán]]="","",IF((U2918-NOW())&lt;0,0,(U2918-NOW())))</f>
        <v>0</v>
      </c>
      <c r="W2918" s="278"/>
      <c r="X2918" s="278" t="str">
        <f t="shared" ca="1" si="530"/>
        <v/>
      </c>
      <c r="Y2918" s="3" t="str">
        <f t="shared" si="531"/>
        <v>Đã thanh toán</v>
      </c>
      <c r="Z2918" s="250">
        <f>Table1[[#This Row],[Hạn thanh toán]]</f>
        <v>45833</v>
      </c>
      <c r="AA2918" s="250">
        <f>Table1[[#This Row],[Ngày Thanh toán]]</f>
        <v>45833</v>
      </c>
      <c r="AD2918" s="3" t="str">
        <f>IF(Table1[[#This Row],[Mã khách hàng]]="","",VLOOKUP($A2918,Ma_KH!$A:$Q,Ma_KH!O$1,0))</f>
        <v>BRG - FUJIMART</v>
      </c>
      <c r="AE2918" s="3" t="str">
        <f>IF(Table1[[#This Row],[Mã khách hàng]]="","",VLOOKUP($A2918,Ma_KH!$A:$Q,Ma_KH!P$1,0))</f>
        <v>CÔNG TY TNHH BÁN LẺ FUJIMART VIỆT NAM</v>
      </c>
      <c r="AF2918" s="3" t="str">
        <f>VLOOKUP(A2918,Ma_KH!A:Q,Ma_KH!J$1,0)</f>
        <v>Vũ Anh Tuấn</v>
      </c>
    </row>
    <row r="2919" spans="1:32">
      <c r="A2919" s="242" t="s">
        <v>184</v>
      </c>
      <c r="B2919" s="242" t="s">
        <v>5155</v>
      </c>
      <c r="C2919" s="88">
        <v>45803</v>
      </c>
      <c r="D2919" s="89" t="s">
        <v>19766</v>
      </c>
      <c r="E2919" s="318">
        <v>45803</v>
      </c>
      <c r="F2919" s="242" t="s">
        <v>20726</v>
      </c>
      <c r="G2919" s="242" t="s">
        <v>5354</v>
      </c>
      <c r="H2919" s="241">
        <v>1526223</v>
      </c>
      <c r="I2919" s="241">
        <v>0</v>
      </c>
      <c r="J2919" s="241">
        <v>122098</v>
      </c>
      <c r="K2919" s="241">
        <v>1648321</v>
      </c>
      <c r="L2919" s="8" t="s">
        <v>24</v>
      </c>
      <c r="M2919" s="21">
        <v>45833</v>
      </c>
      <c r="O2919" s="278">
        <f>IF(Table1[[#This Row],[Phân loại]]="Tồn đầu kỳ",Table1[[#This Row],[Tổng giá trị]],0)</f>
        <v>0</v>
      </c>
      <c r="P2919" s="8">
        <f>IF(Table1[[#This Row],[Số còn phải thu ĐK]]&lt;&gt;0,0,IF(Table1[[#This Row],[Phân loại]]="Bán hàng",Table1[[#This Row],[Tổng giá trị]],-Table1[[#This Row],[Tổng giá trị]]))</f>
        <v>1648321</v>
      </c>
      <c r="Q2919" s="278">
        <f t="shared" ref="Q2919:Q2920" si="532">IF(M2919&lt;&gt;"",IF(O2919&lt;&gt;0,O2919,P2919),0)</f>
        <v>1648321</v>
      </c>
      <c r="R2919" s="8">
        <f>Table1[[#This Row],[Số còn phải thu ĐK]]+Table1[[#This Row],[Giá Trị HD sau CK]]-Table1[[#This Row],[Số tiền đã thu]]</f>
        <v>0</v>
      </c>
      <c r="S2919" s="7">
        <f>IF(Table1[[#This Row],[Ngày hóa đơn]]&lt;&gt;"",Table1[[#This Row],[Ngày hóa đơn]],Table1[[#This Row],[Ngày hạch toán]])</f>
        <v>45803</v>
      </c>
      <c r="T2919" s="8">
        <v>30</v>
      </c>
      <c r="U2919" s="7">
        <f>IF(Table1[[#This Row],[Ngày tính CN]]="","",S2919+T2919)</f>
        <v>45833</v>
      </c>
      <c r="V2919" s="71">
        <f ca="1">IF(Table1[[#This Row],[Hạn thanh toán]]="","",IF((U2919-NOW())&lt;0,0,(U2919-NOW())))</f>
        <v>0</v>
      </c>
      <c r="W2919" s="278"/>
      <c r="X2919" s="278" t="str">
        <f t="shared" ref="X2919:X2920" ca="1" si="533">IF(OR($U2919="",$R2919=0),"",IF((U$4-NOW())&lt;0,-($U2919-NOW()),0))</f>
        <v/>
      </c>
      <c r="Y2919" s="3" t="str">
        <f t="shared" ref="Y2919:Y2920" si="534">IF(R2919=0,"Đã thanh toán",IF(X2919="","",IF(X2919&lt;=0,"Chưa đến hạn thanh toán",IF(X2919&lt;=30,"Nợ quá hạn 30 ngày",IF(X2919&lt;=60,"Nợ quá hạn từ 30 ngày đến 60 ngày",IF(X2919&lt;=90,"Nợ quá hạn từ 60 ngày đến 90 ngày",IF(X2919&lt;=120,"Nợ quá hạn từ 90 ngày đến 120 ngày","Nợ quá hạn hơn 120 ngày có khả năng mất thanh toán")))))))</f>
        <v>Đã thanh toán</v>
      </c>
      <c r="Z2919" s="250">
        <f>Table1[[#This Row],[Hạn thanh toán]]</f>
        <v>45833</v>
      </c>
      <c r="AA2919" s="250">
        <f>Table1[[#This Row],[Ngày Thanh toán]]</f>
        <v>45833</v>
      </c>
      <c r="AD2919" s="3" t="str">
        <f>IF(Table1[[#This Row],[Mã khách hàng]]="","",VLOOKUP($A2919,Ma_KH!$A:$Q,Ma_KH!O$1,0))</f>
        <v>BRG - FUJIMART</v>
      </c>
      <c r="AE2919" s="3" t="str">
        <f>IF(Table1[[#This Row],[Mã khách hàng]]="","",VLOOKUP($A2919,Ma_KH!$A:$Q,Ma_KH!P$1,0))</f>
        <v>CÔNG TY TNHH BÁN LẺ FUJIMART VIỆT NAM</v>
      </c>
      <c r="AF2919" s="3" t="str">
        <f>VLOOKUP(A2919,Ma_KH!A:Q,Ma_KH!J$1,0)</f>
        <v>Vũ Anh Tuấn</v>
      </c>
    </row>
    <row r="2920" spans="1:32">
      <c r="A2920" s="242" t="s">
        <v>184</v>
      </c>
      <c r="B2920" s="242" t="s">
        <v>5155</v>
      </c>
      <c r="C2920" s="90">
        <v>45803</v>
      </c>
      <c r="D2920" s="91" t="s">
        <v>19767</v>
      </c>
      <c r="E2920" s="318">
        <v>45803</v>
      </c>
      <c r="F2920" s="242" t="s">
        <v>20727</v>
      </c>
      <c r="G2920" s="242" t="s">
        <v>5210</v>
      </c>
      <c r="H2920" s="241">
        <v>1441885</v>
      </c>
      <c r="I2920" s="241">
        <v>0</v>
      </c>
      <c r="J2920" s="241">
        <v>115351</v>
      </c>
      <c r="K2920" s="241">
        <v>1557236</v>
      </c>
      <c r="L2920" s="8" t="s">
        <v>24</v>
      </c>
      <c r="M2920" s="21">
        <v>45833</v>
      </c>
      <c r="O2920" s="278">
        <f>IF(Table1[[#This Row],[Phân loại]]="Tồn đầu kỳ",Table1[[#This Row],[Tổng giá trị]],0)</f>
        <v>0</v>
      </c>
      <c r="P2920" s="8">
        <f>IF(Table1[[#This Row],[Số còn phải thu ĐK]]&lt;&gt;0,0,IF(Table1[[#This Row],[Phân loại]]="Bán hàng",Table1[[#This Row],[Tổng giá trị]],-Table1[[#This Row],[Tổng giá trị]]))</f>
        <v>1557236</v>
      </c>
      <c r="Q2920" s="278">
        <f t="shared" si="532"/>
        <v>1557236</v>
      </c>
      <c r="R2920" s="8">
        <f>Table1[[#This Row],[Số còn phải thu ĐK]]+Table1[[#This Row],[Giá Trị HD sau CK]]-Table1[[#This Row],[Số tiền đã thu]]</f>
        <v>0</v>
      </c>
      <c r="S2920" s="7">
        <f>IF(Table1[[#This Row],[Ngày hóa đơn]]&lt;&gt;"",Table1[[#This Row],[Ngày hóa đơn]],Table1[[#This Row],[Ngày hạch toán]])</f>
        <v>45803</v>
      </c>
      <c r="T2920" s="8">
        <v>30</v>
      </c>
      <c r="U2920" s="7">
        <f>IF(Table1[[#This Row],[Ngày tính CN]]="","",S2920+T2920)</f>
        <v>45833</v>
      </c>
      <c r="V2920" s="71">
        <f ca="1">IF(Table1[[#This Row],[Hạn thanh toán]]="","",IF((U2920-NOW())&lt;0,0,(U2920-NOW())))</f>
        <v>0</v>
      </c>
      <c r="W2920" s="278"/>
      <c r="X2920" s="278" t="str">
        <f t="shared" ca="1" si="533"/>
        <v/>
      </c>
      <c r="Y2920" s="3" t="str">
        <f t="shared" si="534"/>
        <v>Đã thanh toán</v>
      </c>
      <c r="Z2920" s="250">
        <f>Table1[[#This Row],[Hạn thanh toán]]</f>
        <v>45833</v>
      </c>
      <c r="AA2920" s="250">
        <f>Table1[[#This Row],[Ngày Thanh toán]]</f>
        <v>45833</v>
      </c>
      <c r="AD2920" s="3" t="str">
        <f>IF(Table1[[#This Row],[Mã khách hàng]]="","",VLOOKUP($A2920,Ma_KH!$A:$Q,Ma_KH!O$1,0))</f>
        <v>BRG - FUJIMART</v>
      </c>
      <c r="AE2920" s="3" t="str">
        <f>IF(Table1[[#This Row],[Mã khách hàng]]="","",VLOOKUP($A2920,Ma_KH!$A:$Q,Ma_KH!P$1,0))</f>
        <v>CÔNG TY TNHH BÁN LẺ FUJIMART VIỆT NAM</v>
      </c>
      <c r="AF2920" s="3" t="str">
        <f>VLOOKUP(A2920,Ma_KH!A:Q,Ma_KH!J$1,0)</f>
        <v>Vũ Anh Tuấn</v>
      </c>
    </row>
    <row r="2921" spans="1:32">
      <c r="A2921" s="242" t="s">
        <v>184</v>
      </c>
      <c r="B2921" s="242" t="s">
        <v>5155</v>
      </c>
      <c r="C2921" s="88">
        <v>45803</v>
      </c>
      <c r="D2921" s="89" t="s">
        <v>19768</v>
      </c>
      <c r="E2921" s="318">
        <v>45803</v>
      </c>
      <c r="F2921" s="242" t="s">
        <v>20728</v>
      </c>
      <c r="G2921" s="242" t="s">
        <v>5345</v>
      </c>
      <c r="H2921" s="241">
        <v>1109760</v>
      </c>
      <c r="I2921" s="241">
        <v>0</v>
      </c>
      <c r="J2921" s="241">
        <v>88781</v>
      </c>
      <c r="K2921" s="241">
        <v>1198541</v>
      </c>
      <c r="L2921" s="8" t="s">
        <v>24</v>
      </c>
      <c r="M2921" s="21">
        <v>45833</v>
      </c>
      <c r="O2921" s="278">
        <f>IF(Table1[[#This Row],[Phân loại]]="Tồn đầu kỳ",Table1[[#This Row],[Tổng giá trị]],0)</f>
        <v>0</v>
      </c>
      <c r="P2921" s="8">
        <f>IF(Table1[[#This Row],[Số còn phải thu ĐK]]&lt;&gt;0,0,IF(Table1[[#This Row],[Phân loại]]="Bán hàng",Table1[[#This Row],[Tổng giá trị]],-Table1[[#This Row],[Tổng giá trị]]))</f>
        <v>1198541</v>
      </c>
      <c r="Q2921" s="278">
        <f t="shared" ref="Q2921:Q2922" si="535">IF(M2921&lt;&gt;"",IF(O2921&lt;&gt;0,O2921,P2921),0)</f>
        <v>1198541</v>
      </c>
      <c r="R2921" s="8">
        <f>Table1[[#This Row],[Số còn phải thu ĐK]]+Table1[[#This Row],[Giá Trị HD sau CK]]-Table1[[#This Row],[Số tiền đã thu]]</f>
        <v>0</v>
      </c>
      <c r="S2921" s="7">
        <f>IF(Table1[[#This Row],[Ngày hóa đơn]]&lt;&gt;"",Table1[[#This Row],[Ngày hóa đơn]],Table1[[#This Row],[Ngày hạch toán]])</f>
        <v>45803</v>
      </c>
      <c r="T2921" s="8">
        <v>30</v>
      </c>
      <c r="U2921" s="7">
        <f>IF(Table1[[#This Row],[Ngày tính CN]]="","",S2921+T2921)</f>
        <v>45833</v>
      </c>
      <c r="V2921" s="71">
        <f ca="1">IF(Table1[[#This Row],[Hạn thanh toán]]="","",IF((U2921-NOW())&lt;0,0,(U2921-NOW())))</f>
        <v>0</v>
      </c>
      <c r="W2921" s="278"/>
      <c r="X2921" s="278" t="str">
        <f t="shared" ref="X2921:X2922" ca="1" si="536">IF(OR($U2921="",$R2921=0),"",IF((U$4-NOW())&lt;0,-($U2921-NOW()),0))</f>
        <v/>
      </c>
      <c r="Y2921" s="3" t="str">
        <f t="shared" ref="Y2921:Y2922" si="537">IF(R2921=0,"Đã thanh toán",IF(X2921="","",IF(X2921&lt;=0,"Chưa đến hạn thanh toán",IF(X2921&lt;=30,"Nợ quá hạn 30 ngày",IF(X2921&lt;=60,"Nợ quá hạn từ 30 ngày đến 60 ngày",IF(X2921&lt;=90,"Nợ quá hạn từ 60 ngày đến 90 ngày",IF(X2921&lt;=120,"Nợ quá hạn từ 90 ngày đến 120 ngày","Nợ quá hạn hơn 120 ngày có khả năng mất thanh toán")))))))</f>
        <v>Đã thanh toán</v>
      </c>
      <c r="Z2921" s="250">
        <f>Table1[[#This Row],[Hạn thanh toán]]</f>
        <v>45833</v>
      </c>
      <c r="AA2921" s="250">
        <f>Table1[[#This Row],[Ngày Thanh toán]]</f>
        <v>45833</v>
      </c>
      <c r="AD2921" s="3" t="str">
        <f>IF(Table1[[#This Row],[Mã khách hàng]]="","",VLOOKUP($A2921,Ma_KH!$A:$Q,Ma_KH!O$1,0))</f>
        <v>BRG - FUJIMART</v>
      </c>
      <c r="AE2921" s="3" t="str">
        <f>IF(Table1[[#This Row],[Mã khách hàng]]="","",VLOOKUP($A2921,Ma_KH!$A:$Q,Ma_KH!P$1,0))</f>
        <v>CÔNG TY TNHH BÁN LẺ FUJIMART VIỆT NAM</v>
      </c>
      <c r="AF2921" s="3" t="str">
        <f>VLOOKUP(A2921,Ma_KH!A:Q,Ma_KH!J$1,0)</f>
        <v>Vũ Anh Tuấn</v>
      </c>
    </row>
    <row r="2922" spans="1:32">
      <c r="A2922" s="242" t="s">
        <v>184</v>
      </c>
      <c r="B2922" s="242" t="s">
        <v>5155</v>
      </c>
      <c r="C2922" s="90">
        <v>45803</v>
      </c>
      <c r="D2922" s="91" t="s">
        <v>19769</v>
      </c>
      <c r="E2922" s="318">
        <v>45803</v>
      </c>
      <c r="F2922" s="242" t="s">
        <v>20729</v>
      </c>
      <c r="G2922" s="242" t="s">
        <v>5328</v>
      </c>
      <c r="H2922" s="241">
        <v>1311489</v>
      </c>
      <c r="I2922" s="241">
        <v>0</v>
      </c>
      <c r="J2922" s="241">
        <v>104919</v>
      </c>
      <c r="K2922" s="241">
        <v>1416408</v>
      </c>
      <c r="L2922" s="8" t="s">
        <v>24</v>
      </c>
      <c r="M2922" s="21">
        <v>45833</v>
      </c>
      <c r="O2922" s="278">
        <f>IF(Table1[[#This Row],[Phân loại]]="Tồn đầu kỳ",Table1[[#This Row],[Tổng giá trị]],0)</f>
        <v>0</v>
      </c>
      <c r="P2922" s="8">
        <f>IF(Table1[[#This Row],[Số còn phải thu ĐK]]&lt;&gt;0,0,IF(Table1[[#This Row],[Phân loại]]="Bán hàng",Table1[[#This Row],[Tổng giá trị]],-Table1[[#This Row],[Tổng giá trị]]))</f>
        <v>1416408</v>
      </c>
      <c r="Q2922" s="278">
        <f t="shared" si="535"/>
        <v>1416408</v>
      </c>
      <c r="R2922" s="8">
        <f>Table1[[#This Row],[Số còn phải thu ĐK]]+Table1[[#This Row],[Giá Trị HD sau CK]]-Table1[[#This Row],[Số tiền đã thu]]</f>
        <v>0</v>
      </c>
      <c r="S2922" s="7">
        <f>IF(Table1[[#This Row],[Ngày hóa đơn]]&lt;&gt;"",Table1[[#This Row],[Ngày hóa đơn]],Table1[[#This Row],[Ngày hạch toán]])</f>
        <v>45803</v>
      </c>
      <c r="T2922" s="8">
        <v>30</v>
      </c>
      <c r="U2922" s="7">
        <f>IF(Table1[[#This Row],[Ngày tính CN]]="","",S2922+T2922)</f>
        <v>45833</v>
      </c>
      <c r="V2922" s="71">
        <f ca="1">IF(Table1[[#This Row],[Hạn thanh toán]]="","",IF((U2922-NOW())&lt;0,0,(U2922-NOW())))</f>
        <v>0</v>
      </c>
      <c r="W2922" s="278"/>
      <c r="X2922" s="278" t="str">
        <f t="shared" ca="1" si="536"/>
        <v/>
      </c>
      <c r="Y2922" s="3" t="str">
        <f t="shared" si="537"/>
        <v>Đã thanh toán</v>
      </c>
      <c r="Z2922" s="250">
        <f>Table1[[#This Row],[Hạn thanh toán]]</f>
        <v>45833</v>
      </c>
      <c r="AA2922" s="250">
        <f>Table1[[#This Row],[Ngày Thanh toán]]</f>
        <v>45833</v>
      </c>
      <c r="AD2922" s="3" t="str">
        <f>IF(Table1[[#This Row],[Mã khách hàng]]="","",VLOOKUP($A2922,Ma_KH!$A:$Q,Ma_KH!O$1,0))</f>
        <v>BRG - FUJIMART</v>
      </c>
      <c r="AE2922" s="3" t="str">
        <f>IF(Table1[[#This Row],[Mã khách hàng]]="","",VLOOKUP($A2922,Ma_KH!$A:$Q,Ma_KH!P$1,0))</f>
        <v>CÔNG TY TNHH BÁN LẺ FUJIMART VIỆT NAM</v>
      </c>
      <c r="AF2922" s="3" t="str">
        <f>VLOOKUP(A2922,Ma_KH!A:Q,Ma_KH!J$1,0)</f>
        <v>Vũ Anh Tuấn</v>
      </c>
    </row>
    <row r="2923" spans="1:32">
      <c r="A2923" s="242" t="s">
        <v>184</v>
      </c>
      <c r="B2923" s="242" t="s">
        <v>5155</v>
      </c>
      <c r="C2923" s="88">
        <v>45804</v>
      </c>
      <c r="D2923" s="89" t="s">
        <v>19770</v>
      </c>
      <c r="E2923" s="318">
        <v>45804</v>
      </c>
      <c r="F2923" s="242" t="s">
        <v>20730</v>
      </c>
      <c r="G2923" s="242" t="s">
        <v>5172</v>
      </c>
      <c r="H2923" s="241">
        <v>697590</v>
      </c>
      <c r="I2923" s="241">
        <v>0</v>
      </c>
      <c r="J2923" s="241">
        <v>55807</v>
      </c>
      <c r="K2923" s="241">
        <v>753397</v>
      </c>
      <c r="L2923" s="8" t="s">
        <v>24</v>
      </c>
      <c r="M2923" s="21">
        <v>45833</v>
      </c>
      <c r="O2923" s="278">
        <f>IF(Table1[[#This Row],[Phân loại]]="Tồn đầu kỳ",Table1[[#This Row],[Tổng giá trị]],0)</f>
        <v>0</v>
      </c>
      <c r="P2923" s="8">
        <f>IF(Table1[[#This Row],[Số còn phải thu ĐK]]&lt;&gt;0,0,IF(Table1[[#This Row],[Phân loại]]="Bán hàng",Table1[[#This Row],[Tổng giá trị]],-Table1[[#This Row],[Tổng giá trị]]))</f>
        <v>753397</v>
      </c>
      <c r="Q2923" s="278">
        <f t="shared" ref="Q2923:Q2924" si="538">IF(M2923&lt;&gt;"",IF(O2923&lt;&gt;0,O2923,P2923),0)</f>
        <v>753397</v>
      </c>
      <c r="R2923" s="8">
        <f>Table1[[#This Row],[Số còn phải thu ĐK]]+Table1[[#This Row],[Giá Trị HD sau CK]]-Table1[[#This Row],[Số tiền đã thu]]</f>
        <v>0</v>
      </c>
      <c r="S2923" s="7">
        <f>IF(Table1[[#This Row],[Ngày hóa đơn]]&lt;&gt;"",Table1[[#This Row],[Ngày hóa đơn]],Table1[[#This Row],[Ngày hạch toán]])</f>
        <v>45804</v>
      </c>
      <c r="T2923" s="8">
        <v>30</v>
      </c>
      <c r="U2923" s="7">
        <f>IF(Table1[[#This Row],[Ngày tính CN]]="","",S2923+T2923)</f>
        <v>45834</v>
      </c>
      <c r="V2923" s="71">
        <f ca="1">IF(Table1[[#This Row],[Hạn thanh toán]]="","",IF((U2923-NOW())&lt;0,0,(U2923-NOW())))</f>
        <v>0</v>
      </c>
      <c r="W2923" s="278"/>
      <c r="X2923" s="278" t="str">
        <f t="shared" ref="X2923:X2924" ca="1" si="539">IF(OR($U2923="",$R2923=0),"",IF((U$4-NOW())&lt;0,-($U2923-NOW()),0))</f>
        <v/>
      </c>
      <c r="Y2923" s="3" t="str">
        <f t="shared" ref="Y2923:Y2924" si="540">IF(R2923=0,"Đã thanh toán",IF(X2923="","",IF(X2923&lt;=0,"Chưa đến hạn thanh toán",IF(X2923&lt;=30,"Nợ quá hạn 30 ngày",IF(X2923&lt;=60,"Nợ quá hạn từ 30 ngày đến 60 ngày",IF(X2923&lt;=90,"Nợ quá hạn từ 60 ngày đến 90 ngày",IF(X2923&lt;=120,"Nợ quá hạn từ 90 ngày đến 120 ngày","Nợ quá hạn hơn 120 ngày có khả năng mất thanh toán")))))))</f>
        <v>Đã thanh toán</v>
      </c>
      <c r="Z2923" s="250">
        <f>Table1[[#This Row],[Hạn thanh toán]]</f>
        <v>45834</v>
      </c>
      <c r="AA2923" s="250">
        <f>Table1[[#This Row],[Ngày Thanh toán]]</f>
        <v>45833</v>
      </c>
      <c r="AD2923" s="3" t="str">
        <f>IF(Table1[[#This Row],[Mã khách hàng]]="","",VLOOKUP($A2923,Ma_KH!$A:$Q,Ma_KH!O$1,0))</f>
        <v>BRG - FUJIMART</v>
      </c>
      <c r="AE2923" s="3" t="str">
        <f>IF(Table1[[#This Row],[Mã khách hàng]]="","",VLOOKUP($A2923,Ma_KH!$A:$Q,Ma_KH!P$1,0))</f>
        <v>CÔNG TY TNHH BÁN LẺ FUJIMART VIỆT NAM</v>
      </c>
      <c r="AF2923" s="3" t="str">
        <f>VLOOKUP(A2923,Ma_KH!A:Q,Ma_KH!J$1,0)</f>
        <v>Vũ Anh Tuấn</v>
      </c>
    </row>
    <row r="2924" spans="1:32">
      <c r="A2924" s="242" t="s">
        <v>184</v>
      </c>
      <c r="B2924" s="242" t="s">
        <v>5155</v>
      </c>
      <c r="C2924" s="90">
        <v>45804</v>
      </c>
      <c r="D2924" s="91" t="s">
        <v>19771</v>
      </c>
      <c r="E2924" s="318">
        <v>45804</v>
      </c>
      <c r="F2924" s="242" t="s">
        <v>20731</v>
      </c>
      <c r="G2924" s="242" t="s">
        <v>5237</v>
      </c>
      <c r="H2924" s="241">
        <v>1830969</v>
      </c>
      <c r="I2924" s="241">
        <v>0</v>
      </c>
      <c r="J2924" s="241">
        <v>146478</v>
      </c>
      <c r="K2924" s="241">
        <v>1977447</v>
      </c>
      <c r="L2924" s="8" t="s">
        <v>24</v>
      </c>
      <c r="M2924" s="21">
        <v>45833</v>
      </c>
      <c r="O2924" s="278">
        <f>IF(Table1[[#This Row],[Phân loại]]="Tồn đầu kỳ",Table1[[#This Row],[Tổng giá trị]],0)</f>
        <v>0</v>
      </c>
      <c r="P2924" s="8">
        <f>IF(Table1[[#This Row],[Số còn phải thu ĐK]]&lt;&gt;0,0,IF(Table1[[#This Row],[Phân loại]]="Bán hàng",Table1[[#This Row],[Tổng giá trị]],-Table1[[#This Row],[Tổng giá trị]]))</f>
        <v>1977447</v>
      </c>
      <c r="Q2924" s="278">
        <f t="shared" si="538"/>
        <v>1977447</v>
      </c>
      <c r="R2924" s="8">
        <f>Table1[[#This Row],[Số còn phải thu ĐK]]+Table1[[#This Row],[Giá Trị HD sau CK]]-Table1[[#This Row],[Số tiền đã thu]]</f>
        <v>0</v>
      </c>
      <c r="S2924" s="7">
        <f>IF(Table1[[#This Row],[Ngày hóa đơn]]&lt;&gt;"",Table1[[#This Row],[Ngày hóa đơn]],Table1[[#This Row],[Ngày hạch toán]])</f>
        <v>45804</v>
      </c>
      <c r="T2924" s="8">
        <v>30</v>
      </c>
      <c r="U2924" s="7">
        <f>IF(Table1[[#This Row],[Ngày tính CN]]="","",S2924+T2924)</f>
        <v>45834</v>
      </c>
      <c r="V2924" s="71">
        <f ca="1">IF(Table1[[#This Row],[Hạn thanh toán]]="","",IF((U2924-NOW())&lt;0,0,(U2924-NOW())))</f>
        <v>0</v>
      </c>
      <c r="W2924" s="278"/>
      <c r="X2924" s="278" t="str">
        <f t="shared" ca="1" si="539"/>
        <v/>
      </c>
      <c r="Y2924" s="3" t="str">
        <f t="shared" si="540"/>
        <v>Đã thanh toán</v>
      </c>
      <c r="Z2924" s="250">
        <f>Table1[[#This Row],[Hạn thanh toán]]</f>
        <v>45834</v>
      </c>
      <c r="AA2924" s="250">
        <f>Table1[[#This Row],[Ngày Thanh toán]]</f>
        <v>45833</v>
      </c>
      <c r="AD2924" s="3" t="str">
        <f>IF(Table1[[#This Row],[Mã khách hàng]]="","",VLOOKUP($A2924,Ma_KH!$A:$Q,Ma_KH!O$1,0))</f>
        <v>BRG - FUJIMART</v>
      </c>
      <c r="AE2924" s="3" t="str">
        <f>IF(Table1[[#This Row],[Mã khách hàng]]="","",VLOOKUP($A2924,Ma_KH!$A:$Q,Ma_KH!P$1,0))</f>
        <v>CÔNG TY TNHH BÁN LẺ FUJIMART VIỆT NAM</v>
      </c>
      <c r="AF2924" s="3" t="str">
        <f>VLOOKUP(A2924,Ma_KH!A:Q,Ma_KH!J$1,0)</f>
        <v>Vũ Anh Tuấn</v>
      </c>
    </row>
    <row r="2925" spans="1:32">
      <c r="A2925" s="242" t="s">
        <v>184</v>
      </c>
      <c r="B2925" s="242" t="s">
        <v>5155</v>
      </c>
      <c r="C2925" s="88">
        <v>45804</v>
      </c>
      <c r="D2925" s="89" t="s">
        <v>19772</v>
      </c>
      <c r="E2925" s="318">
        <v>45804</v>
      </c>
      <c r="F2925" s="242" t="s">
        <v>20732</v>
      </c>
      <c r="G2925" s="242" t="s">
        <v>5285</v>
      </c>
      <c r="H2925" s="241">
        <v>1615773</v>
      </c>
      <c r="I2925" s="241">
        <v>0</v>
      </c>
      <c r="J2925" s="241">
        <v>129262</v>
      </c>
      <c r="K2925" s="241">
        <v>1745035</v>
      </c>
      <c r="L2925" s="8" t="s">
        <v>24</v>
      </c>
      <c r="M2925" s="21">
        <v>45833</v>
      </c>
      <c r="O2925" s="278">
        <f>IF(Table1[[#This Row],[Phân loại]]="Tồn đầu kỳ",Table1[[#This Row],[Tổng giá trị]],0)</f>
        <v>0</v>
      </c>
      <c r="P2925" s="8">
        <f>IF(Table1[[#This Row],[Số còn phải thu ĐK]]&lt;&gt;0,0,IF(Table1[[#This Row],[Phân loại]]="Bán hàng",Table1[[#This Row],[Tổng giá trị]],-Table1[[#This Row],[Tổng giá trị]]))</f>
        <v>1745035</v>
      </c>
      <c r="Q2925" s="278">
        <f t="shared" ref="Q2925:Q2928" si="541">IF(M2925&lt;&gt;"",IF(O2925&lt;&gt;0,O2925,P2925),0)</f>
        <v>1745035</v>
      </c>
      <c r="R2925" s="8">
        <f>Table1[[#This Row],[Số còn phải thu ĐK]]+Table1[[#This Row],[Giá Trị HD sau CK]]-Table1[[#This Row],[Số tiền đã thu]]</f>
        <v>0</v>
      </c>
      <c r="S2925" s="7">
        <f>IF(Table1[[#This Row],[Ngày hóa đơn]]&lt;&gt;"",Table1[[#This Row],[Ngày hóa đơn]],Table1[[#This Row],[Ngày hạch toán]])</f>
        <v>45804</v>
      </c>
      <c r="T2925" s="8">
        <v>30</v>
      </c>
      <c r="U2925" s="7">
        <f>IF(Table1[[#This Row],[Ngày tính CN]]="","",S2925+T2925)</f>
        <v>45834</v>
      </c>
      <c r="V2925" s="71">
        <f ca="1">IF(Table1[[#This Row],[Hạn thanh toán]]="","",IF((U2925-NOW())&lt;0,0,(U2925-NOW())))</f>
        <v>0</v>
      </c>
      <c r="W2925" s="278"/>
      <c r="X2925" s="278" t="str">
        <f t="shared" ref="X2925:X2928" ca="1" si="542">IF(OR($U2925="",$R2925=0),"",IF((U$4-NOW())&lt;0,-($U2925-NOW()),0))</f>
        <v/>
      </c>
      <c r="Y2925" s="3" t="str">
        <f t="shared" ref="Y2925:Y2928" si="543">IF(R2925=0,"Đã thanh toán",IF(X2925="","",IF(X2925&lt;=0,"Chưa đến hạn thanh toán",IF(X2925&lt;=30,"Nợ quá hạn 30 ngày",IF(X2925&lt;=60,"Nợ quá hạn từ 30 ngày đến 60 ngày",IF(X2925&lt;=90,"Nợ quá hạn từ 60 ngày đến 90 ngày",IF(X2925&lt;=120,"Nợ quá hạn từ 90 ngày đến 120 ngày","Nợ quá hạn hơn 120 ngày có khả năng mất thanh toán")))))))</f>
        <v>Đã thanh toán</v>
      </c>
      <c r="Z2925" s="250">
        <f>Table1[[#This Row],[Hạn thanh toán]]</f>
        <v>45834</v>
      </c>
      <c r="AA2925" s="250">
        <f>Table1[[#This Row],[Ngày Thanh toán]]</f>
        <v>45833</v>
      </c>
      <c r="AD2925" s="3" t="str">
        <f>IF(Table1[[#This Row],[Mã khách hàng]]="","",VLOOKUP($A2925,Ma_KH!$A:$Q,Ma_KH!O$1,0))</f>
        <v>BRG - FUJIMART</v>
      </c>
      <c r="AE2925" s="3" t="str">
        <f>IF(Table1[[#This Row],[Mã khách hàng]]="","",VLOOKUP($A2925,Ma_KH!$A:$Q,Ma_KH!P$1,0))</f>
        <v>CÔNG TY TNHH BÁN LẺ FUJIMART VIỆT NAM</v>
      </c>
      <c r="AF2925" s="3" t="str">
        <f>VLOOKUP(A2925,Ma_KH!A:Q,Ma_KH!J$1,0)</f>
        <v>Vũ Anh Tuấn</v>
      </c>
    </row>
    <row r="2926" spans="1:32">
      <c r="A2926" s="242" t="s">
        <v>184</v>
      </c>
      <c r="B2926" s="242" t="s">
        <v>5155</v>
      </c>
      <c r="C2926" s="88">
        <v>45804</v>
      </c>
      <c r="D2926" s="89" t="s">
        <v>19773</v>
      </c>
      <c r="E2926" s="318">
        <v>45804</v>
      </c>
      <c r="F2926" s="242" t="s">
        <v>20733</v>
      </c>
      <c r="G2926" s="242" t="s">
        <v>5326</v>
      </c>
      <c r="H2926" s="241">
        <v>1063582</v>
      </c>
      <c r="I2926" s="241">
        <v>0</v>
      </c>
      <c r="J2926" s="241">
        <v>85087</v>
      </c>
      <c r="K2926" s="241">
        <v>1148669</v>
      </c>
      <c r="L2926" s="8" t="s">
        <v>24</v>
      </c>
      <c r="M2926" s="21">
        <v>45833</v>
      </c>
      <c r="O2926" s="278">
        <f>IF(Table1[[#This Row],[Phân loại]]="Tồn đầu kỳ",Table1[[#This Row],[Tổng giá trị]],0)</f>
        <v>0</v>
      </c>
      <c r="P2926" s="8">
        <f>IF(Table1[[#This Row],[Số còn phải thu ĐK]]&lt;&gt;0,0,IF(Table1[[#This Row],[Phân loại]]="Bán hàng",Table1[[#This Row],[Tổng giá trị]],-Table1[[#This Row],[Tổng giá trị]]))</f>
        <v>1148669</v>
      </c>
      <c r="Q2926" s="278">
        <f t="shared" si="541"/>
        <v>1148669</v>
      </c>
      <c r="R2926" s="8">
        <f>Table1[[#This Row],[Số còn phải thu ĐK]]+Table1[[#This Row],[Giá Trị HD sau CK]]-Table1[[#This Row],[Số tiền đã thu]]</f>
        <v>0</v>
      </c>
      <c r="S2926" s="7">
        <f>IF(Table1[[#This Row],[Ngày hóa đơn]]&lt;&gt;"",Table1[[#This Row],[Ngày hóa đơn]],Table1[[#This Row],[Ngày hạch toán]])</f>
        <v>45804</v>
      </c>
      <c r="T2926" s="8">
        <v>30</v>
      </c>
      <c r="U2926" s="7">
        <f>IF(Table1[[#This Row],[Ngày tính CN]]="","",S2926+T2926)</f>
        <v>45834</v>
      </c>
      <c r="V2926" s="71">
        <f ca="1">IF(Table1[[#This Row],[Hạn thanh toán]]="","",IF((U2926-NOW())&lt;0,0,(U2926-NOW())))</f>
        <v>0</v>
      </c>
      <c r="W2926" s="278"/>
      <c r="X2926" s="278" t="str">
        <f t="shared" ca="1" si="542"/>
        <v/>
      </c>
      <c r="Y2926" s="3" t="str">
        <f t="shared" si="543"/>
        <v>Đã thanh toán</v>
      </c>
      <c r="Z2926" s="250">
        <f>Table1[[#This Row],[Hạn thanh toán]]</f>
        <v>45834</v>
      </c>
      <c r="AA2926" s="250">
        <f>Table1[[#This Row],[Ngày Thanh toán]]</f>
        <v>45833</v>
      </c>
      <c r="AD2926" s="3" t="str">
        <f>IF(Table1[[#This Row],[Mã khách hàng]]="","",VLOOKUP($A2926,Ma_KH!$A:$Q,Ma_KH!O$1,0))</f>
        <v>BRG - FUJIMART</v>
      </c>
      <c r="AE2926" s="3" t="str">
        <f>IF(Table1[[#This Row],[Mã khách hàng]]="","",VLOOKUP($A2926,Ma_KH!$A:$Q,Ma_KH!P$1,0))</f>
        <v>CÔNG TY TNHH BÁN LẺ FUJIMART VIỆT NAM</v>
      </c>
      <c r="AF2926" s="3" t="str">
        <f>VLOOKUP(A2926,Ma_KH!A:Q,Ma_KH!J$1,0)</f>
        <v>Vũ Anh Tuấn</v>
      </c>
    </row>
    <row r="2927" spans="1:32">
      <c r="A2927" s="242" t="s">
        <v>184</v>
      </c>
      <c r="B2927" s="242" t="s">
        <v>5155</v>
      </c>
      <c r="C2927" s="88">
        <v>45804</v>
      </c>
      <c r="D2927" s="89" t="s">
        <v>19774</v>
      </c>
      <c r="E2927" s="318">
        <v>45804</v>
      </c>
      <c r="F2927" s="242" t="s">
        <v>20734</v>
      </c>
      <c r="G2927" s="242" t="s">
        <v>5250</v>
      </c>
      <c r="H2927" s="241">
        <v>783480</v>
      </c>
      <c r="I2927" s="241">
        <v>0</v>
      </c>
      <c r="J2927" s="241">
        <v>62678</v>
      </c>
      <c r="K2927" s="241">
        <v>846158</v>
      </c>
      <c r="L2927" s="8" t="s">
        <v>24</v>
      </c>
      <c r="M2927" s="21">
        <v>45833</v>
      </c>
      <c r="O2927" s="278">
        <f>IF(Table1[[#This Row],[Phân loại]]="Tồn đầu kỳ",Table1[[#This Row],[Tổng giá trị]],0)</f>
        <v>0</v>
      </c>
      <c r="P2927" s="8">
        <f>IF(Table1[[#This Row],[Số còn phải thu ĐK]]&lt;&gt;0,0,IF(Table1[[#This Row],[Phân loại]]="Bán hàng",Table1[[#This Row],[Tổng giá trị]],-Table1[[#This Row],[Tổng giá trị]]))</f>
        <v>846158</v>
      </c>
      <c r="Q2927" s="278">
        <f t="shared" si="541"/>
        <v>846158</v>
      </c>
      <c r="R2927" s="8">
        <f>Table1[[#This Row],[Số còn phải thu ĐK]]+Table1[[#This Row],[Giá Trị HD sau CK]]-Table1[[#This Row],[Số tiền đã thu]]</f>
        <v>0</v>
      </c>
      <c r="S2927" s="7">
        <f>IF(Table1[[#This Row],[Ngày hóa đơn]]&lt;&gt;"",Table1[[#This Row],[Ngày hóa đơn]],Table1[[#This Row],[Ngày hạch toán]])</f>
        <v>45804</v>
      </c>
      <c r="T2927" s="8">
        <v>30</v>
      </c>
      <c r="U2927" s="7">
        <f>IF(Table1[[#This Row],[Ngày tính CN]]="","",S2927+T2927)</f>
        <v>45834</v>
      </c>
      <c r="V2927" s="71">
        <f ca="1">IF(Table1[[#This Row],[Hạn thanh toán]]="","",IF((U2927-NOW())&lt;0,0,(U2927-NOW())))</f>
        <v>0</v>
      </c>
      <c r="W2927" s="278"/>
      <c r="X2927" s="278" t="str">
        <f t="shared" ca="1" si="542"/>
        <v/>
      </c>
      <c r="Y2927" s="3" t="str">
        <f t="shared" si="543"/>
        <v>Đã thanh toán</v>
      </c>
      <c r="Z2927" s="250">
        <f>Table1[[#This Row],[Hạn thanh toán]]</f>
        <v>45834</v>
      </c>
      <c r="AA2927" s="250">
        <f>Table1[[#This Row],[Ngày Thanh toán]]</f>
        <v>45833</v>
      </c>
      <c r="AD2927" s="3" t="str">
        <f>IF(Table1[[#This Row],[Mã khách hàng]]="","",VLOOKUP($A2927,Ma_KH!$A:$Q,Ma_KH!O$1,0))</f>
        <v>BRG - FUJIMART</v>
      </c>
      <c r="AE2927" s="3" t="str">
        <f>IF(Table1[[#This Row],[Mã khách hàng]]="","",VLOOKUP($A2927,Ma_KH!$A:$Q,Ma_KH!P$1,0))</f>
        <v>CÔNG TY TNHH BÁN LẺ FUJIMART VIỆT NAM</v>
      </c>
      <c r="AF2927" s="3" t="str">
        <f>VLOOKUP(A2927,Ma_KH!A:Q,Ma_KH!J$1,0)</f>
        <v>Vũ Anh Tuấn</v>
      </c>
    </row>
    <row r="2928" spans="1:32">
      <c r="A2928" s="242" t="s">
        <v>184</v>
      </c>
      <c r="B2928" s="242" t="s">
        <v>5155</v>
      </c>
      <c r="C2928" s="90">
        <v>45804</v>
      </c>
      <c r="D2928" s="91" t="s">
        <v>19775</v>
      </c>
      <c r="E2928" s="318">
        <v>45804</v>
      </c>
      <c r="F2928" s="242" t="s">
        <v>20735</v>
      </c>
      <c r="G2928" s="242" t="s">
        <v>5343</v>
      </c>
      <c r="H2928" s="241">
        <v>1682596</v>
      </c>
      <c r="I2928" s="241">
        <v>0</v>
      </c>
      <c r="J2928" s="241">
        <v>134608</v>
      </c>
      <c r="K2928" s="241">
        <v>1817204</v>
      </c>
      <c r="L2928" s="8" t="s">
        <v>24</v>
      </c>
      <c r="M2928" s="21">
        <v>45833</v>
      </c>
      <c r="O2928" s="278">
        <f>IF(Table1[[#This Row],[Phân loại]]="Tồn đầu kỳ",Table1[[#This Row],[Tổng giá trị]],0)</f>
        <v>0</v>
      </c>
      <c r="P2928" s="8">
        <f>IF(Table1[[#This Row],[Số còn phải thu ĐK]]&lt;&gt;0,0,IF(Table1[[#This Row],[Phân loại]]="Bán hàng",Table1[[#This Row],[Tổng giá trị]],-Table1[[#This Row],[Tổng giá trị]]))</f>
        <v>1817204</v>
      </c>
      <c r="Q2928" s="278">
        <f t="shared" si="541"/>
        <v>1817204</v>
      </c>
      <c r="R2928" s="8">
        <f>Table1[[#This Row],[Số còn phải thu ĐK]]+Table1[[#This Row],[Giá Trị HD sau CK]]-Table1[[#This Row],[Số tiền đã thu]]</f>
        <v>0</v>
      </c>
      <c r="S2928" s="7">
        <f>IF(Table1[[#This Row],[Ngày hóa đơn]]&lt;&gt;"",Table1[[#This Row],[Ngày hóa đơn]],Table1[[#This Row],[Ngày hạch toán]])</f>
        <v>45804</v>
      </c>
      <c r="T2928" s="8">
        <v>30</v>
      </c>
      <c r="U2928" s="7">
        <f>IF(Table1[[#This Row],[Ngày tính CN]]="","",S2928+T2928)</f>
        <v>45834</v>
      </c>
      <c r="V2928" s="71">
        <f ca="1">IF(Table1[[#This Row],[Hạn thanh toán]]="","",IF((U2928-NOW())&lt;0,0,(U2928-NOW())))</f>
        <v>0</v>
      </c>
      <c r="W2928" s="278"/>
      <c r="X2928" s="278" t="str">
        <f t="shared" ca="1" si="542"/>
        <v/>
      </c>
      <c r="Y2928" s="3" t="str">
        <f t="shared" si="543"/>
        <v>Đã thanh toán</v>
      </c>
      <c r="Z2928" s="250">
        <f>Table1[[#This Row],[Hạn thanh toán]]</f>
        <v>45834</v>
      </c>
      <c r="AA2928" s="250">
        <f>Table1[[#This Row],[Ngày Thanh toán]]</f>
        <v>45833</v>
      </c>
      <c r="AD2928" s="3" t="str">
        <f>IF(Table1[[#This Row],[Mã khách hàng]]="","",VLOOKUP($A2928,Ma_KH!$A:$Q,Ma_KH!O$1,0))</f>
        <v>BRG - FUJIMART</v>
      </c>
      <c r="AE2928" s="3" t="str">
        <f>IF(Table1[[#This Row],[Mã khách hàng]]="","",VLOOKUP($A2928,Ma_KH!$A:$Q,Ma_KH!P$1,0))</f>
        <v>CÔNG TY TNHH BÁN LẺ FUJIMART VIỆT NAM</v>
      </c>
      <c r="AF2928" s="3" t="str">
        <f>VLOOKUP(A2928,Ma_KH!A:Q,Ma_KH!J$1,0)</f>
        <v>Vũ Anh Tuấn</v>
      </c>
    </row>
    <row r="2929" spans="1:32">
      <c r="A2929" s="242" t="s">
        <v>184</v>
      </c>
      <c r="B2929" s="242" t="s">
        <v>5155</v>
      </c>
      <c r="C2929" s="90">
        <v>45805</v>
      </c>
      <c r="D2929" s="91" t="s">
        <v>19776</v>
      </c>
      <c r="E2929" s="318">
        <v>45805</v>
      </c>
      <c r="F2929" s="242" t="s">
        <v>20736</v>
      </c>
      <c r="G2929" s="242" t="s">
        <v>5205</v>
      </c>
      <c r="H2929" s="241">
        <v>1420794</v>
      </c>
      <c r="I2929" s="241">
        <v>0</v>
      </c>
      <c r="J2929" s="241">
        <v>113664</v>
      </c>
      <c r="K2929" s="241">
        <v>1534458</v>
      </c>
      <c r="L2929" s="8" t="s">
        <v>24</v>
      </c>
      <c r="M2929" s="21">
        <v>45833</v>
      </c>
      <c r="O2929" s="278">
        <f>IF(Table1[[#This Row],[Phân loại]]="Tồn đầu kỳ",Table1[[#This Row],[Tổng giá trị]],0)</f>
        <v>0</v>
      </c>
      <c r="P2929" s="8">
        <f>IF(Table1[[#This Row],[Số còn phải thu ĐK]]&lt;&gt;0,0,IF(Table1[[#This Row],[Phân loại]]="Bán hàng",Table1[[#This Row],[Tổng giá trị]],-Table1[[#This Row],[Tổng giá trị]]))</f>
        <v>1534458</v>
      </c>
      <c r="Q2929" s="278">
        <f t="shared" ref="Q2929:Q2942" si="544">IF(M2929&lt;&gt;"",IF(O2929&lt;&gt;0,O2929,P2929),0)</f>
        <v>1534458</v>
      </c>
      <c r="R2929" s="8">
        <f>Table1[[#This Row],[Số còn phải thu ĐK]]+Table1[[#This Row],[Giá Trị HD sau CK]]-Table1[[#This Row],[Số tiền đã thu]]</f>
        <v>0</v>
      </c>
      <c r="S2929" s="7">
        <f>IF(Table1[[#This Row],[Ngày hóa đơn]]&lt;&gt;"",Table1[[#This Row],[Ngày hóa đơn]],Table1[[#This Row],[Ngày hạch toán]])</f>
        <v>45805</v>
      </c>
      <c r="T2929" s="8">
        <v>30</v>
      </c>
      <c r="U2929" s="7">
        <f>IF(Table1[[#This Row],[Ngày tính CN]]="","",S2929+T2929)</f>
        <v>45835</v>
      </c>
      <c r="V2929" s="71">
        <f ca="1">IF(Table1[[#This Row],[Hạn thanh toán]]="","",IF((U2929-NOW())&lt;0,0,(U2929-NOW())))</f>
        <v>0</v>
      </c>
      <c r="W2929" s="278"/>
      <c r="X2929" s="278" t="str">
        <f t="shared" ref="X2929:X2942" ca="1" si="545">IF(OR($U2929="",$R2929=0),"",IF((U$4-NOW())&lt;0,-($U2929-NOW()),0))</f>
        <v/>
      </c>
      <c r="Y2929" s="3" t="str">
        <f t="shared" ref="Y2929:Y2942" si="546">IF(R2929=0,"Đã thanh toán",IF(X2929="","",IF(X2929&lt;=0,"Chưa đến hạn thanh toán",IF(X2929&lt;=30,"Nợ quá hạn 30 ngày",IF(X2929&lt;=60,"Nợ quá hạn từ 30 ngày đến 60 ngày",IF(X2929&lt;=90,"Nợ quá hạn từ 60 ngày đến 90 ngày",IF(X2929&lt;=120,"Nợ quá hạn từ 90 ngày đến 120 ngày","Nợ quá hạn hơn 120 ngày có khả năng mất thanh toán")))))))</f>
        <v>Đã thanh toán</v>
      </c>
      <c r="Z2929" s="250">
        <f>Table1[[#This Row],[Hạn thanh toán]]</f>
        <v>45835</v>
      </c>
      <c r="AA2929" s="250">
        <f>Table1[[#This Row],[Ngày Thanh toán]]</f>
        <v>45833</v>
      </c>
      <c r="AD2929" s="3" t="str">
        <f>IF(Table1[[#This Row],[Mã khách hàng]]="","",VLOOKUP($A2929,Ma_KH!$A:$Q,Ma_KH!O$1,0))</f>
        <v>BRG - FUJIMART</v>
      </c>
      <c r="AE2929" s="3" t="str">
        <f>IF(Table1[[#This Row],[Mã khách hàng]]="","",VLOOKUP($A2929,Ma_KH!$A:$Q,Ma_KH!P$1,0))</f>
        <v>CÔNG TY TNHH BÁN LẺ FUJIMART VIỆT NAM</v>
      </c>
      <c r="AF2929" s="3" t="str">
        <f>VLOOKUP(A2929,Ma_KH!A:Q,Ma_KH!J$1,0)</f>
        <v>Vũ Anh Tuấn</v>
      </c>
    </row>
    <row r="2930" spans="1:32">
      <c r="A2930" s="242" t="s">
        <v>184</v>
      </c>
      <c r="B2930" s="242" t="s">
        <v>5155</v>
      </c>
      <c r="C2930" s="90">
        <v>45806</v>
      </c>
      <c r="D2930" s="91" t="s">
        <v>19777</v>
      </c>
      <c r="E2930" s="318">
        <v>45806</v>
      </c>
      <c r="F2930" s="242" t="s">
        <v>20737</v>
      </c>
      <c r="G2930" s="242" t="s">
        <v>5190</v>
      </c>
      <c r="H2930" s="241">
        <v>558072</v>
      </c>
      <c r="I2930" s="241">
        <v>0</v>
      </c>
      <c r="J2930" s="241">
        <v>44646</v>
      </c>
      <c r="K2930" s="241">
        <v>602718</v>
      </c>
      <c r="L2930" s="8" t="s">
        <v>24</v>
      </c>
      <c r="M2930" s="21">
        <v>45833</v>
      </c>
      <c r="O2930" s="278">
        <f>IF(Table1[[#This Row],[Phân loại]]="Tồn đầu kỳ",Table1[[#This Row],[Tổng giá trị]],0)</f>
        <v>0</v>
      </c>
      <c r="P2930" s="8">
        <f>IF(Table1[[#This Row],[Số còn phải thu ĐK]]&lt;&gt;0,0,IF(Table1[[#This Row],[Phân loại]]="Bán hàng",Table1[[#This Row],[Tổng giá trị]],-Table1[[#This Row],[Tổng giá trị]]))</f>
        <v>602718</v>
      </c>
      <c r="Q2930" s="278">
        <f t="shared" si="544"/>
        <v>602718</v>
      </c>
      <c r="R2930" s="8">
        <f>Table1[[#This Row],[Số còn phải thu ĐK]]+Table1[[#This Row],[Giá Trị HD sau CK]]-Table1[[#This Row],[Số tiền đã thu]]</f>
        <v>0</v>
      </c>
      <c r="S2930" s="7">
        <f>IF(Table1[[#This Row],[Ngày hóa đơn]]&lt;&gt;"",Table1[[#This Row],[Ngày hóa đơn]],Table1[[#This Row],[Ngày hạch toán]])</f>
        <v>45806</v>
      </c>
      <c r="T2930" s="8">
        <v>30</v>
      </c>
      <c r="U2930" s="7">
        <f>IF(Table1[[#This Row],[Ngày tính CN]]="","",S2930+T2930)</f>
        <v>45836</v>
      </c>
      <c r="V2930" s="71">
        <f ca="1">IF(Table1[[#This Row],[Hạn thanh toán]]="","",IF((U2930-NOW())&lt;0,0,(U2930-NOW())))</f>
        <v>0</v>
      </c>
      <c r="W2930" s="278"/>
      <c r="X2930" s="278" t="str">
        <f t="shared" ca="1" si="545"/>
        <v/>
      </c>
      <c r="Y2930" s="3" t="str">
        <f t="shared" si="546"/>
        <v>Đã thanh toán</v>
      </c>
      <c r="Z2930" s="250">
        <f>Table1[[#This Row],[Hạn thanh toán]]</f>
        <v>45836</v>
      </c>
      <c r="AA2930" s="250">
        <f>Table1[[#This Row],[Ngày Thanh toán]]</f>
        <v>45833</v>
      </c>
      <c r="AD2930" s="3" t="str">
        <f>IF(Table1[[#This Row],[Mã khách hàng]]="","",VLOOKUP($A2930,Ma_KH!$A:$Q,Ma_KH!O$1,0))</f>
        <v>BRG - FUJIMART</v>
      </c>
      <c r="AE2930" s="3" t="str">
        <f>IF(Table1[[#This Row],[Mã khách hàng]]="","",VLOOKUP($A2930,Ma_KH!$A:$Q,Ma_KH!P$1,0))</f>
        <v>CÔNG TY TNHH BÁN LẺ FUJIMART VIỆT NAM</v>
      </c>
      <c r="AF2930" s="3" t="str">
        <f>VLOOKUP(A2930,Ma_KH!A:Q,Ma_KH!J$1,0)</f>
        <v>Vũ Anh Tuấn</v>
      </c>
    </row>
    <row r="2931" spans="1:32">
      <c r="A2931" s="242" t="s">
        <v>184</v>
      </c>
      <c r="B2931" s="242" t="s">
        <v>5155</v>
      </c>
      <c r="C2931" s="90">
        <v>45806</v>
      </c>
      <c r="D2931" s="91" t="s">
        <v>19778</v>
      </c>
      <c r="E2931" s="318">
        <v>45806</v>
      </c>
      <c r="F2931" s="242" t="s">
        <v>20738</v>
      </c>
      <c r="G2931" s="242" t="s">
        <v>5218</v>
      </c>
      <c r="H2931" s="241">
        <v>1585180</v>
      </c>
      <c r="I2931" s="241">
        <v>0</v>
      </c>
      <c r="J2931" s="241">
        <v>126814</v>
      </c>
      <c r="K2931" s="241">
        <v>1711994</v>
      </c>
      <c r="L2931" s="8" t="s">
        <v>24</v>
      </c>
      <c r="M2931" s="21">
        <v>45833</v>
      </c>
      <c r="O2931" s="278">
        <f>IF(Table1[[#This Row],[Phân loại]]="Tồn đầu kỳ",Table1[[#This Row],[Tổng giá trị]],0)</f>
        <v>0</v>
      </c>
      <c r="P2931" s="8">
        <f>IF(Table1[[#This Row],[Số còn phải thu ĐK]]&lt;&gt;0,0,IF(Table1[[#This Row],[Phân loại]]="Bán hàng",Table1[[#This Row],[Tổng giá trị]],-Table1[[#This Row],[Tổng giá trị]]))</f>
        <v>1711994</v>
      </c>
      <c r="Q2931" s="278">
        <f t="shared" si="544"/>
        <v>1711994</v>
      </c>
      <c r="R2931" s="8">
        <f>Table1[[#This Row],[Số còn phải thu ĐK]]+Table1[[#This Row],[Giá Trị HD sau CK]]-Table1[[#This Row],[Số tiền đã thu]]</f>
        <v>0</v>
      </c>
      <c r="S2931" s="7">
        <f>IF(Table1[[#This Row],[Ngày hóa đơn]]&lt;&gt;"",Table1[[#This Row],[Ngày hóa đơn]],Table1[[#This Row],[Ngày hạch toán]])</f>
        <v>45806</v>
      </c>
      <c r="T2931" s="8">
        <v>30</v>
      </c>
      <c r="U2931" s="7">
        <f>IF(Table1[[#This Row],[Ngày tính CN]]="","",S2931+T2931)</f>
        <v>45836</v>
      </c>
      <c r="V2931" s="71">
        <f ca="1">IF(Table1[[#This Row],[Hạn thanh toán]]="","",IF((U2931-NOW())&lt;0,0,(U2931-NOW())))</f>
        <v>0</v>
      </c>
      <c r="W2931" s="278"/>
      <c r="X2931" s="278" t="str">
        <f t="shared" ca="1" si="545"/>
        <v/>
      </c>
      <c r="Y2931" s="3" t="str">
        <f t="shared" si="546"/>
        <v>Đã thanh toán</v>
      </c>
      <c r="Z2931" s="250">
        <f>Table1[[#This Row],[Hạn thanh toán]]</f>
        <v>45836</v>
      </c>
      <c r="AA2931" s="250">
        <f>Table1[[#This Row],[Ngày Thanh toán]]</f>
        <v>45833</v>
      </c>
      <c r="AD2931" s="3" t="str">
        <f>IF(Table1[[#This Row],[Mã khách hàng]]="","",VLOOKUP($A2931,Ma_KH!$A:$Q,Ma_KH!O$1,0))</f>
        <v>BRG - FUJIMART</v>
      </c>
      <c r="AE2931" s="3" t="str">
        <f>IF(Table1[[#This Row],[Mã khách hàng]]="","",VLOOKUP($A2931,Ma_KH!$A:$Q,Ma_KH!P$1,0))</f>
        <v>CÔNG TY TNHH BÁN LẺ FUJIMART VIỆT NAM</v>
      </c>
      <c r="AF2931" s="3" t="str">
        <f>VLOOKUP(A2931,Ma_KH!A:Q,Ma_KH!J$1,0)</f>
        <v>Vũ Anh Tuấn</v>
      </c>
    </row>
    <row r="2932" spans="1:32">
      <c r="A2932" s="242" t="s">
        <v>184</v>
      </c>
      <c r="B2932" s="242" t="s">
        <v>5155</v>
      </c>
      <c r="C2932" s="90">
        <v>45807</v>
      </c>
      <c r="D2932" s="91" t="s">
        <v>19779</v>
      </c>
      <c r="E2932" s="318">
        <v>45807</v>
      </c>
      <c r="F2932" s="242" t="s">
        <v>20739</v>
      </c>
      <c r="G2932" s="242" t="s">
        <v>5323</v>
      </c>
      <c r="H2932" s="241">
        <v>1215824</v>
      </c>
      <c r="I2932" s="241">
        <v>0</v>
      </c>
      <c r="J2932" s="241">
        <v>97266</v>
      </c>
      <c r="K2932" s="241">
        <v>1313090</v>
      </c>
      <c r="L2932" s="8" t="s">
        <v>24</v>
      </c>
      <c r="M2932" s="21">
        <v>45863</v>
      </c>
      <c r="O2932" s="278">
        <f>IF(Table1[[#This Row],[Phân loại]]="Tồn đầu kỳ",Table1[[#This Row],[Tổng giá trị]],0)</f>
        <v>0</v>
      </c>
      <c r="P2932" s="8">
        <f>IF(Table1[[#This Row],[Số còn phải thu ĐK]]&lt;&gt;0,0,IF(Table1[[#This Row],[Phân loại]]="Bán hàng",Table1[[#This Row],[Tổng giá trị]],-Table1[[#This Row],[Tổng giá trị]]))</f>
        <v>1313090</v>
      </c>
      <c r="Q2932" s="278">
        <f t="shared" si="544"/>
        <v>1313090</v>
      </c>
      <c r="R2932" s="8">
        <f>Table1[[#This Row],[Số còn phải thu ĐK]]+Table1[[#This Row],[Giá Trị HD sau CK]]-Table1[[#This Row],[Số tiền đã thu]]</f>
        <v>0</v>
      </c>
      <c r="S2932" s="7">
        <f>IF(Table1[[#This Row],[Ngày hóa đơn]]&lt;&gt;"",Table1[[#This Row],[Ngày hóa đơn]],Table1[[#This Row],[Ngày hạch toán]])</f>
        <v>45807</v>
      </c>
      <c r="T2932" s="8">
        <v>30</v>
      </c>
      <c r="U2932" s="7">
        <f>IF(Table1[[#This Row],[Ngày tính CN]]="","",S2932+T2932)</f>
        <v>45837</v>
      </c>
      <c r="V2932" s="71">
        <f ca="1">IF(Table1[[#This Row],[Hạn thanh toán]]="","",IF((U2932-NOW())&lt;0,0,(U2932-NOW())))</f>
        <v>0</v>
      </c>
      <c r="W2932" s="278"/>
      <c r="X2932" s="278" t="str">
        <f t="shared" ca="1" si="545"/>
        <v/>
      </c>
      <c r="Y2932" s="3" t="str">
        <f t="shared" si="546"/>
        <v>Đã thanh toán</v>
      </c>
      <c r="Z2932" s="250">
        <f>Table1[[#This Row],[Hạn thanh toán]]</f>
        <v>45837</v>
      </c>
      <c r="AA2932" s="250">
        <f>Table1[[#This Row],[Ngày Thanh toán]]</f>
        <v>45863</v>
      </c>
      <c r="AD2932" s="3" t="str">
        <f>IF(Table1[[#This Row],[Mã khách hàng]]="","",VLOOKUP($A2932,Ma_KH!$A:$Q,Ma_KH!O$1,0))</f>
        <v>BRG - FUJIMART</v>
      </c>
      <c r="AE2932" s="3" t="str">
        <f>IF(Table1[[#This Row],[Mã khách hàng]]="","",VLOOKUP($A2932,Ma_KH!$A:$Q,Ma_KH!P$1,0))</f>
        <v>CÔNG TY TNHH BÁN LẺ FUJIMART VIỆT NAM</v>
      </c>
      <c r="AF2932" s="3" t="str">
        <f>VLOOKUP(A2932,Ma_KH!A:Q,Ma_KH!J$1,0)</f>
        <v>Vũ Anh Tuấn</v>
      </c>
    </row>
    <row r="2933" spans="1:32">
      <c r="A2933" s="242" t="s">
        <v>184</v>
      </c>
      <c r="B2933" s="242" t="s">
        <v>5155</v>
      </c>
      <c r="C2933" s="90">
        <v>45807</v>
      </c>
      <c r="D2933" s="91" t="s">
        <v>19780</v>
      </c>
      <c r="E2933" s="318">
        <v>45807</v>
      </c>
      <c r="F2933" s="242" t="s">
        <v>20740</v>
      </c>
      <c r="G2933" s="242" t="s">
        <v>5186</v>
      </c>
      <c r="H2933" s="241">
        <v>1131130</v>
      </c>
      <c r="I2933" s="241">
        <v>0</v>
      </c>
      <c r="J2933" s="241">
        <v>90490</v>
      </c>
      <c r="K2933" s="241">
        <v>1221620</v>
      </c>
      <c r="L2933" s="8" t="s">
        <v>24</v>
      </c>
      <c r="M2933" s="21">
        <v>45863</v>
      </c>
      <c r="O2933" s="278">
        <f>IF(Table1[[#This Row],[Phân loại]]="Tồn đầu kỳ",Table1[[#This Row],[Tổng giá trị]],0)</f>
        <v>0</v>
      </c>
      <c r="P2933" s="8">
        <f>IF(Table1[[#This Row],[Số còn phải thu ĐK]]&lt;&gt;0,0,IF(Table1[[#This Row],[Phân loại]]="Bán hàng",Table1[[#This Row],[Tổng giá trị]],-Table1[[#This Row],[Tổng giá trị]]))</f>
        <v>1221620</v>
      </c>
      <c r="Q2933" s="278">
        <f t="shared" si="544"/>
        <v>1221620</v>
      </c>
      <c r="R2933" s="8">
        <f>Table1[[#This Row],[Số còn phải thu ĐK]]+Table1[[#This Row],[Giá Trị HD sau CK]]-Table1[[#This Row],[Số tiền đã thu]]</f>
        <v>0</v>
      </c>
      <c r="S2933" s="7">
        <f>IF(Table1[[#This Row],[Ngày hóa đơn]]&lt;&gt;"",Table1[[#This Row],[Ngày hóa đơn]],Table1[[#This Row],[Ngày hạch toán]])</f>
        <v>45807</v>
      </c>
      <c r="T2933" s="8">
        <v>30</v>
      </c>
      <c r="U2933" s="7">
        <f>IF(Table1[[#This Row],[Ngày tính CN]]="","",S2933+T2933)</f>
        <v>45837</v>
      </c>
      <c r="V2933" s="71">
        <f ca="1">IF(Table1[[#This Row],[Hạn thanh toán]]="","",IF((U2933-NOW())&lt;0,0,(U2933-NOW())))</f>
        <v>0</v>
      </c>
      <c r="W2933" s="278"/>
      <c r="X2933" s="278" t="str">
        <f t="shared" ca="1" si="545"/>
        <v/>
      </c>
      <c r="Y2933" s="3" t="str">
        <f t="shared" si="546"/>
        <v>Đã thanh toán</v>
      </c>
      <c r="Z2933" s="250">
        <f>Table1[[#This Row],[Hạn thanh toán]]</f>
        <v>45837</v>
      </c>
      <c r="AA2933" s="250">
        <f>Table1[[#This Row],[Ngày Thanh toán]]</f>
        <v>45863</v>
      </c>
      <c r="AD2933" s="3" t="str">
        <f>IF(Table1[[#This Row],[Mã khách hàng]]="","",VLOOKUP($A2933,Ma_KH!$A:$Q,Ma_KH!O$1,0))</f>
        <v>BRG - FUJIMART</v>
      </c>
      <c r="AE2933" s="3" t="str">
        <f>IF(Table1[[#This Row],[Mã khách hàng]]="","",VLOOKUP($A2933,Ma_KH!$A:$Q,Ma_KH!P$1,0))</f>
        <v>CÔNG TY TNHH BÁN LẺ FUJIMART VIỆT NAM</v>
      </c>
      <c r="AF2933" s="3" t="str">
        <f>VLOOKUP(A2933,Ma_KH!A:Q,Ma_KH!J$1,0)</f>
        <v>Vũ Anh Tuấn</v>
      </c>
    </row>
    <row r="2934" spans="1:32">
      <c r="A2934" s="242" t="s">
        <v>184</v>
      </c>
      <c r="B2934" s="242" t="s">
        <v>5155</v>
      </c>
      <c r="C2934" s="90">
        <v>45810</v>
      </c>
      <c r="D2934" s="91" t="s">
        <v>19781</v>
      </c>
      <c r="E2934" s="318">
        <v>45810</v>
      </c>
      <c r="F2934" s="242" t="s">
        <v>20741</v>
      </c>
      <c r="G2934" s="242" t="s">
        <v>5176</v>
      </c>
      <c r="H2934" s="241">
        <v>2092770</v>
      </c>
      <c r="I2934" s="241">
        <v>0</v>
      </c>
      <c r="J2934" s="241">
        <v>167422</v>
      </c>
      <c r="K2934" s="241">
        <v>2260192</v>
      </c>
      <c r="L2934" s="8" t="s">
        <v>24</v>
      </c>
      <c r="M2934" s="21">
        <v>45863</v>
      </c>
      <c r="O2934" s="278">
        <f>IF(Table1[[#This Row],[Phân loại]]="Tồn đầu kỳ",Table1[[#This Row],[Tổng giá trị]],0)</f>
        <v>0</v>
      </c>
      <c r="P2934" s="8">
        <f>IF(Table1[[#This Row],[Số còn phải thu ĐK]]&lt;&gt;0,0,IF(Table1[[#This Row],[Phân loại]]="Bán hàng",Table1[[#This Row],[Tổng giá trị]],-Table1[[#This Row],[Tổng giá trị]]))</f>
        <v>2260192</v>
      </c>
      <c r="Q2934" s="278">
        <f t="shared" si="544"/>
        <v>2260192</v>
      </c>
      <c r="R2934" s="8">
        <f>Table1[[#This Row],[Số còn phải thu ĐK]]+Table1[[#This Row],[Giá Trị HD sau CK]]-Table1[[#This Row],[Số tiền đã thu]]</f>
        <v>0</v>
      </c>
      <c r="S2934" s="7">
        <f>IF(Table1[[#This Row],[Ngày hóa đơn]]&lt;&gt;"",Table1[[#This Row],[Ngày hóa đơn]],Table1[[#This Row],[Ngày hạch toán]])</f>
        <v>45810</v>
      </c>
      <c r="T2934" s="8">
        <v>30</v>
      </c>
      <c r="U2934" s="7">
        <f>IF(Table1[[#This Row],[Ngày tính CN]]="","",S2934+T2934)</f>
        <v>45840</v>
      </c>
      <c r="V2934" s="71">
        <f ca="1">IF(Table1[[#This Row],[Hạn thanh toán]]="","",IF((U2934-NOW())&lt;0,0,(U2934-NOW())))</f>
        <v>0</v>
      </c>
      <c r="W2934" s="278"/>
      <c r="X2934" s="278" t="str">
        <f t="shared" ca="1" si="545"/>
        <v/>
      </c>
      <c r="Y2934" s="3" t="str">
        <f t="shared" si="546"/>
        <v>Đã thanh toán</v>
      </c>
      <c r="Z2934" s="250">
        <f>Table1[[#This Row],[Hạn thanh toán]]</f>
        <v>45840</v>
      </c>
      <c r="AA2934" s="250">
        <f>Table1[[#This Row],[Ngày Thanh toán]]</f>
        <v>45863</v>
      </c>
      <c r="AD2934" s="3" t="str">
        <f>IF(Table1[[#This Row],[Mã khách hàng]]="","",VLOOKUP($A2934,Ma_KH!$A:$Q,Ma_KH!O$1,0))</f>
        <v>BRG - FUJIMART</v>
      </c>
      <c r="AE2934" s="3" t="str">
        <f>IF(Table1[[#This Row],[Mã khách hàng]]="","",VLOOKUP($A2934,Ma_KH!$A:$Q,Ma_KH!P$1,0))</f>
        <v>CÔNG TY TNHH BÁN LẺ FUJIMART VIỆT NAM</v>
      </c>
      <c r="AF2934" s="3" t="str">
        <f>VLOOKUP(A2934,Ma_KH!A:Q,Ma_KH!J$1,0)</f>
        <v>Vũ Anh Tuấn</v>
      </c>
    </row>
    <row r="2935" spans="1:32">
      <c r="A2935" s="242" t="s">
        <v>184</v>
      </c>
      <c r="B2935" s="242" t="s">
        <v>5155</v>
      </c>
      <c r="C2935" s="90">
        <v>45810</v>
      </c>
      <c r="D2935" s="91" t="s">
        <v>19782</v>
      </c>
      <c r="E2935" s="318">
        <v>45810</v>
      </c>
      <c r="F2935" s="242" t="s">
        <v>20742</v>
      </c>
      <c r="G2935" s="242" t="s">
        <v>21319</v>
      </c>
      <c r="H2935" s="241">
        <v>3206992</v>
      </c>
      <c r="I2935" s="241">
        <v>320700</v>
      </c>
      <c r="J2935" s="241">
        <v>230903</v>
      </c>
      <c r="K2935" s="241">
        <v>3117195</v>
      </c>
      <c r="L2935" s="8" t="s">
        <v>24</v>
      </c>
      <c r="M2935" s="21">
        <v>45863</v>
      </c>
      <c r="O2935" s="278">
        <f>IF(Table1[[#This Row],[Phân loại]]="Tồn đầu kỳ",Table1[[#This Row],[Tổng giá trị]],0)</f>
        <v>0</v>
      </c>
      <c r="P2935" s="8">
        <f>IF(Table1[[#This Row],[Số còn phải thu ĐK]]&lt;&gt;0,0,IF(Table1[[#This Row],[Phân loại]]="Bán hàng",Table1[[#This Row],[Tổng giá trị]],-Table1[[#This Row],[Tổng giá trị]]))</f>
        <v>3117195</v>
      </c>
      <c r="Q2935" s="278">
        <f t="shared" si="544"/>
        <v>3117195</v>
      </c>
      <c r="R2935" s="8">
        <f>Table1[[#This Row],[Số còn phải thu ĐK]]+Table1[[#This Row],[Giá Trị HD sau CK]]-Table1[[#This Row],[Số tiền đã thu]]</f>
        <v>0</v>
      </c>
      <c r="S2935" s="7">
        <f>IF(Table1[[#This Row],[Ngày hóa đơn]]&lt;&gt;"",Table1[[#This Row],[Ngày hóa đơn]],Table1[[#This Row],[Ngày hạch toán]])</f>
        <v>45810</v>
      </c>
      <c r="T2935" s="8">
        <v>30</v>
      </c>
      <c r="U2935" s="7">
        <f>IF(Table1[[#This Row],[Ngày tính CN]]="","",S2935+T2935)</f>
        <v>45840</v>
      </c>
      <c r="V2935" s="71">
        <f ca="1">IF(Table1[[#This Row],[Hạn thanh toán]]="","",IF((U2935-NOW())&lt;0,0,(U2935-NOW())))</f>
        <v>0</v>
      </c>
      <c r="W2935" s="278"/>
      <c r="X2935" s="278" t="str">
        <f t="shared" ca="1" si="545"/>
        <v/>
      </c>
      <c r="Y2935" s="3" t="str">
        <f t="shared" si="546"/>
        <v>Đã thanh toán</v>
      </c>
      <c r="Z2935" s="250">
        <f>Table1[[#This Row],[Hạn thanh toán]]</f>
        <v>45840</v>
      </c>
      <c r="AA2935" s="250">
        <f>Table1[[#This Row],[Ngày Thanh toán]]</f>
        <v>45863</v>
      </c>
      <c r="AD2935" s="3" t="str">
        <f>IF(Table1[[#This Row],[Mã khách hàng]]="","",VLOOKUP($A2935,Ma_KH!$A:$Q,Ma_KH!O$1,0))</f>
        <v>BRG - FUJIMART</v>
      </c>
      <c r="AE2935" s="3" t="str">
        <f>IF(Table1[[#This Row],[Mã khách hàng]]="","",VLOOKUP($A2935,Ma_KH!$A:$Q,Ma_KH!P$1,0))</f>
        <v>CÔNG TY TNHH BÁN LẺ FUJIMART VIỆT NAM</v>
      </c>
      <c r="AF2935" s="3" t="str">
        <f>VLOOKUP(A2935,Ma_KH!A:Q,Ma_KH!J$1,0)</f>
        <v>Vũ Anh Tuấn</v>
      </c>
    </row>
    <row r="2936" spans="1:32">
      <c r="A2936" s="242" t="s">
        <v>184</v>
      </c>
      <c r="B2936" s="242" t="s">
        <v>5155</v>
      </c>
      <c r="C2936" s="90">
        <v>45810</v>
      </c>
      <c r="D2936" s="91" t="s">
        <v>19783</v>
      </c>
      <c r="E2936" s="318">
        <v>45810</v>
      </c>
      <c r="F2936" s="242" t="s">
        <v>20743</v>
      </c>
      <c r="G2936" s="242" t="s">
        <v>5241</v>
      </c>
      <c r="H2936" s="241">
        <v>1680014</v>
      </c>
      <c r="I2936" s="241">
        <v>0</v>
      </c>
      <c r="J2936" s="241">
        <v>134401</v>
      </c>
      <c r="K2936" s="241">
        <v>1814415</v>
      </c>
      <c r="L2936" s="8" t="s">
        <v>24</v>
      </c>
      <c r="M2936" s="21">
        <v>45863</v>
      </c>
      <c r="O2936" s="278">
        <f>IF(Table1[[#This Row],[Phân loại]]="Tồn đầu kỳ",Table1[[#This Row],[Tổng giá trị]],0)</f>
        <v>0</v>
      </c>
      <c r="P2936" s="8">
        <f>IF(Table1[[#This Row],[Số còn phải thu ĐK]]&lt;&gt;0,0,IF(Table1[[#This Row],[Phân loại]]="Bán hàng",Table1[[#This Row],[Tổng giá trị]],-Table1[[#This Row],[Tổng giá trị]]))</f>
        <v>1814415</v>
      </c>
      <c r="Q2936" s="278">
        <f t="shared" si="544"/>
        <v>1814415</v>
      </c>
      <c r="R2936" s="8">
        <f>Table1[[#This Row],[Số còn phải thu ĐK]]+Table1[[#This Row],[Giá Trị HD sau CK]]-Table1[[#This Row],[Số tiền đã thu]]</f>
        <v>0</v>
      </c>
      <c r="S2936" s="7">
        <f>IF(Table1[[#This Row],[Ngày hóa đơn]]&lt;&gt;"",Table1[[#This Row],[Ngày hóa đơn]],Table1[[#This Row],[Ngày hạch toán]])</f>
        <v>45810</v>
      </c>
      <c r="T2936" s="8">
        <v>30</v>
      </c>
      <c r="U2936" s="7">
        <f>IF(Table1[[#This Row],[Ngày tính CN]]="","",S2936+T2936)</f>
        <v>45840</v>
      </c>
      <c r="V2936" s="71">
        <f ca="1">IF(Table1[[#This Row],[Hạn thanh toán]]="","",IF((U2936-NOW())&lt;0,0,(U2936-NOW())))</f>
        <v>0</v>
      </c>
      <c r="W2936" s="278"/>
      <c r="X2936" s="278" t="str">
        <f t="shared" ca="1" si="545"/>
        <v/>
      </c>
      <c r="Y2936" s="3" t="str">
        <f t="shared" si="546"/>
        <v>Đã thanh toán</v>
      </c>
      <c r="Z2936" s="250">
        <f>Table1[[#This Row],[Hạn thanh toán]]</f>
        <v>45840</v>
      </c>
      <c r="AA2936" s="250">
        <f>Table1[[#This Row],[Ngày Thanh toán]]</f>
        <v>45863</v>
      </c>
      <c r="AD2936" s="3" t="str">
        <f>IF(Table1[[#This Row],[Mã khách hàng]]="","",VLOOKUP($A2936,Ma_KH!$A:$Q,Ma_KH!O$1,0))</f>
        <v>BRG - FUJIMART</v>
      </c>
      <c r="AE2936" s="3" t="str">
        <f>IF(Table1[[#This Row],[Mã khách hàng]]="","",VLOOKUP($A2936,Ma_KH!$A:$Q,Ma_KH!P$1,0))</f>
        <v>CÔNG TY TNHH BÁN LẺ FUJIMART VIỆT NAM</v>
      </c>
      <c r="AF2936" s="3" t="str">
        <f>VLOOKUP(A2936,Ma_KH!A:Q,Ma_KH!J$1,0)</f>
        <v>Vũ Anh Tuấn</v>
      </c>
    </row>
    <row r="2937" spans="1:32">
      <c r="A2937" s="242" t="s">
        <v>184</v>
      </c>
      <c r="B2937" s="242" t="s">
        <v>5155</v>
      </c>
      <c r="C2937" s="90">
        <v>45810</v>
      </c>
      <c r="D2937" s="91" t="s">
        <v>19784</v>
      </c>
      <c r="E2937" s="318">
        <v>45810</v>
      </c>
      <c r="F2937" s="242" t="s">
        <v>20744</v>
      </c>
      <c r="G2937" s="242" t="s">
        <v>5266</v>
      </c>
      <c r="H2937" s="241">
        <v>561538</v>
      </c>
      <c r="I2937" s="241">
        <v>0</v>
      </c>
      <c r="J2937" s="241">
        <v>44923</v>
      </c>
      <c r="K2937" s="241">
        <v>606461</v>
      </c>
      <c r="L2937" s="8" t="s">
        <v>24</v>
      </c>
      <c r="M2937" s="21">
        <v>45863</v>
      </c>
      <c r="O2937" s="278">
        <f>IF(Table1[[#This Row],[Phân loại]]="Tồn đầu kỳ",Table1[[#This Row],[Tổng giá trị]],0)</f>
        <v>0</v>
      </c>
      <c r="P2937" s="8">
        <f>IF(Table1[[#This Row],[Số còn phải thu ĐK]]&lt;&gt;0,0,IF(Table1[[#This Row],[Phân loại]]="Bán hàng",Table1[[#This Row],[Tổng giá trị]],-Table1[[#This Row],[Tổng giá trị]]))</f>
        <v>606461</v>
      </c>
      <c r="Q2937" s="278">
        <f t="shared" si="544"/>
        <v>606461</v>
      </c>
      <c r="R2937" s="8">
        <f>Table1[[#This Row],[Số còn phải thu ĐK]]+Table1[[#This Row],[Giá Trị HD sau CK]]-Table1[[#This Row],[Số tiền đã thu]]</f>
        <v>0</v>
      </c>
      <c r="S2937" s="7">
        <f>IF(Table1[[#This Row],[Ngày hóa đơn]]&lt;&gt;"",Table1[[#This Row],[Ngày hóa đơn]],Table1[[#This Row],[Ngày hạch toán]])</f>
        <v>45810</v>
      </c>
      <c r="T2937" s="8">
        <v>30</v>
      </c>
      <c r="U2937" s="7">
        <f>IF(Table1[[#This Row],[Ngày tính CN]]="","",S2937+T2937)</f>
        <v>45840</v>
      </c>
      <c r="V2937" s="71">
        <f ca="1">IF(Table1[[#This Row],[Hạn thanh toán]]="","",IF((U2937-NOW())&lt;0,0,(U2937-NOW())))</f>
        <v>0</v>
      </c>
      <c r="W2937" s="278"/>
      <c r="X2937" s="278" t="str">
        <f t="shared" ca="1" si="545"/>
        <v/>
      </c>
      <c r="Y2937" s="3" t="str">
        <f t="shared" si="546"/>
        <v>Đã thanh toán</v>
      </c>
      <c r="Z2937" s="250">
        <f>Table1[[#This Row],[Hạn thanh toán]]</f>
        <v>45840</v>
      </c>
      <c r="AA2937" s="250">
        <f>Table1[[#This Row],[Ngày Thanh toán]]</f>
        <v>45863</v>
      </c>
      <c r="AD2937" s="3" t="str">
        <f>IF(Table1[[#This Row],[Mã khách hàng]]="","",VLOOKUP($A2937,Ma_KH!$A:$Q,Ma_KH!O$1,0))</f>
        <v>BRG - FUJIMART</v>
      </c>
      <c r="AE2937" s="3" t="str">
        <f>IF(Table1[[#This Row],[Mã khách hàng]]="","",VLOOKUP($A2937,Ma_KH!$A:$Q,Ma_KH!P$1,0))</f>
        <v>CÔNG TY TNHH BÁN LẺ FUJIMART VIỆT NAM</v>
      </c>
      <c r="AF2937" s="3" t="str">
        <f>VLOOKUP(A2937,Ma_KH!A:Q,Ma_KH!J$1,0)</f>
        <v>Vũ Anh Tuấn</v>
      </c>
    </row>
    <row r="2938" spans="1:32">
      <c r="A2938" s="242" t="s">
        <v>184</v>
      </c>
      <c r="B2938" s="242" t="s">
        <v>5155</v>
      </c>
      <c r="C2938" s="90">
        <v>45810</v>
      </c>
      <c r="D2938" s="91" t="s">
        <v>19785</v>
      </c>
      <c r="E2938" s="318">
        <v>45810</v>
      </c>
      <c r="F2938" s="242" t="s">
        <v>20745</v>
      </c>
      <c r="G2938" s="242" t="s">
        <v>5182</v>
      </c>
      <c r="H2938" s="241">
        <v>3268035</v>
      </c>
      <c r="I2938" s="241">
        <v>0</v>
      </c>
      <c r="J2938" s="241">
        <v>261443</v>
      </c>
      <c r="K2938" s="241">
        <v>3529478</v>
      </c>
      <c r="L2938" s="8" t="s">
        <v>24</v>
      </c>
      <c r="M2938" s="21">
        <v>45863</v>
      </c>
      <c r="O2938" s="278">
        <f>IF(Table1[[#This Row],[Phân loại]]="Tồn đầu kỳ",Table1[[#This Row],[Tổng giá trị]],0)</f>
        <v>0</v>
      </c>
      <c r="P2938" s="8">
        <f>IF(Table1[[#This Row],[Số còn phải thu ĐK]]&lt;&gt;0,0,IF(Table1[[#This Row],[Phân loại]]="Bán hàng",Table1[[#This Row],[Tổng giá trị]],-Table1[[#This Row],[Tổng giá trị]]))</f>
        <v>3529478</v>
      </c>
      <c r="Q2938" s="278">
        <f t="shared" si="544"/>
        <v>3529478</v>
      </c>
      <c r="R2938" s="8">
        <f>Table1[[#This Row],[Số còn phải thu ĐK]]+Table1[[#This Row],[Giá Trị HD sau CK]]-Table1[[#This Row],[Số tiền đã thu]]</f>
        <v>0</v>
      </c>
      <c r="S2938" s="7">
        <f>IF(Table1[[#This Row],[Ngày hóa đơn]]&lt;&gt;"",Table1[[#This Row],[Ngày hóa đơn]],Table1[[#This Row],[Ngày hạch toán]])</f>
        <v>45810</v>
      </c>
      <c r="T2938" s="8">
        <v>30</v>
      </c>
      <c r="U2938" s="7">
        <f>IF(Table1[[#This Row],[Ngày tính CN]]="","",S2938+T2938)</f>
        <v>45840</v>
      </c>
      <c r="V2938" s="71">
        <f ca="1">IF(Table1[[#This Row],[Hạn thanh toán]]="","",IF((U2938-NOW())&lt;0,0,(U2938-NOW())))</f>
        <v>0</v>
      </c>
      <c r="W2938" s="278"/>
      <c r="X2938" s="278" t="str">
        <f t="shared" ca="1" si="545"/>
        <v/>
      </c>
      <c r="Y2938" s="3" t="str">
        <f t="shared" si="546"/>
        <v>Đã thanh toán</v>
      </c>
      <c r="Z2938" s="250">
        <f>Table1[[#This Row],[Hạn thanh toán]]</f>
        <v>45840</v>
      </c>
      <c r="AA2938" s="250">
        <f>Table1[[#This Row],[Ngày Thanh toán]]</f>
        <v>45863</v>
      </c>
      <c r="AD2938" s="3" t="str">
        <f>IF(Table1[[#This Row],[Mã khách hàng]]="","",VLOOKUP($A2938,Ma_KH!$A:$Q,Ma_KH!O$1,0))</f>
        <v>BRG - FUJIMART</v>
      </c>
      <c r="AE2938" s="3" t="str">
        <f>IF(Table1[[#This Row],[Mã khách hàng]]="","",VLOOKUP($A2938,Ma_KH!$A:$Q,Ma_KH!P$1,0))</f>
        <v>CÔNG TY TNHH BÁN LẺ FUJIMART VIỆT NAM</v>
      </c>
      <c r="AF2938" s="3" t="str">
        <f>VLOOKUP(A2938,Ma_KH!A:Q,Ma_KH!J$1,0)</f>
        <v>Vũ Anh Tuấn</v>
      </c>
    </row>
    <row r="2939" spans="1:32">
      <c r="A2939" s="242" t="s">
        <v>184</v>
      </c>
      <c r="B2939" s="242" t="s">
        <v>5155</v>
      </c>
      <c r="C2939" s="90">
        <v>45810</v>
      </c>
      <c r="D2939" s="91" t="s">
        <v>19786</v>
      </c>
      <c r="E2939" s="318">
        <v>45810</v>
      </c>
      <c r="F2939" s="242" t="s">
        <v>20746</v>
      </c>
      <c r="G2939" s="242" t="s">
        <v>5220</v>
      </c>
      <c r="H2939" s="241">
        <v>876320</v>
      </c>
      <c r="I2939" s="241">
        <v>0</v>
      </c>
      <c r="J2939" s="241">
        <v>70106</v>
      </c>
      <c r="K2939" s="241">
        <v>946426</v>
      </c>
      <c r="L2939" s="8" t="s">
        <v>24</v>
      </c>
      <c r="M2939" s="21">
        <v>45863</v>
      </c>
      <c r="O2939" s="278">
        <f>IF(Table1[[#This Row],[Phân loại]]="Tồn đầu kỳ",Table1[[#This Row],[Tổng giá trị]],0)</f>
        <v>0</v>
      </c>
      <c r="P2939" s="8">
        <f>IF(Table1[[#This Row],[Số còn phải thu ĐK]]&lt;&gt;0,0,IF(Table1[[#This Row],[Phân loại]]="Bán hàng",Table1[[#This Row],[Tổng giá trị]],-Table1[[#This Row],[Tổng giá trị]]))</f>
        <v>946426</v>
      </c>
      <c r="Q2939" s="278">
        <f t="shared" si="544"/>
        <v>946426</v>
      </c>
      <c r="R2939" s="8">
        <f>Table1[[#This Row],[Số còn phải thu ĐK]]+Table1[[#This Row],[Giá Trị HD sau CK]]-Table1[[#This Row],[Số tiền đã thu]]</f>
        <v>0</v>
      </c>
      <c r="S2939" s="7">
        <f>IF(Table1[[#This Row],[Ngày hóa đơn]]&lt;&gt;"",Table1[[#This Row],[Ngày hóa đơn]],Table1[[#This Row],[Ngày hạch toán]])</f>
        <v>45810</v>
      </c>
      <c r="T2939" s="8">
        <v>30</v>
      </c>
      <c r="U2939" s="7">
        <f>IF(Table1[[#This Row],[Ngày tính CN]]="","",S2939+T2939)</f>
        <v>45840</v>
      </c>
      <c r="V2939" s="71">
        <f ca="1">IF(Table1[[#This Row],[Hạn thanh toán]]="","",IF((U2939-NOW())&lt;0,0,(U2939-NOW())))</f>
        <v>0</v>
      </c>
      <c r="W2939" s="278"/>
      <c r="X2939" s="278" t="str">
        <f t="shared" ca="1" si="545"/>
        <v/>
      </c>
      <c r="Y2939" s="3" t="str">
        <f t="shared" si="546"/>
        <v>Đã thanh toán</v>
      </c>
      <c r="Z2939" s="250">
        <f>Table1[[#This Row],[Hạn thanh toán]]</f>
        <v>45840</v>
      </c>
      <c r="AA2939" s="250">
        <f>Table1[[#This Row],[Ngày Thanh toán]]</f>
        <v>45863</v>
      </c>
      <c r="AD2939" s="3" t="str">
        <f>IF(Table1[[#This Row],[Mã khách hàng]]="","",VLOOKUP($A2939,Ma_KH!$A:$Q,Ma_KH!O$1,0))</f>
        <v>BRG - FUJIMART</v>
      </c>
      <c r="AE2939" s="3" t="str">
        <f>IF(Table1[[#This Row],[Mã khách hàng]]="","",VLOOKUP($A2939,Ma_KH!$A:$Q,Ma_KH!P$1,0))</f>
        <v>CÔNG TY TNHH BÁN LẺ FUJIMART VIỆT NAM</v>
      </c>
      <c r="AF2939" s="3" t="str">
        <f>VLOOKUP(A2939,Ma_KH!A:Q,Ma_KH!J$1,0)</f>
        <v>Vũ Anh Tuấn</v>
      </c>
    </row>
    <row r="2940" spans="1:32">
      <c r="A2940" s="242" t="s">
        <v>184</v>
      </c>
      <c r="B2940" s="242" t="s">
        <v>5155</v>
      </c>
      <c r="C2940" s="90">
        <v>45811</v>
      </c>
      <c r="D2940" s="91" t="s">
        <v>19787</v>
      </c>
      <c r="E2940" s="318">
        <v>45811</v>
      </c>
      <c r="F2940" s="242" t="s">
        <v>20747</v>
      </c>
      <c r="G2940" s="242" t="s">
        <v>5207</v>
      </c>
      <c r="H2940" s="241">
        <v>2035842</v>
      </c>
      <c r="I2940" s="241">
        <v>0</v>
      </c>
      <c r="J2940" s="241">
        <v>162867</v>
      </c>
      <c r="K2940" s="241">
        <v>2198709</v>
      </c>
      <c r="L2940" s="8" t="s">
        <v>24</v>
      </c>
      <c r="M2940" s="21">
        <v>45863</v>
      </c>
      <c r="O2940" s="278">
        <f>IF(Table1[[#This Row],[Phân loại]]="Tồn đầu kỳ",Table1[[#This Row],[Tổng giá trị]],0)</f>
        <v>0</v>
      </c>
      <c r="P2940" s="8">
        <f>IF(Table1[[#This Row],[Số còn phải thu ĐK]]&lt;&gt;0,0,IF(Table1[[#This Row],[Phân loại]]="Bán hàng",Table1[[#This Row],[Tổng giá trị]],-Table1[[#This Row],[Tổng giá trị]]))</f>
        <v>2198709</v>
      </c>
      <c r="Q2940" s="278">
        <f t="shared" si="544"/>
        <v>2198709</v>
      </c>
      <c r="R2940" s="8">
        <f>Table1[[#This Row],[Số còn phải thu ĐK]]+Table1[[#This Row],[Giá Trị HD sau CK]]-Table1[[#This Row],[Số tiền đã thu]]</f>
        <v>0</v>
      </c>
      <c r="S2940" s="7">
        <f>IF(Table1[[#This Row],[Ngày hóa đơn]]&lt;&gt;"",Table1[[#This Row],[Ngày hóa đơn]],Table1[[#This Row],[Ngày hạch toán]])</f>
        <v>45811</v>
      </c>
      <c r="T2940" s="8">
        <v>30</v>
      </c>
      <c r="U2940" s="7">
        <f>IF(Table1[[#This Row],[Ngày tính CN]]="","",S2940+T2940)</f>
        <v>45841</v>
      </c>
      <c r="V2940" s="71">
        <f ca="1">IF(Table1[[#This Row],[Hạn thanh toán]]="","",IF((U2940-NOW())&lt;0,0,(U2940-NOW())))</f>
        <v>0</v>
      </c>
      <c r="W2940" s="278"/>
      <c r="X2940" s="278" t="str">
        <f t="shared" ca="1" si="545"/>
        <v/>
      </c>
      <c r="Y2940" s="3" t="str">
        <f t="shared" si="546"/>
        <v>Đã thanh toán</v>
      </c>
      <c r="Z2940" s="250">
        <f>Table1[[#This Row],[Hạn thanh toán]]</f>
        <v>45841</v>
      </c>
      <c r="AA2940" s="250">
        <f>Table1[[#This Row],[Ngày Thanh toán]]</f>
        <v>45863</v>
      </c>
      <c r="AD2940" s="3" t="str">
        <f>IF(Table1[[#This Row],[Mã khách hàng]]="","",VLOOKUP($A2940,Ma_KH!$A:$Q,Ma_KH!O$1,0))</f>
        <v>BRG - FUJIMART</v>
      </c>
      <c r="AE2940" s="3" t="str">
        <f>IF(Table1[[#This Row],[Mã khách hàng]]="","",VLOOKUP($A2940,Ma_KH!$A:$Q,Ma_KH!P$1,0))</f>
        <v>CÔNG TY TNHH BÁN LẺ FUJIMART VIỆT NAM</v>
      </c>
      <c r="AF2940" s="3" t="str">
        <f>VLOOKUP(A2940,Ma_KH!A:Q,Ma_KH!J$1,0)</f>
        <v>Vũ Anh Tuấn</v>
      </c>
    </row>
    <row r="2941" spans="1:32">
      <c r="A2941" s="242" t="s">
        <v>184</v>
      </c>
      <c r="B2941" s="242" t="s">
        <v>5155</v>
      </c>
      <c r="C2941" s="90">
        <v>45811</v>
      </c>
      <c r="D2941" s="91" t="s">
        <v>19788</v>
      </c>
      <c r="E2941" s="318">
        <v>45811</v>
      </c>
      <c r="F2941" s="242" t="s">
        <v>20748</v>
      </c>
      <c r="G2941" s="242" t="s">
        <v>5179</v>
      </c>
      <c r="H2941" s="241">
        <v>3487950</v>
      </c>
      <c r="I2941" s="241">
        <v>0</v>
      </c>
      <c r="J2941" s="241">
        <v>279036</v>
      </c>
      <c r="K2941" s="241">
        <v>3766986</v>
      </c>
      <c r="L2941" s="8" t="s">
        <v>24</v>
      </c>
      <c r="M2941" s="21">
        <v>45863</v>
      </c>
      <c r="O2941" s="278">
        <f>IF(Table1[[#This Row],[Phân loại]]="Tồn đầu kỳ",Table1[[#This Row],[Tổng giá trị]],0)</f>
        <v>0</v>
      </c>
      <c r="P2941" s="8">
        <f>IF(Table1[[#This Row],[Số còn phải thu ĐK]]&lt;&gt;0,0,IF(Table1[[#This Row],[Phân loại]]="Bán hàng",Table1[[#This Row],[Tổng giá trị]],-Table1[[#This Row],[Tổng giá trị]]))</f>
        <v>3766986</v>
      </c>
      <c r="Q2941" s="278">
        <f t="shared" si="544"/>
        <v>3766986</v>
      </c>
      <c r="R2941" s="8">
        <f>Table1[[#This Row],[Số còn phải thu ĐK]]+Table1[[#This Row],[Giá Trị HD sau CK]]-Table1[[#This Row],[Số tiền đã thu]]</f>
        <v>0</v>
      </c>
      <c r="S2941" s="7">
        <f>IF(Table1[[#This Row],[Ngày hóa đơn]]&lt;&gt;"",Table1[[#This Row],[Ngày hóa đơn]],Table1[[#This Row],[Ngày hạch toán]])</f>
        <v>45811</v>
      </c>
      <c r="T2941" s="8">
        <v>30</v>
      </c>
      <c r="U2941" s="7">
        <f>IF(Table1[[#This Row],[Ngày tính CN]]="","",S2941+T2941)</f>
        <v>45841</v>
      </c>
      <c r="V2941" s="71">
        <f ca="1">IF(Table1[[#This Row],[Hạn thanh toán]]="","",IF((U2941-NOW())&lt;0,0,(U2941-NOW())))</f>
        <v>0</v>
      </c>
      <c r="W2941" s="278"/>
      <c r="X2941" s="278" t="str">
        <f t="shared" ca="1" si="545"/>
        <v/>
      </c>
      <c r="Y2941" s="3" t="str">
        <f t="shared" si="546"/>
        <v>Đã thanh toán</v>
      </c>
      <c r="Z2941" s="250">
        <f>Table1[[#This Row],[Hạn thanh toán]]</f>
        <v>45841</v>
      </c>
      <c r="AA2941" s="250">
        <f>Table1[[#This Row],[Ngày Thanh toán]]</f>
        <v>45863</v>
      </c>
      <c r="AD2941" s="3" t="str">
        <f>IF(Table1[[#This Row],[Mã khách hàng]]="","",VLOOKUP($A2941,Ma_KH!$A:$Q,Ma_KH!O$1,0))</f>
        <v>BRG - FUJIMART</v>
      </c>
      <c r="AE2941" s="3" t="str">
        <f>IF(Table1[[#This Row],[Mã khách hàng]]="","",VLOOKUP($A2941,Ma_KH!$A:$Q,Ma_KH!P$1,0))</f>
        <v>CÔNG TY TNHH BÁN LẺ FUJIMART VIỆT NAM</v>
      </c>
      <c r="AF2941" s="3" t="str">
        <f>VLOOKUP(A2941,Ma_KH!A:Q,Ma_KH!J$1,0)</f>
        <v>Vũ Anh Tuấn</v>
      </c>
    </row>
    <row r="2942" spans="1:32">
      <c r="A2942" s="242" t="s">
        <v>184</v>
      </c>
      <c r="B2942" s="242" t="s">
        <v>5155</v>
      </c>
      <c r="C2942" s="90">
        <v>45811</v>
      </c>
      <c r="D2942" s="91" t="s">
        <v>19789</v>
      </c>
      <c r="E2942" s="318">
        <v>45811</v>
      </c>
      <c r="F2942" s="242" t="s">
        <v>20749</v>
      </c>
      <c r="G2942" s="242" t="s">
        <v>5328</v>
      </c>
      <c r="H2942" s="241">
        <v>2354138</v>
      </c>
      <c r="I2942" s="241">
        <v>0</v>
      </c>
      <c r="J2942" s="241">
        <v>188331</v>
      </c>
      <c r="K2942" s="241">
        <v>2542469</v>
      </c>
      <c r="L2942" s="8" t="s">
        <v>24</v>
      </c>
      <c r="M2942" s="21">
        <v>45863</v>
      </c>
      <c r="O2942" s="278">
        <f>IF(Table1[[#This Row],[Phân loại]]="Tồn đầu kỳ",Table1[[#This Row],[Tổng giá trị]],0)</f>
        <v>0</v>
      </c>
      <c r="P2942" s="8">
        <f>IF(Table1[[#This Row],[Số còn phải thu ĐK]]&lt;&gt;0,0,IF(Table1[[#This Row],[Phân loại]]="Bán hàng",Table1[[#This Row],[Tổng giá trị]],-Table1[[#This Row],[Tổng giá trị]]))</f>
        <v>2542469</v>
      </c>
      <c r="Q2942" s="278">
        <f t="shared" si="544"/>
        <v>2542469</v>
      </c>
      <c r="R2942" s="8">
        <f>Table1[[#This Row],[Số còn phải thu ĐK]]+Table1[[#This Row],[Giá Trị HD sau CK]]-Table1[[#This Row],[Số tiền đã thu]]</f>
        <v>0</v>
      </c>
      <c r="S2942" s="7">
        <f>IF(Table1[[#This Row],[Ngày hóa đơn]]&lt;&gt;"",Table1[[#This Row],[Ngày hóa đơn]],Table1[[#This Row],[Ngày hạch toán]])</f>
        <v>45811</v>
      </c>
      <c r="T2942" s="8">
        <v>30</v>
      </c>
      <c r="U2942" s="7">
        <f>IF(Table1[[#This Row],[Ngày tính CN]]="","",S2942+T2942)</f>
        <v>45841</v>
      </c>
      <c r="V2942" s="71">
        <f ca="1">IF(Table1[[#This Row],[Hạn thanh toán]]="","",IF((U2942-NOW())&lt;0,0,(U2942-NOW())))</f>
        <v>0</v>
      </c>
      <c r="W2942" s="278"/>
      <c r="X2942" s="278" t="str">
        <f t="shared" ca="1" si="545"/>
        <v/>
      </c>
      <c r="Y2942" s="3" t="str">
        <f t="shared" si="546"/>
        <v>Đã thanh toán</v>
      </c>
      <c r="Z2942" s="250">
        <f>Table1[[#This Row],[Hạn thanh toán]]</f>
        <v>45841</v>
      </c>
      <c r="AA2942" s="250">
        <f>Table1[[#This Row],[Ngày Thanh toán]]</f>
        <v>45863</v>
      </c>
      <c r="AD2942" s="3" t="str">
        <f>IF(Table1[[#This Row],[Mã khách hàng]]="","",VLOOKUP($A2942,Ma_KH!$A:$Q,Ma_KH!O$1,0))</f>
        <v>BRG - FUJIMART</v>
      </c>
      <c r="AE2942" s="3" t="str">
        <f>IF(Table1[[#This Row],[Mã khách hàng]]="","",VLOOKUP($A2942,Ma_KH!$A:$Q,Ma_KH!P$1,0))</f>
        <v>CÔNG TY TNHH BÁN LẺ FUJIMART VIỆT NAM</v>
      </c>
      <c r="AF2942" s="3" t="str">
        <f>VLOOKUP(A2942,Ma_KH!A:Q,Ma_KH!J$1,0)</f>
        <v>Vũ Anh Tuấn</v>
      </c>
    </row>
    <row r="2943" spans="1:32">
      <c r="A2943" s="242" t="s">
        <v>184</v>
      </c>
      <c r="B2943" s="242" t="s">
        <v>5155</v>
      </c>
      <c r="C2943" s="88">
        <v>45812</v>
      </c>
      <c r="D2943" s="89" t="s">
        <v>19790</v>
      </c>
      <c r="E2943" s="318">
        <v>45812</v>
      </c>
      <c r="F2943" s="242" t="s">
        <v>20750</v>
      </c>
      <c r="G2943" s="242" t="s">
        <v>5350</v>
      </c>
      <c r="H2943" s="241">
        <v>1332183</v>
      </c>
      <c r="I2943" s="241">
        <v>0</v>
      </c>
      <c r="J2943" s="241">
        <v>106575</v>
      </c>
      <c r="K2943" s="241">
        <v>1438758</v>
      </c>
      <c r="L2943" s="8" t="s">
        <v>24</v>
      </c>
      <c r="M2943" s="21">
        <v>45863</v>
      </c>
      <c r="O2943" s="278">
        <f>IF(Table1[[#This Row],[Phân loại]]="Tồn đầu kỳ",Table1[[#This Row],[Tổng giá trị]],0)</f>
        <v>0</v>
      </c>
      <c r="P2943" s="8">
        <f>IF(Table1[[#This Row],[Số còn phải thu ĐK]]&lt;&gt;0,0,IF(Table1[[#This Row],[Phân loại]]="Bán hàng",Table1[[#This Row],[Tổng giá trị]],-Table1[[#This Row],[Tổng giá trị]]))</f>
        <v>1438758</v>
      </c>
      <c r="Q2943" s="278">
        <f t="shared" ref="Q2943:Q2944" si="547">IF(M2943&lt;&gt;"",IF(O2943&lt;&gt;0,O2943,P2943),0)</f>
        <v>1438758</v>
      </c>
      <c r="R2943" s="8">
        <f>Table1[[#This Row],[Số còn phải thu ĐK]]+Table1[[#This Row],[Giá Trị HD sau CK]]-Table1[[#This Row],[Số tiền đã thu]]</f>
        <v>0</v>
      </c>
      <c r="S2943" s="7">
        <f>IF(Table1[[#This Row],[Ngày hóa đơn]]&lt;&gt;"",Table1[[#This Row],[Ngày hóa đơn]],Table1[[#This Row],[Ngày hạch toán]])</f>
        <v>45812</v>
      </c>
      <c r="T2943" s="8">
        <v>30</v>
      </c>
      <c r="U2943" s="7">
        <f>IF(Table1[[#This Row],[Ngày tính CN]]="","",S2943+T2943)</f>
        <v>45842</v>
      </c>
      <c r="V2943" s="71">
        <f ca="1">IF(Table1[[#This Row],[Hạn thanh toán]]="","",IF((U2943-NOW())&lt;0,0,(U2943-NOW())))</f>
        <v>0</v>
      </c>
      <c r="W2943" s="278"/>
      <c r="X2943" s="278" t="str">
        <f t="shared" ref="X2943:X2944" ca="1" si="548">IF(OR($U2943="",$R2943=0),"",IF((U$4-NOW())&lt;0,-($U2943-NOW()),0))</f>
        <v/>
      </c>
      <c r="Y2943" s="3" t="str">
        <f t="shared" ref="Y2943:Y2944" si="549">IF(R2943=0,"Đã thanh toán",IF(X2943="","",IF(X2943&lt;=0,"Chưa đến hạn thanh toán",IF(X2943&lt;=30,"Nợ quá hạn 30 ngày",IF(X2943&lt;=60,"Nợ quá hạn từ 30 ngày đến 60 ngày",IF(X2943&lt;=90,"Nợ quá hạn từ 60 ngày đến 90 ngày",IF(X2943&lt;=120,"Nợ quá hạn từ 90 ngày đến 120 ngày","Nợ quá hạn hơn 120 ngày có khả năng mất thanh toán")))))))</f>
        <v>Đã thanh toán</v>
      </c>
      <c r="Z2943" s="250">
        <f>Table1[[#This Row],[Hạn thanh toán]]</f>
        <v>45842</v>
      </c>
      <c r="AA2943" s="250">
        <f>Table1[[#This Row],[Ngày Thanh toán]]</f>
        <v>45863</v>
      </c>
      <c r="AD2943" s="3" t="str">
        <f>IF(Table1[[#This Row],[Mã khách hàng]]="","",VLOOKUP($A2943,Ma_KH!$A:$Q,Ma_KH!O$1,0))</f>
        <v>BRG - FUJIMART</v>
      </c>
      <c r="AE2943" s="3" t="str">
        <f>IF(Table1[[#This Row],[Mã khách hàng]]="","",VLOOKUP($A2943,Ma_KH!$A:$Q,Ma_KH!P$1,0))</f>
        <v>CÔNG TY TNHH BÁN LẺ FUJIMART VIỆT NAM</v>
      </c>
      <c r="AF2943" s="3" t="str">
        <f>VLOOKUP(A2943,Ma_KH!A:Q,Ma_KH!J$1,0)</f>
        <v>Vũ Anh Tuấn</v>
      </c>
    </row>
    <row r="2944" spans="1:32">
      <c r="A2944" s="242" t="s">
        <v>184</v>
      </c>
      <c r="B2944" s="242" t="s">
        <v>5155</v>
      </c>
      <c r="C2944" s="90">
        <v>45812</v>
      </c>
      <c r="D2944" s="91" t="s">
        <v>19791</v>
      </c>
      <c r="E2944" s="318">
        <v>45812</v>
      </c>
      <c r="F2944" s="242" t="s">
        <v>20751</v>
      </c>
      <c r="G2944" s="242" t="s">
        <v>5353</v>
      </c>
      <c r="H2944" s="241">
        <v>763372</v>
      </c>
      <c r="I2944" s="241">
        <v>0</v>
      </c>
      <c r="J2944" s="241">
        <v>61070</v>
      </c>
      <c r="K2944" s="241">
        <v>824442</v>
      </c>
      <c r="L2944" s="8" t="s">
        <v>24</v>
      </c>
      <c r="M2944" s="21">
        <v>45863</v>
      </c>
      <c r="O2944" s="278">
        <f>IF(Table1[[#This Row],[Phân loại]]="Tồn đầu kỳ",Table1[[#This Row],[Tổng giá trị]],0)</f>
        <v>0</v>
      </c>
      <c r="P2944" s="8">
        <f>IF(Table1[[#This Row],[Số còn phải thu ĐK]]&lt;&gt;0,0,IF(Table1[[#This Row],[Phân loại]]="Bán hàng",Table1[[#This Row],[Tổng giá trị]],-Table1[[#This Row],[Tổng giá trị]]))</f>
        <v>824442</v>
      </c>
      <c r="Q2944" s="278">
        <f t="shared" si="547"/>
        <v>824442</v>
      </c>
      <c r="R2944" s="8">
        <f>Table1[[#This Row],[Số còn phải thu ĐK]]+Table1[[#This Row],[Giá Trị HD sau CK]]-Table1[[#This Row],[Số tiền đã thu]]</f>
        <v>0</v>
      </c>
      <c r="S2944" s="7">
        <f>IF(Table1[[#This Row],[Ngày hóa đơn]]&lt;&gt;"",Table1[[#This Row],[Ngày hóa đơn]],Table1[[#This Row],[Ngày hạch toán]])</f>
        <v>45812</v>
      </c>
      <c r="T2944" s="8">
        <v>30</v>
      </c>
      <c r="U2944" s="7">
        <f>IF(Table1[[#This Row],[Ngày tính CN]]="","",S2944+T2944)</f>
        <v>45842</v>
      </c>
      <c r="V2944" s="71">
        <f ca="1">IF(Table1[[#This Row],[Hạn thanh toán]]="","",IF((U2944-NOW())&lt;0,0,(U2944-NOW())))</f>
        <v>0</v>
      </c>
      <c r="W2944" s="278"/>
      <c r="X2944" s="278" t="str">
        <f t="shared" ca="1" si="548"/>
        <v/>
      </c>
      <c r="Y2944" s="3" t="str">
        <f t="shared" si="549"/>
        <v>Đã thanh toán</v>
      </c>
      <c r="Z2944" s="250">
        <f>Table1[[#This Row],[Hạn thanh toán]]</f>
        <v>45842</v>
      </c>
      <c r="AA2944" s="250">
        <f>Table1[[#This Row],[Ngày Thanh toán]]</f>
        <v>45863</v>
      </c>
      <c r="AD2944" s="3" t="str">
        <f>IF(Table1[[#This Row],[Mã khách hàng]]="","",VLOOKUP($A2944,Ma_KH!$A:$Q,Ma_KH!O$1,0))</f>
        <v>BRG - FUJIMART</v>
      </c>
      <c r="AE2944" s="3" t="str">
        <f>IF(Table1[[#This Row],[Mã khách hàng]]="","",VLOOKUP($A2944,Ma_KH!$A:$Q,Ma_KH!P$1,0))</f>
        <v>CÔNG TY TNHH BÁN LẺ FUJIMART VIỆT NAM</v>
      </c>
      <c r="AF2944" s="3" t="str">
        <f>VLOOKUP(A2944,Ma_KH!A:Q,Ma_KH!J$1,0)</f>
        <v>Vũ Anh Tuấn</v>
      </c>
    </row>
    <row r="2945" spans="1:32">
      <c r="A2945" s="242" t="s">
        <v>184</v>
      </c>
      <c r="B2945" s="242" t="s">
        <v>5155</v>
      </c>
      <c r="C2945" s="90">
        <v>45812</v>
      </c>
      <c r="D2945" s="91" t="s">
        <v>19792</v>
      </c>
      <c r="E2945" s="318">
        <v>45812</v>
      </c>
      <c r="F2945" s="242" t="s">
        <v>20752</v>
      </c>
      <c r="G2945" s="242" t="s">
        <v>5345</v>
      </c>
      <c r="H2945" s="241">
        <v>983388</v>
      </c>
      <c r="I2945" s="241">
        <v>0</v>
      </c>
      <c r="J2945" s="241">
        <v>78671</v>
      </c>
      <c r="K2945" s="241">
        <v>1062059</v>
      </c>
      <c r="L2945" s="8" t="s">
        <v>24</v>
      </c>
      <c r="M2945" s="21">
        <v>45863</v>
      </c>
      <c r="O2945" s="278">
        <f>IF(Table1[[#This Row],[Phân loại]]="Tồn đầu kỳ",Table1[[#This Row],[Tổng giá trị]],0)</f>
        <v>0</v>
      </c>
      <c r="P2945" s="8">
        <f>IF(Table1[[#This Row],[Số còn phải thu ĐK]]&lt;&gt;0,0,IF(Table1[[#This Row],[Phân loại]]="Bán hàng",Table1[[#This Row],[Tổng giá trị]],-Table1[[#This Row],[Tổng giá trị]]))</f>
        <v>1062059</v>
      </c>
      <c r="Q2945" s="278">
        <f t="shared" ref="Q2945:Q2950" si="550">IF(M2945&lt;&gt;"",IF(O2945&lt;&gt;0,O2945,P2945),0)</f>
        <v>1062059</v>
      </c>
      <c r="R2945" s="8">
        <f>Table1[[#This Row],[Số còn phải thu ĐK]]+Table1[[#This Row],[Giá Trị HD sau CK]]-Table1[[#This Row],[Số tiền đã thu]]</f>
        <v>0</v>
      </c>
      <c r="S2945" s="7">
        <f>IF(Table1[[#This Row],[Ngày hóa đơn]]&lt;&gt;"",Table1[[#This Row],[Ngày hóa đơn]],Table1[[#This Row],[Ngày hạch toán]])</f>
        <v>45812</v>
      </c>
      <c r="T2945" s="8">
        <v>30</v>
      </c>
      <c r="U2945" s="7">
        <f>IF(Table1[[#This Row],[Ngày tính CN]]="","",S2945+T2945)</f>
        <v>45842</v>
      </c>
      <c r="V2945" s="71">
        <f ca="1">IF(Table1[[#This Row],[Hạn thanh toán]]="","",IF((U2945-NOW())&lt;0,0,(U2945-NOW())))</f>
        <v>0</v>
      </c>
      <c r="W2945" s="278"/>
      <c r="X2945" s="278" t="str">
        <f t="shared" ref="X2945:X2950" ca="1" si="551">IF(OR($U2945="",$R2945=0),"",IF((U$4-NOW())&lt;0,-($U2945-NOW()),0))</f>
        <v/>
      </c>
      <c r="Y2945" s="3" t="str">
        <f t="shared" ref="Y2945:Y2950" si="552">IF(R2945=0,"Đã thanh toán",IF(X2945="","",IF(X2945&lt;=0,"Chưa đến hạn thanh toán",IF(X2945&lt;=30,"Nợ quá hạn 30 ngày",IF(X2945&lt;=60,"Nợ quá hạn từ 30 ngày đến 60 ngày",IF(X2945&lt;=90,"Nợ quá hạn từ 60 ngày đến 90 ngày",IF(X2945&lt;=120,"Nợ quá hạn từ 90 ngày đến 120 ngày","Nợ quá hạn hơn 120 ngày có khả năng mất thanh toán")))))))</f>
        <v>Đã thanh toán</v>
      </c>
      <c r="Z2945" s="250">
        <f>Table1[[#This Row],[Hạn thanh toán]]</f>
        <v>45842</v>
      </c>
      <c r="AA2945" s="250">
        <f>Table1[[#This Row],[Ngày Thanh toán]]</f>
        <v>45863</v>
      </c>
      <c r="AD2945" s="3" t="str">
        <f>IF(Table1[[#This Row],[Mã khách hàng]]="","",VLOOKUP($A2945,Ma_KH!$A:$Q,Ma_KH!O$1,0))</f>
        <v>BRG - FUJIMART</v>
      </c>
      <c r="AE2945" s="3" t="str">
        <f>IF(Table1[[#This Row],[Mã khách hàng]]="","",VLOOKUP($A2945,Ma_KH!$A:$Q,Ma_KH!P$1,0))</f>
        <v>CÔNG TY TNHH BÁN LẺ FUJIMART VIỆT NAM</v>
      </c>
      <c r="AF2945" s="3" t="str">
        <f>VLOOKUP(A2945,Ma_KH!A:Q,Ma_KH!J$1,0)</f>
        <v>Vũ Anh Tuấn</v>
      </c>
    </row>
    <row r="2946" spans="1:32">
      <c r="A2946" s="242" t="s">
        <v>184</v>
      </c>
      <c r="B2946" s="242" t="s">
        <v>5155</v>
      </c>
      <c r="C2946" s="90">
        <v>45813</v>
      </c>
      <c r="D2946" s="91" t="s">
        <v>19793</v>
      </c>
      <c r="E2946" s="318">
        <v>45813</v>
      </c>
      <c r="F2946" s="242" t="s">
        <v>20753</v>
      </c>
      <c r="G2946" s="242" t="s">
        <v>5339</v>
      </c>
      <c r="H2946" s="241">
        <v>348795</v>
      </c>
      <c r="I2946" s="241">
        <v>0</v>
      </c>
      <c r="J2946" s="241">
        <v>27904</v>
      </c>
      <c r="K2946" s="241">
        <v>376699</v>
      </c>
      <c r="L2946" s="8" t="s">
        <v>24</v>
      </c>
      <c r="M2946" s="21">
        <v>45863</v>
      </c>
      <c r="O2946" s="278">
        <f>IF(Table1[[#This Row],[Phân loại]]="Tồn đầu kỳ",Table1[[#This Row],[Tổng giá trị]],0)</f>
        <v>0</v>
      </c>
      <c r="P2946" s="8">
        <f>IF(Table1[[#This Row],[Số còn phải thu ĐK]]&lt;&gt;0,0,IF(Table1[[#This Row],[Phân loại]]="Bán hàng",Table1[[#This Row],[Tổng giá trị]],-Table1[[#This Row],[Tổng giá trị]]))</f>
        <v>376699</v>
      </c>
      <c r="Q2946" s="278">
        <f t="shared" si="550"/>
        <v>376699</v>
      </c>
      <c r="R2946" s="8">
        <f>Table1[[#This Row],[Số còn phải thu ĐK]]+Table1[[#This Row],[Giá Trị HD sau CK]]-Table1[[#This Row],[Số tiền đã thu]]</f>
        <v>0</v>
      </c>
      <c r="S2946" s="7">
        <f>IF(Table1[[#This Row],[Ngày hóa đơn]]&lt;&gt;"",Table1[[#This Row],[Ngày hóa đơn]],Table1[[#This Row],[Ngày hạch toán]])</f>
        <v>45813</v>
      </c>
      <c r="T2946" s="8">
        <v>30</v>
      </c>
      <c r="U2946" s="7">
        <f>IF(Table1[[#This Row],[Ngày tính CN]]="","",S2946+T2946)</f>
        <v>45843</v>
      </c>
      <c r="V2946" s="71">
        <f ca="1">IF(Table1[[#This Row],[Hạn thanh toán]]="","",IF((U2946-NOW())&lt;0,0,(U2946-NOW())))</f>
        <v>0</v>
      </c>
      <c r="W2946" s="278"/>
      <c r="X2946" s="278" t="str">
        <f t="shared" ca="1" si="551"/>
        <v/>
      </c>
      <c r="Y2946" s="3" t="str">
        <f t="shared" si="552"/>
        <v>Đã thanh toán</v>
      </c>
      <c r="Z2946" s="250">
        <f>Table1[[#This Row],[Hạn thanh toán]]</f>
        <v>45843</v>
      </c>
      <c r="AA2946" s="250">
        <f>Table1[[#This Row],[Ngày Thanh toán]]</f>
        <v>45863</v>
      </c>
      <c r="AD2946" s="3" t="str">
        <f>IF(Table1[[#This Row],[Mã khách hàng]]="","",VLOOKUP($A2946,Ma_KH!$A:$Q,Ma_KH!O$1,0))</f>
        <v>BRG - FUJIMART</v>
      </c>
      <c r="AE2946" s="3" t="str">
        <f>IF(Table1[[#This Row],[Mã khách hàng]]="","",VLOOKUP($A2946,Ma_KH!$A:$Q,Ma_KH!P$1,0))</f>
        <v>CÔNG TY TNHH BÁN LẺ FUJIMART VIỆT NAM</v>
      </c>
      <c r="AF2946" s="3" t="str">
        <f>VLOOKUP(A2946,Ma_KH!A:Q,Ma_KH!J$1,0)</f>
        <v>Vũ Anh Tuấn</v>
      </c>
    </row>
    <row r="2947" spans="1:32">
      <c r="A2947" s="242" t="s">
        <v>184</v>
      </c>
      <c r="B2947" s="242" t="s">
        <v>5155</v>
      </c>
      <c r="C2947" s="90">
        <v>45813</v>
      </c>
      <c r="D2947" s="91" t="s">
        <v>19794</v>
      </c>
      <c r="E2947" s="318">
        <v>45813</v>
      </c>
      <c r="F2947" s="242" t="s">
        <v>20754</v>
      </c>
      <c r="G2947" s="242" t="s">
        <v>5213</v>
      </c>
      <c r="H2947" s="241">
        <v>586434</v>
      </c>
      <c r="I2947" s="241">
        <v>0</v>
      </c>
      <c r="J2947" s="241">
        <v>46915</v>
      </c>
      <c r="K2947" s="241">
        <v>633349</v>
      </c>
      <c r="L2947" s="8" t="s">
        <v>24</v>
      </c>
      <c r="M2947" s="21">
        <v>45863</v>
      </c>
      <c r="O2947" s="278">
        <f>IF(Table1[[#This Row],[Phân loại]]="Tồn đầu kỳ",Table1[[#This Row],[Tổng giá trị]],0)</f>
        <v>0</v>
      </c>
      <c r="P2947" s="8">
        <f>IF(Table1[[#This Row],[Số còn phải thu ĐK]]&lt;&gt;0,0,IF(Table1[[#This Row],[Phân loại]]="Bán hàng",Table1[[#This Row],[Tổng giá trị]],-Table1[[#This Row],[Tổng giá trị]]))</f>
        <v>633349</v>
      </c>
      <c r="Q2947" s="278">
        <f t="shared" si="550"/>
        <v>633349</v>
      </c>
      <c r="R2947" s="8">
        <f>Table1[[#This Row],[Số còn phải thu ĐK]]+Table1[[#This Row],[Giá Trị HD sau CK]]-Table1[[#This Row],[Số tiền đã thu]]</f>
        <v>0</v>
      </c>
      <c r="S2947" s="7">
        <f>IF(Table1[[#This Row],[Ngày hóa đơn]]&lt;&gt;"",Table1[[#This Row],[Ngày hóa đơn]],Table1[[#This Row],[Ngày hạch toán]])</f>
        <v>45813</v>
      </c>
      <c r="T2947" s="8">
        <v>30</v>
      </c>
      <c r="U2947" s="7">
        <f>IF(Table1[[#This Row],[Ngày tính CN]]="","",S2947+T2947)</f>
        <v>45843</v>
      </c>
      <c r="V2947" s="71">
        <f ca="1">IF(Table1[[#This Row],[Hạn thanh toán]]="","",IF((U2947-NOW())&lt;0,0,(U2947-NOW())))</f>
        <v>0</v>
      </c>
      <c r="W2947" s="278"/>
      <c r="X2947" s="278" t="str">
        <f t="shared" ca="1" si="551"/>
        <v/>
      </c>
      <c r="Y2947" s="3" t="str">
        <f t="shared" si="552"/>
        <v>Đã thanh toán</v>
      </c>
      <c r="Z2947" s="250">
        <f>Table1[[#This Row],[Hạn thanh toán]]</f>
        <v>45843</v>
      </c>
      <c r="AA2947" s="250">
        <f>Table1[[#This Row],[Ngày Thanh toán]]</f>
        <v>45863</v>
      </c>
      <c r="AD2947" s="3" t="str">
        <f>IF(Table1[[#This Row],[Mã khách hàng]]="","",VLOOKUP($A2947,Ma_KH!$A:$Q,Ma_KH!O$1,0))</f>
        <v>BRG - FUJIMART</v>
      </c>
      <c r="AE2947" s="3" t="str">
        <f>IF(Table1[[#This Row],[Mã khách hàng]]="","",VLOOKUP($A2947,Ma_KH!$A:$Q,Ma_KH!P$1,0))</f>
        <v>CÔNG TY TNHH BÁN LẺ FUJIMART VIỆT NAM</v>
      </c>
      <c r="AF2947" s="3" t="str">
        <f>VLOOKUP(A2947,Ma_KH!A:Q,Ma_KH!J$1,0)</f>
        <v>Vũ Anh Tuấn</v>
      </c>
    </row>
    <row r="2948" spans="1:32">
      <c r="A2948" s="242" t="s">
        <v>184</v>
      </c>
      <c r="B2948" s="242" t="s">
        <v>5155</v>
      </c>
      <c r="C2948" s="90">
        <v>45814</v>
      </c>
      <c r="D2948" s="91" t="s">
        <v>19795</v>
      </c>
      <c r="E2948" s="318">
        <v>45814</v>
      </c>
      <c r="F2948" s="242" t="s">
        <v>20755</v>
      </c>
      <c r="G2948" s="242" t="s">
        <v>5233</v>
      </c>
      <c r="H2948" s="241">
        <v>1823545</v>
      </c>
      <c r="I2948" s="241">
        <v>0</v>
      </c>
      <c r="J2948" s="241">
        <v>145884</v>
      </c>
      <c r="K2948" s="241">
        <v>1969429</v>
      </c>
      <c r="L2948" s="8" t="s">
        <v>24</v>
      </c>
      <c r="M2948" s="21">
        <v>45863</v>
      </c>
      <c r="O2948" s="278">
        <f>IF(Table1[[#This Row],[Phân loại]]="Tồn đầu kỳ",Table1[[#This Row],[Tổng giá trị]],0)</f>
        <v>0</v>
      </c>
      <c r="P2948" s="8">
        <f>IF(Table1[[#This Row],[Số còn phải thu ĐK]]&lt;&gt;0,0,IF(Table1[[#This Row],[Phân loại]]="Bán hàng",Table1[[#This Row],[Tổng giá trị]],-Table1[[#This Row],[Tổng giá trị]]))</f>
        <v>1969429</v>
      </c>
      <c r="Q2948" s="278">
        <f t="shared" si="550"/>
        <v>1969429</v>
      </c>
      <c r="R2948" s="8">
        <f>Table1[[#This Row],[Số còn phải thu ĐK]]+Table1[[#This Row],[Giá Trị HD sau CK]]-Table1[[#This Row],[Số tiền đã thu]]</f>
        <v>0</v>
      </c>
      <c r="S2948" s="7">
        <f>IF(Table1[[#This Row],[Ngày hóa đơn]]&lt;&gt;"",Table1[[#This Row],[Ngày hóa đơn]],Table1[[#This Row],[Ngày hạch toán]])</f>
        <v>45814</v>
      </c>
      <c r="T2948" s="8">
        <v>30</v>
      </c>
      <c r="U2948" s="7">
        <f>IF(Table1[[#This Row],[Ngày tính CN]]="","",S2948+T2948)</f>
        <v>45844</v>
      </c>
      <c r="V2948" s="71">
        <f ca="1">IF(Table1[[#This Row],[Hạn thanh toán]]="","",IF((U2948-NOW())&lt;0,0,(U2948-NOW())))</f>
        <v>0</v>
      </c>
      <c r="W2948" s="278"/>
      <c r="X2948" s="278" t="str">
        <f t="shared" ca="1" si="551"/>
        <v/>
      </c>
      <c r="Y2948" s="3" t="str">
        <f t="shared" si="552"/>
        <v>Đã thanh toán</v>
      </c>
      <c r="Z2948" s="250">
        <f>Table1[[#This Row],[Hạn thanh toán]]</f>
        <v>45844</v>
      </c>
      <c r="AA2948" s="250">
        <f>Table1[[#This Row],[Ngày Thanh toán]]</f>
        <v>45863</v>
      </c>
      <c r="AD2948" s="3" t="str">
        <f>IF(Table1[[#This Row],[Mã khách hàng]]="","",VLOOKUP($A2948,Ma_KH!$A:$Q,Ma_KH!O$1,0))</f>
        <v>BRG - FUJIMART</v>
      </c>
      <c r="AE2948" s="3" t="str">
        <f>IF(Table1[[#This Row],[Mã khách hàng]]="","",VLOOKUP($A2948,Ma_KH!$A:$Q,Ma_KH!P$1,0))</f>
        <v>CÔNG TY TNHH BÁN LẺ FUJIMART VIỆT NAM</v>
      </c>
      <c r="AF2948" s="3" t="str">
        <f>VLOOKUP(A2948,Ma_KH!A:Q,Ma_KH!J$1,0)</f>
        <v>Vũ Anh Tuấn</v>
      </c>
    </row>
    <row r="2949" spans="1:32">
      <c r="A2949" s="242" t="s">
        <v>184</v>
      </c>
      <c r="B2949" s="242" t="s">
        <v>5155</v>
      </c>
      <c r="C2949" s="90">
        <v>45814</v>
      </c>
      <c r="D2949" s="91" t="s">
        <v>19796</v>
      </c>
      <c r="E2949" s="318">
        <v>45814</v>
      </c>
      <c r="F2949" s="242" t="s">
        <v>20756</v>
      </c>
      <c r="G2949" s="242" t="s">
        <v>5228</v>
      </c>
      <c r="H2949" s="241">
        <v>1184444</v>
      </c>
      <c r="I2949" s="241">
        <v>0</v>
      </c>
      <c r="J2949" s="241">
        <v>94756</v>
      </c>
      <c r="K2949" s="241">
        <v>1279200</v>
      </c>
      <c r="L2949" s="8" t="s">
        <v>24</v>
      </c>
      <c r="M2949" s="21">
        <v>45863</v>
      </c>
      <c r="O2949" s="278">
        <f>IF(Table1[[#This Row],[Phân loại]]="Tồn đầu kỳ",Table1[[#This Row],[Tổng giá trị]],0)</f>
        <v>0</v>
      </c>
      <c r="P2949" s="8">
        <f>IF(Table1[[#This Row],[Số còn phải thu ĐK]]&lt;&gt;0,0,IF(Table1[[#This Row],[Phân loại]]="Bán hàng",Table1[[#This Row],[Tổng giá trị]],-Table1[[#This Row],[Tổng giá trị]]))</f>
        <v>1279200</v>
      </c>
      <c r="Q2949" s="278">
        <f t="shared" si="550"/>
        <v>1279200</v>
      </c>
      <c r="R2949" s="8">
        <f>Table1[[#This Row],[Số còn phải thu ĐK]]+Table1[[#This Row],[Giá Trị HD sau CK]]-Table1[[#This Row],[Số tiền đã thu]]</f>
        <v>0</v>
      </c>
      <c r="S2949" s="7">
        <f>IF(Table1[[#This Row],[Ngày hóa đơn]]&lt;&gt;"",Table1[[#This Row],[Ngày hóa đơn]],Table1[[#This Row],[Ngày hạch toán]])</f>
        <v>45814</v>
      </c>
      <c r="T2949" s="8">
        <v>30</v>
      </c>
      <c r="U2949" s="7">
        <f>IF(Table1[[#This Row],[Ngày tính CN]]="","",S2949+T2949)</f>
        <v>45844</v>
      </c>
      <c r="V2949" s="71">
        <f ca="1">IF(Table1[[#This Row],[Hạn thanh toán]]="","",IF((U2949-NOW())&lt;0,0,(U2949-NOW())))</f>
        <v>0</v>
      </c>
      <c r="W2949" s="278"/>
      <c r="X2949" s="278" t="str">
        <f t="shared" ca="1" si="551"/>
        <v/>
      </c>
      <c r="Y2949" s="3" t="str">
        <f t="shared" si="552"/>
        <v>Đã thanh toán</v>
      </c>
      <c r="Z2949" s="250">
        <f>Table1[[#This Row],[Hạn thanh toán]]</f>
        <v>45844</v>
      </c>
      <c r="AA2949" s="250">
        <f>Table1[[#This Row],[Ngày Thanh toán]]</f>
        <v>45863</v>
      </c>
      <c r="AD2949" s="3" t="str">
        <f>IF(Table1[[#This Row],[Mã khách hàng]]="","",VLOOKUP($A2949,Ma_KH!$A:$Q,Ma_KH!O$1,0))</f>
        <v>BRG - FUJIMART</v>
      </c>
      <c r="AE2949" s="3" t="str">
        <f>IF(Table1[[#This Row],[Mã khách hàng]]="","",VLOOKUP($A2949,Ma_KH!$A:$Q,Ma_KH!P$1,0))</f>
        <v>CÔNG TY TNHH BÁN LẺ FUJIMART VIỆT NAM</v>
      </c>
      <c r="AF2949" s="3" t="str">
        <f>VLOOKUP(A2949,Ma_KH!A:Q,Ma_KH!J$1,0)</f>
        <v>Vũ Anh Tuấn</v>
      </c>
    </row>
    <row r="2950" spans="1:32">
      <c r="A2950" s="242" t="s">
        <v>184</v>
      </c>
      <c r="B2950" s="242" t="s">
        <v>5155</v>
      </c>
      <c r="C2950" s="90">
        <v>45815</v>
      </c>
      <c r="D2950" s="91" t="s">
        <v>19797</v>
      </c>
      <c r="E2950" s="318">
        <v>45815</v>
      </c>
      <c r="F2950" s="242" t="s">
        <v>20757</v>
      </c>
      <c r="G2950" s="242" t="s">
        <v>5168</v>
      </c>
      <c r="H2950" s="241">
        <v>3229931</v>
      </c>
      <c r="I2950" s="241">
        <v>0</v>
      </c>
      <c r="J2950" s="241">
        <v>258394</v>
      </c>
      <c r="K2950" s="241">
        <v>3488325</v>
      </c>
      <c r="L2950" s="8" t="s">
        <v>24</v>
      </c>
      <c r="M2950" s="21">
        <v>45863</v>
      </c>
      <c r="O2950" s="278">
        <f>IF(Table1[[#This Row],[Phân loại]]="Tồn đầu kỳ",Table1[[#This Row],[Tổng giá trị]],0)</f>
        <v>0</v>
      </c>
      <c r="P2950" s="8">
        <f>IF(Table1[[#This Row],[Số còn phải thu ĐK]]&lt;&gt;0,0,IF(Table1[[#This Row],[Phân loại]]="Bán hàng",Table1[[#This Row],[Tổng giá trị]],-Table1[[#This Row],[Tổng giá trị]]))</f>
        <v>3488325</v>
      </c>
      <c r="Q2950" s="278">
        <f t="shared" si="550"/>
        <v>3488325</v>
      </c>
      <c r="R2950" s="8">
        <f>Table1[[#This Row],[Số còn phải thu ĐK]]+Table1[[#This Row],[Giá Trị HD sau CK]]-Table1[[#This Row],[Số tiền đã thu]]</f>
        <v>0</v>
      </c>
      <c r="S2950" s="7">
        <f>IF(Table1[[#This Row],[Ngày hóa đơn]]&lt;&gt;"",Table1[[#This Row],[Ngày hóa đơn]],Table1[[#This Row],[Ngày hạch toán]])</f>
        <v>45815</v>
      </c>
      <c r="T2950" s="8">
        <v>30</v>
      </c>
      <c r="U2950" s="7">
        <f>IF(Table1[[#This Row],[Ngày tính CN]]="","",S2950+T2950)</f>
        <v>45845</v>
      </c>
      <c r="V2950" s="71">
        <f ca="1">IF(Table1[[#This Row],[Hạn thanh toán]]="","",IF((U2950-NOW())&lt;0,0,(U2950-NOW())))</f>
        <v>0</v>
      </c>
      <c r="W2950" s="278"/>
      <c r="X2950" s="278" t="str">
        <f t="shared" ca="1" si="551"/>
        <v/>
      </c>
      <c r="Y2950" s="3" t="str">
        <f t="shared" si="552"/>
        <v>Đã thanh toán</v>
      </c>
      <c r="Z2950" s="250">
        <f>Table1[[#This Row],[Hạn thanh toán]]</f>
        <v>45845</v>
      </c>
      <c r="AA2950" s="250">
        <f>Table1[[#This Row],[Ngày Thanh toán]]</f>
        <v>45863</v>
      </c>
      <c r="AD2950" s="3" t="str">
        <f>IF(Table1[[#This Row],[Mã khách hàng]]="","",VLOOKUP($A2950,Ma_KH!$A:$Q,Ma_KH!O$1,0))</f>
        <v>BRG - FUJIMART</v>
      </c>
      <c r="AE2950" s="3" t="str">
        <f>IF(Table1[[#This Row],[Mã khách hàng]]="","",VLOOKUP($A2950,Ma_KH!$A:$Q,Ma_KH!P$1,0))</f>
        <v>CÔNG TY TNHH BÁN LẺ FUJIMART VIỆT NAM</v>
      </c>
      <c r="AF2950" s="3" t="str">
        <f>VLOOKUP(A2950,Ma_KH!A:Q,Ma_KH!J$1,0)</f>
        <v>Vũ Anh Tuấn</v>
      </c>
    </row>
    <row r="2951" spans="1:32">
      <c r="A2951" s="242" t="s">
        <v>184</v>
      </c>
      <c r="B2951" s="242" t="s">
        <v>5155</v>
      </c>
      <c r="C2951" s="88">
        <v>45815</v>
      </c>
      <c r="D2951" s="89" t="s">
        <v>19798</v>
      </c>
      <c r="E2951" s="318">
        <v>45815</v>
      </c>
      <c r="F2951" s="242" t="s">
        <v>20758</v>
      </c>
      <c r="G2951" s="242" t="s">
        <v>5345</v>
      </c>
      <c r="H2951" s="241">
        <v>0</v>
      </c>
      <c r="I2951" s="241">
        <v>0</v>
      </c>
      <c r="J2951" s="241">
        <v>0</v>
      </c>
      <c r="K2951" s="241">
        <v>0</v>
      </c>
      <c r="L2951" s="8" t="s">
        <v>24</v>
      </c>
      <c r="M2951" s="21">
        <v>45863</v>
      </c>
      <c r="O2951" s="278">
        <f>IF(Table1[[#This Row],[Phân loại]]="Tồn đầu kỳ",Table1[[#This Row],[Tổng giá trị]],0)</f>
        <v>0</v>
      </c>
      <c r="P2951" s="8">
        <f>IF(Table1[[#This Row],[Số còn phải thu ĐK]]&lt;&gt;0,0,IF(Table1[[#This Row],[Phân loại]]="Bán hàng",Table1[[#This Row],[Tổng giá trị]],-Table1[[#This Row],[Tổng giá trị]]))</f>
        <v>0</v>
      </c>
      <c r="Q2951" s="278">
        <f t="shared" ref="Q2951:Q2953" si="553">IF(M2951&lt;&gt;"",IF(O2951&lt;&gt;0,O2951,P2951),0)</f>
        <v>0</v>
      </c>
      <c r="R2951" s="8">
        <f>Table1[[#This Row],[Số còn phải thu ĐK]]+Table1[[#This Row],[Giá Trị HD sau CK]]-Table1[[#This Row],[Số tiền đã thu]]</f>
        <v>0</v>
      </c>
      <c r="S2951" s="7">
        <f>IF(Table1[[#This Row],[Ngày hóa đơn]]&lt;&gt;"",Table1[[#This Row],[Ngày hóa đơn]],Table1[[#This Row],[Ngày hạch toán]])</f>
        <v>45815</v>
      </c>
      <c r="T2951" s="8">
        <v>30</v>
      </c>
      <c r="U2951" s="7">
        <f>IF(Table1[[#This Row],[Ngày tính CN]]="","",S2951+T2951)</f>
        <v>45845</v>
      </c>
      <c r="V2951" s="71">
        <f ca="1">IF(Table1[[#This Row],[Hạn thanh toán]]="","",IF((U2951-NOW())&lt;0,0,(U2951-NOW())))</f>
        <v>0</v>
      </c>
      <c r="W2951" s="278"/>
      <c r="X2951" s="278" t="str">
        <f t="shared" ref="X2951:X2953" ca="1" si="554">IF(OR($U2951="",$R2951=0),"",IF((U$4-NOW())&lt;0,-($U2951-NOW()),0))</f>
        <v/>
      </c>
      <c r="Y2951" s="3" t="str">
        <f t="shared" ref="Y2951:Y2953" si="555">IF(R2951=0,"Đã thanh toán",IF(X2951="","",IF(X2951&lt;=0,"Chưa đến hạn thanh toán",IF(X2951&lt;=30,"Nợ quá hạn 30 ngày",IF(X2951&lt;=60,"Nợ quá hạn từ 30 ngày đến 60 ngày",IF(X2951&lt;=90,"Nợ quá hạn từ 60 ngày đến 90 ngày",IF(X2951&lt;=120,"Nợ quá hạn từ 90 ngày đến 120 ngày","Nợ quá hạn hơn 120 ngày có khả năng mất thanh toán")))))))</f>
        <v>Đã thanh toán</v>
      </c>
      <c r="Z2951" s="250">
        <f>Table1[[#This Row],[Hạn thanh toán]]</f>
        <v>45845</v>
      </c>
      <c r="AA2951" s="250">
        <f>Table1[[#This Row],[Ngày Thanh toán]]</f>
        <v>45863</v>
      </c>
      <c r="AD2951" s="3" t="str">
        <f>IF(Table1[[#This Row],[Mã khách hàng]]="","",VLOOKUP($A2951,Ma_KH!$A:$Q,Ma_KH!O$1,0))</f>
        <v>BRG - FUJIMART</v>
      </c>
      <c r="AE2951" s="3" t="str">
        <f>IF(Table1[[#This Row],[Mã khách hàng]]="","",VLOOKUP($A2951,Ma_KH!$A:$Q,Ma_KH!P$1,0))</f>
        <v>CÔNG TY TNHH BÁN LẺ FUJIMART VIỆT NAM</v>
      </c>
      <c r="AF2951" s="3" t="str">
        <f>VLOOKUP(A2951,Ma_KH!A:Q,Ma_KH!J$1,0)</f>
        <v>Vũ Anh Tuấn</v>
      </c>
    </row>
    <row r="2952" spans="1:32">
      <c r="A2952" s="242" t="s">
        <v>184</v>
      </c>
      <c r="B2952" s="242" t="s">
        <v>5155</v>
      </c>
      <c r="C2952" s="88">
        <v>45815</v>
      </c>
      <c r="D2952" s="89" t="s">
        <v>19799</v>
      </c>
      <c r="E2952" s="318">
        <v>45815</v>
      </c>
      <c r="F2952" s="242" t="s">
        <v>20759</v>
      </c>
      <c r="G2952" s="242" t="s">
        <v>5257</v>
      </c>
      <c r="H2952" s="241">
        <v>0</v>
      </c>
      <c r="I2952" s="241">
        <v>0</v>
      </c>
      <c r="J2952" s="241">
        <v>0</v>
      </c>
      <c r="K2952" s="241">
        <v>0</v>
      </c>
      <c r="L2952" s="8" t="s">
        <v>24</v>
      </c>
      <c r="M2952" s="21">
        <v>45863</v>
      </c>
      <c r="O2952" s="278">
        <f>IF(Table1[[#This Row],[Phân loại]]="Tồn đầu kỳ",Table1[[#This Row],[Tổng giá trị]],0)</f>
        <v>0</v>
      </c>
      <c r="P2952" s="8">
        <f>IF(Table1[[#This Row],[Số còn phải thu ĐK]]&lt;&gt;0,0,IF(Table1[[#This Row],[Phân loại]]="Bán hàng",Table1[[#This Row],[Tổng giá trị]],-Table1[[#This Row],[Tổng giá trị]]))</f>
        <v>0</v>
      </c>
      <c r="Q2952" s="278">
        <f t="shared" si="553"/>
        <v>0</v>
      </c>
      <c r="R2952" s="8">
        <f>Table1[[#This Row],[Số còn phải thu ĐK]]+Table1[[#This Row],[Giá Trị HD sau CK]]-Table1[[#This Row],[Số tiền đã thu]]</f>
        <v>0</v>
      </c>
      <c r="S2952" s="7">
        <f>IF(Table1[[#This Row],[Ngày hóa đơn]]&lt;&gt;"",Table1[[#This Row],[Ngày hóa đơn]],Table1[[#This Row],[Ngày hạch toán]])</f>
        <v>45815</v>
      </c>
      <c r="T2952" s="8">
        <v>30</v>
      </c>
      <c r="U2952" s="7">
        <f>IF(Table1[[#This Row],[Ngày tính CN]]="","",S2952+T2952)</f>
        <v>45845</v>
      </c>
      <c r="V2952" s="71">
        <f ca="1">IF(Table1[[#This Row],[Hạn thanh toán]]="","",IF((U2952-NOW())&lt;0,0,(U2952-NOW())))</f>
        <v>0</v>
      </c>
      <c r="W2952" s="278"/>
      <c r="X2952" s="278" t="str">
        <f t="shared" ca="1" si="554"/>
        <v/>
      </c>
      <c r="Y2952" s="3" t="str">
        <f t="shared" si="555"/>
        <v>Đã thanh toán</v>
      </c>
      <c r="Z2952" s="250">
        <f>Table1[[#This Row],[Hạn thanh toán]]</f>
        <v>45845</v>
      </c>
      <c r="AA2952" s="250">
        <f>Table1[[#This Row],[Ngày Thanh toán]]</f>
        <v>45863</v>
      </c>
      <c r="AD2952" s="3" t="str">
        <f>IF(Table1[[#This Row],[Mã khách hàng]]="","",VLOOKUP($A2952,Ma_KH!$A:$Q,Ma_KH!O$1,0))</f>
        <v>BRG - FUJIMART</v>
      </c>
      <c r="AE2952" s="3" t="str">
        <f>IF(Table1[[#This Row],[Mã khách hàng]]="","",VLOOKUP($A2952,Ma_KH!$A:$Q,Ma_KH!P$1,0))</f>
        <v>CÔNG TY TNHH BÁN LẺ FUJIMART VIỆT NAM</v>
      </c>
      <c r="AF2952" s="3" t="str">
        <f>VLOOKUP(A2952,Ma_KH!A:Q,Ma_KH!J$1,0)</f>
        <v>Vũ Anh Tuấn</v>
      </c>
    </row>
    <row r="2953" spans="1:32">
      <c r="A2953" s="242" t="s">
        <v>184</v>
      </c>
      <c r="B2953" s="242" t="s">
        <v>5155</v>
      </c>
      <c r="C2953" s="90">
        <v>45815</v>
      </c>
      <c r="D2953" s="91" t="s">
        <v>19800</v>
      </c>
      <c r="E2953" s="318">
        <v>45815</v>
      </c>
      <c r="F2953" s="242" t="s">
        <v>20760</v>
      </c>
      <c r="G2953" s="242" t="s">
        <v>5165</v>
      </c>
      <c r="H2953" s="241">
        <v>0</v>
      </c>
      <c r="I2953" s="241">
        <v>0</v>
      </c>
      <c r="J2953" s="241">
        <v>0</v>
      </c>
      <c r="K2953" s="241">
        <v>0</v>
      </c>
      <c r="L2953" s="8" t="s">
        <v>24</v>
      </c>
      <c r="M2953" s="21">
        <v>45863</v>
      </c>
      <c r="O2953" s="278">
        <f>IF(Table1[[#This Row],[Phân loại]]="Tồn đầu kỳ",Table1[[#This Row],[Tổng giá trị]],0)</f>
        <v>0</v>
      </c>
      <c r="P2953" s="8">
        <f>IF(Table1[[#This Row],[Số còn phải thu ĐK]]&lt;&gt;0,0,IF(Table1[[#This Row],[Phân loại]]="Bán hàng",Table1[[#This Row],[Tổng giá trị]],-Table1[[#This Row],[Tổng giá trị]]))</f>
        <v>0</v>
      </c>
      <c r="Q2953" s="278">
        <f t="shared" si="553"/>
        <v>0</v>
      </c>
      <c r="R2953" s="8">
        <f>Table1[[#This Row],[Số còn phải thu ĐK]]+Table1[[#This Row],[Giá Trị HD sau CK]]-Table1[[#This Row],[Số tiền đã thu]]</f>
        <v>0</v>
      </c>
      <c r="S2953" s="7">
        <f>IF(Table1[[#This Row],[Ngày hóa đơn]]&lt;&gt;"",Table1[[#This Row],[Ngày hóa đơn]],Table1[[#This Row],[Ngày hạch toán]])</f>
        <v>45815</v>
      </c>
      <c r="T2953" s="8">
        <v>30</v>
      </c>
      <c r="U2953" s="7">
        <f>IF(Table1[[#This Row],[Ngày tính CN]]="","",S2953+T2953)</f>
        <v>45845</v>
      </c>
      <c r="V2953" s="71">
        <f ca="1">IF(Table1[[#This Row],[Hạn thanh toán]]="","",IF((U2953-NOW())&lt;0,0,(U2953-NOW())))</f>
        <v>0</v>
      </c>
      <c r="W2953" s="278"/>
      <c r="X2953" s="278" t="str">
        <f t="shared" ca="1" si="554"/>
        <v/>
      </c>
      <c r="Y2953" s="3" t="str">
        <f t="shared" si="555"/>
        <v>Đã thanh toán</v>
      </c>
      <c r="Z2953" s="250">
        <f>Table1[[#This Row],[Hạn thanh toán]]</f>
        <v>45845</v>
      </c>
      <c r="AA2953" s="250">
        <f>Table1[[#This Row],[Ngày Thanh toán]]</f>
        <v>45863</v>
      </c>
      <c r="AD2953" s="3" t="str">
        <f>IF(Table1[[#This Row],[Mã khách hàng]]="","",VLOOKUP($A2953,Ma_KH!$A:$Q,Ma_KH!O$1,0))</f>
        <v>BRG - FUJIMART</v>
      </c>
      <c r="AE2953" s="3" t="str">
        <f>IF(Table1[[#This Row],[Mã khách hàng]]="","",VLOOKUP($A2953,Ma_KH!$A:$Q,Ma_KH!P$1,0))</f>
        <v>CÔNG TY TNHH BÁN LẺ FUJIMART VIỆT NAM</v>
      </c>
      <c r="AF2953" s="3" t="str">
        <f>VLOOKUP(A2953,Ma_KH!A:Q,Ma_KH!J$1,0)</f>
        <v>Vũ Anh Tuấn</v>
      </c>
    </row>
    <row r="2954" spans="1:32">
      <c r="A2954" s="242" t="s">
        <v>184</v>
      </c>
      <c r="B2954" s="242" t="s">
        <v>5155</v>
      </c>
      <c r="C2954" s="88">
        <v>45815</v>
      </c>
      <c r="D2954" s="89" t="s">
        <v>19801</v>
      </c>
      <c r="E2954" s="318">
        <v>45815</v>
      </c>
      <c r="F2954" s="242" t="s">
        <v>20761</v>
      </c>
      <c r="G2954" s="242" t="s">
        <v>5339</v>
      </c>
      <c r="H2954" s="241">
        <v>1014105</v>
      </c>
      <c r="I2954" s="241">
        <v>0</v>
      </c>
      <c r="J2954" s="241">
        <v>81128</v>
      </c>
      <c r="K2954" s="241">
        <v>1095233</v>
      </c>
      <c r="L2954" s="8" t="s">
        <v>24</v>
      </c>
      <c r="M2954" s="21">
        <v>45863</v>
      </c>
      <c r="O2954" s="278">
        <f>IF(Table1[[#This Row],[Phân loại]]="Tồn đầu kỳ",Table1[[#This Row],[Tổng giá trị]],0)</f>
        <v>0</v>
      </c>
      <c r="P2954" s="8">
        <f>IF(Table1[[#This Row],[Số còn phải thu ĐK]]&lt;&gt;0,0,IF(Table1[[#This Row],[Phân loại]]="Bán hàng",Table1[[#This Row],[Tổng giá trị]],-Table1[[#This Row],[Tổng giá trị]]))</f>
        <v>1095233</v>
      </c>
      <c r="Q2954" s="278">
        <f t="shared" ref="Q2954:Q2955" si="556">IF(M2954&lt;&gt;"",IF(O2954&lt;&gt;0,O2954,P2954),0)</f>
        <v>1095233</v>
      </c>
      <c r="R2954" s="8">
        <f>Table1[[#This Row],[Số còn phải thu ĐK]]+Table1[[#This Row],[Giá Trị HD sau CK]]-Table1[[#This Row],[Số tiền đã thu]]</f>
        <v>0</v>
      </c>
      <c r="S2954" s="7">
        <f>IF(Table1[[#This Row],[Ngày hóa đơn]]&lt;&gt;"",Table1[[#This Row],[Ngày hóa đơn]],Table1[[#This Row],[Ngày hạch toán]])</f>
        <v>45815</v>
      </c>
      <c r="T2954" s="8">
        <v>30</v>
      </c>
      <c r="U2954" s="7">
        <f>IF(Table1[[#This Row],[Ngày tính CN]]="","",S2954+T2954)</f>
        <v>45845</v>
      </c>
      <c r="V2954" s="71">
        <f ca="1">IF(Table1[[#This Row],[Hạn thanh toán]]="","",IF((U2954-NOW())&lt;0,0,(U2954-NOW())))</f>
        <v>0</v>
      </c>
      <c r="W2954" s="278"/>
      <c r="X2954" s="278" t="str">
        <f t="shared" ref="X2954:X2955" ca="1" si="557">IF(OR($U2954="",$R2954=0),"",IF((U$4-NOW())&lt;0,-($U2954-NOW()),0))</f>
        <v/>
      </c>
      <c r="Y2954" s="3" t="str">
        <f t="shared" ref="Y2954:Y2955" si="558">IF(R2954=0,"Đã thanh toán",IF(X2954="","",IF(X2954&lt;=0,"Chưa đến hạn thanh toán",IF(X2954&lt;=30,"Nợ quá hạn 30 ngày",IF(X2954&lt;=60,"Nợ quá hạn từ 30 ngày đến 60 ngày",IF(X2954&lt;=90,"Nợ quá hạn từ 60 ngày đến 90 ngày",IF(X2954&lt;=120,"Nợ quá hạn từ 90 ngày đến 120 ngày","Nợ quá hạn hơn 120 ngày có khả năng mất thanh toán")))))))</f>
        <v>Đã thanh toán</v>
      </c>
      <c r="Z2954" s="250">
        <f>Table1[[#This Row],[Hạn thanh toán]]</f>
        <v>45845</v>
      </c>
      <c r="AA2954" s="250">
        <f>Table1[[#This Row],[Ngày Thanh toán]]</f>
        <v>45863</v>
      </c>
      <c r="AD2954" s="3" t="str">
        <f>IF(Table1[[#This Row],[Mã khách hàng]]="","",VLOOKUP($A2954,Ma_KH!$A:$Q,Ma_KH!O$1,0))</f>
        <v>BRG - FUJIMART</v>
      </c>
      <c r="AE2954" s="3" t="str">
        <f>IF(Table1[[#This Row],[Mã khách hàng]]="","",VLOOKUP($A2954,Ma_KH!$A:$Q,Ma_KH!P$1,0))</f>
        <v>CÔNG TY TNHH BÁN LẺ FUJIMART VIỆT NAM</v>
      </c>
      <c r="AF2954" s="3" t="str">
        <f>VLOOKUP(A2954,Ma_KH!A:Q,Ma_KH!J$1,0)</f>
        <v>Vũ Anh Tuấn</v>
      </c>
    </row>
    <row r="2955" spans="1:32">
      <c r="A2955" s="242" t="s">
        <v>184</v>
      </c>
      <c r="B2955" s="242" t="s">
        <v>5155</v>
      </c>
      <c r="C2955" s="90">
        <v>45815</v>
      </c>
      <c r="D2955" s="91" t="s">
        <v>19802</v>
      </c>
      <c r="E2955" s="318">
        <v>45815</v>
      </c>
      <c r="F2955" s="242" t="s">
        <v>20762</v>
      </c>
      <c r="G2955" s="242" t="s">
        <v>5165</v>
      </c>
      <c r="H2955" s="241">
        <v>800945</v>
      </c>
      <c r="I2955" s="241">
        <v>0</v>
      </c>
      <c r="J2955" s="241">
        <v>64076</v>
      </c>
      <c r="K2955" s="241">
        <v>865021</v>
      </c>
      <c r="L2955" s="8" t="s">
        <v>24</v>
      </c>
      <c r="M2955" s="21">
        <v>45863</v>
      </c>
      <c r="O2955" s="278">
        <f>IF(Table1[[#This Row],[Phân loại]]="Tồn đầu kỳ",Table1[[#This Row],[Tổng giá trị]],0)</f>
        <v>0</v>
      </c>
      <c r="P2955" s="8">
        <f>IF(Table1[[#This Row],[Số còn phải thu ĐK]]&lt;&gt;0,0,IF(Table1[[#This Row],[Phân loại]]="Bán hàng",Table1[[#This Row],[Tổng giá trị]],-Table1[[#This Row],[Tổng giá trị]]))</f>
        <v>865021</v>
      </c>
      <c r="Q2955" s="278">
        <f t="shared" si="556"/>
        <v>865021</v>
      </c>
      <c r="R2955" s="8">
        <f>Table1[[#This Row],[Số còn phải thu ĐK]]+Table1[[#This Row],[Giá Trị HD sau CK]]-Table1[[#This Row],[Số tiền đã thu]]</f>
        <v>0</v>
      </c>
      <c r="S2955" s="7">
        <f>IF(Table1[[#This Row],[Ngày hóa đơn]]&lt;&gt;"",Table1[[#This Row],[Ngày hóa đơn]],Table1[[#This Row],[Ngày hạch toán]])</f>
        <v>45815</v>
      </c>
      <c r="T2955" s="8">
        <v>30</v>
      </c>
      <c r="U2955" s="7">
        <f>IF(Table1[[#This Row],[Ngày tính CN]]="","",S2955+T2955)</f>
        <v>45845</v>
      </c>
      <c r="V2955" s="71">
        <f ca="1">IF(Table1[[#This Row],[Hạn thanh toán]]="","",IF((U2955-NOW())&lt;0,0,(U2955-NOW())))</f>
        <v>0</v>
      </c>
      <c r="W2955" s="278"/>
      <c r="X2955" s="278" t="str">
        <f t="shared" ca="1" si="557"/>
        <v/>
      </c>
      <c r="Y2955" s="3" t="str">
        <f t="shared" si="558"/>
        <v>Đã thanh toán</v>
      </c>
      <c r="Z2955" s="250">
        <f>Table1[[#This Row],[Hạn thanh toán]]</f>
        <v>45845</v>
      </c>
      <c r="AA2955" s="250">
        <f>Table1[[#This Row],[Ngày Thanh toán]]</f>
        <v>45863</v>
      </c>
      <c r="AD2955" s="3" t="str">
        <f>IF(Table1[[#This Row],[Mã khách hàng]]="","",VLOOKUP($A2955,Ma_KH!$A:$Q,Ma_KH!O$1,0))</f>
        <v>BRG - FUJIMART</v>
      </c>
      <c r="AE2955" s="3" t="str">
        <f>IF(Table1[[#This Row],[Mã khách hàng]]="","",VLOOKUP($A2955,Ma_KH!$A:$Q,Ma_KH!P$1,0))</f>
        <v>CÔNG TY TNHH BÁN LẺ FUJIMART VIỆT NAM</v>
      </c>
      <c r="AF2955" s="3" t="str">
        <f>VLOOKUP(A2955,Ma_KH!A:Q,Ma_KH!J$1,0)</f>
        <v>Vũ Anh Tuấn</v>
      </c>
    </row>
    <row r="2956" spans="1:32">
      <c r="A2956" s="242" t="s">
        <v>184</v>
      </c>
      <c r="B2956" s="242" t="s">
        <v>5155</v>
      </c>
      <c r="C2956" s="90">
        <v>45817</v>
      </c>
      <c r="D2956" s="91" t="s">
        <v>19803</v>
      </c>
      <c r="E2956" s="318">
        <v>45817</v>
      </c>
      <c r="F2956" s="242" t="s">
        <v>20763</v>
      </c>
      <c r="G2956" s="242" t="s">
        <v>5354</v>
      </c>
      <c r="H2956" s="241">
        <v>997253</v>
      </c>
      <c r="I2956" s="241">
        <v>0</v>
      </c>
      <c r="J2956" s="241">
        <v>79780</v>
      </c>
      <c r="K2956" s="241">
        <v>1077033</v>
      </c>
      <c r="L2956" s="8" t="s">
        <v>24</v>
      </c>
      <c r="M2956" s="21">
        <v>45863</v>
      </c>
      <c r="O2956" s="278">
        <f>IF(Table1[[#This Row],[Phân loại]]="Tồn đầu kỳ",Table1[[#This Row],[Tổng giá trị]],0)</f>
        <v>0</v>
      </c>
      <c r="P2956" s="8">
        <f>IF(Table1[[#This Row],[Số còn phải thu ĐK]]&lt;&gt;0,0,IF(Table1[[#This Row],[Phân loại]]="Bán hàng",Table1[[#This Row],[Tổng giá trị]],-Table1[[#This Row],[Tổng giá trị]]))</f>
        <v>1077033</v>
      </c>
      <c r="Q2956" s="278">
        <f>IF(M2956&lt;&gt;"",IF(O2956&lt;&gt;0,O2956,P2956),0)</f>
        <v>1077033</v>
      </c>
      <c r="R2956" s="8">
        <f>Table1[[#This Row],[Số còn phải thu ĐK]]+Table1[[#This Row],[Giá Trị HD sau CK]]-Table1[[#This Row],[Số tiền đã thu]]</f>
        <v>0</v>
      </c>
      <c r="S2956" s="7">
        <f>IF(Table1[[#This Row],[Ngày hóa đơn]]&lt;&gt;"",Table1[[#This Row],[Ngày hóa đơn]],Table1[[#This Row],[Ngày hạch toán]])</f>
        <v>45817</v>
      </c>
      <c r="T2956" s="8">
        <v>30</v>
      </c>
      <c r="U2956" s="7">
        <f>IF(Table1[[#This Row],[Ngày tính CN]]="","",S2956+T2956)</f>
        <v>45847</v>
      </c>
      <c r="V2956" s="71">
        <f ca="1">IF(Table1[[#This Row],[Hạn thanh toán]]="","",IF((U2956-NOW())&lt;0,0,(U2956-NOW())))</f>
        <v>0</v>
      </c>
      <c r="W2956" s="278"/>
      <c r="X2956" s="278" t="str">
        <f ca="1">IF(OR($U2956="",$R2956=0),"",IF((U$4-NOW())&lt;0,-($U2956-NOW()),0))</f>
        <v/>
      </c>
      <c r="Y2956" s="3" t="str">
        <f>IF(R2956=0,"Đã thanh toán",IF(X2956="","",IF(X2956&lt;=0,"Chưa đến hạn thanh toán",IF(X2956&lt;=30,"Nợ quá hạn 30 ngày",IF(X2956&lt;=60,"Nợ quá hạn từ 30 ngày đến 60 ngày",IF(X2956&lt;=90,"Nợ quá hạn từ 60 ngày đến 90 ngày",IF(X2956&lt;=120,"Nợ quá hạn từ 90 ngày đến 120 ngày","Nợ quá hạn hơn 120 ngày có khả năng mất thanh toán")))))))</f>
        <v>Đã thanh toán</v>
      </c>
      <c r="Z2956" s="250">
        <f>Table1[[#This Row],[Hạn thanh toán]]</f>
        <v>45847</v>
      </c>
      <c r="AA2956" s="250">
        <f>Table1[[#This Row],[Ngày Thanh toán]]</f>
        <v>45863</v>
      </c>
      <c r="AD2956" s="3" t="str">
        <f>IF(Table1[[#This Row],[Mã khách hàng]]="","",VLOOKUP($A2956,Ma_KH!$A:$Q,Ma_KH!O$1,0))</f>
        <v>BRG - FUJIMART</v>
      </c>
      <c r="AE2956" s="3" t="str">
        <f>IF(Table1[[#This Row],[Mã khách hàng]]="","",VLOOKUP($A2956,Ma_KH!$A:$Q,Ma_KH!P$1,0))</f>
        <v>CÔNG TY TNHH BÁN LẺ FUJIMART VIỆT NAM</v>
      </c>
      <c r="AF2956" s="3" t="str">
        <f>VLOOKUP(A2956,Ma_KH!A:Q,Ma_KH!J$1,0)</f>
        <v>Vũ Anh Tuấn</v>
      </c>
    </row>
    <row r="2957" spans="1:32">
      <c r="A2957" s="242" t="s">
        <v>184</v>
      </c>
      <c r="B2957" s="242" t="s">
        <v>5155</v>
      </c>
      <c r="C2957" s="90">
        <v>45817</v>
      </c>
      <c r="D2957" s="91" t="s">
        <v>19804</v>
      </c>
      <c r="E2957" s="318">
        <v>45817</v>
      </c>
      <c r="F2957" s="242" t="s">
        <v>20764</v>
      </c>
      <c r="G2957" s="242" t="s">
        <v>5207</v>
      </c>
      <c r="H2957" s="241">
        <v>1114685</v>
      </c>
      <c r="I2957" s="241">
        <v>0</v>
      </c>
      <c r="J2957" s="241">
        <v>89175</v>
      </c>
      <c r="K2957" s="241">
        <v>1203860</v>
      </c>
      <c r="L2957" s="8" t="s">
        <v>24</v>
      </c>
      <c r="M2957" s="21">
        <v>45863</v>
      </c>
      <c r="O2957" s="278">
        <f>IF(Table1[[#This Row],[Phân loại]]="Tồn đầu kỳ",Table1[[#This Row],[Tổng giá trị]],0)</f>
        <v>0</v>
      </c>
      <c r="P2957" s="8">
        <f>IF(Table1[[#This Row],[Số còn phải thu ĐK]]&lt;&gt;0,0,IF(Table1[[#This Row],[Phân loại]]="Bán hàng",Table1[[#This Row],[Tổng giá trị]],-Table1[[#This Row],[Tổng giá trị]]))</f>
        <v>1203860</v>
      </c>
      <c r="Q2957" s="278">
        <f>IF(M2957&lt;&gt;"",IF(O2957&lt;&gt;0,O2957,P2957),0)</f>
        <v>1203860</v>
      </c>
      <c r="R2957" s="8">
        <f>Table1[[#This Row],[Số còn phải thu ĐK]]+Table1[[#This Row],[Giá Trị HD sau CK]]-Table1[[#This Row],[Số tiền đã thu]]</f>
        <v>0</v>
      </c>
      <c r="S2957" s="7">
        <f>IF(Table1[[#This Row],[Ngày hóa đơn]]&lt;&gt;"",Table1[[#This Row],[Ngày hóa đơn]],Table1[[#This Row],[Ngày hạch toán]])</f>
        <v>45817</v>
      </c>
      <c r="T2957" s="8">
        <v>30</v>
      </c>
      <c r="U2957" s="7">
        <f>IF(Table1[[#This Row],[Ngày tính CN]]="","",S2957+T2957)</f>
        <v>45847</v>
      </c>
      <c r="V2957" s="71">
        <f ca="1">IF(Table1[[#This Row],[Hạn thanh toán]]="","",IF((U2957-NOW())&lt;0,0,(U2957-NOW())))</f>
        <v>0</v>
      </c>
      <c r="W2957" s="278"/>
      <c r="X2957" s="278" t="str">
        <f ca="1">IF(OR($U2957="",$R2957=0),"",IF((U$4-NOW())&lt;0,-($U2957-NOW()),0))</f>
        <v/>
      </c>
      <c r="Y2957" s="3" t="str">
        <f>IF(R2957=0,"Đã thanh toán",IF(X2957="","",IF(X2957&lt;=0,"Chưa đến hạn thanh toán",IF(X2957&lt;=30,"Nợ quá hạn 30 ngày",IF(X2957&lt;=60,"Nợ quá hạn từ 30 ngày đến 60 ngày",IF(X2957&lt;=90,"Nợ quá hạn từ 60 ngày đến 90 ngày",IF(X2957&lt;=120,"Nợ quá hạn từ 90 ngày đến 120 ngày","Nợ quá hạn hơn 120 ngày có khả năng mất thanh toán")))))))</f>
        <v>Đã thanh toán</v>
      </c>
      <c r="Z2957" s="250">
        <f>Table1[[#This Row],[Hạn thanh toán]]</f>
        <v>45847</v>
      </c>
      <c r="AA2957" s="250">
        <f>Table1[[#This Row],[Ngày Thanh toán]]</f>
        <v>45863</v>
      </c>
      <c r="AD2957" s="3" t="str">
        <f>IF(Table1[[#This Row],[Mã khách hàng]]="","",VLOOKUP($A2957,Ma_KH!$A:$Q,Ma_KH!O$1,0))</f>
        <v>BRG - FUJIMART</v>
      </c>
      <c r="AE2957" s="3" t="str">
        <f>IF(Table1[[#This Row],[Mã khách hàng]]="","",VLOOKUP($A2957,Ma_KH!$A:$Q,Ma_KH!P$1,0))</f>
        <v>CÔNG TY TNHH BÁN LẺ FUJIMART VIỆT NAM</v>
      </c>
      <c r="AF2957" s="3" t="str">
        <f>VLOOKUP(A2957,Ma_KH!A:Q,Ma_KH!J$1,0)</f>
        <v>Vũ Anh Tuấn</v>
      </c>
    </row>
    <row r="2958" spans="1:32">
      <c r="A2958" s="242" t="s">
        <v>184</v>
      </c>
      <c r="B2958" s="242" t="s">
        <v>5155</v>
      </c>
      <c r="C2958" s="88">
        <v>45817</v>
      </c>
      <c r="D2958" s="89" t="s">
        <v>19805</v>
      </c>
      <c r="E2958" s="318">
        <v>45817</v>
      </c>
      <c r="F2958" s="242" t="s">
        <v>20765</v>
      </c>
      <c r="G2958" s="242" t="s">
        <v>5168</v>
      </c>
      <c r="H2958" s="241">
        <v>3446701</v>
      </c>
      <c r="I2958" s="241">
        <v>0</v>
      </c>
      <c r="J2958" s="241">
        <v>275736</v>
      </c>
      <c r="K2958" s="241">
        <v>3722437</v>
      </c>
      <c r="L2958" s="8" t="s">
        <v>24</v>
      </c>
      <c r="M2958" s="21">
        <v>45863</v>
      </c>
      <c r="O2958" s="278">
        <f>IF(Table1[[#This Row],[Phân loại]]="Tồn đầu kỳ",Table1[[#This Row],[Tổng giá trị]],0)</f>
        <v>0</v>
      </c>
      <c r="P2958" s="8">
        <f>IF(Table1[[#This Row],[Số còn phải thu ĐK]]&lt;&gt;0,0,IF(Table1[[#This Row],[Phân loại]]="Bán hàng",Table1[[#This Row],[Tổng giá trị]],-Table1[[#This Row],[Tổng giá trị]]))</f>
        <v>3722437</v>
      </c>
      <c r="Q2958" s="278">
        <f t="shared" ref="Q2958:Q2959" si="559">IF(M2958&lt;&gt;"",IF(O2958&lt;&gt;0,O2958,P2958),0)</f>
        <v>3722437</v>
      </c>
      <c r="R2958" s="8">
        <f>Table1[[#This Row],[Số còn phải thu ĐK]]+Table1[[#This Row],[Giá Trị HD sau CK]]-Table1[[#This Row],[Số tiền đã thu]]</f>
        <v>0</v>
      </c>
      <c r="S2958" s="7">
        <f>IF(Table1[[#This Row],[Ngày hóa đơn]]&lt;&gt;"",Table1[[#This Row],[Ngày hóa đơn]],Table1[[#This Row],[Ngày hạch toán]])</f>
        <v>45817</v>
      </c>
      <c r="T2958" s="8">
        <v>30</v>
      </c>
      <c r="U2958" s="7">
        <f>IF(Table1[[#This Row],[Ngày tính CN]]="","",S2958+T2958)</f>
        <v>45847</v>
      </c>
      <c r="V2958" s="71">
        <f ca="1">IF(Table1[[#This Row],[Hạn thanh toán]]="","",IF((U2958-NOW())&lt;0,0,(U2958-NOW())))</f>
        <v>0</v>
      </c>
      <c r="W2958" s="278"/>
      <c r="X2958" s="278" t="str">
        <f t="shared" ref="X2958:X2959" ca="1" si="560">IF(OR($U2958="",$R2958=0),"",IF((U$4-NOW())&lt;0,-($U2958-NOW()),0))</f>
        <v/>
      </c>
      <c r="Y2958" s="3" t="str">
        <f t="shared" ref="Y2958:Y2959" si="561">IF(R2958=0,"Đã thanh toán",IF(X2958="","",IF(X2958&lt;=0,"Chưa đến hạn thanh toán",IF(X2958&lt;=30,"Nợ quá hạn 30 ngày",IF(X2958&lt;=60,"Nợ quá hạn từ 30 ngày đến 60 ngày",IF(X2958&lt;=90,"Nợ quá hạn từ 60 ngày đến 90 ngày",IF(X2958&lt;=120,"Nợ quá hạn từ 90 ngày đến 120 ngày","Nợ quá hạn hơn 120 ngày có khả năng mất thanh toán")))))))</f>
        <v>Đã thanh toán</v>
      </c>
      <c r="Z2958" s="250">
        <f>Table1[[#This Row],[Hạn thanh toán]]</f>
        <v>45847</v>
      </c>
      <c r="AA2958" s="250">
        <f>Table1[[#This Row],[Ngày Thanh toán]]</f>
        <v>45863</v>
      </c>
      <c r="AD2958" s="3" t="str">
        <f>IF(Table1[[#This Row],[Mã khách hàng]]="","",VLOOKUP($A2958,Ma_KH!$A:$Q,Ma_KH!O$1,0))</f>
        <v>BRG - FUJIMART</v>
      </c>
      <c r="AE2958" s="3" t="str">
        <f>IF(Table1[[#This Row],[Mã khách hàng]]="","",VLOOKUP($A2958,Ma_KH!$A:$Q,Ma_KH!P$1,0))</f>
        <v>CÔNG TY TNHH BÁN LẺ FUJIMART VIỆT NAM</v>
      </c>
      <c r="AF2958" s="3" t="str">
        <f>VLOOKUP(A2958,Ma_KH!A:Q,Ma_KH!J$1,0)</f>
        <v>Vũ Anh Tuấn</v>
      </c>
    </row>
    <row r="2959" spans="1:32">
      <c r="A2959" s="242" t="s">
        <v>184</v>
      </c>
      <c r="B2959" s="242" t="s">
        <v>5155</v>
      </c>
      <c r="C2959" s="90">
        <v>45817</v>
      </c>
      <c r="D2959" s="91" t="s">
        <v>19806</v>
      </c>
      <c r="E2959" s="318">
        <v>45817</v>
      </c>
      <c r="F2959" s="242" t="s">
        <v>20766</v>
      </c>
      <c r="G2959" s="242" t="s">
        <v>5186</v>
      </c>
      <c r="H2959" s="241">
        <v>2115310</v>
      </c>
      <c r="I2959" s="241">
        <v>0</v>
      </c>
      <c r="J2959" s="241">
        <v>169225</v>
      </c>
      <c r="K2959" s="241">
        <v>2284535</v>
      </c>
      <c r="L2959" s="8" t="s">
        <v>24</v>
      </c>
      <c r="M2959" s="21">
        <v>45863</v>
      </c>
      <c r="O2959" s="278">
        <f>IF(Table1[[#This Row],[Phân loại]]="Tồn đầu kỳ",Table1[[#This Row],[Tổng giá trị]],0)</f>
        <v>0</v>
      </c>
      <c r="P2959" s="8">
        <f>IF(Table1[[#This Row],[Số còn phải thu ĐK]]&lt;&gt;0,0,IF(Table1[[#This Row],[Phân loại]]="Bán hàng",Table1[[#This Row],[Tổng giá trị]],-Table1[[#This Row],[Tổng giá trị]]))</f>
        <v>2284535</v>
      </c>
      <c r="Q2959" s="278">
        <f t="shared" si="559"/>
        <v>2284535</v>
      </c>
      <c r="R2959" s="8">
        <f>Table1[[#This Row],[Số còn phải thu ĐK]]+Table1[[#This Row],[Giá Trị HD sau CK]]-Table1[[#This Row],[Số tiền đã thu]]</f>
        <v>0</v>
      </c>
      <c r="S2959" s="7">
        <f>IF(Table1[[#This Row],[Ngày hóa đơn]]&lt;&gt;"",Table1[[#This Row],[Ngày hóa đơn]],Table1[[#This Row],[Ngày hạch toán]])</f>
        <v>45817</v>
      </c>
      <c r="T2959" s="8">
        <v>30</v>
      </c>
      <c r="U2959" s="7">
        <f>IF(Table1[[#This Row],[Ngày tính CN]]="","",S2959+T2959)</f>
        <v>45847</v>
      </c>
      <c r="V2959" s="71">
        <f ca="1">IF(Table1[[#This Row],[Hạn thanh toán]]="","",IF((U2959-NOW())&lt;0,0,(U2959-NOW())))</f>
        <v>0</v>
      </c>
      <c r="W2959" s="278"/>
      <c r="X2959" s="278" t="str">
        <f t="shared" ca="1" si="560"/>
        <v/>
      </c>
      <c r="Y2959" s="3" t="str">
        <f t="shared" si="561"/>
        <v>Đã thanh toán</v>
      </c>
      <c r="Z2959" s="250">
        <f>Table1[[#This Row],[Hạn thanh toán]]</f>
        <v>45847</v>
      </c>
      <c r="AA2959" s="250">
        <f>Table1[[#This Row],[Ngày Thanh toán]]</f>
        <v>45863</v>
      </c>
      <c r="AD2959" s="3" t="str">
        <f>IF(Table1[[#This Row],[Mã khách hàng]]="","",VLOOKUP($A2959,Ma_KH!$A:$Q,Ma_KH!O$1,0))</f>
        <v>BRG - FUJIMART</v>
      </c>
      <c r="AE2959" s="3" t="str">
        <f>IF(Table1[[#This Row],[Mã khách hàng]]="","",VLOOKUP($A2959,Ma_KH!$A:$Q,Ma_KH!P$1,0))</f>
        <v>CÔNG TY TNHH BÁN LẺ FUJIMART VIỆT NAM</v>
      </c>
      <c r="AF2959" s="3" t="str">
        <f>VLOOKUP(A2959,Ma_KH!A:Q,Ma_KH!J$1,0)</f>
        <v>Vũ Anh Tuấn</v>
      </c>
    </row>
    <row r="2960" spans="1:32">
      <c r="A2960" s="242" t="s">
        <v>184</v>
      </c>
      <c r="B2960" s="242" t="s">
        <v>5155</v>
      </c>
      <c r="C2960" s="90">
        <v>45818</v>
      </c>
      <c r="D2960" s="91" t="s">
        <v>19807</v>
      </c>
      <c r="E2960" s="318">
        <v>45818</v>
      </c>
      <c r="F2960" s="242" t="s">
        <v>20767</v>
      </c>
      <c r="G2960" s="242" t="s">
        <v>5326</v>
      </c>
      <c r="H2960" s="241">
        <v>1792410</v>
      </c>
      <c r="I2960" s="241">
        <v>0</v>
      </c>
      <c r="J2960" s="241">
        <v>143393</v>
      </c>
      <c r="K2960" s="241">
        <v>1935803</v>
      </c>
      <c r="L2960" s="8" t="s">
        <v>24</v>
      </c>
      <c r="M2960" s="21">
        <v>45863</v>
      </c>
      <c r="O2960" s="278">
        <f>IF(Table1[[#This Row],[Phân loại]]="Tồn đầu kỳ",Table1[[#This Row],[Tổng giá trị]],0)</f>
        <v>0</v>
      </c>
      <c r="P2960" s="8">
        <f>IF(Table1[[#This Row],[Số còn phải thu ĐK]]&lt;&gt;0,0,IF(Table1[[#This Row],[Phân loại]]="Bán hàng",Table1[[#This Row],[Tổng giá trị]],-Table1[[#This Row],[Tổng giá trị]]))</f>
        <v>1935803</v>
      </c>
      <c r="Q2960" s="278">
        <f>IF(M2960&lt;&gt;"",IF(O2960&lt;&gt;0,O2960,P2960),0)</f>
        <v>1935803</v>
      </c>
      <c r="R2960" s="8">
        <f>Table1[[#This Row],[Số còn phải thu ĐK]]+Table1[[#This Row],[Giá Trị HD sau CK]]-Table1[[#This Row],[Số tiền đã thu]]</f>
        <v>0</v>
      </c>
      <c r="S2960" s="7">
        <f>IF(Table1[[#This Row],[Ngày hóa đơn]]&lt;&gt;"",Table1[[#This Row],[Ngày hóa đơn]],Table1[[#This Row],[Ngày hạch toán]])</f>
        <v>45818</v>
      </c>
      <c r="T2960" s="8">
        <v>30</v>
      </c>
      <c r="U2960" s="7">
        <f>IF(Table1[[#This Row],[Ngày tính CN]]="","",S2960+T2960)</f>
        <v>45848</v>
      </c>
      <c r="V2960" s="71">
        <f ca="1">IF(Table1[[#This Row],[Hạn thanh toán]]="","",IF((U2960-NOW())&lt;0,0,(U2960-NOW())))</f>
        <v>0</v>
      </c>
      <c r="W2960" s="278"/>
      <c r="X2960" s="278" t="str">
        <f ca="1">IF(OR($U2960="",$R2960=0),"",IF((U$4-NOW())&lt;0,-($U2960-NOW()),0))</f>
        <v/>
      </c>
      <c r="Y2960" s="3" t="str">
        <f>IF(R2960=0,"Đã thanh toán",IF(X2960="","",IF(X2960&lt;=0,"Chưa đến hạn thanh toán",IF(X2960&lt;=30,"Nợ quá hạn 30 ngày",IF(X2960&lt;=60,"Nợ quá hạn từ 30 ngày đến 60 ngày",IF(X2960&lt;=90,"Nợ quá hạn từ 60 ngày đến 90 ngày",IF(X2960&lt;=120,"Nợ quá hạn từ 90 ngày đến 120 ngày","Nợ quá hạn hơn 120 ngày có khả năng mất thanh toán")))))))</f>
        <v>Đã thanh toán</v>
      </c>
      <c r="Z2960" s="250">
        <f>Table1[[#This Row],[Hạn thanh toán]]</f>
        <v>45848</v>
      </c>
      <c r="AA2960" s="250">
        <f>Table1[[#This Row],[Ngày Thanh toán]]</f>
        <v>45863</v>
      </c>
      <c r="AD2960" s="3" t="str">
        <f>IF(Table1[[#This Row],[Mã khách hàng]]="","",VLOOKUP($A2960,Ma_KH!$A:$Q,Ma_KH!O$1,0))</f>
        <v>BRG - FUJIMART</v>
      </c>
      <c r="AE2960" s="3" t="str">
        <f>IF(Table1[[#This Row],[Mã khách hàng]]="","",VLOOKUP($A2960,Ma_KH!$A:$Q,Ma_KH!P$1,0))</f>
        <v>CÔNG TY TNHH BÁN LẺ FUJIMART VIỆT NAM</v>
      </c>
      <c r="AF2960" s="3" t="str">
        <f>VLOOKUP(A2960,Ma_KH!A:Q,Ma_KH!J$1,0)</f>
        <v>Vũ Anh Tuấn</v>
      </c>
    </row>
    <row r="2961" spans="1:32">
      <c r="A2961" s="242" t="s">
        <v>184</v>
      </c>
      <c r="B2961" s="242" t="s">
        <v>5155</v>
      </c>
      <c r="C2961" s="90">
        <v>45818</v>
      </c>
      <c r="D2961" s="91" t="s">
        <v>19808</v>
      </c>
      <c r="E2961" s="318">
        <v>45818</v>
      </c>
      <c r="F2961" s="242" t="s">
        <v>20768</v>
      </c>
      <c r="G2961" s="242" t="s">
        <v>5328</v>
      </c>
      <c r="H2961" s="241">
        <v>1080680</v>
      </c>
      <c r="I2961" s="241">
        <v>0</v>
      </c>
      <c r="J2961" s="241">
        <v>86454</v>
      </c>
      <c r="K2961" s="241">
        <v>1167134</v>
      </c>
      <c r="L2961" s="8" t="s">
        <v>24</v>
      </c>
      <c r="M2961" s="21">
        <v>45863</v>
      </c>
      <c r="O2961" s="278">
        <f>IF(Table1[[#This Row],[Phân loại]]="Tồn đầu kỳ",Table1[[#This Row],[Tổng giá trị]],0)</f>
        <v>0</v>
      </c>
      <c r="P2961" s="8">
        <f>IF(Table1[[#This Row],[Số còn phải thu ĐK]]&lt;&gt;0,0,IF(Table1[[#This Row],[Phân loại]]="Bán hàng",Table1[[#This Row],[Tổng giá trị]],-Table1[[#This Row],[Tổng giá trị]]))</f>
        <v>1167134</v>
      </c>
      <c r="Q2961" s="278">
        <f>IF(M2961&lt;&gt;"",IF(O2961&lt;&gt;0,O2961,P2961),0)</f>
        <v>1167134</v>
      </c>
      <c r="R2961" s="8">
        <f>Table1[[#This Row],[Số còn phải thu ĐK]]+Table1[[#This Row],[Giá Trị HD sau CK]]-Table1[[#This Row],[Số tiền đã thu]]</f>
        <v>0</v>
      </c>
      <c r="S2961" s="7">
        <f>IF(Table1[[#This Row],[Ngày hóa đơn]]&lt;&gt;"",Table1[[#This Row],[Ngày hóa đơn]],Table1[[#This Row],[Ngày hạch toán]])</f>
        <v>45818</v>
      </c>
      <c r="T2961" s="8">
        <v>30</v>
      </c>
      <c r="U2961" s="7">
        <f>IF(Table1[[#This Row],[Ngày tính CN]]="","",S2961+T2961)</f>
        <v>45848</v>
      </c>
      <c r="V2961" s="71">
        <f ca="1">IF(Table1[[#This Row],[Hạn thanh toán]]="","",IF((U2961-NOW())&lt;0,0,(U2961-NOW())))</f>
        <v>0</v>
      </c>
      <c r="W2961" s="278"/>
      <c r="X2961" s="278" t="str">
        <f ca="1">IF(OR($U2961="",$R2961=0),"",IF((U$4-NOW())&lt;0,-($U2961-NOW()),0))</f>
        <v/>
      </c>
      <c r="Y2961" s="3" t="str">
        <f>IF(R2961=0,"Đã thanh toán",IF(X2961="","",IF(X2961&lt;=0,"Chưa đến hạn thanh toán",IF(X2961&lt;=30,"Nợ quá hạn 30 ngày",IF(X2961&lt;=60,"Nợ quá hạn từ 30 ngày đến 60 ngày",IF(X2961&lt;=90,"Nợ quá hạn từ 60 ngày đến 90 ngày",IF(X2961&lt;=120,"Nợ quá hạn từ 90 ngày đến 120 ngày","Nợ quá hạn hơn 120 ngày có khả năng mất thanh toán")))))))</f>
        <v>Đã thanh toán</v>
      </c>
      <c r="Z2961" s="250">
        <f>Table1[[#This Row],[Hạn thanh toán]]</f>
        <v>45848</v>
      </c>
      <c r="AA2961" s="250">
        <f>Table1[[#This Row],[Ngày Thanh toán]]</f>
        <v>45863</v>
      </c>
      <c r="AD2961" s="3" t="str">
        <f>IF(Table1[[#This Row],[Mã khách hàng]]="","",VLOOKUP($A2961,Ma_KH!$A:$Q,Ma_KH!O$1,0))</f>
        <v>BRG - FUJIMART</v>
      </c>
      <c r="AE2961" s="3" t="str">
        <f>IF(Table1[[#This Row],[Mã khách hàng]]="","",VLOOKUP($A2961,Ma_KH!$A:$Q,Ma_KH!P$1,0))</f>
        <v>CÔNG TY TNHH BÁN LẺ FUJIMART VIỆT NAM</v>
      </c>
      <c r="AF2961" s="3" t="str">
        <f>VLOOKUP(A2961,Ma_KH!A:Q,Ma_KH!J$1,0)</f>
        <v>Vũ Anh Tuấn</v>
      </c>
    </row>
    <row r="2962" spans="1:32">
      <c r="A2962" s="242" t="s">
        <v>184</v>
      </c>
      <c r="B2962" s="242" t="s">
        <v>5155</v>
      </c>
      <c r="C2962" s="90">
        <v>45818</v>
      </c>
      <c r="D2962" s="91" t="s">
        <v>19809</v>
      </c>
      <c r="E2962" s="318">
        <v>45818</v>
      </c>
      <c r="F2962" s="242" t="s">
        <v>20769</v>
      </c>
      <c r="G2962" s="242" t="s">
        <v>5343</v>
      </c>
      <c r="H2962" s="241">
        <v>1010222</v>
      </c>
      <c r="I2962" s="241">
        <v>0</v>
      </c>
      <c r="J2962" s="241">
        <v>80818</v>
      </c>
      <c r="K2962" s="241">
        <v>1091040</v>
      </c>
      <c r="L2962" s="8" t="s">
        <v>24</v>
      </c>
      <c r="M2962" s="21">
        <v>45863</v>
      </c>
      <c r="O2962" s="278">
        <f>IF(Table1[[#This Row],[Phân loại]]="Tồn đầu kỳ",Table1[[#This Row],[Tổng giá trị]],0)</f>
        <v>0</v>
      </c>
      <c r="P2962" s="8">
        <f>IF(Table1[[#This Row],[Số còn phải thu ĐK]]&lt;&gt;0,0,IF(Table1[[#This Row],[Phân loại]]="Bán hàng",Table1[[#This Row],[Tổng giá trị]],-Table1[[#This Row],[Tổng giá trị]]))</f>
        <v>1091040</v>
      </c>
      <c r="Q2962" s="278">
        <f>IF(M2962&lt;&gt;"",IF(O2962&lt;&gt;0,O2962,P2962),0)</f>
        <v>1091040</v>
      </c>
      <c r="R2962" s="8">
        <f>Table1[[#This Row],[Số còn phải thu ĐK]]+Table1[[#This Row],[Giá Trị HD sau CK]]-Table1[[#This Row],[Số tiền đã thu]]</f>
        <v>0</v>
      </c>
      <c r="S2962" s="7">
        <f>IF(Table1[[#This Row],[Ngày hóa đơn]]&lt;&gt;"",Table1[[#This Row],[Ngày hóa đơn]],Table1[[#This Row],[Ngày hạch toán]])</f>
        <v>45818</v>
      </c>
      <c r="T2962" s="8">
        <v>30</v>
      </c>
      <c r="U2962" s="7">
        <f>IF(Table1[[#This Row],[Ngày tính CN]]="","",S2962+T2962)</f>
        <v>45848</v>
      </c>
      <c r="V2962" s="71">
        <f ca="1">IF(Table1[[#This Row],[Hạn thanh toán]]="","",IF((U2962-NOW())&lt;0,0,(U2962-NOW())))</f>
        <v>0</v>
      </c>
      <c r="W2962" s="278"/>
      <c r="X2962" s="278" t="str">
        <f ca="1">IF(OR($U2962="",$R2962=0),"",IF((U$4-NOW())&lt;0,-($U2962-NOW()),0))</f>
        <v/>
      </c>
      <c r="Y2962" s="3" t="str">
        <f>IF(R2962=0,"Đã thanh toán",IF(X2962="","",IF(X2962&lt;=0,"Chưa đến hạn thanh toán",IF(X2962&lt;=30,"Nợ quá hạn 30 ngày",IF(X2962&lt;=60,"Nợ quá hạn từ 30 ngày đến 60 ngày",IF(X2962&lt;=90,"Nợ quá hạn từ 60 ngày đến 90 ngày",IF(X2962&lt;=120,"Nợ quá hạn từ 90 ngày đến 120 ngày","Nợ quá hạn hơn 120 ngày có khả năng mất thanh toán")))))))</f>
        <v>Đã thanh toán</v>
      </c>
      <c r="Z2962" s="250">
        <f>Table1[[#This Row],[Hạn thanh toán]]</f>
        <v>45848</v>
      </c>
      <c r="AA2962" s="250">
        <f>Table1[[#This Row],[Ngày Thanh toán]]</f>
        <v>45863</v>
      </c>
      <c r="AD2962" s="3" t="str">
        <f>IF(Table1[[#This Row],[Mã khách hàng]]="","",VLOOKUP($A2962,Ma_KH!$A:$Q,Ma_KH!O$1,0))</f>
        <v>BRG - FUJIMART</v>
      </c>
      <c r="AE2962" s="3" t="str">
        <f>IF(Table1[[#This Row],[Mã khách hàng]]="","",VLOOKUP($A2962,Ma_KH!$A:$Q,Ma_KH!P$1,0))</f>
        <v>CÔNG TY TNHH BÁN LẺ FUJIMART VIỆT NAM</v>
      </c>
      <c r="AF2962" s="3" t="str">
        <f>VLOOKUP(A2962,Ma_KH!A:Q,Ma_KH!J$1,0)</f>
        <v>Vũ Anh Tuấn</v>
      </c>
    </row>
    <row r="2963" spans="1:32">
      <c r="A2963" s="242" t="s">
        <v>184</v>
      </c>
      <c r="B2963" s="242" t="s">
        <v>5155</v>
      </c>
      <c r="C2963" s="88">
        <v>45819</v>
      </c>
      <c r="D2963" s="89" t="s">
        <v>19810</v>
      </c>
      <c r="E2963" s="318">
        <v>45819</v>
      </c>
      <c r="F2963" s="242" t="s">
        <v>20770</v>
      </c>
      <c r="G2963" s="242" t="s">
        <v>5257</v>
      </c>
      <c r="H2963" s="241">
        <v>1034783</v>
      </c>
      <c r="I2963" s="241">
        <v>0</v>
      </c>
      <c r="J2963" s="241">
        <v>82783</v>
      </c>
      <c r="K2963" s="241">
        <v>1117566</v>
      </c>
      <c r="L2963" s="8" t="s">
        <v>24</v>
      </c>
      <c r="M2963" s="21">
        <v>45863</v>
      </c>
      <c r="O2963" s="278">
        <f>IF(Table1[[#This Row],[Phân loại]]="Tồn đầu kỳ",Table1[[#This Row],[Tổng giá trị]],0)</f>
        <v>0</v>
      </c>
      <c r="P2963" s="8">
        <f>IF(Table1[[#This Row],[Số còn phải thu ĐK]]&lt;&gt;0,0,IF(Table1[[#This Row],[Phân loại]]="Bán hàng",Table1[[#This Row],[Tổng giá trị]],-Table1[[#This Row],[Tổng giá trị]]))</f>
        <v>1117566</v>
      </c>
      <c r="Q2963" s="278">
        <f t="shared" ref="Q2963:Q2964" si="562">IF(M2963&lt;&gt;"",IF(O2963&lt;&gt;0,O2963,P2963),0)</f>
        <v>1117566</v>
      </c>
      <c r="R2963" s="8">
        <f>Table1[[#This Row],[Số còn phải thu ĐK]]+Table1[[#This Row],[Giá Trị HD sau CK]]-Table1[[#This Row],[Số tiền đã thu]]</f>
        <v>0</v>
      </c>
      <c r="S2963" s="7">
        <f>IF(Table1[[#This Row],[Ngày hóa đơn]]&lt;&gt;"",Table1[[#This Row],[Ngày hóa đơn]],Table1[[#This Row],[Ngày hạch toán]])</f>
        <v>45819</v>
      </c>
      <c r="T2963" s="8">
        <v>30</v>
      </c>
      <c r="U2963" s="7">
        <f>IF(Table1[[#This Row],[Ngày tính CN]]="","",S2963+T2963)</f>
        <v>45849</v>
      </c>
      <c r="V2963" s="71">
        <f ca="1">IF(Table1[[#This Row],[Hạn thanh toán]]="","",IF((U2963-NOW())&lt;0,0,(U2963-NOW())))</f>
        <v>0</v>
      </c>
      <c r="W2963" s="278"/>
      <c r="X2963" s="278" t="str">
        <f t="shared" ref="X2963:X2964" ca="1" si="563">IF(OR($U2963="",$R2963=0),"",IF((U$4-NOW())&lt;0,-($U2963-NOW()),0))</f>
        <v/>
      </c>
      <c r="Y2963" s="3" t="str">
        <f t="shared" ref="Y2963:Y2964" si="564">IF(R2963=0,"Đã thanh toán",IF(X2963="","",IF(X2963&lt;=0,"Chưa đến hạn thanh toán",IF(X2963&lt;=30,"Nợ quá hạn 30 ngày",IF(X2963&lt;=60,"Nợ quá hạn từ 30 ngày đến 60 ngày",IF(X2963&lt;=90,"Nợ quá hạn từ 60 ngày đến 90 ngày",IF(X2963&lt;=120,"Nợ quá hạn từ 90 ngày đến 120 ngày","Nợ quá hạn hơn 120 ngày có khả năng mất thanh toán")))))))</f>
        <v>Đã thanh toán</v>
      </c>
      <c r="Z2963" s="250">
        <f>Table1[[#This Row],[Hạn thanh toán]]</f>
        <v>45849</v>
      </c>
      <c r="AA2963" s="250">
        <f>Table1[[#This Row],[Ngày Thanh toán]]</f>
        <v>45863</v>
      </c>
      <c r="AD2963" s="3" t="str">
        <f>IF(Table1[[#This Row],[Mã khách hàng]]="","",VLOOKUP($A2963,Ma_KH!$A:$Q,Ma_KH!O$1,0))</f>
        <v>BRG - FUJIMART</v>
      </c>
      <c r="AE2963" s="3" t="str">
        <f>IF(Table1[[#This Row],[Mã khách hàng]]="","",VLOOKUP($A2963,Ma_KH!$A:$Q,Ma_KH!P$1,0))</f>
        <v>CÔNG TY TNHH BÁN LẺ FUJIMART VIỆT NAM</v>
      </c>
      <c r="AF2963" s="3" t="str">
        <f>VLOOKUP(A2963,Ma_KH!A:Q,Ma_KH!J$1,0)</f>
        <v>Vũ Anh Tuấn</v>
      </c>
    </row>
    <row r="2964" spans="1:32">
      <c r="A2964" s="242" t="s">
        <v>184</v>
      </c>
      <c r="B2964" s="242" t="s">
        <v>5155</v>
      </c>
      <c r="C2964" s="90">
        <v>45819</v>
      </c>
      <c r="D2964" s="91" t="s">
        <v>19811</v>
      </c>
      <c r="E2964" s="318">
        <v>45819</v>
      </c>
      <c r="F2964" s="242" t="s">
        <v>20771</v>
      </c>
      <c r="G2964" s="242" t="s">
        <v>5228</v>
      </c>
      <c r="H2964" s="241">
        <v>637054</v>
      </c>
      <c r="I2964" s="241">
        <v>0</v>
      </c>
      <c r="J2964" s="241">
        <v>50964</v>
      </c>
      <c r="K2964" s="241">
        <v>688018</v>
      </c>
      <c r="L2964" s="8" t="s">
        <v>24</v>
      </c>
      <c r="M2964" s="21">
        <v>45863</v>
      </c>
      <c r="O2964" s="278">
        <f>IF(Table1[[#This Row],[Phân loại]]="Tồn đầu kỳ",Table1[[#This Row],[Tổng giá trị]],0)</f>
        <v>0</v>
      </c>
      <c r="P2964" s="8">
        <f>IF(Table1[[#This Row],[Số còn phải thu ĐK]]&lt;&gt;0,0,IF(Table1[[#This Row],[Phân loại]]="Bán hàng",Table1[[#This Row],[Tổng giá trị]],-Table1[[#This Row],[Tổng giá trị]]))</f>
        <v>688018</v>
      </c>
      <c r="Q2964" s="278">
        <f t="shared" si="562"/>
        <v>688018</v>
      </c>
      <c r="R2964" s="8">
        <f>Table1[[#This Row],[Số còn phải thu ĐK]]+Table1[[#This Row],[Giá Trị HD sau CK]]-Table1[[#This Row],[Số tiền đã thu]]</f>
        <v>0</v>
      </c>
      <c r="S2964" s="7">
        <f>IF(Table1[[#This Row],[Ngày hóa đơn]]&lt;&gt;"",Table1[[#This Row],[Ngày hóa đơn]],Table1[[#This Row],[Ngày hạch toán]])</f>
        <v>45819</v>
      </c>
      <c r="T2964" s="8">
        <v>30</v>
      </c>
      <c r="U2964" s="7">
        <f>IF(Table1[[#This Row],[Ngày tính CN]]="","",S2964+T2964)</f>
        <v>45849</v>
      </c>
      <c r="V2964" s="71">
        <f ca="1">IF(Table1[[#This Row],[Hạn thanh toán]]="","",IF((U2964-NOW())&lt;0,0,(U2964-NOW())))</f>
        <v>0</v>
      </c>
      <c r="W2964" s="278"/>
      <c r="X2964" s="278" t="str">
        <f t="shared" ca="1" si="563"/>
        <v/>
      </c>
      <c r="Y2964" s="3" t="str">
        <f t="shared" si="564"/>
        <v>Đã thanh toán</v>
      </c>
      <c r="Z2964" s="250">
        <f>Table1[[#This Row],[Hạn thanh toán]]</f>
        <v>45849</v>
      </c>
      <c r="AA2964" s="250">
        <f>Table1[[#This Row],[Ngày Thanh toán]]</f>
        <v>45863</v>
      </c>
      <c r="AD2964" s="3" t="str">
        <f>IF(Table1[[#This Row],[Mã khách hàng]]="","",VLOOKUP($A2964,Ma_KH!$A:$Q,Ma_KH!O$1,0))</f>
        <v>BRG - FUJIMART</v>
      </c>
      <c r="AE2964" s="3" t="str">
        <f>IF(Table1[[#This Row],[Mã khách hàng]]="","",VLOOKUP($A2964,Ma_KH!$A:$Q,Ma_KH!P$1,0))</f>
        <v>CÔNG TY TNHH BÁN LẺ FUJIMART VIỆT NAM</v>
      </c>
      <c r="AF2964" s="3" t="str">
        <f>VLOOKUP(A2964,Ma_KH!A:Q,Ma_KH!J$1,0)</f>
        <v>Vũ Anh Tuấn</v>
      </c>
    </row>
    <row r="2965" spans="1:32">
      <c r="A2965" s="242" t="s">
        <v>184</v>
      </c>
      <c r="B2965" s="242" t="s">
        <v>5155</v>
      </c>
      <c r="C2965" s="90">
        <v>45819</v>
      </c>
      <c r="D2965" s="91" t="s">
        <v>19812</v>
      </c>
      <c r="E2965" s="318">
        <v>45819</v>
      </c>
      <c r="F2965" s="242" t="s">
        <v>20772</v>
      </c>
      <c r="G2965" s="242" t="s">
        <v>5176</v>
      </c>
      <c r="H2965" s="241">
        <v>3176763</v>
      </c>
      <c r="I2965" s="241">
        <v>0</v>
      </c>
      <c r="J2965" s="241">
        <v>254141</v>
      </c>
      <c r="K2965" s="241">
        <v>3430904</v>
      </c>
      <c r="L2965" s="8" t="s">
        <v>24</v>
      </c>
      <c r="M2965" s="21">
        <v>45863</v>
      </c>
      <c r="O2965" s="278">
        <f>IF(Table1[[#This Row],[Phân loại]]="Tồn đầu kỳ",Table1[[#This Row],[Tổng giá trị]],0)</f>
        <v>0</v>
      </c>
      <c r="P2965" s="8">
        <f>IF(Table1[[#This Row],[Số còn phải thu ĐK]]&lt;&gt;0,0,IF(Table1[[#This Row],[Phân loại]]="Bán hàng",Table1[[#This Row],[Tổng giá trị]],-Table1[[#This Row],[Tổng giá trị]]))</f>
        <v>3430904</v>
      </c>
      <c r="Q2965" s="278">
        <f>IF(M2965&lt;&gt;"",IF(O2965&lt;&gt;0,O2965,P2965),0)</f>
        <v>3430904</v>
      </c>
      <c r="R2965" s="8">
        <f>Table1[[#This Row],[Số còn phải thu ĐK]]+Table1[[#This Row],[Giá Trị HD sau CK]]-Table1[[#This Row],[Số tiền đã thu]]</f>
        <v>0</v>
      </c>
      <c r="S2965" s="7">
        <f>IF(Table1[[#This Row],[Ngày hóa đơn]]&lt;&gt;"",Table1[[#This Row],[Ngày hóa đơn]],Table1[[#This Row],[Ngày hạch toán]])</f>
        <v>45819</v>
      </c>
      <c r="T2965" s="8">
        <v>30</v>
      </c>
      <c r="U2965" s="7">
        <f>IF(Table1[[#This Row],[Ngày tính CN]]="","",S2965+T2965)</f>
        <v>45849</v>
      </c>
      <c r="V2965" s="71">
        <f ca="1">IF(Table1[[#This Row],[Hạn thanh toán]]="","",IF((U2965-NOW())&lt;0,0,(U2965-NOW())))</f>
        <v>0</v>
      </c>
      <c r="W2965" s="278"/>
      <c r="X2965" s="278" t="str">
        <f ca="1">IF(OR($U2965="",$R2965=0),"",IF((U$4-NOW())&lt;0,-($U2965-NOW()),0))</f>
        <v/>
      </c>
      <c r="Y2965" s="3" t="str">
        <f>IF(R2965=0,"Đã thanh toán",IF(X2965="","",IF(X2965&lt;=0,"Chưa đến hạn thanh toán",IF(X2965&lt;=30,"Nợ quá hạn 30 ngày",IF(X2965&lt;=60,"Nợ quá hạn từ 30 ngày đến 60 ngày",IF(X2965&lt;=90,"Nợ quá hạn từ 60 ngày đến 90 ngày",IF(X2965&lt;=120,"Nợ quá hạn từ 90 ngày đến 120 ngày","Nợ quá hạn hơn 120 ngày có khả năng mất thanh toán")))))))</f>
        <v>Đã thanh toán</v>
      </c>
      <c r="Z2965" s="250">
        <f>Table1[[#This Row],[Hạn thanh toán]]</f>
        <v>45849</v>
      </c>
      <c r="AA2965" s="250">
        <f>Table1[[#This Row],[Ngày Thanh toán]]</f>
        <v>45863</v>
      </c>
      <c r="AD2965" s="3" t="str">
        <f>IF(Table1[[#This Row],[Mã khách hàng]]="","",VLOOKUP($A2965,Ma_KH!$A:$Q,Ma_KH!O$1,0))</f>
        <v>BRG - FUJIMART</v>
      </c>
      <c r="AE2965" s="3" t="str">
        <f>IF(Table1[[#This Row],[Mã khách hàng]]="","",VLOOKUP($A2965,Ma_KH!$A:$Q,Ma_KH!P$1,0))</f>
        <v>CÔNG TY TNHH BÁN LẺ FUJIMART VIỆT NAM</v>
      </c>
      <c r="AF2965" s="3" t="str">
        <f>VLOOKUP(A2965,Ma_KH!A:Q,Ma_KH!J$1,0)</f>
        <v>Vũ Anh Tuấn</v>
      </c>
    </row>
    <row r="2966" spans="1:32">
      <c r="A2966" s="242" t="s">
        <v>184</v>
      </c>
      <c r="B2966" s="242" t="s">
        <v>5155</v>
      </c>
      <c r="C2966" s="88">
        <v>45819</v>
      </c>
      <c r="D2966" s="89" t="s">
        <v>19813</v>
      </c>
      <c r="E2966" s="318">
        <v>45819</v>
      </c>
      <c r="F2966" s="242" t="s">
        <v>20773</v>
      </c>
      <c r="G2966" s="242" t="s">
        <v>5345</v>
      </c>
      <c r="H2966" s="241">
        <v>1177334</v>
      </c>
      <c r="I2966" s="241">
        <v>0</v>
      </c>
      <c r="J2966" s="241">
        <v>94187</v>
      </c>
      <c r="K2966" s="241">
        <v>1271521</v>
      </c>
      <c r="L2966" s="8" t="s">
        <v>24</v>
      </c>
      <c r="M2966" s="21">
        <v>45863</v>
      </c>
      <c r="O2966" s="278">
        <f>IF(Table1[[#This Row],[Phân loại]]="Tồn đầu kỳ",Table1[[#This Row],[Tổng giá trị]],0)</f>
        <v>0</v>
      </c>
      <c r="P2966" s="8">
        <f>IF(Table1[[#This Row],[Số còn phải thu ĐK]]&lt;&gt;0,0,IF(Table1[[#This Row],[Phân loại]]="Bán hàng",Table1[[#This Row],[Tổng giá trị]],-Table1[[#This Row],[Tổng giá trị]]))</f>
        <v>1271521</v>
      </c>
      <c r="Q2966" s="278">
        <f t="shared" ref="Q2966:Q2967" si="565">IF(M2966&lt;&gt;"",IF(O2966&lt;&gt;0,O2966,P2966),0)</f>
        <v>1271521</v>
      </c>
      <c r="R2966" s="8">
        <f>Table1[[#This Row],[Số còn phải thu ĐK]]+Table1[[#This Row],[Giá Trị HD sau CK]]-Table1[[#This Row],[Số tiền đã thu]]</f>
        <v>0</v>
      </c>
      <c r="S2966" s="7">
        <f>IF(Table1[[#This Row],[Ngày hóa đơn]]&lt;&gt;"",Table1[[#This Row],[Ngày hóa đơn]],Table1[[#This Row],[Ngày hạch toán]])</f>
        <v>45819</v>
      </c>
      <c r="T2966" s="8">
        <v>30</v>
      </c>
      <c r="U2966" s="7">
        <f>IF(Table1[[#This Row],[Ngày tính CN]]="","",S2966+T2966)</f>
        <v>45849</v>
      </c>
      <c r="V2966" s="71">
        <f ca="1">IF(Table1[[#This Row],[Hạn thanh toán]]="","",IF((U2966-NOW())&lt;0,0,(U2966-NOW())))</f>
        <v>0</v>
      </c>
      <c r="W2966" s="278"/>
      <c r="X2966" s="278" t="str">
        <f t="shared" ref="X2966:X2967" ca="1" si="566">IF(OR($U2966="",$R2966=0),"",IF((U$4-NOW())&lt;0,-($U2966-NOW()),0))</f>
        <v/>
      </c>
      <c r="Y2966" s="3" t="str">
        <f t="shared" ref="Y2966:Y2967" si="567">IF(R2966=0,"Đã thanh toán",IF(X2966="","",IF(X2966&lt;=0,"Chưa đến hạn thanh toán",IF(X2966&lt;=30,"Nợ quá hạn 30 ngày",IF(X2966&lt;=60,"Nợ quá hạn từ 30 ngày đến 60 ngày",IF(X2966&lt;=90,"Nợ quá hạn từ 60 ngày đến 90 ngày",IF(X2966&lt;=120,"Nợ quá hạn từ 90 ngày đến 120 ngày","Nợ quá hạn hơn 120 ngày có khả năng mất thanh toán")))))))</f>
        <v>Đã thanh toán</v>
      </c>
      <c r="Z2966" s="250">
        <f>Table1[[#This Row],[Hạn thanh toán]]</f>
        <v>45849</v>
      </c>
      <c r="AA2966" s="250">
        <f>Table1[[#This Row],[Ngày Thanh toán]]</f>
        <v>45863</v>
      </c>
      <c r="AD2966" s="3" t="str">
        <f>IF(Table1[[#This Row],[Mã khách hàng]]="","",VLOOKUP($A2966,Ma_KH!$A:$Q,Ma_KH!O$1,0))</f>
        <v>BRG - FUJIMART</v>
      </c>
      <c r="AE2966" s="3" t="str">
        <f>IF(Table1[[#This Row],[Mã khách hàng]]="","",VLOOKUP($A2966,Ma_KH!$A:$Q,Ma_KH!P$1,0))</f>
        <v>CÔNG TY TNHH BÁN LẺ FUJIMART VIỆT NAM</v>
      </c>
      <c r="AF2966" s="3" t="str">
        <f>VLOOKUP(A2966,Ma_KH!A:Q,Ma_KH!J$1,0)</f>
        <v>Vũ Anh Tuấn</v>
      </c>
    </row>
    <row r="2967" spans="1:32">
      <c r="A2967" s="242" t="s">
        <v>184</v>
      </c>
      <c r="B2967" s="242" t="s">
        <v>5155</v>
      </c>
      <c r="C2967" s="90">
        <v>45819</v>
      </c>
      <c r="D2967" s="91" t="s">
        <v>19814</v>
      </c>
      <c r="E2967" s="318">
        <v>45819</v>
      </c>
      <c r="F2967" s="242" t="s">
        <v>20774</v>
      </c>
      <c r="G2967" s="242" t="s">
        <v>5218</v>
      </c>
      <c r="H2967" s="241">
        <v>1225115</v>
      </c>
      <c r="I2967" s="241">
        <v>0</v>
      </c>
      <c r="J2967" s="241">
        <v>98009</v>
      </c>
      <c r="K2967" s="241">
        <v>1323124</v>
      </c>
      <c r="L2967" s="8" t="s">
        <v>24</v>
      </c>
      <c r="M2967" s="21">
        <v>45863</v>
      </c>
      <c r="O2967" s="278">
        <f>IF(Table1[[#This Row],[Phân loại]]="Tồn đầu kỳ",Table1[[#This Row],[Tổng giá trị]],0)</f>
        <v>0</v>
      </c>
      <c r="P2967" s="8">
        <f>IF(Table1[[#This Row],[Số còn phải thu ĐK]]&lt;&gt;0,0,IF(Table1[[#This Row],[Phân loại]]="Bán hàng",Table1[[#This Row],[Tổng giá trị]],-Table1[[#This Row],[Tổng giá trị]]))</f>
        <v>1323124</v>
      </c>
      <c r="Q2967" s="278">
        <f t="shared" si="565"/>
        <v>1323124</v>
      </c>
      <c r="R2967" s="8">
        <f>Table1[[#This Row],[Số còn phải thu ĐK]]+Table1[[#This Row],[Giá Trị HD sau CK]]-Table1[[#This Row],[Số tiền đã thu]]</f>
        <v>0</v>
      </c>
      <c r="S2967" s="7">
        <f>IF(Table1[[#This Row],[Ngày hóa đơn]]&lt;&gt;"",Table1[[#This Row],[Ngày hóa đơn]],Table1[[#This Row],[Ngày hạch toán]])</f>
        <v>45819</v>
      </c>
      <c r="T2967" s="8">
        <v>30</v>
      </c>
      <c r="U2967" s="7">
        <f>IF(Table1[[#This Row],[Ngày tính CN]]="","",S2967+T2967)</f>
        <v>45849</v>
      </c>
      <c r="V2967" s="71">
        <f ca="1">IF(Table1[[#This Row],[Hạn thanh toán]]="","",IF((U2967-NOW())&lt;0,0,(U2967-NOW())))</f>
        <v>0</v>
      </c>
      <c r="W2967" s="278"/>
      <c r="X2967" s="278" t="str">
        <f t="shared" ca="1" si="566"/>
        <v/>
      </c>
      <c r="Y2967" s="3" t="str">
        <f t="shared" si="567"/>
        <v>Đã thanh toán</v>
      </c>
      <c r="Z2967" s="250">
        <f>Table1[[#This Row],[Hạn thanh toán]]</f>
        <v>45849</v>
      </c>
      <c r="AA2967" s="250">
        <f>Table1[[#This Row],[Ngày Thanh toán]]</f>
        <v>45863</v>
      </c>
      <c r="AD2967" s="3" t="str">
        <f>IF(Table1[[#This Row],[Mã khách hàng]]="","",VLOOKUP($A2967,Ma_KH!$A:$Q,Ma_KH!O$1,0))</f>
        <v>BRG - FUJIMART</v>
      </c>
      <c r="AE2967" s="3" t="str">
        <f>IF(Table1[[#This Row],[Mã khách hàng]]="","",VLOOKUP($A2967,Ma_KH!$A:$Q,Ma_KH!P$1,0))</f>
        <v>CÔNG TY TNHH BÁN LẺ FUJIMART VIỆT NAM</v>
      </c>
      <c r="AF2967" s="3" t="str">
        <f>VLOOKUP(A2967,Ma_KH!A:Q,Ma_KH!J$1,0)</f>
        <v>Vũ Anh Tuấn</v>
      </c>
    </row>
    <row r="2968" spans="1:32">
      <c r="A2968" s="242" t="s">
        <v>184</v>
      </c>
      <c r="B2968" s="242" t="s">
        <v>5155</v>
      </c>
      <c r="C2968" s="90">
        <v>45819</v>
      </c>
      <c r="D2968" s="91" t="s">
        <v>19815</v>
      </c>
      <c r="E2968" s="318">
        <v>45819</v>
      </c>
      <c r="F2968" s="242" t="s">
        <v>20775</v>
      </c>
      <c r="G2968" s="242" t="s">
        <v>5341</v>
      </c>
      <c r="H2968" s="241">
        <v>1170408</v>
      </c>
      <c r="I2968" s="241">
        <v>0</v>
      </c>
      <c r="J2968" s="241">
        <v>93633</v>
      </c>
      <c r="K2968" s="241">
        <v>1264041</v>
      </c>
      <c r="L2968" s="8" t="s">
        <v>24</v>
      </c>
      <c r="M2968" s="21">
        <v>45863</v>
      </c>
      <c r="O2968" s="278">
        <f>IF(Table1[[#This Row],[Phân loại]]="Tồn đầu kỳ",Table1[[#This Row],[Tổng giá trị]],0)</f>
        <v>0</v>
      </c>
      <c r="P2968" s="8">
        <f>IF(Table1[[#This Row],[Số còn phải thu ĐK]]&lt;&gt;0,0,IF(Table1[[#This Row],[Phân loại]]="Bán hàng",Table1[[#This Row],[Tổng giá trị]],-Table1[[#This Row],[Tổng giá trị]]))</f>
        <v>1264041</v>
      </c>
      <c r="Q2968" s="278">
        <f>IF(M2968&lt;&gt;"",IF(O2968&lt;&gt;0,O2968,P2968),0)</f>
        <v>1264041</v>
      </c>
      <c r="R2968" s="8">
        <f>Table1[[#This Row],[Số còn phải thu ĐK]]+Table1[[#This Row],[Giá Trị HD sau CK]]-Table1[[#This Row],[Số tiền đã thu]]</f>
        <v>0</v>
      </c>
      <c r="S2968" s="7">
        <f>IF(Table1[[#This Row],[Ngày hóa đơn]]&lt;&gt;"",Table1[[#This Row],[Ngày hóa đơn]],Table1[[#This Row],[Ngày hạch toán]])</f>
        <v>45819</v>
      </c>
      <c r="T2968" s="8">
        <v>30</v>
      </c>
      <c r="U2968" s="7">
        <f>IF(Table1[[#This Row],[Ngày tính CN]]="","",S2968+T2968)</f>
        <v>45849</v>
      </c>
      <c r="V2968" s="71">
        <f ca="1">IF(Table1[[#This Row],[Hạn thanh toán]]="","",IF((U2968-NOW())&lt;0,0,(U2968-NOW())))</f>
        <v>0</v>
      </c>
      <c r="W2968" s="278"/>
      <c r="X2968" s="278" t="str">
        <f ca="1">IF(OR($U2968="",$R2968=0),"",IF((U$4-NOW())&lt;0,-($U2968-NOW()),0))</f>
        <v/>
      </c>
      <c r="Y2968" s="3" t="str">
        <f>IF(R2968=0,"Đã thanh toán",IF(X2968="","",IF(X2968&lt;=0,"Chưa đến hạn thanh toán",IF(X2968&lt;=30,"Nợ quá hạn 30 ngày",IF(X2968&lt;=60,"Nợ quá hạn từ 30 ngày đến 60 ngày",IF(X2968&lt;=90,"Nợ quá hạn từ 60 ngày đến 90 ngày",IF(X2968&lt;=120,"Nợ quá hạn từ 90 ngày đến 120 ngày","Nợ quá hạn hơn 120 ngày có khả năng mất thanh toán")))))))</f>
        <v>Đã thanh toán</v>
      </c>
      <c r="Z2968" s="250">
        <f>Table1[[#This Row],[Hạn thanh toán]]</f>
        <v>45849</v>
      </c>
      <c r="AA2968" s="250">
        <f>Table1[[#This Row],[Ngày Thanh toán]]</f>
        <v>45863</v>
      </c>
      <c r="AD2968" s="3" t="str">
        <f>IF(Table1[[#This Row],[Mã khách hàng]]="","",VLOOKUP($A2968,Ma_KH!$A:$Q,Ma_KH!O$1,0))</f>
        <v>BRG - FUJIMART</v>
      </c>
      <c r="AE2968" s="3" t="str">
        <f>IF(Table1[[#This Row],[Mã khách hàng]]="","",VLOOKUP($A2968,Ma_KH!$A:$Q,Ma_KH!P$1,0))</f>
        <v>CÔNG TY TNHH BÁN LẺ FUJIMART VIỆT NAM</v>
      </c>
      <c r="AF2968" s="3" t="str">
        <f>VLOOKUP(A2968,Ma_KH!A:Q,Ma_KH!J$1,0)</f>
        <v>Vũ Anh Tuấn</v>
      </c>
    </row>
    <row r="2969" spans="1:32">
      <c r="A2969" s="242" t="s">
        <v>184</v>
      </c>
      <c r="B2969" s="242" t="s">
        <v>5155</v>
      </c>
      <c r="C2969" s="90">
        <v>45820</v>
      </c>
      <c r="D2969" s="91" t="s">
        <v>19816</v>
      </c>
      <c r="E2969" s="318">
        <v>45820</v>
      </c>
      <c r="F2969" s="242" t="s">
        <v>20776</v>
      </c>
      <c r="G2969" s="242" t="s">
        <v>5241</v>
      </c>
      <c r="H2969" s="241">
        <v>910588</v>
      </c>
      <c r="I2969" s="241">
        <v>0</v>
      </c>
      <c r="J2969" s="241">
        <v>72847</v>
      </c>
      <c r="K2969" s="241">
        <v>983435</v>
      </c>
      <c r="L2969" s="8" t="s">
        <v>24</v>
      </c>
      <c r="M2969" s="21">
        <v>45863</v>
      </c>
      <c r="O2969" s="278">
        <f>IF(Table1[[#This Row],[Phân loại]]="Tồn đầu kỳ",Table1[[#This Row],[Tổng giá trị]],0)</f>
        <v>0</v>
      </c>
      <c r="P2969" s="8">
        <f>IF(Table1[[#This Row],[Số còn phải thu ĐK]]&lt;&gt;0,0,IF(Table1[[#This Row],[Phân loại]]="Bán hàng",Table1[[#This Row],[Tổng giá trị]],-Table1[[#This Row],[Tổng giá trị]]))</f>
        <v>983435</v>
      </c>
      <c r="Q2969" s="278">
        <f>IF(M2969&lt;&gt;"",IF(O2969&lt;&gt;0,O2969,P2969),0)</f>
        <v>983435</v>
      </c>
      <c r="R2969" s="8">
        <f>Table1[[#This Row],[Số còn phải thu ĐK]]+Table1[[#This Row],[Giá Trị HD sau CK]]-Table1[[#This Row],[Số tiền đã thu]]</f>
        <v>0</v>
      </c>
      <c r="S2969" s="7">
        <f>IF(Table1[[#This Row],[Ngày hóa đơn]]&lt;&gt;"",Table1[[#This Row],[Ngày hóa đơn]],Table1[[#This Row],[Ngày hạch toán]])</f>
        <v>45820</v>
      </c>
      <c r="T2969" s="8">
        <v>30</v>
      </c>
      <c r="U2969" s="7">
        <f>IF(Table1[[#This Row],[Ngày tính CN]]="","",S2969+T2969)</f>
        <v>45850</v>
      </c>
      <c r="V2969" s="71">
        <f ca="1">IF(Table1[[#This Row],[Hạn thanh toán]]="","",IF((U2969-NOW())&lt;0,0,(U2969-NOW())))</f>
        <v>0</v>
      </c>
      <c r="W2969" s="278"/>
      <c r="X2969" s="278" t="str">
        <f ca="1">IF(OR($U2969="",$R2969=0),"",IF((U$4-NOW())&lt;0,-($U2969-NOW()),0))</f>
        <v/>
      </c>
      <c r="Y2969" s="3" t="str">
        <f>IF(R2969=0,"Đã thanh toán",IF(X2969="","",IF(X2969&lt;=0,"Chưa đến hạn thanh toán",IF(X2969&lt;=30,"Nợ quá hạn 30 ngày",IF(X2969&lt;=60,"Nợ quá hạn từ 30 ngày đến 60 ngày",IF(X2969&lt;=90,"Nợ quá hạn từ 60 ngày đến 90 ngày",IF(X2969&lt;=120,"Nợ quá hạn từ 90 ngày đến 120 ngày","Nợ quá hạn hơn 120 ngày có khả năng mất thanh toán")))))))</f>
        <v>Đã thanh toán</v>
      </c>
      <c r="Z2969" s="250">
        <f>Table1[[#This Row],[Hạn thanh toán]]</f>
        <v>45850</v>
      </c>
      <c r="AA2969" s="250">
        <f>Table1[[#This Row],[Ngày Thanh toán]]</f>
        <v>45863</v>
      </c>
      <c r="AD2969" s="3" t="str">
        <f>IF(Table1[[#This Row],[Mã khách hàng]]="","",VLOOKUP($A2969,Ma_KH!$A:$Q,Ma_KH!O$1,0))</f>
        <v>BRG - FUJIMART</v>
      </c>
      <c r="AE2969" s="3" t="str">
        <f>IF(Table1[[#This Row],[Mã khách hàng]]="","",VLOOKUP($A2969,Ma_KH!$A:$Q,Ma_KH!P$1,0))</f>
        <v>CÔNG TY TNHH BÁN LẺ FUJIMART VIỆT NAM</v>
      </c>
      <c r="AF2969" s="3" t="str">
        <f>VLOOKUP(A2969,Ma_KH!A:Q,Ma_KH!J$1,0)</f>
        <v>Vũ Anh Tuấn</v>
      </c>
    </row>
    <row r="2970" spans="1:32">
      <c r="A2970" s="242" t="s">
        <v>184</v>
      </c>
      <c r="B2970" s="242" t="s">
        <v>5155</v>
      </c>
      <c r="C2970" s="90">
        <v>45820</v>
      </c>
      <c r="D2970" s="91" t="s">
        <v>19817</v>
      </c>
      <c r="E2970" s="318">
        <v>45820</v>
      </c>
      <c r="F2970" s="242" t="s">
        <v>20777</v>
      </c>
      <c r="G2970" s="242" t="s">
        <v>5190</v>
      </c>
      <c r="H2970" s="241">
        <v>1322727</v>
      </c>
      <c r="I2970" s="241">
        <v>0</v>
      </c>
      <c r="J2970" s="241">
        <v>105818</v>
      </c>
      <c r="K2970" s="241">
        <v>1428545</v>
      </c>
      <c r="L2970" s="8" t="s">
        <v>24</v>
      </c>
      <c r="M2970" s="21">
        <v>45863</v>
      </c>
      <c r="O2970" s="278">
        <f>IF(Table1[[#This Row],[Phân loại]]="Tồn đầu kỳ",Table1[[#This Row],[Tổng giá trị]],0)</f>
        <v>0</v>
      </c>
      <c r="P2970" s="8">
        <f>IF(Table1[[#This Row],[Số còn phải thu ĐK]]&lt;&gt;0,0,IF(Table1[[#This Row],[Phân loại]]="Bán hàng",Table1[[#This Row],[Tổng giá trị]],-Table1[[#This Row],[Tổng giá trị]]))</f>
        <v>1428545</v>
      </c>
      <c r="Q2970" s="278">
        <f>IF(M2970&lt;&gt;"",IF(O2970&lt;&gt;0,O2970,P2970),0)</f>
        <v>1428545</v>
      </c>
      <c r="R2970" s="8">
        <f>Table1[[#This Row],[Số còn phải thu ĐK]]+Table1[[#This Row],[Giá Trị HD sau CK]]-Table1[[#This Row],[Số tiền đã thu]]</f>
        <v>0</v>
      </c>
      <c r="S2970" s="7">
        <f>IF(Table1[[#This Row],[Ngày hóa đơn]]&lt;&gt;"",Table1[[#This Row],[Ngày hóa đơn]],Table1[[#This Row],[Ngày hạch toán]])</f>
        <v>45820</v>
      </c>
      <c r="T2970" s="8">
        <v>30</v>
      </c>
      <c r="U2970" s="7">
        <f>IF(Table1[[#This Row],[Ngày tính CN]]="","",S2970+T2970)</f>
        <v>45850</v>
      </c>
      <c r="V2970" s="71">
        <f ca="1">IF(Table1[[#This Row],[Hạn thanh toán]]="","",IF((U2970-NOW())&lt;0,0,(U2970-NOW())))</f>
        <v>0</v>
      </c>
      <c r="W2970" s="278"/>
      <c r="X2970" s="278" t="str">
        <f ca="1">IF(OR($U2970="",$R2970=0),"",IF((U$4-NOW())&lt;0,-($U2970-NOW()),0))</f>
        <v/>
      </c>
      <c r="Y2970" s="3" t="str">
        <f>IF(R2970=0,"Đã thanh toán",IF(X2970="","",IF(X2970&lt;=0,"Chưa đến hạn thanh toán",IF(X2970&lt;=30,"Nợ quá hạn 30 ngày",IF(X2970&lt;=60,"Nợ quá hạn từ 30 ngày đến 60 ngày",IF(X2970&lt;=90,"Nợ quá hạn từ 60 ngày đến 90 ngày",IF(X2970&lt;=120,"Nợ quá hạn từ 90 ngày đến 120 ngày","Nợ quá hạn hơn 120 ngày có khả năng mất thanh toán")))))))</f>
        <v>Đã thanh toán</v>
      </c>
      <c r="Z2970" s="250">
        <f>Table1[[#This Row],[Hạn thanh toán]]</f>
        <v>45850</v>
      </c>
      <c r="AA2970" s="250">
        <f>Table1[[#This Row],[Ngày Thanh toán]]</f>
        <v>45863</v>
      </c>
      <c r="AD2970" s="3" t="str">
        <f>IF(Table1[[#This Row],[Mã khách hàng]]="","",VLOOKUP($A2970,Ma_KH!$A:$Q,Ma_KH!O$1,0))</f>
        <v>BRG - FUJIMART</v>
      </c>
      <c r="AE2970" s="3" t="str">
        <f>IF(Table1[[#This Row],[Mã khách hàng]]="","",VLOOKUP($A2970,Ma_KH!$A:$Q,Ma_KH!P$1,0))</f>
        <v>CÔNG TY TNHH BÁN LẺ FUJIMART VIỆT NAM</v>
      </c>
      <c r="AF2970" s="3" t="str">
        <f>VLOOKUP(A2970,Ma_KH!A:Q,Ma_KH!J$1,0)</f>
        <v>Vũ Anh Tuấn</v>
      </c>
    </row>
    <row r="2971" spans="1:32">
      <c r="A2971" s="242" t="s">
        <v>184</v>
      </c>
      <c r="B2971" s="242" t="s">
        <v>5155</v>
      </c>
      <c r="C2971" s="90">
        <v>45820</v>
      </c>
      <c r="D2971" s="91" t="s">
        <v>19818</v>
      </c>
      <c r="E2971" s="318">
        <v>45820</v>
      </c>
      <c r="F2971" s="242" t="s">
        <v>20778</v>
      </c>
      <c r="G2971" s="242" t="s">
        <v>5262</v>
      </c>
      <c r="H2971" s="241">
        <v>1687740</v>
      </c>
      <c r="I2971" s="241">
        <v>0</v>
      </c>
      <c r="J2971" s="241">
        <v>135019</v>
      </c>
      <c r="K2971" s="241">
        <v>1822759</v>
      </c>
      <c r="L2971" s="8" t="s">
        <v>24</v>
      </c>
      <c r="M2971" s="21">
        <v>45863</v>
      </c>
      <c r="O2971" s="278">
        <f>IF(Table1[[#This Row],[Phân loại]]="Tồn đầu kỳ",Table1[[#This Row],[Tổng giá trị]],0)</f>
        <v>0</v>
      </c>
      <c r="P2971" s="8">
        <f>IF(Table1[[#This Row],[Số còn phải thu ĐK]]&lt;&gt;0,0,IF(Table1[[#This Row],[Phân loại]]="Bán hàng",Table1[[#This Row],[Tổng giá trị]],-Table1[[#This Row],[Tổng giá trị]]))</f>
        <v>1822759</v>
      </c>
      <c r="Q2971" s="278">
        <f>IF(M2971&lt;&gt;"",IF(O2971&lt;&gt;0,O2971,P2971),0)</f>
        <v>1822759</v>
      </c>
      <c r="R2971" s="8">
        <f>Table1[[#This Row],[Số còn phải thu ĐK]]+Table1[[#This Row],[Giá Trị HD sau CK]]-Table1[[#This Row],[Số tiền đã thu]]</f>
        <v>0</v>
      </c>
      <c r="S2971" s="7">
        <f>IF(Table1[[#This Row],[Ngày hóa đơn]]&lt;&gt;"",Table1[[#This Row],[Ngày hóa đơn]],Table1[[#This Row],[Ngày hạch toán]])</f>
        <v>45820</v>
      </c>
      <c r="T2971" s="8">
        <v>30</v>
      </c>
      <c r="U2971" s="7">
        <f>IF(Table1[[#This Row],[Ngày tính CN]]="","",S2971+T2971)</f>
        <v>45850</v>
      </c>
      <c r="V2971" s="71">
        <f ca="1">IF(Table1[[#This Row],[Hạn thanh toán]]="","",IF((U2971-NOW())&lt;0,0,(U2971-NOW())))</f>
        <v>0</v>
      </c>
      <c r="W2971" s="278"/>
      <c r="X2971" s="278" t="str">
        <f ca="1">IF(OR($U2971="",$R2971=0),"",IF((U$4-NOW())&lt;0,-($U2971-NOW()),0))</f>
        <v/>
      </c>
      <c r="Y2971" s="3" t="str">
        <f>IF(R2971=0,"Đã thanh toán",IF(X2971="","",IF(X2971&lt;=0,"Chưa đến hạn thanh toán",IF(X2971&lt;=30,"Nợ quá hạn 30 ngày",IF(X2971&lt;=60,"Nợ quá hạn từ 30 ngày đến 60 ngày",IF(X2971&lt;=90,"Nợ quá hạn từ 60 ngày đến 90 ngày",IF(X2971&lt;=120,"Nợ quá hạn từ 90 ngày đến 120 ngày","Nợ quá hạn hơn 120 ngày có khả năng mất thanh toán")))))))</f>
        <v>Đã thanh toán</v>
      </c>
      <c r="Z2971" s="250">
        <f>Table1[[#This Row],[Hạn thanh toán]]</f>
        <v>45850</v>
      </c>
      <c r="AA2971" s="250">
        <f>Table1[[#This Row],[Ngày Thanh toán]]</f>
        <v>45863</v>
      </c>
      <c r="AD2971" s="3" t="str">
        <f>IF(Table1[[#This Row],[Mã khách hàng]]="","",VLOOKUP($A2971,Ma_KH!$A:$Q,Ma_KH!O$1,0))</f>
        <v>BRG - FUJIMART</v>
      </c>
      <c r="AE2971" s="3" t="str">
        <f>IF(Table1[[#This Row],[Mã khách hàng]]="","",VLOOKUP($A2971,Ma_KH!$A:$Q,Ma_KH!P$1,0))</f>
        <v>CÔNG TY TNHH BÁN LẺ FUJIMART VIỆT NAM</v>
      </c>
      <c r="AF2971" s="3" t="str">
        <f>VLOOKUP(A2971,Ma_KH!A:Q,Ma_KH!J$1,0)</f>
        <v>Vũ Anh Tuấn</v>
      </c>
    </row>
    <row r="2972" spans="1:32">
      <c r="A2972" s="242" t="s">
        <v>184</v>
      </c>
      <c r="B2972" s="242" t="s">
        <v>5155</v>
      </c>
      <c r="C2972" s="90">
        <v>45821</v>
      </c>
      <c r="D2972" s="91" t="s">
        <v>19819</v>
      </c>
      <c r="E2972" s="318">
        <v>45821</v>
      </c>
      <c r="F2972" s="242" t="s">
        <v>20779</v>
      </c>
      <c r="G2972" s="242" t="s">
        <v>5278</v>
      </c>
      <c r="H2972" s="241">
        <v>666873</v>
      </c>
      <c r="I2972" s="241">
        <v>0</v>
      </c>
      <c r="J2972" s="241">
        <v>53350</v>
      </c>
      <c r="K2972" s="241">
        <v>720223</v>
      </c>
      <c r="L2972" s="8" t="s">
        <v>24</v>
      </c>
      <c r="M2972" s="21">
        <v>45863</v>
      </c>
      <c r="O2972" s="278">
        <f>IF(Table1[[#This Row],[Phân loại]]="Tồn đầu kỳ",Table1[[#This Row],[Tổng giá trị]],0)</f>
        <v>0</v>
      </c>
      <c r="P2972" s="8">
        <f>IF(Table1[[#This Row],[Số còn phải thu ĐK]]&lt;&gt;0,0,IF(Table1[[#This Row],[Phân loại]]="Bán hàng",Table1[[#This Row],[Tổng giá trị]],-Table1[[#This Row],[Tổng giá trị]]))</f>
        <v>720223</v>
      </c>
      <c r="Q2972" s="278">
        <f>IF(M2972&lt;&gt;"",IF(O2972&lt;&gt;0,O2972,P2972),0)</f>
        <v>720223</v>
      </c>
      <c r="R2972" s="8">
        <f>Table1[[#This Row],[Số còn phải thu ĐK]]+Table1[[#This Row],[Giá Trị HD sau CK]]-Table1[[#This Row],[Số tiền đã thu]]</f>
        <v>0</v>
      </c>
      <c r="S2972" s="7">
        <f>IF(Table1[[#This Row],[Ngày hóa đơn]]&lt;&gt;"",Table1[[#This Row],[Ngày hóa đơn]],Table1[[#This Row],[Ngày hạch toán]])</f>
        <v>45821</v>
      </c>
      <c r="T2972" s="8">
        <v>30</v>
      </c>
      <c r="U2972" s="7">
        <f>IF(Table1[[#This Row],[Ngày tính CN]]="","",S2972+T2972)</f>
        <v>45851</v>
      </c>
      <c r="V2972" s="71">
        <f ca="1">IF(Table1[[#This Row],[Hạn thanh toán]]="","",IF((U2972-NOW())&lt;0,0,(U2972-NOW())))</f>
        <v>0</v>
      </c>
      <c r="W2972" s="278"/>
      <c r="X2972" s="278" t="str">
        <f ca="1">IF(OR($U2972="",$R2972=0),"",IF((U$4-NOW())&lt;0,-($U2972-NOW()),0))</f>
        <v/>
      </c>
      <c r="Y2972" s="3" t="str">
        <f>IF(R2972=0,"Đã thanh toán",IF(X2972="","",IF(X2972&lt;=0,"Chưa đến hạn thanh toán",IF(X2972&lt;=30,"Nợ quá hạn 30 ngày",IF(X2972&lt;=60,"Nợ quá hạn từ 30 ngày đến 60 ngày",IF(X2972&lt;=90,"Nợ quá hạn từ 60 ngày đến 90 ngày",IF(X2972&lt;=120,"Nợ quá hạn từ 90 ngày đến 120 ngày","Nợ quá hạn hơn 120 ngày có khả năng mất thanh toán")))))))</f>
        <v>Đã thanh toán</v>
      </c>
      <c r="Z2972" s="250">
        <f>Table1[[#This Row],[Hạn thanh toán]]</f>
        <v>45851</v>
      </c>
      <c r="AA2972" s="250">
        <f>Table1[[#This Row],[Ngày Thanh toán]]</f>
        <v>45863</v>
      </c>
      <c r="AD2972" s="3" t="str">
        <f>IF(Table1[[#This Row],[Mã khách hàng]]="","",VLOOKUP($A2972,Ma_KH!$A:$Q,Ma_KH!O$1,0))</f>
        <v>BRG - FUJIMART</v>
      </c>
      <c r="AE2972" s="3" t="str">
        <f>IF(Table1[[#This Row],[Mã khách hàng]]="","",VLOOKUP($A2972,Ma_KH!$A:$Q,Ma_KH!P$1,0))</f>
        <v>CÔNG TY TNHH BÁN LẺ FUJIMART VIỆT NAM</v>
      </c>
      <c r="AF2972" s="3" t="str">
        <f>VLOOKUP(A2972,Ma_KH!A:Q,Ma_KH!J$1,0)</f>
        <v>Vũ Anh Tuấn</v>
      </c>
    </row>
    <row r="2973" spans="1:32">
      <c r="A2973" s="242" t="s">
        <v>184</v>
      </c>
      <c r="B2973" s="242" t="s">
        <v>5155</v>
      </c>
      <c r="C2973" s="88">
        <v>45822</v>
      </c>
      <c r="D2973" s="89" t="s">
        <v>19820</v>
      </c>
      <c r="E2973" s="318">
        <v>45822</v>
      </c>
      <c r="F2973" s="242" t="s">
        <v>20780</v>
      </c>
      <c r="G2973" s="242" t="s">
        <v>5213</v>
      </c>
      <c r="H2973" s="241">
        <v>757893</v>
      </c>
      <c r="I2973" s="241">
        <v>0</v>
      </c>
      <c r="J2973" s="241">
        <v>60631</v>
      </c>
      <c r="K2973" s="241">
        <v>818524</v>
      </c>
      <c r="L2973" s="8" t="s">
        <v>24</v>
      </c>
      <c r="M2973" s="21">
        <v>45863</v>
      </c>
      <c r="O2973" s="278">
        <f>IF(Table1[[#This Row],[Phân loại]]="Tồn đầu kỳ",Table1[[#This Row],[Tổng giá trị]],0)</f>
        <v>0</v>
      </c>
      <c r="P2973" s="8">
        <f>IF(Table1[[#This Row],[Số còn phải thu ĐK]]&lt;&gt;0,0,IF(Table1[[#This Row],[Phân loại]]="Bán hàng",Table1[[#This Row],[Tổng giá trị]],-Table1[[#This Row],[Tổng giá trị]]))</f>
        <v>818524</v>
      </c>
      <c r="Q2973" s="278">
        <f t="shared" ref="Q2973:Q2974" si="568">IF(M2973&lt;&gt;"",IF(O2973&lt;&gt;0,O2973,P2973),0)</f>
        <v>818524</v>
      </c>
      <c r="R2973" s="8">
        <f>Table1[[#This Row],[Số còn phải thu ĐK]]+Table1[[#This Row],[Giá Trị HD sau CK]]-Table1[[#This Row],[Số tiền đã thu]]</f>
        <v>0</v>
      </c>
      <c r="S2973" s="7">
        <f>IF(Table1[[#This Row],[Ngày hóa đơn]]&lt;&gt;"",Table1[[#This Row],[Ngày hóa đơn]],Table1[[#This Row],[Ngày hạch toán]])</f>
        <v>45822</v>
      </c>
      <c r="T2973" s="8">
        <v>30</v>
      </c>
      <c r="U2973" s="7">
        <f>IF(Table1[[#This Row],[Ngày tính CN]]="","",S2973+T2973)</f>
        <v>45852</v>
      </c>
      <c r="V2973" s="71">
        <f ca="1">IF(Table1[[#This Row],[Hạn thanh toán]]="","",IF((U2973-NOW())&lt;0,0,(U2973-NOW())))</f>
        <v>0</v>
      </c>
      <c r="W2973" s="278"/>
      <c r="X2973" s="278" t="str">
        <f t="shared" ref="X2973:X2974" ca="1" si="569">IF(OR($U2973="",$R2973=0),"",IF((U$4-NOW())&lt;0,-($U2973-NOW()),0))</f>
        <v/>
      </c>
      <c r="Y2973" s="3" t="str">
        <f t="shared" ref="Y2973:Y2974" si="570">IF(R2973=0,"Đã thanh toán",IF(X2973="","",IF(X2973&lt;=0,"Chưa đến hạn thanh toán",IF(X2973&lt;=30,"Nợ quá hạn 30 ngày",IF(X2973&lt;=60,"Nợ quá hạn từ 30 ngày đến 60 ngày",IF(X2973&lt;=90,"Nợ quá hạn từ 60 ngày đến 90 ngày",IF(X2973&lt;=120,"Nợ quá hạn từ 90 ngày đến 120 ngày","Nợ quá hạn hơn 120 ngày có khả năng mất thanh toán")))))))</f>
        <v>Đã thanh toán</v>
      </c>
      <c r="Z2973" s="250">
        <f>Table1[[#This Row],[Hạn thanh toán]]</f>
        <v>45852</v>
      </c>
      <c r="AA2973" s="250">
        <f>Table1[[#This Row],[Ngày Thanh toán]]</f>
        <v>45863</v>
      </c>
      <c r="AD2973" s="3" t="str">
        <f>IF(Table1[[#This Row],[Mã khách hàng]]="","",VLOOKUP($A2973,Ma_KH!$A:$Q,Ma_KH!O$1,0))</f>
        <v>BRG - FUJIMART</v>
      </c>
      <c r="AE2973" s="3" t="str">
        <f>IF(Table1[[#This Row],[Mã khách hàng]]="","",VLOOKUP($A2973,Ma_KH!$A:$Q,Ma_KH!P$1,0))</f>
        <v>CÔNG TY TNHH BÁN LẺ FUJIMART VIỆT NAM</v>
      </c>
      <c r="AF2973" s="3" t="str">
        <f>VLOOKUP(A2973,Ma_KH!A:Q,Ma_KH!J$1,0)</f>
        <v>Vũ Anh Tuấn</v>
      </c>
    </row>
    <row r="2974" spans="1:32">
      <c r="A2974" s="242" t="s">
        <v>184</v>
      </c>
      <c r="B2974" s="242" t="s">
        <v>5155</v>
      </c>
      <c r="C2974" s="90">
        <v>45822</v>
      </c>
      <c r="D2974" s="91" t="s">
        <v>19821</v>
      </c>
      <c r="E2974" s="318">
        <v>45822</v>
      </c>
      <c r="F2974" s="242" t="s">
        <v>20781</v>
      </c>
      <c r="G2974" s="242" t="s">
        <v>5163</v>
      </c>
      <c r="H2974" s="241">
        <v>1177784</v>
      </c>
      <c r="I2974" s="241">
        <v>0</v>
      </c>
      <c r="J2974" s="241">
        <v>94223</v>
      </c>
      <c r="K2974" s="241">
        <v>1272007</v>
      </c>
      <c r="L2974" s="8" t="s">
        <v>24</v>
      </c>
      <c r="M2974" s="21">
        <v>45863</v>
      </c>
      <c r="O2974" s="278">
        <f>IF(Table1[[#This Row],[Phân loại]]="Tồn đầu kỳ",Table1[[#This Row],[Tổng giá trị]],0)</f>
        <v>0</v>
      </c>
      <c r="P2974" s="8">
        <f>IF(Table1[[#This Row],[Số còn phải thu ĐK]]&lt;&gt;0,0,IF(Table1[[#This Row],[Phân loại]]="Bán hàng",Table1[[#This Row],[Tổng giá trị]],-Table1[[#This Row],[Tổng giá trị]]))</f>
        <v>1272007</v>
      </c>
      <c r="Q2974" s="278">
        <f t="shared" si="568"/>
        <v>1272007</v>
      </c>
      <c r="R2974" s="8">
        <f>Table1[[#This Row],[Số còn phải thu ĐK]]+Table1[[#This Row],[Giá Trị HD sau CK]]-Table1[[#This Row],[Số tiền đã thu]]</f>
        <v>0</v>
      </c>
      <c r="S2974" s="7">
        <f>IF(Table1[[#This Row],[Ngày hóa đơn]]&lt;&gt;"",Table1[[#This Row],[Ngày hóa đơn]],Table1[[#This Row],[Ngày hạch toán]])</f>
        <v>45822</v>
      </c>
      <c r="T2974" s="8">
        <v>30</v>
      </c>
      <c r="U2974" s="7">
        <f>IF(Table1[[#This Row],[Ngày tính CN]]="","",S2974+T2974)</f>
        <v>45852</v>
      </c>
      <c r="V2974" s="71">
        <f ca="1">IF(Table1[[#This Row],[Hạn thanh toán]]="","",IF((U2974-NOW())&lt;0,0,(U2974-NOW())))</f>
        <v>0</v>
      </c>
      <c r="W2974" s="278"/>
      <c r="X2974" s="278" t="str">
        <f t="shared" ca="1" si="569"/>
        <v/>
      </c>
      <c r="Y2974" s="3" t="str">
        <f t="shared" si="570"/>
        <v>Đã thanh toán</v>
      </c>
      <c r="Z2974" s="250">
        <f>Table1[[#This Row],[Hạn thanh toán]]</f>
        <v>45852</v>
      </c>
      <c r="AA2974" s="250">
        <f>Table1[[#This Row],[Ngày Thanh toán]]</f>
        <v>45863</v>
      </c>
      <c r="AD2974" s="3" t="str">
        <f>IF(Table1[[#This Row],[Mã khách hàng]]="","",VLOOKUP($A2974,Ma_KH!$A:$Q,Ma_KH!O$1,0))</f>
        <v>BRG - FUJIMART</v>
      </c>
      <c r="AE2974" s="3" t="str">
        <f>IF(Table1[[#This Row],[Mã khách hàng]]="","",VLOOKUP($A2974,Ma_KH!$A:$Q,Ma_KH!P$1,0))</f>
        <v>CÔNG TY TNHH BÁN LẺ FUJIMART VIỆT NAM</v>
      </c>
      <c r="AF2974" s="3" t="str">
        <f>VLOOKUP(A2974,Ma_KH!A:Q,Ma_KH!J$1,0)</f>
        <v>Vũ Anh Tuấn</v>
      </c>
    </row>
    <row r="2975" spans="1:32">
      <c r="A2975" s="242" t="s">
        <v>184</v>
      </c>
      <c r="B2975" s="242" t="s">
        <v>5155</v>
      </c>
      <c r="C2975" s="90">
        <v>45824</v>
      </c>
      <c r="D2975" s="91" t="s">
        <v>19822</v>
      </c>
      <c r="E2975" s="318">
        <v>45824</v>
      </c>
      <c r="F2975" s="242" t="s">
        <v>20782</v>
      </c>
      <c r="G2975" s="242" t="s">
        <v>5179</v>
      </c>
      <c r="H2975" s="241">
        <v>3487950</v>
      </c>
      <c r="I2975" s="241">
        <v>0</v>
      </c>
      <c r="J2975" s="241">
        <v>279036</v>
      </c>
      <c r="K2975" s="241">
        <v>3766986</v>
      </c>
      <c r="L2975" s="8" t="s">
        <v>24</v>
      </c>
      <c r="M2975" s="21">
        <v>45863</v>
      </c>
      <c r="O2975" s="278">
        <f>IF(Table1[[#This Row],[Phân loại]]="Tồn đầu kỳ",Table1[[#This Row],[Tổng giá trị]],0)</f>
        <v>0</v>
      </c>
      <c r="P2975" s="8">
        <f>IF(Table1[[#This Row],[Số còn phải thu ĐK]]&lt;&gt;0,0,IF(Table1[[#This Row],[Phân loại]]="Bán hàng",Table1[[#This Row],[Tổng giá trị]],-Table1[[#This Row],[Tổng giá trị]]))</f>
        <v>3766986</v>
      </c>
      <c r="Q2975" s="278">
        <f>IF(M2975&lt;&gt;"",IF(O2975&lt;&gt;0,O2975,P2975),0)</f>
        <v>3766986</v>
      </c>
      <c r="R2975" s="8">
        <f>Table1[[#This Row],[Số còn phải thu ĐK]]+Table1[[#This Row],[Giá Trị HD sau CK]]-Table1[[#This Row],[Số tiền đã thu]]</f>
        <v>0</v>
      </c>
      <c r="S2975" s="7">
        <f>IF(Table1[[#This Row],[Ngày hóa đơn]]&lt;&gt;"",Table1[[#This Row],[Ngày hóa đơn]],Table1[[#This Row],[Ngày hạch toán]])</f>
        <v>45824</v>
      </c>
      <c r="T2975" s="8">
        <v>30</v>
      </c>
      <c r="U2975" s="7">
        <f>IF(Table1[[#This Row],[Ngày tính CN]]="","",S2975+T2975)</f>
        <v>45854</v>
      </c>
      <c r="V2975" s="71">
        <f ca="1">IF(Table1[[#This Row],[Hạn thanh toán]]="","",IF((U2975-NOW())&lt;0,0,(U2975-NOW())))</f>
        <v>0</v>
      </c>
      <c r="W2975" s="278"/>
      <c r="X2975" s="278" t="str">
        <f ca="1">IF(OR($U2975="",$R2975=0),"",IF((U$4-NOW())&lt;0,-($U2975-NOW()),0))</f>
        <v/>
      </c>
      <c r="Y2975" s="3" t="str">
        <f>IF(R2975=0,"Đã thanh toán",IF(X2975="","",IF(X2975&lt;=0,"Chưa đến hạn thanh toán",IF(X2975&lt;=30,"Nợ quá hạn 30 ngày",IF(X2975&lt;=60,"Nợ quá hạn từ 30 ngày đến 60 ngày",IF(X2975&lt;=90,"Nợ quá hạn từ 60 ngày đến 90 ngày",IF(X2975&lt;=120,"Nợ quá hạn từ 90 ngày đến 120 ngày","Nợ quá hạn hơn 120 ngày có khả năng mất thanh toán")))))))</f>
        <v>Đã thanh toán</v>
      </c>
      <c r="Z2975" s="250">
        <f>Table1[[#This Row],[Hạn thanh toán]]</f>
        <v>45854</v>
      </c>
      <c r="AA2975" s="250">
        <f>Table1[[#This Row],[Ngày Thanh toán]]</f>
        <v>45863</v>
      </c>
      <c r="AD2975" s="3" t="str">
        <f>IF(Table1[[#This Row],[Mã khách hàng]]="","",VLOOKUP($A2975,Ma_KH!$A:$Q,Ma_KH!O$1,0))</f>
        <v>BRG - FUJIMART</v>
      </c>
      <c r="AE2975" s="3" t="str">
        <f>IF(Table1[[#This Row],[Mã khách hàng]]="","",VLOOKUP($A2975,Ma_KH!$A:$Q,Ma_KH!P$1,0))</f>
        <v>CÔNG TY TNHH BÁN LẺ FUJIMART VIỆT NAM</v>
      </c>
      <c r="AF2975" s="3" t="str">
        <f>VLOOKUP(A2975,Ma_KH!A:Q,Ma_KH!J$1,0)</f>
        <v>Vũ Anh Tuấn</v>
      </c>
    </row>
    <row r="2976" spans="1:32">
      <c r="A2976" s="242" t="s">
        <v>184</v>
      </c>
      <c r="B2976" s="242" t="s">
        <v>5155</v>
      </c>
      <c r="C2976" s="90">
        <v>45824</v>
      </c>
      <c r="D2976" s="91" t="s">
        <v>19823</v>
      </c>
      <c r="E2976" s="318">
        <v>45824</v>
      </c>
      <c r="F2976" s="242" t="s">
        <v>20783</v>
      </c>
      <c r="G2976" s="242" t="s">
        <v>5184</v>
      </c>
      <c r="H2976" s="241">
        <v>2046001</v>
      </c>
      <c r="I2976" s="241">
        <v>0</v>
      </c>
      <c r="J2976" s="241">
        <v>163680</v>
      </c>
      <c r="K2976" s="241">
        <v>2209681</v>
      </c>
      <c r="L2976" s="8" t="s">
        <v>24</v>
      </c>
      <c r="M2976" s="21">
        <v>45863</v>
      </c>
      <c r="O2976" s="278">
        <f>IF(Table1[[#This Row],[Phân loại]]="Tồn đầu kỳ",Table1[[#This Row],[Tổng giá trị]],0)</f>
        <v>0</v>
      </c>
      <c r="P2976" s="8">
        <f>IF(Table1[[#This Row],[Số còn phải thu ĐK]]&lt;&gt;0,0,IF(Table1[[#This Row],[Phân loại]]="Bán hàng",Table1[[#This Row],[Tổng giá trị]],-Table1[[#This Row],[Tổng giá trị]]))</f>
        <v>2209681</v>
      </c>
      <c r="Q2976" s="278">
        <f>IF(M2976&lt;&gt;"",IF(O2976&lt;&gt;0,O2976,P2976),0)</f>
        <v>2209681</v>
      </c>
      <c r="R2976" s="8">
        <f>Table1[[#This Row],[Số còn phải thu ĐK]]+Table1[[#This Row],[Giá Trị HD sau CK]]-Table1[[#This Row],[Số tiền đã thu]]</f>
        <v>0</v>
      </c>
      <c r="S2976" s="7">
        <f>IF(Table1[[#This Row],[Ngày hóa đơn]]&lt;&gt;"",Table1[[#This Row],[Ngày hóa đơn]],Table1[[#This Row],[Ngày hạch toán]])</f>
        <v>45824</v>
      </c>
      <c r="T2976" s="8">
        <v>30</v>
      </c>
      <c r="U2976" s="7">
        <f>IF(Table1[[#This Row],[Ngày tính CN]]="","",S2976+T2976)</f>
        <v>45854</v>
      </c>
      <c r="V2976" s="71">
        <f ca="1">IF(Table1[[#This Row],[Hạn thanh toán]]="","",IF((U2976-NOW())&lt;0,0,(U2976-NOW())))</f>
        <v>0</v>
      </c>
      <c r="W2976" s="278"/>
      <c r="X2976" s="278" t="str">
        <f ca="1">IF(OR($U2976="",$R2976=0),"",IF((U$4-NOW())&lt;0,-($U2976-NOW()),0))</f>
        <v/>
      </c>
      <c r="Y2976" s="3" t="str">
        <f>IF(R2976=0,"Đã thanh toán",IF(X2976="","",IF(X2976&lt;=0,"Chưa đến hạn thanh toán",IF(X2976&lt;=30,"Nợ quá hạn 30 ngày",IF(X2976&lt;=60,"Nợ quá hạn từ 30 ngày đến 60 ngày",IF(X2976&lt;=90,"Nợ quá hạn từ 60 ngày đến 90 ngày",IF(X2976&lt;=120,"Nợ quá hạn từ 90 ngày đến 120 ngày","Nợ quá hạn hơn 120 ngày có khả năng mất thanh toán")))))))</f>
        <v>Đã thanh toán</v>
      </c>
      <c r="Z2976" s="250">
        <f>Table1[[#This Row],[Hạn thanh toán]]</f>
        <v>45854</v>
      </c>
      <c r="AA2976" s="250">
        <f>Table1[[#This Row],[Ngày Thanh toán]]</f>
        <v>45863</v>
      </c>
      <c r="AD2976" s="3" t="str">
        <f>IF(Table1[[#This Row],[Mã khách hàng]]="","",VLOOKUP($A2976,Ma_KH!$A:$Q,Ma_KH!O$1,0))</f>
        <v>BRG - FUJIMART</v>
      </c>
      <c r="AE2976" s="3" t="str">
        <f>IF(Table1[[#This Row],[Mã khách hàng]]="","",VLOOKUP($A2976,Ma_KH!$A:$Q,Ma_KH!P$1,0))</f>
        <v>CÔNG TY TNHH BÁN LẺ FUJIMART VIỆT NAM</v>
      </c>
      <c r="AF2976" s="3" t="str">
        <f>VLOOKUP(A2976,Ma_KH!A:Q,Ma_KH!J$1,0)</f>
        <v>Vũ Anh Tuấn</v>
      </c>
    </row>
    <row r="2977" spans="1:32">
      <c r="A2977" s="242" t="s">
        <v>184</v>
      </c>
      <c r="B2977" s="242" t="s">
        <v>5155</v>
      </c>
      <c r="C2977" s="88">
        <v>45824</v>
      </c>
      <c r="D2977" s="89" t="s">
        <v>19824</v>
      </c>
      <c r="E2977" s="318">
        <v>45824</v>
      </c>
      <c r="F2977" s="242" t="s">
        <v>20784</v>
      </c>
      <c r="G2977" s="242" t="s">
        <v>5321</v>
      </c>
      <c r="H2977" s="241">
        <v>667043</v>
      </c>
      <c r="I2977" s="241">
        <v>0</v>
      </c>
      <c r="J2977" s="241">
        <v>53363</v>
      </c>
      <c r="K2977" s="241">
        <v>720406</v>
      </c>
      <c r="L2977" s="8" t="s">
        <v>24</v>
      </c>
      <c r="M2977" s="21">
        <v>45863</v>
      </c>
      <c r="O2977" s="278">
        <f>IF(Table1[[#This Row],[Phân loại]]="Tồn đầu kỳ",Table1[[#This Row],[Tổng giá trị]],0)</f>
        <v>0</v>
      </c>
      <c r="P2977" s="8">
        <f>IF(Table1[[#This Row],[Số còn phải thu ĐK]]&lt;&gt;0,0,IF(Table1[[#This Row],[Phân loại]]="Bán hàng",Table1[[#This Row],[Tổng giá trị]],-Table1[[#This Row],[Tổng giá trị]]))</f>
        <v>720406</v>
      </c>
      <c r="Q2977" s="278">
        <f t="shared" ref="Q2977:Q2979" si="571">IF(M2977&lt;&gt;"",IF(O2977&lt;&gt;0,O2977,P2977),0)</f>
        <v>720406</v>
      </c>
      <c r="R2977" s="8">
        <f>Table1[[#This Row],[Số còn phải thu ĐK]]+Table1[[#This Row],[Giá Trị HD sau CK]]-Table1[[#This Row],[Số tiền đã thu]]</f>
        <v>0</v>
      </c>
      <c r="S2977" s="7">
        <f>IF(Table1[[#This Row],[Ngày hóa đơn]]&lt;&gt;"",Table1[[#This Row],[Ngày hóa đơn]],Table1[[#This Row],[Ngày hạch toán]])</f>
        <v>45824</v>
      </c>
      <c r="T2977" s="8">
        <v>30</v>
      </c>
      <c r="U2977" s="7">
        <f>IF(Table1[[#This Row],[Ngày tính CN]]="","",S2977+T2977)</f>
        <v>45854</v>
      </c>
      <c r="V2977" s="71">
        <f ca="1">IF(Table1[[#This Row],[Hạn thanh toán]]="","",IF((U2977-NOW())&lt;0,0,(U2977-NOW())))</f>
        <v>0</v>
      </c>
      <c r="W2977" s="278"/>
      <c r="X2977" s="278" t="str">
        <f t="shared" ref="X2977:X2979" ca="1" si="572">IF(OR($U2977="",$R2977=0),"",IF((U$4-NOW())&lt;0,-($U2977-NOW()),0))</f>
        <v/>
      </c>
      <c r="Y2977" s="3" t="str">
        <f t="shared" ref="Y2977:Y2979" si="573">IF(R2977=0,"Đã thanh toán",IF(X2977="","",IF(X2977&lt;=0,"Chưa đến hạn thanh toán",IF(X2977&lt;=30,"Nợ quá hạn 30 ngày",IF(X2977&lt;=60,"Nợ quá hạn từ 30 ngày đến 60 ngày",IF(X2977&lt;=90,"Nợ quá hạn từ 60 ngày đến 90 ngày",IF(X2977&lt;=120,"Nợ quá hạn từ 90 ngày đến 120 ngày","Nợ quá hạn hơn 120 ngày có khả năng mất thanh toán")))))))</f>
        <v>Đã thanh toán</v>
      </c>
      <c r="Z2977" s="250">
        <f>Table1[[#This Row],[Hạn thanh toán]]</f>
        <v>45854</v>
      </c>
      <c r="AA2977" s="250">
        <f>Table1[[#This Row],[Ngày Thanh toán]]</f>
        <v>45863</v>
      </c>
      <c r="AD2977" s="3" t="str">
        <f>IF(Table1[[#This Row],[Mã khách hàng]]="","",VLOOKUP($A2977,Ma_KH!$A:$Q,Ma_KH!O$1,0))</f>
        <v>BRG - FUJIMART</v>
      </c>
      <c r="AE2977" s="3" t="str">
        <f>IF(Table1[[#This Row],[Mã khách hàng]]="","",VLOOKUP($A2977,Ma_KH!$A:$Q,Ma_KH!P$1,0))</f>
        <v>CÔNG TY TNHH BÁN LẺ FUJIMART VIỆT NAM</v>
      </c>
      <c r="AF2977" s="3" t="str">
        <f>VLOOKUP(A2977,Ma_KH!A:Q,Ma_KH!J$1,0)</f>
        <v>Vũ Anh Tuấn</v>
      </c>
    </row>
    <row r="2978" spans="1:32">
      <c r="A2978" s="242" t="s">
        <v>184</v>
      </c>
      <c r="B2978" s="242" t="s">
        <v>5155</v>
      </c>
      <c r="C2978" s="88">
        <v>45824</v>
      </c>
      <c r="D2978" s="89" t="s">
        <v>19825</v>
      </c>
      <c r="E2978" s="318">
        <v>45824</v>
      </c>
      <c r="F2978" s="242" t="s">
        <v>20785</v>
      </c>
      <c r="G2978" s="242" t="s">
        <v>5323</v>
      </c>
      <c r="H2978" s="241">
        <v>525792</v>
      </c>
      <c r="I2978" s="241">
        <v>0</v>
      </c>
      <c r="J2978" s="241">
        <v>42063</v>
      </c>
      <c r="K2978" s="241">
        <v>567855</v>
      </c>
      <c r="L2978" s="8" t="s">
        <v>24</v>
      </c>
      <c r="M2978" s="21">
        <v>45863</v>
      </c>
      <c r="O2978" s="278">
        <f>IF(Table1[[#This Row],[Phân loại]]="Tồn đầu kỳ",Table1[[#This Row],[Tổng giá trị]],0)</f>
        <v>0</v>
      </c>
      <c r="P2978" s="8">
        <f>IF(Table1[[#This Row],[Số còn phải thu ĐK]]&lt;&gt;0,0,IF(Table1[[#This Row],[Phân loại]]="Bán hàng",Table1[[#This Row],[Tổng giá trị]],-Table1[[#This Row],[Tổng giá trị]]))</f>
        <v>567855</v>
      </c>
      <c r="Q2978" s="278">
        <f t="shared" si="571"/>
        <v>567855</v>
      </c>
      <c r="R2978" s="8">
        <f>Table1[[#This Row],[Số còn phải thu ĐK]]+Table1[[#This Row],[Giá Trị HD sau CK]]-Table1[[#This Row],[Số tiền đã thu]]</f>
        <v>0</v>
      </c>
      <c r="S2978" s="7">
        <f>IF(Table1[[#This Row],[Ngày hóa đơn]]&lt;&gt;"",Table1[[#This Row],[Ngày hóa đơn]],Table1[[#This Row],[Ngày hạch toán]])</f>
        <v>45824</v>
      </c>
      <c r="T2978" s="8">
        <v>30</v>
      </c>
      <c r="U2978" s="7">
        <f>IF(Table1[[#This Row],[Ngày tính CN]]="","",S2978+T2978)</f>
        <v>45854</v>
      </c>
      <c r="V2978" s="71">
        <f ca="1">IF(Table1[[#This Row],[Hạn thanh toán]]="","",IF((U2978-NOW())&lt;0,0,(U2978-NOW())))</f>
        <v>0</v>
      </c>
      <c r="W2978" s="278"/>
      <c r="X2978" s="278" t="str">
        <f t="shared" ca="1" si="572"/>
        <v/>
      </c>
      <c r="Y2978" s="3" t="str">
        <f t="shared" si="573"/>
        <v>Đã thanh toán</v>
      </c>
      <c r="Z2978" s="250">
        <f>Table1[[#This Row],[Hạn thanh toán]]</f>
        <v>45854</v>
      </c>
      <c r="AA2978" s="250">
        <f>Table1[[#This Row],[Ngày Thanh toán]]</f>
        <v>45863</v>
      </c>
      <c r="AD2978" s="3" t="str">
        <f>IF(Table1[[#This Row],[Mã khách hàng]]="","",VLOOKUP($A2978,Ma_KH!$A:$Q,Ma_KH!O$1,0))</f>
        <v>BRG - FUJIMART</v>
      </c>
      <c r="AE2978" s="3" t="str">
        <f>IF(Table1[[#This Row],[Mã khách hàng]]="","",VLOOKUP($A2978,Ma_KH!$A:$Q,Ma_KH!P$1,0))</f>
        <v>CÔNG TY TNHH BÁN LẺ FUJIMART VIỆT NAM</v>
      </c>
      <c r="AF2978" s="3" t="str">
        <f>VLOOKUP(A2978,Ma_KH!A:Q,Ma_KH!J$1,0)</f>
        <v>Vũ Anh Tuấn</v>
      </c>
    </row>
    <row r="2979" spans="1:32">
      <c r="A2979" s="242" t="s">
        <v>184</v>
      </c>
      <c r="B2979" s="242" t="s">
        <v>5155</v>
      </c>
      <c r="C2979" s="90">
        <v>45824</v>
      </c>
      <c r="D2979" s="91" t="s">
        <v>19826</v>
      </c>
      <c r="E2979" s="318">
        <v>45824</v>
      </c>
      <c r="F2979" s="242" t="s">
        <v>20786</v>
      </c>
      <c r="G2979" s="242" t="s">
        <v>5215</v>
      </c>
      <c r="H2979" s="241">
        <v>1693431</v>
      </c>
      <c r="I2979" s="241">
        <v>0</v>
      </c>
      <c r="J2979" s="241">
        <v>135474</v>
      </c>
      <c r="K2979" s="241">
        <v>1828905</v>
      </c>
      <c r="L2979" s="8" t="s">
        <v>24</v>
      </c>
      <c r="M2979" s="21">
        <v>45863</v>
      </c>
      <c r="O2979" s="278">
        <f>IF(Table1[[#This Row],[Phân loại]]="Tồn đầu kỳ",Table1[[#This Row],[Tổng giá trị]],0)</f>
        <v>0</v>
      </c>
      <c r="P2979" s="8">
        <f>IF(Table1[[#This Row],[Số còn phải thu ĐK]]&lt;&gt;0,0,IF(Table1[[#This Row],[Phân loại]]="Bán hàng",Table1[[#This Row],[Tổng giá trị]],-Table1[[#This Row],[Tổng giá trị]]))</f>
        <v>1828905</v>
      </c>
      <c r="Q2979" s="278">
        <f t="shared" si="571"/>
        <v>1828905</v>
      </c>
      <c r="R2979" s="8">
        <f>Table1[[#This Row],[Số còn phải thu ĐK]]+Table1[[#This Row],[Giá Trị HD sau CK]]-Table1[[#This Row],[Số tiền đã thu]]</f>
        <v>0</v>
      </c>
      <c r="S2979" s="7">
        <f>IF(Table1[[#This Row],[Ngày hóa đơn]]&lt;&gt;"",Table1[[#This Row],[Ngày hóa đơn]],Table1[[#This Row],[Ngày hạch toán]])</f>
        <v>45824</v>
      </c>
      <c r="T2979" s="8">
        <v>30</v>
      </c>
      <c r="U2979" s="7">
        <f>IF(Table1[[#This Row],[Ngày tính CN]]="","",S2979+T2979)</f>
        <v>45854</v>
      </c>
      <c r="V2979" s="71">
        <f ca="1">IF(Table1[[#This Row],[Hạn thanh toán]]="","",IF((U2979-NOW())&lt;0,0,(U2979-NOW())))</f>
        <v>0</v>
      </c>
      <c r="W2979" s="278"/>
      <c r="X2979" s="278" t="str">
        <f t="shared" ca="1" si="572"/>
        <v/>
      </c>
      <c r="Y2979" s="3" t="str">
        <f t="shared" si="573"/>
        <v>Đã thanh toán</v>
      </c>
      <c r="Z2979" s="250">
        <f>Table1[[#This Row],[Hạn thanh toán]]</f>
        <v>45854</v>
      </c>
      <c r="AA2979" s="250">
        <f>Table1[[#This Row],[Ngày Thanh toán]]</f>
        <v>45863</v>
      </c>
      <c r="AD2979" s="3" t="str">
        <f>IF(Table1[[#This Row],[Mã khách hàng]]="","",VLOOKUP($A2979,Ma_KH!$A:$Q,Ma_KH!O$1,0))</f>
        <v>BRG - FUJIMART</v>
      </c>
      <c r="AE2979" s="3" t="str">
        <f>IF(Table1[[#This Row],[Mã khách hàng]]="","",VLOOKUP($A2979,Ma_KH!$A:$Q,Ma_KH!P$1,0))</f>
        <v>CÔNG TY TNHH BÁN LẺ FUJIMART VIỆT NAM</v>
      </c>
      <c r="AF2979" s="3" t="str">
        <f>VLOOKUP(A2979,Ma_KH!A:Q,Ma_KH!J$1,0)</f>
        <v>Vũ Anh Tuấn</v>
      </c>
    </row>
    <row r="2980" spans="1:32">
      <c r="A2980" s="242" t="s">
        <v>184</v>
      </c>
      <c r="B2980" s="242" t="s">
        <v>5155</v>
      </c>
      <c r="C2980" s="88">
        <v>45824</v>
      </c>
      <c r="D2980" s="89" t="s">
        <v>19827</v>
      </c>
      <c r="E2980" s="318">
        <v>45824</v>
      </c>
      <c r="F2980" s="242" t="s">
        <v>20787</v>
      </c>
      <c r="G2980" s="242" t="s">
        <v>5207</v>
      </c>
      <c r="H2980" s="241">
        <v>765890</v>
      </c>
      <c r="I2980" s="241">
        <v>0</v>
      </c>
      <c r="J2980" s="241">
        <v>61271</v>
      </c>
      <c r="K2980" s="241">
        <v>827161</v>
      </c>
      <c r="L2980" s="8" t="s">
        <v>24</v>
      </c>
      <c r="M2980" s="21">
        <v>45863</v>
      </c>
      <c r="O2980" s="278">
        <f>IF(Table1[[#This Row],[Phân loại]]="Tồn đầu kỳ",Table1[[#This Row],[Tổng giá trị]],0)</f>
        <v>0</v>
      </c>
      <c r="P2980" s="8">
        <f>IF(Table1[[#This Row],[Số còn phải thu ĐK]]&lt;&gt;0,0,IF(Table1[[#This Row],[Phân loại]]="Bán hàng",Table1[[#This Row],[Tổng giá trị]],-Table1[[#This Row],[Tổng giá trị]]))</f>
        <v>827161</v>
      </c>
      <c r="Q2980" s="278">
        <f t="shared" ref="Q2980:Q2982" si="574">IF(M2980&lt;&gt;"",IF(O2980&lt;&gt;0,O2980,P2980),0)</f>
        <v>827161</v>
      </c>
      <c r="R2980" s="8">
        <f>Table1[[#This Row],[Số còn phải thu ĐK]]+Table1[[#This Row],[Giá Trị HD sau CK]]-Table1[[#This Row],[Số tiền đã thu]]</f>
        <v>0</v>
      </c>
      <c r="S2980" s="7">
        <f>IF(Table1[[#This Row],[Ngày hóa đơn]]&lt;&gt;"",Table1[[#This Row],[Ngày hóa đơn]],Table1[[#This Row],[Ngày hạch toán]])</f>
        <v>45824</v>
      </c>
      <c r="T2980" s="8">
        <v>30</v>
      </c>
      <c r="U2980" s="7">
        <f>IF(Table1[[#This Row],[Ngày tính CN]]="","",S2980+T2980)</f>
        <v>45854</v>
      </c>
      <c r="V2980" s="71">
        <f ca="1">IF(Table1[[#This Row],[Hạn thanh toán]]="","",IF((U2980-NOW())&lt;0,0,(U2980-NOW())))</f>
        <v>0</v>
      </c>
      <c r="W2980" s="278"/>
      <c r="X2980" s="278" t="str">
        <f t="shared" ref="X2980:X2982" ca="1" si="575">IF(OR($U2980="",$R2980=0),"",IF((U$4-NOW())&lt;0,-($U2980-NOW()),0))</f>
        <v/>
      </c>
      <c r="Y2980" s="3" t="str">
        <f t="shared" ref="Y2980:Y2982" si="576">IF(R2980=0,"Đã thanh toán",IF(X2980="","",IF(X2980&lt;=0,"Chưa đến hạn thanh toán",IF(X2980&lt;=30,"Nợ quá hạn 30 ngày",IF(X2980&lt;=60,"Nợ quá hạn từ 30 ngày đến 60 ngày",IF(X2980&lt;=90,"Nợ quá hạn từ 60 ngày đến 90 ngày",IF(X2980&lt;=120,"Nợ quá hạn từ 90 ngày đến 120 ngày","Nợ quá hạn hơn 120 ngày có khả năng mất thanh toán")))))))</f>
        <v>Đã thanh toán</v>
      </c>
      <c r="Z2980" s="250">
        <f>Table1[[#This Row],[Hạn thanh toán]]</f>
        <v>45854</v>
      </c>
      <c r="AA2980" s="250">
        <f>Table1[[#This Row],[Ngày Thanh toán]]</f>
        <v>45863</v>
      </c>
      <c r="AD2980" s="3" t="str">
        <f>IF(Table1[[#This Row],[Mã khách hàng]]="","",VLOOKUP($A2980,Ma_KH!$A:$Q,Ma_KH!O$1,0))</f>
        <v>BRG - FUJIMART</v>
      </c>
      <c r="AE2980" s="3" t="str">
        <f>IF(Table1[[#This Row],[Mã khách hàng]]="","",VLOOKUP($A2980,Ma_KH!$A:$Q,Ma_KH!P$1,0))</f>
        <v>CÔNG TY TNHH BÁN LẺ FUJIMART VIỆT NAM</v>
      </c>
      <c r="AF2980" s="3" t="str">
        <f>VLOOKUP(A2980,Ma_KH!A:Q,Ma_KH!J$1,0)</f>
        <v>Vũ Anh Tuấn</v>
      </c>
    </row>
    <row r="2981" spans="1:32">
      <c r="A2981" s="242" t="s">
        <v>184</v>
      </c>
      <c r="B2981" s="242" t="s">
        <v>5155</v>
      </c>
      <c r="C2981" s="88">
        <v>45824</v>
      </c>
      <c r="D2981" s="89" t="s">
        <v>19828</v>
      </c>
      <c r="E2981" s="318">
        <v>45824</v>
      </c>
      <c r="F2981" s="242" t="s">
        <v>20788</v>
      </c>
      <c r="G2981" s="242" t="s">
        <v>5353</v>
      </c>
      <c r="H2981" s="241">
        <v>900912</v>
      </c>
      <c r="I2981" s="241">
        <v>0</v>
      </c>
      <c r="J2981" s="241">
        <v>72073</v>
      </c>
      <c r="K2981" s="241">
        <v>972985</v>
      </c>
      <c r="L2981" s="8" t="s">
        <v>24</v>
      </c>
      <c r="M2981" s="21">
        <v>45863</v>
      </c>
      <c r="O2981" s="278">
        <f>IF(Table1[[#This Row],[Phân loại]]="Tồn đầu kỳ",Table1[[#This Row],[Tổng giá trị]],0)</f>
        <v>0</v>
      </c>
      <c r="P2981" s="8">
        <f>IF(Table1[[#This Row],[Số còn phải thu ĐK]]&lt;&gt;0,0,IF(Table1[[#This Row],[Phân loại]]="Bán hàng",Table1[[#This Row],[Tổng giá trị]],-Table1[[#This Row],[Tổng giá trị]]))</f>
        <v>972985</v>
      </c>
      <c r="Q2981" s="278">
        <f t="shared" si="574"/>
        <v>972985</v>
      </c>
      <c r="R2981" s="8">
        <f>Table1[[#This Row],[Số còn phải thu ĐK]]+Table1[[#This Row],[Giá Trị HD sau CK]]-Table1[[#This Row],[Số tiền đã thu]]</f>
        <v>0</v>
      </c>
      <c r="S2981" s="7">
        <f>IF(Table1[[#This Row],[Ngày hóa đơn]]&lt;&gt;"",Table1[[#This Row],[Ngày hóa đơn]],Table1[[#This Row],[Ngày hạch toán]])</f>
        <v>45824</v>
      </c>
      <c r="T2981" s="8">
        <v>30</v>
      </c>
      <c r="U2981" s="7">
        <f>IF(Table1[[#This Row],[Ngày tính CN]]="","",S2981+T2981)</f>
        <v>45854</v>
      </c>
      <c r="V2981" s="71">
        <f ca="1">IF(Table1[[#This Row],[Hạn thanh toán]]="","",IF((U2981-NOW())&lt;0,0,(U2981-NOW())))</f>
        <v>0</v>
      </c>
      <c r="W2981" s="278"/>
      <c r="X2981" s="278" t="str">
        <f t="shared" ca="1" si="575"/>
        <v/>
      </c>
      <c r="Y2981" s="3" t="str">
        <f t="shared" si="576"/>
        <v>Đã thanh toán</v>
      </c>
      <c r="Z2981" s="250">
        <f>Table1[[#This Row],[Hạn thanh toán]]</f>
        <v>45854</v>
      </c>
      <c r="AA2981" s="250">
        <f>Table1[[#This Row],[Ngày Thanh toán]]</f>
        <v>45863</v>
      </c>
      <c r="AD2981" s="3" t="str">
        <f>IF(Table1[[#This Row],[Mã khách hàng]]="","",VLOOKUP($A2981,Ma_KH!$A:$Q,Ma_KH!O$1,0))</f>
        <v>BRG - FUJIMART</v>
      </c>
      <c r="AE2981" s="3" t="str">
        <f>IF(Table1[[#This Row],[Mã khách hàng]]="","",VLOOKUP($A2981,Ma_KH!$A:$Q,Ma_KH!P$1,0))</f>
        <v>CÔNG TY TNHH BÁN LẺ FUJIMART VIỆT NAM</v>
      </c>
      <c r="AF2981" s="3" t="str">
        <f>VLOOKUP(A2981,Ma_KH!A:Q,Ma_KH!J$1,0)</f>
        <v>Vũ Anh Tuấn</v>
      </c>
    </row>
    <row r="2982" spans="1:32">
      <c r="A2982" s="242" t="s">
        <v>184</v>
      </c>
      <c r="B2982" s="242" t="s">
        <v>5155</v>
      </c>
      <c r="C2982" s="90">
        <v>45824</v>
      </c>
      <c r="D2982" s="91" t="s">
        <v>19829</v>
      </c>
      <c r="E2982" s="318">
        <v>45824</v>
      </c>
      <c r="F2982" s="242" t="s">
        <v>20789</v>
      </c>
      <c r="G2982" s="242" t="s">
        <v>5210</v>
      </c>
      <c r="H2982" s="241">
        <v>2499540</v>
      </c>
      <c r="I2982" s="241">
        <v>0</v>
      </c>
      <c r="J2982" s="241">
        <v>199963</v>
      </c>
      <c r="K2982" s="241">
        <v>2699503</v>
      </c>
      <c r="L2982" s="8" t="s">
        <v>24</v>
      </c>
      <c r="M2982" s="21">
        <v>45863</v>
      </c>
      <c r="O2982" s="278">
        <f>IF(Table1[[#This Row],[Phân loại]]="Tồn đầu kỳ",Table1[[#This Row],[Tổng giá trị]],0)</f>
        <v>0</v>
      </c>
      <c r="P2982" s="8">
        <f>IF(Table1[[#This Row],[Số còn phải thu ĐK]]&lt;&gt;0,0,IF(Table1[[#This Row],[Phân loại]]="Bán hàng",Table1[[#This Row],[Tổng giá trị]],-Table1[[#This Row],[Tổng giá trị]]))</f>
        <v>2699503</v>
      </c>
      <c r="Q2982" s="278">
        <f t="shared" si="574"/>
        <v>2699503</v>
      </c>
      <c r="R2982" s="8">
        <f>Table1[[#This Row],[Số còn phải thu ĐK]]+Table1[[#This Row],[Giá Trị HD sau CK]]-Table1[[#This Row],[Số tiền đã thu]]</f>
        <v>0</v>
      </c>
      <c r="S2982" s="7">
        <f>IF(Table1[[#This Row],[Ngày hóa đơn]]&lt;&gt;"",Table1[[#This Row],[Ngày hóa đơn]],Table1[[#This Row],[Ngày hạch toán]])</f>
        <v>45824</v>
      </c>
      <c r="T2982" s="8">
        <v>30</v>
      </c>
      <c r="U2982" s="7">
        <f>IF(Table1[[#This Row],[Ngày tính CN]]="","",S2982+T2982)</f>
        <v>45854</v>
      </c>
      <c r="V2982" s="71">
        <f ca="1">IF(Table1[[#This Row],[Hạn thanh toán]]="","",IF((U2982-NOW())&lt;0,0,(U2982-NOW())))</f>
        <v>0</v>
      </c>
      <c r="W2982" s="278"/>
      <c r="X2982" s="278" t="str">
        <f t="shared" ca="1" si="575"/>
        <v/>
      </c>
      <c r="Y2982" s="3" t="str">
        <f t="shared" si="576"/>
        <v>Đã thanh toán</v>
      </c>
      <c r="Z2982" s="250">
        <f>Table1[[#This Row],[Hạn thanh toán]]</f>
        <v>45854</v>
      </c>
      <c r="AA2982" s="250">
        <f>Table1[[#This Row],[Ngày Thanh toán]]</f>
        <v>45863</v>
      </c>
      <c r="AD2982" s="3" t="str">
        <f>IF(Table1[[#This Row],[Mã khách hàng]]="","",VLOOKUP($A2982,Ma_KH!$A:$Q,Ma_KH!O$1,0))</f>
        <v>BRG - FUJIMART</v>
      </c>
      <c r="AE2982" s="3" t="str">
        <f>IF(Table1[[#This Row],[Mã khách hàng]]="","",VLOOKUP($A2982,Ma_KH!$A:$Q,Ma_KH!P$1,0))</f>
        <v>CÔNG TY TNHH BÁN LẺ FUJIMART VIỆT NAM</v>
      </c>
      <c r="AF2982" s="3" t="str">
        <f>VLOOKUP(A2982,Ma_KH!A:Q,Ma_KH!J$1,0)</f>
        <v>Vũ Anh Tuấn</v>
      </c>
    </row>
    <row r="2983" spans="1:32">
      <c r="A2983" s="242" t="s">
        <v>184</v>
      </c>
      <c r="B2983" s="242" t="s">
        <v>5155</v>
      </c>
      <c r="C2983" s="90">
        <v>45825</v>
      </c>
      <c r="D2983" s="91" t="s">
        <v>19830</v>
      </c>
      <c r="E2983" s="318">
        <v>45825</v>
      </c>
      <c r="F2983" s="242" t="s">
        <v>20790</v>
      </c>
      <c r="G2983" s="242" t="s">
        <v>5188</v>
      </c>
      <c r="H2983" s="241">
        <v>1904019</v>
      </c>
      <c r="I2983" s="241">
        <v>0</v>
      </c>
      <c r="J2983" s="241">
        <v>152322</v>
      </c>
      <c r="K2983" s="241">
        <v>2056341</v>
      </c>
      <c r="L2983" s="8" t="s">
        <v>24</v>
      </c>
      <c r="M2983" s="21">
        <v>45863</v>
      </c>
      <c r="O2983" s="278">
        <f>IF(Table1[[#This Row],[Phân loại]]="Tồn đầu kỳ",Table1[[#This Row],[Tổng giá trị]],0)</f>
        <v>0</v>
      </c>
      <c r="P2983" s="8">
        <f>IF(Table1[[#This Row],[Số còn phải thu ĐK]]&lt;&gt;0,0,IF(Table1[[#This Row],[Phân loại]]="Bán hàng",Table1[[#This Row],[Tổng giá trị]],-Table1[[#This Row],[Tổng giá trị]]))</f>
        <v>2056341</v>
      </c>
      <c r="Q2983" s="278">
        <f>IF(M2983&lt;&gt;"",IF(O2983&lt;&gt;0,O2983,P2983),0)</f>
        <v>2056341</v>
      </c>
      <c r="R2983" s="8">
        <f>Table1[[#This Row],[Số còn phải thu ĐK]]+Table1[[#This Row],[Giá Trị HD sau CK]]-Table1[[#This Row],[Số tiền đã thu]]</f>
        <v>0</v>
      </c>
      <c r="S2983" s="7">
        <f>IF(Table1[[#This Row],[Ngày hóa đơn]]&lt;&gt;"",Table1[[#This Row],[Ngày hóa đơn]],Table1[[#This Row],[Ngày hạch toán]])</f>
        <v>45825</v>
      </c>
      <c r="T2983" s="8">
        <v>30</v>
      </c>
      <c r="U2983" s="7">
        <f>IF(Table1[[#This Row],[Ngày tính CN]]="","",S2983+T2983)</f>
        <v>45855</v>
      </c>
      <c r="V2983" s="71">
        <f ca="1">IF(Table1[[#This Row],[Hạn thanh toán]]="","",IF((U2983-NOW())&lt;0,0,(U2983-NOW())))</f>
        <v>0</v>
      </c>
      <c r="W2983" s="278"/>
      <c r="X2983" s="278" t="str">
        <f ca="1">IF(OR($U2983="",$R2983=0),"",IF((U$4-NOW())&lt;0,-($U2983-NOW()),0))</f>
        <v/>
      </c>
      <c r="Y2983" s="3" t="str">
        <f>IF(R2983=0,"Đã thanh toán",IF(X2983="","",IF(X2983&lt;=0,"Chưa đến hạn thanh toán",IF(X2983&lt;=30,"Nợ quá hạn 30 ngày",IF(X2983&lt;=60,"Nợ quá hạn từ 30 ngày đến 60 ngày",IF(X2983&lt;=90,"Nợ quá hạn từ 60 ngày đến 90 ngày",IF(X2983&lt;=120,"Nợ quá hạn từ 90 ngày đến 120 ngày","Nợ quá hạn hơn 120 ngày có khả năng mất thanh toán")))))))</f>
        <v>Đã thanh toán</v>
      </c>
      <c r="Z2983" s="250">
        <f>Table1[[#This Row],[Hạn thanh toán]]</f>
        <v>45855</v>
      </c>
      <c r="AA2983" s="250">
        <f>Table1[[#This Row],[Ngày Thanh toán]]</f>
        <v>45863</v>
      </c>
      <c r="AD2983" s="3" t="str">
        <f>IF(Table1[[#This Row],[Mã khách hàng]]="","",VLOOKUP($A2983,Ma_KH!$A:$Q,Ma_KH!O$1,0))</f>
        <v>BRG - FUJIMART</v>
      </c>
      <c r="AE2983" s="3" t="str">
        <f>IF(Table1[[#This Row],[Mã khách hàng]]="","",VLOOKUP($A2983,Ma_KH!$A:$Q,Ma_KH!P$1,0))</f>
        <v>CÔNG TY TNHH BÁN LẺ FUJIMART VIỆT NAM</v>
      </c>
      <c r="AF2983" s="3" t="str">
        <f>VLOOKUP(A2983,Ma_KH!A:Q,Ma_KH!J$1,0)</f>
        <v>Vũ Anh Tuấn</v>
      </c>
    </row>
    <row r="2984" spans="1:32">
      <c r="A2984" s="242" t="s">
        <v>184</v>
      </c>
      <c r="B2984" s="242" t="s">
        <v>5155</v>
      </c>
      <c r="C2984" s="90">
        <v>45826</v>
      </c>
      <c r="D2984" s="91" t="s">
        <v>19831</v>
      </c>
      <c r="E2984" s="318">
        <v>45826</v>
      </c>
      <c r="F2984" s="242" t="s">
        <v>20791</v>
      </c>
      <c r="G2984" s="242" t="s">
        <v>5235</v>
      </c>
      <c r="H2984" s="241">
        <v>446916</v>
      </c>
      <c r="I2984" s="241">
        <v>0</v>
      </c>
      <c r="J2984" s="241">
        <v>35753</v>
      </c>
      <c r="K2984" s="241">
        <v>482669</v>
      </c>
      <c r="L2984" s="8" t="s">
        <v>24</v>
      </c>
      <c r="M2984" s="21">
        <v>45863</v>
      </c>
      <c r="O2984" s="278">
        <f>IF(Table1[[#This Row],[Phân loại]]="Tồn đầu kỳ",Table1[[#This Row],[Tổng giá trị]],0)</f>
        <v>0</v>
      </c>
      <c r="P2984" s="8">
        <f>IF(Table1[[#This Row],[Số còn phải thu ĐK]]&lt;&gt;0,0,IF(Table1[[#This Row],[Phân loại]]="Bán hàng",Table1[[#This Row],[Tổng giá trị]],-Table1[[#This Row],[Tổng giá trị]]))</f>
        <v>482669</v>
      </c>
      <c r="Q2984" s="278">
        <f>IF(M2984&lt;&gt;"",IF(O2984&lt;&gt;0,O2984,P2984),0)</f>
        <v>482669</v>
      </c>
      <c r="R2984" s="8">
        <f>Table1[[#This Row],[Số còn phải thu ĐK]]+Table1[[#This Row],[Giá Trị HD sau CK]]-Table1[[#This Row],[Số tiền đã thu]]</f>
        <v>0</v>
      </c>
      <c r="S2984" s="7">
        <f>IF(Table1[[#This Row],[Ngày hóa đơn]]&lt;&gt;"",Table1[[#This Row],[Ngày hóa đơn]],Table1[[#This Row],[Ngày hạch toán]])</f>
        <v>45826</v>
      </c>
      <c r="T2984" s="8">
        <v>30</v>
      </c>
      <c r="U2984" s="7">
        <f>IF(Table1[[#This Row],[Ngày tính CN]]="","",S2984+T2984)</f>
        <v>45856</v>
      </c>
      <c r="V2984" s="71">
        <f ca="1">IF(Table1[[#This Row],[Hạn thanh toán]]="","",IF((U2984-NOW())&lt;0,0,(U2984-NOW())))</f>
        <v>0</v>
      </c>
      <c r="W2984" s="278"/>
      <c r="X2984" s="278" t="str">
        <f ca="1">IF(OR($U2984="",$R2984=0),"",IF((U$4-NOW())&lt;0,-($U2984-NOW()),0))</f>
        <v/>
      </c>
      <c r="Y2984" s="3" t="str">
        <f>IF(R2984=0,"Đã thanh toán",IF(X2984="","",IF(X2984&lt;=0,"Chưa đến hạn thanh toán",IF(X2984&lt;=30,"Nợ quá hạn 30 ngày",IF(X2984&lt;=60,"Nợ quá hạn từ 30 ngày đến 60 ngày",IF(X2984&lt;=90,"Nợ quá hạn từ 60 ngày đến 90 ngày",IF(X2984&lt;=120,"Nợ quá hạn từ 90 ngày đến 120 ngày","Nợ quá hạn hơn 120 ngày có khả năng mất thanh toán")))))))</f>
        <v>Đã thanh toán</v>
      </c>
      <c r="Z2984" s="250">
        <f>Table1[[#This Row],[Hạn thanh toán]]</f>
        <v>45856</v>
      </c>
      <c r="AA2984" s="250">
        <f>Table1[[#This Row],[Ngày Thanh toán]]</f>
        <v>45863</v>
      </c>
      <c r="AD2984" s="3" t="str">
        <f>IF(Table1[[#This Row],[Mã khách hàng]]="","",VLOOKUP($A2984,Ma_KH!$A:$Q,Ma_KH!O$1,0))</f>
        <v>BRG - FUJIMART</v>
      </c>
      <c r="AE2984" s="3" t="str">
        <f>IF(Table1[[#This Row],[Mã khách hàng]]="","",VLOOKUP($A2984,Ma_KH!$A:$Q,Ma_KH!P$1,0))</f>
        <v>CÔNG TY TNHH BÁN LẺ FUJIMART VIỆT NAM</v>
      </c>
      <c r="AF2984" s="3" t="str">
        <f>VLOOKUP(A2984,Ma_KH!A:Q,Ma_KH!J$1,0)</f>
        <v>Vũ Anh Tuấn</v>
      </c>
    </row>
    <row r="2985" spans="1:32">
      <c r="A2985" s="242" t="s">
        <v>184</v>
      </c>
      <c r="B2985" s="242" t="s">
        <v>5155</v>
      </c>
      <c r="C2985" s="88">
        <v>45826</v>
      </c>
      <c r="D2985" s="89" t="s">
        <v>19832</v>
      </c>
      <c r="E2985" s="318">
        <v>45826</v>
      </c>
      <c r="F2985" s="242" t="s">
        <v>20792</v>
      </c>
      <c r="G2985" s="242" t="s">
        <v>5339</v>
      </c>
      <c r="H2985" s="241">
        <v>527525</v>
      </c>
      <c r="I2985" s="241">
        <v>0</v>
      </c>
      <c r="J2985" s="241">
        <v>42202</v>
      </c>
      <c r="K2985" s="241">
        <v>569727</v>
      </c>
      <c r="L2985" s="8" t="s">
        <v>24</v>
      </c>
      <c r="M2985" s="21">
        <v>45863</v>
      </c>
      <c r="O2985" s="278">
        <f>IF(Table1[[#This Row],[Phân loại]]="Tồn đầu kỳ",Table1[[#This Row],[Tổng giá trị]],0)</f>
        <v>0</v>
      </c>
      <c r="P2985" s="8">
        <f>IF(Table1[[#This Row],[Số còn phải thu ĐK]]&lt;&gt;0,0,IF(Table1[[#This Row],[Phân loại]]="Bán hàng",Table1[[#This Row],[Tổng giá trị]],-Table1[[#This Row],[Tổng giá trị]]))</f>
        <v>569727</v>
      </c>
      <c r="Q2985" s="278">
        <f t="shared" ref="Q2985:Q2986" si="577">IF(M2985&lt;&gt;"",IF(O2985&lt;&gt;0,O2985,P2985),0)</f>
        <v>569727</v>
      </c>
      <c r="R2985" s="8">
        <f>Table1[[#This Row],[Số còn phải thu ĐK]]+Table1[[#This Row],[Giá Trị HD sau CK]]-Table1[[#This Row],[Số tiền đã thu]]</f>
        <v>0</v>
      </c>
      <c r="S2985" s="7">
        <f>IF(Table1[[#This Row],[Ngày hóa đơn]]&lt;&gt;"",Table1[[#This Row],[Ngày hóa đơn]],Table1[[#This Row],[Ngày hạch toán]])</f>
        <v>45826</v>
      </c>
      <c r="T2985" s="8">
        <v>30</v>
      </c>
      <c r="U2985" s="7">
        <f>IF(Table1[[#This Row],[Ngày tính CN]]="","",S2985+T2985)</f>
        <v>45856</v>
      </c>
      <c r="V2985" s="71">
        <f ca="1">IF(Table1[[#This Row],[Hạn thanh toán]]="","",IF((U2985-NOW())&lt;0,0,(U2985-NOW())))</f>
        <v>0</v>
      </c>
      <c r="W2985" s="278"/>
      <c r="X2985" s="278" t="str">
        <f t="shared" ref="X2985:X2986" ca="1" si="578">IF(OR($U2985="",$R2985=0),"",IF((U$4-NOW())&lt;0,-($U2985-NOW()),0))</f>
        <v/>
      </c>
      <c r="Y2985" s="3" t="str">
        <f t="shared" ref="Y2985:Y2986" si="579">IF(R2985=0,"Đã thanh toán",IF(X2985="","",IF(X2985&lt;=0,"Chưa đến hạn thanh toán",IF(X2985&lt;=30,"Nợ quá hạn 30 ngày",IF(X2985&lt;=60,"Nợ quá hạn từ 30 ngày đến 60 ngày",IF(X2985&lt;=90,"Nợ quá hạn từ 60 ngày đến 90 ngày",IF(X2985&lt;=120,"Nợ quá hạn từ 90 ngày đến 120 ngày","Nợ quá hạn hơn 120 ngày có khả năng mất thanh toán")))))))</f>
        <v>Đã thanh toán</v>
      </c>
      <c r="Z2985" s="250">
        <f>Table1[[#This Row],[Hạn thanh toán]]</f>
        <v>45856</v>
      </c>
      <c r="AA2985" s="250">
        <f>Table1[[#This Row],[Ngày Thanh toán]]</f>
        <v>45863</v>
      </c>
      <c r="AD2985" s="3" t="str">
        <f>IF(Table1[[#This Row],[Mã khách hàng]]="","",VLOOKUP($A2985,Ma_KH!$A:$Q,Ma_KH!O$1,0))</f>
        <v>BRG - FUJIMART</v>
      </c>
      <c r="AE2985" s="3" t="str">
        <f>IF(Table1[[#This Row],[Mã khách hàng]]="","",VLOOKUP($A2985,Ma_KH!$A:$Q,Ma_KH!P$1,0))</f>
        <v>CÔNG TY TNHH BÁN LẺ FUJIMART VIỆT NAM</v>
      </c>
      <c r="AF2985" s="3" t="str">
        <f>VLOOKUP(A2985,Ma_KH!A:Q,Ma_KH!J$1,0)</f>
        <v>Vũ Anh Tuấn</v>
      </c>
    </row>
    <row r="2986" spans="1:32">
      <c r="A2986" s="242" t="s">
        <v>184</v>
      </c>
      <c r="B2986" s="242" t="s">
        <v>5155</v>
      </c>
      <c r="C2986" s="90">
        <v>45826</v>
      </c>
      <c r="D2986" s="91" t="s">
        <v>19833</v>
      </c>
      <c r="E2986" s="318">
        <v>45826</v>
      </c>
      <c r="F2986" s="242" t="s">
        <v>20793</v>
      </c>
      <c r="G2986" s="242" t="s">
        <v>5186</v>
      </c>
      <c r="H2986" s="241">
        <v>476730</v>
      </c>
      <c r="I2986" s="241">
        <v>0</v>
      </c>
      <c r="J2986" s="241">
        <v>38138</v>
      </c>
      <c r="K2986" s="241">
        <v>514868</v>
      </c>
      <c r="L2986" s="8" t="s">
        <v>24</v>
      </c>
      <c r="M2986" s="21">
        <v>45863</v>
      </c>
      <c r="O2986" s="278">
        <f>IF(Table1[[#This Row],[Phân loại]]="Tồn đầu kỳ",Table1[[#This Row],[Tổng giá trị]],0)</f>
        <v>0</v>
      </c>
      <c r="P2986" s="8">
        <f>IF(Table1[[#This Row],[Số còn phải thu ĐK]]&lt;&gt;0,0,IF(Table1[[#This Row],[Phân loại]]="Bán hàng",Table1[[#This Row],[Tổng giá trị]],-Table1[[#This Row],[Tổng giá trị]]))</f>
        <v>514868</v>
      </c>
      <c r="Q2986" s="278">
        <f t="shared" si="577"/>
        <v>514868</v>
      </c>
      <c r="R2986" s="8">
        <f>Table1[[#This Row],[Số còn phải thu ĐK]]+Table1[[#This Row],[Giá Trị HD sau CK]]-Table1[[#This Row],[Số tiền đã thu]]</f>
        <v>0</v>
      </c>
      <c r="S2986" s="7">
        <f>IF(Table1[[#This Row],[Ngày hóa đơn]]&lt;&gt;"",Table1[[#This Row],[Ngày hóa đơn]],Table1[[#This Row],[Ngày hạch toán]])</f>
        <v>45826</v>
      </c>
      <c r="T2986" s="8">
        <v>30</v>
      </c>
      <c r="U2986" s="7">
        <f>IF(Table1[[#This Row],[Ngày tính CN]]="","",S2986+T2986)</f>
        <v>45856</v>
      </c>
      <c r="V2986" s="71">
        <f ca="1">IF(Table1[[#This Row],[Hạn thanh toán]]="","",IF((U2986-NOW())&lt;0,0,(U2986-NOW())))</f>
        <v>0</v>
      </c>
      <c r="W2986" s="278"/>
      <c r="X2986" s="278" t="str">
        <f t="shared" ca="1" si="578"/>
        <v/>
      </c>
      <c r="Y2986" s="3" t="str">
        <f t="shared" si="579"/>
        <v>Đã thanh toán</v>
      </c>
      <c r="Z2986" s="250">
        <f>Table1[[#This Row],[Hạn thanh toán]]</f>
        <v>45856</v>
      </c>
      <c r="AA2986" s="250">
        <f>Table1[[#This Row],[Ngày Thanh toán]]</f>
        <v>45863</v>
      </c>
      <c r="AD2986" s="3" t="str">
        <f>IF(Table1[[#This Row],[Mã khách hàng]]="","",VLOOKUP($A2986,Ma_KH!$A:$Q,Ma_KH!O$1,0))</f>
        <v>BRG - FUJIMART</v>
      </c>
      <c r="AE2986" s="3" t="str">
        <f>IF(Table1[[#This Row],[Mã khách hàng]]="","",VLOOKUP($A2986,Ma_KH!$A:$Q,Ma_KH!P$1,0))</f>
        <v>CÔNG TY TNHH BÁN LẺ FUJIMART VIỆT NAM</v>
      </c>
      <c r="AF2986" s="3" t="str">
        <f>VLOOKUP(A2986,Ma_KH!A:Q,Ma_KH!J$1,0)</f>
        <v>Vũ Anh Tuấn</v>
      </c>
    </row>
    <row r="2987" spans="1:32">
      <c r="A2987" s="242" t="s">
        <v>184</v>
      </c>
      <c r="B2987" s="242" t="s">
        <v>5155</v>
      </c>
      <c r="C2987" s="90">
        <v>45826</v>
      </c>
      <c r="D2987" s="91" t="s">
        <v>19834</v>
      </c>
      <c r="E2987" s="318">
        <v>45826</v>
      </c>
      <c r="F2987" s="242" t="s">
        <v>20794</v>
      </c>
      <c r="G2987" s="242" t="s">
        <v>5182</v>
      </c>
      <c r="H2987" s="241">
        <v>1093090</v>
      </c>
      <c r="I2987" s="241">
        <v>0</v>
      </c>
      <c r="J2987" s="241">
        <v>87447</v>
      </c>
      <c r="K2987" s="241">
        <v>1180537</v>
      </c>
      <c r="L2987" s="8" t="s">
        <v>24</v>
      </c>
      <c r="M2987" s="21">
        <v>45863</v>
      </c>
      <c r="O2987" s="278">
        <f>IF(Table1[[#This Row],[Phân loại]]="Tồn đầu kỳ",Table1[[#This Row],[Tổng giá trị]],0)</f>
        <v>0</v>
      </c>
      <c r="P2987" s="8">
        <f>IF(Table1[[#This Row],[Số còn phải thu ĐK]]&lt;&gt;0,0,IF(Table1[[#This Row],[Phân loại]]="Bán hàng",Table1[[#This Row],[Tổng giá trị]],-Table1[[#This Row],[Tổng giá trị]]))</f>
        <v>1180537</v>
      </c>
      <c r="Q2987" s="278">
        <f>IF(M2987&lt;&gt;"",IF(O2987&lt;&gt;0,O2987,P2987),0)</f>
        <v>1180537</v>
      </c>
      <c r="R2987" s="8">
        <f>Table1[[#This Row],[Số còn phải thu ĐK]]+Table1[[#This Row],[Giá Trị HD sau CK]]-Table1[[#This Row],[Số tiền đã thu]]</f>
        <v>0</v>
      </c>
      <c r="S2987" s="7">
        <f>IF(Table1[[#This Row],[Ngày hóa đơn]]&lt;&gt;"",Table1[[#This Row],[Ngày hóa đơn]],Table1[[#This Row],[Ngày hạch toán]])</f>
        <v>45826</v>
      </c>
      <c r="T2987" s="8">
        <v>30</v>
      </c>
      <c r="U2987" s="7">
        <f>IF(Table1[[#This Row],[Ngày tính CN]]="","",S2987+T2987)</f>
        <v>45856</v>
      </c>
      <c r="V2987" s="71">
        <f ca="1">IF(Table1[[#This Row],[Hạn thanh toán]]="","",IF((U2987-NOW())&lt;0,0,(U2987-NOW())))</f>
        <v>0</v>
      </c>
      <c r="W2987" s="278"/>
      <c r="X2987" s="278" t="str">
        <f ca="1">IF(OR($U2987="",$R2987=0),"",IF((U$4-NOW())&lt;0,-($U2987-NOW()),0))</f>
        <v/>
      </c>
      <c r="Y2987" s="3" t="str">
        <f>IF(R2987=0,"Đã thanh toán",IF(X2987="","",IF(X2987&lt;=0,"Chưa đến hạn thanh toán",IF(X2987&lt;=30,"Nợ quá hạn 30 ngày",IF(X2987&lt;=60,"Nợ quá hạn từ 30 ngày đến 60 ngày",IF(X2987&lt;=90,"Nợ quá hạn từ 60 ngày đến 90 ngày",IF(X2987&lt;=120,"Nợ quá hạn từ 90 ngày đến 120 ngày","Nợ quá hạn hơn 120 ngày có khả năng mất thanh toán")))))))</f>
        <v>Đã thanh toán</v>
      </c>
      <c r="Z2987" s="250">
        <f>Table1[[#This Row],[Hạn thanh toán]]</f>
        <v>45856</v>
      </c>
      <c r="AA2987" s="250">
        <f>Table1[[#This Row],[Ngày Thanh toán]]</f>
        <v>45863</v>
      </c>
      <c r="AD2987" s="3" t="str">
        <f>IF(Table1[[#This Row],[Mã khách hàng]]="","",VLOOKUP($A2987,Ma_KH!$A:$Q,Ma_KH!O$1,0))</f>
        <v>BRG - FUJIMART</v>
      </c>
      <c r="AE2987" s="3" t="str">
        <f>IF(Table1[[#This Row],[Mã khách hàng]]="","",VLOOKUP($A2987,Ma_KH!$A:$Q,Ma_KH!P$1,0))</f>
        <v>CÔNG TY TNHH BÁN LẺ FUJIMART VIỆT NAM</v>
      </c>
      <c r="AF2987" s="3" t="str">
        <f>VLOOKUP(A2987,Ma_KH!A:Q,Ma_KH!J$1,0)</f>
        <v>Vũ Anh Tuấn</v>
      </c>
    </row>
    <row r="2988" spans="1:32">
      <c r="A2988" s="242" t="s">
        <v>184</v>
      </c>
      <c r="B2988" s="242" t="s">
        <v>5155</v>
      </c>
      <c r="C2988" s="90">
        <v>45827</v>
      </c>
      <c r="D2988" s="91" t="s">
        <v>19835</v>
      </c>
      <c r="E2988" s="318">
        <v>45827</v>
      </c>
      <c r="F2988" s="242" t="s">
        <v>20795</v>
      </c>
      <c r="G2988" s="242" t="s">
        <v>5354</v>
      </c>
      <c r="H2988" s="241">
        <v>988968</v>
      </c>
      <c r="I2988" s="241">
        <v>0</v>
      </c>
      <c r="J2988" s="241">
        <v>79117</v>
      </c>
      <c r="K2988" s="241">
        <v>1068085</v>
      </c>
      <c r="L2988" s="8" t="s">
        <v>24</v>
      </c>
      <c r="M2988" s="21">
        <v>45863</v>
      </c>
      <c r="O2988" s="278">
        <f>IF(Table1[[#This Row],[Phân loại]]="Tồn đầu kỳ",Table1[[#This Row],[Tổng giá trị]],0)</f>
        <v>0</v>
      </c>
      <c r="P2988" s="8">
        <f>IF(Table1[[#This Row],[Số còn phải thu ĐK]]&lt;&gt;0,0,IF(Table1[[#This Row],[Phân loại]]="Bán hàng",Table1[[#This Row],[Tổng giá trị]],-Table1[[#This Row],[Tổng giá trị]]))</f>
        <v>1068085</v>
      </c>
      <c r="Q2988" s="278">
        <f>IF(M2988&lt;&gt;"",IF(O2988&lt;&gt;0,O2988,P2988),0)</f>
        <v>1068085</v>
      </c>
      <c r="R2988" s="8">
        <f>Table1[[#This Row],[Số còn phải thu ĐK]]+Table1[[#This Row],[Giá Trị HD sau CK]]-Table1[[#This Row],[Số tiền đã thu]]</f>
        <v>0</v>
      </c>
      <c r="S2988" s="7">
        <f>IF(Table1[[#This Row],[Ngày hóa đơn]]&lt;&gt;"",Table1[[#This Row],[Ngày hóa đơn]],Table1[[#This Row],[Ngày hạch toán]])</f>
        <v>45827</v>
      </c>
      <c r="T2988" s="8">
        <v>30</v>
      </c>
      <c r="U2988" s="7">
        <f>IF(Table1[[#This Row],[Ngày tính CN]]="","",S2988+T2988)</f>
        <v>45857</v>
      </c>
      <c r="V2988" s="71">
        <f ca="1">IF(Table1[[#This Row],[Hạn thanh toán]]="","",IF((U2988-NOW())&lt;0,0,(U2988-NOW())))</f>
        <v>0</v>
      </c>
      <c r="W2988" s="278"/>
      <c r="X2988" s="278" t="str">
        <f ca="1">IF(OR($U2988="",$R2988=0),"",IF((U$4-NOW())&lt;0,-($U2988-NOW()),0))</f>
        <v/>
      </c>
      <c r="Y2988" s="3" t="str">
        <f>IF(R2988=0,"Đã thanh toán",IF(X2988="","",IF(X2988&lt;=0,"Chưa đến hạn thanh toán",IF(X2988&lt;=30,"Nợ quá hạn 30 ngày",IF(X2988&lt;=60,"Nợ quá hạn từ 30 ngày đến 60 ngày",IF(X2988&lt;=90,"Nợ quá hạn từ 60 ngày đến 90 ngày",IF(X2988&lt;=120,"Nợ quá hạn từ 90 ngày đến 120 ngày","Nợ quá hạn hơn 120 ngày có khả năng mất thanh toán")))))))</f>
        <v>Đã thanh toán</v>
      </c>
      <c r="Z2988" s="250">
        <f>Table1[[#This Row],[Hạn thanh toán]]</f>
        <v>45857</v>
      </c>
      <c r="AA2988" s="250">
        <f>Table1[[#This Row],[Ngày Thanh toán]]</f>
        <v>45863</v>
      </c>
      <c r="AD2988" s="3" t="str">
        <f>IF(Table1[[#This Row],[Mã khách hàng]]="","",VLOOKUP($A2988,Ma_KH!$A:$Q,Ma_KH!O$1,0))</f>
        <v>BRG - FUJIMART</v>
      </c>
      <c r="AE2988" s="3" t="str">
        <f>IF(Table1[[#This Row],[Mã khách hàng]]="","",VLOOKUP($A2988,Ma_KH!$A:$Q,Ma_KH!P$1,0))</f>
        <v>CÔNG TY TNHH BÁN LẺ FUJIMART VIỆT NAM</v>
      </c>
      <c r="AF2988" s="3" t="str">
        <f>VLOOKUP(A2988,Ma_KH!A:Q,Ma_KH!J$1,0)</f>
        <v>Vũ Anh Tuấn</v>
      </c>
    </row>
    <row r="2989" spans="1:32">
      <c r="A2989" s="242" t="s">
        <v>184</v>
      </c>
      <c r="B2989" s="242" t="s">
        <v>5155</v>
      </c>
      <c r="C2989" s="90">
        <v>45827</v>
      </c>
      <c r="D2989" s="91" t="s">
        <v>19836</v>
      </c>
      <c r="E2989" s="318">
        <v>45827</v>
      </c>
      <c r="F2989" s="242" t="s">
        <v>20796</v>
      </c>
      <c r="G2989" s="242" t="s">
        <v>5297</v>
      </c>
      <c r="H2989" s="241">
        <v>825285</v>
      </c>
      <c r="I2989" s="241">
        <v>0</v>
      </c>
      <c r="J2989" s="241">
        <v>66023</v>
      </c>
      <c r="K2989" s="241">
        <v>891308</v>
      </c>
      <c r="L2989" s="8" t="s">
        <v>24</v>
      </c>
      <c r="M2989" s="21">
        <v>45863</v>
      </c>
      <c r="O2989" s="278">
        <f>IF(Table1[[#This Row],[Phân loại]]="Tồn đầu kỳ",Table1[[#This Row],[Tổng giá trị]],0)</f>
        <v>0</v>
      </c>
      <c r="P2989" s="8">
        <f>IF(Table1[[#This Row],[Số còn phải thu ĐK]]&lt;&gt;0,0,IF(Table1[[#This Row],[Phân loại]]="Bán hàng",Table1[[#This Row],[Tổng giá trị]],-Table1[[#This Row],[Tổng giá trị]]))</f>
        <v>891308</v>
      </c>
      <c r="Q2989" s="278">
        <f>IF(M2989&lt;&gt;"",IF(O2989&lt;&gt;0,O2989,P2989),0)</f>
        <v>891308</v>
      </c>
      <c r="R2989" s="8">
        <f>Table1[[#This Row],[Số còn phải thu ĐK]]+Table1[[#This Row],[Giá Trị HD sau CK]]-Table1[[#This Row],[Số tiền đã thu]]</f>
        <v>0</v>
      </c>
      <c r="S2989" s="7">
        <f>IF(Table1[[#This Row],[Ngày hóa đơn]]&lt;&gt;"",Table1[[#This Row],[Ngày hóa đơn]],Table1[[#This Row],[Ngày hạch toán]])</f>
        <v>45827</v>
      </c>
      <c r="T2989" s="8">
        <v>30</v>
      </c>
      <c r="U2989" s="7">
        <f>IF(Table1[[#This Row],[Ngày tính CN]]="","",S2989+T2989)</f>
        <v>45857</v>
      </c>
      <c r="V2989" s="71">
        <f ca="1">IF(Table1[[#This Row],[Hạn thanh toán]]="","",IF((U2989-NOW())&lt;0,0,(U2989-NOW())))</f>
        <v>0</v>
      </c>
      <c r="W2989" s="278"/>
      <c r="X2989" s="278" t="str">
        <f ca="1">IF(OR($U2989="",$R2989=0),"",IF((U$4-NOW())&lt;0,-($U2989-NOW()),0))</f>
        <v/>
      </c>
      <c r="Y2989" s="3" t="str">
        <f>IF(R2989=0,"Đã thanh toán",IF(X2989="","",IF(X2989&lt;=0,"Chưa đến hạn thanh toán",IF(X2989&lt;=30,"Nợ quá hạn 30 ngày",IF(X2989&lt;=60,"Nợ quá hạn từ 30 ngày đến 60 ngày",IF(X2989&lt;=90,"Nợ quá hạn từ 60 ngày đến 90 ngày",IF(X2989&lt;=120,"Nợ quá hạn từ 90 ngày đến 120 ngày","Nợ quá hạn hơn 120 ngày có khả năng mất thanh toán")))))))</f>
        <v>Đã thanh toán</v>
      </c>
      <c r="Z2989" s="250">
        <f>Table1[[#This Row],[Hạn thanh toán]]</f>
        <v>45857</v>
      </c>
      <c r="AA2989" s="250">
        <f>Table1[[#This Row],[Ngày Thanh toán]]</f>
        <v>45863</v>
      </c>
      <c r="AD2989" s="3" t="str">
        <f>IF(Table1[[#This Row],[Mã khách hàng]]="","",VLOOKUP($A2989,Ma_KH!$A:$Q,Ma_KH!O$1,0))</f>
        <v>BRG - FUJIMART</v>
      </c>
      <c r="AE2989" s="3" t="str">
        <f>IF(Table1[[#This Row],[Mã khách hàng]]="","",VLOOKUP($A2989,Ma_KH!$A:$Q,Ma_KH!P$1,0))</f>
        <v>CÔNG TY TNHH BÁN LẺ FUJIMART VIỆT NAM</v>
      </c>
      <c r="AF2989" s="3" t="str">
        <f>VLOOKUP(A2989,Ma_KH!A:Q,Ma_KH!J$1,0)</f>
        <v>Vũ Anh Tuấn</v>
      </c>
    </row>
    <row r="2990" spans="1:32">
      <c r="A2990" s="242" t="s">
        <v>184</v>
      </c>
      <c r="B2990" s="242" t="s">
        <v>5155</v>
      </c>
      <c r="C2990" s="90">
        <v>45827</v>
      </c>
      <c r="D2990" s="91" t="s">
        <v>19837</v>
      </c>
      <c r="E2990" s="318">
        <v>45827</v>
      </c>
      <c r="F2990" s="242" t="s">
        <v>20797</v>
      </c>
      <c r="G2990" s="242" t="s">
        <v>5165</v>
      </c>
      <c r="H2990" s="241">
        <v>1015032</v>
      </c>
      <c r="I2990" s="241">
        <v>0</v>
      </c>
      <c r="J2990" s="241">
        <v>81203</v>
      </c>
      <c r="K2990" s="241">
        <v>1096235</v>
      </c>
      <c r="L2990" s="8" t="s">
        <v>24</v>
      </c>
      <c r="M2990" s="21">
        <v>45863</v>
      </c>
      <c r="O2990" s="278">
        <f>IF(Table1[[#This Row],[Phân loại]]="Tồn đầu kỳ",Table1[[#This Row],[Tổng giá trị]],0)</f>
        <v>0</v>
      </c>
      <c r="P2990" s="8">
        <f>IF(Table1[[#This Row],[Số còn phải thu ĐK]]&lt;&gt;0,0,IF(Table1[[#This Row],[Phân loại]]="Bán hàng",Table1[[#This Row],[Tổng giá trị]],-Table1[[#This Row],[Tổng giá trị]]))</f>
        <v>1096235</v>
      </c>
      <c r="Q2990" s="278">
        <f>IF(M2990&lt;&gt;"",IF(O2990&lt;&gt;0,O2990,P2990),0)</f>
        <v>1096235</v>
      </c>
      <c r="R2990" s="8">
        <f>Table1[[#This Row],[Số còn phải thu ĐK]]+Table1[[#This Row],[Giá Trị HD sau CK]]-Table1[[#This Row],[Số tiền đã thu]]</f>
        <v>0</v>
      </c>
      <c r="S2990" s="7">
        <f>IF(Table1[[#This Row],[Ngày hóa đơn]]&lt;&gt;"",Table1[[#This Row],[Ngày hóa đơn]],Table1[[#This Row],[Ngày hạch toán]])</f>
        <v>45827</v>
      </c>
      <c r="T2990" s="8">
        <v>30</v>
      </c>
      <c r="U2990" s="7">
        <f>IF(Table1[[#This Row],[Ngày tính CN]]="","",S2990+T2990)</f>
        <v>45857</v>
      </c>
      <c r="V2990" s="71">
        <f ca="1">IF(Table1[[#This Row],[Hạn thanh toán]]="","",IF((U2990-NOW())&lt;0,0,(U2990-NOW())))</f>
        <v>0</v>
      </c>
      <c r="W2990" s="278"/>
      <c r="X2990" s="278" t="str">
        <f ca="1">IF(OR($U2990="",$R2990=0),"",IF((U$4-NOW())&lt;0,-($U2990-NOW()),0))</f>
        <v/>
      </c>
      <c r="Y2990" s="3" t="str">
        <f>IF(R2990=0,"Đã thanh toán",IF(X2990="","",IF(X2990&lt;=0,"Chưa đến hạn thanh toán",IF(X2990&lt;=30,"Nợ quá hạn 30 ngày",IF(X2990&lt;=60,"Nợ quá hạn từ 30 ngày đến 60 ngày",IF(X2990&lt;=90,"Nợ quá hạn từ 60 ngày đến 90 ngày",IF(X2990&lt;=120,"Nợ quá hạn từ 90 ngày đến 120 ngày","Nợ quá hạn hơn 120 ngày có khả năng mất thanh toán")))))))</f>
        <v>Đã thanh toán</v>
      </c>
      <c r="Z2990" s="250">
        <f>Table1[[#This Row],[Hạn thanh toán]]</f>
        <v>45857</v>
      </c>
      <c r="AA2990" s="250">
        <f>Table1[[#This Row],[Ngày Thanh toán]]</f>
        <v>45863</v>
      </c>
      <c r="AD2990" s="3" t="str">
        <f>IF(Table1[[#This Row],[Mã khách hàng]]="","",VLOOKUP($A2990,Ma_KH!$A:$Q,Ma_KH!O$1,0))</f>
        <v>BRG - FUJIMART</v>
      </c>
      <c r="AE2990" s="3" t="str">
        <f>IF(Table1[[#This Row],[Mã khách hàng]]="","",VLOOKUP($A2990,Ma_KH!$A:$Q,Ma_KH!P$1,0))</f>
        <v>CÔNG TY TNHH BÁN LẺ FUJIMART VIỆT NAM</v>
      </c>
      <c r="AF2990" s="3" t="str">
        <f>VLOOKUP(A2990,Ma_KH!A:Q,Ma_KH!J$1,0)</f>
        <v>Vũ Anh Tuấn</v>
      </c>
    </row>
    <row r="2991" spans="1:32">
      <c r="A2991" s="242" t="s">
        <v>184</v>
      </c>
      <c r="B2991" s="242" t="s">
        <v>5155</v>
      </c>
      <c r="C2991" s="90">
        <v>45828</v>
      </c>
      <c r="D2991" s="91" t="s">
        <v>19838</v>
      </c>
      <c r="E2991" s="318">
        <v>45828</v>
      </c>
      <c r="F2991" s="242" t="s">
        <v>20798</v>
      </c>
      <c r="G2991" s="242" t="s">
        <v>5203</v>
      </c>
      <c r="H2991" s="241">
        <v>2101435</v>
      </c>
      <c r="I2991" s="241">
        <v>0</v>
      </c>
      <c r="J2991" s="241">
        <v>168115</v>
      </c>
      <c r="K2991" s="241">
        <v>2269550</v>
      </c>
      <c r="L2991" s="8" t="s">
        <v>24</v>
      </c>
      <c r="M2991" s="21">
        <v>45863</v>
      </c>
      <c r="O2991" s="278">
        <f>IF(Table1[[#This Row],[Phân loại]]="Tồn đầu kỳ",Table1[[#This Row],[Tổng giá trị]],0)</f>
        <v>0</v>
      </c>
      <c r="P2991" s="8">
        <f>IF(Table1[[#This Row],[Số còn phải thu ĐK]]&lt;&gt;0,0,IF(Table1[[#This Row],[Phân loại]]="Bán hàng",Table1[[#This Row],[Tổng giá trị]],-Table1[[#This Row],[Tổng giá trị]]))</f>
        <v>2269550</v>
      </c>
      <c r="Q2991" s="278">
        <f>IF(M2991&lt;&gt;"",IF(O2991&lt;&gt;0,O2991,P2991),0)</f>
        <v>2269550</v>
      </c>
      <c r="R2991" s="8">
        <f>Table1[[#This Row],[Số còn phải thu ĐK]]+Table1[[#This Row],[Giá Trị HD sau CK]]-Table1[[#This Row],[Số tiền đã thu]]</f>
        <v>0</v>
      </c>
      <c r="S2991" s="7">
        <f>IF(Table1[[#This Row],[Ngày hóa đơn]]&lt;&gt;"",Table1[[#This Row],[Ngày hóa đơn]],Table1[[#This Row],[Ngày hạch toán]])</f>
        <v>45828</v>
      </c>
      <c r="T2991" s="8">
        <v>30</v>
      </c>
      <c r="U2991" s="7">
        <f>IF(Table1[[#This Row],[Ngày tính CN]]="","",S2991+T2991)</f>
        <v>45858</v>
      </c>
      <c r="V2991" s="71">
        <f ca="1">IF(Table1[[#This Row],[Hạn thanh toán]]="","",IF((U2991-NOW())&lt;0,0,(U2991-NOW())))</f>
        <v>0</v>
      </c>
      <c r="W2991" s="278"/>
      <c r="X2991" s="278" t="str">
        <f ca="1">IF(OR($U2991="",$R2991=0),"",IF((U$4-NOW())&lt;0,-($U2991-NOW()),0))</f>
        <v/>
      </c>
      <c r="Y2991" s="3" t="str">
        <f>IF(R2991=0,"Đã thanh toán",IF(X2991="","",IF(X2991&lt;=0,"Chưa đến hạn thanh toán",IF(X2991&lt;=30,"Nợ quá hạn 30 ngày",IF(X2991&lt;=60,"Nợ quá hạn từ 30 ngày đến 60 ngày",IF(X2991&lt;=90,"Nợ quá hạn từ 60 ngày đến 90 ngày",IF(X2991&lt;=120,"Nợ quá hạn từ 90 ngày đến 120 ngày","Nợ quá hạn hơn 120 ngày có khả năng mất thanh toán")))))))</f>
        <v>Đã thanh toán</v>
      </c>
      <c r="Z2991" s="250">
        <f>Table1[[#This Row],[Hạn thanh toán]]</f>
        <v>45858</v>
      </c>
      <c r="AA2991" s="250">
        <f>Table1[[#This Row],[Ngày Thanh toán]]</f>
        <v>45863</v>
      </c>
      <c r="AD2991" s="3" t="str">
        <f>IF(Table1[[#This Row],[Mã khách hàng]]="","",VLOOKUP($A2991,Ma_KH!$A:$Q,Ma_KH!O$1,0))</f>
        <v>BRG - FUJIMART</v>
      </c>
      <c r="AE2991" s="3" t="str">
        <f>IF(Table1[[#This Row],[Mã khách hàng]]="","",VLOOKUP($A2991,Ma_KH!$A:$Q,Ma_KH!P$1,0))</f>
        <v>CÔNG TY TNHH BÁN LẺ FUJIMART VIỆT NAM</v>
      </c>
      <c r="AF2991" s="3" t="str">
        <f>VLOOKUP(A2991,Ma_KH!A:Q,Ma_KH!J$1,0)</f>
        <v>Vũ Anh Tuấn</v>
      </c>
    </row>
    <row r="2992" spans="1:32">
      <c r="A2992" s="242" t="s">
        <v>184</v>
      </c>
      <c r="B2992" s="242" t="s">
        <v>5155</v>
      </c>
      <c r="C2992" s="88">
        <v>45831</v>
      </c>
      <c r="D2992" s="89" t="s">
        <v>19839</v>
      </c>
      <c r="E2992" s="318">
        <v>45831</v>
      </c>
      <c r="F2992" s="242" t="s">
        <v>20799</v>
      </c>
      <c r="G2992" s="242" t="s">
        <v>5218</v>
      </c>
      <c r="H2992" s="241">
        <v>1093090</v>
      </c>
      <c r="I2992" s="241">
        <v>0</v>
      </c>
      <c r="J2992" s="241">
        <v>87447</v>
      </c>
      <c r="K2992" s="241">
        <v>1180537</v>
      </c>
      <c r="L2992" s="8" t="s">
        <v>24</v>
      </c>
      <c r="M2992" s="21">
        <v>45863</v>
      </c>
      <c r="O2992" s="278">
        <f>IF(Table1[[#This Row],[Phân loại]]="Tồn đầu kỳ",Table1[[#This Row],[Tổng giá trị]],0)</f>
        <v>0</v>
      </c>
      <c r="P2992" s="8">
        <f>IF(Table1[[#This Row],[Số còn phải thu ĐK]]&lt;&gt;0,0,IF(Table1[[#This Row],[Phân loại]]="Bán hàng",Table1[[#This Row],[Tổng giá trị]],-Table1[[#This Row],[Tổng giá trị]]))</f>
        <v>1180537</v>
      </c>
      <c r="Q2992" s="278">
        <f t="shared" ref="Q2992:Q2995" si="580">IF(M2992&lt;&gt;"",IF(O2992&lt;&gt;0,O2992,P2992),0)</f>
        <v>1180537</v>
      </c>
      <c r="R2992" s="8">
        <f>Table1[[#This Row],[Số còn phải thu ĐK]]+Table1[[#This Row],[Giá Trị HD sau CK]]-Table1[[#This Row],[Số tiền đã thu]]</f>
        <v>0</v>
      </c>
      <c r="S2992" s="7">
        <f>IF(Table1[[#This Row],[Ngày hóa đơn]]&lt;&gt;"",Table1[[#This Row],[Ngày hóa đơn]],Table1[[#This Row],[Ngày hạch toán]])</f>
        <v>45831</v>
      </c>
      <c r="T2992" s="8">
        <v>30</v>
      </c>
      <c r="U2992" s="7">
        <f>IF(Table1[[#This Row],[Ngày tính CN]]="","",S2992+T2992)</f>
        <v>45861</v>
      </c>
      <c r="V2992" s="71">
        <f ca="1">IF(Table1[[#This Row],[Hạn thanh toán]]="","",IF((U2992-NOW())&lt;0,0,(U2992-NOW())))</f>
        <v>0</v>
      </c>
      <c r="W2992" s="278"/>
      <c r="X2992" s="278" t="str">
        <f t="shared" ref="X2992:X2995" ca="1" si="581">IF(OR($U2992="",$R2992=0),"",IF((U$4-NOW())&lt;0,-($U2992-NOW()),0))</f>
        <v/>
      </c>
      <c r="Y2992" s="3" t="str">
        <f t="shared" ref="Y2992:Y2995" si="582">IF(R2992=0,"Đã thanh toán",IF(X2992="","",IF(X2992&lt;=0,"Chưa đến hạn thanh toán",IF(X2992&lt;=30,"Nợ quá hạn 30 ngày",IF(X2992&lt;=60,"Nợ quá hạn từ 30 ngày đến 60 ngày",IF(X2992&lt;=90,"Nợ quá hạn từ 60 ngày đến 90 ngày",IF(X2992&lt;=120,"Nợ quá hạn từ 90 ngày đến 120 ngày","Nợ quá hạn hơn 120 ngày có khả năng mất thanh toán")))))))</f>
        <v>Đã thanh toán</v>
      </c>
      <c r="Z2992" s="250">
        <f>Table1[[#This Row],[Hạn thanh toán]]</f>
        <v>45861</v>
      </c>
      <c r="AA2992" s="250">
        <f>Table1[[#This Row],[Ngày Thanh toán]]</f>
        <v>45863</v>
      </c>
      <c r="AD2992" s="3" t="str">
        <f>IF(Table1[[#This Row],[Mã khách hàng]]="","",VLOOKUP($A2992,Ma_KH!$A:$Q,Ma_KH!O$1,0))</f>
        <v>BRG - FUJIMART</v>
      </c>
      <c r="AE2992" s="3" t="str">
        <f>IF(Table1[[#This Row],[Mã khách hàng]]="","",VLOOKUP($A2992,Ma_KH!$A:$Q,Ma_KH!P$1,0))</f>
        <v>CÔNG TY TNHH BÁN LẺ FUJIMART VIỆT NAM</v>
      </c>
      <c r="AF2992" s="3" t="str">
        <f>VLOOKUP(A2992,Ma_KH!A:Q,Ma_KH!J$1,0)</f>
        <v>Vũ Anh Tuấn</v>
      </c>
    </row>
    <row r="2993" spans="1:32">
      <c r="A2993" s="242" t="s">
        <v>184</v>
      </c>
      <c r="B2993" s="242" t="s">
        <v>5155</v>
      </c>
      <c r="C2993" s="88">
        <v>45831</v>
      </c>
      <c r="D2993" s="89" t="s">
        <v>19840</v>
      </c>
      <c r="E2993" s="318">
        <v>45831</v>
      </c>
      <c r="F2993" s="242" t="s">
        <v>20800</v>
      </c>
      <c r="G2993" s="242" t="s">
        <v>5266</v>
      </c>
      <c r="H2993" s="241">
        <v>551504</v>
      </c>
      <c r="I2993" s="241">
        <v>0</v>
      </c>
      <c r="J2993" s="241">
        <v>44120</v>
      </c>
      <c r="K2993" s="241">
        <v>595624</v>
      </c>
      <c r="L2993" s="8" t="s">
        <v>24</v>
      </c>
      <c r="M2993" s="21">
        <v>45863</v>
      </c>
      <c r="O2993" s="278">
        <f>IF(Table1[[#This Row],[Phân loại]]="Tồn đầu kỳ",Table1[[#This Row],[Tổng giá trị]],0)</f>
        <v>0</v>
      </c>
      <c r="P2993" s="8">
        <f>IF(Table1[[#This Row],[Số còn phải thu ĐK]]&lt;&gt;0,0,IF(Table1[[#This Row],[Phân loại]]="Bán hàng",Table1[[#This Row],[Tổng giá trị]],-Table1[[#This Row],[Tổng giá trị]]))</f>
        <v>595624</v>
      </c>
      <c r="Q2993" s="278">
        <f t="shared" si="580"/>
        <v>595624</v>
      </c>
      <c r="R2993" s="8">
        <f>Table1[[#This Row],[Số còn phải thu ĐK]]+Table1[[#This Row],[Giá Trị HD sau CK]]-Table1[[#This Row],[Số tiền đã thu]]</f>
        <v>0</v>
      </c>
      <c r="S2993" s="7">
        <f>IF(Table1[[#This Row],[Ngày hóa đơn]]&lt;&gt;"",Table1[[#This Row],[Ngày hóa đơn]],Table1[[#This Row],[Ngày hạch toán]])</f>
        <v>45831</v>
      </c>
      <c r="T2993" s="8">
        <v>30</v>
      </c>
      <c r="U2993" s="7">
        <f>IF(Table1[[#This Row],[Ngày tính CN]]="","",S2993+T2993)</f>
        <v>45861</v>
      </c>
      <c r="V2993" s="71">
        <f ca="1">IF(Table1[[#This Row],[Hạn thanh toán]]="","",IF((U2993-NOW())&lt;0,0,(U2993-NOW())))</f>
        <v>0</v>
      </c>
      <c r="W2993" s="278"/>
      <c r="X2993" s="278" t="str">
        <f t="shared" ca="1" si="581"/>
        <v/>
      </c>
      <c r="Y2993" s="3" t="str">
        <f t="shared" si="582"/>
        <v>Đã thanh toán</v>
      </c>
      <c r="Z2993" s="250">
        <f>Table1[[#This Row],[Hạn thanh toán]]</f>
        <v>45861</v>
      </c>
      <c r="AA2993" s="250">
        <f>Table1[[#This Row],[Ngày Thanh toán]]</f>
        <v>45863</v>
      </c>
      <c r="AD2993" s="3" t="str">
        <f>IF(Table1[[#This Row],[Mã khách hàng]]="","",VLOOKUP($A2993,Ma_KH!$A:$Q,Ma_KH!O$1,0))</f>
        <v>BRG - FUJIMART</v>
      </c>
      <c r="AE2993" s="3" t="str">
        <f>IF(Table1[[#This Row],[Mã khách hàng]]="","",VLOOKUP($A2993,Ma_KH!$A:$Q,Ma_KH!P$1,0))</f>
        <v>CÔNG TY TNHH BÁN LẺ FUJIMART VIỆT NAM</v>
      </c>
      <c r="AF2993" s="3" t="str">
        <f>VLOOKUP(A2993,Ma_KH!A:Q,Ma_KH!J$1,0)</f>
        <v>Vũ Anh Tuấn</v>
      </c>
    </row>
    <row r="2994" spans="1:32">
      <c r="A2994" s="242" t="s">
        <v>184</v>
      </c>
      <c r="B2994" s="242" t="s">
        <v>5155</v>
      </c>
      <c r="C2994" s="88">
        <v>45831</v>
      </c>
      <c r="D2994" s="89" t="s">
        <v>19841</v>
      </c>
      <c r="E2994" s="318">
        <v>45831</v>
      </c>
      <c r="F2994" s="242" t="s">
        <v>20801</v>
      </c>
      <c r="G2994" s="242" t="s">
        <v>5205</v>
      </c>
      <c r="H2994" s="241">
        <v>688134</v>
      </c>
      <c r="I2994" s="241">
        <v>0</v>
      </c>
      <c r="J2994" s="241">
        <v>55051</v>
      </c>
      <c r="K2994" s="241">
        <v>743185</v>
      </c>
      <c r="L2994" s="8" t="s">
        <v>24</v>
      </c>
      <c r="M2994" s="21">
        <v>45863</v>
      </c>
      <c r="O2994" s="278">
        <f>IF(Table1[[#This Row],[Phân loại]]="Tồn đầu kỳ",Table1[[#This Row],[Tổng giá trị]],0)</f>
        <v>0</v>
      </c>
      <c r="P2994" s="8">
        <f>IF(Table1[[#This Row],[Số còn phải thu ĐK]]&lt;&gt;0,0,IF(Table1[[#This Row],[Phân loại]]="Bán hàng",Table1[[#This Row],[Tổng giá trị]],-Table1[[#This Row],[Tổng giá trị]]))</f>
        <v>743185</v>
      </c>
      <c r="Q2994" s="278">
        <f t="shared" si="580"/>
        <v>743185</v>
      </c>
      <c r="R2994" s="8">
        <f>Table1[[#This Row],[Số còn phải thu ĐK]]+Table1[[#This Row],[Giá Trị HD sau CK]]-Table1[[#This Row],[Số tiền đã thu]]</f>
        <v>0</v>
      </c>
      <c r="S2994" s="7">
        <f>IF(Table1[[#This Row],[Ngày hóa đơn]]&lt;&gt;"",Table1[[#This Row],[Ngày hóa đơn]],Table1[[#This Row],[Ngày hạch toán]])</f>
        <v>45831</v>
      </c>
      <c r="T2994" s="8">
        <v>30</v>
      </c>
      <c r="U2994" s="7">
        <f>IF(Table1[[#This Row],[Ngày tính CN]]="","",S2994+T2994)</f>
        <v>45861</v>
      </c>
      <c r="V2994" s="71">
        <f ca="1">IF(Table1[[#This Row],[Hạn thanh toán]]="","",IF((U2994-NOW())&lt;0,0,(U2994-NOW())))</f>
        <v>0</v>
      </c>
      <c r="W2994" s="278"/>
      <c r="X2994" s="278" t="str">
        <f t="shared" ca="1" si="581"/>
        <v/>
      </c>
      <c r="Y2994" s="3" t="str">
        <f t="shared" si="582"/>
        <v>Đã thanh toán</v>
      </c>
      <c r="Z2994" s="250">
        <f>Table1[[#This Row],[Hạn thanh toán]]</f>
        <v>45861</v>
      </c>
      <c r="AA2994" s="250">
        <f>Table1[[#This Row],[Ngày Thanh toán]]</f>
        <v>45863</v>
      </c>
      <c r="AD2994" s="3" t="str">
        <f>IF(Table1[[#This Row],[Mã khách hàng]]="","",VLOOKUP($A2994,Ma_KH!$A:$Q,Ma_KH!O$1,0))</f>
        <v>BRG - FUJIMART</v>
      </c>
      <c r="AE2994" s="3" t="str">
        <f>IF(Table1[[#This Row],[Mã khách hàng]]="","",VLOOKUP($A2994,Ma_KH!$A:$Q,Ma_KH!P$1,0))</f>
        <v>CÔNG TY TNHH BÁN LẺ FUJIMART VIỆT NAM</v>
      </c>
      <c r="AF2994" s="3" t="str">
        <f>VLOOKUP(A2994,Ma_KH!A:Q,Ma_KH!J$1,0)</f>
        <v>Vũ Anh Tuấn</v>
      </c>
    </row>
    <row r="2995" spans="1:32">
      <c r="A2995" s="242" t="s">
        <v>184</v>
      </c>
      <c r="B2995" s="242" t="s">
        <v>5155</v>
      </c>
      <c r="C2995" s="90">
        <v>45831</v>
      </c>
      <c r="D2995" s="91" t="s">
        <v>19842</v>
      </c>
      <c r="E2995" s="318">
        <v>45831</v>
      </c>
      <c r="F2995" s="242" t="s">
        <v>20802</v>
      </c>
      <c r="G2995" s="242" t="s">
        <v>5241</v>
      </c>
      <c r="H2995" s="241">
        <v>791600</v>
      </c>
      <c r="I2995" s="241">
        <v>0</v>
      </c>
      <c r="J2995" s="241">
        <v>63328</v>
      </c>
      <c r="K2995" s="241">
        <v>854928</v>
      </c>
      <c r="L2995" s="8" t="s">
        <v>24</v>
      </c>
      <c r="M2995" s="21">
        <v>45863</v>
      </c>
      <c r="O2995" s="278">
        <f>IF(Table1[[#This Row],[Phân loại]]="Tồn đầu kỳ",Table1[[#This Row],[Tổng giá trị]],0)</f>
        <v>0</v>
      </c>
      <c r="P2995" s="8">
        <f>IF(Table1[[#This Row],[Số còn phải thu ĐK]]&lt;&gt;0,0,IF(Table1[[#This Row],[Phân loại]]="Bán hàng",Table1[[#This Row],[Tổng giá trị]],-Table1[[#This Row],[Tổng giá trị]]))</f>
        <v>854928</v>
      </c>
      <c r="Q2995" s="278">
        <f t="shared" si="580"/>
        <v>854928</v>
      </c>
      <c r="R2995" s="8">
        <f>Table1[[#This Row],[Số còn phải thu ĐK]]+Table1[[#This Row],[Giá Trị HD sau CK]]-Table1[[#This Row],[Số tiền đã thu]]</f>
        <v>0</v>
      </c>
      <c r="S2995" s="7">
        <f>IF(Table1[[#This Row],[Ngày hóa đơn]]&lt;&gt;"",Table1[[#This Row],[Ngày hóa đơn]],Table1[[#This Row],[Ngày hạch toán]])</f>
        <v>45831</v>
      </c>
      <c r="T2995" s="8">
        <v>30</v>
      </c>
      <c r="U2995" s="7">
        <f>IF(Table1[[#This Row],[Ngày tính CN]]="","",S2995+T2995)</f>
        <v>45861</v>
      </c>
      <c r="V2995" s="71">
        <f ca="1">IF(Table1[[#This Row],[Hạn thanh toán]]="","",IF((U2995-NOW())&lt;0,0,(U2995-NOW())))</f>
        <v>0</v>
      </c>
      <c r="W2995" s="278"/>
      <c r="X2995" s="278" t="str">
        <f t="shared" ca="1" si="581"/>
        <v/>
      </c>
      <c r="Y2995" s="3" t="str">
        <f t="shared" si="582"/>
        <v>Đã thanh toán</v>
      </c>
      <c r="Z2995" s="250">
        <f>Table1[[#This Row],[Hạn thanh toán]]</f>
        <v>45861</v>
      </c>
      <c r="AA2995" s="250">
        <f>Table1[[#This Row],[Ngày Thanh toán]]</f>
        <v>45863</v>
      </c>
      <c r="AD2995" s="3" t="str">
        <f>IF(Table1[[#This Row],[Mã khách hàng]]="","",VLOOKUP($A2995,Ma_KH!$A:$Q,Ma_KH!O$1,0))</f>
        <v>BRG - FUJIMART</v>
      </c>
      <c r="AE2995" s="3" t="str">
        <f>IF(Table1[[#This Row],[Mã khách hàng]]="","",VLOOKUP($A2995,Ma_KH!$A:$Q,Ma_KH!P$1,0))</f>
        <v>CÔNG TY TNHH BÁN LẺ FUJIMART VIỆT NAM</v>
      </c>
      <c r="AF2995" s="3" t="str">
        <f>VLOOKUP(A2995,Ma_KH!A:Q,Ma_KH!J$1,0)</f>
        <v>Vũ Anh Tuấn</v>
      </c>
    </row>
    <row r="2996" spans="1:32">
      <c r="A2996" s="242" t="s">
        <v>184</v>
      </c>
      <c r="B2996" s="242" t="s">
        <v>5155</v>
      </c>
      <c r="C2996" s="90">
        <v>45831</v>
      </c>
      <c r="D2996" s="91" t="s">
        <v>19843</v>
      </c>
      <c r="E2996" s="318">
        <v>45831</v>
      </c>
      <c r="F2996" s="242" t="s">
        <v>20803</v>
      </c>
      <c r="G2996" s="242" t="s">
        <v>5207</v>
      </c>
      <c r="H2996" s="241">
        <v>1412210</v>
      </c>
      <c r="I2996" s="241">
        <v>0</v>
      </c>
      <c r="J2996" s="241">
        <v>112977</v>
      </c>
      <c r="K2996" s="241">
        <v>1525187</v>
      </c>
      <c r="L2996" s="8" t="s">
        <v>24</v>
      </c>
      <c r="M2996" s="21">
        <v>45863</v>
      </c>
      <c r="O2996" s="278">
        <f>IF(Table1[[#This Row],[Phân loại]]="Tồn đầu kỳ",Table1[[#This Row],[Tổng giá trị]],0)</f>
        <v>0</v>
      </c>
      <c r="P2996" s="8">
        <f>IF(Table1[[#This Row],[Số còn phải thu ĐK]]&lt;&gt;0,0,IF(Table1[[#This Row],[Phân loại]]="Bán hàng",Table1[[#This Row],[Tổng giá trị]],-Table1[[#This Row],[Tổng giá trị]]))</f>
        <v>1525187</v>
      </c>
      <c r="Q2996" s="278">
        <f>IF(M2996&lt;&gt;"",IF(O2996&lt;&gt;0,O2996,P2996),0)</f>
        <v>1525187</v>
      </c>
      <c r="R2996" s="8">
        <f>Table1[[#This Row],[Số còn phải thu ĐK]]+Table1[[#This Row],[Giá Trị HD sau CK]]-Table1[[#This Row],[Số tiền đã thu]]</f>
        <v>0</v>
      </c>
      <c r="S2996" s="7">
        <f>IF(Table1[[#This Row],[Ngày hóa đơn]]&lt;&gt;"",Table1[[#This Row],[Ngày hóa đơn]],Table1[[#This Row],[Ngày hạch toán]])</f>
        <v>45831</v>
      </c>
      <c r="T2996" s="8">
        <v>30</v>
      </c>
      <c r="U2996" s="7">
        <f>IF(Table1[[#This Row],[Ngày tính CN]]="","",S2996+T2996)</f>
        <v>45861</v>
      </c>
      <c r="V2996" s="71">
        <f ca="1">IF(Table1[[#This Row],[Hạn thanh toán]]="","",IF((U2996-NOW())&lt;0,0,(U2996-NOW())))</f>
        <v>0</v>
      </c>
      <c r="W2996" s="278"/>
      <c r="X2996" s="278" t="str">
        <f ca="1">IF(OR($U2996="",$R2996=0),"",IF((U$4-NOW())&lt;0,-($U2996-NOW()),0))</f>
        <v/>
      </c>
      <c r="Y2996" s="3" t="str">
        <f>IF(R2996=0,"Đã thanh toán",IF(X2996="","",IF(X2996&lt;=0,"Chưa đến hạn thanh toán",IF(X2996&lt;=30,"Nợ quá hạn 30 ngày",IF(X2996&lt;=60,"Nợ quá hạn từ 30 ngày đến 60 ngày",IF(X2996&lt;=90,"Nợ quá hạn từ 60 ngày đến 90 ngày",IF(X2996&lt;=120,"Nợ quá hạn từ 90 ngày đến 120 ngày","Nợ quá hạn hơn 120 ngày có khả năng mất thanh toán")))))))</f>
        <v>Đã thanh toán</v>
      </c>
      <c r="Z2996" s="250">
        <f>Table1[[#This Row],[Hạn thanh toán]]</f>
        <v>45861</v>
      </c>
      <c r="AA2996" s="250">
        <f>Table1[[#This Row],[Ngày Thanh toán]]</f>
        <v>45863</v>
      </c>
      <c r="AD2996" s="3" t="str">
        <f>IF(Table1[[#This Row],[Mã khách hàng]]="","",VLOOKUP($A2996,Ma_KH!$A:$Q,Ma_KH!O$1,0))</f>
        <v>BRG - FUJIMART</v>
      </c>
      <c r="AE2996" s="3" t="str">
        <f>IF(Table1[[#This Row],[Mã khách hàng]]="","",VLOOKUP($A2996,Ma_KH!$A:$Q,Ma_KH!P$1,0))</f>
        <v>CÔNG TY TNHH BÁN LẺ FUJIMART VIỆT NAM</v>
      </c>
      <c r="AF2996" s="3" t="str">
        <f>VLOOKUP(A2996,Ma_KH!A:Q,Ma_KH!J$1,0)</f>
        <v>Vũ Anh Tuấn</v>
      </c>
    </row>
    <row r="2997" spans="1:32">
      <c r="A2997" s="242" t="s">
        <v>184</v>
      </c>
      <c r="B2997" s="242" t="s">
        <v>5155</v>
      </c>
      <c r="C2997" s="90">
        <v>45831</v>
      </c>
      <c r="D2997" s="91" t="s">
        <v>19844</v>
      </c>
      <c r="E2997" s="318">
        <v>45831</v>
      </c>
      <c r="F2997" s="242" t="s">
        <v>20804</v>
      </c>
      <c r="G2997" s="242" t="s">
        <v>5356</v>
      </c>
      <c r="H2997" s="241">
        <v>668811</v>
      </c>
      <c r="I2997" s="241">
        <v>0</v>
      </c>
      <c r="J2997" s="241">
        <v>53505</v>
      </c>
      <c r="K2997" s="241">
        <v>722316</v>
      </c>
      <c r="L2997" s="8" t="s">
        <v>24</v>
      </c>
      <c r="M2997" s="403">
        <v>45863</v>
      </c>
      <c r="O2997" s="278">
        <f>IF(Table1[[#This Row],[Phân loại]]="Tồn đầu kỳ",Table1[[#This Row],[Tổng giá trị]],0)</f>
        <v>0</v>
      </c>
      <c r="P2997" s="8">
        <f>IF(Table1[[#This Row],[Số còn phải thu ĐK]]&lt;&gt;0,0,IF(Table1[[#This Row],[Phân loại]]="Bán hàng",Table1[[#This Row],[Tổng giá trị]],-Table1[[#This Row],[Tổng giá trị]]))</f>
        <v>722316</v>
      </c>
      <c r="Q2997" s="278">
        <f>IF(M2997&lt;&gt;"",IF(O2997&lt;&gt;0,O2997,P2997),0)</f>
        <v>722316</v>
      </c>
      <c r="R2997" s="8">
        <f>Table1[[#This Row],[Số còn phải thu ĐK]]+Table1[[#This Row],[Giá Trị HD sau CK]]-Table1[[#This Row],[Số tiền đã thu]]</f>
        <v>0</v>
      </c>
      <c r="S2997" s="7">
        <f>IF(Table1[[#This Row],[Ngày hóa đơn]]&lt;&gt;"",Table1[[#This Row],[Ngày hóa đơn]],Table1[[#This Row],[Ngày hạch toán]])</f>
        <v>45831</v>
      </c>
      <c r="T2997" s="8">
        <v>30</v>
      </c>
      <c r="U2997" s="7">
        <f>IF(Table1[[#This Row],[Ngày tính CN]]="","",S2997+T2997)</f>
        <v>45861</v>
      </c>
      <c r="V2997" s="71">
        <f ca="1">IF(Table1[[#This Row],[Hạn thanh toán]]="","",IF((U2997-NOW())&lt;0,0,(U2997-NOW())))</f>
        <v>0</v>
      </c>
      <c r="W2997" s="278"/>
      <c r="X2997" s="278" t="str">
        <f ca="1">IF(OR($U2997="",$R2997=0),"",IF((U$4-NOW())&lt;0,-($U2997-NOW()),0))</f>
        <v/>
      </c>
      <c r="Y2997" s="3" t="str">
        <f>IF(R2997=0,"Đã thanh toán",IF(X2997="","",IF(X2997&lt;=0,"Chưa đến hạn thanh toán",IF(X2997&lt;=30,"Nợ quá hạn 30 ngày",IF(X2997&lt;=60,"Nợ quá hạn từ 30 ngày đến 60 ngày",IF(X2997&lt;=90,"Nợ quá hạn từ 60 ngày đến 90 ngày",IF(X2997&lt;=120,"Nợ quá hạn từ 90 ngày đến 120 ngày","Nợ quá hạn hơn 120 ngày có khả năng mất thanh toán")))))))</f>
        <v>Đã thanh toán</v>
      </c>
      <c r="Z2997" s="250">
        <f>Table1[[#This Row],[Hạn thanh toán]]</f>
        <v>45861</v>
      </c>
      <c r="AA2997" s="250">
        <f>Table1[[#This Row],[Ngày Thanh toán]]</f>
        <v>45863</v>
      </c>
      <c r="AD2997" s="3" t="str">
        <f>IF(Table1[[#This Row],[Mã khách hàng]]="","",VLOOKUP($A2997,Ma_KH!$A:$Q,Ma_KH!O$1,0))</f>
        <v>BRG - FUJIMART</v>
      </c>
      <c r="AE2997" s="3" t="str">
        <f>IF(Table1[[#This Row],[Mã khách hàng]]="","",VLOOKUP($A2997,Ma_KH!$A:$Q,Ma_KH!P$1,0))</f>
        <v>CÔNG TY TNHH BÁN LẺ FUJIMART VIỆT NAM</v>
      </c>
      <c r="AF2997" s="3" t="str">
        <f>VLOOKUP(A2997,Ma_KH!A:Q,Ma_KH!J$1,0)</f>
        <v>Vũ Anh Tuấn</v>
      </c>
    </row>
    <row r="2998" spans="1:32">
      <c r="A2998" s="242" t="s">
        <v>184</v>
      </c>
      <c r="B2998" s="242" t="s">
        <v>5155</v>
      </c>
      <c r="C2998" s="90">
        <v>45832</v>
      </c>
      <c r="D2998" s="91" t="s">
        <v>19845</v>
      </c>
      <c r="E2998" s="318">
        <v>45832</v>
      </c>
      <c r="F2998" s="242" t="s">
        <v>20805</v>
      </c>
      <c r="G2998" s="242" t="s">
        <v>5179</v>
      </c>
      <c r="H2998" s="241">
        <v>2450230</v>
      </c>
      <c r="I2998" s="241">
        <v>0</v>
      </c>
      <c r="J2998" s="241">
        <v>196018</v>
      </c>
      <c r="K2998" s="241">
        <v>2646248</v>
      </c>
      <c r="L2998" s="8" t="s">
        <v>24</v>
      </c>
      <c r="M2998" s="21">
        <v>45863</v>
      </c>
      <c r="O2998" s="278">
        <f>IF(Table1[[#This Row],[Phân loại]]="Tồn đầu kỳ",Table1[[#This Row],[Tổng giá trị]],0)</f>
        <v>0</v>
      </c>
      <c r="P2998" s="8">
        <f>IF(Table1[[#This Row],[Số còn phải thu ĐK]]&lt;&gt;0,0,IF(Table1[[#This Row],[Phân loại]]="Bán hàng",Table1[[#This Row],[Tổng giá trị]],-Table1[[#This Row],[Tổng giá trị]]))</f>
        <v>2646248</v>
      </c>
      <c r="Q2998" s="278">
        <f>IF(M2998&lt;&gt;"",IF(O2998&lt;&gt;0,O2998,P2998),0)</f>
        <v>2646248</v>
      </c>
      <c r="R2998" s="8">
        <f>Table1[[#This Row],[Số còn phải thu ĐK]]+Table1[[#This Row],[Giá Trị HD sau CK]]-Table1[[#This Row],[Số tiền đã thu]]</f>
        <v>0</v>
      </c>
      <c r="S2998" s="7">
        <f>IF(Table1[[#This Row],[Ngày hóa đơn]]&lt;&gt;"",Table1[[#This Row],[Ngày hóa đơn]],Table1[[#This Row],[Ngày hạch toán]])</f>
        <v>45832</v>
      </c>
      <c r="T2998" s="8">
        <v>30</v>
      </c>
      <c r="U2998" s="7">
        <f>IF(Table1[[#This Row],[Ngày tính CN]]="","",S2998+T2998)</f>
        <v>45862</v>
      </c>
      <c r="V2998" s="71">
        <f ca="1">IF(Table1[[#This Row],[Hạn thanh toán]]="","",IF((U2998-NOW())&lt;0,0,(U2998-NOW())))</f>
        <v>0</v>
      </c>
      <c r="W2998" s="278"/>
      <c r="X2998" s="278" t="str">
        <f ca="1">IF(OR($U2998="",$R2998=0),"",IF((U$4-NOW())&lt;0,-($U2998-NOW()),0))</f>
        <v/>
      </c>
      <c r="Y2998" s="3" t="str">
        <f>IF(R2998=0,"Đã thanh toán",IF(X2998="","",IF(X2998&lt;=0,"Chưa đến hạn thanh toán",IF(X2998&lt;=30,"Nợ quá hạn 30 ngày",IF(X2998&lt;=60,"Nợ quá hạn từ 30 ngày đến 60 ngày",IF(X2998&lt;=90,"Nợ quá hạn từ 60 ngày đến 90 ngày",IF(X2998&lt;=120,"Nợ quá hạn từ 90 ngày đến 120 ngày","Nợ quá hạn hơn 120 ngày có khả năng mất thanh toán")))))))</f>
        <v>Đã thanh toán</v>
      </c>
      <c r="Z2998" s="250">
        <f>Table1[[#This Row],[Hạn thanh toán]]</f>
        <v>45862</v>
      </c>
      <c r="AA2998" s="250">
        <f>Table1[[#This Row],[Ngày Thanh toán]]</f>
        <v>45863</v>
      </c>
      <c r="AD2998" s="3" t="str">
        <f>IF(Table1[[#This Row],[Mã khách hàng]]="","",VLOOKUP($A2998,Ma_KH!$A:$Q,Ma_KH!O$1,0))</f>
        <v>BRG - FUJIMART</v>
      </c>
      <c r="AE2998" s="3" t="str">
        <f>IF(Table1[[#This Row],[Mã khách hàng]]="","",VLOOKUP($A2998,Ma_KH!$A:$Q,Ma_KH!P$1,0))</f>
        <v>CÔNG TY TNHH BÁN LẺ FUJIMART VIỆT NAM</v>
      </c>
      <c r="AF2998" s="3" t="str">
        <f>VLOOKUP(A2998,Ma_KH!A:Q,Ma_KH!J$1,0)</f>
        <v>Vũ Anh Tuấn</v>
      </c>
    </row>
    <row r="2999" spans="1:32">
      <c r="A2999" s="242" t="s">
        <v>184</v>
      </c>
      <c r="B2999" s="242" t="s">
        <v>5155</v>
      </c>
      <c r="C2999" s="88">
        <v>45832</v>
      </c>
      <c r="D2999" s="89" t="s">
        <v>19846</v>
      </c>
      <c r="E2999" s="318">
        <v>45832</v>
      </c>
      <c r="F2999" s="242" t="s">
        <v>20806</v>
      </c>
      <c r="G2999" s="242" t="s">
        <v>5233</v>
      </c>
      <c r="H2999" s="241">
        <v>935955</v>
      </c>
      <c r="I2999" s="241">
        <v>0</v>
      </c>
      <c r="J2999" s="241">
        <v>74876</v>
      </c>
      <c r="K2999" s="241">
        <v>1010831</v>
      </c>
      <c r="L2999" s="8" t="s">
        <v>24</v>
      </c>
      <c r="M2999" s="21">
        <v>45863</v>
      </c>
      <c r="O2999" s="278">
        <f>IF(Table1[[#This Row],[Phân loại]]="Tồn đầu kỳ",Table1[[#This Row],[Tổng giá trị]],0)</f>
        <v>0</v>
      </c>
      <c r="P2999" s="8">
        <f>IF(Table1[[#This Row],[Số còn phải thu ĐK]]&lt;&gt;0,0,IF(Table1[[#This Row],[Phân loại]]="Bán hàng",Table1[[#This Row],[Tổng giá trị]],-Table1[[#This Row],[Tổng giá trị]]))</f>
        <v>1010831</v>
      </c>
      <c r="Q2999" s="278">
        <f t="shared" ref="Q2999:Q3000" si="583">IF(M2999&lt;&gt;"",IF(O2999&lt;&gt;0,O2999,P2999),0)</f>
        <v>1010831</v>
      </c>
      <c r="R2999" s="8">
        <f>Table1[[#This Row],[Số còn phải thu ĐK]]+Table1[[#This Row],[Giá Trị HD sau CK]]-Table1[[#This Row],[Số tiền đã thu]]</f>
        <v>0</v>
      </c>
      <c r="S2999" s="7">
        <f>IF(Table1[[#This Row],[Ngày hóa đơn]]&lt;&gt;"",Table1[[#This Row],[Ngày hóa đơn]],Table1[[#This Row],[Ngày hạch toán]])</f>
        <v>45832</v>
      </c>
      <c r="T2999" s="8">
        <v>30</v>
      </c>
      <c r="U2999" s="7">
        <f>IF(Table1[[#This Row],[Ngày tính CN]]="","",S2999+T2999)</f>
        <v>45862</v>
      </c>
      <c r="V2999" s="71">
        <f ca="1">IF(Table1[[#This Row],[Hạn thanh toán]]="","",IF((U2999-NOW())&lt;0,0,(U2999-NOW())))</f>
        <v>0</v>
      </c>
      <c r="W2999" s="278"/>
      <c r="X2999" s="278" t="str">
        <f t="shared" ref="X2999:X3000" ca="1" si="584">IF(OR($U2999="",$R2999=0),"",IF((U$4-NOW())&lt;0,-($U2999-NOW()),0))</f>
        <v/>
      </c>
      <c r="Y2999" s="3" t="str">
        <f t="shared" ref="Y2999:Y3000" si="585">IF(R2999=0,"Đã thanh toán",IF(X2999="","",IF(X2999&lt;=0,"Chưa đến hạn thanh toán",IF(X2999&lt;=30,"Nợ quá hạn 30 ngày",IF(X2999&lt;=60,"Nợ quá hạn từ 30 ngày đến 60 ngày",IF(X2999&lt;=90,"Nợ quá hạn từ 60 ngày đến 90 ngày",IF(X2999&lt;=120,"Nợ quá hạn từ 90 ngày đến 120 ngày","Nợ quá hạn hơn 120 ngày có khả năng mất thanh toán")))))))</f>
        <v>Đã thanh toán</v>
      </c>
      <c r="Z2999" s="250">
        <f>Table1[[#This Row],[Hạn thanh toán]]</f>
        <v>45862</v>
      </c>
      <c r="AA2999" s="250">
        <f>Table1[[#This Row],[Ngày Thanh toán]]</f>
        <v>45863</v>
      </c>
      <c r="AD2999" s="3" t="str">
        <f>IF(Table1[[#This Row],[Mã khách hàng]]="","",VLOOKUP($A2999,Ma_KH!$A:$Q,Ma_KH!O$1,0))</f>
        <v>BRG - FUJIMART</v>
      </c>
      <c r="AE2999" s="3" t="str">
        <f>IF(Table1[[#This Row],[Mã khách hàng]]="","",VLOOKUP($A2999,Ma_KH!$A:$Q,Ma_KH!P$1,0))</f>
        <v>CÔNG TY TNHH BÁN LẺ FUJIMART VIỆT NAM</v>
      </c>
      <c r="AF2999" s="3" t="str">
        <f>VLOOKUP(A2999,Ma_KH!A:Q,Ma_KH!J$1,0)</f>
        <v>Vũ Anh Tuấn</v>
      </c>
    </row>
    <row r="3000" spans="1:32">
      <c r="A3000" s="242" t="s">
        <v>184</v>
      </c>
      <c r="B3000" s="242" t="s">
        <v>5155</v>
      </c>
      <c r="C3000" s="90">
        <v>45832</v>
      </c>
      <c r="D3000" s="91" t="s">
        <v>19847</v>
      </c>
      <c r="E3000" s="318">
        <v>45832</v>
      </c>
      <c r="F3000" s="242" t="s">
        <v>20807</v>
      </c>
      <c r="G3000" s="242" t="s">
        <v>5250</v>
      </c>
      <c r="H3000" s="241">
        <v>348795</v>
      </c>
      <c r="I3000" s="241">
        <v>0</v>
      </c>
      <c r="J3000" s="241">
        <v>27904</v>
      </c>
      <c r="K3000" s="241">
        <v>376699</v>
      </c>
      <c r="L3000" s="8" t="s">
        <v>24</v>
      </c>
      <c r="M3000" s="21">
        <v>45863</v>
      </c>
      <c r="O3000" s="278">
        <f>IF(Table1[[#This Row],[Phân loại]]="Tồn đầu kỳ",Table1[[#This Row],[Tổng giá trị]],0)</f>
        <v>0</v>
      </c>
      <c r="P3000" s="8">
        <f>IF(Table1[[#This Row],[Số còn phải thu ĐK]]&lt;&gt;0,0,IF(Table1[[#This Row],[Phân loại]]="Bán hàng",Table1[[#This Row],[Tổng giá trị]],-Table1[[#This Row],[Tổng giá trị]]))</f>
        <v>376699</v>
      </c>
      <c r="Q3000" s="278">
        <f t="shared" si="583"/>
        <v>376699</v>
      </c>
      <c r="R3000" s="8">
        <f>Table1[[#This Row],[Số còn phải thu ĐK]]+Table1[[#This Row],[Giá Trị HD sau CK]]-Table1[[#This Row],[Số tiền đã thu]]</f>
        <v>0</v>
      </c>
      <c r="S3000" s="7">
        <f>IF(Table1[[#This Row],[Ngày hóa đơn]]&lt;&gt;"",Table1[[#This Row],[Ngày hóa đơn]],Table1[[#This Row],[Ngày hạch toán]])</f>
        <v>45832</v>
      </c>
      <c r="T3000" s="8">
        <v>30</v>
      </c>
      <c r="U3000" s="7">
        <f>IF(Table1[[#This Row],[Ngày tính CN]]="","",S3000+T3000)</f>
        <v>45862</v>
      </c>
      <c r="V3000" s="71">
        <f ca="1">IF(Table1[[#This Row],[Hạn thanh toán]]="","",IF((U3000-NOW())&lt;0,0,(U3000-NOW())))</f>
        <v>0</v>
      </c>
      <c r="W3000" s="278"/>
      <c r="X3000" s="278" t="str">
        <f t="shared" ca="1" si="584"/>
        <v/>
      </c>
      <c r="Y3000" s="3" t="str">
        <f t="shared" si="585"/>
        <v>Đã thanh toán</v>
      </c>
      <c r="Z3000" s="250">
        <f>Table1[[#This Row],[Hạn thanh toán]]</f>
        <v>45862</v>
      </c>
      <c r="AA3000" s="250">
        <f>Table1[[#This Row],[Ngày Thanh toán]]</f>
        <v>45863</v>
      </c>
      <c r="AD3000" s="3" t="str">
        <f>IF(Table1[[#This Row],[Mã khách hàng]]="","",VLOOKUP($A3000,Ma_KH!$A:$Q,Ma_KH!O$1,0))</f>
        <v>BRG - FUJIMART</v>
      </c>
      <c r="AE3000" s="3" t="str">
        <f>IF(Table1[[#This Row],[Mã khách hàng]]="","",VLOOKUP($A3000,Ma_KH!$A:$Q,Ma_KH!P$1,0))</f>
        <v>CÔNG TY TNHH BÁN LẺ FUJIMART VIỆT NAM</v>
      </c>
      <c r="AF3000" s="3" t="str">
        <f>VLOOKUP(A3000,Ma_KH!A:Q,Ma_KH!J$1,0)</f>
        <v>Vũ Anh Tuấn</v>
      </c>
    </row>
    <row r="3001" spans="1:32">
      <c r="A3001" s="242" t="s">
        <v>184</v>
      </c>
      <c r="B3001" s="242" t="s">
        <v>5155</v>
      </c>
      <c r="C3001" s="90">
        <v>45832</v>
      </c>
      <c r="D3001" s="91" t="s">
        <v>19848</v>
      </c>
      <c r="E3001" s="318">
        <v>45832</v>
      </c>
      <c r="F3001" s="242" t="s">
        <v>20808</v>
      </c>
      <c r="G3001" s="242" t="s">
        <v>5223</v>
      </c>
      <c r="H3001" s="241">
        <v>1102546</v>
      </c>
      <c r="I3001" s="241">
        <v>0</v>
      </c>
      <c r="J3001" s="241">
        <v>88204</v>
      </c>
      <c r="K3001" s="241">
        <v>1190750</v>
      </c>
      <c r="L3001" s="8" t="s">
        <v>24</v>
      </c>
      <c r="M3001" s="21">
        <v>45863</v>
      </c>
      <c r="O3001" s="278">
        <f>IF(Table1[[#This Row],[Phân loại]]="Tồn đầu kỳ",Table1[[#This Row],[Tổng giá trị]],0)</f>
        <v>0</v>
      </c>
      <c r="P3001" s="8">
        <f>IF(Table1[[#This Row],[Số còn phải thu ĐK]]&lt;&gt;0,0,IF(Table1[[#This Row],[Phân loại]]="Bán hàng",Table1[[#This Row],[Tổng giá trị]],-Table1[[#This Row],[Tổng giá trị]]))</f>
        <v>1190750</v>
      </c>
      <c r="Q3001" s="278">
        <f>IF(M3001&lt;&gt;"",IF(O3001&lt;&gt;0,O3001,P3001),0)</f>
        <v>1190750</v>
      </c>
      <c r="R3001" s="8">
        <f>Table1[[#This Row],[Số còn phải thu ĐK]]+Table1[[#This Row],[Giá Trị HD sau CK]]-Table1[[#This Row],[Số tiền đã thu]]</f>
        <v>0</v>
      </c>
      <c r="S3001" s="7">
        <f>IF(Table1[[#This Row],[Ngày hóa đơn]]&lt;&gt;"",Table1[[#This Row],[Ngày hóa đơn]],Table1[[#This Row],[Ngày hạch toán]])</f>
        <v>45832</v>
      </c>
      <c r="T3001" s="8">
        <v>30</v>
      </c>
      <c r="U3001" s="7">
        <f>IF(Table1[[#This Row],[Ngày tính CN]]="","",S3001+T3001)</f>
        <v>45862</v>
      </c>
      <c r="V3001" s="71">
        <f ca="1">IF(Table1[[#This Row],[Hạn thanh toán]]="","",IF((U3001-NOW())&lt;0,0,(U3001-NOW())))</f>
        <v>0</v>
      </c>
      <c r="W3001" s="278"/>
      <c r="X3001" s="278" t="str">
        <f ca="1">IF(OR($U3001="",$R3001=0),"",IF((U$4-NOW())&lt;0,-($U3001-NOW()),0))</f>
        <v/>
      </c>
      <c r="Y3001" s="3" t="str">
        <f>IF(R3001=0,"Đã thanh toán",IF(X3001="","",IF(X3001&lt;=0,"Chưa đến hạn thanh toán",IF(X3001&lt;=30,"Nợ quá hạn 30 ngày",IF(X3001&lt;=60,"Nợ quá hạn từ 30 ngày đến 60 ngày",IF(X3001&lt;=90,"Nợ quá hạn từ 60 ngày đến 90 ngày",IF(X3001&lt;=120,"Nợ quá hạn từ 90 ngày đến 120 ngày","Nợ quá hạn hơn 120 ngày có khả năng mất thanh toán")))))))</f>
        <v>Đã thanh toán</v>
      </c>
      <c r="Z3001" s="250">
        <f>Table1[[#This Row],[Hạn thanh toán]]</f>
        <v>45862</v>
      </c>
      <c r="AA3001" s="250">
        <f>Table1[[#This Row],[Ngày Thanh toán]]</f>
        <v>45863</v>
      </c>
      <c r="AD3001" s="3" t="str">
        <f>IF(Table1[[#This Row],[Mã khách hàng]]="","",VLOOKUP($A3001,Ma_KH!$A:$Q,Ma_KH!O$1,0))</f>
        <v>BRG - FUJIMART</v>
      </c>
      <c r="AE3001" s="3" t="str">
        <f>IF(Table1[[#This Row],[Mã khách hàng]]="","",VLOOKUP($A3001,Ma_KH!$A:$Q,Ma_KH!P$1,0))</f>
        <v>CÔNG TY TNHH BÁN LẺ FUJIMART VIỆT NAM</v>
      </c>
      <c r="AF3001" s="3" t="str">
        <f>VLOOKUP(A3001,Ma_KH!A:Q,Ma_KH!J$1,0)</f>
        <v>Vũ Anh Tuấn</v>
      </c>
    </row>
    <row r="3002" spans="1:32">
      <c r="A3002" s="242" t="s">
        <v>184</v>
      </c>
      <c r="B3002" s="242" t="s">
        <v>5155</v>
      </c>
      <c r="C3002" s="90">
        <v>45832</v>
      </c>
      <c r="D3002" s="91" t="s">
        <v>19849</v>
      </c>
      <c r="E3002" s="318">
        <v>45832</v>
      </c>
      <c r="F3002" s="242" t="s">
        <v>20809</v>
      </c>
      <c r="G3002" s="242" t="s">
        <v>5184</v>
      </c>
      <c r="H3002" s="241">
        <v>1142040</v>
      </c>
      <c r="I3002" s="241">
        <v>0</v>
      </c>
      <c r="J3002" s="241">
        <v>91363</v>
      </c>
      <c r="K3002" s="241">
        <v>1233403</v>
      </c>
      <c r="L3002" s="8" t="s">
        <v>24</v>
      </c>
      <c r="M3002" s="21"/>
      <c r="O3002" s="278">
        <f>IF(Table1[[#This Row],[Phân loại]]="Tồn đầu kỳ",Table1[[#This Row],[Tổng giá trị]],0)</f>
        <v>0</v>
      </c>
      <c r="P3002" s="8">
        <f>IF(Table1[[#This Row],[Số còn phải thu ĐK]]&lt;&gt;0,0,IF(Table1[[#This Row],[Phân loại]]="Bán hàng",Table1[[#This Row],[Tổng giá trị]],-Table1[[#This Row],[Tổng giá trị]]))</f>
        <v>1233403</v>
      </c>
      <c r="Q3002" s="278">
        <f>IF(M3002&lt;&gt;"",IF(O3002&lt;&gt;0,O3002,P3002),0)</f>
        <v>0</v>
      </c>
      <c r="R3002" s="8">
        <f>Table1[[#This Row],[Số còn phải thu ĐK]]+Table1[[#This Row],[Giá Trị HD sau CK]]-Table1[[#This Row],[Số tiền đã thu]]</f>
        <v>1233403</v>
      </c>
      <c r="S3002" s="7">
        <f>IF(Table1[[#This Row],[Ngày hóa đơn]]&lt;&gt;"",Table1[[#This Row],[Ngày hóa đơn]],Table1[[#This Row],[Ngày hạch toán]])</f>
        <v>45832</v>
      </c>
      <c r="T3002" s="8">
        <v>30</v>
      </c>
      <c r="U3002" s="7">
        <f>IF(Table1[[#This Row],[Ngày tính CN]]="","",S3002+T3002)</f>
        <v>45862</v>
      </c>
      <c r="V3002" s="71">
        <f ca="1">IF(Table1[[#This Row],[Hạn thanh toán]]="","",IF((U3002-NOW())&lt;0,0,(U3002-NOW())))</f>
        <v>0</v>
      </c>
      <c r="W3002" s="278"/>
      <c r="X3002" s="278">
        <f ca="1">IF(OR($U3002="",$R3002=0),"",IF((U$4-NOW())&lt;0,-($U3002-NOW()),0))</f>
        <v>139.36242152778141</v>
      </c>
      <c r="Y3002" s="3" t="str">
        <f ca="1">IF(R3002=0,"Đã thanh toán",IF(X3002="","",IF(X3002&lt;=0,"Chưa đến hạn thanh toán",IF(X3002&lt;=30,"Nợ quá hạn 30 ngày",IF(X3002&lt;=60,"Nợ quá hạn từ 30 ngày đến 60 ngày",IF(X3002&lt;=90,"Nợ quá hạn từ 60 ngày đến 90 ngày",IF(X3002&lt;=120,"Nợ quá hạn từ 90 ngày đến 120 ngày","Nợ quá hạn hơn 120 ngày có khả năng mất thanh toán")))))))</f>
        <v>Nợ quá hạn hơn 120 ngày có khả năng mất thanh toán</v>
      </c>
      <c r="Z3002" s="250">
        <f>Table1[[#This Row],[Hạn thanh toán]]</f>
        <v>45862</v>
      </c>
      <c r="AA3002" s="250">
        <f>Table1[[#This Row],[Ngày Thanh toán]]</f>
        <v>0</v>
      </c>
      <c r="AD3002" s="3" t="str">
        <f>IF(Table1[[#This Row],[Mã khách hàng]]="","",VLOOKUP($A3002,Ma_KH!$A:$Q,Ma_KH!O$1,0))</f>
        <v>BRG - FUJIMART</v>
      </c>
      <c r="AE3002" s="3" t="str">
        <f>IF(Table1[[#This Row],[Mã khách hàng]]="","",VLOOKUP($A3002,Ma_KH!$A:$Q,Ma_KH!P$1,0))</f>
        <v>CÔNG TY TNHH BÁN LẺ FUJIMART VIỆT NAM</v>
      </c>
      <c r="AF3002" s="3" t="str">
        <f>VLOOKUP(A3002,Ma_KH!A:Q,Ma_KH!J$1,0)</f>
        <v>Vũ Anh Tuấn</v>
      </c>
    </row>
    <row r="3003" spans="1:32">
      <c r="A3003" s="242" t="s">
        <v>184</v>
      </c>
      <c r="B3003" s="242" t="s">
        <v>5155</v>
      </c>
      <c r="C3003" s="88">
        <v>45833</v>
      </c>
      <c r="D3003" s="89" t="s">
        <v>19850</v>
      </c>
      <c r="E3003" s="318">
        <v>45833</v>
      </c>
      <c r="F3003" s="242" t="s">
        <v>20810</v>
      </c>
      <c r="G3003" s="242" t="s">
        <v>5241</v>
      </c>
      <c r="H3003" s="241">
        <v>491814</v>
      </c>
      <c r="I3003" s="241">
        <v>0</v>
      </c>
      <c r="J3003" s="241">
        <v>39345</v>
      </c>
      <c r="K3003" s="241">
        <v>531159</v>
      </c>
      <c r="L3003" s="8" t="s">
        <v>24</v>
      </c>
      <c r="M3003" s="21">
        <v>45863</v>
      </c>
      <c r="O3003" s="278">
        <f>IF(Table1[[#This Row],[Phân loại]]="Tồn đầu kỳ",Table1[[#This Row],[Tổng giá trị]],0)</f>
        <v>0</v>
      </c>
      <c r="P3003" s="8">
        <f>IF(Table1[[#This Row],[Số còn phải thu ĐK]]&lt;&gt;0,0,IF(Table1[[#This Row],[Phân loại]]="Bán hàng",Table1[[#This Row],[Tổng giá trị]],-Table1[[#This Row],[Tổng giá trị]]))</f>
        <v>531159</v>
      </c>
      <c r="Q3003" s="278">
        <f t="shared" ref="Q3003:Q3004" si="586">IF(M3003&lt;&gt;"",IF(O3003&lt;&gt;0,O3003,P3003),0)</f>
        <v>531159</v>
      </c>
      <c r="R3003" s="8">
        <f>Table1[[#This Row],[Số còn phải thu ĐK]]+Table1[[#This Row],[Giá Trị HD sau CK]]-Table1[[#This Row],[Số tiền đã thu]]</f>
        <v>0</v>
      </c>
      <c r="S3003" s="7">
        <f>IF(Table1[[#This Row],[Ngày hóa đơn]]&lt;&gt;"",Table1[[#This Row],[Ngày hóa đơn]],Table1[[#This Row],[Ngày hạch toán]])</f>
        <v>45833</v>
      </c>
      <c r="T3003" s="8">
        <v>30</v>
      </c>
      <c r="U3003" s="7">
        <f>IF(Table1[[#This Row],[Ngày tính CN]]="","",S3003+T3003)</f>
        <v>45863</v>
      </c>
      <c r="V3003" s="71">
        <f ca="1">IF(Table1[[#This Row],[Hạn thanh toán]]="","",IF((U3003-NOW())&lt;0,0,(U3003-NOW())))</f>
        <v>0</v>
      </c>
      <c r="W3003" s="278"/>
      <c r="X3003" s="278" t="str">
        <f t="shared" ref="X3003:X3004" ca="1" si="587">IF(OR($U3003="",$R3003=0),"",IF((U$4-NOW())&lt;0,-($U3003-NOW()),0))</f>
        <v/>
      </c>
      <c r="Y3003" s="3" t="str">
        <f t="shared" ref="Y3003:Y3004" si="588">IF(R3003=0,"Đã thanh toán",IF(X3003="","",IF(X3003&lt;=0,"Chưa đến hạn thanh toán",IF(X3003&lt;=30,"Nợ quá hạn 30 ngày",IF(X3003&lt;=60,"Nợ quá hạn từ 30 ngày đến 60 ngày",IF(X3003&lt;=90,"Nợ quá hạn từ 60 ngày đến 90 ngày",IF(X3003&lt;=120,"Nợ quá hạn từ 90 ngày đến 120 ngày","Nợ quá hạn hơn 120 ngày có khả năng mất thanh toán")))))))</f>
        <v>Đã thanh toán</v>
      </c>
      <c r="Z3003" s="250">
        <f>Table1[[#This Row],[Hạn thanh toán]]</f>
        <v>45863</v>
      </c>
      <c r="AA3003" s="250">
        <f>Table1[[#This Row],[Ngày Thanh toán]]</f>
        <v>45863</v>
      </c>
      <c r="AD3003" s="3" t="str">
        <f>IF(Table1[[#This Row],[Mã khách hàng]]="","",VLOOKUP($A3003,Ma_KH!$A:$Q,Ma_KH!O$1,0))</f>
        <v>BRG - FUJIMART</v>
      </c>
      <c r="AE3003" s="3" t="str">
        <f>IF(Table1[[#This Row],[Mã khách hàng]]="","",VLOOKUP($A3003,Ma_KH!$A:$Q,Ma_KH!P$1,0))</f>
        <v>CÔNG TY TNHH BÁN LẺ FUJIMART VIỆT NAM</v>
      </c>
      <c r="AF3003" s="3" t="str">
        <f>VLOOKUP(A3003,Ma_KH!A:Q,Ma_KH!J$1,0)</f>
        <v>Vũ Anh Tuấn</v>
      </c>
    </row>
    <row r="3004" spans="1:32">
      <c r="A3004" s="242" t="s">
        <v>184</v>
      </c>
      <c r="B3004" s="242" t="s">
        <v>5155</v>
      </c>
      <c r="C3004" s="90">
        <v>45833</v>
      </c>
      <c r="D3004" s="91" t="s">
        <v>19851</v>
      </c>
      <c r="E3004" s="318">
        <v>45833</v>
      </c>
      <c r="F3004" s="242" t="s">
        <v>20811</v>
      </c>
      <c r="G3004" s="242" t="s">
        <v>5353</v>
      </c>
      <c r="H3004" s="241">
        <v>579774</v>
      </c>
      <c r="I3004" s="241">
        <v>0</v>
      </c>
      <c r="J3004" s="241">
        <v>46382</v>
      </c>
      <c r="K3004" s="241">
        <v>626156</v>
      </c>
      <c r="L3004" s="8" t="s">
        <v>24</v>
      </c>
      <c r="M3004" s="21">
        <v>45863</v>
      </c>
      <c r="O3004" s="278">
        <f>IF(Table1[[#This Row],[Phân loại]]="Tồn đầu kỳ",Table1[[#This Row],[Tổng giá trị]],0)</f>
        <v>0</v>
      </c>
      <c r="P3004" s="8">
        <f>IF(Table1[[#This Row],[Số còn phải thu ĐK]]&lt;&gt;0,0,IF(Table1[[#This Row],[Phân loại]]="Bán hàng",Table1[[#This Row],[Tổng giá trị]],-Table1[[#This Row],[Tổng giá trị]]))</f>
        <v>626156</v>
      </c>
      <c r="Q3004" s="278">
        <f t="shared" si="586"/>
        <v>626156</v>
      </c>
      <c r="R3004" s="8">
        <f>Table1[[#This Row],[Số còn phải thu ĐK]]+Table1[[#This Row],[Giá Trị HD sau CK]]-Table1[[#This Row],[Số tiền đã thu]]</f>
        <v>0</v>
      </c>
      <c r="S3004" s="7">
        <f>IF(Table1[[#This Row],[Ngày hóa đơn]]&lt;&gt;"",Table1[[#This Row],[Ngày hóa đơn]],Table1[[#This Row],[Ngày hạch toán]])</f>
        <v>45833</v>
      </c>
      <c r="T3004" s="8">
        <v>30</v>
      </c>
      <c r="U3004" s="7">
        <f>IF(Table1[[#This Row],[Ngày tính CN]]="","",S3004+T3004)</f>
        <v>45863</v>
      </c>
      <c r="V3004" s="71">
        <f ca="1">IF(Table1[[#This Row],[Hạn thanh toán]]="","",IF((U3004-NOW())&lt;0,0,(U3004-NOW())))</f>
        <v>0</v>
      </c>
      <c r="W3004" s="278"/>
      <c r="X3004" s="278" t="str">
        <f t="shared" ca="1" si="587"/>
        <v/>
      </c>
      <c r="Y3004" s="3" t="str">
        <f t="shared" si="588"/>
        <v>Đã thanh toán</v>
      </c>
      <c r="Z3004" s="250">
        <f>Table1[[#This Row],[Hạn thanh toán]]</f>
        <v>45863</v>
      </c>
      <c r="AA3004" s="250">
        <f>Table1[[#This Row],[Ngày Thanh toán]]</f>
        <v>45863</v>
      </c>
      <c r="AD3004" s="3" t="str">
        <f>IF(Table1[[#This Row],[Mã khách hàng]]="","",VLOOKUP($A3004,Ma_KH!$A:$Q,Ma_KH!O$1,0))</f>
        <v>BRG - FUJIMART</v>
      </c>
      <c r="AE3004" s="3" t="str">
        <f>IF(Table1[[#This Row],[Mã khách hàng]]="","",VLOOKUP($A3004,Ma_KH!$A:$Q,Ma_KH!P$1,0))</f>
        <v>CÔNG TY TNHH BÁN LẺ FUJIMART VIỆT NAM</v>
      </c>
      <c r="AF3004" s="3" t="str">
        <f>VLOOKUP(A3004,Ma_KH!A:Q,Ma_KH!J$1,0)</f>
        <v>Vũ Anh Tuấn</v>
      </c>
    </row>
    <row r="3005" spans="1:32">
      <c r="A3005" s="242" t="s">
        <v>184</v>
      </c>
      <c r="B3005" s="242" t="s">
        <v>5155</v>
      </c>
      <c r="C3005" s="90">
        <v>45833</v>
      </c>
      <c r="D3005" s="91" t="s">
        <v>19852</v>
      </c>
      <c r="E3005" s="318">
        <v>45833</v>
      </c>
      <c r="F3005" s="242" t="s">
        <v>20812</v>
      </c>
      <c r="G3005" s="242" t="s">
        <v>5182</v>
      </c>
      <c r="H3005" s="241">
        <v>1956655</v>
      </c>
      <c r="I3005" s="241">
        <v>0</v>
      </c>
      <c r="J3005" s="241">
        <v>156532</v>
      </c>
      <c r="K3005" s="241">
        <v>2113187</v>
      </c>
      <c r="L3005" s="8" t="s">
        <v>24</v>
      </c>
      <c r="M3005" s="21">
        <v>45894</v>
      </c>
      <c r="O3005" s="278">
        <f>IF(Table1[[#This Row],[Phân loại]]="Tồn đầu kỳ",Table1[[#This Row],[Tổng giá trị]],0)</f>
        <v>0</v>
      </c>
      <c r="P3005" s="8">
        <f>IF(Table1[[#This Row],[Số còn phải thu ĐK]]&lt;&gt;0,0,IF(Table1[[#This Row],[Phân loại]]="Bán hàng",Table1[[#This Row],[Tổng giá trị]],-Table1[[#This Row],[Tổng giá trị]]))</f>
        <v>2113187</v>
      </c>
      <c r="Q3005" s="278">
        <f>IF(M3005&lt;&gt;"",IF(O3005&lt;&gt;0,O3005,P3005),0)</f>
        <v>2113187</v>
      </c>
      <c r="R3005" s="8">
        <f>Table1[[#This Row],[Số còn phải thu ĐK]]+Table1[[#This Row],[Giá Trị HD sau CK]]-Table1[[#This Row],[Số tiền đã thu]]</f>
        <v>0</v>
      </c>
      <c r="S3005" s="7">
        <f>IF(Table1[[#This Row],[Ngày hóa đơn]]&lt;&gt;"",Table1[[#This Row],[Ngày hóa đơn]],Table1[[#This Row],[Ngày hạch toán]])</f>
        <v>45833</v>
      </c>
      <c r="T3005" s="8">
        <v>30</v>
      </c>
      <c r="U3005" s="7">
        <f>IF(Table1[[#This Row],[Ngày tính CN]]="","",S3005+T3005)</f>
        <v>45863</v>
      </c>
      <c r="V3005" s="71">
        <f ca="1">IF(Table1[[#This Row],[Hạn thanh toán]]="","",IF((U3005-NOW())&lt;0,0,(U3005-NOW())))</f>
        <v>0</v>
      </c>
      <c r="W3005" s="278"/>
      <c r="X3005" s="278" t="str">
        <f ca="1">IF(OR($U3005="",$R3005=0),"",IF((U$4-NOW())&lt;0,-($U3005-NOW()),0))</f>
        <v/>
      </c>
      <c r="Y3005" s="3" t="str">
        <f>IF(R3005=0,"Đã thanh toán",IF(X3005="","",IF(X3005&lt;=0,"Chưa đến hạn thanh toán",IF(X3005&lt;=30,"Nợ quá hạn 30 ngày",IF(X3005&lt;=60,"Nợ quá hạn từ 30 ngày đến 60 ngày",IF(X3005&lt;=90,"Nợ quá hạn từ 60 ngày đến 90 ngày",IF(X3005&lt;=120,"Nợ quá hạn từ 90 ngày đến 120 ngày","Nợ quá hạn hơn 120 ngày có khả năng mất thanh toán")))))))</f>
        <v>Đã thanh toán</v>
      </c>
      <c r="Z3005" s="250">
        <f>Table1[[#This Row],[Hạn thanh toán]]</f>
        <v>45863</v>
      </c>
      <c r="AA3005" s="250">
        <f>Table1[[#This Row],[Ngày Thanh toán]]</f>
        <v>45894</v>
      </c>
      <c r="AD3005" s="3" t="str">
        <f>IF(Table1[[#This Row],[Mã khách hàng]]="","",VLOOKUP($A3005,Ma_KH!$A:$Q,Ma_KH!O$1,0))</f>
        <v>BRG - FUJIMART</v>
      </c>
      <c r="AE3005" s="3" t="str">
        <f>IF(Table1[[#This Row],[Mã khách hàng]]="","",VLOOKUP($A3005,Ma_KH!$A:$Q,Ma_KH!P$1,0))</f>
        <v>CÔNG TY TNHH BÁN LẺ FUJIMART VIỆT NAM</v>
      </c>
      <c r="AF3005" s="3" t="str">
        <f>VLOOKUP(A3005,Ma_KH!A:Q,Ma_KH!J$1,0)</f>
        <v>Vũ Anh Tuấn</v>
      </c>
    </row>
    <row r="3006" spans="1:32">
      <c r="A3006" s="242" t="s">
        <v>184</v>
      </c>
      <c r="B3006" s="242" t="s">
        <v>5155</v>
      </c>
      <c r="C3006" s="88">
        <v>45833</v>
      </c>
      <c r="D3006" s="89" t="s">
        <v>19853</v>
      </c>
      <c r="E3006" s="318">
        <v>45833</v>
      </c>
      <c r="F3006" s="242" t="s">
        <v>20813</v>
      </c>
      <c r="G3006" s="242" t="s">
        <v>5198</v>
      </c>
      <c r="H3006" s="241">
        <v>876320</v>
      </c>
      <c r="I3006" s="241">
        <v>0</v>
      </c>
      <c r="J3006" s="241">
        <v>70106</v>
      </c>
      <c r="K3006" s="241">
        <v>946426</v>
      </c>
      <c r="L3006" s="8" t="s">
        <v>24</v>
      </c>
      <c r="M3006" s="21">
        <v>45894</v>
      </c>
      <c r="O3006" s="278">
        <f>IF(Table1[[#This Row],[Phân loại]]="Tồn đầu kỳ",Table1[[#This Row],[Tổng giá trị]],0)</f>
        <v>0</v>
      </c>
      <c r="P3006" s="8">
        <f>IF(Table1[[#This Row],[Số còn phải thu ĐK]]&lt;&gt;0,0,IF(Table1[[#This Row],[Phân loại]]="Bán hàng",Table1[[#This Row],[Tổng giá trị]],-Table1[[#This Row],[Tổng giá trị]]))</f>
        <v>946426</v>
      </c>
      <c r="Q3006" s="278">
        <f t="shared" ref="Q3006:Q3007" si="589">IF(M3006&lt;&gt;"",IF(O3006&lt;&gt;0,O3006,P3006),0)</f>
        <v>946426</v>
      </c>
      <c r="R3006" s="8">
        <f>Table1[[#This Row],[Số còn phải thu ĐK]]+Table1[[#This Row],[Giá Trị HD sau CK]]-Table1[[#This Row],[Số tiền đã thu]]</f>
        <v>0</v>
      </c>
      <c r="S3006" s="7">
        <f>IF(Table1[[#This Row],[Ngày hóa đơn]]&lt;&gt;"",Table1[[#This Row],[Ngày hóa đơn]],Table1[[#This Row],[Ngày hạch toán]])</f>
        <v>45833</v>
      </c>
      <c r="T3006" s="8">
        <v>30</v>
      </c>
      <c r="U3006" s="7">
        <f>IF(Table1[[#This Row],[Ngày tính CN]]="","",S3006+T3006)</f>
        <v>45863</v>
      </c>
      <c r="V3006" s="71">
        <f ca="1">IF(Table1[[#This Row],[Hạn thanh toán]]="","",IF((U3006-NOW())&lt;0,0,(U3006-NOW())))</f>
        <v>0</v>
      </c>
      <c r="W3006" s="278"/>
      <c r="X3006" s="278" t="str">
        <f t="shared" ref="X3006:X3007" ca="1" si="590">IF(OR($U3006="",$R3006=0),"",IF((U$4-NOW())&lt;0,-($U3006-NOW()),0))</f>
        <v/>
      </c>
      <c r="Y3006" s="3" t="str">
        <f t="shared" ref="Y3006:Y3007" si="591">IF(R3006=0,"Đã thanh toán",IF(X3006="","",IF(X3006&lt;=0,"Chưa đến hạn thanh toán",IF(X3006&lt;=30,"Nợ quá hạn 30 ngày",IF(X3006&lt;=60,"Nợ quá hạn từ 30 ngày đến 60 ngày",IF(X3006&lt;=90,"Nợ quá hạn từ 60 ngày đến 90 ngày",IF(X3006&lt;=120,"Nợ quá hạn từ 90 ngày đến 120 ngày","Nợ quá hạn hơn 120 ngày có khả năng mất thanh toán")))))))</f>
        <v>Đã thanh toán</v>
      </c>
      <c r="Z3006" s="250">
        <f>Table1[[#This Row],[Hạn thanh toán]]</f>
        <v>45863</v>
      </c>
      <c r="AA3006" s="250">
        <f>Table1[[#This Row],[Ngày Thanh toán]]</f>
        <v>45894</v>
      </c>
      <c r="AD3006" s="3" t="str">
        <f>IF(Table1[[#This Row],[Mã khách hàng]]="","",VLOOKUP($A3006,Ma_KH!$A:$Q,Ma_KH!O$1,0))</f>
        <v>BRG - FUJIMART</v>
      </c>
      <c r="AE3006" s="3" t="str">
        <f>IF(Table1[[#This Row],[Mã khách hàng]]="","",VLOOKUP($A3006,Ma_KH!$A:$Q,Ma_KH!P$1,0))</f>
        <v>CÔNG TY TNHH BÁN LẺ FUJIMART VIỆT NAM</v>
      </c>
      <c r="AF3006" s="3" t="str">
        <f>VLOOKUP(A3006,Ma_KH!A:Q,Ma_KH!J$1,0)</f>
        <v>Vũ Anh Tuấn</v>
      </c>
    </row>
    <row r="3007" spans="1:32">
      <c r="A3007" s="242" t="s">
        <v>184</v>
      </c>
      <c r="B3007" s="242" t="s">
        <v>5155</v>
      </c>
      <c r="C3007" s="90">
        <v>45833</v>
      </c>
      <c r="D3007" s="91" t="s">
        <v>19854</v>
      </c>
      <c r="E3007" s="318">
        <v>45833</v>
      </c>
      <c r="F3007" s="242" t="s">
        <v>20814</v>
      </c>
      <c r="G3007" s="242" t="s">
        <v>5213</v>
      </c>
      <c r="H3007" s="241">
        <v>1142040</v>
      </c>
      <c r="I3007" s="241">
        <v>0</v>
      </c>
      <c r="J3007" s="241">
        <v>91363</v>
      </c>
      <c r="K3007" s="241">
        <v>1233403</v>
      </c>
      <c r="L3007" s="8" t="s">
        <v>24</v>
      </c>
      <c r="M3007" s="21">
        <v>45894</v>
      </c>
      <c r="O3007" s="278">
        <f>IF(Table1[[#This Row],[Phân loại]]="Tồn đầu kỳ",Table1[[#This Row],[Tổng giá trị]],0)</f>
        <v>0</v>
      </c>
      <c r="P3007" s="8">
        <f>IF(Table1[[#This Row],[Số còn phải thu ĐK]]&lt;&gt;0,0,IF(Table1[[#This Row],[Phân loại]]="Bán hàng",Table1[[#This Row],[Tổng giá trị]],-Table1[[#This Row],[Tổng giá trị]]))</f>
        <v>1233403</v>
      </c>
      <c r="Q3007" s="278">
        <f t="shared" si="589"/>
        <v>1233403</v>
      </c>
      <c r="R3007" s="8">
        <f>Table1[[#This Row],[Số còn phải thu ĐK]]+Table1[[#This Row],[Giá Trị HD sau CK]]-Table1[[#This Row],[Số tiền đã thu]]</f>
        <v>0</v>
      </c>
      <c r="S3007" s="7">
        <f>IF(Table1[[#This Row],[Ngày hóa đơn]]&lt;&gt;"",Table1[[#This Row],[Ngày hóa đơn]],Table1[[#This Row],[Ngày hạch toán]])</f>
        <v>45833</v>
      </c>
      <c r="T3007" s="8">
        <v>30</v>
      </c>
      <c r="U3007" s="7">
        <f>IF(Table1[[#This Row],[Ngày tính CN]]="","",S3007+T3007)</f>
        <v>45863</v>
      </c>
      <c r="V3007" s="71">
        <f ca="1">IF(Table1[[#This Row],[Hạn thanh toán]]="","",IF((U3007-NOW())&lt;0,0,(U3007-NOW())))</f>
        <v>0</v>
      </c>
      <c r="W3007" s="278"/>
      <c r="X3007" s="278" t="str">
        <f t="shared" ca="1" si="590"/>
        <v/>
      </c>
      <c r="Y3007" s="3" t="str">
        <f t="shared" si="591"/>
        <v>Đã thanh toán</v>
      </c>
      <c r="Z3007" s="250">
        <f>Table1[[#This Row],[Hạn thanh toán]]</f>
        <v>45863</v>
      </c>
      <c r="AA3007" s="250">
        <f>Table1[[#This Row],[Ngày Thanh toán]]</f>
        <v>45894</v>
      </c>
      <c r="AD3007" s="3" t="str">
        <f>IF(Table1[[#This Row],[Mã khách hàng]]="","",VLOOKUP($A3007,Ma_KH!$A:$Q,Ma_KH!O$1,0))</f>
        <v>BRG - FUJIMART</v>
      </c>
      <c r="AE3007" s="3" t="str">
        <f>IF(Table1[[#This Row],[Mã khách hàng]]="","",VLOOKUP($A3007,Ma_KH!$A:$Q,Ma_KH!P$1,0))</f>
        <v>CÔNG TY TNHH BÁN LẺ FUJIMART VIỆT NAM</v>
      </c>
      <c r="AF3007" s="3" t="str">
        <f>VLOOKUP(A3007,Ma_KH!A:Q,Ma_KH!J$1,0)</f>
        <v>Vũ Anh Tuấn</v>
      </c>
    </row>
    <row r="3008" spans="1:32">
      <c r="A3008" s="242" t="s">
        <v>184</v>
      </c>
      <c r="B3008" s="242" t="s">
        <v>5155</v>
      </c>
      <c r="C3008" s="88">
        <v>45836</v>
      </c>
      <c r="D3008" s="89" t="s">
        <v>19855</v>
      </c>
      <c r="E3008" s="318">
        <v>45836</v>
      </c>
      <c r="F3008" s="242" t="s">
        <v>20815</v>
      </c>
      <c r="G3008" s="242" t="s">
        <v>5343</v>
      </c>
      <c r="H3008" s="241">
        <v>795372</v>
      </c>
      <c r="I3008" s="241">
        <v>0</v>
      </c>
      <c r="J3008" s="241">
        <v>63630</v>
      </c>
      <c r="K3008" s="241">
        <v>859002</v>
      </c>
      <c r="L3008" s="8" t="s">
        <v>24</v>
      </c>
      <c r="M3008" s="21">
        <v>45894</v>
      </c>
      <c r="O3008" s="278">
        <f>IF(Table1[[#This Row],[Phân loại]]="Tồn đầu kỳ",Table1[[#This Row],[Tổng giá trị]],0)</f>
        <v>0</v>
      </c>
      <c r="P3008" s="8">
        <f>IF(Table1[[#This Row],[Số còn phải thu ĐK]]&lt;&gt;0,0,IF(Table1[[#This Row],[Phân loại]]="Bán hàng",Table1[[#This Row],[Tổng giá trị]],-Table1[[#This Row],[Tổng giá trị]]))</f>
        <v>859002</v>
      </c>
      <c r="Q3008" s="278">
        <f t="shared" ref="Q3008:Q3009" si="592">IF(M3008&lt;&gt;"",IF(O3008&lt;&gt;0,O3008,P3008),0)</f>
        <v>859002</v>
      </c>
      <c r="R3008" s="8">
        <f>Table1[[#This Row],[Số còn phải thu ĐK]]+Table1[[#This Row],[Giá Trị HD sau CK]]-Table1[[#This Row],[Số tiền đã thu]]</f>
        <v>0</v>
      </c>
      <c r="S3008" s="7">
        <f>IF(Table1[[#This Row],[Ngày hóa đơn]]&lt;&gt;"",Table1[[#This Row],[Ngày hóa đơn]],Table1[[#This Row],[Ngày hạch toán]])</f>
        <v>45836</v>
      </c>
      <c r="T3008" s="8">
        <v>30</v>
      </c>
      <c r="U3008" s="7">
        <f>IF(Table1[[#This Row],[Ngày tính CN]]="","",S3008+T3008)</f>
        <v>45866</v>
      </c>
      <c r="V3008" s="71">
        <f ca="1">IF(Table1[[#This Row],[Hạn thanh toán]]="","",IF((U3008-NOW())&lt;0,0,(U3008-NOW())))</f>
        <v>0</v>
      </c>
      <c r="W3008" s="278"/>
      <c r="X3008" s="278" t="str">
        <f t="shared" ref="X3008:X3009" ca="1" si="593">IF(OR($U3008="",$R3008=0),"",IF((U$4-NOW())&lt;0,-($U3008-NOW()),0))</f>
        <v/>
      </c>
      <c r="Y3008" s="3" t="str">
        <f t="shared" ref="Y3008:Y3009" si="594">IF(R3008=0,"Đã thanh toán",IF(X3008="","",IF(X3008&lt;=0,"Chưa đến hạn thanh toán",IF(X3008&lt;=30,"Nợ quá hạn 30 ngày",IF(X3008&lt;=60,"Nợ quá hạn từ 30 ngày đến 60 ngày",IF(X3008&lt;=90,"Nợ quá hạn từ 60 ngày đến 90 ngày",IF(X3008&lt;=120,"Nợ quá hạn từ 90 ngày đến 120 ngày","Nợ quá hạn hơn 120 ngày có khả năng mất thanh toán")))))))</f>
        <v>Đã thanh toán</v>
      </c>
      <c r="Z3008" s="250">
        <f>Table1[[#This Row],[Hạn thanh toán]]</f>
        <v>45866</v>
      </c>
      <c r="AA3008" s="250">
        <f>Table1[[#This Row],[Ngày Thanh toán]]</f>
        <v>45894</v>
      </c>
      <c r="AD3008" s="3" t="str">
        <f>IF(Table1[[#This Row],[Mã khách hàng]]="","",VLOOKUP($A3008,Ma_KH!$A:$Q,Ma_KH!O$1,0))</f>
        <v>BRG - FUJIMART</v>
      </c>
      <c r="AE3008" s="3" t="str">
        <f>IF(Table1[[#This Row],[Mã khách hàng]]="","",VLOOKUP($A3008,Ma_KH!$A:$Q,Ma_KH!P$1,0))</f>
        <v>CÔNG TY TNHH BÁN LẺ FUJIMART VIỆT NAM</v>
      </c>
      <c r="AF3008" s="3" t="str">
        <f>VLOOKUP(A3008,Ma_KH!A:Q,Ma_KH!J$1,0)</f>
        <v>Vũ Anh Tuấn</v>
      </c>
    </row>
    <row r="3009" spans="1:32">
      <c r="A3009" s="242" t="s">
        <v>184</v>
      </c>
      <c r="B3009" s="242" t="s">
        <v>5155</v>
      </c>
      <c r="C3009" s="90">
        <v>45836</v>
      </c>
      <c r="D3009" s="91" t="s">
        <v>19856</v>
      </c>
      <c r="E3009" s="318">
        <v>45836</v>
      </c>
      <c r="F3009" s="242" t="s">
        <v>20816</v>
      </c>
      <c r="G3009" s="242" t="s">
        <v>5220</v>
      </c>
      <c r="H3009" s="241">
        <v>1153508</v>
      </c>
      <c r="I3009" s="241">
        <v>0</v>
      </c>
      <c r="J3009" s="241">
        <v>92281</v>
      </c>
      <c r="K3009" s="241">
        <v>1245789</v>
      </c>
      <c r="L3009" s="8" t="s">
        <v>24</v>
      </c>
      <c r="M3009" s="21">
        <v>45894</v>
      </c>
      <c r="O3009" s="278">
        <f>IF(Table1[[#This Row],[Phân loại]]="Tồn đầu kỳ",Table1[[#This Row],[Tổng giá trị]],0)</f>
        <v>0</v>
      </c>
      <c r="P3009" s="8">
        <f>IF(Table1[[#This Row],[Số còn phải thu ĐK]]&lt;&gt;0,0,IF(Table1[[#This Row],[Phân loại]]="Bán hàng",Table1[[#This Row],[Tổng giá trị]],-Table1[[#This Row],[Tổng giá trị]]))</f>
        <v>1245789</v>
      </c>
      <c r="Q3009" s="278">
        <f t="shared" si="592"/>
        <v>1245789</v>
      </c>
      <c r="R3009" s="8">
        <f>Table1[[#This Row],[Số còn phải thu ĐK]]+Table1[[#This Row],[Giá Trị HD sau CK]]-Table1[[#This Row],[Số tiền đã thu]]</f>
        <v>0</v>
      </c>
      <c r="S3009" s="7">
        <f>IF(Table1[[#This Row],[Ngày hóa đơn]]&lt;&gt;"",Table1[[#This Row],[Ngày hóa đơn]],Table1[[#This Row],[Ngày hạch toán]])</f>
        <v>45836</v>
      </c>
      <c r="T3009" s="8">
        <v>30</v>
      </c>
      <c r="U3009" s="7">
        <f>IF(Table1[[#This Row],[Ngày tính CN]]="","",S3009+T3009)</f>
        <v>45866</v>
      </c>
      <c r="V3009" s="71">
        <f ca="1">IF(Table1[[#This Row],[Hạn thanh toán]]="","",IF((U3009-NOW())&lt;0,0,(U3009-NOW())))</f>
        <v>0</v>
      </c>
      <c r="W3009" s="278"/>
      <c r="X3009" s="278" t="str">
        <f t="shared" ca="1" si="593"/>
        <v/>
      </c>
      <c r="Y3009" s="3" t="str">
        <f t="shared" si="594"/>
        <v>Đã thanh toán</v>
      </c>
      <c r="Z3009" s="250">
        <f>Table1[[#This Row],[Hạn thanh toán]]</f>
        <v>45866</v>
      </c>
      <c r="AA3009" s="250">
        <f>Table1[[#This Row],[Ngày Thanh toán]]</f>
        <v>45894</v>
      </c>
      <c r="AD3009" s="3" t="str">
        <f>IF(Table1[[#This Row],[Mã khách hàng]]="","",VLOOKUP($A3009,Ma_KH!$A:$Q,Ma_KH!O$1,0))</f>
        <v>BRG - FUJIMART</v>
      </c>
      <c r="AE3009" s="3" t="str">
        <f>IF(Table1[[#This Row],[Mã khách hàng]]="","",VLOOKUP($A3009,Ma_KH!$A:$Q,Ma_KH!P$1,0))</f>
        <v>CÔNG TY TNHH BÁN LẺ FUJIMART VIỆT NAM</v>
      </c>
      <c r="AF3009" s="3" t="str">
        <f>VLOOKUP(A3009,Ma_KH!A:Q,Ma_KH!J$1,0)</f>
        <v>Vũ Anh Tuấn</v>
      </c>
    </row>
    <row r="3010" spans="1:32">
      <c r="A3010" s="242" t="s">
        <v>184</v>
      </c>
      <c r="B3010" s="242" t="s">
        <v>5155</v>
      </c>
      <c r="C3010" s="88">
        <v>45839</v>
      </c>
      <c r="D3010" s="89" t="s">
        <v>19857</v>
      </c>
      <c r="E3010" s="318">
        <v>45839</v>
      </c>
      <c r="F3010" s="242" t="s">
        <v>20817</v>
      </c>
      <c r="G3010" s="242" t="s">
        <v>5207</v>
      </c>
      <c r="H3010" s="241">
        <v>1605079</v>
      </c>
      <c r="I3010" s="241">
        <v>0</v>
      </c>
      <c r="J3010" s="241">
        <v>128406</v>
      </c>
      <c r="K3010" s="241">
        <v>1733485</v>
      </c>
      <c r="L3010" s="8" t="s">
        <v>24</v>
      </c>
      <c r="M3010" s="21">
        <v>45894</v>
      </c>
      <c r="O3010" s="278">
        <f>IF(Table1[[#This Row],[Phân loại]]="Tồn đầu kỳ",Table1[[#This Row],[Tổng giá trị]],0)</f>
        <v>0</v>
      </c>
      <c r="P3010" s="8">
        <f>IF(Table1[[#This Row],[Số còn phải thu ĐK]]&lt;&gt;0,0,IF(Table1[[#This Row],[Phân loại]]="Bán hàng",Table1[[#This Row],[Tổng giá trị]],-Table1[[#This Row],[Tổng giá trị]]))</f>
        <v>1733485</v>
      </c>
      <c r="Q3010" s="278">
        <f t="shared" ref="Q3010:Q3011" si="595">IF(M3010&lt;&gt;"",IF(O3010&lt;&gt;0,O3010,P3010),0)</f>
        <v>1733485</v>
      </c>
      <c r="R3010" s="8">
        <f>Table1[[#This Row],[Số còn phải thu ĐK]]+Table1[[#This Row],[Giá Trị HD sau CK]]-Table1[[#This Row],[Số tiền đã thu]]</f>
        <v>0</v>
      </c>
      <c r="S3010" s="7">
        <f>IF(Table1[[#This Row],[Ngày hóa đơn]]&lt;&gt;"",Table1[[#This Row],[Ngày hóa đơn]],Table1[[#This Row],[Ngày hạch toán]])</f>
        <v>45839</v>
      </c>
      <c r="T3010" s="8">
        <v>30</v>
      </c>
      <c r="U3010" s="7">
        <f>IF(Table1[[#This Row],[Ngày tính CN]]="","",S3010+T3010)</f>
        <v>45869</v>
      </c>
      <c r="V3010" s="71">
        <f ca="1">IF(Table1[[#This Row],[Hạn thanh toán]]="","",IF((U3010-NOW())&lt;0,0,(U3010-NOW())))</f>
        <v>0</v>
      </c>
      <c r="W3010" s="278"/>
      <c r="X3010" s="278" t="str">
        <f t="shared" ref="X3010:X3011" ca="1" si="596">IF(OR($U3010="",$R3010=0),"",IF((U$4-NOW())&lt;0,-($U3010-NOW()),0))</f>
        <v/>
      </c>
      <c r="Y3010" s="3" t="str">
        <f t="shared" ref="Y3010:Y3011" si="597">IF(R3010=0,"Đã thanh toán",IF(X3010="","",IF(X3010&lt;=0,"Chưa đến hạn thanh toán",IF(X3010&lt;=30,"Nợ quá hạn 30 ngày",IF(X3010&lt;=60,"Nợ quá hạn từ 30 ngày đến 60 ngày",IF(X3010&lt;=90,"Nợ quá hạn từ 60 ngày đến 90 ngày",IF(X3010&lt;=120,"Nợ quá hạn từ 90 ngày đến 120 ngày","Nợ quá hạn hơn 120 ngày có khả năng mất thanh toán")))))))</f>
        <v>Đã thanh toán</v>
      </c>
      <c r="Z3010" s="250">
        <f>Table1[[#This Row],[Hạn thanh toán]]</f>
        <v>45869</v>
      </c>
      <c r="AA3010" s="250">
        <f>Table1[[#This Row],[Ngày Thanh toán]]</f>
        <v>45894</v>
      </c>
      <c r="AD3010" s="3" t="str">
        <f>IF(Table1[[#This Row],[Mã khách hàng]]="","",VLOOKUP($A3010,Ma_KH!$A:$Q,Ma_KH!O$1,0))</f>
        <v>BRG - FUJIMART</v>
      </c>
      <c r="AE3010" s="3" t="str">
        <f>IF(Table1[[#This Row],[Mã khách hàng]]="","",VLOOKUP($A3010,Ma_KH!$A:$Q,Ma_KH!P$1,0))</f>
        <v>CÔNG TY TNHH BÁN LẺ FUJIMART VIỆT NAM</v>
      </c>
      <c r="AF3010" s="3" t="str">
        <f>VLOOKUP(A3010,Ma_KH!A:Q,Ma_KH!J$1,0)</f>
        <v>Vũ Anh Tuấn</v>
      </c>
    </row>
    <row r="3011" spans="1:32">
      <c r="A3011" s="242" t="s">
        <v>184</v>
      </c>
      <c r="B3011" s="242" t="s">
        <v>5155</v>
      </c>
      <c r="C3011" s="90">
        <v>45839</v>
      </c>
      <c r="D3011" s="91" t="s">
        <v>19858</v>
      </c>
      <c r="E3011" s="318">
        <v>45839</v>
      </c>
      <c r="F3011" s="242" t="s">
        <v>20818</v>
      </c>
      <c r="G3011" s="242" t="s">
        <v>5237</v>
      </c>
      <c r="H3011" s="241">
        <v>1063296</v>
      </c>
      <c r="I3011" s="241">
        <v>0</v>
      </c>
      <c r="J3011" s="241">
        <v>85064</v>
      </c>
      <c r="K3011" s="241">
        <v>1148360</v>
      </c>
      <c r="L3011" s="8" t="s">
        <v>24</v>
      </c>
      <c r="M3011" s="21">
        <v>45894</v>
      </c>
      <c r="O3011" s="278">
        <f>IF(Table1[[#This Row],[Phân loại]]="Tồn đầu kỳ",Table1[[#This Row],[Tổng giá trị]],0)</f>
        <v>0</v>
      </c>
      <c r="P3011" s="8">
        <f>IF(Table1[[#This Row],[Số còn phải thu ĐK]]&lt;&gt;0,0,IF(Table1[[#This Row],[Phân loại]]="Bán hàng",Table1[[#This Row],[Tổng giá trị]],-Table1[[#This Row],[Tổng giá trị]]))</f>
        <v>1148360</v>
      </c>
      <c r="Q3011" s="278">
        <f t="shared" si="595"/>
        <v>1148360</v>
      </c>
      <c r="R3011" s="8">
        <f>Table1[[#This Row],[Số còn phải thu ĐK]]+Table1[[#This Row],[Giá Trị HD sau CK]]-Table1[[#This Row],[Số tiền đã thu]]</f>
        <v>0</v>
      </c>
      <c r="S3011" s="7">
        <f>IF(Table1[[#This Row],[Ngày hóa đơn]]&lt;&gt;"",Table1[[#This Row],[Ngày hóa đơn]],Table1[[#This Row],[Ngày hạch toán]])</f>
        <v>45839</v>
      </c>
      <c r="T3011" s="8">
        <v>30</v>
      </c>
      <c r="U3011" s="7">
        <f>IF(Table1[[#This Row],[Ngày tính CN]]="","",S3011+T3011)</f>
        <v>45869</v>
      </c>
      <c r="V3011" s="71">
        <f ca="1">IF(Table1[[#This Row],[Hạn thanh toán]]="","",IF((U3011-NOW())&lt;0,0,(U3011-NOW())))</f>
        <v>0</v>
      </c>
      <c r="W3011" s="278"/>
      <c r="X3011" s="278" t="str">
        <f t="shared" ca="1" si="596"/>
        <v/>
      </c>
      <c r="Y3011" s="3" t="str">
        <f t="shared" si="597"/>
        <v>Đã thanh toán</v>
      </c>
      <c r="Z3011" s="250">
        <f>Table1[[#This Row],[Hạn thanh toán]]</f>
        <v>45869</v>
      </c>
      <c r="AA3011" s="250">
        <f>Table1[[#This Row],[Ngày Thanh toán]]</f>
        <v>45894</v>
      </c>
      <c r="AD3011" s="3" t="str">
        <f>IF(Table1[[#This Row],[Mã khách hàng]]="","",VLOOKUP($A3011,Ma_KH!$A:$Q,Ma_KH!O$1,0))</f>
        <v>BRG - FUJIMART</v>
      </c>
      <c r="AE3011" s="3" t="str">
        <f>IF(Table1[[#This Row],[Mã khách hàng]]="","",VLOOKUP($A3011,Ma_KH!$A:$Q,Ma_KH!P$1,0))</f>
        <v>CÔNG TY TNHH BÁN LẺ FUJIMART VIỆT NAM</v>
      </c>
      <c r="AF3011" s="3" t="str">
        <f>VLOOKUP(A3011,Ma_KH!A:Q,Ma_KH!J$1,0)</f>
        <v>Vũ Anh Tuấn</v>
      </c>
    </row>
    <row r="3012" spans="1:32">
      <c r="A3012" s="242" t="s">
        <v>184</v>
      </c>
      <c r="B3012" s="242" t="s">
        <v>5155</v>
      </c>
      <c r="C3012" s="88">
        <v>45840</v>
      </c>
      <c r="D3012" s="89" t="s">
        <v>19859</v>
      </c>
      <c r="E3012" s="318">
        <v>45840</v>
      </c>
      <c r="F3012" s="242" t="s">
        <v>20819</v>
      </c>
      <c r="G3012" s="242" t="s">
        <v>5341</v>
      </c>
      <c r="H3012" s="241">
        <v>754320</v>
      </c>
      <c r="I3012" s="241">
        <v>0</v>
      </c>
      <c r="J3012" s="241">
        <v>60346</v>
      </c>
      <c r="K3012" s="241">
        <v>814666</v>
      </c>
      <c r="L3012" s="8" t="s">
        <v>24</v>
      </c>
      <c r="M3012" s="21">
        <v>45894</v>
      </c>
      <c r="O3012" s="278">
        <f>IF(Table1[[#This Row],[Phân loại]]="Tồn đầu kỳ",Table1[[#This Row],[Tổng giá trị]],0)</f>
        <v>0</v>
      </c>
      <c r="P3012" s="8">
        <f>IF(Table1[[#This Row],[Số còn phải thu ĐK]]&lt;&gt;0,0,IF(Table1[[#This Row],[Phân loại]]="Bán hàng",Table1[[#This Row],[Tổng giá trị]],-Table1[[#This Row],[Tổng giá trị]]))</f>
        <v>814666</v>
      </c>
      <c r="Q3012" s="278">
        <f t="shared" ref="Q3012:Q3015" si="598">IF(M3012&lt;&gt;"",IF(O3012&lt;&gt;0,O3012,P3012),0)</f>
        <v>814666</v>
      </c>
      <c r="R3012" s="8">
        <f>Table1[[#This Row],[Số còn phải thu ĐK]]+Table1[[#This Row],[Giá Trị HD sau CK]]-Table1[[#This Row],[Số tiền đã thu]]</f>
        <v>0</v>
      </c>
      <c r="S3012" s="7">
        <f>IF(Table1[[#This Row],[Ngày hóa đơn]]&lt;&gt;"",Table1[[#This Row],[Ngày hóa đơn]],Table1[[#This Row],[Ngày hạch toán]])</f>
        <v>45840</v>
      </c>
      <c r="T3012" s="8">
        <v>30</v>
      </c>
      <c r="U3012" s="7">
        <f>IF(Table1[[#This Row],[Ngày tính CN]]="","",S3012+T3012)</f>
        <v>45870</v>
      </c>
      <c r="V3012" s="71">
        <f ca="1">IF(Table1[[#This Row],[Hạn thanh toán]]="","",IF((U3012-NOW())&lt;0,0,(U3012-NOW())))</f>
        <v>0</v>
      </c>
      <c r="W3012" s="278"/>
      <c r="X3012" s="278" t="str">
        <f t="shared" ref="X3012:X3015" ca="1" si="599">IF(OR($U3012="",$R3012=0),"",IF((U$4-NOW())&lt;0,-($U3012-NOW()),0))</f>
        <v/>
      </c>
      <c r="Y3012" s="3" t="str">
        <f t="shared" ref="Y3012:Y3015" si="600">IF(R3012=0,"Đã thanh toán",IF(X3012="","",IF(X3012&lt;=0,"Chưa đến hạn thanh toán",IF(X3012&lt;=30,"Nợ quá hạn 30 ngày",IF(X3012&lt;=60,"Nợ quá hạn từ 30 ngày đến 60 ngày",IF(X3012&lt;=90,"Nợ quá hạn từ 60 ngày đến 90 ngày",IF(X3012&lt;=120,"Nợ quá hạn từ 90 ngày đến 120 ngày","Nợ quá hạn hơn 120 ngày có khả năng mất thanh toán")))))))</f>
        <v>Đã thanh toán</v>
      </c>
      <c r="Z3012" s="250">
        <f>Table1[[#This Row],[Hạn thanh toán]]</f>
        <v>45870</v>
      </c>
      <c r="AA3012" s="250">
        <f>Table1[[#This Row],[Ngày Thanh toán]]</f>
        <v>45894</v>
      </c>
      <c r="AD3012" s="3" t="str">
        <f>IF(Table1[[#This Row],[Mã khách hàng]]="","",VLOOKUP($A3012,Ma_KH!$A:$Q,Ma_KH!O$1,0))</f>
        <v>BRG - FUJIMART</v>
      </c>
      <c r="AE3012" s="3" t="str">
        <f>IF(Table1[[#This Row],[Mã khách hàng]]="","",VLOOKUP($A3012,Ma_KH!$A:$Q,Ma_KH!P$1,0))</f>
        <v>CÔNG TY TNHH BÁN LẺ FUJIMART VIỆT NAM</v>
      </c>
      <c r="AF3012" s="3" t="str">
        <f>VLOOKUP(A3012,Ma_KH!A:Q,Ma_KH!J$1,0)</f>
        <v>Vũ Anh Tuấn</v>
      </c>
    </row>
    <row r="3013" spans="1:32">
      <c r="A3013" s="242" t="s">
        <v>184</v>
      </c>
      <c r="B3013" s="242" t="s">
        <v>5155</v>
      </c>
      <c r="C3013" s="88">
        <v>45840</v>
      </c>
      <c r="D3013" s="89" t="s">
        <v>19860</v>
      </c>
      <c r="E3013" s="318">
        <v>45840</v>
      </c>
      <c r="F3013" s="242" t="s">
        <v>20820</v>
      </c>
      <c r="G3013" s="242" t="s">
        <v>5218</v>
      </c>
      <c r="H3013" s="241">
        <v>1571475</v>
      </c>
      <c r="I3013" s="241">
        <v>0</v>
      </c>
      <c r="J3013" s="241">
        <v>125718</v>
      </c>
      <c r="K3013" s="241">
        <v>1697193</v>
      </c>
      <c r="L3013" s="8" t="s">
        <v>24</v>
      </c>
      <c r="M3013" s="21">
        <v>45894</v>
      </c>
      <c r="O3013" s="278">
        <f>IF(Table1[[#This Row],[Phân loại]]="Tồn đầu kỳ",Table1[[#This Row],[Tổng giá trị]],0)</f>
        <v>0</v>
      </c>
      <c r="P3013" s="8">
        <f>IF(Table1[[#This Row],[Số còn phải thu ĐK]]&lt;&gt;0,0,IF(Table1[[#This Row],[Phân loại]]="Bán hàng",Table1[[#This Row],[Tổng giá trị]],-Table1[[#This Row],[Tổng giá trị]]))</f>
        <v>1697193</v>
      </c>
      <c r="Q3013" s="278">
        <f t="shared" si="598"/>
        <v>1697193</v>
      </c>
      <c r="R3013" s="8">
        <f>Table1[[#This Row],[Số còn phải thu ĐK]]+Table1[[#This Row],[Giá Trị HD sau CK]]-Table1[[#This Row],[Số tiền đã thu]]</f>
        <v>0</v>
      </c>
      <c r="S3013" s="7">
        <f>IF(Table1[[#This Row],[Ngày hóa đơn]]&lt;&gt;"",Table1[[#This Row],[Ngày hóa đơn]],Table1[[#This Row],[Ngày hạch toán]])</f>
        <v>45840</v>
      </c>
      <c r="T3013" s="8">
        <v>30</v>
      </c>
      <c r="U3013" s="7">
        <f>IF(Table1[[#This Row],[Ngày tính CN]]="","",S3013+T3013)</f>
        <v>45870</v>
      </c>
      <c r="V3013" s="71">
        <f ca="1">IF(Table1[[#This Row],[Hạn thanh toán]]="","",IF((U3013-NOW())&lt;0,0,(U3013-NOW())))</f>
        <v>0</v>
      </c>
      <c r="W3013" s="278"/>
      <c r="X3013" s="278" t="str">
        <f t="shared" ca="1" si="599"/>
        <v/>
      </c>
      <c r="Y3013" s="3" t="str">
        <f t="shared" si="600"/>
        <v>Đã thanh toán</v>
      </c>
      <c r="Z3013" s="250">
        <f>Table1[[#This Row],[Hạn thanh toán]]</f>
        <v>45870</v>
      </c>
      <c r="AA3013" s="250">
        <f>Table1[[#This Row],[Ngày Thanh toán]]</f>
        <v>45894</v>
      </c>
      <c r="AD3013" s="3" t="str">
        <f>IF(Table1[[#This Row],[Mã khách hàng]]="","",VLOOKUP($A3013,Ma_KH!$A:$Q,Ma_KH!O$1,0))</f>
        <v>BRG - FUJIMART</v>
      </c>
      <c r="AE3013" s="3" t="str">
        <f>IF(Table1[[#This Row],[Mã khách hàng]]="","",VLOOKUP($A3013,Ma_KH!$A:$Q,Ma_KH!P$1,0))</f>
        <v>CÔNG TY TNHH BÁN LẺ FUJIMART VIỆT NAM</v>
      </c>
      <c r="AF3013" s="3" t="str">
        <f>VLOOKUP(A3013,Ma_KH!A:Q,Ma_KH!J$1,0)</f>
        <v>Vũ Anh Tuấn</v>
      </c>
    </row>
    <row r="3014" spans="1:32">
      <c r="A3014" s="242" t="s">
        <v>184</v>
      </c>
      <c r="B3014" s="242" t="s">
        <v>5155</v>
      </c>
      <c r="C3014" s="88">
        <v>45840</v>
      </c>
      <c r="D3014" s="89" t="s">
        <v>19861</v>
      </c>
      <c r="E3014" s="318">
        <v>45840</v>
      </c>
      <c r="F3014" s="242" t="s">
        <v>20821</v>
      </c>
      <c r="G3014" s="242" t="s">
        <v>5215</v>
      </c>
      <c r="H3014" s="241">
        <v>587115</v>
      </c>
      <c r="I3014" s="241">
        <v>0</v>
      </c>
      <c r="J3014" s="241">
        <v>46969</v>
      </c>
      <c r="K3014" s="241">
        <v>634084</v>
      </c>
      <c r="L3014" s="8" t="s">
        <v>24</v>
      </c>
      <c r="M3014" s="21">
        <v>45894</v>
      </c>
      <c r="O3014" s="278">
        <f>IF(Table1[[#This Row],[Phân loại]]="Tồn đầu kỳ",Table1[[#This Row],[Tổng giá trị]],0)</f>
        <v>0</v>
      </c>
      <c r="P3014" s="8">
        <f>IF(Table1[[#This Row],[Số còn phải thu ĐK]]&lt;&gt;0,0,IF(Table1[[#This Row],[Phân loại]]="Bán hàng",Table1[[#This Row],[Tổng giá trị]],-Table1[[#This Row],[Tổng giá trị]]))</f>
        <v>634084</v>
      </c>
      <c r="Q3014" s="278">
        <f t="shared" si="598"/>
        <v>634084</v>
      </c>
      <c r="R3014" s="8">
        <f>Table1[[#This Row],[Số còn phải thu ĐK]]+Table1[[#This Row],[Giá Trị HD sau CK]]-Table1[[#This Row],[Số tiền đã thu]]</f>
        <v>0</v>
      </c>
      <c r="S3014" s="7">
        <f>IF(Table1[[#This Row],[Ngày hóa đơn]]&lt;&gt;"",Table1[[#This Row],[Ngày hóa đơn]],Table1[[#This Row],[Ngày hạch toán]])</f>
        <v>45840</v>
      </c>
      <c r="T3014" s="8">
        <v>30</v>
      </c>
      <c r="U3014" s="7">
        <f>IF(Table1[[#This Row],[Ngày tính CN]]="","",S3014+T3014)</f>
        <v>45870</v>
      </c>
      <c r="V3014" s="71">
        <f ca="1">IF(Table1[[#This Row],[Hạn thanh toán]]="","",IF((U3014-NOW())&lt;0,0,(U3014-NOW())))</f>
        <v>0</v>
      </c>
      <c r="W3014" s="278"/>
      <c r="X3014" s="278" t="str">
        <f t="shared" ca="1" si="599"/>
        <v/>
      </c>
      <c r="Y3014" s="3" t="str">
        <f t="shared" si="600"/>
        <v>Đã thanh toán</v>
      </c>
      <c r="Z3014" s="250">
        <f>Table1[[#This Row],[Hạn thanh toán]]</f>
        <v>45870</v>
      </c>
      <c r="AA3014" s="250">
        <f>Table1[[#This Row],[Ngày Thanh toán]]</f>
        <v>45894</v>
      </c>
      <c r="AD3014" s="3" t="str">
        <f>IF(Table1[[#This Row],[Mã khách hàng]]="","",VLOOKUP($A3014,Ma_KH!$A:$Q,Ma_KH!O$1,0))</f>
        <v>BRG - FUJIMART</v>
      </c>
      <c r="AE3014" s="3" t="str">
        <f>IF(Table1[[#This Row],[Mã khách hàng]]="","",VLOOKUP($A3014,Ma_KH!$A:$Q,Ma_KH!P$1,0))</f>
        <v>CÔNG TY TNHH BÁN LẺ FUJIMART VIỆT NAM</v>
      </c>
      <c r="AF3014" s="3" t="str">
        <f>VLOOKUP(A3014,Ma_KH!A:Q,Ma_KH!J$1,0)</f>
        <v>Vũ Anh Tuấn</v>
      </c>
    </row>
    <row r="3015" spans="1:32">
      <c r="A3015" s="242" t="s">
        <v>184</v>
      </c>
      <c r="B3015" s="242" t="s">
        <v>5155</v>
      </c>
      <c r="C3015" s="90">
        <v>45840</v>
      </c>
      <c r="D3015" s="91" t="s">
        <v>19862</v>
      </c>
      <c r="E3015" s="318">
        <v>45840</v>
      </c>
      <c r="F3015" s="242" t="s">
        <v>20822</v>
      </c>
      <c r="G3015" s="242" t="s">
        <v>5350</v>
      </c>
      <c r="H3015" s="241">
        <v>1013907</v>
      </c>
      <c r="I3015" s="241">
        <v>0</v>
      </c>
      <c r="J3015" s="241">
        <v>81113</v>
      </c>
      <c r="K3015" s="241">
        <v>1095020</v>
      </c>
      <c r="L3015" s="8" t="s">
        <v>24</v>
      </c>
      <c r="M3015" s="21">
        <v>45894</v>
      </c>
      <c r="O3015" s="278">
        <f>IF(Table1[[#This Row],[Phân loại]]="Tồn đầu kỳ",Table1[[#This Row],[Tổng giá trị]],0)</f>
        <v>0</v>
      </c>
      <c r="P3015" s="8">
        <f>IF(Table1[[#This Row],[Số còn phải thu ĐK]]&lt;&gt;0,0,IF(Table1[[#This Row],[Phân loại]]="Bán hàng",Table1[[#This Row],[Tổng giá trị]],-Table1[[#This Row],[Tổng giá trị]]))</f>
        <v>1095020</v>
      </c>
      <c r="Q3015" s="278">
        <f t="shared" si="598"/>
        <v>1095020</v>
      </c>
      <c r="R3015" s="8">
        <f>Table1[[#This Row],[Số còn phải thu ĐK]]+Table1[[#This Row],[Giá Trị HD sau CK]]-Table1[[#This Row],[Số tiền đã thu]]</f>
        <v>0</v>
      </c>
      <c r="S3015" s="7">
        <f>IF(Table1[[#This Row],[Ngày hóa đơn]]&lt;&gt;"",Table1[[#This Row],[Ngày hóa đơn]],Table1[[#This Row],[Ngày hạch toán]])</f>
        <v>45840</v>
      </c>
      <c r="T3015" s="8">
        <v>30</v>
      </c>
      <c r="U3015" s="7">
        <f>IF(Table1[[#This Row],[Ngày tính CN]]="","",S3015+T3015)</f>
        <v>45870</v>
      </c>
      <c r="V3015" s="71">
        <f ca="1">IF(Table1[[#This Row],[Hạn thanh toán]]="","",IF((U3015-NOW())&lt;0,0,(U3015-NOW())))</f>
        <v>0</v>
      </c>
      <c r="W3015" s="278"/>
      <c r="X3015" s="278" t="str">
        <f t="shared" ca="1" si="599"/>
        <v/>
      </c>
      <c r="Y3015" s="3" t="str">
        <f t="shared" si="600"/>
        <v>Đã thanh toán</v>
      </c>
      <c r="Z3015" s="250">
        <f>Table1[[#This Row],[Hạn thanh toán]]</f>
        <v>45870</v>
      </c>
      <c r="AA3015" s="250">
        <f>Table1[[#This Row],[Ngày Thanh toán]]</f>
        <v>45894</v>
      </c>
      <c r="AD3015" s="3" t="str">
        <f>IF(Table1[[#This Row],[Mã khách hàng]]="","",VLOOKUP($A3015,Ma_KH!$A:$Q,Ma_KH!O$1,0))</f>
        <v>BRG - FUJIMART</v>
      </c>
      <c r="AE3015" s="3" t="str">
        <f>IF(Table1[[#This Row],[Mã khách hàng]]="","",VLOOKUP($A3015,Ma_KH!$A:$Q,Ma_KH!P$1,0))</f>
        <v>CÔNG TY TNHH BÁN LẺ FUJIMART VIỆT NAM</v>
      </c>
      <c r="AF3015" s="3" t="str">
        <f>VLOOKUP(A3015,Ma_KH!A:Q,Ma_KH!J$1,0)</f>
        <v>Vũ Anh Tuấn</v>
      </c>
    </row>
    <row r="3016" spans="1:32">
      <c r="A3016" s="242" t="s">
        <v>184</v>
      </c>
      <c r="B3016" s="242" t="s">
        <v>5155</v>
      </c>
      <c r="C3016" s="90">
        <v>45840</v>
      </c>
      <c r="D3016" s="91" t="s">
        <v>19863</v>
      </c>
      <c r="E3016" s="318">
        <v>45840</v>
      </c>
      <c r="F3016" s="242" t="s">
        <v>20823</v>
      </c>
      <c r="G3016" s="242" t="s">
        <v>5241</v>
      </c>
      <c r="H3016" s="241">
        <v>296475</v>
      </c>
      <c r="I3016" s="241">
        <v>0</v>
      </c>
      <c r="J3016" s="241">
        <v>23718</v>
      </c>
      <c r="K3016" s="241">
        <v>320193</v>
      </c>
      <c r="L3016" s="8" t="s">
        <v>24</v>
      </c>
      <c r="M3016" s="21">
        <v>45894</v>
      </c>
      <c r="O3016" s="278">
        <f>IF(Table1[[#This Row],[Phân loại]]="Tồn đầu kỳ",Table1[[#This Row],[Tổng giá trị]],0)</f>
        <v>0</v>
      </c>
      <c r="P3016" s="8">
        <f>IF(Table1[[#This Row],[Số còn phải thu ĐK]]&lt;&gt;0,0,IF(Table1[[#This Row],[Phân loại]]="Bán hàng",Table1[[#This Row],[Tổng giá trị]],-Table1[[#This Row],[Tổng giá trị]]))</f>
        <v>320193</v>
      </c>
      <c r="Q3016" s="278">
        <f t="shared" ref="Q3016:Q3021" si="601">IF(M3016&lt;&gt;"",IF(O3016&lt;&gt;0,O3016,P3016),0)</f>
        <v>320193</v>
      </c>
      <c r="R3016" s="8">
        <f>Table1[[#This Row],[Số còn phải thu ĐK]]+Table1[[#This Row],[Giá Trị HD sau CK]]-Table1[[#This Row],[Số tiền đã thu]]</f>
        <v>0</v>
      </c>
      <c r="S3016" s="7">
        <f>IF(Table1[[#This Row],[Ngày hóa đơn]]&lt;&gt;"",Table1[[#This Row],[Ngày hóa đơn]],Table1[[#This Row],[Ngày hạch toán]])</f>
        <v>45840</v>
      </c>
      <c r="T3016" s="8">
        <v>30</v>
      </c>
      <c r="U3016" s="7">
        <f>IF(Table1[[#This Row],[Ngày tính CN]]="","",S3016+T3016)</f>
        <v>45870</v>
      </c>
      <c r="V3016" s="71">
        <f ca="1">IF(Table1[[#This Row],[Hạn thanh toán]]="","",IF((U3016-NOW())&lt;0,0,(U3016-NOW())))</f>
        <v>0</v>
      </c>
      <c r="W3016" s="278"/>
      <c r="X3016" s="278" t="str">
        <f t="shared" ref="X3016:X3021" ca="1" si="602">IF(OR($U3016="",$R3016=0),"",IF((U$4-NOW())&lt;0,-($U3016-NOW()),0))</f>
        <v/>
      </c>
      <c r="Y3016" s="3" t="str">
        <f t="shared" ref="Y3016:Y3021" si="603">IF(R3016=0,"Đã thanh toán",IF(X3016="","",IF(X3016&lt;=0,"Chưa đến hạn thanh toán",IF(X3016&lt;=30,"Nợ quá hạn 30 ngày",IF(X3016&lt;=60,"Nợ quá hạn từ 30 ngày đến 60 ngày",IF(X3016&lt;=90,"Nợ quá hạn từ 60 ngày đến 90 ngày",IF(X3016&lt;=120,"Nợ quá hạn từ 90 ngày đến 120 ngày","Nợ quá hạn hơn 120 ngày có khả năng mất thanh toán")))))))</f>
        <v>Đã thanh toán</v>
      </c>
      <c r="Z3016" s="250">
        <f>Table1[[#This Row],[Hạn thanh toán]]</f>
        <v>45870</v>
      </c>
      <c r="AA3016" s="250">
        <f>Table1[[#This Row],[Ngày Thanh toán]]</f>
        <v>45894</v>
      </c>
      <c r="AD3016" s="3" t="str">
        <f>IF(Table1[[#This Row],[Mã khách hàng]]="","",VLOOKUP($A3016,Ma_KH!$A:$Q,Ma_KH!O$1,0))</f>
        <v>BRG - FUJIMART</v>
      </c>
      <c r="AE3016" s="3" t="str">
        <f>IF(Table1[[#This Row],[Mã khách hàng]]="","",VLOOKUP($A3016,Ma_KH!$A:$Q,Ma_KH!P$1,0))</f>
        <v>CÔNG TY TNHH BÁN LẺ FUJIMART VIỆT NAM</v>
      </c>
      <c r="AF3016" s="3" t="str">
        <f>VLOOKUP(A3016,Ma_KH!A:Q,Ma_KH!J$1,0)</f>
        <v>Vũ Anh Tuấn</v>
      </c>
    </row>
    <row r="3017" spans="1:32">
      <c r="A3017" s="242" t="s">
        <v>184</v>
      </c>
      <c r="B3017" s="242" t="s">
        <v>5155</v>
      </c>
      <c r="C3017" s="90">
        <v>45840</v>
      </c>
      <c r="D3017" s="91" t="s">
        <v>19864</v>
      </c>
      <c r="E3017" s="318">
        <v>45840</v>
      </c>
      <c r="F3017" s="242" t="s">
        <v>20824</v>
      </c>
      <c r="G3017" s="242" t="s">
        <v>5345</v>
      </c>
      <c r="H3017" s="241">
        <v>1787165</v>
      </c>
      <c r="I3017" s="241">
        <v>0</v>
      </c>
      <c r="J3017" s="241">
        <v>142973</v>
      </c>
      <c r="K3017" s="241">
        <v>1930138</v>
      </c>
      <c r="L3017" s="8" t="s">
        <v>24</v>
      </c>
      <c r="M3017" s="21">
        <v>45894</v>
      </c>
      <c r="O3017" s="278">
        <f>IF(Table1[[#This Row],[Phân loại]]="Tồn đầu kỳ",Table1[[#This Row],[Tổng giá trị]],0)</f>
        <v>0</v>
      </c>
      <c r="P3017" s="8">
        <f>IF(Table1[[#This Row],[Số còn phải thu ĐK]]&lt;&gt;0,0,IF(Table1[[#This Row],[Phân loại]]="Bán hàng",Table1[[#This Row],[Tổng giá trị]],-Table1[[#This Row],[Tổng giá trị]]))</f>
        <v>1930138</v>
      </c>
      <c r="Q3017" s="278">
        <f t="shared" si="601"/>
        <v>1930138</v>
      </c>
      <c r="R3017" s="8">
        <f>Table1[[#This Row],[Số còn phải thu ĐK]]+Table1[[#This Row],[Giá Trị HD sau CK]]-Table1[[#This Row],[Số tiền đã thu]]</f>
        <v>0</v>
      </c>
      <c r="S3017" s="7">
        <f>IF(Table1[[#This Row],[Ngày hóa đơn]]&lt;&gt;"",Table1[[#This Row],[Ngày hóa đơn]],Table1[[#This Row],[Ngày hạch toán]])</f>
        <v>45840</v>
      </c>
      <c r="T3017" s="8">
        <v>30</v>
      </c>
      <c r="U3017" s="7">
        <f>IF(Table1[[#This Row],[Ngày tính CN]]="","",S3017+T3017)</f>
        <v>45870</v>
      </c>
      <c r="V3017" s="71">
        <f ca="1">IF(Table1[[#This Row],[Hạn thanh toán]]="","",IF((U3017-NOW())&lt;0,0,(U3017-NOW())))</f>
        <v>0</v>
      </c>
      <c r="W3017" s="278"/>
      <c r="X3017" s="278" t="str">
        <f t="shared" ca="1" si="602"/>
        <v/>
      </c>
      <c r="Y3017" s="3" t="str">
        <f t="shared" si="603"/>
        <v>Đã thanh toán</v>
      </c>
      <c r="Z3017" s="250">
        <f>Table1[[#This Row],[Hạn thanh toán]]</f>
        <v>45870</v>
      </c>
      <c r="AA3017" s="250">
        <f>Table1[[#This Row],[Ngày Thanh toán]]</f>
        <v>45894</v>
      </c>
      <c r="AD3017" s="3" t="str">
        <f>IF(Table1[[#This Row],[Mã khách hàng]]="","",VLOOKUP($A3017,Ma_KH!$A:$Q,Ma_KH!O$1,0))</f>
        <v>BRG - FUJIMART</v>
      </c>
      <c r="AE3017" s="3" t="str">
        <f>IF(Table1[[#This Row],[Mã khách hàng]]="","",VLOOKUP($A3017,Ma_KH!$A:$Q,Ma_KH!P$1,0))</f>
        <v>CÔNG TY TNHH BÁN LẺ FUJIMART VIỆT NAM</v>
      </c>
      <c r="AF3017" s="3" t="str">
        <f>VLOOKUP(A3017,Ma_KH!A:Q,Ma_KH!J$1,0)</f>
        <v>Vũ Anh Tuấn</v>
      </c>
    </row>
    <row r="3018" spans="1:32">
      <c r="A3018" s="242" t="s">
        <v>184</v>
      </c>
      <c r="B3018" s="242" t="s">
        <v>5155</v>
      </c>
      <c r="C3018" s="90">
        <v>45839</v>
      </c>
      <c r="D3018" s="91" t="s">
        <v>19865</v>
      </c>
      <c r="E3018" s="318">
        <v>45839</v>
      </c>
      <c r="F3018" s="242" t="s">
        <v>20825</v>
      </c>
      <c r="G3018" s="242" t="s">
        <v>21320</v>
      </c>
      <c r="H3018" s="241">
        <v>3823705</v>
      </c>
      <c r="I3018" s="241">
        <v>382371</v>
      </c>
      <c r="J3018" s="241">
        <v>275307</v>
      </c>
      <c r="K3018" s="241">
        <v>3716641</v>
      </c>
      <c r="L3018" s="8" t="s">
        <v>24</v>
      </c>
      <c r="M3018" s="21">
        <v>45894</v>
      </c>
      <c r="O3018" s="278">
        <f>IF(Table1[[#This Row],[Phân loại]]="Tồn đầu kỳ",Table1[[#This Row],[Tổng giá trị]],0)</f>
        <v>0</v>
      </c>
      <c r="P3018" s="8">
        <f>IF(Table1[[#This Row],[Số còn phải thu ĐK]]&lt;&gt;0,0,IF(Table1[[#This Row],[Phân loại]]="Bán hàng",Table1[[#This Row],[Tổng giá trị]],-Table1[[#This Row],[Tổng giá trị]]))</f>
        <v>3716641</v>
      </c>
      <c r="Q3018" s="278">
        <f t="shared" si="601"/>
        <v>3716641</v>
      </c>
      <c r="R3018" s="8">
        <f>Table1[[#This Row],[Số còn phải thu ĐK]]+Table1[[#This Row],[Giá Trị HD sau CK]]-Table1[[#This Row],[Số tiền đã thu]]</f>
        <v>0</v>
      </c>
      <c r="S3018" s="7">
        <f>IF(Table1[[#This Row],[Ngày hóa đơn]]&lt;&gt;"",Table1[[#This Row],[Ngày hóa đơn]],Table1[[#This Row],[Ngày hạch toán]])</f>
        <v>45839</v>
      </c>
      <c r="T3018" s="8">
        <v>30</v>
      </c>
      <c r="U3018" s="7">
        <f>IF(Table1[[#This Row],[Ngày tính CN]]="","",S3018+T3018)</f>
        <v>45869</v>
      </c>
      <c r="V3018" s="71">
        <f ca="1">IF(Table1[[#This Row],[Hạn thanh toán]]="","",IF((U3018-NOW())&lt;0,0,(U3018-NOW())))</f>
        <v>0</v>
      </c>
      <c r="W3018" s="278"/>
      <c r="X3018" s="278" t="str">
        <f t="shared" ca="1" si="602"/>
        <v/>
      </c>
      <c r="Y3018" s="3" t="str">
        <f t="shared" si="603"/>
        <v>Đã thanh toán</v>
      </c>
      <c r="Z3018" s="250">
        <f>Table1[[#This Row],[Hạn thanh toán]]</f>
        <v>45869</v>
      </c>
      <c r="AA3018" s="250">
        <f>Table1[[#This Row],[Ngày Thanh toán]]</f>
        <v>45894</v>
      </c>
      <c r="AD3018" s="3" t="str">
        <f>IF(Table1[[#This Row],[Mã khách hàng]]="","",VLOOKUP($A3018,Ma_KH!$A:$Q,Ma_KH!O$1,0))</f>
        <v>BRG - FUJIMART</v>
      </c>
      <c r="AE3018" s="3" t="str">
        <f>IF(Table1[[#This Row],[Mã khách hàng]]="","",VLOOKUP($A3018,Ma_KH!$A:$Q,Ma_KH!P$1,0))</f>
        <v>CÔNG TY TNHH BÁN LẺ FUJIMART VIỆT NAM</v>
      </c>
      <c r="AF3018" s="3" t="str">
        <f>VLOOKUP(A3018,Ma_KH!A:Q,Ma_KH!J$1,0)</f>
        <v>Vũ Anh Tuấn</v>
      </c>
    </row>
    <row r="3019" spans="1:32">
      <c r="A3019" s="242" t="s">
        <v>184</v>
      </c>
      <c r="B3019" s="242" t="s">
        <v>5155</v>
      </c>
      <c r="C3019" s="90">
        <v>45840</v>
      </c>
      <c r="D3019" s="91" t="s">
        <v>19866</v>
      </c>
      <c r="E3019" s="318">
        <v>45840</v>
      </c>
      <c r="F3019" s="242" t="s">
        <v>20826</v>
      </c>
      <c r="G3019" s="242" t="s">
        <v>5213</v>
      </c>
      <c r="H3019" s="241">
        <v>1165177</v>
      </c>
      <c r="I3019" s="241">
        <v>0</v>
      </c>
      <c r="J3019" s="241">
        <v>93214</v>
      </c>
      <c r="K3019" s="241">
        <v>1258391</v>
      </c>
      <c r="L3019" s="8" t="s">
        <v>24</v>
      </c>
      <c r="M3019" s="21">
        <v>45894</v>
      </c>
      <c r="O3019" s="278">
        <f>IF(Table1[[#This Row],[Phân loại]]="Tồn đầu kỳ",Table1[[#This Row],[Tổng giá trị]],0)</f>
        <v>0</v>
      </c>
      <c r="P3019" s="8">
        <f>IF(Table1[[#This Row],[Số còn phải thu ĐK]]&lt;&gt;0,0,IF(Table1[[#This Row],[Phân loại]]="Bán hàng",Table1[[#This Row],[Tổng giá trị]],-Table1[[#This Row],[Tổng giá trị]]))</f>
        <v>1258391</v>
      </c>
      <c r="Q3019" s="278">
        <f t="shared" si="601"/>
        <v>1258391</v>
      </c>
      <c r="R3019" s="8">
        <f>Table1[[#This Row],[Số còn phải thu ĐK]]+Table1[[#This Row],[Giá Trị HD sau CK]]-Table1[[#This Row],[Số tiền đã thu]]</f>
        <v>0</v>
      </c>
      <c r="S3019" s="7">
        <f>IF(Table1[[#This Row],[Ngày hóa đơn]]&lt;&gt;"",Table1[[#This Row],[Ngày hóa đơn]],Table1[[#This Row],[Ngày hạch toán]])</f>
        <v>45840</v>
      </c>
      <c r="T3019" s="8">
        <v>30</v>
      </c>
      <c r="U3019" s="7">
        <f>IF(Table1[[#This Row],[Ngày tính CN]]="","",S3019+T3019)</f>
        <v>45870</v>
      </c>
      <c r="V3019" s="71">
        <f ca="1">IF(Table1[[#This Row],[Hạn thanh toán]]="","",IF((U3019-NOW())&lt;0,0,(U3019-NOW())))</f>
        <v>0</v>
      </c>
      <c r="W3019" s="278"/>
      <c r="X3019" s="278" t="str">
        <f t="shared" ca="1" si="602"/>
        <v/>
      </c>
      <c r="Y3019" s="3" t="str">
        <f t="shared" si="603"/>
        <v>Đã thanh toán</v>
      </c>
      <c r="Z3019" s="250">
        <f>Table1[[#This Row],[Hạn thanh toán]]</f>
        <v>45870</v>
      </c>
      <c r="AA3019" s="250">
        <f>Table1[[#This Row],[Ngày Thanh toán]]</f>
        <v>45894</v>
      </c>
      <c r="AD3019" s="3" t="str">
        <f>IF(Table1[[#This Row],[Mã khách hàng]]="","",VLOOKUP($A3019,Ma_KH!$A:$Q,Ma_KH!O$1,0))</f>
        <v>BRG - FUJIMART</v>
      </c>
      <c r="AE3019" s="3" t="str">
        <f>IF(Table1[[#This Row],[Mã khách hàng]]="","",VLOOKUP($A3019,Ma_KH!$A:$Q,Ma_KH!P$1,0))</f>
        <v>CÔNG TY TNHH BÁN LẺ FUJIMART VIỆT NAM</v>
      </c>
      <c r="AF3019" s="3" t="str">
        <f>VLOOKUP(A3019,Ma_KH!A:Q,Ma_KH!J$1,0)</f>
        <v>Vũ Anh Tuấn</v>
      </c>
    </row>
    <row r="3020" spans="1:32">
      <c r="A3020" s="242" t="s">
        <v>184</v>
      </c>
      <c r="B3020" s="242" t="s">
        <v>5155</v>
      </c>
      <c r="C3020" s="90">
        <v>45841</v>
      </c>
      <c r="D3020" s="91" t="s">
        <v>19867</v>
      </c>
      <c r="E3020" s="318">
        <v>45841</v>
      </c>
      <c r="F3020" s="242" t="s">
        <v>20827</v>
      </c>
      <c r="G3020" s="242" t="s">
        <v>21321</v>
      </c>
      <c r="H3020" s="241">
        <v>7990340</v>
      </c>
      <c r="I3020" s="241">
        <v>799035</v>
      </c>
      <c r="J3020" s="241">
        <v>575304</v>
      </c>
      <c r="K3020" s="241">
        <v>7766609</v>
      </c>
      <c r="L3020" s="8" t="s">
        <v>24</v>
      </c>
      <c r="M3020" s="21">
        <v>45894</v>
      </c>
      <c r="O3020" s="278">
        <f>IF(Table1[[#This Row],[Phân loại]]="Tồn đầu kỳ",Table1[[#This Row],[Tổng giá trị]],0)</f>
        <v>0</v>
      </c>
      <c r="P3020" s="8">
        <f>IF(Table1[[#This Row],[Số còn phải thu ĐK]]&lt;&gt;0,0,IF(Table1[[#This Row],[Phân loại]]="Bán hàng",Table1[[#This Row],[Tổng giá trị]],-Table1[[#This Row],[Tổng giá trị]]))</f>
        <v>7766609</v>
      </c>
      <c r="Q3020" s="278">
        <f t="shared" si="601"/>
        <v>7766609</v>
      </c>
      <c r="R3020" s="8">
        <f>Table1[[#This Row],[Số còn phải thu ĐK]]+Table1[[#This Row],[Giá Trị HD sau CK]]-Table1[[#This Row],[Số tiền đã thu]]</f>
        <v>0</v>
      </c>
      <c r="S3020" s="7">
        <f>IF(Table1[[#This Row],[Ngày hóa đơn]]&lt;&gt;"",Table1[[#This Row],[Ngày hóa đơn]],Table1[[#This Row],[Ngày hạch toán]])</f>
        <v>45841</v>
      </c>
      <c r="T3020" s="8">
        <v>30</v>
      </c>
      <c r="U3020" s="7">
        <f>IF(Table1[[#This Row],[Ngày tính CN]]="","",S3020+T3020)</f>
        <v>45871</v>
      </c>
      <c r="V3020" s="71">
        <f ca="1">IF(Table1[[#This Row],[Hạn thanh toán]]="","",IF((U3020-NOW())&lt;0,0,(U3020-NOW())))</f>
        <v>0</v>
      </c>
      <c r="W3020" s="278"/>
      <c r="X3020" s="278" t="str">
        <f t="shared" ca="1" si="602"/>
        <v/>
      </c>
      <c r="Y3020" s="3" t="str">
        <f t="shared" si="603"/>
        <v>Đã thanh toán</v>
      </c>
      <c r="Z3020" s="250">
        <f>Table1[[#This Row],[Hạn thanh toán]]</f>
        <v>45871</v>
      </c>
      <c r="AA3020" s="250">
        <f>Table1[[#This Row],[Ngày Thanh toán]]</f>
        <v>45894</v>
      </c>
      <c r="AD3020" s="3" t="str">
        <f>IF(Table1[[#This Row],[Mã khách hàng]]="","",VLOOKUP($A3020,Ma_KH!$A:$Q,Ma_KH!O$1,0))</f>
        <v>BRG - FUJIMART</v>
      </c>
      <c r="AE3020" s="3" t="str">
        <f>IF(Table1[[#This Row],[Mã khách hàng]]="","",VLOOKUP($A3020,Ma_KH!$A:$Q,Ma_KH!P$1,0))</f>
        <v>CÔNG TY TNHH BÁN LẺ FUJIMART VIỆT NAM</v>
      </c>
      <c r="AF3020" s="3" t="str">
        <f>VLOOKUP(A3020,Ma_KH!A:Q,Ma_KH!J$1,0)</f>
        <v>Vũ Anh Tuấn</v>
      </c>
    </row>
    <row r="3021" spans="1:32">
      <c r="A3021" s="242" t="s">
        <v>184</v>
      </c>
      <c r="B3021" s="242" t="s">
        <v>5155</v>
      </c>
      <c r="C3021" s="90">
        <v>45841</v>
      </c>
      <c r="D3021" s="91" t="s">
        <v>19868</v>
      </c>
      <c r="E3021" s="318">
        <v>45841</v>
      </c>
      <c r="F3021" s="242" t="s">
        <v>20828</v>
      </c>
      <c r="G3021" s="242" t="s">
        <v>5356</v>
      </c>
      <c r="H3021" s="241">
        <v>788334</v>
      </c>
      <c r="I3021" s="241">
        <v>0</v>
      </c>
      <c r="J3021" s="241">
        <v>63067</v>
      </c>
      <c r="K3021" s="241">
        <v>851401</v>
      </c>
      <c r="L3021" s="8" t="s">
        <v>24</v>
      </c>
      <c r="M3021" s="21">
        <v>45894</v>
      </c>
      <c r="O3021" s="278">
        <f>IF(Table1[[#This Row],[Phân loại]]="Tồn đầu kỳ",Table1[[#This Row],[Tổng giá trị]],0)</f>
        <v>0</v>
      </c>
      <c r="P3021" s="8">
        <f>IF(Table1[[#This Row],[Số còn phải thu ĐK]]&lt;&gt;0,0,IF(Table1[[#This Row],[Phân loại]]="Bán hàng",Table1[[#This Row],[Tổng giá trị]],-Table1[[#This Row],[Tổng giá trị]]))</f>
        <v>851401</v>
      </c>
      <c r="Q3021" s="278">
        <f t="shared" si="601"/>
        <v>851401</v>
      </c>
      <c r="R3021" s="8">
        <f>Table1[[#This Row],[Số còn phải thu ĐK]]+Table1[[#This Row],[Giá Trị HD sau CK]]-Table1[[#This Row],[Số tiền đã thu]]</f>
        <v>0</v>
      </c>
      <c r="S3021" s="7">
        <f>IF(Table1[[#This Row],[Ngày hóa đơn]]&lt;&gt;"",Table1[[#This Row],[Ngày hóa đơn]],Table1[[#This Row],[Ngày hạch toán]])</f>
        <v>45841</v>
      </c>
      <c r="T3021" s="8">
        <v>30</v>
      </c>
      <c r="U3021" s="7">
        <f>IF(Table1[[#This Row],[Ngày tính CN]]="","",S3021+T3021)</f>
        <v>45871</v>
      </c>
      <c r="V3021" s="71">
        <f ca="1">IF(Table1[[#This Row],[Hạn thanh toán]]="","",IF((U3021-NOW())&lt;0,0,(U3021-NOW())))</f>
        <v>0</v>
      </c>
      <c r="W3021" s="278"/>
      <c r="X3021" s="278" t="str">
        <f t="shared" ca="1" si="602"/>
        <v/>
      </c>
      <c r="Y3021" s="3" t="str">
        <f t="shared" si="603"/>
        <v>Đã thanh toán</v>
      </c>
      <c r="Z3021" s="250">
        <f>Table1[[#This Row],[Hạn thanh toán]]</f>
        <v>45871</v>
      </c>
      <c r="AA3021" s="250">
        <f>Table1[[#This Row],[Ngày Thanh toán]]</f>
        <v>45894</v>
      </c>
      <c r="AD3021" s="3" t="str">
        <f>IF(Table1[[#This Row],[Mã khách hàng]]="","",VLOOKUP($A3021,Ma_KH!$A:$Q,Ma_KH!O$1,0))</f>
        <v>BRG - FUJIMART</v>
      </c>
      <c r="AE3021" s="3" t="str">
        <f>IF(Table1[[#This Row],[Mã khách hàng]]="","",VLOOKUP($A3021,Ma_KH!$A:$Q,Ma_KH!P$1,0))</f>
        <v>CÔNG TY TNHH BÁN LẺ FUJIMART VIỆT NAM</v>
      </c>
      <c r="AF3021" s="3" t="str">
        <f>VLOOKUP(A3021,Ma_KH!A:Q,Ma_KH!J$1,0)</f>
        <v>Vũ Anh Tuấn</v>
      </c>
    </row>
    <row r="3022" spans="1:32">
      <c r="A3022" s="242" t="s">
        <v>184</v>
      </c>
      <c r="B3022" s="242" t="s">
        <v>5155</v>
      </c>
      <c r="C3022" s="88">
        <v>45842</v>
      </c>
      <c r="D3022" s="89" t="s">
        <v>19869</v>
      </c>
      <c r="E3022" s="318">
        <v>45842</v>
      </c>
      <c r="F3022" s="242" t="s">
        <v>20829</v>
      </c>
      <c r="G3022" s="242" t="s">
        <v>5188</v>
      </c>
      <c r="H3022" s="241">
        <v>2359209</v>
      </c>
      <c r="I3022" s="241">
        <v>0</v>
      </c>
      <c r="J3022" s="241">
        <v>188737</v>
      </c>
      <c r="K3022" s="241">
        <v>2547946</v>
      </c>
      <c r="L3022" s="8" t="s">
        <v>24</v>
      </c>
      <c r="M3022" s="21">
        <v>45894</v>
      </c>
      <c r="O3022" s="278">
        <f>IF(Table1[[#This Row],[Phân loại]]="Tồn đầu kỳ",Table1[[#This Row],[Tổng giá trị]],0)</f>
        <v>0</v>
      </c>
      <c r="P3022" s="8">
        <f>IF(Table1[[#This Row],[Số còn phải thu ĐK]]&lt;&gt;0,0,IF(Table1[[#This Row],[Phân loại]]="Bán hàng",Table1[[#This Row],[Tổng giá trị]],-Table1[[#This Row],[Tổng giá trị]]))</f>
        <v>2547946</v>
      </c>
      <c r="Q3022" s="278">
        <f t="shared" ref="Q3022:Q3023" si="604">IF(M3022&lt;&gt;"",IF(O3022&lt;&gt;0,O3022,P3022),0)</f>
        <v>2547946</v>
      </c>
      <c r="R3022" s="8">
        <f>Table1[[#This Row],[Số còn phải thu ĐK]]+Table1[[#This Row],[Giá Trị HD sau CK]]-Table1[[#This Row],[Số tiền đã thu]]</f>
        <v>0</v>
      </c>
      <c r="S3022" s="7">
        <f>IF(Table1[[#This Row],[Ngày hóa đơn]]&lt;&gt;"",Table1[[#This Row],[Ngày hóa đơn]],Table1[[#This Row],[Ngày hạch toán]])</f>
        <v>45842</v>
      </c>
      <c r="T3022" s="8">
        <v>30</v>
      </c>
      <c r="U3022" s="7">
        <f>IF(Table1[[#This Row],[Ngày tính CN]]="","",S3022+T3022)</f>
        <v>45872</v>
      </c>
      <c r="V3022" s="71">
        <f ca="1">IF(Table1[[#This Row],[Hạn thanh toán]]="","",IF((U3022-NOW())&lt;0,0,(U3022-NOW())))</f>
        <v>0</v>
      </c>
      <c r="W3022" s="278"/>
      <c r="X3022" s="278" t="str">
        <f t="shared" ref="X3022:X3023" ca="1" si="605">IF(OR($U3022="",$R3022=0),"",IF((U$4-NOW())&lt;0,-($U3022-NOW()),0))</f>
        <v/>
      </c>
      <c r="Y3022" s="3" t="str">
        <f t="shared" ref="Y3022:Y3023" si="606">IF(R3022=0,"Đã thanh toán",IF(X3022="","",IF(X3022&lt;=0,"Chưa đến hạn thanh toán",IF(X3022&lt;=30,"Nợ quá hạn 30 ngày",IF(X3022&lt;=60,"Nợ quá hạn từ 30 ngày đến 60 ngày",IF(X3022&lt;=90,"Nợ quá hạn từ 60 ngày đến 90 ngày",IF(X3022&lt;=120,"Nợ quá hạn từ 90 ngày đến 120 ngày","Nợ quá hạn hơn 120 ngày có khả năng mất thanh toán")))))))</f>
        <v>Đã thanh toán</v>
      </c>
      <c r="Z3022" s="250">
        <f>Table1[[#This Row],[Hạn thanh toán]]</f>
        <v>45872</v>
      </c>
      <c r="AA3022" s="250">
        <f>Table1[[#This Row],[Ngày Thanh toán]]</f>
        <v>45894</v>
      </c>
      <c r="AD3022" s="3" t="str">
        <f>IF(Table1[[#This Row],[Mã khách hàng]]="","",VLOOKUP($A3022,Ma_KH!$A:$Q,Ma_KH!O$1,0))</f>
        <v>BRG - FUJIMART</v>
      </c>
      <c r="AE3022" s="3" t="str">
        <f>IF(Table1[[#This Row],[Mã khách hàng]]="","",VLOOKUP($A3022,Ma_KH!$A:$Q,Ma_KH!P$1,0))</f>
        <v>CÔNG TY TNHH BÁN LẺ FUJIMART VIỆT NAM</v>
      </c>
      <c r="AF3022" s="3" t="str">
        <f>VLOOKUP(A3022,Ma_KH!A:Q,Ma_KH!J$1,0)</f>
        <v>Vũ Anh Tuấn</v>
      </c>
    </row>
    <row r="3023" spans="1:32">
      <c r="A3023" s="242" t="s">
        <v>184</v>
      </c>
      <c r="B3023" s="242" t="s">
        <v>5155</v>
      </c>
      <c r="C3023" s="90">
        <v>45842</v>
      </c>
      <c r="D3023" s="91" t="s">
        <v>19870</v>
      </c>
      <c r="E3023" s="318">
        <v>45842</v>
      </c>
      <c r="F3023" s="242" t="s">
        <v>20830</v>
      </c>
      <c r="G3023" s="242" t="s">
        <v>5200</v>
      </c>
      <c r="H3023" s="241">
        <v>2207225</v>
      </c>
      <c r="I3023" s="241">
        <v>0</v>
      </c>
      <c r="J3023" s="241">
        <v>176578</v>
      </c>
      <c r="K3023" s="241">
        <v>2383803</v>
      </c>
      <c r="L3023" s="8" t="s">
        <v>24</v>
      </c>
      <c r="M3023" s="21">
        <v>45894</v>
      </c>
      <c r="O3023" s="278">
        <f>IF(Table1[[#This Row],[Phân loại]]="Tồn đầu kỳ",Table1[[#This Row],[Tổng giá trị]],0)</f>
        <v>0</v>
      </c>
      <c r="P3023" s="8">
        <f>IF(Table1[[#This Row],[Số còn phải thu ĐK]]&lt;&gt;0,0,IF(Table1[[#This Row],[Phân loại]]="Bán hàng",Table1[[#This Row],[Tổng giá trị]],-Table1[[#This Row],[Tổng giá trị]]))</f>
        <v>2383803</v>
      </c>
      <c r="Q3023" s="278">
        <f t="shared" si="604"/>
        <v>2383803</v>
      </c>
      <c r="R3023" s="8">
        <f>Table1[[#This Row],[Số còn phải thu ĐK]]+Table1[[#This Row],[Giá Trị HD sau CK]]-Table1[[#This Row],[Số tiền đã thu]]</f>
        <v>0</v>
      </c>
      <c r="S3023" s="7">
        <f>IF(Table1[[#This Row],[Ngày hóa đơn]]&lt;&gt;"",Table1[[#This Row],[Ngày hóa đơn]],Table1[[#This Row],[Ngày hạch toán]])</f>
        <v>45842</v>
      </c>
      <c r="T3023" s="8">
        <v>30</v>
      </c>
      <c r="U3023" s="7">
        <f>IF(Table1[[#This Row],[Ngày tính CN]]="","",S3023+T3023)</f>
        <v>45872</v>
      </c>
      <c r="V3023" s="71">
        <f ca="1">IF(Table1[[#This Row],[Hạn thanh toán]]="","",IF((U3023-NOW())&lt;0,0,(U3023-NOW())))</f>
        <v>0</v>
      </c>
      <c r="W3023" s="278"/>
      <c r="X3023" s="278" t="str">
        <f t="shared" ca="1" si="605"/>
        <v/>
      </c>
      <c r="Y3023" s="3" t="str">
        <f t="shared" si="606"/>
        <v>Đã thanh toán</v>
      </c>
      <c r="Z3023" s="250">
        <f>Table1[[#This Row],[Hạn thanh toán]]</f>
        <v>45872</v>
      </c>
      <c r="AA3023" s="250">
        <f>Table1[[#This Row],[Ngày Thanh toán]]</f>
        <v>45894</v>
      </c>
      <c r="AD3023" s="3" t="str">
        <f>IF(Table1[[#This Row],[Mã khách hàng]]="","",VLOOKUP($A3023,Ma_KH!$A:$Q,Ma_KH!O$1,0))</f>
        <v>BRG - FUJIMART</v>
      </c>
      <c r="AE3023" s="3" t="str">
        <f>IF(Table1[[#This Row],[Mã khách hàng]]="","",VLOOKUP($A3023,Ma_KH!$A:$Q,Ma_KH!P$1,0))</f>
        <v>CÔNG TY TNHH BÁN LẺ FUJIMART VIỆT NAM</v>
      </c>
      <c r="AF3023" s="3" t="str">
        <f>VLOOKUP(A3023,Ma_KH!A:Q,Ma_KH!J$1,0)</f>
        <v>Vũ Anh Tuấn</v>
      </c>
    </row>
    <row r="3024" spans="1:32">
      <c r="A3024" s="242" t="s">
        <v>184</v>
      </c>
      <c r="B3024" s="242" t="s">
        <v>5155</v>
      </c>
      <c r="C3024" s="90">
        <v>45842</v>
      </c>
      <c r="D3024" s="91" t="s">
        <v>19871</v>
      </c>
      <c r="E3024" s="318">
        <v>45842</v>
      </c>
      <c r="F3024" s="242" t="s">
        <v>20831</v>
      </c>
      <c r="G3024" s="242" t="s">
        <v>5172</v>
      </c>
      <c r="H3024" s="241">
        <v>592950</v>
      </c>
      <c r="I3024" s="241">
        <v>0</v>
      </c>
      <c r="J3024" s="241">
        <v>47436</v>
      </c>
      <c r="K3024" s="241">
        <v>640386</v>
      </c>
      <c r="L3024" s="8" t="s">
        <v>24</v>
      </c>
      <c r="M3024" s="21">
        <v>45894</v>
      </c>
      <c r="O3024" s="278">
        <f>IF(Table1[[#This Row],[Phân loại]]="Tồn đầu kỳ",Table1[[#This Row],[Tổng giá trị]],0)</f>
        <v>0</v>
      </c>
      <c r="P3024" s="8">
        <f>IF(Table1[[#This Row],[Số còn phải thu ĐK]]&lt;&gt;0,0,IF(Table1[[#This Row],[Phân loại]]="Bán hàng",Table1[[#This Row],[Tổng giá trị]],-Table1[[#This Row],[Tổng giá trị]]))</f>
        <v>640386</v>
      </c>
      <c r="Q3024" s="278">
        <f>IF(M3024&lt;&gt;"",IF(O3024&lt;&gt;0,O3024,P3024),0)</f>
        <v>640386</v>
      </c>
      <c r="R3024" s="8">
        <f>Table1[[#This Row],[Số còn phải thu ĐK]]+Table1[[#This Row],[Giá Trị HD sau CK]]-Table1[[#This Row],[Số tiền đã thu]]</f>
        <v>0</v>
      </c>
      <c r="S3024" s="7">
        <f>IF(Table1[[#This Row],[Ngày hóa đơn]]&lt;&gt;"",Table1[[#This Row],[Ngày hóa đơn]],Table1[[#This Row],[Ngày hạch toán]])</f>
        <v>45842</v>
      </c>
      <c r="T3024" s="8">
        <v>30</v>
      </c>
      <c r="U3024" s="7">
        <f>IF(Table1[[#This Row],[Ngày tính CN]]="","",S3024+T3024)</f>
        <v>45872</v>
      </c>
      <c r="V3024" s="71">
        <f ca="1">IF(Table1[[#This Row],[Hạn thanh toán]]="","",IF((U3024-NOW())&lt;0,0,(U3024-NOW())))</f>
        <v>0</v>
      </c>
      <c r="W3024" s="278"/>
      <c r="X3024" s="278" t="str">
        <f ca="1">IF(OR($U3024="",$R3024=0),"",IF((U$4-NOW())&lt;0,-($U3024-NOW()),0))</f>
        <v/>
      </c>
      <c r="Y3024" s="3" t="str">
        <f>IF(R3024=0,"Đã thanh toán",IF(X3024="","",IF(X3024&lt;=0,"Chưa đến hạn thanh toán",IF(X3024&lt;=30,"Nợ quá hạn 30 ngày",IF(X3024&lt;=60,"Nợ quá hạn từ 30 ngày đến 60 ngày",IF(X3024&lt;=90,"Nợ quá hạn từ 60 ngày đến 90 ngày",IF(X3024&lt;=120,"Nợ quá hạn từ 90 ngày đến 120 ngày","Nợ quá hạn hơn 120 ngày có khả năng mất thanh toán")))))))</f>
        <v>Đã thanh toán</v>
      </c>
      <c r="Z3024" s="250">
        <f>Table1[[#This Row],[Hạn thanh toán]]</f>
        <v>45872</v>
      </c>
      <c r="AA3024" s="250">
        <f>Table1[[#This Row],[Ngày Thanh toán]]</f>
        <v>45894</v>
      </c>
      <c r="AD3024" s="3" t="str">
        <f>IF(Table1[[#This Row],[Mã khách hàng]]="","",VLOOKUP($A3024,Ma_KH!$A:$Q,Ma_KH!O$1,0))</f>
        <v>BRG - FUJIMART</v>
      </c>
      <c r="AE3024" s="3" t="str">
        <f>IF(Table1[[#This Row],[Mã khách hàng]]="","",VLOOKUP($A3024,Ma_KH!$A:$Q,Ma_KH!P$1,0))</f>
        <v>CÔNG TY TNHH BÁN LẺ FUJIMART VIỆT NAM</v>
      </c>
      <c r="AF3024" s="3" t="str">
        <f>VLOOKUP(A3024,Ma_KH!A:Q,Ma_KH!J$1,0)</f>
        <v>Vũ Anh Tuấn</v>
      </c>
    </row>
    <row r="3025" spans="1:32">
      <c r="A3025" s="242" t="s">
        <v>184</v>
      </c>
      <c r="B3025" s="242" t="s">
        <v>5155</v>
      </c>
      <c r="C3025" s="88">
        <v>45843</v>
      </c>
      <c r="D3025" s="89" t="s">
        <v>19872</v>
      </c>
      <c r="E3025" s="318">
        <v>45843</v>
      </c>
      <c r="F3025" s="242" t="s">
        <v>20832</v>
      </c>
      <c r="G3025" s="242" t="s">
        <v>5285</v>
      </c>
      <c r="H3025" s="241">
        <v>1536903</v>
      </c>
      <c r="I3025" s="241">
        <v>0</v>
      </c>
      <c r="J3025" s="241">
        <v>122952</v>
      </c>
      <c r="K3025" s="241">
        <v>1659855</v>
      </c>
      <c r="L3025" s="8" t="s">
        <v>24</v>
      </c>
      <c r="M3025" s="21">
        <v>45894</v>
      </c>
      <c r="O3025" s="278">
        <f>IF(Table1[[#This Row],[Phân loại]]="Tồn đầu kỳ",Table1[[#This Row],[Tổng giá trị]],0)</f>
        <v>0</v>
      </c>
      <c r="P3025" s="8">
        <f>IF(Table1[[#This Row],[Số còn phải thu ĐK]]&lt;&gt;0,0,IF(Table1[[#This Row],[Phân loại]]="Bán hàng",Table1[[#This Row],[Tổng giá trị]],-Table1[[#This Row],[Tổng giá trị]]))</f>
        <v>1659855</v>
      </c>
      <c r="Q3025" s="278">
        <f t="shared" ref="Q3025:Q3026" si="607">IF(M3025&lt;&gt;"",IF(O3025&lt;&gt;0,O3025,P3025),0)</f>
        <v>1659855</v>
      </c>
      <c r="R3025" s="8">
        <f>Table1[[#This Row],[Số còn phải thu ĐK]]+Table1[[#This Row],[Giá Trị HD sau CK]]-Table1[[#This Row],[Số tiền đã thu]]</f>
        <v>0</v>
      </c>
      <c r="S3025" s="7">
        <f>IF(Table1[[#This Row],[Ngày hóa đơn]]&lt;&gt;"",Table1[[#This Row],[Ngày hóa đơn]],Table1[[#This Row],[Ngày hạch toán]])</f>
        <v>45843</v>
      </c>
      <c r="T3025" s="8">
        <v>30</v>
      </c>
      <c r="U3025" s="7">
        <f>IF(Table1[[#This Row],[Ngày tính CN]]="","",S3025+T3025)</f>
        <v>45873</v>
      </c>
      <c r="V3025" s="71">
        <f ca="1">IF(Table1[[#This Row],[Hạn thanh toán]]="","",IF((U3025-NOW())&lt;0,0,(U3025-NOW())))</f>
        <v>0</v>
      </c>
      <c r="W3025" s="278"/>
      <c r="X3025" s="278" t="str">
        <f t="shared" ref="X3025:X3026" ca="1" si="608">IF(OR($U3025="",$R3025=0),"",IF((U$4-NOW())&lt;0,-($U3025-NOW()),0))</f>
        <v/>
      </c>
      <c r="Y3025" s="3" t="str">
        <f t="shared" ref="Y3025:Y3026" si="609">IF(R3025=0,"Đã thanh toán",IF(X3025="","",IF(X3025&lt;=0,"Chưa đến hạn thanh toán",IF(X3025&lt;=30,"Nợ quá hạn 30 ngày",IF(X3025&lt;=60,"Nợ quá hạn từ 30 ngày đến 60 ngày",IF(X3025&lt;=90,"Nợ quá hạn từ 60 ngày đến 90 ngày",IF(X3025&lt;=120,"Nợ quá hạn từ 90 ngày đến 120 ngày","Nợ quá hạn hơn 120 ngày có khả năng mất thanh toán")))))))</f>
        <v>Đã thanh toán</v>
      </c>
      <c r="Z3025" s="250">
        <f>Table1[[#This Row],[Hạn thanh toán]]</f>
        <v>45873</v>
      </c>
      <c r="AA3025" s="250">
        <f>Table1[[#This Row],[Ngày Thanh toán]]</f>
        <v>45894</v>
      </c>
      <c r="AD3025" s="3" t="str">
        <f>IF(Table1[[#This Row],[Mã khách hàng]]="","",VLOOKUP($A3025,Ma_KH!$A:$Q,Ma_KH!O$1,0))</f>
        <v>BRG - FUJIMART</v>
      </c>
      <c r="AE3025" s="3" t="str">
        <f>IF(Table1[[#This Row],[Mã khách hàng]]="","",VLOOKUP($A3025,Ma_KH!$A:$Q,Ma_KH!P$1,0))</f>
        <v>CÔNG TY TNHH BÁN LẺ FUJIMART VIỆT NAM</v>
      </c>
      <c r="AF3025" s="3" t="str">
        <f>VLOOKUP(A3025,Ma_KH!A:Q,Ma_KH!J$1,0)</f>
        <v>Vũ Anh Tuấn</v>
      </c>
    </row>
    <row r="3026" spans="1:32">
      <c r="A3026" s="242" t="s">
        <v>184</v>
      </c>
      <c r="B3026" s="242" t="s">
        <v>5155</v>
      </c>
      <c r="C3026" s="90">
        <v>45843</v>
      </c>
      <c r="D3026" s="91" t="s">
        <v>19873</v>
      </c>
      <c r="E3026" s="318">
        <v>45843</v>
      </c>
      <c r="F3026" s="242" t="s">
        <v>20833</v>
      </c>
      <c r="G3026" s="242" t="s">
        <v>5165</v>
      </c>
      <c r="H3026" s="241">
        <v>1580636</v>
      </c>
      <c r="I3026" s="241">
        <v>0</v>
      </c>
      <c r="J3026" s="241">
        <v>126451</v>
      </c>
      <c r="K3026" s="241">
        <v>1707087</v>
      </c>
      <c r="L3026" s="8" t="s">
        <v>24</v>
      </c>
      <c r="M3026" s="21">
        <v>45894</v>
      </c>
      <c r="O3026" s="278">
        <f>IF(Table1[[#This Row],[Phân loại]]="Tồn đầu kỳ",Table1[[#This Row],[Tổng giá trị]],0)</f>
        <v>0</v>
      </c>
      <c r="P3026" s="8">
        <f>IF(Table1[[#This Row],[Số còn phải thu ĐK]]&lt;&gt;0,0,IF(Table1[[#This Row],[Phân loại]]="Bán hàng",Table1[[#This Row],[Tổng giá trị]],-Table1[[#This Row],[Tổng giá trị]]))</f>
        <v>1707087</v>
      </c>
      <c r="Q3026" s="278">
        <f t="shared" si="607"/>
        <v>1707087</v>
      </c>
      <c r="R3026" s="8">
        <f>Table1[[#This Row],[Số còn phải thu ĐK]]+Table1[[#This Row],[Giá Trị HD sau CK]]-Table1[[#This Row],[Số tiền đã thu]]</f>
        <v>0</v>
      </c>
      <c r="S3026" s="7">
        <f>IF(Table1[[#This Row],[Ngày hóa đơn]]&lt;&gt;"",Table1[[#This Row],[Ngày hóa đơn]],Table1[[#This Row],[Ngày hạch toán]])</f>
        <v>45843</v>
      </c>
      <c r="T3026" s="8">
        <v>30</v>
      </c>
      <c r="U3026" s="7">
        <f>IF(Table1[[#This Row],[Ngày tính CN]]="","",S3026+T3026)</f>
        <v>45873</v>
      </c>
      <c r="V3026" s="71">
        <f ca="1">IF(Table1[[#This Row],[Hạn thanh toán]]="","",IF((U3026-NOW())&lt;0,0,(U3026-NOW())))</f>
        <v>0</v>
      </c>
      <c r="W3026" s="278"/>
      <c r="X3026" s="278" t="str">
        <f t="shared" ca="1" si="608"/>
        <v/>
      </c>
      <c r="Y3026" s="3" t="str">
        <f t="shared" si="609"/>
        <v>Đã thanh toán</v>
      </c>
      <c r="Z3026" s="250">
        <f>Table1[[#This Row],[Hạn thanh toán]]</f>
        <v>45873</v>
      </c>
      <c r="AA3026" s="250">
        <f>Table1[[#This Row],[Ngày Thanh toán]]</f>
        <v>45894</v>
      </c>
      <c r="AD3026" s="3" t="str">
        <f>IF(Table1[[#This Row],[Mã khách hàng]]="","",VLOOKUP($A3026,Ma_KH!$A:$Q,Ma_KH!O$1,0))</f>
        <v>BRG - FUJIMART</v>
      </c>
      <c r="AE3026" s="3" t="str">
        <f>IF(Table1[[#This Row],[Mã khách hàng]]="","",VLOOKUP($A3026,Ma_KH!$A:$Q,Ma_KH!P$1,0))</f>
        <v>CÔNG TY TNHH BÁN LẺ FUJIMART VIỆT NAM</v>
      </c>
      <c r="AF3026" s="3" t="str">
        <f>VLOOKUP(A3026,Ma_KH!A:Q,Ma_KH!J$1,0)</f>
        <v>Vũ Anh Tuấn</v>
      </c>
    </row>
    <row r="3027" spans="1:32">
      <c r="A3027" s="242" t="s">
        <v>184</v>
      </c>
      <c r="B3027" s="242" t="s">
        <v>5155</v>
      </c>
      <c r="C3027" s="88">
        <v>45843</v>
      </c>
      <c r="D3027" s="89" t="s">
        <v>19874</v>
      </c>
      <c r="E3027" s="318">
        <v>45843</v>
      </c>
      <c r="F3027" s="242" t="s">
        <v>20834</v>
      </c>
      <c r="G3027" s="242" t="s">
        <v>5182</v>
      </c>
      <c r="H3027" s="241">
        <v>1723395</v>
      </c>
      <c r="I3027" s="241">
        <v>0</v>
      </c>
      <c r="J3027" s="241">
        <v>137872</v>
      </c>
      <c r="K3027" s="241">
        <v>1861267</v>
      </c>
      <c r="L3027" s="8" t="s">
        <v>24</v>
      </c>
      <c r="M3027" s="21">
        <v>45894</v>
      </c>
      <c r="O3027" s="278">
        <f>IF(Table1[[#This Row],[Phân loại]]="Tồn đầu kỳ",Table1[[#This Row],[Tổng giá trị]],0)</f>
        <v>0</v>
      </c>
      <c r="P3027" s="8">
        <f>IF(Table1[[#This Row],[Số còn phải thu ĐK]]&lt;&gt;0,0,IF(Table1[[#This Row],[Phân loại]]="Bán hàng",Table1[[#This Row],[Tổng giá trị]],-Table1[[#This Row],[Tổng giá trị]]))</f>
        <v>1861267</v>
      </c>
      <c r="Q3027" s="278">
        <f t="shared" ref="Q3027:Q3028" si="610">IF(M3027&lt;&gt;"",IF(O3027&lt;&gt;0,O3027,P3027),0)</f>
        <v>1861267</v>
      </c>
      <c r="R3027" s="8">
        <f>Table1[[#This Row],[Số còn phải thu ĐK]]+Table1[[#This Row],[Giá Trị HD sau CK]]-Table1[[#This Row],[Số tiền đã thu]]</f>
        <v>0</v>
      </c>
      <c r="S3027" s="7">
        <f>IF(Table1[[#This Row],[Ngày hóa đơn]]&lt;&gt;"",Table1[[#This Row],[Ngày hóa đơn]],Table1[[#This Row],[Ngày hạch toán]])</f>
        <v>45843</v>
      </c>
      <c r="T3027" s="8">
        <v>30</v>
      </c>
      <c r="U3027" s="7">
        <f>IF(Table1[[#This Row],[Ngày tính CN]]="","",S3027+T3027)</f>
        <v>45873</v>
      </c>
      <c r="V3027" s="71">
        <f ca="1">IF(Table1[[#This Row],[Hạn thanh toán]]="","",IF((U3027-NOW())&lt;0,0,(U3027-NOW())))</f>
        <v>0</v>
      </c>
      <c r="W3027" s="278"/>
      <c r="X3027" s="278" t="str">
        <f t="shared" ref="X3027:X3028" ca="1" si="611">IF(OR($U3027="",$R3027=0),"",IF((U$4-NOW())&lt;0,-($U3027-NOW()),0))</f>
        <v/>
      </c>
      <c r="Y3027" s="3" t="str">
        <f t="shared" ref="Y3027:Y3028" si="612">IF(R3027=0,"Đã thanh toán",IF(X3027="","",IF(X3027&lt;=0,"Chưa đến hạn thanh toán",IF(X3027&lt;=30,"Nợ quá hạn 30 ngày",IF(X3027&lt;=60,"Nợ quá hạn từ 30 ngày đến 60 ngày",IF(X3027&lt;=90,"Nợ quá hạn từ 60 ngày đến 90 ngày",IF(X3027&lt;=120,"Nợ quá hạn từ 90 ngày đến 120 ngày","Nợ quá hạn hơn 120 ngày có khả năng mất thanh toán")))))))</f>
        <v>Đã thanh toán</v>
      </c>
      <c r="Z3027" s="250">
        <f>Table1[[#This Row],[Hạn thanh toán]]</f>
        <v>45873</v>
      </c>
      <c r="AA3027" s="250">
        <f>Table1[[#This Row],[Ngày Thanh toán]]</f>
        <v>45894</v>
      </c>
      <c r="AD3027" s="3" t="str">
        <f>IF(Table1[[#This Row],[Mã khách hàng]]="","",VLOOKUP($A3027,Ma_KH!$A:$Q,Ma_KH!O$1,0))</f>
        <v>BRG - FUJIMART</v>
      </c>
      <c r="AE3027" s="3" t="str">
        <f>IF(Table1[[#This Row],[Mã khách hàng]]="","",VLOOKUP($A3027,Ma_KH!$A:$Q,Ma_KH!P$1,0))</f>
        <v>CÔNG TY TNHH BÁN LẺ FUJIMART VIỆT NAM</v>
      </c>
      <c r="AF3027" s="3" t="str">
        <f>VLOOKUP(A3027,Ma_KH!A:Q,Ma_KH!J$1,0)</f>
        <v>Vũ Anh Tuấn</v>
      </c>
    </row>
    <row r="3028" spans="1:32">
      <c r="A3028" s="242" t="s">
        <v>184</v>
      </c>
      <c r="B3028" s="242" t="s">
        <v>5155</v>
      </c>
      <c r="C3028" s="90">
        <v>45843</v>
      </c>
      <c r="D3028" s="91" t="s">
        <v>19875</v>
      </c>
      <c r="E3028" s="318">
        <v>45843</v>
      </c>
      <c r="F3028" s="242" t="s">
        <v>20835</v>
      </c>
      <c r="G3028" s="242" t="s">
        <v>5186</v>
      </c>
      <c r="H3028" s="241">
        <v>1158462</v>
      </c>
      <c r="I3028" s="241">
        <v>0</v>
      </c>
      <c r="J3028" s="241">
        <v>92677</v>
      </c>
      <c r="K3028" s="241">
        <v>1251139</v>
      </c>
      <c r="L3028" s="8" t="s">
        <v>24</v>
      </c>
      <c r="M3028" s="21">
        <v>45894</v>
      </c>
      <c r="O3028" s="278">
        <f>IF(Table1[[#This Row],[Phân loại]]="Tồn đầu kỳ",Table1[[#This Row],[Tổng giá trị]],0)</f>
        <v>0</v>
      </c>
      <c r="P3028" s="8">
        <f>IF(Table1[[#This Row],[Số còn phải thu ĐK]]&lt;&gt;0,0,IF(Table1[[#This Row],[Phân loại]]="Bán hàng",Table1[[#This Row],[Tổng giá trị]],-Table1[[#This Row],[Tổng giá trị]]))</f>
        <v>1251139</v>
      </c>
      <c r="Q3028" s="278">
        <f t="shared" si="610"/>
        <v>1251139</v>
      </c>
      <c r="R3028" s="8">
        <f>Table1[[#This Row],[Số còn phải thu ĐK]]+Table1[[#This Row],[Giá Trị HD sau CK]]-Table1[[#This Row],[Số tiền đã thu]]</f>
        <v>0</v>
      </c>
      <c r="S3028" s="7">
        <f>IF(Table1[[#This Row],[Ngày hóa đơn]]&lt;&gt;"",Table1[[#This Row],[Ngày hóa đơn]],Table1[[#This Row],[Ngày hạch toán]])</f>
        <v>45843</v>
      </c>
      <c r="T3028" s="8">
        <v>30</v>
      </c>
      <c r="U3028" s="7">
        <f>IF(Table1[[#This Row],[Ngày tính CN]]="","",S3028+T3028)</f>
        <v>45873</v>
      </c>
      <c r="V3028" s="71">
        <f ca="1">IF(Table1[[#This Row],[Hạn thanh toán]]="","",IF((U3028-NOW())&lt;0,0,(U3028-NOW())))</f>
        <v>0</v>
      </c>
      <c r="W3028" s="278"/>
      <c r="X3028" s="278" t="str">
        <f t="shared" ca="1" si="611"/>
        <v/>
      </c>
      <c r="Y3028" s="3" t="str">
        <f t="shared" si="612"/>
        <v>Đã thanh toán</v>
      </c>
      <c r="Z3028" s="250">
        <f>Table1[[#This Row],[Hạn thanh toán]]</f>
        <v>45873</v>
      </c>
      <c r="AA3028" s="250">
        <f>Table1[[#This Row],[Ngày Thanh toán]]</f>
        <v>45894</v>
      </c>
      <c r="AD3028" s="3" t="str">
        <f>IF(Table1[[#This Row],[Mã khách hàng]]="","",VLOOKUP($A3028,Ma_KH!$A:$Q,Ma_KH!O$1,0))</f>
        <v>BRG - FUJIMART</v>
      </c>
      <c r="AE3028" s="3" t="str">
        <f>IF(Table1[[#This Row],[Mã khách hàng]]="","",VLOOKUP($A3028,Ma_KH!$A:$Q,Ma_KH!P$1,0))</f>
        <v>CÔNG TY TNHH BÁN LẺ FUJIMART VIỆT NAM</v>
      </c>
      <c r="AF3028" s="3" t="str">
        <f>VLOOKUP(A3028,Ma_KH!A:Q,Ma_KH!J$1,0)</f>
        <v>Vũ Anh Tuấn</v>
      </c>
    </row>
    <row r="3029" spans="1:32">
      <c r="A3029" s="242" t="s">
        <v>184</v>
      </c>
      <c r="B3029" s="242" t="s">
        <v>5155</v>
      </c>
      <c r="C3029" s="88">
        <v>45845</v>
      </c>
      <c r="D3029" s="89" t="s">
        <v>19876</v>
      </c>
      <c r="E3029" s="318">
        <v>45845</v>
      </c>
      <c r="F3029" s="242" t="s">
        <v>20836</v>
      </c>
      <c r="G3029" s="242" t="s">
        <v>5168</v>
      </c>
      <c r="H3029" s="241">
        <v>2016498</v>
      </c>
      <c r="I3029" s="241">
        <v>0</v>
      </c>
      <c r="J3029" s="241">
        <v>161320</v>
      </c>
      <c r="K3029" s="241">
        <v>2177818</v>
      </c>
      <c r="L3029" s="8" t="s">
        <v>24</v>
      </c>
      <c r="M3029" s="21">
        <v>45894</v>
      </c>
      <c r="O3029" s="278">
        <f>IF(Table1[[#This Row],[Phân loại]]="Tồn đầu kỳ",Table1[[#This Row],[Tổng giá trị]],0)</f>
        <v>0</v>
      </c>
      <c r="P3029" s="8">
        <f>IF(Table1[[#This Row],[Số còn phải thu ĐK]]&lt;&gt;0,0,IF(Table1[[#This Row],[Phân loại]]="Bán hàng",Table1[[#This Row],[Tổng giá trị]],-Table1[[#This Row],[Tổng giá trị]]))</f>
        <v>2177818</v>
      </c>
      <c r="Q3029" s="278">
        <f t="shared" ref="Q3029:Q3031" si="613">IF(M3029&lt;&gt;"",IF(O3029&lt;&gt;0,O3029,P3029),0)</f>
        <v>2177818</v>
      </c>
      <c r="R3029" s="8">
        <f>Table1[[#This Row],[Số còn phải thu ĐK]]+Table1[[#This Row],[Giá Trị HD sau CK]]-Table1[[#This Row],[Số tiền đã thu]]</f>
        <v>0</v>
      </c>
      <c r="S3029" s="7">
        <f>IF(Table1[[#This Row],[Ngày hóa đơn]]&lt;&gt;"",Table1[[#This Row],[Ngày hóa đơn]],Table1[[#This Row],[Ngày hạch toán]])</f>
        <v>45845</v>
      </c>
      <c r="T3029" s="8">
        <v>30</v>
      </c>
      <c r="U3029" s="7">
        <f>IF(Table1[[#This Row],[Ngày tính CN]]="","",S3029+T3029)</f>
        <v>45875</v>
      </c>
      <c r="V3029" s="71">
        <f ca="1">IF(Table1[[#This Row],[Hạn thanh toán]]="","",IF((U3029-NOW())&lt;0,0,(U3029-NOW())))</f>
        <v>0</v>
      </c>
      <c r="W3029" s="278"/>
      <c r="X3029" s="278" t="str">
        <f t="shared" ref="X3029:X3031" ca="1" si="614">IF(OR($U3029="",$R3029=0),"",IF((U$4-NOW())&lt;0,-($U3029-NOW()),0))</f>
        <v/>
      </c>
      <c r="Y3029" s="3" t="str">
        <f t="shared" ref="Y3029:Y3031" si="615">IF(R3029=0,"Đã thanh toán",IF(X3029="","",IF(X3029&lt;=0,"Chưa đến hạn thanh toán",IF(X3029&lt;=30,"Nợ quá hạn 30 ngày",IF(X3029&lt;=60,"Nợ quá hạn từ 30 ngày đến 60 ngày",IF(X3029&lt;=90,"Nợ quá hạn từ 60 ngày đến 90 ngày",IF(X3029&lt;=120,"Nợ quá hạn từ 90 ngày đến 120 ngày","Nợ quá hạn hơn 120 ngày có khả năng mất thanh toán")))))))</f>
        <v>Đã thanh toán</v>
      </c>
      <c r="Z3029" s="250">
        <f>Table1[[#This Row],[Hạn thanh toán]]</f>
        <v>45875</v>
      </c>
      <c r="AA3029" s="250">
        <f>Table1[[#This Row],[Ngày Thanh toán]]</f>
        <v>45894</v>
      </c>
      <c r="AD3029" s="3" t="str">
        <f>IF(Table1[[#This Row],[Mã khách hàng]]="","",VLOOKUP($A3029,Ma_KH!$A:$Q,Ma_KH!O$1,0))</f>
        <v>BRG - FUJIMART</v>
      </c>
      <c r="AE3029" s="3" t="str">
        <f>IF(Table1[[#This Row],[Mã khách hàng]]="","",VLOOKUP($A3029,Ma_KH!$A:$Q,Ma_KH!P$1,0))</f>
        <v>CÔNG TY TNHH BÁN LẺ FUJIMART VIỆT NAM</v>
      </c>
      <c r="AF3029" s="3" t="str">
        <f>VLOOKUP(A3029,Ma_KH!A:Q,Ma_KH!J$1,0)</f>
        <v>Vũ Anh Tuấn</v>
      </c>
    </row>
    <row r="3030" spans="1:32">
      <c r="A3030" s="242" t="s">
        <v>184</v>
      </c>
      <c r="B3030" s="242" t="s">
        <v>5155</v>
      </c>
      <c r="C3030" s="88">
        <v>45845</v>
      </c>
      <c r="D3030" s="89" t="s">
        <v>19877</v>
      </c>
      <c r="E3030" s="318">
        <v>45845</v>
      </c>
      <c r="F3030" s="242" t="s">
        <v>20837</v>
      </c>
      <c r="G3030" s="242" t="s">
        <v>5184</v>
      </c>
      <c r="H3030" s="241">
        <v>1449102</v>
      </c>
      <c r="I3030" s="241">
        <v>0</v>
      </c>
      <c r="J3030" s="241">
        <v>115928</v>
      </c>
      <c r="K3030" s="241">
        <v>1565030</v>
      </c>
      <c r="L3030" s="8" t="s">
        <v>24</v>
      </c>
      <c r="M3030" s="21">
        <v>45894</v>
      </c>
      <c r="O3030" s="278">
        <f>IF(Table1[[#This Row],[Phân loại]]="Tồn đầu kỳ",Table1[[#This Row],[Tổng giá trị]],0)</f>
        <v>0</v>
      </c>
      <c r="P3030" s="8">
        <f>IF(Table1[[#This Row],[Số còn phải thu ĐK]]&lt;&gt;0,0,IF(Table1[[#This Row],[Phân loại]]="Bán hàng",Table1[[#This Row],[Tổng giá trị]],-Table1[[#This Row],[Tổng giá trị]]))</f>
        <v>1565030</v>
      </c>
      <c r="Q3030" s="278">
        <f t="shared" si="613"/>
        <v>1565030</v>
      </c>
      <c r="R3030" s="8">
        <f>Table1[[#This Row],[Số còn phải thu ĐK]]+Table1[[#This Row],[Giá Trị HD sau CK]]-Table1[[#This Row],[Số tiền đã thu]]</f>
        <v>0</v>
      </c>
      <c r="S3030" s="7">
        <f>IF(Table1[[#This Row],[Ngày hóa đơn]]&lt;&gt;"",Table1[[#This Row],[Ngày hóa đơn]],Table1[[#This Row],[Ngày hạch toán]])</f>
        <v>45845</v>
      </c>
      <c r="T3030" s="8">
        <v>30</v>
      </c>
      <c r="U3030" s="7">
        <f>IF(Table1[[#This Row],[Ngày tính CN]]="","",S3030+T3030)</f>
        <v>45875</v>
      </c>
      <c r="V3030" s="71">
        <f ca="1">IF(Table1[[#This Row],[Hạn thanh toán]]="","",IF((U3030-NOW())&lt;0,0,(U3030-NOW())))</f>
        <v>0</v>
      </c>
      <c r="W3030" s="278"/>
      <c r="X3030" s="278" t="str">
        <f t="shared" ca="1" si="614"/>
        <v/>
      </c>
      <c r="Y3030" s="3" t="str">
        <f t="shared" si="615"/>
        <v>Đã thanh toán</v>
      </c>
      <c r="Z3030" s="250">
        <f>Table1[[#This Row],[Hạn thanh toán]]</f>
        <v>45875</v>
      </c>
      <c r="AA3030" s="250">
        <f>Table1[[#This Row],[Ngày Thanh toán]]</f>
        <v>45894</v>
      </c>
      <c r="AD3030" s="3" t="str">
        <f>IF(Table1[[#This Row],[Mã khách hàng]]="","",VLOOKUP($A3030,Ma_KH!$A:$Q,Ma_KH!O$1,0))</f>
        <v>BRG - FUJIMART</v>
      </c>
      <c r="AE3030" s="3" t="str">
        <f>IF(Table1[[#This Row],[Mã khách hàng]]="","",VLOOKUP($A3030,Ma_KH!$A:$Q,Ma_KH!P$1,0))</f>
        <v>CÔNG TY TNHH BÁN LẺ FUJIMART VIỆT NAM</v>
      </c>
      <c r="AF3030" s="3" t="str">
        <f>VLOOKUP(A3030,Ma_KH!A:Q,Ma_KH!J$1,0)</f>
        <v>Vũ Anh Tuấn</v>
      </c>
    </row>
    <row r="3031" spans="1:32">
      <c r="A3031" s="242" t="s">
        <v>184</v>
      </c>
      <c r="B3031" s="242" t="s">
        <v>5155</v>
      </c>
      <c r="C3031" s="90">
        <v>45845</v>
      </c>
      <c r="D3031" s="91" t="s">
        <v>19878</v>
      </c>
      <c r="E3031" s="318">
        <v>45845</v>
      </c>
      <c r="F3031" s="242" t="s">
        <v>20838</v>
      </c>
      <c r="G3031" s="242" t="s">
        <v>5210</v>
      </c>
      <c r="H3031" s="241">
        <v>592950</v>
      </c>
      <c r="I3031" s="241">
        <v>0</v>
      </c>
      <c r="J3031" s="241">
        <v>47436</v>
      </c>
      <c r="K3031" s="241">
        <v>640386</v>
      </c>
      <c r="L3031" s="8" t="s">
        <v>24</v>
      </c>
      <c r="M3031" s="21">
        <v>45894</v>
      </c>
      <c r="O3031" s="278">
        <f>IF(Table1[[#This Row],[Phân loại]]="Tồn đầu kỳ",Table1[[#This Row],[Tổng giá trị]],0)</f>
        <v>0</v>
      </c>
      <c r="P3031" s="8">
        <f>IF(Table1[[#This Row],[Số còn phải thu ĐK]]&lt;&gt;0,0,IF(Table1[[#This Row],[Phân loại]]="Bán hàng",Table1[[#This Row],[Tổng giá trị]],-Table1[[#This Row],[Tổng giá trị]]))</f>
        <v>640386</v>
      </c>
      <c r="Q3031" s="278">
        <f t="shared" si="613"/>
        <v>640386</v>
      </c>
      <c r="R3031" s="8">
        <f>Table1[[#This Row],[Số còn phải thu ĐK]]+Table1[[#This Row],[Giá Trị HD sau CK]]-Table1[[#This Row],[Số tiền đã thu]]</f>
        <v>0</v>
      </c>
      <c r="S3031" s="7">
        <f>IF(Table1[[#This Row],[Ngày hóa đơn]]&lt;&gt;"",Table1[[#This Row],[Ngày hóa đơn]],Table1[[#This Row],[Ngày hạch toán]])</f>
        <v>45845</v>
      </c>
      <c r="T3031" s="8">
        <v>30</v>
      </c>
      <c r="U3031" s="7">
        <f>IF(Table1[[#This Row],[Ngày tính CN]]="","",S3031+T3031)</f>
        <v>45875</v>
      </c>
      <c r="V3031" s="71">
        <f ca="1">IF(Table1[[#This Row],[Hạn thanh toán]]="","",IF((U3031-NOW())&lt;0,0,(U3031-NOW())))</f>
        <v>0</v>
      </c>
      <c r="W3031" s="278"/>
      <c r="X3031" s="278" t="str">
        <f t="shared" ca="1" si="614"/>
        <v/>
      </c>
      <c r="Y3031" s="3" t="str">
        <f t="shared" si="615"/>
        <v>Đã thanh toán</v>
      </c>
      <c r="Z3031" s="250">
        <f>Table1[[#This Row],[Hạn thanh toán]]</f>
        <v>45875</v>
      </c>
      <c r="AA3031" s="250">
        <f>Table1[[#This Row],[Ngày Thanh toán]]</f>
        <v>45894</v>
      </c>
      <c r="AD3031" s="3" t="str">
        <f>IF(Table1[[#This Row],[Mã khách hàng]]="","",VLOOKUP($A3031,Ma_KH!$A:$Q,Ma_KH!O$1,0))</f>
        <v>BRG - FUJIMART</v>
      </c>
      <c r="AE3031" s="3" t="str">
        <f>IF(Table1[[#This Row],[Mã khách hàng]]="","",VLOOKUP($A3031,Ma_KH!$A:$Q,Ma_KH!P$1,0))</f>
        <v>CÔNG TY TNHH BÁN LẺ FUJIMART VIỆT NAM</v>
      </c>
      <c r="AF3031" s="3" t="str">
        <f>VLOOKUP(A3031,Ma_KH!A:Q,Ma_KH!J$1,0)</f>
        <v>Vũ Anh Tuấn</v>
      </c>
    </row>
    <row r="3032" spans="1:32">
      <c r="A3032" s="242" t="s">
        <v>184</v>
      </c>
      <c r="B3032" s="242" t="s">
        <v>5155</v>
      </c>
      <c r="C3032" s="90">
        <v>45845</v>
      </c>
      <c r="D3032" s="91" t="s">
        <v>19879</v>
      </c>
      <c r="E3032" s="318">
        <v>45845</v>
      </c>
      <c r="F3032" s="242" t="s">
        <v>20839</v>
      </c>
      <c r="G3032" s="242" t="s">
        <v>5218</v>
      </c>
      <c r="H3032" s="241">
        <v>2027920</v>
      </c>
      <c r="I3032" s="241">
        <v>0</v>
      </c>
      <c r="J3032" s="241">
        <v>162234</v>
      </c>
      <c r="K3032" s="241">
        <v>2190154</v>
      </c>
      <c r="L3032" s="8" t="s">
        <v>24</v>
      </c>
      <c r="M3032" s="21">
        <v>45894</v>
      </c>
      <c r="O3032" s="278">
        <f>IF(Table1[[#This Row],[Phân loại]]="Tồn đầu kỳ",Table1[[#This Row],[Tổng giá trị]],0)</f>
        <v>0</v>
      </c>
      <c r="P3032" s="8">
        <f>IF(Table1[[#This Row],[Số còn phải thu ĐK]]&lt;&gt;0,0,IF(Table1[[#This Row],[Phân loại]]="Bán hàng",Table1[[#This Row],[Tổng giá trị]],-Table1[[#This Row],[Tổng giá trị]]))</f>
        <v>2190154</v>
      </c>
      <c r="Q3032" s="278">
        <f>IF(M3032&lt;&gt;"",IF(O3032&lt;&gt;0,O3032,P3032),0)</f>
        <v>2190154</v>
      </c>
      <c r="R3032" s="8">
        <f>Table1[[#This Row],[Số còn phải thu ĐK]]+Table1[[#This Row],[Giá Trị HD sau CK]]-Table1[[#This Row],[Số tiền đã thu]]</f>
        <v>0</v>
      </c>
      <c r="S3032" s="7">
        <f>IF(Table1[[#This Row],[Ngày hóa đơn]]&lt;&gt;"",Table1[[#This Row],[Ngày hóa đơn]],Table1[[#This Row],[Ngày hạch toán]])</f>
        <v>45845</v>
      </c>
      <c r="T3032" s="8">
        <v>30</v>
      </c>
      <c r="U3032" s="7">
        <f>IF(Table1[[#This Row],[Ngày tính CN]]="","",S3032+T3032)</f>
        <v>45875</v>
      </c>
      <c r="V3032" s="71">
        <f ca="1">IF(Table1[[#This Row],[Hạn thanh toán]]="","",IF((U3032-NOW())&lt;0,0,(U3032-NOW())))</f>
        <v>0</v>
      </c>
      <c r="W3032" s="278"/>
      <c r="X3032" s="278" t="str">
        <f ca="1">IF(OR($U3032="",$R3032=0),"",IF((U$4-NOW())&lt;0,-($U3032-NOW()),0))</f>
        <v/>
      </c>
      <c r="Y3032" s="3" t="str">
        <f>IF(R3032=0,"Đã thanh toán",IF(X3032="","",IF(X3032&lt;=0,"Chưa đến hạn thanh toán",IF(X3032&lt;=30,"Nợ quá hạn 30 ngày",IF(X3032&lt;=60,"Nợ quá hạn từ 30 ngày đến 60 ngày",IF(X3032&lt;=90,"Nợ quá hạn từ 60 ngày đến 90 ngày",IF(X3032&lt;=120,"Nợ quá hạn từ 90 ngày đến 120 ngày","Nợ quá hạn hơn 120 ngày có khả năng mất thanh toán")))))))</f>
        <v>Đã thanh toán</v>
      </c>
      <c r="Z3032" s="250">
        <f>Table1[[#This Row],[Hạn thanh toán]]</f>
        <v>45875</v>
      </c>
      <c r="AA3032" s="250">
        <f>Table1[[#This Row],[Ngày Thanh toán]]</f>
        <v>45894</v>
      </c>
      <c r="AD3032" s="3" t="str">
        <f>IF(Table1[[#This Row],[Mã khách hàng]]="","",VLOOKUP($A3032,Ma_KH!$A:$Q,Ma_KH!O$1,0))</f>
        <v>BRG - FUJIMART</v>
      </c>
      <c r="AE3032" s="3" t="str">
        <f>IF(Table1[[#This Row],[Mã khách hàng]]="","",VLOOKUP($A3032,Ma_KH!$A:$Q,Ma_KH!P$1,0))</f>
        <v>CÔNG TY TNHH BÁN LẺ FUJIMART VIỆT NAM</v>
      </c>
      <c r="AF3032" s="3" t="str">
        <f>VLOOKUP(A3032,Ma_KH!A:Q,Ma_KH!J$1,0)</f>
        <v>Vũ Anh Tuấn</v>
      </c>
    </row>
    <row r="3033" spans="1:32">
      <c r="A3033" s="242" t="s">
        <v>184</v>
      </c>
      <c r="B3033" s="242" t="s">
        <v>5155</v>
      </c>
      <c r="C3033" s="90">
        <v>45845</v>
      </c>
      <c r="D3033" s="91" t="s">
        <v>19880</v>
      </c>
      <c r="E3033" s="318">
        <v>45845</v>
      </c>
      <c r="F3033" s="242" t="s">
        <v>20840</v>
      </c>
      <c r="G3033" s="242" t="s">
        <v>5326</v>
      </c>
      <c r="H3033" s="241">
        <v>1107925</v>
      </c>
      <c r="I3033" s="241">
        <v>0</v>
      </c>
      <c r="J3033" s="241">
        <v>88634</v>
      </c>
      <c r="K3033" s="241">
        <v>1196559</v>
      </c>
      <c r="L3033" s="8" t="s">
        <v>24</v>
      </c>
      <c r="M3033" s="21">
        <v>45894</v>
      </c>
      <c r="O3033" s="278">
        <f>IF(Table1[[#This Row],[Phân loại]]="Tồn đầu kỳ",Table1[[#This Row],[Tổng giá trị]],0)</f>
        <v>0</v>
      </c>
      <c r="P3033" s="8">
        <f>IF(Table1[[#This Row],[Số còn phải thu ĐK]]&lt;&gt;0,0,IF(Table1[[#This Row],[Phân loại]]="Bán hàng",Table1[[#This Row],[Tổng giá trị]],-Table1[[#This Row],[Tổng giá trị]]))</f>
        <v>1196559</v>
      </c>
      <c r="Q3033" s="278">
        <f>IF(M3033&lt;&gt;"",IF(O3033&lt;&gt;0,O3033,P3033),0)</f>
        <v>1196559</v>
      </c>
      <c r="R3033" s="8">
        <f>Table1[[#This Row],[Số còn phải thu ĐK]]+Table1[[#This Row],[Giá Trị HD sau CK]]-Table1[[#This Row],[Số tiền đã thu]]</f>
        <v>0</v>
      </c>
      <c r="S3033" s="7">
        <f>IF(Table1[[#This Row],[Ngày hóa đơn]]&lt;&gt;"",Table1[[#This Row],[Ngày hóa đơn]],Table1[[#This Row],[Ngày hạch toán]])</f>
        <v>45845</v>
      </c>
      <c r="T3033" s="8">
        <v>30</v>
      </c>
      <c r="U3033" s="7">
        <f>IF(Table1[[#This Row],[Ngày tính CN]]="","",S3033+T3033)</f>
        <v>45875</v>
      </c>
      <c r="V3033" s="71">
        <f ca="1">IF(Table1[[#This Row],[Hạn thanh toán]]="","",IF((U3033-NOW())&lt;0,0,(U3033-NOW())))</f>
        <v>0</v>
      </c>
      <c r="W3033" s="278"/>
      <c r="X3033" s="278" t="str">
        <f ca="1">IF(OR($U3033="",$R3033=0),"",IF((U$4-NOW())&lt;0,-($U3033-NOW()),0))</f>
        <v/>
      </c>
      <c r="Y3033" s="3" t="str">
        <f>IF(R3033=0,"Đã thanh toán",IF(X3033="","",IF(X3033&lt;=0,"Chưa đến hạn thanh toán",IF(X3033&lt;=30,"Nợ quá hạn 30 ngày",IF(X3033&lt;=60,"Nợ quá hạn từ 30 ngày đến 60 ngày",IF(X3033&lt;=90,"Nợ quá hạn từ 60 ngày đến 90 ngày",IF(X3033&lt;=120,"Nợ quá hạn từ 90 ngày đến 120 ngày","Nợ quá hạn hơn 120 ngày có khả năng mất thanh toán")))))))</f>
        <v>Đã thanh toán</v>
      </c>
      <c r="Z3033" s="250">
        <f>Table1[[#This Row],[Hạn thanh toán]]</f>
        <v>45875</v>
      </c>
      <c r="AA3033" s="250">
        <f>Table1[[#This Row],[Ngày Thanh toán]]</f>
        <v>45894</v>
      </c>
      <c r="AD3033" s="3" t="str">
        <f>IF(Table1[[#This Row],[Mã khách hàng]]="","",VLOOKUP($A3033,Ma_KH!$A:$Q,Ma_KH!O$1,0))</f>
        <v>BRG - FUJIMART</v>
      </c>
      <c r="AE3033" s="3" t="str">
        <f>IF(Table1[[#This Row],[Mã khách hàng]]="","",VLOOKUP($A3033,Ma_KH!$A:$Q,Ma_KH!P$1,0))</f>
        <v>CÔNG TY TNHH BÁN LẺ FUJIMART VIỆT NAM</v>
      </c>
      <c r="AF3033" s="3" t="str">
        <f>VLOOKUP(A3033,Ma_KH!A:Q,Ma_KH!J$1,0)</f>
        <v>Vũ Anh Tuấn</v>
      </c>
    </row>
    <row r="3034" spans="1:32">
      <c r="A3034" s="242" t="s">
        <v>184</v>
      </c>
      <c r="B3034" s="242" t="s">
        <v>5155</v>
      </c>
      <c r="C3034" s="90">
        <v>45846</v>
      </c>
      <c r="D3034" s="91" t="s">
        <v>19881</v>
      </c>
      <c r="E3034" s="318">
        <v>45846</v>
      </c>
      <c r="F3034" s="242" t="s">
        <v>20841</v>
      </c>
      <c r="G3034" s="242" t="s">
        <v>5339</v>
      </c>
      <c r="H3034" s="241">
        <v>1041345</v>
      </c>
      <c r="I3034" s="241">
        <v>0</v>
      </c>
      <c r="J3034" s="241">
        <v>83308</v>
      </c>
      <c r="K3034" s="241">
        <v>1124653</v>
      </c>
      <c r="L3034" s="8" t="s">
        <v>24</v>
      </c>
      <c r="M3034" s="21">
        <v>45894</v>
      </c>
      <c r="O3034" s="278">
        <f>IF(Table1[[#This Row],[Phân loại]]="Tồn đầu kỳ",Table1[[#This Row],[Tổng giá trị]],0)</f>
        <v>0</v>
      </c>
      <c r="P3034" s="8">
        <f>IF(Table1[[#This Row],[Số còn phải thu ĐK]]&lt;&gt;0,0,IF(Table1[[#This Row],[Phân loại]]="Bán hàng",Table1[[#This Row],[Tổng giá trị]],-Table1[[#This Row],[Tổng giá trị]]))</f>
        <v>1124653</v>
      </c>
      <c r="Q3034" s="278">
        <f>IF(M3034&lt;&gt;"",IF(O3034&lt;&gt;0,O3034,P3034),0)</f>
        <v>1124653</v>
      </c>
      <c r="R3034" s="8">
        <f>Table1[[#This Row],[Số còn phải thu ĐK]]+Table1[[#This Row],[Giá Trị HD sau CK]]-Table1[[#This Row],[Số tiền đã thu]]</f>
        <v>0</v>
      </c>
      <c r="S3034" s="7">
        <f>IF(Table1[[#This Row],[Ngày hóa đơn]]&lt;&gt;"",Table1[[#This Row],[Ngày hóa đơn]],Table1[[#This Row],[Ngày hạch toán]])</f>
        <v>45846</v>
      </c>
      <c r="T3034" s="8">
        <v>30</v>
      </c>
      <c r="U3034" s="7">
        <f>IF(Table1[[#This Row],[Ngày tính CN]]="","",S3034+T3034)</f>
        <v>45876</v>
      </c>
      <c r="V3034" s="71">
        <f ca="1">IF(Table1[[#This Row],[Hạn thanh toán]]="","",IF((U3034-NOW())&lt;0,0,(U3034-NOW())))</f>
        <v>0</v>
      </c>
      <c r="W3034" s="278"/>
      <c r="X3034" s="278" t="str">
        <f ca="1">IF(OR($U3034="",$R3034=0),"",IF((U$4-NOW())&lt;0,-($U3034-NOW()),0))</f>
        <v/>
      </c>
      <c r="Y3034" s="3" t="str">
        <f>IF(R3034=0,"Đã thanh toán",IF(X3034="","",IF(X3034&lt;=0,"Chưa đến hạn thanh toán",IF(X3034&lt;=30,"Nợ quá hạn 30 ngày",IF(X3034&lt;=60,"Nợ quá hạn từ 30 ngày đến 60 ngày",IF(X3034&lt;=90,"Nợ quá hạn từ 60 ngày đến 90 ngày",IF(X3034&lt;=120,"Nợ quá hạn từ 90 ngày đến 120 ngày","Nợ quá hạn hơn 120 ngày có khả năng mất thanh toán")))))))</f>
        <v>Đã thanh toán</v>
      </c>
      <c r="Z3034" s="250">
        <f>Table1[[#This Row],[Hạn thanh toán]]</f>
        <v>45876</v>
      </c>
      <c r="AA3034" s="250">
        <f>Table1[[#This Row],[Ngày Thanh toán]]</f>
        <v>45894</v>
      </c>
      <c r="AD3034" s="3" t="str">
        <f>IF(Table1[[#This Row],[Mã khách hàng]]="","",VLOOKUP($A3034,Ma_KH!$A:$Q,Ma_KH!O$1,0))</f>
        <v>BRG - FUJIMART</v>
      </c>
      <c r="AE3034" s="3" t="str">
        <f>IF(Table1[[#This Row],[Mã khách hàng]]="","",VLOOKUP($A3034,Ma_KH!$A:$Q,Ma_KH!P$1,0))</f>
        <v>CÔNG TY TNHH BÁN LẺ FUJIMART VIỆT NAM</v>
      </c>
      <c r="AF3034" s="3" t="str">
        <f>VLOOKUP(A3034,Ma_KH!A:Q,Ma_KH!J$1,0)</f>
        <v>Vũ Anh Tuấn</v>
      </c>
    </row>
    <row r="3035" spans="1:32">
      <c r="A3035" s="242" t="s">
        <v>184</v>
      </c>
      <c r="B3035" s="242" t="s">
        <v>5155</v>
      </c>
      <c r="C3035" s="90">
        <v>45847</v>
      </c>
      <c r="D3035" s="91" t="s">
        <v>19882</v>
      </c>
      <c r="E3035" s="318">
        <v>45847</v>
      </c>
      <c r="F3035" s="242" t="s">
        <v>20842</v>
      </c>
      <c r="G3035" s="242" t="s">
        <v>5190</v>
      </c>
      <c r="H3035" s="241">
        <v>1205109</v>
      </c>
      <c r="I3035" s="241">
        <v>0</v>
      </c>
      <c r="J3035" s="241">
        <v>96409</v>
      </c>
      <c r="K3035" s="241">
        <v>1301518</v>
      </c>
      <c r="L3035" s="8" t="s">
        <v>24</v>
      </c>
      <c r="M3035" s="21">
        <v>45894</v>
      </c>
      <c r="O3035" s="278">
        <f>IF(Table1[[#This Row],[Phân loại]]="Tồn đầu kỳ",Table1[[#This Row],[Tổng giá trị]],0)</f>
        <v>0</v>
      </c>
      <c r="P3035" s="8">
        <f>IF(Table1[[#This Row],[Số còn phải thu ĐK]]&lt;&gt;0,0,IF(Table1[[#This Row],[Phân loại]]="Bán hàng",Table1[[#This Row],[Tổng giá trị]],-Table1[[#This Row],[Tổng giá trị]]))</f>
        <v>1301518</v>
      </c>
      <c r="Q3035" s="278">
        <f>IF(M3035&lt;&gt;"",IF(O3035&lt;&gt;0,O3035,P3035),0)</f>
        <v>1301518</v>
      </c>
      <c r="R3035" s="8">
        <f>Table1[[#This Row],[Số còn phải thu ĐK]]+Table1[[#This Row],[Giá Trị HD sau CK]]-Table1[[#This Row],[Số tiền đã thu]]</f>
        <v>0</v>
      </c>
      <c r="S3035" s="7">
        <f>IF(Table1[[#This Row],[Ngày hóa đơn]]&lt;&gt;"",Table1[[#This Row],[Ngày hóa đơn]],Table1[[#This Row],[Ngày hạch toán]])</f>
        <v>45847</v>
      </c>
      <c r="T3035" s="8">
        <v>30</v>
      </c>
      <c r="U3035" s="7">
        <f>IF(Table1[[#This Row],[Ngày tính CN]]="","",S3035+T3035)</f>
        <v>45877</v>
      </c>
      <c r="V3035" s="71">
        <f ca="1">IF(Table1[[#This Row],[Hạn thanh toán]]="","",IF((U3035-NOW())&lt;0,0,(U3035-NOW())))</f>
        <v>0</v>
      </c>
      <c r="W3035" s="278"/>
      <c r="X3035" s="278" t="str">
        <f ca="1">IF(OR($U3035="",$R3035=0),"",IF((U$4-NOW())&lt;0,-($U3035-NOW()),0))</f>
        <v/>
      </c>
      <c r="Y3035" s="3" t="str">
        <f>IF(R3035=0,"Đã thanh toán",IF(X3035="","",IF(X3035&lt;=0,"Chưa đến hạn thanh toán",IF(X3035&lt;=30,"Nợ quá hạn 30 ngày",IF(X3035&lt;=60,"Nợ quá hạn từ 30 ngày đến 60 ngày",IF(X3035&lt;=90,"Nợ quá hạn từ 60 ngày đến 90 ngày",IF(X3035&lt;=120,"Nợ quá hạn từ 90 ngày đến 120 ngày","Nợ quá hạn hơn 120 ngày có khả năng mất thanh toán")))))))</f>
        <v>Đã thanh toán</v>
      </c>
      <c r="Z3035" s="250">
        <f>Table1[[#This Row],[Hạn thanh toán]]</f>
        <v>45877</v>
      </c>
      <c r="AA3035" s="250">
        <f>Table1[[#This Row],[Ngày Thanh toán]]</f>
        <v>45894</v>
      </c>
      <c r="AD3035" s="3" t="str">
        <f>IF(Table1[[#This Row],[Mã khách hàng]]="","",VLOOKUP($A3035,Ma_KH!$A:$Q,Ma_KH!O$1,0))</f>
        <v>BRG - FUJIMART</v>
      </c>
      <c r="AE3035" s="3" t="str">
        <f>IF(Table1[[#This Row],[Mã khách hàng]]="","",VLOOKUP($A3035,Ma_KH!$A:$Q,Ma_KH!P$1,0))</f>
        <v>CÔNG TY TNHH BÁN LẺ FUJIMART VIỆT NAM</v>
      </c>
      <c r="AF3035" s="3" t="str">
        <f>VLOOKUP(A3035,Ma_KH!A:Q,Ma_KH!J$1,0)</f>
        <v>Vũ Anh Tuấn</v>
      </c>
    </row>
    <row r="3036" spans="1:32">
      <c r="A3036" s="242" t="s">
        <v>184</v>
      </c>
      <c r="B3036" s="242" t="s">
        <v>5155</v>
      </c>
      <c r="C3036" s="90">
        <v>45847</v>
      </c>
      <c r="D3036" s="91" t="s">
        <v>19883</v>
      </c>
      <c r="E3036" s="318">
        <v>45847</v>
      </c>
      <c r="F3036" s="242" t="s">
        <v>20843</v>
      </c>
      <c r="G3036" s="242" t="s">
        <v>5243</v>
      </c>
      <c r="H3036" s="241">
        <v>599284</v>
      </c>
      <c r="I3036" s="241">
        <v>0</v>
      </c>
      <c r="J3036" s="241">
        <v>47943</v>
      </c>
      <c r="K3036" s="241">
        <v>647227</v>
      </c>
      <c r="L3036" s="8" t="s">
        <v>24</v>
      </c>
      <c r="M3036" s="21">
        <v>45894</v>
      </c>
      <c r="O3036" s="278">
        <f>IF(Table1[[#This Row],[Phân loại]]="Tồn đầu kỳ",Table1[[#This Row],[Tổng giá trị]],0)</f>
        <v>0</v>
      </c>
      <c r="P3036" s="8">
        <f>IF(Table1[[#This Row],[Số còn phải thu ĐK]]&lt;&gt;0,0,IF(Table1[[#This Row],[Phân loại]]="Bán hàng",Table1[[#This Row],[Tổng giá trị]],-Table1[[#This Row],[Tổng giá trị]]))</f>
        <v>647227</v>
      </c>
      <c r="Q3036" s="278">
        <f>IF(M3036&lt;&gt;"",IF(O3036&lt;&gt;0,O3036,P3036),0)</f>
        <v>647227</v>
      </c>
      <c r="R3036" s="8">
        <f>Table1[[#This Row],[Số còn phải thu ĐK]]+Table1[[#This Row],[Giá Trị HD sau CK]]-Table1[[#This Row],[Số tiền đã thu]]</f>
        <v>0</v>
      </c>
      <c r="S3036" s="7">
        <f>IF(Table1[[#This Row],[Ngày hóa đơn]]&lt;&gt;"",Table1[[#This Row],[Ngày hóa đơn]],Table1[[#This Row],[Ngày hạch toán]])</f>
        <v>45847</v>
      </c>
      <c r="T3036" s="8">
        <v>30</v>
      </c>
      <c r="U3036" s="7">
        <f>IF(Table1[[#This Row],[Ngày tính CN]]="","",S3036+T3036)</f>
        <v>45877</v>
      </c>
      <c r="V3036" s="71">
        <f ca="1">IF(Table1[[#This Row],[Hạn thanh toán]]="","",IF((U3036-NOW())&lt;0,0,(U3036-NOW())))</f>
        <v>0</v>
      </c>
      <c r="W3036" s="278"/>
      <c r="X3036" s="278" t="str">
        <f ca="1">IF(OR($U3036="",$R3036=0),"",IF((U$4-NOW())&lt;0,-($U3036-NOW()),0))</f>
        <v/>
      </c>
      <c r="Y3036" s="3" t="str">
        <f>IF(R3036=0,"Đã thanh toán",IF(X3036="","",IF(X3036&lt;=0,"Chưa đến hạn thanh toán",IF(X3036&lt;=30,"Nợ quá hạn 30 ngày",IF(X3036&lt;=60,"Nợ quá hạn từ 30 ngày đến 60 ngày",IF(X3036&lt;=90,"Nợ quá hạn từ 60 ngày đến 90 ngày",IF(X3036&lt;=120,"Nợ quá hạn từ 90 ngày đến 120 ngày","Nợ quá hạn hơn 120 ngày có khả năng mất thanh toán")))))))</f>
        <v>Đã thanh toán</v>
      </c>
      <c r="Z3036" s="250">
        <f>Table1[[#This Row],[Hạn thanh toán]]</f>
        <v>45877</v>
      </c>
      <c r="AA3036" s="250">
        <f>Table1[[#This Row],[Ngày Thanh toán]]</f>
        <v>45894</v>
      </c>
      <c r="AD3036" s="3" t="str">
        <f>IF(Table1[[#This Row],[Mã khách hàng]]="","",VLOOKUP($A3036,Ma_KH!$A:$Q,Ma_KH!O$1,0))</f>
        <v>BRG - FUJIMART</v>
      </c>
      <c r="AE3036" s="3" t="str">
        <f>IF(Table1[[#This Row],[Mã khách hàng]]="","",VLOOKUP($A3036,Ma_KH!$A:$Q,Ma_KH!P$1,0))</f>
        <v>CÔNG TY TNHH BÁN LẺ FUJIMART VIỆT NAM</v>
      </c>
      <c r="AF3036" s="3" t="str">
        <f>VLOOKUP(A3036,Ma_KH!A:Q,Ma_KH!J$1,0)</f>
        <v>Vũ Anh Tuấn</v>
      </c>
    </row>
    <row r="3037" spans="1:32">
      <c r="A3037" s="242" t="s">
        <v>184</v>
      </c>
      <c r="B3037" s="242" t="s">
        <v>5155</v>
      </c>
      <c r="C3037" s="88">
        <v>45848</v>
      </c>
      <c r="D3037" s="89" t="s">
        <v>19884</v>
      </c>
      <c r="E3037" s="318">
        <v>45848</v>
      </c>
      <c r="F3037" s="242" t="s">
        <v>20844</v>
      </c>
      <c r="G3037" s="242" t="s">
        <v>5345</v>
      </c>
      <c r="H3037" s="241">
        <v>1228764</v>
      </c>
      <c r="I3037" s="241">
        <v>0</v>
      </c>
      <c r="J3037" s="241">
        <v>98301</v>
      </c>
      <c r="K3037" s="241">
        <v>1327065</v>
      </c>
      <c r="L3037" s="8" t="s">
        <v>24</v>
      </c>
      <c r="M3037" s="21">
        <v>45894</v>
      </c>
      <c r="O3037" s="278">
        <f>IF(Table1[[#This Row],[Phân loại]]="Tồn đầu kỳ",Table1[[#This Row],[Tổng giá trị]],0)</f>
        <v>0</v>
      </c>
      <c r="P3037" s="8">
        <f>IF(Table1[[#This Row],[Số còn phải thu ĐK]]&lt;&gt;0,0,IF(Table1[[#This Row],[Phân loại]]="Bán hàng",Table1[[#This Row],[Tổng giá trị]],-Table1[[#This Row],[Tổng giá trị]]))</f>
        <v>1327065</v>
      </c>
      <c r="Q3037" s="278">
        <f t="shared" ref="Q3037:Q3042" si="616">IF(M3037&lt;&gt;"",IF(O3037&lt;&gt;0,O3037,P3037),0)</f>
        <v>1327065</v>
      </c>
      <c r="R3037" s="8">
        <f>Table1[[#This Row],[Số còn phải thu ĐK]]+Table1[[#This Row],[Giá Trị HD sau CK]]-Table1[[#This Row],[Số tiền đã thu]]</f>
        <v>0</v>
      </c>
      <c r="S3037" s="7">
        <f>IF(Table1[[#This Row],[Ngày hóa đơn]]&lt;&gt;"",Table1[[#This Row],[Ngày hóa đơn]],Table1[[#This Row],[Ngày hạch toán]])</f>
        <v>45848</v>
      </c>
      <c r="T3037" s="8">
        <v>30</v>
      </c>
      <c r="U3037" s="7">
        <f>IF(Table1[[#This Row],[Ngày tính CN]]="","",S3037+T3037)</f>
        <v>45878</v>
      </c>
      <c r="V3037" s="71">
        <f ca="1">IF(Table1[[#This Row],[Hạn thanh toán]]="","",IF((U3037-NOW())&lt;0,0,(U3037-NOW())))</f>
        <v>0</v>
      </c>
      <c r="W3037" s="278"/>
      <c r="X3037" s="278" t="str">
        <f t="shared" ref="X3037:X3042" ca="1" si="617">IF(OR($U3037="",$R3037=0),"",IF((U$4-NOW())&lt;0,-($U3037-NOW()),0))</f>
        <v/>
      </c>
      <c r="Y3037" s="3" t="str">
        <f t="shared" ref="Y3037:Y3042" si="618">IF(R3037=0,"Đã thanh toán",IF(X3037="","",IF(X3037&lt;=0,"Chưa đến hạn thanh toán",IF(X3037&lt;=30,"Nợ quá hạn 30 ngày",IF(X3037&lt;=60,"Nợ quá hạn từ 30 ngày đến 60 ngày",IF(X3037&lt;=90,"Nợ quá hạn từ 60 ngày đến 90 ngày",IF(X3037&lt;=120,"Nợ quá hạn từ 90 ngày đến 120 ngày","Nợ quá hạn hơn 120 ngày có khả năng mất thanh toán")))))))</f>
        <v>Đã thanh toán</v>
      </c>
      <c r="Z3037" s="250">
        <f>Table1[[#This Row],[Hạn thanh toán]]</f>
        <v>45878</v>
      </c>
      <c r="AA3037" s="250">
        <f>Table1[[#This Row],[Ngày Thanh toán]]</f>
        <v>45894</v>
      </c>
      <c r="AD3037" s="3" t="str">
        <f>IF(Table1[[#This Row],[Mã khách hàng]]="","",VLOOKUP($A3037,Ma_KH!$A:$Q,Ma_KH!O$1,0))</f>
        <v>BRG - FUJIMART</v>
      </c>
      <c r="AE3037" s="3" t="str">
        <f>IF(Table1[[#This Row],[Mã khách hàng]]="","",VLOOKUP($A3037,Ma_KH!$A:$Q,Ma_KH!P$1,0))</f>
        <v>CÔNG TY TNHH BÁN LẺ FUJIMART VIỆT NAM</v>
      </c>
      <c r="AF3037" s="3" t="str">
        <f>VLOOKUP(A3037,Ma_KH!A:Q,Ma_KH!J$1,0)</f>
        <v>Vũ Anh Tuấn</v>
      </c>
    </row>
    <row r="3038" spans="1:32">
      <c r="A3038" s="242" t="s">
        <v>184</v>
      </c>
      <c r="B3038" s="242" t="s">
        <v>5155</v>
      </c>
      <c r="C3038" s="88">
        <v>45848</v>
      </c>
      <c r="D3038" s="89" t="s">
        <v>19885</v>
      </c>
      <c r="E3038" s="318">
        <v>45848</v>
      </c>
      <c r="F3038" s="242" t="s">
        <v>20845</v>
      </c>
      <c r="G3038" s="242" t="s">
        <v>5241</v>
      </c>
      <c r="H3038" s="241">
        <v>751395</v>
      </c>
      <c r="I3038" s="241">
        <v>0</v>
      </c>
      <c r="J3038" s="241">
        <v>60112</v>
      </c>
      <c r="K3038" s="241">
        <v>811507</v>
      </c>
      <c r="L3038" s="8" t="s">
        <v>24</v>
      </c>
      <c r="M3038" s="21">
        <v>45894</v>
      </c>
      <c r="O3038" s="278">
        <f>IF(Table1[[#This Row],[Phân loại]]="Tồn đầu kỳ",Table1[[#This Row],[Tổng giá trị]],0)</f>
        <v>0</v>
      </c>
      <c r="P3038" s="8">
        <f>IF(Table1[[#This Row],[Số còn phải thu ĐK]]&lt;&gt;0,0,IF(Table1[[#This Row],[Phân loại]]="Bán hàng",Table1[[#This Row],[Tổng giá trị]],-Table1[[#This Row],[Tổng giá trị]]))</f>
        <v>811507</v>
      </c>
      <c r="Q3038" s="278">
        <f t="shared" si="616"/>
        <v>811507</v>
      </c>
      <c r="R3038" s="8">
        <f>Table1[[#This Row],[Số còn phải thu ĐK]]+Table1[[#This Row],[Giá Trị HD sau CK]]-Table1[[#This Row],[Số tiền đã thu]]</f>
        <v>0</v>
      </c>
      <c r="S3038" s="7">
        <f>IF(Table1[[#This Row],[Ngày hóa đơn]]&lt;&gt;"",Table1[[#This Row],[Ngày hóa đơn]],Table1[[#This Row],[Ngày hạch toán]])</f>
        <v>45848</v>
      </c>
      <c r="T3038" s="8">
        <v>30</v>
      </c>
      <c r="U3038" s="7">
        <f>IF(Table1[[#This Row],[Ngày tính CN]]="","",S3038+T3038)</f>
        <v>45878</v>
      </c>
      <c r="V3038" s="71">
        <f ca="1">IF(Table1[[#This Row],[Hạn thanh toán]]="","",IF((U3038-NOW())&lt;0,0,(U3038-NOW())))</f>
        <v>0</v>
      </c>
      <c r="W3038" s="278"/>
      <c r="X3038" s="278" t="str">
        <f t="shared" ca="1" si="617"/>
        <v/>
      </c>
      <c r="Y3038" s="3" t="str">
        <f t="shared" si="618"/>
        <v>Đã thanh toán</v>
      </c>
      <c r="Z3038" s="250">
        <f>Table1[[#This Row],[Hạn thanh toán]]</f>
        <v>45878</v>
      </c>
      <c r="AA3038" s="250">
        <f>Table1[[#This Row],[Ngày Thanh toán]]</f>
        <v>45894</v>
      </c>
      <c r="AD3038" s="3" t="str">
        <f>IF(Table1[[#This Row],[Mã khách hàng]]="","",VLOOKUP($A3038,Ma_KH!$A:$Q,Ma_KH!O$1,0))</f>
        <v>BRG - FUJIMART</v>
      </c>
      <c r="AE3038" s="3" t="str">
        <f>IF(Table1[[#This Row],[Mã khách hàng]]="","",VLOOKUP($A3038,Ma_KH!$A:$Q,Ma_KH!P$1,0))</f>
        <v>CÔNG TY TNHH BÁN LẺ FUJIMART VIỆT NAM</v>
      </c>
      <c r="AF3038" s="3" t="str">
        <f>VLOOKUP(A3038,Ma_KH!A:Q,Ma_KH!J$1,0)</f>
        <v>Vũ Anh Tuấn</v>
      </c>
    </row>
    <row r="3039" spans="1:32">
      <c r="A3039" s="242" t="s">
        <v>184</v>
      </c>
      <c r="B3039" s="242" t="s">
        <v>5155</v>
      </c>
      <c r="C3039" s="88">
        <v>45848</v>
      </c>
      <c r="D3039" s="89" t="s">
        <v>19886</v>
      </c>
      <c r="E3039" s="318">
        <v>45848</v>
      </c>
      <c r="F3039" s="242" t="s">
        <v>20846</v>
      </c>
      <c r="G3039" s="242" t="s">
        <v>5223</v>
      </c>
      <c r="H3039" s="241">
        <v>1295009</v>
      </c>
      <c r="I3039" s="241">
        <v>0</v>
      </c>
      <c r="J3039" s="241">
        <v>103601</v>
      </c>
      <c r="K3039" s="241">
        <v>1398610</v>
      </c>
      <c r="L3039" s="8" t="s">
        <v>24</v>
      </c>
      <c r="M3039" s="21">
        <v>45894</v>
      </c>
      <c r="O3039" s="278">
        <f>IF(Table1[[#This Row],[Phân loại]]="Tồn đầu kỳ",Table1[[#This Row],[Tổng giá trị]],0)</f>
        <v>0</v>
      </c>
      <c r="P3039" s="8">
        <f>IF(Table1[[#This Row],[Số còn phải thu ĐK]]&lt;&gt;0,0,IF(Table1[[#This Row],[Phân loại]]="Bán hàng",Table1[[#This Row],[Tổng giá trị]],-Table1[[#This Row],[Tổng giá trị]]))</f>
        <v>1398610</v>
      </c>
      <c r="Q3039" s="278">
        <f t="shared" si="616"/>
        <v>1398610</v>
      </c>
      <c r="R3039" s="8">
        <f>Table1[[#This Row],[Số còn phải thu ĐK]]+Table1[[#This Row],[Giá Trị HD sau CK]]-Table1[[#This Row],[Số tiền đã thu]]</f>
        <v>0</v>
      </c>
      <c r="S3039" s="7">
        <f>IF(Table1[[#This Row],[Ngày hóa đơn]]&lt;&gt;"",Table1[[#This Row],[Ngày hóa đơn]],Table1[[#This Row],[Ngày hạch toán]])</f>
        <v>45848</v>
      </c>
      <c r="T3039" s="8">
        <v>30</v>
      </c>
      <c r="U3039" s="7">
        <f>IF(Table1[[#This Row],[Ngày tính CN]]="","",S3039+T3039)</f>
        <v>45878</v>
      </c>
      <c r="V3039" s="71">
        <f ca="1">IF(Table1[[#This Row],[Hạn thanh toán]]="","",IF((U3039-NOW())&lt;0,0,(U3039-NOW())))</f>
        <v>0</v>
      </c>
      <c r="W3039" s="278"/>
      <c r="X3039" s="278" t="str">
        <f t="shared" ca="1" si="617"/>
        <v/>
      </c>
      <c r="Y3039" s="3" t="str">
        <f t="shared" si="618"/>
        <v>Đã thanh toán</v>
      </c>
      <c r="Z3039" s="250">
        <f>Table1[[#This Row],[Hạn thanh toán]]</f>
        <v>45878</v>
      </c>
      <c r="AA3039" s="250">
        <f>Table1[[#This Row],[Ngày Thanh toán]]</f>
        <v>45894</v>
      </c>
      <c r="AD3039" s="3" t="str">
        <f>IF(Table1[[#This Row],[Mã khách hàng]]="","",VLOOKUP($A3039,Ma_KH!$A:$Q,Ma_KH!O$1,0))</f>
        <v>BRG - FUJIMART</v>
      </c>
      <c r="AE3039" s="3" t="str">
        <f>IF(Table1[[#This Row],[Mã khách hàng]]="","",VLOOKUP($A3039,Ma_KH!$A:$Q,Ma_KH!P$1,0))</f>
        <v>CÔNG TY TNHH BÁN LẺ FUJIMART VIỆT NAM</v>
      </c>
      <c r="AF3039" s="3" t="str">
        <f>VLOOKUP(A3039,Ma_KH!A:Q,Ma_KH!J$1,0)</f>
        <v>Vũ Anh Tuấn</v>
      </c>
    </row>
    <row r="3040" spans="1:32">
      <c r="A3040" s="242" t="s">
        <v>184</v>
      </c>
      <c r="B3040" s="242" t="s">
        <v>5155</v>
      </c>
      <c r="C3040" s="88">
        <v>45848</v>
      </c>
      <c r="D3040" s="89" t="s">
        <v>19887</v>
      </c>
      <c r="E3040" s="318">
        <v>45848</v>
      </c>
      <c r="F3040" s="242" t="s">
        <v>20847</v>
      </c>
      <c r="G3040" s="242" t="s">
        <v>5257</v>
      </c>
      <c r="H3040" s="241">
        <v>1175155</v>
      </c>
      <c r="I3040" s="241">
        <v>0</v>
      </c>
      <c r="J3040" s="241">
        <v>94012</v>
      </c>
      <c r="K3040" s="241">
        <v>1269167</v>
      </c>
      <c r="L3040" s="8" t="s">
        <v>24</v>
      </c>
      <c r="M3040" s="21">
        <v>45894</v>
      </c>
      <c r="O3040" s="278">
        <f>IF(Table1[[#This Row],[Phân loại]]="Tồn đầu kỳ",Table1[[#This Row],[Tổng giá trị]],0)</f>
        <v>0</v>
      </c>
      <c r="P3040" s="8">
        <f>IF(Table1[[#This Row],[Số còn phải thu ĐK]]&lt;&gt;0,0,IF(Table1[[#This Row],[Phân loại]]="Bán hàng",Table1[[#This Row],[Tổng giá trị]],-Table1[[#This Row],[Tổng giá trị]]))</f>
        <v>1269167</v>
      </c>
      <c r="Q3040" s="278">
        <f t="shared" si="616"/>
        <v>1269167</v>
      </c>
      <c r="R3040" s="8">
        <f>Table1[[#This Row],[Số còn phải thu ĐK]]+Table1[[#This Row],[Giá Trị HD sau CK]]-Table1[[#This Row],[Số tiền đã thu]]</f>
        <v>0</v>
      </c>
      <c r="S3040" s="7">
        <f>IF(Table1[[#This Row],[Ngày hóa đơn]]&lt;&gt;"",Table1[[#This Row],[Ngày hóa đơn]],Table1[[#This Row],[Ngày hạch toán]])</f>
        <v>45848</v>
      </c>
      <c r="T3040" s="8">
        <v>30</v>
      </c>
      <c r="U3040" s="7">
        <f>IF(Table1[[#This Row],[Ngày tính CN]]="","",S3040+T3040)</f>
        <v>45878</v>
      </c>
      <c r="V3040" s="71">
        <f ca="1">IF(Table1[[#This Row],[Hạn thanh toán]]="","",IF((U3040-NOW())&lt;0,0,(U3040-NOW())))</f>
        <v>0</v>
      </c>
      <c r="W3040" s="278"/>
      <c r="X3040" s="278" t="str">
        <f t="shared" ca="1" si="617"/>
        <v/>
      </c>
      <c r="Y3040" s="3" t="str">
        <f t="shared" si="618"/>
        <v>Đã thanh toán</v>
      </c>
      <c r="Z3040" s="250">
        <f>Table1[[#This Row],[Hạn thanh toán]]</f>
        <v>45878</v>
      </c>
      <c r="AA3040" s="250">
        <f>Table1[[#This Row],[Ngày Thanh toán]]</f>
        <v>45894</v>
      </c>
      <c r="AD3040" s="3" t="str">
        <f>IF(Table1[[#This Row],[Mã khách hàng]]="","",VLOOKUP($A3040,Ma_KH!$A:$Q,Ma_KH!O$1,0))</f>
        <v>BRG - FUJIMART</v>
      </c>
      <c r="AE3040" s="3" t="str">
        <f>IF(Table1[[#This Row],[Mã khách hàng]]="","",VLOOKUP($A3040,Ma_KH!$A:$Q,Ma_KH!P$1,0))</f>
        <v>CÔNG TY TNHH BÁN LẺ FUJIMART VIỆT NAM</v>
      </c>
      <c r="AF3040" s="3" t="str">
        <f>VLOOKUP(A3040,Ma_KH!A:Q,Ma_KH!J$1,0)</f>
        <v>Vũ Anh Tuấn</v>
      </c>
    </row>
    <row r="3041" spans="1:32">
      <c r="A3041" s="242" t="s">
        <v>184</v>
      </c>
      <c r="B3041" s="242" t="s">
        <v>5155</v>
      </c>
      <c r="C3041" s="88">
        <v>45848</v>
      </c>
      <c r="D3041" s="89" t="s">
        <v>19888</v>
      </c>
      <c r="E3041" s="318">
        <v>45848</v>
      </c>
      <c r="F3041" s="242" t="s">
        <v>20848</v>
      </c>
      <c r="G3041" s="242" t="s">
        <v>5228</v>
      </c>
      <c r="H3041" s="241">
        <v>1191106</v>
      </c>
      <c r="I3041" s="241">
        <v>0</v>
      </c>
      <c r="J3041" s="241">
        <v>95288</v>
      </c>
      <c r="K3041" s="241">
        <v>1286394</v>
      </c>
      <c r="L3041" s="8" t="s">
        <v>24</v>
      </c>
      <c r="M3041" s="21">
        <v>45894</v>
      </c>
      <c r="O3041" s="278">
        <f>IF(Table1[[#This Row],[Phân loại]]="Tồn đầu kỳ",Table1[[#This Row],[Tổng giá trị]],0)</f>
        <v>0</v>
      </c>
      <c r="P3041" s="8">
        <f>IF(Table1[[#This Row],[Số còn phải thu ĐK]]&lt;&gt;0,0,IF(Table1[[#This Row],[Phân loại]]="Bán hàng",Table1[[#This Row],[Tổng giá trị]],-Table1[[#This Row],[Tổng giá trị]]))</f>
        <v>1286394</v>
      </c>
      <c r="Q3041" s="278">
        <f t="shared" si="616"/>
        <v>1286394</v>
      </c>
      <c r="R3041" s="8">
        <f>Table1[[#This Row],[Số còn phải thu ĐK]]+Table1[[#This Row],[Giá Trị HD sau CK]]-Table1[[#This Row],[Số tiền đã thu]]</f>
        <v>0</v>
      </c>
      <c r="S3041" s="7">
        <f>IF(Table1[[#This Row],[Ngày hóa đơn]]&lt;&gt;"",Table1[[#This Row],[Ngày hóa đơn]],Table1[[#This Row],[Ngày hạch toán]])</f>
        <v>45848</v>
      </c>
      <c r="T3041" s="8">
        <v>30</v>
      </c>
      <c r="U3041" s="7">
        <f>IF(Table1[[#This Row],[Ngày tính CN]]="","",S3041+T3041)</f>
        <v>45878</v>
      </c>
      <c r="V3041" s="71">
        <f ca="1">IF(Table1[[#This Row],[Hạn thanh toán]]="","",IF((U3041-NOW())&lt;0,0,(U3041-NOW())))</f>
        <v>0</v>
      </c>
      <c r="W3041" s="278"/>
      <c r="X3041" s="278" t="str">
        <f t="shared" ca="1" si="617"/>
        <v/>
      </c>
      <c r="Y3041" s="3" t="str">
        <f t="shared" si="618"/>
        <v>Đã thanh toán</v>
      </c>
      <c r="Z3041" s="250">
        <f>Table1[[#This Row],[Hạn thanh toán]]</f>
        <v>45878</v>
      </c>
      <c r="AA3041" s="250">
        <f>Table1[[#This Row],[Ngày Thanh toán]]</f>
        <v>45894</v>
      </c>
      <c r="AD3041" s="3" t="str">
        <f>IF(Table1[[#This Row],[Mã khách hàng]]="","",VLOOKUP($A3041,Ma_KH!$A:$Q,Ma_KH!O$1,0))</f>
        <v>BRG - FUJIMART</v>
      </c>
      <c r="AE3041" s="3" t="str">
        <f>IF(Table1[[#This Row],[Mã khách hàng]]="","",VLOOKUP($A3041,Ma_KH!$A:$Q,Ma_KH!P$1,0))</f>
        <v>CÔNG TY TNHH BÁN LẺ FUJIMART VIỆT NAM</v>
      </c>
      <c r="AF3041" s="3" t="str">
        <f>VLOOKUP(A3041,Ma_KH!A:Q,Ma_KH!J$1,0)</f>
        <v>Vũ Anh Tuấn</v>
      </c>
    </row>
    <row r="3042" spans="1:32">
      <c r="A3042" s="242" t="s">
        <v>184</v>
      </c>
      <c r="B3042" s="242" t="s">
        <v>5155</v>
      </c>
      <c r="C3042" s="90">
        <v>45848</v>
      </c>
      <c r="D3042" s="91" t="s">
        <v>19889</v>
      </c>
      <c r="E3042" s="318">
        <v>45848</v>
      </c>
      <c r="F3042" s="242" t="s">
        <v>20849</v>
      </c>
      <c r="G3042" s="242" t="s">
        <v>5203</v>
      </c>
      <c r="H3042" s="241">
        <v>448395</v>
      </c>
      <c r="I3042" s="241">
        <v>0</v>
      </c>
      <c r="J3042" s="241">
        <v>35872</v>
      </c>
      <c r="K3042" s="241">
        <v>484267</v>
      </c>
      <c r="L3042" s="8" t="s">
        <v>24</v>
      </c>
      <c r="M3042" s="21">
        <v>45894</v>
      </c>
      <c r="O3042" s="278">
        <f>IF(Table1[[#This Row],[Phân loại]]="Tồn đầu kỳ",Table1[[#This Row],[Tổng giá trị]],0)</f>
        <v>0</v>
      </c>
      <c r="P3042" s="8">
        <f>IF(Table1[[#This Row],[Số còn phải thu ĐK]]&lt;&gt;0,0,IF(Table1[[#This Row],[Phân loại]]="Bán hàng",Table1[[#This Row],[Tổng giá trị]],-Table1[[#This Row],[Tổng giá trị]]))</f>
        <v>484267</v>
      </c>
      <c r="Q3042" s="278">
        <f t="shared" si="616"/>
        <v>484267</v>
      </c>
      <c r="R3042" s="8">
        <f>Table1[[#This Row],[Số còn phải thu ĐK]]+Table1[[#This Row],[Giá Trị HD sau CK]]-Table1[[#This Row],[Số tiền đã thu]]</f>
        <v>0</v>
      </c>
      <c r="S3042" s="7">
        <f>IF(Table1[[#This Row],[Ngày hóa đơn]]&lt;&gt;"",Table1[[#This Row],[Ngày hóa đơn]],Table1[[#This Row],[Ngày hạch toán]])</f>
        <v>45848</v>
      </c>
      <c r="T3042" s="8">
        <v>30</v>
      </c>
      <c r="U3042" s="7">
        <f>IF(Table1[[#This Row],[Ngày tính CN]]="","",S3042+T3042)</f>
        <v>45878</v>
      </c>
      <c r="V3042" s="71">
        <f ca="1">IF(Table1[[#This Row],[Hạn thanh toán]]="","",IF((U3042-NOW())&lt;0,0,(U3042-NOW())))</f>
        <v>0</v>
      </c>
      <c r="W3042" s="278"/>
      <c r="X3042" s="278" t="str">
        <f t="shared" ca="1" si="617"/>
        <v/>
      </c>
      <c r="Y3042" s="3" t="str">
        <f t="shared" si="618"/>
        <v>Đã thanh toán</v>
      </c>
      <c r="Z3042" s="250">
        <f>Table1[[#This Row],[Hạn thanh toán]]</f>
        <v>45878</v>
      </c>
      <c r="AA3042" s="250">
        <f>Table1[[#This Row],[Ngày Thanh toán]]</f>
        <v>45894</v>
      </c>
      <c r="AD3042" s="3" t="str">
        <f>IF(Table1[[#This Row],[Mã khách hàng]]="","",VLOOKUP($A3042,Ma_KH!$A:$Q,Ma_KH!O$1,0))</f>
        <v>BRG - FUJIMART</v>
      </c>
      <c r="AE3042" s="3" t="str">
        <f>IF(Table1[[#This Row],[Mã khách hàng]]="","",VLOOKUP($A3042,Ma_KH!$A:$Q,Ma_KH!P$1,0))</f>
        <v>CÔNG TY TNHH BÁN LẺ FUJIMART VIỆT NAM</v>
      </c>
      <c r="AF3042" s="3" t="str">
        <f>VLOOKUP(A3042,Ma_KH!A:Q,Ma_KH!J$1,0)</f>
        <v>Vũ Anh Tuấn</v>
      </c>
    </row>
    <row r="3043" spans="1:32">
      <c r="A3043" s="242" t="s">
        <v>184</v>
      </c>
      <c r="B3043" s="242" t="s">
        <v>5155</v>
      </c>
      <c r="C3043" s="90">
        <v>45848</v>
      </c>
      <c r="D3043" s="91" t="s">
        <v>19890</v>
      </c>
      <c r="E3043" s="318">
        <v>45848</v>
      </c>
      <c r="F3043" s="242" t="s">
        <v>20850</v>
      </c>
      <c r="G3043" s="242" t="s">
        <v>5207</v>
      </c>
      <c r="H3043" s="241">
        <v>2877498</v>
      </c>
      <c r="I3043" s="241">
        <v>0</v>
      </c>
      <c r="J3043" s="241">
        <v>230200</v>
      </c>
      <c r="K3043" s="241">
        <v>3107698</v>
      </c>
      <c r="L3043" s="8" t="s">
        <v>24</v>
      </c>
      <c r="M3043" s="21">
        <v>45894</v>
      </c>
      <c r="O3043" s="278">
        <f>IF(Table1[[#This Row],[Phân loại]]="Tồn đầu kỳ",Table1[[#This Row],[Tổng giá trị]],0)</f>
        <v>0</v>
      </c>
      <c r="P3043" s="8">
        <f>IF(Table1[[#This Row],[Số còn phải thu ĐK]]&lt;&gt;0,0,IF(Table1[[#This Row],[Phân loại]]="Bán hàng",Table1[[#This Row],[Tổng giá trị]],-Table1[[#This Row],[Tổng giá trị]]))</f>
        <v>3107698</v>
      </c>
      <c r="Q3043" s="278">
        <f>IF(M3043&lt;&gt;"",IF(O3043&lt;&gt;0,O3043,P3043),0)</f>
        <v>3107698</v>
      </c>
      <c r="R3043" s="8">
        <f>Table1[[#This Row],[Số còn phải thu ĐK]]+Table1[[#This Row],[Giá Trị HD sau CK]]-Table1[[#This Row],[Số tiền đã thu]]</f>
        <v>0</v>
      </c>
      <c r="S3043" s="7">
        <f>IF(Table1[[#This Row],[Ngày hóa đơn]]&lt;&gt;"",Table1[[#This Row],[Ngày hóa đơn]],Table1[[#This Row],[Ngày hạch toán]])</f>
        <v>45848</v>
      </c>
      <c r="T3043" s="8">
        <v>30</v>
      </c>
      <c r="U3043" s="7">
        <f>IF(Table1[[#This Row],[Ngày tính CN]]="","",S3043+T3043)</f>
        <v>45878</v>
      </c>
      <c r="V3043" s="71">
        <f ca="1">IF(Table1[[#This Row],[Hạn thanh toán]]="","",IF((U3043-NOW())&lt;0,0,(U3043-NOW())))</f>
        <v>0</v>
      </c>
      <c r="W3043" s="278"/>
      <c r="X3043" s="278" t="str">
        <f ca="1">IF(OR($U3043="",$R3043=0),"",IF((U$4-NOW())&lt;0,-($U3043-NOW()),0))</f>
        <v/>
      </c>
      <c r="Y3043" s="3" t="str">
        <f>IF(R3043=0,"Đã thanh toán",IF(X3043="","",IF(X3043&lt;=0,"Chưa đến hạn thanh toán",IF(X3043&lt;=30,"Nợ quá hạn 30 ngày",IF(X3043&lt;=60,"Nợ quá hạn từ 30 ngày đến 60 ngày",IF(X3043&lt;=90,"Nợ quá hạn từ 60 ngày đến 90 ngày",IF(X3043&lt;=120,"Nợ quá hạn từ 90 ngày đến 120 ngày","Nợ quá hạn hơn 120 ngày có khả năng mất thanh toán")))))))</f>
        <v>Đã thanh toán</v>
      </c>
      <c r="Z3043" s="250">
        <f>Table1[[#This Row],[Hạn thanh toán]]</f>
        <v>45878</v>
      </c>
      <c r="AA3043" s="250">
        <f>Table1[[#This Row],[Ngày Thanh toán]]</f>
        <v>45894</v>
      </c>
      <c r="AD3043" s="3" t="str">
        <f>IF(Table1[[#This Row],[Mã khách hàng]]="","",VLOOKUP($A3043,Ma_KH!$A:$Q,Ma_KH!O$1,0))</f>
        <v>BRG - FUJIMART</v>
      </c>
      <c r="AE3043" s="3" t="str">
        <f>IF(Table1[[#This Row],[Mã khách hàng]]="","",VLOOKUP($A3043,Ma_KH!$A:$Q,Ma_KH!P$1,0))</f>
        <v>CÔNG TY TNHH BÁN LẺ FUJIMART VIỆT NAM</v>
      </c>
      <c r="AF3043" s="3" t="str">
        <f>VLOOKUP(A3043,Ma_KH!A:Q,Ma_KH!J$1,0)</f>
        <v>Vũ Anh Tuấn</v>
      </c>
    </row>
    <row r="3044" spans="1:32">
      <c r="A3044" s="242" t="s">
        <v>184</v>
      </c>
      <c r="B3044" s="242" t="s">
        <v>5155</v>
      </c>
      <c r="C3044" s="90">
        <v>45848</v>
      </c>
      <c r="D3044" s="91" t="s">
        <v>19891</v>
      </c>
      <c r="E3044" s="318">
        <v>45848</v>
      </c>
      <c r="F3044" s="242" t="s">
        <v>20851</v>
      </c>
      <c r="G3044" s="242" t="s">
        <v>5220</v>
      </c>
      <c r="H3044" s="241">
        <v>1422638</v>
      </c>
      <c r="I3044" s="241">
        <v>0</v>
      </c>
      <c r="J3044" s="241">
        <v>113811</v>
      </c>
      <c r="K3044" s="241">
        <v>1536449</v>
      </c>
      <c r="L3044" s="8" t="s">
        <v>24</v>
      </c>
      <c r="M3044" s="21">
        <v>45894</v>
      </c>
      <c r="O3044" s="278">
        <f>IF(Table1[[#This Row],[Phân loại]]="Tồn đầu kỳ",Table1[[#This Row],[Tổng giá trị]],0)</f>
        <v>0</v>
      </c>
      <c r="P3044" s="8">
        <f>IF(Table1[[#This Row],[Số còn phải thu ĐK]]&lt;&gt;0,0,IF(Table1[[#This Row],[Phân loại]]="Bán hàng",Table1[[#This Row],[Tổng giá trị]],-Table1[[#This Row],[Tổng giá trị]]))</f>
        <v>1536449</v>
      </c>
      <c r="Q3044" s="278">
        <f>IF(M3044&lt;&gt;"",IF(O3044&lt;&gt;0,O3044,P3044),0)</f>
        <v>1536449</v>
      </c>
      <c r="R3044" s="8">
        <f>Table1[[#This Row],[Số còn phải thu ĐK]]+Table1[[#This Row],[Giá Trị HD sau CK]]-Table1[[#This Row],[Số tiền đã thu]]</f>
        <v>0</v>
      </c>
      <c r="S3044" s="7">
        <f>IF(Table1[[#This Row],[Ngày hóa đơn]]&lt;&gt;"",Table1[[#This Row],[Ngày hóa đơn]],Table1[[#This Row],[Ngày hạch toán]])</f>
        <v>45848</v>
      </c>
      <c r="T3044" s="8">
        <v>30</v>
      </c>
      <c r="U3044" s="7">
        <f>IF(Table1[[#This Row],[Ngày tính CN]]="","",S3044+T3044)</f>
        <v>45878</v>
      </c>
      <c r="V3044" s="71">
        <f ca="1">IF(Table1[[#This Row],[Hạn thanh toán]]="","",IF((U3044-NOW())&lt;0,0,(U3044-NOW())))</f>
        <v>0</v>
      </c>
      <c r="W3044" s="278"/>
      <c r="X3044" s="278" t="str">
        <f ca="1">IF(OR($U3044="",$R3044=0),"",IF((U$4-NOW())&lt;0,-($U3044-NOW()),0))</f>
        <v/>
      </c>
      <c r="Y3044" s="3" t="str">
        <f>IF(R3044=0,"Đã thanh toán",IF(X3044="","",IF(X3044&lt;=0,"Chưa đến hạn thanh toán",IF(X3044&lt;=30,"Nợ quá hạn 30 ngày",IF(X3044&lt;=60,"Nợ quá hạn từ 30 ngày đến 60 ngày",IF(X3044&lt;=90,"Nợ quá hạn từ 60 ngày đến 90 ngày",IF(X3044&lt;=120,"Nợ quá hạn từ 90 ngày đến 120 ngày","Nợ quá hạn hơn 120 ngày có khả năng mất thanh toán")))))))</f>
        <v>Đã thanh toán</v>
      </c>
      <c r="Z3044" s="250">
        <f>Table1[[#This Row],[Hạn thanh toán]]</f>
        <v>45878</v>
      </c>
      <c r="AA3044" s="250">
        <f>Table1[[#This Row],[Ngày Thanh toán]]</f>
        <v>45894</v>
      </c>
      <c r="AD3044" s="3" t="str">
        <f>IF(Table1[[#This Row],[Mã khách hàng]]="","",VLOOKUP($A3044,Ma_KH!$A:$Q,Ma_KH!O$1,0))</f>
        <v>BRG - FUJIMART</v>
      </c>
      <c r="AE3044" s="3" t="str">
        <f>IF(Table1[[#This Row],[Mã khách hàng]]="","",VLOOKUP($A3044,Ma_KH!$A:$Q,Ma_KH!P$1,0))</f>
        <v>CÔNG TY TNHH BÁN LẺ FUJIMART VIỆT NAM</v>
      </c>
      <c r="AF3044" s="3" t="str">
        <f>VLOOKUP(A3044,Ma_KH!A:Q,Ma_KH!J$1,0)</f>
        <v>Vũ Anh Tuấn</v>
      </c>
    </row>
    <row r="3045" spans="1:32">
      <c r="A3045" s="242" t="s">
        <v>184</v>
      </c>
      <c r="B3045" s="242" t="s">
        <v>5155</v>
      </c>
      <c r="C3045" s="90">
        <v>45848</v>
      </c>
      <c r="D3045" s="91" t="s">
        <v>19892</v>
      </c>
      <c r="E3045" s="318">
        <v>45848</v>
      </c>
      <c r="F3045" s="242" t="s">
        <v>20852</v>
      </c>
      <c r="G3045" s="242" t="s">
        <v>5262</v>
      </c>
      <c r="H3045" s="241">
        <v>987306</v>
      </c>
      <c r="I3045" s="241">
        <v>0</v>
      </c>
      <c r="J3045" s="241">
        <v>78984</v>
      </c>
      <c r="K3045" s="241">
        <v>1066290</v>
      </c>
      <c r="L3045" s="8" t="s">
        <v>24</v>
      </c>
      <c r="M3045" s="21">
        <v>45894</v>
      </c>
      <c r="O3045" s="278">
        <f>IF(Table1[[#This Row],[Phân loại]]="Tồn đầu kỳ",Table1[[#This Row],[Tổng giá trị]],0)</f>
        <v>0</v>
      </c>
      <c r="P3045" s="8">
        <f>IF(Table1[[#This Row],[Số còn phải thu ĐK]]&lt;&gt;0,0,IF(Table1[[#This Row],[Phân loại]]="Bán hàng",Table1[[#This Row],[Tổng giá trị]],-Table1[[#This Row],[Tổng giá trị]]))</f>
        <v>1066290</v>
      </c>
      <c r="Q3045" s="278">
        <f>IF(M3045&lt;&gt;"",IF(O3045&lt;&gt;0,O3045,P3045),0)</f>
        <v>1066290</v>
      </c>
      <c r="R3045" s="8">
        <f>Table1[[#This Row],[Số còn phải thu ĐK]]+Table1[[#This Row],[Giá Trị HD sau CK]]-Table1[[#This Row],[Số tiền đã thu]]</f>
        <v>0</v>
      </c>
      <c r="S3045" s="7">
        <f>IF(Table1[[#This Row],[Ngày hóa đơn]]&lt;&gt;"",Table1[[#This Row],[Ngày hóa đơn]],Table1[[#This Row],[Ngày hạch toán]])</f>
        <v>45848</v>
      </c>
      <c r="T3045" s="8">
        <v>30</v>
      </c>
      <c r="U3045" s="7">
        <f>IF(Table1[[#This Row],[Ngày tính CN]]="","",S3045+T3045)</f>
        <v>45878</v>
      </c>
      <c r="V3045" s="71">
        <f ca="1">IF(Table1[[#This Row],[Hạn thanh toán]]="","",IF((U3045-NOW())&lt;0,0,(U3045-NOW())))</f>
        <v>0</v>
      </c>
      <c r="W3045" s="278"/>
      <c r="X3045" s="278" t="str">
        <f ca="1">IF(OR($U3045="",$R3045=0),"",IF((U$4-NOW())&lt;0,-($U3045-NOW()),0))</f>
        <v/>
      </c>
      <c r="Y3045" s="3" t="str">
        <f>IF(R3045=0,"Đã thanh toán",IF(X3045="","",IF(X3045&lt;=0,"Chưa đến hạn thanh toán",IF(X3045&lt;=30,"Nợ quá hạn 30 ngày",IF(X3045&lt;=60,"Nợ quá hạn từ 30 ngày đến 60 ngày",IF(X3045&lt;=90,"Nợ quá hạn từ 60 ngày đến 90 ngày",IF(X3045&lt;=120,"Nợ quá hạn từ 90 ngày đến 120 ngày","Nợ quá hạn hơn 120 ngày có khả năng mất thanh toán")))))))</f>
        <v>Đã thanh toán</v>
      </c>
      <c r="Z3045" s="250">
        <f>Table1[[#This Row],[Hạn thanh toán]]</f>
        <v>45878</v>
      </c>
      <c r="AA3045" s="250">
        <f>Table1[[#This Row],[Ngày Thanh toán]]</f>
        <v>45894</v>
      </c>
      <c r="AD3045" s="3" t="str">
        <f>IF(Table1[[#This Row],[Mã khách hàng]]="","",VLOOKUP($A3045,Ma_KH!$A:$Q,Ma_KH!O$1,0))</f>
        <v>BRG - FUJIMART</v>
      </c>
      <c r="AE3045" s="3" t="str">
        <f>IF(Table1[[#This Row],[Mã khách hàng]]="","",VLOOKUP($A3045,Ma_KH!$A:$Q,Ma_KH!P$1,0))</f>
        <v>CÔNG TY TNHH BÁN LẺ FUJIMART VIỆT NAM</v>
      </c>
      <c r="AF3045" s="3" t="str">
        <f>VLOOKUP(A3045,Ma_KH!A:Q,Ma_KH!J$1,0)</f>
        <v>Vũ Anh Tuấn</v>
      </c>
    </row>
    <row r="3046" spans="1:32">
      <c r="A3046" s="242" t="s">
        <v>184</v>
      </c>
      <c r="B3046" s="242" t="s">
        <v>5155</v>
      </c>
      <c r="C3046" s="90">
        <v>45849</v>
      </c>
      <c r="D3046" s="91" t="s">
        <v>19893</v>
      </c>
      <c r="E3046" s="318">
        <v>45849</v>
      </c>
      <c r="F3046" s="242" t="s">
        <v>20853</v>
      </c>
      <c r="G3046" s="242" t="s">
        <v>5205</v>
      </c>
      <c r="H3046" s="241">
        <v>1041345</v>
      </c>
      <c r="I3046" s="241">
        <v>0</v>
      </c>
      <c r="J3046" s="241">
        <v>83308</v>
      </c>
      <c r="K3046" s="241">
        <v>1124653</v>
      </c>
      <c r="L3046" s="8" t="s">
        <v>24</v>
      </c>
      <c r="M3046" s="21">
        <v>45894</v>
      </c>
      <c r="O3046" s="278">
        <f>IF(Table1[[#This Row],[Phân loại]]="Tồn đầu kỳ",Table1[[#This Row],[Tổng giá trị]],0)</f>
        <v>0</v>
      </c>
      <c r="P3046" s="8">
        <f>IF(Table1[[#This Row],[Số còn phải thu ĐK]]&lt;&gt;0,0,IF(Table1[[#This Row],[Phân loại]]="Bán hàng",Table1[[#This Row],[Tổng giá trị]],-Table1[[#This Row],[Tổng giá trị]]))</f>
        <v>1124653</v>
      </c>
      <c r="Q3046" s="278">
        <f>IF(M3046&lt;&gt;"",IF(O3046&lt;&gt;0,O3046,P3046),0)</f>
        <v>1124653</v>
      </c>
      <c r="R3046" s="8">
        <f>Table1[[#This Row],[Số còn phải thu ĐK]]+Table1[[#This Row],[Giá Trị HD sau CK]]-Table1[[#This Row],[Số tiền đã thu]]</f>
        <v>0</v>
      </c>
      <c r="S3046" s="7">
        <f>IF(Table1[[#This Row],[Ngày hóa đơn]]&lt;&gt;"",Table1[[#This Row],[Ngày hóa đơn]],Table1[[#This Row],[Ngày hạch toán]])</f>
        <v>45849</v>
      </c>
      <c r="T3046" s="8">
        <v>30</v>
      </c>
      <c r="U3046" s="7">
        <f>IF(Table1[[#This Row],[Ngày tính CN]]="","",S3046+T3046)</f>
        <v>45879</v>
      </c>
      <c r="V3046" s="71">
        <f ca="1">IF(Table1[[#This Row],[Hạn thanh toán]]="","",IF((U3046-NOW())&lt;0,0,(U3046-NOW())))</f>
        <v>0</v>
      </c>
      <c r="W3046" s="278"/>
      <c r="X3046" s="278" t="str">
        <f ca="1">IF(OR($U3046="",$R3046=0),"",IF((U$4-NOW())&lt;0,-($U3046-NOW()),0))</f>
        <v/>
      </c>
      <c r="Y3046" s="3" t="str">
        <f>IF(R3046=0,"Đã thanh toán",IF(X3046="","",IF(X3046&lt;=0,"Chưa đến hạn thanh toán",IF(X3046&lt;=30,"Nợ quá hạn 30 ngày",IF(X3046&lt;=60,"Nợ quá hạn từ 30 ngày đến 60 ngày",IF(X3046&lt;=90,"Nợ quá hạn từ 60 ngày đến 90 ngày",IF(X3046&lt;=120,"Nợ quá hạn từ 90 ngày đến 120 ngày","Nợ quá hạn hơn 120 ngày có khả năng mất thanh toán")))))))</f>
        <v>Đã thanh toán</v>
      </c>
      <c r="Z3046" s="250">
        <f>Table1[[#This Row],[Hạn thanh toán]]</f>
        <v>45879</v>
      </c>
      <c r="AA3046" s="250">
        <f>Table1[[#This Row],[Ngày Thanh toán]]</f>
        <v>45894</v>
      </c>
      <c r="AD3046" s="3" t="str">
        <f>IF(Table1[[#This Row],[Mã khách hàng]]="","",VLOOKUP($A3046,Ma_KH!$A:$Q,Ma_KH!O$1,0))</f>
        <v>BRG - FUJIMART</v>
      </c>
      <c r="AE3046" s="3" t="str">
        <f>IF(Table1[[#This Row],[Mã khách hàng]]="","",VLOOKUP($A3046,Ma_KH!$A:$Q,Ma_KH!P$1,0))</f>
        <v>CÔNG TY TNHH BÁN LẺ FUJIMART VIỆT NAM</v>
      </c>
      <c r="AF3046" s="3" t="str">
        <f>VLOOKUP(A3046,Ma_KH!A:Q,Ma_KH!J$1,0)</f>
        <v>Vũ Anh Tuấn</v>
      </c>
    </row>
    <row r="3047" spans="1:32">
      <c r="A3047" s="242" t="s">
        <v>184</v>
      </c>
      <c r="B3047" s="242" t="s">
        <v>5155</v>
      </c>
      <c r="C3047" s="88">
        <v>45849</v>
      </c>
      <c r="D3047" s="89" t="s">
        <v>19894</v>
      </c>
      <c r="E3047" s="318">
        <v>45849</v>
      </c>
      <c r="F3047" s="242" t="s">
        <v>20854</v>
      </c>
      <c r="G3047" s="242" t="s">
        <v>5250</v>
      </c>
      <c r="H3047" s="241">
        <v>678815</v>
      </c>
      <c r="I3047" s="241">
        <v>0</v>
      </c>
      <c r="J3047" s="241">
        <v>54305</v>
      </c>
      <c r="K3047" s="241">
        <v>733120</v>
      </c>
      <c r="L3047" s="8" t="s">
        <v>24</v>
      </c>
      <c r="M3047" s="21">
        <v>45894</v>
      </c>
      <c r="O3047" s="278">
        <f>IF(Table1[[#This Row],[Phân loại]]="Tồn đầu kỳ",Table1[[#This Row],[Tổng giá trị]],0)</f>
        <v>0</v>
      </c>
      <c r="P3047" s="8">
        <f>IF(Table1[[#This Row],[Số còn phải thu ĐK]]&lt;&gt;0,0,IF(Table1[[#This Row],[Phân loại]]="Bán hàng",Table1[[#This Row],[Tổng giá trị]],-Table1[[#This Row],[Tổng giá trị]]))</f>
        <v>733120</v>
      </c>
      <c r="Q3047" s="278">
        <f t="shared" ref="Q3047:Q3048" si="619">IF(M3047&lt;&gt;"",IF(O3047&lt;&gt;0,O3047,P3047),0)</f>
        <v>733120</v>
      </c>
      <c r="R3047" s="8">
        <f>Table1[[#This Row],[Số còn phải thu ĐK]]+Table1[[#This Row],[Giá Trị HD sau CK]]-Table1[[#This Row],[Số tiền đã thu]]</f>
        <v>0</v>
      </c>
      <c r="S3047" s="7">
        <f>IF(Table1[[#This Row],[Ngày hóa đơn]]&lt;&gt;"",Table1[[#This Row],[Ngày hóa đơn]],Table1[[#This Row],[Ngày hạch toán]])</f>
        <v>45849</v>
      </c>
      <c r="T3047" s="8">
        <v>30</v>
      </c>
      <c r="U3047" s="7">
        <f>IF(Table1[[#This Row],[Ngày tính CN]]="","",S3047+T3047)</f>
        <v>45879</v>
      </c>
      <c r="V3047" s="71">
        <f ca="1">IF(Table1[[#This Row],[Hạn thanh toán]]="","",IF((U3047-NOW())&lt;0,0,(U3047-NOW())))</f>
        <v>0</v>
      </c>
      <c r="W3047" s="278"/>
      <c r="X3047" s="278" t="str">
        <f t="shared" ref="X3047:X3048" ca="1" si="620">IF(OR($U3047="",$R3047=0),"",IF((U$4-NOW())&lt;0,-($U3047-NOW()),0))</f>
        <v/>
      </c>
      <c r="Y3047" s="3" t="str">
        <f t="shared" ref="Y3047:Y3048" si="621">IF(R3047=0,"Đã thanh toán",IF(X3047="","",IF(X3047&lt;=0,"Chưa đến hạn thanh toán",IF(X3047&lt;=30,"Nợ quá hạn 30 ngày",IF(X3047&lt;=60,"Nợ quá hạn từ 30 ngày đến 60 ngày",IF(X3047&lt;=90,"Nợ quá hạn từ 60 ngày đến 90 ngày",IF(X3047&lt;=120,"Nợ quá hạn từ 90 ngày đến 120 ngày","Nợ quá hạn hơn 120 ngày có khả năng mất thanh toán")))))))</f>
        <v>Đã thanh toán</v>
      </c>
      <c r="Z3047" s="250">
        <f>Table1[[#This Row],[Hạn thanh toán]]</f>
        <v>45879</v>
      </c>
      <c r="AA3047" s="250">
        <f>Table1[[#This Row],[Ngày Thanh toán]]</f>
        <v>45894</v>
      </c>
      <c r="AD3047" s="3" t="str">
        <f>IF(Table1[[#This Row],[Mã khách hàng]]="","",VLOOKUP($A3047,Ma_KH!$A:$Q,Ma_KH!O$1,0))</f>
        <v>BRG - FUJIMART</v>
      </c>
      <c r="AE3047" s="3" t="str">
        <f>IF(Table1[[#This Row],[Mã khách hàng]]="","",VLOOKUP($A3047,Ma_KH!$A:$Q,Ma_KH!P$1,0))</f>
        <v>CÔNG TY TNHH BÁN LẺ FUJIMART VIỆT NAM</v>
      </c>
      <c r="AF3047" s="3" t="str">
        <f>VLOOKUP(A3047,Ma_KH!A:Q,Ma_KH!J$1,0)</f>
        <v>Vũ Anh Tuấn</v>
      </c>
    </row>
    <row r="3048" spans="1:32">
      <c r="A3048" s="242" t="s">
        <v>184</v>
      </c>
      <c r="B3048" s="242" t="s">
        <v>5155</v>
      </c>
      <c r="C3048" s="90">
        <v>45849</v>
      </c>
      <c r="D3048" s="91" t="s">
        <v>19895</v>
      </c>
      <c r="E3048" s="318">
        <v>45849</v>
      </c>
      <c r="F3048" s="242" t="s">
        <v>20855</v>
      </c>
      <c r="G3048" s="242" t="s">
        <v>5350</v>
      </c>
      <c r="H3048" s="241">
        <v>1354242</v>
      </c>
      <c r="I3048" s="241">
        <v>0</v>
      </c>
      <c r="J3048" s="241">
        <v>108339</v>
      </c>
      <c r="K3048" s="241">
        <v>1462581</v>
      </c>
      <c r="L3048" s="8" t="s">
        <v>24</v>
      </c>
      <c r="M3048" s="21">
        <v>45894</v>
      </c>
      <c r="O3048" s="278">
        <f>IF(Table1[[#This Row],[Phân loại]]="Tồn đầu kỳ",Table1[[#This Row],[Tổng giá trị]],0)</f>
        <v>0</v>
      </c>
      <c r="P3048" s="8">
        <f>IF(Table1[[#This Row],[Số còn phải thu ĐK]]&lt;&gt;0,0,IF(Table1[[#This Row],[Phân loại]]="Bán hàng",Table1[[#This Row],[Tổng giá trị]],-Table1[[#This Row],[Tổng giá trị]]))</f>
        <v>1462581</v>
      </c>
      <c r="Q3048" s="278">
        <f t="shared" si="619"/>
        <v>1462581</v>
      </c>
      <c r="R3048" s="8">
        <f>Table1[[#This Row],[Số còn phải thu ĐK]]+Table1[[#This Row],[Giá Trị HD sau CK]]-Table1[[#This Row],[Số tiền đã thu]]</f>
        <v>0</v>
      </c>
      <c r="S3048" s="7">
        <f>IF(Table1[[#This Row],[Ngày hóa đơn]]&lt;&gt;"",Table1[[#This Row],[Ngày hóa đơn]],Table1[[#This Row],[Ngày hạch toán]])</f>
        <v>45849</v>
      </c>
      <c r="T3048" s="8">
        <v>30</v>
      </c>
      <c r="U3048" s="7">
        <f>IF(Table1[[#This Row],[Ngày tính CN]]="","",S3048+T3048)</f>
        <v>45879</v>
      </c>
      <c r="V3048" s="71">
        <f ca="1">IF(Table1[[#This Row],[Hạn thanh toán]]="","",IF((U3048-NOW())&lt;0,0,(U3048-NOW())))</f>
        <v>0</v>
      </c>
      <c r="W3048" s="278"/>
      <c r="X3048" s="278" t="str">
        <f t="shared" ca="1" si="620"/>
        <v/>
      </c>
      <c r="Y3048" s="3" t="str">
        <f t="shared" si="621"/>
        <v>Đã thanh toán</v>
      </c>
      <c r="Z3048" s="250">
        <f>Table1[[#This Row],[Hạn thanh toán]]</f>
        <v>45879</v>
      </c>
      <c r="AA3048" s="250">
        <f>Table1[[#This Row],[Ngày Thanh toán]]</f>
        <v>45894</v>
      </c>
      <c r="AD3048" s="3" t="str">
        <f>IF(Table1[[#This Row],[Mã khách hàng]]="","",VLOOKUP($A3048,Ma_KH!$A:$Q,Ma_KH!O$1,0))</f>
        <v>BRG - FUJIMART</v>
      </c>
      <c r="AE3048" s="3" t="str">
        <f>IF(Table1[[#This Row],[Mã khách hàng]]="","",VLOOKUP($A3048,Ma_KH!$A:$Q,Ma_KH!P$1,0))</f>
        <v>CÔNG TY TNHH BÁN LẺ FUJIMART VIỆT NAM</v>
      </c>
      <c r="AF3048" s="3" t="str">
        <f>VLOOKUP(A3048,Ma_KH!A:Q,Ma_KH!J$1,0)</f>
        <v>Vũ Anh Tuấn</v>
      </c>
    </row>
    <row r="3049" spans="1:32">
      <c r="A3049" s="242" t="s">
        <v>184</v>
      </c>
      <c r="B3049" s="242" t="s">
        <v>5155</v>
      </c>
      <c r="C3049" s="90">
        <v>45849</v>
      </c>
      <c r="D3049" s="91" t="s">
        <v>19896</v>
      </c>
      <c r="E3049" s="318">
        <v>45849</v>
      </c>
      <c r="F3049" s="242" t="s">
        <v>20856</v>
      </c>
      <c r="G3049" s="242" t="s">
        <v>5182</v>
      </c>
      <c r="H3049" s="241">
        <v>592950</v>
      </c>
      <c r="I3049" s="241">
        <v>0</v>
      </c>
      <c r="J3049" s="241">
        <v>47436</v>
      </c>
      <c r="K3049" s="241">
        <v>640386</v>
      </c>
      <c r="L3049" s="8" t="s">
        <v>24</v>
      </c>
      <c r="M3049" s="21">
        <v>45894</v>
      </c>
      <c r="O3049" s="278">
        <f>IF(Table1[[#This Row],[Phân loại]]="Tồn đầu kỳ",Table1[[#This Row],[Tổng giá trị]],0)</f>
        <v>0</v>
      </c>
      <c r="P3049" s="8">
        <f>IF(Table1[[#This Row],[Số còn phải thu ĐK]]&lt;&gt;0,0,IF(Table1[[#This Row],[Phân loại]]="Bán hàng",Table1[[#This Row],[Tổng giá trị]],-Table1[[#This Row],[Tổng giá trị]]))</f>
        <v>640386</v>
      </c>
      <c r="Q3049" s="278">
        <f>IF(M3049&lt;&gt;"",IF(O3049&lt;&gt;0,O3049,P3049),0)</f>
        <v>640386</v>
      </c>
      <c r="R3049" s="8">
        <f>Table1[[#This Row],[Số còn phải thu ĐK]]+Table1[[#This Row],[Giá Trị HD sau CK]]-Table1[[#This Row],[Số tiền đã thu]]</f>
        <v>0</v>
      </c>
      <c r="S3049" s="7">
        <f>IF(Table1[[#This Row],[Ngày hóa đơn]]&lt;&gt;"",Table1[[#This Row],[Ngày hóa đơn]],Table1[[#This Row],[Ngày hạch toán]])</f>
        <v>45849</v>
      </c>
      <c r="T3049" s="8">
        <v>30</v>
      </c>
      <c r="U3049" s="7">
        <f>IF(Table1[[#This Row],[Ngày tính CN]]="","",S3049+T3049)</f>
        <v>45879</v>
      </c>
      <c r="V3049" s="71">
        <f ca="1">IF(Table1[[#This Row],[Hạn thanh toán]]="","",IF((U3049-NOW())&lt;0,0,(U3049-NOW())))</f>
        <v>0</v>
      </c>
      <c r="W3049" s="278"/>
      <c r="X3049" s="278" t="str">
        <f ca="1">IF(OR($U3049="",$R3049=0),"",IF((U$4-NOW())&lt;0,-($U3049-NOW()),0))</f>
        <v/>
      </c>
      <c r="Y3049" s="3" t="str">
        <f>IF(R3049=0,"Đã thanh toán",IF(X3049="","",IF(X3049&lt;=0,"Chưa đến hạn thanh toán",IF(X3049&lt;=30,"Nợ quá hạn 30 ngày",IF(X3049&lt;=60,"Nợ quá hạn từ 30 ngày đến 60 ngày",IF(X3049&lt;=90,"Nợ quá hạn từ 60 ngày đến 90 ngày",IF(X3049&lt;=120,"Nợ quá hạn từ 90 ngày đến 120 ngày","Nợ quá hạn hơn 120 ngày có khả năng mất thanh toán")))))))</f>
        <v>Đã thanh toán</v>
      </c>
      <c r="Z3049" s="250">
        <f>Table1[[#This Row],[Hạn thanh toán]]</f>
        <v>45879</v>
      </c>
      <c r="AA3049" s="250">
        <f>Table1[[#This Row],[Ngày Thanh toán]]</f>
        <v>45894</v>
      </c>
      <c r="AD3049" s="3" t="str">
        <f>IF(Table1[[#This Row],[Mã khách hàng]]="","",VLOOKUP($A3049,Ma_KH!$A:$Q,Ma_KH!O$1,0))</f>
        <v>BRG - FUJIMART</v>
      </c>
      <c r="AE3049" s="3" t="str">
        <f>IF(Table1[[#This Row],[Mã khách hàng]]="","",VLOOKUP($A3049,Ma_KH!$A:$Q,Ma_KH!P$1,0))</f>
        <v>CÔNG TY TNHH BÁN LẺ FUJIMART VIỆT NAM</v>
      </c>
      <c r="AF3049" s="3" t="str">
        <f>VLOOKUP(A3049,Ma_KH!A:Q,Ma_KH!J$1,0)</f>
        <v>Vũ Anh Tuấn</v>
      </c>
    </row>
    <row r="3050" spans="1:32">
      <c r="A3050" s="242" t="s">
        <v>184</v>
      </c>
      <c r="B3050" s="242" t="s">
        <v>5155</v>
      </c>
      <c r="C3050" s="90">
        <v>45850</v>
      </c>
      <c r="D3050" s="91" t="s">
        <v>19897</v>
      </c>
      <c r="E3050" s="318">
        <v>45850</v>
      </c>
      <c r="F3050" s="242" t="s">
        <v>20857</v>
      </c>
      <c r="G3050" s="242" t="s">
        <v>5215</v>
      </c>
      <c r="H3050" s="241">
        <v>1273724</v>
      </c>
      <c r="I3050" s="241">
        <v>0</v>
      </c>
      <c r="J3050" s="241">
        <v>101898</v>
      </c>
      <c r="K3050" s="241">
        <v>1375622</v>
      </c>
      <c r="L3050" s="8" t="s">
        <v>24</v>
      </c>
      <c r="M3050" s="21">
        <v>45894</v>
      </c>
      <c r="O3050" s="278">
        <f>IF(Table1[[#This Row],[Phân loại]]="Tồn đầu kỳ",Table1[[#This Row],[Tổng giá trị]],0)</f>
        <v>0</v>
      </c>
      <c r="P3050" s="8">
        <f>IF(Table1[[#This Row],[Số còn phải thu ĐK]]&lt;&gt;0,0,IF(Table1[[#This Row],[Phân loại]]="Bán hàng",Table1[[#This Row],[Tổng giá trị]],-Table1[[#This Row],[Tổng giá trị]]))</f>
        <v>1375622</v>
      </c>
      <c r="Q3050" s="278">
        <f>IF(M3050&lt;&gt;"",IF(O3050&lt;&gt;0,O3050,P3050),0)</f>
        <v>1375622</v>
      </c>
      <c r="R3050" s="8">
        <f>Table1[[#This Row],[Số còn phải thu ĐK]]+Table1[[#This Row],[Giá Trị HD sau CK]]-Table1[[#This Row],[Số tiền đã thu]]</f>
        <v>0</v>
      </c>
      <c r="S3050" s="7">
        <f>IF(Table1[[#This Row],[Ngày hóa đơn]]&lt;&gt;"",Table1[[#This Row],[Ngày hóa đơn]],Table1[[#This Row],[Ngày hạch toán]])</f>
        <v>45850</v>
      </c>
      <c r="T3050" s="8">
        <v>30</v>
      </c>
      <c r="U3050" s="7">
        <f>IF(Table1[[#This Row],[Ngày tính CN]]="","",S3050+T3050)</f>
        <v>45880</v>
      </c>
      <c r="V3050" s="71">
        <f ca="1">IF(Table1[[#This Row],[Hạn thanh toán]]="","",IF((U3050-NOW())&lt;0,0,(U3050-NOW())))</f>
        <v>0</v>
      </c>
      <c r="W3050" s="278"/>
      <c r="X3050" s="278" t="str">
        <f ca="1">IF(OR($U3050="",$R3050=0),"",IF((U$4-NOW())&lt;0,-($U3050-NOW()),0))</f>
        <v/>
      </c>
      <c r="Y3050" s="3" t="str">
        <f>IF(R3050=0,"Đã thanh toán",IF(X3050="","",IF(X3050&lt;=0,"Chưa đến hạn thanh toán",IF(X3050&lt;=30,"Nợ quá hạn 30 ngày",IF(X3050&lt;=60,"Nợ quá hạn từ 30 ngày đến 60 ngày",IF(X3050&lt;=90,"Nợ quá hạn từ 60 ngày đến 90 ngày",IF(X3050&lt;=120,"Nợ quá hạn từ 90 ngày đến 120 ngày","Nợ quá hạn hơn 120 ngày có khả năng mất thanh toán")))))))</f>
        <v>Đã thanh toán</v>
      </c>
      <c r="Z3050" s="250">
        <f>Table1[[#This Row],[Hạn thanh toán]]</f>
        <v>45880</v>
      </c>
      <c r="AA3050" s="250">
        <f>Table1[[#This Row],[Ngày Thanh toán]]</f>
        <v>45894</v>
      </c>
      <c r="AD3050" s="3" t="str">
        <f>IF(Table1[[#This Row],[Mã khách hàng]]="","",VLOOKUP($A3050,Ma_KH!$A:$Q,Ma_KH!O$1,0))</f>
        <v>BRG - FUJIMART</v>
      </c>
      <c r="AE3050" s="3" t="str">
        <f>IF(Table1[[#This Row],[Mã khách hàng]]="","",VLOOKUP($A3050,Ma_KH!$A:$Q,Ma_KH!P$1,0))</f>
        <v>CÔNG TY TNHH BÁN LẺ FUJIMART VIỆT NAM</v>
      </c>
      <c r="AF3050" s="3" t="str">
        <f>VLOOKUP(A3050,Ma_KH!A:Q,Ma_KH!J$1,0)</f>
        <v>Vũ Anh Tuấn</v>
      </c>
    </row>
    <row r="3051" spans="1:32">
      <c r="A3051" s="242" t="s">
        <v>184</v>
      </c>
      <c r="B3051" s="242" t="s">
        <v>5155</v>
      </c>
      <c r="C3051" s="90">
        <v>45852</v>
      </c>
      <c r="D3051" s="91" t="s">
        <v>19898</v>
      </c>
      <c r="E3051" s="318">
        <v>45852</v>
      </c>
      <c r="F3051" s="242" t="s">
        <v>20858</v>
      </c>
      <c r="G3051" s="242" t="s">
        <v>5174</v>
      </c>
      <c r="H3051" s="241">
        <v>4279475</v>
      </c>
      <c r="I3051" s="241">
        <v>0</v>
      </c>
      <c r="J3051" s="241">
        <v>342358</v>
      </c>
      <c r="K3051" s="241">
        <v>4621833</v>
      </c>
      <c r="L3051" s="8" t="s">
        <v>24</v>
      </c>
      <c r="M3051" s="21">
        <v>45894</v>
      </c>
      <c r="O3051" s="278">
        <f>IF(Table1[[#This Row],[Phân loại]]="Tồn đầu kỳ",Table1[[#This Row],[Tổng giá trị]],0)</f>
        <v>0</v>
      </c>
      <c r="P3051" s="8">
        <f>IF(Table1[[#This Row],[Số còn phải thu ĐK]]&lt;&gt;0,0,IF(Table1[[#This Row],[Phân loại]]="Bán hàng",Table1[[#This Row],[Tổng giá trị]],-Table1[[#This Row],[Tổng giá trị]]))</f>
        <v>4621833</v>
      </c>
      <c r="Q3051" s="278">
        <f>IF(M3051&lt;&gt;"",IF(O3051&lt;&gt;0,O3051,P3051),0)</f>
        <v>4621833</v>
      </c>
      <c r="R3051" s="8">
        <f>Table1[[#This Row],[Số còn phải thu ĐK]]+Table1[[#This Row],[Giá Trị HD sau CK]]-Table1[[#This Row],[Số tiền đã thu]]</f>
        <v>0</v>
      </c>
      <c r="S3051" s="7">
        <f>IF(Table1[[#This Row],[Ngày hóa đơn]]&lt;&gt;"",Table1[[#This Row],[Ngày hóa đơn]],Table1[[#This Row],[Ngày hạch toán]])</f>
        <v>45852</v>
      </c>
      <c r="T3051" s="8">
        <v>30</v>
      </c>
      <c r="U3051" s="7">
        <f>IF(Table1[[#This Row],[Ngày tính CN]]="","",S3051+T3051)</f>
        <v>45882</v>
      </c>
      <c r="V3051" s="71">
        <f ca="1">IF(Table1[[#This Row],[Hạn thanh toán]]="","",IF((U3051-NOW())&lt;0,0,(U3051-NOW())))</f>
        <v>0</v>
      </c>
      <c r="W3051" s="278"/>
      <c r="X3051" s="278" t="str">
        <f ca="1">IF(OR($U3051="",$R3051=0),"",IF((U$4-NOW())&lt;0,-($U3051-NOW()),0))</f>
        <v/>
      </c>
      <c r="Y3051" s="3" t="str">
        <f>IF(R3051=0,"Đã thanh toán",IF(X3051="","",IF(X3051&lt;=0,"Chưa đến hạn thanh toán",IF(X3051&lt;=30,"Nợ quá hạn 30 ngày",IF(X3051&lt;=60,"Nợ quá hạn từ 30 ngày đến 60 ngày",IF(X3051&lt;=90,"Nợ quá hạn từ 60 ngày đến 90 ngày",IF(X3051&lt;=120,"Nợ quá hạn từ 90 ngày đến 120 ngày","Nợ quá hạn hơn 120 ngày có khả năng mất thanh toán")))))))</f>
        <v>Đã thanh toán</v>
      </c>
      <c r="Z3051" s="250">
        <f>Table1[[#This Row],[Hạn thanh toán]]</f>
        <v>45882</v>
      </c>
      <c r="AA3051" s="250">
        <f>Table1[[#This Row],[Ngày Thanh toán]]</f>
        <v>45894</v>
      </c>
      <c r="AD3051" s="3" t="str">
        <f>IF(Table1[[#This Row],[Mã khách hàng]]="","",VLOOKUP($A3051,Ma_KH!$A:$Q,Ma_KH!O$1,0))</f>
        <v>BRG - FUJIMART</v>
      </c>
      <c r="AE3051" s="3" t="str">
        <f>IF(Table1[[#This Row],[Mã khách hàng]]="","",VLOOKUP($A3051,Ma_KH!$A:$Q,Ma_KH!P$1,0))</f>
        <v>CÔNG TY TNHH BÁN LẺ FUJIMART VIỆT NAM</v>
      </c>
      <c r="AF3051" s="3" t="str">
        <f>VLOOKUP(A3051,Ma_KH!A:Q,Ma_KH!J$1,0)</f>
        <v>Vũ Anh Tuấn</v>
      </c>
    </row>
    <row r="3052" spans="1:32">
      <c r="A3052" s="242" t="s">
        <v>184</v>
      </c>
      <c r="B3052" s="242" t="s">
        <v>5155</v>
      </c>
      <c r="C3052" s="88">
        <v>45852</v>
      </c>
      <c r="D3052" s="89" t="s">
        <v>19899</v>
      </c>
      <c r="E3052" s="318">
        <v>45852</v>
      </c>
      <c r="F3052" s="242" t="s">
        <v>20859</v>
      </c>
      <c r="G3052" s="242" t="s">
        <v>5184</v>
      </c>
      <c r="H3052" s="241">
        <v>1845275</v>
      </c>
      <c r="I3052" s="241">
        <v>0</v>
      </c>
      <c r="J3052" s="241">
        <v>147622</v>
      </c>
      <c r="K3052" s="241">
        <v>1992897</v>
      </c>
      <c r="L3052" s="8" t="s">
        <v>24</v>
      </c>
      <c r="M3052" s="21">
        <v>45894</v>
      </c>
      <c r="O3052" s="278">
        <f>IF(Table1[[#This Row],[Phân loại]]="Tồn đầu kỳ",Table1[[#This Row],[Tổng giá trị]],0)</f>
        <v>0</v>
      </c>
      <c r="P3052" s="8">
        <f>IF(Table1[[#This Row],[Số còn phải thu ĐK]]&lt;&gt;0,0,IF(Table1[[#This Row],[Phân loại]]="Bán hàng",Table1[[#This Row],[Tổng giá trị]],-Table1[[#This Row],[Tổng giá trị]]))</f>
        <v>1992897</v>
      </c>
      <c r="Q3052" s="278">
        <f t="shared" ref="Q3052:Q3056" si="622">IF(M3052&lt;&gt;"",IF(O3052&lt;&gt;0,O3052,P3052),0)</f>
        <v>1992897</v>
      </c>
      <c r="R3052" s="8">
        <f>Table1[[#This Row],[Số còn phải thu ĐK]]+Table1[[#This Row],[Giá Trị HD sau CK]]-Table1[[#This Row],[Số tiền đã thu]]</f>
        <v>0</v>
      </c>
      <c r="S3052" s="7">
        <f>IF(Table1[[#This Row],[Ngày hóa đơn]]&lt;&gt;"",Table1[[#This Row],[Ngày hóa đơn]],Table1[[#This Row],[Ngày hạch toán]])</f>
        <v>45852</v>
      </c>
      <c r="T3052" s="8">
        <v>30</v>
      </c>
      <c r="U3052" s="7">
        <f>IF(Table1[[#This Row],[Ngày tính CN]]="","",S3052+T3052)</f>
        <v>45882</v>
      </c>
      <c r="V3052" s="71">
        <f ca="1">IF(Table1[[#This Row],[Hạn thanh toán]]="","",IF((U3052-NOW())&lt;0,0,(U3052-NOW())))</f>
        <v>0</v>
      </c>
      <c r="W3052" s="278"/>
      <c r="X3052" s="278" t="str">
        <f t="shared" ref="X3052:X3056" ca="1" si="623">IF(OR($U3052="",$R3052=0),"",IF((U$4-NOW())&lt;0,-($U3052-NOW()),0))</f>
        <v/>
      </c>
      <c r="Y3052" s="3" t="str">
        <f t="shared" ref="Y3052:Y3056" si="624">IF(R3052=0,"Đã thanh toán",IF(X3052="","",IF(X3052&lt;=0,"Chưa đến hạn thanh toán",IF(X3052&lt;=30,"Nợ quá hạn 30 ngày",IF(X3052&lt;=60,"Nợ quá hạn từ 30 ngày đến 60 ngày",IF(X3052&lt;=90,"Nợ quá hạn từ 60 ngày đến 90 ngày",IF(X3052&lt;=120,"Nợ quá hạn từ 90 ngày đến 120 ngày","Nợ quá hạn hơn 120 ngày có khả năng mất thanh toán")))))))</f>
        <v>Đã thanh toán</v>
      </c>
      <c r="Z3052" s="250">
        <f>Table1[[#This Row],[Hạn thanh toán]]</f>
        <v>45882</v>
      </c>
      <c r="AA3052" s="250">
        <f>Table1[[#This Row],[Ngày Thanh toán]]</f>
        <v>45894</v>
      </c>
      <c r="AD3052" s="3" t="str">
        <f>IF(Table1[[#This Row],[Mã khách hàng]]="","",VLOOKUP($A3052,Ma_KH!$A:$Q,Ma_KH!O$1,0))</f>
        <v>BRG - FUJIMART</v>
      </c>
      <c r="AE3052" s="3" t="str">
        <f>IF(Table1[[#This Row],[Mã khách hàng]]="","",VLOOKUP($A3052,Ma_KH!$A:$Q,Ma_KH!P$1,0))</f>
        <v>CÔNG TY TNHH BÁN LẺ FUJIMART VIỆT NAM</v>
      </c>
      <c r="AF3052" s="3" t="str">
        <f>VLOOKUP(A3052,Ma_KH!A:Q,Ma_KH!J$1,0)</f>
        <v>Vũ Anh Tuấn</v>
      </c>
    </row>
    <row r="3053" spans="1:32">
      <c r="A3053" s="242" t="s">
        <v>184</v>
      </c>
      <c r="B3053" s="242" t="s">
        <v>5155</v>
      </c>
      <c r="C3053" s="88">
        <v>45852</v>
      </c>
      <c r="D3053" s="89" t="s">
        <v>19900</v>
      </c>
      <c r="E3053" s="318">
        <v>45852</v>
      </c>
      <c r="F3053" s="242" t="s">
        <v>20860</v>
      </c>
      <c r="G3053" s="242" t="s">
        <v>5213</v>
      </c>
      <c r="H3053" s="241">
        <v>989616</v>
      </c>
      <c r="I3053" s="241">
        <v>0</v>
      </c>
      <c r="J3053" s="241">
        <v>79169</v>
      </c>
      <c r="K3053" s="241">
        <v>1068785</v>
      </c>
      <c r="L3053" s="8" t="s">
        <v>24</v>
      </c>
      <c r="M3053" s="21">
        <v>45894</v>
      </c>
      <c r="O3053" s="278">
        <f>IF(Table1[[#This Row],[Phân loại]]="Tồn đầu kỳ",Table1[[#This Row],[Tổng giá trị]],0)</f>
        <v>0</v>
      </c>
      <c r="P3053" s="8">
        <f>IF(Table1[[#This Row],[Số còn phải thu ĐK]]&lt;&gt;0,0,IF(Table1[[#This Row],[Phân loại]]="Bán hàng",Table1[[#This Row],[Tổng giá trị]],-Table1[[#This Row],[Tổng giá trị]]))</f>
        <v>1068785</v>
      </c>
      <c r="Q3053" s="278">
        <f t="shared" si="622"/>
        <v>1068785</v>
      </c>
      <c r="R3053" s="8">
        <f>Table1[[#This Row],[Số còn phải thu ĐK]]+Table1[[#This Row],[Giá Trị HD sau CK]]-Table1[[#This Row],[Số tiền đã thu]]</f>
        <v>0</v>
      </c>
      <c r="S3053" s="7">
        <f>IF(Table1[[#This Row],[Ngày hóa đơn]]&lt;&gt;"",Table1[[#This Row],[Ngày hóa đơn]],Table1[[#This Row],[Ngày hạch toán]])</f>
        <v>45852</v>
      </c>
      <c r="T3053" s="8">
        <v>30</v>
      </c>
      <c r="U3053" s="7">
        <f>IF(Table1[[#This Row],[Ngày tính CN]]="","",S3053+T3053)</f>
        <v>45882</v>
      </c>
      <c r="V3053" s="71">
        <f ca="1">IF(Table1[[#This Row],[Hạn thanh toán]]="","",IF((U3053-NOW())&lt;0,0,(U3053-NOW())))</f>
        <v>0</v>
      </c>
      <c r="W3053" s="278"/>
      <c r="X3053" s="278" t="str">
        <f t="shared" ca="1" si="623"/>
        <v/>
      </c>
      <c r="Y3053" s="3" t="str">
        <f t="shared" si="624"/>
        <v>Đã thanh toán</v>
      </c>
      <c r="Z3053" s="250">
        <f>Table1[[#This Row],[Hạn thanh toán]]</f>
        <v>45882</v>
      </c>
      <c r="AA3053" s="250">
        <f>Table1[[#This Row],[Ngày Thanh toán]]</f>
        <v>45894</v>
      </c>
      <c r="AD3053" s="3" t="str">
        <f>IF(Table1[[#This Row],[Mã khách hàng]]="","",VLOOKUP($A3053,Ma_KH!$A:$Q,Ma_KH!O$1,0))</f>
        <v>BRG - FUJIMART</v>
      </c>
      <c r="AE3053" s="3" t="str">
        <f>IF(Table1[[#This Row],[Mã khách hàng]]="","",VLOOKUP($A3053,Ma_KH!$A:$Q,Ma_KH!P$1,0))</f>
        <v>CÔNG TY TNHH BÁN LẺ FUJIMART VIỆT NAM</v>
      </c>
      <c r="AF3053" s="3" t="str">
        <f>VLOOKUP(A3053,Ma_KH!A:Q,Ma_KH!J$1,0)</f>
        <v>Vũ Anh Tuấn</v>
      </c>
    </row>
    <row r="3054" spans="1:32">
      <c r="A3054" s="242" t="s">
        <v>184</v>
      </c>
      <c r="B3054" s="242" t="s">
        <v>5155</v>
      </c>
      <c r="C3054" s="88">
        <v>45852</v>
      </c>
      <c r="D3054" s="89" t="s">
        <v>19901</v>
      </c>
      <c r="E3054" s="318">
        <v>45852</v>
      </c>
      <c r="F3054" s="242" t="s">
        <v>20861</v>
      </c>
      <c r="G3054" s="242" t="s">
        <v>5266</v>
      </c>
      <c r="H3054" s="241">
        <v>588603</v>
      </c>
      <c r="I3054" s="241">
        <v>0</v>
      </c>
      <c r="J3054" s="241">
        <v>47088</v>
      </c>
      <c r="K3054" s="241">
        <v>635691</v>
      </c>
      <c r="L3054" s="8" t="s">
        <v>24</v>
      </c>
      <c r="M3054" s="21">
        <v>45894</v>
      </c>
      <c r="O3054" s="278">
        <f>IF(Table1[[#This Row],[Phân loại]]="Tồn đầu kỳ",Table1[[#This Row],[Tổng giá trị]],0)</f>
        <v>0</v>
      </c>
      <c r="P3054" s="8">
        <f>IF(Table1[[#This Row],[Số còn phải thu ĐK]]&lt;&gt;0,0,IF(Table1[[#This Row],[Phân loại]]="Bán hàng",Table1[[#This Row],[Tổng giá trị]],-Table1[[#This Row],[Tổng giá trị]]))</f>
        <v>635691</v>
      </c>
      <c r="Q3054" s="278">
        <f t="shared" si="622"/>
        <v>635691</v>
      </c>
      <c r="R3054" s="8">
        <f>Table1[[#This Row],[Số còn phải thu ĐK]]+Table1[[#This Row],[Giá Trị HD sau CK]]-Table1[[#This Row],[Số tiền đã thu]]</f>
        <v>0</v>
      </c>
      <c r="S3054" s="7">
        <f>IF(Table1[[#This Row],[Ngày hóa đơn]]&lt;&gt;"",Table1[[#This Row],[Ngày hóa đơn]],Table1[[#This Row],[Ngày hạch toán]])</f>
        <v>45852</v>
      </c>
      <c r="T3054" s="8">
        <v>30</v>
      </c>
      <c r="U3054" s="7">
        <f>IF(Table1[[#This Row],[Ngày tính CN]]="","",S3054+T3054)</f>
        <v>45882</v>
      </c>
      <c r="V3054" s="71">
        <f ca="1">IF(Table1[[#This Row],[Hạn thanh toán]]="","",IF((U3054-NOW())&lt;0,0,(U3054-NOW())))</f>
        <v>0</v>
      </c>
      <c r="W3054" s="278"/>
      <c r="X3054" s="278" t="str">
        <f t="shared" ca="1" si="623"/>
        <v/>
      </c>
      <c r="Y3054" s="3" t="str">
        <f t="shared" si="624"/>
        <v>Đã thanh toán</v>
      </c>
      <c r="Z3054" s="250">
        <f>Table1[[#This Row],[Hạn thanh toán]]</f>
        <v>45882</v>
      </c>
      <c r="AA3054" s="250">
        <f>Table1[[#This Row],[Ngày Thanh toán]]</f>
        <v>45894</v>
      </c>
      <c r="AD3054" s="3" t="str">
        <f>IF(Table1[[#This Row],[Mã khách hàng]]="","",VLOOKUP($A3054,Ma_KH!$A:$Q,Ma_KH!O$1,0))</f>
        <v>BRG - FUJIMART</v>
      </c>
      <c r="AE3054" s="3" t="str">
        <f>IF(Table1[[#This Row],[Mã khách hàng]]="","",VLOOKUP($A3054,Ma_KH!$A:$Q,Ma_KH!P$1,0))</f>
        <v>CÔNG TY TNHH BÁN LẺ FUJIMART VIỆT NAM</v>
      </c>
      <c r="AF3054" s="3" t="str">
        <f>VLOOKUP(A3054,Ma_KH!A:Q,Ma_KH!J$1,0)</f>
        <v>Vũ Anh Tuấn</v>
      </c>
    </row>
    <row r="3055" spans="1:32">
      <c r="A3055" s="242" t="s">
        <v>184</v>
      </c>
      <c r="B3055" s="242" t="s">
        <v>5155</v>
      </c>
      <c r="C3055" s="88">
        <v>45852</v>
      </c>
      <c r="D3055" s="89" t="s">
        <v>19902</v>
      </c>
      <c r="E3055" s="318">
        <v>45852</v>
      </c>
      <c r="F3055" s="242" t="s">
        <v>20862</v>
      </c>
      <c r="G3055" s="242" t="s">
        <v>5343</v>
      </c>
      <c r="H3055" s="241">
        <v>1135992</v>
      </c>
      <c r="I3055" s="241">
        <v>0</v>
      </c>
      <c r="J3055" s="241">
        <v>90879</v>
      </c>
      <c r="K3055" s="241">
        <v>1226871</v>
      </c>
      <c r="L3055" s="8" t="s">
        <v>24</v>
      </c>
      <c r="M3055" s="21">
        <v>45894</v>
      </c>
      <c r="O3055" s="278">
        <f>IF(Table1[[#This Row],[Phân loại]]="Tồn đầu kỳ",Table1[[#This Row],[Tổng giá trị]],0)</f>
        <v>0</v>
      </c>
      <c r="P3055" s="8">
        <f>IF(Table1[[#This Row],[Số còn phải thu ĐK]]&lt;&gt;0,0,IF(Table1[[#This Row],[Phân loại]]="Bán hàng",Table1[[#This Row],[Tổng giá trị]],-Table1[[#This Row],[Tổng giá trị]]))</f>
        <v>1226871</v>
      </c>
      <c r="Q3055" s="278">
        <f t="shared" si="622"/>
        <v>1226871</v>
      </c>
      <c r="R3055" s="8">
        <f>Table1[[#This Row],[Số còn phải thu ĐK]]+Table1[[#This Row],[Giá Trị HD sau CK]]-Table1[[#This Row],[Số tiền đã thu]]</f>
        <v>0</v>
      </c>
      <c r="S3055" s="7">
        <f>IF(Table1[[#This Row],[Ngày hóa đơn]]&lt;&gt;"",Table1[[#This Row],[Ngày hóa đơn]],Table1[[#This Row],[Ngày hạch toán]])</f>
        <v>45852</v>
      </c>
      <c r="T3055" s="8">
        <v>30</v>
      </c>
      <c r="U3055" s="7">
        <f>IF(Table1[[#This Row],[Ngày tính CN]]="","",S3055+T3055)</f>
        <v>45882</v>
      </c>
      <c r="V3055" s="71">
        <f ca="1">IF(Table1[[#This Row],[Hạn thanh toán]]="","",IF((U3055-NOW())&lt;0,0,(U3055-NOW())))</f>
        <v>0</v>
      </c>
      <c r="W3055" s="278"/>
      <c r="X3055" s="278" t="str">
        <f t="shared" ca="1" si="623"/>
        <v/>
      </c>
      <c r="Y3055" s="3" t="str">
        <f t="shared" si="624"/>
        <v>Đã thanh toán</v>
      </c>
      <c r="Z3055" s="250">
        <f>Table1[[#This Row],[Hạn thanh toán]]</f>
        <v>45882</v>
      </c>
      <c r="AA3055" s="250">
        <f>Table1[[#This Row],[Ngày Thanh toán]]</f>
        <v>45894</v>
      </c>
      <c r="AD3055" s="3" t="str">
        <f>IF(Table1[[#This Row],[Mã khách hàng]]="","",VLOOKUP($A3055,Ma_KH!$A:$Q,Ma_KH!O$1,0))</f>
        <v>BRG - FUJIMART</v>
      </c>
      <c r="AE3055" s="3" t="str">
        <f>IF(Table1[[#This Row],[Mã khách hàng]]="","",VLOOKUP($A3055,Ma_KH!$A:$Q,Ma_KH!P$1,0))</f>
        <v>CÔNG TY TNHH BÁN LẺ FUJIMART VIỆT NAM</v>
      </c>
      <c r="AF3055" s="3" t="str">
        <f>VLOOKUP(A3055,Ma_KH!A:Q,Ma_KH!J$1,0)</f>
        <v>Vũ Anh Tuấn</v>
      </c>
    </row>
    <row r="3056" spans="1:32">
      <c r="A3056" s="242" t="s">
        <v>184</v>
      </c>
      <c r="B3056" s="242" t="s">
        <v>5155</v>
      </c>
      <c r="C3056" s="90">
        <v>45852</v>
      </c>
      <c r="D3056" s="91" t="s">
        <v>19903</v>
      </c>
      <c r="E3056" s="318">
        <v>45852</v>
      </c>
      <c r="F3056" s="242" t="s">
        <v>20863</v>
      </c>
      <c r="G3056" s="242" t="s">
        <v>5233</v>
      </c>
      <c r="H3056" s="241">
        <v>1266099</v>
      </c>
      <c r="I3056" s="241">
        <v>0</v>
      </c>
      <c r="J3056" s="241">
        <v>101288</v>
      </c>
      <c r="K3056" s="241">
        <v>1367387</v>
      </c>
      <c r="L3056" s="8" t="s">
        <v>24</v>
      </c>
      <c r="M3056" s="21">
        <v>45894</v>
      </c>
      <c r="O3056" s="278">
        <f>IF(Table1[[#This Row],[Phân loại]]="Tồn đầu kỳ",Table1[[#This Row],[Tổng giá trị]],0)</f>
        <v>0</v>
      </c>
      <c r="P3056" s="8">
        <f>IF(Table1[[#This Row],[Số còn phải thu ĐK]]&lt;&gt;0,0,IF(Table1[[#This Row],[Phân loại]]="Bán hàng",Table1[[#This Row],[Tổng giá trị]],-Table1[[#This Row],[Tổng giá trị]]))</f>
        <v>1367387</v>
      </c>
      <c r="Q3056" s="278">
        <f t="shared" si="622"/>
        <v>1367387</v>
      </c>
      <c r="R3056" s="8">
        <f>Table1[[#This Row],[Số còn phải thu ĐK]]+Table1[[#This Row],[Giá Trị HD sau CK]]-Table1[[#This Row],[Số tiền đã thu]]</f>
        <v>0</v>
      </c>
      <c r="S3056" s="7">
        <f>IF(Table1[[#This Row],[Ngày hóa đơn]]&lt;&gt;"",Table1[[#This Row],[Ngày hóa đơn]],Table1[[#This Row],[Ngày hạch toán]])</f>
        <v>45852</v>
      </c>
      <c r="T3056" s="8">
        <v>30</v>
      </c>
      <c r="U3056" s="7">
        <f>IF(Table1[[#This Row],[Ngày tính CN]]="","",S3056+T3056)</f>
        <v>45882</v>
      </c>
      <c r="V3056" s="71">
        <f ca="1">IF(Table1[[#This Row],[Hạn thanh toán]]="","",IF((U3056-NOW())&lt;0,0,(U3056-NOW())))</f>
        <v>0</v>
      </c>
      <c r="W3056" s="278"/>
      <c r="X3056" s="278" t="str">
        <f t="shared" ca="1" si="623"/>
        <v/>
      </c>
      <c r="Y3056" s="3" t="str">
        <f t="shared" si="624"/>
        <v>Đã thanh toán</v>
      </c>
      <c r="Z3056" s="250">
        <f>Table1[[#This Row],[Hạn thanh toán]]</f>
        <v>45882</v>
      </c>
      <c r="AA3056" s="250">
        <f>Table1[[#This Row],[Ngày Thanh toán]]</f>
        <v>45894</v>
      </c>
      <c r="AD3056" s="3" t="str">
        <f>IF(Table1[[#This Row],[Mã khách hàng]]="","",VLOOKUP($A3056,Ma_KH!$A:$Q,Ma_KH!O$1,0))</f>
        <v>BRG - FUJIMART</v>
      </c>
      <c r="AE3056" s="3" t="str">
        <f>IF(Table1[[#This Row],[Mã khách hàng]]="","",VLOOKUP($A3056,Ma_KH!$A:$Q,Ma_KH!P$1,0))</f>
        <v>CÔNG TY TNHH BÁN LẺ FUJIMART VIỆT NAM</v>
      </c>
      <c r="AF3056" s="3" t="str">
        <f>VLOOKUP(A3056,Ma_KH!A:Q,Ma_KH!J$1,0)</f>
        <v>Vũ Anh Tuấn</v>
      </c>
    </row>
    <row r="3057" spans="1:32">
      <c r="A3057" s="242" t="s">
        <v>184</v>
      </c>
      <c r="B3057" s="242" t="s">
        <v>5155</v>
      </c>
      <c r="C3057" s="88">
        <v>45852</v>
      </c>
      <c r="D3057" s="89" t="s">
        <v>19904</v>
      </c>
      <c r="E3057" s="318">
        <v>45852</v>
      </c>
      <c r="F3057" s="242" t="s">
        <v>20864</v>
      </c>
      <c r="G3057" s="242" t="s">
        <v>5168</v>
      </c>
      <c r="H3057" s="241">
        <v>2145737</v>
      </c>
      <c r="I3057" s="241">
        <v>0</v>
      </c>
      <c r="J3057" s="241">
        <v>171659</v>
      </c>
      <c r="K3057" s="241">
        <v>2317396</v>
      </c>
      <c r="L3057" s="8" t="s">
        <v>24</v>
      </c>
      <c r="M3057" s="21">
        <v>45894</v>
      </c>
      <c r="O3057" s="278">
        <f>IF(Table1[[#This Row],[Phân loại]]="Tồn đầu kỳ",Table1[[#This Row],[Tổng giá trị]],0)</f>
        <v>0</v>
      </c>
      <c r="P3057" s="8">
        <f>IF(Table1[[#This Row],[Số còn phải thu ĐK]]&lt;&gt;0,0,IF(Table1[[#This Row],[Phân loại]]="Bán hàng",Table1[[#This Row],[Tổng giá trị]],-Table1[[#This Row],[Tổng giá trị]]))</f>
        <v>2317396</v>
      </c>
      <c r="Q3057" s="278">
        <f t="shared" ref="Q3057:Q3059" si="625">IF(M3057&lt;&gt;"",IF(O3057&lt;&gt;0,O3057,P3057),0)</f>
        <v>2317396</v>
      </c>
      <c r="R3057" s="8">
        <f>Table1[[#This Row],[Số còn phải thu ĐK]]+Table1[[#This Row],[Giá Trị HD sau CK]]-Table1[[#This Row],[Số tiền đã thu]]</f>
        <v>0</v>
      </c>
      <c r="S3057" s="7">
        <f>IF(Table1[[#This Row],[Ngày hóa đơn]]&lt;&gt;"",Table1[[#This Row],[Ngày hóa đơn]],Table1[[#This Row],[Ngày hạch toán]])</f>
        <v>45852</v>
      </c>
      <c r="T3057" s="8">
        <v>30</v>
      </c>
      <c r="U3057" s="7">
        <f>IF(Table1[[#This Row],[Ngày tính CN]]="","",S3057+T3057)</f>
        <v>45882</v>
      </c>
      <c r="V3057" s="71">
        <f ca="1">IF(Table1[[#This Row],[Hạn thanh toán]]="","",IF((U3057-NOW())&lt;0,0,(U3057-NOW())))</f>
        <v>0</v>
      </c>
      <c r="W3057" s="278"/>
      <c r="X3057" s="278" t="str">
        <f t="shared" ref="X3057:X3059" ca="1" si="626">IF(OR($U3057="",$R3057=0),"",IF((U$4-NOW())&lt;0,-($U3057-NOW()),0))</f>
        <v/>
      </c>
      <c r="Y3057" s="3" t="str">
        <f t="shared" ref="Y3057:Y3059" si="627">IF(R3057=0,"Đã thanh toán",IF(X3057="","",IF(X3057&lt;=0,"Chưa đến hạn thanh toán",IF(X3057&lt;=30,"Nợ quá hạn 30 ngày",IF(X3057&lt;=60,"Nợ quá hạn từ 30 ngày đến 60 ngày",IF(X3057&lt;=90,"Nợ quá hạn từ 60 ngày đến 90 ngày",IF(X3057&lt;=120,"Nợ quá hạn từ 90 ngày đến 120 ngày","Nợ quá hạn hơn 120 ngày có khả năng mất thanh toán")))))))</f>
        <v>Đã thanh toán</v>
      </c>
      <c r="Z3057" s="250">
        <f>Table1[[#This Row],[Hạn thanh toán]]</f>
        <v>45882</v>
      </c>
      <c r="AA3057" s="250">
        <f>Table1[[#This Row],[Ngày Thanh toán]]</f>
        <v>45894</v>
      </c>
      <c r="AD3057" s="3" t="str">
        <f>IF(Table1[[#This Row],[Mã khách hàng]]="","",VLOOKUP($A3057,Ma_KH!$A:$Q,Ma_KH!O$1,0))</f>
        <v>BRG - FUJIMART</v>
      </c>
      <c r="AE3057" s="3" t="str">
        <f>IF(Table1[[#This Row],[Mã khách hàng]]="","",VLOOKUP($A3057,Ma_KH!$A:$Q,Ma_KH!P$1,0))</f>
        <v>CÔNG TY TNHH BÁN LẺ FUJIMART VIỆT NAM</v>
      </c>
      <c r="AF3057" s="3" t="str">
        <f>VLOOKUP(A3057,Ma_KH!A:Q,Ma_KH!J$1,0)</f>
        <v>Vũ Anh Tuấn</v>
      </c>
    </row>
    <row r="3058" spans="1:32">
      <c r="A3058" s="242" t="s">
        <v>184</v>
      </c>
      <c r="B3058" s="242" t="s">
        <v>5155</v>
      </c>
      <c r="C3058" s="88">
        <v>45852</v>
      </c>
      <c r="D3058" s="89" t="s">
        <v>19905</v>
      </c>
      <c r="E3058" s="318">
        <v>45852</v>
      </c>
      <c r="F3058" s="242" t="s">
        <v>20865</v>
      </c>
      <c r="G3058" s="242" t="s">
        <v>5198</v>
      </c>
      <c r="H3058" s="241">
        <v>477306</v>
      </c>
      <c r="I3058" s="241">
        <v>0</v>
      </c>
      <c r="J3058" s="241">
        <v>38184</v>
      </c>
      <c r="K3058" s="241">
        <v>515490</v>
      </c>
      <c r="L3058" s="8" t="s">
        <v>24</v>
      </c>
      <c r="M3058" s="21">
        <v>45894</v>
      </c>
      <c r="O3058" s="278">
        <f>IF(Table1[[#This Row],[Phân loại]]="Tồn đầu kỳ",Table1[[#This Row],[Tổng giá trị]],0)</f>
        <v>0</v>
      </c>
      <c r="P3058" s="8">
        <f>IF(Table1[[#This Row],[Số còn phải thu ĐK]]&lt;&gt;0,0,IF(Table1[[#This Row],[Phân loại]]="Bán hàng",Table1[[#This Row],[Tổng giá trị]],-Table1[[#This Row],[Tổng giá trị]]))</f>
        <v>515490</v>
      </c>
      <c r="Q3058" s="278">
        <f t="shared" si="625"/>
        <v>515490</v>
      </c>
      <c r="R3058" s="8">
        <f>Table1[[#This Row],[Số còn phải thu ĐK]]+Table1[[#This Row],[Giá Trị HD sau CK]]-Table1[[#This Row],[Số tiền đã thu]]</f>
        <v>0</v>
      </c>
      <c r="S3058" s="7">
        <f>IF(Table1[[#This Row],[Ngày hóa đơn]]&lt;&gt;"",Table1[[#This Row],[Ngày hóa đơn]],Table1[[#This Row],[Ngày hạch toán]])</f>
        <v>45852</v>
      </c>
      <c r="T3058" s="8">
        <v>30</v>
      </c>
      <c r="U3058" s="7">
        <f>IF(Table1[[#This Row],[Ngày tính CN]]="","",S3058+T3058)</f>
        <v>45882</v>
      </c>
      <c r="V3058" s="71">
        <f ca="1">IF(Table1[[#This Row],[Hạn thanh toán]]="","",IF((U3058-NOW())&lt;0,0,(U3058-NOW())))</f>
        <v>0</v>
      </c>
      <c r="W3058" s="278"/>
      <c r="X3058" s="278" t="str">
        <f t="shared" ca="1" si="626"/>
        <v/>
      </c>
      <c r="Y3058" s="3" t="str">
        <f t="shared" si="627"/>
        <v>Đã thanh toán</v>
      </c>
      <c r="Z3058" s="250">
        <f>Table1[[#This Row],[Hạn thanh toán]]</f>
        <v>45882</v>
      </c>
      <c r="AA3058" s="250">
        <f>Table1[[#This Row],[Ngày Thanh toán]]</f>
        <v>45894</v>
      </c>
      <c r="AD3058" s="3" t="str">
        <f>IF(Table1[[#This Row],[Mã khách hàng]]="","",VLOOKUP($A3058,Ma_KH!$A:$Q,Ma_KH!O$1,0))</f>
        <v>BRG - FUJIMART</v>
      </c>
      <c r="AE3058" s="3" t="str">
        <f>IF(Table1[[#This Row],[Mã khách hàng]]="","",VLOOKUP($A3058,Ma_KH!$A:$Q,Ma_KH!P$1,0))</f>
        <v>CÔNG TY TNHH BÁN LẺ FUJIMART VIỆT NAM</v>
      </c>
      <c r="AF3058" s="3" t="str">
        <f>VLOOKUP(A3058,Ma_KH!A:Q,Ma_KH!J$1,0)</f>
        <v>Vũ Anh Tuấn</v>
      </c>
    </row>
    <row r="3059" spans="1:32">
      <c r="A3059" s="242" t="s">
        <v>184</v>
      </c>
      <c r="B3059" s="242" t="s">
        <v>5155</v>
      </c>
      <c r="C3059" s="90">
        <v>45852</v>
      </c>
      <c r="D3059" s="91" t="s">
        <v>19906</v>
      </c>
      <c r="E3059" s="318">
        <v>45852</v>
      </c>
      <c r="F3059" s="242" t="s">
        <v>20866</v>
      </c>
      <c r="G3059" s="242" t="s">
        <v>5345</v>
      </c>
      <c r="H3059" s="241">
        <v>1961760</v>
      </c>
      <c r="I3059" s="241">
        <v>0</v>
      </c>
      <c r="J3059" s="241">
        <v>156941</v>
      </c>
      <c r="K3059" s="241">
        <v>2118701</v>
      </c>
      <c r="L3059" s="8" t="s">
        <v>24</v>
      </c>
      <c r="M3059" s="21">
        <v>45894</v>
      </c>
      <c r="O3059" s="278">
        <f>IF(Table1[[#This Row],[Phân loại]]="Tồn đầu kỳ",Table1[[#This Row],[Tổng giá trị]],0)</f>
        <v>0</v>
      </c>
      <c r="P3059" s="8">
        <f>IF(Table1[[#This Row],[Số còn phải thu ĐK]]&lt;&gt;0,0,IF(Table1[[#This Row],[Phân loại]]="Bán hàng",Table1[[#This Row],[Tổng giá trị]],-Table1[[#This Row],[Tổng giá trị]]))</f>
        <v>2118701</v>
      </c>
      <c r="Q3059" s="278">
        <f t="shared" si="625"/>
        <v>2118701</v>
      </c>
      <c r="R3059" s="8">
        <f>Table1[[#This Row],[Số còn phải thu ĐK]]+Table1[[#This Row],[Giá Trị HD sau CK]]-Table1[[#This Row],[Số tiền đã thu]]</f>
        <v>0</v>
      </c>
      <c r="S3059" s="7">
        <f>IF(Table1[[#This Row],[Ngày hóa đơn]]&lt;&gt;"",Table1[[#This Row],[Ngày hóa đơn]],Table1[[#This Row],[Ngày hạch toán]])</f>
        <v>45852</v>
      </c>
      <c r="T3059" s="8">
        <v>30</v>
      </c>
      <c r="U3059" s="7">
        <f>IF(Table1[[#This Row],[Ngày tính CN]]="","",S3059+T3059)</f>
        <v>45882</v>
      </c>
      <c r="V3059" s="71">
        <f ca="1">IF(Table1[[#This Row],[Hạn thanh toán]]="","",IF((U3059-NOW())&lt;0,0,(U3059-NOW())))</f>
        <v>0</v>
      </c>
      <c r="W3059" s="278"/>
      <c r="X3059" s="278" t="str">
        <f t="shared" ca="1" si="626"/>
        <v/>
      </c>
      <c r="Y3059" s="3" t="str">
        <f t="shared" si="627"/>
        <v>Đã thanh toán</v>
      </c>
      <c r="Z3059" s="250">
        <f>Table1[[#This Row],[Hạn thanh toán]]</f>
        <v>45882</v>
      </c>
      <c r="AA3059" s="250">
        <f>Table1[[#This Row],[Ngày Thanh toán]]</f>
        <v>45894</v>
      </c>
      <c r="AD3059" s="3" t="str">
        <f>IF(Table1[[#This Row],[Mã khách hàng]]="","",VLOOKUP($A3059,Ma_KH!$A:$Q,Ma_KH!O$1,0))</f>
        <v>BRG - FUJIMART</v>
      </c>
      <c r="AE3059" s="3" t="str">
        <f>IF(Table1[[#This Row],[Mã khách hàng]]="","",VLOOKUP($A3059,Ma_KH!$A:$Q,Ma_KH!P$1,0))</f>
        <v>CÔNG TY TNHH BÁN LẺ FUJIMART VIỆT NAM</v>
      </c>
      <c r="AF3059" s="3" t="str">
        <f>VLOOKUP(A3059,Ma_KH!A:Q,Ma_KH!J$1,0)</f>
        <v>Vũ Anh Tuấn</v>
      </c>
    </row>
    <row r="3060" spans="1:32">
      <c r="A3060" s="242" t="s">
        <v>184</v>
      </c>
      <c r="B3060" s="242" t="s">
        <v>5155</v>
      </c>
      <c r="C3060" s="88">
        <v>45852</v>
      </c>
      <c r="D3060" s="89" t="s">
        <v>19907</v>
      </c>
      <c r="E3060" s="318">
        <v>45852</v>
      </c>
      <c r="F3060" s="242" t="s">
        <v>20867</v>
      </c>
      <c r="G3060" s="242" t="s">
        <v>5186</v>
      </c>
      <c r="H3060" s="241">
        <v>1185900</v>
      </c>
      <c r="I3060" s="241">
        <v>0</v>
      </c>
      <c r="J3060" s="241">
        <v>94872</v>
      </c>
      <c r="K3060" s="241">
        <v>1280772</v>
      </c>
      <c r="L3060" s="8" t="s">
        <v>24</v>
      </c>
      <c r="M3060" s="21">
        <v>45894</v>
      </c>
      <c r="O3060" s="278">
        <f>IF(Table1[[#This Row],[Phân loại]]="Tồn đầu kỳ",Table1[[#This Row],[Tổng giá trị]],0)</f>
        <v>0</v>
      </c>
      <c r="P3060" s="8">
        <f>IF(Table1[[#This Row],[Số còn phải thu ĐK]]&lt;&gt;0,0,IF(Table1[[#This Row],[Phân loại]]="Bán hàng",Table1[[#This Row],[Tổng giá trị]],-Table1[[#This Row],[Tổng giá trị]]))</f>
        <v>1280772</v>
      </c>
      <c r="Q3060" s="278">
        <f t="shared" ref="Q3060:Q3062" si="628">IF(M3060&lt;&gt;"",IF(O3060&lt;&gt;0,O3060,P3060),0)</f>
        <v>1280772</v>
      </c>
      <c r="R3060" s="8">
        <f>Table1[[#This Row],[Số còn phải thu ĐK]]+Table1[[#This Row],[Giá Trị HD sau CK]]-Table1[[#This Row],[Số tiền đã thu]]</f>
        <v>0</v>
      </c>
      <c r="S3060" s="7">
        <f>IF(Table1[[#This Row],[Ngày hóa đơn]]&lt;&gt;"",Table1[[#This Row],[Ngày hóa đơn]],Table1[[#This Row],[Ngày hạch toán]])</f>
        <v>45852</v>
      </c>
      <c r="T3060" s="8">
        <v>30</v>
      </c>
      <c r="U3060" s="7">
        <f>IF(Table1[[#This Row],[Ngày tính CN]]="","",S3060+T3060)</f>
        <v>45882</v>
      </c>
      <c r="V3060" s="71">
        <f ca="1">IF(Table1[[#This Row],[Hạn thanh toán]]="","",IF((U3060-NOW())&lt;0,0,(U3060-NOW())))</f>
        <v>0</v>
      </c>
      <c r="W3060" s="278"/>
      <c r="X3060" s="278" t="str">
        <f t="shared" ref="X3060:X3062" ca="1" si="629">IF(OR($U3060="",$R3060=0),"",IF((U$4-NOW())&lt;0,-($U3060-NOW()),0))</f>
        <v/>
      </c>
      <c r="Y3060" s="3" t="str">
        <f t="shared" ref="Y3060:Y3062" si="630">IF(R3060=0,"Đã thanh toán",IF(X3060="","",IF(X3060&lt;=0,"Chưa đến hạn thanh toán",IF(X3060&lt;=30,"Nợ quá hạn 30 ngày",IF(X3060&lt;=60,"Nợ quá hạn từ 30 ngày đến 60 ngày",IF(X3060&lt;=90,"Nợ quá hạn từ 60 ngày đến 90 ngày",IF(X3060&lt;=120,"Nợ quá hạn từ 90 ngày đến 120 ngày","Nợ quá hạn hơn 120 ngày có khả năng mất thanh toán")))))))</f>
        <v>Đã thanh toán</v>
      </c>
      <c r="Z3060" s="250">
        <f>Table1[[#This Row],[Hạn thanh toán]]</f>
        <v>45882</v>
      </c>
      <c r="AA3060" s="250">
        <f>Table1[[#This Row],[Ngày Thanh toán]]</f>
        <v>45894</v>
      </c>
      <c r="AD3060" s="3" t="str">
        <f>IF(Table1[[#This Row],[Mã khách hàng]]="","",VLOOKUP($A3060,Ma_KH!$A:$Q,Ma_KH!O$1,0))</f>
        <v>BRG - FUJIMART</v>
      </c>
      <c r="AE3060" s="3" t="str">
        <f>IF(Table1[[#This Row],[Mã khách hàng]]="","",VLOOKUP($A3060,Ma_KH!$A:$Q,Ma_KH!P$1,0))</f>
        <v>CÔNG TY TNHH BÁN LẺ FUJIMART VIỆT NAM</v>
      </c>
      <c r="AF3060" s="3" t="str">
        <f>VLOOKUP(A3060,Ma_KH!A:Q,Ma_KH!J$1,0)</f>
        <v>Vũ Anh Tuấn</v>
      </c>
    </row>
    <row r="3061" spans="1:32">
      <c r="A3061" s="242" t="s">
        <v>184</v>
      </c>
      <c r="B3061" s="242" t="s">
        <v>5155</v>
      </c>
      <c r="C3061" s="88">
        <v>45852</v>
      </c>
      <c r="D3061" s="89" t="s">
        <v>19908</v>
      </c>
      <c r="E3061" s="318">
        <v>45852</v>
      </c>
      <c r="F3061" s="242" t="s">
        <v>20868</v>
      </c>
      <c r="G3061" s="242" t="s">
        <v>5200</v>
      </c>
      <c r="H3061" s="241">
        <v>1606910</v>
      </c>
      <c r="I3061" s="241">
        <v>0</v>
      </c>
      <c r="J3061" s="241">
        <v>128553</v>
      </c>
      <c r="K3061" s="241">
        <v>1735463</v>
      </c>
      <c r="L3061" s="8" t="s">
        <v>24</v>
      </c>
      <c r="M3061" s="21">
        <v>45894</v>
      </c>
      <c r="O3061" s="278">
        <f>IF(Table1[[#This Row],[Phân loại]]="Tồn đầu kỳ",Table1[[#This Row],[Tổng giá trị]],0)</f>
        <v>0</v>
      </c>
      <c r="P3061" s="8">
        <f>IF(Table1[[#This Row],[Số còn phải thu ĐK]]&lt;&gt;0,0,IF(Table1[[#This Row],[Phân loại]]="Bán hàng",Table1[[#This Row],[Tổng giá trị]],-Table1[[#This Row],[Tổng giá trị]]))</f>
        <v>1735463</v>
      </c>
      <c r="Q3061" s="278">
        <f t="shared" si="628"/>
        <v>1735463</v>
      </c>
      <c r="R3061" s="8">
        <f>Table1[[#This Row],[Số còn phải thu ĐK]]+Table1[[#This Row],[Giá Trị HD sau CK]]-Table1[[#This Row],[Số tiền đã thu]]</f>
        <v>0</v>
      </c>
      <c r="S3061" s="7">
        <f>IF(Table1[[#This Row],[Ngày hóa đơn]]&lt;&gt;"",Table1[[#This Row],[Ngày hóa đơn]],Table1[[#This Row],[Ngày hạch toán]])</f>
        <v>45852</v>
      </c>
      <c r="T3061" s="8">
        <v>30</v>
      </c>
      <c r="U3061" s="7">
        <f>IF(Table1[[#This Row],[Ngày tính CN]]="","",S3061+T3061)</f>
        <v>45882</v>
      </c>
      <c r="V3061" s="71">
        <f ca="1">IF(Table1[[#This Row],[Hạn thanh toán]]="","",IF((U3061-NOW())&lt;0,0,(U3061-NOW())))</f>
        <v>0</v>
      </c>
      <c r="W3061" s="278"/>
      <c r="X3061" s="278" t="str">
        <f t="shared" ca="1" si="629"/>
        <v/>
      </c>
      <c r="Y3061" s="3" t="str">
        <f t="shared" si="630"/>
        <v>Đã thanh toán</v>
      </c>
      <c r="Z3061" s="250">
        <f>Table1[[#This Row],[Hạn thanh toán]]</f>
        <v>45882</v>
      </c>
      <c r="AA3061" s="250">
        <f>Table1[[#This Row],[Ngày Thanh toán]]</f>
        <v>45894</v>
      </c>
      <c r="AD3061" s="3" t="str">
        <f>IF(Table1[[#This Row],[Mã khách hàng]]="","",VLOOKUP($A3061,Ma_KH!$A:$Q,Ma_KH!O$1,0))</f>
        <v>BRG - FUJIMART</v>
      </c>
      <c r="AE3061" s="3" t="str">
        <f>IF(Table1[[#This Row],[Mã khách hàng]]="","",VLOOKUP($A3061,Ma_KH!$A:$Q,Ma_KH!P$1,0))</f>
        <v>CÔNG TY TNHH BÁN LẺ FUJIMART VIỆT NAM</v>
      </c>
      <c r="AF3061" s="3" t="str">
        <f>VLOOKUP(A3061,Ma_KH!A:Q,Ma_KH!J$1,0)</f>
        <v>Vũ Anh Tuấn</v>
      </c>
    </row>
    <row r="3062" spans="1:32">
      <c r="A3062" s="242" t="s">
        <v>184</v>
      </c>
      <c r="B3062" s="242" t="s">
        <v>5155</v>
      </c>
      <c r="C3062" s="90">
        <v>45852</v>
      </c>
      <c r="D3062" s="91" t="s">
        <v>19909</v>
      </c>
      <c r="E3062" s="318">
        <v>45852</v>
      </c>
      <c r="F3062" s="242" t="s">
        <v>20869</v>
      </c>
      <c r="G3062" s="242" t="s">
        <v>5356</v>
      </c>
      <c r="H3062" s="241">
        <v>565512</v>
      </c>
      <c r="I3062" s="241">
        <v>0</v>
      </c>
      <c r="J3062" s="241">
        <v>45241</v>
      </c>
      <c r="K3062" s="241">
        <v>610753</v>
      </c>
      <c r="L3062" s="8" t="s">
        <v>24</v>
      </c>
      <c r="M3062" s="21">
        <v>45894</v>
      </c>
      <c r="O3062" s="278">
        <f>IF(Table1[[#This Row],[Phân loại]]="Tồn đầu kỳ",Table1[[#This Row],[Tổng giá trị]],0)</f>
        <v>0</v>
      </c>
      <c r="P3062" s="8">
        <f>IF(Table1[[#This Row],[Số còn phải thu ĐK]]&lt;&gt;0,0,IF(Table1[[#This Row],[Phân loại]]="Bán hàng",Table1[[#This Row],[Tổng giá trị]],-Table1[[#This Row],[Tổng giá trị]]))</f>
        <v>610753</v>
      </c>
      <c r="Q3062" s="278">
        <f t="shared" si="628"/>
        <v>610753</v>
      </c>
      <c r="R3062" s="8">
        <f>Table1[[#This Row],[Số còn phải thu ĐK]]+Table1[[#This Row],[Giá Trị HD sau CK]]-Table1[[#This Row],[Số tiền đã thu]]</f>
        <v>0</v>
      </c>
      <c r="S3062" s="7">
        <f>IF(Table1[[#This Row],[Ngày hóa đơn]]&lt;&gt;"",Table1[[#This Row],[Ngày hóa đơn]],Table1[[#This Row],[Ngày hạch toán]])</f>
        <v>45852</v>
      </c>
      <c r="T3062" s="8">
        <v>30</v>
      </c>
      <c r="U3062" s="7">
        <f>IF(Table1[[#This Row],[Ngày tính CN]]="","",S3062+T3062)</f>
        <v>45882</v>
      </c>
      <c r="V3062" s="71">
        <f ca="1">IF(Table1[[#This Row],[Hạn thanh toán]]="","",IF((U3062-NOW())&lt;0,0,(U3062-NOW())))</f>
        <v>0</v>
      </c>
      <c r="W3062" s="278"/>
      <c r="X3062" s="278" t="str">
        <f t="shared" ca="1" si="629"/>
        <v/>
      </c>
      <c r="Y3062" s="3" t="str">
        <f t="shared" si="630"/>
        <v>Đã thanh toán</v>
      </c>
      <c r="Z3062" s="250">
        <f>Table1[[#This Row],[Hạn thanh toán]]</f>
        <v>45882</v>
      </c>
      <c r="AA3062" s="250">
        <f>Table1[[#This Row],[Ngày Thanh toán]]</f>
        <v>45894</v>
      </c>
      <c r="AD3062" s="3" t="str">
        <f>IF(Table1[[#This Row],[Mã khách hàng]]="","",VLOOKUP($A3062,Ma_KH!$A:$Q,Ma_KH!O$1,0))</f>
        <v>BRG - FUJIMART</v>
      </c>
      <c r="AE3062" s="3" t="str">
        <f>IF(Table1[[#This Row],[Mã khách hàng]]="","",VLOOKUP($A3062,Ma_KH!$A:$Q,Ma_KH!P$1,0))</f>
        <v>CÔNG TY TNHH BÁN LẺ FUJIMART VIỆT NAM</v>
      </c>
      <c r="AF3062" s="3" t="str">
        <f>VLOOKUP(A3062,Ma_KH!A:Q,Ma_KH!J$1,0)</f>
        <v>Vũ Anh Tuấn</v>
      </c>
    </row>
    <row r="3063" spans="1:32">
      <c r="A3063" s="242" t="s">
        <v>184</v>
      </c>
      <c r="B3063" s="242" t="s">
        <v>5155</v>
      </c>
      <c r="C3063" s="88">
        <v>45853</v>
      </c>
      <c r="D3063" s="89" t="s">
        <v>19910</v>
      </c>
      <c r="E3063" s="318">
        <v>45853</v>
      </c>
      <c r="F3063" s="242" t="s">
        <v>20870</v>
      </c>
      <c r="G3063" s="242" t="s">
        <v>5228</v>
      </c>
      <c r="H3063" s="241">
        <v>1748000</v>
      </c>
      <c r="I3063" s="241">
        <v>0</v>
      </c>
      <c r="J3063" s="241">
        <v>139840</v>
      </c>
      <c r="K3063" s="241">
        <v>1887840</v>
      </c>
      <c r="L3063" s="8" t="s">
        <v>24</v>
      </c>
      <c r="M3063" s="21">
        <v>45894</v>
      </c>
      <c r="O3063" s="278">
        <f>IF(Table1[[#This Row],[Phân loại]]="Tồn đầu kỳ",Table1[[#This Row],[Tổng giá trị]],0)</f>
        <v>0</v>
      </c>
      <c r="P3063" s="8">
        <f>IF(Table1[[#This Row],[Số còn phải thu ĐK]]&lt;&gt;0,0,IF(Table1[[#This Row],[Phân loại]]="Bán hàng",Table1[[#This Row],[Tổng giá trị]],-Table1[[#This Row],[Tổng giá trị]]))</f>
        <v>1887840</v>
      </c>
      <c r="Q3063" s="278">
        <f t="shared" ref="Q3063:Q3064" si="631">IF(M3063&lt;&gt;"",IF(O3063&lt;&gt;0,O3063,P3063),0)</f>
        <v>1887840</v>
      </c>
      <c r="R3063" s="8">
        <f>Table1[[#This Row],[Số còn phải thu ĐK]]+Table1[[#This Row],[Giá Trị HD sau CK]]-Table1[[#This Row],[Số tiền đã thu]]</f>
        <v>0</v>
      </c>
      <c r="S3063" s="7">
        <f>IF(Table1[[#This Row],[Ngày hóa đơn]]&lt;&gt;"",Table1[[#This Row],[Ngày hóa đơn]],Table1[[#This Row],[Ngày hạch toán]])</f>
        <v>45853</v>
      </c>
      <c r="T3063" s="8">
        <v>30</v>
      </c>
      <c r="U3063" s="7">
        <f>IF(Table1[[#This Row],[Ngày tính CN]]="","",S3063+T3063)</f>
        <v>45883</v>
      </c>
      <c r="V3063" s="71">
        <f ca="1">IF(Table1[[#This Row],[Hạn thanh toán]]="","",IF((U3063-NOW())&lt;0,0,(U3063-NOW())))</f>
        <v>0</v>
      </c>
      <c r="W3063" s="278"/>
      <c r="X3063" s="278" t="str">
        <f t="shared" ref="X3063:X3064" ca="1" si="632">IF(OR($U3063="",$R3063=0),"",IF((U$4-NOW())&lt;0,-($U3063-NOW()),0))</f>
        <v/>
      </c>
      <c r="Y3063" s="3" t="str">
        <f t="shared" ref="Y3063:Y3064" si="633">IF(R3063=0,"Đã thanh toán",IF(X3063="","",IF(X3063&lt;=0,"Chưa đến hạn thanh toán",IF(X3063&lt;=30,"Nợ quá hạn 30 ngày",IF(X3063&lt;=60,"Nợ quá hạn từ 30 ngày đến 60 ngày",IF(X3063&lt;=90,"Nợ quá hạn từ 60 ngày đến 90 ngày",IF(X3063&lt;=120,"Nợ quá hạn từ 90 ngày đến 120 ngày","Nợ quá hạn hơn 120 ngày có khả năng mất thanh toán")))))))</f>
        <v>Đã thanh toán</v>
      </c>
      <c r="Z3063" s="250">
        <f>Table1[[#This Row],[Hạn thanh toán]]</f>
        <v>45883</v>
      </c>
      <c r="AA3063" s="250">
        <f>Table1[[#This Row],[Ngày Thanh toán]]</f>
        <v>45894</v>
      </c>
      <c r="AD3063" s="3" t="str">
        <f>IF(Table1[[#This Row],[Mã khách hàng]]="","",VLOOKUP($A3063,Ma_KH!$A:$Q,Ma_KH!O$1,0))</f>
        <v>BRG - FUJIMART</v>
      </c>
      <c r="AE3063" s="3" t="str">
        <f>IF(Table1[[#This Row],[Mã khách hàng]]="","",VLOOKUP($A3063,Ma_KH!$A:$Q,Ma_KH!P$1,0))</f>
        <v>CÔNG TY TNHH BÁN LẺ FUJIMART VIỆT NAM</v>
      </c>
      <c r="AF3063" s="3" t="str">
        <f>VLOOKUP(A3063,Ma_KH!A:Q,Ma_KH!J$1,0)</f>
        <v>Vũ Anh Tuấn</v>
      </c>
    </row>
    <row r="3064" spans="1:32">
      <c r="A3064" s="242" t="s">
        <v>184</v>
      </c>
      <c r="B3064" s="242" t="s">
        <v>5155</v>
      </c>
      <c r="C3064" s="90">
        <v>45853</v>
      </c>
      <c r="D3064" s="91" t="s">
        <v>19911</v>
      </c>
      <c r="E3064" s="318">
        <v>45853</v>
      </c>
      <c r="F3064" s="242" t="s">
        <v>20871</v>
      </c>
      <c r="G3064" s="242" t="s">
        <v>5210</v>
      </c>
      <c r="H3064" s="241">
        <v>1786215</v>
      </c>
      <c r="I3064" s="241">
        <v>0</v>
      </c>
      <c r="J3064" s="241">
        <v>142897</v>
      </c>
      <c r="K3064" s="241">
        <v>1929112</v>
      </c>
      <c r="L3064" s="8" t="s">
        <v>24</v>
      </c>
      <c r="M3064" s="21">
        <v>45894</v>
      </c>
      <c r="O3064" s="278">
        <f>IF(Table1[[#This Row],[Phân loại]]="Tồn đầu kỳ",Table1[[#This Row],[Tổng giá trị]],0)</f>
        <v>0</v>
      </c>
      <c r="P3064" s="8">
        <f>IF(Table1[[#This Row],[Số còn phải thu ĐK]]&lt;&gt;0,0,IF(Table1[[#This Row],[Phân loại]]="Bán hàng",Table1[[#This Row],[Tổng giá trị]],-Table1[[#This Row],[Tổng giá trị]]))</f>
        <v>1929112</v>
      </c>
      <c r="Q3064" s="278">
        <f t="shared" si="631"/>
        <v>1929112</v>
      </c>
      <c r="R3064" s="8">
        <f>Table1[[#This Row],[Số còn phải thu ĐK]]+Table1[[#This Row],[Giá Trị HD sau CK]]-Table1[[#This Row],[Số tiền đã thu]]</f>
        <v>0</v>
      </c>
      <c r="S3064" s="7">
        <f>IF(Table1[[#This Row],[Ngày hóa đơn]]&lt;&gt;"",Table1[[#This Row],[Ngày hóa đơn]],Table1[[#This Row],[Ngày hạch toán]])</f>
        <v>45853</v>
      </c>
      <c r="T3064" s="8">
        <v>30</v>
      </c>
      <c r="U3064" s="7">
        <f>IF(Table1[[#This Row],[Ngày tính CN]]="","",S3064+T3064)</f>
        <v>45883</v>
      </c>
      <c r="V3064" s="71">
        <f ca="1">IF(Table1[[#This Row],[Hạn thanh toán]]="","",IF((U3064-NOW())&lt;0,0,(U3064-NOW())))</f>
        <v>0</v>
      </c>
      <c r="W3064" s="278"/>
      <c r="X3064" s="278" t="str">
        <f t="shared" ca="1" si="632"/>
        <v/>
      </c>
      <c r="Y3064" s="3" t="str">
        <f t="shared" si="633"/>
        <v>Đã thanh toán</v>
      </c>
      <c r="Z3064" s="250">
        <f>Table1[[#This Row],[Hạn thanh toán]]</f>
        <v>45883</v>
      </c>
      <c r="AA3064" s="250">
        <f>Table1[[#This Row],[Ngày Thanh toán]]</f>
        <v>45894</v>
      </c>
      <c r="AD3064" s="3" t="str">
        <f>IF(Table1[[#This Row],[Mã khách hàng]]="","",VLOOKUP($A3064,Ma_KH!$A:$Q,Ma_KH!O$1,0))</f>
        <v>BRG - FUJIMART</v>
      </c>
      <c r="AE3064" s="3" t="str">
        <f>IF(Table1[[#This Row],[Mã khách hàng]]="","",VLOOKUP($A3064,Ma_KH!$A:$Q,Ma_KH!P$1,0))</f>
        <v>CÔNG TY TNHH BÁN LẺ FUJIMART VIỆT NAM</v>
      </c>
      <c r="AF3064" s="3" t="str">
        <f>VLOOKUP(A3064,Ma_KH!A:Q,Ma_KH!J$1,0)</f>
        <v>Vũ Anh Tuấn</v>
      </c>
    </row>
    <row r="3065" spans="1:32">
      <c r="A3065" s="242" t="s">
        <v>184</v>
      </c>
      <c r="B3065" s="242" t="s">
        <v>5155</v>
      </c>
      <c r="C3065" s="90">
        <v>45854</v>
      </c>
      <c r="D3065" s="91" t="s">
        <v>19912</v>
      </c>
      <c r="E3065" s="318">
        <v>45854</v>
      </c>
      <c r="F3065" s="242" t="s">
        <v>20872</v>
      </c>
      <c r="G3065" s="242" t="s">
        <v>5220</v>
      </c>
      <c r="H3065" s="241">
        <v>635814</v>
      </c>
      <c r="I3065" s="241">
        <v>0</v>
      </c>
      <c r="J3065" s="241">
        <v>50865</v>
      </c>
      <c r="K3065" s="241">
        <v>686679</v>
      </c>
      <c r="L3065" s="8" t="s">
        <v>24</v>
      </c>
      <c r="M3065" s="21">
        <v>45894</v>
      </c>
      <c r="O3065" s="278">
        <f>IF(Table1[[#This Row],[Phân loại]]="Tồn đầu kỳ",Table1[[#This Row],[Tổng giá trị]],0)</f>
        <v>0</v>
      </c>
      <c r="P3065" s="8">
        <f>IF(Table1[[#This Row],[Số còn phải thu ĐK]]&lt;&gt;0,0,IF(Table1[[#This Row],[Phân loại]]="Bán hàng",Table1[[#This Row],[Tổng giá trị]],-Table1[[#This Row],[Tổng giá trị]]))</f>
        <v>686679</v>
      </c>
      <c r="Q3065" s="278">
        <f>IF(M3065&lt;&gt;"",IF(O3065&lt;&gt;0,O3065,P3065),0)</f>
        <v>686679</v>
      </c>
      <c r="R3065" s="8">
        <f>Table1[[#This Row],[Số còn phải thu ĐK]]+Table1[[#This Row],[Giá Trị HD sau CK]]-Table1[[#This Row],[Số tiền đã thu]]</f>
        <v>0</v>
      </c>
      <c r="S3065" s="7">
        <f>IF(Table1[[#This Row],[Ngày hóa đơn]]&lt;&gt;"",Table1[[#This Row],[Ngày hóa đơn]],Table1[[#This Row],[Ngày hạch toán]])</f>
        <v>45854</v>
      </c>
      <c r="T3065" s="8">
        <v>30</v>
      </c>
      <c r="U3065" s="7">
        <f>IF(Table1[[#This Row],[Ngày tính CN]]="","",S3065+T3065)</f>
        <v>45884</v>
      </c>
      <c r="V3065" s="71">
        <f ca="1">IF(Table1[[#This Row],[Hạn thanh toán]]="","",IF((U3065-NOW())&lt;0,0,(U3065-NOW())))</f>
        <v>0</v>
      </c>
      <c r="W3065" s="278"/>
      <c r="X3065" s="278" t="str">
        <f ca="1">IF(OR($U3065="",$R3065=0),"",IF((U$4-NOW())&lt;0,-($U3065-NOW()),0))</f>
        <v/>
      </c>
      <c r="Y3065" s="3" t="str">
        <f>IF(R3065=0,"Đã thanh toán",IF(X3065="","",IF(X3065&lt;=0,"Chưa đến hạn thanh toán",IF(X3065&lt;=30,"Nợ quá hạn 30 ngày",IF(X3065&lt;=60,"Nợ quá hạn từ 30 ngày đến 60 ngày",IF(X3065&lt;=90,"Nợ quá hạn từ 60 ngày đến 90 ngày",IF(X3065&lt;=120,"Nợ quá hạn từ 90 ngày đến 120 ngày","Nợ quá hạn hơn 120 ngày có khả năng mất thanh toán")))))))</f>
        <v>Đã thanh toán</v>
      </c>
      <c r="Z3065" s="250">
        <f>Table1[[#This Row],[Hạn thanh toán]]</f>
        <v>45884</v>
      </c>
      <c r="AA3065" s="250">
        <f>Table1[[#This Row],[Ngày Thanh toán]]</f>
        <v>45894</v>
      </c>
      <c r="AD3065" s="3" t="str">
        <f>IF(Table1[[#This Row],[Mã khách hàng]]="","",VLOOKUP($A3065,Ma_KH!$A:$Q,Ma_KH!O$1,0))</f>
        <v>BRG - FUJIMART</v>
      </c>
      <c r="AE3065" s="3" t="str">
        <f>IF(Table1[[#This Row],[Mã khách hàng]]="","",VLOOKUP($A3065,Ma_KH!$A:$Q,Ma_KH!P$1,0))</f>
        <v>CÔNG TY TNHH BÁN LẺ FUJIMART VIỆT NAM</v>
      </c>
      <c r="AF3065" s="3" t="str">
        <f>VLOOKUP(A3065,Ma_KH!A:Q,Ma_KH!J$1,0)</f>
        <v>Vũ Anh Tuấn</v>
      </c>
    </row>
    <row r="3066" spans="1:32">
      <c r="A3066" s="242" t="s">
        <v>184</v>
      </c>
      <c r="B3066" s="242" t="s">
        <v>5155</v>
      </c>
      <c r="C3066" s="90">
        <v>45854</v>
      </c>
      <c r="D3066" s="91" t="s">
        <v>19913</v>
      </c>
      <c r="E3066" s="318">
        <v>45854</v>
      </c>
      <c r="F3066" s="242" t="s">
        <v>20873</v>
      </c>
      <c r="G3066" s="242" t="s">
        <v>5297</v>
      </c>
      <c r="H3066" s="241">
        <v>588603</v>
      </c>
      <c r="I3066" s="241">
        <v>0</v>
      </c>
      <c r="J3066" s="241">
        <v>47088</v>
      </c>
      <c r="K3066" s="241">
        <v>635691</v>
      </c>
      <c r="L3066" s="8" t="s">
        <v>24</v>
      </c>
      <c r="M3066" s="21">
        <v>45894</v>
      </c>
      <c r="O3066" s="278">
        <f>IF(Table1[[#This Row],[Phân loại]]="Tồn đầu kỳ",Table1[[#This Row],[Tổng giá trị]],0)</f>
        <v>0</v>
      </c>
      <c r="P3066" s="8">
        <f>IF(Table1[[#This Row],[Số còn phải thu ĐK]]&lt;&gt;0,0,IF(Table1[[#This Row],[Phân loại]]="Bán hàng",Table1[[#This Row],[Tổng giá trị]],-Table1[[#This Row],[Tổng giá trị]]))</f>
        <v>635691</v>
      </c>
      <c r="Q3066" s="278">
        <f>IF(M3066&lt;&gt;"",IF(O3066&lt;&gt;0,O3066,P3066),0)</f>
        <v>635691</v>
      </c>
      <c r="R3066" s="8">
        <f>Table1[[#This Row],[Số còn phải thu ĐK]]+Table1[[#This Row],[Giá Trị HD sau CK]]-Table1[[#This Row],[Số tiền đã thu]]</f>
        <v>0</v>
      </c>
      <c r="S3066" s="7">
        <f>IF(Table1[[#This Row],[Ngày hóa đơn]]&lt;&gt;"",Table1[[#This Row],[Ngày hóa đơn]],Table1[[#This Row],[Ngày hạch toán]])</f>
        <v>45854</v>
      </c>
      <c r="T3066" s="8">
        <v>30</v>
      </c>
      <c r="U3066" s="7">
        <f>IF(Table1[[#This Row],[Ngày tính CN]]="","",S3066+T3066)</f>
        <v>45884</v>
      </c>
      <c r="V3066" s="71">
        <f ca="1">IF(Table1[[#This Row],[Hạn thanh toán]]="","",IF((U3066-NOW())&lt;0,0,(U3066-NOW())))</f>
        <v>0</v>
      </c>
      <c r="W3066" s="278"/>
      <c r="X3066" s="278" t="str">
        <f ca="1">IF(OR($U3066="",$R3066=0),"",IF((U$4-NOW())&lt;0,-($U3066-NOW()),0))</f>
        <v/>
      </c>
      <c r="Y3066" s="3" t="str">
        <f>IF(R3066=0,"Đã thanh toán",IF(X3066="","",IF(X3066&lt;=0,"Chưa đến hạn thanh toán",IF(X3066&lt;=30,"Nợ quá hạn 30 ngày",IF(X3066&lt;=60,"Nợ quá hạn từ 30 ngày đến 60 ngày",IF(X3066&lt;=90,"Nợ quá hạn từ 60 ngày đến 90 ngày",IF(X3066&lt;=120,"Nợ quá hạn từ 90 ngày đến 120 ngày","Nợ quá hạn hơn 120 ngày có khả năng mất thanh toán")))))))</f>
        <v>Đã thanh toán</v>
      </c>
      <c r="Z3066" s="250">
        <f>Table1[[#This Row],[Hạn thanh toán]]</f>
        <v>45884</v>
      </c>
      <c r="AA3066" s="250">
        <f>Table1[[#This Row],[Ngày Thanh toán]]</f>
        <v>45894</v>
      </c>
      <c r="AD3066" s="3" t="str">
        <f>IF(Table1[[#This Row],[Mã khách hàng]]="","",VLOOKUP($A3066,Ma_KH!$A:$Q,Ma_KH!O$1,0))</f>
        <v>BRG - FUJIMART</v>
      </c>
      <c r="AE3066" s="3" t="str">
        <f>IF(Table1[[#This Row],[Mã khách hàng]]="","",VLOOKUP($A3066,Ma_KH!$A:$Q,Ma_KH!P$1,0))</f>
        <v>CÔNG TY TNHH BÁN LẺ FUJIMART VIỆT NAM</v>
      </c>
      <c r="AF3066" s="3" t="str">
        <f>VLOOKUP(A3066,Ma_KH!A:Q,Ma_KH!J$1,0)</f>
        <v>Vũ Anh Tuấn</v>
      </c>
    </row>
    <row r="3067" spans="1:32">
      <c r="A3067" s="242" t="s">
        <v>184</v>
      </c>
      <c r="B3067" s="242" t="s">
        <v>5155</v>
      </c>
      <c r="C3067" s="90">
        <v>45854</v>
      </c>
      <c r="D3067" s="91" t="s">
        <v>19914</v>
      </c>
      <c r="E3067" s="318">
        <v>45854</v>
      </c>
      <c r="F3067" s="242" t="s">
        <v>20874</v>
      </c>
      <c r="G3067" s="242" t="s">
        <v>5207</v>
      </c>
      <c r="H3067" s="241">
        <v>1449102</v>
      </c>
      <c r="I3067" s="241">
        <v>0</v>
      </c>
      <c r="J3067" s="241">
        <v>115928</v>
      </c>
      <c r="K3067" s="241">
        <v>1565030</v>
      </c>
      <c r="L3067" s="8" t="s">
        <v>24</v>
      </c>
      <c r="M3067" s="21">
        <v>45894</v>
      </c>
      <c r="O3067" s="278">
        <f>IF(Table1[[#This Row],[Phân loại]]="Tồn đầu kỳ",Table1[[#This Row],[Tổng giá trị]],0)</f>
        <v>0</v>
      </c>
      <c r="P3067" s="8">
        <f>IF(Table1[[#This Row],[Số còn phải thu ĐK]]&lt;&gt;0,0,IF(Table1[[#This Row],[Phân loại]]="Bán hàng",Table1[[#This Row],[Tổng giá trị]],-Table1[[#This Row],[Tổng giá trị]]))</f>
        <v>1565030</v>
      </c>
      <c r="Q3067" s="278">
        <f>IF(M3067&lt;&gt;"",IF(O3067&lt;&gt;0,O3067,P3067),0)</f>
        <v>1565030</v>
      </c>
      <c r="R3067" s="8">
        <f>Table1[[#This Row],[Số còn phải thu ĐK]]+Table1[[#This Row],[Giá Trị HD sau CK]]-Table1[[#This Row],[Số tiền đã thu]]</f>
        <v>0</v>
      </c>
      <c r="S3067" s="7">
        <f>IF(Table1[[#This Row],[Ngày hóa đơn]]&lt;&gt;"",Table1[[#This Row],[Ngày hóa đơn]],Table1[[#This Row],[Ngày hạch toán]])</f>
        <v>45854</v>
      </c>
      <c r="T3067" s="8">
        <v>30</v>
      </c>
      <c r="U3067" s="7">
        <f>IF(Table1[[#This Row],[Ngày tính CN]]="","",S3067+T3067)</f>
        <v>45884</v>
      </c>
      <c r="V3067" s="71">
        <f ca="1">IF(Table1[[#This Row],[Hạn thanh toán]]="","",IF((U3067-NOW())&lt;0,0,(U3067-NOW())))</f>
        <v>0</v>
      </c>
      <c r="W3067" s="278"/>
      <c r="X3067" s="278" t="str">
        <f ca="1">IF(OR($U3067="",$R3067=0),"",IF((U$4-NOW())&lt;0,-($U3067-NOW()),0))</f>
        <v/>
      </c>
      <c r="Y3067" s="3" t="str">
        <f>IF(R3067=0,"Đã thanh toán",IF(X3067="","",IF(X3067&lt;=0,"Chưa đến hạn thanh toán",IF(X3067&lt;=30,"Nợ quá hạn 30 ngày",IF(X3067&lt;=60,"Nợ quá hạn từ 30 ngày đến 60 ngày",IF(X3067&lt;=90,"Nợ quá hạn từ 60 ngày đến 90 ngày",IF(X3067&lt;=120,"Nợ quá hạn từ 90 ngày đến 120 ngày","Nợ quá hạn hơn 120 ngày có khả năng mất thanh toán")))))))</f>
        <v>Đã thanh toán</v>
      </c>
      <c r="Z3067" s="250">
        <f>Table1[[#This Row],[Hạn thanh toán]]</f>
        <v>45884</v>
      </c>
      <c r="AA3067" s="250">
        <f>Table1[[#This Row],[Ngày Thanh toán]]</f>
        <v>45894</v>
      </c>
      <c r="AD3067" s="3" t="str">
        <f>IF(Table1[[#This Row],[Mã khách hàng]]="","",VLOOKUP($A3067,Ma_KH!$A:$Q,Ma_KH!O$1,0))</f>
        <v>BRG - FUJIMART</v>
      </c>
      <c r="AE3067" s="3" t="str">
        <f>IF(Table1[[#This Row],[Mã khách hàng]]="","",VLOOKUP($A3067,Ma_KH!$A:$Q,Ma_KH!P$1,0))</f>
        <v>CÔNG TY TNHH BÁN LẺ FUJIMART VIỆT NAM</v>
      </c>
      <c r="AF3067" s="3" t="str">
        <f>VLOOKUP(A3067,Ma_KH!A:Q,Ma_KH!J$1,0)</f>
        <v>Vũ Anh Tuấn</v>
      </c>
    </row>
    <row r="3068" spans="1:32">
      <c r="A3068" s="242" t="s">
        <v>184</v>
      </c>
      <c r="B3068" s="242" t="s">
        <v>5155</v>
      </c>
      <c r="C3068" s="90">
        <v>45854</v>
      </c>
      <c r="D3068" s="91" t="s">
        <v>19915</v>
      </c>
      <c r="E3068" s="318">
        <v>45854</v>
      </c>
      <c r="F3068" s="242" t="s">
        <v>20875</v>
      </c>
      <c r="G3068" s="242" t="s">
        <v>5190</v>
      </c>
      <c r="H3068" s="241">
        <v>777564</v>
      </c>
      <c r="I3068" s="241">
        <v>0</v>
      </c>
      <c r="J3068" s="241">
        <v>62205</v>
      </c>
      <c r="K3068" s="241">
        <v>839769</v>
      </c>
      <c r="L3068" s="8" t="s">
        <v>24</v>
      </c>
      <c r="M3068" s="21">
        <v>45894</v>
      </c>
      <c r="O3068" s="278">
        <f>IF(Table1[[#This Row],[Phân loại]]="Tồn đầu kỳ",Table1[[#This Row],[Tổng giá trị]],0)</f>
        <v>0</v>
      </c>
      <c r="P3068" s="8">
        <f>IF(Table1[[#This Row],[Số còn phải thu ĐK]]&lt;&gt;0,0,IF(Table1[[#This Row],[Phân loại]]="Bán hàng",Table1[[#This Row],[Tổng giá trị]],-Table1[[#This Row],[Tổng giá trị]]))</f>
        <v>839769</v>
      </c>
      <c r="Q3068" s="278">
        <f>IF(M3068&lt;&gt;"",IF(O3068&lt;&gt;0,O3068,P3068),0)</f>
        <v>839769</v>
      </c>
      <c r="R3068" s="8">
        <f>Table1[[#This Row],[Số còn phải thu ĐK]]+Table1[[#This Row],[Giá Trị HD sau CK]]-Table1[[#This Row],[Số tiền đã thu]]</f>
        <v>0</v>
      </c>
      <c r="S3068" s="7">
        <f>IF(Table1[[#This Row],[Ngày hóa đơn]]&lt;&gt;"",Table1[[#This Row],[Ngày hóa đơn]],Table1[[#This Row],[Ngày hạch toán]])</f>
        <v>45854</v>
      </c>
      <c r="T3068" s="8">
        <v>30</v>
      </c>
      <c r="U3068" s="7">
        <f>IF(Table1[[#This Row],[Ngày tính CN]]="","",S3068+T3068)</f>
        <v>45884</v>
      </c>
      <c r="V3068" s="71">
        <f ca="1">IF(Table1[[#This Row],[Hạn thanh toán]]="","",IF((U3068-NOW())&lt;0,0,(U3068-NOW())))</f>
        <v>0</v>
      </c>
      <c r="W3068" s="278"/>
      <c r="X3068" s="278" t="str">
        <f ca="1">IF(OR($U3068="",$R3068=0),"",IF((U$4-NOW())&lt;0,-($U3068-NOW()),0))</f>
        <v/>
      </c>
      <c r="Y3068" s="3" t="str">
        <f>IF(R3068=0,"Đã thanh toán",IF(X3068="","",IF(X3068&lt;=0,"Chưa đến hạn thanh toán",IF(X3068&lt;=30,"Nợ quá hạn 30 ngày",IF(X3068&lt;=60,"Nợ quá hạn từ 30 ngày đến 60 ngày",IF(X3068&lt;=90,"Nợ quá hạn từ 60 ngày đến 90 ngày",IF(X3068&lt;=120,"Nợ quá hạn từ 90 ngày đến 120 ngày","Nợ quá hạn hơn 120 ngày có khả năng mất thanh toán")))))))</f>
        <v>Đã thanh toán</v>
      </c>
      <c r="Z3068" s="250">
        <f>Table1[[#This Row],[Hạn thanh toán]]</f>
        <v>45884</v>
      </c>
      <c r="AA3068" s="250">
        <f>Table1[[#This Row],[Ngày Thanh toán]]</f>
        <v>45894</v>
      </c>
      <c r="AD3068" s="3" t="str">
        <f>IF(Table1[[#This Row],[Mã khách hàng]]="","",VLOOKUP($A3068,Ma_KH!$A:$Q,Ma_KH!O$1,0))</f>
        <v>BRG - FUJIMART</v>
      </c>
      <c r="AE3068" s="3" t="str">
        <f>IF(Table1[[#This Row],[Mã khách hàng]]="","",VLOOKUP($A3068,Ma_KH!$A:$Q,Ma_KH!P$1,0))</f>
        <v>CÔNG TY TNHH BÁN LẺ FUJIMART VIỆT NAM</v>
      </c>
      <c r="AF3068" s="3" t="str">
        <f>VLOOKUP(A3068,Ma_KH!A:Q,Ma_KH!J$1,0)</f>
        <v>Vũ Anh Tuấn</v>
      </c>
    </row>
    <row r="3069" spans="1:32">
      <c r="A3069" s="242" t="s">
        <v>184</v>
      </c>
      <c r="B3069" s="242" t="s">
        <v>5155</v>
      </c>
      <c r="C3069" s="88">
        <v>45855</v>
      </c>
      <c r="D3069" s="89" t="s">
        <v>19916</v>
      </c>
      <c r="E3069" s="318">
        <v>45855</v>
      </c>
      <c r="F3069" s="242" t="s">
        <v>20876</v>
      </c>
      <c r="G3069" s="242" t="s">
        <v>5186</v>
      </c>
      <c r="H3069" s="241">
        <v>1938135</v>
      </c>
      <c r="I3069" s="241">
        <v>0</v>
      </c>
      <c r="J3069" s="241">
        <v>155051</v>
      </c>
      <c r="K3069" s="241">
        <v>2093186</v>
      </c>
      <c r="L3069" s="8" t="s">
        <v>24</v>
      </c>
      <c r="M3069" s="21">
        <v>45894</v>
      </c>
      <c r="O3069" s="278">
        <f>IF(Table1[[#This Row],[Phân loại]]="Tồn đầu kỳ",Table1[[#This Row],[Tổng giá trị]],0)</f>
        <v>0</v>
      </c>
      <c r="P3069" s="8">
        <f>IF(Table1[[#This Row],[Số còn phải thu ĐK]]&lt;&gt;0,0,IF(Table1[[#This Row],[Phân loại]]="Bán hàng",Table1[[#This Row],[Tổng giá trị]],-Table1[[#This Row],[Tổng giá trị]]))</f>
        <v>2093186</v>
      </c>
      <c r="Q3069" s="278">
        <f t="shared" ref="Q3069:Q3072" si="634">IF(M3069&lt;&gt;"",IF(O3069&lt;&gt;0,O3069,P3069),0)</f>
        <v>2093186</v>
      </c>
      <c r="R3069" s="8">
        <f>Table1[[#This Row],[Số còn phải thu ĐK]]+Table1[[#This Row],[Giá Trị HD sau CK]]-Table1[[#This Row],[Số tiền đã thu]]</f>
        <v>0</v>
      </c>
      <c r="S3069" s="7">
        <f>IF(Table1[[#This Row],[Ngày hóa đơn]]&lt;&gt;"",Table1[[#This Row],[Ngày hóa đơn]],Table1[[#This Row],[Ngày hạch toán]])</f>
        <v>45855</v>
      </c>
      <c r="T3069" s="8">
        <v>30</v>
      </c>
      <c r="U3069" s="7">
        <f>IF(Table1[[#This Row],[Ngày tính CN]]="","",S3069+T3069)</f>
        <v>45885</v>
      </c>
      <c r="V3069" s="71">
        <f ca="1">IF(Table1[[#This Row],[Hạn thanh toán]]="","",IF((U3069-NOW())&lt;0,0,(U3069-NOW())))</f>
        <v>0</v>
      </c>
      <c r="W3069" s="278"/>
      <c r="X3069" s="278" t="str">
        <f t="shared" ref="X3069:X3072" ca="1" si="635">IF(OR($U3069="",$R3069=0),"",IF((U$4-NOW())&lt;0,-($U3069-NOW()),0))</f>
        <v/>
      </c>
      <c r="Y3069" s="3" t="str">
        <f t="shared" ref="Y3069:Y3072" si="636">IF(R3069=0,"Đã thanh toán",IF(X3069="","",IF(X3069&lt;=0,"Chưa đến hạn thanh toán",IF(X3069&lt;=30,"Nợ quá hạn 30 ngày",IF(X3069&lt;=60,"Nợ quá hạn từ 30 ngày đến 60 ngày",IF(X3069&lt;=90,"Nợ quá hạn từ 60 ngày đến 90 ngày",IF(X3069&lt;=120,"Nợ quá hạn từ 90 ngày đến 120 ngày","Nợ quá hạn hơn 120 ngày có khả năng mất thanh toán")))))))</f>
        <v>Đã thanh toán</v>
      </c>
      <c r="Z3069" s="250">
        <f>Table1[[#This Row],[Hạn thanh toán]]</f>
        <v>45885</v>
      </c>
      <c r="AA3069" s="250">
        <f>Table1[[#This Row],[Ngày Thanh toán]]</f>
        <v>45894</v>
      </c>
      <c r="AD3069" s="3" t="str">
        <f>IF(Table1[[#This Row],[Mã khách hàng]]="","",VLOOKUP($A3069,Ma_KH!$A:$Q,Ma_KH!O$1,0))</f>
        <v>BRG - FUJIMART</v>
      </c>
      <c r="AE3069" s="3" t="str">
        <f>IF(Table1[[#This Row],[Mã khách hàng]]="","",VLOOKUP($A3069,Ma_KH!$A:$Q,Ma_KH!P$1,0))</f>
        <v>CÔNG TY TNHH BÁN LẺ FUJIMART VIỆT NAM</v>
      </c>
      <c r="AF3069" s="3" t="str">
        <f>VLOOKUP(A3069,Ma_KH!A:Q,Ma_KH!J$1,0)</f>
        <v>Vũ Anh Tuấn</v>
      </c>
    </row>
    <row r="3070" spans="1:32">
      <c r="A3070" s="242" t="s">
        <v>184</v>
      </c>
      <c r="B3070" s="242" t="s">
        <v>5155</v>
      </c>
      <c r="C3070" s="88">
        <v>45855</v>
      </c>
      <c r="D3070" s="89" t="s">
        <v>19917</v>
      </c>
      <c r="E3070" s="318">
        <v>45855</v>
      </c>
      <c r="F3070" s="242" t="s">
        <v>20877</v>
      </c>
      <c r="G3070" s="242" t="s">
        <v>5182</v>
      </c>
      <c r="H3070" s="241">
        <v>1193265</v>
      </c>
      <c r="I3070" s="241">
        <v>0</v>
      </c>
      <c r="J3070" s="241">
        <v>95461</v>
      </c>
      <c r="K3070" s="241">
        <v>1288726</v>
      </c>
      <c r="L3070" s="8" t="s">
        <v>24</v>
      </c>
      <c r="M3070" s="21">
        <v>45894</v>
      </c>
      <c r="O3070" s="278">
        <f>IF(Table1[[#This Row],[Phân loại]]="Tồn đầu kỳ",Table1[[#This Row],[Tổng giá trị]],0)</f>
        <v>0</v>
      </c>
      <c r="P3070" s="8">
        <f>IF(Table1[[#This Row],[Số còn phải thu ĐK]]&lt;&gt;0,0,IF(Table1[[#This Row],[Phân loại]]="Bán hàng",Table1[[#This Row],[Tổng giá trị]],-Table1[[#This Row],[Tổng giá trị]]))</f>
        <v>1288726</v>
      </c>
      <c r="Q3070" s="278">
        <f t="shared" si="634"/>
        <v>1288726</v>
      </c>
      <c r="R3070" s="8">
        <f>Table1[[#This Row],[Số còn phải thu ĐK]]+Table1[[#This Row],[Giá Trị HD sau CK]]-Table1[[#This Row],[Số tiền đã thu]]</f>
        <v>0</v>
      </c>
      <c r="S3070" s="7">
        <f>IF(Table1[[#This Row],[Ngày hóa đơn]]&lt;&gt;"",Table1[[#This Row],[Ngày hóa đơn]],Table1[[#This Row],[Ngày hạch toán]])</f>
        <v>45855</v>
      </c>
      <c r="T3070" s="8">
        <v>30</v>
      </c>
      <c r="U3070" s="7">
        <f>IF(Table1[[#This Row],[Ngày tính CN]]="","",S3070+T3070)</f>
        <v>45885</v>
      </c>
      <c r="V3070" s="71">
        <f ca="1">IF(Table1[[#This Row],[Hạn thanh toán]]="","",IF((U3070-NOW())&lt;0,0,(U3070-NOW())))</f>
        <v>0</v>
      </c>
      <c r="W3070" s="278"/>
      <c r="X3070" s="278" t="str">
        <f t="shared" ca="1" si="635"/>
        <v/>
      </c>
      <c r="Y3070" s="3" t="str">
        <f t="shared" si="636"/>
        <v>Đã thanh toán</v>
      </c>
      <c r="Z3070" s="250">
        <f>Table1[[#This Row],[Hạn thanh toán]]</f>
        <v>45885</v>
      </c>
      <c r="AA3070" s="250">
        <f>Table1[[#This Row],[Ngày Thanh toán]]</f>
        <v>45894</v>
      </c>
      <c r="AD3070" s="3" t="str">
        <f>IF(Table1[[#This Row],[Mã khách hàng]]="","",VLOOKUP($A3070,Ma_KH!$A:$Q,Ma_KH!O$1,0))</f>
        <v>BRG - FUJIMART</v>
      </c>
      <c r="AE3070" s="3" t="str">
        <f>IF(Table1[[#This Row],[Mã khách hàng]]="","",VLOOKUP($A3070,Ma_KH!$A:$Q,Ma_KH!P$1,0))</f>
        <v>CÔNG TY TNHH BÁN LẺ FUJIMART VIỆT NAM</v>
      </c>
      <c r="AF3070" s="3" t="str">
        <f>VLOOKUP(A3070,Ma_KH!A:Q,Ma_KH!J$1,0)</f>
        <v>Vũ Anh Tuấn</v>
      </c>
    </row>
    <row r="3071" spans="1:32">
      <c r="A3071" s="242" t="s">
        <v>184</v>
      </c>
      <c r="B3071" s="242" t="s">
        <v>5155</v>
      </c>
      <c r="C3071" s="88">
        <v>45855</v>
      </c>
      <c r="D3071" s="89" t="s">
        <v>19918</v>
      </c>
      <c r="E3071" s="318">
        <v>45855</v>
      </c>
      <c r="F3071" s="242" t="s">
        <v>20878</v>
      </c>
      <c r="G3071" s="242" t="s">
        <v>5218</v>
      </c>
      <c r="H3071" s="241">
        <v>1337820</v>
      </c>
      <c r="I3071" s="241">
        <v>0</v>
      </c>
      <c r="J3071" s="241">
        <v>107026</v>
      </c>
      <c r="K3071" s="241">
        <v>1444846</v>
      </c>
      <c r="L3071" s="8" t="s">
        <v>24</v>
      </c>
      <c r="M3071" s="21">
        <v>45894</v>
      </c>
      <c r="O3071" s="278">
        <f>IF(Table1[[#This Row],[Phân loại]]="Tồn đầu kỳ",Table1[[#This Row],[Tổng giá trị]],0)</f>
        <v>0</v>
      </c>
      <c r="P3071" s="8">
        <f>IF(Table1[[#This Row],[Số còn phải thu ĐK]]&lt;&gt;0,0,IF(Table1[[#This Row],[Phân loại]]="Bán hàng",Table1[[#This Row],[Tổng giá trị]],-Table1[[#This Row],[Tổng giá trị]]))</f>
        <v>1444846</v>
      </c>
      <c r="Q3071" s="278">
        <f t="shared" si="634"/>
        <v>1444846</v>
      </c>
      <c r="R3071" s="8">
        <f>Table1[[#This Row],[Số còn phải thu ĐK]]+Table1[[#This Row],[Giá Trị HD sau CK]]-Table1[[#This Row],[Số tiền đã thu]]</f>
        <v>0</v>
      </c>
      <c r="S3071" s="7">
        <f>IF(Table1[[#This Row],[Ngày hóa đơn]]&lt;&gt;"",Table1[[#This Row],[Ngày hóa đơn]],Table1[[#This Row],[Ngày hạch toán]])</f>
        <v>45855</v>
      </c>
      <c r="T3071" s="8">
        <v>30</v>
      </c>
      <c r="U3071" s="7">
        <f>IF(Table1[[#This Row],[Ngày tính CN]]="","",S3071+T3071)</f>
        <v>45885</v>
      </c>
      <c r="V3071" s="71">
        <f ca="1">IF(Table1[[#This Row],[Hạn thanh toán]]="","",IF((U3071-NOW())&lt;0,0,(U3071-NOW())))</f>
        <v>0</v>
      </c>
      <c r="W3071" s="278"/>
      <c r="X3071" s="278" t="str">
        <f t="shared" ca="1" si="635"/>
        <v/>
      </c>
      <c r="Y3071" s="3" t="str">
        <f t="shared" si="636"/>
        <v>Đã thanh toán</v>
      </c>
      <c r="Z3071" s="250">
        <f>Table1[[#This Row],[Hạn thanh toán]]</f>
        <v>45885</v>
      </c>
      <c r="AA3071" s="250">
        <f>Table1[[#This Row],[Ngày Thanh toán]]</f>
        <v>45894</v>
      </c>
      <c r="AD3071" s="3" t="str">
        <f>IF(Table1[[#This Row],[Mã khách hàng]]="","",VLOOKUP($A3071,Ma_KH!$A:$Q,Ma_KH!O$1,0))</f>
        <v>BRG - FUJIMART</v>
      </c>
      <c r="AE3071" s="3" t="str">
        <f>IF(Table1[[#This Row],[Mã khách hàng]]="","",VLOOKUP($A3071,Ma_KH!$A:$Q,Ma_KH!P$1,0))</f>
        <v>CÔNG TY TNHH BÁN LẺ FUJIMART VIỆT NAM</v>
      </c>
      <c r="AF3071" s="3" t="str">
        <f>VLOOKUP(A3071,Ma_KH!A:Q,Ma_KH!J$1,0)</f>
        <v>Vũ Anh Tuấn</v>
      </c>
    </row>
    <row r="3072" spans="1:32">
      <c r="A3072" s="242" t="s">
        <v>184</v>
      </c>
      <c r="B3072" s="242" t="s">
        <v>5155</v>
      </c>
      <c r="C3072" s="90">
        <v>45855</v>
      </c>
      <c r="D3072" s="91" t="s">
        <v>19919</v>
      </c>
      <c r="E3072" s="318">
        <v>45855</v>
      </c>
      <c r="F3072" s="242" t="s">
        <v>20879</v>
      </c>
      <c r="G3072" s="242" t="s">
        <v>5252</v>
      </c>
      <c r="H3072" s="241">
        <v>734616</v>
      </c>
      <c r="I3072" s="241">
        <v>0</v>
      </c>
      <c r="J3072" s="241">
        <v>58769</v>
      </c>
      <c r="K3072" s="241">
        <v>793385</v>
      </c>
      <c r="L3072" s="8" t="s">
        <v>24</v>
      </c>
      <c r="M3072" s="21">
        <v>45894</v>
      </c>
      <c r="O3072" s="278">
        <f>IF(Table1[[#This Row],[Phân loại]]="Tồn đầu kỳ",Table1[[#This Row],[Tổng giá trị]],0)</f>
        <v>0</v>
      </c>
      <c r="P3072" s="8">
        <f>IF(Table1[[#This Row],[Số còn phải thu ĐK]]&lt;&gt;0,0,IF(Table1[[#This Row],[Phân loại]]="Bán hàng",Table1[[#This Row],[Tổng giá trị]],-Table1[[#This Row],[Tổng giá trị]]))</f>
        <v>793385</v>
      </c>
      <c r="Q3072" s="278">
        <f t="shared" si="634"/>
        <v>793385</v>
      </c>
      <c r="R3072" s="8">
        <f>Table1[[#This Row],[Số còn phải thu ĐK]]+Table1[[#This Row],[Giá Trị HD sau CK]]-Table1[[#This Row],[Số tiền đã thu]]</f>
        <v>0</v>
      </c>
      <c r="S3072" s="7">
        <f>IF(Table1[[#This Row],[Ngày hóa đơn]]&lt;&gt;"",Table1[[#This Row],[Ngày hóa đơn]],Table1[[#This Row],[Ngày hạch toán]])</f>
        <v>45855</v>
      </c>
      <c r="T3072" s="8">
        <v>30</v>
      </c>
      <c r="U3072" s="7">
        <f>IF(Table1[[#This Row],[Ngày tính CN]]="","",S3072+T3072)</f>
        <v>45885</v>
      </c>
      <c r="V3072" s="71">
        <f ca="1">IF(Table1[[#This Row],[Hạn thanh toán]]="","",IF((U3072-NOW())&lt;0,0,(U3072-NOW())))</f>
        <v>0</v>
      </c>
      <c r="W3072" s="278"/>
      <c r="X3072" s="278" t="str">
        <f t="shared" ca="1" si="635"/>
        <v/>
      </c>
      <c r="Y3072" s="3" t="str">
        <f t="shared" si="636"/>
        <v>Đã thanh toán</v>
      </c>
      <c r="Z3072" s="250">
        <f>Table1[[#This Row],[Hạn thanh toán]]</f>
        <v>45885</v>
      </c>
      <c r="AA3072" s="250">
        <f>Table1[[#This Row],[Ngày Thanh toán]]</f>
        <v>45894</v>
      </c>
      <c r="AD3072" s="3" t="str">
        <f>IF(Table1[[#This Row],[Mã khách hàng]]="","",VLOOKUP($A3072,Ma_KH!$A:$Q,Ma_KH!O$1,0))</f>
        <v>BRG - FUJIMART</v>
      </c>
      <c r="AE3072" s="3" t="str">
        <f>IF(Table1[[#This Row],[Mã khách hàng]]="","",VLOOKUP($A3072,Ma_KH!$A:$Q,Ma_KH!P$1,0))</f>
        <v>CÔNG TY TNHH BÁN LẺ FUJIMART VIỆT NAM</v>
      </c>
      <c r="AF3072" s="3" t="str">
        <f>VLOOKUP(A3072,Ma_KH!A:Q,Ma_KH!J$1,0)</f>
        <v>Vũ Anh Tuấn</v>
      </c>
    </row>
    <row r="3073" spans="1:32">
      <c r="A3073" s="242" t="s">
        <v>184</v>
      </c>
      <c r="B3073" s="242" t="s">
        <v>5155</v>
      </c>
      <c r="C3073" s="90">
        <v>45855</v>
      </c>
      <c r="D3073" s="91" t="s">
        <v>19920</v>
      </c>
      <c r="E3073" s="318">
        <v>45855</v>
      </c>
      <c r="F3073" s="242" t="s">
        <v>20880</v>
      </c>
      <c r="G3073" s="242" t="s">
        <v>5354</v>
      </c>
      <c r="H3073" s="241">
        <v>1561309</v>
      </c>
      <c r="I3073" s="241">
        <v>0</v>
      </c>
      <c r="J3073" s="241">
        <v>124905</v>
      </c>
      <c r="K3073" s="241">
        <v>1686214</v>
      </c>
      <c r="L3073" s="8" t="s">
        <v>24</v>
      </c>
      <c r="M3073" s="21">
        <v>45894</v>
      </c>
      <c r="O3073" s="278">
        <f>IF(Table1[[#This Row],[Phân loại]]="Tồn đầu kỳ",Table1[[#This Row],[Tổng giá trị]],0)</f>
        <v>0</v>
      </c>
      <c r="P3073" s="8">
        <f>IF(Table1[[#This Row],[Số còn phải thu ĐK]]&lt;&gt;0,0,IF(Table1[[#This Row],[Phân loại]]="Bán hàng",Table1[[#This Row],[Tổng giá trị]],-Table1[[#This Row],[Tổng giá trị]]))</f>
        <v>1686214</v>
      </c>
      <c r="Q3073" s="278">
        <f>IF(M3073&lt;&gt;"",IF(O3073&lt;&gt;0,O3073,P3073),0)</f>
        <v>1686214</v>
      </c>
      <c r="R3073" s="8">
        <f>Table1[[#This Row],[Số còn phải thu ĐK]]+Table1[[#This Row],[Giá Trị HD sau CK]]-Table1[[#This Row],[Số tiền đã thu]]</f>
        <v>0</v>
      </c>
      <c r="S3073" s="7">
        <f>IF(Table1[[#This Row],[Ngày hóa đơn]]&lt;&gt;"",Table1[[#This Row],[Ngày hóa đơn]],Table1[[#This Row],[Ngày hạch toán]])</f>
        <v>45855</v>
      </c>
      <c r="T3073" s="8">
        <v>30</v>
      </c>
      <c r="U3073" s="7">
        <f>IF(Table1[[#This Row],[Ngày tính CN]]="","",S3073+T3073)</f>
        <v>45885</v>
      </c>
      <c r="V3073" s="71">
        <f ca="1">IF(Table1[[#This Row],[Hạn thanh toán]]="","",IF((U3073-NOW())&lt;0,0,(U3073-NOW())))</f>
        <v>0</v>
      </c>
      <c r="W3073" s="278"/>
      <c r="X3073" s="278" t="str">
        <f ca="1">IF(OR($U3073="",$R3073=0),"",IF((U$4-NOW())&lt;0,-($U3073-NOW()),0))</f>
        <v/>
      </c>
      <c r="Y3073" s="3" t="str">
        <f>IF(R3073=0,"Đã thanh toán",IF(X3073="","",IF(X3073&lt;=0,"Chưa đến hạn thanh toán",IF(X3073&lt;=30,"Nợ quá hạn 30 ngày",IF(X3073&lt;=60,"Nợ quá hạn từ 30 ngày đến 60 ngày",IF(X3073&lt;=90,"Nợ quá hạn từ 60 ngày đến 90 ngày",IF(X3073&lt;=120,"Nợ quá hạn từ 90 ngày đến 120 ngày","Nợ quá hạn hơn 120 ngày có khả năng mất thanh toán")))))))</f>
        <v>Đã thanh toán</v>
      </c>
      <c r="Z3073" s="250">
        <f>Table1[[#This Row],[Hạn thanh toán]]</f>
        <v>45885</v>
      </c>
      <c r="AA3073" s="250">
        <f>Table1[[#This Row],[Ngày Thanh toán]]</f>
        <v>45894</v>
      </c>
      <c r="AD3073" s="3" t="str">
        <f>IF(Table1[[#This Row],[Mã khách hàng]]="","",VLOOKUP($A3073,Ma_KH!$A:$Q,Ma_KH!O$1,0))</f>
        <v>BRG - FUJIMART</v>
      </c>
      <c r="AE3073" s="3" t="str">
        <f>IF(Table1[[#This Row],[Mã khách hàng]]="","",VLOOKUP($A3073,Ma_KH!$A:$Q,Ma_KH!P$1,0))</f>
        <v>CÔNG TY TNHH BÁN LẺ FUJIMART VIỆT NAM</v>
      </c>
      <c r="AF3073" s="3" t="str">
        <f>VLOOKUP(A3073,Ma_KH!A:Q,Ma_KH!J$1,0)</f>
        <v>Vũ Anh Tuấn</v>
      </c>
    </row>
    <row r="3074" spans="1:32">
      <c r="A3074" s="242" t="s">
        <v>184</v>
      </c>
      <c r="B3074" s="242" t="s">
        <v>5155</v>
      </c>
      <c r="C3074" s="90">
        <v>45855</v>
      </c>
      <c r="D3074" s="91" t="s">
        <v>19921</v>
      </c>
      <c r="E3074" s="318">
        <v>45855</v>
      </c>
      <c r="F3074" s="242" t="s">
        <v>20881</v>
      </c>
      <c r="G3074" s="242" t="s">
        <v>5235</v>
      </c>
      <c r="H3074" s="241">
        <v>818490</v>
      </c>
      <c r="I3074" s="241">
        <v>0</v>
      </c>
      <c r="J3074" s="241">
        <v>65479</v>
      </c>
      <c r="K3074" s="241">
        <v>883969</v>
      </c>
      <c r="L3074" s="8" t="s">
        <v>24</v>
      </c>
      <c r="M3074" s="21">
        <v>45894</v>
      </c>
      <c r="O3074" s="278">
        <f>IF(Table1[[#This Row],[Phân loại]]="Tồn đầu kỳ",Table1[[#This Row],[Tổng giá trị]],0)</f>
        <v>0</v>
      </c>
      <c r="P3074" s="8">
        <f>IF(Table1[[#This Row],[Số còn phải thu ĐK]]&lt;&gt;0,0,IF(Table1[[#This Row],[Phân loại]]="Bán hàng",Table1[[#This Row],[Tổng giá trị]],-Table1[[#This Row],[Tổng giá trị]]))</f>
        <v>883969</v>
      </c>
      <c r="Q3074" s="278">
        <f>IF(M3074&lt;&gt;"",IF(O3074&lt;&gt;0,O3074,P3074),0)</f>
        <v>883969</v>
      </c>
      <c r="R3074" s="8">
        <f>Table1[[#This Row],[Số còn phải thu ĐK]]+Table1[[#This Row],[Giá Trị HD sau CK]]-Table1[[#This Row],[Số tiền đã thu]]</f>
        <v>0</v>
      </c>
      <c r="S3074" s="7">
        <f>IF(Table1[[#This Row],[Ngày hóa đơn]]&lt;&gt;"",Table1[[#This Row],[Ngày hóa đơn]],Table1[[#This Row],[Ngày hạch toán]])</f>
        <v>45855</v>
      </c>
      <c r="T3074" s="8">
        <v>30</v>
      </c>
      <c r="U3074" s="7">
        <f>IF(Table1[[#This Row],[Ngày tính CN]]="","",S3074+T3074)</f>
        <v>45885</v>
      </c>
      <c r="V3074" s="71">
        <f ca="1">IF(Table1[[#This Row],[Hạn thanh toán]]="","",IF((U3074-NOW())&lt;0,0,(U3074-NOW())))</f>
        <v>0</v>
      </c>
      <c r="W3074" s="278"/>
      <c r="X3074" s="278" t="str">
        <f ca="1">IF(OR($U3074="",$R3074=0),"",IF((U$4-NOW())&lt;0,-($U3074-NOW()),0))</f>
        <v/>
      </c>
      <c r="Y3074" s="3" t="str">
        <f>IF(R3074=0,"Đã thanh toán",IF(X3074="","",IF(X3074&lt;=0,"Chưa đến hạn thanh toán",IF(X3074&lt;=30,"Nợ quá hạn 30 ngày",IF(X3074&lt;=60,"Nợ quá hạn từ 30 ngày đến 60 ngày",IF(X3074&lt;=90,"Nợ quá hạn từ 60 ngày đến 90 ngày",IF(X3074&lt;=120,"Nợ quá hạn từ 90 ngày đến 120 ngày","Nợ quá hạn hơn 120 ngày có khả năng mất thanh toán")))))))</f>
        <v>Đã thanh toán</v>
      </c>
      <c r="Z3074" s="250">
        <f>Table1[[#This Row],[Hạn thanh toán]]</f>
        <v>45885</v>
      </c>
      <c r="AA3074" s="250">
        <f>Table1[[#This Row],[Ngày Thanh toán]]</f>
        <v>45894</v>
      </c>
      <c r="AD3074" s="3" t="str">
        <f>IF(Table1[[#This Row],[Mã khách hàng]]="","",VLOOKUP($A3074,Ma_KH!$A:$Q,Ma_KH!O$1,0))</f>
        <v>BRG - FUJIMART</v>
      </c>
      <c r="AE3074" s="3" t="str">
        <f>IF(Table1[[#This Row],[Mã khách hàng]]="","",VLOOKUP($A3074,Ma_KH!$A:$Q,Ma_KH!P$1,0))</f>
        <v>CÔNG TY TNHH BÁN LẺ FUJIMART VIỆT NAM</v>
      </c>
      <c r="AF3074" s="3" t="str">
        <f>VLOOKUP(A3074,Ma_KH!A:Q,Ma_KH!J$1,0)</f>
        <v>Vũ Anh Tuấn</v>
      </c>
    </row>
    <row r="3075" spans="1:32">
      <c r="A3075" s="242" t="s">
        <v>184</v>
      </c>
      <c r="B3075" s="242" t="s">
        <v>5155</v>
      </c>
      <c r="C3075" s="90">
        <v>45856</v>
      </c>
      <c r="D3075" s="91" t="s">
        <v>19922</v>
      </c>
      <c r="E3075" s="318">
        <v>45856</v>
      </c>
      <c r="F3075" s="242" t="s">
        <v>20882</v>
      </c>
      <c r="G3075" s="242" t="s">
        <v>5241</v>
      </c>
      <c r="H3075" s="241">
        <v>715959</v>
      </c>
      <c r="I3075" s="241">
        <v>0</v>
      </c>
      <c r="J3075" s="241">
        <v>57277</v>
      </c>
      <c r="K3075" s="241">
        <v>773236</v>
      </c>
      <c r="L3075" s="8" t="s">
        <v>24</v>
      </c>
      <c r="M3075" s="21">
        <v>45894</v>
      </c>
      <c r="O3075" s="278">
        <f>IF(Table1[[#This Row],[Phân loại]]="Tồn đầu kỳ",Table1[[#This Row],[Tổng giá trị]],0)</f>
        <v>0</v>
      </c>
      <c r="P3075" s="8">
        <f>IF(Table1[[#This Row],[Số còn phải thu ĐK]]&lt;&gt;0,0,IF(Table1[[#This Row],[Phân loại]]="Bán hàng",Table1[[#This Row],[Tổng giá trị]],-Table1[[#This Row],[Tổng giá trị]]))</f>
        <v>773236</v>
      </c>
      <c r="Q3075" s="278">
        <f>IF(M3075&lt;&gt;"",IF(O3075&lt;&gt;0,O3075,P3075),0)</f>
        <v>773236</v>
      </c>
      <c r="R3075" s="8">
        <f>Table1[[#This Row],[Số còn phải thu ĐK]]+Table1[[#This Row],[Giá Trị HD sau CK]]-Table1[[#This Row],[Số tiền đã thu]]</f>
        <v>0</v>
      </c>
      <c r="S3075" s="7">
        <f>IF(Table1[[#This Row],[Ngày hóa đơn]]&lt;&gt;"",Table1[[#This Row],[Ngày hóa đơn]],Table1[[#This Row],[Ngày hạch toán]])</f>
        <v>45856</v>
      </c>
      <c r="T3075" s="8">
        <v>30</v>
      </c>
      <c r="U3075" s="7">
        <f>IF(Table1[[#This Row],[Ngày tính CN]]="","",S3075+T3075)</f>
        <v>45886</v>
      </c>
      <c r="V3075" s="71">
        <f ca="1">IF(Table1[[#This Row],[Hạn thanh toán]]="","",IF((U3075-NOW())&lt;0,0,(U3075-NOW())))</f>
        <v>0</v>
      </c>
      <c r="W3075" s="278"/>
      <c r="X3075" s="278" t="str">
        <f ca="1">IF(OR($U3075="",$R3075=0),"",IF((U$4-NOW())&lt;0,-($U3075-NOW()),0))</f>
        <v/>
      </c>
      <c r="Y3075" s="3" t="str">
        <f>IF(R3075=0,"Đã thanh toán",IF(X3075="","",IF(X3075&lt;=0,"Chưa đến hạn thanh toán",IF(X3075&lt;=30,"Nợ quá hạn 30 ngày",IF(X3075&lt;=60,"Nợ quá hạn từ 30 ngày đến 60 ngày",IF(X3075&lt;=90,"Nợ quá hạn từ 60 ngày đến 90 ngày",IF(X3075&lt;=120,"Nợ quá hạn từ 90 ngày đến 120 ngày","Nợ quá hạn hơn 120 ngày có khả năng mất thanh toán")))))))</f>
        <v>Đã thanh toán</v>
      </c>
      <c r="Z3075" s="250">
        <f>Table1[[#This Row],[Hạn thanh toán]]</f>
        <v>45886</v>
      </c>
      <c r="AA3075" s="250">
        <f>Table1[[#This Row],[Ngày Thanh toán]]</f>
        <v>45894</v>
      </c>
      <c r="AD3075" s="3" t="str">
        <f>IF(Table1[[#This Row],[Mã khách hàng]]="","",VLOOKUP($A3075,Ma_KH!$A:$Q,Ma_KH!O$1,0))</f>
        <v>BRG - FUJIMART</v>
      </c>
      <c r="AE3075" s="3" t="str">
        <f>IF(Table1[[#This Row],[Mã khách hàng]]="","",VLOOKUP($A3075,Ma_KH!$A:$Q,Ma_KH!P$1,0))</f>
        <v>CÔNG TY TNHH BÁN LẺ FUJIMART VIỆT NAM</v>
      </c>
      <c r="AF3075" s="3" t="str">
        <f>VLOOKUP(A3075,Ma_KH!A:Q,Ma_KH!J$1,0)</f>
        <v>Vũ Anh Tuấn</v>
      </c>
    </row>
    <row r="3076" spans="1:32">
      <c r="A3076" s="242" t="s">
        <v>184</v>
      </c>
      <c r="B3076" s="242" t="s">
        <v>5155</v>
      </c>
      <c r="C3076" s="88">
        <v>45856</v>
      </c>
      <c r="D3076" s="89" t="s">
        <v>19923</v>
      </c>
      <c r="E3076" s="318">
        <v>45856</v>
      </c>
      <c r="F3076" s="242" t="s">
        <v>20883</v>
      </c>
      <c r="G3076" s="242" t="s">
        <v>5353</v>
      </c>
      <c r="H3076" s="241">
        <v>1175931</v>
      </c>
      <c r="I3076" s="241">
        <v>0</v>
      </c>
      <c r="J3076" s="241">
        <v>94074</v>
      </c>
      <c r="K3076" s="241">
        <v>1270005</v>
      </c>
      <c r="L3076" s="8" t="s">
        <v>24</v>
      </c>
      <c r="M3076" s="21">
        <v>45894</v>
      </c>
      <c r="O3076" s="278">
        <f>IF(Table1[[#This Row],[Phân loại]]="Tồn đầu kỳ",Table1[[#This Row],[Tổng giá trị]],0)</f>
        <v>0</v>
      </c>
      <c r="P3076" s="8">
        <f>IF(Table1[[#This Row],[Số còn phải thu ĐK]]&lt;&gt;0,0,IF(Table1[[#This Row],[Phân loại]]="Bán hàng",Table1[[#This Row],[Tổng giá trị]],-Table1[[#This Row],[Tổng giá trị]]))</f>
        <v>1270005</v>
      </c>
      <c r="Q3076" s="278">
        <f t="shared" ref="Q3076:Q3079" si="637">IF(M3076&lt;&gt;"",IF(O3076&lt;&gt;0,O3076,P3076),0)</f>
        <v>1270005</v>
      </c>
      <c r="R3076" s="8">
        <f>Table1[[#This Row],[Số còn phải thu ĐK]]+Table1[[#This Row],[Giá Trị HD sau CK]]-Table1[[#This Row],[Số tiền đã thu]]</f>
        <v>0</v>
      </c>
      <c r="S3076" s="7">
        <f>IF(Table1[[#This Row],[Ngày hóa đơn]]&lt;&gt;"",Table1[[#This Row],[Ngày hóa đơn]],Table1[[#This Row],[Ngày hạch toán]])</f>
        <v>45856</v>
      </c>
      <c r="T3076" s="8">
        <v>30</v>
      </c>
      <c r="U3076" s="7">
        <f>IF(Table1[[#This Row],[Ngày tính CN]]="","",S3076+T3076)</f>
        <v>45886</v>
      </c>
      <c r="V3076" s="71">
        <f ca="1">IF(Table1[[#This Row],[Hạn thanh toán]]="","",IF((U3076-NOW())&lt;0,0,(U3076-NOW())))</f>
        <v>0</v>
      </c>
      <c r="W3076" s="278"/>
      <c r="X3076" s="278" t="str">
        <f t="shared" ref="X3076:X3079" ca="1" si="638">IF(OR($U3076="",$R3076=0),"",IF((U$4-NOW())&lt;0,-($U3076-NOW()),0))</f>
        <v/>
      </c>
      <c r="Y3076" s="3" t="str">
        <f t="shared" ref="Y3076:Y3079" si="639">IF(R3076=0,"Đã thanh toán",IF(X3076="","",IF(X3076&lt;=0,"Chưa đến hạn thanh toán",IF(X3076&lt;=30,"Nợ quá hạn 30 ngày",IF(X3076&lt;=60,"Nợ quá hạn từ 30 ngày đến 60 ngày",IF(X3076&lt;=90,"Nợ quá hạn từ 60 ngày đến 90 ngày",IF(X3076&lt;=120,"Nợ quá hạn từ 90 ngày đến 120 ngày","Nợ quá hạn hơn 120 ngày có khả năng mất thanh toán")))))))</f>
        <v>Đã thanh toán</v>
      </c>
      <c r="Z3076" s="250">
        <f>Table1[[#This Row],[Hạn thanh toán]]</f>
        <v>45886</v>
      </c>
      <c r="AA3076" s="250">
        <f>Table1[[#This Row],[Ngày Thanh toán]]</f>
        <v>45894</v>
      </c>
      <c r="AD3076" s="3" t="str">
        <f>IF(Table1[[#This Row],[Mã khách hàng]]="","",VLOOKUP($A3076,Ma_KH!$A:$Q,Ma_KH!O$1,0))</f>
        <v>BRG - FUJIMART</v>
      </c>
      <c r="AE3076" s="3" t="str">
        <f>IF(Table1[[#This Row],[Mã khách hàng]]="","",VLOOKUP($A3076,Ma_KH!$A:$Q,Ma_KH!P$1,0))</f>
        <v>CÔNG TY TNHH BÁN LẺ FUJIMART VIỆT NAM</v>
      </c>
      <c r="AF3076" s="3" t="str">
        <f>VLOOKUP(A3076,Ma_KH!A:Q,Ma_KH!J$1,0)</f>
        <v>Vũ Anh Tuấn</v>
      </c>
    </row>
    <row r="3077" spans="1:32">
      <c r="A3077" s="242" t="s">
        <v>184</v>
      </c>
      <c r="B3077" s="242" t="s">
        <v>5155</v>
      </c>
      <c r="C3077" s="88">
        <v>45856</v>
      </c>
      <c r="D3077" s="89" t="s">
        <v>19924</v>
      </c>
      <c r="E3077" s="318">
        <v>45856</v>
      </c>
      <c r="F3077" s="242" t="s">
        <v>20884</v>
      </c>
      <c r="G3077" s="242" t="s">
        <v>5350</v>
      </c>
      <c r="H3077" s="241">
        <v>1337820</v>
      </c>
      <c r="I3077" s="241">
        <v>0</v>
      </c>
      <c r="J3077" s="241">
        <v>107026</v>
      </c>
      <c r="K3077" s="241">
        <v>1444846</v>
      </c>
      <c r="L3077" s="8" t="s">
        <v>24</v>
      </c>
      <c r="M3077" s="21">
        <v>45894</v>
      </c>
      <c r="O3077" s="278">
        <f>IF(Table1[[#This Row],[Phân loại]]="Tồn đầu kỳ",Table1[[#This Row],[Tổng giá trị]],0)</f>
        <v>0</v>
      </c>
      <c r="P3077" s="8">
        <f>IF(Table1[[#This Row],[Số còn phải thu ĐK]]&lt;&gt;0,0,IF(Table1[[#This Row],[Phân loại]]="Bán hàng",Table1[[#This Row],[Tổng giá trị]],-Table1[[#This Row],[Tổng giá trị]]))</f>
        <v>1444846</v>
      </c>
      <c r="Q3077" s="278">
        <f t="shared" si="637"/>
        <v>1444846</v>
      </c>
      <c r="R3077" s="8">
        <f>Table1[[#This Row],[Số còn phải thu ĐK]]+Table1[[#This Row],[Giá Trị HD sau CK]]-Table1[[#This Row],[Số tiền đã thu]]</f>
        <v>0</v>
      </c>
      <c r="S3077" s="7">
        <f>IF(Table1[[#This Row],[Ngày hóa đơn]]&lt;&gt;"",Table1[[#This Row],[Ngày hóa đơn]],Table1[[#This Row],[Ngày hạch toán]])</f>
        <v>45856</v>
      </c>
      <c r="T3077" s="8">
        <v>30</v>
      </c>
      <c r="U3077" s="7">
        <f>IF(Table1[[#This Row],[Ngày tính CN]]="","",S3077+T3077)</f>
        <v>45886</v>
      </c>
      <c r="V3077" s="71">
        <f ca="1">IF(Table1[[#This Row],[Hạn thanh toán]]="","",IF((U3077-NOW())&lt;0,0,(U3077-NOW())))</f>
        <v>0</v>
      </c>
      <c r="W3077" s="278"/>
      <c r="X3077" s="278" t="str">
        <f t="shared" ca="1" si="638"/>
        <v/>
      </c>
      <c r="Y3077" s="3" t="str">
        <f t="shared" si="639"/>
        <v>Đã thanh toán</v>
      </c>
      <c r="Z3077" s="250">
        <f>Table1[[#This Row],[Hạn thanh toán]]</f>
        <v>45886</v>
      </c>
      <c r="AA3077" s="250">
        <f>Table1[[#This Row],[Ngày Thanh toán]]</f>
        <v>45894</v>
      </c>
      <c r="AD3077" s="3" t="str">
        <f>IF(Table1[[#This Row],[Mã khách hàng]]="","",VLOOKUP($A3077,Ma_KH!$A:$Q,Ma_KH!O$1,0))</f>
        <v>BRG - FUJIMART</v>
      </c>
      <c r="AE3077" s="3" t="str">
        <f>IF(Table1[[#This Row],[Mã khách hàng]]="","",VLOOKUP($A3077,Ma_KH!$A:$Q,Ma_KH!P$1,0))</f>
        <v>CÔNG TY TNHH BÁN LẺ FUJIMART VIỆT NAM</v>
      </c>
      <c r="AF3077" s="3" t="str">
        <f>VLOOKUP(A3077,Ma_KH!A:Q,Ma_KH!J$1,0)</f>
        <v>Vũ Anh Tuấn</v>
      </c>
    </row>
    <row r="3078" spans="1:32">
      <c r="A3078" s="242" t="s">
        <v>184</v>
      </c>
      <c r="B3078" s="242" t="s">
        <v>5155</v>
      </c>
      <c r="C3078" s="88">
        <v>45856</v>
      </c>
      <c r="D3078" s="89" t="s">
        <v>19925</v>
      </c>
      <c r="E3078" s="318">
        <v>45856</v>
      </c>
      <c r="F3078" s="242" t="s">
        <v>20885</v>
      </c>
      <c r="G3078" s="242" t="s">
        <v>5339</v>
      </c>
      <c r="H3078" s="241">
        <v>951666</v>
      </c>
      <c r="I3078" s="241">
        <v>0</v>
      </c>
      <c r="J3078" s="241">
        <v>76133</v>
      </c>
      <c r="K3078" s="241">
        <v>1027799</v>
      </c>
      <c r="L3078" s="8" t="s">
        <v>24</v>
      </c>
      <c r="M3078" s="21">
        <v>45894</v>
      </c>
      <c r="O3078" s="278">
        <f>IF(Table1[[#This Row],[Phân loại]]="Tồn đầu kỳ",Table1[[#This Row],[Tổng giá trị]],0)</f>
        <v>0</v>
      </c>
      <c r="P3078" s="8">
        <f>IF(Table1[[#This Row],[Số còn phải thu ĐK]]&lt;&gt;0,0,IF(Table1[[#This Row],[Phân loại]]="Bán hàng",Table1[[#This Row],[Tổng giá trị]],-Table1[[#This Row],[Tổng giá trị]]))</f>
        <v>1027799</v>
      </c>
      <c r="Q3078" s="278">
        <f t="shared" si="637"/>
        <v>1027799</v>
      </c>
      <c r="R3078" s="8">
        <f>Table1[[#This Row],[Số còn phải thu ĐK]]+Table1[[#This Row],[Giá Trị HD sau CK]]-Table1[[#This Row],[Số tiền đã thu]]</f>
        <v>0</v>
      </c>
      <c r="S3078" s="7">
        <f>IF(Table1[[#This Row],[Ngày hóa đơn]]&lt;&gt;"",Table1[[#This Row],[Ngày hóa đơn]],Table1[[#This Row],[Ngày hạch toán]])</f>
        <v>45856</v>
      </c>
      <c r="T3078" s="8">
        <v>30</v>
      </c>
      <c r="U3078" s="7">
        <f>IF(Table1[[#This Row],[Ngày tính CN]]="","",S3078+T3078)</f>
        <v>45886</v>
      </c>
      <c r="V3078" s="71">
        <f ca="1">IF(Table1[[#This Row],[Hạn thanh toán]]="","",IF((U3078-NOW())&lt;0,0,(U3078-NOW())))</f>
        <v>0</v>
      </c>
      <c r="W3078" s="278"/>
      <c r="X3078" s="278" t="str">
        <f t="shared" ca="1" si="638"/>
        <v/>
      </c>
      <c r="Y3078" s="3" t="str">
        <f t="shared" si="639"/>
        <v>Đã thanh toán</v>
      </c>
      <c r="Z3078" s="250">
        <f>Table1[[#This Row],[Hạn thanh toán]]</f>
        <v>45886</v>
      </c>
      <c r="AA3078" s="250">
        <f>Table1[[#This Row],[Ngày Thanh toán]]</f>
        <v>45894</v>
      </c>
      <c r="AD3078" s="3" t="str">
        <f>IF(Table1[[#This Row],[Mã khách hàng]]="","",VLOOKUP($A3078,Ma_KH!$A:$Q,Ma_KH!O$1,0))</f>
        <v>BRG - FUJIMART</v>
      </c>
      <c r="AE3078" s="3" t="str">
        <f>IF(Table1[[#This Row],[Mã khách hàng]]="","",VLOOKUP($A3078,Ma_KH!$A:$Q,Ma_KH!P$1,0))</f>
        <v>CÔNG TY TNHH BÁN LẺ FUJIMART VIỆT NAM</v>
      </c>
      <c r="AF3078" s="3" t="str">
        <f>VLOOKUP(A3078,Ma_KH!A:Q,Ma_KH!J$1,0)</f>
        <v>Vũ Anh Tuấn</v>
      </c>
    </row>
    <row r="3079" spans="1:32">
      <c r="A3079" s="242" t="s">
        <v>184</v>
      </c>
      <c r="B3079" s="242" t="s">
        <v>5155</v>
      </c>
      <c r="C3079" s="90">
        <v>45856</v>
      </c>
      <c r="D3079" s="91" t="s">
        <v>19926</v>
      </c>
      <c r="E3079" s="318">
        <v>45856</v>
      </c>
      <c r="F3079" s="242" t="s">
        <v>20886</v>
      </c>
      <c r="G3079" s="242" t="s">
        <v>5223</v>
      </c>
      <c r="H3079" s="241">
        <v>2054532</v>
      </c>
      <c r="I3079" s="241">
        <v>0</v>
      </c>
      <c r="J3079" s="241">
        <v>164363</v>
      </c>
      <c r="K3079" s="241">
        <v>2218895</v>
      </c>
      <c r="L3079" s="8" t="s">
        <v>24</v>
      </c>
      <c r="M3079" s="21">
        <v>45894</v>
      </c>
      <c r="O3079" s="278">
        <f>IF(Table1[[#This Row],[Phân loại]]="Tồn đầu kỳ",Table1[[#This Row],[Tổng giá trị]],0)</f>
        <v>0</v>
      </c>
      <c r="P3079" s="8">
        <f>IF(Table1[[#This Row],[Số còn phải thu ĐK]]&lt;&gt;0,0,IF(Table1[[#This Row],[Phân loại]]="Bán hàng",Table1[[#This Row],[Tổng giá trị]],-Table1[[#This Row],[Tổng giá trị]]))</f>
        <v>2218895</v>
      </c>
      <c r="Q3079" s="278">
        <f t="shared" si="637"/>
        <v>2218895</v>
      </c>
      <c r="R3079" s="8">
        <f>Table1[[#This Row],[Số còn phải thu ĐK]]+Table1[[#This Row],[Giá Trị HD sau CK]]-Table1[[#This Row],[Số tiền đã thu]]</f>
        <v>0</v>
      </c>
      <c r="S3079" s="7">
        <f>IF(Table1[[#This Row],[Ngày hóa đơn]]&lt;&gt;"",Table1[[#This Row],[Ngày hóa đơn]],Table1[[#This Row],[Ngày hạch toán]])</f>
        <v>45856</v>
      </c>
      <c r="T3079" s="8">
        <v>30</v>
      </c>
      <c r="U3079" s="7">
        <f>IF(Table1[[#This Row],[Ngày tính CN]]="","",S3079+T3079)</f>
        <v>45886</v>
      </c>
      <c r="V3079" s="71">
        <f ca="1">IF(Table1[[#This Row],[Hạn thanh toán]]="","",IF((U3079-NOW())&lt;0,0,(U3079-NOW())))</f>
        <v>0</v>
      </c>
      <c r="W3079" s="278"/>
      <c r="X3079" s="278" t="str">
        <f t="shared" ca="1" si="638"/>
        <v/>
      </c>
      <c r="Y3079" s="3" t="str">
        <f t="shared" si="639"/>
        <v>Đã thanh toán</v>
      </c>
      <c r="Z3079" s="250">
        <f>Table1[[#This Row],[Hạn thanh toán]]</f>
        <v>45886</v>
      </c>
      <c r="AA3079" s="250">
        <f>Table1[[#This Row],[Ngày Thanh toán]]</f>
        <v>45894</v>
      </c>
      <c r="AD3079" s="3" t="str">
        <f>IF(Table1[[#This Row],[Mã khách hàng]]="","",VLOOKUP($A3079,Ma_KH!$A:$Q,Ma_KH!O$1,0))</f>
        <v>BRG - FUJIMART</v>
      </c>
      <c r="AE3079" s="3" t="str">
        <f>IF(Table1[[#This Row],[Mã khách hàng]]="","",VLOOKUP($A3079,Ma_KH!$A:$Q,Ma_KH!P$1,0))</f>
        <v>CÔNG TY TNHH BÁN LẺ FUJIMART VIỆT NAM</v>
      </c>
      <c r="AF3079" s="3" t="str">
        <f>VLOOKUP(A3079,Ma_KH!A:Q,Ma_KH!J$1,0)</f>
        <v>Vũ Anh Tuấn</v>
      </c>
    </row>
    <row r="3080" spans="1:32">
      <c r="A3080" s="242" t="s">
        <v>184</v>
      </c>
      <c r="B3080" s="242" t="s">
        <v>5155</v>
      </c>
      <c r="C3080" s="90">
        <v>45857</v>
      </c>
      <c r="D3080" s="91" t="s">
        <v>19927</v>
      </c>
      <c r="E3080" s="318">
        <v>45857</v>
      </c>
      <c r="F3080" s="242" t="s">
        <v>20887</v>
      </c>
      <c r="G3080" s="242" t="s">
        <v>5165</v>
      </c>
      <c r="H3080" s="241">
        <v>1592736</v>
      </c>
      <c r="I3080" s="241">
        <v>0</v>
      </c>
      <c r="J3080" s="241">
        <v>127419</v>
      </c>
      <c r="K3080" s="241">
        <v>1720155</v>
      </c>
      <c r="L3080" s="8" t="s">
        <v>24</v>
      </c>
      <c r="M3080" s="21">
        <v>45894</v>
      </c>
      <c r="O3080" s="278">
        <f>IF(Table1[[#This Row],[Phân loại]]="Tồn đầu kỳ",Table1[[#This Row],[Tổng giá trị]],0)</f>
        <v>0</v>
      </c>
      <c r="P3080" s="8">
        <f>IF(Table1[[#This Row],[Số còn phải thu ĐK]]&lt;&gt;0,0,IF(Table1[[#This Row],[Phân loại]]="Bán hàng",Table1[[#This Row],[Tổng giá trị]],-Table1[[#This Row],[Tổng giá trị]]))</f>
        <v>1720155</v>
      </c>
      <c r="Q3080" s="278">
        <f>IF(M3080&lt;&gt;"",IF(O3080&lt;&gt;0,O3080,P3080),0)</f>
        <v>1720155</v>
      </c>
      <c r="R3080" s="8">
        <f>Table1[[#This Row],[Số còn phải thu ĐK]]+Table1[[#This Row],[Giá Trị HD sau CK]]-Table1[[#This Row],[Số tiền đã thu]]</f>
        <v>0</v>
      </c>
      <c r="S3080" s="7">
        <f>IF(Table1[[#This Row],[Ngày hóa đơn]]&lt;&gt;"",Table1[[#This Row],[Ngày hóa đơn]],Table1[[#This Row],[Ngày hạch toán]])</f>
        <v>45857</v>
      </c>
      <c r="T3080" s="8">
        <v>30</v>
      </c>
      <c r="U3080" s="7">
        <f>IF(Table1[[#This Row],[Ngày tính CN]]="","",S3080+T3080)</f>
        <v>45887</v>
      </c>
      <c r="V3080" s="71">
        <f ca="1">IF(Table1[[#This Row],[Hạn thanh toán]]="","",IF((U3080-NOW())&lt;0,0,(U3080-NOW())))</f>
        <v>0</v>
      </c>
      <c r="W3080" s="278"/>
      <c r="X3080" s="278" t="str">
        <f ca="1">IF(OR($U3080="",$R3080=0),"",IF((U$4-NOW())&lt;0,-($U3080-NOW()),0))</f>
        <v/>
      </c>
      <c r="Y3080" s="3" t="str">
        <f>IF(R3080=0,"Đã thanh toán",IF(X3080="","",IF(X3080&lt;=0,"Chưa đến hạn thanh toán",IF(X3080&lt;=30,"Nợ quá hạn 30 ngày",IF(X3080&lt;=60,"Nợ quá hạn từ 30 ngày đến 60 ngày",IF(X3080&lt;=90,"Nợ quá hạn từ 60 ngày đến 90 ngày",IF(X3080&lt;=120,"Nợ quá hạn từ 90 ngày đến 120 ngày","Nợ quá hạn hơn 120 ngày có khả năng mất thanh toán")))))))</f>
        <v>Đã thanh toán</v>
      </c>
      <c r="Z3080" s="250">
        <f>Table1[[#This Row],[Hạn thanh toán]]</f>
        <v>45887</v>
      </c>
      <c r="AA3080" s="250">
        <f>Table1[[#This Row],[Ngày Thanh toán]]</f>
        <v>45894</v>
      </c>
      <c r="AD3080" s="3" t="str">
        <f>IF(Table1[[#This Row],[Mã khách hàng]]="","",VLOOKUP($A3080,Ma_KH!$A:$Q,Ma_KH!O$1,0))</f>
        <v>BRG - FUJIMART</v>
      </c>
      <c r="AE3080" s="3" t="str">
        <f>IF(Table1[[#This Row],[Mã khách hàng]]="","",VLOOKUP($A3080,Ma_KH!$A:$Q,Ma_KH!P$1,0))</f>
        <v>CÔNG TY TNHH BÁN LẺ FUJIMART VIỆT NAM</v>
      </c>
      <c r="AF3080" s="3" t="str">
        <f>VLOOKUP(A3080,Ma_KH!A:Q,Ma_KH!J$1,0)</f>
        <v>Vũ Anh Tuấn</v>
      </c>
    </row>
    <row r="3081" spans="1:32">
      <c r="A3081" s="242" t="s">
        <v>184</v>
      </c>
      <c r="B3081" s="242" t="s">
        <v>5155</v>
      </c>
      <c r="C3081" s="90">
        <v>45857</v>
      </c>
      <c r="D3081" s="91" t="s">
        <v>19928</v>
      </c>
      <c r="E3081" s="318">
        <v>45857</v>
      </c>
      <c r="F3081" s="242" t="s">
        <v>20888</v>
      </c>
      <c r="G3081" s="242" t="s">
        <v>5353</v>
      </c>
      <c r="H3081" s="241">
        <v>1787778</v>
      </c>
      <c r="I3081" s="241">
        <v>0</v>
      </c>
      <c r="J3081" s="241">
        <v>143022</v>
      </c>
      <c r="K3081" s="241">
        <v>1930800</v>
      </c>
      <c r="L3081" s="8" t="s">
        <v>24</v>
      </c>
      <c r="M3081" s="21">
        <v>45894</v>
      </c>
      <c r="O3081" s="278">
        <f>IF(Table1[[#This Row],[Phân loại]]="Tồn đầu kỳ",Table1[[#This Row],[Tổng giá trị]],0)</f>
        <v>0</v>
      </c>
      <c r="P3081" s="8">
        <f>IF(Table1[[#This Row],[Số còn phải thu ĐK]]&lt;&gt;0,0,IF(Table1[[#This Row],[Phân loại]]="Bán hàng",Table1[[#This Row],[Tổng giá trị]],-Table1[[#This Row],[Tổng giá trị]]))</f>
        <v>1930800</v>
      </c>
      <c r="Q3081" s="278">
        <f>IF(M3081&lt;&gt;"",IF(O3081&lt;&gt;0,O3081,P3081),0)</f>
        <v>1930800</v>
      </c>
      <c r="R3081" s="8">
        <f>Table1[[#This Row],[Số còn phải thu ĐK]]+Table1[[#This Row],[Giá Trị HD sau CK]]-Table1[[#This Row],[Số tiền đã thu]]</f>
        <v>0</v>
      </c>
      <c r="S3081" s="7">
        <f>IF(Table1[[#This Row],[Ngày hóa đơn]]&lt;&gt;"",Table1[[#This Row],[Ngày hóa đơn]],Table1[[#This Row],[Ngày hạch toán]])</f>
        <v>45857</v>
      </c>
      <c r="T3081" s="8">
        <v>30</v>
      </c>
      <c r="U3081" s="7">
        <f>IF(Table1[[#This Row],[Ngày tính CN]]="","",S3081+T3081)</f>
        <v>45887</v>
      </c>
      <c r="V3081" s="71">
        <f ca="1">IF(Table1[[#This Row],[Hạn thanh toán]]="","",IF((U3081-NOW())&lt;0,0,(U3081-NOW())))</f>
        <v>0</v>
      </c>
      <c r="W3081" s="278"/>
      <c r="X3081" s="278" t="str">
        <f ca="1">IF(OR($U3081="",$R3081=0),"",IF((U$4-NOW())&lt;0,-($U3081-NOW()),0))</f>
        <v/>
      </c>
      <c r="Y3081" s="3" t="str">
        <f>IF(R3081=0,"Đã thanh toán",IF(X3081="","",IF(X3081&lt;=0,"Chưa đến hạn thanh toán",IF(X3081&lt;=30,"Nợ quá hạn 30 ngày",IF(X3081&lt;=60,"Nợ quá hạn từ 30 ngày đến 60 ngày",IF(X3081&lt;=90,"Nợ quá hạn từ 60 ngày đến 90 ngày",IF(X3081&lt;=120,"Nợ quá hạn từ 90 ngày đến 120 ngày","Nợ quá hạn hơn 120 ngày có khả năng mất thanh toán")))))))</f>
        <v>Đã thanh toán</v>
      </c>
      <c r="Z3081" s="250">
        <f>Table1[[#This Row],[Hạn thanh toán]]</f>
        <v>45887</v>
      </c>
      <c r="AA3081" s="250">
        <f>Table1[[#This Row],[Ngày Thanh toán]]</f>
        <v>45894</v>
      </c>
      <c r="AD3081" s="3" t="str">
        <f>IF(Table1[[#This Row],[Mã khách hàng]]="","",VLOOKUP($A3081,Ma_KH!$A:$Q,Ma_KH!O$1,0))</f>
        <v>BRG - FUJIMART</v>
      </c>
      <c r="AE3081" s="3" t="str">
        <f>IF(Table1[[#This Row],[Mã khách hàng]]="","",VLOOKUP($A3081,Ma_KH!$A:$Q,Ma_KH!P$1,0))</f>
        <v>CÔNG TY TNHH BÁN LẺ FUJIMART VIỆT NAM</v>
      </c>
      <c r="AF3081" s="3" t="str">
        <f>VLOOKUP(A3081,Ma_KH!A:Q,Ma_KH!J$1,0)</f>
        <v>Vũ Anh Tuấn</v>
      </c>
    </row>
    <row r="3082" spans="1:32">
      <c r="A3082" s="242" t="s">
        <v>184</v>
      </c>
      <c r="B3082" s="242" t="s">
        <v>5155</v>
      </c>
      <c r="C3082" s="88">
        <v>45859</v>
      </c>
      <c r="D3082" s="89" t="s">
        <v>19929</v>
      </c>
      <c r="E3082" s="318">
        <v>45859</v>
      </c>
      <c r="F3082" s="242" t="s">
        <v>20889</v>
      </c>
      <c r="G3082" s="242" t="s">
        <v>5168</v>
      </c>
      <c r="H3082" s="241">
        <v>3553501</v>
      </c>
      <c r="I3082" s="241">
        <v>0</v>
      </c>
      <c r="J3082" s="241">
        <v>284280</v>
      </c>
      <c r="K3082" s="241">
        <v>3837781</v>
      </c>
      <c r="L3082" s="8" t="s">
        <v>24</v>
      </c>
      <c r="M3082" s="21">
        <v>45894</v>
      </c>
      <c r="O3082" s="278">
        <f>IF(Table1[[#This Row],[Phân loại]]="Tồn đầu kỳ",Table1[[#This Row],[Tổng giá trị]],0)</f>
        <v>0</v>
      </c>
      <c r="P3082" s="8">
        <f>IF(Table1[[#This Row],[Số còn phải thu ĐK]]&lt;&gt;0,0,IF(Table1[[#This Row],[Phân loại]]="Bán hàng",Table1[[#This Row],[Tổng giá trị]],-Table1[[#This Row],[Tổng giá trị]]))</f>
        <v>3837781</v>
      </c>
      <c r="Q3082" s="278">
        <f t="shared" ref="Q3082:Q3083" si="640">IF(M3082&lt;&gt;"",IF(O3082&lt;&gt;0,O3082,P3082),0)</f>
        <v>3837781</v>
      </c>
      <c r="R3082" s="8">
        <f>Table1[[#This Row],[Số còn phải thu ĐK]]+Table1[[#This Row],[Giá Trị HD sau CK]]-Table1[[#This Row],[Số tiền đã thu]]</f>
        <v>0</v>
      </c>
      <c r="S3082" s="7">
        <f>IF(Table1[[#This Row],[Ngày hóa đơn]]&lt;&gt;"",Table1[[#This Row],[Ngày hóa đơn]],Table1[[#This Row],[Ngày hạch toán]])</f>
        <v>45859</v>
      </c>
      <c r="T3082" s="8">
        <v>30</v>
      </c>
      <c r="U3082" s="7">
        <f>IF(Table1[[#This Row],[Ngày tính CN]]="","",S3082+T3082)</f>
        <v>45889</v>
      </c>
      <c r="V3082" s="71">
        <f ca="1">IF(Table1[[#This Row],[Hạn thanh toán]]="","",IF((U3082-NOW())&lt;0,0,(U3082-NOW())))</f>
        <v>0</v>
      </c>
      <c r="W3082" s="278"/>
      <c r="X3082" s="278" t="str">
        <f t="shared" ref="X3082:X3083" ca="1" si="641">IF(OR($U3082="",$R3082=0),"",IF((U$4-NOW())&lt;0,-($U3082-NOW()),0))</f>
        <v/>
      </c>
      <c r="Y3082" s="3" t="str">
        <f t="shared" ref="Y3082:Y3083" si="642">IF(R3082=0,"Đã thanh toán",IF(X3082="","",IF(X3082&lt;=0,"Chưa đến hạn thanh toán",IF(X3082&lt;=30,"Nợ quá hạn 30 ngày",IF(X3082&lt;=60,"Nợ quá hạn từ 30 ngày đến 60 ngày",IF(X3082&lt;=90,"Nợ quá hạn từ 60 ngày đến 90 ngày",IF(X3082&lt;=120,"Nợ quá hạn từ 90 ngày đến 120 ngày","Nợ quá hạn hơn 120 ngày có khả năng mất thanh toán")))))))</f>
        <v>Đã thanh toán</v>
      </c>
      <c r="Z3082" s="250">
        <f>Table1[[#This Row],[Hạn thanh toán]]</f>
        <v>45889</v>
      </c>
      <c r="AA3082" s="250">
        <f>Table1[[#This Row],[Ngày Thanh toán]]</f>
        <v>45894</v>
      </c>
      <c r="AD3082" s="3" t="str">
        <f>IF(Table1[[#This Row],[Mã khách hàng]]="","",VLOOKUP($A3082,Ma_KH!$A:$Q,Ma_KH!O$1,0))</f>
        <v>BRG - FUJIMART</v>
      </c>
      <c r="AE3082" s="3" t="str">
        <f>IF(Table1[[#This Row],[Mã khách hàng]]="","",VLOOKUP($A3082,Ma_KH!$A:$Q,Ma_KH!P$1,0))</f>
        <v>CÔNG TY TNHH BÁN LẺ FUJIMART VIỆT NAM</v>
      </c>
      <c r="AF3082" s="3" t="str">
        <f>VLOOKUP(A3082,Ma_KH!A:Q,Ma_KH!J$1,0)</f>
        <v>Vũ Anh Tuấn</v>
      </c>
    </row>
    <row r="3083" spans="1:32">
      <c r="A3083" s="242" t="s">
        <v>184</v>
      </c>
      <c r="B3083" s="242" t="s">
        <v>5155</v>
      </c>
      <c r="C3083" s="90">
        <v>45859</v>
      </c>
      <c r="D3083" s="91" t="s">
        <v>19930</v>
      </c>
      <c r="E3083" s="318">
        <v>45859</v>
      </c>
      <c r="F3083" s="242" t="s">
        <v>20890</v>
      </c>
      <c r="G3083" s="242" t="s">
        <v>5174</v>
      </c>
      <c r="H3083" s="241">
        <v>6930080</v>
      </c>
      <c r="I3083" s="241">
        <v>0</v>
      </c>
      <c r="J3083" s="241">
        <v>554406</v>
      </c>
      <c r="K3083" s="241">
        <v>7484486</v>
      </c>
      <c r="L3083" s="8" t="s">
        <v>24</v>
      </c>
      <c r="M3083" s="21">
        <v>45894</v>
      </c>
      <c r="O3083" s="278">
        <f>IF(Table1[[#This Row],[Phân loại]]="Tồn đầu kỳ",Table1[[#This Row],[Tổng giá trị]],0)</f>
        <v>0</v>
      </c>
      <c r="P3083" s="8">
        <f>IF(Table1[[#This Row],[Số còn phải thu ĐK]]&lt;&gt;0,0,IF(Table1[[#This Row],[Phân loại]]="Bán hàng",Table1[[#This Row],[Tổng giá trị]],-Table1[[#This Row],[Tổng giá trị]]))</f>
        <v>7484486</v>
      </c>
      <c r="Q3083" s="278">
        <f t="shared" si="640"/>
        <v>7484486</v>
      </c>
      <c r="R3083" s="8">
        <f>Table1[[#This Row],[Số còn phải thu ĐK]]+Table1[[#This Row],[Giá Trị HD sau CK]]-Table1[[#This Row],[Số tiền đã thu]]</f>
        <v>0</v>
      </c>
      <c r="S3083" s="7">
        <f>IF(Table1[[#This Row],[Ngày hóa đơn]]&lt;&gt;"",Table1[[#This Row],[Ngày hóa đơn]],Table1[[#This Row],[Ngày hạch toán]])</f>
        <v>45859</v>
      </c>
      <c r="T3083" s="8">
        <v>30</v>
      </c>
      <c r="U3083" s="7">
        <f>IF(Table1[[#This Row],[Ngày tính CN]]="","",S3083+T3083)</f>
        <v>45889</v>
      </c>
      <c r="V3083" s="71">
        <f ca="1">IF(Table1[[#This Row],[Hạn thanh toán]]="","",IF((U3083-NOW())&lt;0,0,(U3083-NOW())))</f>
        <v>0</v>
      </c>
      <c r="W3083" s="278"/>
      <c r="X3083" s="278" t="str">
        <f t="shared" ca="1" si="641"/>
        <v/>
      </c>
      <c r="Y3083" s="3" t="str">
        <f t="shared" si="642"/>
        <v>Đã thanh toán</v>
      </c>
      <c r="Z3083" s="250">
        <f>Table1[[#This Row],[Hạn thanh toán]]</f>
        <v>45889</v>
      </c>
      <c r="AA3083" s="250">
        <f>Table1[[#This Row],[Ngày Thanh toán]]</f>
        <v>45894</v>
      </c>
      <c r="AD3083" s="3" t="str">
        <f>IF(Table1[[#This Row],[Mã khách hàng]]="","",VLOOKUP($A3083,Ma_KH!$A:$Q,Ma_KH!O$1,0))</f>
        <v>BRG - FUJIMART</v>
      </c>
      <c r="AE3083" s="3" t="str">
        <f>IF(Table1[[#This Row],[Mã khách hàng]]="","",VLOOKUP($A3083,Ma_KH!$A:$Q,Ma_KH!P$1,0))</f>
        <v>CÔNG TY TNHH BÁN LẺ FUJIMART VIỆT NAM</v>
      </c>
      <c r="AF3083" s="3" t="str">
        <f>VLOOKUP(A3083,Ma_KH!A:Q,Ma_KH!J$1,0)</f>
        <v>Vũ Anh Tuấn</v>
      </c>
    </row>
    <row r="3084" spans="1:32">
      <c r="A3084" s="242" t="s">
        <v>184</v>
      </c>
      <c r="B3084" s="242" t="s">
        <v>5155</v>
      </c>
      <c r="C3084" s="88">
        <v>45859</v>
      </c>
      <c r="D3084" s="89" t="s">
        <v>19931</v>
      </c>
      <c r="E3084" s="318">
        <v>45859</v>
      </c>
      <c r="F3084" s="242" t="s">
        <v>20891</v>
      </c>
      <c r="G3084" s="242" t="s">
        <v>5205</v>
      </c>
      <c r="H3084" s="241">
        <v>1012487</v>
      </c>
      <c r="I3084" s="241">
        <v>0</v>
      </c>
      <c r="J3084" s="241">
        <v>80999</v>
      </c>
      <c r="K3084" s="241">
        <v>1093486</v>
      </c>
      <c r="L3084" s="8" t="s">
        <v>24</v>
      </c>
      <c r="M3084" s="21">
        <v>45894</v>
      </c>
      <c r="O3084" s="278">
        <f>IF(Table1[[#This Row],[Phân loại]]="Tồn đầu kỳ",Table1[[#This Row],[Tổng giá trị]],0)</f>
        <v>0</v>
      </c>
      <c r="P3084" s="8">
        <f>IF(Table1[[#This Row],[Số còn phải thu ĐK]]&lt;&gt;0,0,IF(Table1[[#This Row],[Phân loại]]="Bán hàng",Table1[[#This Row],[Tổng giá trị]],-Table1[[#This Row],[Tổng giá trị]]))</f>
        <v>1093486</v>
      </c>
      <c r="Q3084" s="278">
        <f t="shared" ref="Q3084:Q3087" si="643">IF(M3084&lt;&gt;"",IF(O3084&lt;&gt;0,O3084,P3084),0)</f>
        <v>1093486</v>
      </c>
      <c r="R3084" s="8">
        <f>Table1[[#This Row],[Số còn phải thu ĐK]]+Table1[[#This Row],[Giá Trị HD sau CK]]-Table1[[#This Row],[Số tiền đã thu]]</f>
        <v>0</v>
      </c>
      <c r="S3084" s="7">
        <f>IF(Table1[[#This Row],[Ngày hóa đơn]]&lt;&gt;"",Table1[[#This Row],[Ngày hóa đơn]],Table1[[#This Row],[Ngày hạch toán]])</f>
        <v>45859</v>
      </c>
      <c r="T3084" s="8">
        <v>30</v>
      </c>
      <c r="U3084" s="7">
        <f>IF(Table1[[#This Row],[Ngày tính CN]]="","",S3084+T3084)</f>
        <v>45889</v>
      </c>
      <c r="V3084" s="71">
        <f ca="1">IF(Table1[[#This Row],[Hạn thanh toán]]="","",IF((U3084-NOW())&lt;0,0,(U3084-NOW())))</f>
        <v>0</v>
      </c>
      <c r="W3084" s="278"/>
      <c r="X3084" s="278" t="str">
        <f t="shared" ref="X3084:X3087" ca="1" si="644">IF(OR($U3084="",$R3084=0),"",IF((U$4-NOW())&lt;0,-($U3084-NOW()),0))</f>
        <v/>
      </c>
      <c r="Y3084" s="3" t="str">
        <f t="shared" ref="Y3084:Y3087" si="645">IF(R3084=0,"Đã thanh toán",IF(X3084="","",IF(X3084&lt;=0,"Chưa đến hạn thanh toán",IF(X3084&lt;=30,"Nợ quá hạn 30 ngày",IF(X3084&lt;=60,"Nợ quá hạn từ 30 ngày đến 60 ngày",IF(X3084&lt;=90,"Nợ quá hạn từ 60 ngày đến 90 ngày",IF(X3084&lt;=120,"Nợ quá hạn từ 90 ngày đến 120 ngày","Nợ quá hạn hơn 120 ngày có khả năng mất thanh toán")))))))</f>
        <v>Đã thanh toán</v>
      </c>
      <c r="Z3084" s="250">
        <f>Table1[[#This Row],[Hạn thanh toán]]</f>
        <v>45889</v>
      </c>
      <c r="AA3084" s="250">
        <f>Table1[[#This Row],[Ngày Thanh toán]]</f>
        <v>45894</v>
      </c>
      <c r="AD3084" s="3" t="str">
        <f>IF(Table1[[#This Row],[Mã khách hàng]]="","",VLOOKUP($A3084,Ma_KH!$A:$Q,Ma_KH!O$1,0))</f>
        <v>BRG - FUJIMART</v>
      </c>
      <c r="AE3084" s="3" t="str">
        <f>IF(Table1[[#This Row],[Mã khách hàng]]="","",VLOOKUP($A3084,Ma_KH!$A:$Q,Ma_KH!P$1,0))</f>
        <v>CÔNG TY TNHH BÁN LẺ FUJIMART VIỆT NAM</v>
      </c>
      <c r="AF3084" s="3" t="str">
        <f>VLOOKUP(A3084,Ma_KH!A:Q,Ma_KH!J$1,0)</f>
        <v>Vũ Anh Tuấn</v>
      </c>
    </row>
    <row r="3085" spans="1:32">
      <c r="A3085" s="242" t="s">
        <v>184</v>
      </c>
      <c r="B3085" s="242" t="s">
        <v>5155</v>
      </c>
      <c r="C3085" s="88">
        <v>45859</v>
      </c>
      <c r="D3085" s="89" t="s">
        <v>19932</v>
      </c>
      <c r="E3085" s="318">
        <v>45859</v>
      </c>
      <c r="F3085" s="242" t="s">
        <v>20892</v>
      </c>
      <c r="G3085" s="242" t="s">
        <v>5188</v>
      </c>
      <c r="H3085" s="241">
        <v>1369389</v>
      </c>
      <c r="I3085" s="241">
        <v>0</v>
      </c>
      <c r="J3085" s="241">
        <v>109551</v>
      </c>
      <c r="K3085" s="241">
        <v>1478940</v>
      </c>
      <c r="L3085" s="8" t="s">
        <v>24</v>
      </c>
      <c r="M3085" s="21">
        <v>45894</v>
      </c>
      <c r="O3085" s="278">
        <f>IF(Table1[[#This Row],[Phân loại]]="Tồn đầu kỳ",Table1[[#This Row],[Tổng giá trị]],0)</f>
        <v>0</v>
      </c>
      <c r="P3085" s="8">
        <f>IF(Table1[[#This Row],[Số còn phải thu ĐK]]&lt;&gt;0,0,IF(Table1[[#This Row],[Phân loại]]="Bán hàng",Table1[[#This Row],[Tổng giá trị]],-Table1[[#This Row],[Tổng giá trị]]))</f>
        <v>1478940</v>
      </c>
      <c r="Q3085" s="278">
        <f t="shared" si="643"/>
        <v>1478940</v>
      </c>
      <c r="R3085" s="8">
        <f>Table1[[#This Row],[Số còn phải thu ĐK]]+Table1[[#This Row],[Giá Trị HD sau CK]]-Table1[[#This Row],[Số tiền đã thu]]</f>
        <v>0</v>
      </c>
      <c r="S3085" s="7">
        <f>IF(Table1[[#This Row],[Ngày hóa đơn]]&lt;&gt;"",Table1[[#This Row],[Ngày hóa đơn]],Table1[[#This Row],[Ngày hạch toán]])</f>
        <v>45859</v>
      </c>
      <c r="T3085" s="8">
        <v>30</v>
      </c>
      <c r="U3085" s="7">
        <f>IF(Table1[[#This Row],[Ngày tính CN]]="","",S3085+T3085)</f>
        <v>45889</v>
      </c>
      <c r="V3085" s="71">
        <f ca="1">IF(Table1[[#This Row],[Hạn thanh toán]]="","",IF((U3085-NOW())&lt;0,0,(U3085-NOW())))</f>
        <v>0</v>
      </c>
      <c r="W3085" s="278"/>
      <c r="X3085" s="278" t="str">
        <f t="shared" ca="1" si="644"/>
        <v/>
      </c>
      <c r="Y3085" s="3" t="str">
        <f t="shared" si="645"/>
        <v>Đã thanh toán</v>
      </c>
      <c r="Z3085" s="250">
        <f>Table1[[#This Row],[Hạn thanh toán]]</f>
        <v>45889</v>
      </c>
      <c r="AA3085" s="250">
        <f>Table1[[#This Row],[Ngày Thanh toán]]</f>
        <v>45894</v>
      </c>
      <c r="AD3085" s="3" t="str">
        <f>IF(Table1[[#This Row],[Mã khách hàng]]="","",VLOOKUP($A3085,Ma_KH!$A:$Q,Ma_KH!O$1,0))</f>
        <v>BRG - FUJIMART</v>
      </c>
      <c r="AE3085" s="3" t="str">
        <f>IF(Table1[[#This Row],[Mã khách hàng]]="","",VLOOKUP($A3085,Ma_KH!$A:$Q,Ma_KH!P$1,0))</f>
        <v>CÔNG TY TNHH BÁN LẺ FUJIMART VIỆT NAM</v>
      </c>
      <c r="AF3085" s="3" t="str">
        <f>VLOOKUP(A3085,Ma_KH!A:Q,Ma_KH!J$1,0)</f>
        <v>Vũ Anh Tuấn</v>
      </c>
    </row>
    <row r="3086" spans="1:32">
      <c r="A3086" s="242" t="s">
        <v>184</v>
      </c>
      <c r="B3086" s="242" t="s">
        <v>5155</v>
      </c>
      <c r="C3086" s="88">
        <v>45859</v>
      </c>
      <c r="D3086" s="89" t="s">
        <v>19933</v>
      </c>
      <c r="E3086" s="318">
        <v>45859</v>
      </c>
      <c r="F3086" s="242" t="s">
        <v>20893</v>
      </c>
      <c r="G3086" s="242" t="s">
        <v>5345</v>
      </c>
      <c r="H3086" s="241">
        <v>889425</v>
      </c>
      <c r="I3086" s="241">
        <v>0</v>
      </c>
      <c r="J3086" s="241">
        <v>71154</v>
      </c>
      <c r="K3086" s="241">
        <v>960579</v>
      </c>
      <c r="L3086" s="8" t="s">
        <v>24</v>
      </c>
      <c r="M3086" s="21">
        <v>45894</v>
      </c>
      <c r="O3086" s="278">
        <f>IF(Table1[[#This Row],[Phân loại]]="Tồn đầu kỳ",Table1[[#This Row],[Tổng giá trị]],0)</f>
        <v>0</v>
      </c>
      <c r="P3086" s="8">
        <f>IF(Table1[[#This Row],[Số còn phải thu ĐK]]&lt;&gt;0,0,IF(Table1[[#This Row],[Phân loại]]="Bán hàng",Table1[[#This Row],[Tổng giá trị]],-Table1[[#This Row],[Tổng giá trị]]))</f>
        <v>960579</v>
      </c>
      <c r="Q3086" s="278">
        <f t="shared" si="643"/>
        <v>960579</v>
      </c>
      <c r="R3086" s="8">
        <f>Table1[[#This Row],[Số còn phải thu ĐK]]+Table1[[#This Row],[Giá Trị HD sau CK]]-Table1[[#This Row],[Số tiền đã thu]]</f>
        <v>0</v>
      </c>
      <c r="S3086" s="7">
        <f>IF(Table1[[#This Row],[Ngày hóa đơn]]&lt;&gt;"",Table1[[#This Row],[Ngày hóa đơn]],Table1[[#This Row],[Ngày hạch toán]])</f>
        <v>45859</v>
      </c>
      <c r="T3086" s="8">
        <v>30</v>
      </c>
      <c r="U3086" s="7">
        <f>IF(Table1[[#This Row],[Ngày tính CN]]="","",S3086+T3086)</f>
        <v>45889</v>
      </c>
      <c r="V3086" s="71">
        <f ca="1">IF(Table1[[#This Row],[Hạn thanh toán]]="","",IF((U3086-NOW())&lt;0,0,(U3086-NOW())))</f>
        <v>0</v>
      </c>
      <c r="W3086" s="278"/>
      <c r="X3086" s="278" t="str">
        <f t="shared" ca="1" si="644"/>
        <v/>
      </c>
      <c r="Y3086" s="3" t="str">
        <f t="shared" si="645"/>
        <v>Đã thanh toán</v>
      </c>
      <c r="Z3086" s="250">
        <f>Table1[[#This Row],[Hạn thanh toán]]</f>
        <v>45889</v>
      </c>
      <c r="AA3086" s="250">
        <f>Table1[[#This Row],[Ngày Thanh toán]]</f>
        <v>45894</v>
      </c>
      <c r="AD3086" s="3" t="str">
        <f>IF(Table1[[#This Row],[Mã khách hàng]]="","",VLOOKUP($A3086,Ma_KH!$A:$Q,Ma_KH!O$1,0))</f>
        <v>BRG - FUJIMART</v>
      </c>
      <c r="AE3086" s="3" t="str">
        <f>IF(Table1[[#This Row],[Mã khách hàng]]="","",VLOOKUP($A3086,Ma_KH!$A:$Q,Ma_KH!P$1,0))</f>
        <v>CÔNG TY TNHH BÁN LẺ FUJIMART VIỆT NAM</v>
      </c>
      <c r="AF3086" s="3" t="str">
        <f>VLOOKUP(A3086,Ma_KH!A:Q,Ma_KH!J$1,0)</f>
        <v>Vũ Anh Tuấn</v>
      </c>
    </row>
    <row r="3087" spans="1:32">
      <c r="A3087" s="242" t="s">
        <v>184</v>
      </c>
      <c r="B3087" s="242" t="s">
        <v>5155</v>
      </c>
      <c r="C3087" s="90">
        <v>45859</v>
      </c>
      <c r="D3087" s="91" t="s">
        <v>19934</v>
      </c>
      <c r="E3087" s="318">
        <v>45859</v>
      </c>
      <c r="F3087" s="242" t="s">
        <v>20894</v>
      </c>
      <c r="G3087" s="242" t="s">
        <v>5250</v>
      </c>
      <c r="H3087" s="241">
        <v>1225755</v>
      </c>
      <c r="I3087" s="241">
        <v>0</v>
      </c>
      <c r="J3087" s="241">
        <v>98060</v>
      </c>
      <c r="K3087" s="241">
        <v>1323815</v>
      </c>
      <c r="L3087" s="8" t="s">
        <v>24</v>
      </c>
      <c r="M3087" s="21">
        <v>45894</v>
      </c>
      <c r="O3087" s="278">
        <f>IF(Table1[[#This Row],[Phân loại]]="Tồn đầu kỳ",Table1[[#This Row],[Tổng giá trị]],0)</f>
        <v>0</v>
      </c>
      <c r="P3087" s="8">
        <f>IF(Table1[[#This Row],[Số còn phải thu ĐK]]&lt;&gt;0,0,IF(Table1[[#This Row],[Phân loại]]="Bán hàng",Table1[[#This Row],[Tổng giá trị]],-Table1[[#This Row],[Tổng giá trị]]))</f>
        <v>1323815</v>
      </c>
      <c r="Q3087" s="278">
        <f t="shared" si="643"/>
        <v>1323815</v>
      </c>
      <c r="R3087" s="8">
        <f>Table1[[#This Row],[Số còn phải thu ĐK]]+Table1[[#This Row],[Giá Trị HD sau CK]]-Table1[[#This Row],[Số tiền đã thu]]</f>
        <v>0</v>
      </c>
      <c r="S3087" s="7">
        <f>IF(Table1[[#This Row],[Ngày hóa đơn]]&lt;&gt;"",Table1[[#This Row],[Ngày hóa đơn]],Table1[[#This Row],[Ngày hạch toán]])</f>
        <v>45859</v>
      </c>
      <c r="T3087" s="8">
        <v>30</v>
      </c>
      <c r="U3087" s="7">
        <f>IF(Table1[[#This Row],[Ngày tính CN]]="","",S3087+T3087)</f>
        <v>45889</v>
      </c>
      <c r="V3087" s="71">
        <f ca="1">IF(Table1[[#This Row],[Hạn thanh toán]]="","",IF((U3087-NOW())&lt;0,0,(U3087-NOW())))</f>
        <v>0</v>
      </c>
      <c r="W3087" s="278"/>
      <c r="X3087" s="278" t="str">
        <f t="shared" ca="1" si="644"/>
        <v/>
      </c>
      <c r="Y3087" s="3" t="str">
        <f t="shared" si="645"/>
        <v>Đã thanh toán</v>
      </c>
      <c r="Z3087" s="250">
        <f>Table1[[#This Row],[Hạn thanh toán]]</f>
        <v>45889</v>
      </c>
      <c r="AA3087" s="250">
        <f>Table1[[#This Row],[Ngày Thanh toán]]</f>
        <v>45894</v>
      </c>
      <c r="AD3087" s="3" t="str">
        <f>IF(Table1[[#This Row],[Mã khách hàng]]="","",VLOOKUP($A3087,Ma_KH!$A:$Q,Ma_KH!O$1,0))</f>
        <v>BRG - FUJIMART</v>
      </c>
      <c r="AE3087" s="3" t="str">
        <f>IF(Table1[[#This Row],[Mã khách hàng]]="","",VLOOKUP($A3087,Ma_KH!$A:$Q,Ma_KH!P$1,0))</f>
        <v>CÔNG TY TNHH BÁN LẺ FUJIMART VIỆT NAM</v>
      </c>
      <c r="AF3087" s="3" t="str">
        <f>VLOOKUP(A3087,Ma_KH!A:Q,Ma_KH!J$1,0)</f>
        <v>Vũ Anh Tuấn</v>
      </c>
    </row>
    <row r="3088" spans="1:32">
      <c r="A3088" s="242" t="s">
        <v>184</v>
      </c>
      <c r="B3088" s="242" t="s">
        <v>5155</v>
      </c>
      <c r="C3088" s="90">
        <v>45859</v>
      </c>
      <c r="D3088" s="91" t="s">
        <v>19935</v>
      </c>
      <c r="E3088" s="318">
        <v>45859</v>
      </c>
      <c r="F3088" s="242" t="s">
        <v>20895</v>
      </c>
      <c r="G3088" s="242" t="s">
        <v>5241</v>
      </c>
      <c r="H3088" s="241">
        <v>1041345</v>
      </c>
      <c r="I3088" s="241">
        <v>0</v>
      </c>
      <c r="J3088" s="241">
        <v>83308</v>
      </c>
      <c r="K3088" s="241">
        <v>1124653</v>
      </c>
      <c r="L3088" s="8" t="s">
        <v>24</v>
      </c>
      <c r="M3088" s="21">
        <v>45894</v>
      </c>
      <c r="O3088" s="278">
        <f>IF(Table1[[#This Row],[Phân loại]]="Tồn đầu kỳ",Table1[[#This Row],[Tổng giá trị]],0)</f>
        <v>0</v>
      </c>
      <c r="P3088" s="8">
        <f>IF(Table1[[#This Row],[Số còn phải thu ĐK]]&lt;&gt;0,0,IF(Table1[[#This Row],[Phân loại]]="Bán hàng",Table1[[#This Row],[Tổng giá trị]],-Table1[[#This Row],[Tổng giá trị]]))</f>
        <v>1124653</v>
      </c>
      <c r="Q3088" s="278">
        <f>IF(M3088&lt;&gt;"",IF(O3088&lt;&gt;0,O3088,P3088),0)</f>
        <v>1124653</v>
      </c>
      <c r="R3088" s="8">
        <f>Table1[[#This Row],[Số còn phải thu ĐK]]+Table1[[#This Row],[Giá Trị HD sau CK]]-Table1[[#This Row],[Số tiền đã thu]]</f>
        <v>0</v>
      </c>
      <c r="S3088" s="7">
        <f>IF(Table1[[#This Row],[Ngày hóa đơn]]&lt;&gt;"",Table1[[#This Row],[Ngày hóa đơn]],Table1[[#This Row],[Ngày hạch toán]])</f>
        <v>45859</v>
      </c>
      <c r="T3088" s="8">
        <v>30</v>
      </c>
      <c r="U3088" s="7">
        <f>IF(Table1[[#This Row],[Ngày tính CN]]="","",S3088+T3088)</f>
        <v>45889</v>
      </c>
      <c r="V3088" s="71">
        <f ca="1">IF(Table1[[#This Row],[Hạn thanh toán]]="","",IF((U3088-NOW())&lt;0,0,(U3088-NOW())))</f>
        <v>0</v>
      </c>
      <c r="W3088" s="278"/>
      <c r="X3088" s="278" t="str">
        <f ca="1">IF(OR($U3088="",$R3088=0),"",IF((U$4-NOW())&lt;0,-($U3088-NOW()),0))</f>
        <v/>
      </c>
      <c r="Y3088" s="3" t="str">
        <f>IF(R3088=0,"Đã thanh toán",IF(X3088="","",IF(X3088&lt;=0,"Chưa đến hạn thanh toán",IF(X3088&lt;=30,"Nợ quá hạn 30 ngày",IF(X3088&lt;=60,"Nợ quá hạn từ 30 ngày đến 60 ngày",IF(X3088&lt;=90,"Nợ quá hạn từ 60 ngày đến 90 ngày",IF(X3088&lt;=120,"Nợ quá hạn từ 90 ngày đến 120 ngày","Nợ quá hạn hơn 120 ngày có khả năng mất thanh toán")))))))</f>
        <v>Đã thanh toán</v>
      </c>
      <c r="Z3088" s="250">
        <f>Table1[[#This Row],[Hạn thanh toán]]</f>
        <v>45889</v>
      </c>
      <c r="AA3088" s="250">
        <f>Table1[[#This Row],[Ngày Thanh toán]]</f>
        <v>45894</v>
      </c>
      <c r="AD3088" s="3" t="str">
        <f>IF(Table1[[#This Row],[Mã khách hàng]]="","",VLOOKUP($A3088,Ma_KH!$A:$Q,Ma_KH!O$1,0))</f>
        <v>BRG - FUJIMART</v>
      </c>
      <c r="AE3088" s="3" t="str">
        <f>IF(Table1[[#This Row],[Mã khách hàng]]="","",VLOOKUP($A3088,Ma_KH!$A:$Q,Ma_KH!P$1,0))</f>
        <v>CÔNG TY TNHH BÁN LẺ FUJIMART VIỆT NAM</v>
      </c>
      <c r="AF3088" s="3" t="str">
        <f>VLOOKUP(A3088,Ma_KH!A:Q,Ma_KH!J$1,0)</f>
        <v>Vũ Anh Tuấn</v>
      </c>
    </row>
    <row r="3089" spans="1:32">
      <c r="A3089" s="242" t="s">
        <v>184</v>
      </c>
      <c r="B3089" s="242" t="s">
        <v>5155</v>
      </c>
      <c r="C3089" s="88">
        <v>45859</v>
      </c>
      <c r="D3089" s="89" t="s">
        <v>19936</v>
      </c>
      <c r="E3089" s="318">
        <v>45859</v>
      </c>
      <c r="F3089" s="242" t="s">
        <v>20896</v>
      </c>
      <c r="G3089" s="242" t="s">
        <v>5172</v>
      </c>
      <c r="H3089" s="241">
        <v>889425</v>
      </c>
      <c r="I3089" s="241">
        <v>0</v>
      </c>
      <c r="J3089" s="241">
        <v>71154</v>
      </c>
      <c r="K3089" s="241">
        <v>960579</v>
      </c>
      <c r="L3089" s="8" t="s">
        <v>24</v>
      </c>
      <c r="M3089" s="21">
        <v>45894</v>
      </c>
      <c r="O3089" s="278">
        <f>IF(Table1[[#This Row],[Phân loại]]="Tồn đầu kỳ",Table1[[#This Row],[Tổng giá trị]],0)</f>
        <v>0</v>
      </c>
      <c r="P3089" s="8">
        <f>IF(Table1[[#This Row],[Số còn phải thu ĐK]]&lt;&gt;0,0,IF(Table1[[#This Row],[Phân loại]]="Bán hàng",Table1[[#This Row],[Tổng giá trị]],-Table1[[#This Row],[Tổng giá trị]]))</f>
        <v>960579</v>
      </c>
      <c r="Q3089" s="278">
        <f t="shared" ref="Q3089:Q3091" si="646">IF(M3089&lt;&gt;"",IF(O3089&lt;&gt;0,O3089,P3089),0)</f>
        <v>960579</v>
      </c>
      <c r="R3089" s="8">
        <f>Table1[[#This Row],[Số còn phải thu ĐK]]+Table1[[#This Row],[Giá Trị HD sau CK]]-Table1[[#This Row],[Số tiền đã thu]]</f>
        <v>0</v>
      </c>
      <c r="S3089" s="7">
        <f>IF(Table1[[#This Row],[Ngày hóa đơn]]&lt;&gt;"",Table1[[#This Row],[Ngày hóa đơn]],Table1[[#This Row],[Ngày hạch toán]])</f>
        <v>45859</v>
      </c>
      <c r="T3089" s="8">
        <v>30</v>
      </c>
      <c r="U3089" s="7">
        <f>IF(Table1[[#This Row],[Ngày tính CN]]="","",S3089+T3089)</f>
        <v>45889</v>
      </c>
      <c r="V3089" s="71">
        <f ca="1">IF(Table1[[#This Row],[Hạn thanh toán]]="","",IF((U3089-NOW())&lt;0,0,(U3089-NOW())))</f>
        <v>0</v>
      </c>
      <c r="W3089" s="278"/>
      <c r="X3089" s="278" t="str">
        <f t="shared" ref="X3089:X3091" ca="1" si="647">IF(OR($U3089="",$R3089=0),"",IF((U$4-NOW())&lt;0,-($U3089-NOW()),0))</f>
        <v/>
      </c>
      <c r="Y3089" s="3" t="str">
        <f t="shared" ref="Y3089:Y3091" si="648">IF(R3089=0,"Đã thanh toán",IF(X3089="","",IF(X3089&lt;=0,"Chưa đến hạn thanh toán",IF(X3089&lt;=30,"Nợ quá hạn 30 ngày",IF(X3089&lt;=60,"Nợ quá hạn từ 30 ngày đến 60 ngày",IF(X3089&lt;=90,"Nợ quá hạn từ 60 ngày đến 90 ngày",IF(X3089&lt;=120,"Nợ quá hạn từ 90 ngày đến 120 ngày","Nợ quá hạn hơn 120 ngày có khả năng mất thanh toán")))))))</f>
        <v>Đã thanh toán</v>
      </c>
      <c r="Z3089" s="250">
        <f>Table1[[#This Row],[Hạn thanh toán]]</f>
        <v>45889</v>
      </c>
      <c r="AA3089" s="250">
        <f>Table1[[#This Row],[Ngày Thanh toán]]</f>
        <v>45894</v>
      </c>
      <c r="AD3089" s="3" t="str">
        <f>IF(Table1[[#This Row],[Mã khách hàng]]="","",VLOOKUP($A3089,Ma_KH!$A:$Q,Ma_KH!O$1,0))</f>
        <v>BRG - FUJIMART</v>
      </c>
      <c r="AE3089" s="3" t="str">
        <f>IF(Table1[[#This Row],[Mã khách hàng]]="","",VLOOKUP($A3089,Ma_KH!$A:$Q,Ma_KH!P$1,0))</f>
        <v>CÔNG TY TNHH BÁN LẺ FUJIMART VIỆT NAM</v>
      </c>
      <c r="AF3089" s="3" t="str">
        <f>VLOOKUP(A3089,Ma_KH!A:Q,Ma_KH!J$1,0)</f>
        <v>Vũ Anh Tuấn</v>
      </c>
    </row>
    <row r="3090" spans="1:32">
      <c r="A3090" s="242" t="s">
        <v>184</v>
      </c>
      <c r="B3090" s="242" t="s">
        <v>5155</v>
      </c>
      <c r="C3090" s="88">
        <v>45859</v>
      </c>
      <c r="D3090" s="89" t="s">
        <v>19937</v>
      </c>
      <c r="E3090" s="318">
        <v>45859</v>
      </c>
      <c r="F3090" s="242" t="s">
        <v>20897</v>
      </c>
      <c r="G3090" s="242" t="s">
        <v>5198</v>
      </c>
      <c r="H3090" s="241">
        <v>474360</v>
      </c>
      <c r="I3090" s="241">
        <v>0</v>
      </c>
      <c r="J3090" s="241">
        <v>37949</v>
      </c>
      <c r="K3090" s="241">
        <v>512309</v>
      </c>
      <c r="L3090" s="8" t="s">
        <v>24</v>
      </c>
      <c r="M3090" s="21">
        <v>45894</v>
      </c>
      <c r="O3090" s="278">
        <f>IF(Table1[[#This Row],[Phân loại]]="Tồn đầu kỳ",Table1[[#This Row],[Tổng giá trị]],0)</f>
        <v>0</v>
      </c>
      <c r="P3090" s="8">
        <f>IF(Table1[[#This Row],[Số còn phải thu ĐK]]&lt;&gt;0,0,IF(Table1[[#This Row],[Phân loại]]="Bán hàng",Table1[[#This Row],[Tổng giá trị]],-Table1[[#This Row],[Tổng giá trị]]))</f>
        <v>512309</v>
      </c>
      <c r="Q3090" s="278">
        <f t="shared" si="646"/>
        <v>512309</v>
      </c>
      <c r="R3090" s="8">
        <f>Table1[[#This Row],[Số còn phải thu ĐK]]+Table1[[#This Row],[Giá Trị HD sau CK]]-Table1[[#This Row],[Số tiền đã thu]]</f>
        <v>0</v>
      </c>
      <c r="S3090" s="7">
        <f>IF(Table1[[#This Row],[Ngày hóa đơn]]&lt;&gt;"",Table1[[#This Row],[Ngày hóa đơn]],Table1[[#This Row],[Ngày hạch toán]])</f>
        <v>45859</v>
      </c>
      <c r="T3090" s="8">
        <v>30</v>
      </c>
      <c r="U3090" s="7">
        <f>IF(Table1[[#This Row],[Ngày tính CN]]="","",S3090+T3090)</f>
        <v>45889</v>
      </c>
      <c r="V3090" s="71">
        <f ca="1">IF(Table1[[#This Row],[Hạn thanh toán]]="","",IF((U3090-NOW())&lt;0,0,(U3090-NOW())))</f>
        <v>0</v>
      </c>
      <c r="W3090" s="278"/>
      <c r="X3090" s="278" t="str">
        <f t="shared" ca="1" si="647"/>
        <v/>
      </c>
      <c r="Y3090" s="3" t="str">
        <f t="shared" si="648"/>
        <v>Đã thanh toán</v>
      </c>
      <c r="Z3090" s="250">
        <f>Table1[[#This Row],[Hạn thanh toán]]</f>
        <v>45889</v>
      </c>
      <c r="AA3090" s="250">
        <f>Table1[[#This Row],[Ngày Thanh toán]]</f>
        <v>45894</v>
      </c>
      <c r="AD3090" s="3" t="str">
        <f>IF(Table1[[#This Row],[Mã khách hàng]]="","",VLOOKUP($A3090,Ma_KH!$A:$Q,Ma_KH!O$1,0))</f>
        <v>BRG - FUJIMART</v>
      </c>
      <c r="AE3090" s="3" t="str">
        <f>IF(Table1[[#This Row],[Mã khách hàng]]="","",VLOOKUP($A3090,Ma_KH!$A:$Q,Ma_KH!P$1,0))</f>
        <v>CÔNG TY TNHH BÁN LẺ FUJIMART VIỆT NAM</v>
      </c>
      <c r="AF3090" s="3" t="str">
        <f>VLOOKUP(A3090,Ma_KH!A:Q,Ma_KH!J$1,0)</f>
        <v>Vũ Anh Tuấn</v>
      </c>
    </row>
    <row r="3091" spans="1:32">
      <c r="A3091" s="242" t="s">
        <v>184</v>
      </c>
      <c r="B3091" s="242" t="s">
        <v>5155</v>
      </c>
      <c r="C3091" s="90">
        <v>45859</v>
      </c>
      <c r="D3091" s="91" t="s">
        <v>19938</v>
      </c>
      <c r="E3091" s="318">
        <v>45859</v>
      </c>
      <c r="F3091" s="242" t="s">
        <v>20898</v>
      </c>
      <c r="G3091" s="242" t="s">
        <v>5213</v>
      </c>
      <c r="H3091" s="241">
        <v>1398300</v>
      </c>
      <c r="I3091" s="241">
        <v>0</v>
      </c>
      <c r="J3091" s="241">
        <v>111864</v>
      </c>
      <c r="K3091" s="241">
        <v>1510164</v>
      </c>
      <c r="L3091" s="8" t="s">
        <v>24</v>
      </c>
      <c r="M3091" s="21">
        <v>45894</v>
      </c>
      <c r="O3091" s="278">
        <f>IF(Table1[[#This Row],[Phân loại]]="Tồn đầu kỳ",Table1[[#This Row],[Tổng giá trị]],0)</f>
        <v>0</v>
      </c>
      <c r="P3091" s="8">
        <f>IF(Table1[[#This Row],[Số còn phải thu ĐK]]&lt;&gt;0,0,IF(Table1[[#This Row],[Phân loại]]="Bán hàng",Table1[[#This Row],[Tổng giá trị]],-Table1[[#This Row],[Tổng giá trị]]))</f>
        <v>1510164</v>
      </c>
      <c r="Q3091" s="278">
        <f t="shared" si="646"/>
        <v>1510164</v>
      </c>
      <c r="R3091" s="8">
        <f>Table1[[#This Row],[Số còn phải thu ĐK]]+Table1[[#This Row],[Giá Trị HD sau CK]]-Table1[[#This Row],[Số tiền đã thu]]</f>
        <v>0</v>
      </c>
      <c r="S3091" s="7">
        <f>IF(Table1[[#This Row],[Ngày hóa đơn]]&lt;&gt;"",Table1[[#This Row],[Ngày hóa đơn]],Table1[[#This Row],[Ngày hạch toán]])</f>
        <v>45859</v>
      </c>
      <c r="T3091" s="8">
        <v>30</v>
      </c>
      <c r="U3091" s="7">
        <f>IF(Table1[[#This Row],[Ngày tính CN]]="","",S3091+T3091)</f>
        <v>45889</v>
      </c>
      <c r="V3091" s="71">
        <f ca="1">IF(Table1[[#This Row],[Hạn thanh toán]]="","",IF((U3091-NOW())&lt;0,0,(U3091-NOW())))</f>
        <v>0</v>
      </c>
      <c r="W3091" s="278"/>
      <c r="X3091" s="278" t="str">
        <f t="shared" ca="1" si="647"/>
        <v/>
      </c>
      <c r="Y3091" s="3" t="str">
        <f t="shared" si="648"/>
        <v>Đã thanh toán</v>
      </c>
      <c r="Z3091" s="250">
        <f>Table1[[#This Row],[Hạn thanh toán]]</f>
        <v>45889</v>
      </c>
      <c r="AA3091" s="250">
        <f>Table1[[#This Row],[Ngày Thanh toán]]</f>
        <v>45894</v>
      </c>
      <c r="AD3091" s="3" t="str">
        <f>IF(Table1[[#This Row],[Mã khách hàng]]="","",VLOOKUP($A3091,Ma_KH!$A:$Q,Ma_KH!O$1,0))</f>
        <v>BRG - FUJIMART</v>
      </c>
      <c r="AE3091" s="3" t="str">
        <f>IF(Table1[[#This Row],[Mã khách hàng]]="","",VLOOKUP($A3091,Ma_KH!$A:$Q,Ma_KH!P$1,0))</f>
        <v>CÔNG TY TNHH BÁN LẺ FUJIMART VIỆT NAM</v>
      </c>
      <c r="AF3091" s="3" t="str">
        <f>VLOOKUP(A3091,Ma_KH!A:Q,Ma_KH!J$1,0)</f>
        <v>Vũ Anh Tuấn</v>
      </c>
    </row>
    <row r="3092" spans="1:32">
      <c r="A3092" s="242" t="s">
        <v>184</v>
      </c>
      <c r="B3092" s="242" t="s">
        <v>5155</v>
      </c>
      <c r="C3092" s="88">
        <v>45859</v>
      </c>
      <c r="D3092" s="89" t="s">
        <v>19939</v>
      </c>
      <c r="E3092" s="318">
        <v>45859</v>
      </c>
      <c r="F3092" s="242" t="s">
        <v>20899</v>
      </c>
      <c r="G3092" s="242" t="s">
        <v>5207</v>
      </c>
      <c r="H3092" s="241">
        <v>2046183</v>
      </c>
      <c r="I3092" s="241">
        <v>0</v>
      </c>
      <c r="J3092" s="241">
        <v>163695</v>
      </c>
      <c r="K3092" s="241">
        <v>2209878</v>
      </c>
      <c r="L3092" s="8" t="s">
        <v>24</v>
      </c>
      <c r="M3092" s="21">
        <v>45894</v>
      </c>
      <c r="O3092" s="278">
        <f>IF(Table1[[#This Row],[Phân loại]]="Tồn đầu kỳ",Table1[[#This Row],[Tổng giá trị]],0)</f>
        <v>0</v>
      </c>
      <c r="P3092" s="8">
        <f>IF(Table1[[#This Row],[Số còn phải thu ĐK]]&lt;&gt;0,0,IF(Table1[[#This Row],[Phân loại]]="Bán hàng",Table1[[#This Row],[Tổng giá trị]],-Table1[[#This Row],[Tổng giá trị]]))</f>
        <v>2209878</v>
      </c>
      <c r="Q3092" s="278">
        <f t="shared" ref="Q3092:Q3094" si="649">IF(M3092&lt;&gt;"",IF(O3092&lt;&gt;0,O3092,P3092),0)</f>
        <v>2209878</v>
      </c>
      <c r="R3092" s="8">
        <f>Table1[[#This Row],[Số còn phải thu ĐK]]+Table1[[#This Row],[Giá Trị HD sau CK]]-Table1[[#This Row],[Số tiền đã thu]]</f>
        <v>0</v>
      </c>
      <c r="S3092" s="7">
        <f>IF(Table1[[#This Row],[Ngày hóa đơn]]&lt;&gt;"",Table1[[#This Row],[Ngày hóa đơn]],Table1[[#This Row],[Ngày hạch toán]])</f>
        <v>45859</v>
      </c>
      <c r="T3092" s="8">
        <v>30</v>
      </c>
      <c r="U3092" s="7">
        <f>IF(Table1[[#This Row],[Ngày tính CN]]="","",S3092+T3092)</f>
        <v>45889</v>
      </c>
      <c r="V3092" s="71">
        <f ca="1">IF(Table1[[#This Row],[Hạn thanh toán]]="","",IF((U3092-NOW())&lt;0,0,(U3092-NOW())))</f>
        <v>0</v>
      </c>
      <c r="W3092" s="278"/>
      <c r="X3092" s="278" t="str">
        <f t="shared" ref="X3092:X3094" ca="1" si="650">IF(OR($U3092="",$R3092=0),"",IF((U$4-NOW())&lt;0,-($U3092-NOW()),0))</f>
        <v/>
      </c>
      <c r="Y3092" s="3" t="str">
        <f t="shared" ref="Y3092:Y3094" si="651">IF(R3092=0,"Đã thanh toán",IF(X3092="","",IF(X3092&lt;=0,"Chưa đến hạn thanh toán",IF(X3092&lt;=30,"Nợ quá hạn 30 ngày",IF(X3092&lt;=60,"Nợ quá hạn từ 30 ngày đến 60 ngày",IF(X3092&lt;=90,"Nợ quá hạn từ 60 ngày đến 90 ngày",IF(X3092&lt;=120,"Nợ quá hạn từ 90 ngày đến 120 ngày","Nợ quá hạn hơn 120 ngày có khả năng mất thanh toán")))))))</f>
        <v>Đã thanh toán</v>
      </c>
      <c r="Z3092" s="250">
        <f>Table1[[#This Row],[Hạn thanh toán]]</f>
        <v>45889</v>
      </c>
      <c r="AA3092" s="250">
        <f>Table1[[#This Row],[Ngày Thanh toán]]</f>
        <v>45894</v>
      </c>
      <c r="AD3092" s="3" t="str">
        <f>IF(Table1[[#This Row],[Mã khách hàng]]="","",VLOOKUP($A3092,Ma_KH!$A:$Q,Ma_KH!O$1,0))</f>
        <v>BRG - FUJIMART</v>
      </c>
      <c r="AE3092" s="3" t="str">
        <f>IF(Table1[[#This Row],[Mã khách hàng]]="","",VLOOKUP($A3092,Ma_KH!$A:$Q,Ma_KH!P$1,0))</f>
        <v>CÔNG TY TNHH BÁN LẺ FUJIMART VIỆT NAM</v>
      </c>
      <c r="AF3092" s="3" t="str">
        <f>VLOOKUP(A3092,Ma_KH!A:Q,Ma_KH!J$1,0)</f>
        <v>Vũ Anh Tuấn</v>
      </c>
    </row>
    <row r="3093" spans="1:32">
      <c r="A3093" s="242" t="s">
        <v>184</v>
      </c>
      <c r="B3093" s="242" t="s">
        <v>5155</v>
      </c>
      <c r="C3093" s="88">
        <v>45859</v>
      </c>
      <c r="D3093" s="89" t="s">
        <v>19940</v>
      </c>
      <c r="E3093" s="318">
        <v>45859</v>
      </c>
      <c r="F3093" s="242" t="s">
        <v>20900</v>
      </c>
      <c r="G3093" s="242" t="s">
        <v>5326</v>
      </c>
      <c r="H3093" s="241">
        <v>1349524</v>
      </c>
      <c r="I3093" s="241">
        <v>0</v>
      </c>
      <c r="J3093" s="241">
        <v>107962</v>
      </c>
      <c r="K3093" s="241">
        <v>1457486</v>
      </c>
      <c r="L3093" s="8" t="s">
        <v>24</v>
      </c>
      <c r="M3093" s="21">
        <v>45894</v>
      </c>
      <c r="O3093" s="278">
        <f>IF(Table1[[#This Row],[Phân loại]]="Tồn đầu kỳ",Table1[[#This Row],[Tổng giá trị]],0)</f>
        <v>0</v>
      </c>
      <c r="P3093" s="8">
        <f>IF(Table1[[#This Row],[Số còn phải thu ĐK]]&lt;&gt;0,0,IF(Table1[[#This Row],[Phân loại]]="Bán hàng",Table1[[#This Row],[Tổng giá trị]],-Table1[[#This Row],[Tổng giá trị]]))</f>
        <v>1457486</v>
      </c>
      <c r="Q3093" s="278">
        <f t="shared" si="649"/>
        <v>1457486</v>
      </c>
      <c r="R3093" s="8">
        <f>Table1[[#This Row],[Số còn phải thu ĐK]]+Table1[[#This Row],[Giá Trị HD sau CK]]-Table1[[#This Row],[Số tiền đã thu]]</f>
        <v>0</v>
      </c>
      <c r="S3093" s="7">
        <f>IF(Table1[[#This Row],[Ngày hóa đơn]]&lt;&gt;"",Table1[[#This Row],[Ngày hóa đơn]],Table1[[#This Row],[Ngày hạch toán]])</f>
        <v>45859</v>
      </c>
      <c r="T3093" s="8">
        <v>30</v>
      </c>
      <c r="U3093" s="7">
        <f>IF(Table1[[#This Row],[Ngày tính CN]]="","",S3093+T3093)</f>
        <v>45889</v>
      </c>
      <c r="V3093" s="71">
        <f ca="1">IF(Table1[[#This Row],[Hạn thanh toán]]="","",IF((U3093-NOW())&lt;0,0,(U3093-NOW())))</f>
        <v>0</v>
      </c>
      <c r="W3093" s="278"/>
      <c r="X3093" s="278" t="str">
        <f t="shared" ca="1" si="650"/>
        <v/>
      </c>
      <c r="Y3093" s="3" t="str">
        <f t="shared" si="651"/>
        <v>Đã thanh toán</v>
      </c>
      <c r="Z3093" s="250">
        <f>Table1[[#This Row],[Hạn thanh toán]]</f>
        <v>45889</v>
      </c>
      <c r="AA3093" s="250">
        <f>Table1[[#This Row],[Ngày Thanh toán]]</f>
        <v>45894</v>
      </c>
      <c r="AD3093" s="3" t="str">
        <f>IF(Table1[[#This Row],[Mã khách hàng]]="","",VLOOKUP($A3093,Ma_KH!$A:$Q,Ma_KH!O$1,0))</f>
        <v>BRG - FUJIMART</v>
      </c>
      <c r="AE3093" s="3" t="str">
        <f>IF(Table1[[#This Row],[Mã khách hàng]]="","",VLOOKUP($A3093,Ma_KH!$A:$Q,Ma_KH!P$1,0))</f>
        <v>CÔNG TY TNHH BÁN LẺ FUJIMART VIỆT NAM</v>
      </c>
      <c r="AF3093" s="3" t="str">
        <f>VLOOKUP(A3093,Ma_KH!A:Q,Ma_KH!J$1,0)</f>
        <v>Vũ Anh Tuấn</v>
      </c>
    </row>
    <row r="3094" spans="1:32">
      <c r="A3094" s="242" t="s">
        <v>184</v>
      </c>
      <c r="B3094" s="242" t="s">
        <v>5155</v>
      </c>
      <c r="C3094" s="90">
        <v>45859</v>
      </c>
      <c r="D3094" s="91" t="s">
        <v>19941</v>
      </c>
      <c r="E3094" s="318">
        <v>45859</v>
      </c>
      <c r="F3094" s="242" t="s">
        <v>20901</v>
      </c>
      <c r="G3094" s="242" t="s">
        <v>5200</v>
      </c>
      <c r="H3094" s="241">
        <v>2055305</v>
      </c>
      <c r="I3094" s="241">
        <v>0</v>
      </c>
      <c r="J3094" s="241">
        <v>164424</v>
      </c>
      <c r="K3094" s="241">
        <v>2219729</v>
      </c>
      <c r="L3094" s="8" t="s">
        <v>24</v>
      </c>
      <c r="M3094" s="21">
        <v>45894</v>
      </c>
      <c r="O3094" s="278">
        <f>IF(Table1[[#This Row],[Phân loại]]="Tồn đầu kỳ",Table1[[#This Row],[Tổng giá trị]],0)</f>
        <v>0</v>
      </c>
      <c r="P3094" s="8">
        <f>IF(Table1[[#This Row],[Số còn phải thu ĐK]]&lt;&gt;0,0,IF(Table1[[#This Row],[Phân loại]]="Bán hàng",Table1[[#This Row],[Tổng giá trị]],-Table1[[#This Row],[Tổng giá trị]]))</f>
        <v>2219729</v>
      </c>
      <c r="Q3094" s="278">
        <f t="shared" si="649"/>
        <v>2219729</v>
      </c>
      <c r="R3094" s="8">
        <f>Table1[[#This Row],[Số còn phải thu ĐK]]+Table1[[#This Row],[Giá Trị HD sau CK]]-Table1[[#This Row],[Số tiền đã thu]]</f>
        <v>0</v>
      </c>
      <c r="S3094" s="7">
        <f>IF(Table1[[#This Row],[Ngày hóa đơn]]&lt;&gt;"",Table1[[#This Row],[Ngày hóa đơn]],Table1[[#This Row],[Ngày hạch toán]])</f>
        <v>45859</v>
      </c>
      <c r="T3094" s="8">
        <v>30</v>
      </c>
      <c r="U3094" s="7">
        <f>IF(Table1[[#This Row],[Ngày tính CN]]="","",S3094+T3094)</f>
        <v>45889</v>
      </c>
      <c r="V3094" s="71">
        <f ca="1">IF(Table1[[#This Row],[Hạn thanh toán]]="","",IF((U3094-NOW())&lt;0,0,(U3094-NOW())))</f>
        <v>0</v>
      </c>
      <c r="W3094" s="278"/>
      <c r="X3094" s="278" t="str">
        <f t="shared" ca="1" si="650"/>
        <v/>
      </c>
      <c r="Y3094" s="3" t="str">
        <f t="shared" si="651"/>
        <v>Đã thanh toán</v>
      </c>
      <c r="Z3094" s="250">
        <f>Table1[[#This Row],[Hạn thanh toán]]</f>
        <v>45889</v>
      </c>
      <c r="AA3094" s="250">
        <f>Table1[[#This Row],[Ngày Thanh toán]]</f>
        <v>45894</v>
      </c>
      <c r="AD3094" s="3" t="str">
        <f>IF(Table1[[#This Row],[Mã khách hàng]]="","",VLOOKUP($A3094,Ma_KH!$A:$Q,Ma_KH!O$1,0))</f>
        <v>BRG - FUJIMART</v>
      </c>
      <c r="AE3094" s="3" t="str">
        <f>IF(Table1[[#This Row],[Mã khách hàng]]="","",VLOOKUP($A3094,Ma_KH!$A:$Q,Ma_KH!P$1,0))</f>
        <v>CÔNG TY TNHH BÁN LẺ FUJIMART VIỆT NAM</v>
      </c>
      <c r="AF3094" s="3" t="str">
        <f>VLOOKUP(A3094,Ma_KH!A:Q,Ma_KH!J$1,0)</f>
        <v>Vũ Anh Tuấn</v>
      </c>
    </row>
    <row r="3095" spans="1:32">
      <c r="A3095" s="242" t="s">
        <v>184</v>
      </c>
      <c r="B3095" s="242" t="s">
        <v>5155</v>
      </c>
      <c r="C3095" s="88">
        <v>45860</v>
      </c>
      <c r="D3095" s="89" t="s">
        <v>19942</v>
      </c>
      <c r="E3095" s="318">
        <v>45860</v>
      </c>
      <c r="F3095" s="242" t="s">
        <v>20902</v>
      </c>
      <c r="G3095" s="242" t="s">
        <v>5218</v>
      </c>
      <c r="H3095" s="241">
        <v>1571475</v>
      </c>
      <c r="I3095" s="241">
        <v>0</v>
      </c>
      <c r="J3095" s="241">
        <v>125718</v>
      </c>
      <c r="K3095" s="241">
        <v>1697193</v>
      </c>
      <c r="L3095" s="8" t="s">
        <v>24</v>
      </c>
      <c r="M3095" s="21">
        <v>45894</v>
      </c>
      <c r="O3095" s="278">
        <f>IF(Table1[[#This Row],[Phân loại]]="Tồn đầu kỳ",Table1[[#This Row],[Tổng giá trị]],0)</f>
        <v>0</v>
      </c>
      <c r="P3095" s="8">
        <f>IF(Table1[[#This Row],[Số còn phải thu ĐK]]&lt;&gt;0,0,IF(Table1[[#This Row],[Phân loại]]="Bán hàng",Table1[[#This Row],[Tổng giá trị]],-Table1[[#This Row],[Tổng giá trị]]))</f>
        <v>1697193</v>
      </c>
      <c r="Q3095" s="278">
        <f t="shared" ref="Q3095:Q3097" si="652">IF(M3095&lt;&gt;"",IF(O3095&lt;&gt;0,O3095,P3095),0)</f>
        <v>1697193</v>
      </c>
      <c r="R3095" s="8">
        <f>Table1[[#This Row],[Số còn phải thu ĐK]]+Table1[[#This Row],[Giá Trị HD sau CK]]-Table1[[#This Row],[Số tiền đã thu]]</f>
        <v>0</v>
      </c>
      <c r="S3095" s="7">
        <f>IF(Table1[[#This Row],[Ngày hóa đơn]]&lt;&gt;"",Table1[[#This Row],[Ngày hóa đơn]],Table1[[#This Row],[Ngày hạch toán]])</f>
        <v>45860</v>
      </c>
      <c r="T3095" s="8">
        <v>30</v>
      </c>
      <c r="U3095" s="7">
        <f>IF(Table1[[#This Row],[Ngày tính CN]]="","",S3095+T3095)</f>
        <v>45890</v>
      </c>
      <c r="V3095" s="71">
        <f ca="1">IF(Table1[[#This Row],[Hạn thanh toán]]="","",IF((U3095-NOW())&lt;0,0,(U3095-NOW())))</f>
        <v>0</v>
      </c>
      <c r="W3095" s="278"/>
      <c r="X3095" s="278" t="str">
        <f t="shared" ref="X3095:X3097" ca="1" si="653">IF(OR($U3095="",$R3095=0),"",IF((U$4-NOW())&lt;0,-($U3095-NOW()),0))</f>
        <v/>
      </c>
      <c r="Y3095" s="3" t="str">
        <f t="shared" ref="Y3095:Y3097" si="654">IF(R3095=0,"Đã thanh toán",IF(X3095="","",IF(X3095&lt;=0,"Chưa đến hạn thanh toán",IF(X3095&lt;=30,"Nợ quá hạn 30 ngày",IF(X3095&lt;=60,"Nợ quá hạn từ 30 ngày đến 60 ngày",IF(X3095&lt;=90,"Nợ quá hạn từ 60 ngày đến 90 ngày",IF(X3095&lt;=120,"Nợ quá hạn từ 90 ngày đến 120 ngày","Nợ quá hạn hơn 120 ngày có khả năng mất thanh toán")))))))</f>
        <v>Đã thanh toán</v>
      </c>
      <c r="Z3095" s="250">
        <f>Table1[[#This Row],[Hạn thanh toán]]</f>
        <v>45890</v>
      </c>
      <c r="AA3095" s="250">
        <f>Table1[[#This Row],[Ngày Thanh toán]]</f>
        <v>45894</v>
      </c>
      <c r="AD3095" s="3" t="str">
        <f>IF(Table1[[#This Row],[Mã khách hàng]]="","",VLOOKUP($A3095,Ma_KH!$A:$Q,Ma_KH!O$1,0))</f>
        <v>BRG - FUJIMART</v>
      </c>
      <c r="AE3095" s="3" t="str">
        <f>IF(Table1[[#This Row],[Mã khách hàng]]="","",VLOOKUP($A3095,Ma_KH!$A:$Q,Ma_KH!P$1,0))</f>
        <v>CÔNG TY TNHH BÁN LẺ FUJIMART VIỆT NAM</v>
      </c>
      <c r="AF3095" s="3" t="str">
        <f>VLOOKUP(A3095,Ma_KH!A:Q,Ma_KH!J$1,0)</f>
        <v>Vũ Anh Tuấn</v>
      </c>
    </row>
    <row r="3096" spans="1:32">
      <c r="A3096" s="242" t="s">
        <v>184</v>
      </c>
      <c r="B3096" s="242" t="s">
        <v>5155</v>
      </c>
      <c r="C3096" s="88">
        <v>45860</v>
      </c>
      <c r="D3096" s="89" t="s">
        <v>19943</v>
      </c>
      <c r="E3096" s="318">
        <v>45860</v>
      </c>
      <c r="F3096" s="242" t="s">
        <v>20903</v>
      </c>
      <c r="G3096" s="242" t="s">
        <v>5328</v>
      </c>
      <c r="H3096" s="241">
        <v>1622025</v>
      </c>
      <c r="I3096" s="241">
        <v>0</v>
      </c>
      <c r="J3096" s="241">
        <v>129762</v>
      </c>
      <c r="K3096" s="241">
        <v>1751787</v>
      </c>
      <c r="L3096" s="8" t="s">
        <v>24</v>
      </c>
      <c r="M3096" s="21">
        <v>45894</v>
      </c>
      <c r="O3096" s="278">
        <f>IF(Table1[[#This Row],[Phân loại]]="Tồn đầu kỳ",Table1[[#This Row],[Tổng giá trị]],0)</f>
        <v>0</v>
      </c>
      <c r="P3096" s="8">
        <f>IF(Table1[[#This Row],[Số còn phải thu ĐK]]&lt;&gt;0,0,IF(Table1[[#This Row],[Phân loại]]="Bán hàng",Table1[[#This Row],[Tổng giá trị]],-Table1[[#This Row],[Tổng giá trị]]))</f>
        <v>1751787</v>
      </c>
      <c r="Q3096" s="278">
        <f t="shared" si="652"/>
        <v>1751787</v>
      </c>
      <c r="R3096" s="8">
        <f>Table1[[#This Row],[Số còn phải thu ĐK]]+Table1[[#This Row],[Giá Trị HD sau CK]]-Table1[[#This Row],[Số tiền đã thu]]</f>
        <v>0</v>
      </c>
      <c r="S3096" s="7">
        <f>IF(Table1[[#This Row],[Ngày hóa đơn]]&lt;&gt;"",Table1[[#This Row],[Ngày hóa đơn]],Table1[[#This Row],[Ngày hạch toán]])</f>
        <v>45860</v>
      </c>
      <c r="T3096" s="8">
        <v>30</v>
      </c>
      <c r="U3096" s="7">
        <f>IF(Table1[[#This Row],[Ngày tính CN]]="","",S3096+T3096)</f>
        <v>45890</v>
      </c>
      <c r="V3096" s="71">
        <f ca="1">IF(Table1[[#This Row],[Hạn thanh toán]]="","",IF((U3096-NOW())&lt;0,0,(U3096-NOW())))</f>
        <v>0</v>
      </c>
      <c r="W3096" s="278"/>
      <c r="X3096" s="278" t="str">
        <f t="shared" ca="1" si="653"/>
        <v/>
      </c>
      <c r="Y3096" s="3" t="str">
        <f t="shared" si="654"/>
        <v>Đã thanh toán</v>
      </c>
      <c r="Z3096" s="250">
        <f>Table1[[#This Row],[Hạn thanh toán]]</f>
        <v>45890</v>
      </c>
      <c r="AA3096" s="250">
        <f>Table1[[#This Row],[Ngày Thanh toán]]</f>
        <v>45894</v>
      </c>
      <c r="AD3096" s="3" t="str">
        <f>IF(Table1[[#This Row],[Mã khách hàng]]="","",VLOOKUP($A3096,Ma_KH!$A:$Q,Ma_KH!O$1,0))</f>
        <v>BRG - FUJIMART</v>
      </c>
      <c r="AE3096" s="3" t="str">
        <f>IF(Table1[[#This Row],[Mã khách hàng]]="","",VLOOKUP($A3096,Ma_KH!$A:$Q,Ma_KH!P$1,0))</f>
        <v>CÔNG TY TNHH BÁN LẺ FUJIMART VIỆT NAM</v>
      </c>
      <c r="AF3096" s="3" t="str">
        <f>VLOOKUP(A3096,Ma_KH!A:Q,Ma_KH!J$1,0)</f>
        <v>Vũ Anh Tuấn</v>
      </c>
    </row>
    <row r="3097" spans="1:32">
      <c r="A3097" s="242" t="s">
        <v>184</v>
      </c>
      <c r="B3097" s="242" t="s">
        <v>5155</v>
      </c>
      <c r="C3097" s="90">
        <v>45860</v>
      </c>
      <c r="D3097" s="91" t="s">
        <v>19944</v>
      </c>
      <c r="E3097" s="318">
        <v>45860</v>
      </c>
      <c r="F3097" s="242" t="s">
        <v>20904</v>
      </c>
      <c r="G3097" s="242" t="s">
        <v>5257</v>
      </c>
      <c r="H3097" s="241">
        <v>836674</v>
      </c>
      <c r="I3097" s="241">
        <v>0</v>
      </c>
      <c r="J3097" s="241">
        <v>66934</v>
      </c>
      <c r="K3097" s="241">
        <v>903608</v>
      </c>
      <c r="L3097" s="8" t="s">
        <v>24</v>
      </c>
      <c r="M3097" s="21">
        <v>45894</v>
      </c>
      <c r="O3097" s="278">
        <f>IF(Table1[[#This Row],[Phân loại]]="Tồn đầu kỳ",Table1[[#This Row],[Tổng giá trị]],0)</f>
        <v>0</v>
      </c>
      <c r="P3097" s="8">
        <f>IF(Table1[[#This Row],[Số còn phải thu ĐK]]&lt;&gt;0,0,IF(Table1[[#This Row],[Phân loại]]="Bán hàng",Table1[[#This Row],[Tổng giá trị]],-Table1[[#This Row],[Tổng giá trị]]))</f>
        <v>903608</v>
      </c>
      <c r="Q3097" s="278">
        <f t="shared" si="652"/>
        <v>903608</v>
      </c>
      <c r="R3097" s="8">
        <f>Table1[[#This Row],[Số còn phải thu ĐK]]+Table1[[#This Row],[Giá Trị HD sau CK]]-Table1[[#This Row],[Số tiền đã thu]]</f>
        <v>0</v>
      </c>
      <c r="S3097" s="7">
        <f>IF(Table1[[#This Row],[Ngày hóa đơn]]&lt;&gt;"",Table1[[#This Row],[Ngày hóa đơn]],Table1[[#This Row],[Ngày hạch toán]])</f>
        <v>45860</v>
      </c>
      <c r="T3097" s="8">
        <v>30</v>
      </c>
      <c r="U3097" s="7">
        <f>IF(Table1[[#This Row],[Ngày tính CN]]="","",S3097+T3097)</f>
        <v>45890</v>
      </c>
      <c r="V3097" s="71">
        <f ca="1">IF(Table1[[#This Row],[Hạn thanh toán]]="","",IF((U3097-NOW())&lt;0,0,(U3097-NOW())))</f>
        <v>0</v>
      </c>
      <c r="W3097" s="278"/>
      <c r="X3097" s="278" t="str">
        <f t="shared" ca="1" si="653"/>
        <v/>
      </c>
      <c r="Y3097" s="3" t="str">
        <f t="shared" si="654"/>
        <v>Đã thanh toán</v>
      </c>
      <c r="Z3097" s="250">
        <f>Table1[[#This Row],[Hạn thanh toán]]</f>
        <v>45890</v>
      </c>
      <c r="AA3097" s="250">
        <f>Table1[[#This Row],[Ngày Thanh toán]]</f>
        <v>45894</v>
      </c>
      <c r="AD3097" s="3" t="str">
        <f>IF(Table1[[#This Row],[Mã khách hàng]]="","",VLOOKUP($A3097,Ma_KH!$A:$Q,Ma_KH!O$1,0))</f>
        <v>BRG - FUJIMART</v>
      </c>
      <c r="AE3097" s="3" t="str">
        <f>IF(Table1[[#This Row],[Mã khách hàng]]="","",VLOOKUP($A3097,Ma_KH!$A:$Q,Ma_KH!P$1,0))</f>
        <v>CÔNG TY TNHH BÁN LẺ FUJIMART VIỆT NAM</v>
      </c>
      <c r="AF3097" s="3" t="str">
        <f>VLOOKUP(A3097,Ma_KH!A:Q,Ma_KH!J$1,0)</f>
        <v>Vũ Anh Tuấn</v>
      </c>
    </row>
    <row r="3098" spans="1:32">
      <c r="A3098" s="242" t="s">
        <v>184</v>
      </c>
      <c r="B3098" s="242" t="s">
        <v>5155</v>
      </c>
      <c r="C3098" s="88">
        <v>45860</v>
      </c>
      <c r="D3098" s="89" t="s">
        <v>19945</v>
      </c>
      <c r="E3098" s="318">
        <v>45860</v>
      </c>
      <c r="F3098" s="242" t="s">
        <v>20905</v>
      </c>
      <c r="G3098" s="242" t="s">
        <v>5285</v>
      </c>
      <c r="H3098" s="241">
        <v>2550019</v>
      </c>
      <c r="I3098" s="241">
        <v>0</v>
      </c>
      <c r="J3098" s="241">
        <v>204002</v>
      </c>
      <c r="K3098" s="241">
        <v>2754021</v>
      </c>
      <c r="L3098" s="8" t="s">
        <v>24</v>
      </c>
      <c r="M3098" s="21">
        <v>45894</v>
      </c>
      <c r="O3098" s="278">
        <f>IF(Table1[[#This Row],[Phân loại]]="Tồn đầu kỳ",Table1[[#This Row],[Tổng giá trị]],0)</f>
        <v>0</v>
      </c>
      <c r="P3098" s="8">
        <f>IF(Table1[[#This Row],[Số còn phải thu ĐK]]&lt;&gt;0,0,IF(Table1[[#This Row],[Phân loại]]="Bán hàng",Table1[[#This Row],[Tổng giá trị]],-Table1[[#This Row],[Tổng giá trị]]))</f>
        <v>2754021</v>
      </c>
      <c r="Q3098" s="278">
        <f t="shared" ref="Q3098:Q3101" si="655">IF(M3098&lt;&gt;"",IF(O3098&lt;&gt;0,O3098,P3098),0)</f>
        <v>2754021</v>
      </c>
      <c r="R3098" s="8">
        <f>Table1[[#This Row],[Số còn phải thu ĐK]]+Table1[[#This Row],[Giá Trị HD sau CK]]-Table1[[#This Row],[Số tiền đã thu]]</f>
        <v>0</v>
      </c>
      <c r="S3098" s="7">
        <f>IF(Table1[[#This Row],[Ngày hóa đơn]]&lt;&gt;"",Table1[[#This Row],[Ngày hóa đơn]],Table1[[#This Row],[Ngày hạch toán]])</f>
        <v>45860</v>
      </c>
      <c r="T3098" s="8">
        <v>30</v>
      </c>
      <c r="U3098" s="7">
        <f>IF(Table1[[#This Row],[Ngày tính CN]]="","",S3098+T3098)</f>
        <v>45890</v>
      </c>
      <c r="V3098" s="71">
        <f ca="1">IF(Table1[[#This Row],[Hạn thanh toán]]="","",IF((U3098-NOW())&lt;0,0,(U3098-NOW())))</f>
        <v>0</v>
      </c>
      <c r="W3098" s="278"/>
      <c r="X3098" s="278" t="str">
        <f t="shared" ref="X3098:X3101" ca="1" si="656">IF(OR($U3098="",$R3098=0),"",IF((U$4-NOW())&lt;0,-($U3098-NOW()),0))</f>
        <v/>
      </c>
      <c r="Y3098" s="3" t="str">
        <f t="shared" ref="Y3098:Y3101" si="657">IF(R3098=0,"Đã thanh toán",IF(X3098="","",IF(X3098&lt;=0,"Chưa đến hạn thanh toán",IF(X3098&lt;=30,"Nợ quá hạn 30 ngày",IF(X3098&lt;=60,"Nợ quá hạn từ 30 ngày đến 60 ngày",IF(X3098&lt;=90,"Nợ quá hạn từ 60 ngày đến 90 ngày",IF(X3098&lt;=120,"Nợ quá hạn từ 90 ngày đến 120 ngày","Nợ quá hạn hơn 120 ngày có khả năng mất thanh toán")))))))</f>
        <v>Đã thanh toán</v>
      </c>
      <c r="Z3098" s="250">
        <f>Table1[[#This Row],[Hạn thanh toán]]</f>
        <v>45890</v>
      </c>
      <c r="AA3098" s="250">
        <f>Table1[[#This Row],[Ngày Thanh toán]]</f>
        <v>45894</v>
      </c>
      <c r="AD3098" s="3" t="str">
        <f>IF(Table1[[#This Row],[Mã khách hàng]]="","",VLOOKUP($A3098,Ma_KH!$A:$Q,Ma_KH!O$1,0))</f>
        <v>BRG - FUJIMART</v>
      </c>
      <c r="AE3098" s="3" t="str">
        <f>IF(Table1[[#This Row],[Mã khách hàng]]="","",VLOOKUP($A3098,Ma_KH!$A:$Q,Ma_KH!P$1,0))</f>
        <v>CÔNG TY TNHH BÁN LẺ FUJIMART VIỆT NAM</v>
      </c>
      <c r="AF3098" s="3" t="str">
        <f>VLOOKUP(A3098,Ma_KH!A:Q,Ma_KH!J$1,0)</f>
        <v>Vũ Anh Tuấn</v>
      </c>
    </row>
    <row r="3099" spans="1:32">
      <c r="A3099" s="242" t="s">
        <v>184</v>
      </c>
      <c r="B3099" s="242" t="s">
        <v>5155</v>
      </c>
      <c r="C3099" s="88">
        <v>45860</v>
      </c>
      <c r="D3099" s="89" t="s">
        <v>19946</v>
      </c>
      <c r="E3099" s="318">
        <v>45860</v>
      </c>
      <c r="F3099" s="242" t="s">
        <v>20906</v>
      </c>
      <c r="G3099" s="242" t="s">
        <v>5182</v>
      </c>
      <c r="H3099" s="241">
        <v>932289</v>
      </c>
      <c r="I3099" s="241">
        <v>0</v>
      </c>
      <c r="J3099" s="241">
        <v>74583</v>
      </c>
      <c r="K3099" s="241">
        <v>1006872</v>
      </c>
      <c r="L3099" s="8" t="s">
        <v>24</v>
      </c>
      <c r="M3099" s="21">
        <v>45894</v>
      </c>
      <c r="O3099" s="278">
        <f>IF(Table1[[#This Row],[Phân loại]]="Tồn đầu kỳ",Table1[[#This Row],[Tổng giá trị]],0)</f>
        <v>0</v>
      </c>
      <c r="P3099" s="8">
        <f>IF(Table1[[#This Row],[Số còn phải thu ĐK]]&lt;&gt;0,0,IF(Table1[[#This Row],[Phân loại]]="Bán hàng",Table1[[#This Row],[Tổng giá trị]],-Table1[[#This Row],[Tổng giá trị]]))</f>
        <v>1006872</v>
      </c>
      <c r="Q3099" s="278">
        <f t="shared" si="655"/>
        <v>1006872</v>
      </c>
      <c r="R3099" s="8">
        <f>Table1[[#This Row],[Số còn phải thu ĐK]]+Table1[[#This Row],[Giá Trị HD sau CK]]-Table1[[#This Row],[Số tiền đã thu]]</f>
        <v>0</v>
      </c>
      <c r="S3099" s="7">
        <f>IF(Table1[[#This Row],[Ngày hóa đơn]]&lt;&gt;"",Table1[[#This Row],[Ngày hóa đơn]],Table1[[#This Row],[Ngày hạch toán]])</f>
        <v>45860</v>
      </c>
      <c r="T3099" s="8">
        <v>30</v>
      </c>
      <c r="U3099" s="7">
        <f>IF(Table1[[#This Row],[Ngày tính CN]]="","",S3099+T3099)</f>
        <v>45890</v>
      </c>
      <c r="V3099" s="71">
        <f ca="1">IF(Table1[[#This Row],[Hạn thanh toán]]="","",IF((U3099-NOW())&lt;0,0,(U3099-NOW())))</f>
        <v>0</v>
      </c>
      <c r="W3099" s="278"/>
      <c r="X3099" s="278" t="str">
        <f t="shared" ca="1" si="656"/>
        <v/>
      </c>
      <c r="Y3099" s="3" t="str">
        <f t="shared" si="657"/>
        <v>Đã thanh toán</v>
      </c>
      <c r="Z3099" s="250">
        <f>Table1[[#This Row],[Hạn thanh toán]]</f>
        <v>45890</v>
      </c>
      <c r="AA3099" s="250">
        <f>Table1[[#This Row],[Ngày Thanh toán]]</f>
        <v>45894</v>
      </c>
      <c r="AD3099" s="3" t="str">
        <f>IF(Table1[[#This Row],[Mã khách hàng]]="","",VLOOKUP($A3099,Ma_KH!$A:$Q,Ma_KH!O$1,0))</f>
        <v>BRG - FUJIMART</v>
      </c>
      <c r="AE3099" s="3" t="str">
        <f>IF(Table1[[#This Row],[Mã khách hàng]]="","",VLOOKUP($A3099,Ma_KH!$A:$Q,Ma_KH!P$1,0))</f>
        <v>CÔNG TY TNHH BÁN LẺ FUJIMART VIỆT NAM</v>
      </c>
      <c r="AF3099" s="3" t="str">
        <f>VLOOKUP(A3099,Ma_KH!A:Q,Ma_KH!J$1,0)</f>
        <v>Vũ Anh Tuấn</v>
      </c>
    </row>
    <row r="3100" spans="1:32">
      <c r="A3100" s="242" t="s">
        <v>184</v>
      </c>
      <c r="B3100" s="242" t="s">
        <v>5155</v>
      </c>
      <c r="C3100" s="88">
        <v>45860</v>
      </c>
      <c r="D3100" s="89" t="s">
        <v>19947</v>
      </c>
      <c r="E3100" s="318">
        <v>45860</v>
      </c>
      <c r="F3100" s="242" t="s">
        <v>20907</v>
      </c>
      <c r="G3100" s="242" t="s">
        <v>5210</v>
      </c>
      <c r="H3100" s="241">
        <v>1723974</v>
      </c>
      <c r="I3100" s="241">
        <v>0</v>
      </c>
      <c r="J3100" s="241">
        <v>137918</v>
      </c>
      <c r="K3100" s="241">
        <v>1861892</v>
      </c>
      <c r="L3100" s="8" t="s">
        <v>24</v>
      </c>
      <c r="M3100" s="21">
        <v>45894</v>
      </c>
      <c r="O3100" s="278">
        <f>IF(Table1[[#This Row],[Phân loại]]="Tồn đầu kỳ",Table1[[#This Row],[Tổng giá trị]],0)</f>
        <v>0</v>
      </c>
      <c r="P3100" s="8">
        <f>IF(Table1[[#This Row],[Số còn phải thu ĐK]]&lt;&gt;0,0,IF(Table1[[#This Row],[Phân loại]]="Bán hàng",Table1[[#This Row],[Tổng giá trị]],-Table1[[#This Row],[Tổng giá trị]]))</f>
        <v>1861892</v>
      </c>
      <c r="Q3100" s="278">
        <f t="shared" si="655"/>
        <v>1861892</v>
      </c>
      <c r="R3100" s="8">
        <f>Table1[[#This Row],[Số còn phải thu ĐK]]+Table1[[#This Row],[Giá Trị HD sau CK]]-Table1[[#This Row],[Số tiền đã thu]]</f>
        <v>0</v>
      </c>
      <c r="S3100" s="7">
        <f>IF(Table1[[#This Row],[Ngày hóa đơn]]&lt;&gt;"",Table1[[#This Row],[Ngày hóa đơn]],Table1[[#This Row],[Ngày hạch toán]])</f>
        <v>45860</v>
      </c>
      <c r="T3100" s="8">
        <v>30</v>
      </c>
      <c r="U3100" s="7">
        <f>IF(Table1[[#This Row],[Ngày tính CN]]="","",S3100+T3100)</f>
        <v>45890</v>
      </c>
      <c r="V3100" s="71">
        <f ca="1">IF(Table1[[#This Row],[Hạn thanh toán]]="","",IF((U3100-NOW())&lt;0,0,(U3100-NOW())))</f>
        <v>0</v>
      </c>
      <c r="W3100" s="278"/>
      <c r="X3100" s="278" t="str">
        <f t="shared" ca="1" si="656"/>
        <v/>
      </c>
      <c r="Y3100" s="3" t="str">
        <f t="shared" si="657"/>
        <v>Đã thanh toán</v>
      </c>
      <c r="Z3100" s="250">
        <f>Table1[[#This Row],[Hạn thanh toán]]</f>
        <v>45890</v>
      </c>
      <c r="AA3100" s="250">
        <f>Table1[[#This Row],[Ngày Thanh toán]]</f>
        <v>45894</v>
      </c>
      <c r="AD3100" s="3" t="str">
        <f>IF(Table1[[#This Row],[Mã khách hàng]]="","",VLOOKUP($A3100,Ma_KH!$A:$Q,Ma_KH!O$1,0))</f>
        <v>BRG - FUJIMART</v>
      </c>
      <c r="AE3100" s="3" t="str">
        <f>IF(Table1[[#This Row],[Mã khách hàng]]="","",VLOOKUP($A3100,Ma_KH!$A:$Q,Ma_KH!P$1,0))</f>
        <v>CÔNG TY TNHH BÁN LẺ FUJIMART VIỆT NAM</v>
      </c>
      <c r="AF3100" s="3" t="str">
        <f>VLOOKUP(A3100,Ma_KH!A:Q,Ma_KH!J$1,0)</f>
        <v>Vũ Anh Tuấn</v>
      </c>
    </row>
    <row r="3101" spans="1:32">
      <c r="A3101" s="242" t="s">
        <v>184</v>
      </c>
      <c r="B3101" s="242" t="s">
        <v>5155</v>
      </c>
      <c r="C3101" s="90">
        <v>45860</v>
      </c>
      <c r="D3101" s="91" t="s">
        <v>19948</v>
      </c>
      <c r="E3101" s="318">
        <v>45860</v>
      </c>
      <c r="F3101" s="242" t="s">
        <v>20908</v>
      </c>
      <c r="G3101" s="242" t="s">
        <v>5220</v>
      </c>
      <c r="H3101" s="241">
        <v>626280</v>
      </c>
      <c r="I3101" s="241">
        <v>0</v>
      </c>
      <c r="J3101" s="241">
        <v>50102</v>
      </c>
      <c r="K3101" s="241">
        <v>676382</v>
      </c>
      <c r="L3101" s="8" t="s">
        <v>24</v>
      </c>
      <c r="M3101" s="21">
        <v>45894</v>
      </c>
      <c r="O3101" s="278">
        <f>IF(Table1[[#This Row],[Phân loại]]="Tồn đầu kỳ",Table1[[#This Row],[Tổng giá trị]],0)</f>
        <v>0</v>
      </c>
      <c r="P3101" s="8">
        <f>IF(Table1[[#This Row],[Số còn phải thu ĐK]]&lt;&gt;0,0,IF(Table1[[#This Row],[Phân loại]]="Bán hàng",Table1[[#This Row],[Tổng giá trị]],-Table1[[#This Row],[Tổng giá trị]]))</f>
        <v>676382</v>
      </c>
      <c r="Q3101" s="278">
        <f t="shared" si="655"/>
        <v>676382</v>
      </c>
      <c r="R3101" s="8">
        <f>Table1[[#This Row],[Số còn phải thu ĐK]]+Table1[[#This Row],[Giá Trị HD sau CK]]-Table1[[#This Row],[Số tiền đã thu]]</f>
        <v>0</v>
      </c>
      <c r="S3101" s="7">
        <f>IF(Table1[[#This Row],[Ngày hóa đơn]]&lt;&gt;"",Table1[[#This Row],[Ngày hóa đơn]],Table1[[#This Row],[Ngày hạch toán]])</f>
        <v>45860</v>
      </c>
      <c r="T3101" s="8">
        <v>30</v>
      </c>
      <c r="U3101" s="7">
        <f>IF(Table1[[#This Row],[Ngày tính CN]]="","",S3101+T3101)</f>
        <v>45890</v>
      </c>
      <c r="V3101" s="71">
        <f ca="1">IF(Table1[[#This Row],[Hạn thanh toán]]="","",IF((U3101-NOW())&lt;0,0,(U3101-NOW())))</f>
        <v>0</v>
      </c>
      <c r="W3101" s="278"/>
      <c r="X3101" s="278" t="str">
        <f t="shared" ca="1" si="656"/>
        <v/>
      </c>
      <c r="Y3101" s="3" t="str">
        <f t="shared" si="657"/>
        <v>Đã thanh toán</v>
      </c>
      <c r="Z3101" s="250">
        <f>Table1[[#This Row],[Hạn thanh toán]]</f>
        <v>45890</v>
      </c>
      <c r="AA3101" s="250">
        <f>Table1[[#This Row],[Ngày Thanh toán]]</f>
        <v>45894</v>
      </c>
      <c r="AD3101" s="3" t="str">
        <f>IF(Table1[[#This Row],[Mã khách hàng]]="","",VLOOKUP($A3101,Ma_KH!$A:$Q,Ma_KH!O$1,0))</f>
        <v>BRG - FUJIMART</v>
      </c>
      <c r="AE3101" s="3" t="str">
        <f>IF(Table1[[#This Row],[Mã khách hàng]]="","",VLOOKUP($A3101,Ma_KH!$A:$Q,Ma_KH!P$1,0))</f>
        <v>CÔNG TY TNHH BÁN LẺ FUJIMART VIỆT NAM</v>
      </c>
      <c r="AF3101" s="3" t="str">
        <f>VLOOKUP(A3101,Ma_KH!A:Q,Ma_KH!J$1,0)</f>
        <v>Vũ Anh Tuấn</v>
      </c>
    </row>
    <row r="3102" spans="1:32">
      <c r="A3102" s="242" t="s">
        <v>184</v>
      </c>
      <c r="B3102" s="242" t="s">
        <v>5155</v>
      </c>
      <c r="C3102" s="88">
        <v>45860</v>
      </c>
      <c r="D3102" s="89" t="s">
        <v>19949</v>
      </c>
      <c r="E3102" s="318">
        <v>45860</v>
      </c>
      <c r="F3102" s="242" t="s">
        <v>20909</v>
      </c>
      <c r="G3102" s="242" t="s">
        <v>5278</v>
      </c>
      <c r="H3102" s="241">
        <v>744870</v>
      </c>
      <c r="I3102" s="241">
        <v>0</v>
      </c>
      <c r="J3102" s="241">
        <v>59590</v>
      </c>
      <c r="K3102" s="241">
        <v>804460</v>
      </c>
      <c r="L3102" s="8" t="s">
        <v>24</v>
      </c>
      <c r="M3102" s="21">
        <v>45894</v>
      </c>
      <c r="O3102" s="278">
        <f>IF(Table1[[#This Row],[Phân loại]]="Tồn đầu kỳ",Table1[[#This Row],[Tổng giá trị]],0)</f>
        <v>0</v>
      </c>
      <c r="P3102" s="8">
        <f>IF(Table1[[#This Row],[Số còn phải thu ĐK]]&lt;&gt;0,0,IF(Table1[[#This Row],[Phân loại]]="Bán hàng",Table1[[#This Row],[Tổng giá trị]],-Table1[[#This Row],[Tổng giá trị]]))</f>
        <v>804460</v>
      </c>
      <c r="Q3102" s="278">
        <f t="shared" ref="Q3102:Q3104" si="658">IF(M3102&lt;&gt;"",IF(O3102&lt;&gt;0,O3102,P3102),0)</f>
        <v>804460</v>
      </c>
      <c r="R3102" s="8">
        <f>Table1[[#This Row],[Số còn phải thu ĐK]]+Table1[[#This Row],[Giá Trị HD sau CK]]-Table1[[#This Row],[Số tiền đã thu]]</f>
        <v>0</v>
      </c>
      <c r="S3102" s="7">
        <f>IF(Table1[[#This Row],[Ngày hóa đơn]]&lt;&gt;"",Table1[[#This Row],[Ngày hóa đơn]],Table1[[#This Row],[Ngày hạch toán]])</f>
        <v>45860</v>
      </c>
      <c r="T3102" s="8">
        <v>30</v>
      </c>
      <c r="U3102" s="7">
        <f>IF(Table1[[#This Row],[Ngày tính CN]]="","",S3102+T3102)</f>
        <v>45890</v>
      </c>
      <c r="V3102" s="71">
        <f ca="1">IF(Table1[[#This Row],[Hạn thanh toán]]="","",IF((U3102-NOW())&lt;0,0,(U3102-NOW())))</f>
        <v>0</v>
      </c>
      <c r="W3102" s="278"/>
      <c r="X3102" s="278" t="str">
        <f t="shared" ref="X3102:X3104" ca="1" si="659">IF(OR($U3102="",$R3102=0),"",IF((U$4-NOW())&lt;0,-($U3102-NOW()),0))</f>
        <v/>
      </c>
      <c r="Y3102" s="3" t="str">
        <f t="shared" ref="Y3102:Y3104" si="660">IF(R3102=0,"Đã thanh toán",IF(X3102="","",IF(X3102&lt;=0,"Chưa đến hạn thanh toán",IF(X3102&lt;=30,"Nợ quá hạn 30 ngày",IF(X3102&lt;=60,"Nợ quá hạn từ 30 ngày đến 60 ngày",IF(X3102&lt;=90,"Nợ quá hạn từ 60 ngày đến 90 ngày",IF(X3102&lt;=120,"Nợ quá hạn từ 90 ngày đến 120 ngày","Nợ quá hạn hơn 120 ngày có khả năng mất thanh toán")))))))</f>
        <v>Đã thanh toán</v>
      </c>
      <c r="Z3102" s="250">
        <f>Table1[[#This Row],[Hạn thanh toán]]</f>
        <v>45890</v>
      </c>
      <c r="AA3102" s="250">
        <f>Table1[[#This Row],[Ngày Thanh toán]]</f>
        <v>45894</v>
      </c>
      <c r="AD3102" s="3" t="str">
        <f>IF(Table1[[#This Row],[Mã khách hàng]]="","",VLOOKUP($A3102,Ma_KH!$A:$Q,Ma_KH!O$1,0))</f>
        <v>BRG - FUJIMART</v>
      </c>
      <c r="AE3102" s="3" t="str">
        <f>IF(Table1[[#This Row],[Mã khách hàng]]="","",VLOOKUP($A3102,Ma_KH!$A:$Q,Ma_KH!P$1,0))</f>
        <v>CÔNG TY TNHH BÁN LẺ FUJIMART VIỆT NAM</v>
      </c>
      <c r="AF3102" s="3" t="str">
        <f>VLOOKUP(A3102,Ma_KH!A:Q,Ma_KH!J$1,0)</f>
        <v>Vũ Anh Tuấn</v>
      </c>
    </row>
    <row r="3103" spans="1:32">
      <c r="A3103" s="242" t="s">
        <v>184</v>
      </c>
      <c r="B3103" s="242" t="s">
        <v>5155</v>
      </c>
      <c r="C3103" s="88">
        <v>45860</v>
      </c>
      <c r="D3103" s="89" t="s">
        <v>19950</v>
      </c>
      <c r="E3103" s="318">
        <v>45860</v>
      </c>
      <c r="F3103" s="242" t="s">
        <v>20910</v>
      </c>
      <c r="G3103" s="242" t="s">
        <v>5215</v>
      </c>
      <c r="H3103" s="241">
        <v>1105812</v>
      </c>
      <c r="I3103" s="241">
        <v>0</v>
      </c>
      <c r="J3103" s="241">
        <v>88465</v>
      </c>
      <c r="K3103" s="241">
        <v>1194277</v>
      </c>
      <c r="L3103" s="8" t="s">
        <v>24</v>
      </c>
      <c r="M3103" s="21">
        <v>45894</v>
      </c>
      <c r="O3103" s="278">
        <f>IF(Table1[[#This Row],[Phân loại]]="Tồn đầu kỳ",Table1[[#This Row],[Tổng giá trị]],0)</f>
        <v>0</v>
      </c>
      <c r="P3103" s="8">
        <f>IF(Table1[[#This Row],[Số còn phải thu ĐK]]&lt;&gt;0,0,IF(Table1[[#This Row],[Phân loại]]="Bán hàng",Table1[[#This Row],[Tổng giá trị]],-Table1[[#This Row],[Tổng giá trị]]))</f>
        <v>1194277</v>
      </c>
      <c r="Q3103" s="278">
        <f t="shared" si="658"/>
        <v>1194277</v>
      </c>
      <c r="R3103" s="8">
        <f>Table1[[#This Row],[Số còn phải thu ĐK]]+Table1[[#This Row],[Giá Trị HD sau CK]]-Table1[[#This Row],[Số tiền đã thu]]</f>
        <v>0</v>
      </c>
      <c r="S3103" s="7">
        <f>IF(Table1[[#This Row],[Ngày hóa đơn]]&lt;&gt;"",Table1[[#This Row],[Ngày hóa đơn]],Table1[[#This Row],[Ngày hạch toán]])</f>
        <v>45860</v>
      </c>
      <c r="T3103" s="8">
        <v>30</v>
      </c>
      <c r="U3103" s="7">
        <f>IF(Table1[[#This Row],[Ngày tính CN]]="","",S3103+T3103)</f>
        <v>45890</v>
      </c>
      <c r="V3103" s="71">
        <f ca="1">IF(Table1[[#This Row],[Hạn thanh toán]]="","",IF((U3103-NOW())&lt;0,0,(U3103-NOW())))</f>
        <v>0</v>
      </c>
      <c r="W3103" s="278"/>
      <c r="X3103" s="278" t="str">
        <f t="shared" ca="1" si="659"/>
        <v/>
      </c>
      <c r="Y3103" s="3" t="str">
        <f t="shared" si="660"/>
        <v>Đã thanh toán</v>
      </c>
      <c r="Z3103" s="250">
        <f>Table1[[#This Row],[Hạn thanh toán]]</f>
        <v>45890</v>
      </c>
      <c r="AA3103" s="250">
        <f>Table1[[#This Row],[Ngày Thanh toán]]</f>
        <v>45894</v>
      </c>
      <c r="AD3103" s="3" t="str">
        <f>IF(Table1[[#This Row],[Mã khách hàng]]="","",VLOOKUP($A3103,Ma_KH!$A:$Q,Ma_KH!O$1,0))</f>
        <v>BRG - FUJIMART</v>
      </c>
      <c r="AE3103" s="3" t="str">
        <f>IF(Table1[[#This Row],[Mã khách hàng]]="","",VLOOKUP($A3103,Ma_KH!$A:$Q,Ma_KH!P$1,0))</f>
        <v>CÔNG TY TNHH BÁN LẺ FUJIMART VIỆT NAM</v>
      </c>
      <c r="AF3103" s="3" t="str">
        <f>VLOOKUP(A3103,Ma_KH!A:Q,Ma_KH!J$1,0)</f>
        <v>Vũ Anh Tuấn</v>
      </c>
    </row>
    <row r="3104" spans="1:32">
      <c r="A3104" s="242" t="s">
        <v>184</v>
      </c>
      <c r="B3104" s="242" t="s">
        <v>5155</v>
      </c>
      <c r="C3104" s="90">
        <v>45860</v>
      </c>
      <c r="D3104" s="91" t="s">
        <v>19951</v>
      </c>
      <c r="E3104" s="318">
        <v>45860</v>
      </c>
      <c r="F3104" s="242" t="s">
        <v>20911</v>
      </c>
      <c r="G3104" s="242" t="s">
        <v>5262</v>
      </c>
      <c r="H3104" s="241">
        <v>592950</v>
      </c>
      <c r="I3104" s="241">
        <v>0</v>
      </c>
      <c r="J3104" s="241">
        <v>47436</v>
      </c>
      <c r="K3104" s="241">
        <v>640386</v>
      </c>
      <c r="L3104" s="8" t="s">
        <v>24</v>
      </c>
      <c r="M3104" s="21">
        <v>45894</v>
      </c>
      <c r="O3104" s="278">
        <f>IF(Table1[[#This Row],[Phân loại]]="Tồn đầu kỳ",Table1[[#This Row],[Tổng giá trị]],0)</f>
        <v>0</v>
      </c>
      <c r="P3104" s="8">
        <f>IF(Table1[[#This Row],[Số còn phải thu ĐK]]&lt;&gt;0,0,IF(Table1[[#This Row],[Phân loại]]="Bán hàng",Table1[[#This Row],[Tổng giá trị]],-Table1[[#This Row],[Tổng giá trị]]))</f>
        <v>640386</v>
      </c>
      <c r="Q3104" s="278">
        <f t="shared" si="658"/>
        <v>640386</v>
      </c>
      <c r="R3104" s="8">
        <f>Table1[[#This Row],[Số còn phải thu ĐK]]+Table1[[#This Row],[Giá Trị HD sau CK]]-Table1[[#This Row],[Số tiền đã thu]]</f>
        <v>0</v>
      </c>
      <c r="S3104" s="7">
        <f>IF(Table1[[#This Row],[Ngày hóa đơn]]&lt;&gt;"",Table1[[#This Row],[Ngày hóa đơn]],Table1[[#This Row],[Ngày hạch toán]])</f>
        <v>45860</v>
      </c>
      <c r="T3104" s="8">
        <v>30</v>
      </c>
      <c r="U3104" s="7">
        <f>IF(Table1[[#This Row],[Ngày tính CN]]="","",S3104+T3104)</f>
        <v>45890</v>
      </c>
      <c r="V3104" s="71">
        <f ca="1">IF(Table1[[#This Row],[Hạn thanh toán]]="","",IF((U3104-NOW())&lt;0,0,(U3104-NOW())))</f>
        <v>0</v>
      </c>
      <c r="W3104" s="278"/>
      <c r="X3104" s="278" t="str">
        <f t="shared" ca="1" si="659"/>
        <v/>
      </c>
      <c r="Y3104" s="3" t="str">
        <f t="shared" si="660"/>
        <v>Đã thanh toán</v>
      </c>
      <c r="Z3104" s="250">
        <f>Table1[[#This Row],[Hạn thanh toán]]</f>
        <v>45890</v>
      </c>
      <c r="AA3104" s="250">
        <f>Table1[[#This Row],[Ngày Thanh toán]]</f>
        <v>45894</v>
      </c>
      <c r="AD3104" s="3" t="str">
        <f>IF(Table1[[#This Row],[Mã khách hàng]]="","",VLOOKUP($A3104,Ma_KH!$A:$Q,Ma_KH!O$1,0))</f>
        <v>BRG - FUJIMART</v>
      </c>
      <c r="AE3104" s="3" t="str">
        <f>IF(Table1[[#This Row],[Mã khách hàng]]="","",VLOOKUP($A3104,Ma_KH!$A:$Q,Ma_KH!P$1,0))</f>
        <v>CÔNG TY TNHH BÁN LẺ FUJIMART VIỆT NAM</v>
      </c>
      <c r="AF3104" s="3" t="str">
        <f>VLOOKUP(A3104,Ma_KH!A:Q,Ma_KH!J$1,0)</f>
        <v>Vũ Anh Tuấn</v>
      </c>
    </row>
    <row r="3105" spans="1:32">
      <c r="A3105" s="242" t="s">
        <v>184</v>
      </c>
      <c r="B3105" s="242" t="s">
        <v>5155</v>
      </c>
      <c r="C3105" s="88">
        <v>45861</v>
      </c>
      <c r="D3105" s="89" t="s">
        <v>19952</v>
      </c>
      <c r="E3105" s="318">
        <v>45861</v>
      </c>
      <c r="F3105" s="242" t="s">
        <v>20912</v>
      </c>
      <c r="G3105" s="242" t="s">
        <v>5186</v>
      </c>
      <c r="H3105" s="241">
        <v>3747975</v>
      </c>
      <c r="I3105" s="241">
        <v>0</v>
      </c>
      <c r="J3105" s="241">
        <v>299838</v>
      </c>
      <c r="K3105" s="241">
        <v>4047813</v>
      </c>
      <c r="L3105" s="8" t="s">
        <v>24</v>
      </c>
      <c r="M3105" s="21">
        <v>45894</v>
      </c>
      <c r="O3105" s="278">
        <f>IF(Table1[[#This Row],[Phân loại]]="Tồn đầu kỳ",Table1[[#This Row],[Tổng giá trị]],0)</f>
        <v>0</v>
      </c>
      <c r="P3105" s="8">
        <f>IF(Table1[[#This Row],[Số còn phải thu ĐK]]&lt;&gt;0,0,IF(Table1[[#This Row],[Phân loại]]="Bán hàng",Table1[[#This Row],[Tổng giá trị]],-Table1[[#This Row],[Tổng giá trị]]))</f>
        <v>4047813</v>
      </c>
      <c r="Q3105" s="278">
        <f t="shared" ref="Q3105:Q3106" si="661">IF(M3105&lt;&gt;"",IF(O3105&lt;&gt;0,O3105,P3105),0)</f>
        <v>4047813</v>
      </c>
      <c r="R3105" s="8">
        <f>Table1[[#This Row],[Số còn phải thu ĐK]]+Table1[[#This Row],[Giá Trị HD sau CK]]-Table1[[#This Row],[Số tiền đã thu]]</f>
        <v>0</v>
      </c>
      <c r="S3105" s="7">
        <f>IF(Table1[[#This Row],[Ngày hóa đơn]]&lt;&gt;"",Table1[[#This Row],[Ngày hóa đơn]],Table1[[#This Row],[Ngày hạch toán]])</f>
        <v>45861</v>
      </c>
      <c r="T3105" s="8">
        <v>30</v>
      </c>
      <c r="U3105" s="7">
        <f>IF(Table1[[#This Row],[Ngày tính CN]]="","",S3105+T3105)</f>
        <v>45891</v>
      </c>
      <c r="V3105" s="71">
        <f ca="1">IF(Table1[[#This Row],[Hạn thanh toán]]="","",IF((U3105-NOW())&lt;0,0,(U3105-NOW())))</f>
        <v>0</v>
      </c>
      <c r="W3105" s="278"/>
      <c r="X3105" s="278" t="str">
        <f t="shared" ref="X3105:X3106" ca="1" si="662">IF(OR($U3105="",$R3105=0),"",IF((U$4-NOW())&lt;0,-($U3105-NOW()),0))</f>
        <v/>
      </c>
      <c r="Y3105" s="3" t="str">
        <f t="shared" ref="Y3105:Y3106" si="663">IF(R3105=0,"Đã thanh toán",IF(X3105="","",IF(X3105&lt;=0,"Chưa đến hạn thanh toán",IF(X3105&lt;=30,"Nợ quá hạn 30 ngày",IF(X3105&lt;=60,"Nợ quá hạn từ 30 ngày đến 60 ngày",IF(X3105&lt;=90,"Nợ quá hạn từ 60 ngày đến 90 ngày",IF(X3105&lt;=120,"Nợ quá hạn từ 90 ngày đến 120 ngày","Nợ quá hạn hơn 120 ngày có khả năng mất thanh toán")))))))</f>
        <v>Đã thanh toán</v>
      </c>
      <c r="Z3105" s="250">
        <f>Table1[[#This Row],[Hạn thanh toán]]</f>
        <v>45891</v>
      </c>
      <c r="AA3105" s="250">
        <f>Table1[[#This Row],[Ngày Thanh toán]]</f>
        <v>45894</v>
      </c>
      <c r="AD3105" s="3" t="str">
        <f>IF(Table1[[#This Row],[Mã khách hàng]]="","",VLOOKUP($A3105,Ma_KH!$A:$Q,Ma_KH!O$1,0))</f>
        <v>BRG - FUJIMART</v>
      </c>
      <c r="AE3105" s="3" t="str">
        <f>IF(Table1[[#This Row],[Mã khách hàng]]="","",VLOOKUP($A3105,Ma_KH!$A:$Q,Ma_KH!P$1,0))</f>
        <v>CÔNG TY TNHH BÁN LẺ FUJIMART VIỆT NAM</v>
      </c>
      <c r="AF3105" s="3" t="str">
        <f>VLOOKUP(A3105,Ma_KH!A:Q,Ma_KH!J$1,0)</f>
        <v>Vũ Anh Tuấn</v>
      </c>
    </row>
    <row r="3106" spans="1:32">
      <c r="A3106" s="242" t="s">
        <v>184</v>
      </c>
      <c r="B3106" s="242" t="s">
        <v>5155</v>
      </c>
      <c r="C3106" s="90">
        <v>45861</v>
      </c>
      <c r="D3106" s="91" t="s">
        <v>19953</v>
      </c>
      <c r="E3106" s="318">
        <v>45861</v>
      </c>
      <c r="F3106" s="242" t="s">
        <v>20913</v>
      </c>
      <c r="G3106" s="242" t="s">
        <v>5345</v>
      </c>
      <c r="H3106" s="241">
        <v>1279710</v>
      </c>
      <c r="I3106" s="241">
        <v>0</v>
      </c>
      <c r="J3106" s="241">
        <v>102377</v>
      </c>
      <c r="K3106" s="241">
        <v>1382087</v>
      </c>
      <c r="L3106" s="8" t="s">
        <v>24</v>
      </c>
      <c r="M3106" s="21">
        <v>45894</v>
      </c>
      <c r="O3106" s="278">
        <f>IF(Table1[[#This Row],[Phân loại]]="Tồn đầu kỳ",Table1[[#This Row],[Tổng giá trị]],0)</f>
        <v>0</v>
      </c>
      <c r="P3106" s="8">
        <f>IF(Table1[[#This Row],[Số còn phải thu ĐK]]&lt;&gt;0,0,IF(Table1[[#This Row],[Phân loại]]="Bán hàng",Table1[[#This Row],[Tổng giá trị]],-Table1[[#This Row],[Tổng giá trị]]))</f>
        <v>1382087</v>
      </c>
      <c r="Q3106" s="278">
        <f t="shared" si="661"/>
        <v>1382087</v>
      </c>
      <c r="R3106" s="8">
        <f>Table1[[#This Row],[Số còn phải thu ĐK]]+Table1[[#This Row],[Giá Trị HD sau CK]]-Table1[[#This Row],[Số tiền đã thu]]</f>
        <v>0</v>
      </c>
      <c r="S3106" s="7">
        <f>IF(Table1[[#This Row],[Ngày hóa đơn]]&lt;&gt;"",Table1[[#This Row],[Ngày hóa đơn]],Table1[[#This Row],[Ngày hạch toán]])</f>
        <v>45861</v>
      </c>
      <c r="T3106" s="8">
        <v>30</v>
      </c>
      <c r="U3106" s="7">
        <f>IF(Table1[[#This Row],[Ngày tính CN]]="","",S3106+T3106)</f>
        <v>45891</v>
      </c>
      <c r="V3106" s="71">
        <f ca="1">IF(Table1[[#This Row],[Hạn thanh toán]]="","",IF((U3106-NOW())&lt;0,0,(U3106-NOW())))</f>
        <v>0</v>
      </c>
      <c r="W3106" s="278"/>
      <c r="X3106" s="278" t="str">
        <f t="shared" ca="1" si="662"/>
        <v/>
      </c>
      <c r="Y3106" s="3" t="str">
        <f t="shared" si="663"/>
        <v>Đã thanh toán</v>
      </c>
      <c r="Z3106" s="250">
        <f>Table1[[#This Row],[Hạn thanh toán]]</f>
        <v>45891</v>
      </c>
      <c r="AA3106" s="250">
        <f>Table1[[#This Row],[Ngày Thanh toán]]</f>
        <v>45894</v>
      </c>
      <c r="AD3106" s="3" t="str">
        <f>IF(Table1[[#This Row],[Mã khách hàng]]="","",VLOOKUP($A3106,Ma_KH!$A:$Q,Ma_KH!O$1,0))</f>
        <v>BRG - FUJIMART</v>
      </c>
      <c r="AE3106" s="3" t="str">
        <f>IF(Table1[[#This Row],[Mã khách hàng]]="","",VLOOKUP($A3106,Ma_KH!$A:$Q,Ma_KH!P$1,0))</f>
        <v>CÔNG TY TNHH BÁN LẺ FUJIMART VIỆT NAM</v>
      </c>
      <c r="AF3106" s="3" t="str">
        <f>VLOOKUP(A3106,Ma_KH!A:Q,Ma_KH!J$1,0)</f>
        <v>Vũ Anh Tuấn</v>
      </c>
    </row>
    <row r="3107" spans="1:32">
      <c r="A3107" s="242" t="s">
        <v>184</v>
      </c>
      <c r="B3107" s="242" t="s">
        <v>5155</v>
      </c>
      <c r="C3107" s="90">
        <v>45861</v>
      </c>
      <c r="D3107" s="91" t="s">
        <v>19954</v>
      </c>
      <c r="E3107" s="318">
        <v>45861</v>
      </c>
      <c r="F3107" s="242" t="s">
        <v>20914</v>
      </c>
      <c r="G3107" s="242" t="s">
        <v>5237</v>
      </c>
      <c r="H3107" s="241">
        <v>839631</v>
      </c>
      <c r="I3107" s="241">
        <v>0</v>
      </c>
      <c r="J3107" s="241">
        <v>67170</v>
      </c>
      <c r="K3107" s="241">
        <v>906801</v>
      </c>
      <c r="L3107" s="8" t="s">
        <v>24</v>
      </c>
      <c r="M3107" s="21">
        <v>45894</v>
      </c>
      <c r="O3107" s="278">
        <f>IF(Table1[[#This Row],[Phân loại]]="Tồn đầu kỳ",Table1[[#This Row],[Tổng giá trị]],0)</f>
        <v>0</v>
      </c>
      <c r="P3107" s="8">
        <f>IF(Table1[[#This Row],[Số còn phải thu ĐK]]&lt;&gt;0,0,IF(Table1[[#This Row],[Phân loại]]="Bán hàng",Table1[[#This Row],[Tổng giá trị]],-Table1[[#This Row],[Tổng giá trị]]))</f>
        <v>906801</v>
      </c>
      <c r="Q3107" s="278">
        <f>IF(M3107&lt;&gt;"",IF(O3107&lt;&gt;0,O3107,P3107),0)</f>
        <v>906801</v>
      </c>
      <c r="R3107" s="8">
        <f>Table1[[#This Row],[Số còn phải thu ĐK]]+Table1[[#This Row],[Giá Trị HD sau CK]]-Table1[[#This Row],[Số tiền đã thu]]</f>
        <v>0</v>
      </c>
      <c r="S3107" s="7">
        <f>IF(Table1[[#This Row],[Ngày hóa đơn]]&lt;&gt;"",Table1[[#This Row],[Ngày hóa đơn]],Table1[[#This Row],[Ngày hạch toán]])</f>
        <v>45861</v>
      </c>
      <c r="T3107" s="8">
        <v>30</v>
      </c>
      <c r="U3107" s="7">
        <f>IF(Table1[[#This Row],[Ngày tính CN]]="","",S3107+T3107)</f>
        <v>45891</v>
      </c>
      <c r="V3107" s="71">
        <f ca="1">IF(Table1[[#This Row],[Hạn thanh toán]]="","",IF((U3107-NOW())&lt;0,0,(U3107-NOW())))</f>
        <v>0</v>
      </c>
      <c r="W3107" s="278"/>
      <c r="X3107" s="278" t="str">
        <f ca="1">IF(OR($U3107="",$R3107=0),"",IF((U$4-NOW())&lt;0,-($U3107-NOW()),0))</f>
        <v/>
      </c>
      <c r="Y3107" s="3" t="str">
        <f>IF(R3107=0,"Đã thanh toán",IF(X3107="","",IF(X3107&lt;=0,"Chưa đến hạn thanh toán",IF(X3107&lt;=30,"Nợ quá hạn 30 ngày",IF(X3107&lt;=60,"Nợ quá hạn từ 30 ngày đến 60 ngày",IF(X3107&lt;=90,"Nợ quá hạn từ 60 ngày đến 90 ngày",IF(X3107&lt;=120,"Nợ quá hạn từ 90 ngày đến 120 ngày","Nợ quá hạn hơn 120 ngày có khả năng mất thanh toán")))))))</f>
        <v>Đã thanh toán</v>
      </c>
      <c r="Z3107" s="250">
        <f>Table1[[#This Row],[Hạn thanh toán]]</f>
        <v>45891</v>
      </c>
      <c r="AA3107" s="250">
        <f>Table1[[#This Row],[Ngày Thanh toán]]</f>
        <v>45894</v>
      </c>
      <c r="AD3107" s="3" t="str">
        <f>IF(Table1[[#This Row],[Mã khách hàng]]="","",VLOOKUP($A3107,Ma_KH!$A:$Q,Ma_KH!O$1,0))</f>
        <v>BRG - FUJIMART</v>
      </c>
      <c r="AE3107" s="3" t="str">
        <f>IF(Table1[[#This Row],[Mã khách hàng]]="","",VLOOKUP($A3107,Ma_KH!$A:$Q,Ma_KH!P$1,0))</f>
        <v>CÔNG TY TNHH BÁN LẺ FUJIMART VIỆT NAM</v>
      </c>
      <c r="AF3107" s="3" t="str">
        <f>VLOOKUP(A3107,Ma_KH!A:Q,Ma_KH!J$1,0)</f>
        <v>Vũ Anh Tuấn</v>
      </c>
    </row>
    <row r="3108" spans="1:32">
      <c r="A3108" s="242" t="s">
        <v>184</v>
      </c>
      <c r="B3108" s="242" t="s">
        <v>5155</v>
      </c>
      <c r="C3108" s="90">
        <v>45862</v>
      </c>
      <c r="D3108" s="91" t="s">
        <v>19955</v>
      </c>
      <c r="E3108" s="318">
        <v>45862</v>
      </c>
      <c r="F3108" s="242" t="s">
        <v>20915</v>
      </c>
      <c r="G3108" s="242" t="s">
        <v>5323</v>
      </c>
      <c r="H3108" s="241">
        <v>1651041</v>
      </c>
      <c r="I3108" s="241">
        <v>0</v>
      </c>
      <c r="J3108" s="241">
        <v>132083</v>
      </c>
      <c r="K3108" s="241">
        <v>1783124</v>
      </c>
      <c r="L3108" s="8" t="s">
        <v>24</v>
      </c>
      <c r="M3108" s="21">
        <v>45894</v>
      </c>
      <c r="O3108" s="278">
        <f>IF(Table1[[#This Row],[Phân loại]]="Tồn đầu kỳ",Table1[[#This Row],[Tổng giá trị]],0)</f>
        <v>0</v>
      </c>
      <c r="P3108" s="8">
        <f>IF(Table1[[#This Row],[Số còn phải thu ĐK]]&lt;&gt;0,0,IF(Table1[[#This Row],[Phân loại]]="Bán hàng",Table1[[#This Row],[Tổng giá trị]],-Table1[[#This Row],[Tổng giá trị]]))</f>
        <v>1783124</v>
      </c>
      <c r="Q3108" s="278">
        <f>IF(M3108&lt;&gt;"",IF(O3108&lt;&gt;0,O3108,P3108),0)</f>
        <v>1783124</v>
      </c>
      <c r="R3108" s="8">
        <f>Table1[[#This Row],[Số còn phải thu ĐK]]+Table1[[#This Row],[Giá Trị HD sau CK]]-Table1[[#This Row],[Số tiền đã thu]]</f>
        <v>0</v>
      </c>
      <c r="S3108" s="7">
        <f>IF(Table1[[#This Row],[Ngày hóa đơn]]&lt;&gt;"",Table1[[#This Row],[Ngày hóa đơn]],Table1[[#This Row],[Ngày hạch toán]])</f>
        <v>45862</v>
      </c>
      <c r="T3108" s="8">
        <v>30</v>
      </c>
      <c r="U3108" s="7">
        <f>IF(Table1[[#This Row],[Ngày tính CN]]="","",S3108+T3108)</f>
        <v>45892</v>
      </c>
      <c r="V3108" s="71">
        <f ca="1">IF(Table1[[#This Row],[Hạn thanh toán]]="","",IF((U3108-NOW())&lt;0,0,(U3108-NOW())))</f>
        <v>0</v>
      </c>
      <c r="W3108" s="278"/>
      <c r="X3108" s="278" t="str">
        <f ca="1">IF(OR($U3108="",$R3108=0),"",IF((U$4-NOW())&lt;0,-($U3108-NOW()),0))</f>
        <v/>
      </c>
      <c r="Y3108" s="3" t="str">
        <f>IF(R3108=0,"Đã thanh toán",IF(X3108="","",IF(X3108&lt;=0,"Chưa đến hạn thanh toán",IF(X3108&lt;=30,"Nợ quá hạn 30 ngày",IF(X3108&lt;=60,"Nợ quá hạn từ 30 ngày đến 60 ngày",IF(X3108&lt;=90,"Nợ quá hạn từ 60 ngày đến 90 ngày",IF(X3108&lt;=120,"Nợ quá hạn từ 90 ngày đến 120 ngày","Nợ quá hạn hơn 120 ngày có khả năng mất thanh toán")))))))</f>
        <v>Đã thanh toán</v>
      </c>
      <c r="Z3108" s="250">
        <f>Table1[[#This Row],[Hạn thanh toán]]</f>
        <v>45892</v>
      </c>
      <c r="AA3108" s="250">
        <f>Table1[[#This Row],[Ngày Thanh toán]]</f>
        <v>45894</v>
      </c>
      <c r="AD3108" s="3" t="str">
        <f>IF(Table1[[#This Row],[Mã khách hàng]]="","",VLOOKUP($A3108,Ma_KH!$A:$Q,Ma_KH!O$1,0))</f>
        <v>BRG - FUJIMART</v>
      </c>
      <c r="AE3108" s="3" t="str">
        <f>IF(Table1[[#This Row],[Mã khách hàng]]="","",VLOOKUP($A3108,Ma_KH!$A:$Q,Ma_KH!P$1,0))</f>
        <v>CÔNG TY TNHH BÁN LẺ FUJIMART VIỆT NAM</v>
      </c>
      <c r="AF3108" s="3" t="str">
        <f>VLOOKUP(A3108,Ma_KH!A:Q,Ma_KH!J$1,0)</f>
        <v>Vũ Anh Tuấn</v>
      </c>
    </row>
    <row r="3109" spans="1:32">
      <c r="A3109" s="242" t="s">
        <v>184</v>
      </c>
      <c r="B3109" s="242" t="s">
        <v>5155</v>
      </c>
      <c r="C3109" s="90">
        <v>45862</v>
      </c>
      <c r="D3109" s="91" t="s">
        <v>19956</v>
      </c>
      <c r="E3109" s="318">
        <v>45862</v>
      </c>
      <c r="F3109" s="242" t="s">
        <v>20916</v>
      </c>
      <c r="G3109" s="242" t="s">
        <v>5190</v>
      </c>
      <c r="H3109" s="241">
        <v>1041345</v>
      </c>
      <c r="I3109" s="241">
        <v>0</v>
      </c>
      <c r="J3109" s="241">
        <v>83308</v>
      </c>
      <c r="K3109" s="241">
        <v>1124653</v>
      </c>
      <c r="L3109" s="8" t="s">
        <v>24</v>
      </c>
      <c r="M3109" s="21">
        <v>45894</v>
      </c>
      <c r="O3109" s="278">
        <f>IF(Table1[[#This Row],[Phân loại]]="Tồn đầu kỳ",Table1[[#This Row],[Tổng giá trị]],0)</f>
        <v>0</v>
      </c>
      <c r="P3109" s="8">
        <f>IF(Table1[[#This Row],[Số còn phải thu ĐK]]&lt;&gt;0,0,IF(Table1[[#This Row],[Phân loại]]="Bán hàng",Table1[[#This Row],[Tổng giá trị]],-Table1[[#This Row],[Tổng giá trị]]))</f>
        <v>1124653</v>
      </c>
      <c r="Q3109" s="278">
        <f>IF(M3109&lt;&gt;"",IF(O3109&lt;&gt;0,O3109,P3109),0)</f>
        <v>1124653</v>
      </c>
      <c r="R3109" s="8">
        <f>Table1[[#This Row],[Số còn phải thu ĐK]]+Table1[[#This Row],[Giá Trị HD sau CK]]-Table1[[#This Row],[Số tiền đã thu]]</f>
        <v>0</v>
      </c>
      <c r="S3109" s="7">
        <f>IF(Table1[[#This Row],[Ngày hóa đơn]]&lt;&gt;"",Table1[[#This Row],[Ngày hóa đơn]],Table1[[#This Row],[Ngày hạch toán]])</f>
        <v>45862</v>
      </c>
      <c r="T3109" s="8">
        <v>30</v>
      </c>
      <c r="U3109" s="7">
        <f>IF(Table1[[#This Row],[Ngày tính CN]]="","",S3109+T3109)</f>
        <v>45892</v>
      </c>
      <c r="V3109" s="71">
        <f ca="1">IF(Table1[[#This Row],[Hạn thanh toán]]="","",IF((U3109-NOW())&lt;0,0,(U3109-NOW())))</f>
        <v>0</v>
      </c>
      <c r="W3109" s="278"/>
      <c r="X3109" s="278" t="str">
        <f ca="1">IF(OR($U3109="",$R3109=0),"",IF((U$4-NOW())&lt;0,-($U3109-NOW()),0))</f>
        <v/>
      </c>
      <c r="Y3109" s="3" t="str">
        <f>IF(R3109=0,"Đã thanh toán",IF(X3109="","",IF(X3109&lt;=0,"Chưa đến hạn thanh toán",IF(X3109&lt;=30,"Nợ quá hạn 30 ngày",IF(X3109&lt;=60,"Nợ quá hạn từ 30 ngày đến 60 ngày",IF(X3109&lt;=90,"Nợ quá hạn từ 60 ngày đến 90 ngày",IF(X3109&lt;=120,"Nợ quá hạn từ 90 ngày đến 120 ngày","Nợ quá hạn hơn 120 ngày có khả năng mất thanh toán")))))))</f>
        <v>Đã thanh toán</v>
      </c>
      <c r="Z3109" s="250">
        <f>Table1[[#This Row],[Hạn thanh toán]]</f>
        <v>45892</v>
      </c>
      <c r="AA3109" s="250">
        <f>Table1[[#This Row],[Ngày Thanh toán]]</f>
        <v>45894</v>
      </c>
      <c r="AD3109" s="3" t="str">
        <f>IF(Table1[[#This Row],[Mã khách hàng]]="","",VLOOKUP($A3109,Ma_KH!$A:$Q,Ma_KH!O$1,0))</f>
        <v>BRG - FUJIMART</v>
      </c>
      <c r="AE3109" s="3" t="str">
        <f>IF(Table1[[#This Row],[Mã khách hàng]]="","",VLOOKUP($A3109,Ma_KH!$A:$Q,Ma_KH!P$1,0))</f>
        <v>CÔNG TY TNHH BÁN LẺ FUJIMART VIỆT NAM</v>
      </c>
      <c r="AF3109" s="3" t="str">
        <f>VLOOKUP(A3109,Ma_KH!A:Q,Ma_KH!J$1,0)</f>
        <v>Vũ Anh Tuấn</v>
      </c>
    </row>
    <row r="3110" spans="1:32">
      <c r="A3110" s="242" t="s">
        <v>184</v>
      </c>
      <c r="B3110" s="242" t="s">
        <v>5155</v>
      </c>
      <c r="C3110" s="90">
        <v>45862</v>
      </c>
      <c r="D3110" s="91" t="s">
        <v>19957</v>
      </c>
      <c r="E3110" s="318">
        <v>45862</v>
      </c>
      <c r="F3110" s="242" t="s">
        <v>20917</v>
      </c>
      <c r="G3110" s="242" t="s">
        <v>5241</v>
      </c>
      <c r="H3110" s="241">
        <v>1331414</v>
      </c>
      <c r="I3110" s="241">
        <v>0</v>
      </c>
      <c r="J3110" s="241">
        <v>106513</v>
      </c>
      <c r="K3110" s="241">
        <v>1437927</v>
      </c>
      <c r="L3110" s="8" t="s">
        <v>24</v>
      </c>
      <c r="M3110" s="21">
        <v>45894</v>
      </c>
      <c r="O3110" s="278">
        <f>IF(Table1[[#This Row],[Phân loại]]="Tồn đầu kỳ",Table1[[#This Row],[Tổng giá trị]],0)</f>
        <v>0</v>
      </c>
      <c r="P3110" s="8">
        <f>IF(Table1[[#This Row],[Số còn phải thu ĐK]]&lt;&gt;0,0,IF(Table1[[#This Row],[Phân loại]]="Bán hàng",Table1[[#This Row],[Tổng giá trị]],-Table1[[#This Row],[Tổng giá trị]]))</f>
        <v>1437927</v>
      </c>
      <c r="Q3110" s="278">
        <f>IF(M3110&lt;&gt;"",IF(O3110&lt;&gt;0,O3110,P3110),0)</f>
        <v>1437927</v>
      </c>
      <c r="R3110" s="8">
        <f>Table1[[#This Row],[Số còn phải thu ĐK]]+Table1[[#This Row],[Giá Trị HD sau CK]]-Table1[[#This Row],[Số tiền đã thu]]</f>
        <v>0</v>
      </c>
      <c r="S3110" s="7">
        <f>IF(Table1[[#This Row],[Ngày hóa đơn]]&lt;&gt;"",Table1[[#This Row],[Ngày hóa đơn]],Table1[[#This Row],[Ngày hạch toán]])</f>
        <v>45862</v>
      </c>
      <c r="T3110" s="8">
        <v>30</v>
      </c>
      <c r="U3110" s="7">
        <f>IF(Table1[[#This Row],[Ngày tính CN]]="","",S3110+T3110)</f>
        <v>45892</v>
      </c>
      <c r="V3110" s="71">
        <f ca="1">IF(Table1[[#This Row],[Hạn thanh toán]]="","",IF((U3110-NOW())&lt;0,0,(U3110-NOW())))</f>
        <v>0</v>
      </c>
      <c r="W3110" s="278"/>
      <c r="X3110" s="278" t="str">
        <f ca="1">IF(OR($U3110="",$R3110=0),"",IF((U$4-NOW())&lt;0,-($U3110-NOW()),0))</f>
        <v/>
      </c>
      <c r="Y3110" s="3" t="str">
        <f>IF(R3110=0,"Đã thanh toán",IF(X3110="","",IF(X3110&lt;=0,"Chưa đến hạn thanh toán",IF(X3110&lt;=30,"Nợ quá hạn 30 ngày",IF(X3110&lt;=60,"Nợ quá hạn từ 30 ngày đến 60 ngày",IF(X3110&lt;=90,"Nợ quá hạn từ 60 ngày đến 90 ngày",IF(X3110&lt;=120,"Nợ quá hạn từ 90 ngày đến 120 ngày","Nợ quá hạn hơn 120 ngày có khả năng mất thanh toán")))))))</f>
        <v>Đã thanh toán</v>
      </c>
      <c r="Z3110" s="250">
        <f>Table1[[#This Row],[Hạn thanh toán]]</f>
        <v>45892</v>
      </c>
      <c r="AA3110" s="250">
        <f>Table1[[#This Row],[Ngày Thanh toán]]</f>
        <v>45894</v>
      </c>
      <c r="AD3110" s="3" t="str">
        <f>IF(Table1[[#This Row],[Mã khách hàng]]="","",VLOOKUP($A3110,Ma_KH!$A:$Q,Ma_KH!O$1,0))</f>
        <v>BRG - FUJIMART</v>
      </c>
      <c r="AE3110" s="3" t="str">
        <f>IF(Table1[[#This Row],[Mã khách hàng]]="","",VLOOKUP($A3110,Ma_KH!$A:$Q,Ma_KH!P$1,0))</f>
        <v>CÔNG TY TNHH BÁN LẺ FUJIMART VIỆT NAM</v>
      </c>
      <c r="AF3110" s="3" t="str">
        <f>VLOOKUP(A3110,Ma_KH!A:Q,Ma_KH!J$1,0)</f>
        <v>Vũ Anh Tuấn</v>
      </c>
    </row>
    <row r="3111" spans="1:32">
      <c r="A3111" s="242" t="s">
        <v>184</v>
      </c>
      <c r="B3111" s="242" t="s">
        <v>5155</v>
      </c>
      <c r="C3111" s="88">
        <v>45863</v>
      </c>
      <c r="D3111" s="89" t="s">
        <v>19958</v>
      </c>
      <c r="E3111" s="318">
        <v>45863</v>
      </c>
      <c r="F3111" s="242" t="s">
        <v>20918</v>
      </c>
      <c r="G3111" s="242" t="s">
        <v>5176</v>
      </c>
      <c r="H3111" s="241">
        <v>3538725</v>
      </c>
      <c r="I3111" s="241">
        <v>0</v>
      </c>
      <c r="J3111" s="241">
        <v>283098</v>
      </c>
      <c r="K3111" s="241">
        <v>3821823</v>
      </c>
      <c r="L3111" s="8" t="s">
        <v>24</v>
      </c>
      <c r="M3111" s="21">
        <v>45894</v>
      </c>
      <c r="O3111" s="278">
        <f>IF(Table1[[#This Row],[Phân loại]]="Tồn đầu kỳ",Table1[[#This Row],[Tổng giá trị]],0)</f>
        <v>0</v>
      </c>
      <c r="P3111" s="8">
        <f>IF(Table1[[#This Row],[Số còn phải thu ĐK]]&lt;&gt;0,0,IF(Table1[[#This Row],[Phân loại]]="Bán hàng",Table1[[#This Row],[Tổng giá trị]],-Table1[[#This Row],[Tổng giá trị]]))</f>
        <v>3821823</v>
      </c>
      <c r="Q3111" s="278">
        <f t="shared" ref="Q3111:Q3112" si="664">IF(M3111&lt;&gt;"",IF(O3111&lt;&gt;0,O3111,P3111),0)</f>
        <v>3821823</v>
      </c>
      <c r="R3111" s="8">
        <f>Table1[[#This Row],[Số còn phải thu ĐK]]+Table1[[#This Row],[Giá Trị HD sau CK]]-Table1[[#This Row],[Số tiền đã thu]]</f>
        <v>0</v>
      </c>
      <c r="S3111" s="7">
        <f>IF(Table1[[#This Row],[Ngày hóa đơn]]&lt;&gt;"",Table1[[#This Row],[Ngày hóa đơn]],Table1[[#This Row],[Ngày hạch toán]])</f>
        <v>45863</v>
      </c>
      <c r="T3111" s="8">
        <v>30</v>
      </c>
      <c r="U3111" s="7">
        <f>IF(Table1[[#This Row],[Ngày tính CN]]="","",S3111+T3111)</f>
        <v>45893</v>
      </c>
      <c r="V3111" s="71">
        <f ca="1">IF(Table1[[#This Row],[Hạn thanh toán]]="","",IF((U3111-NOW())&lt;0,0,(U3111-NOW())))</f>
        <v>0</v>
      </c>
      <c r="W3111" s="278"/>
      <c r="X3111" s="278" t="str">
        <f t="shared" ref="X3111:X3112" ca="1" si="665">IF(OR($U3111="",$R3111=0),"",IF((U$4-NOW())&lt;0,-($U3111-NOW()),0))</f>
        <v/>
      </c>
      <c r="Y3111" s="3" t="str">
        <f t="shared" ref="Y3111:Y3112" si="666">IF(R3111=0,"Đã thanh toán",IF(X3111="","",IF(X3111&lt;=0,"Chưa đến hạn thanh toán",IF(X3111&lt;=30,"Nợ quá hạn 30 ngày",IF(X3111&lt;=60,"Nợ quá hạn từ 30 ngày đến 60 ngày",IF(X3111&lt;=90,"Nợ quá hạn từ 60 ngày đến 90 ngày",IF(X3111&lt;=120,"Nợ quá hạn từ 90 ngày đến 120 ngày","Nợ quá hạn hơn 120 ngày có khả năng mất thanh toán")))))))</f>
        <v>Đã thanh toán</v>
      </c>
      <c r="Z3111" s="250">
        <f>Table1[[#This Row],[Hạn thanh toán]]</f>
        <v>45893</v>
      </c>
      <c r="AA3111" s="250">
        <f>Table1[[#This Row],[Ngày Thanh toán]]</f>
        <v>45894</v>
      </c>
      <c r="AD3111" s="3" t="str">
        <f>IF(Table1[[#This Row],[Mã khách hàng]]="","",VLOOKUP($A3111,Ma_KH!$A:$Q,Ma_KH!O$1,0))</f>
        <v>BRG - FUJIMART</v>
      </c>
      <c r="AE3111" s="3" t="str">
        <f>IF(Table1[[#This Row],[Mã khách hàng]]="","",VLOOKUP($A3111,Ma_KH!$A:$Q,Ma_KH!P$1,0))</f>
        <v>CÔNG TY TNHH BÁN LẺ FUJIMART VIỆT NAM</v>
      </c>
      <c r="AF3111" s="3" t="str">
        <f>VLOOKUP(A3111,Ma_KH!A:Q,Ma_KH!J$1,0)</f>
        <v>Vũ Anh Tuấn</v>
      </c>
    </row>
    <row r="3112" spans="1:32">
      <c r="A3112" s="242" t="s">
        <v>184</v>
      </c>
      <c r="B3112" s="242" t="s">
        <v>5155</v>
      </c>
      <c r="C3112" s="90">
        <v>45863</v>
      </c>
      <c r="D3112" s="91" t="s">
        <v>19959</v>
      </c>
      <c r="E3112" s="318">
        <v>45863</v>
      </c>
      <c r="F3112" s="242" t="s">
        <v>20919</v>
      </c>
      <c r="G3112" s="242" t="s">
        <v>5174</v>
      </c>
      <c r="H3112" s="241">
        <v>7417790</v>
      </c>
      <c r="I3112" s="241">
        <v>0</v>
      </c>
      <c r="J3112" s="241">
        <v>593423</v>
      </c>
      <c r="K3112" s="241">
        <v>8011213</v>
      </c>
      <c r="L3112" s="8" t="s">
        <v>24</v>
      </c>
      <c r="M3112" s="21">
        <v>45894</v>
      </c>
      <c r="O3112" s="278">
        <f>IF(Table1[[#This Row],[Phân loại]]="Tồn đầu kỳ",Table1[[#This Row],[Tổng giá trị]],0)</f>
        <v>0</v>
      </c>
      <c r="P3112" s="8">
        <f>IF(Table1[[#This Row],[Số còn phải thu ĐK]]&lt;&gt;0,0,IF(Table1[[#This Row],[Phân loại]]="Bán hàng",Table1[[#This Row],[Tổng giá trị]],-Table1[[#This Row],[Tổng giá trị]]))</f>
        <v>8011213</v>
      </c>
      <c r="Q3112" s="278">
        <f t="shared" si="664"/>
        <v>8011213</v>
      </c>
      <c r="R3112" s="8">
        <f>Table1[[#This Row],[Số còn phải thu ĐK]]+Table1[[#This Row],[Giá Trị HD sau CK]]-Table1[[#This Row],[Số tiền đã thu]]</f>
        <v>0</v>
      </c>
      <c r="S3112" s="7">
        <f>IF(Table1[[#This Row],[Ngày hóa đơn]]&lt;&gt;"",Table1[[#This Row],[Ngày hóa đơn]],Table1[[#This Row],[Ngày hạch toán]])</f>
        <v>45863</v>
      </c>
      <c r="T3112" s="8">
        <v>30</v>
      </c>
      <c r="U3112" s="7">
        <f>IF(Table1[[#This Row],[Ngày tính CN]]="","",S3112+T3112)</f>
        <v>45893</v>
      </c>
      <c r="V3112" s="71">
        <f ca="1">IF(Table1[[#This Row],[Hạn thanh toán]]="","",IF((U3112-NOW())&lt;0,0,(U3112-NOW())))</f>
        <v>0</v>
      </c>
      <c r="W3112" s="278"/>
      <c r="X3112" s="278" t="str">
        <f t="shared" ca="1" si="665"/>
        <v/>
      </c>
      <c r="Y3112" s="3" t="str">
        <f t="shared" si="666"/>
        <v>Đã thanh toán</v>
      </c>
      <c r="Z3112" s="250">
        <f>Table1[[#This Row],[Hạn thanh toán]]</f>
        <v>45893</v>
      </c>
      <c r="AA3112" s="250">
        <f>Table1[[#This Row],[Ngày Thanh toán]]</f>
        <v>45894</v>
      </c>
      <c r="AD3112" s="3" t="str">
        <f>IF(Table1[[#This Row],[Mã khách hàng]]="","",VLOOKUP($A3112,Ma_KH!$A:$Q,Ma_KH!O$1,0))</f>
        <v>BRG - FUJIMART</v>
      </c>
      <c r="AE3112" s="3" t="str">
        <f>IF(Table1[[#This Row],[Mã khách hàng]]="","",VLOOKUP($A3112,Ma_KH!$A:$Q,Ma_KH!P$1,0))</f>
        <v>CÔNG TY TNHH BÁN LẺ FUJIMART VIỆT NAM</v>
      </c>
      <c r="AF3112" s="3" t="str">
        <f>VLOOKUP(A3112,Ma_KH!A:Q,Ma_KH!J$1,0)</f>
        <v>Vũ Anh Tuấn</v>
      </c>
    </row>
    <row r="3113" spans="1:32">
      <c r="A3113" s="242" t="s">
        <v>184</v>
      </c>
      <c r="B3113" s="242" t="s">
        <v>5155</v>
      </c>
      <c r="C3113" s="90">
        <v>45863</v>
      </c>
      <c r="D3113" s="91" t="s">
        <v>19960</v>
      </c>
      <c r="E3113" s="318">
        <v>45863</v>
      </c>
      <c r="F3113" s="242" t="s">
        <v>20920</v>
      </c>
      <c r="G3113" s="242" t="s">
        <v>5205</v>
      </c>
      <c r="H3113" s="241">
        <v>1185900</v>
      </c>
      <c r="I3113" s="241">
        <v>0</v>
      </c>
      <c r="J3113" s="241">
        <v>94872</v>
      </c>
      <c r="K3113" s="241">
        <v>1280772</v>
      </c>
      <c r="L3113" s="8" t="s">
        <v>24</v>
      </c>
      <c r="M3113" s="21">
        <v>45925</v>
      </c>
      <c r="O3113" s="278">
        <f>IF(Table1[[#This Row],[Phân loại]]="Tồn đầu kỳ",Table1[[#This Row],[Tổng giá trị]],0)</f>
        <v>0</v>
      </c>
      <c r="P3113" s="8">
        <f>IF(Table1[[#This Row],[Số còn phải thu ĐK]]&lt;&gt;0,0,IF(Table1[[#This Row],[Phân loại]]="Bán hàng",Table1[[#This Row],[Tổng giá trị]],-Table1[[#This Row],[Tổng giá trị]]))</f>
        <v>1280772</v>
      </c>
      <c r="Q3113" s="278">
        <f t="shared" ref="Q3113:Q3127" si="667">IF(M3113&lt;&gt;"",IF(O3113&lt;&gt;0,O3113,P3113),0)</f>
        <v>1280772</v>
      </c>
      <c r="R3113" s="8">
        <f>Table1[[#This Row],[Số còn phải thu ĐK]]+Table1[[#This Row],[Giá Trị HD sau CK]]-Table1[[#This Row],[Số tiền đã thu]]</f>
        <v>0</v>
      </c>
      <c r="S3113" s="7">
        <f>IF(Table1[[#This Row],[Ngày hóa đơn]]&lt;&gt;"",Table1[[#This Row],[Ngày hóa đơn]],Table1[[#This Row],[Ngày hạch toán]])</f>
        <v>45863</v>
      </c>
      <c r="T3113" s="8">
        <v>30</v>
      </c>
      <c r="U3113" s="7">
        <f>IF(Table1[[#This Row],[Ngày tính CN]]="","",S3113+T3113)</f>
        <v>45893</v>
      </c>
      <c r="V3113" s="71">
        <f ca="1">IF(Table1[[#This Row],[Hạn thanh toán]]="","",IF((U3113-NOW())&lt;0,0,(U3113-NOW())))</f>
        <v>0</v>
      </c>
      <c r="W3113" s="278"/>
      <c r="X3113" s="278" t="str">
        <f t="shared" ref="X3113:X3127" ca="1" si="668">IF(OR($U3113="",$R3113=0),"",IF((U$4-NOW())&lt;0,-($U3113-NOW()),0))</f>
        <v/>
      </c>
      <c r="Y3113" s="3" t="str">
        <f t="shared" ref="Y3113:Y3127" si="669">IF(R3113=0,"Đã thanh toán",IF(X3113="","",IF(X3113&lt;=0,"Chưa đến hạn thanh toán",IF(X3113&lt;=30,"Nợ quá hạn 30 ngày",IF(X3113&lt;=60,"Nợ quá hạn từ 30 ngày đến 60 ngày",IF(X3113&lt;=90,"Nợ quá hạn từ 60 ngày đến 90 ngày",IF(X3113&lt;=120,"Nợ quá hạn từ 90 ngày đến 120 ngày","Nợ quá hạn hơn 120 ngày có khả năng mất thanh toán")))))))</f>
        <v>Đã thanh toán</v>
      </c>
      <c r="Z3113" s="250">
        <f>Table1[[#This Row],[Hạn thanh toán]]</f>
        <v>45893</v>
      </c>
      <c r="AA3113" s="250">
        <f>Table1[[#This Row],[Ngày Thanh toán]]</f>
        <v>45925</v>
      </c>
      <c r="AD3113" s="3" t="str">
        <f>IF(Table1[[#This Row],[Mã khách hàng]]="","",VLOOKUP($A3113,Ma_KH!$A:$Q,Ma_KH!O$1,0))</f>
        <v>BRG - FUJIMART</v>
      </c>
      <c r="AE3113" s="3" t="str">
        <f>IF(Table1[[#This Row],[Mã khách hàng]]="","",VLOOKUP($A3113,Ma_KH!$A:$Q,Ma_KH!P$1,0))</f>
        <v>CÔNG TY TNHH BÁN LẺ FUJIMART VIỆT NAM</v>
      </c>
      <c r="AF3113" s="3" t="str">
        <f>VLOOKUP(A3113,Ma_KH!A:Q,Ma_KH!J$1,0)</f>
        <v>Vũ Anh Tuấn</v>
      </c>
    </row>
    <row r="3114" spans="1:32">
      <c r="A3114" s="242" t="s">
        <v>184</v>
      </c>
      <c r="B3114" s="242" t="s">
        <v>5155</v>
      </c>
      <c r="C3114" s="90">
        <v>45864</v>
      </c>
      <c r="D3114" s="91" t="s">
        <v>19961</v>
      </c>
      <c r="E3114" s="318">
        <v>45864</v>
      </c>
      <c r="F3114" s="242" t="s">
        <v>20921</v>
      </c>
      <c r="G3114" s="242" t="s">
        <v>5321</v>
      </c>
      <c r="H3114" s="241">
        <v>883590</v>
      </c>
      <c r="I3114" s="241">
        <v>0</v>
      </c>
      <c r="J3114" s="241">
        <v>70687</v>
      </c>
      <c r="K3114" s="241">
        <v>954277</v>
      </c>
      <c r="L3114" s="8" t="s">
        <v>24</v>
      </c>
      <c r="M3114" s="21">
        <v>45925</v>
      </c>
      <c r="O3114" s="278">
        <f>IF(Table1[[#This Row],[Phân loại]]="Tồn đầu kỳ",Table1[[#This Row],[Tổng giá trị]],0)</f>
        <v>0</v>
      </c>
      <c r="P3114" s="8">
        <f>IF(Table1[[#This Row],[Số còn phải thu ĐK]]&lt;&gt;0,0,IF(Table1[[#This Row],[Phân loại]]="Bán hàng",Table1[[#This Row],[Tổng giá trị]],-Table1[[#This Row],[Tổng giá trị]]))</f>
        <v>954277</v>
      </c>
      <c r="Q3114" s="278">
        <f t="shared" si="667"/>
        <v>954277</v>
      </c>
      <c r="R3114" s="8">
        <f>Table1[[#This Row],[Số còn phải thu ĐK]]+Table1[[#This Row],[Giá Trị HD sau CK]]-Table1[[#This Row],[Số tiền đã thu]]</f>
        <v>0</v>
      </c>
      <c r="S3114" s="7">
        <f>IF(Table1[[#This Row],[Ngày hóa đơn]]&lt;&gt;"",Table1[[#This Row],[Ngày hóa đơn]],Table1[[#This Row],[Ngày hạch toán]])</f>
        <v>45864</v>
      </c>
      <c r="T3114" s="8">
        <v>30</v>
      </c>
      <c r="U3114" s="7">
        <f>IF(Table1[[#This Row],[Ngày tính CN]]="","",S3114+T3114)</f>
        <v>45894</v>
      </c>
      <c r="V3114" s="71">
        <f ca="1">IF(Table1[[#This Row],[Hạn thanh toán]]="","",IF((U3114-NOW())&lt;0,0,(U3114-NOW())))</f>
        <v>0</v>
      </c>
      <c r="W3114" s="278"/>
      <c r="X3114" s="278" t="str">
        <f t="shared" ca="1" si="668"/>
        <v/>
      </c>
      <c r="Y3114" s="3" t="str">
        <f t="shared" si="669"/>
        <v>Đã thanh toán</v>
      </c>
      <c r="Z3114" s="250">
        <f>Table1[[#This Row],[Hạn thanh toán]]</f>
        <v>45894</v>
      </c>
      <c r="AA3114" s="250">
        <f>Table1[[#This Row],[Ngày Thanh toán]]</f>
        <v>45925</v>
      </c>
      <c r="AD3114" s="3" t="str">
        <f>IF(Table1[[#This Row],[Mã khách hàng]]="","",VLOOKUP($A3114,Ma_KH!$A:$Q,Ma_KH!O$1,0))</f>
        <v>BRG - FUJIMART</v>
      </c>
      <c r="AE3114" s="3" t="str">
        <f>IF(Table1[[#This Row],[Mã khách hàng]]="","",VLOOKUP($A3114,Ma_KH!$A:$Q,Ma_KH!P$1,0))</f>
        <v>CÔNG TY TNHH BÁN LẺ FUJIMART VIỆT NAM</v>
      </c>
      <c r="AF3114" s="3" t="str">
        <f>VLOOKUP(A3114,Ma_KH!A:Q,Ma_KH!J$1,0)</f>
        <v>Vũ Anh Tuấn</v>
      </c>
    </row>
    <row r="3115" spans="1:32">
      <c r="A3115" s="242" t="s">
        <v>184</v>
      </c>
      <c r="B3115" s="242" t="s">
        <v>5155</v>
      </c>
      <c r="C3115" s="90">
        <v>45868</v>
      </c>
      <c r="D3115" s="91" t="s">
        <v>19962</v>
      </c>
      <c r="E3115" s="318">
        <v>45868</v>
      </c>
      <c r="F3115" s="242" t="s">
        <v>20922</v>
      </c>
      <c r="G3115" s="242" t="s">
        <v>5165</v>
      </c>
      <c r="H3115" s="241">
        <v>1271734</v>
      </c>
      <c r="I3115" s="241">
        <v>0</v>
      </c>
      <c r="J3115" s="241">
        <v>101739</v>
      </c>
      <c r="K3115" s="241">
        <v>1373473</v>
      </c>
      <c r="L3115" s="8" t="s">
        <v>24</v>
      </c>
      <c r="M3115" s="21">
        <v>45925</v>
      </c>
      <c r="O3115" s="278">
        <f>IF(Table1[[#This Row],[Phân loại]]="Tồn đầu kỳ",Table1[[#This Row],[Tổng giá trị]],0)</f>
        <v>0</v>
      </c>
      <c r="P3115" s="8">
        <f>IF(Table1[[#This Row],[Số còn phải thu ĐK]]&lt;&gt;0,0,IF(Table1[[#This Row],[Phân loại]]="Bán hàng",Table1[[#This Row],[Tổng giá trị]],-Table1[[#This Row],[Tổng giá trị]]))</f>
        <v>1373473</v>
      </c>
      <c r="Q3115" s="278">
        <f t="shared" si="667"/>
        <v>1373473</v>
      </c>
      <c r="R3115" s="8">
        <f>Table1[[#This Row],[Số còn phải thu ĐK]]+Table1[[#This Row],[Giá Trị HD sau CK]]-Table1[[#This Row],[Số tiền đã thu]]</f>
        <v>0</v>
      </c>
      <c r="S3115" s="7">
        <f>IF(Table1[[#This Row],[Ngày hóa đơn]]&lt;&gt;"",Table1[[#This Row],[Ngày hóa đơn]],Table1[[#This Row],[Ngày hạch toán]])</f>
        <v>45868</v>
      </c>
      <c r="T3115" s="8">
        <v>30</v>
      </c>
      <c r="U3115" s="7">
        <f>IF(Table1[[#This Row],[Ngày tính CN]]="","",S3115+T3115)</f>
        <v>45898</v>
      </c>
      <c r="V3115" s="71">
        <f ca="1">IF(Table1[[#This Row],[Hạn thanh toán]]="","",IF((U3115-NOW())&lt;0,0,(U3115-NOW())))</f>
        <v>0</v>
      </c>
      <c r="W3115" s="278"/>
      <c r="X3115" s="278" t="str">
        <f t="shared" ca="1" si="668"/>
        <v/>
      </c>
      <c r="Y3115" s="3" t="str">
        <f t="shared" si="669"/>
        <v>Đã thanh toán</v>
      </c>
      <c r="Z3115" s="250">
        <f>Table1[[#This Row],[Hạn thanh toán]]</f>
        <v>45898</v>
      </c>
      <c r="AA3115" s="250">
        <f>Table1[[#This Row],[Ngày Thanh toán]]</f>
        <v>45925</v>
      </c>
      <c r="AD3115" s="3" t="str">
        <f>IF(Table1[[#This Row],[Mã khách hàng]]="","",VLOOKUP($A3115,Ma_KH!$A:$Q,Ma_KH!O$1,0))</f>
        <v>BRG - FUJIMART</v>
      </c>
      <c r="AE3115" s="3" t="str">
        <f>IF(Table1[[#This Row],[Mã khách hàng]]="","",VLOOKUP($A3115,Ma_KH!$A:$Q,Ma_KH!P$1,0))</f>
        <v>CÔNG TY TNHH BÁN LẺ FUJIMART VIỆT NAM</v>
      </c>
      <c r="AF3115" s="3" t="str">
        <f>VLOOKUP(A3115,Ma_KH!A:Q,Ma_KH!J$1,0)</f>
        <v>Vũ Anh Tuấn</v>
      </c>
    </row>
    <row r="3116" spans="1:32">
      <c r="A3116" s="242" t="s">
        <v>184</v>
      </c>
      <c r="B3116" s="242" t="s">
        <v>5155</v>
      </c>
      <c r="C3116" s="90">
        <v>45863</v>
      </c>
      <c r="D3116" s="91" t="s">
        <v>19963</v>
      </c>
      <c r="E3116" s="318">
        <v>45863</v>
      </c>
      <c r="F3116" s="242" t="s">
        <v>20923</v>
      </c>
      <c r="G3116" s="242" t="s">
        <v>21322</v>
      </c>
      <c r="H3116" s="241">
        <v>786261</v>
      </c>
      <c r="I3116" s="241">
        <v>78627</v>
      </c>
      <c r="J3116" s="241">
        <v>56611</v>
      </c>
      <c r="K3116" s="241">
        <v>764245</v>
      </c>
      <c r="L3116" s="8" t="s">
        <v>24</v>
      </c>
      <c r="M3116" s="21">
        <v>45925</v>
      </c>
      <c r="O3116" s="278">
        <f>IF(Table1[[#This Row],[Phân loại]]="Tồn đầu kỳ",Table1[[#This Row],[Tổng giá trị]],0)</f>
        <v>0</v>
      </c>
      <c r="P3116" s="8">
        <f>IF(Table1[[#This Row],[Số còn phải thu ĐK]]&lt;&gt;0,0,IF(Table1[[#This Row],[Phân loại]]="Bán hàng",Table1[[#This Row],[Tổng giá trị]],-Table1[[#This Row],[Tổng giá trị]]))</f>
        <v>764245</v>
      </c>
      <c r="Q3116" s="278">
        <f t="shared" si="667"/>
        <v>764245</v>
      </c>
      <c r="R3116" s="8">
        <f>Table1[[#This Row],[Số còn phải thu ĐK]]+Table1[[#This Row],[Giá Trị HD sau CK]]-Table1[[#This Row],[Số tiền đã thu]]</f>
        <v>0</v>
      </c>
      <c r="S3116" s="7">
        <f>IF(Table1[[#This Row],[Ngày hóa đơn]]&lt;&gt;"",Table1[[#This Row],[Ngày hóa đơn]],Table1[[#This Row],[Ngày hạch toán]])</f>
        <v>45863</v>
      </c>
      <c r="T3116" s="8">
        <v>30</v>
      </c>
      <c r="U3116" s="7">
        <f>IF(Table1[[#This Row],[Ngày tính CN]]="","",S3116+T3116)</f>
        <v>45893</v>
      </c>
      <c r="V3116" s="71">
        <f ca="1">IF(Table1[[#This Row],[Hạn thanh toán]]="","",IF((U3116-NOW())&lt;0,0,(U3116-NOW())))</f>
        <v>0</v>
      </c>
      <c r="W3116" s="278"/>
      <c r="X3116" s="278" t="str">
        <f t="shared" ca="1" si="668"/>
        <v/>
      </c>
      <c r="Y3116" s="3" t="str">
        <f t="shared" si="669"/>
        <v>Đã thanh toán</v>
      </c>
      <c r="Z3116" s="250">
        <f>Table1[[#This Row],[Hạn thanh toán]]</f>
        <v>45893</v>
      </c>
      <c r="AA3116" s="250">
        <f>Table1[[#This Row],[Ngày Thanh toán]]</f>
        <v>45925</v>
      </c>
      <c r="AD3116" s="3" t="str">
        <f>IF(Table1[[#This Row],[Mã khách hàng]]="","",VLOOKUP($A3116,Ma_KH!$A:$Q,Ma_KH!O$1,0))</f>
        <v>BRG - FUJIMART</v>
      </c>
      <c r="AE3116" s="3" t="str">
        <f>IF(Table1[[#This Row],[Mã khách hàng]]="","",VLOOKUP($A3116,Ma_KH!$A:$Q,Ma_KH!P$1,0))</f>
        <v>CÔNG TY TNHH BÁN LẺ FUJIMART VIỆT NAM</v>
      </c>
      <c r="AF3116" s="3" t="str">
        <f>VLOOKUP(A3116,Ma_KH!A:Q,Ma_KH!J$1,0)</f>
        <v>Vũ Anh Tuấn</v>
      </c>
    </row>
    <row r="3117" spans="1:32">
      <c r="A3117" s="242" t="s">
        <v>184</v>
      </c>
      <c r="B3117" s="242" t="s">
        <v>5155</v>
      </c>
      <c r="C3117" s="90">
        <v>45869</v>
      </c>
      <c r="D3117" s="91" t="s">
        <v>19964</v>
      </c>
      <c r="E3117" s="318">
        <v>45869</v>
      </c>
      <c r="F3117" s="242" t="s">
        <v>20924</v>
      </c>
      <c r="G3117" s="242" t="s">
        <v>5223</v>
      </c>
      <c r="H3117" s="241">
        <v>1397952</v>
      </c>
      <c r="I3117" s="241">
        <v>0</v>
      </c>
      <c r="J3117" s="241">
        <v>111836</v>
      </c>
      <c r="K3117" s="241">
        <v>1509788</v>
      </c>
      <c r="L3117" s="8" t="s">
        <v>24</v>
      </c>
      <c r="M3117" s="21">
        <v>45925</v>
      </c>
      <c r="O3117" s="278">
        <f>IF(Table1[[#This Row],[Phân loại]]="Tồn đầu kỳ",Table1[[#This Row],[Tổng giá trị]],0)</f>
        <v>0</v>
      </c>
      <c r="P3117" s="8">
        <f>IF(Table1[[#This Row],[Số còn phải thu ĐK]]&lt;&gt;0,0,IF(Table1[[#This Row],[Phân loại]]="Bán hàng",Table1[[#This Row],[Tổng giá trị]],-Table1[[#This Row],[Tổng giá trị]]))</f>
        <v>1509788</v>
      </c>
      <c r="Q3117" s="278">
        <f t="shared" si="667"/>
        <v>1509788</v>
      </c>
      <c r="R3117" s="8">
        <f>Table1[[#This Row],[Số còn phải thu ĐK]]+Table1[[#This Row],[Giá Trị HD sau CK]]-Table1[[#This Row],[Số tiền đã thu]]</f>
        <v>0</v>
      </c>
      <c r="S3117" s="7">
        <f>IF(Table1[[#This Row],[Ngày hóa đơn]]&lt;&gt;"",Table1[[#This Row],[Ngày hóa đơn]],Table1[[#This Row],[Ngày hạch toán]])</f>
        <v>45869</v>
      </c>
      <c r="T3117" s="8">
        <v>30</v>
      </c>
      <c r="U3117" s="7">
        <f>IF(Table1[[#This Row],[Ngày tính CN]]="","",S3117+T3117)</f>
        <v>45899</v>
      </c>
      <c r="V3117" s="71">
        <f ca="1">IF(Table1[[#This Row],[Hạn thanh toán]]="","",IF((U3117-NOW())&lt;0,0,(U3117-NOW())))</f>
        <v>0</v>
      </c>
      <c r="W3117" s="278"/>
      <c r="X3117" s="278" t="str">
        <f t="shared" ca="1" si="668"/>
        <v/>
      </c>
      <c r="Y3117" s="3" t="str">
        <f t="shared" si="669"/>
        <v>Đã thanh toán</v>
      </c>
      <c r="Z3117" s="250">
        <f>Table1[[#This Row],[Hạn thanh toán]]</f>
        <v>45899</v>
      </c>
      <c r="AA3117" s="250">
        <f>Table1[[#This Row],[Ngày Thanh toán]]</f>
        <v>45925</v>
      </c>
      <c r="AD3117" s="3" t="str">
        <f>IF(Table1[[#This Row],[Mã khách hàng]]="","",VLOOKUP($A3117,Ma_KH!$A:$Q,Ma_KH!O$1,0))</f>
        <v>BRG - FUJIMART</v>
      </c>
      <c r="AE3117" s="3" t="str">
        <f>IF(Table1[[#This Row],[Mã khách hàng]]="","",VLOOKUP($A3117,Ma_KH!$A:$Q,Ma_KH!P$1,0))</f>
        <v>CÔNG TY TNHH BÁN LẺ FUJIMART VIỆT NAM</v>
      </c>
      <c r="AF3117" s="3" t="str">
        <f>VLOOKUP(A3117,Ma_KH!A:Q,Ma_KH!J$1,0)</f>
        <v>Vũ Anh Tuấn</v>
      </c>
    </row>
    <row r="3118" spans="1:32">
      <c r="A3118" s="242" t="s">
        <v>184</v>
      </c>
      <c r="B3118" s="242" t="s">
        <v>5155</v>
      </c>
      <c r="C3118" s="90">
        <v>45870</v>
      </c>
      <c r="D3118" s="91" t="s">
        <v>19965</v>
      </c>
      <c r="E3118" s="318">
        <v>45870</v>
      </c>
      <c r="F3118" s="242" t="s">
        <v>20925</v>
      </c>
      <c r="G3118" s="242" t="s">
        <v>5207</v>
      </c>
      <c r="H3118" s="241">
        <v>1812275</v>
      </c>
      <c r="I3118" s="241">
        <v>0</v>
      </c>
      <c r="J3118" s="241">
        <v>144982</v>
      </c>
      <c r="K3118" s="241">
        <v>1957257</v>
      </c>
      <c r="L3118" s="8" t="s">
        <v>24</v>
      </c>
      <c r="M3118" s="21">
        <v>45925</v>
      </c>
      <c r="O3118" s="278">
        <f>IF(Table1[[#This Row],[Phân loại]]="Tồn đầu kỳ",Table1[[#This Row],[Tổng giá trị]],0)</f>
        <v>0</v>
      </c>
      <c r="P3118" s="8">
        <f>IF(Table1[[#This Row],[Số còn phải thu ĐK]]&lt;&gt;0,0,IF(Table1[[#This Row],[Phân loại]]="Bán hàng",Table1[[#This Row],[Tổng giá trị]],-Table1[[#This Row],[Tổng giá trị]]))</f>
        <v>1957257</v>
      </c>
      <c r="Q3118" s="278">
        <f t="shared" si="667"/>
        <v>1957257</v>
      </c>
      <c r="R3118" s="8">
        <f>Table1[[#This Row],[Số còn phải thu ĐK]]+Table1[[#This Row],[Giá Trị HD sau CK]]-Table1[[#This Row],[Số tiền đã thu]]</f>
        <v>0</v>
      </c>
      <c r="S3118" s="7">
        <f>IF(Table1[[#This Row],[Ngày hóa đơn]]&lt;&gt;"",Table1[[#This Row],[Ngày hóa đơn]],Table1[[#This Row],[Ngày hạch toán]])</f>
        <v>45870</v>
      </c>
      <c r="T3118" s="8">
        <v>30</v>
      </c>
      <c r="U3118" s="7">
        <f>IF(Table1[[#This Row],[Ngày tính CN]]="","",S3118+T3118)</f>
        <v>45900</v>
      </c>
      <c r="V3118" s="71">
        <f ca="1">IF(Table1[[#This Row],[Hạn thanh toán]]="","",IF((U3118-NOW())&lt;0,0,(U3118-NOW())))</f>
        <v>0</v>
      </c>
      <c r="W3118" s="278"/>
      <c r="X3118" s="278" t="str">
        <f t="shared" ca="1" si="668"/>
        <v/>
      </c>
      <c r="Y3118" s="3" t="str">
        <f t="shared" si="669"/>
        <v>Đã thanh toán</v>
      </c>
      <c r="Z3118" s="250">
        <f>Table1[[#This Row],[Hạn thanh toán]]</f>
        <v>45900</v>
      </c>
      <c r="AA3118" s="250">
        <f>Table1[[#This Row],[Ngày Thanh toán]]</f>
        <v>45925</v>
      </c>
      <c r="AD3118" s="3" t="str">
        <f>IF(Table1[[#This Row],[Mã khách hàng]]="","",VLOOKUP($A3118,Ma_KH!$A:$Q,Ma_KH!O$1,0))</f>
        <v>BRG - FUJIMART</v>
      </c>
      <c r="AE3118" s="3" t="str">
        <f>IF(Table1[[#This Row],[Mã khách hàng]]="","",VLOOKUP($A3118,Ma_KH!$A:$Q,Ma_KH!P$1,0))</f>
        <v>CÔNG TY TNHH BÁN LẺ FUJIMART VIỆT NAM</v>
      </c>
      <c r="AF3118" s="3" t="str">
        <f>VLOOKUP(A3118,Ma_KH!A:Q,Ma_KH!J$1,0)</f>
        <v>Vũ Anh Tuấn</v>
      </c>
    </row>
    <row r="3119" spans="1:32">
      <c r="A3119" s="242" t="s">
        <v>184</v>
      </c>
      <c r="B3119" s="242" t="s">
        <v>5155</v>
      </c>
      <c r="C3119" s="90">
        <v>45871</v>
      </c>
      <c r="D3119" s="91" t="s">
        <v>19966</v>
      </c>
      <c r="E3119" s="318">
        <v>45871</v>
      </c>
      <c r="F3119" s="242" t="s">
        <v>20926</v>
      </c>
      <c r="G3119" s="242" t="s">
        <v>5218</v>
      </c>
      <c r="H3119" s="241">
        <v>1227720</v>
      </c>
      <c r="I3119" s="241">
        <v>0</v>
      </c>
      <c r="J3119" s="241">
        <v>98218</v>
      </c>
      <c r="K3119" s="241">
        <v>1325938</v>
      </c>
      <c r="L3119" s="8" t="s">
        <v>24</v>
      </c>
      <c r="M3119" s="21">
        <v>45925</v>
      </c>
      <c r="O3119" s="278">
        <f>IF(Table1[[#This Row],[Phân loại]]="Tồn đầu kỳ",Table1[[#This Row],[Tổng giá trị]],0)</f>
        <v>0</v>
      </c>
      <c r="P3119" s="8">
        <f>IF(Table1[[#This Row],[Số còn phải thu ĐK]]&lt;&gt;0,0,IF(Table1[[#This Row],[Phân loại]]="Bán hàng",Table1[[#This Row],[Tổng giá trị]],-Table1[[#This Row],[Tổng giá trị]]))</f>
        <v>1325938</v>
      </c>
      <c r="Q3119" s="278">
        <f t="shared" si="667"/>
        <v>1325938</v>
      </c>
      <c r="R3119" s="8">
        <f>Table1[[#This Row],[Số còn phải thu ĐK]]+Table1[[#This Row],[Giá Trị HD sau CK]]-Table1[[#This Row],[Số tiền đã thu]]</f>
        <v>0</v>
      </c>
      <c r="S3119" s="7">
        <f>IF(Table1[[#This Row],[Ngày hóa đơn]]&lt;&gt;"",Table1[[#This Row],[Ngày hóa đơn]],Table1[[#This Row],[Ngày hạch toán]])</f>
        <v>45871</v>
      </c>
      <c r="T3119" s="8">
        <v>30</v>
      </c>
      <c r="U3119" s="7">
        <f>IF(Table1[[#This Row],[Ngày tính CN]]="","",S3119+T3119)</f>
        <v>45901</v>
      </c>
      <c r="V3119" s="71">
        <f ca="1">IF(Table1[[#This Row],[Hạn thanh toán]]="","",IF((U3119-NOW())&lt;0,0,(U3119-NOW())))</f>
        <v>0</v>
      </c>
      <c r="W3119" s="278"/>
      <c r="X3119" s="278" t="str">
        <f t="shared" ca="1" si="668"/>
        <v/>
      </c>
      <c r="Y3119" s="3" t="str">
        <f t="shared" si="669"/>
        <v>Đã thanh toán</v>
      </c>
      <c r="Z3119" s="250">
        <f>Table1[[#This Row],[Hạn thanh toán]]</f>
        <v>45901</v>
      </c>
      <c r="AA3119" s="250">
        <f>Table1[[#This Row],[Ngày Thanh toán]]</f>
        <v>45925</v>
      </c>
      <c r="AD3119" s="3" t="str">
        <f>IF(Table1[[#This Row],[Mã khách hàng]]="","",VLOOKUP($A3119,Ma_KH!$A:$Q,Ma_KH!O$1,0))</f>
        <v>BRG - FUJIMART</v>
      </c>
      <c r="AE3119" s="3" t="str">
        <f>IF(Table1[[#This Row],[Mã khách hàng]]="","",VLOOKUP($A3119,Ma_KH!$A:$Q,Ma_KH!P$1,0))</f>
        <v>CÔNG TY TNHH BÁN LẺ FUJIMART VIỆT NAM</v>
      </c>
      <c r="AF3119" s="3" t="str">
        <f>VLOOKUP(A3119,Ma_KH!A:Q,Ma_KH!J$1,0)</f>
        <v>Vũ Anh Tuấn</v>
      </c>
    </row>
    <row r="3120" spans="1:32">
      <c r="A3120" s="242" t="s">
        <v>184</v>
      </c>
      <c r="B3120" s="242" t="s">
        <v>5155</v>
      </c>
      <c r="C3120" s="90">
        <v>45871</v>
      </c>
      <c r="D3120" s="91" t="s">
        <v>19967</v>
      </c>
      <c r="E3120" s="318">
        <v>45871</v>
      </c>
      <c r="F3120" s="242" t="s">
        <v>20927</v>
      </c>
      <c r="G3120" s="242" t="s">
        <v>5328</v>
      </c>
      <c r="H3120" s="241">
        <v>1254531</v>
      </c>
      <c r="I3120" s="241">
        <v>0</v>
      </c>
      <c r="J3120" s="241">
        <v>100362</v>
      </c>
      <c r="K3120" s="241">
        <v>1354893</v>
      </c>
      <c r="L3120" s="8" t="s">
        <v>24</v>
      </c>
      <c r="M3120" s="21">
        <v>45925</v>
      </c>
      <c r="O3120" s="278">
        <f>IF(Table1[[#This Row],[Phân loại]]="Tồn đầu kỳ",Table1[[#This Row],[Tổng giá trị]],0)</f>
        <v>0</v>
      </c>
      <c r="P3120" s="8">
        <f>IF(Table1[[#This Row],[Số còn phải thu ĐK]]&lt;&gt;0,0,IF(Table1[[#This Row],[Phân loại]]="Bán hàng",Table1[[#This Row],[Tổng giá trị]],-Table1[[#This Row],[Tổng giá trị]]))</f>
        <v>1354893</v>
      </c>
      <c r="Q3120" s="278">
        <f t="shared" si="667"/>
        <v>1354893</v>
      </c>
      <c r="R3120" s="8">
        <f>Table1[[#This Row],[Số còn phải thu ĐK]]+Table1[[#This Row],[Giá Trị HD sau CK]]-Table1[[#This Row],[Số tiền đã thu]]</f>
        <v>0</v>
      </c>
      <c r="S3120" s="7">
        <f>IF(Table1[[#This Row],[Ngày hóa đơn]]&lt;&gt;"",Table1[[#This Row],[Ngày hóa đơn]],Table1[[#This Row],[Ngày hạch toán]])</f>
        <v>45871</v>
      </c>
      <c r="T3120" s="8">
        <v>30</v>
      </c>
      <c r="U3120" s="7">
        <f>IF(Table1[[#This Row],[Ngày tính CN]]="","",S3120+T3120)</f>
        <v>45901</v>
      </c>
      <c r="V3120" s="71">
        <f ca="1">IF(Table1[[#This Row],[Hạn thanh toán]]="","",IF((U3120-NOW())&lt;0,0,(U3120-NOW())))</f>
        <v>0</v>
      </c>
      <c r="W3120" s="278"/>
      <c r="X3120" s="278" t="str">
        <f t="shared" ca="1" si="668"/>
        <v/>
      </c>
      <c r="Y3120" s="3" t="str">
        <f t="shared" si="669"/>
        <v>Đã thanh toán</v>
      </c>
      <c r="Z3120" s="250">
        <f>Table1[[#This Row],[Hạn thanh toán]]</f>
        <v>45901</v>
      </c>
      <c r="AA3120" s="250">
        <f>Table1[[#This Row],[Ngày Thanh toán]]</f>
        <v>45925</v>
      </c>
      <c r="AD3120" s="3" t="str">
        <f>IF(Table1[[#This Row],[Mã khách hàng]]="","",VLOOKUP($A3120,Ma_KH!$A:$Q,Ma_KH!O$1,0))</f>
        <v>BRG - FUJIMART</v>
      </c>
      <c r="AE3120" s="3" t="str">
        <f>IF(Table1[[#This Row],[Mã khách hàng]]="","",VLOOKUP($A3120,Ma_KH!$A:$Q,Ma_KH!P$1,0))</f>
        <v>CÔNG TY TNHH BÁN LẺ FUJIMART VIỆT NAM</v>
      </c>
      <c r="AF3120" s="3" t="str">
        <f>VLOOKUP(A3120,Ma_KH!A:Q,Ma_KH!J$1,0)</f>
        <v>Vũ Anh Tuấn</v>
      </c>
    </row>
    <row r="3121" spans="1:32">
      <c r="A3121" s="242" t="s">
        <v>184</v>
      </c>
      <c r="B3121" s="242" t="s">
        <v>5155</v>
      </c>
      <c r="C3121" s="90">
        <v>45873</v>
      </c>
      <c r="D3121" s="91" t="s">
        <v>19968</v>
      </c>
      <c r="E3121" s="318">
        <v>45873</v>
      </c>
      <c r="F3121" s="242" t="s">
        <v>20928</v>
      </c>
      <c r="G3121" s="242" t="s">
        <v>5168</v>
      </c>
      <c r="H3121" s="241">
        <v>2199047</v>
      </c>
      <c r="I3121" s="241">
        <v>0</v>
      </c>
      <c r="J3121" s="241">
        <v>175924</v>
      </c>
      <c r="K3121" s="241">
        <v>2374971</v>
      </c>
      <c r="L3121" s="8" t="s">
        <v>24</v>
      </c>
      <c r="M3121" s="21">
        <v>45925</v>
      </c>
      <c r="O3121" s="278">
        <f>IF(Table1[[#This Row],[Phân loại]]="Tồn đầu kỳ",Table1[[#This Row],[Tổng giá trị]],0)</f>
        <v>0</v>
      </c>
      <c r="P3121" s="8">
        <f>IF(Table1[[#This Row],[Số còn phải thu ĐK]]&lt;&gt;0,0,IF(Table1[[#This Row],[Phân loại]]="Bán hàng",Table1[[#This Row],[Tổng giá trị]],-Table1[[#This Row],[Tổng giá trị]]))</f>
        <v>2374971</v>
      </c>
      <c r="Q3121" s="278">
        <f t="shared" si="667"/>
        <v>2374971</v>
      </c>
      <c r="R3121" s="8">
        <f>Table1[[#This Row],[Số còn phải thu ĐK]]+Table1[[#This Row],[Giá Trị HD sau CK]]-Table1[[#This Row],[Số tiền đã thu]]</f>
        <v>0</v>
      </c>
      <c r="S3121" s="7">
        <f>IF(Table1[[#This Row],[Ngày hóa đơn]]&lt;&gt;"",Table1[[#This Row],[Ngày hóa đơn]],Table1[[#This Row],[Ngày hạch toán]])</f>
        <v>45873</v>
      </c>
      <c r="T3121" s="8">
        <v>30</v>
      </c>
      <c r="U3121" s="7">
        <f>IF(Table1[[#This Row],[Ngày tính CN]]="","",S3121+T3121)</f>
        <v>45903</v>
      </c>
      <c r="V3121" s="71">
        <f ca="1">IF(Table1[[#This Row],[Hạn thanh toán]]="","",IF((U3121-NOW())&lt;0,0,(U3121-NOW())))</f>
        <v>0</v>
      </c>
      <c r="W3121" s="278"/>
      <c r="X3121" s="278" t="str">
        <f t="shared" ca="1" si="668"/>
        <v/>
      </c>
      <c r="Y3121" s="3" t="str">
        <f t="shared" si="669"/>
        <v>Đã thanh toán</v>
      </c>
      <c r="Z3121" s="250">
        <f>Table1[[#This Row],[Hạn thanh toán]]</f>
        <v>45903</v>
      </c>
      <c r="AA3121" s="250">
        <f>Table1[[#This Row],[Ngày Thanh toán]]</f>
        <v>45925</v>
      </c>
      <c r="AD3121" s="3" t="str">
        <f>IF(Table1[[#This Row],[Mã khách hàng]]="","",VLOOKUP($A3121,Ma_KH!$A:$Q,Ma_KH!O$1,0))</f>
        <v>BRG - FUJIMART</v>
      </c>
      <c r="AE3121" s="3" t="str">
        <f>IF(Table1[[#This Row],[Mã khách hàng]]="","",VLOOKUP($A3121,Ma_KH!$A:$Q,Ma_KH!P$1,0))</f>
        <v>CÔNG TY TNHH BÁN LẺ FUJIMART VIỆT NAM</v>
      </c>
      <c r="AF3121" s="3" t="str">
        <f>VLOOKUP(A3121,Ma_KH!A:Q,Ma_KH!J$1,0)</f>
        <v>Vũ Anh Tuấn</v>
      </c>
    </row>
    <row r="3122" spans="1:32">
      <c r="A3122" s="242" t="s">
        <v>184</v>
      </c>
      <c r="B3122" s="242" t="s">
        <v>5155</v>
      </c>
      <c r="C3122" s="90">
        <v>45873</v>
      </c>
      <c r="D3122" s="91" t="s">
        <v>19969</v>
      </c>
      <c r="E3122" s="318">
        <v>45873</v>
      </c>
      <c r="F3122" s="242" t="s">
        <v>20929</v>
      </c>
      <c r="G3122" s="242" t="s">
        <v>5326</v>
      </c>
      <c r="H3122" s="241">
        <v>1655667</v>
      </c>
      <c r="I3122" s="241">
        <v>0</v>
      </c>
      <c r="J3122" s="241">
        <v>132453</v>
      </c>
      <c r="K3122" s="241">
        <v>1788120</v>
      </c>
      <c r="L3122" s="8" t="s">
        <v>24</v>
      </c>
      <c r="M3122" s="21">
        <v>45925</v>
      </c>
      <c r="O3122" s="278">
        <f>IF(Table1[[#This Row],[Phân loại]]="Tồn đầu kỳ",Table1[[#This Row],[Tổng giá trị]],0)</f>
        <v>0</v>
      </c>
      <c r="P3122" s="8">
        <f>IF(Table1[[#This Row],[Số còn phải thu ĐK]]&lt;&gt;0,0,IF(Table1[[#This Row],[Phân loại]]="Bán hàng",Table1[[#This Row],[Tổng giá trị]],-Table1[[#This Row],[Tổng giá trị]]))</f>
        <v>1788120</v>
      </c>
      <c r="Q3122" s="278">
        <f t="shared" si="667"/>
        <v>1788120</v>
      </c>
      <c r="R3122" s="8">
        <f>Table1[[#This Row],[Số còn phải thu ĐK]]+Table1[[#This Row],[Giá Trị HD sau CK]]-Table1[[#This Row],[Số tiền đã thu]]</f>
        <v>0</v>
      </c>
      <c r="S3122" s="7">
        <f>IF(Table1[[#This Row],[Ngày hóa đơn]]&lt;&gt;"",Table1[[#This Row],[Ngày hóa đơn]],Table1[[#This Row],[Ngày hạch toán]])</f>
        <v>45873</v>
      </c>
      <c r="T3122" s="8">
        <v>30</v>
      </c>
      <c r="U3122" s="7">
        <f>IF(Table1[[#This Row],[Ngày tính CN]]="","",S3122+T3122)</f>
        <v>45903</v>
      </c>
      <c r="V3122" s="71">
        <f ca="1">IF(Table1[[#This Row],[Hạn thanh toán]]="","",IF((U3122-NOW())&lt;0,0,(U3122-NOW())))</f>
        <v>0</v>
      </c>
      <c r="W3122" s="278"/>
      <c r="X3122" s="278" t="str">
        <f t="shared" ca="1" si="668"/>
        <v/>
      </c>
      <c r="Y3122" s="3" t="str">
        <f t="shared" si="669"/>
        <v>Đã thanh toán</v>
      </c>
      <c r="Z3122" s="250">
        <f>Table1[[#This Row],[Hạn thanh toán]]</f>
        <v>45903</v>
      </c>
      <c r="AA3122" s="250">
        <f>Table1[[#This Row],[Ngày Thanh toán]]</f>
        <v>45925</v>
      </c>
      <c r="AD3122" s="3" t="str">
        <f>IF(Table1[[#This Row],[Mã khách hàng]]="","",VLOOKUP($A3122,Ma_KH!$A:$Q,Ma_KH!O$1,0))</f>
        <v>BRG - FUJIMART</v>
      </c>
      <c r="AE3122" s="3" t="str">
        <f>IF(Table1[[#This Row],[Mã khách hàng]]="","",VLOOKUP($A3122,Ma_KH!$A:$Q,Ma_KH!P$1,0))</f>
        <v>CÔNG TY TNHH BÁN LẺ FUJIMART VIỆT NAM</v>
      </c>
      <c r="AF3122" s="3" t="str">
        <f>VLOOKUP(A3122,Ma_KH!A:Q,Ma_KH!J$1,0)</f>
        <v>Vũ Anh Tuấn</v>
      </c>
    </row>
    <row r="3123" spans="1:32">
      <c r="A3123" s="242" t="s">
        <v>184</v>
      </c>
      <c r="B3123" s="242" t="s">
        <v>5155</v>
      </c>
      <c r="C3123" s="90">
        <v>45873</v>
      </c>
      <c r="D3123" s="91" t="s">
        <v>19970</v>
      </c>
      <c r="E3123" s="318">
        <v>45873</v>
      </c>
      <c r="F3123" s="242" t="s">
        <v>20930</v>
      </c>
      <c r="G3123" s="242" t="s">
        <v>5223</v>
      </c>
      <c r="H3123" s="241">
        <v>633030</v>
      </c>
      <c r="I3123" s="241">
        <v>0</v>
      </c>
      <c r="J3123" s="241">
        <v>50642</v>
      </c>
      <c r="K3123" s="241">
        <v>683672</v>
      </c>
      <c r="L3123" s="8" t="s">
        <v>24</v>
      </c>
      <c r="M3123" s="21">
        <v>45925</v>
      </c>
      <c r="O3123" s="278">
        <f>IF(Table1[[#This Row],[Phân loại]]="Tồn đầu kỳ",Table1[[#This Row],[Tổng giá trị]],0)</f>
        <v>0</v>
      </c>
      <c r="P3123" s="8">
        <f>IF(Table1[[#This Row],[Số còn phải thu ĐK]]&lt;&gt;0,0,IF(Table1[[#This Row],[Phân loại]]="Bán hàng",Table1[[#This Row],[Tổng giá trị]],-Table1[[#This Row],[Tổng giá trị]]))</f>
        <v>683672</v>
      </c>
      <c r="Q3123" s="278">
        <f t="shared" si="667"/>
        <v>683672</v>
      </c>
      <c r="R3123" s="8">
        <f>Table1[[#This Row],[Số còn phải thu ĐK]]+Table1[[#This Row],[Giá Trị HD sau CK]]-Table1[[#This Row],[Số tiền đã thu]]</f>
        <v>0</v>
      </c>
      <c r="S3123" s="7">
        <f>IF(Table1[[#This Row],[Ngày hóa đơn]]&lt;&gt;"",Table1[[#This Row],[Ngày hóa đơn]],Table1[[#This Row],[Ngày hạch toán]])</f>
        <v>45873</v>
      </c>
      <c r="T3123" s="8">
        <v>30</v>
      </c>
      <c r="U3123" s="7">
        <f>IF(Table1[[#This Row],[Ngày tính CN]]="","",S3123+T3123)</f>
        <v>45903</v>
      </c>
      <c r="V3123" s="71">
        <f ca="1">IF(Table1[[#This Row],[Hạn thanh toán]]="","",IF((U3123-NOW())&lt;0,0,(U3123-NOW())))</f>
        <v>0</v>
      </c>
      <c r="W3123" s="278"/>
      <c r="X3123" s="278" t="str">
        <f t="shared" ca="1" si="668"/>
        <v/>
      </c>
      <c r="Y3123" s="3" t="str">
        <f t="shared" si="669"/>
        <v>Đã thanh toán</v>
      </c>
      <c r="Z3123" s="250">
        <f>Table1[[#This Row],[Hạn thanh toán]]</f>
        <v>45903</v>
      </c>
      <c r="AA3123" s="250">
        <f>Table1[[#This Row],[Ngày Thanh toán]]</f>
        <v>45925</v>
      </c>
      <c r="AD3123" s="3" t="str">
        <f>IF(Table1[[#This Row],[Mã khách hàng]]="","",VLOOKUP($A3123,Ma_KH!$A:$Q,Ma_KH!O$1,0))</f>
        <v>BRG - FUJIMART</v>
      </c>
      <c r="AE3123" s="3" t="str">
        <f>IF(Table1[[#This Row],[Mã khách hàng]]="","",VLOOKUP($A3123,Ma_KH!$A:$Q,Ma_KH!P$1,0))</f>
        <v>CÔNG TY TNHH BÁN LẺ FUJIMART VIỆT NAM</v>
      </c>
      <c r="AF3123" s="3" t="str">
        <f>VLOOKUP(A3123,Ma_KH!A:Q,Ma_KH!J$1,0)</f>
        <v>Vũ Anh Tuấn</v>
      </c>
    </row>
    <row r="3124" spans="1:32">
      <c r="A3124" s="242" t="s">
        <v>184</v>
      </c>
      <c r="B3124" s="242" t="s">
        <v>5155</v>
      </c>
      <c r="C3124" s="90">
        <v>45874</v>
      </c>
      <c r="D3124" s="91" t="s">
        <v>19971</v>
      </c>
      <c r="E3124" s="318">
        <v>45874</v>
      </c>
      <c r="F3124" s="242" t="s">
        <v>20931</v>
      </c>
      <c r="G3124" s="242" t="s">
        <v>5207</v>
      </c>
      <c r="H3124" s="241">
        <v>2387473</v>
      </c>
      <c r="I3124" s="241">
        <v>0</v>
      </c>
      <c r="J3124" s="241">
        <v>190998</v>
      </c>
      <c r="K3124" s="241">
        <v>2578471</v>
      </c>
      <c r="L3124" s="8" t="s">
        <v>24</v>
      </c>
      <c r="M3124" s="21">
        <v>45925</v>
      </c>
      <c r="O3124" s="278">
        <f>IF(Table1[[#This Row],[Phân loại]]="Tồn đầu kỳ",Table1[[#This Row],[Tổng giá trị]],0)</f>
        <v>0</v>
      </c>
      <c r="P3124" s="8">
        <f>IF(Table1[[#This Row],[Số còn phải thu ĐK]]&lt;&gt;0,0,IF(Table1[[#This Row],[Phân loại]]="Bán hàng",Table1[[#This Row],[Tổng giá trị]],-Table1[[#This Row],[Tổng giá trị]]))</f>
        <v>2578471</v>
      </c>
      <c r="Q3124" s="278">
        <f t="shared" si="667"/>
        <v>2578471</v>
      </c>
      <c r="R3124" s="8">
        <f>Table1[[#This Row],[Số còn phải thu ĐK]]+Table1[[#This Row],[Giá Trị HD sau CK]]-Table1[[#This Row],[Số tiền đã thu]]</f>
        <v>0</v>
      </c>
      <c r="S3124" s="7">
        <f>IF(Table1[[#This Row],[Ngày hóa đơn]]&lt;&gt;"",Table1[[#This Row],[Ngày hóa đơn]],Table1[[#This Row],[Ngày hạch toán]])</f>
        <v>45874</v>
      </c>
      <c r="T3124" s="8">
        <v>30</v>
      </c>
      <c r="U3124" s="7">
        <f>IF(Table1[[#This Row],[Ngày tính CN]]="","",S3124+T3124)</f>
        <v>45904</v>
      </c>
      <c r="V3124" s="71">
        <f ca="1">IF(Table1[[#This Row],[Hạn thanh toán]]="","",IF((U3124-NOW())&lt;0,0,(U3124-NOW())))</f>
        <v>0</v>
      </c>
      <c r="W3124" s="278"/>
      <c r="X3124" s="278" t="str">
        <f t="shared" ca="1" si="668"/>
        <v/>
      </c>
      <c r="Y3124" s="3" t="str">
        <f t="shared" si="669"/>
        <v>Đã thanh toán</v>
      </c>
      <c r="Z3124" s="250">
        <f>Table1[[#This Row],[Hạn thanh toán]]</f>
        <v>45904</v>
      </c>
      <c r="AA3124" s="250">
        <f>Table1[[#This Row],[Ngày Thanh toán]]</f>
        <v>45925</v>
      </c>
      <c r="AD3124" s="3" t="str">
        <f>IF(Table1[[#This Row],[Mã khách hàng]]="","",VLOOKUP($A3124,Ma_KH!$A:$Q,Ma_KH!O$1,0))</f>
        <v>BRG - FUJIMART</v>
      </c>
      <c r="AE3124" s="3" t="str">
        <f>IF(Table1[[#This Row],[Mã khách hàng]]="","",VLOOKUP($A3124,Ma_KH!$A:$Q,Ma_KH!P$1,0))</f>
        <v>CÔNG TY TNHH BÁN LẺ FUJIMART VIỆT NAM</v>
      </c>
      <c r="AF3124" s="3" t="str">
        <f>VLOOKUP(A3124,Ma_KH!A:Q,Ma_KH!J$1,0)</f>
        <v>Vũ Anh Tuấn</v>
      </c>
    </row>
    <row r="3125" spans="1:32">
      <c r="A3125" s="242" t="s">
        <v>184</v>
      </c>
      <c r="B3125" s="242" t="s">
        <v>5155</v>
      </c>
      <c r="C3125" s="90">
        <v>45874</v>
      </c>
      <c r="D3125" s="91" t="s">
        <v>19972</v>
      </c>
      <c r="E3125" s="318">
        <v>45874</v>
      </c>
      <c r="F3125" s="242" t="s">
        <v>20932</v>
      </c>
      <c r="G3125" s="242" t="s">
        <v>5184</v>
      </c>
      <c r="H3125" s="241">
        <v>1998328</v>
      </c>
      <c r="I3125" s="241">
        <v>0</v>
      </c>
      <c r="J3125" s="241">
        <v>159866</v>
      </c>
      <c r="K3125" s="241">
        <v>2158194</v>
      </c>
      <c r="L3125" s="8" t="s">
        <v>24</v>
      </c>
      <c r="M3125" s="21">
        <v>45925</v>
      </c>
      <c r="O3125" s="278">
        <f>IF(Table1[[#This Row],[Phân loại]]="Tồn đầu kỳ",Table1[[#This Row],[Tổng giá trị]],0)</f>
        <v>0</v>
      </c>
      <c r="P3125" s="8">
        <f>IF(Table1[[#This Row],[Số còn phải thu ĐK]]&lt;&gt;0,0,IF(Table1[[#This Row],[Phân loại]]="Bán hàng",Table1[[#This Row],[Tổng giá trị]],-Table1[[#This Row],[Tổng giá trị]]))</f>
        <v>2158194</v>
      </c>
      <c r="Q3125" s="278">
        <f t="shared" si="667"/>
        <v>2158194</v>
      </c>
      <c r="R3125" s="8">
        <f>Table1[[#This Row],[Số còn phải thu ĐK]]+Table1[[#This Row],[Giá Trị HD sau CK]]-Table1[[#This Row],[Số tiền đã thu]]</f>
        <v>0</v>
      </c>
      <c r="S3125" s="7">
        <f>IF(Table1[[#This Row],[Ngày hóa đơn]]&lt;&gt;"",Table1[[#This Row],[Ngày hóa đơn]],Table1[[#This Row],[Ngày hạch toán]])</f>
        <v>45874</v>
      </c>
      <c r="T3125" s="8">
        <v>30</v>
      </c>
      <c r="U3125" s="7">
        <f>IF(Table1[[#This Row],[Ngày tính CN]]="","",S3125+T3125)</f>
        <v>45904</v>
      </c>
      <c r="V3125" s="71">
        <f ca="1">IF(Table1[[#This Row],[Hạn thanh toán]]="","",IF((U3125-NOW())&lt;0,0,(U3125-NOW())))</f>
        <v>0</v>
      </c>
      <c r="W3125" s="278"/>
      <c r="X3125" s="278" t="str">
        <f t="shared" ca="1" si="668"/>
        <v/>
      </c>
      <c r="Y3125" s="3" t="str">
        <f t="shared" si="669"/>
        <v>Đã thanh toán</v>
      </c>
      <c r="Z3125" s="250">
        <f>Table1[[#This Row],[Hạn thanh toán]]</f>
        <v>45904</v>
      </c>
      <c r="AA3125" s="250">
        <f>Table1[[#This Row],[Ngày Thanh toán]]</f>
        <v>45925</v>
      </c>
      <c r="AD3125" s="3" t="str">
        <f>IF(Table1[[#This Row],[Mã khách hàng]]="","",VLOOKUP($A3125,Ma_KH!$A:$Q,Ma_KH!O$1,0))</f>
        <v>BRG - FUJIMART</v>
      </c>
      <c r="AE3125" s="3" t="str">
        <f>IF(Table1[[#This Row],[Mã khách hàng]]="","",VLOOKUP($A3125,Ma_KH!$A:$Q,Ma_KH!P$1,0))</f>
        <v>CÔNG TY TNHH BÁN LẺ FUJIMART VIỆT NAM</v>
      </c>
      <c r="AF3125" s="3" t="str">
        <f>VLOOKUP(A3125,Ma_KH!A:Q,Ma_KH!J$1,0)</f>
        <v>Vũ Anh Tuấn</v>
      </c>
    </row>
    <row r="3126" spans="1:32">
      <c r="A3126" s="242" t="s">
        <v>184</v>
      </c>
      <c r="B3126" s="242" t="s">
        <v>5155</v>
      </c>
      <c r="C3126" s="90">
        <v>45874</v>
      </c>
      <c r="D3126" s="91" t="s">
        <v>19973</v>
      </c>
      <c r="E3126" s="318">
        <v>45874</v>
      </c>
      <c r="F3126" s="242" t="s">
        <v>20933</v>
      </c>
      <c r="G3126" s="242" t="s">
        <v>21323</v>
      </c>
      <c r="H3126" s="241">
        <v>1225115</v>
      </c>
      <c r="I3126" s="241">
        <v>0</v>
      </c>
      <c r="J3126" s="241">
        <v>98009</v>
      </c>
      <c r="K3126" s="241">
        <v>1323124</v>
      </c>
      <c r="L3126" s="8" t="s">
        <v>24</v>
      </c>
      <c r="M3126" s="21">
        <v>45925</v>
      </c>
      <c r="O3126" s="278">
        <f>IF(Table1[[#This Row],[Phân loại]]="Tồn đầu kỳ",Table1[[#This Row],[Tổng giá trị]],0)</f>
        <v>0</v>
      </c>
      <c r="P3126" s="8">
        <f>IF(Table1[[#This Row],[Số còn phải thu ĐK]]&lt;&gt;0,0,IF(Table1[[#This Row],[Phân loại]]="Bán hàng",Table1[[#This Row],[Tổng giá trị]],-Table1[[#This Row],[Tổng giá trị]]))</f>
        <v>1323124</v>
      </c>
      <c r="Q3126" s="278">
        <f t="shared" si="667"/>
        <v>1323124</v>
      </c>
      <c r="R3126" s="8">
        <f>Table1[[#This Row],[Số còn phải thu ĐK]]+Table1[[#This Row],[Giá Trị HD sau CK]]-Table1[[#This Row],[Số tiền đã thu]]</f>
        <v>0</v>
      </c>
      <c r="S3126" s="7">
        <f>IF(Table1[[#This Row],[Ngày hóa đơn]]&lt;&gt;"",Table1[[#This Row],[Ngày hóa đơn]],Table1[[#This Row],[Ngày hạch toán]])</f>
        <v>45874</v>
      </c>
      <c r="T3126" s="8">
        <v>30</v>
      </c>
      <c r="U3126" s="7">
        <f>IF(Table1[[#This Row],[Ngày tính CN]]="","",S3126+T3126)</f>
        <v>45904</v>
      </c>
      <c r="V3126" s="71">
        <f ca="1">IF(Table1[[#This Row],[Hạn thanh toán]]="","",IF((U3126-NOW())&lt;0,0,(U3126-NOW())))</f>
        <v>0</v>
      </c>
      <c r="W3126" s="278"/>
      <c r="X3126" s="278" t="str">
        <f t="shared" ca="1" si="668"/>
        <v/>
      </c>
      <c r="Y3126" s="3" t="str">
        <f t="shared" si="669"/>
        <v>Đã thanh toán</v>
      </c>
      <c r="Z3126" s="250">
        <f>Table1[[#This Row],[Hạn thanh toán]]</f>
        <v>45904</v>
      </c>
      <c r="AA3126" s="250">
        <f>Table1[[#This Row],[Ngày Thanh toán]]</f>
        <v>45925</v>
      </c>
      <c r="AD3126" s="3" t="str">
        <f>IF(Table1[[#This Row],[Mã khách hàng]]="","",VLOOKUP($A3126,Ma_KH!$A:$Q,Ma_KH!O$1,0))</f>
        <v>BRG - FUJIMART</v>
      </c>
      <c r="AE3126" s="3" t="str">
        <f>IF(Table1[[#This Row],[Mã khách hàng]]="","",VLOOKUP($A3126,Ma_KH!$A:$Q,Ma_KH!P$1,0))</f>
        <v>CÔNG TY TNHH BÁN LẺ FUJIMART VIỆT NAM</v>
      </c>
      <c r="AF3126" s="3" t="str">
        <f>VLOOKUP(A3126,Ma_KH!A:Q,Ma_KH!J$1,0)</f>
        <v>Vũ Anh Tuấn</v>
      </c>
    </row>
    <row r="3127" spans="1:32">
      <c r="A3127" s="242" t="s">
        <v>184</v>
      </c>
      <c r="B3127" s="242" t="s">
        <v>5155</v>
      </c>
      <c r="C3127" s="90">
        <v>45874</v>
      </c>
      <c r="D3127" s="91" t="s">
        <v>19974</v>
      </c>
      <c r="E3127" s="318">
        <v>45874</v>
      </c>
      <c r="F3127" s="242" t="s">
        <v>20934</v>
      </c>
      <c r="G3127" s="242" t="s">
        <v>5205</v>
      </c>
      <c r="H3127" s="241">
        <v>1093090</v>
      </c>
      <c r="I3127" s="241">
        <v>0</v>
      </c>
      <c r="J3127" s="241">
        <v>87447</v>
      </c>
      <c r="K3127" s="241">
        <v>1180537</v>
      </c>
      <c r="L3127" s="8" t="s">
        <v>24</v>
      </c>
      <c r="M3127" s="21">
        <v>45925</v>
      </c>
      <c r="O3127" s="278">
        <f>IF(Table1[[#This Row],[Phân loại]]="Tồn đầu kỳ",Table1[[#This Row],[Tổng giá trị]],0)</f>
        <v>0</v>
      </c>
      <c r="P3127" s="8">
        <f>IF(Table1[[#This Row],[Số còn phải thu ĐK]]&lt;&gt;0,0,IF(Table1[[#This Row],[Phân loại]]="Bán hàng",Table1[[#This Row],[Tổng giá trị]],-Table1[[#This Row],[Tổng giá trị]]))</f>
        <v>1180537</v>
      </c>
      <c r="Q3127" s="278">
        <f t="shared" si="667"/>
        <v>1180537</v>
      </c>
      <c r="R3127" s="8">
        <f>Table1[[#This Row],[Số còn phải thu ĐK]]+Table1[[#This Row],[Giá Trị HD sau CK]]-Table1[[#This Row],[Số tiền đã thu]]</f>
        <v>0</v>
      </c>
      <c r="S3127" s="7">
        <f>IF(Table1[[#This Row],[Ngày hóa đơn]]&lt;&gt;"",Table1[[#This Row],[Ngày hóa đơn]],Table1[[#This Row],[Ngày hạch toán]])</f>
        <v>45874</v>
      </c>
      <c r="T3127" s="8">
        <v>30</v>
      </c>
      <c r="U3127" s="7">
        <f>IF(Table1[[#This Row],[Ngày tính CN]]="","",S3127+T3127)</f>
        <v>45904</v>
      </c>
      <c r="V3127" s="71">
        <f ca="1">IF(Table1[[#This Row],[Hạn thanh toán]]="","",IF((U3127-NOW())&lt;0,0,(U3127-NOW())))</f>
        <v>0</v>
      </c>
      <c r="W3127" s="278"/>
      <c r="X3127" s="278" t="str">
        <f t="shared" ca="1" si="668"/>
        <v/>
      </c>
      <c r="Y3127" s="3" t="str">
        <f t="shared" si="669"/>
        <v>Đã thanh toán</v>
      </c>
      <c r="Z3127" s="250">
        <f>Table1[[#This Row],[Hạn thanh toán]]</f>
        <v>45904</v>
      </c>
      <c r="AA3127" s="250">
        <f>Table1[[#This Row],[Ngày Thanh toán]]</f>
        <v>45925</v>
      </c>
      <c r="AD3127" s="3" t="str">
        <f>IF(Table1[[#This Row],[Mã khách hàng]]="","",VLOOKUP($A3127,Ma_KH!$A:$Q,Ma_KH!O$1,0))</f>
        <v>BRG - FUJIMART</v>
      </c>
      <c r="AE3127" s="3" t="str">
        <f>IF(Table1[[#This Row],[Mã khách hàng]]="","",VLOOKUP($A3127,Ma_KH!$A:$Q,Ma_KH!P$1,0))</f>
        <v>CÔNG TY TNHH BÁN LẺ FUJIMART VIỆT NAM</v>
      </c>
      <c r="AF3127" s="3" t="str">
        <f>VLOOKUP(A3127,Ma_KH!A:Q,Ma_KH!J$1,0)</f>
        <v>Vũ Anh Tuấn</v>
      </c>
    </row>
    <row r="3128" spans="1:32">
      <c r="A3128" s="242" t="s">
        <v>184</v>
      </c>
      <c r="B3128" s="242" t="s">
        <v>5155</v>
      </c>
      <c r="C3128" s="88">
        <v>45875</v>
      </c>
      <c r="D3128" s="89" t="s">
        <v>19975</v>
      </c>
      <c r="E3128" s="318">
        <v>45875</v>
      </c>
      <c r="F3128" s="242" t="s">
        <v>20935</v>
      </c>
      <c r="G3128" s="242" t="s">
        <v>5220</v>
      </c>
      <c r="H3128" s="241">
        <v>914360</v>
      </c>
      <c r="I3128" s="241">
        <v>0</v>
      </c>
      <c r="J3128" s="241">
        <v>73149</v>
      </c>
      <c r="K3128" s="241">
        <v>987509</v>
      </c>
      <c r="L3128" s="8" t="s">
        <v>24</v>
      </c>
      <c r="M3128" s="21">
        <v>45925</v>
      </c>
      <c r="O3128" s="278">
        <f>IF(Table1[[#This Row],[Phân loại]]="Tồn đầu kỳ",Table1[[#This Row],[Tổng giá trị]],0)</f>
        <v>0</v>
      </c>
      <c r="P3128" s="8">
        <f>IF(Table1[[#This Row],[Số còn phải thu ĐK]]&lt;&gt;0,0,IF(Table1[[#This Row],[Phân loại]]="Bán hàng",Table1[[#This Row],[Tổng giá trị]],-Table1[[#This Row],[Tổng giá trị]]))</f>
        <v>987509</v>
      </c>
      <c r="Q3128" s="278">
        <f t="shared" ref="Q3128:Q3129" si="670">IF(M3128&lt;&gt;"",IF(O3128&lt;&gt;0,O3128,P3128),0)</f>
        <v>987509</v>
      </c>
      <c r="R3128" s="8">
        <f>Table1[[#This Row],[Số còn phải thu ĐK]]+Table1[[#This Row],[Giá Trị HD sau CK]]-Table1[[#This Row],[Số tiền đã thu]]</f>
        <v>0</v>
      </c>
      <c r="S3128" s="7">
        <f>IF(Table1[[#This Row],[Ngày hóa đơn]]&lt;&gt;"",Table1[[#This Row],[Ngày hóa đơn]],Table1[[#This Row],[Ngày hạch toán]])</f>
        <v>45875</v>
      </c>
      <c r="T3128" s="8">
        <v>30</v>
      </c>
      <c r="U3128" s="7">
        <f>IF(Table1[[#This Row],[Ngày tính CN]]="","",S3128+T3128)</f>
        <v>45905</v>
      </c>
      <c r="V3128" s="71">
        <f ca="1">IF(Table1[[#This Row],[Hạn thanh toán]]="","",IF((U3128-NOW())&lt;0,0,(U3128-NOW())))</f>
        <v>0</v>
      </c>
      <c r="W3128" s="278"/>
      <c r="X3128" s="278" t="str">
        <f t="shared" ref="X3128:X3129" ca="1" si="671">IF(OR($U3128="",$R3128=0),"",IF((U$4-NOW())&lt;0,-($U3128-NOW()),0))</f>
        <v/>
      </c>
      <c r="Y3128" s="3" t="str">
        <f t="shared" ref="Y3128:Y3129" si="672">IF(R3128=0,"Đã thanh toán",IF(X3128="","",IF(X3128&lt;=0,"Chưa đến hạn thanh toán",IF(X3128&lt;=30,"Nợ quá hạn 30 ngày",IF(X3128&lt;=60,"Nợ quá hạn từ 30 ngày đến 60 ngày",IF(X3128&lt;=90,"Nợ quá hạn từ 60 ngày đến 90 ngày",IF(X3128&lt;=120,"Nợ quá hạn từ 90 ngày đến 120 ngày","Nợ quá hạn hơn 120 ngày có khả năng mất thanh toán")))))))</f>
        <v>Đã thanh toán</v>
      </c>
      <c r="Z3128" s="250">
        <f>Table1[[#This Row],[Hạn thanh toán]]</f>
        <v>45905</v>
      </c>
      <c r="AA3128" s="250">
        <f>Table1[[#This Row],[Ngày Thanh toán]]</f>
        <v>45925</v>
      </c>
      <c r="AD3128" s="3" t="str">
        <f>IF(Table1[[#This Row],[Mã khách hàng]]="","",VLOOKUP($A3128,Ma_KH!$A:$Q,Ma_KH!O$1,0))</f>
        <v>BRG - FUJIMART</v>
      </c>
      <c r="AE3128" s="3" t="str">
        <f>IF(Table1[[#This Row],[Mã khách hàng]]="","",VLOOKUP($A3128,Ma_KH!$A:$Q,Ma_KH!P$1,0))</f>
        <v>CÔNG TY TNHH BÁN LẺ FUJIMART VIỆT NAM</v>
      </c>
      <c r="AF3128" s="3" t="str">
        <f>VLOOKUP(A3128,Ma_KH!A:Q,Ma_KH!J$1,0)</f>
        <v>Vũ Anh Tuấn</v>
      </c>
    </row>
    <row r="3129" spans="1:32">
      <c r="A3129" s="242" t="s">
        <v>184</v>
      </c>
      <c r="B3129" s="242" t="s">
        <v>5155</v>
      </c>
      <c r="C3129" s="90">
        <v>45875</v>
      </c>
      <c r="D3129" s="91" t="s">
        <v>19976</v>
      </c>
      <c r="E3129" s="318">
        <v>45875</v>
      </c>
      <c r="F3129" s="242" t="s">
        <v>20936</v>
      </c>
      <c r="G3129" s="242" t="s">
        <v>5237</v>
      </c>
      <c r="H3129" s="241">
        <v>1660385</v>
      </c>
      <c r="I3129" s="241">
        <v>0</v>
      </c>
      <c r="J3129" s="241">
        <v>132831</v>
      </c>
      <c r="K3129" s="241">
        <v>1793216</v>
      </c>
      <c r="L3129" s="8" t="s">
        <v>24</v>
      </c>
      <c r="M3129" s="21">
        <v>45925</v>
      </c>
      <c r="O3129" s="278">
        <f>IF(Table1[[#This Row],[Phân loại]]="Tồn đầu kỳ",Table1[[#This Row],[Tổng giá trị]],0)</f>
        <v>0</v>
      </c>
      <c r="P3129" s="8">
        <f>IF(Table1[[#This Row],[Số còn phải thu ĐK]]&lt;&gt;0,0,IF(Table1[[#This Row],[Phân loại]]="Bán hàng",Table1[[#This Row],[Tổng giá trị]],-Table1[[#This Row],[Tổng giá trị]]))</f>
        <v>1793216</v>
      </c>
      <c r="Q3129" s="278">
        <f t="shared" si="670"/>
        <v>1793216</v>
      </c>
      <c r="R3129" s="8">
        <f>Table1[[#This Row],[Số còn phải thu ĐK]]+Table1[[#This Row],[Giá Trị HD sau CK]]-Table1[[#This Row],[Số tiền đã thu]]</f>
        <v>0</v>
      </c>
      <c r="S3129" s="7">
        <f>IF(Table1[[#This Row],[Ngày hóa đơn]]&lt;&gt;"",Table1[[#This Row],[Ngày hóa đơn]],Table1[[#This Row],[Ngày hạch toán]])</f>
        <v>45875</v>
      </c>
      <c r="T3129" s="8">
        <v>30</v>
      </c>
      <c r="U3129" s="7">
        <f>IF(Table1[[#This Row],[Ngày tính CN]]="","",S3129+T3129)</f>
        <v>45905</v>
      </c>
      <c r="V3129" s="71">
        <f ca="1">IF(Table1[[#This Row],[Hạn thanh toán]]="","",IF((U3129-NOW())&lt;0,0,(U3129-NOW())))</f>
        <v>0</v>
      </c>
      <c r="W3129" s="278"/>
      <c r="X3129" s="278" t="str">
        <f t="shared" ca="1" si="671"/>
        <v/>
      </c>
      <c r="Y3129" s="3" t="str">
        <f t="shared" si="672"/>
        <v>Đã thanh toán</v>
      </c>
      <c r="Z3129" s="250">
        <f>Table1[[#This Row],[Hạn thanh toán]]</f>
        <v>45905</v>
      </c>
      <c r="AA3129" s="250">
        <f>Table1[[#This Row],[Ngày Thanh toán]]</f>
        <v>45925</v>
      </c>
      <c r="AD3129" s="3" t="str">
        <f>IF(Table1[[#This Row],[Mã khách hàng]]="","",VLOOKUP($A3129,Ma_KH!$A:$Q,Ma_KH!O$1,0))</f>
        <v>BRG - FUJIMART</v>
      </c>
      <c r="AE3129" s="3" t="str">
        <f>IF(Table1[[#This Row],[Mã khách hàng]]="","",VLOOKUP($A3129,Ma_KH!$A:$Q,Ma_KH!P$1,0))</f>
        <v>CÔNG TY TNHH BÁN LẺ FUJIMART VIỆT NAM</v>
      </c>
      <c r="AF3129" s="3" t="str">
        <f>VLOOKUP(A3129,Ma_KH!A:Q,Ma_KH!J$1,0)</f>
        <v>Vũ Anh Tuấn</v>
      </c>
    </row>
    <row r="3130" spans="1:32">
      <c r="A3130" s="242" t="s">
        <v>184</v>
      </c>
      <c r="B3130" s="242" t="s">
        <v>5155</v>
      </c>
      <c r="C3130" s="88">
        <v>45875</v>
      </c>
      <c r="D3130" s="89" t="s">
        <v>19977</v>
      </c>
      <c r="E3130" s="318">
        <v>45875</v>
      </c>
      <c r="F3130" s="242" t="s">
        <v>20937</v>
      </c>
      <c r="G3130" s="242" t="s">
        <v>5163</v>
      </c>
      <c r="H3130" s="241">
        <v>1200608</v>
      </c>
      <c r="I3130" s="241">
        <v>0</v>
      </c>
      <c r="J3130" s="241">
        <v>96049</v>
      </c>
      <c r="K3130" s="241">
        <v>1296657</v>
      </c>
      <c r="L3130" s="8" t="s">
        <v>24</v>
      </c>
      <c r="M3130" s="21">
        <v>45925</v>
      </c>
      <c r="O3130" s="278">
        <f>IF(Table1[[#This Row],[Phân loại]]="Tồn đầu kỳ",Table1[[#This Row],[Tổng giá trị]],0)</f>
        <v>0</v>
      </c>
      <c r="P3130" s="8">
        <f>IF(Table1[[#This Row],[Số còn phải thu ĐK]]&lt;&gt;0,0,IF(Table1[[#This Row],[Phân loại]]="Bán hàng",Table1[[#This Row],[Tổng giá trị]],-Table1[[#This Row],[Tổng giá trị]]))</f>
        <v>1296657</v>
      </c>
      <c r="Q3130" s="278">
        <f t="shared" ref="Q3130:Q3132" si="673">IF(M3130&lt;&gt;"",IF(O3130&lt;&gt;0,O3130,P3130),0)</f>
        <v>1296657</v>
      </c>
      <c r="R3130" s="8">
        <f>Table1[[#This Row],[Số còn phải thu ĐK]]+Table1[[#This Row],[Giá Trị HD sau CK]]-Table1[[#This Row],[Số tiền đã thu]]</f>
        <v>0</v>
      </c>
      <c r="S3130" s="7">
        <f>IF(Table1[[#This Row],[Ngày hóa đơn]]&lt;&gt;"",Table1[[#This Row],[Ngày hóa đơn]],Table1[[#This Row],[Ngày hạch toán]])</f>
        <v>45875</v>
      </c>
      <c r="T3130" s="8">
        <v>30</v>
      </c>
      <c r="U3130" s="7">
        <f>IF(Table1[[#This Row],[Ngày tính CN]]="","",S3130+T3130)</f>
        <v>45905</v>
      </c>
      <c r="V3130" s="71">
        <f ca="1">IF(Table1[[#This Row],[Hạn thanh toán]]="","",IF((U3130-NOW())&lt;0,0,(U3130-NOW())))</f>
        <v>0</v>
      </c>
      <c r="W3130" s="278"/>
      <c r="X3130" s="278" t="str">
        <f t="shared" ref="X3130:X3132" ca="1" si="674">IF(OR($U3130="",$R3130=0),"",IF((U$4-NOW())&lt;0,-($U3130-NOW()),0))</f>
        <v/>
      </c>
      <c r="Y3130" s="3" t="str">
        <f t="shared" ref="Y3130:Y3132" si="675">IF(R3130=0,"Đã thanh toán",IF(X3130="","",IF(X3130&lt;=0,"Chưa đến hạn thanh toán",IF(X3130&lt;=30,"Nợ quá hạn 30 ngày",IF(X3130&lt;=60,"Nợ quá hạn từ 30 ngày đến 60 ngày",IF(X3130&lt;=90,"Nợ quá hạn từ 60 ngày đến 90 ngày",IF(X3130&lt;=120,"Nợ quá hạn từ 90 ngày đến 120 ngày","Nợ quá hạn hơn 120 ngày có khả năng mất thanh toán")))))))</f>
        <v>Đã thanh toán</v>
      </c>
      <c r="Z3130" s="250">
        <f>Table1[[#This Row],[Hạn thanh toán]]</f>
        <v>45905</v>
      </c>
      <c r="AA3130" s="250">
        <f>Table1[[#This Row],[Ngày Thanh toán]]</f>
        <v>45925</v>
      </c>
      <c r="AD3130" s="3" t="str">
        <f>IF(Table1[[#This Row],[Mã khách hàng]]="","",VLOOKUP($A3130,Ma_KH!$A:$Q,Ma_KH!O$1,0))</f>
        <v>BRG - FUJIMART</v>
      </c>
      <c r="AE3130" s="3" t="str">
        <f>IF(Table1[[#This Row],[Mã khách hàng]]="","",VLOOKUP($A3130,Ma_KH!$A:$Q,Ma_KH!P$1,0))</f>
        <v>CÔNG TY TNHH BÁN LẺ FUJIMART VIỆT NAM</v>
      </c>
      <c r="AF3130" s="3" t="str">
        <f>VLOOKUP(A3130,Ma_KH!A:Q,Ma_KH!J$1,0)</f>
        <v>Vũ Anh Tuấn</v>
      </c>
    </row>
    <row r="3131" spans="1:32">
      <c r="A3131" s="242" t="s">
        <v>184</v>
      </c>
      <c r="B3131" s="242" t="s">
        <v>5155</v>
      </c>
      <c r="C3131" s="88">
        <v>45875</v>
      </c>
      <c r="D3131" s="89" t="s">
        <v>19978</v>
      </c>
      <c r="E3131" s="318">
        <v>45875</v>
      </c>
      <c r="F3131" s="242" t="s">
        <v>20938</v>
      </c>
      <c r="G3131" s="242" t="s">
        <v>5235</v>
      </c>
      <c r="H3131" s="241">
        <v>1306705</v>
      </c>
      <c r="I3131" s="241">
        <v>0</v>
      </c>
      <c r="J3131" s="241">
        <v>104536</v>
      </c>
      <c r="K3131" s="241">
        <v>1411241</v>
      </c>
      <c r="L3131" s="8" t="s">
        <v>24</v>
      </c>
      <c r="M3131" s="21">
        <v>45925</v>
      </c>
      <c r="O3131" s="278">
        <f>IF(Table1[[#This Row],[Phân loại]]="Tồn đầu kỳ",Table1[[#This Row],[Tổng giá trị]],0)</f>
        <v>0</v>
      </c>
      <c r="P3131" s="8">
        <f>IF(Table1[[#This Row],[Số còn phải thu ĐK]]&lt;&gt;0,0,IF(Table1[[#This Row],[Phân loại]]="Bán hàng",Table1[[#This Row],[Tổng giá trị]],-Table1[[#This Row],[Tổng giá trị]]))</f>
        <v>1411241</v>
      </c>
      <c r="Q3131" s="278">
        <f t="shared" si="673"/>
        <v>1411241</v>
      </c>
      <c r="R3131" s="8">
        <f>Table1[[#This Row],[Số còn phải thu ĐK]]+Table1[[#This Row],[Giá Trị HD sau CK]]-Table1[[#This Row],[Số tiền đã thu]]</f>
        <v>0</v>
      </c>
      <c r="S3131" s="7">
        <f>IF(Table1[[#This Row],[Ngày hóa đơn]]&lt;&gt;"",Table1[[#This Row],[Ngày hóa đơn]],Table1[[#This Row],[Ngày hạch toán]])</f>
        <v>45875</v>
      </c>
      <c r="T3131" s="8">
        <v>30</v>
      </c>
      <c r="U3131" s="7">
        <f>IF(Table1[[#This Row],[Ngày tính CN]]="","",S3131+T3131)</f>
        <v>45905</v>
      </c>
      <c r="V3131" s="71">
        <f ca="1">IF(Table1[[#This Row],[Hạn thanh toán]]="","",IF((U3131-NOW())&lt;0,0,(U3131-NOW())))</f>
        <v>0</v>
      </c>
      <c r="W3131" s="278"/>
      <c r="X3131" s="278" t="str">
        <f t="shared" ca="1" si="674"/>
        <v/>
      </c>
      <c r="Y3131" s="3" t="str">
        <f t="shared" si="675"/>
        <v>Đã thanh toán</v>
      </c>
      <c r="Z3131" s="250">
        <f>Table1[[#This Row],[Hạn thanh toán]]</f>
        <v>45905</v>
      </c>
      <c r="AA3131" s="250">
        <f>Table1[[#This Row],[Ngày Thanh toán]]</f>
        <v>45925</v>
      </c>
      <c r="AD3131" s="3" t="str">
        <f>IF(Table1[[#This Row],[Mã khách hàng]]="","",VLOOKUP($A3131,Ma_KH!$A:$Q,Ma_KH!O$1,0))</f>
        <v>BRG - FUJIMART</v>
      </c>
      <c r="AE3131" s="3" t="str">
        <f>IF(Table1[[#This Row],[Mã khách hàng]]="","",VLOOKUP($A3131,Ma_KH!$A:$Q,Ma_KH!P$1,0))</f>
        <v>CÔNG TY TNHH BÁN LẺ FUJIMART VIỆT NAM</v>
      </c>
      <c r="AF3131" s="3" t="str">
        <f>VLOOKUP(A3131,Ma_KH!A:Q,Ma_KH!J$1,0)</f>
        <v>Vũ Anh Tuấn</v>
      </c>
    </row>
    <row r="3132" spans="1:32">
      <c r="A3132" s="242" t="s">
        <v>184</v>
      </c>
      <c r="B3132" s="242" t="s">
        <v>5155</v>
      </c>
      <c r="C3132" s="90">
        <v>45875</v>
      </c>
      <c r="D3132" s="91" t="s">
        <v>19979</v>
      </c>
      <c r="E3132" s="318">
        <v>45875</v>
      </c>
      <c r="F3132" s="242" t="s">
        <v>20939</v>
      </c>
      <c r="G3132" s="242" t="s">
        <v>5213</v>
      </c>
      <c r="H3132" s="241">
        <v>1206669</v>
      </c>
      <c r="I3132" s="241">
        <v>0</v>
      </c>
      <c r="J3132" s="241">
        <v>96534</v>
      </c>
      <c r="K3132" s="241">
        <v>1303203</v>
      </c>
      <c r="L3132" s="8" t="s">
        <v>24</v>
      </c>
      <c r="M3132" s="21">
        <v>45925</v>
      </c>
      <c r="O3132" s="278">
        <f>IF(Table1[[#This Row],[Phân loại]]="Tồn đầu kỳ",Table1[[#This Row],[Tổng giá trị]],0)</f>
        <v>0</v>
      </c>
      <c r="P3132" s="8">
        <f>IF(Table1[[#This Row],[Số còn phải thu ĐK]]&lt;&gt;0,0,IF(Table1[[#This Row],[Phân loại]]="Bán hàng",Table1[[#This Row],[Tổng giá trị]],-Table1[[#This Row],[Tổng giá trị]]))</f>
        <v>1303203</v>
      </c>
      <c r="Q3132" s="278">
        <f t="shared" si="673"/>
        <v>1303203</v>
      </c>
      <c r="R3132" s="8">
        <f>Table1[[#This Row],[Số còn phải thu ĐK]]+Table1[[#This Row],[Giá Trị HD sau CK]]-Table1[[#This Row],[Số tiền đã thu]]</f>
        <v>0</v>
      </c>
      <c r="S3132" s="7">
        <f>IF(Table1[[#This Row],[Ngày hóa đơn]]&lt;&gt;"",Table1[[#This Row],[Ngày hóa đơn]],Table1[[#This Row],[Ngày hạch toán]])</f>
        <v>45875</v>
      </c>
      <c r="T3132" s="8">
        <v>30</v>
      </c>
      <c r="U3132" s="7">
        <f>IF(Table1[[#This Row],[Ngày tính CN]]="","",S3132+T3132)</f>
        <v>45905</v>
      </c>
      <c r="V3132" s="71">
        <f ca="1">IF(Table1[[#This Row],[Hạn thanh toán]]="","",IF((U3132-NOW())&lt;0,0,(U3132-NOW())))</f>
        <v>0</v>
      </c>
      <c r="W3132" s="278"/>
      <c r="X3132" s="278" t="str">
        <f t="shared" ca="1" si="674"/>
        <v/>
      </c>
      <c r="Y3132" s="3" t="str">
        <f t="shared" si="675"/>
        <v>Đã thanh toán</v>
      </c>
      <c r="Z3132" s="250">
        <f>Table1[[#This Row],[Hạn thanh toán]]</f>
        <v>45905</v>
      </c>
      <c r="AA3132" s="250">
        <f>Table1[[#This Row],[Ngày Thanh toán]]</f>
        <v>45925</v>
      </c>
      <c r="AD3132" s="3" t="str">
        <f>IF(Table1[[#This Row],[Mã khách hàng]]="","",VLOOKUP($A3132,Ma_KH!$A:$Q,Ma_KH!O$1,0))</f>
        <v>BRG - FUJIMART</v>
      </c>
      <c r="AE3132" s="3" t="str">
        <f>IF(Table1[[#This Row],[Mã khách hàng]]="","",VLOOKUP($A3132,Ma_KH!$A:$Q,Ma_KH!P$1,0))</f>
        <v>CÔNG TY TNHH BÁN LẺ FUJIMART VIỆT NAM</v>
      </c>
      <c r="AF3132" s="3" t="str">
        <f>VLOOKUP(A3132,Ma_KH!A:Q,Ma_KH!J$1,0)</f>
        <v>Vũ Anh Tuấn</v>
      </c>
    </row>
    <row r="3133" spans="1:32">
      <c r="A3133" s="242" t="s">
        <v>184</v>
      </c>
      <c r="B3133" s="242" t="s">
        <v>5155</v>
      </c>
      <c r="C3133" s="90">
        <v>45876</v>
      </c>
      <c r="D3133" s="91" t="s">
        <v>19980</v>
      </c>
      <c r="E3133" s="318">
        <v>45876</v>
      </c>
      <c r="F3133" s="242" t="s">
        <v>20940</v>
      </c>
      <c r="G3133" s="242" t="s">
        <v>5257</v>
      </c>
      <c r="H3133" s="241">
        <v>437000</v>
      </c>
      <c r="I3133" s="241">
        <v>0</v>
      </c>
      <c r="J3133" s="241">
        <v>34960</v>
      </c>
      <c r="K3133" s="241">
        <v>471960</v>
      </c>
      <c r="L3133" s="8" t="s">
        <v>24</v>
      </c>
      <c r="M3133" s="21">
        <v>45925</v>
      </c>
      <c r="O3133" s="278">
        <f>IF(Table1[[#This Row],[Phân loại]]="Tồn đầu kỳ",Table1[[#This Row],[Tổng giá trị]],0)</f>
        <v>0</v>
      </c>
      <c r="P3133" s="8">
        <f>IF(Table1[[#This Row],[Số còn phải thu ĐK]]&lt;&gt;0,0,IF(Table1[[#This Row],[Phân loại]]="Bán hàng",Table1[[#This Row],[Tổng giá trị]],-Table1[[#This Row],[Tổng giá trị]]))</f>
        <v>471960</v>
      </c>
      <c r="Q3133" s="278">
        <f>IF(M3133&lt;&gt;"",IF(O3133&lt;&gt;0,O3133,P3133),0)</f>
        <v>471960</v>
      </c>
      <c r="R3133" s="8">
        <f>Table1[[#This Row],[Số còn phải thu ĐK]]+Table1[[#This Row],[Giá Trị HD sau CK]]-Table1[[#This Row],[Số tiền đã thu]]</f>
        <v>0</v>
      </c>
      <c r="S3133" s="7">
        <f>IF(Table1[[#This Row],[Ngày hóa đơn]]&lt;&gt;"",Table1[[#This Row],[Ngày hóa đơn]],Table1[[#This Row],[Ngày hạch toán]])</f>
        <v>45876</v>
      </c>
      <c r="T3133" s="8">
        <v>30</v>
      </c>
      <c r="U3133" s="7">
        <f>IF(Table1[[#This Row],[Ngày tính CN]]="","",S3133+T3133)</f>
        <v>45906</v>
      </c>
      <c r="V3133" s="71">
        <f ca="1">IF(Table1[[#This Row],[Hạn thanh toán]]="","",IF((U3133-NOW())&lt;0,0,(U3133-NOW())))</f>
        <v>0</v>
      </c>
      <c r="W3133" s="278"/>
      <c r="X3133" s="278" t="str">
        <f ca="1">IF(OR($U3133="",$R3133=0),"",IF((U$4-NOW())&lt;0,-($U3133-NOW()),0))</f>
        <v/>
      </c>
      <c r="Y3133" s="3" t="str">
        <f>IF(R3133=0,"Đã thanh toán",IF(X3133="","",IF(X3133&lt;=0,"Chưa đến hạn thanh toán",IF(X3133&lt;=30,"Nợ quá hạn 30 ngày",IF(X3133&lt;=60,"Nợ quá hạn từ 30 ngày đến 60 ngày",IF(X3133&lt;=90,"Nợ quá hạn từ 60 ngày đến 90 ngày",IF(X3133&lt;=120,"Nợ quá hạn từ 90 ngày đến 120 ngày","Nợ quá hạn hơn 120 ngày có khả năng mất thanh toán")))))))</f>
        <v>Đã thanh toán</v>
      </c>
      <c r="Z3133" s="250">
        <f>Table1[[#This Row],[Hạn thanh toán]]</f>
        <v>45906</v>
      </c>
      <c r="AA3133" s="250">
        <f>Table1[[#This Row],[Ngày Thanh toán]]</f>
        <v>45925</v>
      </c>
      <c r="AD3133" s="3" t="str">
        <f>IF(Table1[[#This Row],[Mã khách hàng]]="","",VLOOKUP($A3133,Ma_KH!$A:$Q,Ma_KH!O$1,0))</f>
        <v>BRG - FUJIMART</v>
      </c>
      <c r="AE3133" s="3" t="str">
        <f>IF(Table1[[#This Row],[Mã khách hàng]]="","",VLOOKUP($A3133,Ma_KH!$A:$Q,Ma_KH!P$1,0))</f>
        <v>CÔNG TY TNHH BÁN LẺ FUJIMART VIỆT NAM</v>
      </c>
      <c r="AF3133" s="3" t="str">
        <f>VLOOKUP(A3133,Ma_KH!A:Q,Ma_KH!J$1,0)</f>
        <v>Vũ Anh Tuấn</v>
      </c>
    </row>
    <row r="3134" spans="1:32">
      <c r="A3134" s="242" t="s">
        <v>184</v>
      </c>
      <c r="B3134" s="242" t="s">
        <v>5155</v>
      </c>
      <c r="C3134" s="90">
        <v>45876</v>
      </c>
      <c r="D3134" s="91" t="s">
        <v>19981</v>
      </c>
      <c r="E3134" s="318">
        <v>45876</v>
      </c>
      <c r="F3134" s="242" t="s">
        <v>20941</v>
      </c>
      <c r="G3134" s="242" t="s">
        <v>5233</v>
      </c>
      <c r="H3134" s="241">
        <v>2869930</v>
      </c>
      <c r="I3134" s="241">
        <v>0</v>
      </c>
      <c r="J3134" s="241">
        <v>229594</v>
      </c>
      <c r="K3134" s="241">
        <v>3099524</v>
      </c>
      <c r="L3134" s="8" t="s">
        <v>24</v>
      </c>
      <c r="M3134" s="21">
        <v>45925</v>
      </c>
      <c r="O3134" s="278">
        <f>IF(Table1[[#This Row],[Phân loại]]="Tồn đầu kỳ",Table1[[#This Row],[Tổng giá trị]],0)</f>
        <v>0</v>
      </c>
      <c r="P3134" s="8">
        <f>IF(Table1[[#This Row],[Số còn phải thu ĐK]]&lt;&gt;0,0,IF(Table1[[#This Row],[Phân loại]]="Bán hàng",Table1[[#This Row],[Tổng giá trị]],-Table1[[#This Row],[Tổng giá trị]]))</f>
        <v>3099524</v>
      </c>
      <c r="Q3134" s="278">
        <f>IF(M3134&lt;&gt;"",IF(O3134&lt;&gt;0,O3134,P3134),0)</f>
        <v>3099524</v>
      </c>
      <c r="R3134" s="8">
        <f>Table1[[#This Row],[Số còn phải thu ĐK]]+Table1[[#This Row],[Giá Trị HD sau CK]]-Table1[[#This Row],[Số tiền đã thu]]</f>
        <v>0</v>
      </c>
      <c r="S3134" s="7">
        <f>IF(Table1[[#This Row],[Ngày hóa đơn]]&lt;&gt;"",Table1[[#This Row],[Ngày hóa đơn]],Table1[[#This Row],[Ngày hạch toán]])</f>
        <v>45876</v>
      </c>
      <c r="T3134" s="8">
        <v>30</v>
      </c>
      <c r="U3134" s="7">
        <f>IF(Table1[[#This Row],[Ngày tính CN]]="","",S3134+T3134)</f>
        <v>45906</v>
      </c>
      <c r="V3134" s="71">
        <f ca="1">IF(Table1[[#This Row],[Hạn thanh toán]]="","",IF((U3134-NOW())&lt;0,0,(U3134-NOW())))</f>
        <v>0</v>
      </c>
      <c r="W3134" s="278"/>
      <c r="X3134" s="278" t="str">
        <f ca="1">IF(OR($U3134="",$R3134=0),"",IF((U$4-NOW())&lt;0,-($U3134-NOW()),0))</f>
        <v/>
      </c>
      <c r="Y3134" s="3" t="str">
        <f>IF(R3134=0,"Đã thanh toán",IF(X3134="","",IF(X3134&lt;=0,"Chưa đến hạn thanh toán",IF(X3134&lt;=30,"Nợ quá hạn 30 ngày",IF(X3134&lt;=60,"Nợ quá hạn từ 30 ngày đến 60 ngày",IF(X3134&lt;=90,"Nợ quá hạn từ 60 ngày đến 90 ngày",IF(X3134&lt;=120,"Nợ quá hạn từ 90 ngày đến 120 ngày","Nợ quá hạn hơn 120 ngày có khả năng mất thanh toán")))))))</f>
        <v>Đã thanh toán</v>
      </c>
      <c r="Z3134" s="250">
        <f>Table1[[#This Row],[Hạn thanh toán]]</f>
        <v>45906</v>
      </c>
      <c r="AA3134" s="250">
        <f>Table1[[#This Row],[Ngày Thanh toán]]</f>
        <v>45925</v>
      </c>
      <c r="AD3134" s="3" t="str">
        <f>IF(Table1[[#This Row],[Mã khách hàng]]="","",VLOOKUP($A3134,Ma_KH!$A:$Q,Ma_KH!O$1,0))</f>
        <v>BRG - FUJIMART</v>
      </c>
      <c r="AE3134" s="3" t="str">
        <f>IF(Table1[[#This Row],[Mã khách hàng]]="","",VLOOKUP($A3134,Ma_KH!$A:$Q,Ma_KH!P$1,0))</f>
        <v>CÔNG TY TNHH BÁN LẺ FUJIMART VIỆT NAM</v>
      </c>
      <c r="AF3134" s="3" t="str">
        <f>VLOOKUP(A3134,Ma_KH!A:Q,Ma_KH!J$1,0)</f>
        <v>Vũ Anh Tuấn</v>
      </c>
    </row>
    <row r="3135" spans="1:32">
      <c r="A3135" s="242" t="s">
        <v>184</v>
      </c>
      <c r="B3135" s="242" t="s">
        <v>5155</v>
      </c>
      <c r="C3135" s="88">
        <v>45876</v>
      </c>
      <c r="D3135" s="89" t="s">
        <v>19982</v>
      </c>
      <c r="E3135" s="318">
        <v>45876</v>
      </c>
      <c r="F3135" s="242" t="s">
        <v>20942</v>
      </c>
      <c r="G3135" s="242" t="s">
        <v>5341</v>
      </c>
      <c r="H3135" s="241">
        <v>787293</v>
      </c>
      <c r="I3135" s="241">
        <v>0</v>
      </c>
      <c r="J3135" s="241">
        <v>62983</v>
      </c>
      <c r="K3135" s="241">
        <v>850276</v>
      </c>
      <c r="L3135" s="8" t="s">
        <v>24</v>
      </c>
      <c r="M3135" s="21">
        <v>45925</v>
      </c>
      <c r="O3135" s="278">
        <f>IF(Table1[[#This Row],[Phân loại]]="Tồn đầu kỳ",Table1[[#This Row],[Tổng giá trị]],0)</f>
        <v>0</v>
      </c>
      <c r="P3135" s="8">
        <f>IF(Table1[[#This Row],[Số còn phải thu ĐK]]&lt;&gt;0,0,IF(Table1[[#This Row],[Phân loại]]="Bán hàng",Table1[[#This Row],[Tổng giá trị]],-Table1[[#This Row],[Tổng giá trị]]))</f>
        <v>850276</v>
      </c>
      <c r="Q3135" s="278">
        <f t="shared" ref="Q3135:Q3136" si="676">IF(M3135&lt;&gt;"",IF(O3135&lt;&gt;0,O3135,P3135),0)</f>
        <v>850276</v>
      </c>
      <c r="R3135" s="8">
        <f>Table1[[#This Row],[Số còn phải thu ĐK]]+Table1[[#This Row],[Giá Trị HD sau CK]]-Table1[[#This Row],[Số tiền đã thu]]</f>
        <v>0</v>
      </c>
      <c r="S3135" s="7">
        <f>IF(Table1[[#This Row],[Ngày hóa đơn]]&lt;&gt;"",Table1[[#This Row],[Ngày hóa đơn]],Table1[[#This Row],[Ngày hạch toán]])</f>
        <v>45876</v>
      </c>
      <c r="T3135" s="8">
        <v>30</v>
      </c>
      <c r="U3135" s="7">
        <f>IF(Table1[[#This Row],[Ngày tính CN]]="","",S3135+T3135)</f>
        <v>45906</v>
      </c>
      <c r="V3135" s="71">
        <f ca="1">IF(Table1[[#This Row],[Hạn thanh toán]]="","",IF((U3135-NOW())&lt;0,0,(U3135-NOW())))</f>
        <v>0</v>
      </c>
      <c r="W3135" s="278"/>
      <c r="X3135" s="278" t="str">
        <f t="shared" ref="X3135:X3136" ca="1" si="677">IF(OR($U3135="",$R3135=0),"",IF((U$4-NOW())&lt;0,-($U3135-NOW()),0))</f>
        <v/>
      </c>
      <c r="Y3135" s="3" t="str">
        <f t="shared" ref="Y3135:Y3136" si="678">IF(R3135=0,"Đã thanh toán",IF(X3135="","",IF(X3135&lt;=0,"Chưa đến hạn thanh toán",IF(X3135&lt;=30,"Nợ quá hạn 30 ngày",IF(X3135&lt;=60,"Nợ quá hạn từ 30 ngày đến 60 ngày",IF(X3135&lt;=90,"Nợ quá hạn từ 60 ngày đến 90 ngày",IF(X3135&lt;=120,"Nợ quá hạn từ 90 ngày đến 120 ngày","Nợ quá hạn hơn 120 ngày có khả năng mất thanh toán")))))))</f>
        <v>Đã thanh toán</v>
      </c>
      <c r="Z3135" s="250">
        <f>Table1[[#This Row],[Hạn thanh toán]]</f>
        <v>45906</v>
      </c>
      <c r="AA3135" s="250">
        <f>Table1[[#This Row],[Ngày Thanh toán]]</f>
        <v>45925</v>
      </c>
      <c r="AD3135" s="3" t="str">
        <f>IF(Table1[[#This Row],[Mã khách hàng]]="","",VLOOKUP($A3135,Ma_KH!$A:$Q,Ma_KH!O$1,0))</f>
        <v>BRG - FUJIMART</v>
      </c>
      <c r="AE3135" s="3" t="str">
        <f>IF(Table1[[#This Row],[Mã khách hàng]]="","",VLOOKUP($A3135,Ma_KH!$A:$Q,Ma_KH!P$1,0))</f>
        <v>CÔNG TY TNHH BÁN LẺ FUJIMART VIỆT NAM</v>
      </c>
      <c r="AF3135" s="3" t="str">
        <f>VLOOKUP(A3135,Ma_KH!A:Q,Ma_KH!J$1,0)</f>
        <v>Vũ Anh Tuấn</v>
      </c>
    </row>
    <row r="3136" spans="1:32">
      <c r="A3136" s="242" t="s">
        <v>184</v>
      </c>
      <c r="B3136" s="242" t="s">
        <v>5155</v>
      </c>
      <c r="C3136" s="90">
        <v>45876</v>
      </c>
      <c r="D3136" s="91" t="s">
        <v>19983</v>
      </c>
      <c r="E3136" s="318">
        <v>45876</v>
      </c>
      <c r="F3136" s="242" t="s">
        <v>20943</v>
      </c>
      <c r="G3136" s="242" t="s">
        <v>5243</v>
      </c>
      <c r="H3136" s="241">
        <v>859173</v>
      </c>
      <c r="I3136" s="241">
        <v>0</v>
      </c>
      <c r="J3136" s="241">
        <v>68734</v>
      </c>
      <c r="K3136" s="241">
        <v>927907</v>
      </c>
      <c r="L3136" s="8" t="s">
        <v>24</v>
      </c>
      <c r="M3136" s="21">
        <v>45925</v>
      </c>
      <c r="O3136" s="278">
        <f>IF(Table1[[#This Row],[Phân loại]]="Tồn đầu kỳ",Table1[[#This Row],[Tổng giá trị]],0)</f>
        <v>0</v>
      </c>
      <c r="P3136" s="8">
        <f>IF(Table1[[#This Row],[Số còn phải thu ĐK]]&lt;&gt;0,0,IF(Table1[[#This Row],[Phân loại]]="Bán hàng",Table1[[#This Row],[Tổng giá trị]],-Table1[[#This Row],[Tổng giá trị]]))</f>
        <v>927907</v>
      </c>
      <c r="Q3136" s="278">
        <f t="shared" si="676"/>
        <v>927907</v>
      </c>
      <c r="R3136" s="8">
        <f>Table1[[#This Row],[Số còn phải thu ĐK]]+Table1[[#This Row],[Giá Trị HD sau CK]]-Table1[[#This Row],[Số tiền đã thu]]</f>
        <v>0</v>
      </c>
      <c r="S3136" s="7">
        <f>IF(Table1[[#This Row],[Ngày hóa đơn]]&lt;&gt;"",Table1[[#This Row],[Ngày hóa đơn]],Table1[[#This Row],[Ngày hạch toán]])</f>
        <v>45876</v>
      </c>
      <c r="T3136" s="8">
        <v>30</v>
      </c>
      <c r="U3136" s="7">
        <f>IF(Table1[[#This Row],[Ngày tính CN]]="","",S3136+T3136)</f>
        <v>45906</v>
      </c>
      <c r="V3136" s="71">
        <f ca="1">IF(Table1[[#This Row],[Hạn thanh toán]]="","",IF((U3136-NOW())&lt;0,0,(U3136-NOW())))</f>
        <v>0</v>
      </c>
      <c r="W3136" s="278"/>
      <c r="X3136" s="278" t="str">
        <f t="shared" ca="1" si="677"/>
        <v/>
      </c>
      <c r="Y3136" s="3" t="str">
        <f t="shared" si="678"/>
        <v>Đã thanh toán</v>
      </c>
      <c r="Z3136" s="250">
        <f>Table1[[#This Row],[Hạn thanh toán]]</f>
        <v>45906</v>
      </c>
      <c r="AA3136" s="250">
        <f>Table1[[#This Row],[Ngày Thanh toán]]</f>
        <v>45925</v>
      </c>
      <c r="AD3136" s="3" t="str">
        <f>IF(Table1[[#This Row],[Mã khách hàng]]="","",VLOOKUP($A3136,Ma_KH!$A:$Q,Ma_KH!O$1,0))</f>
        <v>BRG - FUJIMART</v>
      </c>
      <c r="AE3136" s="3" t="str">
        <f>IF(Table1[[#This Row],[Mã khách hàng]]="","",VLOOKUP($A3136,Ma_KH!$A:$Q,Ma_KH!P$1,0))</f>
        <v>CÔNG TY TNHH BÁN LẺ FUJIMART VIỆT NAM</v>
      </c>
      <c r="AF3136" s="3" t="str">
        <f>VLOOKUP(A3136,Ma_KH!A:Q,Ma_KH!J$1,0)</f>
        <v>Vũ Anh Tuấn</v>
      </c>
    </row>
    <row r="3137" spans="1:32">
      <c r="A3137" s="242" t="s">
        <v>184</v>
      </c>
      <c r="B3137" s="242" t="s">
        <v>5155</v>
      </c>
      <c r="C3137" s="90">
        <v>45877</v>
      </c>
      <c r="D3137" s="91" t="s">
        <v>19984</v>
      </c>
      <c r="E3137" s="318">
        <v>45877</v>
      </c>
      <c r="F3137" s="242" t="s">
        <v>20944</v>
      </c>
      <c r="G3137" s="242" t="s">
        <v>5241</v>
      </c>
      <c r="H3137" s="241">
        <v>1676117</v>
      </c>
      <c r="I3137" s="241">
        <v>0</v>
      </c>
      <c r="J3137" s="241">
        <v>134089</v>
      </c>
      <c r="K3137" s="241">
        <v>1810206</v>
      </c>
      <c r="L3137" s="8" t="s">
        <v>24</v>
      </c>
      <c r="M3137" s="21">
        <v>45925</v>
      </c>
      <c r="O3137" s="278">
        <f>IF(Table1[[#This Row],[Phân loại]]="Tồn đầu kỳ",Table1[[#This Row],[Tổng giá trị]],0)</f>
        <v>0</v>
      </c>
      <c r="P3137" s="8">
        <f>IF(Table1[[#This Row],[Số còn phải thu ĐK]]&lt;&gt;0,0,IF(Table1[[#This Row],[Phân loại]]="Bán hàng",Table1[[#This Row],[Tổng giá trị]],-Table1[[#This Row],[Tổng giá trị]]))</f>
        <v>1810206</v>
      </c>
      <c r="Q3137" s="278">
        <f>IF(M3137&lt;&gt;"",IF(O3137&lt;&gt;0,O3137,P3137),0)</f>
        <v>1810206</v>
      </c>
      <c r="R3137" s="8">
        <f>Table1[[#This Row],[Số còn phải thu ĐK]]+Table1[[#This Row],[Giá Trị HD sau CK]]-Table1[[#This Row],[Số tiền đã thu]]</f>
        <v>0</v>
      </c>
      <c r="S3137" s="7">
        <f>IF(Table1[[#This Row],[Ngày hóa đơn]]&lt;&gt;"",Table1[[#This Row],[Ngày hóa đơn]],Table1[[#This Row],[Ngày hạch toán]])</f>
        <v>45877</v>
      </c>
      <c r="T3137" s="8">
        <v>30</v>
      </c>
      <c r="U3137" s="7">
        <f>IF(Table1[[#This Row],[Ngày tính CN]]="","",S3137+T3137)</f>
        <v>45907</v>
      </c>
      <c r="V3137" s="71">
        <f ca="1">IF(Table1[[#This Row],[Hạn thanh toán]]="","",IF((U3137-NOW())&lt;0,0,(U3137-NOW())))</f>
        <v>0</v>
      </c>
      <c r="W3137" s="278"/>
      <c r="X3137" s="278" t="str">
        <f ca="1">IF(OR($U3137="",$R3137=0),"",IF((U$4-NOW())&lt;0,-($U3137-NOW()),0))</f>
        <v/>
      </c>
      <c r="Y3137" s="3" t="str">
        <f>IF(R3137=0,"Đã thanh toán",IF(X3137="","",IF(X3137&lt;=0,"Chưa đến hạn thanh toán",IF(X3137&lt;=30,"Nợ quá hạn 30 ngày",IF(X3137&lt;=60,"Nợ quá hạn từ 30 ngày đến 60 ngày",IF(X3137&lt;=90,"Nợ quá hạn từ 60 ngày đến 90 ngày",IF(X3137&lt;=120,"Nợ quá hạn từ 90 ngày đến 120 ngày","Nợ quá hạn hơn 120 ngày có khả năng mất thanh toán")))))))</f>
        <v>Đã thanh toán</v>
      </c>
      <c r="Z3137" s="250">
        <f>Table1[[#This Row],[Hạn thanh toán]]</f>
        <v>45907</v>
      </c>
      <c r="AA3137" s="250">
        <f>Table1[[#This Row],[Ngày Thanh toán]]</f>
        <v>45925</v>
      </c>
      <c r="AD3137" s="3" t="str">
        <f>IF(Table1[[#This Row],[Mã khách hàng]]="","",VLOOKUP($A3137,Ma_KH!$A:$Q,Ma_KH!O$1,0))</f>
        <v>BRG - FUJIMART</v>
      </c>
      <c r="AE3137" s="3" t="str">
        <f>IF(Table1[[#This Row],[Mã khách hàng]]="","",VLOOKUP($A3137,Ma_KH!$A:$Q,Ma_KH!P$1,0))</f>
        <v>CÔNG TY TNHH BÁN LẺ FUJIMART VIỆT NAM</v>
      </c>
      <c r="AF3137" s="3" t="str">
        <f>VLOOKUP(A3137,Ma_KH!A:Q,Ma_KH!J$1,0)</f>
        <v>Vũ Anh Tuấn</v>
      </c>
    </row>
    <row r="3138" spans="1:32">
      <c r="A3138" s="242" t="s">
        <v>184</v>
      </c>
      <c r="B3138" s="242" t="s">
        <v>5155</v>
      </c>
      <c r="C3138" s="90">
        <v>45877</v>
      </c>
      <c r="D3138" s="91" t="s">
        <v>19985</v>
      </c>
      <c r="E3138" s="318">
        <v>45877</v>
      </c>
      <c r="F3138" s="242" t="s">
        <v>20945</v>
      </c>
      <c r="G3138" s="242" t="s">
        <v>5188</v>
      </c>
      <c r="H3138" s="241">
        <v>1444490</v>
      </c>
      <c r="I3138" s="241">
        <v>0</v>
      </c>
      <c r="J3138" s="241">
        <v>115559</v>
      </c>
      <c r="K3138" s="241">
        <v>1560049</v>
      </c>
      <c r="L3138" s="8" t="s">
        <v>24</v>
      </c>
      <c r="M3138" s="21">
        <v>45925</v>
      </c>
      <c r="O3138" s="278">
        <f>IF(Table1[[#This Row],[Phân loại]]="Tồn đầu kỳ",Table1[[#This Row],[Tổng giá trị]],0)</f>
        <v>0</v>
      </c>
      <c r="P3138" s="8">
        <f>IF(Table1[[#This Row],[Số còn phải thu ĐK]]&lt;&gt;0,0,IF(Table1[[#This Row],[Phân loại]]="Bán hàng",Table1[[#This Row],[Tổng giá trị]],-Table1[[#This Row],[Tổng giá trị]]))</f>
        <v>1560049</v>
      </c>
      <c r="Q3138" s="278">
        <f>IF(M3138&lt;&gt;"",IF(O3138&lt;&gt;0,O3138,P3138),0)</f>
        <v>1560049</v>
      </c>
      <c r="R3138" s="8">
        <f>Table1[[#This Row],[Số còn phải thu ĐK]]+Table1[[#This Row],[Giá Trị HD sau CK]]-Table1[[#This Row],[Số tiền đã thu]]</f>
        <v>0</v>
      </c>
      <c r="S3138" s="7">
        <f>IF(Table1[[#This Row],[Ngày hóa đơn]]&lt;&gt;"",Table1[[#This Row],[Ngày hóa đơn]],Table1[[#This Row],[Ngày hạch toán]])</f>
        <v>45877</v>
      </c>
      <c r="T3138" s="8">
        <v>30</v>
      </c>
      <c r="U3138" s="7">
        <f>IF(Table1[[#This Row],[Ngày tính CN]]="","",S3138+T3138)</f>
        <v>45907</v>
      </c>
      <c r="V3138" s="71">
        <f ca="1">IF(Table1[[#This Row],[Hạn thanh toán]]="","",IF((U3138-NOW())&lt;0,0,(U3138-NOW())))</f>
        <v>0</v>
      </c>
      <c r="W3138" s="278"/>
      <c r="X3138" s="278" t="str">
        <f ca="1">IF(OR($U3138="",$R3138=0),"",IF((U$4-NOW())&lt;0,-($U3138-NOW()),0))</f>
        <v/>
      </c>
      <c r="Y3138" s="3" t="str">
        <f>IF(R3138=0,"Đã thanh toán",IF(X3138="","",IF(X3138&lt;=0,"Chưa đến hạn thanh toán",IF(X3138&lt;=30,"Nợ quá hạn 30 ngày",IF(X3138&lt;=60,"Nợ quá hạn từ 30 ngày đến 60 ngày",IF(X3138&lt;=90,"Nợ quá hạn từ 60 ngày đến 90 ngày",IF(X3138&lt;=120,"Nợ quá hạn từ 90 ngày đến 120 ngày","Nợ quá hạn hơn 120 ngày có khả năng mất thanh toán")))))))</f>
        <v>Đã thanh toán</v>
      </c>
      <c r="Z3138" s="250">
        <f>Table1[[#This Row],[Hạn thanh toán]]</f>
        <v>45907</v>
      </c>
      <c r="AA3138" s="250">
        <f>Table1[[#This Row],[Ngày Thanh toán]]</f>
        <v>45925</v>
      </c>
      <c r="AD3138" s="3" t="str">
        <f>IF(Table1[[#This Row],[Mã khách hàng]]="","",VLOOKUP($A3138,Ma_KH!$A:$Q,Ma_KH!O$1,0))</f>
        <v>BRG - FUJIMART</v>
      </c>
      <c r="AE3138" s="3" t="str">
        <f>IF(Table1[[#This Row],[Mã khách hàng]]="","",VLOOKUP($A3138,Ma_KH!$A:$Q,Ma_KH!P$1,0))</f>
        <v>CÔNG TY TNHH BÁN LẺ FUJIMART VIỆT NAM</v>
      </c>
      <c r="AF3138" s="3" t="str">
        <f>VLOOKUP(A3138,Ma_KH!A:Q,Ma_KH!J$1,0)</f>
        <v>Vũ Anh Tuấn</v>
      </c>
    </row>
    <row r="3139" spans="1:32">
      <c r="A3139" s="242" t="s">
        <v>184</v>
      </c>
      <c r="B3139" s="242" t="s">
        <v>5155</v>
      </c>
      <c r="C3139" s="90">
        <v>45877</v>
      </c>
      <c r="D3139" s="91" t="s">
        <v>19986</v>
      </c>
      <c r="E3139" s="318">
        <v>45877</v>
      </c>
      <c r="F3139" s="242" t="s">
        <v>20946</v>
      </c>
      <c r="G3139" s="242" t="s">
        <v>5228</v>
      </c>
      <c r="H3139" s="241">
        <v>1333185</v>
      </c>
      <c r="I3139" s="241">
        <v>0</v>
      </c>
      <c r="J3139" s="241">
        <v>106655</v>
      </c>
      <c r="K3139" s="241">
        <v>1439840</v>
      </c>
      <c r="L3139" s="8" t="s">
        <v>24</v>
      </c>
      <c r="M3139" s="21">
        <v>45925</v>
      </c>
      <c r="O3139" s="278">
        <f>IF(Table1[[#This Row],[Phân loại]]="Tồn đầu kỳ",Table1[[#This Row],[Tổng giá trị]],0)</f>
        <v>0</v>
      </c>
      <c r="P3139" s="8">
        <f>IF(Table1[[#This Row],[Số còn phải thu ĐK]]&lt;&gt;0,0,IF(Table1[[#This Row],[Phân loại]]="Bán hàng",Table1[[#This Row],[Tổng giá trị]],-Table1[[#This Row],[Tổng giá trị]]))</f>
        <v>1439840</v>
      </c>
      <c r="Q3139" s="278">
        <f>IF(M3139&lt;&gt;"",IF(O3139&lt;&gt;0,O3139,P3139),0)</f>
        <v>1439840</v>
      </c>
      <c r="R3139" s="8">
        <f>Table1[[#This Row],[Số còn phải thu ĐK]]+Table1[[#This Row],[Giá Trị HD sau CK]]-Table1[[#This Row],[Số tiền đã thu]]</f>
        <v>0</v>
      </c>
      <c r="S3139" s="7">
        <f>IF(Table1[[#This Row],[Ngày hóa đơn]]&lt;&gt;"",Table1[[#This Row],[Ngày hóa đơn]],Table1[[#This Row],[Ngày hạch toán]])</f>
        <v>45877</v>
      </c>
      <c r="T3139" s="8">
        <v>30</v>
      </c>
      <c r="U3139" s="7">
        <f>IF(Table1[[#This Row],[Ngày tính CN]]="","",S3139+T3139)</f>
        <v>45907</v>
      </c>
      <c r="V3139" s="71">
        <f ca="1">IF(Table1[[#This Row],[Hạn thanh toán]]="","",IF((U3139-NOW())&lt;0,0,(U3139-NOW())))</f>
        <v>0</v>
      </c>
      <c r="W3139" s="278"/>
      <c r="X3139" s="278" t="str">
        <f ca="1">IF(OR($U3139="",$R3139=0),"",IF((U$4-NOW())&lt;0,-($U3139-NOW()),0))</f>
        <v/>
      </c>
      <c r="Y3139" s="3" t="str">
        <f>IF(R3139=0,"Đã thanh toán",IF(X3139="","",IF(X3139&lt;=0,"Chưa đến hạn thanh toán",IF(X3139&lt;=30,"Nợ quá hạn 30 ngày",IF(X3139&lt;=60,"Nợ quá hạn từ 30 ngày đến 60 ngày",IF(X3139&lt;=90,"Nợ quá hạn từ 60 ngày đến 90 ngày",IF(X3139&lt;=120,"Nợ quá hạn từ 90 ngày đến 120 ngày","Nợ quá hạn hơn 120 ngày có khả năng mất thanh toán")))))))</f>
        <v>Đã thanh toán</v>
      </c>
      <c r="Z3139" s="250">
        <f>Table1[[#This Row],[Hạn thanh toán]]</f>
        <v>45907</v>
      </c>
      <c r="AA3139" s="250">
        <f>Table1[[#This Row],[Ngày Thanh toán]]</f>
        <v>45925</v>
      </c>
      <c r="AD3139" s="3" t="str">
        <f>IF(Table1[[#This Row],[Mã khách hàng]]="","",VLOOKUP($A3139,Ma_KH!$A:$Q,Ma_KH!O$1,0))</f>
        <v>BRG - FUJIMART</v>
      </c>
      <c r="AE3139" s="3" t="str">
        <f>IF(Table1[[#This Row],[Mã khách hàng]]="","",VLOOKUP($A3139,Ma_KH!$A:$Q,Ma_KH!P$1,0))</f>
        <v>CÔNG TY TNHH BÁN LẺ FUJIMART VIỆT NAM</v>
      </c>
      <c r="AF3139" s="3" t="str">
        <f>VLOOKUP(A3139,Ma_KH!A:Q,Ma_KH!J$1,0)</f>
        <v>Vũ Anh Tuấn</v>
      </c>
    </row>
    <row r="3140" spans="1:32">
      <c r="A3140" s="242" t="s">
        <v>184</v>
      </c>
      <c r="B3140" s="242" t="s">
        <v>5155</v>
      </c>
      <c r="C3140" s="90">
        <v>45878</v>
      </c>
      <c r="D3140" s="91" t="s">
        <v>19987</v>
      </c>
      <c r="E3140" s="318">
        <v>45878</v>
      </c>
      <c r="F3140" s="242" t="s">
        <v>20947</v>
      </c>
      <c r="G3140" s="242" t="s">
        <v>5207</v>
      </c>
      <c r="H3140" s="241">
        <v>1463480</v>
      </c>
      <c r="I3140" s="241">
        <v>0</v>
      </c>
      <c r="J3140" s="241">
        <v>117078</v>
      </c>
      <c r="K3140" s="241">
        <v>1580558</v>
      </c>
      <c r="L3140" s="8" t="s">
        <v>24</v>
      </c>
      <c r="M3140" s="21">
        <v>45925</v>
      </c>
      <c r="O3140" s="278">
        <f>IF(Table1[[#This Row],[Phân loại]]="Tồn đầu kỳ",Table1[[#This Row],[Tổng giá trị]],0)</f>
        <v>0</v>
      </c>
      <c r="P3140" s="8">
        <f>IF(Table1[[#This Row],[Số còn phải thu ĐK]]&lt;&gt;0,0,IF(Table1[[#This Row],[Phân loại]]="Bán hàng",Table1[[#This Row],[Tổng giá trị]],-Table1[[#This Row],[Tổng giá trị]]))</f>
        <v>1580558</v>
      </c>
      <c r="Q3140" s="278">
        <f>IF(M3140&lt;&gt;"",IF(O3140&lt;&gt;0,O3140,P3140),0)</f>
        <v>1580558</v>
      </c>
      <c r="R3140" s="8">
        <f>Table1[[#This Row],[Số còn phải thu ĐK]]+Table1[[#This Row],[Giá Trị HD sau CK]]-Table1[[#This Row],[Số tiền đã thu]]</f>
        <v>0</v>
      </c>
      <c r="S3140" s="7">
        <f>IF(Table1[[#This Row],[Ngày hóa đơn]]&lt;&gt;"",Table1[[#This Row],[Ngày hóa đơn]],Table1[[#This Row],[Ngày hạch toán]])</f>
        <v>45878</v>
      </c>
      <c r="T3140" s="8">
        <v>30</v>
      </c>
      <c r="U3140" s="7">
        <f>IF(Table1[[#This Row],[Ngày tính CN]]="","",S3140+T3140)</f>
        <v>45908</v>
      </c>
      <c r="V3140" s="71">
        <f ca="1">IF(Table1[[#This Row],[Hạn thanh toán]]="","",IF((U3140-NOW())&lt;0,0,(U3140-NOW())))</f>
        <v>0</v>
      </c>
      <c r="W3140" s="278"/>
      <c r="X3140" s="278" t="str">
        <f ca="1">IF(OR($U3140="",$R3140=0),"",IF((U$4-NOW())&lt;0,-($U3140-NOW()),0))</f>
        <v/>
      </c>
      <c r="Y3140" s="3" t="str">
        <f>IF(R3140=0,"Đã thanh toán",IF(X3140="","",IF(X3140&lt;=0,"Chưa đến hạn thanh toán",IF(X3140&lt;=30,"Nợ quá hạn 30 ngày",IF(X3140&lt;=60,"Nợ quá hạn từ 30 ngày đến 60 ngày",IF(X3140&lt;=90,"Nợ quá hạn từ 60 ngày đến 90 ngày",IF(X3140&lt;=120,"Nợ quá hạn từ 90 ngày đến 120 ngày","Nợ quá hạn hơn 120 ngày có khả năng mất thanh toán")))))))</f>
        <v>Đã thanh toán</v>
      </c>
      <c r="Z3140" s="250">
        <f>Table1[[#This Row],[Hạn thanh toán]]</f>
        <v>45908</v>
      </c>
      <c r="AA3140" s="250">
        <f>Table1[[#This Row],[Ngày Thanh toán]]</f>
        <v>45925</v>
      </c>
      <c r="AD3140" s="3" t="str">
        <f>IF(Table1[[#This Row],[Mã khách hàng]]="","",VLOOKUP($A3140,Ma_KH!$A:$Q,Ma_KH!O$1,0))</f>
        <v>BRG - FUJIMART</v>
      </c>
      <c r="AE3140" s="3" t="str">
        <f>IF(Table1[[#This Row],[Mã khách hàng]]="","",VLOOKUP($A3140,Ma_KH!$A:$Q,Ma_KH!P$1,0))</f>
        <v>CÔNG TY TNHH BÁN LẺ FUJIMART VIỆT NAM</v>
      </c>
      <c r="AF3140" s="3" t="str">
        <f>VLOOKUP(A3140,Ma_KH!A:Q,Ma_KH!J$1,0)</f>
        <v>Vũ Anh Tuấn</v>
      </c>
    </row>
    <row r="3141" spans="1:32">
      <c r="A3141" s="242" t="s">
        <v>184</v>
      </c>
      <c r="B3141" s="242" t="s">
        <v>5155</v>
      </c>
      <c r="C3141" s="90">
        <v>45878</v>
      </c>
      <c r="D3141" s="91" t="s">
        <v>19988</v>
      </c>
      <c r="E3141" s="318">
        <v>45878</v>
      </c>
      <c r="F3141" s="242" t="s">
        <v>20948</v>
      </c>
      <c r="G3141" s="242" t="s">
        <v>21324</v>
      </c>
      <c r="H3141" s="241">
        <v>5257444</v>
      </c>
      <c r="I3141" s="241">
        <v>525745</v>
      </c>
      <c r="J3141" s="241">
        <v>378536</v>
      </c>
      <c r="K3141" s="241">
        <v>5110235</v>
      </c>
      <c r="L3141" s="8" t="s">
        <v>24</v>
      </c>
      <c r="M3141" s="21">
        <v>45925</v>
      </c>
      <c r="O3141" s="278">
        <f>IF(Table1[[#This Row],[Phân loại]]="Tồn đầu kỳ",Table1[[#This Row],[Tổng giá trị]],0)</f>
        <v>0</v>
      </c>
      <c r="P3141" s="8">
        <f>IF(Table1[[#This Row],[Số còn phải thu ĐK]]&lt;&gt;0,0,IF(Table1[[#This Row],[Phân loại]]="Bán hàng",Table1[[#This Row],[Tổng giá trị]],-Table1[[#This Row],[Tổng giá trị]]))</f>
        <v>5110235</v>
      </c>
      <c r="Q3141" s="278">
        <f>IF(M3141&lt;&gt;"",IF(O3141&lt;&gt;0,O3141,P3141),0)</f>
        <v>5110235</v>
      </c>
      <c r="R3141" s="8">
        <f>Table1[[#This Row],[Số còn phải thu ĐK]]+Table1[[#This Row],[Giá Trị HD sau CK]]-Table1[[#This Row],[Số tiền đã thu]]</f>
        <v>0</v>
      </c>
      <c r="S3141" s="7">
        <f>IF(Table1[[#This Row],[Ngày hóa đơn]]&lt;&gt;"",Table1[[#This Row],[Ngày hóa đơn]],Table1[[#This Row],[Ngày hạch toán]])</f>
        <v>45878</v>
      </c>
      <c r="T3141" s="8">
        <v>30</v>
      </c>
      <c r="U3141" s="7">
        <f>IF(Table1[[#This Row],[Ngày tính CN]]="","",S3141+T3141)</f>
        <v>45908</v>
      </c>
      <c r="V3141" s="71">
        <f ca="1">IF(Table1[[#This Row],[Hạn thanh toán]]="","",IF((U3141-NOW())&lt;0,0,(U3141-NOW())))</f>
        <v>0</v>
      </c>
      <c r="W3141" s="278"/>
      <c r="X3141" s="278" t="str">
        <f ca="1">IF(OR($U3141="",$R3141=0),"",IF((U$4-NOW())&lt;0,-($U3141-NOW()),0))</f>
        <v/>
      </c>
      <c r="Y3141" s="3" t="str">
        <f>IF(R3141=0,"Đã thanh toán",IF(X3141="","",IF(X3141&lt;=0,"Chưa đến hạn thanh toán",IF(X3141&lt;=30,"Nợ quá hạn 30 ngày",IF(X3141&lt;=60,"Nợ quá hạn từ 30 ngày đến 60 ngày",IF(X3141&lt;=90,"Nợ quá hạn từ 60 ngày đến 90 ngày",IF(X3141&lt;=120,"Nợ quá hạn từ 90 ngày đến 120 ngày","Nợ quá hạn hơn 120 ngày có khả năng mất thanh toán")))))))</f>
        <v>Đã thanh toán</v>
      </c>
      <c r="Z3141" s="250">
        <f>Table1[[#This Row],[Hạn thanh toán]]</f>
        <v>45908</v>
      </c>
      <c r="AA3141" s="250">
        <f>Table1[[#This Row],[Ngày Thanh toán]]</f>
        <v>45925</v>
      </c>
      <c r="AD3141" s="3" t="str">
        <f>IF(Table1[[#This Row],[Mã khách hàng]]="","",VLOOKUP($A3141,Ma_KH!$A:$Q,Ma_KH!O$1,0))</f>
        <v>BRG - FUJIMART</v>
      </c>
      <c r="AE3141" s="3" t="str">
        <f>IF(Table1[[#This Row],[Mã khách hàng]]="","",VLOOKUP($A3141,Ma_KH!$A:$Q,Ma_KH!P$1,0))</f>
        <v>CÔNG TY TNHH BÁN LẺ FUJIMART VIỆT NAM</v>
      </c>
      <c r="AF3141" s="3" t="str">
        <f>VLOOKUP(A3141,Ma_KH!A:Q,Ma_KH!J$1,0)</f>
        <v>Vũ Anh Tuấn</v>
      </c>
    </row>
    <row r="3142" spans="1:32">
      <c r="A3142" s="242" t="s">
        <v>184</v>
      </c>
      <c r="B3142" s="242" t="s">
        <v>5155</v>
      </c>
      <c r="C3142" s="88">
        <v>45880</v>
      </c>
      <c r="D3142" s="89" t="s">
        <v>19989</v>
      </c>
      <c r="E3142" s="318">
        <v>45880</v>
      </c>
      <c r="F3142" s="242" t="s">
        <v>20949</v>
      </c>
      <c r="G3142" s="242" t="s">
        <v>5168</v>
      </c>
      <c r="H3142" s="241">
        <v>2043311</v>
      </c>
      <c r="I3142" s="241">
        <v>0</v>
      </c>
      <c r="J3142" s="241">
        <v>163465</v>
      </c>
      <c r="K3142" s="241">
        <v>2206776</v>
      </c>
      <c r="L3142" s="8" t="s">
        <v>24</v>
      </c>
      <c r="M3142" s="21">
        <v>45925</v>
      </c>
      <c r="O3142" s="278">
        <f>IF(Table1[[#This Row],[Phân loại]]="Tồn đầu kỳ",Table1[[#This Row],[Tổng giá trị]],0)</f>
        <v>0</v>
      </c>
      <c r="P3142" s="8">
        <f>IF(Table1[[#This Row],[Số còn phải thu ĐK]]&lt;&gt;0,0,IF(Table1[[#This Row],[Phân loại]]="Bán hàng",Table1[[#This Row],[Tổng giá trị]],-Table1[[#This Row],[Tổng giá trị]]))</f>
        <v>2206776</v>
      </c>
      <c r="Q3142" s="278">
        <f t="shared" ref="Q3142:Q3146" si="679">IF(M3142&lt;&gt;"",IF(O3142&lt;&gt;0,O3142,P3142),0)</f>
        <v>2206776</v>
      </c>
      <c r="R3142" s="8">
        <f>Table1[[#This Row],[Số còn phải thu ĐK]]+Table1[[#This Row],[Giá Trị HD sau CK]]-Table1[[#This Row],[Số tiền đã thu]]</f>
        <v>0</v>
      </c>
      <c r="S3142" s="7">
        <f>IF(Table1[[#This Row],[Ngày hóa đơn]]&lt;&gt;"",Table1[[#This Row],[Ngày hóa đơn]],Table1[[#This Row],[Ngày hạch toán]])</f>
        <v>45880</v>
      </c>
      <c r="T3142" s="8">
        <v>30</v>
      </c>
      <c r="U3142" s="7">
        <f>IF(Table1[[#This Row],[Ngày tính CN]]="","",S3142+T3142)</f>
        <v>45910</v>
      </c>
      <c r="V3142" s="71">
        <f ca="1">IF(Table1[[#This Row],[Hạn thanh toán]]="","",IF((U3142-NOW())&lt;0,0,(U3142-NOW())))</f>
        <v>0</v>
      </c>
      <c r="W3142" s="278"/>
      <c r="X3142" s="278" t="str">
        <f t="shared" ref="X3142:X3146" ca="1" si="680">IF(OR($U3142="",$R3142=0),"",IF((U$4-NOW())&lt;0,-($U3142-NOW()),0))</f>
        <v/>
      </c>
      <c r="Y3142" s="3" t="str">
        <f t="shared" ref="Y3142:Y3146" si="681">IF(R3142=0,"Đã thanh toán",IF(X3142="","",IF(X3142&lt;=0,"Chưa đến hạn thanh toán",IF(X3142&lt;=30,"Nợ quá hạn 30 ngày",IF(X3142&lt;=60,"Nợ quá hạn từ 30 ngày đến 60 ngày",IF(X3142&lt;=90,"Nợ quá hạn từ 60 ngày đến 90 ngày",IF(X3142&lt;=120,"Nợ quá hạn từ 90 ngày đến 120 ngày","Nợ quá hạn hơn 120 ngày có khả năng mất thanh toán")))))))</f>
        <v>Đã thanh toán</v>
      </c>
      <c r="Z3142" s="250">
        <f>Table1[[#This Row],[Hạn thanh toán]]</f>
        <v>45910</v>
      </c>
      <c r="AA3142" s="250">
        <f>Table1[[#This Row],[Ngày Thanh toán]]</f>
        <v>45925</v>
      </c>
      <c r="AD3142" s="3" t="str">
        <f>IF(Table1[[#This Row],[Mã khách hàng]]="","",VLOOKUP($A3142,Ma_KH!$A:$Q,Ma_KH!O$1,0))</f>
        <v>BRG - FUJIMART</v>
      </c>
      <c r="AE3142" s="3" t="str">
        <f>IF(Table1[[#This Row],[Mã khách hàng]]="","",VLOOKUP($A3142,Ma_KH!$A:$Q,Ma_KH!P$1,0))</f>
        <v>CÔNG TY TNHH BÁN LẺ FUJIMART VIỆT NAM</v>
      </c>
      <c r="AF3142" s="3" t="str">
        <f>VLOOKUP(A3142,Ma_KH!A:Q,Ma_KH!J$1,0)</f>
        <v>Vũ Anh Tuấn</v>
      </c>
    </row>
    <row r="3143" spans="1:32">
      <c r="A3143" s="242" t="s">
        <v>184</v>
      </c>
      <c r="B3143" s="242" t="s">
        <v>5155</v>
      </c>
      <c r="C3143" s="88">
        <v>45880</v>
      </c>
      <c r="D3143" s="89" t="s">
        <v>19990</v>
      </c>
      <c r="E3143" s="318">
        <v>45880</v>
      </c>
      <c r="F3143" s="242" t="s">
        <v>20950</v>
      </c>
      <c r="G3143" s="242" t="s">
        <v>5218</v>
      </c>
      <c r="H3143" s="241">
        <v>1585180</v>
      </c>
      <c r="I3143" s="241">
        <v>0</v>
      </c>
      <c r="J3143" s="241">
        <v>126814</v>
      </c>
      <c r="K3143" s="241">
        <v>1711994</v>
      </c>
      <c r="L3143" s="8" t="s">
        <v>24</v>
      </c>
      <c r="M3143" s="21">
        <v>45925</v>
      </c>
      <c r="O3143" s="278">
        <f>IF(Table1[[#This Row],[Phân loại]]="Tồn đầu kỳ",Table1[[#This Row],[Tổng giá trị]],0)</f>
        <v>0</v>
      </c>
      <c r="P3143" s="8">
        <f>IF(Table1[[#This Row],[Số còn phải thu ĐK]]&lt;&gt;0,0,IF(Table1[[#This Row],[Phân loại]]="Bán hàng",Table1[[#This Row],[Tổng giá trị]],-Table1[[#This Row],[Tổng giá trị]]))</f>
        <v>1711994</v>
      </c>
      <c r="Q3143" s="278">
        <f t="shared" si="679"/>
        <v>1711994</v>
      </c>
      <c r="R3143" s="8">
        <f>Table1[[#This Row],[Số còn phải thu ĐK]]+Table1[[#This Row],[Giá Trị HD sau CK]]-Table1[[#This Row],[Số tiền đã thu]]</f>
        <v>0</v>
      </c>
      <c r="S3143" s="7">
        <f>IF(Table1[[#This Row],[Ngày hóa đơn]]&lt;&gt;"",Table1[[#This Row],[Ngày hóa đơn]],Table1[[#This Row],[Ngày hạch toán]])</f>
        <v>45880</v>
      </c>
      <c r="T3143" s="8">
        <v>30</v>
      </c>
      <c r="U3143" s="7">
        <f>IF(Table1[[#This Row],[Ngày tính CN]]="","",S3143+T3143)</f>
        <v>45910</v>
      </c>
      <c r="V3143" s="71">
        <f ca="1">IF(Table1[[#This Row],[Hạn thanh toán]]="","",IF((U3143-NOW())&lt;0,0,(U3143-NOW())))</f>
        <v>0</v>
      </c>
      <c r="W3143" s="278"/>
      <c r="X3143" s="278" t="str">
        <f t="shared" ca="1" si="680"/>
        <v/>
      </c>
      <c r="Y3143" s="3" t="str">
        <f t="shared" si="681"/>
        <v>Đã thanh toán</v>
      </c>
      <c r="Z3143" s="250">
        <f>Table1[[#This Row],[Hạn thanh toán]]</f>
        <v>45910</v>
      </c>
      <c r="AA3143" s="250">
        <f>Table1[[#This Row],[Ngày Thanh toán]]</f>
        <v>45925</v>
      </c>
      <c r="AD3143" s="3" t="str">
        <f>IF(Table1[[#This Row],[Mã khách hàng]]="","",VLOOKUP($A3143,Ma_KH!$A:$Q,Ma_KH!O$1,0))</f>
        <v>BRG - FUJIMART</v>
      </c>
      <c r="AE3143" s="3" t="str">
        <f>IF(Table1[[#This Row],[Mã khách hàng]]="","",VLOOKUP($A3143,Ma_KH!$A:$Q,Ma_KH!P$1,0))</f>
        <v>CÔNG TY TNHH BÁN LẺ FUJIMART VIỆT NAM</v>
      </c>
      <c r="AF3143" s="3" t="str">
        <f>VLOOKUP(A3143,Ma_KH!A:Q,Ma_KH!J$1,0)</f>
        <v>Vũ Anh Tuấn</v>
      </c>
    </row>
    <row r="3144" spans="1:32">
      <c r="A3144" s="242" t="s">
        <v>184</v>
      </c>
      <c r="B3144" s="242" t="s">
        <v>5155</v>
      </c>
      <c r="C3144" s="88">
        <v>45880</v>
      </c>
      <c r="D3144" s="89" t="s">
        <v>19991</v>
      </c>
      <c r="E3144" s="318">
        <v>45880</v>
      </c>
      <c r="F3144" s="242" t="s">
        <v>20951</v>
      </c>
      <c r="G3144" s="242" t="s">
        <v>5165</v>
      </c>
      <c r="H3144" s="241">
        <v>1034562</v>
      </c>
      <c r="I3144" s="241">
        <v>0</v>
      </c>
      <c r="J3144" s="241">
        <v>82765</v>
      </c>
      <c r="K3144" s="241">
        <v>1117327</v>
      </c>
      <c r="L3144" s="8" t="s">
        <v>24</v>
      </c>
      <c r="M3144" s="21">
        <v>45925</v>
      </c>
      <c r="O3144" s="278">
        <f>IF(Table1[[#This Row],[Phân loại]]="Tồn đầu kỳ",Table1[[#This Row],[Tổng giá trị]],0)</f>
        <v>0</v>
      </c>
      <c r="P3144" s="8">
        <f>IF(Table1[[#This Row],[Số còn phải thu ĐK]]&lt;&gt;0,0,IF(Table1[[#This Row],[Phân loại]]="Bán hàng",Table1[[#This Row],[Tổng giá trị]],-Table1[[#This Row],[Tổng giá trị]]))</f>
        <v>1117327</v>
      </c>
      <c r="Q3144" s="278">
        <f t="shared" si="679"/>
        <v>1117327</v>
      </c>
      <c r="R3144" s="8">
        <f>Table1[[#This Row],[Số còn phải thu ĐK]]+Table1[[#This Row],[Giá Trị HD sau CK]]-Table1[[#This Row],[Số tiền đã thu]]</f>
        <v>0</v>
      </c>
      <c r="S3144" s="7">
        <f>IF(Table1[[#This Row],[Ngày hóa đơn]]&lt;&gt;"",Table1[[#This Row],[Ngày hóa đơn]],Table1[[#This Row],[Ngày hạch toán]])</f>
        <v>45880</v>
      </c>
      <c r="T3144" s="8">
        <v>30</v>
      </c>
      <c r="U3144" s="7">
        <f>IF(Table1[[#This Row],[Ngày tính CN]]="","",S3144+T3144)</f>
        <v>45910</v>
      </c>
      <c r="V3144" s="71">
        <f ca="1">IF(Table1[[#This Row],[Hạn thanh toán]]="","",IF((U3144-NOW())&lt;0,0,(U3144-NOW())))</f>
        <v>0</v>
      </c>
      <c r="W3144" s="278"/>
      <c r="X3144" s="278" t="str">
        <f t="shared" ca="1" si="680"/>
        <v/>
      </c>
      <c r="Y3144" s="3" t="str">
        <f t="shared" si="681"/>
        <v>Đã thanh toán</v>
      </c>
      <c r="Z3144" s="250">
        <f>Table1[[#This Row],[Hạn thanh toán]]</f>
        <v>45910</v>
      </c>
      <c r="AA3144" s="250">
        <f>Table1[[#This Row],[Ngày Thanh toán]]</f>
        <v>45925</v>
      </c>
      <c r="AD3144" s="3" t="str">
        <f>IF(Table1[[#This Row],[Mã khách hàng]]="","",VLOOKUP($A3144,Ma_KH!$A:$Q,Ma_KH!O$1,0))</f>
        <v>BRG - FUJIMART</v>
      </c>
      <c r="AE3144" s="3" t="str">
        <f>IF(Table1[[#This Row],[Mã khách hàng]]="","",VLOOKUP($A3144,Ma_KH!$A:$Q,Ma_KH!P$1,0))</f>
        <v>CÔNG TY TNHH BÁN LẺ FUJIMART VIỆT NAM</v>
      </c>
      <c r="AF3144" s="3" t="str">
        <f>VLOOKUP(A3144,Ma_KH!A:Q,Ma_KH!J$1,0)</f>
        <v>Vũ Anh Tuấn</v>
      </c>
    </row>
    <row r="3145" spans="1:32">
      <c r="A3145" s="242" t="s">
        <v>184</v>
      </c>
      <c r="B3145" s="242" t="s">
        <v>5155</v>
      </c>
      <c r="C3145" s="88">
        <v>45880</v>
      </c>
      <c r="D3145" s="89" t="s">
        <v>19992</v>
      </c>
      <c r="E3145" s="318">
        <v>45880</v>
      </c>
      <c r="F3145" s="242" t="s">
        <v>20952</v>
      </c>
      <c r="G3145" s="242" t="s">
        <v>5223</v>
      </c>
      <c r="H3145" s="241">
        <v>1566017</v>
      </c>
      <c r="I3145" s="241">
        <v>0</v>
      </c>
      <c r="J3145" s="241">
        <v>125281</v>
      </c>
      <c r="K3145" s="241">
        <v>1691298</v>
      </c>
      <c r="L3145" s="8" t="s">
        <v>24</v>
      </c>
      <c r="M3145" s="21">
        <v>45925</v>
      </c>
      <c r="O3145" s="278">
        <f>IF(Table1[[#This Row],[Phân loại]]="Tồn đầu kỳ",Table1[[#This Row],[Tổng giá trị]],0)</f>
        <v>0</v>
      </c>
      <c r="P3145" s="8">
        <f>IF(Table1[[#This Row],[Số còn phải thu ĐK]]&lt;&gt;0,0,IF(Table1[[#This Row],[Phân loại]]="Bán hàng",Table1[[#This Row],[Tổng giá trị]],-Table1[[#This Row],[Tổng giá trị]]))</f>
        <v>1691298</v>
      </c>
      <c r="Q3145" s="278">
        <f t="shared" si="679"/>
        <v>1691298</v>
      </c>
      <c r="R3145" s="8">
        <f>Table1[[#This Row],[Số còn phải thu ĐK]]+Table1[[#This Row],[Giá Trị HD sau CK]]-Table1[[#This Row],[Số tiền đã thu]]</f>
        <v>0</v>
      </c>
      <c r="S3145" s="7">
        <f>IF(Table1[[#This Row],[Ngày hóa đơn]]&lt;&gt;"",Table1[[#This Row],[Ngày hóa đơn]],Table1[[#This Row],[Ngày hạch toán]])</f>
        <v>45880</v>
      </c>
      <c r="T3145" s="8">
        <v>30</v>
      </c>
      <c r="U3145" s="7">
        <f>IF(Table1[[#This Row],[Ngày tính CN]]="","",S3145+T3145)</f>
        <v>45910</v>
      </c>
      <c r="V3145" s="71">
        <f ca="1">IF(Table1[[#This Row],[Hạn thanh toán]]="","",IF((U3145-NOW())&lt;0,0,(U3145-NOW())))</f>
        <v>0</v>
      </c>
      <c r="W3145" s="278"/>
      <c r="X3145" s="278" t="str">
        <f t="shared" ca="1" si="680"/>
        <v/>
      </c>
      <c r="Y3145" s="3" t="str">
        <f t="shared" si="681"/>
        <v>Đã thanh toán</v>
      </c>
      <c r="Z3145" s="250">
        <f>Table1[[#This Row],[Hạn thanh toán]]</f>
        <v>45910</v>
      </c>
      <c r="AA3145" s="250">
        <f>Table1[[#This Row],[Ngày Thanh toán]]</f>
        <v>45925</v>
      </c>
      <c r="AD3145" s="3" t="str">
        <f>IF(Table1[[#This Row],[Mã khách hàng]]="","",VLOOKUP($A3145,Ma_KH!$A:$Q,Ma_KH!O$1,0))</f>
        <v>BRG - FUJIMART</v>
      </c>
      <c r="AE3145" s="3" t="str">
        <f>IF(Table1[[#This Row],[Mã khách hàng]]="","",VLOOKUP($A3145,Ma_KH!$A:$Q,Ma_KH!P$1,0))</f>
        <v>CÔNG TY TNHH BÁN LẺ FUJIMART VIỆT NAM</v>
      </c>
      <c r="AF3145" s="3" t="str">
        <f>VLOOKUP(A3145,Ma_KH!A:Q,Ma_KH!J$1,0)</f>
        <v>Vũ Anh Tuấn</v>
      </c>
    </row>
    <row r="3146" spans="1:32">
      <c r="A3146" s="242" t="s">
        <v>184</v>
      </c>
      <c r="B3146" s="242" t="s">
        <v>5155</v>
      </c>
      <c r="C3146" s="90">
        <v>45880</v>
      </c>
      <c r="D3146" s="91" t="s">
        <v>19993</v>
      </c>
      <c r="E3146" s="318">
        <v>45880</v>
      </c>
      <c r="F3146" s="242" t="s">
        <v>20953</v>
      </c>
      <c r="G3146" s="242" t="s">
        <v>5228</v>
      </c>
      <c r="H3146" s="241">
        <v>2513890</v>
      </c>
      <c r="I3146" s="241">
        <v>0</v>
      </c>
      <c r="J3146" s="241">
        <v>201111</v>
      </c>
      <c r="K3146" s="241">
        <v>2715001</v>
      </c>
      <c r="L3146" s="8" t="s">
        <v>24</v>
      </c>
      <c r="M3146" s="21">
        <v>45925</v>
      </c>
      <c r="O3146" s="278">
        <f>IF(Table1[[#This Row],[Phân loại]]="Tồn đầu kỳ",Table1[[#This Row],[Tổng giá trị]],0)</f>
        <v>0</v>
      </c>
      <c r="P3146" s="8">
        <f>IF(Table1[[#This Row],[Số còn phải thu ĐK]]&lt;&gt;0,0,IF(Table1[[#This Row],[Phân loại]]="Bán hàng",Table1[[#This Row],[Tổng giá trị]],-Table1[[#This Row],[Tổng giá trị]]))</f>
        <v>2715001</v>
      </c>
      <c r="Q3146" s="278">
        <f t="shared" si="679"/>
        <v>2715001</v>
      </c>
      <c r="R3146" s="8">
        <f>Table1[[#This Row],[Số còn phải thu ĐK]]+Table1[[#This Row],[Giá Trị HD sau CK]]-Table1[[#This Row],[Số tiền đã thu]]</f>
        <v>0</v>
      </c>
      <c r="S3146" s="7">
        <f>IF(Table1[[#This Row],[Ngày hóa đơn]]&lt;&gt;"",Table1[[#This Row],[Ngày hóa đơn]],Table1[[#This Row],[Ngày hạch toán]])</f>
        <v>45880</v>
      </c>
      <c r="T3146" s="8">
        <v>30</v>
      </c>
      <c r="U3146" s="7">
        <f>IF(Table1[[#This Row],[Ngày tính CN]]="","",S3146+T3146)</f>
        <v>45910</v>
      </c>
      <c r="V3146" s="71">
        <f ca="1">IF(Table1[[#This Row],[Hạn thanh toán]]="","",IF((U3146-NOW())&lt;0,0,(U3146-NOW())))</f>
        <v>0</v>
      </c>
      <c r="W3146" s="278"/>
      <c r="X3146" s="278" t="str">
        <f t="shared" ca="1" si="680"/>
        <v/>
      </c>
      <c r="Y3146" s="3" t="str">
        <f t="shared" si="681"/>
        <v>Đã thanh toán</v>
      </c>
      <c r="Z3146" s="250">
        <f>Table1[[#This Row],[Hạn thanh toán]]</f>
        <v>45910</v>
      </c>
      <c r="AA3146" s="250">
        <f>Table1[[#This Row],[Ngày Thanh toán]]</f>
        <v>45925</v>
      </c>
      <c r="AD3146" s="3" t="str">
        <f>IF(Table1[[#This Row],[Mã khách hàng]]="","",VLOOKUP($A3146,Ma_KH!$A:$Q,Ma_KH!O$1,0))</f>
        <v>BRG - FUJIMART</v>
      </c>
      <c r="AE3146" s="3" t="str">
        <f>IF(Table1[[#This Row],[Mã khách hàng]]="","",VLOOKUP($A3146,Ma_KH!$A:$Q,Ma_KH!P$1,0))</f>
        <v>CÔNG TY TNHH BÁN LẺ FUJIMART VIỆT NAM</v>
      </c>
      <c r="AF3146" s="3" t="str">
        <f>VLOOKUP(A3146,Ma_KH!A:Q,Ma_KH!J$1,0)</f>
        <v>Vũ Anh Tuấn</v>
      </c>
    </row>
    <row r="3147" spans="1:32">
      <c r="A3147" s="242" t="s">
        <v>184</v>
      </c>
      <c r="B3147" s="242" t="s">
        <v>5155</v>
      </c>
      <c r="C3147" s="88">
        <v>45880</v>
      </c>
      <c r="D3147" s="89" t="s">
        <v>19994</v>
      </c>
      <c r="E3147" s="318">
        <v>45880</v>
      </c>
      <c r="F3147" s="242" t="s">
        <v>20954</v>
      </c>
      <c r="G3147" s="242" t="s">
        <v>5339</v>
      </c>
      <c r="H3147" s="241">
        <v>348795</v>
      </c>
      <c r="I3147" s="241">
        <v>0</v>
      </c>
      <c r="J3147" s="241">
        <v>27904</v>
      </c>
      <c r="K3147" s="241">
        <v>376699</v>
      </c>
      <c r="L3147" s="8" t="s">
        <v>24</v>
      </c>
      <c r="M3147" s="21">
        <v>45925</v>
      </c>
      <c r="O3147" s="278">
        <f>IF(Table1[[#This Row],[Phân loại]]="Tồn đầu kỳ",Table1[[#This Row],[Tổng giá trị]],0)</f>
        <v>0</v>
      </c>
      <c r="P3147" s="8">
        <f>IF(Table1[[#This Row],[Số còn phải thu ĐK]]&lt;&gt;0,0,IF(Table1[[#This Row],[Phân loại]]="Bán hàng",Table1[[#This Row],[Tổng giá trị]],-Table1[[#This Row],[Tổng giá trị]]))</f>
        <v>376699</v>
      </c>
      <c r="Q3147" s="278">
        <f t="shared" ref="Q3147:Q3150" si="682">IF(M3147&lt;&gt;"",IF(O3147&lt;&gt;0,O3147,P3147),0)</f>
        <v>376699</v>
      </c>
      <c r="R3147" s="8">
        <f>Table1[[#This Row],[Số còn phải thu ĐK]]+Table1[[#This Row],[Giá Trị HD sau CK]]-Table1[[#This Row],[Số tiền đã thu]]</f>
        <v>0</v>
      </c>
      <c r="S3147" s="7">
        <f>IF(Table1[[#This Row],[Ngày hóa đơn]]&lt;&gt;"",Table1[[#This Row],[Ngày hóa đơn]],Table1[[#This Row],[Ngày hạch toán]])</f>
        <v>45880</v>
      </c>
      <c r="T3147" s="8">
        <v>30</v>
      </c>
      <c r="U3147" s="7">
        <f>IF(Table1[[#This Row],[Ngày tính CN]]="","",S3147+T3147)</f>
        <v>45910</v>
      </c>
      <c r="V3147" s="71">
        <f ca="1">IF(Table1[[#This Row],[Hạn thanh toán]]="","",IF((U3147-NOW())&lt;0,0,(U3147-NOW())))</f>
        <v>0</v>
      </c>
      <c r="W3147" s="278"/>
      <c r="X3147" s="278" t="str">
        <f t="shared" ref="X3147:X3150" ca="1" si="683">IF(OR($U3147="",$R3147=0),"",IF((U$4-NOW())&lt;0,-($U3147-NOW()),0))</f>
        <v/>
      </c>
      <c r="Y3147" s="3" t="str">
        <f t="shared" ref="Y3147:Y3150" si="684">IF(R3147=0,"Đã thanh toán",IF(X3147="","",IF(X3147&lt;=0,"Chưa đến hạn thanh toán",IF(X3147&lt;=30,"Nợ quá hạn 30 ngày",IF(X3147&lt;=60,"Nợ quá hạn từ 30 ngày đến 60 ngày",IF(X3147&lt;=90,"Nợ quá hạn từ 60 ngày đến 90 ngày",IF(X3147&lt;=120,"Nợ quá hạn từ 90 ngày đến 120 ngày","Nợ quá hạn hơn 120 ngày có khả năng mất thanh toán")))))))</f>
        <v>Đã thanh toán</v>
      </c>
      <c r="Z3147" s="250">
        <f>Table1[[#This Row],[Hạn thanh toán]]</f>
        <v>45910</v>
      </c>
      <c r="AA3147" s="250">
        <f>Table1[[#This Row],[Ngày Thanh toán]]</f>
        <v>45925</v>
      </c>
      <c r="AD3147" s="3" t="str">
        <f>IF(Table1[[#This Row],[Mã khách hàng]]="","",VLOOKUP($A3147,Ma_KH!$A:$Q,Ma_KH!O$1,0))</f>
        <v>BRG - FUJIMART</v>
      </c>
      <c r="AE3147" s="3" t="str">
        <f>IF(Table1[[#This Row],[Mã khách hàng]]="","",VLOOKUP($A3147,Ma_KH!$A:$Q,Ma_KH!P$1,0))</f>
        <v>CÔNG TY TNHH BÁN LẺ FUJIMART VIỆT NAM</v>
      </c>
      <c r="AF3147" s="3" t="str">
        <f>VLOOKUP(A3147,Ma_KH!A:Q,Ma_KH!J$1,0)</f>
        <v>Vũ Anh Tuấn</v>
      </c>
    </row>
    <row r="3148" spans="1:32">
      <c r="A3148" s="242" t="s">
        <v>184</v>
      </c>
      <c r="B3148" s="242" t="s">
        <v>5155</v>
      </c>
      <c r="C3148" s="88">
        <v>45880</v>
      </c>
      <c r="D3148" s="89" t="s">
        <v>19995</v>
      </c>
      <c r="E3148" s="318">
        <v>45880</v>
      </c>
      <c r="F3148" s="242" t="s">
        <v>20955</v>
      </c>
      <c r="G3148" s="242" t="s">
        <v>5210</v>
      </c>
      <c r="H3148" s="241">
        <v>2110100</v>
      </c>
      <c r="I3148" s="241">
        <v>0</v>
      </c>
      <c r="J3148" s="241">
        <v>168808</v>
      </c>
      <c r="K3148" s="241">
        <v>2278908</v>
      </c>
      <c r="L3148" s="8" t="s">
        <v>24</v>
      </c>
      <c r="M3148" s="21">
        <v>45925</v>
      </c>
      <c r="O3148" s="278">
        <f>IF(Table1[[#This Row],[Phân loại]]="Tồn đầu kỳ",Table1[[#This Row],[Tổng giá trị]],0)</f>
        <v>0</v>
      </c>
      <c r="P3148" s="8">
        <f>IF(Table1[[#This Row],[Số còn phải thu ĐK]]&lt;&gt;0,0,IF(Table1[[#This Row],[Phân loại]]="Bán hàng",Table1[[#This Row],[Tổng giá trị]],-Table1[[#This Row],[Tổng giá trị]]))</f>
        <v>2278908</v>
      </c>
      <c r="Q3148" s="278">
        <f t="shared" si="682"/>
        <v>2278908</v>
      </c>
      <c r="R3148" s="8">
        <f>Table1[[#This Row],[Số còn phải thu ĐK]]+Table1[[#This Row],[Giá Trị HD sau CK]]-Table1[[#This Row],[Số tiền đã thu]]</f>
        <v>0</v>
      </c>
      <c r="S3148" s="7">
        <f>IF(Table1[[#This Row],[Ngày hóa đơn]]&lt;&gt;"",Table1[[#This Row],[Ngày hóa đơn]],Table1[[#This Row],[Ngày hạch toán]])</f>
        <v>45880</v>
      </c>
      <c r="T3148" s="8">
        <v>30</v>
      </c>
      <c r="U3148" s="7">
        <f>IF(Table1[[#This Row],[Ngày tính CN]]="","",S3148+T3148)</f>
        <v>45910</v>
      </c>
      <c r="V3148" s="71">
        <f ca="1">IF(Table1[[#This Row],[Hạn thanh toán]]="","",IF((U3148-NOW())&lt;0,0,(U3148-NOW())))</f>
        <v>0</v>
      </c>
      <c r="W3148" s="278"/>
      <c r="X3148" s="278" t="str">
        <f t="shared" ca="1" si="683"/>
        <v/>
      </c>
      <c r="Y3148" s="3" t="str">
        <f t="shared" si="684"/>
        <v>Đã thanh toán</v>
      </c>
      <c r="Z3148" s="250">
        <f>Table1[[#This Row],[Hạn thanh toán]]</f>
        <v>45910</v>
      </c>
      <c r="AA3148" s="250">
        <f>Table1[[#This Row],[Ngày Thanh toán]]</f>
        <v>45925</v>
      </c>
      <c r="AD3148" s="3" t="str">
        <f>IF(Table1[[#This Row],[Mã khách hàng]]="","",VLOOKUP($A3148,Ma_KH!$A:$Q,Ma_KH!O$1,0))</f>
        <v>BRG - FUJIMART</v>
      </c>
      <c r="AE3148" s="3" t="str">
        <f>IF(Table1[[#This Row],[Mã khách hàng]]="","",VLOOKUP($A3148,Ma_KH!$A:$Q,Ma_KH!P$1,0))</f>
        <v>CÔNG TY TNHH BÁN LẺ FUJIMART VIỆT NAM</v>
      </c>
      <c r="AF3148" s="3" t="str">
        <f>VLOOKUP(A3148,Ma_KH!A:Q,Ma_KH!J$1,0)</f>
        <v>Vũ Anh Tuấn</v>
      </c>
    </row>
    <row r="3149" spans="1:32">
      <c r="A3149" s="242" t="s">
        <v>184</v>
      </c>
      <c r="B3149" s="242" t="s">
        <v>5155</v>
      </c>
      <c r="C3149" s="88">
        <v>45880</v>
      </c>
      <c r="D3149" s="89" t="s">
        <v>19996</v>
      </c>
      <c r="E3149" s="318">
        <v>45880</v>
      </c>
      <c r="F3149" s="242" t="s">
        <v>20956</v>
      </c>
      <c r="G3149" s="242" t="s">
        <v>5215</v>
      </c>
      <c r="H3149" s="241">
        <v>736802</v>
      </c>
      <c r="I3149" s="241">
        <v>0</v>
      </c>
      <c r="J3149" s="241">
        <v>58944</v>
      </c>
      <c r="K3149" s="241">
        <v>795746</v>
      </c>
      <c r="L3149" s="8" t="s">
        <v>24</v>
      </c>
      <c r="M3149" s="21">
        <v>45925</v>
      </c>
      <c r="O3149" s="278">
        <f>IF(Table1[[#This Row],[Phân loại]]="Tồn đầu kỳ",Table1[[#This Row],[Tổng giá trị]],0)</f>
        <v>0</v>
      </c>
      <c r="P3149" s="8">
        <f>IF(Table1[[#This Row],[Số còn phải thu ĐK]]&lt;&gt;0,0,IF(Table1[[#This Row],[Phân loại]]="Bán hàng",Table1[[#This Row],[Tổng giá trị]],-Table1[[#This Row],[Tổng giá trị]]))</f>
        <v>795746</v>
      </c>
      <c r="Q3149" s="278">
        <f t="shared" si="682"/>
        <v>795746</v>
      </c>
      <c r="R3149" s="8">
        <f>Table1[[#This Row],[Số còn phải thu ĐK]]+Table1[[#This Row],[Giá Trị HD sau CK]]-Table1[[#This Row],[Số tiền đã thu]]</f>
        <v>0</v>
      </c>
      <c r="S3149" s="7">
        <f>IF(Table1[[#This Row],[Ngày hóa đơn]]&lt;&gt;"",Table1[[#This Row],[Ngày hóa đơn]],Table1[[#This Row],[Ngày hạch toán]])</f>
        <v>45880</v>
      </c>
      <c r="T3149" s="8">
        <v>30</v>
      </c>
      <c r="U3149" s="7">
        <f>IF(Table1[[#This Row],[Ngày tính CN]]="","",S3149+T3149)</f>
        <v>45910</v>
      </c>
      <c r="V3149" s="71">
        <f ca="1">IF(Table1[[#This Row],[Hạn thanh toán]]="","",IF((U3149-NOW())&lt;0,0,(U3149-NOW())))</f>
        <v>0</v>
      </c>
      <c r="W3149" s="278"/>
      <c r="X3149" s="278" t="str">
        <f t="shared" ca="1" si="683"/>
        <v/>
      </c>
      <c r="Y3149" s="3" t="str">
        <f t="shared" si="684"/>
        <v>Đã thanh toán</v>
      </c>
      <c r="Z3149" s="250">
        <f>Table1[[#This Row],[Hạn thanh toán]]</f>
        <v>45910</v>
      </c>
      <c r="AA3149" s="250">
        <f>Table1[[#This Row],[Ngày Thanh toán]]</f>
        <v>45925</v>
      </c>
      <c r="AD3149" s="3" t="str">
        <f>IF(Table1[[#This Row],[Mã khách hàng]]="","",VLOOKUP($A3149,Ma_KH!$A:$Q,Ma_KH!O$1,0))</f>
        <v>BRG - FUJIMART</v>
      </c>
      <c r="AE3149" s="3" t="str">
        <f>IF(Table1[[#This Row],[Mã khách hàng]]="","",VLOOKUP($A3149,Ma_KH!$A:$Q,Ma_KH!P$1,0))</f>
        <v>CÔNG TY TNHH BÁN LẺ FUJIMART VIỆT NAM</v>
      </c>
      <c r="AF3149" s="3" t="str">
        <f>VLOOKUP(A3149,Ma_KH!A:Q,Ma_KH!J$1,0)</f>
        <v>Vũ Anh Tuấn</v>
      </c>
    </row>
    <row r="3150" spans="1:32">
      <c r="A3150" s="242" t="s">
        <v>184</v>
      </c>
      <c r="B3150" s="242" t="s">
        <v>5155</v>
      </c>
      <c r="C3150" s="90">
        <v>45880</v>
      </c>
      <c r="D3150" s="91" t="s">
        <v>19997</v>
      </c>
      <c r="E3150" s="318">
        <v>45880</v>
      </c>
      <c r="F3150" s="242" t="s">
        <v>20957</v>
      </c>
      <c r="G3150" s="242" t="s">
        <v>5266</v>
      </c>
      <c r="H3150" s="241">
        <v>1157214</v>
      </c>
      <c r="I3150" s="241">
        <v>0</v>
      </c>
      <c r="J3150" s="241">
        <v>92577</v>
      </c>
      <c r="K3150" s="241">
        <v>1249791</v>
      </c>
      <c r="L3150" s="8" t="s">
        <v>24</v>
      </c>
      <c r="M3150" s="21">
        <v>45925</v>
      </c>
      <c r="O3150" s="278">
        <f>IF(Table1[[#This Row],[Phân loại]]="Tồn đầu kỳ",Table1[[#This Row],[Tổng giá trị]],0)</f>
        <v>0</v>
      </c>
      <c r="P3150" s="8">
        <f>IF(Table1[[#This Row],[Số còn phải thu ĐK]]&lt;&gt;0,0,IF(Table1[[#This Row],[Phân loại]]="Bán hàng",Table1[[#This Row],[Tổng giá trị]],-Table1[[#This Row],[Tổng giá trị]]))</f>
        <v>1249791</v>
      </c>
      <c r="Q3150" s="278">
        <f t="shared" si="682"/>
        <v>1249791</v>
      </c>
      <c r="R3150" s="8">
        <f>Table1[[#This Row],[Số còn phải thu ĐK]]+Table1[[#This Row],[Giá Trị HD sau CK]]-Table1[[#This Row],[Số tiền đã thu]]</f>
        <v>0</v>
      </c>
      <c r="S3150" s="7">
        <f>IF(Table1[[#This Row],[Ngày hóa đơn]]&lt;&gt;"",Table1[[#This Row],[Ngày hóa đơn]],Table1[[#This Row],[Ngày hạch toán]])</f>
        <v>45880</v>
      </c>
      <c r="T3150" s="8">
        <v>30</v>
      </c>
      <c r="U3150" s="7">
        <f>IF(Table1[[#This Row],[Ngày tính CN]]="","",S3150+T3150)</f>
        <v>45910</v>
      </c>
      <c r="V3150" s="71">
        <f ca="1">IF(Table1[[#This Row],[Hạn thanh toán]]="","",IF((U3150-NOW())&lt;0,0,(U3150-NOW())))</f>
        <v>0</v>
      </c>
      <c r="W3150" s="278"/>
      <c r="X3150" s="278" t="str">
        <f t="shared" ca="1" si="683"/>
        <v/>
      </c>
      <c r="Y3150" s="3" t="str">
        <f t="shared" si="684"/>
        <v>Đã thanh toán</v>
      </c>
      <c r="Z3150" s="250">
        <f>Table1[[#This Row],[Hạn thanh toán]]</f>
        <v>45910</v>
      </c>
      <c r="AA3150" s="250">
        <f>Table1[[#This Row],[Ngày Thanh toán]]</f>
        <v>45925</v>
      </c>
      <c r="AD3150" s="3" t="str">
        <f>IF(Table1[[#This Row],[Mã khách hàng]]="","",VLOOKUP($A3150,Ma_KH!$A:$Q,Ma_KH!O$1,0))</f>
        <v>BRG - FUJIMART</v>
      </c>
      <c r="AE3150" s="3" t="str">
        <f>IF(Table1[[#This Row],[Mã khách hàng]]="","",VLOOKUP($A3150,Ma_KH!$A:$Q,Ma_KH!P$1,0))</f>
        <v>CÔNG TY TNHH BÁN LẺ FUJIMART VIỆT NAM</v>
      </c>
      <c r="AF3150" s="3" t="str">
        <f>VLOOKUP(A3150,Ma_KH!A:Q,Ma_KH!J$1,0)</f>
        <v>Vũ Anh Tuấn</v>
      </c>
    </row>
    <row r="3151" spans="1:32">
      <c r="A3151" s="242" t="s">
        <v>184</v>
      </c>
      <c r="B3151" s="242" t="s">
        <v>5155</v>
      </c>
      <c r="C3151" s="90">
        <v>45881</v>
      </c>
      <c r="D3151" s="91" t="s">
        <v>19998</v>
      </c>
      <c r="E3151" s="318">
        <v>45881</v>
      </c>
      <c r="F3151" s="242" t="s">
        <v>20958</v>
      </c>
      <c r="G3151" s="242" t="s">
        <v>5179</v>
      </c>
      <c r="H3151" s="241">
        <v>2620295</v>
      </c>
      <c r="I3151" s="241">
        <v>0</v>
      </c>
      <c r="J3151" s="241">
        <v>209624</v>
      </c>
      <c r="K3151" s="241">
        <v>2829919</v>
      </c>
      <c r="L3151" s="8" t="s">
        <v>24</v>
      </c>
      <c r="M3151" s="21">
        <v>45925</v>
      </c>
      <c r="O3151" s="278">
        <f>IF(Table1[[#This Row],[Phân loại]]="Tồn đầu kỳ",Table1[[#This Row],[Tổng giá trị]],0)</f>
        <v>0</v>
      </c>
      <c r="P3151" s="8">
        <f>IF(Table1[[#This Row],[Số còn phải thu ĐK]]&lt;&gt;0,0,IF(Table1[[#This Row],[Phân loại]]="Bán hàng",Table1[[#This Row],[Tổng giá trị]],-Table1[[#This Row],[Tổng giá trị]]))</f>
        <v>2829919</v>
      </c>
      <c r="Q3151" s="278">
        <f t="shared" ref="Q3151:Q3156" si="685">IF(M3151&lt;&gt;"",IF(O3151&lt;&gt;0,O3151,P3151),0)</f>
        <v>2829919</v>
      </c>
      <c r="R3151" s="8">
        <f>Table1[[#This Row],[Số còn phải thu ĐK]]+Table1[[#This Row],[Giá Trị HD sau CK]]-Table1[[#This Row],[Số tiền đã thu]]</f>
        <v>0</v>
      </c>
      <c r="S3151" s="7">
        <f>IF(Table1[[#This Row],[Ngày hóa đơn]]&lt;&gt;"",Table1[[#This Row],[Ngày hóa đơn]],Table1[[#This Row],[Ngày hạch toán]])</f>
        <v>45881</v>
      </c>
      <c r="T3151" s="8">
        <v>30</v>
      </c>
      <c r="U3151" s="7">
        <f>IF(Table1[[#This Row],[Ngày tính CN]]="","",S3151+T3151)</f>
        <v>45911</v>
      </c>
      <c r="V3151" s="71">
        <f ca="1">IF(Table1[[#This Row],[Hạn thanh toán]]="","",IF((U3151-NOW())&lt;0,0,(U3151-NOW())))</f>
        <v>0</v>
      </c>
      <c r="W3151" s="278"/>
      <c r="X3151" s="278" t="str">
        <f t="shared" ref="X3151:X3156" ca="1" si="686">IF(OR($U3151="",$R3151=0),"",IF((U$4-NOW())&lt;0,-($U3151-NOW()),0))</f>
        <v/>
      </c>
      <c r="Y3151" s="3" t="str">
        <f t="shared" ref="Y3151:Y3156" si="687">IF(R3151=0,"Đã thanh toán",IF(X3151="","",IF(X3151&lt;=0,"Chưa đến hạn thanh toán",IF(X3151&lt;=30,"Nợ quá hạn 30 ngày",IF(X3151&lt;=60,"Nợ quá hạn từ 30 ngày đến 60 ngày",IF(X3151&lt;=90,"Nợ quá hạn từ 60 ngày đến 90 ngày",IF(X3151&lt;=120,"Nợ quá hạn từ 90 ngày đến 120 ngày","Nợ quá hạn hơn 120 ngày có khả năng mất thanh toán")))))))</f>
        <v>Đã thanh toán</v>
      </c>
      <c r="Z3151" s="250">
        <f>Table1[[#This Row],[Hạn thanh toán]]</f>
        <v>45911</v>
      </c>
      <c r="AA3151" s="250">
        <f>Table1[[#This Row],[Ngày Thanh toán]]</f>
        <v>45925</v>
      </c>
      <c r="AD3151" s="3" t="str">
        <f>IF(Table1[[#This Row],[Mã khách hàng]]="","",VLOOKUP($A3151,Ma_KH!$A:$Q,Ma_KH!O$1,0))</f>
        <v>BRG - FUJIMART</v>
      </c>
      <c r="AE3151" s="3" t="str">
        <f>IF(Table1[[#This Row],[Mã khách hàng]]="","",VLOOKUP($A3151,Ma_KH!$A:$Q,Ma_KH!P$1,0))</f>
        <v>CÔNG TY TNHH BÁN LẺ FUJIMART VIỆT NAM</v>
      </c>
      <c r="AF3151" s="3" t="str">
        <f>VLOOKUP(A3151,Ma_KH!A:Q,Ma_KH!J$1,0)</f>
        <v>Vũ Anh Tuấn</v>
      </c>
    </row>
    <row r="3152" spans="1:32">
      <c r="A3152" s="242" t="s">
        <v>184</v>
      </c>
      <c r="B3152" s="242" t="s">
        <v>5155</v>
      </c>
      <c r="C3152" s="90">
        <v>45881</v>
      </c>
      <c r="D3152" s="91" t="s">
        <v>19999</v>
      </c>
      <c r="E3152" s="318">
        <v>45881</v>
      </c>
      <c r="F3152" s="242" t="s">
        <v>20959</v>
      </c>
      <c r="G3152" s="242" t="s">
        <v>5326</v>
      </c>
      <c r="H3152" s="241">
        <v>1356215</v>
      </c>
      <c r="I3152" s="241">
        <v>0</v>
      </c>
      <c r="J3152" s="241">
        <v>108497</v>
      </c>
      <c r="K3152" s="241">
        <v>1464712</v>
      </c>
      <c r="L3152" s="8" t="s">
        <v>24</v>
      </c>
      <c r="M3152" s="21">
        <v>45925</v>
      </c>
      <c r="O3152" s="278">
        <f>IF(Table1[[#This Row],[Phân loại]]="Tồn đầu kỳ",Table1[[#This Row],[Tổng giá trị]],0)</f>
        <v>0</v>
      </c>
      <c r="P3152" s="8">
        <f>IF(Table1[[#This Row],[Số còn phải thu ĐK]]&lt;&gt;0,0,IF(Table1[[#This Row],[Phân loại]]="Bán hàng",Table1[[#This Row],[Tổng giá trị]],-Table1[[#This Row],[Tổng giá trị]]))</f>
        <v>1464712</v>
      </c>
      <c r="Q3152" s="278">
        <f t="shared" si="685"/>
        <v>1464712</v>
      </c>
      <c r="R3152" s="8">
        <f>Table1[[#This Row],[Số còn phải thu ĐK]]+Table1[[#This Row],[Giá Trị HD sau CK]]-Table1[[#This Row],[Số tiền đã thu]]</f>
        <v>0</v>
      </c>
      <c r="S3152" s="7">
        <f>IF(Table1[[#This Row],[Ngày hóa đơn]]&lt;&gt;"",Table1[[#This Row],[Ngày hóa đơn]],Table1[[#This Row],[Ngày hạch toán]])</f>
        <v>45881</v>
      </c>
      <c r="T3152" s="8">
        <v>30</v>
      </c>
      <c r="U3152" s="7">
        <f>IF(Table1[[#This Row],[Ngày tính CN]]="","",S3152+T3152)</f>
        <v>45911</v>
      </c>
      <c r="V3152" s="71">
        <f ca="1">IF(Table1[[#This Row],[Hạn thanh toán]]="","",IF((U3152-NOW())&lt;0,0,(U3152-NOW())))</f>
        <v>0</v>
      </c>
      <c r="W3152" s="278"/>
      <c r="X3152" s="278" t="str">
        <f t="shared" ca="1" si="686"/>
        <v/>
      </c>
      <c r="Y3152" s="3" t="str">
        <f t="shared" si="687"/>
        <v>Đã thanh toán</v>
      </c>
      <c r="Z3152" s="250">
        <f>Table1[[#This Row],[Hạn thanh toán]]</f>
        <v>45911</v>
      </c>
      <c r="AA3152" s="250">
        <f>Table1[[#This Row],[Ngày Thanh toán]]</f>
        <v>45925</v>
      </c>
      <c r="AD3152" s="3" t="str">
        <f>IF(Table1[[#This Row],[Mã khách hàng]]="","",VLOOKUP($A3152,Ma_KH!$A:$Q,Ma_KH!O$1,0))</f>
        <v>BRG - FUJIMART</v>
      </c>
      <c r="AE3152" s="3" t="str">
        <f>IF(Table1[[#This Row],[Mã khách hàng]]="","",VLOOKUP($A3152,Ma_KH!$A:$Q,Ma_KH!P$1,0))</f>
        <v>CÔNG TY TNHH BÁN LẺ FUJIMART VIỆT NAM</v>
      </c>
      <c r="AF3152" s="3" t="str">
        <f>VLOOKUP(A3152,Ma_KH!A:Q,Ma_KH!J$1,0)</f>
        <v>Vũ Anh Tuấn</v>
      </c>
    </row>
    <row r="3153" spans="1:32">
      <c r="A3153" s="242" t="s">
        <v>184</v>
      </c>
      <c r="B3153" s="242" t="s">
        <v>5155</v>
      </c>
      <c r="C3153" s="90">
        <v>45881</v>
      </c>
      <c r="D3153" s="91" t="s">
        <v>20000</v>
      </c>
      <c r="E3153" s="318">
        <v>45881</v>
      </c>
      <c r="F3153" s="242" t="s">
        <v>20960</v>
      </c>
      <c r="G3153" s="242" t="s">
        <v>5328</v>
      </c>
      <c r="H3153" s="241">
        <v>720018</v>
      </c>
      <c r="I3153" s="241">
        <v>0</v>
      </c>
      <c r="J3153" s="241">
        <v>57601</v>
      </c>
      <c r="K3153" s="241">
        <v>777619</v>
      </c>
      <c r="L3153" s="8" t="s">
        <v>24</v>
      </c>
      <c r="M3153" s="21">
        <v>45925</v>
      </c>
      <c r="O3153" s="278">
        <f>IF(Table1[[#This Row],[Phân loại]]="Tồn đầu kỳ",Table1[[#This Row],[Tổng giá trị]],0)</f>
        <v>0</v>
      </c>
      <c r="P3153" s="8">
        <f>IF(Table1[[#This Row],[Số còn phải thu ĐK]]&lt;&gt;0,0,IF(Table1[[#This Row],[Phân loại]]="Bán hàng",Table1[[#This Row],[Tổng giá trị]],-Table1[[#This Row],[Tổng giá trị]]))</f>
        <v>777619</v>
      </c>
      <c r="Q3153" s="278">
        <f t="shared" si="685"/>
        <v>777619</v>
      </c>
      <c r="R3153" s="8">
        <f>Table1[[#This Row],[Số còn phải thu ĐK]]+Table1[[#This Row],[Giá Trị HD sau CK]]-Table1[[#This Row],[Số tiền đã thu]]</f>
        <v>0</v>
      </c>
      <c r="S3153" s="7">
        <f>IF(Table1[[#This Row],[Ngày hóa đơn]]&lt;&gt;"",Table1[[#This Row],[Ngày hóa đơn]],Table1[[#This Row],[Ngày hạch toán]])</f>
        <v>45881</v>
      </c>
      <c r="T3153" s="8">
        <v>30</v>
      </c>
      <c r="U3153" s="7">
        <f>IF(Table1[[#This Row],[Ngày tính CN]]="","",S3153+T3153)</f>
        <v>45911</v>
      </c>
      <c r="V3153" s="71">
        <f ca="1">IF(Table1[[#This Row],[Hạn thanh toán]]="","",IF((U3153-NOW())&lt;0,0,(U3153-NOW())))</f>
        <v>0</v>
      </c>
      <c r="W3153" s="278"/>
      <c r="X3153" s="278" t="str">
        <f t="shared" ca="1" si="686"/>
        <v/>
      </c>
      <c r="Y3153" s="3" t="str">
        <f t="shared" si="687"/>
        <v>Đã thanh toán</v>
      </c>
      <c r="Z3153" s="250">
        <f>Table1[[#This Row],[Hạn thanh toán]]</f>
        <v>45911</v>
      </c>
      <c r="AA3153" s="250">
        <f>Table1[[#This Row],[Ngày Thanh toán]]</f>
        <v>45925</v>
      </c>
      <c r="AD3153" s="3" t="str">
        <f>IF(Table1[[#This Row],[Mã khách hàng]]="","",VLOOKUP($A3153,Ma_KH!$A:$Q,Ma_KH!O$1,0))</f>
        <v>BRG - FUJIMART</v>
      </c>
      <c r="AE3153" s="3" t="str">
        <f>IF(Table1[[#This Row],[Mã khách hàng]]="","",VLOOKUP($A3153,Ma_KH!$A:$Q,Ma_KH!P$1,0))</f>
        <v>CÔNG TY TNHH BÁN LẺ FUJIMART VIỆT NAM</v>
      </c>
      <c r="AF3153" s="3" t="str">
        <f>VLOOKUP(A3153,Ma_KH!A:Q,Ma_KH!J$1,0)</f>
        <v>Vũ Anh Tuấn</v>
      </c>
    </row>
    <row r="3154" spans="1:32">
      <c r="A3154" s="242" t="s">
        <v>184</v>
      </c>
      <c r="B3154" s="242" t="s">
        <v>5155</v>
      </c>
      <c r="C3154" s="90">
        <v>45882</v>
      </c>
      <c r="D3154" s="91" t="s">
        <v>20001</v>
      </c>
      <c r="E3154" s="318">
        <v>45882</v>
      </c>
      <c r="F3154" s="242" t="s">
        <v>20961</v>
      </c>
      <c r="G3154" s="242" t="s">
        <v>5350</v>
      </c>
      <c r="H3154" s="241">
        <v>768495</v>
      </c>
      <c r="I3154" s="241">
        <v>0</v>
      </c>
      <c r="J3154" s="241">
        <v>61480</v>
      </c>
      <c r="K3154" s="241">
        <v>829975</v>
      </c>
      <c r="L3154" s="8" t="s">
        <v>24</v>
      </c>
      <c r="M3154" s="21">
        <v>45925</v>
      </c>
      <c r="O3154" s="278">
        <f>IF(Table1[[#This Row],[Phân loại]]="Tồn đầu kỳ",Table1[[#This Row],[Tổng giá trị]],0)</f>
        <v>0</v>
      </c>
      <c r="P3154" s="8">
        <f>IF(Table1[[#This Row],[Số còn phải thu ĐK]]&lt;&gt;0,0,IF(Table1[[#This Row],[Phân loại]]="Bán hàng",Table1[[#This Row],[Tổng giá trị]],-Table1[[#This Row],[Tổng giá trị]]))</f>
        <v>829975</v>
      </c>
      <c r="Q3154" s="278">
        <f t="shared" si="685"/>
        <v>829975</v>
      </c>
      <c r="R3154" s="8">
        <f>Table1[[#This Row],[Số còn phải thu ĐK]]+Table1[[#This Row],[Giá Trị HD sau CK]]-Table1[[#This Row],[Số tiền đã thu]]</f>
        <v>0</v>
      </c>
      <c r="S3154" s="7">
        <f>IF(Table1[[#This Row],[Ngày hóa đơn]]&lt;&gt;"",Table1[[#This Row],[Ngày hóa đơn]],Table1[[#This Row],[Ngày hạch toán]])</f>
        <v>45882</v>
      </c>
      <c r="T3154" s="8">
        <v>30</v>
      </c>
      <c r="U3154" s="7">
        <f>IF(Table1[[#This Row],[Ngày tính CN]]="","",S3154+T3154)</f>
        <v>45912</v>
      </c>
      <c r="V3154" s="71">
        <f ca="1">IF(Table1[[#This Row],[Hạn thanh toán]]="","",IF((U3154-NOW())&lt;0,0,(U3154-NOW())))</f>
        <v>0</v>
      </c>
      <c r="W3154" s="278"/>
      <c r="X3154" s="278" t="str">
        <f t="shared" ca="1" si="686"/>
        <v/>
      </c>
      <c r="Y3154" s="3" t="str">
        <f t="shared" si="687"/>
        <v>Đã thanh toán</v>
      </c>
      <c r="Z3154" s="250">
        <f>Table1[[#This Row],[Hạn thanh toán]]</f>
        <v>45912</v>
      </c>
      <c r="AA3154" s="250">
        <f>Table1[[#This Row],[Ngày Thanh toán]]</f>
        <v>45925</v>
      </c>
      <c r="AD3154" s="3" t="str">
        <f>IF(Table1[[#This Row],[Mã khách hàng]]="","",VLOOKUP($A3154,Ma_KH!$A:$Q,Ma_KH!O$1,0))</f>
        <v>BRG - FUJIMART</v>
      </c>
      <c r="AE3154" s="3" t="str">
        <f>IF(Table1[[#This Row],[Mã khách hàng]]="","",VLOOKUP($A3154,Ma_KH!$A:$Q,Ma_KH!P$1,0))</f>
        <v>CÔNG TY TNHH BÁN LẺ FUJIMART VIỆT NAM</v>
      </c>
      <c r="AF3154" s="3" t="str">
        <f>VLOOKUP(A3154,Ma_KH!A:Q,Ma_KH!J$1,0)</f>
        <v>Vũ Anh Tuấn</v>
      </c>
    </row>
    <row r="3155" spans="1:32">
      <c r="A3155" s="242" t="s">
        <v>184</v>
      </c>
      <c r="B3155" s="242" t="s">
        <v>5155</v>
      </c>
      <c r="C3155" s="90">
        <v>45882</v>
      </c>
      <c r="D3155" s="91" t="s">
        <v>20002</v>
      </c>
      <c r="E3155" s="318">
        <v>45882</v>
      </c>
      <c r="F3155" s="242" t="s">
        <v>20962</v>
      </c>
      <c r="G3155" s="242" t="s">
        <v>5241</v>
      </c>
      <c r="H3155" s="241">
        <v>1074012</v>
      </c>
      <c r="I3155" s="241">
        <v>0</v>
      </c>
      <c r="J3155" s="241">
        <v>85921</v>
      </c>
      <c r="K3155" s="241">
        <v>1159933</v>
      </c>
      <c r="L3155" s="8" t="s">
        <v>24</v>
      </c>
      <c r="M3155" s="21">
        <v>45925</v>
      </c>
      <c r="O3155" s="278">
        <f>IF(Table1[[#This Row],[Phân loại]]="Tồn đầu kỳ",Table1[[#This Row],[Tổng giá trị]],0)</f>
        <v>0</v>
      </c>
      <c r="P3155" s="8">
        <f>IF(Table1[[#This Row],[Số còn phải thu ĐK]]&lt;&gt;0,0,IF(Table1[[#This Row],[Phân loại]]="Bán hàng",Table1[[#This Row],[Tổng giá trị]],-Table1[[#This Row],[Tổng giá trị]]))</f>
        <v>1159933</v>
      </c>
      <c r="Q3155" s="278">
        <f t="shared" si="685"/>
        <v>1159933</v>
      </c>
      <c r="R3155" s="8">
        <f>Table1[[#This Row],[Số còn phải thu ĐK]]+Table1[[#This Row],[Giá Trị HD sau CK]]-Table1[[#This Row],[Số tiền đã thu]]</f>
        <v>0</v>
      </c>
      <c r="S3155" s="7">
        <f>IF(Table1[[#This Row],[Ngày hóa đơn]]&lt;&gt;"",Table1[[#This Row],[Ngày hóa đơn]],Table1[[#This Row],[Ngày hạch toán]])</f>
        <v>45882</v>
      </c>
      <c r="T3155" s="8">
        <v>30</v>
      </c>
      <c r="U3155" s="7">
        <f>IF(Table1[[#This Row],[Ngày tính CN]]="","",S3155+T3155)</f>
        <v>45912</v>
      </c>
      <c r="V3155" s="71">
        <f ca="1">IF(Table1[[#This Row],[Hạn thanh toán]]="","",IF((U3155-NOW())&lt;0,0,(U3155-NOW())))</f>
        <v>0</v>
      </c>
      <c r="W3155" s="278"/>
      <c r="X3155" s="278" t="str">
        <f t="shared" ca="1" si="686"/>
        <v/>
      </c>
      <c r="Y3155" s="3" t="str">
        <f t="shared" si="687"/>
        <v>Đã thanh toán</v>
      </c>
      <c r="Z3155" s="250">
        <f>Table1[[#This Row],[Hạn thanh toán]]</f>
        <v>45912</v>
      </c>
      <c r="AA3155" s="250">
        <f>Table1[[#This Row],[Ngày Thanh toán]]</f>
        <v>45925</v>
      </c>
      <c r="AD3155" s="3" t="str">
        <f>IF(Table1[[#This Row],[Mã khách hàng]]="","",VLOOKUP($A3155,Ma_KH!$A:$Q,Ma_KH!O$1,0))</f>
        <v>BRG - FUJIMART</v>
      </c>
      <c r="AE3155" s="3" t="str">
        <f>IF(Table1[[#This Row],[Mã khách hàng]]="","",VLOOKUP($A3155,Ma_KH!$A:$Q,Ma_KH!P$1,0))</f>
        <v>CÔNG TY TNHH BÁN LẺ FUJIMART VIỆT NAM</v>
      </c>
      <c r="AF3155" s="3" t="str">
        <f>VLOOKUP(A3155,Ma_KH!A:Q,Ma_KH!J$1,0)</f>
        <v>Vũ Anh Tuấn</v>
      </c>
    </row>
    <row r="3156" spans="1:32">
      <c r="A3156" s="242" t="s">
        <v>184</v>
      </c>
      <c r="B3156" s="242" t="s">
        <v>5155</v>
      </c>
      <c r="C3156" s="90">
        <v>45883</v>
      </c>
      <c r="D3156" s="91" t="s">
        <v>20003</v>
      </c>
      <c r="E3156" s="318">
        <v>45883</v>
      </c>
      <c r="F3156" s="242" t="s">
        <v>20963</v>
      </c>
      <c r="G3156" s="242" t="s">
        <v>5345</v>
      </c>
      <c r="H3156" s="241">
        <v>1427838</v>
      </c>
      <c r="I3156" s="241">
        <v>0</v>
      </c>
      <c r="J3156" s="241">
        <v>114227</v>
      </c>
      <c r="K3156" s="241">
        <v>1542065</v>
      </c>
      <c r="L3156" s="8" t="s">
        <v>24</v>
      </c>
      <c r="M3156" s="21">
        <v>45925</v>
      </c>
      <c r="O3156" s="278">
        <f>IF(Table1[[#This Row],[Phân loại]]="Tồn đầu kỳ",Table1[[#This Row],[Tổng giá trị]],0)</f>
        <v>0</v>
      </c>
      <c r="P3156" s="8">
        <f>IF(Table1[[#This Row],[Số còn phải thu ĐK]]&lt;&gt;0,0,IF(Table1[[#This Row],[Phân loại]]="Bán hàng",Table1[[#This Row],[Tổng giá trị]],-Table1[[#This Row],[Tổng giá trị]]))</f>
        <v>1542065</v>
      </c>
      <c r="Q3156" s="278">
        <f t="shared" si="685"/>
        <v>1542065</v>
      </c>
      <c r="R3156" s="8">
        <f>Table1[[#This Row],[Số còn phải thu ĐK]]+Table1[[#This Row],[Giá Trị HD sau CK]]-Table1[[#This Row],[Số tiền đã thu]]</f>
        <v>0</v>
      </c>
      <c r="S3156" s="7">
        <f>IF(Table1[[#This Row],[Ngày hóa đơn]]&lt;&gt;"",Table1[[#This Row],[Ngày hóa đơn]],Table1[[#This Row],[Ngày hạch toán]])</f>
        <v>45883</v>
      </c>
      <c r="T3156" s="8">
        <v>30</v>
      </c>
      <c r="U3156" s="7">
        <f>IF(Table1[[#This Row],[Ngày tính CN]]="","",S3156+T3156)</f>
        <v>45913</v>
      </c>
      <c r="V3156" s="71">
        <f ca="1">IF(Table1[[#This Row],[Hạn thanh toán]]="","",IF((U3156-NOW())&lt;0,0,(U3156-NOW())))</f>
        <v>0</v>
      </c>
      <c r="W3156" s="278"/>
      <c r="X3156" s="278" t="str">
        <f t="shared" ca="1" si="686"/>
        <v/>
      </c>
      <c r="Y3156" s="3" t="str">
        <f t="shared" si="687"/>
        <v>Đã thanh toán</v>
      </c>
      <c r="Z3156" s="250">
        <f>Table1[[#This Row],[Hạn thanh toán]]</f>
        <v>45913</v>
      </c>
      <c r="AA3156" s="250">
        <f>Table1[[#This Row],[Ngày Thanh toán]]</f>
        <v>45925</v>
      </c>
      <c r="AD3156" s="3" t="str">
        <f>IF(Table1[[#This Row],[Mã khách hàng]]="","",VLOOKUP($A3156,Ma_KH!$A:$Q,Ma_KH!O$1,0))</f>
        <v>BRG - FUJIMART</v>
      </c>
      <c r="AE3156" s="3" t="str">
        <f>IF(Table1[[#This Row],[Mã khách hàng]]="","",VLOOKUP($A3156,Ma_KH!$A:$Q,Ma_KH!P$1,0))</f>
        <v>CÔNG TY TNHH BÁN LẺ FUJIMART VIỆT NAM</v>
      </c>
      <c r="AF3156" s="3" t="str">
        <f>VLOOKUP(A3156,Ma_KH!A:Q,Ma_KH!J$1,0)</f>
        <v>Vũ Anh Tuấn</v>
      </c>
    </row>
    <row r="3157" spans="1:32">
      <c r="A3157" s="242" t="s">
        <v>184</v>
      </c>
      <c r="B3157" s="242" t="s">
        <v>5155</v>
      </c>
      <c r="C3157" s="88">
        <v>45884</v>
      </c>
      <c r="D3157" s="89" t="s">
        <v>20004</v>
      </c>
      <c r="E3157" s="318">
        <v>45884</v>
      </c>
      <c r="F3157" s="242" t="s">
        <v>20964</v>
      </c>
      <c r="G3157" s="242" t="s">
        <v>5190</v>
      </c>
      <c r="H3157" s="241">
        <v>1406450</v>
      </c>
      <c r="I3157" s="241">
        <v>0</v>
      </c>
      <c r="J3157" s="241">
        <v>112516</v>
      </c>
      <c r="K3157" s="241">
        <v>1518966</v>
      </c>
      <c r="L3157" s="8" t="s">
        <v>24</v>
      </c>
      <c r="M3157" s="21">
        <v>45925</v>
      </c>
      <c r="O3157" s="278">
        <f>IF(Table1[[#This Row],[Phân loại]]="Tồn đầu kỳ",Table1[[#This Row],[Tổng giá trị]],0)</f>
        <v>0</v>
      </c>
      <c r="P3157" s="8">
        <f>IF(Table1[[#This Row],[Số còn phải thu ĐK]]&lt;&gt;0,0,IF(Table1[[#This Row],[Phân loại]]="Bán hàng",Table1[[#This Row],[Tổng giá trị]],-Table1[[#This Row],[Tổng giá trị]]))</f>
        <v>1518966</v>
      </c>
      <c r="Q3157" s="278">
        <f t="shared" ref="Q3157:Q3158" si="688">IF(M3157&lt;&gt;"",IF(O3157&lt;&gt;0,O3157,P3157),0)</f>
        <v>1518966</v>
      </c>
      <c r="R3157" s="8">
        <f>Table1[[#This Row],[Số còn phải thu ĐK]]+Table1[[#This Row],[Giá Trị HD sau CK]]-Table1[[#This Row],[Số tiền đã thu]]</f>
        <v>0</v>
      </c>
      <c r="S3157" s="7">
        <f>IF(Table1[[#This Row],[Ngày hóa đơn]]&lt;&gt;"",Table1[[#This Row],[Ngày hóa đơn]],Table1[[#This Row],[Ngày hạch toán]])</f>
        <v>45884</v>
      </c>
      <c r="T3157" s="8">
        <v>30</v>
      </c>
      <c r="U3157" s="7">
        <f>IF(Table1[[#This Row],[Ngày tính CN]]="","",S3157+T3157)</f>
        <v>45914</v>
      </c>
      <c r="V3157" s="71">
        <f ca="1">IF(Table1[[#This Row],[Hạn thanh toán]]="","",IF((U3157-NOW())&lt;0,0,(U3157-NOW())))</f>
        <v>0</v>
      </c>
      <c r="W3157" s="278"/>
      <c r="X3157" s="278" t="str">
        <f t="shared" ref="X3157:X3158" ca="1" si="689">IF(OR($U3157="",$R3157=0),"",IF((U$4-NOW())&lt;0,-($U3157-NOW()),0))</f>
        <v/>
      </c>
      <c r="Y3157" s="3" t="str">
        <f t="shared" ref="Y3157:Y3158" si="690">IF(R3157=0,"Đã thanh toán",IF(X3157="","",IF(X3157&lt;=0,"Chưa đến hạn thanh toán",IF(X3157&lt;=30,"Nợ quá hạn 30 ngày",IF(X3157&lt;=60,"Nợ quá hạn từ 30 ngày đến 60 ngày",IF(X3157&lt;=90,"Nợ quá hạn từ 60 ngày đến 90 ngày",IF(X3157&lt;=120,"Nợ quá hạn từ 90 ngày đến 120 ngày","Nợ quá hạn hơn 120 ngày có khả năng mất thanh toán")))))))</f>
        <v>Đã thanh toán</v>
      </c>
      <c r="Z3157" s="250">
        <f>Table1[[#This Row],[Hạn thanh toán]]</f>
        <v>45914</v>
      </c>
      <c r="AA3157" s="250">
        <f>Table1[[#This Row],[Ngày Thanh toán]]</f>
        <v>45925</v>
      </c>
      <c r="AD3157" s="3" t="str">
        <f>IF(Table1[[#This Row],[Mã khách hàng]]="","",VLOOKUP($A3157,Ma_KH!$A:$Q,Ma_KH!O$1,0))</f>
        <v>BRG - FUJIMART</v>
      </c>
      <c r="AE3157" s="3" t="str">
        <f>IF(Table1[[#This Row],[Mã khách hàng]]="","",VLOOKUP($A3157,Ma_KH!$A:$Q,Ma_KH!P$1,0))</f>
        <v>CÔNG TY TNHH BÁN LẺ FUJIMART VIỆT NAM</v>
      </c>
      <c r="AF3157" s="3" t="str">
        <f>VLOOKUP(A3157,Ma_KH!A:Q,Ma_KH!J$1,0)</f>
        <v>Vũ Anh Tuấn</v>
      </c>
    </row>
    <row r="3158" spans="1:32">
      <c r="A3158" s="242" t="s">
        <v>184</v>
      </c>
      <c r="B3158" s="242" t="s">
        <v>5155</v>
      </c>
      <c r="C3158" s="90">
        <v>45884</v>
      </c>
      <c r="D3158" s="91" t="s">
        <v>20005</v>
      </c>
      <c r="E3158" s="318">
        <v>45884</v>
      </c>
      <c r="F3158" s="242" t="s">
        <v>20965</v>
      </c>
      <c r="G3158" s="242" t="s">
        <v>5262</v>
      </c>
      <c r="H3158" s="241">
        <v>1264678</v>
      </c>
      <c r="I3158" s="241">
        <v>0</v>
      </c>
      <c r="J3158" s="241">
        <v>101174</v>
      </c>
      <c r="K3158" s="241">
        <v>1365852</v>
      </c>
      <c r="L3158" s="8" t="s">
        <v>24</v>
      </c>
      <c r="M3158" s="21">
        <v>45925</v>
      </c>
      <c r="O3158" s="278">
        <f>IF(Table1[[#This Row],[Phân loại]]="Tồn đầu kỳ",Table1[[#This Row],[Tổng giá trị]],0)</f>
        <v>0</v>
      </c>
      <c r="P3158" s="8">
        <f>IF(Table1[[#This Row],[Số còn phải thu ĐK]]&lt;&gt;0,0,IF(Table1[[#This Row],[Phân loại]]="Bán hàng",Table1[[#This Row],[Tổng giá trị]],-Table1[[#This Row],[Tổng giá trị]]))</f>
        <v>1365852</v>
      </c>
      <c r="Q3158" s="278">
        <f t="shared" si="688"/>
        <v>1365852</v>
      </c>
      <c r="R3158" s="8">
        <f>Table1[[#This Row],[Số còn phải thu ĐK]]+Table1[[#This Row],[Giá Trị HD sau CK]]-Table1[[#This Row],[Số tiền đã thu]]</f>
        <v>0</v>
      </c>
      <c r="S3158" s="7">
        <f>IF(Table1[[#This Row],[Ngày hóa đơn]]&lt;&gt;"",Table1[[#This Row],[Ngày hóa đơn]],Table1[[#This Row],[Ngày hạch toán]])</f>
        <v>45884</v>
      </c>
      <c r="T3158" s="8">
        <v>30</v>
      </c>
      <c r="U3158" s="7">
        <f>IF(Table1[[#This Row],[Ngày tính CN]]="","",S3158+T3158)</f>
        <v>45914</v>
      </c>
      <c r="V3158" s="71">
        <f ca="1">IF(Table1[[#This Row],[Hạn thanh toán]]="","",IF((U3158-NOW())&lt;0,0,(U3158-NOW())))</f>
        <v>0</v>
      </c>
      <c r="W3158" s="278"/>
      <c r="X3158" s="278" t="str">
        <f t="shared" ca="1" si="689"/>
        <v/>
      </c>
      <c r="Y3158" s="3" t="str">
        <f t="shared" si="690"/>
        <v>Đã thanh toán</v>
      </c>
      <c r="Z3158" s="250">
        <f>Table1[[#This Row],[Hạn thanh toán]]</f>
        <v>45914</v>
      </c>
      <c r="AA3158" s="250">
        <f>Table1[[#This Row],[Ngày Thanh toán]]</f>
        <v>45925</v>
      </c>
      <c r="AD3158" s="3" t="str">
        <f>IF(Table1[[#This Row],[Mã khách hàng]]="","",VLOOKUP($A3158,Ma_KH!$A:$Q,Ma_KH!O$1,0))</f>
        <v>BRG - FUJIMART</v>
      </c>
      <c r="AE3158" s="3" t="str">
        <f>IF(Table1[[#This Row],[Mã khách hàng]]="","",VLOOKUP($A3158,Ma_KH!$A:$Q,Ma_KH!P$1,0))</f>
        <v>CÔNG TY TNHH BÁN LẺ FUJIMART VIỆT NAM</v>
      </c>
      <c r="AF3158" s="3" t="str">
        <f>VLOOKUP(A3158,Ma_KH!A:Q,Ma_KH!J$1,0)</f>
        <v>Vũ Anh Tuấn</v>
      </c>
    </row>
    <row r="3159" spans="1:32">
      <c r="A3159" s="242" t="s">
        <v>184</v>
      </c>
      <c r="B3159" s="242" t="s">
        <v>5155</v>
      </c>
      <c r="C3159" s="90">
        <v>45884</v>
      </c>
      <c r="D3159" s="91" t="s">
        <v>20006</v>
      </c>
      <c r="E3159" s="318">
        <v>45884</v>
      </c>
      <c r="F3159" s="242" t="s">
        <v>20966</v>
      </c>
      <c r="G3159" s="242" t="s">
        <v>5252</v>
      </c>
      <c r="H3159" s="241">
        <v>785213</v>
      </c>
      <c r="I3159" s="241">
        <v>0</v>
      </c>
      <c r="J3159" s="241">
        <v>62817</v>
      </c>
      <c r="K3159" s="241">
        <v>848030</v>
      </c>
      <c r="L3159" s="8" t="s">
        <v>24</v>
      </c>
      <c r="M3159" s="21">
        <v>45925</v>
      </c>
      <c r="O3159" s="278">
        <f>IF(Table1[[#This Row],[Phân loại]]="Tồn đầu kỳ",Table1[[#This Row],[Tổng giá trị]],0)</f>
        <v>0</v>
      </c>
      <c r="P3159" s="8">
        <f>IF(Table1[[#This Row],[Số còn phải thu ĐK]]&lt;&gt;0,0,IF(Table1[[#This Row],[Phân loại]]="Bán hàng",Table1[[#This Row],[Tổng giá trị]],-Table1[[#This Row],[Tổng giá trị]]))</f>
        <v>848030</v>
      </c>
      <c r="Q3159" s="278">
        <f>IF(M3159&lt;&gt;"",IF(O3159&lt;&gt;0,O3159,P3159),0)</f>
        <v>848030</v>
      </c>
      <c r="R3159" s="8">
        <f>Table1[[#This Row],[Số còn phải thu ĐK]]+Table1[[#This Row],[Giá Trị HD sau CK]]-Table1[[#This Row],[Số tiền đã thu]]</f>
        <v>0</v>
      </c>
      <c r="S3159" s="7">
        <f>IF(Table1[[#This Row],[Ngày hóa đơn]]&lt;&gt;"",Table1[[#This Row],[Ngày hóa đơn]],Table1[[#This Row],[Ngày hạch toán]])</f>
        <v>45884</v>
      </c>
      <c r="T3159" s="8">
        <v>30</v>
      </c>
      <c r="U3159" s="7">
        <f>IF(Table1[[#This Row],[Ngày tính CN]]="","",S3159+T3159)</f>
        <v>45914</v>
      </c>
      <c r="V3159" s="71">
        <f ca="1">IF(Table1[[#This Row],[Hạn thanh toán]]="","",IF((U3159-NOW())&lt;0,0,(U3159-NOW())))</f>
        <v>0</v>
      </c>
      <c r="W3159" s="278"/>
      <c r="X3159" s="278" t="str">
        <f ca="1">IF(OR($U3159="",$R3159=0),"",IF((U$4-NOW())&lt;0,-($U3159-NOW()),0))</f>
        <v/>
      </c>
      <c r="Y3159" s="3" t="str">
        <f>IF(R3159=0,"Đã thanh toán",IF(X3159="","",IF(X3159&lt;=0,"Chưa đến hạn thanh toán",IF(X3159&lt;=30,"Nợ quá hạn 30 ngày",IF(X3159&lt;=60,"Nợ quá hạn từ 30 ngày đến 60 ngày",IF(X3159&lt;=90,"Nợ quá hạn từ 60 ngày đến 90 ngày",IF(X3159&lt;=120,"Nợ quá hạn từ 90 ngày đến 120 ngày","Nợ quá hạn hơn 120 ngày có khả năng mất thanh toán")))))))</f>
        <v>Đã thanh toán</v>
      </c>
      <c r="Z3159" s="250">
        <f>Table1[[#This Row],[Hạn thanh toán]]</f>
        <v>45914</v>
      </c>
      <c r="AA3159" s="250">
        <f>Table1[[#This Row],[Ngày Thanh toán]]</f>
        <v>45925</v>
      </c>
      <c r="AD3159" s="3" t="str">
        <f>IF(Table1[[#This Row],[Mã khách hàng]]="","",VLOOKUP($A3159,Ma_KH!$A:$Q,Ma_KH!O$1,0))</f>
        <v>BRG - FUJIMART</v>
      </c>
      <c r="AE3159" s="3" t="str">
        <f>IF(Table1[[#This Row],[Mã khách hàng]]="","",VLOOKUP($A3159,Ma_KH!$A:$Q,Ma_KH!P$1,0))</f>
        <v>CÔNG TY TNHH BÁN LẺ FUJIMART VIỆT NAM</v>
      </c>
      <c r="AF3159" s="3" t="str">
        <f>VLOOKUP(A3159,Ma_KH!A:Q,Ma_KH!J$1,0)</f>
        <v>Vũ Anh Tuấn</v>
      </c>
    </row>
    <row r="3160" spans="1:32">
      <c r="A3160" s="242" t="s">
        <v>184</v>
      </c>
      <c r="B3160" s="242" t="s">
        <v>5155</v>
      </c>
      <c r="C3160" s="90">
        <v>45885</v>
      </c>
      <c r="D3160" s="91" t="s">
        <v>20007</v>
      </c>
      <c r="E3160" s="318">
        <v>45885</v>
      </c>
      <c r="F3160" s="242" t="s">
        <v>20967</v>
      </c>
      <c r="G3160" s="242" t="s">
        <v>5203</v>
      </c>
      <c r="H3160" s="241">
        <v>348795</v>
      </c>
      <c r="I3160" s="241">
        <v>0</v>
      </c>
      <c r="J3160" s="241">
        <v>27904</v>
      </c>
      <c r="K3160" s="241">
        <v>376699</v>
      </c>
      <c r="L3160" s="8" t="s">
        <v>24</v>
      </c>
      <c r="M3160" s="21">
        <v>45925</v>
      </c>
      <c r="O3160" s="278">
        <f>IF(Table1[[#This Row],[Phân loại]]="Tồn đầu kỳ",Table1[[#This Row],[Tổng giá trị]],0)</f>
        <v>0</v>
      </c>
      <c r="P3160" s="8">
        <f>IF(Table1[[#This Row],[Số còn phải thu ĐK]]&lt;&gt;0,0,IF(Table1[[#This Row],[Phân loại]]="Bán hàng",Table1[[#This Row],[Tổng giá trị]],-Table1[[#This Row],[Tổng giá trị]]))</f>
        <v>376699</v>
      </c>
      <c r="Q3160" s="278">
        <f>IF(M3160&lt;&gt;"",IF(O3160&lt;&gt;0,O3160,P3160),0)</f>
        <v>376699</v>
      </c>
      <c r="R3160" s="8">
        <f>Table1[[#This Row],[Số còn phải thu ĐK]]+Table1[[#This Row],[Giá Trị HD sau CK]]-Table1[[#This Row],[Số tiền đã thu]]</f>
        <v>0</v>
      </c>
      <c r="S3160" s="7">
        <f>IF(Table1[[#This Row],[Ngày hóa đơn]]&lt;&gt;"",Table1[[#This Row],[Ngày hóa đơn]],Table1[[#This Row],[Ngày hạch toán]])</f>
        <v>45885</v>
      </c>
      <c r="T3160" s="8">
        <v>30</v>
      </c>
      <c r="U3160" s="7">
        <f>IF(Table1[[#This Row],[Ngày tính CN]]="","",S3160+T3160)</f>
        <v>45915</v>
      </c>
      <c r="V3160" s="71">
        <f ca="1">IF(Table1[[#This Row],[Hạn thanh toán]]="","",IF((U3160-NOW())&lt;0,0,(U3160-NOW())))</f>
        <v>0</v>
      </c>
      <c r="W3160" s="278"/>
      <c r="X3160" s="278" t="str">
        <f ca="1">IF(OR($U3160="",$R3160=0),"",IF((U$4-NOW())&lt;0,-($U3160-NOW()),0))</f>
        <v/>
      </c>
      <c r="Y3160" s="3" t="str">
        <f>IF(R3160=0,"Đã thanh toán",IF(X3160="","",IF(X3160&lt;=0,"Chưa đến hạn thanh toán",IF(X3160&lt;=30,"Nợ quá hạn 30 ngày",IF(X3160&lt;=60,"Nợ quá hạn từ 30 ngày đến 60 ngày",IF(X3160&lt;=90,"Nợ quá hạn từ 60 ngày đến 90 ngày",IF(X3160&lt;=120,"Nợ quá hạn từ 90 ngày đến 120 ngày","Nợ quá hạn hơn 120 ngày có khả năng mất thanh toán")))))))</f>
        <v>Đã thanh toán</v>
      </c>
      <c r="Z3160" s="250">
        <f>Table1[[#This Row],[Hạn thanh toán]]</f>
        <v>45915</v>
      </c>
      <c r="AA3160" s="250">
        <f>Table1[[#This Row],[Ngày Thanh toán]]</f>
        <v>45925</v>
      </c>
      <c r="AD3160" s="3" t="str">
        <f>IF(Table1[[#This Row],[Mã khách hàng]]="","",VLOOKUP($A3160,Ma_KH!$A:$Q,Ma_KH!O$1,0))</f>
        <v>BRG - FUJIMART</v>
      </c>
      <c r="AE3160" s="3" t="str">
        <f>IF(Table1[[#This Row],[Mã khách hàng]]="","",VLOOKUP($A3160,Ma_KH!$A:$Q,Ma_KH!P$1,0))</f>
        <v>CÔNG TY TNHH BÁN LẺ FUJIMART VIỆT NAM</v>
      </c>
      <c r="AF3160" s="3" t="str">
        <f>VLOOKUP(A3160,Ma_KH!A:Q,Ma_KH!J$1,0)</f>
        <v>Vũ Anh Tuấn</v>
      </c>
    </row>
    <row r="3161" spans="1:32">
      <c r="A3161" s="242" t="s">
        <v>184</v>
      </c>
      <c r="B3161" s="242" t="s">
        <v>5155</v>
      </c>
      <c r="C3161" s="88">
        <v>45887</v>
      </c>
      <c r="D3161" s="89" t="s">
        <v>20008</v>
      </c>
      <c r="E3161" s="318">
        <v>45887</v>
      </c>
      <c r="F3161" s="242" t="s">
        <v>20968</v>
      </c>
      <c r="G3161" s="242" t="s">
        <v>5176</v>
      </c>
      <c r="H3161" s="241">
        <v>3499935</v>
      </c>
      <c r="I3161" s="241">
        <v>0</v>
      </c>
      <c r="J3161" s="241">
        <v>279995</v>
      </c>
      <c r="K3161" s="241">
        <v>3779930</v>
      </c>
      <c r="L3161" s="8" t="s">
        <v>24</v>
      </c>
      <c r="M3161" s="21">
        <v>45925</v>
      </c>
      <c r="O3161" s="278">
        <f>IF(Table1[[#This Row],[Phân loại]]="Tồn đầu kỳ",Table1[[#This Row],[Tổng giá trị]],0)</f>
        <v>0</v>
      </c>
      <c r="P3161" s="8">
        <f>IF(Table1[[#This Row],[Số còn phải thu ĐK]]&lt;&gt;0,0,IF(Table1[[#This Row],[Phân loại]]="Bán hàng",Table1[[#This Row],[Tổng giá trị]],-Table1[[#This Row],[Tổng giá trị]]))</f>
        <v>3779930</v>
      </c>
      <c r="Q3161" s="278">
        <f t="shared" ref="Q3161:Q3162" si="691">IF(M3161&lt;&gt;"",IF(O3161&lt;&gt;0,O3161,P3161),0)</f>
        <v>3779930</v>
      </c>
      <c r="R3161" s="8">
        <f>Table1[[#This Row],[Số còn phải thu ĐK]]+Table1[[#This Row],[Giá Trị HD sau CK]]-Table1[[#This Row],[Số tiền đã thu]]</f>
        <v>0</v>
      </c>
      <c r="S3161" s="7">
        <f>IF(Table1[[#This Row],[Ngày hóa đơn]]&lt;&gt;"",Table1[[#This Row],[Ngày hóa đơn]],Table1[[#This Row],[Ngày hạch toán]])</f>
        <v>45887</v>
      </c>
      <c r="T3161" s="8">
        <v>30</v>
      </c>
      <c r="U3161" s="7">
        <f>IF(Table1[[#This Row],[Ngày tính CN]]="","",S3161+T3161)</f>
        <v>45917</v>
      </c>
      <c r="V3161" s="71">
        <f ca="1">IF(Table1[[#This Row],[Hạn thanh toán]]="","",IF((U3161-NOW())&lt;0,0,(U3161-NOW())))</f>
        <v>0</v>
      </c>
      <c r="W3161" s="278"/>
      <c r="X3161" s="278" t="str">
        <f t="shared" ref="X3161:X3162" ca="1" si="692">IF(OR($U3161="",$R3161=0),"",IF((U$4-NOW())&lt;0,-($U3161-NOW()),0))</f>
        <v/>
      </c>
      <c r="Y3161" s="3" t="str">
        <f t="shared" ref="Y3161:Y3162" si="693">IF(R3161=0,"Đã thanh toán",IF(X3161="","",IF(X3161&lt;=0,"Chưa đến hạn thanh toán",IF(X3161&lt;=30,"Nợ quá hạn 30 ngày",IF(X3161&lt;=60,"Nợ quá hạn từ 30 ngày đến 60 ngày",IF(X3161&lt;=90,"Nợ quá hạn từ 60 ngày đến 90 ngày",IF(X3161&lt;=120,"Nợ quá hạn từ 90 ngày đến 120 ngày","Nợ quá hạn hơn 120 ngày có khả năng mất thanh toán")))))))</f>
        <v>Đã thanh toán</v>
      </c>
      <c r="Z3161" s="250">
        <f>Table1[[#This Row],[Hạn thanh toán]]</f>
        <v>45917</v>
      </c>
      <c r="AA3161" s="250">
        <f>Table1[[#This Row],[Ngày Thanh toán]]</f>
        <v>45925</v>
      </c>
      <c r="AD3161" s="3" t="str">
        <f>IF(Table1[[#This Row],[Mã khách hàng]]="","",VLOOKUP($A3161,Ma_KH!$A:$Q,Ma_KH!O$1,0))</f>
        <v>BRG - FUJIMART</v>
      </c>
      <c r="AE3161" s="3" t="str">
        <f>IF(Table1[[#This Row],[Mã khách hàng]]="","",VLOOKUP($A3161,Ma_KH!$A:$Q,Ma_KH!P$1,0))</f>
        <v>CÔNG TY TNHH BÁN LẺ FUJIMART VIỆT NAM</v>
      </c>
      <c r="AF3161" s="3" t="str">
        <f>VLOOKUP(A3161,Ma_KH!A:Q,Ma_KH!J$1,0)</f>
        <v>Vũ Anh Tuấn</v>
      </c>
    </row>
    <row r="3162" spans="1:32">
      <c r="A3162" s="242" t="s">
        <v>184</v>
      </c>
      <c r="B3162" s="242" t="s">
        <v>5155</v>
      </c>
      <c r="C3162" s="90">
        <v>45887</v>
      </c>
      <c r="D3162" s="91" t="s">
        <v>20009</v>
      </c>
      <c r="E3162" s="318">
        <v>45887</v>
      </c>
      <c r="F3162" s="242" t="s">
        <v>20969</v>
      </c>
      <c r="G3162" s="242" t="s">
        <v>5174</v>
      </c>
      <c r="H3162" s="241">
        <v>8266195</v>
      </c>
      <c r="I3162" s="241">
        <v>0</v>
      </c>
      <c r="J3162" s="241">
        <v>661296</v>
      </c>
      <c r="K3162" s="241">
        <v>8927491</v>
      </c>
      <c r="L3162" s="8" t="s">
        <v>24</v>
      </c>
      <c r="M3162" s="21">
        <v>45925</v>
      </c>
      <c r="O3162" s="278">
        <f>IF(Table1[[#This Row],[Phân loại]]="Tồn đầu kỳ",Table1[[#This Row],[Tổng giá trị]],0)</f>
        <v>0</v>
      </c>
      <c r="P3162" s="8">
        <f>IF(Table1[[#This Row],[Số còn phải thu ĐK]]&lt;&gt;0,0,IF(Table1[[#This Row],[Phân loại]]="Bán hàng",Table1[[#This Row],[Tổng giá trị]],-Table1[[#This Row],[Tổng giá trị]]))</f>
        <v>8927491</v>
      </c>
      <c r="Q3162" s="278">
        <f t="shared" si="691"/>
        <v>8927491</v>
      </c>
      <c r="R3162" s="8">
        <f>Table1[[#This Row],[Số còn phải thu ĐK]]+Table1[[#This Row],[Giá Trị HD sau CK]]-Table1[[#This Row],[Số tiền đã thu]]</f>
        <v>0</v>
      </c>
      <c r="S3162" s="7">
        <f>IF(Table1[[#This Row],[Ngày hóa đơn]]&lt;&gt;"",Table1[[#This Row],[Ngày hóa đơn]],Table1[[#This Row],[Ngày hạch toán]])</f>
        <v>45887</v>
      </c>
      <c r="T3162" s="8">
        <v>30</v>
      </c>
      <c r="U3162" s="7">
        <f>IF(Table1[[#This Row],[Ngày tính CN]]="","",S3162+T3162)</f>
        <v>45917</v>
      </c>
      <c r="V3162" s="71">
        <f ca="1">IF(Table1[[#This Row],[Hạn thanh toán]]="","",IF((U3162-NOW())&lt;0,0,(U3162-NOW())))</f>
        <v>0</v>
      </c>
      <c r="W3162" s="278"/>
      <c r="X3162" s="278" t="str">
        <f t="shared" ca="1" si="692"/>
        <v/>
      </c>
      <c r="Y3162" s="3" t="str">
        <f t="shared" si="693"/>
        <v>Đã thanh toán</v>
      </c>
      <c r="Z3162" s="250">
        <f>Table1[[#This Row],[Hạn thanh toán]]</f>
        <v>45917</v>
      </c>
      <c r="AA3162" s="250">
        <f>Table1[[#This Row],[Ngày Thanh toán]]</f>
        <v>45925</v>
      </c>
      <c r="AD3162" s="3" t="str">
        <f>IF(Table1[[#This Row],[Mã khách hàng]]="","",VLOOKUP($A3162,Ma_KH!$A:$Q,Ma_KH!O$1,0))</f>
        <v>BRG - FUJIMART</v>
      </c>
      <c r="AE3162" s="3" t="str">
        <f>IF(Table1[[#This Row],[Mã khách hàng]]="","",VLOOKUP($A3162,Ma_KH!$A:$Q,Ma_KH!P$1,0))</f>
        <v>CÔNG TY TNHH BÁN LẺ FUJIMART VIỆT NAM</v>
      </c>
      <c r="AF3162" s="3" t="str">
        <f>VLOOKUP(A3162,Ma_KH!A:Q,Ma_KH!J$1,0)</f>
        <v>Vũ Anh Tuấn</v>
      </c>
    </row>
    <row r="3163" spans="1:32">
      <c r="A3163" s="242" t="s">
        <v>184</v>
      </c>
      <c r="B3163" s="242" t="s">
        <v>5155</v>
      </c>
      <c r="C3163" s="88">
        <v>45887</v>
      </c>
      <c r="D3163" s="89" t="s">
        <v>20010</v>
      </c>
      <c r="E3163" s="318">
        <v>45887</v>
      </c>
      <c r="F3163" s="242" t="s">
        <v>20970</v>
      </c>
      <c r="G3163" s="242" t="s">
        <v>5218</v>
      </c>
      <c r="H3163" s="241">
        <v>1263155</v>
      </c>
      <c r="I3163" s="241">
        <v>0</v>
      </c>
      <c r="J3163" s="241">
        <v>101052</v>
      </c>
      <c r="K3163" s="241">
        <v>1364207</v>
      </c>
      <c r="L3163" s="8" t="s">
        <v>24</v>
      </c>
      <c r="M3163" s="21">
        <v>45925</v>
      </c>
      <c r="O3163" s="278">
        <f>IF(Table1[[#This Row],[Phân loại]]="Tồn đầu kỳ",Table1[[#This Row],[Tổng giá trị]],0)</f>
        <v>0</v>
      </c>
      <c r="P3163" s="8">
        <f>IF(Table1[[#This Row],[Số còn phải thu ĐK]]&lt;&gt;0,0,IF(Table1[[#This Row],[Phân loại]]="Bán hàng",Table1[[#This Row],[Tổng giá trị]],-Table1[[#This Row],[Tổng giá trị]]))</f>
        <v>1364207</v>
      </c>
      <c r="Q3163" s="278">
        <f t="shared" ref="Q3163:Q3165" si="694">IF(M3163&lt;&gt;"",IF(O3163&lt;&gt;0,O3163,P3163),0)</f>
        <v>1364207</v>
      </c>
      <c r="R3163" s="8">
        <f>Table1[[#This Row],[Số còn phải thu ĐK]]+Table1[[#This Row],[Giá Trị HD sau CK]]-Table1[[#This Row],[Số tiền đã thu]]</f>
        <v>0</v>
      </c>
      <c r="S3163" s="7">
        <f>IF(Table1[[#This Row],[Ngày hóa đơn]]&lt;&gt;"",Table1[[#This Row],[Ngày hóa đơn]],Table1[[#This Row],[Ngày hạch toán]])</f>
        <v>45887</v>
      </c>
      <c r="T3163" s="8">
        <v>30</v>
      </c>
      <c r="U3163" s="7">
        <f>IF(Table1[[#This Row],[Ngày tính CN]]="","",S3163+T3163)</f>
        <v>45917</v>
      </c>
      <c r="V3163" s="71">
        <f ca="1">IF(Table1[[#This Row],[Hạn thanh toán]]="","",IF((U3163-NOW())&lt;0,0,(U3163-NOW())))</f>
        <v>0</v>
      </c>
      <c r="W3163" s="278"/>
      <c r="X3163" s="278" t="str">
        <f t="shared" ref="X3163:X3165" ca="1" si="695">IF(OR($U3163="",$R3163=0),"",IF((U$4-NOW())&lt;0,-($U3163-NOW()),0))</f>
        <v/>
      </c>
      <c r="Y3163" s="3" t="str">
        <f t="shared" ref="Y3163:Y3165" si="696">IF(R3163=0,"Đã thanh toán",IF(X3163="","",IF(X3163&lt;=0,"Chưa đến hạn thanh toán",IF(X3163&lt;=30,"Nợ quá hạn 30 ngày",IF(X3163&lt;=60,"Nợ quá hạn từ 30 ngày đến 60 ngày",IF(X3163&lt;=90,"Nợ quá hạn từ 60 ngày đến 90 ngày",IF(X3163&lt;=120,"Nợ quá hạn từ 90 ngày đến 120 ngày","Nợ quá hạn hơn 120 ngày có khả năng mất thanh toán")))))))</f>
        <v>Đã thanh toán</v>
      </c>
      <c r="Z3163" s="250">
        <f>Table1[[#This Row],[Hạn thanh toán]]</f>
        <v>45917</v>
      </c>
      <c r="AA3163" s="250">
        <f>Table1[[#This Row],[Ngày Thanh toán]]</f>
        <v>45925</v>
      </c>
      <c r="AD3163" s="3" t="str">
        <f>IF(Table1[[#This Row],[Mã khách hàng]]="","",VLOOKUP($A3163,Ma_KH!$A:$Q,Ma_KH!O$1,0))</f>
        <v>BRG - FUJIMART</v>
      </c>
      <c r="AE3163" s="3" t="str">
        <f>IF(Table1[[#This Row],[Mã khách hàng]]="","",VLOOKUP($A3163,Ma_KH!$A:$Q,Ma_KH!P$1,0))</f>
        <v>CÔNG TY TNHH BÁN LẺ FUJIMART VIỆT NAM</v>
      </c>
      <c r="AF3163" s="3" t="str">
        <f>VLOOKUP(A3163,Ma_KH!A:Q,Ma_KH!J$1,0)</f>
        <v>Vũ Anh Tuấn</v>
      </c>
    </row>
    <row r="3164" spans="1:32">
      <c r="A3164" s="242" t="s">
        <v>184</v>
      </c>
      <c r="B3164" s="242" t="s">
        <v>5155</v>
      </c>
      <c r="C3164" s="88">
        <v>45887</v>
      </c>
      <c r="D3164" s="89" t="s">
        <v>20011</v>
      </c>
      <c r="E3164" s="318">
        <v>45887</v>
      </c>
      <c r="F3164" s="242" t="s">
        <v>20971</v>
      </c>
      <c r="G3164" s="242" t="s">
        <v>5186</v>
      </c>
      <c r="H3164" s="241">
        <v>2270015</v>
      </c>
      <c r="I3164" s="241">
        <v>0</v>
      </c>
      <c r="J3164" s="241">
        <v>181601</v>
      </c>
      <c r="K3164" s="241">
        <v>2451616</v>
      </c>
      <c r="L3164" s="8" t="s">
        <v>24</v>
      </c>
      <c r="M3164" s="21">
        <v>45925</v>
      </c>
      <c r="O3164" s="278">
        <f>IF(Table1[[#This Row],[Phân loại]]="Tồn đầu kỳ",Table1[[#This Row],[Tổng giá trị]],0)</f>
        <v>0</v>
      </c>
      <c r="P3164" s="8">
        <f>IF(Table1[[#This Row],[Số còn phải thu ĐK]]&lt;&gt;0,0,IF(Table1[[#This Row],[Phân loại]]="Bán hàng",Table1[[#This Row],[Tổng giá trị]],-Table1[[#This Row],[Tổng giá trị]]))</f>
        <v>2451616</v>
      </c>
      <c r="Q3164" s="278">
        <f t="shared" si="694"/>
        <v>2451616</v>
      </c>
      <c r="R3164" s="8">
        <f>Table1[[#This Row],[Số còn phải thu ĐK]]+Table1[[#This Row],[Giá Trị HD sau CK]]-Table1[[#This Row],[Số tiền đã thu]]</f>
        <v>0</v>
      </c>
      <c r="S3164" s="7">
        <f>IF(Table1[[#This Row],[Ngày hóa đơn]]&lt;&gt;"",Table1[[#This Row],[Ngày hóa đơn]],Table1[[#This Row],[Ngày hạch toán]])</f>
        <v>45887</v>
      </c>
      <c r="T3164" s="8">
        <v>30</v>
      </c>
      <c r="U3164" s="7">
        <f>IF(Table1[[#This Row],[Ngày tính CN]]="","",S3164+T3164)</f>
        <v>45917</v>
      </c>
      <c r="V3164" s="71">
        <f ca="1">IF(Table1[[#This Row],[Hạn thanh toán]]="","",IF((U3164-NOW())&lt;0,0,(U3164-NOW())))</f>
        <v>0</v>
      </c>
      <c r="W3164" s="278"/>
      <c r="X3164" s="278" t="str">
        <f t="shared" ca="1" si="695"/>
        <v/>
      </c>
      <c r="Y3164" s="3" t="str">
        <f t="shared" si="696"/>
        <v>Đã thanh toán</v>
      </c>
      <c r="Z3164" s="250">
        <f>Table1[[#This Row],[Hạn thanh toán]]</f>
        <v>45917</v>
      </c>
      <c r="AA3164" s="250">
        <f>Table1[[#This Row],[Ngày Thanh toán]]</f>
        <v>45925</v>
      </c>
      <c r="AD3164" s="3" t="str">
        <f>IF(Table1[[#This Row],[Mã khách hàng]]="","",VLOOKUP($A3164,Ma_KH!$A:$Q,Ma_KH!O$1,0))</f>
        <v>BRG - FUJIMART</v>
      </c>
      <c r="AE3164" s="3" t="str">
        <f>IF(Table1[[#This Row],[Mã khách hàng]]="","",VLOOKUP($A3164,Ma_KH!$A:$Q,Ma_KH!P$1,0))</f>
        <v>CÔNG TY TNHH BÁN LẺ FUJIMART VIỆT NAM</v>
      </c>
      <c r="AF3164" s="3" t="str">
        <f>VLOOKUP(A3164,Ma_KH!A:Q,Ma_KH!J$1,0)</f>
        <v>Vũ Anh Tuấn</v>
      </c>
    </row>
    <row r="3165" spans="1:32">
      <c r="A3165" s="242" t="s">
        <v>184</v>
      </c>
      <c r="B3165" s="242" t="s">
        <v>5155</v>
      </c>
      <c r="C3165" s="90">
        <v>45887</v>
      </c>
      <c r="D3165" s="91" t="s">
        <v>20012</v>
      </c>
      <c r="E3165" s="318">
        <v>45887</v>
      </c>
      <c r="F3165" s="242" t="s">
        <v>20972</v>
      </c>
      <c r="G3165" s="242" t="s">
        <v>5215</v>
      </c>
      <c r="H3165" s="241">
        <v>876320</v>
      </c>
      <c r="I3165" s="241">
        <v>0</v>
      </c>
      <c r="J3165" s="241">
        <v>70106</v>
      </c>
      <c r="K3165" s="241">
        <v>946426</v>
      </c>
      <c r="L3165" s="8" t="s">
        <v>24</v>
      </c>
      <c r="M3165" s="21">
        <v>45925</v>
      </c>
      <c r="O3165" s="278">
        <f>IF(Table1[[#This Row],[Phân loại]]="Tồn đầu kỳ",Table1[[#This Row],[Tổng giá trị]],0)</f>
        <v>0</v>
      </c>
      <c r="P3165" s="8">
        <f>IF(Table1[[#This Row],[Số còn phải thu ĐK]]&lt;&gt;0,0,IF(Table1[[#This Row],[Phân loại]]="Bán hàng",Table1[[#This Row],[Tổng giá trị]],-Table1[[#This Row],[Tổng giá trị]]))</f>
        <v>946426</v>
      </c>
      <c r="Q3165" s="278">
        <f t="shared" si="694"/>
        <v>946426</v>
      </c>
      <c r="R3165" s="8">
        <f>Table1[[#This Row],[Số còn phải thu ĐK]]+Table1[[#This Row],[Giá Trị HD sau CK]]-Table1[[#This Row],[Số tiền đã thu]]</f>
        <v>0</v>
      </c>
      <c r="S3165" s="7">
        <f>IF(Table1[[#This Row],[Ngày hóa đơn]]&lt;&gt;"",Table1[[#This Row],[Ngày hóa đơn]],Table1[[#This Row],[Ngày hạch toán]])</f>
        <v>45887</v>
      </c>
      <c r="T3165" s="8">
        <v>30</v>
      </c>
      <c r="U3165" s="7">
        <f>IF(Table1[[#This Row],[Ngày tính CN]]="","",S3165+T3165)</f>
        <v>45917</v>
      </c>
      <c r="V3165" s="71">
        <f ca="1">IF(Table1[[#This Row],[Hạn thanh toán]]="","",IF((U3165-NOW())&lt;0,0,(U3165-NOW())))</f>
        <v>0</v>
      </c>
      <c r="W3165" s="278"/>
      <c r="X3165" s="278" t="str">
        <f t="shared" ca="1" si="695"/>
        <v/>
      </c>
      <c r="Y3165" s="3" t="str">
        <f t="shared" si="696"/>
        <v>Đã thanh toán</v>
      </c>
      <c r="Z3165" s="250">
        <f>Table1[[#This Row],[Hạn thanh toán]]</f>
        <v>45917</v>
      </c>
      <c r="AA3165" s="250">
        <f>Table1[[#This Row],[Ngày Thanh toán]]</f>
        <v>45925</v>
      </c>
      <c r="AD3165" s="3" t="str">
        <f>IF(Table1[[#This Row],[Mã khách hàng]]="","",VLOOKUP($A3165,Ma_KH!$A:$Q,Ma_KH!O$1,0))</f>
        <v>BRG - FUJIMART</v>
      </c>
      <c r="AE3165" s="3" t="str">
        <f>IF(Table1[[#This Row],[Mã khách hàng]]="","",VLOOKUP($A3165,Ma_KH!$A:$Q,Ma_KH!P$1,0))</f>
        <v>CÔNG TY TNHH BÁN LẺ FUJIMART VIỆT NAM</v>
      </c>
      <c r="AF3165" s="3" t="str">
        <f>VLOOKUP(A3165,Ma_KH!A:Q,Ma_KH!J$1,0)</f>
        <v>Vũ Anh Tuấn</v>
      </c>
    </row>
    <row r="3166" spans="1:32">
      <c r="A3166" s="242" t="s">
        <v>184</v>
      </c>
      <c r="B3166" s="242" t="s">
        <v>5155</v>
      </c>
      <c r="C3166" s="90">
        <v>45887</v>
      </c>
      <c r="D3166" s="91" t="s">
        <v>20013</v>
      </c>
      <c r="E3166" s="318">
        <v>45887</v>
      </c>
      <c r="F3166" s="242" t="s">
        <v>20973</v>
      </c>
      <c r="G3166" s="242" t="s">
        <v>5213</v>
      </c>
      <c r="H3166" s="241">
        <v>1193002</v>
      </c>
      <c r="I3166" s="241">
        <v>0</v>
      </c>
      <c r="J3166" s="241">
        <v>95440</v>
      </c>
      <c r="K3166" s="241">
        <v>1288442</v>
      </c>
      <c r="L3166" s="8" t="s">
        <v>24</v>
      </c>
      <c r="M3166" s="21">
        <v>45925</v>
      </c>
      <c r="O3166" s="278">
        <f>IF(Table1[[#This Row],[Phân loại]]="Tồn đầu kỳ",Table1[[#This Row],[Tổng giá trị]],0)</f>
        <v>0</v>
      </c>
      <c r="P3166" s="8">
        <f>IF(Table1[[#This Row],[Số còn phải thu ĐK]]&lt;&gt;0,0,IF(Table1[[#This Row],[Phân loại]]="Bán hàng",Table1[[#This Row],[Tổng giá trị]],-Table1[[#This Row],[Tổng giá trị]]))</f>
        <v>1288442</v>
      </c>
      <c r="Q3166" s="278">
        <f>IF(M3166&lt;&gt;"",IF(O3166&lt;&gt;0,O3166,P3166),0)</f>
        <v>1288442</v>
      </c>
      <c r="R3166" s="8">
        <f>Table1[[#This Row],[Số còn phải thu ĐK]]+Table1[[#This Row],[Giá Trị HD sau CK]]-Table1[[#This Row],[Số tiền đã thu]]</f>
        <v>0</v>
      </c>
      <c r="S3166" s="7">
        <f>IF(Table1[[#This Row],[Ngày hóa đơn]]&lt;&gt;"",Table1[[#This Row],[Ngày hóa đơn]],Table1[[#This Row],[Ngày hạch toán]])</f>
        <v>45887</v>
      </c>
      <c r="T3166" s="8">
        <v>30</v>
      </c>
      <c r="U3166" s="7">
        <f>IF(Table1[[#This Row],[Ngày tính CN]]="","",S3166+T3166)</f>
        <v>45917</v>
      </c>
      <c r="V3166" s="71">
        <f ca="1">IF(Table1[[#This Row],[Hạn thanh toán]]="","",IF((U3166-NOW())&lt;0,0,(U3166-NOW())))</f>
        <v>0</v>
      </c>
      <c r="W3166" s="278"/>
      <c r="X3166" s="278" t="str">
        <f ca="1">IF(OR($U3166="",$R3166=0),"",IF((U$4-NOW())&lt;0,-($U3166-NOW()),0))</f>
        <v/>
      </c>
      <c r="Y3166" s="3" t="str">
        <f>IF(R3166=0,"Đã thanh toán",IF(X3166="","",IF(X3166&lt;=0,"Chưa đến hạn thanh toán",IF(X3166&lt;=30,"Nợ quá hạn 30 ngày",IF(X3166&lt;=60,"Nợ quá hạn từ 30 ngày đến 60 ngày",IF(X3166&lt;=90,"Nợ quá hạn từ 60 ngày đến 90 ngày",IF(X3166&lt;=120,"Nợ quá hạn từ 90 ngày đến 120 ngày","Nợ quá hạn hơn 120 ngày có khả năng mất thanh toán")))))))</f>
        <v>Đã thanh toán</v>
      </c>
      <c r="Z3166" s="250">
        <f>Table1[[#This Row],[Hạn thanh toán]]</f>
        <v>45917</v>
      </c>
      <c r="AA3166" s="250">
        <f>Table1[[#This Row],[Ngày Thanh toán]]</f>
        <v>45925</v>
      </c>
      <c r="AD3166" s="3" t="str">
        <f>IF(Table1[[#This Row],[Mã khách hàng]]="","",VLOOKUP($A3166,Ma_KH!$A:$Q,Ma_KH!O$1,0))</f>
        <v>BRG - FUJIMART</v>
      </c>
      <c r="AE3166" s="3" t="str">
        <f>IF(Table1[[#This Row],[Mã khách hàng]]="","",VLOOKUP($A3166,Ma_KH!$A:$Q,Ma_KH!P$1,0))</f>
        <v>CÔNG TY TNHH BÁN LẺ FUJIMART VIỆT NAM</v>
      </c>
      <c r="AF3166" s="3" t="str">
        <f>VLOOKUP(A3166,Ma_KH!A:Q,Ma_KH!J$1,0)</f>
        <v>Vũ Anh Tuấn</v>
      </c>
    </row>
    <row r="3167" spans="1:32">
      <c r="A3167" s="242" t="s">
        <v>184</v>
      </c>
      <c r="B3167" s="242" t="s">
        <v>5155</v>
      </c>
      <c r="C3167" s="90">
        <v>45887</v>
      </c>
      <c r="D3167" s="91" t="s">
        <v>20014</v>
      </c>
      <c r="E3167" s="318">
        <v>45887</v>
      </c>
      <c r="F3167" s="242" t="s">
        <v>20974</v>
      </c>
      <c r="G3167" s="242" t="s">
        <v>5165</v>
      </c>
      <c r="H3167" s="241">
        <v>1314506</v>
      </c>
      <c r="I3167" s="241">
        <v>0</v>
      </c>
      <c r="J3167" s="241">
        <v>105160</v>
      </c>
      <c r="K3167" s="241">
        <v>1419666</v>
      </c>
      <c r="L3167" s="8" t="s">
        <v>24</v>
      </c>
      <c r="M3167" s="21">
        <v>45925</v>
      </c>
      <c r="O3167" s="278">
        <f>IF(Table1[[#This Row],[Phân loại]]="Tồn đầu kỳ",Table1[[#This Row],[Tổng giá trị]],0)</f>
        <v>0</v>
      </c>
      <c r="P3167" s="8">
        <f>IF(Table1[[#This Row],[Số còn phải thu ĐK]]&lt;&gt;0,0,IF(Table1[[#This Row],[Phân loại]]="Bán hàng",Table1[[#This Row],[Tổng giá trị]],-Table1[[#This Row],[Tổng giá trị]]))</f>
        <v>1419666</v>
      </c>
      <c r="Q3167" s="278">
        <f>IF(M3167&lt;&gt;"",IF(O3167&lt;&gt;0,O3167,P3167),0)</f>
        <v>1419666</v>
      </c>
      <c r="R3167" s="8">
        <f>Table1[[#This Row],[Số còn phải thu ĐK]]+Table1[[#This Row],[Giá Trị HD sau CK]]-Table1[[#This Row],[Số tiền đã thu]]</f>
        <v>0</v>
      </c>
      <c r="S3167" s="7">
        <f>IF(Table1[[#This Row],[Ngày hóa đơn]]&lt;&gt;"",Table1[[#This Row],[Ngày hóa đơn]],Table1[[#This Row],[Ngày hạch toán]])</f>
        <v>45887</v>
      </c>
      <c r="T3167" s="8">
        <v>30</v>
      </c>
      <c r="U3167" s="7">
        <f>IF(Table1[[#This Row],[Ngày tính CN]]="","",S3167+T3167)</f>
        <v>45917</v>
      </c>
      <c r="V3167" s="71">
        <f ca="1">IF(Table1[[#This Row],[Hạn thanh toán]]="","",IF((U3167-NOW())&lt;0,0,(U3167-NOW())))</f>
        <v>0</v>
      </c>
      <c r="W3167" s="278"/>
      <c r="X3167" s="278" t="str">
        <f ca="1">IF(OR($U3167="",$R3167=0),"",IF((U$4-NOW())&lt;0,-($U3167-NOW()),0))</f>
        <v/>
      </c>
      <c r="Y3167" s="3" t="str">
        <f>IF(R3167=0,"Đã thanh toán",IF(X3167="","",IF(X3167&lt;=0,"Chưa đến hạn thanh toán",IF(X3167&lt;=30,"Nợ quá hạn 30 ngày",IF(X3167&lt;=60,"Nợ quá hạn từ 30 ngày đến 60 ngày",IF(X3167&lt;=90,"Nợ quá hạn từ 60 ngày đến 90 ngày",IF(X3167&lt;=120,"Nợ quá hạn từ 90 ngày đến 120 ngày","Nợ quá hạn hơn 120 ngày có khả năng mất thanh toán")))))))</f>
        <v>Đã thanh toán</v>
      </c>
      <c r="Z3167" s="250">
        <f>Table1[[#This Row],[Hạn thanh toán]]</f>
        <v>45917</v>
      </c>
      <c r="AA3167" s="250">
        <f>Table1[[#This Row],[Ngày Thanh toán]]</f>
        <v>45925</v>
      </c>
      <c r="AD3167" s="3" t="str">
        <f>IF(Table1[[#This Row],[Mã khách hàng]]="","",VLOOKUP($A3167,Ma_KH!$A:$Q,Ma_KH!O$1,0))</f>
        <v>BRG - FUJIMART</v>
      </c>
      <c r="AE3167" s="3" t="str">
        <f>IF(Table1[[#This Row],[Mã khách hàng]]="","",VLOOKUP($A3167,Ma_KH!$A:$Q,Ma_KH!P$1,0))</f>
        <v>CÔNG TY TNHH BÁN LẺ FUJIMART VIỆT NAM</v>
      </c>
      <c r="AF3167" s="3" t="str">
        <f>VLOOKUP(A3167,Ma_KH!A:Q,Ma_KH!J$1,0)</f>
        <v>Vũ Anh Tuấn</v>
      </c>
    </row>
    <row r="3168" spans="1:32">
      <c r="A3168" s="242" t="s">
        <v>184</v>
      </c>
      <c r="B3168" s="242" t="s">
        <v>5155</v>
      </c>
      <c r="C3168" s="90">
        <v>45888</v>
      </c>
      <c r="D3168" s="91" t="s">
        <v>20015</v>
      </c>
      <c r="E3168" s="318">
        <v>45888</v>
      </c>
      <c r="F3168" s="242" t="s">
        <v>20975</v>
      </c>
      <c r="G3168" s="242" t="s">
        <v>5323</v>
      </c>
      <c r="H3168" s="241">
        <v>1403325</v>
      </c>
      <c r="I3168" s="241">
        <v>0</v>
      </c>
      <c r="J3168" s="241">
        <v>112266</v>
      </c>
      <c r="K3168" s="241">
        <v>1515591</v>
      </c>
      <c r="L3168" s="8" t="s">
        <v>24</v>
      </c>
      <c r="M3168" s="21">
        <v>45925</v>
      </c>
      <c r="O3168" s="278">
        <f>IF(Table1[[#This Row],[Phân loại]]="Tồn đầu kỳ",Table1[[#This Row],[Tổng giá trị]],0)</f>
        <v>0</v>
      </c>
      <c r="P3168" s="8">
        <f>IF(Table1[[#This Row],[Số còn phải thu ĐK]]&lt;&gt;0,0,IF(Table1[[#This Row],[Phân loại]]="Bán hàng",Table1[[#This Row],[Tổng giá trị]],-Table1[[#This Row],[Tổng giá trị]]))</f>
        <v>1515591</v>
      </c>
      <c r="Q3168" s="278">
        <f>IF(M3168&lt;&gt;"",IF(O3168&lt;&gt;0,O3168,P3168),0)</f>
        <v>1515591</v>
      </c>
      <c r="R3168" s="8">
        <f>Table1[[#This Row],[Số còn phải thu ĐK]]+Table1[[#This Row],[Giá Trị HD sau CK]]-Table1[[#This Row],[Số tiền đã thu]]</f>
        <v>0</v>
      </c>
      <c r="S3168" s="7">
        <f>IF(Table1[[#This Row],[Ngày hóa đơn]]&lt;&gt;"",Table1[[#This Row],[Ngày hóa đơn]],Table1[[#This Row],[Ngày hạch toán]])</f>
        <v>45888</v>
      </c>
      <c r="T3168" s="8">
        <v>30</v>
      </c>
      <c r="U3168" s="7">
        <f>IF(Table1[[#This Row],[Ngày tính CN]]="","",S3168+T3168)</f>
        <v>45918</v>
      </c>
      <c r="V3168" s="71">
        <f ca="1">IF(Table1[[#This Row],[Hạn thanh toán]]="","",IF((U3168-NOW())&lt;0,0,(U3168-NOW())))</f>
        <v>0</v>
      </c>
      <c r="W3168" s="278"/>
      <c r="X3168" s="278" t="str">
        <f ca="1">IF(OR($U3168="",$R3168=0),"",IF((U$4-NOW())&lt;0,-($U3168-NOW()),0))</f>
        <v/>
      </c>
      <c r="Y3168" s="3" t="str">
        <f>IF(R3168=0,"Đã thanh toán",IF(X3168="","",IF(X3168&lt;=0,"Chưa đến hạn thanh toán",IF(X3168&lt;=30,"Nợ quá hạn 30 ngày",IF(X3168&lt;=60,"Nợ quá hạn từ 30 ngày đến 60 ngày",IF(X3168&lt;=90,"Nợ quá hạn từ 60 ngày đến 90 ngày",IF(X3168&lt;=120,"Nợ quá hạn từ 90 ngày đến 120 ngày","Nợ quá hạn hơn 120 ngày có khả năng mất thanh toán")))))))</f>
        <v>Đã thanh toán</v>
      </c>
      <c r="Z3168" s="250">
        <f>Table1[[#This Row],[Hạn thanh toán]]</f>
        <v>45918</v>
      </c>
      <c r="AA3168" s="250">
        <f>Table1[[#This Row],[Ngày Thanh toán]]</f>
        <v>45925</v>
      </c>
      <c r="AD3168" s="3" t="str">
        <f>IF(Table1[[#This Row],[Mã khách hàng]]="","",VLOOKUP($A3168,Ma_KH!$A:$Q,Ma_KH!O$1,0))</f>
        <v>BRG - FUJIMART</v>
      </c>
      <c r="AE3168" s="3" t="str">
        <f>IF(Table1[[#This Row],[Mã khách hàng]]="","",VLOOKUP($A3168,Ma_KH!$A:$Q,Ma_KH!P$1,0))</f>
        <v>CÔNG TY TNHH BÁN LẺ FUJIMART VIỆT NAM</v>
      </c>
      <c r="AF3168" s="3" t="str">
        <f>VLOOKUP(A3168,Ma_KH!A:Q,Ma_KH!J$1,0)</f>
        <v>Vũ Anh Tuấn</v>
      </c>
    </row>
    <row r="3169" spans="1:32">
      <c r="A3169" s="242" t="s">
        <v>184</v>
      </c>
      <c r="B3169" s="242" t="s">
        <v>5155</v>
      </c>
      <c r="C3169" s="88">
        <v>45888</v>
      </c>
      <c r="D3169" s="89" t="s">
        <v>20016</v>
      </c>
      <c r="E3169" s="318">
        <v>45888</v>
      </c>
      <c r="F3169" s="242" t="s">
        <v>20976</v>
      </c>
      <c r="G3169" s="242" t="s">
        <v>5326</v>
      </c>
      <c r="H3169" s="241">
        <v>744292</v>
      </c>
      <c r="I3169" s="241">
        <v>0</v>
      </c>
      <c r="J3169" s="241">
        <v>59543</v>
      </c>
      <c r="K3169" s="241">
        <v>803835</v>
      </c>
      <c r="L3169" s="8" t="s">
        <v>24</v>
      </c>
      <c r="M3169" s="21">
        <v>45925</v>
      </c>
      <c r="O3169" s="278">
        <f>IF(Table1[[#This Row],[Phân loại]]="Tồn đầu kỳ",Table1[[#This Row],[Tổng giá trị]],0)</f>
        <v>0</v>
      </c>
      <c r="P3169" s="8">
        <f>IF(Table1[[#This Row],[Số còn phải thu ĐK]]&lt;&gt;0,0,IF(Table1[[#This Row],[Phân loại]]="Bán hàng",Table1[[#This Row],[Tổng giá trị]],-Table1[[#This Row],[Tổng giá trị]]))</f>
        <v>803835</v>
      </c>
      <c r="Q3169" s="278">
        <f t="shared" ref="Q3169:Q3170" si="697">IF(M3169&lt;&gt;"",IF(O3169&lt;&gt;0,O3169,P3169),0)</f>
        <v>803835</v>
      </c>
      <c r="R3169" s="8">
        <f>Table1[[#This Row],[Số còn phải thu ĐK]]+Table1[[#This Row],[Giá Trị HD sau CK]]-Table1[[#This Row],[Số tiền đã thu]]</f>
        <v>0</v>
      </c>
      <c r="S3169" s="7">
        <f>IF(Table1[[#This Row],[Ngày hóa đơn]]&lt;&gt;"",Table1[[#This Row],[Ngày hóa đơn]],Table1[[#This Row],[Ngày hạch toán]])</f>
        <v>45888</v>
      </c>
      <c r="T3169" s="8">
        <v>30</v>
      </c>
      <c r="U3169" s="7">
        <f>IF(Table1[[#This Row],[Ngày tính CN]]="","",S3169+T3169)</f>
        <v>45918</v>
      </c>
      <c r="V3169" s="71">
        <f ca="1">IF(Table1[[#This Row],[Hạn thanh toán]]="","",IF((U3169-NOW())&lt;0,0,(U3169-NOW())))</f>
        <v>0</v>
      </c>
      <c r="W3169" s="278"/>
      <c r="X3169" s="278" t="str">
        <f t="shared" ref="X3169:X3170" ca="1" si="698">IF(OR($U3169="",$R3169=0),"",IF((U$4-NOW())&lt;0,-($U3169-NOW()),0))</f>
        <v/>
      </c>
      <c r="Y3169" s="3" t="str">
        <f t="shared" ref="Y3169:Y3170" si="699">IF(R3169=0,"Đã thanh toán",IF(X3169="","",IF(X3169&lt;=0,"Chưa đến hạn thanh toán",IF(X3169&lt;=30,"Nợ quá hạn 30 ngày",IF(X3169&lt;=60,"Nợ quá hạn từ 30 ngày đến 60 ngày",IF(X3169&lt;=90,"Nợ quá hạn từ 60 ngày đến 90 ngày",IF(X3169&lt;=120,"Nợ quá hạn từ 90 ngày đến 120 ngày","Nợ quá hạn hơn 120 ngày có khả năng mất thanh toán")))))))</f>
        <v>Đã thanh toán</v>
      </c>
      <c r="Z3169" s="250">
        <f>Table1[[#This Row],[Hạn thanh toán]]</f>
        <v>45918</v>
      </c>
      <c r="AA3169" s="250">
        <f>Table1[[#This Row],[Ngày Thanh toán]]</f>
        <v>45925</v>
      </c>
      <c r="AD3169" s="3" t="str">
        <f>IF(Table1[[#This Row],[Mã khách hàng]]="","",VLOOKUP($A3169,Ma_KH!$A:$Q,Ma_KH!O$1,0))</f>
        <v>BRG - FUJIMART</v>
      </c>
      <c r="AE3169" s="3" t="str">
        <f>IF(Table1[[#This Row],[Mã khách hàng]]="","",VLOOKUP($A3169,Ma_KH!$A:$Q,Ma_KH!P$1,0))</f>
        <v>CÔNG TY TNHH BÁN LẺ FUJIMART VIỆT NAM</v>
      </c>
      <c r="AF3169" s="3" t="str">
        <f>VLOOKUP(A3169,Ma_KH!A:Q,Ma_KH!J$1,0)</f>
        <v>Vũ Anh Tuấn</v>
      </c>
    </row>
    <row r="3170" spans="1:32">
      <c r="A3170" s="242" t="s">
        <v>184</v>
      </c>
      <c r="B3170" s="242" t="s">
        <v>5155</v>
      </c>
      <c r="C3170" s="90">
        <v>45888</v>
      </c>
      <c r="D3170" s="91" t="s">
        <v>20017</v>
      </c>
      <c r="E3170" s="318">
        <v>45888</v>
      </c>
      <c r="F3170" s="242" t="s">
        <v>20977</v>
      </c>
      <c r="G3170" s="242" t="s">
        <v>5237</v>
      </c>
      <c r="H3170" s="241">
        <v>851235</v>
      </c>
      <c r="I3170" s="241">
        <v>0</v>
      </c>
      <c r="J3170" s="241">
        <v>68099</v>
      </c>
      <c r="K3170" s="241">
        <v>919334</v>
      </c>
      <c r="L3170" s="8" t="s">
        <v>24</v>
      </c>
      <c r="M3170" s="21">
        <v>45925</v>
      </c>
      <c r="O3170" s="278">
        <f>IF(Table1[[#This Row],[Phân loại]]="Tồn đầu kỳ",Table1[[#This Row],[Tổng giá trị]],0)</f>
        <v>0</v>
      </c>
      <c r="P3170" s="8">
        <f>IF(Table1[[#This Row],[Số còn phải thu ĐK]]&lt;&gt;0,0,IF(Table1[[#This Row],[Phân loại]]="Bán hàng",Table1[[#This Row],[Tổng giá trị]],-Table1[[#This Row],[Tổng giá trị]]))</f>
        <v>919334</v>
      </c>
      <c r="Q3170" s="278">
        <f t="shared" si="697"/>
        <v>919334</v>
      </c>
      <c r="R3170" s="8">
        <f>Table1[[#This Row],[Số còn phải thu ĐK]]+Table1[[#This Row],[Giá Trị HD sau CK]]-Table1[[#This Row],[Số tiền đã thu]]</f>
        <v>0</v>
      </c>
      <c r="S3170" s="7">
        <f>IF(Table1[[#This Row],[Ngày hóa đơn]]&lt;&gt;"",Table1[[#This Row],[Ngày hóa đơn]],Table1[[#This Row],[Ngày hạch toán]])</f>
        <v>45888</v>
      </c>
      <c r="T3170" s="8">
        <v>30</v>
      </c>
      <c r="U3170" s="7">
        <f>IF(Table1[[#This Row],[Ngày tính CN]]="","",S3170+T3170)</f>
        <v>45918</v>
      </c>
      <c r="V3170" s="71">
        <f ca="1">IF(Table1[[#This Row],[Hạn thanh toán]]="","",IF((U3170-NOW())&lt;0,0,(U3170-NOW())))</f>
        <v>0</v>
      </c>
      <c r="W3170" s="278"/>
      <c r="X3170" s="278" t="str">
        <f t="shared" ca="1" si="698"/>
        <v/>
      </c>
      <c r="Y3170" s="3" t="str">
        <f t="shared" si="699"/>
        <v>Đã thanh toán</v>
      </c>
      <c r="Z3170" s="250">
        <f>Table1[[#This Row],[Hạn thanh toán]]</f>
        <v>45918</v>
      </c>
      <c r="AA3170" s="250">
        <f>Table1[[#This Row],[Ngày Thanh toán]]</f>
        <v>45925</v>
      </c>
      <c r="AD3170" s="3" t="str">
        <f>IF(Table1[[#This Row],[Mã khách hàng]]="","",VLOOKUP($A3170,Ma_KH!$A:$Q,Ma_KH!O$1,0))</f>
        <v>BRG - FUJIMART</v>
      </c>
      <c r="AE3170" s="3" t="str">
        <f>IF(Table1[[#This Row],[Mã khách hàng]]="","",VLOOKUP($A3170,Ma_KH!$A:$Q,Ma_KH!P$1,0))</f>
        <v>CÔNG TY TNHH BÁN LẺ FUJIMART VIỆT NAM</v>
      </c>
      <c r="AF3170" s="3" t="str">
        <f>VLOOKUP(A3170,Ma_KH!A:Q,Ma_KH!J$1,0)</f>
        <v>Vũ Anh Tuấn</v>
      </c>
    </row>
    <row r="3171" spans="1:32">
      <c r="A3171" s="242" t="s">
        <v>184</v>
      </c>
      <c r="B3171" s="242" t="s">
        <v>5155</v>
      </c>
      <c r="C3171" s="90">
        <v>45888</v>
      </c>
      <c r="D3171" s="91" t="s">
        <v>20018</v>
      </c>
      <c r="E3171" s="318">
        <v>45888</v>
      </c>
      <c r="F3171" s="242" t="s">
        <v>20978</v>
      </c>
      <c r="G3171" s="242" t="s">
        <v>5200</v>
      </c>
      <c r="H3171" s="241">
        <v>1225115</v>
      </c>
      <c r="I3171" s="241">
        <v>0</v>
      </c>
      <c r="J3171" s="241">
        <v>98009</v>
      </c>
      <c r="K3171" s="241">
        <v>1323124</v>
      </c>
      <c r="L3171" s="8" t="s">
        <v>24</v>
      </c>
      <c r="M3171" s="21">
        <v>45925</v>
      </c>
      <c r="O3171" s="278">
        <f>IF(Table1[[#This Row],[Phân loại]]="Tồn đầu kỳ",Table1[[#This Row],[Tổng giá trị]],0)</f>
        <v>0</v>
      </c>
      <c r="P3171" s="8">
        <f>IF(Table1[[#This Row],[Số còn phải thu ĐK]]&lt;&gt;0,0,IF(Table1[[#This Row],[Phân loại]]="Bán hàng",Table1[[#This Row],[Tổng giá trị]],-Table1[[#This Row],[Tổng giá trị]]))</f>
        <v>1323124</v>
      </c>
      <c r="Q3171" s="278">
        <f t="shared" ref="Q3171:Q3177" si="700">IF(M3171&lt;&gt;"",IF(O3171&lt;&gt;0,O3171,P3171),0)</f>
        <v>1323124</v>
      </c>
      <c r="R3171" s="8">
        <f>Table1[[#This Row],[Số còn phải thu ĐK]]+Table1[[#This Row],[Giá Trị HD sau CK]]-Table1[[#This Row],[Số tiền đã thu]]</f>
        <v>0</v>
      </c>
      <c r="S3171" s="7">
        <f>IF(Table1[[#This Row],[Ngày hóa đơn]]&lt;&gt;"",Table1[[#This Row],[Ngày hóa đơn]],Table1[[#This Row],[Ngày hạch toán]])</f>
        <v>45888</v>
      </c>
      <c r="T3171" s="8">
        <v>30</v>
      </c>
      <c r="U3171" s="7">
        <f>IF(Table1[[#This Row],[Ngày tính CN]]="","",S3171+T3171)</f>
        <v>45918</v>
      </c>
      <c r="V3171" s="71">
        <f ca="1">IF(Table1[[#This Row],[Hạn thanh toán]]="","",IF((U3171-NOW())&lt;0,0,(U3171-NOW())))</f>
        <v>0</v>
      </c>
      <c r="W3171" s="278"/>
      <c r="X3171" s="278" t="str">
        <f t="shared" ref="X3171:X3177" ca="1" si="701">IF(OR($U3171="",$R3171=0),"",IF((U$4-NOW())&lt;0,-($U3171-NOW()),0))</f>
        <v/>
      </c>
      <c r="Y3171" s="3" t="str">
        <f t="shared" ref="Y3171:Y3177" si="702">IF(R3171=0,"Đã thanh toán",IF(X3171="","",IF(X3171&lt;=0,"Chưa đến hạn thanh toán",IF(X3171&lt;=30,"Nợ quá hạn 30 ngày",IF(X3171&lt;=60,"Nợ quá hạn từ 30 ngày đến 60 ngày",IF(X3171&lt;=90,"Nợ quá hạn từ 60 ngày đến 90 ngày",IF(X3171&lt;=120,"Nợ quá hạn từ 90 ngày đến 120 ngày","Nợ quá hạn hơn 120 ngày có khả năng mất thanh toán")))))))</f>
        <v>Đã thanh toán</v>
      </c>
      <c r="Z3171" s="250">
        <f>Table1[[#This Row],[Hạn thanh toán]]</f>
        <v>45918</v>
      </c>
      <c r="AA3171" s="250">
        <f>Table1[[#This Row],[Ngày Thanh toán]]</f>
        <v>45925</v>
      </c>
      <c r="AD3171" s="3" t="str">
        <f>IF(Table1[[#This Row],[Mã khách hàng]]="","",VLOOKUP($A3171,Ma_KH!$A:$Q,Ma_KH!O$1,0))</f>
        <v>BRG - FUJIMART</v>
      </c>
      <c r="AE3171" s="3" t="str">
        <f>IF(Table1[[#This Row],[Mã khách hàng]]="","",VLOOKUP($A3171,Ma_KH!$A:$Q,Ma_KH!P$1,0))</f>
        <v>CÔNG TY TNHH BÁN LẺ FUJIMART VIỆT NAM</v>
      </c>
      <c r="AF3171" s="3" t="str">
        <f>VLOOKUP(A3171,Ma_KH!A:Q,Ma_KH!J$1,0)</f>
        <v>Vũ Anh Tuấn</v>
      </c>
    </row>
    <row r="3172" spans="1:32">
      <c r="A3172" s="242" t="s">
        <v>184</v>
      </c>
      <c r="B3172" s="242" t="s">
        <v>5155</v>
      </c>
      <c r="C3172" s="90">
        <v>45889</v>
      </c>
      <c r="D3172" s="91" t="s">
        <v>20019</v>
      </c>
      <c r="E3172" s="318">
        <v>45889</v>
      </c>
      <c r="F3172" s="242" t="s">
        <v>20979</v>
      </c>
      <c r="G3172" s="242" t="s">
        <v>5328</v>
      </c>
      <c r="H3172" s="241">
        <v>1687254</v>
      </c>
      <c r="I3172" s="241">
        <v>0</v>
      </c>
      <c r="J3172" s="241">
        <v>134980</v>
      </c>
      <c r="K3172" s="241">
        <v>1822234</v>
      </c>
      <c r="L3172" s="8" t="s">
        <v>24</v>
      </c>
      <c r="M3172" s="21">
        <v>45925</v>
      </c>
      <c r="O3172" s="278">
        <f>IF(Table1[[#This Row],[Phân loại]]="Tồn đầu kỳ",Table1[[#This Row],[Tổng giá trị]],0)</f>
        <v>0</v>
      </c>
      <c r="P3172" s="8">
        <f>IF(Table1[[#This Row],[Số còn phải thu ĐK]]&lt;&gt;0,0,IF(Table1[[#This Row],[Phân loại]]="Bán hàng",Table1[[#This Row],[Tổng giá trị]],-Table1[[#This Row],[Tổng giá trị]]))</f>
        <v>1822234</v>
      </c>
      <c r="Q3172" s="278">
        <f t="shared" si="700"/>
        <v>1822234</v>
      </c>
      <c r="R3172" s="8">
        <f>Table1[[#This Row],[Số còn phải thu ĐK]]+Table1[[#This Row],[Giá Trị HD sau CK]]-Table1[[#This Row],[Số tiền đã thu]]</f>
        <v>0</v>
      </c>
      <c r="S3172" s="7">
        <f>IF(Table1[[#This Row],[Ngày hóa đơn]]&lt;&gt;"",Table1[[#This Row],[Ngày hóa đơn]],Table1[[#This Row],[Ngày hạch toán]])</f>
        <v>45889</v>
      </c>
      <c r="T3172" s="8">
        <v>30</v>
      </c>
      <c r="U3172" s="7">
        <f>IF(Table1[[#This Row],[Ngày tính CN]]="","",S3172+T3172)</f>
        <v>45919</v>
      </c>
      <c r="V3172" s="71">
        <f ca="1">IF(Table1[[#This Row],[Hạn thanh toán]]="","",IF((U3172-NOW())&lt;0,0,(U3172-NOW())))</f>
        <v>0</v>
      </c>
      <c r="W3172" s="278"/>
      <c r="X3172" s="278" t="str">
        <f t="shared" ca="1" si="701"/>
        <v/>
      </c>
      <c r="Y3172" s="3" t="str">
        <f t="shared" si="702"/>
        <v>Đã thanh toán</v>
      </c>
      <c r="Z3172" s="250">
        <f>Table1[[#This Row],[Hạn thanh toán]]</f>
        <v>45919</v>
      </c>
      <c r="AA3172" s="250">
        <f>Table1[[#This Row],[Ngày Thanh toán]]</f>
        <v>45925</v>
      </c>
      <c r="AD3172" s="3" t="str">
        <f>IF(Table1[[#This Row],[Mã khách hàng]]="","",VLOOKUP($A3172,Ma_KH!$A:$Q,Ma_KH!O$1,0))</f>
        <v>BRG - FUJIMART</v>
      </c>
      <c r="AE3172" s="3" t="str">
        <f>IF(Table1[[#This Row],[Mã khách hàng]]="","",VLOOKUP($A3172,Ma_KH!$A:$Q,Ma_KH!P$1,0))</f>
        <v>CÔNG TY TNHH BÁN LẺ FUJIMART VIỆT NAM</v>
      </c>
      <c r="AF3172" s="3" t="str">
        <f>VLOOKUP(A3172,Ma_KH!A:Q,Ma_KH!J$1,0)</f>
        <v>Vũ Anh Tuấn</v>
      </c>
    </row>
    <row r="3173" spans="1:32">
      <c r="A3173" s="242" t="s">
        <v>184</v>
      </c>
      <c r="B3173" s="242" t="s">
        <v>5155</v>
      </c>
      <c r="C3173" s="90">
        <v>45889</v>
      </c>
      <c r="D3173" s="91" t="s">
        <v>20020</v>
      </c>
      <c r="E3173" s="318">
        <v>45889</v>
      </c>
      <c r="F3173" s="242" t="s">
        <v>20980</v>
      </c>
      <c r="G3173" s="242" t="s">
        <v>5184</v>
      </c>
      <c r="H3173" s="241">
        <v>1432763</v>
      </c>
      <c r="I3173" s="241">
        <v>0</v>
      </c>
      <c r="J3173" s="241">
        <v>114621</v>
      </c>
      <c r="K3173" s="241">
        <v>1547384</v>
      </c>
      <c r="L3173" s="8" t="s">
        <v>24</v>
      </c>
      <c r="M3173" s="21">
        <v>45925</v>
      </c>
      <c r="O3173" s="278">
        <f>IF(Table1[[#This Row],[Phân loại]]="Tồn đầu kỳ",Table1[[#This Row],[Tổng giá trị]],0)</f>
        <v>0</v>
      </c>
      <c r="P3173" s="8">
        <f>IF(Table1[[#This Row],[Số còn phải thu ĐK]]&lt;&gt;0,0,IF(Table1[[#This Row],[Phân loại]]="Bán hàng",Table1[[#This Row],[Tổng giá trị]],-Table1[[#This Row],[Tổng giá trị]]))</f>
        <v>1547384</v>
      </c>
      <c r="Q3173" s="278">
        <f t="shared" si="700"/>
        <v>1547384</v>
      </c>
      <c r="R3173" s="8">
        <f>Table1[[#This Row],[Số còn phải thu ĐK]]+Table1[[#This Row],[Giá Trị HD sau CK]]-Table1[[#This Row],[Số tiền đã thu]]</f>
        <v>0</v>
      </c>
      <c r="S3173" s="7">
        <f>IF(Table1[[#This Row],[Ngày hóa đơn]]&lt;&gt;"",Table1[[#This Row],[Ngày hóa đơn]],Table1[[#This Row],[Ngày hạch toán]])</f>
        <v>45889</v>
      </c>
      <c r="T3173" s="8">
        <v>30</v>
      </c>
      <c r="U3173" s="7">
        <f>IF(Table1[[#This Row],[Ngày tính CN]]="","",S3173+T3173)</f>
        <v>45919</v>
      </c>
      <c r="V3173" s="71">
        <f ca="1">IF(Table1[[#This Row],[Hạn thanh toán]]="","",IF((U3173-NOW())&lt;0,0,(U3173-NOW())))</f>
        <v>0</v>
      </c>
      <c r="W3173" s="278"/>
      <c r="X3173" s="278" t="str">
        <f t="shared" ca="1" si="701"/>
        <v/>
      </c>
      <c r="Y3173" s="3" t="str">
        <f t="shared" si="702"/>
        <v>Đã thanh toán</v>
      </c>
      <c r="Z3173" s="250">
        <f>Table1[[#This Row],[Hạn thanh toán]]</f>
        <v>45919</v>
      </c>
      <c r="AA3173" s="250">
        <f>Table1[[#This Row],[Ngày Thanh toán]]</f>
        <v>45925</v>
      </c>
      <c r="AD3173" s="3" t="str">
        <f>IF(Table1[[#This Row],[Mã khách hàng]]="","",VLOOKUP($A3173,Ma_KH!$A:$Q,Ma_KH!O$1,0))</f>
        <v>BRG - FUJIMART</v>
      </c>
      <c r="AE3173" s="3" t="str">
        <f>IF(Table1[[#This Row],[Mã khách hàng]]="","",VLOOKUP($A3173,Ma_KH!$A:$Q,Ma_KH!P$1,0))</f>
        <v>CÔNG TY TNHH BÁN LẺ FUJIMART VIỆT NAM</v>
      </c>
      <c r="AF3173" s="3" t="str">
        <f>VLOOKUP(A3173,Ma_KH!A:Q,Ma_KH!J$1,0)</f>
        <v>Vũ Anh Tuấn</v>
      </c>
    </row>
    <row r="3174" spans="1:32">
      <c r="A3174" s="242" t="s">
        <v>184</v>
      </c>
      <c r="B3174" s="242" t="s">
        <v>5155</v>
      </c>
      <c r="C3174" s="90">
        <v>45889</v>
      </c>
      <c r="D3174" s="91" t="s">
        <v>20021</v>
      </c>
      <c r="E3174" s="318">
        <v>45889</v>
      </c>
      <c r="F3174" s="242" t="s">
        <v>20981</v>
      </c>
      <c r="G3174" s="242" t="s">
        <v>5220</v>
      </c>
      <c r="H3174" s="241">
        <v>1263636</v>
      </c>
      <c r="I3174" s="241">
        <v>0</v>
      </c>
      <c r="J3174" s="241">
        <v>101091</v>
      </c>
      <c r="K3174" s="241">
        <v>1364727</v>
      </c>
      <c r="L3174" s="8" t="s">
        <v>24</v>
      </c>
      <c r="M3174" s="21">
        <v>45925</v>
      </c>
      <c r="O3174" s="278">
        <f>IF(Table1[[#This Row],[Phân loại]]="Tồn đầu kỳ",Table1[[#This Row],[Tổng giá trị]],0)</f>
        <v>0</v>
      </c>
      <c r="P3174" s="8">
        <f>IF(Table1[[#This Row],[Số còn phải thu ĐK]]&lt;&gt;0,0,IF(Table1[[#This Row],[Phân loại]]="Bán hàng",Table1[[#This Row],[Tổng giá trị]],-Table1[[#This Row],[Tổng giá trị]]))</f>
        <v>1364727</v>
      </c>
      <c r="Q3174" s="278">
        <f t="shared" si="700"/>
        <v>1364727</v>
      </c>
      <c r="R3174" s="8">
        <f>Table1[[#This Row],[Số còn phải thu ĐK]]+Table1[[#This Row],[Giá Trị HD sau CK]]-Table1[[#This Row],[Số tiền đã thu]]</f>
        <v>0</v>
      </c>
      <c r="S3174" s="7">
        <f>IF(Table1[[#This Row],[Ngày hóa đơn]]&lt;&gt;"",Table1[[#This Row],[Ngày hóa đơn]],Table1[[#This Row],[Ngày hạch toán]])</f>
        <v>45889</v>
      </c>
      <c r="T3174" s="8">
        <v>30</v>
      </c>
      <c r="U3174" s="7">
        <f>IF(Table1[[#This Row],[Ngày tính CN]]="","",S3174+T3174)</f>
        <v>45919</v>
      </c>
      <c r="V3174" s="71">
        <f ca="1">IF(Table1[[#This Row],[Hạn thanh toán]]="","",IF((U3174-NOW())&lt;0,0,(U3174-NOW())))</f>
        <v>0</v>
      </c>
      <c r="W3174" s="278"/>
      <c r="X3174" s="278" t="str">
        <f t="shared" ca="1" si="701"/>
        <v/>
      </c>
      <c r="Y3174" s="3" t="str">
        <f t="shared" si="702"/>
        <v>Đã thanh toán</v>
      </c>
      <c r="Z3174" s="250">
        <f>Table1[[#This Row],[Hạn thanh toán]]</f>
        <v>45919</v>
      </c>
      <c r="AA3174" s="250">
        <f>Table1[[#This Row],[Ngày Thanh toán]]</f>
        <v>45925</v>
      </c>
      <c r="AD3174" s="3" t="str">
        <f>IF(Table1[[#This Row],[Mã khách hàng]]="","",VLOOKUP($A3174,Ma_KH!$A:$Q,Ma_KH!O$1,0))</f>
        <v>BRG - FUJIMART</v>
      </c>
      <c r="AE3174" s="3" t="str">
        <f>IF(Table1[[#This Row],[Mã khách hàng]]="","",VLOOKUP($A3174,Ma_KH!$A:$Q,Ma_KH!P$1,0))</f>
        <v>CÔNG TY TNHH BÁN LẺ FUJIMART VIỆT NAM</v>
      </c>
      <c r="AF3174" s="3" t="str">
        <f>VLOOKUP(A3174,Ma_KH!A:Q,Ma_KH!J$1,0)</f>
        <v>Vũ Anh Tuấn</v>
      </c>
    </row>
    <row r="3175" spans="1:32">
      <c r="A3175" s="242" t="s">
        <v>184</v>
      </c>
      <c r="B3175" s="242" t="s">
        <v>5155</v>
      </c>
      <c r="C3175" s="90">
        <v>45890</v>
      </c>
      <c r="D3175" s="91" t="s">
        <v>20022</v>
      </c>
      <c r="E3175" s="318">
        <v>45890</v>
      </c>
      <c r="F3175" s="242" t="s">
        <v>20982</v>
      </c>
      <c r="G3175" s="242" t="s">
        <v>5321</v>
      </c>
      <c r="H3175" s="241">
        <v>1442825</v>
      </c>
      <c r="I3175" s="241">
        <v>0</v>
      </c>
      <c r="J3175" s="241">
        <v>115426</v>
      </c>
      <c r="K3175" s="241">
        <v>1558251</v>
      </c>
      <c r="L3175" s="8" t="s">
        <v>24</v>
      </c>
      <c r="M3175" s="21">
        <v>45925</v>
      </c>
      <c r="O3175" s="278">
        <f>IF(Table1[[#This Row],[Phân loại]]="Tồn đầu kỳ",Table1[[#This Row],[Tổng giá trị]],0)</f>
        <v>0</v>
      </c>
      <c r="P3175" s="8">
        <f>IF(Table1[[#This Row],[Số còn phải thu ĐK]]&lt;&gt;0,0,IF(Table1[[#This Row],[Phân loại]]="Bán hàng",Table1[[#This Row],[Tổng giá trị]],-Table1[[#This Row],[Tổng giá trị]]))</f>
        <v>1558251</v>
      </c>
      <c r="Q3175" s="278">
        <f t="shared" si="700"/>
        <v>1558251</v>
      </c>
      <c r="R3175" s="8">
        <f>Table1[[#This Row],[Số còn phải thu ĐK]]+Table1[[#This Row],[Giá Trị HD sau CK]]-Table1[[#This Row],[Số tiền đã thu]]</f>
        <v>0</v>
      </c>
      <c r="S3175" s="7">
        <f>IF(Table1[[#This Row],[Ngày hóa đơn]]&lt;&gt;"",Table1[[#This Row],[Ngày hóa đơn]],Table1[[#This Row],[Ngày hạch toán]])</f>
        <v>45890</v>
      </c>
      <c r="T3175" s="8">
        <v>30</v>
      </c>
      <c r="U3175" s="7">
        <f>IF(Table1[[#This Row],[Ngày tính CN]]="","",S3175+T3175)</f>
        <v>45920</v>
      </c>
      <c r="V3175" s="71">
        <f ca="1">IF(Table1[[#This Row],[Hạn thanh toán]]="","",IF((U3175-NOW())&lt;0,0,(U3175-NOW())))</f>
        <v>0</v>
      </c>
      <c r="W3175" s="278"/>
      <c r="X3175" s="278" t="str">
        <f t="shared" ca="1" si="701"/>
        <v/>
      </c>
      <c r="Y3175" s="3" t="str">
        <f t="shared" si="702"/>
        <v>Đã thanh toán</v>
      </c>
      <c r="Z3175" s="250">
        <f>Table1[[#This Row],[Hạn thanh toán]]</f>
        <v>45920</v>
      </c>
      <c r="AA3175" s="250">
        <f>Table1[[#This Row],[Ngày Thanh toán]]</f>
        <v>45925</v>
      </c>
      <c r="AD3175" s="3" t="str">
        <f>IF(Table1[[#This Row],[Mã khách hàng]]="","",VLOOKUP($A3175,Ma_KH!$A:$Q,Ma_KH!O$1,0))</f>
        <v>BRG - FUJIMART</v>
      </c>
      <c r="AE3175" s="3" t="str">
        <f>IF(Table1[[#This Row],[Mã khách hàng]]="","",VLOOKUP($A3175,Ma_KH!$A:$Q,Ma_KH!P$1,0))</f>
        <v>CÔNG TY TNHH BÁN LẺ FUJIMART VIỆT NAM</v>
      </c>
      <c r="AF3175" s="3" t="str">
        <f>VLOOKUP(A3175,Ma_KH!A:Q,Ma_KH!J$1,0)</f>
        <v>Vũ Anh Tuấn</v>
      </c>
    </row>
    <row r="3176" spans="1:32">
      <c r="A3176" s="242" t="s">
        <v>184</v>
      </c>
      <c r="B3176" s="242" t="s">
        <v>5155</v>
      </c>
      <c r="C3176" s="90">
        <v>45890</v>
      </c>
      <c r="D3176" s="91" t="s">
        <v>20023</v>
      </c>
      <c r="E3176" s="318">
        <v>45890</v>
      </c>
      <c r="F3176" s="242" t="s">
        <v>20983</v>
      </c>
      <c r="G3176" s="242" t="s">
        <v>5168</v>
      </c>
      <c r="H3176" s="241">
        <v>1891295</v>
      </c>
      <c r="I3176" s="241">
        <v>0</v>
      </c>
      <c r="J3176" s="241">
        <v>151304</v>
      </c>
      <c r="K3176" s="241">
        <v>2042599</v>
      </c>
      <c r="L3176" s="8" t="s">
        <v>24</v>
      </c>
      <c r="M3176" s="21">
        <v>45925</v>
      </c>
      <c r="O3176" s="278">
        <f>IF(Table1[[#This Row],[Phân loại]]="Tồn đầu kỳ",Table1[[#This Row],[Tổng giá trị]],0)</f>
        <v>0</v>
      </c>
      <c r="P3176" s="8">
        <f>IF(Table1[[#This Row],[Số còn phải thu ĐK]]&lt;&gt;0,0,IF(Table1[[#This Row],[Phân loại]]="Bán hàng",Table1[[#This Row],[Tổng giá trị]],-Table1[[#This Row],[Tổng giá trị]]))</f>
        <v>2042599</v>
      </c>
      <c r="Q3176" s="278">
        <f t="shared" si="700"/>
        <v>2042599</v>
      </c>
      <c r="R3176" s="8">
        <f>Table1[[#This Row],[Số còn phải thu ĐK]]+Table1[[#This Row],[Giá Trị HD sau CK]]-Table1[[#This Row],[Số tiền đã thu]]</f>
        <v>0</v>
      </c>
      <c r="S3176" s="7">
        <f>IF(Table1[[#This Row],[Ngày hóa đơn]]&lt;&gt;"",Table1[[#This Row],[Ngày hóa đơn]],Table1[[#This Row],[Ngày hạch toán]])</f>
        <v>45890</v>
      </c>
      <c r="T3176" s="8">
        <v>30</v>
      </c>
      <c r="U3176" s="7">
        <f>IF(Table1[[#This Row],[Ngày tính CN]]="","",S3176+T3176)</f>
        <v>45920</v>
      </c>
      <c r="V3176" s="71">
        <f ca="1">IF(Table1[[#This Row],[Hạn thanh toán]]="","",IF((U3176-NOW())&lt;0,0,(U3176-NOW())))</f>
        <v>0</v>
      </c>
      <c r="W3176" s="278"/>
      <c r="X3176" s="278" t="str">
        <f t="shared" ca="1" si="701"/>
        <v/>
      </c>
      <c r="Y3176" s="3" t="str">
        <f t="shared" si="702"/>
        <v>Đã thanh toán</v>
      </c>
      <c r="Z3176" s="250">
        <f>Table1[[#This Row],[Hạn thanh toán]]</f>
        <v>45920</v>
      </c>
      <c r="AA3176" s="250">
        <f>Table1[[#This Row],[Ngày Thanh toán]]</f>
        <v>45925</v>
      </c>
      <c r="AD3176" s="3" t="str">
        <f>IF(Table1[[#This Row],[Mã khách hàng]]="","",VLOOKUP($A3176,Ma_KH!$A:$Q,Ma_KH!O$1,0))</f>
        <v>BRG - FUJIMART</v>
      </c>
      <c r="AE3176" s="3" t="str">
        <f>IF(Table1[[#This Row],[Mã khách hàng]]="","",VLOOKUP($A3176,Ma_KH!$A:$Q,Ma_KH!P$1,0))</f>
        <v>CÔNG TY TNHH BÁN LẺ FUJIMART VIỆT NAM</v>
      </c>
      <c r="AF3176" s="3" t="str">
        <f>VLOOKUP(A3176,Ma_KH!A:Q,Ma_KH!J$1,0)</f>
        <v>Vũ Anh Tuấn</v>
      </c>
    </row>
    <row r="3177" spans="1:32">
      <c r="A3177" s="242" t="s">
        <v>184</v>
      </c>
      <c r="B3177" s="242" t="s">
        <v>5155</v>
      </c>
      <c r="C3177" s="90">
        <v>45890</v>
      </c>
      <c r="D3177" s="91" t="s">
        <v>20024</v>
      </c>
      <c r="E3177" s="318">
        <v>45890</v>
      </c>
      <c r="F3177" s="242" t="s">
        <v>20984</v>
      </c>
      <c r="G3177" s="242" t="s">
        <v>5223</v>
      </c>
      <c r="H3177" s="241">
        <v>1227720</v>
      </c>
      <c r="I3177" s="241">
        <v>0</v>
      </c>
      <c r="J3177" s="241">
        <v>98218</v>
      </c>
      <c r="K3177" s="241">
        <v>1325938</v>
      </c>
      <c r="L3177" s="8" t="s">
        <v>24</v>
      </c>
      <c r="M3177" s="21">
        <v>45925</v>
      </c>
      <c r="O3177" s="278">
        <f>IF(Table1[[#This Row],[Phân loại]]="Tồn đầu kỳ",Table1[[#This Row],[Tổng giá trị]],0)</f>
        <v>0</v>
      </c>
      <c r="P3177" s="8">
        <f>IF(Table1[[#This Row],[Số còn phải thu ĐK]]&lt;&gt;0,0,IF(Table1[[#This Row],[Phân loại]]="Bán hàng",Table1[[#This Row],[Tổng giá trị]],-Table1[[#This Row],[Tổng giá trị]]))</f>
        <v>1325938</v>
      </c>
      <c r="Q3177" s="278">
        <f t="shared" si="700"/>
        <v>1325938</v>
      </c>
      <c r="R3177" s="8">
        <f>Table1[[#This Row],[Số còn phải thu ĐK]]+Table1[[#This Row],[Giá Trị HD sau CK]]-Table1[[#This Row],[Số tiền đã thu]]</f>
        <v>0</v>
      </c>
      <c r="S3177" s="7">
        <f>IF(Table1[[#This Row],[Ngày hóa đơn]]&lt;&gt;"",Table1[[#This Row],[Ngày hóa đơn]],Table1[[#This Row],[Ngày hạch toán]])</f>
        <v>45890</v>
      </c>
      <c r="T3177" s="8">
        <v>30</v>
      </c>
      <c r="U3177" s="7">
        <f>IF(Table1[[#This Row],[Ngày tính CN]]="","",S3177+T3177)</f>
        <v>45920</v>
      </c>
      <c r="V3177" s="71">
        <f ca="1">IF(Table1[[#This Row],[Hạn thanh toán]]="","",IF((U3177-NOW())&lt;0,0,(U3177-NOW())))</f>
        <v>0</v>
      </c>
      <c r="W3177" s="278"/>
      <c r="X3177" s="278" t="str">
        <f t="shared" ca="1" si="701"/>
        <v/>
      </c>
      <c r="Y3177" s="3" t="str">
        <f t="shared" si="702"/>
        <v>Đã thanh toán</v>
      </c>
      <c r="Z3177" s="250">
        <f>Table1[[#This Row],[Hạn thanh toán]]</f>
        <v>45920</v>
      </c>
      <c r="AA3177" s="250">
        <f>Table1[[#This Row],[Ngày Thanh toán]]</f>
        <v>45925</v>
      </c>
      <c r="AD3177" s="3" t="str">
        <f>IF(Table1[[#This Row],[Mã khách hàng]]="","",VLOOKUP($A3177,Ma_KH!$A:$Q,Ma_KH!O$1,0))</f>
        <v>BRG - FUJIMART</v>
      </c>
      <c r="AE3177" s="3" t="str">
        <f>IF(Table1[[#This Row],[Mã khách hàng]]="","",VLOOKUP($A3177,Ma_KH!$A:$Q,Ma_KH!P$1,0))</f>
        <v>CÔNG TY TNHH BÁN LẺ FUJIMART VIỆT NAM</v>
      </c>
      <c r="AF3177" s="3" t="str">
        <f>VLOOKUP(A3177,Ma_KH!A:Q,Ma_KH!J$1,0)</f>
        <v>Vũ Anh Tuấn</v>
      </c>
    </row>
    <row r="3178" spans="1:32">
      <c r="A3178" s="242" t="s">
        <v>184</v>
      </c>
      <c r="B3178" s="242" t="s">
        <v>5155</v>
      </c>
      <c r="C3178" s="88">
        <v>45891</v>
      </c>
      <c r="D3178" s="89" t="s">
        <v>20025</v>
      </c>
      <c r="E3178" s="318">
        <v>45891</v>
      </c>
      <c r="F3178" s="242" t="s">
        <v>20985</v>
      </c>
      <c r="G3178" s="242" t="s">
        <v>5350</v>
      </c>
      <c r="H3178" s="241">
        <v>1601705</v>
      </c>
      <c r="I3178" s="241">
        <v>0</v>
      </c>
      <c r="J3178" s="241">
        <v>128136</v>
      </c>
      <c r="K3178" s="241">
        <v>1729841</v>
      </c>
      <c r="L3178" s="8" t="s">
        <v>24</v>
      </c>
      <c r="M3178" s="21">
        <v>45925</v>
      </c>
      <c r="O3178" s="278">
        <f>IF(Table1[[#This Row],[Phân loại]]="Tồn đầu kỳ",Table1[[#This Row],[Tổng giá trị]],0)</f>
        <v>0</v>
      </c>
      <c r="P3178" s="8">
        <f>IF(Table1[[#This Row],[Số còn phải thu ĐK]]&lt;&gt;0,0,IF(Table1[[#This Row],[Phân loại]]="Bán hàng",Table1[[#This Row],[Tổng giá trị]],-Table1[[#This Row],[Tổng giá trị]]))</f>
        <v>1729841</v>
      </c>
      <c r="Q3178" s="278">
        <f t="shared" ref="Q3178:Q3180" si="703">IF(M3178&lt;&gt;"",IF(O3178&lt;&gt;0,O3178,P3178),0)</f>
        <v>1729841</v>
      </c>
      <c r="R3178" s="8">
        <f>Table1[[#This Row],[Số còn phải thu ĐK]]+Table1[[#This Row],[Giá Trị HD sau CK]]-Table1[[#This Row],[Số tiền đã thu]]</f>
        <v>0</v>
      </c>
      <c r="S3178" s="7">
        <f>IF(Table1[[#This Row],[Ngày hóa đơn]]&lt;&gt;"",Table1[[#This Row],[Ngày hóa đơn]],Table1[[#This Row],[Ngày hạch toán]])</f>
        <v>45891</v>
      </c>
      <c r="T3178" s="8">
        <v>30</v>
      </c>
      <c r="U3178" s="7">
        <f>IF(Table1[[#This Row],[Ngày tính CN]]="","",S3178+T3178)</f>
        <v>45921</v>
      </c>
      <c r="V3178" s="71">
        <f ca="1">IF(Table1[[#This Row],[Hạn thanh toán]]="","",IF((U3178-NOW())&lt;0,0,(U3178-NOW())))</f>
        <v>0</v>
      </c>
      <c r="W3178" s="278"/>
      <c r="X3178" s="278" t="str">
        <f t="shared" ref="X3178:X3180" ca="1" si="704">IF(OR($U3178="",$R3178=0),"",IF((U$4-NOW())&lt;0,-($U3178-NOW()),0))</f>
        <v/>
      </c>
      <c r="Y3178" s="3" t="str">
        <f t="shared" ref="Y3178:Y3180" si="705">IF(R3178=0,"Đã thanh toán",IF(X3178="","",IF(X3178&lt;=0,"Chưa đến hạn thanh toán",IF(X3178&lt;=30,"Nợ quá hạn 30 ngày",IF(X3178&lt;=60,"Nợ quá hạn từ 30 ngày đến 60 ngày",IF(X3178&lt;=90,"Nợ quá hạn từ 60 ngày đến 90 ngày",IF(X3178&lt;=120,"Nợ quá hạn từ 90 ngày đến 120 ngày","Nợ quá hạn hơn 120 ngày có khả năng mất thanh toán")))))))</f>
        <v>Đã thanh toán</v>
      </c>
      <c r="Z3178" s="250">
        <f>Table1[[#This Row],[Hạn thanh toán]]</f>
        <v>45921</v>
      </c>
      <c r="AA3178" s="250">
        <f>Table1[[#This Row],[Ngày Thanh toán]]</f>
        <v>45925</v>
      </c>
      <c r="AD3178" s="3" t="str">
        <f>IF(Table1[[#This Row],[Mã khách hàng]]="","",VLOOKUP($A3178,Ma_KH!$A:$Q,Ma_KH!O$1,0))</f>
        <v>BRG - FUJIMART</v>
      </c>
      <c r="AE3178" s="3" t="str">
        <f>IF(Table1[[#This Row],[Mã khách hàng]]="","",VLOOKUP($A3178,Ma_KH!$A:$Q,Ma_KH!P$1,0))</f>
        <v>CÔNG TY TNHH BÁN LẺ FUJIMART VIỆT NAM</v>
      </c>
      <c r="AF3178" s="3" t="str">
        <f>VLOOKUP(A3178,Ma_KH!A:Q,Ma_KH!J$1,0)</f>
        <v>Vũ Anh Tuấn</v>
      </c>
    </row>
    <row r="3179" spans="1:32">
      <c r="A3179" s="242" t="s">
        <v>184</v>
      </c>
      <c r="B3179" s="242" t="s">
        <v>5155</v>
      </c>
      <c r="C3179" s="88">
        <v>45891</v>
      </c>
      <c r="D3179" s="89" t="s">
        <v>20026</v>
      </c>
      <c r="E3179" s="318">
        <v>45891</v>
      </c>
      <c r="F3179" s="242" t="s">
        <v>20986</v>
      </c>
      <c r="G3179" s="242" t="s">
        <v>5165</v>
      </c>
      <c r="H3179" s="241">
        <v>1160510</v>
      </c>
      <c r="I3179" s="241">
        <v>0</v>
      </c>
      <c r="J3179" s="241">
        <v>92841</v>
      </c>
      <c r="K3179" s="241">
        <v>1253351</v>
      </c>
      <c r="L3179" s="8" t="s">
        <v>24</v>
      </c>
      <c r="M3179" s="21">
        <v>45925</v>
      </c>
      <c r="O3179" s="278">
        <f>IF(Table1[[#This Row],[Phân loại]]="Tồn đầu kỳ",Table1[[#This Row],[Tổng giá trị]],0)</f>
        <v>0</v>
      </c>
      <c r="P3179" s="8">
        <f>IF(Table1[[#This Row],[Số còn phải thu ĐK]]&lt;&gt;0,0,IF(Table1[[#This Row],[Phân loại]]="Bán hàng",Table1[[#This Row],[Tổng giá trị]],-Table1[[#This Row],[Tổng giá trị]]))</f>
        <v>1253351</v>
      </c>
      <c r="Q3179" s="278">
        <f t="shared" si="703"/>
        <v>1253351</v>
      </c>
      <c r="R3179" s="8">
        <f>Table1[[#This Row],[Số còn phải thu ĐK]]+Table1[[#This Row],[Giá Trị HD sau CK]]-Table1[[#This Row],[Số tiền đã thu]]</f>
        <v>0</v>
      </c>
      <c r="S3179" s="7">
        <f>IF(Table1[[#This Row],[Ngày hóa đơn]]&lt;&gt;"",Table1[[#This Row],[Ngày hóa đơn]],Table1[[#This Row],[Ngày hạch toán]])</f>
        <v>45891</v>
      </c>
      <c r="T3179" s="8">
        <v>30</v>
      </c>
      <c r="U3179" s="7">
        <f>IF(Table1[[#This Row],[Ngày tính CN]]="","",S3179+T3179)</f>
        <v>45921</v>
      </c>
      <c r="V3179" s="71">
        <f ca="1">IF(Table1[[#This Row],[Hạn thanh toán]]="","",IF((U3179-NOW())&lt;0,0,(U3179-NOW())))</f>
        <v>0</v>
      </c>
      <c r="W3179" s="278"/>
      <c r="X3179" s="278" t="str">
        <f t="shared" ca="1" si="704"/>
        <v/>
      </c>
      <c r="Y3179" s="3" t="str">
        <f t="shared" si="705"/>
        <v>Đã thanh toán</v>
      </c>
      <c r="Z3179" s="250">
        <f>Table1[[#This Row],[Hạn thanh toán]]</f>
        <v>45921</v>
      </c>
      <c r="AA3179" s="250">
        <f>Table1[[#This Row],[Ngày Thanh toán]]</f>
        <v>45925</v>
      </c>
      <c r="AD3179" s="3" t="str">
        <f>IF(Table1[[#This Row],[Mã khách hàng]]="","",VLOOKUP($A3179,Ma_KH!$A:$Q,Ma_KH!O$1,0))</f>
        <v>BRG - FUJIMART</v>
      </c>
      <c r="AE3179" s="3" t="str">
        <f>IF(Table1[[#This Row],[Mã khách hàng]]="","",VLOOKUP($A3179,Ma_KH!$A:$Q,Ma_KH!P$1,0))</f>
        <v>CÔNG TY TNHH BÁN LẺ FUJIMART VIỆT NAM</v>
      </c>
      <c r="AF3179" s="3" t="str">
        <f>VLOOKUP(A3179,Ma_KH!A:Q,Ma_KH!J$1,0)</f>
        <v>Vũ Anh Tuấn</v>
      </c>
    </row>
    <row r="3180" spans="1:32">
      <c r="A3180" s="242" t="s">
        <v>184</v>
      </c>
      <c r="B3180" s="242" t="s">
        <v>5155</v>
      </c>
      <c r="C3180" s="90">
        <v>45891</v>
      </c>
      <c r="D3180" s="91" t="s">
        <v>20027</v>
      </c>
      <c r="E3180" s="318">
        <v>45891</v>
      </c>
      <c r="F3180" s="242" t="s">
        <v>20987</v>
      </c>
      <c r="G3180" s="242" t="s">
        <v>5186</v>
      </c>
      <c r="H3180" s="241">
        <v>2499540</v>
      </c>
      <c r="I3180" s="241">
        <v>0</v>
      </c>
      <c r="J3180" s="241">
        <v>199963</v>
      </c>
      <c r="K3180" s="241">
        <v>2699503</v>
      </c>
      <c r="L3180" s="8" t="s">
        <v>24</v>
      </c>
      <c r="M3180" s="21">
        <v>45925</v>
      </c>
      <c r="O3180" s="278">
        <f>IF(Table1[[#This Row],[Phân loại]]="Tồn đầu kỳ",Table1[[#This Row],[Tổng giá trị]],0)</f>
        <v>0</v>
      </c>
      <c r="P3180" s="8">
        <f>IF(Table1[[#This Row],[Số còn phải thu ĐK]]&lt;&gt;0,0,IF(Table1[[#This Row],[Phân loại]]="Bán hàng",Table1[[#This Row],[Tổng giá trị]],-Table1[[#This Row],[Tổng giá trị]]))</f>
        <v>2699503</v>
      </c>
      <c r="Q3180" s="278">
        <f t="shared" si="703"/>
        <v>2699503</v>
      </c>
      <c r="R3180" s="8">
        <f>Table1[[#This Row],[Số còn phải thu ĐK]]+Table1[[#This Row],[Giá Trị HD sau CK]]-Table1[[#This Row],[Số tiền đã thu]]</f>
        <v>0</v>
      </c>
      <c r="S3180" s="7">
        <f>IF(Table1[[#This Row],[Ngày hóa đơn]]&lt;&gt;"",Table1[[#This Row],[Ngày hóa đơn]],Table1[[#This Row],[Ngày hạch toán]])</f>
        <v>45891</v>
      </c>
      <c r="T3180" s="8">
        <v>30</v>
      </c>
      <c r="U3180" s="7">
        <f>IF(Table1[[#This Row],[Ngày tính CN]]="","",S3180+T3180)</f>
        <v>45921</v>
      </c>
      <c r="V3180" s="71">
        <f ca="1">IF(Table1[[#This Row],[Hạn thanh toán]]="","",IF((U3180-NOW())&lt;0,0,(U3180-NOW())))</f>
        <v>0</v>
      </c>
      <c r="W3180" s="278"/>
      <c r="X3180" s="278" t="str">
        <f t="shared" ca="1" si="704"/>
        <v/>
      </c>
      <c r="Y3180" s="3" t="str">
        <f t="shared" si="705"/>
        <v>Đã thanh toán</v>
      </c>
      <c r="Z3180" s="250">
        <f>Table1[[#This Row],[Hạn thanh toán]]</f>
        <v>45921</v>
      </c>
      <c r="AA3180" s="250">
        <f>Table1[[#This Row],[Ngày Thanh toán]]</f>
        <v>45925</v>
      </c>
      <c r="AD3180" s="3" t="str">
        <f>IF(Table1[[#This Row],[Mã khách hàng]]="","",VLOOKUP($A3180,Ma_KH!$A:$Q,Ma_KH!O$1,0))</f>
        <v>BRG - FUJIMART</v>
      </c>
      <c r="AE3180" s="3" t="str">
        <f>IF(Table1[[#This Row],[Mã khách hàng]]="","",VLOOKUP($A3180,Ma_KH!$A:$Q,Ma_KH!P$1,0))</f>
        <v>CÔNG TY TNHH BÁN LẺ FUJIMART VIỆT NAM</v>
      </c>
      <c r="AF3180" s="3" t="str">
        <f>VLOOKUP(A3180,Ma_KH!A:Q,Ma_KH!J$1,0)</f>
        <v>Vũ Anh Tuấn</v>
      </c>
    </row>
    <row r="3181" spans="1:32">
      <c r="A3181" s="242" t="s">
        <v>184</v>
      </c>
      <c r="B3181" s="242" t="s">
        <v>5155</v>
      </c>
      <c r="C3181" s="88">
        <v>45894</v>
      </c>
      <c r="D3181" s="89" t="s">
        <v>20028</v>
      </c>
      <c r="E3181" s="318">
        <v>45894</v>
      </c>
      <c r="F3181" s="242" t="s">
        <v>20988</v>
      </c>
      <c r="G3181" s="242" t="s">
        <v>5163</v>
      </c>
      <c r="H3181" s="241">
        <v>743360</v>
      </c>
      <c r="I3181" s="241">
        <v>0</v>
      </c>
      <c r="J3181" s="241">
        <v>59469</v>
      </c>
      <c r="K3181" s="241">
        <v>802829</v>
      </c>
      <c r="L3181" s="8" t="s">
        <v>24</v>
      </c>
      <c r="M3181" s="21">
        <v>45925</v>
      </c>
      <c r="O3181" s="278">
        <f>IF(Table1[[#This Row],[Phân loại]]="Tồn đầu kỳ",Table1[[#This Row],[Tổng giá trị]],0)</f>
        <v>0</v>
      </c>
      <c r="P3181" s="8">
        <f>IF(Table1[[#This Row],[Số còn phải thu ĐK]]&lt;&gt;0,0,IF(Table1[[#This Row],[Phân loại]]="Bán hàng",Table1[[#This Row],[Tổng giá trị]],-Table1[[#This Row],[Tổng giá trị]]))</f>
        <v>802829</v>
      </c>
      <c r="Q3181" s="278">
        <f t="shared" ref="Q3181:Q3191" si="706">IF(M3181&lt;&gt;"",IF(O3181&lt;&gt;0,O3181,P3181),0)</f>
        <v>802829</v>
      </c>
      <c r="R3181" s="8">
        <f>Table1[[#This Row],[Số còn phải thu ĐK]]+Table1[[#This Row],[Giá Trị HD sau CK]]-Table1[[#This Row],[Số tiền đã thu]]</f>
        <v>0</v>
      </c>
      <c r="S3181" s="7">
        <f>IF(Table1[[#This Row],[Ngày hóa đơn]]&lt;&gt;"",Table1[[#This Row],[Ngày hóa đơn]],Table1[[#This Row],[Ngày hạch toán]])</f>
        <v>45894</v>
      </c>
      <c r="T3181" s="8">
        <v>30</v>
      </c>
      <c r="U3181" s="7">
        <f>IF(Table1[[#This Row],[Ngày tính CN]]="","",S3181+T3181)</f>
        <v>45924</v>
      </c>
      <c r="V3181" s="71">
        <f ca="1">IF(Table1[[#This Row],[Hạn thanh toán]]="","",IF((U3181-NOW())&lt;0,0,(U3181-NOW())))</f>
        <v>0</v>
      </c>
      <c r="W3181" s="278"/>
      <c r="X3181" s="278" t="str">
        <f t="shared" ref="X3181:X3191" ca="1" si="707">IF(OR($U3181="",$R3181=0),"",IF((U$4-NOW())&lt;0,-($U3181-NOW()),0))</f>
        <v/>
      </c>
      <c r="Y3181" s="3" t="str">
        <f t="shared" ref="Y3181:Y3191" si="708">IF(R3181=0,"Đã thanh toán",IF(X3181="","",IF(X3181&lt;=0,"Chưa đến hạn thanh toán",IF(X3181&lt;=30,"Nợ quá hạn 30 ngày",IF(X3181&lt;=60,"Nợ quá hạn từ 30 ngày đến 60 ngày",IF(X3181&lt;=90,"Nợ quá hạn từ 60 ngày đến 90 ngày",IF(X3181&lt;=120,"Nợ quá hạn từ 90 ngày đến 120 ngày","Nợ quá hạn hơn 120 ngày có khả năng mất thanh toán")))))))</f>
        <v>Đã thanh toán</v>
      </c>
      <c r="Z3181" s="250">
        <f>Table1[[#This Row],[Hạn thanh toán]]</f>
        <v>45924</v>
      </c>
      <c r="AA3181" s="250">
        <f>Table1[[#This Row],[Ngày Thanh toán]]</f>
        <v>45925</v>
      </c>
      <c r="AD3181" s="3" t="str">
        <f>IF(Table1[[#This Row],[Mã khách hàng]]="","",VLOOKUP($A3181,Ma_KH!$A:$Q,Ma_KH!O$1,0))</f>
        <v>BRG - FUJIMART</v>
      </c>
      <c r="AE3181" s="3" t="str">
        <f>IF(Table1[[#This Row],[Mã khách hàng]]="","",VLOOKUP($A3181,Ma_KH!$A:$Q,Ma_KH!P$1,0))</f>
        <v>CÔNG TY TNHH BÁN LẺ FUJIMART VIỆT NAM</v>
      </c>
      <c r="AF3181" s="3" t="str">
        <f>VLOOKUP(A3181,Ma_KH!A:Q,Ma_KH!J$1,0)</f>
        <v>Vũ Anh Tuấn</v>
      </c>
    </row>
    <row r="3182" spans="1:32">
      <c r="A3182" s="242" t="s">
        <v>184</v>
      </c>
      <c r="B3182" s="242" t="s">
        <v>5155</v>
      </c>
      <c r="C3182" s="88">
        <v>45894</v>
      </c>
      <c r="D3182" s="89" t="s">
        <v>20029</v>
      </c>
      <c r="E3182" s="318">
        <v>45894</v>
      </c>
      <c r="F3182" s="242" t="s">
        <v>20989</v>
      </c>
      <c r="G3182" s="242" t="s">
        <v>5182</v>
      </c>
      <c r="H3182" s="241">
        <v>2210380</v>
      </c>
      <c r="I3182" s="241">
        <v>0</v>
      </c>
      <c r="J3182" s="241">
        <v>176830</v>
      </c>
      <c r="K3182" s="241">
        <v>2387210</v>
      </c>
      <c r="L3182" s="8" t="s">
        <v>24</v>
      </c>
      <c r="M3182" s="21">
        <v>45925</v>
      </c>
      <c r="O3182" s="278">
        <f>IF(Table1[[#This Row],[Phân loại]]="Tồn đầu kỳ",Table1[[#This Row],[Tổng giá trị]],0)</f>
        <v>0</v>
      </c>
      <c r="P3182" s="8">
        <f>IF(Table1[[#This Row],[Số còn phải thu ĐK]]&lt;&gt;0,0,IF(Table1[[#This Row],[Phân loại]]="Bán hàng",Table1[[#This Row],[Tổng giá trị]],-Table1[[#This Row],[Tổng giá trị]]))</f>
        <v>2387210</v>
      </c>
      <c r="Q3182" s="278">
        <f t="shared" si="706"/>
        <v>2387210</v>
      </c>
      <c r="R3182" s="8">
        <f>Table1[[#This Row],[Số còn phải thu ĐK]]+Table1[[#This Row],[Giá Trị HD sau CK]]-Table1[[#This Row],[Số tiền đã thu]]</f>
        <v>0</v>
      </c>
      <c r="S3182" s="7">
        <f>IF(Table1[[#This Row],[Ngày hóa đơn]]&lt;&gt;"",Table1[[#This Row],[Ngày hóa đơn]],Table1[[#This Row],[Ngày hạch toán]])</f>
        <v>45894</v>
      </c>
      <c r="T3182" s="8">
        <v>30</v>
      </c>
      <c r="U3182" s="7">
        <f>IF(Table1[[#This Row],[Ngày tính CN]]="","",S3182+T3182)</f>
        <v>45924</v>
      </c>
      <c r="V3182" s="71">
        <f ca="1">IF(Table1[[#This Row],[Hạn thanh toán]]="","",IF((U3182-NOW())&lt;0,0,(U3182-NOW())))</f>
        <v>0</v>
      </c>
      <c r="W3182" s="278"/>
      <c r="X3182" s="278" t="str">
        <f t="shared" ca="1" si="707"/>
        <v/>
      </c>
      <c r="Y3182" s="3" t="str">
        <f t="shared" si="708"/>
        <v>Đã thanh toán</v>
      </c>
      <c r="Z3182" s="250">
        <f>Table1[[#This Row],[Hạn thanh toán]]</f>
        <v>45924</v>
      </c>
      <c r="AA3182" s="250">
        <f>Table1[[#This Row],[Ngày Thanh toán]]</f>
        <v>45925</v>
      </c>
      <c r="AD3182" s="3" t="str">
        <f>IF(Table1[[#This Row],[Mã khách hàng]]="","",VLOOKUP($A3182,Ma_KH!$A:$Q,Ma_KH!O$1,0))</f>
        <v>BRG - FUJIMART</v>
      </c>
      <c r="AE3182" s="3" t="str">
        <f>IF(Table1[[#This Row],[Mã khách hàng]]="","",VLOOKUP($A3182,Ma_KH!$A:$Q,Ma_KH!P$1,0))</f>
        <v>CÔNG TY TNHH BÁN LẺ FUJIMART VIỆT NAM</v>
      </c>
      <c r="AF3182" s="3" t="str">
        <f>VLOOKUP(A3182,Ma_KH!A:Q,Ma_KH!J$1,0)</f>
        <v>Vũ Anh Tuấn</v>
      </c>
    </row>
    <row r="3183" spans="1:32">
      <c r="A3183" s="242" t="s">
        <v>184</v>
      </c>
      <c r="B3183" s="242" t="s">
        <v>5155</v>
      </c>
      <c r="C3183" s="88">
        <v>45894</v>
      </c>
      <c r="D3183" s="89" t="s">
        <v>20030</v>
      </c>
      <c r="E3183" s="318">
        <v>45894</v>
      </c>
      <c r="F3183" s="242" t="s">
        <v>20990</v>
      </c>
      <c r="G3183" s="242" t="s">
        <v>5184</v>
      </c>
      <c r="H3183" s="241">
        <v>1812275</v>
      </c>
      <c r="I3183" s="241">
        <v>0</v>
      </c>
      <c r="J3183" s="241">
        <v>144982</v>
      </c>
      <c r="K3183" s="241">
        <v>1957257</v>
      </c>
      <c r="L3183" s="8" t="s">
        <v>24</v>
      </c>
      <c r="M3183" s="21">
        <v>45925</v>
      </c>
      <c r="O3183" s="278">
        <f>IF(Table1[[#This Row],[Phân loại]]="Tồn đầu kỳ",Table1[[#This Row],[Tổng giá trị]],0)</f>
        <v>0</v>
      </c>
      <c r="P3183" s="8">
        <f>IF(Table1[[#This Row],[Số còn phải thu ĐK]]&lt;&gt;0,0,IF(Table1[[#This Row],[Phân loại]]="Bán hàng",Table1[[#This Row],[Tổng giá trị]],-Table1[[#This Row],[Tổng giá trị]]))</f>
        <v>1957257</v>
      </c>
      <c r="Q3183" s="278">
        <f t="shared" si="706"/>
        <v>1957257</v>
      </c>
      <c r="R3183" s="8">
        <f>Table1[[#This Row],[Số còn phải thu ĐK]]+Table1[[#This Row],[Giá Trị HD sau CK]]-Table1[[#This Row],[Số tiền đã thu]]</f>
        <v>0</v>
      </c>
      <c r="S3183" s="7">
        <f>IF(Table1[[#This Row],[Ngày hóa đơn]]&lt;&gt;"",Table1[[#This Row],[Ngày hóa đơn]],Table1[[#This Row],[Ngày hạch toán]])</f>
        <v>45894</v>
      </c>
      <c r="T3183" s="8">
        <v>30</v>
      </c>
      <c r="U3183" s="7">
        <f>IF(Table1[[#This Row],[Ngày tính CN]]="","",S3183+T3183)</f>
        <v>45924</v>
      </c>
      <c r="V3183" s="71">
        <f ca="1">IF(Table1[[#This Row],[Hạn thanh toán]]="","",IF((U3183-NOW())&lt;0,0,(U3183-NOW())))</f>
        <v>0</v>
      </c>
      <c r="W3183" s="278"/>
      <c r="X3183" s="278" t="str">
        <f t="shared" ca="1" si="707"/>
        <v/>
      </c>
      <c r="Y3183" s="3" t="str">
        <f t="shared" si="708"/>
        <v>Đã thanh toán</v>
      </c>
      <c r="Z3183" s="250">
        <f>Table1[[#This Row],[Hạn thanh toán]]</f>
        <v>45924</v>
      </c>
      <c r="AA3183" s="250">
        <f>Table1[[#This Row],[Ngày Thanh toán]]</f>
        <v>45925</v>
      </c>
      <c r="AD3183" s="3" t="str">
        <f>IF(Table1[[#This Row],[Mã khách hàng]]="","",VLOOKUP($A3183,Ma_KH!$A:$Q,Ma_KH!O$1,0))</f>
        <v>BRG - FUJIMART</v>
      </c>
      <c r="AE3183" s="3" t="str">
        <f>IF(Table1[[#This Row],[Mã khách hàng]]="","",VLOOKUP($A3183,Ma_KH!$A:$Q,Ma_KH!P$1,0))</f>
        <v>CÔNG TY TNHH BÁN LẺ FUJIMART VIỆT NAM</v>
      </c>
      <c r="AF3183" s="3" t="str">
        <f>VLOOKUP(A3183,Ma_KH!A:Q,Ma_KH!J$1,0)</f>
        <v>Vũ Anh Tuấn</v>
      </c>
    </row>
    <row r="3184" spans="1:32">
      <c r="A3184" s="242" t="s">
        <v>184</v>
      </c>
      <c r="B3184" s="242" t="s">
        <v>5155</v>
      </c>
      <c r="C3184" s="88">
        <v>45894</v>
      </c>
      <c r="D3184" s="89" t="s">
        <v>20031</v>
      </c>
      <c r="E3184" s="318">
        <v>45894</v>
      </c>
      <c r="F3184" s="242" t="s">
        <v>20991</v>
      </c>
      <c r="G3184" s="242" t="s">
        <v>5188</v>
      </c>
      <c r="H3184" s="241">
        <v>2663926</v>
      </c>
      <c r="I3184" s="241">
        <v>0</v>
      </c>
      <c r="J3184" s="241">
        <v>213114</v>
      </c>
      <c r="K3184" s="241">
        <v>2877040</v>
      </c>
      <c r="L3184" s="8" t="s">
        <v>24</v>
      </c>
      <c r="M3184" s="21">
        <v>45925</v>
      </c>
      <c r="O3184" s="278">
        <f>IF(Table1[[#This Row],[Phân loại]]="Tồn đầu kỳ",Table1[[#This Row],[Tổng giá trị]],0)</f>
        <v>0</v>
      </c>
      <c r="P3184" s="8">
        <f>IF(Table1[[#This Row],[Số còn phải thu ĐK]]&lt;&gt;0,0,IF(Table1[[#This Row],[Phân loại]]="Bán hàng",Table1[[#This Row],[Tổng giá trị]],-Table1[[#This Row],[Tổng giá trị]]))</f>
        <v>2877040</v>
      </c>
      <c r="Q3184" s="278">
        <f t="shared" si="706"/>
        <v>2877040</v>
      </c>
      <c r="R3184" s="8">
        <f>Table1[[#This Row],[Số còn phải thu ĐK]]+Table1[[#This Row],[Giá Trị HD sau CK]]-Table1[[#This Row],[Số tiền đã thu]]</f>
        <v>0</v>
      </c>
      <c r="S3184" s="7">
        <f>IF(Table1[[#This Row],[Ngày hóa đơn]]&lt;&gt;"",Table1[[#This Row],[Ngày hóa đơn]],Table1[[#This Row],[Ngày hạch toán]])</f>
        <v>45894</v>
      </c>
      <c r="T3184" s="8">
        <v>30</v>
      </c>
      <c r="U3184" s="7">
        <f>IF(Table1[[#This Row],[Ngày tính CN]]="","",S3184+T3184)</f>
        <v>45924</v>
      </c>
      <c r="V3184" s="71">
        <f ca="1">IF(Table1[[#This Row],[Hạn thanh toán]]="","",IF((U3184-NOW())&lt;0,0,(U3184-NOW())))</f>
        <v>0</v>
      </c>
      <c r="W3184" s="278"/>
      <c r="X3184" s="278" t="str">
        <f t="shared" ca="1" si="707"/>
        <v/>
      </c>
      <c r="Y3184" s="3" t="str">
        <f t="shared" si="708"/>
        <v>Đã thanh toán</v>
      </c>
      <c r="Z3184" s="250">
        <f>Table1[[#This Row],[Hạn thanh toán]]</f>
        <v>45924</v>
      </c>
      <c r="AA3184" s="250">
        <f>Table1[[#This Row],[Ngày Thanh toán]]</f>
        <v>45925</v>
      </c>
      <c r="AD3184" s="3" t="str">
        <f>IF(Table1[[#This Row],[Mã khách hàng]]="","",VLOOKUP($A3184,Ma_KH!$A:$Q,Ma_KH!O$1,0))</f>
        <v>BRG - FUJIMART</v>
      </c>
      <c r="AE3184" s="3" t="str">
        <f>IF(Table1[[#This Row],[Mã khách hàng]]="","",VLOOKUP($A3184,Ma_KH!$A:$Q,Ma_KH!P$1,0))</f>
        <v>CÔNG TY TNHH BÁN LẺ FUJIMART VIỆT NAM</v>
      </c>
      <c r="AF3184" s="3" t="str">
        <f>VLOOKUP(A3184,Ma_KH!A:Q,Ma_KH!J$1,0)</f>
        <v>Vũ Anh Tuấn</v>
      </c>
    </row>
    <row r="3185" spans="1:32">
      <c r="A3185" s="242" t="s">
        <v>184</v>
      </c>
      <c r="B3185" s="242" t="s">
        <v>5155</v>
      </c>
      <c r="C3185" s="88">
        <v>45894</v>
      </c>
      <c r="D3185" s="89" t="s">
        <v>20032</v>
      </c>
      <c r="E3185" s="318">
        <v>45894</v>
      </c>
      <c r="F3185" s="242" t="s">
        <v>20992</v>
      </c>
      <c r="G3185" s="242" t="s">
        <v>5345</v>
      </c>
      <c r="H3185" s="241">
        <v>2057963</v>
      </c>
      <c r="I3185" s="241">
        <v>0</v>
      </c>
      <c r="J3185" s="241">
        <v>164637</v>
      </c>
      <c r="K3185" s="241">
        <v>2222600</v>
      </c>
      <c r="L3185" s="8" t="s">
        <v>24</v>
      </c>
      <c r="M3185" s="21">
        <v>45925</v>
      </c>
      <c r="O3185" s="278">
        <f>IF(Table1[[#This Row],[Phân loại]]="Tồn đầu kỳ",Table1[[#This Row],[Tổng giá trị]],0)</f>
        <v>0</v>
      </c>
      <c r="P3185" s="8">
        <f>IF(Table1[[#This Row],[Số còn phải thu ĐK]]&lt;&gt;0,0,IF(Table1[[#This Row],[Phân loại]]="Bán hàng",Table1[[#This Row],[Tổng giá trị]],-Table1[[#This Row],[Tổng giá trị]]))</f>
        <v>2222600</v>
      </c>
      <c r="Q3185" s="278">
        <f t="shared" si="706"/>
        <v>2222600</v>
      </c>
      <c r="R3185" s="8">
        <f>Table1[[#This Row],[Số còn phải thu ĐK]]+Table1[[#This Row],[Giá Trị HD sau CK]]-Table1[[#This Row],[Số tiền đã thu]]</f>
        <v>0</v>
      </c>
      <c r="S3185" s="7">
        <f>IF(Table1[[#This Row],[Ngày hóa đơn]]&lt;&gt;"",Table1[[#This Row],[Ngày hóa đơn]],Table1[[#This Row],[Ngày hạch toán]])</f>
        <v>45894</v>
      </c>
      <c r="T3185" s="8">
        <v>30</v>
      </c>
      <c r="U3185" s="7">
        <f>IF(Table1[[#This Row],[Ngày tính CN]]="","",S3185+T3185)</f>
        <v>45924</v>
      </c>
      <c r="V3185" s="71">
        <f ca="1">IF(Table1[[#This Row],[Hạn thanh toán]]="","",IF((U3185-NOW())&lt;0,0,(U3185-NOW())))</f>
        <v>0</v>
      </c>
      <c r="W3185" s="278"/>
      <c r="X3185" s="278" t="str">
        <f t="shared" ca="1" si="707"/>
        <v/>
      </c>
      <c r="Y3185" s="3" t="str">
        <f t="shared" si="708"/>
        <v>Đã thanh toán</v>
      </c>
      <c r="Z3185" s="250">
        <f>Table1[[#This Row],[Hạn thanh toán]]</f>
        <v>45924</v>
      </c>
      <c r="AA3185" s="250">
        <f>Table1[[#This Row],[Ngày Thanh toán]]</f>
        <v>45925</v>
      </c>
      <c r="AD3185" s="3" t="str">
        <f>IF(Table1[[#This Row],[Mã khách hàng]]="","",VLOOKUP($A3185,Ma_KH!$A:$Q,Ma_KH!O$1,0))</f>
        <v>BRG - FUJIMART</v>
      </c>
      <c r="AE3185" s="3" t="str">
        <f>IF(Table1[[#This Row],[Mã khách hàng]]="","",VLOOKUP($A3185,Ma_KH!$A:$Q,Ma_KH!P$1,0))</f>
        <v>CÔNG TY TNHH BÁN LẺ FUJIMART VIỆT NAM</v>
      </c>
      <c r="AF3185" s="3" t="str">
        <f>VLOOKUP(A3185,Ma_KH!A:Q,Ma_KH!J$1,0)</f>
        <v>Vũ Anh Tuấn</v>
      </c>
    </row>
    <row r="3186" spans="1:32">
      <c r="A3186" s="242" t="s">
        <v>184</v>
      </c>
      <c r="B3186" s="242" t="s">
        <v>5155</v>
      </c>
      <c r="C3186" s="88">
        <v>45894</v>
      </c>
      <c r="D3186" s="89" t="s">
        <v>20033</v>
      </c>
      <c r="E3186" s="318">
        <v>45894</v>
      </c>
      <c r="F3186" s="242" t="s">
        <v>20993</v>
      </c>
      <c r="G3186" s="242" t="s">
        <v>5220</v>
      </c>
      <c r="H3186" s="241">
        <v>1266932</v>
      </c>
      <c r="I3186" s="241">
        <v>0</v>
      </c>
      <c r="J3186" s="241">
        <v>101355</v>
      </c>
      <c r="K3186" s="241">
        <v>1368287</v>
      </c>
      <c r="L3186" s="8" t="s">
        <v>24</v>
      </c>
      <c r="M3186" s="21">
        <v>45925</v>
      </c>
      <c r="O3186" s="278">
        <f>IF(Table1[[#This Row],[Phân loại]]="Tồn đầu kỳ",Table1[[#This Row],[Tổng giá trị]],0)</f>
        <v>0</v>
      </c>
      <c r="P3186" s="8">
        <f>IF(Table1[[#This Row],[Số còn phải thu ĐK]]&lt;&gt;0,0,IF(Table1[[#This Row],[Phân loại]]="Bán hàng",Table1[[#This Row],[Tổng giá trị]],-Table1[[#This Row],[Tổng giá trị]]))</f>
        <v>1368287</v>
      </c>
      <c r="Q3186" s="278">
        <f t="shared" si="706"/>
        <v>1368287</v>
      </c>
      <c r="R3186" s="8">
        <f>Table1[[#This Row],[Số còn phải thu ĐK]]+Table1[[#This Row],[Giá Trị HD sau CK]]-Table1[[#This Row],[Số tiền đã thu]]</f>
        <v>0</v>
      </c>
      <c r="S3186" s="7">
        <f>IF(Table1[[#This Row],[Ngày hóa đơn]]&lt;&gt;"",Table1[[#This Row],[Ngày hóa đơn]],Table1[[#This Row],[Ngày hạch toán]])</f>
        <v>45894</v>
      </c>
      <c r="T3186" s="8">
        <v>30</v>
      </c>
      <c r="U3186" s="7">
        <f>IF(Table1[[#This Row],[Ngày tính CN]]="","",S3186+T3186)</f>
        <v>45924</v>
      </c>
      <c r="V3186" s="71">
        <f ca="1">IF(Table1[[#This Row],[Hạn thanh toán]]="","",IF((U3186-NOW())&lt;0,0,(U3186-NOW())))</f>
        <v>0</v>
      </c>
      <c r="W3186" s="278"/>
      <c r="X3186" s="278" t="str">
        <f t="shared" ca="1" si="707"/>
        <v/>
      </c>
      <c r="Y3186" s="3" t="str">
        <f t="shared" si="708"/>
        <v>Đã thanh toán</v>
      </c>
      <c r="Z3186" s="250">
        <f>Table1[[#This Row],[Hạn thanh toán]]</f>
        <v>45924</v>
      </c>
      <c r="AA3186" s="250">
        <f>Table1[[#This Row],[Ngày Thanh toán]]</f>
        <v>45925</v>
      </c>
      <c r="AD3186" s="3" t="str">
        <f>IF(Table1[[#This Row],[Mã khách hàng]]="","",VLOOKUP($A3186,Ma_KH!$A:$Q,Ma_KH!O$1,0))</f>
        <v>BRG - FUJIMART</v>
      </c>
      <c r="AE3186" s="3" t="str">
        <f>IF(Table1[[#This Row],[Mã khách hàng]]="","",VLOOKUP($A3186,Ma_KH!$A:$Q,Ma_KH!P$1,0))</f>
        <v>CÔNG TY TNHH BÁN LẺ FUJIMART VIỆT NAM</v>
      </c>
      <c r="AF3186" s="3" t="str">
        <f>VLOOKUP(A3186,Ma_KH!A:Q,Ma_KH!J$1,0)</f>
        <v>Vũ Anh Tuấn</v>
      </c>
    </row>
    <row r="3187" spans="1:32">
      <c r="A3187" s="242" t="s">
        <v>184</v>
      </c>
      <c r="B3187" s="242" t="s">
        <v>5155</v>
      </c>
      <c r="C3187" s="88">
        <v>45894</v>
      </c>
      <c r="D3187" s="89" t="s">
        <v>20034</v>
      </c>
      <c r="E3187" s="318">
        <v>45894</v>
      </c>
      <c r="F3187" s="242" t="s">
        <v>20994</v>
      </c>
      <c r="G3187" s="242" t="s">
        <v>5228</v>
      </c>
      <c r="H3187" s="241">
        <v>750915</v>
      </c>
      <c r="I3187" s="241">
        <v>0</v>
      </c>
      <c r="J3187" s="241">
        <v>60073</v>
      </c>
      <c r="K3187" s="241">
        <v>810988</v>
      </c>
      <c r="L3187" s="8" t="s">
        <v>24</v>
      </c>
      <c r="M3187" s="21">
        <v>45925</v>
      </c>
      <c r="O3187" s="278">
        <f>IF(Table1[[#This Row],[Phân loại]]="Tồn đầu kỳ",Table1[[#This Row],[Tổng giá trị]],0)</f>
        <v>0</v>
      </c>
      <c r="P3187" s="8">
        <f>IF(Table1[[#This Row],[Số còn phải thu ĐK]]&lt;&gt;0,0,IF(Table1[[#This Row],[Phân loại]]="Bán hàng",Table1[[#This Row],[Tổng giá trị]],-Table1[[#This Row],[Tổng giá trị]]))</f>
        <v>810988</v>
      </c>
      <c r="Q3187" s="278">
        <f t="shared" si="706"/>
        <v>810988</v>
      </c>
      <c r="R3187" s="8">
        <f>Table1[[#This Row],[Số còn phải thu ĐK]]+Table1[[#This Row],[Giá Trị HD sau CK]]-Table1[[#This Row],[Số tiền đã thu]]</f>
        <v>0</v>
      </c>
      <c r="S3187" s="7">
        <f>IF(Table1[[#This Row],[Ngày hóa đơn]]&lt;&gt;"",Table1[[#This Row],[Ngày hóa đơn]],Table1[[#This Row],[Ngày hạch toán]])</f>
        <v>45894</v>
      </c>
      <c r="T3187" s="8">
        <v>30</v>
      </c>
      <c r="U3187" s="7">
        <f>IF(Table1[[#This Row],[Ngày tính CN]]="","",S3187+T3187)</f>
        <v>45924</v>
      </c>
      <c r="V3187" s="71">
        <f ca="1">IF(Table1[[#This Row],[Hạn thanh toán]]="","",IF((U3187-NOW())&lt;0,0,(U3187-NOW())))</f>
        <v>0</v>
      </c>
      <c r="W3187" s="278"/>
      <c r="X3187" s="278" t="str">
        <f t="shared" ca="1" si="707"/>
        <v/>
      </c>
      <c r="Y3187" s="3" t="str">
        <f t="shared" si="708"/>
        <v>Đã thanh toán</v>
      </c>
      <c r="Z3187" s="250">
        <f>Table1[[#This Row],[Hạn thanh toán]]</f>
        <v>45924</v>
      </c>
      <c r="AA3187" s="250">
        <f>Table1[[#This Row],[Ngày Thanh toán]]</f>
        <v>45925</v>
      </c>
      <c r="AD3187" s="3" t="str">
        <f>IF(Table1[[#This Row],[Mã khách hàng]]="","",VLOOKUP($A3187,Ma_KH!$A:$Q,Ma_KH!O$1,0))</f>
        <v>BRG - FUJIMART</v>
      </c>
      <c r="AE3187" s="3" t="str">
        <f>IF(Table1[[#This Row],[Mã khách hàng]]="","",VLOOKUP($A3187,Ma_KH!$A:$Q,Ma_KH!P$1,0))</f>
        <v>CÔNG TY TNHH BÁN LẺ FUJIMART VIỆT NAM</v>
      </c>
      <c r="AF3187" s="3" t="str">
        <f>VLOOKUP(A3187,Ma_KH!A:Q,Ma_KH!J$1,0)</f>
        <v>Vũ Anh Tuấn</v>
      </c>
    </row>
    <row r="3188" spans="1:32">
      <c r="A3188" s="242" t="s">
        <v>184</v>
      </c>
      <c r="B3188" s="242" t="s">
        <v>5155</v>
      </c>
      <c r="C3188" s="88">
        <v>45894</v>
      </c>
      <c r="D3188" s="89" t="s">
        <v>20035</v>
      </c>
      <c r="E3188" s="318">
        <v>45894</v>
      </c>
      <c r="F3188" s="242" t="s">
        <v>20995</v>
      </c>
      <c r="G3188" s="242" t="s">
        <v>5241</v>
      </c>
      <c r="H3188" s="241">
        <v>598780</v>
      </c>
      <c r="I3188" s="241">
        <v>0</v>
      </c>
      <c r="J3188" s="241">
        <v>47902</v>
      </c>
      <c r="K3188" s="241">
        <v>646682</v>
      </c>
      <c r="L3188" s="8" t="s">
        <v>24</v>
      </c>
      <c r="M3188" s="21">
        <v>45925</v>
      </c>
      <c r="O3188" s="278">
        <f>IF(Table1[[#This Row],[Phân loại]]="Tồn đầu kỳ",Table1[[#This Row],[Tổng giá trị]],0)</f>
        <v>0</v>
      </c>
      <c r="P3188" s="8">
        <f>IF(Table1[[#This Row],[Số còn phải thu ĐK]]&lt;&gt;0,0,IF(Table1[[#This Row],[Phân loại]]="Bán hàng",Table1[[#This Row],[Tổng giá trị]],-Table1[[#This Row],[Tổng giá trị]]))</f>
        <v>646682</v>
      </c>
      <c r="Q3188" s="278">
        <f t="shared" si="706"/>
        <v>646682</v>
      </c>
      <c r="R3188" s="8">
        <f>Table1[[#This Row],[Số còn phải thu ĐK]]+Table1[[#This Row],[Giá Trị HD sau CK]]-Table1[[#This Row],[Số tiền đã thu]]</f>
        <v>0</v>
      </c>
      <c r="S3188" s="7">
        <f>IF(Table1[[#This Row],[Ngày hóa đơn]]&lt;&gt;"",Table1[[#This Row],[Ngày hóa đơn]],Table1[[#This Row],[Ngày hạch toán]])</f>
        <v>45894</v>
      </c>
      <c r="T3188" s="8">
        <v>30</v>
      </c>
      <c r="U3188" s="7">
        <f>IF(Table1[[#This Row],[Ngày tính CN]]="","",S3188+T3188)</f>
        <v>45924</v>
      </c>
      <c r="V3188" s="71">
        <f ca="1">IF(Table1[[#This Row],[Hạn thanh toán]]="","",IF((U3188-NOW())&lt;0,0,(U3188-NOW())))</f>
        <v>0</v>
      </c>
      <c r="W3188" s="278"/>
      <c r="X3188" s="278" t="str">
        <f t="shared" ca="1" si="707"/>
        <v/>
      </c>
      <c r="Y3188" s="3" t="str">
        <f t="shared" si="708"/>
        <v>Đã thanh toán</v>
      </c>
      <c r="Z3188" s="250">
        <f>Table1[[#This Row],[Hạn thanh toán]]</f>
        <v>45924</v>
      </c>
      <c r="AA3188" s="250">
        <f>Table1[[#This Row],[Ngày Thanh toán]]</f>
        <v>45925</v>
      </c>
      <c r="AD3188" s="3" t="str">
        <f>IF(Table1[[#This Row],[Mã khách hàng]]="","",VLOOKUP($A3188,Ma_KH!$A:$Q,Ma_KH!O$1,0))</f>
        <v>BRG - FUJIMART</v>
      </c>
      <c r="AE3188" s="3" t="str">
        <f>IF(Table1[[#This Row],[Mã khách hàng]]="","",VLOOKUP($A3188,Ma_KH!$A:$Q,Ma_KH!P$1,0))</f>
        <v>CÔNG TY TNHH BÁN LẺ FUJIMART VIỆT NAM</v>
      </c>
      <c r="AF3188" s="3" t="str">
        <f>VLOOKUP(A3188,Ma_KH!A:Q,Ma_KH!J$1,0)</f>
        <v>Vũ Anh Tuấn</v>
      </c>
    </row>
    <row r="3189" spans="1:32">
      <c r="A3189" s="242" t="s">
        <v>184</v>
      </c>
      <c r="B3189" s="242" t="s">
        <v>5155</v>
      </c>
      <c r="C3189" s="88">
        <v>45894</v>
      </c>
      <c r="D3189" s="89" t="s">
        <v>20036</v>
      </c>
      <c r="E3189" s="318">
        <v>45894</v>
      </c>
      <c r="F3189" s="242" t="s">
        <v>20996</v>
      </c>
      <c r="G3189" s="242" t="s">
        <v>5266</v>
      </c>
      <c r="H3189" s="241">
        <v>723176</v>
      </c>
      <c r="I3189" s="241">
        <v>0</v>
      </c>
      <c r="J3189" s="241">
        <v>57854</v>
      </c>
      <c r="K3189" s="241">
        <v>781030</v>
      </c>
      <c r="L3189" s="8" t="s">
        <v>24</v>
      </c>
      <c r="M3189" s="21">
        <v>45925</v>
      </c>
      <c r="O3189" s="278">
        <f>IF(Table1[[#This Row],[Phân loại]]="Tồn đầu kỳ",Table1[[#This Row],[Tổng giá trị]],0)</f>
        <v>0</v>
      </c>
      <c r="P3189" s="8">
        <f>IF(Table1[[#This Row],[Số còn phải thu ĐK]]&lt;&gt;0,0,IF(Table1[[#This Row],[Phân loại]]="Bán hàng",Table1[[#This Row],[Tổng giá trị]],-Table1[[#This Row],[Tổng giá trị]]))</f>
        <v>781030</v>
      </c>
      <c r="Q3189" s="278">
        <f t="shared" si="706"/>
        <v>781030</v>
      </c>
      <c r="R3189" s="8">
        <f>Table1[[#This Row],[Số còn phải thu ĐK]]+Table1[[#This Row],[Giá Trị HD sau CK]]-Table1[[#This Row],[Số tiền đã thu]]</f>
        <v>0</v>
      </c>
      <c r="S3189" s="7">
        <f>IF(Table1[[#This Row],[Ngày hóa đơn]]&lt;&gt;"",Table1[[#This Row],[Ngày hóa đơn]],Table1[[#This Row],[Ngày hạch toán]])</f>
        <v>45894</v>
      </c>
      <c r="T3189" s="8">
        <v>30</v>
      </c>
      <c r="U3189" s="7">
        <f>IF(Table1[[#This Row],[Ngày tính CN]]="","",S3189+T3189)</f>
        <v>45924</v>
      </c>
      <c r="V3189" s="71">
        <f ca="1">IF(Table1[[#This Row],[Hạn thanh toán]]="","",IF((U3189-NOW())&lt;0,0,(U3189-NOW())))</f>
        <v>0</v>
      </c>
      <c r="W3189" s="278"/>
      <c r="X3189" s="278" t="str">
        <f t="shared" ca="1" si="707"/>
        <v/>
      </c>
      <c r="Y3189" s="3" t="str">
        <f t="shared" si="708"/>
        <v>Đã thanh toán</v>
      </c>
      <c r="Z3189" s="250">
        <f>Table1[[#This Row],[Hạn thanh toán]]</f>
        <v>45924</v>
      </c>
      <c r="AA3189" s="250">
        <f>Table1[[#This Row],[Ngày Thanh toán]]</f>
        <v>45925</v>
      </c>
      <c r="AD3189" s="3" t="str">
        <f>IF(Table1[[#This Row],[Mã khách hàng]]="","",VLOOKUP($A3189,Ma_KH!$A:$Q,Ma_KH!O$1,0))</f>
        <v>BRG - FUJIMART</v>
      </c>
      <c r="AE3189" s="3" t="str">
        <f>IF(Table1[[#This Row],[Mã khách hàng]]="","",VLOOKUP($A3189,Ma_KH!$A:$Q,Ma_KH!P$1,0))</f>
        <v>CÔNG TY TNHH BÁN LẺ FUJIMART VIỆT NAM</v>
      </c>
      <c r="AF3189" s="3" t="str">
        <f>VLOOKUP(A3189,Ma_KH!A:Q,Ma_KH!J$1,0)</f>
        <v>Vũ Anh Tuấn</v>
      </c>
    </row>
    <row r="3190" spans="1:32">
      <c r="A3190" s="242" t="s">
        <v>184</v>
      </c>
      <c r="B3190" s="242" t="s">
        <v>5155</v>
      </c>
      <c r="C3190" s="88">
        <v>45894</v>
      </c>
      <c r="D3190" s="89" t="s">
        <v>20037</v>
      </c>
      <c r="E3190" s="318">
        <v>45894</v>
      </c>
      <c r="F3190" s="242" t="s">
        <v>20997</v>
      </c>
      <c r="G3190" s="242" t="s">
        <v>5297</v>
      </c>
      <c r="H3190" s="241">
        <v>871132</v>
      </c>
      <c r="I3190" s="241">
        <v>0</v>
      </c>
      <c r="J3190" s="241">
        <v>69691</v>
      </c>
      <c r="K3190" s="241">
        <v>940823</v>
      </c>
      <c r="L3190" s="8" t="s">
        <v>24</v>
      </c>
      <c r="M3190" s="21">
        <v>45925</v>
      </c>
      <c r="O3190" s="278">
        <f>IF(Table1[[#This Row],[Phân loại]]="Tồn đầu kỳ",Table1[[#This Row],[Tổng giá trị]],0)</f>
        <v>0</v>
      </c>
      <c r="P3190" s="8">
        <f>IF(Table1[[#This Row],[Số còn phải thu ĐK]]&lt;&gt;0,0,IF(Table1[[#This Row],[Phân loại]]="Bán hàng",Table1[[#This Row],[Tổng giá trị]],-Table1[[#This Row],[Tổng giá trị]]))</f>
        <v>940823</v>
      </c>
      <c r="Q3190" s="278">
        <f t="shared" si="706"/>
        <v>940823</v>
      </c>
      <c r="R3190" s="8">
        <f>Table1[[#This Row],[Số còn phải thu ĐK]]+Table1[[#This Row],[Giá Trị HD sau CK]]-Table1[[#This Row],[Số tiền đã thu]]</f>
        <v>0</v>
      </c>
      <c r="S3190" s="7">
        <f>IF(Table1[[#This Row],[Ngày hóa đơn]]&lt;&gt;"",Table1[[#This Row],[Ngày hóa đơn]],Table1[[#This Row],[Ngày hạch toán]])</f>
        <v>45894</v>
      </c>
      <c r="T3190" s="8">
        <v>30</v>
      </c>
      <c r="U3190" s="7">
        <f>IF(Table1[[#This Row],[Ngày tính CN]]="","",S3190+T3190)</f>
        <v>45924</v>
      </c>
      <c r="V3190" s="71">
        <f ca="1">IF(Table1[[#This Row],[Hạn thanh toán]]="","",IF((U3190-NOW())&lt;0,0,(U3190-NOW())))</f>
        <v>0</v>
      </c>
      <c r="W3190" s="278"/>
      <c r="X3190" s="278" t="str">
        <f t="shared" ca="1" si="707"/>
        <v/>
      </c>
      <c r="Y3190" s="3" t="str">
        <f t="shared" si="708"/>
        <v>Đã thanh toán</v>
      </c>
      <c r="Z3190" s="250">
        <f>Table1[[#This Row],[Hạn thanh toán]]</f>
        <v>45924</v>
      </c>
      <c r="AA3190" s="250">
        <f>Table1[[#This Row],[Ngày Thanh toán]]</f>
        <v>45925</v>
      </c>
      <c r="AD3190" s="3" t="str">
        <f>IF(Table1[[#This Row],[Mã khách hàng]]="","",VLOOKUP($A3190,Ma_KH!$A:$Q,Ma_KH!O$1,0))</f>
        <v>BRG - FUJIMART</v>
      </c>
      <c r="AE3190" s="3" t="str">
        <f>IF(Table1[[#This Row],[Mã khách hàng]]="","",VLOOKUP($A3190,Ma_KH!$A:$Q,Ma_KH!P$1,0))</f>
        <v>CÔNG TY TNHH BÁN LẺ FUJIMART VIỆT NAM</v>
      </c>
      <c r="AF3190" s="3" t="str">
        <f>VLOOKUP(A3190,Ma_KH!A:Q,Ma_KH!J$1,0)</f>
        <v>Vũ Anh Tuấn</v>
      </c>
    </row>
    <row r="3191" spans="1:32">
      <c r="A3191" s="242" t="s">
        <v>184</v>
      </c>
      <c r="B3191" s="242" t="s">
        <v>5155</v>
      </c>
      <c r="C3191" s="90">
        <v>45894</v>
      </c>
      <c r="D3191" s="91" t="s">
        <v>20038</v>
      </c>
      <c r="E3191" s="318">
        <v>45894</v>
      </c>
      <c r="F3191" s="242" t="s">
        <v>20998</v>
      </c>
      <c r="G3191" s="242" t="s">
        <v>5343</v>
      </c>
      <c r="H3191" s="241">
        <v>1910698</v>
      </c>
      <c r="I3191" s="241">
        <v>0</v>
      </c>
      <c r="J3191" s="241">
        <v>152856</v>
      </c>
      <c r="K3191" s="241">
        <v>2063554</v>
      </c>
      <c r="L3191" s="8" t="s">
        <v>24</v>
      </c>
      <c r="M3191" s="21">
        <v>45925</v>
      </c>
      <c r="O3191" s="278">
        <f>IF(Table1[[#This Row],[Phân loại]]="Tồn đầu kỳ",Table1[[#This Row],[Tổng giá trị]],0)</f>
        <v>0</v>
      </c>
      <c r="P3191" s="8">
        <f>IF(Table1[[#This Row],[Số còn phải thu ĐK]]&lt;&gt;0,0,IF(Table1[[#This Row],[Phân loại]]="Bán hàng",Table1[[#This Row],[Tổng giá trị]],-Table1[[#This Row],[Tổng giá trị]]))</f>
        <v>2063554</v>
      </c>
      <c r="Q3191" s="278">
        <f t="shared" si="706"/>
        <v>2063554</v>
      </c>
      <c r="R3191" s="8">
        <f>Table1[[#This Row],[Số còn phải thu ĐK]]+Table1[[#This Row],[Giá Trị HD sau CK]]-Table1[[#This Row],[Số tiền đã thu]]</f>
        <v>0</v>
      </c>
      <c r="S3191" s="7">
        <f>IF(Table1[[#This Row],[Ngày hóa đơn]]&lt;&gt;"",Table1[[#This Row],[Ngày hóa đơn]],Table1[[#This Row],[Ngày hạch toán]])</f>
        <v>45894</v>
      </c>
      <c r="T3191" s="8">
        <v>30</v>
      </c>
      <c r="U3191" s="7">
        <f>IF(Table1[[#This Row],[Ngày tính CN]]="","",S3191+T3191)</f>
        <v>45924</v>
      </c>
      <c r="V3191" s="71">
        <f ca="1">IF(Table1[[#This Row],[Hạn thanh toán]]="","",IF((U3191-NOW())&lt;0,0,(U3191-NOW())))</f>
        <v>0</v>
      </c>
      <c r="W3191" s="278"/>
      <c r="X3191" s="278" t="str">
        <f t="shared" ca="1" si="707"/>
        <v/>
      </c>
      <c r="Y3191" s="3" t="str">
        <f t="shared" si="708"/>
        <v>Đã thanh toán</v>
      </c>
      <c r="Z3191" s="250">
        <f>Table1[[#This Row],[Hạn thanh toán]]</f>
        <v>45924</v>
      </c>
      <c r="AA3191" s="250">
        <f>Table1[[#This Row],[Ngày Thanh toán]]</f>
        <v>45925</v>
      </c>
      <c r="AD3191" s="3" t="str">
        <f>IF(Table1[[#This Row],[Mã khách hàng]]="","",VLOOKUP($A3191,Ma_KH!$A:$Q,Ma_KH!O$1,0))</f>
        <v>BRG - FUJIMART</v>
      </c>
      <c r="AE3191" s="3" t="str">
        <f>IF(Table1[[#This Row],[Mã khách hàng]]="","",VLOOKUP($A3191,Ma_KH!$A:$Q,Ma_KH!P$1,0))</f>
        <v>CÔNG TY TNHH BÁN LẺ FUJIMART VIỆT NAM</v>
      </c>
      <c r="AF3191" s="3" t="str">
        <f>VLOOKUP(A3191,Ma_KH!A:Q,Ma_KH!J$1,0)</f>
        <v>Vũ Anh Tuấn</v>
      </c>
    </row>
    <row r="3192" spans="1:32">
      <c r="A3192" s="242" t="s">
        <v>184</v>
      </c>
      <c r="B3192" s="242" t="s">
        <v>5155</v>
      </c>
      <c r="C3192" s="88">
        <v>45894</v>
      </c>
      <c r="D3192" s="89" t="s">
        <v>20039</v>
      </c>
      <c r="E3192" s="318">
        <v>45894</v>
      </c>
      <c r="F3192" s="242" t="s">
        <v>20999</v>
      </c>
      <c r="G3192" s="242" t="s">
        <v>5339</v>
      </c>
      <c r="H3192" s="241">
        <v>502264</v>
      </c>
      <c r="I3192" s="241">
        <v>0</v>
      </c>
      <c r="J3192" s="241">
        <v>40181</v>
      </c>
      <c r="K3192" s="241">
        <v>542445</v>
      </c>
      <c r="L3192" s="8" t="s">
        <v>24</v>
      </c>
      <c r="M3192" s="21">
        <v>45925</v>
      </c>
      <c r="O3192" s="278">
        <f>IF(Table1[[#This Row],[Phân loại]]="Tồn đầu kỳ",Table1[[#This Row],[Tổng giá trị]],0)</f>
        <v>0</v>
      </c>
      <c r="P3192" s="8">
        <f>IF(Table1[[#This Row],[Số còn phải thu ĐK]]&lt;&gt;0,0,IF(Table1[[#This Row],[Phân loại]]="Bán hàng",Table1[[#This Row],[Tổng giá trị]],-Table1[[#This Row],[Tổng giá trị]]))</f>
        <v>542445</v>
      </c>
      <c r="Q3192" s="278">
        <f t="shared" ref="Q3192:Q3198" si="709">IF(M3192&lt;&gt;"",IF(O3192&lt;&gt;0,O3192,P3192),0)</f>
        <v>542445</v>
      </c>
      <c r="R3192" s="8">
        <f>Table1[[#This Row],[Số còn phải thu ĐK]]+Table1[[#This Row],[Giá Trị HD sau CK]]-Table1[[#This Row],[Số tiền đã thu]]</f>
        <v>0</v>
      </c>
      <c r="S3192" s="7">
        <f>IF(Table1[[#This Row],[Ngày hóa đơn]]&lt;&gt;"",Table1[[#This Row],[Ngày hóa đơn]],Table1[[#This Row],[Ngày hạch toán]])</f>
        <v>45894</v>
      </c>
      <c r="T3192" s="8">
        <v>30</v>
      </c>
      <c r="U3192" s="7">
        <f>IF(Table1[[#This Row],[Ngày tính CN]]="","",S3192+T3192)</f>
        <v>45924</v>
      </c>
      <c r="V3192" s="71">
        <f ca="1">IF(Table1[[#This Row],[Hạn thanh toán]]="","",IF((U3192-NOW())&lt;0,0,(U3192-NOW())))</f>
        <v>0</v>
      </c>
      <c r="W3192" s="278"/>
      <c r="X3192" s="278" t="str">
        <f t="shared" ref="X3192:X3198" ca="1" si="710">IF(OR($U3192="",$R3192=0),"",IF((U$4-NOW())&lt;0,-($U3192-NOW()),0))</f>
        <v/>
      </c>
      <c r="Y3192" s="3" t="str">
        <f t="shared" ref="Y3192:Y3198" si="711">IF(R3192=0,"Đã thanh toán",IF(X3192="","",IF(X3192&lt;=0,"Chưa đến hạn thanh toán",IF(X3192&lt;=30,"Nợ quá hạn 30 ngày",IF(X3192&lt;=60,"Nợ quá hạn từ 30 ngày đến 60 ngày",IF(X3192&lt;=90,"Nợ quá hạn từ 60 ngày đến 90 ngày",IF(X3192&lt;=120,"Nợ quá hạn từ 90 ngày đến 120 ngày","Nợ quá hạn hơn 120 ngày có khả năng mất thanh toán")))))))</f>
        <v>Đã thanh toán</v>
      </c>
      <c r="Z3192" s="250">
        <f>Table1[[#This Row],[Hạn thanh toán]]</f>
        <v>45924</v>
      </c>
      <c r="AA3192" s="250">
        <f>Table1[[#This Row],[Ngày Thanh toán]]</f>
        <v>45925</v>
      </c>
      <c r="AD3192" s="3" t="str">
        <f>IF(Table1[[#This Row],[Mã khách hàng]]="","",VLOOKUP($A3192,Ma_KH!$A:$Q,Ma_KH!O$1,0))</f>
        <v>BRG - FUJIMART</v>
      </c>
      <c r="AE3192" s="3" t="str">
        <f>IF(Table1[[#This Row],[Mã khách hàng]]="","",VLOOKUP($A3192,Ma_KH!$A:$Q,Ma_KH!P$1,0))</f>
        <v>CÔNG TY TNHH BÁN LẺ FUJIMART VIỆT NAM</v>
      </c>
      <c r="AF3192" s="3" t="str">
        <f>VLOOKUP(A3192,Ma_KH!A:Q,Ma_KH!J$1,0)</f>
        <v>Vũ Anh Tuấn</v>
      </c>
    </row>
    <row r="3193" spans="1:32">
      <c r="A3193" s="242" t="s">
        <v>184</v>
      </c>
      <c r="B3193" s="242" t="s">
        <v>5155</v>
      </c>
      <c r="C3193" s="88">
        <v>45894</v>
      </c>
      <c r="D3193" s="89" t="s">
        <v>20040</v>
      </c>
      <c r="E3193" s="318">
        <v>45894</v>
      </c>
      <c r="F3193" s="242" t="s">
        <v>21000</v>
      </c>
      <c r="G3193" s="242" t="s">
        <v>5356</v>
      </c>
      <c r="H3193" s="241">
        <v>1002685</v>
      </c>
      <c r="I3193" s="241">
        <v>0</v>
      </c>
      <c r="J3193" s="241">
        <v>80215</v>
      </c>
      <c r="K3193" s="241">
        <v>1082900</v>
      </c>
      <c r="L3193" s="8" t="s">
        <v>24</v>
      </c>
      <c r="M3193" s="21">
        <v>45925</v>
      </c>
      <c r="O3193" s="278">
        <f>IF(Table1[[#This Row],[Phân loại]]="Tồn đầu kỳ",Table1[[#This Row],[Tổng giá trị]],0)</f>
        <v>0</v>
      </c>
      <c r="P3193" s="8">
        <f>IF(Table1[[#This Row],[Số còn phải thu ĐK]]&lt;&gt;0,0,IF(Table1[[#This Row],[Phân loại]]="Bán hàng",Table1[[#This Row],[Tổng giá trị]],-Table1[[#This Row],[Tổng giá trị]]))</f>
        <v>1082900</v>
      </c>
      <c r="Q3193" s="278">
        <f t="shared" si="709"/>
        <v>1082900</v>
      </c>
      <c r="R3193" s="8">
        <f>Table1[[#This Row],[Số còn phải thu ĐK]]+Table1[[#This Row],[Giá Trị HD sau CK]]-Table1[[#This Row],[Số tiền đã thu]]</f>
        <v>0</v>
      </c>
      <c r="S3193" s="7">
        <f>IF(Table1[[#This Row],[Ngày hóa đơn]]&lt;&gt;"",Table1[[#This Row],[Ngày hóa đơn]],Table1[[#This Row],[Ngày hạch toán]])</f>
        <v>45894</v>
      </c>
      <c r="T3193" s="8">
        <v>30</v>
      </c>
      <c r="U3193" s="7">
        <f>IF(Table1[[#This Row],[Ngày tính CN]]="","",S3193+T3193)</f>
        <v>45924</v>
      </c>
      <c r="V3193" s="71">
        <f ca="1">IF(Table1[[#This Row],[Hạn thanh toán]]="","",IF((U3193-NOW())&lt;0,0,(U3193-NOW())))</f>
        <v>0</v>
      </c>
      <c r="W3193" s="278"/>
      <c r="X3193" s="278" t="str">
        <f t="shared" ca="1" si="710"/>
        <v/>
      </c>
      <c r="Y3193" s="3" t="str">
        <f t="shared" si="711"/>
        <v>Đã thanh toán</v>
      </c>
      <c r="Z3193" s="250">
        <f>Table1[[#This Row],[Hạn thanh toán]]</f>
        <v>45924</v>
      </c>
      <c r="AA3193" s="250">
        <f>Table1[[#This Row],[Ngày Thanh toán]]</f>
        <v>45925</v>
      </c>
      <c r="AD3193" s="3" t="str">
        <f>IF(Table1[[#This Row],[Mã khách hàng]]="","",VLOOKUP($A3193,Ma_KH!$A:$Q,Ma_KH!O$1,0))</f>
        <v>BRG - FUJIMART</v>
      </c>
      <c r="AE3193" s="3" t="str">
        <f>IF(Table1[[#This Row],[Mã khách hàng]]="","",VLOOKUP($A3193,Ma_KH!$A:$Q,Ma_KH!P$1,0))</f>
        <v>CÔNG TY TNHH BÁN LẺ FUJIMART VIỆT NAM</v>
      </c>
      <c r="AF3193" s="3" t="str">
        <f>VLOOKUP(A3193,Ma_KH!A:Q,Ma_KH!J$1,0)</f>
        <v>Vũ Anh Tuấn</v>
      </c>
    </row>
    <row r="3194" spans="1:32">
      <c r="A3194" s="242" t="s">
        <v>184</v>
      </c>
      <c r="B3194" s="242" t="s">
        <v>5155</v>
      </c>
      <c r="C3194" s="88">
        <v>45894</v>
      </c>
      <c r="D3194" s="89" t="s">
        <v>20041</v>
      </c>
      <c r="E3194" s="318">
        <v>45894</v>
      </c>
      <c r="F3194" s="242" t="s">
        <v>21001</v>
      </c>
      <c r="G3194" s="242" t="s">
        <v>5235</v>
      </c>
      <c r="H3194" s="241">
        <v>884036</v>
      </c>
      <c r="I3194" s="241">
        <v>0</v>
      </c>
      <c r="J3194" s="241">
        <v>70723</v>
      </c>
      <c r="K3194" s="241">
        <v>954759</v>
      </c>
      <c r="L3194" s="8" t="s">
        <v>24</v>
      </c>
      <c r="M3194" s="21">
        <v>45925</v>
      </c>
      <c r="O3194" s="278">
        <f>IF(Table1[[#This Row],[Phân loại]]="Tồn đầu kỳ",Table1[[#This Row],[Tổng giá trị]],0)</f>
        <v>0</v>
      </c>
      <c r="P3194" s="8">
        <f>IF(Table1[[#This Row],[Số còn phải thu ĐK]]&lt;&gt;0,0,IF(Table1[[#This Row],[Phân loại]]="Bán hàng",Table1[[#This Row],[Tổng giá trị]],-Table1[[#This Row],[Tổng giá trị]]))</f>
        <v>954759</v>
      </c>
      <c r="Q3194" s="278">
        <f t="shared" si="709"/>
        <v>954759</v>
      </c>
      <c r="R3194" s="8">
        <f>Table1[[#This Row],[Số còn phải thu ĐK]]+Table1[[#This Row],[Giá Trị HD sau CK]]-Table1[[#This Row],[Số tiền đã thu]]</f>
        <v>0</v>
      </c>
      <c r="S3194" s="7">
        <f>IF(Table1[[#This Row],[Ngày hóa đơn]]&lt;&gt;"",Table1[[#This Row],[Ngày hóa đơn]],Table1[[#This Row],[Ngày hạch toán]])</f>
        <v>45894</v>
      </c>
      <c r="T3194" s="8">
        <v>30</v>
      </c>
      <c r="U3194" s="7">
        <f>IF(Table1[[#This Row],[Ngày tính CN]]="","",S3194+T3194)</f>
        <v>45924</v>
      </c>
      <c r="V3194" s="71">
        <f ca="1">IF(Table1[[#This Row],[Hạn thanh toán]]="","",IF((U3194-NOW())&lt;0,0,(U3194-NOW())))</f>
        <v>0</v>
      </c>
      <c r="W3194" s="278"/>
      <c r="X3194" s="278" t="str">
        <f t="shared" ca="1" si="710"/>
        <v/>
      </c>
      <c r="Y3194" s="3" t="str">
        <f t="shared" si="711"/>
        <v>Đã thanh toán</v>
      </c>
      <c r="Z3194" s="250">
        <f>Table1[[#This Row],[Hạn thanh toán]]</f>
        <v>45924</v>
      </c>
      <c r="AA3194" s="250">
        <f>Table1[[#This Row],[Ngày Thanh toán]]</f>
        <v>45925</v>
      </c>
      <c r="AD3194" s="3" t="str">
        <f>IF(Table1[[#This Row],[Mã khách hàng]]="","",VLOOKUP($A3194,Ma_KH!$A:$Q,Ma_KH!O$1,0))</f>
        <v>BRG - FUJIMART</v>
      </c>
      <c r="AE3194" s="3" t="str">
        <f>IF(Table1[[#This Row],[Mã khách hàng]]="","",VLOOKUP($A3194,Ma_KH!$A:$Q,Ma_KH!P$1,0))</f>
        <v>CÔNG TY TNHH BÁN LẺ FUJIMART VIỆT NAM</v>
      </c>
      <c r="AF3194" s="3" t="str">
        <f>VLOOKUP(A3194,Ma_KH!A:Q,Ma_KH!J$1,0)</f>
        <v>Vũ Anh Tuấn</v>
      </c>
    </row>
    <row r="3195" spans="1:32">
      <c r="A3195" s="242" t="s">
        <v>184</v>
      </c>
      <c r="B3195" s="242" t="s">
        <v>5155</v>
      </c>
      <c r="C3195" s="88">
        <v>45894</v>
      </c>
      <c r="D3195" s="89" t="s">
        <v>20042</v>
      </c>
      <c r="E3195" s="318">
        <v>45894</v>
      </c>
      <c r="F3195" s="242" t="s">
        <v>21002</v>
      </c>
      <c r="G3195" s="242" t="s">
        <v>5233</v>
      </c>
      <c r="H3195" s="241">
        <v>3684890</v>
      </c>
      <c r="I3195" s="241">
        <v>0</v>
      </c>
      <c r="J3195" s="241">
        <v>294791</v>
      </c>
      <c r="K3195" s="241">
        <v>3979681</v>
      </c>
      <c r="L3195" s="8" t="s">
        <v>24</v>
      </c>
      <c r="M3195" s="21">
        <v>45925</v>
      </c>
      <c r="O3195" s="278">
        <f>IF(Table1[[#This Row],[Phân loại]]="Tồn đầu kỳ",Table1[[#This Row],[Tổng giá trị]],0)</f>
        <v>0</v>
      </c>
      <c r="P3195" s="8">
        <f>IF(Table1[[#This Row],[Số còn phải thu ĐK]]&lt;&gt;0,0,IF(Table1[[#This Row],[Phân loại]]="Bán hàng",Table1[[#This Row],[Tổng giá trị]],-Table1[[#This Row],[Tổng giá trị]]))</f>
        <v>3979681</v>
      </c>
      <c r="Q3195" s="278">
        <f t="shared" si="709"/>
        <v>3979681</v>
      </c>
      <c r="R3195" s="8">
        <f>Table1[[#This Row],[Số còn phải thu ĐK]]+Table1[[#This Row],[Giá Trị HD sau CK]]-Table1[[#This Row],[Số tiền đã thu]]</f>
        <v>0</v>
      </c>
      <c r="S3195" s="7">
        <f>IF(Table1[[#This Row],[Ngày hóa đơn]]&lt;&gt;"",Table1[[#This Row],[Ngày hóa đơn]],Table1[[#This Row],[Ngày hạch toán]])</f>
        <v>45894</v>
      </c>
      <c r="T3195" s="8">
        <v>30</v>
      </c>
      <c r="U3195" s="7">
        <f>IF(Table1[[#This Row],[Ngày tính CN]]="","",S3195+T3195)</f>
        <v>45924</v>
      </c>
      <c r="V3195" s="71">
        <f ca="1">IF(Table1[[#This Row],[Hạn thanh toán]]="","",IF((U3195-NOW())&lt;0,0,(U3195-NOW())))</f>
        <v>0</v>
      </c>
      <c r="W3195" s="278"/>
      <c r="X3195" s="278" t="str">
        <f t="shared" ca="1" si="710"/>
        <v/>
      </c>
      <c r="Y3195" s="3" t="str">
        <f t="shared" si="711"/>
        <v>Đã thanh toán</v>
      </c>
      <c r="Z3195" s="250">
        <f>Table1[[#This Row],[Hạn thanh toán]]</f>
        <v>45924</v>
      </c>
      <c r="AA3195" s="250">
        <f>Table1[[#This Row],[Ngày Thanh toán]]</f>
        <v>45925</v>
      </c>
      <c r="AD3195" s="3" t="str">
        <f>IF(Table1[[#This Row],[Mã khách hàng]]="","",VLOOKUP($A3195,Ma_KH!$A:$Q,Ma_KH!O$1,0))</f>
        <v>BRG - FUJIMART</v>
      </c>
      <c r="AE3195" s="3" t="str">
        <f>IF(Table1[[#This Row],[Mã khách hàng]]="","",VLOOKUP($A3195,Ma_KH!$A:$Q,Ma_KH!P$1,0))</f>
        <v>CÔNG TY TNHH BÁN LẺ FUJIMART VIỆT NAM</v>
      </c>
      <c r="AF3195" s="3" t="str">
        <f>VLOOKUP(A3195,Ma_KH!A:Q,Ma_KH!J$1,0)</f>
        <v>Vũ Anh Tuấn</v>
      </c>
    </row>
    <row r="3196" spans="1:32">
      <c r="A3196" s="242" t="s">
        <v>184</v>
      </c>
      <c r="B3196" s="242" t="s">
        <v>5155</v>
      </c>
      <c r="C3196" s="88">
        <v>45894</v>
      </c>
      <c r="D3196" s="89" t="s">
        <v>20043</v>
      </c>
      <c r="E3196" s="318">
        <v>45894</v>
      </c>
      <c r="F3196" s="242" t="s">
        <v>21003</v>
      </c>
      <c r="G3196" s="242" t="s">
        <v>5353</v>
      </c>
      <c r="H3196" s="241">
        <v>1052172</v>
      </c>
      <c r="I3196" s="241">
        <v>0</v>
      </c>
      <c r="J3196" s="241">
        <v>84174</v>
      </c>
      <c r="K3196" s="241">
        <v>1136346</v>
      </c>
      <c r="L3196" s="8" t="s">
        <v>24</v>
      </c>
      <c r="M3196" s="21">
        <v>45925</v>
      </c>
      <c r="O3196" s="278">
        <f>IF(Table1[[#This Row],[Phân loại]]="Tồn đầu kỳ",Table1[[#This Row],[Tổng giá trị]],0)</f>
        <v>0</v>
      </c>
      <c r="P3196" s="8">
        <f>IF(Table1[[#This Row],[Số còn phải thu ĐK]]&lt;&gt;0,0,IF(Table1[[#This Row],[Phân loại]]="Bán hàng",Table1[[#This Row],[Tổng giá trị]],-Table1[[#This Row],[Tổng giá trị]]))</f>
        <v>1136346</v>
      </c>
      <c r="Q3196" s="278">
        <f t="shared" si="709"/>
        <v>1136346</v>
      </c>
      <c r="R3196" s="8">
        <f>Table1[[#This Row],[Số còn phải thu ĐK]]+Table1[[#This Row],[Giá Trị HD sau CK]]-Table1[[#This Row],[Số tiền đã thu]]</f>
        <v>0</v>
      </c>
      <c r="S3196" s="7">
        <f>IF(Table1[[#This Row],[Ngày hóa đơn]]&lt;&gt;"",Table1[[#This Row],[Ngày hóa đơn]],Table1[[#This Row],[Ngày hạch toán]])</f>
        <v>45894</v>
      </c>
      <c r="T3196" s="8">
        <v>30</v>
      </c>
      <c r="U3196" s="7">
        <f>IF(Table1[[#This Row],[Ngày tính CN]]="","",S3196+T3196)</f>
        <v>45924</v>
      </c>
      <c r="V3196" s="71">
        <f ca="1">IF(Table1[[#This Row],[Hạn thanh toán]]="","",IF((U3196-NOW())&lt;0,0,(U3196-NOW())))</f>
        <v>0</v>
      </c>
      <c r="W3196" s="278"/>
      <c r="X3196" s="278" t="str">
        <f t="shared" ca="1" si="710"/>
        <v/>
      </c>
      <c r="Y3196" s="3" t="str">
        <f t="shared" si="711"/>
        <v>Đã thanh toán</v>
      </c>
      <c r="Z3196" s="250">
        <f>Table1[[#This Row],[Hạn thanh toán]]</f>
        <v>45924</v>
      </c>
      <c r="AA3196" s="250">
        <f>Table1[[#This Row],[Ngày Thanh toán]]</f>
        <v>45925</v>
      </c>
      <c r="AD3196" s="3" t="str">
        <f>IF(Table1[[#This Row],[Mã khách hàng]]="","",VLOOKUP($A3196,Ma_KH!$A:$Q,Ma_KH!O$1,0))</f>
        <v>BRG - FUJIMART</v>
      </c>
      <c r="AE3196" s="3" t="str">
        <f>IF(Table1[[#This Row],[Mã khách hàng]]="","",VLOOKUP($A3196,Ma_KH!$A:$Q,Ma_KH!P$1,0))</f>
        <v>CÔNG TY TNHH BÁN LẺ FUJIMART VIỆT NAM</v>
      </c>
      <c r="AF3196" s="3" t="str">
        <f>VLOOKUP(A3196,Ma_KH!A:Q,Ma_KH!J$1,0)</f>
        <v>Vũ Anh Tuấn</v>
      </c>
    </row>
    <row r="3197" spans="1:32">
      <c r="A3197" s="242" t="s">
        <v>184</v>
      </c>
      <c r="B3197" s="242" t="s">
        <v>5155</v>
      </c>
      <c r="C3197" s="88">
        <v>45894</v>
      </c>
      <c r="D3197" s="89" t="s">
        <v>20044</v>
      </c>
      <c r="E3197" s="318">
        <v>45894</v>
      </c>
      <c r="F3197" s="242" t="s">
        <v>21004</v>
      </c>
      <c r="G3197" s="242" t="s">
        <v>5237</v>
      </c>
      <c r="H3197" s="241">
        <v>931709</v>
      </c>
      <c r="I3197" s="241">
        <v>0</v>
      </c>
      <c r="J3197" s="241">
        <v>74537</v>
      </c>
      <c r="K3197" s="241">
        <v>1006246</v>
      </c>
      <c r="L3197" s="8" t="s">
        <v>24</v>
      </c>
      <c r="M3197" s="21">
        <v>45925</v>
      </c>
      <c r="O3197" s="278">
        <f>IF(Table1[[#This Row],[Phân loại]]="Tồn đầu kỳ",Table1[[#This Row],[Tổng giá trị]],0)</f>
        <v>0</v>
      </c>
      <c r="P3197" s="8">
        <f>IF(Table1[[#This Row],[Số còn phải thu ĐK]]&lt;&gt;0,0,IF(Table1[[#This Row],[Phân loại]]="Bán hàng",Table1[[#This Row],[Tổng giá trị]],-Table1[[#This Row],[Tổng giá trị]]))</f>
        <v>1006246</v>
      </c>
      <c r="Q3197" s="278">
        <f t="shared" si="709"/>
        <v>1006246</v>
      </c>
      <c r="R3197" s="8">
        <f>Table1[[#This Row],[Số còn phải thu ĐK]]+Table1[[#This Row],[Giá Trị HD sau CK]]-Table1[[#This Row],[Số tiền đã thu]]</f>
        <v>0</v>
      </c>
      <c r="S3197" s="7">
        <f>IF(Table1[[#This Row],[Ngày hóa đơn]]&lt;&gt;"",Table1[[#This Row],[Ngày hóa đơn]],Table1[[#This Row],[Ngày hạch toán]])</f>
        <v>45894</v>
      </c>
      <c r="T3197" s="8">
        <v>30</v>
      </c>
      <c r="U3197" s="7">
        <f>IF(Table1[[#This Row],[Ngày tính CN]]="","",S3197+T3197)</f>
        <v>45924</v>
      </c>
      <c r="V3197" s="71">
        <f ca="1">IF(Table1[[#This Row],[Hạn thanh toán]]="","",IF((U3197-NOW())&lt;0,0,(U3197-NOW())))</f>
        <v>0</v>
      </c>
      <c r="W3197" s="278"/>
      <c r="X3197" s="278" t="str">
        <f t="shared" ca="1" si="710"/>
        <v/>
      </c>
      <c r="Y3197" s="3" t="str">
        <f t="shared" si="711"/>
        <v>Đã thanh toán</v>
      </c>
      <c r="Z3197" s="250">
        <f>Table1[[#This Row],[Hạn thanh toán]]</f>
        <v>45924</v>
      </c>
      <c r="AA3197" s="250">
        <f>Table1[[#This Row],[Ngày Thanh toán]]</f>
        <v>45925</v>
      </c>
      <c r="AD3197" s="3" t="str">
        <f>IF(Table1[[#This Row],[Mã khách hàng]]="","",VLOOKUP($A3197,Ma_KH!$A:$Q,Ma_KH!O$1,0))</f>
        <v>BRG - FUJIMART</v>
      </c>
      <c r="AE3197" s="3" t="str">
        <f>IF(Table1[[#This Row],[Mã khách hàng]]="","",VLOOKUP($A3197,Ma_KH!$A:$Q,Ma_KH!P$1,0))</f>
        <v>CÔNG TY TNHH BÁN LẺ FUJIMART VIỆT NAM</v>
      </c>
      <c r="AF3197" s="3" t="str">
        <f>VLOOKUP(A3197,Ma_KH!A:Q,Ma_KH!J$1,0)</f>
        <v>Vũ Anh Tuấn</v>
      </c>
    </row>
    <row r="3198" spans="1:32">
      <c r="A3198" s="242" t="s">
        <v>184</v>
      </c>
      <c r="B3198" s="242" t="s">
        <v>5155</v>
      </c>
      <c r="C3198" s="90">
        <v>45894</v>
      </c>
      <c r="D3198" s="91" t="s">
        <v>20045</v>
      </c>
      <c r="E3198" s="318">
        <v>45894</v>
      </c>
      <c r="F3198" s="242" t="s">
        <v>21005</v>
      </c>
      <c r="G3198" s="242" t="s">
        <v>5262</v>
      </c>
      <c r="H3198" s="241">
        <v>1197560</v>
      </c>
      <c r="I3198" s="241">
        <v>0</v>
      </c>
      <c r="J3198" s="241">
        <v>95805</v>
      </c>
      <c r="K3198" s="241">
        <v>1293365</v>
      </c>
      <c r="L3198" s="8" t="s">
        <v>24</v>
      </c>
      <c r="M3198" s="21">
        <v>45925</v>
      </c>
      <c r="O3198" s="278">
        <f>IF(Table1[[#This Row],[Phân loại]]="Tồn đầu kỳ",Table1[[#This Row],[Tổng giá trị]],0)</f>
        <v>0</v>
      </c>
      <c r="P3198" s="8">
        <f>IF(Table1[[#This Row],[Số còn phải thu ĐK]]&lt;&gt;0,0,IF(Table1[[#This Row],[Phân loại]]="Bán hàng",Table1[[#This Row],[Tổng giá trị]],-Table1[[#This Row],[Tổng giá trị]]))</f>
        <v>1293365</v>
      </c>
      <c r="Q3198" s="278">
        <f t="shared" si="709"/>
        <v>1293365</v>
      </c>
      <c r="R3198" s="8">
        <f>Table1[[#This Row],[Số còn phải thu ĐK]]+Table1[[#This Row],[Giá Trị HD sau CK]]-Table1[[#This Row],[Số tiền đã thu]]</f>
        <v>0</v>
      </c>
      <c r="S3198" s="7">
        <f>IF(Table1[[#This Row],[Ngày hóa đơn]]&lt;&gt;"",Table1[[#This Row],[Ngày hóa đơn]],Table1[[#This Row],[Ngày hạch toán]])</f>
        <v>45894</v>
      </c>
      <c r="T3198" s="8">
        <v>30</v>
      </c>
      <c r="U3198" s="7">
        <f>IF(Table1[[#This Row],[Ngày tính CN]]="","",S3198+T3198)</f>
        <v>45924</v>
      </c>
      <c r="V3198" s="71">
        <f ca="1">IF(Table1[[#This Row],[Hạn thanh toán]]="","",IF((U3198-NOW())&lt;0,0,(U3198-NOW())))</f>
        <v>0</v>
      </c>
      <c r="W3198" s="278"/>
      <c r="X3198" s="278" t="str">
        <f t="shared" ca="1" si="710"/>
        <v/>
      </c>
      <c r="Y3198" s="3" t="str">
        <f t="shared" si="711"/>
        <v>Đã thanh toán</v>
      </c>
      <c r="Z3198" s="250">
        <f>Table1[[#This Row],[Hạn thanh toán]]</f>
        <v>45924</v>
      </c>
      <c r="AA3198" s="250">
        <f>Table1[[#This Row],[Ngày Thanh toán]]</f>
        <v>45925</v>
      </c>
      <c r="AD3198" s="3" t="str">
        <f>IF(Table1[[#This Row],[Mã khách hàng]]="","",VLOOKUP($A3198,Ma_KH!$A:$Q,Ma_KH!O$1,0))</f>
        <v>BRG - FUJIMART</v>
      </c>
      <c r="AE3198" s="3" t="str">
        <f>IF(Table1[[#This Row],[Mã khách hàng]]="","",VLOOKUP($A3198,Ma_KH!$A:$Q,Ma_KH!P$1,0))</f>
        <v>CÔNG TY TNHH BÁN LẺ FUJIMART VIỆT NAM</v>
      </c>
      <c r="AF3198" s="3" t="str">
        <f>VLOOKUP(A3198,Ma_KH!A:Q,Ma_KH!J$1,0)</f>
        <v>Vũ Anh Tuấn</v>
      </c>
    </row>
    <row r="3199" spans="1:32">
      <c r="A3199" s="242" t="s">
        <v>184</v>
      </c>
      <c r="B3199" s="242" t="s">
        <v>5155</v>
      </c>
      <c r="C3199" s="88">
        <v>45895</v>
      </c>
      <c r="D3199" s="89" t="s">
        <v>20046</v>
      </c>
      <c r="E3199" s="318">
        <v>45895</v>
      </c>
      <c r="F3199" s="242" t="s">
        <v>21006</v>
      </c>
      <c r="G3199" s="242" t="s">
        <v>5174</v>
      </c>
      <c r="H3199" s="241">
        <v>8041315</v>
      </c>
      <c r="I3199" s="241">
        <v>0</v>
      </c>
      <c r="J3199" s="241">
        <v>643305</v>
      </c>
      <c r="K3199" s="241">
        <v>8684620</v>
      </c>
      <c r="L3199" s="8" t="s">
        <v>24</v>
      </c>
      <c r="M3199" s="21">
        <v>45925</v>
      </c>
      <c r="O3199" s="278">
        <f>IF(Table1[[#This Row],[Phân loại]]="Tồn đầu kỳ",Table1[[#This Row],[Tổng giá trị]],0)</f>
        <v>0</v>
      </c>
      <c r="P3199" s="8">
        <f>IF(Table1[[#This Row],[Số còn phải thu ĐK]]&lt;&gt;0,0,IF(Table1[[#This Row],[Phân loại]]="Bán hàng",Table1[[#This Row],[Tổng giá trị]],-Table1[[#This Row],[Tổng giá trị]]))</f>
        <v>8684620</v>
      </c>
      <c r="Q3199" s="278">
        <f t="shared" ref="Q3199:Q3201" si="712">IF(M3199&lt;&gt;"",IF(O3199&lt;&gt;0,O3199,P3199),0)</f>
        <v>8684620</v>
      </c>
      <c r="R3199" s="8">
        <f>Table1[[#This Row],[Số còn phải thu ĐK]]+Table1[[#This Row],[Giá Trị HD sau CK]]-Table1[[#This Row],[Số tiền đã thu]]</f>
        <v>0</v>
      </c>
      <c r="S3199" s="7">
        <f>IF(Table1[[#This Row],[Ngày hóa đơn]]&lt;&gt;"",Table1[[#This Row],[Ngày hóa đơn]],Table1[[#This Row],[Ngày hạch toán]])</f>
        <v>45895</v>
      </c>
      <c r="T3199" s="8">
        <v>30</v>
      </c>
      <c r="U3199" s="7">
        <f>IF(Table1[[#This Row],[Ngày tính CN]]="","",S3199+T3199)</f>
        <v>45925</v>
      </c>
      <c r="V3199" s="71">
        <f ca="1">IF(Table1[[#This Row],[Hạn thanh toán]]="","",IF((U3199-NOW())&lt;0,0,(U3199-NOW())))</f>
        <v>0</v>
      </c>
      <c r="W3199" s="278"/>
      <c r="X3199" s="278" t="str">
        <f t="shared" ref="X3199:X3201" ca="1" si="713">IF(OR($U3199="",$R3199=0),"",IF((U$4-NOW())&lt;0,-($U3199-NOW()),0))</f>
        <v/>
      </c>
      <c r="Y3199" s="3" t="str">
        <f t="shared" ref="Y3199:Y3201" si="714">IF(R3199=0,"Đã thanh toán",IF(X3199="","",IF(X3199&lt;=0,"Chưa đến hạn thanh toán",IF(X3199&lt;=30,"Nợ quá hạn 30 ngày",IF(X3199&lt;=60,"Nợ quá hạn từ 30 ngày đến 60 ngày",IF(X3199&lt;=90,"Nợ quá hạn từ 60 ngày đến 90 ngày",IF(X3199&lt;=120,"Nợ quá hạn từ 90 ngày đến 120 ngày","Nợ quá hạn hơn 120 ngày có khả năng mất thanh toán")))))))</f>
        <v>Đã thanh toán</v>
      </c>
      <c r="Z3199" s="250">
        <f>Table1[[#This Row],[Hạn thanh toán]]</f>
        <v>45925</v>
      </c>
      <c r="AA3199" s="250">
        <f>Table1[[#This Row],[Ngày Thanh toán]]</f>
        <v>45925</v>
      </c>
      <c r="AD3199" s="3" t="str">
        <f>IF(Table1[[#This Row],[Mã khách hàng]]="","",VLOOKUP($A3199,Ma_KH!$A:$Q,Ma_KH!O$1,0))</f>
        <v>BRG - FUJIMART</v>
      </c>
      <c r="AE3199" s="3" t="str">
        <f>IF(Table1[[#This Row],[Mã khách hàng]]="","",VLOOKUP($A3199,Ma_KH!$A:$Q,Ma_KH!P$1,0))</f>
        <v>CÔNG TY TNHH BÁN LẺ FUJIMART VIỆT NAM</v>
      </c>
      <c r="AF3199" s="3" t="str">
        <f>VLOOKUP(A3199,Ma_KH!A:Q,Ma_KH!J$1,0)</f>
        <v>Vũ Anh Tuấn</v>
      </c>
    </row>
    <row r="3200" spans="1:32">
      <c r="A3200" s="242" t="s">
        <v>184</v>
      </c>
      <c r="B3200" s="242" t="s">
        <v>5155</v>
      </c>
      <c r="C3200" s="88">
        <v>45895</v>
      </c>
      <c r="D3200" s="89" t="s">
        <v>20047</v>
      </c>
      <c r="E3200" s="318">
        <v>45895</v>
      </c>
      <c r="F3200" s="242" t="s">
        <v>21007</v>
      </c>
      <c r="G3200" s="242" t="s">
        <v>5203</v>
      </c>
      <c r="H3200" s="241">
        <v>316515</v>
      </c>
      <c r="I3200" s="241">
        <v>0</v>
      </c>
      <c r="J3200" s="241">
        <v>25321</v>
      </c>
      <c r="K3200" s="241">
        <v>341836</v>
      </c>
      <c r="L3200" s="8" t="s">
        <v>24</v>
      </c>
      <c r="M3200" s="21">
        <v>45925</v>
      </c>
      <c r="O3200" s="278">
        <f>IF(Table1[[#This Row],[Phân loại]]="Tồn đầu kỳ",Table1[[#This Row],[Tổng giá trị]],0)</f>
        <v>0</v>
      </c>
      <c r="P3200" s="8">
        <f>IF(Table1[[#This Row],[Số còn phải thu ĐK]]&lt;&gt;0,0,IF(Table1[[#This Row],[Phân loại]]="Bán hàng",Table1[[#This Row],[Tổng giá trị]],-Table1[[#This Row],[Tổng giá trị]]))</f>
        <v>341836</v>
      </c>
      <c r="Q3200" s="278">
        <f t="shared" si="712"/>
        <v>341836</v>
      </c>
      <c r="R3200" s="8">
        <f>Table1[[#This Row],[Số còn phải thu ĐK]]+Table1[[#This Row],[Giá Trị HD sau CK]]-Table1[[#This Row],[Số tiền đã thu]]</f>
        <v>0</v>
      </c>
      <c r="S3200" s="7">
        <f>IF(Table1[[#This Row],[Ngày hóa đơn]]&lt;&gt;"",Table1[[#This Row],[Ngày hóa đơn]],Table1[[#This Row],[Ngày hạch toán]])</f>
        <v>45895</v>
      </c>
      <c r="T3200" s="8">
        <v>30</v>
      </c>
      <c r="U3200" s="7">
        <f>IF(Table1[[#This Row],[Ngày tính CN]]="","",S3200+T3200)</f>
        <v>45925</v>
      </c>
      <c r="V3200" s="71">
        <f ca="1">IF(Table1[[#This Row],[Hạn thanh toán]]="","",IF((U3200-NOW())&lt;0,0,(U3200-NOW())))</f>
        <v>0</v>
      </c>
      <c r="W3200" s="278"/>
      <c r="X3200" s="278" t="str">
        <f t="shared" ca="1" si="713"/>
        <v/>
      </c>
      <c r="Y3200" s="3" t="str">
        <f t="shared" si="714"/>
        <v>Đã thanh toán</v>
      </c>
      <c r="Z3200" s="250">
        <f>Table1[[#This Row],[Hạn thanh toán]]</f>
        <v>45925</v>
      </c>
      <c r="AA3200" s="250">
        <f>Table1[[#This Row],[Ngày Thanh toán]]</f>
        <v>45925</v>
      </c>
      <c r="AD3200" s="3" t="str">
        <f>IF(Table1[[#This Row],[Mã khách hàng]]="","",VLOOKUP($A3200,Ma_KH!$A:$Q,Ma_KH!O$1,0))</f>
        <v>BRG - FUJIMART</v>
      </c>
      <c r="AE3200" s="3" t="str">
        <f>IF(Table1[[#This Row],[Mã khách hàng]]="","",VLOOKUP($A3200,Ma_KH!$A:$Q,Ma_KH!P$1,0))</f>
        <v>CÔNG TY TNHH BÁN LẺ FUJIMART VIỆT NAM</v>
      </c>
      <c r="AF3200" s="3" t="str">
        <f>VLOOKUP(A3200,Ma_KH!A:Q,Ma_KH!J$1,0)</f>
        <v>Vũ Anh Tuấn</v>
      </c>
    </row>
    <row r="3201" spans="1:32">
      <c r="A3201" s="242" t="s">
        <v>184</v>
      </c>
      <c r="B3201" s="242" t="s">
        <v>5155</v>
      </c>
      <c r="C3201" s="90">
        <v>45895</v>
      </c>
      <c r="D3201" s="91" t="s">
        <v>20048</v>
      </c>
      <c r="E3201" s="318">
        <v>45895</v>
      </c>
      <c r="F3201" s="242" t="s">
        <v>21008</v>
      </c>
      <c r="G3201" s="242" t="s">
        <v>5341</v>
      </c>
      <c r="H3201" s="241">
        <v>821569</v>
      </c>
      <c r="I3201" s="241">
        <v>0</v>
      </c>
      <c r="J3201" s="241">
        <v>65726</v>
      </c>
      <c r="K3201" s="241">
        <v>887295</v>
      </c>
      <c r="L3201" s="8" t="s">
        <v>24</v>
      </c>
      <c r="M3201" s="21">
        <v>45925</v>
      </c>
      <c r="O3201" s="278">
        <f>IF(Table1[[#This Row],[Phân loại]]="Tồn đầu kỳ",Table1[[#This Row],[Tổng giá trị]],0)</f>
        <v>0</v>
      </c>
      <c r="P3201" s="8">
        <f>IF(Table1[[#This Row],[Số còn phải thu ĐK]]&lt;&gt;0,0,IF(Table1[[#This Row],[Phân loại]]="Bán hàng",Table1[[#This Row],[Tổng giá trị]],-Table1[[#This Row],[Tổng giá trị]]))</f>
        <v>887295</v>
      </c>
      <c r="Q3201" s="278">
        <f t="shared" si="712"/>
        <v>887295</v>
      </c>
      <c r="R3201" s="8">
        <f>Table1[[#This Row],[Số còn phải thu ĐK]]+Table1[[#This Row],[Giá Trị HD sau CK]]-Table1[[#This Row],[Số tiền đã thu]]</f>
        <v>0</v>
      </c>
      <c r="S3201" s="7">
        <f>IF(Table1[[#This Row],[Ngày hóa đơn]]&lt;&gt;"",Table1[[#This Row],[Ngày hóa đơn]],Table1[[#This Row],[Ngày hạch toán]])</f>
        <v>45895</v>
      </c>
      <c r="T3201" s="8">
        <v>30</v>
      </c>
      <c r="U3201" s="7">
        <f>IF(Table1[[#This Row],[Ngày tính CN]]="","",S3201+T3201)</f>
        <v>45925</v>
      </c>
      <c r="V3201" s="71">
        <f ca="1">IF(Table1[[#This Row],[Hạn thanh toán]]="","",IF((U3201-NOW())&lt;0,0,(U3201-NOW())))</f>
        <v>0</v>
      </c>
      <c r="W3201" s="278"/>
      <c r="X3201" s="278" t="str">
        <f t="shared" ca="1" si="713"/>
        <v/>
      </c>
      <c r="Y3201" s="3" t="str">
        <f t="shared" si="714"/>
        <v>Đã thanh toán</v>
      </c>
      <c r="Z3201" s="250">
        <f>Table1[[#This Row],[Hạn thanh toán]]</f>
        <v>45925</v>
      </c>
      <c r="AA3201" s="250">
        <f>Table1[[#This Row],[Ngày Thanh toán]]</f>
        <v>45925</v>
      </c>
      <c r="AD3201" s="3" t="str">
        <f>IF(Table1[[#This Row],[Mã khách hàng]]="","",VLOOKUP($A3201,Ma_KH!$A:$Q,Ma_KH!O$1,0))</f>
        <v>BRG - FUJIMART</v>
      </c>
      <c r="AE3201" s="3" t="str">
        <f>IF(Table1[[#This Row],[Mã khách hàng]]="","",VLOOKUP($A3201,Ma_KH!$A:$Q,Ma_KH!P$1,0))</f>
        <v>CÔNG TY TNHH BÁN LẺ FUJIMART VIỆT NAM</v>
      </c>
      <c r="AF3201" s="3" t="str">
        <f>VLOOKUP(A3201,Ma_KH!A:Q,Ma_KH!J$1,0)</f>
        <v>Vũ Anh Tuấn</v>
      </c>
    </row>
    <row r="3202" spans="1:32">
      <c r="A3202" s="242" t="s">
        <v>184</v>
      </c>
      <c r="B3202" s="242" t="s">
        <v>5155</v>
      </c>
      <c r="C3202" s="88">
        <v>45895</v>
      </c>
      <c r="D3202" s="89" t="s">
        <v>20049</v>
      </c>
      <c r="E3202" s="318">
        <v>45895</v>
      </c>
      <c r="F3202" s="242" t="s">
        <v>21009</v>
      </c>
      <c r="G3202" s="242" t="s">
        <v>5241</v>
      </c>
      <c r="H3202" s="241">
        <v>1524839</v>
      </c>
      <c r="I3202" s="241">
        <v>0</v>
      </c>
      <c r="J3202" s="241">
        <v>121987</v>
      </c>
      <c r="K3202" s="241">
        <v>1646826</v>
      </c>
      <c r="L3202" s="8" t="s">
        <v>24</v>
      </c>
      <c r="M3202" s="21">
        <v>45925</v>
      </c>
      <c r="O3202" s="278">
        <f>IF(Table1[[#This Row],[Phân loại]]="Tồn đầu kỳ",Table1[[#This Row],[Tổng giá trị]],0)</f>
        <v>0</v>
      </c>
      <c r="P3202" s="8">
        <f>IF(Table1[[#This Row],[Số còn phải thu ĐK]]&lt;&gt;0,0,IF(Table1[[#This Row],[Phân loại]]="Bán hàng",Table1[[#This Row],[Tổng giá trị]],-Table1[[#This Row],[Tổng giá trị]]))</f>
        <v>1646826</v>
      </c>
      <c r="Q3202" s="278">
        <f t="shared" ref="Q3202:Q3204" si="715">IF(M3202&lt;&gt;"",IF(O3202&lt;&gt;0,O3202,P3202),0)</f>
        <v>1646826</v>
      </c>
      <c r="R3202" s="8">
        <f>Table1[[#This Row],[Số còn phải thu ĐK]]+Table1[[#This Row],[Giá Trị HD sau CK]]-Table1[[#This Row],[Số tiền đã thu]]</f>
        <v>0</v>
      </c>
      <c r="S3202" s="7">
        <f>IF(Table1[[#This Row],[Ngày hóa đơn]]&lt;&gt;"",Table1[[#This Row],[Ngày hóa đơn]],Table1[[#This Row],[Ngày hạch toán]])</f>
        <v>45895</v>
      </c>
      <c r="T3202" s="8">
        <v>30</v>
      </c>
      <c r="U3202" s="7">
        <f>IF(Table1[[#This Row],[Ngày tính CN]]="","",S3202+T3202)</f>
        <v>45925</v>
      </c>
      <c r="V3202" s="71">
        <f ca="1">IF(Table1[[#This Row],[Hạn thanh toán]]="","",IF((U3202-NOW())&lt;0,0,(U3202-NOW())))</f>
        <v>0</v>
      </c>
      <c r="W3202" s="278"/>
      <c r="X3202" s="278" t="str">
        <f t="shared" ref="X3202:X3204" ca="1" si="716">IF(OR($U3202="",$R3202=0),"",IF((U$4-NOW())&lt;0,-($U3202-NOW()),0))</f>
        <v/>
      </c>
      <c r="Y3202" s="3" t="str">
        <f t="shared" ref="Y3202:Y3204" si="717">IF(R3202=0,"Đã thanh toán",IF(X3202="","",IF(X3202&lt;=0,"Chưa đến hạn thanh toán",IF(X3202&lt;=30,"Nợ quá hạn 30 ngày",IF(X3202&lt;=60,"Nợ quá hạn từ 30 ngày đến 60 ngày",IF(X3202&lt;=90,"Nợ quá hạn từ 60 ngày đến 90 ngày",IF(X3202&lt;=120,"Nợ quá hạn từ 90 ngày đến 120 ngày","Nợ quá hạn hơn 120 ngày có khả năng mất thanh toán")))))))</f>
        <v>Đã thanh toán</v>
      </c>
      <c r="Z3202" s="250">
        <f>Table1[[#This Row],[Hạn thanh toán]]</f>
        <v>45925</v>
      </c>
      <c r="AA3202" s="250">
        <f>Table1[[#This Row],[Ngày Thanh toán]]</f>
        <v>45925</v>
      </c>
      <c r="AD3202" s="3" t="str">
        <f>IF(Table1[[#This Row],[Mã khách hàng]]="","",VLOOKUP($A3202,Ma_KH!$A:$Q,Ma_KH!O$1,0))</f>
        <v>BRG - FUJIMART</v>
      </c>
      <c r="AE3202" s="3" t="str">
        <f>IF(Table1[[#This Row],[Mã khách hàng]]="","",VLOOKUP($A3202,Ma_KH!$A:$Q,Ma_KH!P$1,0))</f>
        <v>CÔNG TY TNHH BÁN LẺ FUJIMART VIỆT NAM</v>
      </c>
      <c r="AF3202" s="3" t="str">
        <f>VLOOKUP(A3202,Ma_KH!A:Q,Ma_KH!J$1,0)</f>
        <v>Vũ Anh Tuấn</v>
      </c>
    </row>
    <row r="3203" spans="1:32">
      <c r="A3203" s="242" t="s">
        <v>184</v>
      </c>
      <c r="B3203" s="242" t="s">
        <v>5155</v>
      </c>
      <c r="C3203" s="88">
        <v>45895</v>
      </c>
      <c r="D3203" s="89" t="s">
        <v>20050</v>
      </c>
      <c r="E3203" s="318">
        <v>45895</v>
      </c>
      <c r="F3203" s="242" t="s">
        <v>21010</v>
      </c>
      <c r="G3203" s="242" t="s">
        <v>5285</v>
      </c>
      <c r="H3203" s="241">
        <v>1795550</v>
      </c>
      <c r="I3203" s="241">
        <v>0</v>
      </c>
      <c r="J3203" s="241">
        <v>143644</v>
      </c>
      <c r="K3203" s="241">
        <v>1939194</v>
      </c>
      <c r="L3203" s="8" t="s">
        <v>24</v>
      </c>
      <c r="M3203" s="21">
        <v>45925</v>
      </c>
      <c r="O3203" s="278">
        <f>IF(Table1[[#This Row],[Phân loại]]="Tồn đầu kỳ",Table1[[#This Row],[Tổng giá trị]],0)</f>
        <v>0</v>
      </c>
      <c r="P3203" s="8">
        <f>IF(Table1[[#This Row],[Số còn phải thu ĐK]]&lt;&gt;0,0,IF(Table1[[#This Row],[Phân loại]]="Bán hàng",Table1[[#This Row],[Tổng giá trị]],-Table1[[#This Row],[Tổng giá trị]]))</f>
        <v>1939194</v>
      </c>
      <c r="Q3203" s="278">
        <f t="shared" si="715"/>
        <v>1939194</v>
      </c>
      <c r="R3203" s="8">
        <f>Table1[[#This Row],[Số còn phải thu ĐK]]+Table1[[#This Row],[Giá Trị HD sau CK]]-Table1[[#This Row],[Số tiền đã thu]]</f>
        <v>0</v>
      </c>
      <c r="S3203" s="7">
        <f>IF(Table1[[#This Row],[Ngày hóa đơn]]&lt;&gt;"",Table1[[#This Row],[Ngày hóa đơn]],Table1[[#This Row],[Ngày hạch toán]])</f>
        <v>45895</v>
      </c>
      <c r="T3203" s="8">
        <v>30</v>
      </c>
      <c r="U3203" s="7">
        <f>IF(Table1[[#This Row],[Ngày tính CN]]="","",S3203+T3203)</f>
        <v>45925</v>
      </c>
      <c r="V3203" s="71">
        <f ca="1">IF(Table1[[#This Row],[Hạn thanh toán]]="","",IF((U3203-NOW())&lt;0,0,(U3203-NOW())))</f>
        <v>0</v>
      </c>
      <c r="W3203" s="278"/>
      <c r="X3203" s="278" t="str">
        <f t="shared" ca="1" si="716"/>
        <v/>
      </c>
      <c r="Y3203" s="3" t="str">
        <f t="shared" si="717"/>
        <v>Đã thanh toán</v>
      </c>
      <c r="Z3203" s="250">
        <f>Table1[[#This Row],[Hạn thanh toán]]</f>
        <v>45925</v>
      </c>
      <c r="AA3203" s="250">
        <f>Table1[[#This Row],[Ngày Thanh toán]]</f>
        <v>45925</v>
      </c>
      <c r="AD3203" s="3" t="str">
        <f>IF(Table1[[#This Row],[Mã khách hàng]]="","",VLOOKUP($A3203,Ma_KH!$A:$Q,Ma_KH!O$1,0))</f>
        <v>BRG - FUJIMART</v>
      </c>
      <c r="AE3203" s="3" t="str">
        <f>IF(Table1[[#This Row],[Mã khách hàng]]="","",VLOOKUP($A3203,Ma_KH!$A:$Q,Ma_KH!P$1,0))</f>
        <v>CÔNG TY TNHH BÁN LẺ FUJIMART VIỆT NAM</v>
      </c>
      <c r="AF3203" s="3" t="str">
        <f>VLOOKUP(A3203,Ma_KH!A:Q,Ma_KH!J$1,0)</f>
        <v>Vũ Anh Tuấn</v>
      </c>
    </row>
    <row r="3204" spans="1:32">
      <c r="A3204" s="242" t="s">
        <v>184</v>
      </c>
      <c r="B3204" s="242" t="s">
        <v>5155</v>
      </c>
      <c r="C3204" s="90">
        <v>45895</v>
      </c>
      <c r="D3204" s="91" t="s">
        <v>20051</v>
      </c>
      <c r="E3204" s="318">
        <v>45895</v>
      </c>
      <c r="F3204" s="242" t="s">
        <v>21011</v>
      </c>
      <c r="G3204" s="242" t="s">
        <v>5257</v>
      </c>
      <c r="H3204" s="241">
        <v>1401588</v>
      </c>
      <c r="I3204" s="241">
        <v>0</v>
      </c>
      <c r="J3204" s="241">
        <v>112127</v>
      </c>
      <c r="K3204" s="241">
        <v>1513715</v>
      </c>
      <c r="L3204" s="8" t="s">
        <v>24</v>
      </c>
      <c r="M3204" s="21">
        <v>45925</v>
      </c>
      <c r="O3204" s="278">
        <f>IF(Table1[[#This Row],[Phân loại]]="Tồn đầu kỳ",Table1[[#This Row],[Tổng giá trị]],0)</f>
        <v>0</v>
      </c>
      <c r="P3204" s="8">
        <f>IF(Table1[[#This Row],[Số còn phải thu ĐK]]&lt;&gt;0,0,IF(Table1[[#This Row],[Phân loại]]="Bán hàng",Table1[[#This Row],[Tổng giá trị]],-Table1[[#This Row],[Tổng giá trị]]))</f>
        <v>1513715</v>
      </c>
      <c r="Q3204" s="278">
        <f t="shared" si="715"/>
        <v>1513715</v>
      </c>
      <c r="R3204" s="8">
        <f>Table1[[#This Row],[Số còn phải thu ĐK]]+Table1[[#This Row],[Giá Trị HD sau CK]]-Table1[[#This Row],[Số tiền đã thu]]</f>
        <v>0</v>
      </c>
      <c r="S3204" s="7">
        <f>IF(Table1[[#This Row],[Ngày hóa đơn]]&lt;&gt;"",Table1[[#This Row],[Ngày hóa đơn]],Table1[[#This Row],[Ngày hạch toán]])</f>
        <v>45895</v>
      </c>
      <c r="T3204" s="8">
        <v>30</v>
      </c>
      <c r="U3204" s="7">
        <f>IF(Table1[[#This Row],[Ngày tính CN]]="","",S3204+T3204)</f>
        <v>45925</v>
      </c>
      <c r="V3204" s="71">
        <f ca="1">IF(Table1[[#This Row],[Hạn thanh toán]]="","",IF((U3204-NOW())&lt;0,0,(U3204-NOW())))</f>
        <v>0</v>
      </c>
      <c r="W3204" s="278"/>
      <c r="X3204" s="278" t="str">
        <f t="shared" ca="1" si="716"/>
        <v/>
      </c>
      <c r="Y3204" s="3" t="str">
        <f t="shared" si="717"/>
        <v>Đã thanh toán</v>
      </c>
      <c r="Z3204" s="250">
        <f>Table1[[#This Row],[Hạn thanh toán]]</f>
        <v>45925</v>
      </c>
      <c r="AA3204" s="250">
        <f>Table1[[#This Row],[Ngày Thanh toán]]</f>
        <v>45925</v>
      </c>
      <c r="AD3204" s="3" t="str">
        <f>IF(Table1[[#This Row],[Mã khách hàng]]="","",VLOOKUP($A3204,Ma_KH!$A:$Q,Ma_KH!O$1,0))</f>
        <v>BRG - FUJIMART</v>
      </c>
      <c r="AE3204" s="3" t="str">
        <f>IF(Table1[[#This Row],[Mã khách hàng]]="","",VLOOKUP($A3204,Ma_KH!$A:$Q,Ma_KH!P$1,0))</f>
        <v>CÔNG TY TNHH BÁN LẺ FUJIMART VIỆT NAM</v>
      </c>
      <c r="AF3204" s="3" t="str">
        <f>VLOOKUP(A3204,Ma_KH!A:Q,Ma_KH!J$1,0)</f>
        <v>Vũ Anh Tuấn</v>
      </c>
    </row>
    <row r="3205" spans="1:32">
      <c r="A3205" s="242" t="s">
        <v>184</v>
      </c>
      <c r="B3205" s="242" t="s">
        <v>5155</v>
      </c>
      <c r="C3205" s="90">
        <v>45898</v>
      </c>
      <c r="D3205" s="91" t="s">
        <v>20052</v>
      </c>
      <c r="E3205" s="318">
        <v>45898</v>
      </c>
      <c r="F3205" s="242" t="s">
        <v>21012</v>
      </c>
      <c r="G3205" s="242" t="s">
        <v>5207</v>
      </c>
      <c r="H3205" s="241">
        <v>1244183</v>
      </c>
      <c r="I3205" s="241">
        <v>0</v>
      </c>
      <c r="J3205" s="241">
        <v>99535</v>
      </c>
      <c r="K3205" s="241">
        <v>1343718</v>
      </c>
      <c r="L3205" s="8" t="s">
        <v>24</v>
      </c>
      <c r="M3205" s="21">
        <v>45957</v>
      </c>
      <c r="O3205" s="278">
        <f>IF(Table1[[#This Row],[Phân loại]]="Tồn đầu kỳ",Table1[[#This Row],[Tổng giá trị]],0)</f>
        <v>0</v>
      </c>
      <c r="P3205" s="8">
        <f>IF(Table1[[#This Row],[Số còn phải thu ĐK]]&lt;&gt;0,0,IF(Table1[[#This Row],[Phân loại]]="Bán hàng",Table1[[#This Row],[Tổng giá trị]],-Table1[[#This Row],[Tổng giá trị]]))</f>
        <v>1343718</v>
      </c>
      <c r="Q3205" s="278">
        <f>IF(M3205&lt;&gt;"",IF(O3205&lt;&gt;0,O3205,P3205),0)</f>
        <v>1343718</v>
      </c>
      <c r="R3205" s="8">
        <f>Table1[[#This Row],[Số còn phải thu ĐK]]+Table1[[#This Row],[Giá Trị HD sau CK]]-Table1[[#This Row],[Số tiền đã thu]]</f>
        <v>0</v>
      </c>
      <c r="S3205" s="7">
        <f>IF(Table1[[#This Row],[Ngày hóa đơn]]&lt;&gt;"",Table1[[#This Row],[Ngày hóa đơn]],Table1[[#This Row],[Ngày hạch toán]])</f>
        <v>45898</v>
      </c>
      <c r="T3205" s="8">
        <v>30</v>
      </c>
      <c r="U3205" s="7">
        <f>IF(Table1[[#This Row],[Ngày tính CN]]="","",S3205+T3205)</f>
        <v>45928</v>
      </c>
      <c r="V3205" s="71">
        <f ca="1">IF(Table1[[#This Row],[Hạn thanh toán]]="","",IF((U3205-NOW())&lt;0,0,(U3205-NOW())))</f>
        <v>0</v>
      </c>
      <c r="W3205" s="278"/>
      <c r="X3205" s="278" t="str">
        <f ca="1">IF(OR($U3205="",$R3205=0),"",IF((U$4-NOW())&lt;0,-($U3205-NOW()),0))</f>
        <v/>
      </c>
      <c r="Y3205" s="3" t="str">
        <f>IF(R3205=0,"Đã thanh toán",IF(X3205="","",IF(X3205&lt;=0,"Chưa đến hạn thanh toán",IF(X3205&lt;=30,"Nợ quá hạn 30 ngày",IF(X3205&lt;=60,"Nợ quá hạn từ 30 ngày đến 60 ngày",IF(X3205&lt;=90,"Nợ quá hạn từ 60 ngày đến 90 ngày",IF(X3205&lt;=120,"Nợ quá hạn từ 90 ngày đến 120 ngày","Nợ quá hạn hơn 120 ngày có khả năng mất thanh toán")))))))</f>
        <v>Đã thanh toán</v>
      </c>
      <c r="Z3205" s="250">
        <f>Table1[[#This Row],[Hạn thanh toán]]</f>
        <v>45928</v>
      </c>
      <c r="AA3205" s="250">
        <f>Table1[[#This Row],[Ngày Thanh toán]]</f>
        <v>45957</v>
      </c>
      <c r="AD3205" s="3" t="str">
        <f>IF(Table1[[#This Row],[Mã khách hàng]]="","",VLOOKUP($A3205,Ma_KH!$A:$Q,Ma_KH!O$1,0))</f>
        <v>BRG - FUJIMART</v>
      </c>
      <c r="AE3205" s="3" t="str">
        <f>IF(Table1[[#This Row],[Mã khách hàng]]="","",VLOOKUP($A3205,Ma_KH!$A:$Q,Ma_KH!P$1,0))</f>
        <v>CÔNG TY TNHH BÁN LẺ FUJIMART VIỆT NAM</v>
      </c>
      <c r="AF3205" s="3" t="str">
        <f>VLOOKUP(A3205,Ma_KH!A:Q,Ma_KH!J$1,0)</f>
        <v>Vũ Anh Tuấn</v>
      </c>
    </row>
    <row r="3206" spans="1:32">
      <c r="A3206" s="242" t="s">
        <v>184</v>
      </c>
      <c r="B3206" s="242" t="s">
        <v>5155</v>
      </c>
      <c r="C3206" s="90">
        <v>45898</v>
      </c>
      <c r="D3206" s="91" t="s">
        <v>20053</v>
      </c>
      <c r="E3206" s="318">
        <v>45898</v>
      </c>
      <c r="F3206" s="242" t="s">
        <v>21013</v>
      </c>
      <c r="G3206" s="242" t="s">
        <v>5218</v>
      </c>
      <c r="H3206" s="241">
        <v>1582575</v>
      </c>
      <c r="I3206" s="241">
        <v>0</v>
      </c>
      <c r="J3206" s="241">
        <v>126606</v>
      </c>
      <c r="K3206" s="241">
        <v>1709181</v>
      </c>
      <c r="L3206" s="8" t="s">
        <v>24</v>
      </c>
      <c r="M3206" s="21">
        <v>45957</v>
      </c>
      <c r="O3206" s="278">
        <f>IF(Table1[[#This Row],[Phân loại]]="Tồn đầu kỳ",Table1[[#This Row],[Tổng giá trị]],0)</f>
        <v>0</v>
      </c>
      <c r="P3206" s="8">
        <f>IF(Table1[[#This Row],[Số còn phải thu ĐK]]&lt;&gt;0,0,IF(Table1[[#This Row],[Phân loại]]="Bán hàng",Table1[[#This Row],[Tổng giá trị]],-Table1[[#This Row],[Tổng giá trị]]))</f>
        <v>1709181</v>
      </c>
      <c r="Q3206" s="278">
        <f>IF(M3206&lt;&gt;"",IF(O3206&lt;&gt;0,O3206,P3206),0)</f>
        <v>1709181</v>
      </c>
      <c r="R3206" s="8">
        <f>Table1[[#This Row],[Số còn phải thu ĐK]]+Table1[[#This Row],[Giá Trị HD sau CK]]-Table1[[#This Row],[Số tiền đã thu]]</f>
        <v>0</v>
      </c>
      <c r="S3206" s="7">
        <f>IF(Table1[[#This Row],[Ngày hóa đơn]]&lt;&gt;"",Table1[[#This Row],[Ngày hóa đơn]],Table1[[#This Row],[Ngày hạch toán]])</f>
        <v>45898</v>
      </c>
      <c r="T3206" s="8">
        <v>30</v>
      </c>
      <c r="U3206" s="7">
        <f>IF(Table1[[#This Row],[Ngày tính CN]]="","",S3206+T3206)</f>
        <v>45928</v>
      </c>
      <c r="V3206" s="71">
        <f ca="1">IF(Table1[[#This Row],[Hạn thanh toán]]="","",IF((U3206-NOW())&lt;0,0,(U3206-NOW())))</f>
        <v>0</v>
      </c>
      <c r="W3206" s="278"/>
      <c r="X3206" s="278" t="str">
        <f ca="1">IF(OR($U3206="",$R3206=0),"",IF((U$4-NOW())&lt;0,-($U3206-NOW()),0))</f>
        <v/>
      </c>
      <c r="Y3206" s="3" t="str">
        <f>IF(R3206=0,"Đã thanh toán",IF(X3206="","",IF(X3206&lt;=0,"Chưa đến hạn thanh toán",IF(X3206&lt;=30,"Nợ quá hạn 30 ngày",IF(X3206&lt;=60,"Nợ quá hạn từ 30 ngày đến 60 ngày",IF(X3206&lt;=90,"Nợ quá hạn từ 60 ngày đến 90 ngày",IF(X3206&lt;=120,"Nợ quá hạn từ 90 ngày đến 120 ngày","Nợ quá hạn hơn 120 ngày có khả năng mất thanh toán")))))))</f>
        <v>Đã thanh toán</v>
      </c>
      <c r="Z3206" s="250">
        <f>Table1[[#This Row],[Hạn thanh toán]]</f>
        <v>45928</v>
      </c>
      <c r="AA3206" s="250">
        <f>Table1[[#This Row],[Ngày Thanh toán]]</f>
        <v>45957</v>
      </c>
      <c r="AD3206" s="3" t="str">
        <f>IF(Table1[[#This Row],[Mã khách hàng]]="","",VLOOKUP($A3206,Ma_KH!$A:$Q,Ma_KH!O$1,0))</f>
        <v>BRG - FUJIMART</v>
      </c>
      <c r="AE3206" s="3" t="str">
        <f>IF(Table1[[#This Row],[Mã khách hàng]]="","",VLOOKUP($A3206,Ma_KH!$A:$Q,Ma_KH!P$1,0))</f>
        <v>CÔNG TY TNHH BÁN LẺ FUJIMART VIỆT NAM</v>
      </c>
      <c r="AF3206" s="3" t="str">
        <f>VLOOKUP(A3206,Ma_KH!A:Q,Ma_KH!J$1,0)</f>
        <v>Vũ Anh Tuấn</v>
      </c>
    </row>
    <row r="3207" spans="1:32">
      <c r="A3207" s="242" t="s">
        <v>184</v>
      </c>
      <c r="B3207" s="242" t="s">
        <v>5155</v>
      </c>
      <c r="C3207" s="88">
        <v>45898</v>
      </c>
      <c r="D3207" s="89" t="s">
        <v>20054</v>
      </c>
      <c r="E3207" s="318">
        <v>45898</v>
      </c>
      <c r="F3207" s="242" t="s">
        <v>21014</v>
      </c>
      <c r="G3207" s="242" t="s">
        <v>5252</v>
      </c>
      <c r="H3207" s="241">
        <v>852255</v>
      </c>
      <c r="I3207" s="241">
        <v>0</v>
      </c>
      <c r="J3207" s="241">
        <v>68180</v>
      </c>
      <c r="K3207" s="241">
        <v>920435</v>
      </c>
      <c r="L3207" s="8" t="s">
        <v>24</v>
      </c>
      <c r="M3207" s="21">
        <v>45957</v>
      </c>
      <c r="O3207" s="278">
        <f>IF(Table1[[#This Row],[Phân loại]]="Tồn đầu kỳ",Table1[[#This Row],[Tổng giá trị]],0)</f>
        <v>0</v>
      </c>
      <c r="P3207" s="8">
        <f>IF(Table1[[#This Row],[Số còn phải thu ĐK]]&lt;&gt;0,0,IF(Table1[[#This Row],[Phân loại]]="Bán hàng",Table1[[#This Row],[Tổng giá trị]],-Table1[[#This Row],[Tổng giá trị]]))</f>
        <v>920435</v>
      </c>
      <c r="Q3207" s="278">
        <f t="shared" ref="Q3207:Q3208" si="718">IF(M3207&lt;&gt;"",IF(O3207&lt;&gt;0,O3207,P3207),0)</f>
        <v>920435</v>
      </c>
      <c r="R3207" s="8">
        <f>Table1[[#This Row],[Số còn phải thu ĐK]]+Table1[[#This Row],[Giá Trị HD sau CK]]-Table1[[#This Row],[Số tiền đã thu]]</f>
        <v>0</v>
      </c>
      <c r="S3207" s="7">
        <f>IF(Table1[[#This Row],[Ngày hóa đơn]]&lt;&gt;"",Table1[[#This Row],[Ngày hóa đơn]],Table1[[#This Row],[Ngày hạch toán]])</f>
        <v>45898</v>
      </c>
      <c r="T3207" s="8">
        <v>30</v>
      </c>
      <c r="U3207" s="7">
        <f>IF(Table1[[#This Row],[Ngày tính CN]]="","",S3207+T3207)</f>
        <v>45928</v>
      </c>
      <c r="V3207" s="71">
        <f ca="1">IF(Table1[[#This Row],[Hạn thanh toán]]="","",IF((U3207-NOW())&lt;0,0,(U3207-NOW())))</f>
        <v>0</v>
      </c>
      <c r="W3207" s="278"/>
      <c r="X3207" s="278" t="str">
        <f t="shared" ref="X3207:X3208" ca="1" si="719">IF(OR($U3207="",$R3207=0),"",IF((U$4-NOW())&lt;0,-($U3207-NOW()),0))</f>
        <v/>
      </c>
      <c r="Y3207" s="3" t="str">
        <f t="shared" ref="Y3207:Y3208" si="720">IF(R3207=0,"Đã thanh toán",IF(X3207="","",IF(X3207&lt;=0,"Chưa đến hạn thanh toán",IF(X3207&lt;=30,"Nợ quá hạn 30 ngày",IF(X3207&lt;=60,"Nợ quá hạn từ 30 ngày đến 60 ngày",IF(X3207&lt;=90,"Nợ quá hạn từ 60 ngày đến 90 ngày",IF(X3207&lt;=120,"Nợ quá hạn từ 90 ngày đến 120 ngày","Nợ quá hạn hơn 120 ngày có khả năng mất thanh toán")))))))</f>
        <v>Đã thanh toán</v>
      </c>
      <c r="Z3207" s="250">
        <f>Table1[[#This Row],[Hạn thanh toán]]</f>
        <v>45928</v>
      </c>
      <c r="AA3207" s="250">
        <f>Table1[[#This Row],[Ngày Thanh toán]]</f>
        <v>45957</v>
      </c>
      <c r="AD3207" s="3" t="str">
        <f>IF(Table1[[#This Row],[Mã khách hàng]]="","",VLOOKUP($A3207,Ma_KH!$A:$Q,Ma_KH!O$1,0))</f>
        <v>BRG - FUJIMART</v>
      </c>
      <c r="AE3207" s="3" t="str">
        <f>IF(Table1[[#This Row],[Mã khách hàng]]="","",VLOOKUP($A3207,Ma_KH!$A:$Q,Ma_KH!P$1,0))</f>
        <v>CÔNG TY TNHH BÁN LẺ FUJIMART VIỆT NAM</v>
      </c>
      <c r="AF3207" s="3" t="str">
        <f>VLOOKUP(A3207,Ma_KH!A:Q,Ma_KH!J$1,0)</f>
        <v>Vũ Anh Tuấn</v>
      </c>
    </row>
    <row r="3208" spans="1:32">
      <c r="A3208" s="242" t="s">
        <v>184</v>
      </c>
      <c r="B3208" s="242" t="s">
        <v>5155</v>
      </c>
      <c r="C3208" s="90">
        <v>45898</v>
      </c>
      <c r="D3208" s="91" t="s">
        <v>20055</v>
      </c>
      <c r="E3208" s="318">
        <v>45898</v>
      </c>
      <c r="F3208" s="242" t="s">
        <v>21015</v>
      </c>
      <c r="G3208" s="242" t="s">
        <v>5165</v>
      </c>
      <c r="H3208" s="241">
        <v>1155592</v>
      </c>
      <c r="I3208" s="241">
        <v>0</v>
      </c>
      <c r="J3208" s="241">
        <v>92447</v>
      </c>
      <c r="K3208" s="241">
        <v>1248039</v>
      </c>
      <c r="L3208" s="8" t="s">
        <v>24</v>
      </c>
      <c r="M3208" s="21">
        <v>45957</v>
      </c>
      <c r="O3208" s="278">
        <f>IF(Table1[[#This Row],[Phân loại]]="Tồn đầu kỳ",Table1[[#This Row],[Tổng giá trị]],0)</f>
        <v>0</v>
      </c>
      <c r="P3208" s="8">
        <f>IF(Table1[[#This Row],[Số còn phải thu ĐK]]&lt;&gt;0,0,IF(Table1[[#This Row],[Phân loại]]="Bán hàng",Table1[[#This Row],[Tổng giá trị]],-Table1[[#This Row],[Tổng giá trị]]))</f>
        <v>1248039</v>
      </c>
      <c r="Q3208" s="278">
        <f t="shared" si="718"/>
        <v>1248039</v>
      </c>
      <c r="R3208" s="8">
        <f>Table1[[#This Row],[Số còn phải thu ĐK]]+Table1[[#This Row],[Giá Trị HD sau CK]]-Table1[[#This Row],[Số tiền đã thu]]</f>
        <v>0</v>
      </c>
      <c r="S3208" s="7">
        <f>IF(Table1[[#This Row],[Ngày hóa đơn]]&lt;&gt;"",Table1[[#This Row],[Ngày hóa đơn]],Table1[[#This Row],[Ngày hạch toán]])</f>
        <v>45898</v>
      </c>
      <c r="T3208" s="8">
        <v>30</v>
      </c>
      <c r="U3208" s="7">
        <f>IF(Table1[[#This Row],[Ngày tính CN]]="","",S3208+T3208)</f>
        <v>45928</v>
      </c>
      <c r="V3208" s="71">
        <f ca="1">IF(Table1[[#This Row],[Hạn thanh toán]]="","",IF((U3208-NOW())&lt;0,0,(U3208-NOW())))</f>
        <v>0</v>
      </c>
      <c r="W3208" s="278"/>
      <c r="X3208" s="278" t="str">
        <f t="shared" ca="1" si="719"/>
        <v/>
      </c>
      <c r="Y3208" s="3" t="str">
        <f t="shared" si="720"/>
        <v>Đã thanh toán</v>
      </c>
      <c r="Z3208" s="250">
        <f>Table1[[#This Row],[Hạn thanh toán]]</f>
        <v>45928</v>
      </c>
      <c r="AA3208" s="250">
        <f>Table1[[#This Row],[Ngày Thanh toán]]</f>
        <v>45957</v>
      </c>
      <c r="AD3208" s="3" t="str">
        <f>IF(Table1[[#This Row],[Mã khách hàng]]="","",VLOOKUP($A3208,Ma_KH!$A:$Q,Ma_KH!O$1,0))</f>
        <v>BRG - FUJIMART</v>
      </c>
      <c r="AE3208" s="3" t="str">
        <f>IF(Table1[[#This Row],[Mã khách hàng]]="","",VLOOKUP($A3208,Ma_KH!$A:$Q,Ma_KH!P$1,0))</f>
        <v>CÔNG TY TNHH BÁN LẺ FUJIMART VIỆT NAM</v>
      </c>
      <c r="AF3208" s="3" t="str">
        <f>VLOOKUP(A3208,Ma_KH!A:Q,Ma_KH!J$1,0)</f>
        <v>Vũ Anh Tuấn</v>
      </c>
    </row>
    <row r="3209" spans="1:32">
      <c r="A3209" s="242" t="s">
        <v>184</v>
      </c>
      <c r="B3209" s="242" t="s">
        <v>5155</v>
      </c>
      <c r="C3209" s="90">
        <v>45898</v>
      </c>
      <c r="D3209" s="91" t="s">
        <v>20056</v>
      </c>
      <c r="E3209" s="318">
        <v>45898</v>
      </c>
      <c r="F3209" s="242" t="s">
        <v>21016</v>
      </c>
      <c r="G3209" s="242" t="s">
        <v>5215</v>
      </c>
      <c r="H3209" s="241">
        <v>1244577</v>
      </c>
      <c r="I3209" s="241">
        <v>0</v>
      </c>
      <c r="J3209" s="241">
        <v>99566</v>
      </c>
      <c r="K3209" s="241">
        <v>1344143</v>
      </c>
      <c r="L3209" s="8" t="s">
        <v>24</v>
      </c>
      <c r="M3209" s="21">
        <v>45957</v>
      </c>
      <c r="O3209" s="278">
        <f>IF(Table1[[#This Row],[Phân loại]]="Tồn đầu kỳ",Table1[[#This Row],[Tổng giá trị]],0)</f>
        <v>0</v>
      </c>
      <c r="P3209" s="8">
        <f>IF(Table1[[#This Row],[Số còn phải thu ĐK]]&lt;&gt;0,0,IF(Table1[[#This Row],[Phân loại]]="Bán hàng",Table1[[#This Row],[Tổng giá trị]],-Table1[[#This Row],[Tổng giá trị]]))</f>
        <v>1344143</v>
      </c>
      <c r="Q3209" s="278">
        <f>IF(M3209&lt;&gt;"",IF(O3209&lt;&gt;0,O3209,P3209),0)</f>
        <v>1344143</v>
      </c>
      <c r="R3209" s="8">
        <f>Table1[[#This Row],[Số còn phải thu ĐK]]+Table1[[#This Row],[Giá Trị HD sau CK]]-Table1[[#This Row],[Số tiền đã thu]]</f>
        <v>0</v>
      </c>
      <c r="S3209" s="7">
        <f>IF(Table1[[#This Row],[Ngày hóa đơn]]&lt;&gt;"",Table1[[#This Row],[Ngày hóa đơn]],Table1[[#This Row],[Ngày hạch toán]])</f>
        <v>45898</v>
      </c>
      <c r="T3209" s="8">
        <v>30</v>
      </c>
      <c r="U3209" s="7">
        <f>IF(Table1[[#This Row],[Ngày tính CN]]="","",S3209+T3209)</f>
        <v>45928</v>
      </c>
      <c r="V3209" s="71">
        <f ca="1">IF(Table1[[#This Row],[Hạn thanh toán]]="","",IF((U3209-NOW())&lt;0,0,(U3209-NOW())))</f>
        <v>0</v>
      </c>
      <c r="W3209" s="278"/>
      <c r="X3209" s="278" t="str">
        <f ca="1">IF(OR($U3209="",$R3209=0),"",IF((U$4-NOW())&lt;0,-($U3209-NOW()),0))</f>
        <v/>
      </c>
      <c r="Y3209" s="3" t="str">
        <f>IF(R3209=0,"Đã thanh toán",IF(X3209="","",IF(X3209&lt;=0,"Chưa đến hạn thanh toán",IF(X3209&lt;=30,"Nợ quá hạn 30 ngày",IF(X3209&lt;=60,"Nợ quá hạn từ 30 ngày đến 60 ngày",IF(X3209&lt;=90,"Nợ quá hạn từ 60 ngày đến 90 ngày",IF(X3209&lt;=120,"Nợ quá hạn từ 90 ngày đến 120 ngày","Nợ quá hạn hơn 120 ngày có khả năng mất thanh toán")))))))</f>
        <v>Đã thanh toán</v>
      </c>
      <c r="Z3209" s="250">
        <f>Table1[[#This Row],[Hạn thanh toán]]</f>
        <v>45928</v>
      </c>
      <c r="AA3209" s="250">
        <f>Table1[[#This Row],[Ngày Thanh toán]]</f>
        <v>45957</v>
      </c>
      <c r="AD3209" s="3" t="str">
        <f>IF(Table1[[#This Row],[Mã khách hàng]]="","",VLOOKUP($A3209,Ma_KH!$A:$Q,Ma_KH!O$1,0))</f>
        <v>BRG - FUJIMART</v>
      </c>
      <c r="AE3209" s="3" t="str">
        <f>IF(Table1[[#This Row],[Mã khách hàng]]="","",VLOOKUP($A3209,Ma_KH!$A:$Q,Ma_KH!P$1,0))</f>
        <v>CÔNG TY TNHH BÁN LẺ FUJIMART VIỆT NAM</v>
      </c>
      <c r="AF3209" s="3" t="str">
        <f>VLOOKUP(A3209,Ma_KH!A:Q,Ma_KH!J$1,0)</f>
        <v>Vũ Anh Tuấn</v>
      </c>
    </row>
    <row r="3210" spans="1:32">
      <c r="A3210" s="242" t="s">
        <v>184</v>
      </c>
      <c r="B3210" s="242" t="s">
        <v>5155</v>
      </c>
      <c r="C3210" s="90">
        <v>45903</v>
      </c>
      <c r="D3210" s="91" t="s">
        <v>20057</v>
      </c>
      <c r="E3210" s="318">
        <v>45903</v>
      </c>
      <c r="F3210" s="242" t="s">
        <v>21017</v>
      </c>
      <c r="G3210" s="242" t="s">
        <v>5210</v>
      </c>
      <c r="H3210" s="241">
        <v>2205210</v>
      </c>
      <c r="I3210" s="241">
        <v>0</v>
      </c>
      <c r="J3210" s="241">
        <v>176417</v>
      </c>
      <c r="K3210" s="241">
        <v>2381627</v>
      </c>
      <c r="L3210" s="8" t="s">
        <v>24</v>
      </c>
      <c r="M3210" s="21">
        <v>45957</v>
      </c>
      <c r="O3210" s="278">
        <f>IF(Table1[[#This Row],[Phân loại]]="Tồn đầu kỳ",Table1[[#This Row],[Tổng giá trị]],0)</f>
        <v>0</v>
      </c>
      <c r="P3210" s="8">
        <f>IF(Table1[[#This Row],[Số còn phải thu ĐK]]&lt;&gt;0,0,IF(Table1[[#This Row],[Phân loại]]="Bán hàng",Table1[[#This Row],[Tổng giá trị]],-Table1[[#This Row],[Tổng giá trị]]))</f>
        <v>2381627</v>
      </c>
      <c r="Q3210" s="278">
        <f>IF(M3210&lt;&gt;"",IF(O3210&lt;&gt;0,O3210,P3210),0)</f>
        <v>2381627</v>
      </c>
      <c r="R3210" s="8">
        <f>Table1[[#This Row],[Số còn phải thu ĐK]]+Table1[[#This Row],[Giá Trị HD sau CK]]-Table1[[#This Row],[Số tiền đã thu]]</f>
        <v>0</v>
      </c>
      <c r="S3210" s="7">
        <f>IF(Table1[[#This Row],[Ngày hóa đơn]]&lt;&gt;"",Table1[[#This Row],[Ngày hóa đơn]],Table1[[#This Row],[Ngày hạch toán]])</f>
        <v>45903</v>
      </c>
      <c r="T3210" s="8">
        <v>30</v>
      </c>
      <c r="U3210" s="7">
        <f>IF(Table1[[#This Row],[Ngày tính CN]]="","",S3210+T3210)</f>
        <v>45933</v>
      </c>
      <c r="V3210" s="71">
        <f ca="1">IF(Table1[[#This Row],[Hạn thanh toán]]="","",IF((U3210-NOW())&lt;0,0,(U3210-NOW())))</f>
        <v>0</v>
      </c>
      <c r="W3210" s="278"/>
      <c r="X3210" s="278" t="str">
        <f ca="1">IF(OR($U3210="",$R3210=0),"",IF((U$4-NOW())&lt;0,-($U3210-NOW()),0))</f>
        <v/>
      </c>
      <c r="Y3210" s="3" t="str">
        <f>IF(R3210=0,"Đã thanh toán",IF(X3210="","",IF(X3210&lt;=0,"Chưa đến hạn thanh toán",IF(X3210&lt;=30,"Nợ quá hạn 30 ngày",IF(X3210&lt;=60,"Nợ quá hạn từ 30 ngày đến 60 ngày",IF(X3210&lt;=90,"Nợ quá hạn từ 60 ngày đến 90 ngày",IF(X3210&lt;=120,"Nợ quá hạn từ 90 ngày đến 120 ngày","Nợ quá hạn hơn 120 ngày có khả năng mất thanh toán")))))))</f>
        <v>Đã thanh toán</v>
      </c>
      <c r="Z3210" s="250">
        <f>Table1[[#This Row],[Hạn thanh toán]]</f>
        <v>45933</v>
      </c>
      <c r="AA3210" s="250">
        <f>Table1[[#This Row],[Ngày Thanh toán]]</f>
        <v>45957</v>
      </c>
      <c r="AD3210" s="3" t="str">
        <f>IF(Table1[[#This Row],[Mã khách hàng]]="","",VLOOKUP($A3210,Ma_KH!$A:$Q,Ma_KH!O$1,0))</f>
        <v>BRG - FUJIMART</v>
      </c>
      <c r="AE3210" s="3" t="str">
        <f>IF(Table1[[#This Row],[Mã khách hàng]]="","",VLOOKUP($A3210,Ma_KH!$A:$Q,Ma_KH!P$1,0))</f>
        <v>CÔNG TY TNHH BÁN LẺ FUJIMART VIỆT NAM</v>
      </c>
      <c r="AF3210" s="3" t="str">
        <f>VLOOKUP(A3210,Ma_KH!A:Q,Ma_KH!J$1,0)</f>
        <v>Vũ Anh Tuấn</v>
      </c>
    </row>
    <row r="3211" spans="1:32">
      <c r="A3211" s="242" t="s">
        <v>184</v>
      </c>
      <c r="B3211" s="242" t="s">
        <v>5155</v>
      </c>
      <c r="C3211" s="90">
        <v>45903</v>
      </c>
      <c r="D3211" s="91" t="s">
        <v>20058</v>
      </c>
      <c r="E3211" s="318">
        <v>45903</v>
      </c>
      <c r="F3211" s="242" t="s">
        <v>21018</v>
      </c>
      <c r="G3211" s="242" t="s">
        <v>5250</v>
      </c>
      <c r="H3211" s="241">
        <v>1069390</v>
      </c>
      <c r="I3211" s="241">
        <v>0</v>
      </c>
      <c r="J3211" s="241">
        <v>85551</v>
      </c>
      <c r="K3211" s="241">
        <v>1154941</v>
      </c>
      <c r="L3211" s="8" t="s">
        <v>24</v>
      </c>
      <c r="M3211" s="21">
        <v>45957</v>
      </c>
      <c r="O3211" s="278">
        <f>IF(Table1[[#This Row],[Phân loại]]="Tồn đầu kỳ",Table1[[#This Row],[Tổng giá trị]],0)</f>
        <v>0</v>
      </c>
      <c r="P3211" s="8">
        <f>IF(Table1[[#This Row],[Số còn phải thu ĐK]]&lt;&gt;0,0,IF(Table1[[#This Row],[Phân loại]]="Bán hàng",Table1[[#This Row],[Tổng giá trị]],-Table1[[#This Row],[Tổng giá trị]]))</f>
        <v>1154941</v>
      </c>
      <c r="Q3211" s="278">
        <f>IF(M3211&lt;&gt;"",IF(O3211&lt;&gt;0,O3211,P3211),0)</f>
        <v>1154941</v>
      </c>
      <c r="R3211" s="8">
        <f>Table1[[#This Row],[Số còn phải thu ĐK]]+Table1[[#This Row],[Giá Trị HD sau CK]]-Table1[[#This Row],[Số tiền đã thu]]</f>
        <v>0</v>
      </c>
      <c r="S3211" s="7">
        <f>IF(Table1[[#This Row],[Ngày hóa đơn]]&lt;&gt;"",Table1[[#This Row],[Ngày hóa đơn]],Table1[[#This Row],[Ngày hạch toán]])</f>
        <v>45903</v>
      </c>
      <c r="T3211" s="8">
        <v>30</v>
      </c>
      <c r="U3211" s="7">
        <f>IF(Table1[[#This Row],[Ngày tính CN]]="","",S3211+T3211)</f>
        <v>45933</v>
      </c>
      <c r="V3211" s="71">
        <f ca="1">IF(Table1[[#This Row],[Hạn thanh toán]]="","",IF((U3211-NOW())&lt;0,0,(U3211-NOW())))</f>
        <v>0</v>
      </c>
      <c r="W3211" s="278"/>
      <c r="X3211" s="278" t="str">
        <f ca="1">IF(OR($U3211="",$R3211=0),"",IF((U$4-NOW())&lt;0,-($U3211-NOW()),0))</f>
        <v/>
      </c>
      <c r="Y3211" s="3" t="str">
        <f>IF(R3211=0,"Đã thanh toán",IF(X3211="","",IF(X3211&lt;=0,"Chưa đến hạn thanh toán",IF(X3211&lt;=30,"Nợ quá hạn 30 ngày",IF(X3211&lt;=60,"Nợ quá hạn từ 30 ngày đến 60 ngày",IF(X3211&lt;=90,"Nợ quá hạn từ 60 ngày đến 90 ngày",IF(X3211&lt;=120,"Nợ quá hạn từ 90 ngày đến 120 ngày","Nợ quá hạn hơn 120 ngày có khả năng mất thanh toán")))))))</f>
        <v>Đã thanh toán</v>
      </c>
      <c r="Z3211" s="250">
        <f>Table1[[#This Row],[Hạn thanh toán]]</f>
        <v>45933</v>
      </c>
      <c r="AA3211" s="250">
        <f>Table1[[#This Row],[Ngày Thanh toán]]</f>
        <v>45957</v>
      </c>
      <c r="AD3211" s="3" t="str">
        <f>IF(Table1[[#This Row],[Mã khách hàng]]="","",VLOOKUP($A3211,Ma_KH!$A:$Q,Ma_KH!O$1,0))</f>
        <v>BRG - FUJIMART</v>
      </c>
      <c r="AE3211" s="3" t="str">
        <f>IF(Table1[[#This Row],[Mã khách hàng]]="","",VLOOKUP($A3211,Ma_KH!$A:$Q,Ma_KH!P$1,0))</f>
        <v>CÔNG TY TNHH BÁN LẺ FUJIMART VIỆT NAM</v>
      </c>
      <c r="AF3211" s="3" t="str">
        <f>VLOOKUP(A3211,Ma_KH!A:Q,Ma_KH!J$1,0)</f>
        <v>Vũ Anh Tuấn</v>
      </c>
    </row>
    <row r="3212" spans="1:32">
      <c r="A3212" s="242" t="s">
        <v>184</v>
      </c>
      <c r="B3212" s="242" t="s">
        <v>5155</v>
      </c>
      <c r="C3212" s="88">
        <v>45903</v>
      </c>
      <c r="D3212" s="89" t="s">
        <v>20059</v>
      </c>
      <c r="E3212" s="318">
        <v>45903</v>
      </c>
      <c r="F3212" s="242" t="s">
        <v>21019</v>
      </c>
      <c r="G3212" s="242" t="s">
        <v>5186</v>
      </c>
      <c r="H3212" s="241">
        <v>1891295</v>
      </c>
      <c r="I3212" s="241">
        <v>0</v>
      </c>
      <c r="J3212" s="241">
        <v>151304</v>
      </c>
      <c r="K3212" s="241">
        <v>2042599</v>
      </c>
      <c r="L3212" s="8" t="s">
        <v>24</v>
      </c>
      <c r="M3212" s="21">
        <v>45957</v>
      </c>
      <c r="O3212" s="278">
        <f>IF(Table1[[#This Row],[Phân loại]]="Tồn đầu kỳ",Table1[[#This Row],[Tổng giá trị]],0)</f>
        <v>0</v>
      </c>
      <c r="P3212" s="8">
        <f>IF(Table1[[#This Row],[Số còn phải thu ĐK]]&lt;&gt;0,0,IF(Table1[[#This Row],[Phân loại]]="Bán hàng",Table1[[#This Row],[Tổng giá trị]],-Table1[[#This Row],[Tổng giá trị]]))</f>
        <v>2042599</v>
      </c>
      <c r="Q3212" s="278">
        <f t="shared" ref="Q3212:Q3224" si="721">IF(M3212&lt;&gt;"",IF(O3212&lt;&gt;0,O3212,P3212),0)</f>
        <v>2042599</v>
      </c>
      <c r="R3212" s="8">
        <f>Table1[[#This Row],[Số còn phải thu ĐK]]+Table1[[#This Row],[Giá Trị HD sau CK]]-Table1[[#This Row],[Số tiền đã thu]]</f>
        <v>0</v>
      </c>
      <c r="S3212" s="7">
        <f>IF(Table1[[#This Row],[Ngày hóa đơn]]&lt;&gt;"",Table1[[#This Row],[Ngày hóa đơn]],Table1[[#This Row],[Ngày hạch toán]])</f>
        <v>45903</v>
      </c>
      <c r="T3212" s="8">
        <v>30</v>
      </c>
      <c r="U3212" s="7">
        <f>IF(Table1[[#This Row],[Ngày tính CN]]="","",S3212+T3212)</f>
        <v>45933</v>
      </c>
      <c r="V3212" s="71">
        <f ca="1">IF(Table1[[#This Row],[Hạn thanh toán]]="","",IF((U3212-NOW())&lt;0,0,(U3212-NOW())))</f>
        <v>0</v>
      </c>
      <c r="W3212" s="278"/>
      <c r="X3212" s="278" t="str">
        <f t="shared" ref="X3212:X3224" ca="1" si="722">IF(OR($U3212="",$R3212=0),"",IF((U$4-NOW())&lt;0,-($U3212-NOW()),0))</f>
        <v/>
      </c>
      <c r="Y3212" s="3" t="str">
        <f t="shared" ref="Y3212:Y3224" si="723">IF(R3212=0,"Đã thanh toán",IF(X3212="","",IF(X3212&lt;=0,"Chưa đến hạn thanh toán",IF(X3212&lt;=30,"Nợ quá hạn 30 ngày",IF(X3212&lt;=60,"Nợ quá hạn từ 30 ngày đến 60 ngày",IF(X3212&lt;=90,"Nợ quá hạn từ 60 ngày đến 90 ngày",IF(X3212&lt;=120,"Nợ quá hạn từ 90 ngày đến 120 ngày","Nợ quá hạn hơn 120 ngày có khả năng mất thanh toán")))))))</f>
        <v>Đã thanh toán</v>
      </c>
      <c r="Z3212" s="250">
        <f>Table1[[#This Row],[Hạn thanh toán]]</f>
        <v>45933</v>
      </c>
      <c r="AA3212" s="250">
        <f>Table1[[#This Row],[Ngày Thanh toán]]</f>
        <v>45957</v>
      </c>
      <c r="AD3212" s="3" t="str">
        <f>IF(Table1[[#This Row],[Mã khách hàng]]="","",VLOOKUP($A3212,Ma_KH!$A:$Q,Ma_KH!O$1,0))</f>
        <v>BRG - FUJIMART</v>
      </c>
      <c r="AE3212" s="3" t="str">
        <f>IF(Table1[[#This Row],[Mã khách hàng]]="","",VLOOKUP($A3212,Ma_KH!$A:$Q,Ma_KH!P$1,0))</f>
        <v>CÔNG TY TNHH BÁN LẺ FUJIMART VIỆT NAM</v>
      </c>
      <c r="AF3212" s="3" t="str">
        <f>VLOOKUP(A3212,Ma_KH!A:Q,Ma_KH!J$1,0)</f>
        <v>Vũ Anh Tuấn</v>
      </c>
    </row>
    <row r="3213" spans="1:32">
      <c r="A3213" s="242" t="s">
        <v>184</v>
      </c>
      <c r="B3213" s="242" t="s">
        <v>5155</v>
      </c>
      <c r="C3213" s="88">
        <v>45903</v>
      </c>
      <c r="D3213" s="89" t="s">
        <v>20060</v>
      </c>
      <c r="E3213" s="318">
        <v>45903</v>
      </c>
      <c r="F3213" s="242" t="s">
        <v>21020</v>
      </c>
      <c r="G3213" s="242" t="s">
        <v>5190</v>
      </c>
      <c r="H3213" s="241">
        <v>2042123</v>
      </c>
      <c r="I3213" s="241">
        <v>0</v>
      </c>
      <c r="J3213" s="241">
        <v>163370</v>
      </c>
      <c r="K3213" s="241">
        <v>2205493</v>
      </c>
      <c r="L3213" s="8" t="s">
        <v>24</v>
      </c>
      <c r="M3213" s="21">
        <v>45957</v>
      </c>
      <c r="O3213" s="278">
        <f>IF(Table1[[#This Row],[Phân loại]]="Tồn đầu kỳ",Table1[[#This Row],[Tổng giá trị]],0)</f>
        <v>0</v>
      </c>
      <c r="P3213" s="8">
        <f>IF(Table1[[#This Row],[Số còn phải thu ĐK]]&lt;&gt;0,0,IF(Table1[[#This Row],[Phân loại]]="Bán hàng",Table1[[#This Row],[Tổng giá trị]],-Table1[[#This Row],[Tổng giá trị]]))</f>
        <v>2205493</v>
      </c>
      <c r="Q3213" s="278">
        <f t="shared" si="721"/>
        <v>2205493</v>
      </c>
      <c r="R3213" s="8">
        <f>Table1[[#This Row],[Số còn phải thu ĐK]]+Table1[[#This Row],[Giá Trị HD sau CK]]-Table1[[#This Row],[Số tiền đã thu]]</f>
        <v>0</v>
      </c>
      <c r="S3213" s="7">
        <f>IF(Table1[[#This Row],[Ngày hóa đơn]]&lt;&gt;"",Table1[[#This Row],[Ngày hóa đơn]],Table1[[#This Row],[Ngày hạch toán]])</f>
        <v>45903</v>
      </c>
      <c r="T3213" s="8">
        <v>30</v>
      </c>
      <c r="U3213" s="7">
        <f>IF(Table1[[#This Row],[Ngày tính CN]]="","",S3213+T3213)</f>
        <v>45933</v>
      </c>
      <c r="V3213" s="71">
        <f ca="1">IF(Table1[[#This Row],[Hạn thanh toán]]="","",IF((U3213-NOW())&lt;0,0,(U3213-NOW())))</f>
        <v>0</v>
      </c>
      <c r="W3213" s="278"/>
      <c r="X3213" s="278" t="str">
        <f t="shared" ca="1" si="722"/>
        <v/>
      </c>
      <c r="Y3213" s="3" t="str">
        <f t="shared" si="723"/>
        <v>Đã thanh toán</v>
      </c>
      <c r="Z3213" s="250">
        <f>Table1[[#This Row],[Hạn thanh toán]]</f>
        <v>45933</v>
      </c>
      <c r="AA3213" s="250">
        <f>Table1[[#This Row],[Ngày Thanh toán]]</f>
        <v>45957</v>
      </c>
      <c r="AD3213" s="3" t="str">
        <f>IF(Table1[[#This Row],[Mã khách hàng]]="","",VLOOKUP($A3213,Ma_KH!$A:$Q,Ma_KH!O$1,0))</f>
        <v>BRG - FUJIMART</v>
      </c>
      <c r="AE3213" s="3" t="str">
        <f>IF(Table1[[#This Row],[Mã khách hàng]]="","",VLOOKUP($A3213,Ma_KH!$A:$Q,Ma_KH!P$1,0))</f>
        <v>CÔNG TY TNHH BÁN LẺ FUJIMART VIỆT NAM</v>
      </c>
      <c r="AF3213" s="3" t="str">
        <f>VLOOKUP(A3213,Ma_KH!A:Q,Ma_KH!J$1,0)</f>
        <v>Vũ Anh Tuấn</v>
      </c>
    </row>
    <row r="3214" spans="1:32">
      <c r="A3214" s="242" t="s">
        <v>184</v>
      </c>
      <c r="B3214" s="242" t="s">
        <v>5155</v>
      </c>
      <c r="C3214" s="88">
        <v>45903</v>
      </c>
      <c r="D3214" s="89" t="s">
        <v>20061</v>
      </c>
      <c r="E3214" s="318">
        <v>45903</v>
      </c>
      <c r="F3214" s="242" t="s">
        <v>21021</v>
      </c>
      <c r="G3214" s="242" t="s">
        <v>5165</v>
      </c>
      <c r="H3214" s="241">
        <v>476730</v>
      </c>
      <c r="I3214" s="241">
        <v>0</v>
      </c>
      <c r="J3214" s="241">
        <v>38138</v>
      </c>
      <c r="K3214" s="241">
        <v>514868</v>
      </c>
      <c r="L3214" s="8" t="s">
        <v>24</v>
      </c>
      <c r="M3214" s="21">
        <v>45957</v>
      </c>
      <c r="O3214" s="278">
        <f>IF(Table1[[#This Row],[Phân loại]]="Tồn đầu kỳ",Table1[[#This Row],[Tổng giá trị]],0)</f>
        <v>0</v>
      </c>
      <c r="P3214" s="8">
        <f>IF(Table1[[#This Row],[Số còn phải thu ĐK]]&lt;&gt;0,0,IF(Table1[[#This Row],[Phân loại]]="Bán hàng",Table1[[#This Row],[Tổng giá trị]],-Table1[[#This Row],[Tổng giá trị]]))</f>
        <v>514868</v>
      </c>
      <c r="Q3214" s="278">
        <f t="shared" si="721"/>
        <v>514868</v>
      </c>
      <c r="R3214" s="8">
        <f>Table1[[#This Row],[Số còn phải thu ĐK]]+Table1[[#This Row],[Giá Trị HD sau CK]]-Table1[[#This Row],[Số tiền đã thu]]</f>
        <v>0</v>
      </c>
      <c r="S3214" s="7">
        <f>IF(Table1[[#This Row],[Ngày hóa đơn]]&lt;&gt;"",Table1[[#This Row],[Ngày hóa đơn]],Table1[[#This Row],[Ngày hạch toán]])</f>
        <v>45903</v>
      </c>
      <c r="T3214" s="8">
        <v>30</v>
      </c>
      <c r="U3214" s="7">
        <f>IF(Table1[[#This Row],[Ngày tính CN]]="","",S3214+T3214)</f>
        <v>45933</v>
      </c>
      <c r="V3214" s="71">
        <f ca="1">IF(Table1[[#This Row],[Hạn thanh toán]]="","",IF((U3214-NOW())&lt;0,0,(U3214-NOW())))</f>
        <v>0</v>
      </c>
      <c r="W3214" s="278"/>
      <c r="X3214" s="278" t="str">
        <f t="shared" ca="1" si="722"/>
        <v/>
      </c>
      <c r="Y3214" s="3" t="str">
        <f t="shared" si="723"/>
        <v>Đã thanh toán</v>
      </c>
      <c r="Z3214" s="250">
        <f>Table1[[#This Row],[Hạn thanh toán]]</f>
        <v>45933</v>
      </c>
      <c r="AA3214" s="250">
        <f>Table1[[#This Row],[Ngày Thanh toán]]</f>
        <v>45957</v>
      </c>
      <c r="AD3214" s="3" t="str">
        <f>IF(Table1[[#This Row],[Mã khách hàng]]="","",VLOOKUP($A3214,Ma_KH!$A:$Q,Ma_KH!O$1,0))</f>
        <v>BRG - FUJIMART</v>
      </c>
      <c r="AE3214" s="3" t="str">
        <f>IF(Table1[[#This Row],[Mã khách hàng]]="","",VLOOKUP($A3214,Ma_KH!$A:$Q,Ma_KH!P$1,0))</f>
        <v>CÔNG TY TNHH BÁN LẺ FUJIMART VIỆT NAM</v>
      </c>
      <c r="AF3214" s="3" t="str">
        <f>VLOOKUP(A3214,Ma_KH!A:Q,Ma_KH!J$1,0)</f>
        <v>Vũ Anh Tuấn</v>
      </c>
    </row>
    <row r="3215" spans="1:32">
      <c r="A3215" s="242" t="s">
        <v>184</v>
      </c>
      <c r="B3215" s="242" t="s">
        <v>5155</v>
      </c>
      <c r="C3215" s="88">
        <v>45903</v>
      </c>
      <c r="D3215" s="89" t="s">
        <v>20062</v>
      </c>
      <c r="E3215" s="318">
        <v>45903</v>
      </c>
      <c r="F3215" s="242" t="s">
        <v>21022</v>
      </c>
      <c r="G3215" s="242" t="s">
        <v>5198</v>
      </c>
      <c r="H3215" s="241">
        <v>788690</v>
      </c>
      <c r="I3215" s="241">
        <v>0</v>
      </c>
      <c r="J3215" s="241">
        <v>63095</v>
      </c>
      <c r="K3215" s="241">
        <v>851785</v>
      </c>
      <c r="L3215" s="8" t="s">
        <v>24</v>
      </c>
      <c r="M3215" s="21">
        <v>45957</v>
      </c>
      <c r="O3215" s="278">
        <f>IF(Table1[[#This Row],[Phân loại]]="Tồn đầu kỳ",Table1[[#This Row],[Tổng giá trị]],0)</f>
        <v>0</v>
      </c>
      <c r="P3215" s="8">
        <f>IF(Table1[[#This Row],[Số còn phải thu ĐK]]&lt;&gt;0,0,IF(Table1[[#This Row],[Phân loại]]="Bán hàng",Table1[[#This Row],[Tổng giá trị]],-Table1[[#This Row],[Tổng giá trị]]))</f>
        <v>851785</v>
      </c>
      <c r="Q3215" s="278">
        <f t="shared" si="721"/>
        <v>851785</v>
      </c>
      <c r="R3215" s="8">
        <f>Table1[[#This Row],[Số còn phải thu ĐK]]+Table1[[#This Row],[Giá Trị HD sau CK]]-Table1[[#This Row],[Số tiền đã thu]]</f>
        <v>0</v>
      </c>
      <c r="S3215" s="7">
        <f>IF(Table1[[#This Row],[Ngày hóa đơn]]&lt;&gt;"",Table1[[#This Row],[Ngày hóa đơn]],Table1[[#This Row],[Ngày hạch toán]])</f>
        <v>45903</v>
      </c>
      <c r="T3215" s="8">
        <v>30</v>
      </c>
      <c r="U3215" s="7">
        <f>IF(Table1[[#This Row],[Ngày tính CN]]="","",S3215+T3215)</f>
        <v>45933</v>
      </c>
      <c r="V3215" s="71">
        <f ca="1">IF(Table1[[#This Row],[Hạn thanh toán]]="","",IF((U3215-NOW())&lt;0,0,(U3215-NOW())))</f>
        <v>0</v>
      </c>
      <c r="W3215" s="278"/>
      <c r="X3215" s="278" t="str">
        <f t="shared" ca="1" si="722"/>
        <v/>
      </c>
      <c r="Y3215" s="3" t="str">
        <f t="shared" si="723"/>
        <v>Đã thanh toán</v>
      </c>
      <c r="Z3215" s="250">
        <f>Table1[[#This Row],[Hạn thanh toán]]</f>
        <v>45933</v>
      </c>
      <c r="AA3215" s="250">
        <f>Table1[[#This Row],[Ngày Thanh toán]]</f>
        <v>45957</v>
      </c>
      <c r="AD3215" s="3" t="str">
        <f>IF(Table1[[#This Row],[Mã khách hàng]]="","",VLOOKUP($A3215,Ma_KH!$A:$Q,Ma_KH!O$1,0))</f>
        <v>BRG - FUJIMART</v>
      </c>
      <c r="AE3215" s="3" t="str">
        <f>IF(Table1[[#This Row],[Mã khách hàng]]="","",VLOOKUP($A3215,Ma_KH!$A:$Q,Ma_KH!P$1,0))</f>
        <v>CÔNG TY TNHH BÁN LẺ FUJIMART VIỆT NAM</v>
      </c>
      <c r="AF3215" s="3" t="str">
        <f>VLOOKUP(A3215,Ma_KH!A:Q,Ma_KH!J$1,0)</f>
        <v>Vũ Anh Tuấn</v>
      </c>
    </row>
    <row r="3216" spans="1:32">
      <c r="A3216" s="242" t="s">
        <v>184</v>
      </c>
      <c r="B3216" s="242" t="s">
        <v>5155</v>
      </c>
      <c r="C3216" s="88">
        <v>45903</v>
      </c>
      <c r="D3216" s="89" t="s">
        <v>20063</v>
      </c>
      <c r="E3216" s="318">
        <v>45903</v>
      </c>
      <c r="F3216" s="242" t="s">
        <v>21023</v>
      </c>
      <c r="G3216" s="242" t="s">
        <v>5345</v>
      </c>
      <c r="H3216" s="241">
        <v>1991845</v>
      </c>
      <c r="I3216" s="241">
        <v>0</v>
      </c>
      <c r="J3216" s="241">
        <v>159348</v>
      </c>
      <c r="K3216" s="241">
        <v>2151193</v>
      </c>
      <c r="L3216" s="8" t="s">
        <v>24</v>
      </c>
      <c r="M3216" s="21">
        <v>45957</v>
      </c>
      <c r="O3216" s="278">
        <f>IF(Table1[[#This Row],[Phân loại]]="Tồn đầu kỳ",Table1[[#This Row],[Tổng giá trị]],0)</f>
        <v>0</v>
      </c>
      <c r="P3216" s="8">
        <f>IF(Table1[[#This Row],[Số còn phải thu ĐK]]&lt;&gt;0,0,IF(Table1[[#This Row],[Phân loại]]="Bán hàng",Table1[[#This Row],[Tổng giá trị]],-Table1[[#This Row],[Tổng giá trị]]))</f>
        <v>2151193</v>
      </c>
      <c r="Q3216" s="278">
        <f t="shared" si="721"/>
        <v>2151193</v>
      </c>
      <c r="R3216" s="8">
        <f>Table1[[#This Row],[Số còn phải thu ĐK]]+Table1[[#This Row],[Giá Trị HD sau CK]]-Table1[[#This Row],[Số tiền đã thu]]</f>
        <v>0</v>
      </c>
      <c r="S3216" s="7">
        <f>IF(Table1[[#This Row],[Ngày hóa đơn]]&lt;&gt;"",Table1[[#This Row],[Ngày hóa đơn]],Table1[[#This Row],[Ngày hạch toán]])</f>
        <v>45903</v>
      </c>
      <c r="T3216" s="8">
        <v>30</v>
      </c>
      <c r="U3216" s="7">
        <f>IF(Table1[[#This Row],[Ngày tính CN]]="","",S3216+T3216)</f>
        <v>45933</v>
      </c>
      <c r="V3216" s="71">
        <f ca="1">IF(Table1[[#This Row],[Hạn thanh toán]]="","",IF((U3216-NOW())&lt;0,0,(U3216-NOW())))</f>
        <v>0</v>
      </c>
      <c r="W3216" s="278"/>
      <c r="X3216" s="278" t="str">
        <f t="shared" ca="1" si="722"/>
        <v/>
      </c>
      <c r="Y3216" s="3" t="str">
        <f t="shared" si="723"/>
        <v>Đã thanh toán</v>
      </c>
      <c r="Z3216" s="250">
        <f>Table1[[#This Row],[Hạn thanh toán]]</f>
        <v>45933</v>
      </c>
      <c r="AA3216" s="250">
        <f>Table1[[#This Row],[Ngày Thanh toán]]</f>
        <v>45957</v>
      </c>
      <c r="AD3216" s="3" t="str">
        <f>IF(Table1[[#This Row],[Mã khách hàng]]="","",VLOOKUP($A3216,Ma_KH!$A:$Q,Ma_KH!O$1,0))</f>
        <v>BRG - FUJIMART</v>
      </c>
      <c r="AE3216" s="3" t="str">
        <f>IF(Table1[[#This Row],[Mã khách hàng]]="","",VLOOKUP($A3216,Ma_KH!$A:$Q,Ma_KH!P$1,0))</f>
        <v>CÔNG TY TNHH BÁN LẺ FUJIMART VIỆT NAM</v>
      </c>
      <c r="AF3216" s="3" t="str">
        <f>VLOOKUP(A3216,Ma_KH!A:Q,Ma_KH!J$1,0)</f>
        <v>Vũ Anh Tuấn</v>
      </c>
    </row>
    <row r="3217" spans="1:32">
      <c r="A3217" s="242" t="s">
        <v>184</v>
      </c>
      <c r="B3217" s="242" t="s">
        <v>5155</v>
      </c>
      <c r="C3217" s="88">
        <v>45903</v>
      </c>
      <c r="D3217" s="89" t="s">
        <v>20064</v>
      </c>
      <c r="E3217" s="318">
        <v>45903</v>
      </c>
      <c r="F3217" s="242" t="s">
        <v>21024</v>
      </c>
      <c r="G3217" s="242" t="s">
        <v>5205</v>
      </c>
      <c r="H3217" s="241">
        <v>1577380</v>
      </c>
      <c r="I3217" s="241">
        <v>0</v>
      </c>
      <c r="J3217" s="241">
        <v>126190</v>
      </c>
      <c r="K3217" s="241">
        <v>1703570</v>
      </c>
      <c r="L3217" s="8" t="s">
        <v>24</v>
      </c>
      <c r="M3217" s="21">
        <v>45957</v>
      </c>
      <c r="O3217" s="278">
        <f>IF(Table1[[#This Row],[Phân loại]]="Tồn đầu kỳ",Table1[[#This Row],[Tổng giá trị]],0)</f>
        <v>0</v>
      </c>
      <c r="P3217" s="8">
        <f>IF(Table1[[#This Row],[Số còn phải thu ĐK]]&lt;&gt;0,0,IF(Table1[[#This Row],[Phân loại]]="Bán hàng",Table1[[#This Row],[Tổng giá trị]],-Table1[[#This Row],[Tổng giá trị]]))</f>
        <v>1703570</v>
      </c>
      <c r="Q3217" s="278">
        <f t="shared" si="721"/>
        <v>1703570</v>
      </c>
      <c r="R3217" s="8">
        <f>Table1[[#This Row],[Số còn phải thu ĐK]]+Table1[[#This Row],[Giá Trị HD sau CK]]-Table1[[#This Row],[Số tiền đã thu]]</f>
        <v>0</v>
      </c>
      <c r="S3217" s="7">
        <f>IF(Table1[[#This Row],[Ngày hóa đơn]]&lt;&gt;"",Table1[[#This Row],[Ngày hóa đơn]],Table1[[#This Row],[Ngày hạch toán]])</f>
        <v>45903</v>
      </c>
      <c r="T3217" s="8">
        <v>30</v>
      </c>
      <c r="U3217" s="7">
        <f>IF(Table1[[#This Row],[Ngày tính CN]]="","",S3217+T3217)</f>
        <v>45933</v>
      </c>
      <c r="V3217" s="71">
        <f ca="1">IF(Table1[[#This Row],[Hạn thanh toán]]="","",IF((U3217-NOW())&lt;0,0,(U3217-NOW())))</f>
        <v>0</v>
      </c>
      <c r="W3217" s="278"/>
      <c r="X3217" s="278" t="str">
        <f t="shared" ca="1" si="722"/>
        <v/>
      </c>
      <c r="Y3217" s="3" t="str">
        <f t="shared" si="723"/>
        <v>Đã thanh toán</v>
      </c>
      <c r="Z3217" s="250">
        <f>Table1[[#This Row],[Hạn thanh toán]]</f>
        <v>45933</v>
      </c>
      <c r="AA3217" s="250">
        <f>Table1[[#This Row],[Ngày Thanh toán]]</f>
        <v>45957</v>
      </c>
      <c r="AD3217" s="3" t="str">
        <f>IF(Table1[[#This Row],[Mã khách hàng]]="","",VLOOKUP($A3217,Ma_KH!$A:$Q,Ma_KH!O$1,0))</f>
        <v>BRG - FUJIMART</v>
      </c>
      <c r="AE3217" s="3" t="str">
        <f>IF(Table1[[#This Row],[Mã khách hàng]]="","",VLOOKUP($A3217,Ma_KH!$A:$Q,Ma_KH!P$1,0))</f>
        <v>CÔNG TY TNHH BÁN LẺ FUJIMART VIỆT NAM</v>
      </c>
      <c r="AF3217" s="3" t="str">
        <f>VLOOKUP(A3217,Ma_KH!A:Q,Ma_KH!J$1,0)</f>
        <v>Vũ Anh Tuấn</v>
      </c>
    </row>
    <row r="3218" spans="1:32">
      <c r="A3218" s="242" t="s">
        <v>184</v>
      </c>
      <c r="B3218" s="242" t="s">
        <v>5155</v>
      </c>
      <c r="C3218" s="88">
        <v>45903</v>
      </c>
      <c r="D3218" s="89" t="s">
        <v>20065</v>
      </c>
      <c r="E3218" s="318">
        <v>45903</v>
      </c>
      <c r="F3218" s="242" t="s">
        <v>21025</v>
      </c>
      <c r="G3218" s="242" t="s">
        <v>5207</v>
      </c>
      <c r="H3218" s="241">
        <v>1895458</v>
      </c>
      <c r="I3218" s="241">
        <v>0</v>
      </c>
      <c r="J3218" s="241">
        <v>151637</v>
      </c>
      <c r="K3218" s="241">
        <v>2047095</v>
      </c>
      <c r="L3218" s="8" t="s">
        <v>24</v>
      </c>
      <c r="M3218" s="21">
        <v>45957</v>
      </c>
      <c r="O3218" s="278">
        <f>IF(Table1[[#This Row],[Phân loại]]="Tồn đầu kỳ",Table1[[#This Row],[Tổng giá trị]],0)</f>
        <v>0</v>
      </c>
      <c r="P3218" s="8">
        <f>IF(Table1[[#This Row],[Số còn phải thu ĐK]]&lt;&gt;0,0,IF(Table1[[#This Row],[Phân loại]]="Bán hàng",Table1[[#This Row],[Tổng giá trị]],-Table1[[#This Row],[Tổng giá trị]]))</f>
        <v>2047095</v>
      </c>
      <c r="Q3218" s="278">
        <f t="shared" si="721"/>
        <v>2047095</v>
      </c>
      <c r="R3218" s="8">
        <f>Table1[[#This Row],[Số còn phải thu ĐK]]+Table1[[#This Row],[Giá Trị HD sau CK]]-Table1[[#This Row],[Số tiền đã thu]]</f>
        <v>0</v>
      </c>
      <c r="S3218" s="7">
        <f>IF(Table1[[#This Row],[Ngày hóa đơn]]&lt;&gt;"",Table1[[#This Row],[Ngày hóa đơn]],Table1[[#This Row],[Ngày hạch toán]])</f>
        <v>45903</v>
      </c>
      <c r="T3218" s="8">
        <v>30</v>
      </c>
      <c r="U3218" s="7">
        <f>IF(Table1[[#This Row],[Ngày tính CN]]="","",S3218+T3218)</f>
        <v>45933</v>
      </c>
      <c r="V3218" s="71">
        <f ca="1">IF(Table1[[#This Row],[Hạn thanh toán]]="","",IF((U3218-NOW())&lt;0,0,(U3218-NOW())))</f>
        <v>0</v>
      </c>
      <c r="W3218" s="278"/>
      <c r="X3218" s="278" t="str">
        <f t="shared" ca="1" si="722"/>
        <v/>
      </c>
      <c r="Y3218" s="3" t="str">
        <f t="shared" si="723"/>
        <v>Đã thanh toán</v>
      </c>
      <c r="Z3218" s="250">
        <f>Table1[[#This Row],[Hạn thanh toán]]</f>
        <v>45933</v>
      </c>
      <c r="AA3218" s="250">
        <f>Table1[[#This Row],[Ngày Thanh toán]]</f>
        <v>45957</v>
      </c>
      <c r="AD3218" s="3" t="str">
        <f>IF(Table1[[#This Row],[Mã khách hàng]]="","",VLOOKUP($A3218,Ma_KH!$A:$Q,Ma_KH!O$1,0))</f>
        <v>BRG - FUJIMART</v>
      </c>
      <c r="AE3218" s="3" t="str">
        <f>IF(Table1[[#This Row],[Mã khách hàng]]="","",VLOOKUP($A3218,Ma_KH!$A:$Q,Ma_KH!P$1,0))</f>
        <v>CÔNG TY TNHH BÁN LẺ FUJIMART VIỆT NAM</v>
      </c>
      <c r="AF3218" s="3" t="str">
        <f>VLOOKUP(A3218,Ma_KH!A:Q,Ma_KH!J$1,0)</f>
        <v>Vũ Anh Tuấn</v>
      </c>
    </row>
    <row r="3219" spans="1:32">
      <c r="A3219" s="242" t="s">
        <v>184</v>
      </c>
      <c r="B3219" s="242" t="s">
        <v>5155</v>
      </c>
      <c r="C3219" s="88">
        <v>45903</v>
      </c>
      <c r="D3219" s="89" t="s">
        <v>20066</v>
      </c>
      <c r="E3219" s="318">
        <v>45903</v>
      </c>
      <c r="F3219" s="242" t="s">
        <v>21026</v>
      </c>
      <c r="G3219" s="242" t="s">
        <v>5215</v>
      </c>
      <c r="H3219" s="241">
        <v>1546767</v>
      </c>
      <c r="I3219" s="241">
        <v>0</v>
      </c>
      <c r="J3219" s="241">
        <v>123741</v>
      </c>
      <c r="K3219" s="241">
        <v>1670508</v>
      </c>
      <c r="L3219" s="8" t="s">
        <v>24</v>
      </c>
      <c r="M3219" s="21">
        <v>45957</v>
      </c>
      <c r="O3219" s="278">
        <f>IF(Table1[[#This Row],[Phân loại]]="Tồn đầu kỳ",Table1[[#This Row],[Tổng giá trị]],0)</f>
        <v>0</v>
      </c>
      <c r="P3219" s="8">
        <f>IF(Table1[[#This Row],[Số còn phải thu ĐK]]&lt;&gt;0,0,IF(Table1[[#This Row],[Phân loại]]="Bán hàng",Table1[[#This Row],[Tổng giá trị]],-Table1[[#This Row],[Tổng giá trị]]))</f>
        <v>1670508</v>
      </c>
      <c r="Q3219" s="278">
        <f t="shared" si="721"/>
        <v>1670508</v>
      </c>
      <c r="R3219" s="8">
        <f>Table1[[#This Row],[Số còn phải thu ĐK]]+Table1[[#This Row],[Giá Trị HD sau CK]]-Table1[[#This Row],[Số tiền đã thu]]</f>
        <v>0</v>
      </c>
      <c r="S3219" s="7">
        <f>IF(Table1[[#This Row],[Ngày hóa đơn]]&lt;&gt;"",Table1[[#This Row],[Ngày hóa đơn]],Table1[[#This Row],[Ngày hạch toán]])</f>
        <v>45903</v>
      </c>
      <c r="T3219" s="8">
        <v>30</v>
      </c>
      <c r="U3219" s="7">
        <f>IF(Table1[[#This Row],[Ngày tính CN]]="","",S3219+T3219)</f>
        <v>45933</v>
      </c>
      <c r="V3219" s="71">
        <f ca="1">IF(Table1[[#This Row],[Hạn thanh toán]]="","",IF((U3219-NOW())&lt;0,0,(U3219-NOW())))</f>
        <v>0</v>
      </c>
      <c r="W3219" s="278"/>
      <c r="X3219" s="278" t="str">
        <f t="shared" ca="1" si="722"/>
        <v/>
      </c>
      <c r="Y3219" s="3" t="str">
        <f t="shared" si="723"/>
        <v>Đã thanh toán</v>
      </c>
      <c r="Z3219" s="250">
        <f>Table1[[#This Row],[Hạn thanh toán]]</f>
        <v>45933</v>
      </c>
      <c r="AA3219" s="250">
        <f>Table1[[#This Row],[Ngày Thanh toán]]</f>
        <v>45957</v>
      </c>
      <c r="AD3219" s="3" t="str">
        <f>IF(Table1[[#This Row],[Mã khách hàng]]="","",VLOOKUP($A3219,Ma_KH!$A:$Q,Ma_KH!O$1,0))</f>
        <v>BRG - FUJIMART</v>
      </c>
      <c r="AE3219" s="3" t="str">
        <f>IF(Table1[[#This Row],[Mã khách hàng]]="","",VLOOKUP($A3219,Ma_KH!$A:$Q,Ma_KH!P$1,0))</f>
        <v>CÔNG TY TNHH BÁN LẺ FUJIMART VIỆT NAM</v>
      </c>
      <c r="AF3219" s="3" t="str">
        <f>VLOOKUP(A3219,Ma_KH!A:Q,Ma_KH!J$1,0)</f>
        <v>Vũ Anh Tuấn</v>
      </c>
    </row>
    <row r="3220" spans="1:32">
      <c r="A3220" s="242" t="s">
        <v>184</v>
      </c>
      <c r="B3220" s="242" t="s">
        <v>5155</v>
      </c>
      <c r="C3220" s="88">
        <v>45903</v>
      </c>
      <c r="D3220" s="89" t="s">
        <v>20067</v>
      </c>
      <c r="E3220" s="318">
        <v>45903</v>
      </c>
      <c r="F3220" s="242" t="s">
        <v>21027</v>
      </c>
      <c r="G3220" s="242" t="s">
        <v>5218</v>
      </c>
      <c r="H3220" s="241">
        <v>2359160</v>
      </c>
      <c r="I3220" s="241">
        <v>0</v>
      </c>
      <c r="J3220" s="241">
        <v>188733</v>
      </c>
      <c r="K3220" s="241">
        <v>2547893</v>
      </c>
      <c r="L3220" s="8" t="s">
        <v>24</v>
      </c>
      <c r="M3220" s="21">
        <v>45957</v>
      </c>
      <c r="O3220" s="278">
        <f>IF(Table1[[#This Row],[Phân loại]]="Tồn đầu kỳ",Table1[[#This Row],[Tổng giá trị]],0)</f>
        <v>0</v>
      </c>
      <c r="P3220" s="8">
        <f>IF(Table1[[#This Row],[Số còn phải thu ĐK]]&lt;&gt;0,0,IF(Table1[[#This Row],[Phân loại]]="Bán hàng",Table1[[#This Row],[Tổng giá trị]],-Table1[[#This Row],[Tổng giá trị]]))</f>
        <v>2547893</v>
      </c>
      <c r="Q3220" s="278">
        <f t="shared" si="721"/>
        <v>2547893</v>
      </c>
      <c r="R3220" s="8">
        <f>Table1[[#This Row],[Số còn phải thu ĐK]]+Table1[[#This Row],[Giá Trị HD sau CK]]-Table1[[#This Row],[Số tiền đã thu]]</f>
        <v>0</v>
      </c>
      <c r="S3220" s="7">
        <f>IF(Table1[[#This Row],[Ngày hóa đơn]]&lt;&gt;"",Table1[[#This Row],[Ngày hóa đơn]],Table1[[#This Row],[Ngày hạch toán]])</f>
        <v>45903</v>
      </c>
      <c r="T3220" s="8">
        <v>30</v>
      </c>
      <c r="U3220" s="7">
        <f>IF(Table1[[#This Row],[Ngày tính CN]]="","",S3220+T3220)</f>
        <v>45933</v>
      </c>
      <c r="V3220" s="71">
        <f ca="1">IF(Table1[[#This Row],[Hạn thanh toán]]="","",IF((U3220-NOW())&lt;0,0,(U3220-NOW())))</f>
        <v>0</v>
      </c>
      <c r="W3220" s="278"/>
      <c r="X3220" s="278" t="str">
        <f t="shared" ca="1" si="722"/>
        <v/>
      </c>
      <c r="Y3220" s="3" t="str">
        <f t="shared" si="723"/>
        <v>Đã thanh toán</v>
      </c>
      <c r="Z3220" s="250">
        <f>Table1[[#This Row],[Hạn thanh toán]]</f>
        <v>45933</v>
      </c>
      <c r="AA3220" s="250">
        <f>Table1[[#This Row],[Ngày Thanh toán]]</f>
        <v>45957</v>
      </c>
      <c r="AD3220" s="3" t="str">
        <f>IF(Table1[[#This Row],[Mã khách hàng]]="","",VLOOKUP($A3220,Ma_KH!$A:$Q,Ma_KH!O$1,0))</f>
        <v>BRG - FUJIMART</v>
      </c>
      <c r="AE3220" s="3" t="str">
        <f>IF(Table1[[#This Row],[Mã khách hàng]]="","",VLOOKUP($A3220,Ma_KH!$A:$Q,Ma_KH!P$1,0))</f>
        <v>CÔNG TY TNHH BÁN LẺ FUJIMART VIỆT NAM</v>
      </c>
      <c r="AF3220" s="3" t="str">
        <f>VLOOKUP(A3220,Ma_KH!A:Q,Ma_KH!J$1,0)</f>
        <v>Vũ Anh Tuấn</v>
      </c>
    </row>
    <row r="3221" spans="1:32">
      <c r="A3221" s="242" t="s">
        <v>184</v>
      </c>
      <c r="B3221" s="242" t="s">
        <v>5155</v>
      </c>
      <c r="C3221" s="88">
        <v>45903</v>
      </c>
      <c r="D3221" s="89" t="s">
        <v>20068</v>
      </c>
      <c r="E3221" s="318">
        <v>45903</v>
      </c>
      <c r="F3221" s="242" t="s">
        <v>21028</v>
      </c>
      <c r="G3221" s="242" t="s">
        <v>5220</v>
      </c>
      <c r="H3221" s="241">
        <v>1285767</v>
      </c>
      <c r="I3221" s="241">
        <v>0</v>
      </c>
      <c r="J3221" s="241">
        <v>102861</v>
      </c>
      <c r="K3221" s="241">
        <v>1388628</v>
      </c>
      <c r="L3221" s="8" t="s">
        <v>24</v>
      </c>
      <c r="M3221" s="21">
        <v>45957</v>
      </c>
      <c r="O3221" s="278">
        <f>IF(Table1[[#This Row],[Phân loại]]="Tồn đầu kỳ",Table1[[#This Row],[Tổng giá trị]],0)</f>
        <v>0</v>
      </c>
      <c r="P3221" s="8">
        <f>IF(Table1[[#This Row],[Số còn phải thu ĐK]]&lt;&gt;0,0,IF(Table1[[#This Row],[Phân loại]]="Bán hàng",Table1[[#This Row],[Tổng giá trị]],-Table1[[#This Row],[Tổng giá trị]]))</f>
        <v>1388628</v>
      </c>
      <c r="Q3221" s="278">
        <f t="shared" si="721"/>
        <v>1388628</v>
      </c>
      <c r="R3221" s="8">
        <f>Table1[[#This Row],[Số còn phải thu ĐK]]+Table1[[#This Row],[Giá Trị HD sau CK]]-Table1[[#This Row],[Số tiền đã thu]]</f>
        <v>0</v>
      </c>
      <c r="S3221" s="7">
        <f>IF(Table1[[#This Row],[Ngày hóa đơn]]&lt;&gt;"",Table1[[#This Row],[Ngày hóa đơn]],Table1[[#This Row],[Ngày hạch toán]])</f>
        <v>45903</v>
      </c>
      <c r="T3221" s="8">
        <v>30</v>
      </c>
      <c r="U3221" s="7">
        <f>IF(Table1[[#This Row],[Ngày tính CN]]="","",S3221+T3221)</f>
        <v>45933</v>
      </c>
      <c r="V3221" s="71">
        <f ca="1">IF(Table1[[#This Row],[Hạn thanh toán]]="","",IF((U3221-NOW())&lt;0,0,(U3221-NOW())))</f>
        <v>0</v>
      </c>
      <c r="W3221" s="278"/>
      <c r="X3221" s="278" t="str">
        <f t="shared" ca="1" si="722"/>
        <v/>
      </c>
      <c r="Y3221" s="3" t="str">
        <f t="shared" si="723"/>
        <v>Đã thanh toán</v>
      </c>
      <c r="Z3221" s="250">
        <f>Table1[[#This Row],[Hạn thanh toán]]</f>
        <v>45933</v>
      </c>
      <c r="AA3221" s="250">
        <f>Table1[[#This Row],[Ngày Thanh toán]]</f>
        <v>45957</v>
      </c>
      <c r="AD3221" s="3" t="str">
        <f>IF(Table1[[#This Row],[Mã khách hàng]]="","",VLOOKUP($A3221,Ma_KH!$A:$Q,Ma_KH!O$1,0))</f>
        <v>BRG - FUJIMART</v>
      </c>
      <c r="AE3221" s="3" t="str">
        <f>IF(Table1[[#This Row],[Mã khách hàng]]="","",VLOOKUP($A3221,Ma_KH!$A:$Q,Ma_KH!P$1,0))</f>
        <v>CÔNG TY TNHH BÁN LẺ FUJIMART VIỆT NAM</v>
      </c>
      <c r="AF3221" s="3" t="str">
        <f>VLOOKUP(A3221,Ma_KH!A:Q,Ma_KH!J$1,0)</f>
        <v>Vũ Anh Tuấn</v>
      </c>
    </row>
    <row r="3222" spans="1:32">
      <c r="A3222" s="242" t="s">
        <v>184</v>
      </c>
      <c r="B3222" s="242" t="s">
        <v>5155</v>
      </c>
      <c r="C3222" s="88">
        <v>45903</v>
      </c>
      <c r="D3222" s="89" t="s">
        <v>20069</v>
      </c>
      <c r="E3222" s="318">
        <v>45903</v>
      </c>
      <c r="F3222" s="242" t="s">
        <v>21029</v>
      </c>
      <c r="G3222" s="242" t="s">
        <v>5223</v>
      </c>
      <c r="H3222" s="241">
        <v>1464086</v>
      </c>
      <c r="I3222" s="241">
        <v>0</v>
      </c>
      <c r="J3222" s="241">
        <v>117127</v>
      </c>
      <c r="K3222" s="241">
        <v>1581213</v>
      </c>
      <c r="L3222" s="8" t="s">
        <v>24</v>
      </c>
      <c r="M3222" s="21">
        <v>45957</v>
      </c>
      <c r="O3222" s="278">
        <f>IF(Table1[[#This Row],[Phân loại]]="Tồn đầu kỳ",Table1[[#This Row],[Tổng giá trị]],0)</f>
        <v>0</v>
      </c>
      <c r="P3222" s="8">
        <f>IF(Table1[[#This Row],[Số còn phải thu ĐK]]&lt;&gt;0,0,IF(Table1[[#This Row],[Phân loại]]="Bán hàng",Table1[[#This Row],[Tổng giá trị]],-Table1[[#This Row],[Tổng giá trị]]))</f>
        <v>1581213</v>
      </c>
      <c r="Q3222" s="278">
        <f t="shared" si="721"/>
        <v>1581213</v>
      </c>
      <c r="R3222" s="8">
        <f>Table1[[#This Row],[Số còn phải thu ĐK]]+Table1[[#This Row],[Giá Trị HD sau CK]]-Table1[[#This Row],[Số tiền đã thu]]</f>
        <v>0</v>
      </c>
      <c r="S3222" s="7">
        <f>IF(Table1[[#This Row],[Ngày hóa đơn]]&lt;&gt;"",Table1[[#This Row],[Ngày hóa đơn]],Table1[[#This Row],[Ngày hạch toán]])</f>
        <v>45903</v>
      </c>
      <c r="T3222" s="8">
        <v>30</v>
      </c>
      <c r="U3222" s="7">
        <f>IF(Table1[[#This Row],[Ngày tính CN]]="","",S3222+T3222)</f>
        <v>45933</v>
      </c>
      <c r="V3222" s="71">
        <f ca="1">IF(Table1[[#This Row],[Hạn thanh toán]]="","",IF((U3222-NOW())&lt;0,0,(U3222-NOW())))</f>
        <v>0</v>
      </c>
      <c r="W3222" s="278"/>
      <c r="X3222" s="278" t="str">
        <f t="shared" ca="1" si="722"/>
        <v/>
      </c>
      <c r="Y3222" s="3" t="str">
        <f t="shared" si="723"/>
        <v>Đã thanh toán</v>
      </c>
      <c r="Z3222" s="250">
        <f>Table1[[#This Row],[Hạn thanh toán]]</f>
        <v>45933</v>
      </c>
      <c r="AA3222" s="250">
        <f>Table1[[#This Row],[Ngày Thanh toán]]</f>
        <v>45957</v>
      </c>
      <c r="AD3222" s="3" t="str">
        <f>IF(Table1[[#This Row],[Mã khách hàng]]="","",VLOOKUP($A3222,Ma_KH!$A:$Q,Ma_KH!O$1,0))</f>
        <v>BRG - FUJIMART</v>
      </c>
      <c r="AE3222" s="3" t="str">
        <f>IF(Table1[[#This Row],[Mã khách hàng]]="","",VLOOKUP($A3222,Ma_KH!$A:$Q,Ma_KH!P$1,0))</f>
        <v>CÔNG TY TNHH BÁN LẺ FUJIMART VIỆT NAM</v>
      </c>
      <c r="AF3222" s="3" t="str">
        <f>VLOOKUP(A3222,Ma_KH!A:Q,Ma_KH!J$1,0)</f>
        <v>Vũ Anh Tuấn</v>
      </c>
    </row>
    <row r="3223" spans="1:32">
      <c r="A3223" s="242" t="s">
        <v>184</v>
      </c>
      <c r="B3223" s="242" t="s">
        <v>5155</v>
      </c>
      <c r="C3223" s="88">
        <v>45903</v>
      </c>
      <c r="D3223" s="89" t="s">
        <v>20070</v>
      </c>
      <c r="E3223" s="318">
        <v>45903</v>
      </c>
      <c r="F3223" s="242" t="s">
        <v>21030</v>
      </c>
      <c r="G3223" s="242" t="s">
        <v>5241</v>
      </c>
      <c r="H3223" s="241">
        <v>2522379</v>
      </c>
      <c r="I3223" s="241">
        <v>0</v>
      </c>
      <c r="J3223" s="241">
        <v>201790</v>
      </c>
      <c r="K3223" s="241">
        <v>2724169</v>
      </c>
      <c r="L3223" s="8" t="s">
        <v>24</v>
      </c>
      <c r="M3223" s="21">
        <v>45957</v>
      </c>
      <c r="O3223" s="278">
        <f>IF(Table1[[#This Row],[Phân loại]]="Tồn đầu kỳ",Table1[[#This Row],[Tổng giá trị]],0)</f>
        <v>0</v>
      </c>
      <c r="P3223" s="8">
        <f>IF(Table1[[#This Row],[Số còn phải thu ĐK]]&lt;&gt;0,0,IF(Table1[[#This Row],[Phân loại]]="Bán hàng",Table1[[#This Row],[Tổng giá trị]],-Table1[[#This Row],[Tổng giá trị]]))</f>
        <v>2724169</v>
      </c>
      <c r="Q3223" s="278">
        <f t="shared" si="721"/>
        <v>2724169</v>
      </c>
      <c r="R3223" s="8">
        <f>Table1[[#This Row],[Số còn phải thu ĐK]]+Table1[[#This Row],[Giá Trị HD sau CK]]-Table1[[#This Row],[Số tiền đã thu]]</f>
        <v>0</v>
      </c>
      <c r="S3223" s="7">
        <f>IF(Table1[[#This Row],[Ngày hóa đơn]]&lt;&gt;"",Table1[[#This Row],[Ngày hóa đơn]],Table1[[#This Row],[Ngày hạch toán]])</f>
        <v>45903</v>
      </c>
      <c r="T3223" s="8">
        <v>30</v>
      </c>
      <c r="U3223" s="7">
        <f>IF(Table1[[#This Row],[Ngày tính CN]]="","",S3223+T3223)</f>
        <v>45933</v>
      </c>
      <c r="V3223" s="71">
        <f ca="1">IF(Table1[[#This Row],[Hạn thanh toán]]="","",IF((U3223-NOW())&lt;0,0,(U3223-NOW())))</f>
        <v>0</v>
      </c>
      <c r="W3223" s="278"/>
      <c r="X3223" s="278" t="str">
        <f t="shared" ca="1" si="722"/>
        <v/>
      </c>
      <c r="Y3223" s="3" t="str">
        <f t="shared" si="723"/>
        <v>Đã thanh toán</v>
      </c>
      <c r="Z3223" s="250">
        <f>Table1[[#This Row],[Hạn thanh toán]]</f>
        <v>45933</v>
      </c>
      <c r="AA3223" s="250">
        <f>Table1[[#This Row],[Ngày Thanh toán]]</f>
        <v>45957</v>
      </c>
      <c r="AD3223" s="3" t="str">
        <f>IF(Table1[[#This Row],[Mã khách hàng]]="","",VLOOKUP($A3223,Ma_KH!$A:$Q,Ma_KH!O$1,0))</f>
        <v>BRG - FUJIMART</v>
      </c>
      <c r="AE3223" s="3" t="str">
        <f>IF(Table1[[#This Row],[Mã khách hàng]]="","",VLOOKUP($A3223,Ma_KH!$A:$Q,Ma_KH!P$1,0))</f>
        <v>CÔNG TY TNHH BÁN LẺ FUJIMART VIỆT NAM</v>
      </c>
      <c r="AF3223" s="3" t="str">
        <f>VLOOKUP(A3223,Ma_KH!A:Q,Ma_KH!J$1,0)</f>
        <v>Vũ Anh Tuấn</v>
      </c>
    </row>
    <row r="3224" spans="1:32">
      <c r="A3224" s="242" t="s">
        <v>184</v>
      </c>
      <c r="B3224" s="242" t="s">
        <v>5155</v>
      </c>
      <c r="C3224" s="90">
        <v>45903</v>
      </c>
      <c r="D3224" s="91" t="s">
        <v>20071</v>
      </c>
      <c r="E3224" s="318">
        <v>45903</v>
      </c>
      <c r="F3224" s="242" t="s">
        <v>21031</v>
      </c>
      <c r="G3224" s="242" t="s">
        <v>5243</v>
      </c>
      <c r="H3224" s="241">
        <v>762223</v>
      </c>
      <c r="I3224" s="241">
        <v>0</v>
      </c>
      <c r="J3224" s="241">
        <v>60978</v>
      </c>
      <c r="K3224" s="241">
        <v>823201</v>
      </c>
      <c r="L3224" s="8" t="s">
        <v>24</v>
      </c>
      <c r="M3224" s="21">
        <v>45957</v>
      </c>
      <c r="O3224" s="278">
        <f>IF(Table1[[#This Row],[Phân loại]]="Tồn đầu kỳ",Table1[[#This Row],[Tổng giá trị]],0)</f>
        <v>0</v>
      </c>
      <c r="P3224" s="8">
        <f>IF(Table1[[#This Row],[Số còn phải thu ĐK]]&lt;&gt;0,0,IF(Table1[[#This Row],[Phân loại]]="Bán hàng",Table1[[#This Row],[Tổng giá trị]],-Table1[[#This Row],[Tổng giá trị]]))</f>
        <v>823201</v>
      </c>
      <c r="Q3224" s="278">
        <f t="shared" si="721"/>
        <v>823201</v>
      </c>
      <c r="R3224" s="8">
        <f>Table1[[#This Row],[Số còn phải thu ĐK]]+Table1[[#This Row],[Giá Trị HD sau CK]]-Table1[[#This Row],[Số tiền đã thu]]</f>
        <v>0</v>
      </c>
      <c r="S3224" s="7">
        <f>IF(Table1[[#This Row],[Ngày hóa đơn]]&lt;&gt;"",Table1[[#This Row],[Ngày hóa đơn]],Table1[[#This Row],[Ngày hạch toán]])</f>
        <v>45903</v>
      </c>
      <c r="T3224" s="8">
        <v>30</v>
      </c>
      <c r="U3224" s="7">
        <f>IF(Table1[[#This Row],[Ngày tính CN]]="","",S3224+T3224)</f>
        <v>45933</v>
      </c>
      <c r="V3224" s="71">
        <f ca="1">IF(Table1[[#This Row],[Hạn thanh toán]]="","",IF((U3224-NOW())&lt;0,0,(U3224-NOW())))</f>
        <v>0</v>
      </c>
      <c r="W3224" s="278"/>
      <c r="X3224" s="278" t="str">
        <f t="shared" ca="1" si="722"/>
        <v/>
      </c>
      <c r="Y3224" s="3" t="str">
        <f t="shared" si="723"/>
        <v>Đã thanh toán</v>
      </c>
      <c r="Z3224" s="250">
        <f>Table1[[#This Row],[Hạn thanh toán]]</f>
        <v>45933</v>
      </c>
      <c r="AA3224" s="250">
        <f>Table1[[#This Row],[Ngày Thanh toán]]</f>
        <v>45957</v>
      </c>
      <c r="AD3224" s="3" t="str">
        <f>IF(Table1[[#This Row],[Mã khách hàng]]="","",VLOOKUP($A3224,Ma_KH!$A:$Q,Ma_KH!O$1,0))</f>
        <v>BRG - FUJIMART</v>
      </c>
      <c r="AE3224" s="3" t="str">
        <f>IF(Table1[[#This Row],[Mã khách hàng]]="","",VLOOKUP($A3224,Ma_KH!$A:$Q,Ma_KH!P$1,0))</f>
        <v>CÔNG TY TNHH BÁN LẺ FUJIMART VIỆT NAM</v>
      </c>
      <c r="AF3224" s="3" t="str">
        <f>VLOOKUP(A3224,Ma_KH!A:Q,Ma_KH!J$1,0)</f>
        <v>Vũ Anh Tuấn</v>
      </c>
    </row>
    <row r="3225" spans="1:32">
      <c r="A3225" s="242" t="s">
        <v>184</v>
      </c>
      <c r="B3225" s="242" t="s">
        <v>5155</v>
      </c>
      <c r="C3225" s="90">
        <v>45904</v>
      </c>
      <c r="D3225" s="91" t="s">
        <v>20072</v>
      </c>
      <c r="E3225" s="318">
        <v>45904</v>
      </c>
      <c r="F3225" s="242" t="s">
        <v>21032</v>
      </c>
      <c r="G3225" s="242" t="s">
        <v>5241</v>
      </c>
      <c r="H3225" s="241">
        <v>1479680</v>
      </c>
      <c r="I3225" s="241">
        <v>0</v>
      </c>
      <c r="J3225" s="241">
        <v>118374</v>
      </c>
      <c r="K3225" s="241">
        <v>1598054</v>
      </c>
      <c r="L3225" s="8" t="s">
        <v>24</v>
      </c>
      <c r="M3225" s="21">
        <v>45957</v>
      </c>
      <c r="O3225" s="278">
        <f>IF(Table1[[#This Row],[Phân loại]]="Tồn đầu kỳ",Table1[[#This Row],[Tổng giá trị]],0)</f>
        <v>0</v>
      </c>
      <c r="P3225" s="8">
        <f>IF(Table1[[#This Row],[Số còn phải thu ĐK]]&lt;&gt;0,0,IF(Table1[[#This Row],[Phân loại]]="Bán hàng",Table1[[#This Row],[Tổng giá trị]],-Table1[[#This Row],[Tổng giá trị]]))</f>
        <v>1598054</v>
      </c>
      <c r="Q3225" s="278">
        <f>IF(M3225&lt;&gt;"",IF(O3225&lt;&gt;0,O3225,P3225),0)</f>
        <v>1598054</v>
      </c>
      <c r="R3225" s="8">
        <f>Table1[[#This Row],[Số còn phải thu ĐK]]+Table1[[#This Row],[Giá Trị HD sau CK]]-Table1[[#This Row],[Số tiền đã thu]]</f>
        <v>0</v>
      </c>
      <c r="S3225" s="7">
        <f>IF(Table1[[#This Row],[Ngày hóa đơn]]&lt;&gt;"",Table1[[#This Row],[Ngày hóa đơn]],Table1[[#This Row],[Ngày hạch toán]])</f>
        <v>45904</v>
      </c>
      <c r="T3225" s="8">
        <v>30</v>
      </c>
      <c r="U3225" s="7">
        <f>IF(Table1[[#This Row],[Ngày tính CN]]="","",S3225+T3225)</f>
        <v>45934</v>
      </c>
      <c r="V3225" s="71">
        <f ca="1">IF(Table1[[#This Row],[Hạn thanh toán]]="","",IF((U3225-NOW())&lt;0,0,(U3225-NOW())))</f>
        <v>0</v>
      </c>
      <c r="W3225" s="278"/>
      <c r="X3225" s="278" t="str">
        <f ca="1">IF(OR($U3225="",$R3225=0),"",IF((U$4-NOW())&lt;0,-($U3225-NOW()),0))</f>
        <v/>
      </c>
      <c r="Y3225" s="3" t="str">
        <f>IF(R3225=0,"Đã thanh toán",IF(X3225="","",IF(X3225&lt;=0,"Chưa đến hạn thanh toán",IF(X3225&lt;=30,"Nợ quá hạn 30 ngày",IF(X3225&lt;=60,"Nợ quá hạn từ 30 ngày đến 60 ngày",IF(X3225&lt;=90,"Nợ quá hạn từ 60 ngày đến 90 ngày",IF(X3225&lt;=120,"Nợ quá hạn từ 90 ngày đến 120 ngày","Nợ quá hạn hơn 120 ngày có khả năng mất thanh toán")))))))</f>
        <v>Đã thanh toán</v>
      </c>
      <c r="Z3225" s="250">
        <f>Table1[[#This Row],[Hạn thanh toán]]</f>
        <v>45934</v>
      </c>
      <c r="AA3225" s="250">
        <f>Table1[[#This Row],[Ngày Thanh toán]]</f>
        <v>45957</v>
      </c>
      <c r="AD3225" s="3" t="str">
        <f>IF(Table1[[#This Row],[Mã khách hàng]]="","",VLOOKUP($A3225,Ma_KH!$A:$Q,Ma_KH!O$1,0))</f>
        <v>BRG - FUJIMART</v>
      </c>
      <c r="AE3225" s="3" t="str">
        <f>IF(Table1[[#This Row],[Mã khách hàng]]="","",VLOOKUP($A3225,Ma_KH!$A:$Q,Ma_KH!P$1,0))</f>
        <v>CÔNG TY TNHH BÁN LẺ FUJIMART VIỆT NAM</v>
      </c>
      <c r="AF3225" s="3" t="str">
        <f>VLOOKUP(A3225,Ma_KH!A:Q,Ma_KH!J$1,0)</f>
        <v>Vũ Anh Tuấn</v>
      </c>
    </row>
    <row r="3226" spans="1:32">
      <c r="A3226" s="242" t="s">
        <v>184</v>
      </c>
      <c r="B3226" s="242" t="s">
        <v>5155</v>
      </c>
      <c r="C3226" s="90">
        <v>45904</v>
      </c>
      <c r="D3226" s="91" t="s">
        <v>20073</v>
      </c>
      <c r="E3226" s="318">
        <v>45904</v>
      </c>
      <c r="F3226" s="242" t="s">
        <v>21033</v>
      </c>
      <c r="G3226" s="242" t="s">
        <v>5168</v>
      </c>
      <c r="H3226" s="241">
        <v>2260221</v>
      </c>
      <c r="I3226" s="241">
        <v>0</v>
      </c>
      <c r="J3226" s="241">
        <v>180818</v>
      </c>
      <c r="K3226" s="241">
        <v>2441039</v>
      </c>
      <c r="L3226" s="8" t="s">
        <v>24</v>
      </c>
      <c r="M3226" s="21">
        <v>45957</v>
      </c>
      <c r="O3226" s="278">
        <f>IF(Table1[[#This Row],[Phân loại]]="Tồn đầu kỳ",Table1[[#This Row],[Tổng giá trị]],0)</f>
        <v>0</v>
      </c>
      <c r="P3226" s="8">
        <f>IF(Table1[[#This Row],[Số còn phải thu ĐK]]&lt;&gt;0,0,IF(Table1[[#This Row],[Phân loại]]="Bán hàng",Table1[[#This Row],[Tổng giá trị]],-Table1[[#This Row],[Tổng giá trị]]))</f>
        <v>2441039</v>
      </c>
      <c r="Q3226" s="278">
        <f>IF(M3226&lt;&gt;"",IF(O3226&lt;&gt;0,O3226,P3226),0)</f>
        <v>2441039</v>
      </c>
      <c r="R3226" s="8">
        <f>Table1[[#This Row],[Số còn phải thu ĐK]]+Table1[[#This Row],[Giá Trị HD sau CK]]-Table1[[#This Row],[Số tiền đã thu]]</f>
        <v>0</v>
      </c>
      <c r="S3226" s="7">
        <f>IF(Table1[[#This Row],[Ngày hóa đơn]]&lt;&gt;"",Table1[[#This Row],[Ngày hóa đơn]],Table1[[#This Row],[Ngày hạch toán]])</f>
        <v>45904</v>
      </c>
      <c r="T3226" s="8">
        <v>30</v>
      </c>
      <c r="U3226" s="7">
        <f>IF(Table1[[#This Row],[Ngày tính CN]]="","",S3226+T3226)</f>
        <v>45934</v>
      </c>
      <c r="V3226" s="71">
        <f ca="1">IF(Table1[[#This Row],[Hạn thanh toán]]="","",IF((U3226-NOW())&lt;0,0,(U3226-NOW())))</f>
        <v>0</v>
      </c>
      <c r="W3226" s="278"/>
      <c r="X3226" s="278" t="str">
        <f ca="1">IF(OR($U3226="",$R3226=0),"",IF((U$4-NOW())&lt;0,-($U3226-NOW()),0))</f>
        <v/>
      </c>
      <c r="Y3226" s="3" t="str">
        <f>IF(R3226=0,"Đã thanh toán",IF(X3226="","",IF(X3226&lt;=0,"Chưa đến hạn thanh toán",IF(X3226&lt;=30,"Nợ quá hạn 30 ngày",IF(X3226&lt;=60,"Nợ quá hạn từ 30 ngày đến 60 ngày",IF(X3226&lt;=90,"Nợ quá hạn từ 60 ngày đến 90 ngày",IF(X3226&lt;=120,"Nợ quá hạn từ 90 ngày đến 120 ngày","Nợ quá hạn hơn 120 ngày có khả năng mất thanh toán")))))))</f>
        <v>Đã thanh toán</v>
      </c>
      <c r="Z3226" s="250">
        <f>Table1[[#This Row],[Hạn thanh toán]]</f>
        <v>45934</v>
      </c>
      <c r="AA3226" s="250">
        <f>Table1[[#This Row],[Ngày Thanh toán]]</f>
        <v>45957</v>
      </c>
      <c r="AD3226" s="3" t="str">
        <f>IF(Table1[[#This Row],[Mã khách hàng]]="","",VLOOKUP($A3226,Ma_KH!$A:$Q,Ma_KH!O$1,0))</f>
        <v>BRG - FUJIMART</v>
      </c>
      <c r="AE3226" s="3" t="str">
        <f>IF(Table1[[#This Row],[Mã khách hàng]]="","",VLOOKUP($A3226,Ma_KH!$A:$Q,Ma_KH!P$1,0))</f>
        <v>CÔNG TY TNHH BÁN LẺ FUJIMART VIỆT NAM</v>
      </c>
      <c r="AF3226" s="3" t="str">
        <f>VLOOKUP(A3226,Ma_KH!A:Q,Ma_KH!J$1,0)</f>
        <v>Vũ Anh Tuấn</v>
      </c>
    </row>
    <row r="3227" spans="1:32">
      <c r="A3227" s="242" t="s">
        <v>184</v>
      </c>
      <c r="B3227" s="242" t="s">
        <v>5155</v>
      </c>
      <c r="C3227" s="88">
        <v>45904</v>
      </c>
      <c r="D3227" s="89" t="s">
        <v>20074</v>
      </c>
      <c r="E3227" s="318">
        <v>45904</v>
      </c>
      <c r="F3227" s="242" t="s">
        <v>21034</v>
      </c>
      <c r="G3227" s="242" t="s">
        <v>5203</v>
      </c>
      <c r="H3227" s="241">
        <v>503825</v>
      </c>
      <c r="I3227" s="241">
        <v>0</v>
      </c>
      <c r="J3227" s="241">
        <v>40306</v>
      </c>
      <c r="K3227" s="241">
        <v>544131</v>
      </c>
      <c r="L3227" s="8" t="s">
        <v>24</v>
      </c>
      <c r="M3227" s="21">
        <v>45957</v>
      </c>
      <c r="O3227" s="278">
        <f>IF(Table1[[#This Row],[Phân loại]]="Tồn đầu kỳ",Table1[[#This Row],[Tổng giá trị]],0)</f>
        <v>0</v>
      </c>
      <c r="P3227" s="8">
        <f>IF(Table1[[#This Row],[Số còn phải thu ĐK]]&lt;&gt;0,0,IF(Table1[[#This Row],[Phân loại]]="Bán hàng",Table1[[#This Row],[Tổng giá trị]],-Table1[[#This Row],[Tổng giá trị]]))</f>
        <v>544131</v>
      </c>
      <c r="Q3227" s="278">
        <f t="shared" ref="Q3227:Q3232" si="724">IF(M3227&lt;&gt;"",IF(O3227&lt;&gt;0,O3227,P3227),0)</f>
        <v>544131</v>
      </c>
      <c r="R3227" s="8">
        <f>Table1[[#This Row],[Số còn phải thu ĐK]]+Table1[[#This Row],[Giá Trị HD sau CK]]-Table1[[#This Row],[Số tiền đã thu]]</f>
        <v>0</v>
      </c>
      <c r="S3227" s="7">
        <f>IF(Table1[[#This Row],[Ngày hóa đơn]]&lt;&gt;"",Table1[[#This Row],[Ngày hóa đơn]],Table1[[#This Row],[Ngày hạch toán]])</f>
        <v>45904</v>
      </c>
      <c r="T3227" s="8">
        <v>30</v>
      </c>
      <c r="U3227" s="7">
        <f>IF(Table1[[#This Row],[Ngày tính CN]]="","",S3227+T3227)</f>
        <v>45934</v>
      </c>
      <c r="V3227" s="71">
        <f ca="1">IF(Table1[[#This Row],[Hạn thanh toán]]="","",IF((U3227-NOW())&lt;0,0,(U3227-NOW())))</f>
        <v>0</v>
      </c>
      <c r="W3227" s="278"/>
      <c r="X3227" s="278" t="str">
        <f t="shared" ref="X3227:X3232" ca="1" si="725">IF(OR($U3227="",$R3227=0),"",IF((U$4-NOW())&lt;0,-($U3227-NOW()),0))</f>
        <v/>
      </c>
      <c r="Y3227" s="3" t="str">
        <f t="shared" ref="Y3227:Y3232" si="726">IF(R3227=0,"Đã thanh toán",IF(X3227="","",IF(X3227&lt;=0,"Chưa đến hạn thanh toán",IF(X3227&lt;=30,"Nợ quá hạn 30 ngày",IF(X3227&lt;=60,"Nợ quá hạn từ 30 ngày đến 60 ngày",IF(X3227&lt;=90,"Nợ quá hạn từ 60 ngày đến 90 ngày",IF(X3227&lt;=120,"Nợ quá hạn từ 90 ngày đến 120 ngày","Nợ quá hạn hơn 120 ngày có khả năng mất thanh toán")))))))</f>
        <v>Đã thanh toán</v>
      </c>
      <c r="Z3227" s="250">
        <f>Table1[[#This Row],[Hạn thanh toán]]</f>
        <v>45934</v>
      </c>
      <c r="AA3227" s="250">
        <f>Table1[[#This Row],[Ngày Thanh toán]]</f>
        <v>45957</v>
      </c>
      <c r="AD3227" s="3" t="str">
        <f>IF(Table1[[#This Row],[Mã khách hàng]]="","",VLOOKUP($A3227,Ma_KH!$A:$Q,Ma_KH!O$1,0))</f>
        <v>BRG - FUJIMART</v>
      </c>
      <c r="AE3227" s="3" t="str">
        <f>IF(Table1[[#This Row],[Mã khách hàng]]="","",VLOOKUP($A3227,Ma_KH!$A:$Q,Ma_KH!P$1,0))</f>
        <v>CÔNG TY TNHH BÁN LẺ FUJIMART VIỆT NAM</v>
      </c>
      <c r="AF3227" s="3" t="str">
        <f>VLOOKUP(A3227,Ma_KH!A:Q,Ma_KH!J$1,0)</f>
        <v>Vũ Anh Tuấn</v>
      </c>
    </row>
    <row r="3228" spans="1:32">
      <c r="A3228" s="242" t="s">
        <v>184</v>
      </c>
      <c r="B3228" s="242" t="s">
        <v>5155</v>
      </c>
      <c r="C3228" s="88">
        <v>45904</v>
      </c>
      <c r="D3228" s="89" t="s">
        <v>20075</v>
      </c>
      <c r="E3228" s="318">
        <v>45904</v>
      </c>
      <c r="F3228" s="242" t="s">
        <v>21035</v>
      </c>
      <c r="G3228" s="242" t="s">
        <v>5213</v>
      </c>
      <c r="H3228" s="241">
        <v>1281282</v>
      </c>
      <c r="I3228" s="241">
        <v>0</v>
      </c>
      <c r="J3228" s="241">
        <v>102503</v>
      </c>
      <c r="K3228" s="241">
        <v>1383785</v>
      </c>
      <c r="L3228" s="8" t="s">
        <v>24</v>
      </c>
      <c r="M3228" s="21">
        <v>45957</v>
      </c>
      <c r="O3228" s="278">
        <f>IF(Table1[[#This Row],[Phân loại]]="Tồn đầu kỳ",Table1[[#This Row],[Tổng giá trị]],0)</f>
        <v>0</v>
      </c>
      <c r="P3228" s="8">
        <f>IF(Table1[[#This Row],[Số còn phải thu ĐK]]&lt;&gt;0,0,IF(Table1[[#This Row],[Phân loại]]="Bán hàng",Table1[[#This Row],[Tổng giá trị]],-Table1[[#This Row],[Tổng giá trị]]))</f>
        <v>1383785</v>
      </c>
      <c r="Q3228" s="278">
        <f t="shared" si="724"/>
        <v>1383785</v>
      </c>
      <c r="R3228" s="8">
        <f>Table1[[#This Row],[Số còn phải thu ĐK]]+Table1[[#This Row],[Giá Trị HD sau CK]]-Table1[[#This Row],[Số tiền đã thu]]</f>
        <v>0</v>
      </c>
      <c r="S3228" s="7">
        <f>IF(Table1[[#This Row],[Ngày hóa đơn]]&lt;&gt;"",Table1[[#This Row],[Ngày hóa đơn]],Table1[[#This Row],[Ngày hạch toán]])</f>
        <v>45904</v>
      </c>
      <c r="T3228" s="8">
        <v>30</v>
      </c>
      <c r="U3228" s="7">
        <f>IF(Table1[[#This Row],[Ngày tính CN]]="","",S3228+T3228)</f>
        <v>45934</v>
      </c>
      <c r="V3228" s="71">
        <f ca="1">IF(Table1[[#This Row],[Hạn thanh toán]]="","",IF((U3228-NOW())&lt;0,0,(U3228-NOW())))</f>
        <v>0</v>
      </c>
      <c r="W3228" s="278"/>
      <c r="X3228" s="278" t="str">
        <f t="shared" ca="1" si="725"/>
        <v/>
      </c>
      <c r="Y3228" s="3" t="str">
        <f t="shared" si="726"/>
        <v>Đã thanh toán</v>
      </c>
      <c r="Z3228" s="250">
        <f>Table1[[#This Row],[Hạn thanh toán]]</f>
        <v>45934</v>
      </c>
      <c r="AA3228" s="250">
        <f>Table1[[#This Row],[Ngày Thanh toán]]</f>
        <v>45957</v>
      </c>
      <c r="AD3228" s="3" t="str">
        <f>IF(Table1[[#This Row],[Mã khách hàng]]="","",VLOOKUP($A3228,Ma_KH!$A:$Q,Ma_KH!O$1,0))</f>
        <v>BRG - FUJIMART</v>
      </c>
      <c r="AE3228" s="3" t="str">
        <f>IF(Table1[[#This Row],[Mã khách hàng]]="","",VLOOKUP($A3228,Ma_KH!$A:$Q,Ma_KH!P$1,0))</f>
        <v>CÔNG TY TNHH BÁN LẺ FUJIMART VIỆT NAM</v>
      </c>
      <c r="AF3228" s="3" t="str">
        <f>VLOOKUP(A3228,Ma_KH!A:Q,Ma_KH!J$1,0)</f>
        <v>Vũ Anh Tuấn</v>
      </c>
    </row>
    <row r="3229" spans="1:32">
      <c r="A3229" s="242" t="s">
        <v>184</v>
      </c>
      <c r="B3229" s="242" t="s">
        <v>5155</v>
      </c>
      <c r="C3229" s="88">
        <v>45904</v>
      </c>
      <c r="D3229" s="89" t="s">
        <v>20076</v>
      </c>
      <c r="E3229" s="318">
        <v>45904</v>
      </c>
      <c r="F3229" s="242" t="s">
        <v>21036</v>
      </c>
      <c r="G3229" s="242" t="s">
        <v>5252</v>
      </c>
      <c r="H3229" s="241">
        <v>602943</v>
      </c>
      <c r="I3229" s="241">
        <v>0</v>
      </c>
      <c r="J3229" s="241">
        <v>48235</v>
      </c>
      <c r="K3229" s="241">
        <v>651178</v>
      </c>
      <c r="L3229" s="8" t="s">
        <v>24</v>
      </c>
      <c r="M3229" s="21">
        <v>45957</v>
      </c>
      <c r="O3229" s="278">
        <f>IF(Table1[[#This Row],[Phân loại]]="Tồn đầu kỳ",Table1[[#This Row],[Tổng giá trị]],0)</f>
        <v>0</v>
      </c>
      <c r="P3229" s="8">
        <f>IF(Table1[[#This Row],[Số còn phải thu ĐK]]&lt;&gt;0,0,IF(Table1[[#This Row],[Phân loại]]="Bán hàng",Table1[[#This Row],[Tổng giá trị]],-Table1[[#This Row],[Tổng giá trị]]))</f>
        <v>651178</v>
      </c>
      <c r="Q3229" s="278">
        <f t="shared" si="724"/>
        <v>651178</v>
      </c>
      <c r="R3229" s="8">
        <f>Table1[[#This Row],[Số còn phải thu ĐK]]+Table1[[#This Row],[Giá Trị HD sau CK]]-Table1[[#This Row],[Số tiền đã thu]]</f>
        <v>0</v>
      </c>
      <c r="S3229" s="7">
        <f>IF(Table1[[#This Row],[Ngày hóa đơn]]&lt;&gt;"",Table1[[#This Row],[Ngày hóa đơn]],Table1[[#This Row],[Ngày hạch toán]])</f>
        <v>45904</v>
      </c>
      <c r="T3229" s="8">
        <v>30</v>
      </c>
      <c r="U3229" s="7">
        <f>IF(Table1[[#This Row],[Ngày tính CN]]="","",S3229+T3229)</f>
        <v>45934</v>
      </c>
      <c r="V3229" s="71">
        <f ca="1">IF(Table1[[#This Row],[Hạn thanh toán]]="","",IF((U3229-NOW())&lt;0,0,(U3229-NOW())))</f>
        <v>0</v>
      </c>
      <c r="W3229" s="278"/>
      <c r="X3229" s="278" t="str">
        <f t="shared" ca="1" si="725"/>
        <v/>
      </c>
      <c r="Y3229" s="3" t="str">
        <f t="shared" si="726"/>
        <v>Đã thanh toán</v>
      </c>
      <c r="Z3229" s="250">
        <f>Table1[[#This Row],[Hạn thanh toán]]</f>
        <v>45934</v>
      </c>
      <c r="AA3229" s="250">
        <f>Table1[[#This Row],[Ngày Thanh toán]]</f>
        <v>45957</v>
      </c>
      <c r="AD3229" s="3" t="str">
        <f>IF(Table1[[#This Row],[Mã khách hàng]]="","",VLOOKUP($A3229,Ma_KH!$A:$Q,Ma_KH!O$1,0))</f>
        <v>BRG - FUJIMART</v>
      </c>
      <c r="AE3229" s="3" t="str">
        <f>IF(Table1[[#This Row],[Mã khách hàng]]="","",VLOOKUP($A3229,Ma_KH!$A:$Q,Ma_KH!P$1,0))</f>
        <v>CÔNG TY TNHH BÁN LẺ FUJIMART VIỆT NAM</v>
      </c>
      <c r="AF3229" s="3" t="str">
        <f>VLOOKUP(A3229,Ma_KH!A:Q,Ma_KH!J$1,0)</f>
        <v>Vũ Anh Tuấn</v>
      </c>
    </row>
    <row r="3230" spans="1:32">
      <c r="A3230" s="242" t="s">
        <v>184</v>
      </c>
      <c r="B3230" s="242" t="s">
        <v>5155</v>
      </c>
      <c r="C3230" s="88">
        <v>45904</v>
      </c>
      <c r="D3230" s="89" t="s">
        <v>20077</v>
      </c>
      <c r="E3230" s="318">
        <v>45904</v>
      </c>
      <c r="F3230" s="242" t="s">
        <v>21037</v>
      </c>
      <c r="G3230" s="242" t="s">
        <v>5297</v>
      </c>
      <c r="H3230" s="241">
        <v>933915</v>
      </c>
      <c r="I3230" s="241">
        <v>0</v>
      </c>
      <c r="J3230" s="241">
        <v>74713</v>
      </c>
      <c r="K3230" s="241">
        <v>1008628</v>
      </c>
      <c r="L3230" s="8" t="s">
        <v>24</v>
      </c>
      <c r="M3230" s="21">
        <v>45957</v>
      </c>
      <c r="O3230" s="278">
        <f>IF(Table1[[#This Row],[Phân loại]]="Tồn đầu kỳ",Table1[[#This Row],[Tổng giá trị]],0)</f>
        <v>0</v>
      </c>
      <c r="P3230" s="8">
        <f>IF(Table1[[#This Row],[Số còn phải thu ĐK]]&lt;&gt;0,0,IF(Table1[[#This Row],[Phân loại]]="Bán hàng",Table1[[#This Row],[Tổng giá trị]],-Table1[[#This Row],[Tổng giá trị]]))</f>
        <v>1008628</v>
      </c>
      <c r="Q3230" s="278">
        <f t="shared" si="724"/>
        <v>1008628</v>
      </c>
      <c r="R3230" s="8">
        <f>Table1[[#This Row],[Số còn phải thu ĐK]]+Table1[[#This Row],[Giá Trị HD sau CK]]-Table1[[#This Row],[Số tiền đã thu]]</f>
        <v>0</v>
      </c>
      <c r="S3230" s="7">
        <f>IF(Table1[[#This Row],[Ngày hóa đơn]]&lt;&gt;"",Table1[[#This Row],[Ngày hóa đơn]],Table1[[#This Row],[Ngày hạch toán]])</f>
        <v>45904</v>
      </c>
      <c r="T3230" s="8">
        <v>30</v>
      </c>
      <c r="U3230" s="7">
        <f>IF(Table1[[#This Row],[Ngày tính CN]]="","",S3230+T3230)</f>
        <v>45934</v>
      </c>
      <c r="V3230" s="71">
        <f ca="1">IF(Table1[[#This Row],[Hạn thanh toán]]="","",IF((U3230-NOW())&lt;0,0,(U3230-NOW())))</f>
        <v>0</v>
      </c>
      <c r="W3230" s="278"/>
      <c r="X3230" s="278" t="str">
        <f t="shared" ca="1" si="725"/>
        <v/>
      </c>
      <c r="Y3230" s="3" t="str">
        <f t="shared" si="726"/>
        <v>Đã thanh toán</v>
      </c>
      <c r="Z3230" s="250">
        <f>Table1[[#This Row],[Hạn thanh toán]]</f>
        <v>45934</v>
      </c>
      <c r="AA3230" s="250">
        <f>Table1[[#This Row],[Ngày Thanh toán]]</f>
        <v>45957</v>
      </c>
      <c r="AD3230" s="3" t="str">
        <f>IF(Table1[[#This Row],[Mã khách hàng]]="","",VLOOKUP($A3230,Ma_KH!$A:$Q,Ma_KH!O$1,0))</f>
        <v>BRG - FUJIMART</v>
      </c>
      <c r="AE3230" s="3" t="str">
        <f>IF(Table1[[#This Row],[Mã khách hàng]]="","",VLOOKUP($A3230,Ma_KH!$A:$Q,Ma_KH!P$1,0))</f>
        <v>CÔNG TY TNHH BÁN LẺ FUJIMART VIỆT NAM</v>
      </c>
      <c r="AF3230" s="3" t="str">
        <f>VLOOKUP(A3230,Ma_KH!A:Q,Ma_KH!J$1,0)</f>
        <v>Vũ Anh Tuấn</v>
      </c>
    </row>
    <row r="3231" spans="1:32">
      <c r="A3231" s="242" t="s">
        <v>184</v>
      </c>
      <c r="B3231" s="242" t="s">
        <v>5155</v>
      </c>
      <c r="C3231" s="88">
        <v>45904</v>
      </c>
      <c r="D3231" s="89" t="s">
        <v>20078</v>
      </c>
      <c r="E3231" s="318">
        <v>45904</v>
      </c>
      <c r="F3231" s="242" t="s">
        <v>21038</v>
      </c>
      <c r="G3231" s="242" t="s">
        <v>5350</v>
      </c>
      <c r="H3231" s="241">
        <v>1891295</v>
      </c>
      <c r="I3231" s="241">
        <v>0</v>
      </c>
      <c r="J3231" s="241">
        <v>151304</v>
      </c>
      <c r="K3231" s="241">
        <v>2042599</v>
      </c>
      <c r="L3231" s="8" t="s">
        <v>24</v>
      </c>
      <c r="M3231" s="21">
        <v>45957</v>
      </c>
      <c r="O3231" s="278">
        <f>IF(Table1[[#This Row],[Phân loại]]="Tồn đầu kỳ",Table1[[#This Row],[Tổng giá trị]],0)</f>
        <v>0</v>
      </c>
      <c r="P3231" s="8">
        <f>IF(Table1[[#This Row],[Số còn phải thu ĐK]]&lt;&gt;0,0,IF(Table1[[#This Row],[Phân loại]]="Bán hàng",Table1[[#This Row],[Tổng giá trị]],-Table1[[#This Row],[Tổng giá trị]]))</f>
        <v>2042599</v>
      </c>
      <c r="Q3231" s="278">
        <f t="shared" si="724"/>
        <v>2042599</v>
      </c>
      <c r="R3231" s="8">
        <f>Table1[[#This Row],[Số còn phải thu ĐK]]+Table1[[#This Row],[Giá Trị HD sau CK]]-Table1[[#This Row],[Số tiền đã thu]]</f>
        <v>0</v>
      </c>
      <c r="S3231" s="7">
        <f>IF(Table1[[#This Row],[Ngày hóa đơn]]&lt;&gt;"",Table1[[#This Row],[Ngày hóa đơn]],Table1[[#This Row],[Ngày hạch toán]])</f>
        <v>45904</v>
      </c>
      <c r="T3231" s="8">
        <v>30</v>
      </c>
      <c r="U3231" s="7">
        <f>IF(Table1[[#This Row],[Ngày tính CN]]="","",S3231+T3231)</f>
        <v>45934</v>
      </c>
      <c r="V3231" s="71">
        <f ca="1">IF(Table1[[#This Row],[Hạn thanh toán]]="","",IF((U3231-NOW())&lt;0,0,(U3231-NOW())))</f>
        <v>0</v>
      </c>
      <c r="W3231" s="278"/>
      <c r="X3231" s="278" t="str">
        <f t="shared" ca="1" si="725"/>
        <v/>
      </c>
      <c r="Y3231" s="3" t="str">
        <f t="shared" si="726"/>
        <v>Đã thanh toán</v>
      </c>
      <c r="Z3231" s="250">
        <f>Table1[[#This Row],[Hạn thanh toán]]</f>
        <v>45934</v>
      </c>
      <c r="AA3231" s="250">
        <f>Table1[[#This Row],[Ngày Thanh toán]]</f>
        <v>45957</v>
      </c>
      <c r="AD3231" s="3" t="str">
        <f>IF(Table1[[#This Row],[Mã khách hàng]]="","",VLOOKUP($A3231,Ma_KH!$A:$Q,Ma_KH!O$1,0))</f>
        <v>BRG - FUJIMART</v>
      </c>
      <c r="AE3231" s="3" t="str">
        <f>IF(Table1[[#This Row],[Mã khách hàng]]="","",VLOOKUP($A3231,Ma_KH!$A:$Q,Ma_KH!P$1,0))</f>
        <v>CÔNG TY TNHH BÁN LẺ FUJIMART VIỆT NAM</v>
      </c>
      <c r="AF3231" s="3" t="str">
        <f>VLOOKUP(A3231,Ma_KH!A:Q,Ma_KH!J$1,0)</f>
        <v>Vũ Anh Tuấn</v>
      </c>
    </row>
    <row r="3232" spans="1:32">
      <c r="A3232" s="242" t="s">
        <v>184</v>
      </c>
      <c r="B3232" s="242" t="s">
        <v>5155</v>
      </c>
      <c r="C3232" s="90">
        <v>45904</v>
      </c>
      <c r="D3232" s="91" t="s">
        <v>20079</v>
      </c>
      <c r="E3232" s="318">
        <v>45904</v>
      </c>
      <c r="F3232" s="242" t="s">
        <v>21039</v>
      </c>
      <c r="G3232" s="242" t="s">
        <v>5228</v>
      </c>
      <c r="H3232" s="241">
        <v>1052765</v>
      </c>
      <c r="I3232" s="241">
        <v>0</v>
      </c>
      <c r="J3232" s="241">
        <v>84221</v>
      </c>
      <c r="K3232" s="241">
        <v>1136986</v>
      </c>
      <c r="L3232" s="8" t="s">
        <v>24</v>
      </c>
      <c r="M3232" s="21">
        <v>45957</v>
      </c>
      <c r="O3232" s="278">
        <f>IF(Table1[[#This Row],[Phân loại]]="Tồn đầu kỳ",Table1[[#This Row],[Tổng giá trị]],0)</f>
        <v>0</v>
      </c>
      <c r="P3232" s="8">
        <f>IF(Table1[[#This Row],[Số còn phải thu ĐK]]&lt;&gt;0,0,IF(Table1[[#This Row],[Phân loại]]="Bán hàng",Table1[[#This Row],[Tổng giá trị]],-Table1[[#This Row],[Tổng giá trị]]))</f>
        <v>1136986</v>
      </c>
      <c r="Q3232" s="278">
        <f t="shared" si="724"/>
        <v>1136986</v>
      </c>
      <c r="R3232" s="8">
        <f>Table1[[#This Row],[Số còn phải thu ĐK]]+Table1[[#This Row],[Giá Trị HD sau CK]]-Table1[[#This Row],[Số tiền đã thu]]</f>
        <v>0</v>
      </c>
      <c r="S3232" s="7">
        <f>IF(Table1[[#This Row],[Ngày hóa đơn]]&lt;&gt;"",Table1[[#This Row],[Ngày hóa đơn]],Table1[[#This Row],[Ngày hạch toán]])</f>
        <v>45904</v>
      </c>
      <c r="T3232" s="8">
        <v>30</v>
      </c>
      <c r="U3232" s="7">
        <f>IF(Table1[[#This Row],[Ngày tính CN]]="","",S3232+T3232)</f>
        <v>45934</v>
      </c>
      <c r="V3232" s="71">
        <f ca="1">IF(Table1[[#This Row],[Hạn thanh toán]]="","",IF((U3232-NOW())&lt;0,0,(U3232-NOW())))</f>
        <v>0</v>
      </c>
      <c r="W3232" s="278"/>
      <c r="X3232" s="278" t="str">
        <f t="shared" ca="1" si="725"/>
        <v/>
      </c>
      <c r="Y3232" s="3" t="str">
        <f t="shared" si="726"/>
        <v>Đã thanh toán</v>
      </c>
      <c r="Z3232" s="250">
        <f>Table1[[#This Row],[Hạn thanh toán]]</f>
        <v>45934</v>
      </c>
      <c r="AA3232" s="250">
        <f>Table1[[#This Row],[Ngày Thanh toán]]</f>
        <v>45957</v>
      </c>
      <c r="AD3232" s="3" t="str">
        <f>IF(Table1[[#This Row],[Mã khách hàng]]="","",VLOOKUP($A3232,Ma_KH!$A:$Q,Ma_KH!O$1,0))</f>
        <v>BRG - FUJIMART</v>
      </c>
      <c r="AE3232" s="3" t="str">
        <f>IF(Table1[[#This Row],[Mã khách hàng]]="","",VLOOKUP($A3232,Ma_KH!$A:$Q,Ma_KH!P$1,0))</f>
        <v>CÔNG TY TNHH BÁN LẺ FUJIMART VIỆT NAM</v>
      </c>
      <c r="AF3232" s="3" t="str">
        <f>VLOOKUP(A3232,Ma_KH!A:Q,Ma_KH!J$1,0)</f>
        <v>Vũ Anh Tuấn</v>
      </c>
    </row>
    <row r="3233" spans="1:32">
      <c r="A3233" s="242" t="s">
        <v>184</v>
      </c>
      <c r="B3233" s="242" t="s">
        <v>5155</v>
      </c>
      <c r="C3233" s="88">
        <v>45905</v>
      </c>
      <c r="D3233" s="89" t="s">
        <v>20080</v>
      </c>
      <c r="E3233" s="318">
        <v>45905</v>
      </c>
      <c r="F3233" s="242" t="s">
        <v>21040</v>
      </c>
      <c r="G3233" s="242" t="s">
        <v>5182</v>
      </c>
      <c r="H3233" s="241">
        <v>2612401</v>
      </c>
      <c r="I3233" s="241">
        <v>0</v>
      </c>
      <c r="J3233" s="241">
        <v>208992</v>
      </c>
      <c r="K3233" s="241">
        <v>2821393</v>
      </c>
      <c r="L3233" s="8" t="s">
        <v>24</v>
      </c>
      <c r="M3233" s="21">
        <v>45957</v>
      </c>
      <c r="O3233" s="278">
        <f>IF(Table1[[#This Row],[Phân loại]]="Tồn đầu kỳ",Table1[[#This Row],[Tổng giá trị]],0)</f>
        <v>0</v>
      </c>
      <c r="P3233" s="8">
        <f>IF(Table1[[#This Row],[Số còn phải thu ĐK]]&lt;&gt;0,0,IF(Table1[[#This Row],[Phân loại]]="Bán hàng",Table1[[#This Row],[Tổng giá trị]],-Table1[[#This Row],[Tổng giá trị]]))</f>
        <v>2821393</v>
      </c>
      <c r="Q3233" s="278">
        <f t="shared" ref="Q3233:Q3236" si="727">IF(M3233&lt;&gt;"",IF(O3233&lt;&gt;0,O3233,P3233),0)</f>
        <v>2821393</v>
      </c>
      <c r="R3233" s="8">
        <f>Table1[[#This Row],[Số còn phải thu ĐK]]+Table1[[#This Row],[Giá Trị HD sau CK]]-Table1[[#This Row],[Số tiền đã thu]]</f>
        <v>0</v>
      </c>
      <c r="S3233" s="7">
        <f>IF(Table1[[#This Row],[Ngày hóa đơn]]&lt;&gt;"",Table1[[#This Row],[Ngày hóa đơn]],Table1[[#This Row],[Ngày hạch toán]])</f>
        <v>45905</v>
      </c>
      <c r="T3233" s="8">
        <v>30</v>
      </c>
      <c r="U3233" s="7">
        <f>IF(Table1[[#This Row],[Ngày tính CN]]="","",S3233+T3233)</f>
        <v>45935</v>
      </c>
      <c r="V3233" s="71">
        <f ca="1">IF(Table1[[#This Row],[Hạn thanh toán]]="","",IF((U3233-NOW())&lt;0,0,(U3233-NOW())))</f>
        <v>0</v>
      </c>
      <c r="W3233" s="278"/>
      <c r="X3233" s="278" t="str">
        <f t="shared" ref="X3233:X3236" ca="1" si="728">IF(OR($U3233="",$R3233=0),"",IF((U$4-NOW())&lt;0,-($U3233-NOW()),0))</f>
        <v/>
      </c>
      <c r="Y3233" s="3" t="str">
        <f t="shared" ref="Y3233:Y3236" si="729">IF(R3233=0,"Đã thanh toán",IF(X3233="","",IF(X3233&lt;=0,"Chưa đến hạn thanh toán",IF(X3233&lt;=30,"Nợ quá hạn 30 ngày",IF(X3233&lt;=60,"Nợ quá hạn từ 30 ngày đến 60 ngày",IF(X3233&lt;=90,"Nợ quá hạn từ 60 ngày đến 90 ngày",IF(X3233&lt;=120,"Nợ quá hạn từ 90 ngày đến 120 ngày","Nợ quá hạn hơn 120 ngày có khả năng mất thanh toán")))))))</f>
        <v>Đã thanh toán</v>
      </c>
      <c r="Z3233" s="250">
        <f>Table1[[#This Row],[Hạn thanh toán]]</f>
        <v>45935</v>
      </c>
      <c r="AA3233" s="250">
        <f>Table1[[#This Row],[Ngày Thanh toán]]</f>
        <v>45957</v>
      </c>
      <c r="AD3233" s="3" t="str">
        <f>IF(Table1[[#This Row],[Mã khách hàng]]="","",VLOOKUP($A3233,Ma_KH!$A:$Q,Ma_KH!O$1,0))</f>
        <v>BRG - FUJIMART</v>
      </c>
      <c r="AE3233" s="3" t="str">
        <f>IF(Table1[[#This Row],[Mã khách hàng]]="","",VLOOKUP($A3233,Ma_KH!$A:$Q,Ma_KH!P$1,0))</f>
        <v>CÔNG TY TNHH BÁN LẺ FUJIMART VIỆT NAM</v>
      </c>
      <c r="AF3233" s="3" t="str">
        <f>VLOOKUP(A3233,Ma_KH!A:Q,Ma_KH!J$1,0)</f>
        <v>Vũ Anh Tuấn</v>
      </c>
    </row>
    <row r="3234" spans="1:32">
      <c r="A3234" s="242" t="s">
        <v>184</v>
      </c>
      <c r="B3234" s="242" t="s">
        <v>5155</v>
      </c>
      <c r="C3234" s="88">
        <v>45905</v>
      </c>
      <c r="D3234" s="89" t="s">
        <v>20081</v>
      </c>
      <c r="E3234" s="318">
        <v>45905</v>
      </c>
      <c r="F3234" s="242" t="s">
        <v>21041</v>
      </c>
      <c r="G3234" s="242" t="s">
        <v>5328</v>
      </c>
      <c r="H3234" s="241">
        <v>1516602</v>
      </c>
      <c r="I3234" s="241">
        <v>0</v>
      </c>
      <c r="J3234" s="241">
        <v>121328</v>
      </c>
      <c r="K3234" s="241">
        <v>1637930</v>
      </c>
      <c r="L3234" s="8" t="s">
        <v>24</v>
      </c>
      <c r="M3234" s="21">
        <v>45957</v>
      </c>
      <c r="O3234" s="278">
        <f>IF(Table1[[#This Row],[Phân loại]]="Tồn đầu kỳ",Table1[[#This Row],[Tổng giá trị]],0)</f>
        <v>0</v>
      </c>
      <c r="P3234" s="8">
        <f>IF(Table1[[#This Row],[Số còn phải thu ĐK]]&lt;&gt;0,0,IF(Table1[[#This Row],[Phân loại]]="Bán hàng",Table1[[#This Row],[Tổng giá trị]],-Table1[[#This Row],[Tổng giá trị]]))</f>
        <v>1637930</v>
      </c>
      <c r="Q3234" s="278">
        <f t="shared" si="727"/>
        <v>1637930</v>
      </c>
      <c r="R3234" s="8">
        <f>Table1[[#This Row],[Số còn phải thu ĐK]]+Table1[[#This Row],[Giá Trị HD sau CK]]-Table1[[#This Row],[Số tiền đã thu]]</f>
        <v>0</v>
      </c>
      <c r="S3234" s="7">
        <f>IF(Table1[[#This Row],[Ngày hóa đơn]]&lt;&gt;"",Table1[[#This Row],[Ngày hóa đơn]],Table1[[#This Row],[Ngày hạch toán]])</f>
        <v>45905</v>
      </c>
      <c r="T3234" s="8">
        <v>30</v>
      </c>
      <c r="U3234" s="7">
        <f>IF(Table1[[#This Row],[Ngày tính CN]]="","",S3234+T3234)</f>
        <v>45935</v>
      </c>
      <c r="V3234" s="71">
        <f ca="1">IF(Table1[[#This Row],[Hạn thanh toán]]="","",IF((U3234-NOW())&lt;0,0,(U3234-NOW())))</f>
        <v>0</v>
      </c>
      <c r="W3234" s="278"/>
      <c r="X3234" s="278" t="str">
        <f t="shared" ca="1" si="728"/>
        <v/>
      </c>
      <c r="Y3234" s="3" t="str">
        <f t="shared" si="729"/>
        <v>Đã thanh toán</v>
      </c>
      <c r="Z3234" s="250">
        <f>Table1[[#This Row],[Hạn thanh toán]]</f>
        <v>45935</v>
      </c>
      <c r="AA3234" s="250">
        <f>Table1[[#This Row],[Ngày Thanh toán]]</f>
        <v>45957</v>
      </c>
      <c r="AD3234" s="3" t="str">
        <f>IF(Table1[[#This Row],[Mã khách hàng]]="","",VLOOKUP($A3234,Ma_KH!$A:$Q,Ma_KH!O$1,0))</f>
        <v>BRG - FUJIMART</v>
      </c>
      <c r="AE3234" s="3" t="str">
        <f>IF(Table1[[#This Row],[Mã khách hàng]]="","",VLOOKUP($A3234,Ma_KH!$A:$Q,Ma_KH!P$1,0))</f>
        <v>CÔNG TY TNHH BÁN LẺ FUJIMART VIỆT NAM</v>
      </c>
      <c r="AF3234" s="3" t="str">
        <f>VLOOKUP(A3234,Ma_KH!A:Q,Ma_KH!J$1,0)</f>
        <v>Vũ Anh Tuấn</v>
      </c>
    </row>
    <row r="3235" spans="1:32">
      <c r="A3235" s="242" t="s">
        <v>184</v>
      </c>
      <c r="B3235" s="242" t="s">
        <v>5155</v>
      </c>
      <c r="C3235" s="88">
        <v>45905</v>
      </c>
      <c r="D3235" s="89" t="s">
        <v>20082</v>
      </c>
      <c r="E3235" s="318">
        <v>45905</v>
      </c>
      <c r="F3235" s="242" t="s">
        <v>21042</v>
      </c>
      <c r="G3235" s="242" t="s">
        <v>5339</v>
      </c>
      <c r="H3235" s="241">
        <v>1577380</v>
      </c>
      <c r="I3235" s="241">
        <v>0</v>
      </c>
      <c r="J3235" s="241">
        <v>126190</v>
      </c>
      <c r="K3235" s="241">
        <v>1703570</v>
      </c>
      <c r="L3235" s="8" t="s">
        <v>24</v>
      </c>
      <c r="M3235" s="21">
        <v>45957</v>
      </c>
      <c r="O3235" s="278">
        <f>IF(Table1[[#This Row],[Phân loại]]="Tồn đầu kỳ",Table1[[#This Row],[Tổng giá trị]],0)</f>
        <v>0</v>
      </c>
      <c r="P3235" s="8">
        <f>IF(Table1[[#This Row],[Số còn phải thu ĐK]]&lt;&gt;0,0,IF(Table1[[#This Row],[Phân loại]]="Bán hàng",Table1[[#This Row],[Tổng giá trị]],-Table1[[#This Row],[Tổng giá trị]]))</f>
        <v>1703570</v>
      </c>
      <c r="Q3235" s="278">
        <f t="shared" si="727"/>
        <v>1703570</v>
      </c>
      <c r="R3235" s="8">
        <f>Table1[[#This Row],[Số còn phải thu ĐK]]+Table1[[#This Row],[Giá Trị HD sau CK]]-Table1[[#This Row],[Số tiền đã thu]]</f>
        <v>0</v>
      </c>
      <c r="S3235" s="7">
        <f>IF(Table1[[#This Row],[Ngày hóa đơn]]&lt;&gt;"",Table1[[#This Row],[Ngày hóa đơn]],Table1[[#This Row],[Ngày hạch toán]])</f>
        <v>45905</v>
      </c>
      <c r="T3235" s="8">
        <v>30</v>
      </c>
      <c r="U3235" s="7">
        <f>IF(Table1[[#This Row],[Ngày tính CN]]="","",S3235+T3235)</f>
        <v>45935</v>
      </c>
      <c r="V3235" s="71">
        <f ca="1">IF(Table1[[#This Row],[Hạn thanh toán]]="","",IF((U3235-NOW())&lt;0,0,(U3235-NOW())))</f>
        <v>0</v>
      </c>
      <c r="W3235" s="278"/>
      <c r="X3235" s="278" t="str">
        <f t="shared" ca="1" si="728"/>
        <v/>
      </c>
      <c r="Y3235" s="3" t="str">
        <f t="shared" si="729"/>
        <v>Đã thanh toán</v>
      </c>
      <c r="Z3235" s="250">
        <f>Table1[[#This Row],[Hạn thanh toán]]</f>
        <v>45935</v>
      </c>
      <c r="AA3235" s="250">
        <f>Table1[[#This Row],[Ngày Thanh toán]]</f>
        <v>45957</v>
      </c>
      <c r="AD3235" s="3" t="str">
        <f>IF(Table1[[#This Row],[Mã khách hàng]]="","",VLOOKUP($A3235,Ma_KH!$A:$Q,Ma_KH!O$1,0))</f>
        <v>BRG - FUJIMART</v>
      </c>
      <c r="AE3235" s="3" t="str">
        <f>IF(Table1[[#This Row],[Mã khách hàng]]="","",VLOOKUP($A3235,Ma_KH!$A:$Q,Ma_KH!P$1,0))</f>
        <v>CÔNG TY TNHH BÁN LẺ FUJIMART VIỆT NAM</v>
      </c>
      <c r="AF3235" s="3" t="str">
        <f>VLOOKUP(A3235,Ma_KH!A:Q,Ma_KH!J$1,0)</f>
        <v>Vũ Anh Tuấn</v>
      </c>
    </row>
    <row r="3236" spans="1:32">
      <c r="A3236" s="242" t="s">
        <v>184</v>
      </c>
      <c r="B3236" s="242" t="s">
        <v>5155</v>
      </c>
      <c r="C3236" s="90">
        <v>45905</v>
      </c>
      <c r="D3236" s="91" t="s">
        <v>20083</v>
      </c>
      <c r="E3236" s="318">
        <v>45905</v>
      </c>
      <c r="F3236" s="242" t="s">
        <v>21043</v>
      </c>
      <c r="G3236" s="242" t="s">
        <v>5188</v>
      </c>
      <c r="H3236" s="241">
        <v>2087061</v>
      </c>
      <c r="I3236" s="241">
        <v>0</v>
      </c>
      <c r="J3236" s="241">
        <v>166965</v>
      </c>
      <c r="K3236" s="241">
        <v>2254026</v>
      </c>
      <c r="L3236" s="8" t="s">
        <v>24</v>
      </c>
      <c r="M3236" s="21">
        <v>45957</v>
      </c>
      <c r="O3236" s="278">
        <f>IF(Table1[[#This Row],[Phân loại]]="Tồn đầu kỳ",Table1[[#This Row],[Tổng giá trị]],0)</f>
        <v>0</v>
      </c>
      <c r="P3236" s="8">
        <f>IF(Table1[[#This Row],[Số còn phải thu ĐK]]&lt;&gt;0,0,IF(Table1[[#This Row],[Phân loại]]="Bán hàng",Table1[[#This Row],[Tổng giá trị]],-Table1[[#This Row],[Tổng giá trị]]))</f>
        <v>2254026</v>
      </c>
      <c r="Q3236" s="278">
        <f t="shared" si="727"/>
        <v>2254026</v>
      </c>
      <c r="R3236" s="8">
        <f>Table1[[#This Row],[Số còn phải thu ĐK]]+Table1[[#This Row],[Giá Trị HD sau CK]]-Table1[[#This Row],[Số tiền đã thu]]</f>
        <v>0</v>
      </c>
      <c r="S3236" s="7">
        <f>IF(Table1[[#This Row],[Ngày hóa đơn]]&lt;&gt;"",Table1[[#This Row],[Ngày hóa đơn]],Table1[[#This Row],[Ngày hạch toán]])</f>
        <v>45905</v>
      </c>
      <c r="T3236" s="8">
        <v>30</v>
      </c>
      <c r="U3236" s="7">
        <f>IF(Table1[[#This Row],[Ngày tính CN]]="","",S3236+T3236)</f>
        <v>45935</v>
      </c>
      <c r="V3236" s="71">
        <f ca="1">IF(Table1[[#This Row],[Hạn thanh toán]]="","",IF((U3236-NOW())&lt;0,0,(U3236-NOW())))</f>
        <v>0</v>
      </c>
      <c r="W3236" s="278"/>
      <c r="X3236" s="278" t="str">
        <f t="shared" ca="1" si="728"/>
        <v/>
      </c>
      <c r="Y3236" s="3" t="str">
        <f t="shared" si="729"/>
        <v>Đã thanh toán</v>
      </c>
      <c r="Z3236" s="250">
        <f>Table1[[#This Row],[Hạn thanh toán]]</f>
        <v>45935</v>
      </c>
      <c r="AA3236" s="250">
        <f>Table1[[#This Row],[Ngày Thanh toán]]</f>
        <v>45957</v>
      </c>
      <c r="AD3236" s="3" t="str">
        <f>IF(Table1[[#This Row],[Mã khách hàng]]="","",VLOOKUP($A3236,Ma_KH!$A:$Q,Ma_KH!O$1,0))</f>
        <v>BRG - FUJIMART</v>
      </c>
      <c r="AE3236" s="3" t="str">
        <f>IF(Table1[[#This Row],[Mã khách hàng]]="","",VLOOKUP($A3236,Ma_KH!$A:$Q,Ma_KH!P$1,0))</f>
        <v>CÔNG TY TNHH BÁN LẺ FUJIMART VIỆT NAM</v>
      </c>
      <c r="AF3236" s="3" t="str">
        <f>VLOOKUP(A3236,Ma_KH!A:Q,Ma_KH!J$1,0)</f>
        <v>Vũ Anh Tuấn</v>
      </c>
    </row>
    <row r="3237" spans="1:32">
      <c r="A3237" s="242" t="s">
        <v>184</v>
      </c>
      <c r="B3237" s="242" t="s">
        <v>5155</v>
      </c>
      <c r="C3237" s="90">
        <v>45905</v>
      </c>
      <c r="D3237" s="91" t="s">
        <v>20084</v>
      </c>
      <c r="E3237" s="318">
        <v>45905</v>
      </c>
      <c r="F3237" s="242" t="s">
        <v>21044</v>
      </c>
      <c r="G3237" s="242" t="s">
        <v>5354</v>
      </c>
      <c r="H3237" s="241">
        <v>718281</v>
      </c>
      <c r="I3237" s="241">
        <v>0</v>
      </c>
      <c r="J3237" s="241">
        <v>57462</v>
      </c>
      <c r="K3237" s="241">
        <v>775743</v>
      </c>
      <c r="L3237" s="8" t="s">
        <v>24</v>
      </c>
      <c r="M3237" s="21">
        <v>45957</v>
      </c>
      <c r="O3237" s="278">
        <f>IF(Table1[[#This Row],[Phân loại]]="Tồn đầu kỳ",Table1[[#This Row],[Tổng giá trị]],0)</f>
        <v>0</v>
      </c>
      <c r="P3237" s="8">
        <f>IF(Table1[[#This Row],[Số còn phải thu ĐK]]&lt;&gt;0,0,IF(Table1[[#This Row],[Phân loại]]="Bán hàng",Table1[[#This Row],[Tổng giá trị]],-Table1[[#This Row],[Tổng giá trị]]))</f>
        <v>775743</v>
      </c>
      <c r="Q3237" s="278">
        <f>IF(M3237&lt;&gt;"",IF(O3237&lt;&gt;0,O3237,P3237),0)</f>
        <v>775743</v>
      </c>
      <c r="R3237" s="8">
        <f>Table1[[#This Row],[Số còn phải thu ĐK]]+Table1[[#This Row],[Giá Trị HD sau CK]]-Table1[[#This Row],[Số tiền đã thu]]</f>
        <v>0</v>
      </c>
      <c r="S3237" s="7">
        <f>IF(Table1[[#This Row],[Ngày hóa đơn]]&lt;&gt;"",Table1[[#This Row],[Ngày hóa đơn]],Table1[[#This Row],[Ngày hạch toán]])</f>
        <v>45905</v>
      </c>
      <c r="T3237" s="8">
        <v>30</v>
      </c>
      <c r="U3237" s="7">
        <f>IF(Table1[[#This Row],[Ngày tính CN]]="","",S3237+T3237)</f>
        <v>45935</v>
      </c>
      <c r="V3237" s="71">
        <f ca="1">IF(Table1[[#This Row],[Hạn thanh toán]]="","",IF((U3237-NOW())&lt;0,0,(U3237-NOW())))</f>
        <v>0</v>
      </c>
      <c r="W3237" s="278"/>
      <c r="X3237" s="278" t="str">
        <f ca="1">IF(OR($U3237="",$R3237=0),"",IF((U$4-NOW())&lt;0,-($U3237-NOW()),0))</f>
        <v/>
      </c>
      <c r="Y3237" s="3" t="str">
        <f>IF(R3237=0,"Đã thanh toán",IF(X3237="","",IF(X3237&lt;=0,"Chưa đến hạn thanh toán",IF(X3237&lt;=30,"Nợ quá hạn 30 ngày",IF(X3237&lt;=60,"Nợ quá hạn từ 30 ngày đến 60 ngày",IF(X3237&lt;=90,"Nợ quá hạn từ 60 ngày đến 90 ngày",IF(X3237&lt;=120,"Nợ quá hạn từ 90 ngày đến 120 ngày","Nợ quá hạn hơn 120 ngày có khả năng mất thanh toán")))))))</f>
        <v>Đã thanh toán</v>
      </c>
      <c r="Z3237" s="250">
        <f>Table1[[#This Row],[Hạn thanh toán]]</f>
        <v>45935</v>
      </c>
      <c r="AA3237" s="250">
        <f>Table1[[#This Row],[Ngày Thanh toán]]</f>
        <v>45957</v>
      </c>
      <c r="AD3237" s="3" t="str">
        <f>IF(Table1[[#This Row],[Mã khách hàng]]="","",VLOOKUP($A3237,Ma_KH!$A:$Q,Ma_KH!O$1,0))</f>
        <v>BRG - FUJIMART</v>
      </c>
      <c r="AE3237" s="3" t="str">
        <f>IF(Table1[[#This Row],[Mã khách hàng]]="","",VLOOKUP($A3237,Ma_KH!$A:$Q,Ma_KH!P$1,0))</f>
        <v>CÔNG TY TNHH BÁN LẺ FUJIMART VIỆT NAM</v>
      </c>
      <c r="AF3237" s="3" t="str">
        <f>VLOOKUP(A3237,Ma_KH!A:Q,Ma_KH!J$1,0)</f>
        <v>Vũ Anh Tuấn</v>
      </c>
    </row>
    <row r="3238" spans="1:32">
      <c r="A3238" s="242" t="s">
        <v>184</v>
      </c>
      <c r="B3238" s="242" t="s">
        <v>5155</v>
      </c>
      <c r="C3238" s="88">
        <v>45906</v>
      </c>
      <c r="D3238" s="89" t="s">
        <v>20085</v>
      </c>
      <c r="E3238" s="318">
        <v>45906</v>
      </c>
      <c r="F3238" s="242" t="s">
        <v>21045</v>
      </c>
      <c r="G3238" s="242" t="s">
        <v>5323</v>
      </c>
      <c r="H3238" s="241">
        <v>1095688</v>
      </c>
      <c r="I3238" s="241">
        <v>0</v>
      </c>
      <c r="J3238" s="241">
        <v>87655</v>
      </c>
      <c r="K3238" s="241">
        <v>1183343</v>
      </c>
      <c r="L3238" s="8" t="s">
        <v>24</v>
      </c>
      <c r="M3238" s="21">
        <v>45957</v>
      </c>
      <c r="O3238" s="278">
        <f>IF(Table1[[#This Row],[Phân loại]]="Tồn đầu kỳ",Table1[[#This Row],[Tổng giá trị]],0)</f>
        <v>0</v>
      </c>
      <c r="P3238" s="8">
        <f>IF(Table1[[#This Row],[Số còn phải thu ĐK]]&lt;&gt;0,0,IF(Table1[[#This Row],[Phân loại]]="Bán hàng",Table1[[#This Row],[Tổng giá trị]],-Table1[[#This Row],[Tổng giá trị]]))</f>
        <v>1183343</v>
      </c>
      <c r="Q3238" s="278">
        <f t="shared" ref="Q3238:Q3239" si="730">IF(M3238&lt;&gt;"",IF(O3238&lt;&gt;0,O3238,P3238),0)</f>
        <v>1183343</v>
      </c>
      <c r="R3238" s="8">
        <f>Table1[[#This Row],[Số còn phải thu ĐK]]+Table1[[#This Row],[Giá Trị HD sau CK]]-Table1[[#This Row],[Số tiền đã thu]]</f>
        <v>0</v>
      </c>
      <c r="S3238" s="7">
        <f>IF(Table1[[#This Row],[Ngày hóa đơn]]&lt;&gt;"",Table1[[#This Row],[Ngày hóa đơn]],Table1[[#This Row],[Ngày hạch toán]])</f>
        <v>45906</v>
      </c>
      <c r="T3238" s="8">
        <v>30</v>
      </c>
      <c r="U3238" s="7">
        <f>IF(Table1[[#This Row],[Ngày tính CN]]="","",S3238+T3238)</f>
        <v>45936</v>
      </c>
      <c r="V3238" s="71">
        <f ca="1">IF(Table1[[#This Row],[Hạn thanh toán]]="","",IF((U3238-NOW())&lt;0,0,(U3238-NOW())))</f>
        <v>0</v>
      </c>
      <c r="W3238" s="278"/>
      <c r="X3238" s="278" t="str">
        <f t="shared" ref="X3238:X3239" ca="1" si="731">IF(OR($U3238="",$R3238=0),"",IF((U$4-NOW())&lt;0,-($U3238-NOW()),0))</f>
        <v/>
      </c>
      <c r="Y3238" s="3" t="str">
        <f t="shared" ref="Y3238:Y3239" si="732">IF(R3238=0,"Đã thanh toán",IF(X3238="","",IF(X3238&lt;=0,"Chưa đến hạn thanh toán",IF(X3238&lt;=30,"Nợ quá hạn 30 ngày",IF(X3238&lt;=60,"Nợ quá hạn từ 30 ngày đến 60 ngày",IF(X3238&lt;=90,"Nợ quá hạn từ 60 ngày đến 90 ngày",IF(X3238&lt;=120,"Nợ quá hạn từ 90 ngày đến 120 ngày","Nợ quá hạn hơn 120 ngày có khả năng mất thanh toán")))))))</f>
        <v>Đã thanh toán</v>
      </c>
      <c r="Z3238" s="250">
        <f>Table1[[#This Row],[Hạn thanh toán]]</f>
        <v>45936</v>
      </c>
      <c r="AA3238" s="250">
        <f>Table1[[#This Row],[Ngày Thanh toán]]</f>
        <v>45957</v>
      </c>
      <c r="AD3238" s="3" t="str">
        <f>IF(Table1[[#This Row],[Mã khách hàng]]="","",VLOOKUP($A3238,Ma_KH!$A:$Q,Ma_KH!O$1,0))</f>
        <v>BRG - FUJIMART</v>
      </c>
      <c r="AE3238" s="3" t="str">
        <f>IF(Table1[[#This Row],[Mã khách hàng]]="","",VLOOKUP($A3238,Ma_KH!$A:$Q,Ma_KH!P$1,0))</f>
        <v>CÔNG TY TNHH BÁN LẺ FUJIMART VIỆT NAM</v>
      </c>
      <c r="AF3238" s="3" t="str">
        <f>VLOOKUP(A3238,Ma_KH!A:Q,Ma_KH!J$1,0)</f>
        <v>Vũ Anh Tuấn</v>
      </c>
    </row>
    <row r="3239" spans="1:32">
      <c r="A3239" s="242" t="s">
        <v>184</v>
      </c>
      <c r="B3239" s="242" t="s">
        <v>5155</v>
      </c>
      <c r="C3239" s="90">
        <v>45906</v>
      </c>
      <c r="D3239" s="91" t="s">
        <v>20086</v>
      </c>
      <c r="E3239" s="318">
        <v>45906</v>
      </c>
      <c r="F3239" s="242" t="s">
        <v>21046</v>
      </c>
      <c r="G3239" s="242" t="s">
        <v>5326</v>
      </c>
      <c r="H3239" s="241">
        <v>1533157</v>
      </c>
      <c r="I3239" s="241">
        <v>0</v>
      </c>
      <c r="J3239" s="241">
        <v>122653</v>
      </c>
      <c r="K3239" s="241">
        <v>1655810</v>
      </c>
      <c r="L3239" s="8" t="s">
        <v>24</v>
      </c>
      <c r="M3239" s="21">
        <v>45957</v>
      </c>
      <c r="O3239" s="278">
        <f>IF(Table1[[#This Row],[Phân loại]]="Tồn đầu kỳ",Table1[[#This Row],[Tổng giá trị]],0)</f>
        <v>0</v>
      </c>
      <c r="P3239" s="8">
        <f>IF(Table1[[#This Row],[Số còn phải thu ĐK]]&lt;&gt;0,0,IF(Table1[[#This Row],[Phân loại]]="Bán hàng",Table1[[#This Row],[Tổng giá trị]],-Table1[[#This Row],[Tổng giá trị]]))</f>
        <v>1655810</v>
      </c>
      <c r="Q3239" s="278">
        <f t="shared" si="730"/>
        <v>1655810</v>
      </c>
      <c r="R3239" s="8">
        <f>Table1[[#This Row],[Số còn phải thu ĐK]]+Table1[[#This Row],[Giá Trị HD sau CK]]-Table1[[#This Row],[Số tiền đã thu]]</f>
        <v>0</v>
      </c>
      <c r="S3239" s="7">
        <f>IF(Table1[[#This Row],[Ngày hóa đơn]]&lt;&gt;"",Table1[[#This Row],[Ngày hóa đơn]],Table1[[#This Row],[Ngày hạch toán]])</f>
        <v>45906</v>
      </c>
      <c r="T3239" s="8">
        <v>30</v>
      </c>
      <c r="U3239" s="7">
        <f>IF(Table1[[#This Row],[Ngày tính CN]]="","",S3239+T3239)</f>
        <v>45936</v>
      </c>
      <c r="V3239" s="71">
        <f ca="1">IF(Table1[[#This Row],[Hạn thanh toán]]="","",IF((U3239-NOW())&lt;0,0,(U3239-NOW())))</f>
        <v>0</v>
      </c>
      <c r="W3239" s="278"/>
      <c r="X3239" s="278" t="str">
        <f t="shared" ca="1" si="731"/>
        <v/>
      </c>
      <c r="Y3239" s="3" t="str">
        <f t="shared" si="732"/>
        <v>Đã thanh toán</v>
      </c>
      <c r="Z3239" s="250">
        <f>Table1[[#This Row],[Hạn thanh toán]]</f>
        <v>45936</v>
      </c>
      <c r="AA3239" s="250">
        <f>Table1[[#This Row],[Ngày Thanh toán]]</f>
        <v>45957</v>
      </c>
      <c r="AD3239" s="3" t="str">
        <f>IF(Table1[[#This Row],[Mã khách hàng]]="","",VLOOKUP($A3239,Ma_KH!$A:$Q,Ma_KH!O$1,0))</f>
        <v>BRG - FUJIMART</v>
      </c>
      <c r="AE3239" s="3" t="str">
        <f>IF(Table1[[#This Row],[Mã khách hàng]]="","",VLOOKUP($A3239,Ma_KH!$A:$Q,Ma_KH!P$1,0))</f>
        <v>CÔNG TY TNHH BÁN LẺ FUJIMART VIỆT NAM</v>
      </c>
      <c r="AF3239" s="3" t="str">
        <f>VLOOKUP(A3239,Ma_KH!A:Q,Ma_KH!J$1,0)</f>
        <v>Vũ Anh Tuấn</v>
      </c>
    </row>
    <row r="3240" spans="1:32">
      <c r="A3240" s="242" t="s">
        <v>184</v>
      </c>
      <c r="B3240" s="242" t="s">
        <v>5155</v>
      </c>
      <c r="C3240" s="90">
        <v>45906</v>
      </c>
      <c r="D3240" s="91" t="s">
        <v>20087</v>
      </c>
      <c r="E3240" s="318">
        <v>45906</v>
      </c>
      <c r="F3240" s="242" t="s">
        <v>21047</v>
      </c>
      <c r="G3240" s="242" t="s">
        <v>5321</v>
      </c>
      <c r="H3240" s="241">
        <v>598780</v>
      </c>
      <c r="I3240" s="241">
        <v>0</v>
      </c>
      <c r="J3240" s="241">
        <v>47902</v>
      </c>
      <c r="K3240" s="241">
        <v>646682</v>
      </c>
      <c r="L3240" s="8" t="s">
        <v>24</v>
      </c>
      <c r="M3240" s="21">
        <v>45957</v>
      </c>
      <c r="O3240" s="278">
        <f>IF(Table1[[#This Row],[Phân loại]]="Tồn đầu kỳ",Table1[[#This Row],[Tổng giá trị]],0)</f>
        <v>0</v>
      </c>
      <c r="P3240" s="8">
        <f>IF(Table1[[#This Row],[Số còn phải thu ĐK]]&lt;&gt;0,0,IF(Table1[[#This Row],[Phân loại]]="Bán hàng",Table1[[#This Row],[Tổng giá trị]],-Table1[[#This Row],[Tổng giá trị]]))</f>
        <v>646682</v>
      </c>
      <c r="Q3240" s="278">
        <f>IF(M3240&lt;&gt;"",IF(O3240&lt;&gt;0,O3240,P3240),0)</f>
        <v>646682</v>
      </c>
      <c r="R3240" s="8">
        <f>Table1[[#This Row],[Số còn phải thu ĐK]]+Table1[[#This Row],[Giá Trị HD sau CK]]-Table1[[#This Row],[Số tiền đã thu]]</f>
        <v>0</v>
      </c>
      <c r="S3240" s="7">
        <f>IF(Table1[[#This Row],[Ngày hóa đơn]]&lt;&gt;"",Table1[[#This Row],[Ngày hóa đơn]],Table1[[#This Row],[Ngày hạch toán]])</f>
        <v>45906</v>
      </c>
      <c r="T3240" s="8">
        <v>30</v>
      </c>
      <c r="U3240" s="7">
        <f>IF(Table1[[#This Row],[Ngày tính CN]]="","",S3240+T3240)</f>
        <v>45936</v>
      </c>
      <c r="V3240" s="71">
        <f ca="1">IF(Table1[[#This Row],[Hạn thanh toán]]="","",IF((U3240-NOW())&lt;0,0,(U3240-NOW())))</f>
        <v>0</v>
      </c>
      <c r="W3240" s="278"/>
      <c r="X3240" s="278" t="str">
        <f ca="1">IF(OR($U3240="",$R3240=0),"",IF((U$4-NOW())&lt;0,-($U3240-NOW()),0))</f>
        <v/>
      </c>
      <c r="Y3240" s="3" t="str">
        <f>IF(R3240=0,"Đã thanh toán",IF(X3240="","",IF(X3240&lt;=0,"Chưa đến hạn thanh toán",IF(X3240&lt;=30,"Nợ quá hạn 30 ngày",IF(X3240&lt;=60,"Nợ quá hạn từ 30 ngày đến 60 ngày",IF(X3240&lt;=90,"Nợ quá hạn từ 60 ngày đến 90 ngày",IF(X3240&lt;=120,"Nợ quá hạn từ 90 ngày đến 120 ngày","Nợ quá hạn hơn 120 ngày có khả năng mất thanh toán")))))))</f>
        <v>Đã thanh toán</v>
      </c>
      <c r="Z3240" s="250">
        <f>Table1[[#This Row],[Hạn thanh toán]]</f>
        <v>45936</v>
      </c>
      <c r="AA3240" s="250">
        <f>Table1[[#This Row],[Ngày Thanh toán]]</f>
        <v>45957</v>
      </c>
      <c r="AD3240" s="3" t="str">
        <f>IF(Table1[[#This Row],[Mã khách hàng]]="","",VLOOKUP($A3240,Ma_KH!$A:$Q,Ma_KH!O$1,0))</f>
        <v>BRG - FUJIMART</v>
      </c>
      <c r="AE3240" s="3" t="str">
        <f>IF(Table1[[#This Row],[Mã khách hàng]]="","",VLOOKUP($A3240,Ma_KH!$A:$Q,Ma_KH!P$1,0))</f>
        <v>CÔNG TY TNHH BÁN LẺ FUJIMART VIỆT NAM</v>
      </c>
      <c r="AF3240" s="3" t="str">
        <f>VLOOKUP(A3240,Ma_KH!A:Q,Ma_KH!J$1,0)</f>
        <v>Vũ Anh Tuấn</v>
      </c>
    </row>
    <row r="3241" spans="1:32">
      <c r="A3241" s="242" t="s">
        <v>184</v>
      </c>
      <c r="B3241" s="242" t="s">
        <v>5155</v>
      </c>
      <c r="C3241" s="90">
        <v>45908</v>
      </c>
      <c r="D3241" s="91" t="s">
        <v>20088</v>
      </c>
      <c r="E3241" s="318">
        <v>45908</v>
      </c>
      <c r="F3241" s="242" t="s">
        <v>21048</v>
      </c>
      <c r="G3241" s="242" t="s">
        <v>5186</v>
      </c>
      <c r="H3241" s="241">
        <v>2005655</v>
      </c>
      <c r="I3241" s="241">
        <v>0</v>
      </c>
      <c r="J3241" s="241">
        <v>160452</v>
      </c>
      <c r="K3241" s="241">
        <v>2166107</v>
      </c>
      <c r="L3241" s="8" t="s">
        <v>24</v>
      </c>
      <c r="M3241" s="21">
        <v>45957</v>
      </c>
      <c r="O3241" s="278">
        <f>IF(Table1[[#This Row],[Phân loại]]="Tồn đầu kỳ",Table1[[#This Row],[Tổng giá trị]],0)</f>
        <v>0</v>
      </c>
      <c r="P3241" s="8">
        <f>IF(Table1[[#This Row],[Số còn phải thu ĐK]]&lt;&gt;0,0,IF(Table1[[#This Row],[Phân loại]]="Bán hàng",Table1[[#This Row],[Tổng giá trị]],-Table1[[#This Row],[Tổng giá trị]]))</f>
        <v>2166107</v>
      </c>
      <c r="Q3241" s="278">
        <f>IF(M3241&lt;&gt;"",IF(O3241&lt;&gt;0,O3241,P3241),0)</f>
        <v>2166107</v>
      </c>
      <c r="R3241" s="8">
        <f>Table1[[#This Row],[Số còn phải thu ĐK]]+Table1[[#This Row],[Giá Trị HD sau CK]]-Table1[[#This Row],[Số tiền đã thu]]</f>
        <v>0</v>
      </c>
      <c r="S3241" s="7">
        <f>IF(Table1[[#This Row],[Ngày hóa đơn]]&lt;&gt;"",Table1[[#This Row],[Ngày hóa đơn]],Table1[[#This Row],[Ngày hạch toán]])</f>
        <v>45908</v>
      </c>
      <c r="T3241" s="8">
        <v>30</v>
      </c>
      <c r="U3241" s="7">
        <f>IF(Table1[[#This Row],[Ngày tính CN]]="","",S3241+T3241)</f>
        <v>45938</v>
      </c>
      <c r="V3241" s="71">
        <f ca="1">IF(Table1[[#This Row],[Hạn thanh toán]]="","",IF((U3241-NOW())&lt;0,0,(U3241-NOW())))</f>
        <v>0</v>
      </c>
      <c r="W3241" s="278"/>
      <c r="X3241" s="278" t="str">
        <f ca="1">IF(OR($U3241="",$R3241=0),"",IF((U$4-NOW())&lt;0,-($U3241-NOW()),0))</f>
        <v/>
      </c>
      <c r="Y3241" s="3" t="str">
        <f>IF(R3241=0,"Đã thanh toán",IF(X3241="","",IF(X3241&lt;=0,"Chưa đến hạn thanh toán",IF(X3241&lt;=30,"Nợ quá hạn 30 ngày",IF(X3241&lt;=60,"Nợ quá hạn từ 30 ngày đến 60 ngày",IF(X3241&lt;=90,"Nợ quá hạn từ 60 ngày đến 90 ngày",IF(X3241&lt;=120,"Nợ quá hạn từ 90 ngày đến 120 ngày","Nợ quá hạn hơn 120 ngày có khả năng mất thanh toán")))))))</f>
        <v>Đã thanh toán</v>
      </c>
      <c r="Z3241" s="250">
        <f>Table1[[#This Row],[Hạn thanh toán]]</f>
        <v>45938</v>
      </c>
      <c r="AA3241" s="250">
        <f>Table1[[#This Row],[Ngày Thanh toán]]</f>
        <v>45957</v>
      </c>
      <c r="AD3241" s="3" t="str">
        <f>IF(Table1[[#This Row],[Mã khách hàng]]="","",VLOOKUP($A3241,Ma_KH!$A:$Q,Ma_KH!O$1,0))</f>
        <v>BRG - FUJIMART</v>
      </c>
      <c r="AE3241" s="3" t="str">
        <f>IF(Table1[[#This Row],[Mã khách hàng]]="","",VLOOKUP($A3241,Ma_KH!$A:$Q,Ma_KH!P$1,0))</f>
        <v>CÔNG TY TNHH BÁN LẺ FUJIMART VIỆT NAM</v>
      </c>
      <c r="AF3241" s="3" t="str">
        <f>VLOOKUP(A3241,Ma_KH!A:Q,Ma_KH!J$1,0)</f>
        <v>Vũ Anh Tuấn</v>
      </c>
    </row>
    <row r="3242" spans="1:32">
      <c r="A3242" s="242" t="s">
        <v>184</v>
      </c>
      <c r="B3242" s="242" t="s">
        <v>5155</v>
      </c>
      <c r="C3242" s="88">
        <v>45908</v>
      </c>
      <c r="D3242" s="89" t="s">
        <v>20089</v>
      </c>
      <c r="E3242" s="318">
        <v>45908</v>
      </c>
      <c r="F3242" s="242" t="s">
        <v>21049</v>
      </c>
      <c r="G3242" s="242" t="s">
        <v>5184</v>
      </c>
      <c r="H3242" s="241">
        <v>2374400</v>
      </c>
      <c r="I3242" s="241">
        <v>0</v>
      </c>
      <c r="J3242" s="241">
        <v>189952</v>
      </c>
      <c r="K3242" s="241">
        <v>2564352</v>
      </c>
      <c r="L3242" s="8" t="s">
        <v>24</v>
      </c>
      <c r="M3242" s="21">
        <v>45957</v>
      </c>
      <c r="O3242" s="278">
        <f>IF(Table1[[#This Row],[Phân loại]]="Tồn đầu kỳ",Table1[[#This Row],[Tổng giá trị]],0)</f>
        <v>0</v>
      </c>
      <c r="P3242" s="8">
        <f>IF(Table1[[#This Row],[Số còn phải thu ĐK]]&lt;&gt;0,0,IF(Table1[[#This Row],[Phân loại]]="Bán hàng",Table1[[#This Row],[Tổng giá trị]],-Table1[[#This Row],[Tổng giá trị]]))</f>
        <v>2564352</v>
      </c>
      <c r="Q3242" s="278">
        <f t="shared" ref="Q3242:Q3249" si="733">IF(M3242&lt;&gt;"",IF(O3242&lt;&gt;0,O3242,P3242),0)</f>
        <v>2564352</v>
      </c>
      <c r="R3242" s="8">
        <f>Table1[[#This Row],[Số còn phải thu ĐK]]+Table1[[#This Row],[Giá Trị HD sau CK]]-Table1[[#This Row],[Số tiền đã thu]]</f>
        <v>0</v>
      </c>
      <c r="S3242" s="7">
        <f>IF(Table1[[#This Row],[Ngày hóa đơn]]&lt;&gt;"",Table1[[#This Row],[Ngày hóa đơn]],Table1[[#This Row],[Ngày hạch toán]])</f>
        <v>45908</v>
      </c>
      <c r="T3242" s="8">
        <v>30</v>
      </c>
      <c r="U3242" s="7">
        <f>IF(Table1[[#This Row],[Ngày tính CN]]="","",S3242+T3242)</f>
        <v>45938</v>
      </c>
      <c r="V3242" s="71">
        <f ca="1">IF(Table1[[#This Row],[Hạn thanh toán]]="","",IF((U3242-NOW())&lt;0,0,(U3242-NOW())))</f>
        <v>0</v>
      </c>
      <c r="W3242" s="278"/>
      <c r="X3242" s="278" t="str">
        <f t="shared" ref="X3242:X3249" ca="1" si="734">IF(OR($U3242="",$R3242=0),"",IF((U$4-NOW())&lt;0,-($U3242-NOW()),0))</f>
        <v/>
      </c>
      <c r="Y3242" s="3" t="str">
        <f t="shared" ref="Y3242:Y3249" si="735">IF(R3242=0,"Đã thanh toán",IF(X3242="","",IF(X3242&lt;=0,"Chưa đến hạn thanh toán",IF(X3242&lt;=30,"Nợ quá hạn 30 ngày",IF(X3242&lt;=60,"Nợ quá hạn từ 30 ngày đến 60 ngày",IF(X3242&lt;=90,"Nợ quá hạn từ 60 ngày đến 90 ngày",IF(X3242&lt;=120,"Nợ quá hạn từ 90 ngày đến 120 ngày","Nợ quá hạn hơn 120 ngày có khả năng mất thanh toán")))))))</f>
        <v>Đã thanh toán</v>
      </c>
      <c r="Z3242" s="250">
        <f>Table1[[#This Row],[Hạn thanh toán]]</f>
        <v>45938</v>
      </c>
      <c r="AA3242" s="250">
        <f>Table1[[#This Row],[Ngày Thanh toán]]</f>
        <v>45957</v>
      </c>
      <c r="AD3242" s="3" t="str">
        <f>IF(Table1[[#This Row],[Mã khách hàng]]="","",VLOOKUP($A3242,Ma_KH!$A:$Q,Ma_KH!O$1,0))</f>
        <v>BRG - FUJIMART</v>
      </c>
      <c r="AE3242" s="3" t="str">
        <f>IF(Table1[[#This Row],[Mã khách hàng]]="","",VLOOKUP($A3242,Ma_KH!$A:$Q,Ma_KH!P$1,0))</f>
        <v>CÔNG TY TNHH BÁN LẺ FUJIMART VIỆT NAM</v>
      </c>
      <c r="AF3242" s="3" t="str">
        <f>VLOOKUP(A3242,Ma_KH!A:Q,Ma_KH!J$1,0)</f>
        <v>Vũ Anh Tuấn</v>
      </c>
    </row>
    <row r="3243" spans="1:32">
      <c r="A3243" s="242" t="s">
        <v>184</v>
      </c>
      <c r="B3243" s="242" t="s">
        <v>5155</v>
      </c>
      <c r="C3243" s="88">
        <v>45908</v>
      </c>
      <c r="D3243" s="89" t="s">
        <v>20090</v>
      </c>
      <c r="E3243" s="318">
        <v>45908</v>
      </c>
      <c r="F3243" s="242" t="s">
        <v>21050</v>
      </c>
      <c r="G3243" s="242" t="s">
        <v>5165</v>
      </c>
      <c r="H3243" s="241">
        <v>569730</v>
      </c>
      <c r="I3243" s="241">
        <v>0</v>
      </c>
      <c r="J3243" s="241">
        <v>45578</v>
      </c>
      <c r="K3243" s="241">
        <v>615308</v>
      </c>
      <c r="L3243" s="8" t="s">
        <v>24</v>
      </c>
      <c r="M3243" s="21">
        <v>45957</v>
      </c>
      <c r="O3243" s="278">
        <f>IF(Table1[[#This Row],[Phân loại]]="Tồn đầu kỳ",Table1[[#This Row],[Tổng giá trị]],0)</f>
        <v>0</v>
      </c>
      <c r="P3243" s="8">
        <f>IF(Table1[[#This Row],[Số còn phải thu ĐK]]&lt;&gt;0,0,IF(Table1[[#This Row],[Phân loại]]="Bán hàng",Table1[[#This Row],[Tổng giá trị]],-Table1[[#This Row],[Tổng giá trị]]))</f>
        <v>615308</v>
      </c>
      <c r="Q3243" s="278">
        <f t="shared" si="733"/>
        <v>615308</v>
      </c>
      <c r="R3243" s="8">
        <f>Table1[[#This Row],[Số còn phải thu ĐK]]+Table1[[#This Row],[Giá Trị HD sau CK]]-Table1[[#This Row],[Số tiền đã thu]]</f>
        <v>0</v>
      </c>
      <c r="S3243" s="7">
        <f>IF(Table1[[#This Row],[Ngày hóa đơn]]&lt;&gt;"",Table1[[#This Row],[Ngày hóa đơn]],Table1[[#This Row],[Ngày hạch toán]])</f>
        <v>45908</v>
      </c>
      <c r="T3243" s="8">
        <v>30</v>
      </c>
      <c r="U3243" s="7">
        <f>IF(Table1[[#This Row],[Ngày tính CN]]="","",S3243+T3243)</f>
        <v>45938</v>
      </c>
      <c r="V3243" s="71">
        <f ca="1">IF(Table1[[#This Row],[Hạn thanh toán]]="","",IF((U3243-NOW())&lt;0,0,(U3243-NOW())))</f>
        <v>0</v>
      </c>
      <c r="W3243" s="278"/>
      <c r="X3243" s="278" t="str">
        <f t="shared" ca="1" si="734"/>
        <v/>
      </c>
      <c r="Y3243" s="3" t="str">
        <f t="shared" si="735"/>
        <v>Đã thanh toán</v>
      </c>
      <c r="Z3243" s="250">
        <f>Table1[[#This Row],[Hạn thanh toán]]</f>
        <v>45938</v>
      </c>
      <c r="AA3243" s="250">
        <f>Table1[[#This Row],[Ngày Thanh toán]]</f>
        <v>45957</v>
      </c>
      <c r="AD3243" s="3" t="str">
        <f>IF(Table1[[#This Row],[Mã khách hàng]]="","",VLOOKUP($A3243,Ma_KH!$A:$Q,Ma_KH!O$1,0))</f>
        <v>BRG - FUJIMART</v>
      </c>
      <c r="AE3243" s="3" t="str">
        <f>IF(Table1[[#This Row],[Mã khách hàng]]="","",VLOOKUP($A3243,Ma_KH!$A:$Q,Ma_KH!P$1,0))</f>
        <v>CÔNG TY TNHH BÁN LẺ FUJIMART VIỆT NAM</v>
      </c>
      <c r="AF3243" s="3" t="str">
        <f>VLOOKUP(A3243,Ma_KH!A:Q,Ma_KH!J$1,0)</f>
        <v>Vũ Anh Tuấn</v>
      </c>
    </row>
    <row r="3244" spans="1:32">
      <c r="A3244" s="242" t="s">
        <v>184</v>
      </c>
      <c r="B3244" s="242" t="s">
        <v>5155</v>
      </c>
      <c r="C3244" s="88">
        <v>45908</v>
      </c>
      <c r="D3244" s="89" t="s">
        <v>20091</v>
      </c>
      <c r="E3244" s="318">
        <v>45908</v>
      </c>
      <c r="F3244" s="242" t="s">
        <v>21051</v>
      </c>
      <c r="G3244" s="242" t="s">
        <v>5198</v>
      </c>
      <c r="H3244" s="241">
        <v>788690</v>
      </c>
      <c r="I3244" s="241">
        <v>0</v>
      </c>
      <c r="J3244" s="241">
        <v>63095</v>
      </c>
      <c r="K3244" s="241">
        <v>851785</v>
      </c>
      <c r="L3244" s="8" t="s">
        <v>24</v>
      </c>
      <c r="M3244" s="21">
        <v>45957</v>
      </c>
      <c r="O3244" s="278">
        <f>IF(Table1[[#This Row],[Phân loại]]="Tồn đầu kỳ",Table1[[#This Row],[Tổng giá trị]],0)</f>
        <v>0</v>
      </c>
      <c r="P3244" s="8">
        <f>IF(Table1[[#This Row],[Số còn phải thu ĐK]]&lt;&gt;0,0,IF(Table1[[#This Row],[Phân loại]]="Bán hàng",Table1[[#This Row],[Tổng giá trị]],-Table1[[#This Row],[Tổng giá trị]]))</f>
        <v>851785</v>
      </c>
      <c r="Q3244" s="278">
        <f t="shared" si="733"/>
        <v>851785</v>
      </c>
      <c r="R3244" s="8">
        <f>Table1[[#This Row],[Số còn phải thu ĐK]]+Table1[[#This Row],[Giá Trị HD sau CK]]-Table1[[#This Row],[Số tiền đã thu]]</f>
        <v>0</v>
      </c>
      <c r="S3244" s="7">
        <f>IF(Table1[[#This Row],[Ngày hóa đơn]]&lt;&gt;"",Table1[[#This Row],[Ngày hóa đơn]],Table1[[#This Row],[Ngày hạch toán]])</f>
        <v>45908</v>
      </c>
      <c r="T3244" s="8">
        <v>30</v>
      </c>
      <c r="U3244" s="7">
        <f>IF(Table1[[#This Row],[Ngày tính CN]]="","",S3244+T3244)</f>
        <v>45938</v>
      </c>
      <c r="V3244" s="71">
        <f ca="1">IF(Table1[[#This Row],[Hạn thanh toán]]="","",IF((U3244-NOW())&lt;0,0,(U3244-NOW())))</f>
        <v>0</v>
      </c>
      <c r="W3244" s="278"/>
      <c r="X3244" s="278" t="str">
        <f t="shared" ca="1" si="734"/>
        <v/>
      </c>
      <c r="Y3244" s="3" t="str">
        <f t="shared" si="735"/>
        <v>Đã thanh toán</v>
      </c>
      <c r="Z3244" s="250">
        <f>Table1[[#This Row],[Hạn thanh toán]]</f>
        <v>45938</v>
      </c>
      <c r="AA3244" s="250">
        <f>Table1[[#This Row],[Ngày Thanh toán]]</f>
        <v>45957</v>
      </c>
      <c r="AD3244" s="3" t="str">
        <f>IF(Table1[[#This Row],[Mã khách hàng]]="","",VLOOKUP($A3244,Ma_KH!$A:$Q,Ma_KH!O$1,0))</f>
        <v>BRG - FUJIMART</v>
      </c>
      <c r="AE3244" s="3" t="str">
        <f>IF(Table1[[#This Row],[Mã khách hàng]]="","",VLOOKUP($A3244,Ma_KH!$A:$Q,Ma_KH!P$1,0))</f>
        <v>CÔNG TY TNHH BÁN LẺ FUJIMART VIỆT NAM</v>
      </c>
      <c r="AF3244" s="3" t="str">
        <f>VLOOKUP(A3244,Ma_KH!A:Q,Ma_KH!J$1,0)</f>
        <v>Vũ Anh Tuấn</v>
      </c>
    </row>
    <row r="3245" spans="1:32">
      <c r="A3245" s="242" t="s">
        <v>184</v>
      </c>
      <c r="B3245" s="242" t="s">
        <v>5155</v>
      </c>
      <c r="C3245" s="88">
        <v>45908</v>
      </c>
      <c r="D3245" s="89" t="s">
        <v>20092</v>
      </c>
      <c r="E3245" s="318">
        <v>45908</v>
      </c>
      <c r="F3245" s="242" t="s">
        <v>21052</v>
      </c>
      <c r="G3245" s="242" t="s">
        <v>5200</v>
      </c>
      <c r="H3245" s="241">
        <v>1164345</v>
      </c>
      <c r="I3245" s="241">
        <v>0</v>
      </c>
      <c r="J3245" s="241">
        <v>93148</v>
      </c>
      <c r="K3245" s="241">
        <v>1257493</v>
      </c>
      <c r="L3245" s="8" t="s">
        <v>24</v>
      </c>
      <c r="M3245" s="21">
        <v>45957</v>
      </c>
      <c r="O3245" s="278">
        <f>IF(Table1[[#This Row],[Phân loại]]="Tồn đầu kỳ",Table1[[#This Row],[Tổng giá trị]],0)</f>
        <v>0</v>
      </c>
      <c r="P3245" s="8">
        <f>IF(Table1[[#This Row],[Số còn phải thu ĐK]]&lt;&gt;0,0,IF(Table1[[#This Row],[Phân loại]]="Bán hàng",Table1[[#This Row],[Tổng giá trị]],-Table1[[#This Row],[Tổng giá trị]]))</f>
        <v>1257493</v>
      </c>
      <c r="Q3245" s="278">
        <f t="shared" si="733"/>
        <v>1257493</v>
      </c>
      <c r="R3245" s="8">
        <f>Table1[[#This Row],[Số còn phải thu ĐK]]+Table1[[#This Row],[Giá Trị HD sau CK]]-Table1[[#This Row],[Số tiền đã thu]]</f>
        <v>0</v>
      </c>
      <c r="S3245" s="7">
        <f>IF(Table1[[#This Row],[Ngày hóa đơn]]&lt;&gt;"",Table1[[#This Row],[Ngày hóa đơn]],Table1[[#This Row],[Ngày hạch toán]])</f>
        <v>45908</v>
      </c>
      <c r="T3245" s="8">
        <v>30</v>
      </c>
      <c r="U3245" s="7">
        <f>IF(Table1[[#This Row],[Ngày tính CN]]="","",S3245+T3245)</f>
        <v>45938</v>
      </c>
      <c r="V3245" s="71">
        <f ca="1">IF(Table1[[#This Row],[Hạn thanh toán]]="","",IF((U3245-NOW())&lt;0,0,(U3245-NOW())))</f>
        <v>0</v>
      </c>
      <c r="W3245" s="278"/>
      <c r="X3245" s="278" t="str">
        <f t="shared" ca="1" si="734"/>
        <v/>
      </c>
      <c r="Y3245" s="3" t="str">
        <f t="shared" si="735"/>
        <v>Đã thanh toán</v>
      </c>
      <c r="Z3245" s="250">
        <f>Table1[[#This Row],[Hạn thanh toán]]</f>
        <v>45938</v>
      </c>
      <c r="AA3245" s="250">
        <f>Table1[[#This Row],[Ngày Thanh toán]]</f>
        <v>45957</v>
      </c>
      <c r="AD3245" s="3" t="str">
        <f>IF(Table1[[#This Row],[Mã khách hàng]]="","",VLOOKUP($A3245,Ma_KH!$A:$Q,Ma_KH!O$1,0))</f>
        <v>BRG - FUJIMART</v>
      </c>
      <c r="AE3245" s="3" t="str">
        <f>IF(Table1[[#This Row],[Mã khách hàng]]="","",VLOOKUP($A3245,Ma_KH!$A:$Q,Ma_KH!P$1,0))</f>
        <v>CÔNG TY TNHH BÁN LẺ FUJIMART VIỆT NAM</v>
      </c>
      <c r="AF3245" s="3" t="str">
        <f>VLOOKUP(A3245,Ma_KH!A:Q,Ma_KH!J$1,0)</f>
        <v>Vũ Anh Tuấn</v>
      </c>
    </row>
    <row r="3246" spans="1:32">
      <c r="A3246" s="242" t="s">
        <v>184</v>
      </c>
      <c r="B3246" s="242" t="s">
        <v>5155</v>
      </c>
      <c r="C3246" s="88">
        <v>45908</v>
      </c>
      <c r="D3246" s="89" t="s">
        <v>20093</v>
      </c>
      <c r="E3246" s="318">
        <v>45908</v>
      </c>
      <c r="F3246" s="242" t="s">
        <v>21053</v>
      </c>
      <c r="G3246" s="242" t="s">
        <v>5210</v>
      </c>
      <c r="H3246" s="241">
        <v>1288889</v>
      </c>
      <c r="I3246" s="241">
        <v>0</v>
      </c>
      <c r="J3246" s="241">
        <v>103111</v>
      </c>
      <c r="K3246" s="241">
        <v>1392000</v>
      </c>
      <c r="L3246" s="8" t="s">
        <v>24</v>
      </c>
      <c r="M3246" s="21">
        <v>45957</v>
      </c>
      <c r="O3246" s="278">
        <f>IF(Table1[[#This Row],[Phân loại]]="Tồn đầu kỳ",Table1[[#This Row],[Tổng giá trị]],0)</f>
        <v>0</v>
      </c>
      <c r="P3246" s="8">
        <f>IF(Table1[[#This Row],[Số còn phải thu ĐK]]&lt;&gt;0,0,IF(Table1[[#This Row],[Phân loại]]="Bán hàng",Table1[[#This Row],[Tổng giá trị]],-Table1[[#This Row],[Tổng giá trị]]))</f>
        <v>1392000</v>
      </c>
      <c r="Q3246" s="278">
        <f t="shared" si="733"/>
        <v>1392000</v>
      </c>
      <c r="R3246" s="8">
        <f>Table1[[#This Row],[Số còn phải thu ĐK]]+Table1[[#This Row],[Giá Trị HD sau CK]]-Table1[[#This Row],[Số tiền đã thu]]</f>
        <v>0</v>
      </c>
      <c r="S3246" s="7">
        <f>IF(Table1[[#This Row],[Ngày hóa đơn]]&lt;&gt;"",Table1[[#This Row],[Ngày hóa đơn]],Table1[[#This Row],[Ngày hạch toán]])</f>
        <v>45908</v>
      </c>
      <c r="T3246" s="8">
        <v>30</v>
      </c>
      <c r="U3246" s="7">
        <f>IF(Table1[[#This Row],[Ngày tính CN]]="","",S3246+T3246)</f>
        <v>45938</v>
      </c>
      <c r="V3246" s="71">
        <f ca="1">IF(Table1[[#This Row],[Hạn thanh toán]]="","",IF((U3246-NOW())&lt;0,0,(U3246-NOW())))</f>
        <v>0</v>
      </c>
      <c r="W3246" s="278"/>
      <c r="X3246" s="278" t="str">
        <f t="shared" ca="1" si="734"/>
        <v/>
      </c>
      <c r="Y3246" s="3" t="str">
        <f t="shared" si="735"/>
        <v>Đã thanh toán</v>
      </c>
      <c r="Z3246" s="250">
        <f>Table1[[#This Row],[Hạn thanh toán]]</f>
        <v>45938</v>
      </c>
      <c r="AA3246" s="250">
        <f>Table1[[#This Row],[Ngày Thanh toán]]</f>
        <v>45957</v>
      </c>
      <c r="AD3246" s="3" t="str">
        <f>IF(Table1[[#This Row],[Mã khách hàng]]="","",VLOOKUP($A3246,Ma_KH!$A:$Q,Ma_KH!O$1,0))</f>
        <v>BRG - FUJIMART</v>
      </c>
      <c r="AE3246" s="3" t="str">
        <f>IF(Table1[[#This Row],[Mã khách hàng]]="","",VLOOKUP($A3246,Ma_KH!$A:$Q,Ma_KH!P$1,0))</f>
        <v>CÔNG TY TNHH BÁN LẺ FUJIMART VIỆT NAM</v>
      </c>
      <c r="AF3246" s="3" t="str">
        <f>VLOOKUP(A3246,Ma_KH!A:Q,Ma_KH!J$1,0)</f>
        <v>Vũ Anh Tuấn</v>
      </c>
    </row>
    <row r="3247" spans="1:32">
      <c r="A3247" s="242" t="s">
        <v>184</v>
      </c>
      <c r="B3247" s="242" t="s">
        <v>5155</v>
      </c>
      <c r="C3247" s="88">
        <v>45908</v>
      </c>
      <c r="D3247" s="89" t="s">
        <v>20094</v>
      </c>
      <c r="E3247" s="318">
        <v>45908</v>
      </c>
      <c r="F3247" s="242" t="s">
        <v>21054</v>
      </c>
      <c r="G3247" s="242" t="s">
        <v>5215</v>
      </c>
      <c r="H3247" s="241">
        <v>1064698</v>
      </c>
      <c r="I3247" s="241">
        <v>0</v>
      </c>
      <c r="J3247" s="241">
        <v>85176</v>
      </c>
      <c r="K3247" s="241">
        <v>1149874</v>
      </c>
      <c r="L3247" s="8" t="s">
        <v>24</v>
      </c>
      <c r="M3247" s="21">
        <v>45957</v>
      </c>
      <c r="O3247" s="278">
        <f>IF(Table1[[#This Row],[Phân loại]]="Tồn đầu kỳ",Table1[[#This Row],[Tổng giá trị]],0)</f>
        <v>0</v>
      </c>
      <c r="P3247" s="8">
        <f>IF(Table1[[#This Row],[Số còn phải thu ĐK]]&lt;&gt;0,0,IF(Table1[[#This Row],[Phân loại]]="Bán hàng",Table1[[#This Row],[Tổng giá trị]],-Table1[[#This Row],[Tổng giá trị]]))</f>
        <v>1149874</v>
      </c>
      <c r="Q3247" s="278">
        <f t="shared" si="733"/>
        <v>1149874</v>
      </c>
      <c r="R3247" s="8">
        <f>Table1[[#This Row],[Số còn phải thu ĐK]]+Table1[[#This Row],[Giá Trị HD sau CK]]-Table1[[#This Row],[Số tiền đã thu]]</f>
        <v>0</v>
      </c>
      <c r="S3247" s="7">
        <f>IF(Table1[[#This Row],[Ngày hóa đơn]]&lt;&gt;"",Table1[[#This Row],[Ngày hóa đơn]],Table1[[#This Row],[Ngày hạch toán]])</f>
        <v>45908</v>
      </c>
      <c r="T3247" s="8">
        <v>30</v>
      </c>
      <c r="U3247" s="7">
        <f>IF(Table1[[#This Row],[Ngày tính CN]]="","",S3247+T3247)</f>
        <v>45938</v>
      </c>
      <c r="V3247" s="71">
        <f ca="1">IF(Table1[[#This Row],[Hạn thanh toán]]="","",IF((U3247-NOW())&lt;0,0,(U3247-NOW())))</f>
        <v>0</v>
      </c>
      <c r="W3247" s="278"/>
      <c r="X3247" s="278" t="str">
        <f t="shared" ca="1" si="734"/>
        <v/>
      </c>
      <c r="Y3247" s="3" t="str">
        <f t="shared" si="735"/>
        <v>Đã thanh toán</v>
      </c>
      <c r="Z3247" s="250">
        <f>Table1[[#This Row],[Hạn thanh toán]]</f>
        <v>45938</v>
      </c>
      <c r="AA3247" s="250">
        <f>Table1[[#This Row],[Ngày Thanh toán]]</f>
        <v>45957</v>
      </c>
      <c r="AD3247" s="3" t="str">
        <f>IF(Table1[[#This Row],[Mã khách hàng]]="","",VLOOKUP($A3247,Ma_KH!$A:$Q,Ma_KH!O$1,0))</f>
        <v>BRG - FUJIMART</v>
      </c>
      <c r="AE3247" s="3" t="str">
        <f>IF(Table1[[#This Row],[Mã khách hàng]]="","",VLOOKUP($A3247,Ma_KH!$A:$Q,Ma_KH!P$1,0))</f>
        <v>CÔNG TY TNHH BÁN LẺ FUJIMART VIỆT NAM</v>
      </c>
      <c r="AF3247" s="3" t="str">
        <f>VLOOKUP(A3247,Ma_KH!A:Q,Ma_KH!J$1,0)</f>
        <v>Vũ Anh Tuấn</v>
      </c>
    </row>
    <row r="3248" spans="1:32">
      <c r="A3248" s="242" t="s">
        <v>184</v>
      </c>
      <c r="B3248" s="242" t="s">
        <v>5155</v>
      </c>
      <c r="C3248" s="88">
        <v>45908</v>
      </c>
      <c r="D3248" s="89" t="s">
        <v>20095</v>
      </c>
      <c r="E3248" s="318">
        <v>45908</v>
      </c>
      <c r="F3248" s="242" t="s">
        <v>21055</v>
      </c>
      <c r="G3248" s="242" t="s">
        <v>5223</v>
      </c>
      <c r="H3248" s="241">
        <v>1132192</v>
      </c>
      <c r="I3248" s="241">
        <v>0</v>
      </c>
      <c r="J3248" s="241">
        <v>90575</v>
      </c>
      <c r="K3248" s="241">
        <v>1222767</v>
      </c>
      <c r="L3248" s="8" t="s">
        <v>24</v>
      </c>
      <c r="M3248" s="21">
        <v>45957</v>
      </c>
      <c r="O3248" s="278">
        <f>IF(Table1[[#This Row],[Phân loại]]="Tồn đầu kỳ",Table1[[#This Row],[Tổng giá trị]],0)</f>
        <v>0</v>
      </c>
      <c r="P3248" s="8">
        <f>IF(Table1[[#This Row],[Số còn phải thu ĐK]]&lt;&gt;0,0,IF(Table1[[#This Row],[Phân loại]]="Bán hàng",Table1[[#This Row],[Tổng giá trị]],-Table1[[#This Row],[Tổng giá trị]]))</f>
        <v>1222767</v>
      </c>
      <c r="Q3248" s="278">
        <f t="shared" si="733"/>
        <v>1222767</v>
      </c>
      <c r="R3248" s="8">
        <f>Table1[[#This Row],[Số còn phải thu ĐK]]+Table1[[#This Row],[Giá Trị HD sau CK]]-Table1[[#This Row],[Số tiền đã thu]]</f>
        <v>0</v>
      </c>
      <c r="S3248" s="7">
        <f>IF(Table1[[#This Row],[Ngày hóa đơn]]&lt;&gt;"",Table1[[#This Row],[Ngày hóa đơn]],Table1[[#This Row],[Ngày hạch toán]])</f>
        <v>45908</v>
      </c>
      <c r="T3248" s="8">
        <v>30</v>
      </c>
      <c r="U3248" s="7">
        <f>IF(Table1[[#This Row],[Ngày tính CN]]="","",S3248+T3248)</f>
        <v>45938</v>
      </c>
      <c r="V3248" s="71">
        <f ca="1">IF(Table1[[#This Row],[Hạn thanh toán]]="","",IF((U3248-NOW())&lt;0,0,(U3248-NOW())))</f>
        <v>0</v>
      </c>
      <c r="W3248" s="278"/>
      <c r="X3248" s="278" t="str">
        <f t="shared" ca="1" si="734"/>
        <v/>
      </c>
      <c r="Y3248" s="3" t="str">
        <f t="shared" si="735"/>
        <v>Đã thanh toán</v>
      </c>
      <c r="Z3248" s="250">
        <f>Table1[[#This Row],[Hạn thanh toán]]</f>
        <v>45938</v>
      </c>
      <c r="AA3248" s="250">
        <f>Table1[[#This Row],[Ngày Thanh toán]]</f>
        <v>45957</v>
      </c>
      <c r="AD3248" s="3" t="str">
        <f>IF(Table1[[#This Row],[Mã khách hàng]]="","",VLOOKUP($A3248,Ma_KH!$A:$Q,Ma_KH!O$1,0))</f>
        <v>BRG - FUJIMART</v>
      </c>
      <c r="AE3248" s="3" t="str">
        <f>IF(Table1[[#This Row],[Mã khách hàng]]="","",VLOOKUP($A3248,Ma_KH!$A:$Q,Ma_KH!P$1,0))</f>
        <v>CÔNG TY TNHH BÁN LẺ FUJIMART VIỆT NAM</v>
      </c>
      <c r="AF3248" s="3" t="str">
        <f>VLOOKUP(A3248,Ma_KH!A:Q,Ma_KH!J$1,0)</f>
        <v>Vũ Anh Tuấn</v>
      </c>
    </row>
    <row r="3249" spans="1:32">
      <c r="A3249" s="242" t="s">
        <v>184</v>
      </c>
      <c r="B3249" s="242" t="s">
        <v>5155</v>
      </c>
      <c r="C3249" s="90">
        <v>45908</v>
      </c>
      <c r="D3249" s="91" t="s">
        <v>20096</v>
      </c>
      <c r="E3249" s="318">
        <v>45908</v>
      </c>
      <c r="F3249" s="242" t="s">
        <v>21056</v>
      </c>
      <c r="G3249" s="242" t="s">
        <v>5266</v>
      </c>
      <c r="H3249" s="241">
        <v>600341</v>
      </c>
      <c r="I3249" s="241">
        <v>0</v>
      </c>
      <c r="J3249" s="241">
        <v>48027</v>
      </c>
      <c r="K3249" s="241">
        <v>648368</v>
      </c>
      <c r="L3249" s="8" t="s">
        <v>24</v>
      </c>
      <c r="M3249" s="21">
        <v>45957</v>
      </c>
      <c r="O3249" s="278">
        <f>IF(Table1[[#This Row],[Phân loại]]="Tồn đầu kỳ",Table1[[#This Row],[Tổng giá trị]],0)</f>
        <v>0</v>
      </c>
      <c r="P3249" s="8">
        <f>IF(Table1[[#This Row],[Số còn phải thu ĐK]]&lt;&gt;0,0,IF(Table1[[#This Row],[Phân loại]]="Bán hàng",Table1[[#This Row],[Tổng giá trị]],-Table1[[#This Row],[Tổng giá trị]]))</f>
        <v>648368</v>
      </c>
      <c r="Q3249" s="278">
        <f t="shared" si="733"/>
        <v>648368</v>
      </c>
      <c r="R3249" s="8">
        <f>Table1[[#This Row],[Số còn phải thu ĐK]]+Table1[[#This Row],[Giá Trị HD sau CK]]-Table1[[#This Row],[Số tiền đã thu]]</f>
        <v>0</v>
      </c>
      <c r="S3249" s="7">
        <f>IF(Table1[[#This Row],[Ngày hóa đơn]]&lt;&gt;"",Table1[[#This Row],[Ngày hóa đơn]],Table1[[#This Row],[Ngày hạch toán]])</f>
        <v>45908</v>
      </c>
      <c r="T3249" s="8">
        <v>30</v>
      </c>
      <c r="U3249" s="7">
        <f>IF(Table1[[#This Row],[Ngày tính CN]]="","",S3249+T3249)</f>
        <v>45938</v>
      </c>
      <c r="V3249" s="71">
        <f ca="1">IF(Table1[[#This Row],[Hạn thanh toán]]="","",IF((U3249-NOW())&lt;0,0,(U3249-NOW())))</f>
        <v>0</v>
      </c>
      <c r="W3249" s="278"/>
      <c r="X3249" s="278" t="str">
        <f t="shared" ca="1" si="734"/>
        <v/>
      </c>
      <c r="Y3249" s="3" t="str">
        <f t="shared" si="735"/>
        <v>Đã thanh toán</v>
      </c>
      <c r="Z3249" s="250">
        <f>Table1[[#This Row],[Hạn thanh toán]]</f>
        <v>45938</v>
      </c>
      <c r="AA3249" s="250">
        <f>Table1[[#This Row],[Ngày Thanh toán]]</f>
        <v>45957</v>
      </c>
      <c r="AD3249" s="3" t="str">
        <f>IF(Table1[[#This Row],[Mã khách hàng]]="","",VLOOKUP($A3249,Ma_KH!$A:$Q,Ma_KH!O$1,0))</f>
        <v>BRG - FUJIMART</v>
      </c>
      <c r="AE3249" s="3" t="str">
        <f>IF(Table1[[#This Row],[Mã khách hàng]]="","",VLOOKUP($A3249,Ma_KH!$A:$Q,Ma_KH!P$1,0))</f>
        <v>CÔNG TY TNHH BÁN LẺ FUJIMART VIỆT NAM</v>
      </c>
      <c r="AF3249" s="3" t="str">
        <f>VLOOKUP(A3249,Ma_KH!A:Q,Ma_KH!J$1,0)</f>
        <v>Vũ Anh Tuấn</v>
      </c>
    </row>
    <row r="3250" spans="1:32">
      <c r="A3250" s="242" t="s">
        <v>184</v>
      </c>
      <c r="B3250" s="242" t="s">
        <v>5155</v>
      </c>
      <c r="C3250" s="88">
        <v>45908</v>
      </c>
      <c r="D3250" s="89" t="s">
        <v>20097</v>
      </c>
      <c r="E3250" s="318">
        <v>45908</v>
      </c>
      <c r="F3250" s="242" t="s">
        <v>21057</v>
      </c>
      <c r="G3250" s="242" t="s">
        <v>5172</v>
      </c>
      <c r="H3250" s="241">
        <v>941745</v>
      </c>
      <c r="I3250" s="241">
        <v>0</v>
      </c>
      <c r="J3250" s="241">
        <v>75340</v>
      </c>
      <c r="K3250" s="241">
        <v>1017085</v>
      </c>
      <c r="L3250" s="8" t="s">
        <v>24</v>
      </c>
      <c r="M3250" s="21">
        <v>45957</v>
      </c>
      <c r="O3250" s="278">
        <f>IF(Table1[[#This Row],[Phân loại]]="Tồn đầu kỳ",Table1[[#This Row],[Tổng giá trị]],0)</f>
        <v>0</v>
      </c>
      <c r="P3250" s="8">
        <f>IF(Table1[[#This Row],[Số còn phải thu ĐK]]&lt;&gt;0,0,IF(Table1[[#This Row],[Phân loại]]="Bán hàng",Table1[[#This Row],[Tổng giá trị]],-Table1[[#This Row],[Tổng giá trị]]))</f>
        <v>1017085</v>
      </c>
      <c r="Q3250" s="278">
        <f t="shared" ref="Q3250:Q3251" si="736">IF(M3250&lt;&gt;"",IF(O3250&lt;&gt;0,O3250,P3250),0)</f>
        <v>1017085</v>
      </c>
      <c r="R3250" s="8">
        <f>Table1[[#This Row],[Số còn phải thu ĐK]]+Table1[[#This Row],[Giá Trị HD sau CK]]-Table1[[#This Row],[Số tiền đã thu]]</f>
        <v>0</v>
      </c>
      <c r="S3250" s="7">
        <f>IF(Table1[[#This Row],[Ngày hóa đơn]]&lt;&gt;"",Table1[[#This Row],[Ngày hóa đơn]],Table1[[#This Row],[Ngày hạch toán]])</f>
        <v>45908</v>
      </c>
      <c r="T3250" s="8">
        <v>30</v>
      </c>
      <c r="U3250" s="7">
        <f>IF(Table1[[#This Row],[Ngày tính CN]]="","",S3250+T3250)</f>
        <v>45938</v>
      </c>
      <c r="V3250" s="71">
        <f ca="1">IF(Table1[[#This Row],[Hạn thanh toán]]="","",IF((U3250-NOW())&lt;0,0,(U3250-NOW())))</f>
        <v>0</v>
      </c>
      <c r="W3250" s="278"/>
      <c r="X3250" s="278" t="str">
        <f t="shared" ref="X3250:X3251" ca="1" si="737">IF(OR($U3250="",$R3250=0),"",IF((U$4-NOW())&lt;0,-($U3250-NOW()),0))</f>
        <v/>
      </c>
      <c r="Y3250" s="3" t="str">
        <f t="shared" ref="Y3250:Y3251" si="738">IF(R3250=0,"Đã thanh toán",IF(X3250="","",IF(X3250&lt;=0,"Chưa đến hạn thanh toán",IF(X3250&lt;=30,"Nợ quá hạn 30 ngày",IF(X3250&lt;=60,"Nợ quá hạn từ 30 ngày đến 60 ngày",IF(X3250&lt;=90,"Nợ quá hạn từ 60 ngày đến 90 ngày",IF(X3250&lt;=120,"Nợ quá hạn từ 90 ngày đến 120 ngày","Nợ quá hạn hơn 120 ngày có khả năng mất thanh toán")))))))</f>
        <v>Đã thanh toán</v>
      </c>
      <c r="Z3250" s="250">
        <f>Table1[[#This Row],[Hạn thanh toán]]</f>
        <v>45938</v>
      </c>
      <c r="AA3250" s="250">
        <f>Table1[[#This Row],[Ngày Thanh toán]]</f>
        <v>45957</v>
      </c>
      <c r="AD3250" s="3" t="str">
        <f>IF(Table1[[#This Row],[Mã khách hàng]]="","",VLOOKUP($A3250,Ma_KH!$A:$Q,Ma_KH!O$1,0))</f>
        <v>BRG - FUJIMART</v>
      </c>
      <c r="AE3250" s="3" t="str">
        <f>IF(Table1[[#This Row],[Mã khách hàng]]="","",VLOOKUP($A3250,Ma_KH!$A:$Q,Ma_KH!P$1,0))</f>
        <v>CÔNG TY TNHH BÁN LẺ FUJIMART VIỆT NAM</v>
      </c>
      <c r="AF3250" s="3" t="str">
        <f>VLOOKUP(A3250,Ma_KH!A:Q,Ma_KH!J$1,0)</f>
        <v>Vũ Anh Tuấn</v>
      </c>
    </row>
    <row r="3251" spans="1:32">
      <c r="A3251" s="242" t="s">
        <v>184</v>
      </c>
      <c r="B3251" s="242" t="s">
        <v>5155</v>
      </c>
      <c r="C3251" s="90">
        <v>45908</v>
      </c>
      <c r="D3251" s="91" t="s">
        <v>20098</v>
      </c>
      <c r="E3251" s="318">
        <v>45908</v>
      </c>
      <c r="F3251" s="242" t="s">
        <v>21058</v>
      </c>
      <c r="G3251" s="242" t="s">
        <v>5341</v>
      </c>
      <c r="H3251" s="241">
        <v>686180</v>
      </c>
      <c r="I3251" s="241">
        <v>0</v>
      </c>
      <c r="J3251" s="241">
        <v>54894</v>
      </c>
      <c r="K3251" s="241">
        <v>741074</v>
      </c>
      <c r="L3251" s="8" t="s">
        <v>24</v>
      </c>
      <c r="M3251" s="21">
        <v>45957</v>
      </c>
      <c r="O3251" s="278">
        <f>IF(Table1[[#This Row],[Phân loại]]="Tồn đầu kỳ",Table1[[#This Row],[Tổng giá trị]],0)</f>
        <v>0</v>
      </c>
      <c r="P3251" s="8">
        <f>IF(Table1[[#This Row],[Số còn phải thu ĐK]]&lt;&gt;0,0,IF(Table1[[#This Row],[Phân loại]]="Bán hàng",Table1[[#This Row],[Tổng giá trị]],-Table1[[#This Row],[Tổng giá trị]]))</f>
        <v>741074</v>
      </c>
      <c r="Q3251" s="278">
        <f t="shared" si="736"/>
        <v>741074</v>
      </c>
      <c r="R3251" s="8">
        <f>Table1[[#This Row],[Số còn phải thu ĐK]]+Table1[[#This Row],[Giá Trị HD sau CK]]-Table1[[#This Row],[Số tiền đã thu]]</f>
        <v>0</v>
      </c>
      <c r="S3251" s="7">
        <f>IF(Table1[[#This Row],[Ngày hóa đơn]]&lt;&gt;"",Table1[[#This Row],[Ngày hóa đơn]],Table1[[#This Row],[Ngày hạch toán]])</f>
        <v>45908</v>
      </c>
      <c r="T3251" s="8">
        <v>30</v>
      </c>
      <c r="U3251" s="7">
        <f>IF(Table1[[#This Row],[Ngày tính CN]]="","",S3251+T3251)</f>
        <v>45938</v>
      </c>
      <c r="V3251" s="71">
        <f ca="1">IF(Table1[[#This Row],[Hạn thanh toán]]="","",IF((U3251-NOW())&lt;0,0,(U3251-NOW())))</f>
        <v>0</v>
      </c>
      <c r="W3251" s="278"/>
      <c r="X3251" s="278" t="str">
        <f t="shared" ca="1" si="737"/>
        <v/>
      </c>
      <c r="Y3251" s="3" t="str">
        <f t="shared" si="738"/>
        <v>Đã thanh toán</v>
      </c>
      <c r="Z3251" s="250">
        <f>Table1[[#This Row],[Hạn thanh toán]]</f>
        <v>45938</v>
      </c>
      <c r="AA3251" s="250">
        <f>Table1[[#This Row],[Ngày Thanh toán]]</f>
        <v>45957</v>
      </c>
      <c r="AD3251" s="3" t="str">
        <f>IF(Table1[[#This Row],[Mã khách hàng]]="","",VLOOKUP($A3251,Ma_KH!$A:$Q,Ma_KH!O$1,0))</f>
        <v>BRG - FUJIMART</v>
      </c>
      <c r="AE3251" s="3" t="str">
        <f>IF(Table1[[#This Row],[Mã khách hàng]]="","",VLOOKUP($A3251,Ma_KH!$A:$Q,Ma_KH!P$1,0))</f>
        <v>CÔNG TY TNHH BÁN LẺ FUJIMART VIỆT NAM</v>
      </c>
      <c r="AF3251" s="3" t="str">
        <f>VLOOKUP(A3251,Ma_KH!A:Q,Ma_KH!J$1,0)</f>
        <v>Vũ Anh Tuấn</v>
      </c>
    </row>
    <row r="3252" spans="1:32">
      <c r="A3252" s="242" t="s">
        <v>184</v>
      </c>
      <c r="B3252" s="242" t="s">
        <v>5155</v>
      </c>
      <c r="C3252" s="88">
        <v>45909</v>
      </c>
      <c r="D3252" s="89" t="s">
        <v>20099</v>
      </c>
      <c r="E3252" s="318">
        <v>45909</v>
      </c>
      <c r="F3252" s="242" t="s">
        <v>21059</v>
      </c>
      <c r="G3252" s="242" t="s">
        <v>5257</v>
      </c>
      <c r="H3252" s="241">
        <v>437000</v>
      </c>
      <c r="I3252" s="241">
        <v>0</v>
      </c>
      <c r="J3252" s="241">
        <v>34960</v>
      </c>
      <c r="K3252" s="241">
        <v>471960</v>
      </c>
      <c r="L3252" s="8" t="s">
        <v>24</v>
      </c>
      <c r="M3252" s="21">
        <v>45957</v>
      </c>
      <c r="O3252" s="278">
        <f>IF(Table1[[#This Row],[Phân loại]]="Tồn đầu kỳ",Table1[[#This Row],[Tổng giá trị]],0)</f>
        <v>0</v>
      </c>
      <c r="P3252" s="8">
        <f>IF(Table1[[#This Row],[Số còn phải thu ĐK]]&lt;&gt;0,0,IF(Table1[[#This Row],[Phân loại]]="Bán hàng",Table1[[#This Row],[Tổng giá trị]],-Table1[[#This Row],[Tổng giá trị]]))</f>
        <v>471960</v>
      </c>
      <c r="Q3252" s="278">
        <f t="shared" ref="Q3252:Q3254" si="739">IF(M3252&lt;&gt;"",IF(O3252&lt;&gt;0,O3252,P3252),0)</f>
        <v>471960</v>
      </c>
      <c r="R3252" s="8">
        <f>Table1[[#This Row],[Số còn phải thu ĐK]]+Table1[[#This Row],[Giá Trị HD sau CK]]-Table1[[#This Row],[Số tiền đã thu]]</f>
        <v>0</v>
      </c>
      <c r="S3252" s="7">
        <f>IF(Table1[[#This Row],[Ngày hóa đơn]]&lt;&gt;"",Table1[[#This Row],[Ngày hóa đơn]],Table1[[#This Row],[Ngày hạch toán]])</f>
        <v>45909</v>
      </c>
      <c r="T3252" s="8">
        <v>30</v>
      </c>
      <c r="U3252" s="7">
        <f>IF(Table1[[#This Row],[Ngày tính CN]]="","",S3252+T3252)</f>
        <v>45939</v>
      </c>
      <c r="V3252" s="71">
        <f ca="1">IF(Table1[[#This Row],[Hạn thanh toán]]="","",IF((U3252-NOW())&lt;0,0,(U3252-NOW())))</f>
        <v>0</v>
      </c>
      <c r="W3252" s="278"/>
      <c r="X3252" s="278" t="str">
        <f t="shared" ref="X3252:X3254" ca="1" si="740">IF(OR($U3252="",$R3252=0),"",IF((U$4-NOW())&lt;0,-($U3252-NOW()),0))</f>
        <v/>
      </c>
      <c r="Y3252" s="3" t="str">
        <f t="shared" ref="Y3252:Y3254" si="741">IF(R3252=0,"Đã thanh toán",IF(X3252="","",IF(X3252&lt;=0,"Chưa đến hạn thanh toán",IF(X3252&lt;=30,"Nợ quá hạn 30 ngày",IF(X3252&lt;=60,"Nợ quá hạn từ 30 ngày đến 60 ngày",IF(X3252&lt;=90,"Nợ quá hạn từ 60 ngày đến 90 ngày",IF(X3252&lt;=120,"Nợ quá hạn từ 90 ngày đến 120 ngày","Nợ quá hạn hơn 120 ngày có khả năng mất thanh toán")))))))</f>
        <v>Đã thanh toán</v>
      </c>
      <c r="Z3252" s="250">
        <f>Table1[[#This Row],[Hạn thanh toán]]</f>
        <v>45939</v>
      </c>
      <c r="AA3252" s="250">
        <f>Table1[[#This Row],[Ngày Thanh toán]]</f>
        <v>45957</v>
      </c>
      <c r="AD3252" s="3" t="str">
        <f>IF(Table1[[#This Row],[Mã khách hàng]]="","",VLOOKUP($A3252,Ma_KH!$A:$Q,Ma_KH!O$1,0))</f>
        <v>BRG - FUJIMART</v>
      </c>
      <c r="AE3252" s="3" t="str">
        <f>IF(Table1[[#This Row],[Mã khách hàng]]="","",VLOOKUP($A3252,Ma_KH!$A:$Q,Ma_KH!P$1,0))</f>
        <v>CÔNG TY TNHH BÁN LẺ FUJIMART VIỆT NAM</v>
      </c>
      <c r="AF3252" s="3" t="str">
        <f>VLOOKUP(A3252,Ma_KH!A:Q,Ma_KH!J$1,0)</f>
        <v>Vũ Anh Tuấn</v>
      </c>
    </row>
    <row r="3253" spans="1:32">
      <c r="A3253" s="242" t="s">
        <v>184</v>
      </c>
      <c r="B3253" s="242" t="s">
        <v>5155</v>
      </c>
      <c r="C3253" s="88">
        <v>45909</v>
      </c>
      <c r="D3253" s="89" t="s">
        <v>20100</v>
      </c>
      <c r="E3253" s="318">
        <v>45909</v>
      </c>
      <c r="F3253" s="242" t="s">
        <v>21060</v>
      </c>
      <c r="G3253" s="242" t="s">
        <v>5241</v>
      </c>
      <c r="H3253" s="241">
        <v>837145</v>
      </c>
      <c r="I3253" s="241">
        <v>0</v>
      </c>
      <c r="J3253" s="241">
        <v>66972</v>
      </c>
      <c r="K3253" s="241">
        <v>904117</v>
      </c>
      <c r="L3253" s="8" t="s">
        <v>24</v>
      </c>
      <c r="M3253" s="21">
        <v>45957</v>
      </c>
      <c r="O3253" s="278">
        <f>IF(Table1[[#This Row],[Phân loại]]="Tồn đầu kỳ",Table1[[#This Row],[Tổng giá trị]],0)</f>
        <v>0</v>
      </c>
      <c r="P3253" s="8">
        <f>IF(Table1[[#This Row],[Số còn phải thu ĐK]]&lt;&gt;0,0,IF(Table1[[#This Row],[Phân loại]]="Bán hàng",Table1[[#This Row],[Tổng giá trị]],-Table1[[#This Row],[Tổng giá trị]]))</f>
        <v>904117</v>
      </c>
      <c r="Q3253" s="278">
        <f t="shared" si="739"/>
        <v>904117</v>
      </c>
      <c r="R3253" s="8">
        <f>Table1[[#This Row],[Số còn phải thu ĐK]]+Table1[[#This Row],[Giá Trị HD sau CK]]-Table1[[#This Row],[Số tiền đã thu]]</f>
        <v>0</v>
      </c>
      <c r="S3253" s="7">
        <f>IF(Table1[[#This Row],[Ngày hóa đơn]]&lt;&gt;"",Table1[[#This Row],[Ngày hóa đơn]],Table1[[#This Row],[Ngày hạch toán]])</f>
        <v>45909</v>
      </c>
      <c r="T3253" s="8">
        <v>30</v>
      </c>
      <c r="U3253" s="7">
        <f>IF(Table1[[#This Row],[Ngày tính CN]]="","",S3253+T3253)</f>
        <v>45939</v>
      </c>
      <c r="V3253" s="71">
        <f ca="1">IF(Table1[[#This Row],[Hạn thanh toán]]="","",IF((U3253-NOW())&lt;0,0,(U3253-NOW())))</f>
        <v>0</v>
      </c>
      <c r="W3253" s="278"/>
      <c r="X3253" s="278" t="str">
        <f t="shared" ca="1" si="740"/>
        <v/>
      </c>
      <c r="Y3253" s="3" t="str">
        <f t="shared" si="741"/>
        <v>Đã thanh toán</v>
      </c>
      <c r="Z3253" s="250">
        <f>Table1[[#This Row],[Hạn thanh toán]]</f>
        <v>45939</v>
      </c>
      <c r="AA3253" s="250">
        <f>Table1[[#This Row],[Ngày Thanh toán]]</f>
        <v>45957</v>
      </c>
      <c r="AD3253" s="3" t="str">
        <f>IF(Table1[[#This Row],[Mã khách hàng]]="","",VLOOKUP($A3253,Ma_KH!$A:$Q,Ma_KH!O$1,0))</f>
        <v>BRG - FUJIMART</v>
      </c>
      <c r="AE3253" s="3" t="str">
        <f>IF(Table1[[#This Row],[Mã khách hàng]]="","",VLOOKUP($A3253,Ma_KH!$A:$Q,Ma_KH!P$1,0))</f>
        <v>CÔNG TY TNHH BÁN LẺ FUJIMART VIỆT NAM</v>
      </c>
      <c r="AF3253" s="3" t="str">
        <f>VLOOKUP(A3253,Ma_KH!A:Q,Ma_KH!J$1,0)</f>
        <v>Vũ Anh Tuấn</v>
      </c>
    </row>
    <row r="3254" spans="1:32">
      <c r="A3254" s="242" t="s">
        <v>184</v>
      </c>
      <c r="B3254" s="242" t="s">
        <v>5155</v>
      </c>
      <c r="C3254" s="90">
        <v>45909</v>
      </c>
      <c r="D3254" s="91" t="s">
        <v>20101</v>
      </c>
      <c r="E3254" s="318">
        <v>45909</v>
      </c>
      <c r="F3254" s="242" t="s">
        <v>21061</v>
      </c>
      <c r="G3254" s="242" t="s">
        <v>5237</v>
      </c>
      <c r="H3254" s="241">
        <v>931709</v>
      </c>
      <c r="I3254" s="241">
        <v>0</v>
      </c>
      <c r="J3254" s="241">
        <v>74537</v>
      </c>
      <c r="K3254" s="241">
        <v>1006246</v>
      </c>
      <c r="L3254" s="8" t="s">
        <v>24</v>
      </c>
      <c r="M3254" s="21">
        <v>45957</v>
      </c>
      <c r="O3254" s="278">
        <f>IF(Table1[[#This Row],[Phân loại]]="Tồn đầu kỳ",Table1[[#This Row],[Tổng giá trị]],0)</f>
        <v>0</v>
      </c>
      <c r="P3254" s="8">
        <f>IF(Table1[[#This Row],[Số còn phải thu ĐK]]&lt;&gt;0,0,IF(Table1[[#This Row],[Phân loại]]="Bán hàng",Table1[[#This Row],[Tổng giá trị]],-Table1[[#This Row],[Tổng giá trị]]))</f>
        <v>1006246</v>
      </c>
      <c r="Q3254" s="278">
        <f t="shared" si="739"/>
        <v>1006246</v>
      </c>
      <c r="R3254" s="8">
        <f>Table1[[#This Row],[Số còn phải thu ĐK]]+Table1[[#This Row],[Giá Trị HD sau CK]]-Table1[[#This Row],[Số tiền đã thu]]</f>
        <v>0</v>
      </c>
      <c r="S3254" s="7">
        <f>IF(Table1[[#This Row],[Ngày hóa đơn]]&lt;&gt;"",Table1[[#This Row],[Ngày hóa đơn]],Table1[[#This Row],[Ngày hạch toán]])</f>
        <v>45909</v>
      </c>
      <c r="T3254" s="8">
        <v>30</v>
      </c>
      <c r="U3254" s="7">
        <f>IF(Table1[[#This Row],[Ngày tính CN]]="","",S3254+T3254)</f>
        <v>45939</v>
      </c>
      <c r="V3254" s="71">
        <f ca="1">IF(Table1[[#This Row],[Hạn thanh toán]]="","",IF((U3254-NOW())&lt;0,0,(U3254-NOW())))</f>
        <v>0</v>
      </c>
      <c r="W3254" s="278"/>
      <c r="X3254" s="278" t="str">
        <f t="shared" ca="1" si="740"/>
        <v/>
      </c>
      <c r="Y3254" s="3" t="str">
        <f t="shared" si="741"/>
        <v>Đã thanh toán</v>
      </c>
      <c r="Z3254" s="250">
        <f>Table1[[#This Row],[Hạn thanh toán]]</f>
        <v>45939</v>
      </c>
      <c r="AA3254" s="250">
        <f>Table1[[#This Row],[Ngày Thanh toán]]</f>
        <v>45957</v>
      </c>
      <c r="AD3254" s="3" t="str">
        <f>IF(Table1[[#This Row],[Mã khách hàng]]="","",VLOOKUP($A3254,Ma_KH!$A:$Q,Ma_KH!O$1,0))</f>
        <v>BRG - FUJIMART</v>
      </c>
      <c r="AE3254" s="3" t="str">
        <f>IF(Table1[[#This Row],[Mã khách hàng]]="","",VLOOKUP($A3254,Ma_KH!$A:$Q,Ma_KH!P$1,0))</f>
        <v>CÔNG TY TNHH BÁN LẺ FUJIMART VIỆT NAM</v>
      </c>
      <c r="AF3254" s="3" t="str">
        <f>VLOOKUP(A3254,Ma_KH!A:Q,Ma_KH!J$1,0)</f>
        <v>Vũ Anh Tuấn</v>
      </c>
    </row>
    <row r="3255" spans="1:32">
      <c r="A3255" s="242" t="s">
        <v>184</v>
      </c>
      <c r="B3255" s="242" t="s">
        <v>5155</v>
      </c>
      <c r="C3255" s="90">
        <v>45910</v>
      </c>
      <c r="D3255" s="91" t="s">
        <v>20102</v>
      </c>
      <c r="E3255" s="318">
        <v>45910</v>
      </c>
      <c r="F3255" s="242" t="s">
        <v>21062</v>
      </c>
      <c r="G3255" s="242" t="s">
        <v>5186</v>
      </c>
      <c r="H3255" s="241">
        <v>2395120</v>
      </c>
      <c r="I3255" s="241">
        <v>0</v>
      </c>
      <c r="J3255" s="241">
        <v>191610</v>
      </c>
      <c r="K3255" s="241">
        <v>2586730</v>
      </c>
      <c r="L3255" s="8" t="s">
        <v>24</v>
      </c>
      <c r="M3255" s="21">
        <v>45957</v>
      </c>
      <c r="O3255" s="278">
        <f>IF(Table1[[#This Row],[Phân loại]]="Tồn đầu kỳ",Table1[[#This Row],[Tổng giá trị]],0)</f>
        <v>0</v>
      </c>
      <c r="P3255" s="8">
        <f>IF(Table1[[#This Row],[Số còn phải thu ĐK]]&lt;&gt;0,0,IF(Table1[[#This Row],[Phân loại]]="Bán hàng",Table1[[#This Row],[Tổng giá trị]],-Table1[[#This Row],[Tổng giá trị]]))</f>
        <v>2586730</v>
      </c>
      <c r="Q3255" s="278">
        <f t="shared" ref="Q3255:Q3261" si="742">IF(M3255&lt;&gt;"",IF(O3255&lt;&gt;0,O3255,P3255),0)</f>
        <v>2586730</v>
      </c>
      <c r="R3255" s="8">
        <f>Table1[[#This Row],[Số còn phải thu ĐK]]+Table1[[#This Row],[Giá Trị HD sau CK]]-Table1[[#This Row],[Số tiền đã thu]]</f>
        <v>0</v>
      </c>
      <c r="S3255" s="7">
        <f>IF(Table1[[#This Row],[Ngày hóa đơn]]&lt;&gt;"",Table1[[#This Row],[Ngày hóa đơn]],Table1[[#This Row],[Ngày hạch toán]])</f>
        <v>45910</v>
      </c>
      <c r="T3255" s="8">
        <v>30</v>
      </c>
      <c r="U3255" s="7">
        <f>IF(Table1[[#This Row],[Ngày tính CN]]="","",S3255+T3255)</f>
        <v>45940</v>
      </c>
      <c r="V3255" s="71">
        <f ca="1">IF(Table1[[#This Row],[Hạn thanh toán]]="","",IF((U3255-NOW())&lt;0,0,(U3255-NOW())))</f>
        <v>0</v>
      </c>
      <c r="W3255" s="278"/>
      <c r="X3255" s="278" t="str">
        <f t="shared" ref="X3255:X3261" ca="1" si="743">IF(OR($U3255="",$R3255=0),"",IF((U$4-NOW())&lt;0,-($U3255-NOW()),0))</f>
        <v/>
      </c>
      <c r="Y3255" s="3" t="str">
        <f t="shared" ref="Y3255:Y3261" si="744">IF(R3255=0,"Đã thanh toán",IF(X3255="","",IF(X3255&lt;=0,"Chưa đến hạn thanh toán",IF(X3255&lt;=30,"Nợ quá hạn 30 ngày",IF(X3255&lt;=60,"Nợ quá hạn từ 30 ngày đến 60 ngày",IF(X3255&lt;=90,"Nợ quá hạn từ 60 ngày đến 90 ngày",IF(X3255&lt;=120,"Nợ quá hạn từ 90 ngày đến 120 ngày","Nợ quá hạn hơn 120 ngày có khả năng mất thanh toán")))))))</f>
        <v>Đã thanh toán</v>
      </c>
      <c r="Z3255" s="250">
        <f>Table1[[#This Row],[Hạn thanh toán]]</f>
        <v>45940</v>
      </c>
      <c r="AA3255" s="250">
        <f>Table1[[#This Row],[Ngày Thanh toán]]</f>
        <v>45957</v>
      </c>
      <c r="AD3255" s="3" t="str">
        <f>IF(Table1[[#This Row],[Mã khách hàng]]="","",VLOOKUP($A3255,Ma_KH!$A:$Q,Ma_KH!O$1,0))</f>
        <v>BRG - FUJIMART</v>
      </c>
      <c r="AE3255" s="3" t="str">
        <f>IF(Table1[[#This Row],[Mã khách hàng]]="","",VLOOKUP($A3255,Ma_KH!$A:$Q,Ma_KH!P$1,0))</f>
        <v>CÔNG TY TNHH BÁN LẺ FUJIMART VIỆT NAM</v>
      </c>
      <c r="AF3255" s="3" t="str">
        <f>VLOOKUP(A3255,Ma_KH!A:Q,Ma_KH!J$1,0)</f>
        <v>Vũ Anh Tuấn</v>
      </c>
    </row>
    <row r="3256" spans="1:32">
      <c r="A3256" s="242" t="s">
        <v>184</v>
      </c>
      <c r="B3256" s="242" t="s">
        <v>5155</v>
      </c>
      <c r="C3256" s="90">
        <v>45910</v>
      </c>
      <c r="D3256" s="91" t="s">
        <v>20103</v>
      </c>
      <c r="E3256" s="318">
        <v>45910</v>
      </c>
      <c r="F3256" s="242" t="s">
        <v>21063</v>
      </c>
      <c r="G3256" s="242" t="s">
        <v>5220</v>
      </c>
      <c r="H3256" s="241">
        <v>313915</v>
      </c>
      <c r="I3256" s="241">
        <v>0</v>
      </c>
      <c r="J3256" s="241">
        <v>25113</v>
      </c>
      <c r="K3256" s="241">
        <v>339028</v>
      </c>
      <c r="L3256" s="8" t="s">
        <v>24</v>
      </c>
      <c r="M3256" s="21">
        <v>45957</v>
      </c>
      <c r="O3256" s="278">
        <f>IF(Table1[[#This Row],[Phân loại]]="Tồn đầu kỳ",Table1[[#This Row],[Tổng giá trị]],0)</f>
        <v>0</v>
      </c>
      <c r="P3256" s="8">
        <f>IF(Table1[[#This Row],[Số còn phải thu ĐK]]&lt;&gt;0,0,IF(Table1[[#This Row],[Phân loại]]="Bán hàng",Table1[[#This Row],[Tổng giá trị]],-Table1[[#This Row],[Tổng giá trị]]))</f>
        <v>339028</v>
      </c>
      <c r="Q3256" s="278">
        <f t="shared" si="742"/>
        <v>339028</v>
      </c>
      <c r="R3256" s="8">
        <f>Table1[[#This Row],[Số còn phải thu ĐK]]+Table1[[#This Row],[Giá Trị HD sau CK]]-Table1[[#This Row],[Số tiền đã thu]]</f>
        <v>0</v>
      </c>
      <c r="S3256" s="7">
        <f>IF(Table1[[#This Row],[Ngày hóa đơn]]&lt;&gt;"",Table1[[#This Row],[Ngày hóa đơn]],Table1[[#This Row],[Ngày hạch toán]])</f>
        <v>45910</v>
      </c>
      <c r="T3256" s="8">
        <v>30</v>
      </c>
      <c r="U3256" s="7">
        <f>IF(Table1[[#This Row],[Ngày tính CN]]="","",S3256+T3256)</f>
        <v>45940</v>
      </c>
      <c r="V3256" s="71">
        <f ca="1">IF(Table1[[#This Row],[Hạn thanh toán]]="","",IF((U3256-NOW())&lt;0,0,(U3256-NOW())))</f>
        <v>0</v>
      </c>
      <c r="W3256" s="278"/>
      <c r="X3256" s="278" t="str">
        <f t="shared" ca="1" si="743"/>
        <v/>
      </c>
      <c r="Y3256" s="3" t="str">
        <f t="shared" si="744"/>
        <v>Đã thanh toán</v>
      </c>
      <c r="Z3256" s="250">
        <f>Table1[[#This Row],[Hạn thanh toán]]</f>
        <v>45940</v>
      </c>
      <c r="AA3256" s="250">
        <f>Table1[[#This Row],[Ngày Thanh toán]]</f>
        <v>45957</v>
      </c>
      <c r="AD3256" s="3" t="str">
        <f>IF(Table1[[#This Row],[Mã khách hàng]]="","",VLOOKUP($A3256,Ma_KH!$A:$Q,Ma_KH!O$1,0))</f>
        <v>BRG - FUJIMART</v>
      </c>
      <c r="AE3256" s="3" t="str">
        <f>IF(Table1[[#This Row],[Mã khách hàng]]="","",VLOOKUP($A3256,Ma_KH!$A:$Q,Ma_KH!P$1,0))</f>
        <v>CÔNG TY TNHH BÁN LẺ FUJIMART VIỆT NAM</v>
      </c>
      <c r="AF3256" s="3" t="str">
        <f>VLOOKUP(A3256,Ma_KH!A:Q,Ma_KH!J$1,0)</f>
        <v>Vũ Anh Tuấn</v>
      </c>
    </row>
    <row r="3257" spans="1:32">
      <c r="A3257" s="242" t="s">
        <v>184</v>
      </c>
      <c r="B3257" s="242" t="s">
        <v>5155</v>
      </c>
      <c r="C3257" s="90">
        <v>45911</v>
      </c>
      <c r="D3257" s="91" t="s">
        <v>20104</v>
      </c>
      <c r="E3257" s="318">
        <v>45911</v>
      </c>
      <c r="F3257" s="242" t="s">
        <v>21064</v>
      </c>
      <c r="G3257" s="242" t="s">
        <v>5233</v>
      </c>
      <c r="H3257" s="241">
        <v>1255660</v>
      </c>
      <c r="I3257" s="241">
        <v>0</v>
      </c>
      <c r="J3257" s="241">
        <v>100453</v>
      </c>
      <c r="K3257" s="241">
        <v>1356113</v>
      </c>
      <c r="L3257" s="8" t="s">
        <v>24</v>
      </c>
      <c r="M3257" s="21">
        <v>45957</v>
      </c>
      <c r="O3257" s="278">
        <f>IF(Table1[[#This Row],[Phân loại]]="Tồn đầu kỳ",Table1[[#This Row],[Tổng giá trị]],0)</f>
        <v>0</v>
      </c>
      <c r="P3257" s="8">
        <f>IF(Table1[[#This Row],[Số còn phải thu ĐK]]&lt;&gt;0,0,IF(Table1[[#This Row],[Phân loại]]="Bán hàng",Table1[[#This Row],[Tổng giá trị]],-Table1[[#This Row],[Tổng giá trị]]))</f>
        <v>1356113</v>
      </c>
      <c r="Q3257" s="278">
        <f t="shared" si="742"/>
        <v>1356113</v>
      </c>
      <c r="R3257" s="8">
        <f>Table1[[#This Row],[Số còn phải thu ĐK]]+Table1[[#This Row],[Giá Trị HD sau CK]]-Table1[[#This Row],[Số tiền đã thu]]</f>
        <v>0</v>
      </c>
      <c r="S3257" s="7">
        <f>IF(Table1[[#This Row],[Ngày hóa đơn]]&lt;&gt;"",Table1[[#This Row],[Ngày hóa đơn]],Table1[[#This Row],[Ngày hạch toán]])</f>
        <v>45911</v>
      </c>
      <c r="T3257" s="8">
        <v>30</v>
      </c>
      <c r="U3257" s="7">
        <f>IF(Table1[[#This Row],[Ngày tính CN]]="","",S3257+T3257)</f>
        <v>45941</v>
      </c>
      <c r="V3257" s="71">
        <f ca="1">IF(Table1[[#This Row],[Hạn thanh toán]]="","",IF((U3257-NOW())&lt;0,0,(U3257-NOW())))</f>
        <v>0</v>
      </c>
      <c r="W3257" s="278"/>
      <c r="X3257" s="278" t="str">
        <f t="shared" ca="1" si="743"/>
        <v/>
      </c>
      <c r="Y3257" s="3" t="str">
        <f t="shared" si="744"/>
        <v>Đã thanh toán</v>
      </c>
      <c r="Z3257" s="250">
        <f>Table1[[#This Row],[Hạn thanh toán]]</f>
        <v>45941</v>
      </c>
      <c r="AA3257" s="250">
        <f>Table1[[#This Row],[Ngày Thanh toán]]</f>
        <v>45957</v>
      </c>
      <c r="AD3257" s="3" t="str">
        <f>IF(Table1[[#This Row],[Mã khách hàng]]="","",VLOOKUP($A3257,Ma_KH!$A:$Q,Ma_KH!O$1,0))</f>
        <v>BRG - FUJIMART</v>
      </c>
      <c r="AE3257" s="3" t="str">
        <f>IF(Table1[[#This Row],[Mã khách hàng]]="","",VLOOKUP($A3257,Ma_KH!$A:$Q,Ma_KH!P$1,0))</f>
        <v>CÔNG TY TNHH BÁN LẺ FUJIMART VIỆT NAM</v>
      </c>
      <c r="AF3257" s="3" t="str">
        <f>VLOOKUP(A3257,Ma_KH!A:Q,Ma_KH!J$1,0)</f>
        <v>Vũ Anh Tuấn</v>
      </c>
    </row>
    <row r="3258" spans="1:32">
      <c r="A3258" s="242" t="s">
        <v>184</v>
      </c>
      <c r="B3258" s="242" t="s">
        <v>5155</v>
      </c>
      <c r="C3258" s="90">
        <v>45911</v>
      </c>
      <c r="D3258" s="91" t="s">
        <v>20105</v>
      </c>
      <c r="E3258" s="318">
        <v>45911</v>
      </c>
      <c r="F3258" s="242" t="s">
        <v>21065</v>
      </c>
      <c r="G3258" s="242" t="s">
        <v>5218</v>
      </c>
      <c r="H3258" s="241">
        <v>1884385</v>
      </c>
      <c r="I3258" s="241">
        <v>0</v>
      </c>
      <c r="J3258" s="241">
        <v>150751</v>
      </c>
      <c r="K3258" s="241">
        <v>2035136</v>
      </c>
      <c r="L3258" s="8" t="s">
        <v>24</v>
      </c>
      <c r="M3258" s="21">
        <v>45957</v>
      </c>
      <c r="O3258" s="278">
        <f>IF(Table1[[#This Row],[Phân loại]]="Tồn đầu kỳ",Table1[[#This Row],[Tổng giá trị]],0)</f>
        <v>0</v>
      </c>
      <c r="P3258" s="8">
        <f>IF(Table1[[#This Row],[Số còn phải thu ĐK]]&lt;&gt;0,0,IF(Table1[[#This Row],[Phân loại]]="Bán hàng",Table1[[#This Row],[Tổng giá trị]],-Table1[[#This Row],[Tổng giá trị]]))</f>
        <v>2035136</v>
      </c>
      <c r="Q3258" s="278">
        <f t="shared" si="742"/>
        <v>2035136</v>
      </c>
      <c r="R3258" s="8">
        <f>Table1[[#This Row],[Số còn phải thu ĐK]]+Table1[[#This Row],[Giá Trị HD sau CK]]-Table1[[#This Row],[Số tiền đã thu]]</f>
        <v>0</v>
      </c>
      <c r="S3258" s="7">
        <f>IF(Table1[[#This Row],[Ngày hóa đơn]]&lt;&gt;"",Table1[[#This Row],[Ngày hóa đơn]],Table1[[#This Row],[Ngày hạch toán]])</f>
        <v>45911</v>
      </c>
      <c r="T3258" s="8">
        <v>30</v>
      </c>
      <c r="U3258" s="7">
        <f>IF(Table1[[#This Row],[Ngày tính CN]]="","",S3258+T3258)</f>
        <v>45941</v>
      </c>
      <c r="V3258" s="71">
        <f ca="1">IF(Table1[[#This Row],[Hạn thanh toán]]="","",IF((U3258-NOW())&lt;0,0,(U3258-NOW())))</f>
        <v>0</v>
      </c>
      <c r="W3258" s="278"/>
      <c r="X3258" s="278" t="str">
        <f t="shared" ca="1" si="743"/>
        <v/>
      </c>
      <c r="Y3258" s="3" t="str">
        <f t="shared" si="744"/>
        <v>Đã thanh toán</v>
      </c>
      <c r="Z3258" s="250">
        <f>Table1[[#This Row],[Hạn thanh toán]]</f>
        <v>45941</v>
      </c>
      <c r="AA3258" s="250">
        <f>Table1[[#This Row],[Ngày Thanh toán]]</f>
        <v>45957</v>
      </c>
      <c r="AD3258" s="3" t="str">
        <f>IF(Table1[[#This Row],[Mã khách hàng]]="","",VLOOKUP($A3258,Ma_KH!$A:$Q,Ma_KH!O$1,0))</f>
        <v>BRG - FUJIMART</v>
      </c>
      <c r="AE3258" s="3" t="str">
        <f>IF(Table1[[#This Row],[Mã khách hàng]]="","",VLOOKUP($A3258,Ma_KH!$A:$Q,Ma_KH!P$1,0))</f>
        <v>CÔNG TY TNHH BÁN LẺ FUJIMART VIỆT NAM</v>
      </c>
      <c r="AF3258" s="3" t="str">
        <f>VLOOKUP(A3258,Ma_KH!A:Q,Ma_KH!J$1,0)</f>
        <v>Vũ Anh Tuấn</v>
      </c>
    </row>
    <row r="3259" spans="1:32">
      <c r="A3259" s="242" t="s">
        <v>184</v>
      </c>
      <c r="B3259" s="242" t="s">
        <v>5155</v>
      </c>
      <c r="C3259" s="90">
        <v>45911</v>
      </c>
      <c r="D3259" s="91" t="s">
        <v>20106</v>
      </c>
      <c r="E3259" s="318">
        <v>45911</v>
      </c>
      <c r="F3259" s="242" t="s">
        <v>21066</v>
      </c>
      <c r="G3259" s="242" t="s">
        <v>5207</v>
      </c>
      <c r="H3259" s="241">
        <v>1389425</v>
      </c>
      <c r="I3259" s="241">
        <v>0</v>
      </c>
      <c r="J3259" s="241">
        <v>111154</v>
      </c>
      <c r="K3259" s="241">
        <v>1500579</v>
      </c>
      <c r="L3259" s="8" t="s">
        <v>24</v>
      </c>
      <c r="M3259" s="21">
        <v>45957</v>
      </c>
      <c r="O3259" s="278">
        <f>IF(Table1[[#This Row],[Phân loại]]="Tồn đầu kỳ",Table1[[#This Row],[Tổng giá trị]],0)</f>
        <v>0</v>
      </c>
      <c r="P3259" s="8">
        <f>IF(Table1[[#This Row],[Số còn phải thu ĐK]]&lt;&gt;0,0,IF(Table1[[#This Row],[Phân loại]]="Bán hàng",Table1[[#This Row],[Tổng giá trị]],-Table1[[#This Row],[Tổng giá trị]]))</f>
        <v>1500579</v>
      </c>
      <c r="Q3259" s="278">
        <f t="shared" si="742"/>
        <v>1500579</v>
      </c>
      <c r="R3259" s="8">
        <f>Table1[[#This Row],[Số còn phải thu ĐK]]+Table1[[#This Row],[Giá Trị HD sau CK]]-Table1[[#This Row],[Số tiền đã thu]]</f>
        <v>0</v>
      </c>
      <c r="S3259" s="7">
        <f>IF(Table1[[#This Row],[Ngày hóa đơn]]&lt;&gt;"",Table1[[#This Row],[Ngày hóa đơn]],Table1[[#This Row],[Ngày hạch toán]])</f>
        <v>45911</v>
      </c>
      <c r="T3259" s="8">
        <v>30</v>
      </c>
      <c r="U3259" s="7">
        <f>IF(Table1[[#This Row],[Ngày tính CN]]="","",S3259+T3259)</f>
        <v>45941</v>
      </c>
      <c r="V3259" s="71">
        <f ca="1">IF(Table1[[#This Row],[Hạn thanh toán]]="","",IF((U3259-NOW())&lt;0,0,(U3259-NOW())))</f>
        <v>0</v>
      </c>
      <c r="W3259" s="278"/>
      <c r="X3259" s="278" t="str">
        <f t="shared" ca="1" si="743"/>
        <v/>
      </c>
      <c r="Y3259" s="3" t="str">
        <f t="shared" si="744"/>
        <v>Đã thanh toán</v>
      </c>
      <c r="Z3259" s="250">
        <f>Table1[[#This Row],[Hạn thanh toán]]</f>
        <v>45941</v>
      </c>
      <c r="AA3259" s="250">
        <f>Table1[[#This Row],[Ngày Thanh toán]]</f>
        <v>45957</v>
      </c>
      <c r="AD3259" s="3" t="str">
        <f>IF(Table1[[#This Row],[Mã khách hàng]]="","",VLOOKUP($A3259,Ma_KH!$A:$Q,Ma_KH!O$1,0))</f>
        <v>BRG - FUJIMART</v>
      </c>
      <c r="AE3259" s="3" t="str">
        <f>IF(Table1[[#This Row],[Mã khách hàng]]="","",VLOOKUP($A3259,Ma_KH!$A:$Q,Ma_KH!P$1,0))</f>
        <v>CÔNG TY TNHH BÁN LẺ FUJIMART VIỆT NAM</v>
      </c>
      <c r="AF3259" s="3" t="str">
        <f>VLOOKUP(A3259,Ma_KH!A:Q,Ma_KH!J$1,0)</f>
        <v>Vũ Anh Tuấn</v>
      </c>
    </row>
    <row r="3260" spans="1:32">
      <c r="A3260" s="242" t="s">
        <v>184</v>
      </c>
      <c r="B3260" s="242" t="s">
        <v>5155</v>
      </c>
      <c r="C3260" s="90">
        <v>45913</v>
      </c>
      <c r="D3260" s="91" t="s">
        <v>20107</v>
      </c>
      <c r="E3260" s="318">
        <v>45913</v>
      </c>
      <c r="F3260" s="242" t="s">
        <v>21067</v>
      </c>
      <c r="G3260" s="242" t="s">
        <v>5190</v>
      </c>
      <c r="H3260" s="241">
        <v>1326248</v>
      </c>
      <c r="I3260" s="241">
        <v>0</v>
      </c>
      <c r="J3260" s="241">
        <v>106100</v>
      </c>
      <c r="K3260" s="241">
        <v>1432348</v>
      </c>
      <c r="L3260" s="8" t="s">
        <v>24</v>
      </c>
      <c r="M3260" s="21">
        <v>45957</v>
      </c>
      <c r="O3260" s="278">
        <f>IF(Table1[[#This Row],[Phân loại]]="Tồn đầu kỳ",Table1[[#This Row],[Tổng giá trị]],0)</f>
        <v>0</v>
      </c>
      <c r="P3260" s="8">
        <f>IF(Table1[[#This Row],[Số còn phải thu ĐK]]&lt;&gt;0,0,IF(Table1[[#This Row],[Phân loại]]="Bán hàng",Table1[[#This Row],[Tổng giá trị]],-Table1[[#This Row],[Tổng giá trị]]))</f>
        <v>1432348</v>
      </c>
      <c r="Q3260" s="278">
        <f t="shared" si="742"/>
        <v>1432348</v>
      </c>
      <c r="R3260" s="8">
        <f>Table1[[#This Row],[Số còn phải thu ĐK]]+Table1[[#This Row],[Giá Trị HD sau CK]]-Table1[[#This Row],[Số tiền đã thu]]</f>
        <v>0</v>
      </c>
      <c r="S3260" s="7">
        <f>IF(Table1[[#This Row],[Ngày hóa đơn]]&lt;&gt;"",Table1[[#This Row],[Ngày hóa đơn]],Table1[[#This Row],[Ngày hạch toán]])</f>
        <v>45913</v>
      </c>
      <c r="T3260" s="8">
        <v>30</v>
      </c>
      <c r="U3260" s="7">
        <f>IF(Table1[[#This Row],[Ngày tính CN]]="","",S3260+T3260)</f>
        <v>45943</v>
      </c>
      <c r="V3260" s="71">
        <f ca="1">IF(Table1[[#This Row],[Hạn thanh toán]]="","",IF((U3260-NOW())&lt;0,0,(U3260-NOW())))</f>
        <v>0</v>
      </c>
      <c r="W3260" s="278"/>
      <c r="X3260" s="278" t="str">
        <f t="shared" ca="1" si="743"/>
        <v/>
      </c>
      <c r="Y3260" s="3" t="str">
        <f t="shared" si="744"/>
        <v>Đã thanh toán</v>
      </c>
      <c r="Z3260" s="250">
        <f>Table1[[#This Row],[Hạn thanh toán]]</f>
        <v>45943</v>
      </c>
      <c r="AA3260" s="250">
        <f>Table1[[#This Row],[Ngày Thanh toán]]</f>
        <v>45957</v>
      </c>
      <c r="AD3260" s="3" t="str">
        <f>IF(Table1[[#This Row],[Mã khách hàng]]="","",VLOOKUP($A3260,Ma_KH!$A:$Q,Ma_KH!O$1,0))</f>
        <v>BRG - FUJIMART</v>
      </c>
      <c r="AE3260" s="3" t="str">
        <f>IF(Table1[[#This Row],[Mã khách hàng]]="","",VLOOKUP($A3260,Ma_KH!$A:$Q,Ma_KH!P$1,0))</f>
        <v>CÔNG TY TNHH BÁN LẺ FUJIMART VIỆT NAM</v>
      </c>
      <c r="AF3260" s="3" t="str">
        <f>VLOOKUP(A3260,Ma_KH!A:Q,Ma_KH!J$1,0)</f>
        <v>Vũ Anh Tuấn</v>
      </c>
    </row>
    <row r="3261" spans="1:32">
      <c r="A3261" s="242" t="s">
        <v>184</v>
      </c>
      <c r="B3261" s="242" t="s">
        <v>5155</v>
      </c>
      <c r="C3261" s="90">
        <v>45913</v>
      </c>
      <c r="D3261" s="91" t="s">
        <v>20108</v>
      </c>
      <c r="E3261" s="318">
        <v>45913</v>
      </c>
      <c r="F3261" s="242" t="s">
        <v>21068</v>
      </c>
      <c r="G3261" s="242" t="s">
        <v>5345</v>
      </c>
      <c r="H3261" s="241">
        <v>1731501</v>
      </c>
      <c r="I3261" s="241">
        <v>0</v>
      </c>
      <c r="J3261" s="241">
        <v>138520</v>
      </c>
      <c r="K3261" s="241">
        <v>1870021</v>
      </c>
      <c r="L3261" s="8" t="s">
        <v>24</v>
      </c>
      <c r="M3261" s="21">
        <v>45957</v>
      </c>
      <c r="O3261" s="278">
        <f>IF(Table1[[#This Row],[Phân loại]]="Tồn đầu kỳ",Table1[[#This Row],[Tổng giá trị]],0)</f>
        <v>0</v>
      </c>
      <c r="P3261" s="8">
        <f>IF(Table1[[#This Row],[Số còn phải thu ĐK]]&lt;&gt;0,0,IF(Table1[[#This Row],[Phân loại]]="Bán hàng",Table1[[#This Row],[Tổng giá trị]],-Table1[[#This Row],[Tổng giá trị]]))</f>
        <v>1870021</v>
      </c>
      <c r="Q3261" s="278">
        <f t="shared" si="742"/>
        <v>1870021</v>
      </c>
      <c r="R3261" s="8">
        <f>Table1[[#This Row],[Số còn phải thu ĐK]]+Table1[[#This Row],[Giá Trị HD sau CK]]-Table1[[#This Row],[Số tiền đã thu]]</f>
        <v>0</v>
      </c>
      <c r="S3261" s="7">
        <f>IF(Table1[[#This Row],[Ngày hóa đơn]]&lt;&gt;"",Table1[[#This Row],[Ngày hóa đơn]],Table1[[#This Row],[Ngày hạch toán]])</f>
        <v>45913</v>
      </c>
      <c r="T3261" s="8">
        <v>30</v>
      </c>
      <c r="U3261" s="7">
        <f>IF(Table1[[#This Row],[Ngày tính CN]]="","",S3261+T3261)</f>
        <v>45943</v>
      </c>
      <c r="V3261" s="71">
        <f ca="1">IF(Table1[[#This Row],[Hạn thanh toán]]="","",IF((U3261-NOW())&lt;0,0,(U3261-NOW())))</f>
        <v>0</v>
      </c>
      <c r="W3261" s="278"/>
      <c r="X3261" s="278" t="str">
        <f t="shared" ca="1" si="743"/>
        <v/>
      </c>
      <c r="Y3261" s="3" t="str">
        <f t="shared" si="744"/>
        <v>Đã thanh toán</v>
      </c>
      <c r="Z3261" s="250">
        <f>Table1[[#This Row],[Hạn thanh toán]]</f>
        <v>45943</v>
      </c>
      <c r="AA3261" s="250">
        <f>Table1[[#This Row],[Ngày Thanh toán]]</f>
        <v>45957</v>
      </c>
      <c r="AD3261" s="3" t="str">
        <f>IF(Table1[[#This Row],[Mã khách hàng]]="","",VLOOKUP($A3261,Ma_KH!$A:$Q,Ma_KH!O$1,0))</f>
        <v>BRG - FUJIMART</v>
      </c>
      <c r="AE3261" s="3" t="str">
        <f>IF(Table1[[#This Row],[Mã khách hàng]]="","",VLOOKUP($A3261,Ma_KH!$A:$Q,Ma_KH!P$1,0))</f>
        <v>CÔNG TY TNHH BÁN LẺ FUJIMART VIỆT NAM</v>
      </c>
      <c r="AF3261" s="3" t="str">
        <f>VLOOKUP(A3261,Ma_KH!A:Q,Ma_KH!J$1,0)</f>
        <v>Vũ Anh Tuấn</v>
      </c>
    </row>
    <row r="3262" spans="1:32">
      <c r="A3262" s="242" t="s">
        <v>184</v>
      </c>
      <c r="B3262" s="242" t="s">
        <v>5155</v>
      </c>
      <c r="C3262" s="88">
        <v>45915</v>
      </c>
      <c r="D3262" s="89" t="s">
        <v>20109</v>
      </c>
      <c r="E3262" s="318">
        <v>45915</v>
      </c>
      <c r="F3262" s="242" t="s">
        <v>21069</v>
      </c>
      <c r="G3262" s="242" t="s">
        <v>5350</v>
      </c>
      <c r="H3262" s="241">
        <v>866195</v>
      </c>
      <c r="I3262" s="241">
        <v>0</v>
      </c>
      <c r="J3262" s="241">
        <v>69296</v>
      </c>
      <c r="K3262" s="241">
        <v>935491</v>
      </c>
      <c r="L3262" s="8" t="s">
        <v>24</v>
      </c>
      <c r="M3262" s="21">
        <v>45957</v>
      </c>
      <c r="O3262" s="278">
        <f>IF(Table1[[#This Row],[Phân loại]]="Tồn đầu kỳ",Table1[[#This Row],[Tổng giá trị]],0)</f>
        <v>0</v>
      </c>
      <c r="P3262" s="8">
        <f>IF(Table1[[#This Row],[Số còn phải thu ĐK]]&lt;&gt;0,0,IF(Table1[[#This Row],[Phân loại]]="Bán hàng",Table1[[#This Row],[Tổng giá trị]],-Table1[[#This Row],[Tổng giá trị]]))</f>
        <v>935491</v>
      </c>
      <c r="Q3262" s="278">
        <f t="shared" ref="Q3262:Q3264" si="745">IF(M3262&lt;&gt;"",IF(O3262&lt;&gt;0,O3262,P3262),0)</f>
        <v>935491</v>
      </c>
      <c r="R3262" s="8">
        <f>Table1[[#This Row],[Số còn phải thu ĐK]]+Table1[[#This Row],[Giá Trị HD sau CK]]-Table1[[#This Row],[Số tiền đã thu]]</f>
        <v>0</v>
      </c>
      <c r="S3262" s="7">
        <f>IF(Table1[[#This Row],[Ngày hóa đơn]]&lt;&gt;"",Table1[[#This Row],[Ngày hóa đơn]],Table1[[#This Row],[Ngày hạch toán]])</f>
        <v>45915</v>
      </c>
      <c r="T3262" s="8">
        <v>30</v>
      </c>
      <c r="U3262" s="7">
        <f>IF(Table1[[#This Row],[Ngày tính CN]]="","",S3262+T3262)</f>
        <v>45945</v>
      </c>
      <c r="V3262" s="71">
        <f ca="1">IF(Table1[[#This Row],[Hạn thanh toán]]="","",IF((U3262-NOW())&lt;0,0,(U3262-NOW())))</f>
        <v>0</v>
      </c>
      <c r="W3262" s="278"/>
      <c r="X3262" s="278" t="str">
        <f t="shared" ref="X3262:X3264" ca="1" si="746">IF(OR($U3262="",$R3262=0),"",IF((U$4-NOW())&lt;0,-($U3262-NOW()),0))</f>
        <v/>
      </c>
      <c r="Y3262" s="3" t="str">
        <f t="shared" ref="Y3262:Y3264" si="747">IF(R3262=0,"Đã thanh toán",IF(X3262="","",IF(X3262&lt;=0,"Chưa đến hạn thanh toán",IF(X3262&lt;=30,"Nợ quá hạn 30 ngày",IF(X3262&lt;=60,"Nợ quá hạn từ 30 ngày đến 60 ngày",IF(X3262&lt;=90,"Nợ quá hạn từ 60 ngày đến 90 ngày",IF(X3262&lt;=120,"Nợ quá hạn từ 90 ngày đến 120 ngày","Nợ quá hạn hơn 120 ngày có khả năng mất thanh toán")))))))</f>
        <v>Đã thanh toán</v>
      </c>
      <c r="Z3262" s="250">
        <f>Table1[[#This Row],[Hạn thanh toán]]</f>
        <v>45945</v>
      </c>
      <c r="AA3262" s="250">
        <f>Table1[[#This Row],[Ngày Thanh toán]]</f>
        <v>45957</v>
      </c>
      <c r="AD3262" s="3" t="str">
        <f>IF(Table1[[#This Row],[Mã khách hàng]]="","",VLOOKUP($A3262,Ma_KH!$A:$Q,Ma_KH!O$1,0))</f>
        <v>BRG - FUJIMART</v>
      </c>
      <c r="AE3262" s="3" t="str">
        <f>IF(Table1[[#This Row],[Mã khách hàng]]="","",VLOOKUP($A3262,Ma_KH!$A:$Q,Ma_KH!P$1,0))</f>
        <v>CÔNG TY TNHH BÁN LẺ FUJIMART VIỆT NAM</v>
      </c>
      <c r="AF3262" s="3" t="str">
        <f>VLOOKUP(A3262,Ma_KH!A:Q,Ma_KH!J$1,0)</f>
        <v>Vũ Anh Tuấn</v>
      </c>
    </row>
    <row r="3263" spans="1:32">
      <c r="A3263" s="242" t="s">
        <v>184</v>
      </c>
      <c r="B3263" s="242" t="s">
        <v>5155</v>
      </c>
      <c r="C3263" s="88">
        <v>45915</v>
      </c>
      <c r="D3263" s="89" t="s">
        <v>20110</v>
      </c>
      <c r="E3263" s="318">
        <v>45915</v>
      </c>
      <c r="F3263" s="242" t="s">
        <v>21070</v>
      </c>
      <c r="G3263" s="242" t="s">
        <v>5328</v>
      </c>
      <c r="H3263" s="241">
        <v>1099888</v>
      </c>
      <c r="I3263" s="241">
        <v>0</v>
      </c>
      <c r="J3263" s="241">
        <v>87991</v>
      </c>
      <c r="K3263" s="241">
        <v>1187879</v>
      </c>
      <c r="L3263" s="8" t="s">
        <v>24</v>
      </c>
      <c r="M3263" s="21">
        <v>45957</v>
      </c>
      <c r="O3263" s="278">
        <f>IF(Table1[[#This Row],[Phân loại]]="Tồn đầu kỳ",Table1[[#This Row],[Tổng giá trị]],0)</f>
        <v>0</v>
      </c>
      <c r="P3263" s="8">
        <f>IF(Table1[[#This Row],[Số còn phải thu ĐK]]&lt;&gt;0,0,IF(Table1[[#This Row],[Phân loại]]="Bán hàng",Table1[[#This Row],[Tổng giá trị]],-Table1[[#This Row],[Tổng giá trị]]))</f>
        <v>1187879</v>
      </c>
      <c r="Q3263" s="278">
        <f t="shared" si="745"/>
        <v>1187879</v>
      </c>
      <c r="R3263" s="8">
        <f>Table1[[#This Row],[Số còn phải thu ĐK]]+Table1[[#This Row],[Giá Trị HD sau CK]]-Table1[[#This Row],[Số tiền đã thu]]</f>
        <v>0</v>
      </c>
      <c r="S3263" s="7">
        <f>IF(Table1[[#This Row],[Ngày hóa đơn]]&lt;&gt;"",Table1[[#This Row],[Ngày hóa đơn]],Table1[[#This Row],[Ngày hạch toán]])</f>
        <v>45915</v>
      </c>
      <c r="T3263" s="8">
        <v>30</v>
      </c>
      <c r="U3263" s="7">
        <f>IF(Table1[[#This Row],[Ngày tính CN]]="","",S3263+T3263)</f>
        <v>45945</v>
      </c>
      <c r="V3263" s="71">
        <f ca="1">IF(Table1[[#This Row],[Hạn thanh toán]]="","",IF((U3263-NOW())&lt;0,0,(U3263-NOW())))</f>
        <v>0</v>
      </c>
      <c r="W3263" s="278"/>
      <c r="X3263" s="278" t="str">
        <f t="shared" ca="1" si="746"/>
        <v/>
      </c>
      <c r="Y3263" s="3" t="str">
        <f t="shared" si="747"/>
        <v>Đã thanh toán</v>
      </c>
      <c r="Z3263" s="250">
        <f>Table1[[#This Row],[Hạn thanh toán]]</f>
        <v>45945</v>
      </c>
      <c r="AA3263" s="250">
        <f>Table1[[#This Row],[Ngày Thanh toán]]</f>
        <v>45957</v>
      </c>
      <c r="AD3263" s="3" t="str">
        <f>IF(Table1[[#This Row],[Mã khách hàng]]="","",VLOOKUP($A3263,Ma_KH!$A:$Q,Ma_KH!O$1,0))</f>
        <v>BRG - FUJIMART</v>
      </c>
      <c r="AE3263" s="3" t="str">
        <f>IF(Table1[[#This Row],[Mã khách hàng]]="","",VLOOKUP($A3263,Ma_KH!$A:$Q,Ma_KH!P$1,0))</f>
        <v>CÔNG TY TNHH BÁN LẺ FUJIMART VIỆT NAM</v>
      </c>
      <c r="AF3263" s="3" t="str">
        <f>VLOOKUP(A3263,Ma_KH!A:Q,Ma_KH!J$1,0)</f>
        <v>Vũ Anh Tuấn</v>
      </c>
    </row>
    <row r="3264" spans="1:32">
      <c r="A3264" s="242" t="s">
        <v>184</v>
      </c>
      <c r="B3264" s="242" t="s">
        <v>5155</v>
      </c>
      <c r="C3264" s="90">
        <v>45915</v>
      </c>
      <c r="D3264" s="91" t="s">
        <v>20111</v>
      </c>
      <c r="E3264" s="318">
        <v>45915</v>
      </c>
      <c r="F3264" s="242" t="s">
        <v>21071</v>
      </c>
      <c r="G3264" s="242" t="s">
        <v>5354</v>
      </c>
      <c r="H3264" s="241">
        <v>593177</v>
      </c>
      <c r="I3264" s="241">
        <v>0</v>
      </c>
      <c r="J3264" s="241">
        <v>47454</v>
      </c>
      <c r="K3264" s="241">
        <v>640631</v>
      </c>
      <c r="L3264" s="8" t="s">
        <v>24</v>
      </c>
      <c r="M3264" s="21">
        <v>45957</v>
      </c>
      <c r="O3264" s="278">
        <f>IF(Table1[[#This Row],[Phân loại]]="Tồn đầu kỳ",Table1[[#This Row],[Tổng giá trị]],0)</f>
        <v>0</v>
      </c>
      <c r="P3264" s="8">
        <f>IF(Table1[[#This Row],[Số còn phải thu ĐK]]&lt;&gt;0,0,IF(Table1[[#This Row],[Phân loại]]="Bán hàng",Table1[[#This Row],[Tổng giá trị]],-Table1[[#This Row],[Tổng giá trị]]))</f>
        <v>640631</v>
      </c>
      <c r="Q3264" s="278">
        <f t="shared" si="745"/>
        <v>640631</v>
      </c>
      <c r="R3264" s="8">
        <f>Table1[[#This Row],[Số còn phải thu ĐK]]+Table1[[#This Row],[Giá Trị HD sau CK]]-Table1[[#This Row],[Số tiền đã thu]]</f>
        <v>0</v>
      </c>
      <c r="S3264" s="7">
        <f>IF(Table1[[#This Row],[Ngày hóa đơn]]&lt;&gt;"",Table1[[#This Row],[Ngày hóa đơn]],Table1[[#This Row],[Ngày hạch toán]])</f>
        <v>45915</v>
      </c>
      <c r="T3264" s="8">
        <v>30</v>
      </c>
      <c r="U3264" s="7">
        <f>IF(Table1[[#This Row],[Ngày tính CN]]="","",S3264+T3264)</f>
        <v>45945</v>
      </c>
      <c r="V3264" s="71">
        <f ca="1">IF(Table1[[#This Row],[Hạn thanh toán]]="","",IF((U3264-NOW())&lt;0,0,(U3264-NOW())))</f>
        <v>0</v>
      </c>
      <c r="W3264" s="278"/>
      <c r="X3264" s="278" t="str">
        <f t="shared" ca="1" si="746"/>
        <v/>
      </c>
      <c r="Y3264" s="3" t="str">
        <f t="shared" si="747"/>
        <v>Đã thanh toán</v>
      </c>
      <c r="Z3264" s="250">
        <f>Table1[[#This Row],[Hạn thanh toán]]</f>
        <v>45945</v>
      </c>
      <c r="AA3264" s="250">
        <f>Table1[[#This Row],[Ngày Thanh toán]]</f>
        <v>45957</v>
      </c>
      <c r="AD3264" s="3" t="str">
        <f>IF(Table1[[#This Row],[Mã khách hàng]]="","",VLOOKUP($A3264,Ma_KH!$A:$Q,Ma_KH!O$1,0))</f>
        <v>BRG - FUJIMART</v>
      </c>
      <c r="AE3264" s="3" t="str">
        <f>IF(Table1[[#This Row],[Mã khách hàng]]="","",VLOOKUP($A3264,Ma_KH!$A:$Q,Ma_KH!P$1,0))</f>
        <v>CÔNG TY TNHH BÁN LẺ FUJIMART VIỆT NAM</v>
      </c>
      <c r="AF3264" s="3" t="str">
        <f>VLOOKUP(A3264,Ma_KH!A:Q,Ma_KH!J$1,0)</f>
        <v>Vũ Anh Tuấn</v>
      </c>
    </row>
    <row r="3265" spans="1:32">
      <c r="A3265" s="242" t="s">
        <v>184</v>
      </c>
      <c r="B3265" s="242" t="s">
        <v>5155</v>
      </c>
      <c r="C3265" s="88">
        <v>45915</v>
      </c>
      <c r="D3265" s="89" t="s">
        <v>20112</v>
      </c>
      <c r="E3265" s="318">
        <v>45915</v>
      </c>
      <c r="F3265" s="242" t="s">
        <v>21072</v>
      </c>
      <c r="G3265" s="242" t="s">
        <v>5168</v>
      </c>
      <c r="H3265" s="241">
        <v>2394595</v>
      </c>
      <c r="I3265" s="241">
        <v>0</v>
      </c>
      <c r="J3265" s="241">
        <v>191568</v>
      </c>
      <c r="K3265" s="241">
        <v>2586163</v>
      </c>
      <c r="L3265" s="8" t="s">
        <v>24</v>
      </c>
      <c r="M3265" s="21">
        <v>45957</v>
      </c>
      <c r="O3265" s="278">
        <f>IF(Table1[[#This Row],[Phân loại]]="Tồn đầu kỳ",Table1[[#This Row],[Tổng giá trị]],0)</f>
        <v>0</v>
      </c>
      <c r="P3265" s="8">
        <f>IF(Table1[[#This Row],[Số còn phải thu ĐK]]&lt;&gt;0,0,IF(Table1[[#This Row],[Phân loại]]="Bán hàng",Table1[[#This Row],[Tổng giá trị]],-Table1[[#This Row],[Tổng giá trị]]))</f>
        <v>2586163</v>
      </c>
      <c r="Q3265" s="278">
        <f t="shared" ref="Q3265:Q3267" si="748">IF(M3265&lt;&gt;"",IF(O3265&lt;&gt;0,O3265,P3265),0)</f>
        <v>2586163</v>
      </c>
      <c r="R3265" s="8">
        <f>Table1[[#This Row],[Số còn phải thu ĐK]]+Table1[[#This Row],[Giá Trị HD sau CK]]-Table1[[#This Row],[Số tiền đã thu]]</f>
        <v>0</v>
      </c>
      <c r="S3265" s="7">
        <f>IF(Table1[[#This Row],[Ngày hóa đơn]]&lt;&gt;"",Table1[[#This Row],[Ngày hóa đơn]],Table1[[#This Row],[Ngày hạch toán]])</f>
        <v>45915</v>
      </c>
      <c r="T3265" s="8">
        <v>30</v>
      </c>
      <c r="U3265" s="7">
        <f>IF(Table1[[#This Row],[Ngày tính CN]]="","",S3265+T3265)</f>
        <v>45945</v>
      </c>
      <c r="V3265" s="71">
        <f ca="1">IF(Table1[[#This Row],[Hạn thanh toán]]="","",IF((U3265-NOW())&lt;0,0,(U3265-NOW())))</f>
        <v>0</v>
      </c>
      <c r="W3265" s="278"/>
      <c r="X3265" s="278" t="str">
        <f t="shared" ref="X3265:X3267" ca="1" si="749">IF(OR($U3265="",$R3265=0),"",IF((U$4-NOW())&lt;0,-($U3265-NOW()),0))</f>
        <v/>
      </c>
      <c r="Y3265" s="3" t="str">
        <f t="shared" ref="Y3265:Y3267" si="750">IF(R3265=0,"Đã thanh toán",IF(X3265="","",IF(X3265&lt;=0,"Chưa đến hạn thanh toán",IF(X3265&lt;=30,"Nợ quá hạn 30 ngày",IF(X3265&lt;=60,"Nợ quá hạn từ 30 ngày đến 60 ngày",IF(X3265&lt;=90,"Nợ quá hạn từ 60 ngày đến 90 ngày",IF(X3265&lt;=120,"Nợ quá hạn từ 90 ngày đến 120 ngày","Nợ quá hạn hơn 120 ngày có khả năng mất thanh toán")))))))</f>
        <v>Đã thanh toán</v>
      </c>
      <c r="Z3265" s="250">
        <f>Table1[[#This Row],[Hạn thanh toán]]</f>
        <v>45945</v>
      </c>
      <c r="AA3265" s="250">
        <f>Table1[[#This Row],[Ngày Thanh toán]]</f>
        <v>45957</v>
      </c>
      <c r="AD3265" s="3" t="str">
        <f>IF(Table1[[#This Row],[Mã khách hàng]]="","",VLOOKUP($A3265,Ma_KH!$A:$Q,Ma_KH!O$1,0))</f>
        <v>BRG - FUJIMART</v>
      </c>
      <c r="AE3265" s="3" t="str">
        <f>IF(Table1[[#This Row],[Mã khách hàng]]="","",VLOOKUP($A3265,Ma_KH!$A:$Q,Ma_KH!P$1,0))</f>
        <v>CÔNG TY TNHH BÁN LẺ FUJIMART VIỆT NAM</v>
      </c>
      <c r="AF3265" s="3" t="str">
        <f>VLOOKUP(A3265,Ma_KH!A:Q,Ma_KH!J$1,0)</f>
        <v>Vũ Anh Tuấn</v>
      </c>
    </row>
    <row r="3266" spans="1:32">
      <c r="A3266" s="242" t="s">
        <v>184</v>
      </c>
      <c r="B3266" s="242" t="s">
        <v>5155</v>
      </c>
      <c r="C3266" s="88">
        <v>45915</v>
      </c>
      <c r="D3266" s="89" t="s">
        <v>20113</v>
      </c>
      <c r="E3266" s="318">
        <v>45915</v>
      </c>
      <c r="F3266" s="242" t="s">
        <v>21073</v>
      </c>
      <c r="G3266" s="242" t="s">
        <v>5174</v>
      </c>
      <c r="H3266" s="241">
        <v>4290073</v>
      </c>
      <c r="I3266" s="241">
        <v>0</v>
      </c>
      <c r="J3266" s="241">
        <v>343206</v>
      </c>
      <c r="K3266" s="241">
        <v>4633279</v>
      </c>
      <c r="L3266" s="8" t="s">
        <v>24</v>
      </c>
      <c r="M3266" s="21">
        <v>45957</v>
      </c>
      <c r="O3266" s="278">
        <f>IF(Table1[[#This Row],[Phân loại]]="Tồn đầu kỳ",Table1[[#This Row],[Tổng giá trị]],0)</f>
        <v>0</v>
      </c>
      <c r="P3266" s="8">
        <f>IF(Table1[[#This Row],[Số còn phải thu ĐK]]&lt;&gt;0,0,IF(Table1[[#This Row],[Phân loại]]="Bán hàng",Table1[[#This Row],[Tổng giá trị]],-Table1[[#This Row],[Tổng giá trị]]))</f>
        <v>4633279</v>
      </c>
      <c r="Q3266" s="278">
        <f t="shared" si="748"/>
        <v>4633279</v>
      </c>
      <c r="R3266" s="8">
        <f>Table1[[#This Row],[Số còn phải thu ĐK]]+Table1[[#This Row],[Giá Trị HD sau CK]]-Table1[[#This Row],[Số tiền đã thu]]</f>
        <v>0</v>
      </c>
      <c r="S3266" s="7">
        <f>IF(Table1[[#This Row],[Ngày hóa đơn]]&lt;&gt;"",Table1[[#This Row],[Ngày hóa đơn]],Table1[[#This Row],[Ngày hạch toán]])</f>
        <v>45915</v>
      </c>
      <c r="T3266" s="8">
        <v>30</v>
      </c>
      <c r="U3266" s="7">
        <f>IF(Table1[[#This Row],[Ngày tính CN]]="","",S3266+T3266)</f>
        <v>45945</v>
      </c>
      <c r="V3266" s="71">
        <f ca="1">IF(Table1[[#This Row],[Hạn thanh toán]]="","",IF((U3266-NOW())&lt;0,0,(U3266-NOW())))</f>
        <v>0</v>
      </c>
      <c r="W3266" s="278"/>
      <c r="X3266" s="278" t="str">
        <f t="shared" ca="1" si="749"/>
        <v/>
      </c>
      <c r="Y3266" s="3" t="str">
        <f t="shared" si="750"/>
        <v>Đã thanh toán</v>
      </c>
      <c r="Z3266" s="250">
        <f>Table1[[#This Row],[Hạn thanh toán]]</f>
        <v>45945</v>
      </c>
      <c r="AA3266" s="250">
        <f>Table1[[#This Row],[Ngày Thanh toán]]</f>
        <v>45957</v>
      </c>
      <c r="AD3266" s="3" t="str">
        <f>IF(Table1[[#This Row],[Mã khách hàng]]="","",VLOOKUP($A3266,Ma_KH!$A:$Q,Ma_KH!O$1,0))</f>
        <v>BRG - FUJIMART</v>
      </c>
      <c r="AE3266" s="3" t="str">
        <f>IF(Table1[[#This Row],[Mã khách hàng]]="","",VLOOKUP($A3266,Ma_KH!$A:$Q,Ma_KH!P$1,0))</f>
        <v>CÔNG TY TNHH BÁN LẺ FUJIMART VIỆT NAM</v>
      </c>
      <c r="AF3266" s="3" t="str">
        <f>VLOOKUP(A3266,Ma_KH!A:Q,Ma_KH!J$1,0)</f>
        <v>Vũ Anh Tuấn</v>
      </c>
    </row>
    <row r="3267" spans="1:32">
      <c r="A3267" s="242" t="s">
        <v>184</v>
      </c>
      <c r="B3267" s="242" t="s">
        <v>5155</v>
      </c>
      <c r="C3267" s="90">
        <v>45915</v>
      </c>
      <c r="D3267" s="91" t="s">
        <v>20114</v>
      </c>
      <c r="E3267" s="318">
        <v>45915</v>
      </c>
      <c r="F3267" s="242" t="s">
        <v>21074</v>
      </c>
      <c r="G3267" s="242" t="s">
        <v>5348</v>
      </c>
      <c r="H3267" s="241">
        <v>2673050</v>
      </c>
      <c r="I3267" s="241">
        <v>0</v>
      </c>
      <c r="J3267" s="241">
        <v>213844</v>
      </c>
      <c r="K3267" s="241">
        <v>2886894</v>
      </c>
      <c r="L3267" s="8" t="s">
        <v>24</v>
      </c>
      <c r="M3267" s="21">
        <v>45957</v>
      </c>
      <c r="O3267" s="278">
        <f>IF(Table1[[#This Row],[Phân loại]]="Tồn đầu kỳ",Table1[[#This Row],[Tổng giá trị]],0)</f>
        <v>0</v>
      </c>
      <c r="P3267" s="8">
        <f>IF(Table1[[#This Row],[Số còn phải thu ĐK]]&lt;&gt;0,0,IF(Table1[[#This Row],[Phân loại]]="Bán hàng",Table1[[#This Row],[Tổng giá trị]],-Table1[[#This Row],[Tổng giá trị]]))</f>
        <v>2886894</v>
      </c>
      <c r="Q3267" s="278">
        <f t="shared" si="748"/>
        <v>2886894</v>
      </c>
      <c r="R3267" s="8">
        <f>Table1[[#This Row],[Số còn phải thu ĐK]]+Table1[[#This Row],[Giá Trị HD sau CK]]-Table1[[#This Row],[Số tiền đã thu]]</f>
        <v>0</v>
      </c>
      <c r="S3267" s="7">
        <f>IF(Table1[[#This Row],[Ngày hóa đơn]]&lt;&gt;"",Table1[[#This Row],[Ngày hóa đơn]],Table1[[#This Row],[Ngày hạch toán]])</f>
        <v>45915</v>
      </c>
      <c r="T3267" s="8">
        <v>30</v>
      </c>
      <c r="U3267" s="7">
        <f>IF(Table1[[#This Row],[Ngày tính CN]]="","",S3267+T3267)</f>
        <v>45945</v>
      </c>
      <c r="V3267" s="71">
        <f ca="1">IF(Table1[[#This Row],[Hạn thanh toán]]="","",IF((U3267-NOW())&lt;0,0,(U3267-NOW())))</f>
        <v>0</v>
      </c>
      <c r="W3267" s="278"/>
      <c r="X3267" s="278" t="str">
        <f t="shared" ca="1" si="749"/>
        <v/>
      </c>
      <c r="Y3267" s="3" t="str">
        <f t="shared" si="750"/>
        <v>Đã thanh toán</v>
      </c>
      <c r="Z3267" s="250">
        <f>Table1[[#This Row],[Hạn thanh toán]]</f>
        <v>45945</v>
      </c>
      <c r="AA3267" s="250">
        <f>Table1[[#This Row],[Ngày Thanh toán]]</f>
        <v>45957</v>
      </c>
      <c r="AD3267" s="3" t="str">
        <f>IF(Table1[[#This Row],[Mã khách hàng]]="","",VLOOKUP($A3267,Ma_KH!$A:$Q,Ma_KH!O$1,0))</f>
        <v>BRG - FUJIMART</v>
      </c>
      <c r="AE3267" s="3" t="str">
        <f>IF(Table1[[#This Row],[Mã khách hàng]]="","",VLOOKUP($A3267,Ma_KH!$A:$Q,Ma_KH!P$1,0))</f>
        <v>CÔNG TY TNHH BÁN LẺ FUJIMART VIỆT NAM</v>
      </c>
      <c r="AF3267" s="3" t="str">
        <f>VLOOKUP(A3267,Ma_KH!A:Q,Ma_KH!J$1,0)</f>
        <v>Vũ Anh Tuấn</v>
      </c>
    </row>
    <row r="3268" spans="1:32">
      <c r="A3268" s="242" t="s">
        <v>184</v>
      </c>
      <c r="B3268" s="242" t="s">
        <v>5155</v>
      </c>
      <c r="C3268" s="90">
        <v>45915</v>
      </c>
      <c r="D3268" s="91" t="s">
        <v>20115</v>
      </c>
      <c r="E3268" s="318">
        <v>45915</v>
      </c>
      <c r="F3268" s="242" t="s">
        <v>21075</v>
      </c>
      <c r="G3268" s="242" t="s">
        <v>5220</v>
      </c>
      <c r="H3268" s="241">
        <v>1829030</v>
      </c>
      <c r="I3268" s="241">
        <v>0</v>
      </c>
      <c r="J3268" s="241">
        <v>146322</v>
      </c>
      <c r="K3268" s="241">
        <v>1975352</v>
      </c>
      <c r="L3268" s="8" t="s">
        <v>24</v>
      </c>
      <c r="M3268" s="21">
        <v>45957</v>
      </c>
      <c r="O3268" s="278">
        <f>IF(Table1[[#This Row],[Phân loại]]="Tồn đầu kỳ",Table1[[#This Row],[Tổng giá trị]],0)</f>
        <v>0</v>
      </c>
      <c r="P3268" s="8">
        <f>IF(Table1[[#This Row],[Số còn phải thu ĐK]]&lt;&gt;0,0,IF(Table1[[#This Row],[Phân loại]]="Bán hàng",Table1[[#This Row],[Tổng giá trị]],-Table1[[#This Row],[Tổng giá trị]]))</f>
        <v>1975352</v>
      </c>
      <c r="Q3268" s="278">
        <f>IF(M3268&lt;&gt;"",IF(O3268&lt;&gt;0,O3268,P3268),0)</f>
        <v>1975352</v>
      </c>
      <c r="R3268" s="8">
        <f>Table1[[#This Row],[Số còn phải thu ĐK]]+Table1[[#This Row],[Giá Trị HD sau CK]]-Table1[[#This Row],[Số tiền đã thu]]</f>
        <v>0</v>
      </c>
      <c r="S3268" s="7">
        <f>IF(Table1[[#This Row],[Ngày hóa đơn]]&lt;&gt;"",Table1[[#This Row],[Ngày hóa đơn]],Table1[[#This Row],[Ngày hạch toán]])</f>
        <v>45915</v>
      </c>
      <c r="T3268" s="8">
        <v>30</v>
      </c>
      <c r="U3268" s="7">
        <f>IF(Table1[[#This Row],[Ngày tính CN]]="","",S3268+T3268)</f>
        <v>45945</v>
      </c>
      <c r="V3268" s="71">
        <f ca="1">IF(Table1[[#This Row],[Hạn thanh toán]]="","",IF((U3268-NOW())&lt;0,0,(U3268-NOW())))</f>
        <v>0</v>
      </c>
      <c r="W3268" s="278"/>
      <c r="X3268" s="278" t="str">
        <f ca="1">IF(OR($U3268="",$R3268=0),"",IF((U$4-NOW())&lt;0,-($U3268-NOW()),0))</f>
        <v/>
      </c>
      <c r="Y3268" s="3" t="str">
        <f>IF(R3268=0,"Đã thanh toán",IF(X3268="","",IF(X3268&lt;=0,"Chưa đến hạn thanh toán",IF(X3268&lt;=30,"Nợ quá hạn 30 ngày",IF(X3268&lt;=60,"Nợ quá hạn từ 30 ngày đến 60 ngày",IF(X3268&lt;=90,"Nợ quá hạn từ 60 ngày đến 90 ngày",IF(X3268&lt;=120,"Nợ quá hạn từ 90 ngày đến 120 ngày","Nợ quá hạn hơn 120 ngày có khả năng mất thanh toán")))))))</f>
        <v>Đã thanh toán</v>
      </c>
      <c r="Z3268" s="250">
        <f>Table1[[#This Row],[Hạn thanh toán]]</f>
        <v>45945</v>
      </c>
      <c r="AA3268" s="250">
        <f>Table1[[#This Row],[Ngày Thanh toán]]</f>
        <v>45957</v>
      </c>
      <c r="AD3268" s="3" t="str">
        <f>IF(Table1[[#This Row],[Mã khách hàng]]="","",VLOOKUP($A3268,Ma_KH!$A:$Q,Ma_KH!O$1,0))</f>
        <v>BRG - FUJIMART</v>
      </c>
      <c r="AE3268" s="3" t="str">
        <f>IF(Table1[[#This Row],[Mã khách hàng]]="","",VLOOKUP($A3268,Ma_KH!$A:$Q,Ma_KH!P$1,0))</f>
        <v>CÔNG TY TNHH BÁN LẺ FUJIMART VIỆT NAM</v>
      </c>
      <c r="AF3268" s="3" t="str">
        <f>VLOOKUP(A3268,Ma_KH!A:Q,Ma_KH!J$1,0)</f>
        <v>Vũ Anh Tuấn</v>
      </c>
    </row>
    <row r="3269" spans="1:32">
      <c r="A3269" s="242" t="s">
        <v>184</v>
      </c>
      <c r="B3269" s="242" t="s">
        <v>5155</v>
      </c>
      <c r="C3269" s="90">
        <v>45915</v>
      </c>
      <c r="D3269" s="91" t="s">
        <v>20116</v>
      </c>
      <c r="E3269" s="318">
        <v>45915</v>
      </c>
      <c r="F3269" s="242" t="s">
        <v>21076</v>
      </c>
      <c r="G3269" s="242" t="s">
        <v>5250</v>
      </c>
      <c r="H3269" s="241">
        <v>598780</v>
      </c>
      <c r="I3269" s="241">
        <v>0</v>
      </c>
      <c r="J3269" s="241">
        <v>47902</v>
      </c>
      <c r="K3269" s="241">
        <v>646682</v>
      </c>
      <c r="L3269" s="8" t="s">
        <v>24</v>
      </c>
      <c r="M3269" s="21">
        <v>45957</v>
      </c>
      <c r="O3269" s="278">
        <f>IF(Table1[[#This Row],[Phân loại]]="Tồn đầu kỳ",Table1[[#This Row],[Tổng giá trị]],0)</f>
        <v>0</v>
      </c>
      <c r="P3269" s="8">
        <f>IF(Table1[[#This Row],[Số còn phải thu ĐK]]&lt;&gt;0,0,IF(Table1[[#This Row],[Phân loại]]="Bán hàng",Table1[[#This Row],[Tổng giá trị]],-Table1[[#This Row],[Tổng giá trị]]))</f>
        <v>646682</v>
      </c>
      <c r="Q3269" s="278">
        <f>IF(M3269&lt;&gt;"",IF(O3269&lt;&gt;0,O3269,P3269),0)</f>
        <v>646682</v>
      </c>
      <c r="R3269" s="8">
        <f>Table1[[#This Row],[Số còn phải thu ĐK]]+Table1[[#This Row],[Giá Trị HD sau CK]]-Table1[[#This Row],[Số tiền đã thu]]</f>
        <v>0</v>
      </c>
      <c r="S3269" s="7">
        <f>IF(Table1[[#This Row],[Ngày hóa đơn]]&lt;&gt;"",Table1[[#This Row],[Ngày hóa đơn]],Table1[[#This Row],[Ngày hạch toán]])</f>
        <v>45915</v>
      </c>
      <c r="T3269" s="8">
        <v>30</v>
      </c>
      <c r="U3269" s="7">
        <f>IF(Table1[[#This Row],[Ngày tính CN]]="","",S3269+T3269)</f>
        <v>45945</v>
      </c>
      <c r="V3269" s="71">
        <f ca="1">IF(Table1[[#This Row],[Hạn thanh toán]]="","",IF((U3269-NOW())&lt;0,0,(U3269-NOW())))</f>
        <v>0</v>
      </c>
      <c r="W3269" s="278"/>
      <c r="X3269" s="278" t="str">
        <f ca="1">IF(OR($U3269="",$R3269=0),"",IF((U$4-NOW())&lt;0,-($U3269-NOW()),0))</f>
        <v/>
      </c>
      <c r="Y3269" s="3" t="str">
        <f>IF(R3269=0,"Đã thanh toán",IF(X3269="","",IF(X3269&lt;=0,"Chưa đến hạn thanh toán",IF(X3269&lt;=30,"Nợ quá hạn 30 ngày",IF(X3269&lt;=60,"Nợ quá hạn từ 30 ngày đến 60 ngày",IF(X3269&lt;=90,"Nợ quá hạn từ 60 ngày đến 90 ngày",IF(X3269&lt;=120,"Nợ quá hạn từ 90 ngày đến 120 ngày","Nợ quá hạn hơn 120 ngày có khả năng mất thanh toán")))))))</f>
        <v>Đã thanh toán</v>
      </c>
      <c r="Z3269" s="250">
        <f>Table1[[#This Row],[Hạn thanh toán]]</f>
        <v>45945</v>
      </c>
      <c r="AA3269" s="250">
        <f>Table1[[#This Row],[Ngày Thanh toán]]</f>
        <v>45957</v>
      </c>
      <c r="AD3269" s="3" t="str">
        <f>IF(Table1[[#This Row],[Mã khách hàng]]="","",VLOOKUP($A3269,Ma_KH!$A:$Q,Ma_KH!O$1,0))</f>
        <v>BRG - FUJIMART</v>
      </c>
      <c r="AE3269" s="3" t="str">
        <f>IF(Table1[[#This Row],[Mã khách hàng]]="","",VLOOKUP($A3269,Ma_KH!$A:$Q,Ma_KH!P$1,0))</f>
        <v>CÔNG TY TNHH BÁN LẺ FUJIMART VIỆT NAM</v>
      </c>
      <c r="AF3269" s="3" t="str">
        <f>VLOOKUP(A3269,Ma_KH!A:Q,Ma_KH!J$1,0)</f>
        <v>Vũ Anh Tuấn</v>
      </c>
    </row>
    <row r="3270" spans="1:32">
      <c r="A3270" s="242" t="s">
        <v>184</v>
      </c>
      <c r="B3270" s="242" t="s">
        <v>5155</v>
      </c>
      <c r="C3270" s="88">
        <v>45916</v>
      </c>
      <c r="D3270" s="89" t="s">
        <v>20117</v>
      </c>
      <c r="E3270" s="318">
        <v>45916</v>
      </c>
      <c r="F3270" s="242" t="s">
        <v>21077</v>
      </c>
      <c r="G3270" s="242" t="s">
        <v>5207</v>
      </c>
      <c r="H3270" s="241">
        <v>2659790</v>
      </c>
      <c r="I3270" s="241">
        <v>0</v>
      </c>
      <c r="J3270" s="241">
        <v>212783</v>
      </c>
      <c r="K3270" s="241">
        <v>2872573</v>
      </c>
      <c r="L3270" s="8" t="s">
        <v>24</v>
      </c>
      <c r="M3270" s="21">
        <v>45957</v>
      </c>
      <c r="O3270" s="278">
        <f>IF(Table1[[#This Row],[Phân loại]]="Tồn đầu kỳ",Table1[[#This Row],[Tổng giá trị]],0)</f>
        <v>0</v>
      </c>
      <c r="P3270" s="8">
        <f>IF(Table1[[#This Row],[Số còn phải thu ĐK]]&lt;&gt;0,0,IF(Table1[[#This Row],[Phân loại]]="Bán hàng",Table1[[#This Row],[Tổng giá trị]],-Table1[[#This Row],[Tổng giá trị]]))</f>
        <v>2872573</v>
      </c>
      <c r="Q3270" s="278">
        <f t="shared" ref="Q3270:Q3272" si="751">IF(M3270&lt;&gt;"",IF(O3270&lt;&gt;0,O3270,P3270),0)</f>
        <v>2872573</v>
      </c>
      <c r="R3270" s="8">
        <f>Table1[[#This Row],[Số còn phải thu ĐK]]+Table1[[#This Row],[Giá Trị HD sau CK]]-Table1[[#This Row],[Số tiền đã thu]]</f>
        <v>0</v>
      </c>
      <c r="S3270" s="7">
        <f>IF(Table1[[#This Row],[Ngày hóa đơn]]&lt;&gt;"",Table1[[#This Row],[Ngày hóa đơn]],Table1[[#This Row],[Ngày hạch toán]])</f>
        <v>45916</v>
      </c>
      <c r="T3270" s="8">
        <v>30</v>
      </c>
      <c r="U3270" s="7">
        <f>IF(Table1[[#This Row],[Ngày tính CN]]="","",S3270+T3270)</f>
        <v>45946</v>
      </c>
      <c r="V3270" s="71">
        <f ca="1">IF(Table1[[#This Row],[Hạn thanh toán]]="","",IF((U3270-NOW())&lt;0,0,(U3270-NOW())))</f>
        <v>0</v>
      </c>
      <c r="W3270" s="278"/>
      <c r="X3270" s="278" t="str">
        <f t="shared" ref="X3270:X3272" ca="1" si="752">IF(OR($U3270="",$R3270=0),"",IF((U$4-NOW())&lt;0,-($U3270-NOW()),0))</f>
        <v/>
      </c>
      <c r="Y3270" s="3" t="str">
        <f t="shared" ref="Y3270:Y3272" si="753">IF(R3270=0,"Đã thanh toán",IF(X3270="","",IF(X3270&lt;=0,"Chưa đến hạn thanh toán",IF(X3270&lt;=30,"Nợ quá hạn 30 ngày",IF(X3270&lt;=60,"Nợ quá hạn từ 30 ngày đến 60 ngày",IF(X3270&lt;=90,"Nợ quá hạn từ 60 ngày đến 90 ngày",IF(X3270&lt;=120,"Nợ quá hạn từ 90 ngày đến 120 ngày","Nợ quá hạn hơn 120 ngày có khả năng mất thanh toán")))))))</f>
        <v>Đã thanh toán</v>
      </c>
      <c r="Z3270" s="250">
        <f>Table1[[#This Row],[Hạn thanh toán]]</f>
        <v>45946</v>
      </c>
      <c r="AA3270" s="250">
        <f>Table1[[#This Row],[Ngày Thanh toán]]</f>
        <v>45957</v>
      </c>
      <c r="AD3270" s="3" t="str">
        <f>IF(Table1[[#This Row],[Mã khách hàng]]="","",VLOOKUP($A3270,Ma_KH!$A:$Q,Ma_KH!O$1,0))</f>
        <v>BRG - FUJIMART</v>
      </c>
      <c r="AE3270" s="3" t="str">
        <f>IF(Table1[[#This Row],[Mã khách hàng]]="","",VLOOKUP($A3270,Ma_KH!$A:$Q,Ma_KH!P$1,0))</f>
        <v>CÔNG TY TNHH BÁN LẺ FUJIMART VIỆT NAM</v>
      </c>
      <c r="AF3270" s="3" t="str">
        <f>VLOOKUP(A3270,Ma_KH!A:Q,Ma_KH!J$1,0)</f>
        <v>Vũ Anh Tuấn</v>
      </c>
    </row>
    <row r="3271" spans="1:32">
      <c r="A3271" s="242" t="s">
        <v>184</v>
      </c>
      <c r="B3271" s="242" t="s">
        <v>5155</v>
      </c>
      <c r="C3271" s="88">
        <v>45916</v>
      </c>
      <c r="D3271" s="89" t="s">
        <v>20118</v>
      </c>
      <c r="E3271" s="318">
        <v>45916</v>
      </c>
      <c r="F3271" s="242" t="s">
        <v>21078</v>
      </c>
      <c r="G3271" s="242" t="s">
        <v>5243</v>
      </c>
      <c r="H3271" s="241">
        <v>868001</v>
      </c>
      <c r="I3271" s="241">
        <v>0</v>
      </c>
      <c r="J3271" s="241">
        <v>69440</v>
      </c>
      <c r="K3271" s="241">
        <v>937441</v>
      </c>
      <c r="L3271" s="8" t="s">
        <v>24</v>
      </c>
      <c r="M3271" s="21">
        <v>45957</v>
      </c>
      <c r="O3271" s="278">
        <f>IF(Table1[[#This Row],[Phân loại]]="Tồn đầu kỳ",Table1[[#This Row],[Tổng giá trị]],0)</f>
        <v>0</v>
      </c>
      <c r="P3271" s="8">
        <f>IF(Table1[[#This Row],[Số còn phải thu ĐK]]&lt;&gt;0,0,IF(Table1[[#This Row],[Phân loại]]="Bán hàng",Table1[[#This Row],[Tổng giá trị]],-Table1[[#This Row],[Tổng giá trị]]))</f>
        <v>937441</v>
      </c>
      <c r="Q3271" s="278">
        <f t="shared" si="751"/>
        <v>937441</v>
      </c>
      <c r="R3271" s="8">
        <f>Table1[[#This Row],[Số còn phải thu ĐK]]+Table1[[#This Row],[Giá Trị HD sau CK]]-Table1[[#This Row],[Số tiền đã thu]]</f>
        <v>0</v>
      </c>
      <c r="S3271" s="7">
        <f>IF(Table1[[#This Row],[Ngày hóa đơn]]&lt;&gt;"",Table1[[#This Row],[Ngày hóa đơn]],Table1[[#This Row],[Ngày hạch toán]])</f>
        <v>45916</v>
      </c>
      <c r="T3271" s="8">
        <v>30</v>
      </c>
      <c r="U3271" s="7">
        <f>IF(Table1[[#This Row],[Ngày tính CN]]="","",S3271+T3271)</f>
        <v>45946</v>
      </c>
      <c r="V3271" s="71">
        <f ca="1">IF(Table1[[#This Row],[Hạn thanh toán]]="","",IF((U3271-NOW())&lt;0,0,(U3271-NOW())))</f>
        <v>0</v>
      </c>
      <c r="W3271" s="278"/>
      <c r="X3271" s="278" t="str">
        <f t="shared" ca="1" si="752"/>
        <v/>
      </c>
      <c r="Y3271" s="3" t="str">
        <f t="shared" si="753"/>
        <v>Đã thanh toán</v>
      </c>
      <c r="Z3271" s="250">
        <f>Table1[[#This Row],[Hạn thanh toán]]</f>
        <v>45946</v>
      </c>
      <c r="AA3271" s="250">
        <f>Table1[[#This Row],[Ngày Thanh toán]]</f>
        <v>45957</v>
      </c>
      <c r="AD3271" s="3" t="str">
        <f>IF(Table1[[#This Row],[Mã khách hàng]]="","",VLOOKUP($A3271,Ma_KH!$A:$Q,Ma_KH!O$1,0))</f>
        <v>BRG - FUJIMART</v>
      </c>
      <c r="AE3271" s="3" t="str">
        <f>IF(Table1[[#This Row],[Mã khách hàng]]="","",VLOOKUP($A3271,Ma_KH!$A:$Q,Ma_KH!P$1,0))</f>
        <v>CÔNG TY TNHH BÁN LẺ FUJIMART VIỆT NAM</v>
      </c>
      <c r="AF3271" s="3" t="str">
        <f>VLOOKUP(A3271,Ma_KH!A:Q,Ma_KH!J$1,0)</f>
        <v>Vũ Anh Tuấn</v>
      </c>
    </row>
    <row r="3272" spans="1:32">
      <c r="A3272" s="242" t="s">
        <v>184</v>
      </c>
      <c r="B3272" s="242" t="s">
        <v>5155</v>
      </c>
      <c r="C3272" s="90">
        <v>45916</v>
      </c>
      <c r="D3272" s="91" t="s">
        <v>20119</v>
      </c>
      <c r="E3272" s="318">
        <v>45916</v>
      </c>
      <c r="F3272" s="242" t="s">
        <v>21079</v>
      </c>
      <c r="G3272" s="242" t="s">
        <v>5248</v>
      </c>
      <c r="H3272" s="241">
        <v>1363811</v>
      </c>
      <c r="I3272" s="241">
        <v>0</v>
      </c>
      <c r="J3272" s="241">
        <v>109105</v>
      </c>
      <c r="K3272" s="241">
        <v>1472916</v>
      </c>
      <c r="L3272" s="8" t="s">
        <v>24</v>
      </c>
      <c r="M3272" s="21">
        <v>45957</v>
      </c>
      <c r="O3272" s="278">
        <f>IF(Table1[[#This Row],[Phân loại]]="Tồn đầu kỳ",Table1[[#This Row],[Tổng giá trị]],0)</f>
        <v>0</v>
      </c>
      <c r="P3272" s="8">
        <f>IF(Table1[[#This Row],[Số còn phải thu ĐK]]&lt;&gt;0,0,IF(Table1[[#This Row],[Phân loại]]="Bán hàng",Table1[[#This Row],[Tổng giá trị]],-Table1[[#This Row],[Tổng giá trị]]))</f>
        <v>1472916</v>
      </c>
      <c r="Q3272" s="278">
        <f t="shared" si="751"/>
        <v>1472916</v>
      </c>
      <c r="R3272" s="8">
        <f>Table1[[#This Row],[Số còn phải thu ĐK]]+Table1[[#This Row],[Giá Trị HD sau CK]]-Table1[[#This Row],[Số tiền đã thu]]</f>
        <v>0</v>
      </c>
      <c r="S3272" s="7">
        <f>IF(Table1[[#This Row],[Ngày hóa đơn]]&lt;&gt;"",Table1[[#This Row],[Ngày hóa đơn]],Table1[[#This Row],[Ngày hạch toán]])</f>
        <v>45916</v>
      </c>
      <c r="T3272" s="8">
        <v>30</v>
      </c>
      <c r="U3272" s="7">
        <f>IF(Table1[[#This Row],[Ngày tính CN]]="","",S3272+T3272)</f>
        <v>45946</v>
      </c>
      <c r="V3272" s="71">
        <f ca="1">IF(Table1[[#This Row],[Hạn thanh toán]]="","",IF((U3272-NOW())&lt;0,0,(U3272-NOW())))</f>
        <v>0</v>
      </c>
      <c r="W3272" s="278"/>
      <c r="X3272" s="278" t="str">
        <f t="shared" ca="1" si="752"/>
        <v/>
      </c>
      <c r="Y3272" s="3" t="str">
        <f t="shared" si="753"/>
        <v>Đã thanh toán</v>
      </c>
      <c r="Z3272" s="250">
        <f>Table1[[#This Row],[Hạn thanh toán]]</f>
        <v>45946</v>
      </c>
      <c r="AA3272" s="250">
        <f>Table1[[#This Row],[Ngày Thanh toán]]</f>
        <v>45957</v>
      </c>
      <c r="AD3272" s="3" t="str">
        <f>IF(Table1[[#This Row],[Mã khách hàng]]="","",VLOOKUP($A3272,Ma_KH!$A:$Q,Ma_KH!O$1,0))</f>
        <v>BRG - FUJIMART</v>
      </c>
      <c r="AE3272" s="3" t="str">
        <f>IF(Table1[[#This Row],[Mã khách hàng]]="","",VLOOKUP($A3272,Ma_KH!$A:$Q,Ma_KH!P$1,0))</f>
        <v>CÔNG TY TNHH BÁN LẺ FUJIMART VIỆT NAM</v>
      </c>
      <c r="AF3272" s="3" t="str">
        <f>VLOOKUP(A3272,Ma_KH!A:Q,Ma_KH!J$1,0)</f>
        <v>Vũ Anh Tuấn</v>
      </c>
    </row>
    <row r="3273" spans="1:32">
      <c r="A3273" s="242" t="s">
        <v>184</v>
      </c>
      <c r="B3273" s="242" t="s">
        <v>5155</v>
      </c>
      <c r="C3273" s="90">
        <v>45917</v>
      </c>
      <c r="D3273" s="91" t="s">
        <v>20120</v>
      </c>
      <c r="E3273" s="318">
        <v>45917</v>
      </c>
      <c r="F3273" s="242" t="s">
        <v>21080</v>
      </c>
      <c r="G3273" s="242" t="s">
        <v>5218</v>
      </c>
      <c r="H3273" s="241">
        <v>1102605</v>
      </c>
      <c r="I3273" s="241">
        <v>0</v>
      </c>
      <c r="J3273" s="241">
        <v>88208</v>
      </c>
      <c r="K3273" s="241">
        <v>1190813</v>
      </c>
      <c r="L3273" s="8" t="s">
        <v>24</v>
      </c>
      <c r="M3273" s="21">
        <v>45957</v>
      </c>
      <c r="O3273" s="278">
        <f>IF(Table1[[#This Row],[Phân loại]]="Tồn đầu kỳ",Table1[[#This Row],[Tổng giá trị]],0)</f>
        <v>0</v>
      </c>
      <c r="P3273" s="8">
        <f>IF(Table1[[#This Row],[Số còn phải thu ĐK]]&lt;&gt;0,0,IF(Table1[[#This Row],[Phân loại]]="Bán hàng",Table1[[#This Row],[Tổng giá trị]],-Table1[[#This Row],[Tổng giá trị]]))</f>
        <v>1190813</v>
      </c>
      <c r="Q3273" s="278">
        <f>IF(M3273&lt;&gt;"",IF(O3273&lt;&gt;0,O3273,P3273),0)</f>
        <v>1190813</v>
      </c>
      <c r="R3273" s="8">
        <f>Table1[[#This Row],[Số còn phải thu ĐK]]+Table1[[#This Row],[Giá Trị HD sau CK]]-Table1[[#This Row],[Số tiền đã thu]]</f>
        <v>0</v>
      </c>
      <c r="S3273" s="7">
        <f>IF(Table1[[#This Row],[Ngày hóa đơn]]&lt;&gt;"",Table1[[#This Row],[Ngày hóa đơn]],Table1[[#This Row],[Ngày hạch toán]])</f>
        <v>45917</v>
      </c>
      <c r="T3273" s="8">
        <v>30</v>
      </c>
      <c r="U3273" s="7">
        <f>IF(Table1[[#This Row],[Ngày tính CN]]="","",S3273+T3273)</f>
        <v>45947</v>
      </c>
      <c r="V3273" s="71">
        <f ca="1">IF(Table1[[#This Row],[Hạn thanh toán]]="","",IF((U3273-NOW())&lt;0,0,(U3273-NOW())))</f>
        <v>0</v>
      </c>
      <c r="W3273" s="278"/>
      <c r="X3273" s="278" t="str">
        <f ca="1">IF(OR($U3273="",$R3273=0),"",IF((U$4-NOW())&lt;0,-($U3273-NOW()),0))</f>
        <v/>
      </c>
      <c r="Y3273" s="3" t="str">
        <f>IF(R3273=0,"Đã thanh toán",IF(X3273="","",IF(X3273&lt;=0,"Chưa đến hạn thanh toán",IF(X3273&lt;=30,"Nợ quá hạn 30 ngày",IF(X3273&lt;=60,"Nợ quá hạn từ 30 ngày đến 60 ngày",IF(X3273&lt;=90,"Nợ quá hạn từ 60 ngày đến 90 ngày",IF(X3273&lt;=120,"Nợ quá hạn từ 90 ngày đến 120 ngày","Nợ quá hạn hơn 120 ngày có khả năng mất thanh toán")))))))</f>
        <v>Đã thanh toán</v>
      </c>
      <c r="Z3273" s="250">
        <f>Table1[[#This Row],[Hạn thanh toán]]</f>
        <v>45947</v>
      </c>
      <c r="AA3273" s="250">
        <f>Table1[[#This Row],[Ngày Thanh toán]]</f>
        <v>45957</v>
      </c>
      <c r="AD3273" s="3" t="str">
        <f>IF(Table1[[#This Row],[Mã khách hàng]]="","",VLOOKUP($A3273,Ma_KH!$A:$Q,Ma_KH!O$1,0))</f>
        <v>BRG - FUJIMART</v>
      </c>
      <c r="AE3273" s="3" t="str">
        <f>IF(Table1[[#This Row],[Mã khách hàng]]="","",VLOOKUP($A3273,Ma_KH!$A:$Q,Ma_KH!P$1,0))</f>
        <v>CÔNG TY TNHH BÁN LẺ FUJIMART VIỆT NAM</v>
      </c>
      <c r="AF3273" s="3" t="str">
        <f>VLOOKUP(A3273,Ma_KH!A:Q,Ma_KH!J$1,0)</f>
        <v>Vũ Anh Tuấn</v>
      </c>
    </row>
    <row r="3274" spans="1:32">
      <c r="A3274" s="242" t="s">
        <v>184</v>
      </c>
      <c r="B3274" s="242" t="s">
        <v>5155</v>
      </c>
      <c r="C3274" s="88">
        <v>45917</v>
      </c>
      <c r="D3274" s="89" t="s">
        <v>20121</v>
      </c>
      <c r="E3274" s="318">
        <v>45917</v>
      </c>
      <c r="F3274" s="242" t="s">
        <v>21081</v>
      </c>
      <c r="G3274" s="242" t="s">
        <v>5182</v>
      </c>
      <c r="H3274" s="241">
        <v>1176484</v>
      </c>
      <c r="I3274" s="241">
        <v>0</v>
      </c>
      <c r="J3274" s="241">
        <v>94119</v>
      </c>
      <c r="K3274" s="241">
        <v>1270603</v>
      </c>
      <c r="L3274" s="8" t="s">
        <v>24</v>
      </c>
      <c r="M3274" s="21">
        <v>45957</v>
      </c>
      <c r="O3274" s="278">
        <f>IF(Table1[[#This Row],[Phân loại]]="Tồn đầu kỳ",Table1[[#This Row],[Tổng giá trị]],0)</f>
        <v>0</v>
      </c>
      <c r="P3274" s="8">
        <f>IF(Table1[[#This Row],[Số còn phải thu ĐK]]&lt;&gt;0,0,IF(Table1[[#This Row],[Phân loại]]="Bán hàng",Table1[[#This Row],[Tổng giá trị]],-Table1[[#This Row],[Tổng giá trị]]))</f>
        <v>1270603</v>
      </c>
      <c r="Q3274" s="278">
        <f t="shared" ref="Q3274:Q3275" si="754">IF(M3274&lt;&gt;"",IF(O3274&lt;&gt;0,O3274,P3274),0)</f>
        <v>1270603</v>
      </c>
      <c r="R3274" s="8">
        <f>Table1[[#This Row],[Số còn phải thu ĐK]]+Table1[[#This Row],[Giá Trị HD sau CK]]-Table1[[#This Row],[Số tiền đã thu]]</f>
        <v>0</v>
      </c>
      <c r="S3274" s="7">
        <f>IF(Table1[[#This Row],[Ngày hóa đơn]]&lt;&gt;"",Table1[[#This Row],[Ngày hóa đơn]],Table1[[#This Row],[Ngày hạch toán]])</f>
        <v>45917</v>
      </c>
      <c r="T3274" s="8">
        <v>30</v>
      </c>
      <c r="U3274" s="7">
        <f>IF(Table1[[#This Row],[Ngày tính CN]]="","",S3274+T3274)</f>
        <v>45947</v>
      </c>
      <c r="V3274" s="71">
        <f ca="1">IF(Table1[[#This Row],[Hạn thanh toán]]="","",IF((U3274-NOW())&lt;0,0,(U3274-NOW())))</f>
        <v>0</v>
      </c>
      <c r="W3274" s="278"/>
      <c r="X3274" s="278" t="str">
        <f t="shared" ref="X3274:X3275" ca="1" si="755">IF(OR($U3274="",$R3274=0),"",IF((U$4-NOW())&lt;0,-($U3274-NOW()),0))</f>
        <v/>
      </c>
      <c r="Y3274" s="3" t="str">
        <f t="shared" ref="Y3274:Y3275" si="756">IF(R3274=0,"Đã thanh toán",IF(X3274="","",IF(X3274&lt;=0,"Chưa đến hạn thanh toán",IF(X3274&lt;=30,"Nợ quá hạn 30 ngày",IF(X3274&lt;=60,"Nợ quá hạn từ 30 ngày đến 60 ngày",IF(X3274&lt;=90,"Nợ quá hạn từ 60 ngày đến 90 ngày",IF(X3274&lt;=120,"Nợ quá hạn từ 90 ngày đến 120 ngày","Nợ quá hạn hơn 120 ngày có khả năng mất thanh toán")))))))</f>
        <v>Đã thanh toán</v>
      </c>
      <c r="Z3274" s="250">
        <f>Table1[[#This Row],[Hạn thanh toán]]</f>
        <v>45947</v>
      </c>
      <c r="AA3274" s="250">
        <f>Table1[[#This Row],[Ngày Thanh toán]]</f>
        <v>45957</v>
      </c>
      <c r="AD3274" s="3" t="str">
        <f>IF(Table1[[#This Row],[Mã khách hàng]]="","",VLOOKUP($A3274,Ma_KH!$A:$Q,Ma_KH!O$1,0))</f>
        <v>BRG - FUJIMART</v>
      </c>
      <c r="AE3274" s="3" t="str">
        <f>IF(Table1[[#This Row],[Mã khách hàng]]="","",VLOOKUP($A3274,Ma_KH!$A:$Q,Ma_KH!P$1,0))</f>
        <v>CÔNG TY TNHH BÁN LẺ FUJIMART VIỆT NAM</v>
      </c>
      <c r="AF3274" s="3" t="str">
        <f>VLOOKUP(A3274,Ma_KH!A:Q,Ma_KH!J$1,0)</f>
        <v>Vũ Anh Tuấn</v>
      </c>
    </row>
    <row r="3275" spans="1:32">
      <c r="A3275" s="242" t="s">
        <v>184</v>
      </c>
      <c r="B3275" s="242" t="s">
        <v>5155</v>
      </c>
      <c r="C3275" s="90">
        <v>45917</v>
      </c>
      <c r="D3275" s="91" t="s">
        <v>20122</v>
      </c>
      <c r="E3275" s="318">
        <v>45917</v>
      </c>
      <c r="F3275" s="242" t="s">
        <v>21082</v>
      </c>
      <c r="G3275" s="242" t="s">
        <v>5186</v>
      </c>
      <c r="H3275" s="241">
        <v>1732390</v>
      </c>
      <c r="I3275" s="241">
        <v>0</v>
      </c>
      <c r="J3275" s="241">
        <v>138591</v>
      </c>
      <c r="K3275" s="241">
        <v>1870981</v>
      </c>
      <c r="L3275" s="8" t="s">
        <v>24</v>
      </c>
      <c r="M3275" s="21">
        <v>45957</v>
      </c>
      <c r="O3275" s="278">
        <f>IF(Table1[[#This Row],[Phân loại]]="Tồn đầu kỳ",Table1[[#This Row],[Tổng giá trị]],0)</f>
        <v>0</v>
      </c>
      <c r="P3275" s="8">
        <f>IF(Table1[[#This Row],[Số còn phải thu ĐK]]&lt;&gt;0,0,IF(Table1[[#This Row],[Phân loại]]="Bán hàng",Table1[[#This Row],[Tổng giá trị]],-Table1[[#This Row],[Tổng giá trị]]))</f>
        <v>1870981</v>
      </c>
      <c r="Q3275" s="278">
        <f t="shared" si="754"/>
        <v>1870981</v>
      </c>
      <c r="R3275" s="8">
        <f>Table1[[#This Row],[Số còn phải thu ĐK]]+Table1[[#This Row],[Giá Trị HD sau CK]]-Table1[[#This Row],[Số tiền đã thu]]</f>
        <v>0</v>
      </c>
      <c r="S3275" s="7">
        <f>IF(Table1[[#This Row],[Ngày hóa đơn]]&lt;&gt;"",Table1[[#This Row],[Ngày hóa đơn]],Table1[[#This Row],[Ngày hạch toán]])</f>
        <v>45917</v>
      </c>
      <c r="T3275" s="8">
        <v>30</v>
      </c>
      <c r="U3275" s="7">
        <f>IF(Table1[[#This Row],[Ngày tính CN]]="","",S3275+T3275)</f>
        <v>45947</v>
      </c>
      <c r="V3275" s="71">
        <f ca="1">IF(Table1[[#This Row],[Hạn thanh toán]]="","",IF((U3275-NOW())&lt;0,0,(U3275-NOW())))</f>
        <v>0</v>
      </c>
      <c r="W3275" s="278"/>
      <c r="X3275" s="278" t="str">
        <f t="shared" ca="1" si="755"/>
        <v/>
      </c>
      <c r="Y3275" s="3" t="str">
        <f t="shared" si="756"/>
        <v>Đã thanh toán</v>
      </c>
      <c r="Z3275" s="250">
        <f>Table1[[#This Row],[Hạn thanh toán]]</f>
        <v>45947</v>
      </c>
      <c r="AA3275" s="250">
        <f>Table1[[#This Row],[Ngày Thanh toán]]</f>
        <v>45957</v>
      </c>
      <c r="AD3275" s="3" t="str">
        <f>IF(Table1[[#This Row],[Mã khách hàng]]="","",VLOOKUP($A3275,Ma_KH!$A:$Q,Ma_KH!O$1,0))</f>
        <v>BRG - FUJIMART</v>
      </c>
      <c r="AE3275" s="3" t="str">
        <f>IF(Table1[[#This Row],[Mã khách hàng]]="","",VLOOKUP($A3275,Ma_KH!$A:$Q,Ma_KH!P$1,0))</f>
        <v>CÔNG TY TNHH BÁN LẺ FUJIMART VIỆT NAM</v>
      </c>
      <c r="AF3275" s="3" t="str">
        <f>VLOOKUP(A3275,Ma_KH!A:Q,Ma_KH!J$1,0)</f>
        <v>Vũ Anh Tuấn</v>
      </c>
    </row>
    <row r="3276" spans="1:32">
      <c r="A3276" s="242" t="s">
        <v>184</v>
      </c>
      <c r="B3276" s="242" t="s">
        <v>5155</v>
      </c>
      <c r="C3276" s="90">
        <v>45917</v>
      </c>
      <c r="D3276" s="91" t="s">
        <v>20123</v>
      </c>
      <c r="E3276" s="318">
        <v>45917</v>
      </c>
      <c r="F3276" s="242" t="s">
        <v>21083</v>
      </c>
      <c r="G3276" s="242" t="s">
        <v>5176</v>
      </c>
      <c r="H3276" s="241">
        <v>3014620</v>
      </c>
      <c r="I3276" s="241">
        <v>0</v>
      </c>
      <c r="J3276" s="241">
        <v>241170</v>
      </c>
      <c r="K3276" s="241">
        <v>3255790</v>
      </c>
      <c r="L3276" s="8" t="s">
        <v>24</v>
      </c>
      <c r="M3276" s="21">
        <v>45957</v>
      </c>
      <c r="O3276" s="278">
        <f>IF(Table1[[#This Row],[Phân loại]]="Tồn đầu kỳ",Table1[[#This Row],[Tổng giá trị]],0)</f>
        <v>0</v>
      </c>
      <c r="P3276" s="8">
        <f>IF(Table1[[#This Row],[Số còn phải thu ĐK]]&lt;&gt;0,0,IF(Table1[[#This Row],[Phân loại]]="Bán hàng",Table1[[#This Row],[Tổng giá trị]],-Table1[[#This Row],[Tổng giá trị]]))</f>
        <v>3255790</v>
      </c>
      <c r="Q3276" s="278">
        <f>IF(M3276&lt;&gt;"",IF(O3276&lt;&gt;0,O3276,P3276),0)</f>
        <v>3255790</v>
      </c>
      <c r="R3276" s="8">
        <f>Table1[[#This Row],[Số còn phải thu ĐK]]+Table1[[#This Row],[Giá Trị HD sau CK]]-Table1[[#This Row],[Số tiền đã thu]]</f>
        <v>0</v>
      </c>
      <c r="S3276" s="7">
        <f>IF(Table1[[#This Row],[Ngày hóa đơn]]&lt;&gt;"",Table1[[#This Row],[Ngày hóa đơn]],Table1[[#This Row],[Ngày hạch toán]])</f>
        <v>45917</v>
      </c>
      <c r="T3276" s="8">
        <v>30</v>
      </c>
      <c r="U3276" s="7">
        <f>IF(Table1[[#This Row],[Ngày tính CN]]="","",S3276+T3276)</f>
        <v>45947</v>
      </c>
      <c r="V3276" s="71">
        <f ca="1">IF(Table1[[#This Row],[Hạn thanh toán]]="","",IF((U3276-NOW())&lt;0,0,(U3276-NOW())))</f>
        <v>0</v>
      </c>
      <c r="W3276" s="278"/>
      <c r="X3276" s="278" t="str">
        <f ca="1">IF(OR($U3276="",$R3276=0),"",IF((U$4-NOW())&lt;0,-($U3276-NOW()),0))</f>
        <v/>
      </c>
      <c r="Y3276" s="3" t="str">
        <f>IF(R3276=0,"Đã thanh toán",IF(X3276="","",IF(X3276&lt;=0,"Chưa đến hạn thanh toán",IF(X3276&lt;=30,"Nợ quá hạn 30 ngày",IF(X3276&lt;=60,"Nợ quá hạn từ 30 ngày đến 60 ngày",IF(X3276&lt;=90,"Nợ quá hạn từ 60 ngày đến 90 ngày",IF(X3276&lt;=120,"Nợ quá hạn từ 90 ngày đến 120 ngày","Nợ quá hạn hơn 120 ngày có khả năng mất thanh toán")))))))</f>
        <v>Đã thanh toán</v>
      </c>
      <c r="Z3276" s="250">
        <f>Table1[[#This Row],[Hạn thanh toán]]</f>
        <v>45947</v>
      </c>
      <c r="AA3276" s="250">
        <f>Table1[[#This Row],[Ngày Thanh toán]]</f>
        <v>45957</v>
      </c>
      <c r="AD3276" s="3" t="str">
        <f>IF(Table1[[#This Row],[Mã khách hàng]]="","",VLOOKUP($A3276,Ma_KH!$A:$Q,Ma_KH!O$1,0))</f>
        <v>BRG - FUJIMART</v>
      </c>
      <c r="AE3276" s="3" t="str">
        <f>IF(Table1[[#This Row],[Mã khách hàng]]="","",VLOOKUP($A3276,Ma_KH!$A:$Q,Ma_KH!P$1,0))</f>
        <v>CÔNG TY TNHH BÁN LẺ FUJIMART VIỆT NAM</v>
      </c>
      <c r="AF3276" s="3" t="str">
        <f>VLOOKUP(A3276,Ma_KH!A:Q,Ma_KH!J$1,0)</f>
        <v>Vũ Anh Tuấn</v>
      </c>
    </row>
    <row r="3277" spans="1:32">
      <c r="A3277" s="242" t="s">
        <v>184</v>
      </c>
      <c r="B3277" s="242" t="s">
        <v>5155</v>
      </c>
      <c r="C3277" s="88">
        <v>45918</v>
      </c>
      <c r="D3277" s="89" t="s">
        <v>20124</v>
      </c>
      <c r="E3277" s="318">
        <v>45918</v>
      </c>
      <c r="F3277" s="242" t="s">
        <v>21084</v>
      </c>
      <c r="G3277" s="242" t="s">
        <v>5203</v>
      </c>
      <c r="H3277" s="241">
        <v>788690</v>
      </c>
      <c r="I3277" s="241">
        <v>0</v>
      </c>
      <c r="J3277" s="241">
        <v>63095</v>
      </c>
      <c r="K3277" s="241">
        <v>851785</v>
      </c>
      <c r="L3277" s="8" t="s">
        <v>24</v>
      </c>
      <c r="M3277" s="21">
        <v>45957</v>
      </c>
      <c r="O3277" s="278">
        <f>IF(Table1[[#This Row],[Phân loại]]="Tồn đầu kỳ",Table1[[#This Row],[Tổng giá trị]],0)</f>
        <v>0</v>
      </c>
      <c r="P3277" s="8">
        <f>IF(Table1[[#This Row],[Số còn phải thu ĐK]]&lt;&gt;0,0,IF(Table1[[#This Row],[Phân loại]]="Bán hàng",Table1[[#This Row],[Tổng giá trị]],-Table1[[#This Row],[Tổng giá trị]]))</f>
        <v>851785</v>
      </c>
      <c r="Q3277" s="278">
        <f t="shared" ref="Q3277:Q3278" si="757">IF(M3277&lt;&gt;"",IF(O3277&lt;&gt;0,O3277,P3277),0)</f>
        <v>851785</v>
      </c>
      <c r="R3277" s="8">
        <f>Table1[[#This Row],[Số còn phải thu ĐK]]+Table1[[#This Row],[Giá Trị HD sau CK]]-Table1[[#This Row],[Số tiền đã thu]]</f>
        <v>0</v>
      </c>
      <c r="S3277" s="7">
        <f>IF(Table1[[#This Row],[Ngày hóa đơn]]&lt;&gt;"",Table1[[#This Row],[Ngày hóa đơn]],Table1[[#This Row],[Ngày hạch toán]])</f>
        <v>45918</v>
      </c>
      <c r="T3277" s="8">
        <v>30</v>
      </c>
      <c r="U3277" s="7">
        <f>IF(Table1[[#This Row],[Ngày tính CN]]="","",S3277+T3277)</f>
        <v>45948</v>
      </c>
      <c r="V3277" s="71">
        <f ca="1">IF(Table1[[#This Row],[Hạn thanh toán]]="","",IF((U3277-NOW())&lt;0,0,(U3277-NOW())))</f>
        <v>0</v>
      </c>
      <c r="W3277" s="278"/>
      <c r="X3277" s="278" t="str">
        <f t="shared" ref="X3277:X3278" ca="1" si="758">IF(OR($U3277="",$R3277=0),"",IF((U$4-NOW())&lt;0,-($U3277-NOW()),0))</f>
        <v/>
      </c>
      <c r="Y3277" s="3" t="str">
        <f t="shared" ref="Y3277:Y3278" si="759">IF(R3277=0,"Đã thanh toán",IF(X3277="","",IF(X3277&lt;=0,"Chưa đến hạn thanh toán",IF(X3277&lt;=30,"Nợ quá hạn 30 ngày",IF(X3277&lt;=60,"Nợ quá hạn từ 30 ngày đến 60 ngày",IF(X3277&lt;=90,"Nợ quá hạn từ 60 ngày đến 90 ngày",IF(X3277&lt;=120,"Nợ quá hạn từ 90 ngày đến 120 ngày","Nợ quá hạn hơn 120 ngày có khả năng mất thanh toán")))))))</f>
        <v>Đã thanh toán</v>
      </c>
      <c r="Z3277" s="250">
        <f>Table1[[#This Row],[Hạn thanh toán]]</f>
        <v>45948</v>
      </c>
      <c r="AA3277" s="250">
        <f>Table1[[#This Row],[Ngày Thanh toán]]</f>
        <v>45957</v>
      </c>
      <c r="AD3277" s="3" t="str">
        <f>IF(Table1[[#This Row],[Mã khách hàng]]="","",VLOOKUP($A3277,Ma_KH!$A:$Q,Ma_KH!O$1,0))</f>
        <v>BRG - FUJIMART</v>
      </c>
      <c r="AE3277" s="3" t="str">
        <f>IF(Table1[[#This Row],[Mã khách hàng]]="","",VLOOKUP($A3277,Ma_KH!$A:$Q,Ma_KH!P$1,0))</f>
        <v>CÔNG TY TNHH BÁN LẺ FUJIMART VIỆT NAM</v>
      </c>
      <c r="AF3277" s="3" t="str">
        <f>VLOOKUP(A3277,Ma_KH!A:Q,Ma_KH!J$1,0)</f>
        <v>Vũ Anh Tuấn</v>
      </c>
    </row>
    <row r="3278" spans="1:32">
      <c r="A3278" s="242" t="s">
        <v>184</v>
      </c>
      <c r="B3278" s="242" t="s">
        <v>5155</v>
      </c>
      <c r="C3278" s="90">
        <v>45918</v>
      </c>
      <c r="D3278" s="91" t="s">
        <v>20125</v>
      </c>
      <c r="E3278" s="318">
        <v>45918</v>
      </c>
      <c r="F3278" s="242" t="s">
        <v>21085</v>
      </c>
      <c r="G3278" s="242" t="s">
        <v>5215</v>
      </c>
      <c r="H3278" s="241">
        <v>813726</v>
      </c>
      <c r="I3278" s="241">
        <v>0</v>
      </c>
      <c r="J3278" s="241">
        <v>65098</v>
      </c>
      <c r="K3278" s="241">
        <v>878824</v>
      </c>
      <c r="L3278" s="8" t="s">
        <v>24</v>
      </c>
      <c r="M3278" s="21">
        <v>45957</v>
      </c>
      <c r="O3278" s="278">
        <f>IF(Table1[[#This Row],[Phân loại]]="Tồn đầu kỳ",Table1[[#This Row],[Tổng giá trị]],0)</f>
        <v>0</v>
      </c>
      <c r="P3278" s="8">
        <f>IF(Table1[[#This Row],[Số còn phải thu ĐK]]&lt;&gt;0,0,IF(Table1[[#This Row],[Phân loại]]="Bán hàng",Table1[[#This Row],[Tổng giá trị]],-Table1[[#This Row],[Tổng giá trị]]))</f>
        <v>878824</v>
      </c>
      <c r="Q3278" s="278">
        <f t="shared" si="757"/>
        <v>878824</v>
      </c>
      <c r="R3278" s="8">
        <f>Table1[[#This Row],[Số còn phải thu ĐK]]+Table1[[#This Row],[Giá Trị HD sau CK]]-Table1[[#This Row],[Số tiền đã thu]]</f>
        <v>0</v>
      </c>
      <c r="S3278" s="7">
        <f>IF(Table1[[#This Row],[Ngày hóa đơn]]&lt;&gt;"",Table1[[#This Row],[Ngày hóa đơn]],Table1[[#This Row],[Ngày hạch toán]])</f>
        <v>45918</v>
      </c>
      <c r="T3278" s="8">
        <v>30</v>
      </c>
      <c r="U3278" s="7">
        <f>IF(Table1[[#This Row],[Ngày tính CN]]="","",S3278+T3278)</f>
        <v>45948</v>
      </c>
      <c r="V3278" s="71">
        <f ca="1">IF(Table1[[#This Row],[Hạn thanh toán]]="","",IF((U3278-NOW())&lt;0,0,(U3278-NOW())))</f>
        <v>0</v>
      </c>
      <c r="W3278" s="278"/>
      <c r="X3278" s="278" t="str">
        <f t="shared" ca="1" si="758"/>
        <v/>
      </c>
      <c r="Y3278" s="3" t="str">
        <f t="shared" si="759"/>
        <v>Đã thanh toán</v>
      </c>
      <c r="Z3278" s="250">
        <f>Table1[[#This Row],[Hạn thanh toán]]</f>
        <v>45948</v>
      </c>
      <c r="AA3278" s="250">
        <f>Table1[[#This Row],[Ngày Thanh toán]]</f>
        <v>45957</v>
      </c>
      <c r="AD3278" s="3" t="str">
        <f>IF(Table1[[#This Row],[Mã khách hàng]]="","",VLOOKUP($A3278,Ma_KH!$A:$Q,Ma_KH!O$1,0))</f>
        <v>BRG - FUJIMART</v>
      </c>
      <c r="AE3278" s="3" t="str">
        <f>IF(Table1[[#This Row],[Mã khách hàng]]="","",VLOOKUP($A3278,Ma_KH!$A:$Q,Ma_KH!P$1,0))</f>
        <v>CÔNG TY TNHH BÁN LẺ FUJIMART VIỆT NAM</v>
      </c>
      <c r="AF3278" s="3" t="str">
        <f>VLOOKUP(A3278,Ma_KH!A:Q,Ma_KH!J$1,0)</f>
        <v>Vũ Anh Tuấn</v>
      </c>
    </row>
    <row r="3279" spans="1:32">
      <c r="A3279" s="242" t="s">
        <v>184</v>
      </c>
      <c r="B3279" s="242" t="s">
        <v>5155</v>
      </c>
      <c r="C3279" s="90">
        <v>45918</v>
      </c>
      <c r="D3279" s="91" t="s">
        <v>20126</v>
      </c>
      <c r="E3279" s="318">
        <v>45918</v>
      </c>
      <c r="F3279" s="242" t="s">
        <v>21086</v>
      </c>
      <c r="G3279" s="242" t="s">
        <v>5223</v>
      </c>
      <c r="H3279" s="241">
        <v>1416520</v>
      </c>
      <c r="I3279" s="241">
        <v>0</v>
      </c>
      <c r="J3279" s="241">
        <v>113322</v>
      </c>
      <c r="K3279" s="241">
        <v>1529842</v>
      </c>
      <c r="L3279" s="8" t="s">
        <v>24</v>
      </c>
      <c r="M3279" s="21">
        <v>45957</v>
      </c>
      <c r="O3279" s="278">
        <f>IF(Table1[[#This Row],[Phân loại]]="Tồn đầu kỳ",Table1[[#This Row],[Tổng giá trị]],0)</f>
        <v>0</v>
      </c>
      <c r="P3279" s="8">
        <f>IF(Table1[[#This Row],[Số còn phải thu ĐK]]&lt;&gt;0,0,IF(Table1[[#This Row],[Phân loại]]="Bán hàng",Table1[[#This Row],[Tổng giá trị]],-Table1[[#This Row],[Tổng giá trị]]))</f>
        <v>1529842</v>
      </c>
      <c r="Q3279" s="278">
        <f t="shared" ref="Q3279:Q3288" si="760">IF(M3279&lt;&gt;"",IF(O3279&lt;&gt;0,O3279,P3279),0)</f>
        <v>1529842</v>
      </c>
      <c r="R3279" s="8">
        <f>Table1[[#This Row],[Số còn phải thu ĐK]]+Table1[[#This Row],[Giá Trị HD sau CK]]-Table1[[#This Row],[Số tiền đã thu]]</f>
        <v>0</v>
      </c>
      <c r="S3279" s="7">
        <f>IF(Table1[[#This Row],[Ngày hóa đơn]]&lt;&gt;"",Table1[[#This Row],[Ngày hóa đơn]],Table1[[#This Row],[Ngày hạch toán]])</f>
        <v>45918</v>
      </c>
      <c r="T3279" s="8">
        <v>30</v>
      </c>
      <c r="U3279" s="7">
        <f>IF(Table1[[#This Row],[Ngày tính CN]]="","",S3279+T3279)</f>
        <v>45948</v>
      </c>
      <c r="V3279" s="71">
        <f ca="1">IF(Table1[[#This Row],[Hạn thanh toán]]="","",IF((U3279-NOW())&lt;0,0,(U3279-NOW())))</f>
        <v>0</v>
      </c>
      <c r="W3279" s="278"/>
      <c r="X3279" s="278" t="str">
        <f t="shared" ref="X3279:X3288" ca="1" si="761">IF(OR($U3279="",$R3279=0),"",IF((U$4-NOW())&lt;0,-($U3279-NOW()),0))</f>
        <v/>
      </c>
      <c r="Y3279" s="3" t="str">
        <f t="shared" ref="Y3279:Y3288" si="762">IF(R3279=0,"Đã thanh toán",IF(X3279="","",IF(X3279&lt;=0,"Chưa đến hạn thanh toán",IF(X3279&lt;=30,"Nợ quá hạn 30 ngày",IF(X3279&lt;=60,"Nợ quá hạn từ 30 ngày đến 60 ngày",IF(X3279&lt;=90,"Nợ quá hạn từ 60 ngày đến 90 ngày",IF(X3279&lt;=120,"Nợ quá hạn từ 90 ngày đến 120 ngày","Nợ quá hạn hơn 120 ngày có khả năng mất thanh toán")))))))</f>
        <v>Đã thanh toán</v>
      </c>
      <c r="Z3279" s="250">
        <f>Table1[[#This Row],[Hạn thanh toán]]</f>
        <v>45948</v>
      </c>
      <c r="AA3279" s="250">
        <f>Table1[[#This Row],[Ngày Thanh toán]]</f>
        <v>45957</v>
      </c>
      <c r="AD3279" s="3" t="str">
        <f>IF(Table1[[#This Row],[Mã khách hàng]]="","",VLOOKUP($A3279,Ma_KH!$A:$Q,Ma_KH!O$1,0))</f>
        <v>BRG - FUJIMART</v>
      </c>
      <c r="AE3279" s="3" t="str">
        <f>IF(Table1[[#This Row],[Mã khách hàng]]="","",VLOOKUP($A3279,Ma_KH!$A:$Q,Ma_KH!P$1,0))</f>
        <v>CÔNG TY TNHH BÁN LẺ FUJIMART VIỆT NAM</v>
      </c>
      <c r="AF3279" s="3" t="str">
        <f>VLOOKUP(A3279,Ma_KH!A:Q,Ma_KH!J$1,0)</f>
        <v>Vũ Anh Tuấn</v>
      </c>
    </row>
    <row r="3280" spans="1:32">
      <c r="A3280" s="242" t="s">
        <v>184</v>
      </c>
      <c r="B3280" s="242" t="s">
        <v>5155</v>
      </c>
      <c r="C3280" s="90">
        <v>45919</v>
      </c>
      <c r="D3280" s="91" t="s">
        <v>20127</v>
      </c>
      <c r="E3280" s="318">
        <v>45919</v>
      </c>
      <c r="F3280" s="242" t="s">
        <v>21087</v>
      </c>
      <c r="G3280" s="242" t="s">
        <v>5353</v>
      </c>
      <c r="H3280" s="241">
        <v>1208526</v>
      </c>
      <c r="I3280" s="241">
        <v>0</v>
      </c>
      <c r="J3280" s="241">
        <v>96682</v>
      </c>
      <c r="K3280" s="241">
        <v>1305208</v>
      </c>
      <c r="L3280" s="8" t="s">
        <v>24</v>
      </c>
      <c r="M3280" s="21">
        <v>45957</v>
      </c>
      <c r="O3280" s="278">
        <f>IF(Table1[[#This Row],[Phân loại]]="Tồn đầu kỳ",Table1[[#This Row],[Tổng giá trị]],0)</f>
        <v>0</v>
      </c>
      <c r="P3280" s="8">
        <f>IF(Table1[[#This Row],[Số còn phải thu ĐK]]&lt;&gt;0,0,IF(Table1[[#This Row],[Phân loại]]="Bán hàng",Table1[[#This Row],[Tổng giá trị]],-Table1[[#This Row],[Tổng giá trị]]))</f>
        <v>1305208</v>
      </c>
      <c r="Q3280" s="278">
        <f t="shared" si="760"/>
        <v>1305208</v>
      </c>
      <c r="R3280" s="8">
        <f>Table1[[#This Row],[Số còn phải thu ĐK]]+Table1[[#This Row],[Giá Trị HD sau CK]]-Table1[[#This Row],[Số tiền đã thu]]</f>
        <v>0</v>
      </c>
      <c r="S3280" s="7">
        <f>IF(Table1[[#This Row],[Ngày hóa đơn]]&lt;&gt;"",Table1[[#This Row],[Ngày hóa đơn]],Table1[[#This Row],[Ngày hạch toán]])</f>
        <v>45919</v>
      </c>
      <c r="T3280" s="8">
        <v>30</v>
      </c>
      <c r="U3280" s="7">
        <f>IF(Table1[[#This Row],[Ngày tính CN]]="","",S3280+T3280)</f>
        <v>45949</v>
      </c>
      <c r="V3280" s="71">
        <f ca="1">IF(Table1[[#This Row],[Hạn thanh toán]]="","",IF((U3280-NOW())&lt;0,0,(U3280-NOW())))</f>
        <v>0</v>
      </c>
      <c r="W3280" s="278"/>
      <c r="X3280" s="278" t="str">
        <f t="shared" ca="1" si="761"/>
        <v/>
      </c>
      <c r="Y3280" s="3" t="str">
        <f t="shared" si="762"/>
        <v>Đã thanh toán</v>
      </c>
      <c r="Z3280" s="250">
        <f>Table1[[#This Row],[Hạn thanh toán]]</f>
        <v>45949</v>
      </c>
      <c r="AA3280" s="250">
        <f>Table1[[#This Row],[Ngày Thanh toán]]</f>
        <v>45957</v>
      </c>
      <c r="AD3280" s="3" t="str">
        <f>IF(Table1[[#This Row],[Mã khách hàng]]="","",VLOOKUP($A3280,Ma_KH!$A:$Q,Ma_KH!O$1,0))</f>
        <v>BRG - FUJIMART</v>
      </c>
      <c r="AE3280" s="3" t="str">
        <f>IF(Table1[[#This Row],[Mã khách hàng]]="","",VLOOKUP($A3280,Ma_KH!$A:$Q,Ma_KH!P$1,0))</f>
        <v>CÔNG TY TNHH BÁN LẺ FUJIMART VIỆT NAM</v>
      </c>
      <c r="AF3280" s="3" t="str">
        <f>VLOOKUP(A3280,Ma_KH!A:Q,Ma_KH!J$1,0)</f>
        <v>Vũ Anh Tuấn</v>
      </c>
    </row>
    <row r="3281" spans="1:32">
      <c r="A3281" s="242" t="s">
        <v>184</v>
      </c>
      <c r="B3281" s="242" t="s">
        <v>5155</v>
      </c>
      <c r="C3281" s="90">
        <v>45920</v>
      </c>
      <c r="D3281" s="91" t="s">
        <v>20128</v>
      </c>
      <c r="E3281" s="318">
        <v>45920</v>
      </c>
      <c r="F3281" s="242" t="s">
        <v>21088</v>
      </c>
      <c r="G3281" s="242" t="s">
        <v>5163</v>
      </c>
      <c r="H3281" s="241">
        <v>1050918</v>
      </c>
      <c r="I3281" s="241">
        <v>0</v>
      </c>
      <c r="J3281" s="241">
        <v>84073</v>
      </c>
      <c r="K3281" s="241">
        <v>1134991</v>
      </c>
      <c r="L3281" s="8" t="s">
        <v>24</v>
      </c>
      <c r="M3281" s="21">
        <v>45957</v>
      </c>
      <c r="O3281" s="278">
        <f>IF(Table1[[#This Row],[Phân loại]]="Tồn đầu kỳ",Table1[[#This Row],[Tổng giá trị]],0)</f>
        <v>0</v>
      </c>
      <c r="P3281" s="8">
        <f>IF(Table1[[#This Row],[Số còn phải thu ĐK]]&lt;&gt;0,0,IF(Table1[[#This Row],[Phân loại]]="Bán hàng",Table1[[#This Row],[Tổng giá trị]],-Table1[[#This Row],[Tổng giá trị]]))</f>
        <v>1134991</v>
      </c>
      <c r="Q3281" s="278">
        <f t="shared" si="760"/>
        <v>1134991</v>
      </c>
      <c r="R3281" s="8">
        <f>Table1[[#This Row],[Số còn phải thu ĐK]]+Table1[[#This Row],[Giá Trị HD sau CK]]-Table1[[#This Row],[Số tiền đã thu]]</f>
        <v>0</v>
      </c>
      <c r="S3281" s="7">
        <f>IF(Table1[[#This Row],[Ngày hóa đơn]]&lt;&gt;"",Table1[[#This Row],[Ngày hóa đơn]],Table1[[#This Row],[Ngày hạch toán]])</f>
        <v>45920</v>
      </c>
      <c r="T3281" s="8">
        <v>30</v>
      </c>
      <c r="U3281" s="7">
        <f>IF(Table1[[#This Row],[Ngày tính CN]]="","",S3281+T3281)</f>
        <v>45950</v>
      </c>
      <c r="V3281" s="71">
        <f ca="1">IF(Table1[[#This Row],[Hạn thanh toán]]="","",IF((U3281-NOW())&lt;0,0,(U3281-NOW())))</f>
        <v>0</v>
      </c>
      <c r="W3281" s="278"/>
      <c r="X3281" s="278" t="str">
        <f t="shared" ca="1" si="761"/>
        <v/>
      </c>
      <c r="Y3281" s="3" t="str">
        <f t="shared" si="762"/>
        <v>Đã thanh toán</v>
      </c>
      <c r="Z3281" s="250">
        <f>Table1[[#This Row],[Hạn thanh toán]]</f>
        <v>45950</v>
      </c>
      <c r="AA3281" s="250">
        <f>Table1[[#This Row],[Ngày Thanh toán]]</f>
        <v>45957</v>
      </c>
      <c r="AD3281" s="3" t="str">
        <f>IF(Table1[[#This Row],[Mã khách hàng]]="","",VLOOKUP($A3281,Ma_KH!$A:$Q,Ma_KH!O$1,0))</f>
        <v>BRG - FUJIMART</v>
      </c>
      <c r="AE3281" s="3" t="str">
        <f>IF(Table1[[#This Row],[Mã khách hàng]]="","",VLOOKUP($A3281,Ma_KH!$A:$Q,Ma_KH!P$1,0))</f>
        <v>CÔNG TY TNHH BÁN LẺ FUJIMART VIỆT NAM</v>
      </c>
      <c r="AF3281" s="3" t="str">
        <f>VLOOKUP(A3281,Ma_KH!A:Q,Ma_KH!J$1,0)</f>
        <v>Vũ Anh Tuấn</v>
      </c>
    </row>
    <row r="3282" spans="1:32">
      <c r="A3282" s="242" t="s">
        <v>184</v>
      </c>
      <c r="B3282" s="242" t="s">
        <v>5155</v>
      </c>
      <c r="C3282" s="90">
        <v>45920</v>
      </c>
      <c r="D3282" s="91" t="s">
        <v>20129</v>
      </c>
      <c r="E3282" s="318">
        <v>45920</v>
      </c>
      <c r="F3282" s="242" t="s">
        <v>21089</v>
      </c>
      <c r="G3282" s="242" t="s">
        <v>5198</v>
      </c>
      <c r="H3282" s="241">
        <v>2205210</v>
      </c>
      <c r="I3282" s="241">
        <v>0</v>
      </c>
      <c r="J3282" s="241">
        <v>176417</v>
      </c>
      <c r="K3282" s="241">
        <v>2381627</v>
      </c>
      <c r="L3282" s="8" t="s">
        <v>24</v>
      </c>
      <c r="M3282" s="21">
        <v>45957</v>
      </c>
      <c r="O3282" s="278">
        <f>IF(Table1[[#This Row],[Phân loại]]="Tồn đầu kỳ",Table1[[#This Row],[Tổng giá trị]],0)</f>
        <v>0</v>
      </c>
      <c r="P3282" s="8">
        <f>IF(Table1[[#This Row],[Số còn phải thu ĐK]]&lt;&gt;0,0,IF(Table1[[#This Row],[Phân loại]]="Bán hàng",Table1[[#This Row],[Tổng giá trị]],-Table1[[#This Row],[Tổng giá trị]]))</f>
        <v>2381627</v>
      </c>
      <c r="Q3282" s="278">
        <f t="shared" si="760"/>
        <v>2381627</v>
      </c>
      <c r="R3282" s="8">
        <f>Table1[[#This Row],[Số còn phải thu ĐK]]+Table1[[#This Row],[Giá Trị HD sau CK]]-Table1[[#This Row],[Số tiền đã thu]]</f>
        <v>0</v>
      </c>
      <c r="S3282" s="7">
        <f>IF(Table1[[#This Row],[Ngày hóa đơn]]&lt;&gt;"",Table1[[#This Row],[Ngày hóa đơn]],Table1[[#This Row],[Ngày hạch toán]])</f>
        <v>45920</v>
      </c>
      <c r="T3282" s="8">
        <v>30</v>
      </c>
      <c r="U3282" s="7">
        <f>IF(Table1[[#This Row],[Ngày tính CN]]="","",S3282+T3282)</f>
        <v>45950</v>
      </c>
      <c r="V3282" s="71">
        <f ca="1">IF(Table1[[#This Row],[Hạn thanh toán]]="","",IF((U3282-NOW())&lt;0,0,(U3282-NOW())))</f>
        <v>0</v>
      </c>
      <c r="W3282" s="278"/>
      <c r="X3282" s="278" t="str">
        <f t="shared" ca="1" si="761"/>
        <v/>
      </c>
      <c r="Y3282" s="3" t="str">
        <f t="shared" si="762"/>
        <v>Đã thanh toán</v>
      </c>
      <c r="Z3282" s="250">
        <f>Table1[[#This Row],[Hạn thanh toán]]</f>
        <v>45950</v>
      </c>
      <c r="AA3282" s="250">
        <f>Table1[[#This Row],[Ngày Thanh toán]]</f>
        <v>45957</v>
      </c>
      <c r="AD3282" s="3" t="str">
        <f>IF(Table1[[#This Row],[Mã khách hàng]]="","",VLOOKUP($A3282,Ma_KH!$A:$Q,Ma_KH!O$1,0))</f>
        <v>BRG - FUJIMART</v>
      </c>
      <c r="AE3282" s="3" t="str">
        <f>IF(Table1[[#This Row],[Mã khách hàng]]="","",VLOOKUP($A3282,Ma_KH!$A:$Q,Ma_KH!P$1,0))</f>
        <v>CÔNG TY TNHH BÁN LẺ FUJIMART VIỆT NAM</v>
      </c>
      <c r="AF3282" s="3" t="str">
        <f>VLOOKUP(A3282,Ma_KH!A:Q,Ma_KH!J$1,0)</f>
        <v>Vũ Anh Tuấn</v>
      </c>
    </row>
    <row r="3283" spans="1:32">
      <c r="A3283" s="242" t="s">
        <v>184</v>
      </c>
      <c r="B3283" s="242" t="s">
        <v>5155</v>
      </c>
      <c r="C3283" s="90">
        <v>45922</v>
      </c>
      <c r="D3283" s="91" t="s">
        <v>20130</v>
      </c>
      <c r="E3283" s="318">
        <v>45922</v>
      </c>
      <c r="F3283" s="242" t="s">
        <v>21090</v>
      </c>
      <c r="G3283" s="242" t="s">
        <v>21325</v>
      </c>
      <c r="H3283" s="241">
        <v>1165518</v>
      </c>
      <c r="I3283" s="241">
        <v>0</v>
      </c>
      <c r="J3283" s="241">
        <v>93241</v>
      </c>
      <c r="K3283" s="241">
        <v>1258759</v>
      </c>
      <c r="L3283" s="8" t="s">
        <v>24</v>
      </c>
      <c r="M3283" s="21">
        <v>45957</v>
      </c>
      <c r="O3283" s="278">
        <f>IF(Table1[[#This Row],[Phân loại]]="Tồn đầu kỳ",Table1[[#This Row],[Tổng giá trị]],0)</f>
        <v>0</v>
      </c>
      <c r="P3283" s="8">
        <f>IF(Table1[[#This Row],[Số còn phải thu ĐK]]&lt;&gt;0,0,IF(Table1[[#This Row],[Phân loại]]="Bán hàng",Table1[[#This Row],[Tổng giá trị]],-Table1[[#This Row],[Tổng giá trị]]))</f>
        <v>1258759</v>
      </c>
      <c r="Q3283" s="278">
        <f t="shared" si="760"/>
        <v>1258759</v>
      </c>
      <c r="R3283" s="8">
        <f>Table1[[#This Row],[Số còn phải thu ĐK]]+Table1[[#This Row],[Giá Trị HD sau CK]]-Table1[[#This Row],[Số tiền đã thu]]</f>
        <v>0</v>
      </c>
      <c r="S3283" s="7">
        <f>IF(Table1[[#This Row],[Ngày hóa đơn]]&lt;&gt;"",Table1[[#This Row],[Ngày hóa đơn]],Table1[[#This Row],[Ngày hạch toán]])</f>
        <v>45922</v>
      </c>
      <c r="T3283" s="8">
        <v>30</v>
      </c>
      <c r="U3283" s="7">
        <f>IF(Table1[[#This Row],[Ngày tính CN]]="","",S3283+T3283)</f>
        <v>45952</v>
      </c>
      <c r="V3283" s="71">
        <f ca="1">IF(Table1[[#This Row],[Hạn thanh toán]]="","",IF((U3283-NOW())&lt;0,0,(U3283-NOW())))</f>
        <v>0</v>
      </c>
      <c r="W3283" s="278"/>
      <c r="X3283" s="278" t="str">
        <f t="shared" ca="1" si="761"/>
        <v/>
      </c>
      <c r="Y3283" s="3" t="str">
        <f t="shared" si="762"/>
        <v>Đã thanh toán</v>
      </c>
      <c r="Z3283" s="250">
        <f>Table1[[#This Row],[Hạn thanh toán]]</f>
        <v>45952</v>
      </c>
      <c r="AA3283" s="250">
        <f>Table1[[#This Row],[Ngày Thanh toán]]</f>
        <v>45957</v>
      </c>
      <c r="AD3283" s="3" t="str">
        <f>IF(Table1[[#This Row],[Mã khách hàng]]="","",VLOOKUP($A3283,Ma_KH!$A:$Q,Ma_KH!O$1,0))</f>
        <v>BRG - FUJIMART</v>
      </c>
      <c r="AE3283" s="3" t="str">
        <f>IF(Table1[[#This Row],[Mã khách hàng]]="","",VLOOKUP($A3283,Ma_KH!$A:$Q,Ma_KH!P$1,0))</f>
        <v>CÔNG TY TNHH BÁN LẺ FUJIMART VIỆT NAM</v>
      </c>
      <c r="AF3283" s="3" t="str">
        <f>VLOOKUP(A3283,Ma_KH!A:Q,Ma_KH!J$1,0)</f>
        <v>Vũ Anh Tuấn</v>
      </c>
    </row>
    <row r="3284" spans="1:32">
      <c r="A3284" s="242" t="s">
        <v>184</v>
      </c>
      <c r="B3284" s="242" t="s">
        <v>5155</v>
      </c>
      <c r="C3284" s="90">
        <v>45923</v>
      </c>
      <c r="D3284" s="91" t="s">
        <v>20131</v>
      </c>
      <c r="E3284" s="318">
        <v>45923</v>
      </c>
      <c r="F3284" s="242" t="s">
        <v>21091</v>
      </c>
      <c r="G3284" s="242" t="s">
        <v>21326</v>
      </c>
      <c r="H3284" s="241">
        <v>2262816</v>
      </c>
      <c r="I3284" s="241">
        <v>0</v>
      </c>
      <c r="J3284" s="241">
        <v>181025</v>
      </c>
      <c r="K3284" s="241">
        <v>2443841</v>
      </c>
      <c r="L3284" s="8" t="s">
        <v>24</v>
      </c>
      <c r="M3284" s="21">
        <v>45957</v>
      </c>
      <c r="O3284" s="278">
        <f>IF(Table1[[#This Row],[Phân loại]]="Tồn đầu kỳ",Table1[[#This Row],[Tổng giá trị]],0)</f>
        <v>0</v>
      </c>
      <c r="P3284" s="8">
        <f>IF(Table1[[#This Row],[Số còn phải thu ĐK]]&lt;&gt;0,0,IF(Table1[[#This Row],[Phân loại]]="Bán hàng",Table1[[#This Row],[Tổng giá trị]],-Table1[[#This Row],[Tổng giá trị]]))</f>
        <v>2443841</v>
      </c>
      <c r="Q3284" s="278">
        <f t="shared" si="760"/>
        <v>2443841</v>
      </c>
      <c r="R3284" s="8">
        <f>Table1[[#This Row],[Số còn phải thu ĐK]]+Table1[[#This Row],[Giá Trị HD sau CK]]-Table1[[#This Row],[Số tiền đã thu]]</f>
        <v>0</v>
      </c>
      <c r="S3284" s="7">
        <f>IF(Table1[[#This Row],[Ngày hóa đơn]]&lt;&gt;"",Table1[[#This Row],[Ngày hóa đơn]],Table1[[#This Row],[Ngày hạch toán]])</f>
        <v>45923</v>
      </c>
      <c r="T3284" s="8">
        <v>30</v>
      </c>
      <c r="U3284" s="7">
        <f>IF(Table1[[#This Row],[Ngày tính CN]]="","",S3284+T3284)</f>
        <v>45953</v>
      </c>
      <c r="V3284" s="71">
        <f ca="1">IF(Table1[[#This Row],[Hạn thanh toán]]="","",IF((U3284-NOW())&lt;0,0,(U3284-NOW())))</f>
        <v>0</v>
      </c>
      <c r="W3284" s="278"/>
      <c r="X3284" s="278" t="str">
        <f t="shared" ca="1" si="761"/>
        <v/>
      </c>
      <c r="Y3284" s="3" t="str">
        <f t="shared" si="762"/>
        <v>Đã thanh toán</v>
      </c>
      <c r="Z3284" s="250">
        <f>Table1[[#This Row],[Hạn thanh toán]]</f>
        <v>45953</v>
      </c>
      <c r="AA3284" s="250">
        <f>Table1[[#This Row],[Ngày Thanh toán]]</f>
        <v>45957</v>
      </c>
      <c r="AD3284" s="3" t="str">
        <f>IF(Table1[[#This Row],[Mã khách hàng]]="","",VLOOKUP($A3284,Ma_KH!$A:$Q,Ma_KH!O$1,0))</f>
        <v>BRG - FUJIMART</v>
      </c>
      <c r="AE3284" s="3" t="str">
        <f>IF(Table1[[#This Row],[Mã khách hàng]]="","",VLOOKUP($A3284,Ma_KH!$A:$Q,Ma_KH!P$1,0))</f>
        <v>CÔNG TY TNHH BÁN LẺ FUJIMART VIỆT NAM</v>
      </c>
      <c r="AF3284" s="3" t="str">
        <f>VLOOKUP(A3284,Ma_KH!A:Q,Ma_KH!J$1,0)</f>
        <v>Vũ Anh Tuấn</v>
      </c>
    </row>
    <row r="3285" spans="1:32">
      <c r="A3285" s="242" t="s">
        <v>184</v>
      </c>
      <c r="B3285" s="242" t="s">
        <v>5155</v>
      </c>
      <c r="C3285" s="90">
        <v>45923</v>
      </c>
      <c r="D3285" s="91" t="s">
        <v>20132</v>
      </c>
      <c r="E3285" s="318">
        <v>45923</v>
      </c>
      <c r="F3285" s="242" t="s">
        <v>21092</v>
      </c>
      <c r="G3285" s="242" t="s">
        <v>21327</v>
      </c>
      <c r="H3285" s="241">
        <v>3989790</v>
      </c>
      <c r="I3285" s="241">
        <v>0</v>
      </c>
      <c r="J3285" s="241">
        <v>319183</v>
      </c>
      <c r="K3285" s="241">
        <v>4308973</v>
      </c>
      <c r="L3285" s="8" t="s">
        <v>24</v>
      </c>
      <c r="M3285" s="21">
        <v>45957</v>
      </c>
      <c r="O3285" s="278">
        <f>IF(Table1[[#This Row],[Phân loại]]="Tồn đầu kỳ",Table1[[#This Row],[Tổng giá trị]],0)</f>
        <v>0</v>
      </c>
      <c r="P3285" s="8">
        <f>IF(Table1[[#This Row],[Số còn phải thu ĐK]]&lt;&gt;0,0,IF(Table1[[#This Row],[Phân loại]]="Bán hàng",Table1[[#This Row],[Tổng giá trị]],-Table1[[#This Row],[Tổng giá trị]]))</f>
        <v>4308973</v>
      </c>
      <c r="Q3285" s="278">
        <f t="shared" si="760"/>
        <v>4308973</v>
      </c>
      <c r="R3285" s="8">
        <f>Table1[[#This Row],[Số còn phải thu ĐK]]+Table1[[#This Row],[Giá Trị HD sau CK]]-Table1[[#This Row],[Số tiền đã thu]]</f>
        <v>0</v>
      </c>
      <c r="S3285" s="7">
        <f>IF(Table1[[#This Row],[Ngày hóa đơn]]&lt;&gt;"",Table1[[#This Row],[Ngày hóa đơn]],Table1[[#This Row],[Ngày hạch toán]])</f>
        <v>45923</v>
      </c>
      <c r="T3285" s="8">
        <v>30</v>
      </c>
      <c r="U3285" s="7">
        <f>IF(Table1[[#This Row],[Ngày tính CN]]="","",S3285+T3285)</f>
        <v>45953</v>
      </c>
      <c r="V3285" s="71">
        <f ca="1">IF(Table1[[#This Row],[Hạn thanh toán]]="","",IF((U3285-NOW())&lt;0,0,(U3285-NOW())))</f>
        <v>0</v>
      </c>
      <c r="W3285" s="278"/>
      <c r="X3285" s="278" t="str">
        <f t="shared" ca="1" si="761"/>
        <v/>
      </c>
      <c r="Y3285" s="3" t="str">
        <f t="shared" si="762"/>
        <v>Đã thanh toán</v>
      </c>
      <c r="Z3285" s="250">
        <f>Table1[[#This Row],[Hạn thanh toán]]</f>
        <v>45953</v>
      </c>
      <c r="AA3285" s="250">
        <f>Table1[[#This Row],[Ngày Thanh toán]]</f>
        <v>45957</v>
      </c>
      <c r="AD3285" s="3" t="str">
        <f>IF(Table1[[#This Row],[Mã khách hàng]]="","",VLOOKUP($A3285,Ma_KH!$A:$Q,Ma_KH!O$1,0))</f>
        <v>BRG - FUJIMART</v>
      </c>
      <c r="AE3285" s="3" t="str">
        <f>IF(Table1[[#This Row],[Mã khách hàng]]="","",VLOOKUP($A3285,Ma_KH!$A:$Q,Ma_KH!P$1,0))</f>
        <v>CÔNG TY TNHH BÁN LẺ FUJIMART VIỆT NAM</v>
      </c>
      <c r="AF3285" s="3" t="str">
        <f>VLOOKUP(A3285,Ma_KH!A:Q,Ma_KH!J$1,0)</f>
        <v>Vũ Anh Tuấn</v>
      </c>
    </row>
    <row r="3286" spans="1:32">
      <c r="A3286" s="242" t="s">
        <v>184</v>
      </c>
      <c r="B3286" s="242" t="s">
        <v>5155</v>
      </c>
      <c r="C3286" s="90">
        <v>45923</v>
      </c>
      <c r="D3286" s="91" t="s">
        <v>20133</v>
      </c>
      <c r="E3286" s="318">
        <v>45923</v>
      </c>
      <c r="F3286" s="242" t="s">
        <v>21093</v>
      </c>
      <c r="G3286" s="242" t="s">
        <v>21328</v>
      </c>
      <c r="H3286" s="241">
        <v>2101435</v>
      </c>
      <c r="I3286" s="241">
        <v>0</v>
      </c>
      <c r="J3286" s="241">
        <v>168115</v>
      </c>
      <c r="K3286" s="241">
        <v>2269550</v>
      </c>
      <c r="L3286" s="8" t="s">
        <v>24</v>
      </c>
      <c r="M3286" s="21">
        <v>45957</v>
      </c>
      <c r="O3286" s="278">
        <f>IF(Table1[[#This Row],[Phân loại]]="Tồn đầu kỳ",Table1[[#This Row],[Tổng giá trị]],0)</f>
        <v>0</v>
      </c>
      <c r="P3286" s="8">
        <f>IF(Table1[[#This Row],[Số còn phải thu ĐK]]&lt;&gt;0,0,IF(Table1[[#This Row],[Phân loại]]="Bán hàng",Table1[[#This Row],[Tổng giá trị]],-Table1[[#This Row],[Tổng giá trị]]))</f>
        <v>2269550</v>
      </c>
      <c r="Q3286" s="278">
        <f t="shared" si="760"/>
        <v>2269550</v>
      </c>
      <c r="R3286" s="8">
        <f>Table1[[#This Row],[Số còn phải thu ĐK]]+Table1[[#This Row],[Giá Trị HD sau CK]]-Table1[[#This Row],[Số tiền đã thu]]</f>
        <v>0</v>
      </c>
      <c r="S3286" s="7">
        <f>IF(Table1[[#This Row],[Ngày hóa đơn]]&lt;&gt;"",Table1[[#This Row],[Ngày hóa đơn]],Table1[[#This Row],[Ngày hạch toán]])</f>
        <v>45923</v>
      </c>
      <c r="T3286" s="8">
        <v>30</v>
      </c>
      <c r="U3286" s="7">
        <f>IF(Table1[[#This Row],[Ngày tính CN]]="","",S3286+T3286)</f>
        <v>45953</v>
      </c>
      <c r="V3286" s="71">
        <f ca="1">IF(Table1[[#This Row],[Hạn thanh toán]]="","",IF((U3286-NOW())&lt;0,0,(U3286-NOW())))</f>
        <v>0</v>
      </c>
      <c r="W3286" s="278"/>
      <c r="X3286" s="278" t="str">
        <f t="shared" ca="1" si="761"/>
        <v/>
      </c>
      <c r="Y3286" s="3" t="str">
        <f t="shared" si="762"/>
        <v>Đã thanh toán</v>
      </c>
      <c r="Z3286" s="250">
        <f>Table1[[#This Row],[Hạn thanh toán]]</f>
        <v>45953</v>
      </c>
      <c r="AA3286" s="250">
        <f>Table1[[#This Row],[Ngày Thanh toán]]</f>
        <v>45957</v>
      </c>
      <c r="AD3286" s="3" t="str">
        <f>IF(Table1[[#This Row],[Mã khách hàng]]="","",VLOOKUP($A3286,Ma_KH!$A:$Q,Ma_KH!O$1,0))</f>
        <v>BRG - FUJIMART</v>
      </c>
      <c r="AE3286" s="3" t="str">
        <f>IF(Table1[[#This Row],[Mã khách hàng]]="","",VLOOKUP($A3286,Ma_KH!$A:$Q,Ma_KH!P$1,0))</f>
        <v>CÔNG TY TNHH BÁN LẺ FUJIMART VIỆT NAM</v>
      </c>
      <c r="AF3286" s="3" t="str">
        <f>VLOOKUP(A3286,Ma_KH!A:Q,Ma_KH!J$1,0)</f>
        <v>Vũ Anh Tuấn</v>
      </c>
    </row>
    <row r="3287" spans="1:32">
      <c r="A3287" s="242" t="s">
        <v>184</v>
      </c>
      <c r="B3287" s="242" t="s">
        <v>5155</v>
      </c>
      <c r="C3287" s="90">
        <v>45924</v>
      </c>
      <c r="D3287" s="91" t="s">
        <v>20134</v>
      </c>
      <c r="E3287" s="318">
        <v>45924</v>
      </c>
      <c r="F3287" s="242" t="s">
        <v>21094</v>
      </c>
      <c r="G3287" s="242" t="s">
        <v>5343</v>
      </c>
      <c r="H3287" s="241">
        <v>1096584</v>
      </c>
      <c r="I3287" s="241">
        <v>0</v>
      </c>
      <c r="J3287" s="241">
        <v>87727</v>
      </c>
      <c r="K3287" s="241">
        <v>1184311</v>
      </c>
      <c r="L3287" s="8" t="s">
        <v>24</v>
      </c>
      <c r="M3287" s="21">
        <v>45957</v>
      </c>
      <c r="O3287" s="278">
        <f>IF(Table1[[#This Row],[Phân loại]]="Tồn đầu kỳ",Table1[[#This Row],[Tổng giá trị]],0)</f>
        <v>0</v>
      </c>
      <c r="P3287" s="8">
        <f>IF(Table1[[#This Row],[Số còn phải thu ĐK]]&lt;&gt;0,0,IF(Table1[[#This Row],[Phân loại]]="Bán hàng",Table1[[#This Row],[Tổng giá trị]],-Table1[[#This Row],[Tổng giá trị]]))</f>
        <v>1184311</v>
      </c>
      <c r="Q3287" s="278">
        <f t="shared" si="760"/>
        <v>1184311</v>
      </c>
      <c r="R3287" s="8">
        <f>Table1[[#This Row],[Số còn phải thu ĐK]]+Table1[[#This Row],[Giá Trị HD sau CK]]-Table1[[#This Row],[Số tiền đã thu]]</f>
        <v>0</v>
      </c>
      <c r="S3287" s="7">
        <f>IF(Table1[[#This Row],[Ngày hóa đơn]]&lt;&gt;"",Table1[[#This Row],[Ngày hóa đơn]],Table1[[#This Row],[Ngày hạch toán]])</f>
        <v>45924</v>
      </c>
      <c r="T3287" s="8">
        <v>30</v>
      </c>
      <c r="U3287" s="7">
        <f>IF(Table1[[#This Row],[Ngày tính CN]]="","",S3287+T3287)</f>
        <v>45954</v>
      </c>
      <c r="V3287" s="71">
        <f ca="1">IF(Table1[[#This Row],[Hạn thanh toán]]="","",IF((U3287-NOW())&lt;0,0,(U3287-NOW())))</f>
        <v>0</v>
      </c>
      <c r="W3287" s="278"/>
      <c r="X3287" s="278" t="str">
        <f t="shared" ca="1" si="761"/>
        <v/>
      </c>
      <c r="Y3287" s="3" t="str">
        <f t="shared" si="762"/>
        <v>Đã thanh toán</v>
      </c>
      <c r="Z3287" s="250">
        <f>Table1[[#This Row],[Hạn thanh toán]]</f>
        <v>45954</v>
      </c>
      <c r="AA3287" s="250">
        <f>Table1[[#This Row],[Ngày Thanh toán]]</f>
        <v>45957</v>
      </c>
      <c r="AD3287" s="3" t="str">
        <f>IF(Table1[[#This Row],[Mã khách hàng]]="","",VLOOKUP($A3287,Ma_KH!$A:$Q,Ma_KH!O$1,0))</f>
        <v>BRG - FUJIMART</v>
      </c>
      <c r="AE3287" s="3" t="str">
        <f>IF(Table1[[#This Row],[Mã khách hàng]]="","",VLOOKUP($A3287,Ma_KH!$A:$Q,Ma_KH!P$1,0))</f>
        <v>CÔNG TY TNHH BÁN LẺ FUJIMART VIỆT NAM</v>
      </c>
      <c r="AF3287" s="3" t="str">
        <f>VLOOKUP(A3287,Ma_KH!A:Q,Ma_KH!J$1,0)</f>
        <v>Vũ Anh Tuấn</v>
      </c>
    </row>
    <row r="3288" spans="1:32">
      <c r="A3288" s="242" t="s">
        <v>184</v>
      </c>
      <c r="B3288" s="242" t="s">
        <v>5155</v>
      </c>
      <c r="C3288" s="90">
        <v>45924</v>
      </c>
      <c r="D3288" s="91" t="s">
        <v>20135</v>
      </c>
      <c r="E3288" s="318">
        <v>45924</v>
      </c>
      <c r="F3288" s="242" t="s">
        <v>21095</v>
      </c>
      <c r="G3288" s="242" t="s">
        <v>5220</v>
      </c>
      <c r="H3288" s="241">
        <v>1629990</v>
      </c>
      <c r="I3288" s="241">
        <v>0</v>
      </c>
      <c r="J3288" s="241">
        <v>130399</v>
      </c>
      <c r="K3288" s="241">
        <v>1760389</v>
      </c>
      <c r="L3288" s="8" t="s">
        <v>24</v>
      </c>
      <c r="M3288" s="21">
        <v>45957</v>
      </c>
      <c r="O3288" s="278">
        <f>IF(Table1[[#This Row],[Phân loại]]="Tồn đầu kỳ",Table1[[#This Row],[Tổng giá trị]],0)</f>
        <v>0</v>
      </c>
      <c r="P3288" s="8">
        <f>IF(Table1[[#This Row],[Số còn phải thu ĐK]]&lt;&gt;0,0,IF(Table1[[#This Row],[Phân loại]]="Bán hàng",Table1[[#This Row],[Tổng giá trị]],-Table1[[#This Row],[Tổng giá trị]]))</f>
        <v>1760389</v>
      </c>
      <c r="Q3288" s="278">
        <f t="shared" si="760"/>
        <v>1760389</v>
      </c>
      <c r="R3288" s="8">
        <f>Table1[[#This Row],[Số còn phải thu ĐK]]+Table1[[#This Row],[Giá Trị HD sau CK]]-Table1[[#This Row],[Số tiền đã thu]]</f>
        <v>0</v>
      </c>
      <c r="S3288" s="7">
        <f>IF(Table1[[#This Row],[Ngày hóa đơn]]&lt;&gt;"",Table1[[#This Row],[Ngày hóa đơn]],Table1[[#This Row],[Ngày hạch toán]])</f>
        <v>45924</v>
      </c>
      <c r="T3288" s="8">
        <v>30</v>
      </c>
      <c r="U3288" s="7">
        <f>IF(Table1[[#This Row],[Ngày tính CN]]="","",S3288+T3288)</f>
        <v>45954</v>
      </c>
      <c r="V3288" s="71">
        <f ca="1">IF(Table1[[#This Row],[Hạn thanh toán]]="","",IF((U3288-NOW())&lt;0,0,(U3288-NOW())))</f>
        <v>0</v>
      </c>
      <c r="W3288" s="278"/>
      <c r="X3288" s="278" t="str">
        <f t="shared" ca="1" si="761"/>
        <v/>
      </c>
      <c r="Y3288" s="3" t="str">
        <f t="shared" si="762"/>
        <v>Đã thanh toán</v>
      </c>
      <c r="Z3288" s="250">
        <f>Table1[[#This Row],[Hạn thanh toán]]</f>
        <v>45954</v>
      </c>
      <c r="AA3288" s="250">
        <f>Table1[[#This Row],[Ngày Thanh toán]]</f>
        <v>45957</v>
      </c>
      <c r="AD3288" s="3" t="str">
        <f>IF(Table1[[#This Row],[Mã khách hàng]]="","",VLOOKUP($A3288,Ma_KH!$A:$Q,Ma_KH!O$1,0))</f>
        <v>BRG - FUJIMART</v>
      </c>
      <c r="AE3288" s="3" t="str">
        <f>IF(Table1[[#This Row],[Mã khách hàng]]="","",VLOOKUP($A3288,Ma_KH!$A:$Q,Ma_KH!P$1,0))</f>
        <v>CÔNG TY TNHH BÁN LẺ FUJIMART VIỆT NAM</v>
      </c>
      <c r="AF3288" s="3" t="str">
        <f>VLOOKUP(A3288,Ma_KH!A:Q,Ma_KH!J$1,0)</f>
        <v>Vũ Anh Tuấn</v>
      </c>
    </row>
    <row r="3289" spans="1:32">
      <c r="A3289" s="242" t="s">
        <v>184</v>
      </c>
      <c r="B3289" s="242" t="s">
        <v>5155</v>
      </c>
      <c r="C3289" s="88">
        <v>45924</v>
      </c>
      <c r="D3289" s="89" t="s">
        <v>20136</v>
      </c>
      <c r="E3289" s="318">
        <v>45924</v>
      </c>
      <c r="F3289" s="242" t="s">
        <v>21096</v>
      </c>
      <c r="G3289" s="242" t="s">
        <v>21329</v>
      </c>
      <c r="H3289" s="241">
        <v>587160</v>
      </c>
      <c r="I3289" s="241">
        <v>0</v>
      </c>
      <c r="J3289" s="241">
        <v>46973</v>
      </c>
      <c r="K3289" s="241">
        <v>634133</v>
      </c>
      <c r="L3289" s="8" t="s">
        <v>24</v>
      </c>
      <c r="M3289" s="21">
        <v>45957</v>
      </c>
      <c r="O3289" s="278">
        <f>IF(Table1[[#This Row],[Phân loại]]="Tồn đầu kỳ",Table1[[#This Row],[Tổng giá trị]],0)</f>
        <v>0</v>
      </c>
      <c r="P3289" s="8">
        <f>IF(Table1[[#This Row],[Số còn phải thu ĐK]]&lt;&gt;0,0,IF(Table1[[#This Row],[Phân loại]]="Bán hàng",Table1[[#This Row],[Tổng giá trị]],-Table1[[#This Row],[Tổng giá trị]]))</f>
        <v>634133</v>
      </c>
      <c r="Q3289" s="278">
        <f t="shared" ref="Q3289:Q3290" si="763">IF(M3289&lt;&gt;"",IF(O3289&lt;&gt;0,O3289,P3289),0)</f>
        <v>634133</v>
      </c>
      <c r="R3289" s="8">
        <f>Table1[[#This Row],[Số còn phải thu ĐK]]+Table1[[#This Row],[Giá Trị HD sau CK]]-Table1[[#This Row],[Số tiền đã thu]]</f>
        <v>0</v>
      </c>
      <c r="S3289" s="7">
        <f>IF(Table1[[#This Row],[Ngày hóa đơn]]&lt;&gt;"",Table1[[#This Row],[Ngày hóa đơn]],Table1[[#This Row],[Ngày hạch toán]])</f>
        <v>45924</v>
      </c>
      <c r="T3289" s="8">
        <v>30</v>
      </c>
      <c r="U3289" s="7">
        <f>IF(Table1[[#This Row],[Ngày tính CN]]="","",S3289+T3289)</f>
        <v>45954</v>
      </c>
      <c r="V3289" s="71">
        <f ca="1">IF(Table1[[#This Row],[Hạn thanh toán]]="","",IF((U3289-NOW())&lt;0,0,(U3289-NOW())))</f>
        <v>0</v>
      </c>
      <c r="W3289" s="278"/>
      <c r="X3289" s="278" t="str">
        <f t="shared" ref="X3289:X3290" ca="1" si="764">IF(OR($U3289="",$R3289=0),"",IF((U$4-NOW())&lt;0,-($U3289-NOW()),0))</f>
        <v/>
      </c>
      <c r="Y3289" s="3" t="str">
        <f t="shared" ref="Y3289:Y3290" si="765">IF(R3289=0,"Đã thanh toán",IF(X3289="","",IF(X3289&lt;=0,"Chưa đến hạn thanh toán",IF(X3289&lt;=30,"Nợ quá hạn 30 ngày",IF(X3289&lt;=60,"Nợ quá hạn từ 30 ngày đến 60 ngày",IF(X3289&lt;=90,"Nợ quá hạn từ 60 ngày đến 90 ngày",IF(X3289&lt;=120,"Nợ quá hạn từ 90 ngày đến 120 ngày","Nợ quá hạn hơn 120 ngày có khả năng mất thanh toán")))))))</f>
        <v>Đã thanh toán</v>
      </c>
      <c r="Z3289" s="250">
        <f>Table1[[#This Row],[Hạn thanh toán]]</f>
        <v>45954</v>
      </c>
      <c r="AA3289" s="250">
        <f>Table1[[#This Row],[Ngày Thanh toán]]</f>
        <v>45957</v>
      </c>
      <c r="AD3289" s="3" t="str">
        <f>IF(Table1[[#This Row],[Mã khách hàng]]="","",VLOOKUP($A3289,Ma_KH!$A:$Q,Ma_KH!O$1,0))</f>
        <v>BRG - FUJIMART</v>
      </c>
      <c r="AE3289" s="3" t="str">
        <f>IF(Table1[[#This Row],[Mã khách hàng]]="","",VLOOKUP($A3289,Ma_KH!$A:$Q,Ma_KH!P$1,0))</f>
        <v>CÔNG TY TNHH BÁN LẺ FUJIMART VIỆT NAM</v>
      </c>
      <c r="AF3289" s="3" t="str">
        <f>VLOOKUP(A3289,Ma_KH!A:Q,Ma_KH!J$1,0)</f>
        <v>Vũ Anh Tuấn</v>
      </c>
    </row>
    <row r="3290" spans="1:32">
      <c r="A3290" s="242" t="s">
        <v>184</v>
      </c>
      <c r="B3290" s="242" t="s">
        <v>5155</v>
      </c>
      <c r="C3290" s="90">
        <v>45924</v>
      </c>
      <c r="D3290" s="91" t="s">
        <v>20137</v>
      </c>
      <c r="E3290" s="318">
        <v>45924</v>
      </c>
      <c r="F3290" s="242" t="s">
        <v>21097</v>
      </c>
      <c r="G3290" s="242" t="s">
        <v>21330</v>
      </c>
      <c r="H3290" s="241">
        <v>1438209</v>
      </c>
      <c r="I3290" s="241">
        <v>0</v>
      </c>
      <c r="J3290" s="241">
        <v>115057</v>
      </c>
      <c r="K3290" s="241">
        <v>1553266</v>
      </c>
      <c r="L3290" s="8" t="s">
        <v>24</v>
      </c>
      <c r="M3290" s="21">
        <v>45957</v>
      </c>
      <c r="O3290" s="278">
        <f>IF(Table1[[#This Row],[Phân loại]]="Tồn đầu kỳ",Table1[[#This Row],[Tổng giá trị]],0)</f>
        <v>0</v>
      </c>
      <c r="P3290" s="8">
        <f>IF(Table1[[#This Row],[Số còn phải thu ĐK]]&lt;&gt;0,0,IF(Table1[[#This Row],[Phân loại]]="Bán hàng",Table1[[#This Row],[Tổng giá trị]],-Table1[[#This Row],[Tổng giá trị]]))</f>
        <v>1553266</v>
      </c>
      <c r="Q3290" s="278">
        <f t="shared" si="763"/>
        <v>1553266</v>
      </c>
      <c r="R3290" s="8">
        <f>Table1[[#This Row],[Số còn phải thu ĐK]]+Table1[[#This Row],[Giá Trị HD sau CK]]-Table1[[#This Row],[Số tiền đã thu]]</f>
        <v>0</v>
      </c>
      <c r="S3290" s="7">
        <f>IF(Table1[[#This Row],[Ngày hóa đơn]]&lt;&gt;"",Table1[[#This Row],[Ngày hóa đơn]],Table1[[#This Row],[Ngày hạch toán]])</f>
        <v>45924</v>
      </c>
      <c r="T3290" s="8">
        <v>30</v>
      </c>
      <c r="U3290" s="7">
        <f>IF(Table1[[#This Row],[Ngày tính CN]]="","",S3290+T3290)</f>
        <v>45954</v>
      </c>
      <c r="V3290" s="71">
        <f ca="1">IF(Table1[[#This Row],[Hạn thanh toán]]="","",IF((U3290-NOW())&lt;0,0,(U3290-NOW())))</f>
        <v>0</v>
      </c>
      <c r="W3290" s="278"/>
      <c r="X3290" s="278" t="str">
        <f t="shared" ca="1" si="764"/>
        <v/>
      </c>
      <c r="Y3290" s="3" t="str">
        <f t="shared" si="765"/>
        <v>Đã thanh toán</v>
      </c>
      <c r="Z3290" s="250">
        <f>Table1[[#This Row],[Hạn thanh toán]]</f>
        <v>45954</v>
      </c>
      <c r="AA3290" s="250">
        <f>Table1[[#This Row],[Ngày Thanh toán]]</f>
        <v>45957</v>
      </c>
      <c r="AD3290" s="3" t="str">
        <f>IF(Table1[[#This Row],[Mã khách hàng]]="","",VLOOKUP($A3290,Ma_KH!$A:$Q,Ma_KH!O$1,0))</f>
        <v>BRG - FUJIMART</v>
      </c>
      <c r="AE3290" s="3" t="str">
        <f>IF(Table1[[#This Row],[Mã khách hàng]]="","",VLOOKUP($A3290,Ma_KH!$A:$Q,Ma_KH!P$1,0))</f>
        <v>CÔNG TY TNHH BÁN LẺ FUJIMART VIỆT NAM</v>
      </c>
      <c r="AF3290" s="3" t="str">
        <f>VLOOKUP(A3290,Ma_KH!A:Q,Ma_KH!J$1,0)</f>
        <v>Vũ Anh Tuấn</v>
      </c>
    </row>
    <row r="3291" spans="1:32">
      <c r="A3291" s="242" t="s">
        <v>184</v>
      </c>
      <c r="B3291" s="242" t="s">
        <v>5155</v>
      </c>
      <c r="C3291" s="88">
        <v>45924</v>
      </c>
      <c r="D3291" s="89" t="s">
        <v>20138</v>
      </c>
      <c r="E3291" s="318">
        <v>45924</v>
      </c>
      <c r="F3291" s="242" t="s">
        <v>21098</v>
      </c>
      <c r="G3291" s="242" t="s">
        <v>5213</v>
      </c>
      <c r="H3291" s="241">
        <v>2079584</v>
      </c>
      <c r="I3291" s="241">
        <v>0</v>
      </c>
      <c r="J3291" s="241">
        <v>166367</v>
      </c>
      <c r="K3291" s="241">
        <v>2245951</v>
      </c>
      <c r="L3291" s="8" t="s">
        <v>24</v>
      </c>
      <c r="M3291" s="21">
        <v>45957</v>
      </c>
      <c r="O3291" s="278">
        <f>IF(Table1[[#This Row],[Phân loại]]="Tồn đầu kỳ",Table1[[#This Row],[Tổng giá trị]],0)</f>
        <v>0</v>
      </c>
      <c r="P3291" s="8">
        <f>IF(Table1[[#This Row],[Số còn phải thu ĐK]]&lt;&gt;0,0,IF(Table1[[#This Row],[Phân loại]]="Bán hàng",Table1[[#This Row],[Tổng giá trị]],-Table1[[#This Row],[Tổng giá trị]]))</f>
        <v>2245951</v>
      </c>
      <c r="Q3291" s="278">
        <f t="shared" ref="Q3291:Q3297" si="766">IF(M3291&lt;&gt;"",IF(O3291&lt;&gt;0,O3291,P3291),0)</f>
        <v>2245951</v>
      </c>
      <c r="R3291" s="8">
        <f>Table1[[#This Row],[Số còn phải thu ĐK]]+Table1[[#This Row],[Giá Trị HD sau CK]]-Table1[[#This Row],[Số tiền đã thu]]</f>
        <v>0</v>
      </c>
      <c r="S3291" s="7">
        <f>IF(Table1[[#This Row],[Ngày hóa đơn]]&lt;&gt;"",Table1[[#This Row],[Ngày hóa đơn]],Table1[[#This Row],[Ngày hạch toán]])</f>
        <v>45924</v>
      </c>
      <c r="T3291" s="8">
        <v>30</v>
      </c>
      <c r="U3291" s="7">
        <f>IF(Table1[[#This Row],[Ngày tính CN]]="","",S3291+T3291)</f>
        <v>45954</v>
      </c>
      <c r="V3291" s="71">
        <f ca="1">IF(Table1[[#This Row],[Hạn thanh toán]]="","",IF((U3291-NOW())&lt;0,0,(U3291-NOW())))</f>
        <v>0</v>
      </c>
      <c r="W3291" s="278"/>
      <c r="X3291" s="278" t="str">
        <f t="shared" ref="X3291:X3297" ca="1" si="767">IF(OR($U3291="",$R3291=0),"",IF((U$4-NOW())&lt;0,-($U3291-NOW()),0))</f>
        <v/>
      </c>
      <c r="Y3291" s="3" t="str">
        <f t="shared" ref="Y3291:Y3297" si="768">IF(R3291=0,"Đã thanh toán",IF(X3291="","",IF(X3291&lt;=0,"Chưa đến hạn thanh toán",IF(X3291&lt;=30,"Nợ quá hạn 30 ngày",IF(X3291&lt;=60,"Nợ quá hạn từ 30 ngày đến 60 ngày",IF(X3291&lt;=90,"Nợ quá hạn từ 60 ngày đến 90 ngày",IF(X3291&lt;=120,"Nợ quá hạn từ 90 ngày đến 120 ngày","Nợ quá hạn hơn 120 ngày có khả năng mất thanh toán")))))))</f>
        <v>Đã thanh toán</v>
      </c>
      <c r="Z3291" s="250">
        <f>Table1[[#This Row],[Hạn thanh toán]]</f>
        <v>45954</v>
      </c>
      <c r="AA3291" s="250">
        <f>Table1[[#This Row],[Ngày Thanh toán]]</f>
        <v>45957</v>
      </c>
      <c r="AD3291" s="3" t="str">
        <f>IF(Table1[[#This Row],[Mã khách hàng]]="","",VLOOKUP($A3291,Ma_KH!$A:$Q,Ma_KH!O$1,0))</f>
        <v>BRG - FUJIMART</v>
      </c>
      <c r="AE3291" s="3" t="str">
        <f>IF(Table1[[#This Row],[Mã khách hàng]]="","",VLOOKUP($A3291,Ma_KH!$A:$Q,Ma_KH!P$1,0))</f>
        <v>CÔNG TY TNHH BÁN LẺ FUJIMART VIỆT NAM</v>
      </c>
      <c r="AF3291" s="3" t="str">
        <f>VLOOKUP(A3291,Ma_KH!A:Q,Ma_KH!J$1,0)</f>
        <v>Vũ Anh Tuấn</v>
      </c>
    </row>
    <row r="3292" spans="1:32">
      <c r="A3292" s="242" t="s">
        <v>184</v>
      </c>
      <c r="B3292" s="242" t="s">
        <v>5155</v>
      </c>
      <c r="C3292" s="88">
        <v>45924</v>
      </c>
      <c r="D3292" s="89" t="s">
        <v>20139</v>
      </c>
      <c r="E3292" s="318">
        <v>45924</v>
      </c>
      <c r="F3292" s="242" t="s">
        <v>21099</v>
      </c>
      <c r="G3292" s="242" t="s">
        <v>5235</v>
      </c>
      <c r="H3292" s="241">
        <v>946652</v>
      </c>
      <c r="I3292" s="241">
        <v>0</v>
      </c>
      <c r="J3292" s="241">
        <v>75732</v>
      </c>
      <c r="K3292" s="241">
        <v>1022384</v>
      </c>
      <c r="L3292" s="8" t="s">
        <v>24</v>
      </c>
      <c r="M3292" s="21">
        <v>45957</v>
      </c>
      <c r="O3292" s="278">
        <f>IF(Table1[[#This Row],[Phân loại]]="Tồn đầu kỳ",Table1[[#This Row],[Tổng giá trị]],0)</f>
        <v>0</v>
      </c>
      <c r="P3292" s="8">
        <f>IF(Table1[[#This Row],[Số còn phải thu ĐK]]&lt;&gt;0,0,IF(Table1[[#This Row],[Phân loại]]="Bán hàng",Table1[[#This Row],[Tổng giá trị]],-Table1[[#This Row],[Tổng giá trị]]))</f>
        <v>1022384</v>
      </c>
      <c r="Q3292" s="278">
        <f t="shared" si="766"/>
        <v>1022384</v>
      </c>
      <c r="R3292" s="8">
        <f>Table1[[#This Row],[Số còn phải thu ĐK]]+Table1[[#This Row],[Giá Trị HD sau CK]]-Table1[[#This Row],[Số tiền đã thu]]</f>
        <v>0</v>
      </c>
      <c r="S3292" s="7">
        <f>IF(Table1[[#This Row],[Ngày hóa đơn]]&lt;&gt;"",Table1[[#This Row],[Ngày hóa đơn]],Table1[[#This Row],[Ngày hạch toán]])</f>
        <v>45924</v>
      </c>
      <c r="T3292" s="8">
        <v>30</v>
      </c>
      <c r="U3292" s="7">
        <f>IF(Table1[[#This Row],[Ngày tính CN]]="","",S3292+T3292)</f>
        <v>45954</v>
      </c>
      <c r="V3292" s="71">
        <f ca="1">IF(Table1[[#This Row],[Hạn thanh toán]]="","",IF((U3292-NOW())&lt;0,0,(U3292-NOW())))</f>
        <v>0</v>
      </c>
      <c r="W3292" s="278"/>
      <c r="X3292" s="278" t="str">
        <f t="shared" ca="1" si="767"/>
        <v/>
      </c>
      <c r="Y3292" s="3" t="str">
        <f t="shared" si="768"/>
        <v>Đã thanh toán</v>
      </c>
      <c r="Z3292" s="250">
        <f>Table1[[#This Row],[Hạn thanh toán]]</f>
        <v>45954</v>
      </c>
      <c r="AA3292" s="250">
        <f>Table1[[#This Row],[Ngày Thanh toán]]</f>
        <v>45957</v>
      </c>
      <c r="AD3292" s="3" t="str">
        <f>IF(Table1[[#This Row],[Mã khách hàng]]="","",VLOOKUP($A3292,Ma_KH!$A:$Q,Ma_KH!O$1,0))</f>
        <v>BRG - FUJIMART</v>
      </c>
      <c r="AE3292" s="3" t="str">
        <f>IF(Table1[[#This Row],[Mã khách hàng]]="","",VLOOKUP($A3292,Ma_KH!$A:$Q,Ma_KH!P$1,0))</f>
        <v>CÔNG TY TNHH BÁN LẺ FUJIMART VIỆT NAM</v>
      </c>
      <c r="AF3292" s="3" t="str">
        <f>VLOOKUP(A3292,Ma_KH!A:Q,Ma_KH!J$1,0)</f>
        <v>Vũ Anh Tuấn</v>
      </c>
    </row>
    <row r="3293" spans="1:32">
      <c r="A3293" s="242" t="s">
        <v>184</v>
      </c>
      <c r="B3293" s="242" t="s">
        <v>5155</v>
      </c>
      <c r="C3293" s="88">
        <v>45924</v>
      </c>
      <c r="D3293" s="89" t="s">
        <v>20140</v>
      </c>
      <c r="E3293" s="318">
        <v>45924</v>
      </c>
      <c r="F3293" s="242" t="s">
        <v>21100</v>
      </c>
      <c r="G3293" s="242" t="s">
        <v>5328</v>
      </c>
      <c r="H3293" s="241">
        <v>718697</v>
      </c>
      <c r="I3293" s="241">
        <v>0</v>
      </c>
      <c r="J3293" s="241">
        <v>57496</v>
      </c>
      <c r="K3293" s="241">
        <v>776193</v>
      </c>
      <c r="L3293" s="8" t="s">
        <v>24</v>
      </c>
      <c r="M3293" s="21">
        <v>45957</v>
      </c>
      <c r="O3293" s="278">
        <f>IF(Table1[[#This Row],[Phân loại]]="Tồn đầu kỳ",Table1[[#This Row],[Tổng giá trị]],0)</f>
        <v>0</v>
      </c>
      <c r="P3293" s="8">
        <f>IF(Table1[[#This Row],[Số còn phải thu ĐK]]&lt;&gt;0,0,IF(Table1[[#This Row],[Phân loại]]="Bán hàng",Table1[[#This Row],[Tổng giá trị]],-Table1[[#This Row],[Tổng giá trị]]))</f>
        <v>776193</v>
      </c>
      <c r="Q3293" s="278">
        <f t="shared" si="766"/>
        <v>776193</v>
      </c>
      <c r="R3293" s="8">
        <f>Table1[[#This Row],[Số còn phải thu ĐK]]+Table1[[#This Row],[Giá Trị HD sau CK]]-Table1[[#This Row],[Số tiền đã thu]]</f>
        <v>0</v>
      </c>
      <c r="S3293" s="7">
        <f>IF(Table1[[#This Row],[Ngày hóa đơn]]&lt;&gt;"",Table1[[#This Row],[Ngày hóa đơn]],Table1[[#This Row],[Ngày hạch toán]])</f>
        <v>45924</v>
      </c>
      <c r="T3293" s="8">
        <v>30</v>
      </c>
      <c r="U3293" s="7">
        <f>IF(Table1[[#This Row],[Ngày tính CN]]="","",S3293+T3293)</f>
        <v>45954</v>
      </c>
      <c r="V3293" s="71">
        <f ca="1">IF(Table1[[#This Row],[Hạn thanh toán]]="","",IF((U3293-NOW())&lt;0,0,(U3293-NOW())))</f>
        <v>0</v>
      </c>
      <c r="W3293" s="278"/>
      <c r="X3293" s="278" t="str">
        <f t="shared" ca="1" si="767"/>
        <v/>
      </c>
      <c r="Y3293" s="3" t="str">
        <f t="shared" si="768"/>
        <v>Đã thanh toán</v>
      </c>
      <c r="Z3293" s="250">
        <f>Table1[[#This Row],[Hạn thanh toán]]</f>
        <v>45954</v>
      </c>
      <c r="AA3293" s="250">
        <f>Table1[[#This Row],[Ngày Thanh toán]]</f>
        <v>45957</v>
      </c>
      <c r="AD3293" s="3" t="str">
        <f>IF(Table1[[#This Row],[Mã khách hàng]]="","",VLOOKUP($A3293,Ma_KH!$A:$Q,Ma_KH!O$1,0))</f>
        <v>BRG - FUJIMART</v>
      </c>
      <c r="AE3293" s="3" t="str">
        <f>IF(Table1[[#This Row],[Mã khách hàng]]="","",VLOOKUP($A3293,Ma_KH!$A:$Q,Ma_KH!P$1,0))</f>
        <v>CÔNG TY TNHH BÁN LẺ FUJIMART VIỆT NAM</v>
      </c>
      <c r="AF3293" s="3" t="str">
        <f>VLOOKUP(A3293,Ma_KH!A:Q,Ma_KH!J$1,0)</f>
        <v>Vũ Anh Tuấn</v>
      </c>
    </row>
    <row r="3294" spans="1:32">
      <c r="A3294" s="242" t="s">
        <v>184</v>
      </c>
      <c r="B3294" s="242" t="s">
        <v>5155</v>
      </c>
      <c r="C3294" s="88">
        <v>45924</v>
      </c>
      <c r="D3294" s="89" t="s">
        <v>20141</v>
      </c>
      <c r="E3294" s="318">
        <v>45924</v>
      </c>
      <c r="F3294" s="242" t="s">
        <v>21101</v>
      </c>
      <c r="G3294" s="242" t="s">
        <v>21331</v>
      </c>
      <c r="H3294" s="241">
        <v>1694475</v>
      </c>
      <c r="I3294" s="241">
        <v>0</v>
      </c>
      <c r="J3294" s="241">
        <v>135558</v>
      </c>
      <c r="K3294" s="241">
        <v>1830033</v>
      </c>
      <c r="L3294" s="8" t="s">
        <v>24</v>
      </c>
      <c r="M3294" s="21">
        <v>45957</v>
      </c>
      <c r="O3294" s="278">
        <f>IF(Table1[[#This Row],[Phân loại]]="Tồn đầu kỳ",Table1[[#This Row],[Tổng giá trị]],0)</f>
        <v>0</v>
      </c>
      <c r="P3294" s="8">
        <f>IF(Table1[[#This Row],[Số còn phải thu ĐK]]&lt;&gt;0,0,IF(Table1[[#This Row],[Phân loại]]="Bán hàng",Table1[[#This Row],[Tổng giá trị]],-Table1[[#This Row],[Tổng giá trị]]))</f>
        <v>1830033</v>
      </c>
      <c r="Q3294" s="278">
        <f t="shared" si="766"/>
        <v>1830033</v>
      </c>
      <c r="R3294" s="8">
        <f>Table1[[#This Row],[Số còn phải thu ĐK]]+Table1[[#This Row],[Giá Trị HD sau CK]]-Table1[[#This Row],[Số tiền đã thu]]</f>
        <v>0</v>
      </c>
      <c r="S3294" s="7">
        <f>IF(Table1[[#This Row],[Ngày hóa đơn]]&lt;&gt;"",Table1[[#This Row],[Ngày hóa đơn]],Table1[[#This Row],[Ngày hạch toán]])</f>
        <v>45924</v>
      </c>
      <c r="T3294" s="8">
        <v>30</v>
      </c>
      <c r="U3294" s="7">
        <f>IF(Table1[[#This Row],[Ngày tính CN]]="","",S3294+T3294)</f>
        <v>45954</v>
      </c>
      <c r="V3294" s="71">
        <f ca="1">IF(Table1[[#This Row],[Hạn thanh toán]]="","",IF((U3294-NOW())&lt;0,0,(U3294-NOW())))</f>
        <v>0</v>
      </c>
      <c r="W3294" s="278"/>
      <c r="X3294" s="278" t="str">
        <f t="shared" ca="1" si="767"/>
        <v/>
      </c>
      <c r="Y3294" s="3" t="str">
        <f t="shared" si="768"/>
        <v>Đã thanh toán</v>
      </c>
      <c r="Z3294" s="250">
        <f>Table1[[#This Row],[Hạn thanh toán]]</f>
        <v>45954</v>
      </c>
      <c r="AA3294" s="250">
        <f>Table1[[#This Row],[Ngày Thanh toán]]</f>
        <v>45957</v>
      </c>
      <c r="AD3294" s="3" t="str">
        <f>IF(Table1[[#This Row],[Mã khách hàng]]="","",VLOOKUP($A3294,Ma_KH!$A:$Q,Ma_KH!O$1,0))</f>
        <v>BRG - FUJIMART</v>
      </c>
      <c r="AE3294" s="3" t="str">
        <f>IF(Table1[[#This Row],[Mã khách hàng]]="","",VLOOKUP($A3294,Ma_KH!$A:$Q,Ma_KH!P$1,0))</f>
        <v>CÔNG TY TNHH BÁN LẺ FUJIMART VIỆT NAM</v>
      </c>
      <c r="AF3294" s="3" t="str">
        <f>VLOOKUP(A3294,Ma_KH!A:Q,Ma_KH!J$1,0)</f>
        <v>Vũ Anh Tuấn</v>
      </c>
    </row>
    <row r="3295" spans="1:32">
      <c r="A3295" s="242" t="s">
        <v>184</v>
      </c>
      <c r="B3295" s="242" t="s">
        <v>5155</v>
      </c>
      <c r="C3295" s="88">
        <v>45924</v>
      </c>
      <c r="D3295" s="89" t="s">
        <v>20142</v>
      </c>
      <c r="E3295" s="318">
        <v>45924</v>
      </c>
      <c r="F3295" s="242" t="s">
        <v>21102</v>
      </c>
      <c r="G3295" s="242" t="s">
        <v>21332</v>
      </c>
      <c r="H3295" s="241">
        <v>1256766</v>
      </c>
      <c r="I3295" s="241">
        <v>0</v>
      </c>
      <c r="J3295" s="241">
        <v>100541</v>
      </c>
      <c r="K3295" s="241">
        <v>1357307</v>
      </c>
      <c r="L3295" s="8" t="s">
        <v>24</v>
      </c>
      <c r="M3295" s="21">
        <v>45957</v>
      </c>
      <c r="O3295" s="278">
        <f>IF(Table1[[#This Row],[Phân loại]]="Tồn đầu kỳ",Table1[[#This Row],[Tổng giá trị]],0)</f>
        <v>0</v>
      </c>
      <c r="P3295" s="8">
        <f>IF(Table1[[#This Row],[Số còn phải thu ĐK]]&lt;&gt;0,0,IF(Table1[[#This Row],[Phân loại]]="Bán hàng",Table1[[#This Row],[Tổng giá trị]],-Table1[[#This Row],[Tổng giá trị]]))</f>
        <v>1357307</v>
      </c>
      <c r="Q3295" s="278">
        <f t="shared" si="766"/>
        <v>1357307</v>
      </c>
      <c r="R3295" s="8">
        <f>Table1[[#This Row],[Số còn phải thu ĐK]]+Table1[[#This Row],[Giá Trị HD sau CK]]-Table1[[#This Row],[Số tiền đã thu]]</f>
        <v>0</v>
      </c>
      <c r="S3295" s="7">
        <f>IF(Table1[[#This Row],[Ngày hóa đơn]]&lt;&gt;"",Table1[[#This Row],[Ngày hóa đơn]],Table1[[#This Row],[Ngày hạch toán]])</f>
        <v>45924</v>
      </c>
      <c r="T3295" s="8">
        <v>30</v>
      </c>
      <c r="U3295" s="7">
        <f>IF(Table1[[#This Row],[Ngày tính CN]]="","",S3295+T3295)</f>
        <v>45954</v>
      </c>
      <c r="V3295" s="71">
        <f ca="1">IF(Table1[[#This Row],[Hạn thanh toán]]="","",IF((U3295-NOW())&lt;0,0,(U3295-NOW())))</f>
        <v>0</v>
      </c>
      <c r="W3295" s="278"/>
      <c r="X3295" s="278" t="str">
        <f t="shared" ca="1" si="767"/>
        <v/>
      </c>
      <c r="Y3295" s="3" t="str">
        <f t="shared" si="768"/>
        <v>Đã thanh toán</v>
      </c>
      <c r="Z3295" s="250">
        <f>Table1[[#This Row],[Hạn thanh toán]]</f>
        <v>45954</v>
      </c>
      <c r="AA3295" s="250">
        <f>Table1[[#This Row],[Ngày Thanh toán]]</f>
        <v>45957</v>
      </c>
      <c r="AD3295" s="3" t="str">
        <f>IF(Table1[[#This Row],[Mã khách hàng]]="","",VLOOKUP($A3295,Ma_KH!$A:$Q,Ma_KH!O$1,0))</f>
        <v>BRG - FUJIMART</v>
      </c>
      <c r="AE3295" s="3" t="str">
        <f>IF(Table1[[#This Row],[Mã khách hàng]]="","",VLOOKUP($A3295,Ma_KH!$A:$Q,Ma_KH!P$1,0))</f>
        <v>CÔNG TY TNHH BÁN LẺ FUJIMART VIỆT NAM</v>
      </c>
      <c r="AF3295" s="3" t="str">
        <f>VLOOKUP(A3295,Ma_KH!A:Q,Ma_KH!J$1,0)</f>
        <v>Vũ Anh Tuấn</v>
      </c>
    </row>
    <row r="3296" spans="1:32">
      <c r="A3296" s="242" t="s">
        <v>184</v>
      </c>
      <c r="B3296" s="242" t="s">
        <v>5155</v>
      </c>
      <c r="C3296" s="88">
        <v>45924</v>
      </c>
      <c r="D3296" s="89" t="s">
        <v>20143</v>
      </c>
      <c r="E3296" s="318">
        <v>45924</v>
      </c>
      <c r="F3296" s="242" t="s">
        <v>21103</v>
      </c>
      <c r="G3296" s="242" t="s">
        <v>21333</v>
      </c>
      <c r="H3296" s="241">
        <v>1015499</v>
      </c>
      <c r="I3296" s="241">
        <v>0</v>
      </c>
      <c r="J3296" s="241">
        <v>81240</v>
      </c>
      <c r="K3296" s="241">
        <v>1096739</v>
      </c>
      <c r="L3296" s="8" t="s">
        <v>24</v>
      </c>
      <c r="M3296" s="21">
        <v>45957</v>
      </c>
      <c r="O3296" s="278">
        <f>IF(Table1[[#This Row],[Phân loại]]="Tồn đầu kỳ",Table1[[#This Row],[Tổng giá trị]],0)</f>
        <v>0</v>
      </c>
      <c r="P3296" s="8">
        <f>IF(Table1[[#This Row],[Số còn phải thu ĐK]]&lt;&gt;0,0,IF(Table1[[#This Row],[Phân loại]]="Bán hàng",Table1[[#This Row],[Tổng giá trị]],-Table1[[#This Row],[Tổng giá trị]]))</f>
        <v>1096739</v>
      </c>
      <c r="Q3296" s="278">
        <f t="shared" si="766"/>
        <v>1096739</v>
      </c>
      <c r="R3296" s="8">
        <f>Table1[[#This Row],[Số còn phải thu ĐK]]+Table1[[#This Row],[Giá Trị HD sau CK]]-Table1[[#This Row],[Số tiền đã thu]]</f>
        <v>0</v>
      </c>
      <c r="S3296" s="7">
        <f>IF(Table1[[#This Row],[Ngày hóa đơn]]&lt;&gt;"",Table1[[#This Row],[Ngày hóa đơn]],Table1[[#This Row],[Ngày hạch toán]])</f>
        <v>45924</v>
      </c>
      <c r="T3296" s="8">
        <v>30</v>
      </c>
      <c r="U3296" s="7">
        <f>IF(Table1[[#This Row],[Ngày tính CN]]="","",S3296+T3296)</f>
        <v>45954</v>
      </c>
      <c r="V3296" s="71">
        <f ca="1">IF(Table1[[#This Row],[Hạn thanh toán]]="","",IF((U3296-NOW())&lt;0,0,(U3296-NOW())))</f>
        <v>0</v>
      </c>
      <c r="W3296" s="278"/>
      <c r="X3296" s="278" t="str">
        <f t="shared" ca="1" si="767"/>
        <v/>
      </c>
      <c r="Y3296" s="3" t="str">
        <f t="shared" si="768"/>
        <v>Đã thanh toán</v>
      </c>
      <c r="Z3296" s="250">
        <f>Table1[[#This Row],[Hạn thanh toán]]</f>
        <v>45954</v>
      </c>
      <c r="AA3296" s="250">
        <f>Table1[[#This Row],[Ngày Thanh toán]]</f>
        <v>45957</v>
      </c>
      <c r="AD3296" s="3" t="str">
        <f>IF(Table1[[#This Row],[Mã khách hàng]]="","",VLOOKUP($A3296,Ma_KH!$A:$Q,Ma_KH!O$1,0))</f>
        <v>BRG - FUJIMART</v>
      </c>
      <c r="AE3296" s="3" t="str">
        <f>IF(Table1[[#This Row],[Mã khách hàng]]="","",VLOOKUP($A3296,Ma_KH!$A:$Q,Ma_KH!P$1,0))</f>
        <v>CÔNG TY TNHH BÁN LẺ FUJIMART VIỆT NAM</v>
      </c>
      <c r="AF3296" s="3" t="str">
        <f>VLOOKUP(A3296,Ma_KH!A:Q,Ma_KH!J$1,0)</f>
        <v>Vũ Anh Tuấn</v>
      </c>
    </row>
    <row r="3297" spans="1:32">
      <c r="A3297" s="242" t="s">
        <v>184</v>
      </c>
      <c r="B3297" s="242" t="s">
        <v>5155</v>
      </c>
      <c r="C3297" s="90">
        <v>45924</v>
      </c>
      <c r="D3297" s="91" t="s">
        <v>20144</v>
      </c>
      <c r="E3297" s="318">
        <v>45924</v>
      </c>
      <c r="F3297" s="242" t="s">
        <v>21104</v>
      </c>
      <c r="G3297" s="242" t="s">
        <v>21334</v>
      </c>
      <c r="H3297" s="241">
        <v>1169087</v>
      </c>
      <c r="I3297" s="241">
        <v>0</v>
      </c>
      <c r="J3297" s="241">
        <v>93527</v>
      </c>
      <c r="K3297" s="241">
        <v>1262614</v>
      </c>
      <c r="L3297" s="8" t="s">
        <v>24</v>
      </c>
      <c r="M3297" s="21">
        <v>45957</v>
      </c>
      <c r="O3297" s="278">
        <f>IF(Table1[[#This Row],[Phân loại]]="Tồn đầu kỳ",Table1[[#This Row],[Tổng giá trị]],0)</f>
        <v>0</v>
      </c>
      <c r="P3297" s="8">
        <f>IF(Table1[[#This Row],[Số còn phải thu ĐK]]&lt;&gt;0,0,IF(Table1[[#This Row],[Phân loại]]="Bán hàng",Table1[[#This Row],[Tổng giá trị]],-Table1[[#This Row],[Tổng giá trị]]))</f>
        <v>1262614</v>
      </c>
      <c r="Q3297" s="278">
        <f t="shared" si="766"/>
        <v>1262614</v>
      </c>
      <c r="R3297" s="8">
        <f>Table1[[#This Row],[Số còn phải thu ĐK]]+Table1[[#This Row],[Giá Trị HD sau CK]]-Table1[[#This Row],[Số tiền đã thu]]</f>
        <v>0</v>
      </c>
      <c r="S3297" s="7">
        <f>IF(Table1[[#This Row],[Ngày hóa đơn]]&lt;&gt;"",Table1[[#This Row],[Ngày hóa đơn]],Table1[[#This Row],[Ngày hạch toán]])</f>
        <v>45924</v>
      </c>
      <c r="T3297" s="8">
        <v>30</v>
      </c>
      <c r="U3297" s="7">
        <f>IF(Table1[[#This Row],[Ngày tính CN]]="","",S3297+T3297)</f>
        <v>45954</v>
      </c>
      <c r="V3297" s="71">
        <f ca="1">IF(Table1[[#This Row],[Hạn thanh toán]]="","",IF((U3297-NOW())&lt;0,0,(U3297-NOW())))</f>
        <v>0</v>
      </c>
      <c r="W3297" s="278"/>
      <c r="X3297" s="278" t="str">
        <f t="shared" ca="1" si="767"/>
        <v/>
      </c>
      <c r="Y3297" s="3" t="str">
        <f t="shared" si="768"/>
        <v>Đã thanh toán</v>
      </c>
      <c r="Z3297" s="250">
        <f>Table1[[#This Row],[Hạn thanh toán]]</f>
        <v>45954</v>
      </c>
      <c r="AA3297" s="250">
        <f>Table1[[#This Row],[Ngày Thanh toán]]</f>
        <v>45957</v>
      </c>
      <c r="AD3297" s="3" t="str">
        <f>IF(Table1[[#This Row],[Mã khách hàng]]="","",VLOOKUP($A3297,Ma_KH!$A:$Q,Ma_KH!O$1,0))</f>
        <v>BRG - FUJIMART</v>
      </c>
      <c r="AE3297" s="3" t="str">
        <f>IF(Table1[[#This Row],[Mã khách hàng]]="","",VLOOKUP($A3297,Ma_KH!$A:$Q,Ma_KH!P$1,0))</f>
        <v>CÔNG TY TNHH BÁN LẺ FUJIMART VIỆT NAM</v>
      </c>
      <c r="AF3297" s="3" t="str">
        <f>VLOOKUP(A3297,Ma_KH!A:Q,Ma_KH!J$1,0)</f>
        <v>Vũ Anh Tuấn</v>
      </c>
    </row>
    <row r="3298" spans="1:32">
      <c r="A3298" s="242" t="s">
        <v>184</v>
      </c>
      <c r="B3298" s="242" t="s">
        <v>5155</v>
      </c>
      <c r="C3298" s="90">
        <v>45922</v>
      </c>
      <c r="D3298" s="91" t="s">
        <v>20145</v>
      </c>
      <c r="E3298" s="318">
        <v>45922</v>
      </c>
      <c r="F3298" s="242" t="s">
        <v>21105</v>
      </c>
      <c r="G3298" s="242" t="s">
        <v>5223</v>
      </c>
      <c r="H3298" s="241">
        <v>1416520</v>
      </c>
      <c r="I3298" s="241">
        <v>0</v>
      </c>
      <c r="J3298" s="241">
        <v>113322</v>
      </c>
      <c r="K3298" s="241">
        <v>1529842</v>
      </c>
      <c r="L3298" s="8" t="s">
        <v>24</v>
      </c>
      <c r="M3298" s="21">
        <v>45957</v>
      </c>
      <c r="O3298" s="278">
        <f>IF(Table1[[#This Row],[Phân loại]]="Tồn đầu kỳ",Table1[[#This Row],[Tổng giá trị]],0)</f>
        <v>0</v>
      </c>
      <c r="P3298" s="8">
        <f>IF(Table1[[#This Row],[Số còn phải thu ĐK]]&lt;&gt;0,0,IF(Table1[[#This Row],[Phân loại]]="Bán hàng",Table1[[#This Row],[Tổng giá trị]],-Table1[[#This Row],[Tổng giá trị]]))</f>
        <v>1529842</v>
      </c>
      <c r="Q3298" s="278">
        <f>IF(M3298&lt;&gt;"",IF(O3298&lt;&gt;0,O3298,P3298),0)</f>
        <v>1529842</v>
      </c>
      <c r="R3298" s="8">
        <f>Table1[[#This Row],[Số còn phải thu ĐK]]+Table1[[#This Row],[Giá Trị HD sau CK]]-Table1[[#This Row],[Số tiền đã thu]]</f>
        <v>0</v>
      </c>
      <c r="S3298" s="7">
        <f>IF(Table1[[#This Row],[Ngày hóa đơn]]&lt;&gt;"",Table1[[#This Row],[Ngày hóa đơn]],Table1[[#This Row],[Ngày hạch toán]])</f>
        <v>45922</v>
      </c>
      <c r="T3298" s="8">
        <v>30</v>
      </c>
      <c r="U3298" s="7">
        <f>IF(Table1[[#This Row],[Ngày tính CN]]="","",S3298+T3298)</f>
        <v>45952</v>
      </c>
      <c r="V3298" s="71">
        <f ca="1">IF(Table1[[#This Row],[Hạn thanh toán]]="","",IF((U3298-NOW())&lt;0,0,(U3298-NOW())))</f>
        <v>0</v>
      </c>
      <c r="W3298" s="278"/>
      <c r="X3298" s="278" t="str">
        <f ca="1">IF(OR($U3298="",$R3298=0),"",IF((U$4-NOW())&lt;0,-($U3298-NOW()),0))</f>
        <v/>
      </c>
      <c r="Y3298" s="3" t="str">
        <f>IF(R3298=0,"Đã thanh toán",IF(X3298="","",IF(X3298&lt;=0,"Chưa đến hạn thanh toán",IF(X3298&lt;=30,"Nợ quá hạn 30 ngày",IF(X3298&lt;=60,"Nợ quá hạn từ 30 ngày đến 60 ngày",IF(X3298&lt;=90,"Nợ quá hạn từ 60 ngày đến 90 ngày",IF(X3298&lt;=120,"Nợ quá hạn từ 90 ngày đến 120 ngày","Nợ quá hạn hơn 120 ngày có khả năng mất thanh toán")))))))</f>
        <v>Đã thanh toán</v>
      </c>
      <c r="Z3298" s="250">
        <f>Table1[[#This Row],[Hạn thanh toán]]</f>
        <v>45952</v>
      </c>
      <c r="AA3298" s="250">
        <f>Table1[[#This Row],[Ngày Thanh toán]]</f>
        <v>45957</v>
      </c>
      <c r="AD3298" s="3" t="str">
        <f>IF(Table1[[#This Row],[Mã khách hàng]]="","",VLOOKUP($A3298,Ma_KH!$A:$Q,Ma_KH!O$1,0))</f>
        <v>BRG - FUJIMART</v>
      </c>
      <c r="AE3298" s="3" t="str">
        <f>IF(Table1[[#This Row],[Mã khách hàng]]="","",VLOOKUP($A3298,Ma_KH!$A:$Q,Ma_KH!P$1,0))</f>
        <v>CÔNG TY TNHH BÁN LẺ FUJIMART VIỆT NAM</v>
      </c>
      <c r="AF3298" s="3" t="str">
        <f>VLOOKUP(A3298,Ma_KH!A:Q,Ma_KH!J$1,0)</f>
        <v>Vũ Anh Tuấn</v>
      </c>
    </row>
    <row r="3299" spans="1:32">
      <c r="A3299" s="242" t="s">
        <v>184</v>
      </c>
      <c r="B3299" s="242" t="s">
        <v>5155</v>
      </c>
      <c r="C3299" s="88">
        <v>45925</v>
      </c>
      <c r="D3299" s="89" t="s">
        <v>20146</v>
      </c>
      <c r="E3299" s="318">
        <v>45925</v>
      </c>
      <c r="F3299" s="242" t="s">
        <v>21106</v>
      </c>
      <c r="G3299" s="242" t="s">
        <v>5186</v>
      </c>
      <c r="H3299" s="241">
        <v>2582285</v>
      </c>
      <c r="I3299" s="241">
        <v>0</v>
      </c>
      <c r="J3299" s="241">
        <v>206582</v>
      </c>
      <c r="K3299" s="241">
        <v>2788867</v>
      </c>
      <c r="L3299" s="8" t="s">
        <v>24</v>
      </c>
      <c r="M3299" s="21">
        <v>45957</v>
      </c>
      <c r="O3299" s="278">
        <f>IF(Table1[[#This Row],[Phân loại]]="Tồn đầu kỳ",Table1[[#This Row],[Tổng giá trị]],0)</f>
        <v>0</v>
      </c>
      <c r="P3299" s="8">
        <f>IF(Table1[[#This Row],[Số còn phải thu ĐK]]&lt;&gt;0,0,IF(Table1[[#This Row],[Phân loại]]="Bán hàng",Table1[[#This Row],[Tổng giá trị]],-Table1[[#This Row],[Tổng giá trị]]))</f>
        <v>2788867</v>
      </c>
      <c r="Q3299" s="278">
        <f t="shared" ref="Q3299:Q3303" si="769">IF(M3299&lt;&gt;"",IF(O3299&lt;&gt;0,O3299,P3299),0)</f>
        <v>2788867</v>
      </c>
      <c r="R3299" s="8">
        <f>Table1[[#This Row],[Số còn phải thu ĐK]]+Table1[[#This Row],[Giá Trị HD sau CK]]-Table1[[#This Row],[Số tiền đã thu]]</f>
        <v>0</v>
      </c>
      <c r="S3299" s="7">
        <f>IF(Table1[[#This Row],[Ngày hóa đơn]]&lt;&gt;"",Table1[[#This Row],[Ngày hóa đơn]],Table1[[#This Row],[Ngày hạch toán]])</f>
        <v>45925</v>
      </c>
      <c r="T3299" s="8">
        <v>30</v>
      </c>
      <c r="U3299" s="7">
        <f>IF(Table1[[#This Row],[Ngày tính CN]]="","",S3299+T3299)</f>
        <v>45955</v>
      </c>
      <c r="V3299" s="71">
        <f ca="1">IF(Table1[[#This Row],[Hạn thanh toán]]="","",IF((U3299-NOW())&lt;0,0,(U3299-NOW())))</f>
        <v>0</v>
      </c>
      <c r="W3299" s="278"/>
      <c r="X3299" s="278" t="str">
        <f t="shared" ref="X3299:X3303" ca="1" si="770">IF(OR($U3299="",$R3299=0),"",IF((U$4-NOW())&lt;0,-($U3299-NOW()),0))</f>
        <v/>
      </c>
      <c r="Y3299" s="3" t="str">
        <f t="shared" ref="Y3299:Y3303" si="771">IF(R3299=0,"Đã thanh toán",IF(X3299="","",IF(X3299&lt;=0,"Chưa đến hạn thanh toán",IF(X3299&lt;=30,"Nợ quá hạn 30 ngày",IF(X3299&lt;=60,"Nợ quá hạn từ 30 ngày đến 60 ngày",IF(X3299&lt;=90,"Nợ quá hạn từ 60 ngày đến 90 ngày",IF(X3299&lt;=120,"Nợ quá hạn từ 90 ngày đến 120 ngày","Nợ quá hạn hơn 120 ngày có khả năng mất thanh toán")))))))</f>
        <v>Đã thanh toán</v>
      </c>
      <c r="Z3299" s="250">
        <f>Table1[[#This Row],[Hạn thanh toán]]</f>
        <v>45955</v>
      </c>
      <c r="AA3299" s="250">
        <f>Table1[[#This Row],[Ngày Thanh toán]]</f>
        <v>45957</v>
      </c>
      <c r="AD3299" s="3" t="str">
        <f>IF(Table1[[#This Row],[Mã khách hàng]]="","",VLOOKUP($A3299,Ma_KH!$A:$Q,Ma_KH!O$1,0))</f>
        <v>BRG - FUJIMART</v>
      </c>
      <c r="AE3299" s="3" t="str">
        <f>IF(Table1[[#This Row],[Mã khách hàng]]="","",VLOOKUP($A3299,Ma_KH!$A:$Q,Ma_KH!P$1,0))</f>
        <v>CÔNG TY TNHH BÁN LẺ FUJIMART VIỆT NAM</v>
      </c>
      <c r="AF3299" s="3" t="str">
        <f>VLOOKUP(A3299,Ma_KH!A:Q,Ma_KH!J$1,0)</f>
        <v>Vũ Anh Tuấn</v>
      </c>
    </row>
    <row r="3300" spans="1:32">
      <c r="A3300" s="242" t="s">
        <v>184</v>
      </c>
      <c r="B3300" s="242" t="s">
        <v>5155</v>
      </c>
      <c r="C3300" s="88">
        <v>45925</v>
      </c>
      <c r="D3300" s="89" t="s">
        <v>20147</v>
      </c>
      <c r="E3300" s="318">
        <v>45925</v>
      </c>
      <c r="F3300" s="242" t="s">
        <v>21107</v>
      </c>
      <c r="G3300" s="242" t="s">
        <v>5339</v>
      </c>
      <c r="H3300" s="241">
        <v>697590</v>
      </c>
      <c r="I3300" s="241">
        <v>0</v>
      </c>
      <c r="J3300" s="241">
        <v>55807</v>
      </c>
      <c r="K3300" s="241">
        <v>753397</v>
      </c>
      <c r="L3300" s="8" t="s">
        <v>24</v>
      </c>
      <c r="M3300" s="21">
        <v>45957</v>
      </c>
      <c r="O3300" s="278">
        <f>IF(Table1[[#This Row],[Phân loại]]="Tồn đầu kỳ",Table1[[#This Row],[Tổng giá trị]],0)</f>
        <v>0</v>
      </c>
      <c r="P3300" s="8">
        <f>IF(Table1[[#This Row],[Số còn phải thu ĐK]]&lt;&gt;0,0,IF(Table1[[#This Row],[Phân loại]]="Bán hàng",Table1[[#This Row],[Tổng giá trị]],-Table1[[#This Row],[Tổng giá trị]]))</f>
        <v>753397</v>
      </c>
      <c r="Q3300" s="278">
        <f t="shared" si="769"/>
        <v>753397</v>
      </c>
      <c r="R3300" s="8">
        <f>Table1[[#This Row],[Số còn phải thu ĐK]]+Table1[[#This Row],[Giá Trị HD sau CK]]-Table1[[#This Row],[Số tiền đã thu]]</f>
        <v>0</v>
      </c>
      <c r="S3300" s="7">
        <f>IF(Table1[[#This Row],[Ngày hóa đơn]]&lt;&gt;"",Table1[[#This Row],[Ngày hóa đơn]],Table1[[#This Row],[Ngày hạch toán]])</f>
        <v>45925</v>
      </c>
      <c r="T3300" s="8">
        <v>30</v>
      </c>
      <c r="U3300" s="7">
        <f>IF(Table1[[#This Row],[Ngày tính CN]]="","",S3300+T3300)</f>
        <v>45955</v>
      </c>
      <c r="V3300" s="71">
        <f ca="1">IF(Table1[[#This Row],[Hạn thanh toán]]="","",IF((U3300-NOW())&lt;0,0,(U3300-NOW())))</f>
        <v>0</v>
      </c>
      <c r="W3300" s="278"/>
      <c r="X3300" s="278" t="str">
        <f t="shared" ca="1" si="770"/>
        <v/>
      </c>
      <c r="Y3300" s="3" t="str">
        <f t="shared" si="771"/>
        <v>Đã thanh toán</v>
      </c>
      <c r="Z3300" s="250">
        <f>Table1[[#This Row],[Hạn thanh toán]]</f>
        <v>45955</v>
      </c>
      <c r="AA3300" s="250">
        <f>Table1[[#This Row],[Ngày Thanh toán]]</f>
        <v>45957</v>
      </c>
      <c r="AD3300" s="3" t="str">
        <f>IF(Table1[[#This Row],[Mã khách hàng]]="","",VLOOKUP($A3300,Ma_KH!$A:$Q,Ma_KH!O$1,0))</f>
        <v>BRG - FUJIMART</v>
      </c>
      <c r="AE3300" s="3" t="str">
        <f>IF(Table1[[#This Row],[Mã khách hàng]]="","",VLOOKUP($A3300,Ma_KH!$A:$Q,Ma_KH!P$1,0))</f>
        <v>CÔNG TY TNHH BÁN LẺ FUJIMART VIỆT NAM</v>
      </c>
      <c r="AF3300" s="3" t="str">
        <f>VLOOKUP(A3300,Ma_KH!A:Q,Ma_KH!J$1,0)</f>
        <v>Vũ Anh Tuấn</v>
      </c>
    </row>
    <row r="3301" spans="1:32">
      <c r="A3301" s="242" t="s">
        <v>184</v>
      </c>
      <c r="B3301" s="242" t="s">
        <v>5155</v>
      </c>
      <c r="C3301" s="88">
        <v>45925</v>
      </c>
      <c r="D3301" s="89" t="s">
        <v>20148</v>
      </c>
      <c r="E3301" s="318">
        <v>45925</v>
      </c>
      <c r="F3301" s="242" t="s">
        <v>21108</v>
      </c>
      <c r="G3301" s="242" t="s">
        <v>5285</v>
      </c>
      <c r="H3301" s="241">
        <v>1680250</v>
      </c>
      <c r="I3301" s="241">
        <v>0</v>
      </c>
      <c r="J3301" s="241">
        <v>134420</v>
      </c>
      <c r="K3301" s="241">
        <v>1814670</v>
      </c>
      <c r="L3301" s="8" t="s">
        <v>24</v>
      </c>
      <c r="M3301" s="21">
        <v>45957</v>
      </c>
      <c r="O3301" s="278">
        <f>IF(Table1[[#This Row],[Phân loại]]="Tồn đầu kỳ",Table1[[#This Row],[Tổng giá trị]],0)</f>
        <v>0</v>
      </c>
      <c r="P3301" s="8">
        <f>IF(Table1[[#This Row],[Số còn phải thu ĐK]]&lt;&gt;0,0,IF(Table1[[#This Row],[Phân loại]]="Bán hàng",Table1[[#This Row],[Tổng giá trị]],-Table1[[#This Row],[Tổng giá trị]]))</f>
        <v>1814670</v>
      </c>
      <c r="Q3301" s="278">
        <f t="shared" si="769"/>
        <v>1814670</v>
      </c>
      <c r="R3301" s="8">
        <f>Table1[[#This Row],[Số còn phải thu ĐK]]+Table1[[#This Row],[Giá Trị HD sau CK]]-Table1[[#This Row],[Số tiền đã thu]]</f>
        <v>0</v>
      </c>
      <c r="S3301" s="7">
        <f>IF(Table1[[#This Row],[Ngày hóa đơn]]&lt;&gt;"",Table1[[#This Row],[Ngày hóa đơn]],Table1[[#This Row],[Ngày hạch toán]])</f>
        <v>45925</v>
      </c>
      <c r="T3301" s="8">
        <v>30</v>
      </c>
      <c r="U3301" s="7">
        <f>IF(Table1[[#This Row],[Ngày tính CN]]="","",S3301+T3301)</f>
        <v>45955</v>
      </c>
      <c r="V3301" s="71">
        <f ca="1">IF(Table1[[#This Row],[Hạn thanh toán]]="","",IF((U3301-NOW())&lt;0,0,(U3301-NOW())))</f>
        <v>0</v>
      </c>
      <c r="W3301" s="278"/>
      <c r="X3301" s="278" t="str">
        <f t="shared" ca="1" si="770"/>
        <v/>
      </c>
      <c r="Y3301" s="3" t="str">
        <f t="shared" si="771"/>
        <v>Đã thanh toán</v>
      </c>
      <c r="Z3301" s="250">
        <f>Table1[[#This Row],[Hạn thanh toán]]</f>
        <v>45955</v>
      </c>
      <c r="AA3301" s="250">
        <f>Table1[[#This Row],[Ngày Thanh toán]]</f>
        <v>45957</v>
      </c>
      <c r="AD3301" s="3" t="str">
        <f>IF(Table1[[#This Row],[Mã khách hàng]]="","",VLOOKUP($A3301,Ma_KH!$A:$Q,Ma_KH!O$1,0))</f>
        <v>BRG - FUJIMART</v>
      </c>
      <c r="AE3301" s="3" t="str">
        <f>IF(Table1[[#This Row],[Mã khách hàng]]="","",VLOOKUP($A3301,Ma_KH!$A:$Q,Ma_KH!P$1,0))</f>
        <v>CÔNG TY TNHH BÁN LẺ FUJIMART VIỆT NAM</v>
      </c>
      <c r="AF3301" s="3" t="str">
        <f>VLOOKUP(A3301,Ma_KH!A:Q,Ma_KH!J$1,0)</f>
        <v>Vũ Anh Tuấn</v>
      </c>
    </row>
    <row r="3302" spans="1:32">
      <c r="A3302" s="242" t="s">
        <v>184</v>
      </c>
      <c r="B3302" s="242" t="s">
        <v>5155</v>
      </c>
      <c r="C3302" s="88">
        <v>45925</v>
      </c>
      <c r="D3302" s="89" t="s">
        <v>20149</v>
      </c>
      <c r="E3302" s="318">
        <v>45925</v>
      </c>
      <c r="F3302" s="242" t="s">
        <v>21109</v>
      </c>
      <c r="G3302" s="242" t="s">
        <v>5205</v>
      </c>
      <c r="H3302" s="241">
        <v>1577380</v>
      </c>
      <c r="I3302" s="241">
        <v>0</v>
      </c>
      <c r="J3302" s="241">
        <v>126190</v>
      </c>
      <c r="K3302" s="241">
        <v>1703570</v>
      </c>
      <c r="L3302" s="8" t="s">
        <v>24</v>
      </c>
      <c r="M3302" s="21">
        <v>45957</v>
      </c>
      <c r="O3302" s="278">
        <f>IF(Table1[[#This Row],[Phân loại]]="Tồn đầu kỳ",Table1[[#This Row],[Tổng giá trị]],0)</f>
        <v>0</v>
      </c>
      <c r="P3302" s="8">
        <f>IF(Table1[[#This Row],[Số còn phải thu ĐK]]&lt;&gt;0,0,IF(Table1[[#This Row],[Phân loại]]="Bán hàng",Table1[[#This Row],[Tổng giá trị]],-Table1[[#This Row],[Tổng giá trị]]))</f>
        <v>1703570</v>
      </c>
      <c r="Q3302" s="278">
        <f t="shared" si="769"/>
        <v>1703570</v>
      </c>
      <c r="R3302" s="8">
        <f>Table1[[#This Row],[Số còn phải thu ĐK]]+Table1[[#This Row],[Giá Trị HD sau CK]]-Table1[[#This Row],[Số tiền đã thu]]</f>
        <v>0</v>
      </c>
      <c r="S3302" s="7">
        <f>IF(Table1[[#This Row],[Ngày hóa đơn]]&lt;&gt;"",Table1[[#This Row],[Ngày hóa đơn]],Table1[[#This Row],[Ngày hạch toán]])</f>
        <v>45925</v>
      </c>
      <c r="T3302" s="8">
        <v>30</v>
      </c>
      <c r="U3302" s="7">
        <f>IF(Table1[[#This Row],[Ngày tính CN]]="","",S3302+T3302)</f>
        <v>45955</v>
      </c>
      <c r="V3302" s="71">
        <f ca="1">IF(Table1[[#This Row],[Hạn thanh toán]]="","",IF((U3302-NOW())&lt;0,0,(U3302-NOW())))</f>
        <v>0</v>
      </c>
      <c r="W3302" s="278"/>
      <c r="X3302" s="278" t="str">
        <f t="shared" ca="1" si="770"/>
        <v/>
      </c>
      <c r="Y3302" s="3" t="str">
        <f t="shared" si="771"/>
        <v>Đã thanh toán</v>
      </c>
      <c r="Z3302" s="250">
        <f>Table1[[#This Row],[Hạn thanh toán]]</f>
        <v>45955</v>
      </c>
      <c r="AA3302" s="250">
        <f>Table1[[#This Row],[Ngày Thanh toán]]</f>
        <v>45957</v>
      </c>
      <c r="AD3302" s="3" t="str">
        <f>IF(Table1[[#This Row],[Mã khách hàng]]="","",VLOOKUP($A3302,Ma_KH!$A:$Q,Ma_KH!O$1,0))</f>
        <v>BRG - FUJIMART</v>
      </c>
      <c r="AE3302" s="3" t="str">
        <f>IF(Table1[[#This Row],[Mã khách hàng]]="","",VLOOKUP($A3302,Ma_KH!$A:$Q,Ma_KH!P$1,0))</f>
        <v>CÔNG TY TNHH BÁN LẺ FUJIMART VIỆT NAM</v>
      </c>
      <c r="AF3302" s="3" t="str">
        <f>VLOOKUP(A3302,Ma_KH!A:Q,Ma_KH!J$1,0)</f>
        <v>Vũ Anh Tuấn</v>
      </c>
    </row>
    <row r="3303" spans="1:32">
      <c r="A3303" s="242" t="s">
        <v>184</v>
      </c>
      <c r="B3303" s="242" t="s">
        <v>5155</v>
      </c>
      <c r="C3303" s="90">
        <v>45925</v>
      </c>
      <c r="D3303" s="91" t="s">
        <v>20150</v>
      </c>
      <c r="E3303" s="318">
        <v>45925</v>
      </c>
      <c r="F3303" s="242" t="s">
        <v>21110</v>
      </c>
      <c r="G3303" s="242" t="s">
        <v>5266</v>
      </c>
      <c r="H3303" s="241">
        <v>898566</v>
      </c>
      <c r="I3303" s="241">
        <v>0</v>
      </c>
      <c r="J3303" s="241">
        <v>71885</v>
      </c>
      <c r="K3303" s="241">
        <v>970451</v>
      </c>
      <c r="L3303" s="8" t="s">
        <v>24</v>
      </c>
      <c r="M3303" s="21">
        <v>45957</v>
      </c>
      <c r="O3303" s="278">
        <f>IF(Table1[[#This Row],[Phân loại]]="Tồn đầu kỳ",Table1[[#This Row],[Tổng giá trị]],0)</f>
        <v>0</v>
      </c>
      <c r="P3303" s="8">
        <f>IF(Table1[[#This Row],[Số còn phải thu ĐK]]&lt;&gt;0,0,IF(Table1[[#This Row],[Phân loại]]="Bán hàng",Table1[[#This Row],[Tổng giá trị]],-Table1[[#This Row],[Tổng giá trị]]))</f>
        <v>970451</v>
      </c>
      <c r="Q3303" s="278">
        <f t="shared" si="769"/>
        <v>970451</v>
      </c>
      <c r="R3303" s="8">
        <f>Table1[[#This Row],[Số còn phải thu ĐK]]+Table1[[#This Row],[Giá Trị HD sau CK]]-Table1[[#This Row],[Số tiền đã thu]]</f>
        <v>0</v>
      </c>
      <c r="S3303" s="7">
        <f>IF(Table1[[#This Row],[Ngày hóa đơn]]&lt;&gt;"",Table1[[#This Row],[Ngày hóa đơn]],Table1[[#This Row],[Ngày hạch toán]])</f>
        <v>45925</v>
      </c>
      <c r="T3303" s="8">
        <v>30</v>
      </c>
      <c r="U3303" s="7">
        <f>IF(Table1[[#This Row],[Ngày tính CN]]="","",S3303+T3303)</f>
        <v>45955</v>
      </c>
      <c r="V3303" s="71">
        <f ca="1">IF(Table1[[#This Row],[Hạn thanh toán]]="","",IF((U3303-NOW())&lt;0,0,(U3303-NOW())))</f>
        <v>0</v>
      </c>
      <c r="W3303" s="278"/>
      <c r="X3303" s="278" t="str">
        <f t="shared" ca="1" si="770"/>
        <v/>
      </c>
      <c r="Y3303" s="3" t="str">
        <f t="shared" si="771"/>
        <v>Đã thanh toán</v>
      </c>
      <c r="Z3303" s="250">
        <f>Table1[[#This Row],[Hạn thanh toán]]</f>
        <v>45955</v>
      </c>
      <c r="AA3303" s="250">
        <f>Table1[[#This Row],[Ngày Thanh toán]]</f>
        <v>45957</v>
      </c>
      <c r="AD3303" s="3" t="str">
        <f>IF(Table1[[#This Row],[Mã khách hàng]]="","",VLOOKUP($A3303,Ma_KH!$A:$Q,Ma_KH!O$1,0))</f>
        <v>BRG - FUJIMART</v>
      </c>
      <c r="AE3303" s="3" t="str">
        <f>IF(Table1[[#This Row],[Mã khách hàng]]="","",VLOOKUP($A3303,Ma_KH!$A:$Q,Ma_KH!P$1,0))</f>
        <v>CÔNG TY TNHH BÁN LẺ FUJIMART VIỆT NAM</v>
      </c>
      <c r="AF3303" s="3" t="str">
        <f>VLOOKUP(A3303,Ma_KH!A:Q,Ma_KH!J$1,0)</f>
        <v>Vũ Anh Tuấn</v>
      </c>
    </row>
    <row r="3304" spans="1:32">
      <c r="A3304" s="242" t="s">
        <v>184</v>
      </c>
      <c r="B3304" s="242" t="s">
        <v>5155</v>
      </c>
      <c r="C3304" s="90">
        <v>45925</v>
      </c>
      <c r="D3304" s="91" t="s">
        <v>20151</v>
      </c>
      <c r="E3304" s="318">
        <v>45925</v>
      </c>
      <c r="F3304" s="242" t="s">
        <v>21111</v>
      </c>
      <c r="G3304" s="242" t="s">
        <v>5218</v>
      </c>
      <c r="H3304" s="241">
        <v>1102605</v>
      </c>
      <c r="I3304" s="241">
        <v>0</v>
      </c>
      <c r="J3304" s="241">
        <v>88208</v>
      </c>
      <c r="K3304" s="241">
        <v>1190813</v>
      </c>
      <c r="L3304" s="8" t="s">
        <v>24</v>
      </c>
      <c r="M3304" s="21">
        <v>45957</v>
      </c>
      <c r="O3304" s="278">
        <f>IF(Table1[[#This Row],[Phân loại]]="Tồn đầu kỳ",Table1[[#This Row],[Tổng giá trị]],0)</f>
        <v>0</v>
      </c>
      <c r="P3304" s="8">
        <f>IF(Table1[[#This Row],[Số còn phải thu ĐK]]&lt;&gt;0,0,IF(Table1[[#This Row],[Phân loại]]="Bán hàng",Table1[[#This Row],[Tổng giá trị]],-Table1[[#This Row],[Tổng giá trị]]))</f>
        <v>1190813</v>
      </c>
      <c r="Q3304" s="278">
        <f>IF(M3304&lt;&gt;"",IF(O3304&lt;&gt;0,O3304,P3304),0)</f>
        <v>1190813</v>
      </c>
      <c r="R3304" s="8">
        <f>Table1[[#This Row],[Số còn phải thu ĐK]]+Table1[[#This Row],[Giá Trị HD sau CK]]-Table1[[#This Row],[Số tiền đã thu]]</f>
        <v>0</v>
      </c>
      <c r="S3304" s="7">
        <f>IF(Table1[[#This Row],[Ngày hóa đơn]]&lt;&gt;"",Table1[[#This Row],[Ngày hóa đơn]],Table1[[#This Row],[Ngày hạch toán]])</f>
        <v>45925</v>
      </c>
      <c r="T3304" s="8">
        <v>30</v>
      </c>
      <c r="U3304" s="7">
        <f>IF(Table1[[#This Row],[Ngày tính CN]]="","",S3304+T3304)</f>
        <v>45955</v>
      </c>
      <c r="V3304" s="71">
        <f ca="1">IF(Table1[[#This Row],[Hạn thanh toán]]="","",IF((U3304-NOW())&lt;0,0,(U3304-NOW())))</f>
        <v>0</v>
      </c>
      <c r="W3304" s="278"/>
      <c r="X3304" s="278" t="str">
        <f ca="1">IF(OR($U3304="",$R3304=0),"",IF((U$4-NOW())&lt;0,-($U3304-NOW()),0))</f>
        <v/>
      </c>
      <c r="Y3304" s="3" t="str">
        <f>IF(R3304=0,"Đã thanh toán",IF(X3304="","",IF(X3304&lt;=0,"Chưa đến hạn thanh toán",IF(X3304&lt;=30,"Nợ quá hạn 30 ngày",IF(X3304&lt;=60,"Nợ quá hạn từ 30 ngày đến 60 ngày",IF(X3304&lt;=90,"Nợ quá hạn từ 60 ngày đến 90 ngày",IF(X3304&lt;=120,"Nợ quá hạn từ 90 ngày đến 120 ngày","Nợ quá hạn hơn 120 ngày có khả năng mất thanh toán")))))))</f>
        <v>Đã thanh toán</v>
      </c>
      <c r="Z3304" s="250">
        <f>Table1[[#This Row],[Hạn thanh toán]]</f>
        <v>45955</v>
      </c>
      <c r="AA3304" s="250">
        <f>Table1[[#This Row],[Ngày Thanh toán]]</f>
        <v>45957</v>
      </c>
      <c r="AD3304" s="3" t="str">
        <f>IF(Table1[[#This Row],[Mã khách hàng]]="","",VLOOKUP($A3304,Ma_KH!$A:$Q,Ma_KH!O$1,0))</f>
        <v>BRG - FUJIMART</v>
      </c>
      <c r="AE3304" s="3" t="str">
        <f>IF(Table1[[#This Row],[Mã khách hàng]]="","",VLOOKUP($A3304,Ma_KH!$A:$Q,Ma_KH!P$1,0))</f>
        <v>CÔNG TY TNHH BÁN LẺ FUJIMART VIỆT NAM</v>
      </c>
      <c r="AF3304" s="3" t="str">
        <f>VLOOKUP(A3304,Ma_KH!A:Q,Ma_KH!J$1,0)</f>
        <v>Vũ Anh Tuấn</v>
      </c>
    </row>
    <row r="3305" spans="1:32">
      <c r="A3305" s="242" t="s">
        <v>184</v>
      </c>
      <c r="B3305" s="242" t="s">
        <v>5155</v>
      </c>
      <c r="C3305" s="88">
        <v>45925</v>
      </c>
      <c r="D3305" s="89" t="s">
        <v>20152</v>
      </c>
      <c r="E3305" s="318">
        <v>45925</v>
      </c>
      <c r="F3305" s="242" t="s">
        <v>21112</v>
      </c>
      <c r="G3305" s="242" t="s">
        <v>5172</v>
      </c>
      <c r="H3305" s="241">
        <v>1255660</v>
      </c>
      <c r="I3305" s="241">
        <v>0</v>
      </c>
      <c r="J3305" s="241">
        <v>100453</v>
      </c>
      <c r="K3305" s="241">
        <v>1356113</v>
      </c>
      <c r="L3305" s="8" t="s">
        <v>24</v>
      </c>
      <c r="M3305" s="21">
        <v>45957</v>
      </c>
      <c r="O3305" s="278">
        <f>IF(Table1[[#This Row],[Phân loại]]="Tồn đầu kỳ",Table1[[#This Row],[Tổng giá trị]],0)</f>
        <v>0</v>
      </c>
      <c r="P3305" s="8">
        <f>IF(Table1[[#This Row],[Số còn phải thu ĐK]]&lt;&gt;0,0,IF(Table1[[#This Row],[Phân loại]]="Bán hàng",Table1[[#This Row],[Tổng giá trị]],-Table1[[#This Row],[Tổng giá trị]]))</f>
        <v>1356113</v>
      </c>
      <c r="Q3305" s="278">
        <f t="shared" ref="Q3305:Q3307" si="772">IF(M3305&lt;&gt;"",IF(O3305&lt;&gt;0,O3305,P3305),0)</f>
        <v>1356113</v>
      </c>
      <c r="R3305" s="8">
        <f>Table1[[#This Row],[Số còn phải thu ĐK]]+Table1[[#This Row],[Giá Trị HD sau CK]]-Table1[[#This Row],[Số tiền đã thu]]</f>
        <v>0</v>
      </c>
      <c r="S3305" s="7">
        <f>IF(Table1[[#This Row],[Ngày hóa đơn]]&lt;&gt;"",Table1[[#This Row],[Ngày hóa đơn]],Table1[[#This Row],[Ngày hạch toán]])</f>
        <v>45925</v>
      </c>
      <c r="T3305" s="8">
        <v>30</v>
      </c>
      <c r="U3305" s="7">
        <f>IF(Table1[[#This Row],[Ngày tính CN]]="","",S3305+T3305)</f>
        <v>45955</v>
      </c>
      <c r="V3305" s="71">
        <f ca="1">IF(Table1[[#This Row],[Hạn thanh toán]]="","",IF((U3305-NOW())&lt;0,0,(U3305-NOW())))</f>
        <v>0</v>
      </c>
      <c r="W3305" s="278"/>
      <c r="X3305" s="278" t="str">
        <f t="shared" ref="X3305:X3307" ca="1" si="773">IF(OR($U3305="",$R3305=0),"",IF((U$4-NOW())&lt;0,-($U3305-NOW()),0))</f>
        <v/>
      </c>
      <c r="Y3305" s="3" t="str">
        <f t="shared" ref="Y3305:Y3307" si="774">IF(R3305=0,"Đã thanh toán",IF(X3305="","",IF(X3305&lt;=0,"Chưa đến hạn thanh toán",IF(X3305&lt;=30,"Nợ quá hạn 30 ngày",IF(X3305&lt;=60,"Nợ quá hạn từ 30 ngày đến 60 ngày",IF(X3305&lt;=90,"Nợ quá hạn từ 60 ngày đến 90 ngày",IF(X3305&lt;=120,"Nợ quá hạn từ 90 ngày đến 120 ngày","Nợ quá hạn hơn 120 ngày có khả năng mất thanh toán")))))))</f>
        <v>Đã thanh toán</v>
      </c>
      <c r="Z3305" s="250">
        <f>Table1[[#This Row],[Hạn thanh toán]]</f>
        <v>45955</v>
      </c>
      <c r="AA3305" s="250">
        <f>Table1[[#This Row],[Ngày Thanh toán]]</f>
        <v>45957</v>
      </c>
      <c r="AD3305" s="3" t="str">
        <f>IF(Table1[[#This Row],[Mã khách hàng]]="","",VLOOKUP($A3305,Ma_KH!$A:$Q,Ma_KH!O$1,0))</f>
        <v>BRG - FUJIMART</v>
      </c>
      <c r="AE3305" s="3" t="str">
        <f>IF(Table1[[#This Row],[Mã khách hàng]]="","",VLOOKUP($A3305,Ma_KH!$A:$Q,Ma_KH!P$1,0))</f>
        <v>CÔNG TY TNHH BÁN LẺ FUJIMART VIỆT NAM</v>
      </c>
      <c r="AF3305" s="3" t="str">
        <f>VLOOKUP(A3305,Ma_KH!A:Q,Ma_KH!J$1,0)</f>
        <v>Vũ Anh Tuấn</v>
      </c>
    </row>
    <row r="3306" spans="1:32">
      <c r="A3306" s="242" t="s">
        <v>184</v>
      </c>
      <c r="B3306" s="242" t="s">
        <v>5155</v>
      </c>
      <c r="C3306" s="88">
        <v>45925</v>
      </c>
      <c r="D3306" s="89" t="s">
        <v>20153</v>
      </c>
      <c r="E3306" s="318">
        <v>45925</v>
      </c>
      <c r="F3306" s="242" t="s">
        <v>21113</v>
      </c>
      <c r="G3306" s="242" t="s">
        <v>21335</v>
      </c>
      <c r="H3306" s="241">
        <v>2637640</v>
      </c>
      <c r="I3306" s="241">
        <v>263764</v>
      </c>
      <c r="J3306" s="241">
        <v>189910</v>
      </c>
      <c r="K3306" s="241">
        <v>2563786</v>
      </c>
      <c r="L3306" s="8" t="s">
        <v>24</v>
      </c>
      <c r="M3306" s="21">
        <v>45957</v>
      </c>
      <c r="O3306" s="278">
        <f>IF(Table1[[#This Row],[Phân loại]]="Tồn đầu kỳ",Table1[[#This Row],[Tổng giá trị]],0)</f>
        <v>0</v>
      </c>
      <c r="P3306" s="8">
        <f>IF(Table1[[#This Row],[Số còn phải thu ĐK]]&lt;&gt;0,0,IF(Table1[[#This Row],[Phân loại]]="Bán hàng",Table1[[#This Row],[Tổng giá trị]],-Table1[[#This Row],[Tổng giá trị]]))</f>
        <v>2563786</v>
      </c>
      <c r="Q3306" s="278">
        <f t="shared" si="772"/>
        <v>2563786</v>
      </c>
      <c r="R3306" s="8">
        <f>Table1[[#This Row],[Số còn phải thu ĐK]]+Table1[[#This Row],[Giá Trị HD sau CK]]-Table1[[#This Row],[Số tiền đã thu]]</f>
        <v>0</v>
      </c>
      <c r="S3306" s="7">
        <f>IF(Table1[[#This Row],[Ngày hóa đơn]]&lt;&gt;"",Table1[[#This Row],[Ngày hóa đơn]],Table1[[#This Row],[Ngày hạch toán]])</f>
        <v>45925</v>
      </c>
      <c r="T3306" s="8">
        <v>30</v>
      </c>
      <c r="U3306" s="7">
        <f>IF(Table1[[#This Row],[Ngày tính CN]]="","",S3306+T3306)</f>
        <v>45955</v>
      </c>
      <c r="V3306" s="71">
        <f ca="1">IF(Table1[[#This Row],[Hạn thanh toán]]="","",IF((U3306-NOW())&lt;0,0,(U3306-NOW())))</f>
        <v>0</v>
      </c>
      <c r="W3306" s="278"/>
      <c r="X3306" s="278" t="str">
        <f t="shared" ca="1" si="773"/>
        <v/>
      </c>
      <c r="Y3306" s="3" t="str">
        <f t="shared" si="774"/>
        <v>Đã thanh toán</v>
      </c>
      <c r="Z3306" s="250">
        <f>Table1[[#This Row],[Hạn thanh toán]]</f>
        <v>45955</v>
      </c>
      <c r="AA3306" s="250">
        <f>Table1[[#This Row],[Ngày Thanh toán]]</f>
        <v>45957</v>
      </c>
      <c r="AD3306" s="3" t="str">
        <f>IF(Table1[[#This Row],[Mã khách hàng]]="","",VLOOKUP($A3306,Ma_KH!$A:$Q,Ma_KH!O$1,0))</f>
        <v>BRG - FUJIMART</v>
      </c>
      <c r="AE3306" s="3" t="str">
        <f>IF(Table1[[#This Row],[Mã khách hàng]]="","",VLOOKUP($A3306,Ma_KH!$A:$Q,Ma_KH!P$1,0))</f>
        <v>CÔNG TY TNHH BÁN LẺ FUJIMART VIỆT NAM</v>
      </c>
      <c r="AF3306" s="3" t="str">
        <f>VLOOKUP(A3306,Ma_KH!A:Q,Ma_KH!J$1,0)</f>
        <v>Vũ Anh Tuấn</v>
      </c>
    </row>
    <row r="3307" spans="1:32">
      <c r="A3307" s="242" t="s">
        <v>184</v>
      </c>
      <c r="B3307" s="242" t="s">
        <v>5155</v>
      </c>
      <c r="C3307" s="90">
        <v>45925</v>
      </c>
      <c r="D3307" s="91" t="s">
        <v>20154</v>
      </c>
      <c r="E3307" s="318">
        <v>45925</v>
      </c>
      <c r="F3307" s="242" t="s">
        <v>21114</v>
      </c>
      <c r="G3307" s="242" t="s">
        <v>5241</v>
      </c>
      <c r="H3307" s="241">
        <v>953835</v>
      </c>
      <c r="I3307" s="241">
        <v>0</v>
      </c>
      <c r="J3307" s="241">
        <v>76307</v>
      </c>
      <c r="K3307" s="241">
        <v>1030142</v>
      </c>
      <c r="L3307" s="8" t="s">
        <v>24</v>
      </c>
      <c r="M3307" s="21">
        <v>45957</v>
      </c>
      <c r="O3307" s="278">
        <f>IF(Table1[[#This Row],[Phân loại]]="Tồn đầu kỳ",Table1[[#This Row],[Tổng giá trị]],0)</f>
        <v>0</v>
      </c>
      <c r="P3307" s="8">
        <f>IF(Table1[[#This Row],[Số còn phải thu ĐK]]&lt;&gt;0,0,IF(Table1[[#This Row],[Phân loại]]="Bán hàng",Table1[[#This Row],[Tổng giá trị]],-Table1[[#This Row],[Tổng giá trị]]))</f>
        <v>1030142</v>
      </c>
      <c r="Q3307" s="278">
        <f t="shared" si="772"/>
        <v>1030142</v>
      </c>
      <c r="R3307" s="8">
        <f>Table1[[#This Row],[Số còn phải thu ĐK]]+Table1[[#This Row],[Giá Trị HD sau CK]]-Table1[[#This Row],[Số tiền đã thu]]</f>
        <v>0</v>
      </c>
      <c r="S3307" s="7">
        <f>IF(Table1[[#This Row],[Ngày hóa đơn]]&lt;&gt;"",Table1[[#This Row],[Ngày hóa đơn]],Table1[[#This Row],[Ngày hạch toán]])</f>
        <v>45925</v>
      </c>
      <c r="T3307" s="8">
        <v>30</v>
      </c>
      <c r="U3307" s="7">
        <f>IF(Table1[[#This Row],[Ngày tính CN]]="","",S3307+T3307)</f>
        <v>45955</v>
      </c>
      <c r="V3307" s="71">
        <f ca="1">IF(Table1[[#This Row],[Hạn thanh toán]]="","",IF((U3307-NOW())&lt;0,0,(U3307-NOW())))</f>
        <v>0</v>
      </c>
      <c r="W3307" s="278"/>
      <c r="X3307" s="278" t="str">
        <f t="shared" ca="1" si="773"/>
        <v/>
      </c>
      <c r="Y3307" s="3" t="str">
        <f t="shared" si="774"/>
        <v>Đã thanh toán</v>
      </c>
      <c r="Z3307" s="250">
        <f>Table1[[#This Row],[Hạn thanh toán]]</f>
        <v>45955</v>
      </c>
      <c r="AA3307" s="250">
        <f>Table1[[#This Row],[Ngày Thanh toán]]</f>
        <v>45957</v>
      </c>
      <c r="AD3307" s="3" t="str">
        <f>IF(Table1[[#This Row],[Mã khách hàng]]="","",VLOOKUP($A3307,Ma_KH!$A:$Q,Ma_KH!O$1,0))</f>
        <v>BRG - FUJIMART</v>
      </c>
      <c r="AE3307" s="3" t="str">
        <f>IF(Table1[[#This Row],[Mã khách hàng]]="","",VLOOKUP($A3307,Ma_KH!$A:$Q,Ma_KH!P$1,0))</f>
        <v>CÔNG TY TNHH BÁN LẺ FUJIMART VIỆT NAM</v>
      </c>
      <c r="AF3307" s="3" t="str">
        <f>VLOOKUP(A3307,Ma_KH!A:Q,Ma_KH!J$1,0)</f>
        <v>Vũ Anh Tuấn</v>
      </c>
    </row>
    <row r="3308" spans="1:32">
      <c r="A3308" s="242" t="s">
        <v>184</v>
      </c>
      <c r="B3308" s="242" t="s">
        <v>5155</v>
      </c>
      <c r="C3308" s="90">
        <v>45926</v>
      </c>
      <c r="D3308" s="91" t="s">
        <v>20155</v>
      </c>
      <c r="E3308" s="318">
        <v>45926</v>
      </c>
      <c r="F3308" s="242" t="s">
        <v>21115</v>
      </c>
      <c r="G3308" s="242" t="s">
        <v>5165</v>
      </c>
      <c r="H3308" s="241">
        <v>1464397</v>
      </c>
      <c r="I3308" s="241">
        <v>0</v>
      </c>
      <c r="J3308" s="241">
        <v>117152</v>
      </c>
      <c r="K3308" s="241">
        <v>1581549</v>
      </c>
      <c r="L3308" s="8" t="s">
        <v>24</v>
      </c>
      <c r="M3308" s="21">
        <v>45957</v>
      </c>
      <c r="O3308" s="278">
        <f>IF(Table1[[#This Row],[Phân loại]]="Tồn đầu kỳ",Table1[[#This Row],[Tổng giá trị]],0)</f>
        <v>0</v>
      </c>
      <c r="P3308" s="8">
        <f>IF(Table1[[#This Row],[Số còn phải thu ĐK]]&lt;&gt;0,0,IF(Table1[[#This Row],[Phân loại]]="Bán hàng",Table1[[#This Row],[Tổng giá trị]],-Table1[[#This Row],[Tổng giá trị]]))</f>
        <v>1581549</v>
      </c>
      <c r="Q3308" s="278">
        <f>IF(M3308&lt;&gt;"",IF(O3308&lt;&gt;0,O3308,P3308),0)</f>
        <v>1581549</v>
      </c>
      <c r="R3308" s="8">
        <f>Table1[[#This Row],[Số còn phải thu ĐK]]+Table1[[#This Row],[Giá Trị HD sau CK]]-Table1[[#This Row],[Số tiền đã thu]]</f>
        <v>0</v>
      </c>
      <c r="S3308" s="7">
        <f>IF(Table1[[#This Row],[Ngày hóa đơn]]&lt;&gt;"",Table1[[#This Row],[Ngày hóa đơn]],Table1[[#This Row],[Ngày hạch toán]])</f>
        <v>45926</v>
      </c>
      <c r="T3308" s="8">
        <v>30</v>
      </c>
      <c r="U3308" s="7">
        <f>IF(Table1[[#This Row],[Ngày tính CN]]="","",S3308+T3308)</f>
        <v>45956</v>
      </c>
      <c r="V3308" s="71">
        <f ca="1">IF(Table1[[#This Row],[Hạn thanh toán]]="","",IF((U3308-NOW())&lt;0,0,(U3308-NOW())))</f>
        <v>0</v>
      </c>
      <c r="W3308" s="278"/>
      <c r="X3308" s="278" t="str">
        <f ca="1">IF(OR($U3308="",$R3308=0),"",IF((U$4-NOW())&lt;0,-($U3308-NOW()),0))</f>
        <v/>
      </c>
      <c r="Y3308" s="3" t="str">
        <f>IF(R3308=0,"Đã thanh toán",IF(X3308="","",IF(X3308&lt;=0,"Chưa đến hạn thanh toán",IF(X3308&lt;=30,"Nợ quá hạn 30 ngày",IF(X3308&lt;=60,"Nợ quá hạn từ 30 ngày đến 60 ngày",IF(X3308&lt;=90,"Nợ quá hạn từ 60 ngày đến 90 ngày",IF(X3308&lt;=120,"Nợ quá hạn từ 90 ngày đến 120 ngày","Nợ quá hạn hơn 120 ngày có khả năng mất thanh toán")))))))</f>
        <v>Đã thanh toán</v>
      </c>
      <c r="Z3308" s="250">
        <f>Table1[[#This Row],[Hạn thanh toán]]</f>
        <v>45956</v>
      </c>
      <c r="AA3308" s="250">
        <f>Table1[[#This Row],[Ngày Thanh toán]]</f>
        <v>45957</v>
      </c>
      <c r="AD3308" s="3" t="str">
        <f>IF(Table1[[#This Row],[Mã khách hàng]]="","",VLOOKUP($A3308,Ma_KH!$A:$Q,Ma_KH!O$1,0))</f>
        <v>BRG - FUJIMART</v>
      </c>
      <c r="AE3308" s="3" t="str">
        <f>IF(Table1[[#This Row],[Mã khách hàng]]="","",VLOOKUP($A3308,Ma_KH!$A:$Q,Ma_KH!P$1,0))</f>
        <v>CÔNG TY TNHH BÁN LẺ FUJIMART VIỆT NAM</v>
      </c>
      <c r="AF3308" s="3" t="str">
        <f>VLOOKUP(A3308,Ma_KH!A:Q,Ma_KH!J$1,0)</f>
        <v>Vũ Anh Tuấn</v>
      </c>
    </row>
    <row r="3309" spans="1:32">
      <c r="A3309" s="242" t="s">
        <v>184</v>
      </c>
      <c r="B3309" s="242" t="s">
        <v>5155</v>
      </c>
      <c r="C3309" s="90">
        <v>45926</v>
      </c>
      <c r="D3309" s="91" t="s">
        <v>20156</v>
      </c>
      <c r="E3309" s="318">
        <v>45926</v>
      </c>
      <c r="F3309" s="242" t="s">
        <v>21116</v>
      </c>
      <c r="G3309" s="242" t="s">
        <v>5188</v>
      </c>
      <c r="H3309" s="241">
        <v>1354255</v>
      </c>
      <c r="I3309" s="241">
        <v>0</v>
      </c>
      <c r="J3309" s="241">
        <v>108340</v>
      </c>
      <c r="K3309" s="241">
        <v>1462595</v>
      </c>
      <c r="L3309" s="8" t="s">
        <v>24</v>
      </c>
      <c r="M3309" s="21">
        <v>45957</v>
      </c>
      <c r="O3309" s="278">
        <f>IF(Table1[[#This Row],[Phân loại]]="Tồn đầu kỳ",Table1[[#This Row],[Tổng giá trị]],0)</f>
        <v>0</v>
      </c>
      <c r="P3309" s="8">
        <f>IF(Table1[[#This Row],[Số còn phải thu ĐK]]&lt;&gt;0,0,IF(Table1[[#This Row],[Phân loại]]="Bán hàng",Table1[[#This Row],[Tổng giá trị]],-Table1[[#This Row],[Tổng giá trị]]))</f>
        <v>1462595</v>
      </c>
      <c r="Q3309" s="278">
        <f>IF(M3309&lt;&gt;"",IF(O3309&lt;&gt;0,O3309,P3309),0)</f>
        <v>1462595</v>
      </c>
      <c r="R3309" s="8">
        <f>Table1[[#This Row],[Số còn phải thu ĐK]]+Table1[[#This Row],[Giá Trị HD sau CK]]-Table1[[#This Row],[Số tiền đã thu]]</f>
        <v>0</v>
      </c>
      <c r="S3309" s="7">
        <f>IF(Table1[[#This Row],[Ngày hóa đơn]]&lt;&gt;"",Table1[[#This Row],[Ngày hóa đơn]],Table1[[#This Row],[Ngày hạch toán]])</f>
        <v>45926</v>
      </c>
      <c r="T3309" s="8">
        <v>30</v>
      </c>
      <c r="U3309" s="7">
        <f>IF(Table1[[#This Row],[Ngày tính CN]]="","",S3309+T3309)</f>
        <v>45956</v>
      </c>
      <c r="V3309" s="71">
        <f ca="1">IF(Table1[[#This Row],[Hạn thanh toán]]="","",IF((U3309-NOW())&lt;0,0,(U3309-NOW())))</f>
        <v>0</v>
      </c>
      <c r="W3309" s="278"/>
      <c r="X3309" s="278" t="str">
        <f ca="1">IF(OR($U3309="",$R3309=0),"",IF((U$4-NOW())&lt;0,-($U3309-NOW()),0))</f>
        <v/>
      </c>
      <c r="Y3309" s="3" t="str">
        <f>IF(R3309=0,"Đã thanh toán",IF(X3309="","",IF(X3309&lt;=0,"Chưa đến hạn thanh toán",IF(X3309&lt;=30,"Nợ quá hạn 30 ngày",IF(X3309&lt;=60,"Nợ quá hạn từ 30 ngày đến 60 ngày",IF(X3309&lt;=90,"Nợ quá hạn từ 60 ngày đến 90 ngày",IF(X3309&lt;=120,"Nợ quá hạn từ 90 ngày đến 120 ngày","Nợ quá hạn hơn 120 ngày có khả năng mất thanh toán")))))))</f>
        <v>Đã thanh toán</v>
      </c>
      <c r="Z3309" s="250">
        <f>Table1[[#This Row],[Hạn thanh toán]]</f>
        <v>45956</v>
      </c>
      <c r="AA3309" s="250">
        <f>Table1[[#This Row],[Ngày Thanh toán]]</f>
        <v>45957</v>
      </c>
      <c r="AD3309" s="3" t="str">
        <f>IF(Table1[[#This Row],[Mã khách hàng]]="","",VLOOKUP($A3309,Ma_KH!$A:$Q,Ma_KH!O$1,0))</f>
        <v>BRG - FUJIMART</v>
      </c>
      <c r="AE3309" s="3" t="str">
        <f>IF(Table1[[#This Row],[Mã khách hàng]]="","",VLOOKUP($A3309,Ma_KH!$A:$Q,Ma_KH!P$1,0))</f>
        <v>CÔNG TY TNHH BÁN LẺ FUJIMART VIỆT NAM</v>
      </c>
      <c r="AF3309" s="3" t="str">
        <f>VLOOKUP(A3309,Ma_KH!A:Q,Ma_KH!J$1,0)</f>
        <v>Vũ Anh Tuấn</v>
      </c>
    </row>
    <row r="3310" spans="1:32">
      <c r="A3310" s="242" t="s">
        <v>184</v>
      </c>
      <c r="B3310" s="242" t="s">
        <v>5155</v>
      </c>
      <c r="C3310" s="90">
        <v>45926</v>
      </c>
      <c r="D3310" s="91" t="s">
        <v>20157</v>
      </c>
      <c r="E3310" s="318">
        <v>45926</v>
      </c>
      <c r="F3310" s="242" t="s">
        <v>21117</v>
      </c>
      <c r="G3310" s="242" t="s">
        <v>5345</v>
      </c>
      <c r="H3310" s="241">
        <v>1046460</v>
      </c>
      <c r="I3310" s="241">
        <v>0</v>
      </c>
      <c r="J3310" s="241">
        <v>83717</v>
      </c>
      <c r="K3310" s="241">
        <v>1130177</v>
      </c>
      <c r="L3310" s="8" t="s">
        <v>24</v>
      </c>
      <c r="M3310" s="21">
        <v>45957</v>
      </c>
      <c r="O3310" s="278">
        <f>IF(Table1[[#This Row],[Phân loại]]="Tồn đầu kỳ",Table1[[#This Row],[Tổng giá trị]],0)</f>
        <v>0</v>
      </c>
      <c r="P3310" s="8">
        <f>IF(Table1[[#This Row],[Số còn phải thu ĐK]]&lt;&gt;0,0,IF(Table1[[#This Row],[Phân loại]]="Bán hàng",Table1[[#This Row],[Tổng giá trị]],-Table1[[#This Row],[Tổng giá trị]]))</f>
        <v>1130177</v>
      </c>
      <c r="Q3310" s="278">
        <f>IF(M3310&lt;&gt;"",IF(O3310&lt;&gt;0,O3310,P3310),0)</f>
        <v>1130177</v>
      </c>
      <c r="R3310" s="8">
        <f>Table1[[#This Row],[Số còn phải thu ĐK]]+Table1[[#This Row],[Giá Trị HD sau CK]]-Table1[[#This Row],[Số tiền đã thu]]</f>
        <v>0</v>
      </c>
      <c r="S3310" s="7">
        <f>IF(Table1[[#This Row],[Ngày hóa đơn]]&lt;&gt;"",Table1[[#This Row],[Ngày hóa đơn]],Table1[[#This Row],[Ngày hạch toán]])</f>
        <v>45926</v>
      </c>
      <c r="T3310" s="8">
        <v>30</v>
      </c>
      <c r="U3310" s="7">
        <f>IF(Table1[[#This Row],[Ngày tính CN]]="","",S3310+T3310)</f>
        <v>45956</v>
      </c>
      <c r="V3310" s="71">
        <f ca="1">IF(Table1[[#This Row],[Hạn thanh toán]]="","",IF((U3310-NOW())&lt;0,0,(U3310-NOW())))</f>
        <v>0</v>
      </c>
      <c r="W3310" s="278"/>
      <c r="X3310" s="278" t="str">
        <f ca="1">IF(OR($U3310="",$R3310=0),"",IF((U$4-NOW())&lt;0,-($U3310-NOW()),0))</f>
        <v/>
      </c>
      <c r="Y3310" s="3" t="str">
        <f>IF(R3310=0,"Đã thanh toán",IF(X3310="","",IF(X3310&lt;=0,"Chưa đến hạn thanh toán",IF(X3310&lt;=30,"Nợ quá hạn 30 ngày",IF(X3310&lt;=60,"Nợ quá hạn từ 30 ngày đến 60 ngày",IF(X3310&lt;=90,"Nợ quá hạn từ 60 ngày đến 90 ngày",IF(X3310&lt;=120,"Nợ quá hạn từ 90 ngày đến 120 ngày","Nợ quá hạn hơn 120 ngày có khả năng mất thanh toán")))))))</f>
        <v>Đã thanh toán</v>
      </c>
      <c r="Z3310" s="250">
        <f>Table1[[#This Row],[Hạn thanh toán]]</f>
        <v>45956</v>
      </c>
      <c r="AA3310" s="250">
        <f>Table1[[#This Row],[Ngày Thanh toán]]</f>
        <v>45957</v>
      </c>
      <c r="AD3310" s="3" t="str">
        <f>IF(Table1[[#This Row],[Mã khách hàng]]="","",VLOOKUP($A3310,Ma_KH!$A:$Q,Ma_KH!O$1,0))</f>
        <v>BRG - FUJIMART</v>
      </c>
      <c r="AE3310" s="3" t="str">
        <f>IF(Table1[[#This Row],[Mã khách hàng]]="","",VLOOKUP($A3310,Ma_KH!$A:$Q,Ma_KH!P$1,0))</f>
        <v>CÔNG TY TNHH BÁN LẺ FUJIMART VIỆT NAM</v>
      </c>
      <c r="AF3310" s="3" t="str">
        <f>VLOOKUP(A3310,Ma_KH!A:Q,Ma_KH!J$1,0)</f>
        <v>Vũ Anh Tuấn</v>
      </c>
    </row>
    <row r="3311" spans="1:32">
      <c r="A3311" s="242" t="s">
        <v>184</v>
      </c>
      <c r="B3311" s="242" t="s">
        <v>5155</v>
      </c>
      <c r="C3311" s="90">
        <v>45929</v>
      </c>
      <c r="D3311" s="91" t="s">
        <v>20158</v>
      </c>
      <c r="E3311" s="318">
        <v>45929</v>
      </c>
      <c r="F3311" s="242" t="s">
        <v>21118</v>
      </c>
      <c r="G3311" s="242" t="s">
        <v>5174</v>
      </c>
      <c r="H3311" s="241">
        <v>9030105</v>
      </c>
      <c r="I3311" s="241">
        <v>0</v>
      </c>
      <c r="J3311" s="241">
        <v>722408</v>
      </c>
      <c r="K3311" s="241">
        <v>9752513</v>
      </c>
      <c r="L3311" s="8" t="s">
        <v>24</v>
      </c>
      <c r="M3311" s="21">
        <v>45957</v>
      </c>
      <c r="O3311" s="278">
        <f>IF(Table1[[#This Row],[Phân loại]]="Tồn đầu kỳ",Table1[[#This Row],[Tổng giá trị]],0)</f>
        <v>0</v>
      </c>
      <c r="P3311" s="8">
        <f>IF(Table1[[#This Row],[Số còn phải thu ĐK]]&lt;&gt;0,0,IF(Table1[[#This Row],[Phân loại]]="Bán hàng",Table1[[#This Row],[Tổng giá trị]],-Table1[[#This Row],[Tổng giá trị]]))</f>
        <v>9752513</v>
      </c>
      <c r="Q3311" s="278">
        <f>IF(M3311&lt;&gt;"",IF(O3311&lt;&gt;0,O3311,P3311),0)</f>
        <v>9752513</v>
      </c>
      <c r="R3311" s="8">
        <f>Table1[[#This Row],[Số còn phải thu ĐK]]+Table1[[#This Row],[Giá Trị HD sau CK]]-Table1[[#This Row],[Số tiền đã thu]]</f>
        <v>0</v>
      </c>
      <c r="S3311" s="7">
        <f>IF(Table1[[#This Row],[Ngày hóa đơn]]&lt;&gt;"",Table1[[#This Row],[Ngày hóa đơn]],Table1[[#This Row],[Ngày hạch toán]])</f>
        <v>45929</v>
      </c>
      <c r="T3311" s="8">
        <v>30</v>
      </c>
      <c r="U3311" s="7">
        <f>IF(Table1[[#This Row],[Ngày tính CN]]="","",S3311+T3311)</f>
        <v>45959</v>
      </c>
      <c r="V3311" s="71">
        <f ca="1">IF(Table1[[#This Row],[Hạn thanh toán]]="","",IF((U3311-NOW())&lt;0,0,(U3311-NOW())))</f>
        <v>0</v>
      </c>
      <c r="W3311" s="278"/>
      <c r="X3311" s="278" t="str">
        <f ca="1">IF(OR($U3311="",$R3311=0),"",IF((U$4-NOW())&lt;0,-($U3311-NOW()),0))</f>
        <v/>
      </c>
      <c r="Y3311" s="3" t="str">
        <f>IF(R3311=0,"Đã thanh toán",IF(X3311="","",IF(X3311&lt;=0,"Chưa đến hạn thanh toán",IF(X3311&lt;=30,"Nợ quá hạn 30 ngày",IF(X3311&lt;=60,"Nợ quá hạn từ 30 ngày đến 60 ngày",IF(X3311&lt;=90,"Nợ quá hạn từ 60 ngày đến 90 ngày",IF(X3311&lt;=120,"Nợ quá hạn từ 90 ngày đến 120 ngày","Nợ quá hạn hơn 120 ngày có khả năng mất thanh toán")))))))</f>
        <v>Đã thanh toán</v>
      </c>
      <c r="Z3311" s="250">
        <f>Table1[[#This Row],[Hạn thanh toán]]</f>
        <v>45959</v>
      </c>
      <c r="AA3311" s="250">
        <f>Table1[[#This Row],[Ngày Thanh toán]]</f>
        <v>45957</v>
      </c>
      <c r="AD3311" s="3" t="str">
        <f>IF(Table1[[#This Row],[Mã khách hàng]]="","",VLOOKUP($A3311,Ma_KH!$A:$Q,Ma_KH!O$1,0))</f>
        <v>BRG - FUJIMART</v>
      </c>
      <c r="AE3311" s="3" t="str">
        <f>IF(Table1[[#This Row],[Mã khách hàng]]="","",VLOOKUP($A3311,Ma_KH!$A:$Q,Ma_KH!P$1,0))</f>
        <v>CÔNG TY TNHH BÁN LẺ FUJIMART VIỆT NAM</v>
      </c>
      <c r="AF3311" s="3" t="str">
        <f>VLOOKUP(A3311,Ma_KH!A:Q,Ma_KH!J$1,0)</f>
        <v>Vũ Anh Tuấn</v>
      </c>
    </row>
    <row r="3312" spans="1:32">
      <c r="A3312" s="242" t="s">
        <v>184</v>
      </c>
      <c r="B3312" s="242" t="s">
        <v>5155</v>
      </c>
      <c r="C3312" s="88">
        <v>45929</v>
      </c>
      <c r="D3312" s="89" t="s">
        <v>20159</v>
      </c>
      <c r="E3312" s="318">
        <v>45929</v>
      </c>
      <c r="F3312" s="242" t="s">
        <v>21119</v>
      </c>
      <c r="G3312" s="242" t="s">
        <v>5215</v>
      </c>
      <c r="H3312" s="241">
        <v>598780</v>
      </c>
      <c r="I3312" s="241">
        <v>0</v>
      </c>
      <c r="J3312" s="241">
        <v>47902</v>
      </c>
      <c r="K3312" s="241">
        <v>646682</v>
      </c>
      <c r="L3312" s="8" t="s">
        <v>24</v>
      </c>
      <c r="M3312" s="21">
        <v>45957</v>
      </c>
      <c r="O3312" s="278">
        <f>IF(Table1[[#This Row],[Phân loại]]="Tồn đầu kỳ",Table1[[#This Row],[Tổng giá trị]],0)</f>
        <v>0</v>
      </c>
      <c r="P3312" s="8">
        <f>IF(Table1[[#This Row],[Số còn phải thu ĐK]]&lt;&gt;0,0,IF(Table1[[#This Row],[Phân loại]]="Bán hàng",Table1[[#This Row],[Tổng giá trị]],-Table1[[#This Row],[Tổng giá trị]]))</f>
        <v>646682</v>
      </c>
      <c r="Q3312" s="278">
        <f t="shared" ref="Q3312:Q3314" si="775">IF(M3312&lt;&gt;"",IF(O3312&lt;&gt;0,O3312,P3312),0)</f>
        <v>646682</v>
      </c>
      <c r="R3312" s="8">
        <f>Table1[[#This Row],[Số còn phải thu ĐK]]+Table1[[#This Row],[Giá Trị HD sau CK]]-Table1[[#This Row],[Số tiền đã thu]]</f>
        <v>0</v>
      </c>
      <c r="S3312" s="7">
        <f>IF(Table1[[#This Row],[Ngày hóa đơn]]&lt;&gt;"",Table1[[#This Row],[Ngày hóa đơn]],Table1[[#This Row],[Ngày hạch toán]])</f>
        <v>45929</v>
      </c>
      <c r="T3312" s="8">
        <v>30</v>
      </c>
      <c r="U3312" s="7">
        <f>IF(Table1[[#This Row],[Ngày tính CN]]="","",S3312+T3312)</f>
        <v>45959</v>
      </c>
      <c r="V3312" s="71">
        <f ca="1">IF(Table1[[#This Row],[Hạn thanh toán]]="","",IF((U3312-NOW())&lt;0,0,(U3312-NOW())))</f>
        <v>0</v>
      </c>
      <c r="W3312" s="278"/>
      <c r="X3312" s="278" t="str">
        <f t="shared" ref="X3312:X3314" ca="1" si="776">IF(OR($U3312="",$R3312=0),"",IF((U$4-NOW())&lt;0,-($U3312-NOW()),0))</f>
        <v/>
      </c>
      <c r="Y3312" s="3" t="str">
        <f t="shared" ref="Y3312:Y3314" si="777">IF(R3312=0,"Đã thanh toán",IF(X3312="","",IF(X3312&lt;=0,"Chưa đến hạn thanh toán",IF(X3312&lt;=30,"Nợ quá hạn 30 ngày",IF(X3312&lt;=60,"Nợ quá hạn từ 30 ngày đến 60 ngày",IF(X3312&lt;=90,"Nợ quá hạn từ 60 ngày đến 90 ngày",IF(X3312&lt;=120,"Nợ quá hạn từ 90 ngày đến 120 ngày","Nợ quá hạn hơn 120 ngày có khả năng mất thanh toán")))))))</f>
        <v>Đã thanh toán</v>
      </c>
      <c r="Z3312" s="250">
        <f>Table1[[#This Row],[Hạn thanh toán]]</f>
        <v>45959</v>
      </c>
      <c r="AA3312" s="250">
        <f>Table1[[#This Row],[Ngày Thanh toán]]</f>
        <v>45957</v>
      </c>
      <c r="AD3312" s="3" t="str">
        <f>IF(Table1[[#This Row],[Mã khách hàng]]="","",VLOOKUP($A3312,Ma_KH!$A:$Q,Ma_KH!O$1,0))</f>
        <v>BRG - FUJIMART</v>
      </c>
      <c r="AE3312" s="3" t="str">
        <f>IF(Table1[[#This Row],[Mã khách hàng]]="","",VLOOKUP($A3312,Ma_KH!$A:$Q,Ma_KH!P$1,0))</f>
        <v>CÔNG TY TNHH BÁN LẺ FUJIMART VIỆT NAM</v>
      </c>
      <c r="AF3312" s="3" t="str">
        <f>VLOOKUP(A3312,Ma_KH!A:Q,Ma_KH!J$1,0)</f>
        <v>Vũ Anh Tuấn</v>
      </c>
    </row>
    <row r="3313" spans="1:32">
      <c r="A3313" s="242" t="s">
        <v>184</v>
      </c>
      <c r="B3313" s="242" t="s">
        <v>5155</v>
      </c>
      <c r="C3313" s="88">
        <v>45929</v>
      </c>
      <c r="D3313" s="89" t="s">
        <v>20160</v>
      </c>
      <c r="E3313" s="318">
        <v>45929</v>
      </c>
      <c r="F3313" s="242" t="s">
        <v>21120</v>
      </c>
      <c r="G3313" s="242" t="s">
        <v>5203</v>
      </c>
      <c r="H3313" s="241">
        <v>379820</v>
      </c>
      <c r="I3313" s="241">
        <v>0</v>
      </c>
      <c r="J3313" s="241">
        <v>30386</v>
      </c>
      <c r="K3313" s="241">
        <v>410206</v>
      </c>
      <c r="L3313" s="8" t="s">
        <v>24</v>
      </c>
      <c r="M3313" s="21">
        <v>45957</v>
      </c>
      <c r="O3313" s="278">
        <f>IF(Table1[[#This Row],[Phân loại]]="Tồn đầu kỳ",Table1[[#This Row],[Tổng giá trị]],0)</f>
        <v>0</v>
      </c>
      <c r="P3313" s="8">
        <f>IF(Table1[[#This Row],[Số còn phải thu ĐK]]&lt;&gt;0,0,IF(Table1[[#This Row],[Phân loại]]="Bán hàng",Table1[[#This Row],[Tổng giá trị]],-Table1[[#This Row],[Tổng giá trị]]))</f>
        <v>410206</v>
      </c>
      <c r="Q3313" s="278">
        <f t="shared" si="775"/>
        <v>410206</v>
      </c>
      <c r="R3313" s="8">
        <f>Table1[[#This Row],[Số còn phải thu ĐK]]+Table1[[#This Row],[Giá Trị HD sau CK]]-Table1[[#This Row],[Số tiền đã thu]]</f>
        <v>0</v>
      </c>
      <c r="S3313" s="7">
        <f>IF(Table1[[#This Row],[Ngày hóa đơn]]&lt;&gt;"",Table1[[#This Row],[Ngày hóa đơn]],Table1[[#This Row],[Ngày hạch toán]])</f>
        <v>45929</v>
      </c>
      <c r="T3313" s="8">
        <v>30</v>
      </c>
      <c r="U3313" s="7">
        <f>IF(Table1[[#This Row],[Ngày tính CN]]="","",S3313+T3313)</f>
        <v>45959</v>
      </c>
      <c r="V3313" s="71">
        <f ca="1">IF(Table1[[#This Row],[Hạn thanh toán]]="","",IF((U3313-NOW())&lt;0,0,(U3313-NOW())))</f>
        <v>0</v>
      </c>
      <c r="W3313" s="278"/>
      <c r="X3313" s="278" t="str">
        <f t="shared" ca="1" si="776"/>
        <v/>
      </c>
      <c r="Y3313" s="3" t="str">
        <f t="shared" si="777"/>
        <v>Đã thanh toán</v>
      </c>
      <c r="Z3313" s="250">
        <f>Table1[[#This Row],[Hạn thanh toán]]</f>
        <v>45959</v>
      </c>
      <c r="AA3313" s="250">
        <f>Table1[[#This Row],[Ngày Thanh toán]]</f>
        <v>45957</v>
      </c>
      <c r="AD3313" s="3" t="str">
        <f>IF(Table1[[#This Row],[Mã khách hàng]]="","",VLOOKUP($A3313,Ma_KH!$A:$Q,Ma_KH!O$1,0))</f>
        <v>BRG - FUJIMART</v>
      </c>
      <c r="AE3313" s="3" t="str">
        <f>IF(Table1[[#This Row],[Mã khách hàng]]="","",VLOOKUP($A3313,Ma_KH!$A:$Q,Ma_KH!P$1,0))</f>
        <v>CÔNG TY TNHH BÁN LẺ FUJIMART VIỆT NAM</v>
      </c>
      <c r="AF3313" s="3" t="str">
        <f>VLOOKUP(A3313,Ma_KH!A:Q,Ma_KH!J$1,0)</f>
        <v>Vũ Anh Tuấn</v>
      </c>
    </row>
    <row r="3314" spans="1:32">
      <c r="A3314" s="242" t="s">
        <v>184</v>
      </c>
      <c r="B3314" s="242" t="s">
        <v>5155</v>
      </c>
      <c r="C3314" s="90">
        <v>45929</v>
      </c>
      <c r="D3314" s="91" t="s">
        <v>20161</v>
      </c>
      <c r="E3314" s="318">
        <v>45929</v>
      </c>
      <c r="F3314" s="242" t="s">
        <v>21121</v>
      </c>
      <c r="G3314" s="242" t="s">
        <v>5207</v>
      </c>
      <c r="H3314" s="241">
        <v>1340970</v>
      </c>
      <c r="I3314" s="241">
        <v>0</v>
      </c>
      <c r="J3314" s="241">
        <v>107278</v>
      </c>
      <c r="K3314" s="241">
        <v>1448248</v>
      </c>
      <c r="L3314" s="8" t="s">
        <v>24</v>
      </c>
      <c r="M3314" s="21">
        <v>45957</v>
      </c>
      <c r="O3314" s="278">
        <f>IF(Table1[[#This Row],[Phân loại]]="Tồn đầu kỳ",Table1[[#This Row],[Tổng giá trị]],0)</f>
        <v>0</v>
      </c>
      <c r="P3314" s="8">
        <f>IF(Table1[[#This Row],[Số còn phải thu ĐK]]&lt;&gt;0,0,IF(Table1[[#This Row],[Phân loại]]="Bán hàng",Table1[[#This Row],[Tổng giá trị]],-Table1[[#This Row],[Tổng giá trị]]))</f>
        <v>1448248</v>
      </c>
      <c r="Q3314" s="278">
        <f t="shared" si="775"/>
        <v>1448248</v>
      </c>
      <c r="R3314" s="8">
        <f>Table1[[#This Row],[Số còn phải thu ĐK]]+Table1[[#This Row],[Giá Trị HD sau CK]]-Table1[[#This Row],[Số tiền đã thu]]</f>
        <v>0</v>
      </c>
      <c r="S3314" s="7">
        <f>IF(Table1[[#This Row],[Ngày hóa đơn]]&lt;&gt;"",Table1[[#This Row],[Ngày hóa đơn]],Table1[[#This Row],[Ngày hạch toán]])</f>
        <v>45929</v>
      </c>
      <c r="T3314" s="8">
        <v>30</v>
      </c>
      <c r="U3314" s="7">
        <f>IF(Table1[[#This Row],[Ngày tính CN]]="","",S3314+T3314)</f>
        <v>45959</v>
      </c>
      <c r="V3314" s="71">
        <f ca="1">IF(Table1[[#This Row],[Hạn thanh toán]]="","",IF((U3314-NOW())&lt;0,0,(U3314-NOW())))</f>
        <v>0</v>
      </c>
      <c r="W3314" s="278"/>
      <c r="X3314" s="278" t="str">
        <f t="shared" ca="1" si="776"/>
        <v/>
      </c>
      <c r="Y3314" s="3" t="str">
        <f t="shared" si="777"/>
        <v>Đã thanh toán</v>
      </c>
      <c r="Z3314" s="250">
        <f>Table1[[#This Row],[Hạn thanh toán]]</f>
        <v>45959</v>
      </c>
      <c r="AA3314" s="250">
        <f>Table1[[#This Row],[Ngày Thanh toán]]</f>
        <v>45957</v>
      </c>
      <c r="AD3314" s="3" t="str">
        <f>IF(Table1[[#This Row],[Mã khách hàng]]="","",VLOOKUP($A3314,Ma_KH!$A:$Q,Ma_KH!O$1,0))</f>
        <v>BRG - FUJIMART</v>
      </c>
      <c r="AE3314" s="3" t="str">
        <f>IF(Table1[[#This Row],[Mã khách hàng]]="","",VLOOKUP($A3314,Ma_KH!$A:$Q,Ma_KH!P$1,0))</f>
        <v>CÔNG TY TNHH BÁN LẺ FUJIMART VIỆT NAM</v>
      </c>
      <c r="AF3314" s="3" t="str">
        <f>VLOOKUP(A3314,Ma_KH!A:Q,Ma_KH!J$1,0)</f>
        <v>Vũ Anh Tuấn</v>
      </c>
    </row>
    <row r="3315" spans="1:32" ht="12.75">
      <c r="A3315" s="242" t="s">
        <v>184</v>
      </c>
      <c r="B3315" s="242" t="s">
        <v>5155</v>
      </c>
      <c r="C3315" s="90">
        <v>45931</v>
      </c>
      <c r="D3315" s="91" t="s">
        <v>20162</v>
      </c>
      <c r="E3315" s="318">
        <v>45931</v>
      </c>
      <c r="F3315" s="242" t="s">
        <v>21122</v>
      </c>
      <c r="G3315" s="242" t="s">
        <v>5250</v>
      </c>
      <c r="H3315" s="241">
        <v>697590</v>
      </c>
      <c r="I3315" s="241">
        <v>0</v>
      </c>
      <c r="J3315" s="241">
        <v>55807</v>
      </c>
      <c r="K3315" s="241">
        <v>753397</v>
      </c>
      <c r="L3315" s="8" t="s">
        <v>24</v>
      </c>
      <c r="O3315" s="278">
        <f>IF(Table1[[#This Row],[Phân loại]]="Tồn đầu kỳ",Table1[[#This Row],[Tổng giá trị]],0)</f>
        <v>0</v>
      </c>
      <c r="P3315" s="8">
        <f>IF(Table1[[#This Row],[Số còn phải thu ĐK]]&lt;&gt;0,0,IF(Table1[[#This Row],[Phân loại]]="Bán hàng",Table1[[#This Row],[Tổng giá trị]],-Table1[[#This Row],[Tổng giá trị]]))</f>
        <v>753397</v>
      </c>
      <c r="Q3315" s="278">
        <f>IF(M3315&lt;&gt;"",IF(O3315&lt;&gt;0,O3315,P3315),0)</f>
        <v>0</v>
      </c>
      <c r="R3315" s="8">
        <f>Table1[[#This Row],[Số còn phải thu ĐK]]+Table1[[#This Row],[Giá Trị HD sau CK]]-Table1[[#This Row],[Số tiền đã thu]]</f>
        <v>753397</v>
      </c>
      <c r="S3315" s="7">
        <f>IF(Table1[[#This Row],[Ngày hóa đơn]]&lt;&gt;"",Table1[[#This Row],[Ngày hóa đơn]],Table1[[#This Row],[Ngày hạch toán]])</f>
        <v>45931</v>
      </c>
      <c r="T3315" s="8">
        <v>30</v>
      </c>
      <c r="U3315" s="7">
        <f>IF(Table1[[#This Row],[Ngày tính CN]]="","",S3315+T3315)</f>
        <v>45961</v>
      </c>
      <c r="V3315" s="71">
        <f ca="1">IF(Table1[[#This Row],[Hạn thanh toán]]="","",IF((U3315-NOW())&lt;0,0,(U3315-NOW())))</f>
        <v>0</v>
      </c>
      <c r="W3315" s="278"/>
      <c r="X3315" s="278">
        <f ca="1">IF(OR($U3315="",$R3315=0),"",IF((U$4-NOW())&lt;0,-($U3315-NOW()),0))</f>
        <v>40.362421527781407</v>
      </c>
      <c r="Y3315" s="3" t="str">
        <f ca="1">IF(R3315=0,"Đã thanh toán",IF(X3315="","",IF(X3315&lt;=0,"Chưa đến hạn thanh toán",IF(X3315&lt;=30,"Nợ quá hạn 30 ngày",IF(X3315&lt;=60,"Nợ quá hạn từ 30 ngày đến 60 ngày",IF(X3315&lt;=90,"Nợ quá hạn từ 60 ngày đến 90 ngày",IF(X3315&lt;=120,"Nợ quá hạn từ 90 ngày đến 120 ngày","Nợ quá hạn hơn 120 ngày có khả năng mất thanh toán")))))))</f>
        <v>Nợ quá hạn từ 30 ngày đến 60 ngày</v>
      </c>
      <c r="Z3315" s="250">
        <f>Table1[[#This Row],[Hạn thanh toán]]</f>
        <v>45961</v>
      </c>
      <c r="AA3315" s="250">
        <f>Table1[[#This Row],[Ngày Thanh toán]]</f>
        <v>0</v>
      </c>
      <c r="AD3315" s="3" t="str">
        <f>IF(Table1[[#This Row],[Mã khách hàng]]="","",VLOOKUP($A3315,Ma_KH!$A:$Q,Ma_KH!O$1,0))</f>
        <v>BRG - FUJIMART</v>
      </c>
      <c r="AE3315" s="3" t="str">
        <f>IF(Table1[[#This Row],[Mã khách hàng]]="","",VLOOKUP($A3315,Ma_KH!$A:$Q,Ma_KH!P$1,0))</f>
        <v>CÔNG TY TNHH BÁN LẺ FUJIMART VIỆT NAM</v>
      </c>
      <c r="AF3315" s="3" t="str">
        <f>VLOOKUP(A3315,Ma_KH!A:Q,Ma_KH!J$1,0)</f>
        <v>Vũ Anh Tuấn</v>
      </c>
    </row>
    <row r="3316" spans="1:32" ht="12.75">
      <c r="A3316" s="242" t="s">
        <v>184</v>
      </c>
      <c r="B3316" s="242" t="s">
        <v>5155</v>
      </c>
      <c r="C3316" s="90">
        <v>45931</v>
      </c>
      <c r="D3316" s="91" t="s">
        <v>20163</v>
      </c>
      <c r="E3316" s="318">
        <v>45931</v>
      </c>
      <c r="F3316" s="242" t="s">
        <v>21123</v>
      </c>
      <c r="G3316" s="242" t="s">
        <v>5356</v>
      </c>
      <c r="H3316" s="241">
        <v>827256</v>
      </c>
      <c r="I3316" s="241">
        <v>0</v>
      </c>
      <c r="J3316" s="241">
        <v>66180</v>
      </c>
      <c r="K3316" s="241">
        <v>893436</v>
      </c>
      <c r="L3316" s="8" t="s">
        <v>24</v>
      </c>
      <c r="O3316" s="278">
        <f>IF(Table1[[#This Row],[Phân loại]]="Tồn đầu kỳ",Table1[[#This Row],[Tổng giá trị]],0)</f>
        <v>0</v>
      </c>
      <c r="P3316" s="8">
        <f>IF(Table1[[#This Row],[Số còn phải thu ĐK]]&lt;&gt;0,0,IF(Table1[[#This Row],[Phân loại]]="Bán hàng",Table1[[#This Row],[Tổng giá trị]],-Table1[[#This Row],[Tổng giá trị]]))</f>
        <v>893436</v>
      </c>
      <c r="Q3316" s="278">
        <f>IF(M3316&lt;&gt;"",IF(O3316&lt;&gt;0,O3316,P3316),0)</f>
        <v>0</v>
      </c>
      <c r="R3316" s="8">
        <f>Table1[[#This Row],[Số còn phải thu ĐK]]+Table1[[#This Row],[Giá Trị HD sau CK]]-Table1[[#This Row],[Số tiền đã thu]]</f>
        <v>893436</v>
      </c>
      <c r="S3316" s="7">
        <f>IF(Table1[[#This Row],[Ngày hóa đơn]]&lt;&gt;"",Table1[[#This Row],[Ngày hóa đơn]],Table1[[#This Row],[Ngày hạch toán]])</f>
        <v>45931</v>
      </c>
      <c r="T3316" s="8">
        <v>30</v>
      </c>
      <c r="U3316" s="7">
        <f>IF(Table1[[#This Row],[Ngày tính CN]]="","",S3316+T3316)</f>
        <v>45961</v>
      </c>
      <c r="V3316" s="71">
        <f ca="1">IF(Table1[[#This Row],[Hạn thanh toán]]="","",IF((U3316-NOW())&lt;0,0,(U3316-NOW())))</f>
        <v>0</v>
      </c>
      <c r="W3316" s="278"/>
      <c r="X3316" s="278">
        <f ca="1">IF(OR($U3316="",$R3316=0),"",IF((U$4-NOW())&lt;0,-($U3316-NOW()),0))</f>
        <v>40.362421527781407</v>
      </c>
      <c r="Y3316" s="3" t="str">
        <f ca="1">IF(R3316=0,"Đã thanh toán",IF(X3316="","",IF(X3316&lt;=0,"Chưa đến hạn thanh toán",IF(X3316&lt;=30,"Nợ quá hạn 30 ngày",IF(X3316&lt;=60,"Nợ quá hạn từ 30 ngày đến 60 ngày",IF(X3316&lt;=90,"Nợ quá hạn từ 60 ngày đến 90 ngày",IF(X3316&lt;=120,"Nợ quá hạn từ 90 ngày đến 120 ngày","Nợ quá hạn hơn 120 ngày có khả năng mất thanh toán")))))))</f>
        <v>Nợ quá hạn từ 30 ngày đến 60 ngày</v>
      </c>
      <c r="Z3316" s="250">
        <f>Table1[[#This Row],[Hạn thanh toán]]</f>
        <v>45961</v>
      </c>
      <c r="AA3316" s="250">
        <f>Table1[[#This Row],[Ngày Thanh toán]]</f>
        <v>0</v>
      </c>
      <c r="AD3316" s="3" t="str">
        <f>IF(Table1[[#This Row],[Mã khách hàng]]="","",VLOOKUP($A3316,Ma_KH!$A:$Q,Ma_KH!O$1,0))</f>
        <v>BRG - FUJIMART</v>
      </c>
      <c r="AE3316" s="3" t="str">
        <f>IF(Table1[[#This Row],[Mã khách hàng]]="","",VLOOKUP($A3316,Ma_KH!$A:$Q,Ma_KH!P$1,0))</f>
        <v>CÔNG TY TNHH BÁN LẺ FUJIMART VIỆT NAM</v>
      </c>
      <c r="AF3316" s="3" t="str">
        <f>VLOOKUP(A3316,Ma_KH!A:Q,Ma_KH!J$1,0)</f>
        <v>Vũ Anh Tuấn</v>
      </c>
    </row>
    <row r="3317" spans="1:32" ht="12.75">
      <c r="A3317" s="242" t="s">
        <v>184</v>
      </c>
      <c r="B3317" s="242" t="s">
        <v>5155</v>
      </c>
      <c r="C3317" s="88">
        <v>45931</v>
      </c>
      <c r="D3317" s="89" t="s">
        <v>20164</v>
      </c>
      <c r="E3317" s="318">
        <v>45931</v>
      </c>
      <c r="F3317" s="242" t="s">
        <v>21124</v>
      </c>
      <c r="G3317" s="242" t="s">
        <v>5186</v>
      </c>
      <c r="H3317" s="241">
        <v>3325065</v>
      </c>
      <c r="I3317" s="241">
        <v>0</v>
      </c>
      <c r="J3317" s="241">
        <v>266005</v>
      </c>
      <c r="K3317" s="241">
        <v>3591070</v>
      </c>
      <c r="L3317" s="8" t="s">
        <v>24</v>
      </c>
      <c r="O3317" s="278">
        <f>IF(Table1[[#This Row],[Phân loại]]="Tồn đầu kỳ",Table1[[#This Row],[Tổng giá trị]],0)</f>
        <v>0</v>
      </c>
      <c r="P3317" s="8">
        <f>IF(Table1[[#This Row],[Số còn phải thu ĐK]]&lt;&gt;0,0,IF(Table1[[#This Row],[Phân loại]]="Bán hàng",Table1[[#This Row],[Tổng giá trị]],-Table1[[#This Row],[Tổng giá trị]]))</f>
        <v>3591070</v>
      </c>
      <c r="Q3317" s="278">
        <f t="shared" ref="Q3317:Q3318" si="778">IF(M3317&lt;&gt;"",IF(O3317&lt;&gt;0,O3317,P3317),0)</f>
        <v>0</v>
      </c>
      <c r="R3317" s="8">
        <f>Table1[[#This Row],[Số còn phải thu ĐK]]+Table1[[#This Row],[Giá Trị HD sau CK]]-Table1[[#This Row],[Số tiền đã thu]]</f>
        <v>3591070</v>
      </c>
      <c r="S3317" s="7">
        <f>IF(Table1[[#This Row],[Ngày hóa đơn]]&lt;&gt;"",Table1[[#This Row],[Ngày hóa đơn]],Table1[[#This Row],[Ngày hạch toán]])</f>
        <v>45931</v>
      </c>
      <c r="T3317" s="8">
        <v>30</v>
      </c>
      <c r="U3317" s="7">
        <f>IF(Table1[[#This Row],[Ngày tính CN]]="","",S3317+T3317)</f>
        <v>45961</v>
      </c>
      <c r="V3317" s="71">
        <f ca="1">IF(Table1[[#This Row],[Hạn thanh toán]]="","",IF((U3317-NOW())&lt;0,0,(U3317-NOW())))</f>
        <v>0</v>
      </c>
      <c r="W3317" s="278"/>
      <c r="X3317" s="278">
        <f t="shared" ref="X3317:X3318" ca="1" si="779">IF(OR($U3317="",$R3317=0),"",IF((U$4-NOW())&lt;0,-($U3317-NOW()),0))</f>
        <v>40.362421527781407</v>
      </c>
      <c r="Y3317" s="3" t="str">
        <f t="shared" ref="Y3317:Y3318" ca="1" si="780">IF(R3317=0,"Đã thanh toán",IF(X3317="","",IF(X3317&lt;=0,"Chưa đến hạn thanh toán",IF(X3317&lt;=30,"Nợ quá hạn 30 ngày",IF(X3317&lt;=60,"Nợ quá hạn từ 30 ngày đến 60 ngày",IF(X3317&lt;=90,"Nợ quá hạn từ 60 ngày đến 90 ngày",IF(X3317&lt;=120,"Nợ quá hạn từ 90 ngày đến 120 ngày","Nợ quá hạn hơn 120 ngày có khả năng mất thanh toán")))))))</f>
        <v>Nợ quá hạn từ 30 ngày đến 60 ngày</v>
      </c>
      <c r="Z3317" s="250">
        <f>Table1[[#This Row],[Hạn thanh toán]]</f>
        <v>45961</v>
      </c>
      <c r="AA3317" s="250">
        <f>Table1[[#This Row],[Ngày Thanh toán]]</f>
        <v>0</v>
      </c>
      <c r="AD3317" s="3" t="str">
        <f>IF(Table1[[#This Row],[Mã khách hàng]]="","",VLOOKUP($A3317,Ma_KH!$A:$Q,Ma_KH!O$1,0))</f>
        <v>BRG - FUJIMART</v>
      </c>
      <c r="AE3317" s="3" t="str">
        <f>IF(Table1[[#This Row],[Mã khách hàng]]="","",VLOOKUP($A3317,Ma_KH!$A:$Q,Ma_KH!P$1,0))</f>
        <v>CÔNG TY TNHH BÁN LẺ FUJIMART VIỆT NAM</v>
      </c>
      <c r="AF3317" s="3" t="str">
        <f>VLOOKUP(A3317,Ma_KH!A:Q,Ma_KH!J$1,0)</f>
        <v>Vũ Anh Tuấn</v>
      </c>
    </row>
    <row r="3318" spans="1:32" ht="12.75">
      <c r="A3318" s="242" t="s">
        <v>184</v>
      </c>
      <c r="B3318" s="242" t="s">
        <v>5155</v>
      </c>
      <c r="C3318" s="90">
        <v>45931</v>
      </c>
      <c r="D3318" s="91" t="s">
        <v>20165</v>
      </c>
      <c r="E3318" s="318">
        <v>45931</v>
      </c>
      <c r="F3318" s="242" t="s">
        <v>21125</v>
      </c>
      <c r="G3318" s="242" t="s">
        <v>5237</v>
      </c>
      <c r="H3318" s="241">
        <v>793521</v>
      </c>
      <c r="I3318" s="241">
        <v>0</v>
      </c>
      <c r="J3318" s="241">
        <v>63482</v>
      </c>
      <c r="K3318" s="241">
        <v>857003</v>
      </c>
      <c r="L3318" s="8" t="s">
        <v>24</v>
      </c>
      <c r="O3318" s="278">
        <f>IF(Table1[[#This Row],[Phân loại]]="Tồn đầu kỳ",Table1[[#This Row],[Tổng giá trị]],0)</f>
        <v>0</v>
      </c>
      <c r="P3318" s="8">
        <f>IF(Table1[[#This Row],[Số còn phải thu ĐK]]&lt;&gt;0,0,IF(Table1[[#This Row],[Phân loại]]="Bán hàng",Table1[[#This Row],[Tổng giá trị]],-Table1[[#This Row],[Tổng giá trị]]))</f>
        <v>857003</v>
      </c>
      <c r="Q3318" s="278">
        <f t="shared" si="778"/>
        <v>0</v>
      </c>
      <c r="R3318" s="8">
        <f>Table1[[#This Row],[Số còn phải thu ĐK]]+Table1[[#This Row],[Giá Trị HD sau CK]]-Table1[[#This Row],[Số tiền đã thu]]</f>
        <v>857003</v>
      </c>
      <c r="S3318" s="7">
        <f>IF(Table1[[#This Row],[Ngày hóa đơn]]&lt;&gt;"",Table1[[#This Row],[Ngày hóa đơn]],Table1[[#This Row],[Ngày hạch toán]])</f>
        <v>45931</v>
      </c>
      <c r="T3318" s="8">
        <v>30</v>
      </c>
      <c r="U3318" s="7">
        <f>IF(Table1[[#This Row],[Ngày tính CN]]="","",S3318+T3318)</f>
        <v>45961</v>
      </c>
      <c r="V3318" s="71">
        <f ca="1">IF(Table1[[#This Row],[Hạn thanh toán]]="","",IF((U3318-NOW())&lt;0,0,(U3318-NOW())))</f>
        <v>0</v>
      </c>
      <c r="W3318" s="278"/>
      <c r="X3318" s="278">
        <f t="shared" ca="1" si="779"/>
        <v>40.362421527781407</v>
      </c>
      <c r="Y3318" s="3" t="str">
        <f t="shared" ca="1" si="780"/>
        <v>Nợ quá hạn từ 30 ngày đến 60 ngày</v>
      </c>
      <c r="Z3318" s="250">
        <f>Table1[[#This Row],[Hạn thanh toán]]</f>
        <v>45961</v>
      </c>
      <c r="AA3318" s="250">
        <f>Table1[[#This Row],[Ngày Thanh toán]]</f>
        <v>0</v>
      </c>
      <c r="AD3318" s="3" t="str">
        <f>IF(Table1[[#This Row],[Mã khách hàng]]="","",VLOOKUP($A3318,Ma_KH!$A:$Q,Ma_KH!O$1,0))</f>
        <v>BRG - FUJIMART</v>
      </c>
      <c r="AE3318" s="3" t="str">
        <f>IF(Table1[[#This Row],[Mã khách hàng]]="","",VLOOKUP($A3318,Ma_KH!$A:$Q,Ma_KH!P$1,0))</f>
        <v>CÔNG TY TNHH BÁN LẺ FUJIMART VIỆT NAM</v>
      </c>
      <c r="AF3318" s="3" t="str">
        <f>VLOOKUP(A3318,Ma_KH!A:Q,Ma_KH!J$1,0)</f>
        <v>Vũ Anh Tuấn</v>
      </c>
    </row>
    <row r="3319" spans="1:32" ht="12.75">
      <c r="A3319" s="242" t="s">
        <v>184</v>
      </c>
      <c r="B3319" s="242" t="s">
        <v>5155</v>
      </c>
      <c r="C3319" s="88">
        <v>45931</v>
      </c>
      <c r="D3319" s="89" t="s">
        <v>20166</v>
      </c>
      <c r="E3319" s="318">
        <v>45931</v>
      </c>
      <c r="F3319" s="242" t="s">
        <v>21126</v>
      </c>
      <c r="G3319" s="242" t="s">
        <v>5220</v>
      </c>
      <c r="H3319" s="241">
        <v>757893</v>
      </c>
      <c r="I3319" s="241">
        <v>0</v>
      </c>
      <c r="J3319" s="241">
        <v>60631</v>
      </c>
      <c r="K3319" s="241">
        <v>818524</v>
      </c>
      <c r="L3319" s="8" t="s">
        <v>24</v>
      </c>
      <c r="O3319" s="278">
        <f>IF(Table1[[#This Row],[Phân loại]]="Tồn đầu kỳ",Table1[[#This Row],[Tổng giá trị]],0)</f>
        <v>0</v>
      </c>
      <c r="P3319" s="8">
        <f>IF(Table1[[#This Row],[Số còn phải thu ĐK]]&lt;&gt;0,0,IF(Table1[[#This Row],[Phân loại]]="Bán hàng",Table1[[#This Row],[Tổng giá trị]],-Table1[[#This Row],[Tổng giá trị]]))</f>
        <v>818524</v>
      </c>
      <c r="Q3319" s="278">
        <f t="shared" ref="Q3319:Q3320" si="781">IF(M3319&lt;&gt;"",IF(O3319&lt;&gt;0,O3319,P3319),0)</f>
        <v>0</v>
      </c>
      <c r="R3319" s="8">
        <f>Table1[[#This Row],[Số còn phải thu ĐK]]+Table1[[#This Row],[Giá Trị HD sau CK]]-Table1[[#This Row],[Số tiền đã thu]]</f>
        <v>818524</v>
      </c>
      <c r="S3319" s="7">
        <f>IF(Table1[[#This Row],[Ngày hóa đơn]]&lt;&gt;"",Table1[[#This Row],[Ngày hóa đơn]],Table1[[#This Row],[Ngày hạch toán]])</f>
        <v>45931</v>
      </c>
      <c r="T3319" s="8">
        <v>30</v>
      </c>
      <c r="U3319" s="7">
        <f>IF(Table1[[#This Row],[Ngày tính CN]]="","",S3319+T3319)</f>
        <v>45961</v>
      </c>
      <c r="V3319" s="71">
        <f ca="1">IF(Table1[[#This Row],[Hạn thanh toán]]="","",IF((U3319-NOW())&lt;0,0,(U3319-NOW())))</f>
        <v>0</v>
      </c>
      <c r="W3319" s="278"/>
      <c r="X3319" s="278">
        <f t="shared" ref="X3319:X3320" ca="1" si="782">IF(OR($U3319="",$R3319=0),"",IF((U$4-NOW())&lt;0,-($U3319-NOW()),0))</f>
        <v>40.362421527781407</v>
      </c>
      <c r="Y3319" s="3" t="str">
        <f t="shared" ref="Y3319:Y3320" ca="1" si="783">IF(R3319=0,"Đã thanh toán",IF(X3319="","",IF(X3319&lt;=0,"Chưa đến hạn thanh toán",IF(X3319&lt;=30,"Nợ quá hạn 30 ngày",IF(X3319&lt;=60,"Nợ quá hạn từ 30 ngày đến 60 ngày",IF(X3319&lt;=90,"Nợ quá hạn từ 60 ngày đến 90 ngày",IF(X3319&lt;=120,"Nợ quá hạn từ 90 ngày đến 120 ngày","Nợ quá hạn hơn 120 ngày có khả năng mất thanh toán")))))))</f>
        <v>Nợ quá hạn từ 30 ngày đến 60 ngày</v>
      </c>
      <c r="Z3319" s="250">
        <f>Table1[[#This Row],[Hạn thanh toán]]</f>
        <v>45961</v>
      </c>
      <c r="AA3319" s="250">
        <f>Table1[[#This Row],[Ngày Thanh toán]]</f>
        <v>0</v>
      </c>
      <c r="AD3319" s="3" t="str">
        <f>IF(Table1[[#This Row],[Mã khách hàng]]="","",VLOOKUP($A3319,Ma_KH!$A:$Q,Ma_KH!O$1,0))</f>
        <v>BRG - FUJIMART</v>
      </c>
      <c r="AE3319" s="3" t="str">
        <f>IF(Table1[[#This Row],[Mã khách hàng]]="","",VLOOKUP($A3319,Ma_KH!$A:$Q,Ma_KH!P$1,0))</f>
        <v>CÔNG TY TNHH BÁN LẺ FUJIMART VIỆT NAM</v>
      </c>
      <c r="AF3319" s="3" t="str">
        <f>VLOOKUP(A3319,Ma_KH!A:Q,Ma_KH!J$1,0)</f>
        <v>Vũ Anh Tuấn</v>
      </c>
    </row>
    <row r="3320" spans="1:32" ht="12.75">
      <c r="A3320" s="242" t="s">
        <v>184</v>
      </c>
      <c r="B3320" s="242" t="s">
        <v>5155</v>
      </c>
      <c r="C3320" s="90">
        <v>45931</v>
      </c>
      <c r="D3320" s="91" t="s">
        <v>20167</v>
      </c>
      <c r="E3320" s="318">
        <v>45931</v>
      </c>
      <c r="F3320" s="242" t="s">
        <v>21127</v>
      </c>
      <c r="G3320" s="242" t="s">
        <v>5328</v>
      </c>
      <c r="H3320" s="241">
        <v>859291</v>
      </c>
      <c r="I3320" s="241">
        <v>0</v>
      </c>
      <c r="J3320" s="241">
        <v>68743</v>
      </c>
      <c r="K3320" s="241">
        <v>928034</v>
      </c>
      <c r="L3320" s="8" t="s">
        <v>24</v>
      </c>
      <c r="O3320" s="278">
        <f>IF(Table1[[#This Row],[Phân loại]]="Tồn đầu kỳ",Table1[[#This Row],[Tổng giá trị]],0)</f>
        <v>0</v>
      </c>
      <c r="P3320" s="8">
        <f>IF(Table1[[#This Row],[Số còn phải thu ĐK]]&lt;&gt;0,0,IF(Table1[[#This Row],[Phân loại]]="Bán hàng",Table1[[#This Row],[Tổng giá trị]],-Table1[[#This Row],[Tổng giá trị]]))</f>
        <v>928034</v>
      </c>
      <c r="Q3320" s="278">
        <f t="shared" si="781"/>
        <v>0</v>
      </c>
      <c r="R3320" s="8">
        <f>Table1[[#This Row],[Số còn phải thu ĐK]]+Table1[[#This Row],[Giá Trị HD sau CK]]-Table1[[#This Row],[Số tiền đã thu]]</f>
        <v>928034</v>
      </c>
      <c r="S3320" s="7">
        <f>IF(Table1[[#This Row],[Ngày hóa đơn]]&lt;&gt;"",Table1[[#This Row],[Ngày hóa đơn]],Table1[[#This Row],[Ngày hạch toán]])</f>
        <v>45931</v>
      </c>
      <c r="T3320" s="8">
        <v>30</v>
      </c>
      <c r="U3320" s="7">
        <f>IF(Table1[[#This Row],[Ngày tính CN]]="","",S3320+T3320)</f>
        <v>45961</v>
      </c>
      <c r="V3320" s="71">
        <f ca="1">IF(Table1[[#This Row],[Hạn thanh toán]]="","",IF((U3320-NOW())&lt;0,0,(U3320-NOW())))</f>
        <v>0</v>
      </c>
      <c r="W3320" s="278"/>
      <c r="X3320" s="278">
        <f t="shared" ca="1" si="782"/>
        <v>40.362421527781407</v>
      </c>
      <c r="Y3320" s="3" t="str">
        <f t="shared" ca="1" si="783"/>
        <v>Nợ quá hạn từ 30 ngày đến 60 ngày</v>
      </c>
      <c r="Z3320" s="250">
        <f>Table1[[#This Row],[Hạn thanh toán]]</f>
        <v>45961</v>
      </c>
      <c r="AA3320" s="250">
        <f>Table1[[#This Row],[Ngày Thanh toán]]</f>
        <v>0</v>
      </c>
      <c r="AD3320" s="3" t="str">
        <f>IF(Table1[[#This Row],[Mã khách hàng]]="","",VLOOKUP($A3320,Ma_KH!$A:$Q,Ma_KH!O$1,0))</f>
        <v>BRG - FUJIMART</v>
      </c>
      <c r="AE3320" s="3" t="str">
        <f>IF(Table1[[#This Row],[Mã khách hàng]]="","",VLOOKUP($A3320,Ma_KH!$A:$Q,Ma_KH!P$1,0))</f>
        <v>CÔNG TY TNHH BÁN LẺ FUJIMART VIỆT NAM</v>
      </c>
      <c r="AF3320" s="3" t="str">
        <f>VLOOKUP(A3320,Ma_KH!A:Q,Ma_KH!J$1,0)</f>
        <v>Vũ Anh Tuấn</v>
      </c>
    </row>
    <row r="3321" spans="1:32" ht="12.75">
      <c r="A3321" s="242" t="s">
        <v>184</v>
      </c>
      <c r="B3321" s="242" t="s">
        <v>5155</v>
      </c>
      <c r="C3321" s="88">
        <v>45931</v>
      </c>
      <c r="D3321" s="89" t="s">
        <v>20168</v>
      </c>
      <c r="E3321" s="318">
        <v>45931</v>
      </c>
      <c r="F3321" s="242" t="s">
        <v>21128</v>
      </c>
      <c r="G3321" s="242" t="s">
        <v>5297</v>
      </c>
      <c r="H3321" s="241">
        <v>1145334</v>
      </c>
      <c r="I3321" s="241">
        <v>0</v>
      </c>
      <c r="J3321" s="241">
        <v>91627</v>
      </c>
      <c r="K3321" s="241">
        <v>1236961</v>
      </c>
      <c r="L3321" s="8" t="s">
        <v>24</v>
      </c>
      <c r="O3321" s="278">
        <f>IF(Table1[[#This Row],[Phân loại]]="Tồn đầu kỳ",Table1[[#This Row],[Tổng giá trị]],0)</f>
        <v>0</v>
      </c>
      <c r="P3321" s="8">
        <f>IF(Table1[[#This Row],[Số còn phải thu ĐK]]&lt;&gt;0,0,IF(Table1[[#This Row],[Phân loại]]="Bán hàng",Table1[[#This Row],[Tổng giá trị]],-Table1[[#This Row],[Tổng giá trị]]))</f>
        <v>1236961</v>
      </c>
      <c r="Q3321" s="278">
        <f t="shared" ref="Q3321:Q3324" si="784">IF(M3321&lt;&gt;"",IF(O3321&lt;&gt;0,O3321,P3321),0)</f>
        <v>0</v>
      </c>
      <c r="R3321" s="8">
        <f>Table1[[#This Row],[Số còn phải thu ĐK]]+Table1[[#This Row],[Giá Trị HD sau CK]]-Table1[[#This Row],[Số tiền đã thu]]</f>
        <v>1236961</v>
      </c>
      <c r="S3321" s="7">
        <f>IF(Table1[[#This Row],[Ngày hóa đơn]]&lt;&gt;"",Table1[[#This Row],[Ngày hóa đơn]],Table1[[#This Row],[Ngày hạch toán]])</f>
        <v>45931</v>
      </c>
      <c r="T3321" s="8">
        <v>30</v>
      </c>
      <c r="U3321" s="7">
        <f>IF(Table1[[#This Row],[Ngày tính CN]]="","",S3321+T3321)</f>
        <v>45961</v>
      </c>
      <c r="V3321" s="71">
        <f ca="1">IF(Table1[[#This Row],[Hạn thanh toán]]="","",IF((U3321-NOW())&lt;0,0,(U3321-NOW())))</f>
        <v>0</v>
      </c>
      <c r="W3321" s="278"/>
      <c r="X3321" s="278">
        <f t="shared" ref="X3321:X3324" ca="1" si="785">IF(OR($U3321="",$R3321=0),"",IF((U$4-NOW())&lt;0,-($U3321-NOW()),0))</f>
        <v>40.362421527781407</v>
      </c>
      <c r="Y3321" s="3" t="str">
        <f t="shared" ref="Y3321:Y3324" ca="1" si="786">IF(R3321=0,"Đã thanh toán",IF(X3321="","",IF(X3321&lt;=0,"Chưa đến hạn thanh toán",IF(X3321&lt;=30,"Nợ quá hạn 30 ngày",IF(X3321&lt;=60,"Nợ quá hạn từ 30 ngày đến 60 ngày",IF(X3321&lt;=90,"Nợ quá hạn từ 60 ngày đến 90 ngày",IF(X3321&lt;=120,"Nợ quá hạn từ 90 ngày đến 120 ngày","Nợ quá hạn hơn 120 ngày có khả năng mất thanh toán")))))))</f>
        <v>Nợ quá hạn từ 30 ngày đến 60 ngày</v>
      </c>
      <c r="Z3321" s="250">
        <f>Table1[[#This Row],[Hạn thanh toán]]</f>
        <v>45961</v>
      </c>
      <c r="AA3321" s="250">
        <f>Table1[[#This Row],[Ngày Thanh toán]]</f>
        <v>0</v>
      </c>
      <c r="AD3321" s="3" t="str">
        <f>IF(Table1[[#This Row],[Mã khách hàng]]="","",VLOOKUP($A3321,Ma_KH!$A:$Q,Ma_KH!O$1,0))</f>
        <v>BRG - FUJIMART</v>
      </c>
      <c r="AE3321" s="3" t="str">
        <f>IF(Table1[[#This Row],[Mã khách hàng]]="","",VLOOKUP($A3321,Ma_KH!$A:$Q,Ma_KH!P$1,0))</f>
        <v>CÔNG TY TNHH BÁN LẺ FUJIMART VIỆT NAM</v>
      </c>
      <c r="AF3321" s="3" t="str">
        <f>VLOOKUP(A3321,Ma_KH!A:Q,Ma_KH!J$1,0)</f>
        <v>Vũ Anh Tuấn</v>
      </c>
    </row>
    <row r="3322" spans="1:32" ht="12.75">
      <c r="A3322" s="242" t="s">
        <v>184</v>
      </c>
      <c r="B3322" s="242" t="s">
        <v>5155</v>
      </c>
      <c r="C3322" s="88">
        <v>45931</v>
      </c>
      <c r="D3322" s="89" t="s">
        <v>20169</v>
      </c>
      <c r="E3322" s="318">
        <v>45931</v>
      </c>
      <c r="F3322" s="242" t="s">
        <v>21129</v>
      </c>
      <c r="G3322" s="242" t="s">
        <v>5241</v>
      </c>
      <c r="H3322" s="241">
        <v>1790633</v>
      </c>
      <c r="I3322" s="241">
        <v>0</v>
      </c>
      <c r="J3322" s="241">
        <v>143251</v>
      </c>
      <c r="K3322" s="241">
        <v>1933884</v>
      </c>
      <c r="L3322" s="8" t="s">
        <v>24</v>
      </c>
      <c r="O3322" s="278">
        <f>IF(Table1[[#This Row],[Phân loại]]="Tồn đầu kỳ",Table1[[#This Row],[Tổng giá trị]],0)</f>
        <v>0</v>
      </c>
      <c r="P3322" s="8">
        <f>IF(Table1[[#This Row],[Số còn phải thu ĐK]]&lt;&gt;0,0,IF(Table1[[#This Row],[Phân loại]]="Bán hàng",Table1[[#This Row],[Tổng giá trị]],-Table1[[#This Row],[Tổng giá trị]]))</f>
        <v>1933884</v>
      </c>
      <c r="Q3322" s="278">
        <f t="shared" si="784"/>
        <v>0</v>
      </c>
      <c r="R3322" s="8">
        <f>Table1[[#This Row],[Số còn phải thu ĐK]]+Table1[[#This Row],[Giá Trị HD sau CK]]-Table1[[#This Row],[Số tiền đã thu]]</f>
        <v>1933884</v>
      </c>
      <c r="S3322" s="7">
        <f>IF(Table1[[#This Row],[Ngày hóa đơn]]&lt;&gt;"",Table1[[#This Row],[Ngày hóa đơn]],Table1[[#This Row],[Ngày hạch toán]])</f>
        <v>45931</v>
      </c>
      <c r="T3322" s="8">
        <v>30</v>
      </c>
      <c r="U3322" s="7">
        <f>IF(Table1[[#This Row],[Ngày tính CN]]="","",S3322+T3322)</f>
        <v>45961</v>
      </c>
      <c r="V3322" s="71">
        <f ca="1">IF(Table1[[#This Row],[Hạn thanh toán]]="","",IF((U3322-NOW())&lt;0,0,(U3322-NOW())))</f>
        <v>0</v>
      </c>
      <c r="W3322" s="278"/>
      <c r="X3322" s="278">
        <f t="shared" ca="1" si="785"/>
        <v>40.362421527781407</v>
      </c>
      <c r="Y3322" s="3" t="str">
        <f t="shared" ca="1" si="786"/>
        <v>Nợ quá hạn từ 30 ngày đến 60 ngày</v>
      </c>
      <c r="Z3322" s="250">
        <f>Table1[[#This Row],[Hạn thanh toán]]</f>
        <v>45961</v>
      </c>
      <c r="AA3322" s="250">
        <f>Table1[[#This Row],[Ngày Thanh toán]]</f>
        <v>0</v>
      </c>
      <c r="AD3322" s="3" t="str">
        <f>IF(Table1[[#This Row],[Mã khách hàng]]="","",VLOOKUP($A3322,Ma_KH!$A:$Q,Ma_KH!O$1,0))</f>
        <v>BRG - FUJIMART</v>
      </c>
      <c r="AE3322" s="3" t="str">
        <f>IF(Table1[[#This Row],[Mã khách hàng]]="","",VLOOKUP($A3322,Ma_KH!$A:$Q,Ma_KH!P$1,0))</f>
        <v>CÔNG TY TNHH BÁN LẺ FUJIMART VIỆT NAM</v>
      </c>
      <c r="AF3322" s="3" t="str">
        <f>VLOOKUP(A3322,Ma_KH!A:Q,Ma_KH!J$1,0)</f>
        <v>Vũ Anh Tuấn</v>
      </c>
    </row>
    <row r="3323" spans="1:32" ht="12.75">
      <c r="A3323" s="242" t="s">
        <v>184</v>
      </c>
      <c r="B3323" s="242" t="s">
        <v>5155</v>
      </c>
      <c r="C3323" s="88">
        <v>45931</v>
      </c>
      <c r="D3323" s="89" t="s">
        <v>20170</v>
      </c>
      <c r="E3323" s="318">
        <v>45931</v>
      </c>
      <c r="F3323" s="242" t="s">
        <v>21130</v>
      </c>
      <c r="G3323" s="242" t="s">
        <v>5223</v>
      </c>
      <c r="H3323" s="241">
        <v>1396994</v>
      </c>
      <c r="I3323" s="241">
        <v>0</v>
      </c>
      <c r="J3323" s="241">
        <v>111760</v>
      </c>
      <c r="K3323" s="241">
        <v>1508754</v>
      </c>
      <c r="L3323" s="8" t="s">
        <v>24</v>
      </c>
      <c r="O3323" s="278">
        <f>IF(Table1[[#This Row],[Phân loại]]="Tồn đầu kỳ",Table1[[#This Row],[Tổng giá trị]],0)</f>
        <v>0</v>
      </c>
      <c r="P3323" s="8">
        <f>IF(Table1[[#This Row],[Số còn phải thu ĐK]]&lt;&gt;0,0,IF(Table1[[#This Row],[Phân loại]]="Bán hàng",Table1[[#This Row],[Tổng giá trị]],-Table1[[#This Row],[Tổng giá trị]]))</f>
        <v>1508754</v>
      </c>
      <c r="Q3323" s="278">
        <f t="shared" si="784"/>
        <v>0</v>
      </c>
      <c r="R3323" s="8">
        <f>Table1[[#This Row],[Số còn phải thu ĐK]]+Table1[[#This Row],[Giá Trị HD sau CK]]-Table1[[#This Row],[Số tiền đã thu]]</f>
        <v>1508754</v>
      </c>
      <c r="S3323" s="7">
        <f>IF(Table1[[#This Row],[Ngày hóa đơn]]&lt;&gt;"",Table1[[#This Row],[Ngày hóa đơn]],Table1[[#This Row],[Ngày hạch toán]])</f>
        <v>45931</v>
      </c>
      <c r="T3323" s="8">
        <v>30</v>
      </c>
      <c r="U3323" s="7">
        <f>IF(Table1[[#This Row],[Ngày tính CN]]="","",S3323+T3323)</f>
        <v>45961</v>
      </c>
      <c r="V3323" s="71">
        <f ca="1">IF(Table1[[#This Row],[Hạn thanh toán]]="","",IF((U3323-NOW())&lt;0,0,(U3323-NOW())))</f>
        <v>0</v>
      </c>
      <c r="W3323" s="278"/>
      <c r="X3323" s="278">
        <f t="shared" ca="1" si="785"/>
        <v>40.362421527781407</v>
      </c>
      <c r="Y3323" s="3" t="str">
        <f t="shared" ca="1" si="786"/>
        <v>Nợ quá hạn từ 30 ngày đến 60 ngày</v>
      </c>
      <c r="Z3323" s="250">
        <f>Table1[[#This Row],[Hạn thanh toán]]</f>
        <v>45961</v>
      </c>
      <c r="AA3323" s="250">
        <f>Table1[[#This Row],[Ngày Thanh toán]]</f>
        <v>0</v>
      </c>
      <c r="AD3323" s="3" t="str">
        <f>IF(Table1[[#This Row],[Mã khách hàng]]="","",VLOOKUP($A3323,Ma_KH!$A:$Q,Ma_KH!O$1,0))</f>
        <v>BRG - FUJIMART</v>
      </c>
      <c r="AE3323" s="3" t="str">
        <f>IF(Table1[[#This Row],[Mã khách hàng]]="","",VLOOKUP($A3323,Ma_KH!$A:$Q,Ma_KH!P$1,0))</f>
        <v>CÔNG TY TNHH BÁN LẺ FUJIMART VIỆT NAM</v>
      </c>
      <c r="AF3323" s="3" t="str">
        <f>VLOOKUP(A3323,Ma_KH!A:Q,Ma_KH!J$1,0)</f>
        <v>Vũ Anh Tuấn</v>
      </c>
    </row>
    <row r="3324" spans="1:32" ht="12.75">
      <c r="A3324" s="242" t="s">
        <v>184</v>
      </c>
      <c r="B3324" s="242" t="s">
        <v>5155</v>
      </c>
      <c r="C3324" s="90">
        <v>45931</v>
      </c>
      <c r="D3324" s="91" t="s">
        <v>20171</v>
      </c>
      <c r="E3324" s="318">
        <v>45931</v>
      </c>
      <c r="F3324" s="242" t="s">
        <v>21131</v>
      </c>
      <c r="G3324" s="242" t="s">
        <v>5228</v>
      </c>
      <c r="H3324" s="241">
        <v>1069735</v>
      </c>
      <c r="I3324" s="241">
        <v>0</v>
      </c>
      <c r="J3324" s="241">
        <v>85579</v>
      </c>
      <c r="K3324" s="241">
        <v>1155314</v>
      </c>
      <c r="L3324" s="8" t="s">
        <v>24</v>
      </c>
      <c r="O3324" s="278">
        <f>IF(Table1[[#This Row],[Phân loại]]="Tồn đầu kỳ",Table1[[#This Row],[Tổng giá trị]],0)</f>
        <v>0</v>
      </c>
      <c r="P3324" s="8">
        <f>IF(Table1[[#This Row],[Số còn phải thu ĐK]]&lt;&gt;0,0,IF(Table1[[#This Row],[Phân loại]]="Bán hàng",Table1[[#This Row],[Tổng giá trị]],-Table1[[#This Row],[Tổng giá trị]]))</f>
        <v>1155314</v>
      </c>
      <c r="Q3324" s="278">
        <f t="shared" si="784"/>
        <v>0</v>
      </c>
      <c r="R3324" s="8">
        <f>Table1[[#This Row],[Số còn phải thu ĐK]]+Table1[[#This Row],[Giá Trị HD sau CK]]-Table1[[#This Row],[Số tiền đã thu]]</f>
        <v>1155314</v>
      </c>
      <c r="S3324" s="7">
        <f>IF(Table1[[#This Row],[Ngày hóa đơn]]&lt;&gt;"",Table1[[#This Row],[Ngày hóa đơn]],Table1[[#This Row],[Ngày hạch toán]])</f>
        <v>45931</v>
      </c>
      <c r="T3324" s="8">
        <v>30</v>
      </c>
      <c r="U3324" s="7">
        <f>IF(Table1[[#This Row],[Ngày tính CN]]="","",S3324+T3324)</f>
        <v>45961</v>
      </c>
      <c r="V3324" s="71">
        <f ca="1">IF(Table1[[#This Row],[Hạn thanh toán]]="","",IF((U3324-NOW())&lt;0,0,(U3324-NOW())))</f>
        <v>0</v>
      </c>
      <c r="W3324" s="278"/>
      <c r="X3324" s="278">
        <f t="shared" ca="1" si="785"/>
        <v>40.362421527781407</v>
      </c>
      <c r="Y3324" s="3" t="str">
        <f t="shared" ca="1" si="786"/>
        <v>Nợ quá hạn từ 30 ngày đến 60 ngày</v>
      </c>
      <c r="Z3324" s="250">
        <f>Table1[[#This Row],[Hạn thanh toán]]</f>
        <v>45961</v>
      </c>
      <c r="AA3324" s="250">
        <f>Table1[[#This Row],[Ngày Thanh toán]]</f>
        <v>0</v>
      </c>
      <c r="AD3324" s="3" t="str">
        <f>IF(Table1[[#This Row],[Mã khách hàng]]="","",VLOOKUP($A3324,Ma_KH!$A:$Q,Ma_KH!O$1,0))</f>
        <v>BRG - FUJIMART</v>
      </c>
      <c r="AE3324" s="3" t="str">
        <f>IF(Table1[[#This Row],[Mã khách hàng]]="","",VLOOKUP($A3324,Ma_KH!$A:$Q,Ma_KH!P$1,0))</f>
        <v>CÔNG TY TNHH BÁN LẺ FUJIMART VIỆT NAM</v>
      </c>
      <c r="AF3324" s="3" t="str">
        <f>VLOOKUP(A3324,Ma_KH!A:Q,Ma_KH!J$1,0)</f>
        <v>Vũ Anh Tuấn</v>
      </c>
    </row>
    <row r="3325" spans="1:32" ht="12.75">
      <c r="A3325" s="242" t="s">
        <v>184</v>
      </c>
      <c r="B3325" s="242" t="s">
        <v>5155</v>
      </c>
      <c r="C3325" s="90">
        <v>45932</v>
      </c>
      <c r="D3325" s="91" t="s">
        <v>20172</v>
      </c>
      <c r="E3325" s="318">
        <v>45932</v>
      </c>
      <c r="F3325" s="242" t="s">
        <v>21132</v>
      </c>
      <c r="G3325" s="242" t="s">
        <v>5348</v>
      </c>
      <c r="H3325" s="241">
        <v>6862807</v>
      </c>
      <c r="I3325" s="241">
        <v>0</v>
      </c>
      <c r="J3325" s="241">
        <v>549025</v>
      </c>
      <c r="K3325" s="241">
        <v>7411832</v>
      </c>
      <c r="L3325" s="8" t="s">
        <v>24</v>
      </c>
      <c r="O3325" s="278">
        <f>IF(Table1[[#This Row],[Phân loại]]="Tồn đầu kỳ",Table1[[#This Row],[Tổng giá trị]],0)</f>
        <v>0</v>
      </c>
      <c r="P3325" s="8">
        <f>IF(Table1[[#This Row],[Số còn phải thu ĐK]]&lt;&gt;0,0,IF(Table1[[#This Row],[Phân loại]]="Bán hàng",Table1[[#This Row],[Tổng giá trị]],-Table1[[#This Row],[Tổng giá trị]]))</f>
        <v>7411832</v>
      </c>
      <c r="Q3325" s="278">
        <f>IF(M3325&lt;&gt;"",IF(O3325&lt;&gt;0,O3325,P3325),0)</f>
        <v>0</v>
      </c>
      <c r="R3325" s="8">
        <f>Table1[[#This Row],[Số còn phải thu ĐK]]+Table1[[#This Row],[Giá Trị HD sau CK]]-Table1[[#This Row],[Số tiền đã thu]]</f>
        <v>7411832</v>
      </c>
      <c r="S3325" s="7">
        <f>IF(Table1[[#This Row],[Ngày hóa đơn]]&lt;&gt;"",Table1[[#This Row],[Ngày hóa đơn]],Table1[[#This Row],[Ngày hạch toán]])</f>
        <v>45932</v>
      </c>
      <c r="T3325" s="8">
        <v>30</v>
      </c>
      <c r="U3325" s="7">
        <f>IF(Table1[[#This Row],[Ngày tính CN]]="","",S3325+T3325)</f>
        <v>45962</v>
      </c>
      <c r="V3325" s="71">
        <f ca="1">IF(Table1[[#This Row],[Hạn thanh toán]]="","",IF((U3325-NOW())&lt;0,0,(U3325-NOW())))</f>
        <v>0</v>
      </c>
      <c r="W3325" s="278"/>
      <c r="X3325" s="278">
        <f ca="1">IF(OR($U3325="",$R3325=0),"",IF((U$4-NOW())&lt;0,-($U3325-NOW()),0))</f>
        <v>39.362421527781407</v>
      </c>
      <c r="Y3325" s="3" t="str">
        <f ca="1">IF(R3325=0,"Đã thanh toán",IF(X3325="","",IF(X3325&lt;=0,"Chưa đến hạn thanh toán",IF(X3325&lt;=30,"Nợ quá hạn 30 ngày",IF(X3325&lt;=60,"Nợ quá hạn từ 30 ngày đến 60 ngày",IF(X3325&lt;=90,"Nợ quá hạn từ 60 ngày đến 90 ngày",IF(X3325&lt;=120,"Nợ quá hạn từ 90 ngày đến 120 ngày","Nợ quá hạn hơn 120 ngày có khả năng mất thanh toán")))))))</f>
        <v>Nợ quá hạn từ 30 ngày đến 60 ngày</v>
      </c>
      <c r="Z3325" s="250">
        <f>Table1[[#This Row],[Hạn thanh toán]]</f>
        <v>45962</v>
      </c>
      <c r="AA3325" s="250">
        <f>Table1[[#This Row],[Ngày Thanh toán]]</f>
        <v>0</v>
      </c>
      <c r="AD3325" s="3" t="str">
        <f>IF(Table1[[#This Row],[Mã khách hàng]]="","",VLOOKUP($A3325,Ma_KH!$A:$Q,Ma_KH!O$1,0))</f>
        <v>BRG - FUJIMART</v>
      </c>
      <c r="AE3325" s="3" t="str">
        <f>IF(Table1[[#This Row],[Mã khách hàng]]="","",VLOOKUP($A3325,Ma_KH!$A:$Q,Ma_KH!P$1,0))</f>
        <v>CÔNG TY TNHH BÁN LẺ FUJIMART VIỆT NAM</v>
      </c>
      <c r="AF3325" s="3" t="str">
        <f>VLOOKUP(A3325,Ma_KH!A:Q,Ma_KH!J$1,0)</f>
        <v>Vũ Anh Tuấn</v>
      </c>
    </row>
    <row r="3326" spans="1:32" ht="12.75">
      <c r="A3326" s="242" t="s">
        <v>184</v>
      </c>
      <c r="B3326" s="242" t="s">
        <v>5155</v>
      </c>
      <c r="C3326" s="90">
        <v>45932</v>
      </c>
      <c r="D3326" s="91" t="s">
        <v>20173</v>
      </c>
      <c r="E3326" s="318">
        <v>45932</v>
      </c>
      <c r="F3326" s="242" t="s">
        <v>21133</v>
      </c>
      <c r="G3326" s="242" t="s">
        <v>5182</v>
      </c>
      <c r="H3326" s="241">
        <v>1103496</v>
      </c>
      <c r="I3326" s="241">
        <v>0</v>
      </c>
      <c r="J3326" s="241">
        <v>88280</v>
      </c>
      <c r="K3326" s="241">
        <v>1191776</v>
      </c>
      <c r="L3326" s="8" t="s">
        <v>24</v>
      </c>
      <c r="O3326" s="278">
        <f>IF(Table1[[#This Row],[Phân loại]]="Tồn đầu kỳ",Table1[[#This Row],[Tổng giá trị]],0)</f>
        <v>0</v>
      </c>
      <c r="P3326" s="8">
        <f>IF(Table1[[#This Row],[Số còn phải thu ĐK]]&lt;&gt;0,0,IF(Table1[[#This Row],[Phân loại]]="Bán hàng",Table1[[#This Row],[Tổng giá trị]],-Table1[[#This Row],[Tổng giá trị]]))</f>
        <v>1191776</v>
      </c>
      <c r="Q3326" s="278">
        <f>IF(M3326&lt;&gt;"",IF(O3326&lt;&gt;0,O3326,P3326),0)</f>
        <v>0</v>
      </c>
      <c r="R3326" s="8">
        <f>Table1[[#This Row],[Số còn phải thu ĐK]]+Table1[[#This Row],[Giá Trị HD sau CK]]-Table1[[#This Row],[Số tiền đã thu]]</f>
        <v>1191776</v>
      </c>
      <c r="S3326" s="7">
        <f>IF(Table1[[#This Row],[Ngày hóa đơn]]&lt;&gt;"",Table1[[#This Row],[Ngày hóa đơn]],Table1[[#This Row],[Ngày hạch toán]])</f>
        <v>45932</v>
      </c>
      <c r="T3326" s="8">
        <v>30</v>
      </c>
      <c r="U3326" s="7">
        <f>IF(Table1[[#This Row],[Ngày tính CN]]="","",S3326+T3326)</f>
        <v>45962</v>
      </c>
      <c r="V3326" s="71">
        <f ca="1">IF(Table1[[#This Row],[Hạn thanh toán]]="","",IF((U3326-NOW())&lt;0,0,(U3326-NOW())))</f>
        <v>0</v>
      </c>
      <c r="W3326" s="278"/>
      <c r="X3326" s="278">
        <f ca="1">IF(OR($U3326="",$R3326=0),"",IF((U$4-NOW())&lt;0,-($U3326-NOW()),0))</f>
        <v>39.362421527781407</v>
      </c>
      <c r="Y3326" s="3" t="str">
        <f ca="1">IF(R3326=0,"Đã thanh toán",IF(X3326="","",IF(X3326&lt;=0,"Chưa đến hạn thanh toán",IF(X3326&lt;=30,"Nợ quá hạn 30 ngày",IF(X3326&lt;=60,"Nợ quá hạn từ 30 ngày đến 60 ngày",IF(X3326&lt;=90,"Nợ quá hạn từ 60 ngày đến 90 ngày",IF(X3326&lt;=120,"Nợ quá hạn từ 90 ngày đến 120 ngày","Nợ quá hạn hơn 120 ngày có khả năng mất thanh toán")))))))</f>
        <v>Nợ quá hạn từ 30 ngày đến 60 ngày</v>
      </c>
      <c r="Z3326" s="250">
        <f>Table1[[#This Row],[Hạn thanh toán]]</f>
        <v>45962</v>
      </c>
      <c r="AA3326" s="250">
        <f>Table1[[#This Row],[Ngày Thanh toán]]</f>
        <v>0</v>
      </c>
      <c r="AD3326" s="3" t="str">
        <f>IF(Table1[[#This Row],[Mã khách hàng]]="","",VLOOKUP($A3326,Ma_KH!$A:$Q,Ma_KH!O$1,0))</f>
        <v>BRG - FUJIMART</v>
      </c>
      <c r="AE3326" s="3" t="str">
        <f>IF(Table1[[#This Row],[Mã khách hàng]]="","",VLOOKUP($A3326,Ma_KH!$A:$Q,Ma_KH!P$1,0))</f>
        <v>CÔNG TY TNHH BÁN LẺ FUJIMART VIỆT NAM</v>
      </c>
      <c r="AF3326" s="3" t="str">
        <f>VLOOKUP(A3326,Ma_KH!A:Q,Ma_KH!J$1,0)</f>
        <v>Vũ Anh Tuấn</v>
      </c>
    </row>
    <row r="3327" spans="1:32" ht="12.75">
      <c r="A3327" s="242" t="s">
        <v>184</v>
      </c>
      <c r="B3327" s="242" t="s">
        <v>5155</v>
      </c>
      <c r="C3327" s="90">
        <v>45933</v>
      </c>
      <c r="D3327" s="91" t="s">
        <v>20174</v>
      </c>
      <c r="E3327" s="318">
        <v>45933</v>
      </c>
      <c r="F3327" s="242" t="s">
        <v>21134</v>
      </c>
      <c r="G3327" s="242" t="s">
        <v>5200</v>
      </c>
      <c r="H3327" s="241">
        <v>1511644</v>
      </c>
      <c r="I3327" s="241">
        <v>0</v>
      </c>
      <c r="J3327" s="241">
        <v>120932</v>
      </c>
      <c r="K3327" s="241">
        <v>1632576</v>
      </c>
      <c r="L3327" s="8" t="s">
        <v>24</v>
      </c>
      <c r="O3327" s="278">
        <f>IF(Table1[[#This Row],[Phân loại]]="Tồn đầu kỳ",Table1[[#This Row],[Tổng giá trị]],0)</f>
        <v>0</v>
      </c>
      <c r="P3327" s="8">
        <f>IF(Table1[[#This Row],[Số còn phải thu ĐK]]&lt;&gt;0,0,IF(Table1[[#This Row],[Phân loại]]="Bán hàng",Table1[[#This Row],[Tổng giá trị]],-Table1[[#This Row],[Tổng giá trị]]))</f>
        <v>1632576</v>
      </c>
      <c r="Q3327" s="278">
        <f>IF(M3327&lt;&gt;"",IF(O3327&lt;&gt;0,O3327,P3327),0)</f>
        <v>0</v>
      </c>
      <c r="R3327" s="8">
        <f>Table1[[#This Row],[Số còn phải thu ĐK]]+Table1[[#This Row],[Giá Trị HD sau CK]]-Table1[[#This Row],[Số tiền đã thu]]</f>
        <v>1632576</v>
      </c>
      <c r="S3327" s="7">
        <f>IF(Table1[[#This Row],[Ngày hóa đơn]]&lt;&gt;"",Table1[[#This Row],[Ngày hóa đơn]],Table1[[#This Row],[Ngày hạch toán]])</f>
        <v>45933</v>
      </c>
      <c r="T3327" s="8">
        <v>30</v>
      </c>
      <c r="U3327" s="7">
        <f>IF(Table1[[#This Row],[Ngày tính CN]]="","",S3327+T3327)</f>
        <v>45963</v>
      </c>
      <c r="V3327" s="71">
        <f ca="1">IF(Table1[[#This Row],[Hạn thanh toán]]="","",IF((U3327-NOW())&lt;0,0,(U3327-NOW())))</f>
        <v>0</v>
      </c>
      <c r="W3327" s="278"/>
      <c r="X3327" s="278">
        <f ca="1">IF(OR($U3327="",$R3327=0),"",IF((U$4-NOW())&lt;0,-($U3327-NOW()),0))</f>
        <v>38.362421527781407</v>
      </c>
      <c r="Y3327" s="3" t="str">
        <f ca="1">IF(R3327=0,"Đã thanh toán",IF(X3327="","",IF(X3327&lt;=0,"Chưa đến hạn thanh toán",IF(X3327&lt;=30,"Nợ quá hạn 30 ngày",IF(X3327&lt;=60,"Nợ quá hạn từ 30 ngày đến 60 ngày",IF(X3327&lt;=90,"Nợ quá hạn từ 60 ngày đến 90 ngày",IF(X3327&lt;=120,"Nợ quá hạn từ 90 ngày đến 120 ngày","Nợ quá hạn hơn 120 ngày có khả năng mất thanh toán")))))))</f>
        <v>Nợ quá hạn từ 30 ngày đến 60 ngày</v>
      </c>
      <c r="Z3327" s="250">
        <f>Table1[[#This Row],[Hạn thanh toán]]</f>
        <v>45963</v>
      </c>
      <c r="AA3327" s="250">
        <f>Table1[[#This Row],[Ngày Thanh toán]]</f>
        <v>0</v>
      </c>
      <c r="AD3327" s="3" t="str">
        <f>IF(Table1[[#This Row],[Mã khách hàng]]="","",VLOOKUP($A3327,Ma_KH!$A:$Q,Ma_KH!O$1,0))</f>
        <v>BRG - FUJIMART</v>
      </c>
      <c r="AE3327" s="3" t="str">
        <f>IF(Table1[[#This Row],[Mã khách hàng]]="","",VLOOKUP($A3327,Ma_KH!$A:$Q,Ma_KH!P$1,0))</f>
        <v>CÔNG TY TNHH BÁN LẺ FUJIMART VIỆT NAM</v>
      </c>
      <c r="AF3327" s="3" t="str">
        <f>VLOOKUP(A3327,Ma_KH!A:Q,Ma_KH!J$1,0)</f>
        <v>Vũ Anh Tuấn</v>
      </c>
    </row>
    <row r="3328" spans="1:32" ht="12.75">
      <c r="A3328" s="242" t="s">
        <v>184</v>
      </c>
      <c r="B3328" s="242" t="s">
        <v>5155</v>
      </c>
      <c r="C3328" s="88">
        <v>45933</v>
      </c>
      <c r="D3328" s="89" t="s">
        <v>20175</v>
      </c>
      <c r="E3328" s="318">
        <v>45933</v>
      </c>
      <c r="F3328" s="242" t="s">
        <v>21135</v>
      </c>
      <c r="G3328" s="242" t="s">
        <v>5184</v>
      </c>
      <c r="H3328" s="241">
        <v>2912688</v>
      </c>
      <c r="I3328" s="241">
        <v>0</v>
      </c>
      <c r="J3328" s="241">
        <v>233015</v>
      </c>
      <c r="K3328" s="241">
        <v>3145703</v>
      </c>
      <c r="L3328" s="8" t="s">
        <v>24</v>
      </c>
      <c r="O3328" s="278">
        <f>IF(Table1[[#This Row],[Phân loại]]="Tồn đầu kỳ",Table1[[#This Row],[Tổng giá trị]],0)</f>
        <v>0</v>
      </c>
      <c r="P3328" s="8">
        <f>IF(Table1[[#This Row],[Số còn phải thu ĐK]]&lt;&gt;0,0,IF(Table1[[#This Row],[Phân loại]]="Bán hàng",Table1[[#This Row],[Tổng giá trị]],-Table1[[#This Row],[Tổng giá trị]]))</f>
        <v>3145703</v>
      </c>
      <c r="Q3328" s="278">
        <f t="shared" ref="Q3328:Q3329" si="787">IF(M3328&lt;&gt;"",IF(O3328&lt;&gt;0,O3328,P3328),0)</f>
        <v>0</v>
      </c>
      <c r="R3328" s="8">
        <f>Table1[[#This Row],[Số còn phải thu ĐK]]+Table1[[#This Row],[Giá Trị HD sau CK]]-Table1[[#This Row],[Số tiền đã thu]]</f>
        <v>3145703</v>
      </c>
      <c r="S3328" s="7">
        <f>IF(Table1[[#This Row],[Ngày hóa đơn]]&lt;&gt;"",Table1[[#This Row],[Ngày hóa đơn]],Table1[[#This Row],[Ngày hạch toán]])</f>
        <v>45933</v>
      </c>
      <c r="T3328" s="8">
        <v>30</v>
      </c>
      <c r="U3328" s="7">
        <f>IF(Table1[[#This Row],[Ngày tính CN]]="","",S3328+T3328)</f>
        <v>45963</v>
      </c>
      <c r="V3328" s="71">
        <f ca="1">IF(Table1[[#This Row],[Hạn thanh toán]]="","",IF((U3328-NOW())&lt;0,0,(U3328-NOW())))</f>
        <v>0</v>
      </c>
      <c r="W3328" s="278"/>
      <c r="X3328" s="278">
        <f t="shared" ref="X3328:X3329" ca="1" si="788">IF(OR($U3328="",$R3328=0),"",IF((U$4-NOW())&lt;0,-($U3328-NOW()),0))</f>
        <v>38.362421527781407</v>
      </c>
      <c r="Y3328" s="3" t="str">
        <f t="shared" ref="Y3328:Y3329" ca="1" si="789">IF(R3328=0,"Đã thanh toán",IF(X3328="","",IF(X3328&lt;=0,"Chưa đến hạn thanh toán",IF(X3328&lt;=30,"Nợ quá hạn 30 ngày",IF(X3328&lt;=60,"Nợ quá hạn từ 30 ngày đến 60 ngày",IF(X3328&lt;=90,"Nợ quá hạn từ 60 ngày đến 90 ngày",IF(X3328&lt;=120,"Nợ quá hạn từ 90 ngày đến 120 ngày","Nợ quá hạn hơn 120 ngày có khả năng mất thanh toán")))))))</f>
        <v>Nợ quá hạn từ 30 ngày đến 60 ngày</v>
      </c>
      <c r="Z3328" s="250">
        <f>Table1[[#This Row],[Hạn thanh toán]]</f>
        <v>45963</v>
      </c>
      <c r="AA3328" s="250">
        <f>Table1[[#This Row],[Ngày Thanh toán]]</f>
        <v>0</v>
      </c>
      <c r="AD3328" s="3" t="str">
        <f>IF(Table1[[#This Row],[Mã khách hàng]]="","",VLOOKUP($A3328,Ma_KH!$A:$Q,Ma_KH!O$1,0))</f>
        <v>BRG - FUJIMART</v>
      </c>
      <c r="AE3328" s="3" t="str">
        <f>IF(Table1[[#This Row],[Mã khách hàng]]="","",VLOOKUP($A3328,Ma_KH!$A:$Q,Ma_KH!P$1,0))</f>
        <v>CÔNG TY TNHH BÁN LẺ FUJIMART VIỆT NAM</v>
      </c>
      <c r="AF3328" s="3" t="str">
        <f>VLOOKUP(A3328,Ma_KH!A:Q,Ma_KH!J$1,0)</f>
        <v>Vũ Anh Tuấn</v>
      </c>
    </row>
    <row r="3329" spans="1:32" ht="12.75">
      <c r="A3329" s="242" t="s">
        <v>184</v>
      </c>
      <c r="B3329" s="242" t="s">
        <v>5155</v>
      </c>
      <c r="C3329" s="90">
        <v>45933</v>
      </c>
      <c r="D3329" s="91" t="s">
        <v>20176</v>
      </c>
      <c r="E3329" s="318">
        <v>45933</v>
      </c>
      <c r="F3329" s="242" t="s">
        <v>21136</v>
      </c>
      <c r="G3329" s="242" t="s">
        <v>5341</v>
      </c>
      <c r="H3329" s="241">
        <v>1120652</v>
      </c>
      <c r="I3329" s="241">
        <v>0</v>
      </c>
      <c r="J3329" s="241">
        <v>89652</v>
      </c>
      <c r="K3329" s="241">
        <v>1210304</v>
      </c>
      <c r="L3329" s="8" t="s">
        <v>24</v>
      </c>
      <c r="O3329" s="278">
        <f>IF(Table1[[#This Row],[Phân loại]]="Tồn đầu kỳ",Table1[[#This Row],[Tổng giá trị]],0)</f>
        <v>0</v>
      </c>
      <c r="P3329" s="8">
        <f>IF(Table1[[#This Row],[Số còn phải thu ĐK]]&lt;&gt;0,0,IF(Table1[[#This Row],[Phân loại]]="Bán hàng",Table1[[#This Row],[Tổng giá trị]],-Table1[[#This Row],[Tổng giá trị]]))</f>
        <v>1210304</v>
      </c>
      <c r="Q3329" s="278">
        <f t="shared" si="787"/>
        <v>0</v>
      </c>
      <c r="R3329" s="8">
        <f>Table1[[#This Row],[Số còn phải thu ĐK]]+Table1[[#This Row],[Giá Trị HD sau CK]]-Table1[[#This Row],[Số tiền đã thu]]</f>
        <v>1210304</v>
      </c>
      <c r="S3329" s="7">
        <f>IF(Table1[[#This Row],[Ngày hóa đơn]]&lt;&gt;"",Table1[[#This Row],[Ngày hóa đơn]],Table1[[#This Row],[Ngày hạch toán]])</f>
        <v>45933</v>
      </c>
      <c r="T3329" s="8">
        <v>30</v>
      </c>
      <c r="U3329" s="7">
        <f>IF(Table1[[#This Row],[Ngày tính CN]]="","",S3329+T3329)</f>
        <v>45963</v>
      </c>
      <c r="V3329" s="71">
        <f ca="1">IF(Table1[[#This Row],[Hạn thanh toán]]="","",IF((U3329-NOW())&lt;0,0,(U3329-NOW())))</f>
        <v>0</v>
      </c>
      <c r="W3329" s="278"/>
      <c r="X3329" s="278">
        <f t="shared" ca="1" si="788"/>
        <v>38.362421527781407</v>
      </c>
      <c r="Y3329" s="3" t="str">
        <f t="shared" ca="1" si="789"/>
        <v>Nợ quá hạn từ 30 ngày đến 60 ngày</v>
      </c>
      <c r="Z3329" s="250">
        <f>Table1[[#This Row],[Hạn thanh toán]]</f>
        <v>45963</v>
      </c>
      <c r="AA3329" s="250">
        <f>Table1[[#This Row],[Ngày Thanh toán]]</f>
        <v>0</v>
      </c>
      <c r="AD3329" s="3" t="str">
        <f>IF(Table1[[#This Row],[Mã khách hàng]]="","",VLOOKUP($A3329,Ma_KH!$A:$Q,Ma_KH!O$1,0))</f>
        <v>BRG - FUJIMART</v>
      </c>
      <c r="AE3329" s="3" t="str">
        <f>IF(Table1[[#This Row],[Mã khách hàng]]="","",VLOOKUP($A3329,Ma_KH!$A:$Q,Ma_KH!P$1,0))</f>
        <v>CÔNG TY TNHH BÁN LẺ FUJIMART VIỆT NAM</v>
      </c>
      <c r="AF3329" s="3" t="str">
        <f>VLOOKUP(A3329,Ma_KH!A:Q,Ma_KH!J$1,0)</f>
        <v>Vũ Anh Tuấn</v>
      </c>
    </row>
    <row r="3330" spans="1:32" ht="12.75">
      <c r="A3330" s="242" t="s">
        <v>184</v>
      </c>
      <c r="B3330" s="242" t="s">
        <v>5155</v>
      </c>
      <c r="C3330" s="90">
        <v>45933</v>
      </c>
      <c r="D3330" s="91" t="s">
        <v>20177</v>
      </c>
      <c r="E3330" s="318">
        <v>45933</v>
      </c>
      <c r="F3330" s="242" t="s">
        <v>21137</v>
      </c>
      <c r="G3330" s="242" t="s">
        <v>5215</v>
      </c>
      <c r="H3330" s="241">
        <v>1163400</v>
      </c>
      <c r="I3330" s="241">
        <v>0</v>
      </c>
      <c r="J3330" s="241">
        <v>93072</v>
      </c>
      <c r="K3330" s="241">
        <v>1256472</v>
      </c>
      <c r="L3330" s="8" t="s">
        <v>24</v>
      </c>
      <c r="O3330" s="278">
        <f>IF(Table1[[#This Row],[Phân loại]]="Tồn đầu kỳ",Table1[[#This Row],[Tổng giá trị]],0)</f>
        <v>0</v>
      </c>
      <c r="P3330" s="8">
        <f>IF(Table1[[#This Row],[Số còn phải thu ĐK]]&lt;&gt;0,0,IF(Table1[[#This Row],[Phân loại]]="Bán hàng",Table1[[#This Row],[Tổng giá trị]],-Table1[[#This Row],[Tổng giá trị]]))</f>
        <v>1256472</v>
      </c>
      <c r="Q3330" s="278">
        <f>IF(M3330&lt;&gt;"",IF(O3330&lt;&gt;0,O3330,P3330),0)</f>
        <v>0</v>
      </c>
      <c r="R3330" s="8">
        <f>Table1[[#This Row],[Số còn phải thu ĐK]]+Table1[[#This Row],[Giá Trị HD sau CK]]-Table1[[#This Row],[Số tiền đã thu]]</f>
        <v>1256472</v>
      </c>
      <c r="S3330" s="7">
        <f>IF(Table1[[#This Row],[Ngày hóa đơn]]&lt;&gt;"",Table1[[#This Row],[Ngày hóa đơn]],Table1[[#This Row],[Ngày hạch toán]])</f>
        <v>45933</v>
      </c>
      <c r="T3330" s="8">
        <v>30</v>
      </c>
      <c r="U3330" s="7">
        <f>IF(Table1[[#This Row],[Ngày tính CN]]="","",S3330+T3330)</f>
        <v>45963</v>
      </c>
      <c r="V3330" s="71">
        <f ca="1">IF(Table1[[#This Row],[Hạn thanh toán]]="","",IF((U3330-NOW())&lt;0,0,(U3330-NOW())))</f>
        <v>0</v>
      </c>
      <c r="W3330" s="278"/>
      <c r="X3330" s="278">
        <f ca="1">IF(OR($U3330="",$R3330=0),"",IF((U$4-NOW())&lt;0,-($U3330-NOW()),0))</f>
        <v>38.362421527781407</v>
      </c>
      <c r="Y3330" s="3" t="str">
        <f ca="1">IF(R3330=0,"Đã thanh toán",IF(X3330="","",IF(X3330&lt;=0,"Chưa đến hạn thanh toán",IF(X3330&lt;=30,"Nợ quá hạn 30 ngày",IF(X3330&lt;=60,"Nợ quá hạn từ 30 ngày đến 60 ngày",IF(X3330&lt;=90,"Nợ quá hạn từ 60 ngày đến 90 ngày",IF(X3330&lt;=120,"Nợ quá hạn từ 90 ngày đến 120 ngày","Nợ quá hạn hơn 120 ngày có khả năng mất thanh toán")))))))</f>
        <v>Nợ quá hạn từ 30 ngày đến 60 ngày</v>
      </c>
      <c r="Z3330" s="250">
        <f>Table1[[#This Row],[Hạn thanh toán]]</f>
        <v>45963</v>
      </c>
      <c r="AA3330" s="250">
        <f>Table1[[#This Row],[Ngày Thanh toán]]</f>
        <v>0</v>
      </c>
      <c r="AD3330" s="3" t="str">
        <f>IF(Table1[[#This Row],[Mã khách hàng]]="","",VLOOKUP($A3330,Ma_KH!$A:$Q,Ma_KH!O$1,0))</f>
        <v>BRG - FUJIMART</v>
      </c>
      <c r="AE3330" s="3" t="str">
        <f>IF(Table1[[#This Row],[Mã khách hàng]]="","",VLOOKUP($A3330,Ma_KH!$A:$Q,Ma_KH!P$1,0))</f>
        <v>CÔNG TY TNHH BÁN LẺ FUJIMART VIỆT NAM</v>
      </c>
      <c r="AF3330" s="3" t="str">
        <f>VLOOKUP(A3330,Ma_KH!A:Q,Ma_KH!J$1,0)</f>
        <v>Vũ Anh Tuấn</v>
      </c>
    </row>
    <row r="3331" spans="1:32" ht="12.75">
      <c r="A3331" s="242" t="s">
        <v>184</v>
      </c>
      <c r="B3331" s="242" t="s">
        <v>5155</v>
      </c>
      <c r="C3331" s="90">
        <v>45933</v>
      </c>
      <c r="D3331" s="91" t="s">
        <v>20178</v>
      </c>
      <c r="E3331" s="318">
        <v>45933</v>
      </c>
      <c r="F3331" s="242" t="s">
        <v>21138</v>
      </c>
      <c r="G3331" s="242" t="s">
        <v>5213</v>
      </c>
      <c r="H3331" s="241">
        <v>765890</v>
      </c>
      <c r="I3331" s="241">
        <v>0</v>
      </c>
      <c r="J3331" s="241">
        <v>61271</v>
      </c>
      <c r="K3331" s="241">
        <v>827161</v>
      </c>
      <c r="L3331" s="8" t="s">
        <v>24</v>
      </c>
      <c r="O3331" s="278">
        <f>IF(Table1[[#This Row],[Phân loại]]="Tồn đầu kỳ",Table1[[#This Row],[Tổng giá trị]],0)</f>
        <v>0</v>
      </c>
      <c r="P3331" s="8">
        <f>IF(Table1[[#This Row],[Số còn phải thu ĐK]]&lt;&gt;0,0,IF(Table1[[#This Row],[Phân loại]]="Bán hàng",Table1[[#This Row],[Tổng giá trị]],-Table1[[#This Row],[Tổng giá trị]]))</f>
        <v>827161</v>
      </c>
      <c r="Q3331" s="278">
        <f>IF(M3331&lt;&gt;"",IF(O3331&lt;&gt;0,O3331,P3331),0)</f>
        <v>0</v>
      </c>
      <c r="R3331" s="8">
        <f>Table1[[#This Row],[Số còn phải thu ĐK]]+Table1[[#This Row],[Giá Trị HD sau CK]]-Table1[[#This Row],[Số tiền đã thu]]</f>
        <v>827161</v>
      </c>
      <c r="S3331" s="7">
        <f>IF(Table1[[#This Row],[Ngày hóa đơn]]&lt;&gt;"",Table1[[#This Row],[Ngày hóa đơn]],Table1[[#This Row],[Ngày hạch toán]])</f>
        <v>45933</v>
      </c>
      <c r="T3331" s="8">
        <v>30</v>
      </c>
      <c r="U3331" s="7">
        <f>IF(Table1[[#This Row],[Ngày tính CN]]="","",S3331+T3331)</f>
        <v>45963</v>
      </c>
      <c r="V3331" s="71">
        <f ca="1">IF(Table1[[#This Row],[Hạn thanh toán]]="","",IF((U3331-NOW())&lt;0,0,(U3331-NOW())))</f>
        <v>0</v>
      </c>
      <c r="W3331" s="278"/>
      <c r="X3331" s="278">
        <f ca="1">IF(OR($U3331="",$R3331=0),"",IF((U$4-NOW())&lt;0,-($U3331-NOW()),0))</f>
        <v>38.362421527781407</v>
      </c>
      <c r="Y3331" s="3" t="str">
        <f ca="1">IF(R3331=0,"Đã thanh toán",IF(X3331="","",IF(X3331&lt;=0,"Chưa đến hạn thanh toán",IF(X3331&lt;=30,"Nợ quá hạn 30 ngày",IF(X3331&lt;=60,"Nợ quá hạn từ 30 ngày đến 60 ngày",IF(X3331&lt;=90,"Nợ quá hạn từ 60 ngày đến 90 ngày",IF(X3331&lt;=120,"Nợ quá hạn từ 90 ngày đến 120 ngày","Nợ quá hạn hơn 120 ngày có khả năng mất thanh toán")))))))</f>
        <v>Nợ quá hạn từ 30 ngày đến 60 ngày</v>
      </c>
      <c r="Z3331" s="250">
        <f>Table1[[#This Row],[Hạn thanh toán]]</f>
        <v>45963</v>
      </c>
      <c r="AA3331" s="250">
        <f>Table1[[#This Row],[Ngày Thanh toán]]</f>
        <v>0</v>
      </c>
      <c r="AD3331" s="3" t="str">
        <f>IF(Table1[[#This Row],[Mã khách hàng]]="","",VLOOKUP($A3331,Ma_KH!$A:$Q,Ma_KH!O$1,0))</f>
        <v>BRG - FUJIMART</v>
      </c>
      <c r="AE3331" s="3" t="str">
        <f>IF(Table1[[#This Row],[Mã khách hàng]]="","",VLOOKUP($A3331,Ma_KH!$A:$Q,Ma_KH!P$1,0))</f>
        <v>CÔNG TY TNHH BÁN LẺ FUJIMART VIỆT NAM</v>
      </c>
      <c r="AF3331" s="3" t="str">
        <f>VLOOKUP(A3331,Ma_KH!A:Q,Ma_KH!J$1,0)</f>
        <v>Vũ Anh Tuấn</v>
      </c>
    </row>
    <row r="3332" spans="1:32" ht="12.75">
      <c r="A3332" s="242" t="s">
        <v>184</v>
      </c>
      <c r="B3332" s="242" t="s">
        <v>5155</v>
      </c>
      <c r="C3332" s="90">
        <v>45936</v>
      </c>
      <c r="D3332" s="91" t="s">
        <v>20179</v>
      </c>
      <c r="E3332" s="318">
        <v>45936</v>
      </c>
      <c r="F3332" s="242" t="s">
        <v>21139</v>
      </c>
      <c r="G3332" s="242" t="s">
        <v>5168</v>
      </c>
      <c r="H3332" s="241">
        <v>2122526</v>
      </c>
      <c r="I3332" s="241">
        <v>0</v>
      </c>
      <c r="J3332" s="241">
        <v>169802</v>
      </c>
      <c r="K3332" s="241">
        <v>2292328</v>
      </c>
      <c r="L3332" s="8" t="s">
        <v>24</v>
      </c>
      <c r="O3332" s="278">
        <f>IF(Table1[[#This Row],[Phân loại]]="Tồn đầu kỳ",Table1[[#This Row],[Tổng giá trị]],0)</f>
        <v>0</v>
      </c>
      <c r="P3332" s="8">
        <f>IF(Table1[[#This Row],[Số còn phải thu ĐK]]&lt;&gt;0,0,IF(Table1[[#This Row],[Phân loại]]="Bán hàng",Table1[[#This Row],[Tổng giá trị]],-Table1[[#This Row],[Tổng giá trị]]))</f>
        <v>2292328</v>
      </c>
      <c r="Q3332" s="278">
        <f>IF(M3332&lt;&gt;"",IF(O3332&lt;&gt;0,O3332,P3332),0)</f>
        <v>0</v>
      </c>
      <c r="R3332" s="8">
        <f>Table1[[#This Row],[Số còn phải thu ĐK]]+Table1[[#This Row],[Giá Trị HD sau CK]]-Table1[[#This Row],[Số tiền đã thu]]</f>
        <v>2292328</v>
      </c>
      <c r="S3332" s="7">
        <f>IF(Table1[[#This Row],[Ngày hóa đơn]]&lt;&gt;"",Table1[[#This Row],[Ngày hóa đơn]],Table1[[#This Row],[Ngày hạch toán]])</f>
        <v>45936</v>
      </c>
      <c r="T3332" s="8">
        <v>30</v>
      </c>
      <c r="U3332" s="7">
        <f>IF(Table1[[#This Row],[Ngày tính CN]]="","",S3332+T3332)</f>
        <v>45966</v>
      </c>
      <c r="V3332" s="71">
        <f ca="1">IF(Table1[[#This Row],[Hạn thanh toán]]="","",IF((U3332-NOW())&lt;0,0,(U3332-NOW())))</f>
        <v>0</v>
      </c>
      <c r="W3332" s="278"/>
      <c r="X3332" s="278">
        <f ca="1">IF(OR($U3332="",$R3332=0),"",IF((U$4-NOW())&lt;0,-($U3332-NOW()),0))</f>
        <v>35.362421527781407</v>
      </c>
      <c r="Y3332" s="3" t="str">
        <f ca="1">IF(R3332=0,"Đã thanh toán",IF(X3332="","",IF(X3332&lt;=0,"Chưa đến hạn thanh toán",IF(X3332&lt;=30,"Nợ quá hạn 30 ngày",IF(X3332&lt;=60,"Nợ quá hạn từ 30 ngày đến 60 ngày",IF(X3332&lt;=90,"Nợ quá hạn từ 60 ngày đến 90 ngày",IF(X3332&lt;=120,"Nợ quá hạn từ 90 ngày đến 120 ngày","Nợ quá hạn hơn 120 ngày có khả năng mất thanh toán")))))))</f>
        <v>Nợ quá hạn từ 30 ngày đến 60 ngày</v>
      </c>
      <c r="Z3332" s="250">
        <f>Table1[[#This Row],[Hạn thanh toán]]</f>
        <v>45966</v>
      </c>
      <c r="AA3332" s="250">
        <f>Table1[[#This Row],[Ngày Thanh toán]]</f>
        <v>0</v>
      </c>
      <c r="AD3332" s="3" t="str">
        <f>IF(Table1[[#This Row],[Mã khách hàng]]="","",VLOOKUP($A3332,Ma_KH!$A:$Q,Ma_KH!O$1,0))</f>
        <v>BRG - FUJIMART</v>
      </c>
      <c r="AE3332" s="3" t="str">
        <f>IF(Table1[[#This Row],[Mã khách hàng]]="","",VLOOKUP($A3332,Ma_KH!$A:$Q,Ma_KH!P$1,0))</f>
        <v>CÔNG TY TNHH BÁN LẺ FUJIMART VIỆT NAM</v>
      </c>
      <c r="AF3332" s="3" t="str">
        <f>VLOOKUP(A3332,Ma_KH!A:Q,Ma_KH!J$1,0)</f>
        <v>Vũ Anh Tuấn</v>
      </c>
    </row>
    <row r="3333" spans="1:32" ht="12.75">
      <c r="A3333" s="242" t="s">
        <v>184</v>
      </c>
      <c r="B3333" s="242" t="s">
        <v>5155</v>
      </c>
      <c r="C3333" s="88">
        <v>45936</v>
      </c>
      <c r="D3333" s="89" t="s">
        <v>20180</v>
      </c>
      <c r="E3333" s="318">
        <v>45936</v>
      </c>
      <c r="F3333" s="242" t="s">
        <v>21140</v>
      </c>
      <c r="G3333" s="242" t="s">
        <v>5321</v>
      </c>
      <c r="H3333" s="241">
        <v>348795</v>
      </c>
      <c r="I3333" s="241">
        <v>0</v>
      </c>
      <c r="J3333" s="241">
        <v>27904</v>
      </c>
      <c r="K3333" s="241">
        <v>376699</v>
      </c>
      <c r="L3333" s="8" t="s">
        <v>24</v>
      </c>
      <c r="O3333" s="278">
        <f>IF(Table1[[#This Row],[Phân loại]]="Tồn đầu kỳ",Table1[[#This Row],[Tổng giá trị]],0)</f>
        <v>0</v>
      </c>
      <c r="P3333" s="8">
        <f>IF(Table1[[#This Row],[Số còn phải thu ĐK]]&lt;&gt;0,0,IF(Table1[[#This Row],[Phân loại]]="Bán hàng",Table1[[#This Row],[Tổng giá trị]],-Table1[[#This Row],[Tổng giá trị]]))</f>
        <v>376699</v>
      </c>
      <c r="Q3333" s="278">
        <f t="shared" ref="Q3333:Q3334" si="790">IF(M3333&lt;&gt;"",IF(O3333&lt;&gt;0,O3333,P3333),0)</f>
        <v>0</v>
      </c>
      <c r="R3333" s="8">
        <f>Table1[[#This Row],[Số còn phải thu ĐK]]+Table1[[#This Row],[Giá Trị HD sau CK]]-Table1[[#This Row],[Số tiền đã thu]]</f>
        <v>376699</v>
      </c>
      <c r="S3333" s="7">
        <f>IF(Table1[[#This Row],[Ngày hóa đơn]]&lt;&gt;"",Table1[[#This Row],[Ngày hóa đơn]],Table1[[#This Row],[Ngày hạch toán]])</f>
        <v>45936</v>
      </c>
      <c r="T3333" s="8">
        <v>30</v>
      </c>
      <c r="U3333" s="7">
        <f>IF(Table1[[#This Row],[Ngày tính CN]]="","",S3333+T3333)</f>
        <v>45966</v>
      </c>
      <c r="V3333" s="71">
        <f ca="1">IF(Table1[[#This Row],[Hạn thanh toán]]="","",IF((U3333-NOW())&lt;0,0,(U3333-NOW())))</f>
        <v>0</v>
      </c>
      <c r="W3333" s="278"/>
      <c r="X3333" s="278">
        <f t="shared" ref="X3333:X3334" ca="1" si="791">IF(OR($U3333="",$R3333=0),"",IF((U$4-NOW())&lt;0,-($U3333-NOW()),0))</f>
        <v>35.362421527781407</v>
      </c>
      <c r="Y3333" s="3" t="str">
        <f t="shared" ref="Y3333:Y3334" ca="1" si="792">IF(R3333=0,"Đã thanh toán",IF(X3333="","",IF(X3333&lt;=0,"Chưa đến hạn thanh toán",IF(X3333&lt;=30,"Nợ quá hạn 30 ngày",IF(X3333&lt;=60,"Nợ quá hạn từ 30 ngày đến 60 ngày",IF(X3333&lt;=90,"Nợ quá hạn từ 60 ngày đến 90 ngày",IF(X3333&lt;=120,"Nợ quá hạn từ 90 ngày đến 120 ngày","Nợ quá hạn hơn 120 ngày có khả năng mất thanh toán")))))))</f>
        <v>Nợ quá hạn từ 30 ngày đến 60 ngày</v>
      </c>
      <c r="Z3333" s="250">
        <f>Table1[[#This Row],[Hạn thanh toán]]</f>
        <v>45966</v>
      </c>
      <c r="AA3333" s="250">
        <f>Table1[[#This Row],[Ngày Thanh toán]]</f>
        <v>0</v>
      </c>
      <c r="AD3333" s="3" t="str">
        <f>IF(Table1[[#This Row],[Mã khách hàng]]="","",VLOOKUP($A3333,Ma_KH!$A:$Q,Ma_KH!O$1,0))</f>
        <v>BRG - FUJIMART</v>
      </c>
      <c r="AE3333" s="3" t="str">
        <f>IF(Table1[[#This Row],[Mã khách hàng]]="","",VLOOKUP($A3333,Ma_KH!$A:$Q,Ma_KH!P$1,0))</f>
        <v>CÔNG TY TNHH BÁN LẺ FUJIMART VIỆT NAM</v>
      </c>
      <c r="AF3333" s="3" t="str">
        <f>VLOOKUP(A3333,Ma_KH!A:Q,Ma_KH!J$1,0)</f>
        <v>Vũ Anh Tuấn</v>
      </c>
    </row>
    <row r="3334" spans="1:32" ht="12.75">
      <c r="A3334" s="242" t="s">
        <v>184</v>
      </c>
      <c r="B3334" s="242" t="s">
        <v>5155</v>
      </c>
      <c r="C3334" s="90">
        <v>45936</v>
      </c>
      <c r="D3334" s="91" t="s">
        <v>20181</v>
      </c>
      <c r="E3334" s="318">
        <v>45936</v>
      </c>
      <c r="F3334" s="242" t="s">
        <v>21141</v>
      </c>
      <c r="G3334" s="242" t="s">
        <v>5248</v>
      </c>
      <c r="H3334" s="241">
        <v>985326</v>
      </c>
      <c r="I3334" s="241">
        <v>0</v>
      </c>
      <c r="J3334" s="241">
        <v>78826</v>
      </c>
      <c r="K3334" s="241">
        <v>1064152</v>
      </c>
      <c r="L3334" s="8" t="s">
        <v>24</v>
      </c>
      <c r="O3334" s="278">
        <f>IF(Table1[[#This Row],[Phân loại]]="Tồn đầu kỳ",Table1[[#This Row],[Tổng giá trị]],0)</f>
        <v>0</v>
      </c>
      <c r="P3334" s="8">
        <f>IF(Table1[[#This Row],[Số còn phải thu ĐK]]&lt;&gt;0,0,IF(Table1[[#This Row],[Phân loại]]="Bán hàng",Table1[[#This Row],[Tổng giá trị]],-Table1[[#This Row],[Tổng giá trị]]))</f>
        <v>1064152</v>
      </c>
      <c r="Q3334" s="278">
        <f t="shared" si="790"/>
        <v>0</v>
      </c>
      <c r="R3334" s="8">
        <f>Table1[[#This Row],[Số còn phải thu ĐK]]+Table1[[#This Row],[Giá Trị HD sau CK]]-Table1[[#This Row],[Số tiền đã thu]]</f>
        <v>1064152</v>
      </c>
      <c r="S3334" s="7">
        <f>IF(Table1[[#This Row],[Ngày hóa đơn]]&lt;&gt;"",Table1[[#This Row],[Ngày hóa đơn]],Table1[[#This Row],[Ngày hạch toán]])</f>
        <v>45936</v>
      </c>
      <c r="T3334" s="8">
        <v>30</v>
      </c>
      <c r="U3334" s="7">
        <f>IF(Table1[[#This Row],[Ngày tính CN]]="","",S3334+T3334)</f>
        <v>45966</v>
      </c>
      <c r="V3334" s="71">
        <f ca="1">IF(Table1[[#This Row],[Hạn thanh toán]]="","",IF((U3334-NOW())&lt;0,0,(U3334-NOW())))</f>
        <v>0</v>
      </c>
      <c r="W3334" s="278"/>
      <c r="X3334" s="278">
        <f t="shared" ca="1" si="791"/>
        <v>35.362421527781407</v>
      </c>
      <c r="Y3334" s="3" t="str">
        <f t="shared" ca="1" si="792"/>
        <v>Nợ quá hạn từ 30 ngày đến 60 ngày</v>
      </c>
      <c r="Z3334" s="250">
        <f>Table1[[#This Row],[Hạn thanh toán]]</f>
        <v>45966</v>
      </c>
      <c r="AA3334" s="250">
        <f>Table1[[#This Row],[Ngày Thanh toán]]</f>
        <v>0</v>
      </c>
      <c r="AD3334" s="3" t="str">
        <f>IF(Table1[[#This Row],[Mã khách hàng]]="","",VLOOKUP($A3334,Ma_KH!$A:$Q,Ma_KH!O$1,0))</f>
        <v>BRG - FUJIMART</v>
      </c>
      <c r="AE3334" s="3" t="str">
        <f>IF(Table1[[#This Row],[Mã khách hàng]]="","",VLOOKUP($A3334,Ma_KH!$A:$Q,Ma_KH!P$1,0))</f>
        <v>CÔNG TY TNHH BÁN LẺ FUJIMART VIỆT NAM</v>
      </c>
      <c r="AF3334" s="3" t="str">
        <f>VLOOKUP(A3334,Ma_KH!A:Q,Ma_KH!J$1,0)</f>
        <v>Vũ Anh Tuấn</v>
      </c>
    </row>
    <row r="3335" spans="1:32" ht="12.75">
      <c r="A3335" s="242" t="s">
        <v>184</v>
      </c>
      <c r="B3335" s="242" t="s">
        <v>5155</v>
      </c>
      <c r="C3335" s="88">
        <v>45936</v>
      </c>
      <c r="D3335" s="89" t="s">
        <v>20182</v>
      </c>
      <c r="E3335" s="318">
        <v>45936</v>
      </c>
      <c r="F3335" s="242" t="s">
        <v>21142</v>
      </c>
      <c r="G3335" s="242" t="s">
        <v>5165</v>
      </c>
      <c r="H3335" s="241">
        <v>1518476</v>
      </c>
      <c r="I3335" s="241">
        <v>0</v>
      </c>
      <c r="J3335" s="241">
        <v>121478</v>
      </c>
      <c r="K3335" s="241">
        <v>1639954</v>
      </c>
      <c r="L3335" s="8" t="s">
        <v>24</v>
      </c>
      <c r="O3335" s="278">
        <f>IF(Table1[[#This Row],[Phân loại]]="Tồn đầu kỳ",Table1[[#This Row],[Tổng giá trị]],0)</f>
        <v>0</v>
      </c>
      <c r="P3335" s="8">
        <f>IF(Table1[[#This Row],[Số còn phải thu ĐK]]&lt;&gt;0,0,IF(Table1[[#This Row],[Phân loại]]="Bán hàng",Table1[[#This Row],[Tổng giá trị]],-Table1[[#This Row],[Tổng giá trị]]))</f>
        <v>1639954</v>
      </c>
      <c r="Q3335" s="278">
        <f t="shared" ref="Q3335:Q3337" si="793">IF(M3335&lt;&gt;"",IF(O3335&lt;&gt;0,O3335,P3335),0)</f>
        <v>0</v>
      </c>
      <c r="R3335" s="8">
        <f>Table1[[#This Row],[Số còn phải thu ĐK]]+Table1[[#This Row],[Giá Trị HD sau CK]]-Table1[[#This Row],[Số tiền đã thu]]</f>
        <v>1639954</v>
      </c>
      <c r="S3335" s="7">
        <f>IF(Table1[[#This Row],[Ngày hóa đơn]]&lt;&gt;"",Table1[[#This Row],[Ngày hóa đơn]],Table1[[#This Row],[Ngày hạch toán]])</f>
        <v>45936</v>
      </c>
      <c r="T3335" s="8">
        <v>30</v>
      </c>
      <c r="U3335" s="7">
        <f>IF(Table1[[#This Row],[Ngày tính CN]]="","",S3335+T3335)</f>
        <v>45966</v>
      </c>
      <c r="V3335" s="71">
        <f ca="1">IF(Table1[[#This Row],[Hạn thanh toán]]="","",IF((U3335-NOW())&lt;0,0,(U3335-NOW())))</f>
        <v>0</v>
      </c>
      <c r="W3335" s="278"/>
      <c r="X3335" s="278">
        <f t="shared" ref="X3335:X3337" ca="1" si="794">IF(OR($U3335="",$R3335=0),"",IF((U$4-NOW())&lt;0,-($U3335-NOW()),0))</f>
        <v>35.362421527781407</v>
      </c>
      <c r="Y3335" s="3" t="str">
        <f t="shared" ref="Y3335:Y3337" ca="1" si="795">IF(R3335=0,"Đã thanh toán",IF(X3335="","",IF(X3335&lt;=0,"Chưa đến hạn thanh toán",IF(X3335&lt;=30,"Nợ quá hạn 30 ngày",IF(X3335&lt;=60,"Nợ quá hạn từ 30 ngày đến 60 ngày",IF(X3335&lt;=90,"Nợ quá hạn từ 60 ngày đến 90 ngày",IF(X3335&lt;=120,"Nợ quá hạn từ 90 ngày đến 120 ngày","Nợ quá hạn hơn 120 ngày có khả năng mất thanh toán")))))))</f>
        <v>Nợ quá hạn từ 30 ngày đến 60 ngày</v>
      </c>
      <c r="Z3335" s="250">
        <f>Table1[[#This Row],[Hạn thanh toán]]</f>
        <v>45966</v>
      </c>
      <c r="AA3335" s="250">
        <f>Table1[[#This Row],[Ngày Thanh toán]]</f>
        <v>0</v>
      </c>
      <c r="AD3335" s="3" t="str">
        <f>IF(Table1[[#This Row],[Mã khách hàng]]="","",VLOOKUP($A3335,Ma_KH!$A:$Q,Ma_KH!O$1,0))</f>
        <v>BRG - FUJIMART</v>
      </c>
      <c r="AE3335" s="3" t="str">
        <f>IF(Table1[[#This Row],[Mã khách hàng]]="","",VLOOKUP($A3335,Ma_KH!$A:$Q,Ma_KH!P$1,0))</f>
        <v>CÔNG TY TNHH BÁN LẺ FUJIMART VIỆT NAM</v>
      </c>
      <c r="AF3335" s="3" t="str">
        <f>VLOOKUP(A3335,Ma_KH!A:Q,Ma_KH!J$1,0)</f>
        <v>Vũ Anh Tuấn</v>
      </c>
    </row>
    <row r="3336" spans="1:32" ht="12.75">
      <c r="A3336" s="242" t="s">
        <v>184</v>
      </c>
      <c r="B3336" s="242" t="s">
        <v>5155</v>
      </c>
      <c r="C3336" s="88">
        <v>45936</v>
      </c>
      <c r="D3336" s="89" t="s">
        <v>20183</v>
      </c>
      <c r="E3336" s="318">
        <v>45936</v>
      </c>
      <c r="F3336" s="242" t="s">
        <v>21143</v>
      </c>
      <c r="G3336" s="242" t="s">
        <v>5220</v>
      </c>
      <c r="H3336" s="241">
        <v>984119</v>
      </c>
      <c r="I3336" s="241">
        <v>0</v>
      </c>
      <c r="J3336" s="241">
        <v>78730</v>
      </c>
      <c r="K3336" s="241">
        <v>1062849</v>
      </c>
      <c r="L3336" s="8" t="s">
        <v>24</v>
      </c>
      <c r="O3336" s="278">
        <f>IF(Table1[[#This Row],[Phân loại]]="Tồn đầu kỳ",Table1[[#This Row],[Tổng giá trị]],0)</f>
        <v>0</v>
      </c>
      <c r="P3336" s="8">
        <f>IF(Table1[[#This Row],[Số còn phải thu ĐK]]&lt;&gt;0,0,IF(Table1[[#This Row],[Phân loại]]="Bán hàng",Table1[[#This Row],[Tổng giá trị]],-Table1[[#This Row],[Tổng giá trị]]))</f>
        <v>1062849</v>
      </c>
      <c r="Q3336" s="278">
        <f t="shared" si="793"/>
        <v>0</v>
      </c>
      <c r="R3336" s="8">
        <f>Table1[[#This Row],[Số còn phải thu ĐK]]+Table1[[#This Row],[Giá Trị HD sau CK]]-Table1[[#This Row],[Số tiền đã thu]]</f>
        <v>1062849</v>
      </c>
      <c r="S3336" s="7">
        <f>IF(Table1[[#This Row],[Ngày hóa đơn]]&lt;&gt;"",Table1[[#This Row],[Ngày hóa đơn]],Table1[[#This Row],[Ngày hạch toán]])</f>
        <v>45936</v>
      </c>
      <c r="T3336" s="8">
        <v>30</v>
      </c>
      <c r="U3336" s="7">
        <f>IF(Table1[[#This Row],[Ngày tính CN]]="","",S3336+T3336)</f>
        <v>45966</v>
      </c>
      <c r="V3336" s="71">
        <f ca="1">IF(Table1[[#This Row],[Hạn thanh toán]]="","",IF((U3336-NOW())&lt;0,0,(U3336-NOW())))</f>
        <v>0</v>
      </c>
      <c r="W3336" s="278"/>
      <c r="X3336" s="278">
        <f t="shared" ca="1" si="794"/>
        <v>35.362421527781407</v>
      </c>
      <c r="Y3336" s="3" t="str">
        <f t="shared" ca="1" si="795"/>
        <v>Nợ quá hạn từ 30 ngày đến 60 ngày</v>
      </c>
      <c r="Z3336" s="250">
        <f>Table1[[#This Row],[Hạn thanh toán]]</f>
        <v>45966</v>
      </c>
      <c r="AA3336" s="250">
        <f>Table1[[#This Row],[Ngày Thanh toán]]</f>
        <v>0</v>
      </c>
      <c r="AD3336" s="3" t="str">
        <f>IF(Table1[[#This Row],[Mã khách hàng]]="","",VLOOKUP($A3336,Ma_KH!$A:$Q,Ma_KH!O$1,0))</f>
        <v>BRG - FUJIMART</v>
      </c>
      <c r="AE3336" s="3" t="str">
        <f>IF(Table1[[#This Row],[Mã khách hàng]]="","",VLOOKUP($A3336,Ma_KH!$A:$Q,Ma_KH!P$1,0))</f>
        <v>CÔNG TY TNHH BÁN LẺ FUJIMART VIỆT NAM</v>
      </c>
      <c r="AF3336" s="3" t="str">
        <f>VLOOKUP(A3336,Ma_KH!A:Q,Ma_KH!J$1,0)</f>
        <v>Vũ Anh Tuấn</v>
      </c>
    </row>
    <row r="3337" spans="1:32" ht="12.75">
      <c r="A3337" s="242" t="s">
        <v>184</v>
      </c>
      <c r="B3337" s="242" t="s">
        <v>5155</v>
      </c>
      <c r="C3337" s="90">
        <v>45936</v>
      </c>
      <c r="D3337" s="91" t="s">
        <v>20184</v>
      </c>
      <c r="E3337" s="318">
        <v>45936</v>
      </c>
      <c r="F3337" s="242" t="s">
        <v>21144</v>
      </c>
      <c r="G3337" s="242" t="s">
        <v>5207</v>
      </c>
      <c r="H3337" s="241">
        <v>1562327</v>
      </c>
      <c r="I3337" s="241">
        <v>0</v>
      </c>
      <c r="J3337" s="241">
        <v>124986</v>
      </c>
      <c r="K3337" s="241">
        <v>1687313</v>
      </c>
      <c r="L3337" s="8" t="s">
        <v>24</v>
      </c>
      <c r="O3337" s="278">
        <f>IF(Table1[[#This Row],[Phân loại]]="Tồn đầu kỳ",Table1[[#This Row],[Tổng giá trị]],0)</f>
        <v>0</v>
      </c>
      <c r="P3337" s="8">
        <f>IF(Table1[[#This Row],[Số còn phải thu ĐK]]&lt;&gt;0,0,IF(Table1[[#This Row],[Phân loại]]="Bán hàng",Table1[[#This Row],[Tổng giá trị]],-Table1[[#This Row],[Tổng giá trị]]))</f>
        <v>1687313</v>
      </c>
      <c r="Q3337" s="278">
        <f t="shared" si="793"/>
        <v>0</v>
      </c>
      <c r="R3337" s="8">
        <f>Table1[[#This Row],[Số còn phải thu ĐK]]+Table1[[#This Row],[Giá Trị HD sau CK]]-Table1[[#This Row],[Số tiền đã thu]]</f>
        <v>1687313</v>
      </c>
      <c r="S3337" s="7">
        <f>IF(Table1[[#This Row],[Ngày hóa đơn]]&lt;&gt;"",Table1[[#This Row],[Ngày hóa đơn]],Table1[[#This Row],[Ngày hạch toán]])</f>
        <v>45936</v>
      </c>
      <c r="T3337" s="8">
        <v>30</v>
      </c>
      <c r="U3337" s="7">
        <f>IF(Table1[[#This Row],[Ngày tính CN]]="","",S3337+T3337)</f>
        <v>45966</v>
      </c>
      <c r="V3337" s="71">
        <f ca="1">IF(Table1[[#This Row],[Hạn thanh toán]]="","",IF((U3337-NOW())&lt;0,0,(U3337-NOW())))</f>
        <v>0</v>
      </c>
      <c r="W3337" s="278"/>
      <c r="X3337" s="278">
        <f t="shared" ca="1" si="794"/>
        <v>35.362421527781407</v>
      </c>
      <c r="Y3337" s="3" t="str">
        <f t="shared" ca="1" si="795"/>
        <v>Nợ quá hạn từ 30 ngày đến 60 ngày</v>
      </c>
      <c r="Z3337" s="250">
        <f>Table1[[#This Row],[Hạn thanh toán]]</f>
        <v>45966</v>
      </c>
      <c r="AA3337" s="250">
        <f>Table1[[#This Row],[Ngày Thanh toán]]</f>
        <v>0</v>
      </c>
      <c r="AD3337" s="3" t="str">
        <f>IF(Table1[[#This Row],[Mã khách hàng]]="","",VLOOKUP($A3337,Ma_KH!$A:$Q,Ma_KH!O$1,0))</f>
        <v>BRG - FUJIMART</v>
      </c>
      <c r="AE3337" s="3" t="str">
        <f>IF(Table1[[#This Row],[Mã khách hàng]]="","",VLOOKUP($A3337,Ma_KH!$A:$Q,Ma_KH!P$1,0))</f>
        <v>CÔNG TY TNHH BÁN LẺ FUJIMART VIỆT NAM</v>
      </c>
      <c r="AF3337" s="3" t="str">
        <f>VLOOKUP(A3337,Ma_KH!A:Q,Ma_KH!J$1,0)</f>
        <v>Vũ Anh Tuấn</v>
      </c>
    </row>
    <row r="3338" spans="1:32" ht="12.75">
      <c r="A3338" s="242" t="s">
        <v>184</v>
      </c>
      <c r="B3338" s="242" t="s">
        <v>5155</v>
      </c>
      <c r="C3338" s="90">
        <v>45936</v>
      </c>
      <c r="D3338" s="91" t="s">
        <v>20185</v>
      </c>
      <c r="E3338" s="318">
        <v>45936</v>
      </c>
      <c r="F3338" s="242" t="s">
        <v>21145</v>
      </c>
      <c r="G3338" s="242" t="s">
        <v>5188</v>
      </c>
      <c r="H3338" s="241">
        <v>1810476</v>
      </c>
      <c r="I3338" s="241">
        <v>0</v>
      </c>
      <c r="J3338" s="241">
        <v>144838</v>
      </c>
      <c r="K3338" s="241">
        <v>1955314</v>
      </c>
      <c r="L3338" s="8" t="s">
        <v>24</v>
      </c>
      <c r="O3338" s="278">
        <f>IF(Table1[[#This Row],[Phân loại]]="Tồn đầu kỳ",Table1[[#This Row],[Tổng giá trị]],0)</f>
        <v>0</v>
      </c>
      <c r="P3338" s="8">
        <f>IF(Table1[[#This Row],[Số còn phải thu ĐK]]&lt;&gt;0,0,IF(Table1[[#This Row],[Phân loại]]="Bán hàng",Table1[[#This Row],[Tổng giá trị]],-Table1[[#This Row],[Tổng giá trị]]))</f>
        <v>1955314</v>
      </c>
      <c r="Q3338" s="278">
        <f>IF(M3338&lt;&gt;"",IF(O3338&lt;&gt;0,O3338,P3338),0)</f>
        <v>0</v>
      </c>
      <c r="R3338" s="8">
        <f>Table1[[#This Row],[Số còn phải thu ĐK]]+Table1[[#This Row],[Giá Trị HD sau CK]]-Table1[[#This Row],[Số tiền đã thu]]</f>
        <v>1955314</v>
      </c>
      <c r="S3338" s="7">
        <f>IF(Table1[[#This Row],[Ngày hóa đơn]]&lt;&gt;"",Table1[[#This Row],[Ngày hóa đơn]],Table1[[#This Row],[Ngày hạch toán]])</f>
        <v>45936</v>
      </c>
      <c r="T3338" s="8">
        <v>30</v>
      </c>
      <c r="U3338" s="7">
        <f>IF(Table1[[#This Row],[Ngày tính CN]]="","",S3338+T3338)</f>
        <v>45966</v>
      </c>
      <c r="V3338" s="71">
        <f ca="1">IF(Table1[[#This Row],[Hạn thanh toán]]="","",IF((U3338-NOW())&lt;0,0,(U3338-NOW())))</f>
        <v>0</v>
      </c>
      <c r="W3338" s="278"/>
      <c r="X3338" s="278">
        <f ca="1">IF(OR($U3338="",$R3338=0),"",IF((U$4-NOW())&lt;0,-($U3338-NOW()),0))</f>
        <v>35.362421527781407</v>
      </c>
      <c r="Y3338" s="3" t="str">
        <f ca="1">IF(R3338=0,"Đã thanh toán",IF(X3338="","",IF(X3338&lt;=0,"Chưa đến hạn thanh toán",IF(X3338&lt;=30,"Nợ quá hạn 30 ngày",IF(X3338&lt;=60,"Nợ quá hạn từ 30 ngày đến 60 ngày",IF(X3338&lt;=90,"Nợ quá hạn từ 60 ngày đến 90 ngày",IF(X3338&lt;=120,"Nợ quá hạn từ 90 ngày đến 120 ngày","Nợ quá hạn hơn 120 ngày có khả năng mất thanh toán")))))))</f>
        <v>Nợ quá hạn từ 30 ngày đến 60 ngày</v>
      </c>
      <c r="Z3338" s="250">
        <f>Table1[[#This Row],[Hạn thanh toán]]</f>
        <v>45966</v>
      </c>
      <c r="AA3338" s="250">
        <f>Table1[[#This Row],[Ngày Thanh toán]]</f>
        <v>0</v>
      </c>
      <c r="AD3338" s="3" t="str">
        <f>IF(Table1[[#This Row],[Mã khách hàng]]="","",VLOOKUP($A3338,Ma_KH!$A:$Q,Ma_KH!O$1,0))</f>
        <v>BRG - FUJIMART</v>
      </c>
      <c r="AE3338" s="3" t="str">
        <f>IF(Table1[[#This Row],[Mã khách hàng]]="","",VLOOKUP($A3338,Ma_KH!$A:$Q,Ma_KH!P$1,0))</f>
        <v>CÔNG TY TNHH BÁN LẺ FUJIMART VIỆT NAM</v>
      </c>
      <c r="AF3338" s="3" t="str">
        <f>VLOOKUP(A3338,Ma_KH!A:Q,Ma_KH!J$1,0)</f>
        <v>Vũ Anh Tuấn</v>
      </c>
    </row>
    <row r="3339" spans="1:32" ht="12.75">
      <c r="A3339" s="242" t="s">
        <v>184</v>
      </c>
      <c r="B3339" s="242" t="s">
        <v>5155</v>
      </c>
      <c r="C3339" s="90">
        <v>45936</v>
      </c>
      <c r="D3339" s="91" t="s">
        <v>20186</v>
      </c>
      <c r="E3339" s="318">
        <v>45936</v>
      </c>
      <c r="F3339" s="242" t="s">
        <v>21146</v>
      </c>
      <c r="G3339" s="242" t="s">
        <v>5354</v>
      </c>
      <c r="H3339" s="241">
        <v>933376</v>
      </c>
      <c r="I3339" s="241">
        <v>0</v>
      </c>
      <c r="J3339" s="241">
        <v>74670</v>
      </c>
      <c r="K3339" s="241">
        <v>1008046</v>
      </c>
      <c r="L3339" s="8" t="s">
        <v>24</v>
      </c>
      <c r="O3339" s="278">
        <f>IF(Table1[[#This Row],[Phân loại]]="Tồn đầu kỳ",Table1[[#This Row],[Tổng giá trị]],0)</f>
        <v>0</v>
      </c>
      <c r="P3339" s="8">
        <f>IF(Table1[[#This Row],[Số còn phải thu ĐK]]&lt;&gt;0,0,IF(Table1[[#This Row],[Phân loại]]="Bán hàng",Table1[[#This Row],[Tổng giá trị]],-Table1[[#This Row],[Tổng giá trị]]))</f>
        <v>1008046</v>
      </c>
      <c r="Q3339" s="278">
        <f>IF(M3339&lt;&gt;"",IF(O3339&lt;&gt;0,O3339,P3339),0)</f>
        <v>0</v>
      </c>
      <c r="R3339" s="8">
        <f>Table1[[#This Row],[Số còn phải thu ĐK]]+Table1[[#This Row],[Giá Trị HD sau CK]]-Table1[[#This Row],[Số tiền đã thu]]</f>
        <v>1008046</v>
      </c>
      <c r="S3339" s="7">
        <f>IF(Table1[[#This Row],[Ngày hóa đơn]]&lt;&gt;"",Table1[[#This Row],[Ngày hóa đơn]],Table1[[#This Row],[Ngày hạch toán]])</f>
        <v>45936</v>
      </c>
      <c r="T3339" s="8">
        <v>30</v>
      </c>
      <c r="U3339" s="7">
        <f>IF(Table1[[#This Row],[Ngày tính CN]]="","",S3339+T3339)</f>
        <v>45966</v>
      </c>
      <c r="V3339" s="71">
        <f ca="1">IF(Table1[[#This Row],[Hạn thanh toán]]="","",IF((U3339-NOW())&lt;0,0,(U3339-NOW())))</f>
        <v>0</v>
      </c>
      <c r="W3339" s="278"/>
      <c r="X3339" s="278">
        <f ca="1">IF(OR($U3339="",$R3339=0),"",IF((U$4-NOW())&lt;0,-($U3339-NOW()),0))</f>
        <v>35.362421527781407</v>
      </c>
      <c r="Y3339" s="3" t="str">
        <f ca="1">IF(R3339=0,"Đã thanh toán",IF(X3339="","",IF(X3339&lt;=0,"Chưa đến hạn thanh toán",IF(X3339&lt;=30,"Nợ quá hạn 30 ngày",IF(X3339&lt;=60,"Nợ quá hạn từ 30 ngày đến 60 ngày",IF(X3339&lt;=90,"Nợ quá hạn từ 60 ngày đến 90 ngày",IF(X3339&lt;=120,"Nợ quá hạn từ 90 ngày đến 120 ngày","Nợ quá hạn hơn 120 ngày có khả năng mất thanh toán")))))))</f>
        <v>Nợ quá hạn từ 30 ngày đến 60 ngày</v>
      </c>
      <c r="Z3339" s="250">
        <f>Table1[[#This Row],[Hạn thanh toán]]</f>
        <v>45966</v>
      </c>
      <c r="AA3339" s="250">
        <f>Table1[[#This Row],[Ngày Thanh toán]]</f>
        <v>0</v>
      </c>
      <c r="AD3339" s="3" t="str">
        <f>IF(Table1[[#This Row],[Mã khách hàng]]="","",VLOOKUP($A3339,Ma_KH!$A:$Q,Ma_KH!O$1,0))</f>
        <v>BRG - FUJIMART</v>
      </c>
      <c r="AE3339" s="3" t="str">
        <f>IF(Table1[[#This Row],[Mã khách hàng]]="","",VLOOKUP($A3339,Ma_KH!$A:$Q,Ma_KH!P$1,0))</f>
        <v>CÔNG TY TNHH BÁN LẺ FUJIMART VIỆT NAM</v>
      </c>
      <c r="AF3339" s="3" t="str">
        <f>VLOOKUP(A3339,Ma_KH!A:Q,Ma_KH!J$1,0)</f>
        <v>Vũ Anh Tuấn</v>
      </c>
    </row>
    <row r="3340" spans="1:32" ht="12.75">
      <c r="A3340" s="242" t="s">
        <v>184</v>
      </c>
      <c r="B3340" s="242" t="s">
        <v>5155</v>
      </c>
      <c r="C3340" s="88">
        <v>45937</v>
      </c>
      <c r="D3340" s="89" t="s">
        <v>20187</v>
      </c>
      <c r="E3340" s="318">
        <v>45937</v>
      </c>
      <c r="F3340" s="242" t="s">
        <v>21147</v>
      </c>
      <c r="G3340" s="242" t="s">
        <v>5345</v>
      </c>
      <c r="H3340" s="241">
        <v>2586530</v>
      </c>
      <c r="I3340" s="241">
        <v>0</v>
      </c>
      <c r="J3340" s="241">
        <v>206922</v>
      </c>
      <c r="K3340" s="241">
        <v>2793452</v>
      </c>
      <c r="L3340" s="8" t="s">
        <v>24</v>
      </c>
      <c r="O3340" s="278">
        <f>IF(Table1[[#This Row],[Phân loại]]="Tồn đầu kỳ",Table1[[#This Row],[Tổng giá trị]],0)</f>
        <v>0</v>
      </c>
      <c r="P3340" s="8">
        <f>IF(Table1[[#This Row],[Số còn phải thu ĐK]]&lt;&gt;0,0,IF(Table1[[#This Row],[Phân loại]]="Bán hàng",Table1[[#This Row],[Tổng giá trị]],-Table1[[#This Row],[Tổng giá trị]]))</f>
        <v>2793452</v>
      </c>
      <c r="Q3340" s="278">
        <f t="shared" ref="Q3340:Q3342" si="796">IF(M3340&lt;&gt;"",IF(O3340&lt;&gt;0,O3340,P3340),0)</f>
        <v>0</v>
      </c>
      <c r="R3340" s="8">
        <f>Table1[[#This Row],[Số còn phải thu ĐK]]+Table1[[#This Row],[Giá Trị HD sau CK]]-Table1[[#This Row],[Số tiền đã thu]]</f>
        <v>2793452</v>
      </c>
      <c r="S3340" s="7">
        <f>IF(Table1[[#This Row],[Ngày hóa đơn]]&lt;&gt;"",Table1[[#This Row],[Ngày hóa đơn]],Table1[[#This Row],[Ngày hạch toán]])</f>
        <v>45937</v>
      </c>
      <c r="T3340" s="8">
        <v>30</v>
      </c>
      <c r="U3340" s="7">
        <f>IF(Table1[[#This Row],[Ngày tính CN]]="","",S3340+T3340)</f>
        <v>45967</v>
      </c>
      <c r="V3340" s="71">
        <f ca="1">IF(Table1[[#This Row],[Hạn thanh toán]]="","",IF((U3340-NOW())&lt;0,0,(U3340-NOW())))</f>
        <v>0</v>
      </c>
      <c r="W3340" s="278"/>
      <c r="X3340" s="278">
        <f t="shared" ref="X3340:X3342" ca="1" si="797">IF(OR($U3340="",$R3340=0),"",IF((U$4-NOW())&lt;0,-($U3340-NOW()),0))</f>
        <v>34.362421527781407</v>
      </c>
      <c r="Y3340" s="3" t="str">
        <f t="shared" ref="Y3340:Y3342" ca="1" si="798">IF(R3340=0,"Đã thanh toán",IF(X3340="","",IF(X3340&lt;=0,"Chưa đến hạn thanh toán",IF(X3340&lt;=30,"Nợ quá hạn 30 ngày",IF(X3340&lt;=60,"Nợ quá hạn từ 30 ngày đến 60 ngày",IF(X3340&lt;=90,"Nợ quá hạn từ 60 ngày đến 90 ngày",IF(X3340&lt;=120,"Nợ quá hạn từ 90 ngày đến 120 ngày","Nợ quá hạn hơn 120 ngày có khả năng mất thanh toán")))))))</f>
        <v>Nợ quá hạn từ 30 ngày đến 60 ngày</v>
      </c>
      <c r="Z3340" s="250">
        <f>Table1[[#This Row],[Hạn thanh toán]]</f>
        <v>45967</v>
      </c>
      <c r="AA3340" s="250">
        <f>Table1[[#This Row],[Ngày Thanh toán]]</f>
        <v>0</v>
      </c>
      <c r="AD3340" s="3" t="str">
        <f>IF(Table1[[#This Row],[Mã khách hàng]]="","",VLOOKUP($A3340,Ma_KH!$A:$Q,Ma_KH!O$1,0))</f>
        <v>BRG - FUJIMART</v>
      </c>
      <c r="AE3340" s="3" t="str">
        <f>IF(Table1[[#This Row],[Mã khách hàng]]="","",VLOOKUP($A3340,Ma_KH!$A:$Q,Ma_KH!P$1,0))</f>
        <v>CÔNG TY TNHH BÁN LẺ FUJIMART VIỆT NAM</v>
      </c>
      <c r="AF3340" s="3" t="str">
        <f>VLOOKUP(A3340,Ma_KH!A:Q,Ma_KH!J$1,0)</f>
        <v>Vũ Anh Tuấn</v>
      </c>
    </row>
    <row r="3341" spans="1:32" ht="12.75">
      <c r="A3341" s="242" t="s">
        <v>184</v>
      </c>
      <c r="B3341" s="242" t="s">
        <v>5155</v>
      </c>
      <c r="C3341" s="88">
        <v>45937</v>
      </c>
      <c r="D3341" s="89" t="s">
        <v>20188</v>
      </c>
      <c r="E3341" s="318">
        <v>45937</v>
      </c>
      <c r="F3341" s="242" t="s">
        <v>21148</v>
      </c>
      <c r="G3341" s="242" t="s">
        <v>5339</v>
      </c>
      <c r="H3341" s="241">
        <v>697590</v>
      </c>
      <c r="I3341" s="241">
        <v>0</v>
      </c>
      <c r="J3341" s="241">
        <v>55807</v>
      </c>
      <c r="K3341" s="241">
        <v>753397</v>
      </c>
      <c r="L3341" s="8" t="s">
        <v>24</v>
      </c>
      <c r="O3341" s="278">
        <f>IF(Table1[[#This Row],[Phân loại]]="Tồn đầu kỳ",Table1[[#This Row],[Tổng giá trị]],0)</f>
        <v>0</v>
      </c>
      <c r="P3341" s="8">
        <f>IF(Table1[[#This Row],[Số còn phải thu ĐK]]&lt;&gt;0,0,IF(Table1[[#This Row],[Phân loại]]="Bán hàng",Table1[[#This Row],[Tổng giá trị]],-Table1[[#This Row],[Tổng giá trị]]))</f>
        <v>753397</v>
      </c>
      <c r="Q3341" s="278">
        <f t="shared" si="796"/>
        <v>0</v>
      </c>
      <c r="R3341" s="8">
        <f>Table1[[#This Row],[Số còn phải thu ĐK]]+Table1[[#This Row],[Giá Trị HD sau CK]]-Table1[[#This Row],[Số tiền đã thu]]</f>
        <v>753397</v>
      </c>
      <c r="S3341" s="7">
        <f>IF(Table1[[#This Row],[Ngày hóa đơn]]&lt;&gt;"",Table1[[#This Row],[Ngày hóa đơn]],Table1[[#This Row],[Ngày hạch toán]])</f>
        <v>45937</v>
      </c>
      <c r="T3341" s="8">
        <v>30</v>
      </c>
      <c r="U3341" s="7">
        <f>IF(Table1[[#This Row],[Ngày tính CN]]="","",S3341+T3341)</f>
        <v>45967</v>
      </c>
      <c r="V3341" s="71">
        <f ca="1">IF(Table1[[#This Row],[Hạn thanh toán]]="","",IF((U3341-NOW())&lt;0,0,(U3341-NOW())))</f>
        <v>0</v>
      </c>
      <c r="W3341" s="278"/>
      <c r="X3341" s="278">
        <f t="shared" ca="1" si="797"/>
        <v>34.362421527781407</v>
      </c>
      <c r="Y3341" s="3" t="str">
        <f t="shared" ca="1" si="798"/>
        <v>Nợ quá hạn từ 30 ngày đến 60 ngày</v>
      </c>
      <c r="Z3341" s="250">
        <f>Table1[[#This Row],[Hạn thanh toán]]</f>
        <v>45967</v>
      </c>
      <c r="AA3341" s="250">
        <f>Table1[[#This Row],[Ngày Thanh toán]]</f>
        <v>0</v>
      </c>
      <c r="AD3341" s="3" t="str">
        <f>IF(Table1[[#This Row],[Mã khách hàng]]="","",VLOOKUP($A3341,Ma_KH!$A:$Q,Ma_KH!O$1,0))</f>
        <v>BRG - FUJIMART</v>
      </c>
      <c r="AE3341" s="3" t="str">
        <f>IF(Table1[[#This Row],[Mã khách hàng]]="","",VLOOKUP($A3341,Ma_KH!$A:$Q,Ma_KH!P$1,0))</f>
        <v>CÔNG TY TNHH BÁN LẺ FUJIMART VIỆT NAM</v>
      </c>
      <c r="AF3341" s="3" t="str">
        <f>VLOOKUP(A3341,Ma_KH!A:Q,Ma_KH!J$1,0)</f>
        <v>Vũ Anh Tuấn</v>
      </c>
    </row>
    <row r="3342" spans="1:32" ht="12.75">
      <c r="A3342" s="242" t="s">
        <v>184</v>
      </c>
      <c r="B3342" s="242" t="s">
        <v>5155</v>
      </c>
      <c r="C3342" s="90">
        <v>45937</v>
      </c>
      <c r="D3342" s="91" t="s">
        <v>20189</v>
      </c>
      <c r="E3342" s="318">
        <v>45937</v>
      </c>
      <c r="F3342" s="242" t="s">
        <v>21149</v>
      </c>
      <c r="G3342" s="242" t="s">
        <v>5353</v>
      </c>
      <c r="H3342" s="241">
        <v>1201037</v>
      </c>
      <c r="I3342" s="241">
        <v>0</v>
      </c>
      <c r="J3342" s="241">
        <v>96083</v>
      </c>
      <c r="K3342" s="241">
        <v>1297120</v>
      </c>
      <c r="L3342" s="8" t="s">
        <v>24</v>
      </c>
      <c r="O3342" s="278">
        <f>IF(Table1[[#This Row],[Phân loại]]="Tồn đầu kỳ",Table1[[#This Row],[Tổng giá trị]],0)</f>
        <v>0</v>
      </c>
      <c r="P3342" s="8">
        <f>IF(Table1[[#This Row],[Số còn phải thu ĐK]]&lt;&gt;0,0,IF(Table1[[#This Row],[Phân loại]]="Bán hàng",Table1[[#This Row],[Tổng giá trị]],-Table1[[#This Row],[Tổng giá trị]]))</f>
        <v>1297120</v>
      </c>
      <c r="Q3342" s="278">
        <f t="shared" si="796"/>
        <v>0</v>
      </c>
      <c r="R3342" s="8">
        <f>Table1[[#This Row],[Số còn phải thu ĐK]]+Table1[[#This Row],[Giá Trị HD sau CK]]-Table1[[#This Row],[Số tiền đã thu]]</f>
        <v>1297120</v>
      </c>
      <c r="S3342" s="7">
        <f>IF(Table1[[#This Row],[Ngày hóa đơn]]&lt;&gt;"",Table1[[#This Row],[Ngày hóa đơn]],Table1[[#This Row],[Ngày hạch toán]])</f>
        <v>45937</v>
      </c>
      <c r="T3342" s="8">
        <v>30</v>
      </c>
      <c r="U3342" s="7">
        <f>IF(Table1[[#This Row],[Ngày tính CN]]="","",S3342+T3342)</f>
        <v>45967</v>
      </c>
      <c r="V3342" s="71">
        <f ca="1">IF(Table1[[#This Row],[Hạn thanh toán]]="","",IF((U3342-NOW())&lt;0,0,(U3342-NOW())))</f>
        <v>0</v>
      </c>
      <c r="W3342" s="278"/>
      <c r="X3342" s="278">
        <f t="shared" ca="1" si="797"/>
        <v>34.362421527781407</v>
      </c>
      <c r="Y3342" s="3" t="str">
        <f t="shared" ca="1" si="798"/>
        <v>Nợ quá hạn từ 30 ngày đến 60 ngày</v>
      </c>
      <c r="Z3342" s="250">
        <f>Table1[[#This Row],[Hạn thanh toán]]</f>
        <v>45967</v>
      </c>
      <c r="AA3342" s="250">
        <f>Table1[[#This Row],[Ngày Thanh toán]]</f>
        <v>0</v>
      </c>
      <c r="AD3342" s="3" t="str">
        <f>IF(Table1[[#This Row],[Mã khách hàng]]="","",VLOOKUP($A3342,Ma_KH!$A:$Q,Ma_KH!O$1,0))</f>
        <v>BRG - FUJIMART</v>
      </c>
      <c r="AE3342" s="3" t="str">
        <f>IF(Table1[[#This Row],[Mã khách hàng]]="","",VLOOKUP($A3342,Ma_KH!$A:$Q,Ma_KH!P$1,0))</f>
        <v>CÔNG TY TNHH BÁN LẺ FUJIMART VIỆT NAM</v>
      </c>
      <c r="AF3342" s="3" t="str">
        <f>VLOOKUP(A3342,Ma_KH!A:Q,Ma_KH!J$1,0)</f>
        <v>Vũ Anh Tuấn</v>
      </c>
    </row>
    <row r="3343" spans="1:32" ht="12.75">
      <c r="A3343" s="242" t="s">
        <v>184</v>
      </c>
      <c r="B3343" s="242" t="s">
        <v>5155</v>
      </c>
      <c r="C3343" s="90">
        <v>45937</v>
      </c>
      <c r="D3343" s="91" t="s">
        <v>20190</v>
      </c>
      <c r="E3343" s="318">
        <v>45937</v>
      </c>
      <c r="F3343" s="242" t="s">
        <v>21150</v>
      </c>
      <c r="G3343" s="242" t="s">
        <v>5179</v>
      </c>
      <c r="H3343" s="241">
        <v>1991005</v>
      </c>
      <c r="I3343" s="241">
        <v>0</v>
      </c>
      <c r="J3343" s="241">
        <v>159280</v>
      </c>
      <c r="K3343" s="241">
        <v>2150285</v>
      </c>
      <c r="L3343" s="8" t="s">
        <v>24</v>
      </c>
      <c r="O3343" s="278">
        <f>IF(Table1[[#This Row],[Phân loại]]="Tồn đầu kỳ",Table1[[#This Row],[Tổng giá trị]],0)</f>
        <v>0</v>
      </c>
      <c r="P3343" s="8">
        <f>IF(Table1[[#This Row],[Số còn phải thu ĐK]]&lt;&gt;0,0,IF(Table1[[#This Row],[Phân loại]]="Bán hàng",Table1[[#This Row],[Tổng giá trị]],-Table1[[#This Row],[Tổng giá trị]]))</f>
        <v>2150285</v>
      </c>
      <c r="Q3343" s="278">
        <f t="shared" ref="Q3343:Q3352" si="799">IF(M3343&lt;&gt;"",IF(O3343&lt;&gt;0,O3343,P3343),0)</f>
        <v>0</v>
      </c>
      <c r="R3343" s="8">
        <f>Table1[[#This Row],[Số còn phải thu ĐK]]+Table1[[#This Row],[Giá Trị HD sau CK]]-Table1[[#This Row],[Số tiền đã thu]]</f>
        <v>2150285</v>
      </c>
      <c r="S3343" s="7">
        <f>IF(Table1[[#This Row],[Ngày hóa đơn]]&lt;&gt;"",Table1[[#This Row],[Ngày hóa đơn]],Table1[[#This Row],[Ngày hạch toán]])</f>
        <v>45937</v>
      </c>
      <c r="T3343" s="8">
        <v>30</v>
      </c>
      <c r="U3343" s="7">
        <f>IF(Table1[[#This Row],[Ngày tính CN]]="","",S3343+T3343)</f>
        <v>45967</v>
      </c>
      <c r="V3343" s="71">
        <f ca="1">IF(Table1[[#This Row],[Hạn thanh toán]]="","",IF((U3343-NOW())&lt;0,0,(U3343-NOW())))</f>
        <v>0</v>
      </c>
      <c r="W3343" s="278"/>
      <c r="X3343" s="278">
        <f t="shared" ref="X3343:X3352" ca="1" si="800">IF(OR($U3343="",$R3343=0),"",IF((U$4-NOW())&lt;0,-($U3343-NOW()),0))</f>
        <v>34.362421527781407</v>
      </c>
      <c r="Y3343" s="3" t="str">
        <f t="shared" ref="Y3343:Y3352" ca="1" si="801">IF(R3343=0,"Đã thanh toán",IF(X3343="","",IF(X3343&lt;=0,"Chưa đến hạn thanh toán",IF(X3343&lt;=30,"Nợ quá hạn 30 ngày",IF(X3343&lt;=60,"Nợ quá hạn từ 30 ngày đến 60 ngày",IF(X3343&lt;=90,"Nợ quá hạn từ 60 ngày đến 90 ngày",IF(X3343&lt;=120,"Nợ quá hạn từ 90 ngày đến 120 ngày","Nợ quá hạn hơn 120 ngày có khả năng mất thanh toán")))))))</f>
        <v>Nợ quá hạn từ 30 ngày đến 60 ngày</v>
      </c>
      <c r="Z3343" s="250">
        <f>Table1[[#This Row],[Hạn thanh toán]]</f>
        <v>45967</v>
      </c>
      <c r="AA3343" s="250">
        <f>Table1[[#This Row],[Ngày Thanh toán]]</f>
        <v>0</v>
      </c>
      <c r="AD3343" s="3" t="str">
        <f>IF(Table1[[#This Row],[Mã khách hàng]]="","",VLOOKUP($A3343,Ma_KH!$A:$Q,Ma_KH!O$1,0))</f>
        <v>BRG - FUJIMART</v>
      </c>
      <c r="AE3343" s="3" t="str">
        <f>IF(Table1[[#This Row],[Mã khách hàng]]="","",VLOOKUP($A3343,Ma_KH!$A:$Q,Ma_KH!P$1,0))</f>
        <v>CÔNG TY TNHH BÁN LẺ FUJIMART VIỆT NAM</v>
      </c>
      <c r="AF3343" s="3" t="str">
        <f>VLOOKUP(A3343,Ma_KH!A:Q,Ma_KH!J$1,0)</f>
        <v>Vũ Anh Tuấn</v>
      </c>
    </row>
    <row r="3344" spans="1:32" ht="12.75">
      <c r="A3344" s="242" t="s">
        <v>184</v>
      </c>
      <c r="B3344" s="242" t="s">
        <v>5155</v>
      </c>
      <c r="C3344" s="90">
        <v>45938</v>
      </c>
      <c r="D3344" s="91" t="s">
        <v>20191</v>
      </c>
      <c r="E3344" s="318">
        <v>45938</v>
      </c>
      <c r="F3344" s="242" t="s">
        <v>21151</v>
      </c>
      <c r="G3344" s="242" t="s">
        <v>5174</v>
      </c>
      <c r="H3344" s="241">
        <v>6008510</v>
      </c>
      <c r="I3344" s="241">
        <v>0</v>
      </c>
      <c r="J3344" s="241">
        <v>480681</v>
      </c>
      <c r="K3344" s="241">
        <v>6489191</v>
      </c>
      <c r="L3344" s="8" t="s">
        <v>24</v>
      </c>
      <c r="O3344" s="278">
        <f>IF(Table1[[#This Row],[Phân loại]]="Tồn đầu kỳ",Table1[[#This Row],[Tổng giá trị]],0)</f>
        <v>0</v>
      </c>
      <c r="P3344" s="8">
        <f>IF(Table1[[#This Row],[Số còn phải thu ĐK]]&lt;&gt;0,0,IF(Table1[[#This Row],[Phân loại]]="Bán hàng",Table1[[#This Row],[Tổng giá trị]],-Table1[[#This Row],[Tổng giá trị]]))</f>
        <v>6489191</v>
      </c>
      <c r="Q3344" s="278">
        <f t="shared" si="799"/>
        <v>0</v>
      </c>
      <c r="R3344" s="8">
        <f>Table1[[#This Row],[Số còn phải thu ĐK]]+Table1[[#This Row],[Giá Trị HD sau CK]]-Table1[[#This Row],[Số tiền đã thu]]</f>
        <v>6489191</v>
      </c>
      <c r="S3344" s="7">
        <f>IF(Table1[[#This Row],[Ngày hóa đơn]]&lt;&gt;"",Table1[[#This Row],[Ngày hóa đơn]],Table1[[#This Row],[Ngày hạch toán]])</f>
        <v>45938</v>
      </c>
      <c r="T3344" s="8">
        <v>30</v>
      </c>
      <c r="U3344" s="7">
        <f>IF(Table1[[#This Row],[Ngày tính CN]]="","",S3344+T3344)</f>
        <v>45968</v>
      </c>
      <c r="V3344" s="71">
        <f ca="1">IF(Table1[[#This Row],[Hạn thanh toán]]="","",IF((U3344-NOW())&lt;0,0,(U3344-NOW())))</f>
        <v>0</v>
      </c>
      <c r="W3344" s="278"/>
      <c r="X3344" s="278">
        <f t="shared" ca="1" si="800"/>
        <v>33.362421527781407</v>
      </c>
      <c r="Y3344" s="3" t="str">
        <f t="shared" ca="1" si="801"/>
        <v>Nợ quá hạn từ 30 ngày đến 60 ngày</v>
      </c>
      <c r="Z3344" s="250">
        <f>Table1[[#This Row],[Hạn thanh toán]]</f>
        <v>45968</v>
      </c>
      <c r="AA3344" s="250">
        <f>Table1[[#This Row],[Ngày Thanh toán]]</f>
        <v>0</v>
      </c>
      <c r="AD3344" s="3" t="str">
        <f>IF(Table1[[#This Row],[Mã khách hàng]]="","",VLOOKUP($A3344,Ma_KH!$A:$Q,Ma_KH!O$1,0))</f>
        <v>BRG - FUJIMART</v>
      </c>
      <c r="AE3344" s="3" t="str">
        <f>IF(Table1[[#This Row],[Mã khách hàng]]="","",VLOOKUP($A3344,Ma_KH!$A:$Q,Ma_KH!P$1,0))</f>
        <v>CÔNG TY TNHH BÁN LẺ FUJIMART VIỆT NAM</v>
      </c>
      <c r="AF3344" s="3" t="str">
        <f>VLOOKUP(A3344,Ma_KH!A:Q,Ma_KH!J$1,0)</f>
        <v>Vũ Anh Tuấn</v>
      </c>
    </row>
    <row r="3345" spans="1:32" ht="12.75">
      <c r="A3345" s="242" t="s">
        <v>184</v>
      </c>
      <c r="B3345" s="242" t="s">
        <v>5155</v>
      </c>
      <c r="C3345" s="90">
        <v>45938</v>
      </c>
      <c r="D3345" s="91" t="s">
        <v>20192</v>
      </c>
      <c r="E3345" s="318">
        <v>45938</v>
      </c>
      <c r="F3345" s="242" t="s">
        <v>21152</v>
      </c>
      <c r="G3345" s="242" t="s">
        <v>5241</v>
      </c>
      <c r="H3345" s="241">
        <v>879821</v>
      </c>
      <c r="I3345" s="241">
        <v>0</v>
      </c>
      <c r="J3345" s="241">
        <v>70386</v>
      </c>
      <c r="K3345" s="241">
        <v>950207</v>
      </c>
      <c r="L3345" s="8" t="s">
        <v>24</v>
      </c>
      <c r="O3345" s="278">
        <f>IF(Table1[[#This Row],[Phân loại]]="Tồn đầu kỳ",Table1[[#This Row],[Tổng giá trị]],0)</f>
        <v>0</v>
      </c>
      <c r="P3345" s="8">
        <f>IF(Table1[[#This Row],[Số còn phải thu ĐK]]&lt;&gt;0,0,IF(Table1[[#This Row],[Phân loại]]="Bán hàng",Table1[[#This Row],[Tổng giá trị]],-Table1[[#This Row],[Tổng giá trị]]))</f>
        <v>950207</v>
      </c>
      <c r="Q3345" s="278">
        <f t="shared" si="799"/>
        <v>0</v>
      </c>
      <c r="R3345" s="8">
        <f>Table1[[#This Row],[Số còn phải thu ĐK]]+Table1[[#This Row],[Giá Trị HD sau CK]]-Table1[[#This Row],[Số tiền đã thu]]</f>
        <v>950207</v>
      </c>
      <c r="S3345" s="7">
        <f>IF(Table1[[#This Row],[Ngày hóa đơn]]&lt;&gt;"",Table1[[#This Row],[Ngày hóa đơn]],Table1[[#This Row],[Ngày hạch toán]])</f>
        <v>45938</v>
      </c>
      <c r="T3345" s="8">
        <v>30</v>
      </c>
      <c r="U3345" s="7">
        <f>IF(Table1[[#This Row],[Ngày tính CN]]="","",S3345+T3345)</f>
        <v>45968</v>
      </c>
      <c r="V3345" s="71">
        <f ca="1">IF(Table1[[#This Row],[Hạn thanh toán]]="","",IF((U3345-NOW())&lt;0,0,(U3345-NOW())))</f>
        <v>0</v>
      </c>
      <c r="W3345" s="278"/>
      <c r="X3345" s="278">
        <f t="shared" ca="1" si="800"/>
        <v>33.362421527781407</v>
      </c>
      <c r="Y3345" s="3" t="str">
        <f t="shared" ca="1" si="801"/>
        <v>Nợ quá hạn từ 30 ngày đến 60 ngày</v>
      </c>
      <c r="Z3345" s="250">
        <f>Table1[[#This Row],[Hạn thanh toán]]</f>
        <v>45968</v>
      </c>
      <c r="AA3345" s="250">
        <f>Table1[[#This Row],[Ngày Thanh toán]]</f>
        <v>0</v>
      </c>
      <c r="AD3345" s="3" t="str">
        <f>IF(Table1[[#This Row],[Mã khách hàng]]="","",VLOOKUP($A3345,Ma_KH!$A:$Q,Ma_KH!O$1,0))</f>
        <v>BRG - FUJIMART</v>
      </c>
      <c r="AE3345" s="3" t="str">
        <f>IF(Table1[[#This Row],[Mã khách hàng]]="","",VLOOKUP($A3345,Ma_KH!$A:$Q,Ma_KH!P$1,0))</f>
        <v>CÔNG TY TNHH BÁN LẺ FUJIMART VIỆT NAM</v>
      </c>
      <c r="AF3345" s="3" t="str">
        <f>VLOOKUP(A3345,Ma_KH!A:Q,Ma_KH!J$1,0)</f>
        <v>Vũ Anh Tuấn</v>
      </c>
    </row>
    <row r="3346" spans="1:32" ht="12.75">
      <c r="A3346" s="242" t="s">
        <v>184</v>
      </c>
      <c r="B3346" s="242" t="s">
        <v>5155</v>
      </c>
      <c r="C3346" s="90">
        <v>45938</v>
      </c>
      <c r="D3346" s="91" t="s">
        <v>20193</v>
      </c>
      <c r="E3346" s="318">
        <v>45938</v>
      </c>
      <c r="F3346" s="242" t="s">
        <v>21153</v>
      </c>
      <c r="G3346" s="242" t="s">
        <v>5237</v>
      </c>
      <c r="H3346" s="241">
        <v>793521</v>
      </c>
      <c r="I3346" s="241">
        <v>0</v>
      </c>
      <c r="J3346" s="241">
        <v>63482</v>
      </c>
      <c r="K3346" s="241">
        <v>857003</v>
      </c>
      <c r="L3346" s="8" t="s">
        <v>24</v>
      </c>
      <c r="O3346" s="278">
        <f>IF(Table1[[#This Row],[Phân loại]]="Tồn đầu kỳ",Table1[[#This Row],[Tổng giá trị]],0)</f>
        <v>0</v>
      </c>
      <c r="P3346" s="8">
        <f>IF(Table1[[#This Row],[Số còn phải thu ĐK]]&lt;&gt;0,0,IF(Table1[[#This Row],[Phân loại]]="Bán hàng",Table1[[#This Row],[Tổng giá trị]],-Table1[[#This Row],[Tổng giá trị]]))</f>
        <v>857003</v>
      </c>
      <c r="Q3346" s="278">
        <f t="shared" si="799"/>
        <v>0</v>
      </c>
      <c r="R3346" s="8">
        <f>Table1[[#This Row],[Số còn phải thu ĐK]]+Table1[[#This Row],[Giá Trị HD sau CK]]-Table1[[#This Row],[Số tiền đã thu]]</f>
        <v>857003</v>
      </c>
      <c r="S3346" s="7">
        <f>IF(Table1[[#This Row],[Ngày hóa đơn]]&lt;&gt;"",Table1[[#This Row],[Ngày hóa đơn]],Table1[[#This Row],[Ngày hạch toán]])</f>
        <v>45938</v>
      </c>
      <c r="T3346" s="8">
        <v>30</v>
      </c>
      <c r="U3346" s="7">
        <f>IF(Table1[[#This Row],[Ngày tính CN]]="","",S3346+T3346)</f>
        <v>45968</v>
      </c>
      <c r="V3346" s="71">
        <f ca="1">IF(Table1[[#This Row],[Hạn thanh toán]]="","",IF((U3346-NOW())&lt;0,0,(U3346-NOW())))</f>
        <v>0</v>
      </c>
      <c r="W3346" s="278"/>
      <c r="X3346" s="278">
        <f t="shared" ca="1" si="800"/>
        <v>33.362421527781407</v>
      </c>
      <c r="Y3346" s="3" t="str">
        <f t="shared" ca="1" si="801"/>
        <v>Nợ quá hạn từ 30 ngày đến 60 ngày</v>
      </c>
      <c r="Z3346" s="250">
        <f>Table1[[#This Row],[Hạn thanh toán]]</f>
        <v>45968</v>
      </c>
      <c r="AA3346" s="250">
        <f>Table1[[#This Row],[Ngày Thanh toán]]</f>
        <v>0</v>
      </c>
      <c r="AD3346" s="3" t="str">
        <f>IF(Table1[[#This Row],[Mã khách hàng]]="","",VLOOKUP($A3346,Ma_KH!$A:$Q,Ma_KH!O$1,0))</f>
        <v>BRG - FUJIMART</v>
      </c>
      <c r="AE3346" s="3" t="str">
        <f>IF(Table1[[#This Row],[Mã khách hàng]]="","",VLOOKUP($A3346,Ma_KH!$A:$Q,Ma_KH!P$1,0))</f>
        <v>CÔNG TY TNHH BÁN LẺ FUJIMART VIỆT NAM</v>
      </c>
      <c r="AF3346" s="3" t="str">
        <f>VLOOKUP(A3346,Ma_KH!A:Q,Ma_KH!J$1,0)</f>
        <v>Vũ Anh Tuấn</v>
      </c>
    </row>
    <row r="3347" spans="1:32" ht="12.75">
      <c r="A3347" s="242" t="s">
        <v>184</v>
      </c>
      <c r="B3347" s="242" t="s">
        <v>5155</v>
      </c>
      <c r="C3347" s="90">
        <v>45938</v>
      </c>
      <c r="D3347" s="91" t="s">
        <v>20194</v>
      </c>
      <c r="E3347" s="318">
        <v>45938</v>
      </c>
      <c r="F3347" s="242" t="s">
        <v>21154</v>
      </c>
      <c r="G3347" s="242" t="s">
        <v>5176</v>
      </c>
      <c r="H3347" s="241">
        <v>3078380</v>
      </c>
      <c r="I3347" s="241">
        <v>0</v>
      </c>
      <c r="J3347" s="241">
        <v>246270</v>
      </c>
      <c r="K3347" s="241">
        <v>3324650</v>
      </c>
      <c r="L3347" s="8" t="s">
        <v>24</v>
      </c>
      <c r="O3347" s="278">
        <f>IF(Table1[[#This Row],[Phân loại]]="Tồn đầu kỳ",Table1[[#This Row],[Tổng giá trị]],0)</f>
        <v>0</v>
      </c>
      <c r="P3347" s="8">
        <f>IF(Table1[[#This Row],[Số còn phải thu ĐK]]&lt;&gt;0,0,IF(Table1[[#This Row],[Phân loại]]="Bán hàng",Table1[[#This Row],[Tổng giá trị]],-Table1[[#This Row],[Tổng giá trị]]))</f>
        <v>3324650</v>
      </c>
      <c r="Q3347" s="278">
        <f t="shared" si="799"/>
        <v>0</v>
      </c>
      <c r="R3347" s="8">
        <f>Table1[[#This Row],[Số còn phải thu ĐK]]+Table1[[#This Row],[Giá Trị HD sau CK]]-Table1[[#This Row],[Số tiền đã thu]]</f>
        <v>3324650</v>
      </c>
      <c r="S3347" s="7">
        <f>IF(Table1[[#This Row],[Ngày hóa đơn]]&lt;&gt;"",Table1[[#This Row],[Ngày hóa đơn]],Table1[[#This Row],[Ngày hạch toán]])</f>
        <v>45938</v>
      </c>
      <c r="T3347" s="8">
        <v>30</v>
      </c>
      <c r="U3347" s="7">
        <f>IF(Table1[[#This Row],[Ngày tính CN]]="","",S3347+T3347)</f>
        <v>45968</v>
      </c>
      <c r="V3347" s="71">
        <f ca="1">IF(Table1[[#This Row],[Hạn thanh toán]]="","",IF((U3347-NOW())&lt;0,0,(U3347-NOW())))</f>
        <v>0</v>
      </c>
      <c r="W3347" s="278"/>
      <c r="X3347" s="278">
        <f t="shared" ca="1" si="800"/>
        <v>33.362421527781407</v>
      </c>
      <c r="Y3347" s="3" t="str">
        <f t="shared" ca="1" si="801"/>
        <v>Nợ quá hạn từ 30 ngày đến 60 ngày</v>
      </c>
      <c r="Z3347" s="250">
        <f>Table1[[#This Row],[Hạn thanh toán]]</f>
        <v>45968</v>
      </c>
      <c r="AA3347" s="250">
        <f>Table1[[#This Row],[Ngày Thanh toán]]</f>
        <v>0</v>
      </c>
      <c r="AD3347" s="3" t="str">
        <f>IF(Table1[[#This Row],[Mã khách hàng]]="","",VLOOKUP($A3347,Ma_KH!$A:$Q,Ma_KH!O$1,0))</f>
        <v>BRG - FUJIMART</v>
      </c>
      <c r="AE3347" s="3" t="str">
        <f>IF(Table1[[#This Row],[Mã khách hàng]]="","",VLOOKUP($A3347,Ma_KH!$A:$Q,Ma_KH!P$1,0))</f>
        <v>CÔNG TY TNHH BÁN LẺ FUJIMART VIỆT NAM</v>
      </c>
      <c r="AF3347" s="3" t="str">
        <f>VLOOKUP(A3347,Ma_KH!A:Q,Ma_KH!J$1,0)</f>
        <v>Vũ Anh Tuấn</v>
      </c>
    </row>
    <row r="3348" spans="1:32" ht="12.75">
      <c r="A3348" s="242" t="s">
        <v>184</v>
      </c>
      <c r="B3348" s="242" t="s">
        <v>5155</v>
      </c>
      <c r="C3348" s="90">
        <v>45938</v>
      </c>
      <c r="D3348" s="91" t="s">
        <v>20195</v>
      </c>
      <c r="E3348" s="318">
        <v>45938</v>
      </c>
      <c r="F3348" s="242" t="s">
        <v>21155</v>
      </c>
      <c r="G3348" s="242" t="s">
        <v>5326</v>
      </c>
      <c r="H3348" s="241">
        <v>1094820</v>
      </c>
      <c r="I3348" s="241">
        <v>0</v>
      </c>
      <c r="J3348" s="241">
        <v>87586</v>
      </c>
      <c r="K3348" s="241">
        <v>1182406</v>
      </c>
      <c r="L3348" s="8" t="s">
        <v>24</v>
      </c>
      <c r="O3348" s="278">
        <f>IF(Table1[[#This Row],[Phân loại]]="Tồn đầu kỳ",Table1[[#This Row],[Tổng giá trị]],0)</f>
        <v>0</v>
      </c>
      <c r="P3348" s="8">
        <f>IF(Table1[[#This Row],[Số còn phải thu ĐK]]&lt;&gt;0,0,IF(Table1[[#This Row],[Phân loại]]="Bán hàng",Table1[[#This Row],[Tổng giá trị]],-Table1[[#This Row],[Tổng giá trị]]))</f>
        <v>1182406</v>
      </c>
      <c r="Q3348" s="278">
        <f t="shared" si="799"/>
        <v>0</v>
      </c>
      <c r="R3348" s="8">
        <f>Table1[[#This Row],[Số còn phải thu ĐK]]+Table1[[#This Row],[Giá Trị HD sau CK]]-Table1[[#This Row],[Số tiền đã thu]]</f>
        <v>1182406</v>
      </c>
      <c r="S3348" s="7">
        <f>IF(Table1[[#This Row],[Ngày hóa đơn]]&lt;&gt;"",Table1[[#This Row],[Ngày hóa đơn]],Table1[[#This Row],[Ngày hạch toán]])</f>
        <v>45938</v>
      </c>
      <c r="T3348" s="8">
        <v>30</v>
      </c>
      <c r="U3348" s="7">
        <f>IF(Table1[[#This Row],[Ngày tính CN]]="","",S3348+T3348)</f>
        <v>45968</v>
      </c>
      <c r="V3348" s="71">
        <f ca="1">IF(Table1[[#This Row],[Hạn thanh toán]]="","",IF((U3348-NOW())&lt;0,0,(U3348-NOW())))</f>
        <v>0</v>
      </c>
      <c r="W3348" s="278"/>
      <c r="X3348" s="278">
        <f t="shared" ca="1" si="800"/>
        <v>33.362421527781407</v>
      </c>
      <c r="Y3348" s="3" t="str">
        <f t="shared" ca="1" si="801"/>
        <v>Nợ quá hạn từ 30 ngày đến 60 ngày</v>
      </c>
      <c r="Z3348" s="250">
        <f>Table1[[#This Row],[Hạn thanh toán]]</f>
        <v>45968</v>
      </c>
      <c r="AA3348" s="250">
        <f>Table1[[#This Row],[Ngày Thanh toán]]</f>
        <v>0</v>
      </c>
      <c r="AD3348" s="3" t="str">
        <f>IF(Table1[[#This Row],[Mã khách hàng]]="","",VLOOKUP($A3348,Ma_KH!$A:$Q,Ma_KH!O$1,0))</f>
        <v>BRG - FUJIMART</v>
      </c>
      <c r="AE3348" s="3" t="str">
        <f>IF(Table1[[#This Row],[Mã khách hàng]]="","",VLOOKUP($A3348,Ma_KH!$A:$Q,Ma_KH!P$1,0))</f>
        <v>CÔNG TY TNHH BÁN LẺ FUJIMART VIỆT NAM</v>
      </c>
      <c r="AF3348" s="3" t="str">
        <f>VLOOKUP(A3348,Ma_KH!A:Q,Ma_KH!J$1,0)</f>
        <v>Vũ Anh Tuấn</v>
      </c>
    </row>
    <row r="3349" spans="1:32" ht="12.75">
      <c r="A3349" s="242" t="s">
        <v>184</v>
      </c>
      <c r="B3349" s="242" t="s">
        <v>5155</v>
      </c>
      <c r="C3349" s="90">
        <v>45938</v>
      </c>
      <c r="D3349" s="91" t="s">
        <v>20196</v>
      </c>
      <c r="E3349" s="318">
        <v>45938</v>
      </c>
      <c r="F3349" s="242" t="s">
        <v>21156</v>
      </c>
      <c r="G3349" s="242" t="s">
        <v>5350</v>
      </c>
      <c r="H3349" s="241">
        <v>1254033</v>
      </c>
      <c r="I3349" s="241">
        <v>0</v>
      </c>
      <c r="J3349" s="241">
        <v>100323</v>
      </c>
      <c r="K3349" s="241">
        <v>1354356</v>
      </c>
      <c r="L3349" s="8" t="s">
        <v>24</v>
      </c>
      <c r="O3349" s="278">
        <f>IF(Table1[[#This Row],[Phân loại]]="Tồn đầu kỳ",Table1[[#This Row],[Tổng giá trị]],0)</f>
        <v>0</v>
      </c>
      <c r="P3349" s="8">
        <f>IF(Table1[[#This Row],[Số còn phải thu ĐK]]&lt;&gt;0,0,IF(Table1[[#This Row],[Phân loại]]="Bán hàng",Table1[[#This Row],[Tổng giá trị]],-Table1[[#This Row],[Tổng giá trị]]))</f>
        <v>1354356</v>
      </c>
      <c r="Q3349" s="278">
        <f t="shared" si="799"/>
        <v>0</v>
      </c>
      <c r="R3349" s="8">
        <f>Table1[[#This Row],[Số còn phải thu ĐK]]+Table1[[#This Row],[Giá Trị HD sau CK]]-Table1[[#This Row],[Số tiền đã thu]]</f>
        <v>1354356</v>
      </c>
      <c r="S3349" s="7">
        <f>IF(Table1[[#This Row],[Ngày hóa đơn]]&lt;&gt;"",Table1[[#This Row],[Ngày hóa đơn]],Table1[[#This Row],[Ngày hạch toán]])</f>
        <v>45938</v>
      </c>
      <c r="T3349" s="8">
        <v>30</v>
      </c>
      <c r="U3349" s="7">
        <f>IF(Table1[[#This Row],[Ngày tính CN]]="","",S3349+T3349)</f>
        <v>45968</v>
      </c>
      <c r="V3349" s="71">
        <f ca="1">IF(Table1[[#This Row],[Hạn thanh toán]]="","",IF((U3349-NOW())&lt;0,0,(U3349-NOW())))</f>
        <v>0</v>
      </c>
      <c r="W3349" s="278"/>
      <c r="X3349" s="278">
        <f t="shared" ca="1" si="800"/>
        <v>33.362421527781407</v>
      </c>
      <c r="Y3349" s="3" t="str">
        <f t="shared" ca="1" si="801"/>
        <v>Nợ quá hạn từ 30 ngày đến 60 ngày</v>
      </c>
      <c r="Z3349" s="250">
        <f>Table1[[#This Row],[Hạn thanh toán]]</f>
        <v>45968</v>
      </c>
      <c r="AA3349" s="250">
        <f>Table1[[#This Row],[Ngày Thanh toán]]</f>
        <v>0</v>
      </c>
      <c r="AD3349" s="3" t="str">
        <f>IF(Table1[[#This Row],[Mã khách hàng]]="","",VLOOKUP($A3349,Ma_KH!$A:$Q,Ma_KH!O$1,0))</f>
        <v>BRG - FUJIMART</v>
      </c>
      <c r="AE3349" s="3" t="str">
        <f>IF(Table1[[#This Row],[Mã khách hàng]]="","",VLOOKUP($A3349,Ma_KH!$A:$Q,Ma_KH!P$1,0))</f>
        <v>CÔNG TY TNHH BÁN LẺ FUJIMART VIỆT NAM</v>
      </c>
      <c r="AF3349" s="3" t="str">
        <f>VLOOKUP(A3349,Ma_KH!A:Q,Ma_KH!J$1,0)</f>
        <v>Vũ Anh Tuấn</v>
      </c>
    </row>
    <row r="3350" spans="1:32" ht="12.75">
      <c r="A3350" s="242" t="s">
        <v>184</v>
      </c>
      <c r="B3350" s="242" t="s">
        <v>5155</v>
      </c>
      <c r="C3350" s="90">
        <v>45939</v>
      </c>
      <c r="D3350" s="91" t="s">
        <v>20197</v>
      </c>
      <c r="E3350" s="318">
        <v>45939</v>
      </c>
      <c r="F3350" s="242" t="s">
        <v>21157</v>
      </c>
      <c r="G3350" s="242" t="s">
        <v>9694</v>
      </c>
      <c r="H3350" s="241">
        <v>2812900</v>
      </c>
      <c r="I3350" s="241">
        <v>0</v>
      </c>
      <c r="J3350" s="241">
        <v>225032</v>
      </c>
      <c r="K3350" s="241">
        <v>3037932</v>
      </c>
      <c r="L3350" s="8" t="s">
        <v>24</v>
      </c>
      <c r="O3350" s="278">
        <f>IF(Table1[[#This Row],[Phân loại]]="Tồn đầu kỳ",Table1[[#This Row],[Tổng giá trị]],0)</f>
        <v>0</v>
      </c>
      <c r="P3350" s="8">
        <f>IF(Table1[[#This Row],[Số còn phải thu ĐK]]&lt;&gt;0,0,IF(Table1[[#This Row],[Phân loại]]="Bán hàng",Table1[[#This Row],[Tổng giá trị]],-Table1[[#This Row],[Tổng giá trị]]))</f>
        <v>3037932</v>
      </c>
      <c r="Q3350" s="278">
        <f t="shared" si="799"/>
        <v>0</v>
      </c>
      <c r="R3350" s="8">
        <f>Table1[[#This Row],[Số còn phải thu ĐK]]+Table1[[#This Row],[Giá Trị HD sau CK]]-Table1[[#This Row],[Số tiền đã thu]]</f>
        <v>3037932</v>
      </c>
      <c r="S3350" s="7">
        <f>IF(Table1[[#This Row],[Ngày hóa đơn]]&lt;&gt;"",Table1[[#This Row],[Ngày hóa đơn]],Table1[[#This Row],[Ngày hạch toán]])</f>
        <v>45939</v>
      </c>
      <c r="T3350" s="8">
        <v>30</v>
      </c>
      <c r="U3350" s="7">
        <f>IF(Table1[[#This Row],[Ngày tính CN]]="","",S3350+T3350)</f>
        <v>45969</v>
      </c>
      <c r="V3350" s="71">
        <f ca="1">IF(Table1[[#This Row],[Hạn thanh toán]]="","",IF((U3350-NOW())&lt;0,0,(U3350-NOW())))</f>
        <v>0</v>
      </c>
      <c r="W3350" s="278"/>
      <c r="X3350" s="278">
        <f t="shared" ca="1" si="800"/>
        <v>32.362421527781407</v>
      </c>
      <c r="Y3350" s="3" t="str">
        <f t="shared" ca="1" si="801"/>
        <v>Nợ quá hạn từ 30 ngày đến 60 ngày</v>
      </c>
      <c r="Z3350" s="250">
        <f>Table1[[#This Row],[Hạn thanh toán]]</f>
        <v>45969</v>
      </c>
      <c r="AA3350" s="250">
        <f>Table1[[#This Row],[Ngày Thanh toán]]</f>
        <v>0</v>
      </c>
      <c r="AD3350" s="3" t="str">
        <f>IF(Table1[[#This Row],[Mã khách hàng]]="","",VLOOKUP($A3350,Ma_KH!$A:$Q,Ma_KH!O$1,0))</f>
        <v>BRG - FUJIMART</v>
      </c>
      <c r="AE3350" s="3" t="str">
        <f>IF(Table1[[#This Row],[Mã khách hàng]]="","",VLOOKUP($A3350,Ma_KH!$A:$Q,Ma_KH!P$1,0))</f>
        <v>CÔNG TY TNHH BÁN LẺ FUJIMART VIỆT NAM</v>
      </c>
      <c r="AF3350" s="3" t="str">
        <f>VLOOKUP(A3350,Ma_KH!A:Q,Ma_KH!J$1,0)</f>
        <v>Vũ Anh Tuấn</v>
      </c>
    </row>
    <row r="3351" spans="1:32" ht="12.75">
      <c r="A3351" s="242" t="s">
        <v>184</v>
      </c>
      <c r="B3351" s="242" t="s">
        <v>5155</v>
      </c>
      <c r="C3351" s="90">
        <v>45939</v>
      </c>
      <c r="D3351" s="91" t="s">
        <v>20198</v>
      </c>
      <c r="E3351" s="318">
        <v>45939</v>
      </c>
      <c r="F3351" s="242" t="s">
        <v>21158</v>
      </c>
      <c r="G3351" s="242" t="s">
        <v>5262</v>
      </c>
      <c r="H3351" s="241">
        <v>735069</v>
      </c>
      <c r="I3351" s="241">
        <v>0</v>
      </c>
      <c r="J3351" s="241">
        <v>58806</v>
      </c>
      <c r="K3351" s="241">
        <v>793875</v>
      </c>
      <c r="L3351" s="8" t="s">
        <v>24</v>
      </c>
      <c r="O3351" s="278">
        <f>IF(Table1[[#This Row],[Phân loại]]="Tồn đầu kỳ",Table1[[#This Row],[Tổng giá trị]],0)</f>
        <v>0</v>
      </c>
      <c r="P3351" s="8">
        <f>IF(Table1[[#This Row],[Số còn phải thu ĐK]]&lt;&gt;0,0,IF(Table1[[#This Row],[Phân loại]]="Bán hàng",Table1[[#This Row],[Tổng giá trị]],-Table1[[#This Row],[Tổng giá trị]]))</f>
        <v>793875</v>
      </c>
      <c r="Q3351" s="278">
        <f t="shared" si="799"/>
        <v>0</v>
      </c>
      <c r="R3351" s="8">
        <f>Table1[[#This Row],[Số còn phải thu ĐK]]+Table1[[#This Row],[Giá Trị HD sau CK]]-Table1[[#This Row],[Số tiền đã thu]]</f>
        <v>793875</v>
      </c>
      <c r="S3351" s="7">
        <f>IF(Table1[[#This Row],[Ngày hóa đơn]]&lt;&gt;"",Table1[[#This Row],[Ngày hóa đơn]],Table1[[#This Row],[Ngày hạch toán]])</f>
        <v>45939</v>
      </c>
      <c r="T3351" s="8">
        <v>30</v>
      </c>
      <c r="U3351" s="7">
        <f>IF(Table1[[#This Row],[Ngày tính CN]]="","",S3351+T3351)</f>
        <v>45969</v>
      </c>
      <c r="V3351" s="71">
        <f ca="1">IF(Table1[[#This Row],[Hạn thanh toán]]="","",IF((U3351-NOW())&lt;0,0,(U3351-NOW())))</f>
        <v>0</v>
      </c>
      <c r="W3351" s="278"/>
      <c r="X3351" s="278">
        <f t="shared" ca="1" si="800"/>
        <v>32.362421527781407</v>
      </c>
      <c r="Y3351" s="3" t="str">
        <f t="shared" ca="1" si="801"/>
        <v>Nợ quá hạn từ 30 ngày đến 60 ngày</v>
      </c>
      <c r="Z3351" s="250">
        <f>Table1[[#This Row],[Hạn thanh toán]]</f>
        <v>45969</v>
      </c>
      <c r="AA3351" s="250">
        <f>Table1[[#This Row],[Ngày Thanh toán]]</f>
        <v>0</v>
      </c>
      <c r="AD3351" s="3" t="str">
        <f>IF(Table1[[#This Row],[Mã khách hàng]]="","",VLOOKUP($A3351,Ma_KH!$A:$Q,Ma_KH!O$1,0))</f>
        <v>BRG - FUJIMART</v>
      </c>
      <c r="AE3351" s="3" t="str">
        <f>IF(Table1[[#This Row],[Mã khách hàng]]="","",VLOOKUP($A3351,Ma_KH!$A:$Q,Ma_KH!P$1,0))</f>
        <v>CÔNG TY TNHH BÁN LẺ FUJIMART VIỆT NAM</v>
      </c>
      <c r="AF3351" s="3" t="str">
        <f>VLOOKUP(A3351,Ma_KH!A:Q,Ma_KH!J$1,0)</f>
        <v>Vũ Anh Tuấn</v>
      </c>
    </row>
    <row r="3352" spans="1:32" ht="12.75">
      <c r="A3352" s="242" t="s">
        <v>184</v>
      </c>
      <c r="B3352" s="242" t="s">
        <v>5155</v>
      </c>
      <c r="C3352" s="90">
        <v>45939</v>
      </c>
      <c r="D3352" s="91" t="s">
        <v>20199</v>
      </c>
      <c r="E3352" s="318">
        <v>45939</v>
      </c>
      <c r="F3352" s="242" t="s">
        <v>21159</v>
      </c>
      <c r="G3352" s="242" t="s">
        <v>5198</v>
      </c>
      <c r="H3352" s="241">
        <v>527525</v>
      </c>
      <c r="I3352" s="241">
        <v>0</v>
      </c>
      <c r="J3352" s="241">
        <v>42202</v>
      </c>
      <c r="K3352" s="241">
        <v>569727</v>
      </c>
      <c r="L3352" s="8" t="s">
        <v>24</v>
      </c>
      <c r="O3352" s="278">
        <f>IF(Table1[[#This Row],[Phân loại]]="Tồn đầu kỳ",Table1[[#This Row],[Tổng giá trị]],0)</f>
        <v>0</v>
      </c>
      <c r="P3352" s="8">
        <f>IF(Table1[[#This Row],[Số còn phải thu ĐK]]&lt;&gt;0,0,IF(Table1[[#This Row],[Phân loại]]="Bán hàng",Table1[[#This Row],[Tổng giá trị]],-Table1[[#This Row],[Tổng giá trị]]))</f>
        <v>569727</v>
      </c>
      <c r="Q3352" s="278">
        <f t="shared" si="799"/>
        <v>0</v>
      </c>
      <c r="R3352" s="8">
        <f>Table1[[#This Row],[Số còn phải thu ĐK]]+Table1[[#This Row],[Giá Trị HD sau CK]]-Table1[[#This Row],[Số tiền đã thu]]</f>
        <v>569727</v>
      </c>
      <c r="S3352" s="7">
        <f>IF(Table1[[#This Row],[Ngày hóa đơn]]&lt;&gt;"",Table1[[#This Row],[Ngày hóa đơn]],Table1[[#This Row],[Ngày hạch toán]])</f>
        <v>45939</v>
      </c>
      <c r="T3352" s="8">
        <v>30</v>
      </c>
      <c r="U3352" s="7">
        <f>IF(Table1[[#This Row],[Ngày tính CN]]="","",S3352+T3352)</f>
        <v>45969</v>
      </c>
      <c r="V3352" s="71">
        <f ca="1">IF(Table1[[#This Row],[Hạn thanh toán]]="","",IF((U3352-NOW())&lt;0,0,(U3352-NOW())))</f>
        <v>0</v>
      </c>
      <c r="W3352" s="278"/>
      <c r="X3352" s="278">
        <f t="shared" ca="1" si="800"/>
        <v>32.362421527781407</v>
      </c>
      <c r="Y3352" s="3" t="str">
        <f t="shared" ca="1" si="801"/>
        <v>Nợ quá hạn từ 30 ngày đến 60 ngày</v>
      </c>
      <c r="Z3352" s="250">
        <f>Table1[[#This Row],[Hạn thanh toán]]</f>
        <v>45969</v>
      </c>
      <c r="AA3352" s="250">
        <f>Table1[[#This Row],[Ngày Thanh toán]]</f>
        <v>0</v>
      </c>
      <c r="AD3352" s="3" t="str">
        <f>IF(Table1[[#This Row],[Mã khách hàng]]="","",VLOOKUP($A3352,Ma_KH!$A:$Q,Ma_KH!O$1,0))</f>
        <v>BRG - FUJIMART</v>
      </c>
      <c r="AE3352" s="3" t="str">
        <f>IF(Table1[[#This Row],[Mã khách hàng]]="","",VLOOKUP($A3352,Ma_KH!$A:$Q,Ma_KH!P$1,0))</f>
        <v>CÔNG TY TNHH BÁN LẺ FUJIMART VIỆT NAM</v>
      </c>
      <c r="AF3352" s="3" t="str">
        <f>VLOOKUP(A3352,Ma_KH!A:Q,Ma_KH!J$1,0)</f>
        <v>Vũ Anh Tuấn</v>
      </c>
    </row>
    <row r="3353" spans="1:32" ht="12.75">
      <c r="A3353" s="242" t="s">
        <v>184</v>
      </c>
      <c r="B3353" s="242" t="s">
        <v>5155</v>
      </c>
      <c r="C3353" s="88">
        <v>45940</v>
      </c>
      <c r="D3353" s="89" t="s">
        <v>20200</v>
      </c>
      <c r="E3353" s="318">
        <v>45940</v>
      </c>
      <c r="F3353" s="242" t="s">
        <v>21160</v>
      </c>
      <c r="G3353" s="242" t="s">
        <v>5233</v>
      </c>
      <c r="H3353" s="241">
        <v>1395180</v>
      </c>
      <c r="I3353" s="241">
        <v>0</v>
      </c>
      <c r="J3353" s="241">
        <v>111614</v>
      </c>
      <c r="K3353" s="241">
        <v>1506794</v>
      </c>
      <c r="L3353" s="8" t="s">
        <v>24</v>
      </c>
      <c r="O3353" s="278">
        <f>IF(Table1[[#This Row],[Phân loại]]="Tồn đầu kỳ",Table1[[#This Row],[Tổng giá trị]],0)</f>
        <v>0</v>
      </c>
      <c r="P3353" s="8">
        <f>IF(Table1[[#This Row],[Số còn phải thu ĐK]]&lt;&gt;0,0,IF(Table1[[#This Row],[Phân loại]]="Bán hàng",Table1[[#This Row],[Tổng giá trị]],-Table1[[#This Row],[Tổng giá trị]]))</f>
        <v>1506794</v>
      </c>
      <c r="Q3353" s="278">
        <f t="shared" ref="Q3353:Q3354" si="802">IF(M3353&lt;&gt;"",IF(O3353&lt;&gt;0,O3353,P3353),0)</f>
        <v>0</v>
      </c>
      <c r="R3353" s="8">
        <f>Table1[[#This Row],[Số còn phải thu ĐK]]+Table1[[#This Row],[Giá Trị HD sau CK]]-Table1[[#This Row],[Số tiền đã thu]]</f>
        <v>1506794</v>
      </c>
      <c r="S3353" s="7">
        <f>IF(Table1[[#This Row],[Ngày hóa đơn]]&lt;&gt;"",Table1[[#This Row],[Ngày hóa đơn]],Table1[[#This Row],[Ngày hạch toán]])</f>
        <v>45940</v>
      </c>
      <c r="T3353" s="8">
        <v>30</v>
      </c>
      <c r="U3353" s="7">
        <f>IF(Table1[[#This Row],[Ngày tính CN]]="","",S3353+T3353)</f>
        <v>45970</v>
      </c>
      <c r="V3353" s="71">
        <f ca="1">IF(Table1[[#This Row],[Hạn thanh toán]]="","",IF((U3353-NOW())&lt;0,0,(U3353-NOW())))</f>
        <v>0</v>
      </c>
      <c r="W3353" s="278"/>
      <c r="X3353" s="278">
        <f t="shared" ref="X3353:X3354" ca="1" si="803">IF(OR($U3353="",$R3353=0),"",IF((U$4-NOW())&lt;0,-($U3353-NOW()),0))</f>
        <v>31.362421527781407</v>
      </c>
      <c r="Y3353" s="3" t="str">
        <f t="shared" ref="Y3353:Y3354" ca="1" si="804">IF(R3353=0,"Đã thanh toán",IF(X3353="","",IF(X3353&lt;=0,"Chưa đến hạn thanh toán",IF(X3353&lt;=30,"Nợ quá hạn 30 ngày",IF(X3353&lt;=60,"Nợ quá hạn từ 30 ngày đến 60 ngày",IF(X3353&lt;=90,"Nợ quá hạn từ 60 ngày đến 90 ngày",IF(X3353&lt;=120,"Nợ quá hạn từ 90 ngày đến 120 ngày","Nợ quá hạn hơn 120 ngày có khả năng mất thanh toán")))))))</f>
        <v>Nợ quá hạn từ 30 ngày đến 60 ngày</v>
      </c>
      <c r="Z3353" s="250">
        <f>Table1[[#This Row],[Hạn thanh toán]]</f>
        <v>45970</v>
      </c>
      <c r="AA3353" s="250">
        <f>Table1[[#This Row],[Ngày Thanh toán]]</f>
        <v>0</v>
      </c>
      <c r="AD3353" s="3" t="str">
        <f>IF(Table1[[#This Row],[Mã khách hàng]]="","",VLOOKUP($A3353,Ma_KH!$A:$Q,Ma_KH!O$1,0))</f>
        <v>BRG - FUJIMART</v>
      </c>
      <c r="AE3353" s="3" t="str">
        <f>IF(Table1[[#This Row],[Mã khách hàng]]="","",VLOOKUP($A3353,Ma_KH!$A:$Q,Ma_KH!P$1,0))</f>
        <v>CÔNG TY TNHH BÁN LẺ FUJIMART VIỆT NAM</v>
      </c>
      <c r="AF3353" s="3" t="str">
        <f>VLOOKUP(A3353,Ma_KH!A:Q,Ma_KH!J$1,0)</f>
        <v>Vũ Anh Tuấn</v>
      </c>
    </row>
    <row r="3354" spans="1:32" ht="12.75">
      <c r="A3354" s="242" t="s">
        <v>184</v>
      </c>
      <c r="B3354" s="242" t="s">
        <v>5155</v>
      </c>
      <c r="C3354" s="90">
        <v>45940</v>
      </c>
      <c r="D3354" s="91" t="s">
        <v>20201</v>
      </c>
      <c r="E3354" s="318">
        <v>45940</v>
      </c>
      <c r="F3354" s="242" t="s">
        <v>21161</v>
      </c>
      <c r="G3354" s="242" t="s">
        <v>5218</v>
      </c>
      <c r="H3354" s="241">
        <v>1227720</v>
      </c>
      <c r="I3354" s="241">
        <v>0</v>
      </c>
      <c r="J3354" s="241">
        <v>98218</v>
      </c>
      <c r="K3354" s="241">
        <v>1325938</v>
      </c>
      <c r="L3354" s="8" t="s">
        <v>24</v>
      </c>
      <c r="O3354" s="278">
        <f>IF(Table1[[#This Row],[Phân loại]]="Tồn đầu kỳ",Table1[[#This Row],[Tổng giá trị]],0)</f>
        <v>0</v>
      </c>
      <c r="P3354" s="8">
        <f>IF(Table1[[#This Row],[Số còn phải thu ĐK]]&lt;&gt;0,0,IF(Table1[[#This Row],[Phân loại]]="Bán hàng",Table1[[#This Row],[Tổng giá trị]],-Table1[[#This Row],[Tổng giá trị]]))</f>
        <v>1325938</v>
      </c>
      <c r="Q3354" s="278">
        <f t="shared" si="802"/>
        <v>0</v>
      </c>
      <c r="R3354" s="8">
        <f>Table1[[#This Row],[Số còn phải thu ĐK]]+Table1[[#This Row],[Giá Trị HD sau CK]]-Table1[[#This Row],[Số tiền đã thu]]</f>
        <v>1325938</v>
      </c>
      <c r="S3354" s="7">
        <f>IF(Table1[[#This Row],[Ngày hóa đơn]]&lt;&gt;"",Table1[[#This Row],[Ngày hóa đơn]],Table1[[#This Row],[Ngày hạch toán]])</f>
        <v>45940</v>
      </c>
      <c r="T3354" s="8">
        <v>30</v>
      </c>
      <c r="U3354" s="7">
        <f>IF(Table1[[#This Row],[Ngày tính CN]]="","",S3354+T3354)</f>
        <v>45970</v>
      </c>
      <c r="V3354" s="71">
        <f ca="1">IF(Table1[[#This Row],[Hạn thanh toán]]="","",IF((U3354-NOW())&lt;0,0,(U3354-NOW())))</f>
        <v>0</v>
      </c>
      <c r="W3354" s="278"/>
      <c r="X3354" s="278">
        <f t="shared" ca="1" si="803"/>
        <v>31.362421527781407</v>
      </c>
      <c r="Y3354" s="3" t="str">
        <f t="shared" ca="1" si="804"/>
        <v>Nợ quá hạn từ 30 ngày đến 60 ngày</v>
      </c>
      <c r="Z3354" s="250">
        <f>Table1[[#This Row],[Hạn thanh toán]]</f>
        <v>45970</v>
      </c>
      <c r="AA3354" s="250">
        <f>Table1[[#This Row],[Ngày Thanh toán]]</f>
        <v>0</v>
      </c>
      <c r="AD3354" s="3" t="str">
        <f>IF(Table1[[#This Row],[Mã khách hàng]]="","",VLOOKUP($A3354,Ma_KH!$A:$Q,Ma_KH!O$1,0))</f>
        <v>BRG - FUJIMART</v>
      </c>
      <c r="AE3354" s="3" t="str">
        <f>IF(Table1[[#This Row],[Mã khách hàng]]="","",VLOOKUP($A3354,Ma_KH!$A:$Q,Ma_KH!P$1,0))</f>
        <v>CÔNG TY TNHH BÁN LẺ FUJIMART VIỆT NAM</v>
      </c>
      <c r="AF3354" s="3" t="str">
        <f>VLOOKUP(A3354,Ma_KH!A:Q,Ma_KH!J$1,0)</f>
        <v>Vũ Anh Tuấn</v>
      </c>
    </row>
    <row r="3355" spans="1:32" ht="12.75">
      <c r="A3355" s="242" t="s">
        <v>184</v>
      </c>
      <c r="B3355" s="242" t="s">
        <v>5155</v>
      </c>
      <c r="C3355" s="90">
        <v>45940</v>
      </c>
      <c r="D3355" s="91" t="s">
        <v>20202</v>
      </c>
      <c r="E3355" s="318">
        <v>45940</v>
      </c>
      <c r="F3355" s="242" t="s">
        <v>21162</v>
      </c>
      <c r="G3355" s="242" t="s">
        <v>5220</v>
      </c>
      <c r="H3355" s="241">
        <v>914360</v>
      </c>
      <c r="I3355" s="241">
        <v>0</v>
      </c>
      <c r="J3355" s="241">
        <v>73149</v>
      </c>
      <c r="K3355" s="241">
        <v>987509</v>
      </c>
      <c r="L3355" s="8" t="s">
        <v>24</v>
      </c>
      <c r="O3355" s="278">
        <f>IF(Table1[[#This Row],[Phân loại]]="Tồn đầu kỳ",Table1[[#This Row],[Tổng giá trị]],0)</f>
        <v>0</v>
      </c>
      <c r="P3355" s="8">
        <f>IF(Table1[[#This Row],[Số còn phải thu ĐK]]&lt;&gt;0,0,IF(Table1[[#This Row],[Phân loại]]="Bán hàng",Table1[[#This Row],[Tổng giá trị]],-Table1[[#This Row],[Tổng giá trị]]))</f>
        <v>987509</v>
      </c>
      <c r="Q3355" s="278">
        <f>IF(M3355&lt;&gt;"",IF(O3355&lt;&gt;0,O3355,P3355),0)</f>
        <v>0</v>
      </c>
      <c r="R3355" s="8">
        <f>Table1[[#This Row],[Số còn phải thu ĐK]]+Table1[[#This Row],[Giá Trị HD sau CK]]-Table1[[#This Row],[Số tiền đã thu]]</f>
        <v>987509</v>
      </c>
      <c r="S3355" s="7">
        <f>IF(Table1[[#This Row],[Ngày hóa đơn]]&lt;&gt;"",Table1[[#This Row],[Ngày hóa đơn]],Table1[[#This Row],[Ngày hạch toán]])</f>
        <v>45940</v>
      </c>
      <c r="T3355" s="8">
        <v>30</v>
      </c>
      <c r="U3355" s="7">
        <f>IF(Table1[[#This Row],[Ngày tính CN]]="","",S3355+T3355)</f>
        <v>45970</v>
      </c>
      <c r="V3355" s="71">
        <f ca="1">IF(Table1[[#This Row],[Hạn thanh toán]]="","",IF((U3355-NOW())&lt;0,0,(U3355-NOW())))</f>
        <v>0</v>
      </c>
      <c r="W3355" s="278"/>
      <c r="X3355" s="278">
        <f ca="1">IF(OR($U3355="",$R3355=0),"",IF((U$4-NOW())&lt;0,-($U3355-NOW()),0))</f>
        <v>31.362421527781407</v>
      </c>
      <c r="Y3355" s="3" t="str">
        <f ca="1">IF(R3355=0,"Đã thanh toán",IF(X3355="","",IF(X3355&lt;=0,"Chưa đến hạn thanh toán",IF(X3355&lt;=30,"Nợ quá hạn 30 ngày",IF(X3355&lt;=60,"Nợ quá hạn từ 30 ngày đến 60 ngày",IF(X3355&lt;=90,"Nợ quá hạn từ 60 ngày đến 90 ngày",IF(X3355&lt;=120,"Nợ quá hạn từ 90 ngày đến 120 ngày","Nợ quá hạn hơn 120 ngày có khả năng mất thanh toán")))))))</f>
        <v>Nợ quá hạn từ 30 ngày đến 60 ngày</v>
      </c>
      <c r="Z3355" s="250">
        <f>Table1[[#This Row],[Hạn thanh toán]]</f>
        <v>45970</v>
      </c>
      <c r="AA3355" s="250">
        <f>Table1[[#This Row],[Ngày Thanh toán]]</f>
        <v>0</v>
      </c>
      <c r="AD3355" s="3" t="str">
        <f>IF(Table1[[#This Row],[Mã khách hàng]]="","",VLOOKUP($A3355,Ma_KH!$A:$Q,Ma_KH!O$1,0))</f>
        <v>BRG - FUJIMART</v>
      </c>
      <c r="AE3355" s="3" t="str">
        <f>IF(Table1[[#This Row],[Mã khách hàng]]="","",VLOOKUP($A3355,Ma_KH!$A:$Q,Ma_KH!P$1,0))</f>
        <v>CÔNG TY TNHH BÁN LẺ FUJIMART VIỆT NAM</v>
      </c>
      <c r="AF3355" s="3" t="str">
        <f>VLOOKUP(A3355,Ma_KH!A:Q,Ma_KH!J$1,0)</f>
        <v>Vũ Anh Tuấn</v>
      </c>
    </row>
    <row r="3356" spans="1:32" ht="12.75">
      <c r="A3356" s="242" t="s">
        <v>184</v>
      </c>
      <c r="B3356" s="242" t="s">
        <v>5155</v>
      </c>
      <c r="C3356" s="90">
        <v>45940</v>
      </c>
      <c r="D3356" s="91" t="s">
        <v>20203</v>
      </c>
      <c r="E3356" s="318">
        <v>45940</v>
      </c>
      <c r="F3356" s="242" t="s">
        <v>21163</v>
      </c>
      <c r="G3356" s="242" t="s">
        <v>5182</v>
      </c>
      <c r="H3356" s="241">
        <v>2559175</v>
      </c>
      <c r="I3356" s="241">
        <v>0</v>
      </c>
      <c r="J3356" s="241">
        <v>204734</v>
      </c>
      <c r="K3356" s="241">
        <v>2763909</v>
      </c>
      <c r="L3356" s="8" t="s">
        <v>24</v>
      </c>
      <c r="O3356" s="278">
        <f>IF(Table1[[#This Row],[Phân loại]]="Tồn đầu kỳ",Table1[[#This Row],[Tổng giá trị]],0)</f>
        <v>0</v>
      </c>
      <c r="P3356" s="8">
        <f>IF(Table1[[#This Row],[Số còn phải thu ĐK]]&lt;&gt;0,0,IF(Table1[[#This Row],[Phân loại]]="Bán hàng",Table1[[#This Row],[Tổng giá trị]],-Table1[[#This Row],[Tổng giá trị]]))</f>
        <v>2763909</v>
      </c>
      <c r="Q3356" s="278">
        <f>IF(M3356&lt;&gt;"",IF(O3356&lt;&gt;0,O3356,P3356),0)</f>
        <v>0</v>
      </c>
      <c r="R3356" s="8">
        <f>Table1[[#This Row],[Số còn phải thu ĐK]]+Table1[[#This Row],[Giá Trị HD sau CK]]-Table1[[#This Row],[Số tiền đã thu]]</f>
        <v>2763909</v>
      </c>
      <c r="S3356" s="7">
        <f>IF(Table1[[#This Row],[Ngày hóa đơn]]&lt;&gt;"",Table1[[#This Row],[Ngày hóa đơn]],Table1[[#This Row],[Ngày hạch toán]])</f>
        <v>45940</v>
      </c>
      <c r="T3356" s="8">
        <v>30</v>
      </c>
      <c r="U3356" s="7">
        <f>IF(Table1[[#This Row],[Ngày tính CN]]="","",S3356+T3356)</f>
        <v>45970</v>
      </c>
      <c r="V3356" s="71">
        <f ca="1">IF(Table1[[#This Row],[Hạn thanh toán]]="","",IF((U3356-NOW())&lt;0,0,(U3356-NOW())))</f>
        <v>0</v>
      </c>
      <c r="W3356" s="278"/>
      <c r="X3356" s="278">
        <f ca="1">IF(OR($U3356="",$R3356=0),"",IF((U$4-NOW())&lt;0,-($U3356-NOW()),0))</f>
        <v>31.362421527781407</v>
      </c>
      <c r="Y3356" s="3" t="str">
        <f ca="1">IF(R3356=0,"Đã thanh toán",IF(X3356="","",IF(X3356&lt;=0,"Chưa đến hạn thanh toán",IF(X3356&lt;=30,"Nợ quá hạn 30 ngày",IF(X3356&lt;=60,"Nợ quá hạn từ 30 ngày đến 60 ngày",IF(X3356&lt;=90,"Nợ quá hạn từ 60 ngày đến 90 ngày",IF(X3356&lt;=120,"Nợ quá hạn từ 90 ngày đến 120 ngày","Nợ quá hạn hơn 120 ngày có khả năng mất thanh toán")))))))</f>
        <v>Nợ quá hạn từ 30 ngày đến 60 ngày</v>
      </c>
      <c r="Z3356" s="250">
        <f>Table1[[#This Row],[Hạn thanh toán]]</f>
        <v>45970</v>
      </c>
      <c r="AA3356" s="250">
        <f>Table1[[#This Row],[Ngày Thanh toán]]</f>
        <v>0</v>
      </c>
      <c r="AD3356" s="3" t="str">
        <f>IF(Table1[[#This Row],[Mã khách hàng]]="","",VLOOKUP($A3356,Ma_KH!$A:$Q,Ma_KH!O$1,0))</f>
        <v>BRG - FUJIMART</v>
      </c>
      <c r="AE3356" s="3" t="str">
        <f>IF(Table1[[#This Row],[Mã khách hàng]]="","",VLOOKUP($A3356,Ma_KH!$A:$Q,Ma_KH!P$1,0))</f>
        <v>CÔNG TY TNHH BÁN LẺ FUJIMART VIỆT NAM</v>
      </c>
      <c r="AF3356" s="3" t="str">
        <f>VLOOKUP(A3356,Ma_KH!A:Q,Ma_KH!J$1,0)</f>
        <v>Vũ Anh Tuấn</v>
      </c>
    </row>
    <row r="3357" spans="1:32" ht="12.75">
      <c r="A3357" s="242" t="s">
        <v>184</v>
      </c>
      <c r="B3357" s="242" t="s">
        <v>5155</v>
      </c>
      <c r="C3357" s="88">
        <v>45941</v>
      </c>
      <c r="D3357" s="89" t="s">
        <v>20204</v>
      </c>
      <c r="E3357" s="318">
        <v>45941</v>
      </c>
      <c r="F3357" s="242" t="s">
        <v>21164</v>
      </c>
      <c r="G3357" s="242" t="s">
        <v>5328</v>
      </c>
      <c r="H3357" s="241">
        <v>1007420</v>
      </c>
      <c r="I3357" s="241">
        <v>0</v>
      </c>
      <c r="J3357" s="241">
        <v>80594</v>
      </c>
      <c r="K3357" s="241">
        <v>1088014</v>
      </c>
      <c r="L3357" s="8" t="s">
        <v>24</v>
      </c>
      <c r="O3357" s="278">
        <f>IF(Table1[[#This Row],[Phân loại]]="Tồn đầu kỳ",Table1[[#This Row],[Tổng giá trị]],0)</f>
        <v>0</v>
      </c>
      <c r="P3357" s="8">
        <f>IF(Table1[[#This Row],[Số còn phải thu ĐK]]&lt;&gt;0,0,IF(Table1[[#This Row],[Phân loại]]="Bán hàng",Table1[[#This Row],[Tổng giá trị]],-Table1[[#This Row],[Tổng giá trị]]))</f>
        <v>1088014</v>
      </c>
      <c r="Q3357" s="278">
        <f t="shared" ref="Q3357:Q3358" si="805">IF(M3357&lt;&gt;"",IF(O3357&lt;&gt;0,O3357,P3357),0)</f>
        <v>0</v>
      </c>
      <c r="R3357" s="8">
        <f>Table1[[#This Row],[Số còn phải thu ĐK]]+Table1[[#This Row],[Giá Trị HD sau CK]]-Table1[[#This Row],[Số tiền đã thu]]</f>
        <v>1088014</v>
      </c>
      <c r="S3357" s="7">
        <f>IF(Table1[[#This Row],[Ngày hóa đơn]]&lt;&gt;"",Table1[[#This Row],[Ngày hóa đơn]],Table1[[#This Row],[Ngày hạch toán]])</f>
        <v>45941</v>
      </c>
      <c r="T3357" s="8">
        <v>30</v>
      </c>
      <c r="U3357" s="7">
        <f>IF(Table1[[#This Row],[Ngày tính CN]]="","",S3357+T3357)</f>
        <v>45971</v>
      </c>
      <c r="V3357" s="71">
        <f ca="1">IF(Table1[[#This Row],[Hạn thanh toán]]="","",IF((U3357-NOW())&lt;0,0,(U3357-NOW())))</f>
        <v>0</v>
      </c>
      <c r="W3357" s="278"/>
      <c r="X3357" s="278">
        <f t="shared" ref="X3357:X3358" ca="1" si="806">IF(OR($U3357="",$R3357=0),"",IF((U$4-NOW())&lt;0,-($U3357-NOW()),0))</f>
        <v>30.362421527781407</v>
      </c>
      <c r="Y3357" s="3" t="str">
        <f t="shared" ref="Y3357:Y3358" ca="1" si="807">IF(R3357=0,"Đã thanh toán",IF(X3357="","",IF(X3357&lt;=0,"Chưa đến hạn thanh toán",IF(X3357&lt;=30,"Nợ quá hạn 30 ngày",IF(X3357&lt;=60,"Nợ quá hạn từ 30 ngày đến 60 ngày",IF(X3357&lt;=90,"Nợ quá hạn từ 60 ngày đến 90 ngày",IF(X3357&lt;=120,"Nợ quá hạn từ 90 ngày đến 120 ngày","Nợ quá hạn hơn 120 ngày có khả năng mất thanh toán")))))))</f>
        <v>Nợ quá hạn từ 30 ngày đến 60 ngày</v>
      </c>
      <c r="Z3357" s="250">
        <f>Table1[[#This Row],[Hạn thanh toán]]</f>
        <v>45971</v>
      </c>
      <c r="AA3357" s="250">
        <f>Table1[[#This Row],[Ngày Thanh toán]]</f>
        <v>0</v>
      </c>
      <c r="AD3357" s="3" t="str">
        <f>IF(Table1[[#This Row],[Mã khách hàng]]="","",VLOOKUP($A3357,Ma_KH!$A:$Q,Ma_KH!O$1,0))</f>
        <v>BRG - FUJIMART</v>
      </c>
      <c r="AE3357" s="3" t="str">
        <f>IF(Table1[[#This Row],[Mã khách hàng]]="","",VLOOKUP($A3357,Ma_KH!$A:$Q,Ma_KH!P$1,0))</f>
        <v>CÔNG TY TNHH BÁN LẺ FUJIMART VIỆT NAM</v>
      </c>
      <c r="AF3357" s="3" t="str">
        <f>VLOOKUP(A3357,Ma_KH!A:Q,Ma_KH!J$1,0)</f>
        <v>Vũ Anh Tuấn</v>
      </c>
    </row>
    <row r="3358" spans="1:32" ht="12.75">
      <c r="A3358" s="242" t="s">
        <v>184</v>
      </c>
      <c r="B3358" s="242" t="s">
        <v>5155</v>
      </c>
      <c r="C3358" s="90">
        <v>45941</v>
      </c>
      <c r="D3358" s="91" t="s">
        <v>20205</v>
      </c>
      <c r="E3358" s="318">
        <v>45941</v>
      </c>
      <c r="F3358" s="242" t="s">
        <v>21165</v>
      </c>
      <c r="G3358" s="242" t="s">
        <v>5203</v>
      </c>
      <c r="H3358" s="241">
        <v>1402112</v>
      </c>
      <c r="I3358" s="241">
        <v>0</v>
      </c>
      <c r="J3358" s="241">
        <v>112169</v>
      </c>
      <c r="K3358" s="241">
        <v>1514281</v>
      </c>
      <c r="L3358" s="8" t="s">
        <v>24</v>
      </c>
      <c r="O3358" s="278">
        <f>IF(Table1[[#This Row],[Phân loại]]="Tồn đầu kỳ",Table1[[#This Row],[Tổng giá trị]],0)</f>
        <v>0</v>
      </c>
      <c r="P3358" s="8">
        <f>IF(Table1[[#This Row],[Số còn phải thu ĐK]]&lt;&gt;0,0,IF(Table1[[#This Row],[Phân loại]]="Bán hàng",Table1[[#This Row],[Tổng giá trị]],-Table1[[#This Row],[Tổng giá trị]]))</f>
        <v>1514281</v>
      </c>
      <c r="Q3358" s="278">
        <f t="shared" si="805"/>
        <v>0</v>
      </c>
      <c r="R3358" s="8">
        <f>Table1[[#This Row],[Số còn phải thu ĐK]]+Table1[[#This Row],[Giá Trị HD sau CK]]-Table1[[#This Row],[Số tiền đã thu]]</f>
        <v>1514281</v>
      </c>
      <c r="S3358" s="7">
        <f>IF(Table1[[#This Row],[Ngày hóa đơn]]&lt;&gt;"",Table1[[#This Row],[Ngày hóa đơn]],Table1[[#This Row],[Ngày hạch toán]])</f>
        <v>45941</v>
      </c>
      <c r="T3358" s="8">
        <v>30</v>
      </c>
      <c r="U3358" s="7">
        <f>IF(Table1[[#This Row],[Ngày tính CN]]="","",S3358+T3358)</f>
        <v>45971</v>
      </c>
      <c r="V3358" s="71">
        <f ca="1">IF(Table1[[#This Row],[Hạn thanh toán]]="","",IF((U3358-NOW())&lt;0,0,(U3358-NOW())))</f>
        <v>0</v>
      </c>
      <c r="W3358" s="278"/>
      <c r="X3358" s="278">
        <f t="shared" ca="1" si="806"/>
        <v>30.362421527781407</v>
      </c>
      <c r="Y3358" s="3" t="str">
        <f t="shared" ca="1" si="807"/>
        <v>Nợ quá hạn từ 30 ngày đến 60 ngày</v>
      </c>
      <c r="Z3358" s="250">
        <f>Table1[[#This Row],[Hạn thanh toán]]</f>
        <v>45971</v>
      </c>
      <c r="AA3358" s="250">
        <f>Table1[[#This Row],[Ngày Thanh toán]]</f>
        <v>0</v>
      </c>
      <c r="AD3358" s="3" t="str">
        <f>IF(Table1[[#This Row],[Mã khách hàng]]="","",VLOOKUP($A3358,Ma_KH!$A:$Q,Ma_KH!O$1,0))</f>
        <v>BRG - FUJIMART</v>
      </c>
      <c r="AE3358" s="3" t="str">
        <f>IF(Table1[[#This Row],[Mã khách hàng]]="","",VLOOKUP($A3358,Ma_KH!$A:$Q,Ma_KH!P$1,0))</f>
        <v>CÔNG TY TNHH BÁN LẺ FUJIMART VIỆT NAM</v>
      </c>
      <c r="AF3358" s="3" t="str">
        <f>VLOOKUP(A3358,Ma_KH!A:Q,Ma_KH!J$1,0)</f>
        <v>Vũ Anh Tuấn</v>
      </c>
    </row>
    <row r="3359" spans="1:32" ht="12.75">
      <c r="A3359" s="242" t="s">
        <v>184</v>
      </c>
      <c r="B3359" s="242" t="s">
        <v>5155</v>
      </c>
      <c r="C3359" s="88">
        <v>45943</v>
      </c>
      <c r="D3359" s="89" t="s">
        <v>20206</v>
      </c>
      <c r="E3359" s="318">
        <v>45943</v>
      </c>
      <c r="F3359" s="242" t="s">
        <v>21166</v>
      </c>
      <c r="G3359" s="242" t="s">
        <v>5176</v>
      </c>
      <c r="H3359" s="241">
        <v>3223900</v>
      </c>
      <c r="I3359" s="241">
        <v>0</v>
      </c>
      <c r="J3359" s="241">
        <v>257912</v>
      </c>
      <c r="K3359" s="241">
        <v>3481812</v>
      </c>
      <c r="L3359" s="8" t="s">
        <v>24</v>
      </c>
      <c r="O3359" s="278">
        <f>IF(Table1[[#This Row],[Phân loại]]="Tồn đầu kỳ",Table1[[#This Row],[Tổng giá trị]],0)</f>
        <v>0</v>
      </c>
      <c r="P3359" s="8">
        <f>IF(Table1[[#This Row],[Số còn phải thu ĐK]]&lt;&gt;0,0,IF(Table1[[#This Row],[Phân loại]]="Bán hàng",Table1[[#This Row],[Tổng giá trị]],-Table1[[#This Row],[Tổng giá trị]]))</f>
        <v>3481812</v>
      </c>
      <c r="Q3359" s="278">
        <f t="shared" ref="Q3359:Q3360" si="808">IF(M3359&lt;&gt;"",IF(O3359&lt;&gt;0,O3359,P3359),0)</f>
        <v>0</v>
      </c>
      <c r="R3359" s="8">
        <f>Table1[[#This Row],[Số còn phải thu ĐK]]+Table1[[#This Row],[Giá Trị HD sau CK]]-Table1[[#This Row],[Số tiền đã thu]]</f>
        <v>3481812</v>
      </c>
      <c r="S3359" s="7">
        <f>IF(Table1[[#This Row],[Ngày hóa đơn]]&lt;&gt;"",Table1[[#This Row],[Ngày hóa đơn]],Table1[[#This Row],[Ngày hạch toán]])</f>
        <v>45943</v>
      </c>
      <c r="T3359" s="8">
        <v>30</v>
      </c>
      <c r="U3359" s="7">
        <f>IF(Table1[[#This Row],[Ngày tính CN]]="","",S3359+T3359)</f>
        <v>45973</v>
      </c>
      <c r="V3359" s="71">
        <f ca="1">IF(Table1[[#This Row],[Hạn thanh toán]]="","",IF((U3359-NOW())&lt;0,0,(U3359-NOW())))</f>
        <v>0</v>
      </c>
      <c r="W3359" s="278"/>
      <c r="X3359" s="278">
        <f t="shared" ref="X3359:X3360" ca="1" si="809">IF(OR($U3359="",$R3359=0),"",IF((U$4-NOW())&lt;0,-($U3359-NOW()),0))</f>
        <v>28.362421527781407</v>
      </c>
      <c r="Y3359" s="3" t="str">
        <f t="shared" ref="Y3359:Y3360" ca="1" si="810">IF(R3359=0,"Đã thanh toán",IF(X3359="","",IF(X3359&lt;=0,"Chưa đến hạn thanh toán",IF(X3359&lt;=30,"Nợ quá hạn 30 ngày",IF(X3359&lt;=60,"Nợ quá hạn từ 30 ngày đến 60 ngày",IF(X3359&lt;=90,"Nợ quá hạn từ 60 ngày đến 90 ngày",IF(X3359&lt;=120,"Nợ quá hạn từ 90 ngày đến 120 ngày","Nợ quá hạn hơn 120 ngày có khả năng mất thanh toán")))))))</f>
        <v>Nợ quá hạn 30 ngày</v>
      </c>
      <c r="Z3359" s="250">
        <f>Table1[[#This Row],[Hạn thanh toán]]</f>
        <v>45973</v>
      </c>
      <c r="AA3359" s="250">
        <f>Table1[[#This Row],[Ngày Thanh toán]]</f>
        <v>0</v>
      </c>
      <c r="AD3359" s="3" t="str">
        <f>IF(Table1[[#This Row],[Mã khách hàng]]="","",VLOOKUP($A3359,Ma_KH!$A:$Q,Ma_KH!O$1,0))</f>
        <v>BRG - FUJIMART</v>
      </c>
      <c r="AE3359" s="3" t="str">
        <f>IF(Table1[[#This Row],[Mã khách hàng]]="","",VLOOKUP($A3359,Ma_KH!$A:$Q,Ma_KH!P$1,0))</f>
        <v>CÔNG TY TNHH BÁN LẺ FUJIMART VIỆT NAM</v>
      </c>
      <c r="AF3359" s="3" t="str">
        <f>VLOOKUP(A3359,Ma_KH!A:Q,Ma_KH!J$1,0)</f>
        <v>Vũ Anh Tuấn</v>
      </c>
    </row>
    <row r="3360" spans="1:32" ht="12.75">
      <c r="A3360" s="242" t="s">
        <v>184</v>
      </c>
      <c r="B3360" s="242" t="s">
        <v>5155</v>
      </c>
      <c r="C3360" s="90">
        <v>45943</v>
      </c>
      <c r="D3360" s="91" t="s">
        <v>20207</v>
      </c>
      <c r="E3360" s="318">
        <v>45943</v>
      </c>
      <c r="F3360" s="242" t="s">
        <v>21167</v>
      </c>
      <c r="G3360" s="242" t="s">
        <v>5168</v>
      </c>
      <c r="H3360" s="241">
        <v>2112535</v>
      </c>
      <c r="I3360" s="241">
        <v>0</v>
      </c>
      <c r="J3360" s="241">
        <v>169003</v>
      </c>
      <c r="K3360" s="241">
        <v>2281538</v>
      </c>
      <c r="L3360" s="8" t="s">
        <v>24</v>
      </c>
      <c r="O3360" s="278">
        <f>IF(Table1[[#This Row],[Phân loại]]="Tồn đầu kỳ",Table1[[#This Row],[Tổng giá trị]],0)</f>
        <v>0</v>
      </c>
      <c r="P3360" s="8">
        <f>IF(Table1[[#This Row],[Số còn phải thu ĐK]]&lt;&gt;0,0,IF(Table1[[#This Row],[Phân loại]]="Bán hàng",Table1[[#This Row],[Tổng giá trị]],-Table1[[#This Row],[Tổng giá trị]]))</f>
        <v>2281538</v>
      </c>
      <c r="Q3360" s="278">
        <f t="shared" si="808"/>
        <v>0</v>
      </c>
      <c r="R3360" s="8">
        <f>Table1[[#This Row],[Số còn phải thu ĐK]]+Table1[[#This Row],[Giá Trị HD sau CK]]-Table1[[#This Row],[Số tiền đã thu]]</f>
        <v>2281538</v>
      </c>
      <c r="S3360" s="7">
        <f>IF(Table1[[#This Row],[Ngày hóa đơn]]&lt;&gt;"",Table1[[#This Row],[Ngày hóa đơn]],Table1[[#This Row],[Ngày hạch toán]])</f>
        <v>45943</v>
      </c>
      <c r="T3360" s="8">
        <v>30</v>
      </c>
      <c r="U3360" s="7">
        <f>IF(Table1[[#This Row],[Ngày tính CN]]="","",S3360+T3360)</f>
        <v>45973</v>
      </c>
      <c r="V3360" s="71">
        <f ca="1">IF(Table1[[#This Row],[Hạn thanh toán]]="","",IF((U3360-NOW())&lt;0,0,(U3360-NOW())))</f>
        <v>0</v>
      </c>
      <c r="W3360" s="278"/>
      <c r="X3360" s="278">
        <f t="shared" ca="1" si="809"/>
        <v>28.362421527781407</v>
      </c>
      <c r="Y3360" s="3" t="str">
        <f t="shared" ca="1" si="810"/>
        <v>Nợ quá hạn 30 ngày</v>
      </c>
      <c r="Z3360" s="250">
        <f>Table1[[#This Row],[Hạn thanh toán]]</f>
        <v>45973</v>
      </c>
      <c r="AA3360" s="250">
        <f>Table1[[#This Row],[Ngày Thanh toán]]</f>
        <v>0</v>
      </c>
      <c r="AD3360" s="3" t="str">
        <f>IF(Table1[[#This Row],[Mã khách hàng]]="","",VLOOKUP($A3360,Ma_KH!$A:$Q,Ma_KH!O$1,0))</f>
        <v>BRG - FUJIMART</v>
      </c>
      <c r="AE3360" s="3" t="str">
        <f>IF(Table1[[#This Row],[Mã khách hàng]]="","",VLOOKUP($A3360,Ma_KH!$A:$Q,Ma_KH!P$1,0))</f>
        <v>CÔNG TY TNHH BÁN LẺ FUJIMART VIỆT NAM</v>
      </c>
      <c r="AF3360" s="3" t="str">
        <f>VLOOKUP(A3360,Ma_KH!A:Q,Ma_KH!J$1,0)</f>
        <v>Vũ Anh Tuấn</v>
      </c>
    </row>
    <row r="3361" spans="1:32" ht="12.75">
      <c r="A3361" s="242" t="s">
        <v>184</v>
      </c>
      <c r="B3361" s="242" t="s">
        <v>5155</v>
      </c>
      <c r="C3361" s="88">
        <v>45943</v>
      </c>
      <c r="D3361" s="89" t="s">
        <v>20208</v>
      </c>
      <c r="E3361" s="318">
        <v>45943</v>
      </c>
      <c r="F3361" s="242" t="s">
        <v>21168</v>
      </c>
      <c r="G3361" s="242" t="s">
        <v>5190</v>
      </c>
      <c r="H3361" s="241">
        <v>1677567</v>
      </c>
      <c r="I3361" s="241">
        <v>0</v>
      </c>
      <c r="J3361" s="241">
        <v>134205</v>
      </c>
      <c r="K3361" s="241">
        <v>1811772</v>
      </c>
      <c r="L3361" s="8" t="s">
        <v>24</v>
      </c>
      <c r="O3361" s="278">
        <f>IF(Table1[[#This Row],[Phân loại]]="Tồn đầu kỳ",Table1[[#This Row],[Tổng giá trị]],0)</f>
        <v>0</v>
      </c>
      <c r="P3361" s="8">
        <f>IF(Table1[[#This Row],[Số còn phải thu ĐK]]&lt;&gt;0,0,IF(Table1[[#This Row],[Phân loại]]="Bán hàng",Table1[[#This Row],[Tổng giá trị]],-Table1[[#This Row],[Tổng giá trị]]))</f>
        <v>1811772</v>
      </c>
      <c r="Q3361" s="278">
        <f t="shared" ref="Q3361:Q3363" si="811">IF(M3361&lt;&gt;"",IF(O3361&lt;&gt;0,O3361,P3361),0)</f>
        <v>0</v>
      </c>
      <c r="R3361" s="8">
        <f>Table1[[#This Row],[Số còn phải thu ĐK]]+Table1[[#This Row],[Giá Trị HD sau CK]]-Table1[[#This Row],[Số tiền đã thu]]</f>
        <v>1811772</v>
      </c>
      <c r="S3361" s="7">
        <f>IF(Table1[[#This Row],[Ngày hóa đơn]]&lt;&gt;"",Table1[[#This Row],[Ngày hóa đơn]],Table1[[#This Row],[Ngày hạch toán]])</f>
        <v>45943</v>
      </c>
      <c r="T3361" s="8">
        <v>30</v>
      </c>
      <c r="U3361" s="7">
        <f>IF(Table1[[#This Row],[Ngày tính CN]]="","",S3361+T3361)</f>
        <v>45973</v>
      </c>
      <c r="V3361" s="71">
        <f ca="1">IF(Table1[[#This Row],[Hạn thanh toán]]="","",IF((U3361-NOW())&lt;0,0,(U3361-NOW())))</f>
        <v>0</v>
      </c>
      <c r="W3361" s="278"/>
      <c r="X3361" s="278">
        <f t="shared" ref="X3361:X3363" ca="1" si="812">IF(OR($U3361="",$R3361=0),"",IF((U$4-NOW())&lt;0,-($U3361-NOW()),0))</f>
        <v>28.362421527781407</v>
      </c>
      <c r="Y3361" s="3" t="str">
        <f t="shared" ref="Y3361:Y3363" ca="1" si="813">IF(R3361=0,"Đã thanh toán",IF(X3361="","",IF(X3361&lt;=0,"Chưa đến hạn thanh toán",IF(X3361&lt;=30,"Nợ quá hạn 30 ngày",IF(X3361&lt;=60,"Nợ quá hạn từ 30 ngày đến 60 ngày",IF(X3361&lt;=90,"Nợ quá hạn từ 60 ngày đến 90 ngày",IF(X3361&lt;=120,"Nợ quá hạn từ 90 ngày đến 120 ngày","Nợ quá hạn hơn 120 ngày có khả năng mất thanh toán")))))))</f>
        <v>Nợ quá hạn 30 ngày</v>
      </c>
      <c r="Z3361" s="250">
        <f>Table1[[#This Row],[Hạn thanh toán]]</f>
        <v>45973</v>
      </c>
      <c r="AA3361" s="250">
        <f>Table1[[#This Row],[Ngày Thanh toán]]</f>
        <v>0</v>
      </c>
      <c r="AD3361" s="3" t="str">
        <f>IF(Table1[[#This Row],[Mã khách hàng]]="","",VLOOKUP($A3361,Ma_KH!$A:$Q,Ma_KH!O$1,0))</f>
        <v>BRG - FUJIMART</v>
      </c>
      <c r="AE3361" s="3" t="str">
        <f>IF(Table1[[#This Row],[Mã khách hàng]]="","",VLOOKUP($A3361,Ma_KH!$A:$Q,Ma_KH!P$1,0))</f>
        <v>CÔNG TY TNHH BÁN LẺ FUJIMART VIỆT NAM</v>
      </c>
      <c r="AF3361" s="3" t="str">
        <f>VLOOKUP(A3361,Ma_KH!A:Q,Ma_KH!J$1,0)</f>
        <v>Vũ Anh Tuấn</v>
      </c>
    </row>
    <row r="3362" spans="1:32" ht="12.75">
      <c r="A3362" s="242" t="s">
        <v>184</v>
      </c>
      <c r="B3362" s="242" t="s">
        <v>5155</v>
      </c>
      <c r="C3362" s="88">
        <v>45943</v>
      </c>
      <c r="D3362" s="89" t="s">
        <v>20209</v>
      </c>
      <c r="E3362" s="318">
        <v>45943</v>
      </c>
      <c r="F3362" s="242" t="s">
        <v>21169</v>
      </c>
      <c r="G3362" s="242" t="s">
        <v>5210</v>
      </c>
      <c r="H3362" s="241">
        <v>1046385</v>
      </c>
      <c r="I3362" s="241">
        <v>0</v>
      </c>
      <c r="J3362" s="241">
        <v>83711</v>
      </c>
      <c r="K3362" s="241">
        <v>1130096</v>
      </c>
      <c r="L3362" s="8" t="s">
        <v>24</v>
      </c>
      <c r="O3362" s="278">
        <f>IF(Table1[[#This Row],[Phân loại]]="Tồn đầu kỳ",Table1[[#This Row],[Tổng giá trị]],0)</f>
        <v>0</v>
      </c>
      <c r="P3362" s="8">
        <f>IF(Table1[[#This Row],[Số còn phải thu ĐK]]&lt;&gt;0,0,IF(Table1[[#This Row],[Phân loại]]="Bán hàng",Table1[[#This Row],[Tổng giá trị]],-Table1[[#This Row],[Tổng giá trị]]))</f>
        <v>1130096</v>
      </c>
      <c r="Q3362" s="278">
        <f t="shared" si="811"/>
        <v>0</v>
      </c>
      <c r="R3362" s="8">
        <f>Table1[[#This Row],[Số còn phải thu ĐK]]+Table1[[#This Row],[Giá Trị HD sau CK]]-Table1[[#This Row],[Số tiền đã thu]]</f>
        <v>1130096</v>
      </c>
      <c r="S3362" s="7">
        <f>IF(Table1[[#This Row],[Ngày hóa đơn]]&lt;&gt;"",Table1[[#This Row],[Ngày hóa đơn]],Table1[[#This Row],[Ngày hạch toán]])</f>
        <v>45943</v>
      </c>
      <c r="T3362" s="8">
        <v>30</v>
      </c>
      <c r="U3362" s="7">
        <f>IF(Table1[[#This Row],[Ngày tính CN]]="","",S3362+T3362)</f>
        <v>45973</v>
      </c>
      <c r="V3362" s="71">
        <f ca="1">IF(Table1[[#This Row],[Hạn thanh toán]]="","",IF((U3362-NOW())&lt;0,0,(U3362-NOW())))</f>
        <v>0</v>
      </c>
      <c r="W3362" s="278"/>
      <c r="X3362" s="278">
        <f t="shared" ca="1" si="812"/>
        <v>28.362421527781407</v>
      </c>
      <c r="Y3362" s="3" t="str">
        <f t="shared" ca="1" si="813"/>
        <v>Nợ quá hạn 30 ngày</v>
      </c>
      <c r="Z3362" s="250">
        <f>Table1[[#This Row],[Hạn thanh toán]]</f>
        <v>45973</v>
      </c>
      <c r="AA3362" s="250">
        <f>Table1[[#This Row],[Ngày Thanh toán]]</f>
        <v>0</v>
      </c>
      <c r="AD3362" s="3" t="str">
        <f>IF(Table1[[#This Row],[Mã khách hàng]]="","",VLOOKUP($A3362,Ma_KH!$A:$Q,Ma_KH!O$1,0))</f>
        <v>BRG - FUJIMART</v>
      </c>
      <c r="AE3362" s="3" t="str">
        <f>IF(Table1[[#This Row],[Mã khách hàng]]="","",VLOOKUP($A3362,Ma_KH!$A:$Q,Ma_KH!P$1,0))</f>
        <v>CÔNG TY TNHH BÁN LẺ FUJIMART VIỆT NAM</v>
      </c>
      <c r="AF3362" s="3" t="str">
        <f>VLOOKUP(A3362,Ma_KH!A:Q,Ma_KH!J$1,0)</f>
        <v>Vũ Anh Tuấn</v>
      </c>
    </row>
    <row r="3363" spans="1:32" ht="12.75">
      <c r="A3363" s="242" t="s">
        <v>184</v>
      </c>
      <c r="B3363" s="242" t="s">
        <v>5155</v>
      </c>
      <c r="C3363" s="90">
        <v>45943</v>
      </c>
      <c r="D3363" s="91" t="s">
        <v>20210</v>
      </c>
      <c r="E3363" s="318">
        <v>45943</v>
      </c>
      <c r="F3363" s="242" t="s">
        <v>21170</v>
      </c>
      <c r="G3363" s="242" t="s">
        <v>5215</v>
      </c>
      <c r="H3363" s="241">
        <v>1462160</v>
      </c>
      <c r="I3363" s="241">
        <v>0</v>
      </c>
      <c r="J3363" s="241">
        <v>116973</v>
      </c>
      <c r="K3363" s="241">
        <v>1579133</v>
      </c>
      <c r="L3363" s="8" t="s">
        <v>24</v>
      </c>
      <c r="O3363" s="278">
        <f>IF(Table1[[#This Row],[Phân loại]]="Tồn đầu kỳ",Table1[[#This Row],[Tổng giá trị]],0)</f>
        <v>0</v>
      </c>
      <c r="P3363" s="8">
        <f>IF(Table1[[#This Row],[Số còn phải thu ĐK]]&lt;&gt;0,0,IF(Table1[[#This Row],[Phân loại]]="Bán hàng",Table1[[#This Row],[Tổng giá trị]],-Table1[[#This Row],[Tổng giá trị]]))</f>
        <v>1579133</v>
      </c>
      <c r="Q3363" s="278">
        <f t="shared" si="811"/>
        <v>0</v>
      </c>
      <c r="R3363" s="8">
        <f>Table1[[#This Row],[Số còn phải thu ĐK]]+Table1[[#This Row],[Giá Trị HD sau CK]]-Table1[[#This Row],[Số tiền đã thu]]</f>
        <v>1579133</v>
      </c>
      <c r="S3363" s="7">
        <f>IF(Table1[[#This Row],[Ngày hóa đơn]]&lt;&gt;"",Table1[[#This Row],[Ngày hóa đơn]],Table1[[#This Row],[Ngày hạch toán]])</f>
        <v>45943</v>
      </c>
      <c r="T3363" s="8">
        <v>30</v>
      </c>
      <c r="U3363" s="7">
        <f>IF(Table1[[#This Row],[Ngày tính CN]]="","",S3363+T3363)</f>
        <v>45973</v>
      </c>
      <c r="V3363" s="71">
        <f ca="1">IF(Table1[[#This Row],[Hạn thanh toán]]="","",IF((U3363-NOW())&lt;0,0,(U3363-NOW())))</f>
        <v>0</v>
      </c>
      <c r="W3363" s="278"/>
      <c r="X3363" s="278">
        <f t="shared" ca="1" si="812"/>
        <v>28.362421527781407</v>
      </c>
      <c r="Y3363" s="3" t="str">
        <f t="shared" ca="1" si="813"/>
        <v>Nợ quá hạn 30 ngày</v>
      </c>
      <c r="Z3363" s="250">
        <f>Table1[[#This Row],[Hạn thanh toán]]</f>
        <v>45973</v>
      </c>
      <c r="AA3363" s="250">
        <f>Table1[[#This Row],[Ngày Thanh toán]]</f>
        <v>0</v>
      </c>
      <c r="AD3363" s="3" t="str">
        <f>IF(Table1[[#This Row],[Mã khách hàng]]="","",VLOOKUP($A3363,Ma_KH!$A:$Q,Ma_KH!O$1,0))</f>
        <v>BRG - FUJIMART</v>
      </c>
      <c r="AE3363" s="3" t="str">
        <f>IF(Table1[[#This Row],[Mã khách hàng]]="","",VLOOKUP($A3363,Ma_KH!$A:$Q,Ma_KH!P$1,0))</f>
        <v>CÔNG TY TNHH BÁN LẺ FUJIMART VIỆT NAM</v>
      </c>
      <c r="AF3363" s="3" t="str">
        <f>VLOOKUP(A3363,Ma_KH!A:Q,Ma_KH!J$1,0)</f>
        <v>Vũ Anh Tuấn</v>
      </c>
    </row>
    <row r="3364" spans="1:32" ht="12.75">
      <c r="A3364" s="242" t="s">
        <v>184</v>
      </c>
      <c r="B3364" s="242" t="s">
        <v>5155</v>
      </c>
      <c r="C3364" s="88">
        <v>45944</v>
      </c>
      <c r="D3364" s="89" t="s">
        <v>20211</v>
      </c>
      <c r="E3364" s="318">
        <v>45944</v>
      </c>
      <c r="F3364" s="242" t="s">
        <v>21171</v>
      </c>
      <c r="G3364" s="242" t="s">
        <v>5257</v>
      </c>
      <c r="H3364" s="241">
        <v>1284852</v>
      </c>
      <c r="I3364" s="241">
        <v>0</v>
      </c>
      <c r="J3364" s="241">
        <v>102788</v>
      </c>
      <c r="K3364" s="241">
        <v>1387640</v>
      </c>
      <c r="L3364" s="8" t="s">
        <v>24</v>
      </c>
      <c r="O3364" s="278">
        <f>IF(Table1[[#This Row],[Phân loại]]="Tồn đầu kỳ",Table1[[#This Row],[Tổng giá trị]],0)</f>
        <v>0</v>
      </c>
      <c r="P3364" s="8">
        <f>IF(Table1[[#This Row],[Số còn phải thu ĐK]]&lt;&gt;0,0,IF(Table1[[#This Row],[Phân loại]]="Bán hàng",Table1[[#This Row],[Tổng giá trị]],-Table1[[#This Row],[Tổng giá trị]]))</f>
        <v>1387640</v>
      </c>
      <c r="Q3364" s="278">
        <f t="shared" ref="Q3364:Q3366" si="814">IF(M3364&lt;&gt;"",IF(O3364&lt;&gt;0,O3364,P3364),0)</f>
        <v>0</v>
      </c>
      <c r="R3364" s="8">
        <f>Table1[[#This Row],[Số còn phải thu ĐK]]+Table1[[#This Row],[Giá Trị HD sau CK]]-Table1[[#This Row],[Số tiền đã thu]]</f>
        <v>1387640</v>
      </c>
      <c r="S3364" s="7">
        <f>IF(Table1[[#This Row],[Ngày hóa đơn]]&lt;&gt;"",Table1[[#This Row],[Ngày hóa đơn]],Table1[[#This Row],[Ngày hạch toán]])</f>
        <v>45944</v>
      </c>
      <c r="T3364" s="8">
        <v>30</v>
      </c>
      <c r="U3364" s="7">
        <f>IF(Table1[[#This Row],[Ngày tính CN]]="","",S3364+T3364)</f>
        <v>45974</v>
      </c>
      <c r="V3364" s="71">
        <f ca="1">IF(Table1[[#This Row],[Hạn thanh toán]]="","",IF((U3364-NOW())&lt;0,0,(U3364-NOW())))</f>
        <v>0</v>
      </c>
      <c r="W3364" s="278"/>
      <c r="X3364" s="278">
        <f t="shared" ref="X3364:X3366" ca="1" si="815">IF(OR($U3364="",$R3364=0),"",IF((U$4-NOW())&lt;0,-($U3364-NOW()),0))</f>
        <v>27.362421527781407</v>
      </c>
      <c r="Y3364" s="3" t="str">
        <f t="shared" ref="Y3364:Y3366" ca="1" si="816">IF(R3364=0,"Đã thanh toán",IF(X3364="","",IF(X3364&lt;=0,"Chưa đến hạn thanh toán",IF(X3364&lt;=30,"Nợ quá hạn 30 ngày",IF(X3364&lt;=60,"Nợ quá hạn từ 30 ngày đến 60 ngày",IF(X3364&lt;=90,"Nợ quá hạn từ 60 ngày đến 90 ngày",IF(X3364&lt;=120,"Nợ quá hạn từ 90 ngày đến 120 ngày","Nợ quá hạn hơn 120 ngày có khả năng mất thanh toán")))))))</f>
        <v>Nợ quá hạn 30 ngày</v>
      </c>
      <c r="Z3364" s="250">
        <f>Table1[[#This Row],[Hạn thanh toán]]</f>
        <v>45974</v>
      </c>
      <c r="AA3364" s="250">
        <f>Table1[[#This Row],[Ngày Thanh toán]]</f>
        <v>0</v>
      </c>
      <c r="AD3364" s="3" t="str">
        <f>IF(Table1[[#This Row],[Mã khách hàng]]="","",VLOOKUP($A3364,Ma_KH!$A:$Q,Ma_KH!O$1,0))</f>
        <v>BRG - FUJIMART</v>
      </c>
      <c r="AE3364" s="3" t="str">
        <f>IF(Table1[[#This Row],[Mã khách hàng]]="","",VLOOKUP($A3364,Ma_KH!$A:$Q,Ma_KH!P$1,0))</f>
        <v>CÔNG TY TNHH BÁN LẺ FUJIMART VIỆT NAM</v>
      </c>
      <c r="AF3364" s="3" t="str">
        <f>VLOOKUP(A3364,Ma_KH!A:Q,Ma_KH!J$1,0)</f>
        <v>Vũ Anh Tuấn</v>
      </c>
    </row>
    <row r="3365" spans="1:32" ht="12.75">
      <c r="A3365" s="242" t="s">
        <v>184</v>
      </c>
      <c r="B3365" s="242" t="s">
        <v>5155</v>
      </c>
      <c r="C3365" s="88">
        <v>45944</v>
      </c>
      <c r="D3365" s="89" t="s">
        <v>20212</v>
      </c>
      <c r="E3365" s="318">
        <v>45944</v>
      </c>
      <c r="F3365" s="242" t="s">
        <v>21172</v>
      </c>
      <c r="G3365" s="242" t="s">
        <v>5248</v>
      </c>
      <c r="H3365" s="241">
        <v>840609</v>
      </c>
      <c r="I3365" s="241">
        <v>0</v>
      </c>
      <c r="J3365" s="241">
        <v>67249</v>
      </c>
      <c r="K3365" s="241">
        <v>907858</v>
      </c>
      <c r="L3365" s="8" t="s">
        <v>24</v>
      </c>
      <c r="O3365" s="278">
        <f>IF(Table1[[#This Row],[Phân loại]]="Tồn đầu kỳ",Table1[[#This Row],[Tổng giá trị]],0)</f>
        <v>0</v>
      </c>
      <c r="P3365" s="8">
        <f>IF(Table1[[#This Row],[Số còn phải thu ĐK]]&lt;&gt;0,0,IF(Table1[[#This Row],[Phân loại]]="Bán hàng",Table1[[#This Row],[Tổng giá trị]],-Table1[[#This Row],[Tổng giá trị]]))</f>
        <v>907858</v>
      </c>
      <c r="Q3365" s="278">
        <f t="shared" si="814"/>
        <v>0</v>
      </c>
      <c r="R3365" s="8">
        <f>Table1[[#This Row],[Số còn phải thu ĐK]]+Table1[[#This Row],[Giá Trị HD sau CK]]-Table1[[#This Row],[Số tiền đã thu]]</f>
        <v>907858</v>
      </c>
      <c r="S3365" s="7">
        <f>IF(Table1[[#This Row],[Ngày hóa đơn]]&lt;&gt;"",Table1[[#This Row],[Ngày hóa đơn]],Table1[[#This Row],[Ngày hạch toán]])</f>
        <v>45944</v>
      </c>
      <c r="T3365" s="8">
        <v>30</v>
      </c>
      <c r="U3365" s="7">
        <f>IF(Table1[[#This Row],[Ngày tính CN]]="","",S3365+T3365)</f>
        <v>45974</v>
      </c>
      <c r="V3365" s="71">
        <f ca="1">IF(Table1[[#This Row],[Hạn thanh toán]]="","",IF((U3365-NOW())&lt;0,0,(U3365-NOW())))</f>
        <v>0</v>
      </c>
      <c r="W3365" s="278"/>
      <c r="X3365" s="278">
        <f t="shared" ca="1" si="815"/>
        <v>27.362421527781407</v>
      </c>
      <c r="Y3365" s="3" t="str">
        <f t="shared" ca="1" si="816"/>
        <v>Nợ quá hạn 30 ngày</v>
      </c>
      <c r="Z3365" s="250">
        <f>Table1[[#This Row],[Hạn thanh toán]]</f>
        <v>45974</v>
      </c>
      <c r="AA3365" s="250">
        <f>Table1[[#This Row],[Ngày Thanh toán]]</f>
        <v>0</v>
      </c>
      <c r="AD3365" s="3" t="str">
        <f>IF(Table1[[#This Row],[Mã khách hàng]]="","",VLOOKUP($A3365,Ma_KH!$A:$Q,Ma_KH!O$1,0))</f>
        <v>BRG - FUJIMART</v>
      </c>
      <c r="AE3365" s="3" t="str">
        <f>IF(Table1[[#This Row],[Mã khách hàng]]="","",VLOOKUP($A3365,Ma_KH!$A:$Q,Ma_KH!P$1,0))</f>
        <v>CÔNG TY TNHH BÁN LẺ FUJIMART VIỆT NAM</v>
      </c>
      <c r="AF3365" s="3" t="str">
        <f>VLOOKUP(A3365,Ma_KH!A:Q,Ma_KH!J$1,0)</f>
        <v>Vũ Anh Tuấn</v>
      </c>
    </row>
    <row r="3366" spans="1:32" ht="12.75">
      <c r="A3366" s="242" t="s">
        <v>184</v>
      </c>
      <c r="B3366" s="242" t="s">
        <v>5155</v>
      </c>
      <c r="C3366" s="90">
        <v>45944</v>
      </c>
      <c r="D3366" s="91" t="s">
        <v>20213</v>
      </c>
      <c r="E3366" s="318">
        <v>45944</v>
      </c>
      <c r="F3366" s="242" t="s">
        <v>21173</v>
      </c>
      <c r="G3366" s="242" t="s">
        <v>5186</v>
      </c>
      <c r="H3366" s="241">
        <v>1960745</v>
      </c>
      <c r="I3366" s="241">
        <v>0</v>
      </c>
      <c r="J3366" s="241">
        <v>156860</v>
      </c>
      <c r="K3366" s="241">
        <v>2117605</v>
      </c>
      <c r="L3366" s="8" t="s">
        <v>24</v>
      </c>
      <c r="O3366" s="278">
        <f>IF(Table1[[#This Row],[Phân loại]]="Tồn đầu kỳ",Table1[[#This Row],[Tổng giá trị]],0)</f>
        <v>0</v>
      </c>
      <c r="P3366" s="8">
        <f>IF(Table1[[#This Row],[Số còn phải thu ĐK]]&lt;&gt;0,0,IF(Table1[[#This Row],[Phân loại]]="Bán hàng",Table1[[#This Row],[Tổng giá trị]],-Table1[[#This Row],[Tổng giá trị]]))</f>
        <v>2117605</v>
      </c>
      <c r="Q3366" s="278">
        <f t="shared" si="814"/>
        <v>0</v>
      </c>
      <c r="R3366" s="8">
        <f>Table1[[#This Row],[Số còn phải thu ĐK]]+Table1[[#This Row],[Giá Trị HD sau CK]]-Table1[[#This Row],[Số tiền đã thu]]</f>
        <v>2117605</v>
      </c>
      <c r="S3366" s="7">
        <f>IF(Table1[[#This Row],[Ngày hóa đơn]]&lt;&gt;"",Table1[[#This Row],[Ngày hóa đơn]],Table1[[#This Row],[Ngày hạch toán]])</f>
        <v>45944</v>
      </c>
      <c r="T3366" s="8">
        <v>30</v>
      </c>
      <c r="U3366" s="7">
        <f>IF(Table1[[#This Row],[Ngày tính CN]]="","",S3366+T3366)</f>
        <v>45974</v>
      </c>
      <c r="V3366" s="71">
        <f ca="1">IF(Table1[[#This Row],[Hạn thanh toán]]="","",IF((U3366-NOW())&lt;0,0,(U3366-NOW())))</f>
        <v>0</v>
      </c>
      <c r="W3366" s="278"/>
      <c r="X3366" s="278">
        <f t="shared" ca="1" si="815"/>
        <v>27.362421527781407</v>
      </c>
      <c r="Y3366" s="3" t="str">
        <f t="shared" ca="1" si="816"/>
        <v>Nợ quá hạn 30 ngày</v>
      </c>
      <c r="Z3366" s="250">
        <f>Table1[[#This Row],[Hạn thanh toán]]</f>
        <v>45974</v>
      </c>
      <c r="AA3366" s="250">
        <f>Table1[[#This Row],[Ngày Thanh toán]]</f>
        <v>0</v>
      </c>
      <c r="AD3366" s="3" t="str">
        <f>IF(Table1[[#This Row],[Mã khách hàng]]="","",VLOOKUP($A3366,Ma_KH!$A:$Q,Ma_KH!O$1,0))</f>
        <v>BRG - FUJIMART</v>
      </c>
      <c r="AE3366" s="3" t="str">
        <f>IF(Table1[[#This Row],[Mã khách hàng]]="","",VLOOKUP($A3366,Ma_KH!$A:$Q,Ma_KH!P$1,0))</f>
        <v>CÔNG TY TNHH BÁN LẺ FUJIMART VIỆT NAM</v>
      </c>
      <c r="AF3366" s="3" t="str">
        <f>VLOOKUP(A3366,Ma_KH!A:Q,Ma_KH!J$1,0)</f>
        <v>Vũ Anh Tuấn</v>
      </c>
    </row>
    <row r="3367" spans="1:32" ht="12.75">
      <c r="A3367" s="242" t="s">
        <v>184</v>
      </c>
      <c r="B3367" s="242" t="s">
        <v>5155</v>
      </c>
      <c r="C3367" s="88">
        <v>45945</v>
      </c>
      <c r="D3367" s="89" t="s">
        <v>20214</v>
      </c>
      <c r="E3367" s="318">
        <v>45945</v>
      </c>
      <c r="F3367" s="242" t="s">
        <v>21174</v>
      </c>
      <c r="G3367" s="242" t="s">
        <v>5207</v>
      </c>
      <c r="H3367" s="241">
        <v>1808913</v>
      </c>
      <c r="I3367" s="241">
        <v>0</v>
      </c>
      <c r="J3367" s="241">
        <v>144713</v>
      </c>
      <c r="K3367" s="241">
        <v>1953626</v>
      </c>
      <c r="L3367" s="8" t="s">
        <v>24</v>
      </c>
      <c r="O3367" s="278">
        <f>IF(Table1[[#This Row],[Phân loại]]="Tồn đầu kỳ",Table1[[#This Row],[Tổng giá trị]],0)</f>
        <v>0</v>
      </c>
      <c r="P3367" s="8">
        <f>IF(Table1[[#This Row],[Số còn phải thu ĐK]]&lt;&gt;0,0,IF(Table1[[#This Row],[Phân loại]]="Bán hàng",Table1[[#This Row],[Tổng giá trị]],-Table1[[#This Row],[Tổng giá trị]]))</f>
        <v>1953626</v>
      </c>
      <c r="Q3367" s="278">
        <f t="shared" ref="Q3367:Q3368" si="817">IF(M3367&lt;&gt;"",IF(O3367&lt;&gt;0,O3367,P3367),0)</f>
        <v>0</v>
      </c>
      <c r="R3367" s="8">
        <f>Table1[[#This Row],[Số còn phải thu ĐK]]+Table1[[#This Row],[Giá Trị HD sau CK]]-Table1[[#This Row],[Số tiền đã thu]]</f>
        <v>1953626</v>
      </c>
      <c r="S3367" s="7">
        <f>IF(Table1[[#This Row],[Ngày hóa đơn]]&lt;&gt;"",Table1[[#This Row],[Ngày hóa đơn]],Table1[[#This Row],[Ngày hạch toán]])</f>
        <v>45945</v>
      </c>
      <c r="T3367" s="8">
        <v>30</v>
      </c>
      <c r="U3367" s="7">
        <f>IF(Table1[[#This Row],[Ngày tính CN]]="","",S3367+T3367)</f>
        <v>45975</v>
      </c>
      <c r="V3367" s="71">
        <f ca="1">IF(Table1[[#This Row],[Hạn thanh toán]]="","",IF((U3367-NOW())&lt;0,0,(U3367-NOW())))</f>
        <v>0</v>
      </c>
      <c r="W3367" s="278"/>
      <c r="X3367" s="278">
        <f t="shared" ref="X3367:X3368" ca="1" si="818">IF(OR($U3367="",$R3367=0),"",IF((U$4-NOW())&lt;0,-($U3367-NOW()),0))</f>
        <v>26.362421527781407</v>
      </c>
      <c r="Y3367" s="3" t="str">
        <f t="shared" ref="Y3367:Y3368" ca="1" si="819">IF(R3367=0,"Đã thanh toán",IF(X3367="","",IF(X3367&lt;=0,"Chưa đến hạn thanh toán",IF(X3367&lt;=30,"Nợ quá hạn 30 ngày",IF(X3367&lt;=60,"Nợ quá hạn từ 30 ngày đến 60 ngày",IF(X3367&lt;=90,"Nợ quá hạn từ 60 ngày đến 90 ngày",IF(X3367&lt;=120,"Nợ quá hạn từ 90 ngày đến 120 ngày","Nợ quá hạn hơn 120 ngày có khả năng mất thanh toán")))))))</f>
        <v>Nợ quá hạn 30 ngày</v>
      </c>
      <c r="Z3367" s="250">
        <f>Table1[[#This Row],[Hạn thanh toán]]</f>
        <v>45975</v>
      </c>
      <c r="AA3367" s="250">
        <f>Table1[[#This Row],[Ngày Thanh toán]]</f>
        <v>0</v>
      </c>
      <c r="AD3367" s="3" t="str">
        <f>IF(Table1[[#This Row],[Mã khách hàng]]="","",VLOOKUP($A3367,Ma_KH!$A:$Q,Ma_KH!O$1,0))</f>
        <v>BRG - FUJIMART</v>
      </c>
      <c r="AE3367" s="3" t="str">
        <f>IF(Table1[[#This Row],[Mã khách hàng]]="","",VLOOKUP($A3367,Ma_KH!$A:$Q,Ma_KH!P$1,0))</f>
        <v>CÔNG TY TNHH BÁN LẺ FUJIMART VIỆT NAM</v>
      </c>
      <c r="AF3367" s="3" t="str">
        <f>VLOOKUP(A3367,Ma_KH!A:Q,Ma_KH!J$1,0)</f>
        <v>Vũ Anh Tuấn</v>
      </c>
    </row>
    <row r="3368" spans="1:32" ht="12.75">
      <c r="A3368" s="242" t="s">
        <v>184</v>
      </c>
      <c r="B3368" s="242" t="s">
        <v>5155</v>
      </c>
      <c r="C3368" s="90">
        <v>45945</v>
      </c>
      <c r="D3368" s="91" t="s">
        <v>20215</v>
      </c>
      <c r="E3368" s="318">
        <v>45945</v>
      </c>
      <c r="F3368" s="242" t="s">
        <v>21175</v>
      </c>
      <c r="G3368" s="242" t="s">
        <v>5223</v>
      </c>
      <c r="H3368" s="241">
        <v>1696364</v>
      </c>
      <c r="I3368" s="241">
        <v>0</v>
      </c>
      <c r="J3368" s="241">
        <v>135709</v>
      </c>
      <c r="K3368" s="241">
        <v>1832073</v>
      </c>
      <c r="L3368" s="8" t="s">
        <v>24</v>
      </c>
      <c r="O3368" s="278">
        <f>IF(Table1[[#This Row],[Phân loại]]="Tồn đầu kỳ",Table1[[#This Row],[Tổng giá trị]],0)</f>
        <v>0</v>
      </c>
      <c r="P3368" s="8">
        <f>IF(Table1[[#This Row],[Số còn phải thu ĐK]]&lt;&gt;0,0,IF(Table1[[#This Row],[Phân loại]]="Bán hàng",Table1[[#This Row],[Tổng giá trị]],-Table1[[#This Row],[Tổng giá trị]]))</f>
        <v>1832073</v>
      </c>
      <c r="Q3368" s="278">
        <f t="shared" si="817"/>
        <v>0</v>
      </c>
      <c r="R3368" s="8">
        <f>Table1[[#This Row],[Số còn phải thu ĐK]]+Table1[[#This Row],[Giá Trị HD sau CK]]-Table1[[#This Row],[Số tiền đã thu]]</f>
        <v>1832073</v>
      </c>
      <c r="S3368" s="7">
        <f>IF(Table1[[#This Row],[Ngày hóa đơn]]&lt;&gt;"",Table1[[#This Row],[Ngày hóa đơn]],Table1[[#This Row],[Ngày hạch toán]])</f>
        <v>45945</v>
      </c>
      <c r="T3368" s="8">
        <v>30</v>
      </c>
      <c r="U3368" s="7">
        <f>IF(Table1[[#This Row],[Ngày tính CN]]="","",S3368+T3368)</f>
        <v>45975</v>
      </c>
      <c r="V3368" s="71">
        <f ca="1">IF(Table1[[#This Row],[Hạn thanh toán]]="","",IF((U3368-NOW())&lt;0,0,(U3368-NOW())))</f>
        <v>0</v>
      </c>
      <c r="W3368" s="278"/>
      <c r="X3368" s="278">
        <f t="shared" ca="1" si="818"/>
        <v>26.362421527781407</v>
      </c>
      <c r="Y3368" s="3" t="str">
        <f t="shared" ca="1" si="819"/>
        <v>Nợ quá hạn 30 ngày</v>
      </c>
      <c r="Z3368" s="250">
        <f>Table1[[#This Row],[Hạn thanh toán]]</f>
        <v>45975</v>
      </c>
      <c r="AA3368" s="250">
        <f>Table1[[#This Row],[Ngày Thanh toán]]</f>
        <v>0</v>
      </c>
      <c r="AD3368" s="3" t="str">
        <f>IF(Table1[[#This Row],[Mã khách hàng]]="","",VLOOKUP($A3368,Ma_KH!$A:$Q,Ma_KH!O$1,0))</f>
        <v>BRG - FUJIMART</v>
      </c>
      <c r="AE3368" s="3" t="str">
        <f>IF(Table1[[#This Row],[Mã khách hàng]]="","",VLOOKUP($A3368,Ma_KH!$A:$Q,Ma_KH!P$1,0))</f>
        <v>CÔNG TY TNHH BÁN LẺ FUJIMART VIỆT NAM</v>
      </c>
      <c r="AF3368" s="3" t="str">
        <f>VLOOKUP(A3368,Ma_KH!A:Q,Ma_KH!J$1,0)</f>
        <v>Vũ Anh Tuấn</v>
      </c>
    </row>
    <row r="3369" spans="1:32" ht="12.75">
      <c r="A3369" s="242" t="s">
        <v>184</v>
      </c>
      <c r="B3369" s="242" t="s">
        <v>5155</v>
      </c>
      <c r="C3369" s="90">
        <v>45946</v>
      </c>
      <c r="D3369" s="91" t="s">
        <v>20216</v>
      </c>
      <c r="E3369" s="318">
        <v>45946</v>
      </c>
      <c r="F3369" s="242" t="s">
        <v>21176</v>
      </c>
      <c r="G3369" s="242" t="s">
        <v>5323</v>
      </c>
      <c r="H3369" s="241">
        <v>1333185</v>
      </c>
      <c r="I3369" s="241">
        <v>0</v>
      </c>
      <c r="J3369" s="241">
        <v>106655</v>
      </c>
      <c r="K3369" s="241">
        <v>1439840</v>
      </c>
      <c r="L3369" s="8" t="s">
        <v>24</v>
      </c>
      <c r="O3369" s="278">
        <f>IF(Table1[[#This Row],[Phân loại]]="Tồn đầu kỳ",Table1[[#This Row],[Tổng giá trị]],0)</f>
        <v>0</v>
      </c>
      <c r="P3369" s="8">
        <f>IF(Table1[[#This Row],[Số còn phải thu ĐK]]&lt;&gt;0,0,IF(Table1[[#This Row],[Phân loại]]="Bán hàng",Table1[[#This Row],[Tổng giá trị]],-Table1[[#This Row],[Tổng giá trị]]))</f>
        <v>1439840</v>
      </c>
      <c r="Q3369" s="278">
        <f>IF(M3369&lt;&gt;"",IF(O3369&lt;&gt;0,O3369,P3369),0)</f>
        <v>0</v>
      </c>
      <c r="R3369" s="8">
        <f>Table1[[#This Row],[Số còn phải thu ĐK]]+Table1[[#This Row],[Giá Trị HD sau CK]]-Table1[[#This Row],[Số tiền đã thu]]</f>
        <v>1439840</v>
      </c>
      <c r="S3369" s="7">
        <f>IF(Table1[[#This Row],[Ngày hóa đơn]]&lt;&gt;"",Table1[[#This Row],[Ngày hóa đơn]],Table1[[#This Row],[Ngày hạch toán]])</f>
        <v>45946</v>
      </c>
      <c r="T3369" s="8">
        <v>30</v>
      </c>
      <c r="U3369" s="7">
        <f>IF(Table1[[#This Row],[Ngày tính CN]]="","",S3369+T3369)</f>
        <v>45976</v>
      </c>
      <c r="V3369" s="71">
        <f ca="1">IF(Table1[[#This Row],[Hạn thanh toán]]="","",IF((U3369-NOW())&lt;0,0,(U3369-NOW())))</f>
        <v>0</v>
      </c>
      <c r="W3369" s="278"/>
      <c r="X3369" s="278">
        <f ca="1">IF(OR($U3369="",$R3369=0),"",IF((U$4-NOW())&lt;0,-($U3369-NOW()),0))</f>
        <v>25.362421527781407</v>
      </c>
      <c r="Y3369" s="3" t="str">
        <f ca="1">IF(R3369=0,"Đã thanh toán",IF(X3369="","",IF(X3369&lt;=0,"Chưa đến hạn thanh toán",IF(X3369&lt;=30,"Nợ quá hạn 30 ngày",IF(X3369&lt;=60,"Nợ quá hạn từ 30 ngày đến 60 ngày",IF(X3369&lt;=90,"Nợ quá hạn từ 60 ngày đến 90 ngày",IF(X3369&lt;=120,"Nợ quá hạn từ 90 ngày đến 120 ngày","Nợ quá hạn hơn 120 ngày có khả năng mất thanh toán")))))))</f>
        <v>Nợ quá hạn 30 ngày</v>
      </c>
      <c r="Z3369" s="250">
        <f>Table1[[#This Row],[Hạn thanh toán]]</f>
        <v>45976</v>
      </c>
      <c r="AA3369" s="250">
        <f>Table1[[#This Row],[Ngày Thanh toán]]</f>
        <v>0</v>
      </c>
      <c r="AD3369" s="3" t="str">
        <f>IF(Table1[[#This Row],[Mã khách hàng]]="","",VLOOKUP($A3369,Ma_KH!$A:$Q,Ma_KH!O$1,0))</f>
        <v>BRG - FUJIMART</v>
      </c>
      <c r="AE3369" s="3" t="str">
        <f>IF(Table1[[#This Row],[Mã khách hàng]]="","",VLOOKUP($A3369,Ma_KH!$A:$Q,Ma_KH!P$1,0))</f>
        <v>CÔNG TY TNHH BÁN LẺ FUJIMART VIỆT NAM</v>
      </c>
      <c r="AF3369" s="3" t="str">
        <f>VLOOKUP(A3369,Ma_KH!A:Q,Ma_KH!J$1,0)</f>
        <v>Vũ Anh Tuấn</v>
      </c>
    </row>
    <row r="3370" spans="1:32" ht="12.75">
      <c r="A3370" s="242" t="s">
        <v>184</v>
      </c>
      <c r="B3370" s="242" t="s">
        <v>5155</v>
      </c>
      <c r="C3370" s="88">
        <v>45946</v>
      </c>
      <c r="D3370" s="89" t="s">
        <v>20217</v>
      </c>
      <c r="E3370" s="318">
        <v>45946</v>
      </c>
      <c r="F3370" s="242" t="s">
        <v>21177</v>
      </c>
      <c r="G3370" s="242" t="s">
        <v>5184</v>
      </c>
      <c r="H3370" s="241">
        <v>1991005</v>
      </c>
      <c r="I3370" s="241">
        <v>0</v>
      </c>
      <c r="J3370" s="241">
        <v>159280</v>
      </c>
      <c r="K3370" s="241">
        <v>2150285</v>
      </c>
      <c r="L3370" s="8" t="s">
        <v>24</v>
      </c>
      <c r="O3370" s="278">
        <f>IF(Table1[[#This Row],[Phân loại]]="Tồn đầu kỳ",Table1[[#This Row],[Tổng giá trị]],0)</f>
        <v>0</v>
      </c>
      <c r="P3370" s="8">
        <f>IF(Table1[[#This Row],[Số còn phải thu ĐK]]&lt;&gt;0,0,IF(Table1[[#This Row],[Phân loại]]="Bán hàng",Table1[[#This Row],[Tổng giá trị]],-Table1[[#This Row],[Tổng giá trị]]))</f>
        <v>2150285</v>
      </c>
      <c r="Q3370" s="278">
        <f t="shared" ref="Q3370:Q3371" si="820">IF(M3370&lt;&gt;"",IF(O3370&lt;&gt;0,O3370,P3370),0)</f>
        <v>0</v>
      </c>
      <c r="R3370" s="8">
        <f>Table1[[#This Row],[Số còn phải thu ĐK]]+Table1[[#This Row],[Giá Trị HD sau CK]]-Table1[[#This Row],[Số tiền đã thu]]</f>
        <v>2150285</v>
      </c>
      <c r="S3370" s="7">
        <f>IF(Table1[[#This Row],[Ngày hóa đơn]]&lt;&gt;"",Table1[[#This Row],[Ngày hóa đơn]],Table1[[#This Row],[Ngày hạch toán]])</f>
        <v>45946</v>
      </c>
      <c r="T3370" s="8">
        <v>30</v>
      </c>
      <c r="U3370" s="7">
        <f>IF(Table1[[#This Row],[Ngày tính CN]]="","",S3370+T3370)</f>
        <v>45976</v>
      </c>
      <c r="V3370" s="71">
        <f ca="1">IF(Table1[[#This Row],[Hạn thanh toán]]="","",IF((U3370-NOW())&lt;0,0,(U3370-NOW())))</f>
        <v>0</v>
      </c>
      <c r="W3370" s="278"/>
      <c r="X3370" s="278">
        <f t="shared" ref="X3370:X3371" ca="1" si="821">IF(OR($U3370="",$R3370=0),"",IF((U$4-NOW())&lt;0,-($U3370-NOW()),0))</f>
        <v>25.362421527781407</v>
      </c>
      <c r="Y3370" s="3" t="str">
        <f t="shared" ref="Y3370:Y3371" ca="1" si="822">IF(R3370=0,"Đã thanh toán",IF(X3370="","",IF(X3370&lt;=0,"Chưa đến hạn thanh toán",IF(X3370&lt;=30,"Nợ quá hạn 30 ngày",IF(X3370&lt;=60,"Nợ quá hạn từ 30 ngày đến 60 ngày",IF(X3370&lt;=90,"Nợ quá hạn từ 60 ngày đến 90 ngày",IF(X3370&lt;=120,"Nợ quá hạn từ 90 ngày đến 120 ngày","Nợ quá hạn hơn 120 ngày có khả năng mất thanh toán")))))))</f>
        <v>Nợ quá hạn 30 ngày</v>
      </c>
      <c r="Z3370" s="250">
        <f>Table1[[#This Row],[Hạn thanh toán]]</f>
        <v>45976</v>
      </c>
      <c r="AA3370" s="250">
        <f>Table1[[#This Row],[Ngày Thanh toán]]</f>
        <v>0</v>
      </c>
      <c r="AD3370" s="3" t="str">
        <f>IF(Table1[[#This Row],[Mã khách hàng]]="","",VLOOKUP($A3370,Ma_KH!$A:$Q,Ma_KH!O$1,0))</f>
        <v>BRG - FUJIMART</v>
      </c>
      <c r="AE3370" s="3" t="str">
        <f>IF(Table1[[#This Row],[Mã khách hàng]]="","",VLOOKUP($A3370,Ma_KH!$A:$Q,Ma_KH!P$1,0))</f>
        <v>CÔNG TY TNHH BÁN LẺ FUJIMART VIỆT NAM</v>
      </c>
      <c r="AF3370" s="3" t="str">
        <f>VLOOKUP(A3370,Ma_KH!A:Q,Ma_KH!J$1,0)</f>
        <v>Vũ Anh Tuấn</v>
      </c>
    </row>
    <row r="3371" spans="1:32" ht="12.75">
      <c r="A3371" s="242" t="s">
        <v>184</v>
      </c>
      <c r="B3371" s="242" t="s">
        <v>5155</v>
      </c>
      <c r="C3371" s="90">
        <v>45946</v>
      </c>
      <c r="D3371" s="91" t="s">
        <v>20218</v>
      </c>
      <c r="E3371" s="318">
        <v>45946</v>
      </c>
      <c r="F3371" s="242" t="s">
        <v>21178</v>
      </c>
      <c r="G3371" s="242" t="s">
        <v>5163</v>
      </c>
      <c r="H3371" s="241">
        <v>1273130</v>
      </c>
      <c r="I3371" s="241">
        <v>0</v>
      </c>
      <c r="J3371" s="241">
        <v>101850</v>
      </c>
      <c r="K3371" s="241">
        <v>1374980</v>
      </c>
      <c r="L3371" s="8" t="s">
        <v>24</v>
      </c>
      <c r="O3371" s="278">
        <f>IF(Table1[[#This Row],[Phân loại]]="Tồn đầu kỳ",Table1[[#This Row],[Tổng giá trị]],0)</f>
        <v>0</v>
      </c>
      <c r="P3371" s="8">
        <f>IF(Table1[[#This Row],[Số còn phải thu ĐK]]&lt;&gt;0,0,IF(Table1[[#This Row],[Phân loại]]="Bán hàng",Table1[[#This Row],[Tổng giá trị]],-Table1[[#This Row],[Tổng giá trị]]))</f>
        <v>1374980</v>
      </c>
      <c r="Q3371" s="278">
        <f t="shared" si="820"/>
        <v>0</v>
      </c>
      <c r="R3371" s="8">
        <f>Table1[[#This Row],[Số còn phải thu ĐK]]+Table1[[#This Row],[Giá Trị HD sau CK]]-Table1[[#This Row],[Số tiền đã thu]]</f>
        <v>1374980</v>
      </c>
      <c r="S3371" s="7">
        <f>IF(Table1[[#This Row],[Ngày hóa đơn]]&lt;&gt;"",Table1[[#This Row],[Ngày hóa đơn]],Table1[[#This Row],[Ngày hạch toán]])</f>
        <v>45946</v>
      </c>
      <c r="T3371" s="8">
        <v>30</v>
      </c>
      <c r="U3371" s="7">
        <f>IF(Table1[[#This Row],[Ngày tính CN]]="","",S3371+T3371)</f>
        <v>45976</v>
      </c>
      <c r="V3371" s="71">
        <f ca="1">IF(Table1[[#This Row],[Hạn thanh toán]]="","",IF((U3371-NOW())&lt;0,0,(U3371-NOW())))</f>
        <v>0</v>
      </c>
      <c r="W3371" s="278"/>
      <c r="X3371" s="278">
        <f t="shared" ca="1" si="821"/>
        <v>25.362421527781407</v>
      </c>
      <c r="Y3371" s="3" t="str">
        <f t="shared" ca="1" si="822"/>
        <v>Nợ quá hạn 30 ngày</v>
      </c>
      <c r="Z3371" s="250">
        <f>Table1[[#This Row],[Hạn thanh toán]]</f>
        <v>45976</v>
      </c>
      <c r="AA3371" s="250">
        <f>Table1[[#This Row],[Ngày Thanh toán]]</f>
        <v>0</v>
      </c>
      <c r="AD3371" s="3" t="str">
        <f>IF(Table1[[#This Row],[Mã khách hàng]]="","",VLOOKUP($A3371,Ma_KH!$A:$Q,Ma_KH!O$1,0))</f>
        <v>BRG - FUJIMART</v>
      </c>
      <c r="AE3371" s="3" t="str">
        <f>IF(Table1[[#This Row],[Mã khách hàng]]="","",VLOOKUP($A3371,Ma_KH!$A:$Q,Ma_KH!P$1,0))</f>
        <v>CÔNG TY TNHH BÁN LẺ FUJIMART VIỆT NAM</v>
      </c>
      <c r="AF3371" s="3" t="str">
        <f>VLOOKUP(A3371,Ma_KH!A:Q,Ma_KH!J$1,0)</f>
        <v>Vũ Anh Tuấn</v>
      </c>
    </row>
    <row r="3372" spans="1:32" ht="12.75">
      <c r="A3372" s="242" t="s">
        <v>184</v>
      </c>
      <c r="B3372" s="242" t="s">
        <v>5155</v>
      </c>
      <c r="C3372" s="90">
        <v>45946</v>
      </c>
      <c r="D3372" s="91" t="s">
        <v>20219</v>
      </c>
      <c r="E3372" s="318">
        <v>45946</v>
      </c>
      <c r="F3372" s="242" t="s">
        <v>21179</v>
      </c>
      <c r="G3372" s="242" t="s">
        <v>5252</v>
      </c>
      <c r="H3372" s="241">
        <v>634072</v>
      </c>
      <c r="I3372" s="241">
        <v>0</v>
      </c>
      <c r="J3372" s="241">
        <v>50726</v>
      </c>
      <c r="K3372" s="241">
        <v>684798</v>
      </c>
      <c r="L3372" s="8" t="s">
        <v>24</v>
      </c>
      <c r="O3372" s="278">
        <f>IF(Table1[[#This Row],[Phân loại]]="Tồn đầu kỳ",Table1[[#This Row],[Tổng giá trị]],0)</f>
        <v>0</v>
      </c>
      <c r="P3372" s="8">
        <f>IF(Table1[[#This Row],[Số còn phải thu ĐK]]&lt;&gt;0,0,IF(Table1[[#This Row],[Phân loại]]="Bán hàng",Table1[[#This Row],[Tổng giá trị]],-Table1[[#This Row],[Tổng giá trị]]))</f>
        <v>684798</v>
      </c>
      <c r="Q3372" s="278">
        <f>IF(M3372&lt;&gt;"",IF(O3372&lt;&gt;0,O3372,P3372),0)</f>
        <v>0</v>
      </c>
      <c r="R3372" s="8">
        <f>Table1[[#This Row],[Số còn phải thu ĐK]]+Table1[[#This Row],[Giá Trị HD sau CK]]-Table1[[#This Row],[Số tiền đã thu]]</f>
        <v>684798</v>
      </c>
      <c r="S3372" s="7">
        <f>IF(Table1[[#This Row],[Ngày hóa đơn]]&lt;&gt;"",Table1[[#This Row],[Ngày hóa đơn]],Table1[[#This Row],[Ngày hạch toán]])</f>
        <v>45946</v>
      </c>
      <c r="T3372" s="8">
        <v>30</v>
      </c>
      <c r="U3372" s="7">
        <f>IF(Table1[[#This Row],[Ngày tính CN]]="","",S3372+T3372)</f>
        <v>45976</v>
      </c>
      <c r="V3372" s="71">
        <f ca="1">IF(Table1[[#This Row],[Hạn thanh toán]]="","",IF((U3372-NOW())&lt;0,0,(U3372-NOW())))</f>
        <v>0</v>
      </c>
      <c r="W3372" s="278"/>
      <c r="X3372" s="278">
        <f ca="1">IF(OR($U3372="",$R3372=0),"",IF((U$4-NOW())&lt;0,-($U3372-NOW()),0))</f>
        <v>25.362421527781407</v>
      </c>
      <c r="Y3372" s="3" t="str">
        <f ca="1">IF(R3372=0,"Đã thanh toán",IF(X3372="","",IF(X3372&lt;=0,"Chưa đến hạn thanh toán",IF(X3372&lt;=30,"Nợ quá hạn 30 ngày",IF(X3372&lt;=60,"Nợ quá hạn từ 30 ngày đến 60 ngày",IF(X3372&lt;=90,"Nợ quá hạn từ 60 ngày đến 90 ngày",IF(X3372&lt;=120,"Nợ quá hạn từ 90 ngày đến 120 ngày","Nợ quá hạn hơn 120 ngày có khả năng mất thanh toán")))))))</f>
        <v>Nợ quá hạn 30 ngày</v>
      </c>
      <c r="Z3372" s="250">
        <f>Table1[[#This Row],[Hạn thanh toán]]</f>
        <v>45976</v>
      </c>
      <c r="AA3372" s="250">
        <f>Table1[[#This Row],[Ngày Thanh toán]]</f>
        <v>0</v>
      </c>
      <c r="AD3372" s="3" t="str">
        <f>IF(Table1[[#This Row],[Mã khách hàng]]="","",VLOOKUP($A3372,Ma_KH!$A:$Q,Ma_KH!O$1,0))</f>
        <v>BRG - FUJIMART</v>
      </c>
      <c r="AE3372" s="3" t="str">
        <f>IF(Table1[[#This Row],[Mã khách hàng]]="","",VLOOKUP($A3372,Ma_KH!$A:$Q,Ma_KH!P$1,0))</f>
        <v>CÔNG TY TNHH BÁN LẺ FUJIMART VIỆT NAM</v>
      </c>
      <c r="AF3372" s="3" t="str">
        <f>VLOOKUP(A3372,Ma_KH!A:Q,Ma_KH!J$1,0)</f>
        <v>Vũ Anh Tuấn</v>
      </c>
    </row>
    <row r="3373" spans="1:32" ht="12.75">
      <c r="A3373" s="242" t="s">
        <v>184</v>
      </c>
      <c r="B3373" s="242" t="s">
        <v>5155</v>
      </c>
      <c r="C3373" s="90">
        <v>45947</v>
      </c>
      <c r="D3373" s="91" t="s">
        <v>20220</v>
      </c>
      <c r="E3373" s="318">
        <v>45947</v>
      </c>
      <c r="F3373" s="242" t="s">
        <v>21180</v>
      </c>
      <c r="G3373" s="242" t="s">
        <v>5218</v>
      </c>
      <c r="H3373" s="241">
        <v>1055050</v>
      </c>
      <c r="I3373" s="241">
        <v>0</v>
      </c>
      <c r="J3373" s="241">
        <v>84404</v>
      </c>
      <c r="K3373" s="241">
        <v>1139454</v>
      </c>
      <c r="L3373" s="8" t="s">
        <v>24</v>
      </c>
      <c r="O3373" s="278">
        <f>IF(Table1[[#This Row],[Phân loại]]="Tồn đầu kỳ",Table1[[#This Row],[Tổng giá trị]],0)</f>
        <v>0</v>
      </c>
      <c r="P3373" s="8">
        <f>IF(Table1[[#This Row],[Số còn phải thu ĐK]]&lt;&gt;0,0,IF(Table1[[#This Row],[Phân loại]]="Bán hàng",Table1[[#This Row],[Tổng giá trị]],-Table1[[#This Row],[Tổng giá trị]]))</f>
        <v>1139454</v>
      </c>
      <c r="Q3373" s="278">
        <f>IF(M3373&lt;&gt;"",IF(O3373&lt;&gt;0,O3373,P3373),0)</f>
        <v>0</v>
      </c>
      <c r="R3373" s="8">
        <f>Table1[[#This Row],[Số còn phải thu ĐK]]+Table1[[#This Row],[Giá Trị HD sau CK]]-Table1[[#This Row],[Số tiền đã thu]]</f>
        <v>1139454</v>
      </c>
      <c r="S3373" s="7">
        <f>IF(Table1[[#This Row],[Ngày hóa đơn]]&lt;&gt;"",Table1[[#This Row],[Ngày hóa đơn]],Table1[[#This Row],[Ngày hạch toán]])</f>
        <v>45947</v>
      </c>
      <c r="T3373" s="8">
        <v>30</v>
      </c>
      <c r="U3373" s="7">
        <f>IF(Table1[[#This Row],[Ngày tính CN]]="","",S3373+T3373)</f>
        <v>45977</v>
      </c>
      <c r="V3373" s="71">
        <f ca="1">IF(Table1[[#This Row],[Hạn thanh toán]]="","",IF((U3373-NOW())&lt;0,0,(U3373-NOW())))</f>
        <v>0</v>
      </c>
      <c r="W3373" s="278"/>
      <c r="X3373" s="278">
        <f ca="1">IF(OR($U3373="",$R3373=0),"",IF((U$4-NOW())&lt;0,-($U3373-NOW()),0))</f>
        <v>24.362421527781407</v>
      </c>
      <c r="Y3373" s="3" t="str">
        <f ca="1">IF(R3373=0,"Đã thanh toán",IF(X3373="","",IF(X3373&lt;=0,"Chưa đến hạn thanh toán",IF(X3373&lt;=30,"Nợ quá hạn 30 ngày",IF(X3373&lt;=60,"Nợ quá hạn từ 30 ngày đến 60 ngày",IF(X3373&lt;=90,"Nợ quá hạn từ 60 ngày đến 90 ngày",IF(X3373&lt;=120,"Nợ quá hạn từ 90 ngày đến 120 ngày","Nợ quá hạn hơn 120 ngày có khả năng mất thanh toán")))))))</f>
        <v>Nợ quá hạn 30 ngày</v>
      </c>
      <c r="Z3373" s="250">
        <f>Table1[[#This Row],[Hạn thanh toán]]</f>
        <v>45977</v>
      </c>
      <c r="AA3373" s="250">
        <f>Table1[[#This Row],[Ngày Thanh toán]]</f>
        <v>0</v>
      </c>
      <c r="AD3373" s="3" t="str">
        <f>IF(Table1[[#This Row],[Mã khách hàng]]="","",VLOOKUP($A3373,Ma_KH!$A:$Q,Ma_KH!O$1,0))</f>
        <v>BRG - FUJIMART</v>
      </c>
      <c r="AE3373" s="3" t="str">
        <f>IF(Table1[[#This Row],[Mã khách hàng]]="","",VLOOKUP($A3373,Ma_KH!$A:$Q,Ma_KH!P$1,0))</f>
        <v>CÔNG TY TNHH BÁN LẺ FUJIMART VIỆT NAM</v>
      </c>
      <c r="AF3373" s="3" t="str">
        <f>VLOOKUP(A3373,Ma_KH!A:Q,Ma_KH!J$1,0)</f>
        <v>Vũ Anh Tuấn</v>
      </c>
    </row>
    <row r="3374" spans="1:32" ht="12.75">
      <c r="A3374" s="242" t="s">
        <v>184</v>
      </c>
      <c r="B3374" s="242" t="s">
        <v>5155</v>
      </c>
      <c r="C3374" s="90">
        <v>45948</v>
      </c>
      <c r="D3374" s="91" t="s">
        <v>20221</v>
      </c>
      <c r="E3374" s="318">
        <v>45948</v>
      </c>
      <c r="F3374" s="242" t="s">
        <v>21181</v>
      </c>
      <c r="G3374" s="242" t="s">
        <v>5168</v>
      </c>
      <c r="H3374" s="241">
        <v>2180290</v>
      </c>
      <c r="I3374" s="241">
        <v>0</v>
      </c>
      <c r="J3374" s="241">
        <v>174423</v>
      </c>
      <c r="K3374" s="241">
        <v>2354713</v>
      </c>
      <c r="L3374" s="8" t="s">
        <v>24</v>
      </c>
      <c r="O3374" s="278">
        <f>IF(Table1[[#This Row],[Phân loại]]="Tồn đầu kỳ",Table1[[#This Row],[Tổng giá trị]],0)</f>
        <v>0</v>
      </c>
      <c r="P3374" s="8">
        <f>IF(Table1[[#This Row],[Số còn phải thu ĐK]]&lt;&gt;0,0,IF(Table1[[#This Row],[Phân loại]]="Bán hàng",Table1[[#This Row],[Tổng giá trị]],-Table1[[#This Row],[Tổng giá trị]]))</f>
        <v>2354713</v>
      </c>
      <c r="Q3374" s="278">
        <f>IF(M3374&lt;&gt;"",IF(O3374&lt;&gt;0,O3374,P3374),0)</f>
        <v>0</v>
      </c>
      <c r="R3374" s="8">
        <f>Table1[[#This Row],[Số còn phải thu ĐK]]+Table1[[#This Row],[Giá Trị HD sau CK]]-Table1[[#This Row],[Số tiền đã thu]]</f>
        <v>2354713</v>
      </c>
      <c r="S3374" s="7">
        <f>IF(Table1[[#This Row],[Ngày hóa đơn]]&lt;&gt;"",Table1[[#This Row],[Ngày hóa đơn]],Table1[[#This Row],[Ngày hạch toán]])</f>
        <v>45948</v>
      </c>
      <c r="T3374" s="8">
        <v>30</v>
      </c>
      <c r="U3374" s="7">
        <f>IF(Table1[[#This Row],[Ngày tính CN]]="","",S3374+T3374)</f>
        <v>45978</v>
      </c>
      <c r="V3374" s="71">
        <f ca="1">IF(Table1[[#This Row],[Hạn thanh toán]]="","",IF((U3374-NOW())&lt;0,0,(U3374-NOW())))</f>
        <v>0</v>
      </c>
      <c r="W3374" s="278"/>
      <c r="X3374" s="278">
        <f ca="1">IF(OR($U3374="",$R3374=0),"",IF((U$4-NOW())&lt;0,-($U3374-NOW()),0))</f>
        <v>23.362421527781407</v>
      </c>
      <c r="Y3374" s="3" t="str">
        <f ca="1">IF(R3374=0,"Đã thanh toán",IF(X3374="","",IF(X3374&lt;=0,"Chưa đến hạn thanh toán",IF(X3374&lt;=30,"Nợ quá hạn 30 ngày",IF(X3374&lt;=60,"Nợ quá hạn từ 30 ngày đến 60 ngày",IF(X3374&lt;=90,"Nợ quá hạn từ 60 ngày đến 90 ngày",IF(X3374&lt;=120,"Nợ quá hạn từ 90 ngày đến 120 ngày","Nợ quá hạn hơn 120 ngày có khả năng mất thanh toán")))))))</f>
        <v>Nợ quá hạn 30 ngày</v>
      </c>
      <c r="Z3374" s="250">
        <f>Table1[[#This Row],[Hạn thanh toán]]</f>
        <v>45978</v>
      </c>
      <c r="AA3374" s="250">
        <f>Table1[[#This Row],[Ngày Thanh toán]]</f>
        <v>0</v>
      </c>
      <c r="AD3374" s="3" t="str">
        <f>IF(Table1[[#This Row],[Mã khách hàng]]="","",VLOOKUP($A3374,Ma_KH!$A:$Q,Ma_KH!O$1,0))</f>
        <v>BRG - FUJIMART</v>
      </c>
      <c r="AE3374" s="3" t="str">
        <f>IF(Table1[[#This Row],[Mã khách hàng]]="","",VLOOKUP($A3374,Ma_KH!$A:$Q,Ma_KH!P$1,0))</f>
        <v>CÔNG TY TNHH BÁN LẺ FUJIMART VIỆT NAM</v>
      </c>
      <c r="AF3374" s="3" t="str">
        <f>VLOOKUP(A3374,Ma_KH!A:Q,Ma_KH!J$1,0)</f>
        <v>Vũ Anh Tuấn</v>
      </c>
    </row>
    <row r="3375" spans="1:32" ht="12.75">
      <c r="A3375" s="242" t="s">
        <v>184</v>
      </c>
      <c r="B3375" s="242" t="s">
        <v>5155</v>
      </c>
      <c r="C3375" s="88">
        <v>45950</v>
      </c>
      <c r="D3375" s="89" t="s">
        <v>20222</v>
      </c>
      <c r="E3375" s="318">
        <v>45950</v>
      </c>
      <c r="F3375" s="242" t="s">
        <v>21182</v>
      </c>
      <c r="G3375" s="242" t="s">
        <v>5241</v>
      </c>
      <c r="H3375" s="241">
        <v>1428069</v>
      </c>
      <c r="I3375" s="241">
        <v>0</v>
      </c>
      <c r="J3375" s="241">
        <v>114246</v>
      </c>
      <c r="K3375" s="241">
        <v>1542315</v>
      </c>
      <c r="L3375" s="8" t="s">
        <v>24</v>
      </c>
      <c r="O3375" s="278">
        <f>IF(Table1[[#This Row],[Phân loại]]="Tồn đầu kỳ",Table1[[#This Row],[Tổng giá trị]],0)</f>
        <v>0</v>
      </c>
      <c r="P3375" s="8">
        <f>IF(Table1[[#This Row],[Số còn phải thu ĐK]]&lt;&gt;0,0,IF(Table1[[#This Row],[Phân loại]]="Bán hàng",Table1[[#This Row],[Tổng giá trị]],-Table1[[#This Row],[Tổng giá trị]]))</f>
        <v>1542315</v>
      </c>
      <c r="Q3375" s="278">
        <f t="shared" ref="Q3375:Q3378" si="823">IF(M3375&lt;&gt;"",IF(O3375&lt;&gt;0,O3375,P3375),0)</f>
        <v>0</v>
      </c>
      <c r="R3375" s="8">
        <f>Table1[[#This Row],[Số còn phải thu ĐK]]+Table1[[#This Row],[Giá Trị HD sau CK]]-Table1[[#This Row],[Số tiền đã thu]]</f>
        <v>1542315</v>
      </c>
      <c r="S3375" s="7">
        <f>IF(Table1[[#This Row],[Ngày hóa đơn]]&lt;&gt;"",Table1[[#This Row],[Ngày hóa đơn]],Table1[[#This Row],[Ngày hạch toán]])</f>
        <v>45950</v>
      </c>
      <c r="T3375" s="8">
        <v>30</v>
      </c>
      <c r="U3375" s="7">
        <f>IF(Table1[[#This Row],[Ngày tính CN]]="","",S3375+T3375)</f>
        <v>45980</v>
      </c>
      <c r="V3375" s="71">
        <f ca="1">IF(Table1[[#This Row],[Hạn thanh toán]]="","",IF((U3375-NOW())&lt;0,0,(U3375-NOW())))</f>
        <v>0</v>
      </c>
      <c r="W3375" s="278"/>
      <c r="X3375" s="278">
        <f t="shared" ref="X3375:X3378" ca="1" si="824">IF(OR($U3375="",$R3375=0),"",IF((U$4-NOW())&lt;0,-($U3375-NOW()),0))</f>
        <v>21.362421527781407</v>
      </c>
      <c r="Y3375" s="3" t="str">
        <f t="shared" ref="Y3375:Y3378" ca="1" si="825">IF(R3375=0,"Đã thanh toán",IF(X3375="","",IF(X3375&lt;=0,"Chưa đến hạn thanh toán",IF(X3375&lt;=30,"Nợ quá hạn 30 ngày",IF(X3375&lt;=60,"Nợ quá hạn từ 30 ngày đến 60 ngày",IF(X3375&lt;=90,"Nợ quá hạn từ 60 ngày đến 90 ngày",IF(X3375&lt;=120,"Nợ quá hạn từ 90 ngày đến 120 ngày","Nợ quá hạn hơn 120 ngày có khả năng mất thanh toán")))))))</f>
        <v>Nợ quá hạn 30 ngày</v>
      </c>
      <c r="Z3375" s="250">
        <f>Table1[[#This Row],[Hạn thanh toán]]</f>
        <v>45980</v>
      </c>
      <c r="AA3375" s="250">
        <f>Table1[[#This Row],[Ngày Thanh toán]]</f>
        <v>0</v>
      </c>
      <c r="AD3375" s="3" t="str">
        <f>IF(Table1[[#This Row],[Mã khách hàng]]="","",VLOOKUP($A3375,Ma_KH!$A:$Q,Ma_KH!O$1,0))</f>
        <v>BRG - FUJIMART</v>
      </c>
      <c r="AE3375" s="3" t="str">
        <f>IF(Table1[[#This Row],[Mã khách hàng]]="","",VLOOKUP($A3375,Ma_KH!$A:$Q,Ma_KH!P$1,0))</f>
        <v>CÔNG TY TNHH BÁN LẺ FUJIMART VIỆT NAM</v>
      </c>
      <c r="AF3375" s="3" t="str">
        <f>VLOOKUP(A3375,Ma_KH!A:Q,Ma_KH!J$1,0)</f>
        <v>Vũ Anh Tuấn</v>
      </c>
    </row>
    <row r="3376" spans="1:32" ht="12.75">
      <c r="A3376" s="242" t="s">
        <v>184</v>
      </c>
      <c r="B3376" s="242" t="s">
        <v>5155</v>
      </c>
      <c r="C3376" s="88">
        <v>45950</v>
      </c>
      <c r="D3376" s="89" t="s">
        <v>20223</v>
      </c>
      <c r="E3376" s="318">
        <v>45950</v>
      </c>
      <c r="F3376" s="242" t="s">
        <v>21183</v>
      </c>
      <c r="G3376" s="242" t="s">
        <v>5266</v>
      </c>
      <c r="H3376" s="241">
        <v>1046727</v>
      </c>
      <c r="I3376" s="241">
        <v>0</v>
      </c>
      <c r="J3376" s="241">
        <v>83738</v>
      </c>
      <c r="K3376" s="241">
        <v>1130465</v>
      </c>
      <c r="L3376" s="8" t="s">
        <v>24</v>
      </c>
      <c r="O3376" s="278">
        <f>IF(Table1[[#This Row],[Phân loại]]="Tồn đầu kỳ",Table1[[#This Row],[Tổng giá trị]],0)</f>
        <v>0</v>
      </c>
      <c r="P3376" s="8">
        <f>IF(Table1[[#This Row],[Số còn phải thu ĐK]]&lt;&gt;0,0,IF(Table1[[#This Row],[Phân loại]]="Bán hàng",Table1[[#This Row],[Tổng giá trị]],-Table1[[#This Row],[Tổng giá trị]]))</f>
        <v>1130465</v>
      </c>
      <c r="Q3376" s="278">
        <f t="shared" si="823"/>
        <v>0</v>
      </c>
      <c r="R3376" s="8">
        <f>Table1[[#This Row],[Số còn phải thu ĐK]]+Table1[[#This Row],[Giá Trị HD sau CK]]-Table1[[#This Row],[Số tiền đã thu]]</f>
        <v>1130465</v>
      </c>
      <c r="S3376" s="7">
        <f>IF(Table1[[#This Row],[Ngày hóa đơn]]&lt;&gt;"",Table1[[#This Row],[Ngày hóa đơn]],Table1[[#This Row],[Ngày hạch toán]])</f>
        <v>45950</v>
      </c>
      <c r="T3376" s="8">
        <v>30</v>
      </c>
      <c r="U3376" s="7">
        <f>IF(Table1[[#This Row],[Ngày tính CN]]="","",S3376+T3376)</f>
        <v>45980</v>
      </c>
      <c r="V3376" s="71">
        <f ca="1">IF(Table1[[#This Row],[Hạn thanh toán]]="","",IF((U3376-NOW())&lt;0,0,(U3376-NOW())))</f>
        <v>0</v>
      </c>
      <c r="W3376" s="278"/>
      <c r="X3376" s="278">
        <f t="shared" ca="1" si="824"/>
        <v>21.362421527781407</v>
      </c>
      <c r="Y3376" s="3" t="str">
        <f t="shared" ca="1" si="825"/>
        <v>Nợ quá hạn 30 ngày</v>
      </c>
      <c r="Z3376" s="250">
        <f>Table1[[#This Row],[Hạn thanh toán]]</f>
        <v>45980</v>
      </c>
      <c r="AA3376" s="250">
        <f>Table1[[#This Row],[Ngày Thanh toán]]</f>
        <v>0</v>
      </c>
      <c r="AD3376" s="3" t="str">
        <f>IF(Table1[[#This Row],[Mã khách hàng]]="","",VLOOKUP($A3376,Ma_KH!$A:$Q,Ma_KH!O$1,0))</f>
        <v>BRG - FUJIMART</v>
      </c>
      <c r="AE3376" s="3" t="str">
        <f>IF(Table1[[#This Row],[Mã khách hàng]]="","",VLOOKUP($A3376,Ma_KH!$A:$Q,Ma_KH!P$1,0))</f>
        <v>CÔNG TY TNHH BÁN LẺ FUJIMART VIỆT NAM</v>
      </c>
      <c r="AF3376" s="3" t="str">
        <f>VLOOKUP(A3376,Ma_KH!A:Q,Ma_KH!J$1,0)</f>
        <v>Vũ Anh Tuấn</v>
      </c>
    </row>
    <row r="3377" spans="1:32" ht="12.75">
      <c r="A3377" s="242" t="s">
        <v>184</v>
      </c>
      <c r="B3377" s="242" t="s">
        <v>5155</v>
      </c>
      <c r="C3377" s="88">
        <v>45950</v>
      </c>
      <c r="D3377" s="89" t="s">
        <v>20224</v>
      </c>
      <c r="E3377" s="318">
        <v>45950</v>
      </c>
      <c r="F3377" s="242" t="s">
        <v>21184</v>
      </c>
      <c r="G3377" s="242" t="s">
        <v>5354</v>
      </c>
      <c r="H3377" s="241">
        <v>721734</v>
      </c>
      <c r="I3377" s="241">
        <v>0</v>
      </c>
      <c r="J3377" s="241">
        <v>57739</v>
      </c>
      <c r="K3377" s="241">
        <v>779473</v>
      </c>
      <c r="L3377" s="8" t="s">
        <v>24</v>
      </c>
      <c r="O3377" s="278">
        <f>IF(Table1[[#This Row],[Phân loại]]="Tồn đầu kỳ",Table1[[#This Row],[Tổng giá trị]],0)</f>
        <v>0</v>
      </c>
      <c r="P3377" s="8">
        <f>IF(Table1[[#This Row],[Số còn phải thu ĐK]]&lt;&gt;0,0,IF(Table1[[#This Row],[Phân loại]]="Bán hàng",Table1[[#This Row],[Tổng giá trị]],-Table1[[#This Row],[Tổng giá trị]]))</f>
        <v>779473</v>
      </c>
      <c r="Q3377" s="278">
        <f t="shared" si="823"/>
        <v>0</v>
      </c>
      <c r="R3377" s="8">
        <f>Table1[[#This Row],[Số còn phải thu ĐK]]+Table1[[#This Row],[Giá Trị HD sau CK]]-Table1[[#This Row],[Số tiền đã thu]]</f>
        <v>779473</v>
      </c>
      <c r="S3377" s="7">
        <f>IF(Table1[[#This Row],[Ngày hóa đơn]]&lt;&gt;"",Table1[[#This Row],[Ngày hóa đơn]],Table1[[#This Row],[Ngày hạch toán]])</f>
        <v>45950</v>
      </c>
      <c r="T3377" s="8">
        <v>30</v>
      </c>
      <c r="U3377" s="7">
        <f>IF(Table1[[#This Row],[Ngày tính CN]]="","",S3377+T3377)</f>
        <v>45980</v>
      </c>
      <c r="V3377" s="71">
        <f ca="1">IF(Table1[[#This Row],[Hạn thanh toán]]="","",IF((U3377-NOW())&lt;0,0,(U3377-NOW())))</f>
        <v>0</v>
      </c>
      <c r="W3377" s="278"/>
      <c r="X3377" s="278">
        <f t="shared" ca="1" si="824"/>
        <v>21.362421527781407</v>
      </c>
      <c r="Y3377" s="3" t="str">
        <f t="shared" ca="1" si="825"/>
        <v>Nợ quá hạn 30 ngày</v>
      </c>
      <c r="Z3377" s="250">
        <f>Table1[[#This Row],[Hạn thanh toán]]</f>
        <v>45980</v>
      </c>
      <c r="AA3377" s="250">
        <f>Table1[[#This Row],[Ngày Thanh toán]]</f>
        <v>0</v>
      </c>
      <c r="AD3377" s="3" t="str">
        <f>IF(Table1[[#This Row],[Mã khách hàng]]="","",VLOOKUP($A3377,Ma_KH!$A:$Q,Ma_KH!O$1,0))</f>
        <v>BRG - FUJIMART</v>
      </c>
      <c r="AE3377" s="3" t="str">
        <f>IF(Table1[[#This Row],[Mã khách hàng]]="","",VLOOKUP($A3377,Ma_KH!$A:$Q,Ma_KH!P$1,0))</f>
        <v>CÔNG TY TNHH BÁN LẺ FUJIMART VIỆT NAM</v>
      </c>
      <c r="AF3377" s="3" t="str">
        <f>VLOOKUP(A3377,Ma_KH!A:Q,Ma_KH!J$1,0)</f>
        <v>Vũ Anh Tuấn</v>
      </c>
    </row>
    <row r="3378" spans="1:32" ht="12.75">
      <c r="A3378" s="242" t="s">
        <v>184</v>
      </c>
      <c r="B3378" s="242" t="s">
        <v>5155</v>
      </c>
      <c r="C3378" s="90">
        <v>45950</v>
      </c>
      <c r="D3378" s="91" t="s">
        <v>20225</v>
      </c>
      <c r="E3378" s="318">
        <v>45950</v>
      </c>
      <c r="F3378" s="242" t="s">
        <v>21185</v>
      </c>
      <c r="G3378" s="242" t="s">
        <v>5228</v>
      </c>
      <c r="H3378" s="241">
        <v>1094820</v>
      </c>
      <c r="I3378" s="241">
        <v>0</v>
      </c>
      <c r="J3378" s="241">
        <v>87586</v>
      </c>
      <c r="K3378" s="241">
        <v>1182406</v>
      </c>
      <c r="L3378" s="8" t="s">
        <v>24</v>
      </c>
      <c r="O3378" s="278">
        <f>IF(Table1[[#This Row],[Phân loại]]="Tồn đầu kỳ",Table1[[#This Row],[Tổng giá trị]],0)</f>
        <v>0</v>
      </c>
      <c r="P3378" s="8">
        <f>IF(Table1[[#This Row],[Số còn phải thu ĐK]]&lt;&gt;0,0,IF(Table1[[#This Row],[Phân loại]]="Bán hàng",Table1[[#This Row],[Tổng giá trị]],-Table1[[#This Row],[Tổng giá trị]]))</f>
        <v>1182406</v>
      </c>
      <c r="Q3378" s="278">
        <f t="shared" si="823"/>
        <v>0</v>
      </c>
      <c r="R3378" s="8">
        <f>Table1[[#This Row],[Số còn phải thu ĐK]]+Table1[[#This Row],[Giá Trị HD sau CK]]-Table1[[#This Row],[Số tiền đã thu]]</f>
        <v>1182406</v>
      </c>
      <c r="S3378" s="7">
        <f>IF(Table1[[#This Row],[Ngày hóa đơn]]&lt;&gt;"",Table1[[#This Row],[Ngày hóa đơn]],Table1[[#This Row],[Ngày hạch toán]])</f>
        <v>45950</v>
      </c>
      <c r="T3378" s="8">
        <v>30</v>
      </c>
      <c r="U3378" s="7">
        <f>IF(Table1[[#This Row],[Ngày tính CN]]="","",S3378+T3378)</f>
        <v>45980</v>
      </c>
      <c r="V3378" s="71">
        <f ca="1">IF(Table1[[#This Row],[Hạn thanh toán]]="","",IF((U3378-NOW())&lt;0,0,(U3378-NOW())))</f>
        <v>0</v>
      </c>
      <c r="W3378" s="278"/>
      <c r="X3378" s="278">
        <f t="shared" ca="1" si="824"/>
        <v>21.362421527781407</v>
      </c>
      <c r="Y3378" s="3" t="str">
        <f t="shared" ca="1" si="825"/>
        <v>Nợ quá hạn 30 ngày</v>
      </c>
      <c r="Z3378" s="250">
        <f>Table1[[#This Row],[Hạn thanh toán]]</f>
        <v>45980</v>
      </c>
      <c r="AA3378" s="250">
        <f>Table1[[#This Row],[Ngày Thanh toán]]</f>
        <v>0</v>
      </c>
      <c r="AD3378" s="3" t="str">
        <f>IF(Table1[[#This Row],[Mã khách hàng]]="","",VLOOKUP($A3378,Ma_KH!$A:$Q,Ma_KH!O$1,0))</f>
        <v>BRG - FUJIMART</v>
      </c>
      <c r="AE3378" s="3" t="str">
        <f>IF(Table1[[#This Row],[Mã khách hàng]]="","",VLOOKUP($A3378,Ma_KH!$A:$Q,Ma_KH!P$1,0))</f>
        <v>CÔNG TY TNHH BÁN LẺ FUJIMART VIỆT NAM</v>
      </c>
      <c r="AF3378" s="3" t="str">
        <f>VLOOKUP(A3378,Ma_KH!A:Q,Ma_KH!J$1,0)</f>
        <v>Vũ Anh Tuấn</v>
      </c>
    </row>
    <row r="3379" spans="1:32" ht="12.75">
      <c r="A3379" s="242" t="s">
        <v>184</v>
      </c>
      <c r="B3379" s="242" t="s">
        <v>5155</v>
      </c>
      <c r="C3379" s="90">
        <v>45950</v>
      </c>
      <c r="D3379" s="91" t="s">
        <v>20226</v>
      </c>
      <c r="E3379" s="318">
        <v>45950</v>
      </c>
      <c r="F3379" s="242" t="s">
        <v>21186</v>
      </c>
      <c r="G3379" s="242" t="s">
        <v>5174</v>
      </c>
      <c r="H3379" s="241">
        <v>2827800</v>
      </c>
      <c r="I3379" s="241">
        <v>0</v>
      </c>
      <c r="J3379" s="241">
        <v>226224</v>
      </c>
      <c r="K3379" s="241">
        <v>3054024</v>
      </c>
      <c r="L3379" s="8" t="s">
        <v>24</v>
      </c>
      <c r="O3379" s="278">
        <f>IF(Table1[[#This Row],[Phân loại]]="Tồn đầu kỳ",Table1[[#This Row],[Tổng giá trị]],0)</f>
        <v>0</v>
      </c>
      <c r="P3379" s="8">
        <f>IF(Table1[[#This Row],[Số còn phải thu ĐK]]&lt;&gt;0,0,IF(Table1[[#This Row],[Phân loại]]="Bán hàng",Table1[[#This Row],[Tổng giá trị]],-Table1[[#This Row],[Tổng giá trị]]))</f>
        <v>3054024</v>
      </c>
      <c r="Q3379" s="278">
        <f>IF(M3379&lt;&gt;"",IF(O3379&lt;&gt;0,O3379,P3379),0)</f>
        <v>0</v>
      </c>
      <c r="R3379" s="8">
        <f>Table1[[#This Row],[Số còn phải thu ĐK]]+Table1[[#This Row],[Giá Trị HD sau CK]]-Table1[[#This Row],[Số tiền đã thu]]</f>
        <v>3054024</v>
      </c>
      <c r="S3379" s="7">
        <f>IF(Table1[[#This Row],[Ngày hóa đơn]]&lt;&gt;"",Table1[[#This Row],[Ngày hóa đơn]],Table1[[#This Row],[Ngày hạch toán]])</f>
        <v>45950</v>
      </c>
      <c r="T3379" s="8">
        <v>30</v>
      </c>
      <c r="U3379" s="7">
        <f>IF(Table1[[#This Row],[Ngày tính CN]]="","",S3379+T3379)</f>
        <v>45980</v>
      </c>
      <c r="V3379" s="71">
        <f ca="1">IF(Table1[[#This Row],[Hạn thanh toán]]="","",IF((U3379-NOW())&lt;0,0,(U3379-NOW())))</f>
        <v>0</v>
      </c>
      <c r="W3379" s="278"/>
      <c r="X3379" s="278">
        <f ca="1">IF(OR($U3379="",$R3379=0),"",IF((U$4-NOW())&lt;0,-($U3379-NOW()),0))</f>
        <v>21.362421527781407</v>
      </c>
      <c r="Y3379" s="3" t="str">
        <f ca="1">IF(R3379=0,"Đã thanh toán",IF(X3379="","",IF(X3379&lt;=0,"Chưa đến hạn thanh toán",IF(X3379&lt;=30,"Nợ quá hạn 30 ngày",IF(X3379&lt;=60,"Nợ quá hạn từ 30 ngày đến 60 ngày",IF(X3379&lt;=90,"Nợ quá hạn từ 60 ngày đến 90 ngày",IF(X3379&lt;=120,"Nợ quá hạn từ 90 ngày đến 120 ngày","Nợ quá hạn hơn 120 ngày có khả năng mất thanh toán")))))))</f>
        <v>Nợ quá hạn 30 ngày</v>
      </c>
      <c r="Z3379" s="250">
        <f>Table1[[#This Row],[Hạn thanh toán]]</f>
        <v>45980</v>
      </c>
      <c r="AA3379" s="250">
        <f>Table1[[#This Row],[Ngày Thanh toán]]</f>
        <v>0</v>
      </c>
      <c r="AD3379" s="3" t="str">
        <f>IF(Table1[[#This Row],[Mã khách hàng]]="","",VLOOKUP($A3379,Ma_KH!$A:$Q,Ma_KH!O$1,0))</f>
        <v>BRG - FUJIMART</v>
      </c>
      <c r="AE3379" s="3" t="str">
        <f>IF(Table1[[#This Row],[Mã khách hàng]]="","",VLOOKUP($A3379,Ma_KH!$A:$Q,Ma_KH!P$1,0))</f>
        <v>CÔNG TY TNHH BÁN LẺ FUJIMART VIỆT NAM</v>
      </c>
      <c r="AF3379" s="3" t="str">
        <f>VLOOKUP(A3379,Ma_KH!A:Q,Ma_KH!J$1,0)</f>
        <v>Vũ Anh Tuấn</v>
      </c>
    </row>
    <row r="3380" spans="1:32" ht="12.75">
      <c r="A3380" s="242" t="s">
        <v>184</v>
      </c>
      <c r="B3380" s="242" t="s">
        <v>5155</v>
      </c>
      <c r="C3380" s="88">
        <v>45950</v>
      </c>
      <c r="D3380" s="89" t="s">
        <v>20227</v>
      </c>
      <c r="E3380" s="318">
        <v>45950</v>
      </c>
      <c r="F3380" s="242" t="s">
        <v>21187</v>
      </c>
      <c r="G3380" s="242" t="s">
        <v>5165</v>
      </c>
      <c r="H3380" s="241">
        <v>813393</v>
      </c>
      <c r="I3380" s="241">
        <v>0</v>
      </c>
      <c r="J3380" s="241">
        <v>65071</v>
      </c>
      <c r="K3380" s="241">
        <v>878464</v>
      </c>
      <c r="L3380" s="8" t="s">
        <v>24</v>
      </c>
      <c r="O3380" s="278">
        <f>IF(Table1[[#This Row],[Phân loại]]="Tồn đầu kỳ",Table1[[#This Row],[Tổng giá trị]],0)</f>
        <v>0</v>
      </c>
      <c r="P3380" s="8">
        <f>IF(Table1[[#This Row],[Số còn phải thu ĐK]]&lt;&gt;0,0,IF(Table1[[#This Row],[Phân loại]]="Bán hàng",Table1[[#This Row],[Tổng giá trị]],-Table1[[#This Row],[Tổng giá trị]]))</f>
        <v>878464</v>
      </c>
      <c r="Q3380" s="278">
        <f t="shared" ref="Q3380:Q3381" si="826">IF(M3380&lt;&gt;"",IF(O3380&lt;&gt;0,O3380,P3380),0)</f>
        <v>0</v>
      </c>
      <c r="R3380" s="8">
        <f>Table1[[#This Row],[Số còn phải thu ĐK]]+Table1[[#This Row],[Giá Trị HD sau CK]]-Table1[[#This Row],[Số tiền đã thu]]</f>
        <v>878464</v>
      </c>
      <c r="S3380" s="7">
        <f>IF(Table1[[#This Row],[Ngày hóa đơn]]&lt;&gt;"",Table1[[#This Row],[Ngày hóa đơn]],Table1[[#This Row],[Ngày hạch toán]])</f>
        <v>45950</v>
      </c>
      <c r="T3380" s="8">
        <v>30</v>
      </c>
      <c r="U3380" s="7">
        <f>IF(Table1[[#This Row],[Ngày tính CN]]="","",S3380+T3380)</f>
        <v>45980</v>
      </c>
      <c r="V3380" s="71">
        <f ca="1">IF(Table1[[#This Row],[Hạn thanh toán]]="","",IF((U3380-NOW())&lt;0,0,(U3380-NOW())))</f>
        <v>0</v>
      </c>
      <c r="W3380" s="278"/>
      <c r="X3380" s="278">
        <f t="shared" ref="X3380:X3381" ca="1" si="827">IF(OR($U3380="",$R3380=0),"",IF((U$4-NOW())&lt;0,-($U3380-NOW()),0))</f>
        <v>21.362421527781407</v>
      </c>
      <c r="Y3380" s="3" t="str">
        <f t="shared" ref="Y3380:Y3381" ca="1" si="828">IF(R3380=0,"Đã thanh toán",IF(X3380="","",IF(X3380&lt;=0,"Chưa đến hạn thanh toán",IF(X3380&lt;=30,"Nợ quá hạn 30 ngày",IF(X3380&lt;=60,"Nợ quá hạn từ 30 ngày đến 60 ngày",IF(X3380&lt;=90,"Nợ quá hạn từ 60 ngày đến 90 ngày",IF(X3380&lt;=120,"Nợ quá hạn từ 90 ngày đến 120 ngày","Nợ quá hạn hơn 120 ngày có khả năng mất thanh toán")))))))</f>
        <v>Nợ quá hạn 30 ngày</v>
      </c>
      <c r="Z3380" s="250">
        <f>Table1[[#This Row],[Hạn thanh toán]]</f>
        <v>45980</v>
      </c>
      <c r="AA3380" s="250">
        <f>Table1[[#This Row],[Ngày Thanh toán]]</f>
        <v>0</v>
      </c>
      <c r="AD3380" s="3" t="str">
        <f>IF(Table1[[#This Row],[Mã khách hàng]]="","",VLOOKUP($A3380,Ma_KH!$A:$Q,Ma_KH!O$1,0))</f>
        <v>BRG - FUJIMART</v>
      </c>
      <c r="AE3380" s="3" t="str">
        <f>IF(Table1[[#This Row],[Mã khách hàng]]="","",VLOOKUP($A3380,Ma_KH!$A:$Q,Ma_KH!P$1,0))</f>
        <v>CÔNG TY TNHH BÁN LẺ FUJIMART VIỆT NAM</v>
      </c>
      <c r="AF3380" s="3" t="str">
        <f>VLOOKUP(A3380,Ma_KH!A:Q,Ma_KH!J$1,0)</f>
        <v>Vũ Anh Tuấn</v>
      </c>
    </row>
    <row r="3381" spans="1:32" ht="12.75">
      <c r="A3381" s="242" t="s">
        <v>184</v>
      </c>
      <c r="B3381" s="242" t="s">
        <v>5155</v>
      </c>
      <c r="C3381" s="90">
        <v>45950</v>
      </c>
      <c r="D3381" s="91" t="s">
        <v>20228</v>
      </c>
      <c r="E3381" s="318">
        <v>45950</v>
      </c>
      <c r="F3381" s="242" t="s">
        <v>21188</v>
      </c>
      <c r="G3381" s="242" t="s">
        <v>5186</v>
      </c>
      <c r="H3381" s="241">
        <v>1752640</v>
      </c>
      <c r="I3381" s="241">
        <v>0</v>
      </c>
      <c r="J3381" s="241">
        <v>140211</v>
      </c>
      <c r="K3381" s="241">
        <v>1892851</v>
      </c>
      <c r="L3381" s="8" t="s">
        <v>24</v>
      </c>
      <c r="O3381" s="278">
        <f>IF(Table1[[#This Row],[Phân loại]]="Tồn đầu kỳ",Table1[[#This Row],[Tổng giá trị]],0)</f>
        <v>0</v>
      </c>
      <c r="P3381" s="8">
        <f>IF(Table1[[#This Row],[Số còn phải thu ĐK]]&lt;&gt;0,0,IF(Table1[[#This Row],[Phân loại]]="Bán hàng",Table1[[#This Row],[Tổng giá trị]],-Table1[[#This Row],[Tổng giá trị]]))</f>
        <v>1892851</v>
      </c>
      <c r="Q3381" s="278">
        <f t="shared" si="826"/>
        <v>0</v>
      </c>
      <c r="R3381" s="8">
        <f>Table1[[#This Row],[Số còn phải thu ĐK]]+Table1[[#This Row],[Giá Trị HD sau CK]]-Table1[[#This Row],[Số tiền đã thu]]</f>
        <v>1892851</v>
      </c>
      <c r="S3381" s="7">
        <f>IF(Table1[[#This Row],[Ngày hóa đơn]]&lt;&gt;"",Table1[[#This Row],[Ngày hóa đơn]],Table1[[#This Row],[Ngày hạch toán]])</f>
        <v>45950</v>
      </c>
      <c r="T3381" s="8">
        <v>30</v>
      </c>
      <c r="U3381" s="7">
        <f>IF(Table1[[#This Row],[Ngày tính CN]]="","",S3381+T3381)</f>
        <v>45980</v>
      </c>
      <c r="V3381" s="71">
        <f ca="1">IF(Table1[[#This Row],[Hạn thanh toán]]="","",IF((U3381-NOW())&lt;0,0,(U3381-NOW())))</f>
        <v>0</v>
      </c>
      <c r="W3381" s="278"/>
      <c r="X3381" s="278">
        <f t="shared" ca="1" si="827"/>
        <v>21.362421527781407</v>
      </c>
      <c r="Y3381" s="3" t="str">
        <f t="shared" ca="1" si="828"/>
        <v>Nợ quá hạn 30 ngày</v>
      </c>
      <c r="Z3381" s="250">
        <f>Table1[[#This Row],[Hạn thanh toán]]</f>
        <v>45980</v>
      </c>
      <c r="AA3381" s="250">
        <f>Table1[[#This Row],[Ngày Thanh toán]]</f>
        <v>0</v>
      </c>
      <c r="AD3381" s="3" t="str">
        <f>IF(Table1[[#This Row],[Mã khách hàng]]="","",VLOOKUP($A3381,Ma_KH!$A:$Q,Ma_KH!O$1,0))</f>
        <v>BRG - FUJIMART</v>
      </c>
      <c r="AE3381" s="3" t="str">
        <f>IF(Table1[[#This Row],[Mã khách hàng]]="","",VLOOKUP($A3381,Ma_KH!$A:$Q,Ma_KH!P$1,0))</f>
        <v>CÔNG TY TNHH BÁN LẺ FUJIMART VIỆT NAM</v>
      </c>
      <c r="AF3381" s="3" t="str">
        <f>VLOOKUP(A3381,Ma_KH!A:Q,Ma_KH!J$1,0)</f>
        <v>Vũ Anh Tuấn</v>
      </c>
    </row>
    <row r="3382" spans="1:32" ht="12.75">
      <c r="A3382" s="242" t="s">
        <v>184</v>
      </c>
      <c r="B3382" s="242" t="s">
        <v>5155</v>
      </c>
      <c r="C3382" s="88">
        <v>45951</v>
      </c>
      <c r="D3382" s="89" t="s">
        <v>20229</v>
      </c>
      <c r="E3382" s="318">
        <v>45951</v>
      </c>
      <c r="F3382" s="242" t="s">
        <v>21189</v>
      </c>
      <c r="G3382" s="242" t="s">
        <v>5235</v>
      </c>
      <c r="H3382" s="241">
        <v>374382</v>
      </c>
      <c r="I3382" s="241">
        <v>0</v>
      </c>
      <c r="J3382" s="241">
        <v>29951</v>
      </c>
      <c r="K3382" s="241">
        <v>404333</v>
      </c>
      <c r="L3382" s="8" t="s">
        <v>24</v>
      </c>
      <c r="O3382" s="278">
        <f>IF(Table1[[#This Row],[Phân loại]]="Tồn đầu kỳ",Table1[[#This Row],[Tổng giá trị]],0)</f>
        <v>0</v>
      </c>
      <c r="P3382" s="8">
        <f>IF(Table1[[#This Row],[Số còn phải thu ĐK]]&lt;&gt;0,0,IF(Table1[[#This Row],[Phân loại]]="Bán hàng",Table1[[#This Row],[Tổng giá trị]],-Table1[[#This Row],[Tổng giá trị]]))</f>
        <v>404333</v>
      </c>
      <c r="Q3382" s="278">
        <f t="shared" ref="Q3382:Q3384" si="829">IF(M3382&lt;&gt;"",IF(O3382&lt;&gt;0,O3382,P3382),0)</f>
        <v>0</v>
      </c>
      <c r="R3382" s="8">
        <f>Table1[[#This Row],[Số còn phải thu ĐK]]+Table1[[#This Row],[Giá Trị HD sau CK]]-Table1[[#This Row],[Số tiền đã thu]]</f>
        <v>404333</v>
      </c>
      <c r="S3382" s="7">
        <f>IF(Table1[[#This Row],[Ngày hóa đơn]]&lt;&gt;"",Table1[[#This Row],[Ngày hóa đơn]],Table1[[#This Row],[Ngày hạch toán]])</f>
        <v>45951</v>
      </c>
      <c r="T3382" s="8">
        <v>30</v>
      </c>
      <c r="U3382" s="7">
        <f>IF(Table1[[#This Row],[Ngày tính CN]]="","",S3382+T3382)</f>
        <v>45981</v>
      </c>
      <c r="V3382" s="71">
        <f ca="1">IF(Table1[[#This Row],[Hạn thanh toán]]="","",IF((U3382-NOW())&lt;0,0,(U3382-NOW())))</f>
        <v>0</v>
      </c>
      <c r="W3382" s="278"/>
      <c r="X3382" s="278">
        <f t="shared" ref="X3382:X3384" ca="1" si="830">IF(OR($U3382="",$R3382=0),"",IF((U$4-NOW())&lt;0,-($U3382-NOW()),0))</f>
        <v>20.362421527781407</v>
      </c>
      <c r="Y3382" s="3" t="str">
        <f t="shared" ref="Y3382:Y3384" ca="1" si="831">IF(R3382=0,"Đã thanh toán",IF(X3382="","",IF(X3382&lt;=0,"Chưa đến hạn thanh toán",IF(X3382&lt;=30,"Nợ quá hạn 30 ngày",IF(X3382&lt;=60,"Nợ quá hạn từ 30 ngày đến 60 ngày",IF(X3382&lt;=90,"Nợ quá hạn từ 60 ngày đến 90 ngày",IF(X3382&lt;=120,"Nợ quá hạn từ 90 ngày đến 120 ngày","Nợ quá hạn hơn 120 ngày có khả năng mất thanh toán")))))))</f>
        <v>Nợ quá hạn 30 ngày</v>
      </c>
      <c r="Z3382" s="250">
        <f>Table1[[#This Row],[Hạn thanh toán]]</f>
        <v>45981</v>
      </c>
      <c r="AA3382" s="250">
        <f>Table1[[#This Row],[Ngày Thanh toán]]</f>
        <v>0</v>
      </c>
      <c r="AD3382" s="3" t="str">
        <f>IF(Table1[[#This Row],[Mã khách hàng]]="","",VLOOKUP($A3382,Ma_KH!$A:$Q,Ma_KH!O$1,0))</f>
        <v>BRG - FUJIMART</v>
      </c>
      <c r="AE3382" s="3" t="str">
        <f>IF(Table1[[#This Row],[Mã khách hàng]]="","",VLOOKUP($A3382,Ma_KH!$A:$Q,Ma_KH!P$1,0))</f>
        <v>CÔNG TY TNHH BÁN LẺ FUJIMART VIỆT NAM</v>
      </c>
      <c r="AF3382" s="3" t="str">
        <f>VLOOKUP(A3382,Ma_KH!A:Q,Ma_KH!J$1,0)</f>
        <v>Vũ Anh Tuấn</v>
      </c>
    </row>
    <row r="3383" spans="1:32" ht="12.75">
      <c r="A3383" s="242" t="s">
        <v>184</v>
      </c>
      <c r="B3383" s="242" t="s">
        <v>5155</v>
      </c>
      <c r="C3383" s="88">
        <v>45951</v>
      </c>
      <c r="D3383" s="89" t="s">
        <v>20230</v>
      </c>
      <c r="E3383" s="318">
        <v>45951</v>
      </c>
      <c r="F3383" s="242" t="s">
        <v>21190</v>
      </c>
      <c r="G3383" s="242" t="s">
        <v>5328</v>
      </c>
      <c r="H3383" s="241">
        <v>807953</v>
      </c>
      <c r="I3383" s="241">
        <v>0</v>
      </c>
      <c r="J3383" s="241">
        <v>64636</v>
      </c>
      <c r="K3383" s="241">
        <v>872589</v>
      </c>
      <c r="L3383" s="8" t="s">
        <v>24</v>
      </c>
      <c r="O3383" s="278">
        <f>IF(Table1[[#This Row],[Phân loại]]="Tồn đầu kỳ",Table1[[#This Row],[Tổng giá trị]],0)</f>
        <v>0</v>
      </c>
      <c r="P3383" s="8">
        <f>IF(Table1[[#This Row],[Số còn phải thu ĐK]]&lt;&gt;0,0,IF(Table1[[#This Row],[Phân loại]]="Bán hàng",Table1[[#This Row],[Tổng giá trị]],-Table1[[#This Row],[Tổng giá trị]]))</f>
        <v>872589</v>
      </c>
      <c r="Q3383" s="278">
        <f t="shared" si="829"/>
        <v>0</v>
      </c>
      <c r="R3383" s="8">
        <f>Table1[[#This Row],[Số còn phải thu ĐK]]+Table1[[#This Row],[Giá Trị HD sau CK]]-Table1[[#This Row],[Số tiền đã thu]]</f>
        <v>872589</v>
      </c>
      <c r="S3383" s="7">
        <f>IF(Table1[[#This Row],[Ngày hóa đơn]]&lt;&gt;"",Table1[[#This Row],[Ngày hóa đơn]],Table1[[#This Row],[Ngày hạch toán]])</f>
        <v>45951</v>
      </c>
      <c r="T3383" s="8">
        <v>30</v>
      </c>
      <c r="U3383" s="7">
        <f>IF(Table1[[#This Row],[Ngày tính CN]]="","",S3383+T3383)</f>
        <v>45981</v>
      </c>
      <c r="V3383" s="71">
        <f ca="1">IF(Table1[[#This Row],[Hạn thanh toán]]="","",IF((U3383-NOW())&lt;0,0,(U3383-NOW())))</f>
        <v>0</v>
      </c>
      <c r="W3383" s="278"/>
      <c r="X3383" s="278">
        <f t="shared" ca="1" si="830"/>
        <v>20.362421527781407</v>
      </c>
      <c r="Y3383" s="3" t="str">
        <f t="shared" ca="1" si="831"/>
        <v>Nợ quá hạn 30 ngày</v>
      </c>
      <c r="Z3383" s="250">
        <f>Table1[[#This Row],[Hạn thanh toán]]</f>
        <v>45981</v>
      </c>
      <c r="AA3383" s="250">
        <f>Table1[[#This Row],[Ngày Thanh toán]]</f>
        <v>0</v>
      </c>
      <c r="AD3383" s="3" t="str">
        <f>IF(Table1[[#This Row],[Mã khách hàng]]="","",VLOOKUP($A3383,Ma_KH!$A:$Q,Ma_KH!O$1,0))</f>
        <v>BRG - FUJIMART</v>
      </c>
      <c r="AE3383" s="3" t="str">
        <f>IF(Table1[[#This Row],[Mã khách hàng]]="","",VLOOKUP($A3383,Ma_KH!$A:$Q,Ma_KH!P$1,0))</f>
        <v>CÔNG TY TNHH BÁN LẺ FUJIMART VIỆT NAM</v>
      </c>
      <c r="AF3383" s="3" t="str">
        <f>VLOOKUP(A3383,Ma_KH!A:Q,Ma_KH!J$1,0)</f>
        <v>Vũ Anh Tuấn</v>
      </c>
    </row>
    <row r="3384" spans="1:32" ht="12.75">
      <c r="A3384" s="242" t="s">
        <v>184</v>
      </c>
      <c r="B3384" s="242" t="s">
        <v>5155</v>
      </c>
      <c r="C3384" s="90">
        <v>45951</v>
      </c>
      <c r="D3384" s="91" t="s">
        <v>20231</v>
      </c>
      <c r="E3384" s="318">
        <v>45951</v>
      </c>
      <c r="F3384" s="242" t="s">
        <v>21191</v>
      </c>
      <c r="G3384" s="242" t="s">
        <v>5343</v>
      </c>
      <c r="H3384" s="241">
        <v>719259</v>
      </c>
      <c r="I3384" s="241">
        <v>0</v>
      </c>
      <c r="J3384" s="241">
        <v>57541</v>
      </c>
      <c r="K3384" s="241">
        <v>776800</v>
      </c>
      <c r="L3384" s="8" t="s">
        <v>24</v>
      </c>
      <c r="O3384" s="278">
        <f>IF(Table1[[#This Row],[Phân loại]]="Tồn đầu kỳ",Table1[[#This Row],[Tổng giá trị]],0)</f>
        <v>0</v>
      </c>
      <c r="P3384" s="8">
        <f>IF(Table1[[#This Row],[Số còn phải thu ĐK]]&lt;&gt;0,0,IF(Table1[[#This Row],[Phân loại]]="Bán hàng",Table1[[#This Row],[Tổng giá trị]],-Table1[[#This Row],[Tổng giá trị]]))</f>
        <v>776800</v>
      </c>
      <c r="Q3384" s="278">
        <f t="shared" si="829"/>
        <v>0</v>
      </c>
      <c r="R3384" s="8">
        <f>Table1[[#This Row],[Số còn phải thu ĐK]]+Table1[[#This Row],[Giá Trị HD sau CK]]-Table1[[#This Row],[Số tiền đã thu]]</f>
        <v>776800</v>
      </c>
      <c r="S3384" s="7">
        <f>IF(Table1[[#This Row],[Ngày hóa đơn]]&lt;&gt;"",Table1[[#This Row],[Ngày hóa đơn]],Table1[[#This Row],[Ngày hạch toán]])</f>
        <v>45951</v>
      </c>
      <c r="T3384" s="8">
        <v>30</v>
      </c>
      <c r="U3384" s="7">
        <f>IF(Table1[[#This Row],[Ngày tính CN]]="","",S3384+T3384)</f>
        <v>45981</v>
      </c>
      <c r="V3384" s="71">
        <f ca="1">IF(Table1[[#This Row],[Hạn thanh toán]]="","",IF((U3384-NOW())&lt;0,0,(U3384-NOW())))</f>
        <v>0</v>
      </c>
      <c r="W3384" s="278"/>
      <c r="X3384" s="278">
        <f t="shared" ca="1" si="830"/>
        <v>20.362421527781407</v>
      </c>
      <c r="Y3384" s="3" t="str">
        <f t="shared" ca="1" si="831"/>
        <v>Nợ quá hạn 30 ngày</v>
      </c>
      <c r="Z3384" s="250">
        <f>Table1[[#This Row],[Hạn thanh toán]]</f>
        <v>45981</v>
      </c>
      <c r="AA3384" s="250">
        <f>Table1[[#This Row],[Ngày Thanh toán]]</f>
        <v>0</v>
      </c>
      <c r="AD3384" s="3" t="str">
        <f>IF(Table1[[#This Row],[Mã khách hàng]]="","",VLOOKUP($A3384,Ma_KH!$A:$Q,Ma_KH!O$1,0))</f>
        <v>BRG - FUJIMART</v>
      </c>
      <c r="AE3384" s="3" t="str">
        <f>IF(Table1[[#This Row],[Mã khách hàng]]="","",VLOOKUP($A3384,Ma_KH!$A:$Q,Ma_KH!P$1,0))</f>
        <v>CÔNG TY TNHH BÁN LẺ FUJIMART VIỆT NAM</v>
      </c>
      <c r="AF3384" s="3" t="str">
        <f>VLOOKUP(A3384,Ma_KH!A:Q,Ma_KH!J$1,0)</f>
        <v>Vũ Anh Tuấn</v>
      </c>
    </row>
    <row r="3385" spans="1:32" ht="12.75">
      <c r="A3385" s="242" t="s">
        <v>184</v>
      </c>
      <c r="B3385" s="242" t="s">
        <v>5155</v>
      </c>
      <c r="C3385" s="90">
        <v>45951</v>
      </c>
      <c r="D3385" s="91" t="s">
        <v>20232</v>
      </c>
      <c r="E3385" s="318">
        <v>45951</v>
      </c>
      <c r="F3385" s="242" t="s">
        <v>21192</v>
      </c>
      <c r="G3385" s="242" t="s">
        <v>5237</v>
      </c>
      <c r="H3385" s="241">
        <v>1053482</v>
      </c>
      <c r="I3385" s="241">
        <v>0</v>
      </c>
      <c r="J3385" s="241">
        <v>84279</v>
      </c>
      <c r="K3385" s="241">
        <v>1137761</v>
      </c>
      <c r="L3385" s="8" t="s">
        <v>24</v>
      </c>
      <c r="O3385" s="278">
        <f>IF(Table1[[#This Row],[Phân loại]]="Tồn đầu kỳ",Table1[[#This Row],[Tổng giá trị]],0)</f>
        <v>0</v>
      </c>
      <c r="P3385" s="8">
        <f>IF(Table1[[#This Row],[Số còn phải thu ĐK]]&lt;&gt;0,0,IF(Table1[[#This Row],[Phân loại]]="Bán hàng",Table1[[#This Row],[Tổng giá trị]],-Table1[[#This Row],[Tổng giá trị]]))</f>
        <v>1137761</v>
      </c>
      <c r="Q3385" s="278">
        <f>IF(M3385&lt;&gt;"",IF(O3385&lt;&gt;0,O3385,P3385),0)</f>
        <v>0</v>
      </c>
      <c r="R3385" s="8">
        <f>Table1[[#This Row],[Số còn phải thu ĐK]]+Table1[[#This Row],[Giá Trị HD sau CK]]-Table1[[#This Row],[Số tiền đã thu]]</f>
        <v>1137761</v>
      </c>
      <c r="S3385" s="7">
        <f>IF(Table1[[#This Row],[Ngày hóa đơn]]&lt;&gt;"",Table1[[#This Row],[Ngày hóa đơn]],Table1[[#This Row],[Ngày hạch toán]])</f>
        <v>45951</v>
      </c>
      <c r="T3385" s="8">
        <v>30</v>
      </c>
      <c r="U3385" s="7">
        <f>IF(Table1[[#This Row],[Ngày tính CN]]="","",S3385+T3385)</f>
        <v>45981</v>
      </c>
      <c r="V3385" s="71">
        <f ca="1">IF(Table1[[#This Row],[Hạn thanh toán]]="","",IF((U3385-NOW())&lt;0,0,(U3385-NOW())))</f>
        <v>0</v>
      </c>
      <c r="W3385" s="278"/>
      <c r="X3385" s="278">
        <f ca="1">IF(OR($U3385="",$R3385=0),"",IF((U$4-NOW())&lt;0,-($U3385-NOW()),0))</f>
        <v>20.362421527781407</v>
      </c>
      <c r="Y3385" s="3" t="str">
        <f ca="1">IF(R3385=0,"Đã thanh toán",IF(X3385="","",IF(X3385&lt;=0,"Chưa đến hạn thanh toán",IF(X3385&lt;=30,"Nợ quá hạn 30 ngày",IF(X3385&lt;=60,"Nợ quá hạn từ 30 ngày đến 60 ngày",IF(X3385&lt;=90,"Nợ quá hạn từ 60 ngày đến 90 ngày",IF(X3385&lt;=120,"Nợ quá hạn từ 90 ngày đến 120 ngày","Nợ quá hạn hơn 120 ngày có khả năng mất thanh toán")))))))</f>
        <v>Nợ quá hạn 30 ngày</v>
      </c>
      <c r="Z3385" s="250">
        <f>Table1[[#This Row],[Hạn thanh toán]]</f>
        <v>45981</v>
      </c>
      <c r="AA3385" s="250">
        <f>Table1[[#This Row],[Ngày Thanh toán]]</f>
        <v>0</v>
      </c>
      <c r="AD3385" s="3" t="str">
        <f>IF(Table1[[#This Row],[Mã khách hàng]]="","",VLOOKUP($A3385,Ma_KH!$A:$Q,Ma_KH!O$1,0))</f>
        <v>BRG - FUJIMART</v>
      </c>
      <c r="AE3385" s="3" t="str">
        <f>IF(Table1[[#This Row],[Mã khách hàng]]="","",VLOOKUP($A3385,Ma_KH!$A:$Q,Ma_KH!P$1,0))</f>
        <v>CÔNG TY TNHH BÁN LẺ FUJIMART VIỆT NAM</v>
      </c>
      <c r="AF3385" s="3" t="str">
        <f>VLOOKUP(A3385,Ma_KH!A:Q,Ma_KH!J$1,0)</f>
        <v>Vũ Anh Tuấn</v>
      </c>
    </row>
    <row r="3386" spans="1:32" ht="12.75">
      <c r="A3386" s="242" t="s">
        <v>184</v>
      </c>
      <c r="B3386" s="242" t="s">
        <v>5155</v>
      </c>
      <c r="C3386" s="90">
        <v>45952</v>
      </c>
      <c r="D3386" s="91" t="s">
        <v>20233</v>
      </c>
      <c r="E3386" s="318">
        <v>45952</v>
      </c>
      <c r="F3386" s="242" t="s">
        <v>21193</v>
      </c>
      <c r="G3386" s="242" t="s">
        <v>5182</v>
      </c>
      <c r="H3386" s="241">
        <v>1499191</v>
      </c>
      <c r="I3386" s="241">
        <v>0</v>
      </c>
      <c r="J3386" s="241">
        <v>119935</v>
      </c>
      <c r="K3386" s="241">
        <v>1619126</v>
      </c>
      <c r="L3386" s="8" t="s">
        <v>24</v>
      </c>
      <c r="O3386" s="278">
        <f>IF(Table1[[#This Row],[Phân loại]]="Tồn đầu kỳ",Table1[[#This Row],[Tổng giá trị]],0)</f>
        <v>0</v>
      </c>
      <c r="P3386" s="8">
        <f>IF(Table1[[#This Row],[Số còn phải thu ĐK]]&lt;&gt;0,0,IF(Table1[[#This Row],[Phân loại]]="Bán hàng",Table1[[#This Row],[Tổng giá trị]],-Table1[[#This Row],[Tổng giá trị]]))</f>
        <v>1619126</v>
      </c>
      <c r="Q3386" s="278">
        <f>IF(M3386&lt;&gt;"",IF(O3386&lt;&gt;0,O3386,P3386),0)</f>
        <v>0</v>
      </c>
      <c r="R3386" s="8">
        <f>Table1[[#This Row],[Số còn phải thu ĐK]]+Table1[[#This Row],[Giá Trị HD sau CK]]-Table1[[#This Row],[Số tiền đã thu]]</f>
        <v>1619126</v>
      </c>
      <c r="S3386" s="7">
        <f>IF(Table1[[#This Row],[Ngày hóa đơn]]&lt;&gt;"",Table1[[#This Row],[Ngày hóa đơn]],Table1[[#This Row],[Ngày hạch toán]])</f>
        <v>45952</v>
      </c>
      <c r="T3386" s="8">
        <v>30</v>
      </c>
      <c r="U3386" s="7">
        <f>IF(Table1[[#This Row],[Ngày tính CN]]="","",S3386+T3386)</f>
        <v>45982</v>
      </c>
      <c r="V3386" s="71">
        <f ca="1">IF(Table1[[#This Row],[Hạn thanh toán]]="","",IF((U3386-NOW())&lt;0,0,(U3386-NOW())))</f>
        <v>0</v>
      </c>
      <c r="W3386" s="278"/>
      <c r="X3386" s="278">
        <f ca="1">IF(OR($U3386="",$R3386=0),"",IF((U$4-NOW())&lt;0,-($U3386-NOW()),0))</f>
        <v>19.362421527781407</v>
      </c>
      <c r="Y3386" s="3" t="str">
        <f ca="1">IF(R3386=0,"Đã thanh toán",IF(X3386="","",IF(X3386&lt;=0,"Chưa đến hạn thanh toán",IF(X3386&lt;=30,"Nợ quá hạn 30 ngày",IF(X3386&lt;=60,"Nợ quá hạn từ 30 ngày đến 60 ngày",IF(X3386&lt;=90,"Nợ quá hạn từ 60 ngày đến 90 ngày",IF(X3386&lt;=120,"Nợ quá hạn từ 90 ngày đến 120 ngày","Nợ quá hạn hơn 120 ngày có khả năng mất thanh toán")))))))</f>
        <v>Nợ quá hạn 30 ngày</v>
      </c>
      <c r="Z3386" s="250">
        <f>Table1[[#This Row],[Hạn thanh toán]]</f>
        <v>45982</v>
      </c>
      <c r="AA3386" s="250">
        <f>Table1[[#This Row],[Ngày Thanh toán]]</f>
        <v>0</v>
      </c>
      <c r="AD3386" s="3" t="str">
        <f>IF(Table1[[#This Row],[Mã khách hàng]]="","",VLOOKUP($A3386,Ma_KH!$A:$Q,Ma_KH!O$1,0))</f>
        <v>BRG - FUJIMART</v>
      </c>
      <c r="AE3386" s="3" t="str">
        <f>IF(Table1[[#This Row],[Mã khách hàng]]="","",VLOOKUP($A3386,Ma_KH!$A:$Q,Ma_KH!P$1,0))</f>
        <v>CÔNG TY TNHH BÁN LẺ FUJIMART VIỆT NAM</v>
      </c>
      <c r="AF3386" s="3" t="str">
        <f>VLOOKUP(A3386,Ma_KH!A:Q,Ma_KH!J$1,0)</f>
        <v>Vũ Anh Tuấn</v>
      </c>
    </row>
    <row r="3387" spans="1:32" ht="12.75">
      <c r="A3387" s="242" t="s">
        <v>184</v>
      </c>
      <c r="B3387" s="242" t="s">
        <v>5155</v>
      </c>
      <c r="C3387" s="88">
        <v>45952</v>
      </c>
      <c r="D3387" s="89" t="s">
        <v>20234</v>
      </c>
      <c r="E3387" s="318">
        <v>45952</v>
      </c>
      <c r="F3387" s="242" t="s">
        <v>21194</v>
      </c>
      <c r="G3387" s="242" t="s">
        <v>5188</v>
      </c>
      <c r="H3387" s="241">
        <v>1055050</v>
      </c>
      <c r="I3387" s="241">
        <v>0</v>
      </c>
      <c r="J3387" s="241">
        <v>84404</v>
      </c>
      <c r="K3387" s="241">
        <v>1139454</v>
      </c>
      <c r="L3387" s="8" t="s">
        <v>24</v>
      </c>
      <c r="O3387" s="278">
        <f>IF(Table1[[#This Row],[Phân loại]]="Tồn đầu kỳ",Table1[[#This Row],[Tổng giá trị]],0)</f>
        <v>0</v>
      </c>
      <c r="P3387" s="8">
        <f>IF(Table1[[#This Row],[Số còn phải thu ĐK]]&lt;&gt;0,0,IF(Table1[[#This Row],[Phân loại]]="Bán hàng",Table1[[#This Row],[Tổng giá trị]],-Table1[[#This Row],[Tổng giá trị]]))</f>
        <v>1139454</v>
      </c>
      <c r="Q3387" s="278">
        <f t="shared" ref="Q3387:Q3388" si="832">IF(M3387&lt;&gt;"",IF(O3387&lt;&gt;0,O3387,P3387),0)</f>
        <v>0</v>
      </c>
      <c r="R3387" s="8">
        <f>Table1[[#This Row],[Số còn phải thu ĐK]]+Table1[[#This Row],[Giá Trị HD sau CK]]-Table1[[#This Row],[Số tiền đã thu]]</f>
        <v>1139454</v>
      </c>
      <c r="S3387" s="7">
        <f>IF(Table1[[#This Row],[Ngày hóa đơn]]&lt;&gt;"",Table1[[#This Row],[Ngày hóa đơn]],Table1[[#This Row],[Ngày hạch toán]])</f>
        <v>45952</v>
      </c>
      <c r="T3387" s="8">
        <v>30</v>
      </c>
      <c r="U3387" s="7">
        <f>IF(Table1[[#This Row],[Ngày tính CN]]="","",S3387+T3387)</f>
        <v>45982</v>
      </c>
      <c r="V3387" s="71">
        <f ca="1">IF(Table1[[#This Row],[Hạn thanh toán]]="","",IF((U3387-NOW())&lt;0,0,(U3387-NOW())))</f>
        <v>0</v>
      </c>
      <c r="W3387" s="278"/>
      <c r="X3387" s="278">
        <f t="shared" ref="X3387:X3388" ca="1" si="833">IF(OR($U3387="",$R3387=0),"",IF((U$4-NOW())&lt;0,-($U3387-NOW()),0))</f>
        <v>19.362421527781407</v>
      </c>
      <c r="Y3387" s="3" t="str">
        <f t="shared" ref="Y3387:Y3388" ca="1" si="834">IF(R3387=0,"Đã thanh toán",IF(X3387="","",IF(X3387&lt;=0,"Chưa đến hạn thanh toán",IF(X3387&lt;=30,"Nợ quá hạn 30 ngày",IF(X3387&lt;=60,"Nợ quá hạn từ 30 ngày đến 60 ngày",IF(X3387&lt;=90,"Nợ quá hạn từ 60 ngày đến 90 ngày",IF(X3387&lt;=120,"Nợ quá hạn từ 90 ngày đến 120 ngày","Nợ quá hạn hơn 120 ngày có khả năng mất thanh toán")))))))</f>
        <v>Nợ quá hạn 30 ngày</v>
      </c>
      <c r="Z3387" s="250">
        <f>Table1[[#This Row],[Hạn thanh toán]]</f>
        <v>45982</v>
      </c>
      <c r="AA3387" s="250">
        <f>Table1[[#This Row],[Ngày Thanh toán]]</f>
        <v>0</v>
      </c>
      <c r="AD3387" s="3" t="str">
        <f>IF(Table1[[#This Row],[Mã khách hàng]]="","",VLOOKUP($A3387,Ma_KH!$A:$Q,Ma_KH!O$1,0))</f>
        <v>BRG - FUJIMART</v>
      </c>
      <c r="AE3387" s="3" t="str">
        <f>IF(Table1[[#This Row],[Mã khách hàng]]="","",VLOOKUP($A3387,Ma_KH!$A:$Q,Ma_KH!P$1,0))</f>
        <v>CÔNG TY TNHH BÁN LẺ FUJIMART VIỆT NAM</v>
      </c>
      <c r="AF3387" s="3" t="str">
        <f>VLOOKUP(A3387,Ma_KH!A:Q,Ma_KH!J$1,0)</f>
        <v>Vũ Anh Tuấn</v>
      </c>
    </row>
    <row r="3388" spans="1:32" ht="12.75">
      <c r="A3388" s="242" t="s">
        <v>184</v>
      </c>
      <c r="B3388" s="242" t="s">
        <v>5155</v>
      </c>
      <c r="C3388" s="90">
        <v>45952</v>
      </c>
      <c r="D3388" s="91" t="s">
        <v>20235</v>
      </c>
      <c r="E3388" s="318">
        <v>45952</v>
      </c>
      <c r="F3388" s="242" t="s">
        <v>21195</v>
      </c>
      <c r="G3388" s="242" t="s">
        <v>5213</v>
      </c>
      <c r="H3388" s="241">
        <v>1736785</v>
      </c>
      <c r="I3388" s="241">
        <v>0</v>
      </c>
      <c r="J3388" s="241">
        <v>138943</v>
      </c>
      <c r="K3388" s="241">
        <v>1875728</v>
      </c>
      <c r="L3388" s="8" t="s">
        <v>24</v>
      </c>
      <c r="O3388" s="278">
        <f>IF(Table1[[#This Row],[Phân loại]]="Tồn đầu kỳ",Table1[[#This Row],[Tổng giá trị]],0)</f>
        <v>0</v>
      </c>
      <c r="P3388" s="8">
        <f>IF(Table1[[#This Row],[Số còn phải thu ĐK]]&lt;&gt;0,0,IF(Table1[[#This Row],[Phân loại]]="Bán hàng",Table1[[#This Row],[Tổng giá trị]],-Table1[[#This Row],[Tổng giá trị]]))</f>
        <v>1875728</v>
      </c>
      <c r="Q3388" s="278">
        <f t="shared" si="832"/>
        <v>0</v>
      </c>
      <c r="R3388" s="8">
        <f>Table1[[#This Row],[Số còn phải thu ĐK]]+Table1[[#This Row],[Giá Trị HD sau CK]]-Table1[[#This Row],[Số tiền đã thu]]</f>
        <v>1875728</v>
      </c>
      <c r="S3388" s="7">
        <f>IF(Table1[[#This Row],[Ngày hóa đơn]]&lt;&gt;"",Table1[[#This Row],[Ngày hóa đơn]],Table1[[#This Row],[Ngày hạch toán]])</f>
        <v>45952</v>
      </c>
      <c r="T3388" s="8">
        <v>30</v>
      </c>
      <c r="U3388" s="7">
        <f>IF(Table1[[#This Row],[Ngày tính CN]]="","",S3388+T3388)</f>
        <v>45982</v>
      </c>
      <c r="V3388" s="71">
        <f ca="1">IF(Table1[[#This Row],[Hạn thanh toán]]="","",IF((U3388-NOW())&lt;0,0,(U3388-NOW())))</f>
        <v>0</v>
      </c>
      <c r="W3388" s="278"/>
      <c r="X3388" s="278">
        <f t="shared" ca="1" si="833"/>
        <v>19.362421527781407</v>
      </c>
      <c r="Y3388" s="3" t="str">
        <f t="shared" ca="1" si="834"/>
        <v>Nợ quá hạn 30 ngày</v>
      </c>
      <c r="Z3388" s="250">
        <f>Table1[[#This Row],[Hạn thanh toán]]</f>
        <v>45982</v>
      </c>
      <c r="AA3388" s="250">
        <f>Table1[[#This Row],[Ngày Thanh toán]]</f>
        <v>0</v>
      </c>
      <c r="AD3388" s="3" t="str">
        <f>IF(Table1[[#This Row],[Mã khách hàng]]="","",VLOOKUP($A3388,Ma_KH!$A:$Q,Ma_KH!O$1,0))</f>
        <v>BRG - FUJIMART</v>
      </c>
      <c r="AE3388" s="3" t="str">
        <f>IF(Table1[[#This Row],[Mã khách hàng]]="","",VLOOKUP($A3388,Ma_KH!$A:$Q,Ma_KH!P$1,0))</f>
        <v>CÔNG TY TNHH BÁN LẺ FUJIMART VIỆT NAM</v>
      </c>
      <c r="AF3388" s="3" t="str">
        <f>VLOOKUP(A3388,Ma_KH!A:Q,Ma_KH!J$1,0)</f>
        <v>Vũ Anh Tuấn</v>
      </c>
    </row>
    <row r="3389" spans="1:32" ht="12.75">
      <c r="A3389" s="242" t="s">
        <v>184</v>
      </c>
      <c r="B3389" s="242" t="s">
        <v>5155</v>
      </c>
      <c r="C3389" s="88">
        <v>45953</v>
      </c>
      <c r="D3389" s="89" t="s">
        <v>20236</v>
      </c>
      <c r="E3389" s="318">
        <v>45953</v>
      </c>
      <c r="F3389" s="242" t="s">
        <v>21196</v>
      </c>
      <c r="G3389" s="242" t="s">
        <v>5203</v>
      </c>
      <c r="H3389" s="241">
        <v>770815</v>
      </c>
      <c r="I3389" s="241">
        <v>0</v>
      </c>
      <c r="J3389" s="241">
        <v>61665</v>
      </c>
      <c r="K3389" s="241">
        <v>832480</v>
      </c>
      <c r="L3389" s="8" t="s">
        <v>24</v>
      </c>
      <c r="O3389" s="278">
        <f>IF(Table1[[#This Row],[Phân loại]]="Tồn đầu kỳ",Table1[[#This Row],[Tổng giá trị]],0)</f>
        <v>0</v>
      </c>
      <c r="P3389" s="8">
        <f>IF(Table1[[#This Row],[Số còn phải thu ĐK]]&lt;&gt;0,0,IF(Table1[[#This Row],[Phân loại]]="Bán hàng",Table1[[#This Row],[Tổng giá trị]],-Table1[[#This Row],[Tổng giá trị]]))</f>
        <v>832480</v>
      </c>
      <c r="Q3389" s="278">
        <f t="shared" ref="Q3389:Q3390" si="835">IF(M3389&lt;&gt;"",IF(O3389&lt;&gt;0,O3389,P3389),0)</f>
        <v>0</v>
      </c>
      <c r="R3389" s="8">
        <f>Table1[[#This Row],[Số còn phải thu ĐK]]+Table1[[#This Row],[Giá Trị HD sau CK]]-Table1[[#This Row],[Số tiền đã thu]]</f>
        <v>832480</v>
      </c>
      <c r="S3389" s="7">
        <f>IF(Table1[[#This Row],[Ngày hóa đơn]]&lt;&gt;"",Table1[[#This Row],[Ngày hóa đơn]],Table1[[#This Row],[Ngày hạch toán]])</f>
        <v>45953</v>
      </c>
      <c r="T3389" s="8">
        <v>30</v>
      </c>
      <c r="U3389" s="7">
        <f>IF(Table1[[#This Row],[Ngày tính CN]]="","",S3389+T3389)</f>
        <v>45983</v>
      </c>
      <c r="V3389" s="71">
        <f ca="1">IF(Table1[[#This Row],[Hạn thanh toán]]="","",IF((U3389-NOW())&lt;0,0,(U3389-NOW())))</f>
        <v>0</v>
      </c>
      <c r="W3389" s="278"/>
      <c r="X3389" s="278">
        <f t="shared" ref="X3389:X3390" ca="1" si="836">IF(OR($U3389="",$R3389=0),"",IF((U$4-NOW())&lt;0,-($U3389-NOW()),0))</f>
        <v>18.362421527781407</v>
      </c>
      <c r="Y3389" s="3" t="str">
        <f t="shared" ref="Y3389:Y3390" ca="1" si="837">IF(R3389=0,"Đã thanh toán",IF(X3389="","",IF(X3389&lt;=0,"Chưa đến hạn thanh toán",IF(X3389&lt;=30,"Nợ quá hạn 30 ngày",IF(X3389&lt;=60,"Nợ quá hạn từ 30 ngày đến 60 ngày",IF(X3389&lt;=90,"Nợ quá hạn từ 60 ngày đến 90 ngày",IF(X3389&lt;=120,"Nợ quá hạn từ 90 ngày đến 120 ngày","Nợ quá hạn hơn 120 ngày có khả năng mất thanh toán")))))))</f>
        <v>Nợ quá hạn 30 ngày</v>
      </c>
      <c r="Z3389" s="250">
        <f>Table1[[#This Row],[Hạn thanh toán]]</f>
        <v>45983</v>
      </c>
      <c r="AA3389" s="250">
        <f>Table1[[#This Row],[Ngày Thanh toán]]</f>
        <v>0</v>
      </c>
      <c r="AD3389" s="3" t="str">
        <f>IF(Table1[[#This Row],[Mã khách hàng]]="","",VLOOKUP($A3389,Ma_KH!$A:$Q,Ma_KH!O$1,0))</f>
        <v>BRG - FUJIMART</v>
      </c>
      <c r="AE3389" s="3" t="str">
        <f>IF(Table1[[#This Row],[Mã khách hàng]]="","",VLOOKUP($A3389,Ma_KH!$A:$Q,Ma_KH!P$1,0))</f>
        <v>CÔNG TY TNHH BÁN LẺ FUJIMART VIỆT NAM</v>
      </c>
      <c r="AF3389" s="3" t="str">
        <f>VLOOKUP(A3389,Ma_KH!A:Q,Ma_KH!J$1,0)</f>
        <v>Vũ Anh Tuấn</v>
      </c>
    </row>
    <row r="3390" spans="1:32" ht="12.75">
      <c r="A3390" s="242" t="s">
        <v>184</v>
      </c>
      <c r="B3390" s="242" t="s">
        <v>5155</v>
      </c>
      <c r="C3390" s="90">
        <v>45953</v>
      </c>
      <c r="D3390" s="91" t="s">
        <v>20237</v>
      </c>
      <c r="E3390" s="318">
        <v>45953</v>
      </c>
      <c r="F3390" s="242" t="s">
        <v>21197</v>
      </c>
      <c r="G3390" s="242" t="s">
        <v>5262</v>
      </c>
      <c r="H3390" s="241">
        <v>634072</v>
      </c>
      <c r="I3390" s="241">
        <v>0</v>
      </c>
      <c r="J3390" s="241">
        <v>50726</v>
      </c>
      <c r="K3390" s="241">
        <v>684798</v>
      </c>
      <c r="L3390" s="8" t="s">
        <v>24</v>
      </c>
      <c r="O3390" s="278">
        <f>IF(Table1[[#This Row],[Phân loại]]="Tồn đầu kỳ",Table1[[#This Row],[Tổng giá trị]],0)</f>
        <v>0</v>
      </c>
      <c r="P3390" s="8">
        <f>IF(Table1[[#This Row],[Số còn phải thu ĐK]]&lt;&gt;0,0,IF(Table1[[#This Row],[Phân loại]]="Bán hàng",Table1[[#This Row],[Tổng giá trị]],-Table1[[#This Row],[Tổng giá trị]]))</f>
        <v>684798</v>
      </c>
      <c r="Q3390" s="278">
        <f t="shared" si="835"/>
        <v>0</v>
      </c>
      <c r="R3390" s="8">
        <f>Table1[[#This Row],[Số còn phải thu ĐK]]+Table1[[#This Row],[Giá Trị HD sau CK]]-Table1[[#This Row],[Số tiền đã thu]]</f>
        <v>684798</v>
      </c>
      <c r="S3390" s="7">
        <f>IF(Table1[[#This Row],[Ngày hóa đơn]]&lt;&gt;"",Table1[[#This Row],[Ngày hóa đơn]],Table1[[#This Row],[Ngày hạch toán]])</f>
        <v>45953</v>
      </c>
      <c r="T3390" s="8">
        <v>30</v>
      </c>
      <c r="U3390" s="7">
        <f>IF(Table1[[#This Row],[Ngày tính CN]]="","",S3390+T3390)</f>
        <v>45983</v>
      </c>
      <c r="V3390" s="71">
        <f ca="1">IF(Table1[[#This Row],[Hạn thanh toán]]="","",IF((U3390-NOW())&lt;0,0,(U3390-NOW())))</f>
        <v>0</v>
      </c>
      <c r="W3390" s="278"/>
      <c r="X3390" s="278">
        <f t="shared" ca="1" si="836"/>
        <v>18.362421527781407</v>
      </c>
      <c r="Y3390" s="3" t="str">
        <f t="shared" ca="1" si="837"/>
        <v>Nợ quá hạn 30 ngày</v>
      </c>
      <c r="Z3390" s="250">
        <f>Table1[[#This Row],[Hạn thanh toán]]</f>
        <v>45983</v>
      </c>
      <c r="AA3390" s="250">
        <f>Table1[[#This Row],[Ngày Thanh toán]]</f>
        <v>0</v>
      </c>
      <c r="AD3390" s="3" t="str">
        <f>IF(Table1[[#This Row],[Mã khách hàng]]="","",VLOOKUP($A3390,Ma_KH!$A:$Q,Ma_KH!O$1,0))</f>
        <v>BRG - FUJIMART</v>
      </c>
      <c r="AE3390" s="3" t="str">
        <f>IF(Table1[[#This Row],[Mã khách hàng]]="","",VLOOKUP($A3390,Ma_KH!$A:$Q,Ma_KH!P$1,0))</f>
        <v>CÔNG TY TNHH BÁN LẺ FUJIMART VIỆT NAM</v>
      </c>
      <c r="AF3390" s="3" t="str">
        <f>VLOOKUP(A3390,Ma_KH!A:Q,Ma_KH!J$1,0)</f>
        <v>Vũ Anh Tuấn</v>
      </c>
    </row>
    <row r="3391" spans="1:32" ht="12.75">
      <c r="A3391" s="242" t="s">
        <v>184</v>
      </c>
      <c r="B3391" s="242" t="s">
        <v>5155</v>
      </c>
      <c r="C3391" s="88">
        <v>45954</v>
      </c>
      <c r="D3391" s="89" t="s">
        <v>20238</v>
      </c>
      <c r="E3391" s="318">
        <v>45954</v>
      </c>
      <c r="F3391" s="242" t="s">
        <v>21198</v>
      </c>
      <c r="G3391" s="242" t="s">
        <v>5200</v>
      </c>
      <c r="H3391" s="241">
        <v>1074408</v>
      </c>
      <c r="I3391" s="241">
        <v>0</v>
      </c>
      <c r="J3391" s="241">
        <v>85953</v>
      </c>
      <c r="K3391" s="241">
        <v>1160361</v>
      </c>
      <c r="L3391" s="8" t="s">
        <v>24</v>
      </c>
      <c r="O3391" s="278">
        <f>IF(Table1[[#This Row],[Phân loại]]="Tồn đầu kỳ",Table1[[#This Row],[Tổng giá trị]],0)</f>
        <v>0</v>
      </c>
      <c r="P3391" s="8">
        <f>IF(Table1[[#This Row],[Số còn phải thu ĐK]]&lt;&gt;0,0,IF(Table1[[#This Row],[Phân loại]]="Bán hàng",Table1[[#This Row],[Tổng giá trị]],-Table1[[#This Row],[Tổng giá trị]]))</f>
        <v>1160361</v>
      </c>
      <c r="Q3391" s="278">
        <f t="shared" ref="Q3391:Q3392" si="838">IF(M3391&lt;&gt;"",IF(O3391&lt;&gt;0,O3391,P3391),0)</f>
        <v>0</v>
      </c>
      <c r="R3391" s="8">
        <f>Table1[[#This Row],[Số còn phải thu ĐK]]+Table1[[#This Row],[Giá Trị HD sau CK]]-Table1[[#This Row],[Số tiền đã thu]]</f>
        <v>1160361</v>
      </c>
      <c r="S3391" s="7">
        <f>IF(Table1[[#This Row],[Ngày hóa đơn]]&lt;&gt;"",Table1[[#This Row],[Ngày hóa đơn]],Table1[[#This Row],[Ngày hạch toán]])</f>
        <v>45954</v>
      </c>
      <c r="T3391" s="8">
        <v>30</v>
      </c>
      <c r="U3391" s="7">
        <f>IF(Table1[[#This Row],[Ngày tính CN]]="","",S3391+T3391)</f>
        <v>45984</v>
      </c>
      <c r="V3391" s="71">
        <f ca="1">IF(Table1[[#This Row],[Hạn thanh toán]]="","",IF((U3391-NOW())&lt;0,0,(U3391-NOW())))</f>
        <v>0</v>
      </c>
      <c r="W3391" s="278"/>
      <c r="X3391" s="278">
        <f t="shared" ref="X3391:X3392" ca="1" si="839">IF(OR($U3391="",$R3391=0),"",IF((U$4-NOW())&lt;0,-($U3391-NOW()),0))</f>
        <v>17.362421527781407</v>
      </c>
      <c r="Y3391" s="3" t="str">
        <f t="shared" ref="Y3391:Y3392" ca="1" si="840">IF(R3391=0,"Đã thanh toán",IF(X3391="","",IF(X3391&lt;=0,"Chưa đến hạn thanh toán",IF(X3391&lt;=30,"Nợ quá hạn 30 ngày",IF(X3391&lt;=60,"Nợ quá hạn từ 30 ngày đến 60 ngày",IF(X3391&lt;=90,"Nợ quá hạn từ 60 ngày đến 90 ngày",IF(X3391&lt;=120,"Nợ quá hạn từ 90 ngày đến 120 ngày","Nợ quá hạn hơn 120 ngày có khả năng mất thanh toán")))))))</f>
        <v>Nợ quá hạn 30 ngày</v>
      </c>
      <c r="Z3391" s="250">
        <f>Table1[[#This Row],[Hạn thanh toán]]</f>
        <v>45984</v>
      </c>
      <c r="AA3391" s="250">
        <f>Table1[[#This Row],[Ngày Thanh toán]]</f>
        <v>0</v>
      </c>
      <c r="AD3391" s="3" t="str">
        <f>IF(Table1[[#This Row],[Mã khách hàng]]="","",VLOOKUP($A3391,Ma_KH!$A:$Q,Ma_KH!O$1,0))</f>
        <v>BRG - FUJIMART</v>
      </c>
      <c r="AE3391" s="3" t="str">
        <f>IF(Table1[[#This Row],[Mã khách hàng]]="","",VLOOKUP($A3391,Ma_KH!$A:$Q,Ma_KH!P$1,0))</f>
        <v>CÔNG TY TNHH BÁN LẺ FUJIMART VIỆT NAM</v>
      </c>
      <c r="AF3391" s="3" t="str">
        <f>VLOOKUP(A3391,Ma_KH!A:Q,Ma_KH!J$1,0)</f>
        <v>Vũ Anh Tuấn</v>
      </c>
    </row>
    <row r="3392" spans="1:32" ht="12.75">
      <c r="A3392" s="242" t="s">
        <v>184</v>
      </c>
      <c r="B3392" s="242" t="s">
        <v>5155</v>
      </c>
      <c r="C3392" s="90">
        <v>45954</v>
      </c>
      <c r="D3392" s="91" t="s">
        <v>20239</v>
      </c>
      <c r="E3392" s="318">
        <v>45954</v>
      </c>
      <c r="F3392" s="242" t="s">
        <v>21199</v>
      </c>
      <c r="G3392" s="242" t="s">
        <v>5223</v>
      </c>
      <c r="H3392" s="241">
        <v>1193877</v>
      </c>
      <c r="I3392" s="241">
        <v>0</v>
      </c>
      <c r="J3392" s="241">
        <v>95510</v>
      </c>
      <c r="K3392" s="241">
        <v>1289387</v>
      </c>
      <c r="L3392" s="8" t="s">
        <v>24</v>
      </c>
      <c r="O3392" s="278">
        <f>IF(Table1[[#This Row],[Phân loại]]="Tồn đầu kỳ",Table1[[#This Row],[Tổng giá trị]],0)</f>
        <v>0</v>
      </c>
      <c r="P3392" s="8">
        <f>IF(Table1[[#This Row],[Số còn phải thu ĐK]]&lt;&gt;0,0,IF(Table1[[#This Row],[Phân loại]]="Bán hàng",Table1[[#This Row],[Tổng giá trị]],-Table1[[#This Row],[Tổng giá trị]]))</f>
        <v>1289387</v>
      </c>
      <c r="Q3392" s="278">
        <f t="shared" si="838"/>
        <v>0</v>
      </c>
      <c r="R3392" s="8">
        <f>Table1[[#This Row],[Số còn phải thu ĐK]]+Table1[[#This Row],[Giá Trị HD sau CK]]-Table1[[#This Row],[Số tiền đã thu]]</f>
        <v>1289387</v>
      </c>
      <c r="S3392" s="7">
        <f>IF(Table1[[#This Row],[Ngày hóa đơn]]&lt;&gt;"",Table1[[#This Row],[Ngày hóa đơn]],Table1[[#This Row],[Ngày hạch toán]])</f>
        <v>45954</v>
      </c>
      <c r="T3392" s="8">
        <v>30</v>
      </c>
      <c r="U3392" s="7">
        <f>IF(Table1[[#This Row],[Ngày tính CN]]="","",S3392+T3392)</f>
        <v>45984</v>
      </c>
      <c r="V3392" s="71">
        <f ca="1">IF(Table1[[#This Row],[Hạn thanh toán]]="","",IF((U3392-NOW())&lt;0,0,(U3392-NOW())))</f>
        <v>0</v>
      </c>
      <c r="W3392" s="278"/>
      <c r="X3392" s="278">
        <f t="shared" ca="1" si="839"/>
        <v>17.362421527781407</v>
      </c>
      <c r="Y3392" s="3" t="str">
        <f t="shared" ca="1" si="840"/>
        <v>Nợ quá hạn 30 ngày</v>
      </c>
      <c r="Z3392" s="250">
        <f>Table1[[#This Row],[Hạn thanh toán]]</f>
        <v>45984</v>
      </c>
      <c r="AA3392" s="250">
        <f>Table1[[#This Row],[Ngày Thanh toán]]</f>
        <v>0</v>
      </c>
      <c r="AD3392" s="3" t="str">
        <f>IF(Table1[[#This Row],[Mã khách hàng]]="","",VLOOKUP($A3392,Ma_KH!$A:$Q,Ma_KH!O$1,0))</f>
        <v>BRG - FUJIMART</v>
      </c>
      <c r="AE3392" s="3" t="str">
        <f>IF(Table1[[#This Row],[Mã khách hàng]]="","",VLOOKUP($A3392,Ma_KH!$A:$Q,Ma_KH!P$1,0))</f>
        <v>CÔNG TY TNHH BÁN LẺ FUJIMART VIỆT NAM</v>
      </c>
      <c r="AF3392" s="3" t="str">
        <f>VLOOKUP(A3392,Ma_KH!A:Q,Ma_KH!J$1,0)</f>
        <v>Vũ Anh Tuấn</v>
      </c>
    </row>
    <row r="3393" spans="1:32" ht="12.75">
      <c r="A3393" s="242" t="s">
        <v>184</v>
      </c>
      <c r="B3393" s="242" t="s">
        <v>5155</v>
      </c>
      <c r="C3393" s="90">
        <v>45955</v>
      </c>
      <c r="D3393" s="91" t="s">
        <v>20240</v>
      </c>
      <c r="E3393" s="318">
        <v>45955</v>
      </c>
      <c r="F3393" s="242" t="s">
        <v>21200</v>
      </c>
      <c r="G3393" s="242" t="s">
        <v>5218</v>
      </c>
      <c r="H3393" s="241">
        <v>1793285</v>
      </c>
      <c r="I3393" s="241">
        <v>0</v>
      </c>
      <c r="J3393" s="241">
        <v>143463</v>
      </c>
      <c r="K3393" s="241">
        <v>1936748</v>
      </c>
      <c r="L3393" s="8" t="s">
        <v>24</v>
      </c>
      <c r="O3393" s="278">
        <f>IF(Table1[[#This Row],[Phân loại]]="Tồn đầu kỳ",Table1[[#This Row],[Tổng giá trị]],0)</f>
        <v>0</v>
      </c>
      <c r="P3393" s="8">
        <f>IF(Table1[[#This Row],[Số còn phải thu ĐK]]&lt;&gt;0,0,IF(Table1[[#This Row],[Phân loại]]="Bán hàng",Table1[[#This Row],[Tổng giá trị]],-Table1[[#This Row],[Tổng giá trị]]))</f>
        <v>1936748</v>
      </c>
      <c r="Q3393" s="278">
        <f>IF(M3393&lt;&gt;"",IF(O3393&lt;&gt;0,O3393,P3393),0)</f>
        <v>0</v>
      </c>
      <c r="R3393" s="8">
        <f>Table1[[#This Row],[Số còn phải thu ĐK]]+Table1[[#This Row],[Giá Trị HD sau CK]]-Table1[[#This Row],[Số tiền đã thu]]</f>
        <v>1936748</v>
      </c>
      <c r="S3393" s="7">
        <f>IF(Table1[[#This Row],[Ngày hóa đơn]]&lt;&gt;"",Table1[[#This Row],[Ngày hóa đơn]],Table1[[#This Row],[Ngày hạch toán]])</f>
        <v>45955</v>
      </c>
      <c r="T3393" s="8">
        <v>30</v>
      </c>
      <c r="U3393" s="7">
        <f>IF(Table1[[#This Row],[Ngày tính CN]]="","",S3393+T3393)</f>
        <v>45985</v>
      </c>
      <c r="V3393" s="71">
        <f ca="1">IF(Table1[[#This Row],[Hạn thanh toán]]="","",IF((U3393-NOW())&lt;0,0,(U3393-NOW())))</f>
        <v>0</v>
      </c>
      <c r="W3393" s="278"/>
      <c r="X3393" s="278">
        <f ca="1">IF(OR($U3393="",$R3393=0),"",IF((U$4-NOW())&lt;0,-($U3393-NOW()),0))</f>
        <v>16.362421527781407</v>
      </c>
      <c r="Y3393" s="3" t="str">
        <f ca="1">IF(R3393=0,"Đã thanh toán",IF(X3393="","",IF(X3393&lt;=0,"Chưa đến hạn thanh toán",IF(X3393&lt;=30,"Nợ quá hạn 30 ngày",IF(X3393&lt;=60,"Nợ quá hạn từ 30 ngày đến 60 ngày",IF(X3393&lt;=90,"Nợ quá hạn từ 60 ngày đến 90 ngày",IF(X3393&lt;=120,"Nợ quá hạn từ 90 ngày đến 120 ngày","Nợ quá hạn hơn 120 ngày có khả năng mất thanh toán")))))))</f>
        <v>Nợ quá hạn 30 ngày</v>
      </c>
      <c r="Z3393" s="250">
        <f>Table1[[#This Row],[Hạn thanh toán]]</f>
        <v>45985</v>
      </c>
      <c r="AA3393" s="250">
        <f>Table1[[#This Row],[Ngày Thanh toán]]</f>
        <v>0</v>
      </c>
      <c r="AD3393" s="3" t="str">
        <f>IF(Table1[[#This Row],[Mã khách hàng]]="","",VLOOKUP($A3393,Ma_KH!$A:$Q,Ma_KH!O$1,0))</f>
        <v>BRG - FUJIMART</v>
      </c>
      <c r="AE3393" s="3" t="str">
        <f>IF(Table1[[#This Row],[Mã khách hàng]]="","",VLOOKUP($A3393,Ma_KH!$A:$Q,Ma_KH!P$1,0))</f>
        <v>CÔNG TY TNHH BÁN LẺ FUJIMART VIỆT NAM</v>
      </c>
      <c r="AF3393" s="3" t="str">
        <f>VLOOKUP(A3393,Ma_KH!A:Q,Ma_KH!J$1,0)</f>
        <v>Vũ Anh Tuấn</v>
      </c>
    </row>
    <row r="3394" spans="1:32" ht="12.75">
      <c r="A3394" s="242" t="s">
        <v>184</v>
      </c>
      <c r="B3394" s="242" t="s">
        <v>5155</v>
      </c>
      <c r="C3394" s="88">
        <v>45957</v>
      </c>
      <c r="D3394" s="89" t="s">
        <v>20241</v>
      </c>
      <c r="E3394" s="318">
        <v>45957</v>
      </c>
      <c r="F3394" s="242" t="s">
        <v>21201</v>
      </c>
      <c r="G3394" s="242" t="s">
        <v>5207</v>
      </c>
      <c r="H3394" s="241">
        <v>1638848</v>
      </c>
      <c r="I3394" s="241">
        <v>0</v>
      </c>
      <c r="J3394" s="241">
        <v>131108</v>
      </c>
      <c r="K3394" s="241">
        <v>1769956</v>
      </c>
      <c r="L3394" s="8" t="s">
        <v>24</v>
      </c>
      <c r="O3394" s="278">
        <f>IF(Table1[[#This Row],[Phân loại]]="Tồn đầu kỳ",Table1[[#This Row],[Tổng giá trị]],0)</f>
        <v>0</v>
      </c>
      <c r="P3394" s="8">
        <f>IF(Table1[[#This Row],[Số còn phải thu ĐK]]&lt;&gt;0,0,IF(Table1[[#This Row],[Phân loại]]="Bán hàng",Table1[[#This Row],[Tổng giá trị]],-Table1[[#This Row],[Tổng giá trị]]))</f>
        <v>1769956</v>
      </c>
      <c r="Q3394" s="278">
        <f t="shared" ref="Q3394:Q3398" si="841">IF(M3394&lt;&gt;"",IF(O3394&lt;&gt;0,O3394,P3394),0)</f>
        <v>0</v>
      </c>
      <c r="R3394" s="8">
        <f>Table1[[#This Row],[Số còn phải thu ĐK]]+Table1[[#This Row],[Giá Trị HD sau CK]]-Table1[[#This Row],[Số tiền đã thu]]</f>
        <v>1769956</v>
      </c>
      <c r="S3394" s="7">
        <f>IF(Table1[[#This Row],[Ngày hóa đơn]]&lt;&gt;"",Table1[[#This Row],[Ngày hóa đơn]],Table1[[#This Row],[Ngày hạch toán]])</f>
        <v>45957</v>
      </c>
      <c r="T3394" s="8">
        <v>30</v>
      </c>
      <c r="U3394" s="7">
        <f>IF(Table1[[#This Row],[Ngày tính CN]]="","",S3394+T3394)</f>
        <v>45987</v>
      </c>
      <c r="V3394" s="71">
        <f ca="1">IF(Table1[[#This Row],[Hạn thanh toán]]="","",IF((U3394-NOW())&lt;0,0,(U3394-NOW())))</f>
        <v>0</v>
      </c>
      <c r="W3394" s="278"/>
      <c r="X3394" s="278">
        <f t="shared" ref="X3394:X3398" ca="1" si="842">IF(OR($U3394="",$R3394=0),"",IF((U$4-NOW())&lt;0,-($U3394-NOW()),0))</f>
        <v>14.362421527781407</v>
      </c>
      <c r="Y3394" s="3" t="str">
        <f t="shared" ref="Y3394:Y3398" ca="1" si="843">IF(R3394=0,"Đã thanh toán",IF(X3394="","",IF(X3394&lt;=0,"Chưa đến hạn thanh toán",IF(X3394&lt;=30,"Nợ quá hạn 30 ngày",IF(X3394&lt;=60,"Nợ quá hạn từ 30 ngày đến 60 ngày",IF(X3394&lt;=90,"Nợ quá hạn từ 60 ngày đến 90 ngày",IF(X3394&lt;=120,"Nợ quá hạn từ 90 ngày đến 120 ngày","Nợ quá hạn hơn 120 ngày có khả năng mất thanh toán")))))))</f>
        <v>Nợ quá hạn 30 ngày</v>
      </c>
      <c r="Z3394" s="250">
        <f>Table1[[#This Row],[Hạn thanh toán]]</f>
        <v>45987</v>
      </c>
      <c r="AA3394" s="250">
        <f>Table1[[#This Row],[Ngày Thanh toán]]</f>
        <v>0</v>
      </c>
      <c r="AD3394" s="3" t="str">
        <f>IF(Table1[[#This Row],[Mã khách hàng]]="","",VLOOKUP($A3394,Ma_KH!$A:$Q,Ma_KH!O$1,0))</f>
        <v>BRG - FUJIMART</v>
      </c>
      <c r="AE3394" s="3" t="str">
        <f>IF(Table1[[#This Row],[Mã khách hàng]]="","",VLOOKUP($A3394,Ma_KH!$A:$Q,Ma_KH!P$1,0))</f>
        <v>CÔNG TY TNHH BÁN LẺ FUJIMART VIỆT NAM</v>
      </c>
      <c r="AF3394" s="3" t="str">
        <f>VLOOKUP(A3394,Ma_KH!A:Q,Ma_KH!J$1,0)</f>
        <v>Vũ Anh Tuấn</v>
      </c>
    </row>
    <row r="3395" spans="1:32" ht="12.75">
      <c r="A3395" s="242" t="s">
        <v>184</v>
      </c>
      <c r="B3395" s="242" t="s">
        <v>5155</v>
      </c>
      <c r="C3395" s="88">
        <v>45957</v>
      </c>
      <c r="D3395" s="89" t="s">
        <v>20242</v>
      </c>
      <c r="E3395" s="318">
        <v>45957</v>
      </c>
      <c r="F3395" s="242" t="s">
        <v>21202</v>
      </c>
      <c r="G3395" s="242" t="s">
        <v>5198</v>
      </c>
      <c r="H3395" s="241">
        <v>1055050</v>
      </c>
      <c r="I3395" s="241">
        <v>0</v>
      </c>
      <c r="J3395" s="241">
        <v>84404</v>
      </c>
      <c r="K3395" s="241">
        <v>1139454</v>
      </c>
      <c r="L3395" s="8" t="s">
        <v>24</v>
      </c>
      <c r="O3395" s="278">
        <f>IF(Table1[[#This Row],[Phân loại]]="Tồn đầu kỳ",Table1[[#This Row],[Tổng giá trị]],0)</f>
        <v>0</v>
      </c>
      <c r="P3395" s="8">
        <f>IF(Table1[[#This Row],[Số còn phải thu ĐK]]&lt;&gt;0,0,IF(Table1[[#This Row],[Phân loại]]="Bán hàng",Table1[[#This Row],[Tổng giá trị]],-Table1[[#This Row],[Tổng giá trị]]))</f>
        <v>1139454</v>
      </c>
      <c r="Q3395" s="278">
        <f t="shared" si="841"/>
        <v>0</v>
      </c>
      <c r="R3395" s="8">
        <f>Table1[[#This Row],[Số còn phải thu ĐK]]+Table1[[#This Row],[Giá Trị HD sau CK]]-Table1[[#This Row],[Số tiền đã thu]]</f>
        <v>1139454</v>
      </c>
      <c r="S3395" s="7">
        <f>IF(Table1[[#This Row],[Ngày hóa đơn]]&lt;&gt;"",Table1[[#This Row],[Ngày hóa đơn]],Table1[[#This Row],[Ngày hạch toán]])</f>
        <v>45957</v>
      </c>
      <c r="T3395" s="8">
        <v>30</v>
      </c>
      <c r="U3395" s="7">
        <f>IF(Table1[[#This Row],[Ngày tính CN]]="","",S3395+T3395)</f>
        <v>45987</v>
      </c>
      <c r="V3395" s="71">
        <f ca="1">IF(Table1[[#This Row],[Hạn thanh toán]]="","",IF((U3395-NOW())&lt;0,0,(U3395-NOW())))</f>
        <v>0</v>
      </c>
      <c r="W3395" s="278"/>
      <c r="X3395" s="278">
        <f t="shared" ca="1" si="842"/>
        <v>14.362421527781407</v>
      </c>
      <c r="Y3395" s="3" t="str">
        <f t="shared" ca="1" si="843"/>
        <v>Nợ quá hạn 30 ngày</v>
      </c>
      <c r="Z3395" s="250">
        <f>Table1[[#This Row],[Hạn thanh toán]]</f>
        <v>45987</v>
      </c>
      <c r="AA3395" s="250">
        <f>Table1[[#This Row],[Ngày Thanh toán]]</f>
        <v>0</v>
      </c>
      <c r="AD3395" s="3" t="str">
        <f>IF(Table1[[#This Row],[Mã khách hàng]]="","",VLOOKUP($A3395,Ma_KH!$A:$Q,Ma_KH!O$1,0))</f>
        <v>BRG - FUJIMART</v>
      </c>
      <c r="AE3395" s="3" t="str">
        <f>IF(Table1[[#This Row],[Mã khách hàng]]="","",VLOOKUP($A3395,Ma_KH!$A:$Q,Ma_KH!P$1,0))</f>
        <v>CÔNG TY TNHH BÁN LẺ FUJIMART VIỆT NAM</v>
      </c>
      <c r="AF3395" s="3" t="str">
        <f>VLOOKUP(A3395,Ma_KH!A:Q,Ma_KH!J$1,0)</f>
        <v>Vũ Anh Tuấn</v>
      </c>
    </row>
    <row r="3396" spans="1:32" ht="12.75">
      <c r="A3396" s="242" t="s">
        <v>184</v>
      </c>
      <c r="B3396" s="242" t="s">
        <v>5155</v>
      </c>
      <c r="C3396" s="88">
        <v>45957</v>
      </c>
      <c r="D3396" s="89" t="s">
        <v>20243</v>
      </c>
      <c r="E3396" s="318">
        <v>45957</v>
      </c>
      <c r="F3396" s="242" t="s">
        <v>21203</v>
      </c>
      <c r="G3396" s="242" t="s">
        <v>5345</v>
      </c>
      <c r="H3396" s="241">
        <v>1353050</v>
      </c>
      <c r="I3396" s="241">
        <v>0</v>
      </c>
      <c r="J3396" s="241">
        <v>108244</v>
      </c>
      <c r="K3396" s="241">
        <v>1461294</v>
      </c>
      <c r="L3396" s="8" t="s">
        <v>24</v>
      </c>
      <c r="O3396" s="278">
        <f>IF(Table1[[#This Row],[Phân loại]]="Tồn đầu kỳ",Table1[[#This Row],[Tổng giá trị]],0)</f>
        <v>0</v>
      </c>
      <c r="P3396" s="8">
        <f>IF(Table1[[#This Row],[Số còn phải thu ĐK]]&lt;&gt;0,0,IF(Table1[[#This Row],[Phân loại]]="Bán hàng",Table1[[#This Row],[Tổng giá trị]],-Table1[[#This Row],[Tổng giá trị]]))</f>
        <v>1461294</v>
      </c>
      <c r="Q3396" s="278">
        <f t="shared" si="841"/>
        <v>0</v>
      </c>
      <c r="R3396" s="8">
        <f>Table1[[#This Row],[Số còn phải thu ĐK]]+Table1[[#This Row],[Giá Trị HD sau CK]]-Table1[[#This Row],[Số tiền đã thu]]</f>
        <v>1461294</v>
      </c>
      <c r="S3396" s="7">
        <f>IF(Table1[[#This Row],[Ngày hóa đơn]]&lt;&gt;"",Table1[[#This Row],[Ngày hóa đơn]],Table1[[#This Row],[Ngày hạch toán]])</f>
        <v>45957</v>
      </c>
      <c r="T3396" s="8">
        <v>30</v>
      </c>
      <c r="U3396" s="7">
        <f>IF(Table1[[#This Row],[Ngày tính CN]]="","",S3396+T3396)</f>
        <v>45987</v>
      </c>
      <c r="V3396" s="71">
        <f ca="1">IF(Table1[[#This Row],[Hạn thanh toán]]="","",IF((U3396-NOW())&lt;0,0,(U3396-NOW())))</f>
        <v>0</v>
      </c>
      <c r="W3396" s="278"/>
      <c r="X3396" s="278">
        <f t="shared" ca="1" si="842"/>
        <v>14.362421527781407</v>
      </c>
      <c r="Y3396" s="3" t="str">
        <f t="shared" ca="1" si="843"/>
        <v>Nợ quá hạn 30 ngày</v>
      </c>
      <c r="Z3396" s="250">
        <f>Table1[[#This Row],[Hạn thanh toán]]</f>
        <v>45987</v>
      </c>
      <c r="AA3396" s="250">
        <f>Table1[[#This Row],[Ngày Thanh toán]]</f>
        <v>0</v>
      </c>
      <c r="AD3396" s="3" t="str">
        <f>IF(Table1[[#This Row],[Mã khách hàng]]="","",VLOOKUP($A3396,Ma_KH!$A:$Q,Ma_KH!O$1,0))</f>
        <v>BRG - FUJIMART</v>
      </c>
      <c r="AE3396" s="3" t="str">
        <f>IF(Table1[[#This Row],[Mã khách hàng]]="","",VLOOKUP($A3396,Ma_KH!$A:$Q,Ma_KH!P$1,0))</f>
        <v>CÔNG TY TNHH BÁN LẺ FUJIMART VIỆT NAM</v>
      </c>
      <c r="AF3396" s="3" t="str">
        <f>VLOOKUP(A3396,Ma_KH!A:Q,Ma_KH!J$1,0)</f>
        <v>Vũ Anh Tuấn</v>
      </c>
    </row>
    <row r="3397" spans="1:32" ht="12.75">
      <c r="A3397" s="242" t="s">
        <v>184</v>
      </c>
      <c r="B3397" s="242" t="s">
        <v>5155</v>
      </c>
      <c r="C3397" s="88">
        <v>45957</v>
      </c>
      <c r="D3397" s="89" t="s">
        <v>20244</v>
      </c>
      <c r="E3397" s="318">
        <v>45957</v>
      </c>
      <c r="F3397" s="242" t="s">
        <v>21204</v>
      </c>
      <c r="G3397" s="242" t="s">
        <v>5165</v>
      </c>
      <c r="H3397" s="241">
        <v>1373901</v>
      </c>
      <c r="I3397" s="241">
        <v>0</v>
      </c>
      <c r="J3397" s="241">
        <v>109912</v>
      </c>
      <c r="K3397" s="241">
        <v>1483813</v>
      </c>
      <c r="L3397" s="8" t="s">
        <v>24</v>
      </c>
      <c r="O3397" s="278">
        <f>IF(Table1[[#This Row],[Phân loại]]="Tồn đầu kỳ",Table1[[#This Row],[Tổng giá trị]],0)</f>
        <v>0</v>
      </c>
      <c r="P3397" s="8">
        <f>IF(Table1[[#This Row],[Số còn phải thu ĐK]]&lt;&gt;0,0,IF(Table1[[#This Row],[Phân loại]]="Bán hàng",Table1[[#This Row],[Tổng giá trị]],-Table1[[#This Row],[Tổng giá trị]]))</f>
        <v>1483813</v>
      </c>
      <c r="Q3397" s="278">
        <f t="shared" si="841"/>
        <v>0</v>
      </c>
      <c r="R3397" s="8">
        <f>Table1[[#This Row],[Số còn phải thu ĐK]]+Table1[[#This Row],[Giá Trị HD sau CK]]-Table1[[#This Row],[Số tiền đã thu]]</f>
        <v>1483813</v>
      </c>
      <c r="S3397" s="7">
        <f>IF(Table1[[#This Row],[Ngày hóa đơn]]&lt;&gt;"",Table1[[#This Row],[Ngày hóa đơn]],Table1[[#This Row],[Ngày hạch toán]])</f>
        <v>45957</v>
      </c>
      <c r="T3397" s="8">
        <v>30</v>
      </c>
      <c r="U3397" s="7">
        <f>IF(Table1[[#This Row],[Ngày tính CN]]="","",S3397+T3397)</f>
        <v>45987</v>
      </c>
      <c r="V3397" s="71">
        <f ca="1">IF(Table1[[#This Row],[Hạn thanh toán]]="","",IF((U3397-NOW())&lt;0,0,(U3397-NOW())))</f>
        <v>0</v>
      </c>
      <c r="W3397" s="278"/>
      <c r="X3397" s="278">
        <f t="shared" ca="1" si="842"/>
        <v>14.362421527781407</v>
      </c>
      <c r="Y3397" s="3" t="str">
        <f t="shared" ca="1" si="843"/>
        <v>Nợ quá hạn 30 ngày</v>
      </c>
      <c r="Z3397" s="250">
        <f>Table1[[#This Row],[Hạn thanh toán]]</f>
        <v>45987</v>
      </c>
      <c r="AA3397" s="250">
        <f>Table1[[#This Row],[Ngày Thanh toán]]</f>
        <v>0</v>
      </c>
      <c r="AD3397" s="3" t="str">
        <f>IF(Table1[[#This Row],[Mã khách hàng]]="","",VLOOKUP($A3397,Ma_KH!$A:$Q,Ma_KH!O$1,0))</f>
        <v>BRG - FUJIMART</v>
      </c>
      <c r="AE3397" s="3" t="str">
        <f>IF(Table1[[#This Row],[Mã khách hàng]]="","",VLOOKUP($A3397,Ma_KH!$A:$Q,Ma_KH!P$1,0))</f>
        <v>CÔNG TY TNHH BÁN LẺ FUJIMART VIỆT NAM</v>
      </c>
      <c r="AF3397" s="3" t="str">
        <f>VLOOKUP(A3397,Ma_KH!A:Q,Ma_KH!J$1,0)</f>
        <v>Vũ Anh Tuấn</v>
      </c>
    </row>
    <row r="3398" spans="1:32" ht="12.75">
      <c r="A3398" s="242" t="s">
        <v>184</v>
      </c>
      <c r="B3398" s="242" t="s">
        <v>5155</v>
      </c>
      <c r="C3398" s="90">
        <v>45957</v>
      </c>
      <c r="D3398" s="91" t="s">
        <v>20245</v>
      </c>
      <c r="E3398" s="318">
        <v>45957</v>
      </c>
      <c r="F3398" s="242" t="s">
        <v>21205</v>
      </c>
      <c r="G3398" s="242" t="s">
        <v>5228</v>
      </c>
      <c r="H3398" s="241">
        <v>1463480</v>
      </c>
      <c r="I3398" s="241">
        <v>0</v>
      </c>
      <c r="J3398" s="241">
        <v>117078</v>
      </c>
      <c r="K3398" s="241">
        <v>1580558</v>
      </c>
      <c r="L3398" s="8" t="s">
        <v>24</v>
      </c>
      <c r="O3398" s="278">
        <f>IF(Table1[[#This Row],[Phân loại]]="Tồn đầu kỳ",Table1[[#This Row],[Tổng giá trị]],0)</f>
        <v>0</v>
      </c>
      <c r="P3398" s="8">
        <f>IF(Table1[[#This Row],[Số còn phải thu ĐK]]&lt;&gt;0,0,IF(Table1[[#This Row],[Phân loại]]="Bán hàng",Table1[[#This Row],[Tổng giá trị]],-Table1[[#This Row],[Tổng giá trị]]))</f>
        <v>1580558</v>
      </c>
      <c r="Q3398" s="278">
        <f t="shared" si="841"/>
        <v>0</v>
      </c>
      <c r="R3398" s="8">
        <f>Table1[[#This Row],[Số còn phải thu ĐK]]+Table1[[#This Row],[Giá Trị HD sau CK]]-Table1[[#This Row],[Số tiền đã thu]]</f>
        <v>1580558</v>
      </c>
      <c r="S3398" s="7">
        <f>IF(Table1[[#This Row],[Ngày hóa đơn]]&lt;&gt;"",Table1[[#This Row],[Ngày hóa đơn]],Table1[[#This Row],[Ngày hạch toán]])</f>
        <v>45957</v>
      </c>
      <c r="T3398" s="8">
        <v>30</v>
      </c>
      <c r="U3398" s="7">
        <f>IF(Table1[[#This Row],[Ngày tính CN]]="","",S3398+T3398)</f>
        <v>45987</v>
      </c>
      <c r="V3398" s="71">
        <f ca="1">IF(Table1[[#This Row],[Hạn thanh toán]]="","",IF((U3398-NOW())&lt;0,0,(U3398-NOW())))</f>
        <v>0</v>
      </c>
      <c r="W3398" s="278"/>
      <c r="X3398" s="278">
        <f t="shared" ca="1" si="842"/>
        <v>14.362421527781407</v>
      </c>
      <c r="Y3398" s="3" t="str">
        <f t="shared" ca="1" si="843"/>
        <v>Nợ quá hạn 30 ngày</v>
      </c>
      <c r="Z3398" s="250">
        <f>Table1[[#This Row],[Hạn thanh toán]]</f>
        <v>45987</v>
      </c>
      <c r="AA3398" s="250">
        <f>Table1[[#This Row],[Ngày Thanh toán]]</f>
        <v>0</v>
      </c>
      <c r="AD3398" s="3" t="str">
        <f>IF(Table1[[#This Row],[Mã khách hàng]]="","",VLOOKUP($A3398,Ma_KH!$A:$Q,Ma_KH!O$1,0))</f>
        <v>BRG - FUJIMART</v>
      </c>
      <c r="AE3398" s="3" t="str">
        <f>IF(Table1[[#This Row],[Mã khách hàng]]="","",VLOOKUP($A3398,Ma_KH!$A:$Q,Ma_KH!P$1,0))</f>
        <v>CÔNG TY TNHH BÁN LẺ FUJIMART VIỆT NAM</v>
      </c>
      <c r="AF3398" s="3" t="str">
        <f>VLOOKUP(A3398,Ma_KH!A:Q,Ma_KH!J$1,0)</f>
        <v>Vũ Anh Tuấn</v>
      </c>
    </row>
    <row r="3399" spans="1:32" ht="12.75">
      <c r="A3399" s="242" t="s">
        <v>184</v>
      </c>
      <c r="B3399" s="242" t="s">
        <v>5155</v>
      </c>
      <c r="C3399" s="88">
        <v>45957</v>
      </c>
      <c r="D3399" s="89" t="s">
        <v>20246</v>
      </c>
      <c r="E3399" s="318">
        <v>45957</v>
      </c>
      <c r="F3399" s="242" t="s">
        <v>21206</v>
      </c>
      <c r="G3399" s="242" t="s">
        <v>5356</v>
      </c>
      <c r="H3399" s="241">
        <v>650259</v>
      </c>
      <c r="I3399" s="241">
        <v>0</v>
      </c>
      <c r="J3399" s="241">
        <v>52021</v>
      </c>
      <c r="K3399" s="241">
        <v>702280</v>
      </c>
      <c r="L3399" s="8" t="s">
        <v>24</v>
      </c>
      <c r="O3399" s="278">
        <f>IF(Table1[[#This Row],[Phân loại]]="Tồn đầu kỳ",Table1[[#This Row],[Tổng giá trị]],0)</f>
        <v>0</v>
      </c>
      <c r="P3399" s="8">
        <f>IF(Table1[[#This Row],[Số còn phải thu ĐK]]&lt;&gt;0,0,IF(Table1[[#This Row],[Phân loại]]="Bán hàng",Table1[[#This Row],[Tổng giá trị]],-Table1[[#This Row],[Tổng giá trị]]))</f>
        <v>702280</v>
      </c>
      <c r="Q3399" s="278">
        <f t="shared" ref="Q3399:Q3401" si="844">IF(M3399&lt;&gt;"",IF(O3399&lt;&gt;0,O3399,P3399),0)</f>
        <v>0</v>
      </c>
      <c r="R3399" s="8">
        <f>Table1[[#This Row],[Số còn phải thu ĐK]]+Table1[[#This Row],[Giá Trị HD sau CK]]-Table1[[#This Row],[Số tiền đã thu]]</f>
        <v>702280</v>
      </c>
      <c r="S3399" s="7">
        <f>IF(Table1[[#This Row],[Ngày hóa đơn]]&lt;&gt;"",Table1[[#This Row],[Ngày hóa đơn]],Table1[[#This Row],[Ngày hạch toán]])</f>
        <v>45957</v>
      </c>
      <c r="T3399" s="8">
        <v>30</v>
      </c>
      <c r="U3399" s="7">
        <f>IF(Table1[[#This Row],[Ngày tính CN]]="","",S3399+T3399)</f>
        <v>45987</v>
      </c>
      <c r="V3399" s="71">
        <f ca="1">IF(Table1[[#This Row],[Hạn thanh toán]]="","",IF((U3399-NOW())&lt;0,0,(U3399-NOW())))</f>
        <v>0</v>
      </c>
      <c r="W3399" s="278"/>
      <c r="X3399" s="278">
        <f t="shared" ref="X3399:X3401" ca="1" si="845">IF(OR($U3399="",$R3399=0),"",IF((U$4-NOW())&lt;0,-($U3399-NOW()),0))</f>
        <v>14.362421527781407</v>
      </c>
      <c r="Y3399" s="3" t="str">
        <f t="shared" ref="Y3399:Y3401" ca="1" si="846">IF(R3399=0,"Đã thanh toán",IF(X3399="","",IF(X3399&lt;=0,"Chưa đến hạn thanh toán",IF(X3399&lt;=30,"Nợ quá hạn 30 ngày",IF(X3399&lt;=60,"Nợ quá hạn từ 30 ngày đến 60 ngày",IF(X3399&lt;=90,"Nợ quá hạn từ 60 ngày đến 90 ngày",IF(X3399&lt;=120,"Nợ quá hạn từ 90 ngày đến 120 ngày","Nợ quá hạn hơn 120 ngày có khả năng mất thanh toán")))))))</f>
        <v>Nợ quá hạn 30 ngày</v>
      </c>
      <c r="Z3399" s="250">
        <f>Table1[[#This Row],[Hạn thanh toán]]</f>
        <v>45987</v>
      </c>
      <c r="AA3399" s="250">
        <f>Table1[[#This Row],[Ngày Thanh toán]]</f>
        <v>0</v>
      </c>
      <c r="AD3399" s="3" t="str">
        <f>IF(Table1[[#This Row],[Mã khách hàng]]="","",VLOOKUP($A3399,Ma_KH!$A:$Q,Ma_KH!O$1,0))</f>
        <v>BRG - FUJIMART</v>
      </c>
      <c r="AE3399" s="3" t="str">
        <f>IF(Table1[[#This Row],[Mã khách hàng]]="","",VLOOKUP($A3399,Ma_KH!$A:$Q,Ma_KH!P$1,0))</f>
        <v>CÔNG TY TNHH BÁN LẺ FUJIMART VIỆT NAM</v>
      </c>
      <c r="AF3399" s="3" t="str">
        <f>VLOOKUP(A3399,Ma_KH!A:Q,Ma_KH!J$1,0)</f>
        <v>Vũ Anh Tuấn</v>
      </c>
    </row>
    <row r="3400" spans="1:32" ht="12.75">
      <c r="A3400" s="242" t="s">
        <v>184</v>
      </c>
      <c r="B3400" s="242" t="s">
        <v>5155</v>
      </c>
      <c r="C3400" s="88">
        <v>45957</v>
      </c>
      <c r="D3400" s="89" t="s">
        <v>20247</v>
      </c>
      <c r="E3400" s="318">
        <v>45957</v>
      </c>
      <c r="F3400" s="242" t="s">
        <v>21207</v>
      </c>
      <c r="G3400" s="242" t="s">
        <v>5205</v>
      </c>
      <c r="H3400" s="241">
        <v>1215659</v>
      </c>
      <c r="I3400" s="241">
        <v>0</v>
      </c>
      <c r="J3400" s="241">
        <v>97253</v>
      </c>
      <c r="K3400" s="241">
        <v>1312912</v>
      </c>
      <c r="L3400" s="8" t="s">
        <v>24</v>
      </c>
      <c r="O3400" s="278">
        <f>IF(Table1[[#This Row],[Phân loại]]="Tồn đầu kỳ",Table1[[#This Row],[Tổng giá trị]],0)</f>
        <v>0</v>
      </c>
      <c r="P3400" s="8">
        <f>IF(Table1[[#This Row],[Số còn phải thu ĐK]]&lt;&gt;0,0,IF(Table1[[#This Row],[Phân loại]]="Bán hàng",Table1[[#This Row],[Tổng giá trị]],-Table1[[#This Row],[Tổng giá trị]]))</f>
        <v>1312912</v>
      </c>
      <c r="Q3400" s="278">
        <f t="shared" si="844"/>
        <v>0</v>
      </c>
      <c r="R3400" s="8">
        <f>Table1[[#This Row],[Số còn phải thu ĐK]]+Table1[[#This Row],[Giá Trị HD sau CK]]-Table1[[#This Row],[Số tiền đã thu]]</f>
        <v>1312912</v>
      </c>
      <c r="S3400" s="7">
        <f>IF(Table1[[#This Row],[Ngày hóa đơn]]&lt;&gt;"",Table1[[#This Row],[Ngày hóa đơn]],Table1[[#This Row],[Ngày hạch toán]])</f>
        <v>45957</v>
      </c>
      <c r="T3400" s="8">
        <v>30</v>
      </c>
      <c r="U3400" s="7">
        <f>IF(Table1[[#This Row],[Ngày tính CN]]="","",S3400+T3400)</f>
        <v>45987</v>
      </c>
      <c r="V3400" s="71">
        <f ca="1">IF(Table1[[#This Row],[Hạn thanh toán]]="","",IF((U3400-NOW())&lt;0,0,(U3400-NOW())))</f>
        <v>0</v>
      </c>
      <c r="W3400" s="278"/>
      <c r="X3400" s="278">
        <f t="shared" ca="1" si="845"/>
        <v>14.362421527781407</v>
      </c>
      <c r="Y3400" s="3" t="str">
        <f t="shared" ca="1" si="846"/>
        <v>Nợ quá hạn 30 ngày</v>
      </c>
      <c r="Z3400" s="250">
        <f>Table1[[#This Row],[Hạn thanh toán]]</f>
        <v>45987</v>
      </c>
      <c r="AA3400" s="250">
        <f>Table1[[#This Row],[Ngày Thanh toán]]</f>
        <v>0</v>
      </c>
      <c r="AD3400" s="3" t="str">
        <f>IF(Table1[[#This Row],[Mã khách hàng]]="","",VLOOKUP($A3400,Ma_KH!$A:$Q,Ma_KH!O$1,0))</f>
        <v>BRG - FUJIMART</v>
      </c>
      <c r="AE3400" s="3" t="str">
        <f>IF(Table1[[#This Row],[Mã khách hàng]]="","",VLOOKUP($A3400,Ma_KH!$A:$Q,Ma_KH!P$1,0))</f>
        <v>CÔNG TY TNHH BÁN LẺ FUJIMART VIỆT NAM</v>
      </c>
      <c r="AF3400" s="3" t="str">
        <f>VLOOKUP(A3400,Ma_KH!A:Q,Ma_KH!J$1,0)</f>
        <v>Vũ Anh Tuấn</v>
      </c>
    </row>
    <row r="3401" spans="1:32" ht="12.75">
      <c r="A3401" s="242" t="s">
        <v>184</v>
      </c>
      <c r="B3401" s="242" t="s">
        <v>5155</v>
      </c>
      <c r="C3401" s="90">
        <v>45957</v>
      </c>
      <c r="D3401" s="91" t="s">
        <v>20248</v>
      </c>
      <c r="E3401" s="318">
        <v>45957</v>
      </c>
      <c r="F3401" s="242" t="s">
        <v>21208</v>
      </c>
      <c r="G3401" s="242" t="s">
        <v>5257</v>
      </c>
      <c r="H3401" s="241">
        <v>883810</v>
      </c>
      <c r="I3401" s="241">
        <v>0</v>
      </c>
      <c r="J3401" s="241">
        <v>70705</v>
      </c>
      <c r="K3401" s="241">
        <v>954515</v>
      </c>
      <c r="L3401" s="8" t="s">
        <v>24</v>
      </c>
      <c r="O3401" s="278">
        <f>IF(Table1[[#This Row],[Phân loại]]="Tồn đầu kỳ",Table1[[#This Row],[Tổng giá trị]],0)</f>
        <v>0</v>
      </c>
      <c r="P3401" s="8">
        <f>IF(Table1[[#This Row],[Số còn phải thu ĐK]]&lt;&gt;0,0,IF(Table1[[#This Row],[Phân loại]]="Bán hàng",Table1[[#This Row],[Tổng giá trị]],-Table1[[#This Row],[Tổng giá trị]]))</f>
        <v>954515</v>
      </c>
      <c r="Q3401" s="278">
        <f t="shared" si="844"/>
        <v>0</v>
      </c>
      <c r="R3401" s="8">
        <f>Table1[[#This Row],[Số còn phải thu ĐK]]+Table1[[#This Row],[Giá Trị HD sau CK]]-Table1[[#This Row],[Số tiền đã thu]]</f>
        <v>954515</v>
      </c>
      <c r="S3401" s="7">
        <f>IF(Table1[[#This Row],[Ngày hóa đơn]]&lt;&gt;"",Table1[[#This Row],[Ngày hóa đơn]],Table1[[#This Row],[Ngày hạch toán]])</f>
        <v>45957</v>
      </c>
      <c r="T3401" s="8">
        <v>30</v>
      </c>
      <c r="U3401" s="7">
        <f>IF(Table1[[#This Row],[Ngày tính CN]]="","",S3401+T3401)</f>
        <v>45987</v>
      </c>
      <c r="V3401" s="71">
        <f ca="1">IF(Table1[[#This Row],[Hạn thanh toán]]="","",IF((U3401-NOW())&lt;0,0,(U3401-NOW())))</f>
        <v>0</v>
      </c>
      <c r="W3401" s="278"/>
      <c r="X3401" s="278">
        <f t="shared" ca="1" si="845"/>
        <v>14.362421527781407</v>
      </c>
      <c r="Y3401" s="3" t="str">
        <f t="shared" ca="1" si="846"/>
        <v>Nợ quá hạn 30 ngày</v>
      </c>
      <c r="Z3401" s="250">
        <f>Table1[[#This Row],[Hạn thanh toán]]</f>
        <v>45987</v>
      </c>
      <c r="AA3401" s="250">
        <f>Table1[[#This Row],[Ngày Thanh toán]]</f>
        <v>0</v>
      </c>
      <c r="AD3401" s="3" t="str">
        <f>IF(Table1[[#This Row],[Mã khách hàng]]="","",VLOOKUP($A3401,Ma_KH!$A:$Q,Ma_KH!O$1,0))</f>
        <v>BRG - FUJIMART</v>
      </c>
      <c r="AE3401" s="3" t="str">
        <f>IF(Table1[[#This Row],[Mã khách hàng]]="","",VLOOKUP($A3401,Ma_KH!$A:$Q,Ma_KH!P$1,0))</f>
        <v>CÔNG TY TNHH BÁN LẺ FUJIMART VIỆT NAM</v>
      </c>
      <c r="AF3401" s="3" t="str">
        <f>VLOOKUP(A3401,Ma_KH!A:Q,Ma_KH!J$1,0)</f>
        <v>Vũ Anh Tuấn</v>
      </c>
    </row>
    <row r="3402" spans="1:32" ht="12.75">
      <c r="A3402" s="242" t="s">
        <v>184</v>
      </c>
      <c r="B3402" s="242" t="s">
        <v>5155</v>
      </c>
      <c r="C3402" s="88">
        <v>45957</v>
      </c>
      <c r="D3402" s="89" t="s">
        <v>20249</v>
      </c>
      <c r="E3402" s="318">
        <v>45957</v>
      </c>
      <c r="F3402" s="242" t="s">
        <v>21209</v>
      </c>
      <c r="G3402" s="242" t="s">
        <v>5339</v>
      </c>
      <c r="H3402" s="241">
        <v>874587</v>
      </c>
      <c r="I3402" s="241">
        <v>0</v>
      </c>
      <c r="J3402" s="241">
        <v>69967</v>
      </c>
      <c r="K3402" s="241">
        <v>944554</v>
      </c>
      <c r="L3402" s="8" t="s">
        <v>24</v>
      </c>
      <c r="O3402" s="278">
        <f>IF(Table1[[#This Row],[Phân loại]]="Tồn đầu kỳ",Table1[[#This Row],[Tổng giá trị]],0)</f>
        <v>0</v>
      </c>
      <c r="P3402" s="8">
        <f>IF(Table1[[#This Row],[Số còn phải thu ĐK]]&lt;&gt;0,0,IF(Table1[[#This Row],[Phân loại]]="Bán hàng",Table1[[#This Row],[Tổng giá trị]],-Table1[[#This Row],[Tổng giá trị]]))</f>
        <v>944554</v>
      </c>
      <c r="Q3402" s="278">
        <f t="shared" ref="Q3402:Q3403" si="847">IF(M3402&lt;&gt;"",IF(O3402&lt;&gt;0,O3402,P3402),0)</f>
        <v>0</v>
      </c>
      <c r="R3402" s="8">
        <f>Table1[[#This Row],[Số còn phải thu ĐK]]+Table1[[#This Row],[Giá Trị HD sau CK]]-Table1[[#This Row],[Số tiền đã thu]]</f>
        <v>944554</v>
      </c>
      <c r="S3402" s="7">
        <f>IF(Table1[[#This Row],[Ngày hóa đơn]]&lt;&gt;"",Table1[[#This Row],[Ngày hóa đơn]],Table1[[#This Row],[Ngày hạch toán]])</f>
        <v>45957</v>
      </c>
      <c r="T3402" s="8">
        <v>30</v>
      </c>
      <c r="U3402" s="7">
        <f>IF(Table1[[#This Row],[Ngày tính CN]]="","",S3402+T3402)</f>
        <v>45987</v>
      </c>
      <c r="V3402" s="71">
        <f ca="1">IF(Table1[[#This Row],[Hạn thanh toán]]="","",IF((U3402-NOW())&lt;0,0,(U3402-NOW())))</f>
        <v>0</v>
      </c>
      <c r="W3402" s="278"/>
      <c r="X3402" s="278">
        <f t="shared" ref="X3402:X3403" ca="1" si="848">IF(OR($U3402="",$R3402=0),"",IF((U$4-NOW())&lt;0,-($U3402-NOW()),0))</f>
        <v>14.362421527781407</v>
      </c>
      <c r="Y3402" s="3" t="str">
        <f t="shared" ref="Y3402:Y3403" ca="1" si="849">IF(R3402=0,"Đã thanh toán",IF(X3402="","",IF(X3402&lt;=0,"Chưa đến hạn thanh toán",IF(X3402&lt;=30,"Nợ quá hạn 30 ngày",IF(X3402&lt;=60,"Nợ quá hạn từ 30 ngày đến 60 ngày",IF(X3402&lt;=90,"Nợ quá hạn từ 60 ngày đến 90 ngày",IF(X3402&lt;=120,"Nợ quá hạn từ 90 ngày đến 120 ngày","Nợ quá hạn hơn 120 ngày có khả năng mất thanh toán")))))))</f>
        <v>Nợ quá hạn 30 ngày</v>
      </c>
      <c r="Z3402" s="250">
        <f>Table1[[#This Row],[Hạn thanh toán]]</f>
        <v>45987</v>
      </c>
      <c r="AA3402" s="250">
        <f>Table1[[#This Row],[Ngày Thanh toán]]</f>
        <v>0</v>
      </c>
      <c r="AD3402" s="3" t="str">
        <f>IF(Table1[[#This Row],[Mã khách hàng]]="","",VLOOKUP($A3402,Ma_KH!$A:$Q,Ma_KH!O$1,0))</f>
        <v>BRG - FUJIMART</v>
      </c>
      <c r="AE3402" s="3" t="str">
        <f>IF(Table1[[#This Row],[Mã khách hàng]]="","",VLOOKUP($A3402,Ma_KH!$A:$Q,Ma_KH!P$1,0))</f>
        <v>CÔNG TY TNHH BÁN LẺ FUJIMART VIỆT NAM</v>
      </c>
      <c r="AF3402" s="3" t="str">
        <f>VLOOKUP(A3402,Ma_KH!A:Q,Ma_KH!J$1,0)</f>
        <v>Vũ Anh Tuấn</v>
      </c>
    </row>
    <row r="3403" spans="1:32" ht="12.75">
      <c r="A3403" s="242" t="s">
        <v>184</v>
      </c>
      <c r="B3403" s="242" t="s">
        <v>5155</v>
      </c>
      <c r="C3403" s="90">
        <v>45957</v>
      </c>
      <c r="D3403" s="91" t="s">
        <v>20250</v>
      </c>
      <c r="E3403" s="318">
        <v>45957</v>
      </c>
      <c r="F3403" s="242" t="s">
        <v>21210</v>
      </c>
      <c r="G3403" s="242" t="s">
        <v>5241</v>
      </c>
      <c r="H3403" s="241">
        <v>1052789</v>
      </c>
      <c r="I3403" s="241">
        <v>0</v>
      </c>
      <c r="J3403" s="241">
        <v>84223</v>
      </c>
      <c r="K3403" s="241">
        <v>1137012</v>
      </c>
      <c r="L3403" s="8" t="s">
        <v>24</v>
      </c>
      <c r="O3403" s="278">
        <f>IF(Table1[[#This Row],[Phân loại]]="Tồn đầu kỳ",Table1[[#This Row],[Tổng giá trị]],0)</f>
        <v>0</v>
      </c>
      <c r="P3403" s="8">
        <f>IF(Table1[[#This Row],[Số còn phải thu ĐK]]&lt;&gt;0,0,IF(Table1[[#This Row],[Phân loại]]="Bán hàng",Table1[[#This Row],[Tổng giá trị]],-Table1[[#This Row],[Tổng giá trị]]))</f>
        <v>1137012</v>
      </c>
      <c r="Q3403" s="278">
        <f t="shared" si="847"/>
        <v>0</v>
      </c>
      <c r="R3403" s="8">
        <f>Table1[[#This Row],[Số còn phải thu ĐK]]+Table1[[#This Row],[Giá Trị HD sau CK]]-Table1[[#This Row],[Số tiền đã thu]]</f>
        <v>1137012</v>
      </c>
      <c r="S3403" s="7">
        <f>IF(Table1[[#This Row],[Ngày hóa đơn]]&lt;&gt;"",Table1[[#This Row],[Ngày hóa đơn]],Table1[[#This Row],[Ngày hạch toán]])</f>
        <v>45957</v>
      </c>
      <c r="T3403" s="8">
        <v>30</v>
      </c>
      <c r="U3403" s="7">
        <f>IF(Table1[[#This Row],[Ngày tính CN]]="","",S3403+T3403)</f>
        <v>45987</v>
      </c>
      <c r="V3403" s="71">
        <f ca="1">IF(Table1[[#This Row],[Hạn thanh toán]]="","",IF((U3403-NOW())&lt;0,0,(U3403-NOW())))</f>
        <v>0</v>
      </c>
      <c r="W3403" s="278"/>
      <c r="X3403" s="278">
        <f t="shared" ca="1" si="848"/>
        <v>14.362421527781407</v>
      </c>
      <c r="Y3403" s="3" t="str">
        <f t="shared" ca="1" si="849"/>
        <v>Nợ quá hạn 30 ngày</v>
      </c>
      <c r="Z3403" s="250">
        <f>Table1[[#This Row],[Hạn thanh toán]]</f>
        <v>45987</v>
      </c>
      <c r="AA3403" s="250">
        <f>Table1[[#This Row],[Ngày Thanh toán]]</f>
        <v>0</v>
      </c>
      <c r="AD3403" s="3" t="str">
        <f>IF(Table1[[#This Row],[Mã khách hàng]]="","",VLOOKUP($A3403,Ma_KH!$A:$Q,Ma_KH!O$1,0))</f>
        <v>BRG - FUJIMART</v>
      </c>
      <c r="AE3403" s="3" t="str">
        <f>IF(Table1[[#This Row],[Mã khách hàng]]="","",VLOOKUP($A3403,Ma_KH!$A:$Q,Ma_KH!P$1,0))</f>
        <v>CÔNG TY TNHH BÁN LẺ FUJIMART VIỆT NAM</v>
      </c>
      <c r="AF3403" s="3" t="str">
        <f>VLOOKUP(A3403,Ma_KH!A:Q,Ma_KH!J$1,0)</f>
        <v>Vũ Anh Tuấn</v>
      </c>
    </row>
    <row r="3404" spans="1:32" ht="12.75">
      <c r="A3404" s="242" t="s">
        <v>184</v>
      </c>
      <c r="B3404" s="242" t="s">
        <v>5155</v>
      </c>
      <c r="C3404" s="90">
        <v>45958</v>
      </c>
      <c r="D3404" s="91" t="s">
        <v>20251</v>
      </c>
      <c r="E3404" s="318">
        <v>45958</v>
      </c>
      <c r="F3404" s="242" t="s">
        <v>21211</v>
      </c>
      <c r="G3404" s="242" t="s">
        <v>5168</v>
      </c>
      <c r="H3404" s="241">
        <v>2789569</v>
      </c>
      <c r="I3404" s="241">
        <v>0</v>
      </c>
      <c r="J3404" s="241">
        <v>223166</v>
      </c>
      <c r="K3404" s="241">
        <v>3012735</v>
      </c>
      <c r="L3404" s="8" t="s">
        <v>24</v>
      </c>
      <c r="O3404" s="278">
        <f>IF(Table1[[#This Row],[Phân loại]]="Tồn đầu kỳ",Table1[[#This Row],[Tổng giá trị]],0)</f>
        <v>0</v>
      </c>
      <c r="P3404" s="8">
        <f>IF(Table1[[#This Row],[Số còn phải thu ĐK]]&lt;&gt;0,0,IF(Table1[[#This Row],[Phân loại]]="Bán hàng",Table1[[#This Row],[Tổng giá trị]],-Table1[[#This Row],[Tổng giá trị]]))</f>
        <v>3012735</v>
      </c>
      <c r="Q3404" s="278">
        <f>IF(M3404&lt;&gt;"",IF(O3404&lt;&gt;0,O3404,P3404),0)</f>
        <v>0</v>
      </c>
      <c r="R3404" s="8">
        <f>Table1[[#This Row],[Số còn phải thu ĐK]]+Table1[[#This Row],[Giá Trị HD sau CK]]-Table1[[#This Row],[Số tiền đã thu]]</f>
        <v>3012735</v>
      </c>
      <c r="S3404" s="7">
        <f>IF(Table1[[#This Row],[Ngày hóa đơn]]&lt;&gt;"",Table1[[#This Row],[Ngày hóa đơn]],Table1[[#This Row],[Ngày hạch toán]])</f>
        <v>45958</v>
      </c>
      <c r="T3404" s="8">
        <v>30</v>
      </c>
      <c r="U3404" s="7">
        <f>IF(Table1[[#This Row],[Ngày tính CN]]="","",S3404+T3404)</f>
        <v>45988</v>
      </c>
      <c r="V3404" s="71">
        <f ca="1">IF(Table1[[#This Row],[Hạn thanh toán]]="","",IF((U3404-NOW())&lt;0,0,(U3404-NOW())))</f>
        <v>0</v>
      </c>
      <c r="W3404" s="278"/>
      <c r="X3404" s="278">
        <f ca="1">IF(OR($U3404="",$R3404=0),"",IF((U$4-NOW())&lt;0,-($U3404-NOW()),0))</f>
        <v>13.362421527781407</v>
      </c>
      <c r="Y3404" s="3" t="str">
        <f ca="1">IF(R3404=0,"Đã thanh toán",IF(X3404="","",IF(X3404&lt;=0,"Chưa đến hạn thanh toán",IF(X3404&lt;=30,"Nợ quá hạn 30 ngày",IF(X3404&lt;=60,"Nợ quá hạn từ 30 ngày đến 60 ngày",IF(X3404&lt;=90,"Nợ quá hạn từ 60 ngày đến 90 ngày",IF(X3404&lt;=120,"Nợ quá hạn từ 90 ngày đến 120 ngày","Nợ quá hạn hơn 120 ngày có khả năng mất thanh toán")))))))</f>
        <v>Nợ quá hạn 30 ngày</v>
      </c>
      <c r="Z3404" s="250">
        <f>Table1[[#This Row],[Hạn thanh toán]]</f>
        <v>45988</v>
      </c>
      <c r="AA3404" s="250">
        <f>Table1[[#This Row],[Ngày Thanh toán]]</f>
        <v>0</v>
      </c>
      <c r="AD3404" s="3" t="str">
        <f>IF(Table1[[#This Row],[Mã khách hàng]]="","",VLOOKUP($A3404,Ma_KH!$A:$Q,Ma_KH!O$1,0))</f>
        <v>BRG - FUJIMART</v>
      </c>
      <c r="AE3404" s="3" t="str">
        <f>IF(Table1[[#This Row],[Mã khách hàng]]="","",VLOOKUP($A3404,Ma_KH!$A:$Q,Ma_KH!P$1,0))</f>
        <v>CÔNG TY TNHH BÁN LẺ FUJIMART VIỆT NAM</v>
      </c>
      <c r="AF3404" s="3" t="str">
        <f>VLOOKUP(A3404,Ma_KH!A:Q,Ma_KH!J$1,0)</f>
        <v>Vũ Anh Tuấn</v>
      </c>
    </row>
    <row r="3405" spans="1:32" ht="12.75">
      <c r="A3405" s="242" t="s">
        <v>184</v>
      </c>
      <c r="B3405" s="242" t="s">
        <v>5155</v>
      </c>
      <c r="C3405" s="90">
        <v>45958</v>
      </c>
      <c r="D3405" s="91" t="s">
        <v>20252</v>
      </c>
      <c r="E3405" s="318">
        <v>45958</v>
      </c>
      <c r="F3405" s="242" t="s">
        <v>21212</v>
      </c>
      <c r="G3405" s="242" t="s">
        <v>5220</v>
      </c>
      <c r="H3405" s="241">
        <v>525792</v>
      </c>
      <c r="I3405" s="241">
        <v>0</v>
      </c>
      <c r="J3405" s="241">
        <v>42063</v>
      </c>
      <c r="K3405" s="241">
        <v>567855</v>
      </c>
      <c r="L3405" s="8" t="s">
        <v>24</v>
      </c>
      <c r="O3405" s="278">
        <f>IF(Table1[[#This Row],[Phân loại]]="Tồn đầu kỳ",Table1[[#This Row],[Tổng giá trị]],0)</f>
        <v>0</v>
      </c>
      <c r="P3405" s="8">
        <f>IF(Table1[[#This Row],[Số còn phải thu ĐK]]&lt;&gt;0,0,IF(Table1[[#This Row],[Phân loại]]="Bán hàng",Table1[[#This Row],[Tổng giá trị]],-Table1[[#This Row],[Tổng giá trị]]))</f>
        <v>567855</v>
      </c>
      <c r="Q3405" s="278">
        <f>IF(M3405&lt;&gt;"",IF(O3405&lt;&gt;0,O3405,P3405),0)</f>
        <v>0</v>
      </c>
      <c r="R3405" s="8">
        <f>Table1[[#This Row],[Số còn phải thu ĐK]]+Table1[[#This Row],[Giá Trị HD sau CK]]-Table1[[#This Row],[Số tiền đã thu]]</f>
        <v>567855</v>
      </c>
      <c r="S3405" s="7">
        <f>IF(Table1[[#This Row],[Ngày hóa đơn]]&lt;&gt;"",Table1[[#This Row],[Ngày hóa đơn]],Table1[[#This Row],[Ngày hạch toán]])</f>
        <v>45958</v>
      </c>
      <c r="T3405" s="8">
        <v>30</v>
      </c>
      <c r="U3405" s="7">
        <f>IF(Table1[[#This Row],[Ngày tính CN]]="","",S3405+T3405)</f>
        <v>45988</v>
      </c>
      <c r="V3405" s="71">
        <f ca="1">IF(Table1[[#This Row],[Hạn thanh toán]]="","",IF((U3405-NOW())&lt;0,0,(U3405-NOW())))</f>
        <v>0</v>
      </c>
      <c r="W3405" s="278"/>
      <c r="X3405" s="278">
        <f ca="1">IF(OR($U3405="",$R3405=0),"",IF((U$4-NOW())&lt;0,-($U3405-NOW()),0))</f>
        <v>13.362421527781407</v>
      </c>
      <c r="Y3405" s="3" t="str">
        <f ca="1">IF(R3405=0,"Đã thanh toán",IF(X3405="","",IF(X3405&lt;=0,"Chưa đến hạn thanh toán",IF(X3405&lt;=30,"Nợ quá hạn 30 ngày",IF(X3405&lt;=60,"Nợ quá hạn từ 30 ngày đến 60 ngày",IF(X3405&lt;=90,"Nợ quá hạn từ 60 ngày đến 90 ngày",IF(X3405&lt;=120,"Nợ quá hạn từ 90 ngày đến 120 ngày","Nợ quá hạn hơn 120 ngày có khả năng mất thanh toán")))))))</f>
        <v>Nợ quá hạn 30 ngày</v>
      </c>
      <c r="Z3405" s="250">
        <f>Table1[[#This Row],[Hạn thanh toán]]</f>
        <v>45988</v>
      </c>
      <c r="AA3405" s="250">
        <f>Table1[[#This Row],[Ngày Thanh toán]]</f>
        <v>0</v>
      </c>
      <c r="AD3405" s="3" t="str">
        <f>IF(Table1[[#This Row],[Mã khách hàng]]="","",VLOOKUP($A3405,Ma_KH!$A:$Q,Ma_KH!O$1,0))</f>
        <v>BRG - FUJIMART</v>
      </c>
      <c r="AE3405" s="3" t="str">
        <f>IF(Table1[[#This Row],[Mã khách hàng]]="","",VLOOKUP($A3405,Ma_KH!$A:$Q,Ma_KH!P$1,0))</f>
        <v>CÔNG TY TNHH BÁN LẺ FUJIMART VIỆT NAM</v>
      </c>
      <c r="AF3405" s="3" t="str">
        <f>VLOOKUP(A3405,Ma_KH!A:Q,Ma_KH!J$1,0)</f>
        <v>Vũ Anh Tuấn</v>
      </c>
    </row>
    <row r="3406" spans="1:32" ht="12.75">
      <c r="A3406" s="242" t="s">
        <v>184</v>
      </c>
      <c r="B3406" s="242" t="s">
        <v>5155</v>
      </c>
      <c r="C3406" s="90">
        <v>45958</v>
      </c>
      <c r="D3406" s="91" t="s">
        <v>20253</v>
      </c>
      <c r="E3406" s="318">
        <v>45958</v>
      </c>
      <c r="F3406" s="242" t="s">
        <v>21213</v>
      </c>
      <c r="G3406" s="242" t="s">
        <v>5210</v>
      </c>
      <c r="H3406" s="241">
        <v>1055050</v>
      </c>
      <c r="I3406" s="241">
        <v>0</v>
      </c>
      <c r="J3406" s="241">
        <v>84404</v>
      </c>
      <c r="K3406" s="241">
        <v>1139454</v>
      </c>
      <c r="L3406" s="8" t="s">
        <v>24</v>
      </c>
      <c r="O3406" s="278">
        <f>IF(Table1[[#This Row],[Phân loại]]="Tồn đầu kỳ",Table1[[#This Row],[Tổng giá trị]],0)</f>
        <v>0</v>
      </c>
      <c r="P3406" s="8">
        <f>IF(Table1[[#This Row],[Số còn phải thu ĐK]]&lt;&gt;0,0,IF(Table1[[#This Row],[Phân loại]]="Bán hàng",Table1[[#This Row],[Tổng giá trị]],-Table1[[#This Row],[Tổng giá trị]]))</f>
        <v>1139454</v>
      </c>
      <c r="Q3406" s="278">
        <f>IF(M3406&lt;&gt;"",IF(O3406&lt;&gt;0,O3406,P3406),0)</f>
        <v>0</v>
      </c>
      <c r="R3406" s="8">
        <f>Table1[[#This Row],[Số còn phải thu ĐK]]+Table1[[#This Row],[Giá Trị HD sau CK]]-Table1[[#This Row],[Số tiền đã thu]]</f>
        <v>1139454</v>
      </c>
      <c r="S3406" s="7">
        <f>IF(Table1[[#This Row],[Ngày hóa đơn]]&lt;&gt;"",Table1[[#This Row],[Ngày hóa đơn]],Table1[[#This Row],[Ngày hạch toán]])</f>
        <v>45958</v>
      </c>
      <c r="T3406" s="8">
        <v>30</v>
      </c>
      <c r="U3406" s="7">
        <f>IF(Table1[[#This Row],[Ngày tính CN]]="","",S3406+T3406)</f>
        <v>45988</v>
      </c>
      <c r="V3406" s="71">
        <f ca="1">IF(Table1[[#This Row],[Hạn thanh toán]]="","",IF((U3406-NOW())&lt;0,0,(U3406-NOW())))</f>
        <v>0</v>
      </c>
      <c r="W3406" s="278"/>
      <c r="X3406" s="278">
        <f ca="1">IF(OR($U3406="",$R3406=0),"",IF((U$4-NOW())&lt;0,-($U3406-NOW()),0))</f>
        <v>13.362421527781407</v>
      </c>
      <c r="Y3406" s="3" t="str">
        <f ca="1">IF(R3406=0,"Đã thanh toán",IF(X3406="","",IF(X3406&lt;=0,"Chưa đến hạn thanh toán",IF(X3406&lt;=30,"Nợ quá hạn 30 ngày",IF(X3406&lt;=60,"Nợ quá hạn từ 30 ngày đến 60 ngày",IF(X3406&lt;=90,"Nợ quá hạn từ 60 ngày đến 90 ngày",IF(X3406&lt;=120,"Nợ quá hạn từ 90 ngày đến 120 ngày","Nợ quá hạn hơn 120 ngày có khả năng mất thanh toán")))))))</f>
        <v>Nợ quá hạn 30 ngày</v>
      </c>
      <c r="Z3406" s="250">
        <f>Table1[[#This Row],[Hạn thanh toán]]</f>
        <v>45988</v>
      </c>
      <c r="AA3406" s="250">
        <f>Table1[[#This Row],[Ngày Thanh toán]]</f>
        <v>0</v>
      </c>
      <c r="AD3406" s="3" t="str">
        <f>IF(Table1[[#This Row],[Mã khách hàng]]="","",VLOOKUP($A3406,Ma_KH!$A:$Q,Ma_KH!O$1,0))</f>
        <v>BRG - FUJIMART</v>
      </c>
      <c r="AE3406" s="3" t="str">
        <f>IF(Table1[[#This Row],[Mã khách hàng]]="","",VLOOKUP($A3406,Ma_KH!$A:$Q,Ma_KH!P$1,0))</f>
        <v>CÔNG TY TNHH BÁN LẺ FUJIMART VIỆT NAM</v>
      </c>
      <c r="AF3406" s="3" t="str">
        <f>VLOOKUP(A3406,Ma_KH!A:Q,Ma_KH!J$1,0)</f>
        <v>Vũ Anh Tuấn</v>
      </c>
    </row>
    <row r="3407" spans="1:32" ht="12.75">
      <c r="A3407" s="242" t="s">
        <v>184</v>
      </c>
      <c r="B3407" s="242" t="s">
        <v>5155</v>
      </c>
      <c r="C3407" s="88">
        <v>45959</v>
      </c>
      <c r="D3407" s="89" t="s">
        <v>20254</v>
      </c>
      <c r="E3407" s="318">
        <v>45959</v>
      </c>
      <c r="F3407" s="242" t="s">
        <v>21214</v>
      </c>
      <c r="G3407" s="242" t="s">
        <v>5248</v>
      </c>
      <c r="H3407" s="241">
        <v>935030</v>
      </c>
      <c r="I3407" s="241">
        <v>0</v>
      </c>
      <c r="J3407" s="241">
        <v>74802</v>
      </c>
      <c r="K3407" s="241">
        <v>1009832</v>
      </c>
      <c r="L3407" s="8" t="s">
        <v>24</v>
      </c>
      <c r="O3407" s="278">
        <f>IF(Table1[[#This Row],[Phân loại]]="Tồn đầu kỳ",Table1[[#This Row],[Tổng giá trị]],0)</f>
        <v>0</v>
      </c>
      <c r="P3407" s="8">
        <f>IF(Table1[[#This Row],[Số còn phải thu ĐK]]&lt;&gt;0,0,IF(Table1[[#This Row],[Phân loại]]="Bán hàng",Table1[[#This Row],[Tổng giá trị]],-Table1[[#This Row],[Tổng giá trị]]))</f>
        <v>1009832</v>
      </c>
      <c r="Q3407" s="278">
        <f t="shared" ref="Q3407:Q3408" si="850">IF(M3407&lt;&gt;"",IF(O3407&lt;&gt;0,O3407,P3407),0)</f>
        <v>0</v>
      </c>
      <c r="R3407" s="8">
        <f>Table1[[#This Row],[Số còn phải thu ĐK]]+Table1[[#This Row],[Giá Trị HD sau CK]]-Table1[[#This Row],[Số tiền đã thu]]</f>
        <v>1009832</v>
      </c>
      <c r="S3407" s="7">
        <f>IF(Table1[[#This Row],[Ngày hóa đơn]]&lt;&gt;"",Table1[[#This Row],[Ngày hóa đơn]],Table1[[#This Row],[Ngày hạch toán]])</f>
        <v>45959</v>
      </c>
      <c r="T3407" s="8">
        <v>30</v>
      </c>
      <c r="U3407" s="7">
        <f>IF(Table1[[#This Row],[Ngày tính CN]]="","",S3407+T3407)</f>
        <v>45989</v>
      </c>
      <c r="V3407" s="71">
        <f ca="1">IF(Table1[[#This Row],[Hạn thanh toán]]="","",IF((U3407-NOW())&lt;0,0,(U3407-NOW())))</f>
        <v>0</v>
      </c>
      <c r="W3407" s="278"/>
      <c r="X3407" s="278">
        <f t="shared" ref="X3407:X3408" ca="1" si="851">IF(OR($U3407="",$R3407=0),"",IF((U$4-NOW())&lt;0,-($U3407-NOW()),0))</f>
        <v>12.362421527781407</v>
      </c>
      <c r="Y3407" s="3" t="str">
        <f t="shared" ref="Y3407:Y3408" ca="1" si="852">IF(R3407=0,"Đã thanh toán",IF(X3407="","",IF(X3407&lt;=0,"Chưa đến hạn thanh toán",IF(X3407&lt;=30,"Nợ quá hạn 30 ngày",IF(X3407&lt;=60,"Nợ quá hạn từ 30 ngày đến 60 ngày",IF(X3407&lt;=90,"Nợ quá hạn từ 60 ngày đến 90 ngày",IF(X3407&lt;=120,"Nợ quá hạn từ 90 ngày đến 120 ngày","Nợ quá hạn hơn 120 ngày có khả năng mất thanh toán")))))))</f>
        <v>Nợ quá hạn 30 ngày</v>
      </c>
      <c r="Z3407" s="250">
        <f>Table1[[#This Row],[Hạn thanh toán]]</f>
        <v>45989</v>
      </c>
      <c r="AA3407" s="250">
        <f>Table1[[#This Row],[Ngày Thanh toán]]</f>
        <v>0</v>
      </c>
      <c r="AD3407" s="3" t="str">
        <f>IF(Table1[[#This Row],[Mã khách hàng]]="","",VLOOKUP($A3407,Ma_KH!$A:$Q,Ma_KH!O$1,0))</f>
        <v>BRG - FUJIMART</v>
      </c>
      <c r="AE3407" s="3" t="str">
        <f>IF(Table1[[#This Row],[Mã khách hàng]]="","",VLOOKUP($A3407,Ma_KH!$A:$Q,Ma_KH!P$1,0))</f>
        <v>CÔNG TY TNHH BÁN LẺ FUJIMART VIỆT NAM</v>
      </c>
      <c r="AF3407" s="3" t="str">
        <f>VLOOKUP(A3407,Ma_KH!A:Q,Ma_KH!J$1,0)</f>
        <v>Vũ Anh Tuấn</v>
      </c>
    </row>
    <row r="3408" spans="1:32" ht="12.75">
      <c r="A3408" s="242" t="s">
        <v>184</v>
      </c>
      <c r="B3408" s="242" t="s">
        <v>5155</v>
      </c>
      <c r="C3408" s="90">
        <v>45959</v>
      </c>
      <c r="D3408" s="91" t="s">
        <v>20255</v>
      </c>
      <c r="E3408" s="318">
        <v>45959</v>
      </c>
      <c r="F3408" s="242" t="s">
        <v>21215</v>
      </c>
      <c r="G3408" s="242" t="s">
        <v>5184</v>
      </c>
      <c r="H3408" s="241">
        <v>2031650</v>
      </c>
      <c r="I3408" s="241">
        <v>0</v>
      </c>
      <c r="J3408" s="241">
        <v>162532</v>
      </c>
      <c r="K3408" s="241">
        <v>2194182</v>
      </c>
      <c r="L3408" s="8" t="s">
        <v>24</v>
      </c>
      <c r="O3408" s="278">
        <f>IF(Table1[[#This Row],[Phân loại]]="Tồn đầu kỳ",Table1[[#This Row],[Tổng giá trị]],0)</f>
        <v>0</v>
      </c>
      <c r="P3408" s="8">
        <f>IF(Table1[[#This Row],[Số còn phải thu ĐK]]&lt;&gt;0,0,IF(Table1[[#This Row],[Phân loại]]="Bán hàng",Table1[[#This Row],[Tổng giá trị]],-Table1[[#This Row],[Tổng giá trị]]))</f>
        <v>2194182</v>
      </c>
      <c r="Q3408" s="278">
        <f t="shared" si="850"/>
        <v>0</v>
      </c>
      <c r="R3408" s="8">
        <f>Table1[[#This Row],[Số còn phải thu ĐK]]+Table1[[#This Row],[Giá Trị HD sau CK]]-Table1[[#This Row],[Số tiền đã thu]]</f>
        <v>2194182</v>
      </c>
      <c r="S3408" s="7">
        <f>IF(Table1[[#This Row],[Ngày hóa đơn]]&lt;&gt;"",Table1[[#This Row],[Ngày hóa đơn]],Table1[[#This Row],[Ngày hạch toán]])</f>
        <v>45959</v>
      </c>
      <c r="T3408" s="8">
        <v>30</v>
      </c>
      <c r="U3408" s="7">
        <f>IF(Table1[[#This Row],[Ngày tính CN]]="","",S3408+T3408)</f>
        <v>45989</v>
      </c>
      <c r="V3408" s="71">
        <f ca="1">IF(Table1[[#This Row],[Hạn thanh toán]]="","",IF((U3408-NOW())&lt;0,0,(U3408-NOW())))</f>
        <v>0</v>
      </c>
      <c r="W3408" s="278"/>
      <c r="X3408" s="278">
        <f t="shared" ca="1" si="851"/>
        <v>12.362421527781407</v>
      </c>
      <c r="Y3408" s="3" t="str">
        <f t="shared" ca="1" si="852"/>
        <v>Nợ quá hạn 30 ngày</v>
      </c>
      <c r="Z3408" s="250">
        <f>Table1[[#This Row],[Hạn thanh toán]]</f>
        <v>45989</v>
      </c>
      <c r="AA3408" s="250">
        <f>Table1[[#This Row],[Ngày Thanh toán]]</f>
        <v>0</v>
      </c>
      <c r="AD3408" s="3" t="str">
        <f>IF(Table1[[#This Row],[Mã khách hàng]]="","",VLOOKUP($A3408,Ma_KH!$A:$Q,Ma_KH!O$1,0))</f>
        <v>BRG - FUJIMART</v>
      </c>
      <c r="AE3408" s="3" t="str">
        <f>IF(Table1[[#This Row],[Mã khách hàng]]="","",VLOOKUP($A3408,Ma_KH!$A:$Q,Ma_KH!P$1,0))</f>
        <v>CÔNG TY TNHH BÁN LẺ FUJIMART VIỆT NAM</v>
      </c>
      <c r="AF3408" s="3" t="str">
        <f>VLOOKUP(A3408,Ma_KH!A:Q,Ma_KH!J$1,0)</f>
        <v>Vũ Anh Tuấn</v>
      </c>
    </row>
    <row r="3409" spans="1:32" ht="12.75">
      <c r="A3409" s="242" t="s">
        <v>184</v>
      </c>
      <c r="B3409" s="242" t="s">
        <v>5155</v>
      </c>
      <c r="C3409" s="88">
        <v>45959</v>
      </c>
      <c r="D3409" s="89" t="s">
        <v>20256</v>
      </c>
      <c r="E3409" s="318">
        <v>45959</v>
      </c>
      <c r="F3409" s="242" t="s">
        <v>21216</v>
      </c>
      <c r="G3409" s="242" t="s">
        <v>9694</v>
      </c>
      <c r="H3409" s="241">
        <v>1752640</v>
      </c>
      <c r="I3409" s="241">
        <v>0</v>
      </c>
      <c r="J3409" s="241">
        <v>140211</v>
      </c>
      <c r="K3409" s="241">
        <v>1892851</v>
      </c>
      <c r="L3409" s="8" t="s">
        <v>24</v>
      </c>
      <c r="O3409" s="278">
        <f>IF(Table1[[#This Row],[Phân loại]]="Tồn đầu kỳ",Table1[[#This Row],[Tổng giá trị]],0)</f>
        <v>0</v>
      </c>
      <c r="P3409" s="8">
        <f>IF(Table1[[#This Row],[Số còn phải thu ĐK]]&lt;&gt;0,0,IF(Table1[[#This Row],[Phân loại]]="Bán hàng",Table1[[#This Row],[Tổng giá trị]],-Table1[[#This Row],[Tổng giá trị]]))</f>
        <v>1892851</v>
      </c>
      <c r="Q3409" s="278">
        <f t="shared" ref="Q3409:Q3410" si="853">IF(M3409&lt;&gt;"",IF(O3409&lt;&gt;0,O3409,P3409),0)</f>
        <v>0</v>
      </c>
      <c r="R3409" s="8">
        <f>Table1[[#This Row],[Số còn phải thu ĐK]]+Table1[[#This Row],[Giá Trị HD sau CK]]-Table1[[#This Row],[Số tiền đã thu]]</f>
        <v>1892851</v>
      </c>
      <c r="S3409" s="7">
        <f>IF(Table1[[#This Row],[Ngày hóa đơn]]&lt;&gt;"",Table1[[#This Row],[Ngày hóa đơn]],Table1[[#This Row],[Ngày hạch toán]])</f>
        <v>45959</v>
      </c>
      <c r="T3409" s="8">
        <v>30</v>
      </c>
      <c r="U3409" s="7">
        <f>IF(Table1[[#This Row],[Ngày tính CN]]="","",S3409+T3409)</f>
        <v>45989</v>
      </c>
      <c r="V3409" s="71">
        <f ca="1">IF(Table1[[#This Row],[Hạn thanh toán]]="","",IF((U3409-NOW())&lt;0,0,(U3409-NOW())))</f>
        <v>0</v>
      </c>
      <c r="W3409" s="278"/>
      <c r="X3409" s="278">
        <f t="shared" ref="X3409:X3410" ca="1" si="854">IF(OR($U3409="",$R3409=0),"",IF((U$4-NOW())&lt;0,-($U3409-NOW()),0))</f>
        <v>12.362421527781407</v>
      </c>
      <c r="Y3409" s="3" t="str">
        <f t="shared" ref="Y3409:Y3410" ca="1" si="855">IF(R3409=0,"Đã thanh toán",IF(X3409="","",IF(X3409&lt;=0,"Chưa đến hạn thanh toán",IF(X3409&lt;=30,"Nợ quá hạn 30 ngày",IF(X3409&lt;=60,"Nợ quá hạn từ 30 ngày đến 60 ngày",IF(X3409&lt;=90,"Nợ quá hạn từ 60 ngày đến 90 ngày",IF(X3409&lt;=120,"Nợ quá hạn từ 90 ngày đến 120 ngày","Nợ quá hạn hơn 120 ngày có khả năng mất thanh toán")))))))</f>
        <v>Nợ quá hạn 30 ngày</v>
      </c>
      <c r="Z3409" s="250">
        <f>Table1[[#This Row],[Hạn thanh toán]]</f>
        <v>45989</v>
      </c>
      <c r="AA3409" s="250">
        <f>Table1[[#This Row],[Ngày Thanh toán]]</f>
        <v>0</v>
      </c>
      <c r="AD3409" s="3" t="str">
        <f>IF(Table1[[#This Row],[Mã khách hàng]]="","",VLOOKUP($A3409,Ma_KH!$A:$Q,Ma_KH!O$1,0))</f>
        <v>BRG - FUJIMART</v>
      </c>
      <c r="AE3409" s="3" t="str">
        <f>IF(Table1[[#This Row],[Mã khách hàng]]="","",VLOOKUP($A3409,Ma_KH!$A:$Q,Ma_KH!P$1,0))</f>
        <v>CÔNG TY TNHH BÁN LẺ FUJIMART VIỆT NAM</v>
      </c>
      <c r="AF3409" s="3" t="str">
        <f>VLOOKUP(A3409,Ma_KH!A:Q,Ma_KH!J$1,0)</f>
        <v>Vũ Anh Tuấn</v>
      </c>
    </row>
    <row r="3410" spans="1:32" ht="12.75">
      <c r="A3410" s="242" t="s">
        <v>184</v>
      </c>
      <c r="B3410" s="242" t="s">
        <v>5155</v>
      </c>
      <c r="C3410" s="90">
        <v>45959</v>
      </c>
      <c r="D3410" s="91" t="s">
        <v>20257</v>
      </c>
      <c r="E3410" s="318">
        <v>45959</v>
      </c>
      <c r="F3410" s="242" t="s">
        <v>21217</v>
      </c>
      <c r="G3410" s="242" t="s">
        <v>5326</v>
      </c>
      <c r="H3410" s="241">
        <v>1259242</v>
      </c>
      <c r="I3410" s="241">
        <v>0</v>
      </c>
      <c r="J3410" s="241">
        <v>100739</v>
      </c>
      <c r="K3410" s="241">
        <v>1359981</v>
      </c>
      <c r="L3410" s="8" t="s">
        <v>24</v>
      </c>
      <c r="O3410" s="278">
        <f>IF(Table1[[#This Row],[Phân loại]]="Tồn đầu kỳ",Table1[[#This Row],[Tổng giá trị]],0)</f>
        <v>0</v>
      </c>
      <c r="P3410" s="8">
        <f>IF(Table1[[#This Row],[Số còn phải thu ĐK]]&lt;&gt;0,0,IF(Table1[[#This Row],[Phân loại]]="Bán hàng",Table1[[#This Row],[Tổng giá trị]],-Table1[[#This Row],[Tổng giá trị]]))</f>
        <v>1359981</v>
      </c>
      <c r="Q3410" s="278">
        <f t="shared" si="853"/>
        <v>0</v>
      </c>
      <c r="R3410" s="8">
        <f>Table1[[#This Row],[Số còn phải thu ĐK]]+Table1[[#This Row],[Giá Trị HD sau CK]]-Table1[[#This Row],[Số tiền đã thu]]</f>
        <v>1359981</v>
      </c>
      <c r="S3410" s="7">
        <f>IF(Table1[[#This Row],[Ngày hóa đơn]]&lt;&gt;"",Table1[[#This Row],[Ngày hóa đơn]],Table1[[#This Row],[Ngày hạch toán]])</f>
        <v>45959</v>
      </c>
      <c r="T3410" s="8">
        <v>30</v>
      </c>
      <c r="U3410" s="7">
        <f>IF(Table1[[#This Row],[Ngày tính CN]]="","",S3410+T3410)</f>
        <v>45989</v>
      </c>
      <c r="V3410" s="71">
        <f ca="1">IF(Table1[[#This Row],[Hạn thanh toán]]="","",IF((U3410-NOW())&lt;0,0,(U3410-NOW())))</f>
        <v>0</v>
      </c>
      <c r="W3410" s="278"/>
      <c r="X3410" s="278">
        <f t="shared" ca="1" si="854"/>
        <v>12.362421527781407</v>
      </c>
      <c r="Y3410" s="3" t="str">
        <f t="shared" ca="1" si="855"/>
        <v>Nợ quá hạn 30 ngày</v>
      </c>
      <c r="Z3410" s="250">
        <f>Table1[[#This Row],[Hạn thanh toán]]</f>
        <v>45989</v>
      </c>
      <c r="AA3410" s="250">
        <f>Table1[[#This Row],[Ngày Thanh toán]]</f>
        <v>0</v>
      </c>
      <c r="AD3410" s="3" t="str">
        <f>IF(Table1[[#This Row],[Mã khách hàng]]="","",VLOOKUP($A3410,Ma_KH!$A:$Q,Ma_KH!O$1,0))</f>
        <v>BRG - FUJIMART</v>
      </c>
      <c r="AE3410" s="3" t="str">
        <f>IF(Table1[[#This Row],[Mã khách hàng]]="","",VLOOKUP($A3410,Ma_KH!$A:$Q,Ma_KH!P$1,0))</f>
        <v>CÔNG TY TNHH BÁN LẺ FUJIMART VIỆT NAM</v>
      </c>
      <c r="AF3410" s="3" t="str">
        <f>VLOOKUP(A3410,Ma_KH!A:Q,Ma_KH!J$1,0)</f>
        <v>Vũ Anh Tuấn</v>
      </c>
    </row>
    <row r="3411" spans="1:32" ht="12.75">
      <c r="A3411" s="242" t="s">
        <v>184</v>
      </c>
      <c r="B3411" s="242" t="s">
        <v>5155</v>
      </c>
      <c r="C3411" s="88">
        <v>45960</v>
      </c>
      <c r="D3411" s="89" t="s">
        <v>20258</v>
      </c>
      <c r="E3411" s="318">
        <v>45960</v>
      </c>
      <c r="F3411" s="242" t="s">
        <v>21218</v>
      </c>
      <c r="G3411" s="242" t="s">
        <v>5241</v>
      </c>
      <c r="H3411" s="241">
        <v>703866</v>
      </c>
      <c r="I3411" s="241">
        <v>0</v>
      </c>
      <c r="J3411" s="241">
        <v>56309</v>
      </c>
      <c r="K3411" s="241">
        <v>760175</v>
      </c>
      <c r="L3411" s="8" t="s">
        <v>24</v>
      </c>
      <c r="O3411" s="278">
        <f>IF(Table1[[#This Row],[Phân loại]]="Tồn đầu kỳ",Table1[[#This Row],[Tổng giá trị]],0)</f>
        <v>0</v>
      </c>
      <c r="P3411" s="8">
        <f>IF(Table1[[#This Row],[Số còn phải thu ĐK]]&lt;&gt;0,0,IF(Table1[[#This Row],[Phân loại]]="Bán hàng",Table1[[#This Row],[Tổng giá trị]],-Table1[[#This Row],[Tổng giá trị]]))</f>
        <v>760175</v>
      </c>
      <c r="Q3411" s="278">
        <f t="shared" ref="Q3411:Q3412" si="856">IF(M3411&lt;&gt;"",IF(O3411&lt;&gt;0,O3411,P3411),0)</f>
        <v>0</v>
      </c>
      <c r="R3411" s="8">
        <f>Table1[[#This Row],[Số còn phải thu ĐK]]+Table1[[#This Row],[Giá Trị HD sau CK]]-Table1[[#This Row],[Số tiền đã thu]]</f>
        <v>760175</v>
      </c>
      <c r="S3411" s="7">
        <f>IF(Table1[[#This Row],[Ngày hóa đơn]]&lt;&gt;"",Table1[[#This Row],[Ngày hóa đơn]],Table1[[#This Row],[Ngày hạch toán]])</f>
        <v>45960</v>
      </c>
      <c r="T3411" s="8">
        <v>30</v>
      </c>
      <c r="U3411" s="7">
        <f>IF(Table1[[#This Row],[Ngày tính CN]]="","",S3411+T3411)</f>
        <v>45990</v>
      </c>
      <c r="V3411" s="71">
        <f ca="1">IF(Table1[[#This Row],[Hạn thanh toán]]="","",IF((U3411-NOW())&lt;0,0,(U3411-NOW())))</f>
        <v>0</v>
      </c>
      <c r="W3411" s="278"/>
      <c r="X3411" s="278">
        <f t="shared" ref="X3411:X3412" ca="1" si="857">IF(OR($U3411="",$R3411=0),"",IF((U$4-NOW())&lt;0,-($U3411-NOW()),0))</f>
        <v>11.362421527781407</v>
      </c>
      <c r="Y3411" s="3" t="str">
        <f t="shared" ref="Y3411:Y3412" ca="1" si="858">IF(R3411=0,"Đã thanh toán",IF(X3411="","",IF(X3411&lt;=0,"Chưa đến hạn thanh toán",IF(X3411&lt;=30,"Nợ quá hạn 30 ngày",IF(X3411&lt;=60,"Nợ quá hạn từ 30 ngày đến 60 ngày",IF(X3411&lt;=90,"Nợ quá hạn từ 60 ngày đến 90 ngày",IF(X3411&lt;=120,"Nợ quá hạn từ 90 ngày đến 120 ngày","Nợ quá hạn hơn 120 ngày có khả năng mất thanh toán")))))))</f>
        <v>Nợ quá hạn 30 ngày</v>
      </c>
      <c r="Z3411" s="250">
        <f>Table1[[#This Row],[Hạn thanh toán]]</f>
        <v>45990</v>
      </c>
      <c r="AA3411" s="250">
        <f>Table1[[#This Row],[Ngày Thanh toán]]</f>
        <v>0</v>
      </c>
      <c r="AD3411" s="3" t="str">
        <f>IF(Table1[[#This Row],[Mã khách hàng]]="","",VLOOKUP($A3411,Ma_KH!$A:$Q,Ma_KH!O$1,0))</f>
        <v>BRG - FUJIMART</v>
      </c>
      <c r="AE3411" s="3" t="str">
        <f>IF(Table1[[#This Row],[Mã khách hàng]]="","",VLOOKUP($A3411,Ma_KH!$A:$Q,Ma_KH!P$1,0))</f>
        <v>CÔNG TY TNHH BÁN LẺ FUJIMART VIỆT NAM</v>
      </c>
      <c r="AF3411" s="3" t="str">
        <f>VLOOKUP(A3411,Ma_KH!A:Q,Ma_KH!J$1,0)</f>
        <v>Vũ Anh Tuấn</v>
      </c>
    </row>
    <row r="3412" spans="1:32" ht="12.75">
      <c r="A3412" s="242" t="s">
        <v>184</v>
      </c>
      <c r="B3412" s="242" t="s">
        <v>5155</v>
      </c>
      <c r="C3412" s="90">
        <v>45960</v>
      </c>
      <c r="D3412" s="91" t="s">
        <v>20259</v>
      </c>
      <c r="E3412" s="318">
        <v>45960</v>
      </c>
      <c r="F3412" s="242" t="s">
        <v>21219</v>
      </c>
      <c r="G3412" s="242" t="s">
        <v>5174</v>
      </c>
      <c r="H3412" s="241">
        <v>3814550</v>
      </c>
      <c r="I3412" s="241">
        <v>0</v>
      </c>
      <c r="J3412" s="241">
        <v>305164</v>
      </c>
      <c r="K3412" s="241">
        <v>4119714</v>
      </c>
      <c r="L3412" s="8" t="s">
        <v>24</v>
      </c>
      <c r="O3412" s="278">
        <f>IF(Table1[[#This Row],[Phân loại]]="Tồn đầu kỳ",Table1[[#This Row],[Tổng giá trị]],0)</f>
        <v>0</v>
      </c>
      <c r="P3412" s="8">
        <f>IF(Table1[[#This Row],[Số còn phải thu ĐK]]&lt;&gt;0,0,IF(Table1[[#This Row],[Phân loại]]="Bán hàng",Table1[[#This Row],[Tổng giá trị]],-Table1[[#This Row],[Tổng giá trị]]))</f>
        <v>4119714</v>
      </c>
      <c r="Q3412" s="278">
        <f t="shared" si="856"/>
        <v>0</v>
      </c>
      <c r="R3412" s="8">
        <f>Table1[[#This Row],[Số còn phải thu ĐK]]+Table1[[#This Row],[Giá Trị HD sau CK]]-Table1[[#This Row],[Số tiền đã thu]]</f>
        <v>4119714</v>
      </c>
      <c r="S3412" s="7">
        <f>IF(Table1[[#This Row],[Ngày hóa đơn]]&lt;&gt;"",Table1[[#This Row],[Ngày hóa đơn]],Table1[[#This Row],[Ngày hạch toán]])</f>
        <v>45960</v>
      </c>
      <c r="T3412" s="8">
        <v>30</v>
      </c>
      <c r="U3412" s="7">
        <f>IF(Table1[[#This Row],[Ngày tính CN]]="","",S3412+T3412)</f>
        <v>45990</v>
      </c>
      <c r="V3412" s="71">
        <f ca="1">IF(Table1[[#This Row],[Hạn thanh toán]]="","",IF((U3412-NOW())&lt;0,0,(U3412-NOW())))</f>
        <v>0</v>
      </c>
      <c r="W3412" s="278"/>
      <c r="X3412" s="278">
        <f t="shared" ca="1" si="857"/>
        <v>11.362421527781407</v>
      </c>
      <c r="Y3412" s="3" t="str">
        <f t="shared" ca="1" si="858"/>
        <v>Nợ quá hạn 30 ngày</v>
      </c>
      <c r="Z3412" s="250">
        <f>Table1[[#This Row],[Hạn thanh toán]]</f>
        <v>45990</v>
      </c>
      <c r="AA3412" s="250">
        <f>Table1[[#This Row],[Ngày Thanh toán]]</f>
        <v>0</v>
      </c>
      <c r="AD3412" s="3" t="str">
        <f>IF(Table1[[#This Row],[Mã khách hàng]]="","",VLOOKUP($A3412,Ma_KH!$A:$Q,Ma_KH!O$1,0))</f>
        <v>BRG - FUJIMART</v>
      </c>
      <c r="AE3412" s="3" t="str">
        <f>IF(Table1[[#This Row],[Mã khách hàng]]="","",VLOOKUP($A3412,Ma_KH!$A:$Q,Ma_KH!P$1,0))</f>
        <v>CÔNG TY TNHH BÁN LẺ FUJIMART VIỆT NAM</v>
      </c>
      <c r="AF3412" s="3" t="str">
        <f>VLOOKUP(A3412,Ma_KH!A:Q,Ma_KH!J$1,0)</f>
        <v>Vũ Anh Tuấn</v>
      </c>
    </row>
    <row r="3413" spans="1:32" ht="12.75">
      <c r="A3413" s="242" t="s">
        <v>184</v>
      </c>
      <c r="B3413" s="242" t="s">
        <v>5155</v>
      </c>
      <c r="C3413" s="88">
        <v>45962</v>
      </c>
      <c r="D3413" s="89" t="s">
        <v>20260</v>
      </c>
      <c r="E3413" s="318">
        <v>45962</v>
      </c>
      <c r="F3413" s="242" t="s">
        <v>21220</v>
      </c>
      <c r="G3413" s="242" t="s">
        <v>21336</v>
      </c>
      <c r="H3413" s="241">
        <v>2977755</v>
      </c>
      <c r="I3413" s="241">
        <v>297776</v>
      </c>
      <c r="J3413" s="241">
        <v>214398</v>
      </c>
      <c r="K3413" s="241">
        <v>2894377</v>
      </c>
      <c r="L3413" s="8" t="s">
        <v>24</v>
      </c>
      <c r="O3413" s="278">
        <f>IF(Table1[[#This Row],[Phân loại]]="Tồn đầu kỳ",Table1[[#This Row],[Tổng giá trị]],0)</f>
        <v>0</v>
      </c>
      <c r="P3413" s="8">
        <f>IF(Table1[[#This Row],[Số còn phải thu ĐK]]&lt;&gt;0,0,IF(Table1[[#This Row],[Phân loại]]="Bán hàng",Table1[[#This Row],[Tổng giá trị]],-Table1[[#This Row],[Tổng giá trị]]))</f>
        <v>2894377</v>
      </c>
      <c r="Q3413" s="278">
        <f t="shared" ref="Q3413:Q3415" si="859">IF(M3413&lt;&gt;"",IF(O3413&lt;&gt;0,O3413,P3413),0)</f>
        <v>0</v>
      </c>
      <c r="R3413" s="8">
        <f>Table1[[#This Row],[Số còn phải thu ĐK]]+Table1[[#This Row],[Giá Trị HD sau CK]]-Table1[[#This Row],[Số tiền đã thu]]</f>
        <v>2894377</v>
      </c>
      <c r="S3413" s="7">
        <f>IF(Table1[[#This Row],[Ngày hóa đơn]]&lt;&gt;"",Table1[[#This Row],[Ngày hóa đơn]],Table1[[#This Row],[Ngày hạch toán]])</f>
        <v>45962</v>
      </c>
      <c r="T3413" s="8">
        <v>30</v>
      </c>
      <c r="U3413" s="7">
        <f>IF(Table1[[#This Row],[Ngày tính CN]]="","",S3413+T3413)</f>
        <v>45992</v>
      </c>
      <c r="V3413" s="71">
        <f ca="1">IF(Table1[[#This Row],[Hạn thanh toán]]="","",IF((U3413-NOW())&lt;0,0,(U3413-NOW())))</f>
        <v>0</v>
      </c>
      <c r="W3413" s="278"/>
      <c r="X3413" s="278">
        <f t="shared" ref="X3413:X3415" ca="1" si="860">IF(OR($U3413="",$R3413=0),"",IF((U$4-NOW())&lt;0,-($U3413-NOW()),0))</f>
        <v>9.3624215277814073</v>
      </c>
      <c r="Y3413" s="3" t="str">
        <f t="shared" ref="Y3413:Y3415" ca="1" si="861">IF(R3413=0,"Đã thanh toán",IF(X3413="","",IF(X3413&lt;=0,"Chưa đến hạn thanh toán",IF(X3413&lt;=30,"Nợ quá hạn 30 ngày",IF(X3413&lt;=60,"Nợ quá hạn từ 30 ngày đến 60 ngày",IF(X3413&lt;=90,"Nợ quá hạn từ 60 ngày đến 90 ngày",IF(X3413&lt;=120,"Nợ quá hạn từ 90 ngày đến 120 ngày","Nợ quá hạn hơn 120 ngày có khả năng mất thanh toán")))))))</f>
        <v>Nợ quá hạn 30 ngày</v>
      </c>
      <c r="Z3413" s="250">
        <f>Table1[[#This Row],[Hạn thanh toán]]</f>
        <v>45992</v>
      </c>
      <c r="AA3413" s="250">
        <f>Table1[[#This Row],[Ngày Thanh toán]]</f>
        <v>0</v>
      </c>
      <c r="AD3413" s="3" t="str">
        <f>IF(Table1[[#This Row],[Mã khách hàng]]="","",VLOOKUP($A3413,Ma_KH!$A:$Q,Ma_KH!O$1,0))</f>
        <v>BRG - FUJIMART</v>
      </c>
      <c r="AE3413" s="3" t="str">
        <f>IF(Table1[[#This Row],[Mã khách hàng]]="","",VLOOKUP($A3413,Ma_KH!$A:$Q,Ma_KH!P$1,0))</f>
        <v>CÔNG TY TNHH BÁN LẺ FUJIMART VIỆT NAM</v>
      </c>
      <c r="AF3413" s="3" t="str">
        <f>VLOOKUP(A3413,Ma_KH!A:Q,Ma_KH!J$1,0)</f>
        <v>Vũ Anh Tuấn</v>
      </c>
    </row>
    <row r="3414" spans="1:32" ht="12.75">
      <c r="A3414" s="242" t="s">
        <v>184</v>
      </c>
      <c r="B3414" s="242" t="s">
        <v>5155</v>
      </c>
      <c r="C3414" s="88">
        <v>45962</v>
      </c>
      <c r="D3414" s="89" t="s">
        <v>20261</v>
      </c>
      <c r="E3414" s="318">
        <v>45962</v>
      </c>
      <c r="F3414" s="242" t="s">
        <v>21221</v>
      </c>
      <c r="G3414" s="242" t="s">
        <v>21337</v>
      </c>
      <c r="H3414" s="241">
        <v>1129901</v>
      </c>
      <c r="I3414" s="241">
        <v>0</v>
      </c>
      <c r="J3414" s="241">
        <v>90392</v>
      </c>
      <c r="K3414" s="241">
        <v>1220293</v>
      </c>
      <c r="L3414" s="8" t="s">
        <v>24</v>
      </c>
      <c r="O3414" s="278">
        <f>IF(Table1[[#This Row],[Phân loại]]="Tồn đầu kỳ",Table1[[#This Row],[Tổng giá trị]],0)</f>
        <v>0</v>
      </c>
      <c r="P3414" s="8">
        <f>IF(Table1[[#This Row],[Số còn phải thu ĐK]]&lt;&gt;0,0,IF(Table1[[#This Row],[Phân loại]]="Bán hàng",Table1[[#This Row],[Tổng giá trị]],-Table1[[#This Row],[Tổng giá trị]]))</f>
        <v>1220293</v>
      </c>
      <c r="Q3414" s="278">
        <f t="shared" si="859"/>
        <v>0</v>
      </c>
      <c r="R3414" s="8">
        <f>Table1[[#This Row],[Số còn phải thu ĐK]]+Table1[[#This Row],[Giá Trị HD sau CK]]-Table1[[#This Row],[Số tiền đã thu]]</f>
        <v>1220293</v>
      </c>
      <c r="S3414" s="7">
        <f>IF(Table1[[#This Row],[Ngày hóa đơn]]&lt;&gt;"",Table1[[#This Row],[Ngày hóa đơn]],Table1[[#This Row],[Ngày hạch toán]])</f>
        <v>45962</v>
      </c>
      <c r="T3414" s="8">
        <v>30</v>
      </c>
      <c r="U3414" s="7">
        <f>IF(Table1[[#This Row],[Ngày tính CN]]="","",S3414+T3414)</f>
        <v>45992</v>
      </c>
      <c r="V3414" s="71">
        <f ca="1">IF(Table1[[#This Row],[Hạn thanh toán]]="","",IF((U3414-NOW())&lt;0,0,(U3414-NOW())))</f>
        <v>0</v>
      </c>
      <c r="W3414" s="278"/>
      <c r="X3414" s="278">
        <f t="shared" ca="1" si="860"/>
        <v>9.3624215277814073</v>
      </c>
      <c r="Y3414" s="3" t="str">
        <f t="shared" ca="1" si="861"/>
        <v>Nợ quá hạn 30 ngày</v>
      </c>
      <c r="Z3414" s="250">
        <f>Table1[[#This Row],[Hạn thanh toán]]</f>
        <v>45992</v>
      </c>
      <c r="AA3414" s="250">
        <f>Table1[[#This Row],[Ngày Thanh toán]]</f>
        <v>0</v>
      </c>
      <c r="AD3414" s="3" t="str">
        <f>IF(Table1[[#This Row],[Mã khách hàng]]="","",VLOOKUP($A3414,Ma_KH!$A:$Q,Ma_KH!O$1,0))</f>
        <v>BRG - FUJIMART</v>
      </c>
      <c r="AE3414" s="3" t="str">
        <f>IF(Table1[[#This Row],[Mã khách hàng]]="","",VLOOKUP($A3414,Ma_KH!$A:$Q,Ma_KH!P$1,0))</f>
        <v>CÔNG TY TNHH BÁN LẺ FUJIMART VIỆT NAM</v>
      </c>
      <c r="AF3414" s="3" t="str">
        <f>VLOOKUP(A3414,Ma_KH!A:Q,Ma_KH!J$1,0)</f>
        <v>Vũ Anh Tuấn</v>
      </c>
    </row>
    <row r="3415" spans="1:32" ht="12.75">
      <c r="A3415" s="242" t="s">
        <v>184</v>
      </c>
      <c r="B3415" s="242" t="s">
        <v>5155</v>
      </c>
      <c r="C3415" s="90">
        <v>45962</v>
      </c>
      <c r="D3415" s="91" t="s">
        <v>20262</v>
      </c>
      <c r="E3415" s="318">
        <v>45962</v>
      </c>
      <c r="F3415" s="242" t="s">
        <v>21222</v>
      </c>
      <c r="G3415" s="242" t="s">
        <v>21338</v>
      </c>
      <c r="H3415" s="241">
        <v>846124</v>
      </c>
      <c r="I3415" s="241">
        <v>0</v>
      </c>
      <c r="J3415" s="241">
        <v>67690</v>
      </c>
      <c r="K3415" s="241">
        <v>913814</v>
      </c>
      <c r="L3415" s="8" t="s">
        <v>24</v>
      </c>
      <c r="O3415" s="278">
        <f>IF(Table1[[#This Row],[Phân loại]]="Tồn đầu kỳ",Table1[[#This Row],[Tổng giá trị]],0)</f>
        <v>0</v>
      </c>
      <c r="P3415" s="8">
        <f>IF(Table1[[#This Row],[Số còn phải thu ĐK]]&lt;&gt;0,0,IF(Table1[[#This Row],[Phân loại]]="Bán hàng",Table1[[#This Row],[Tổng giá trị]],-Table1[[#This Row],[Tổng giá trị]]))</f>
        <v>913814</v>
      </c>
      <c r="Q3415" s="278">
        <f t="shared" si="859"/>
        <v>0</v>
      </c>
      <c r="R3415" s="8">
        <f>Table1[[#This Row],[Số còn phải thu ĐK]]+Table1[[#This Row],[Giá Trị HD sau CK]]-Table1[[#This Row],[Số tiền đã thu]]</f>
        <v>913814</v>
      </c>
      <c r="S3415" s="7">
        <f>IF(Table1[[#This Row],[Ngày hóa đơn]]&lt;&gt;"",Table1[[#This Row],[Ngày hóa đơn]],Table1[[#This Row],[Ngày hạch toán]])</f>
        <v>45962</v>
      </c>
      <c r="T3415" s="8">
        <v>30</v>
      </c>
      <c r="U3415" s="7">
        <f>IF(Table1[[#This Row],[Ngày tính CN]]="","",S3415+T3415)</f>
        <v>45992</v>
      </c>
      <c r="V3415" s="71">
        <f ca="1">IF(Table1[[#This Row],[Hạn thanh toán]]="","",IF((U3415-NOW())&lt;0,0,(U3415-NOW())))</f>
        <v>0</v>
      </c>
      <c r="W3415" s="278"/>
      <c r="X3415" s="278">
        <f t="shared" ca="1" si="860"/>
        <v>9.3624215277814073</v>
      </c>
      <c r="Y3415" s="3" t="str">
        <f t="shared" ca="1" si="861"/>
        <v>Nợ quá hạn 30 ngày</v>
      </c>
      <c r="Z3415" s="250">
        <f>Table1[[#This Row],[Hạn thanh toán]]</f>
        <v>45992</v>
      </c>
      <c r="AA3415" s="250">
        <f>Table1[[#This Row],[Ngày Thanh toán]]</f>
        <v>0</v>
      </c>
      <c r="AD3415" s="3" t="str">
        <f>IF(Table1[[#This Row],[Mã khách hàng]]="","",VLOOKUP($A3415,Ma_KH!$A:$Q,Ma_KH!O$1,0))</f>
        <v>BRG - FUJIMART</v>
      </c>
      <c r="AE3415" s="3" t="str">
        <f>IF(Table1[[#This Row],[Mã khách hàng]]="","",VLOOKUP($A3415,Ma_KH!$A:$Q,Ma_KH!P$1,0))</f>
        <v>CÔNG TY TNHH BÁN LẺ FUJIMART VIỆT NAM</v>
      </c>
      <c r="AF3415" s="3" t="str">
        <f>VLOOKUP(A3415,Ma_KH!A:Q,Ma_KH!J$1,0)</f>
        <v>Vũ Anh Tuấn</v>
      </c>
    </row>
    <row r="3416" spans="1:32" ht="12.75">
      <c r="A3416" s="242" t="s">
        <v>184</v>
      </c>
      <c r="B3416" s="242" t="s">
        <v>5155</v>
      </c>
      <c r="C3416" s="88">
        <v>45964</v>
      </c>
      <c r="D3416" s="89" t="s">
        <v>20263</v>
      </c>
      <c r="E3416" s="318">
        <v>45964</v>
      </c>
      <c r="F3416" s="242" t="s">
        <v>21223</v>
      </c>
      <c r="G3416" s="242" t="s">
        <v>5176</v>
      </c>
      <c r="H3416" s="241">
        <v>3846725</v>
      </c>
      <c r="I3416" s="241">
        <v>0</v>
      </c>
      <c r="J3416" s="241">
        <v>307738</v>
      </c>
      <c r="K3416" s="241">
        <v>4154463</v>
      </c>
      <c r="L3416" s="8" t="s">
        <v>24</v>
      </c>
      <c r="O3416" s="278">
        <f>IF(Table1[[#This Row],[Phân loại]]="Tồn đầu kỳ",Table1[[#This Row],[Tổng giá trị]],0)</f>
        <v>0</v>
      </c>
      <c r="P3416" s="8">
        <f>IF(Table1[[#This Row],[Số còn phải thu ĐK]]&lt;&gt;0,0,IF(Table1[[#This Row],[Phân loại]]="Bán hàng",Table1[[#This Row],[Tổng giá trị]],-Table1[[#This Row],[Tổng giá trị]]))</f>
        <v>4154463</v>
      </c>
      <c r="Q3416" s="278">
        <f t="shared" ref="Q3416:Q3417" si="862">IF(M3416&lt;&gt;"",IF(O3416&lt;&gt;0,O3416,P3416),0)</f>
        <v>0</v>
      </c>
      <c r="R3416" s="8">
        <f>Table1[[#This Row],[Số còn phải thu ĐK]]+Table1[[#This Row],[Giá Trị HD sau CK]]-Table1[[#This Row],[Số tiền đã thu]]</f>
        <v>4154463</v>
      </c>
      <c r="S3416" s="7">
        <f>IF(Table1[[#This Row],[Ngày hóa đơn]]&lt;&gt;"",Table1[[#This Row],[Ngày hóa đơn]],Table1[[#This Row],[Ngày hạch toán]])</f>
        <v>45964</v>
      </c>
      <c r="T3416" s="8">
        <v>30</v>
      </c>
      <c r="U3416" s="7">
        <f>IF(Table1[[#This Row],[Ngày tính CN]]="","",S3416+T3416)</f>
        <v>45994</v>
      </c>
      <c r="V3416" s="71">
        <f ca="1">IF(Table1[[#This Row],[Hạn thanh toán]]="","",IF((U3416-NOW())&lt;0,0,(U3416-NOW())))</f>
        <v>0</v>
      </c>
      <c r="W3416" s="278"/>
      <c r="X3416" s="278">
        <f t="shared" ref="X3416:X3417" ca="1" si="863">IF(OR($U3416="",$R3416=0),"",IF((U$4-NOW())&lt;0,-($U3416-NOW()),0))</f>
        <v>7.3624215277814073</v>
      </c>
      <c r="Y3416" s="3" t="str">
        <f t="shared" ref="Y3416:Y3417" ca="1" si="864">IF(R3416=0,"Đã thanh toán",IF(X3416="","",IF(X3416&lt;=0,"Chưa đến hạn thanh toán",IF(X3416&lt;=30,"Nợ quá hạn 30 ngày",IF(X3416&lt;=60,"Nợ quá hạn từ 30 ngày đến 60 ngày",IF(X3416&lt;=90,"Nợ quá hạn từ 60 ngày đến 90 ngày",IF(X3416&lt;=120,"Nợ quá hạn từ 90 ngày đến 120 ngày","Nợ quá hạn hơn 120 ngày có khả năng mất thanh toán")))))))</f>
        <v>Nợ quá hạn 30 ngày</v>
      </c>
      <c r="Z3416" s="250">
        <f>Table1[[#This Row],[Hạn thanh toán]]</f>
        <v>45994</v>
      </c>
      <c r="AA3416" s="250">
        <f>Table1[[#This Row],[Ngày Thanh toán]]</f>
        <v>0</v>
      </c>
      <c r="AD3416" s="3" t="str">
        <f>IF(Table1[[#This Row],[Mã khách hàng]]="","",VLOOKUP($A3416,Ma_KH!$A:$Q,Ma_KH!O$1,0))</f>
        <v>BRG - FUJIMART</v>
      </c>
      <c r="AE3416" s="3" t="str">
        <f>IF(Table1[[#This Row],[Mã khách hàng]]="","",VLOOKUP($A3416,Ma_KH!$A:$Q,Ma_KH!P$1,0))</f>
        <v>CÔNG TY TNHH BÁN LẺ FUJIMART VIỆT NAM</v>
      </c>
      <c r="AF3416" s="3" t="str">
        <f>VLOOKUP(A3416,Ma_KH!A:Q,Ma_KH!J$1,0)</f>
        <v>Vũ Anh Tuấn</v>
      </c>
    </row>
    <row r="3417" spans="1:32" ht="12.75">
      <c r="A3417" s="242" t="s">
        <v>184</v>
      </c>
      <c r="B3417" s="242" t="s">
        <v>5155</v>
      </c>
      <c r="C3417" s="90">
        <v>45964</v>
      </c>
      <c r="D3417" s="91" t="s">
        <v>20264</v>
      </c>
      <c r="E3417" s="318">
        <v>45964</v>
      </c>
      <c r="F3417" s="242" t="s">
        <v>21224</v>
      </c>
      <c r="G3417" s="242" t="s">
        <v>5172</v>
      </c>
      <c r="H3417" s="241">
        <v>418554</v>
      </c>
      <c r="I3417" s="241">
        <v>0</v>
      </c>
      <c r="J3417" s="241">
        <v>33484</v>
      </c>
      <c r="K3417" s="241">
        <v>452038</v>
      </c>
      <c r="L3417" s="8" t="s">
        <v>24</v>
      </c>
      <c r="O3417" s="278">
        <f>IF(Table1[[#This Row],[Phân loại]]="Tồn đầu kỳ",Table1[[#This Row],[Tổng giá trị]],0)</f>
        <v>0</v>
      </c>
      <c r="P3417" s="8">
        <f>IF(Table1[[#This Row],[Số còn phải thu ĐK]]&lt;&gt;0,0,IF(Table1[[#This Row],[Phân loại]]="Bán hàng",Table1[[#This Row],[Tổng giá trị]],-Table1[[#This Row],[Tổng giá trị]]))</f>
        <v>452038</v>
      </c>
      <c r="Q3417" s="278">
        <f t="shared" si="862"/>
        <v>0</v>
      </c>
      <c r="R3417" s="8">
        <f>Table1[[#This Row],[Số còn phải thu ĐK]]+Table1[[#This Row],[Giá Trị HD sau CK]]-Table1[[#This Row],[Số tiền đã thu]]</f>
        <v>452038</v>
      </c>
      <c r="S3417" s="7">
        <f>IF(Table1[[#This Row],[Ngày hóa đơn]]&lt;&gt;"",Table1[[#This Row],[Ngày hóa đơn]],Table1[[#This Row],[Ngày hạch toán]])</f>
        <v>45964</v>
      </c>
      <c r="T3417" s="8">
        <v>30</v>
      </c>
      <c r="U3417" s="7">
        <f>IF(Table1[[#This Row],[Ngày tính CN]]="","",S3417+T3417)</f>
        <v>45994</v>
      </c>
      <c r="V3417" s="71">
        <f ca="1">IF(Table1[[#This Row],[Hạn thanh toán]]="","",IF((U3417-NOW())&lt;0,0,(U3417-NOW())))</f>
        <v>0</v>
      </c>
      <c r="W3417" s="278"/>
      <c r="X3417" s="278">
        <f t="shared" ca="1" si="863"/>
        <v>7.3624215277814073</v>
      </c>
      <c r="Y3417" s="3" t="str">
        <f t="shared" ca="1" si="864"/>
        <v>Nợ quá hạn 30 ngày</v>
      </c>
      <c r="Z3417" s="250">
        <f>Table1[[#This Row],[Hạn thanh toán]]</f>
        <v>45994</v>
      </c>
      <c r="AA3417" s="250">
        <f>Table1[[#This Row],[Ngày Thanh toán]]</f>
        <v>0</v>
      </c>
      <c r="AD3417" s="3" t="str">
        <f>IF(Table1[[#This Row],[Mã khách hàng]]="","",VLOOKUP($A3417,Ma_KH!$A:$Q,Ma_KH!O$1,0))</f>
        <v>BRG - FUJIMART</v>
      </c>
      <c r="AE3417" s="3" t="str">
        <f>IF(Table1[[#This Row],[Mã khách hàng]]="","",VLOOKUP($A3417,Ma_KH!$A:$Q,Ma_KH!P$1,0))</f>
        <v>CÔNG TY TNHH BÁN LẺ FUJIMART VIỆT NAM</v>
      </c>
      <c r="AF3417" s="3" t="str">
        <f>VLOOKUP(A3417,Ma_KH!A:Q,Ma_KH!J$1,0)</f>
        <v>Vũ Anh Tuấn</v>
      </c>
    </row>
    <row r="3418" spans="1:32" ht="12.75">
      <c r="A3418" s="242" t="s">
        <v>184</v>
      </c>
      <c r="B3418" s="242" t="s">
        <v>5155</v>
      </c>
      <c r="C3418" s="90">
        <v>45964</v>
      </c>
      <c r="D3418" s="91" t="s">
        <v>20265</v>
      </c>
      <c r="E3418" s="318">
        <v>45964</v>
      </c>
      <c r="F3418" s="242" t="s">
        <v>21225</v>
      </c>
      <c r="G3418" s="242" t="s">
        <v>5285</v>
      </c>
      <c r="H3418" s="241">
        <v>1586470</v>
      </c>
      <c r="I3418" s="241">
        <v>0</v>
      </c>
      <c r="J3418" s="241">
        <v>126918</v>
      </c>
      <c r="K3418" s="241">
        <v>1713388</v>
      </c>
      <c r="L3418" s="8" t="s">
        <v>24</v>
      </c>
      <c r="O3418" s="278">
        <f>IF(Table1[[#This Row],[Phân loại]]="Tồn đầu kỳ",Table1[[#This Row],[Tổng giá trị]],0)</f>
        <v>0</v>
      </c>
      <c r="P3418" s="8">
        <f>IF(Table1[[#This Row],[Số còn phải thu ĐK]]&lt;&gt;0,0,IF(Table1[[#This Row],[Phân loại]]="Bán hàng",Table1[[#This Row],[Tổng giá trị]],-Table1[[#This Row],[Tổng giá trị]]))</f>
        <v>1713388</v>
      </c>
      <c r="Q3418" s="278">
        <f>IF(M3418&lt;&gt;"",IF(O3418&lt;&gt;0,O3418,P3418),0)</f>
        <v>0</v>
      </c>
      <c r="R3418" s="8">
        <f>Table1[[#This Row],[Số còn phải thu ĐK]]+Table1[[#This Row],[Giá Trị HD sau CK]]-Table1[[#This Row],[Số tiền đã thu]]</f>
        <v>1713388</v>
      </c>
      <c r="S3418" s="7">
        <f>IF(Table1[[#This Row],[Ngày hóa đơn]]&lt;&gt;"",Table1[[#This Row],[Ngày hóa đơn]],Table1[[#This Row],[Ngày hạch toán]])</f>
        <v>45964</v>
      </c>
      <c r="T3418" s="8">
        <v>30</v>
      </c>
      <c r="U3418" s="7">
        <f>IF(Table1[[#This Row],[Ngày tính CN]]="","",S3418+T3418)</f>
        <v>45994</v>
      </c>
      <c r="V3418" s="71">
        <f ca="1">IF(Table1[[#This Row],[Hạn thanh toán]]="","",IF((U3418-NOW())&lt;0,0,(U3418-NOW())))</f>
        <v>0</v>
      </c>
      <c r="W3418" s="278"/>
      <c r="X3418" s="278">
        <f ca="1">IF(OR($U3418="",$R3418=0),"",IF((U$4-NOW())&lt;0,-($U3418-NOW()),0))</f>
        <v>7.3624215277814073</v>
      </c>
      <c r="Y3418" s="3" t="str">
        <f ca="1">IF(R3418=0,"Đã thanh toán",IF(X3418="","",IF(X3418&lt;=0,"Chưa đến hạn thanh toán",IF(X3418&lt;=30,"Nợ quá hạn 30 ngày",IF(X3418&lt;=60,"Nợ quá hạn từ 30 ngày đến 60 ngày",IF(X3418&lt;=90,"Nợ quá hạn từ 60 ngày đến 90 ngày",IF(X3418&lt;=120,"Nợ quá hạn từ 90 ngày đến 120 ngày","Nợ quá hạn hơn 120 ngày có khả năng mất thanh toán")))))))</f>
        <v>Nợ quá hạn 30 ngày</v>
      </c>
      <c r="Z3418" s="250">
        <f>Table1[[#This Row],[Hạn thanh toán]]</f>
        <v>45994</v>
      </c>
      <c r="AA3418" s="250">
        <f>Table1[[#This Row],[Ngày Thanh toán]]</f>
        <v>0</v>
      </c>
      <c r="AD3418" s="3" t="str">
        <f>IF(Table1[[#This Row],[Mã khách hàng]]="","",VLOOKUP($A3418,Ma_KH!$A:$Q,Ma_KH!O$1,0))</f>
        <v>BRG - FUJIMART</v>
      </c>
      <c r="AE3418" s="3" t="str">
        <f>IF(Table1[[#This Row],[Mã khách hàng]]="","",VLOOKUP($A3418,Ma_KH!$A:$Q,Ma_KH!P$1,0))</f>
        <v>CÔNG TY TNHH BÁN LẺ FUJIMART VIỆT NAM</v>
      </c>
      <c r="AF3418" s="3" t="str">
        <f>VLOOKUP(A3418,Ma_KH!A:Q,Ma_KH!J$1,0)</f>
        <v>Vũ Anh Tuấn</v>
      </c>
    </row>
    <row r="3419" spans="1:32" ht="12.75">
      <c r="A3419" s="242" t="s">
        <v>184</v>
      </c>
      <c r="B3419" s="242" t="s">
        <v>5155</v>
      </c>
      <c r="C3419" s="88">
        <v>45964</v>
      </c>
      <c r="D3419" s="89" t="s">
        <v>20266</v>
      </c>
      <c r="E3419" s="318">
        <v>45964</v>
      </c>
      <c r="F3419" s="242" t="s">
        <v>21226</v>
      </c>
      <c r="G3419" s="242" t="s">
        <v>5250</v>
      </c>
      <c r="H3419" s="241">
        <v>796581</v>
      </c>
      <c r="I3419" s="241">
        <v>0</v>
      </c>
      <c r="J3419" s="241">
        <v>63726</v>
      </c>
      <c r="K3419" s="241">
        <v>860307</v>
      </c>
      <c r="L3419" s="8" t="s">
        <v>24</v>
      </c>
      <c r="O3419" s="278">
        <f>IF(Table1[[#This Row],[Phân loại]]="Tồn đầu kỳ",Table1[[#This Row],[Tổng giá trị]],0)</f>
        <v>0</v>
      </c>
      <c r="P3419" s="8">
        <f>IF(Table1[[#This Row],[Số còn phải thu ĐK]]&lt;&gt;0,0,IF(Table1[[#This Row],[Phân loại]]="Bán hàng",Table1[[#This Row],[Tổng giá trị]],-Table1[[#This Row],[Tổng giá trị]]))</f>
        <v>860307</v>
      </c>
      <c r="Q3419" s="278">
        <f t="shared" ref="Q3419:Q3420" si="865">IF(M3419&lt;&gt;"",IF(O3419&lt;&gt;0,O3419,P3419),0)</f>
        <v>0</v>
      </c>
      <c r="R3419" s="8">
        <f>Table1[[#This Row],[Số còn phải thu ĐK]]+Table1[[#This Row],[Giá Trị HD sau CK]]-Table1[[#This Row],[Số tiền đã thu]]</f>
        <v>860307</v>
      </c>
      <c r="S3419" s="7">
        <f>IF(Table1[[#This Row],[Ngày hóa đơn]]&lt;&gt;"",Table1[[#This Row],[Ngày hóa đơn]],Table1[[#This Row],[Ngày hạch toán]])</f>
        <v>45964</v>
      </c>
      <c r="T3419" s="8">
        <v>30</v>
      </c>
      <c r="U3419" s="7">
        <f>IF(Table1[[#This Row],[Ngày tính CN]]="","",S3419+T3419)</f>
        <v>45994</v>
      </c>
      <c r="V3419" s="71">
        <f ca="1">IF(Table1[[#This Row],[Hạn thanh toán]]="","",IF((U3419-NOW())&lt;0,0,(U3419-NOW())))</f>
        <v>0</v>
      </c>
      <c r="W3419" s="278"/>
      <c r="X3419" s="278">
        <f t="shared" ref="X3419:X3420" ca="1" si="866">IF(OR($U3419="",$R3419=0),"",IF((U$4-NOW())&lt;0,-($U3419-NOW()),0))</f>
        <v>7.3624215277814073</v>
      </c>
      <c r="Y3419" s="3" t="str">
        <f t="shared" ref="Y3419:Y3420" ca="1" si="867">IF(R3419=0,"Đã thanh toán",IF(X3419="","",IF(X3419&lt;=0,"Chưa đến hạn thanh toán",IF(X3419&lt;=30,"Nợ quá hạn 30 ngày",IF(X3419&lt;=60,"Nợ quá hạn từ 30 ngày đến 60 ngày",IF(X3419&lt;=90,"Nợ quá hạn từ 60 ngày đến 90 ngày",IF(X3419&lt;=120,"Nợ quá hạn từ 90 ngày đến 120 ngày","Nợ quá hạn hơn 120 ngày có khả năng mất thanh toán")))))))</f>
        <v>Nợ quá hạn 30 ngày</v>
      </c>
      <c r="Z3419" s="250">
        <f>Table1[[#This Row],[Hạn thanh toán]]</f>
        <v>45994</v>
      </c>
      <c r="AA3419" s="250">
        <f>Table1[[#This Row],[Ngày Thanh toán]]</f>
        <v>0</v>
      </c>
      <c r="AD3419" s="3" t="str">
        <f>IF(Table1[[#This Row],[Mã khách hàng]]="","",VLOOKUP($A3419,Ma_KH!$A:$Q,Ma_KH!O$1,0))</f>
        <v>BRG - FUJIMART</v>
      </c>
      <c r="AE3419" s="3" t="str">
        <f>IF(Table1[[#This Row],[Mã khách hàng]]="","",VLOOKUP($A3419,Ma_KH!$A:$Q,Ma_KH!P$1,0))</f>
        <v>CÔNG TY TNHH BÁN LẺ FUJIMART VIỆT NAM</v>
      </c>
      <c r="AF3419" s="3" t="str">
        <f>VLOOKUP(A3419,Ma_KH!A:Q,Ma_KH!J$1,0)</f>
        <v>Vũ Anh Tuấn</v>
      </c>
    </row>
    <row r="3420" spans="1:32" ht="12.75">
      <c r="A3420" s="242" t="s">
        <v>184</v>
      </c>
      <c r="B3420" s="242" t="s">
        <v>5155</v>
      </c>
      <c r="C3420" s="90">
        <v>45964</v>
      </c>
      <c r="D3420" s="91" t="s">
        <v>20267</v>
      </c>
      <c r="E3420" s="318">
        <v>45964</v>
      </c>
      <c r="F3420" s="242" t="s">
        <v>21227</v>
      </c>
      <c r="G3420" s="242" t="s">
        <v>5220</v>
      </c>
      <c r="H3420" s="241">
        <v>664680</v>
      </c>
      <c r="I3420" s="241">
        <v>0</v>
      </c>
      <c r="J3420" s="241">
        <v>53174</v>
      </c>
      <c r="K3420" s="241">
        <v>717854</v>
      </c>
      <c r="L3420" s="8" t="s">
        <v>24</v>
      </c>
      <c r="O3420" s="278">
        <f>IF(Table1[[#This Row],[Phân loại]]="Tồn đầu kỳ",Table1[[#This Row],[Tổng giá trị]],0)</f>
        <v>0</v>
      </c>
      <c r="P3420" s="8">
        <f>IF(Table1[[#This Row],[Số còn phải thu ĐK]]&lt;&gt;0,0,IF(Table1[[#This Row],[Phân loại]]="Bán hàng",Table1[[#This Row],[Tổng giá trị]],-Table1[[#This Row],[Tổng giá trị]]))</f>
        <v>717854</v>
      </c>
      <c r="Q3420" s="278">
        <f t="shared" si="865"/>
        <v>0</v>
      </c>
      <c r="R3420" s="8">
        <f>Table1[[#This Row],[Số còn phải thu ĐK]]+Table1[[#This Row],[Giá Trị HD sau CK]]-Table1[[#This Row],[Số tiền đã thu]]</f>
        <v>717854</v>
      </c>
      <c r="S3420" s="7">
        <f>IF(Table1[[#This Row],[Ngày hóa đơn]]&lt;&gt;"",Table1[[#This Row],[Ngày hóa đơn]],Table1[[#This Row],[Ngày hạch toán]])</f>
        <v>45964</v>
      </c>
      <c r="T3420" s="8">
        <v>30</v>
      </c>
      <c r="U3420" s="7">
        <f>IF(Table1[[#This Row],[Ngày tính CN]]="","",S3420+T3420)</f>
        <v>45994</v>
      </c>
      <c r="V3420" s="71">
        <f ca="1">IF(Table1[[#This Row],[Hạn thanh toán]]="","",IF((U3420-NOW())&lt;0,0,(U3420-NOW())))</f>
        <v>0</v>
      </c>
      <c r="W3420" s="278"/>
      <c r="X3420" s="278">
        <f t="shared" ca="1" si="866"/>
        <v>7.3624215277814073</v>
      </c>
      <c r="Y3420" s="3" t="str">
        <f t="shared" ca="1" si="867"/>
        <v>Nợ quá hạn 30 ngày</v>
      </c>
      <c r="Z3420" s="250">
        <f>Table1[[#This Row],[Hạn thanh toán]]</f>
        <v>45994</v>
      </c>
      <c r="AA3420" s="250">
        <f>Table1[[#This Row],[Ngày Thanh toán]]</f>
        <v>0</v>
      </c>
      <c r="AD3420" s="3" t="str">
        <f>IF(Table1[[#This Row],[Mã khách hàng]]="","",VLOOKUP($A3420,Ma_KH!$A:$Q,Ma_KH!O$1,0))</f>
        <v>BRG - FUJIMART</v>
      </c>
      <c r="AE3420" s="3" t="str">
        <f>IF(Table1[[#This Row],[Mã khách hàng]]="","",VLOOKUP($A3420,Ma_KH!$A:$Q,Ma_KH!P$1,0))</f>
        <v>CÔNG TY TNHH BÁN LẺ FUJIMART VIỆT NAM</v>
      </c>
      <c r="AF3420" s="3" t="str">
        <f>VLOOKUP(A3420,Ma_KH!A:Q,Ma_KH!J$1,0)</f>
        <v>Vũ Anh Tuấn</v>
      </c>
    </row>
    <row r="3421" spans="1:32" ht="12.75">
      <c r="A3421" s="242" t="s">
        <v>184</v>
      </c>
      <c r="B3421" s="242" t="s">
        <v>5155</v>
      </c>
      <c r="C3421" s="88">
        <v>45964</v>
      </c>
      <c r="D3421" s="89" t="s">
        <v>20268</v>
      </c>
      <c r="E3421" s="318">
        <v>45964</v>
      </c>
      <c r="F3421" s="242" t="s">
        <v>21228</v>
      </c>
      <c r="G3421" s="242" t="s">
        <v>5182</v>
      </c>
      <c r="H3421" s="241">
        <v>1919849</v>
      </c>
      <c r="I3421" s="241">
        <v>0</v>
      </c>
      <c r="J3421" s="241">
        <v>153588</v>
      </c>
      <c r="K3421" s="241">
        <v>2073437</v>
      </c>
      <c r="L3421" s="8" t="s">
        <v>24</v>
      </c>
      <c r="O3421" s="278">
        <f>IF(Table1[[#This Row],[Phân loại]]="Tồn đầu kỳ",Table1[[#This Row],[Tổng giá trị]],0)</f>
        <v>0</v>
      </c>
      <c r="P3421" s="8">
        <f>IF(Table1[[#This Row],[Số còn phải thu ĐK]]&lt;&gt;0,0,IF(Table1[[#This Row],[Phân loại]]="Bán hàng",Table1[[#This Row],[Tổng giá trị]],-Table1[[#This Row],[Tổng giá trị]]))</f>
        <v>2073437</v>
      </c>
      <c r="Q3421" s="278">
        <f t="shared" ref="Q3421:Q3422" si="868">IF(M3421&lt;&gt;"",IF(O3421&lt;&gt;0,O3421,P3421),0)</f>
        <v>0</v>
      </c>
      <c r="R3421" s="8">
        <f>Table1[[#This Row],[Số còn phải thu ĐK]]+Table1[[#This Row],[Giá Trị HD sau CK]]-Table1[[#This Row],[Số tiền đã thu]]</f>
        <v>2073437</v>
      </c>
      <c r="S3421" s="7">
        <f>IF(Table1[[#This Row],[Ngày hóa đơn]]&lt;&gt;"",Table1[[#This Row],[Ngày hóa đơn]],Table1[[#This Row],[Ngày hạch toán]])</f>
        <v>45964</v>
      </c>
      <c r="T3421" s="8">
        <v>30</v>
      </c>
      <c r="U3421" s="7">
        <f>IF(Table1[[#This Row],[Ngày tính CN]]="","",S3421+T3421)</f>
        <v>45994</v>
      </c>
      <c r="V3421" s="71">
        <f ca="1">IF(Table1[[#This Row],[Hạn thanh toán]]="","",IF((U3421-NOW())&lt;0,0,(U3421-NOW())))</f>
        <v>0</v>
      </c>
      <c r="W3421" s="278"/>
      <c r="X3421" s="278">
        <f t="shared" ref="X3421:X3422" ca="1" si="869">IF(OR($U3421="",$R3421=0),"",IF((U$4-NOW())&lt;0,-($U3421-NOW()),0))</f>
        <v>7.3624215277814073</v>
      </c>
      <c r="Y3421" s="3" t="str">
        <f t="shared" ref="Y3421:Y3422" ca="1" si="870">IF(R3421=0,"Đã thanh toán",IF(X3421="","",IF(X3421&lt;=0,"Chưa đến hạn thanh toán",IF(X3421&lt;=30,"Nợ quá hạn 30 ngày",IF(X3421&lt;=60,"Nợ quá hạn từ 30 ngày đến 60 ngày",IF(X3421&lt;=90,"Nợ quá hạn từ 60 ngày đến 90 ngày",IF(X3421&lt;=120,"Nợ quá hạn từ 90 ngày đến 120 ngày","Nợ quá hạn hơn 120 ngày có khả năng mất thanh toán")))))))</f>
        <v>Nợ quá hạn 30 ngày</v>
      </c>
      <c r="Z3421" s="250">
        <f>Table1[[#This Row],[Hạn thanh toán]]</f>
        <v>45994</v>
      </c>
      <c r="AA3421" s="250">
        <f>Table1[[#This Row],[Ngày Thanh toán]]</f>
        <v>0</v>
      </c>
      <c r="AD3421" s="3" t="str">
        <f>IF(Table1[[#This Row],[Mã khách hàng]]="","",VLOOKUP($A3421,Ma_KH!$A:$Q,Ma_KH!O$1,0))</f>
        <v>BRG - FUJIMART</v>
      </c>
      <c r="AE3421" s="3" t="str">
        <f>IF(Table1[[#This Row],[Mã khách hàng]]="","",VLOOKUP($A3421,Ma_KH!$A:$Q,Ma_KH!P$1,0))</f>
        <v>CÔNG TY TNHH BÁN LẺ FUJIMART VIỆT NAM</v>
      </c>
      <c r="AF3421" s="3" t="str">
        <f>VLOOKUP(A3421,Ma_KH!A:Q,Ma_KH!J$1,0)</f>
        <v>Vũ Anh Tuấn</v>
      </c>
    </row>
    <row r="3422" spans="1:32" ht="12.75">
      <c r="A3422" s="242" t="s">
        <v>184</v>
      </c>
      <c r="B3422" s="242" t="s">
        <v>5155</v>
      </c>
      <c r="C3422" s="90">
        <v>45964</v>
      </c>
      <c r="D3422" s="91" t="s">
        <v>20269</v>
      </c>
      <c r="E3422" s="318">
        <v>45964</v>
      </c>
      <c r="F3422" s="242" t="s">
        <v>21229</v>
      </c>
      <c r="G3422" s="242" t="s">
        <v>5339</v>
      </c>
      <c r="H3422" s="241">
        <v>902695</v>
      </c>
      <c r="I3422" s="241">
        <v>0</v>
      </c>
      <c r="J3422" s="241">
        <v>72216</v>
      </c>
      <c r="K3422" s="241">
        <v>974911</v>
      </c>
      <c r="L3422" s="8" t="s">
        <v>24</v>
      </c>
      <c r="O3422" s="278">
        <f>IF(Table1[[#This Row],[Phân loại]]="Tồn đầu kỳ",Table1[[#This Row],[Tổng giá trị]],0)</f>
        <v>0</v>
      </c>
      <c r="P3422" s="8">
        <f>IF(Table1[[#This Row],[Số còn phải thu ĐK]]&lt;&gt;0,0,IF(Table1[[#This Row],[Phân loại]]="Bán hàng",Table1[[#This Row],[Tổng giá trị]],-Table1[[#This Row],[Tổng giá trị]]))</f>
        <v>974911</v>
      </c>
      <c r="Q3422" s="278">
        <f t="shared" si="868"/>
        <v>0</v>
      </c>
      <c r="R3422" s="8">
        <f>Table1[[#This Row],[Số còn phải thu ĐK]]+Table1[[#This Row],[Giá Trị HD sau CK]]-Table1[[#This Row],[Số tiền đã thu]]</f>
        <v>974911</v>
      </c>
      <c r="S3422" s="7">
        <f>IF(Table1[[#This Row],[Ngày hóa đơn]]&lt;&gt;"",Table1[[#This Row],[Ngày hóa đơn]],Table1[[#This Row],[Ngày hạch toán]])</f>
        <v>45964</v>
      </c>
      <c r="T3422" s="8">
        <v>30</v>
      </c>
      <c r="U3422" s="7">
        <f>IF(Table1[[#This Row],[Ngày tính CN]]="","",S3422+T3422)</f>
        <v>45994</v>
      </c>
      <c r="V3422" s="71">
        <f ca="1">IF(Table1[[#This Row],[Hạn thanh toán]]="","",IF((U3422-NOW())&lt;0,0,(U3422-NOW())))</f>
        <v>0</v>
      </c>
      <c r="W3422" s="278"/>
      <c r="X3422" s="278">
        <f t="shared" ca="1" si="869"/>
        <v>7.3624215277814073</v>
      </c>
      <c r="Y3422" s="3" t="str">
        <f t="shared" ca="1" si="870"/>
        <v>Nợ quá hạn 30 ngày</v>
      </c>
      <c r="Z3422" s="250">
        <f>Table1[[#This Row],[Hạn thanh toán]]</f>
        <v>45994</v>
      </c>
      <c r="AA3422" s="250">
        <f>Table1[[#This Row],[Ngày Thanh toán]]</f>
        <v>0</v>
      </c>
      <c r="AD3422" s="3" t="str">
        <f>IF(Table1[[#This Row],[Mã khách hàng]]="","",VLOOKUP($A3422,Ma_KH!$A:$Q,Ma_KH!O$1,0))</f>
        <v>BRG - FUJIMART</v>
      </c>
      <c r="AE3422" s="3" t="str">
        <f>IF(Table1[[#This Row],[Mã khách hàng]]="","",VLOOKUP($A3422,Ma_KH!$A:$Q,Ma_KH!P$1,0))</f>
        <v>CÔNG TY TNHH BÁN LẺ FUJIMART VIỆT NAM</v>
      </c>
      <c r="AF3422" s="3" t="str">
        <f>VLOOKUP(A3422,Ma_KH!A:Q,Ma_KH!J$1,0)</f>
        <v>Vũ Anh Tuấn</v>
      </c>
    </row>
    <row r="3423" spans="1:32" ht="12.75">
      <c r="A3423" s="242" t="s">
        <v>184</v>
      </c>
      <c r="B3423" s="242" t="s">
        <v>5155</v>
      </c>
      <c r="C3423" s="90">
        <v>45965</v>
      </c>
      <c r="D3423" s="91" t="s">
        <v>20270</v>
      </c>
      <c r="E3423" s="318">
        <v>45965</v>
      </c>
      <c r="F3423" s="242" t="s">
        <v>21230</v>
      </c>
      <c r="G3423" s="242" t="s">
        <v>5323</v>
      </c>
      <c r="H3423" s="241">
        <v>1354770</v>
      </c>
      <c r="I3423" s="241">
        <v>0</v>
      </c>
      <c r="J3423" s="241">
        <v>108382</v>
      </c>
      <c r="K3423" s="241">
        <v>1463152</v>
      </c>
      <c r="L3423" s="8" t="s">
        <v>24</v>
      </c>
      <c r="O3423" s="278">
        <f>IF(Table1[[#This Row],[Phân loại]]="Tồn đầu kỳ",Table1[[#This Row],[Tổng giá trị]],0)</f>
        <v>0</v>
      </c>
      <c r="P3423" s="8">
        <f>IF(Table1[[#This Row],[Số còn phải thu ĐK]]&lt;&gt;0,0,IF(Table1[[#This Row],[Phân loại]]="Bán hàng",Table1[[#This Row],[Tổng giá trị]],-Table1[[#This Row],[Tổng giá trị]]))</f>
        <v>1463152</v>
      </c>
      <c r="Q3423" s="278">
        <f>IF(M3423&lt;&gt;"",IF(O3423&lt;&gt;0,O3423,P3423),0)</f>
        <v>0</v>
      </c>
      <c r="R3423" s="8">
        <f>Table1[[#This Row],[Số còn phải thu ĐK]]+Table1[[#This Row],[Giá Trị HD sau CK]]-Table1[[#This Row],[Số tiền đã thu]]</f>
        <v>1463152</v>
      </c>
      <c r="S3423" s="7">
        <f>IF(Table1[[#This Row],[Ngày hóa đơn]]&lt;&gt;"",Table1[[#This Row],[Ngày hóa đơn]],Table1[[#This Row],[Ngày hạch toán]])</f>
        <v>45965</v>
      </c>
      <c r="T3423" s="8">
        <v>30</v>
      </c>
      <c r="U3423" s="7">
        <f>IF(Table1[[#This Row],[Ngày tính CN]]="","",S3423+T3423)</f>
        <v>45995</v>
      </c>
      <c r="V3423" s="71">
        <f ca="1">IF(Table1[[#This Row],[Hạn thanh toán]]="","",IF((U3423-NOW())&lt;0,0,(U3423-NOW())))</f>
        <v>0</v>
      </c>
      <c r="W3423" s="278"/>
      <c r="X3423" s="278">
        <f ca="1">IF(OR($U3423="",$R3423=0),"",IF((U$4-NOW())&lt;0,-($U3423-NOW()),0))</f>
        <v>6.3624215277814073</v>
      </c>
      <c r="Y3423" s="3" t="str">
        <f ca="1">IF(R3423=0,"Đã thanh toán",IF(X3423="","",IF(X3423&lt;=0,"Chưa đến hạn thanh toán",IF(X3423&lt;=30,"Nợ quá hạn 30 ngày",IF(X3423&lt;=60,"Nợ quá hạn từ 30 ngày đến 60 ngày",IF(X3423&lt;=90,"Nợ quá hạn từ 60 ngày đến 90 ngày",IF(X3423&lt;=120,"Nợ quá hạn từ 90 ngày đến 120 ngày","Nợ quá hạn hơn 120 ngày có khả năng mất thanh toán")))))))</f>
        <v>Nợ quá hạn 30 ngày</v>
      </c>
      <c r="Z3423" s="250">
        <f>Table1[[#This Row],[Hạn thanh toán]]</f>
        <v>45995</v>
      </c>
      <c r="AA3423" s="250">
        <f>Table1[[#This Row],[Ngày Thanh toán]]</f>
        <v>0</v>
      </c>
      <c r="AD3423" s="3" t="str">
        <f>IF(Table1[[#This Row],[Mã khách hàng]]="","",VLOOKUP($A3423,Ma_KH!$A:$Q,Ma_KH!O$1,0))</f>
        <v>BRG - FUJIMART</v>
      </c>
      <c r="AE3423" s="3" t="str">
        <f>IF(Table1[[#This Row],[Mã khách hàng]]="","",VLOOKUP($A3423,Ma_KH!$A:$Q,Ma_KH!P$1,0))</f>
        <v>CÔNG TY TNHH BÁN LẺ FUJIMART VIỆT NAM</v>
      </c>
      <c r="AF3423" s="3" t="str">
        <f>VLOOKUP(A3423,Ma_KH!A:Q,Ma_KH!J$1,0)</f>
        <v>Vũ Anh Tuấn</v>
      </c>
    </row>
    <row r="3424" spans="1:32" ht="12.75">
      <c r="A3424" s="242" t="s">
        <v>184</v>
      </c>
      <c r="B3424" s="242" t="s">
        <v>5155</v>
      </c>
      <c r="C3424" s="88">
        <v>45965</v>
      </c>
      <c r="D3424" s="89" t="s">
        <v>20271</v>
      </c>
      <c r="E3424" s="318">
        <v>45965</v>
      </c>
      <c r="F3424" s="242" t="s">
        <v>21231</v>
      </c>
      <c r="G3424" s="242" t="s">
        <v>5237</v>
      </c>
      <c r="H3424" s="241">
        <v>845756</v>
      </c>
      <c r="I3424" s="241">
        <v>0</v>
      </c>
      <c r="J3424" s="241">
        <v>67660</v>
      </c>
      <c r="K3424" s="241">
        <v>913416</v>
      </c>
      <c r="L3424" s="8" t="s">
        <v>24</v>
      </c>
      <c r="O3424" s="278">
        <f>IF(Table1[[#This Row],[Phân loại]]="Tồn đầu kỳ",Table1[[#This Row],[Tổng giá trị]],0)</f>
        <v>0</v>
      </c>
      <c r="P3424" s="8">
        <f>IF(Table1[[#This Row],[Số còn phải thu ĐK]]&lt;&gt;0,0,IF(Table1[[#This Row],[Phân loại]]="Bán hàng",Table1[[#This Row],[Tổng giá trị]],-Table1[[#This Row],[Tổng giá trị]]))</f>
        <v>913416</v>
      </c>
      <c r="Q3424" s="278">
        <f t="shared" ref="Q3424:Q3428" si="871">IF(M3424&lt;&gt;"",IF(O3424&lt;&gt;0,O3424,P3424),0)</f>
        <v>0</v>
      </c>
      <c r="R3424" s="8">
        <f>Table1[[#This Row],[Số còn phải thu ĐK]]+Table1[[#This Row],[Giá Trị HD sau CK]]-Table1[[#This Row],[Số tiền đã thu]]</f>
        <v>913416</v>
      </c>
      <c r="S3424" s="7">
        <f>IF(Table1[[#This Row],[Ngày hóa đơn]]&lt;&gt;"",Table1[[#This Row],[Ngày hóa đơn]],Table1[[#This Row],[Ngày hạch toán]])</f>
        <v>45965</v>
      </c>
      <c r="T3424" s="8">
        <v>30</v>
      </c>
      <c r="U3424" s="7">
        <f>IF(Table1[[#This Row],[Ngày tính CN]]="","",S3424+T3424)</f>
        <v>45995</v>
      </c>
      <c r="V3424" s="71">
        <f ca="1">IF(Table1[[#This Row],[Hạn thanh toán]]="","",IF((U3424-NOW())&lt;0,0,(U3424-NOW())))</f>
        <v>0</v>
      </c>
      <c r="W3424" s="278"/>
      <c r="X3424" s="278">
        <f t="shared" ref="X3424:X3428" ca="1" si="872">IF(OR($U3424="",$R3424=0),"",IF((U$4-NOW())&lt;0,-($U3424-NOW()),0))</f>
        <v>6.3624215277814073</v>
      </c>
      <c r="Y3424" s="3" t="str">
        <f t="shared" ref="Y3424:Y3428" ca="1" si="873">IF(R3424=0,"Đã thanh toán",IF(X3424="","",IF(X3424&lt;=0,"Chưa đến hạn thanh toán",IF(X3424&lt;=30,"Nợ quá hạn 30 ngày",IF(X3424&lt;=60,"Nợ quá hạn từ 30 ngày đến 60 ngày",IF(X3424&lt;=90,"Nợ quá hạn từ 60 ngày đến 90 ngày",IF(X3424&lt;=120,"Nợ quá hạn từ 90 ngày đến 120 ngày","Nợ quá hạn hơn 120 ngày có khả năng mất thanh toán")))))))</f>
        <v>Nợ quá hạn 30 ngày</v>
      </c>
      <c r="Z3424" s="250">
        <f>Table1[[#This Row],[Hạn thanh toán]]</f>
        <v>45995</v>
      </c>
      <c r="AA3424" s="250">
        <f>Table1[[#This Row],[Ngày Thanh toán]]</f>
        <v>0</v>
      </c>
      <c r="AD3424" s="3" t="str">
        <f>IF(Table1[[#This Row],[Mã khách hàng]]="","",VLOOKUP($A3424,Ma_KH!$A:$Q,Ma_KH!O$1,0))</f>
        <v>BRG - FUJIMART</v>
      </c>
      <c r="AE3424" s="3" t="str">
        <f>IF(Table1[[#This Row],[Mã khách hàng]]="","",VLOOKUP($A3424,Ma_KH!$A:$Q,Ma_KH!P$1,0))</f>
        <v>CÔNG TY TNHH BÁN LẺ FUJIMART VIỆT NAM</v>
      </c>
      <c r="AF3424" s="3" t="str">
        <f>VLOOKUP(A3424,Ma_KH!A:Q,Ma_KH!J$1,0)</f>
        <v>Vũ Anh Tuấn</v>
      </c>
    </row>
    <row r="3425" spans="1:32" ht="12.75">
      <c r="A3425" s="242" t="s">
        <v>184</v>
      </c>
      <c r="B3425" s="242" t="s">
        <v>5155</v>
      </c>
      <c r="C3425" s="88">
        <v>45965</v>
      </c>
      <c r="D3425" s="89" t="s">
        <v>20272</v>
      </c>
      <c r="E3425" s="318">
        <v>45965</v>
      </c>
      <c r="F3425" s="242" t="s">
        <v>21232</v>
      </c>
      <c r="G3425" s="242" t="s">
        <v>5241</v>
      </c>
      <c r="H3425" s="241">
        <v>1114747</v>
      </c>
      <c r="I3425" s="241">
        <v>0</v>
      </c>
      <c r="J3425" s="241">
        <v>89180</v>
      </c>
      <c r="K3425" s="241">
        <v>1203927</v>
      </c>
      <c r="L3425" s="8" t="s">
        <v>24</v>
      </c>
      <c r="O3425" s="278">
        <f>IF(Table1[[#This Row],[Phân loại]]="Tồn đầu kỳ",Table1[[#This Row],[Tổng giá trị]],0)</f>
        <v>0</v>
      </c>
      <c r="P3425" s="8">
        <f>IF(Table1[[#This Row],[Số còn phải thu ĐK]]&lt;&gt;0,0,IF(Table1[[#This Row],[Phân loại]]="Bán hàng",Table1[[#This Row],[Tổng giá trị]],-Table1[[#This Row],[Tổng giá trị]]))</f>
        <v>1203927</v>
      </c>
      <c r="Q3425" s="278">
        <f t="shared" si="871"/>
        <v>0</v>
      </c>
      <c r="R3425" s="8">
        <f>Table1[[#This Row],[Số còn phải thu ĐK]]+Table1[[#This Row],[Giá Trị HD sau CK]]-Table1[[#This Row],[Số tiền đã thu]]</f>
        <v>1203927</v>
      </c>
      <c r="S3425" s="7">
        <f>IF(Table1[[#This Row],[Ngày hóa đơn]]&lt;&gt;"",Table1[[#This Row],[Ngày hóa đơn]],Table1[[#This Row],[Ngày hạch toán]])</f>
        <v>45965</v>
      </c>
      <c r="T3425" s="8">
        <v>30</v>
      </c>
      <c r="U3425" s="7">
        <f>IF(Table1[[#This Row],[Ngày tính CN]]="","",S3425+T3425)</f>
        <v>45995</v>
      </c>
      <c r="V3425" s="71">
        <f ca="1">IF(Table1[[#This Row],[Hạn thanh toán]]="","",IF((U3425-NOW())&lt;0,0,(U3425-NOW())))</f>
        <v>0</v>
      </c>
      <c r="W3425" s="278"/>
      <c r="X3425" s="278">
        <f t="shared" ca="1" si="872"/>
        <v>6.3624215277814073</v>
      </c>
      <c r="Y3425" s="3" t="str">
        <f t="shared" ca="1" si="873"/>
        <v>Nợ quá hạn 30 ngày</v>
      </c>
      <c r="Z3425" s="250">
        <f>Table1[[#This Row],[Hạn thanh toán]]</f>
        <v>45995</v>
      </c>
      <c r="AA3425" s="250">
        <f>Table1[[#This Row],[Ngày Thanh toán]]</f>
        <v>0</v>
      </c>
      <c r="AD3425" s="3" t="str">
        <f>IF(Table1[[#This Row],[Mã khách hàng]]="","",VLOOKUP($A3425,Ma_KH!$A:$Q,Ma_KH!O$1,0))</f>
        <v>BRG - FUJIMART</v>
      </c>
      <c r="AE3425" s="3" t="str">
        <f>IF(Table1[[#This Row],[Mã khách hàng]]="","",VLOOKUP($A3425,Ma_KH!$A:$Q,Ma_KH!P$1,0))</f>
        <v>CÔNG TY TNHH BÁN LẺ FUJIMART VIỆT NAM</v>
      </c>
      <c r="AF3425" s="3" t="str">
        <f>VLOOKUP(A3425,Ma_KH!A:Q,Ma_KH!J$1,0)</f>
        <v>Vũ Anh Tuấn</v>
      </c>
    </row>
    <row r="3426" spans="1:32" ht="12.75">
      <c r="A3426" s="242" t="s">
        <v>184</v>
      </c>
      <c r="B3426" s="242" t="s">
        <v>5155</v>
      </c>
      <c r="C3426" s="88">
        <v>45965</v>
      </c>
      <c r="D3426" s="89" t="s">
        <v>20273</v>
      </c>
      <c r="E3426" s="318">
        <v>45965</v>
      </c>
      <c r="F3426" s="242" t="s">
        <v>21233</v>
      </c>
      <c r="G3426" s="242" t="s">
        <v>5243</v>
      </c>
      <c r="H3426" s="241">
        <v>700983</v>
      </c>
      <c r="I3426" s="241">
        <v>0</v>
      </c>
      <c r="J3426" s="241">
        <v>56079</v>
      </c>
      <c r="K3426" s="241">
        <v>757062</v>
      </c>
      <c r="L3426" s="8" t="s">
        <v>24</v>
      </c>
      <c r="O3426" s="278">
        <f>IF(Table1[[#This Row],[Phân loại]]="Tồn đầu kỳ",Table1[[#This Row],[Tổng giá trị]],0)</f>
        <v>0</v>
      </c>
      <c r="P3426" s="8">
        <f>IF(Table1[[#This Row],[Số còn phải thu ĐK]]&lt;&gt;0,0,IF(Table1[[#This Row],[Phân loại]]="Bán hàng",Table1[[#This Row],[Tổng giá trị]],-Table1[[#This Row],[Tổng giá trị]]))</f>
        <v>757062</v>
      </c>
      <c r="Q3426" s="278">
        <f t="shared" si="871"/>
        <v>0</v>
      </c>
      <c r="R3426" s="8">
        <f>Table1[[#This Row],[Số còn phải thu ĐK]]+Table1[[#This Row],[Giá Trị HD sau CK]]-Table1[[#This Row],[Số tiền đã thu]]</f>
        <v>757062</v>
      </c>
      <c r="S3426" s="7">
        <f>IF(Table1[[#This Row],[Ngày hóa đơn]]&lt;&gt;"",Table1[[#This Row],[Ngày hóa đơn]],Table1[[#This Row],[Ngày hạch toán]])</f>
        <v>45965</v>
      </c>
      <c r="T3426" s="8">
        <v>30</v>
      </c>
      <c r="U3426" s="7">
        <f>IF(Table1[[#This Row],[Ngày tính CN]]="","",S3426+T3426)</f>
        <v>45995</v>
      </c>
      <c r="V3426" s="71">
        <f ca="1">IF(Table1[[#This Row],[Hạn thanh toán]]="","",IF((U3426-NOW())&lt;0,0,(U3426-NOW())))</f>
        <v>0</v>
      </c>
      <c r="W3426" s="278"/>
      <c r="X3426" s="278">
        <f t="shared" ca="1" si="872"/>
        <v>6.3624215277814073</v>
      </c>
      <c r="Y3426" s="3" t="str">
        <f t="shared" ca="1" si="873"/>
        <v>Nợ quá hạn 30 ngày</v>
      </c>
      <c r="Z3426" s="250">
        <f>Table1[[#This Row],[Hạn thanh toán]]</f>
        <v>45995</v>
      </c>
      <c r="AA3426" s="250">
        <f>Table1[[#This Row],[Ngày Thanh toán]]</f>
        <v>0</v>
      </c>
      <c r="AD3426" s="3" t="str">
        <f>IF(Table1[[#This Row],[Mã khách hàng]]="","",VLOOKUP($A3426,Ma_KH!$A:$Q,Ma_KH!O$1,0))</f>
        <v>BRG - FUJIMART</v>
      </c>
      <c r="AE3426" s="3" t="str">
        <f>IF(Table1[[#This Row],[Mã khách hàng]]="","",VLOOKUP($A3426,Ma_KH!$A:$Q,Ma_KH!P$1,0))</f>
        <v>CÔNG TY TNHH BÁN LẺ FUJIMART VIỆT NAM</v>
      </c>
      <c r="AF3426" s="3" t="str">
        <f>VLOOKUP(A3426,Ma_KH!A:Q,Ma_KH!J$1,0)</f>
        <v>Vũ Anh Tuấn</v>
      </c>
    </row>
    <row r="3427" spans="1:32" ht="12.75">
      <c r="A3427" s="242" t="s">
        <v>184</v>
      </c>
      <c r="B3427" s="242" t="s">
        <v>5155</v>
      </c>
      <c r="C3427" s="88">
        <v>45965</v>
      </c>
      <c r="D3427" s="89" t="s">
        <v>20274</v>
      </c>
      <c r="E3427" s="318">
        <v>45965</v>
      </c>
      <c r="F3427" s="242" t="s">
        <v>21234</v>
      </c>
      <c r="G3427" s="242" t="s">
        <v>5354</v>
      </c>
      <c r="H3427" s="241">
        <v>834546</v>
      </c>
      <c r="I3427" s="241">
        <v>0</v>
      </c>
      <c r="J3427" s="241">
        <v>66764</v>
      </c>
      <c r="K3427" s="241">
        <v>901310</v>
      </c>
      <c r="L3427" s="8" t="s">
        <v>24</v>
      </c>
      <c r="O3427" s="278">
        <f>IF(Table1[[#This Row],[Phân loại]]="Tồn đầu kỳ",Table1[[#This Row],[Tổng giá trị]],0)</f>
        <v>0</v>
      </c>
      <c r="P3427" s="8">
        <f>IF(Table1[[#This Row],[Số còn phải thu ĐK]]&lt;&gt;0,0,IF(Table1[[#This Row],[Phân loại]]="Bán hàng",Table1[[#This Row],[Tổng giá trị]],-Table1[[#This Row],[Tổng giá trị]]))</f>
        <v>901310</v>
      </c>
      <c r="Q3427" s="278">
        <f t="shared" si="871"/>
        <v>0</v>
      </c>
      <c r="R3427" s="8">
        <f>Table1[[#This Row],[Số còn phải thu ĐK]]+Table1[[#This Row],[Giá Trị HD sau CK]]-Table1[[#This Row],[Số tiền đã thu]]</f>
        <v>901310</v>
      </c>
      <c r="S3427" s="7">
        <f>IF(Table1[[#This Row],[Ngày hóa đơn]]&lt;&gt;"",Table1[[#This Row],[Ngày hóa đơn]],Table1[[#This Row],[Ngày hạch toán]])</f>
        <v>45965</v>
      </c>
      <c r="T3427" s="8">
        <v>30</v>
      </c>
      <c r="U3427" s="7">
        <f>IF(Table1[[#This Row],[Ngày tính CN]]="","",S3427+T3427)</f>
        <v>45995</v>
      </c>
      <c r="V3427" s="71">
        <f ca="1">IF(Table1[[#This Row],[Hạn thanh toán]]="","",IF((U3427-NOW())&lt;0,0,(U3427-NOW())))</f>
        <v>0</v>
      </c>
      <c r="W3427" s="278"/>
      <c r="X3427" s="278">
        <f t="shared" ca="1" si="872"/>
        <v>6.3624215277814073</v>
      </c>
      <c r="Y3427" s="3" t="str">
        <f t="shared" ca="1" si="873"/>
        <v>Nợ quá hạn 30 ngày</v>
      </c>
      <c r="Z3427" s="250">
        <f>Table1[[#This Row],[Hạn thanh toán]]</f>
        <v>45995</v>
      </c>
      <c r="AA3427" s="250">
        <f>Table1[[#This Row],[Ngày Thanh toán]]</f>
        <v>0</v>
      </c>
      <c r="AD3427" s="3" t="str">
        <f>IF(Table1[[#This Row],[Mã khách hàng]]="","",VLOOKUP($A3427,Ma_KH!$A:$Q,Ma_KH!O$1,0))</f>
        <v>BRG - FUJIMART</v>
      </c>
      <c r="AE3427" s="3" t="str">
        <f>IF(Table1[[#This Row],[Mã khách hàng]]="","",VLOOKUP($A3427,Ma_KH!$A:$Q,Ma_KH!P$1,0))</f>
        <v>CÔNG TY TNHH BÁN LẺ FUJIMART VIỆT NAM</v>
      </c>
      <c r="AF3427" s="3" t="str">
        <f>VLOOKUP(A3427,Ma_KH!A:Q,Ma_KH!J$1,0)</f>
        <v>Vũ Anh Tuấn</v>
      </c>
    </row>
    <row r="3428" spans="1:32" ht="12.75">
      <c r="A3428" s="242" t="s">
        <v>184</v>
      </c>
      <c r="B3428" s="242" t="s">
        <v>5155</v>
      </c>
      <c r="C3428" s="90">
        <v>45965</v>
      </c>
      <c r="D3428" s="91" t="s">
        <v>20275</v>
      </c>
      <c r="E3428" s="318">
        <v>45965</v>
      </c>
      <c r="F3428" s="242" t="s">
        <v>21235</v>
      </c>
      <c r="G3428" s="242" t="s">
        <v>5321</v>
      </c>
      <c r="H3428" s="241">
        <v>1018140</v>
      </c>
      <c r="I3428" s="241">
        <v>0</v>
      </c>
      <c r="J3428" s="241">
        <v>81451</v>
      </c>
      <c r="K3428" s="241">
        <v>1099591</v>
      </c>
      <c r="L3428" s="8" t="s">
        <v>24</v>
      </c>
      <c r="O3428" s="278">
        <f>IF(Table1[[#This Row],[Phân loại]]="Tồn đầu kỳ",Table1[[#This Row],[Tổng giá trị]],0)</f>
        <v>0</v>
      </c>
      <c r="P3428" s="8">
        <f>IF(Table1[[#This Row],[Số còn phải thu ĐK]]&lt;&gt;0,0,IF(Table1[[#This Row],[Phân loại]]="Bán hàng",Table1[[#This Row],[Tổng giá trị]],-Table1[[#This Row],[Tổng giá trị]]))</f>
        <v>1099591</v>
      </c>
      <c r="Q3428" s="278">
        <f t="shared" si="871"/>
        <v>0</v>
      </c>
      <c r="R3428" s="8">
        <f>Table1[[#This Row],[Số còn phải thu ĐK]]+Table1[[#This Row],[Giá Trị HD sau CK]]-Table1[[#This Row],[Số tiền đã thu]]</f>
        <v>1099591</v>
      </c>
      <c r="S3428" s="7">
        <f>IF(Table1[[#This Row],[Ngày hóa đơn]]&lt;&gt;"",Table1[[#This Row],[Ngày hóa đơn]],Table1[[#This Row],[Ngày hạch toán]])</f>
        <v>45965</v>
      </c>
      <c r="T3428" s="8">
        <v>30</v>
      </c>
      <c r="U3428" s="7">
        <f>IF(Table1[[#This Row],[Ngày tính CN]]="","",S3428+T3428)</f>
        <v>45995</v>
      </c>
      <c r="V3428" s="71">
        <f ca="1">IF(Table1[[#This Row],[Hạn thanh toán]]="","",IF((U3428-NOW())&lt;0,0,(U3428-NOW())))</f>
        <v>0</v>
      </c>
      <c r="W3428" s="278"/>
      <c r="X3428" s="278">
        <f t="shared" ca="1" si="872"/>
        <v>6.3624215277814073</v>
      </c>
      <c r="Y3428" s="3" t="str">
        <f t="shared" ca="1" si="873"/>
        <v>Nợ quá hạn 30 ngày</v>
      </c>
      <c r="Z3428" s="250">
        <f>Table1[[#This Row],[Hạn thanh toán]]</f>
        <v>45995</v>
      </c>
      <c r="AA3428" s="250">
        <f>Table1[[#This Row],[Ngày Thanh toán]]</f>
        <v>0</v>
      </c>
      <c r="AD3428" s="3" t="str">
        <f>IF(Table1[[#This Row],[Mã khách hàng]]="","",VLOOKUP($A3428,Ma_KH!$A:$Q,Ma_KH!O$1,0))</f>
        <v>BRG - FUJIMART</v>
      </c>
      <c r="AE3428" s="3" t="str">
        <f>IF(Table1[[#This Row],[Mã khách hàng]]="","",VLOOKUP($A3428,Ma_KH!$A:$Q,Ma_KH!P$1,0))</f>
        <v>CÔNG TY TNHH BÁN LẺ FUJIMART VIỆT NAM</v>
      </c>
      <c r="AF3428" s="3" t="str">
        <f>VLOOKUP(A3428,Ma_KH!A:Q,Ma_KH!J$1,0)</f>
        <v>Vũ Anh Tuấn</v>
      </c>
    </row>
    <row r="3429" spans="1:32" ht="12.75">
      <c r="A3429" s="242" t="s">
        <v>184</v>
      </c>
      <c r="B3429" s="242" t="s">
        <v>5155</v>
      </c>
      <c r="C3429" s="90">
        <v>45966</v>
      </c>
      <c r="D3429" s="91" t="s">
        <v>20276</v>
      </c>
      <c r="E3429" s="318">
        <v>45966</v>
      </c>
      <c r="F3429" s="242" t="s">
        <v>21236</v>
      </c>
      <c r="G3429" s="242" t="s">
        <v>5326</v>
      </c>
      <c r="H3429" s="241">
        <v>772400</v>
      </c>
      <c r="I3429" s="241">
        <v>0</v>
      </c>
      <c r="J3429" s="241">
        <v>61792</v>
      </c>
      <c r="K3429" s="241">
        <v>834192</v>
      </c>
      <c r="L3429" s="8" t="s">
        <v>24</v>
      </c>
      <c r="O3429" s="278">
        <f>IF(Table1[[#This Row],[Phân loại]]="Tồn đầu kỳ",Table1[[#This Row],[Tổng giá trị]],0)</f>
        <v>0</v>
      </c>
      <c r="P3429" s="8">
        <f>IF(Table1[[#This Row],[Số còn phải thu ĐK]]&lt;&gt;0,0,IF(Table1[[#This Row],[Phân loại]]="Bán hàng",Table1[[#This Row],[Tổng giá trị]],-Table1[[#This Row],[Tổng giá trị]]))</f>
        <v>834192</v>
      </c>
      <c r="Q3429" s="278">
        <f>IF(M3429&lt;&gt;"",IF(O3429&lt;&gt;0,O3429,P3429),0)</f>
        <v>0</v>
      </c>
      <c r="R3429" s="8">
        <f>Table1[[#This Row],[Số còn phải thu ĐK]]+Table1[[#This Row],[Giá Trị HD sau CK]]-Table1[[#This Row],[Số tiền đã thu]]</f>
        <v>834192</v>
      </c>
      <c r="S3429" s="7">
        <f>IF(Table1[[#This Row],[Ngày hóa đơn]]&lt;&gt;"",Table1[[#This Row],[Ngày hóa đơn]],Table1[[#This Row],[Ngày hạch toán]])</f>
        <v>45966</v>
      </c>
      <c r="T3429" s="8">
        <v>30</v>
      </c>
      <c r="U3429" s="7">
        <f>IF(Table1[[#This Row],[Ngày tính CN]]="","",S3429+T3429)</f>
        <v>45996</v>
      </c>
      <c r="V3429" s="71">
        <f ca="1">IF(Table1[[#This Row],[Hạn thanh toán]]="","",IF((U3429-NOW())&lt;0,0,(U3429-NOW())))</f>
        <v>0</v>
      </c>
      <c r="W3429" s="278"/>
      <c r="X3429" s="278">
        <f ca="1">IF(OR($U3429="",$R3429=0),"",IF((U$4-NOW())&lt;0,-($U3429-NOW()),0))</f>
        <v>5.3624215277814073</v>
      </c>
      <c r="Y3429" s="3" t="str">
        <f ca="1">IF(R3429=0,"Đã thanh toán",IF(X3429="","",IF(X3429&lt;=0,"Chưa đến hạn thanh toán",IF(X3429&lt;=30,"Nợ quá hạn 30 ngày",IF(X3429&lt;=60,"Nợ quá hạn từ 30 ngày đến 60 ngày",IF(X3429&lt;=90,"Nợ quá hạn từ 60 ngày đến 90 ngày",IF(X3429&lt;=120,"Nợ quá hạn từ 90 ngày đến 120 ngày","Nợ quá hạn hơn 120 ngày có khả năng mất thanh toán")))))))</f>
        <v>Nợ quá hạn 30 ngày</v>
      </c>
      <c r="Z3429" s="250">
        <f>Table1[[#This Row],[Hạn thanh toán]]</f>
        <v>45996</v>
      </c>
      <c r="AA3429" s="250">
        <f>Table1[[#This Row],[Ngày Thanh toán]]</f>
        <v>0</v>
      </c>
      <c r="AD3429" s="3" t="str">
        <f>IF(Table1[[#This Row],[Mã khách hàng]]="","",VLOOKUP($A3429,Ma_KH!$A:$Q,Ma_KH!O$1,0))</f>
        <v>BRG - FUJIMART</v>
      </c>
      <c r="AE3429" s="3" t="str">
        <f>IF(Table1[[#This Row],[Mã khách hàng]]="","",VLOOKUP($A3429,Ma_KH!$A:$Q,Ma_KH!P$1,0))</f>
        <v>CÔNG TY TNHH BÁN LẺ FUJIMART VIỆT NAM</v>
      </c>
      <c r="AF3429" s="3" t="str">
        <f>VLOOKUP(A3429,Ma_KH!A:Q,Ma_KH!J$1,0)</f>
        <v>Vũ Anh Tuấn</v>
      </c>
    </row>
    <row r="3430" spans="1:32" ht="12.75">
      <c r="A3430" s="242" t="s">
        <v>184</v>
      </c>
      <c r="B3430" s="242" t="s">
        <v>5155</v>
      </c>
      <c r="C3430" s="88">
        <v>45966</v>
      </c>
      <c r="D3430" s="89" t="s">
        <v>20277</v>
      </c>
      <c r="E3430" s="318">
        <v>45966</v>
      </c>
      <c r="F3430" s="242" t="s">
        <v>21237</v>
      </c>
      <c r="G3430" s="242" t="s">
        <v>5210</v>
      </c>
      <c r="H3430" s="241">
        <v>1385724</v>
      </c>
      <c r="I3430" s="241">
        <v>0</v>
      </c>
      <c r="J3430" s="241">
        <v>110858</v>
      </c>
      <c r="K3430" s="241">
        <v>1496582</v>
      </c>
      <c r="L3430" s="8" t="s">
        <v>24</v>
      </c>
      <c r="O3430" s="278">
        <f>IF(Table1[[#This Row],[Phân loại]]="Tồn đầu kỳ",Table1[[#This Row],[Tổng giá trị]],0)</f>
        <v>0</v>
      </c>
      <c r="P3430" s="8">
        <f>IF(Table1[[#This Row],[Số còn phải thu ĐK]]&lt;&gt;0,0,IF(Table1[[#This Row],[Phân loại]]="Bán hàng",Table1[[#This Row],[Tổng giá trị]],-Table1[[#This Row],[Tổng giá trị]]))</f>
        <v>1496582</v>
      </c>
      <c r="Q3430" s="278">
        <f t="shared" ref="Q3430:Q3431" si="874">IF(M3430&lt;&gt;"",IF(O3430&lt;&gt;0,O3430,P3430),0)</f>
        <v>0</v>
      </c>
      <c r="R3430" s="8">
        <f>Table1[[#This Row],[Số còn phải thu ĐK]]+Table1[[#This Row],[Giá Trị HD sau CK]]-Table1[[#This Row],[Số tiền đã thu]]</f>
        <v>1496582</v>
      </c>
      <c r="S3430" s="7">
        <f>IF(Table1[[#This Row],[Ngày hóa đơn]]&lt;&gt;"",Table1[[#This Row],[Ngày hóa đơn]],Table1[[#This Row],[Ngày hạch toán]])</f>
        <v>45966</v>
      </c>
      <c r="T3430" s="8">
        <v>30</v>
      </c>
      <c r="U3430" s="7">
        <f>IF(Table1[[#This Row],[Ngày tính CN]]="","",S3430+T3430)</f>
        <v>45996</v>
      </c>
      <c r="V3430" s="71">
        <f ca="1">IF(Table1[[#This Row],[Hạn thanh toán]]="","",IF((U3430-NOW())&lt;0,0,(U3430-NOW())))</f>
        <v>0</v>
      </c>
      <c r="W3430" s="278"/>
      <c r="X3430" s="278">
        <f t="shared" ref="X3430:X3431" ca="1" si="875">IF(OR($U3430="",$R3430=0),"",IF((U$4-NOW())&lt;0,-($U3430-NOW()),0))</f>
        <v>5.3624215277814073</v>
      </c>
      <c r="Y3430" s="3" t="str">
        <f t="shared" ref="Y3430:Y3431" ca="1" si="876">IF(R3430=0,"Đã thanh toán",IF(X3430="","",IF(X3430&lt;=0,"Chưa đến hạn thanh toán",IF(X3430&lt;=30,"Nợ quá hạn 30 ngày",IF(X3430&lt;=60,"Nợ quá hạn từ 30 ngày đến 60 ngày",IF(X3430&lt;=90,"Nợ quá hạn từ 60 ngày đến 90 ngày",IF(X3430&lt;=120,"Nợ quá hạn từ 90 ngày đến 120 ngày","Nợ quá hạn hơn 120 ngày có khả năng mất thanh toán")))))))</f>
        <v>Nợ quá hạn 30 ngày</v>
      </c>
      <c r="Z3430" s="250">
        <f>Table1[[#This Row],[Hạn thanh toán]]</f>
        <v>45996</v>
      </c>
      <c r="AA3430" s="250">
        <f>Table1[[#This Row],[Ngày Thanh toán]]</f>
        <v>0</v>
      </c>
      <c r="AD3430" s="3" t="str">
        <f>IF(Table1[[#This Row],[Mã khách hàng]]="","",VLOOKUP($A3430,Ma_KH!$A:$Q,Ma_KH!O$1,0))</f>
        <v>BRG - FUJIMART</v>
      </c>
      <c r="AE3430" s="3" t="str">
        <f>IF(Table1[[#This Row],[Mã khách hàng]]="","",VLOOKUP($A3430,Ma_KH!$A:$Q,Ma_KH!P$1,0))</f>
        <v>CÔNG TY TNHH BÁN LẺ FUJIMART VIỆT NAM</v>
      </c>
      <c r="AF3430" s="3" t="str">
        <f>VLOOKUP(A3430,Ma_KH!A:Q,Ma_KH!J$1,0)</f>
        <v>Vũ Anh Tuấn</v>
      </c>
    </row>
    <row r="3431" spans="1:32" ht="12.75">
      <c r="A3431" s="242" t="s">
        <v>184</v>
      </c>
      <c r="B3431" s="242" t="s">
        <v>5155</v>
      </c>
      <c r="C3431" s="90">
        <v>45966</v>
      </c>
      <c r="D3431" s="91" t="s">
        <v>20278</v>
      </c>
      <c r="E3431" s="318">
        <v>45966</v>
      </c>
      <c r="F3431" s="242" t="s">
        <v>21238</v>
      </c>
      <c r="G3431" s="242" t="s">
        <v>5220</v>
      </c>
      <c r="H3431" s="241">
        <v>1013475</v>
      </c>
      <c r="I3431" s="241">
        <v>0</v>
      </c>
      <c r="J3431" s="241">
        <v>81078</v>
      </c>
      <c r="K3431" s="241">
        <v>1094553</v>
      </c>
      <c r="L3431" s="8" t="s">
        <v>24</v>
      </c>
      <c r="O3431" s="278">
        <f>IF(Table1[[#This Row],[Phân loại]]="Tồn đầu kỳ",Table1[[#This Row],[Tổng giá trị]],0)</f>
        <v>0</v>
      </c>
      <c r="P3431" s="8">
        <f>IF(Table1[[#This Row],[Số còn phải thu ĐK]]&lt;&gt;0,0,IF(Table1[[#This Row],[Phân loại]]="Bán hàng",Table1[[#This Row],[Tổng giá trị]],-Table1[[#This Row],[Tổng giá trị]]))</f>
        <v>1094553</v>
      </c>
      <c r="Q3431" s="278">
        <f t="shared" si="874"/>
        <v>0</v>
      </c>
      <c r="R3431" s="8">
        <f>Table1[[#This Row],[Số còn phải thu ĐK]]+Table1[[#This Row],[Giá Trị HD sau CK]]-Table1[[#This Row],[Số tiền đã thu]]</f>
        <v>1094553</v>
      </c>
      <c r="S3431" s="7">
        <f>IF(Table1[[#This Row],[Ngày hóa đơn]]&lt;&gt;"",Table1[[#This Row],[Ngày hóa đơn]],Table1[[#This Row],[Ngày hạch toán]])</f>
        <v>45966</v>
      </c>
      <c r="T3431" s="8">
        <v>30</v>
      </c>
      <c r="U3431" s="7">
        <f>IF(Table1[[#This Row],[Ngày tính CN]]="","",S3431+T3431)</f>
        <v>45996</v>
      </c>
      <c r="V3431" s="71">
        <f ca="1">IF(Table1[[#This Row],[Hạn thanh toán]]="","",IF((U3431-NOW())&lt;0,0,(U3431-NOW())))</f>
        <v>0</v>
      </c>
      <c r="W3431" s="278"/>
      <c r="X3431" s="278">
        <f t="shared" ca="1" si="875"/>
        <v>5.3624215277814073</v>
      </c>
      <c r="Y3431" s="3" t="str">
        <f t="shared" ca="1" si="876"/>
        <v>Nợ quá hạn 30 ngày</v>
      </c>
      <c r="Z3431" s="250">
        <f>Table1[[#This Row],[Hạn thanh toán]]</f>
        <v>45996</v>
      </c>
      <c r="AA3431" s="250">
        <f>Table1[[#This Row],[Ngày Thanh toán]]</f>
        <v>0</v>
      </c>
      <c r="AD3431" s="3" t="str">
        <f>IF(Table1[[#This Row],[Mã khách hàng]]="","",VLOOKUP($A3431,Ma_KH!$A:$Q,Ma_KH!O$1,0))</f>
        <v>BRG - FUJIMART</v>
      </c>
      <c r="AE3431" s="3" t="str">
        <f>IF(Table1[[#This Row],[Mã khách hàng]]="","",VLOOKUP($A3431,Ma_KH!$A:$Q,Ma_KH!P$1,0))</f>
        <v>CÔNG TY TNHH BÁN LẺ FUJIMART VIỆT NAM</v>
      </c>
      <c r="AF3431" s="3" t="str">
        <f>VLOOKUP(A3431,Ma_KH!A:Q,Ma_KH!J$1,0)</f>
        <v>Vũ Anh Tuấn</v>
      </c>
    </row>
    <row r="3432" spans="1:32" ht="12.75">
      <c r="A3432" s="242" t="s">
        <v>184</v>
      </c>
      <c r="B3432" s="242" t="s">
        <v>5155</v>
      </c>
      <c r="C3432" s="90">
        <v>45966</v>
      </c>
      <c r="D3432" s="91" t="s">
        <v>20279</v>
      </c>
      <c r="E3432" s="318">
        <v>45966</v>
      </c>
      <c r="F3432" s="242" t="s">
        <v>21239</v>
      </c>
      <c r="G3432" s="242" t="s">
        <v>5218</v>
      </c>
      <c r="H3432" s="241">
        <v>1046385</v>
      </c>
      <c r="I3432" s="241">
        <v>0</v>
      </c>
      <c r="J3432" s="241">
        <v>83711</v>
      </c>
      <c r="K3432" s="241">
        <v>1130096</v>
      </c>
      <c r="L3432" s="8" t="s">
        <v>24</v>
      </c>
      <c r="O3432" s="278">
        <f>IF(Table1[[#This Row],[Phân loại]]="Tồn đầu kỳ",Table1[[#This Row],[Tổng giá trị]],0)</f>
        <v>0</v>
      </c>
      <c r="P3432" s="8">
        <f>IF(Table1[[#This Row],[Số còn phải thu ĐK]]&lt;&gt;0,0,IF(Table1[[#This Row],[Phân loại]]="Bán hàng",Table1[[#This Row],[Tổng giá trị]],-Table1[[#This Row],[Tổng giá trị]]))</f>
        <v>1130096</v>
      </c>
      <c r="Q3432" s="278">
        <f>IF(M3432&lt;&gt;"",IF(O3432&lt;&gt;0,O3432,P3432),0)</f>
        <v>0</v>
      </c>
      <c r="R3432" s="8">
        <f>Table1[[#This Row],[Số còn phải thu ĐK]]+Table1[[#This Row],[Giá Trị HD sau CK]]-Table1[[#This Row],[Số tiền đã thu]]</f>
        <v>1130096</v>
      </c>
      <c r="S3432" s="7">
        <f>IF(Table1[[#This Row],[Ngày hóa đơn]]&lt;&gt;"",Table1[[#This Row],[Ngày hóa đơn]],Table1[[#This Row],[Ngày hạch toán]])</f>
        <v>45966</v>
      </c>
      <c r="T3432" s="8">
        <v>30</v>
      </c>
      <c r="U3432" s="7">
        <f>IF(Table1[[#This Row],[Ngày tính CN]]="","",S3432+T3432)</f>
        <v>45996</v>
      </c>
      <c r="V3432" s="71">
        <f ca="1">IF(Table1[[#This Row],[Hạn thanh toán]]="","",IF((U3432-NOW())&lt;0,0,(U3432-NOW())))</f>
        <v>0</v>
      </c>
      <c r="W3432" s="278"/>
      <c r="X3432" s="278">
        <f ca="1">IF(OR($U3432="",$R3432=0),"",IF((U$4-NOW())&lt;0,-($U3432-NOW()),0))</f>
        <v>5.3624215277814073</v>
      </c>
      <c r="Y3432" s="3" t="str">
        <f ca="1">IF(R3432=0,"Đã thanh toán",IF(X3432="","",IF(X3432&lt;=0,"Chưa đến hạn thanh toán",IF(X3432&lt;=30,"Nợ quá hạn 30 ngày",IF(X3432&lt;=60,"Nợ quá hạn từ 30 ngày đến 60 ngày",IF(X3432&lt;=90,"Nợ quá hạn từ 60 ngày đến 90 ngày",IF(X3432&lt;=120,"Nợ quá hạn từ 90 ngày đến 120 ngày","Nợ quá hạn hơn 120 ngày có khả năng mất thanh toán")))))))</f>
        <v>Nợ quá hạn 30 ngày</v>
      </c>
      <c r="Z3432" s="250">
        <f>Table1[[#This Row],[Hạn thanh toán]]</f>
        <v>45996</v>
      </c>
      <c r="AA3432" s="250">
        <f>Table1[[#This Row],[Ngày Thanh toán]]</f>
        <v>0</v>
      </c>
      <c r="AD3432" s="3" t="str">
        <f>IF(Table1[[#This Row],[Mã khách hàng]]="","",VLOOKUP($A3432,Ma_KH!$A:$Q,Ma_KH!O$1,0))</f>
        <v>BRG - FUJIMART</v>
      </c>
      <c r="AE3432" s="3" t="str">
        <f>IF(Table1[[#This Row],[Mã khách hàng]]="","",VLOOKUP($A3432,Ma_KH!$A:$Q,Ma_KH!P$1,0))</f>
        <v>CÔNG TY TNHH BÁN LẺ FUJIMART VIỆT NAM</v>
      </c>
      <c r="AF3432" s="3" t="str">
        <f>VLOOKUP(A3432,Ma_KH!A:Q,Ma_KH!J$1,0)</f>
        <v>Vũ Anh Tuấn</v>
      </c>
    </row>
    <row r="3433" spans="1:32" ht="12.75">
      <c r="A3433" s="242" t="s">
        <v>184</v>
      </c>
      <c r="B3433" s="242" t="s">
        <v>5155</v>
      </c>
      <c r="C3433" s="90">
        <v>45967</v>
      </c>
      <c r="D3433" s="91" t="s">
        <v>20280</v>
      </c>
      <c r="E3433" s="318">
        <v>45967</v>
      </c>
      <c r="F3433" s="242" t="s">
        <v>21240</v>
      </c>
      <c r="G3433" s="242" t="s">
        <v>5223</v>
      </c>
      <c r="H3433" s="241">
        <v>2695980</v>
      </c>
      <c r="I3433" s="241">
        <v>0</v>
      </c>
      <c r="J3433" s="241">
        <v>215678</v>
      </c>
      <c r="K3433" s="241">
        <v>2911658</v>
      </c>
      <c r="L3433" s="8" t="s">
        <v>24</v>
      </c>
      <c r="O3433" s="278">
        <f>IF(Table1[[#This Row],[Phân loại]]="Tồn đầu kỳ",Table1[[#This Row],[Tổng giá trị]],0)</f>
        <v>0</v>
      </c>
      <c r="P3433" s="8">
        <f>IF(Table1[[#This Row],[Số còn phải thu ĐK]]&lt;&gt;0,0,IF(Table1[[#This Row],[Phân loại]]="Bán hàng",Table1[[#This Row],[Tổng giá trị]],-Table1[[#This Row],[Tổng giá trị]]))</f>
        <v>2911658</v>
      </c>
      <c r="Q3433" s="278">
        <f>IF(M3433&lt;&gt;"",IF(O3433&lt;&gt;0,O3433,P3433),0)</f>
        <v>0</v>
      </c>
      <c r="R3433" s="8">
        <f>Table1[[#This Row],[Số còn phải thu ĐK]]+Table1[[#This Row],[Giá Trị HD sau CK]]-Table1[[#This Row],[Số tiền đã thu]]</f>
        <v>2911658</v>
      </c>
      <c r="S3433" s="7">
        <f>IF(Table1[[#This Row],[Ngày hóa đơn]]&lt;&gt;"",Table1[[#This Row],[Ngày hóa đơn]],Table1[[#This Row],[Ngày hạch toán]])</f>
        <v>45967</v>
      </c>
      <c r="T3433" s="8">
        <v>30</v>
      </c>
      <c r="U3433" s="7">
        <f>IF(Table1[[#This Row],[Ngày tính CN]]="","",S3433+T3433)</f>
        <v>45997</v>
      </c>
      <c r="V3433" s="71">
        <f ca="1">IF(Table1[[#This Row],[Hạn thanh toán]]="","",IF((U3433-NOW())&lt;0,0,(U3433-NOW())))</f>
        <v>0</v>
      </c>
      <c r="W3433" s="278"/>
      <c r="X3433" s="278">
        <f ca="1">IF(OR($U3433="",$R3433=0),"",IF((U$4-NOW())&lt;0,-($U3433-NOW()),0))</f>
        <v>4.3624215277814073</v>
      </c>
      <c r="Y3433" s="3" t="str">
        <f ca="1">IF(R3433=0,"Đã thanh toán",IF(X3433="","",IF(X3433&lt;=0,"Chưa đến hạn thanh toán",IF(X3433&lt;=30,"Nợ quá hạn 30 ngày",IF(X3433&lt;=60,"Nợ quá hạn từ 30 ngày đến 60 ngày",IF(X3433&lt;=90,"Nợ quá hạn từ 60 ngày đến 90 ngày",IF(X3433&lt;=120,"Nợ quá hạn từ 90 ngày đến 120 ngày","Nợ quá hạn hơn 120 ngày có khả năng mất thanh toán")))))))</f>
        <v>Nợ quá hạn 30 ngày</v>
      </c>
      <c r="Z3433" s="250">
        <f>Table1[[#This Row],[Hạn thanh toán]]</f>
        <v>45997</v>
      </c>
      <c r="AA3433" s="250">
        <f>Table1[[#This Row],[Ngày Thanh toán]]</f>
        <v>0</v>
      </c>
      <c r="AD3433" s="3" t="str">
        <f>IF(Table1[[#This Row],[Mã khách hàng]]="","",VLOOKUP($A3433,Ma_KH!$A:$Q,Ma_KH!O$1,0))</f>
        <v>BRG - FUJIMART</v>
      </c>
      <c r="AE3433" s="3" t="str">
        <f>IF(Table1[[#This Row],[Mã khách hàng]]="","",VLOOKUP($A3433,Ma_KH!$A:$Q,Ma_KH!P$1,0))</f>
        <v>CÔNG TY TNHH BÁN LẺ FUJIMART VIỆT NAM</v>
      </c>
      <c r="AF3433" s="3" t="str">
        <f>VLOOKUP(A3433,Ma_KH!A:Q,Ma_KH!J$1,0)</f>
        <v>Vũ Anh Tuấn</v>
      </c>
    </row>
    <row r="3434" spans="1:32" ht="12.75">
      <c r="A3434" s="242" t="s">
        <v>184</v>
      </c>
      <c r="B3434" s="242" t="s">
        <v>5155</v>
      </c>
      <c r="C3434" s="90">
        <v>45967</v>
      </c>
      <c r="D3434" s="91" t="s">
        <v>20281</v>
      </c>
      <c r="E3434" s="318">
        <v>45967</v>
      </c>
      <c r="F3434" s="242" t="s">
        <v>21241</v>
      </c>
      <c r="G3434" s="242" t="s">
        <v>5186</v>
      </c>
      <c r="H3434" s="241">
        <v>1567725</v>
      </c>
      <c r="I3434" s="241">
        <v>0</v>
      </c>
      <c r="J3434" s="241">
        <v>125418</v>
      </c>
      <c r="K3434" s="241">
        <v>1693143</v>
      </c>
      <c r="L3434" s="8" t="s">
        <v>24</v>
      </c>
      <c r="O3434" s="278">
        <f>IF(Table1[[#This Row],[Phân loại]]="Tồn đầu kỳ",Table1[[#This Row],[Tổng giá trị]],0)</f>
        <v>0</v>
      </c>
      <c r="P3434" s="8">
        <f>IF(Table1[[#This Row],[Số còn phải thu ĐK]]&lt;&gt;0,0,IF(Table1[[#This Row],[Phân loại]]="Bán hàng",Table1[[#This Row],[Tổng giá trị]],-Table1[[#This Row],[Tổng giá trị]]))</f>
        <v>1693143</v>
      </c>
      <c r="Q3434" s="278">
        <f>IF(M3434&lt;&gt;"",IF(O3434&lt;&gt;0,O3434,P3434),0)</f>
        <v>0</v>
      </c>
      <c r="R3434" s="8">
        <f>Table1[[#This Row],[Số còn phải thu ĐK]]+Table1[[#This Row],[Giá Trị HD sau CK]]-Table1[[#This Row],[Số tiền đã thu]]</f>
        <v>1693143</v>
      </c>
      <c r="S3434" s="7">
        <f>IF(Table1[[#This Row],[Ngày hóa đơn]]&lt;&gt;"",Table1[[#This Row],[Ngày hóa đơn]],Table1[[#This Row],[Ngày hạch toán]])</f>
        <v>45967</v>
      </c>
      <c r="T3434" s="8">
        <v>30</v>
      </c>
      <c r="U3434" s="7">
        <f>IF(Table1[[#This Row],[Ngày tính CN]]="","",S3434+T3434)</f>
        <v>45997</v>
      </c>
      <c r="V3434" s="71">
        <f ca="1">IF(Table1[[#This Row],[Hạn thanh toán]]="","",IF((U3434-NOW())&lt;0,0,(U3434-NOW())))</f>
        <v>0</v>
      </c>
      <c r="W3434" s="278"/>
      <c r="X3434" s="278">
        <f ca="1">IF(OR($U3434="",$R3434=0),"",IF((U$4-NOW())&lt;0,-($U3434-NOW()),0))</f>
        <v>4.3624215277814073</v>
      </c>
      <c r="Y3434" s="3" t="str">
        <f ca="1">IF(R3434=0,"Đã thanh toán",IF(X3434="","",IF(X3434&lt;=0,"Chưa đến hạn thanh toán",IF(X3434&lt;=30,"Nợ quá hạn 30 ngày",IF(X3434&lt;=60,"Nợ quá hạn từ 30 ngày đến 60 ngày",IF(X3434&lt;=90,"Nợ quá hạn từ 60 ngày đến 90 ngày",IF(X3434&lt;=120,"Nợ quá hạn từ 90 ngày đến 120 ngày","Nợ quá hạn hơn 120 ngày có khả năng mất thanh toán")))))))</f>
        <v>Nợ quá hạn 30 ngày</v>
      </c>
      <c r="Z3434" s="250">
        <f>Table1[[#This Row],[Hạn thanh toán]]</f>
        <v>45997</v>
      </c>
      <c r="AA3434" s="250">
        <f>Table1[[#This Row],[Ngày Thanh toán]]</f>
        <v>0</v>
      </c>
      <c r="AD3434" s="3" t="str">
        <f>IF(Table1[[#This Row],[Mã khách hàng]]="","",VLOOKUP($A3434,Ma_KH!$A:$Q,Ma_KH!O$1,0))</f>
        <v>BRG - FUJIMART</v>
      </c>
      <c r="AE3434" s="3" t="str">
        <f>IF(Table1[[#This Row],[Mã khách hàng]]="","",VLOOKUP($A3434,Ma_KH!$A:$Q,Ma_KH!P$1,0))</f>
        <v>CÔNG TY TNHH BÁN LẺ FUJIMART VIỆT NAM</v>
      </c>
      <c r="AF3434" s="3" t="str">
        <f>VLOOKUP(A3434,Ma_KH!A:Q,Ma_KH!J$1,0)</f>
        <v>Vũ Anh Tuấn</v>
      </c>
    </row>
    <row r="3435" spans="1:32" ht="12.75">
      <c r="A3435" s="242" t="s">
        <v>184</v>
      </c>
      <c r="B3435" s="242" t="s">
        <v>5155</v>
      </c>
      <c r="C3435" s="88">
        <v>45967</v>
      </c>
      <c r="D3435" s="89" t="s">
        <v>20282</v>
      </c>
      <c r="E3435" s="318">
        <v>45967</v>
      </c>
      <c r="F3435" s="242" t="s">
        <v>21242</v>
      </c>
      <c r="G3435" s="242" t="s">
        <v>5233</v>
      </c>
      <c r="H3435" s="241">
        <v>1925310</v>
      </c>
      <c r="I3435" s="241">
        <v>0</v>
      </c>
      <c r="J3435" s="241">
        <v>154025</v>
      </c>
      <c r="K3435" s="241">
        <v>2079335</v>
      </c>
      <c r="L3435" s="8" t="s">
        <v>24</v>
      </c>
      <c r="O3435" s="278">
        <f>IF(Table1[[#This Row],[Phân loại]]="Tồn đầu kỳ",Table1[[#This Row],[Tổng giá trị]],0)</f>
        <v>0</v>
      </c>
      <c r="P3435" s="8">
        <f>IF(Table1[[#This Row],[Số còn phải thu ĐK]]&lt;&gt;0,0,IF(Table1[[#This Row],[Phân loại]]="Bán hàng",Table1[[#This Row],[Tổng giá trị]],-Table1[[#This Row],[Tổng giá trị]]))</f>
        <v>2079335</v>
      </c>
      <c r="Q3435" s="278">
        <f t="shared" ref="Q3435:Q3436" si="877">IF(M3435&lt;&gt;"",IF(O3435&lt;&gt;0,O3435,P3435),0)</f>
        <v>0</v>
      </c>
      <c r="R3435" s="8">
        <f>Table1[[#This Row],[Số còn phải thu ĐK]]+Table1[[#This Row],[Giá Trị HD sau CK]]-Table1[[#This Row],[Số tiền đã thu]]</f>
        <v>2079335</v>
      </c>
      <c r="S3435" s="7">
        <f>IF(Table1[[#This Row],[Ngày hóa đơn]]&lt;&gt;"",Table1[[#This Row],[Ngày hóa đơn]],Table1[[#This Row],[Ngày hạch toán]])</f>
        <v>45967</v>
      </c>
      <c r="T3435" s="8">
        <v>30</v>
      </c>
      <c r="U3435" s="7">
        <f>IF(Table1[[#This Row],[Ngày tính CN]]="","",S3435+T3435)</f>
        <v>45997</v>
      </c>
      <c r="V3435" s="71">
        <f ca="1">IF(Table1[[#This Row],[Hạn thanh toán]]="","",IF((U3435-NOW())&lt;0,0,(U3435-NOW())))</f>
        <v>0</v>
      </c>
      <c r="W3435" s="278"/>
      <c r="X3435" s="278">
        <f t="shared" ref="X3435:X3436" ca="1" si="878">IF(OR($U3435="",$R3435=0),"",IF((U$4-NOW())&lt;0,-($U3435-NOW()),0))</f>
        <v>4.3624215277814073</v>
      </c>
      <c r="Y3435" s="3" t="str">
        <f t="shared" ref="Y3435:Y3436" ca="1" si="879">IF(R3435=0,"Đã thanh toán",IF(X3435="","",IF(X3435&lt;=0,"Chưa đến hạn thanh toán",IF(X3435&lt;=30,"Nợ quá hạn 30 ngày",IF(X3435&lt;=60,"Nợ quá hạn từ 30 ngày đến 60 ngày",IF(X3435&lt;=90,"Nợ quá hạn từ 60 ngày đến 90 ngày",IF(X3435&lt;=120,"Nợ quá hạn từ 90 ngày đến 120 ngày","Nợ quá hạn hơn 120 ngày có khả năng mất thanh toán")))))))</f>
        <v>Nợ quá hạn 30 ngày</v>
      </c>
      <c r="Z3435" s="250">
        <f>Table1[[#This Row],[Hạn thanh toán]]</f>
        <v>45997</v>
      </c>
      <c r="AA3435" s="250">
        <f>Table1[[#This Row],[Ngày Thanh toán]]</f>
        <v>0</v>
      </c>
      <c r="AD3435" s="3" t="str">
        <f>IF(Table1[[#This Row],[Mã khách hàng]]="","",VLOOKUP($A3435,Ma_KH!$A:$Q,Ma_KH!O$1,0))</f>
        <v>BRG - FUJIMART</v>
      </c>
      <c r="AE3435" s="3" t="str">
        <f>IF(Table1[[#This Row],[Mã khách hàng]]="","",VLOOKUP($A3435,Ma_KH!$A:$Q,Ma_KH!P$1,0))</f>
        <v>CÔNG TY TNHH BÁN LẺ FUJIMART VIỆT NAM</v>
      </c>
      <c r="AF3435" s="3" t="str">
        <f>VLOOKUP(A3435,Ma_KH!A:Q,Ma_KH!J$1,0)</f>
        <v>Vũ Anh Tuấn</v>
      </c>
    </row>
    <row r="3436" spans="1:32" ht="12.75">
      <c r="A3436" s="242" t="s">
        <v>184</v>
      </c>
      <c r="B3436" s="242" t="s">
        <v>5155</v>
      </c>
      <c r="C3436" s="90">
        <v>45967</v>
      </c>
      <c r="D3436" s="91" t="s">
        <v>20283</v>
      </c>
      <c r="E3436" s="318">
        <v>45967</v>
      </c>
      <c r="F3436" s="242" t="s">
        <v>21243</v>
      </c>
      <c r="G3436" s="242" t="s">
        <v>5345</v>
      </c>
      <c r="H3436" s="241">
        <v>1258839</v>
      </c>
      <c r="I3436" s="241">
        <v>0</v>
      </c>
      <c r="J3436" s="241">
        <v>100707</v>
      </c>
      <c r="K3436" s="241">
        <v>1359546</v>
      </c>
      <c r="L3436" s="8" t="s">
        <v>24</v>
      </c>
      <c r="O3436" s="278">
        <f>IF(Table1[[#This Row],[Phân loại]]="Tồn đầu kỳ",Table1[[#This Row],[Tổng giá trị]],0)</f>
        <v>0</v>
      </c>
      <c r="P3436" s="8">
        <f>IF(Table1[[#This Row],[Số còn phải thu ĐK]]&lt;&gt;0,0,IF(Table1[[#This Row],[Phân loại]]="Bán hàng",Table1[[#This Row],[Tổng giá trị]],-Table1[[#This Row],[Tổng giá trị]]))</f>
        <v>1359546</v>
      </c>
      <c r="Q3436" s="278">
        <f t="shared" si="877"/>
        <v>0</v>
      </c>
      <c r="R3436" s="8">
        <f>Table1[[#This Row],[Số còn phải thu ĐK]]+Table1[[#This Row],[Giá Trị HD sau CK]]-Table1[[#This Row],[Số tiền đã thu]]</f>
        <v>1359546</v>
      </c>
      <c r="S3436" s="7">
        <f>IF(Table1[[#This Row],[Ngày hóa đơn]]&lt;&gt;"",Table1[[#This Row],[Ngày hóa đơn]],Table1[[#This Row],[Ngày hạch toán]])</f>
        <v>45967</v>
      </c>
      <c r="T3436" s="8">
        <v>30</v>
      </c>
      <c r="U3436" s="7">
        <f>IF(Table1[[#This Row],[Ngày tính CN]]="","",S3436+T3436)</f>
        <v>45997</v>
      </c>
      <c r="V3436" s="71">
        <f ca="1">IF(Table1[[#This Row],[Hạn thanh toán]]="","",IF((U3436-NOW())&lt;0,0,(U3436-NOW())))</f>
        <v>0</v>
      </c>
      <c r="W3436" s="278"/>
      <c r="X3436" s="278">
        <f t="shared" ca="1" si="878"/>
        <v>4.3624215277814073</v>
      </c>
      <c r="Y3436" s="3" t="str">
        <f t="shared" ca="1" si="879"/>
        <v>Nợ quá hạn 30 ngày</v>
      </c>
      <c r="Z3436" s="250">
        <f>Table1[[#This Row],[Hạn thanh toán]]</f>
        <v>45997</v>
      </c>
      <c r="AA3436" s="250">
        <f>Table1[[#This Row],[Ngày Thanh toán]]</f>
        <v>0</v>
      </c>
      <c r="AD3436" s="3" t="str">
        <f>IF(Table1[[#This Row],[Mã khách hàng]]="","",VLOOKUP($A3436,Ma_KH!$A:$Q,Ma_KH!O$1,0))</f>
        <v>BRG - FUJIMART</v>
      </c>
      <c r="AE3436" s="3" t="str">
        <f>IF(Table1[[#This Row],[Mã khách hàng]]="","",VLOOKUP($A3436,Ma_KH!$A:$Q,Ma_KH!P$1,0))</f>
        <v>CÔNG TY TNHH BÁN LẺ FUJIMART VIỆT NAM</v>
      </c>
      <c r="AF3436" s="3" t="str">
        <f>VLOOKUP(A3436,Ma_KH!A:Q,Ma_KH!J$1,0)</f>
        <v>Vũ Anh Tuấn</v>
      </c>
    </row>
    <row r="3437" spans="1:32" ht="12.75">
      <c r="A3437" s="242" t="s">
        <v>184</v>
      </c>
      <c r="B3437" s="242" t="s">
        <v>5155</v>
      </c>
      <c r="C3437" s="90">
        <v>45967</v>
      </c>
      <c r="D3437" s="91" t="s">
        <v>20284</v>
      </c>
      <c r="E3437" s="318">
        <v>45967</v>
      </c>
      <c r="F3437" s="242" t="s">
        <v>21244</v>
      </c>
      <c r="G3437" s="242" t="s">
        <v>5165</v>
      </c>
      <c r="H3437" s="241">
        <v>1778724</v>
      </c>
      <c r="I3437" s="241">
        <v>0</v>
      </c>
      <c r="J3437" s="241">
        <v>142298</v>
      </c>
      <c r="K3437" s="241">
        <v>1921022</v>
      </c>
      <c r="L3437" s="8" t="s">
        <v>24</v>
      </c>
      <c r="O3437" s="278">
        <f>IF(Table1[[#This Row],[Phân loại]]="Tồn đầu kỳ",Table1[[#This Row],[Tổng giá trị]],0)</f>
        <v>0</v>
      </c>
      <c r="P3437" s="8">
        <f>IF(Table1[[#This Row],[Số còn phải thu ĐK]]&lt;&gt;0,0,IF(Table1[[#This Row],[Phân loại]]="Bán hàng",Table1[[#This Row],[Tổng giá trị]],-Table1[[#This Row],[Tổng giá trị]]))</f>
        <v>1921022</v>
      </c>
      <c r="Q3437" s="278">
        <f>IF(M3437&lt;&gt;"",IF(O3437&lt;&gt;0,O3437,P3437),0)</f>
        <v>0</v>
      </c>
      <c r="R3437" s="8">
        <f>Table1[[#This Row],[Số còn phải thu ĐK]]+Table1[[#This Row],[Giá Trị HD sau CK]]-Table1[[#This Row],[Số tiền đã thu]]</f>
        <v>1921022</v>
      </c>
      <c r="S3437" s="7">
        <f>IF(Table1[[#This Row],[Ngày hóa đơn]]&lt;&gt;"",Table1[[#This Row],[Ngày hóa đơn]],Table1[[#This Row],[Ngày hạch toán]])</f>
        <v>45967</v>
      </c>
      <c r="T3437" s="8">
        <v>30</v>
      </c>
      <c r="U3437" s="7">
        <f>IF(Table1[[#This Row],[Ngày tính CN]]="","",S3437+T3437)</f>
        <v>45997</v>
      </c>
      <c r="V3437" s="71">
        <f ca="1">IF(Table1[[#This Row],[Hạn thanh toán]]="","",IF((U3437-NOW())&lt;0,0,(U3437-NOW())))</f>
        <v>0</v>
      </c>
      <c r="W3437" s="278"/>
      <c r="X3437" s="278">
        <f ca="1">IF(OR($U3437="",$R3437=0),"",IF((U$4-NOW())&lt;0,-($U3437-NOW()),0))</f>
        <v>4.3624215277814073</v>
      </c>
      <c r="Y3437" s="3" t="str">
        <f ca="1">IF(R3437=0,"Đã thanh toán",IF(X3437="","",IF(X3437&lt;=0,"Chưa đến hạn thanh toán",IF(X3437&lt;=30,"Nợ quá hạn 30 ngày",IF(X3437&lt;=60,"Nợ quá hạn từ 30 ngày đến 60 ngày",IF(X3437&lt;=90,"Nợ quá hạn từ 60 ngày đến 90 ngày",IF(X3437&lt;=120,"Nợ quá hạn từ 90 ngày đến 120 ngày","Nợ quá hạn hơn 120 ngày có khả năng mất thanh toán")))))))</f>
        <v>Nợ quá hạn 30 ngày</v>
      </c>
      <c r="Z3437" s="250">
        <f>Table1[[#This Row],[Hạn thanh toán]]</f>
        <v>45997</v>
      </c>
      <c r="AA3437" s="250">
        <f>Table1[[#This Row],[Ngày Thanh toán]]</f>
        <v>0</v>
      </c>
      <c r="AD3437" s="3" t="str">
        <f>IF(Table1[[#This Row],[Mã khách hàng]]="","",VLOOKUP($A3437,Ma_KH!$A:$Q,Ma_KH!O$1,0))</f>
        <v>BRG - FUJIMART</v>
      </c>
      <c r="AE3437" s="3" t="str">
        <f>IF(Table1[[#This Row],[Mã khách hàng]]="","",VLOOKUP($A3437,Ma_KH!$A:$Q,Ma_KH!P$1,0))</f>
        <v>CÔNG TY TNHH BÁN LẺ FUJIMART VIỆT NAM</v>
      </c>
      <c r="AF3437" s="3" t="str">
        <f>VLOOKUP(A3437,Ma_KH!A:Q,Ma_KH!J$1,0)</f>
        <v>Vũ Anh Tuấn</v>
      </c>
    </row>
    <row r="3438" spans="1:32" ht="12.75">
      <c r="A3438" s="242" t="s">
        <v>184</v>
      </c>
      <c r="B3438" s="242" t="s">
        <v>5155</v>
      </c>
      <c r="C3438" s="88">
        <v>45968</v>
      </c>
      <c r="D3438" s="89" t="s">
        <v>20285</v>
      </c>
      <c r="E3438" s="318">
        <v>45968</v>
      </c>
      <c r="F3438" s="242" t="s">
        <v>21245</v>
      </c>
      <c r="G3438" s="242" t="s">
        <v>5207</v>
      </c>
      <c r="H3438" s="241">
        <v>2036790</v>
      </c>
      <c r="I3438" s="241">
        <v>0</v>
      </c>
      <c r="J3438" s="241">
        <v>162943</v>
      </c>
      <c r="K3438" s="241">
        <v>2199733</v>
      </c>
      <c r="L3438" s="8" t="s">
        <v>24</v>
      </c>
      <c r="O3438" s="278">
        <f>IF(Table1[[#This Row],[Phân loại]]="Tồn đầu kỳ",Table1[[#This Row],[Tổng giá trị]],0)</f>
        <v>0</v>
      </c>
      <c r="P3438" s="8">
        <f>IF(Table1[[#This Row],[Số còn phải thu ĐK]]&lt;&gt;0,0,IF(Table1[[#This Row],[Phân loại]]="Bán hàng",Table1[[#This Row],[Tổng giá trị]],-Table1[[#This Row],[Tổng giá trị]]))</f>
        <v>2199733</v>
      </c>
      <c r="Q3438" s="278">
        <f t="shared" ref="Q3438:Q3439" si="880">IF(M3438&lt;&gt;"",IF(O3438&lt;&gt;0,O3438,P3438),0)</f>
        <v>0</v>
      </c>
      <c r="R3438" s="8">
        <f>Table1[[#This Row],[Số còn phải thu ĐK]]+Table1[[#This Row],[Giá Trị HD sau CK]]-Table1[[#This Row],[Số tiền đã thu]]</f>
        <v>2199733</v>
      </c>
      <c r="S3438" s="7">
        <f>IF(Table1[[#This Row],[Ngày hóa đơn]]&lt;&gt;"",Table1[[#This Row],[Ngày hóa đơn]],Table1[[#This Row],[Ngày hạch toán]])</f>
        <v>45968</v>
      </c>
      <c r="T3438" s="8">
        <v>30</v>
      </c>
      <c r="U3438" s="7">
        <f>IF(Table1[[#This Row],[Ngày tính CN]]="","",S3438+T3438)</f>
        <v>45998</v>
      </c>
      <c r="V3438" s="71">
        <f ca="1">IF(Table1[[#This Row],[Hạn thanh toán]]="","",IF((U3438-NOW())&lt;0,0,(U3438-NOW())))</f>
        <v>0</v>
      </c>
      <c r="W3438" s="278"/>
      <c r="X3438" s="278">
        <f t="shared" ref="X3438:X3439" ca="1" si="881">IF(OR($U3438="",$R3438=0),"",IF((U$4-NOW())&lt;0,-($U3438-NOW()),0))</f>
        <v>3.3624215277814073</v>
      </c>
      <c r="Y3438" s="3" t="str">
        <f t="shared" ref="Y3438:Y3439" ca="1" si="882">IF(R3438=0,"Đã thanh toán",IF(X3438="","",IF(X3438&lt;=0,"Chưa đến hạn thanh toán",IF(X3438&lt;=30,"Nợ quá hạn 30 ngày",IF(X3438&lt;=60,"Nợ quá hạn từ 30 ngày đến 60 ngày",IF(X3438&lt;=90,"Nợ quá hạn từ 60 ngày đến 90 ngày",IF(X3438&lt;=120,"Nợ quá hạn từ 90 ngày đến 120 ngày","Nợ quá hạn hơn 120 ngày có khả năng mất thanh toán")))))))</f>
        <v>Nợ quá hạn 30 ngày</v>
      </c>
      <c r="Z3438" s="250">
        <f>Table1[[#This Row],[Hạn thanh toán]]</f>
        <v>45998</v>
      </c>
      <c r="AA3438" s="250">
        <f>Table1[[#This Row],[Ngày Thanh toán]]</f>
        <v>0</v>
      </c>
      <c r="AD3438" s="3" t="str">
        <f>IF(Table1[[#This Row],[Mã khách hàng]]="","",VLOOKUP($A3438,Ma_KH!$A:$Q,Ma_KH!O$1,0))</f>
        <v>BRG - FUJIMART</v>
      </c>
      <c r="AE3438" s="3" t="str">
        <f>IF(Table1[[#This Row],[Mã khách hàng]]="","",VLOOKUP($A3438,Ma_KH!$A:$Q,Ma_KH!P$1,0))</f>
        <v>CÔNG TY TNHH BÁN LẺ FUJIMART VIỆT NAM</v>
      </c>
      <c r="AF3438" s="3" t="str">
        <f>VLOOKUP(A3438,Ma_KH!A:Q,Ma_KH!J$1,0)</f>
        <v>Vũ Anh Tuấn</v>
      </c>
    </row>
    <row r="3439" spans="1:32" ht="12.75">
      <c r="A3439" s="242" t="s">
        <v>184</v>
      </c>
      <c r="B3439" s="242" t="s">
        <v>5155</v>
      </c>
      <c r="C3439" s="90">
        <v>45968</v>
      </c>
      <c r="D3439" s="91" t="s">
        <v>20286</v>
      </c>
      <c r="E3439" s="318">
        <v>45968</v>
      </c>
      <c r="F3439" s="242" t="s">
        <v>21246</v>
      </c>
      <c r="G3439" s="242" t="s">
        <v>5235</v>
      </c>
      <c r="H3439" s="241">
        <v>868807</v>
      </c>
      <c r="I3439" s="241">
        <v>0</v>
      </c>
      <c r="J3439" s="241">
        <v>69505</v>
      </c>
      <c r="K3439" s="241">
        <v>938312</v>
      </c>
      <c r="L3439" s="8" t="s">
        <v>24</v>
      </c>
      <c r="O3439" s="278">
        <f>IF(Table1[[#This Row],[Phân loại]]="Tồn đầu kỳ",Table1[[#This Row],[Tổng giá trị]],0)</f>
        <v>0</v>
      </c>
      <c r="P3439" s="8">
        <f>IF(Table1[[#This Row],[Số còn phải thu ĐK]]&lt;&gt;0,0,IF(Table1[[#This Row],[Phân loại]]="Bán hàng",Table1[[#This Row],[Tổng giá trị]],-Table1[[#This Row],[Tổng giá trị]]))</f>
        <v>938312</v>
      </c>
      <c r="Q3439" s="278">
        <f t="shared" si="880"/>
        <v>0</v>
      </c>
      <c r="R3439" s="8">
        <f>Table1[[#This Row],[Số còn phải thu ĐK]]+Table1[[#This Row],[Giá Trị HD sau CK]]-Table1[[#This Row],[Số tiền đã thu]]</f>
        <v>938312</v>
      </c>
      <c r="S3439" s="7">
        <f>IF(Table1[[#This Row],[Ngày hóa đơn]]&lt;&gt;"",Table1[[#This Row],[Ngày hóa đơn]],Table1[[#This Row],[Ngày hạch toán]])</f>
        <v>45968</v>
      </c>
      <c r="T3439" s="8">
        <v>30</v>
      </c>
      <c r="U3439" s="7">
        <f>IF(Table1[[#This Row],[Ngày tính CN]]="","",S3439+T3439)</f>
        <v>45998</v>
      </c>
      <c r="V3439" s="71">
        <f ca="1">IF(Table1[[#This Row],[Hạn thanh toán]]="","",IF((U3439-NOW())&lt;0,0,(U3439-NOW())))</f>
        <v>0</v>
      </c>
      <c r="W3439" s="278"/>
      <c r="X3439" s="278">
        <f t="shared" ca="1" si="881"/>
        <v>3.3624215277814073</v>
      </c>
      <c r="Y3439" s="3" t="str">
        <f t="shared" ca="1" si="882"/>
        <v>Nợ quá hạn 30 ngày</v>
      </c>
      <c r="Z3439" s="250">
        <f>Table1[[#This Row],[Hạn thanh toán]]</f>
        <v>45998</v>
      </c>
      <c r="AA3439" s="250">
        <f>Table1[[#This Row],[Ngày Thanh toán]]</f>
        <v>0</v>
      </c>
      <c r="AD3439" s="3" t="str">
        <f>IF(Table1[[#This Row],[Mã khách hàng]]="","",VLOOKUP($A3439,Ma_KH!$A:$Q,Ma_KH!O$1,0))</f>
        <v>BRG - FUJIMART</v>
      </c>
      <c r="AE3439" s="3" t="str">
        <f>IF(Table1[[#This Row],[Mã khách hàng]]="","",VLOOKUP($A3439,Ma_KH!$A:$Q,Ma_KH!P$1,0))</f>
        <v>CÔNG TY TNHH BÁN LẺ FUJIMART VIỆT NAM</v>
      </c>
      <c r="AF3439" s="3" t="str">
        <f>VLOOKUP(A3439,Ma_KH!A:Q,Ma_KH!J$1,0)</f>
        <v>Vũ Anh Tuấn</v>
      </c>
    </row>
    <row r="3440" spans="1:32" ht="12.75">
      <c r="A3440" s="242" t="s">
        <v>184</v>
      </c>
      <c r="B3440" s="242" t="s">
        <v>5155</v>
      </c>
      <c r="C3440" s="90">
        <v>45968</v>
      </c>
      <c r="D3440" s="91" t="s">
        <v>20287</v>
      </c>
      <c r="E3440" s="318">
        <v>45968</v>
      </c>
      <c r="F3440" s="242" t="s">
        <v>21247</v>
      </c>
      <c r="G3440" s="242" t="s">
        <v>5174</v>
      </c>
      <c r="H3440" s="241">
        <v>6621355</v>
      </c>
      <c r="I3440" s="241">
        <v>0</v>
      </c>
      <c r="J3440" s="241">
        <v>529708</v>
      </c>
      <c r="K3440" s="241">
        <v>7151063</v>
      </c>
      <c r="L3440" s="8" t="s">
        <v>24</v>
      </c>
      <c r="O3440" s="278">
        <f>IF(Table1[[#This Row],[Phân loại]]="Tồn đầu kỳ",Table1[[#This Row],[Tổng giá trị]],0)</f>
        <v>0</v>
      </c>
      <c r="P3440" s="8">
        <f>IF(Table1[[#This Row],[Số còn phải thu ĐK]]&lt;&gt;0,0,IF(Table1[[#This Row],[Phân loại]]="Bán hàng",Table1[[#This Row],[Tổng giá trị]],-Table1[[#This Row],[Tổng giá trị]]))</f>
        <v>7151063</v>
      </c>
      <c r="Q3440" s="278">
        <f>IF(M3440&lt;&gt;"",IF(O3440&lt;&gt;0,O3440,P3440),0)</f>
        <v>0</v>
      </c>
      <c r="R3440" s="8">
        <f>Table1[[#This Row],[Số còn phải thu ĐK]]+Table1[[#This Row],[Giá Trị HD sau CK]]-Table1[[#This Row],[Số tiền đã thu]]</f>
        <v>7151063</v>
      </c>
      <c r="S3440" s="7">
        <f>IF(Table1[[#This Row],[Ngày hóa đơn]]&lt;&gt;"",Table1[[#This Row],[Ngày hóa đơn]],Table1[[#This Row],[Ngày hạch toán]])</f>
        <v>45968</v>
      </c>
      <c r="T3440" s="8">
        <v>30</v>
      </c>
      <c r="U3440" s="7">
        <f>IF(Table1[[#This Row],[Ngày tính CN]]="","",S3440+T3440)</f>
        <v>45998</v>
      </c>
      <c r="V3440" s="71">
        <f ca="1">IF(Table1[[#This Row],[Hạn thanh toán]]="","",IF((U3440-NOW())&lt;0,0,(U3440-NOW())))</f>
        <v>0</v>
      </c>
      <c r="W3440" s="278"/>
      <c r="X3440" s="278">
        <f ca="1">IF(OR($U3440="",$R3440=0),"",IF((U$4-NOW())&lt;0,-($U3440-NOW()),0))</f>
        <v>3.3624215277814073</v>
      </c>
      <c r="Y3440" s="3" t="str">
        <f ca="1">IF(R3440=0,"Đã thanh toán",IF(X3440="","",IF(X3440&lt;=0,"Chưa đến hạn thanh toán",IF(X3440&lt;=30,"Nợ quá hạn 30 ngày",IF(X3440&lt;=60,"Nợ quá hạn từ 30 ngày đến 60 ngày",IF(X3440&lt;=90,"Nợ quá hạn từ 60 ngày đến 90 ngày",IF(X3440&lt;=120,"Nợ quá hạn từ 90 ngày đến 120 ngày","Nợ quá hạn hơn 120 ngày có khả năng mất thanh toán")))))))</f>
        <v>Nợ quá hạn 30 ngày</v>
      </c>
      <c r="Z3440" s="250">
        <f>Table1[[#This Row],[Hạn thanh toán]]</f>
        <v>45998</v>
      </c>
      <c r="AA3440" s="250">
        <f>Table1[[#This Row],[Ngày Thanh toán]]</f>
        <v>0</v>
      </c>
      <c r="AD3440" s="3" t="str">
        <f>IF(Table1[[#This Row],[Mã khách hàng]]="","",VLOOKUP($A3440,Ma_KH!$A:$Q,Ma_KH!O$1,0))</f>
        <v>BRG - FUJIMART</v>
      </c>
      <c r="AE3440" s="3" t="str">
        <f>IF(Table1[[#This Row],[Mã khách hàng]]="","",VLOOKUP($A3440,Ma_KH!$A:$Q,Ma_KH!P$1,0))</f>
        <v>CÔNG TY TNHH BÁN LẺ FUJIMART VIỆT NAM</v>
      </c>
      <c r="AF3440" s="3" t="str">
        <f>VLOOKUP(A3440,Ma_KH!A:Q,Ma_KH!J$1,0)</f>
        <v>Vũ Anh Tuấn</v>
      </c>
    </row>
    <row r="3441" spans="1:32" ht="12.75">
      <c r="A3441" s="242" t="s">
        <v>184</v>
      </c>
      <c r="B3441" s="242" t="s">
        <v>5155</v>
      </c>
      <c r="C3441" s="90">
        <v>45969</v>
      </c>
      <c r="D3441" s="91" t="s">
        <v>20288</v>
      </c>
      <c r="E3441" s="318">
        <v>45969</v>
      </c>
      <c r="F3441" s="242" t="s">
        <v>21248</v>
      </c>
      <c r="G3441" s="242" t="s">
        <v>5328</v>
      </c>
      <c r="H3441" s="241">
        <v>1470182</v>
      </c>
      <c r="I3441" s="241">
        <v>0</v>
      </c>
      <c r="J3441" s="241">
        <v>117615</v>
      </c>
      <c r="K3441" s="241">
        <v>1587797</v>
      </c>
      <c r="L3441" s="8" t="s">
        <v>24</v>
      </c>
      <c r="O3441" s="278">
        <f>IF(Table1[[#This Row],[Phân loại]]="Tồn đầu kỳ",Table1[[#This Row],[Tổng giá trị]],0)</f>
        <v>0</v>
      </c>
      <c r="P3441" s="8">
        <f>IF(Table1[[#This Row],[Số còn phải thu ĐK]]&lt;&gt;0,0,IF(Table1[[#This Row],[Phân loại]]="Bán hàng",Table1[[#This Row],[Tổng giá trị]],-Table1[[#This Row],[Tổng giá trị]]))</f>
        <v>1587797</v>
      </c>
      <c r="Q3441" s="278">
        <f>IF(M3441&lt;&gt;"",IF(O3441&lt;&gt;0,O3441,P3441),0)</f>
        <v>0</v>
      </c>
      <c r="R3441" s="8">
        <f>Table1[[#This Row],[Số còn phải thu ĐK]]+Table1[[#This Row],[Giá Trị HD sau CK]]-Table1[[#This Row],[Số tiền đã thu]]</f>
        <v>1587797</v>
      </c>
      <c r="S3441" s="7">
        <f>IF(Table1[[#This Row],[Ngày hóa đơn]]&lt;&gt;"",Table1[[#This Row],[Ngày hóa đơn]],Table1[[#This Row],[Ngày hạch toán]])</f>
        <v>45969</v>
      </c>
      <c r="T3441" s="8">
        <v>30</v>
      </c>
      <c r="U3441" s="7">
        <f>IF(Table1[[#This Row],[Ngày tính CN]]="","",S3441+T3441)</f>
        <v>45999</v>
      </c>
      <c r="V3441" s="71">
        <f ca="1">IF(Table1[[#This Row],[Hạn thanh toán]]="","",IF((U3441-NOW())&lt;0,0,(U3441-NOW())))</f>
        <v>0</v>
      </c>
      <c r="W3441" s="278"/>
      <c r="X3441" s="278">
        <f ca="1">IF(OR($U3441="",$R3441=0),"",IF((U$4-NOW())&lt;0,-($U3441-NOW()),0))</f>
        <v>2.3624215277814073</v>
      </c>
      <c r="Y3441" s="3" t="str">
        <f ca="1">IF(R3441=0,"Đã thanh toán",IF(X3441="","",IF(X3441&lt;=0,"Chưa đến hạn thanh toán",IF(X3441&lt;=30,"Nợ quá hạn 30 ngày",IF(X3441&lt;=60,"Nợ quá hạn từ 30 ngày đến 60 ngày",IF(X3441&lt;=90,"Nợ quá hạn từ 60 ngày đến 90 ngày",IF(X3441&lt;=120,"Nợ quá hạn từ 90 ngày đến 120 ngày","Nợ quá hạn hơn 120 ngày có khả năng mất thanh toán")))))))</f>
        <v>Nợ quá hạn 30 ngày</v>
      </c>
      <c r="Z3441" s="250">
        <f>Table1[[#This Row],[Hạn thanh toán]]</f>
        <v>45999</v>
      </c>
      <c r="AA3441" s="250">
        <f>Table1[[#This Row],[Ngày Thanh toán]]</f>
        <v>0</v>
      </c>
      <c r="AD3441" s="3" t="str">
        <f>IF(Table1[[#This Row],[Mã khách hàng]]="","",VLOOKUP($A3441,Ma_KH!$A:$Q,Ma_KH!O$1,0))</f>
        <v>BRG - FUJIMART</v>
      </c>
      <c r="AE3441" s="3" t="str">
        <f>IF(Table1[[#This Row],[Mã khách hàng]]="","",VLOOKUP($A3441,Ma_KH!$A:$Q,Ma_KH!P$1,0))</f>
        <v>CÔNG TY TNHH BÁN LẺ FUJIMART VIỆT NAM</v>
      </c>
      <c r="AF3441" s="3" t="str">
        <f>VLOOKUP(A3441,Ma_KH!A:Q,Ma_KH!J$1,0)</f>
        <v>Vũ Anh Tuấn</v>
      </c>
    </row>
    <row r="3442" spans="1:32" ht="12.75">
      <c r="A3442" s="242" t="s">
        <v>184</v>
      </c>
      <c r="B3442" s="242" t="s">
        <v>5155</v>
      </c>
      <c r="C3442" s="90">
        <v>45969</v>
      </c>
      <c r="D3442" s="91" t="s">
        <v>20289</v>
      </c>
      <c r="E3442" s="318">
        <v>45969</v>
      </c>
      <c r="F3442" s="242" t="s">
        <v>21249</v>
      </c>
      <c r="G3442" s="242" t="s">
        <v>5252</v>
      </c>
      <c r="H3442" s="241">
        <v>682657</v>
      </c>
      <c r="I3442" s="241">
        <v>0</v>
      </c>
      <c r="J3442" s="241">
        <v>54613</v>
      </c>
      <c r="K3442" s="241">
        <v>737270</v>
      </c>
      <c r="L3442" s="8" t="s">
        <v>24</v>
      </c>
      <c r="O3442" s="278">
        <f>IF(Table1[[#This Row],[Phân loại]]="Tồn đầu kỳ",Table1[[#This Row],[Tổng giá trị]],0)</f>
        <v>0</v>
      </c>
      <c r="P3442" s="8">
        <f>IF(Table1[[#This Row],[Số còn phải thu ĐK]]&lt;&gt;0,0,IF(Table1[[#This Row],[Phân loại]]="Bán hàng",Table1[[#This Row],[Tổng giá trị]],-Table1[[#This Row],[Tổng giá trị]]))</f>
        <v>737270</v>
      </c>
      <c r="Q3442" s="278">
        <f>IF(M3442&lt;&gt;"",IF(O3442&lt;&gt;0,O3442,P3442),0)</f>
        <v>0</v>
      </c>
      <c r="R3442" s="8">
        <f>Table1[[#This Row],[Số còn phải thu ĐK]]+Table1[[#This Row],[Giá Trị HD sau CK]]-Table1[[#This Row],[Số tiền đã thu]]</f>
        <v>737270</v>
      </c>
      <c r="S3442" s="7">
        <f>IF(Table1[[#This Row],[Ngày hóa đơn]]&lt;&gt;"",Table1[[#This Row],[Ngày hóa đơn]],Table1[[#This Row],[Ngày hạch toán]])</f>
        <v>45969</v>
      </c>
      <c r="T3442" s="8">
        <v>30</v>
      </c>
      <c r="U3442" s="7">
        <f>IF(Table1[[#This Row],[Ngày tính CN]]="","",S3442+T3442)</f>
        <v>45999</v>
      </c>
      <c r="V3442" s="71">
        <f ca="1">IF(Table1[[#This Row],[Hạn thanh toán]]="","",IF((U3442-NOW())&lt;0,0,(U3442-NOW())))</f>
        <v>0</v>
      </c>
      <c r="W3442" s="278"/>
      <c r="X3442" s="278">
        <f ca="1">IF(OR($U3442="",$R3442=0),"",IF((U$4-NOW())&lt;0,-($U3442-NOW()),0))</f>
        <v>2.3624215277814073</v>
      </c>
      <c r="Y3442" s="3" t="str">
        <f ca="1">IF(R3442=0,"Đã thanh toán",IF(X3442="","",IF(X3442&lt;=0,"Chưa đến hạn thanh toán",IF(X3442&lt;=30,"Nợ quá hạn 30 ngày",IF(X3442&lt;=60,"Nợ quá hạn từ 30 ngày đến 60 ngày",IF(X3442&lt;=90,"Nợ quá hạn từ 60 ngày đến 90 ngày",IF(X3442&lt;=120,"Nợ quá hạn từ 90 ngày đến 120 ngày","Nợ quá hạn hơn 120 ngày có khả năng mất thanh toán")))))))</f>
        <v>Nợ quá hạn 30 ngày</v>
      </c>
      <c r="Z3442" s="250">
        <f>Table1[[#This Row],[Hạn thanh toán]]</f>
        <v>45999</v>
      </c>
      <c r="AA3442" s="250">
        <f>Table1[[#This Row],[Ngày Thanh toán]]</f>
        <v>0</v>
      </c>
      <c r="AD3442" s="3" t="str">
        <f>IF(Table1[[#This Row],[Mã khách hàng]]="","",VLOOKUP($A3442,Ma_KH!$A:$Q,Ma_KH!O$1,0))</f>
        <v>BRG - FUJIMART</v>
      </c>
      <c r="AE3442" s="3" t="str">
        <f>IF(Table1[[#This Row],[Mã khách hàng]]="","",VLOOKUP($A3442,Ma_KH!$A:$Q,Ma_KH!P$1,0))</f>
        <v>CÔNG TY TNHH BÁN LẺ FUJIMART VIỆT NAM</v>
      </c>
      <c r="AF3442" s="3" t="str">
        <f>VLOOKUP(A3442,Ma_KH!A:Q,Ma_KH!J$1,0)</f>
        <v>Vũ Anh Tuấn</v>
      </c>
    </row>
    <row r="3443" spans="1:32" ht="12.75">
      <c r="A3443" s="242" t="s">
        <v>184</v>
      </c>
      <c r="B3443" s="242" t="s">
        <v>5155</v>
      </c>
      <c r="C3443" s="88">
        <v>45971</v>
      </c>
      <c r="D3443" s="89" t="s">
        <v>20290</v>
      </c>
      <c r="E3443" s="318">
        <v>45971</v>
      </c>
      <c r="F3443" s="242" t="s">
        <v>21250</v>
      </c>
      <c r="G3443" s="242" t="s">
        <v>5168</v>
      </c>
      <c r="H3443" s="241">
        <v>2002384</v>
      </c>
      <c r="I3443" s="241">
        <v>0</v>
      </c>
      <c r="J3443" s="241">
        <v>160191</v>
      </c>
      <c r="K3443" s="241">
        <v>2162575</v>
      </c>
      <c r="L3443" s="8" t="s">
        <v>24</v>
      </c>
      <c r="O3443" s="278">
        <f>IF(Table1[[#This Row],[Phân loại]]="Tồn đầu kỳ",Table1[[#This Row],[Tổng giá trị]],0)</f>
        <v>0</v>
      </c>
      <c r="P3443" s="8">
        <f>IF(Table1[[#This Row],[Số còn phải thu ĐK]]&lt;&gt;0,0,IF(Table1[[#This Row],[Phân loại]]="Bán hàng",Table1[[#This Row],[Tổng giá trị]],-Table1[[#This Row],[Tổng giá trị]]))</f>
        <v>2162575</v>
      </c>
      <c r="Q3443" s="278">
        <f t="shared" ref="Q3443:Q3447" si="883">IF(M3443&lt;&gt;"",IF(O3443&lt;&gt;0,O3443,P3443),0)</f>
        <v>0</v>
      </c>
      <c r="R3443" s="8">
        <f>Table1[[#This Row],[Số còn phải thu ĐK]]+Table1[[#This Row],[Giá Trị HD sau CK]]-Table1[[#This Row],[Số tiền đã thu]]</f>
        <v>2162575</v>
      </c>
      <c r="S3443" s="7">
        <f>IF(Table1[[#This Row],[Ngày hóa đơn]]&lt;&gt;"",Table1[[#This Row],[Ngày hóa đơn]],Table1[[#This Row],[Ngày hạch toán]])</f>
        <v>45971</v>
      </c>
      <c r="T3443" s="8">
        <v>30</v>
      </c>
      <c r="U3443" s="7">
        <f>IF(Table1[[#This Row],[Ngày tính CN]]="","",S3443+T3443)</f>
        <v>46001</v>
      </c>
      <c r="V3443" s="71">
        <f ca="1">IF(Table1[[#This Row],[Hạn thanh toán]]="","",IF((U3443-NOW())&lt;0,0,(U3443-NOW())))</f>
        <v>0</v>
      </c>
      <c r="W3443" s="278"/>
      <c r="X3443" s="278">
        <f t="shared" ref="X3443:X3447" ca="1" si="884">IF(OR($U3443="",$R3443=0),"",IF((U$4-NOW())&lt;0,-($U3443-NOW()),0))</f>
        <v>0.36242152778140735</v>
      </c>
      <c r="Y3443" s="3" t="str">
        <f t="shared" ref="Y3443:Y3447" ca="1" si="885">IF(R3443=0,"Đã thanh toán",IF(X3443="","",IF(X3443&lt;=0,"Chưa đến hạn thanh toán",IF(X3443&lt;=30,"Nợ quá hạn 30 ngày",IF(X3443&lt;=60,"Nợ quá hạn từ 30 ngày đến 60 ngày",IF(X3443&lt;=90,"Nợ quá hạn từ 60 ngày đến 90 ngày",IF(X3443&lt;=120,"Nợ quá hạn từ 90 ngày đến 120 ngày","Nợ quá hạn hơn 120 ngày có khả năng mất thanh toán")))))))</f>
        <v>Nợ quá hạn 30 ngày</v>
      </c>
      <c r="Z3443" s="250">
        <f>Table1[[#This Row],[Hạn thanh toán]]</f>
        <v>46001</v>
      </c>
      <c r="AA3443" s="250">
        <f>Table1[[#This Row],[Ngày Thanh toán]]</f>
        <v>0</v>
      </c>
      <c r="AD3443" s="3" t="str">
        <f>IF(Table1[[#This Row],[Mã khách hàng]]="","",VLOOKUP($A3443,Ma_KH!$A:$Q,Ma_KH!O$1,0))</f>
        <v>BRG - FUJIMART</v>
      </c>
      <c r="AE3443" s="3" t="str">
        <f>IF(Table1[[#This Row],[Mã khách hàng]]="","",VLOOKUP($A3443,Ma_KH!$A:$Q,Ma_KH!P$1,0))</f>
        <v>CÔNG TY TNHH BÁN LẺ FUJIMART VIỆT NAM</v>
      </c>
      <c r="AF3443" s="3" t="str">
        <f>VLOOKUP(A3443,Ma_KH!A:Q,Ma_KH!J$1,0)</f>
        <v>Vũ Anh Tuấn</v>
      </c>
    </row>
    <row r="3444" spans="1:32" ht="12.75">
      <c r="A3444" s="242" t="s">
        <v>184</v>
      </c>
      <c r="B3444" s="242" t="s">
        <v>5155</v>
      </c>
      <c r="C3444" s="88">
        <v>45971</v>
      </c>
      <c r="D3444" s="89" t="s">
        <v>20291</v>
      </c>
      <c r="E3444" s="318">
        <v>45971</v>
      </c>
      <c r="F3444" s="242" t="s">
        <v>21251</v>
      </c>
      <c r="G3444" s="242" t="s">
        <v>5179</v>
      </c>
      <c r="H3444" s="241">
        <v>2154185</v>
      </c>
      <c r="I3444" s="241">
        <v>0</v>
      </c>
      <c r="J3444" s="241">
        <v>172335</v>
      </c>
      <c r="K3444" s="241">
        <v>2326520</v>
      </c>
      <c r="L3444" s="8" t="s">
        <v>24</v>
      </c>
      <c r="O3444" s="278">
        <f>IF(Table1[[#This Row],[Phân loại]]="Tồn đầu kỳ",Table1[[#This Row],[Tổng giá trị]],0)</f>
        <v>0</v>
      </c>
      <c r="P3444" s="8">
        <f>IF(Table1[[#This Row],[Số còn phải thu ĐK]]&lt;&gt;0,0,IF(Table1[[#This Row],[Phân loại]]="Bán hàng",Table1[[#This Row],[Tổng giá trị]],-Table1[[#This Row],[Tổng giá trị]]))</f>
        <v>2326520</v>
      </c>
      <c r="Q3444" s="278">
        <f t="shared" si="883"/>
        <v>0</v>
      </c>
      <c r="R3444" s="8">
        <f>Table1[[#This Row],[Số còn phải thu ĐK]]+Table1[[#This Row],[Giá Trị HD sau CK]]-Table1[[#This Row],[Số tiền đã thu]]</f>
        <v>2326520</v>
      </c>
      <c r="S3444" s="7">
        <f>IF(Table1[[#This Row],[Ngày hóa đơn]]&lt;&gt;"",Table1[[#This Row],[Ngày hóa đơn]],Table1[[#This Row],[Ngày hạch toán]])</f>
        <v>45971</v>
      </c>
      <c r="T3444" s="8">
        <v>30</v>
      </c>
      <c r="U3444" s="7">
        <f>IF(Table1[[#This Row],[Ngày tính CN]]="","",S3444+T3444)</f>
        <v>46001</v>
      </c>
      <c r="V3444" s="71">
        <f ca="1">IF(Table1[[#This Row],[Hạn thanh toán]]="","",IF((U3444-NOW())&lt;0,0,(U3444-NOW())))</f>
        <v>0</v>
      </c>
      <c r="W3444" s="278"/>
      <c r="X3444" s="278">
        <f t="shared" ca="1" si="884"/>
        <v>0.36242152778140735</v>
      </c>
      <c r="Y3444" s="3" t="str">
        <f t="shared" ca="1" si="885"/>
        <v>Nợ quá hạn 30 ngày</v>
      </c>
      <c r="Z3444" s="250">
        <f>Table1[[#This Row],[Hạn thanh toán]]</f>
        <v>46001</v>
      </c>
      <c r="AA3444" s="250">
        <f>Table1[[#This Row],[Ngày Thanh toán]]</f>
        <v>0</v>
      </c>
      <c r="AD3444" s="3" t="str">
        <f>IF(Table1[[#This Row],[Mã khách hàng]]="","",VLOOKUP($A3444,Ma_KH!$A:$Q,Ma_KH!O$1,0))</f>
        <v>BRG - FUJIMART</v>
      </c>
      <c r="AE3444" s="3" t="str">
        <f>IF(Table1[[#This Row],[Mã khách hàng]]="","",VLOOKUP($A3444,Ma_KH!$A:$Q,Ma_KH!P$1,0))</f>
        <v>CÔNG TY TNHH BÁN LẺ FUJIMART VIỆT NAM</v>
      </c>
      <c r="AF3444" s="3" t="str">
        <f>VLOOKUP(A3444,Ma_KH!A:Q,Ma_KH!J$1,0)</f>
        <v>Vũ Anh Tuấn</v>
      </c>
    </row>
    <row r="3445" spans="1:32" ht="12.75">
      <c r="A3445" s="242" t="s">
        <v>184</v>
      </c>
      <c r="B3445" s="242" t="s">
        <v>5155</v>
      </c>
      <c r="C3445" s="88">
        <v>45971</v>
      </c>
      <c r="D3445" s="89" t="s">
        <v>20292</v>
      </c>
      <c r="E3445" s="318">
        <v>45971</v>
      </c>
      <c r="F3445" s="242" t="s">
        <v>21252</v>
      </c>
      <c r="G3445" s="242" t="s">
        <v>5350</v>
      </c>
      <c r="H3445" s="241">
        <v>1885221</v>
      </c>
      <c r="I3445" s="241">
        <v>0</v>
      </c>
      <c r="J3445" s="241">
        <v>150818</v>
      </c>
      <c r="K3445" s="241">
        <v>2036039</v>
      </c>
      <c r="L3445" s="8" t="s">
        <v>24</v>
      </c>
      <c r="O3445" s="278">
        <f>IF(Table1[[#This Row],[Phân loại]]="Tồn đầu kỳ",Table1[[#This Row],[Tổng giá trị]],0)</f>
        <v>0</v>
      </c>
      <c r="P3445" s="8">
        <f>IF(Table1[[#This Row],[Số còn phải thu ĐK]]&lt;&gt;0,0,IF(Table1[[#This Row],[Phân loại]]="Bán hàng",Table1[[#This Row],[Tổng giá trị]],-Table1[[#This Row],[Tổng giá trị]]))</f>
        <v>2036039</v>
      </c>
      <c r="Q3445" s="278">
        <f t="shared" si="883"/>
        <v>0</v>
      </c>
      <c r="R3445" s="8">
        <f>Table1[[#This Row],[Số còn phải thu ĐK]]+Table1[[#This Row],[Giá Trị HD sau CK]]-Table1[[#This Row],[Số tiền đã thu]]</f>
        <v>2036039</v>
      </c>
      <c r="S3445" s="7">
        <f>IF(Table1[[#This Row],[Ngày hóa đơn]]&lt;&gt;"",Table1[[#This Row],[Ngày hóa đơn]],Table1[[#This Row],[Ngày hạch toán]])</f>
        <v>45971</v>
      </c>
      <c r="T3445" s="8">
        <v>30</v>
      </c>
      <c r="U3445" s="7">
        <f>IF(Table1[[#This Row],[Ngày tính CN]]="","",S3445+T3445)</f>
        <v>46001</v>
      </c>
      <c r="V3445" s="71">
        <f ca="1">IF(Table1[[#This Row],[Hạn thanh toán]]="","",IF((U3445-NOW())&lt;0,0,(U3445-NOW())))</f>
        <v>0</v>
      </c>
      <c r="W3445" s="278"/>
      <c r="X3445" s="278">
        <f t="shared" ca="1" si="884"/>
        <v>0.36242152778140735</v>
      </c>
      <c r="Y3445" s="3" t="str">
        <f t="shared" ca="1" si="885"/>
        <v>Nợ quá hạn 30 ngày</v>
      </c>
      <c r="Z3445" s="250">
        <f>Table1[[#This Row],[Hạn thanh toán]]</f>
        <v>46001</v>
      </c>
      <c r="AA3445" s="250">
        <f>Table1[[#This Row],[Ngày Thanh toán]]</f>
        <v>0</v>
      </c>
      <c r="AD3445" s="3" t="str">
        <f>IF(Table1[[#This Row],[Mã khách hàng]]="","",VLOOKUP($A3445,Ma_KH!$A:$Q,Ma_KH!O$1,0))</f>
        <v>BRG - FUJIMART</v>
      </c>
      <c r="AE3445" s="3" t="str">
        <f>IF(Table1[[#This Row],[Mã khách hàng]]="","",VLOOKUP($A3445,Ma_KH!$A:$Q,Ma_KH!P$1,0))</f>
        <v>CÔNG TY TNHH BÁN LẺ FUJIMART VIỆT NAM</v>
      </c>
      <c r="AF3445" s="3" t="str">
        <f>VLOOKUP(A3445,Ma_KH!A:Q,Ma_KH!J$1,0)</f>
        <v>Vũ Anh Tuấn</v>
      </c>
    </row>
    <row r="3446" spans="1:32" ht="12.75">
      <c r="A3446" s="242" t="s">
        <v>184</v>
      </c>
      <c r="B3446" s="242" t="s">
        <v>5155</v>
      </c>
      <c r="C3446" s="88">
        <v>45971</v>
      </c>
      <c r="D3446" s="89" t="s">
        <v>20293</v>
      </c>
      <c r="E3446" s="318">
        <v>45971</v>
      </c>
      <c r="F3446" s="242" t="s">
        <v>21253</v>
      </c>
      <c r="G3446" s="242" t="s">
        <v>5223</v>
      </c>
      <c r="H3446" s="241">
        <v>1107800</v>
      </c>
      <c r="I3446" s="241">
        <v>0</v>
      </c>
      <c r="J3446" s="241">
        <v>88624</v>
      </c>
      <c r="K3446" s="241">
        <v>1196424</v>
      </c>
      <c r="L3446" s="8" t="s">
        <v>24</v>
      </c>
      <c r="O3446" s="278">
        <f>IF(Table1[[#This Row],[Phân loại]]="Tồn đầu kỳ",Table1[[#This Row],[Tổng giá trị]],0)</f>
        <v>0</v>
      </c>
      <c r="P3446" s="8">
        <f>IF(Table1[[#This Row],[Số còn phải thu ĐK]]&lt;&gt;0,0,IF(Table1[[#This Row],[Phân loại]]="Bán hàng",Table1[[#This Row],[Tổng giá trị]],-Table1[[#This Row],[Tổng giá trị]]))</f>
        <v>1196424</v>
      </c>
      <c r="Q3446" s="278">
        <f t="shared" si="883"/>
        <v>0</v>
      </c>
      <c r="R3446" s="8">
        <f>Table1[[#This Row],[Số còn phải thu ĐK]]+Table1[[#This Row],[Giá Trị HD sau CK]]-Table1[[#This Row],[Số tiền đã thu]]</f>
        <v>1196424</v>
      </c>
      <c r="S3446" s="7">
        <f>IF(Table1[[#This Row],[Ngày hóa đơn]]&lt;&gt;"",Table1[[#This Row],[Ngày hóa đơn]],Table1[[#This Row],[Ngày hạch toán]])</f>
        <v>45971</v>
      </c>
      <c r="T3446" s="8">
        <v>30</v>
      </c>
      <c r="U3446" s="7">
        <f>IF(Table1[[#This Row],[Ngày tính CN]]="","",S3446+T3446)</f>
        <v>46001</v>
      </c>
      <c r="V3446" s="71">
        <f ca="1">IF(Table1[[#This Row],[Hạn thanh toán]]="","",IF((U3446-NOW())&lt;0,0,(U3446-NOW())))</f>
        <v>0</v>
      </c>
      <c r="W3446" s="278"/>
      <c r="X3446" s="278">
        <f t="shared" ca="1" si="884"/>
        <v>0.36242152778140735</v>
      </c>
      <c r="Y3446" s="3" t="str">
        <f t="shared" ca="1" si="885"/>
        <v>Nợ quá hạn 30 ngày</v>
      </c>
      <c r="Z3446" s="250">
        <f>Table1[[#This Row],[Hạn thanh toán]]</f>
        <v>46001</v>
      </c>
      <c r="AA3446" s="250">
        <f>Table1[[#This Row],[Ngày Thanh toán]]</f>
        <v>0</v>
      </c>
      <c r="AD3446" s="3" t="str">
        <f>IF(Table1[[#This Row],[Mã khách hàng]]="","",VLOOKUP($A3446,Ma_KH!$A:$Q,Ma_KH!O$1,0))</f>
        <v>BRG - FUJIMART</v>
      </c>
      <c r="AE3446" s="3" t="str">
        <f>IF(Table1[[#This Row],[Mã khách hàng]]="","",VLOOKUP($A3446,Ma_KH!$A:$Q,Ma_KH!P$1,0))</f>
        <v>CÔNG TY TNHH BÁN LẺ FUJIMART VIỆT NAM</v>
      </c>
      <c r="AF3446" s="3" t="str">
        <f>VLOOKUP(A3446,Ma_KH!A:Q,Ma_KH!J$1,0)</f>
        <v>Vũ Anh Tuấn</v>
      </c>
    </row>
    <row r="3447" spans="1:32" ht="12.75">
      <c r="A3447" s="242" t="s">
        <v>184</v>
      </c>
      <c r="B3447" s="242" t="s">
        <v>5155</v>
      </c>
      <c r="C3447" s="90">
        <v>45971</v>
      </c>
      <c r="D3447" s="91" t="s">
        <v>20294</v>
      </c>
      <c r="E3447" s="318">
        <v>45971</v>
      </c>
      <c r="F3447" s="242" t="s">
        <v>21254</v>
      </c>
      <c r="G3447" s="242" t="s">
        <v>5203</v>
      </c>
      <c r="H3447" s="241">
        <v>570355</v>
      </c>
      <c r="I3447" s="241">
        <v>0</v>
      </c>
      <c r="J3447" s="241">
        <v>45628</v>
      </c>
      <c r="K3447" s="241">
        <v>615983</v>
      </c>
      <c r="L3447" s="8" t="s">
        <v>24</v>
      </c>
      <c r="O3447" s="278">
        <f>IF(Table1[[#This Row],[Phân loại]]="Tồn đầu kỳ",Table1[[#This Row],[Tổng giá trị]],0)</f>
        <v>0</v>
      </c>
      <c r="P3447" s="8">
        <f>IF(Table1[[#This Row],[Số còn phải thu ĐK]]&lt;&gt;0,0,IF(Table1[[#This Row],[Phân loại]]="Bán hàng",Table1[[#This Row],[Tổng giá trị]],-Table1[[#This Row],[Tổng giá trị]]))</f>
        <v>615983</v>
      </c>
      <c r="Q3447" s="278">
        <f t="shared" si="883"/>
        <v>0</v>
      </c>
      <c r="R3447" s="8">
        <f>Table1[[#This Row],[Số còn phải thu ĐK]]+Table1[[#This Row],[Giá Trị HD sau CK]]-Table1[[#This Row],[Số tiền đã thu]]</f>
        <v>615983</v>
      </c>
      <c r="S3447" s="7">
        <f>IF(Table1[[#This Row],[Ngày hóa đơn]]&lt;&gt;"",Table1[[#This Row],[Ngày hóa đơn]],Table1[[#This Row],[Ngày hạch toán]])</f>
        <v>45971</v>
      </c>
      <c r="T3447" s="8">
        <v>30</v>
      </c>
      <c r="U3447" s="7">
        <f>IF(Table1[[#This Row],[Ngày tính CN]]="","",S3447+T3447)</f>
        <v>46001</v>
      </c>
      <c r="V3447" s="71">
        <f ca="1">IF(Table1[[#This Row],[Hạn thanh toán]]="","",IF((U3447-NOW())&lt;0,0,(U3447-NOW())))</f>
        <v>0</v>
      </c>
      <c r="W3447" s="278"/>
      <c r="X3447" s="278">
        <f t="shared" ca="1" si="884"/>
        <v>0.36242152778140735</v>
      </c>
      <c r="Y3447" s="3" t="str">
        <f t="shared" ca="1" si="885"/>
        <v>Nợ quá hạn 30 ngày</v>
      </c>
      <c r="Z3447" s="250">
        <f>Table1[[#This Row],[Hạn thanh toán]]</f>
        <v>46001</v>
      </c>
      <c r="AA3447" s="250">
        <f>Table1[[#This Row],[Ngày Thanh toán]]</f>
        <v>0</v>
      </c>
      <c r="AD3447" s="3" t="str">
        <f>IF(Table1[[#This Row],[Mã khách hàng]]="","",VLOOKUP($A3447,Ma_KH!$A:$Q,Ma_KH!O$1,0))</f>
        <v>BRG - FUJIMART</v>
      </c>
      <c r="AE3447" s="3" t="str">
        <f>IF(Table1[[#This Row],[Mã khách hàng]]="","",VLOOKUP($A3447,Ma_KH!$A:$Q,Ma_KH!P$1,0))</f>
        <v>CÔNG TY TNHH BÁN LẺ FUJIMART VIỆT NAM</v>
      </c>
      <c r="AF3447" s="3" t="str">
        <f>VLOOKUP(A3447,Ma_KH!A:Q,Ma_KH!J$1,0)</f>
        <v>Vũ Anh Tuấn</v>
      </c>
    </row>
    <row r="3448" spans="1:32" ht="12.75">
      <c r="A3448" s="242" t="s">
        <v>184</v>
      </c>
      <c r="B3448" s="242" t="s">
        <v>5155</v>
      </c>
      <c r="C3448" s="90">
        <v>45971</v>
      </c>
      <c r="D3448" s="91" t="s">
        <v>20295</v>
      </c>
      <c r="E3448" s="318">
        <v>45971</v>
      </c>
      <c r="F3448" s="242" t="s">
        <v>21255</v>
      </c>
      <c r="G3448" s="242" t="s">
        <v>5250</v>
      </c>
      <c r="H3448" s="241">
        <v>763177</v>
      </c>
      <c r="I3448" s="241">
        <v>0</v>
      </c>
      <c r="J3448" s="241">
        <v>61054</v>
      </c>
      <c r="K3448" s="241">
        <v>824231</v>
      </c>
      <c r="L3448" s="8" t="s">
        <v>24</v>
      </c>
      <c r="O3448" s="278">
        <f>IF(Table1[[#This Row],[Phân loại]]="Tồn đầu kỳ",Table1[[#This Row],[Tổng giá trị]],0)</f>
        <v>0</v>
      </c>
      <c r="P3448" s="8">
        <f>IF(Table1[[#This Row],[Số còn phải thu ĐK]]&lt;&gt;0,0,IF(Table1[[#This Row],[Phân loại]]="Bán hàng",Table1[[#This Row],[Tổng giá trị]],-Table1[[#This Row],[Tổng giá trị]]))</f>
        <v>824231</v>
      </c>
      <c r="Q3448" s="278">
        <f>IF(M3448&lt;&gt;"",IF(O3448&lt;&gt;0,O3448,P3448),0)</f>
        <v>0</v>
      </c>
      <c r="R3448" s="8">
        <f>Table1[[#This Row],[Số còn phải thu ĐK]]+Table1[[#This Row],[Giá Trị HD sau CK]]-Table1[[#This Row],[Số tiền đã thu]]</f>
        <v>824231</v>
      </c>
      <c r="S3448" s="7">
        <f>IF(Table1[[#This Row],[Ngày hóa đơn]]&lt;&gt;"",Table1[[#This Row],[Ngày hóa đơn]],Table1[[#This Row],[Ngày hạch toán]])</f>
        <v>45971</v>
      </c>
      <c r="T3448" s="8">
        <v>30</v>
      </c>
      <c r="U3448" s="7">
        <f>IF(Table1[[#This Row],[Ngày tính CN]]="","",S3448+T3448)</f>
        <v>46001</v>
      </c>
      <c r="V3448" s="71">
        <f ca="1">IF(Table1[[#This Row],[Hạn thanh toán]]="","",IF((U3448-NOW())&lt;0,0,(U3448-NOW())))</f>
        <v>0</v>
      </c>
      <c r="W3448" s="278"/>
      <c r="X3448" s="278">
        <f ca="1">IF(OR($U3448="",$R3448=0),"",IF((U$4-NOW())&lt;0,-($U3448-NOW()),0))</f>
        <v>0.36242152778140735</v>
      </c>
      <c r="Y3448" s="3" t="str">
        <f ca="1">IF(R3448=0,"Đã thanh toán",IF(X3448="","",IF(X3448&lt;=0,"Chưa đến hạn thanh toán",IF(X3448&lt;=30,"Nợ quá hạn 30 ngày",IF(X3448&lt;=60,"Nợ quá hạn từ 30 ngày đến 60 ngày",IF(X3448&lt;=90,"Nợ quá hạn từ 60 ngày đến 90 ngày",IF(X3448&lt;=120,"Nợ quá hạn từ 90 ngày đến 120 ngày","Nợ quá hạn hơn 120 ngày có khả năng mất thanh toán")))))))</f>
        <v>Nợ quá hạn 30 ngày</v>
      </c>
      <c r="Z3448" s="250">
        <f>Table1[[#This Row],[Hạn thanh toán]]</f>
        <v>46001</v>
      </c>
      <c r="AA3448" s="250">
        <f>Table1[[#This Row],[Ngày Thanh toán]]</f>
        <v>0</v>
      </c>
      <c r="AD3448" s="3" t="str">
        <f>IF(Table1[[#This Row],[Mã khách hàng]]="","",VLOOKUP($A3448,Ma_KH!$A:$Q,Ma_KH!O$1,0))</f>
        <v>BRG - FUJIMART</v>
      </c>
      <c r="AE3448" s="3" t="str">
        <f>IF(Table1[[#This Row],[Mã khách hàng]]="","",VLOOKUP($A3448,Ma_KH!$A:$Q,Ma_KH!P$1,0))</f>
        <v>CÔNG TY TNHH BÁN LẺ FUJIMART VIỆT NAM</v>
      </c>
      <c r="AF3448" s="3" t="str">
        <f>VLOOKUP(A3448,Ma_KH!A:Q,Ma_KH!J$1,0)</f>
        <v>Vũ Anh Tuấn</v>
      </c>
    </row>
    <row r="3449" spans="1:32" ht="12.75">
      <c r="A3449" s="242" t="s">
        <v>184</v>
      </c>
      <c r="B3449" s="242" t="s">
        <v>5155</v>
      </c>
      <c r="C3449" s="90">
        <v>45971</v>
      </c>
      <c r="D3449" s="91" t="s">
        <v>20296</v>
      </c>
      <c r="E3449" s="318">
        <v>45971</v>
      </c>
      <c r="F3449" s="242" t="s">
        <v>21256</v>
      </c>
      <c r="G3449" s="242" t="s">
        <v>5257</v>
      </c>
      <c r="H3449" s="241">
        <v>675365</v>
      </c>
      <c r="I3449" s="241">
        <v>0</v>
      </c>
      <c r="J3449" s="241">
        <v>54029</v>
      </c>
      <c r="K3449" s="241">
        <v>729394</v>
      </c>
      <c r="L3449" s="8" t="s">
        <v>24</v>
      </c>
      <c r="O3449" s="278">
        <f>IF(Table1[[#This Row],[Phân loại]]="Tồn đầu kỳ",Table1[[#This Row],[Tổng giá trị]],0)</f>
        <v>0</v>
      </c>
      <c r="P3449" s="8">
        <f>IF(Table1[[#This Row],[Số còn phải thu ĐK]]&lt;&gt;0,0,IF(Table1[[#This Row],[Phân loại]]="Bán hàng",Table1[[#This Row],[Tổng giá trị]],-Table1[[#This Row],[Tổng giá trị]]))</f>
        <v>729394</v>
      </c>
      <c r="Q3449" s="278">
        <f>IF(M3449&lt;&gt;"",IF(O3449&lt;&gt;0,O3449,P3449),0)</f>
        <v>0</v>
      </c>
      <c r="R3449" s="8">
        <f>Table1[[#This Row],[Số còn phải thu ĐK]]+Table1[[#This Row],[Giá Trị HD sau CK]]-Table1[[#This Row],[Số tiền đã thu]]</f>
        <v>729394</v>
      </c>
      <c r="S3449" s="7">
        <f>IF(Table1[[#This Row],[Ngày hóa đơn]]&lt;&gt;"",Table1[[#This Row],[Ngày hóa đơn]],Table1[[#This Row],[Ngày hạch toán]])</f>
        <v>45971</v>
      </c>
      <c r="T3449" s="8">
        <v>30</v>
      </c>
      <c r="U3449" s="7">
        <f>IF(Table1[[#This Row],[Ngày tính CN]]="","",S3449+T3449)</f>
        <v>46001</v>
      </c>
      <c r="V3449" s="71">
        <f ca="1">IF(Table1[[#This Row],[Hạn thanh toán]]="","",IF((U3449-NOW())&lt;0,0,(U3449-NOW())))</f>
        <v>0</v>
      </c>
      <c r="W3449" s="278"/>
      <c r="X3449" s="278">
        <f ca="1">IF(OR($U3449="",$R3449=0),"",IF((U$4-NOW())&lt;0,-($U3449-NOW()),0))</f>
        <v>0.36242152778140735</v>
      </c>
      <c r="Y3449" s="3" t="str">
        <f ca="1">IF(R3449=0,"Đã thanh toán",IF(X3449="","",IF(X3449&lt;=0,"Chưa đến hạn thanh toán",IF(X3449&lt;=30,"Nợ quá hạn 30 ngày",IF(X3449&lt;=60,"Nợ quá hạn từ 30 ngày đến 60 ngày",IF(X3449&lt;=90,"Nợ quá hạn từ 60 ngày đến 90 ngày",IF(X3449&lt;=120,"Nợ quá hạn từ 90 ngày đến 120 ngày","Nợ quá hạn hơn 120 ngày có khả năng mất thanh toán")))))))</f>
        <v>Nợ quá hạn 30 ngày</v>
      </c>
      <c r="Z3449" s="250">
        <f>Table1[[#This Row],[Hạn thanh toán]]</f>
        <v>46001</v>
      </c>
      <c r="AA3449" s="250">
        <f>Table1[[#This Row],[Ngày Thanh toán]]</f>
        <v>0</v>
      </c>
      <c r="AD3449" s="3" t="str">
        <f>IF(Table1[[#This Row],[Mã khách hàng]]="","",VLOOKUP($A3449,Ma_KH!$A:$Q,Ma_KH!O$1,0))</f>
        <v>BRG - FUJIMART</v>
      </c>
      <c r="AE3449" s="3" t="str">
        <f>IF(Table1[[#This Row],[Mã khách hàng]]="","",VLOOKUP($A3449,Ma_KH!$A:$Q,Ma_KH!P$1,0))</f>
        <v>CÔNG TY TNHH BÁN LẺ FUJIMART VIỆT NAM</v>
      </c>
      <c r="AF3449" s="3" t="str">
        <f>VLOOKUP(A3449,Ma_KH!A:Q,Ma_KH!J$1,0)</f>
        <v>Vũ Anh Tuấn</v>
      </c>
    </row>
    <row r="3450" spans="1:32" ht="12.75">
      <c r="A3450" s="242" t="s">
        <v>184</v>
      </c>
      <c r="B3450" s="242" t="s">
        <v>5155</v>
      </c>
      <c r="C3450" s="88">
        <v>45972</v>
      </c>
      <c r="D3450" s="89" t="s">
        <v>20297</v>
      </c>
      <c r="E3450" s="318">
        <v>45972</v>
      </c>
      <c r="F3450" s="242" t="s">
        <v>21257</v>
      </c>
      <c r="G3450" s="242" t="s">
        <v>5262</v>
      </c>
      <c r="H3450" s="241">
        <v>750894</v>
      </c>
      <c r="I3450" s="241">
        <v>0</v>
      </c>
      <c r="J3450" s="241">
        <v>60072</v>
      </c>
      <c r="K3450" s="241">
        <v>810966</v>
      </c>
      <c r="L3450" s="8" t="s">
        <v>24</v>
      </c>
      <c r="O3450" s="278">
        <f>IF(Table1[[#This Row],[Phân loại]]="Tồn đầu kỳ",Table1[[#This Row],[Tổng giá trị]],0)</f>
        <v>0</v>
      </c>
      <c r="P3450" s="8">
        <f>IF(Table1[[#This Row],[Số còn phải thu ĐK]]&lt;&gt;0,0,IF(Table1[[#This Row],[Phân loại]]="Bán hàng",Table1[[#This Row],[Tổng giá trị]],-Table1[[#This Row],[Tổng giá trị]]))</f>
        <v>810966</v>
      </c>
      <c r="Q3450" s="278">
        <f t="shared" ref="Q3450:Q3451" si="886">IF(M3450&lt;&gt;"",IF(O3450&lt;&gt;0,O3450,P3450),0)</f>
        <v>0</v>
      </c>
      <c r="R3450" s="8">
        <f>Table1[[#This Row],[Số còn phải thu ĐK]]+Table1[[#This Row],[Giá Trị HD sau CK]]-Table1[[#This Row],[Số tiền đã thu]]</f>
        <v>810966</v>
      </c>
      <c r="S3450" s="7">
        <f>IF(Table1[[#This Row],[Ngày hóa đơn]]&lt;&gt;"",Table1[[#This Row],[Ngày hóa đơn]],Table1[[#This Row],[Ngày hạch toán]])</f>
        <v>45972</v>
      </c>
      <c r="T3450" s="8">
        <v>30</v>
      </c>
      <c r="U3450" s="7">
        <f>IF(Table1[[#This Row],[Ngày tính CN]]="","",S3450+T3450)</f>
        <v>46002</v>
      </c>
      <c r="V3450" s="71">
        <f ca="1">IF(Table1[[#This Row],[Hạn thanh toán]]="","",IF((U3450-NOW())&lt;0,0,(U3450-NOW())))</f>
        <v>0.63757858796452638</v>
      </c>
      <c r="W3450" s="278"/>
      <c r="X3450" s="278">
        <f t="shared" ref="X3450:X3451" ca="1" si="887">IF(OR($U3450="",$R3450=0),"",IF((U$4-NOW())&lt;0,-($U3450-NOW()),0))</f>
        <v>-0.63757847221859265</v>
      </c>
      <c r="Y3450" s="3" t="str">
        <f t="shared" ref="Y3450:Y3451" ca="1" si="888">IF(R3450=0,"Đã thanh toán",IF(X3450="","",IF(X3450&lt;=0,"Chưa đến hạn thanh toán",IF(X3450&lt;=30,"Nợ quá hạn 30 ngày",IF(X3450&lt;=60,"Nợ quá hạn từ 30 ngày đến 60 ngày",IF(X3450&lt;=90,"Nợ quá hạn từ 60 ngày đến 90 ngày",IF(X3450&lt;=120,"Nợ quá hạn từ 90 ngày đến 120 ngày","Nợ quá hạn hơn 120 ngày có khả năng mất thanh toán")))))))</f>
        <v>Chưa đến hạn thanh toán</v>
      </c>
      <c r="Z3450" s="250">
        <f>Table1[[#This Row],[Hạn thanh toán]]</f>
        <v>46002</v>
      </c>
      <c r="AA3450" s="250">
        <f>Table1[[#This Row],[Ngày Thanh toán]]</f>
        <v>0</v>
      </c>
      <c r="AD3450" s="3" t="str">
        <f>IF(Table1[[#This Row],[Mã khách hàng]]="","",VLOOKUP($A3450,Ma_KH!$A:$Q,Ma_KH!O$1,0))</f>
        <v>BRG - FUJIMART</v>
      </c>
      <c r="AE3450" s="3" t="str">
        <f>IF(Table1[[#This Row],[Mã khách hàng]]="","",VLOOKUP($A3450,Ma_KH!$A:$Q,Ma_KH!P$1,0))</f>
        <v>CÔNG TY TNHH BÁN LẺ FUJIMART VIỆT NAM</v>
      </c>
      <c r="AF3450" s="3" t="str">
        <f>VLOOKUP(A3450,Ma_KH!A:Q,Ma_KH!J$1,0)</f>
        <v>Vũ Anh Tuấn</v>
      </c>
    </row>
    <row r="3451" spans="1:32" ht="12.75">
      <c r="A3451" s="242" t="s">
        <v>184</v>
      </c>
      <c r="B3451" s="242" t="s">
        <v>5155</v>
      </c>
      <c r="C3451" s="90">
        <v>45972</v>
      </c>
      <c r="D3451" s="91" t="s">
        <v>20298</v>
      </c>
      <c r="E3451" s="318">
        <v>45972</v>
      </c>
      <c r="F3451" s="242" t="s">
        <v>21258</v>
      </c>
      <c r="G3451" s="242" t="s">
        <v>5356</v>
      </c>
      <c r="H3451" s="241">
        <v>955254</v>
      </c>
      <c r="I3451" s="241">
        <v>0</v>
      </c>
      <c r="J3451" s="241">
        <v>76420</v>
      </c>
      <c r="K3451" s="241">
        <v>1031674</v>
      </c>
      <c r="L3451" s="8" t="s">
        <v>24</v>
      </c>
      <c r="O3451" s="278">
        <f>IF(Table1[[#This Row],[Phân loại]]="Tồn đầu kỳ",Table1[[#This Row],[Tổng giá trị]],0)</f>
        <v>0</v>
      </c>
      <c r="P3451" s="8">
        <f>IF(Table1[[#This Row],[Số còn phải thu ĐK]]&lt;&gt;0,0,IF(Table1[[#This Row],[Phân loại]]="Bán hàng",Table1[[#This Row],[Tổng giá trị]],-Table1[[#This Row],[Tổng giá trị]]))</f>
        <v>1031674</v>
      </c>
      <c r="Q3451" s="278">
        <f t="shared" si="886"/>
        <v>0</v>
      </c>
      <c r="R3451" s="8">
        <f>Table1[[#This Row],[Số còn phải thu ĐK]]+Table1[[#This Row],[Giá Trị HD sau CK]]-Table1[[#This Row],[Số tiền đã thu]]</f>
        <v>1031674</v>
      </c>
      <c r="S3451" s="7">
        <f>IF(Table1[[#This Row],[Ngày hóa đơn]]&lt;&gt;"",Table1[[#This Row],[Ngày hóa đơn]],Table1[[#This Row],[Ngày hạch toán]])</f>
        <v>45972</v>
      </c>
      <c r="T3451" s="8">
        <v>30</v>
      </c>
      <c r="U3451" s="7">
        <f>IF(Table1[[#This Row],[Ngày tính CN]]="","",S3451+T3451)</f>
        <v>46002</v>
      </c>
      <c r="V3451" s="71">
        <f ca="1">IF(Table1[[#This Row],[Hạn thanh toán]]="","",IF((U3451-NOW())&lt;0,0,(U3451-NOW())))</f>
        <v>0.63757858796452638</v>
      </c>
      <c r="W3451" s="278"/>
      <c r="X3451" s="278">
        <f t="shared" ca="1" si="887"/>
        <v>-0.63757847221859265</v>
      </c>
      <c r="Y3451" s="3" t="str">
        <f t="shared" ca="1" si="888"/>
        <v>Chưa đến hạn thanh toán</v>
      </c>
      <c r="Z3451" s="250">
        <f>Table1[[#This Row],[Hạn thanh toán]]</f>
        <v>46002</v>
      </c>
      <c r="AA3451" s="250">
        <f>Table1[[#This Row],[Ngày Thanh toán]]</f>
        <v>0</v>
      </c>
      <c r="AD3451" s="3" t="str">
        <f>IF(Table1[[#This Row],[Mã khách hàng]]="","",VLOOKUP($A3451,Ma_KH!$A:$Q,Ma_KH!O$1,0))</f>
        <v>BRG - FUJIMART</v>
      </c>
      <c r="AE3451" s="3" t="str">
        <f>IF(Table1[[#This Row],[Mã khách hàng]]="","",VLOOKUP($A3451,Ma_KH!$A:$Q,Ma_KH!P$1,0))</f>
        <v>CÔNG TY TNHH BÁN LẺ FUJIMART VIỆT NAM</v>
      </c>
      <c r="AF3451" s="3" t="str">
        <f>VLOOKUP(A3451,Ma_KH!A:Q,Ma_KH!J$1,0)</f>
        <v>Vũ Anh Tuấn</v>
      </c>
    </row>
    <row r="3452" spans="1:32" ht="12.75">
      <c r="A3452" s="242" t="s">
        <v>184</v>
      </c>
      <c r="B3452" s="242" t="s">
        <v>5155</v>
      </c>
      <c r="C3452" s="90">
        <v>45972</v>
      </c>
      <c r="D3452" s="91" t="s">
        <v>20299</v>
      </c>
      <c r="E3452" s="318">
        <v>45972</v>
      </c>
      <c r="F3452" s="242" t="s">
        <v>21259</v>
      </c>
      <c r="G3452" s="242" t="s">
        <v>5198</v>
      </c>
      <c r="H3452" s="241">
        <v>837108</v>
      </c>
      <c r="I3452" s="241">
        <v>0</v>
      </c>
      <c r="J3452" s="241">
        <v>66969</v>
      </c>
      <c r="K3452" s="241">
        <v>904077</v>
      </c>
      <c r="L3452" s="8" t="s">
        <v>24</v>
      </c>
      <c r="O3452" s="278">
        <f>IF(Table1[[#This Row],[Phân loại]]="Tồn đầu kỳ",Table1[[#This Row],[Tổng giá trị]],0)</f>
        <v>0</v>
      </c>
      <c r="P3452" s="8">
        <f>IF(Table1[[#This Row],[Số còn phải thu ĐK]]&lt;&gt;0,0,IF(Table1[[#This Row],[Phân loại]]="Bán hàng",Table1[[#This Row],[Tổng giá trị]],-Table1[[#This Row],[Tổng giá trị]]))</f>
        <v>904077</v>
      </c>
      <c r="Q3452" s="278">
        <f>IF(M3452&lt;&gt;"",IF(O3452&lt;&gt;0,O3452,P3452),0)</f>
        <v>0</v>
      </c>
      <c r="R3452" s="8">
        <f>Table1[[#This Row],[Số còn phải thu ĐK]]+Table1[[#This Row],[Giá Trị HD sau CK]]-Table1[[#This Row],[Số tiền đã thu]]</f>
        <v>904077</v>
      </c>
      <c r="S3452" s="7">
        <f>IF(Table1[[#This Row],[Ngày hóa đơn]]&lt;&gt;"",Table1[[#This Row],[Ngày hóa đơn]],Table1[[#This Row],[Ngày hạch toán]])</f>
        <v>45972</v>
      </c>
      <c r="T3452" s="8">
        <v>30</v>
      </c>
      <c r="U3452" s="7">
        <f>IF(Table1[[#This Row],[Ngày tính CN]]="","",S3452+T3452)</f>
        <v>46002</v>
      </c>
      <c r="V3452" s="71">
        <f ca="1">IF(Table1[[#This Row],[Hạn thanh toán]]="","",IF((U3452-NOW())&lt;0,0,(U3452-NOW())))</f>
        <v>0.63757858796452638</v>
      </c>
      <c r="W3452" s="278"/>
      <c r="X3452" s="278">
        <f ca="1">IF(OR($U3452="",$R3452=0),"",IF((U$4-NOW())&lt;0,-($U3452-NOW()),0))</f>
        <v>-0.63757847221859265</v>
      </c>
      <c r="Y3452" s="3" t="str">
        <f ca="1">IF(R3452=0,"Đã thanh toán",IF(X3452="","",IF(X3452&lt;=0,"Chưa đến hạn thanh toán",IF(X3452&lt;=30,"Nợ quá hạn 30 ngày",IF(X3452&lt;=60,"Nợ quá hạn từ 30 ngày đến 60 ngày",IF(X3452&lt;=90,"Nợ quá hạn từ 60 ngày đến 90 ngày",IF(X3452&lt;=120,"Nợ quá hạn từ 90 ngày đến 120 ngày","Nợ quá hạn hơn 120 ngày có khả năng mất thanh toán")))))))</f>
        <v>Chưa đến hạn thanh toán</v>
      </c>
      <c r="Z3452" s="250">
        <f>Table1[[#This Row],[Hạn thanh toán]]</f>
        <v>46002</v>
      </c>
      <c r="AA3452" s="250">
        <f>Table1[[#This Row],[Ngày Thanh toán]]</f>
        <v>0</v>
      </c>
      <c r="AD3452" s="3" t="str">
        <f>IF(Table1[[#This Row],[Mã khách hàng]]="","",VLOOKUP($A3452,Ma_KH!$A:$Q,Ma_KH!O$1,0))</f>
        <v>BRG - FUJIMART</v>
      </c>
      <c r="AE3452" s="3" t="str">
        <f>IF(Table1[[#This Row],[Mã khách hàng]]="","",VLOOKUP($A3452,Ma_KH!$A:$Q,Ma_KH!P$1,0))</f>
        <v>CÔNG TY TNHH BÁN LẺ FUJIMART VIỆT NAM</v>
      </c>
      <c r="AF3452" s="3" t="str">
        <f>VLOOKUP(A3452,Ma_KH!A:Q,Ma_KH!J$1,0)</f>
        <v>Vũ Anh Tuấn</v>
      </c>
    </row>
    <row r="3453" spans="1:32" ht="12.75">
      <c r="A3453" s="242" t="s">
        <v>184</v>
      </c>
      <c r="B3453" s="242" t="s">
        <v>5155</v>
      </c>
      <c r="C3453" s="88">
        <v>45973</v>
      </c>
      <c r="D3453" s="89" t="s">
        <v>20300</v>
      </c>
      <c r="E3453" s="318">
        <v>45973</v>
      </c>
      <c r="F3453" s="242" t="s">
        <v>21260</v>
      </c>
      <c r="G3453" s="242" t="s">
        <v>5248</v>
      </c>
      <c r="H3453" s="241">
        <v>765933</v>
      </c>
      <c r="I3453" s="241">
        <v>0</v>
      </c>
      <c r="J3453" s="241">
        <v>61275</v>
      </c>
      <c r="K3453" s="241">
        <v>827208</v>
      </c>
      <c r="L3453" s="8" t="s">
        <v>24</v>
      </c>
      <c r="O3453" s="278">
        <f>IF(Table1[[#This Row],[Phân loại]]="Tồn đầu kỳ",Table1[[#This Row],[Tổng giá trị]],0)</f>
        <v>0</v>
      </c>
      <c r="P3453" s="8">
        <f>IF(Table1[[#This Row],[Số còn phải thu ĐK]]&lt;&gt;0,0,IF(Table1[[#This Row],[Phân loại]]="Bán hàng",Table1[[#This Row],[Tổng giá trị]],-Table1[[#This Row],[Tổng giá trị]]))</f>
        <v>827208</v>
      </c>
      <c r="Q3453" s="278">
        <f t="shared" ref="Q3453:Q3455" si="889">IF(M3453&lt;&gt;"",IF(O3453&lt;&gt;0,O3453,P3453),0)</f>
        <v>0</v>
      </c>
      <c r="R3453" s="8">
        <f>Table1[[#This Row],[Số còn phải thu ĐK]]+Table1[[#This Row],[Giá Trị HD sau CK]]-Table1[[#This Row],[Số tiền đã thu]]</f>
        <v>827208</v>
      </c>
      <c r="S3453" s="7">
        <f>IF(Table1[[#This Row],[Ngày hóa đơn]]&lt;&gt;"",Table1[[#This Row],[Ngày hóa đơn]],Table1[[#This Row],[Ngày hạch toán]])</f>
        <v>45973</v>
      </c>
      <c r="T3453" s="8">
        <v>30</v>
      </c>
      <c r="U3453" s="7">
        <f>IF(Table1[[#This Row],[Ngày tính CN]]="","",S3453+T3453)</f>
        <v>46003</v>
      </c>
      <c r="V3453" s="71">
        <f ca="1">IF(Table1[[#This Row],[Hạn thanh toán]]="","",IF((U3453-NOW())&lt;0,0,(U3453-NOW())))</f>
        <v>1.6375785879645264</v>
      </c>
      <c r="W3453" s="278"/>
      <c r="X3453" s="278">
        <f t="shared" ref="X3453:X3455" ca="1" si="890">IF(OR($U3453="",$R3453=0),"",IF((U$4-NOW())&lt;0,-($U3453-NOW()),0))</f>
        <v>-1.6375784722185927</v>
      </c>
      <c r="Y3453" s="3" t="str">
        <f t="shared" ref="Y3453:Y3455" ca="1" si="891">IF(R3453=0,"Đã thanh toán",IF(X3453="","",IF(X3453&lt;=0,"Chưa đến hạn thanh toán",IF(X3453&lt;=30,"Nợ quá hạn 30 ngày",IF(X3453&lt;=60,"Nợ quá hạn từ 30 ngày đến 60 ngày",IF(X3453&lt;=90,"Nợ quá hạn từ 60 ngày đến 90 ngày",IF(X3453&lt;=120,"Nợ quá hạn từ 90 ngày đến 120 ngày","Nợ quá hạn hơn 120 ngày có khả năng mất thanh toán")))))))</f>
        <v>Chưa đến hạn thanh toán</v>
      </c>
      <c r="Z3453" s="250">
        <f>Table1[[#This Row],[Hạn thanh toán]]</f>
        <v>46003</v>
      </c>
      <c r="AA3453" s="250">
        <f>Table1[[#This Row],[Ngày Thanh toán]]</f>
        <v>0</v>
      </c>
      <c r="AD3453" s="3" t="str">
        <f>IF(Table1[[#This Row],[Mã khách hàng]]="","",VLOOKUP($A3453,Ma_KH!$A:$Q,Ma_KH!O$1,0))</f>
        <v>BRG - FUJIMART</v>
      </c>
      <c r="AE3453" s="3" t="str">
        <f>IF(Table1[[#This Row],[Mã khách hàng]]="","",VLOOKUP($A3453,Ma_KH!$A:$Q,Ma_KH!P$1,0))</f>
        <v>CÔNG TY TNHH BÁN LẺ FUJIMART VIỆT NAM</v>
      </c>
      <c r="AF3453" s="3" t="str">
        <f>VLOOKUP(A3453,Ma_KH!A:Q,Ma_KH!J$1,0)</f>
        <v>Vũ Anh Tuấn</v>
      </c>
    </row>
    <row r="3454" spans="1:32" ht="12.75">
      <c r="A3454" s="242" t="s">
        <v>184</v>
      </c>
      <c r="B3454" s="242" t="s">
        <v>5155</v>
      </c>
      <c r="C3454" s="88">
        <v>45973</v>
      </c>
      <c r="D3454" s="89" t="s">
        <v>20301</v>
      </c>
      <c r="E3454" s="318">
        <v>45973</v>
      </c>
      <c r="F3454" s="242" t="s">
        <v>21261</v>
      </c>
      <c r="G3454" s="242" t="s">
        <v>5172</v>
      </c>
      <c r="H3454" s="241">
        <v>348795</v>
      </c>
      <c r="I3454" s="241">
        <v>0</v>
      </c>
      <c r="J3454" s="241">
        <v>27904</v>
      </c>
      <c r="K3454" s="241">
        <v>376699</v>
      </c>
      <c r="L3454" s="8" t="s">
        <v>24</v>
      </c>
      <c r="O3454" s="278">
        <f>IF(Table1[[#This Row],[Phân loại]]="Tồn đầu kỳ",Table1[[#This Row],[Tổng giá trị]],0)</f>
        <v>0</v>
      </c>
      <c r="P3454" s="8">
        <f>IF(Table1[[#This Row],[Số còn phải thu ĐK]]&lt;&gt;0,0,IF(Table1[[#This Row],[Phân loại]]="Bán hàng",Table1[[#This Row],[Tổng giá trị]],-Table1[[#This Row],[Tổng giá trị]]))</f>
        <v>376699</v>
      </c>
      <c r="Q3454" s="278">
        <f t="shared" si="889"/>
        <v>0</v>
      </c>
      <c r="R3454" s="8">
        <f>Table1[[#This Row],[Số còn phải thu ĐK]]+Table1[[#This Row],[Giá Trị HD sau CK]]-Table1[[#This Row],[Số tiền đã thu]]</f>
        <v>376699</v>
      </c>
      <c r="S3454" s="7">
        <f>IF(Table1[[#This Row],[Ngày hóa đơn]]&lt;&gt;"",Table1[[#This Row],[Ngày hóa đơn]],Table1[[#This Row],[Ngày hạch toán]])</f>
        <v>45973</v>
      </c>
      <c r="T3454" s="8">
        <v>30</v>
      </c>
      <c r="U3454" s="7">
        <f>IF(Table1[[#This Row],[Ngày tính CN]]="","",S3454+T3454)</f>
        <v>46003</v>
      </c>
      <c r="V3454" s="71">
        <f ca="1">IF(Table1[[#This Row],[Hạn thanh toán]]="","",IF((U3454-NOW())&lt;0,0,(U3454-NOW())))</f>
        <v>1.6375785879645264</v>
      </c>
      <c r="W3454" s="278"/>
      <c r="X3454" s="278">
        <f t="shared" ca="1" si="890"/>
        <v>-1.6375784722185927</v>
      </c>
      <c r="Y3454" s="3" t="str">
        <f t="shared" ca="1" si="891"/>
        <v>Chưa đến hạn thanh toán</v>
      </c>
      <c r="Z3454" s="250">
        <f>Table1[[#This Row],[Hạn thanh toán]]</f>
        <v>46003</v>
      </c>
      <c r="AA3454" s="250">
        <f>Table1[[#This Row],[Ngày Thanh toán]]</f>
        <v>0</v>
      </c>
      <c r="AD3454" s="3" t="str">
        <f>IF(Table1[[#This Row],[Mã khách hàng]]="","",VLOOKUP($A3454,Ma_KH!$A:$Q,Ma_KH!O$1,0))</f>
        <v>BRG - FUJIMART</v>
      </c>
      <c r="AE3454" s="3" t="str">
        <f>IF(Table1[[#This Row],[Mã khách hàng]]="","",VLOOKUP($A3454,Ma_KH!$A:$Q,Ma_KH!P$1,0))</f>
        <v>CÔNG TY TNHH BÁN LẺ FUJIMART VIỆT NAM</v>
      </c>
      <c r="AF3454" s="3" t="str">
        <f>VLOOKUP(A3454,Ma_KH!A:Q,Ma_KH!J$1,0)</f>
        <v>Vũ Anh Tuấn</v>
      </c>
    </row>
    <row r="3455" spans="1:32" ht="12.75">
      <c r="A3455" s="242" t="s">
        <v>184</v>
      </c>
      <c r="B3455" s="242" t="s">
        <v>5155</v>
      </c>
      <c r="C3455" s="90">
        <v>45973</v>
      </c>
      <c r="D3455" s="91" t="s">
        <v>20302</v>
      </c>
      <c r="E3455" s="318">
        <v>45973</v>
      </c>
      <c r="F3455" s="242" t="s">
        <v>21262</v>
      </c>
      <c r="G3455" s="242" t="s">
        <v>5182</v>
      </c>
      <c r="H3455" s="241">
        <v>1713572</v>
      </c>
      <c r="I3455" s="241">
        <v>0</v>
      </c>
      <c r="J3455" s="241">
        <v>137086</v>
      </c>
      <c r="K3455" s="241">
        <v>1850658</v>
      </c>
      <c r="L3455" s="8" t="s">
        <v>24</v>
      </c>
      <c r="O3455" s="278">
        <f>IF(Table1[[#This Row],[Phân loại]]="Tồn đầu kỳ",Table1[[#This Row],[Tổng giá trị]],0)</f>
        <v>0</v>
      </c>
      <c r="P3455" s="8">
        <f>IF(Table1[[#This Row],[Số còn phải thu ĐK]]&lt;&gt;0,0,IF(Table1[[#This Row],[Phân loại]]="Bán hàng",Table1[[#This Row],[Tổng giá trị]],-Table1[[#This Row],[Tổng giá trị]]))</f>
        <v>1850658</v>
      </c>
      <c r="Q3455" s="278">
        <f t="shared" si="889"/>
        <v>0</v>
      </c>
      <c r="R3455" s="8">
        <f>Table1[[#This Row],[Số còn phải thu ĐK]]+Table1[[#This Row],[Giá Trị HD sau CK]]-Table1[[#This Row],[Số tiền đã thu]]</f>
        <v>1850658</v>
      </c>
      <c r="S3455" s="7">
        <f>IF(Table1[[#This Row],[Ngày hóa đơn]]&lt;&gt;"",Table1[[#This Row],[Ngày hóa đơn]],Table1[[#This Row],[Ngày hạch toán]])</f>
        <v>45973</v>
      </c>
      <c r="T3455" s="8">
        <v>30</v>
      </c>
      <c r="U3455" s="7">
        <f>IF(Table1[[#This Row],[Ngày tính CN]]="","",S3455+T3455)</f>
        <v>46003</v>
      </c>
      <c r="V3455" s="71">
        <f ca="1">IF(Table1[[#This Row],[Hạn thanh toán]]="","",IF((U3455-NOW())&lt;0,0,(U3455-NOW())))</f>
        <v>1.6375785879645264</v>
      </c>
      <c r="W3455" s="278"/>
      <c r="X3455" s="278">
        <f t="shared" ca="1" si="890"/>
        <v>-1.6375784722185927</v>
      </c>
      <c r="Y3455" s="3" t="str">
        <f t="shared" ca="1" si="891"/>
        <v>Chưa đến hạn thanh toán</v>
      </c>
      <c r="Z3455" s="250">
        <f>Table1[[#This Row],[Hạn thanh toán]]</f>
        <v>46003</v>
      </c>
      <c r="AA3455" s="250">
        <f>Table1[[#This Row],[Ngày Thanh toán]]</f>
        <v>0</v>
      </c>
      <c r="AD3455" s="3" t="str">
        <f>IF(Table1[[#This Row],[Mã khách hàng]]="","",VLOOKUP($A3455,Ma_KH!$A:$Q,Ma_KH!O$1,0))</f>
        <v>BRG - FUJIMART</v>
      </c>
      <c r="AE3455" s="3" t="str">
        <f>IF(Table1[[#This Row],[Mã khách hàng]]="","",VLOOKUP($A3455,Ma_KH!$A:$Q,Ma_KH!P$1,0))</f>
        <v>CÔNG TY TNHH BÁN LẺ FUJIMART VIỆT NAM</v>
      </c>
      <c r="AF3455" s="3" t="str">
        <f>VLOOKUP(A3455,Ma_KH!A:Q,Ma_KH!J$1,0)</f>
        <v>Vũ Anh Tuấn</v>
      </c>
    </row>
    <row r="3456" spans="1:32" ht="12.75">
      <c r="A3456" s="242" t="s">
        <v>184</v>
      </c>
      <c r="B3456" s="242" t="s">
        <v>5155</v>
      </c>
      <c r="C3456" s="90">
        <v>45973</v>
      </c>
      <c r="D3456" s="91" t="s">
        <v>20303</v>
      </c>
      <c r="E3456" s="318">
        <v>45973</v>
      </c>
      <c r="F3456" s="242" t="s">
        <v>21263</v>
      </c>
      <c r="G3456" s="242" t="s">
        <v>5233</v>
      </c>
      <c r="H3456" s="241">
        <v>1346165</v>
      </c>
      <c r="I3456" s="241">
        <v>0</v>
      </c>
      <c r="J3456" s="241">
        <v>107693</v>
      </c>
      <c r="K3456" s="241">
        <v>1453858</v>
      </c>
      <c r="L3456" s="8" t="s">
        <v>24</v>
      </c>
      <c r="O3456" s="278">
        <f>IF(Table1[[#This Row],[Phân loại]]="Tồn đầu kỳ",Table1[[#This Row],[Tổng giá trị]],0)</f>
        <v>0</v>
      </c>
      <c r="P3456" s="8">
        <f>IF(Table1[[#This Row],[Số còn phải thu ĐK]]&lt;&gt;0,0,IF(Table1[[#This Row],[Phân loại]]="Bán hàng",Table1[[#This Row],[Tổng giá trị]],-Table1[[#This Row],[Tổng giá trị]]))</f>
        <v>1453858</v>
      </c>
      <c r="Q3456" s="278">
        <f t="shared" ref="Q3456:Q3464" si="892">IF(M3456&lt;&gt;"",IF(O3456&lt;&gt;0,O3456,P3456),0)</f>
        <v>0</v>
      </c>
      <c r="R3456" s="8">
        <f>Table1[[#This Row],[Số còn phải thu ĐK]]+Table1[[#This Row],[Giá Trị HD sau CK]]-Table1[[#This Row],[Số tiền đã thu]]</f>
        <v>1453858</v>
      </c>
      <c r="S3456" s="7">
        <f>IF(Table1[[#This Row],[Ngày hóa đơn]]&lt;&gt;"",Table1[[#This Row],[Ngày hóa đơn]],Table1[[#This Row],[Ngày hạch toán]])</f>
        <v>45973</v>
      </c>
      <c r="T3456" s="8">
        <v>30</v>
      </c>
      <c r="U3456" s="7">
        <f>IF(Table1[[#This Row],[Ngày tính CN]]="","",S3456+T3456)</f>
        <v>46003</v>
      </c>
      <c r="V3456" s="71">
        <f ca="1">IF(Table1[[#This Row],[Hạn thanh toán]]="","",IF((U3456-NOW())&lt;0,0,(U3456-NOW())))</f>
        <v>1.6375785879645264</v>
      </c>
      <c r="W3456" s="278"/>
      <c r="X3456" s="278">
        <f t="shared" ref="X3456:X3464" ca="1" si="893">IF(OR($U3456="",$R3456=0),"",IF((U$4-NOW())&lt;0,-($U3456-NOW()),0))</f>
        <v>-1.6375784722185927</v>
      </c>
      <c r="Y3456" s="3" t="str">
        <f t="shared" ref="Y3456:Y3464" ca="1" si="894">IF(R3456=0,"Đã thanh toán",IF(X3456="","",IF(X3456&lt;=0,"Chưa đến hạn thanh toán",IF(X3456&lt;=30,"Nợ quá hạn 30 ngày",IF(X3456&lt;=60,"Nợ quá hạn từ 30 ngày đến 60 ngày",IF(X3456&lt;=90,"Nợ quá hạn từ 60 ngày đến 90 ngày",IF(X3456&lt;=120,"Nợ quá hạn từ 90 ngày đến 120 ngày","Nợ quá hạn hơn 120 ngày có khả năng mất thanh toán")))))))</f>
        <v>Chưa đến hạn thanh toán</v>
      </c>
      <c r="Z3456" s="250">
        <f>Table1[[#This Row],[Hạn thanh toán]]</f>
        <v>46003</v>
      </c>
      <c r="AA3456" s="250">
        <f>Table1[[#This Row],[Ngày Thanh toán]]</f>
        <v>0</v>
      </c>
      <c r="AD3456" s="3" t="str">
        <f>IF(Table1[[#This Row],[Mã khách hàng]]="","",VLOOKUP($A3456,Ma_KH!$A:$Q,Ma_KH!O$1,0))</f>
        <v>BRG - FUJIMART</v>
      </c>
      <c r="AE3456" s="3" t="str">
        <f>IF(Table1[[#This Row],[Mã khách hàng]]="","",VLOOKUP($A3456,Ma_KH!$A:$Q,Ma_KH!P$1,0))</f>
        <v>CÔNG TY TNHH BÁN LẺ FUJIMART VIỆT NAM</v>
      </c>
      <c r="AF3456" s="3" t="str">
        <f>VLOOKUP(A3456,Ma_KH!A:Q,Ma_KH!J$1,0)</f>
        <v>Vũ Anh Tuấn</v>
      </c>
    </row>
    <row r="3457" spans="1:32" ht="12.75">
      <c r="A3457" s="242" t="s">
        <v>184</v>
      </c>
      <c r="B3457" s="242" t="s">
        <v>5155</v>
      </c>
      <c r="C3457" s="90">
        <v>45973</v>
      </c>
      <c r="D3457" s="91" t="s">
        <v>20304</v>
      </c>
      <c r="E3457" s="318">
        <v>45973</v>
      </c>
      <c r="F3457" s="242" t="s">
        <v>21264</v>
      </c>
      <c r="G3457" s="242" t="s">
        <v>5215</v>
      </c>
      <c r="H3457" s="241">
        <v>1149231</v>
      </c>
      <c r="I3457" s="241">
        <v>0</v>
      </c>
      <c r="J3457" s="241">
        <v>91938</v>
      </c>
      <c r="K3457" s="241">
        <v>1241169</v>
      </c>
      <c r="L3457" s="8" t="s">
        <v>24</v>
      </c>
      <c r="O3457" s="278">
        <f>IF(Table1[[#This Row],[Phân loại]]="Tồn đầu kỳ",Table1[[#This Row],[Tổng giá trị]],0)</f>
        <v>0</v>
      </c>
      <c r="P3457" s="8">
        <f>IF(Table1[[#This Row],[Số còn phải thu ĐK]]&lt;&gt;0,0,IF(Table1[[#This Row],[Phân loại]]="Bán hàng",Table1[[#This Row],[Tổng giá trị]],-Table1[[#This Row],[Tổng giá trị]]))</f>
        <v>1241169</v>
      </c>
      <c r="Q3457" s="278">
        <f t="shared" si="892"/>
        <v>0</v>
      </c>
      <c r="R3457" s="8">
        <f>Table1[[#This Row],[Số còn phải thu ĐK]]+Table1[[#This Row],[Giá Trị HD sau CK]]-Table1[[#This Row],[Số tiền đã thu]]</f>
        <v>1241169</v>
      </c>
      <c r="S3457" s="7">
        <f>IF(Table1[[#This Row],[Ngày hóa đơn]]&lt;&gt;"",Table1[[#This Row],[Ngày hóa đơn]],Table1[[#This Row],[Ngày hạch toán]])</f>
        <v>45973</v>
      </c>
      <c r="T3457" s="8">
        <v>30</v>
      </c>
      <c r="U3457" s="7">
        <f>IF(Table1[[#This Row],[Ngày tính CN]]="","",S3457+T3457)</f>
        <v>46003</v>
      </c>
      <c r="V3457" s="71">
        <f ca="1">IF(Table1[[#This Row],[Hạn thanh toán]]="","",IF((U3457-NOW())&lt;0,0,(U3457-NOW())))</f>
        <v>1.6375785879645264</v>
      </c>
      <c r="W3457" s="278"/>
      <c r="X3457" s="278">
        <f t="shared" ca="1" si="893"/>
        <v>-1.6375784722185927</v>
      </c>
      <c r="Y3457" s="3" t="str">
        <f t="shared" ca="1" si="894"/>
        <v>Chưa đến hạn thanh toán</v>
      </c>
      <c r="Z3457" s="250">
        <f>Table1[[#This Row],[Hạn thanh toán]]</f>
        <v>46003</v>
      </c>
      <c r="AA3457" s="250">
        <f>Table1[[#This Row],[Ngày Thanh toán]]</f>
        <v>0</v>
      </c>
      <c r="AD3457" s="3" t="str">
        <f>IF(Table1[[#This Row],[Mã khách hàng]]="","",VLOOKUP($A3457,Ma_KH!$A:$Q,Ma_KH!O$1,0))</f>
        <v>BRG - FUJIMART</v>
      </c>
      <c r="AE3457" s="3" t="str">
        <f>IF(Table1[[#This Row],[Mã khách hàng]]="","",VLOOKUP($A3457,Ma_KH!$A:$Q,Ma_KH!P$1,0))</f>
        <v>CÔNG TY TNHH BÁN LẺ FUJIMART VIỆT NAM</v>
      </c>
      <c r="AF3457" s="3" t="str">
        <f>VLOOKUP(A3457,Ma_KH!A:Q,Ma_KH!J$1,0)</f>
        <v>Vũ Anh Tuấn</v>
      </c>
    </row>
    <row r="3458" spans="1:32" ht="12.75">
      <c r="A3458" s="242" t="s">
        <v>184</v>
      </c>
      <c r="B3458" s="242" t="s">
        <v>5155</v>
      </c>
      <c r="C3458" s="90">
        <v>45974</v>
      </c>
      <c r="D3458" s="91" t="s">
        <v>20305</v>
      </c>
      <c r="E3458" s="318">
        <v>45974</v>
      </c>
      <c r="F3458" s="242" t="s">
        <v>21265</v>
      </c>
      <c r="G3458" s="242" t="s">
        <v>5353</v>
      </c>
      <c r="H3458" s="241">
        <v>1050372</v>
      </c>
      <c r="I3458" s="241">
        <v>0</v>
      </c>
      <c r="J3458" s="241">
        <v>84030</v>
      </c>
      <c r="K3458" s="241">
        <v>1134402</v>
      </c>
      <c r="L3458" s="8" t="s">
        <v>24</v>
      </c>
      <c r="O3458" s="278">
        <f>IF(Table1[[#This Row],[Phân loại]]="Tồn đầu kỳ",Table1[[#This Row],[Tổng giá trị]],0)</f>
        <v>0</v>
      </c>
      <c r="P3458" s="8">
        <f>IF(Table1[[#This Row],[Số còn phải thu ĐK]]&lt;&gt;0,0,IF(Table1[[#This Row],[Phân loại]]="Bán hàng",Table1[[#This Row],[Tổng giá trị]],-Table1[[#This Row],[Tổng giá trị]]))</f>
        <v>1134402</v>
      </c>
      <c r="Q3458" s="278">
        <f t="shared" si="892"/>
        <v>0</v>
      </c>
      <c r="R3458" s="8">
        <f>Table1[[#This Row],[Số còn phải thu ĐK]]+Table1[[#This Row],[Giá Trị HD sau CK]]-Table1[[#This Row],[Số tiền đã thu]]</f>
        <v>1134402</v>
      </c>
      <c r="S3458" s="7">
        <f>IF(Table1[[#This Row],[Ngày hóa đơn]]&lt;&gt;"",Table1[[#This Row],[Ngày hóa đơn]],Table1[[#This Row],[Ngày hạch toán]])</f>
        <v>45974</v>
      </c>
      <c r="T3458" s="8">
        <v>30</v>
      </c>
      <c r="U3458" s="7">
        <f>IF(Table1[[#This Row],[Ngày tính CN]]="","",S3458+T3458)</f>
        <v>46004</v>
      </c>
      <c r="V3458" s="71">
        <f ca="1">IF(Table1[[#This Row],[Hạn thanh toán]]="","",IF((U3458-NOW())&lt;0,0,(U3458-NOW())))</f>
        <v>2.6375785879645264</v>
      </c>
      <c r="W3458" s="278"/>
      <c r="X3458" s="278">
        <f t="shared" ca="1" si="893"/>
        <v>-2.6375784722185927</v>
      </c>
      <c r="Y3458" s="3" t="str">
        <f t="shared" ca="1" si="894"/>
        <v>Chưa đến hạn thanh toán</v>
      </c>
      <c r="Z3458" s="250">
        <f>Table1[[#This Row],[Hạn thanh toán]]</f>
        <v>46004</v>
      </c>
      <c r="AA3458" s="250">
        <f>Table1[[#This Row],[Ngày Thanh toán]]</f>
        <v>0</v>
      </c>
      <c r="AD3458" s="3" t="str">
        <f>IF(Table1[[#This Row],[Mã khách hàng]]="","",VLOOKUP($A3458,Ma_KH!$A:$Q,Ma_KH!O$1,0))</f>
        <v>BRG - FUJIMART</v>
      </c>
      <c r="AE3458" s="3" t="str">
        <f>IF(Table1[[#This Row],[Mã khách hàng]]="","",VLOOKUP($A3458,Ma_KH!$A:$Q,Ma_KH!P$1,0))</f>
        <v>CÔNG TY TNHH BÁN LẺ FUJIMART VIỆT NAM</v>
      </c>
      <c r="AF3458" s="3" t="str">
        <f>VLOOKUP(A3458,Ma_KH!A:Q,Ma_KH!J$1,0)</f>
        <v>Vũ Anh Tuấn</v>
      </c>
    </row>
    <row r="3459" spans="1:32" ht="12.75">
      <c r="A3459" s="242" t="s">
        <v>184</v>
      </c>
      <c r="B3459" s="242" t="s">
        <v>5155</v>
      </c>
      <c r="C3459" s="90">
        <v>45974</v>
      </c>
      <c r="D3459" s="91" t="s">
        <v>20306</v>
      </c>
      <c r="E3459" s="318">
        <v>45974</v>
      </c>
      <c r="F3459" s="242" t="s">
        <v>21266</v>
      </c>
      <c r="G3459" s="242" t="s">
        <v>5218</v>
      </c>
      <c r="H3459" s="241">
        <v>1637930</v>
      </c>
      <c r="I3459" s="241">
        <v>0</v>
      </c>
      <c r="J3459" s="241">
        <v>131034</v>
      </c>
      <c r="K3459" s="241">
        <v>1768964</v>
      </c>
      <c r="L3459" s="8" t="s">
        <v>24</v>
      </c>
      <c r="O3459" s="278">
        <f>IF(Table1[[#This Row],[Phân loại]]="Tồn đầu kỳ",Table1[[#This Row],[Tổng giá trị]],0)</f>
        <v>0</v>
      </c>
      <c r="P3459" s="8">
        <f>IF(Table1[[#This Row],[Số còn phải thu ĐK]]&lt;&gt;0,0,IF(Table1[[#This Row],[Phân loại]]="Bán hàng",Table1[[#This Row],[Tổng giá trị]],-Table1[[#This Row],[Tổng giá trị]]))</f>
        <v>1768964</v>
      </c>
      <c r="Q3459" s="278">
        <f t="shared" si="892"/>
        <v>0</v>
      </c>
      <c r="R3459" s="8">
        <f>Table1[[#This Row],[Số còn phải thu ĐK]]+Table1[[#This Row],[Giá Trị HD sau CK]]-Table1[[#This Row],[Số tiền đã thu]]</f>
        <v>1768964</v>
      </c>
      <c r="S3459" s="7">
        <f>IF(Table1[[#This Row],[Ngày hóa đơn]]&lt;&gt;"",Table1[[#This Row],[Ngày hóa đơn]],Table1[[#This Row],[Ngày hạch toán]])</f>
        <v>45974</v>
      </c>
      <c r="T3459" s="8">
        <v>30</v>
      </c>
      <c r="U3459" s="7">
        <f>IF(Table1[[#This Row],[Ngày tính CN]]="","",S3459+T3459)</f>
        <v>46004</v>
      </c>
      <c r="V3459" s="71">
        <f ca="1">IF(Table1[[#This Row],[Hạn thanh toán]]="","",IF((U3459-NOW())&lt;0,0,(U3459-NOW())))</f>
        <v>2.6375785879645264</v>
      </c>
      <c r="W3459" s="278"/>
      <c r="X3459" s="278">
        <f t="shared" ca="1" si="893"/>
        <v>-2.6375784722185927</v>
      </c>
      <c r="Y3459" s="3" t="str">
        <f t="shared" ca="1" si="894"/>
        <v>Chưa đến hạn thanh toán</v>
      </c>
      <c r="Z3459" s="250">
        <f>Table1[[#This Row],[Hạn thanh toán]]</f>
        <v>46004</v>
      </c>
      <c r="AA3459" s="250">
        <f>Table1[[#This Row],[Ngày Thanh toán]]</f>
        <v>0</v>
      </c>
      <c r="AD3459" s="3" t="str">
        <f>IF(Table1[[#This Row],[Mã khách hàng]]="","",VLOOKUP($A3459,Ma_KH!$A:$Q,Ma_KH!O$1,0))</f>
        <v>BRG - FUJIMART</v>
      </c>
      <c r="AE3459" s="3" t="str">
        <f>IF(Table1[[#This Row],[Mã khách hàng]]="","",VLOOKUP($A3459,Ma_KH!$A:$Q,Ma_KH!P$1,0))</f>
        <v>CÔNG TY TNHH BÁN LẺ FUJIMART VIỆT NAM</v>
      </c>
      <c r="AF3459" s="3" t="str">
        <f>VLOOKUP(A3459,Ma_KH!A:Q,Ma_KH!J$1,0)</f>
        <v>Vũ Anh Tuấn</v>
      </c>
    </row>
    <row r="3460" spans="1:32" ht="12.75">
      <c r="A3460" s="242" t="s">
        <v>184</v>
      </c>
      <c r="B3460" s="242" t="s">
        <v>5155</v>
      </c>
      <c r="C3460" s="90">
        <v>45974</v>
      </c>
      <c r="D3460" s="91" t="s">
        <v>20307</v>
      </c>
      <c r="E3460" s="318">
        <v>45974</v>
      </c>
      <c r="F3460" s="242" t="s">
        <v>21267</v>
      </c>
      <c r="G3460" s="242" t="s">
        <v>5345</v>
      </c>
      <c r="H3460" s="241">
        <v>1326619</v>
      </c>
      <c r="I3460" s="241">
        <v>0</v>
      </c>
      <c r="J3460" s="241">
        <v>106130</v>
      </c>
      <c r="K3460" s="241">
        <v>1432749</v>
      </c>
      <c r="L3460" s="8" t="s">
        <v>24</v>
      </c>
      <c r="O3460" s="278">
        <f>IF(Table1[[#This Row],[Phân loại]]="Tồn đầu kỳ",Table1[[#This Row],[Tổng giá trị]],0)</f>
        <v>0</v>
      </c>
      <c r="P3460" s="8">
        <f>IF(Table1[[#This Row],[Số còn phải thu ĐK]]&lt;&gt;0,0,IF(Table1[[#This Row],[Phân loại]]="Bán hàng",Table1[[#This Row],[Tổng giá trị]],-Table1[[#This Row],[Tổng giá trị]]))</f>
        <v>1432749</v>
      </c>
      <c r="Q3460" s="278">
        <f t="shared" si="892"/>
        <v>0</v>
      </c>
      <c r="R3460" s="8">
        <f>Table1[[#This Row],[Số còn phải thu ĐK]]+Table1[[#This Row],[Giá Trị HD sau CK]]-Table1[[#This Row],[Số tiền đã thu]]</f>
        <v>1432749</v>
      </c>
      <c r="S3460" s="7">
        <f>IF(Table1[[#This Row],[Ngày hóa đơn]]&lt;&gt;"",Table1[[#This Row],[Ngày hóa đơn]],Table1[[#This Row],[Ngày hạch toán]])</f>
        <v>45974</v>
      </c>
      <c r="T3460" s="8">
        <v>30</v>
      </c>
      <c r="U3460" s="7">
        <f>IF(Table1[[#This Row],[Ngày tính CN]]="","",S3460+T3460)</f>
        <v>46004</v>
      </c>
      <c r="V3460" s="71">
        <f ca="1">IF(Table1[[#This Row],[Hạn thanh toán]]="","",IF((U3460-NOW())&lt;0,0,(U3460-NOW())))</f>
        <v>2.6375785879645264</v>
      </c>
      <c r="W3460" s="278"/>
      <c r="X3460" s="278">
        <f t="shared" ca="1" si="893"/>
        <v>-2.6375784722185927</v>
      </c>
      <c r="Y3460" s="3" t="str">
        <f t="shared" ca="1" si="894"/>
        <v>Chưa đến hạn thanh toán</v>
      </c>
      <c r="Z3460" s="250">
        <f>Table1[[#This Row],[Hạn thanh toán]]</f>
        <v>46004</v>
      </c>
      <c r="AA3460" s="250">
        <f>Table1[[#This Row],[Ngày Thanh toán]]</f>
        <v>0</v>
      </c>
      <c r="AD3460" s="3" t="str">
        <f>IF(Table1[[#This Row],[Mã khách hàng]]="","",VLOOKUP($A3460,Ma_KH!$A:$Q,Ma_KH!O$1,0))</f>
        <v>BRG - FUJIMART</v>
      </c>
      <c r="AE3460" s="3" t="str">
        <f>IF(Table1[[#This Row],[Mã khách hàng]]="","",VLOOKUP($A3460,Ma_KH!$A:$Q,Ma_KH!P$1,0))</f>
        <v>CÔNG TY TNHH BÁN LẺ FUJIMART VIỆT NAM</v>
      </c>
      <c r="AF3460" s="3" t="str">
        <f>VLOOKUP(A3460,Ma_KH!A:Q,Ma_KH!J$1,0)</f>
        <v>Vũ Anh Tuấn</v>
      </c>
    </row>
    <row r="3461" spans="1:32" ht="12.75">
      <c r="A3461" s="242" t="s">
        <v>184</v>
      </c>
      <c r="B3461" s="242" t="s">
        <v>5155</v>
      </c>
      <c r="C3461" s="90">
        <v>45975</v>
      </c>
      <c r="D3461" s="91" t="s">
        <v>20308</v>
      </c>
      <c r="E3461" s="318">
        <v>45975</v>
      </c>
      <c r="F3461" s="242" t="s">
        <v>21268</v>
      </c>
      <c r="G3461" s="242" t="s">
        <v>5341</v>
      </c>
      <c r="H3461" s="241">
        <v>1358517</v>
      </c>
      <c r="I3461" s="241">
        <v>0</v>
      </c>
      <c r="J3461" s="241">
        <v>108681</v>
      </c>
      <c r="K3461" s="241">
        <v>1467198</v>
      </c>
      <c r="L3461" s="8" t="s">
        <v>24</v>
      </c>
      <c r="O3461" s="278">
        <f>IF(Table1[[#This Row],[Phân loại]]="Tồn đầu kỳ",Table1[[#This Row],[Tổng giá trị]],0)</f>
        <v>0</v>
      </c>
      <c r="P3461" s="8">
        <f>IF(Table1[[#This Row],[Số còn phải thu ĐK]]&lt;&gt;0,0,IF(Table1[[#This Row],[Phân loại]]="Bán hàng",Table1[[#This Row],[Tổng giá trị]],-Table1[[#This Row],[Tổng giá trị]]))</f>
        <v>1467198</v>
      </c>
      <c r="Q3461" s="278">
        <f t="shared" si="892"/>
        <v>0</v>
      </c>
      <c r="R3461" s="8">
        <f>Table1[[#This Row],[Số còn phải thu ĐK]]+Table1[[#This Row],[Giá Trị HD sau CK]]-Table1[[#This Row],[Số tiền đã thu]]</f>
        <v>1467198</v>
      </c>
      <c r="S3461" s="7">
        <f>IF(Table1[[#This Row],[Ngày hóa đơn]]&lt;&gt;"",Table1[[#This Row],[Ngày hóa đơn]],Table1[[#This Row],[Ngày hạch toán]])</f>
        <v>45975</v>
      </c>
      <c r="T3461" s="8">
        <v>30</v>
      </c>
      <c r="U3461" s="7">
        <f>IF(Table1[[#This Row],[Ngày tính CN]]="","",S3461+T3461)</f>
        <v>46005</v>
      </c>
      <c r="V3461" s="71">
        <f ca="1">IF(Table1[[#This Row],[Hạn thanh toán]]="","",IF((U3461-NOW())&lt;0,0,(U3461-NOW())))</f>
        <v>3.6375785879645264</v>
      </c>
      <c r="W3461" s="278"/>
      <c r="X3461" s="278">
        <f t="shared" ca="1" si="893"/>
        <v>-3.6375784722185927</v>
      </c>
      <c r="Y3461" s="3" t="str">
        <f t="shared" ca="1" si="894"/>
        <v>Chưa đến hạn thanh toán</v>
      </c>
      <c r="Z3461" s="250">
        <f>Table1[[#This Row],[Hạn thanh toán]]</f>
        <v>46005</v>
      </c>
      <c r="AA3461" s="250">
        <f>Table1[[#This Row],[Ngày Thanh toán]]</f>
        <v>0</v>
      </c>
      <c r="AD3461" s="3" t="str">
        <f>IF(Table1[[#This Row],[Mã khách hàng]]="","",VLOOKUP($A3461,Ma_KH!$A:$Q,Ma_KH!O$1,0))</f>
        <v>BRG - FUJIMART</v>
      </c>
      <c r="AE3461" s="3" t="str">
        <f>IF(Table1[[#This Row],[Mã khách hàng]]="","",VLOOKUP($A3461,Ma_KH!$A:$Q,Ma_KH!P$1,0))</f>
        <v>CÔNG TY TNHH BÁN LẺ FUJIMART VIỆT NAM</v>
      </c>
      <c r="AF3461" s="3" t="str">
        <f>VLOOKUP(A3461,Ma_KH!A:Q,Ma_KH!J$1,0)</f>
        <v>Vũ Anh Tuấn</v>
      </c>
    </row>
    <row r="3462" spans="1:32" ht="12.75">
      <c r="A3462" s="242" t="s">
        <v>184</v>
      </c>
      <c r="B3462" s="242" t="s">
        <v>5155</v>
      </c>
      <c r="C3462" s="90">
        <v>45976</v>
      </c>
      <c r="D3462" s="91" t="s">
        <v>20309</v>
      </c>
      <c r="E3462" s="318">
        <v>45976</v>
      </c>
      <c r="F3462" s="242" t="s">
        <v>21269</v>
      </c>
      <c r="G3462" s="242" t="s">
        <v>5220</v>
      </c>
      <c r="H3462" s="241">
        <v>666873</v>
      </c>
      <c r="I3462" s="241">
        <v>0</v>
      </c>
      <c r="J3462" s="241">
        <v>53350</v>
      </c>
      <c r="K3462" s="241">
        <v>720223</v>
      </c>
      <c r="L3462" s="8" t="s">
        <v>24</v>
      </c>
      <c r="O3462" s="278">
        <f>IF(Table1[[#This Row],[Phân loại]]="Tồn đầu kỳ",Table1[[#This Row],[Tổng giá trị]],0)</f>
        <v>0</v>
      </c>
      <c r="P3462" s="8">
        <f>IF(Table1[[#This Row],[Số còn phải thu ĐK]]&lt;&gt;0,0,IF(Table1[[#This Row],[Phân loại]]="Bán hàng",Table1[[#This Row],[Tổng giá trị]],-Table1[[#This Row],[Tổng giá trị]]))</f>
        <v>720223</v>
      </c>
      <c r="Q3462" s="278">
        <f t="shared" si="892"/>
        <v>0</v>
      </c>
      <c r="R3462" s="8">
        <f>Table1[[#This Row],[Số còn phải thu ĐK]]+Table1[[#This Row],[Giá Trị HD sau CK]]-Table1[[#This Row],[Số tiền đã thu]]</f>
        <v>720223</v>
      </c>
      <c r="S3462" s="7">
        <f>IF(Table1[[#This Row],[Ngày hóa đơn]]&lt;&gt;"",Table1[[#This Row],[Ngày hóa đơn]],Table1[[#This Row],[Ngày hạch toán]])</f>
        <v>45976</v>
      </c>
      <c r="T3462" s="8">
        <v>30</v>
      </c>
      <c r="U3462" s="7">
        <f>IF(Table1[[#This Row],[Ngày tính CN]]="","",S3462+T3462)</f>
        <v>46006</v>
      </c>
      <c r="V3462" s="71">
        <f ca="1">IF(Table1[[#This Row],[Hạn thanh toán]]="","",IF((U3462-NOW())&lt;0,0,(U3462-NOW())))</f>
        <v>4.6375785879645264</v>
      </c>
      <c r="W3462" s="278"/>
      <c r="X3462" s="278">
        <f t="shared" ca="1" si="893"/>
        <v>-4.6375784722185927</v>
      </c>
      <c r="Y3462" s="3" t="str">
        <f t="shared" ca="1" si="894"/>
        <v>Chưa đến hạn thanh toán</v>
      </c>
      <c r="Z3462" s="250">
        <f>Table1[[#This Row],[Hạn thanh toán]]</f>
        <v>46006</v>
      </c>
      <c r="AA3462" s="250">
        <f>Table1[[#This Row],[Ngày Thanh toán]]</f>
        <v>0</v>
      </c>
      <c r="AD3462" s="3" t="str">
        <f>IF(Table1[[#This Row],[Mã khách hàng]]="","",VLOOKUP($A3462,Ma_KH!$A:$Q,Ma_KH!O$1,0))</f>
        <v>BRG - FUJIMART</v>
      </c>
      <c r="AE3462" s="3" t="str">
        <f>IF(Table1[[#This Row],[Mã khách hàng]]="","",VLOOKUP($A3462,Ma_KH!$A:$Q,Ma_KH!P$1,0))</f>
        <v>CÔNG TY TNHH BÁN LẺ FUJIMART VIỆT NAM</v>
      </c>
      <c r="AF3462" s="3" t="str">
        <f>VLOOKUP(A3462,Ma_KH!A:Q,Ma_KH!J$1,0)</f>
        <v>Vũ Anh Tuấn</v>
      </c>
    </row>
    <row r="3463" spans="1:32" ht="12.75">
      <c r="A3463" s="242" t="s">
        <v>184</v>
      </c>
      <c r="B3463" s="242" t="s">
        <v>5155</v>
      </c>
      <c r="C3463" s="90">
        <v>45976</v>
      </c>
      <c r="D3463" s="91" t="s">
        <v>20310</v>
      </c>
      <c r="E3463" s="318">
        <v>45976</v>
      </c>
      <c r="F3463" s="242" t="s">
        <v>21270</v>
      </c>
      <c r="G3463" s="242" t="s">
        <v>5163</v>
      </c>
      <c r="H3463" s="241">
        <v>548616</v>
      </c>
      <c r="I3463" s="241">
        <v>0</v>
      </c>
      <c r="J3463" s="241">
        <v>43889</v>
      </c>
      <c r="K3463" s="241">
        <v>592505</v>
      </c>
      <c r="L3463" s="8" t="s">
        <v>24</v>
      </c>
      <c r="O3463" s="278">
        <f>IF(Table1[[#This Row],[Phân loại]]="Tồn đầu kỳ",Table1[[#This Row],[Tổng giá trị]],0)</f>
        <v>0</v>
      </c>
      <c r="P3463" s="8">
        <f>IF(Table1[[#This Row],[Số còn phải thu ĐK]]&lt;&gt;0,0,IF(Table1[[#This Row],[Phân loại]]="Bán hàng",Table1[[#This Row],[Tổng giá trị]],-Table1[[#This Row],[Tổng giá trị]]))</f>
        <v>592505</v>
      </c>
      <c r="Q3463" s="278">
        <f t="shared" si="892"/>
        <v>0</v>
      </c>
      <c r="R3463" s="8">
        <f>Table1[[#This Row],[Số còn phải thu ĐK]]+Table1[[#This Row],[Giá Trị HD sau CK]]-Table1[[#This Row],[Số tiền đã thu]]</f>
        <v>592505</v>
      </c>
      <c r="S3463" s="7">
        <f>IF(Table1[[#This Row],[Ngày hóa đơn]]&lt;&gt;"",Table1[[#This Row],[Ngày hóa đơn]],Table1[[#This Row],[Ngày hạch toán]])</f>
        <v>45976</v>
      </c>
      <c r="T3463" s="8">
        <v>30</v>
      </c>
      <c r="U3463" s="7">
        <f>IF(Table1[[#This Row],[Ngày tính CN]]="","",S3463+T3463)</f>
        <v>46006</v>
      </c>
      <c r="V3463" s="71">
        <f ca="1">IF(Table1[[#This Row],[Hạn thanh toán]]="","",IF((U3463-NOW())&lt;0,0,(U3463-NOW())))</f>
        <v>4.6375785879645264</v>
      </c>
      <c r="W3463" s="278"/>
      <c r="X3463" s="278">
        <f t="shared" ca="1" si="893"/>
        <v>-4.6375784722185927</v>
      </c>
      <c r="Y3463" s="3" t="str">
        <f t="shared" ca="1" si="894"/>
        <v>Chưa đến hạn thanh toán</v>
      </c>
      <c r="Z3463" s="250">
        <f>Table1[[#This Row],[Hạn thanh toán]]</f>
        <v>46006</v>
      </c>
      <c r="AA3463" s="250">
        <f>Table1[[#This Row],[Ngày Thanh toán]]</f>
        <v>0</v>
      </c>
      <c r="AD3463" s="3" t="str">
        <f>IF(Table1[[#This Row],[Mã khách hàng]]="","",VLOOKUP($A3463,Ma_KH!$A:$Q,Ma_KH!O$1,0))</f>
        <v>BRG - FUJIMART</v>
      </c>
      <c r="AE3463" s="3" t="str">
        <f>IF(Table1[[#This Row],[Mã khách hàng]]="","",VLOOKUP($A3463,Ma_KH!$A:$Q,Ma_KH!P$1,0))</f>
        <v>CÔNG TY TNHH BÁN LẺ FUJIMART VIỆT NAM</v>
      </c>
      <c r="AF3463" s="3" t="str">
        <f>VLOOKUP(A3463,Ma_KH!A:Q,Ma_KH!J$1,0)</f>
        <v>Vũ Anh Tuấn</v>
      </c>
    </row>
    <row r="3464" spans="1:32" ht="12.75">
      <c r="A3464" s="242" t="s">
        <v>184</v>
      </c>
      <c r="B3464" s="242" t="s">
        <v>5155</v>
      </c>
      <c r="C3464" s="90">
        <v>45978</v>
      </c>
      <c r="D3464" s="91" t="s">
        <v>20311</v>
      </c>
      <c r="E3464" s="318">
        <v>45978</v>
      </c>
      <c r="F3464" s="242" t="s">
        <v>21271</v>
      </c>
      <c r="G3464" s="242" t="s">
        <v>5168</v>
      </c>
      <c r="H3464" s="241">
        <v>2440590</v>
      </c>
      <c r="I3464" s="241">
        <v>0</v>
      </c>
      <c r="J3464" s="241">
        <v>195247</v>
      </c>
      <c r="K3464" s="241">
        <v>2635837</v>
      </c>
      <c r="L3464" s="8" t="s">
        <v>24</v>
      </c>
      <c r="O3464" s="278">
        <f>IF(Table1[[#This Row],[Phân loại]]="Tồn đầu kỳ",Table1[[#This Row],[Tổng giá trị]],0)</f>
        <v>0</v>
      </c>
      <c r="P3464" s="8">
        <f>IF(Table1[[#This Row],[Số còn phải thu ĐK]]&lt;&gt;0,0,IF(Table1[[#This Row],[Phân loại]]="Bán hàng",Table1[[#This Row],[Tổng giá trị]],-Table1[[#This Row],[Tổng giá trị]]))</f>
        <v>2635837</v>
      </c>
      <c r="Q3464" s="278">
        <f t="shared" si="892"/>
        <v>0</v>
      </c>
      <c r="R3464" s="8">
        <f>Table1[[#This Row],[Số còn phải thu ĐK]]+Table1[[#This Row],[Giá Trị HD sau CK]]-Table1[[#This Row],[Số tiền đã thu]]</f>
        <v>2635837</v>
      </c>
      <c r="S3464" s="7">
        <f>IF(Table1[[#This Row],[Ngày hóa đơn]]&lt;&gt;"",Table1[[#This Row],[Ngày hóa đơn]],Table1[[#This Row],[Ngày hạch toán]])</f>
        <v>45978</v>
      </c>
      <c r="T3464" s="8">
        <v>30</v>
      </c>
      <c r="U3464" s="7">
        <f>IF(Table1[[#This Row],[Ngày tính CN]]="","",S3464+T3464)</f>
        <v>46008</v>
      </c>
      <c r="V3464" s="71">
        <f ca="1">IF(Table1[[#This Row],[Hạn thanh toán]]="","",IF((U3464-NOW())&lt;0,0,(U3464-NOW())))</f>
        <v>6.6375785879645264</v>
      </c>
      <c r="W3464" s="278"/>
      <c r="X3464" s="278">
        <f t="shared" ca="1" si="893"/>
        <v>-6.6375784722185927</v>
      </c>
      <c r="Y3464" s="3" t="str">
        <f t="shared" ca="1" si="894"/>
        <v>Chưa đến hạn thanh toán</v>
      </c>
      <c r="Z3464" s="250">
        <f>Table1[[#This Row],[Hạn thanh toán]]</f>
        <v>46008</v>
      </c>
      <c r="AA3464" s="250">
        <f>Table1[[#This Row],[Ngày Thanh toán]]</f>
        <v>0</v>
      </c>
      <c r="AD3464" s="3" t="str">
        <f>IF(Table1[[#This Row],[Mã khách hàng]]="","",VLOOKUP($A3464,Ma_KH!$A:$Q,Ma_KH!O$1,0))</f>
        <v>BRG - FUJIMART</v>
      </c>
      <c r="AE3464" s="3" t="str">
        <f>IF(Table1[[#This Row],[Mã khách hàng]]="","",VLOOKUP($A3464,Ma_KH!$A:$Q,Ma_KH!P$1,0))</f>
        <v>CÔNG TY TNHH BÁN LẺ FUJIMART VIỆT NAM</v>
      </c>
      <c r="AF3464" s="3" t="str">
        <f>VLOOKUP(A3464,Ma_KH!A:Q,Ma_KH!J$1,0)</f>
        <v>Vũ Anh Tuấn</v>
      </c>
    </row>
    <row r="3465" spans="1:32" ht="12.75">
      <c r="A3465" s="242" t="s">
        <v>184</v>
      </c>
      <c r="B3465" s="242" t="s">
        <v>5155</v>
      </c>
      <c r="C3465" s="88">
        <v>45978</v>
      </c>
      <c r="D3465" s="89" t="s">
        <v>20312</v>
      </c>
      <c r="E3465" s="318">
        <v>45978</v>
      </c>
      <c r="F3465" s="242" t="s">
        <v>21272</v>
      </c>
      <c r="G3465" s="242" t="s">
        <v>5354</v>
      </c>
      <c r="H3465" s="241">
        <v>619638</v>
      </c>
      <c r="I3465" s="241">
        <v>0</v>
      </c>
      <c r="J3465" s="241">
        <v>49571</v>
      </c>
      <c r="K3465" s="241">
        <v>669209</v>
      </c>
      <c r="L3465" s="8" t="s">
        <v>24</v>
      </c>
      <c r="O3465" s="278">
        <f>IF(Table1[[#This Row],[Phân loại]]="Tồn đầu kỳ",Table1[[#This Row],[Tổng giá trị]],0)</f>
        <v>0</v>
      </c>
      <c r="P3465" s="8">
        <f>IF(Table1[[#This Row],[Số còn phải thu ĐK]]&lt;&gt;0,0,IF(Table1[[#This Row],[Phân loại]]="Bán hàng",Table1[[#This Row],[Tổng giá trị]],-Table1[[#This Row],[Tổng giá trị]]))</f>
        <v>669209</v>
      </c>
      <c r="Q3465" s="278">
        <f t="shared" ref="Q3465:Q3470" si="895">IF(M3465&lt;&gt;"",IF(O3465&lt;&gt;0,O3465,P3465),0)</f>
        <v>0</v>
      </c>
      <c r="R3465" s="8">
        <f>Table1[[#This Row],[Số còn phải thu ĐK]]+Table1[[#This Row],[Giá Trị HD sau CK]]-Table1[[#This Row],[Số tiền đã thu]]</f>
        <v>669209</v>
      </c>
      <c r="S3465" s="7">
        <f>IF(Table1[[#This Row],[Ngày hóa đơn]]&lt;&gt;"",Table1[[#This Row],[Ngày hóa đơn]],Table1[[#This Row],[Ngày hạch toán]])</f>
        <v>45978</v>
      </c>
      <c r="T3465" s="8">
        <v>30</v>
      </c>
      <c r="U3465" s="7">
        <f>IF(Table1[[#This Row],[Ngày tính CN]]="","",S3465+T3465)</f>
        <v>46008</v>
      </c>
      <c r="V3465" s="71">
        <f ca="1">IF(Table1[[#This Row],[Hạn thanh toán]]="","",IF((U3465-NOW())&lt;0,0,(U3465-NOW())))</f>
        <v>6.6375785879645264</v>
      </c>
      <c r="W3465" s="278"/>
      <c r="X3465" s="278">
        <f t="shared" ref="X3465:X3470" ca="1" si="896">IF(OR($U3465="",$R3465=0),"",IF((U$4-NOW())&lt;0,-($U3465-NOW()),0))</f>
        <v>-6.6375784722185927</v>
      </c>
      <c r="Y3465" s="3" t="str">
        <f t="shared" ref="Y3465:Y3470" ca="1" si="897">IF(R3465=0,"Đã thanh toán",IF(X3465="","",IF(X3465&lt;=0,"Chưa đến hạn thanh toán",IF(X3465&lt;=30,"Nợ quá hạn 30 ngày",IF(X3465&lt;=60,"Nợ quá hạn từ 30 ngày đến 60 ngày",IF(X3465&lt;=90,"Nợ quá hạn từ 60 ngày đến 90 ngày",IF(X3465&lt;=120,"Nợ quá hạn từ 90 ngày đến 120 ngày","Nợ quá hạn hơn 120 ngày có khả năng mất thanh toán")))))))</f>
        <v>Chưa đến hạn thanh toán</v>
      </c>
      <c r="Z3465" s="250">
        <f>Table1[[#This Row],[Hạn thanh toán]]</f>
        <v>46008</v>
      </c>
      <c r="AA3465" s="250">
        <f>Table1[[#This Row],[Ngày Thanh toán]]</f>
        <v>0</v>
      </c>
      <c r="AD3465" s="3" t="str">
        <f>IF(Table1[[#This Row],[Mã khách hàng]]="","",VLOOKUP($A3465,Ma_KH!$A:$Q,Ma_KH!O$1,0))</f>
        <v>BRG - FUJIMART</v>
      </c>
      <c r="AE3465" s="3" t="str">
        <f>IF(Table1[[#This Row],[Mã khách hàng]]="","",VLOOKUP($A3465,Ma_KH!$A:$Q,Ma_KH!P$1,0))</f>
        <v>CÔNG TY TNHH BÁN LẺ FUJIMART VIỆT NAM</v>
      </c>
      <c r="AF3465" s="3" t="str">
        <f>VLOOKUP(A3465,Ma_KH!A:Q,Ma_KH!J$1,0)</f>
        <v>Vũ Anh Tuấn</v>
      </c>
    </row>
    <row r="3466" spans="1:32" ht="12.75">
      <c r="A3466" s="242" t="s">
        <v>184</v>
      </c>
      <c r="B3466" s="242" t="s">
        <v>5155</v>
      </c>
      <c r="C3466" s="88">
        <v>45978</v>
      </c>
      <c r="D3466" s="89" t="s">
        <v>20313</v>
      </c>
      <c r="E3466" s="318">
        <v>45978</v>
      </c>
      <c r="F3466" s="242" t="s">
        <v>21273</v>
      </c>
      <c r="G3466" s="242" t="s">
        <v>5184</v>
      </c>
      <c r="H3466" s="241">
        <v>1807933</v>
      </c>
      <c r="I3466" s="241">
        <v>0</v>
      </c>
      <c r="J3466" s="241">
        <v>144635</v>
      </c>
      <c r="K3466" s="241">
        <v>1952568</v>
      </c>
      <c r="L3466" s="8" t="s">
        <v>24</v>
      </c>
      <c r="O3466" s="278">
        <f>IF(Table1[[#This Row],[Phân loại]]="Tồn đầu kỳ",Table1[[#This Row],[Tổng giá trị]],0)</f>
        <v>0</v>
      </c>
      <c r="P3466" s="8">
        <f>IF(Table1[[#This Row],[Số còn phải thu ĐK]]&lt;&gt;0,0,IF(Table1[[#This Row],[Phân loại]]="Bán hàng",Table1[[#This Row],[Tổng giá trị]],-Table1[[#This Row],[Tổng giá trị]]))</f>
        <v>1952568</v>
      </c>
      <c r="Q3466" s="278">
        <f t="shared" si="895"/>
        <v>0</v>
      </c>
      <c r="R3466" s="8">
        <f>Table1[[#This Row],[Số còn phải thu ĐK]]+Table1[[#This Row],[Giá Trị HD sau CK]]-Table1[[#This Row],[Số tiền đã thu]]</f>
        <v>1952568</v>
      </c>
      <c r="S3466" s="7">
        <f>IF(Table1[[#This Row],[Ngày hóa đơn]]&lt;&gt;"",Table1[[#This Row],[Ngày hóa đơn]],Table1[[#This Row],[Ngày hạch toán]])</f>
        <v>45978</v>
      </c>
      <c r="T3466" s="8">
        <v>30</v>
      </c>
      <c r="U3466" s="7">
        <f>IF(Table1[[#This Row],[Ngày tính CN]]="","",S3466+T3466)</f>
        <v>46008</v>
      </c>
      <c r="V3466" s="71">
        <f ca="1">IF(Table1[[#This Row],[Hạn thanh toán]]="","",IF((U3466-NOW())&lt;0,0,(U3466-NOW())))</f>
        <v>6.6375785879645264</v>
      </c>
      <c r="W3466" s="278"/>
      <c r="X3466" s="278">
        <f t="shared" ca="1" si="896"/>
        <v>-6.6375784722185927</v>
      </c>
      <c r="Y3466" s="3" t="str">
        <f t="shared" ca="1" si="897"/>
        <v>Chưa đến hạn thanh toán</v>
      </c>
      <c r="Z3466" s="250">
        <f>Table1[[#This Row],[Hạn thanh toán]]</f>
        <v>46008</v>
      </c>
      <c r="AA3466" s="250">
        <f>Table1[[#This Row],[Ngày Thanh toán]]</f>
        <v>0</v>
      </c>
      <c r="AD3466" s="3" t="str">
        <f>IF(Table1[[#This Row],[Mã khách hàng]]="","",VLOOKUP($A3466,Ma_KH!$A:$Q,Ma_KH!O$1,0))</f>
        <v>BRG - FUJIMART</v>
      </c>
      <c r="AE3466" s="3" t="str">
        <f>IF(Table1[[#This Row],[Mã khách hàng]]="","",VLOOKUP($A3466,Ma_KH!$A:$Q,Ma_KH!P$1,0))</f>
        <v>CÔNG TY TNHH BÁN LẺ FUJIMART VIỆT NAM</v>
      </c>
      <c r="AF3466" s="3" t="str">
        <f>VLOOKUP(A3466,Ma_KH!A:Q,Ma_KH!J$1,0)</f>
        <v>Vũ Anh Tuấn</v>
      </c>
    </row>
    <row r="3467" spans="1:32" ht="12.75">
      <c r="A3467" s="242" t="s">
        <v>184</v>
      </c>
      <c r="B3467" s="242" t="s">
        <v>5155</v>
      </c>
      <c r="C3467" s="88">
        <v>45978</v>
      </c>
      <c r="D3467" s="89" t="s">
        <v>20314</v>
      </c>
      <c r="E3467" s="318">
        <v>45978</v>
      </c>
      <c r="F3467" s="242" t="s">
        <v>21274</v>
      </c>
      <c r="G3467" s="242" t="s">
        <v>5188</v>
      </c>
      <c r="H3467" s="241">
        <v>2265552</v>
      </c>
      <c r="I3467" s="241">
        <v>0</v>
      </c>
      <c r="J3467" s="241">
        <v>181244</v>
      </c>
      <c r="K3467" s="241">
        <v>2446796</v>
      </c>
      <c r="L3467" s="8" t="s">
        <v>24</v>
      </c>
      <c r="O3467" s="278">
        <f>IF(Table1[[#This Row],[Phân loại]]="Tồn đầu kỳ",Table1[[#This Row],[Tổng giá trị]],0)</f>
        <v>0</v>
      </c>
      <c r="P3467" s="8">
        <f>IF(Table1[[#This Row],[Số còn phải thu ĐK]]&lt;&gt;0,0,IF(Table1[[#This Row],[Phân loại]]="Bán hàng",Table1[[#This Row],[Tổng giá trị]],-Table1[[#This Row],[Tổng giá trị]]))</f>
        <v>2446796</v>
      </c>
      <c r="Q3467" s="278">
        <f t="shared" si="895"/>
        <v>0</v>
      </c>
      <c r="R3467" s="8">
        <f>Table1[[#This Row],[Số còn phải thu ĐK]]+Table1[[#This Row],[Giá Trị HD sau CK]]-Table1[[#This Row],[Số tiền đã thu]]</f>
        <v>2446796</v>
      </c>
      <c r="S3467" s="7">
        <f>IF(Table1[[#This Row],[Ngày hóa đơn]]&lt;&gt;"",Table1[[#This Row],[Ngày hóa đơn]],Table1[[#This Row],[Ngày hạch toán]])</f>
        <v>45978</v>
      </c>
      <c r="T3467" s="8">
        <v>30</v>
      </c>
      <c r="U3467" s="7">
        <f>IF(Table1[[#This Row],[Ngày tính CN]]="","",S3467+T3467)</f>
        <v>46008</v>
      </c>
      <c r="V3467" s="71">
        <f ca="1">IF(Table1[[#This Row],[Hạn thanh toán]]="","",IF((U3467-NOW())&lt;0,0,(U3467-NOW())))</f>
        <v>6.6375785879645264</v>
      </c>
      <c r="W3467" s="278"/>
      <c r="X3467" s="278">
        <f t="shared" ca="1" si="896"/>
        <v>-6.6375784722185927</v>
      </c>
      <c r="Y3467" s="3" t="str">
        <f t="shared" ca="1" si="897"/>
        <v>Chưa đến hạn thanh toán</v>
      </c>
      <c r="Z3467" s="250">
        <f>Table1[[#This Row],[Hạn thanh toán]]</f>
        <v>46008</v>
      </c>
      <c r="AA3467" s="250">
        <f>Table1[[#This Row],[Ngày Thanh toán]]</f>
        <v>0</v>
      </c>
      <c r="AD3467" s="3" t="str">
        <f>IF(Table1[[#This Row],[Mã khách hàng]]="","",VLOOKUP($A3467,Ma_KH!$A:$Q,Ma_KH!O$1,0))</f>
        <v>BRG - FUJIMART</v>
      </c>
      <c r="AE3467" s="3" t="str">
        <f>IF(Table1[[#This Row],[Mã khách hàng]]="","",VLOOKUP($A3467,Ma_KH!$A:$Q,Ma_KH!P$1,0))</f>
        <v>CÔNG TY TNHH BÁN LẺ FUJIMART VIỆT NAM</v>
      </c>
      <c r="AF3467" s="3" t="str">
        <f>VLOOKUP(A3467,Ma_KH!A:Q,Ma_KH!J$1,0)</f>
        <v>Vũ Anh Tuấn</v>
      </c>
    </row>
    <row r="3468" spans="1:32" ht="12.75">
      <c r="A3468" s="242" t="s">
        <v>184</v>
      </c>
      <c r="B3468" s="242" t="s">
        <v>5155</v>
      </c>
      <c r="C3468" s="88">
        <v>45978</v>
      </c>
      <c r="D3468" s="89" t="s">
        <v>20315</v>
      </c>
      <c r="E3468" s="318">
        <v>45978</v>
      </c>
      <c r="F3468" s="242" t="s">
        <v>21275</v>
      </c>
      <c r="G3468" s="242" t="s">
        <v>5213</v>
      </c>
      <c r="H3468" s="241">
        <v>2475120</v>
      </c>
      <c r="I3468" s="241">
        <v>0</v>
      </c>
      <c r="J3468" s="241">
        <v>198010</v>
      </c>
      <c r="K3468" s="241">
        <v>2673130</v>
      </c>
      <c r="L3468" s="8" t="s">
        <v>24</v>
      </c>
      <c r="O3468" s="278">
        <f>IF(Table1[[#This Row],[Phân loại]]="Tồn đầu kỳ",Table1[[#This Row],[Tổng giá trị]],0)</f>
        <v>0</v>
      </c>
      <c r="P3468" s="8">
        <f>IF(Table1[[#This Row],[Số còn phải thu ĐK]]&lt;&gt;0,0,IF(Table1[[#This Row],[Phân loại]]="Bán hàng",Table1[[#This Row],[Tổng giá trị]],-Table1[[#This Row],[Tổng giá trị]]))</f>
        <v>2673130</v>
      </c>
      <c r="Q3468" s="278">
        <f t="shared" si="895"/>
        <v>0</v>
      </c>
      <c r="R3468" s="8">
        <f>Table1[[#This Row],[Số còn phải thu ĐK]]+Table1[[#This Row],[Giá Trị HD sau CK]]-Table1[[#This Row],[Số tiền đã thu]]</f>
        <v>2673130</v>
      </c>
      <c r="S3468" s="7">
        <f>IF(Table1[[#This Row],[Ngày hóa đơn]]&lt;&gt;"",Table1[[#This Row],[Ngày hóa đơn]],Table1[[#This Row],[Ngày hạch toán]])</f>
        <v>45978</v>
      </c>
      <c r="T3468" s="8">
        <v>30</v>
      </c>
      <c r="U3468" s="7">
        <f>IF(Table1[[#This Row],[Ngày tính CN]]="","",S3468+T3468)</f>
        <v>46008</v>
      </c>
      <c r="V3468" s="71">
        <f ca="1">IF(Table1[[#This Row],[Hạn thanh toán]]="","",IF((U3468-NOW())&lt;0,0,(U3468-NOW())))</f>
        <v>6.6375785879645264</v>
      </c>
      <c r="W3468" s="278"/>
      <c r="X3468" s="278">
        <f t="shared" ca="1" si="896"/>
        <v>-6.6375784722185927</v>
      </c>
      <c r="Y3468" s="3" t="str">
        <f t="shared" ca="1" si="897"/>
        <v>Chưa đến hạn thanh toán</v>
      </c>
      <c r="Z3468" s="250">
        <f>Table1[[#This Row],[Hạn thanh toán]]</f>
        <v>46008</v>
      </c>
      <c r="AA3468" s="250">
        <f>Table1[[#This Row],[Ngày Thanh toán]]</f>
        <v>0</v>
      </c>
      <c r="AD3468" s="3" t="str">
        <f>IF(Table1[[#This Row],[Mã khách hàng]]="","",VLOOKUP($A3468,Ma_KH!$A:$Q,Ma_KH!O$1,0))</f>
        <v>BRG - FUJIMART</v>
      </c>
      <c r="AE3468" s="3" t="str">
        <f>IF(Table1[[#This Row],[Mã khách hàng]]="","",VLOOKUP($A3468,Ma_KH!$A:$Q,Ma_KH!P$1,0))</f>
        <v>CÔNG TY TNHH BÁN LẺ FUJIMART VIỆT NAM</v>
      </c>
      <c r="AF3468" s="3" t="str">
        <f>VLOOKUP(A3468,Ma_KH!A:Q,Ma_KH!J$1,0)</f>
        <v>Vũ Anh Tuấn</v>
      </c>
    </row>
    <row r="3469" spans="1:32" ht="12.75">
      <c r="A3469" s="242" t="s">
        <v>184</v>
      </c>
      <c r="B3469" s="242" t="s">
        <v>5155</v>
      </c>
      <c r="C3469" s="88">
        <v>45978</v>
      </c>
      <c r="D3469" s="89" t="s">
        <v>20316</v>
      </c>
      <c r="E3469" s="318">
        <v>45978</v>
      </c>
      <c r="F3469" s="242" t="s">
        <v>21276</v>
      </c>
      <c r="G3469" s="242" t="s">
        <v>5165</v>
      </c>
      <c r="H3469" s="241">
        <v>1017526</v>
      </c>
      <c r="I3469" s="241">
        <v>0</v>
      </c>
      <c r="J3469" s="241">
        <v>81402</v>
      </c>
      <c r="K3469" s="241">
        <v>1098928</v>
      </c>
      <c r="L3469" s="8" t="s">
        <v>24</v>
      </c>
      <c r="O3469" s="278">
        <f>IF(Table1[[#This Row],[Phân loại]]="Tồn đầu kỳ",Table1[[#This Row],[Tổng giá trị]],0)</f>
        <v>0</v>
      </c>
      <c r="P3469" s="8">
        <f>IF(Table1[[#This Row],[Số còn phải thu ĐK]]&lt;&gt;0,0,IF(Table1[[#This Row],[Phân loại]]="Bán hàng",Table1[[#This Row],[Tổng giá trị]],-Table1[[#This Row],[Tổng giá trị]]))</f>
        <v>1098928</v>
      </c>
      <c r="Q3469" s="278">
        <f t="shared" si="895"/>
        <v>0</v>
      </c>
      <c r="R3469" s="8">
        <f>Table1[[#This Row],[Số còn phải thu ĐK]]+Table1[[#This Row],[Giá Trị HD sau CK]]-Table1[[#This Row],[Số tiền đã thu]]</f>
        <v>1098928</v>
      </c>
      <c r="S3469" s="7">
        <f>IF(Table1[[#This Row],[Ngày hóa đơn]]&lt;&gt;"",Table1[[#This Row],[Ngày hóa đơn]],Table1[[#This Row],[Ngày hạch toán]])</f>
        <v>45978</v>
      </c>
      <c r="T3469" s="8">
        <v>30</v>
      </c>
      <c r="U3469" s="7">
        <f>IF(Table1[[#This Row],[Ngày tính CN]]="","",S3469+T3469)</f>
        <v>46008</v>
      </c>
      <c r="V3469" s="71">
        <f ca="1">IF(Table1[[#This Row],[Hạn thanh toán]]="","",IF((U3469-NOW())&lt;0,0,(U3469-NOW())))</f>
        <v>6.6375785879645264</v>
      </c>
      <c r="W3469" s="278"/>
      <c r="X3469" s="278">
        <f t="shared" ca="1" si="896"/>
        <v>-6.6375784722185927</v>
      </c>
      <c r="Y3469" s="3" t="str">
        <f t="shared" ca="1" si="897"/>
        <v>Chưa đến hạn thanh toán</v>
      </c>
      <c r="Z3469" s="250">
        <f>Table1[[#This Row],[Hạn thanh toán]]</f>
        <v>46008</v>
      </c>
      <c r="AA3469" s="250">
        <f>Table1[[#This Row],[Ngày Thanh toán]]</f>
        <v>0</v>
      </c>
      <c r="AD3469" s="3" t="str">
        <f>IF(Table1[[#This Row],[Mã khách hàng]]="","",VLOOKUP($A3469,Ma_KH!$A:$Q,Ma_KH!O$1,0))</f>
        <v>BRG - FUJIMART</v>
      </c>
      <c r="AE3469" s="3" t="str">
        <f>IF(Table1[[#This Row],[Mã khách hàng]]="","",VLOOKUP($A3469,Ma_KH!$A:$Q,Ma_KH!P$1,0))</f>
        <v>CÔNG TY TNHH BÁN LẺ FUJIMART VIỆT NAM</v>
      </c>
      <c r="AF3469" s="3" t="str">
        <f>VLOOKUP(A3469,Ma_KH!A:Q,Ma_KH!J$1,0)</f>
        <v>Vũ Anh Tuấn</v>
      </c>
    </row>
    <row r="3470" spans="1:32" ht="12.75">
      <c r="A3470" s="242" t="s">
        <v>184</v>
      </c>
      <c r="B3470" s="242" t="s">
        <v>5155</v>
      </c>
      <c r="C3470" s="90">
        <v>45978</v>
      </c>
      <c r="D3470" s="91" t="s">
        <v>20317</v>
      </c>
      <c r="E3470" s="318">
        <v>45978</v>
      </c>
      <c r="F3470" s="242" t="s">
        <v>21277</v>
      </c>
      <c r="G3470" s="242" t="s">
        <v>5343</v>
      </c>
      <c r="H3470" s="241">
        <v>859695</v>
      </c>
      <c r="I3470" s="241">
        <v>0</v>
      </c>
      <c r="J3470" s="241">
        <v>68776</v>
      </c>
      <c r="K3470" s="241">
        <v>928471</v>
      </c>
      <c r="L3470" s="8" t="s">
        <v>24</v>
      </c>
      <c r="O3470" s="278">
        <f>IF(Table1[[#This Row],[Phân loại]]="Tồn đầu kỳ",Table1[[#This Row],[Tổng giá trị]],0)</f>
        <v>0</v>
      </c>
      <c r="P3470" s="8">
        <f>IF(Table1[[#This Row],[Số còn phải thu ĐK]]&lt;&gt;0,0,IF(Table1[[#This Row],[Phân loại]]="Bán hàng",Table1[[#This Row],[Tổng giá trị]],-Table1[[#This Row],[Tổng giá trị]]))</f>
        <v>928471</v>
      </c>
      <c r="Q3470" s="278">
        <f t="shared" si="895"/>
        <v>0</v>
      </c>
      <c r="R3470" s="8">
        <f>Table1[[#This Row],[Số còn phải thu ĐK]]+Table1[[#This Row],[Giá Trị HD sau CK]]-Table1[[#This Row],[Số tiền đã thu]]</f>
        <v>928471</v>
      </c>
      <c r="S3470" s="7">
        <f>IF(Table1[[#This Row],[Ngày hóa đơn]]&lt;&gt;"",Table1[[#This Row],[Ngày hóa đơn]],Table1[[#This Row],[Ngày hạch toán]])</f>
        <v>45978</v>
      </c>
      <c r="T3470" s="8">
        <v>30</v>
      </c>
      <c r="U3470" s="7">
        <f>IF(Table1[[#This Row],[Ngày tính CN]]="","",S3470+T3470)</f>
        <v>46008</v>
      </c>
      <c r="V3470" s="71">
        <f ca="1">IF(Table1[[#This Row],[Hạn thanh toán]]="","",IF((U3470-NOW())&lt;0,0,(U3470-NOW())))</f>
        <v>6.6375785879645264</v>
      </c>
      <c r="W3470" s="278"/>
      <c r="X3470" s="278">
        <f t="shared" ca="1" si="896"/>
        <v>-6.6375784722185927</v>
      </c>
      <c r="Y3470" s="3" t="str">
        <f t="shared" ca="1" si="897"/>
        <v>Chưa đến hạn thanh toán</v>
      </c>
      <c r="Z3470" s="250">
        <f>Table1[[#This Row],[Hạn thanh toán]]</f>
        <v>46008</v>
      </c>
      <c r="AA3470" s="250">
        <f>Table1[[#This Row],[Ngày Thanh toán]]</f>
        <v>0</v>
      </c>
      <c r="AD3470" s="3" t="str">
        <f>IF(Table1[[#This Row],[Mã khách hàng]]="","",VLOOKUP($A3470,Ma_KH!$A:$Q,Ma_KH!O$1,0))</f>
        <v>BRG - FUJIMART</v>
      </c>
      <c r="AE3470" s="3" t="str">
        <f>IF(Table1[[#This Row],[Mã khách hàng]]="","",VLOOKUP($A3470,Ma_KH!$A:$Q,Ma_KH!P$1,0))</f>
        <v>CÔNG TY TNHH BÁN LẺ FUJIMART VIỆT NAM</v>
      </c>
      <c r="AF3470" s="3" t="str">
        <f>VLOOKUP(A3470,Ma_KH!A:Q,Ma_KH!J$1,0)</f>
        <v>Vũ Anh Tuấn</v>
      </c>
    </row>
    <row r="3471" spans="1:32" ht="12.75">
      <c r="A3471" s="242" t="s">
        <v>184</v>
      </c>
      <c r="B3471" s="242" t="s">
        <v>5155</v>
      </c>
      <c r="C3471" s="88">
        <v>45978</v>
      </c>
      <c r="D3471" s="89" t="s">
        <v>20318</v>
      </c>
      <c r="E3471" s="318">
        <v>45978</v>
      </c>
      <c r="F3471" s="242" t="s">
        <v>21278</v>
      </c>
      <c r="G3471" s="242" t="s">
        <v>5250</v>
      </c>
      <c r="H3471" s="241">
        <v>709836</v>
      </c>
      <c r="I3471" s="241">
        <v>0</v>
      </c>
      <c r="J3471" s="241">
        <v>56787</v>
      </c>
      <c r="K3471" s="241">
        <v>766623</v>
      </c>
      <c r="L3471" s="8" t="s">
        <v>24</v>
      </c>
      <c r="O3471" s="278">
        <f>IF(Table1[[#This Row],[Phân loại]]="Tồn đầu kỳ",Table1[[#This Row],[Tổng giá trị]],0)</f>
        <v>0</v>
      </c>
      <c r="P3471" s="8">
        <f>IF(Table1[[#This Row],[Số còn phải thu ĐK]]&lt;&gt;0,0,IF(Table1[[#This Row],[Phân loại]]="Bán hàng",Table1[[#This Row],[Tổng giá trị]],-Table1[[#This Row],[Tổng giá trị]]))</f>
        <v>766623</v>
      </c>
      <c r="Q3471" s="278">
        <f t="shared" ref="Q3471:Q3472" si="898">IF(M3471&lt;&gt;"",IF(O3471&lt;&gt;0,O3471,P3471),0)</f>
        <v>0</v>
      </c>
      <c r="R3471" s="8">
        <f>Table1[[#This Row],[Số còn phải thu ĐK]]+Table1[[#This Row],[Giá Trị HD sau CK]]-Table1[[#This Row],[Số tiền đã thu]]</f>
        <v>766623</v>
      </c>
      <c r="S3471" s="7">
        <f>IF(Table1[[#This Row],[Ngày hóa đơn]]&lt;&gt;"",Table1[[#This Row],[Ngày hóa đơn]],Table1[[#This Row],[Ngày hạch toán]])</f>
        <v>45978</v>
      </c>
      <c r="T3471" s="8">
        <v>30</v>
      </c>
      <c r="U3471" s="7">
        <f>IF(Table1[[#This Row],[Ngày tính CN]]="","",S3471+T3471)</f>
        <v>46008</v>
      </c>
      <c r="V3471" s="71">
        <f ca="1">IF(Table1[[#This Row],[Hạn thanh toán]]="","",IF((U3471-NOW())&lt;0,0,(U3471-NOW())))</f>
        <v>6.6375785879645264</v>
      </c>
      <c r="W3471" s="278"/>
      <c r="X3471" s="278">
        <f t="shared" ref="X3471:X3472" ca="1" si="899">IF(OR($U3471="",$R3471=0),"",IF((U$4-NOW())&lt;0,-($U3471-NOW()),0))</f>
        <v>-6.6375784722185927</v>
      </c>
      <c r="Y3471" s="3" t="str">
        <f t="shared" ref="Y3471:Y3472" ca="1" si="900">IF(R3471=0,"Đã thanh toán",IF(X3471="","",IF(X3471&lt;=0,"Chưa đến hạn thanh toán",IF(X3471&lt;=30,"Nợ quá hạn 30 ngày",IF(X3471&lt;=60,"Nợ quá hạn từ 30 ngày đến 60 ngày",IF(X3471&lt;=90,"Nợ quá hạn từ 60 ngày đến 90 ngày",IF(X3471&lt;=120,"Nợ quá hạn từ 90 ngày đến 120 ngày","Nợ quá hạn hơn 120 ngày có khả năng mất thanh toán")))))))</f>
        <v>Chưa đến hạn thanh toán</v>
      </c>
      <c r="Z3471" s="250">
        <f>Table1[[#This Row],[Hạn thanh toán]]</f>
        <v>46008</v>
      </c>
      <c r="AA3471" s="250">
        <f>Table1[[#This Row],[Ngày Thanh toán]]</f>
        <v>0</v>
      </c>
      <c r="AD3471" s="3" t="str">
        <f>IF(Table1[[#This Row],[Mã khách hàng]]="","",VLOOKUP($A3471,Ma_KH!$A:$Q,Ma_KH!O$1,0))</f>
        <v>BRG - FUJIMART</v>
      </c>
      <c r="AE3471" s="3" t="str">
        <f>IF(Table1[[#This Row],[Mã khách hàng]]="","",VLOOKUP($A3471,Ma_KH!$A:$Q,Ma_KH!P$1,0))</f>
        <v>CÔNG TY TNHH BÁN LẺ FUJIMART VIỆT NAM</v>
      </c>
      <c r="AF3471" s="3" t="str">
        <f>VLOOKUP(A3471,Ma_KH!A:Q,Ma_KH!J$1,0)</f>
        <v>Vũ Anh Tuấn</v>
      </c>
    </row>
    <row r="3472" spans="1:32" ht="12.75">
      <c r="A3472" s="242" t="s">
        <v>184</v>
      </c>
      <c r="B3472" s="242" t="s">
        <v>5155</v>
      </c>
      <c r="C3472" s="90">
        <v>45978</v>
      </c>
      <c r="D3472" s="91" t="s">
        <v>20319</v>
      </c>
      <c r="E3472" s="318">
        <v>45978</v>
      </c>
      <c r="F3472" s="242" t="s">
        <v>21279</v>
      </c>
      <c r="G3472" s="242" t="s">
        <v>5190</v>
      </c>
      <c r="H3472" s="241">
        <v>666873</v>
      </c>
      <c r="I3472" s="241">
        <v>0</v>
      </c>
      <c r="J3472" s="241">
        <v>53350</v>
      </c>
      <c r="K3472" s="241">
        <v>720223</v>
      </c>
      <c r="L3472" s="8" t="s">
        <v>24</v>
      </c>
      <c r="O3472" s="278">
        <f>IF(Table1[[#This Row],[Phân loại]]="Tồn đầu kỳ",Table1[[#This Row],[Tổng giá trị]],0)</f>
        <v>0</v>
      </c>
      <c r="P3472" s="8">
        <f>IF(Table1[[#This Row],[Số còn phải thu ĐK]]&lt;&gt;0,0,IF(Table1[[#This Row],[Phân loại]]="Bán hàng",Table1[[#This Row],[Tổng giá trị]],-Table1[[#This Row],[Tổng giá trị]]))</f>
        <v>720223</v>
      </c>
      <c r="Q3472" s="278">
        <f t="shared" si="898"/>
        <v>0</v>
      </c>
      <c r="R3472" s="8">
        <f>Table1[[#This Row],[Số còn phải thu ĐK]]+Table1[[#This Row],[Giá Trị HD sau CK]]-Table1[[#This Row],[Số tiền đã thu]]</f>
        <v>720223</v>
      </c>
      <c r="S3472" s="7">
        <f>IF(Table1[[#This Row],[Ngày hóa đơn]]&lt;&gt;"",Table1[[#This Row],[Ngày hóa đơn]],Table1[[#This Row],[Ngày hạch toán]])</f>
        <v>45978</v>
      </c>
      <c r="T3472" s="8">
        <v>30</v>
      </c>
      <c r="U3472" s="7">
        <f>IF(Table1[[#This Row],[Ngày tính CN]]="","",S3472+T3472)</f>
        <v>46008</v>
      </c>
      <c r="V3472" s="71">
        <f ca="1">IF(Table1[[#This Row],[Hạn thanh toán]]="","",IF((U3472-NOW())&lt;0,0,(U3472-NOW())))</f>
        <v>6.6375785879645264</v>
      </c>
      <c r="W3472" s="278"/>
      <c r="X3472" s="278">
        <f t="shared" ca="1" si="899"/>
        <v>-6.6375784722185927</v>
      </c>
      <c r="Y3472" s="3" t="str">
        <f t="shared" ca="1" si="900"/>
        <v>Chưa đến hạn thanh toán</v>
      </c>
      <c r="Z3472" s="250">
        <f>Table1[[#This Row],[Hạn thanh toán]]</f>
        <v>46008</v>
      </c>
      <c r="AA3472" s="250">
        <f>Table1[[#This Row],[Ngày Thanh toán]]</f>
        <v>0</v>
      </c>
      <c r="AD3472" s="3" t="str">
        <f>IF(Table1[[#This Row],[Mã khách hàng]]="","",VLOOKUP($A3472,Ma_KH!$A:$Q,Ma_KH!O$1,0))</f>
        <v>BRG - FUJIMART</v>
      </c>
      <c r="AE3472" s="3" t="str">
        <f>IF(Table1[[#This Row],[Mã khách hàng]]="","",VLOOKUP($A3472,Ma_KH!$A:$Q,Ma_KH!P$1,0))</f>
        <v>CÔNG TY TNHH BÁN LẺ FUJIMART VIỆT NAM</v>
      </c>
      <c r="AF3472" s="3" t="str">
        <f>VLOOKUP(A3472,Ma_KH!A:Q,Ma_KH!J$1,0)</f>
        <v>Vũ Anh Tuấn</v>
      </c>
    </row>
    <row r="3473" spans="1:32" ht="12.75">
      <c r="A3473" s="242" t="s">
        <v>184</v>
      </c>
      <c r="B3473" s="242" t="s">
        <v>5155</v>
      </c>
      <c r="C3473" s="88">
        <v>45978</v>
      </c>
      <c r="D3473" s="89" t="s">
        <v>20320</v>
      </c>
      <c r="E3473" s="318">
        <v>45978</v>
      </c>
      <c r="F3473" s="242" t="s">
        <v>21280</v>
      </c>
      <c r="G3473" s="242" t="s">
        <v>5328</v>
      </c>
      <c r="H3473" s="241">
        <v>1102814</v>
      </c>
      <c r="I3473" s="241">
        <v>0</v>
      </c>
      <c r="J3473" s="241">
        <v>88225</v>
      </c>
      <c r="K3473" s="241">
        <v>1191039</v>
      </c>
      <c r="L3473" s="8" t="s">
        <v>24</v>
      </c>
      <c r="O3473" s="278">
        <f>IF(Table1[[#This Row],[Phân loại]]="Tồn đầu kỳ",Table1[[#This Row],[Tổng giá trị]],0)</f>
        <v>0</v>
      </c>
      <c r="P3473" s="8">
        <f>IF(Table1[[#This Row],[Số còn phải thu ĐK]]&lt;&gt;0,0,IF(Table1[[#This Row],[Phân loại]]="Bán hàng",Table1[[#This Row],[Tổng giá trị]],-Table1[[#This Row],[Tổng giá trị]]))</f>
        <v>1191039</v>
      </c>
      <c r="Q3473" s="278">
        <f t="shared" ref="Q3473:Q3474" si="901">IF(M3473&lt;&gt;"",IF(O3473&lt;&gt;0,O3473,P3473),0)</f>
        <v>0</v>
      </c>
      <c r="R3473" s="8">
        <f>Table1[[#This Row],[Số còn phải thu ĐK]]+Table1[[#This Row],[Giá Trị HD sau CK]]-Table1[[#This Row],[Số tiền đã thu]]</f>
        <v>1191039</v>
      </c>
      <c r="S3473" s="7">
        <f>IF(Table1[[#This Row],[Ngày hóa đơn]]&lt;&gt;"",Table1[[#This Row],[Ngày hóa đơn]],Table1[[#This Row],[Ngày hạch toán]])</f>
        <v>45978</v>
      </c>
      <c r="T3473" s="8">
        <v>30</v>
      </c>
      <c r="U3473" s="7">
        <f>IF(Table1[[#This Row],[Ngày tính CN]]="","",S3473+T3473)</f>
        <v>46008</v>
      </c>
      <c r="V3473" s="71">
        <f ca="1">IF(Table1[[#This Row],[Hạn thanh toán]]="","",IF((U3473-NOW())&lt;0,0,(U3473-NOW())))</f>
        <v>6.6375785879645264</v>
      </c>
      <c r="W3473" s="278"/>
      <c r="X3473" s="278">
        <f t="shared" ref="X3473:X3474" ca="1" si="902">IF(OR($U3473="",$R3473=0),"",IF((U$4-NOW())&lt;0,-($U3473-NOW()),0))</f>
        <v>-6.6375784722185927</v>
      </c>
      <c r="Y3473" s="3" t="str">
        <f t="shared" ref="Y3473:Y3474" ca="1" si="903">IF(R3473=0,"Đã thanh toán",IF(X3473="","",IF(X3473&lt;=0,"Chưa đến hạn thanh toán",IF(X3473&lt;=30,"Nợ quá hạn 30 ngày",IF(X3473&lt;=60,"Nợ quá hạn từ 30 ngày đến 60 ngày",IF(X3473&lt;=90,"Nợ quá hạn từ 60 ngày đến 90 ngày",IF(X3473&lt;=120,"Nợ quá hạn từ 90 ngày đến 120 ngày","Nợ quá hạn hơn 120 ngày có khả năng mất thanh toán")))))))</f>
        <v>Chưa đến hạn thanh toán</v>
      </c>
      <c r="Z3473" s="250">
        <f>Table1[[#This Row],[Hạn thanh toán]]</f>
        <v>46008</v>
      </c>
      <c r="AA3473" s="250">
        <f>Table1[[#This Row],[Ngày Thanh toán]]</f>
        <v>0</v>
      </c>
      <c r="AD3473" s="3" t="str">
        <f>IF(Table1[[#This Row],[Mã khách hàng]]="","",VLOOKUP($A3473,Ma_KH!$A:$Q,Ma_KH!O$1,0))</f>
        <v>BRG - FUJIMART</v>
      </c>
      <c r="AE3473" s="3" t="str">
        <f>IF(Table1[[#This Row],[Mã khách hàng]]="","",VLOOKUP($A3473,Ma_KH!$A:$Q,Ma_KH!P$1,0))</f>
        <v>CÔNG TY TNHH BÁN LẺ FUJIMART VIỆT NAM</v>
      </c>
      <c r="AF3473" s="3" t="str">
        <f>VLOOKUP(A3473,Ma_KH!A:Q,Ma_KH!J$1,0)</f>
        <v>Vũ Anh Tuấn</v>
      </c>
    </row>
    <row r="3474" spans="1:32" ht="12.75">
      <c r="A3474" s="242" t="s">
        <v>184</v>
      </c>
      <c r="B3474" s="242" t="s">
        <v>5155</v>
      </c>
      <c r="C3474" s="90">
        <v>45978</v>
      </c>
      <c r="D3474" s="91" t="s">
        <v>20321</v>
      </c>
      <c r="E3474" s="318">
        <v>45978</v>
      </c>
      <c r="F3474" s="242" t="s">
        <v>21281</v>
      </c>
      <c r="G3474" s="242" t="s">
        <v>5200</v>
      </c>
      <c r="H3474" s="241">
        <v>1455977</v>
      </c>
      <c r="I3474" s="241">
        <v>0</v>
      </c>
      <c r="J3474" s="241">
        <v>116478</v>
      </c>
      <c r="K3474" s="241">
        <v>1572455</v>
      </c>
      <c r="L3474" s="8" t="s">
        <v>24</v>
      </c>
      <c r="O3474" s="278">
        <f>IF(Table1[[#This Row],[Phân loại]]="Tồn đầu kỳ",Table1[[#This Row],[Tổng giá trị]],0)</f>
        <v>0</v>
      </c>
      <c r="P3474" s="8">
        <f>IF(Table1[[#This Row],[Số còn phải thu ĐK]]&lt;&gt;0,0,IF(Table1[[#This Row],[Phân loại]]="Bán hàng",Table1[[#This Row],[Tổng giá trị]],-Table1[[#This Row],[Tổng giá trị]]))</f>
        <v>1572455</v>
      </c>
      <c r="Q3474" s="278">
        <f t="shared" si="901"/>
        <v>0</v>
      </c>
      <c r="R3474" s="8">
        <f>Table1[[#This Row],[Số còn phải thu ĐK]]+Table1[[#This Row],[Giá Trị HD sau CK]]-Table1[[#This Row],[Số tiền đã thu]]</f>
        <v>1572455</v>
      </c>
      <c r="S3474" s="7">
        <f>IF(Table1[[#This Row],[Ngày hóa đơn]]&lt;&gt;"",Table1[[#This Row],[Ngày hóa đơn]],Table1[[#This Row],[Ngày hạch toán]])</f>
        <v>45978</v>
      </c>
      <c r="T3474" s="8">
        <v>30</v>
      </c>
      <c r="U3474" s="7">
        <f>IF(Table1[[#This Row],[Ngày tính CN]]="","",S3474+T3474)</f>
        <v>46008</v>
      </c>
      <c r="V3474" s="71">
        <f ca="1">IF(Table1[[#This Row],[Hạn thanh toán]]="","",IF((U3474-NOW())&lt;0,0,(U3474-NOW())))</f>
        <v>6.6375785879645264</v>
      </c>
      <c r="W3474" s="278"/>
      <c r="X3474" s="278">
        <f t="shared" ca="1" si="902"/>
        <v>-6.6375784722185927</v>
      </c>
      <c r="Y3474" s="3" t="str">
        <f t="shared" ca="1" si="903"/>
        <v>Chưa đến hạn thanh toán</v>
      </c>
      <c r="Z3474" s="250">
        <f>Table1[[#This Row],[Hạn thanh toán]]</f>
        <v>46008</v>
      </c>
      <c r="AA3474" s="250">
        <f>Table1[[#This Row],[Ngày Thanh toán]]</f>
        <v>0</v>
      </c>
      <c r="AD3474" s="3" t="str">
        <f>IF(Table1[[#This Row],[Mã khách hàng]]="","",VLOOKUP($A3474,Ma_KH!$A:$Q,Ma_KH!O$1,0))</f>
        <v>BRG - FUJIMART</v>
      </c>
      <c r="AE3474" s="3" t="str">
        <f>IF(Table1[[#This Row],[Mã khách hàng]]="","",VLOOKUP($A3474,Ma_KH!$A:$Q,Ma_KH!P$1,0))</f>
        <v>CÔNG TY TNHH BÁN LẺ FUJIMART VIỆT NAM</v>
      </c>
      <c r="AF3474" s="3" t="str">
        <f>VLOOKUP(A3474,Ma_KH!A:Q,Ma_KH!J$1,0)</f>
        <v>Vũ Anh Tuấn</v>
      </c>
    </row>
    <row r="3475" spans="1:32" ht="12.75">
      <c r="A3475" s="242" t="s">
        <v>184</v>
      </c>
      <c r="B3475" s="242" t="s">
        <v>5155</v>
      </c>
      <c r="C3475" s="88">
        <v>45979</v>
      </c>
      <c r="D3475" s="89" t="s">
        <v>20322</v>
      </c>
      <c r="E3475" s="318">
        <v>45979</v>
      </c>
      <c r="F3475" s="242" t="s">
        <v>21282</v>
      </c>
      <c r="G3475" s="242" t="s">
        <v>5174</v>
      </c>
      <c r="H3475" s="241">
        <v>6034235</v>
      </c>
      <c r="I3475" s="241">
        <v>0</v>
      </c>
      <c r="J3475" s="241">
        <v>482739</v>
      </c>
      <c r="K3475" s="241">
        <v>6516974</v>
      </c>
      <c r="L3475" s="8" t="s">
        <v>24</v>
      </c>
      <c r="O3475" s="278">
        <f>IF(Table1[[#This Row],[Phân loại]]="Tồn đầu kỳ",Table1[[#This Row],[Tổng giá trị]],0)</f>
        <v>0</v>
      </c>
      <c r="P3475" s="8">
        <f>IF(Table1[[#This Row],[Số còn phải thu ĐK]]&lt;&gt;0,0,IF(Table1[[#This Row],[Phân loại]]="Bán hàng",Table1[[#This Row],[Tổng giá trị]],-Table1[[#This Row],[Tổng giá trị]]))</f>
        <v>6516974</v>
      </c>
      <c r="Q3475" s="278">
        <f t="shared" ref="Q3475:Q3476" si="904">IF(M3475&lt;&gt;"",IF(O3475&lt;&gt;0,O3475,P3475),0)</f>
        <v>0</v>
      </c>
      <c r="R3475" s="8">
        <f>Table1[[#This Row],[Số còn phải thu ĐK]]+Table1[[#This Row],[Giá Trị HD sau CK]]-Table1[[#This Row],[Số tiền đã thu]]</f>
        <v>6516974</v>
      </c>
      <c r="S3475" s="7">
        <f>IF(Table1[[#This Row],[Ngày hóa đơn]]&lt;&gt;"",Table1[[#This Row],[Ngày hóa đơn]],Table1[[#This Row],[Ngày hạch toán]])</f>
        <v>45979</v>
      </c>
      <c r="T3475" s="8">
        <v>30</v>
      </c>
      <c r="U3475" s="7">
        <f>IF(Table1[[#This Row],[Ngày tính CN]]="","",S3475+T3475)</f>
        <v>46009</v>
      </c>
      <c r="V3475" s="71">
        <f ca="1">IF(Table1[[#This Row],[Hạn thanh toán]]="","",IF((U3475-NOW())&lt;0,0,(U3475-NOW())))</f>
        <v>7.6375785879645264</v>
      </c>
      <c r="W3475" s="278"/>
      <c r="X3475" s="278">
        <f t="shared" ref="X3475:X3476" ca="1" si="905">IF(OR($U3475="",$R3475=0),"",IF((U$4-NOW())&lt;0,-($U3475-NOW()),0))</f>
        <v>-7.6375784722185927</v>
      </c>
      <c r="Y3475" s="3" t="str">
        <f t="shared" ref="Y3475:Y3476" ca="1" si="906">IF(R3475=0,"Đã thanh toán",IF(X3475="","",IF(X3475&lt;=0,"Chưa đến hạn thanh toán",IF(X3475&lt;=30,"Nợ quá hạn 30 ngày",IF(X3475&lt;=60,"Nợ quá hạn từ 30 ngày đến 60 ngày",IF(X3475&lt;=90,"Nợ quá hạn từ 60 ngày đến 90 ngày",IF(X3475&lt;=120,"Nợ quá hạn từ 90 ngày đến 120 ngày","Nợ quá hạn hơn 120 ngày có khả năng mất thanh toán")))))))</f>
        <v>Chưa đến hạn thanh toán</v>
      </c>
      <c r="Z3475" s="250">
        <f>Table1[[#This Row],[Hạn thanh toán]]</f>
        <v>46009</v>
      </c>
      <c r="AA3475" s="250">
        <f>Table1[[#This Row],[Ngày Thanh toán]]</f>
        <v>0</v>
      </c>
      <c r="AD3475" s="3" t="str">
        <f>IF(Table1[[#This Row],[Mã khách hàng]]="","",VLOOKUP($A3475,Ma_KH!$A:$Q,Ma_KH!O$1,0))</f>
        <v>BRG - FUJIMART</v>
      </c>
      <c r="AE3475" s="3" t="str">
        <f>IF(Table1[[#This Row],[Mã khách hàng]]="","",VLOOKUP($A3475,Ma_KH!$A:$Q,Ma_KH!P$1,0))</f>
        <v>CÔNG TY TNHH BÁN LẺ FUJIMART VIỆT NAM</v>
      </c>
      <c r="AF3475" s="3" t="str">
        <f>VLOOKUP(A3475,Ma_KH!A:Q,Ma_KH!J$1,0)</f>
        <v>Vũ Anh Tuấn</v>
      </c>
    </row>
    <row r="3476" spans="1:32" ht="12.75">
      <c r="A3476" s="242" t="s">
        <v>184</v>
      </c>
      <c r="B3476" s="242" t="s">
        <v>5155</v>
      </c>
      <c r="C3476" s="90">
        <v>45979</v>
      </c>
      <c r="D3476" s="91" t="s">
        <v>20323</v>
      </c>
      <c r="E3476" s="318">
        <v>45979</v>
      </c>
      <c r="F3476" s="242" t="s">
        <v>21283</v>
      </c>
      <c r="G3476" s="242" t="s">
        <v>5207</v>
      </c>
      <c r="H3476" s="241">
        <v>1914273</v>
      </c>
      <c r="I3476" s="241">
        <v>0</v>
      </c>
      <c r="J3476" s="241">
        <v>153142</v>
      </c>
      <c r="K3476" s="241">
        <v>2067415</v>
      </c>
      <c r="L3476" s="8" t="s">
        <v>24</v>
      </c>
      <c r="O3476" s="278">
        <f>IF(Table1[[#This Row],[Phân loại]]="Tồn đầu kỳ",Table1[[#This Row],[Tổng giá trị]],0)</f>
        <v>0</v>
      </c>
      <c r="P3476" s="8">
        <f>IF(Table1[[#This Row],[Số còn phải thu ĐK]]&lt;&gt;0,0,IF(Table1[[#This Row],[Phân loại]]="Bán hàng",Table1[[#This Row],[Tổng giá trị]],-Table1[[#This Row],[Tổng giá trị]]))</f>
        <v>2067415</v>
      </c>
      <c r="Q3476" s="278">
        <f t="shared" si="904"/>
        <v>0</v>
      </c>
      <c r="R3476" s="8">
        <f>Table1[[#This Row],[Số còn phải thu ĐK]]+Table1[[#This Row],[Giá Trị HD sau CK]]-Table1[[#This Row],[Số tiền đã thu]]</f>
        <v>2067415</v>
      </c>
      <c r="S3476" s="7">
        <f>IF(Table1[[#This Row],[Ngày hóa đơn]]&lt;&gt;"",Table1[[#This Row],[Ngày hóa đơn]],Table1[[#This Row],[Ngày hạch toán]])</f>
        <v>45979</v>
      </c>
      <c r="T3476" s="8">
        <v>30</v>
      </c>
      <c r="U3476" s="7">
        <f>IF(Table1[[#This Row],[Ngày tính CN]]="","",S3476+T3476)</f>
        <v>46009</v>
      </c>
      <c r="V3476" s="71">
        <f ca="1">IF(Table1[[#This Row],[Hạn thanh toán]]="","",IF((U3476-NOW())&lt;0,0,(U3476-NOW())))</f>
        <v>7.6375785879645264</v>
      </c>
      <c r="W3476" s="278"/>
      <c r="X3476" s="278">
        <f t="shared" ca="1" si="905"/>
        <v>-7.6375784722185927</v>
      </c>
      <c r="Y3476" s="3" t="str">
        <f t="shared" ca="1" si="906"/>
        <v>Chưa đến hạn thanh toán</v>
      </c>
      <c r="Z3476" s="250">
        <f>Table1[[#This Row],[Hạn thanh toán]]</f>
        <v>46009</v>
      </c>
      <c r="AA3476" s="250">
        <f>Table1[[#This Row],[Ngày Thanh toán]]</f>
        <v>0</v>
      </c>
      <c r="AD3476" s="3" t="str">
        <f>IF(Table1[[#This Row],[Mã khách hàng]]="","",VLOOKUP($A3476,Ma_KH!$A:$Q,Ma_KH!O$1,0))</f>
        <v>BRG - FUJIMART</v>
      </c>
      <c r="AE3476" s="3" t="str">
        <f>IF(Table1[[#This Row],[Mã khách hàng]]="","",VLOOKUP($A3476,Ma_KH!$A:$Q,Ma_KH!P$1,0))</f>
        <v>CÔNG TY TNHH BÁN LẺ FUJIMART VIỆT NAM</v>
      </c>
      <c r="AF3476" s="3" t="str">
        <f>VLOOKUP(A3476,Ma_KH!A:Q,Ma_KH!J$1,0)</f>
        <v>Vũ Anh Tuấn</v>
      </c>
    </row>
    <row r="3477" spans="1:32" ht="12.75">
      <c r="A3477" s="242" t="s">
        <v>184</v>
      </c>
      <c r="B3477" s="242" t="s">
        <v>5155</v>
      </c>
      <c r="C3477" s="90">
        <v>45979</v>
      </c>
      <c r="D3477" s="91" t="s">
        <v>20324</v>
      </c>
      <c r="E3477" s="318">
        <v>45979</v>
      </c>
      <c r="F3477" s="242" t="s">
        <v>21284</v>
      </c>
      <c r="G3477" s="242" t="s">
        <v>5323</v>
      </c>
      <c r="H3477" s="241">
        <v>1238490</v>
      </c>
      <c r="I3477" s="241">
        <v>0</v>
      </c>
      <c r="J3477" s="241">
        <v>99079</v>
      </c>
      <c r="K3477" s="241">
        <v>1337569</v>
      </c>
      <c r="L3477" s="8" t="s">
        <v>24</v>
      </c>
      <c r="O3477" s="278">
        <f>IF(Table1[[#This Row],[Phân loại]]="Tồn đầu kỳ",Table1[[#This Row],[Tổng giá trị]],0)</f>
        <v>0</v>
      </c>
      <c r="P3477" s="8">
        <f>IF(Table1[[#This Row],[Số còn phải thu ĐK]]&lt;&gt;0,0,IF(Table1[[#This Row],[Phân loại]]="Bán hàng",Table1[[#This Row],[Tổng giá trị]],-Table1[[#This Row],[Tổng giá trị]]))</f>
        <v>1337569</v>
      </c>
      <c r="Q3477" s="278">
        <f>IF(M3477&lt;&gt;"",IF(O3477&lt;&gt;0,O3477,P3477),0)</f>
        <v>0</v>
      </c>
      <c r="R3477" s="8">
        <f>Table1[[#This Row],[Số còn phải thu ĐK]]+Table1[[#This Row],[Giá Trị HD sau CK]]-Table1[[#This Row],[Số tiền đã thu]]</f>
        <v>1337569</v>
      </c>
      <c r="S3477" s="7">
        <f>IF(Table1[[#This Row],[Ngày hóa đơn]]&lt;&gt;"",Table1[[#This Row],[Ngày hóa đơn]],Table1[[#This Row],[Ngày hạch toán]])</f>
        <v>45979</v>
      </c>
      <c r="T3477" s="8">
        <v>30</v>
      </c>
      <c r="U3477" s="7">
        <f>IF(Table1[[#This Row],[Ngày tính CN]]="","",S3477+T3477)</f>
        <v>46009</v>
      </c>
      <c r="V3477" s="71">
        <f ca="1">IF(Table1[[#This Row],[Hạn thanh toán]]="","",IF((U3477-NOW())&lt;0,0,(U3477-NOW())))</f>
        <v>7.6375785879645264</v>
      </c>
      <c r="W3477" s="278"/>
      <c r="X3477" s="278">
        <f ca="1">IF(OR($U3477="",$R3477=0),"",IF((U$4-NOW())&lt;0,-($U3477-NOW()),0))</f>
        <v>-7.6375784722185927</v>
      </c>
      <c r="Y3477" s="3" t="str">
        <f ca="1">IF(R3477=0,"Đã thanh toán",IF(X3477="","",IF(X3477&lt;=0,"Chưa đến hạn thanh toán",IF(X3477&lt;=30,"Nợ quá hạn 30 ngày",IF(X3477&lt;=60,"Nợ quá hạn từ 30 ngày đến 60 ngày",IF(X3477&lt;=90,"Nợ quá hạn từ 60 ngày đến 90 ngày",IF(X3477&lt;=120,"Nợ quá hạn từ 90 ngày đến 120 ngày","Nợ quá hạn hơn 120 ngày có khả năng mất thanh toán")))))))</f>
        <v>Chưa đến hạn thanh toán</v>
      </c>
      <c r="Z3477" s="250">
        <f>Table1[[#This Row],[Hạn thanh toán]]</f>
        <v>46009</v>
      </c>
      <c r="AA3477" s="250">
        <f>Table1[[#This Row],[Ngày Thanh toán]]</f>
        <v>0</v>
      </c>
      <c r="AD3477" s="3" t="str">
        <f>IF(Table1[[#This Row],[Mã khách hàng]]="","",VLOOKUP($A3477,Ma_KH!$A:$Q,Ma_KH!O$1,0))</f>
        <v>BRG - FUJIMART</v>
      </c>
      <c r="AE3477" s="3" t="str">
        <f>IF(Table1[[#This Row],[Mã khách hàng]]="","",VLOOKUP($A3477,Ma_KH!$A:$Q,Ma_KH!P$1,0))</f>
        <v>CÔNG TY TNHH BÁN LẺ FUJIMART VIỆT NAM</v>
      </c>
      <c r="AF3477" s="3" t="str">
        <f>VLOOKUP(A3477,Ma_KH!A:Q,Ma_KH!J$1,0)</f>
        <v>Vũ Anh Tuấn</v>
      </c>
    </row>
    <row r="3478" spans="1:32" ht="12.75">
      <c r="A3478" s="242" t="s">
        <v>184</v>
      </c>
      <c r="B3478" s="242" t="s">
        <v>5155</v>
      </c>
      <c r="C3478" s="88">
        <v>45980</v>
      </c>
      <c r="D3478" s="89" t="s">
        <v>20325</v>
      </c>
      <c r="E3478" s="318">
        <v>45980</v>
      </c>
      <c r="F3478" s="242" t="s">
        <v>21285</v>
      </c>
      <c r="G3478" s="242" t="s">
        <v>5241</v>
      </c>
      <c r="H3478" s="241">
        <v>870612</v>
      </c>
      <c r="I3478" s="241">
        <v>0</v>
      </c>
      <c r="J3478" s="241">
        <v>69649</v>
      </c>
      <c r="K3478" s="241">
        <v>940261</v>
      </c>
      <c r="L3478" s="8" t="s">
        <v>24</v>
      </c>
      <c r="O3478" s="278">
        <f>IF(Table1[[#This Row],[Phân loại]]="Tồn đầu kỳ",Table1[[#This Row],[Tổng giá trị]],0)</f>
        <v>0</v>
      </c>
      <c r="P3478" s="8">
        <f>IF(Table1[[#This Row],[Số còn phải thu ĐK]]&lt;&gt;0,0,IF(Table1[[#This Row],[Phân loại]]="Bán hàng",Table1[[#This Row],[Tổng giá trị]],-Table1[[#This Row],[Tổng giá trị]]))</f>
        <v>940261</v>
      </c>
      <c r="Q3478" s="278">
        <f t="shared" ref="Q3478:Q3479" si="907">IF(M3478&lt;&gt;"",IF(O3478&lt;&gt;0,O3478,P3478),0)</f>
        <v>0</v>
      </c>
      <c r="R3478" s="8">
        <f>Table1[[#This Row],[Số còn phải thu ĐK]]+Table1[[#This Row],[Giá Trị HD sau CK]]-Table1[[#This Row],[Số tiền đã thu]]</f>
        <v>940261</v>
      </c>
      <c r="S3478" s="7">
        <f>IF(Table1[[#This Row],[Ngày hóa đơn]]&lt;&gt;"",Table1[[#This Row],[Ngày hóa đơn]],Table1[[#This Row],[Ngày hạch toán]])</f>
        <v>45980</v>
      </c>
      <c r="T3478" s="8">
        <v>30</v>
      </c>
      <c r="U3478" s="7">
        <f>IF(Table1[[#This Row],[Ngày tính CN]]="","",S3478+T3478)</f>
        <v>46010</v>
      </c>
      <c r="V3478" s="71">
        <f ca="1">IF(Table1[[#This Row],[Hạn thanh toán]]="","",IF((U3478-NOW())&lt;0,0,(U3478-NOW())))</f>
        <v>8.6375785879645264</v>
      </c>
      <c r="W3478" s="278"/>
      <c r="X3478" s="278">
        <f t="shared" ref="X3478:X3479" ca="1" si="908">IF(OR($U3478="",$R3478=0),"",IF((U$4-NOW())&lt;0,-($U3478-NOW()),0))</f>
        <v>-8.6375784722185927</v>
      </c>
      <c r="Y3478" s="3" t="str">
        <f t="shared" ref="Y3478:Y3479" ca="1" si="909">IF(R3478=0,"Đã thanh toán",IF(X3478="","",IF(X3478&lt;=0,"Chưa đến hạn thanh toán",IF(X3478&lt;=30,"Nợ quá hạn 30 ngày",IF(X3478&lt;=60,"Nợ quá hạn từ 30 ngày đến 60 ngày",IF(X3478&lt;=90,"Nợ quá hạn từ 60 ngày đến 90 ngày",IF(X3478&lt;=120,"Nợ quá hạn từ 90 ngày đến 120 ngày","Nợ quá hạn hơn 120 ngày có khả năng mất thanh toán")))))))</f>
        <v>Chưa đến hạn thanh toán</v>
      </c>
      <c r="Z3478" s="250">
        <f>Table1[[#This Row],[Hạn thanh toán]]</f>
        <v>46010</v>
      </c>
      <c r="AA3478" s="250">
        <f>Table1[[#This Row],[Ngày Thanh toán]]</f>
        <v>0</v>
      </c>
      <c r="AD3478" s="3" t="str">
        <f>IF(Table1[[#This Row],[Mã khách hàng]]="","",VLOOKUP($A3478,Ma_KH!$A:$Q,Ma_KH!O$1,0))</f>
        <v>BRG - FUJIMART</v>
      </c>
      <c r="AE3478" s="3" t="str">
        <f>IF(Table1[[#This Row],[Mã khách hàng]]="","",VLOOKUP($A3478,Ma_KH!$A:$Q,Ma_KH!P$1,0))</f>
        <v>CÔNG TY TNHH BÁN LẺ FUJIMART VIỆT NAM</v>
      </c>
      <c r="AF3478" s="3" t="str">
        <f>VLOOKUP(A3478,Ma_KH!A:Q,Ma_KH!J$1,0)</f>
        <v>Vũ Anh Tuấn</v>
      </c>
    </row>
    <row r="3479" spans="1:32" ht="12.75">
      <c r="A3479" s="242" t="s">
        <v>184</v>
      </c>
      <c r="B3479" s="242" t="s">
        <v>5155</v>
      </c>
      <c r="C3479" s="90">
        <v>45980</v>
      </c>
      <c r="D3479" s="91" t="s">
        <v>20326</v>
      </c>
      <c r="E3479" s="318">
        <v>45980</v>
      </c>
      <c r="F3479" s="242" t="s">
        <v>21286</v>
      </c>
      <c r="G3479" s="242" t="s">
        <v>5205</v>
      </c>
      <c r="H3479" s="241">
        <v>1242034</v>
      </c>
      <c r="I3479" s="241">
        <v>0</v>
      </c>
      <c r="J3479" s="241">
        <v>99363</v>
      </c>
      <c r="K3479" s="241">
        <v>1341397</v>
      </c>
      <c r="L3479" s="8" t="s">
        <v>24</v>
      </c>
      <c r="O3479" s="278">
        <f>IF(Table1[[#This Row],[Phân loại]]="Tồn đầu kỳ",Table1[[#This Row],[Tổng giá trị]],0)</f>
        <v>0</v>
      </c>
      <c r="P3479" s="8">
        <f>IF(Table1[[#This Row],[Số còn phải thu ĐK]]&lt;&gt;0,0,IF(Table1[[#This Row],[Phân loại]]="Bán hàng",Table1[[#This Row],[Tổng giá trị]],-Table1[[#This Row],[Tổng giá trị]]))</f>
        <v>1341397</v>
      </c>
      <c r="Q3479" s="278">
        <f t="shared" si="907"/>
        <v>0</v>
      </c>
      <c r="R3479" s="8">
        <f>Table1[[#This Row],[Số còn phải thu ĐK]]+Table1[[#This Row],[Giá Trị HD sau CK]]-Table1[[#This Row],[Số tiền đã thu]]</f>
        <v>1341397</v>
      </c>
      <c r="S3479" s="7">
        <f>IF(Table1[[#This Row],[Ngày hóa đơn]]&lt;&gt;"",Table1[[#This Row],[Ngày hóa đơn]],Table1[[#This Row],[Ngày hạch toán]])</f>
        <v>45980</v>
      </c>
      <c r="T3479" s="8">
        <v>30</v>
      </c>
      <c r="U3479" s="7">
        <f>IF(Table1[[#This Row],[Ngày tính CN]]="","",S3479+T3479)</f>
        <v>46010</v>
      </c>
      <c r="V3479" s="71">
        <f ca="1">IF(Table1[[#This Row],[Hạn thanh toán]]="","",IF((U3479-NOW())&lt;0,0,(U3479-NOW())))</f>
        <v>8.6375785879645264</v>
      </c>
      <c r="W3479" s="278"/>
      <c r="X3479" s="278">
        <f t="shared" ca="1" si="908"/>
        <v>-8.6375784722185927</v>
      </c>
      <c r="Y3479" s="3" t="str">
        <f t="shared" ca="1" si="909"/>
        <v>Chưa đến hạn thanh toán</v>
      </c>
      <c r="Z3479" s="250">
        <f>Table1[[#This Row],[Hạn thanh toán]]</f>
        <v>46010</v>
      </c>
      <c r="AA3479" s="250">
        <f>Table1[[#This Row],[Ngày Thanh toán]]</f>
        <v>0</v>
      </c>
      <c r="AD3479" s="3" t="str">
        <f>IF(Table1[[#This Row],[Mã khách hàng]]="","",VLOOKUP($A3479,Ma_KH!$A:$Q,Ma_KH!O$1,0))</f>
        <v>BRG - FUJIMART</v>
      </c>
      <c r="AE3479" s="3" t="str">
        <f>IF(Table1[[#This Row],[Mã khách hàng]]="","",VLOOKUP($A3479,Ma_KH!$A:$Q,Ma_KH!P$1,0))</f>
        <v>CÔNG TY TNHH BÁN LẺ FUJIMART VIỆT NAM</v>
      </c>
      <c r="AF3479" s="3" t="str">
        <f>VLOOKUP(A3479,Ma_KH!A:Q,Ma_KH!J$1,0)</f>
        <v>Vũ Anh Tuấn</v>
      </c>
    </row>
    <row r="3480" spans="1:32" ht="12.75">
      <c r="A3480" s="242" t="s">
        <v>184</v>
      </c>
      <c r="B3480" s="242" t="s">
        <v>5155</v>
      </c>
      <c r="C3480" s="88">
        <v>45980</v>
      </c>
      <c r="D3480" s="89" t="s">
        <v>20327</v>
      </c>
      <c r="E3480" s="318">
        <v>45980</v>
      </c>
      <c r="F3480" s="242" t="s">
        <v>21287</v>
      </c>
      <c r="G3480" s="242" t="s">
        <v>5345</v>
      </c>
      <c r="H3480" s="241">
        <v>1110343</v>
      </c>
      <c r="I3480" s="241">
        <v>0</v>
      </c>
      <c r="J3480" s="241">
        <v>88827</v>
      </c>
      <c r="K3480" s="241">
        <v>1199170</v>
      </c>
      <c r="L3480" s="8" t="s">
        <v>24</v>
      </c>
      <c r="O3480" s="278">
        <f>IF(Table1[[#This Row],[Phân loại]]="Tồn đầu kỳ",Table1[[#This Row],[Tổng giá trị]],0)</f>
        <v>0</v>
      </c>
      <c r="P3480" s="8">
        <f>IF(Table1[[#This Row],[Số còn phải thu ĐK]]&lt;&gt;0,0,IF(Table1[[#This Row],[Phân loại]]="Bán hàng",Table1[[#This Row],[Tổng giá trị]],-Table1[[#This Row],[Tổng giá trị]]))</f>
        <v>1199170</v>
      </c>
      <c r="Q3480" s="278">
        <f t="shared" ref="Q3480:Q3481" si="910">IF(M3480&lt;&gt;"",IF(O3480&lt;&gt;0,O3480,P3480),0)</f>
        <v>0</v>
      </c>
      <c r="R3480" s="8">
        <f>Table1[[#This Row],[Số còn phải thu ĐK]]+Table1[[#This Row],[Giá Trị HD sau CK]]-Table1[[#This Row],[Số tiền đã thu]]</f>
        <v>1199170</v>
      </c>
      <c r="S3480" s="7">
        <f>IF(Table1[[#This Row],[Ngày hóa đơn]]&lt;&gt;"",Table1[[#This Row],[Ngày hóa đơn]],Table1[[#This Row],[Ngày hạch toán]])</f>
        <v>45980</v>
      </c>
      <c r="T3480" s="8">
        <v>30</v>
      </c>
      <c r="U3480" s="7">
        <f>IF(Table1[[#This Row],[Ngày tính CN]]="","",S3480+T3480)</f>
        <v>46010</v>
      </c>
      <c r="V3480" s="71">
        <f ca="1">IF(Table1[[#This Row],[Hạn thanh toán]]="","",IF((U3480-NOW())&lt;0,0,(U3480-NOW())))</f>
        <v>8.6375785879645264</v>
      </c>
      <c r="W3480" s="278"/>
      <c r="X3480" s="278">
        <f t="shared" ref="X3480:X3481" ca="1" si="911">IF(OR($U3480="",$R3480=0),"",IF((U$4-NOW())&lt;0,-($U3480-NOW()),0))</f>
        <v>-8.6375784722185927</v>
      </c>
      <c r="Y3480" s="3" t="str">
        <f t="shared" ref="Y3480:Y3481" ca="1" si="912">IF(R3480=0,"Đã thanh toán",IF(X3480="","",IF(X3480&lt;=0,"Chưa đến hạn thanh toán",IF(X3480&lt;=30,"Nợ quá hạn 30 ngày",IF(X3480&lt;=60,"Nợ quá hạn từ 30 ngày đến 60 ngày",IF(X3480&lt;=90,"Nợ quá hạn từ 60 ngày đến 90 ngày",IF(X3480&lt;=120,"Nợ quá hạn từ 90 ngày đến 120 ngày","Nợ quá hạn hơn 120 ngày có khả năng mất thanh toán")))))))</f>
        <v>Chưa đến hạn thanh toán</v>
      </c>
      <c r="Z3480" s="250">
        <f>Table1[[#This Row],[Hạn thanh toán]]</f>
        <v>46010</v>
      </c>
      <c r="AA3480" s="250">
        <f>Table1[[#This Row],[Ngày Thanh toán]]</f>
        <v>0</v>
      </c>
      <c r="AD3480" s="3" t="str">
        <f>IF(Table1[[#This Row],[Mã khách hàng]]="","",VLOOKUP($A3480,Ma_KH!$A:$Q,Ma_KH!O$1,0))</f>
        <v>BRG - FUJIMART</v>
      </c>
      <c r="AE3480" s="3" t="str">
        <f>IF(Table1[[#This Row],[Mã khách hàng]]="","",VLOOKUP($A3480,Ma_KH!$A:$Q,Ma_KH!P$1,0))</f>
        <v>CÔNG TY TNHH BÁN LẺ FUJIMART VIỆT NAM</v>
      </c>
      <c r="AF3480" s="3" t="str">
        <f>VLOOKUP(A3480,Ma_KH!A:Q,Ma_KH!J$1,0)</f>
        <v>Vũ Anh Tuấn</v>
      </c>
    </row>
    <row r="3481" spans="1:32" ht="12.75">
      <c r="A3481" s="242" t="s">
        <v>184</v>
      </c>
      <c r="B3481" s="242" t="s">
        <v>5155</v>
      </c>
      <c r="C3481" s="90">
        <v>45980</v>
      </c>
      <c r="D3481" s="91" t="s">
        <v>20328</v>
      </c>
      <c r="E3481" s="318">
        <v>45980</v>
      </c>
      <c r="F3481" s="242" t="s">
        <v>21288</v>
      </c>
      <c r="G3481" s="242" t="s">
        <v>5186</v>
      </c>
      <c r="H3481" s="241">
        <v>1810476</v>
      </c>
      <c r="I3481" s="241">
        <v>0</v>
      </c>
      <c r="J3481" s="241">
        <v>144838</v>
      </c>
      <c r="K3481" s="241">
        <v>1955314</v>
      </c>
      <c r="L3481" s="8" t="s">
        <v>24</v>
      </c>
      <c r="O3481" s="278">
        <f>IF(Table1[[#This Row],[Phân loại]]="Tồn đầu kỳ",Table1[[#This Row],[Tổng giá trị]],0)</f>
        <v>0</v>
      </c>
      <c r="P3481" s="8">
        <f>IF(Table1[[#This Row],[Số còn phải thu ĐK]]&lt;&gt;0,0,IF(Table1[[#This Row],[Phân loại]]="Bán hàng",Table1[[#This Row],[Tổng giá trị]],-Table1[[#This Row],[Tổng giá trị]]))</f>
        <v>1955314</v>
      </c>
      <c r="Q3481" s="278">
        <f t="shared" si="910"/>
        <v>0</v>
      </c>
      <c r="R3481" s="8">
        <f>Table1[[#This Row],[Số còn phải thu ĐK]]+Table1[[#This Row],[Giá Trị HD sau CK]]-Table1[[#This Row],[Số tiền đã thu]]</f>
        <v>1955314</v>
      </c>
      <c r="S3481" s="7">
        <f>IF(Table1[[#This Row],[Ngày hóa đơn]]&lt;&gt;"",Table1[[#This Row],[Ngày hóa đơn]],Table1[[#This Row],[Ngày hạch toán]])</f>
        <v>45980</v>
      </c>
      <c r="T3481" s="8">
        <v>30</v>
      </c>
      <c r="U3481" s="7">
        <f>IF(Table1[[#This Row],[Ngày tính CN]]="","",S3481+T3481)</f>
        <v>46010</v>
      </c>
      <c r="V3481" s="71">
        <f ca="1">IF(Table1[[#This Row],[Hạn thanh toán]]="","",IF((U3481-NOW())&lt;0,0,(U3481-NOW())))</f>
        <v>8.6375785879645264</v>
      </c>
      <c r="W3481" s="278"/>
      <c r="X3481" s="278">
        <f t="shared" ca="1" si="911"/>
        <v>-8.6375784722185927</v>
      </c>
      <c r="Y3481" s="3" t="str">
        <f t="shared" ca="1" si="912"/>
        <v>Chưa đến hạn thanh toán</v>
      </c>
      <c r="Z3481" s="250">
        <f>Table1[[#This Row],[Hạn thanh toán]]</f>
        <v>46010</v>
      </c>
      <c r="AA3481" s="250">
        <f>Table1[[#This Row],[Ngày Thanh toán]]</f>
        <v>0</v>
      </c>
      <c r="AD3481" s="3" t="str">
        <f>IF(Table1[[#This Row],[Mã khách hàng]]="","",VLOOKUP($A3481,Ma_KH!$A:$Q,Ma_KH!O$1,0))</f>
        <v>BRG - FUJIMART</v>
      </c>
      <c r="AE3481" s="3" t="str">
        <f>IF(Table1[[#This Row],[Mã khách hàng]]="","",VLOOKUP($A3481,Ma_KH!$A:$Q,Ma_KH!P$1,0))</f>
        <v>CÔNG TY TNHH BÁN LẺ FUJIMART VIỆT NAM</v>
      </c>
      <c r="AF3481" s="3" t="str">
        <f>VLOOKUP(A3481,Ma_KH!A:Q,Ma_KH!J$1,0)</f>
        <v>Vũ Anh Tuấn</v>
      </c>
    </row>
    <row r="3482" spans="1:32" ht="12.75">
      <c r="A3482" s="242" t="s">
        <v>184</v>
      </c>
      <c r="B3482" s="242" t="s">
        <v>5155</v>
      </c>
      <c r="C3482" s="90">
        <v>45981</v>
      </c>
      <c r="D3482" s="91" t="s">
        <v>20329</v>
      </c>
      <c r="E3482" s="318">
        <v>45981</v>
      </c>
      <c r="F3482" s="242" t="s">
        <v>21289</v>
      </c>
      <c r="G3482" s="242" t="s">
        <v>5182</v>
      </c>
      <c r="H3482" s="241">
        <v>1432825</v>
      </c>
      <c r="I3482" s="241">
        <v>0</v>
      </c>
      <c r="J3482" s="241">
        <v>114626</v>
      </c>
      <c r="K3482" s="241">
        <v>1547451</v>
      </c>
      <c r="L3482" s="8" t="s">
        <v>24</v>
      </c>
      <c r="O3482" s="278">
        <f>IF(Table1[[#This Row],[Phân loại]]="Tồn đầu kỳ",Table1[[#This Row],[Tổng giá trị]],0)</f>
        <v>0</v>
      </c>
      <c r="P3482" s="8">
        <f>IF(Table1[[#This Row],[Số còn phải thu ĐK]]&lt;&gt;0,0,IF(Table1[[#This Row],[Phân loại]]="Bán hàng",Table1[[#This Row],[Tổng giá trị]],-Table1[[#This Row],[Tổng giá trị]]))</f>
        <v>1547451</v>
      </c>
      <c r="Q3482" s="278">
        <f>IF(M3482&lt;&gt;"",IF(O3482&lt;&gt;0,O3482,P3482),0)</f>
        <v>0</v>
      </c>
      <c r="R3482" s="8">
        <f>Table1[[#This Row],[Số còn phải thu ĐK]]+Table1[[#This Row],[Giá Trị HD sau CK]]-Table1[[#This Row],[Số tiền đã thu]]</f>
        <v>1547451</v>
      </c>
      <c r="S3482" s="7">
        <f>IF(Table1[[#This Row],[Ngày hóa đơn]]&lt;&gt;"",Table1[[#This Row],[Ngày hóa đơn]],Table1[[#This Row],[Ngày hạch toán]])</f>
        <v>45981</v>
      </c>
      <c r="T3482" s="8">
        <v>30</v>
      </c>
      <c r="U3482" s="7">
        <f>IF(Table1[[#This Row],[Ngày tính CN]]="","",S3482+T3482)</f>
        <v>46011</v>
      </c>
      <c r="V3482" s="71">
        <f ca="1">IF(Table1[[#This Row],[Hạn thanh toán]]="","",IF((U3482-NOW())&lt;0,0,(U3482-NOW())))</f>
        <v>9.6375785879645264</v>
      </c>
      <c r="W3482" s="278"/>
      <c r="X3482" s="278">
        <f ca="1">IF(OR($U3482="",$R3482=0),"",IF((U$4-NOW())&lt;0,-($U3482-NOW()),0))</f>
        <v>-9.6375784722185927</v>
      </c>
      <c r="Y3482" s="3" t="str">
        <f ca="1">IF(R3482=0,"Đã thanh toán",IF(X3482="","",IF(X3482&lt;=0,"Chưa đến hạn thanh toán",IF(X3482&lt;=30,"Nợ quá hạn 30 ngày",IF(X3482&lt;=60,"Nợ quá hạn từ 30 ngày đến 60 ngày",IF(X3482&lt;=90,"Nợ quá hạn từ 60 ngày đến 90 ngày",IF(X3482&lt;=120,"Nợ quá hạn từ 90 ngày đến 120 ngày","Nợ quá hạn hơn 120 ngày có khả năng mất thanh toán")))))))</f>
        <v>Chưa đến hạn thanh toán</v>
      </c>
      <c r="Z3482" s="250">
        <f>Table1[[#This Row],[Hạn thanh toán]]</f>
        <v>46011</v>
      </c>
      <c r="AA3482" s="250">
        <f>Table1[[#This Row],[Ngày Thanh toán]]</f>
        <v>0</v>
      </c>
      <c r="AD3482" s="3" t="str">
        <f>IF(Table1[[#This Row],[Mã khách hàng]]="","",VLOOKUP($A3482,Ma_KH!$A:$Q,Ma_KH!O$1,0))</f>
        <v>BRG - FUJIMART</v>
      </c>
      <c r="AE3482" s="3" t="str">
        <f>IF(Table1[[#This Row],[Mã khách hàng]]="","",VLOOKUP($A3482,Ma_KH!$A:$Q,Ma_KH!P$1,0))</f>
        <v>CÔNG TY TNHH BÁN LẺ FUJIMART VIỆT NAM</v>
      </c>
      <c r="AF3482" s="3" t="str">
        <f>VLOOKUP(A3482,Ma_KH!A:Q,Ma_KH!J$1,0)</f>
        <v>Vũ Anh Tuấn</v>
      </c>
    </row>
    <row r="3483" spans="1:32" ht="12.75">
      <c r="A3483" s="242" t="s">
        <v>184</v>
      </c>
      <c r="B3483" s="242" t="s">
        <v>5155</v>
      </c>
      <c r="C3483" s="90">
        <v>45981</v>
      </c>
      <c r="D3483" s="91" t="s">
        <v>20330</v>
      </c>
      <c r="E3483" s="318">
        <v>45981</v>
      </c>
      <c r="F3483" s="242" t="s">
        <v>21290</v>
      </c>
      <c r="G3483" s="242" t="s">
        <v>5297</v>
      </c>
      <c r="H3483" s="241">
        <v>944353</v>
      </c>
      <c r="I3483" s="241">
        <v>0</v>
      </c>
      <c r="J3483" s="241">
        <v>75548</v>
      </c>
      <c r="K3483" s="241">
        <v>1019901</v>
      </c>
      <c r="L3483" s="8" t="s">
        <v>24</v>
      </c>
      <c r="O3483" s="278">
        <f>IF(Table1[[#This Row],[Phân loại]]="Tồn đầu kỳ",Table1[[#This Row],[Tổng giá trị]],0)</f>
        <v>0</v>
      </c>
      <c r="P3483" s="8">
        <f>IF(Table1[[#This Row],[Số còn phải thu ĐK]]&lt;&gt;0,0,IF(Table1[[#This Row],[Phân loại]]="Bán hàng",Table1[[#This Row],[Tổng giá trị]],-Table1[[#This Row],[Tổng giá trị]]))</f>
        <v>1019901</v>
      </c>
      <c r="Q3483" s="278">
        <f>IF(M3483&lt;&gt;"",IF(O3483&lt;&gt;0,O3483,P3483),0)</f>
        <v>0</v>
      </c>
      <c r="R3483" s="8">
        <f>Table1[[#This Row],[Số còn phải thu ĐK]]+Table1[[#This Row],[Giá Trị HD sau CK]]-Table1[[#This Row],[Số tiền đã thu]]</f>
        <v>1019901</v>
      </c>
      <c r="S3483" s="7">
        <f>IF(Table1[[#This Row],[Ngày hóa đơn]]&lt;&gt;"",Table1[[#This Row],[Ngày hóa đơn]],Table1[[#This Row],[Ngày hạch toán]])</f>
        <v>45981</v>
      </c>
      <c r="T3483" s="8">
        <v>30</v>
      </c>
      <c r="U3483" s="7">
        <f>IF(Table1[[#This Row],[Ngày tính CN]]="","",S3483+T3483)</f>
        <v>46011</v>
      </c>
      <c r="V3483" s="71">
        <f ca="1">IF(Table1[[#This Row],[Hạn thanh toán]]="","",IF((U3483-NOW())&lt;0,0,(U3483-NOW())))</f>
        <v>9.6375785879645264</v>
      </c>
      <c r="W3483" s="278"/>
      <c r="X3483" s="278">
        <f ca="1">IF(OR($U3483="",$R3483=0),"",IF((U$4-NOW())&lt;0,-($U3483-NOW()),0))</f>
        <v>-9.6375784722185927</v>
      </c>
      <c r="Y3483" s="3" t="str">
        <f ca="1">IF(R3483=0,"Đã thanh toán",IF(X3483="","",IF(X3483&lt;=0,"Chưa đến hạn thanh toán",IF(X3483&lt;=30,"Nợ quá hạn 30 ngày",IF(X3483&lt;=60,"Nợ quá hạn từ 30 ngày đến 60 ngày",IF(X3483&lt;=90,"Nợ quá hạn từ 60 ngày đến 90 ngày",IF(X3483&lt;=120,"Nợ quá hạn từ 90 ngày đến 120 ngày","Nợ quá hạn hơn 120 ngày có khả năng mất thanh toán")))))))</f>
        <v>Chưa đến hạn thanh toán</v>
      </c>
      <c r="Z3483" s="250">
        <f>Table1[[#This Row],[Hạn thanh toán]]</f>
        <v>46011</v>
      </c>
      <c r="AA3483" s="250">
        <f>Table1[[#This Row],[Ngày Thanh toán]]</f>
        <v>0</v>
      </c>
      <c r="AD3483" s="3" t="str">
        <f>IF(Table1[[#This Row],[Mã khách hàng]]="","",VLOOKUP($A3483,Ma_KH!$A:$Q,Ma_KH!O$1,0))</f>
        <v>BRG - FUJIMART</v>
      </c>
      <c r="AE3483" s="3" t="str">
        <f>IF(Table1[[#This Row],[Mã khách hàng]]="","",VLOOKUP($A3483,Ma_KH!$A:$Q,Ma_KH!P$1,0))</f>
        <v>CÔNG TY TNHH BÁN LẺ FUJIMART VIỆT NAM</v>
      </c>
      <c r="AF3483" s="3" t="str">
        <f>VLOOKUP(A3483,Ma_KH!A:Q,Ma_KH!J$1,0)</f>
        <v>Vũ Anh Tuấn</v>
      </c>
    </row>
    <row r="3484" spans="1:32" ht="12.75">
      <c r="A3484" s="242" t="s">
        <v>184</v>
      </c>
      <c r="B3484" s="242" t="s">
        <v>5155</v>
      </c>
      <c r="C3484" s="90">
        <v>45982</v>
      </c>
      <c r="D3484" s="91" t="s">
        <v>20331</v>
      </c>
      <c r="E3484" s="318">
        <v>45982</v>
      </c>
      <c r="F3484" s="242" t="s">
        <v>21291</v>
      </c>
      <c r="G3484" s="242" t="s">
        <v>5203</v>
      </c>
      <c r="H3484" s="241">
        <v>652397</v>
      </c>
      <c r="I3484" s="241">
        <v>0</v>
      </c>
      <c r="J3484" s="241">
        <v>52192</v>
      </c>
      <c r="K3484" s="241">
        <v>704589</v>
      </c>
      <c r="L3484" s="8" t="s">
        <v>24</v>
      </c>
      <c r="O3484" s="278">
        <f>IF(Table1[[#This Row],[Phân loại]]="Tồn đầu kỳ",Table1[[#This Row],[Tổng giá trị]],0)</f>
        <v>0</v>
      </c>
      <c r="P3484" s="8">
        <f>IF(Table1[[#This Row],[Số còn phải thu ĐK]]&lt;&gt;0,0,IF(Table1[[#This Row],[Phân loại]]="Bán hàng",Table1[[#This Row],[Tổng giá trị]],-Table1[[#This Row],[Tổng giá trị]]))</f>
        <v>704589</v>
      </c>
      <c r="Q3484" s="278">
        <f>IF(M3484&lt;&gt;"",IF(O3484&lt;&gt;0,O3484,P3484),0)</f>
        <v>0</v>
      </c>
      <c r="R3484" s="8">
        <f>Table1[[#This Row],[Số còn phải thu ĐK]]+Table1[[#This Row],[Giá Trị HD sau CK]]-Table1[[#This Row],[Số tiền đã thu]]</f>
        <v>704589</v>
      </c>
      <c r="S3484" s="7">
        <f>IF(Table1[[#This Row],[Ngày hóa đơn]]&lt;&gt;"",Table1[[#This Row],[Ngày hóa đơn]],Table1[[#This Row],[Ngày hạch toán]])</f>
        <v>45982</v>
      </c>
      <c r="T3484" s="8">
        <v>30</v>
      </c>
      <c r="U3484" s="7">
        <f>IF(Table1[[#This Row],[Ngày tính CN]]="","",S3484+T3484)</f>
        <v>46012</v>
      </c>
      <c r="V3484" s="71">
        <f ca="1">IF(Table1[[#This Row],[Hạn thanh toán]]="","",IF((U3484-NOW())&lt;0,0,(U3484-NOW())))</f>
        <v>10.637578587964526</v>
      </c>
      <c r="W3484" s="278"/>
      <c r="X3484" s="278">
        <f ca="1">IF(OR($U3484="",$R3484=0),"",IF((U$4-NOW())&lt;0,-($U3484-NOW()),0))</f>
        <v>-10.637578472218593</v>
      </c>
      <c r="Y3484" s="3" t="str">
        <f ca="1">IF(R3484=0,"Đã thanh toán",IF(X3484="","",IF(X3484&lt;=0,"Chưa đến hạn thanh toán",IF(X3484&lt;=30,"Nợ quá hạn 30 ngày",IF(X3484&lt;=60,"Nợ quá hạn từ 30 ngày đến 60 ngày",IF(X3484&lt;=90,"Nợ quá hạn từ 60 ngày đến 90 ngày",IF(X3484&lt;=120,"Nợ quá hạn từ 90 ngày đến 120 ngày","Nợ quá hạn hơn 120 ngày có khả năng mất thanh toán")))))))</f>
        <v>Chưa đến hạn thanh toán</v>
      </c>
      <c r="Z3484" s="250">
        <f>Table1[[#This Row],[Hạn thanh toán]]</f>
        <v>46012</v>
      </c>
      <c r="AA3484" s="250">
        <f>Table1[[#This Row],[Ngày Thanh toán]]</f>
        <v>0</v>
      </c>
      <c r="AD3484" s="3" t="str">
        <f>IF(Table1[[#This Row],[Mã khách hàng]]="","",VLOOKUP($A3484,Ma_KH!$A:$Q,Ma_KH!O$1,0))</f>
        <v>BRG - FUJIMART</v>
      </c>
      <c r="AE3484" s="3" t="str">
        <f>IF(Table1[[#This Row],[Mã khách hàng]]="","",VLOOKUP($A3484,Ma_KH!$A:$Q,Ma_KH!P$1,0))</f>
        <v>CÔNG TY TNHH BÁN LẺ FUJIMART VIỆT NAM</v>
      </c>
      <c r="AF3484" s="3" t="str">
        <f>VLOOKUP(A3484,Ma_KH!A:Q,Ma_KH!J$1,0)</f>
        <v>Vũ Anh Tuấn</v>
      </c>
    </row>
    <row r="3485" spans="1:32" ht="12.75">
      <c r="A3485" s="242" t="s">
        <v>184</v>
      </c>
      <c r="B3485" s="242" t="s">
        <v>5155</v>
      </c>
      <c r="C3485" s="90">
        <v>45982</v>
      </c>
      <c r="D3485" s="91" t="s">
        <v>20332</v>
      </c>
      <c r="E3485" s="318">
        <v>45982</v>
      </c>
      <c r="F3485" s="242" t="s">
        <v>21292</v>
      </c>
      <c r="G3485" s="242" t="s">
        <v>5228</v>
      </c>
      <c r="H3485" s="241">
        <v>1071833</v>
      </c>
      <c r="I3485" s="241">
        <v>0</v>
      </c>
      <c r="J3485" s="241">
        <v>85747</v>
      </c>
      <c r="K3485" s="241">
        <v>1157580</v>
      </c>
      <c r="L3485" s="8" t="s">
        <v>24</v>
      </c>
      <c r="O3485" s="278">
        <f>IF(Table1[[#This Row],[Phân loại]]="Tồn đầu kỳ",Table1[[#This Row],[Tổng giá trị]],0)</f>
        <v>0</v>
      </c>
      <c r="P3485" s="8">
        <f>IF(Table1[[#This Row],[Số còn phải thu ĐK]]&lt;&gt;0,0,IF(Table1[[#This Row],[Phân loại]]="Bán hàng",Table1[[#This Row],[Tổng giá trị]],-Table1[[#This Row],[Tổng giá trị]]))</f>
        <v>1157580</v>
      </c>
      <c r="Q3485" s="278">
        <f>IF(M3485&lt;&gt;"",IF(O3485&lt;&gt;0,O3485,P3485),0)</f>
        <v>0</v>
      </c>
      <c r="R3485" s="8">
        <f>Table1[[#This Row],[Số còn phải thu ĐK]]+Table1[[#This Row],[Giá Trị HD sau CK]]-Table1[[#This Row],[Số tiền đã thu]]</f>
        <v>1157580</v>
      </c>
      <c r="S3485" s="7">
        <f>IF(Table1[[#This Row],[Ngày hóa đơn]]&lt;&gt;"",Table1[[#This Row],[Ngày hóa đơn]],Table1[[#This Row],[Ngày hạch toán]])</f>
        <v>45982</v>
      </c>
      <c r="T3485" s="8">
        <v>30</v>
      </c>
      <c r="U3485" s="7">
        <f>IF(Table1[[#This Row],[Ngày tính CN]]="","",S3485+T3485)</f>
        <v>46012</v>
      </c>
      <c r="V3485" s="71">
        <f ca="1">IF(Table1[[#This Row],[Hạn thanh toán]]="","",IF((U3485-NOW())&lt;0,0,(U3485-NOW())))</f>
        <v>10.637578587964526</v>
      </c>
      <c r="W3485" s="278"/>
      <c r="X3485" s="278">
        <f ca="1">IF(OR($U3485="",$R3485=0),"",IF((U$4-NOW())&lt;0,-($U3485-NOW()),0))</f>
        <v>-10.637578472218593</v>
      </c>
      <c r="Y3485" s="3" t="str">
        <f ca="1">IF(R3485=0,"Đã thanh toán",IF(X3485="","",IF(X3485&lt;=0,"Chưa đến hạn thanh toán",IF(X3485&lt;=30,"Nợ quá hạn 30 ngày",IF(X3485&lt;=60,"Nợ quá hạn từ 30 ngày đến 60 ngày",IF(X3485&lt;=90,"Nợ quá hạn từ 60 ngày đến 90 ngày",IF(X3485&lt;=120,"Nợ quá hạn từ 90 ngày đến 120 ngày","Nợ quá hạn hơn 120 ngày có khả năng mất thanh toán")))))))</f>
        <v>Chưa đến hạn thanh toán</v>
      </c>
      <c r="Z3485" s="250">
        <f>Table1[[#This Row],[Hạn thanh toán]]</f>
        <v>46012</v>
      </c>
      <c r="AA3485" s="250">
        <f>Table1[[#This Row],[Ngày Thanh toán]]</f>
        <v>0</v>
      </c>
      <c r="AD3485" s="3" t="str">
        <f>IF(Table1[[#This Row],[Mã khách hàng]]="","",VLOOKUP($A3485,Ma_KH!$A:$Q,Ma_KH!O$1,0))</f>
        <v>BRG - FUJIMART</v>
      </c>
      <c r="AE3485" s="3" t="str">
        <f>IF(Table1[[#This Row],[Mã khách hàng]]="","",VLOOKUP($A3485,Ma_KH!$A:$Q,Ma_KH!P$1,0))</f>
        <v>CÔNG TY TNHH BÁN LẺ FUJIMART VIỆT NAM</v>
      </c>
      <c r="AF3485" s="3" t="str">
        <f>VLOOKUP(A3485,Ma_KH!A:Q,Ma_KH!J$1,0)</f>
        <v>Vũ Anh Tuấn</v>
      </c>
    </row>
    <row r="3486" spans="1:32" ht="12.75">
      <c r="A3486" s="242" t="s">
        <v>184</v>
      </c>
      <c r="B3486" s="242" t="s">
        <v>5155</v>
      </c>
      <c r="C3486" s="90">
        <v>45982</v>
      </c>
      <c r="D3486" s="91" t="s">
        <v>20333</v>
      </c>
      <c r="E3486" s="318">
        <v>45982</v>
      </c>
      <c r="F3486" s="242" t="s">
        <v>21293</v>
      </c>
      <c r="G3486" s="242" t="s">
        <v>5165</v>
      </c>
      <c r="H3486" s="241">
        <v>418554</v>
      </c>
      <c r="I3486" s="241">
        <v>0</v>
      </c>
      <c r="J3486" s="241">
        <v>33484</v>
      </c>
      <c r="K3486" s="241">
        <v>452038</v>
      </c>
      <c r="L3486" s="8" t="s">
        <v>24</v>
      </c>
      <c r="O3486" s="278">
        <f>IF(Table1[[#This Row],[Phân loại]]="Tồn đầu kỳ",Table1[[#This Row],[Tổng giá trị]],0)</f>
        <v>0</v>
      </c>
      <c r="P3486" s="8">
        <f>IF(Table1[[#This Row],[Số còn phải thu ĐK]]&lt;&gt;0,0,IF(Table1[[#This Row],[Phân loại]]="Bán hàng",Table1[[#This Row],[Tổng giá trị]],-Table1[[#This Row],[Tổng giá trị]]))</f>
        <v>452038</v>
      </c>
      <c r="Q3486" s="278">
        <f>IF(M3486&lt;&gt;"",IF(O3486&lt;&gt;0,O3486,P3486),0)</f>
        <v>0</v>
      </c>
      <c r="R3486" s="8">
        <f>Table1[[#This Row],[Số còn phải thu ĐK]]+Table1[[#This Row],[Giá Trị HD sau CK]]-Table1[[#This Row],[Số tiền đã thu]]</f>
        <v>452038</v>
      </c>
      <c r="S3486" s="7">
        <f>IF(Table1[[#This Row],[Ngày hóa đơn]]&lt;&gt;"",Table1[[#This Row],[Ngày hóa đơn]],Table1[[#This Row],[Ngày hạch toán]])</f>
        <v>45982</v>
      </c>
      <c r="T3486" s="8">
        <v>30</v>
      </c>
      <c r="U3486" s="7">
        <f>IF(Table1[[#This Row],[Ngày tính CN]]="","",S3486+T3486)</f>
        <v>46012</v>
      </c>
      <c r="V3486" s="71">
        <f ca="1">IF(Table1[[#This Row],[Hạn thanh toán]]="","",IF((U3486-NOW())&lt;0,0,(U3486-NOW())))</f>
        <v>10.637578587964526</v>
      </c>
      <c r="W3486" s="278"/>
      <c r="X3486" s="278">
        <f ca="1">IF(OR($U3486="",$R3486=0),"",IF((U$4-NOW())&lt;0,-($U3486-NOW()),0))</f>
        <v>-10.637578472218593</v>
      </c>
      <c r="Y3486" s="3" t="str">
        <f ca="1">IF(R3486=0,"Đã thanh toán",IF(X3486="","",IF(X3486&lt;=0,"Chưa đến hạn thanh toán",IF(X3486&lt;=30,"Nợ quá hạn 30 ngày",IF(X3486&lt;=60,"Nợ quá hạn từ 30 ngày đến 60 ngày",IF(X3486&lt;=90,"Nợ quá hạn từ 60 ngày đến 90 ngày",IF(X3486&lt;=120,"Nợ quá hạn từ 90 ngày đến 120 ngày","Nợ quá hạn hơn 120 ngày có khả năng mất thanh toán")))))))</f>
        <v>Chưa đến hạn thanh toán</v>
      </c>
      <c r="Z3486" s="250">
        <f>Table1[[#This Row],[Hạn thanh toán]]</f>
        <v>46012</v>
      </c>
      <c r="AA3486" s="250">
        <f>Table1[[#This Row],[Ngày Thanh toán]]</f>
        <v>0</v>
      </c>
      <c r="AD3486" s="3" t="str">
        <f>IF(Table1[[#This Row],[Mã khách hàng]]="","",VLOOKUP($A3486,Ma_KH!$A:$Q,Ma_KH!O$1,0))</f>
        <v>BRG - FUJIMART</v>
      </c>
      <c r="AE3486" s="3" t="str">
        <f>IF(Table1[[#This Row],[Mã khách hàng]]="","",VLOOKUP($A3486,Ma_KH!$A:$Q,Ma_KH!P$1,0))</f>
        <v>CÔNG TY TNHH BÁN LẺ FUJIMART VIỆT NAM</v>
      </c>
      <c r="AF3486" s="3" t="str">
        <f>VLOOKUP(A3486,Ma_KH!A:Q,Ma_KH!J$1,0)</f>
        <v>Vũ Anh Tuấn</v>
      </c>
    </row>
    <row r="3487" spans="1:32" ht="12.75">
      <c r="A3487" s="242" t="s">
        <v>184</v>
      </c>
      <c r="B3487" s="242" t="s">
        <v>5155</v>
      </c>
      <c r="C3487" s="88">
        <v>45985</v>
      </c>
      <c r="D3487" s="89" t="s">
        <v>20334</v>
      </c>
      <c r="E3487" s="318">
        <v>45985</v>
      </c>
      <c r="F3487" s="242" t="s">
        <v>21294</v>
      </c>
      <c r="G3487" s="242" t="s">
        <v>5326</v>
      </c>
      <c r="H3487" s="241">
        <v>1551747</v>
      </c>
      <c r="I3487" s="241">
        <v>0</v>
      </c>
      <c r="J3487" s="241">
        <v>124140</v>
      </c>
      <c r="K3487" s="241">
        <v>1675887</v>
      </c>
      <c r="L3487" s="8" t="s">
        <v>24</v>
      </c>
      <c r="O3487" s="278">
        <f>IF(Table1[[#This Row],[Phân loại]]="Tồn đầu kỳ",Table1[[#This Row],[Tổng giá trị]],0)</f>
        <v>0</v>
      </c>
      <c r="P3487" s="8">
        <f>IF(Table1[[#This Row],[Số còn phải thu ĐK]]&lt;&gt;0,0,IF(Table1[[#This Row],[Phân loại]]="Bán hàng",Table1[[#This Row],[Tổng giá trị]],-Table1[[#This Row],[Tổng giá trị]]))</f>
        <v>1675887</v>
      </c>
      <c r="Q3487" s="278">
        <f t="shared" ref="Q3487:Q3489" si="913">IF(M3487&lt;&gt;"",IF(O3487&lt;&gt;0,O3487,P3487),0)</f>
        <v>0</v>
      </c>
      <c r="R3487" s="8">
        <f>Table1[[#This Row],[Số còn phải thu ĐK]]+Table1[[#This Row],[Giá Trị HD sau CK]]-Table1[[#This Row],[Số tiền đã thu]]</f>
        <v>1675887</v>
      </c>
      <c r="S3487" s="7">
        <f>IF(Table1[[#This Row],[Ngày hóa đơn]]&lt;&gt;"",Table1[[#This Row],[Ngày hóa đơn]],Table1[[#This Row],[Ngày hạch toán]])</f>
        <v>45985</v>
      </c>
      <c r="T3487" s="8">
        <v>30</v>
      </c>
      <c r="U3487" s="7">
        <f>IF(Table1[[#This Row],[Ngày tính CN]]="","",S3487+T3487)</f>
        <v>46015</v>
      </c>
      <c r="V3487" s="71">
        <f ca="1">IF(Table1[[#This Row],[Hạn thanh toán]]="","",IF((U3487-NOW())&lt;0,0,(U3487-NOW())))</f>
        <v>13.637578587964526</v>
      </c>
      <c r="W3487" s="278"/>
      <c r="X3487" s="278">
        <f t="shared" ref="X3487:X3489" ca="1" si="914">IF(OR($U3487="",$R3487=0),"",IF((U$4-NOW())&lt;0,-($U3487-NOW()),0))</f>
        <v>-13.637578472218593</v>
      </c>
      <c r="Y3487" s="3" t="str">
        <f t="shared" ref="Y3487:Y3489" ca="1" si="915">IF(R3487=0,"Đã thanh toán",IF(X3487="","",IF(X3487&lt;=0,"Chưa đến hạn thanh toán",IF(X3487&lt;=30,"Nợ quá hạn 30 ngày",IF(X3487&lt;=60,"Nợ quá hạn từ 30 ngày đến 60 ngày",IF(X3487&lt;=90,"Nợ quá hạn từ 60 ngày đến 90 ngày",IF(X3487&lt;=120,"Nợ quá hạn từ 90 ngày đến 120 ngày","Nợ quá hạn hơn 120 ngày có khả năng mất thanh toán")))))))</f>
        <v>Chưa đến hạn thanh toán</v>
      </c>
      <c r="Z3487" s="250">
        <f>Table1[[#This Row],[Hạn thanh toán]]</f>
        <v>46015</v>
      </c>
      <c r="AA3487" s="250">
        <f>Table1[[#This Row],[Ngày Thanh toán]]</f>
        <v>0</v>
      </c>
      <c r="AD3487" s="3" t="str">
        <f>IF(Table1[[#This Row],[Mã khách hàng]]="","",VLOOKUP($A3487,Ma_KH!$A:$Q,Ma_KH!O$1,0))</f>
        <v>BRG - FUJIMART</v>
      </c>
      <c r="AE3487" s="3" t="str">
        <f>IF(Table1[[#This Row],[Mã khách hàng]]="","",VLOOKUP($A3487,Ma_KH!$A:$Q,Ma_KH!P$1,0))</f>
        <v>CÔNG TY TNHH BÁN LẺ FUJIMART VIỆT NAM</v>
      </c>
      <c r="AF3487" s="3" t="str">
        <f>VLOOKUP(A3487,Ma_KH!A:Q,Ma_KH!J$1,0)</f>
        <v>Vũ Anh Tuấn</v>
      </c>
    </row>
    <row r="3488" spans="1:32" ht="12.75">
      <c r="A3488" s="242" t="s">
        <v>184</v>
      </c>
      <c r="B3488" s="242" t="s">
        <v>5155</v>
      </c>
      <c r="C3488" s="88">
        <v>45985</v>
      </c>
      <c r="D3488" s="89" t="s">
        <v>20335</v>
      </c>
      <c r="E3488" s="318">
        <v>45985</v>
      </c>
      <c r="F3488" s="242" t="s">
        <v>21295</v>
      </c>
      <c r="G3488" s="242" t="s">
        <v>5215</v>
      </c>
      <c r="H3488" s="241">
        <v>936456</v>
      </c>
      <c r="I3488" s="241">
        <v>0</v>
      </c>
      <c r="J3488" s="241">
        <v>74916</v>
      </c>
      <c r="K3488" s="241">
        <v>1011372</v>
      </c>
      <c r="L3488" s="8" t="s">
        <v>24</v>
      </c>
      <c r="O3488" s="278">
        <f>IF(Table1[[#This Row],[Phân loại]]="Tồn đầu kỳ",Table1[[#This Row],[Tổng giá trị]],0)</f>
        <v>0</v>
      </c>
      <c r="P3488" s="8">
        <f>IF(Table1[[#This Row],[Số còn phải thu ĐK]]&lt;&gt;0,0,IF(Table1[[#This Row],[Phân loại]]="Bán hàng",Table1[[#This Row],[Tổng giá trị]],-Table1[[#This Row],[Tổng giá trị]]))</f>
        <v>1011372</v>
      </c>
      <c r="Q3488" s="278">
        <f t="shared" si="913"/>
        <v>0</v>
      </c>
      <c r="R3488" s="8">
        <f>Table1[[#This Row],[Số còn phải thu ĐK]]+Table1[[#This Row],[Giá Trị HD sau CK]]-Table1[[#This Row],[Số tiền đã thu]]</f>
        <v>1011372</v>
      </c>
      <c r="S3488" s="7">
        <f>IF(Table1[[#This Row],[Ngày hóa đơn]]&lt;&gt;"",Table1[[#This Row],[Ngày hóa đơn]],Table1[[#This Row],[Ngày hạch toán]])</f>
        <v>45985</v>
      </c>
      <c r="T3488" s="8">
        <v>30</v>
      </c>
      <c r="U3488" s="7">
        <f>IF(Table1[[#This Row],[Ngày tính CN]]="","",S3488+T3488)</f>
        <v>46015</v>
      </c>
      <c r="V3488" s="71">
        <f ca="1">IF(Table1[[#This Row],[Hạn thanh toán]]="","",IF((U3488-NOW())&lt;0,0,(U3488-NOW())))</f>
        <v>13.637578587964526</v>
      </c>
      <c r="W3488" s="278"/>
      <c r="X3488" s="278">
        <f t="shared" ca="1" si="914"/>
        <v>-13.637578472218593</v>
      </c>
      <c r="Y3488" s="3" t="str">
        <f t="shared" ca="1" si="915"/>
        <v>Chưa đến hạn thanh toán</v>
      </c>
      <c r="Z3488" s="250">
        <f>Table1[[#This Row],[Hạn thanh toán]]</f>
        <v>46015</v>
      </c>
      <c r="AA3488" s="250">
        <f>Table1[[#This Row],[Ngày Thanh toán]]</f>
        <v>0</v>
      </c>
      <c r="AD3488" s="3" t="str">
        <f>IF(Table1[[#This Row],[Mã khách hàng]]="","",VLOOKUP($A3488,Ma_KH!$A:$Q,Ma_KH!O$1,0))</f>
        <v>BRG - FUJIMART</v>
      </c>
      <c r="AE3488" s="3" t="str">
        <f>IF(Table1[[#This Row],[Mã khách hàng]]="","",VLOOKUP($A3488,Ma_KH!$A:$Q,Ma_KH!P$1,0))</f>
        <v>CÔNG TY TNHH BÁN LẺ FUJIMART VIỆT NAM</v>
      </c>
      <c r="AF3488" s="3" t="str">
        <f>VLOOKUP(A3488,Ma_KH!A:Q,Ma_KH!J$1,0)</f>
        <v>Vũ Anh Tuấn</v>
      </c>
    </row>
    <row r="3489" spans="1:32" ht="12.75">
      <c r="A3489" s="242" t="s">
        <v>184</v>
      </c>
      <c r="B3489" s="242" t="s">
        <v>5155</v>
      </c>
      <c r="C3489" s="90">
        <v>45985</v>
      </c>
      <c r="D3489" s="91" t="s">
        <v>20336</v>
      </c>
      <c r="E3489" s="318">
        <v>45985</v>
      </c>
      <c r="F3489" s="242" t="s">
        <v>21296</v>
      </c>
      <c r="G3489" s="242" t="s">
        <v>5223</v>
      </c>
      <c r="H3489" s="241">
        <v>1046385</v>
      </c>
      <c r="I3489" s="241">
        <v>0</v>
      </c>
      <c r="J3489" s="241">
        <v>83711</v>
      </c>
      <c r="K3489" s="241">
        <v>1130096</v>
      </c>
      <c r="L3489" s="8" t="s">
        <v>24</v>
      </c>
      <c r="O3489" s="278">
        <f>IF(Table1[[#This Row],[Phân loại]]="Tồn đầu kỳ",Table1[[#This Row],[Tổng giá trị]],0)</f>
        <v>0</v>
      </c>
      <c r="P3489" s="8">
        <f>IF(Table1[[#This Row],[Số còn phải thu ĐK]]&lt;&gt;0,0,IF(Table1[[#This Row],[Phân loại]]="Bán hàng",Table1[[#This Row],[Tổng giá trị]],-Table1[[#This Row],[Tổng giá trị]]))</f>
        <v>1130096</v>
      </c>
      <c r="Q3489" s="278">
        <f t="shared" si="913"/>
        <v>0</v>
      </c>
      <c r="R3489" s="8">
        <f>Table1[[#This Row],[Số còn phải thu ĐK]]+Table1[[#This Row],[Giá Trị HD sau CK]]-Table1[[#This Row],[Số tiền đã thu]]</f>
        <v>1130096</v>
      </c>
      <c r="S3489" s="7">
        <f>IF(Table1[[#This Row],[Ngày hóa đơn]]&lt;&gt;"",Table1[[#This Row],[Ngày hóa đơn]],Table1[[#This Row],[Ngày hạch toán]])</f>
        <v>45985</v>
      </c>
      <c r="T3489" s="8">
        <v>30</v>
      </c>
      <c r="U3489" s="7">
        <f>IF(Table1[[#This Row],[Ngày tính CN]]="","",S3489+T3489)</f>
        <v>46015</v>
      </c>
      <c r="V3489" s="71">
        <f ca="1">IF(Table1[[#This Row],[Hạn thanh toán]]="","",IF((U3489-NOW())&lt;0,0,(U3489-NOW())))</f>
        <v>13.637578587964526</v>
      </c>
      <c r="W3489" s="278"/>
      <c r="X3489" s="278">
        <f t="shared" ca="1" si="914"/>
        <v>-13.637578472218593</v>
      </c>
      <c r="Y3489" s="3" t="str">
        <f t="shared" ca="1" si="915"/>
        <v>Chưa đến hạn thanh toán</v>
      </c>
      <c r="Z3489" s="250">
        <f>Table1[[#This Row],[Hạn thanh toán]]</f>
        <v>46015</v>
      </c>
      <c r="AA3489" s="250">
        <f>Table1[[#This Row],[Ngày Thanh toán]]</f>
        <v>0</v>
      </c>
      <c r="AD3489" s="3" t="str">
        <f>IF(Table1[[#This Row],[Mã khách hàng]]="","",VLOOKUP($A3489,Ma_KH!$A:$Q,Ma_KH!O$1,0))</f>
        <v>BRG - FUJIMART</v>
      </c>
      <c r="AE3489" s="3" t="str">
        <f>IF(Table1[[#This Row],[Mã khách hàng]]="","",VLOOKUP($A3489,Ma_KH!$A:$Q,Ma_KH!P$1,0))</f>
        <v>CÔNG TY TNHH BÁN LẺ FUJIMART VIỆT NAM</v>
      </c>
      <c r="AF3489" s="3" t="str">
        <f>VLOOKUP(A3489,Ma_KH!A:Q,Ma_KH!J$1,0)</f>
        <v>Vũ Anh Tuấn</v>
      </c>
    </row>
    <row r="3490" spans="1:32" ht="12.75">
      <c r="A3490" s="242" t="s">
        <v>184</v>
      </c>
      <c r="B3490" s="242" t="s">
        <v>5155</v>
      </c>
      <c r="C3490" s="88">
        <v>45985</v>
      </c>
      <c r="D3490" s="89" t="s">
        <v>20337</v>
      </c>
      <c r="E3490" s="318">
        <v>45985</v>
      </c>
      <c r="F3490" s="242" t="s">
        <v>21297</v>
      </c>
      <c r="G3490" s="242" t="s">
        <v>5339</v>
      </c>
      <c r="H3490" s="241">
        <v>1029930</v>
      </c>
      <c r="I3490" s="241">
        <v>0</v>
      </c>
      <c r="J3490" s="241">
        <v>82394</v>
      </c>
      <c r="K3490" s="241">
        <v>1112324</v>
      </c>
      <c r="L3490" s="8" t="s">
        <v>24</v>
      </c>
      <c r="O3490" s="278">
        <f>IF(Table1[[#This Row],[Phân loại]]="Tồn đầu kỳ",Table1[[#This Row],[Tổng giá trị]],0)</f>
        <v>0</v>
      </c>
      <c r="P3490" s="8">
        <f>IF(Table1[[#This Row],[Số còn phải thu ĐK]]&lt;&gt;0,0,IF(Table1[[#This Row],[Phân loại]]="Bán hàng",Table1[[#This Row],[Tổng giá trị]],-Table1[[#This Row],[Tổng giá trị]]))</f>
        <v>1112324</v>
      </c>
      <c r="Q3490" s="278">
        <f t="shared" ref="Q3490:Q3491" si="916">IF(M3490&lt;&gt;"",IF(O3490&lt;&gt;0,O3490,P3490),0)</f>
        <v>0</v>
      </c>
      <c r="R3490" s="8">
        <f>Table1[[#This Row],[Số còn phải thu ĐK]]+Table1[[#This Row],[Giá Trị HD sau CK]]-Table1[[#This Row],[Số tiền đã thu]]</f>
        <v>1112324</v>
      </c>
      <c r="S3490" s="7">
        <f>IF(Table1[[#This Row],[Ngày hóa đơn]]&lt;&gt;"",Table1[[#This Row],[Ngày hóa đơn]],Table1[[#This Row],[Ngày hạch toán]])</f>
        <v>45985</v>
      </c>
      <c r="T3490" s="8">
        <v>30</v>
      </c>
      <c r="U3490" s="7">
        <f>IF(Table1[[#This Row],[Ngày tính CN]]="","",S3490+T3490)</f>
        <v>46015</v>
      </c>
      <c r="V3490" s="71">
        <f ca="1">IF(Table1[[#This Row],[Hạn thanh toán]]="","",IF((U3490-NOW())&lt;0,0,(U3490-NOW())))</f>
        <v>13.637578587964526</v>
      </c>
      <c r="W3490" s="278"/>
      <c r="X3490" s="278">
        <f t="shared" ref="X3490:X3491" ca="1" si="917">IF(OR($U3490="",$R3490=0),"",IF((U$4-NOW())&lt;0,-($U3490-NOW()),0))</f>
        <v>-13.637578472218593</v>
      </c>
      <c r="Y3490" s="3" t="str">
        <f t="shared" ref="Y3490:Y3491" ca="1" si="918">IF(R3490=0,"Đã thanh toán",IF(X3490="","",IF(X3490&lt;=0,"Chưa đến hạn thanh toán",IF(X3490&lt;=30,"Nợ quá hạn 30 ngày",IF(X3490&lt;=60,"Nợ quá hạn từ 30 ngày đến 60 ngày",IF(X3490&lt;=90,"Nợ quá hạn từ 60 ngày đến 90 ngày",IF(X3490&lt;=120,"Nợ quá hạn từ 90 ngày đến 120 ngày","Nợ quá hạn hơn 120 ngày có khả năng mất thanh toán")))))))</f>
        <v>Chưa đến hạn thanh toán</v>
      </c>
      <c r="Z3490" s="250">
        <f>Table1[[#This Row],[Hạn thanh toán]]</f>
        <v>46015</v>
      </c>
      <c r="AA3490" s="250">
        <f>Table1[[#This Row],[Ngày Thanh toán]]</f>
        <v>0</v>
      </c>
      <c r="AD3490" s="3" t="str">
        <f>IF(Table1[[#This Row],[Mã khách hàng]]="","",VLOOKUP($A3490,Ma_KH!$A:$Q,Ma_KH!O$1,0))</f>
        <v>BRG - FUJIMART</v>
      </c>
      <c r="AE3490" s="3" t="str">
        <f>IF(Table1[[#This Row],[Mã khách hàng]]="","",VLOOKUP($A3490,Ma_KH!$A:$Q,Ma_KH!P$1,0))</f>
        <v>CÔNG TY TNHH BÁN LẺ FUJIMART VIỆT NAM</v>
      </c>
      <c r="AF3490" s="3" t="str">
        <f>VLOOKUP(A3490,Ma_KH!A:Q,Ma_KH!J$1,0)</f>
        <v>Vũ Anh Tuấn</v>
      </c>
    </row>
    <row r="3491" spans="1:32" ht="12.75">
      <c r="A3491" s="242" t="s">
        <v>184</v>
      </c>
      <c r="B3491" s="242" t="s">
        <v>5155</v>
      </c>
      <c r="C3491" s="90">
        <v>45985</v>
      </c>
      <c r="D3491" s="91" t="s">
        <v>20338</v>
      </c>
      <c r="E3491" s="318">
        <v>45985</v>
      </c>
      <c r="F3491" s="242" t="s">
        <v>21298</v>
      </c>
      <c r="G3491" s="242" t="s">
        <v>5220</v>
      </c>
      <c r="H3491" s="241">
        <v>664680</v>
      </c>
      <c r="I3491" s="241">
        <v>0</v>
      </c>
      <c r="J3491" s="241">
        <v>53174</v>
      </c>
      <c r="K3491" s="241">
        <v>717854</v>
      </c>
      <c r="L3491" s="8" t="s">
        <v>24</v>
      </c>
      <c r="O3491" s="278">
        <f>IF(Table1[[#This Row],[Phân loại]]="Tồn đầu kỳ",Table1[[#This Row],[Tổng giá trị]],0)</f>
        <v>0</v>
      </c>
      <c r="P3491" s="8">
        <f>IF(Table1[[#This Row],[Số còn phải thu ĐK]]&lt;&gt;0,0,IF(Table1[[#This Row],[Phân loại]]="Bán hàng",Table1[[#This Row],[Tổng giá trị]],-Table1[[#This Row],[Tổng giá trị]]))</f>
        <v>717854</v>
      </c>
      <c r="Q3491" s="278">
        <f t="shared" si="916"/>
        <v>0</v>
      </c>
      <c r="R3491" s="8">
        <f>Table1[[#This Row],[Số còn phải thu ĐK]]+Table1[[#This Row],[Giá Trị HD sau CK]]-Table1[[#This Row],[Số tiền đã thu]]</f>
        <v>717854</v>
      </c>
      <c r="S3491" s="7">
        <f>IF(Table1[[#This Row],[Ngày hóa đơn]]&lt;&gt;"",Table1[[#This Row],[Ngày hóa đơn]],Table1[[#This Row],[Ngày hạch toán]])</f>
        <v>45985</v>
      </c>
      <c r="T3491" s="8">
        <v>30</v>
      </c>
      <c r="U3491" s="7">
        <f>IF(Table1[[#This Row],[Ngày tính CN]]="","",S3491+T3491)</f>
        <v>46015</v>
      </c>
      <c r="V3491" s="71">
        <f ca="1">IF(Table1[[#This Row],[Hạn thanh toán]]="","",IF((U3491-NOW())&lt;0,0,(U3491-NOW())))</f>
        <v>13.637578587964526</v>
      </c>
      <c r="W3491" s="278"/>
      <c r="X3491" s="278">
        <f t="shared" ca="1" si="917"/>
        <v>-13.637578472218593</v>
      </c>
      <c r="Y3491" s="3" t="str">
        <f t="shared" ca="1" si="918"/>
        <v>Chưa đến hạn thanh toán</v>
      </c>
      <c r="Z3491" s="250">
        <f>Table1[[#This Row],[Hạn thanh toán]]</f>
        <v>46015</v>
      </c>
      <c r="AA3491" s="250">
        <f>Table1[[#This Row],[Ngày Thanh toán]]</f>
        <v>0</v>
      </c>
      <c r="AD3491" s="3" t="str">
        <f>IF(Table1[[#This Row],[Mã khách hàng]]="","",VLOOKUP($A3491,Ma_KH!$A:$Q,Ma_KH!O$1,0))</f>
        <v>BRG - FUJIMART</v>
      </c>
      <c r="AE3491" s="3" t="str">
        <f>IF(Table1[[#This Row],[Mã khách hàng]]="","",VLOOKUP($A3491,Ma_KH!$A:$Q,Ma_KH!P$1,0))</f>
        <v>CÔNG TY TNHH BÁN LẺ FUJIMART VIỆT NAM</v>
      </c>
      <c r="AF3491" s="3" t="str">
        <f>VLOOKUP(A3491,Ma_KH!A:Q,Ma_KH!J$1,0)</f>
        <v>Vũ Anh Tuấn</v>
      </c>
    </row>
    <row r="3492" spans="1:32" ht="12.75">
      <c r="A3492" s="242" t="s">
        <v>184</v>
      </c>
      <c r="B3492" s="242" t="s">
        <v>5155</v>
      </c>
      <c r="C3492" s="90">
        <v>45985</v>
      </c>
      <c r="D3492" s="91" t="s">
        <v>20339</v>
      </c>
      <c r="E3492" s="318">
        <v>45985</v>
      </c>
      <c r="F3492" s="242" t="s">
        <v>21299</v>
      </c>
      <c r="G3492" s="242" t="s">
        <v>5188</v>
      </c>
      <c r="H3492" s="241">
        <v>1805390</v>
      </c>
      <c r="I3492" s="241">
        <v>0</v>
      </c>
      <c r="J3492" s="241">
        <v>144431</v>
      </c>
      <c r="K3492" s="241">
        <v>1949821</v>
      </c>
      <c r="L3492" s="8" t="s">
        <v>24</v>
      </c>
      <c r="O3492" s="278">
        <f>IF(Table1[[#This Row],[Phân loại]]="Tồn đầu kỳ",Table1[[#This Row],[Tổng giá trị]],0)</f>
        <v>0</v>
      </c>
      <c r="P3492" s="8">
        <f>IF(Table1[[#This Row],[Số còn phải thu ĐK]]&lt;&gt;0,0,IF(Table1[[#This Row],[Phân loại]]="Bán hàng",Table1[[#This Row],[Tổng giá trị]],-Table1[[#This Row],[Tổng giá trị]]))</f>
        <v>1949821</v>
      </c>
      <c r="Q3492" s="278">
        <f>IF(M3492&lt;&gt;"",IF(O3492&lt;&gt;0,O3492,P3492),0)</f>
        <v>0</v>
      </c>
      <c r="R3492" s="8">
        <f>Table1[[#This Row],[Số còn phải thu ĐK]]+Table1[[#This Row],[Giá Trị HD sau CK]]-Table1[[#This Row],[Số tiền đã thu]]</f>
        <v>1949821</v>
      </c>
      <c r="S3492" s="7">
        <f>IF(Table1[[#This Row],[Ngày hóa đơn]]&lt;&gt;"",Table1[[#This Row],[Ngày hóa đơn]],Table1[[#This Row],[Ngày hạch toán]])</f>
        <v>45985</v>
      </c>
      <c r="T3492" s="8">
        <v>30</v>
      </c>
      <c r="U3492" s="7">
        <f>IF(Table1[[#This Row],[Ngày tính CN]]="","",S3492+T3492)</f>
        <v>46015</v>
      </c>
      <c r="V3492" s="71">
        <f ca="1">IF(Table1[[#This Row],[Hạn thanh toán]]="","",IF((U3492-NOW())&lt;0,0,(U3492-NOW())))</f>
        <v>13.637578587964526</v>
      </c>
      <c r="W3492" s="278"/>
      <c r="X3492" s="278">
        <f ca="1">IF(OR($U3492="",$R3492=0),"",IF((U$4-NOW())&lt;0,-($U3492-NOW()),0))</f>
        <v>-13.637578472218593</v>
      </c>
      <c r="Y3492" s="3" t="str">
        <f ca="1">IF(R3492=0,"Đã thanh toán",IF(X3492="","",IF(X3492&lt;=0,"Chưa đến hạn thanh toán",IF(X3492&lt;=30,"Nợ quá hạn 30 ngày",IF(X3492&lt;=60,"Nợ quá hạn từ 30 ngày đến 60 ngày",IF(X3492&lt;=90,"Nợ quá hạn từ 60 ngày đến 90 ngày",IF(X3492&lt;=120,"Nợ quá hạn từ 90 ngày đến 120 ngày","Nợ quá hạn hơn 120 ngày có khả năng mất thanh toán")))))))</f>
        <v>Chưa đến hạn thanh toán</v>
      </c>
      <c r="Z3492" s="250">
        <f>Table1[[#This Row],[Hạn thanh toán]]</f>
        <v>46015</v>
      </c>
      <c r="AA3492" s="250">
        <f>Table1[[#This Row],[Ngày Thanh toán]]</f>
        <v>0</v>
      </c>
      <c r="AD3492" s="3" t="str">
        <f>IF(Table1[[#This Row],[Mã khách hàng]]="","",VLOOKUP($A3492,Ma_KH!$A:$Q,Ma_KH!O$1,0))</f>
        <v>BRG - FUJIMART</v>
      </c>
      <c r="AE3492" s="3" t="str">
        <f>IF(Table1[[#This Row],[Mã khách hàng]]="","",VLOOKUP($A3492,Ma_KH!$A:$Q,Ma_KH!P$1,0))</f>
        <v>CÔNG TY TNHH BÁN LẺ FUJIMART VIỆT NAM</v>
      </c>
      <c r="AF3492" s="3" t="str">
        <f>VLOOKUP(A3492,Ma_KH!A:Q,Ma_KH!J$1,0)</f>
        <v>Vũ Anh Tuấn</v>
      </c>
    </row>
    <row r="3493" spans="1:32" ht="12.75">
      <c r="A3493" s="242" t="s">
        <v>184</v>
      </c>
      <c r="B3493" s="242" t="s">
        <v>5155</v>
      </c>
      <c r="C3493" s="88">
        <v>45986</v>
      </c>
      <c r="D3493" s="89" t="s">
        <v>20340</v>
      </c>
      <c r="E3493" s="318">
        <v>45986</v>
      </c>
      <c r="F3493" s="242" t="s">
        <v>21300</v>
      </c>
      <c r="G3493" s="242" t="s">
        <v>5176</v>
      </c>
      <c r="H3493" s="241">
        <v>3031130</v>
      </c>
      <c r="I3493" s="241">
        <v>0</v>
      </c>
      <c r="J3493" s="241">
        <v>242490</v>
      </c>
      <c r="K3493" s="241">
        <v>3273620</v>
      </c>
      <c r="L3493" s="8" t="s">
        <v>24</v>
      </c>
      <c r="O3493" s="278">
        <f>IF(Table1[[#This Row],[Phân loại]]="Tồn đầu kỳ",Table1[[#This Row],[Tổng giá trị]],0)</f>
        <v>0</v>
      </c>
      <c r="P3493" s="8">
        <f>IF(Table1[[#This Row],[Số còn phải thu ĐK]]&lt;&gt;0,0,IF(Table1[[#This Row],[Phân loại]]="Bán hàng",Table1[[#This Row],[Tổng giá trị]],-Table1[[#This Row],[Tổng giá trị]]))</f>
        <v>3273620</v>
      </c>
      <c r="Q3493" s="278">
        <f t="shared" ref="Q3493:Q3494" si="919">IF(M3493&lt;&gt;"",IF(O3493&lt;&gt;0,O3493,P3493),0)</f>
        <v>0</v>
      </c>
      <c r="R3493" s="8">
        <f>Table1[[#This Row],[Số còn phải thu ĐK]]+Table1[[#This Row],[Giá Trị HD sau CK]]-Table1[[#This Row],[Số tiền đã thu]]</f>
        <v>3273620</v>
      </c>
      <c r="S3493" s="7">
        <f>IF(Table1[[#This Row],[Ngày hóa đơn]]&lt;&gt;"",Table1[[#This Row],[Ngày hóa đơn]],Table1[[#This Row],[Ngày hạch toán]])</f>
        <v>45986</v>
      </c>
      <c r="T3493" s="8">
        <v>30</v>
      </c>
      <c r="U3493" s="7">
        <f>IF(Table1[[#This Row],[Ngày tính CN]]="","",S3493+T3493)</f>
        <v>46016</v>
      </c>
      <c r="V3493" s="71">
        <f ca="1">IF(Table1[[#This Row],[Hạn thanh toán]]="","",IF((U3493-NOW())&lt;0,0,(U3493-NOW())))</f>
        <v>14.637578587964526</v>
      </c>
      <c r="W3493" s="278"/>
      <c r="X3493" s="278">
        <f t="shared" ref="X3493:X3494" ca="1" si="920">IF(OR($U3493="",$R3493=0),"",IF((U$4-NOW())&lt;0,-($U3493-NOW()),0))</f>
        <v>-14.637578472218593</v>
      </c>
      <c r="Y3493" s="3" t="str">
        <f t="shared" ref="Y3493:Y3494" ca="1" si="921">IF(R3493=0,"Đã thanh toán",IF(X3493="","",IF(X3493&lt;=0,"Chưa đến hạn thanh toán",IF(X3493&lt;=30,"Nợ quá hạn 30 ngày",IF(X3493&lt;=60,"Nợ quá hạn từ 30 ngày đến 60 ngày",IF(X3493&lt;=90,"Nợ quá hạn từ 60 ngày đến 90 ngày",IF(X3493&lt;=120,"Nợ quá hạn từ 90 ngày đến 120 ngày","Nợ quá hạn hơn 120 ngày có khả năng mất thanh toán")))))))</f>
        <v>Chưa đến hạn thanh toán</v>
      </c>
      <c r="Z3493" s="250">
        <f>Table1[[#This Row],[Hạn thanh toán]]</f>
        <v>46016</v>
      </c>
      <c r="AA3493" s="250">
        <f>Table1[[#This Row],[Ngày Thanh toán]]</f>
        <v>0</v>
      </c>
      <c r="AD3493" s="3" t="str">
        <f>IF(Table1[[#This Row],[Mã khách hàng]]="","",VLOOKUP($A3493,Ma_KH!$A:$Q,Ma_KH!O$1,0))</f>
        <v>BRG - FUJIMART</v>
      </c>
      <c r="AE3493" s="3" t="str">
        <f>IF(Table1[[#This Row],[Mã khách hàng]]="","",VLOOKUP($A3493,Ma_KH!$A:$Q,Ma_KH!P$1,0))</f>
        <v>CÔNG TY TNHH BÁN LẺ FUJIMART VIỆT NAM</v>
      </c>
      <c r="AF3493" s="3" t="str">
        <f>VLOOKUP(A3493,Ma_KH!A:Q,Ma_KH!J$1,0)</f>
        <v>Vũ Anh Tuấn</v>
      </c>
    </row>
    <row r="3494" spans="1:32" ht="12.75">
      <c r="A3494" s="242" t="s">
        <v>184</v>
      </c>
      <c r="B3494" s="242" t="s">
        <v>5155</v>
      </c>
      <c r="C3494" s="90">
        <v>45986</v>
      </c>
      <c r="D3494" s="91" t="s">
        <v>20341</v>
      </c>
      <c r="E3494" s="318">
        <v>45986</v>
      </c>
      <c r="F3494" s="242" t="s">
        <v>21301</v>
      </c>
      <c r="G3494" s="242" t="s">
        <v>5168</v>
      </c>
      <c r="H3494" s="241">
        <v>2493400</v>
      </c>
      <c r="I3494" s="241">
        <v>0</v>
      </c>
      <c r="J3494" s="241">
        <v>199472</v>
      </c>
      <c r="K3494" s="241">
        <v>2692872</v>
      </c>
      <c r="L3494" s="8" t="s">
        <v>24</v>
      </c>
      <c r="O3494" s="278">
        <f>IF(Table1[[#This Row],[Phân loại]]="Tồn đầu kỳ",Table1[[#This Row],[Tổng giá trị]],0)</f>
        <v>0</v>
      </c>
      <c r="P3494" s="8">
        <f>IF(Table1[[#This Row],[Số còn phải thu ĐK]]&lt;&gt;0,0,IF(Table1[[#This Row],[Phân loại]]="Bán hàng",Table1[[#This Row],[Tổng giá trị]],-Table1[[#This Row],[Tổng giá trị]]))</f>
        <v>2692872</v>
      </c>
      <c r="Q3494" s="278">
        <f t="shared" si="919"/>
        <v>0</v>
      </c>
      <c r="R3494" s="8">
        <f>Table1[[#This Row],[Số còn phải thu ĐK]]+Table1[[#This Row],[Giá Trị HD sau CK]]-Table1[[#This Row],[Số tiền đã thu]]</f>
        <v>2692872</v>
      </c>
      <c r="S3494" s="7">
        <f>IF(Table1[[#This Row],[Ngày hóa đơn]]&lt;&gt;"",Table1[[#This Row],[Ngày hóa đơn]],Table1[[#This Row],[Ngày hạch toán]])</f>
        <v>45986</v>
      </c>
      <c r="T3494" s="8">
        <v>30</v>
      </c>
      <c r="U3494" s="7">
        <f>IF(Table1[[#This Row],[Ngày tính CN]]="","",S3494+T3494)</f>
        <v>46016</v>
      </c>
      <c r="V3494" s="71">
        <f ca="1">IF(Table1[[#This Row],[Hạn thanh toán]]="","",IF((U3494-NOW())&lt;0,0,(U3494-NOW())))</f>
        <v>14.637578587964526</v>
      </c>
      <c r="W3494" s="278"/>
      <c r="X3494" s="278">
        <f t="shared" ca="1" si="920"/>
        <v>-14.637578472218593</v>
      </c>
      <c r="Y3494" s="3" t="str">
        <f t="shared" ca="1" si="921"/>
        <v>Chưa đến hạn thanh toán</v>
      </c>
      <c r="Z3494" s="250">
        <f>Table1[[#This Row],[Hạn thanh toán]]</f>
        <v>46016</v>
      </c>
      <c r="AA3494" s="250">
        <f>Table1[[#This Row],[Ngày Thanh toán]]</f>
        <v>0</v>
      </c>
      <c r="AD3494" s="3" t="str">
        <f>IF(Table1[[#This Row],[Mã khách hàng]]="","",VLOOKUP($A3494,Ma_KH!$A:$Q,Ma_KH!O$1,0))</f>
        <v>BRG - FUJIMART</v>
      </c>
      <c r="AE3494" s="3" t="str">
        <f>IF(Table1[[#This Row],[Mã khách hàng]]="","",VLOOKUP($A3494,Ma_KH!$A:$Q,Ma_KH!P$1,0))</f>
        <v>CÔNG TY TNHH BÁN LẺ FUJIMART VIỆT NAM</v>
      </c>
      <c r="AF3494" s="3" t="str">
        <f>VLOOKUP(A3494,Ma_KH!A:Q,Ma_KH!J$1,0)</f>
        <v>Vũ Anh Tuấn</v>
      </c>
    </row>
    <row r="3495" spans="1:32" ht="12.75">
      <c r="A3495" s="242" t="s">
        <v>184</v>
      </c>
      <c r="B3495" s="242" t="s">
        <v>5155</v>
      </c>
      <c r="C3495" s="88">
        <v>45986</v>
      </c>
      <c r="D3495" s="89" t="s">
        <v>20342</v>
      </c>
      <c r="E3495" s="318">
        <v>45986</v>
      </c>
      <c r="F3495" s="242" t="s">
        <v>21302</v>
      </c>
      <c r="G3495" s="242" t="s">
        <v>5323</v>
      </c>
      <c r="H3495" s="241">
        <v>921622</v>
      </c>
      <c r="I3495" s="241">
        <v>0</v>
      </c>
      <c r="J3495" s="241">
        <v>73730</v>
      </c>
      <c r="K3495" s="241">
        <v>995352</v>
      </c>
      <c r="L3495" s="8" t="s">
        <v>24</v>
      </c>
      <c r="O3495" s="278">
        <f>IF(Table1[[#This Row],[Phân loại]]="Tồn đầu kỳ",Table1[[#This Row],[Tổng giá trị]],0)</f>
        <v>0</v>
      </c>
      <c r="P3495" s="8">
        <f>IF(Table1[[#This Row],[Số còn phải thu ĐK]]&lt;&gt;0,0,IF(Table1[[#This Row],[Phân loại]]="Bán hàng",Table1[[#This Row],[Tổng giá trị]],-Table1[[#This Row],[Tổng giá trị]]))</f>
        <v>995352</v>
      </c>
      <c r="Q3495" s="278">
        <f t="shared" ref="Q3495:Q3496" si="922">IF(M3495&lt;&gt;"",IF(O3495&lt;&gt;0,O3495,P3495),0)</f>
        <v>0</v>
      </c>
      <c r="R3495" s="8">
        <f>Table1[[#This Row],[Số còn phải thu ĐK]]+Table1[[#This Row],[Giá Trị HD sau CK]]-Table1[[#This Row],[Số tiền đã thu]]</f>
        <v>995352</v>
      </c>
      <c r="S3495" s="7">
        <f>IF(Table1[[#This Row],[Ngày hóa đơn]]&lt;&gt;"",Table1[[#This Row],[Ngày hóa đơn]],Table1[[#This Row],[Ngày hạch toán]])</f>
        <v>45986</v>
      </c>
      <c r="T3495" s="8">
        <v>30</v>
      </c>
      <c r="U3495" s="7">
        <f>IF(Table1[[#This Row],[Ngày tính CN]]="","",S3495+T3495)</f>
        <v>46016</v>
      </c>
      <c r="V3495" s="71">
        <f ca="1">IF(Table1[[#This Row],[Hạn thanh toán]]="","",IF((U3495-NOW())&lt;0,0,(U3495-NOW())))</f>
        <v>14.637578587964526</v>
      </c>
      <c r="W3495" s="278"/>
      <c r="X3495" s="278">
        <f t="shared" ref="X3495:X3496" ca="1" si="923">IF(OR($U3495="",$R3495=0),"",IF((U$4-NOW())&lt;0,-($U3495-NOW()),0))</f>
        <v>-14.637578472218593</v>
      </c>
      <c r="Y3495" s="3" t="str">
        <f t="shared" ref="Y3495:Y3496" ca="1" si="924">IF(R3495=0,"Đã thanh toán",IF(X3495="","",IF(X3495&lt;=0,"Chưa đến hạn thanh toán",IF(X3495&lt;=30,"Nợ quá hạn 30 ngày",IF(X3495&lt;=60,"Nợ quá hạn từ 30 ngày đến 60 ngày",IF(X3495&lt;=90,"Nợ quá hạn từ 60 ngày đến 90 ngày",IF(X3495&lt;=120,"Nợ quá hạn từ 90 ngày đến 120 ngày","Nợ quá hạn hơn 120 ngày có khả năng mất thanh toán")))))))</f>
        <v>Chưa đến hạn thanh toán</v>
      </c>
      <c r="Z3495" s="250">
        <f>Table1[[#This Row],[Hạn thanh toán]]</f>
        <v>46016</v>
      </c>
      <c r="AA3495" s="250">
        <f>Table1[[#This Row],[Ngày Thanh toán]]</f>
        <v>0</v>
      </c>
      <c r="AD3495" s="3" t="str">
        <f>IF(Table1[[#This Row],[Mã khách hàng]]="","",VLOOKUP($A3495,Ma_KH!$A:$Q,Ma_KH!O$1,0))</f>
        <v>BRG - FUJIMART</v>
      </c>
      <c r="AE3495" s="3" t="str">
        <f>IF(Table1[[#This Row],[Mã khách hàng]]="","",VLOOKUP($A3495,Ma_KH!$A:$Q,Ma_KH!P$1,0))</f>
        <v>CÔNG TY TNHH BÁN LẺ FUJIMART VIỆT NAM</v>
      </c>
      <c r="AF3495" s="3" t="str">
        <f>VLOOKUP(A3495,Ma_KH!A:Q,Ma_KH!J$1,0)</f>
        <v>Vũ Anh Tuấn</v>
      </c>
    </row>
    <row r="3496" spans="1:32" ht="12.75">
      <c r="A3496" s="242" t="s">
        <v>184</v>
      </c>
      <c r="B3496" s="242" t="s">
        <v>5155</v>
      </c>
      <c r="C3496" s="90">
        <v>45986</v>
      </c>
      <c r="D3496" s="91" t="s">
        <v>20343</v>
      </c>
      <c r="E3496" s="318">
        <v>45986</v>
      </c>
      <c r="F3496" s="242" t="s">
        <v>21303</v>
      </c>
      <c r="G3496" s="242" t="s">
        <v>5228</v>
      </c>
      <c r="H3496" s="241">
        <v>2622000</v>
      </c>
      <c r="I3496" s="241">
        <v>0</v>
      </c>
      <c r="J3496" s="241">
        <v>209760</v>
      </c>
      <c r="K3496" s="241">
        <v>2831760</v>
      </c>
      <c r="L3496" s="8" t="s">
        <v>24</v>
      </c>
      <c r="O3496" s="278">
        <f>IF(Table1[[#This Row],[Phân loại]]="Tồn đầu kỳ",Table1[[#This Row],[Tổng giá trị]],0)</f>
        <v>0</v>
      </c>
      <c r="P3496" s="8">
        <f>IF(Table1[[#This Row],[Số còn phải thu ĐK]]&lt;&gt;0,0,IF(Table1[[#This Row],[Phân loại]]="Bán hàng",Table1[[#This Row],[Tổng giá trị]],-Table1[[#This Row],[Tổng giá trị]]))</f>
        <v>2831760</v>
      </c>
      <c r="Q3496" s="278">
        <f t="shared" si="922"/>
        <v>0</v>
      </c>
      <c r="R3496" s="8">
        <f>Table1[[#This Row],[Số còn phải thu ĐK]]+Table1[[#This Row],[Giá Trị HD sau CK]]-Table1[[#This Row],[Số tiền đã thu]]</f>
        <v>2831760</v>
      </c>
      <c r="S3496" s="7">
        <f>IF(Table1[[#This Row],[Ngày hóa đơn]]&lt;&gt;"",Table1[[#This Row],[Ngày hóa đơn]],Table1[[#This Row],[Ngày hạch toán]])</f>
        <v>45986</v>
      </c>
      <c r="T3496" s="8">
        <v>30</v>
      </c>
      <c r="U3496" s="7">
        <f>IF(Table1[[#This Row],[Ngày tính CN]]="","",S3496+T3496)</f>
        <v>46016</v>
      </c>
      <c r="V3496" s="71">
        <f ca="1">IF(Table1[[#This Row],[Hạn thanh toán]]="","",IF((U3496-NOW())&lt;0,0,(U3496-NOW())))</f>
        <v>14.637578587964526</v>
      </c>
      <c r="W3496" s="278"/>
      <c r="X3496" s="278">
        <f t="shared" ca="1" si="923"/>
        <v>-14.637578472218593</v>
      </c>
      <c r="Y3496" s="3" t="str">
        <f t="shared" ca="1" si="924"/>
        <v>Chưa đến hạn thanh toán</v>
      </c>
      <c r="Z3496" s="250">
        <f>Table1[[#This Row],[Hạn thanh toán]]</f>
        <v>46016</v>
      </c>
      <c r="AA3496" s="250">
        <f>Table1[[#This Row],[Ngày Thanh toán]]</f>
        <v>0</v>
      </c>
      <c r="AD3496" s="3" t="str">
        <f>IF(Table1[[#This Row],[Mã khách hàng]]="","",VLOOKUP($A3496,Ma_KH!$A:$Q,Ma_KH!O$1,0))</f>
        <v>BRG - FUJIMART</v>
      </c>
      <c r="AE3496" s="3" t="str">
        <f>IF(Table1[[#This Row],[Mã khách hàng]]="","",VLOOKUP($A3496,Ma_KH!$A:$Q,Ma_KH!P$1,0))</f>
        <v>CÔNG TY TNHH BÁN LẺ FUJIMART VIỆT NAM</v>
      </c>
      <c r="AF3496" s="3" t="str">
        <f>VLOOKUP(A3496,Ma_KH!A:Q,Ma_KH!J$1,0)</f>
        <v>Vũ Anh Tuấn</v>
      </c>
    </row>
    <row r="3497" spans="1:32" ht="12.75">
      <c r="A3497" s="242" t="s">
        <v>184</v>
      </c>
      <c r="B3497" s="242" t="s">
        <v>5155</v>
      </c>
      <c r="C3497" s="90">
        <v>45986</v>
      </c>
      <c r="D3497" s="91" t="s">
        <v>20344</v>
      </c>
      <c r="E3497" s="318">
        <v>45986</v>
      </c>
      <c r="F3497" s="242" t="s">
        <v>21304</v>
      </c>
      <c r="G3497" s="242" t="s">
        <v>5257</v>
      </c>
      <c r="H3497" s="241">
        <v>376945</v>
      </c>
      <c r="I3497" s="241">
        <v>0</v>
      </c>
      <c r="J3497" s="241">
        <v>30156</v>
      </c>
      <c r="K3497" s="241">
        <v>407101</v>
      </c>
      <c r="L3497" s="8" t="s">
        <v>24</v>
      </c>
      <c r="O3497" s="278">
        <f>IF(Table1[[#This Row],[Phân loại]]="Tồn đầu kỳ",Table1[[#This Row],[Tổng giá trị]],0)</f>
        <v>0</v>
      </c>
      <c r="P3497" s="8">
        <f>IF(Table1[[#This Row],[Số còn phải thu ĐK]]&lt;&gt;0,0,IF(Table1[[#This Row],[Phân loại]]="Bán hàng",Table1[[#This Row],[Tổng giá trị]],-Table1[[#This Row],[Tổng giá trị]]))</f>
        <v>407101</v>
      </c>
      <c r="Q3497" s="278">
        <f>IF(M3497&lt;&gt;"",IF(O3497&lt;&gt;0,O3497,P3497),0)</f>
        <v>0</v>
      </c>
      <c r="R3497" s="8">
        <f>Table1[[#This Row],[Số còn phải thu ĐK]]+Table1[[#This Row],[Giá Trị HD sau CK]]-Table1[[#This Row],[Số tiền đã thu]]</f>
        <v>407101</v>
      </c>
      <c r="S3497" s="7">
        <f>IF(Table1[[#This Row],[Ngày hóa đơn]]&lt;&gt;"",Table1[[#This Row],[Ngày hóa đơn]],Table1[[#This Row],[Ngày hạch toán]])</f>
        <v>45986</v>
      </c>
      <c r="T3497" s="8">
        <v>30</v>
      </c>
      <c r="U3497" s="7">
        <f>IF(Table1[[#This Row],[Ngày tính CN]]="","",S3497+T3497)</f>
        <v>46016</v>
      </c>
      <c r="V3497" s="71">
        <f ca="1">IF(Table1[[#This Row],[Hạn thanh toán]]="","",IF((U3497-NOW())&lt;0,0,(U3497-NOW())))</f>
        <v>14.637578587964526</v>
      </c>
      <c r="W3497" s="278"/>
      <c r="X3497" s="278">
        <f ca="1">IF(OR($U3497="",$R3497=0),"",IF((U$4-NOW())&lt;0,-($U3497-NOW()),0))</f>
        <v>-14.637578472218593</v>
      </c>
      <c r="Y3497" s="3" t="str">
        <f ca="1">IF(R3497=0,"Đã thanh toán",IF(X3497="","",IF(X3497&lt;=0,"Chưa đến hạn thanh toán",IF(X3497&lt;=30,"Nợ quá hạn 30 ngày",IF(X3497&lt;=60,"Nợ quá hạn từ 30 ngày đến 60 ngày",IF(X3497&lt;=90,"Nợ quá hạn từ 60 ngày đến 90 ngày",IF(X3497&lt;=120,"Nợ quá hạn từ 90 ngày đến 120 ngày","Nợ quá hạn hơn 120 ngày có khả năng mất thanh toán")))))))</f>
        <v>Chưa đến hạn thanh toán</v>
      </c>
      <c r="Z3497" s="250">
        <f>Table1[[#This Row],[Hạn thanh toán]]</f>
        <v>46016</v>
      </c>
      <c r="AA3497" s="250">
        <f>Table1[[#This Row],[Ngày Thanh toán]]</f>
        <v>0</v>
      </c>
      <c r="AD3497" s="3" t="str">
        <f>IF(Table1[[#This Row],[Mã khách hàng]]="","",VLOOKUP($A3497,Ma_KH!$A:$Q,Ma_KH!O$1,0))</f>
        <v>BRG - FUJIMART</v>
      </c>
      <c r="AE3497" s="3" t="str">
        <f>IF(Table1[[#This Row],[Mã khách hàng]]="","",VLOOKUP($A3497,Ma_KH!$A:$Q,Ma_KH!P$1,0))</f>
        <v>CÔNG TY TNHH BÁN LẺ FUJIMART VIỆT NAM</v>
      </c>
      <c r="AF3497" s="3" t="str">
        <f>VLOOKUP(A3497,Ma_KH!A:Q,Ma_KH!J$1,0)</f>
        <v>Vũ Anh Tuấn</v>
      </c>
    </row>
    <row r="3498" spans="1:32" ht="12.75">
      <c r="A3498" s="242" t="s">
        <v>184</v>
      </c>
      <c r="B3498" s="242" t="s">
        <v>5155</v>
      </c>
      <c r="C3498" s="90">
        <v>45986</v>
      </c>
      <c r="D3498" s="91" t="s">
        <v>20345</v>
      </c>
      <c r="E3498" s="318">
        <v>45986</v>
      </c>
      <c r="F3498" s="242" t="s">
        <v>21305</v>
      </c>
      <c r="G3498" s="242" t="s">
        <v>5350</v>
      </c>
      <c r="H3498" s="241">
        <v>1686162</v>
      </c>
      <c r="I3498" s="241">
        <v>0</v>
      </c>
      <c r="J3498" s="241">
        <v>134893</v>
      </c>
      <c r="K3498" s="241">
        <v>1821055</v>
      </c>
      <c r="L3498" s="8" t="s">
        <v>24</v>
      </c>
      <c r="O3498" s="278">
        <f>IF(Table1[[#This Row],[Phân loại]]="Tồn đầu kỳ",Table1[[#This Row],[Tổng giá trị]],0)</f>
        <v>0</v>
      </c>
      <c r="P3498" s="8">
        <f>IF(Table1[[#This Row],[Số còn phải thu ĐK]]&lt;&gt;0,0,IF(Table1[[#This Row],[Phân loại]]="Bán hàng",Table1[[#This Row],[Tổng giá trị]],-Table1[[#This Row],[Tổng giá trị]]))</f>
        <v>1821055</v>
      </c>
      <c r="Q3498" s="278">
        <f>IF(M3498&lt;&gt;"",IF(O3498&lt;&gt;0,O3498,P3498),0)</f>
        <v>0</v>
      </c>
      <c r="R3498" s="8">
        <f>Table1[[#This Row],[Số còn phải thu ĐK]]+Table1[[#This Row],[Giá Trị HD sau CK]]-Table1[[#This Row],[Số tiền đã thu]]</f>
        <v>1821055</v>
      </c>
      <c r="S3498" s="7">
        <f>IF(Table1[[#This Row],[Ngày hóa đơn]]&lt;&gt;"",Table1[[#This Row],[Ngày hóa đơn]],Table1[[#This Row],[Ngày hạch toán]])</f>
        <v>45986</v>
      </c>
      <c r="T3498" s="8">
        <v>30</v>
      </c>
      <c r="U3498" s="7">
        <f>IF(Table1[[#This Row],[Ngày tính CN]]="","",S3498+T3498)</f>
        <v>46016</v>
      </c>
      <c r="V3498" s="71">
        <f ca="1">IF(Table1[[#This Row],[Hạn thanh toán]]="","",IF((U3498-NOW())&lt;0,0,(U3498-NOW())))</f>
        <v>14.637578587964526</v>
      </c>
      <c r="W3498" s="278"/>
      <c r="X3498" s="278">
        <f ca="1">IF(OR($U3498="",$R3498=0),"",IF((U$4-NOW())&lt;0,-($U3498-NOW()),0))</f>
        <v>-14.637578472218593</v>
      </c>
      <c r="Y3498" s="3" t="str">
        <f ca="1">IF(R3498=0,"Đã thanh toán",IF(X3498="","",IF(X3498&lt;=0,"Chưa đến hạn thanh toán",IF(X3498&lt;=30,"Nợ quá hạn 30 ngày",IF(X3498&lt;=60,"Nợ quá hạn từ 30 ngày đến 60 ngày",IF(X3498&lt;=90,"Nợ quá hạn từ 60 ngày đến 90 ngày",IF(X3498&lt;=120,"Nợ quá hạn từ 90 ngày đến 120 ngày","Nợ quá hạn hơn 120 ngày có khả năng mất thanh toán")))))))</f>
        <v>Chưa đến hạn thanh toán</v>
      </c>
      <c r="Z3498" s="250">
        <f>Table1[[#This Row],[Hạn thanh toán]]</f>
        <v>46016</v>
      </c>
      <c r="AA3498" s="250">
        <f>Table1[[#This Row],[Ngày Thanh toán]]</f>
        <v>0</v>
      </c>
      <c r="AD3498" s="3" t="str">
        <f>IF(Table1[[#This Row],[Mã khách hàng]]="","",VLOOKUP($A3498,Ma_KH!$A:$Q,Ma_KH!O$1,0))</f>
        <v>BRG - FUJIMART</v>
      </c>
      <c r="AE3498" s="3" t="str">
        <f>IF(Table1[[#This Row],[Mã khách hàng]]="","",VLOOKUP($A3498,Ma_KH!$A:$Q,Ma_KH!P$1,0))</f>
        <v>CÔNG TY TNHH BÁN LẺ FUJIMART VIỆT NAM</v>
      </c>
      <c r="AF3498" s="3" t="str">
        <f>VLOOKUP(A3498,Ma_KH!A:Q,Ma_KH!J$1,0)</f>
        <v>Vũ Anh Tuấn</v>
      </c>
    </row>
    <row r="3499" spans="1:32" ht="12.75">
      <c r="A3499" s="242" t="s">
        <v>184</v>
      </c>
      <c r="B3499" s="242" t="s">
        <v>5155</v>
      </c>
      <c r="C3499" s="88">
        <v>45986</v>
      </c>
      <c r="D3499" s="89" t="s">
        <v>20346</v>
      </c>
      <c r="E3499" s="318">
        <v>45986</v>
      </c>
      <c r="F3499" s="242" t="s">
        <v>21306</v>
      </c>
      <c r="G3499" s="242" t="s">
        <v>5190</v>
      </c>
      <c r="H3499" s="241">
        <v>999213</v>
      </c>
      <c r="I3499" s="241">
        <v>0</v>
      </c>
      <c r="J3499" s="241">
        <v>79937</v>
      </c>
      <c r="K3499" s="241">
        <v>1079150</v>
      </c>
      <c r="L3499" s="8" t="s">
        <v>24</v>
      </c>
      <c r="O3499" s="278">
        <f>IF(Table1[[#This Row],[Phân loại]]="Tồn đầu kỳ",Table1[[#This Row],[Tổng giá trị]],0)</f>
        <v>0</v>
      </c>
      <c r="P3499" s="8">
        <f>IF(Table1[[#This Row],[Số còn phải thu ĐK]]&lt;&gt;0,0,IF(Table1[[#This Row],[Phân loại]]="Bán hàng",Table1[[#This Row],[Tổng giá trị]],-Table1[[#This Row],[Tổng giá trị]]))</f>
        <v>1079150</v>
      </c>
      <c r="Q3499" s="278">
        <f t="shared" ref="Q3499:Q3500" si="925">IF(M3499&lt;&gt;"",IF(O3499&lt;&gt;0,O3499,P3499),0)</f>
        <v>0</v>
      </c>
      <c r="R3499" s="8">
        <f>Table1[[#This Row],[Số còn phải thu ĐK]]+Table1[[#This Row],[Giá Trị HD sau CK]]-Table1[[#This Row],[Số tiền đã thu]]</f>
        <v>1079150</v>
      </c>
      <c r="S3499" s="7">
        <f>IF(Table1[[#This Row],[Ngày hóa đơn]]&lt;&gt;"",Table1[[#This Row],[Ngày hóa đơn]],Table1[[#This Row],[Ngày hạch toán]])</f>
        <v>45986</v>
      </c>
      <c r="T3499" s="8">
        <v>30</v>
      </c>
      <c r="U3499" s="7">
        <f>IF(Table1[[#This Row],[Ngày tính CN]]="","",S3499+T3499)</f>
        <v>46016</v>
      </c>
      <c r="V3499" s="71">
        <f ca="1">IF(Table1[[#This Row],[Hạn thanh toán]]="","",IF((U3499-NOW())&lt;0,0,(U3499-NOW())))</f>
        <v>14.637578587964526</v>
      </c>
      <c r="W3499" s="278"/>
      <c r="X3499" s="278">
        <f t="shared" ref="X3499:X3500" ca="1" si="926">IF(OR($U3499="",$R3499=0),"",IF((U$4-NOW())&lt;0,-($U3499-NOW()),0))</f>
        <v>-14.637578472218593</v>
      </c>
      <c r="Y3499" s="3" t="str">
        <f t="shared" ref="Y3499:Y3500" ca="1" si="927">IF(R3499=0,"Đã thanh toán",IF(X3499="","",IF(X3499&lt;=0,"Chưa đến hạn thanh toán",IF(X3499&lt;=30,"Nợ quá hạn 30 ngày",IF(X3499&lt;=60,"Nợ quá hạn từ 30 ngày đến 60 ngày",IF(X3499&lt;=90,"Nợ quá hạn từ 60 ngày đến 90 ngày",IF(X3499&lt;=120,"Nợ quá hạn từ 90 ngày đến 120 ngày","Nợ quá hạn hơn 120 ngày có khả năng mất thanh toán")))))))</f>
        <v>Chưa đến hạn thanh toán</v>
      </c>
      <c r="Z3499" s="250">
        <f>Table1[[#This Row],[Hạn thanh toán]]</f>
        <v>46016</v>
      </c>
      <c r="AA3499" s="250">
        <f>Table1[[#This Row],[Ngày Thanh toán]]</f>
        <v>0</v>
      </c>
      <c r="AD3499" s="3" t="str">
        <f>IF(Table1[[#This Row],[Mã khách hàng]]="","",VLOOKUP($A3499,Ma_KH!$A:$Q,Ma_KH!O$1,0))</f>
        <v>BRG - FUJIMART</v>
      </c>
      <c r="AE3499" s="3" t="str">
        <f>IF(Table1[[#This Row],[Mã khách hàng]]="","",VLOOKUP($A3499,Ma_KH!$A:$Q,Ma_KH!P$1,0))</f>
        <v>CÔNG TY TNHH BÁN LẺ FUJIMART VIỆT NAM</v>
      </c>
      <c r="AF3499" s="3" t="str">
        <f>VLOOKUP(A3499,Ma_KH!A:Q,Ma_KH!J$1,0)</f>
        <v>Vũ Anh Tuấn</v>
      </c>
    </row>
    <row r="3500" spans="1:32" ht="12.75">
      <c r="A3500" s="242" t="s">
        <v>184</v>
      </c>
      <c r="B3500" s="242" t="s">
        <v>5155</v>
      </c>
      <c r="C3500" s="90">
        <v>45986</v>
      </c>
      <c r="D3500" s="91" t="s">
        <v>20347</v>
      </c>
      <c r="E3500" s="318">
        <v>45986</v>
      </c>
      <c r="F3500" s="242" t="s">
        <v>21307</v>
      </c>
      <c r="G3500" s="242" t="s">
        <v>5328</v>
      </c>
      <c r="H3500" s="241">
        <v>1318381</v>
      </c>
      <c r="I3500" s="241">
        <v>0</v>
      </c>
      <c r="J3500" s="241">
        <v>105470</v>
      </c>
      <c r="K3500" s="241">
        <v>1423851</v>
      </c>
      <c r="L3500" s="8" t="s">
        <v>24</v>
      </c>
      <c r="O3500" s="278">
        <f>IF(Table1[[#This Row],[Phân loại]]="Tồn đầu kỳ",Table1[[#This Row],[Tổng giá trị]],0)</f>
        <v>0</v>
      </c>
      <c r="P3500" s="8">
        <f>IF(Table1[[#This Row],[Số còn phải thu ĐK]]&lt;&gt;0,0,IF(Table1[[#This Row],[Phân loại]]="Bán hàng",Table1[[#This Row],[Tổng giá trị]],-Table1[[#This Row],[Tổng giá trị]]))</f>
        <v>1423851</v>
      </c>
      <c r="Q3500" s="278">
        <f t="shared" si="925"/>
        <v>0</v>
      </c>
      <c r="R3500" s="8">
        <f>Table1[[#This Row],[Số còn phải thu ĐK]]+Table1[[#This Row],[Giá Trị HD sau CK]]-Table1[[#This Row],[Số tiền đã thu]]</f>
        <v>1423851</v>
      </c>
      <c r="S3500" s="7">
        <f>IF(Table1[[#This Row],[Ngày hóa đơn]]&lt;&gt;"",Table1[[#This Row],[Ngày hóa đơn]],Table1[[#This Row],[Ngày hạch toán]])</f>
        <v>45986</v>
      </c>
      <c r="T3500" s="8">
        <v>30</v>
      </c>
      <c r="U3500" s="7">
        <f>IF(Table1[[#This Row],[Ngày tính CN]]="","",S3500+T3500)</f>
        <v>46016</v>
      </c>
      <c r="V3500" s="71">
        <f ca="1">IF(Table1[[#This Row],[Hạn thanh toán]]="","",IF((U3500-NOW())&lt;0,0,(U3500-NOW())))</f>
        <v>14.637578587964526</v>
      </c>
      <c r="W3500" s="278"/>
      <c r="X3500" s="278">
        <f t="shared" ca="1" si="926"/>
        <v>-14.637578472218593</v>
      </c>
      <c r="Y3500" s="3" t="str">
        <f t="shared" ca="1" si="927"/>
        <v>Chưa đến hạn thanh toán</v>
      </c>
      <c r="Z3500" s="250">
        <f>Table1[[#This Row],[Hạn thanh toán]]</f>
        <v>46016</v>
      </c>
      <c r="AA3500" s="250">
        <f>Table1[[#This Row],[Ngày Thanh toán]]</f>
        <v>0</v>
      </c>
      <c r="AD3500" s="3" t="str">
        <f>IF(Table1[[#This Row],[Mã khách hàng]]="","",VLOOKUP($A3500,Ma_KH!$A:$Q,Ma_KH!O$1,0))</f>
        <v>BRG - FUJIMART</v>
      </c>
      <c r="AE3500" s="3" t="str">
        <f>IF(Table1[[#This Row],[Mã khách hàng]]="","",VLOOKUP($A3500,Ma_KH!$A:$Q,Ma_KH!P$1,0))</f>
        <v>CÔNG TY TNHH BÁN LẺ FUJIMART VIỆT NAM</v>
      </c>
      <c r="AF3500" s="3" t="str">
        <f>VLOOKUP(A3500,Ma_KH!A:Q,Ma_KH!J$1,0)</f>
        <v>Vũ Anh Tuấn</v>
      </c>
    </row>
    <row r="3501" spans="1:32" ht="12.75">
      <c r="A3501" s="242" t="s">
        <v>184</v>
      </c>
      <c r="B3501" s="242" t="s">
        <v>5155</v>
      </c>
      <c r="C3501" s="90">
        <v>45986</v>
      </c>
      <c r="D3501" s="91" t="s">
        <v>20348</v>
      </c>
      <c r="E3501" s="318">
        <v>45986</v>
      </c>
      <c r="F3501" s="242" t="s">
        <v>21308</v>
      </c>
      <c r="G3501" s="242" t="s">
        <v>9694</v>
      </c>
      <c r="H3501" s="241">
        <v>3082420</v>
      </c>
      <c r="I3501" s="241">
        <v>0</v>
      </c>
      <c r="J3501" s="241">
        <v>246594</v>
      </c>
      <c r="K3501" s="241">
        <v>3329014</v>
      </c>
      <c r="L3501" s="8" t="s">
        <v>24</v>
      </c>
      <c r="O3501" s="278">
        <f>IF(Table1[[#This Row],[Phân loại]]="Tồn đầu kỳ",Table1[[#This Row],[Tổng giá trị]],0)</f>
        <v>0</v>
      </c>
      <c r="P3501" s="8">
        <f>IF(Table1[[#This Row],[Số còn phải thu ĐK]]&lt;&gt;0,0,IF(Table1[[#This Row],[Phân loại]]="Bán hàng",Table1[[#This Row],[Tổng giá trị]],-Table1[[#This Row],[Tổng giá trị]]))</f>
        <v>3329014</v>
      </c>
      <c r="Q3501" s="278">
        <f>IF(M3501&lt;&gt;"",IF(O3501&lt;&gt;0,O3501,P3501),0)</f>
        <v>0</v>
      </c>
      <c r="R3501" s="8">
        <f>Table1[[#This Row],[Số còn phải thu ĐK]]+Table1[[#This Row],[Giá Trị HD sau CK]]-Table1[[#This Row],[Số tiền đã thu]]</f>
        <v>3329014</v>
      </c>
      <c r="S3501" s="7">
        <f>IF(Table1[[#This Row],[Ngày hóa đơn]]&lt;&gt;"",Table1[[#This Row],[Ngày hóa đơn]],Table1[[#This Row],[Ngày hạch toán]])</f>
        <v>45986</v>
      </c>
      <c r="T3501" s="8">
        <v>30</v>
      </c>
      <c r="U3501" s="7">
        <f>IF(Table1[[#This Row],[Ngày tính CN]]="","",S3501+T3501)</f>
        <v>46016</v>
      </c>
      <c r="V3501" s="71">
        <f ca="1">IF(Table1[[#This Row],[Hạn thanh toán]]="","",IF((U3501-NOW())&lt;0,0,(U3501-NOW())))</f>
        <v>14.637578587964526</v>
      </c>
      <c r="W3501" s="278"/>
      <c r="X3501" s="278">
        <f ca="1">IF(OR($U3501="",$R3501=0),"",IF((U$4-NOW())&lt;0,-($U3501-NOW()),0))</f>
        <v>-14.637578472218593</v>
      </c>
      <c r="Y3501" s="3" t="str">
        <f ca="1">IF(R3501=0,"Đã thanh toán",IF(X3501="","",IF(X3501&lt;=0,"Chưa đến hạn thanh toán",IF(X3501&lt;=30,"Nợ quá hạn 30 ngày",IF(X3501&lt;=60,"Nợ quá hạn từ 30 ngày đến 60 ngày",IF(X3501&lt;=90,"Nợ quá hạn từ 60 ngày đến 90 ngày",IF(X3501&lt;=120,"Nợ quá hạn từ 90 ngày đến 120 ngày","Nợ quá hạn hơn 120 ngày có khả năng mất thanh toán")))))))</f>
        <v>Chưa đến hạn thanh toán</v>
      </c>
      <c r="Z3501" s="250">
        <f>Table1[[#This Row],[Hạn thanh toán]]</f>
        <v>46016</v>
      </c>
      <c r="AA3501" s="250">
        <f>Table1[[#This Row],[Ngày Thanh toán]]</f>
        <v>0</v>
      </c>
      <c r="AD3501" s="3" t="str">
        <f>IF(Table1[[#This Row],[Mã khách hàng]]="","",VLOOKUP($A3501,Ma_KH!$A:$Q,Ma_KH!O$1,0))</f>
        <v>BRG - FUJIMART</v>
      </c>
      <c r="AE3501" s="3" t="str">
        <f>IF(Table1[[#This Row],[Mã khách hàng]]="","",VLOOKUP($A3501,Ma_KH!$A:$Q,Ma_KH!P$1,0))</f>
        <v>CÔNG TY TNHH BÁN LẺ FUJIMART VIỆT NAM</v>
      </c>
      <c r="AF3501" s="3" t="str">
        <f>VLOOKUP(A3501,Ma_KH!A:Q,Ma_KH!J$1,0)</f>
        <v>Vũ Anh Tuấn</v>
      </c>
    </row>
    <row r="3502" spans="1:32" ht="12.75">
      <c r="A3502" s="242" t="s">
        <v>184</v>
      </c>
      <c r="B3502" s="242" t="s">
        <v>5155</v>
      </c>
      <c r="C3502" s="90">
        <v>45988</v>
      </c>
      <c r="D3502" s="91" t="s">
        <v>20349</v>
      </c>
      <c r="E3502" s="318">
        <v>45988</v>
      </c>
      <c r="F3502" s="242" t="s">
        <v>21309</v>
      </c>
      <c r="G3502" s="242" t="s">
        <v>5200</v>
      </c>
      <c r="H3502" s="241">
        <v>697590</v>
      </c>
      <c r="I3502" s="241">
        <v>0</v>
      </c>
      <c r="J3502" s="241">
        <v>55807</v>
      </c>
      <c r="K3502" s="241">
        <v>753397</v>
      </c>
      <c r="L3502" s="8" t="s">
        <v>24</v>
      </c>
      <c r="O3502" s="278">
        <f>IF(Table1[[#This Row],[Phân loại]]="Tồn đầu kỳ",Table1[[#This Row],[Tổng giá trị]],0)</f>
        <v>0</v>
      </c>
      <c r="P3502" s="8">
        <f>IF(Table1[[#This Row],[Số còn phải thu ĐK]]&lt;&gt;0,0,IF(Table1[[#This Row],[Phân loại]]="Bán hàng",Table1[[#This Row],[Tổng giá trị]],-Table1[[#This Row],[Tổng giá trị]]))</f>
        <v>753397</v>
      </c>
      <c r="Q3502" s="278">
        <f>IF(M3502&lt;&gt;"",IF(O3502&lt;&gt;0,O3502,P3502),0)</f>
        <v>0</v>
      </c>
      <c r="R3502" s="8">
        <f>Table1[[#This Row],[Số còn phải thu ĐK]]+Table1[[#This Row],[Giá Trị HD sau CK]]-Table1[[#This Row],[Số tiền đã thu]]</f>
        <v>753397</v>
      </c>
      <c r="S3502" s="7">
        <f>IF(Table1[[#This Row],[Ngày hóa đơn]]&lt;&gt;"",Table1[[#This Row],[Ngày hóa đơn]],Table1[[#This Row],[Ngày hạch toán]])</f>
        <v>45988</v>
      </c>
      <c r="T3502" s="8">
        <v>30</v>
      </c>
      <c r="U3502" s="7">
        <f>IF(Table1[[#This Row],[Ngày tính CN]]="","",S3502+T3502)</f>
        <v>46018</v>
      </c>
      <c r="V3502" s="71">
        <f ca="1">IF(Table1[[#This Row],[Hạn thanh toán]]="","",IF((U3502-NOW())&lt;0,0,(U3502-NOW())))</f>
        <v>16.637578587964526</v>
      </c>
      <c r="W3502" s="278"/>
      <c r="X3502" s="278">
        <f ca="1">IF(OR($U3502="",$R3502=0),"",IF((U$4-NOW())&lt;0,-($U3502-NOW()),0))</f>
        <v>-16.637578472218593</v>
      </c>
      <c r="Y3502" s="3" t="str">
        <f ca="1">IF(R3502=0,"Đã thanh toán",IF(X3502="","",IF(X3502&lt;=0,"Chưa đến hạn thanh toán",IF(X3502&lt;=30,"Nợ quá hạn 30 ngày",IF(X3502&lt;=60,"Nợ quá hạn từ 30 ngày đến 60 ngày",IF(X3502&lt;=90,"Nợ quá hạn từ 60 ngày đến 90 ngày",IF(X3502&lt;=120,"Nợ quá hạn từ 90 ngày đến 120 ngày","Nợ quá hạn hơn 120 ngày có khả năng mất thanh toán")))))))</f>
        <v>Chưa đến hạn thanh toán</v>
      </c>
      <c r="Z3502" s="250">
        <f>Table1[[#This Row],[Hạn thanh toán]]</f>
        <v>46018</v>
      </c>
      <c r="AA3502" s="250">
        <f>Table1[[#This Row],[Ngày Thanh toán]]</f>
        <v>0</v>
      </c>
      <c r="AD3502" s="3" t="str">
        <f>IF(Table1[[#This Row],[Mã khách hàng]]="","",VLOOKUP($A3502,Ma_KH!$A:$Q,Ma_KH!O$1,0))</f>
        <v>BRG - FUJIMART</v>
      </c>
      <c r="AE3502" s="3" t="str">
        <f>IF(Table1[[#This Row],[Mã khách hàng]]="","",VLOOKUP($A3502,Ma_KH!$A:$Q,Ma_KH!P$1,0))</f>
        <v>CÔNG TY TNHH BÁN LẺ FUJIMART VIỆT NAM</v>
      </c>
      <c r="AF3502" s="3" t="str">
        <f>VLOOKUP(A3502,Ma_KH!A:Q,Ma_KH!J$1,0)</f>
        <v>Vũ Anh Tuấn</v>
      </c>
    </row>
    <row r="3503" spans="1:32" ht="12.75">
      <c r="A3503" s="242" t="s">
        <v>184</v>
      </c>
      <c r="B3503" s="242" t="s">
        <v>5155</v>
      </c>
      <c r="C3503" s="90">
        <v>45990</v>
      </c>
      <c r="D3503" s="91" t="s">
        <v>20350</v>
      </c>
      <c r="E3503" s="318">
        <v>45990</v>
      </c>
      <c r="F3503" s="242" t="s">
        <v>21310</v>
      </c>
      <c r="G3503" s="242" t="s">
        <v>21339</v>
      </c>
      <c r="H3503" s="241">
        <v>1071747</v>
      </c>
      <c r="I3503" s="241">
        <v>0</v>
      </c>
      <c r="J3503" s="241">
        <v>85739</v>
      </c>
      <c r="K3503" s="241">
        <v>1157486</v>
      </c>
      <c r="L3503" s="8" t="s">
        <v>24</v>
      </c>
      <c r="O3503" s="278">
        <f>IF(Table1[[#This Row],[Phân loại]]="Tồn đầu kỳ",Table1[[#This Row],[Tổng giá trị]],0)</f>
        <v>0</v>
      </c>
      <c r="P3503" s="8">
        <f>IF(Table1[[#This Row],[Số còn phải thu ĐK]]&lt;&gt;0,0,IF(Table1[[#This Row],[Phân loại]]="Bán hàng",Table1[[#This Row],[Tổng giá trị]],-Table1[[#This Row],[Tổng giá trị]]))</f>
        <v>1157486</v>
      </c>
      <c r="Q3503" s="278">
        <f>IF(M3503&lt;&gt;"",IF(O3503&lt;&gt;0,O3503,P3503),0)</f>
        <v>0</v>
      </c>
      <c r="R3503" s="8">
        <f>Table1[[#This Row],[Số còn phải thu ĐK]]+Table1[[#This Row],[Giá Trị HD sau CK]]-Table1[[#This Row],[Số tiền đã thu]]</f>
        <v>1157486</v>
      </c>
      <c r="S3503" s="7">
        <f>IF(Table1[[#This Row],[Ngày hóa đơn]]&lt;&gt;"",Table1[[#This Row],[Ngày hóa đơn]],Table1[[#This Row],[Ngày hạch toán]])</f>
        <v>45990</v>
      </c>
      <c r="T3503" s="8">
        <v>30</v>
      </c>
      <c r="U3503" s="7">
        <f>IF(Table1[[#This Row],[Ngày tính CN]]="","",S3503+T3503)</f>
        <v>46020</v>
      </c>
      <c r="V3503" s="71">
        <f ca="1">IF(Table1[[#This Row],[Hạn thanh toán]]="","",IF((U3503-NOW())&lt;0,0,(U3503-NOW())))</f>
        <v>18.637578587964526</v>
      </c>
      <c r="W3503" s="278"/>
      <c r="X3503" s="278">
        <f ca="1">IF(OR($U3503="",$R3503=0),"",IF((U$4-NOW())&lt;0,-($U3503-NOW()),0))</f>
        <v>-18.637578472218593</v>
      </c>
      <c r="Y3503" s="3" t="str">
        <f ca="1">IF(R3503=0,"Đã thanh toán",IF(X3503="","",IF(X3503&lt;=0,"Chưa đến hạn thanh toán",IF(X3503&lt;=30,"Nợ quá hạn 30 ngày",IF(X3503&lt;=60,"Nợ quá hạn từ 30 ngày đến 60 ngày",IF(X3503&lt;=90,"Nợ quá hạn từ 60 ngày đến 90 ngày",IF(X3503&lt;=120,"Nợ quá hạn từ 90 ngày đến 120 ngày","Nợ quá hạn hơn 120 ngày có khả năng mất thanh toán")))))))</f>
        <v>Chưa đến hạn thanh toán</v>
      </c>
      <c r="Z3503" s="250">
        <f>Table1[[#This Row],[Hạn thanh toán]]</f>
        <v>46020</v>
      </c>
      <c r="AA3503" s="250">
        <f>Table1[[#This Row],[Ngày Thanh toán]]</f>
        <v>0</v>
      </c>
      <c r="AD3503" s="3" t="str">
        <f>IF(Table1[[#This Row],[Mã khách hàng]]="","",VLOOKUP($A3503,Ma_KH!$A:$Q,Ma_KH!O$1,0))</f>
        <v>BRG - FUJIMART</v>
      </c>
      <c r="AE3503" s="3" t="str">
        <f>IF(Table1[[#This Row],[Mã khách hàng]]="","",VLOOKUP($A3503,Ma_KH!$A:$Q,Ma_KH!P$1,0))</f>
        <v>CÔNG TY TNHH BÁN LẺ FUJIMART VIỆT NAM</v>
      </c>
      <c r="AF3503" s="3" t="str">
        <f>VLOOKUP(A3503,Ma_KH!A:Q,Ma_KH!J$1,0)</f>
        <v>Vũ Anh Tuấn</v>
      </c>
    </row>
    <row r="3504" spans="1:32" ht="12.75">
      <c r="A3504" s="316" t="s">
        <v>185</v>
      </c>
      <c r="B3504" s="242" t="s">
        <v>5155</v>
      </c>
      <c r="C3504" s="88">
        <v>45994</v>
      </c>
      <c r="D3504" s="89" t="s">
        <v>20351</v>
      </c>
      <c r="E3504" s="317">
        <v>45994</v>
      </c>
      <c r="F3504" s="316" t="s">
        <v>21311</v>
      </c>
      <c r="G3504" s="316" t="s">
        <v>21340</v>
      </c>
      <c r="H3504" s="319">
        <v>1139506</v>
      </c>
      <c r="I3504" s="319">
        <v>0</v>
      </c>
      <c r="J3504" s="319">
        <v>91160</v>
      </c>
      <c r="K3504" s="319">
        <v>1230666</v>
      </c>
      <c r="L3504" s="8" t="s">
        <v>24</v>
      </c>
      <c r="O3504" s="278">
        <f>IF(Table1[[#This Row],[Phân loại]]="Tồn đầu kỳ",Table1[[#This Row],[Tổng giá trị]],0)</f>
        <v>0</v>
      </c>
      <c r="P3504" s="8">
        <f>IF(Table1[[#This Row],[Số còn phải thu ĐK]]&lt;&gt;0,0,IF(Table1[[#This Row],[Phân loại]]="Bán hàng",Table1[[#This Row],[Tổng giá trị]],-Table1[[#This Row],[Tổng giá trị]]))</f>
        <v>1230666</v>
      </c>
      <c r="Q3504" s="278">
        <f t="shared" ref="Q3504:Q3505" si="928">IF(M3504&lt;&gt;"",IF(O3504&lt;&gt;0,O3504,P3504),0)</f>
        <v>0</v>
      </c>
      <c r="R3504" s="8">
        <f>Table1[[#This Row],[Số còn phải thu ĐK]]+Table1[[#This Row],[Giá Trị HD sau CK]]-Table1[[#This Row],[Số tiền đã thu]]</f>
        <v>1230666</v>
      </c>
      <c r="S3504" s="7">
        <f>IF(Table1[[#This Row],[Ngày hóa đơn]]&lt;&gt;"",Table1[[#This Row],[Ngày hóa đơn]],Table1[[#This Row],[Ngày hạch toán]])</f>
        <v>45994</v>
      </c>
      <c r="T3504" s="8">
        <v>30</v>
      </c>
      <c r="U3504" s="7">
        <f>IF(Table1[[#This Row],[Ngày tính CN]]="","",S3504+T3504)</f>
        <v>46024</v>
      </c>
      <c r="V3504" s="71">
        <f ca="1">IF(Table1[[#This Row],[Hạn thanh toán]]="","",IF((U3504-NOW())&lt;0,0,(U3504-NOW())))</f>
        <v>22.637578587964526</v>
      </c>
      <c r="W3504" s="278"/>
      <c r="X3504" s="278">
        <f t="shared" ref="X3504:X3505" ca="1" si="929">IF(OR($U3504="",$R3504=0),"",IF((U$4-NOW())&lt;0,-($U3504-NOW()),0))</f>
        <v>-22.637578472218593</v>
      </c>
      <c r="Y3504" s="3" t="str">
        <f t="shared" ref="Y3504:Y3505" ca="1" si="930">IF(R3504=0,"Đã thanh toán",IF(X3504="","",IF(X3504&lt;=0,"Chưa đến hạn thanh toán",IF(X3504&lt;=30,"Nợ quá hạn 30 ngày",IF(X3504&lt;=60,"Nợ quá hạn từ 30 ngày đến 60 ngày",IF(X3504&lt;=90,"Nợ quá hạn từ 60 ngày đến 90 ngày",IF(X3504&lt;=120,"Nợ quá hạn từ 90 ngày đến 120 ngày","Nợ quá hạn hơn 120 ngày có khả năng mất thanh toán")))))))</f>
        <v>Chưa đến hạn thanh toán</v>
      </c>
      <c r="Z3504" s="250">
        <f>Table1[[#This Row],[Hạn thanh toán]]</f>
        <v>46024</v>
      </c>
      <c r="AA3504" s="250">
        <f>Table1[[#This Row],[Ngày Thanh toán]]</f>
        <v>0</v>
      </c>
      <c r="AD3504" s="3" t="str">
        <f>IF(Table1[[#This Row],[Mã khách hàng]]="","",VLOOKUP($A3504,Ma_KH!$A:$Q,Ma_KH!O$1,0))</f>
        <v>BRG - FUJIMART</v>
      </c>
      <c r="AE3504" s="3" t="str">
        <f>IF(Table1[[#This Row],[Mã khách hàng]]="","",VLOOKUP($A3504,Ma_KH!$A:$Q,Ma_KH!P$1,0))</f>
        <v>CÔNG TY TNHH BÁN LẺ FUJIMART VIỆT NAM</v>
      </c>
      <c r="AF3504" s="3" t="str">
        <f>VLOOKUP(A3504,Ma_KH!A:Q,Ma_KH!J$1,0)</f>
        <v>Vũ Anh Tuấn</v>
      </c>
    </row>
    <row r="3505" spans="1:32" ht="12.75">
      <c r="A3505" s="316" t="s">
        <v>213</v>
      </c>
      <c r="B3505" s="242" t="s">
        <v>5155</v>
      </c>
      <c r="C3505" s="90">
        <v>45994</v>
      </c>
      <c r="D3505" s="91" t="s">
        <v>20352</v>
      </c>
      <c r="E3505" s="317">
        <v>45994</v>
      </c>
      <c r="F3505" s="316" t="s">
        <v>21312</v>
      </c>
      <c r="G3505" s="316" t="s">
        <v>21341</v>
      </c>
      <c r="H3505" s="319">
        <v>996756</v>
      </c>
      <c r="I3505" s="319">
        <v>0</v>
      </c>
      <c r="J3505" s="319">
        <v>79740</v>
      </c>
      <c r="K3505" s="319">
        <v>1076496</v>
      </c>
      <c r="L3505" s="8" t="s">
        <v>24</v>
      </c>
      <c r="O3505" s="278">
        <f>IF(Table1[[#This Row],[Phân loại]]="Tồn đầu kỳ",Table1[[#This Row],[Tổng giá trị]],0)</f>
        <v>0</v>
      </c>
      <c r="P3505" s="8">
        <f>IF(Table1[[#This Row],[Số còn phải thu ĐK]]&lt;&gt;0,0,IF(Table1[[#This Row],[Phân loại]]="Bán hàng",Table1[[#This Row],[Tổng giá trị]],-Table1[[#This Row],[Tổng giá trị]]))</f>
        <v>1076496</v>
      </c>
      <c r="Q3505" s="278">
        <f t="shared" si="928"/>
        <v>0</v>
      </c>
      <c r="R3505" s="8">
        <f>Table1[[#This Row],[Số còn phải thu ĐK]]+Table1[[#This Row],[Giá Trị HD sau CK]]-Table1[[#This Row],[Số tiền đã thu]]</f>
        <v>1076496</v>
      </c>
      <c r="S3505" s="7">
        <f>IF(Table1[[#This Row],[Ngày hóa đơn]]&lt;&gt;"",Table1[[#This Row],[Ngày hóa đơn]],Table1[[#This Row],[Ngày hạch toán]])</f>
        <v>45994</v>
      </c>
      <c r="T3505" s="8">
        <v>30</v>
      </c>
      <c r="U3505" s="7">
        <f>IF(Table1[[#This Row],[Ngày tính CN]]="","",S3505+T3505)</f>
        <v>46024</v>
      </c>
      <c r="V3505" s="71">
        <f ca="1">IF(Table1[[#This Row],[Hạn thanh toán]]="","",IF((U3505-NOW())&lt;0,0,(U3505-NOW())))</f>
        <v>22.637578587964526</v>
      </c>
      <c r="W3505" s="278"/>
      <c r="X3505" s="278">
        <f t="shared" ca="1" si="929"/>
        <v>-22.637578472218593</v>
      </c>
      <c r="Y3505" s="3" t="str">
        <f t="shared" ca="1" si="930"/>
        <v>Chưa đến hạn thanh toán</v>
      </c>
      <c r="Z3505" s="250">
        <f>Table1[[#This Row],[Hạn thanh toán]]</f>
        <v>46024</v>
      </c>
      <c r="AA3505" s="250">
        <f>Table1[[#This Row],[Ngày Thanh toán]]</f>
        <v>0</v>
      </c>
      <c r="AD3505" s="3" t="str">
        <f>IF(Table1[[#This Row],[Mã khách hàng]]="","",VLOOKUP($A3505,Ma_KH!$A:$Q,Ma_KH!O$1,0))</f>
        <v>BRG - FUJIMART</v>
      </c>
      <c r="AE3505" s="3" t="str">
        <f>IF(Table1[[#This Row],[Mã khách hàng]]="","",VLOOKUP($A3505,Ma_KH!$A:$Q,Ma_KH!P$1,0))</f>
        <v>CÔNG TY TNHH BÁN LẺ FUJIMART VIỆT NAM</v>
      </c>
      <c r="AF3505" s="3" t="str">
        <f>VLOOKUP(A3505,Ma_KH!A:Q,Ma_KH!J$1,0)</f>
        <v>Vũ Anh Tuấn</v>
      </c>
    </row>
    <row r="3506" spans="1:32">
      <c r="A3506" s="213" t="s">
        <v>184</v>
      </c>
      <c r="B3506" s="242" t="s">
        <v>5155</v>
      </c>
      <c r="C3506" s="398">
        <v>45685</v>
      </c>
      <c r="E3506" s="398">
        <v>45685</v>
      </c>
      <c r="F3506" s="66" t="s">
        <v>21342</v>
      </c>
      <c r="G3506" s="213" t="s">
        <v>21402</v>
      </c>
      <c r="H3506" s="278"/>
      <c r="I3506" s="278">
        <f>IFERROR(ROUND((VLOOKUP(Table1[[#This Row],[Mã khách hàng]],Ty_Le!$A:$D,5,0)*5%),0),0)</f>
        <v>0</v>
      </c>
      <c r="J3506" s="278">
        <f>(Table1[[#This Row],[Tiền hàng]]-Table1[[#This Row],[Tiền chiết khấu]])*8%</f>
        <v>0</v>
      </c>
      <c r="K3506" s="402">
        <v>8522068</v>
      </c>
      <c r="L3506" s="8" t="s">
        <v>3649</v>
      </c>
      <c r="M3506" s="21">
        <v>45713</v>
      </c>
      <c r="O3506" s="278">
        <f>IF(Table1[[#This Row],[Phân loại]]="Tồn đầu kỳ",Table1[[#This Row],[Tổng giá trị]],0)</f>
        <v>0</v>
      </c>
      <c r="P3506" s="8">
        <f>IF(Table1[[#This Row],[Số còn phải thu ĐK]]&lt;&gt;0,0,IF(Table1[[#This Row],[Phân loại]]="Bán hàng",Table1[[#This Row],[Tổng giá trị]],-Table1[[#This Row],[Tổng giá trị]]))</f>
        <v>-8522068</v>
      </c>
      <c r="Q3506" s="278">
        <f t="shared" ref="Q3506:Q3511" si="931">IF(M3506&lt;&gt;"",IF(O3506&lt;&gt;0,O3506,P3506),0)</f>
        <v>-8522068</v>
      </c>
      <c r="R3506" s="8">
        <f>Table1[[#This Row],[Số còn phải thu ĐK]]+Table1[[#This Row],[Giá Trị HD sau CK]]-Table1[[#This Row],[Số tiền đã thu]]</f>
        <v>0</v>
      </c>
      <c r="S3506" s="7">
        <f>IF(Table1[[#This Row],[Ngày hóa đơn]]&lt;&gt;"",Table1[[#This Row],[Ngày hóa đơn]],Table1[[#This Row],[Ngày hạch toán]])</f>
        <v>45685</v>
      </c>
      <c r="T3506" s="8">
        <v>30</v>
      </c>
      <c r="U3506" s="7">
        <f>IF(Table1[[#This Row],[Ngày tính CN]]="","",S3506+T3506)</f>
        <v>45715</v>
      </c>
      <c r="V3506" s="71">
        <f ca="1">IF(Table1[[#This Row],[Hạn thanh toán]]="","",IF((U3506-NOW())&lt;0,0,(U3506-NOW())))</f>
        <v>0</v>
      </c>
      <c r="W3506" s="278"/>
      <c r="X3506" s="278" t="str">
        <f t="shared" ref="X3506:X3511" ca="1" si="932">IF(OR($U3506="",$R3506=0),"",IF((U$4-NOW())&lt;0,-($U3506-NOW()),0))</f>
        <v/>
      </c>
      <c r="Y3506" s="3" t="str">
        <f t="shared" ref="Y3506:Y3511" si="933">IF(R3506=0,"Đã thanh toán",IF(X3506="","",IF(X3506&lt;=0,"Chưa đến hạn thanh toán",IF(X3506&lt;=30,"Nợ quá hạn 30 ngày",IF(X3506&lt;=60,"Nợ quá hạn từ 30 ngày đến 60 ngày",IF(X3506&lt;=90,"Nợ quá hạn từ 60 ngày đến 90 ngày",IF(X3506&lt;=120,"Nợ quá hạn từ 90 ngày đến 120 ngày","Nợ quá hạn hơn 120 ngày có khả năng mất thanh toán")))))))</f>
        <v>Đã thanh toán</v>
      </c>
      <c r="Z3506" s="250">
        <f>Table1[[#This Row],[Hạn thanh toán]]</f>
        <v>45715</v>
      </c>
      <c r="AA3506" s="250">
        <f>Table1[[#This Row],[Ngày Thanh toán]]</f>
        <v>45713</v>
      </c>
      <c r="AD3506" s="3" t="str">
        <f>IF(Table1[[#This Row],[Mã khách hàng]]="","",VLOOKUP($A3506,Ma_KH!$A:$Q,Ma_KH!O$1,0))</f>
        <v>BRG - FUJIMART</v>
      </c>
      <c r="AE3506" s="3" t="str">
        <f>IF(Table1[[#This Row],[Mã khách hàng]]="","",VLOOKUP($A3506,Ma_KH!$A:$Q,Ma_KH!P$1,0))</f>
        <v>CÔNG TY TNHH BÁN LẺ FUJIMART VIỆT NAM</v>
      </c>
      <c r="AF3506" s="3" t="str">
        <f>VLOOKUP(A3506,Ma_KH!A:Q,Ma_KH!J$1,0)</f>
        <v>Vũ Anh Tuấn</v>
      </c>
    </row>
    <row r="3507" spans="1:32">
      <c r="A3507" s="213" t="s">
        <v>184</v>
      </c>
      <c r="B3507" s="242" t="s">
        <v>5155</v>
      </c>
      <c r="C3507" s="212">
        <v>45716</v>
      </c>
      <c r="E3507" s="212">
        <v>45716</v>
      </c>
      <c r="F3507" s="397" t="s">
        <v>21343</v>
      </c>
      <c r="G3507" s="213" t="s">
        <v>21402</v>
      </c>
      <c r="H3507" s="278"/>
      <c r="I3507" s="278">
        <f>IFERROR(ROUND((VLOOKUP(Table1[[#This Row],[Mã khách hàng]],Ty_Le!$A:$D,5,0)*5%),0),0)</f>
        <v>0</v>
      </c>
      <c r="J3507" s="278">
        <f>(Table1[[#This Row],[Tiền hàng]]-Table1[[#This Row],[Tiền chiết khấu]])*8%</f>
        <v>0</v>
      </c>
      <c r="K3507" s="402">
        <v>18960291</v>
      </c>
      <c r="L3507" s="8" t="s">
        <v>3649</v>
      </c>
      <c r="M3507" s="21">
        <v>45741</v>
      </c>
      <c r="O3507" s="278">
        <f>IF(Table1[[#This Row],[Phân loại]]="Tồn đầu kỳ",Table1[[#This Row],[Tổng giá trị]],0)</f>
        <v>0</v>
      </c>
      <c r="P3507" s="8">
        <f>IF(Table1[[#This Row],[Số còn phải thu ĐK]]&lt;&gt;0,0,IF(Table1[[#This Row],[Phân loại]]="Bán hàng",Table1[[#This Row],[Tổng giá trị]],-Table1[[#This Row],[Tổng giá trị]]))</f>
        <v>-18960291</v>
      </c>
      <c r="Q3507" s="278">
        <f t="shared" si="931"/>
        <v>-18960291</v>
      </c>
      <c r="R3507" s="8">
        <f>Table1[[#This Row],[Số còn phải thu ĐK]]+Table1[[#This Row],[Giá Trị HD sau CK]]-Table1[[#This Row],[Số tiền đã thu]]</f>
        <v>0</v>
      </c>
      <c r="S3507" s="7">
        <f>IF(Table1[[#This Row],[Ngày hóa đơn]]&lt;&gt;"",Table1[[#This Row],[Ngày hóa đơn]],Table1[[#This Row],[Ngày hạch toán]])</f>
        <v>45716</v>
      </c>
      <c r="T3507" s="8">
        <v>30</v>
      </c>
      <c r="U3507" s="7">
        <f>IF(Table1[[#This Row],[Ngày tính CN]]="","",S3507+T3507)</f>
        <v>45746</v>
      </c>
      <c r="V3507" s="71">
        <f ca="1">IF(Table1[[#This Row],[Hạn thanh toán]]="","",IF((U3507-NOW())&lt;0,0,(U3507-NOW())))</f>
        <v>0</v>
      </c>
      <c r="W3507" s="278"/>
      <c r="X3507" s="278" t="str">
        <f t="shared" ca="1" si="932"/>
        <v/>
      </c>
      <c r="Y3507" s="3" t="str">
        <f t="shared" si="933"/>
        <v>Đã thanh toán</v>
      </c>
      <c r="Z3507" s="250">
        <f>Table1[[#This Row],[Hạn thanh toán]]</f>
        <v>45746</v>
      </c>
      <c r="AA3507" s="250">
        <f>Table1[[#This Row],[Ngày Thanh toán]]</f>
        <v>45741</v>
      </c>
      <c r="AD3507" s="3" t="str">
        <f>IF(Table1[[#This Row],[Mã khách hàng]]="","",VLOOKUP($A3507,Ma_KH!$A:$Q,Ma_KH!O$1,0))</f>
        <v>BRG - FUJIMART</v>
      </c>
      <c r="AE3507" s="3" t="str">
        <f>IF(Table1[[#This Row],[Mã khách hàng]]="","",VLOOKUP($A3507,Ma_KH!$A:$Q,Ma_KH!P$1,0))</f>
        <v>CÔNG TY TNHH BÁN LẺ FUJIMART VIỆT NAM</v>
      </c>
      <c r="AF3507" s="3" t="str">
        <f>VLOOKUP(A3507,Ma_KH!A:Q,Ma_KH!J$1,0)</f>
        <v>Vũ Anh Tuấn</v>
      </c>
    </row>
    <row r="3508" spans="1:32">
      <c r="A3508" s="213" t="s">
        <v>184</v>
      </c>
      <c r="B3508" s="242" t="s">
        <v>5155</v>
      </c>
      <c r="C3508" s="212">
        <v>45747</v>
      </c>
      <c r="E3508" s="212">
        <v>45747</v>
      </c>
      <c r="F3508" s="397" t="s">
        <v>21344</v>
      </c>
      <c r="G3508" s="213" t="s">
        <v>17</v>
      </c>
      <c r="H3508" s="278"/>
      <c r="I3508" s="278">
        <f>IFERROR(ROUND((VLOOKUP(Table1[[#This Row],[Mã khách hàng]],Ty_Le!$A:$D,5,0)*5%),0),0)</f>
        <v>0</v>
      </c>
      <c r="J3508" s="278">
        <f>(Table1[[#This Row],[Tiền hàng]]-Table1[[#This Row],[Tiền chiết khấu]])*8%</f>
        <v>0</v>
      </c>
      <c r="K3508" s="402">
        <v>24151031</v>
      </c>
      <c r="L3508" s="8" t="s">
        <v>3649</v>
      </c>
      <c r="M3508" s="21">
        <v>45772</v>
      </c>
      <c r="O3508" s="278">
        <f>IF(Table1[[#This Row],[Phân loại]]="Tồn đầu kỳ",Table1[[#This Row],[Tổng giá trị]],0)</f>
        <v>0</v>
      </c>
      <c r="P3508" s="8">
        <f>IF(Table1[[#This Row],[Số còn phải thu ĐK]]&lt;&gt;0,0,IF(Table1[[#This Row],[Phân loại]]="Bán hàng",Table1[[#This Row],[Tổng giá trị]],-Table1[[#This Row],[Tổng giá trị]]))</f>
        <v>-24151031</v>
      </c>
      <c r="Q3508" s="278">
        <f t="shared" si="931"/>
        <v>-24151031</v>
      </c>
      <c r="R3508" s="8">
        <f>Table1[[#This Row],[Số còn phải thu ĐK]]+Table1[[#This Row],[Giá Trị HD sau CK]]-Table1[[#This Row],[Số tiền đã thu]]</f>
        <v>0</v>
      </c>
      <c r="S3508" s="7">
        <f>IF(Table1[[#This Row],[Ngày hóa đơn]]&lt;&gt;"",Table1[[#This Row],[Ngày hóa đơn]],Table1[[#This Row],[Ngày hạch toán]])</f>
        <v>45747</v>
      </c>
      <c r="T3508" s="8">
        <v>30</v>
      </c>
      <c r="U3508" s="7">
        <f>IF(Table1[[#This Row],[Ngày tính CN]]="","",S3508+T3508)</f>
        <v>45777</v>
      </c>
      <c r="V3508" s="71">
        <f ca="1">IF(Table1[[#This Row],[Hạn thanh toán]]="","",IF((U3508-NOW())&lt;0,0,(U3508-NOW())))</f>
        <v>0</v>
      </c>
      <c r="W3508" s="278"/>
      <c r="X3508" s="278" t="str">
        <f t="shared" ca="1" si="932"/>
        <v/>
      </c>
      <c r="Y3508" s="3" t="str">
        <f t="shared" si="933"/>
        <v>Đã thanh toán</v>
      </c>
      <c r="Z3508" s="250">
        <f>Table1[[#This Row],[Hạn thanh toán]]</f>
        <v>45777</v>
      </c>
      <c r="AA3508" s="250">
        <f>Table1[[#This Row],[Ngày Thanh toán]]</f>
        <v>45772</v>
      </c>
      <c r="AD3508" s="3" t="str">
        <f>IF(Table1[[#This Row],[Mã khách hàng]]="","",VLOOKUP($A3508,Ma_KH!$A:$Q,Ma_KH!O$1,0))</f>
        <v>BRG - FUJIMART</v>
      </c>
      <c r="AE3508" s="3" t="str">
        <f>IF(Table1[[#This Row],[Mã khách hàng]]="","",VLOOKUP($A3508,Ma_KH!$A:$Q,Ma_KH!P$1,0))</f>
        <v>CÔNG TY TNHH BÁN LẺ FUJIMART VIỆT NAM</v>
      </c>
      <c r="AF3508" s="3" t="str">
        <f>VLOOKUP(A3508,Ma_KH!A:Q,Ma_KH!J$1,0)</f>
        <v>Vũ Anh Tuấn</v>
      </c>
    </row>
    <row r="3509" spans="1:32">
      <c r="A3509" s="213" t="s">
        <v>184</v>
      </c>
      <c r="B3509" s="242" t="s">
        <v>5155</v>
      </c>
      <c r="C3509" s="398">
        <v>45776</v>
      </c>
      <c r="E3509" s="398">
        <v>45776</v>
      </c>
      <c r="F3509" s="66" t="s">
        <v>21345</v>
      </c>
      <c r="G3509" s="213" t="s">
        <v>17</v>
      </c>
      <c r="H3509" s="278"/>
      <c r="I3509" s="278">
        <f>IFERROR(ROUND((VLOOKUP(Table1[[#This Row],[Mã khách hàng]],Ty_Le!$A:$D,5,0)*5%),0),0)</f>
        <v>0</v>
      </c>
      <c r="J3509" s="278">
        <f>(Table1[[#This Row],[Tiền hàng]]-Table1[[#This Row],[Tiền chiết khấu]])*8%</f>
        <v>0</v>
      </c>
      <c r="K3509" s="402">
        <v>21693455</v>
      </c>
      <c r="L3509" s="8" t="s">
        <v>3649</v>
      </c>
      <c r="M3509" s="21">
        <v>45803</v>
      </c>
      <c r="O3509" s="278">
        <f>IF(Table1[[#This Row],[Phân loại]]="Tồn đầu kỳ",Table1[[#This Row],[Tổng giá trị]],0)</f>
        <v>0</v>
      </c>
      <c r="P3509" s="8">
        <f>IF(Table1[[#This Row],[Số còn phải thu ĐK]]&lt;&gt;0,0,IF(Table1[[#This Row],[Phân loại]]="Bán hàng",Table1[[#This Row],[Tổng giá trị]],-Table1[[#This Row],[Tổng giá trị]]))</f>
        <v>-21693455</v>
      </c>
      <c r="Q3509" s="278">
        <f t="shared" si="931"/>
        <v>-21693455</v>
      </c>
      <c r="R3509" s="8">
        <f>Table1[[#This Row],[Số còn phải thu ĐK]]+Table1[[#This Row],[Giá Trị HD sau CK]]-Table1[[#This Row],[Số tiền đã thu]]</f>
        <v>0</v>
      </c>
      <c r="S3509" s="7">
        <f>IF(Table1[[#This Row],[Ngày hóa đơn]]&lt;&gt;"",Table1[[#This Row],[Ngày hóa đơn]],Table1[[#This Row],[Ngày hạch toán]])</f>
        <v>45776</v>
      </c>
      <c r="T3509" s="8">
        <v>30</v>
      </c>
      <c r="U3509" s="7">
        <f>IF(Table1[[#This Row],[Ngày tính CN]]="","",S3509+T3509)</f>
        <v>45806</v>
      </c>
      <c r="V3509" s="71">
        <f ca="1">IF(Table1[[#This Row],[Hạn thanh toán]]="","",IF((U3509-NOW())&lt;0,0,(U3509-NOW())))</f>
        <v>0</v>
      </c>
      <c r="W3509" s="278"/>
      <c r="X3509" s="278" t="str">
        <f t="shared" ca="1" si="932"/>
        <v/>
      </c>
      <c r="Y3509" s="3" t="str">
        <f t="shared" si="933"/>
        <v>Đã thanh toán</v>
      </c>
      <c r="Z3509" s="250">
        <f>Table1[[#This Row],[Hạn thanh toán]]</f>
        <v>45806</v>
      </c>
      <c r="AA3509" s="250">
        <f>Table1[[#This Row],[Ngày Thanh toán]]</f>
        <v>45803</v>
      </c>
      <c r="AD3509" s="3" t="str">
        <f>IF(Table1[[#This Row],[Mã khách hàng]]="","",VLOOKUP($A3509,Ma_KH!$A:$Q,Ma_KH!O$1,0))</f>
        <v>BRG - FUJIMART</v>
      </c>
      <c r="AE3509" s="3" t="str">
        <f>IF(Table1[[#This Row],[Mã khách hàng]]="","",VLOOKUP($A3509,Ma_KH!$A:$Q,Ma_KH!P$1,0))</f>
        <v>CÔNG TY TNHH BÁN LẺ FUJIMART VIỆT NAM</v>
      </c>
      <c r="AF3509" s="3" t="str">
        <f>VLOOKUP(A3509,Ma_KH!A:Q,Ma_KH!J$1,0)</f>
        <v>Vũ Anh Tuấn</v>
      </c>
    </row>
    <row r="3510" spans="1:32">
      <c r="A3510" s="213" t="s">
        <v>184</v>
      </c>
      <c r="B3510" s="242" t="s">
        <v>5155</v>
      </c>
      <c r="C3510" s="398">
        <v>45808</v>
      </c>
      <c r="E3510" s="398">
        <v>45808</v>
      </c>
      <c r="F3510" s="66" t="s">
        <v>21346</v>
      </c>
      <c r="G3510" s="213" t="s">
        <v>17</v>
      </c>
      <c r="H3510" s="278"/>
      <c r="I3510" s="278">
        <f>IFERROR(ROUND((VLOOKUP(Table1[[#This Row],[Mã khách hàng]],Ty_Le!$A:$D,5,0)*5%),0),0)</f>
        <v>0</v>
      </c>
      <c r="J3510" s="278">
        <f>(Table1[[#This Row],[Tiền hàng]]-Table1[[#This Row],[Tiền chiết khấu]])*8%</f>
        <v>0</v>
      </c>
      <c r="K3510" s="402">
        <v>14285945</v>
      </c>
      <c r="L3510" s="8" t="s">
        <v>3649</v>
      </c>
      <c r="M3510" s="21">
        <v>45833</v>
      </c>
      <c r="O3510" s="278">
        <f>IF(Table1[[#This Row],[Phân loại]]="Tồn đầu kỳ",Table1[[#This Row],[Tổng giá trị]],0)</f>
        <v>0</v>
      </c>
      <c r="P3510" s="8">
        <f>IF(Table1[[#This Row],[Số còn phải thu ĐK]]&lt;&gt;0,0,IF(Table1[[#This Row],[Phân loại]]="Bán hàng",Table1[[#This Row],[Tổng giá trị]],-Table1[[#This Row],[Tổng giá trị]]))</f>
        <v>-14285945</v>
      </c>
      <c r="Q3510" s="278">
        <f t="shared" si="931"/>
        <v>-14285945</v>
      </c>
      <c r="R3510" s="8">
        <f>Table1[[#This Row],[Số còn phải thu ĐK]]+Table1[[#This Row],[Giá Trị HD sau CK]]-Table1[[#This Row],[Số tiền đã thu]]</f>
        <v>0</v>
      </c>
      <c r="S3510" s="7">
        <f>IF(Table1[[#This Row],[Ngày hóa đơn]]&lt;&gt;"",Table1[[#This Row],[Ngày hóa đơn]],Table1[[#This Row],[Ngày hạch toán]])</f>
        <v>45808</v>
      </c>
      <c r="T3510" s="8">
        <v>30</v>
      </c>
      <c r="U3510" s="7">
        <f>IF(Table1[[#This Row],[Ngày tính CN]]="","",S3510+T3510)</f>
        <v>45838</v>
      </c>
      <c r="V3510" s="71">
        <f ca="1">IF(Table1[[#This Row],[Hạn thanh toán]]="","",IF((U3510-NOW())&lt;0,0,(U3510-NOW())))</f>
        <v>0</v>
      </c>
      <c r="W3510" s="278"/>
      <c r="X3510" s="278" t="str">
        <f t="shared" ca="1" si="932"/>
        <v/>
      </c>
      <c r="Y3510" s="3" t="str">
        <f t="shared" si="933"/>
        <v>Đã thanh toán</v>
      </c>
      <c r="Z3510" s="250">
        <f>Table1[[#This Row],[Hạn thanh toán]]</f>
        <v>45838</v>
      </c>
      <c r="AA3510" s="250">
        <f>Table1[[#This Row],[Ngày Thanh toán]]</f>
        <v>45833</v>
      </c>
      <c r="AD3510" s="3" t="str">
        <f>IF(Table1[[#This Row],[Mã khách hàng]]="","",VLOOKUP($A3510,Ma_KH!$A:$Q,Ma_KH!O$1,0))</f>
        <v>BRG - FUJIMART</v>
      </c>
      <c r="AE3510" s="3" t="str">
        <f>IF(Table1[[#This Row],[Mã khách hàng]]="","",VLOOKUP($A3510,Ma_KH!$A:$Q,Ma_KH!P$1,0))</f>
        <v>CÔNG TY TNHH BÁN LẺ FUJIMART VIỆT NAM</v>
      </c>
      <c r="AF3510" s="3" t="str">
        <f>VLOOKUP(A3510,Ma_KH!A:Q,Ma_KH!J$1,0)</f>
        <v>Vũ Anh Tuấn</v>
      </c>
    </row>
    <row r="3511" spans="1:32">
      <c r="A3511" s="213" t="s">
        <v>184</v>
      </c>
      <c r="B3511" s="242" t="s">
        <v>5155</v>
      </c>
      <c r="C3511" s="398">
        <v>45838</v>
      </c>
      <c r="E3511" s="398">
        <v>45838</v>
      </c>
      <c r="F3511" s="66">
        <v>411</v>
      </c>
      <c r="G3511" s="213" t="s">
        <v>17</v>
      </c>
      <c r="H3511" s="278"/>
      <c r="I3511" s="278">
        <f>IFERROR(ROUND((VLOOKUP(Table1[[#This Row],[Mã khách hàng]],Ty_Le!$A:$D,5,0)*5%),0),0)</f>
        <v>0</v>
      </c>
      <c r="J3511" s="278">
        <f>(Table1[[#This Row],[Tiền hàng]]-Table1[[#This Row],[Tiền chiết khấu]])*8%</f>
        <v>0</v>
      </c>
      <c r="K3511" s="402">
        <v>10880768</v>
      </c>
      <c r="L3511" s="8" t="s">
        <v>3649</v>
      </c>
      <c r="M3511" s="21">
        <v>45863</v>
      </c>
      <c r="O3511" s="278">
        <f>IF(Table1[[#This Row],[Phân loại]]="Tồn đầu kỳ",Table1[[#This Row],[Tổng giá trị]],0)</f>
        <v>0</v>
      </c>
      <c r="P3511" s="8">
        <f>IF(Table1[[#This Row],[Số còn phải thu ĐK]]&lt;&gt;0,0,IF(Table1[[#This Row],[Phân loại]]="Bán hàng",Table1[[#This Row],[Tổng giá trị]],-Table1[[#This Row],[Tổng giá trị]]))</f>
        <v>-10880768</v>
      </c>
      <c r="Q3511" s="278">
        <f t="shared" si="931"/>
        <v>-10880768</v>
      </c>
      <c r="R3511" s="8">
        <f>Table1[[#This Row],[Số còn phải thu ĐK]]+Table1[[#This Row],[Giá Trị HD sau CK]]-Table1[[#This Row],[Số tiền đã thu]]</f>
        <v>0</v>
      </c>
      <c r="S3511" s="7">
        <f>IF(Table1[[#This Row],[Ngày hóa đơn]]&lt;&gt;"",Table1[[#This Row],[Ngày hóa đơn]],Table1[[#This Row],[Ngày hạch toán]])</f>
        <v>45838</v>
      </c>
      <c r="T3511" s="8">
        <v>30</v>
      </c>
      <c r="U3511" s="7">
        <f>IF(Table1[[#This Row],[Ngày tính CN]]="","",S3511+T3511)</f>
        <v>45868</v>
      </c>
      <c r="V3511" s="71">
        <f ca="1">IF(Table1[[#This Row],[Hạn thanh toán]]="","",IF((U3511-NOW())&lt;0,0,(U3511-NOW())))</f>
        <v>0</v>
      </c>
      <c r="W3511" s="278"/>
      <c r="X3511" s="278" t="str">
        <f t="shared" ca="1" si="932"/>
        <v/>
      </c>
      <c r="Y3511" s="3" t="str">
        <f t="shared" si="933"/>
        <v>Đã thanh toán</v>
      </c>
      <c r="Z3511" s="250">
        <f>Table1[[#This Row],[Hạn thanh toán]]</f>
        <v>45868</v>
      </c>
      <c r="AA3511" s="250">
        <f>Table1[[#This Row],[Ngày Thanh toán]]</f>
        <v>45863</v>
      </c>
      <c r="AD3511" s="3" t="str">
        <f>IF(Table1[[#This Row],[Mã khách hàng]]="","",VLOOKUP($A3511,Ma_KH!$A:$Q,Ma_KH!O$1,0))</f>
        <v>BRG - FUJIMART</v>
      </c>
      <c r="AE3511" s="3" t="str">
        <f>IF(Table1[[#This Row],[Mã khách hàng]]="","",VLOOKUP($A3511,Ma_KH!$A:$Q,Ma_KH!P$1,0))</f>
        <v>CÔNG TY TNHH BÁN LẺ FUJIMART VIỆT NAM</v>
      </c>
      <c r="AF3511" s="3" t="str">
        <f>VLOOKUP(A3511,Ma_KH!A:Q,Ma_KH!J$1,0)</f>
        <v>Vũ Anh Tuấn</v>
      </c>
    </row>
    <row r="3512" spans="1:32">
      <c r="A3512" s="213" t="s">
        <v>184</v>
      </c>
      <c r="B3512" s="242" t="s">
        <v>5155</v>
      </c>
      <c r="C3512" s="398">
        <v>45869</v>
      </c>
      <c r="E3512" s="398">
        <v>45869</v>
      </c>
      <c r="F3512" s="73" t="s">
        <v>21347</v>
      </c>
      <c r="G3512" s="213" t="s">
        <v>21403</v>
      </c>
      <c r="H3512" s="278"/>
      <c r="I3512" s="278">
        <f>IFERROR(ROUND((VLOOKUP(Table1[[#This Row],[Mã khách hàng]],Ty_Le!$A:$D,5,0)*5%),0),0)</f>
        <v>0</v>
      </c>
      <c r="J3512" s="278">
        <f>(Table1[[#This Row],[Tiền hàng]]-Table1[[#This Row],[Tiền chiết khấu]])*8%</f>
        <v>0</v>
      </c>
      <c r="K3512" s="402">
        <v>343524</v>
      </c>
      <c r="L3512" s="8" t="s">
        <v>3649</v>
      </c>
      <c r="M3512" s="21">
        <v>45894</v>
      </c>
      <c r="O3512" s="278">
        <f>IF(Table1[[#This Row],[Phân loại]]="Tồn đầu kỳ",Table1[[#This Row],[Tổng giá trị]],0)</f>
        <v>0</v>
      </c>
      <c r="P3512" s="8">
        <f>IF(Table1[[#This Row],[Số còn phải thu ĐK]]&lt;&gt;0,0,IF(Table1[[#This Row],[Phân loại]]="Bán hàng",Table1[[#This Row],[Tổng giá trị]],-Table1[[#This Row],[Tổng giá trị]]))</f>
        <v>-343524</v>
      </c>
      <c r="Q3512" s="278">
        <f t="shared" ref="Q3512:Q3543" si="934">IF(M3512&lt;&gt;"",IF(O3512&lt;&gt;0,O3512,P3512),0)</f>
        <v>-343524</v>
      </c>
      <c r="R3512" s="8">
        <f>Table1[[#This Row],[Số còn phải thu ĐK]]+Table1[[#This Row],[Giá Trị HD sau CK]]-Table1[[#This Row],[Số tiền đã thu]]</f>
        <v>0</v>
      </c>
      <c r="S3512" s="7">
        <f>IF(Table1[[#This Row],[Ngày hóa đơn]]&lt;&gt;"",Table1[[#This Row],[Ngày hóa đơn]],Table1[[#This Row],[Ngày hạch toán]])</f>
        <v>45869</v>
      </c>
      <c r="T3512" s="8">
        <v>30</v>
      </c>
      <c r="U3512" s="7">
        <f>IF(Table1[[#This Row],[Ngày tính CN]]="","",S3512+T3512)</f>
        <v>45899</v>
      </c>
      <c r="V3512" s="71">
        <f ca="1">IF(Table1[[#This Row],[Hạn thanh toán]]="","",IF((U3512-NOW())&lt;0,0,(U3512-NOW())))</f>
        <v>0</v>
      </c>
      <c r="W3512" s="278"/>
      <c r="X3512" s="278" t="str">
        <f t="shared" ref="X3512:X3543" ca="1" si="935">IF(OR($U3512="",$R3512=0),"",IF((U$4-NOW())&lt;0,-($U3512-NOW()),0))</f>
        <v/>
      </c>
      <c r="Y3512" s="3" t="str">
        <f t="shared" ref="Y3512:Y3543" si="936">IF(R3512=0,"Đã thanh toán",IF(X3512="","",IF(X3512&lt;=0,"Chưa đến hạn thanh toán",IF(X3512&lt;=30,"Nợ quá hạn 30 ngày",IF(X3512&lt;=60,"Nợ quá hạn từ 30 ngày đến 60 ngày",IF(X3512&lt;=90,"Nợ quá hạn từ 60 ngày đến 90 ngày",IF(X3512&lt;=120,"Nợ quá hạn từ 90 ngày đến 120 ngày","Nợ quá hạn hơn 120 ngày có khả năng mất thanh toán")))))))</f>
        <v>Đã thanh toán</v>
      </c>
      <c r="Z3512" s="250">
        <f>Table1[[#This Row],[Hạn thanh toán]]</f>
        <v>45899</v>
      </c>
      <c r="AA3512" s="250">
        <f>Table1[[#This Row],[Ngày Thanh toán]]</f>
        <v>45894</v>
      </c>
      <c r="AD3512" s="3" t="str">
        <f>IF(Table1[[#This Row],[Mã khách hàng]]="","",VLOOKUP($A3512,Ma_KH!$A:$Q,Ma_KH!O$1,0))</f>
        <v>BRG - FUJIMART</v>
      </c>
      <c r="AE3512" s="3" t="str">
        <f>IF(Table1[[#This Row],[Mã khách hàng]]="","",VLOOKUP($A3512,Ma_KH!$A:$Q,Ma_KH!P$1,0))</f>
        <v>CÔNG TY TNHH BÁN LẺ FUJIMART VIỆT NAM</v>
      </c>
      <c r="AF3512" s="3" t="str">
        <f>VLOOKUP(A3512,Ma_KH!A:Q,Ma_KH!J$1,0)</f>
        <v>Vũ Anh Tuấn</v>
      </c>
    </row>
    <row r="3513" spans="1:32">
      <c r="A3513" s="213" t="s">
        <v>184</v>
      </c>
      <c r="B3513" s="242" t="s">
        <v>5155</v>
      </c>
      <c r="C3513" s="212">
        <v>45869</v>
      </c>
      <c r="E3513" s="212">
        <v>45869</v>
      </c>
      <c r="F3513" s="73" t="s">
        <v>21348</v>
      </c>
      <c r="G3513" s="213" t="s">
        <v>21404</v>
      </c>
      <c r="H3513" s="278"/>
      <c r="I3513" s="278">
        <f>IFERROR(ROUND((VLOOKUP(Table1[[#This Row],[Mã khách hàng]],Ty_Le!$A:$D,5,0)*5%),0),0)</f>
        <v>0</v>
      </c>
      <c r="J3513" s="278">
        <f>(Table1[[#This Row],[Tiền hàng]]-Table1[[#This Row],[Tiền chiết khấu]])*8%</f>
        <v>0</v>
      </c>
      <c r="K3513" s="402">
        <v>997604</v>
      </c>
      <c r="L3513" s="8" t="s">
        <v>3649</v>
      </c>
      <c r="M3513" s="21">
        <v>45894</v>
      </c>
      <c r="O3513" s="278">
        <f>IF(Table1[[#This Row],[Phân loại]]="Tồn đầu kỳ",Table1[[#This Row],[Tổng giá trị]],0)</f>
        <v>0</v>
      </c>
      <c r="P3513" s="8">
        <f>IF(Table1[[#This Row],[Số còn phải thu ĐK]]&lt;&gt;0,0,IF(Table1[[#This Row],[Phân loại]]="Bán hàng",Table1[[#This Row],[Tổng giá trị]],-Table1[[#This Row],[Tổng giá trị]]))</f>
        <v>-997604</v>
      </c>
      <c r="Q3513" s="278">
        <f t="shared" si="934"/>
        <v>-997604</v>
      </c>
      <c r="R3513" s="8">
        <f>Table1[[#This Row],[Số còn phải thu ĐK]]+Table1[[#This Row],[Giá Trị HD sau CK]]-Table1[[#This Row],[Số tiền đã thu]]</f>
        <v>0</v>
      </c>
      <c r="S3513" s="7">
        <f>IF(Table1[[#This Row],[Ngày hóa đơn]]&lt;&gt;"",Table1[[#This Row],[Ngày hóa đơn]],Table1[[#This Row],[Ngày hạch toán]])</f>
        <v>45869</v>
      </c>
      <c r="T3513" s="8">
        <v>30</v>
      </c>
      <c r="U3513" s="7">
        <f>IF(Table1[[#This Row],[Ngày tính CN]]="","",S3513+T3513)</f>
        <v>45899</v>
      </c>
      <c r="V3513" s="71">
        <f ca="1">IF(Table1[[#This Row],[Hạn thanh toán]]="","",IF((U3513-NOW())&lt;0,0,(U3513-NOW())))</f>
        <v>0</v>
      </c>
      <c r="W3513" s="278"/>
      <c r="X3513" s="278" t="str">
        <f t="shared" ca="1" si="935"/>
        <v/>
      </c>
      <c r="Y3513" s="3" t="str">
        <f t="shared" si="936"/>
        <v>Đã thanh toán</v>
      </c>
      <c r="Z3513" s="250">
        <f>Table1[[#This Row],[Hạn thanh toán]]</f>
        <v>45899</v>
      </c>
      <c r="AA3513" s="250">
        <f>Table1[[#This Row],[Ngày Thanh toán]]</f>
        <v>45894</v>
      </c>
      <c r="AD3513" s="3" t="str">
        <f>IF(Table1[[#This Row],[Mã khách hàng]]="","",VLOOKUP($A3513,Ma_KH!$A:$Q,Ma_KH!O$1,0))</f>
        <v>BRG - FUJIMART</v>
      </c>
      <c r="AE3513" s="3" t="str">
        <f>IF(Table1[[#This Row],[Mã khách hàng]]="","",VLOOKUP($A3513,Ma_KH!$A:$Q,Ma_KH!P$1,0))</f>
        <v>CÔNG TY TNHH BÁN LẺ FUJIMART VIỆT NAM</v>
      </c>
      <c r="AF3513" s="3" t="str">
        <f>VLOOKUP(A3513,Ma_KH!A:Q,Ma_KH!J$1,0)</f>
        <v>Vũ Anh Tuấn</v>
      </c>
    </row>
    <row r="3514" spans="1:32">
      <c r="A3514" s="213" t="s">
        <v>184</v>
      </c>
      <c r="B3514" s="242" t="s">
        <v>5155</v>
      </c>
      <c r="C3514" s="212">
        <v>45869</v>
      </c>
      <c r="E3514" s="212">
        <v>45869</v>
      </c>
      <c r="F3514" s="73" t="s">
        <v>21349</v>
      </c>
      <c r="G3514" s="213" t="s">
        <v>21405</v>
      </c>
      <c r="H3514" s="278"/>
      <c r="I3514" s="278">
        <f>IFERROR(ROUND((VLOOKUP(Table1[[#This Row],[Mã khách hàng]],Ty_Le!$A:$D,5,0)*5%),0),0)</f>
        <v>0</v>
      </c>
      <c r="J3514" s="278">
        <f>(Table1[[#This Row],[Tiền hàng]]-Table1[[#This Row],[Tiền chiết khấu]])*8%</f>
        <v>0</v>
      </c>
      <c r="K3514" s="402">
        <v>189285</v>
      </c>
      <c r="L3514" s="8" t="s">
        <v>3649</v>
      </c>
      <c r="M3514" s="21">
        <v>45894</v>
      </c>
      <c r="O3514" s="278">
        <f>IF(Table1[[#This Row],[Phân loại]]="Tồn đầu kỳ",Table1[[#This Row],[Tổng giá trị]],0)</f>
        <v>0</v>
      </c>
      <c r="P3514" s="8">
        <f>IF(Table1[[#This Row],[Số còn phải thu ĐK]]&lt;&gt;0,0,IF(Table1[[#This Row],[Phân loại]]="Bán hàng",Table1[[#This Row],[Tổng giá trị]],-Table1[[#This Row],[Tổng giá trị]]))</f>
        <v>-189285</v>
      </c>
      <c r="Q3514" s="278">
        <f t="shared" si="934"/>
        <v>-189285</v>
      </c>
      <c r="R3514" s="8">
        <f>Table1[[#This Row],[Số còn phải thu ĐK]]+Table1[[#This Row],[Giá Trị HD sau CK]]-Table1[[#This Row],[Số tiền đã thu]]</f>
        <v>0</v>
      </c>
      <c r="S3514" s="7">
        <f>IF(Table1[[#This Row],[Ngày hóa đơn]]&lt;&gt;"",Table1[[#This Row],[Ngày hóa đơn]],Table1[[#This Row],[Ngày hạch toán]])</f>
        <v>45869</v>
      </c>
      <c r="T3514" s="8">
        <v>30</v>
      </c>
      <c r="U3514" s="7">
        <f>IF(Table1[[#This Row],[Ngày tính CN]]="","",S3514+T3514)</f>
        <v>45899</v>
      </c>
      <c r="V3514" s="71">
        <f ca="1">IF(Table1[[#This Row],[Hạn thanh toán]]="","",IF((U3514-NOW())&lt;0,0,(U3514-NOW())))</f>
        <v>0</v>
      </c>
      <c r="W3514" s="278"/>
      <c r="X3514" s="278" t="str">
        <f t="shared" ca="1" si="935"/>
        <v/>
      </c>
      <c r="Y3514" s="3" t="str">
        <f t="shared" si="936"/>
        <v>Đã thanh toán</v>
      </c>
      <c r="Z3514" s="250">
        <f>Table1[[#This Row],[Hạn thanh toán]]</f>
        <v>45899</v>
      </c>
      <c r="AA3514" s="250">
        <f>Table1[[#This Row],[Ngày Thanh toán]]</f>
        <v>45894</v>
      </c>
      <c r="AD3514" s="3" t="str">
        <f>IF(Table1[[#This Row],[Mã khách hàng]]="","",VLOOKUP($A3514,Ma_KH!$A:$Q,Ma_KH!O$1,0))</f>
        <v>BRG - FUJIMART</v>
      </c>
      <c r="AE3514" s="3" t="str">
        <f>IF(Table1[[#This Row],[Mã khách hàng]]="","",VLOOKUP($A3514,Ma_KH!$A:$Q,Ma_KH!P$1,0))</f>
        <v>CÔNG TY TNHH BÁN LẺ FUJIMART VIỆT NAM</v>
      </c>
      <c r="AF3514" s="3" t="str">
        <f>VLOOKUP(A3514,Ma_KH!A:Q,Ma_KH!J$1,0)</f>
        <v>Vũ Anh Tuấn</v>
      </c>
    </row>
    <row r="3515" spans="1:32">
      <c r="A3515" s="213" t="s">
        <v>184</v>
      </c>
      <c r="B3515" s="242" t="s">
        <v>5155</v>
      </c>
      <c r="C3515" s="212">
        <v>45869</v>
      </c>
      <c r="E3515" s="212">
        <v>45869</v>
      </c>
      <c r="F3515" s="73" t="s">
        <v>21350</v>
      </c>
      <c r="G3515" s="213" t="s">
        <v>21406</v>
      </c>
      <c r="H3515" s="278"/>
      <c r="I3515" s="278">
        <f>IFERROR(ROUND((VLOOKUP(Table1[[#This Row],[Mã khách hàng]],Ty_Le!$A:$D,5,0)*5%),0),0)</f>
        <v>0</v>
      </c>
      <c r="J3515" s="278">
        <f>(Table1[[#This Row],[Tiền hàng]]-Table1[[#This Row],[Tiền chiết khấu]])*8%</f>
        <v>0</v>
      </c>
      <c r="K3515" s="402">
        <v>569727</v>
      </c>
      <c r="L3515" s="8" t="s">
        <v>3649</v>
      </c>
      <c r="M3515" s="21">
        <v>45894</v>
      </c>
      <c r="O3515" s="278">
        <f>IF(Table1[[#This Row],[Phân loại]]="Tồn đầu kỳ",Table1[[#This Row],[Tổng giá trị]],0)</f>
        <v>0</v>
      </c>
      <c r="P3515" s="8">
        <f>IF(Table1[[#This Row],[Số còn phải thu ĐK]]&lt;&gt;0,0,IF(Table1[[#This Row],[Phân loại]]="Bán hàng",Table1[[#This Row],[Tổng giá trị]],-Table1[[#This Row],[Tổng giá trị]]))</f>
        <v>-569727</v>
      </c>
      <c r="Q3515" s="278">
        <f t="shared" si="934"/>
        <v>-569727</v>
      </c>
      <c r="R3515" s="8">
        <f>Table1[[#This Row],[Số còn phải thu ĐK]]+Table1[[#This Row],[Giá Trị HD sau CK]]-Table1[[#This Row],[Số tiền đã thu]]</f>
        <v>0</v>
      </c>
      <c r="S3515" s="7">
        <f>IF(Table1[[#This Row],[Ngày hóa đơn]]&lt;&gt;"",Table1[[#This Row],[Ngày hóa đơn]],Table1[[#This Row],[Ngày hạch toán]])</f>
        <v>45869</v>
      </c>
      <c r="T3515" s="8">
        <v>30</v>
      </c>
      <c r="U3515" s="7">
        <f>IF(Table1[[#This Row],[Ngày tính CN]]="","",S3515+T3515)</f>
        <v>45899</v>
      </c>
      <c r="V3515" s="71">
        <f ca="1">IF(Table1[[#This Row],[Hạn thanh toán]]="","",IF((U3515-NOW())&lt;0,0,(U3515-NOW())))</f>
        <v>0</v>
      </c>
      <c r="W3515" s="278"/>
      <c r="X3515" s="278" t="str">
        <f t="shared" ca="1" si="935"/>
        <v/>
      </c>
      <c r="Y3515" s="3" t="str">
        <f t="shared" si="936"/>
        <v>Đã thanh toán</v>
      </c>
      <c r="Z3515" s="250">
        <f>Table1[[#This Row],[Hạn thanh toán]]</f>
        <v>45899</v>
      </c>
      <c r="AA3515" s="250">
        <f>Table1[[#This Row],[Ngày Thanh toán]]</f>
        <v>45894</v>
      </c>
      <c r="AD3515" s="3" t="str">
        <f>IF(Table1[[#This Row],[Mã khách hàng]]="","",VLOOKUP($A3515,Ma_KH!$A:$Q,Ma_KH!O$1,0))</f>
        <v>BRG - FUJIMART</v>
      </c>
      <c r="AE3515" s="3" t="str">
        <f>IF(Table1[[#This Row],[Mã khách hàng]]="","",VLOOKUP($A3515,Ma_KH!$A:$Q,Ma_KH!P$1,0))</f>
        <v>CÔNG TY TNHH BÁN LẺ FUJIMART VIỆT NAM</v>
      </c>
      <c r="AF3515" s="3" t="str">
        <f>VLOOKUP(A3515,Ma_KH!A:Q,Ma_KH!J$1,0)</f>
        <v>Vũ Anh Tuấn</v>
      </c>
    </row>
    <row r="3516" spans="1:32">
      <c r="A3516" s="213" t="s">
        <v>184</v>
      </c>
      <c r="B3516" s="242" t="s">
        <v>5155</v>
      </c>
      <c r="C3516" s="212">
        <v>45869</v>
      </c>
      <c r="E3516" s="212">
        <v>45869</v>
      </c>
      <c r="F3516" s="73" t="s">
        <v>21351</v>
      </c>
      <c r="G3516" s="213" t="s">
        <v>21407</v>
      </c>
      <c r="H3516" s="278"/>
      <c r="I3516" s="278">
        <f>IFERROR(ROUND((VLOOKUP(Table1[[#This Row],[Mã khách hàng]],Ty_Le!$A:$D,5,0)*5%),0),0)</f>
        <v>0</v>
      </c>
      <c r="J3516" s="278">
        <f>(Table1[[#This Row],[Tiền hàng]]-Table1[[#This Row],[Tiền chiết khấu]])*8%</f>
        <v>0</v>
      </c>
      <c r="K3516" s="402">
        <v>280503</v>
      </c>
      <c r="L3516" s="8" t="s">
        <v>3649</v>
      </c>
      <c r="M3516" s="21">
        <v>45894</v>
      </c>
      <c r="O3516" s="278">
        <f>IF(Table1[[#This Row],[Phân loại]]="Tồn đầu kỳ",Table1[[#This Row],[Tổng giá trị]],0)</f>
        <v>0</v>
      </c>
      <c r="P3516" s="8">
        <f>IF(Table1[[#This Row],[Số còn phải thu ĐK]]&lt;&gt;0,0,IF(Table1[[#This Row],[Phân loại]]="Bán hàng",Table1[[#This Row],[Tổng giá trị]],-Table1[[#This Row],[Tổng giá trị]]))</f>
        <v>-280503</v>
      </c>
      <c r="Q3516" s="278">
        <f t="shared" si="934"/>
        <v>-280503</v>
      </c>
      <c r="R3516" s="8">
        <f>Table1[[#This Row],[Số còn phải thu ĐK]]+Table1[[#This Row],[Giá Trị HD sau CK]]-Table1[[#This Row],[Số tiền đã thu]]</f>
        <v>0</v>
      </c>
      <c r="S3516" s="7">
        <f>IF(Table1[[#This Row],[Ngày hóa đơn]]&lt;&gt;"",Table1[[#This Row],[Ngày hóa đơn]],Table1[[#This Row],[Ngày hạch toán]])</f>
        <v>45869</v>
      </c>
      <c r="T3516" s="8">
        <v>30</v>
      </c>
      <c r="U3516" s="7">
        <f>IF(Table1[[#This Row],[Ngày tính CN]]="","",S3516+T3516)</f>
        <v>45899</v>
      </c>
      <c r="V3516" s="71">
        <f ca="1">IF(Table1[[#This Row],[Hạn thanh toán]]="","",IF((U3516-NOW())&lt;0,0,(U3516-NOW())))</f>
        <v>0</v>
      </c>
      <c r="W3516" s="278"/>
      <c r="X3516" s="278" t="str">
        <f t="shared" ca="1" si="935"/>
        <v/>
      </c>
      <c r="Y3516" s="3" t="str">
        <f t="shared" si="936"/>
        <v>Đã thanh toán</v>
      </c>
      <c r="Z3516" s="250">
        <f>Table1[[#This Row],[Hạn thanh toán]]</f>
        <v>45899</v>
      </c>
      <c r="AA3516" s="250">
        <f>Table1[[#This Row],[Ngày Thanh toán]]</f>
        <v>45894</v>
      </c>
      <c r="AD3516" s="3" t="str">
        <f>IF(Table1[[#This Row],[Mã khách hàng]]="","",VLOOKUP($A3516,Ma_KH!$A:$Q,Ma_KH!O$1,0))</f>
        <v>BRG - FUJIMART</v>
      </c>
      <c r="AE3516" s="3" t="str">
        <f>IF(Table1[[#This Row],[Mã khách hàng]]="","",VLOOKUP($A3516,Ma_KH!$A:$Q,Ma_KH!P$1,0))</f>
        <v>CÔNG TY TNHH BÁN LẺ FUJIMART VIỆT NAM</v>
      </c>
      <c r="AF3516" s="3" t="str">
        <f>VLOOKUP(A3516,Ma_KH!A:Q,Ma_KH!J$1,0)</f>
        <v>Vũ Anh Tuấn</v>
      </c>
    </row>
    <row r="3517" spans="1:32">
      <c r="A3517" s="213" t="s">
        <v>184</v>
      </c>
      <c r="B3517" s="242" t="s">
        <v>5155</v>
      </c>
      <c r="C3517" s="212">
        <v>45869</v>
      </c>
      <c r="E3517" s="212">
        <v>45869</v>
      </c>
      <c r="F3517" s="73" t="s">
        <v>21352</v>
      </c>
      <c r="G3517" s="213" t="s">
        <v>21408</v>
      </c>
      <c r="H3517" s="278"/>
      <c r="I3517" s="278">
        <f>IFERROR(ROUND((VLOOKUP(Table1[[#This Row],[Mã khách hàng]],Ty_Le!$A:$D,5,0)*5%),0),0)</f>
        <v>0</v>
      </c>
      <c r="J3517" s="278">
        <f>(Table1[[#This Row],[Tiền hàng]]-Table1[[#This Row],[Tiền chiết khấu]])*8%</f>
        <v>0</v>
      </c>
      <c r="K3517" s="402">
        <v>114508</v>
      </c>
      <c r="L3517" s="8" t="s">
        <v>3649</v>
      </c>
      <c r="M3517" s="21">
        <v>45894</v>
      </c>
      <c r="O3517" s="278">
        <f>IF(Table1[[#This Row],[Phân loại]]="Tồn đầu kỳ",Table1[[#This Row],[Tổng giá trị]],0)</f>
        <v>0</v>
      </c>
      <c r="P3517" s="8">
        <f>IF(Table1[[#This Row],[Số còn phải thu ĐK]]&lt;&gt;0,0,IF(Table1[[#This Row],[Phân loại]]="Bán hàng",Table1[[#This Row],[Tổng giá trị]],-Table1[[#This Row],[Tổng giá trị]]))</f>
        <v>-114508</v>
      </c>
      <c r="Q3517" s="278">
        <f t="shared" si="934"/>
        <v>-114508</v>
      </c>
      <c r="R3517" s="8">
        <f>Table1[[#This Row],[Số còn phải thu ĐK]]+Table1[[#This Row],[Giá Trị HD sau CK]]-Table1[[#This Row],[Số tiền đã thu]]</f>
        <v>0</v>
      </c>
      <c r="S3517" s="7">
        <f>IF(Table1[[#This Row],[Ngày hóa đơn]]&lt;&gt;"",Table1[[#This Row],[Ngày hóa đơn]],Table1[[#This Row],[Ngày hạch toán]])</f>
        <v>45869</v>
      </c>
      <c r="T3517" s="8">
        <v>30</v>
      </c>
      <c r="U3517" s="7">
        <f>IF(Table1[[#This Row],[Ngày tính CN]]="","",S3517+T3517)</f>
        <v>45899</v>
      </c>
      <c r="V3517" s="71">
        <f ca="1">IF(Table1[[#This Row],[Hạn thanh toán]]="","",IF((U3517-NOW())&lt;0,0,(U3517-NOW())))</f>
        <v>0</v>
      </c>
      <c r="W3517" s="278"/>
      <c r="X3517" s="278" t="str">
        <f t="shared" ca="1" si="935"/>
        <v/>
      </c>
      <c r="Y3517" s="3" t="str">
        <f t="shared" si="936"/>
        <v>Đã thanh toán</v>
      </c>
      <c r="Z3517" s="250">
        <f>Table1[[#This Row],[Hạn thanh toán]]</f>
        <v>45899</v>
      </c>
      <c r="AA3517" s="250">
        <f>Table1[[#This Row],[Ngày Thanh toán]]</f>
        <v>45894</v>
      </c>
      <c r="AD3517" s="3" t="str">
        <f>IF(Table1[[#This Row],[Mã khách hàng]]="","",VLOOKUP($A3517,Ma_KH!$A:$Q,Ma_KH!O$1,0))</f>
        <v>BRG - FUJIMART</v>
      </c>
      <c r="AE3517" s="3" t="str">
        <f>IF(Table1[[#This Row],[Mã khách hàng]]="","",VLOOKUP($A3517,Ma_KH!$A:$Q,Ma_KH!P$1,0))</f>
        <v>CÔNG TY TNHH BÁN LẺ FUJIMART VIỆT NAM</v>
      </c>
      <c r="AF3517" s="3" t="str">
        <f>VLOOKUP(A3517,Ma_KH!A:Q,Ma_KH!J$1,0)</f>
        <v>Vũ Anh Tuấn</v>
      </c>
    </row>
    <row r="3518" spans="1:32">
      <c r="A3518" s="213" t="s">
        <v>184</v>
      </c>
      <c r="B3518" s="242" t="s">
        <v>5155</v>
      </c>
      <c r="C3518" s="212">
        <v>45869</v>
      </c>
      <c r="E3518" s="212">
        <v>45869</v>
      </c>
      <c r="F3518" s="73" t="s">
        <v>21353</v>
      </c>
      <c r="G3518" s="213" t="s">
        <v>21409</v>
      </c>
      <c r="H3518" s="278"/>
      <c r="I3518" s="278">
        <f>IFERROR(ROUND((VLOOKUP(Table1[[#This Row],[Mã khách hàng]],Ty_Le!$A:$D,5,0)*5%),0),0)</f>
        <v>0</v>
      </c>
      <c r="J3518" s="278">
        <f>(Table1[[#This Row],[Tiền hàng]]-Table1[[#This Row],[Tiền chiết khấu]])*8%</f>
        <v>0</v>
      </c>
      <c r="K3518" s="402">
        <v>122162</v>
      </c>
      <c r="L3518" s="8" t="s">
        <v>3649</v>
      </c>
      <c r="M3518" s="21">
        <v>45894</v>
      </c>
      <c r="O3518" s="278">
        <f>IF(Table1[[#This Row],[Phân loại]]="Tồn đầu kỳ",Table1[[#This Row],[Tổng giá trị]],0)</f>
        <v>0</v>
      </c>
      <c r="P3518" s="8">
        <f>IF(Table1[[#This Row],[Số còn phải thu ĐK]]&lt;&gt;0,0,IF(Table1[[#This Row],[Phân loại]]="Bán hàng",Table1[[#This Row],[Tổng giá trị]],-Table1[[#This Row],[Tổng giá trị]]))</f>
        <v>-122162</v>
      </c>
      <c r="Q3518" s="278">
        <f t="shared" si="934"/>
        <v>-122162</v>
      </c>
      <c r="R3518" s="8">
        <f>Table1[[#This Row],[Số còn phải thu ĐK]]+Table1[[#This Row],[Giá Trị HD sau CK]]-Table1[[#This Row],[Số tiền đã thu]]</f>
        <v>0</v>
      </c>
      <c r="S3518" s="7">
        <f>IF(Table1[[#This Row],[Ngày hóa đơn]]&lt;&gt;"",Table1[[#This Row],[Ngày hóa đơn]],Table1[[#This Row],[Ngày hạch toán]])</f>
        <v>45869</v>
      </c>
      <c r="T3518" s="8">
        <v>30</v>
      </c>
      <c r="U3518" s="7">
        <f>IF(Table1[[#This Row],[Ngày tính CN]]="","",S3518+T3518)</f>
        <v>45899</v>
      </c>
      <c r="V3518" s="71">
        <f ca="1">IF(Table1[[#This Row],[Hạn thanh toán]]="","",IF((U3518-NOW())&lt;0,0,(U3518-NOW())))</f>
        <v>0</v>
      </c>
      <c r="W3518" s="278"/>
      <c r="X3518" s="278" t="str">
        <f t="shared" ca="1" si="935"/>
        <v/>
      </c>
      <c r="Y3518" s="3" t="str">
        <f t="shared" si="936"/>
        <v>Đã thanh toán</v>
      </c>
      <c r="Z3518" s="250">
        <f>Table1[[#This Row],[Hạn thanh toán]]</f>
        <v>45899</v>
      </c>
      <c r="AA3518" s="250">
        <f>Table1[[#This Row],[Ngày Thanh toán]]</f>
        <v>45894</v>
      </c>
      <c r="AD3518" s="3" t="str">
        <f>IF(Table1[[#This Row],[Mã khách hàng]]="","",VLOOKUP($A3518,Ma_KH!$A:$Q,Ma_KH!O$1,0))</f>
        <v>BRG - FUJIMART</v>
      </c>
      <c r="AE3518" s="3" t="str">
        <f>IF(Table1[[#This Row],[Mã khách hàng]]="","",VLOOKUP($A3518,Ma_KH!$A:$Q,Ma_KH!P$1,0))</f>
        <v>CÔNG TY TNHH BÁN LẺ FUJIMART VIỆT NAM</v>
      </c>
      <c r="AF3518" s="3" t="str">
        <f>VLOOKUP(A3518,Ma_KH!A:Q,Ma_KH!J$1,0)</f>
        <v>Vũ Anh Tuấn</v>
      </c>
    </row>
    <row r="3519" spans="1:32">
      <c r="A3519" s="213" t="s">
        <v>184</v>
      </c>
      <c r="B3519" s="242" t="s">
        <v>5155</v>
      </c>
      <c r="C3519" s="212">
        <v>45869</v>
      </c>
      <c r="E3519" s="212">
        <v>45869</v>
      </c>
      <c r="F3519" s="73" t="s">
        <v>21354</v>
      </c>
      <c r="G3519" s="213" t="s">
        <v>21403</v>
      </c>
      <c r="H3519" s="278"/>
      <c r="I3519" s="278">
        <f>IFERROR(ROUND((VLOOKUP(Table1[[#This Row],[Mã khách hàng]],Ty_Le!$A:$D,5,0)*5%),0),0)</f>
        <v>0</v>
      </c>
      <c r="J3519" s="278">
        <f>(Table1[[#This Row],[Tiền hàng]]-Table1[[#This Row],[Tiền chiết khấu]])*8%</f>
        <v>0</v>
      </c>
      <c r="K3519" s="402">
        <v>569727</v>
      </c>
      <c r="L3519" s="8" t="s">
        <v>3649</v>
      </c>
      <c r="M3519" s="21">
        <v>45894</v>
      </c>
      <c r="O3519" s="278">
        <f>IF(Table1[[#This Row],[Phân loại]]="Tồn đầu kỳ",Table1[[#This Row],[Tổng giá trị]],0)</f>
        <v>0</v>
      </c>
      <c r="P3519" s="8">
        <f>IF(Table1[[#This Row],[Số còn phải thu ĐK]]&lt;&gt;0,0,IF(Table1[[#This Row],[Phân loại]]="Bán hàng",Table1[[#This Row],[Tổng giá trị]],-Table1[[#This Row],[Tổng giá trị]]))</f>
        <v>-569727</v>
      </c>
      <c r="Q3519" s="278">
        <f t="shared" si="934"/>
        <v>-569727</v>
      </c>
      <c r="R3519" s="8">
        <f>Table1[[#This Row],[Số còn phải thu ĐK]]+Table1[[#This Row],[Giá Trị HD sau CK]]-Table1[[#This Row],[Số tiền đã thu]]</f>
        <v>0</v>
      </c>
      <c r="S3519" s="7">
        <f>IF(Table1[[#This Row],[Ngày hóa đơn]]&lt;&gt;"",Table1[[#This Row],[Ngày hóa đơn]],Table1[[#This Row],[Ngày hạch toán]])</f>
        <v>45869</v>
      </c>
      <c r="T3519" s="8">
        <v>30</v>
      </c>
      <c r="U3519" s="7">
        <f>IF(Table1[[#This Row],[Ngày tính CN]]="","",S3519+T3519)</f>
        <v>45899</v>
      </c>
      <c r="V3519" s="71">
        <f ca="1">IF(Table1[[#This Row],[Hạn thanh toán]]="","",IF((U3519-NOW())&lt;0,0,(U3519-NOW())))</f>
        <v>0</v>
      </c>
      <c r="W3519" s="278"/>
      <c r="X3519" s="278" t="str">
        <f t="shared" ca="1" si="935"/>
        <v/>
      </c>
      <c r="Y3519" s="3" t="str">
        <f t="shared" si="936"/>
        <v>Đã thanh toán</v>
      </c>
      <c r="Z3519" s="250">
        <f>Table1[[#This Row],[Hạn thanh toán]]</f>
        <v>45899</v>
      </c>
      <c r="AA3519" s="250">
        <f>Table1[[#This Row],[Ngày Thanh toán]]</f>
        <v>45894</v>
      </c>
      <c r="AD3519" s="3" t="str">
        <f>IF(Table1[[#This Row],[Mã khách hàng]]="","",VLOOKUP($A3519,Ma_KH!$A:$Q,Ma_KH!O$1,0))</f>
        <v>BRG - FUJIMART</v>
      </c>
      <c r="AE3519" s="3" t="str">
        <f>IF(Table1[[#This Row],[Mã khách hàng]]="","",VLOOKUP($A3519,Ma_KH!$A:$Q,Ma_KH!P$1,0))</f>
        <v>CÔNG TY TNHH BÁN LẺ FUJIMART VIỆT NAM</v>
      </c>
      <c r="AF3519" s="3" t="str">
        <f>VLOOKUP(A3519,Ma_KH!A:Q,Ma_KH!J$1,0)</f>
        <v>Vũ Anh Tuấn</v>
      </c>
    </row>
    <row r="3520" spans="1:32">
      <c r="A3520" s="213" t="s">
        <v>184</v>
      </c>
      <c r="B3520" s="242" t="s">
        <v>5155</v>
      </c>
      <c r="C3520" s="212">
        <v>45869</v>
      </c>
      <c r="E3520" s="212">
        <v>45869</v>
      </c>
      <c r="F3520" s="73" t="s">
        <v>21355</v>
      </c>
      <c r="G3520" s="213" t="s">
        <v>21410</v>
      </c>
      <c r="H3520" s="278"/>
      <c r="I3520" s="278">
        <f>IFERROR(ROUND((VLOOKUP(Table1[[#This Row],[Mã khách hàng]],Ty_Le!$A:$D,5,0)*5%),0),0)</f>
        <v>0</v>
      </c>
      <c r="J3520" s="278">
        <f>(Table1[[#This Row],[Tiền hàng]]-Table1[[#This Row],[Tiền chiết khấu]])*8%</f>
        <v>0</v>
      </c>
      <c r="K3520" s="402">
        <v>114080</v>
      </c>
      <c r="L3520" s="8" t="s">
        <v>3649</v>
      </c>
      <c r="M3520" s="21">
        <v>45894</v>
      </c>
      <c r="O3520" s="278">
        <f>IF(Table1[[#This Row],[Phân loại]]="Tồn đầu kỳ",Table1[[#This Row],[Tổng giá trị]],0)</f>
        <v>0</v>
      </c>
      <c r="P3520" s="8">
        <f>IF(Table1[[#This Row],[Số còn phải thu ĐK]]&lt;&gt;0,0,IF(Table1[[#This Row],[Phân loại]]="Bán hàng",Table1[[#This Row],[Tổng giá trị]],-Table1[[#This Row],[Tổng giá trị]]))</f>
        <v>-114080</v>
      </c>
      <c r="Q3520" s="278">
        <f t="shared" si="934"/>
        <v>-114080</v>
      </c>
      <c r="R3520" s="8">
        <f>Table1[[#This Row],[Số còn phải thu ĐK]]+Table1[[#This Row],[Giá Trị HD sau CK]]-Table1[[#This Row],[Số tiền đã thu]]</f>
        <v>0</v>
      </c>
      <c r="S3520" s="7">
        <f>IF(Table1[[#This Row],[Ngày hóa đơn]]&lt;&gt;"",Table1[[#This Row],[Ngày hóa đơn]],Table1[[#This Row],[Ngày hạch toán]])</f>
        <v>45869</v>
      </c>
      <c r="T3520" s="8">
        <v>30</v>
      </c>
      <c r="U3520" s="7">
        <f>IF(Table1[[#This Row],[Ngày tính CN]]="","",S3520+T3520)</f>
        <v>45899</v>
      </c>
      <c r="V3520" s="71">
        <f ca="1">IF(Table1[[#This Row],[Hạn thanh toán]]="","",IF((U3520-NOW())&lt;0,0,(U3520-NOW())))</f>
        <v>0</v>
      </c>
      <c r="W3520" s="278"/>
      <c r="X3520" s="278" t="str">
        <f t="shared" ca="1" si="935"/>
        <v/>
      </c>
      <c r="Y3520" s="3" t="str">
        <f t="shared" si="936"/>
        <v>Đã thanh toán</v>
      </c>
      <c r="Z3520" s="250">
        <f>Table1[[#This Row],[Hạn thanh toán]]</f>
        <v>45899</v>
      </c>
      <c r="AA3520" s="250">
        <f>Table1[[#This Row],[Ngày Thanh toán]]</f>
        <v>45894</v>
      </c>
      <c r="AD3520" s="3" t="str">
        <f>IF(Table1[[#This Row],[Mã khách hàng]]="","",VLOOKUP($A3520,Ma_KH!$A:$Q,Ma_KH!O$1,0))</f>
        <v>BRG - FUJIMART</v>
      </c>
      <c r="AE3520" s="3" t="str">
        <f>IF(Table1[[#This Row],[Mã khách hàng]]="","",VLOOKUP($A3520,Ma_KH!$A:$Q,Ma_KH!P$1,0))</f>
        <v>CÔNG TY TNHH BÁN LẺ FUJIMART VIỆT NAM</v>
      </c>
      <c r="AF3520" s="3" t="str">
        <f>VLOOKUP(A3520,Ma_KH!A:Q,Ma_KH!J$1,0)</f>
        <v>Vũ Anh Tuấn</v>
      </c>
    </row>
    <row r="3521" spans="1:32">
      <c r="A3521" s="213" t="s">
        <v>184</v>
      </c>
      <c r="B3521" s="242" t="s">
        <v>5155</v>
      </c>
      <c r="C3521" s="212">
        <v>45869</v>
      </c>
      <c r="E3521" s="212">
        <v>45869</v>
      </c>
      <c r="F3521" s="73" t="s">
        <v>21356</v>
      </c>
      <c r="G3521" s="213" t="s">
        <v>21411</v>
      </c>
      <c r="H3521" s="278"/>
      <c r="I3521" s="278">
        <f>IFERROR(ROUND((VLOOKUP(Table1[[#This Row],[Mã khách hàng]],Ty_Le!$A:$D,5,0)*5%),0),0)</f>
        <v>0</v>
      </c>
      <c r="J3521" s="278">
        <f>(Table1[[#This Row],[Tiền hàng]]-Table1[[#This Row],[Tiền chiết khấu]])*8%</f>
        <v>0</v>
      </c>
      <c r="K3521" s="402">
        <v>113945</v>
      </c>
      <c r="L3521" s="8" t="s">
        <v>3649</v>
      </c>
      <c r="M3521" s="21">
        <v>45894</v>
      </c>
      <c r="O3521" s="278">
        <f>IF(Table1[[#This Row],[Phân loại]]="Tồn đầu kỳ",Table1[[#This Row],[Tổng giá trị]],0)</f>
        <v>0</v>
      </c>
      <c r="P3521" s="8">
        <f>IF(Table1[[#This Row],[Số còn phải thu ĐK]]&lt;&gt;0,0,IF(Table1[[#This Row],[Phân loại]]="Bán hàng",Table1[[#This Row],[Tổng giá trị]],-Table1[[#This Row],[Tổng giá trị]]))</f>
        <v>-113945</v>
      </c>
      <c r="Q3521" s="278">
        <f t="shared" si="934"/>
        <v>-113945</v>
      </c>
      <c r="R3521" s="8">
        <f>Table1[[#This Row],[Số còn phải thu ĐK]]+Table1[[#This Row],[Giá Trị HD sau CK]]-Table1[[#This Row],[Số tiền đã thu]]</f>
        <v>0</v>
      </c>
      <c r="S3521" s="7">
        <f>IF(Table1[[#This Row],[Ngày hóa đơn]]&lt;&gt;"",Table1[[#This Row],[Ngày hóa đơn]],Table1[[#This Row],[Ngày hạch toán]])</f>
        <v>45869</v>
      </c>
      <c r="T3521" s="8">
        <v>30</v>
      </c>
      <c r="U3521" s="7">
        <f>IF(Table1[[#This Row],[Ngày tính CN]]="","",S3521+T3521)</f>
        <v>45899</v>
      </c>
      <c r="V3521" s="71">
        <f ca="1">IF(Table1[[#This Row],[Hạn thanh toán]]="","",IF((U3521-NOW())&lt;0,0,(U3521-NOW())))</f>
        <v>0</v>
      </c>
      <c r="W3521" s="278"/>
      <c r="X3521" s="278" t="str">
        <f t="shared" ca="1" si="935"/>
        <v/>
      </c>
      <c r="Y3521" s="3" t="str">
        <f t="shared" si="936"/>
        <v>Đã thanh toán</v>
      </c>
      <c r="Z3521" s="250">
        <f>Table1[[#This Row],[Hạn thanh toán]]</f>
        <v>45899</v>
      </c>
      <c r="AA3521" s="250">
        <f>Table1[[#This Row],[Ngày Thanh toán]]</f>
        <v>45894</v>
      </c>
      <c r="AD3521" s="3" t="str">
        <f>IF(Table1[[#This Row],[Mã khách hàng]]="","",VLOOKUP($A3521,Ma_KH!$A:$Q,Ma_KH!O$1,0))</f>
        <v>BRG - FUJIMART</v>
      </c>
      <c r="AE3521" s="3" t="str">
        <f>IF(Table1[[#This Row],[Mã khách hàng]]="","",VLOOKUP($A3521,Ma_KH!$A:$Q,Ma_KH!P$1,0))</f>
        <v>CÔNG TY TNHH BÁN LẺ FUJIMART VIỆT NAM</v>
      </c>
      <c r="AF3521" s="3" t="str">
        <f>VLOOKUP(A3521,Ma_KH!A:Q,Ma_KH!J$1,0)</f>
        <v>Vũ Anh Tuấn</v>
      </c>
    </row>
    <row r="3522" spans="1:32">
      <c r="A3522" s="213" t="s">
        <v>184</v>
      </c>
      <c r="B3522" s="242" t="s">
        <v>5155</v>
      </c>
      <c r="C3522" s="212">
        <v>45869</v>
      </c>
      <c r="E3522" s="212">
        <v>45869</v>
      </c>
      <c r="F3522" s="73" t="s">
        <v>21357</v>
      </c>
      <c r="G3522" s="213" t="s">
        <v>21412</v>
      </c>
      <c r="H3522" s="278"/>
      <c r="I3522" s="278">
        <f>IFERROR(ROUND((VLOOKUP(Table1[[#This Row],[Mã khách hàng]],Ty_Le!$A:$D,5,0)*5%),0),0)</f>
        <v>0</v>
      </c>
      <c r="J3522" s="278">
        <f>(Table1[[#This Row],[Tiền hàng]]-Table1[[#This Row],[Tiền chiết khấu]])*8%</f>
        <v>0</v>
      </c>
      <c r="K3522" s="402">
        <v>579631</v>
      </c>
      <c r="L3522" s="8" t="s">
        <v>3649</v>
      </c>
      <c r="M3522" s="21">
        <v>45894</v>
      </c>
      <c r="O3522" s="278">
        <f>IF(Table1[[#This Row],[Phân loại]]="Tồn đầu kỳ",Table1[[#This Row],[Tổng giá trị]],0)</f>
        <v>0</v>
      </c>
      <c r="P3522" s="8">
        <f>IF(Table1[[#This Row],[Số còn phải thu ĐK]]&lt;&gt;0,0,IF(Table1[[#This Row],[Phân loại]]="Bán hàng",Table1[[#This Row],[Tổng giá trị]],-Table1[[#This Row],[Tổng giá trị]]))</f>
        <v>-579631</v>
      </c>
      <c r="Q3522" s="278">
        <f t="shared" si="934"/>
        <v>-579631</v>
      </c>
      <c r="R3522" s="8">
        <f>Table1[[#This Row],[Số còn phải thu ĐK]]+Table1[[#This Row],[Giá Trị HD sau CK]]-Table1[[#This Row],[Số tiền đã thu]]</f>
        <v>0</v>
      </c>
      <c r="S3522" s="7">
        <f>IF(Table1[[#This Row],[Ngày hóa đơn]]&lt;&gt;"",Table1[[#This Row],[Ngày hóa đơn]],Table1[[#This Row],[Ngày hạch toán]])</f>
        <v>45869</v>
      </c>
      <c r="T3522" s="8">
        <v>30</v>
      </c>
      <c r="U3522" s="7">
        <f>IF(Table1[[#This Row],[Ngày tính CN]]="","",S3522+T3522)</f>
        <v>45899</v>
      </c>
      <c r="V3522" s="71">
        <f ca="1">IF(Table1[[#This Row],[Hạn thanh toán]]="","",IF((U3522-NOW())&lt;0,0,(U3522-NOW())))</f>
        <v>0</v>
      </c>
      <c r="W3522" s="278"/>
      <c r="X3522" s="278" t="str">
        <f t="shared" ca="1" si="935"/>
        <v/>
      </c>
      <c r="Y3522" s="3" t="str">
        <f t="shared" si="936"/>
        <v>Đã thanh toán</v>
      </c>
      <c r="Z3522" s="250">
        <f>Table1[[#This Row],[Hạn thanh toán]]</f>
        <v>45899</v>
      </c>
      <c r="AA3522" s="250">
        <f>Table1[[#This Row],[Ngày Thanh toán]]</f>
        <v>45894</v>
      </c>
      <c r="AD3522" s="3" t="str">
        <f>IF(Table1[[#This Row],[Mã khách hàng]]="","",VLOOKUP($A3522,Ma_KH!$A:$Q,Ma_KH!O$1,0))</f>
        <v>BRG - FUJIMART</v>
      </c>
      <c r="AE3522" s="3" t="str">
        <f>IF(Table1[[#This Row],[Mã khách hàng]]="","",VLOOKUP($A3522,Ma_KH!$A:$Q,Ma_KH!P$1,0))</f>
        <v>CÔNG TY TNHH BÁN LẺ FUJIMART VIỆT NAM</v>
      </c>
      <c r="AF3522" s="3" t="str">
        <f>VLOOKUP(A3522,Ma_KH!A:Q,Ma_KH!J$1,0)</f>
        <v>Vũ Anh Tuấn</v>
      </c>
    </row>
    <row r="3523" spans="1:32">
      <c r="A3523" s="213" t="s">
        <v>184</v>
      </c>
      <c r="B3523" s="242" t="s">
        <v>5155</v>
      </c>
      <c r="C3523" s="212">
        <v>45869</v>
      </c>
      <c r="E3523" s="212">
        <v>45869</v>
      </c>
      <c r="F3523" s="73" t="s">
        <v>21358</v>
      </c>
      <c r="G3523" s="213" t="s">
        <v>21413</v>
      </c>
      <c r="H3523" s="278"/>
      <c r="I3523" s="278">
        <f>IFERROR(ROUND((VLOOKUP(Table1[[#This Row],[Mã khách hàng]],Ty_Le!$A:$D,5,0)*5%),0),0)</f>
        <v>0</v>
      </c>
      <c r="J3523" s="278">
        <f>(Table1[[#This Row],[Tiền hàng]]-Table1[[#This Row],[Tiền chiết khấu]])*8%</f>
        <v>0</v>
      </c>
      <c r="K3523" s="402">
        <v>113945</v>
      </c>
      <c r="L3523" s="8" t="s">
        <v>3649</v>
      </c>
      <c r="M3523" s="21">
        <v>45894</v>
      </c>
      <c r="O3523" s="278">
        <f>IF(Table1[[#This Row],[Phân loại]]="Tồn đầu kỳ",Table1[[#This Row],[Tổng giá trị]],0)</f>
        <v>0</v>
      </c>
      <c r="P3523" s="8">
        <f>IF(Table1[[#This Row],[Số còn phải thu ĐK]]&lt;&gt;0,0,IF(Table1[[#This Row],[Phân loại]]="Bán hàng",Table1[[#This Row],[Tổng giá trị]],-Table1[[#This Row],[Tổng giá trị]]))</f>
        <v>-113945</v>
      </c>
      <c r="Q3523" s="278">
        <f t="shared" si="934"/>
        <v>-113945</v>
      </c>
      <c r="R3523" s="8">
        <f>Table1[[#This Row],[Số còn phải thu ĐK]]+Table1[[#This Row],[Giá Trị HD sau CK]]-Table1[[#This Row],[Số tiền đã thu]]</f>
        <v>0</v>
      </c>
      <c r="S3523" s="7">
        <f>IF(Table1[[#This Row],[Ngày hóa đơn]]&lt;&gt;"",Table1[[#This Row],[Ngày hóa đơn]],Table1[[#This Row],[Ngày hạch toán]])</f>
        <v>45869</v>
      </c>
      <c r="T3523" s="8">
        <v>30</v>
      </c>
      <c r="U3523" s="7">
        <f>IF(Table1[[#This Row],[Ngày tính CN]]="","",S3523+T3523)</f>
        <v>45899</v>
      </c>
      <c r="V3523" s="71">
        <f ca="1">IF(Table1[[#This Row],[Hạn thanh toán]]="","",IF((U3523-NOW())&lt;0,0,(U3523-NOW())))</f>
        <v>0</v>
      </c>
      <c r="W3523" s="278"/>
      <c r="X3523" s="278" t="str">
        <f t="shared" ca="1" si="935"/>
        <v/>
      </c>
      <c r="Y3523" s="3" t="str">
        <f t="shared" si="936"/>
        <v>Đã thanh toán</v>
      </c>
      <c r="Z3523" s="250">
        <f>Table1[[#This Row],[Hạn thanh toán]]</f>
        <v>45899</v>
      </c>
      <c r="AA3523" s="250">
        <f>Table1[[#This Row],[Ngày Thanh toán]]</f>
        <v>45894</v>
      </c>
      <c r="AD3523" s="3" t="str">
        <f>IF(Table1[[#This Row],[Mã khách hàng]]="","",VLOOKUP($A3523,Ma_KH!$A:$Q,Ma_KH!O$1,0))</f>
        <v>BRG - FUJIMART</v>
      </c>
      <c r="AE3523" s="3" t="str">
        <f>IF(Table1[[#This Row],[Mã khách hàng]]="","",VLOOKUP($A3523,Ma_KH!$A:$Q,Ma_KH!P$1,0))</f>
        <v>CÔNG TY TNHH BÁN LẺ FUJIMART VIỆT NAM</v>
      </c>
      <c r="AF3523" s="3" t="str">
        <f>VLOOKUP(A3523,Ma_KH!A:Q,Ma_KH!J$1,0)</f>
        <v>Vũ Anh Tuấn</v>
      </c>
    </row>
    <row r="3524" spans="1:32">
      <c r="A3524" s="213" t="s">
        <v>184</v>
      </c>
      <c r="B3524" s="242" t="s">
        <v>5155</v>
      </c>
      <c r="C3524" s="212">
        <v>45869</v>
      </c>
      <c r="E3524" s="212">
        <v>45869</v>
      </c>
      <c r="F3524" s="73" t="s">
        <v>21359</v>
      </c>
      <c r="G3524" s="213" t="s">
        <v>21414</v>
      </c>
      <c r="H3524" s="278"/>
      <c r="I3524" s="278">
        <f>IFERROR(ROUND((VLOOKUP(Table1[[#This Row],[Mã khách hàng]],Ty_Le!$A:$D,5,0)*5%),0),0)</f>
        <v>0</v>
      </c>
      <c r="J3524" s="278">
        <f>(Table1[[#This Row],[Tiền hàng]]-Table1[[#This Row],[Tiền chiết khấu]])*8%</f>
        <v>0</v>
      </c>
      <c r="K3524" s="402">
        <v>75340</v>
      </c>
      <c r="L3524" s="8" t="s">
        <v>3649</v>
      </c>
      <c r="M3524" s="21">
        <v>45894</v>
      </c>
      <c r="O3524" s="278">
        <f>IF(Table1[[#This Row],[Phân loại]]="Tồn đầu kỳ",Table1[[#This Row],[Tổng giá trị]],0)</f>
        <v>0</v>
      </c>
      <c r="P3524" s="8">
        <f>IF(Table1[[#This Row],[Số còn phải thu ĐK]]&lt;&gt;0,0,IF(Table1[[#This Row],[Phân loại]]="Bán hàng",Table1[[#This Row],[Tổng giá trị]],-Table1[[#This Row],[Tổng giá trị]]))</f>
        <v>-75340</v>
      </c>
      <c r="Q3524" s="278">
        <f t="shared" si="934"/>
        <v>-75340</v>
      </c>
      <c r="R3524" s="8">
        <f>Table1[[#This Row],[Số còn phải thu ĐK]]+Table1[[#This Row],[Giá Trị HD sau CK]]-Table1[[#This Row],[Số tiền đã thu]]</f>
        <v>0</v>
      </c>
      <c r="S3524" s="7">
        <f>IF(Table1[[#This Row],[Ngày hóa đơn]]&lt;&gt;"",Table1[[#This Row],[Ngày hóa đơn]],Table1[[#This Row],[Ngày hạch toán]])</f>
        <v>45869</v>
      </c>
      <c r="T3524" s="8">
        <v>30</v>
      </c>
      <c r="U3524" s="7">
        <f>IF(Table1[[#This Row],[Ngày tính CN]]="","",S3524+T3524)</f>
        <v>45899</v>
      </c>
      <c r="V3524" s="71">
        <f ca="1">IF(Table1[[#This Row],[Hạn thanh toán]]="","",IF((U3524-NOW())&lt;0,0,(U3524-NOW())))</f>
        <v>0</v>
      </c>
      <c r="W3524" s="278"/>
      <c r="X3524" s="278" t="str">
        <f t="shared" ca="1" si="935"/>
        <v/>
      </c>
      <c r="Y3524" s="3" t="str">
        <f t="shared" si="936"/>
        <v>Đã thanh toán</v>
      </c>
      <c r="Z3524" s="250">
        <f>Table1[[#This Row],[Hạn thanh toán]]</f>
        <v>45899</v>
      </c>
      <c r="AA3524" s="250">
        <f>Table1[[#This Row],[Ngày Thanh toán]]</f>
        <v>45894</v>
      </c>
      <c r="AD3524" s="3" t="str">
        <f>IF(Table1[[#This Row],[Mã khách hàng]]="","",VLOOKUP($A3524,Ma_KH!$A:$Q,Ma_KH!O$1,0))</f>
        <v>BRG - FUJIMART</v>
      </c>
      <c r="AE3524" s="3" t="str">
        <f>IF(Table1[[#This Row],[Mã khách hàng]]="","",VLOOKUP($A3524,Ma_KH!$A:$Q,Ma_KH!P$1,0))</f>
        <v>CÔNG TY TNHH BÁN LẺ FUJIMART VIỆT NAM</v>
      </c>
      <c r="AF3524" s="3" t="str">
        <f>VLOOKUP(A3524,Ma_KH!A:Q,Ma_KH!J$1,0)</f>
        <v>Vũ Anh Tuấn</v>
      </c>
    </row>
    <row r="3525" spans="1:32">
      <c r="A3525" s="213" t="s">
        <v>184</v>
      </c>
      <c r="B3525" s="242" t="s">
        <v>5155</v>
      </c>
      <c r="C3525" s="212">
        <v>45869</v>
      </c>
      <c r="E3525" s="212">
        <v>45869</v>
      </c>
      <c r="F3525" s="73" t="s">
        <v>21360</v>
      </c>
      <c r="G3525" s="213" t="s">
        <v>21415</v>
      </c>
      <c r="H3525" s="278"/>
      <c r="I3525" s="278">
        <f>IFERROR(ROUND((VLOOKUP(Table1[[#This Row],[Mã khách hàng]],Ty_Le!$A:$D,5,0)*5%),0),0)</f>
        <v>0</v>
      </c>
      <c r="J3525" s="278">
        <f>(Table1[[#This Row],[Tiền hàng]]-Table1[[#This Row],[Tiền chiết khấu]])*8%</f>
        <v>0</v>
      </c>
      <c r="K3525" s="402">
        <v>343524</v>
      </c>
      <c r="L3525" s="8" t="s">
        <v>3649</v>
      </c>
      <c r="M3525" s="21">
        <v>45894</v>
      </c>
      <c r="O3525" s="278">
        <f>IF(Table1[[#This Row],[Phân loại]]="Tồn đầu kỳ",Table1[[#This Row],[Tổng giá trị]],0)</f>
        <v>0</v>
      </c>
      <c r="P3525" s="8">
        <f>IF(Table1[[#This Row],[Số còn phải thu ĐK]]&lt;&gt;0,0,IF(Table1[[#This Row],[Phân loại]]="Bán hàng",Table1[[#This Row],[Tổng giá trị]],-Table1[[#This Row],[Tổng giá trị]]))</f>
        <v>-343524</v>
      </c>
      <c r="Q3525" s="278">
        <f t="shared" si="934"/>
        <v>-343524</v>
      </c>
      <c r="R3525" s="8">
        <f>Table1[[#This Row],[Số còn phải thu ĐK]]+Table1[[#This Row],[Giá Trị HD sau CK]]-Table1[[#This Row],[Số tiền đã thu]]</f>
        <v>0</v>
      </c>
      <c r="S3525" s="7">
        <f>IF(Table1[[#This Row],[Ngày hóa đơn]]&lt;&gt;"",Table1[[#This Row],[Ngày hóa đơn]],Table1[[#This Row],[Ngày hạch toán]])</f>
        <v>45869</v>
      </c>
      <c r="T3525" s="8">
        <v>30</v>
      </c>
      <c r="U3525" s="7">
        <f>IF(Table1[[#This Row],[Ngày tính CN]]="","",S3525+T3525)</f>
        <v>45899</v>
      </c>
      <c r="V3525" s="71">
        <f ca="1">IF(Table1[[#This Row],[Hạn thanh toán]]="","",IF((U3525-NOW())&lt;0,0,(U3525-NOW())))</f>
        <v>0</v>
      </c>
      <c r="W3525" s="278"/>
      <c r="X3525" s="278" t="str">
        <f t="shared" ca="1" si="935"/>
        <v/>
      </c>
      <c r="Y3525" s="3" t="str">
        <f t="shared" si="936"/>
        <v>Đã thanh toán</v>
      </c>
      <c r="Z3525" s="250">
        <f>Table1[[#This Row],[Hạn thanh toán]]</f>
        <v>45899</v>
      </c>
      <c r="AA3525" s="250">
        <f>Table1[[#This Row],[Ngày Thanh toán]]</f>
        <v>45894</v>
      </c>
      <c r="AD3525" s="3" t="str">
        <f>IF(Table1[[#This Row],[Mã khách hàng]]="","",VLOOKUP($A3525,Ma_KH!$A:$Q,Ma_KH!O$1,0))</f>
        <v>BRG - FUJIMART</v>
      </c>
      <c r="AE3525" s="3" t="str">
        <f>IF(Table1[[#This Row],[Mã khách hàng]]="","",VLOOKUP($A3525,Ma_KH!$A:$Q,Ma_KH!P$1,0))</f>
        <v>CÔNG TY TNHH BÁN LẺ FUJIMART VIỆT NAM</v>
      </c>
      <c r="AF3525" s="3" t="str">
        <f>VLOOKUP(A3525,Ma_KH!A:Q,Ma_KH!J$1,0)</f>
        <v>Vũ Anh Tuấn</v>
      </c>
    </row>
    <row r="3526" spans="1:32">
      <c r="A3526" s="213" t="s">
        <v>184</v>
      </c>
      <c r="B3526" s="242" t="s">
        <v>5155</v>
      </c>
      <c r="C3526" s="212">
        <v>45869</v>
      </c>
      <c r="E3526" s="212">
        <v>45869</v>
      </c>
      <c r="F3526" s="73" t="s">
        <v>21361</v>
      </c>
      <c r="G3526" s="213" t="s">
        <v>21416</v>
      </c>
      <c r="H3526" s="278"/>
      <c r="I3526" s="278">
        <f>IFERROR(ROUND((VLOOKUP(Table1[[#This Row],[Mã khách hàng]],Ty_Le!$A:$D,5,0)*5%),0),0)</f>
        <v>0</v>
      </c>
      <c r="J3526" s="278">
        <f>(Table1[[#This Row],[Tiền hàng]]-Table1[[#This Row],[Tiền chiết khấu]])*8%</f>
        <v>0</v>
      </c>
      <c r="K3526" s="402">
        <v>91156</v>
      </c>
      <c r="L3526" s="8" t="s">
        <v>3649</v>
      </c>
      <c r="M3526" s="21">
        <v>45894</v>
      </c>
      <c r="O3526" s="278">
        <f>IF(Table1[[#This Row],[Phân loại]]="Tồn đầu kỳ",Table1[[#This Row],[Tổng giá trị]],0)</f>
        <v>0</v>
      </c>
      <c r="P3526" s="8">
        <f>IF(Table1[[#This Row],[Số còn phải thu ĐK]]&lt;&gt;0,0,IF(Table1[[#This Row],[Phân loại]]="Bán hàng",Table1[[#This Row],[Tổng giá trị]],-Table1[[#This Row],[Tổng giá trị]]))</f>
        <v>-91156</v>
      </c>
      <c r="Q3526" s="278">
        <f t="shared" si="934"/>
        <v>-91156</v>
      </c>
      <c r="R3526" s="8">
        <f>Table1[[#This Row],[Số còn phải thu ĐK]]+Table1[[#This Row],[Giá Trị HD sau CK]]-Table1[[#This Row],[Số tiền đã thu]]</f>
        <v>0</v>
      </c>
      <c r="S3526" s="7">
        <f>IF(Table1[[#This Row],[Ngày hóa đơn]]&lt;&gt;"",Table1[[#This Row],[Ngày hóa đơn]],Table1[[#This Row],[Ngày hạch toán]])</f>
        <v>45869</v>
      </c>
      <c r="T3526" s="8">
        <v>30</v>
      </c>
      <c r="U3526" s="7">
        <f>IF(Table1[[#This Row],[Ngày tính CN]]="","",S3526+T3526)</f>
        <v>45899</v>
      </c>
      <c r="V3526" s="71">
        <f ca="1">IF(Table1[[#This Row],[Hạn thanh toán]]="","",IF((U3526-NOW())&lt;0,0,(U3526-NOW())))</f>
        <v>0</v>
      </c>
      <c r="W3526" s="278"/>
      <c r="X3526" s="278" t="str">
        <f t="shared" ca="1" si="935"/>
        <v/>
      </c>
      <c r="Y3526" s="3" t="str">
        <f t="shared" si="936"/>
        <v>Đã thanh toán</v>
      </c>
      <c r="Z3526" s="250">
        <f>Table1[[#This Row],[Hạn thanh toán]]</f>
        <v>45899</v>
      </c>
      <c r="AA3526" s="250">
        <f>Table1[[#This Row],[Ngày Thanh toán]]</f>
        <v>45894</v>
      </c>
      <c r="AD3526" s="3" t="str">
        <f>IF(Table1[[#This Row],[Mã khách hàng]]="","",VLOOKUP($A3526,Ma_KH!$A:$Q,Ma_KH!O$1,0))</f>
        <v>BRG - FUJIMART</v>
      </c>
      <c r="AE3526" s="3" t="str">
        <f>IF(Table1[[#This Row],[Mã khách hàng]]="","",VLOOKUP($A3526,Ma_KH!$A:$Q,Ma_KH!P$1,0))</f>
        <v>CÔNG TY TNHH BÁN LẺ FUJIMART VIỆT NAM</v>
      </c>
      <c r="AF3526" s="3" t="str">
        <f>VLOOKUP(A3526,Ma_KH!A:Q,Ma_KH!J$1,0)</f>
        <v>Vũ Anh Tuấn</v>
      </c>
    </row>
    <row r="3527" spans="1:32">
      <c r="A3527" s="213" t="s">
        <v>184</v>
      </c>
      <c r="B3527" s="242" t="s">
        <v>5155</v>
      </c>
      <c r="C3527" s="212">
        <v>45869</v>
      </c>
      <c r="E3527" s="212">
        <v>45869</v>
      </c>
      <c r="F3527" s="73" t="s">
        <v>21362</v>
      </c>
      <c r="G3527" s="213" t="s">
        <v>21417</v>
      </c>
      <c r="H3527" s="278"/>
      <c r="I3527" s="278">
        <f>IFERROR(ROUND((VLOOKUP(Table1[[#This Row],[Mã khách hàng]],Ty_Le!$A:$D,5,0)*5%),0),0)</f>
        <v>0</v>
      </c>
      <c r="J3527" s="278">
        <f>(Table1[[#This Row],[Tiền hàng]]-Table1[[#This Row],[Tiền chiết khấu]])*8%</f>
        <v>0</v>
      </c>
      <c r="K3527" s="402">
        <v>169358</v>
      </c>
      <c r="L3527" s="8" t="s">
        <v>3649</v>
      </c>
      <c r="M3527" s="21">
        <v>45894</v>
      </c>
      <c r="O3527" s="278">
        <f>IF(Table1[[#This Row],[Phân loại]]="Tồn đầu kỳ",Table1[[#This Row],[Tổng giá trị]],0)</f>
        <v>0</v>
      </c>
      <c r="P3527" s="8">
        <f>IF(Table1[[#This Row],[Số còn phải thu ĐK]]&lt;&gt;0,0,IF(Table1[[#This Row],[Phân loại]]="Bán hàng",Table1[[#This Row],[Tổng giá trị]],-Table1[[#This Row],[Tổng giá trị]]))</f>
        <v>-169358</v>
      </c>
      <c r="Q3527" s="278">
        <f t="shared" si="934"/>
        <v>-169358</v>
      </c>
      <c r="R3527" s="8">
        <f>Table1[[#This Row],[Số còn phải thu ĐK]]+Table1[[#This Row],[Giá Trị HD sau CK]]-Table1[[#This Row],[Số tiền đã thu]]</f>
        <v>0</v>
      </c>
      <c r="S3527" s="7">
        <f>IF(Table1[[#This Row],[Ngày hóa đơn]]&lt;&gt;"",Table1[[#This Row],[Ngày hóa đơn]],Table1[[#This Row],[Ngày hạch toán]])</f>
        <v>45869</v>
      </c>
      <c r="T3527" s="8">
        <v>30</v>
      </c>
      <c r="U3527" s="7">
        <f>IF(Table1[[#This Row],[Ngày tính CN]]="","",S3527+T3527)</f>
        <v>45899</v>
      </c>
      <c r="V3527" s="71">
        <f ca="1">IF(Table1[[#This Row],[Hạn thanh toán]]="","",IF((U3527-NOW())&lt;0,0,(U3527-NOW())))</f>
        <v>0</v>
      </c>
      <c r="W3527" s="278"/>
      <c r="X3527" s="278" t="str">
        <f t="shared" ca="1" si="935"/>
        <v/>
      </c>
      <c r="Y3527" s="3" t="str">
        <f t="shared" si="936"/>
        <v>Đã thanh toán</v>
      </c>
      <c r="Z3527" s="250">
        <f>Table1[[#This Row],[Hạn thanh toán]]</f>
        <v>45899</v>
      </c>
      <c r="AA3527" s="250">
        <f>Table1[[#This Row],[Ngày Thanh toán]]</f>
        <v>45894</v>
      </c>
      <c r="AD3527" s="3" t="str">
        <f>IF(Table1[[#This Row],[Mã khách hàng]]="","",VLOOKUP($A3527,Ma_KH!$A:$Q,Ma_KH!O$1,0))</f>
        <v>BRG - FUJIMART</v>
      </c>
      <c r="AE3527" s="3" t="str">
        <f>IF(Table1[[#This Row],[Mã khách hàng]]="","",VLOOKUP($A3527,Ma_KH!$A:$Q,Ma_KH!P$1,0))</f>
        <v>CÔNG TY TNHH BÁN LẺ FUJIMART VIỆT NAM</v>
      </c>
      <c r="AF3527" s="3" t="str">
        <f>VLOOKUP(A3527,Ma_KH!A:Q,Ma_KH!J$1,0)</f>
        <v>Vũ Anh Tuấn</v>
      </c>
    </row>
    <row r="3528" spans="1:32">
      <c r="A3528" s="213" t="s">
        <v>184</v>
      </c>
      <c r="B3528" s="242" t="s">
        <v>5155</v>
      </c>
      <c r="C3528" s="212">
        <v>45869</v>
      </c>
      <c r="E3528" s="212">
        <v>45869</v>
      </c>
      <c r="F3528" s="73" t="s">
        <v>21363</v>
      </c>
      <c r="G3528" s="213" t="s">
        <v>21418</v>
      </c>
      <c r="H3528" s="278"/>
      <c r="I3528" s="278">
        <f>IFERROR(ROUND((VLOOKUP(Table1[[#This Row],[Mã khách hàng]],Ty_Le!$A:$D,5,0)*5%),0),0)</f>
        <v>0</v>
      </c>
      <c r="J3528" s="278">
        <f>(Table1[[#This Row],[Tiền hàng]]-Table1[[#This Row],[Tiền chiết khấu]])*8%</f>
        <v>0</v>
      </c>
      <c r="K3528" s="402">
        <v>524827</v>
      </c>
      <c r="L3528" s="8" t="s">
        <v>3649</v>
      </c>
      <c r="M3528" s="21">
        <v>45894</v>
      </c>
      <c r="O3528" s="278">
        <f>IF(Table1[[#This Row],[Phân loại]]="Tồn đầu kỳ",Table1[[#This Row],[Tổng giá trị]],0)</f>
        <v>0</v>
      </c>
      <c r="P3528" s="8">
        <f>IF(Table1[[#This Row],[Số còn phải thu ĐK]]&lt;&gt;0,0,IF(Table1[[#This Row],[Phân loại]]="Bán hàng",Table1[[#This Row],[Tổng giá trị]],-Table1[[#This Row],[Tổng giá trị]]))</f>
        <v>-524827</v>
      </c>
      <c r="Q3528" s="278">
        <f t="shared" si="934"/>
        <v>-524827</v>
      </c>
      <c r="R3528" s="8">
        <f>Table1[[#This Row],[Số còn phải thu ĐK]]+Table1[[#This Row],[Giá Trị HD sau CK]]-Table1[[#This Row],[Số tiền đã thu]]</f>
        <v>0</v>
      </c>
      <c r="S3528" s="7">
        <f>IF(Table1[[#This Row],[Ngày hóa đơn]]&lt;&gt;"",Table1[[#This Row],[Ngày hóa đơn]],Table1[[#This Row],[Ngày hạch toán]])</f>
        <v>45869</v>
      </c>
      <c r="T3528" s="8">
        <v>30</v>
      </c>
      <c r="U3528" s="7">
        <f>IF(Table1[[#This Row],[Ngày tính CN]]="","",S3528+T3528)</f>
        <v>45899</v>
      </c>
      <c r="V3528" s="71">
        <f ca="1">IF(Table1[[#This Row],[Hạn thanh toán]]="","",IF((U3528-NOW())&lt;0,0,(U3528-NOW())))</f>
        <v>0</v>
      </c>
      <c r="W3528" s="278"/>
      <c r="X3528" s="278" t="str">
        <f t="shared" ca="1" si="935"/>
        <v/>
      </c>
      <c r="Y3528" s="3" t="str">
        <f t="shared" si="936"/>
        <v>Đã thanh toán</v>
      </c>
      <c r="Z3528" s="250">
        <f>Table1[[#This Row],[Hạn thanh toán]]</f>
        <v>45899</v>
      </c>
      <c r="AA3528" s="250">
        <f>Table1[[#This Row],[Ngày Thanh toán]]</f>
        <v>45894</v>
      </c>
      <c r="AD3528" s="3" t="str">
        <f>IF(Table1[[#This Row],[Mã khách hàng]]="","",VLOOKUP($A3528,Ma_KH!$A:$Q,Ma_KH!O$1,0))</f>
        <v>BRG - FUJIMART</v>
      </c>
      <c r="AE3528" s="3" t="str">
        <f>IF(Table1[[#This Row],[Mã khách hàng]]="","",VLOOKUP($A3528,Ma_KH!$A:$Q,Ma_KH!P$1,0))</f>
        <v>CÔNG TY TNHH BÁN LẺ FUJIMART VIỆT NAM</v>
      </c>
      <c r="AF3528" s="3" t="str">
        <f>VLOOKUP(A3528,Ma_KH!A:Q,Ma_KH!J$1,0)</f>
        <v>Vũ Anh Tuấn</v>
      </c>
    </row>
    <row r="3529" spans="1:32">
      <c r="A3529" s="213" t="s">
        <v>184</v>
      </c>
      <c r="B3529" s="242" t="s">
        <v>5155</v>
      </c>
      <c r="C3529" s="212">
        <v>45869</v>
      </c>
      <c r="E3529" s="212">
        <v>45869</v>
      </c>
      <c r="F3529" s="73" t="s">
        <v>21364</v>
      </c>
      <c r="G3529" s="213" t="s">
        <v>21419</v>
      </c>
      <c r="H3529" s="278"/>
      <c r="I3529" s="278">
        <f>IFERROR(ROUND((VLOOKUP(Table1[[#This Row],[Mã khách hàng]],Ty_Le!$A:$D,5,0)*5%),0),0)</f>
        <v>0</v>
      </c>
      <c r="J3529" s="278">
        <f>(Table1[[#This Row],[Tiền hàng]]-Table1[[#This Row],[Tiền chiết khấu]])*8%</f>
        <v>0</v>
      </c>
      <c r="K3529" s="402">
        <v>468798</v>
      </c>
      <c r="L3529" s="8" t="s">
        <v>3649</v>
      </c>
      <c r="M3529" s="21">
        <v>45894</v>
      </c>
      <c r="O3529" s="278">
        <f>IF(Table1[[#This Row],[Phân loại]]="Tồn đầu kỳ",Table1[[#This Row],[Tổng giá trị]],0)</f>
        <v>0</v>
      </c>
      <c r="P3529" s="8">
        <f>IF(Table1[[#This Row],[Số còn phải thu ĐK]]&lt;&gt;0,0,IF(Table1[[#This Row],[Phân loại]]="Bán hàng",Table1[[#This Row],[Tổng giá trị]],-Table1[[#This Row],[Tổng giá trị]]))</f>
        <v>-468798</v>
      </c>
      <c r="Q3529" s="278">
        <f t="shared" si="934"/>
        <v>-468798</v>
      </c>
      <c r="R3529" s="8">
        <f>Table1[[#This Row],[Số còn phải thu ĐK]]+Table1[[#This Row],[Giá Trị HD sau CK]]-Table1[[#This Row],[Số tiền đã thu]]</f>
        <v>0</v>
      </c>
      <c r="S3529" s="7">
        <f>IF(Table1[[#This Row],[Ngày hóa đơn]]&lt;&gt;"",Table1[[#This Row],[Ngày hóa đơn]],Table1[[#This Row],[Ngày hạch toán]])</f>
        <v>45869</v>
      </c>
      <c r="T3529" s="8">
        <v>30</v>
      </c>
      <c r="U3529" s="7">
        <f>IF(Table1[[#This Row],[Ngày tính CN]]="","",S3529+T3529)</f>
        <v>45899</v>
      </c>
      <c r="V3529" s="71">
        <f ca="1">IF(Table1[[#This Row],[Hạn thanh toán]]="","",IF((U3529-NOW())&lt;0,0,(U3529-NOW())))</f>
        <v>0</v>
      </c>
      <c r="W3529" s="278"/>
      <c r="X3529" s="278" t="str">
        <f t="shared" ca="1" si="935"/>
        <v/>
      </c>
      <c r="Y3529" s="3" t="str">
        <f t="shared" si="936"/>
        <v>Đã thanh toán</v>
      </c>
      <c r="Z3529" s="250">
        <f>Table1[[#This Row],[Hạn thanh toán]]</f>
        <v>45899</v>
      </c>
      <c r="AA3529" s="250">
        <f>Table1[[#This Row],[Ngày Thanh toán]]</f>
        <v>45894</v>
      </c>
      <c r="AD3529" s="3" t="str">
        <f>IF(Table1[[#This Row],[Mã khách hàng]]="","",VLOOKUP($A3529,Ma_KH!$A:$Q,Ma_KH!O$1,0))</f>
        <v>BRG - FUJIMART</v>
      </c>
      <c r="AE3529" s="3" t="str">
        <f>IF(Table1[[#This Row],[Mã khách hàng]]="","",VLOOKUP($A3529,Ma_KH!$A:$Q,Ma_KH!P$1,0))</f>
        <v>CÔNG TY TNHH BÁN LẺ FUJIMART VIỆT NAM</v>
      </c>
      <c r="AF3529" s="3" t="str">
        <f>VLOOKUP(A3529,Ma_KH!A:Q,Ma_KH!J$1,0)</f>
        <v>Vũ Anh Tuấn</v>
      </c>
    </row>
    <row r="3530" spans="1:32">
      <c r="A3530" s="213" t="s">
        <v>184</v>
      </c>
      <c r="B3530" s="242" t="s">
        <v>5155</v>
      </c>
      <c r="C3530" s="212">
        <v>45869</v>
      </c>
      <c r="E3530" s="212">
        <v>45869</v>
      </c>
      <c r="F3530" s="73" t="s">
        <v>21365</v>
      </c>
      <c r="G3530" s="213" t="s">
        <v>21420</v>
      </c>
      <c r="H3530" s="278"/>
      <c r="I3530" s="278">
        <f>IFERROR(ROUND((VLOOKUP(Table1[[#This Row],[Mã khách hàng]],Ty_Le!$A:$D,5,0)*5%),0),0)</f>
        <v>0</v>
      </c>
      <c r="J3530" s="278">
        <f>(Table1[[#This Row],[Tiền hàng]]-Table1[[#This Row],[Tiền chiết khấu]])*8%</f>
        <v>0</v>
      </c>
      <c r="K3530" s="402">
        <v>229016</v>
      </c>
      <c r="L3530" s="8" t="s">
        <v>3649</v>
      </c>
      <c r="M3530" s="21">
        <v>45894</v>
      </c>
      <c r="O3530" s="278">
        <f>IF(Table1[[#This Row],[Phân loại]]="Tồn đầu kỳ",Table1[[#This Row],[Tổng giá trị]],0)</f>
        <v>0</v>
      </c>
      <c r="P3530" s="8">
        <f>IF(Table1[[#This Row],[Số còn phải thu ĐK]]&lt;&gt;0,0,IF(Table1[[#This Row],[Phân loại]]="Bán hàng",Table1[[#This Row],[Tổng giá trị]],-Table1[[#This Row],[Tổng giá trị]]))</f>
        <v>-229016</v>
      </c>
      <c r="Q3530" s="278">
        <f t="shared" si="934"/>
        <v>-229016</v>
      </c>
      <c r="R3530" s="8">
        <f>Table1[[#This Row],[Số còn phải thu ĐK]]+Table1[[#This Row],[Giá Trị HD sau CK]]-Table1[[#This Row],[Số tiền đã thu]]</f>
        <v>0</v>
      </c>
      <c r="S3530" s="7">
        <f>IF(Table1[[#This Row],[Ngày hóa đơn]]&lt;&gt;"",Table1[[#This Row],[Ngày hóa đơn]],Table1[[#This Row],[Ngày hạch toán]])</f>
        <v>45869</v>
      </c>
      <c r="T3530" s="8">
        <v>30</v>
      </c>
      <c r="U3530" s="7">
        <f>IF(Table1[[#This Row],[Ngày tính CN]]="","",S3530+T3530)</f>
        <v>45899</v>
      </c>
      <c r="V3530" s="71">
        <f ca="1">IF(Table1[[#This Row],[Hạn thanh toán]]="","",IF((U3530-NOW())&lt;0,0,(U3530-NOW())))</f>
        <v>0</v>
      </c>
      <c r="W3530" s="278"/>
      <c r="X3530" s="278" t="str">
        <f t="shared" ca="1" si="935"/>
        <v/>
      </c>
      <c r="Y3530" s="3" t="str">
        <f t="shared" si="936"/>
        <v>Đã thanh toán</v>
      </c>
      <c r="Z3530" s="250">
        <f>Table1[[#This Row],[Hạn thanh toán]]</f>
        <v>45899</v>
      </c>
      <c r="AA3530" s="250">
        <f>Table1[[#This Row],[Ngày Thanh toán]]</f>
        <v>45894</v>
      </c>
      <c r="AD3530" s="3" t="str">
        <f>IF(Table1[[#This Row],[Mã khách hàng]]="","",VLOOKUP($A3530,Ma_KH!$A:$Q,Ma_KH!O$1,0))</f>
        <v>BRG - FUJIMART</v>
      </c>
      <c r="AE3530" s="3" t="str">
        <f>IF(Table1[[#This Row],[Mã khách hàng]]="","",VLOOKUP($A3530,Ma_KH!$A:$Q,Ma_KH!P$1,0))</f>
        <v>CÔNG TY TNHH BÁN LẺ FUJIMART VIỆT NAM</v>
      </c>
      <c r="AF3530" s="3" t="str">
        <f>VLOOKUP(A3530,Ma_KH!A:Q,Ma_KH!J$1,0)</f>
        <v>Vũ Anh Tuấn</v>
      </c>
    </row>
    <row r="3531" spans="1:32">
      <c r="A3531" s="213" t="s">
        <v>184</v>
      </c>
      <c r="B3531" s="242" t="s">
        <v>5155</v>
      </c>
      <c r="C3531" s="212">
        <v>45869</v>
      </c>
      <c r="E3531" s="212">
        <v>45869</v>
      </c>
      <c r="F3531" s="73" t="s">
        <v>21366</v>
      </c>
      <c r="G3531" s="213" t="s">
        <v>21421</v>
      </c>
      <c r="H3531" s="278"/>
      <c r="I3531" s="278">
        <f>IFERROR(ROUND((VLOOKUP(Table1[[#This Row],[Mã khách hàng]],Ty_Le!$A:$D,5,0)*5%),0),0)</f>
        <v>0</v>
      </c>
      <c r="J3531" s="278">
        <f>(Table1[[#This Row],[Tiền hàng]]-Table1[[#This Row],[Tiền chiết khấu]])*8%</f>
        <v>0</v>
      </c>
      <c r="K3531" s="402">
        <v>488648</v>
      </c>
      <c r="L3531" s="8" t="s">
        <v>3649</v>
      </c>
      <c r="M3531" s="21">
        <v>45894</v>
      </c>
      <c r="O3531" s="278">
        <f>IF(Table1[[#This Row],[Phân loại]]="Tồn đầu kỳ",Table1[[#This Row],[Tổng giá trị]],0)</f>
        <v>0</v>
      </c>
      <c r="P3531" s="8">
        <f>IF(Table1[[#This Row],[Số còn phải thu ĐK]]&lt;&gt;0,0,IF(Table1[[#This Row],[Phân loại]]="Bán hàng",Table1[[#This Row],[Tổng giá trị]],-Table1[[#This Row],[Tổng giá trị]]))</f>
        <v>-488648</v>
      </c>
      <c r="Q3531" s="278">
        <f t="shared" si="934"/>
        <v>-488648</v>
      </c>
      <c r="R3531" s="8">
        <f>Table1[[#This Row],[Số còn phải thu ĐK]]+Table1[[#This Row],[Giá Trị HD sau CK]]-Table1[[#This Row],[Số tiền đã thu]]</f>
        <v>0</v>
      </c>
      <c r="S3531" s="7">
        <f>IF(Table1[[#This Row],[Ngày hóa đơn]]&lt;&gt;"",Table1[[#This Row],[Ngày hóa đơn]],Table1[[#This Row],[Ngày hạch toán]])</f>
        <v>45869</v>
      </c>
      <c r="T3531" s="8">
        <v>30</v>
      </c>
      <c r="U3531" s="7">
        <f>IF(Table1[[#This Row],[Ngày tính CN]]="","",S3531+T3531)</f>
        <v>45899</v>
      </c>
      <c r="V3531" s="71">
        <f ca="1">IF(Table1[[#This Row],[Hạn thanh toán]]="","",IF((U3531-NOW())&lt;0,0,(U3531-NOW())))</f>
        <v>0</v>
      </c>
      <c r="W3531" s="278"/>
      <c r="X3531" s="278" t="str">
        <f t="shared" ca="1" si="935"/>
        <v/>
      </c>
      <c r="Y3531" s="3" t="str">
        <f t="shared" si="936"/>
        <v>Đã thanh toán</v>
      </c>
      <c r="Z3531" s="250">
        <f>Table1[[#This Row],[Hạn thanh toán]]</f>
        <v>45899</v>
      </c>
      <c r="AA3531" s="250">
        <f>Table1[[#This Row],[Ngày Thanh toán]]</f>
        <v>45894</v>
      </c>
      <c r="AD3531" s="3" t="str">
        <f>IF(Table1[[#This Row],[Mã khách hàng]]="","",VLOOKUP($A3531,Ma_KH!$A:$Q,Ma_KH!O$1,0))</f>
        <v>BRG - FUJIMART</v>
      </c>
      <c r="AE3531" s="3" t="str">
        <f>IF(Table1[[#This Row],[Mã khách hàng]]="","",VLOOKUP($A3531,Ma_KH!$A:$Q,Ma_KH!P$1,0))</f>
        <v>CÔNG TY TNHH BÁN LẺ FUJIMART VIỆT NAM</v>
      </c>
      <c r="AF3531" s="3" t="str">
        <f>VLOOKUP(A3531,Ma_KH!A:Q,Ma_KH!J$1,0)</f>
        <v>Vũ Anh Tuấn</v>
      </c>
    </row>
    <row r="3532" spans="1:32">
      <c r="A3532" s="213" t="s">
        <v>184</v>
      </c>
      <c r="B3532" s="242" t="s">
        <v>5155</v>
      </c>
      <c r="C3532" s="212">
        <v>45869</v>
      </c>
      <c r="E3532" s="212">
        <v>45869</v>
      </c>
      <c r="F3532" s="73" t="s">
        <v>21367</v>
      </c>
      <c r="G3532" s="213" t="s">
        <v>21422</v>
      </c>
      <c r="H3532" s="278"/>
      <c r="I3532" s="278">
        <f>IFERROR(ROUND((VLOOKUP(Table1[[#This Row],[Mã khách hàng]],Ty_Le!$A:$D,5,0)*5%),0),0)</f>
        <v>0</v>
      </c>
      <c r="J3532" s="278">
        <f>(Table1[[#This Row],[Tiền hàng]]-Table1[[#This Row],[Tiền chiết khấu]])*8%</f>
        <v>0</v>
      </c>
      <c r="K3532" s="402">
        <v>714614</v>
      </c>
      <c r="L3532" s="8" t="s">
        <v>3649</v>
      </c>
      <c r="M3532" s="21">
        <v>45894</v>
      </c>
      <c r="O3532" s="278">
        <f>IF(Table1[[#This Row],[Phân loại]]="Tồn đầu kỳ",Table1[[#This Row],[Tổng giá trị]],0)</f>
        <v>0</v>
      </c>
      <c r="P3532" s="8">
        <f>IF(Table1[[#This Row],[Số còn phải thu ĐK]]&lt;&gt;0,0,IF(Table1[[#This Row],[Phân loại]]="Bán hàng",Table1[[#This Row],[Tổng giá trị]],-Table1[[#This Row],[Tổng giá trị]]))</f>
        <v>-714614</v>
      </c>
      <c r="Q3532" s="278">
        <f t="shared" si="934"/>
        <v>-714614</v>
      </c>
      <c r="R3532" s="8">
        <f>Table1[[#This Row],[Số còn phải thu ĐK]]+Table1[[#This Row],[Giá Trị HD sau CK]]-Table1[[#This Row],[Số tiền đã thu]]</f>
        <v>0</v>
      </c>
      <c r="S3532" s="7">
        <f>IF(Table1[[#This Row],[Ngày hóa đơn]]&lt;&gt;"",Table1[[#This Row],[Ngày hóa đơn]],Table1[[#This Row],[Ngày hạch toán]])</f>
        <v>45869</v>
      </c>
      <c r="T3532" s="8">
        <v>30</v>
      </c>
      <c r="U3532" s="7">
        <f>IF(Table1[[#This Row],[Ngày tính CN]]="","",S3532+T3532)</f>
        <v>45899</v>
      </c>
      <c r="V3532" s="71">
        <f ca="1">IF(Table1[[#This Row],[Hạn thanh toán]]="","",IF((U3532-NOW())&lt;0,0,(U3532-NOW())))</f>
        <v>0</v>
      </c>
      <c r="W3532" s="278"/>
      <c r="X3532" s="278" t="str">
        <f t="shared" ca="1" si="935"/>
        <v/>
      </c>
      <c r="Y3532" s="3" t="str">
        <f t="shared" si="936"/>
        <v>Đã thanh toán</v>
      </c>
      <c r="Z3532" s="250">
        <f>Table1[[#This Row],[Hạn thanh toán]]</f>
        <v>45899</v>
      </c>
      <c r="AA3532" s="250">
        <f>Table1[[#This Row],[Ngày Thanh toán]]</f>
        <v>45894</v>
      </c>
      <c r="AD3532" s="3" t="str">
        <f>IF(Table1[[#This Row],[Mã khách hàng]]="","",VLOOKUP($A3532,Ma_KH!$A:$Q,Ma_KH!O$1,0))</f>
        <v>BRG - FUJIMART</v>
      </c>
      <c r="AE3532" s="3" t="str">
        <f>IF(Table1[[#This Row],[Mã khách hàng]]="","",VLOOKUP($A3532,Ma_KH!$A:$Q,Ma_KH!P$1,0))</f>
        <v>CÔNG TY TNHH BÁN LẺ FUJIMART VIỆT NAM</v>
      </c>
      <c r="AF3532" s="3" t="str">
        <f>VLOOKUP(A3532,Ma_KH!A:Q,Ma_KH!J$1,0)</f>
        <v>Vũ Anh Tuấn</v>
      </c>
    </row>
    <row r="3533" spans="1:32">
      <c r="A3533" s="213" t="s">
        <v>184</v>
      </c>
      <c r="B3533" s="242" t="s">
        <v>5155</v>
      </c>
      <c r="C3533" s="212">
        <v>45869</v>
      </c>
      <c r="E3533" s="212">
        <v>45869</v>
      </c>
      <c r="F3533" s="73" t="s">
        <v>21368</v>
      </c>
      <c r="G3533" s="213" t="s">
        <v>21423</v>
      </c>
      <c r="H3533" s="278"/>
      <c r="I3533" s="278">
        <f>IFERROR(ROUND((VLOOKUP(Table1[[#This Row],[Mã khách hàng]],Ty_Le!$A:$D,5,0)*5%),0),0)</f>
        <v>0</v>
      </c>
      <c r="J3533" s="278">
        <f>(Table1[[#This Row],[Tiền hàng]]-Table1[[#This Row],[Tiền chiết khấu]])*8%</f>
        <v>0</v>
      </c>
      <c r="K3533" s="402">
        <v>663167</v>
      </c>
      <c r="L3533" s="8" t="s">
        <v>3649</v>
      </c>
      <c r="M3533" s="21">
        <v>45894</v>
      </c>
      <c r="O3533" s="278">
        <f>IF(Table1[[#This Row],[Phân loại]]="Tồn đầu kỳ",Table1[[#This Row],[Tổng giá trị]],0)</f>
        <v>0</v>
      </c>
      <c r="P3533" s="8">
        <f>IF(Table1[[#This Row],[Số còn phải thu ĐK]]&lt;&gt;0,0,IF(Table1[[#This Row],[Phân loại]]="Bán hàng",Table1[[#This Row],[Tổng giá trị]],-Table1[[#This Row],[Tổng giá trị]]))</f>
        <v>-663167</v>
      </c>
      <c r="Q3533" s="278">
        <f t="shared" si="934"/>
        <v>-663167</v>
      </c>
      <c r="R3533" s="8">
        <f>Table1[[#This Row],[Số còn phải thu ĐK]]+Table1[[#This Row],[Giá Trị HD sau CK]]-Table1[[#This Row],[Số tiền đã thu]]</f>
        <v>0</v>
      </c>
      <c r="S3533" s="7">
        <f>IF(Table1[[#This Row],[Ngày hóa đơn]]&lt;&gt;"",Table1[[#This Row],[Ngày hóa đơn]],Table1[[#This Row],[Ngày hạch toán]])</f>
        <v>45869</v>
      </c>
      <c r="T3533" s="8">
        <v>30</v>
      </c>
      <c r="U3533" s="7">
        <f>IF(Table1[[#This Row],[Ngày tính CN]]="","",S3533+T3533)</f>
        <v>45899</v>
      </c>
      <c r="V3533" s="71">
        <f ca="1">IF(Table1[[#This Row],[Hạn thanh toán]]="","",IF((U3533-NOW())&lt;0,0,(U3533-NOW())))</f>
        <v>0</v>
      </c>
      <c r="W3533" s="278"/>
      <c r="X3533" s="278" t="str">
        <f t="shared" ca="1" si="935"/>
        <v/>
      </c>
      <c r="Y3533" s="3" t="str">
        <f t="shared" si="936"/>
        <v>Đã thanh toán</v>
      </c>
      <c r="Z3533" s="250">
        <f>Table1[[#This Row],[Hạn thanh toán]]</f>
        <v>45899</v>
      </c>
      <c r="AA3533" s="250">
        <f>Table1[[#This Row],[Ngày Thanh toán]]</f>
        <v>45894</v>
      </c>
      <c r="AD3533" s="3" t="str">
        <f>IF(Table1[[#This Row],[Mã khách hàng]]="","",VLOOKUP($A3533,Ma_KH!$A:$Q,Ma_KH!O$1,0))</f>
        <v>BRG - FUJIMART</v>
      </c>
      <c r="AE3533" s="3" t="str">
        <f>IF(Table1[[#This Row],[Mã khách hàng]]="","",VLOOKUP($A3533,Ma_KH!$A:$Q,Ma_KH!P$1,0))</f>
        <v>CÔNG TY TNHH BÁN LẺ FUJIMART VIỆT NAM</v>
      </c>
      <c r="AF3533" s="3" t="str">
        <f>VLOOKUP(A3533,Ma_KH!A:Q,Ma_KH!J$1,0)</f>
        <v>Vũ Anh Tuấn</v>
      </c>
    </row>
    <row r="3534" spans="1:32">
      <c r="A3534" s="213" t="s">
        <v>184</v>
      </c>
      <c r="B3534" s="242" t="s">
        <v>5155</v>
      </c>
      <c r="C3534" s="212">
        <v>45869</v>
      </c>
      <c r="E3534" s="212">
        <v>45869</v>
      </c>
      <c r="F3534" s="73" t="s">
        <v>21369</v>
      </c>
      <c r="G3534" s="213" t="s">
        <v>21424</v>
      </c>
      <c r="H3534" s="278"/>
      <c r="I3534" s="278">
        <f>IFERROR(ROUND((VLOOKUP(Table1[[#This Row],[Mã khách hàng]],Ty_Le!$A:$D,5,0)*5%),0),0)</f>
        <v>0</v>
      </c>
      <c r="J3534" s="278">
        <f>(Table1[[#This Row],[Tiền hàng]]-Table1[[#This Row],[Tiền chiết khấu]])*8%</f>
        <v>0</v>
      </c>
      <c r="K3534" s="402">
        <v>75340</v>
      </c>
      <c r="L3534" s="8" t="s">
        <v>3649</v>
      </c>
      <c r="M3534" s="21">
        <v>45894</v>
      </c>
      <c r="O3534" s="278">
        <f>IF(Table1[[#This Row],[Phân loại]]="Tồn đầu kỳ",Table1[[#This Row],[Tổng giá trị]],0)</f>
        <v>0</v>
      </c>
      <c r="P3534" s="8">
        <f>IF(Table1[[#This Row],[Số còn phải thu ĐK]]&lt;&gt;0,0,IF(Table1[[#This Row],[Phân loại]]="Bán hàng",Table1[[#This Row],[Tổng giá trị]],-Table1[[#This Row],[Tổng giá trị]]))</f>
        <v>-75340</v>
      </c>
      <c r="Q3534" s="278">
        <f t="shared" si="934"/>
        <v>-75340</v>
      </c>
      <c r="R3534" s="8">
        <f>Table1[[#This Row],[Số còn phải thu ĐK]]+Table1[[#This Row],[Giá Trị HD sau CK]]-Table1[[#This Row],[Số tiền đã thu]]</f>
        <v>0</v>
      </c>
      <c r="S3534" s="7">
        <f>IF(Table1[[#This Row],[Ngày hóa đơn]]&lt;&gt;"",Table1[[#This Row],[Ngày hóa đơn]],Table1[[#This Row],[Ngày hạch toán]])</f>
        <v>45869</v>
      </c>
      <c r="T3534" s="8">
        <v>30</v>
      </c>
      <c r="U3534" s="7">
        <f>IF(Table1[[#This Row],[Ngày tính CN]]="","",S3534+T3534)</f>
        <v>45899</v>
      </c>
      <c r="V3534" s="71">
        <f ca="1">IF(Table1[[#This Row],[Hạn thanh toán]]="","",IF((U3534-NOW())&lt;0,0,(U3534-NOW())))</f>
        <v>0</v>
      </c>
      <c r="W3534" s="278"/>
      <c r="X3534" s="278" t="str">
        <f t="shared" ca="1" si="935"/>
        <v/>
      </c>
      <c r="Y3534" s="3" t="str">
        <f t="shared" si="936"/>
        <v>Đã thanh toán</v>
      </c>
      <c r="Z3534" s="250">
        <f>Table1[[#This Row],[Hạn thanh toán]]</f>
        <v>45899</v>
      </c>
      <c r="AA3534" s="250">
        <f>Table1[[#This Row],[Ngày Thanh toán]]</f>
        <v>45894</v>
      </c>
      <c r="AD3534" s="3" t="str">
        <f>IF(Table1[[#This Row],[Mã khách hàng]]="","",VLOOKUP($A3534,Ma_KH!$A:$Q,Ma_KH!O$1,0))</f>
        <v>BRG - FUJIMART</v>
      </c>
      <c r="AE3534" s="3" t="str">
        <f>IF(Table1[[#This Row],[Mã khách hàng]]="","",VLOOKUP($A3534,Ma_KH!$A:$Q,Ma_KH!P$1,0))</f>
        <v>CÔNG TY TNHH BÁN LẺ FUJIMART VIỆT NAM</v>
      </c>
      <c r="AF3534" s="3" t="str">
        <f>VLOOKUP(A3534,Ma_KH!A:Q,Ma_KH!J$1,0)</f>
        <v>Vũ Anh Tuấn</v>
      </c>
    </row>
    <row r="3535" spans="1:32">
      <c r="A3535" s="213" t="s">
        <v>184</v>
      </c>
      <c r="B3535" s="242" t="s">
        <v>5155</v>
      </c>
      <c r="C3535" s="212">
        <v>45869</v>
      </c>
      <c r="E3535" s="212">
        <v>45869</v>
      </c>
      <c r="F3535" s="73" t="s">
        <v>21370</v>
      </c>
      <c r="G3535" s="213" t="s">
        <v>21425</v>
      </c>
      <c r="H3535" s="278"/>
      <c r="I3535" s="278">
        <f>IFERROR(ROUND((VLOOKUP(Table1[[#This Row],[Mã khách hàng]],Ty_Le!$A:$D,5,0)*5%),0),0)</f>
        <v>0</v>
      </c>
      <c r="J3535" s="278">
        <f>(Table1[[#This Row],[Tiền hàng]]-Table1[[#This Row],[Tiền chiết khấu]])*8%</f>
        <v>0</v>
      </c>
      <c r="K3535" s="402">
        <v>178547</v>
      </c>
      <c r="L3535" s="8" t="s">
        <v>3649</v>
      </c>
      <c r="M3535" s="21">
        <v>45894</v>
      </c>
      <c r="O3535" s="278">
        <f>IF(Table1[[#This Row],[Phân loại]]="Tồn đầu kỳ",Table1[[#This Row],[Tổng giá trị]],0)</f>
        <v>0</v>
      </c>
      <c r="P3535" s="8">
        <f>IF(Table1[[#This Row],[Số còn phải thu ĐK]]&lt;&gt;0,0,IF(Table1[[#This Row],[Phân loại]]="Bán hàng",Table1[[#This Row],[Tổng giá trị]],-Table1[[#This Row],[Tổng giá trị]]))</f>
        <v>-178547</v>
      </c>
      <c r="Q3535" s="278">
        <f t="shared" si="934"/>
        <v>-178547</v>
      </c>
      <c r="R3535" s="8">
        <f>Table1[[#This Row],[Số còn phải thu ĐK]]+Table1[[#This Row],[Giá Trị HD sau CK]]-Table1[[#This Row],[Số tiền đã thu]]</f>
        <v>0</v>
      </c>
      <c r="S3535" s="7">
        <f>IF(Table1[[#This Row],[Ngày hóa đơn]]&lt;&gt;"",Table1[[#This Row],[Ngày hóa đơn]],Table1[[#This Row],[Ngày hạch toán]])</f>
        <v>45869</v>
      </c>
      <c r="T3535" s="8">
        <v>30</v>
      </c>
      <c r="U3535" s="7">
        <f>IF(Table1[[#This Row],[Ngày tính CN]]="","",S3535+T3535)</f>
        <v>45899</v>
      </c>
      <c r="V3535" s="71">
        <f ca="1">IF(Table1[[#This Row],[Hạn thanh toán]]="","",IF((U3535-NOW())&lt;0,0,(U3535-NOW())))</f>
        <v>0</v>
      </c>
      <c r="W3535" s="278"/>
      <c r="X3535" s="278" t="str">
        <f t="shared" ca="1" si="935"/>
        <v/>
      </c>
      <c r="Y3535" s="3" t="str">
        <f t="shared" si="936"/>
        <v>Đã thanh toán</v>
      </c>
      <c r="Z3535" s="250">
        <f>Table1[[#This Row],[Hạn thanh toán]]</f>
        <v>45899</v>
      </c>
      <c r="AA3535" s="250">
        <f>Table1[[#This Row],[Ngày Thanh toán]]</f>
        <v>45894</v>
      </c>
      <c r="AD3535" s="3" t="str">
        <f>IF(Table1[[#This Row],[Mã khách hàng]]="","",VLOOKUP($A3535,Ma_KH!$A:$Q,Ma_KH!O$1,0))</f>
        <v>BRG - FUJIMART</v>
      </c>
      <c r="AE3535" s="3" t="str">
        <f>IF(Table1[[#This Row],[Mã khách hàng]]="","",VLOOKUP($A3535,Ma_KH!$A:$Q,Ma_KH!P$1,0))</f>
        <v>CÔNG TY TNHH BÁN LẺ FUJIMART VIỆT NAM</v>
      </c>
      <c r="AF3535" s="3" t="str">
        <f>VLOOKUP(A3535,Ma_KH!A:Q,Ma_KH!J$1,0)</f>
        <v>Vũ Anh Tuấn</v>
      </c>
    </row>
    <row r="3536" spans="1:32">
      <c r="A3536" s="213" t="s">
        <v>184</v>
      </c>
      <c r="B3536" s="242" t="s">
        <v>5155</v>
      </c>
      <c r="C3536" s="212">
        <v>45869</v>
      </c>
      <c r="E3536" s="212">
        <v>45869</v>
      </c>
      <c r="F3536" s="73" t="s">
        <v>21371</v>
      </c>
      <c r="G3536" s="213" t="s">
        <v>21426</v>
      </c>
      <c r="H3536" s="278"/>
      <c r="I3536" s="278">
        <f>IFERROR(ROUND((VLOOKUP(Table1[[#This Row],[Mã khách hàng]],Ty_Le!$A:$D,5,0)*5%),0),0)</f>
        <v>0</v>
      </c>
      <c r="J3536" s="278">
        <f>(Table1[[#This Row],[Tiền hàng]]-Table1[[#This Row],[Tiền chiết khấu]])*8%</f>
        <v>0</v>
      </c>
      <c r="K3536" s="402">
        <v>96853</v>
      </c>
      <c r="L3536" s="8" t="s">
        <v>3649</v>
      </c>
      <c r="M3536" s="21">
        <v>45894</v>
      </c>
      <c r="O3536" s="278">
        <f>IF(Table1[[#This Row],[Phân loại]]="Tồn đầu kỳ",Table1[[#This Row],[Tổng giá trị]],0)</f>
        <v>0</v>
      </c>
      <c r="P3536" s="8">
        <f>IF(Table1[[#This Row],[Số còn phải thu ĐK]]&lt;&gt;0,0,IF(Table1[[#This Row],[Phân loại]]="Bán hàng",Table1[[#This Row],[Tổng giá trị]],-Table1[[#This Row],[Tổng giá trị]]))</f>
        <v>-96853</v>
      </c>
      <c r="Q3536" s="278">
        <f t="shared" si="934"/>
        <v>-96853</v>
      </c>
      <c r="R3536" s="8">
        <f>Table1[[#This Row],[Số còn phải thu ĐK]]+Table1[[#This Row],[Giá Trị HD sau CK]]-Table1[[#This Row],[Số tiền đã thu]]</f>
        <v>0</v>
      </c>
      <c r="S3536" s="7">
        <f>IF(Table1[[#This Row],[Ngày hóa đơn]]&lt;&gt;"",Table1[[#This Row],[Ngày hóa đơn]],Table1[[#This Row],[Ngày hạch toán]])</f>
        <v>45869</v>
      </c>
      <c r="T3536" s="8">
        <v>30</v>
      </c>
      <c r="U3536" s="7">
        <f>IF(Table1[[#This Row],[Ngày tính CN]]="","",S3536+T3536)</f>
        <v>45899</v>
      </c>
      <c r="V3536" s="71">
        <f ca="1">IF(Table1[[#This Row],[Hạn thanh toán]]="","",IF((U3536-NOW())&lt;0,0,(U3536-NOW())))</f>
        <v>0</v>
      </c>
      <c r="W3536" s="278"/>
      <c r="X3536" s="278" t="str">
        <f t="shared" ca="1" si="935"/>
        <v/>
      </c>
      <c r="Y3536" s="3" t="str">
        <f t="shared" si="936"/>
        <v>Đã thanh toán</v>
      </c>
      <c r="Z3536" s="250">
        <f>Table1[[#This Row],[Hạn thanh toán]]</f>
        <v>45899</v>
      </c>
      <c r="AA3536" s="250">
        <f>Table1[[#This Row],[Ngày Thanh toán]]</f>
        <v>45894</v>
      </c>
      <c r="AD3536" s="3" t="str">
        <f>IF(Table1[[#This Row],[Mã khách hàng]]="","",VLOOKUP($A3536,Ma_KH!$A:$Q,Ma_KH!O$1,0))</f>
        <v>BRG - FUJIMART</v>
      </c>
      <c r="AE3536" s="3" t="str">
        <f>IF(Table1[[#This Row],[Mã khách hàng]]="","",VLOOKUP($A3536,Ma_KH!$A:$Q,Ma_KH!P$1,0))</f>
        <v>CÔNG TY TNHH BÁN LẺ FUJIMART VIỆT NAM</v>
      </c>
      <c r="AF3536" s="3" t="str">
        <f>VLOOKUP(A3536,Ma_KH!A:Q,Ma_KH!J$1,0)</f>
        <v>Vũ Anh Tuấn</v>
      </c>
    </row>
    <row r="3537" spans="1:32">
      <c r="A3537" s="213" t="s">
        <v>184</v>
      </c>
      <c r="B3537" s="242" t="s">
        <v>5155</v>
      </c>
      <c r="C3537" s="212">
        <v>45869</v>
      </c>
      <c r="E3537" s="212">
        <v>45869</v>
      </c>
      <c r="F3537" s="73" t="s">
        <v>21372</v>
      </c>
      <c r="G3537" s="213" t="s">
        <v>21411</v>
      </c>
      <c r="H3537" s="278"/>
      <c r="I3537" s="278">
        <f>IFERROR(ROUND((VLOOKUP(Table1[[#This Row],[Mã khách hàng]],Ty_Le!$A:$D,5,0)*5%),0),0)</f>
        <v>0</v>
      </c>
      <c r="J3537" s="278">
        <f>(Table1[[#This Row],[Tiền hàng]]-Table1[[#This Row],[Tiền chiết khấu]])*8%</f>
        <v>0</v>
      </c>
      <c r="K3537" s="402">
        <v>114508</v>
      </c>
      <c r="L3537" s="8" t="s">
        <v>3649</v>
      </c>
      <c r="M3537" s="21">
        <v>45894</v>
      </c>
      <c r="O3537" s="278">
        <f>IF(Table1[[#This Row],[Phân loại]]="Tồn đầu kỳ",Table1[[#This Row],[Tổng giá trị]],0)</f>
        <v>0</v>
      </c>
      <c r="P3537" s="8">
        <f>IF(Table1[[#This Row],[Số còn phải thu ĐK]]&lt;&gt;0,0,IF(Table1[[#This Row],[Phân loại]]="Bán hàng",Table1[[#This Row],[Tổng giá trị]],-Table1[[#This Row],[Tổng giá trị]]))</f>
        <v>-114508</v>
      </c>
      <c r="Q3537" s="278">
        <f t="shared" si="934"/>
        <v>-114508</v>
      </c>
      <c r="R3537" s="8">
        <f>Table1[[#This Row],[Số còn phải thu ĐK]]+Table1[[#This Row],[Giá Trị HD sau CK]]-Table1[[#This Row],[Số tiền đã thu]]</f>
        <v>0</v>
      </c>
      <c r="S3537" s="7">
        <f>IF(Table1[[#This Row],[Ngày hóa đơn]]&lt;&gt;"",Table1[[#This Row],[Ngày hóa đơn]],Table1[[#This Row],[Ngày hạch toán]])</f>
        <v>45869</v>
      </c>
      <c r="T3537" s="8">
        <v>30</v>
      </c>
      <c r="U3537" s="7">
        <f>IF(Table1[[#This Row],[Ngày tính CN]]="","",S3537+T3537)</f>
        <v>45899</v>
      </c>
      <c r="V3537" s="71">
        <f ca="1">IF(Table1[[#This Row],[Hạn thanh toán]]="","",IF((U3537-NOW())&lt;0,0,(U3537-NOW())))</f>
        <v>0</v>
      </c>
      <c r="W3537" s="278"/>
      <c r="X3537" s="278" t="str">
        <f t="shared" ca="1" si="935"/>
        <v/>
      </c>
      <c r="Y3537" s="3" t="str">
        <f t="shared" si="936"/>
        <v>Đã thanh toán</v>
      </c>
      <c r="Z3537" s="250">
        <f>Table1[[#This Row],[Hạn thanh toán]]</f>
        <v>45899</v>
      </c>
      <c r="AA3537" s="250">
        <f>Table1[[#This Row],[Ngày Thanh toán]]</f>
        <v>45894</v>
      </c>
      <c r="AD3537" s="3" t="str">
        <f>IF(Table1[[#This Row],[Mã khách hàng]]="","",VLOOKUP($A3537,Ma_KH!$A:$Q,Ma_KH!O$1,0))</f>
        <v>BRG - FUJIMART</v>
      </c>
      <c r="AE3537" s="3" t="str">
        <f>IF(Table1[[#This Row],[Mã khách hàng]]="","",VLOOKUP($A3537,Ma_KH!$A:$Q,Ma_KH!P$1,0))</f>
        <v>CÔNG TY TNHH BÁN LẺ FUJIMART VIỆT NAM</v>
      </c>
      <c r="AF3537" s="3" t="str">
        <f>VLOOKUP(A3537,Ma_KH!A:Q,Ma_KH!J$1,0)</f>
        <v>Vũ Anh Tuấn</v>
      </c>
    </row>
    <row r="3538" spans="1:32">
      <c r="A3538" s="213" t="s">
        <v>184</v>
      </c>
      <c r="B3538" s="242" t="s">
        <v>5155</v>
      </c>
      <c r="C3538" s="212">
        <v>45869</v>
      </c>
      <c r="E3538" s="212">
        <v>45869</v>
      </c>
      <c r="F3538" s="73" t="s">
        <v>21373</v>
      </c>
      <c r="G3538" s="213" t="s">
        <v>21407</v>
      </c>
      <c r="H3538" s="278"/>
      <c r="I3538" s="278">
        <f>IFERROR(ROUND((VLOOKUP(Table1[[#This Row],[Mã khách hàng]],Ty_Le!$A:$D,5,0)*5%),0),0)</f>
        <v>0</v>
      </c>
      <c r="J3538" s="278">
        <f>(Table1[[#This Row],[Tiền hàng]]-Table1[[#This Row],[Tiền chiết khấu]])*8%</f>
        <v>0</v>
      </c>
      <c r="K3538" s="402">
        <v>96853</v>
      </c>
      <c r="L3538" s="8" t="s">
        <v>3649</v>
      </c>
      <c r="M3538" s="21">
        <v>45894</v>
      </c>
      <c r="O3538" s="278">
        <f>IF(Table1[[#This Row],[Phân loại]]="Tồn đầu kỳ",Table1[[#This Row],[Tổng giá trị]],0)</f>
        <v>0</v>
      </c>
      <c r="P3538" s="8">
        <f>IF(Table1[[#This Row],[Số còn phải thu ĐK]]&lt;&gt;0,0,IF(Table1[[#This Row],[Phân loại]]="Bán hàng",Table1[[#This Row],[Tổng giá trị]],-Table1[[#This Row],[Tổng giá trị]]))</f>
        <v>-96853</v>
      </c>
      <c r="Q3538" s="278">
        <f t="shared" si="934"/>
        <v>-96853</v>
      </c>
      <c r="R3538" s="8">
        <f>Table1[[#This Row],[Số còn phải thu ĐK]]+Table1[[#This Row],[Giá Trị HD sau CK]]-Table1[[#This Row],[Số tiền đã thu]]</f>
        <v>0</v>
      </c>
      <c r="S3538" s="7">
        <f>IF(Table1[[#This Row],[Ngày hóa đơn]]&lt;&gt;"",Table1[[#This Row],[Ngày hóa đơn]],Table1[[#This Row],[Ngày hạch toán]])</f>
        <v>45869</v>
      </c>
      <c r="T3538" s="8">
        <v>30</v>
      </c>
      <c r="U3538" s="7">
        <f>IF(Table1[[#This Row],[Ngày tính CN]]="","",S3538+T3538)</f>
        <v>45899</v>
      </c>
      <c r="V3538" s="71">
        <f ca="1">IF(Table1[[#This Row],[Hạn thanh toán]]="","",IF((U3538-NOW())&lt;0,0,(U3538-NOW())))</f>
        <v>0</v>
      </c>
      <c r="W3538" s="278"/>
      <c r="X3538" s="278" t="str">
        <f t="shared" ca="1" si="935"/>
        <v/>
      </c>
      <c r="Y3538" s="3" t="str">
        <f t="shared" si="936"/>
        <v>Đã thanh toán</v>
      </c>
      <c r="Z3538" s="250">
        <f>Table1[[#This Row],[Hạn thanh toán]]</f>
        <v>45899</v>
      </c>
      <c r="AA3538" s="250">
        <f>Table1[[#This Row],[Ngày Thanh toán]]</f>
        <v>45894</v>
      </c>
      <c r="AD3538" s="3" t="str">
        <f>IF(Table1[[#This Row],[Mã khách hàng]]="","",VLOOKUP($A3538,Ma_KH!$A:$Q,Ma_KH!O$1,0))</f>
        <v>BRG - FUJIMART</v>
      </c>
      <c r="AE3538" s="3" t="str">
        <f>IF(Table1[[#This Row],[Mã khách hàng]]="","",VLOOKUP($A3538,Ma_KH!$A:$Q,Ma_KH!P$1,0))</f>
        <v>CÔNG TY TNHH BÁN LẺ FUJIMART VIỆT NAM</v>
      </c>
      <c r="AF3538" s="3" t="str">
        <f>VLOOKUP(A3538,Ma_KH!A:Q,Ma_KH!J$1,0)</f>
        <v>Vũ Anh Tuấn</v>
      </c>
    </row>
    <row r="3539" spans="1:32">
      <c r="A3539" s="213" t="s">
        <v>184</v>
      </c>
      <c r="B3539" s="242" t="s">
        <v>5155</v>
      </c>
      <c r="C3539" s="212">
        <v>45869</v>
      </c>
      <c r="E3539" s="212">
        <v>45869</v>
      </c>
      <c r="F3539" s="73" t="s">
        <v>21374</v>
      </c>
      <c r="G3539" s="213" t="s">
        <v>21427</v>
      </c>
      <c r="H3539" s="278"/>
      <c r="I3539" s="278">
        <f>IFERROR(ROUND((VLOOKUP(Table1[[#This Row],[Mã khách hàng]],Ty_Le!$A:$D,5,0)*5%),0),0)</f>
        <v>0</v>
      </c>
      <c r="J3539" s="278">
        <f>(Table1[[#This Row],[Tiền hàng]]-Table1[[#This Row],[Tiền chiết khấu]])*8%</f>
        <v>0</v>
      </c>
      <c r="K3539" s="402">
        <v>502485</v>
      </c>
      <c r="L3539" s="8" t="s">
        <v>3649</v>
      </c>
      <c r="M3539" s="21">
        <v>45894</v>
      </c>
      <c r="O3539" s="278">
        <f>IF(Table1[[#This Row],[Phân loại]]="Tồn đầu kỳ",Table1[[#This Row],[Tổng giá trị]],0)</f>
        <v>0</v>
      </c>
      <c r="P3539" s="8">
        <f>IF(Table1[[#This Row],[Số còn phải thu ĐK]]&lt;&gt;0,0,IF(Table1[[#This Row],[Phân loại]]="Bán hàng",Table1[[#This Row],[Tổng giá trị]],-Table1[[#This Row],[Tổng giá trị]]))</f>
        <v>-502485</v>
      </c>
      <c r="Q3539" s="278">
        <f t="shared" si="934"/>
        <v>-502485</v>
      </c>
      <c r="R3539" s="8">
        <f>Table1[[#This Row],[Số còn phải thu ĐK]]+Table1[[#This Row],[Giá Trị HD sau CK]]-Table1[[#This Row],[Số tiền đã thu]]</f>
        <v>0</v>
      </c>
      <c r="S3539" s="7">
        <f>IF(Table1[[#This Row],[Ngày hóa đơn]]&lt;&gt;"",Table1[[#This Row],[Ngày hóa đơn]],Table1[[#This Row],[Ngày hạch toán]])</f>
        <v>45869</v>
      </c>
      <c r="T3539" s="8">
        <v>30</v>
      </c>
      <c r="U3539" s="7">
        <f>IF(Table1[[#This Row],[Ngày tính CN]]="","",S3539+T3539)</f>
        <v>45899</v>
      </c>
      <c r="V3539" s="71">
        <f ca="1">IF(Table1[[#This Row],[Hạn thanh toán]]="","",IF((U3539-NOW())&lt;0,0,(U3539-NOW())))</f>
        <v>0</v>
      </c>
      <c r="W3539" s="278"/>
      <c r="X3539" s="278" t="str">
        <f t="shared" ca="1" si="935"/>
        <v/>
      </c>
      <c r="Y3539" s="3" t="str">
        <f t="shared" si="936"/>
        <v>Đã thanh toán</v>
      </c>
      <c r="Z3539" s="250">
        <f>Table1[[#This Row],[Hạn thanh toán]]</f>
        <v>45899</v>
      </c>
      <c r="AA3539" s="250">
        <f>Table1[[#This Row],[Ngày Thanh toán]]</f>
        <v>45894</v>
      </c>
      <c r="AD3539" s="3" t="str">
        <f>IF(Table1[[#This Row],[Mã khách hàng]]="","",VLOOKUP($A3539,Ma_KH!$A:$Q,Ma_KH!O$1,0))</f>
        <v>BRG - FUJIMART</v>
      </c>
      <c r="AE3539" s="3" t="str">
        <f>IF(Table1[[#This Row],[Mã khách hàng]]="","",VLOOKUP($A3539,Ma_KH!$A:$Q,Ma_KH!P$1,0))</f>
        <v>CÔNG TY TNHH BÁN LẺ FUJIMART VIỆT NAM</v>
      </c>
      <c r="AF3539" s="3" t="str">
        <f>VLOOKUP(A3539,Ma_KH!A:Q,Ma_KH!J$1,0)</f>
        <v>Vũ Anh Tuấn</v>
      </c>
    </row>
    <row r="3540" spans="1:32">
      <c r="A3540" s="213" t="s">
        <v>184</v>
      </c>
      <c r="B3540" s="242" t="s">
        <v>5155</v>
      </c>
      <c r="C3540" s="212">
        <v>45869</v>
      </c>
      <c r="E3540" s="212">
        <v>45869</v>
      </c>
      <c r="F3540" s="73" t="s">
        <v>21375</v>
      </c>
      <c r="G3540" s="213" t="s">
        <v>21427</v>
      </c>
      <c r="H3540" s="278"/>
      <c r="I3540" s="278">
        <f>IFERROR(ROUND((VLOOKUP(Table1[[#This Row],[Mã khách hàng]],Ty_Le!$A:$D,5,0)*5%),0),0)</f>
        <v>0</v>
      </c>
      <c r="J3540" s="278">
        <f>(Table1[[#This Row],[Tiền hàng]]-Table1[[#This Row],[Tiền chiết khấu]])*8%</f>
        <v>0</v>
      </c>
      <c r="K3540" s="402">
        <v>383477</v>
      </c>
      <c r="L3540" s="8" t="s">
        <v>3649</v>
      </c>
      <c r="M3540" s="21">
        <v>45894</v>
      </c>
      <c r="O3540" s="278">
        <f>IF(Table1[[#This Row],[Phân loại]]="Tồn đầu kỳ",Table1[[#This Row],[Tổng giá trị]],0)</f>
        <v>0</v>
      </c>
      <c r="P3540" s="8">
        <f>IF(Table1[[#This Row],[Số còn phải thu ĐK]]&lt;&gt;0,0,IF(Table1[[#This Row],[Phân loại]]="Bán hàng",Table1[[#This Row],[Tổng giá trị]],-Table1[[#This Row],[Tổng giá trị]]))</f>
        <v>-383477</v>
      </c>
      <c r="Q3540" s="278">
        <f t="shared" si="934"/>
        <v>-383477</v>
      </c>
      <c r="R3540" s="8">
        <f>Table1[[#This Row],[Số còn phải thu ĐK]]+Table1[[#This Row],[Giá Trị HD sau CK]]-Table1[[#This Row],[Số tiền đã thu]]</f>
        <v>0</v>
      </c>
      <c r="S3540" s="7">
        <f>IF(Table1[[#This Row],[Ngày hóa đơn]]&lt;&gt;"",Table1[[#This Row],[Ngày hóa đơn]],Table1[[#This Row],[Ngày hạch toán]])</f>
        <v>45869</v>
      </c>
      <c r="T3540" s="8">
        <v>30</v>
      </c>
      <c r="U3540" s="7">
        <f>IF(Table1[[#This Row],[Ngày tính CN]]="","",S3540+T3540)</f>
        <v>45899</v>
      </c>
      <c r="V3540" s="71">
        <f ca="1">IF(Table1[[#This Row],[Hạn thanh toán]]="","",IF((U3540-NOW())&lt;0,0,(U3540-NOW())))</f>
        <v>0</v>
      </c>
      <c r="W3540" s="278"/>
      <c r="X3540" s="278" t="str">
        <f t="shared" ca="1" si="935"/>
        <v/>
      </c>
      <c r="Y3540" s="3" t="str">
        <f t="shared" si="936"/>
        <v>Đã thanh toán</v>
      </c>
      <c r="Z3540" s="250">
        <f>Table1[[#This Row],[Hạn thanh toán]]</f>
        <v>45899</v>
      </c>
      <c r="AA3540" s="250">
        <f>Table1[[#This Row],[Ngày Thanh toán]]</f>
        <v>45894</v>
      </c>
      <c r="AD3540" s="3" t="str">
        <f>IF(Table1[[#This Row],[Mã khách hàng]]="","",VLOOKUP($A3540,Ma_KH!$A:$Q,Ma_KH!O$1,0))</f>
        <v>BRG - FUJIMART</v>
      </c>
      <c r="AE3540" s="3" t="str">
        <f>IF(Table1[[#This Row],[Mã khách hàng]]="","",VLOOKUP($A3540,Ma_KH!$A:$Q,Ma_KH!P$1,0))</f>
        <v>CÔNG TY TNHH BÁN LẺ FUJIMART VIỆT NAM</v>
      </c>
      <c r="AF3540" s="3" t="str">
        <f>VLOOKUP(A3540,Ma_KH!A:Q,Ma_KH!J$1,0)</f>
        <v>Vũ Anh Tuấn</v>
      </c>
    </row>
    <row r="3541" spans="1:32">
      <c r="A3541" s="213" t="s">
        <v>184</v>
      </c>
      <c r="B3541" s="242" t="s">
        <v>5155</v>
      </c>
      <c r="C3541" s="212">
        <v>45869</v>
      </c>
      <c r="E3541" s="212">
        <v>45869</v>
      </c>
      <c r="F3541" s="73" t="s">
        <v>21376</v>
      </c>
      <c r="G3541" s="213" t="s">
        <v>21409</v>
      </c>
      <c r="H3541" s="278"/>
      <c r="I3541" s="278">
        <f>IFERROR(ROUND((VLOOKUP(Table1[[#This Row],[Mã khách hàng]],Ty_Le!$A:$D,5,0)*5%),0),0)</f>
        <v>0</v>
      </c>
      <c r="J3541" s="278">
        <f>(Table1[[#This Row],[Tiền hàng]]-Table1[[#This Row],[Tiền chiết khấu]])*8%</f>
        <v>0</v>
      </c>
      <c r="K3541" s="402">
        <v>171548</v>
      </c>
      <c r="L3541" s="8" t="s">
        <v>3649</v>
      </c>
      <c r="M3541" s="21">
        <v>45894</v>
      </c>
      <c r="O3541" s="278">
        <f>IF(Table1[[#This Row],[Phân loại]]="Tồn đầu kỳ",Table1[[#This Row],[Tổng giá trị]],0)</f>
        <v>0</v>
      </c>
      <c r="P3541" s="8">
        <f>IF(Table1[[#This Row],[Số còn phải thu ĐK]]&lt;&gt;0,0,IF(Table1[[#This Row],[Phân loại]]="Bán hàng",Table1[[#This Row],[Tổng giá trị]],-Table1[[#This Row],[Tổng giá trị]]))</f>
        <v>-171548</v>
      </c>
      <c r="Q3541" s="278">
        <f t="shared" si="934"/>
        <v>-171548</v>
      </c>
      <c r="R3541" s="8">
        <f>Table1[[#This Row],[Số còn phải thu ĐK]]+Table1[[#This Row],[Giá Trị HD sau CK]]-Table1[[#This Row],[Số tiền đã thu]]</f>
        <v>0</v>
      </c>
      <c r="S3541" s="7">
        <f>IF(Table1[[#This Row],[Ngày hóa đơn]]&lt;&gt;"",Table1[[#This Row],[Ngày hóa đơn]],Table1[[#This Row],[Ngày hạch toán]])</f>
        <v>45869</v>
      </c>
      <c r="T3541" s="8">
        <v>30</v>
      </c>
      <c r="U3541" s="7">
        <f>IF(Table1[[#This Row],[Ngày tính CN]]="","",S3541+T3541)</f>
        <v>45899</v>
      </c>
      <c r="V3541" s="71">
        <f ca="1">IF(Table1[[#This Row],[Hạn thanh toán]]="","",IF((U3541-NOW())&lt;0,0,(U3541-NOW())))</f>
        <v>0</v>
      </c>
      <c r="W3541" s="278"/>
      <c r="X3541" s="278" t="str">
        <f t="shared" ca="1" si="935"/>
        <v/>
      </c>
      <c r="Y3541" s="3" t="str">
        <f t="shared" si="936"/>
        <v>Đã thanh toán</v>
      </c>
      <c r="Z3541" s="250">
        <f>Table1[[#This Row],[Hạn thanh toán]]</f>
        <v>45899</v>
      </c>
      <c r="AA3541" s="250">
        <f>Table1[[#This Row],[Ngày Thanh toán]]</f>
        <v>45894</v>
      </c>
      <c r="AD3541" s="3" t="str">
        <f>IF(Table1[[#This Row],[Mã khách hàng]]="","",VLOOKUP($A3541,Ma_KH!$A:$Q,Ma_KH!O$1,0))</f>
        <v>BRG - FUJIMART</v>
      </c>
      <c r="AE3541" s="3" t="str">
        <f>IF(Table1[[#This Row],[Mã khách hàng]]="","",VLOOKUP($A3541,Ma_KH!$A:$Q,Ma_KH!P$1,0))</f>
        <v>CÔNG TY TNHH BÁN LẺ FUJIMART VIỆT NAM</v>
      </c>
      <c r="AF3541" s="3" t="str">
        <f>VLOOKUP(A3541,Ma_KH!A:Q,Ma_KH!J$1,0)</f>
        <v>Vũ Anh Tuấn</v>
      </c>
    </row>
    <row r="3542" spans="1:32">
      <c r="A3542" s="213" t="s">
        <v>184</v>
      </c>
      <c r="B3542" s="242" t="s">
        <v>5155</v>
      </c>
      <c r="C3542" s="212">
        <v>45869</v>
      </c>
      <c r="E3542" s="212">
        <v>45869</v>
      </c>
      <c r="F3542" s="73" t="s">
        <v>21377</v>
      </c>
      <c r="G3542" s="213" t="s">
        <v>21428</v>
      </c>
      <c r="H3542" s="278"/>
      <c r="I3542" s="278">
        <f>IFERROR(ROUND((VLOOKUP(Table1[[#This Row],[Mã khách hàng]],Ty_Le!$A:$D,5,0)*5%),0),0)</f>
        <v>0</v>
      </c>
      <c r="J3542" s="278">
        <f>(Table1[[#This Row],[Tiền hàng]]-Table1[[#This Row],[Tiền chiết khấu]])*8%</f>
        <v>0</v>
      </c>
      <c r="K3542" s="402">
        <v>456907</v>
      </c>
      <c r="L3542" s="8" t="s">
        <v>3649</v>
      </c>
      <c r="M3542" s="21">
        <v>45894</v>
      </c>
      <c r="O3542" s="278">
        <f>IF(Table1[[#This Row],[Phân loại]]="Tồn đầu kỳ",Table1[[#This Row],[Tổng giá trị]],0)</f>
        <v>0</v>
      </c>
      <c r="P3542" s="8">
        <f>IF(Table1[[#This Row],[Số còn phải thu ĐK]]&lt;&gt;0,0,IF(Table1[[#This Row],[Phân loại]]="Bán hàng",Table1[[#This Row],[Tổng giá trị]],-Table1[[#This Row],[Tổng giá trị]]))</f>
        <v>-456907</v>
      </c>
      <c r="Q3542" s="278">
        <f t="shared" si="934"/>
        <v>-456907</v>
      </c>
      <c r="R3542" s="8">
        <f>Table1[[#This Row],[Số còn phải thu ĐK]]+Table1[[#This Row],[Giá Trị HD sau CK]]-Table1[[#This Row],[Số tiền đã thu]]</f>
        <v>0</v>
      </c>
      <c r="S3542" s="7">
        <f>IF(Table1[[#This Row],[Ngày hóa đơn]]&lt;&gt;"",Table1[[#This Row],[Ngày hóa đơn]],Table1[[#This Row],[Ngày hạch toán]])</f>
        <v>45869</v>
      </c>
      <c r="T3542" s="8">
        <v>30</v>
      </c>
      <c r="U3542" s="7">
        <f>IF(Table1[[#This Row],[Ngày tính CN]]="","",S3542+T3542)</f>
        <v>45899</v>
      </c>
      <c r="V3542" s="71">
        <f ca="1">IF(Table1[[#This Row],[Hạn thanh toán]]="","",IF((U3542-NOW())&lt;0,0,(U3542-NOW())))</f>
        <v>0</v>
      </c>
      <c r="W3542" s="278"/>
      <c r="X3542" s="278" t="str">
        <f t="shared" ca="1" si="935"/>
        <v/>
      </c>
      <c r="Y3542" s="3" t="str">
        <f t="shared" si="936"/>
        <v>Đã thanh toán</v>
      </c>
      <c r="Z3542" s="250">
        <f>Table1[[#This Row],[Hạn thanh toán]]</f>
        <v>45899</v>
      </c>
      <c r="AA3542" s="250">
        <f>Table1[[#This Row],[Ngày Thanh toán]]</f>
        <v>45894</v>
      </c>
      <c r="AD3542" s="3" t="str">
        <f>IF(Table1[[#This Row],[Mã khách hàng]]="","",VLOOKUP($A3542,Ma_KH!$A:$Q,Ma_KH!O$1,0))</f>
        <v>BRG - FUJIMART</v>
      </c>
      <c r="AE3542" s="3" t="str">
        <f>IF(Table1[[#This Row],[Mã khách hàng]]="","",VLOOKUP($A3542,Ma_KH!$A:$Q,Ma_KH!P$1,0))</f>
        <v>CÔNG TY TNHH BÁN LẺ FUJIMART VIỆT NAM</v>
      </c>
      <c r="AF3542" s="3" t="str">
        <f>VLOOKUP(A3542,Ma_KH!A:Q,Ma_KH!J$1,0)</f>
        <v>Vũ Anh Tuấn</v>
      </c>
    </row>
    <row r="3543" spans="1:32">
      <c r="A3543" s="213" t="s">
        <v>184</v>
      </c>
      <c r="B3543" s="242" t="s">
        <v>5155</v>
      </c>
      <c r="C3543" s="212">
        <v>45869</v>
      </c>
      <c r="E3543" s="212">
        <v>45869</v>
      </c>
      <c r="F3543" s="73" t="s">
        <v>21378</v>
      </c>
      <c r="G3543" s="213" t="s">
        <v>21425</v>
      </c>
      <c r="H3543" s="278"/>
      <c r="I3543" s="278">
        <f>IFERROR(ROUND((VLOOKUP(Table1[[#This Row],[Mã khách hàng]],Ty_Le!$A:$D,5,0)*5%),0),0)</f>
        <v>0</v>
      </c>
      <c r="J3543" s="278">
        <f>(Table1[[#This Row],[Tiền hàng]]-Table1[[#This Row],[Tiền chiết khấu]])*8%</f>
        <v>0</v>
      </c>
      <c r="K3543" s="402">
        <v>114508</v>
      </c>
      <c r="L3543" s="8" t="s">
        <v>3649</v>
      </c>
      <c r="M3543" s="21">
        <v>45894</v>
      </c>
      <c r="O3543" s="278">
        <f>IF(Table1[[#This Row],[Phân loại]]="Tồn đầu kỳ",Table1[[#This Row],[Tổng giá trị]],0)</f>
        <v>0</v>
      </c>
      <c r="P3543" s="8">
        <f>IF(Table1[[#This Row],[Số còn phải thu ĐK]]&lt;&gt;0,0,IF(Table1[[#This Row],[Phân loại]]="Bán hàng",Table1[[#This Row],[Tổng giá trị]],-Table1[[#This Row],[Tổng giá trị]]))</f>
        <v>-114508</v>
      </c>
      <c r="Q3543" s="278">
        <f t="shared" si="934"/>
        <v>-114508</v>
      </c>
      <c r="R3543" s="8">
        <f>Table1[[#This Row],[Số còn phải thu ĐK]]+Table1[[#This Row],[Giá Trị HD sau CK]]-Table1[[#This Row],[Số tiền đã thu]]</f>
        <v>0</v>
      </c>
      <c r="S3543" s="7">
        <f>IF(Table1[[#This Row],[Ngày hóa đơn]]&lt;&gt;"",Table1[[#This Row],[Ngày hóa đơn]],Table1[[#This Row],[Ngày hạch toán]])</f>
        <v>45869</v>
      </c>
      <c r="T3543" s="8">
        <v>30</v>
      </c>
      <c r="U3543" s="7">
        <f>IF(Table1[[#This Row],[Ngày tính CN]]="","",S3543+T3543)</f>
        <v>45899</v>
      </c>
      <c r="V3543" s="71">
        <f ca="1">IF(Table1[[#This Row],[Hạn thanh toán]]="","",IF((U3543-NOW())&lt;0,0,(U3543-NOW())))</f>
        <v>0</v>
      </c>
      <c r="W3543" s="278"/>
      <c r="X3543" s="278" t="str">
        <f t="shared" ca="1" si="935"/>
        <v/>
      </c>
      <c r="Y3543" s="3" t="str">
        <f t="shared" si="936"/>
        <v>Đã thanh toán</v>
      </c>
      <c r="Z3543" s="250">
        <f>Table1[[#This Row],[Hạn thanh toán]]</f>
        <v>45899</v>
      </c>
      <c r="AA3543" s="250">
        <f>Table1[[#This Row],[Ngày Thanh toán]]</f>
        <v>45894</v>
      </c>
      <c r="AD3543" s="3" t="str">
        <f>IF(Table1[[#This Row],[Mã khách hàng]]="","",VLOOKUP($A3543,Ma_KH!$A:$Q,Ma_KH!O$1,0))</f>
        <v>BRG - FUJIMART</v>
      </c>
      <c r="AE3543" s="3" t="str">
        <f>IF(Table1[[#This Row],[Mã khách hàng]]="","",VLOOKUP($A3543,Ma_KH!$A:$Q,Ma_KH!P$1,0))</f>
        <v>CÔNG TY TNHH BÁN LẺ FUJIMART VIỆT NAM</v>
      </c>
      <c r="AF3543" s="3" t="str">
        <f>VLOOKUP(A3543,Ma_KH!A:Q,Ma_KH!J$1,0)</f>
        <v>Vũ Anh Tuấn</v>
      </c>
    </row>
    <row r="3544" spans="1:32">
      <c r="A3544" s="213" t="s">
        <v>184</v>
      </c>
      <c r="B3544" s="242" t="s">
        <v>5155</v>
      </c>
      <c r="C3544" s="212">
        <v>45869</v>
      </c>
      <c r="E3544" s="212">
        <v>45869</v>
      </c>
      <c r="F3544" s="73" t="s">
        <v>21379</v>
      </c>
      <c r="G3544" s="213" t="s">
        <v>21415</v>
      </c>
      <c r="H3544" s="278"/>
      <c r="I3544" s="278">
        <f>IFERROR(ROUND((VLOOKUP(Table1[[#This Row],[Mã khách hàng]],Ty_Le!$A:$D,5,0)*5%),0),0)</f>
        <v>0</v>
      </c>
      <c r="J3544" s="278">
        <f>(Table1[[#This Row],[Tiền hàng]]-Table1[[#This Row],[Tiền chiết khấu]])*8%</f>
        <v>0</v>
      </c>
      <c r="K3544" s="402">
        <v>236670</v>
      </c>
      <c r="L3544" s="8" t="s">
        <v>3649</v>
      </c>
      <c r="M3544" s="21">
        <v>45894</v>
      </c>
      <c r="O3544" s="278">
        <f>IF(Table1[[#This Row],[Phân loại]]="Tồn đầu kỳ",Table1[[#This Row],[Tổng giá trị]],0)</f>
        <v>0</v>
      </c>
      <c r="P3544" s="8">
        <f>IF(Table1[[#This Row],[Số còn phải thu ĐK]]&lt;&gt;0,0,IF(Table1[[#This Row],[Phân loại]]="Bán hàng",Table1[[#This Row],[Tổng giá trị]],-Table1[[#This Row],[Tổng giá trị]]))</f>
        <v>-236670</v>
      </c>
      <c r="Q3544" s="278">
        <f t="shared" ref="Q3544:Q3562" si="937">IF(M3544&lt;&gt;"",IF(O3544&lt;&gt;0,O3544,P3544),0)</f>
        <v>-236670</v>
      </c>
      <c r="R3544" s="8">
        <f>Table1[[#This Row],[Số còn phải thu ĐK]]+Table1[[#This Row],[Giá Trị HD sau CK]]-Table1[[#This Row],[Số tiền đã thu]]</f>
        <v>0</v>
      </c>
      <c r="S3544" s="7">
        <f>IF(Table1[[#This Row],[Ngày hóa đơn]]&lt;&gt;"",Table1[[#This Row],[Ngày hóa đơn]],Table1[[#This Row],[Ngày hạch toán]])</f>
        <v>45869</v>
      </c>
      <c r="T3544" s="8">
        <v>30</v>
      </c>
      <c r="U3544" s="7">
        <f>IF(Table1[[#This Row],[Ngày tính CN]]="","",S3544+T3544)</f>
        <v>45899</v>
      </c>
      <c r="V3544" s="71">
        <f ca="1">IF(Table1[[#This Row],[Hạn thanh toán]]="","",IF((U3544-NOW())&lt;0,0,(U3544-NOW())))</f>
        <v>0</v>
      </c>
      <c r="W3544" s="278"/>
      <c r="X3544" s="278" t="str">
        <f t="shared" ref="X3544:X3562" ca="1" si="938">IF(OR($U3544="",$R3544=0),"",IF((U$4-NOW())&lt;0,-($U3544-NOW()),0))</f>
        <v/>
      </c>
      <c r="Y3544" s="3" t="str">
        <f t="shared" ref="Y3544:Y3562" si="939">IF(R3544=0,"Đã thanh toán",IF(X3544="","",IF(X3544&lt;=0,"Chưa đến hạn thanh toán",IF(X3544&lt;=30,"Nợ quá hạn 30 ngày",IF(X3544&lt;=60,"Nợ quá hạn từ 30 ngày đến 60 ngày",IF(X3544&lt;=90,"Nợ quá hạn từ 60 ngày đến 90 ngày",IF(X3544&lt;=120,"Nợ quá hạn từ 90 ngày đến 120 ngày","Nợ quá hạn hơn 120 ngày có khả năng mất thanh toán")))))))</f>
        <v>Đã thanh toán</v>
      </c>
      <c r="Z3544" s="250">
        <f>Table1[[#This Row],[Hạn thanh toán]]</f>
        <v>45899</v>
      </c>
      <c r="AA3544" s="250">
        <f>Table1[[#This Row],[Ngày Thanh toán]]</f>
        <v>45894</v>
      </c>
      <c r="AD3544" s="3" t="str">
        <f>IF(Table1[[#This Row],[Mã khách hàng]]="","",VLOOKUP($A3544,Ma_KH!$A:$Q,Ma_KH!O$1,0))</f>
        <v>BRG - FUJIMART</v>
      </c>
      <c r="AE3544" s="3" t="str">
        <f>IF(Table1[[#This Row],[Mã khách hàng]]="","",VLOOKUP($A3544,Ma_KH!$A:$Q,Ma_KH!P$1,0))</f>
        <v>CÔNG TY TNHH BÁN LẺ FUJIMART VIỆT NAM</v>
      </c>
      <c r="AF3544" s="3" t="str">
        <f>VLOOKUP(A3544,Ma_KH!A:Q,Ma_KH!J$1,0)</f>
        <v>Vũ Anh Tuấn</v>
      </c>
    </row>
    <row r="3545" spans="1:32">
      <c r="A3545" s="213" t="s">
        <v>184</v>
      </c>
      <c r="B3545" s="242" t="s">
        <v>5155</v>
      </c>
      <c r="C3545" s="212">
        <v>45869</v>
      </c>
      <c r="E3545" s="212">
        <v>45869</v>
      </c>
      <c r="F3545" s="73" t="s">
        <v>21380</v>
      </c>
      <c r="G3545" s="213" t="s">
        <v>21429</v>
      </c>
      <c r="H3545" s="278"/>
      <c r="I3545" s="278">
        <f>IFERROR(ROUND((VLOOKUP(Table1[[#This Row],[Mã khách hàng]],Ty_Le!$A:$D,5,0)*5%),0),0)</f>
        <v>0</v>
      </c>
      <c r="J3545" s="278">
        <f>(Table1[[#This Row],[Tiền hàng]]-Table1[[#This Row],[Tiền chiết khấu]])*8%</f>
        <v>0</v>
      </c>
      <c r="K3545" s="402">
        <v>113945</v>
      </c>
      <c r="L3545" s="8" t="s">
        <v>3649</v>
      </c>
      <c r="M3545" s="21">
        <v>45894</v>
      </c>
      <c r="O3545" s="278">
        <f>IF(Table1[[#This Row],[Phân loại]]="Tồn đầu kỳ",Table1[[#This Row],[Tổng giá trị]],0)</f>
        <v>0</v>
      </c>
      <c r="P3545" s="8">
        <f>IF(Table1[[#This Row],[Số còn phải thu ĐK]]&lt;&gt;0,0,IF(Table1[[#This Row],[Phân loại]]="Bán hàng",Table1[[#This Row],[Tổng giá trị]],-Table1[[#This Row],[Tổng giá trị]]))</f>
        <v>-113945</v>
      </c>
      <c r="Q3545" s="278">
        <f t="shared" si="937"/>
        <v>-113945</v>
      </c>
      <c r="R3545" s="8">
        <f>Table1[[#This Row],[Số còn phải thu ĐK]]+Table1[[#This Row],[Giá Trị HD sau CK]]-Table1[[#This Row],[Số tiền đã thu]]</f>
        <v>0</v>
      </c>
      <c r="S3545" s="7">
        <f>IF(Table1[[#This Row],[Ngày hóa đơn]]&lt;&gt;"",Table1[[#This Row],[Ngày hóa đơn]],Table1[[#This Row],[Ngày hạch toán]])</f>
        <v>45869</v>
      </c>
      <c r="T3545" s="8">
        <v>30</v>
      </c>
      <c r="U3545" s="7">
        <f>IF(Table1[[#This Row],[Ngày tính CN]]="","",S3545+T3545)</f>
        <v>45899</v>
      </c>
      <c r="V3545" s="71">
        <f ca="1">IF(Table1[[#This Row],[Hạn thanh toán]]="","",IF((U3545-NOW())&lt;0,0,(U3545-NOW())))</f>
        <v>0</v>
      </c>
      <c r="W3545" s="278"/>
      <c r="X3545" s="278" t="str">
        <f t="shared" ca="1" si="938"/>
        <v/>
      </c>
      <c r="Y3545" s="3" t="str">
        <f t="shared" si="939"/>
        <v>Đã thanh toán</v>
      </c>
      <c r="Z3545" s="250">
        <f>Table1[[#This Row],[Hạn thanh toán]]</f>
        <v>45899</v>
      </c>
      <c r="AA3545" s="250">
        <f>Table1[[#This Row],[Ngày Thanh toán]]</f>
        <v>45894</v>
      </c>
      <c r="AD3545" s="3" t="str">
        <f>IF(Table1[[#This Row],[Mã khách hàng]]="","",VLOOKUP($A3545,Ma_KH!$A:$Q,Ma_KH!O$1,0))</f>
        <v>BRG - FUJIMART</v>
      </c>
      <c r="AE3545" s="3" t="str">
        <f>IF(Table1[[#This Row],[Mã khách hàng]]="","",VLOOKUP($A3545,Ma_KH!$A:$Q,Ma_KH!P$1,0))</f>
        <v>CÔNG TY TNHH BÁN LẺ FUJIMART VIỆT NAM</v>
      </c>
      <c r="AF3545" s="3" t="str">
        <f>VLOOKUP(A3545,Ma_KH!A:Q,Ma_KH!J$1,0)</f>
        <v>Vũ Anh Tuấn</v>
      </c>
    </row>
    <row r="3546" spans="1:32">
      <c r="A3546" s="213" t="s">
        <v>184</v>
      </c>
      <c r="B3546" s="242" t="s">
        <v>5155</v>
      </c>
      <c r="C3546" s="212">
        <v>45869</v>
      </c>
      <c r="E3546" s="212">
        <v>45869</v>
      </c>
      <c r="F3546" s="73" t="s">
        <v>21381</v>
      </c>
      <c r="G3546" s="213" t="s">
        <v>21430</v>
      </c>
      <c r="H3546" s="278"/>
      <c r="I3546" s="278">
        <f>IFERROR(ROUND((VLOOKUP(Table1[[#This Row],[Mã khách hàng]],Ty_Le!$A:$D,5,0)*5%),0),0)</f>
        <v>0</v>
      </c>
      <c r="J3546" s="278">
        <f>(Table1[[#This Row],[Tiền hàng]]-Table1[[#This Row],[Tiền chiết khấu]])*8%</f>
        <v>0</v>
      </c>
      <c r="K3546" s="402">
        <v>402665</v>
      </c>
      <c r="L3546" s="8" t="s">
        <v>3649</v>
      </c>
      <c r="M3546" s="21">
        <v>45894</v>
      </c>
      <c r="O3546" s="278">
        <f>IF(Table1[[#This Row],[Phân loại]]="Tồn đầu kỳ",Table1[[#This Row],[Tổng giá trị]],0)</f>
        <v>0</v>
      </c>
      <c r="P3546" s="8">
        <f>IF(Table1[[#This Row],[Số còn phải thu ĐK]]&lt;&gt;0,0,IF(Table1[[#This Row],[Phân loại]]="Bán hàng",Table1[[#This Row],[Tổng giá trị]],-Table1[[#This Row],[Tổng giá trị]]))</f>
        <v>-402665</v>
      </c>
      <c r="Q3546" s="278">
        <f t="shared" si="937"/>
        <v>-402665</v>
      </c>
      <c r="R3546" s="8">
        <f>Table1[[#This Row],[Số còn phải thu ĐK]]+Table1[[#This Row],[Giá Trị HD sau CK]]-Table1[[#This Row],[Số tiền đã thu]]</f>
        <v>0</v>
      </c>
      <c r="S3546" s="7">
        <f>IF(Table1[[#This Row],[Ngày hóa đơn]]&lt;&gt;"",Table1[[#This Row],[Ngày hóa đơn]],Table1[[#This Row],[Ngày hạch toán]])</f>
        <v>45869</v>
      </c>
      <c r="T3546" s="8">
        <v>30</v>
      </c>
      <c r="U3546" s="7">
        <f>IF(Table1[[#This Row],[Ngày tính CN]]="","",S3546+T3546)</f>
        <v>45899</v>
      </c>
      <c r="V3546" s="71">
        <f ca="1">IF(Table1[[#This Row],[Hạn thanh toán]]="","",IF((U3546-NOW())&lt;0,0,(U3546-NOW())))</f>
        <v>0</v>
      </c>
      <c r="W3546" s="278"/>
      <c r="X3546" s="278" t="str">
        <f t="shared" ca="1" si="938"/>
        <v/>
      </c>
      <c r="Y3546" s="3" t="str">
        <f t="shared" si="939"/>
        <v>Đã thanh toán</v>
      </c>
      <c r="Z3546" s="250">
        <f>Table1[[#This Row],[Hạn thanh toán]]</f>
        <v>45899</v>
      </c>
      <c r="AA3546" s="250">
        <f>Table1[[#This Row],[Ngày Thanh toán]]</f>
        <v>45894</v>
      </c>
      <c r="AD3546" s="3" t="str">
        <f>IF(Table1[[#This Row],[Mã khách hàng]]="","",VLOOKUP($A3546,Ma_KH!$A:$Q,Ma_KH!O$1,0))</f>
        <v>BRG - FUJIMART</v>
      </c>
      <c r="AE3546" s="3" t="str">
        <f>IF(Table1[[#This Row],[Mã khách hàng]]="","",VLOOKUP($A3546,Ma_KH!$A:$Q,Ma_KH!P$1,0))</f>
        <v>CÔNG TY TNHH BÁN LẺ FUJIMART VIỆT NAM</v>
      </c>
      <c r="AF3546" s="3" t="str">
        <f>VLOOKUP(A3546,Ma_KH!A:Q,Ma_KH!J$1,0)</f>
        <v>Vũ Anh Tuấn</v>
      </c>
    </row>
    <row r="3547" spans="1:32">
      <c r="A3547" s="213" t="s">
        <v>184</v>
      </c>
      <c r="B3547" s="242" t="s">
        <v>5155</v>
      </c>
      <c r="C3547" s="212">
        <v>45869</v>
      </c>
      <c r="E3547" s="212">
        <v>45869</v>
      </c>
      <c r="F3547" s="73" t="s">
        <v>21382</v>
      </c>
      <c r="G3547" s="213" t="s">
        <v>21431</v>
      </c>
      <c r="H3547" s="278"/>
      <c r="I3547" s="278">
        <f>IFERROR(ROUND((VLOOKUP(Table1[[#This Row],[Mã khách hàng]],Ty_Le!$A:$D,5,0)*5%),0),0)</f>
        <v>0</v>
      </c>
      <c r="J3547" s="278">
        <f>(Table1[[#This Row],[Tiền hàng]]-Table1[[#This Row],[Tiền chiết khấu]])*8%</f>
        <v>0</v>
      </c>
      <c r="K3547" s="402">
        <v>377568</v>
      </c>
      <c r="L3547" s="8" t="s">
        <v>3649</v>
      </c>
      <c r="M3547" s="21">
        <v>45894</v>
      </c>
      <c r="O3547" s="278">
        <f>IF(Table1[[#This Row],[Phân loại]]="Tồn đầu kỳ",Table1[[#This Row],[Tổng giá trị]],0)</f>
        <v>0</v>
      </c>
      <c r="P3547" s="8">
        <f>IF(Table1[[#This Row],[Số còn phải thu ĐK]]&lt;&gt;0,0,IF(Table1[[#This Row],[Phân loại]]="Bán hàng",Table1[[#This Row],[Tổng giá trị]],-Table1[[#This Row],[Tổng giá trị]]))</f>
        <v>-377568</v>
      </c>
      <c r="Q3547" s="278">
        <f t="shared" si="937"/>
        <v>-377568</v>
      </c>
      <c r="R3547" s="8">
        <f>Table1[[#This Row],[Số còn phải thu ĐK]]+Table1[[#This Row],[Giá Trị HD sau CK]]-Table1[[#This Row],[Số tiền đã thu]]</f>
        <v>0</v>
      </c>
      <c r="S3547" s="7">
        <f>IF(Table1[[#This Row],[Ngày hóa đơn]]&lt;&gt;"",Table1[[#This Row],[Ngày hóa đơn]],Table1[[#This Row],[Ngày hạch toán]])</f>
        <v>45869</v>
      </c>
      <c r="T3547" s="8">
        <v>30</v>
      </c>
      <c r="U3547" s="7">
        <f>IF(Table1[[#This Row],[Ngày tính CN]]="","",S3547+T3547)</f>
        <v>45899</v>
      </c>
      <c r="V3547" s="71">
        <f ca="1">IF(Table1[[#This Row],[Hạn thanh toán]]="","",IF((U3547-NOW())&lt;0,0,(U3547-NOW())))</f>
        <v>0</v>
      </c>
      <c r="W3547" s="278"/>
      <c r="X3547" s="278" t="str">
        <f t="shared" ca="1" si="938"/>
        <v/>
      </c>
      <c r="Y3547" s="3" t="str">
        <f t="shared" si="939"/>
        <v>Đã thanh toán</v>
      </c>
      <c r="Z3547" s="250">
        <f>Table1[[#This Row],[Hạn thanh toán]]</f>
        <v>45899</v>
      </c>
      <c r="AA3547" s="250">
        <f>Table1[[#This Row],[Ngày Thanh toán]]</f>
        <v>45894</v>
      </c>
      <c r="AD3547" s="3" t="str">
        <f>IF(Table1[[#This Row],[Mã khách hàng]]="","",VLOOKUP($A3547,Ma_KH!$A:$Q,Ma_KH!O$1,0))</f>
        <v>BRG - FUJIMART</v>
      </c>
      <c r="AE3547" s="3" t="str">
        <f>IF(Table1[[#This Row],[Mã khách hàng]]="","",VLOOKUP($A3547,Ma_KH!$A:$Q,Ma_KH!P$1,0))</f>
        <v>CÔNG TY TNHH BÁN LẺ FUJIMART VIỆT NAM</v>
      </c>
      <c r="AF3547" s="3" t="str">
        <f>VLOOKUP(A3547,Ma_KH!A:Q,Ma_KH!J$1,0)</f>
        <v>Vũ Anh Tuấn</v>
      </c>
    </row>
    <row r="3548" spans="1:32">
      <c r="A3548" s="213" t="s">
        <v>184</v>
      </c>
      <c r="B3548" s="242" t="s">
        <v>5155</v>
      </c>
      <c r="C3548" s="212">
        <v>45869</v>
      </c>
      <c r="E3548" s="212">
        <v>45869</v>
      </c>
      <c r="F3548" s="73" t="s">
        <v>21383</v>
      </c>
      <c r="G3548" s="213" t="s">
        <v>21428</v>
      </c>
      <c r="H3548" s="278"/>
      <c r="I3548" s="278">
        <f>IFERROR(ROUND((VLOOKUP(Table1[[#This Row],[Mã khách hàng]],Ty_Le!$A:$D,5,0)*5%),0),0)</f>
        <v>0</v>
      </c>
      <c r="J3548" s="278">
        <f>(Table1[[#This Row],[Tiền hàng]]-Table1[[#This Row],[Tiền chiết khấu]])*8%</f>
        <v>0</v>
      </c>
      <c r="K3548" s="402">
        <v>189848</v>
      </c>
      <c r="L3548" s="8" t="s">
        <v>3649</v>
      </c>
      <c r="M3548" s="21">
        <v>45894</v>
      </c>
      <c r="O3548" s="278">
        <f>IF(Table1[[#This Row],[Phân loại]]="Tồn đầu kỳ",Table1[[#This Row],[Tổng giá trị]],0)</f>
        <v>0</v>
      </c>
      <c r="P3548" s="8">
        <f>IF(Table1[[#This Row],[Số còn phải thu ĐK]]&lt;&gt;0,0,IF(Table1[[#This Row],[Phân loại]]="Bán hàng",Table1[[#This Row],[Tổng giá trị]],-Table1[[#This Row],[Tổng giá trị]]))</f>
        <v>-189848</v>
      </c>
      <c r="Q3548" s="278">
        <f t="shared" si="937"/>
        <v>-189848</v>
      </c>
      <c r="R3548" s="8">
        <f>Table1[[#This Row],[Số còn phải thu ĐK]]+Table1[[#This Row],[Giá Trị HD sau CK]]-Table1[[#This Row],[Số tiền đã thu]]</f>
        <v>0</v>
      </c>
      <c r="S3548" s="7">
        <f>IF(Table1[[#This Row],[Ngày hóa đơn]]&lt;&gt;"",Table1[[#This Row],[Ngày hóa đơn]],Table1[[#This Row],[Ngày hạch toán]])</f>
        <v>45869</v>
      </c>
      <c r="T3548" s="8">
        <v>30</v>
      </c>
      <c r="U3548" s="7">
        <f>IF(Table1[[#This Row],[Ngày tính CN]]="","",S3548+T3548)</f>
        <v>45899</v>
      </c>
      <c r="V3548" s="71">
        <f ca="1">IF(Table1[[#This Row],[Hạn thanh toán]]="","",IF((U3548-NOW())&lt;0,0,(U3548-NOW())))</f>
        <v>0</v>
      </c>
      <c r="W3548" s="278"/>
      <c r="X3548" s="278" t="str">
        <f t="shared" ca="1" si="938"/>
        <v/>
      </c>
      <c r="Y3548" s="3" t="str">
        <f t="shared" si="939"/>
        <v>Đã thanh toán</v>
      </c>
      <c r="Z3548" s="250">
        <f>Table1[[#This Row],[Hạn thanh toán]]</f>
        <v>45899</v>
      </c>
      <c r="AA3548" s="250">
        <f>Table1[[#This Row],[Ngày Thanh toán]]</f>
        <v>45894</v>
      </c>
      <c r="AD3548" s="3" t="str">
        <f>IF(Table1[[#This Row],[Mã khách hàng]]="","",VLOOKUP($A3548,Ma_KH!$A:$Q,Ma_KH!O$1,0))</f>
        <v>BRG - FUJIMART</v>
      </c>
      <c r="AE3548" s="3" t="str">
        <f>IF(Table1[[#This Row],[Mã khách hàng]]="","",VLOOKUP($A3548,Ma_KH!$A:$Q,Ma_KH!P$1,0))</f>
        <v>CÔNG TY TNHH BÁN LẺ FUJIMART VIỆT NAM</v>
      </c>
      <c r="AF3548" s="3" t="str">
        <f>VLOOKUP(A3548,Ma_KH!A:Q,Ma_KH!J$1,0)</f>
        <v>Vũ Anh Tuấn</v>
      </c>
    </row>
    <row r="3549" spans="1:32">
      <c r="A3549" s="213" t="s">
        <v>184</v>
      </c>
      <c r="B3549" s="242" t="s">
        <v>5155</v>
      </c>
      <c r="C3549" s="212">
        <v>45869</v>
      </c>
      <c r="E3549" s="212">
        <v>45869</v>
      </c>
      <c r="F3549" s="73" t="s">
        <v>21384</v>
      </c>
      <c r="G3549" s="213" t="s">
        <v>21432</v>
      </c>
      <c r="H3549" s="278"/>
      <c r="I3549" s="278">
        <f>IFERROR(ROUND((VLOOKUP(Table1[[#This Row],[Mã khách hàng]],Ty_Le!$A:$D,5,0)*5%),0),0)</f>
        <v>0</v>
      </c>
      <c r="J3549" s="278">
        <f>(Table1[[#This Row],[Tiền hàng]]-Table1[[#This Row],[Tiền chiết khấu]])*8%</f>
        <v>0</v>
      </c>
      <c r="K3549" s="402">
        <v>236670</v>
      </c>
      <c r="L3549" s="8" t="s">
        <v>3649</v>
      </c>
      <c r="M3549" s="21">
        <v>45894</v>
      </c>
      <c r="O3549" s="278">
        <f>IF(Table1[[#This Row],[Phân loại]]="Tồn đầu kỳ",Table1[[#This Row],[Tổng giá trị]],0)</f>
        <v>0</v>
      </c>
      <c r="P3549" s="8">
        <f>IF(Table1[[#This Row],[Số còn phải thu ĐK]]&lt;&gt;0,0,IF(Table1[[#This Row],[Phân loại]]="Bán hàng",Table1[[#This Row],[Tổng giá trị]],-Table1[[#This Row],[Tổng giá trị]]))</f>
        <v>-236670</v>
      </c>
      <c r="Q3549" s="278">
        <f t="shared" si="937"/>
        <v>-236670</v>
      </c>
      <c r="R3549" s="8">
        <f>Table1[[#This Row],[Số còn phải thu ĐK]]+Table1[[#This Row],[Giá Trị HD sau CK]]-Table1[[#This Row],[Số tiền đã thu]]</f>
        <v>0</v>
      </c>
      <c r="S3549" s="7">
        <f>IF(Table1[[#This Row],[Ngày hóa đơn]]&lt;&gt;"",Table1[[#This Row],[Ngày hóa đơn]],Table1[[#This Row],[Ngày hạch toán]])</f>
        <v>45869</v>
      </c>
      <c r="T3549" s="8">
        <v>30</v>
      </c>
      <c r="U3549" s="7">
        <f>IF(Table1[[#This Row],[Ngày tính CN]]="","",S3549+T3549)</f>
        <v>45899</v>
      </c>
      <c r="V3549" s="71">
        <f ca="1">IF(Table1[[#This Row],[Hạn thanh toán]]="","",IF((U3549-NOW())&lt;0,0,(U3549-NOW())))</f>
        <v>0</v>
      </c>
      <c r="W3549" s="278"/>
      <c r="X3549" s="278" t="str">
        <f t="shared" ca="1" si="938"/>
        <v/>
      </c>
      <c r="Y3549" s="3" t="str">
        <f t="shared" si="939"/>
        <v>Đã thanh toán</v>
      </c>
      <c r="Z3549" s="250">
        <f>Table1[[#This Row],[Hạn thanh toán]]</f>
        <v>45899</v>
      </c>
      <c r="AA3549" s="250">
        <f>Table1[[#This Row],[Ngày Thanh toán]]</f>
        <v>45894</v>
      </c>
      <c r="AD3549" s="3" t="str">
        <f>IF(Table1[[#This Row],[Mã khách hàng]]="","",VLOOKUP($A3549,Ma_KH!$A:$Q,Ma_KH!O$1,0))</f>
        <v>BRG - FUJIMART</v>
      </c>
      <c r="AE3549" s="3" t="str">
        <f>IF(Table1[[#This Row],[Mã khách hàng]]="","",VLOOKUP($A3549,Ma_KH!$A:$Q,Ma_KH!P$1,0))</f>
        <v>CÔNG TY TNHH BÁN LẺ FUJIMART VIỆT NAM</v>
      </c>
      <c r="AF3549" s="3" t="str">
        <f>VLOOKUP(A3549,Ma_KH!A:Q,Ma_KH!J$1,0)</f>
        <v>Vũ Anh Tuấn</v>
      </c>
    </row>
    <row r="3550" spans="1:32">
      <c r="A3550" s="213" t="s">
        <v>184</v>
      </c>
      <c r="B3550" s="242" t="s">
        <v>5155</v>
      </c>
      <c r="C3550" s="212">
        <v>45869</v>
      </c>
      <c r="E3550" s="212">
        <v>45869</v>
      </c>
      <c r="F3550" s="73" t="s">
        <v>21385</v>
      </c>
      <c r="G3550" s="213" t="s">
        <v>21433</v>
      </c>
      <c r="H3550" s="278"/>
      <c r="I3550" s="278">
        <f>IFERROR(ROUND((VLOOKUP(Table1[[#This Row],[Mã khách hàng]],Ty_Le!$A:$D,5,0)*5%),0),0)</f>
        <v>0</v>
      </c>
      <c r="J3550" s="278">
        <f>(Table1[[#This Row],[Tiền hàng]]-Table1[[#This Row],[Tiền chiết khấu]])*8%</f>
        <v>0</v>
      </c>
      <c r="K3550" s="402">
        <v>150679</v>
      </c>
      <c r="L3550" s="8" t="s">
        <v>3649</v>
      </c>
      <c r="M3550" s="21">
        <v>45894</v>
      </c>
      <c r="O3550" s="278">
        <f>IF(Table1[[#This Row],[Phân loại]]="Tồn đầu kỳ",Table1[[#This Row],[Tổng giá trị]],0)</f>
        <v>0</v>
      </c>
      <c r="P3550" s="8">
        <f>IF(Table1[[#This Row],[Số còn phải thu ĐK]]&lt;&gt;0,0,IF(Table1[[#This Row],[Phân loại]]="Bán hàng",Table1[[#This Row],[Tổng giá trị]],-Table1[[#This Row],[Tổng giá trị]]))</f>
        <v>-150679</v>
      </c>
      <c r="Q3550" s="278">
        <f t="shared" si="937"/>
        <v>-150679</v>
      </c>
      <c r="R3550" s="8">
        <f>Table1[[#This Row],[Số còn phải thu ĐK]]+Table1[[#This Row],[Giá Trị HD sau CK]]-Table1[[#This Row],[Số tiền đã thu]]</f>
        <v>0</v>
      </c>
      <c r="S3550" s="7">
        <f>IF(Table1[[#This Row],[Ngày hóa đơn]]&lt;&gt;"",Table1[[#This Row],[Ngày hóa đơn]],Table1[[#This Row],[Ngày hạch toán]])</f>
        <v>45869</v>
      </c>
      <c r="T3550" s="8">
        <v>30</v>
      </c>
      <c r="U3550" s="7">
        <f>IF(Table1[[#This Row],[Ngày tính CN]]="","",S3550+T3550)</f>
        <v>45899</v>
      </c>
      <c r="V3550" s="71">
        <f ca="1">IF(Table1[[#This Row],[Hạn thanh toán]]="","",IF((U3550-NOW())&lt;0,0,(U3550-NOW())))</f>
        <v>0</v>
      </c>
      <c r="W3550" s="278"/>
      <c r="X3550" s="278" t="str">
        <f t="shared" ca="1" si="938"/>
        <v/>
      </c>
      <c r="Y3550" s="3" t="str">
        <f t="shared" si="939"/>
        <v>Đã thanh toán</v>
      </c>
      <c r="Z3550" s="250">
        <f>Table1[[#This Row],[Hạn thanh toán]]</f>
        <v>45899</v>
      </c>
      <c r="AA3550" s="250">
        <f>Table1[[#This Row],[Ngày Thanh toán]]</f>
        <v>45894</v>
      </c>
      <c r="AD3550" s="3" t="str">
        <f>IF(Table1[[#This Row],[Mã khách hàng]]="","",VLOOKUP($A3550,Ma_KH!$A:$Q,Ma_KH!O$1,0))</f>
        <v>BRG - FUJIMART</v>
      </c>
      <c r="AE3550" s="3" t="str">
        <f>IF(Table1[[#This Row],[Mã khách hàng]]="","",VLOOKUP($A3550,Ma_KH!$A:$Q,Ma_KH!P$1,0))</f>
        <v>CÔNG TY TNHH BÁN LẺ FUJIMART VIỆT NAM</v>
      </c>
      <c r="AF3550" s="3" t="str">
        <f>VLOOKUP(A3550,Ma_KH!A:Q,Ma_KH!J$1,0)</f>
        <v>Vũ Anh Tuấn</v>
      </c>
    </row>
    <row r="3551" spans="1:32">
      <c r="A3551" s="213" t="s">
        <v>184</v>
      </c>
      <c r="B3551" s="242" t="s">
        <v>5155</v>
      </c>
      <c r="C3551" s="212">
        <v>45869</v>
      </c>
      <c r="E3551" s="212">
        <v>45869</v>
      </c>
      <c r="F3551" s="73" t="s">
        <v>21386</v>
      </c>
      <c r="G3551" s="213" t="s">
        <v>21432</v>
      </c>
      <c r="H3551" s="278"/>
      <c r="I3551" s="278">
        <f>IFERROR(ROUND((VLOOKUP(Table1[[#This Row],[Mã khách hàng]],Ty_Le!$A:$D,5,0)*5%),0),0)</f>
        <v>0</v>
      </c>
      <c r="J3551" s="278">
        <f>(Table1[[#This Row],[Tiền hàng]]-Table1[[#This Row],[Tiền chiết khấu]])*8%</f>
        <v>0</v>
      </c>
      <c r="K3551" s="402">
        <v>472777</v>
      </c>
      <c r="L3551" s="8" t="s">
        <v>3649</v>
      </c>
      <c r="M3551" s="21">
        <v>45894</v>
      </c>
      <c r="O3551" s="278">
        <f>IF(Table1[[#This Row],[Phân loại]]="Tồn đầu kỳ",Table1[[#This Row],[Tổng giá trị]],0)</f>
        <v>0</v>
      </c>
      <c r="P3551" s="8">
        <f>IF(Table1[[#This Row],[Số còn phải thu ĐK]]&lt;&gt;0,0,IF(Table1[[#This Row],[Phân loại]]="Bán hàng",Table1[[#This Row],[Tổng giá trị]],-Table1[[#This Row],[Tổng giá trị]]))</f>
        <v>-472777</v>
      </c>
      <c r="Q3551" s="278">
        <f t="shared" si="937"/>
        <v>-472777</v>
      </c>
      <c r="R3551" s="8">
        <f>Table1[[#This Row],[Số còn phải thu ĐK]]+Table1[[#This Row],[Giá Trị HD sau CK]]-Table1[[#This Row],[Số tiền đã thu]]</f>
        <v>0</v>
      </c>
      <c r="S3551" s="7">
        <f>IF(Table1[[#This Row],[Ngày hóa đơn]]&lt;&gt;"",Table1[[#This Row],[Ngày hóa đơn]],Table1[[#This Row],[Ngày hạch toán]])</f>
        <v>45869</v>
      </c>
      <c r="T3551" s="8">
        <v>30</v>
      </c>
      <c r="U3551" s="7">
        <f>IF(Table1[[#This Row],[Ngày tính CN]]="","",S3551+T3551)</f>
        <v>45899</v>
      </c>
      <c r="V3551" s="71">
        <f ca="1">IF(Table1[[#This Row],[Hạn thanh toán]]="","",IF((U3551-NOW())&lt;0,0,(U3551-NOW())))</f>
        <v>0</v>
      </c>
      <c r="W3551" s="278"/>
      <c r="X3551" s="278" t="str">
        <f t="shared" ca="1" si="938"/>
        <v/>
      </c>
      <c r="Y3551" s="3" t="str">
        <f t="shared" si="939"/>
        <v>Đã thanh toán</v>
      </c>
      <c r="Z3551" s="250">
        <f>Table1[[#This Row],[Hạn thanh toán]]</f>
        <v>45899</v>
      </c>
      <c r="AA3551" s="250">
        <f>Table1[[#This Row],[Ngày Thanh toán]]</f>
        <v>45894</v>
      </c>
      <c r="AD3551" s="3" t="str">
        <f>IF(Table1[[#This Row],[Mã khách hàng]]="","",VLOOKUP($A3551,Ma_KH!$A:$Q,Ma_KH!O$1,0))</f>
        <v>BRG - FUJIMART</v>
      </c>
      <c r="AE3551" s="3" t="str">
        <f>IF(Table1[[#This Row],[Mã khách hàng]]="","",VLOOKUP($A3551,Ma_KH!$A:$Q,Ma_KH!P$1,0))</f>
        <v>CÔNG TY TNHH BÁN LẺ FUJIMART VIỆT NAM</v>
      </c>
      <c r="AF3551" s="3" t="str">
        <f>VLOOKUP(A3551,Ma_KH!A:Q,Ma_KH!J$1,0)</f>
        <v>Vũ Anh Tuấn</v>
      </c>
    </row>
    <row r="3552" spans="1:32">
      <c r="A3552" s="213" t="s">
        <v>184</v>
      </c>
      <c r="B3552" s="242" t="s">
        <v>5155</v>
      </c>
      <c r="C3552" s="212">
        <v>45869</v>
      </c>
      <c r="E3552" s="212">
        <v>45869</v>
      </c>
      <c r="F3552" s="73" t="s">
        <v>21387</v>
      </c>
      <c r="G3552" s="213" t="s">
        <v>21434</v>
      </c>
      <c r="H3552" s="278"/>
      <c r="I3552" s="278">
        <f>IFERROR(ROUND((VLOOKUP(Table1[[#This Row],[Mã khách hàng]],Ty_Le!$A:$D,5,0)*5%),0),0)</f>
        <v>0</v>
      </c>
      <c r="J3552" s="278">
        <f>(Table1[[#This Row],[Tiền hàng]]-Table1[[#This Row],[Tiền chiết khấu]])*8%</f>
        <v>0</v>
      </c>
      <c r="K3552" s="402">
        <v>358832</v>
      </c>
      <c r="L3552" s="8" t="s">
        <v>3649</v>
      </c>
      <c r="M3552" s="21">
        <v>45894</v>
      </c>
      <c r="O3552" s="278">
        <f>IF(Table1[[#This Row],[Phân loại]]="Tồn đầu kỳ",Table1[[#This Row],[Tổng giá trị]],0)</f>
        <v>0</v>
      </c>
      <c r="P3552" s="8">
        <f>IF(Table1[[#This Row],[Số còn phải thu ĐK]]&lt;&gt;0,0,IF(Table1[[#This Row],[Phân loại]]="Bán hàng",Table1[[#This Row],[Tổng giá trị]],-Table1[[#This Row],[Tổng giá trị]]))</f>
        <v>-358832</v>
      </c>
      <c r="Q3552" s="278">
        <f t="shared" si="937"/>
        <v>-358832</v>
      </c>
      <c r="R3552" s="8">
        <f>Table1[[#This Row],[Số còn phải thu ĐK]]+Table1[[#This Row],[Giá Trị HD sau CK]]-Table1[[#This Row],[Số tiền đã thu]]</f>
        <v>0</v>
      </c>
      <c r="S3552" s="7">
        <f>IF(Table1[[#This Row],[Ngày hóa đơn]]&lt;&gt;"",Table1[[#This Row],[Ngày hóa đơn]],Table1[[#This Row],[Ngày hạch toán]])</f>
        <v>45869</v>
      </c>
      <c r="T3552" s="8">
        <v>30</v>
      </c>
      <c r="U3552" s="7">
        <f>IF(Table1[[#This Row],[Ngày tính CN]]="","",S3552+T3552)</f>
        <v>45899</v>
      </c>
      <c r="V3552" s="71">
        <f ca="1">IF(Table1[[#This Row],[Hạn thanh toán]]="","",IF((U3552-NOW())&lt;0,0,(U3552-NOW())))</f>
        <v>0</v>
      </c>
      <c r="W3552" s="278"/>
      <c r="X3552" s="278" t="str">
        <f t="shared" ca="1" si="938"/>
        <v/>
      </c>
      <c r="Y3552" s="3" t="str">
        <f t="shared" si="939"/>
        <v>Đã thanh toán</v>
      </c>
      <c r="Z3552" s="250">
        <f>Table1[[#This Row],[Hạn thanh toán]]</f>
        <v>45899</v>
      </c>
      <c r="AA3552" s="250">
        <f>Table1[[#This Row],[Ngày Thanh toán]]</f>
        <v>45894</v>
      </c>
      <c r="AD3552" s="3" t="str">
        <f>IF(Table1[[#This Row],[Mã khách hàng]]="","",VLOOKUP($A3552,Ma_KH!$A:$Q,Ma_KH!O$1,0))</f>
        <v>BRG - FUJIMART</v>
      </c>
      <c r="AE3552" s="3" t="str">
        <f>IF(Table1[[#This Row],[Mã khách hàng]]="","",VLOOKUP($A3552,Ma_KH!$A:$Q,Ma_KH!P$1,0))</f>
        <v>CÔNG TY TNHH BÁN LẺ FUJIMART VIỆT NAM</v>
      </c>
      <c r="AF3552" s="3" t="str">
        <f>VLOOKUP(A3552,Ma_KH!A:Q,Ma_KH!J$1,0)</f>
        <v>Vũ Anh Tuấn</v>
      </c>
    </row>
    <row r="3553" spans="1:32">
      <c r="A3553" s="213" t="s">
        <v>184</v>
      </c>
      <c r="B3553" s="242" t="s">
        <v>5155</v>
      </c>
      <c r="C3553" s="212">
        <v>45869</v>
      </c>
      <c r="E3553" s="212">
        <v>45869</v>
      </c>
      <c r="F3553" s="73" t="s">
        <v>21388</v>
      </c>
      <c r="G3553" s="213" t="s">
        <v>21435</v>
      </c>
      <c r="H3553" s="278"/>
      <c r="I3553" s="278">
        <f>IFERROR(ROUND((VLOOKUP(Table1[[#This Row],[Mã khách hàng]],Ty_Le!$A:$D,5,0)*5%),0),0)</f>
        <v>0</v>
      </c>
      <c r="J3553" s="278">
        <f>(Table1[[#This Row],[Tiền hàng]]-Table1[[#This Row],[Tiền chiết khấu]])*8%</f>
        <v>0</v>
      </c>
      <c r="K3553" s="402">
        <v>114508</v>
      </c>
      <c r="L3553" s="8" t="s">
        <v>3649</v>
      </c>
      <c r="M3553" s="21">
        <v>45894</v>
      </c>
      <c r="O3553" s="278">
        <f>IF(Table1[[#This Row],[Phân loại]]="Tồn đầu kỳ",Table1[[#This Row],[Tổng giá trị]],0)</f>
        <v>0</v>
      </c>
      <c r="P3553" s="8">
        <f>IF(Table1[[#This Row],[Số còn phải thu ĐK]]&lt;&gt;0,0,IF(Table1[[#This Row],[Phân loại]]="Bán hàng",Table1[[#This Row],[Tổng giá trị]],-Table1[[#This Row],[Tổng giá trị]]))</f>
        <v>-114508</v>
      </c>
      <c r="Q3553" s="278">
        <f t="shared" si="937"/>
        <v>-114508</v>
      </c>
      <c r="R3553" s="8">
        <f>Table1[[#This Row],[Số còn phải thu ĐK]]+Table1[[#This Row],[Giá Trị HD sau CK]]-Table1[[#This Row],[Số tiền đã thu]]</f>
        <v>0</v>
      </c>
      <c r="S3553" s="7">
        <f>IF(Table1[[#This Row],[Ngày hóa đơn]]&lt;&gt;"",Table1[[#This Row],[Ngày hóa đơn]],Table1[[#This Row],[Ngày hạch toán]])</f>
        <v>45869</v>
      </c>
      <c r="T3553" s="8">
        <v>30</v>
      </c>
      <c r="U3553" s="7">
        <f>IF(Table1[[#This Row],[Ngày tính CN]]="","",S3553+T3553)</f>
        <v>45899</v>
      </c>
      <c r="V3553" s="71">
        <f ca="1">IF(Table1[[#This Row],[Hạn thanh toán]]="","",IF((U3553-NOW())&lt;0,0,(U3553-NOW())))</f>
        <v>0</v>
      </c>
      <c r="W3553" s="278"/>
      <c r="X3553" s="278" t="str">
        <f t="shared" ca="1" si="938"/>
        <v/>
      </c>
      <c r="Y3553" s="3" t="str">
        <f t="shared" si="939"/>
        <v>Đã thanh toán</v>
      </c>
      <c r="Z3553" s="250">
        <f>Table1[[#This Row],[Hạn thanh toán]]</f>
        <v>45899</v>
      </c>
      <c r="AA3553" s="250">
        <f>Table1[[#This Row],[Ngày Thanh toán]]</f>
        <v>45894</v>
      </c>
      <c r="AD3553" s="3" t="str">
        <f>IF(Table1[[#This Row],[Mã khách hàng]]="","",VLOOKUP($A3553,Ma_KH!$A:$Q,Ma_KH!O$1,0))</f>
        <v>BRG - FUJIMART</v>
      </c>
      <c r="AE3553" s="3" t="str">
        <f>IF(Table1[[#This Row],[Mã khách hàng]]="","",VLOOKUP($A3553,Ma_KH!$A:$Q,Ma_KH!P$1,0))</f>
        <v>CÔNG TY TNHH BÁN LẺ FUJIMART VIỆT NAM</v>
      </c>
      <c r="AF3553" s="3" t="str">
        <f>VLOOKUP(A3553,Ma_KH!A:Q,Ma_KH!J$1,0)</f>
        <v>Vũ Anh Tuấn</v>
      </c>
    </row>
    <row r="3554" spans="1:32">
      <c r="A3554" s="213" t="s">
        <v>184</v>
      </c>
      <c r="B3554" s="242" t="s">
        <v>5155</v>
      </c>
      <c r="C3554" s="212">
        <v>45869</v>
      </c>
      <c r="E3554" s="212">
        <v>45869</v>
      </c>
      <c r="F3554" s="73" t="s">
        <v>21389</v>
      </c>
      <c r="G3554" s="213" t="s">
        <v>21436</v>
      </c>
      <c r="H3554" s="278"/>
      <c r="I3554" s="278">
        <f>IFERROR(ROUND((VLOOKUP(Table1[[#This Row],[Mã khách hàng]],Ty_Le!$A:$D,5,0)*5%),0),0)</f>
        <v>0</v>
      </c>
      <c r="J3554" s="278">
        <f>(Table1[[#This Row],[Tiền hàng]]-Table1[[#This Row],[Tiền chiết khấu]])*8%</f>
        <v>0</v>
      </c>
      <c r="K3554" s="402">
        <v>122162</v>
      </c>
      <c r="L3554" s="8" t="s">
        <v>3649</v>
      </c>
      <c r="M3554" s="21">
        <v>45894</v>
      </c>
      <c r="O3554" s="278">
        <f>IF(Table1[[#This Row],[Phân loại]]="Tồn đầu kỳ",Table1[[#This Row],[Tổng giá trị]],0)</f>
        <v>0</v>
      </c>
      <c r="P3554" s="8">
        <f>IF(Table1[[#This Row],[Số còn phải thu ĐK]]&lt;&gt;0,0,IF(Table1[[#This Row],[Phân loại]]="Bán hàng",Table1[[#This Row],[Tổng giá trị]],-Table1[[#This Row],[Tổng giá trị]]))</f>
        <v>-122162</v>
      </c>
      <c r="Q3554" s="278">
        <f t="shared" si="937"/>
        <v>-122162</v>
      </c>
      <c r="R3554" s="8">
        <f>Table1[[#This Row],[Số còn phải thu ĐK]]+Table1[[#This Row],[Giá Trị HD sau CK]]-Table1[[#This Row],[Số tiền đã thu]]</f>
        <v>0</v>
      </c>
      <c r="S3554" s="7">
        <f>IF(Table1[[#This Row],[Ngày hóa đơn]]&lt;&gt;"",Table1[[#This Row],[Ngày hóa đơn]],Table1[[#This Row],[Ngày hạch toán]])</f>
        <v>45869</v>
      </c>
      <c r="T3554" s="8">
        <v>30</v>
      </c>
      <c r="U3554" s="7">
        <f>IF(Table1[[#This Row],[Ngày tính CN]]="","",S3554+T3554)</f>
        <v>45899</v>
      </c>
      <c r="V3554" s="71">
        <f ca="1">IF(Table1[[#This Row],[Hạn thanh toán]]="","",IF((U3554-NOW())&lt;0,0,(U3554-NOW())))</f>
        <v>0</v>
      </c>
      <c r="W3554" s="278"/>
      <c r="X3554" s="278" t="str">
        <f t="shared" ca="1" si="938"/>
        <v/>
      </c>
      <c r="Y3554" s="3" t="str">
        <f t="shared" si="939"/>
        <v>Đã thanh toán</v>
      </c>
      <c r="Z3554" s="250">
        <f>Table1[[#This Row],[Hạn thanh toán]]</f>
        <v>45899</v>
      </c>
      <c r="AA3554" s="250">
        <f>Table1[[#This Row],[Ngày Thanh toán]]</f>
        <v>45894</v>
      </c>
      <c r="AD3554" s="3" t="str">
        <f>IF(Table1[[#This Row],[Mã khách hàng]]="","",VLOOKUP($A3554,Ma_KH!$A:$Q,Ma_KH!O$1,0))</f>
        <v>BRG - FUJIMART</v>
      </c>
      <c r="AE3554" s="3" t="str">
        <f>IF(Table1[[#This Row],[Mã khách hàng]]="","",VLOOKUP($A3554,Ma_KH!$A:$Q,Ma_KH!P$1,0))</f>
        <v>CÔNG TY TNHH BÁN LẺ FUJIMART VIỆT NAM</v>
      </c>
      <c r="AF3554" s="3" t="str">
        <f>VLOOKUP(A3554,Ma_KH!A:Q,Ma_KH!J$1,0)</f>
        <v>Vũ Anh Tuấn</v>
      </c>
    </row>
    <row r="3555" spans="1:32">
      <c r="A3555" s="213" t="s">
        <v>184</v>
      </c>
      <c r="B3555" s="242" t="s">
        <v>5155</v>
      </c>
      <c r="C3555" s="212">
        <v>45869</v>
      </c>
      <c r="E3555" s="212">
        <v>45869</v>
      </c>
      <c r="F3555" s="73" t="s">
        <v>21390</v>
      </c>
      <c r="G3555" s="213" t="s">
        <v>21437</v>
      </c>
      <c r="H3555" s="278"/>
      <c r="I3555" s="278">
        <f>IFERROR(ROUND((VLOOKUP(Table1[[#This Row],[Mã khách hàng]],Ty_Le!$A:$D,5,0)*5%),0),0)</f>
        <v>0</v>
      </c>
      <c r="J3555" s="278">
        <f>(Table1[[#This Row],[Tiền hàng]]-Table1[[#This Row],[Tiền chiết khấu]])*8%</f>
        <v>0</v>
      </c>
      <c r="K3555" s="402">
        <v>301359</v>
      </c>
      <c r="L3555" s="8" t="s">
        <v>3649</v>
      </c>
      <c r="M3555" s="21">
        <v>45894</v>
      </c>
      <c r="O3555" s="278">
        <f>IF(Table1[[#This Row],[Phân loại]]="Tồn đầu kỳ",Table1[[#This Row],[Tổng giá trị]],0)</f>
        <v>0</v>
      </c>
      <c r="P3555" s="8">
        <f>IF(Table1[[#This Row],[Số còn phải thu ĐK]]&lt;&gt;0,0,IF(Table1[[#This Row],[Phân loại]]="Bán hàng",Table1[[#This Row],[Tổng giá trị]],-Table1[[#This Row],[Tổng giá trị]]))</f>
        <v>-301359</v>
      </c>
      <c r="Q3555" s="278">
        <f t="shared" si="937"/>
        <v>-301359</v>
      </c>
      <c r="R3555" s="8">
        <f>Table1[[#This Row],[Số còn phải thu ĐK]]+Table1[[#This Row],[Giá Trị HD sau CK]]-Table1[[#This Row],[Số tiền đã thu]]</f>
        <v>0</v>
      </c>
      <c r="S3555" s="7">
        <f>IF(Table1[[#This Row],[Ngày hóa đơn]]&lt;&gt;"",Table1[[#This Row],[Ngày hóa đơn]],Table1[[#This Row],[Ngày hạch toán]])</f>
        <v>45869</v>
      </c>
      <c r="T3555" s="8">
        <v>30</v>
      </c>
      <c r="U3555" s="7">
        <f>IF(Table1[[#This Row],[Ngày tính CN]]="","",S3555+T3555)</f>
        <v>45899</v>
      </c>
      <c r="V3555" s="71">
        <f ca="1">IF(Table1[[#This Row],[Hạn thanh toán]]="","",IF((U3555-NOW())&lt;0,0,(U3555-NOW())))</f>
        <v>0</v>
      </c>
      <c r="W3555" s="278"/>
      <c r="X3555" s="278" t="str">
        <f t="shared" ca="1" si="938"/>
        <v/>
      </c>
      <c r="Y3555" s="3" t="str">
        <f t="shared" si="939"/>
        <v>Đã thanh toán</v>
      </c>
      <c r="Z3555" s="250">
        <f>Table1[[#This Row],[Hạn thanh toán]]</f>
        <v>45899</v>
      </c>
      <c r="AA3555" s="250">
        <f>Table1[[#This Row],[Ngày Thanh toán]]</f>
        <v>45894</v>
      </c>
      <c r="AD3555" s="3" t="str">
        <f>IF(Table1[[#This Row],[Mã khách hàng]]="","",VLOOKUP($A3555,Ma_KH!$A:$Q,Ma_KH!O$1,0))</f>
        <v>BRG - FUJIMART</v>
      </c>
      <c r="AE3555" s="3" t="str">
        <f>IF(Table1[[#This Row],[Mã khách hàng]]="","",VLOOKUP($A3555,Ma_KH!$A:$Q,Ma_KH!P$1,0))</f>
        <v>CÔNG TY TNHH BÁN LẺ FUJIMART VIỆT NAM</v>
      </c>
      <c r="AF3555" s="3" t="str">
        <f>VLOOKUP(A3555,Ma_KH!A:Q,Ma_KH!J$1,0)</f>
        <v>Vũ Anh Tuấn</v>
      </c>
    </row>
    <row r="3556" spans="1:32">
      <c r="A3556" s="213" t="s">
        <v>184</v>
      </c>
      <c r="B3556" s="242" t="s">
        <v>5155</v>
      </c>
      <c r="C3556" s="212">
        <v>45869</v>
      </c>
      <c r="E3556" s="212">
        <v>45869</v>
      </c>
      <c r="F3556" s="73" t="s">
        <v>21391</v>
      </c>
      <c r="G3556" s="213" t="s">
        <v>21438</v>
      </c>
      <c r="H3556" s="278"/>
      <c r="I3556" s="278">
        <f>IFERROR(ROUND((VLOOKUP(Table1[[#This Row],[Mã khách hàng]],Ty_Le!$A:$D,5,0)*5%),0),0)</f>
        <v>0</v>
      </c>
      <c r="J3556" s="278">
        <f>(Table1[[#This Row],[Tiền hàng]]-Table1[[#This Row],[Tiền chiết khấu]])*8%</f>
        <v>0</v>
      </c>
      <c r="K3556" s="402">
        <v>351178</v>
      </c>
      <c r="L3556" s="8" t="s">
        <v>3649</v>
      </c>
      <c r="M3556" s="21">
        <v>45894</v>
      </c>
      <c r="O3556" s="278">
        <f>IF(Table1[[#This Row],[Phân loại]]="Tồn đầu kỳ",Table1[[#This Row],[Tổng giá trị]],0)</f>
        <v>0</v>
      </c>
      <c r="P3556" s="8">
        <f>IF(Table1[[#This Row],[Số còn phải thu ĐK]]&lt;&gt;0,0,IF(Table1[[#This Row],[Phân loại]]="Bán hàng",Table1[[#This Row],[Tổng giá trị]],-Table1[[#This Row],[Tổng giá trị]]))</f>
        <v>-351178</v>
      </c>
      <c r="Q3556" s="278">
        <f t="shared" si="937"/>
        <v>-351178</v>
      </c>
      <c r="R3556" s="8">
        <f>Table1[[#This Row],[Số còn phải thu ĐK]]+Table1[[#This Row],[Giá Trị HD sau CK]]-Table1[[#This Row],[Số tiền đã thu]]</f>
        <v>0</v>
      </c>
      <c r="S3556" s="7">
        <f>IF(Table1[[#This Row],[Ngày hóa đơn]]&lt;&gt;"",Table1[[#This Row],[Ngày hóa đơn]],Table1[[#This Row],[Ngày hạch toán]])</f>
        <v>45869</v>
      </c>
      <c r="T3556" s="8">
        <v>30</v>
      </c>
      <c r="U3556" s="7">
        <f>IF(Table1[[#This Row],[Ngày tính CN]]="","",S3556+T3556)</f>
        <v>45899</v>
      </c>
      <c r="V3556" s="71">
        <f ca="1">IF(Table1[[#This Row],[Hạn thanh toán]]="","",IF((U3556-NOW())&lt;0,0,(U3556-NOW())))</f>
        <v>0</v>
      </c>
      <c r="W3556" s="278"/>
      <c r="X3556" s="278" t="str">
        <f t="shared" ca="1" si="938"/>
        <v/>
      </c>
      <c r="Y3556" s="3" t="str">
        <f t="shared" si="939"/>
        <v>Đã thanh toán</v>
      </c>
      <c r="Z3556" s="250">
        <f>Table1[[#This Row],[Hạn thanh toán]]</f>
        <v>45899</v>
      </c>
      <c r="AA3556" s="250">
        <f>Table1[[#This Row],[Ngày Thanh toán]]</f>
        <v>45894</v>
      </c>
      <c r="AD3556" s="3" t="str">
        <f>IF(Table1[[#This Row],[Mã khách hàng]]="","",VLOOKUP($A3556,Ma_KH!$A:$Q,Ma_KH!O$1,0))</f>
        <v>BRG - FUJIMART</v>
      </c>
      <c r="AE3556" s="3" t="str">
        <f>IF(Table1[[#This Row],[Mã khách hàng]]="","",VLOOKUP($A3556,Ma_KH!$A:$Q,Ma_KH!P$1,0))</f>
        <v>CÔNG TY TNHH BÁN LẺ FUJIMART VIỆT NAM</v>
      </c>
      <c r="AF3556" s="3" t="str">
        <f>VLOOKUP(A3556,Ma_KH!A:Q,Ma_KH!J$1,0)</f>
        <v>Vũ Anh Tuấn</v>
      </c>
    </row>
    <row r="3557" spans="1:32">
      <c r="A3557" s="213" t="s">
        <v>184</v>
      </c>
      <c r="B3557" s="242" t="s">
        <v>5155</v>
      </c>
      <c r="C3557" s="212">
        <v>45869</v>
      </c>
      <c r="E3557" s="212">
        <v>45869</v>
      </c>
      <c r="F3557" s="73" t="s">
        <v>21392</v>
      </c>
      <c r="G3557" s="213" t="s">
        <v>21408</v>
      </c>
      <c r="H3557" s="278"/>
      <c r="I3557" s="278">
        <f>IFERROR(ROUND((VLOOKUP(Table1[[#This Row],[Mã khách hàng]],Ty_Le!$A:$D,5,0)*5%),0),0)</f>
        <v>0</v>
      </c>
      <c r="J3557" s="278">
        <f>(Table1[[#This Row],[Tiền hàng]]-Table1[[#This Row],[Tiền chiết khấu]])*8%</f>
        <v>0</v>
      </c>
      <c r="K3557" s="402">
        <v>587285</v>
      </c>
      <c r="L3557" s="8" t="s">
        <v>3649</v>
      </c>
      <c r="M3557" s="21">
        <v>45894</v>
      </c>
      <c r="O3557" s="278">
        <f>IF(Table1[[#This Row],[Phân loại]]="Tồn đầu kỳ",Table1[[#This Row],[Tổng giá trị]],0)</f>
        <v>0</v>
      </c>
      <c r="P3557" s="8">
        <f>IF(Table1[[#This Row],[Số còn phải thu ĐK]]&lt;&gt;0,0,IF(Table1[[#This Row],[Phân loại]]="Bán hàng",Table1[[#This Row],[Tổng giá trị]],-Table1[[#This Row],[Tổng giá trị]]))</f>
        <v>-587285</v>
      </c>
      <c r="Q3557" s="278">
        <f t="shared" si="937"/>
        <v>-587285</v>
      </c>
      <c r="R3557" s="8">
        <f>Table1[[#This Row],[Số còn phải thu ĐK]]+Table1[[#This Row],[Giá Trị HD sau CK]]-Table1[[#This Row],[Số tiền đã thu]]</f>
        <v>0</v>
      </c>
      <c r="S3557" s="7">
        <f>IF(Table1[[#This Row],[Ngày hóa đơn]]&lt;&gt;"",Table1[[#This Row],[Ngày hóa đơn]],Table1[[#This Row],[Ngày hạch toán]])</f>
        <v>45869</v>
      </c>
      <c r="T3557" s="8">
        <v>30</v>
      </c>
      <c r="U3557" s="7">
        <f>IF(Table1[[#This Row],[Ngày tính CN]]="","",S3557+T3557)</f>
        <v>45899</v>
      </c>
      <c r="V3557" s="71">
        <f ca="1">IF(Table1[[#This Row],[Hạn thanh toán]]="","",IF((U3557-NOW())&lt;0,0,(U3557-NOW())))</f>
        <v>0</v>
      </c>
      <c r="W3557" s="278"/>
      <c r="X3557" s="278" t="str">
        <f t="shared" ca="1" si="938"/>
        <v/>
      </c>
      <c r="Y3557" s="3" t="str">
        <f t="shared" si="939"/>
        <v>Đã thanh toán</v>
      </c>
      <c r="Z3557" s="250">
        <f>Table1[[#This Row],[Hạn thanh toán]]</f>
        <v>45899</v>
      </c>
      <c r="AA3557" s="250">
        <f>Table1[[#This Row],[Ngày Thanh toán]]</f>
        <v>45894</v>
      </c>
      <c r="AD3557" s="3" t="str">
        <f>IF(Table1[[#This Row],[Mã khách hàng]]="","",VLOOKUP($A3557,Ma_KH!$A:$Q,Ma_KH!O$1,0))</f>
        <v>BRG - FUJIMART</v>
      </c>
      <c r="AE3557" s="3" t="str">
        <f>IF(Table1[[#This Row],[Mã khách hàng]]="","",VLOOKUP($A3557,Ma_KH!$A:$Q,Ma_KH!P$1,0))</f>
        <v>CÔNG TY TNHH BÁN LẺ FUJIMART VIỆT NAM</v>
      </c>
      <c r="AF3557" s="3" t="str">
        <f>VLOOKUP(A3557,Ma_KH!A:Q,Ma_KH!J$1,0)</f>
        <v>Vũ Anh Tuấn</v>
      </c>
    </row>
    <row r="3558" spans="1:32">
      <c r="A3558" s="213" t="s">
        <v>184</v>
      </c>
      <c r="B3558" s="242" t="s">
        <v>5155</v>
      </c>
      <c r="C3558" s="212">
        <v>45869</v>
      </c>
      <c r="E3558" s="212">
        <v>45869</v>
      </c>
      <c r="F3558" s="73" t="s">
        <v>21393</v>
      </c>
      <c r="G3558" s="213" t="s">
        <v>21439</v>
      </c>
      <c r="H3558" s="278"/>
      <c r="I3558" s="278">
        <f>IFERROR(ROUND((VLOOKUP(Table1[[#This Row],[Mã khách hàng]],Ty_Le!$A:$D,5,0)*5%),0),0)</f>
        <v>0</v>
      </c>
      <c r="J3558" s="278">
        <f>(Table1[[#This Row],[Tiền hàng]]-Table1[[#This Row],[Tiền chiết khấu]])*8%</f>
        <v>0</v>
      </c>
      <c r="K3558" s="402">
        <v>113945</v>
      </c>
      <c r="L3558" s="8" t="s">
        <v>3649</v>
      </c>
      <c r="M3558" s="21">
        <v>45894</v>
      </c>
      <c r="O3558" s="278">
        <f>IF(Table1[[#This Row],[Phân loại]]="Tồn đầu kỳ",Table1[[#This Row],[Tổng giá trị]],0)</f>
        <v>0</v>
      </c>
      <c r="P3558" s="8">
        <f>IF(Table1[[#This Row],[Số còn phải thu ĐK]]&lt;&gt;0,0,IF(Table1[[#This Row],[Phân loại]]="Bán hàng",Table1[[#This Row],[Tổng giá trị]],-Table1[[#This Row],[Tổng giá trị]]))</f>
        <v>-113945</v>
      </c>
      <c r="Q3558" s="278">
        <f t="shared" si="937"/>
        <v>-113945</v>
      </c>
      <c r="R3558" s="8">
        <f>Table1[[#This Row],[Số còn phải thu ĐK]]+Table1[[#This Row],[Giá Trị HD sau CK]]-Table1[[#This Row],[Số tiền đã thu]]</f>
        <v>0</v>
      </c>
      <c r="S3558" s="7">
        <f>IF(Table1[[#This Row],[Ngày hóa đơn]]&lt;&gt;"",Table1[[#This Row],[Ngày hóa đơn]],Table1[[#This Row],[Ngày hạch toán]])</f>
        <v>45869</v>
      </c>
      <c r="T3558" s="8">
        <v>30</v>
      </c>
      <c r="U3558" s="7">
        <f>IF(Table1[[#This Row],[Ngày tính CN]]="","",S3558+T3558)</f>
        <v>45899</v>
      </c>
      <c r="V3558" s="71">
        <f ca="1">IF(Table1[[#This Row],[Hạn thanh toán]]="","",IF((U3558-NOW())&lt;0,0,(U3558-NOW())))</f>
        <v>0</v>
      </c>
      <c r="W3558" s="278"/>
      <c r="X3558" s="278" t="str">
        <f t="shared" ca="1" si="938"/>
        <v/>
      </c>
      <c r="Y3558" s="3" t="str">
        <f t="shared" si="939"/>
        <v>Đã thanh toán</v>
      </c>
      <c r="Z3558" s="250">
        <f>Table1[[#This Row],[Hạn thanh toán]]</f>
        <v>45899</v>
      </c>
      <c r="AA3558" s="250">
        <f>Table1[[#This Row],[Ngày Thanh toán]]</f>
        <v>45894</v>
      </c>
      <c r="AD3558" s="3" t="str">
        <f>IF(Table1[[#This Row],[Mã khách hàng]]="","",VLOOKUP($A3558,Ma_KH!$A:$Q,Ma_KH!O$1,0))</f>
        <v>BRG - FUJIMART</v>
      </c>
      <c r="AE3558" s="3" t="str">
        <f>IF(Table1[[#This Row],[Mã khách hàng]]="","",VLOOKUP($A3558,Ma_KH!$A:$Q,Ma_KH!P$1,0))</f>
        <v>CÔNG TY TNHH BÁN LẺ FUJIMART VIỆT NAM</v>
      </c>
      <c r="AF3558" s="3" t="str">
        <f>VLOOKUP(A3558,Ma_KH!A:Q,Ma_KH!J$1,0)</f>
        <v>Vũ Anh Tuấn</v>
      </c>
    </row>
    <row r="3559" spans="1:32">
      <c r="A3559" s="213" t="s">
        <v>184</v>
      </c>
      <c r="B3559" s="242" t="s">
        <v>5155</v>
      </c>
      <c r="C3559" s="212">
        <v>45869</v>
      </c>
      <c r="E3559" s="212">
        <v>45869</v>
      </c>
      <c r="F3559" s="73" t="s">
        <v>21394</v>
      </c>
      <c r="G3559" s="213" t="s">
        <v>21440</v>
      </c>
      <c r="H3559" s="278"/>
      <c r="I3559" s="278">
        <f>IFERROR(ROUND((VLOOKUP(Table1[[#This Row],[Mã khách hàng]],Ty_Le!$A:$D,5,0)*5%),0),0)</f>
        <v>0</v>
      </c>
      <c r="J3559" s="278">
        <f>(Table1[[#This Row],[Tiền hàng]]-Table1[[#This Row],[Tiền chiết khấu]])*8%</f>
        <v>0</v>
      </c>
      <c r="K3559" s="402">
        <v>319664</v>
      </c>
      <c r="L3559" s="8" t="s">
        <v>3649</v>
      </c>
      <c r="M3559" s="21">
        <v>45894</v>
      </c>
      <c r="O3559" s="278">
        <f>IF(Table1[[#This Row],[Phân loại]]="Tồn đầu kỳ",Table1[[#This Row],[Tổng giá trị]],0)</f>
        <v>0</v>
      </c>
      <c r="P3559" s="8">
        <f>IF(Table1[[#This Row],[Số còn phải thu ĐK]]&lt;&gt;0,0,IF(Table1[[#This Row],[Phân loại]]="Bán hàng",Table1[[#This Row],[Tổng giá trị]],-Table1[[#This Row],[Tổng giá trị]]))</f>
        <v>-319664</v>
      </c>
      <c r="Q3559" s="278">
        <f t="shared" si="937"/>
        <v>-319664</v>
      </c>
      <c r="R3559" s="8">
        <f>Table1[[#This Row],[Số còn phải thu ĐK]]+Table1[[#This Row],[Giá Trị HD sau CK]]-Table1[[#This Row],[Số tiền đã thu]]</f>
        <v>0</v>
      </c>
      <c r="S3559" s="7">
        <f>IF(Table1[[#This Row],[Ngày hóa đơn]]&lt;&gt;"",Table1[[#This Row],[Ngày hóa đơn]],Table1[[#This Row],[Ngày hạch toán]])</f>
        <v>45869</v>
      </c>
      <c r="T3559" s="8">
        <v>30</v>
      </c>
      <c r="U3559" s="7">
        <f>IF(Table1[[#This Row],[Ngày tính CN]]="","",S3559+T3559)</f>
        <v>45899</v>
      </c>
      <c r="V3559" s="71">
        <f ca="1">IF(Table1[[#This Row],[Hạn thanh toán]]="","",IF((U3559-NOW())&lt;0,0,(U3559-NOW())))</f>
        <v>0</v>
      </c>
      <c r="W3559" s="278"/>
      <c r="X3559" s="278" t="str">
        <f t="shared" ca="1" si="938"/>
        <v/>
      </c>
      <c r="Y3559" s="3" t="str">
        <f t="shared" si="939"/>
        <v>Đã thanh toán</v>
      </c>
      <c r="Z3559" s="250">
        <f>Table1[[#This Row],[Hạn thanh toán]]</f>
        <v>45899</v>
      </c>
      <c r="AA3559" s="250">
        <f>Table1[[#This Row],[Ngày Thanh toán]]</f>
        <v>45894</v>
      </c>
      <c r="AD3559" s="3" t="str">
        <f>IF(Table1[[#This Row],[Mã khách hàng]]="","",VLOOKUP($A3559,Ma_KH!$A:$Q,Ma_KH!O$1,0))</f>
        <v>BRG - FUJIMART</v>
      </c>
      <c r="AE3559" s="3" t="str">
        <f>IF(Table1[[#This Row],[Mã khách hàng]]="","",VLOOKUP($A3559,Ma_KH!$A:$Q,Ma_KH!P$1,0))</f>
        <v>CÔNG TY TNHH BÁN LẺ FUJIMART VIỆT NAM</v>
      </c>
      <c r="AF3559" s="3" t="str">
        <f>VLOOKUP(A3559,Ma_KH!A:Q,Ma_KH!J$1,0)</f>
        <v>Vũ Anh Tuấn</v>
      </c>
    </row>
    <row r="3560" spans="1:32">
      <c r="A3560" s="213" t="s">
        <v>184</v>
      </c>
      <c r="B3560" s="242" t="s">
        <v>5155</v>
      </c>
      <c r="C3560" s="212">
        <v>45869</v>
      </c>
      <c r="E3560" s="212">
        <v>45869</v>
      </c>
      <c r="F3560" s="73" t="s">
        <v>21395</v>
      </c>
      <c r="G3560" s="213" t="s">
        <v>21411</v>
      </c>
      <c r="H3560" s="278"/>
      <c r="I3560" s="278">
        <f>IFERROR(ROUND((VLOOKUP(Table1[[#This Row],[Mã khách hàng]],Ty_Le!$A:$D,5,0)*5%),0),0)</f>
        <v>0</v>
      </c>
      <c r="J3560" s="278">
        <f>(Table1[[#This Row],[Tiền hàng]]-Table1[[#This Row],[Tiền chiết khấu]])*8%</f>
        <v>0</v>
      </c>
      <c r="K3560" s="402">
        <v>113945</v>
      </c>
      <c r="L3560" s="8" t="s">
        <v>3649</v>
      </c>
      <c r="M3560" s="21">
        <v>45894</v>
      </c>
      <c r="O3560" s="278">
        <f>IF(Table1[[#This Row],[Phân loại]]="Tồn đầu kỳ",Table1[[#This Row],[Tổng giá trị]],0)</f>
        <v>0</v>
      </c>
      <c r="P3560" s="8">
        <f>IF(Table1[[#This Row],[Số còn phải thu ĐK]]&lt;&gt;0,0,IF(Table1[[#This Row],[Phân loại]]="Bán hàng",Table1[[#This Row],[Tổng giá trị]],-Table1[[#This Row],[Tổng giá trị]]))</f>
        <v>-113945</v>
      </c>
      <c r="Q3560" s="278">
        <f t="shared" si="937"/>
        <v>-113945</v>
      </c>
      <c r="R3560" s="8">
        <f>Table1[[#This Row],[Số còn phải thu ĐK]]+Table1[[#This Row],[Giá Trị HD sau CK]]-Table1[[#This Row],[Số tiền đã thu]]</f>
        <v>0</v>
      </c>
      <c r="S3560" s="7">
        <f>IF(Table1[[#This Row],[Ngày hóa đơn]]&lt;&gt;"",Table1[[#This Row],[Ngày hóa đơn]],Table1[[#This Row],[Ngày hạch toán]])</f>
        <v>45869</v>
      </c>
      <c r="T3560" s="8">
        <v>30</v>
      </c>
      <c r="U3560" s="7">
        <f>IF(Table1[[#This Row],[Ngày tính CN]]="","",S3560+T3560)</f>
        <v>45899</v>
      </c>
      <c r="V3560" s="71">
        <f ca="1">IF(Table1[[#This Row],[Hạn thanh toán]]="","",IF((U3560-NOW())&lt;0,0,(U3560-NOW())))</f>
        <v>0</v>
      </c>
      <c r="W3560" s="278"/>
      <c r="X3560" s="278" t="str">
        <f t="shared" ca="1" si="938"/>
        <v/>
      </c>
      <c r="Y3560" s="3" t="str">
        <f t="shared" si="939"/>
        <v>Đã thanh toán</v>
      </c>
      <c r="Z3560" s="250">
        <f>Table1[[#This Row],[Hạn thanh toán]]</f>
        <v>45899</v>
      </c>
      <c r="AA3560" s="250">
        <f>Table1[[#This Row],[Ngày Thanh toán]]</f>
        <v>45894</v>
      </c>
      <c r="AD3560" s="3" t="str">
        <f>IF(Table1[[#This Row],[Mã khách hàng]]="","",VLOOKUP($A3560,Ma_KH!$A:$Q,Ma_KH!O$1,0))</f>
        <v>BRG - FUJIMART</v>
      </c>
      <c r="AE3560" s="3" t="str">
        <f>IF(Table1[[#This Row],[Mã khách hàng]]="","",VLOOKUP($A3560,Ma_KH!$A:$Q,Ma_KH!P$1,0))</f>
        <v>CÔNG TY TNHH BÁN LẺ FUJIMART VIỆT NAM</v>
      </c>
      <c r="AF3560" s="3" t="str">
        <f>VLOOKUP(A3560,Ma_KH!A:Q,Ma_KH!J$1,0)</f>
        <v>Vũ Anh Tuấn</v>
      </c>
    </row>
    <row r="3561" spans="1:32">
      <c r="A3561" s="213" t="s">
        <v>184</v>
      </c>
      <c r="B3561" s="242" t="s">
        <v>5155</v>
      </c>
      <c r="C3561" s="212">
        <v>45869</v>
      </c>
      <c r="E3561" s="212">
        <v>45869</v>
      </c>
      <c r="F3561" s="73" t="s">
        <v>21396</v>
      </c>
      <c r="G3561" s="213" t="s">
        <v>21423</v>
      </c>
      <c r="H3561" s="278"/>
      <c r="I3561" s="278">
        <f>IFERROR(ROUND((VLOOKUP(Table1[[#This Row],[Mã khách hàng]],Ty_Le!$A:$D,5,0)*5%),0),0)</f>
        <v>0</v>
      </c>
      <c r="J3561" s="278">
        <f>(Table1[[#This Row],[Tiền hàng]]-Table1[[#This Row],[Tiền chiết khấu]])*8%</f>
        <v>0</v>
      </c>
      <c r="K3561" s="402">
        <v>122162</v>
      </c>
      <c r="L3561" s="8" t="s">
        <v>3649</v>
      </c>
      <c r="M3561" s="21">
        <v>45894</v>
      </c>
      <c r="O3561" s="278">
        <f>IF(Table1[[#This Row],[Phân loại]]="Tồn đầu kỳ",Table1[[#This Row],[Tổng giá trị]],0)</f>
        <v>0</v>
      </c>
      <c r="P3561" s="8">
        <f>IF(Table1[[#This Row],[Số còn phải thu ĐK]]&lt;&gt;0,0,IF(Table1[[#This Row],[Phân loại]]="Bán hàng",Table1[[#This Row],[Tổng giá trị]],-Table1[[#This Row],[Tổng giá trị]]))</f>
        <v>-122162</v>
      </c>
      <c r="Q3561" s="278">
        <f t="shared" si="937"/>
        <v>-122162</v>
      </c>
      <c r="R3561" s="8">
        <f>Table1[[#This Row],[Số còn phải thu ĐK]]+Table1[[#This Row],[Giá Trị HD sau CK]]-Table1[[#This Row],[Số tiền đã thu]]</f>
        <v>0</v>
      </c>
      <c r="S3561" s="7">
        <f>IF(Table1[[#This Row],[Ngày hóa đơn]]&lt;&gt;"",Table1[[#This Row],[Ngày hóa đơn]],Table1[[#This Row],[Ngày hạch toán]])</f>
        <v>45869</v>
      </c>
      <c r="T3561" s="8">
        <v>30</v>
      </c>
      <c r="U3561" s="7">
        <f>IF(Table1[[#This Row],[Ngày tính CN]]="","",S3561+T3561)</f>
        <v>45899</v>
      </c>
      <c r="V3561" s="71">
        <f ca="1">IF(Table1[[#This Row],[Hạn thanh toán]]="","",IF((U3561-NOW())&lt;0,0,(U3561-NOW())))</f>
        <v>0</v>
      </c>
      <c r="W3561" s="278"/>
      <c r="X3561" s="278" t="str">
        <f t="shared" ca="1" si="938"/>
        <v/>
      </c>
      <c r="Y3561" s="3" t="str">
        <f t="shared" si="939"/>
        <v>Đã thanh toán</v>
      </c>
      <c r="Z3561" s="250">
        <f>Table1[[#This Row],[Hạn thanh toán]]</f>
        <v>45899</v>
      </c>
      <c r="AA3561" s="250">
        <f>Table1[[#This Row],[Ngày Thanh toán]]</f>
        <v>45894</v>
      </c>
      <c r="AD3561" s="3" t="str">
        <f>IF(Table1[[#This Row],[Mã khách hàng]]="","",VLOOKUP($A3561,Ma_KH!$A:$Q,Ma_KH!O$1,0))</f>
        <v>BRG - FUJIMART</v>
      </c>
      <c r="AE3561" s="3" t="str">
        <f>IF(Table1[[#This Row],[Mã khách hàng]]="","",VLOOKUP($A3561,Ma_KH!$A:$Q,Ma_KH!P$1,0))</f>
        <v>CÔNG TY TNHH BÁN LẺ FUJIMART VIỆT NAM</v>
      </c>
      <c r="AF3561" s="3" t="str">
        <f>VLOOKUP(A3561,Ma_KH!A:Q,Ma_KH!J$1,0)</f>
        <v>Vũ Anh Tuấn</v>
      </c>
    </row>
    <row r="3562" spans="1:32">
      <c r="A3562" s="213" t="s">
        <v>184</v>
      </c>
      <c r="B3562" s="242" t="s">
        <v>5155</v>
      </c>
      <c r="C3562" s="212">
        <v>45869</v>
      </c>
      <c r="E3562" s="212">
        <v>45869</v>
      </c>
      <c r="F3562" s="66" t="s">
        <v>21397</v>
      </c>
      <c r="G3562" s="213" t="s">
        <v>21417</v>
      </c>
      <c r="H3562" s="278"/>
      <c r="I3562" s="278">
        <f>IFERROR(ROUND((VLOOKUP(Table1[[#This Row],[Mã khách hàng]],Ty_Le!$A:$D,5,0)*5%),0),0)</f>
        <v>0</v>
      </c>
      <c r="J3562" s="278">
        <f>(Table1[[#This Row],[Tiền hàng]]-Table1[[#This Row],[Tiền chiết khấu]])*8%</f>
        <v>0</v>
      </c>
      <c r="K3562" s="402">
        <v>154461</v>
      </c>
      <c r="L3562" s="8" t="s">
        <v>3649</v>
      </c>
      <c r="M3562" s="21">
        <v>45894</v>
      </c>
      <c r="O3562" s="278">
        <f>IF(Table1[[#This Row],[Phân loại]]="Tồn đầu kỳ",Table1[[#This Row],[Tổng giá trị]],0)</f>
        <v>0</v>
      </c>
      <c r="P3562" s="8">
        <f>IF(Table1[[#This Row],[Số còn phải thu ĐK]]&lt;&gt;0,0,IF(Table1[[#This Row],[Phân loại]]="Bán hàng",Table1[[#This Row],[Tổng giá trị]],-Table1[[#This Row],[Tổng giá trị]]))</f>
        <v>-154461</v>
      </c>
      <c r="Q3562" s="278">
        <f t="shared" si="937"/>
        <v>-154461</v>
      </c>
      <c r="R3562" s="8">
        <f>Table1[[#This Row],[Số còn phải thu ĐK]]+Table1[[#This Row],[Giá Trị HD sau CK]]-Table1[[#This Row],[Số tiền đã thu]]</f>
        <v>0</v>
      </c>
      <c r="S3562" s="7">
        <f>IF(Table1[[#This Row],[Ngày hóa đơn]]&lt;&gt;"",Table1[[#This Row],[Ngày hóa đơn]],Table1[[#This Row],[Ngày hạch toán]])</f>
        <v>45869</v>
      </c>
      <c r="T3562" s="8">
        <v>30</v>
      </c>
      <c r="U3562" s="7">
        <f>IF(Table1[[#This Row],[Ngày tính CN]]="","",S3562+T3562)</f>
        <v>45899</v>
      </c>
      <c r="V3562" s="71">
        <f ca="1">IF(Table1[[#This Row],[Hạn thanh toán]]="","",IF((U3562-NOW())&lt;0,0,(U3562-NOW())))</f>
        <v>0</v>
      </c>
      <c r="W3562" s="278"/>
      <c r="X3562" s="278" t="str">
        <f t="shared" ca="1" si="938"/>
        <v/>
      </c>
      <c r="Y3562" s="3" t="str">
        <f t="shared" si="939"/>
        <v>Đã thanh toán</v>
      </c>
      <c r="Z3562" s="250">
        <f>Table1[[#This Row],[Hạn thanh toán]]</f>
        <v>45899</v>
      </c>
      <c r="AA3562" s="250">
        <f>Table1[[#This Row],[Ngày Thanh toán]]</f>
        <v>45894</v>
      </c>
      <c r="AD3562" s="3" t="str">
        <f>IF(Table1[[#This Row],[Mã khách hàng]]="","",VLOOKUP($A3562,Ma_KH!$A:$Q,Ma_KH!O$1,0))</f>
        <v>BRG - FUJIMART</v>
      </c>
      <c r="AE3562" s="3" t="str">
        <f>IF(Table1[[#This Row],[Mã khách hàng]]="","",VLOOKUP($A3562,Ma_KH!$A:$Q,Ma_KH!P$1,0))</f>
        <v>CÔNG TY TNHH BÁN LẺ FUJIMART VIỆT NAM</v>
      </c>
      <c r="AF3562" s="3" t="str">
        <f>VLOOKUP(A3562,Ma_KH!A:Q,Ma_KH!J$1,0)</f>
        <v>Vũ Anh Tuấn</v>
      </c>
    </row>
    <row r="3563" spans="1:32">
      <c r="A3563" s="242" t="s">
        <v>184</v>
      </c>
      <c r="B3563" s="242" t="s">
        <v>5155</v>
      </c>
      <c r="C3563" s="318">
        <v>45894</v>
      </c>
      <c r="E3563" s="318">
        <v>45899</v>
      </c>
      <c r="F3563" s="78" t="s">
        <v>21398</v>
      </c>
      <c r="G3563" s="242" t="s">
        <v>21441</v>
      </c>
      <c r="H3563" s="278"/>
      <c r="I3563" s="278">
        <f>IFERROR(ROUND((VLOOKUP(Table1[[#This Row],[Mã khách hàng]],Ty_Le!$A:$D,5,0)*5%),0),0)</f>
        <v>0</v>
      </c>
      <c r="J3563" s="278">
        <f>(Table1[[#This Row],[Tiền hàng]]-Table1[[#This Row],[Tiền chiết khấu]])*8%</f>
        <v>0</v>
      </c>
      <c r="K3563" s="402">
        <v>228453</v>
      </c>
      <c r="L3563" s="8" t="s">
        <v>3649</v>
      </c>
      <c r="M3563" s="21">
        <v>45925</v>
      </c>
      <c r="O3563" s="278">
        <f>IF(Table1[[#This Row],[Phân loại]]="Tồn đầu kỳ",Table1[[#This Row],[Tổng giá trị]],0)</f>
        <v>0</v>
      </c>
      <c r="P3563" s="8">
        <f>IF(Table1[[#This Row],[Số còn phải thu ĐK]]&lt;&gt;0,0,IF(Table1[[#This Row],[Phân loại]]="Bán hàng",Table1[[#This Row],[Tổng giá trị]],-Table1[[#This Row],[Tổng giá trị]]))</f>
        <v>-228453</v>
      </c>
      <c r="Q3563" s="278">
        <f t="shared" ref="Q3563:Q3594" si="940">IF(M3563&lt;&gt;"",IF(O3563&lt;&gt;0,O3563,P3563),0)</f>
        <v>-228453</v>
      </c>
      <c r="R3563" s="8">
        <f>Table1[[#This Row],[Số còn phải thu ĐK]]+Table1[[#This Row],[Giá Trị HD sau CK]]-Table1[[#This Row],[Số tiền đã thu]]</f>
        <v>0</v>
      </c>
      <c r="S3563" s="7">
        <f>IF(Table1[[#This Row],[Ngày hóa đơn]]&lt;&gt;"",Table1[[#This Row],[Ngày hóa đơn]],Table1[[#This Row],[Ngày hạch toán]])</f>
        <v>45899</v>
      </c>
      <c r="T3563" s="8">
        <v>30</v>
      </c>
      <c r="U3563" s="7">
        <f>IF(Table1[[#This Row],[Ngày tính CN]]="","",S3563+T3563)</f>
        <v>45929</v>
      </c>
      <c r="V3563" s="71">
        <f ca="1">IF(Table1[[#This Row],[Hạn thanh toán]]="","",IF((U3563-NOW())&lt;0,0,(U3563-NOW())))</f>
        <v>0</v>
      </c>
      <c r="W3563" s="278"/>
      <c r="X3563" s="278" t="str">
        <f t="shared" ref="X3563:X3594" ca="1" si="941">IF(OR($U3563="",$R3563=0),"",IF((U$4-NOW())&lt;0,-($U3563-NOW()),0))</f>
        <v/>
      </c>
      <c r="Y3563" s="3" t="str">
        <f t="shared" ref="Y3563:Y3594" si="942">IF(R3563=0,"Đã thanh toán",IF(X3563="","",IF(X3563&lt;=0,"Chưa đến hạn thanh toán",IF(X3563&lt;=30,"Nợ quá hạn 30 ngày",IF(X3563&lt;=60,"Nợ quá hạn từ 30 ngày đến 60 ngày",IF(X3563&lt;=90,"Nợ quá hạn từ 60 ngày đến 90 ngày",IF(X3563&lt;=120,"Nợ quá hạn từ 90 ngày đến 120 ngày","Nợ quá hạn hơn 120 ngày có khả năng mất thanh toán")))))))</f>
        <v>Đã thanh toán</v>
      </c>
      <c r="Z3563" s="250">
        <f>Table1[[#This Row],[Hạn thanh toán]]</f>
        <v>45929</v>
      </c>
      <c r="AA3563" s="250">
        <f>Table1[[#This Row],[Ngày Thanh toán]]</f>
        <v>45925</v>
      </c>
      <c r="AD3563" s="3" t="str">
        <f>IF(Table1[[#This Row],[Mã khách hàng]]="","",VLOOKUP($A3563,Ma_KH!$A:$Q,Ma_KH!O$1,0))</f>
        <v>BRG - FUJIMART</v>
      </c>
      <c r="AE3563" s="3" t="str">
        <f>IF(Table1[[#This Row],[Mã khách hàng]]="","",VLOOKUP($A3563,Ma_KH!$A:$Q,Ma_KH!P$1,0))</f>
        <v>CÔNG TY TNHH BÁN LẺ FUJIMART VIỆT NAM</v>
      </c>
      <c r="AF3563" s="3" t="str">
        <f>VLOOKUP(A3563,Ma_KH!A:Q,Ma_KH!J$1,0)</f>
        <v>Vũ Anh Tuấn</v>
      </c>
    </row>
    <row r="3564" spans="1:32">
      <c r="A3564" s="242" t="s">
        <v>184</v>
      </c>
      <c r="B3564" s="242" t="s">
        <v>5155</v>
      </c>
      <c r="C3564" s="318">
        <v>45873</v>
      </c>
      <c r="E3564" s="318">
        <v>45899</v>
      </c>
      <c r="F3564" s="78" t="s">
        <v>21398</v>
      </c>
      <c r="G3564" s="242" t="s">
        <v>21442</v>
      </c>
      <c r="H3564" s="278"/>
      <c r="I3564" s="278">
        <f>IFERROR(ROUND((VLOOKUP(Table1[[#This Row],[Mã khách hàng]],Ty_Le!$A:$D,5,0)*5%),0),0)</f>
        <v>0</v>
      </c>
      <c r="J3564" s="278">
        <f>(Table1[[#This Row],[Tiền hàng]]-Table1[[#This Row],[Tiền chiết khấu]])*8%</f>
        <v>0</v>
      </c>
      <c r="K3564" s="402">
        <v>98683</v>
      </c>
      <c r="L3564" s="8" t="s">
        <v>3649</v>
      </c>
      <c r="M3564" s="21">
        <v>45925</v>
      </c>
      <c r="O3564" s="278">
        <f>IF(Table1[[#This Row],[Phân loại]]="Tồn đầu kỳ",Table1[[#This Row],[Tổng giá trị]],0)</f>
        <v>0</v>
      </c>
      <c r="P3564" s="8">
        <f>IF(Table1[[#This Row],[Số còn phải thu ĐK]]&lt;&gt;0,0,IF(Table1[[#This Row],[Phân loại]]="Bán hàng",Table1[[#This Row],[Tổng giá trị]],-Table1[[#This Row],[Tổng giá trị]]))</f>
        <v>-98683</v>
      </c>
      <c r="Q3564" s="278">
        <f t="shared" si="940"/>
        <v>-98683</v>
      </c>
      <c r="R3564" s="8">
        <f>Table1[[#This Row],[Số còn phải thu ĐK]]+Table1[[#This Row],[Giá Trị HD sau CK]]-Table1[[#This Row],[Số tiền đã thu]]</f>
        <v>0</v>
      </c>
      <c r="S3564" s="7">
        <f>IF(Table1[[#This Row],[Ngày hóa đơn]]&lt;&gt;"",Table1[[#This Row],[Ngày hóa đơn]],Table1[[#This Row],[Ngày hạch toán]])</f>
        <v>45899</v>
      </c>
      <c r="T3564" s="8">
        <v>30</v>
      </c>
      <c r="U3564" s="7">
        <f>IF(Table1[[#This Row],[Ngày tính CN]]="","",S3564+T3564)</f>
        <v>45929</v>
      </c>
      <c r="V3564" s="71">
        <f ca="1">IF(Table1[[#This Row],[Hạn thanh toán]]="","",IF((U3564-NOW())&lt;0,0,(U3564-NOW())))</f>
        <v>0</v>
      </c>
      <c r="W3564" s="278"/>
      <c r="X3564" s="278" t="str">
        <f t="shared" ca="1" si="941"/>
        <v/>
      </c>
      <c r="Y3564" s="3" t="str">
        <f t="shared" si="942"/>
        <v>Đã thanh toán</v>
      </c>
      <c r="Z3564" s="250">
        <f>Table1[[#This Row],[Hạn thanh toán]]</f>
        <v>45929</v>
      </c>
      <c r="AA3564" s="250">
        <f>Table1[[#This Row],[Ngày Thanh toán]]</f>
        <v>45925</v>
      </c>
      <c r="AD3564" s="3" t="str">
        <f>IF(Table1[[#This Row],[Mã khách hàng]]="","",VLOOKUP($A3564,Ma_KH!$A:$Q,Ma_KH!O$1,0))</f>
        <v>BRG - FUJIMART</v>
      </c>
      <c r="AE3564" s="3" t="str">
        <f>IF(Table1[[#This Row],[Mã khách hàng]]="","",VLOOKUP($A3564,Ma_KH!$A:$Q,Ma_KH!P$1,0))</f>
        <v>CÔNG TY TNHH BÁN LẺ FUJIMART VIỆT NAM</v>
      </c>
      <c r="AF3564" s="3" t="str">
        <f>VLOOKUP(A3564,Ma_KH!A:Q,Ma_KH!J$1,0)</f>
        <v>Vũ Anh Tuấn</v>
      </c>
    </row>
    <row r="3565" spans="1:32">
      <c r="A3565" s="242" t="s">
        <v>184</v>
      </c>
      <c r="B3565" s="242" t="s">
        <v>5155</v>
      </c>
      <c r="C3565" s="318">
        <v>45873</v>
      </c>
      <c r="E3565" s="318">
        <v>45899</v>
      </c>
      <c r="F3565" s="78" t="s">
        <v>21398</v>
      </c>
      <c r="G3565" s="242" t="s">
        <v>21443</v>
      </c>
      <c r="H3565" s="278"/>
      <c r="I3565" s="278">
        <f>IFERROR(ROUND((VLOOKUP(Table1[[#This Row],[Mã khách hàng]],Ty_Le!$A:$D,5,0)*5%),0),0)</f>
        <v>0</v>
      </c>
      <c r="J3565" s="278">
        <f>(Table1[[#This Row],[Tiền hàng]]-Table1[[#This Row],[Tiền chiết khấu]])*8%</f>
        <v>0</v>
      </c>
      <c r="K3565" s="402">
        <v>458032</v>
      </c>
      <c r="L3565" s="8" t="s">
        <v>3649</v>
      </c>
      <c r="M3565" s="21">
        <v>45925</v>
      </c>
      <c r="O3565" s="278">
        <f>IF(Table1[[#This Row],[Phân loại]]="Tồn đầu kỳ",Table1[[#This Row],[Tổng giá trị]],0)</f>
        <v>0</v>
      </c>
      <c r="P3565" s="8">
        <f>IF(Table1[[#This Row],[Số còn phải thu ĐK]]&lt;&gt;0,0,IF(Table1[[#This Row],[Phân loại]]="Bán hàng",Table1[[#This Row],[Tổng giá trị]],-Table1[[#This Row],[Tổng giá trị]]))</f>
        <v>-458032</v>
      </c>
      <c r="Q3565" s="278">
        <f t="shared" si="940"/>
        <v>-458032</v>
      </c>
      <c r="R3565" s="8">
        <f>Table1[[#This Row],[Số còn phải thu ĐK]]+Table1[[#This Row],[Giá Trị HD sau CK]]-Table1[[#This Row],[Số tiền đã thu]]</f>
        <v>0</v>
      </c>
      <c r="S3565" s="7">
        <f>IF(Table1[[#This Row],[Ngày hóa đơn]]&lt;&gt;"",Table1[[#This Row],[Ngày hóa đơn]],Table1[[#This Row],[Ngày hạch toán]])</f>
        <v>45899</v>
      </c>
      <c r="T3565" s="8">
        <v>30</v>
      </c>
      <c r="U3565" s="7">
        <f>IF(Table1[[#This Row],[Ngày tính CN]]="","",S3565+T3565)</f>
        <v>45929</v>
      </c>
      <c r="V3565" s="71">
        <f ca="1">IF(Table1[[#This Row],[Hạn thanh toán]]="","",IF((U3565-NOW())&lt;0,0,(U3565-NOW())))</f>
        <v>0</v>
      </c>
      <c r="W3565" s="278"/>
      <c r="X3565" s="278" t="str">
        <f t="shared" ca="1" si="941"/>
        <v/>
      </c>
      <c r="Y3565" s="3" t="str">
        <f t="shared" si="942"/>
        <v>Đã thanh toán</v>
      </c>
      <c r="Z3565" s="250">
        <f>Table1[[#This Row],[Hạn thanh toán]]</f>
        <v>45929</v>
      </c>
      <c r="AA3565" s="250">
        <f>Table1[[#This Row],[Ngày Thanh toán]]</f>
        <v>45925</v>
      </c>
      <c r="AD3565" s="3" t="str">
        <f>IF(Table1[[#This Row],[Mã khách hàng]]="","",VLOOKUP($A3565,Ma_KH!$A:$Q,Ma_KH!O$1,0))</f>
        <v>BRG - FUJIMART</v>
      </c>
      <c r="AE3565" s="3" t="str">
        <f>IF(Table1[[#This Row],[Mã khách hàng]]="","",VLOOKUP($A3565,Ma_KH!$A:$Q,Ma_KH!P$1,0))</f>
        <v>CÔNG TY TNHH BÁN LẺ FUJIMART VIỆT NAM</v>
      </c>
      <c r="AF3565" s="3" t="str">
        <f>VLOOKUP(A3565,Ma_KH!A:Q,Ma_KH!J$1,0)</f>
        <v>Vũ Anh Tuấn</v>
      </c>
    </row>
    <row r="3566" spans="1:32">
      <c r="A3566" s="242" t="s">
        <v>184</v>
      </c>
      <c r="B3566" s="242" t="s">
        <v>5155</v>
      </c>
      <c r="C3566" s="318">
        <v>45874</v>
      </c>
      <c r="E3566" s="318">
        <v>45899</v>
      </c>
      <c r="F3566" s="78" t="s">
        <v>21398</v>
      </c>
      <c r="G3566" s="242" t="s">
        <v>21444</v>
      </c>
      <c r="H3566" s="278"/>
      <c r="I3566" s="278">
        <f>IFERROR(ROUND((VLOOKUP(Table1[[#This Row],[Mã khách hàng]],Ty_Le!$A:$D,5,0)*5%),0),0)</f>
        <v>0</v>
      </c>
      <c r="J3566" s="278">
        <f>(Table1[[#This Row],[Tiền hàng]]-Table1[[#This Row],[Tiền chiết khấu]])*8%</f>
        <v>0</v>
      </c>
      <c r="K3566" s="402">
        <v>229016</v>
      </c>
      <c r="L3566" s="8" t="s">
        <v>3649</v>
      </c>
      <c r="M3566" s="21">
        <v>45925</v>
      </c>
      <c r="O3566" s="278">
        <f>IF(Table1[[#This Row],[Phân loại]]="Tồn đầu kỳ",Table1[[#This Row],[Tổng giá trị]],0)</f>
        <v>0</v>
      </c>
      <c r="P3566" s="8">
        <f>IF(Table1[[#This Row],[Số còn phải thu ĐK]]&lt;&gt;0,0,IF(Table1[[#This Row],[Phân loại]]="Bán hàng",Table1[[#This Row],[Tổng giá trị]],-Table1[[#This Row],[Tổng giá trị]]))</f>
        <v>-229016</v>
      </c>
      <c r="Q3566" s="278">
        <f t="shared" si="940"/>
        <v>-229016</v>
      </c>
      <c r="R3566" s="8">
        <f>Table1[[#This Row],[Số còn phải thu ĐK]]+Table1[[#This Row],[Giá Trị HD sau CK]]-Table1[[#This Row],[Số tiền đã thu]]</f>
        <v>0</v>
      </c>
      <c r="S3566" s="7">
        <f>IF(Table1[[#This Row],[Ngày hóa đơn]]&lt;&gt;"",Table1[[#This Row],[Ngày hóa đơn]],Table1[[#This Row],[Ngày hạch toán]])</f>
        <v>45899</v>
      </c>
      <c r="T3566" s="8">
        <v>30</v>
      </c>
      <c r="U3566" s="7">
        <f>IF(Table1[[#This Row],[Ngày tính CN]]="","",S3566+T3566)</f>
        <v>45929</v>
      </c>
      <c r="V3566" s="71">
        <f ca="1">IF(Table1[[#This Row],[Hạn thanh toán]]="","",IF((U3566-NOW())&lt;0,0,(U3566-NOW())))</f>
        <v>0</v>
      </c>
      <c r="W3566" s="278"/>
      <c r="X3566" s="278" t="str">
        <f t="shared" ca="1" si="941"/>
        <v/>
      </c>
      <c r="Y3566" s="3" t="str">
        <f t="shared" si="942"/>
        <v>Đã thanh toán</v>
      </c>
      <c r="Z3566" s="250">
        <f>Table1[[#This Row],[Hạn thanh toán]]</f>
        <v>45929</v>
      </c>
      <c r="AA3566" s="250">
        <f>Table1[[#This Row],[Ngày Thanh toán]]</f>
        <v>45925</v>
      </c>
      <c r="AD3566" s="3" t="str">
        <f>IF(Table1[[#This Row],[Mã khách hàng]]="","",VLOOKUP($A3566,Ma_KH!$A:$Q,Ma_KH!O$1,0))</f>
        <v>BRG - FUJIMART</v>
      </c>
      <c r="AE3566" s="3" t="str">
        <f>IF(Table1[[#This Row],[Mã khách hàng]]="","",VLOOKUP($A3566,Ma_KH!$A:$Q,Ma_KH!P$1,0))</f>
        <v>CÔNG TY TNHH BÁN LẺ FUJIMART VIỆT NAM</v>
      </c>
      <c r="AF3566" s="3" t="str">
        <f>VLOOKUP(A3566,Ma_KH!A:Q,Ma_KH!J$1,0)</f>
        <v>Vũ Anh Tuấn</v>
      </c>
    </row>
    <row r="3567" spans="1:32">
      <c r="A3567" s="242" t="s">
        <v>184</v>
      </c>
      <c r="B3567" s="242" t="s">
        <v>5155</v>
      </c>
      <c r="C3567" s="318">
        <v>45873</v>
      </c>
      <c r="E3567" s="318">
        <v>45899</v>
      </c>
      <c r="F3567" s="78" t="s">
        <v>21398</v>
      </c>
      <c r="G3567" s="242" t="s">
        <v>21445</v>
      </c>
      <c r="H3567" s="278"/>
      <c r="I3567" s="278">
        <f>IFERROR(ROUND((VLOOKUP(Table1[[#This Row],[Mã khách hàng]],Ty_Le!$A:$D,5,0)*5%),0),0)</f>
        <v>0</v>
      </c>
      <c r="J3567" s="278">
        <f>(Table1[[#This Row],[Tiền hàng]]-Table1[[#This Row],[Tiền chiết khấu]])*8%</f>
        <v>0</v>
      </c>
      <c r="K3567" s="402">
        <v>122162</v>
      </c>
      <c r="L3567" s="8" t="s">
        <v>3649</v>
      </c>
      <c r="M3567" s="21">
        <v>45925</v>
      </c>
      <c r="O3567" s="278">
        <f>IF(Table1[[#This Row],[Phân loại]]="Tồn đầu kỳ",Table1[[#This Row],[Tổng giá trị]],0)</f>
        <v>0</v>
      </c>
      <c r="P3567" s="8">
        <f>IF(Table1[[#This Row],[Số còn phải thu ĐK]]&lt;&gt;0,0,IF(Table1[[#This Row],[Phân loại]]="Bán hàng",Table1[[#This Row],[Tổng giá trị]],-Table1[[#This Row],[Tổng giá trị]]))</f>
        <v>-122162</v>
      </c>
      <c r="Q3567" s="278">
        <f t="shared" si="940"/>
        <v>-122162</v>
      </c>
      <c r="R3567" s="8">
        <f>Table1[[#This Row],[Số còn phải thu ĐK]]+Table1[[#This Row],[Giá Trị HD sau CK]]-Table1[[#This Row],[Số tiền đã thu]]</f>
        <v>0</v>
      </c>
      <c r="S3567" s="7">
        <f>IF(Table1[[#This Row],[Ngày hóa đơn]]&lt;&gt;"",Table1[[#This Row],[Ngày hóa đơn]],Table1[[#This Row],[Ngày hạch toán]])</f>
        <v>45899</v>
      </c>
      <c r="T3567" s="8">
        <v>30</v>
      </c>
      <c r="U3567" s="7">
        <f>IF(Table1[[#This Row],[Ngày tính CN]]="","",S3567+T3567)</f>
        <v>45929</v>
      </c>
      <c r="V3567" s="71">
        <f ca="1">IF(Table1[[#This Row],[Hạn thanh toán]]="","",IF((U3567-NOW())&lt;0,0,(U3567-NOW())))</f>
        <v>0</v>
      </c>
      <c r="W3567" s="278"/>
      <c r="X3567" s="278" t="str">
        <f t="shared" ca="1" si="941"/>
        <v/>
      </c>
      <c r="Y3567" s="3" t="str">
        <f t="shared" si="942"/>
        <v>Đã thanh toán</v>
      </c>
      <c r="Z3567" s="250">
        <f>Table1[[#This Row],[Hạn thanh toán]]</f>
        <v>45929</v>
      </c>
      <c r="AA3567" s="250">
        <f>Table1[[#This Row],[Ngày Thanh toán]]</f>
        <v>45925</v>
      </c>
      <c r="AD3567" s="3" t="str">
        <f>IF(Table1[[#This Row],[Mã khách hàng]]="","",VLOOKUP($A3567,Ma_KH!$A:$Q,Ma_KH!O$1,0))</f>
        <v>BRG - FUJIMART</v>
      </c>
      <c r="AE3567" s="3" t="str">
        <f>IF(Table1[[#This Row],[Mã khách hàng]]="","",VLOOKUP($A3567,Ma_KH!$A:$Q,Ma_KH!P$1,0))</f>
        <v>CÔNG TY TNHH BÁN LẺ FUJIMART VIỆT NAM</v>
      </c>
      <c r="AF3567" s="3" t="str">
        <f>VLOOKUP(A3567,Ma_KH!A:Q,Ma_KH!J$1,0)</f>
        <v>Vũ Anh Tuấn</v>
      </c>
    </row>
    <row r="3568" spans="1:32">
      <c r="A3568" s="242" t="s">
        <v>184</v>
      </c>
      <c r="B3568" s="242" t="s">
        <v>5155</v>
      </c>
      <c r="C3568" s="318">
        <v>45888</v>
      </c>
      <c r="E3568" s="318">
        <v>45899</v>
      </c>
      <c r="F3568" s="78" t="s">
        <v>21398</v>
      </c>
      <c r="G3568" s="242" t="s">
        <v>21446</v>
      </c>
      <c r="H3568" s="278"/>
      <c r="I3568" s="278">
        <f>IFERROR(ROUND((VLOOKUP(Table1[[#This Row],[Mã khách hàng]],Ty_Le!$A:$D,5,0)*5%),0),0)</f>
        <v>0</v>
      </c>
      <c r="J3568" s="278">
        <f>(Table1[[#This Row],[Tiền hàng]]-Table1[[#This Row],[Tiền chiết khấu]])*8%</f>
        <v>0</v>
      </c>
      <c r="K3568" s="402">
        <v>496134</v>
      </c>
      <c r="L3568" s="8" t="s">
        <v>3649</v>
      </c>
      <c r="M3568" s="21">
        <v>45925</v>
      </c>
      <c r="O3568" s="278">
        <f>IF(Table1[[#This Row],[Phân loại]]="Tồn đầu kỳ",Table1[[#This Row],[Tổng giá trị]],0)</f>
        <v>0</v>
      </c>
      <c r="P3568" s="8">
        <f>IF(Table1[[#This Row],[Số còn phải thu ĐK]]&lt;&gt;0,0,IF(Table1[[#This Row],[Phân loại]]="Bán hàng",Table1[[#This Row],[Tổng giá trị]],-Table1[[#This Row],[Tổng giá trị]]))</f>
        <v>-496134</v>
      </c>
      <c r="Q3568" s="278">
        <f t="shared" si="940"/>
        <v>-496134</v>
      </c>
      <c r="R3568" s="8">
        <f>Table1[[#This Row],[Số còn phải thu ĐK]]+Table1[[#This Row],[Giá Trị HD sau CK]]-Table1[[#This Row],[Số tiền đã thu]]</f>
        <v>0</v>
      </c>
      <c r="S3568" s="7">
        <f>IF(Table1[[#This Row],[Ngày hóa đơn]]&lt;&gt;"",Table1[[#This Row],[Ngày hóa đơn]],Table1[[#This Row],[Ngày hạch toán]])</f>
        <v>45899</v>
      </c>
      <c r="T3568" s="8">
        <v>30</v>
      </c>
      <c r="U3568" s="7">
        <f>IF(Table1[[#This Row],[Ngày tính CN]]="","",S3568+T3568)</f>
        <v>45929</v>
      </c>
      <c r="V3568" s="71">
        <f ca="1">IF(Table1[[#This Row],[Hạn thanh toán]]="","",IF((U3568-NOW())&lt;0,0,(U3568-NOW())))</f>
        <v>0</v>
      </c>
      <c r="W3568" s="278"/>
      <c r="X3568" s="278" t="str">
        <f t="shared" ca="1" si="941"/>
        <v/>
      </c>
      <c r="Y3568" s="3" t="str">
        <f t="shared" si="942"/>
        <v>Đã thanh toán</v>
      </c>
      <c r="Z3568" s="250">
        <f>Table1[[#This Row],[Hạn thanh toán]]</f>
        <v>45929</v>
      </c>
      <c r="AA3568" s="250">
        <f>Table1[[#This Row],[Ngày Thanh toán]]</f>
        <v>45925</v>
      </c>
      <c r="AD3568" s="3" t="str">
        <f>IF(Table1[[#This Row],[Mã khách hàng]]="","",VLOOKUP($A3568,Ma_KH!$A:$Q,Ma_KH!O$1,0))</f>
        <v>BRG - FUJIMART</v>
      </c>
      <c r="AE3568" s="3" t="str">
        <f>IF(Table1[[#This Row],[Mã khách hàng]]="","",VLOOKUP($A3568,Ma_KH!$A:$Q,Ma_KH!P$1,0))</f>
        <v>CÔNG TY TNHH BÁN LẺ FUJIMART VIỆT NAM</v>
      </c>
      <c r="AF3568" s="3" t="str">
        <f>VLOOKUP(A3568,Ma_KH!A:Q,Ma_KH!J$1,0)</f>
        <v>Vũ Anh Tuấn</v>
      </c>
    </row>
    <row r="3569" spans="1:32">
      <c r="A3569" s="242" t="s">
        <v>184</v>
      </c>
      <c r="B3569" s="242" t="s">
        <v>5155</v>
      </c>
      <c r="C3569" s="318">
        <v>45887</v>
      </c>
      <c r="E3569" s="318">
        <v>45899</v>
      </c>
      <c r="F3569" s="78" t="s">
        <v>21398</v>
      </c>
      <c r="G3569" s="242" t="s">
        <v>21447</v>
      </c>
      <c r="H3569" s="278"/>
      <c r="I3569" s="278">
        <f>IFERROR(ROUND((VLOOKUP(Table1[[#This Row],[Mã khách hàng]],Ty_Le!$A:$D,5,0)*5%),0),0)</f>
        <v>0</v>
      </c>
      <c r="J3569" s="278">
        <f>(Table1[[#This Row],[Tiền hàng]]-Table1[[#This Row],[Tiền chiết khấu]])*8%</f>
        <v>0</v>
      </c>
      <c r="K3569" s="402">
        <v>624201</v>
      </c>
      <c r="L3569" s="8" t="s">
        <v>3649</v>
      </c>
      <c r="M3569" s="21">
        <v>45925</v>
      </c>
      <c r="O3569" s="278">
        <f>IF(Table1[[#This Row],[Phân loại]]="Tồn đầu kỳ",Table1[[#This Row],[Tổng giá trị]],0)</f>
        <v>0</v>
      </c>
      <c r="P3569" s="8">
        <f>IF(Table1[[#This Row],[Số còn phải thu ĐK]]&lt;&gt;0,0,IF(Table1[[#This Row],[Phân loại]]="Bán hàng",Table1[[#This Row],[Tổng giá trị]],-Table1[[#This Row],[Tổng giá trị]]))</f>
        <v>-624201</v>
      </c>
      <c r="Q3569" s="278">
        <f t="shared" si="940"/>
        <v>-624201</v>
      </c>
      <c r="R3569" s="8">
        <f>Table1[[#This Row],[Số còn phải thu ĐK]]+Table1[[#This Row],[Giá Trị HD sau CK]]-Table1[[#This Row],[Số tiền đã thu]]</f>
        <v>0</v>
      </c>
      <c r="S3569" s="7">
        <f>IF(Table1[[#This Row],[Ngày hóa đơn]]&lt;&gt;"",Table1[[#This Row],[Ngày hóa đơn]],Table1[[#This Row],[Ngày hạch toán]])</f>
        <v>45899</v>
      </c>
      <c r="T3569" s="8">
        <v>30</v>
      </c>
      <c r="U3569" s="7">
        <f>IF(Table1[[#This Row],[Ngày tính CN]]="","",S3569+T3569)</f>
        <v>45929</v>
      </c>
      <c r="V3569" s="71">
        <f ca="1">IF(Table1[[#This Row],[Hạn thanh toán]]="","",IF((U3569-NOW())&lt;0,0,(U3569-NOW())))</f>
        <v>0</v>
      </c>
      <c r="W3569" s="278"/>
      <c r="X3569" s="278" t="str">
        <f t="shared" ca="1" si="941"/>
        <v/>
      </c>
      <c r="Y3569" s="3" t="str">
        <f t="shared" si="942"/>
        <v>Đã thanh toán</v>
      </c>
      <c r="Z3569" s="250">
        <f>Table1[[#This Row],[Hạn thanh toán]]</f>
        <v>45929</v>
      </c>
      <c r="AA3569" s="250">
        <f>Table1[[#This Row],[Ngày Thanh toán]]</f>
        <v>45925</v>
      </c>
      <c r="AD3569" s="3" t="str">
        <f>IF(Table1[[#This Row],[Mã khách hàng]]="","",VLOOKUP($A3569,Ma_KH!$A:$Q,Ma_KH!O$1,0))</f>
        <v>BRG - FUJIMART</v>
      </c>
      <c r="AE3569" s="3" t="str">
        <f>IF(Table1[[#This Row],[Mã khách hàng]]="","",VLOOKUP($A3569,Ma_KH!$A:$Q,Ma_KH!P$1,0))</f>
        <v>CÔNG TY TNHH BÁN LẺ FUJIMART VIỆT NAM</v>
      </c>
      <c r="AF3569" s="3" t="str">
        <f>VLOOKUP(A3569,Ma_KH!A:Q,Ma_KH!J$1,0)</f>
        <v>Vũ Anh Tuấn</v>
      </c>
    </row>
    <row r="3570" spans="1:32">
      <c r="A3570" s="242" t="s">
        <v>184</v>
      </c>
      <c r="B3570" s="242" t="s">
        <v>5155</v>
      </c>
      <c r="C3570" s="318">
        <v>45881</v>
      </c>
      <c r="E3570" s="318">
        <v>45899</v>
      </c>
      <c r="F3570" s="78" t="s">
        <v>21398</v>
      </c>
      <c r="G3570" s="242" t="s">
        <v>21441</v>
      </c>
      <c r="H3570" s="278"/>
      <c r="I3570" s="278">
        <f>IFERROR(ROUND((VLOOKUP(Table1[[#This Row],[Mã khách hàng]],Ty_Le!$A:$D,5,0)*5%),0),0)</f>
        <v>0</v>
      </c>
      <c r="J3570" s="278">
        <f>(Table1[[#This Row],[Tiền hàng]]-Table1[[#This Row],[Tiền chiết khấu]])*8%</f>
        <v>0</v>
      </c>
      <c r="K3570" s="402">
        <v>699359</v>
      </c>
      <c r="L3570" s="8" t="s">
        <v>3649</v>
      </c>
      <c r="M3570" s="21">
        <v>45925</v>
      </c>
      <c r="O3570" s="278">
        <f>IF(Table1[[#This Row],[Phân loại]]="Tồn đầu kỳ",Table1[[#This Row],[Tổng giá trị]],0)</f>
        <v>0</v>
      </c>
      <c r="P3570" s="8">
        <f>IF(Table1[[#This Row],[Số còn phải thu ĐK]]&lt;&gt;0,0,IF(Table1[[#This Row],[Phân loại]]="Bán hàng",Table1[[#This Row],[Tổng giá trị]],-Table1[[#This Row],[Tổng giá trị]]))</f>
        <v>-699359</v>
      </c>
      <c r="Q3570" s="278">
        <f t="shared" si="940"/>
        <v>-699359</v>
      </c>
      <c r="R3570" s="8">
        <f>Table1[[#This Row],[Số còn phải thu ĐK]]+Table1[[#This Row],[Giá Trị HD sau CK]]-Table1[[#This Row],[Số tiền đã thu]]</f>
        <v>0</v>
      </c>
      <c r="S3570" s="7">
        <f>IF(Table1[[#This Row],[Ngày hóa đơn]]&lt;&gt;"",Table1[[#This Row],[Ngày hóa đơn]],Table1[[#This Row],[Ngày hạch toán]])</f>
        <v>45899</v>
      </c>
      <c r="T3570" s="8">
        <v>30</v>
      </c>
      <c r="U3570" s="7">
        <f>IF(Table1[[#This Row],[Ngày tính CN]]="","",S3570+T3570)</f>
        <v>45929</v>
      </c>
      <c r="V3570" s="71">
        <f ca="1">IF(Table1[[#This Row],[Hạn thanh toán]]="","",IF((U3570-NOW())&lt;0,0,(U3570-NOW())))</f>
        <v>0</v>
      </c>
      <c r="W3570" s="278"/>
      <c r="X3570" s="278" t="str">
        <f t="shared" ca="1" si="941"/>
        <v/>
      </c>
      <c r="Y3570" s="3" t="str">
        <f t="shared" si="942"/>
        <v>Đã thanh toán</v>
      </c>
      <c r="Z3570" s="250">
        <f>Table1[[#This Row],[Hạn thanh toán]]</f>
        <v>45929</v>
      </c>
      <c r="AA3570" s="250">
        <f>Table1[[#This Row],[Ngày Thanh toán]]</f>
        <v>45925</v>
      </c>
      <c r="AD3570" s="3" t="str">
        <f>IF(Table1[[#This Row],[Mã khách hàng]]="","",VLOOKUP($A3570,Ma_KH!$A:$Q,Ma_KH!O$1,0))</f>
        <v>BRG - FUJIMART</v>
      </c>
      <c r="AE3570" s="3" t="str">
        <f>IF(Table1[[#This Row],[Mã khách hàng]]="","",VLOOKUP($A3570,Ma_KH!$A:$Q,Ma_KH!P$1,0))</f>
        <v>CÔNG TY TNHH BÁN LẺ FUJIMART VIỆT NAM</v>
      </c>
      <c r="AF3570" s="3" t="str">
        <f>VLOOKUP(A3570,Ma_KH!A:Q,Ma_KH!J$1,0)</f>
        <v>Vũ Anh Tuấn</v>
      </c>
    </row>
    <row r="3571" spans="1:32">
      <c r="A3571" s="242" t="s">
        <v>184</v>
      </c>
      <c r="B3571" s="242" t="s">
        <v>5155</v>
      </c>
      <c r="C3571" s="318">
        <v>45877</v>
      </c>
      <c r="E3571" s="318">
        <v>45899</v>
      </c>
      <c r="F3571" s="78" t="s">
        <v>21398</v>
      </c>
      <c r="G3571" s="242" t="s">
        <v>21448</v>
      </c>
      <c r="H3571" s="278"/>
      <c r="I3571" s="278">
        <f>IFERROR(ROUND((VLOOKUP(Table1[[#This Row],[Mã khách hàng]],Ty_Le!$A:$D,5,0)*5%),0),0)</f>
        <v>0</v>
      </c>
      <c r="J3571" s="278">
        <f>(Table1[[#This Row],[Tiền hàng]]-Table1[[#This Row],[Tiền chiết khấu]])*8%</f>
        <v>0</v>
      </c>
      <c r="K3571" s="402">
        <v>382486</v>
      </c>
      <c r="L3571" s="8" t="s">
        <v>3649</v>
      </c>
      <c r="M3571" s="21">
        <v>45925</v>
      </c>
      <c r="O3571" s="278">
        <f>IF(Table1[[#This Row],[Phân loại]]="Tồn đầu kỳ",Table1[[#This Row],[Tổng giá trị]],0)</f>
        <v>0</v>
      </c>
      <c r="P3571" s="8">
        <f>IF(Table1[[#This Row],[Số còn phải thu ĐK]]&lt;&gt;0,0,IF(Table1[[#This Row],[Phân loại]]="Bán hàng",Table1[[#This Row],[Tổng giá trị]],-Table1[[#This Row],[Tổng giá trị]]))</f>
        <v>-382486</v>
      </c>
      <c r="Q3571" s="278">
        <f t="shared" si="940"/>
        <v>-382486</v>
      </c>
      <c r="R3571" s="8">
        <f>Table1[[#This Row],[Số còn phải thu ĐK]]+Table1[[#This Row],[Giá Trị HD sau CK]]-Table1[[#This Row],[Số tiền đã thu]]</f>
        <v>0</v>
      </c>
      <c r="S3571" s="7">
        <f>IF(Table1[[#This Row],[Ngày hóa đơn]]&lt;&gt;"",Table1[[#This Row],[Ngày hóa đơn]],Table1[[#This Row],[Ngày hạch toán]])</f>
        <v>45899</v>
      </c>
      <c r="T3571" s="8">
        <v>30</v>
      </c>
      <c r="U3571" s="7">
        <f>IF(Table1[[#This Row],[Ngày tính CN]]="","",S3571+T3571)</f>
        <v>45929</v>
      </c>
      <c r="V3571" s="71">
        <f ca="1">IF(Table1[[#This Row],[Hạn thanh toán]]="","",IF((U3571-NOW())&lt;0,0,(U3571-NOW())))</f>
        <v>0</v>
      </c>
      <c r="W3571" s="278"/>
      <c r="X3571" s="278" t="str">
        <f t="shared" ca="1" si="941"/>
        <v/>
      </c>
      <c r="Y3571" s="3" t="str">
        <f t="shared" si="942"/>
        <v>Đã thanh toán</v>
      </c>
      <c r="Z3571" s="250">
        <f>Table1[[#This Row],[Hạn thanh toán]]</f>
        <v>45929</v>
      </c>
      <c r="AA3571" s="250">
        <f>Table1[[#This Row],[Ngày Thanh toán]]</f>
        <v>45925</v>
      </c>
      <c r="AD3571" s="3" t="str">
        <f>IF(Table1[[#This Row],[Mã khách hàng]]="","",VLOOKUP($A3571,Ma_KH!$A:$Q,Ma_KH!O$1,0))</f>
        <v>BRG - FUJIMART</v>
      </c>
      <c r="AE3571" s="3" t="str">
        <f>IF(Table1[[#This Row],[Mã khách hàng]]="","",VLOOKUP($A3571,Ma_KH!$A:$Q,Ma_KH!P$1,0))</f>
        <v>CÔNG TY TNHH BÁN LẺ FUJIMART VIỆT NAM</v>
      </c>
      <c r="AF3571" s="3" t="str">
        <f>VLOOKUP(A3571,Ma_KH!A:Q,Ma_KH!J$1,0)</f>
        <v>Vũ Anh Tuấn</v>
      </c>
    </row>
    <row r="3572" spans="1:32">
      <c r="A3572" s="242" t="s">
        <v>184</v>
      </c>
      <c r="B3572" s="242" t="s">
        <v>5155</v>
      </c>
      <c r="C3572" s="318">
        <v>45884</v>
      </c>
      <c r="E3572" s="318">
        <v>45899</v>
      </c>
      <c r="F3572" s="78" t="s">
        <v>21398</v>
      </c>
      <c r="G3572" s="242" t="s">
        <v>21449</v>
      </c>
      <c r="H3572" s="278"/>
      <c r="I3572" s="278">
        <f>IFERROR(ROUND((VLOOKUP(Table1[[#This Row],[Mã khách hàng]],Ty_Le!$A:$D,5,0)*5%),0),0)</f>
        <v>0</v>
      </c>
      <c r="J3572" s="278">
        <f>(Table1[[#This Row],[Tiền hàng]]-Table1[[#This Row],[Tiền chiết khấu]])*8%</f>
        <v>0</v>
      </c>
      <c r="K3572" s="402">
        <v>114508</v>
      </c>
      <c r="L3572" s="8" t="s">
        <v>3649</v>
      </c>
      <c r="M3572" s="21">
        <v>45925</v>
      </c>
      <c r="O3572" s="278">
        <f>IF(Table1[[#This Row],[Phân loại]]="Tồn đầu kỳ",Table1[[#This Row],[Tổng giá trị]],0)</f>
        <v>0</v>
      </c>
      <c r="P3572" s="8">
        <f>IF(Table1[[#This Row],[Số còn phải thu ĐK]]&lt;&gt;0,0,IF(Table1[[#This Row],[Phân loại]]="Bán hàng",Table1[[#This Row],[Tổng giá trị]],-Table1[[#This Row],[Tổng giá trị]]))</f>
        <v>-114508</v>
      </c>
      <c r="Q3572" s="278">
        <f t="shared" si="940"/>
        <v>-114508</v>
      </c>
      <c r="R3572" s="8">
        <f>Table1[[#This Row],[Số còn phải thu ĐK]]+Table1[[#This Row],[Giá Trị HD sau CK]]-Table1[[#This Row],[Số tiền đã thu]]</f>
        <v>0</v>
      </c>
      <c r="S3572" s="7">
        <f>IF(Table1[[#This Row],[Ngày hóa đơn]]&lt;&gt;"",Table1[[#This Row],[Ngày hóa đơn]],Table1[[#This Row],[Ngày hạch toán]])</f>
        <v>45899</v>
      </c>
      <c r="T3572" s="8">
        <v>30</v>
      </c>
      <c r="U3572" s="7">
        <f>IF(Table1[[#This Row],[Ngày tính CN]]="","",S3572+T3572)</f>
        <v>45929</v>
      </c>
      <c r="V3572" s="71">
        <f ca="1">IF(Table1[[#This Row],[Hạn thanh toán]]="","",IF((U3572-NOW())&lt;0,0,(U3572-NOW())))</f>
        <v>0</v>
      </c>
      <c r="W3572" s="278"/>
      <c r="X3572" s="278" t="str">
        <f t="shared" ca="1" si="941"/>
        <v/>
      </c>
      <c r="Y3572" s="3" t="str">
        <f t="shared" si="942"/>
        <v>Đã thanh toán</v>
      </c>
      <c r="Z3572" s="250">
        <f>Table1[[#This Row],[Hạn thanh toán]]</f>
        <v>45929</v>
      </c>
      <c r="AA3572" s="250">
        <f>Table1[[#This Row],[Ngày Thanh toán]]</f>
        <v>45925</v>
      </c>
      <c r="AD3572" s="3" t="str">
        <f>IF(Table1[[#This Row],[Mã khách hàng]]="","",VLOOKUP($A3572,Ma_KH!$A:$Q,Ma_KH!O$1,0))</f>
        <v>BRG - FUJIMART</v>
      </c>
      <c r="AE3572" s="3" t="str">
        <f>IF(Table1[[#This Row],[Mã khách hàng]]="","",VLOOKUP($A3572,Ma_KH!$A:$Q,Ma_KH!P$1,0))</f>
        <v>CÔNG TY TNHH BÁN LẺ FUJIMART VIỆT NAM</v>
      </c>
      <c r="AF3572" s="3" t="str">
        <f>VLOOKUP(A3572,Ma_KH!A:Q,Ma_KH!J$1,0)</f>
        <v>Vũ Anh Tuấn</v>
      </c>
    </row>
    <row r="3573" spans="1:32">
      <c r="A3573" s="242" t="s">
        <v>184</v>
      </c>
      <c r="B3573" s="242" t="s">
        <v>5155</v>
      </c>
      <c r="C3573" s="318">
        <v>45875</v>
      </c>
      <c r="E3573" s="318">
        <v>45899</v>
      </c>
      <c r="F3573" s="78" t="s">
        <v>21398</v>
      </c>
      <c r="G3573" s="242" t="s">
        <v>21450</v>
      </c>
      <c r="H3573" s="278"/>
      <c r="I3573" s="278">
        <f>IFERROR(ROUND((VLOOKUP(Table1[[#This Row],[Mã khách hàng]],Ty_Le!$A:$D,5,0)*5%),0),0)</f>
        <v>0</v>
      </c>
      <c r="J3573" s="278">
        <f>(Table1[[#This Row],[Tiền hàng]]-Table1[[#This Row],[Tiền chiết khấu]])*8%</f>
        <v>0</v>
      </c>
      <c r="K3573" s="402">
        <v>171121</v>
      </c>
      <c r="L3573" s="8" t="s">
        <v>3649</v>
      </c>
      <c r="M3573" s="21">
        <v>45925</v>
      </c>
      <c r="O3573" s="278">
        <f>IF(Table1[[#This Row],[Phân loại]]="Tồn đầu kỳ",Table1[[#This Row],[Tổng giá trị]],0)</f>
        <v>0</v>
      </c>
      <c r="P3573" s="8">
        <f>IF(Table1[[#This Row],[Số còn phải thu ĐK]]&lt;&gt;0,0,IF(Table1[[#This Row],[Phân loại]]="Bán hàng",Table1[[#This Row],[Tổng giá trị]],-Table1[[#This Row],[Tổng giá trị]]))</f>
        <v>-171121</v>
      </c>
      <c r="Q3573" s="278">
        <f t="shared" si="940"/>
        <v>-171121</v>
      </c>
      <c r="R3573" s="8">
        <f>Table1[[#This Row],[Số còn phải thu ĐK]]+Table1[[#This Row],[Giá Trị HD sau CK]]-Table1[[#This Row],[Số tiền đã thu]]</f>
        <v>0</v>
      </c>
      <c r="S3573" s="7">
        <f>IF(Table1[[#This Row],[Ngày hóa đơn]]&lt;&gt;"",Table1[[#This Row],[Ngày hóa đơn]],Table1[[#This Row],[Ngày hạch toán]])</f>
        <v>45899</v>
      </c>
      <c r="T3573" s="8">
        <v>30</v>
      </c>
      <c r="U3573" s="7">
        <f>IF(Table1[[#This Row],[Ngày tính CN]]="","",S3573+T3573)</f>
        <v>45929</v>
      </c>
      <c r="V3573" s="71">
        <f ca="1">IF(Table1[[#This Row],[Hạn thanh toán]]="","",IF((U3573-NOW())&lt;0,0,(U3573-NOW())))</f>
        <v>0</v>
      </c>
      <c r="W3573" s="278"/>
      <c r="X3573" s="278" t="str">
        <f t="shared" ca="1" si="941"/>
        <v/>
      </c>
      <c r="Y3573" s="3" t="str">
        <f t="shared" si="942"/>
        <v>Đã thanh toán</v>
      </c>
      <c r="Z3573" s="250">
        <f>Table1[[#This Row],[Hạn thanh toán]]</f>
        <v>45929</v>
      </c>
      <c r="AA3573" s="250">
        <f>Table1[[#This Row],[Ngày Thanh toán]]</f>
        <v>45925</v>
      </c>
      <c r="AD3573" s="3" t="str">
        <f>IF(Table1[[#This Row],[Mã khách hàng]]="","",VLOOKUP($A3573,Ma_KH!$A:$Q,Ma_KH!O$1,0))</f>
        <v>BRG - FUJIMART</v>
      </c>
      <c r="AE3573" s="3" t="str">
        <f>IF(Table1[[#This Row],[Mã khách hàng]]="","",VLOOKUP($A3573,Ma_KH!$A:$Q,Ma_KH!P$1,0))</f>
        <v>CÔNG TY TNHH BÁN LẺ FUJIMART VIỆT NAM</v>
      </c>
      <c r="AF3573" s="3" t="str">
        <f>VLOOKUP(A3573,Ma_KH!A:Q,Ma_KH!J$1,0)</f>
        <v>Vũ Anh Tuấn</v>
      </c>
    </row>
    <row r="3574" spans="1:32">
      <c r="A3574" s="242" t="s">
        <v>184</v>
      </c>
      <c r="B3574" s="242" t="s">
        <v>5155</v>
      </c>
      <c r="C3574" s="318">
        <v>45884</v>
      </c>
      <c r="E3574" s="318">
        <v>45899</v>
      </c>
      <c r="F3574" s="78" t="s">
        <v>21398</v>
      </c>
      <c r="G3574" s="242" t="s">
        <v>21450</v>
      </c>
      <c r="H3574" s="278"/>
      <c r="I3574" s="278">
        <f>IFERROR(ROUND((VLOOKUP(Table1[[#This Row],[Mã khách hàng]],Ty_Le!$A:$D,5,0)*5%),0),0)</f>
        <v>0</v>
      </c>
      <c r="J3574" s="278">
        <f>(Table1[[#This Row],[Tiền hàng]]-Table1[[#This Row],[Tiền chiết khấu]])*8%</f>
        <v>0</v>
      </c>
      <c r="K3574" s="402">
        <v>154461</v>
      </c>
      <c r="L3574" s="8" t="s">
        <v>3649</v>
      </c>
      <c r="M3574" s="21">
        <v>45925</v>
      </c>
      <c r="O3574" s="278">
        <f>IF(Table1[[#This Row],[Phân loại]]="Tồn đầu kỳ",Table1[[#This Row],[Tổng giá trị]],0)</f>
        <v>0</v>
      </c>
      <c r="P3574" s="8">
        <f>IF(Table1[[#This Row],[Số còn phải thu ĐK]]&lt;&gt;0,0,IF(Table1[[#This Row],[Phân loại]]="Bán hàng",Table1[[#This Row],[Tổng giá trị]],-Table1[[#This Row],[Tổng giá trị]]))</f>
        <v>-154461</v>
      </c>
      <c r="Q3574" s="278">
        <f t="shared" si="940"/>
        <v>-154461</v>
      </c>
      <c r="R3574" s="8">
        <f>Table1[[#This Row],[Số còn phải thu ĐK]]+Table1[[#This Row],[Giá Trị HD sau CK]]-Table1[[#This Row],[Số tiền đã thu]]</f>
        <v>0</v>
      </c>
      <c r="S3574" s="7">
        <f>IF(Table1[[#This Row],[Ngày hóa đơn]]&lt;&gt;"",Table1[[#This Row],[Ngày hóa đơn]],Table1[[#This Row],[Ngày hạch toán]])</f>
        <v>45899</v>
      </c>
      <c r="T3574" s="8">
        <v>30</v>
      </c>
      <c r="U3574" s="7">
        <f>IF(Table1[[#This Row],[Ngày tính CN]]="","",S3574+T3574)</f>
        <v>45929</v>
      </c>
      <c r="V3574" s="71">
        <f ca="1">IF(Table1[[#This Row],[Hạn thanh toán]]="","",IF((U3574-NOW())&lt;0,0,(U3574-NOW())))</f>
        <v>0</v>
      </c>
      <c r="W3574" s="278"/>
      <c r="X3574" s="278" t="str">
        <f t="shared" ca="1" si="941"/>
        <v/>
      </c>
      <c r="Y3574" s="3" t="str">
        <f t="shared" si="942"/>
        <v>Đã thanh toán</v>
      </c>
      <c r="Z3574" s="250">
        <f>Table1[[#This Row],[Hạn thanh toán]]</f>
        <v>45929</v>
      </c>
      <c r="AA3574" s="250">
        <f>Table1[[#This Row],[Ngày Thanh toán]]</f>
        <v>45925</v>
      </c>
      <c r="AD3574" s="3" t="str">
        <f>IF(Table1[[#This Row],[Mã khách hàng]]="","",VLOOKUP($A3574,Ma_KH!$A:$Q,Ma_KH!O$1,0))</f>
        <v>BRG - FUJIMART</v>
      </c>
      <c r="AE3574" s="3" t="str">
        <f>IF(Table1[[#This Row],[Mã khách hàng]]="","",VLOOKUP($A3574,Ma_KH!$A:$Q,Ma_KH!P$1,0))</f>
        <v>CÔNG TY TNHH BÁN LẺ FUJIMART VIỆT NAM</v>
      </c>
      <c r="AF3574" s="3" t="str">
        <f>VLOOKUP(A3574,Ma_KH!A:Q,Ma_KH!J$1,0)</f>
        <v>Vũ Anh Tuấn</v>
      </c>
    </row>
    <row r="3575" spans="1:32">
      <c r="A3575" s="242" t="s">
        <v>184</v>
      </c>
      <c r="B3575" s="242" t="s">
        <v>5155</v>
      </c>
      <c r="C3575" s="318">
        <v>45871</v>
      </c>
      <c r="E3575" s="318">
        <v>45899</v>
      </c>
      <c r="F3575" s="78" t="s">
        <v>21398</v>
      </c>
      <c r="G3575" s="242" t="s">
        <v>21451</v>
      </c>
      <c r="H3575" s="278"/>
      <c r="I3575" s="278">
        <f>IFERROR(ROUND((VLOOKUP(Table1[[#This Row],[Mã khách hàng]],Ty_Le!$A:$D,5,0)*5%),0),0)</f>
        <v>0</v>
      </c>
      <c r="J3575" s="278">
        <f>(Table1[[#This Row],[Tiền hàng]]-Table1[[#This Row],[Tiền chiết khấu]])*8%</f>
        <v>0</v>
      </c>
      <c r="K3575" s="402">
        <v>801557</v>
      </c>
      <c r="L3575" s="8" t="s">
        <v>3649</v>
      </c>
      <c r="M3575" s="21">
        <v>45925</v>
      </c>
      <c r="O3575" s="278">
        <f>IF(Table1[[#This Row],[Phân loại]]="Tồn đầu kỳ",Table1[[#This Row],[Tổng giá trị]],0)</f>
        <v>0</v>
      </c>
      <c r="P3575" s="8">
        <f>IF(Table1[[#This Row],[Số còn phải thu ĐK]]&lt;&gt;0,0,IF(Table1[[#This Row],[Phân loại]]="Bán hàng",Table1[[#This Row],[Tổng giá trị]],-Table1[[#This Row],[Tổng giá trị]]))</f>
        <v>-801557</v>
      </c>
      <c r="Q3575" s="278">
        <f t="shared" si="940"/>
        <v>-801557</v>
      </c>
      <c r="R3575" s="8">
        <f>Table1[[#This Row],[Số còn phải thu ĐK]]+Table1[[#This Row],[Giá Trị HD sau CK]]-Table1[[#This Row],[Số tiền đã thu]]</f>
        <v>0</v>
      </c>
      <c r="S3575" s="7">
        <f>IF(Table1[[#This Row],[Ngày hóa đơn]]&lt;&gt;"",Table1[[#This Row],[Ngày hóa đơn]],Table1[[#This Row],[Ngày hạch toán]])</f>
        <v>45899</v>
      </c>
      <c r="T3575" s="8">
        <v>30</v>
      </c>
      <c r="U3575" s="7">
        <f>IF(Table1[[#This Row],[Ngày tính CN]]="","",S3575+T3575)</f>
        <v>45929</v>
      </c>
      <c r="V3575" s="71">
        <f ca="1">IF(Table1[[#This Row],[Hạn thanh toán]]="","",IF((U3575-NOW())&lt;0,0,(U3575-NOW())))</f>
        <v>0</v>
      </c>
      <c r="W3575" s="278"/>
      <c r="X3575" s="278" t="str">
        <f t="shared" ca="1" si="941"/>
        <v/>
      </c>
      <c r="Y3575" s="3" t="str">
        <f t="shared" si="942"/>
        <v>Đã thanh toán</v>
      </c>
      <c r="Z3575" s="250">
        <f>Table1[[#This Row],[Hạn thanh toán]]</f>
        <v>45929</v>
      </c>
      <c r="AA3575" s="250">
        <f>Table1[[#This Row],[Ngày Thanh toán]]</f>
        <v>45925</v>
      </c>
      <c r="AD3575" s="3" t="str">
        <f>IF(Table1[[#This Row],[Mã khách hàng]]="","",VLOOKUP($A3575,Ma_KH!$A:$Q,Ma_KH!O$1,0))</f>
        <v>BRG - FUJIMART</v>
      </c>
      <c r="AE3575" s="3" t="str">
        <f>IF(Table1[[#This Row],[Mã khách hàng]]="","",VLOOKUP($A3575,Ma_KH!$A:$Q,Ma_KH!P$1,0))</f>
        <v>CÔNG TY TNHH BÁN LẺ FUJIMART VIỆT NAM</v>
      </c>
      <c r="AF3575" s="3" t="str">
        <f>VLOOKUP(A3575,Ma_KH!A:Q,Ma_KH!J$1,0)</f>
        <v>Vũ Anh Tuấn</v>
      </c>
    </row>
    <row r="3576" spans="1:32">
      <c r="A3576" s="242" t="s">
        <v>184</v>
      </c>
      <c r="B3576" s="242" t="s">
        <v>5155</v>
      </c>
      <c r="C3576" s="318">
        <v>45887</v>
      </c>
      <c r="E3576" s="318">
        <v>45899</v>
      </c>
      <c r="F3576" s="78" t="s">
        <v>21398</v>
      </c>
      <c r="G3576" s="242" t="s">
        <v>21452</v>
      </c>
      <c r="H3576" s="278"/>
      <c r="I3576" s="278">
        <f>IFERROR(ROUND((VLOOKUP(Table1[[#This Row],[Mã khách hàng]],Ty_Le!$A:$D,5,0)*5%),0),0)</f>
        <v>0</v>
      </c>
      <c r="J3576" s="278">
        <f>(Table1[[#This Row],[Tiền hàng]]-Table1[[#This Row],[Tiền chiết khấu]])*8%</f>
        <v>0</v>
      </c>
      <c r="K3576" s="402">
        <v>597370</v>
      </c>
      <c r="L3576" s="8" t="s">
        <v>3649</v>
      </c>
      <c r="M3576" s="21">
        <v>45925</v>
      </c>
      <c r="O3576" s="278">
        <f>IF(Table1[[#This Row],[Phân loại]]="Tồn đầu kỳ",Table1[[#This Row],[Tổng giá trị]],0)</f>
        <v>0</v>
      </c>
      <c r="P3576" s="8">
        <f>IF(Table1[[#This Row],[Số còn phải thu ĐK]]&lt;&gt;0,0,IF(Table1[[#This Row],[Phân loại]]="Bán hàng",Table1[[#This Row],[Tổng giá trị]],-Table1[[#This Row],[Tổng giá trị]]))</f>
        <v>-597370</v>
      </c>
      <c r="Q3576" s="278">
        <f t="shared" si="940"/>
        <v>-597370</v>
      </c>
      <c r="R3576" s="8">
        <f>Table1[[#This Row],[Số còn phải thu ĐK]]+Table1[[#This Row],[Giá Trị HD sau CK]]-Table1[[#This Row],[Số tiền đã thu]]</f>
        <v>0</v>
      </c>
      <c r="S3576" s="7">
        <f>IF(Table1[[#This Row],[Ngày hóa đơn]]&lt;&gt;"",Table1[[#This Row],[Ngày hóa đơn]],Table1[[#This Row],[Ngày hạch toán]])</f>
        <v>45899</v>
      </c>
      <c r="T3576" s="8">
        <v>30</v>
      </c>
      <c r="U3576" s="7">
        <f>IF(Table1[[#This Row],[Ngày tính CN]]="","",S3576+T3576)</f>
        <v>45929</v>
      </c>
      <c r="V3576" s="71">
        <f ca="1">IF(Table1[[#This Row],[Hạn thanh toán]]="","",IF((U3576-NOW())&lt;0,0,(U3576-NOW())))</f>
        <v>0</v>
      </c>
      <c r="W3576" s="278"/>
      <c r="X3576" s="278" t="str">
        <f t="shared" ca="1" si="941"/>
        <v/>
      </c>
      <c r="Y3576" s="3" t="str">
        <f t="shared" si="942"/>
        <v>Đã thanh toán</v>
      </c>
      <c r="Z3576" s="250">
        <f>Table1[[#This Row],[Hạn thanh toán]]</f>
        <v>45929</v>
      </c>
      <c r="AA3576" s="250">
        <f>Table1[[#This Row],[Ngày Thanh toán]]</f>
        <v>45925</v>
      </c>
      <c r="AD3576" s="3" t="str">
        <f>IF(Table1[[#This Row],[Mã khách hàng]]="","",VLOOKUP($A3576,Ma_KH!$A:$Q,Ma_KH!O$1,0))</f>
        <v>BRG - FUJIMART</v>
      </c>
      <c r="AE3576" s="3" t="str">
        <f>IF(Table1[[#This Row],[Mã khách hàng]]="","",VLOOKUP($A3576,Ma_KH!$A:$Q,Ma_KH!P$1,0))</f>
        <v>CÔNG TY TNHH BÁN LẺ FUJIMART VIỆT NAM</v>
      </c>
      <c r="AF3576" s="3" t="str">
        <f>VLOOKUP(A3576,Ma_KH!A:Q,Ma_KH!J$1,0)</f>
        <v>Vũ Anh Tuấn</v>
      </c>
    </row>
    <row r="3577" spans="1:32">
      <c r="A3577" s="242" t="s">
        <v>184</v>
      </c>
      <c r="B3577" s="242" t="s">
        <v>5155</v>
      </c>
      <c r="C3577" s="318">
        <v>45887</v>
      </c>
      <c r="E3577" s="318">
        <v>45899</v>
      </c>
      <c r="F3577" s="78" t="s">
        <v>21398</v>
      </c>
      <c r="G3577" s="242" t="s">
        <v>21451</v>
      </c>
      <c r="H3577" s="278"/>
      <c r="I3577" s="278">
        <f>IFERROR(ROUND((VLOOKUP(Table1[[#This Row],[Mã khách hàng]],Ty_Le!$A:$D,5,0)*5%),0),0)</f>
        <v>0</v>
      </c>
      <c r="J3577" s="278">
        <f>(Table1[[#This Row],[Tiền hàng]]-Table1[[#This Row],[Tiền chiết khấu]])*8%</f>
        <v>0</v>
      </c>
      <c r="K3577" s="402">
        <v>113945</v>
      </c>
      <c r="L3577" s="8" t="s">
        <v>3649</v>
      </c>
      <c r="M3577" s="21">
        <v>45925</v>
      </c>
      <c r="O3577" s="278">
        <f>IF(Table1[[#This Row],[Phân loại]]="Tồn đầu kỳ",Table1[[#This Row],[Tổng giá trị]],0)</f>
        <v>0</v>
      </c>
      <c r="P3577" s="8">
        <f>IF(Table1[[#This Row],[Số còn phải thu ĐK]]&lt;&gt;0,0,IF(Table1[[#This Row],[Phân loại]]="Bán hàng",Table1[[#This Row],[Tổng giá trị]],-Table1[[#This Row],[Tổng giá trị]]))</f>
        <v>-113945</v>
      </c>
      <c r="Q3577" s="278">
        <f t="shared" si="940"/>
        <v>-113945</v>
      </c>
      <c r="R3577" s="8">
        <f>Table1[[#This Row],[Số còn phải thu ĐK]]+Table1[[#This Row],[Giá Trị HD sau CK]]-Table1[[#This Row],[Số tiền đã thu]]</f>
        <v>0</v>
      </c>
      <c r="S3577" s="7">
        <f>IF(Table1[[#This Row],[Ngày hóa đơn]]&lt;&gt;"",Table1[[#This Row],[Ngày hóa đơn]],Table1[[#This Row],[Ngày hạch toán]])</f>
        <v>45899</v>
      </c>
      <c r="T3577" s="8">
        <v>30</v>
      </c>
      <c r="U3577" s="7">
        <f>IF(Table1[[#This Row],[Ngày tính CN]]="","",S3577+T3577)</f>
        <v>45929</v>
      </c>
      <c r="V3577" s="71">
        <f ca="1">IF(Table1[[#This Row],[Hạn thanh toán]]="","",IF((U3577-NOW())&lt;0,0,(U3577-NOW())))</f>
        <v>0</v>
      </c>
      <c r="W3577" s="278"/>
      <c r="X3577" s="278" t="str">
        <f t="shared" ca="1" si="941"/>
        <v/>
      </c>
      <c r="Y3577" s="3" t="str">
        <f t="shared" si="942"/>
        <v>Đã thanh toán</v>
      </c>
      <c r="Z3577" s="250">
        <f>Table1[[#This Row],[Hạn thanh toán]]</f>
        <v>45929</v>
      </c>
      <c r="AA3577" s="250">
        <f>Table1[[#This Row],[Ngày Thanh toán]]</f>
        <v>45925</v>
      </c>
      <c r="AD3577" s="3" t="str">
        <f>IF(Table1[[#This Row],[Mã khách hàng]]="","",VLOOKUP($A3577,Ma_KH!$A:$Q,Ma_KH!O$1,0))</f>
        <v>BRG - FUJIMART</v>
      </c>
      <c r="AE3577" s="3" t="str">
        <f>IF(Table1[[#This Row],[Mã khách hàng]]="","",VLOOKUP($A3577,Ma_KH!$A:$Q,Ma_KH!P$1,0))</f>
        <v>CÔNG TY TNHH BÁN LẺ FUJIMART VIỆT NAM</v>
      </c>
      <c r="AF3577" s="3" t="str">
        <f>VLOOKUP(A3577,Ma_KH!A:Q,Ma_KH!J$1,0)</f>
        <v>Vũ Anh Tuấn</v>
      </c>
    </row>
    <row r="3578" spans="1:32">
      <c r="A3578" s="242" t="s">
        <v>184</v>
      </c>
      <c r="B3578" s="242" t="s">
        <v>5155</v>
      </c>
      <c r="C3578" s="318">
        <v>45886</v>
      </c>
      <c r="E3578" s="318">
        <v>45899</v>
      </c>
      <c r="F3578" s="78" t="s">
        <v>21398</v>
      </c>
      <c r="G3578" s="242" t="s">
        <v>21453</v>
      </c>
      <c r="H3578" s="278"/>
      <c r="I3578" s="278">
        <f>IFERROR(ROUND((VLOOKUP(Table1[[#This Row],[Mã khách hàng]],Ty_Le!$A:$D,5,0)*5%),0),0)</f>
        <v>0</v>
      </c>
      <c r="J3578" s="278">
        <f>(Table1[[#This Row],[Tiền hàng]]-Table1[[#This Row],[Tiền chiết khấu]])*8%</f>
        <v>0</v>
      </c>
      <c r="K3578" s="402">
        <v>202166</v>
      </c>
      <c r="L3578" s="8" t="s">
        <v>3649</v>
      </c>
      <c r="M3578" s="21">
        <v>45925</v>
      </c>
      <c r="O3578" s="278">
        <f>IF(Table1[[#This Row],[Phân loại]]="Tồn đầu kỳ",Table1[[#This Row],[Tổng giá trị]],0)</f>
        <v>0</v>
      </c>
      <c r="P3578" s="8">
        <f>IF(Table1[[#This Row],[Số còn phải thu ĐK]]&lt;&gt;0,0,IF(Table1[[#This Row],[Phân loại]]="Bán hàng",Table1[[#This Row],[Tổng giá trị]],-Table1[[#This Row],[Tổng giá trị]]))</f>
        <v>-202166</v>
      </c>
      <c r="Q3578" s="278">
        <f t="shared" si="940"/>
        <v>-202166</v>
      </c>
      <c r="R3578" s="8">
        <f>Table1[[#This Row],[Số còn phải thu ĐK]]+Table1[[#This Row],[Giá Trị HD sau CK]]-Table1[[#This Row],[Số tiền đã thu]]</f>
        <v>0</v>
      </c>
      <c r="S3578" s="7">
        <f>IF(Table1[[#This Row],[Ngày hóa đơn]]&lt;&gt;"",Table1[[#This Row],[Ngày hóa đơn]],Table1[[#This Row],[Ngày hạch toán]])</f>
        <v>45899</v>
      </c>
      <c r="T3578" s="8">
        <v>30</v>
      </c>
      <c r="U3578" s="7">
        <f>IF(Table1[[#This Row],[Ngày tính CN]]="","",S3578+T3578)</f>
        <v>45929</v>
      </c>
      <c r="V3578" s="71">
        <f ca="1">IF(Table1[[#This Row],[Hạn thanh toán]]="","",IF((U3578-NOW())&lt;0,0,(U3578-NOW())))</f>
        <v>0</v>
      </c>
      <c r="W3578" s="278"/>
      <c r="X3578" s="278" t="str">
        <f t="shared" ca="1" si="941"/>
        <v/>
      </c>
      <c r="Y3578" s="3" t="str">
        <f t="shared" si="942"/>
        <v>Đã thanh toán</v>
      </c>
      <c r="Z3578" s="250">
        <f>Table1[[#This Row],[Hạn thanh toán]]</f>
        <v>45929</v>
      </c>
      <c r="AA3578" s="250">
        <f>Table1[[#This Row],[Ngày Thanh toán]]</f>
        <v>45925</v>
      </c>
      <c r="AD3578" s="3" t="str">
        <f>IF(Table1[[#This Row],[Mã khách hàng]]="","",VLOOKUP($A3578,Ma_KH!$A:$Q,Ma_KH!O$1,0))</f>
        <v>BRG - FUJIMART</v>
      </c>
      <c r="AE3578" s="3" t="str">
        <f>IF(Table1[[#This Row],[Mã khách hàng]]="","",VLOOKUP($A3578,Ma_KH!$A:$Q,Ma_KH!P$1,0))</f>
        <v>CÔNG TY TNHH BÁN LẺ FUJIMART VIỆT NAM</v>
      </c>
      <c r="AF3578" s="3" t="str">
        <f>VLOOKUP(A3578,Ma_KH!A:Q,Ma_KH!J$1,0)</f>
        <v>Vũ Anh Tuấn</v>
      </c>
    </row>
    <row r="3579" spans="1:32">
      <c r="A3579" s="242" t="s">
        <v>184</v>
      </c>
      <c r="B3579" s="242" t="s">
        <v>5155</v>
      </c>
      <c r="C3579" s="318">
        <v>45880</v>
      </c>
      <c r="E3579" s="318">
        <v>45899</v>
      </c>
      <c r="F3579" s="78" t="s">
        <v>21398</v>
      </c>
      <c r="G3579" s="242" t="s">
        <v>21454</v>
      </c>
      <c r="H3579" s="278"/>
      <c r="I3579" s="278">
        <f>IFERROR(ROUND((VLOOKUP(Table1[[#This Row],[Mã khách hàng]],Ty_Le!$A:$D,5,0)*5%),0),0)</f>
        <v>0</v>
      </c>
      <c r="J3579" s="278">
        <f>(Table1[[#This Row],[Tiền hàng]]-Table1[[#This Row],[Tiền chiết khấu]])*8%</f>
        <v>0</v>
      </c>
      <c r="K3579" s="402">
        <v>354718</v>
      </c>
      <c r="L3579" s="8" t="s">
        <v>3649</v>
      </c>
      <c r="M3579" s="21">
        <v>45925</v>
      </c>
      <c r="O3579" s="278">
        <f>IF(Table1[[#This Row],[Phân loại]]="Tồn đầu kỳ",Table1[[#This Row],[Tổng giá trị]],0)</f>
        <v>0</v>
      </c>
      <c r="P3579" s="8">
        <f>IF(Table1[[#This Row],[Số còn phải thu ĐK]]&lt;&gt;0,0,IF(Table1[[#This Row],[Phân loại]]="Bán hàng",Table1[[#This Row],[Tổng giá trị]],-Table1[[#This Row],[Tổng giá trị]]))</f>
        <v>-354718</v>
      </c>
      <c r="Q3579" s="278">
        <f t="shared" si="940"/>
        <v>-354718</v>
      </c>
      <c r="R3579" s="8">
        <f>Table1[[#This Row],[Số còn phải thu ĐK]]+Table1[[#This Row],[Giá Trị HD sau CK]]-Table1[[#This Row],[Số tiền đã thu]]</f>
        <v>0</v>
      </c>
      <c r="S3579" s="7">
        <f>IF(Table1[[#This Row],[Ngày hóa đơn]]&lt;&gt;"",Table1[[#This Row],[Ngày hóa đơn]],Table1[[#This Row],[Ngày hạch toán]])</f>
        <v>45899</v>
      </c>
      <c r="T3579" s="8">
        <v>30</v>
      </c>
      <c r="U3579" s="7">
        <f>IF(Table1[[#This Row],[Ngày tính CN]]="","",S3579+T3579)</f>
        <v>45929</v>
      </c>
      <c r="V3579" s="71">
        <f ca="1">IF(Table1[[#This Row],[Hạn thanh toán]]="","",IF((U3579-NOW())&lt;0,0,(U3579-NOW())))</f>
        <v>0</v>
      </c>
      <c r="W3579" s="278"/>
      <c r="X3579" s="278" t="str">
        <f t="shared" ca="1" si="941"/>
        <v/>
      </c>
      <c r="Y3579" s="3" t="str">
        <f t="shared" si="942"/>
        <v>Đã thanh toán</v>
      </c>
      <c r="Z3579" s="250">
        <f>Table1[[#This Row],[Hạn thanh toán]]</f>
        <v>45929</v>
      </c>
      <c r="AA3579" s="250">
        <f>Table1[[#This Row],[Ngày Thanh toán]]</f>
        <v>45925</v>
      </c>
      <c r="AD3579" s="3" t="str">
        <f>IF(Table1[[#This Row],[Mã khách hàng]]="","",VLOOKUP($A3579,Ma_KH!$A:$Q,Ma_KH!O$1,0))</f>
        <v>BRG - FUJIMART</v>
      </c>
      <c r="AE3579" s="3" t="str">
        <f>IF(Table1[[#This Row],[Mã khách hàng]]="","",VLOOKUP($A3579,Ma_KH!$A:$Q,Ma_KH!P$1,0))</f>
        <v>CÔNG TY TNHH BÁN LẺ FUJIMART VIỆT NAM</v>
      </c>
      <c r="AF3579" s="3" t="str">
        <f>VLOOKUP(A3579,Ma_KH!A:Q,Ma_KH!J$1,0)</f>
        <v>Vũ Anh Tuấn</v>
      </c>
    </row>
    <row r="3580" spans="1:32">
      <c r="A3580" s="242" t="s">
        <v>184</v>
      </c>
      <c r="B3580" s="242" t="s">
        <v>5155</v>
      </c>
      <c r="C3580" s="318">
        <v>45889</v>
      </c>
      <c r="E3580" s="318">
        <v>45899</v>
      </c>
      <c r="F3580" s="78" t="s">
        <v>21398</v>
      </c>
      <c r="G3580" s="242" t="s">
        <v>21455</v>
      </c>
      <c r="H3580" s="278"/>
      <c r="I3580" s="278">
        <f>IFERROR(ROUND((VLOOKUP(Table1[[#This Row],[Mã khách hàng]],Ty_Le!$A:$D,5,0)*5%),0),0)</f>
        <v>0</v>
      </c>
      <c r="J3580" s="278">
        <f>(Table1[[#This Row],[Tiền hàng]]-Table1[[#This Row],[Tiền chiết khấu]])*8%</f>
        <v>0</v>
      </c>
      <c r="K3580" s="402">
        <v>113945</v>
      </c>
      <c r="L3580" s="8" t="s">
        <v>3649</v>
      </c>
      <c r="M3580" s="21">
        <v>45925</v>
      </c>
      <c r="O3580" s="278">
        <f>IF(Table1[[#This Row],[Phân loại]]="Tồn đầu kỳ",Table1[[#This Row],[Tổng giá trị]],0)</f>
        <v>0</v>
      </c>
      <c r="P3580" s="8">
        <f>IF(Table1[[#This Row],[Số còn phải thu ĐK]]&lt;&gt;0,0,IF(Table1[[#This Row],[Phân loại]]="Bán hàng",Table1[[#This Row],[Tổng giá trị]],-Table1[[#This Row],[Tổng giá trị]]))</f>
        <v>-113945</v>
      </c>
      <c r="Q3580" s="278">
        <f t="shared" si="940"/>
        <v>-113945</v>
      </c>
      <c r="R3580" s="8">
        <f>Table1[[#This Row],[Số còn phải thu ĐK]]+Table1[[#This Row],[Giá Trị HD sau CK]]-Table1[[#This Row],[Số tiền đã thu]]</f>
        <v>0</v>
      </c>
      <c r="S3580" s="7">
        <f>IF(Table1[[#This Row],[Ngày hóa đơn]]&lt;&gt;"",Table1[[#This Row],[Ngày hóa đơn]],Table1[[#This Row],[Ngày hạch toán]])</f>
        <v>45899</v>
      </c>
      <c r="T3580" s="8">
        <v>30</v>
      </c>
      <c r="U3580" s="7">
        <f>IF(Table1[[#This Row],[Ngày tính CN]]="","",S3580+T3580)</f>
        <v>45929</v>
      </c>
      <c r="V3580" s="71">
        <f ca="1">IF(Table1[[#This Row],[Hạn thanh toán]]="","",IF((U3580-NOW())&lt;0,0,(U3580-NOW())))</f>
        <v>0</v>
      </c>
      <c r="W3580" s="278"/>
      <c r="X3580" s="278" t="str">
        <f t="shared" ca="1" si="941"/>
        <v/>
      </c>
      <c r="Y3580" s="3" t="str">
        <f t="shared" si="942"/>
        <v>Đã thanh toán</v>
      </c>
      <c r="Z3580" s="250">
        <f>Table1[[#This Row],[Hạn thanh toán]]</f>
        <v>45929</v>
      </c>
      <c r="AA3580" s="250">
        <f>Table1[[#This Row],[Ngày Thanh toán]]</f>
        <v>45925</v>
      </c>
      <c r="AD3580" s="3" t="str">
        <f>IF(Table1[[#This Row],[Mã khách hàng]]="","",VLOOKUP($A3580,Ma_KH!$A:$Q,Ma_KH!O$1,0))</f>
        <v>BRG - FUJIMART</v>
      </c>
      <c r="AE3580" s="3" t="str">
        <f>IF(Table1[[#This Row],[Mã khách hàng]]="","",VLOOKUP($A3580,Ma_KH!$A:$Q,Ma_KH!P$1,0))</f>
        <v>CÔNG TY TNHH BÁN LẺ FUJIMART VIỆT NAM</v>
      </c>
      <c r="AF3580" s="3" t="str">
        <f>VLOOKUP(A3580,Ma_KH!A:Q,Ma_KH!J$1,0)</f>
        <v>Vũ Anh Tuấn</v>
      </c>
    </row>
    <row r="3581" spans="1:32">
      <c r="A3581" s="242" t="s">
        <v>184</v>
      </c>
      <c r="B3581" s="242" t="s">
        <v>5155</v>
      </c>
      <c r="C3581" s="318">
        <v>45888</v>
      </c>
      <c r="E3581" s="318">
        <v>45899</v>
      </c>
      <c r="F3581" s="78" t="s">
        <v>21398</v>
      </c>
      <c r="G3581" s="242" t="s">
        <v>21456</v>
      </c>
      <c r="H3581" s="278"/>
      <c r="I3581" s="278">
        <f>IFERROR(ROUND((VLOOKUP(Table1[[#This Row],[Mã khách hàng]],Ty_Le!$A:$D,5,0)*5%),0),0)</f>
        <v>0</v>
      </c>
      <c r="J3581" s="278">
        <f>(Table1[[#This Row],[Tiền hàng]]-Table1[[#This Row],[Tiền chiết khấu]])*8%</f>
        <v>0</v>
      </c>
      <c r="K3581" s="402">
        <v>378119</v>
      </c>
      <c r="L3581" s="8" t="s">
        <v>3649</v>
      </c>
      <c r="M3581" s="21">
        <v>45925</v>
      </c>
      <c r="O3581" s="278">
        <f>IF(Table1[[#This Row],[Phân loại]]="Tồn đầu kỳ",Table1[[#This Row],[Tổng giá trị]],0)</f>
        <v>0</v>
      </c>
      <c r="P3581" s="8">
        <f>IF(Table1[[#This Row],[Số còn phải thu ĐK]]&lt;&gt;0,0,IF(Table1[[#This Row],[Phân loại]]="Bán hàng",Table1[[#This Row],[Tổng giá trị]],-Table1[[#This Row],[Tổng giá trị]]))</f>
        <v>-378119</v>
      </c>
      <c r="Q3581" s="278">
        <f t="shared" si="940"/>
        <v>-378119</v>
      </c>
      <c r="R3581" s="8">
        <f>Table1[[#This Row],[Số còn phải thu ĐK]]+Table1[[#This Row],[Giá Trị HD sau CK]]-Table1[[#This Row],[Số tiền đã thu]]</f>
        <v>0</v>
      </c>
      <c r="S3581" s="7">
        <f>IF(Table1[[#This Row],[Ngày hóa đơn]]&lt;&gt;"",Table1[[#This Row],[Ngày hóa đơn]],Table1[[#This Row],[Ngày hạch toán]])</f>
        <v>45899</v>
      </c>
      <c r="T3581" s="8">
        <v>30</v>
      </c>
      <c r="U3581" s="7">
        <f>IF(Table1[[#This Row],[Ngày tính CN]]="","",S3581+T3581)</f>
        <v>45929</v>
      </c>
      <c r="V3581" s="71">
        <f ca="1">IF(Table1[[#This Row],[Hạn thanh toán]]="","",IF((U3581-NOW())&lt;0,0,(U3581-NOW())))</f>
        <v>0</v>
      </c>
      <c r="W3581" s="278"/>
      <c r="X3581" s="278" t="str">
        <f t="shared" ca="1" si="941"/>
        <v/>
      </c>
      <c r="Y3581" s="3" t="str">
        <f t="shared" si="942"/>
        <v>Đã thanh toán</v>
      </c>
      <c r="Z3581" s="250">
        <f>Table1[[#This Row],[Hạn thanh toán]]</f>
        <v>45929</v>
      </c>
      <c r="AA3581" s="250">
        <f>Table1[[#This Row],[Ngày Thanh toán]]</f>
        <v>45925</v>
      </c>
      <c r="AD3581" s="3" t="str">
        <f>IF(Table1[[#This Row],[Mã khách hàng]]="","",VLOOKUP($A3581,Ma_KH!$A:$Q,Ma_KH!O$1,0))</f>
        <v>BRG - FUJIMART</v>
      </c>
      <c r="AE3581" s="3" t="str">
        <f>IF(Table1[[#This Row],[Mã khách hàng]]="","",VLOOKUP($A3581,Ma_KH!$A:$Q,Ma_KH!P$1,0))</f>
        <v>CÔNG TY TNHH BÁN LẺ FUJIMART VIỆT NAM</v>
      </c>
      <c r="AF3581" s="3" t="str">
        <f>VLOOKUP(A3581,Ma_KH!A:Q,Ma_KH!J$1,0)</f>
        <v>Vũ Anh Tuấn</v>
      </c>
    </row>
    <row r="3582" spans="1:32">
      <c r="A3582" s="242" t="s">
        <v>184</v>
      </c>
      <c r="B3582" s="242" t="s">
        <v>5155</v>
      </c>
      <c r="C3582" s="318">
        <v>45888</v>
      </c>
      <c r="E3582" s="318">
        <v>45899</v>
      </c>
      <c r="F3582" s="78" t="s">
        <v>21398</v>
      </c>
      <c r="G3582" s="242" t="s">
        <v>21457</v>
      </c>
      <c r="H3582" s="278"/>
      <c r="I3582" s="278">
        <f>IFERROR(ROUND((VLOOKUP(Table1[[#This Row],[Mã khách hàng]],Ty_Le!$A:$D,5,0)*5%),0),0)</f>
        <v>0</v>
      </c>
      <c r="J3582" s="278">
        <f>(Table1[[#This Row],[Tiền hàng]]-Table1[[#This Row],[Tiền chiết khấu]])*8%</f>
        <v>0</v>
      </c>
      <c r="K3582" s="402">
        <v>228453</v>
      </c>
      <c r="L3582" s="8" t="s">
        <v>3649</v>
      </c>
      <c r="M3582" s="21">
        <v>45925</v>
      </c>
      <c r="O3582" s="278">
        <f>IF(Table1[[#This Row],[Phân loại]]="Tồn đầu kỳ",Table1[[#This Row],[Tổng giá trị]],0)</f>
        <v>0</v>
      </c>
      <c r="P3582" s="8">
        <f>IF(Table1[[#This Row],[Số còn phải thu ĐK]]&lt;&gt;0,0,IF(Table1[[#This Row],[Phân loại]]="Bán hàng",Table1[[#This Row],[Tổng giá trị]],-Table1[[#This Row],[Tổng giá trị]]))</f>
        <v>-228453</v>
      </c>
      <c r="Q3582" s="278">
        <f t="shared" si="940"/>
        <v>-228453</v>
      </c>
      <c r="R3582" s="8">
        <f>Table1[[#This Row],[Số còn phải thu ĐK]]+Table1[[#This Row],[Giá Trị HD sau CK]]-Table1[[#This Row],[Số tiền đã thu]]</f>
        <v>0</v>
      </c>
      <c r="S3582" s="7">
        <f>IF(Table1[[#This Row],[Ngày hóa đơn]]&lt;&gt;"",Table1[[#This Row],[Ngày hóa đơn]],Table1[[#This Row],[Ngày hạch toán]])</f>
        <v>45899</v>
      </c>
      <c r="T3582" s="8">
        <v>30</v>
      </c>
      <c r="U3582" s="7">
        <f>IF(Table1[[#This Row],[Ngày tính CN]]="","",S3582+T3582)</f>
        <v>45929</v>
      </c>
      <c r="V3582" s="71">
        <f ca="1">IF(Table1[[#This Row],[Hạn thanh toán]]="","",IF((U3582-NOW())&lt;0,0,(U3582-NOW())))</f>
        <v>0</v>
      </c>
      <c r="W3582" s="278"/>
      <c r="X3582" s="278" t="str">
        <f t="shared" ca="1" si="941"/>
        <v/>
      </c>
      <c r="Y3582" s="3" t="str">
        <f t="shared" si="942"/>
        <v>Đã thanh toán</v>
      </c>
      <c r="Z3582" s="250">
        <f>Table1[[#This Row],[Hạn thanh toán]]</f>
        <v>45929</v>
      </c>
      <c r="AA3582" s="250">
        <f>Table1[[#This Row],[Ngày Thanh toán]]</f>
        <v>45925</v>
      </c>
      <c r="AD3582" s="3" t="str">
        <f>IF(Table1[[#This Row],[Mã khách hàng]]="","",VLOOKUP($A3582,Ma_KH!$A:$Q,Ma_KH!O$1,0))</f>
        <v>BRG - FUJIMART</v>
      </c>
      <c r="AE3582" s="3" t="str">
        <f>IF(Table1[[#This Row],[Mã khách hàng]]="","",VLOOKUP($A3582,Ma_KH!$A:$Q,Ma_KH!P$1,0))</f>
        <v>CÔNG TY TNHH BÁN LẺ FUJIMART VIỆT NAM</v>
      </c>
      <c r="AF3582" s="3" t="str">
        <f>VLOOKUP(A3582,Ma_KH!A:Q,Ma_KH!J$1,0)</f>
        <v>Vũ Anh Tuấn</v>
      </c>
    </row>
    <row r="3583" spans="1:32">
      <c r="A3583" s="242" t="s">
        <v>184</v>
      </c>
      <c r="B3583" s="242" t="s">
        <v>5155</v>
      </c>
      <c r="C3583" s="318">
        <v>45873</v>
      </c>
      <c r="E3583" s="318">
        <v>45899</v>
      </c>
      <c r="F3583" s="78" t="s">
        <v>21398</v>
      </c>
      <c r="G3583" s="242" t="s">
        <v>21458</v>
      </c>
      <c r="H3583" s="278"/>
      <c r="I3583" s="278">
        <f>IFERROR(ROUND((VLOOKUP(Table1[[#This Row],[Mã khách hàng]],Ty_Le!$A:$D,5,0)*5%),0),0)</f>
        <v>0</v>
      </c>
      <c r="J3583" s="278">
        <f>(Table1[[#This Row],[Tiền hàng]]-Table1[[#This Row],[Tiền chiết khấu]])*8%</f>
        <v>0</v>
      </c>
      <c r="K3583" s="402">
        <v>189848</v>
      </c>
      <c r="L3583" s="8" t="s">
        <v>3649</v>
      </c>
      <c r="M3583" s="21">
        <v>45925</v>
      </c>
      <c r="O3583" s="278">
        <f>IF(Table1[[#This Row],[Phân loại]]="Tồn đầu kỳ",Table1[[#This Row],[Tổng giá trị]],0)</f>
        <v>0</v>
      </c>
      <c r="P3583" s="8">
        <f>IF(Table1[[#This Row],[Số còn phải thu ĐK]]&lt;&gt;0,0,IF(Table1[[#This Row],[Phân loại]]="Bán hàng",Table1[[#This Row],[Tổng giá trị]],-Table1[[#This Row],[Tổng giá trị]]))</f>
        <v>-189848</v>
      </c>
      <c r="Q3583" s="278">
        <f t="shared" si="940"/>
        <v>-189848</v>
      </c>
      <c r="R3583" s="8">
        <f>Table1[[#This Row],[Số còn phải thu ĐK]]+Table1[[#This Row],[Giá Trị HD sau CK]]-Table1[[#This Row],[Số tiền đã thu]]</f>
        <v>0</v>
      </c>
      <c r="S3583" s="7">
        <f>IF(Table1[[#This Row],[Ngày hóa đơn]]&lt;&gt;"",Table1[[#This Row],[Ngày hóa đơn]],Table1[[#This Row],[Ngày hạch toán]])</f>
        <v>45899</v>
      </c>
      <c r="T3583" s="8">
        <v>30</v>
      </c>
      <c r="U3583" s="7">
        <f>IF(Table1[[#This Row],[Ngày tính CN]]="","",S3583+T3583)</f>
        <v>45929</v>
      </c>
      <c r="V3583" s="71">
        <f ca="1">IF(Table1[[#This Row],[Hạn thanh toán]]="","",IF((U3583-NOW())&lt;0,0,(U3583-NOW())))</f>
        <v>0</v>
      </c>
      <c r="W3583" s="278"/>
      <c r="X3583" s="278" t="str">
        <f t="shared" ca="1" si="941"/>
        <v/>
      </c>
      <c r="Y3583" s="3" t="str">
        <f t="shared" si="942"/>
        <v>Đã thanh toán</v>
      </c>
      <c r="Z3583" s="250">
        <f>Table1[[#This Row],[Hạn thanh toán]]</f>
        <v>45929</v>
      </c>
      <c r="AA3583" s="250">
        <f>Table1[[#This Row],[Ngày Thanh toán]]</f>
        <v>45925</v>
      </c>
      <c r="AD3583" s="3" t="str">
        <f>IF(Table1[[#This Row],[Mã khách hàng]]="","",VLOOKUP($A3583,Ma_KH!$A:$Q,Ma_KH!O$1,0))</f>
        <v>BRG - FUJIMART</v>
      </c>
      <c r="AE3583" s="3" t="str">
        <f>IF(Table1[[#This Row],[Mã khách hàng]]="","",VLOOKUP($A3583,Ma_KH!$A:$Q,Ma_KH!P$1,0))</f>
        <v>CÔNG TY TNHH BÁN LẺ FUJIMART VIỆT NAM</v>
      </c>
      <c r="AF3583" s="3" t="str">
        <f>VLOOKUP(A3583,Ma_KH!A:Q,Ma_KH!J$1,0)</f>
        <v>Vũ Anh Tuấn</v>
      </c>
    </row>
    <row r="3584" spans="1:32">
      <c r="A3584" s="242" t="s">
        <v>184</v>
      </c>
      <c r="B3584" s="242" t="s">
        <v>5155</v>
      </c>
      <c r="C3584" s="318">
        <v>45885</v>
      </c>
      <c r="E3584" s="318">
        <v>45899</v>
      </c>
      <c r="F3584" s="78" t="s">
        <v>21398</v>
      </c>
      <c r="G3584" s="242" t="s">
        <v>21459</v>
      </c>
      <c r="H3584" s="278"/>
      <c r="I3584" s="278">
        <f>IFERROR(ROUND((VLOOKUP(Table1[[#This Row],[Mã khách hàng]],Ty_Le!$A:$D,5,0)*5%),0),0)</f>
        <v>0</v>
      </c>
      <c r="J3584" s="278">
        <f>(Table1[[#This Row],[Tiền hàng]]-Table1[[#This Row],[Tiền chiết khấu]])*8%</f>
        <v>0</v>
      </c>
      <c r="K3584" s="402">
        <v>244324</v>
      </c>
      <c r="L3584" s="8" t="s">
        <v>3649</v>
      </c>
      <c r="M3584" s="21">
        <v>45925</v>
      </c>
      <c r="O3584" s="278">
        <f>IF(Table1[[#This Row],[Phân loại]]="Tồn đầu kỳ",Table1[[#This Row],[Tổng giá trị]],0)</f>
        <v>0</v>
      </c>
      <c r="P3584" s="8">
        <f>IF(Table1[[#This Row],[Số còn phải thu ĐK]]&lt;&gt;0,0,IF(Table1[[#This Row],[Phân loại]]="Bán hàng",Table1[[#This Row],[Tổng giá trị]],-Table1[[#This Row],[Tổng giá trị]]))</f>
        <v>-244324</v>
      </c>
      <c r="Q3584" s="278">
        <f t="shared" si="940"/>
        <v>-244324</v>
      </c>
      <c r="R3584" s="8">
        <f>Table1[[#This Row],[Số còn phải thu ĐK]]+Table1[[#This Row],[Giá Trị HD sau CK]]-Table1[[#This Row],[Số tiền đã thu]]</f>
        <v>0</v>
      </c>
      <c r="S3584" s="7">
        <f>IF(Table1[[#This Row],[Ngày hóa đơn]]&lt;&gt;"",Table1[[#This Row],[Ngày hóa đơn]],Table1[[#This Row],[Ngày hạch toán]])</f>
        <v>45899</v>
      </c>
      <c r="T3584" s="8">
        <v>30</v>
      </c>
      <c r="U3584" s="7">
        <f>IF(Table1[[#This Row],[Ngày tính CN]]="","",S3584+T3584)</f>
        <v>45929</v>
      </c>
      <c r="V3584" s="71">
        <f ca="1">IF(Table1[[#This Row],[Hạn thanh toán]]="","",IF((U3584-NOW())&lt;0,0,(U3584-NOW())))</f>
        <v>0</v>
      </c>
      <c r="W3584" s="278"/>
      <c r="X3584" s="278" t="str">
        <f t="shared" ca="1" si="941"/>
        <v/>
      </c>
      <c r="Y3584" s="3" t="str">
        <f t="shared" si="942"/>
        <v>Đã thanh toán</v>
      </c>
      <c r="Z3584" s="250">
        <f>Table1[[#This Row],[Hạn thanh toán]]</f>
        <v>45929</v>
      </c>
      <c r="AA3584" s="250">
        <f>Table1[[#This Row],[Ngày Thanh toán]]</f>
        <v>45925</v>
      </c>
      <c r="AD3584" s="3" t="str">
        <f>IF(Table1[[#This Row],[Mã khách hàng]]="","",VLOOKUP($A3584,Ma_KH!$A:$Q,Ma_KH!O$1,0))</f>
        <v>BRG - FUJIMART</v>
      </c>
      <c r="AE3584" s="3" t="str">
        <f>IF(Table1[[#This Row],[Mã khách hàng]]="","",VLOOKUP($A3584,Ma_KH!$A:$Q,Ma_KH!P$1,0))</f>
        <v>CÔNG TY TNHH BÁN LẺ FUJIMART VIỆT NAM</v>
      </c>
      <c r="AF3584" s="3" t="str">
        <f>VLOOKUP(A3584,Ma_KH!A:Q,Ma_KH!J$1,0)</f>
        <v>Vũ Anh Tuấn</v>
      </c>
    </row>
    <row r="3585" spans="1:32">
      <c r="A3585" s="242" t="s">
        <v>184</v>
      </c>
      <c r="B3585" s="242" t="s">
        <v>5155</v>
      </c>
      <c r="C3585" s="318">
        <v>45897</v>
      </c>
      <c r="E3585" s="318">
        <v>45899</v>
      </c>
      <c r="F3585" s="78" t="s">
        <v>21398</v>
      </c>
      <c r="G3585" s="242" t="s">
        <v>21460</v>
      </c>
      <c r="H3585" s="278"/>
      <c r="I3585" s="278">
        <f>IFERROR(ROUND((VLOOKUP(Table1[[#This Row],[Mã khách hàng]],Ty_Le!$A:$D,5,0)*5%),0),0)</f>
        <v>0</v>
      </c>
      <c r="J3585" s="278">
        <f>(Table1[[#This Row],[Tiền hàng]]-Table1[[#This Row],[Tiền chiết khấu]])*8%</f>
        <v>0</v>
      </c>
      <c r="K3585" s="402">
        <v>311874</v>
      </c>
      <c r="L3585" s="8" t="s">
        <v>3649</v>
      </c>
      <c r="M3585" s="21">
        <v>45925</v>
      </c>
      <c r="O3585" s="278">
        <f>IF(Table1[[#This Row],[Phân loại]]="Tồn đầu kỳ",Table1[[#This Row],[Tổng giá trị]],0)</f>
        <v>0</v>
      </c>
      <c r="P3585" s="8">
        <f>IF(Table1[[#This Row],[Số còn phải thu ĐK]]&lt;&gt;0,0,IF(Table1[[#This Row],[Phân loại]]="Bán hàng",Table1[[#This Row],[Tổng giá trị]],-Table1[[#This Row],[Tổng giá trị]]))</f>
        <v>-311874</v>
      </c>
      <c r="Q3585" s="278">
        <f t="shared" si="940"/>
        <v>-311874</v>
      </c>
      <c r="R3585" s="8">
        <f>Table1[[#This Row],[Số còn phải thu ĐK]]+Table1[[#This Row],[Giá Trị HD sau CK]]-Table1[[#This Row],[Số tiền đã thu]]</f>
        <v>0</v>
      </c>
      <c r="S3585" s="7">
        <f>IF(Table1[[#This Row],[Ngày hóa đơn]]&lt;&gt;"",Table1[[#This Row],[Ngày hóa đơn]],Table1[[#This Row],[Ngày hạch toán]])</f>
        <v>45899</v>
      </c>
      <c r="T3585" s="8">
        <v>30</v>
      </c>
      <c r="U3585" s="7">
        <f>IF(Table1[[#This Row],[Ngày tính CN]]="","",S3585+T3585)</f>
        <v>45929</v>
      </c>
      <c r="V3585" s="71">
        <f ca="1">IF(Table1[[#This Row],[Hạn thanh toán]]="","",IF((U3585-NOW())&lt;0,0,(U3585-NOW())))</f>
        <v>0</v>
      </c>
      <c r="W3585" s="278"/>
      <c r="X3585" s="278" t="str">
        <f t="shared" ca="1" si="941"/>
        <v/>
      </c>
      <c r="Y3585" s="3" t="str">
        <f t="shared" si="942"/>
        <v>Đã thanh toán</v>
      </c>
      <c r="Z3585" s="250">
        <f>Table1[[#This Row],[Hạn thanh toán]]</f>
        <v>45929</v>
      </c>
      <c r="AA3585" s="250">
        <f>Table1[[#This Row],[Ngày Thanh toán]]</f>
        <v>45925</v>
      </c>
      <c r="AD3585" s="3" t="str">
        <f>IF(Table1[[#This Row],[Mã khách hàng]]="","",VLOOKUP($A3585,Ma_KH!$A:$Q,Ma_KH!O$1,0))</f>
        <v>BRG - FUJIMART</v>
      </c>
      <c r="AE3585" s="3" t="str">
        <f>IF(Table1[[#This Row],[Mã khách hàng]]="","",VLOOKUP($A3585,Ma_KH!$A:$Q,Ma_KH!P$1,0))</f>
        <v>CÔNG TY TNHH BÁN LẺ FUJIMART VIỆT NAM</v>
      </c>
      <c r="AF3585" s="3" t="str">
        <f>VLOOKUP(A3585,Ma_KH!A:Q,Ma_KH!J$1,0)</f>
        <v>Vũ Anh Tuấn</v>
      </c>
    </row>
    <row r="3586" spans="1:32">
      <c r="A3586" s="242" t="s">
        <v>184</v>
      </c>
      <c r="B3586" s="242" t="s">
        <v>5155</v>
      </c>
      <c r="C3586" s="318">
        <v>45888</v>
      </c>
      <c r="E3586" s="318">
        <v>45899</v>
      </c>
      <c r="F3586" s="78" t="s">
        <v>21398</v>
      </c>
      <c r="G3586" s="242" t="s">
        <v>21447</v>
      </c>
      <c r="H3586" s="278"/>
      <c r="I3586" s="278">
        <f>IFERROR(ROUND((VLOOKUP(Table1[[#This Row],[Mã khách hàng]],Ty_Le!$A:$D,5,0)*5%),0),0)</f>
        <v>0</v>
      </c>
      <c r="J3586" s="278">
        <f>(Table1[[#This Row],[Tiền hàng]]-Table1[[#This Row],[Tiền chiết khấu]])*8%</f>
        <v>0</v>
      </c>
      <c r="K3586" s="402">
        <v>113899</v>
      </c>
      <c r="L3586" s="8" t="s">
        <v>3649</v>
      </c>
      <c r="M3586" s="21">
        <v>45925</v>
      </c>
      <c r="O3586" s="278">
        <f>IF(Table1[[#This Row],[Phân loại]]="Tồn đầu kỳ",Table1[[#This Row],[Tổng giá trị]],0)</f>
        <v>0</v>
      </c>
      <c r="P3586" s="8">
        <f>IF(Table1[[#This Row],[Số còn phải thu ĐK]]&lt;&gt;0,0,IF(Table1[[#This Row],[Phân loại]]="Bán hàng",Table1[[#This Row],[Tổng giá trị]],-Table1[[#This Row],[Tổng giá trị]]))</f>
        <v>-113899</v>
      </c>
      <c r="Q3586" s="278">
        <f t="shared" si="940"/>
        <v>-113899</v>
      </c>
      <c r="R3586" s="8">
        <f>Table1[[#This Row],[Số còn phải thu ĐK]]+Table1[[#This Row],[Giá Trị HD sau CK]]-Table1[[#This Row],[Số tiền đã thu]]</f>
        <v>0</v>
      </c>
      <c r="S3586" s="7">
        <f>IF(Table1[[#This Row],[Ngày hóa đơn]]&lt;&gt;"",Table1[[#This Row],[Ngày hóa đơn]],Table1[[#This Row],[Ngày hạch toán]])</f>
        <v>45899</v>
      </c>
      <c r="T3586" s="8">
        <v>30</v>
      </c>
      <c r="U3586" s="7">
        <f>IF(Table1[[#This Row],[Ngày tính CN]]="","",S3586+T3586)</f>
        <v>45929</v>
      </c>
      <c r="V3586" s="71">
        <f ca="1">IF(Table1[[#This Row],[Hạn thanh toán]]="","",IF((U3586-NOW())&lt;0,0,(U3586-NOW())))</f>
        <v>0</v>
      </c>
      <c r="W3586" s="278"/>
      <c r="X3586" s="278" t="str">
        <f t="shared" ca="1" si="941"/>
        <v/>
      </c>
      <c r="Y3586" s="3" t="str">
        <f t="shared" si="942"/>
        <v>Đã thanh toán</v>
      </c>
      <c r="Z3586" s="250">
        <f>Table1[[#This Row],[Hạn thanh toán]]</f>
        <v>45929</v>
      </c>
      <c r="AA3586" s="250">
        <f>Table1[[#This Row],[Ngày Thanh toán]]</f>
        <v>45925</v>
      </c>
      <c r="AD3586" s="3" t="str">
        <f>IF(Table1[[#This Row],[Mã khách hàng]]="","",VLOOKUP($A3586,Ma_KH!$A:$Q,Ma_KH!O$1,0))</f>
        <v>BRG - FUJIMART</v>
      </c>
      <c r="AE3586" s="3" t="str">
        <f>IF(Table1[[#This Row],[Mã khách hàng]]="","",VLOOKUP($A3586,Ma_KH!$A:$Q,Ma_KH!P$1,0))</f>
        <v>CÔNG TY TNHH BÁN LẺ FUJIMART VIỆT NAM</v>
      </c>
      <c r="AF3586" s="3" t="str">
        <f>VLOOKUP(A3586,Ma_KH!A:Q,Ma_KH!J$1,0)</f>
        <v>Vũ Anh Tuấn</v>
      </c>
    </row>
    <row r="3587" spans="1:32">
      <c r="A3587" s="242" t="s">
        <v>184</v>
      </c>
      <c r="B3587" s="242" t="s">
        <v>5155</v>
      </c>
      <c r="C3587" s="318">
        <v>45892</v>
      </c>
      <c r="E3587" s="318">
        <v>45899</v>
      </c>
      <c r="F3587" s="78" t="s">
        <v>21398</v>
      </c>
      <c r="G3587" s="242" t="s">
        <v>21461</v>
      </c>
      <c r="H3587" s="278"/>
      <c r="I3587" s="278">
        <f>IFERROR(ROUND((VLOOKUP(Table1[[#This Row],[Mã khách hàng]],Ty_Le!$A:$D,5,0)*5%),0),0)</f>
        <v>0</v>
      </c>
      <c r="J3587" s="278">
        <f>(Table1[[#This Row],[Tiền hàng]]-Table1[[#This Row],[Tiền chiết khấu]])*8%</f>
        <v>0</v>
      </c>
      <c r="K3587" s="402">
        <v>229016</v>
      </c>
      <c r="L3587" s="8" t="s">
        <v>3649</v>
      </c>
      <c r="M3587" s="21">
        <v>45925</v>
      </c>
      <c r="O3587" s="278">
        <f>IF(Table1[[#This Row],[Phân loại]]="Tồn đầu kỳ",Table1[[#This Row],[Tổng giá trị]],0)</f>
        <v>0</v>
      </c>
      <c r="P3587" s="8">
        <f>IF(Table1[[#This Row],[Số còn phải thu ĐK]]&lt;&gt;0,0,IF(Table1[[#This Row],[Phân loại]]="Bán hàng",Table1[[#This Row],[Tổng giá trị]],-Table1[[#This Row],[Tổng giá trị]]))</f>
        <v>-229016</v>
      </c>
      <c r="Q3587" s="278">
        <f t="shared" si="940"/>
        <v>-229016</v>
      </c>
      <c r="R3587" s="8">
        <f>Table1[[#This Row],[Số còn phải thu ĐK]]+Table1[[#This Row],[Giá Trị HD sau CK]]-Table1[[#This Row],[Số tiền đã thu]]</f>
        <v>0</v>
      </c>
      <c r="S3587" s="7">
        <f>IF(Table1[[#This Row],[Ngày hóa đơn]]&lt;&gt;"",Table1[[#This Row],[Ngày hóa đơn]],Table1[[#This Row],[Ngày hạch toán]])</f>
        <v>45899</v>
      </c>
      <c r="T3587" s="8">
        <v>30</v>
      </c>
      <c r="U3587" s="7">
        <f>IF(Table1[[#This Row],[Ngày tính CN]]="","",S3587+T3587)</f>
        <v>45929</v>
      </c>
      <c r="V3587" s="71">
        <f ca="1">IF(Table1[[#This Row],[Hạn thanh toán]]="","",IF((U3587-NOW())&lt;0,0,(U3587-NOW())))</f>
        <v>0</v>
      </c>
      <c r="W3587" s="278"/>
      <c r="X3587" s="278" t="str">
        <f t="shared" ca="1" si="941"/>
        <v/>
      </c>
      <c r="Y3587" s="3" t="str">
        <f t="shared" si="942"/>
        <v>Đã thanh toán</v>
      </c>
      <c r="Z3587" s="250">
        <f>Table1[[#This Row],[Hạn thanh toán]]</f>
        <v>45929</v>
      </c>
      <c r="AA3587" s="250">
        <f>Table1[[#This Row],[Ngày Thanh toán]]</f>
        <v>45925</v>
      </c>
      <c r="AD3587" s="3" t="str">
        <f>IF(Table1[[#This Row],[Mã khách hàng]]="","",VLOOKUP($A3587,Ma_KH!$A:$Q,Ma_KH!O$1,0))</f>
        <v>BRG - FUJIMART</v>
      </c>
      <c r="AE3587" s="3" t="str">
        <f>IF(Table1[[#This Row],[Mã khách hàng]]="","",VLOOKUP($A3587,Ma_KH!$A:$Q,Ma_KH!P$1,0))</f>
        <v>CÔNG TY TNHH BÁN LẺ FUJIMART VIỆT NAM</v>
      </c>
      <c r="AF3587" s="3" t="str">
        <f>VLOOKUP(A3587,Ma_KH!A:Q,Ma_KH!J$1,0)</f>
        <v>Vũ Anh Tuấn</v>
      </c>
    </row>
    <row r="3588" spans="1:32">
      <c r="A3588" s="242" t="s">
        <v>184</v>
      </c>
      <c r="B3588" s="242" t="s">
        <v>5155</v>
      </c>
      <c r="C3588" s="318">
        <v>45884</v>
      </c>
      <c r="E3588" s="318">
        <v>45899</v>
      </c>
      <c r="F3588" s="78" t="s">
        <v>21398</v>
      </c>
      <c r="G3588" s="242" t="s">
        <v>21462</v>
      </c>
      <c r="H3588" s="278"/>
      <c r="I3588" s="278">
        <f>IFERROR(ROUND((VLOOKUP(Table1[[#This Row],[Mã khách hàng]],Ty_Le!$A:$D,5,0)*5%),0),0)</f>
        <v>0</v>
      </c>
      <c r="J3588" s="278">
        <f>(Table1[[#This Row],[Tiền hàng]]-Table1[[#This Row],[Tiền chiết khấu]])*8%</f>
        <v>0</v>
      </c>
      <c r="K3588" s="402">
        <v>927492</v>
      </c>
      <c r="L3588" s="8" t="s">
        <v>3649</v>
      </c>
      <c r="M3588" s="21">
        <v>45925</v>
      </c>
      <c r="O3588" s="278">
        <f>IF(Table1[[#This Row],[Phân loại]]="Tồn đầu kỳ",Table1[[#This Row],[Tổng giá trị]],0)</f>
        <v>0</v>
      </c>
      <c r="P3588" s="8">
        <f>IF(Table1[[#This Row],[Số còn phải thu ĐK]]&lt;&gt;0,0,IF(Table1[[#This Row],[Phân loại]]="Bán hàng",Table1[[#This Row],[Tổng giá trị]],-Table1[[#This Row],[Tổng giá trị]]))</f>
        <v>-927492</v>
      </c>
      <c r="Q3588" s="278">
        <f t="shared" si="940"/>
        <v>-927492</v>
      </c>
      <c r="R3588" s="8">
        <f>Table1[[#This Row],[Số còn phải thu ĐK]]+Table1[[#This Row],[Giá Trị HD sau CK]]-Table1[[#This Row],[Số tiền đã thu]]</f>
        <v>0</v>
      </c>
      <c r="S3588" s="7">
        <f>IF(Table1[[#This Row],[Ngày hóa đơn]]&lt;&gt;"",Table1[[#This Row],[Ngày hóa đơn]],Table1[[#This Row],[Ngày hạch toán]])</f>
        <v>45899</v>
      </c>
      <c r="T3588" s="8">
        <v>30</v>
      </c>
      <c r="U3588" s="7">
        <f>IF(Table1[[#This Row],[Ngày tính CN]]="","",S3588+T3588)</f>
        <v>45929</v>
      </c>
      <c r="V3588" s="71">
        <f ca="1">IF(Table1[[#This Row],[Hạn thanh toán]]="","",IF((U3588-NOW())&lt;0,0,(U3588-NOW())))</f>
        <v>0</v>
      </c>
      <c r="W3588" s="278"/>
      <c r="X3588" s="278" t="str">
        <f t="shared" ca="1" si="941"/>
        <v/>
      </c>
      <c r="Y3588" s="3" t="str">
        <f t="shared" si="942"/>
        <v>Đã thanh toán</v>
      </c>
      <c r="Z3588" s="250">
        <f>Table1[[#This Row],[Hạn thanh toán]]</f>
        <v>45929</v>
      </c>
      <c r="AA3588" s="250">
        <f>Table1[[#This Row],[Ngày Thanh toán]]</f>
        <v>45925</v>
      </c>
      <c r="AD3588" s="3" t="str">
        <f>IF(Table1[[#This Row],[Mã khách hàng]]="","",VLOOKUP($A3588,Ma_KH!$A:$Q,Ma_KH!O$1,0))</f>
        <v>BRG - FUJIMART</v>
      </c>
      <c r="AE3588" s="3" t="str">
        <f>IF(Table1[[#This Row],[Mã khách hàng]]="","",VLOOKUP($A3588,Ma_KH!$A:$Q,Ma_KH!P$1,0))</f>
        <v>CÔNG TY TNHH BÁN LẺ FUJIMART VIỆT NAM</v>
      </c>
      <c r="AF3588" s="3" t="str">
        <f>VLOOKUP(A3588,Ma_KH!A:Q,Ma_KH!J$1,0)</f>
        <v>Vũ Anh Tuấn</v>
      </c>
    </row>
    <row r="3589" spans="1:32">
      <c r="A3589" s="242" t="s">
        <v>184</v>
      </c>
      <c r="B3589" s="242" t="s">
        <v>5155</v>
      </c>
      <c r="C3589" s="318">
        <v>45890</v>
      </c>
      <c r="E3589" s="318">
        <v>45899</v>
      </c>
      <c r="F3589" s="78" t="s">
        <v>21398</v>
      </c>
      <c r="G3589" s="242" t="s">
        <v>21463</v>
      </c>
      <c r="H3589" s="278"/>
      <c r="I3589" s="278">
        <f>IFERROR(ROUND((VLOOKUP(Table1[[#This Row],[Mã khách hàng]],Ty_Le!$A:$D,5,0)*5%),0),0)</f>
        <v>0</v>
      </c>
      <c r="J3589" s="278">
        <f>(Table1[[#This Row],[Tiền hàng]]-Table1[[#This Row],[Tiền chiết khấu]])*8%</f>
        <v>0</v>
      </c>
      <c r="K3589" s="402">
        <v>308215</v>
      </c>
      <c r="L3589" s="8" t="s">
        <v>3649</v>
      </c>
      <c r="M3589" s="21">
        <v>45925</v>
      </c>
      <c r="O3589" s="278">
        <f>IF(Table1[[#This Row],[Phân loại]]="Tồn đầu kỳ",Table1[[#This Row],[Tổng giá trị]],0)</f>
        <v>0</v>
      </c>
      <c r="P3589" s="8">
        <f>IF(Table1[[#This Row],[Số còn phải thu ĐK]]&lt;&gt;0,0,IF(Table1[[#This Row],[Phân loại]]="Bán hàng",Table1[[#This Row],[Tổng giá trị]],-Table1[[#This Row],[Tổng giá trị]]))</f>
        <v>-308215</v>
      </c>
      <c r="Q3589" s="278">
        <f t="shared" si="940"/>
        <v>-308215</v>
      </c>
      <c r="R3589" s="8">
        <f>Table1[[#This Row],[Số còn phải thu ĐK]]+Table1[[#This Row],[Giá Trị HD sau CK]]-Table1[[#This Row],[Số tiền đã thu]]</f>
        <v>0</v>
      </c>
      <c r="S3589" s="7">
        <f>IF(Table1[[#This Row],[Ngày hóa đơn]]&lt;&gt;"",Table1[[#This Row],[Ngày hóa đơn]],Table1[[#This Row],[Ngày hạch toán]])</f>
        <v>45899</v>
      </c>
      <c r="T3589" s="8">
        <v>30</v>
      </c>
      <c r="U3589" s="7">
        <f>IF(Table1[[#This Row],[Ngày tính CN]]="","",S3589+T3589)</f>
        <v>45929</v>
      </c>
      <c r="V3589" s="71">
        <f ca="1">IF(Table1[[#This Row],[Hạn thanh toán]]="","",IF((U3589-NOW())&lt;0,0,(U3589-NOW())))</f>
        <v>0</v>
      </c>
      <c r="W3589" s="278"/>
      <c r="X3589" s="278" t="str">
        <f t="shared" ca="1" si="941"/>
        <v/>
      </c>
      <c r="Y3589" s="3" t="str">
        <f t="shared" si="942"/>
        <v>Đã thanh toán</v>
      </c>
      <c r="Z3589" s="250">
        <f>Table1[[#This Row],[Hạn thanh toán]]</f>
        <v>45929</v>
      </c>
      <c r="AA3589" s="250">
        <f>Table1[[#This Row],[Ngày Thanh toán]]</f>
        <v>45925</v>
      </c>
      <c r="AD3589" s="3" t="str">
        <f>IF(Table1[[#This Row],[Mã khách hàng]]="","",VLOOKUP($A3589,Ma_KH!$A:$Q,Ma_KH!O$1,0))</f>
        <v>BRG - FUJIMART</v>
      </c>
      <c r="AE3589" s="3" t="str">
        <f>IF(Table1[[#This Row],[Mã khách hàng]]="","",VLOOKUP($A3589,Ma_KH!$A:$Q,Ma_KH!P$1,0))</f>
        <v>CÔNG TY TNHH BÁN LẺ FUJIMART VIỆT NAM</v>
      </c>
      <c r="AF3589" s="3" t="str">
        <f>VLOOKUP(A3589,Ma_KH!A:Q,Ma_KH!J$1,0)</f>
        <v>Vũ Anh Tuấn</v>
      </c>
    </row>
    <row r="3590" spans="1:32">
      <c r="A3590" s="242" t="s">
        <v>184</v>
      </c>
      <c r="B3590" s="242" t="s">
        <v>5155</v>
      </c>
      <c r="C3590" s="318">
        <v>45883</v>
      </c>
      <c r="E3590" s="318">
        <v>45899</v>
      </c>
      <c r="F3590" s="78" t="s">
        <v>21398</v>
      </c>
      <c r="G3590" s="242" t="s">
        <v>21451</v>
      </c>
      <c r="H3590" s="278"/>
      <c r="I3590" s="278">
        <f>IFERROR(ROUND((VLOOKUP(Table1[[#This Row],[Mã khách hàng]],Ty_Le!$A:$D,5,0)*5%),0),0)</f>
        <v>0</v>
      </c>
      <c r="J3590" s="278">
        <f>(Table1[[#This Row],[Tiền hàng]]-Table1[[#This Row],[Tiền chiết khấu]])*8%</f>
        <v>0</v>
      </c>
      <c r="K3590" s="402">
        <v>57040</v>
      </c>
      <c r="L3590" s="8" t="s">
        <v>3649</v>
      </c>
      <c r="M3590" s="21">
        <v>45925</v>
      </c>
      <c r="O3590" s="278">
        <f>IF(Table1[[#This Row],[Phân loại]]="Tồn đầu kỳ",Table1[[#This Row],[Tổng giá trị]],0)</f>
        <v>0</v>
      </c>
      <c r="P3590" s="8">
        <f>IF(Table1[[#This Row],[Số còn phải thu ĐK]]&lt;&gt;0,0,IF(Table1[[#This Row],[Phân loại]]="Bán hàng",Table1[[#This Row],[Tổng giá trị]],-Table1[[#This Row],[Tổng giá trị]]))</f>
        <v>-57040</v>
      </c>
      <c r="Q3590" s="278">
        <f t="shared" si="940"/>
        <v>-57040</v>
      </c>
      <c r="R3590" s="8">
        <f>Table1[[#This Row],[Số còn phải thu ĐK]]+Table1[[#This Row],[Giá Trị HD sau CK]]-Table1[[#This Row],[Số tiền đã thu]]</f>
        <v>0</v>
      </c>
      <c r="S3590" s="7">
        <f>IF(Table1[[#This Row],[Ngày hóa đơn]]&lt;&gt;"",Table1[[#This Row],[Ngày hóa đơn]],Table1[[#This Row],[Ngày hạch toán]])</f>
        <v>45899</v>
      </c>
      <c r="T3590" s="8">
        <v>30</v>
      </c>
      <c r="U3590" s="7">
        <f>IF(Table1[[#This Row],[Ngày tính CN]]="","",S3590+T3590)</f>
        <v>45929</v>
      </c>
      <c r="V3590" s="71">
        <f ca="1">IF(Table1[[#This Row],[Hạn thanh toán]]="","",IF((U3590-NOW())&lt;0,0,(U3590-NOW())))</f>
        <v>0</v>
      </c>
      <c r="W3590" s="278"/>
      <c r="X3590" s="278" t="str">
        <f t="shared" ca="1" si="941"/>
        <v/>
      </c>
      <c r="Y3590" s="3" t="str">
        <f t="shared" si="942"/>
        <v>Đã thanh toán</v>
      </c>
      <c r="Z3590" s="250">
        <f>Table1[[#This Row],[Hạn thanh toán]]</f>
        <v>45929</v>
      </c>
      <c r="AA3590" s="250">
        <f>Table1[[#This Row],[Ngày Thanh toán]]</f>
        <v>45925</v>
      </c>
      <c r="AD3590" s="3" t="str">
        <f>IF(Table1[[#This Row],[Mã khách hàng]]="","",VLOOKUP($A3590,Ma_KH!$A:$Q,Ma_KH!O$1,0))</f>
        <v>BRG - FUJIMART</v>
      </c>
      <c r="AE3590" s="3" t="str">
        <f>IF(Table1[[#This Row],[Mã khách hàng]]="","",VLOOKUP($A3590,Ma_KH!$A:$Q,Ma_KH!P$1,0))</f>
        <v>CÔNG TY TNHH BÁN LẺ FUJIMART VIỆT NAM</v>
      </c>
      <c r="AF3590" s="3" t="str">
        <f>VLOOKUP(A3590,Ma_KH!A:Q,Ma_KH!J$1,0)</f>
        <v>Vũ Anh Tuấn</v>
      </c>
    </row>
    <row r="3591" spans="1:32">
      <c r="A3591" s="242" t="s">
        <v>184</v>
      </c>
      <c r="B3591" s="242" t="s">
        <v>5155</v>
      </c>
      <c r="C3591" s="318">
        <v>45889</v>
      </c>
      <c r="E3591" s="318">
        <v>45899</v>
      </c>
      <c r="F3591" s="78" t="s">
        <v>21398</v>
      </c>
      <c r="G3591" s="242" t="s">
        <v>21450</v>
      </c>
      <c r="H3591" s="278"/>
      <c r="I3591" s="278">
        <f>IFERROR(ROUND((VLOOKUP(Table1[[#This Row],[Mã khách hàng]],Ty_Le!$A:$D,5,0)*5%),0),0)</f>
        <v>0</v>
      </c>
      <c r="J3591" s="278">
        <f>(Table1[[#This Row],[Tiền hàng]]-Table1[[#This Row],[Tiền chiết khấu]])*8%</f>
        <v>0</v>
      </c>
      <c r="K3591" s="402">
        <v>122162</v>
      </c>
      <c r="L3591" s="8" t="s">
        <v>3649</v>
      </c>
      <c r="M3591" s="21">
        <v>45925</v>
      </c>
      <c r="O3591" s="278">
        <f>IF(Table1[[#This Row],[Phân loại]]="Tồn đầu kỳ",Table1[[#This Row],[Tổng giá trị]],0)</f>
        <v>0</v>
      </c>
      <c r="P3591" s="8">
        <f>IF(Table1[[#This Row],[Số còn phải thu ĐK]]&lt;&gt;0,0,IF(Table1[[#This Row],[Phân loại]]="Bán hàng",Table1[[#This Row],[Tổng giá trị]],-Table1[[#This Row],[Tổng giá trị]]))</f>
        <v>-122162</v>
      </c>
      <c r="Q3591" s="278">
        <f t="shared" si="940"/>
        <v>-122162</v>
      </c>
      <c r="R3591" s="8">
        <f>Table1[[#This Row],[Số còn phải thu ĐK]]+Table1[[#This Row],[Giá Trị HD sau CK]]-Table1[[#This Row],[Số tiền đã thu]]</f>
        <v>0</v>
      </c>
      <c r="S3591" s="7">
        <f>IF(Table1[[#This Row],[Ngày hóa đơn]]&lt;&gt;"",Table1[[#This Row],[Ngày hóa đơn]],Table1[[#This Row],[Ngày hạch toán]])</f>
        <v>45899</v>
      </c>
      <c r="T3591" s="8">
        <v>30</v>
      </c>
      <c r="U3591" s="7">
        <f>IF(Table1[[#This Row],[Ngày tính CN]]="","",S3591+T3591)</f>
        <v>45929</v>
      </c>
      <c r="V3591" s="71">
        <f ca="1">IF(Table1[[#This Row],[Hạn thanh toán]]="","",IF((U3591-NOW())&lt;0,0,(U3591-NOW())))</f>
        <v>0</v>
      </c>
      <c r="W3591" s="278"/>
      <c r="X3591" s="278" t="str">
        <f t="shared" ca="1" si="941"/>
        <v/>
      </c>
      <c r="Y3591" s="3" t="str">
        <f t="shared" si="942"/>
        <v>Đã thanh toán</v>
      </c>
      <c r="Z3591" s="250">
        <f>Table1[[#This Row],[Hạn thanh toán]]</f>
        <v>45929</v>
      </c>
      <c r="AA3591" s="250">
        <f>Table1[[#This Row],[Ngày Thanh toán]]</f>
        <v>45925</v>
      </c>
      <c r="AD3591" s="3" t="str">
        <f>IF(Table1[[#This Row],[Mã khách hàng]]="","",VLOOKUP($A3591,Ma_KH!$A:$Q,Ma_KH!O$1,0))</f>
        <v>BRG - FUJIMART</v>
      </c>
      <c r="AE3591" s="3" t="str">
        <f>IF(Table1[[#This Row],[Mã khách hàng]]="","",VLOOKUP($A3591,Ma_KH!$A:$Q,Ma_KH!P$1,0))</f>
        <v>CÔNG TY TNHH BÁN LẺ FUJIMART VIỆT NAM</v>
      </c>
      <c r="AF3591" s="3" t="str">
        <f>VLOOKUP(A3591,Ma_KH!A:Q,Ma_KH!J$1,0)</f>
        <v>Vũ Anh Tuấn</v>
      </c>
    </row>
    <row r="3592" spans="1:32">
      <c r="A3592" s="242" t="s">
        <v>184</v>
      </c>
      <c r="B3592" s="242" t="s">
        <v>5155</v>
      </c>
      <c r="C3592" s="318">
        <v>45871</v>
      </c>
      <c r="E3592" s="318">
        <v>45899</v>
      </c>
      <c r="F3592" s="78" t="s">
        <v>21398</v>
      </c>
      <c r="G3592" s="242" t="s">
        <v>21464</v>
      </c>
      <c r="H3592" s="278"/>
      <c r="I3592" s="278">
        <f>IFERROR(ROUND((VLOOKUP(Table1[[#This Row],[Mã khách hàng]],Ty_Le!$A:$D,5,0)*5%),0),0)</f>
        <v>0</v>
      </c>
      <c r="J3592" s="278">
        <f>(Table1[[#This Row],[Tiền hàng]]-Table1[[#This Row],[Tiền chiết khấu]])*8%</f>
        <v>0</v>
      </c>
      <c r="K3592" s="402">
        <v>114508</v>
      </c>
      <c r="L3592" s="8" t="s">
        <v>3649</v>
      </c>
      <c r="M3592" s="21">
        <v>45925</v>
      </c>
      <c r="O3592" s="278">
        <f>IF(Table1[[#This Row],[Phân loại]]="Tồn đầu kỳ",Table1[[#This Row],[Tổng giá trị]],0)</f>
        <v>0</v>
      </c>
      <c r="P3592" s="8">
        <f>IF(Table1[[#This Row],[Số còn phải thu ĐK]]&lt;&gt;0,0,IF(Table1[[#This Row],[Phân loại]]="Bán hàng",Table1[[#This Row],[Tổng giá trị]],-Table1[[#This Row],[Tổng giá trị]]))</f>
        <v>-114508</v>
      </c>
      <c r="Q3592" s="278">
        <f t="shared" si="940"/>
        <v>-114508</v>
      </c>
      <c r="R3592" s="8">
        <f>Table1[[#This Row],[Số còn phải thu ĐK]]+Table1[[#This Row],[Giá Trị HD sau CK]]-Table1[[#This Row],[Số tiền đã thu]]</f>
        <v>0</v>
      </c>
      <c r="S3592" s="7">
        <f>IF(Table1[[#This Row],[Ngày hóa đơn]]&lt;&gt;"",Table1[[#This Row],[Ngày hóa đơn]],Table1[[#This Row],[Ngày hạch toán]])</f>
        <v>45899</v>
      </c>
      <c r="T3592" s="8">
        <v>30</v>
      </c>
      <c r="U3592" s="7">
        <f>IF(Table1[[#This Row],[Ngày tính CN]]="","",S3592+T3592)</f>
        <v>45929</v>
      </c>
      <c r="V3592" s="71">
        <f ca="1">IF(Table1[[#This Row],[Hạn thanh toán]]="","",IF((U3592-NOW())&lt;0,0,(U3592-NOW())))</f>
        <v>0</v>
      </c>
      <c r="W3592" s="278"/>
      <c r="X3592" s="278" t="str">
        <f t="shared" ca="1" si="941"/>
        <v/>
      </c>
      <c r="Y3592" s="3" t="str">
        <f t="shared" si="942"/>
        <v>Đã thanh toán</v>
      </c>
      <c r="Z3592" s="250">
        <f>Table1[[#This Row],[Hạn thanh toán]]</f>
        <v>45929</v>
      </c>
      <c r="AA3592" s="250">
        <f>Table1[[#This Row],[Ngày Thanh toán]]</f>
        <v>45925</v>
      </c>
      <c r="AD3592" s="3" t="str">
        <f>IF(Table1[[#This Row],[Mã khách hàng]]="","",VLOOKUP($A3592,Ma_KH!$A:$Q,Ma_KH!O$1,0))</f>
        <v>BRG - FUJIMART</v>
      </c>
      <c r="AE3592" s="3" t="str">
        <f>IF(Table1[[#This Row],[Mã khách hàng]]="","",VLOOKUP($A3592,Ma_KH!$A:$Q,Ma_KH!P$1,0))</f>
        <v>CÔNG TY TNHH BÁN LẺ FUJIMART VIỆT NAM</v>
      </c>
      <c r="AF3592" s="3" t="str">
        <f>VLOOKUP(A3592,Ma_KH!A:Q,Ma_KH!J$1,0)</f>
        <v>Vũ Anh Tuấn</v>
      </c>
    </row>
    <row r="3593" spans="1:32">
      <c r="A3593" s="242" t="s">
        <v>184</v>
      </c>
      <c r="B3593" s="242" t="s">
        <v>5155</v>
      </c>
      <c r="C3593" s="318">
        <v>45887</v>
      </c>
      <c r="E3593" s="318">
        <v>45899</v>
      </c>
      <c r="F3593" s="78" t="s">
        <v>21398</v>
      </c>
      <c r="G3593" s="242" t="s">
        <v>21465</v>
      </c>
      <c r="H3593" s="278"/>
      <c r="I3593" s="278">
        <f>IFERROR(ROUND((VLOOKUP(Table1[[#This Row],[Mã khách hàng]],Ty_Le!$A:$D,5,0)*5%),0),0)</f>
        <v>0</v>
      </c>
      <c r="J3593" s="278">
        <f>(Table1[[#This Row],[Tiền hàng]]-Table1[[#This Row],[Tiền chiết khấu]])*8%</f>
        <v>0</v>
      </c>
      <c r="K3593" s="402">
        <v>113945</v>
      </c>
      <c r="L3593" s="8" t="s">
        <v>3649</v>
      </c>
      <c r="M3593" s="21">
        <v>45925</v>
      </c>
      <c r="O3593" s="278">
        <f>IF(Table1[[#This Row],[Phân loại]]="Tồn đầu kỳ",Table1[[#This Row],[Tổng giá trị]],0)</f>
        <v>0</v>
      </c>
      <c r="P3593" s="8">
        <f>IF(Table1[[#This Row],[Số còn phải thu ĐK]]&lt;&gt;0,0,IF(Table1[[#This Row],[Phân loại]]="Bán hàng",Table1[[#This Row],[Tổng giá trị]],-Table1[[#This Row],[Tổng giá trị]]))</f>
        <v>-113945</v>
      </c>
      <c r="Q3593" s="278">
        <f t="shared" si="940"/>
        <v>-113945</v>
      </c>
      <c r="R3593" s="8">
        <f>Table1[[#This Row],[Số còn phải thu ĐK]]+Table1[[#This Row],[Giá Trị HD sau CK]]-Table1[[#This Row],[Số tiền đã thu]]</f>
        <v>0</v>
      </c>
      <c r="S3593" s="7">
        <f>IF(Table1[[#This Row],[Ngày hóa đơn]]&lt;&gt;"",Table1[[#This Row],[Ngày hóa đơn]],Table1[[#This Row],[Ngày hạch toán]])</f>
        <v>45899</v>
      </c>
      <c r="T3593" s="8">
        <v>30</v>
      </c>
      <c r="U3593" s="7">
        <f>IF(Table1[[#This Row],[Ngày tính CN]]="","",S3593+T3593)</f>
        <v>45929</v>
      </c>
      <c r="V3593" s="71">
        <f ca="1">IF(Table1[[#This Row],[Hạn thanh toán]]="","",IF((U3593-NOW())&lt;0,0,(U3593-NOW())))</f>
        <v>0</v>
      </c>
      <c r="W3593" s="278"/>
      <c r="X3593" s="278" t="str">
        <f t="shared" ca="1" si="941"/>
        <v/>
      </c>
      <c r="Y3593" s="3" t="str">
        <f t="shared" si="942"/>
        <v>Đã thanh toán</v>
      </c>
      <c r="Z3593" s="250">
        <f>Table1[[#This Row],[Hạn thanh toán]]</f>
        <v>45929</v>
      </c>
      <c r="AA3593" s="250">
        <f>Table1[[#This Row],[Ngày Thanh toán]]</f>
        <v>45925</v>
      </c>
      <c r="AD3593" s="3" t="str">
        <f>IF(Table1[[#This Row],[Mã khách hàng]]="","",VLOOKUP($A3593,Ma_KH!$A:$Q,Ma_KH!O$1,0))</f>
        <v>BRG - FUJIMART</v>
      </c>
      <c r="AE3593" s="3" t="str">
        <f>IF(Table1[[#This Row],[Mã khách hàng]]="","",VLOOKUP($A3593,Ma_KH!$A:$Q,Ma_KH!P$1,0))</f>
        <v>CÔNG TY TNHH BÁN LẺ FUJIMART VIỆT NAM</v>
      </c>
      <c r="AF3593" s="3" t="str">
        <f>VLOOKUP(A3593,Ma_KH!A:Q,Ma_KH!J$1,0)</f>
        <v>Vũ Anh Tuấn</v>
      </c>
    </row>
    <row r="3594" spans="1:32">
      <c r="A3594" s="242" t="s">
        <v>184</v>
      </c>
      <c r="B3594" s="242" t="s">
        <v>5155</v>
      </c>
      <c r="C3594" s="318">
        <v>45880</v>
      </c>
      <c r="E3594" s="318">
        <v>45899</v>
      </c>
      <c r="F3594" s="78" t="s">
        <v>21398</v>
      </c>
      <c r="G3594" s="242" t="s">
        <v>21454</v>
      </c>
      <c r="H3594" s="278"/>
      <c r="I3594" s="278">
        <f>IFERROR(ROUND((VLOOKUP(Table1[[#This Row],[Mã khách hàng]],Ty_Le!$A:$D,5,0)*5%),0),0)</f>
        <v>0</v>
      </c>
      <c r="J3594" s="278">
        <f>(Table1[[#This Row],[Tiền hàng]]-Table1[[#This Row],[Tiền chiết khấu]])*8%</f>
        <v>0</v>
      </c>
      <c r="K3594" s="402">
        <v>229016</v>
      </c>
      <c r="L3594" s="8" t="s">
        <v>3649</v>
      </c>
      <c r="M3594" s="21">
        <v>45925</v>
      </c>
      <c r="O3594" s="278">
        <f>IF(Table1[[#This Row],[Phân loại]]="Tồn đầu kỳ",Table1[[#This Row],[Tổng giá trị]],0)</f>
        <v>0</v>
      </c>
      <c r="P3594" s="8">
        <f>IF(Table1[[#This Row],[Số còn phải thu ĐK]]&lt;&gt;0,0,IF(Table1[[#This Row],[Phân loại]]="Bán hàng",Table1[[#This Row],[Tổng giá trị]],-Table1[[#This Row],[Tổng giá trị]]))</f>
        <v>-229016</v>
      </c>
      <c r="Q3594" s="278">
        <f t="shared" si="940"/>
        <v>-229016</v>
      </c>
      <c r="R3594" s="8">
        <f>Table1[[#This Row],[Số còn phải thu ĐK]]+Table1[[#This Row],[Giá Trị HD sau CK]]-Table1[[#This Row],[Số tiền đã thu]]</f>
        <v>0</v>
      </c>
      <c r="S3594" s="7">
        <f>IF(Table1[[#This Row],[Ngày hóa đơn]]&lt;&gt;"",Table1[[#This Row],[Ngày hóa đơn]],Table1[[#This Row],[Ngày hạch toán]])</f>
        <v>45899</v>
      </c>
      <c r="T3594" s="8">
        <v>30</v>
      </c>
      <c r="U3594" s="7">
        <f>IF(Table1[[#This Row],[Ngày tính CN]]="","",S3594+T3594)</f>
        <v>45929</v>
      </c>
      <c r="V3594" s="71">
        <f ca="1">IF(Table1[[#This Row],[Hạn thanh toán]]="","",IF((U3594-NOW())&lt;0,0,(U3594-NOW())))</f>
        <v>0</v>
      </c>
      <c r="W3594" s="278"/>
      <c r="X3594" s="278" t="str">
        <f t="shared" ca="1" si="941"/>
        <v/>
      </c>
      <c r="Y3594" s="3" t="str">
        <f t="shared" si="942"/>
        <v>Đã thanh toán</v>
      </c>
      <c r="Z3594" s="250">
        <f>Table1[[#This Row],[Hạn thanh toán]]</f>
        <v>45929</v>
      </c>
      <c r="AA3594" s="250">
        <f>Table1[[#This Row],[Ngày Thanh toán]]</f>
        <v>45925</v>
      </c>
      <c r="AD3594" s="3" t="str">
        <f>IF(Table1[[#This Row],[Mã khách hàng]]="","",VLOOKUP($A3594,Ma_KH!$A:$Q,Ma_KH!O$1,0))</f>
        <v>BRG - FUJIMART</v>
      </c>
      <c r="AE3594" s="3" t="str">
        <f>IF(Table1[[#This Row],[Mã khách hàng]]="","",VLOOKUP($A3594,Ma_KH!$A:$Q,Ma_KH!P$1,0))</f>
        <v>CÔNG TY TNHH BÁN LẺ FUJIMART VIỆT NAM</v>
      </c>
      <c r="AF3594" s="3" t="str">
        <f>VLOOKUP(A3594,Ma_KH!A:Q,Ma_KH!J$1,0)</f>
        <v>Vũ Anh Tuấn</v>
      </c>
    </row>
    <row r="3595" spans="1:32">
      <c r="A3595" s="242" t="s">
        <v>184</v>
      </c>
      <c r="B3595" s="242" t="s">
        <v>5155</v>
      </c>
      <c r="C3595" s="318">
        <v>45885</v>
      </c>
      <c r="E3595" s="318">
        <v>45899</v>
      </c>
      <c r="F3595" s="78" t="s">
        <v>21398</v>
      </c>
      <c r="G3595" s="242" t="s">
        <v>21466</v>
      </c>
      <c r="H3595" s="278"/>
      <c r="I3595" s="278">
        <f>IFERROR(ROUND((VLOOKUP(Table1[[#This Row],[Mã khách hàng]],Ty_Le!$A:$D,5,0)*5%),0),0)</f>
        <v>0</v>
      </c>
      <c r="J3595" s="278">
        <f>(Table1[[#This Row],[Tiền hàng]]-Table1[[#This Row],[Tiền chiết khấu]])*8%</f>
        <v>0</v>
      </c>
      <c r="K3595" s="402">
        <v>122162</v>
      </c>
      <c r="L3595" s="8" t="s">
        <v>3649</v>
      </c>
      <c r="M3595" s="21">
        <v>45925</v>
      </c>
      <c r="O3595" s="278">
        <f>IF(Table1[[#This Row],[Phân loại]]="Tồn đầu kỳ",Table1[[#This Row],[Tổng giá trị]],0)</f>
        <v>0</v>
      </c>
      <c r="P3595" s="8">
        <f>IF(Table1[[#This Row],[Số còn phải thu ĐK]]&lt;&gt;0,0,IF(Table1[[#This Row],[Phân loại]]="Bán hàng",Table1[[#This Row],[Tổng giá trị]],-Table1[[#This Row],[Tổng giá trị]]))</f>
        <v>-122162</v>
      </c>
      <c r="Q3595" s="278">
        <f t="shared" ref="Q3595:Q3611" si="943">IF(M3595&lt;&gt;"",IF(O3595&lt;&gt;0,O3595,P3595),0)</f>
        <v>-122162</v>
      </c>
      <c r="R3595" s="8">
        <f>Table1[[#This Row],[Số còn phải thu ĐK]]+Table1[[#This Row],[Giá Trị HD sau CK]]-Table1[[#This Row],[Số tiền đã thu]]</f>
        <v>0</v>
      </c>
      <c r="S3595" s="7">
        <f>IF(Table1[[#This Row],[Ngày hóa đơn]]&lt;&gt;"",Table1[[#This Row],[Ngày hóa đơn]],Table1[[#This Row],[Ngày hạch toán]])</f>
        <v>45899</v>
      </c>
      <c r="T3595" s="8">
        <v>30</v>
      </c>
      <c r="U3595" s="7">
        <f>IF(Table1[[#This Row],[Ngày tính CN]]="","",S3595+T3595)</f>
        <v>45929</v>
      </c>
      <c r="V3595" s="71">
        <f ca="1">IF(Table1[[#This Row],[Hạn thanh toán]]="","",IF((U3595-NOW())&lt;0,0,(U3595-NOW())))</f>
        <v>0</v>
      </c>
      <c r="W3595" s="278"/>
      <c r="X3595" s="278" t="str">
        <f t="shared" ref="X3595:X3611" ca="1" si="944">IF(OR($U3595="",$R3595=0),"",IF((U$4-NOW())&lt;0,-($U3595-NOW()),0))</f>
        <v/>
      </c>
      <c r="Y3595" s="3" t="str">
        <f t="shared" ref="Y3595:Y3611" si="945">IF(R3595=0,"Đã thanh toán",IF(X3595="","",IF(X3595&lt;=0,"Chưa đến hạn thanh toán",IF(X3595&lt;=30,"Nợ quá hạn 30 ngày",IF(X3595&lt;=60,"Nợ quá hạn từ 30 ngày đến 60 ngày",IF(X3595&lt;=90,"Nợ quá hạn từ 60 ngày đến 90 ngày",IF(X3595&lt;=120,"Nợ quá hạn từ 90 ngày đến 120 ngày","Nợ quá hạn hơn 120 ngày có khả năng mất thanh toán")))))))</f>
        <v>Đã thanh toán</v>
      </c>
      <c r="Z3595" s="250">
        <f>Table1[[#This Row],[Hạn thanh toán]]</f>
        <v>45929</v>
      </c>
      <c r="AA3595" s="250">
        <f>Table1[[#This Row],[Ngày Thanh toán]]</f>
        <v>45925</v>
      </c>
      <c r="AD3595" s="3" t="str">
        <f>IF(Table1[[#This Row],[Mã khách hàng]]="","",VLOOKUP($A3595,Ma_KH!$A:$Q,Ma_KH!O$1,0))</f>
        <v>BRG - FUJIMART</v>
      </c>
      <c r="AE3595" s="3" t="str">
        <f>IF(Table1[[#This Row],[Mã khách hàng]]="","",VLOOKUP($A3595,Ma_KH!$A:$Q,Ma_KH!P$1,0))</f>
        <v>CÔNG TY TNHH BÁN LẺ FUJIMART VIỆT NAM</v>
      </c>
      <c r="AF3595" s="3" t="str">
        <f>VLOOKUP(A3595,Ma_KH!A:Q,Ma_KH!J$1,0)</f>
        <v>Vũ Anh Tuấn</v>
      </c>
    </row>
    <row r="3596" spans="1:32">
      <c r="A3596" s="242" t="s">
        <v>184</v>
      </c>
      <c r="B3596" s="242" t="s">
        <v>5155</v>
      </c>
      <c r="C3596" s="318">
        <v>45892</v>
      </c>
      <c r="E3596" s="318">
        <v>45899</v>
      </c>
      <c r="F3596" s="78" t="s">
        <v>21398</v>
      </c>
      <c r="G3596" s="242" t="s">
        <v>21464</v>
      </c>
      <c r="H3596" s="278"/>
      <c r="I3596" s="278">
        <f>IFERROR(ROUND((VLOOKUP(Table1[[#This Row],[Mã khách hàng]],Ty_Le!$A:$D,5,0)*5%),0),0)</f>
        <v>0</v>
      </c>
      <c r="J3596" s="278">
        <f>(Table1[[#This Row],[Tiền hàng]]-Table1[[#This Row],[Tiền chiết khấu]])*8%</f>
        <v>0</v>
      </c>
      <c r="K3596" s="402">
        <v>480994</v>
      </c>
      <c r="L3596" s="8" t="s">
        <v>3649</v>
      </c>
      <c r="M3596" s="21">
        <v>45925</v>
      </c>
      <c r="O3596" s="278">
        <f>IF(Table1[[#This Row],[Phân loại]]="Tồn đầu kỳ",Table1[[#This Row],[Tổng giá trị]],0)</f>
        <v>0</v>
      </c>
      <c r="P3596" s="8">
        <f>IF(Table1[[#This Row],[Số còn phải thu ĐK]]&lt;&gt;0,0,IF(Table1[[#This Row],[Phân loại]]="Bán hàng",Table1[[#This Row],[Tổng giá trị]],-Table1[[#This Row],[Tổng giá trị]]))</f>
        <v>-480994</v>
      </c>
      <c r="Q3596" s="278">
        <f t="shared" si="943"/>
        <v>-480994</v>
      </c>
      <c r="R3596" s="8">
        <f>Table1[[#This Row],[Số còn phải thu ĐK]]+Table1[[#This Row],[Giá Trị HD sau CK]]-Table1[[#This Row],[Số tiền đã thu]]</f>
        <v>0</v>
      </c>
      <c r="S3596" s="7">
        <f>IF(Table1[[#This Row],[Ngày hóa đơn]]&lt;&gt;"",Table1[[#This Row],[Ngày hóa đơn]],Table1[[#This Row],[Ngày hạch toán]])</f>
        <v>45899</v>
      </c>
      <c r="T3596" s="8">
        <v>30</v>
      </c>
      <c r="U3596" s="7">
        <f>IF(Table1[[#This Row],[Ngày tính CN]]="","",S3596+T3596)</f>
        <v>45929</v>
      </c>
      <c r="V3596" s="71">
        <f ca="1">IF(Table1[[#This Row],[Hạn thanh toán]]="","",IF((U3596-NOW())&lt;0,0,(U3596-NOW())))</f>
        <v>0</v>
      </c>
      <c r="W3596" s="278"/>
      <c r="X3596" s="278" t="str">
        <f t="shared" ca="1" si="944"/>
        <v/>
      </c>
      <c r="Y3596" s="3" t="str">
        <f t="shared" si="945"/>
        <v>Đã thanh toán</v>
      </c>
      <c r="Z3596" s="250">
        <f>Table1[[#This Row],[Hạn thanh toán]]</f>
        <v>45929</v>
      </c>
      <c r="AA3596" s="250">
        <f>Table1[[#This Row],[Ngày Thanh toán]]</f>
        <v>45925</v>
      </c>
      <c r="AD3596" s="3" t="str">
        <f>IF(Table1[[#This Row],[Mã khách hàng]]="","",VLOOKUP($A3596,Ma_KH!$A:$Q,Ma_KH!O$1,0))</f>
        <v>BRG - FUJIMART</v>
      </c>
      <c r="AE3596" s="3" t="str">
        <f>IF(Table1[[#This Row],[Mã khách hàng]]="","",VLOOKUP($A3596,Ma_KH!$A:$Q,Ma_KH!P$1,0))</f>
        <v>CÔNG TY TNHH BÁN LẺ FUJIMART VIỆT NAM</v>
      </c>
      <c r="AF3596" s="3" t="str">
        <f>VLOOKUP(A3596,Ma_KH!A:Q,Ma_KH!J$1,0)</f>
        <v>Vũ Anh Tuấn</v>
      </c>
    </row>
    <row r="3597" spans="1:32">
      <c r="A3597" s="242" t="s">
        <v>184</v>
      </c>
      <c r="B3597" s="242" t="s">
        <v>5155</v>
      </c>
      <c r="C3597" s="318">
        <v>45877</v>
      </c>
      <c r="E3597" s="318">
        <v>45899</v>
      </c>
      <c r="F3597" s="78" t="s">
        <v>21398</v>
      </c>
      <c r="G3597" s="242" t="s">
        <v>21467</v>
      </c>
      <c r="H3597" s="278"/>
      <c r="I3597" s="278">
        <f>IFERROR(ROUND((VLOOKUP(Table1[[#This Row],[Mã khách hàng]],Ty_Le!$A:$D,5,0)*5%),0),0)</f>
        <v>0</v>
      </c>
      <c r="J3597" s="278">
        <f>(Table1[[#This Row],[Tiền hàng]]-Table1[[#This Row],[Tiền chiết khấu]])*8%</f>
        <v>0</v>
      </c>
      <c r="K3597" s="402">
        <v>531122</v>
      </c>
      <c r="L3597" s="8" t="s">
        <v>3649</v>
      </c>
      <c r="M3597" s="21">
        <v>45925</v>
      </c>
      <c r="O3597" s="278">
        <f>IF(Table1[[#This Row],[Phân loại]]="Tồn đầu kỳ",Table1[[#This Row],[Tổng giá trị]],0)</f>
        <v>0</v>
      </c>
      <c r="P3597" s="8">
        <f>IF(Table1[[#This Row],[Số còn phải thu ĐK]]&lt;&gt;0,0,IF(Table1[[#This Row],[Phân loại]]="Bán hàng",Table1[[#This Row],[Tổng giá trị]],-Table1[[#This Row],[Tổng giá trị]]))</f>
        <v>-531122</v>
      </c>
      <c r="Q3597" s="278">
        <f t="shared" si="943"/>
        <v>-531122</v>
      </c>
      <c r="R3597" s="8">
        <f>Table1[[#This Row],[Số còn phải thu ĐK]]+Table1[[#This Row],[Giá Trị HD sau CK]]-Table1[[#This Row],[Số tiền đã thu]]</f>
        <v>0</v>
      </c>
      <c r="S3597" s="7">
        <f>IF(Table1[[#This Row],[Ngày hóa đơn]]&lt;&gt;"",Table1[[#This Row],[Ngày hóa đơn]],Table1[[#This Row],[Ngày hạch toán]])</f>
        <v>45899</v>
      </c>
      <c r="T3597" s="8">
        <v>30</v>
      </c>
      <c r="U3597" s="7">
        <f>IF(Table1[[#This Row],[Ngày tính CN]]="","",S3597+T3597)</f>
        <v>45929</v>
      </c>
      <c r="V3597" s="71">
        <f ca="1">IF(Table1[[#This Row],[Hạn thanh toán]]="","",IF((U3597-NOW())&lt;0,0,(U3597-NOW())))</f>
        <v>0</v>
      </c>
      <c r="W3597" s="278"/>
      <c r="X3597" s="278" t="str">
        <f t="shared" ca="1" si="944"/>
        <v/>
      </c>
      <c r="Y3597" s="3" t="str">
        <f t="shared" si="945"/>
        <v>Đã thanh toán</v>
      </c>
      <c r="Z3597" s="250">
        <f>Table1[[#This Row],[Hạn thanh toán]]</f>
        <v>45929</v>
      </c>
      <c r="AA3597" s="250">
        <f>Table1[[#This Row],[Ngày Thanh toán]]</f>
        <v>45925</v>
      </c>
      <c r="AD3597" s="3" t="str">
        <f>IF(Table1[[#This Row],[Mã khách hàng]]="","",VLOOKUP($A3597,Ma_KH!$A:$Q,Ma_KH!O$1,0))</f>
        <v>BRG - FUJIMART</v>
      </c>
      <c r="AE3597" s="3" t="str">
        <f>IF(Table1[[#This Row],[Mã khách hàng]]="","",VLOOKUP($A3597,Ma_KH!$A:$Q,Ma_KH!P$1,0))</f>
        <v>CÔNG TY TNHH BÁN LẺ FUJIMART VIỆT NAM</v>
      </c>
      <c r="AF3597" s="3" t="str">
        <f>VLOOKUP(A3597,Ma_KH!A:Q,Ma_KH!J$1,0)</f>
        <v>Vũ Anh Tuấn</v>
      </c>
    </row>
    <row r="3598" spans="1:32">
      <c r="A3598" s="242" t="s">
        <v>184</v>
      </c>
      <c r="B3598" s="242" t="s">
        <v>5155</v>
      </c>
      <c r="C3598" s="318">
        <v>45894</v>
      </c>
      <c r="E3598" s="318">
        <v>45899</v>
      </c>
      <c r="F3598" s="78" t="s">
        <v>21398</v>
      </c>
      <c r="G3598" s="242" t="s">
        <v>21468</v>
      </c>
      <c r="H3598" s="278"/>
      <c r="I3598" s="278">
        <f>IFERROR(ROUND((VLOOKUP(Table1[[#This Row],[Mã khách hàng]],Ty_Le!$A:$D,5,0)*5%),0),0)</f>
        <v>0</v>
      </c>
      <c r="J3598" s="278">
        <f>(Table1[[#This Row],[Tiền hàng]]-Table1[[#This Row],[Tiền chiết khấu]])*8%</f>
        <v>0</v>
      </c>
      <c r="K3598" s="402">
        <v>114508</v>
      </c>
      <c r="L3598" s="8" t="s">
        <v>3649</v>
      </c>
      <c r="M3598" s="21">
        <v>45925</v>
      </c>
      <c r="O3598" s="278">
        <f>IF(Table1[[#This Row],[Phân loại]]="Tồn đầu kỳ",Table1[[#This Row],[Tổng giá trị]],0)</f>
        <v>0</v>
      </c>
      <c r="P3598" s="8">
        <f>IF(Table1[[#This Row],[Số còn phải thu ĐK]]&lt;&gt;0,0,IF(Table1[[#This Row],[Phân loại]]="Bán hàng",Table1[[#This Row],[Tổng giá trị]],-Table1[[#This Row],[Tổng giá trị]]))</f>
        <v>-114508</v>
      </c>
      <c r="Q3598" s="278">
        <f t="shared" si="943"/>
        <v>-114508</v>
      </c>
      <c r="R3598" s="8">
        <f>Table1[[#This Row],[Số còn phải thu ĐK]]+Table1[[#This Row],[Giá Trị HD sau CK]]-Table1[[#This Row],[Số tiền đã thu]]</f>
        <v>0</v>
      </c>
      <c r="S3598" s="7">
        <f>IF(Table1[[#This Row],[Ngày hóa đơn]]&lt;&gt;"",Table1[[#This Row],[Ngày hóa đơn]],Table1[[#This Row],[Ngày hạch toán]])</f>
        <v>45899</v>
      </c>
      <c r="T3598" s="8">
        <v>30</v>
      </c>
      <c r="U3598" s="7">
        <f>IF(Table1[[#This Row],[Ngày tính CN]]="","",S3598+T3598)</f>
        <v>45929</v>
      </c>
      <c r="V3598" s="71">
        <f ca="1">IF(Table1[[#This Row],[Hạn thanh toán]]="","",IF((U3598-NOW())&lt;0,0,(U3598-NOW())))</f>
        <v>0</v>
      </c>
      <c r="W3598" s="278"/>
      <c r="X3598" s="278" t="str">
        <f t="shared" ca="1" si="944"/>
        <v/>
      </c>
      <c r="Y3598" s="3" t="str">
        <f t="shared" si="945"/>
        <v>Đã thanh toán</v>
      </c>
      <c r="Z3598" s="250">
        <f>Table1[[#This Row],[Hạn thanh toán]]</f>
        <v>45929</v>
      </c>
      <c r="AA3598" s="250">
        <f>Table1[[#This Row],[Ngày Thanh toán]]</f>
        <v>45925</v>
      </c>
      <c r="AD3598" s="3" t="str">
        <f>IF(Table1[[#This Row],[Mã khách hàng]]="","",VLOOKUP($A3598,Ma_KH!$A:$Q,Ma_KH!O$1,0))</f>
        <v>BRG - FUJIMART</v>
      </c>
      <c r="AE3598" s="3" t="str">
        <f>IF(Table1[[#This Row],[Mã khách hàng]]="","",VLOOKUP($A3598,Ma_KH!$A:$Q,Ma_KH!P$1,0))</f>
        <v>CÔNG TY TNHH BÁN LẺ FUJIMART VIỆT NAM</v>
      </c>
      <c r="AF3598" s="3" t="str">
        <f>VLOOKUP(A3598,Ma_KH!A:Q,Ma_KH!J$1,0)</f>
        <v>Vũ Anh Tuấn</v>
      </c>
    </row>
    <row r="3599" spans="1:32">
      <c r="A3599" s="242" t="s">
        <v>184</v>
      </c>
      <c r="B3599" s="242" t="s">
        <v>5155</v>
      </c>
      <c r="C3599" s="318">
        <v>45882</v>
      </c>
      <c r="E3599" s="318">
        <v>45899</v>
      </c>
      <c r="F3599" s="78" t="s">
        <v>21398</v>
      </c>
      <c r="G3599" s="242" t="s">
        <v>21442</v>
      </c>
      <c r="H3599" s="278"/>
      <c r="I3599" s="278">
        <f>IFERROR(ROUND((VLOOKUP(Table1[[#This Row],[Mã khách hàng]],Ty_Le!$A:$D,5,0)*5%),0),0)</f>
        <v>0</v>
      </c>
      <c r="J3599" s="278">
        <f>(Table1[[#This Row],[Tiền hàng]]-Table1[[#This Row],[Tiền chiết khấu]])*8%</f>
        <v>0</v>
      </c>
      <c r="K3599" s="402">
        <v>456344</v>
      </c>
      <c r="L3599" s="8" t="s">
        <v>3649</v>
      </c>
      <c r="M3599" s="21">
        <v>45925</v>
      </c>
      <c r="O3599" s="278">
        <f>IF(Table1[[#This Row],[Phân loại]]="Tồn đầu kỳ",Table1[[#This Row],[Tổng giá trị]],0)</f>
        <v>0</v>
      </c>
      <c r="P3599" s="8">
        <f>IF(Table1[[#This Row],[Số còn phải thu ĐK]]&lt;&gt;0,0,IF(Table1[[#This Row],[Phân loại]]="Bán hàng",Table1[[#This Row],[Tổng giá trị]],-Table1[[#This Row],[Tổng giá trị]]))</f>
        <v>-456344</v>
      </c>
      <c r="Q3599" s="278">
        <f t="shared" si="943"/>
        <v>-456344</v>
      </c>
      <c r="R3599" s="8">
        <f>Table1[[#This Row],[Số còn phải thu ĐK]]+Table1[[#This Row],[Giá Trị HD sau CK]]-Table1[[#This Row],[Số tiền đã thu]]</f>
        <v>0</v>
      </c>
      <c r="S3599" s="7">
        <f>IF(Table1[[#This Row],[Ngày hóa đơn]]&lt;&gt;"",Table1[[#This Row],[Ngày hóa đơn]],Table1[[#This Row],[Ngày hạch toán]])</f>
        <v>45899</v>
      </c>
      <c r="T3599" s="8">
        <v>30</v>
      </c>
      <c r="U3599" s="7">
        <f>IF(Table1[[#This Row],[Ngày tính CN]]="","",S3599+T3599)</f>
        <v>45929</v>
      </c>
      <c r="V3599" s="71">
        <f ca="1">IF(Table1[[#This Row],[Hạn thanh toán]]="","",IF((U3599-NOW())&lt;0,0,(U3599-NOW())))</f>
        <v>0</v>
      </c>
      <c r="W3599" s="278"/>
      <c r="X3599" s="278" t="str">
        <f t="shared" ca="1" si="944"/>
        <v/>
      </c>
      <c r="Y3599" s="3" t="str">
        <f t="shared" si="945"/>
        <v>Đã thanh toán</v>
      </c>
      <c r="Z3599" s="250">
        <f>Table1[[#This Row],[Hạn thanh toán]]</f>
        <v>45929</v>
      </c>
      <c r="AA3599" s="250">
        <f>Table1[[#This Row],[Ngày Thanh toán]]</f>
        <v>45925</v>
      </c>
      <c r="AD3599" s="3" t="str">
        <f>IF(Table1[[#This Row],[Mã khách hàng]]="","",VLOOKUP($A3599,Ma_KH!$A:$Q,Ma_KH!O$1,0))</f>
        <v>BRG - FUJIMART</v>
      </c>
      <c r="AE3599" s="3" t="str">
        <f>IF(Table1[[#This Row],[Mã khách hàng]]="","",VLOOKUP($A3599,Ma_KH!$A:$Q,Ma_KH!P$1,0))</f>
        <v>CÔNG TY TNHH BÁN LẺ FUJIMART VIỆT NAM</v>
      </c>
      <c r="AF3599" s="3" t="str">
        <f>VLOOKUP(A3599,Ma_KH!A:Q,Ma_KH!J$1,0)</f>
        <v>Vũ Anh Tuấn</v>
      </c>
    </row>
    <row r="3600" spans="1:32">
      <c r="A3600" s="242" t="s">
        <v>184</v>
      </c>
      <c r="B3600" s="242" t="s">
        <v>5155</v>
      </c>
      <c r="C3600" s="318">
        <v>45891</v>
      </c>
      <c r="E3600" s="318">
        <v>45899</v>
      </c>
      <c r="F3600" s="78" t="s">
        <v>21398</v>
      </c>
      <c r="G3600" s="242" t="s">
        <v>21460</v>
      </c>
      <c r="H3600" s="278"/>
      <c r="I3600" s="278">
        <f>IFERROR(ROUND((VLOOKUP(Table1[[#This Row],[Mã khách hàng]],Ty_Le!$A:$D,5,0)*5%),0),0)</f>
        <v>0</v>
      </c>
      <c r="J3600" s="278">
        <f>(Table1[[#This Row],[Tiền hàng]]-Table1[[#This Row],[Tiền chiết khấu]])*8%</f>
        <v>0</v>
      </c>
      <c r="K3600" s="402">
        <v>258557</v>
      </c>
      <c r="L3600" s="8" t="s">
        <v>3649</v>
      </c>
      <c r="M3600" s="21">
        <v>45925</v>
      </c>
      <c r="O3600" s="278">
        <f>IF(Table1[[#This Row],[Phân loại]]="Tồn đầu kỳ",Table1[[#This Row],[Tổng giá trị]],0)</f>
        <v>0</v>
      </c>
      <c r="P3600" s="8">
        <f>IF(Table1[[#This Row],[Số còn phải thu ĐK]]&lt;&gt;0,0,IF(Table1[[#This Row],[Phân loại]]="Bán hàng",Table1[[#This Row],[Tổng giá trị]],-Table1[[#This Row],[Tổng giá trị]]))</f>
        <v>-258557</v>
      </c>
      <c r="Q3600" s="278">
        <f t="shared" si="943"/>
        <v>-258557</v>
      </c>
      <c r="R3600" s="8">
        <f>Table1[[#This Row],[Số còn phải thu ĐK]]+Table1[[#This Row],[Giá Trị HD sau CK]]-Table1[[#This Row],[Số tiền đã thu]]</f>
        <v>0</v>
      </c>
      <c r="S3600" s="7">
        <f>IF(Table1[[#This Row],[Ngày hóa đơn]]&lt;&gt;"",Table1[[#This Row],[Ngày hóa đơn]],Table1[[#This Row],[Ngày hạch toán]])</f>
        <v>45899</v>
      </c>
      <c r="T3600" s="8">
        <v>30</v>
      </c>
      <c r="U3600" s="7">
        <f>IF(Table1[[#This Row],[Ngày tính CN]]="","",S3600+T3600)</f>
        <v>45929</v>
      </c>
      <c r="V3600" s="71">
        <f ca="1">IF(Table1[[#This Row],[Hạn thanh toán]]="","",IF((U3600-NOW())&lt;0,0,(U3600-NOW())))</f>
        <v>0</v>
      </c>
      <c r="W3600" s="278"/>
      <c r="X3600" s="278" t="str">
        <f t="shared" ca="1" si="944"/>
        <v/>
      </c>
      <c r="Y3600" s="3" t="str">
        <f t="shared" si="945"/>
        <v>Đã thanh toán</v>
      </c>
      <c r="Z3600" s="250">
        <f>Table1[[#This Row],[Hạn thanh toán]]</f>
        <v>45929</v>
      </c>
      <c r="AA3600" s="250">
        <f>Table1[[#This Row],[Ngày Thanh toán]]</f>
        <v>45925</v>
      </c>
      <c r="AD3600" s="3" t="str">
        <f>IF(Table1[[#This Row],[Mã khách hàng]]="","",VLOOKUP($A3600,Ma_KH!$A:$Q,Ma_KH!O$1,0))</f>
        <v>BRG - FUJIMART</v>
      </c>
      <c r="AE3600" s="3" t="str">
        <f>IF(Table1[[#This Row],[Mã khách hàng]]="","",VLOOKUP($A3600,Ma_KH!$A:$Q,Ma_KH!P$1,0))</f>
        <v>CÔNG TY TNHH BÁN LẺ FUJIMART VIỆT NAM</v>
      </c>
      <c r="AF3600" s="3" t="str">
        <f>VLOOKUP(A3600,Ma_KH!A:Q,Ma_KH!J$1,0)</f>
        <v>Vũ Anh Tuấn</v>
      </c>
    </row>
    <row r="3601" spans="1:32">
      <c r="A3601" s="242" t="s">
        <v>184</v>
      </c>
      <c r="B3601" s="242" t="s">
        <v>5155</v>
      </c>
      <c r="C3601" s="318">
        <v>45870</v>
      </c>
      <c r="E3601" s="318">
        <v>45899</v>
      </c>
      <c r="F3601" s="78" t="s">
        <v>21398</v>
      </c>
      <c r="G3601" s="242" t="s">
        <v>21453</v>
      </c>
      <c r="H3601" s="278"/>
      <c r="I3601" s="278">
        <f>IFERROR(ROUND((VLOOKUP(Table1[[#This Row],[Mã khách hàng]],Ty_Le!$A:$D,5,0)*5%),0),0)</f>
        <v>0</v>
      </c>
      <c r="J3601" s="278">
        <f>(Table1[[#This Row],[Tiền hàng]]-Table1[[#This Row],[Tiền chiết khấu]])*8%</f>
        <v>0</v>
      </c>
      <c r="K3601" s="402">
        <v>227891</v>
      </c>
      <c r="L3601" s="8" t="s">
        <v>3649</v>
      </c>
      <c r="M3601" s="21">
        <v>45925</v>
      </c>
      <c r="O3601" s="278">
        <f>IF(Table1[[#This Row],[Phân loại]]="Tồn đầu kỳ",Table1[[#This Row],[Tổng giá trị]],0)</f>
        <v>0</v>
      </c>
      <c r="P3601" s="8">
        <f>IF(Table1[[#This Row],[Số còn phải thu ĐK]]&lt;&gt;0,0,IF(Table1[[#This Row],[Phân loại]]="Bán hàng",Table1[[#This Row],[Tổng giá trị]],-Table1[[#This Row],[Tổng giá trị]]))</f>
        <v>-227891</v>
      </c>
      <c r="Q3601" s="278">
        <f t="shared" si="943"/>
        <v>-227891</v>
      </c>
      <c r="R3601" s="8">
        <f>Table1[[#This Row],[Số còn phải thu ĐK]]+Table1[[#This Row],[Giá Trị HD sau CK]]-Table1[[#This Row],[Số tiền đã thu]]</f>
        <v>0</v>
      </c>
      <c r="S3601" s="7">
        <f>IF(Table1[[#This Row],[Ngày hóa đơn]]&lt;&gt;"",Table1[[#This Row],[Ngày hóa đơn]],Table1[[#This Row],[Ngày hạch toán]])</f>
        <v>45899</v>
      </c>
      <c r="T3601" s="8">
        <v>30</v>
      </c>
      <c r="U3601" s="7">
        <f>IF(Table1[[#This Row],[Ngày tính CN]]="","",S3601+T3601)</f>
        <v>45929</v>
      </c>
      <c r="V3601" s="71">
        <f ca="1">IF(Table1[[#This Row],[Hạn thanh toán]]="","",IF((U3601-NOW())&lt;0,0,(U3601-NOW())))</f>
        <v>0</v>
      </c>
      <c r="W3601" s="278"/>
      <c r="X3601" s="278" t="str">
        <f t="shared" ca="1" si="944"/>
        <v/>
      </c>
      <c r="Y3601" s="3" t="str">
        <f t="shared" si="945"/>
        <v>Đã thanh toán</v>
      </c>
      <c r="Z3601" s="250">
        <f>Table1[[#This Row],[Hạn thanh toán]]</f>
        <v>45929</v>
      </c>
      <c r="AA3601" s="250">
        <f>Table1[[#This Row],[Ngày Thanh toán]]</f>
        <v>45925</v>
      </c>
      <c r="AD3601" s="3" t="str">
        <f>IF(Table1[[#This Row],[Mã khách hàng]]="","",VLOOKUP($A3601,Ma_KH!$A:$Q,Ma_KH!O$1,0))</f>
        <v>BRG - FUJIMART</v>
      </c>
      <c r="AE3601" s="3" t="str">
        <f>IF(Table1[[#This Row],[Mã khách hàng]]="","",VLOOKUP($A3601,Ma_KH!$A:$Q,Ma_KH!P$1,0))</f>
        <v>CÔNG TY TNHH BÁN LẺ FUJIMART VIỆT NAM</v>
      </c>
      <c r="AF3601" s="3" t="str">
        <f>VLOOKUP(A3601,Ma_KH!A:Q,Ma_KH!J$1,0)</f>
        <v>Vũ Anh Tuấn</v>
      </c>
    </row>
    <row r="3602" spans="1:32">
      <c r="A3602" s="242" t="s">
        <v>184</v>
      </c>
      <c r="B3602" s="242" t="s">
        <v>5155</v>
      </c>
      <c r="C3602" s="318">
        <v>45885</v>
      </c>
      <c r="E3602" s="318">
        <v>45899</v>
      </c>
      <c r="F3602" s="78" t="s">
        <v>21398</v>
      </c>
      <c r="G3602" s="242" t="s">
        <v>21469</v>
      </c>
      <c r="H3602" s="278"/>
      <c r="I3602" s="278">
        <f>IFERROR(ROUND((VLOOKUP(Table1[[#This Row],[Mã khách hàng]],Ty_Le!$A:$D,5,0)*5%),0),0)</f>
        <v>0</v>
      </c>
      <c r="J3602" s="278">
        <f>(Table1[[#This Row],[Tiền hàng]]-Table1[[#This Row],[Tiền chiết khấu]])*8%</f>
        <v>0</v>
      </c>
      <c r="K3602" s="402">
        <v>227891</v>
      </c>
      <c r="L3602" s="8" t="s">
        <v>3649</v>
      </c>
      <c r="M3602" s="21">
        <v>45925</v>
      </c>
      <c r="O3602" s="278">
        <f>IF(Table1[[#This Row],[Phân loại]]="Tồn đầu kỳ",Table1[[#This Row],[Tổng giá trị]],0)</f>
        <v>0</v>
      </c>
      <c r="P3602" s="8">
        <f>IF(Table1[[#This Row],[Số còn phải thu ĐK]]&lt;&gt;0,0,IF(Table1[[#This Row],[Phân loại]]="Bán hàng",Table1[[#This Row],[Tổng giá trị]],-Table1[[#This Row],[Tổng giá trị]]))</f>
        <v>-227891</v>
      </c>
      <c r="Q3602" s="278">
        <f t="shared" si="943"/>
        <v>-227891</v>
      </c>
      <c r="R3602" s="8">
        <f>Table1[[#This Row],[Số còn phải thu ĐK]]+Table1[[#This Row],[Giá Trị HD sau CK]]-Table1[[#This Row],[Số tiền đã thu]]</f>
        <v>0</v>
      </c>
      <c r="S3602" s="7">
        <f>IF(Table1[[#This Row],[Ngày hóa đơn]]&lt;&gt;"",Table1[[#This Row],[Ngày hóa đơn]],Table1[[#This Row],[Ngày hạch toán]])</f>
        <v>45899</v>
      </c>
      <c r="T3602" s="8">
        <v>30</v>
      </c>
      <c r="U3602" s="7">
        <f>IF(Table1[[#This Row],[Ngày tính CN]]="","",S3602+T3602)</f>
        <v>45929</v>
      </c>
      <c r="V3602" s="71">
        <f ca="1">IF(Table1[[#This Row],[Hạn thanh toán]]="","",IF((U3602-NOW())&lt;0,0,(U3602-NOW())))</f>
        <v>0</v>
      </c>
      <c r="W3602" s="278"/>
      <c r="X3602" s="278" t="str">
        <f t="shared" ca="1" si="944"/>
        <v/>
      </c>
      <c r="Y3602" s="3" t="str">
        <f t="shared" si="945"/>
        <v>Đã thanh toán</v>
      </c>
      <c r="Z3602" s="250">
        <f>Table1[[#This Row],[Hạn thanh toán]]</f>
        <v>45929</v>
      </c>
      <c r="AA3602" s="250">
        <f>Table1[[#This Row],[Ngày Thanh toán]]</f>
        <v>45925</v>
      </c>
      <c r="AD3602" s="3" t="str">
        <f>IF(Table1[[#This Row],[Mã khách hàng]]="","",VLOOKUP($A3602,Ma_KH!$A:$Q,Ma_KH!O$1,0))</f>
        <v>BRG - FUJIMART</v>
      </c>
      <c r="AE3602" s="3" t="str">
        <f>IF(Table1[[#This Row],[Mã khách hàng]]="","",VLOOKUP($A3602,Ma_KH!$A:$Q,Ma_KH!P$1,0))</f>
        <v>CÔNG TY TNHH BÁN LẺ FUJIMART VIỆT NAM</v>
      </c>
      <c r="AF3602" s="3" t="str">
        <f>VLOOKUP(A3602,Ma_KH!A:Q,Ma_KH!J$1,0)</f>
        <v>Vũ Anh Tuấn</v>
      </c>
    </row>
    <row r="3603" spans="1:32">
      <c r="A3603" s="242" t="s">
        <v>184</v>
      </c>
      <c r="B3603" s="242" t="s">
        <v>5155</v>
      </c>
      <c r="C3603" s="318">
        <v>45888</v>
      </c>
      <c r="E3603" s="318">
        <v>45899</v>
      </c>
      <c r="F3603" s="78" t="s">
        <v>21398</v>
      </c>
      <c r="G3603" s="242" t="s">
        <v>21470</v>
      </c>
      <c r="H3603" s="278"/>
      <c r="I3603" s="278">
        <f>IFERROR(ROUND((VLOOKUP(Table1[[#This Row],[Mã khách hàng]],Ty_Le!$A:$D,5,0)*5%),0),0)</f>
        <v>0</v>
      </c>
      <c r="J3603" s="278">
        <f>(Table1[[#This Row],[Tiền hàng]]-Table1[[#This Row],[Tiền chiết khấu]])*8%</f>
        <v>0</v>
      </c>
      <c r="K3603" s="402">
        <v>165432</v>
      </c>
      <c r="L3603" s="8" t="s">
        <v>3649</v>
      </c>
      <c r="M3603" s="21">
        <v>45925</v>
      </c>
      <c r="O3603" s="278">
        <f>IF(Table1[[#This Row],[Phân loại]]="Tồn đầu kỳ",Table1[[#This Row],[Tổng giá trị]],0)</f>
        <v>0</v>
      </c>
      <c r="P3603" s="8">
        <f>IF(Table1[[#This Row],[Số còn phải thu ĐK]]&lt;&gt;0,0,IF(Table1[[#This Row],[Phân loại]]="Bán hàng",Table1[[#This Row],[Tổng giá trị]],-Table1[[#This Row],[Tổng giá trị]]))</f>
        <v>-165432</v>
      </c>
      <c r="Q3603" s="278">
        <f t="shared" si="943"/>
        <v>-165432</v>
      </c>
      <c r="R3603" s="8">
        <f>Table1[[#This Row],[Số còn phải thu ĐK]]+Table1[[#This Row],[Giá Trị HD sau CK]]-Table1[[#This Row],[Số tiền đã thu]]</f>
        <v>0</v>
      </c>
      <c r="S3603" s="7">
        <f>IF(Table1[[#This Row],[Ngày hóa đơn]]&lt;&gt;"",Table1[[#This Row],[Ngày hóa đơn]],Table1[[#This Row],[Ngày hạch toán]])</f>
        <v>45899</v>
      </c>
      <c r="T3603" s="8">
        <v>30</v>
      </c>
      <c r="U3603" s="7">
        <f>IF(Table1[[#This Row],[Ngày tính CN]]="","",S3603+T3603)</f>
        <v>45929</v>
      </c>
      <c r="V3603" s="71">
        <f ca="1">IF(Table1[[#This Row],[Hạn thanh toán]]="","",IF((U3603-NOW())&lt;0,0,(U3603-NOW())))</f>
        <v>0</v>
      </c>
      <c r="W3603" s="278"/>
      <c r="X3603" s="278" t="str">
        <f t="shared" ca="1" si="944"/>
        <v/>
      </c>
      <c r="Y3603" s="3" t="str">
        <f t="shared" si="945"/>
        <v>Đã thanh toán</v>
      </c>
      <c r="Z3603" s="250">
        <f>Table1[[#This Row],[Hạn thanh toán]]</f>
        <v>45929</v>
      </c>
      <c r="AA3603" s="250">
        <f>Table1[[#This Row],[Ngày Thanh toán]]</f>
        <v>45925</v>
      </c>
      <c r="AD3603" s="3" t="str">
        <f>IF(Table1[[#This Row],[Mã khách hàng]]="","",VLOOKUP($A3603,Ma_KH!$A:$Q,Ma_KH!O$1,0))</f>
        <v>BRG - FUJIMART</v>
      </c>
      <c r="AE3603" s="3" t="str">
        <f>IF(Table1[[#This Row],[Mã khách hàng]]="","",VLOOKUP($A3603,Ma_KH!$A:$Q,Ma_KH!P$1,0))</f>
        <v>CÔNG TY TNHH BÁN LẺ FUJIMART VIỆT NAM</v>
      </c>
      <c r="AF3603" s="3" t="str">
        <f>VLOOKUP(A3603,Ma_KH!A:Q,Ma_KH!J$1,0)</f>
        <v>Vũ Anh Tuấn</v>
      </c>
    </row>
    <row r="3604" spans="1:32">
      <c r="A3604" s="242" t="s">
        <v>184</v>
      </c>
      <c r="B3604" s="242" t="s">
        <v>5155</v>
      </c>
      <c r="C3604" s="318">
        <v>45888</v>
      </c>
      <c r="E3604" s="318">
        <v>45899</v>
      </c>
      <c r="F3604" s="78" t="s">
        <v>21398</v>
      </c>
      <c r="G3604" s="242" t="s">
        <v>21471</v>
      </c>
      <c r="H3604" s="278"/>
      <c r="I3604" s="278">
        <f>IFERROR(ROUND((VLOOKUP(Table1[[#This Row],[Mã khách hàng]],Ty_Le!$A:$D,5,0)*5%),0),0)</f>
        <v>0</v>
      </c>
      <c r="J3604" s="278">
        <f>(Table1[[#This Row],[Tiền hàng]]-Table1[[#This Row],[Tiền chiết khấu]])*8%</f>
        <v>0</v>
      </c>
      <c r="K3604" s="402">
        <v>415309</v>
      </c>
      <c r="L3604" s="8" t="s">
        <v>3649</v>
      </c>
      <c r="M3604" s="21">
        <v>45925</v>
      </c>
      <c r="O3604" s="278">
        <f>IF(Table1[[#This Row],[Phân loại]]="Tồn đầu kỳ",Table1[[#This Row],[Tổng giá trị]],0)</f>
        <v>0</v>
      </c>
      <c r="P3604" s="8">
        <f>IF(Table1[[#This Row],[Số còn phải thu ĐK]]&lt;&gt;0,0,IF(Table1[[#This Row],[Phân loại]]="Bán hàng",Table1[[#This Row],[Tổng giá trị]],-Table1[[#This Row],[Tổng giá trị]]))</f>
        <v>-415309</v>
      </c>
      <c r="Q3604" s="278">
        <f t="shared" si="943"/>
        <v>-415309</v>
      </c>
      <c r="R3604" s="8">
        <f>Table1[[#This Row],[Số còn phải thu ĐK]]+Table1[[#This Row],[Giá Trị HD sau CK]]-Table1[[#This Row],[Số tiền đã thu]]</f>
        <v>0</v>
      </c>
      <c r="S3604" s="7">
        <f>IF(Table1[[#This Row],[Ngày hóa đơn]]&lt;&gt;"",Table1[[#This Row],[Ngày hóa đơn]],Table1[[#This Row],[Ngày hạch toán]])</f>
        <v>45899</v>
      </c>
      <c r="T3604" s="8">
        <v>30</v>
      </c>
      <c r="U3604" s="7">
        <f>IF(Table1[[#This Row],[Ngày tính CN]]="","",S3604+T3604)</f>
        <v>45929</v>
      </c>
      <c r="V3604" s="71">
        <f ca="1">IF(Table1[[#This Row],[Hạn thanh toán]]="","",IF((U3604-NOW())&lt;0,0,(U3604-NOW())))</f>
        <v>0</v>
      </c>
      <c r="W3604" s="278"/>
      <c r="X3604" s="278" t="str">
        <f t="shared" ca="1" si="944"/>
        <v/>
      </c>
      <c r="Y3604" s="3" t="str">
        <f t="shared" si="945"/>
        <v>Đã thanh toán</v>
      </c>
      <c r="Z3604" s="250">
        <f>Table1[[#This Row],[Hạn thanh toán]]</f>
        <v>45929</v>
      </c>
      <c r="AA3604" s="250">
        <f>Table1[[#This Row],[Ngày Thanh toán]]</f>
        <v>45925</v>
      </c>
      <c r="AD3604" s="3" t="str">
        <f>IF(Table1[[#This Row],[Mã khách hàng]]="","",VLOOKUP($A3604,Ma_KH!$A:$Q,Ma_KH!O$1,0))</f>
        <v>BRG - FUJIMART</v>
      </c>
      <c r="AE3604" s="3" t="str">
        <f>IF(Table1[[#This Row],[Mã khách hàng]]="","",VLOOKUP($A3604,Ma_KH!$A:$Q,Ma_KH!P$1,0))</f>
        <v>CÔNG TY TNHH BÁN LẺ FUJIMART VIỆT NAM</v>
      </c>
      <c r="AF3604" s="3" t="str">
        <f>VLOOKUP(A3604,Ma_KH!A:Q,Ma_KH!J$1,0)</f>
        <v>Vũ Anh Tuấn</v>
      </c>
    </row>
    <row r="3605" spans="1:32">
      <c r="A3605" s="242" t="s">
        <v>184</v>
      </c>
      <c r="B3605" s="242" t="s">
        <v>5155</v>
      </c>
      <c r="C3605" s="318">
        <v>45878</v>
      </c>
      <c r="E3605" s="318">
        <v>45899</v>
      </c>
      <c r="F3605" s="78" t="s">
        <v>21398</v>
      </c>
      <c r="G3605" s="242" t="s">
        <v>21472</v>
      </c>
      <c r="H3605" s="278"/>
      <c r="I3605" s="278">
        <f>IFERROR(ROUND((VLOOKUP(Table1[[#This Row],[Mã khách hàng]],Ty_Le!$A:$D,5,0)*5%),0),0)</f>
        <v>0</v>
      </c>
      <c r="J3605" s="278">
        <f>(Table1[[#This Row],[Tiền hàng]]-Table1[[#This Row],[Tiền chiết khấu]])*8%</f>
        <v>0</v>
      </c>
      <c r="K3605" s="402">
        <v>171121</v>
      </c>
      <c r="L3605" s="8" t="s">
        <v>3649</v>
      </c>
      <c r="M3605" s="21">
        <v>45925</v>
      </c>
      <c r="O3605" s="278">
        <f>IF(Table1[[#This Row],[Phân loại]]="Tồn đầu kỳ",Table1[[#This Row],[Tổng giá trị]],0)</f>
        <v>0</v>
      </c>
      <c r="P3605" s="8">
        <f>IF(Table1[[#This Row],[Số còn phải thu ĐK]]&lt;&gt;0,0,IF(Table1[[#This Row],[Phân loại]]="Bán hàng",Table1[[#This Row],[Tổng giá trị]],-Table1[[#This Row],[Tổng giá trị]]))</f>
        <v>-171121</v>
      </c>
      <c r="Q3605" s="278">
        <f t="shared" si="943"/>
        <v>-171121</v>
      </c>
      <c r="R3605" s="8">
        <f>Table1[[#This Row],[Số còn phải thu ĐK]]+Table1[[#This Row],[Giá Trị HD sau CK]]-Table1[[#This Row],[Số tiền đã thu]]</f>
        <v>0</v>
      </c>
      <c r="S3605" s="7">
        <f>IF(Table1[[#This Row],[Ngày hóa đơn]]&lt;&gt;"",Table1[[#This Row],[Ngày hóa đơn]],Table1[[#This Row],[Ngày hạch toán]])</f>
        <v>45899</v>
      </c>
      <c r="T3605" s="8">
        <v>30</v>
      </c>
      <c r="U3605" s="7">
        <f>IF(Table1[[#This Row],[Ngày tính CN]]="","",S3605+T3605)</f>
        <v>45929</v>
      </c>
      <c r="V3605" s="71">
        <f ca="1">IF(Table1[[#This Row],[Hạn thanh toán]]="","",IF((U3605-NOW())&lt;0,0,(U3605-NOW())))</f>
        <v>0</v>
      </c>
      <c r="W3605" s="278"/>
      <c r="X3605" s="278" t="str">
        <f t="shared" ca="1" si="944"/>
        <v/>
      </c>
      <c r="Y3605" s="3" t="str">
        <f t="shared" si="945"/>
        <v>Đã thanh toán</v>
      </c>
      <c r="Z3605" s="250">
        <f>Table1[[#This Row],[Hạn thanh toán]]</f>
        <v>45929</v>
      </c>
      <c r="AA3605" s="250">
        <f>Table1[[#This Row],[Ngày Thanh toán]]</f>
        <v>45925</v>
      </c>
      <c r="AD3605" s="3" t="str">
        <f>IF(Table1[[#This Row],[Mã khách hàng]]="","",VLOOKUP($A3605,Ma_KH!$A:$Q,Ma_KH!O$1,0))</f>
        <v>BRG - FUJIMART</v>
      </c>
      <c r="AE3605" s="3" t="str">
        <f>IF(Table1[[#This Row],[Mã khách hàng]]="","",VLOOKUP($A3605,Ma_KH!$A:$Q,Ma_KH!P$1,0))</f>
        <v>CÔNG TY TNHH BÁN LẺ FUJIMART VIỆT NAM</v>
      </c>
      <c r="AF3605" s="3" t="str">
        <f>VLOOKUP(A3605,Ma_KH!A:Q,Ma_KH!J$1,0)</f>
        <v>Vũ Anh Tuấn</v>
      </c>
    </row>
    <row r="3606" spans="1:32">
      <c r="A3606" s="242" t="s">
        <v>184</v>
      </c>
      <c r="B3606" s="242" t="s">
        <v>5155</v>
      </c>
      <c r="C3606" s="318">
        <v>45883</v>
      </c>
      <c r="E3606" s="318">
        <v>45899</v>
      </c>
      <c r="F3606" s="78" t="s">
        <v>21398</v>
      </c>
      <c r="G3606" s="242" t="s">
        <v>21449</v>
      </c>
      <c r="H3606" s="278"/>
      <c r="I3606" s="278">
        <f>IFERROR(ROUND((VLOOKUP(Table1[[#This Row],[Mã khách hàng]],Ty_Le!$A:$D,5,0)*5%),0),0)</f>
        <v>0</v>
      </c>
      <c r="J3606" s="278">
        <f>(Table1[[#This Row],[Tiền hàng]]-Table1[[#This Row],[Tiền chiết khấu]])*8%</f>
        <v>0</v>
      </c>
      <c r="K3606" s="402">
        <v>457469</v>
      </c>
      <c r="L3606" s="8" t="s">
        <v>3649</v>
      </c>
      <c r="M3606" s="21">
        <v>45925</v>
      </c>
      <c r="O3606" s="278">
        <f>IF(Table1[[#This Row],[Phân loại]]="Tồn đầu kỳ",Table1[[#This Row],[Tổng giá trị]],0)</f>
        <v>0</v>
      </c>
      <c r="P3606" s="8">
        <f>IF(Table1[[#This Row],[Số còn phải thu ĐK]]&lt;&gt;0,0,IF(Table1[[#This Row],[Phân loại]]="Bán hàng",Table1[[#This Row],[Tổng giá trị]],-Table1[[#This Row],[Tổng giá trị]]))</f>
        <v>-457469</v>
      </c>
      <c r="Q3606" s="278">
        <f t="shared" si="943"/>
        <v>-457469</v>
      </c>
      <c r="R3606" s="8">
        <f>Table1[[#This Row],[Số còn phải thu ĐK]]+Table1[[#This Row],[Giá Trị HD sau CK]]-Table1[[#This Row],[Số tiền đã thu]]</f>
        <v>0</v>
      </c>
      <c r="S3606" s="7">
        <f>IF(Table1[[#This Row],[Ngày hóa đơn]]&lt;&gt;"",Table1[[#This Row],[Ngày hóa đơn]],Table1[[#This Row],[Ngày hạch toán]])</f>
        <v>45899</v>
      </c>
      <c r="T3606" s="8">
        <v>30</v>
      </c>
      <c r="U3606" s="7">
        <f>IF(Table1[[#This Row],[Ngày tính CN]]="","",S3606+T3606)</f>
        <v>45929</v>
      </c>
      <c r="V3606" s="71">
        <f ca="1">IF(Table1[[#This Row],[Hạn thanh toán]]="","",IF((U3606-NOW())&lt;0,0,(U3606-NOW())))</f>
        <v>0</v>
      </c>
      <c r="W3606" s="278"/>
      <c r="X3606" s="278" t="str">
        <f t="shared" ca="1" si="944"/>
        <v/>
      </c>
      <c r="Y3606" s="3" t="str">
        <f t="shared" si="945"/>
        <v>Đã thanh toán</v>
      </c>
      <c r="Z3606" s="250">
        <f>Table1[[#This Row],[Hạn thanh toán]]</f>
        <v>45929</v>
      </c>
      <c r="AA3606" s="250">
        <f>Table1[[#This Row],[Ngày Thanh toán]]</f>
        <v>45925</v>
      </c>
      <c r="AD3606" s="3" t="str">
        <f>IF(Table1[[#This Row],[Mã khách hàng]]="","",VLOOKUP($A3606,Ma_KH!$A:$Q,Ma_KH!O$1,0))</f>
        <v>BRG - FUJIMART</v>
      </c>
      <c r="AE3606" s="3" t="str">
        <f>IF(Table1[[#This Row],[Mã khách hàng]]="","",VLOOKUP($A3606,Ma_KH!$A:$Q,Ma_KH!P$1,0))</f>
        <v>CÔNG TY TNHH BÁN LẺ FUJIMART VIỆT NAM</v>
      </c>
      <c r="AF3606" s="3" t="str">
        <f>VLOOKUP(A3606,Ma_KH!A:Q,Ma_KH!J$1,0)</f>
        <v>Vũ Anh Tuấn</v>
      </c>
    </row>
    <row r="3607" spans="1:32">
      <c r="A3607" s="242" t="s">
        <v>184</v>
      </c>
      <c r="B3607" s="242" t="s">
        <v>5155</v>
      </c>
      <c r="C3607" s="318">
        <v>45888</v>
      </c>
      <c r="E3607" s="318">
        <v>45899</v>
      </c>
      <c r="F3607" s="78" t="s">
        <v>21398</v>
      </c>
      <c r="G3607" s="242" t="s">
        <v>21451</v>
      </c>
      <c r="H3607" s="278"/>
      <c r="I3607" s="278">
        <f>IFERROR(ROUND((VLOOKUP(Table1[[#This Row],[Mã khách hàng]],Ty_Le!$A:$D,5,0)*5%),0),0)</f>
        <v>0</v>
      </c>
      <c r="J3607" s="278">
        <f>(Table1[[#This Row],[Tiền hàng]]-Table1[[#This Row],[Tiền chiết khấu]])*8%</f>
        <v>0</v>
      </c>
      <c r="K3607" s="402">
        <v>57040</v>
      </c>
      <c r="L3607" s="8" t="s">
        <v>3649</v>
      </c>
      <c r="M3607" s="21">
        <v>45925</v>
      </c>
      <c r="O3607" s="278">
        <f>IF(Table1[[#This Row],[Phân loại]]="Tồn đầu kỳ",Table1[[#This Row],[Tổng giá trị]],0)</f>
        <v>0</v>
      </c>
      <c r="P3607" s="8">
        <f>IF(Table1[[#This Row],[Số còn phải thu ĐK]]&lt;&gt;0,0,IF(Table1[[#This Row],[Phân loại]]="Bán hàng",Table1[[#This Row],[Tổng giá trị]],-Table1[[#This Row],[Tổng giá trị]]))</f>
        <v>-57040</v>
      </c>
      <c r="Q3607" s="278">
        <f t="shared" si="943"/>
        <v>-57040</v>
      </c>
      <c r="R3607" s="8">
        <f>Table1[[#This Row],[Số còn phải thu ĐK]]+Table1[[#This Row],[Giá Trị HD sau CK]]-Table1[[#This Row],[Số tiền đã thu]]</f>
        <v>0</v>
      </c>
      <c r="S3607" s="7">
        <f>IF(Table1[[#This Row],[Ngày hóa đơn]]&lt;&gt;"",Table1[[#This Row],[Ngày hóa đơn]],Table1[[#This Row],[Ngày hạch toán]])</f>
        <v>45899</v>
      </c>
      <c r="T3607" s="8">
        <v>30</v>
      </c>
      <c r="U3607" s="7">
        <f>IF(Table1[[#This Row],[Ngày tính CN]]="","",S3607+T3607)</f>
        <v>45929</v>
      </c>
      <c r="V3607" s="71">
        <f ca="1">IF(Table1[[#This Row],[Hạn thanh toán]]="","",IF((U3607-NOW())&lt;0,0,(U3607-NOW())))</f>
        <v>0</v>
      </c>
      <c r="W3607" s="278"/>
      <c r="X3607" s="278" t="str">
        <f t="shared" ca="1" si="944"/>
        <v/>
      </c>
      <c r="Y3607" s="3" t="str">
        <f t="shared" si="945"/>
        <v>Đã thanh toán</v>
      </c>
      <c r="Z3607" s="250">
        <f>Table1[[#This Row],[Hạn thanh toán]]</f>
        <v>45929</v>
      </c>
      <c r="AA3607" s="250">
        <f>Table1[[#This Row],[Ngày Thanh toán]]</f>
        <v>45925</v>
      </c>
      <c r="AD3607" s="3" t="str">
        <f>IF(Table1[[#This Row],[Mã khách hàng]]="","",VLOOKUP($A3607,Ma_KH!$A:$Q,Ma_KH!O$1,0))</f>
        <v>BRG - FUJIMART</v>
      </c>
      <c r="AE3607" s="3" t="str">
        <f>IF(Table1[[#This Row],[Mã khách hàng]]="","",VLOOKUP($A3607,Ma_KH!$A:$Q,Ma_KH!P$1,0))</f>
        <v>CÔNG TY TNHH BÁN LẺ FUJIMART VIỆT NAM</v>
      </c>
      <c r="AF3607" s="3" t="str">
        <f>VLOOKUP(A3607,Ma_KH!A:Q,Ma_KH!J$1,0)</f>
        <v>Vũ Anh Tuấn</v>
      </c>
    </row>
    <row r="3608" spans="1:32">
      <c r="A3608" s="242" t="s">
        <v>184</v>
      </c>
      <c r="B3608" s="242" t="s">
        <v>5155</v>
      </c>
      <c r="C3608" s="318">
        <v>45873</v>
      </c>
      <c r="E3608" s="318">
        <v>45899</v>
      </c>
      <c r="F3608" s="78" t="s">
        <v>21398</v>
      </c>
      <c r="G3608" s="242" t="s">
        <v>21456</v>
      </c>
      <c r="H3608" s="278"/>
      <c r="I3608" s="278">
        <f>IFERROR(ROUND((VLOOKUP(Table1[[#This Row],[Mã khách hàng]],Ty_Le!$A:$D,5,0)*5%),0),0)</f>
        <v>0</v>
      </c>
      <c r="J3608" s="278">
        <f>(Table1[[#This Row],[Tiền hàng]]-Table1[[#This Row],[Tiền chiết khấu]])*8%</f>
        <v>0</v>
      </c>
      <c r="K3608" s="402">
        <v>244324</v>
      </c>
      <c r="L3608" s="8" t="s">
        <v>3649</v>
      </c>
      <c r="M3608" s="21">
        <v>45925</v>
      </c>
      <c r="O3608" s="278">
        <f>IF(Table1[[#This Row],[Phân loại]]="Tồn đầu kỳ",Table1[[#This Row],[Tổng giá trị]],0)</f>
        <v>0</v>
      </c>
      <c r="P3608" s="8">
        <f>IF(Table1[[#This Row],[Số còn phải thu ĐK]]&lt;&gt;0,0,IF(Table1[[#This Row],[Phân loại]]="Bán hàng",Table1[[#This Row],[Tổng giá trị]],-Table1[[#This Row],[Tổng giá trị]]))</f>
        <v>-244324</v>
      </c>
      <c r="Q3608" s="278">
        <f t="shared" si="943"/>
        <v>-244324</v>
      </c>
      <c r="R3608" s="8">
        <f>Table1[[#This Row],[Số còn phải thu ĐK]]+Table1[[#This Row],[Giá Trị HD sau CK]]-Table1[[#This Row],[Số tiền đã thu]]</f>
        <v>0</v>
      </c>
      <c r="S3608" s="7">
        <f>IF(Table1[[#This Row],[Ngày hóa đơn]]&lt;&gt;"",Table1[[#This Row],[Ngày hóa đơn]],Table1[[#This Row],[Ngày hạch toán]])</f>
        <v>45899</v>
      </c>
      <c r="T3608" s="8">
        <v>30</v>
      </c>
      <c r="U3608" s="7">
        <f>IF(Table1[[#This Row],[Ngày tính CN]]="","",S3608+T3608)</f>
        <v>45929</v>
      </c>
      <c r="V3608" s="71">
        <f ca="1">IF(Table1[[#This Row],[Hạn thanh toán]]="","",IF((U3608-NOW())&lt;0,0,(U3608-NOW())))</f>
        <v>0</v>
      </c>
      <c r="W3608" s="278"/>
      <c r="X3608" s="278" t="str">
        <f t="shared" ca="1" si="944"/>
        <v/>
      </c>
      <c r="Y3608" s="3" t="str">
        <f t="shared" si="945"/>
        <v>Đã thanh toán</v>
      </c>
      <c r="Z3608" s="250">
        <f>Table1[[#This Row],[Hạn thanh toán]]</f>
        <v>45929</v>
      </c>
      <c r="AA3608" s="250">
        <f>Table1[[#This Row],[Ngày Thanh toán]]</f>
        <v>45925</v>
      </c>
      <c r="AD3608" s="3" t="str">
        <f>IF(Table1[[#This Row],[Mã khách hàng]]="","",VLOOKUP($A3608,Ma_KH!$A:$Q,Ma_KH!O$1,0))</f>
        <v>BRG - FUJIMART</v>
      </c>
      <c r="AE3608" s="3" t="str">
        <f>IF(Table1[[#This Row],[Mã khách hàng]]="","",VLOOKUP($A3608,Ma_KH!$A:$Q,Ma_KH!P$1,0))</f>
        <v>CÔNG TY TNHH BÁN LẺ FUJIMART VIỆT NAM</v>
      </c>
      <c r="AF3608" s="3" t="str">
        <f>VLOOKUP(A3608,Ma_KH!A:Q,Ma_KH!J$1,0)</f>
        <v>Vũ Anh Tuấn</v>
      </c>
    </row>
    <row r="3609" spans="1:32">
      <c r="A3609" s="242" t="s">
        <v>184</v>
      </c>
      <c r="B3609" s="242" t="s">
        <v>5155</v>
      </c>
      <c r="C3609" s="318">
        <v>45888</v>
      </c>
      <c r="E3609" s="318">
        <v>45899</v>
      </c>
      <c r="F3609" s="78" t="s">
        <v>21398</v>
      </c>
      <c r="G3609" s="242" t="s">
        <v>21473</v>
      </c>
      <c r="H3609" s="278"/>
      <c r="I3609" s="278">
        <f>IFERROR(ROUND((VLOOKUP(Table1[[#This Row],[Mã khách hàng]],Ty_Le!$A:$D,5,0)*5%),0),0)</f>
        <v>0</v>
      </c>
      <c r="J3609" s="278">
        <f>(Table1[[#This Row],[Tiền hàng]]-Table1[[#This Row],[Tiền chiết khấu]])*8%</f>
        <v>0</v>
      </c>
      <c r="K3609" s="402">
        <v>341836</v>
      </c>
      <c r="L3609" s="8" t="s">
        <v>3649</v>
      </c>
      <c r="M3609" s="21">
        <v>45925</v>
      </c>
      <c r="O3609" s="278">
        <f>IF(Table1[[#This Row],[Phân loại]]="Tồn đầu kỳ",Table1[[#This Row],[Tổng giá trị]],0)</f>
        <v>0</v>
      </c>
      <c r="P3609" s="8">
        <f>IF(Table1[[#This Row],[Số còn phải thu ĐK]]&lt;&gt;0,0,IF(Table1[[#This Row],[Phân loại]]="Bán hàng",Table1[[#This Row],[Tổng giá trị]],-Table1[[#This Row],[Tổng giá trị]]))</f>
        <v>-341836</v>
      </c>
      <c r="Q3609" s="278">
        <f t="shared" si="943"/>
        <v>-341836</v>
      </c>
      <c r="R3609" s="8">
        <f>Table1[[#This Row],[Số còn phải thu ĐK]]+Table1[[#This Row],[Giá Trị HD sau CK]]-Table1[[#This Row],[Số tiền đã thu]]</f>
        <v>0</v>
      </c>
      <c r="S3609" s="7">
        <f>IF(Table1[[#This Row],[Ngày hóa đơn]]&lt;&gt;"",Table1[[#This Row],[Ngày hóa đơn]],Table1[[#This Row],[Ngày hạch toán]])</f>
        <v>45899</v>
      </c>
      <c r="T3609" s="8">
        <v>30</v>
      </c>
      <c r="U3609" s="7">
        <f>IF(Table1[[#This Row],[Ngày tính CN]]="","",S3609+T3609)</f>
        <v>45929</v>
      </c>
      <c r="V3609" s="71">
        <f ca="1">IF(Table1[[#This Row],[Hạn thanh toán]]="","",IF((U3609-NOW())&lt;0,0,(U3609-NOW())))</f>
        <v>0</v>
      </c>
      <c r="W3609" s="278"/>
      <c r="X3609" s="278" t="str">
        <f t="shared" ca="1" si="944"/>
        <v/>
      </c>
      <c r="Y3609" s="3" t="str">
        <f t="shared" si="945"/>
        <v>Đã thanh toán</v>
      </c>
      <c r="Z3609" s="250">
        <f>Table1[[#This Row],[Hạn thanh toán]]</f>
        <v>45929</v>
      </c>
      <c r="AA3609" s="250">
        <f>Table1[[#This Row],[Ngày Thanh toán]]</f>
        <v>45925</v>
      </c>
      <c r="AD3609" s="3" t="str">
        <f>IF(Table1[[#This Row],[Mã khách hàng]]="","",VLOOKUP($A3609,Ma_KH!$A:$Q,Ma_KH!O$1,0))</f>
        <v>BRG - FUJIMART</v>
      </c>
      <c r="AE3609" s="3" t="str">
        <f>IF(Table1[[#This Row],[Mã khách hàng]]="","",VLOOKUP($A3609,Ma_KH!$A:$Q,Ma_KH!P$1,0))</f>
        <v>CÔNG TY TNHH BÁN LẺ FUJIMART VIỆT NAM</v>
      </c>
      <c r="AF3609" s="3" t="str">
        <f>VLOOKUP(A3609,Ma_KH!A:Q,Ma_KH!J$1,0)</f>
        <v>Vũ Anh Tuấn</v>
      </c>
    </row>
    <row r="3610" spans="1:32">
      <c r="A3610" s="242" t="s">
        <v>184</v>
      </c>
      <c r="B3610" s="242" t="s">
        <v>5155</v>
      </c>
      <c r="C3610" s="318">
        <v>45870</v>
      </c>
      <c r="E3610" s="318">
        <v>45899</v>
      </c>
      <c r="F3610" s="78" t="s">
        <v>21398</v>
      </c>
      <c r="G3610" s="242" t="s">
        <v>21474</v>
      </c>
      <c r="H3610" s="278"/>
      <c r="I3610" s="278">
        <f>IFERROR(ROUND((VLOOKUP(Table1[[#This Row],[Mã khách hàng]],Ty_Le!$A:$D,5,0)*5%),0),0)</f>
        <v>0</v>
      </c>
      <c r="J3610" s="278">
        <f>(Table1[[#This Row],[Tiền hàng]]-Table1[[#This Row],[Tiền chiết khấu]])*8%</f>
        <v>0</v>
      </c>
      <c r="K3610" s="402">
        <v>308215</v>
      </c>
      <c r="L3610" s="8" t="s">
        <v>3649</v>
      </c>
      <c r="M3610" s="21">
        <v>45925</v>
      </c>
      <c r="O3610" s="278">
        <f>IF(Table1[[#This Row],[Phân loại]]="Tồn đầu kỳ",Table1[[#This Row],[Tổng giá trị]],0)</f>
        <v>0</v>
      </c>
      <c r="P3610" s="8">
        <f>IF(Table1[[#This Row],[Số còn phải thu ĐK]]&lt;&gt;0,0,IF(Table1[[#This Row],[Phân loại]]="Bán hàng",Table1[[#This Row],[Tổng giá trị]],-Table1[[#This Row],[Tổng giá trị]]))</f>
        <v>-308215</v>
      </c>
      <c r="Q3610" s="278">
        <f t="shared" si="943"/>
        <v>-308215</v>
      </c>
      <c r="R3610" s="8">
        <f>Table1[[#This Row],[Số còn phải thu ĐK]]+Table1[[#This Row],[Giá Trị HD sau CK]]-Table1[[#This Row],[Số tiền đã thu]]</f>
        <v>0</v>
      </c>
      <c r="S3610" s="7">
        <f>IF(Table1[[#This Row],[Ngày hóa đơn]]&lt;&gt;"",Table1[[#This Row],[Ngày hóa đơn]],Table1[[#This Row],[Ngày hạch toán]])</f>
        <v>45899</v>
      </c>
      <c r="T3610" s="8">
        <v>30</v>
      </c>
      <c r="U3610" s="7">
        <f>IF(Table1[[#This Row],[Ngày tính CN]]="","",S3610+T3610)</f>
        <v>45929</v>
      </c>
      <c r="V3610" s="71">
        <f ca="1">IF(Table1[[#This Row],[Hạn thanh toán]]="","",IF((U3610-NOW())&lt;0,0,(U3610-NOW())))</f>
        <v>0</v>
      </c>
      <c r="W3610" s="278"/>
      <c r="X3610" s="278" t="str">
        <f t="shared" ca="1" si="944"/>
        <v/>
      </c>
      <c r="Y3610" s="3" t="str">
        <f t="shared" si="945"/>
        <v>Đã thanh toán</v>
      </c>
      <c r="Z3610" s="250">
        <f>Table1[[#This Row],[Hạn thanh toán]]</f>
        <v>45929</v>
      </c>
      <c r="AA3610" s="250">
        <f>Table1[[#This Row],[Ngày Thanh toán]]</f>
        <v>45925</v>
      </c>
      <c r="AD3610" s="3" t="str">
        <f>IF(Table1[[#This Row],[Mã khách hàng]]="","",VLOOKUP($A3610,Ma_KH!$A:$Q,Ma_KH!O$1,0))</f>
        <v>BRG - FUJIMART</v>
      </c>
      <c r="AE3610" s="3" t="str">
        <f>IF(Table1[[#This Row],[Mã khách hàng]]="","",VLOOKUP($A3610,Ma_KH!$A:$Q,Ma_KH!P$1,0))</f>
        <v>CÔNG TY TNHH BÁN LẺ FUJIMART VIỆT NAM</v>
      </c>
      <c r="AF3610" s="3" t="str">
        <f>VLOOKUP(A3610,Ma_KH!A:Q,Ma_KH!J$1,0)</f>
        <v>Vũ Anh Tuấn</v>
      </c>
    </row>
    <row r="3611" spans="1:32">
      <c r="A3611" s="242" t="s">
        <v>184</v>
      </c>
      <c r="B3611" s="242" t="s">
        <v>5155</v>
      </c>
      <c r="C3611" s="318">
        <v>45885</v>
      </c>
      <c r="E3611" s="318">
        <v>45899</v>
      </c>
      <c r="F3611" s="79" t="s">
        <v>21398</v>
      </c>
      <c r="G3611" s="242" t="s">
        <v>21475</v>
      </c>
      <c r="H3611" s="278"/>
      <c r="I3611" s="278">
        <f>IFERROR(ROUND((VLOOKUP(Table1[[#This Row],[Mã khách hàng]],Ty_Le!$A:$D,5,0)*5%),0),0)</f>
        <v>0</v>
      </c>
      <c r="J3611" s="278">
        <f>(Table1[[#This Row],[Tiền hàng]]-Table1[[#This Row],[Tiền chiết khấu]])*8%</f>
        <v>0</v>
      </c>
      <c r="K3611" s="402">
        <v>229016</v>
      </c>
      <c r="L3611" s="8" t="s">
        <v>3649</v>
      </c>
      <c r="M3611" s="21">
        <v>45925</v>
      </c>
      <c r="O3611" s="278">
        <f>IF(Table1[[#This Row],[Phân loại]]="Tồn đầu kỳ",Table1[[#This Row],[Tổng giá trị]],0)</f>
        <v>0</v>
      </c>
      <c r="P3611" s="8">
        <f>IF(Table1[[#This Row],[Số còn phải thu ĐK]]&lt;&gt;0,0,IF(Table1[[#This Row],[Phân loại]]="Bán hàng",Table1[[#This Row],[Tổng giá trị]],-Table1[[#This Row],[Tổng giá trị]]))</f>
        <v>-229016</v>
      </c>
      <c r="Q3611" s="278">
        <f t="shared" si="943"/>
        <v>-229016</v>
      </c>
      <c r="R3611" s="8">
        <f>Table1[[#This Row],[Số còn phải thu ĐK]]+Table1[[#This Row],[Giá Trị HD sau CK]]-Table1[[#This Row],[Số tiền đã thu]]</f>
        <v>0</v>
      </c>
      <c r="S3611" s="7">
        <f>IF(Table1[[#This Row],[Ngày hóa đơn]]&lt;&gt;"",Table1[[#This Row],[Ngày hóa đơn]],Table1[[#This Row],[Ngày hạch toán]])</f>
        <v>45899</v>
      </c>
      <c r="T3611" s="8">
        <v>30</v>
      </c>
      <c r="U3611" s="7">
        <f>IF(Table1[[#This Row],[Ngày tính CN]]="","",S3611+T3611)</f>
        <v>45929</v>
      </c>
      <c r="V3611" s="71">
        <f ca="1">IF(Table1[[#This Row],[Hạn thanh toán]]="","",IF((U3611-NOW())&lt;0,0,(U3611-NOW())))</f>
        <v>0</v>
      </c>
      <c r="W3611" s="278"/>
      <c r="X3611" s="278" t="str">
        <f t="shared" ca="1" si="944"/>
        <v/>
      </c>
      <c r="Y3611" s="3" t="str">
        <f t="shared" si="945"/>
        <v>Đã thanh toán</v>
      </c>
      <c r="Z3611" s="250">
        <f>Table1[[#This Row],[Hạn thanh toán]]</f>
        <v>45929</v>
      </c>
      <c r="AA3611" s="250">
        <f>Table1[[#This Row],[Ngày Thanh toán]]</f>
        <v>45925</v>
      </c>
      <c r="AD3611" s="3" t="str">
        <f>IF(Table1[[#This Row],[Mã khách hàng]]="","",VLOOKUP($A3611,Ma_KH!$A:$Q,Ma_KH!O$1,0))</f>
        <v>BRG - FUJIMART</v>
      </c>
      <c r="AE3611" s="3" t="str">
        <f>IF(Table1[[#This Row],[Mã khách hàng]]="","",VLOOKUP($A3611,Ma_KH!$A:$Q,Ma_KH!P$1,0))</f>
        <v>CÔNG TY TNHH BÁN LẺ FUJIMART VIỆT NAM</v>
      </c>
      <c r="AF3611" s="3" t="str">
        <f>VLOOKUP(A3611,Ma_KH!A:Q,Ma_KH!J$1,0)</f>
        <v>Vũ Anh Tuấn</v>
      </c>
    </row>
    <row r="3612" spans="1:32">
      <c r="A3612" s="242" t="s">
        <v>184</v>
      </c>
      <c r="B3612" s="242" t="s">
        <v>5155</v>
      </c>
      <c r="C3612" s="399">
        <v>45904</v>
      </c>
      <c r="E3612" s="399" t="s">
        <v>21401</v>
      </c>
      <c r="F3612" s="3">
        <v>2661</v>
      </c>
      <c r="G3612" t="s">
        <v>21421</v>
      </c>
      <c r="I3612" s="18">
        <f>IFERROR(ROUND((VLOOKUP(Table1[[#This Row],[Mã khách hàng]],Ty_Le!$A:$D,5,0)*5%),0),0)</f>
        <v>0</v>
      </c>
      <c r="J3612" s="18">
        <f>(Table1[[#This Row],[Tiền hàng]]-Table1[[#This Row],[Tiền chiết khấu]])*8%</f>
        <v>0</v>
      </c>
      <c r="K3612" s="402">
        <v>122162</v>
      </c>
      <c r="L3612" s="8" t="s">
        <v>3649</v>
      </c>
      <c r="M3612" s="21">
        <v>45957</v>
      </c>
      <c r="O3612" s="18">
        <f>IF(Table1[[#This Row],[Phân loại]]="Tồn đầu kỳ",Table1[[#This Row],[Tổng giá trị]],0)</f>
        <v>0</v>
      </c>
      <c r="P3612" s="8">
        <f>IF(Table1[[#This Row],[Số còn phải thu ĐK]]&lt;&gt;0,0,IF(Table1[[#This Row],[Phân loại]]="Bán hàng",Table1[[#This Row],[Tổng giá trị]],-Table1[[#This Row],[Tổng giá trị]]))</f>
        <v>-122162</v>
      </c>
      <c r="Q3612" s="18">
        <f t="shared" ref="Q3612:Q3651" si="946">IF(M3612&lt;&gt;"",IF(O3612&lt;&gt;0,O3612,P3612),0)</f>
        <v>-122162</v>
      </c>
      <c r="R3612" s="8">
        <f>Table1[[#This Row],[Số còn phải thu ĐK]]+Table1[[#This Row],[Giá Trị HD sau CK]]-Table1[[#This Row],[Số tiền đã thu]]</f>
        <v>0</v>
      </c>
      <c r="S3612" s="7" t="str">
        <f>IF(Table1[[#This Row],[Ngày hóa đơn]]&lt;&gt;"",Table1[[#This Row],[Ngày hóa đơn]],Table1[[#This Row],[Ngày hạch toán]])</f>
        <v>31/09/2025</v>
      </c>
      <c r="T3612" s="8">
        <v>30</v>
      </c>
      <c r="U3612" s="7" t="e">
        <f>IF(Table1[[#This Row],[Ngày tính CN]]="","",S3612+T3612)</f>
        <v>#VALUE!</v>
      </c>
      <c r="V3612" s="71" t="e">
        <f ca="1">IF(Table1[[#This Row],[Hạn thanh toán]]="","",IF((U3612-NOW())&lt;0,0,(U3612-NOW())))</f>
        <v>#VALUE!</v>
      </c>
      <c r="X3612" s="18" t="e">
        <f t="shared" ref="X3612:X3651" ca="1" si="947">IF(OR($U3612="",$R3612=0),"",IF((U$4-NOW())&lt;0,-($U3612-NOW()),0))</f>
        <v>#VALUE!</v>
      </c>
      <c r="Y3612" s="3" t="str">
        <f t="shared" ref="Y3612:Y3651" si="948">IF(R3612=0,"Đã thanh toán",IF(X3612="","",IF(X3612&lt;=0,"Chưa đến hạn thanh toán",IF(X3612&lt;=30,"Nợ quá hạn 30 ngày",IF(X3612&lt;=60,"Nợ quá hạn từ 30 ngày đến 60 ngày",IF(X3612&lt;=90,"Nợ quá hạn từ 60 ngày đến 90 ngày",IF(X3612&lt;=120,"Nợ quá hạn từ 90 ngày đến 120 ngày","Nợ quá hạn hơn 120 ngày có khả năng mất thanh toán")))))))</f>
        <v>Đã thanh toán</v>
      </c>
      <c r="Z3612" s="250" t="e">
        <f>Table1[[#This Row],[Hạn thanh toán]]</f>
        <v>#VALUE!</v>
      </c>
      <c r="AA3612" s="250">
        <f>Table1[[#This Row],[Ngày Thanh toán]]</f>
        <v>45957</v>
      </c>
      <c r="AD3612" s="3" t="str">
        <f>IF(Table1[[#This Row],[Mã khách hàng]]="","",VLOOKUP($A3612,Ma_KH!$A:$Q,Ma_KH!O$1,0))</f>
        <v>BRG - FUJIMART</v>
      </c>
      <c r="AE3612" s="3" t="str">
        <f>IF(Table1[[#This Row],[Mã khách hàng]]="","",VLOOKUP($A3612,Ma_KH!$A:$Q,Ma_KH!P$1,0))</f>
        <v>CÔNG TY TNHH BÁN LẺ FUJIMART VIỆT NAM</v>
      </c>
      <c r="AF3612" s="3" t="str">
        <f>VLOOKUP(A3612,Ma_KH!A:Q,Ma_KH!J$1,0)</f>
        <v>Vũ Anh Tuấn</v>
      </c>
    </row>
    <row r="3613" spans="1:32" ht="15.75">
      <c r="A3613" s="242" t="s">
        <v>184</v>
      </c>
      <c r="B3613" s="242" t="s">
        <v>5155</v>
      </c>
      <c r="C3613" s="400">
        <v>45904</v>
      </c>
      <c r="E3613" s="400" t="s">
        <v>21401</v>
      </c>
      <c r="F3613" s="3">
        <v>2661</v>
      </c>
      <c r="G3613" s="401" t="s">
        <v>21476</v>
      </c>
      <c r="I3613" s="18">
        <f>IFERROR(ROUND((VLOOKUP(Table1[[#This Row],[Mã khách hàng]],Ty_Le!$A:$D,5,0)*5%),0),0)</f>
        <v>0</v>
      </c>
      <c r="J3613" s="18">
        <f>(Table1[[#This Row],[Tiền hàng]]-Table1[[#This Row],[Tiền chiết khấu]])*8%</f>
        <v>0</v>
      </c>
      <c r="K3613" s="402">
        <v>694702</v>
      </c>
      <c r="L3613" s="8" t="s">
        <v>3649</v>
      </c>
      <c r="M3613" s="21">
        <v>45957</v>
      </c>
      <c r="O3613" s="18">
        <f>IF(Table1[[#This Row],[Phân loại]]="Tồn đầu kỳ",Table1[[#This Row],[Tổng giá trị]],0)</f>
        <v>0</v>
      </c>
      <c r="P3613" s="8">
        <f>IF(Table1[[#This Row],[Số còn phải thu ĐK]]&lt;&gt;0,0,IF(Table1[[#This Row],[Phân loại]]="Bán hàng",Table1[[#This Row],[Tổng giá trị]],-Table1[[#This Row],[Tổng giá trị]]))</f>
        <v>-694702</v>
      </c>
      <c r="Q3613" s="18">
        <f t="shared" si="946"/>
        <v>-694702</v>
      </c>
      <c r="R3613" s="8">
        <f>Table1[[#This Row],[Số còn phải thu ĐK]]+Table1[[#This Row],[Giá Trị HD sau CK]]-Table1[[#This Row],[Số tiền đã thu]]</f>
        <v>0</v>
      </c>
      <c r="S3613" s="7" t="str">
        <f>IF(Table1[[#This Row],[Ngày hóa đơn]]&lt;&gt;"",Table1[[#This Row],[Ngày hóa đơn]],Table1[[#This Row],[Ngày hạch toán]])</f>
        <v>31/09/2025</v>
      </c>
      <c r="T3613" s="8">
        <v>30</v>
      </c>
      <c r="U3613" s="7" t="e">
        <f>IF(Table1[[#This Row],[Ngày tính CN]]="","",S3613+T3613)</f>
        <v>#VALUE!</v>
      </c>
      <c r="V3613" s="71" t="e">
        <f ca="1">IF(Table1[[#This Row],[Hạn thanh toán]]="","",IF((U3613-NOW())&lt;0,0,(U3613-NOW())))</f>
        <v>#VALUE!</v>
      </c>
      <c r="X3613" s="18" t="e">
        <f t="shared" ca="1" si="947"/>
        <v>#VALUE!</v>
      </c>
      <c r="Y3613" s="3" t="str">
        <f t="shared" si="948"/>
        <v>Đã thanh toán</v>
      </c>
      <c r="Z3613" s="250" t="e">
        <f>Table1[[#This Row],[Hạn thanh toán]]</f>
        <v>#VALUE!</v>
      </c>
      <c r="AA3613" s="250">
        <f>Table1[[#This Row],[Ngày Thanh toán]]</f>
        <v>45957</v>
      </c>
      <c r="AD3613" s="3" t="str">
        <f>IF(Table1[[#This Row],[Mã khách hàng]]="","",VLOOKUP($A3613,Ma_KH!$A:$Q,Ma_KH!O$1,0))</f>
        <v>BRG - FUJIMART</v>
      </c>
      <c r="AE3613" s="3" t="str">
        <f>IF(Table1[[#This Row],[Mã khách hàng]]="","",VLOOKUP($A3613,Ma_KH!$A:$Q,Ma_KH!P$1,0))</f>
        <v>CÔNG TY TNHH BÁN LẺ FUJIMART VIỆT NAM</v>
      </c>
      <c r="AF3613" s="3" t="str">
        <f>VLOOKUP(A3613,Ma_KH!A:Q,Ma_KH!J$1,0)</f>
        <v>Vũ Anh Tuấn</v>
      </c>
    </row>
    <row r="3614" spans="1:32" ht="15.75">
      <c r="A3614" s="242" t="s">
        <v>184</v>
      </c>
      <c r="B3614" s="242" t="s">
        <v>5155</v>
      </c>
      <c r="C3614" s="400">
        <v>45904</v>
      </c>
      <c r="E3614" s="400" t="s">
        <v>21401</v>
      </c>
      <c r="F3614" s="3">
        <v>2661</v>
      </c>
      <c r="G3614" s="401" t="s">
        <v>21477</v>
      </c>
      <c r="I3614" s="18">
        <f>IFERROR(ROUND((VLOOKUP(Table1[[#This Row],[Mã khách hàng]],Ty_Le!$A:$D,5,0)*5%),0),0)</f>
        <v>0</v>
      </c>
      <c r="J3614" s="18">
        <f>(Table1[[#This Row],[Tiền hàng]]-Table1[[#This Row],[Tiền chiết khấu]])*8%</f>
        <v>0</v>
      </c>
      <c r="K3614" s="402">
        <v>114508</v>
      </c>
      <c r="L3614" s="8" t="s">
        <v>3649</v>
      </c>
      <c r="M3614" s="21">
        <v>45957</v>
      </c>
      <c r="O3614" s="18">
        <f>IF(Table1[[#This Row],[Phân loại]]="Tồn đầu kỳ",Table1[[#This Row],[Tổng giá trị]],0)</f>
        <v>0</v>
      </c>
      <c r="P3614" s="8">
        <f>IF(Table1[[#This Row],[Số còn phải thu ĐK]]&lt;&gt;0,0,IF(Table1[[#This Row],[Phân loại]]="Bán hàng",Table1[[#This Row],[Tổng giá trị]],-Table1[[#This Row],[Tổng giá trị]]))</f>
        <v>-114508</v>
      </c>
      <c r="Q3614" s="18">
        <f t="shared" si="946"/>
        <v>-114508</v>
      </c>
      <c r="R3614" s="8">
        <f>Table1[[#This Row],[Số còn phải thu ĐK]]+Table1[[#This Row],[Giá Trị HD sau CK]]-Table1[[#This Row],[Số tiền đã thu]]</f>
        <v>0</v>
      </c>
      <c r="S3614" s="7" t="str">
        <f>IF(Table1[[#This Row],[Ngày hóa đơn]]&lt;&gt;"",Table1[[#This Row],[Ngày hóa đơn]],Table1[[#This Row],[Ngày hạch toán]])</f>
        <v>31/09/2025</v>
      </c>
      <c r="T3614" s="8">
        <v>30</v>
      </c>
      <c r="U3614" s="7" t="e">
        <f>IF(Table1[[#This Row],[Ngày tính CN]]="","",S3614+T3614)</f>
        <v>#VALUE!</v>
      </c>
      <c r="V3614" s="71" t="e">
        <f ca="1">IF(Table1[[#This Row],[Hạn thanh toán]]="","",IF((U3614-NOW())&lt;0,0,(U3614-NOW())))</f>
        <v>#VALUE!</v>
      </c>
      <c r="X3614" s="18" t="e">
        <f t="shared" ca="1" si="947"/>
        <v>#VALUE!</v>
      </c>
      <c r="Y3614" s="3" t="str">
        <f t="shared" si="948"/>
        <v>Đã thanh toán</v>
      </c>
      <c r="Z3614" s="250" t="e">
        <f>Table1[[#This Row],[Hạn thanh toán]]</f>
        <v>#VALUE!</v>
      </c>
      <c r="AA3614" s="250">
        <f>Table1[[#This Row],[Ngày Thanh toán]]</f>
        <v>45957</v>
      </c>
      <c r="AD3614" s="3" t="str">
        <f>IF(Table1[[#This Row],[Mã khách hàng]]="","",VLOOKUP($A3614,Ma_KH!$A:$Q,Ma_KH!O$1,0))</f>
        <v>BRG - FUJIMART</v>
      </c>
      <c r="AE3614" s="3" t="str">
        <f>IF(Table1[[#This Row],[Mã khách hàng]]="","",VLOOKUP($A3614,Ma_KH!$A:$Q,Ma_KH!P$1,0))</f>
        <v>CÔNG TY TNHH BÁN LẺ FUJIMART VIỆT NAM</v>
      </c>
      <c r="AF3614" s="3" t="str">
        <f>VLOOKUP(A3614,Ma_KH!A:Q,Ma_KH!J$1,0)</f>
        <v>Vũ Anh Tuấn</v>
      </c>
    </row>
    <row r="3615" spans="1:32" ht="15.75">
      <c r="A3615" s="242" t="s">
        <v>184</v>
      </c>
      <c r="B3615" s="242" t="s">
        <v>5155</v>
      </c>
      <c r="C3615" s="400">
        <v>45906</v>
      </c>
      <c r="E3615" s="400" t="s">
        <v>21401</v>
      </c>
      <c r="F3615" s="3">
        <v>2661</v>
      </c>
      <c r="G3615" s="401" t="s">
        <v>21410</v>
      </c>
      <c r="I3615" s="18">
        <f>IFERROR(ROUND((VLOOKUP(Table1[[#This Row],[Mã khách hàng]],Ty_Le!$A:$D,5,0)*5%),0),0)</f>
        <v>0</v>
      </c>
      <c r="J3615" s="18">
        <f>(Table1[[#This Row],[Tiền hàng]]-Table1[[#This Row],[Tiền chiết khấu]])*8%</f>
        <v>0</v>
      </c>
      <c r="K3615" s="402">
        <v>113945</v>
      </c>
      <c r="L3615" s="8" t="s">
        <v>3649</v>
      </c>
      <c r="M3615" s="21">
        <v>45957</v>
      </c>
      <c r="O3615" s="18">
        <f>IF(Table1[[#This Row],[Phân loại]]="Tồn đầu kỳ",Table1[[#This Row],[Tổng giá trị]],0)</f>
        <v>0</v>
      </c>
      <c r="P3615" s="8">
        <f>IF(Table1[[#This Row],[Số còn phải thu ĐK]]&lt;&gt;0,0,IF(Table1[[#This Row],[Phân loại]]="Bán hàng",Table1[[#This Row],[Tổng giá trị]],-Table1[[#This Row],[Tổng giá trị]]))</f>
        <v>-113945</v>
      </c>
      <c r="Q3615" s="18">
        <f t="shared" si="946"/>
        <v>-113945</v>
      </c>
      <c r="R3615" s="8">
        <f>Table1[[#This Row],[Số còn phải thu ĐK]]+Table1[[#This Row],[Giá Trị HD sau CK]]-Table1[[#This Row],[Số tiền đã thu]]</f>
        <v>0</v>
      </c>
      <c r="S3615" s="7" t="str">
        <f>IF(Table1[[#This Row],[Ngày hóa đơn]]&lt;&gt;"",Table1[[#This Row],[Ngày hóa đơn]],Table1[[#This Row],[Ngày hạch toán]])</f>
        <v>31/09/2025</v>
      </c>
      <c r="T3615" s="8">
        <v>30</v>
      </c>
      <c r="U3615" s="7" t="e">
        <f>IF(Table1[[#This Row],[Ngày tính CN]]="","",S3615+T3615)</f>
        <v>#VALUE!</v>
      </c>
      <c r="V3615" s="71" t="e">
        <f ca="1">IF(Table1[[#This Row],[Hạn thanh toán]]="","",IF((U3615-NOW())&lt;0,0,(U3615-NOW())))</f>
        <v>#VALUE!</v>
      </c>
      <c r="X3615" s="18" t="e">
        <f t="shared" ca="1" si="947"/>
        <v>#VALUE!</v>
      </c>
      <c r="Y3615" s="3" t="str">
        <f t="shared" si="948"/>
        <v>Đã thanh toán</v>
      </c>
      <c r="Z3615" s="250" t="e">
        <f>Table1[[#This Row],[Hạn thanh toán]]</f>
        <v>#VALUE!</v>
      </c>
      <c r="AA3615" s="250">
        <f>Table1[[#This Row],[Ngày Thanh toán]]</f>
        <v>45957</v>
      </c>
      <c r="AD3615" s="3" t="str">
        <f>IF(Table1[[#This Row],[Mã khách hàng]]="","",VLOOKUP($A3615,Ma_KH!$A:$Q,Ma_KH!O$1,0))</f>
        <v>BRG - FUJIMART</v>
      </c>
      <c r="AE3615" s="3" t="str">
        <f>IF(Table1[[#This Row],[Mã khách hàng]]="","",VLOOKUP($A3615,Ma_KH!$A:$Q,Ma_KH!P$1,0))</f>
        <v>CÔNG TY TNHH BÁN LẺ FUJIMART VIỆT NAM</v>
      </c>
      <c r="AF3615" s="3" t="str">
        <f>VLOOKUP(A3615,Ma_KH!A:Q,Ma_KH!J$1,0)</f>
        <v>Vũ Anh Tuấn</v>
      </c>
    </row>
    <row r="3616" spans="1:32" ht="15.75">
      <c r="A3616" s="242" t="s">
        <v>184</v>
      </c>
      <c r="B3616" s="242" t="s">
        <v>5155</v>
      </c>
      <c r="C3616" s="400">
        <v>45906</v>
      </c>
      <c r="E3616" s="400" t="s">
        <v>21401</v>
      </c>
      <c r="F3616" s="3">
        <v>2661</v>
      </c>
      <c r="G3616" s="401" t="s">
        <v>21411</v>
      </c>
      <c r="I3616" s="18">
        <f>IFERROR(ROUND((VLOOKUP(Table1[[#This Row],[Mã khách hàng]],Ty_Le!$A:$D,5,0)*5%),0),0)</f>
        <v>0</v>
      </c>
      <c r="J3616" s="18">
        <f>(Table1[[#This Row],[Tiền hàng]]-Table1[[#This Row],[Tiền chiết khấu]])*8%</f>
        <v>0</v>
      </c>
      <c r="K3616" s="402">
        <v>113945</v>
      </c>
      <c r="L3616" s="8" t="s">
        <v>3649</v>
      </c>
      <c r="M3616" s="21">
        <v>45957</v>
      </c>
      <c r="O3616" s="18">
        <f>IF(Table1[[#This Row],[Phân loại]]="Tồn đầu kỳ",Table1[[#This Row],[Tổng giá trị]],0)</f>
        <v>0</v>
      </c>
      <c r="P3616" s="8">
        <f>IF(Table1[[#This Row],[Số còn phải thu ĐK]]&lt;&gt;0,0,IF(Table1[[#This Row],[Phân loại]]="Bán hàng",Table1[[#This Row],[Tổng giá trị]],-Table1[[#This Row],[Tổng giá trị]]))</f>
        <v>-113945</v>
      </c>
      <c r="Q3616" s="18">
        <f t="shared" si="946"/>
        <v>-113945</v>
      </c>
      <c r="R3616" s="8">
        <f>Table1[[#This Row],[Số còn phải thu ĐK]]+Table1[[#This Row],[Giá Trị HD sau CK]]-Table1[[#This Row],[Số tiền đã thu]]</f>
        <v>0</v>
      </c>
      <c r="S3616" s="7" t="str">
        <f>IF(Table1[[#This Row],[Ngày hóa đơn]]&lt;&gt;"",Table1[[#This Row],[Ngày hóa đơn]],Table1[[#This Row],[Ngày hạch toán]])</f>
        <v>31/09/2025</v>
      </c>
      <c r="T3616" s="8">
        <v>30</v>
      </c>
      <c r="U3616" s="7" t="e">
        <f>IF(Table1[[#This Row],[Ngày tính CN]]="","",S3616+T3616)</f>
        <v>#VALUE!</v>
      </c>
      <c r="V3616" s="71" t="e">
        <f ca="1">IF(Table1[[#This Row],[Hạn thanh toán]]="","",IF((U3616-NOW())&lt;0,0,(U3616-NOW())))</f>
        <v>#VALUE!</v>
      </c>
      <c r="X3616" s="18" t="e">
        <f t="shared" ca="1" si="947"/>
        <v>#VALUE!</v>
      </c>
      <c r="Y3616" s="3" t="str">
        <f t="shared" si="948"/>
        <v>Đã thanh toán</v>
      </c>
      <c r="Z3616" s="250" t="e">
        <f>Table1[[#This Row],[Hạn thanh toán]]</f>
        <v>#VALUE!</v>
      </c>
      <c r="AA3616" s="250">
        <f>Table1[[#This Row],[Ngày Thanh toán]]</f>
        <v>45957</v>
      </c>
      <c r="AD3616" s="3" t="str">
        <f>IF(Table1[[#This Row],[Mã khách hàng]]="","",VLOOKUP($A3616,Ma_KH!$A:$Q,Ma_KH!O$1,0))</f>
        <v>BRG - FUJIMART</v>
      </c>
      <c r="AE3616" s="3" t="str">
        <f>IF(Table1[[#This Row],[Mã khách hàng]]="","",VLOOKUP($A3616,Ma_KH!$A:$Q,Ma_KH!P$1,0))</f>
        <v>CÔNG TY TNHH BÁN LẺ FUJIMART VIỆT NAM</v>
      </c>
      <c r="AF3616" s="3" t="str">
        <f>VLOOKUP(A3616,Ma_KH!A:Q,Ma_KH!J$1,0)</f>
        <v>Vũ Anh Tuấn</v>
      </c>
    </row>
    <row r="3617" spans="1:32" ht="15.75">
      <c r="A3617" s="242" t="s">
        <v>184</v>
      </c>
      <c r="B3617" s="242" t="s">
        <v>5155</v>
      </c>
      <c r="C3617" s="400">
        <v>45907</v>
      </c>
      <c r="E3617" s="400" t="s">
        <v>21401</v>
      </c>
      <c r="F3617" s="3">
        <v>2661</v>
      </c>
      <c r="G3617" s="401" t="s">
        <v>21428</v>
      </c>
      <c r="I3617" s="18">
        <f>IFERROR(ROUND((VLOOKUP(Table1[[#This Row],[Mã khách hàng]],Ty_Le!$A:$D,5,0)*5%),0),0)</f>
        <v>0</v>
      </c>
      <c r="J3617" s="18">
        <f>(Table1[[#This Row],[Tiền hàng]]-Table1[[#This Row],[Tiền chiết khấu]])*8%</f>
        <v>0</v>
      </c>
      <c r="K3617" s="402">
        <v>228453</v>
      </c>
      <c r="L3617" s="8" t="s">
        <v>3649</v>
      </c>
      <c r="M3617" s="21">
        <v>45957</v>
      </c>
      <c r="O3617" s="18">
        <f>IF(Table1[[#This Row],[Phân loại]]="Tồn đầu kỳ",Table1[[#This Row],[Tổng giá trị]],0)</f>
        <v>0</v>
      </c>
      <c r="P3617" s="8">
        <f>IF(Table1[[#This Row],[Số còn phải thu ĐK]]&lt;&gt;0,0,IF(Table1[[#This Row],[Phân loại]]="Bán hàng",Table1[[#This Row],[Tổng giá trị]],-Table1[[#This Row],[Tổng giá trị]]))</f>
        <v>-228453</v>
      </c>
      <c r="Q3617" s="18">
        <f t="shared" si="946"/>
        <v>-228453</v>
      </c>
      <c r="R3617" s="8">
        <f>Table1[[#This Row],[Số còn phải thu ĐK]]+Table1[[#This Row],[Giá Trị HD sau CK]]-Table1[[#This Row],[Số tiền đã thu]]</f>
        <v>0</v>
      </c>
      <c r="S3617" s="7" t="str">
        <f>IF(Table1[[#This Row],[Ngày hóa đơn]]&lt;&gt;"",Table1[[#This Row],[Ngày hóa đơn]],Table1[[#This Row],[Ngày hạch toán]])</f>
        <v>31/09/2025</v>
      </c>
      <c r="T3617" s="8">
        <v>30</v>
      </c>
      <c r="U3617" s="7" t="e">
        <f>IF(Table1[[#This Row],[Ngày tính CN]]="","",S3617+T3617)</f>
        <v>#VALUE!</v>
      </c>
      <c r="V3617" s="71" t="e">
        <f ca="1">IF(Table1[[#This Row],[Hạn thanh toán]]="","",IF((U3617-NOW())&lt;0,0,(U3617-NOW())))</f>
        <v>#VALUE!</v>
      </c>
      <c r="X3617" s="18" t="e">
        <f t="shared" ca="1" si="947"/>
        <v>#VALUE!</v>
      </c>
      <c r="Y3617" s="3" t="str">
        <f t="shared" si="948"/>
        <v>Đã thanh toán</v>
      </c>
      <c r="Z3617" s="250" t="e">
        <f>Table1[[#This Row],[Hạn thanh toán]]</f>
        <v>#VALUE!</v>
      </c>
      <c r="AA3617" s="250">
        <f>Table1[[#This Row],[Ngày Thanh toán]]</f>
        <v>45957</v>
      </c>
      <c r="AD3617" s="3" t="str">
        <f>IF(Table1[[#This Row],[Mã khách hàng]]="","",VLOOKUP($A3617,Ma_KH!$A:$Q,Ma_KH!O$1,0))</f>
        <v>BRG - FUJIMART</v>
      </c>
      <c r="AE3617" s="3" t="str">
        <f>IF(Table1[[#This Row],[Mã khách hàng]]="","",VLOOKUP($A3617,Ma_KH!$A:$Q,Ma_KH!P$1,0))</f>
        <v>CÔNG TY TNHH BÁN LẺ FUJIMART VIỆT NAM</v>
      </c>
      <c r="AF3617" s="3" t="str">
        <f>VLOOKUP(A3617,Ma_KH!A:Q,Ma_KH!J$1,0)</f>
        <v>Vũ Anh Tuấn</v>
      </c>
    </row>
    <row r="3618" spans="1:32" ht="15.75">
      <c r="A3618" s="242" t="s">
        <v>184</v>
      </c>
      <c r="B3618" s="242" t="s">
        <v>5155</v>
      </c>
      <c r="C3618" s="400">
        <v>45908</v>
      </c>
      <c r="E3618" s="400" t="s">
        <v>21401</v>
      </c>
      <c r="F3618" s="3">
        <v>2661</v>
      </c>
      <c r="G3618" s="401" t="s">
        <v>21432</v>
      </c>
      <c r="I3618" s="18">
        <f>IFERROR(ROUND((VLOOKUP(Table1[[#This Row],[Mã khách hàng]],Ty_Le!$A:$D,5,0)*5%),0),0)</f>
        <v>0</v>
      </c>
      <c r="J3618" s="18">
        <f>(Table1[[#This Row],[Tiền hàng]]-Table1[[#This Row],[Tiền chiết khấu]])*8%</f>
        <v>0</v>
      </c>
      <c r="K3618" s="402">
        <v>154461</v>
      </c>
      <c r="L3618" s="8" t="s">
        <v>3649</v>
      </c>
      <c r="M3618" s="21">
        <v>45957</v>
      </c>
      <c r="O3618" s="18">
        <f>IF(Table1[[#This Row],[Phân loại]]="Tồn đầu kỳ",Table1[[#This Row],[Tổng giá trị]],0)</f>
        <v>0</v>
      </c>
      <c r="P3618" s="8">
        <f>IF(Table1[[#This Row],[Số còn phải thu ĐK]]&lt;&gt;0,0,IF(Table1[[#This Row],[Phân loại]]="Bán hàng",Table1[[#This Row],[Tổng giá trị]],-Table1[[#This Row],[Tổng giá trị]]))</f>
        <v>-154461</v>
      </c>
      <c r="Q3618" s="18">
        <f t="shared" si="946"/>
        <v>-154461</v>
      </c>
      <c r="R3618" s="8">
        <f>Table1[[#This Row],[Số còn phải thu ĐK]]+Table1[[#This Row],[Giá Trị HD sau CK]]-Table1[[#This Row],[Số tiền đã thu]]</f>
        <v>0</v>
      </c>
      <c r="S3618" s="7" t="str">
        <f>IF(Table1[[#This Row],[Ngày hóa đơn]]&lt;&gt;"",Table1[[#This Row],[Ngày hóa đơn]],Table1[[#This Row],[Ngày hạch toán]])</f>
        <v>31/09/2025</v>
      </c>
      <c r="T3618" s="8">
        <v>30</v>
      </c>
      <c r="U3618" s="7" t="e">
        <f>IF(Table1[[#This Row],[Ngày tính CN]]="","",S3618+T3618)</f>
        <v>#VALUE!</v>
      </c>
      <c r="V3618" s="71" t="e">
        <f ca="1">IF(Table1[[#This Row],[Hạn thanh toán]]="","",IF((U3618-NOW())&lt;0,0,(U3618-NOW())))</f>
        <v>#VALUE!</v>
      </c>
      <c r="X3618" s="18" t="e">
        <f t="shared" ca="1" si="947"/>
        <v>#VALUE!</v>
      </c>
      <c r="Y3618" s="3" t="str">
        <f t="shared" si="948"/>
        <v>Đã thanh toán</v>
      </c>
      <c r="Z3618" s="250" t="e">
        <f>Table1[[#This Row],[Hạn thanh toán]]</f>
        <v>#VALUE!</v>
      </c>
      <c r="AA3618" s="250">
        <f>Table1[[#This Row],[Ngày Thanh toán]]</f>
        <v>45957</v>
      </c>
      <c r="AD3618" s="3" t="str">
        <f>IF(Table1[[#This Row],[Mã khách hàng]]="","",VLOOKUP($A3618,Ma_KH!$A:$Q,Ma_KH!O$1,0))</f>
        <v>BRG - FUJIMART</v>
      </c>
      <c r="AE3618" s="3" t="str">
        <f>IF(Table1[[#This Row],[Mã khách hàng]]="","",VLOOKUP($A3618,Ma_KH!$A:$Q,Ma_KH!P$1,0))</f>
        <v>CÔNG TY TNHH BÁN LẺ FUJIMART VIỆT NAM</v>
      </c>
      <c r="AF3618" s="3" t="str">
        <f>VLOOKUP(A3618,Ma_KH!A:Q,Ma_KH!J$1,0)</f>
        <v>Vũ Anh Tuấn</v>
      </c>
    </row>
    <row r="3619" spans="1:32" ht="15.75">
      <c r="A3619" s="242" t="s">
        <v>184</v>
      </c>
      <c r="B3619" s="242" t="s">
        <v>5155</v>
      </c>
      <c r="C3619" s="400">
        <v>45908</v>
      </c>
      <c r="E3619" s="400" t="s">
        <v>21401</v>
      </c>
      <c r="F3619" s="3">
        <v>2661</v>
      </c>
      <c r="G3619" s="401" t="s">
        <v>21435</v>
      </c>
      <c r="I3619" s="18">
        <f>IFERROR(ROUND((VLOOKUP(Table1[[#This Row],[Mã khách hàng]],Ty_Le!$A:$D,5,0)*5%),0),0)</f>
        <v>0</v>
      </c>
      <c r="J3619" s="18">
        <f>(Table1[[#This Row],[Tiền hàng]]-Table1[[#This Row],[Tiền chiết khấu]])*8%</f>
        <v>0</v>
      </c>
      <c r="K3619" s="402">
        <v>171548</v>
      </c>
      <c r="L3619" s="8" t="s">
        <v>3649</v>
      </c>
      <c r="M3619" s="21">
        <v>45957</v>
      </c>
      <c r="O3619" s="18">
        <f>IF(Table1[[#This Row],[Phân loại]]="Tồn đầu kỳ",Table1[[#This Row],[Tổng giá trị]],0)</f>
        <v>0</v>
      </c>
      <c r="P3619" s="8">
        <f>IF(Table1[[#This Row],[Số còn phải thu ĐK]]&lt;&gt;0,0,IF(Table1[[#This Row],[Phân loại]]="Bán hàng",Table1[[#This Row],[Tổng giá trị]],-Table1[[#This Row],[Tổng giá trị]]))</f>
        <v>-171548</v>
      </c>
      <c r="Q3619" s="18">
        <f t="shared" si="946"/>
        <v>-171548</v>
      </c>
      <c r="R3619" s="8">
        <f>Table1[[#This Row],[Số còn phải thu ĐK]]+Table1[[#This Row],[Giá Trị HD sau CK]]-Table1[[#This Row],[Số tiền đã thu]]</f>
        <v>0</v>
      </c>
      <c r="S3619" s="7" t="str">
        <f>IF(Table1[[#This Row],[Ngày hóa đơn]]&lt;&gt;"",Table1[[#This Row],[Ngày hóa đơn]],Table1[[#This Row],[Ngày hạch toán]])</f>
        <v>31/09/2025</v>
      </c>
      <c r="T3619" s="8">
        <v>30</v>
      </c>
      <c r="U3619" s="7" t="e">
        <f>IF(Table1[[#This Row],[Ngày tính CN]]="","",S3619+T3619)</f>
        <v>#VALUE!</v>
      </c>
      <c r="V3619" s="71" t="e">
        <f ca="1">IF(Table1[[#This Row],[Hạn thanh toán]]="","",IF((U3619-NOW())&lt;0,0,(U3619-NOW())))</f>
        <v>#VALUE!</v>
      </c>
      <c r="X3619" s="18" t="e">
        <f t="shared" ca="1" si="947"/>
        <v>#VALUE!</v>
      </c>
      <c r="Y3619" s="3" t="str">
        <f t="shared" si="948"/>
        <v>Đã thanh toán</v>
      </c>
      <c r="Z3619" s="250" t="e">
        <f>Table1[[#This Row],[Hạn thanh toán]]</f>
        <v>#VALUE!</v>
      </c>
      <c r="AA3619" s="250">
        <f>Table1[[#This Row],[Ngày Thanh toán]]</f>
        <v>45957</v>
      </c>
      <c r="AD3619" s="3" t="str">
        <f>IF(Table1[[#This Row],[Mã khách hàng]]="","",VLOOKUP($A3619,Ma_KH!$A:$Q,Ma_KH!O$1,0))</f>
        <v>BRG - FUJIMART</v>
      </c>
      <c r="AE3619" s="3" t="str">
        <f>IF(Table1[[#This Row],[Mã khách hàng]]="","",VLOOKUP($A3619,Ma_KH!$A:$Q,Ma_KH!P$1,0))</f>
        <v>CÔNG TY TNHH BÁN LẺ FUJIMART VIỆT NAM</v>
      </c>
      <c r="AF3619" s="3" t="str">
        <f>VLOOKUP(A3619,Ma_KH!A:Q,Ma_KH!J$1,0)</f>
        <v>Vũ Anh Tuấn</v>
      </c>
    </row>
    <row r="3620" spans="1:32" ht="15.75">
      <c r="A3620" s="242" t="s">
        <v>184</v>
      </c>
      <c r="B3620" s="242" t="s">
        <v>5155</v>
      </c>
      <c r="C3620" s="400">
        <v>45909</v>
      </c>
      <c r="E3620" s="400" t="s">
        <v>21401</v>
      </c>
      <c r="F3620" s="3">
        <v>2661</v>
      </c>
      <c r="G3620" s="401" t="s">
        <v>21427</v>
      </c>
      <c r="I3620" s="18">
        <f>IFERROR(ROUND((VLOOKUP(Table1[[#This Row],[Mã khách hàng]],Ty_Le!$A:$D,5,0)*5%),0),0)</f>
        <v>0</v>
      </c>
      <c r="J3620" s="18">
        <f>(Table1[[#This Row],[Tiền hàng]]-Table1[[#This Row],[Tiền chiết khấu]])*8%</f>
        <v>0</v>
      </c>
      <c r="K3620" s="402">
        <v>280503</v>
      </c>
      <c r="L3620" s="8" t="s">
        <v>3649</v>
      </c>
      <c r="M3620" s="21">
        <v>45957</v>
      </c>
      <c r="O3620" s="18">
        <f>IF(Table1[[#This Row],[Phân loại]]="Tồn đầu kỳ",Table1[[#This Row],[Tổng giá trị]],0)</f>
        <v>0</v>
      </c>
      <c r="P3620" s="8">
        <f>IF(Table1[[#This Row],[Số còn phải thu ĐK]]&lt;&gt;0,0,IF(Table1[[#This Row],[Phân loại]]="Bán hàng",Table1[[#This Row],[Tổng giá trị]],-Table1[[#This Row],[Tổng giá trị]]))</f>
        <v>-280503</v>
      </c>
      <c r="Q3620" s="18">
        <f t="shared" si="946"/>
        <v>-280503</v>
      </c>
      <c r="R3620" s="8">
        <f>Table1[[#This Row],[Số còn phải thu ĐK]]+Table1[[#This Row],[Giá Trị HD sau CK]]-Table1[[#This Row],[Số tiền đã thu]]</f>
        <v>0</v>
      </c>
      <c r="S3620" s="7" t="str">
        <f>IF(Table1[[#This Row],[Ngày hóa đơn]]&lt;&gt;"",Table1[[#This Row],[Ngày hóa đơn]],Table1[[#This Row],[Ngày hạch toán]])</f>
        <v>31/09/2025</v>
      </c>
      <c r="T3620" s="8">
        <v>30</v>
      </c>
      <c r="U3620" s="7" t="e">
        <f>IF(Table1[[#This Row],[Ngày tính CN]]="","",S3620+T3620)</f>
        <v>#VALUE!</v>
      </c>
      <c r="V3620" s="71" t="e">
        <f ca="1">IF(Table1[[#This Row],[Hạn thanh toán]]="","",IF((U3620-NOW())&lt;0,0,(U3620-NOW())))</f>
        <v>#VALUE!</v>
      </c>
      <c r="X3620" s="18" t="e">
        <f t="shared" ca="1" si="947"/>
        <v>#VALUE!</v>
      </c>
      <c r="Y3620" s="3" t="str">
        <f t="shared" si="948"/>
        <v>Đã thanh toán</v>
      </c>
      <c r="Z3620" s="250" t="e">
        <f>Table1[[#This Row],[Hạn thanh toán]]</f>
        <v>#VALUE!</v>
      </c>
      <c r="AA3620" s="250">
        <f>Table1[[#This Row],[Ngày Thanh toán]]</f>
        <v>45957</v>
      </c>
      <c r="AD3620" s="3" t="str">
        <f>IF(Table1[[#This Row],[Mã khách hàng]]="","",VLOOKUP($A3620,Ma_KH!$A:$Q,Ma_KH!O$1,0))</f>
        <v>BRG - FUJIMART</v>
      </c>
      <c r="AE3620" s="3" t="str">
        <f>IF(Table1[[#This Row],[Mã khách hàng]]="","",VLOOKUP($A3620,Ma_KH!$A:$Q,Ma_KH!P$1,0))</f>
        <v>CÔNG TY TNHH BÁN LẺ FUJIMART VIỆT NAM</v>
      </c>
      <c r="AF3620" s="3" t="str">
        <f>VLOOKUP(A3620,Ma_KH!A:Q,Ma_KH!J$1,0)</f>
        <v>Vũ Anh Tuấn</v>
      </c>
    </row>
    <row r="3621" spans="1:32" ht="15.75">
      <c r="A3621" s="242" t="s">
        <v>184</v>
      </c>
      <c r="B3621" s="242" t="s">
        <v>5155</v>
      </c>
      <c r="C3621" s="400">
        <v>45909</v>
      </c>
      <c r="E3621" s="400" t="s">
        <v>21401</v>
      </c>
      <c r="F3621" s="3">
        <v>2661</v>
      </c>
      <c r="G3621" s="401" t="s">
        <v>21417</v>
      </c>
      <c r="I3621" s="18">
        <f>IFERROR(ROUND((VLOOKUP(Table1[[#This Row],[Mã khách hàng]],Ty_Le!$A:$D,5,0)*5%),0),0)</f>
        <v>0</v>
      </c>
      <c r="J3621" s="18">
        <f>(Table1[[#This Row],[Tiền hàng]]-Table1[[#This Row],[Tiền chiết khấu]])*8%</f>
        <v>0</v>
      </c>
      <c r="K3621" s="402">
        <v>75340</v>
      </c>
      <c r="L3621" s="8" t="s">
        <v>3649</v>
      </c>
      <c r="M3621" s="21">
        <v>45957</v>
      </c>
      <c r="O3621" s="18">
        <f>IF(Table1[[#This Row],[Phân loại]]="Tồn đầu kỳ",Table1[[#This Row],[Tổng giá trị]],0)</f>
        <v>0</v>
      </c>
      <c r="P3621" s="8">
        <f>IF(Table1[[#This Row],[Số còn phải thu ĐK]]&lt;&gt;0,0,IF(Table1[[#This Row],[Phân loại]]="Bán hàng",Table1[[#This Row],[Tổng giá trị]],-Table1[[#This Row],[Tổng giá trị]]))</f>
        <v>-75340</v>
      </c>
      <c r="Q3621" s="18">
        <f t="shared" si="946"/>
        <v>-75340</v>
      </c>
      <c r="R3621" s="8">
        <f>Table1[[#This Row],[Số còn phải thu ĐK]]+Table1[[#This Row],[Giá Trị HD sau CK]]-Table1[[#This Row],[Số tiền đã thu]]</f>
        <v>0</v>
      </c>
      <c r="S3621" s="7" t="str">
        <f>IF(Table1[[#This Row],[Ngày hóa đơn]]&lt;&gt;"",Table1[[#This Row],[Ngày hóa đơn]],Table1[[#This Row],[Ngày hạch toán]])</f>
        <v>31/09/2025</v>
      </c>
      <c r="T3621" s="8">
        <v>30</v>
      </c>
      <c r="U3621" s="7" t="e">
        <f>IF(Table1[[#This Row],[Ngày tính CN]]="","",S3621+T3621)</f>
        <v>#VALUE!</v>
      </c>
      <c r="V3621" s="71" t="e">
        <f ca="1">IF(Table1[[#This Row],[Hạn thanh toán]]="","",IF((U3621-NOW())&lt;0,0,(U3621-NOW())))</f>
        <v>#VALUE!</v>
      </c>
      <c r="X3621" s="18" t="e">
        <f t="shared" ca="1" si="947"/>
        <v>#VALUE!</v>
      </c>
      <c r="Y3621" s="3" t="str">
        <f t="shared" si="948"/>
        <v>Đã thanh toán</v>
      </c>
      <c r="Z3621" s="250" t="e">
        <f>Table1[[#This Row],[Hạn thanh toán]]</f>
        <v>#VALUE!</v>
      </c>
      <c r="AA3621" s="250">
        <f>Table1[[#This Row],[Ngày Thanh toán]]</f>
        <v>45957</v>
      </c>
      <c r="AD3621" s="3" t="str">
        <f>IF(Table1[[#This Row],[Mã khách hàng]]="","",VLOOKUP($A3621,Ma_KH!$A:$Q,Ma_KH!O$1,0))</f>
        <v>BRG - FUJIMART</v>
      </c>
      <c r="AE3621" s="3" t="str">
        <f>IF(Table1[[#This Row],[Mã khách hàng]]="","",VLOOKUP($A3621,Ma_KH!$A:$Q,Ma_KH!P$1,0))</f>
        <v>CÔNG TY TNHH BÁN LẺ FUJIMART VIỆT NAM</v>
      </c>
      <c r="AF3621" s="3" t="str">
        <f>VLOOKUP(A3621,Ma_KH!A:Q,Ma_KH!J$1,0)</f>
        <v>Vũ Anh Tuấn</v>
      </c>
    </row>
    <row r="3622" spans="1:32" ht="15.75">
      <c r="A3622" s="242" t="s">
        <v>184</v>
      </c>
      <c r="B3622" s="242" t="s">
        <v>5155</v>
      </c>
      <c r="C3622" s="400">
        <v>45909</v>
      </c>
      <c r="E3622" s="400" t="s">
        <v>21401</v>
      </c>
      <c r="F3622" s="3">
        <v>2661</v>
      </c>
      <c r="G3622" s="401" t="s">
        <v>21478</v>
      </c>
      <c r="I3622" s="18">
        <f>IFERROR(ROUND((VLOOKUP(Table1[[#This Row],[Mã khách hàng]],Ty_Le!$A:$D,5,0)*5%),0),0)</f>
        <v>0</v>
      </c>
      <c r="J3622" s="18">
        <f>(Table1[[#This Row],[Tiền hàng]]-Table1[[#This Row],[Tiền chiết khấu]])*8%</f>
        <v>0</v>
      </c>
      <c r="K3622" s="402">
        <v>1377653</v>
      </c>
      <c r="L3622" s="8" t="s">
        <v>3649</v>
      </c>
      <c r="M3622" s="21">
        <v>45957</v>
      </c>
      <c r="O3622" s="18">
        <f>IF(Table1[[#This Row],[Phân loại]]="Tồn đầu kỳ",Table1[[#This Row],[Tổng giá trị]],0)</f>
        <v>0</v>
      </c>
      <c r="P3622" s="8">
        <f>IF(Table1[[#This Row],[Số còn phải thu ĐK]]&lt;&gt;0,0,IF(Table1[[#This Row],[Phân loại]]="Bán hàng",Table1[[#This Row],[Tổng giá trị]],-Table1[[#This Row],[Tổng giá trị]]))</f>
        <v>-1377653</v>
      </c>
      <c r="Q3622" s="18">
        <f t="shared" si="946"/>
        <v>-1377653</v>
      </c>
      <c r="R3622" s="8">
        <f>Table1[[#This Row],[Số còn phải thu ĐK]]+Table1[[#This Row],[Giá Trị HD sau CK]]-Table1[[#This Row],[Số tiền đã thu]]</f>
        <v>0</v>
      </c>
      <c r="S3622" s="7" t="str">
        <f>IF(Table1[[#This Row],[Ngày hóa đơn]]&lt;&gt;"",Table1[[#This Row],[Ngày hóa đơn]],Table1[[#This Row],[Ngày hạch toán]])</f>
        <v>31/09/2025</v>
      </c>
      <c r="T3622" s="8">
        <v>30</v>
      </c>
      <c r="U3622" s="7" t="e">
        <f>IF(Table1[[#This Row],[Ngày tính CN]]="","",S3622+T3622)</f>
        <v>#VALUE!</v>
      </c>
      <c r="V3622" s="71" t="e">
        <f ca="1">IF(Table1[[#This Row],[Hạn thanh toán]]="","",IF((U3622-NOW())&lt;0,0,(U3622-NOW())))</f>
        <v>#VALUE!</v>
      </c>
      <c r="X3622" s="18" t="e">
        <f t="shared" ca="1" si="947"/>
        <v>#VALUE!</v>
      </c>
      <c r="Y3622" s="3" t="str">
        <f t="shared" si="948"/>
        <v>Đã thanh toán</v>
      </c>
      <c r="Z3622" s="250" t="e">
        <f>Table1[[#This Row],[Hạn thanh toán]]</f>
        <v>#VALUE!</v>
      </c>
      <c r="AA3622" s="250">
        <f>Table1[[#This Row],[Ngày Thanh toán]]</f>
        <v>45957</v>
      </c>
      <c r="AD3622" s="3" t="str">
        <f>IF(Table1[[#This Row],[Mã khách hàng]]="","",VLOOKUP($A3622,Ma_KH!$A:$Q,Ma_KH!O$1,0))</f>
        <v>BRG - FUJIMART</v>
      </c>
      <c r="AE3622" s="3" t="str">
        <f>IF(Table1[[#This Row],[Mã khách hàng]]="","",VLOOKUP($A3622,Ma_KH!$A:$Q,Ma_KH!P$1,0))</f>
        <v>CÔNG TY TNHH BÁN LẺ FUJIMART VIỆT NAM</v>
      </c>
      <c r="AF3622" s="3" t="str">
        <f>VLOOKUP(A3622,Ma_KH!A:Q,Ma_KH!J$1,0)</f>
        <v>Vũ Anh Tuấn</v>
      </c>
    </row>
    <row r="3623" spans="1:32" ht="15.75">
      <c r="A3623" s="242" t="s">
        <v>184</v>
      </c>
      <c r="B3623" s="242" t="s">
        <v>5155</v>
      </c>
      <c r="C3623" s="400">
        <v>45909</v>
      </c>
      <c r="E3623" s="400" t="s">
        <v>21401</v>
      </c>
      <c r="F3623" s="3">
        <v>2661</v>
      </c>
      <c r="G3623" s="401" t="s">
        <v>21410</v>
      </c>
      <c r="I3623" s="18">
        <f>IFERROR(ROUND((VLOOKUP(Table1[[#This Row],[Mã khách hàng]],Ty_Le!$A:$D,5,0)*5%),0),0)</f>
        <v>0</v>
      </c>
      <c r="J3623" s="18">
        <f>(Table1[[#This Row],[Tiền hàng]]-Table1[[#This Row],[Tiền chiết khấu]])*8%</f>
        <v>0</v>
      </c>
      <c r="K3623" s="402">
        <v>75340</v>
      </c>
      <c r="L3623" s="8" t="s">
        <v>3649</v>
      </c>
      <c r="M3623" s="21">
        <v>45957</v>
      </c>
      <c r="O3623" s="18">
        <f>IF(Table1[[#This Row],[Phân loại]]="Tồn đầu kỳ",Table1[[#This Row],[Tổng giá trị]],0)</f>
        <v>0</v>
      </c>
      <c r="P3623" s="8">
        <f>IF(Table1[[#This Row],[Số còn phải thu ĐK]]&lt;&gt;0,0,IF(Table1[[#This Row],[Phân loại]]="Bán hàng",Table1[[#This Row],[Tổng giá trị]],-Table1[[#This Row],[Tổng giá trị]]))</f>
        <v>-75340</v>
      </c>
      <c r="Q3623" s="18">
        <f t="shared" si="946"/>
        <v>-75340</v>
      </c>
      <c r="R3623" s="8">
        <f>Table1[[#This Row],[Số còn phải thu ĐK]]+Table1[[#This Row],[Giá Trị HD sau CK]]-Table1[[#This Row],[Số tiền đã thu]]</f>
        <v>0</v>
      </c>
      <c r="S3623" s="7" t="str">
        <f>IF(Table1[[#This Row],[Ngày hóa đơn]]&lt;&gt;"",Table1[[#This Row],[Ngày hóa đơn]],Table1[[#This Row],[Ngày hạch toán]])</f>
        <v>31/09/2025</v>
      </c>
      <c r="T3623" s="8">
        <v>30</v>
      </c>
      <c r="U3623" s="7" t="e">
        <f>IF(Table1[[#This Row],[Ngày tính CN]]="","",S3623+T3623)</f>
        <v>#VALUE!</v>
      </c>
      <c r="V3623" s="71" t="e">
        <f ca="1">IF(Table1[[#This Row],[Hạn thanh toán]]="","",IF((U3623-NOW())&lt;0,0,(U3623-NOW())))</f>
        <v>#VALUE!</v>
      </c>
      <c r="X3623" s="18" t="e">
        <f t="shared" ca="1" si="947"/>
        <v>#VALUE!</v>
      </c>
      <c r="Y3623" s="3" t="str">
        <f t="shared" si="948"/>
        <v>Đã thanh toán</v>
      </c>
      <c r="Z3623" s="250" t="e">
        <f>Table1[[#This Row],[Hạn thanh toán]]</f>
        <v>#VALUE!</v>
      </c>
      <c r="AA3623" s="250">
        <f>Table1[[#This Row],[Ngày Thanh toán]]</f>
        <v>45957</v>
      </c>
      <c r="AD3623" s="3" t="str">
        <f>IF(Table1[[#This Row],[Mã khách hàng]]="","",VLOOKUP($A3623,Ma_KH!$A:$Q,Ma_KH!O$1,0))</f>
        <v>BRG - FUJIMART</v>
      </c>
      <c r="AE3623" s="3" t="str">
        <f>IF(Table1[[#This Row],[Mã khách hàng]]="","",VLOOKUP($A3623,Ma_KH!$A:$Q,Ma_KH!P$1,0))</f>
        <v>CÔNG TY TNHH BÁN LẺ FUJIMART VIỆT NAM</v>
      </c>
      <c r="AF3623" s="3" t="str">
        <f>VLOOKUP(A3623,Ma_KH!A:Q,Ma_KH!J$1,0)</f>
        <v>Vũ Anh Tuấn</v>
      </c>
    </row>
    <row r="3624" spans="1:32" ht="15.75">
      <c r="A3624" s="242" t="s">
        <v>184</v>
      </c>
      <c r="B3624" s="242" t="s">
        <v>5155</v>
      </c>
      <c r="C3624" s="400">
        <v>45910</v>
      </c>
      <c r="E3624" s="400" t="s">
        <v>21401</v>
      </c>
      <c r="F3624" s="3">
        <v>2661</v>
      </c>
      <c r="G3624" s="401" t="s">
        <v>21418</v>
      </c>
      <c r="I3624" s="18">
        <f>IFERROR(ROUND((VLOOKUP(Table1[[#This Row],[Mã khách hàng]],Ty_Le!$A:$D,5,0)*5%),0),0)</f>
        <v>0</v>
      </c>
      <c r="J3624" s="18">
        <f>(Table1[[#This Row],[Tiền hàng]]-Table1[[#This Row],[Tiền chiết khấu]])*8%</f>
        <v>0</v>
      </c>
      <c r="K3624" s="402">
        <v>355963</v>
      </c>
      <c r="L3624" s="8" t="s">
        <v>3649</v>
      </c>
      <c r="M3624" s="21">
        <v>45957</v>
      </c>
      <c r="O3624" s="18">
        <f>IF(Table1[[#This Row],[Phân loại]]="Tồn đầu kỳ",Table1[[#This Row],[Tổng giá trị]],0)</f>
        <v>0</v>
      </c>
      <c r="P3624" s="8">
        <f>IF(Table1[[#This Row],[Số còn phải thu ĐK]]&lt;&gt;0,0,IF(Table1[[#This Row],[Phân loại]]="Bán hàng",Table1[[#This Row],[Tổng giá trị]],-Table1[[#This Row],[Tổng giá trị]]))</f>
        <v>-355963</v>
      </c>
      <c r="Q3624" s="18">
        <f t="shared" si="946"/>
        <v>-355963</v>
      </c>
      <c r="R3624" s="8">
        <f>Table1[[#This Row],[Số còn phải thu ĐK]]+Table1[[#This Row],[Giá Trị HD sau CK]]-Table1[[#This Row],[Số tiền đã thu]]</f>
        <v>0</v>
      </c>
      <c r="S3624" s="7" t="str">
        <f>IF(Table1[[#This Row],[Ngày hóa đơn]]&lt;&gt;"",Table1[[#This Row],[Ngày hóa đơn]],Table1[[#This Row],[Ngày hạch toán]])</f>
        <v>31/09/2025</v>
      </c>
      <c r="T3624" s="8">
        <v>30</v>
      </c>
      <c r="U3624" s="7" t="e">
        <f>IF(Table1[[#This Row],[Ngày tính CN]]="","",S3624+T3624)</f>
        <v>#VALUE!</v>
      </c>
      <c r="V3624" s="71" t="e">
        <f ca="1">IF(Table1[[#This Row],[Hạn thanh toán]]="","",IF((U3624-NOW())&lt;0,0,(U3624-NOW())))</f>
        <v>#VALUE!</v>
      </c>
      <c r="X3624" s="18" t="e">
        <f t="shared" ca="1" si="947"/>
        <v>#VALUE!</v>
      </c>
      <c r="Y3624" s="3" t="str">
        <f t="shared" si="948"/>
        <v>Đã thanh toán</v>
      </c>
      <c r="Z3624" s="250" t="e">
        <f>Table1[[#This Row],[Hạn thanh toán]]</f>
        <v>#VALUE!</v>
      </c>
      <c r="AA3624" s="250">
        <f>Table1[[#This Row],[Ngày Thanh toán]]</f>
        <v>45957</v>
      </c>
      <c r="AD3624" s="3" t="str">
        <f>IF(Table1[[#This Row],[Mã khách hàng]]="","",VLOOKUP($A3624,Ma_KH!$A:$Q,Ma_KH!O$1,0))</f>
        <v>BRG - FUJIMART</v>
      </c>
      <c r="AE3624" s="3" t="str">
        <f>IF(Table1[[#This Row],[Mã khách hàng]]="","",VLOOKUP($A3624,Ma_KH!$A:$Q,Ma_KH!P$1,0))</f>
        <v>CÔNG TY TNHH BÁN LẺ FUJIMART VIỆT NAM</v>
      </c>
      <c r="AF3624" s="3" t="str">
        <f>VLOOKUP(A3624,Ma_KH!A:Q,Ma_KH!J$1,0)</f>
        <v>Vũ Anh Tuấn</v>
      </c>
    </row>
    <row r="3625" spans="1:32" ht="15.75">
      <c r="A3625" s="242" t="s">
        <v>184</v>
      </c>
      <c r="B3625" s="242" t="s">
        <v>5155</v>
      </c>
      <c r="C3625" s="400">
        <v>45913</v>
      </c>
      <c r="E3625" s="400" t="s">
        <v>21401</v>
      </c>
      <c r="F3625" s="3">
        <v>2661</v>
      </c>
      <c r="G3625" s="401" t="s">
        <v>21409</v>
      </c>
      <c r="I3625" s="18">
        <f>IFERROR(ROUND((VLOOKUP(Table1[[#This Row],[Mã khách hàng]],Ty_Le!$A:$D,5,0)*5%),0),0)</f>
        <v>0</v>
      </c>
      <c r="J3625" s="18">
        <f>(Table1[[#This Row],[Tiền hàng]]-Table1[[#This Row],[Tiền chiết khấu]])*8%</f>
        <v>0</v>
      </c>
      <c r="K3625" s="402">
        <v>578079</v>
      </c>
      <c r="L3625" s="8" t="s">
        <v>3649</v>
      </c>
      <c r="M3625" s="21">
        <v>45957</v>
      </c>
      <c r="O3625" s="18">
        <f>IF(Table1[[#This Row],[Phân loại]]="Tồn đầu kỳ",Table1[[#This Row],[Tổng giá trị]],0)</f>
        <v>0</v>
      </c>
      <c r="P3625" s="8">
        <f>IF(Table1[[#This Row],[Số còn phải thu ĐK]]&lt;&gt;0,0,IF(Table1[[#This Row],[Phân loại]]="Bán hàng",Table1[[#This Row],[Tổng giá trị]],-Table1[[#This Row],[Tổng giá trị]]))</f>
        <v>-578079</v>
      </c>
      <c r="Q3625" s="18">
        <f t="shared" si="946"/>
        <v>-578079</v>
      </c>
      <c r="R3625" s="8">
        <f>Table1[[#This Row],[Số còn phải thu ĐK]]+Table1[[#This Row],[Giá Trị HD sau CK]]-Table1[[#This Row],[Số tiền đã thu]]</f>
        <v>0</v>
      </c>
      <c r="S3625" s="7" t="str">
        <f>IF(Table1[[#This Row],[Ngày hóa đơn]]&lt;&gt;"",Table1[[#This Row],[Ngày hóa đơn]],Table1[[#This Row],[Ngày hạch toán]])</f>
        <v>31/09/2025</v>
      </c>
      <c r="T3625" s="8">
        <v>30</v>
      </c>
      <c r="U3625" s="7" t="e">
        <f>IF(Table1[[#This Row],[Ngày tính CN]]="","",S3625+T3625)</f>
        <v>#VALUE!</v>
      </c>
      <c r="V3625" s="71" t="e">
        <f ca="1">IF(Table1[[#This Row],[Hạn thanh toán]]="","",IF((U3625-NOW())&lt;0,0,(U3625-NOW())))</f>
        <v>#VALUE!</v>
      </c>
      <c r="X3625" s="18" t="e">
        <f t="shared" ca="1" si="947"/>
        <v>#VALUE!</v>
      </c>
      <c r="Y3625" s="3" t="str">
        <f t="shared" si="948"/>
        <v>Đã thanh toán</v>
      </c>
      <c r="Z3625" s="250" t="e">
        <f>Table1[[#This Row],[Hạn thanh toán]]</f>
        <v>#VALUE!</v>
      </c>
      <c r="AA3625" s="250">
        <f>Table1[[#This Row],[Ngày Thanh toán]]</f>
        <v>45957</v>
      </c>
      <c r="AD3625" s="3" t="str">
        <f>IF(Table1[[#This Row],[Mã khách hàng]]="","",VLOOKUP($A3625,Ma_KH!$A:$Q,Ma_KH!O$1,0))</f>
        <v>BRG - FUJIMART</v>
      </c>
      <c r="AE3625" s="3" t="str">
        <f>IF(Table1[[#This Row],[Mã khách hàng]]="","",VLOOKUP($A3625,Ma_KH!$A:$Q,Ma_KH!P$1,0))</f>
        <v>CÔNG TY TNHH BÁN LẺ FUJIMART VIỆT NAM</v>
      </c>
      <c r="AF3625" s="3" t="str">
        <f>VLOOKUP(A3625,Ma_KH!A:Q,Ma_KH!J$1,0)</f>
        <v>Vũ Anh Tuấn</v>
      </c>
    </row>
    <row r="3626" spans="1:32" ht="15.75">
      <c r="A3626" s="242" t="s">
        <v>184</v>
      </c>
      <c r="B3626" s="242" t="s">
        <v>5155</v>
      </c>
      <c r="C3626" s="400">
        <v>45913</v>
      </c>
      <c r="E3626" s="400" t="s">
        <v>21401</v>
      </c>
      <c r="F3626" s="3">
        <v>2661</v>
      </c>
      <c r="G3626" s="401" t="s">
        <v>21433</v>
      </c>
      <c r="I3626" s="18">
        <f>IFERROR(ROUND((VLOOKUP(Table1[[#This Row],[Mã khách hàng]],Ty_Le!$A:$D,5,0)*5%),0),0)</f>
        <v>0</v>
      </c>
      <c r="J3626" s="18">
        <f>(Table1[[#This Row],[Tiền hàng]]-Table1[[#This Row],[Tiền chiết khấu]])*8%</f>
        <v>0</v>
      </c>
      <c r="K3626" s="402">
        <v>102551</v>
      </c>
      <c r="L3626" s="8" t="s">
        <v>3649</v>
      </c>
      <c r="M3626" s="21">
        <v>45957</v>
      </c>
      <c r="O3626" s="18">
        <f>IF(Table1[[#This Row],[Phân loại]]="Tồn đầu kỳ",Table1[[#This Row],[Tổng giá trị]],0)</f>
        <v>0</v>
      </c>
      <c r="P3626" s="8">
        <f>IF(Table1[[#This Row],[Số còn phải thu ĐK]]&lt;&gt;0,0,IF(Table1[[#This Row],[Phân loại]]="Bán hàng",Table1[[#This Row],[Tổng giá trị]],-Table1[[#This Row],[Tổng giá trị]]))</f>
        <v>-102551</v>
      </c>
      <c r="Q3626" s="18">
        <f t="shared" si="946"/>
        <v>-102551</v>
      </c>
      <c r="R3626" s="8">
        <f>Table1[[#This Row],[Số còn phải thu ĐK]]+Table1[[#This Row],[Giá Trị HD sau CK]]-Table1[[#This Row],[Số tiền đã thu]]</f>
        <v>0</v>
      </c>
      <c r="S3626" s="7" t="str">
        <f>IF(Table1[[#This Row],[Ngày hóa đơn]]&lt;&gt;"",Table1[[#This Row],[Ngày hóa đơn]],Table1[[#This Row],[Ngày hạch toán]])</f>
        <v>31/09/2025</v>
      </c>
      <c r="T3626" s="8">
        <v>30</v>
      </c>
      <c r="U3626" s="7" t="e">
        <f>IF(Table1[[#This Row],[Ngày tính CN]]="","",S3626+T3626)</f>
        <v>#VALUE!</v>
      </c>
      <c r="V3626" s="71" t="e">
        <f ca="1">IF(Table1[[#This Row],[Hạn thanh toán]]="","",IF((U3626-NOW())&lt;0,0,(U3626-NOW())))</f>
        <v>#VALUE!</v>
      </c>
      <c r="X3626" s="18" t="e">
        <f t="shared" ca="1" si="947"/>
        <v>#VALUE!</v>
      </c>
      <c r="Y3626" s="3" t="str">
        <f t="shared" si="948"/>
        <v>Đã thanh toán</v>
      </c>
      <c r="Z3626" s="250" t="e">
        <f>Table1[[#This Row],[Hạn thanh toán]]</f>
        <v>#VALUE!</v>
      </c>
      <c r="AA3626" s="250">
        <f>Table1[[#This Row],[Ngày Thanh toán]]</f>
        <v>45957</v>
      </c>
      <c r="AD3626" s="3" t="str">
        <f>IF(Table1[[#This Row],[Mã khách hàng]]="","",VLOOKUP($A3626,Ma_KH!$A:$Q,Ma_KH!O$1,0))</f>
        <v>BRG - FUJIMART</v>
      </c>
      <c r="AE3626" s="3" t="str">
        <f>IF(Table1[[#This Row],[Mã khách hàng]]="","",VLOOKUP($A3626,Ma_KH!$A:$Q,Ma_KH!P$1,0))</f>
        <v>CÔNG TY TNHH BÁN LẺ FUJIMART VIỆT NAM</v>
      </c>
      <c r="AF3626" s="3" t="str">
        <f>VLOOKUP(A3626,Ma_KH!A:Q,Ma_KH!J$1,0)</f>
        <v>Vũ Anh Tuấn</v>
      </c>
    </row>
    <row r="3627" spans="1:32" ht="15.75">
      <c r="A3627" s="242" t="s">
        <v>184</v>
      </c>
      <c r="B3627" s="242" t="s">
        <v>5155</v>
      </c>
      <c r="C3627" s="400">
        <v>45913</v>
      </c>
      <c r="E3627" s="400" t="s">
        <v>21401</v>
      </c>
      <c r="F3627" s="3">
        <v>2661</v>
      </c>
      <c r="G3627" s="401" t="s">
        <v>21438</v>
      </c>
      <c r="I3627" s="18">
        <f>IFERROR(ROUND((VLOOKUP(Table1[[#This Row],[Mã khách hàng]],Ty_Le!$A:$D,5,0)*5%),0),0)</f>
        <v>0</v>
      </c>
      <c r="J3627" s="18">
        <f>(Table1[[#This Row],[Tiền hàng]]-Table1[[#This Row],[Tiền chiết khấu]])*8%</f>
        <v>0</v>
      </c>
      <c r="K3627" s="402">
        <v>122162</v>
      </c>
      <c r="L3627" s="8" t="s">
        <v>3649</v>
      </c>
      <c r="M3627" s="21">
        <v>45957</v>
      </c>
      <c r="O3627" s="18">
        <f>IF(Table1[[#This Row],[Phân loại]]="Tồn đầu kỳ",Table1[[#This Row],[Tổng giá trị]],0)</f>
        <v>0</v>
      </c>
      <c r="P3627" s="8">
        <f>IF(Table1[[#This Row],[Số còn phải thu ĐK]]&lt;&gt;0,0,IF(Table1[[#This Row],[Phân loại]]="Bán hàng",Table1[[#This Row],[Tổng giá trị]],-Table1[[#This Row],[Tổng giá trị]]))</f>
        <v>-122162</v>
      </c>
      <c r="Q3627" s="18">
        <f t="shared" si="946"/>
        <v>-122162</v>
      </c>
      <c r="R3627" s="8">
        <f>Table1[[#This Row],[Số còn phải thu ĐK]]+Table1[[#This Row],[Giá Trị HD sau CK]]-Table1[[#This Row],[Số tiền đã thu]]</f>
        <v>0</v>
      </c>
      <c r="S3627" s="7" t="str">
        <f>IF(Table1[[#This Row],[Ngày hóa đơn]]&lt;&gt;"",Table1[[#This Row],[Ngày hóa đơn]],Table1[[#This Row],[Ngày hạch toán]])</f>
        <v>31/09/2025</v>
      </c>
      <c r="T3627" s="8">
        <v>30</v>
      </c>
      <c r="U3627" s="7" t="e">
        <f>IF(Table1[[#This Row],[Ngày tính CN]]="","",S3627+T3627)</f>
        <v>#VALUE!</v>
      </c>
      <c r="V3627" s="71" t="e">
        <f ca="1">IF(Table1[[#This Row],[Hạn thanh toán]]="","",IF((U3627-NOW())&lt;0,0,(U3627-NOW())))</f>
        <v>#VALUE!</v>
      </c>
      <c r="X3627" s="18" t="e">
        <f t="shared" ca="1" si="947"/>
        <v>#VALUE!</v>
      </c>
      <c r="Y3627" s="3" t="str">
        <f t="shared" si="948"/>
        <v>Đã thanh toán</v>
      </c>
      <c r="Z3627" s="250" t="e">
        <f>Table1[[#This Row],[Hạn thanh toán]]</f>
        <v>#VALUE!</v>
      </c>
      <c r="AA3627" s="250">
        <f>Table1[[#This Row],[Ngày Thanh toán]]</f>
        <v>45957</v>
      </c>
      <c r="AD3627" s="3" t="str">
        <f>IF(Table1[[#This Row],[Mã khách hàng]]="","",VLOOKUP($A3627,Ma_KH!$A:$Q,Ma_KH!O$1,0))</f>
        <v>BRG - FUJIMART</v>
      </c>
      <c r="AE3627" s="3" t="str">
        <f>IF(Table1[[#This Row],[Mã khách hàng]]="","",VLOOKUP($A3627,Ma_KH!$A:$Q,Ma_KH!P$1,0))</f>
        <v>CÔNG TY TNHH BÁN LẺ FUJIMART VIỆT NAM</v>
      </c>
      <c r="AF3627" s="3" t="str">
        <f>VLOOKUP(A3627,Ma_KH!A:Q,Ma_KH!J$1,0)</f>
        <v>Vũ Anh Tuấn</v>
      </c>
    </row>
    <row r="3628" spans="1:32" ht="15.75">
      <c r="A3628" s="242" t="s">
        <v>184</v>
      </c>
      <c r="B3628" s="242" t="s">
        <v>5155</v>
      </c>
      <c r="C3628" s="400">
        <v>45914</v>
      </c>
      <c r="E3628" s="400" t="s">
        <v>21401</v>
      </c>
      <c r="F3628" s="3">
        <v>2661</v>
      </c>
      <c r="G3628" s="401" t="s">
        <v>21412</v>
      </c>
      <c r="I3628" s="18">
        <f>IFERROR(ROUND((VLOOKUP(Table1[[#This Row],[Mã khách hàng]],Ty_Le!$A:$D,5,0)*5%),0),0)</f>
        <v>0</v>
      </c>
      <c r="J3628" s="18">
        <f>(Table1[[#This Row],[Tiền hàng]]-Table1[[#This Row],[Tiền chiết khấu]])*8%</f>
        <v>0</v>
      </c>
      <c r="K3628" s="402">
        <v>236107</v>
      </c>
      <c r="L3628" s="8" t="s">
        <v>3649</v>
      </c>
      <c r="M3628" s="21">
        <v>45957</v>
      </c>
      <c r="O3628" s="18">
        <f>IF(Table1[[#This Row],[Phân loại]]="Tồn đầu kỳ",Table1[[#This Row],[Tổng giá trị]],0)</f>
        <v>0</v>
      </c>
      <c r="P3628" s="8">
        <f>IF(Table1[[#This Row],[Số còn phải thu ĐK]]&lt;&gt;0,0,IF(Table1[[#This Row],[Phân loại]]="Bán hàng",Table1[[#This Row],[Tổng giá trị]],-Table1[[#This Row],[Tổng giá trị]]))</f>
        <v>-236107</v>
      </c>
      <c r="Q3628" s="18">
        <f t="shared" si="946"/>
        <v>-236107</v>
      </c>
      <c r="R3628" s="8">
        <f>Table1[[#This Row],[Số còn phải thu ĐK]]+Table1[[#This Row],[Giá Trị HD sau CK]]-Table1[[#This Row],[Số tiền đã thu]]</f>
        <v>0</v>
      </c>
      <c r="S3628" s="7" t="str">
        <f>IF(Table1[[#This Row],[Ngày hóa đơn]]&lt;&gt;"",Table1[[#This Row],[Ngày hóa đơn]],Table1[[#This Row],[Ngày hạch toán]])</f>
        <v>31/09/2025</v>
      </c>
      <c r="T3628" s="8">
        <v>30</v>
      </c>
      <c r="U3628" s="7" t="e">
        <f>IF(Table1[[#This Row],[Ngày tính CN]]="","",S3628+T3628)</f>
        <v>#VALUE!</v>
      </c>
      <c r="V3628" s="71" t="e">
        <f ca="1">IF(Table1[[#This Row],[Hạn thanh toán]]="","",IF((U3628-NOW())&lt;0,0,(U3628-NOW())))</f>
        <v>#VALUE!</v>
      </c>
      <c r="X3628" s="18" t="e">
        <f t="shared" ca="1" si="947"/>
        <v>#VALUE!</v>
      </c>
      <c r="Y3628" s="3" t="str">
        <f t="shared" si="948"/>
        <v>Đã thanh toán</v>
      </c>
      <c r="Z3628" s="250" t="e">
        <f>Table1[[#This Row],[Hạn thanh toán]]</f>
        <v>#VALUE!</v>
      </c>
      <c r="AA3628" s="250">
        <f>Table1[[#This Row],[Ngày Thanh toán]]</f>
        <v>45957</v>
      </c>
      <c r="AD3628" s="3" t="str">
        <f>IF(Table1[[#This Row],[Mã khách hàng]]="","",VLOOKUP($A3628,Ma_KH!$A:$Q,Ma_KH!O$1,0))</f>
        <v>BRG - FUJIMART</v>
      </c>
      <c r="AE3628" s="3" t="str">
        <f>IF(Table1[[#This Row],[Mã khách hàng]]="","",VLOOKUP($A3628,Ma_KH!$A:$Q,Ma_KH!P$1,0))</f>
        <v>CÔNG TY TNHH BÁN LẺ FUJIMART VIỆT NAM</v>
      </c>
      <c r="AF3628" s="3" t="str">
        <f>VLOOKUP(A3628,Ma_KH!A:Q,Ma_KH!J$1,0)</f>
        <v>Vũ Anh Tuấn</v>
      </c>
    </row>
    <row r="3629" spans="1:32" ht="15.75">
      <c r="A3629" s="242" t="s">
        <v>184</v>
      </c>
      <c r="B3629" s="242" t="s">
        <v>5155</v>
      </c>
      <c r="C3629" s="400">
        <v>45915</v>
      </c>
      <c r="E3629" s="400" t="s">
        <v>21401</v>
      </c>
      <c r="F3629" s="3">
        <v>2661</v>
      </c>
      <c r="G3629" s="401" t="s">
        <v>21438</v>
      </c>
      <c r="I3629" s="18">
        <f>IFERROR(ROUND((VLOOKUP(Table1[[#This Row],[Mã khách hàng]],Ty_Le!$A:$D,5,0)*5%),0),0)</f>
        <v>0</v>
      </c>
      <c r="J3629" s="18">
        <f>(Table1[[#This Row],[Tiền hàng]]-Table1[[#This Row],[Tiền chiết khấu]])*8%</f>
        <v>0</v>
      </c>
      <c r="K3629" s="402">
        <v>113945</v>
      </c>
      <c r="L3629" s="8" t="s">
        <v>3649</v>
      </c>
      <c r="M3629" s="21">
        <v>45957</v>
      </c>
      <c r="O3629" s="18">
        <f>IF(Table1[[#This Row],[Phân loại]]="Tồn đầu kỳ",Table1[[#This Row],[Tổng giá trị]],0)</f>
        <v>0</v>
      </c>
      <c r="P3629" s="8">
        <f>IF(Table1[[#This Row],[Số còn phải thu ĐK]]&lt;&gt;0,0,IF(Table1[[#This Row],[Phân loại]]="Bán hàng",Table1[[#This Row],[Tổng giá trị]],-Table1[[#This Row],[Tổng giá trị]]))</f>
        <v>-113945</v>
      </c>
      <c r="Q3629" s="18">
        <f t="shared" si="946"/>
        <v>-113945</v>
      </c>
      <c r="R3629" s="8">
        <f>Table1[[#This Row],[Số còn phải thu ĐK]]+Table1[[#This Row],[Giá Trị HD sau CK]]-Table1[[#This Row],[Số tiền đã thu]]</f>
        <v>0</v>
      </c>
      <c r="S3629" s="7" t="str">
        <f>IF(Table1[[#This Row],[Ngày hóa đơn]]&lt;&gt;"",Table1[[#This Row],[Ngày hóa đơn]],Table1[[#This Row],[Ngày hạch toán]])</f>
        <v>31/09/2025</v>
      </c>
      <c r="T3629" s="8">
        <v>30</v>
      </c>
      <c r="U3629" s="7" t="e">
        <f>IF(Table1[[#This Row],[Ngày tính CN]]="","",S3629+T3629)</f>
        <v>#VALUE!</v>
      </c>
      <c r="V3629" s="71" t="e">
        <f ca="1">IF(Table1[[#This Row],[Hạn thanh toán]]="","",IF((U3629-NOW())&lt;0,0,(U3629-NOW())))</f>
        <v>#VALUE!</v>
      </c>
      <c r="X3629" s="18" t="e">
        <f t="shared" ca="1" si="947"/>
        <v>#VALUE!</v>
      </c>
      <c r="Y3629" s="3" t="str">
        <f t="shared" si="948"/>
        <v>Đã thanh toán</v>
      </c>
      <c r="Z3629" s="250" t="e">
        <f>Table1[[#This Row],[Hạn thanh toán]]</f>
        <v>#VALUE!</v>
      </c>
      <c r="AA3629" s="250">
        <f>Table1[[#This Row],[Ngày Thanh toán]]</f>
        <v>45957</v>
      </c>
      <c r="AD3629" s="3" t="str">
        <f>IF(Table1[[#This Row],[Mã khách hàng]]="","",VLOOKUP($A3629,Ma_KH!$A:$Q,Ma_KH!O$1,0))</f>
        <v>BRG - FUJIMART</v>
      </c>
      <c r="AE3629" s="3" t="str">
        <f>IF(Table1[[#This Row],[Mã khách hàng]]="","",VLOOKUP($A3629,Ma_KH!$A:$Q,Ma_KH!P$1,0))</f>
        <v>CÔNG TY TNHH BÁN LẺ FUJIMART VIỆT NAM</v>
      </c>
      <c r="AF3629" s="3" t="str">
        <f>VLOOKUP(A3629,Ma_KH!A:Q,Ma_KH!J$1,0)</f>
        <v>Vũ Anh Tuấn</v>
      </c>
    </row>
    <row r="3630" spans="1:32" ht="15.75">
      <c r="A3630" s="242" t="s">
        <v>184</v>
      </c>
      <c r="B3630" s="242" t="s">
        <v>5155</v>
      </c>
      <c r="C3630" s="400">
        <v>45916</v>
      </c>
      <c r="E3630" s="400" t="s">
        <v>21401</v>
      </c>
      <c r="F3630" s="3">
        <v>2661</v>
      </c>
      <c r="G3630" s="401" t="s">
        <v>21429</v>
      </c>
      <c r="I3630" s="18">
        <f>IFERROR(ROUND((VLOOKUP(Table1[[#This Row],[Mã khách hàng]],Ty_Le!$A:$D,5,0)*5%),0),0)</f>
        <v>0</v>
      </c>
      <c r="J3630" s="18">
        <f>(Table1[[#This Row],[Tiền hàng]]-Table1[[#This Row],[Tiền chiết khấu]])*8%</f>
        <v>0</v>
      </c>
      <c r="K3630" s="402">
        <v>51487</v>
      </c>
      <c r="L3630" s="8" t="s">
        <v>3649</v>
      </c>
      <c r="M3630" s="21">
        <v>45957</v>
      </c>
      <c r="O3630" s="18">
        <f>IF(Table1[[#This Row],[Phân loại]]="Tồn đầu kỳ",Table1[[#This Row],[Tổng giá trị]],0)</f>
        <v>0</v>
      </c>
      <c r="P3630" s="8">
        <f>IF(Table1[[#This Row],[Số còn phải thu ĐK]]&lt;&gt;0,0,IF(Table1[[#This Row],[Phân loại]]="Bán hàng",Table1[[#This Row],[Tổng giá trị]],-Table1[[#This Row],[Tổng giá trị]]))</f>
        <v>-51487</v>
      </c>
      <c r="Q3630" s="18">
        <f t="shared" si="946"/>
        <v>-51487</v>
      </c>
      <c r="R3630" s="8">
        <f>Table1[[#This Row],[Số còn phải thu ĐK]]+Table1[[#This Row],[Giá Trị HD sau CK]]-Table1[[#This Row],[Số tiền đã thu]]</f>
        <v>0</v>
      </c>
      <c r="S3630" s="7" t="str">
        <f>IF(Table1[[#This Row],[Ngày hóa đơn]]&lt;&gt;"",Table1[[#This Row],[Ngày hóa đơn]],Table1[[#This Row],[Ngày hạch toán]])</f>
        <v>31/09/2025</v>
      </c>
      <c r="T3630" s="8">
        <v>30</v>
      </c>
      <c r="U3630" s="7" t="e">
        <f>IF(Table1[[#This Row],[Ngày tính CN]]="","",S3630+T3630)</f>
        <v>#VALUE!</v>
      </c>
      <c r="V3630" s="71" t="e">
        <f ca="1">IF(Table1[[#This Row],[Hạn thanh toán]]="","",IF((U3630-NOW())&lt;0,0,(U3630-NOW())))</f>
        <v>#VALUE!</v>
      </c>
      <c r="X3630" s="18" t="e">
        <f t="shared" ca="1" si="947"/>
        <v>#VALUE!</v>
      </c>
      <c r="Y3630" s="3" t="str">
        <f t="shared" si="948"/>
        <v>Đã thanh toán</v>
      </c>
      <c r="Z3630" s="250" t="e">
        <f>Table1[[#This Row],[Hạn thanh toán]]</f>
        <v>#VALUE!</v>
      </c>
      <c r="AA3630" s="250">
        <f>Table1[[#This Row],[Ngày Thanh toán]]</f>
        <v>45957</v>
      </c>
      <c r="AD3630" s="3" t="str">
        <f>IF(Table1[[#This Row],[Mã khách hàng]]="","",VLOOKUP($A3630,Ma_KH!$A:$Q,Ma_KH!O$1,0))</f>
        <v>BRG - FUJIMART</v>
      </c>
      <c r="AE3630" s="3" t="str">
        <f>IF(Table1[[#This Row],[Mã khách hàng]]="","",VLOOKUP($A3630,Ma_KH!$A:$Q,Ma_KH!P$1,0))</f>
        <v>CÔNG TY TNHH BÁN LẺ FUJIMART VIỆT NAM</v>
      </c>
      <c r="AF3630" s="3" t="str">
        <f>VLOOKUP(A3630,Ma_KH!A:Q,Ma_KH!J$1,0)</f>
        <v>Vũ Anh Tuấn</v>
      </c>
    </row>
    <row r="3631" spans="1:32" ht="15.75">
      <c r="A3631" s="242" t="s">
        <v>184</v>
      </c>
      <c r="B3631" s="242" t="s">
        <v>5155</v>
      </c>
      <c r="C3631" s="400">
        <v>45916</v>
      </c>
      <c r="E3631" s="400" t="s">
        <v>21401</v>
      </c>
      <c r="F3631" s="3">
        <v>2661</v>
      </c>
      <c r="G3631" s="401" t="s">
        <v>21479</v>
      </c>
      <c r="I3631" s="18">
        <f>IFERROR(ROUND((VLOOKUP(Table1[[#This Row],[Mã khách hàng]],Ty_Le!$A:$D,5,0)*5%),0),0)</f>
        <v>0</v>
      </c>
      <c r="J3631" s="18">
        <f>(Table1[[#This Row],[Tiền hàng]]-Table1[[#This Row],[Tiền chiết khấu]])*8%</f>
        <v>0</v>
      </c>
      <c r="K3631" s="402">
        <v>165995</v>
      </c>
      <c r="L3631" s="8" t="s">
        <v>3649</v>
      </c>
      <c r="M3631" s="21">
        <v>45957</v>
      </c>
      <c r="O3631" s="18">
        <f>IF(Table1[[#This Row],[Phân loại]]="Tồn đầu kỳ",Table1[[#This Row],[Tổng giá trị]],0)</f>
        <v>0</v>
      </c>
      <c r="P3631" s="8">
        <f>IF(Table1[[#This Row],[Số còn phải thu ĐK]]&lt;&gt;0,0,IF(Table1[[#This Row],[Phân loại]]="Bán hàng",Table1[[#This Row],[Tổng giá trị]],-Table1[[#This Row],[Tổng giá trị]]))</f>
        <v>-165995</v>
      </c>
      <c r="Q3631" s="18">
        <f t="shared" si="946"/>
        <v>-165995</v>
      </c>
      <c r="R3631" s="8">
        <f>Table1[[#This Row],[Số còn phải thu ĐK]]+Table1[[#This Row],[Giá Trị HD sau CK]]-Table1[[#This Row],[Số tiền đã thu]]</f>
        <v>0</v>
      </c>
      <c r="S3631" s="7" t="str">
        <f>IF(Table1[[#This Row],[Ngày hóa đơn]]&lt;&gt;"",Table1[[#This Row],[Ngày hóa đơn]],Table1[[#This Row],[Ngày hạch toán]])</f>
        <v>31/09/2025</v>
      </c>
      <c r="T3631" s="8">
        <v>30</v>
      </c>
      <c r="U3631" s="7" t="e">
        <f>IF(Table1[[#This Row],[Ngày tính CN]]="","",S3631+T3631)</f>
        <v>#VALUE!</v>
      </c>
      <c r="V3631" s="71" t="e">
        <f ca="1">IF(Table1[[#This Row],[Hạn thanh toán]]="","",IF((U3631-NOW())&lt;0,0,(U3631-NOW())))</f>
        <v>#VALUE!</v>
      </c>
      <c r="X3631" s="18" t="e">
        <f t="shared" ca="1" si="947"/>
        <v>#VALUE!</v>
      </c>
      <c r="Y3631" s="3" t="str">
        <f t="shared" si="948"/>
        <v>Đã thanh toán</v>
      </c>
      <c r="Z3631" s="250" t="e">
        <f>Table1[[#This Row],[Hạn thanh toán]]</f>
        <v>#VALUE!</v>
      </c>
      <c r="AA3631" s="250">
        <f>Table1[[#This Row],[Ngày Thanh toán]]</f>
        <v>45957</v>
      </c>
      <c r="AD3631" s="3" t="str">
        <f>IF(Table1[[#This Row],[Mã khách hàng]]="","",VLOOKUP($A3631,Ma_KH!$A:$Q,Ma_KH!O$1,0))</f>
        <v>BRG - FUJIMART</v>
      </c>
      <c r="AE3631" s="3" t="str">
        <f>IF(Table1[[#This Row],[Mã khách hàng]]="","",VLOOKUP($A3631,Ma_KH!$A:$Q,Ma_KH!P$1,0))</f>
        <v>CÔNG TY TNHH BÁN LẺ FUJIMART VIỆT NAM</v>
      </c>
      <c r="AF3631" s="3" t="str">
        <f>VLOOKUP(A3631,Ma_KH!A:Q,Ma_KH!J$1,0)</f>
        <v>Vũ Anh Tuấn</v>
      </c>
    </row>
    <row r="3632" spans="1:32" ht="15.75">
      <c r="A3632" s="242" t="s">
        <v>184</v>
      </c>
      <c r="B3632" s="242" t="s">
        <v>5155</v>
      </c>
      <c r="C3632" s="400">
        <v>45916</v>
      </c>
      <c r="E3632" s="400" t="s">
        <v>21401</v>
      </c>
      <c r="F3632" s="3">
        <v>2661</v>
      </c>
      <c r="G3632" s="401" t="s">
        <v>21425</v>
      </c>
      <c r="I3632" s="18">
        <f>IFERROR(ROUND((VLOOKUP(Table1[[#This Row],[Mã khách hàng]],Ty_Le!$A:$D,5,0)*5%),0),0)</f>
        <v>0</v>
      </c>
      <c r="J3632" s="18">
        <f>(Table1[[#This Row],[Tiền hàng]]-Table1[[#This Row],[Tiền chiết khấu]])*8%</f>
        <v>0</v>
      </c>
      <c r="K3632" s="402">
        <v>67806</v>
      </c>
      <c r="L3632" s="8" t="s">
        <v>3649</v>
      </c>
      <c r="M3632" s="21">
        <v>45957</v>
      </c>
      <c r="O3632" s="18">
        <f>IF(Table1[[#This Row],[Phân loại]]="Tồn đầu kỳ",Table1[[#This Row],[Tổng giá trị]],0)</f>
        <v>0</v>
      </c>
      <c r="P3632" s="8">
        <f>IF(Table1[[#This Row],[Số còn phải thu ĐK]]&lt;&gt;0,0,IF(Table1[[#This Row],[Phân loại]]="Bán hàng",Table1[[#This Row],[Tổng giá trị]],-Table1[[#This Row],[Tổng giá trị]]))</f>
        <v>-67806</v>
      </c>
      <c r="Q3632" s="18">
        <f t="shared" si="946"/>
        <v>-67806</v>
      </c>
      <c r="R3632" s="8">
        <f>Table1[[#This Row],[Số còn phải thu ĐK]]+Table1[[#This Row],[Giá Trị HD sau CK]]-Table1[[#This Row],[Số tiền đã thu]]</f>
        <v>0</v>
      </c>
      <c r="S3632" s="7" t="str">
        <f>IF(Table1[[#This Row],[Ngày hóa đơn]]&lt;&gt;"",Table1[[#This Row],[Ngày hóa đơn]],Table1[[#This Row],[Ngày hạch toán]])</f>
        <v>31/09/2025</v>
      </c>
      <c r="T3632" s="8">
        <v>30</v>
      </c>
      <c r="U3632" s="7" t="e">
        <f>IF(Table1[[#This Row],[Ngày tính CN]]="","",S3632+T3632)</f>
        <v>#VALUE!</v>
      </c>
      <c r="V3632" s="71" t="e">
        <f ca="1">IF(Table1[[#This Row],[Hạn thanh toán]]="","",IF((U3632-NOW())&lt;0,0,(U3632-NOW())))</f>
        <v>#VALUE!</v>
      </c>
      <c r="X3632" s="18" t="e">
        <f t="shared" ca="1" si="947"/>
        <v>#VALUE!</v>
      </c>
      <c r="Y3632" s="3" t="str">
        <f t="shared" si="948"/>
        <v>Đã thanh toán</v>
      </c>
      <c r="Z3632" s="250" t="e">
        <f>Table1[[#This Row],[Hạn thanh toán]]</f>
        <v>#VALUE!</v>
      </c>
      <c r="AA3632" s="250">
        <f>Table1[[#This Row],[Ngày Thanh toán]]</f>
        <v>45957</v>
      </c>
      <c r="AD3632" s="3" t="str">
        <f>IF(Table1[[#This Row],[Mã khách hàng]]="","",VLOOKUP($A3632,Ma_KH!$A:$Q,Ma_KH!O$1,0))</f>
        <v>BRG - FUJIMART</v>
      </c>
      <c r="AE3632" s="3" t="str">
        <f>IF(Table1[[#This Row],[Mã khách hàng]]="","",VLOOKUP($A3632,Ma_KH!$A:$Q,Ma_KH!P$1,0))</f>
        <v>CÔNG TY TNHH BÁN LẺ FUJIMART VIỆT NAM</v>
      </c>
      <c r="AF3632" s="3" t="str">
        <f>VLOOKUP(A3632,Ma_KH!A:Q,Ma_KH!J$1,0)</f>
        <v>Vũ Anh Tuấn</v>
      </c>
    </row>
    <row r="3633" spans="1:32" ht="15.75">
      <c r="A3633" s="242" t="s">
        <v>184</v>
      </c>
      <c r="B3633" s="242" t="s">
        <v>5155</v>
      </c>
      <c r="C3633" s="400">
        <v>45916</v>
      </c>
      <c r="E3633" s="400" t="s">
        <v>21401</v>
      </c>
      <c r="F3633" s="3">
        <v>2661</v>
      </c>
      <c r="G3633" s="401" t="s">
        <v>21425</v>
      </c>
      <c r="I3633" s="18">
        <f>IFERROR(ROUND((VLOOKUP(Table1[[#This Row],[Mã khách hàng]],Ty_Le!$A:$D,5,0)*5%),0),0)</f>
        <v>0</v>
      </c>
      <c r="J3633" s="18">
        <f>(Table1[[#This Row],[Tiền hàng]]-Table1[[#This Row],[Tiền chiết khấu]])*8%</f>
        <v>0</v>
      </c>
      <c r="K3633" s="402">
        <v>114508</v>
      </c>
      <c r="L3633" s="8" t="s">
        <v>3649</v>
      </c>
      <c r="M3633" s="21">
        <v>45957</v>
      </c>
      <c r="O3633" s="18">
        <f>IF(Table1[[#This Row],[Phân loại]]="Tồn đầu kỳ",Table1[[#This Row],[Tổng giá trị]],0)</f>
        <v>0</v>
      </c>
      <c r="P3633" s="8">
        <f>IF(Table1[[#This Row],[Số còn phải thu ĐK]]&lt;&gt;0,0,IF(Table1[[#This Row],[Phân loại]]="Bán hàng",Table1[[#This Row],[Tổng giá trị]],-Table1[[#This Row],[Tổng giá trị]]))</f>
        <v>-114508</v>
      </c>
      <c r="Q3633" s="18">
        <f t="shared" si="946"/>
        <v>-114508</v>
      </c>
      <c r="R3633" s="8">
        <f>Table1[[#This Row],[Số còn phải thu ĐK]]+Table1[[#This Row],[Giá Trị HD sau CK]]-Table1[[#This Row],[Số tiền đã thu]]</f>
        <v>0</v>
      </c>
      <c r="S3633" s="7" t="str">
        <f>IF(Table1[[#This Row],[Ngày hóa đơn]]&lt;&gt;"",Table1[[#This Row],[Ngày hóa đơn]],Table1[[#This Row],[Ngày hạch toán]])</f>
        <v>31/09/2025</v>
      </c>
      <c r="T3633" s="8">
        <v>30</v>
      </c>
      <c r="U3633" s="7" t="e">
        <f>IF(Table1[[#This Row],[Ngày tính CN]]="","",S3633+T3633)</f>
        <v>#VALUE!</v>
      </c>
      <c r="V3633" s="71" t="e">
        <f ca="1">IF(Table1[[#This Row],[Hạn thanh toán]]="","",IF((U3633-NOW())&lt;0,0,(U3633-NOW())))</f>
        <v>#VALUE!</v>
      </c>
      <c r="X3633" s="18" t="e">
        <f t="shared" ca="1" si="947"/>
        <v>#VALUE!</v>
      </c>
      <c r="Y3633" s="3" t="str">
        <f t="shared" si="948"/>
        <v>Đã thanh toán</v>
      </c>
      <c r="Z3633" s="250" t="e">
        <f>Table1[[#This Row],[Hạn thanh toán]]</f>
        <v>#VALUE!</v>
      </c>
      <c r="AA3633" s="250">
        <f>Table1[[#This Row],[Ngày Thanh toán]]</f>
        <v>45957</v>
      </c>
      <c r="AD3633" s="3" t="str">
        <f>IF(Table1[[#This Row],[Mã khách hàng]]="","",VLOOKUP($A3633,Ma_KH!$A:$Q,Ma_KH!O$1,0))</f>
        <v>BRG - FUJIMART</v>
      </c>
      <c r="AE3633" s="3" t="str">
        <f>IF(Table1[[#This Row],[Mã khách hàng]]="","",VLOOKUP($A3633,Ma_KH!$A:$Q,Ma_KH!P$1,0))</f>
        <v>CÔNG TY TNHH BÁN LẺ FUJIMART VIỆT NAM</v>
      </c>
      <c r="AF3633" s="3" t="str">
        <f>VLOOKUP(A3633,Ma_KH!A:Q,Ma_KH!J$1,0)</f>
        <v>Vũ Anh Tuấn</v>
      </c>
    </row>
    <row r="3634" spans="1:32" ht="15.75">
      <c r="A3634" s="242" t="s">
        <v>184</v>
      </c>
      <c r="B3634" s="242" t="s">
        <v>5155</v>
      </c>
      <c r="C3634" s="400">
        <v>45916</v>
      </c>
      <c r="E3634" s="400" t="s">
        <v>21401</v>
      </c>
      <c r="F3634" s="3">
        <v>2661</v>
      </c>
      <c r="G3634" s="401" t="s">
        <v>21427</v>
      </c>
      <c r="I3634" s="18">
        <f>IFERROR(ROUND((VLOOKUP(Table1[[#This Row],[Mã khách hàng]],Ty_Le!$A:$D,5,0)*5%),0),0)</f>
        <v>0</v>
      </c>
      <c r="J3634" s="18">
        <f>(Table1[[#This Row],[Tiền hàng]]-Table1[[#This Row],[Tiền chiết khấu]])*8%</f>
        <v>0</v>
      </c>
      <c r="K3634" s="402">
        <v>229016</v>
      </c>
      <c r="L3634" s="8" t="s">
        <v>3649</v>
      </c>
      <c r="M3634" s="21">
        <v>45957</v>
      </c>
      <c r="O3634" s="18">
        <f>IF(Table1[[#This Row],[Phân loại]]="Tồn đầu kỳ",Table1[[#This Row],[Tổng giá trị]],0)</f>
        <v>0</v>
      </c>
      <c r="P3634" s="8">
        <f>IF(Table1[[#This Row],[Số còn phải thu ĐK]]&lt;&gt;0,0,IF(Table1[[#This Row],[Phân loại]]="Bán hàng",Table1[[#This Row],[Tổng giá trị]],-Table1[[#This Row],[Tổng giá trị]]))</f>
        <v>-229016</v>
      </c>
      <c r="Q3634" s="18">
        <f t="shared" si="946"/>
        <v>-229016</v>
      </c>
      <c r="R3634" s="8">
        <f>Table1[[#This Row],[Số còn phải thu ĐK]]+Table1[[#This Row],[Giá Trị HD sau CK]]-Table1[[#This Row],[Số tiền đã thu]]</f>
        <v>0</v>
      </c>
      <c r="S3634" s="7" t="str">
        <f>IF(Table1[[#This Row],[Ngày hóa đơn]]&lt;&gt;"",Table1[[#This Row],[Ngày hóa đơn]],Table1[[#This Row],[Ngày hạch toán]])</f>
        <v>31/09/2025</v>
      </c>
      <c r="T3634" s="8">
        <v>30</v>
      </c>
      <c r="U3634" s="7" t="e">
        <f>IF(Table1[[#This Row],[Ngày tính CN]]="","",S3634+T3634)</f>
        <v>#VALUE!</v>
      </c>
      <c r="V3634" s="71" t="e">
        <f ca="1">IF(Table1[[#This Row],[Hạn thanh toán]]="","",IF((U3634-NOW())&lt;0,0,(U3634-NOW())))</f>
        <v>#VALUE!</v>
      </c>
      <c r="X3634" s="18" t="e">
        <f t="shared" ca="1" si="947"/>
        <v>#VALUE!</v>
      </c>
      <c r="Y3634" s="3" t="str">
        <f t="shared" si="948"/>
        <v>Đã thanh toán</v>
      </c>
      <c r="Z3634" s="250" t="e">
        <f>Table1[[#This Row],[Hạn thanh toán]]</f>
        <v>#VALUE!</v>
      </c>
      <c r="AA3634" s="250">
        <f>Table1[[#This Row],[Ngày Thanh toán]]</f>
        <v>45957</v>
      </c>
      <c r="AD3634" s="3" t="str">
        <f>IF(Table1[[#This Row],[Mã khách hàng]]="","",VLOOKUP($A3634,Ma_KH!$A:$Q,Ma_KH!O$1,0))</f>
        <v>BRG - FUJIMART</v>
      </c>
      <c r="AE3634" s="3" t="str">
        <f>IF(Table1[[#This Row],[Mã khách hàng]]="","",VLOOKUP($A3634,Ma_KH!$A:$Q,Ma_KH!P$1,0))</f>
        <v>CÔNG TY TNHH BÁN LẺ FUJIMART VIỆT NAM</v>
      </c>
      <c r="AF3634" s="3" t="str">
        <f>VLOOKUP(A3634,Ma_KH!A:Q,Ma_KH!J$1,0)</f>
        <v>Vũ Anh Tuấn</v>
      </c>
    </row>
    <row r="3635" spans="1:32" ht="15.75">
      <c r="A3635" s="242" t="s">
        <v>184</v>
      </c>
      <c r="B3635" s="242" t="s">
        <v>5155</v>
      </c>
      <c r="C3635" s="400">
        <v>45916</v>
      </c>
      <c r="E3635" s="400" t="s">
        <v>21401</v>
      </c>
      <c r="F3635" s="3">
        <v>2661</v>
      </c>
      <c r="G3635" s="401" t="s">
        <v>21432</v>
      </c>
      <c r="I3635" s="18">
        <f>IFERROR(ROUND((VLOOKUP(Table1[[#This Row],[Mã khách hàng]],Ty_Le!$A:$D,5,0)*5%),0),0)</f>
        <v>0</v>
      </c>
      <c r="J3635" s="18">
        <f>(Table1[[#This Row],[Tiền hàng]]-Table1[[#This Row],[Tiền chiết khấu]])*8%</f>
        <v>0</v>
      </c>
      <c r="K3635" s="402">
        <v>343524</v>
      </c>
      <c r="L3635" s="8" t="s">
        <v>3649</v>
      </c>
      <c r="M3635" s="21">
        <v>45957</v>
      </c>
      <c r="O3635" s="18">
        <f>IF(Table1[[#This Row],[Phân loại]]="Tồn đầu kỳ",Table1[[#This Row],[Tổng giá trị]],0)</f>
        <v>0</v>
      </c>
      <c r="P3635" s="8">
        <f>IF(Table1[[#This Row],[Số còn phải thu ĐK]]&lt;&gt;0,0,IF(Table1[[#This Row],[Phân loại]]="Bán hàng",Table1[[#This Row],[Tổng giá trị]],-Table1[[#This Row],[Tổng giá trị]]))</f>
        <v>-343524</v>
      </c>
      <c r="Q3635" s="18">
        <f t="shared" si="946"/>
        <v>-343524</v>
      </c>
      <c r="R3635" s="8">
        <f>Table1[[#This Row],[Số còn phải thu ĐK]]+Table1[[#This Row],[Giá Trị HD sau CK]]-Table1[[#This Row],[Số tiền đã thu]]</f>
        <v>0</v>
      </c>
      <c r="S3635" s="7" t="str">
        <f>IF(Table1[[#This Row],[Ngày hóa đơn]]&lt;&gt;"",Table1[[#This Row],[Ngày hóa đơn]],Table1[[#This Row],[Ngày hạch toán]])</f>
        <v>31/09/2025</v>
      </c>
      <c r="T3635" s="8">
        <v>30</v>
      </c>
      <c r="U3635" s="7" t="e">
        <f>IF(Table1[[#This Row],[Ngày tính CN]]="","",S3635+T3635)</f>
        <v>#VALUE!</v>
      </c>
      <c r="V3635" s="71" t="e">
        <f ca="1">IF(Table1[[#This Row],[Hạn thanh toán]]="","",IF((U3635-NOW())&lt;0,0,(U3635-NOW())))</f>
        <v>#VALUE!</v>
      </c>
      <c r="X3635" s="18" t="e">
        <f t="shared" ca="1" si="947"/>
        <v>#VALUE!</v>
      </c>
      <c r="Y3635" s="3" t="str">
        <f t="shared" si="948"/>
        <v>Đã thanh toán</v>
      </c>
      <c r="Z3635" s="250" t="e">
        <f>Table1[[#This Row],[Hạn thanh toán]]</f>
        <v>#VALUE!</v>
      </c>
      <c r="AA3635" s="250">
        <f>Table1[[#This Row],[Ngày Thanh toán]]</f>
        <v>45957</v>
      </c>
      <c r="AD3635" s="3" t="str">
        <f>IF(Table1[[#This Row],[Mã khách hàng]]="","",VLOOKUP($A3635,Ma_KH!$A:$Q,Ma_KH!O$1,0))</f>
        <v>BRG - FUJIMART</v>
      </c>
      <c r="AE3635" s="3" t="str">
        <f>IF(Table1[[#This Row],[Mã khách hàng]]="","",VLOOKUP($A3635,Ma_KH!$A:$Q,Ma_KH!P$1,0))</f>
        <v>CÔNG TY TNHH BÁN LẺ FUJIMART VIỆT NAM</v>
      </c>
      <c r="AF3635" s="3" t="str">
        <f>VLOOKUP(A3635,Ma_KH!A:Q,Ma_KH!J$1,0)</f>
        <v>Vũ Anh Tuấn</v>
      </c>
    </row>
    <row r="3636" spans="1:32" ht="15.75">
      <c r="A3636" s="242" t="s">
        <v>184</v>
      </c>
      <c r="B3636" s="242" t="s">
        <v>5155</v>
      </c>
      <c r="C3636" s="400">
        <v>45918</v>
      </c>
      <c r="E3636" s="400" t="s">
        <v>21401</v>
      </c>
      <c r="F3636" s="3">
        <v>2661</v>
      </c>
      <c r="G3636" s="401" t="s">
        <v>21410</v>
      </c>
      <c r="I3636" s="18">
        <f>IFERROR(ROUND((VLOOKUP(Table1[[#This Row],[Mã khách hàng]],Ty_Le!$A:$D,5,0)*5%),0),0)</f>
        <v>0</v>
      </c>
      <c r="J3636" s="18">
        <f>(Table1[[#This Row],[Tiền hàng]]-Table1[[#This Row],[Tiền chiết khấu]])*8%</f>
        <v>0</v>
      </c>
      <c r="K3636" s="402">
        <v>114508</v>
      </c>
      <c r="L3636" s="8" t="s">
        <v>3649</v>
      </c>
      <c r="M3636" s="21">
        <v>45957</v>
      </c>
      <c r="O3636" s="18">
        <f>IF(Table1[[#This Row],[Phân loại]]="Tồn đầu kỳ",Table1[[#This Row],[Tổng giá trị]],0)</f>
        <v>0</v>
      </c>
      <c r="P3636" s="8">
        <f>IF(Table1[[#This Row],[Số còn phải thu ĐK]]&lt;&gt;0,0,IF(Table1[[#This Row],[Phân loại]]="Bán hàng",Table1[[#This Row],[Tổng giá trị]],-Table1[[#This Row],[Tổng giá trị]]))</f>
        <v>-114508</v>
      </c>
      <c r="Q3636" s="18">
        <f t="shared" si="946"/>
        <v>-114508</v>
      </c>
      <c r="R3636" s="8">
        <f>Table1[[#This Row],[Số còn phải thu ĐK]]+Table1[[#This Row],[Giá Trị HD sau CK]]-Table1[[#This Row],[Số tiền đã thu]]</f>
        <v>0</v>
      </c>
      <c r="S3636" s="7" t="str">
        <f>IF(Table1[[#This Row],[Ngày hóa đơn]]&lt;&gt;"",Table1[[#This Row],[Ngày hóa đơn]],Table1[[#This Row],[Ngày hạch toán]])</f>
        <v>31/09/2025</v>
      </c>
      <c r="T3636" s="8">
        <v>30</v>
      </c>
      <c r="U3636" s="7" t="e">
        <f>IF(Table1[[#This Row],[Ngày tính CN]]="","",S3636+T3636)</f>
        <v>#VALUE!</v>
      </c>
      <c r="V3636" s="71" t="e">
        <f ca="1">IF(Table1[[#This Row],[Hạn thanh toán]]="","",IF((U3636-NOW())&lt;0,0,(U3636-NOW())))</f>
        <v>#VALUE!</v>
      </c>
      <c r="X3636" s="18" t="e">
        <f t="shared" ca="1" si="947"/>
        <v>#VALUE!</v>
      </c>
      <c r="Y3636" s="3" t="str">
        <f t="shared" si="948"/>
        <v>Đã thanh toán</v>
      </c>
      <c r="Z3636" s="250" t="e">
        <f>Table1[[#This Row],[Hạn thanh toán]]</f>
        <v>#VALUE!</v>
      </c>
      <c r="AA3636" s="250">
        <f>Table1[[#This Row],[Ngày Thanh toán]]</f>
        <v>45957</v>
      </c>
      <c r="AD3636" s="3" t="str">
        <f>IF(Table1[[#This Row],[Mã khách hàng]]="","",VLOOKUP($A3636,Ma_KH!$A:$Q,Ma_KH!O$1,0))</f>
        <v>BRG - FUJIMART</v>
      </c>
      <c r="AE3636" s="3" t="str">
        <f>IF(Table1[[#This Row],[Mã khách hàng]]="","",VLOOKUP($A3636,Ma_KH!$A:$Q,Ma_KH!P$1,0))</f>
        <v>CÔNG TY TNHH BÁN LẺ FUJIMART VIỆT NAM</v>
      </c>
      <c r="AF3636" s="3" t="str">
        <f>VLOOKUP(A3636,Ma_KH!A:Q,Ma_KH!J$1,0)</f>
        <v>Vũ Anh Tuấn</v>
      </c>
    </row>
    <row r="3637" spans="1:32" ht="15.75">
      <c r="A3637" s="242" t="s">
        <v>184</v>
      </c>
      <c r="B3637" s="242" t="s">
        <v>5155</v>
      </c>
      <c r="C3637" s="400">
        <v>45919</v>
      </c>
      <c r="E3637" s="400" t="s">
        <v>21401</v>
      </c>
      <c r="F3637" s="3">
        <v>2661</v>
      </c>
      <c r="G3637" s="401" t="s">
        <v>21413</v>
      </c>
      <c r="I3637" s="18">
        <f>IFERROR(ROUND((VLOOKUP(Table1[[#This Row],[Mã khách hàng]],Ty_Le!$A:$D,5,0)*5%),0),0)</f>
        <v>0</v>
      </c>
      <c r="J3637" s="18">
        <f>(Table1[[#This Row],[Tiền hàng]]-Table1[[#This Row],[Tiền chiết khấu]])*8%</f>
        <v>0</v>
      </c>
      <c r="K3637" s="402">
        <v>114508</v>
      </c>
      <c r="L3637" s="8" t="s">
        <v>3649</v>
      </c>
      <c r="M3637" s="21">
        <v>45957</v>
      </c>
      <c r="O3637" s="18">
        <f>IF(Table1[[#This Row],[Phân loại]]="Tồn đầu kỳ",Table1[[#This Row],[Tổng giá trị]],0)</f>
        <v>0</v>
      </c>
      <c r="P3637" s="8">
        <f>IF(Table1[[#This Row],[Số còn phải thu ĐK]]&lt;&gt;0,0,IF(Table1[[#This Row],[Phân loại]]="Bán hàng",Table1[[#This Row],[Tổng giá trị]],-Table1[[#This Row],[Tổng giá trị]]))</f>
        <v>-114508</v>
      </c>
      <c r="Q3637" s="18">
        <f t="shared" si="946"/>
        <v>-114508</v>
      </c>
      <c r="R3637" s="8">
        <f>Table1[[#This Row],[Số còn phải thu ĐK]]+Table1[[#This Row],[Giá Trị HD sau CK]]-Table1[[#This Row],[Số tiền đã thu]]</f>
        <v>0</v>
      </c>
      <c r="S3637" s="7" t="str">
        <f>IF(Table1[[#This Row],[Ngày hóa đơn]]&lt;&gt;"",Table1[[#This Row],[Ngày hóa đơn]],Table1[[#This Row],[Ngày hạch toán]])</f>
        <v>31/09/2025</v>
      </c>
      <c r="T3637" s="8">
        <v>30</v>
      </c>
      <c r="U3637" s="7" t="e">
        <f>IF(Table1[[#This Row],[Ngày tính CN]]="","",S3637+T3637)</f>
        <v>#VALUE!</v>
      </c>
      <c r="V3637" s="71" t="e">
        <f ca="1">IF(Table1[[#This Row],[Hạn thanh toán]]="","",IF((U3637-NOW())&lt;0,0,(U3637-NOW())))</f>
        <v>#VALUE!</v>
      </c>
      <c r="X3637" s="18" t="e">
        <f t="shared" ca="1" si="947"/>
        <v>#VALUE!</v>
      </c>
      <c r="Y3637" s="3" t="str">
        <f t="shared" si="948"/>
        <v>Đã thanh toán</v>
      </c>
      <c r="Z3637" s="250" t="e">
        <f>Table1[[#This Row],[Hạn thanh toán]]</f>
        <v>#VALUE!</v>
      </c>
      <c r="AA3637" s="250">
        <f>Table1[[#This Row],[Ngày Thanh toán]]</f>
        <v>45957</v>
      </c>
      <c r="AD3637" s="3" t="str">
        <f>IF(Table1[[#This Row],[Mã khách hàng]]="","",VLOOKUP($A3637,Ma_KH!$A:$Q,Ma_KH!O$1,0))</f>
        <v>BRG - FUJIMART</v>
      </c>
      <c r="AE3637" s="3" t="str">
        <f>IF(Table1[[#This Row],[Mã khách hàng]]="","",VLOOKUP($A3637,Ma_KH!$A:$Q,Ma_KH!P$1,0))</f>
        <v>CÔNG TY TNHH BÁN LẺ FUJIMART VIỆT NAM</v>
      </c>
      <c r="AF3637" s="3" t="str">
        <f>VLOOKUP(A3637,Ma_KH!A:Q,Ma_KH!J$1,0)</f>
        <v>Vũ Anh Tuấn</v>
      </c>
    </row>
    <row r="3638" spans="1:32" ht="15.75">
      <c r="A3638" s="242" t="s">
        <v>184</v>
      </c>
      <c r="B3638" s="242" t="s">
        <v>5155</v>
      </c>
      <c r="C3638" s="400">
        <v>45920</v>
      </c>
      <c r="E3638" s="400" t="s">
        <v>21401</v>
      </c>
      <c r="F3638" s="3">
        <v>2661</v>
      </c>
      <c r="G3638" s="401" t="s">
        <v>21422</v>
      </c>
      <c r="I3638" s="18">
        <f>IFERROR(ROUND((VLOOKUP(Table1[[#This Row],[Mã khách hàng]],Ty_Le!$A:$D,5,0)*5%),0),0)</f>
        <v>0</v>
      </c>
      <c r="J3638" s="18">
        <f>(Table1[[#This Row],[Tiền hàng]]-Table1[[#This Row],[Tiền chiết khấu]])*8%</f>
        <v>0</v>
      </c>
      <c r="K3638" s="402">
        <v>572037</v>
      </c>
      <c r="L3638" s="8" t="s">
        <v>3649</v>
      </c>
      <c r="M3638" s="21">
        <v>45957</v>
      </c>
      <c r="O3638" s="18">
        <f>IF(Table1[[#This Row],[Phân loại]]="Tồn đầu kỳ",Table1[[#This Row],[Tổng giá trị]],0)</f>
        <v>0</v>
      </c>
      <c r="P3638" s="8">
        <f>IF(Table1[[#This Row],[Số còn phải thu ĐK]]&lt;&gt;0,0,IF(Table1[[#This Row],[Phân loại]]="Bán hàng",Table1[[#This Row],[Tổng giá trị]],-Table1[[#This Row],[Tổng giá trị]]))</f>
        <v>-572037</v>
      </c>
      <c r="Q3638" s="18">
        <f t="shared" si="946"/>
        <v>-572037</v>
      </c>
      <c r="R3638" s="8">
        <f>Table1[[#This Row],[Số còn phải thu ĐK]]+Table1[[#This Row],[Giá Trị HD sau CK]]-Table1[[#This Row],[Số tiền đã thu]]</f>
        <v>0</v>
      </c>
      <c r="S3638" s="7" t="str">
        <f>IF(Table1[[#This Row],[Ngày hóa đơn]]&lt;&gt;"",Table1[[#This Row],[Ngày hóa đơn]],Table1[[#This Row],[Ngày hạch toán]])</f>
        <v>31/09/2025</v>
      </c>
      <c r="T3638" s="8">
        <v>30</v>
      </c>
      <c r="U3638" s="7" t="e">
        <f>IF(Table1[[#This Row],[Ngày tính CN]]="","",S3638+T3638)</f>
        <v>#VALUE!</v>
      </c>
      <c r="V3638" s="71" t="e">
        <f ca="1">IF(Table1[[#This Row],[Hạn thanh toán]]="","",IF((U3638-NOW())&lt;0,0,(U3638-NOW())))</f>
        <v>#VALUE!</v>
      </c>
      <c r="X3638" s="18" t="e">
        <f t="shared" ca="1" si="947"/>
        <v>#VALUE!</v>
      </c>
      <c r="Y3638" s="3" t="str">
        <f t="shared" si="948"/>
        <v>Đã thanh toán</v>
      </c>
      <c r="Z3638" s="250" t="e">
        <f>Table1[[#This Row],[Hạn thanh toán]]</f>
        <v>#VALUE!</v>
      </c>
      <c r="AA3638" s="250">
        <f>Table1[[#This Row],[Ngày Thanh toán]]</f>
        <v>45957</v>
      </c>
      <c r="AD3638" s="3" t="str">
        <f>IF(Table1[[#This Row],[Mã khách hàng]]="","",VLOOKUP($A3638,Ma_KH!$A:$Q,Ma_KH!O$1,0))</f>
        <v>BRG - FUJIMART</v>
      </c>
      <c r="AE3638" s="3" t="str">
        <f>IF(Table1[[#This Row],[Mã khách hàng]]="","",VLOOKUP($A3638,Ma_KH!$A:$Q,Ma_KH!P$1,0))</f>
        <v>CÔNG TY TNHH BÁN LẺ FUJIMART VIỆT NAM</v>
      </c>
      <c r="AF3638" s="3" t="str">
        <f>VLOOKUP(A3638,Ma_KH!A:Q,Ma_KH!J$1,0)</f>
        <v>Vũ Anh Tuấn</v>
      </c>
    </row>
    <row r="3639" spans="1:32" ht="15.75">
      <c r="A3639" s="242" t="s">
        <v>184</v>
      </c>
      <c r="B3639" s="242" t="s">
        <v>5155</v>
      </c>
      <c r="C3639" s="400">
        <v>45921</v>
      </c>
      <c r="E3639" s="400" t="s">
        <v>21401</v>
      </c>
      <c r="F3639" s="3">
        <v>2661</v>
      </c>
      <c r="G3639" s="401" t="s">
        <v>21480</v>
      </c>
      <c r="I3639" s="18">
        <f>IFERROR(ROUND((VLOOKUP(Table1[[#This Row],[Mã khách hàng]],Ty_Le!$A:$D,5,0)*5%),0),0)</f>
        <v>0</v>
      </c>
      <c r="J3639" s="18">
        <f>(Table1[[#This Row],[Tiền hàng]]-Table1[[#This Row],[Tiền chiết khấu]])*8%</f>
        <v>0</v>
      </c>
      <c r="K3639" s="402">
        <v>341836</v>
      </c>
      <c r="L3639" s="8" t="s">
        <v>3649</v>
      </c>
      <c r="M3639" s="21">
        <v>45957</v>
      </c>
      <c r="O3639" s="18">
        <f>IF(Table1[[#This Row],[Phân loại]]="Tồn đầu kỳ",Table1[[#This Row],[Tổng giá trị]],0)</f>
        <v>0</v>
      </c>
      <c r="P3639" s="8">
        <f>IF(Table1[[#This Row],[Số còn phải thu ĐK]]&lt;&gt;0,0,IF(Table1[[#This Row],[Phân loại]]="Bán hàng",Table1[[#This Row],[Tổng giá trị]],-Table1[[#This Row],[Tổng giá trị]]))</f>
        <v>-341836</v>
      </c>
      <c r="Q3639" s="18">
        <f t="shared" si="946"/>
        <v>-341836</v>
      </c>
      <c r="R3639" s="8">
        <f>Table1[[#This Row],[Số còn phải thu ĐK]]+Table1[[#This Row],[Giá Trị HD sau CK]]-Table1[[#This Row],[Số tiền đã thu]]</f>
        <v>0</v>
      </c>
      <c r="S3639" s="7" t="str">
        <f>IF(Table1[[#This Row],[Ngày hóa đơn]]&lt;&gt;"",Table1[[#This Row],[Ngày hóa đơn]],Table1[[#This Row],[Ngày hạch toán]])</f>
        <v>31/09/2025</v>
      </c>
      <c r="T3639" s="8">
        <v>30</v>
      </c>
      <c r="U3639" s="7" t="e">
        <f>IF(Table1[[#This Row],[Ngày tính CN]]="","",S3639+T3639)</f>
        <v>#VALUE!</v>
      </c>
      <c r="V3639" s="71" t="e">
        <f ca="1">IF(Table1[[#This Row],[Hạn thanh toán]]="","",IF((U3639-NOW())&lt;0,0,(U3639-NOW())))</f>
        <v>#VALUE!</v>
      </c>
      <c r="X3639" s="18" t="e">
        <f t="shared" ca="1" si="947"/>
        <v>#VALUE!</v>
      </c>
      <c r="Y3639" s="3" t="str">
        <f t="shared" si="948"/>
        <v>Đã thanh toán</v>
      </c>
      <c r="Z3639" s="250" t="e">
        <f>Table1[[#This Row],[Hạn thanh toán]]</f>
        <v>#VALUE!</v>
      </c>
      <c r="AA3639" s="250">
        <f>Table1[[#This Row],[Ngày Thanh toán]]</f>
        <v>45957</v>
      </c>
      <c r="AD3639" s="3" t="str">
        <f>IF(Table1[[#This Row],[Mã khách hàng]]="","",VLOOKUP($A3639,Ma_KH!$A:$Q,Ma_KH!O$1,0))</f>
        <v>BRG - FUJIMART</v>
      </c>
      <c r="AE3639" s="3" t="str">
        <f>IF(Table1[[#This Row],[Mã khách hàng]]="","",VLOOKUP($A3639,Ma_KH!$A:$Q,Ma_KH!P$1,0))</f>
        <v>CÔNG TY TNHH BÁN LẺ FUJIMART VIỆT NAM</v>
      </c>
      <c r="AF3639" s="3" t="str">
        <f>VLOOKUP(A3639,Ma_KH!A:Q,Ma_KH!J$1,0)</f>
        <v>Vũ Anh Tuấn</v>
      </c>
    </row>
    <row r="3640" spans="1:32" ht="15.75">
      <c r="A3640" s="242" t="s">
        <v>184</v>
      </c>
      <c r="B3640" s="242" t="s">
        <v>5155</v>
      </c>
      <c r="C3640" s="400">
        <v>45921</v>
      </c>
      <c r="E3640" s="400" t="s">
        <v>21401</v>
      </c>
      <c r="F3640" s="3">
        <v>2661</v>
      </c>
      <c r="G3640" s="401" t="s">
        <v>21412</v>
      </c>
      <c r="I3640" s="18">
        <f>IFERROR(ROUND((VLOOKUP(Table1[[#This Row],[Mã khách hàng]],Ty_Le!$A:$D,5,0)*5%),0),0)</f>
        <v>0</v>
      </c>
      <c r="J3640" s="18">
        <f>(Table1[[#This Row],[Tiền hàng]]-Table1[[#This Row],[Tiền chiết khấu]])*8%</f>
        <v>0</v>
      </c>
      <c r="K3640" s="402">
        <v>113945</v>
      </c>
      <c r="L3640" s="8" t="s">
        <v>3649</v>
      </c>
      <c r="M3640" s="21">
        <v>45957</v>
      </c>
      <c r="O3640" s="18">
        <f>IF(Table1[[#This Row],[Phân loại]]="Tồn đầu kỳ",Table1[[#This Row],[Tổng giá trị]],0)</f>
        <v>0</v>
      </c>
      <c r="P3640" s="8">
        <f>IF(Table1[[#This Row],[Số còn phải thu ĐK]]&lt;&gt;0,0,IF(Table1[[#This Row],[Phân loại]]="Bán hàng",Table1[[#This Row],[Tổng giá trị]],-Table1[[#This Row],[Tổng giá trị]]))</f>
        <v>-113945</v>
      </c>
      <c r="Q3640" s="18">
        <f t="shared" si="946"/>
        <v>-113945</v>
      </c>
      <c r="R3640" s="8">
        <f>Table1[[#This Row],[Số còn phải thu ĐK]]+Table1[[#This Row],[Giá Trị HD sau CK]]-Table1[[#This Row],[Số tiền đã thu]]</f>
        <v>0</v>
      </c>
      <c r="S3640" s="7" t="str">
        <f>IF(Table1[[#This Row],[Ngày hóa đơn]]&lt;&gt;"",Table1[[#This Row],[Ngày hóa đơn]],Table1[[#This Row],[Ngày hạch toán]])</f>
        <v>31/09/2025</v>
      </c>
      <c r="T3640" s="8">
        <v>30</v>
      </c>
      <c r="U3640" s="7" t="e">
        <f>IF(Table1[[#This Row],[Ngày tính CN]]="","",S3640+T3640)</f>
        <v>#VALUE!</v>
      </c>
      <c r="V3640" s="71" t="e">
        <f ca="1">IF(Table1[[#This Row],[Hạn thanh toán]]="","",IF((U3640-NOW())&lt;0,0,(U3640-NOW())))</f>
        <v>#VALUE!</v>
      </c>
      <c r="X3640" s="18" t="e">
        <f t="shared" ca="1" si="947"/>
        <v>#VALUE!</v>
      </c>
      <c r="Y3640" s="3" t="str">
        <f t="shared" si="948"/>
        <v>Đã thanh toán</v>
      </c>
      <c r="Z3640" s="250" t="e">
        <f>Table1[[#This Row],[Hạn thanh toán]]</f>
        <v>#VALUE!</v>
      </c>
      <c r="AA3640" s="250">
        <f>Table1[[#This Row],[Ngày Thanh toán]]</f>
        <v>45957</v>
      </c>
      <c r="AD3640" s="3" t="str">
        <f>IF(Table1[[#This Row],[Mã khách hàng]]="","",VLOOKUP($A3640,Ma_KH!$A:$Q,Ma_KH!O$1,0))</f>
        <v>BRG - FUJIMART</v>
      </c>
      <c r="AE3640" s="3" t="str">
        <f>IF(Table1[[#This Row],[Mã khách hàng]]="","",VLOOKUP($A3640,Ma_KH!$A:$Q,Ma_KH!P$1,0))</f>
        <v>CÔNG TY TNHH BÁN LẺ FUJIMART VIỆT NAM</v>
      </c>
      <c r="AF3640" s="3" t="str">
        <f>VLOOKUP(A3640,Ma_KH!A:Q,Ma_KH!J$1,0)</f>
        <v>Vũ Anh Tuấn</v>
      </c>
    </row>
    <row r="3641" spans="1:32" ht="15.75">
      <c r="A3641" s="242" t="s">
        <v>184</v>
      </c>
      <c r="B3641" s="242" t="s">
        <v>5155</v>
      </c>
      <c r="C3641" s="400">
        <v>45922</v>
      </c>
      <c r="E3641" s="400" t="s">
        <v>21401</v>
      </c>
      <c r="F3641" s="3">
        <v>2661</v>
      </c>
      <c r="G3641" s="401" t="s">
        <v>21478</v>
      </c>
      <c r="I3641" s="18">
        <f>IFERROR(ROUND((VLOOKUP(Table1[[#This Row],[Mã khách hàng]],Ty_Le!$A:$D,5,0)*5%),0),0)</f>
        <v>0</v>
      </c>
      <c r="J3641" s="18">
        <f>(Table1[[#This Row],[Tiền hàng]]-Table1[[#This Row],[Tiền chiết khấu]])*8%</f>
        <v>0</v>
      </c>
      <c r="K3641" s="402">
        <v>816600</v>
      </c>
      <c r="L3641" s="8" t="s">
        <v>3649</v>
      </c>
      <c r="M3641" s="21">
        <v>45957</v>
      </c>
      <c r="O3641" s="18">
        <f>IF(Table1[[#This Row],[Phân loại]]="Tồn đầu kỳ",Table1[[#This Row],[Tổng giá trị]],0)</f>
        <v>0</v>
      </c>
      <c r="P3641" s="8">
        <f>IF(Table1[[#This Row],[Số còn phải thu ĐK]]&lt;&gt;0,0,IF(Table1[[#This Row],[Phân loại]]="Bán hàng",Table1[[#This Row],[Tổng giá trị]],-Table1[[#This Row],[Tổng giá trị]]))</f>
        <v>-816600</v>
      </c>
      <c r="Q3641" s="18">
        <f t="shared" si="946"/>
        <v>-816600</v>
      </c>
      <c r="R3641" s="8">
        <f>Table1[[#This Row],[Số còn phải thu ĐK]]+Table1[[#This Row],[Giá Trị HD sau CK]]-Table1[[#This Row],[Số tiền đã thu]]</f>
        <v>0</v>
      </c>
      <c r="S3641" s="7" t="str">
        <f>IF(Table1[[#This Row],[Ngày hóa đơn]]&lt;&gt;"",Table1[[#This Row],[Ngày hóa đơn]],Table1[[#This Row],[Ngày hạch toán]])</f>
        <v>31/09/2025</v>
      </c>
      <c r="T3641" s="8">
        <v>30</v>
      </c>
      <c r="U3641" s="7" t="e">
        <f>IF(Table1[[#This Row],[Ngày tính CN]]="","",S3641+T3641)</f>
        <v>#VALUE!</v>
      </c>
      <c r="V3641" s="71" t="e">
        <f ca="1">IF(Table1[[#This Row],[Hạn thanh toán]]="","",IF((U3641-NOW())&lt;0,0,(U3641-NOW())))</f>
        <v>#VALUE!</v>
      </c>
      <c r="X3641" s="18" t="e">
        <f t="shared" ca="1" si="947"/>
        <v>#VALUE!</v>
      </c>
      <c r="Y3641" s="3" t="str">
        <f t="shared" si="948"/>
        <v>Đã thanh toán</v>
      </c>
      <c r="Z3641" s="250" t="e">
        <f>Table1[[#This Row],[Hạn thanh toán]]</f>
        <v>#VALUE!</v>
      </c>
      <c r="AA3641" s="250">
        <f>Table1[[#This Row],[Ngày Thanh toán]]</f>
        <v>45957</v>
      </c>
      <c r="AD3641" s="3" t="str">
        <f>IF(Table1[[#This Row],[Mã khách hàng]]="","",VLOOKUP($A3641,Ma_KH!$A:$Q,Ma_KH!O$1,0))</f>
        <v>BRG - FUJIMART</v>
      </c>
      <c r="AE3641" s="3" t="str">
        <f>IF(Table1[[#This Row],[Mã khách hàng]]="","",VLOOKUP($A3641,Ma_KH!$A:$Q,Ma_KH!P$1,0))</f>
        <v>CÔNG TY TNHH BÁN LẺ FUJIMART VIỆT NAM</v>
      </c>
      <c r="AF3641" s="3" t="str">
        <f>VLOOKUP(A3641,Ma_KH!A:Q,Ma_KH!J$1,0)</f>
        <v>Vũ Anh Tuấn</v>
      </c>
    </row>
    <row r="3642" spans="1:32" ht="15.75">
      <c r="A3642" s="242" t="s">
        <v>184</v>
      </c>
      <c r="B3642" s="242" t="s">
        <v>5155</v>
      </c>
      <c r="C3642" s="400">
        <v>45922</v>
      </c>
      <c r="E3642" s="400" t="s">
        <v>21401</v>
      </c>
      <c r="F3642" s="3">
        <v>2661</v>
      </c>
      <c r="G3642" s="401" t="s">
        <v>21431</v>
      </c>
      <c r="I3642" s="18">
        <f>IFERROR(ROUND((VLOOKUP(Table1[[#This Row],[Mã khách hàng]],Ty_Le!$A:$D,5,0)*5%),0),0)</f>
        <v>0</v>
      </c>
      <c r="J3642" s="18">
        <f>(Table1[[#This Row],[Tiền hàng]]-Table1[[#This Row],[Tiền chiết khấu]])*8%</f>
        <v>0</v>
      </c>
      <c r="K3642" s="402">
        <v>161276</v>
      </c>
      <c r="L3642" s="8" t="s">
        <v>3649</v>
      </c>
      <c r="M3642" s="21">
        <v>45957</v>
      </c>
      <c r="O3642" s="18">
        <f>IF(Table1[[#This Row],[Phân loại]]="Tồn đầu kỳ",Table1[[#This Row],[Tổng giá trị]],0)</f>
        <v>0</v>
      </c>
      <c r="P3642" s="8">
        <f>IF(Table1[[#This Row],[Số còn phải thu ĐK]]&lt;&gt;0,0,IF(Table1[[#This Row],[Phân loại]]="Bán hàng",Table1[[#This Row],[Tổng giá trị]],-Table1[[#This Row],[Tổng giá trị]]))</f>
        <v>-161276</v>
      </c>
      <c r="Q3642" s="18">
        <f t="shared" si="946"/>
        <v>-161276</v>
      </c>
      <c r="R3642" s="8">
        <f>Table1[[#This Row],[Số còn phải thu ĐK]]+Table1[[#This Row],[Giá Trị HD sau CK]]-Table1[[#This Row],[Số tiền đã thu]]</f>
        <v>0</v>
      </c>
      <c r="S3642" s="7" t="str">
        <f>IF(Table1[[#This Row],[Ngày hóa đơn]]&lt;&gt;"",Table1[[#This Row],[Ngày hóa đơn]],Table1[[#This Row],[Ngày hạch toán]])</f>
        <v>31/09/2025</v>
      </c>
      <c r="T3642" s="8">
        <v>30</v>
      </c>
      <c r="U3642" s="7" t="e">
        <f>IF(Table1[[#This Row],[Ngày tính CN]]="","",S3642+T3642)</f>
        <v>#VALUE!</v>
      </c>
      <c r="V3642" s="71" t="e">
        <f ca="1">IF(Table1[[#This Row],[Hạn thanh toán]]="","",IF((U3642-NOW())&lt;0,0,(U3642-NOW())))</f>
        <v>#VALUE!</v>
      </c>
      <c r="X3642" s="18" t="e">
        <f t="shared" ca="1" si="947"/>
        <v>#VALUE!</v>
      </c>
      <c r="Y3642" s="3" t="str">
        <f t="shared" si="948"/>
        <v>Đã thanh toán</v>
      </c>
      <c r="Z3642" s="250" t="e">
        <f>Table1[[#This Row],[Hạn thanh toán]]</f>
        <v>#VALUE!</v>
      </c>
      <c r="AA3642" s="250">
        <f>Table1[[#This Row],[Ngày Thanh toán]]</f>
        <v>45957</v>
      </c>
      <c r="AD3642" s="3" t="str">
        <f>IF(Table1[[#This Row],[Mã khách hàng]]="","",VLOOKUP($A3642,Ma_KH!$A:$Q,Ma_KH!O$1,0))</f>
        <v>BRG - FUJIMART</v>
      </c>
      <c r="AE3642" s="3" t="str">
        <f>IF(Table1[[#This Row],[Mã khách hàng]]="","",VLOOKUP($A3642,Ma_KH!$A:$Q,Ma_KH!P$1,0))</f>
        <v>CÔNG TY TNHH BÁN LẺ FUJIMART VIỆT NAM</v>
      </c>
      <c r="AF3642" s="3" t="str">
        <f>VLOOKUP(A3642,Ma_KH!A:Q,Ma_KH!J$1,0)</f>
        <v>Vũ Anh Tuấn</v>
      </c>
    </row>
    <row r="3643" spans="1:32" ht="15.75">
      <c r="A3643" s="242" t="s">
        <v>184</v>
      </c>
      <c r="B3643" s="242" t="s">
        <v>5155</v>
      </c>
      <c r="C3643" s="400">
        <v>45922</v>
      </c>
      <c r="E3643" s="400" t="s">
        <v>21401</v>
      </c>
      <c r="F3643" s="3">
        <v>2661</v>
      </c>
      <c r="G3643" s="401" t="s">
        <v>21416</v>
      </c>
      <c r="I3643" s="18">
        <f>IFERROR(ROUND((VLOOKUP(Table1[[#This Row],[Mã khách hàng]],Ty_Le!$A:$D,5,0)*5%),0),0)</f>
        <v>0</v>
      </c>
      <c r="J3643" s="18">
        <f>(Table1[[#This Row],[Tiền hàng]]-Table1[[#This Row],[Tiền chiết khấu]])*8%</f>
        <v>0</v>
      </c>
      <c r="K3643" s="402">
        <v>548627</v>
      </c>
      <c r="L3643" s="8" t="s">
        <v>3649</v>
      </c>
      <c r="M3643" s="21">
        <v>45957</v>
      </c>
      <c r="O3643" s="18">
        <f>IF(Table1[[#This Row],[Phân loại]]="Tồn đầu kỳ",Table1[[#This Row],[Tổng giá trị]],0)</f>
        <v>0</v>
      </c>
      <c r="P3643" s="8">
        <f>IF(Table1[[#This Row],[Số còn phải thu ĐK]]&lt;&gt;0,0,IF(Table1[[#This Row],[Phân loại]]="Bán hàng",Table1[[#This Row],[Tổng giá trị]],-Table1[[#This Row],[Tổng giá trị]]))</f>
        <v>-548627</v>
      </c>
      <c r="Q3643" s="18">
        <f t="shared" si="946"/>
        <v>-548627</v>
      </c>
      <c r="R3643" s="8">
        <f>Table1[[#This Row],[Số còn phải thu ĐK]]+Table1[[#This Row],[Giá Trị HD sau CK]]-Table1[[#This Row],[Số tiền đã thu]]</f>
        <v>0</v>
      </c>
      <c r="S3643" s="7" t="str">
        <f>IF(Table1[[#This Row],[Ngày hóa đơn]]&lt;&gt;"",Table1[[#This Row],[Ngày hóa đơn]],Table1[[#This Row],[Ngày hạch toán]])</f>
        <v>31/09/2025</v>
      </c>
      <c r="T3643" s="8">
        <v>30</v>
      </c>
      <c r="U3643" s="7" t="e">
        <f>IF(Table1[[#This Row],[Ngày tính CN]]="","",S3643+T3643)</f>
        <v>#VALUE!</v>
      </c>
      <c r="V3643" s="71" t="e">
        <f ca="1">IF(Table1[[#This Row],[Hạn thanh toán]]="","",IF((U3643-NOW())&lt;0,0,(U3643-NOW())))</f>
        <v>#VALUE!</v>
      </c>
      <c r="X3643" s="18" t="e">
        <f t="shared" ca="1" si="947"/>
        <v>#VALUE!</v>
      </c>
      <c r="Y3643" s="3" t="str">
        <f t="shared" si="948"/>
        <v>Đã thanh toán</v>
      </c>
      <c r="Z3643" s="250" t="e">
        <f>Table1[[#This Row],[Hạn thanh toán]]</f>
        <v>#VALUE!</v>
      </c>
      <c r="AA3643" s="250">
        <f>Table1[[#This Row],[Ngày Thanh toán]]</f>
        <v>45957</v>
      </c>
      <c r="AD3643" s="3" t="str">
        <f>IF(Table1[[#This Row],[Mã khách hàng]]="","",VLOOKUP($A3643,Ma_KH!$A:$Q,Ma_KH!O$1,0))</f>
        <v>BRG - FUJIMART</v>
      </c>
      <c r="AE3643" s="3" t="str">
        <f>IF(Table1[[#This Row],[Mã khách hàng]]="","",VLOOKUP($A3643,Ma_KH!$A:$Q,Ma_KH!P$1,0))</f>
        <v>CÔNG TY TNHH BÁN LẺ FUJIMART VIỆT NAM</v>
      </c>
      <c r="AF3643" s="3" t="str">
        <f>VLOOKUP(A3643,Ma_KH!A:Q,Ma_KH!J$1,0)</f>
        <v>Vũ Anh Tuấn</v>
      </c>
    </row>
    <row r="3644" spans="1:32" ht="15.75">
      <c r="A3644" s="242" t="s">
        <v>184</v>
      </c>
      <c r="B3644" s="242" t="s">
        <v>5155</v>
      </c>
      <c r="C3644" s="400">
        <v>45922</v>
      </c>
      <c r="E3644" s="400" t="s">
        <v>21401</v>
      </c>
      <c r="F3644" s="3">
        <v>2661</v>
      </c>
      <c r="G3644" s="401" t="s">
        <v>21421</v>
      </c>
      <c r="I3644" s="18">
        <f>IFERROR(ROUND((VLOOKUP(Table1[[#This Row],[Mã khách hàng]],Ty_Le!$A:$D,5,0)*5%),0),0)</f>
        <v>0</v>
      </c>
      <c r="J3644" s="18">
        <f>(Table1[[#This Row],[Tiền hàng]]-Table1[[#This Row],[Tiền chiết khấu]])*8%</f>
        <v>0</v>
      </c>
      <c r="K3644" s="402">
        <v>170357</v>
      </c>
      <c r="L3644" s="8" t="s">
        <v>3649</v>
      </c>
      <c r="M3644" s="21">
        <v>45957</v>
      </c>
      <c r="O3644" s="18">
        <f>IF(Table1[[#This Row],[Phân loại]]="Tồn đầu kỳ",Table1[[#This Row],[Tổng giá trị]],0)</f>
        <v>0</v>
      </c>
      <c r="P3644" s="8">
        <f>IF(Table1[[#This Row],[Số còn phải thu ĐK]]&lt;&gt;0,0,IF(Table1[[#This Row],[Phân loại]]="Bán hàng",Table1[[#This Row],[Tổng giá trị]],-Table1[[#This Row],[Tổng giá trị]]))</f>
        <v>-170357</v>
      </c>
      <c r="Q3644" s="18">
        <f t="shared" si="946"/>
        <v>-170357</v>
      </c>
      <c r="R3644" s="8">
        <f>Table1[[#This Row],[Số còn phải thu ĐK]]+Table1[[#This Row],[Giá Trị HD sau CK]]-Table1[[#This Row],[Số tiền đã thu]]</f>
        <v>0</v>
      </c>
      <c r="S3644" s="7" t="str">
        <f>IF(Table1[[#This Row],[Ngày hóa đơn]]&lt;&gt;"",Table1[[#This Row],[Ngày hóa đơn]],Table1[[#This Row],[Ngày hạch toán]])</f>
        <v>31/09/2025</v>
      </c>
      <c r="T3644" s="8">
        <v>30</v>
      </c>
      <c r="U3644" s="7" t="e">
        <f>IF(Table1[[#This Row],[Ngày tính CN]]="","",S3644+T3644)</f>
        <v>#VALUE!</v>
      </c>
      <c r="V3644" s="71" t="e">
        <f ca="1">IF(Table1[[#This Row],[Hạn thanh toán]]="","",IF((U3644-NOW())&lt;0,0,(U3644-NOW())))</f>
        <v>#VALUE!</v>
      </c>
      <c r="X3644" s="18" t="e">
        <f t="shared" ca="1" si="947"/>
        <v>#VALUE!</v>
      </c>
      <c r="Y3644" s="3" t="str">
        <f t="shared" si="948"/>
        <v>Đã thanh toán</v>
      </c>
      <c r="Z3644" s="250" t="e">
        <f>Table1[[#This Row],[Hạn thanh toán]]</f>
        <v>#VALUE!</v>
      </c>
      <c r="AA3644" s="250">
        <f>Table1[[#This Row],[Ngày Thanh toán]]</f>
        <v>45957</v>
      </c>
      <c r="AD3644" s="3" t="str">
        <f>IF(Table1[[#This Row],[Mã khách hàng]]="","",VLOOKUP($A3644,Ma_KH!$A:$Q,Ma_KH!O$1,0))</f>
        <v>BRG - FUJIMART</v>
      </c>
      <c r="AE3644" s="3" t="str">
        <f>IF(Table1[[#This Row],[Mã khách hàng]]="","",VLOOKUP($A3644,Ma_KH!$A:$Q,Ma_KH!P$1,0))</f>
        <v>CÔNG TY TNHH BÁN LẺ FUJIMART VIỆT NAM</v>
      </c>
      <c r="AF3644" s="3" t="str">
        <f>VLOOKUP(A3644,Ma_KH!A:Q,Ma_KH!J$1,0)</f>
        <v>Vũ Anh Tuấn</v>
      </c>
    </row>
    <row r="3645" spans="1:32" ht="15.75">
      <c r="A3645" s="242" t="s">
        <v>184</v>
      </c>
      <c r="B3645" s="242" t="s">
        <v>5155</v>
      </c>
      <c r="C3645" s="400">
        <v>45922</v>
      </c>
      <c r="E3645" s="400" t="s">
        <v>21401</v>
      </c>
      <c r="F3645" s="3">
        <v>2661</v>
      </c>
      <c r="G3645" s="401" t="s">
        <v>21405</v>
      </c>
      <c r="I3645" s="18">
        <f>IFERROR(ROUND((VLOOKUP(Table1[[#This Row],[Mã khách hàng]],Ty_Le!$A:$D,5,0)*5%),0),0)</f>
        <v>0</v>
      </c>
      <c r="J3645" s="18">
        <f>(Table1[[#This Row],[Tiền hàng]]-Table1[[#This Row],[Tiền chiết khấu]])*8%</f>
        <v>0</v>
      </c>
      <c r="K3645" s="402">
        <v>342962</v>
      </c>
      <c r="L3645" s="8" t="s">
        <v>3649</v>
      </c>
      <c r="M3645" s="21">
        <v>45957</v>
      </c>
      <c r="O3645" s="18">
        <f>IF(Table1[[#This Row],[Phân loại]]="Tồn đầu kỳ",Table1[[#This Row],[Tổng giá trị]],0)</f>
        <v>0</v>
      </c>
      <c r="P3645" s="8">
        <f>IF(Table1[[#This Row],[Số còn phải thu ĐK]]&lt;&gt;0,0,IF(Table1[[#This Row],[Phân loại]]="Bán hàng",Table1[[#This Row],[Tổng giá trị]],-Table1[[#This Row],[Tổng giá trị]]))</f>
        <v>-342962</v>
      </c>
      <c r="Q3645" s="18">
        <f t="shared" si="946"/>
        <v>-342962</v>
      </c>
      <c r="R3645" s="8">
        <f>Table1[[#This Row],[Số còn phải thu ĐK]]+Table1[[#This Row],[Giá Trị HD sau CK]]-Table1[[#This Row],[Số tiền đã thu]]</f>
        <v>0</v>
      </c>
      <c r="S3645" s="7" t="str">
        <f>IF(Table1[[#This Row],[Ngày hóa đơn]]&lt;&gt;"",Table1[[#This Row],[Ngày hóa đơn]],Table1[[#This Row],[Ngày hạch toán]])</f>
        <v>31/09/2025</v>
      </c>
      <c r="T3645" s="8">
        <v>30</v>
      </c>
      <c r="U3645" s="7" t="e">
        <f>IF(Table1[[#This Row],[Ngày tính CN]]="","",S3645+T3645)</f>
        <v>#VALUE!</v>
      </c>
      <c r="V3645" s="71" t="e">
        <f ca="1">IF(Table1[[#This Row],[Hạn thanh toán]]="","",IF((U3645-NOW())&lt;0,0,(U3645-NOW())))</f>
        <v>#VALUE!</v>
      </c>
      <c r="X3645" s="18" t="e">
        <f t="shared" ca="1" si="947"/>
        <v>#VALUE!</v>
      </c>
      <c r="Y3645" s="3" t="str">
        <f t="shared" si="948"/>
        <v>Đã thanh toán</v>
      </c>
      <c r="Z3645" s="250" t="e">
        <f>Table1[[#This Row],[Hạn thanh toán]]</f>
        <v>#VALUE!</v>
      </c>
      <c r="AA3645" s="250">
        <f>Table1[[#This Row],[Ngày Thanh toán]]</f>
        <v>45957</v>
      </c>
      <c r="AD3645" s="3" t="str">
        <f>IF(Table1[[#This Row],[Mã khách hàng]]="","",VLOOKUP($A3645,Ma_KH!$A:$Q,Ma_KH!O$1,0))</f>
        <v>BRG - FUJIMART</v>
      </c>
      <c r="AE3645" s="3" t="str">
        <f>IF(Table1[[#This Row],[Mã khách hàng]]="","",VLOOKUP($A3645,Ma_KH!$A:$Q,Ma_KH!P$1,0))</f>
        <v>CÔNG TY TNHH BÁN LẺ FUJIMART VIỆT NAM</v>
      </c>
      <c r="AF3645" s="3" t="str">
        <f>VLOOKUP(A3645,Ma_KH!A:Q,Ma_KH!J$1,0)</f>
        <v>Vũ Anh Tuấn</v>
      </c>
    </row>
    <row r="3646" spans="1:32" ht="15.75">
      <c r="A3646" s="242" t="s">
        <v>184</v>
      </c>
      <c r="B3646" s="242" t="s">
        <v>5155</v>
      </c>
      <c r="C3646" s="400">
        <v>45922</v>
      </c>
      <c r="E3646" s="400" t="s">
        <v>21401</v>
      </c>
      <c r="F3646" s="3">
        <v>2661</v>
      </c>
      <c r="G3646" s="401" t="s">
        <v>21481</v>
      </c>
      <c r="I3646" s="18">
        <f>IFERROR(ROUND((VLOOKUP(Table1[[#This Row],[Mã khách hàng]],Ty_Le!$A:$D,5,0)*5%),0),0)</f>
        <v>0</v>
      </c>
      <c r="J3646" s="18">
        <f>(Table1[[#This Row],[Tiền hàng]]-Table1[[#This Row],[Tiền chiết khấu]])*8%</f>
        <v>0</v>
      </c>
      <c r="K3646" s="402">
        <v>122162</v>
      </c>
      <c r="L3646" s="8" t="s">
        <v>3649</v>
      </c>
      <c r="M3646" s="21">
        <v>45957</v>
      </c>
      <c r="O3646" s="18">
        <f>IF(Table1[[#This Row],[Phân loại]]="Tồn đầu kỳ",Table1[[#This Row],[Tổng giá trị]],0)</f>
        <v>0</v>
      </c>
      <c r="P3646" s="8">
        <f>IF(Table1[[#This Row],[Số còn phải thu ĐK]]&lt;&gt;0,0,IF(Table1[[#This Row],[Phân loại]]="Bán hàng",Table1[[#This Row],[Tổng giá trị]],-Table1[[#This Row],[Tổng giá trị]]))</f>
        <v>-122162</v>
      </c>
      <c r="Q3646" s="18">
        <f t="shared" si="946"/>
        <v>-122162</v>
      </c>
      <c r="R3646" s="8">
        <f>Table1[[#This Row],[Số còn phải thu ĐK]]+Table1[[#This Row],[Giá Trị HD sau CK]]-Table1[[#This Row],[Số tiền đã thu]]</f>
        <v>0</v>
      </c>
      <c r="S3646" s="7" t="str">
        <f>IF(Table1[[#This Row],[Ngày hóa đơn]]&lt;&gt;"",Table1[[#This Row],[Ngày hóa đơn]],Table1[[#This Row],[Ngày hạch toán]])</f>
        <v>31/09/2025</v>
      </c>
      <c r="T3646" s="8">
        <v>30</v>
      </c>
      <c r="U3646" s="7" t="e">
        <f>IF(Table1[[#This Row],[Ngày tính CN]]="","",S3646+T3646)</f>
        <v>#VALUE!</v>
      </c>
      <c r="V3646" s="71" t="e">
        <f ca="1">IF(Table1[[#This Row],[Hạn thanh toán]]="","",IF((U3646-NOW())&lt;0,0,(U3646-NOW())))</f>
        <v>#VALUE!</v>
      </c>
      <c r="X3646" s="18" t="e">
        <f t="shared" ca="1" si="947"/>
        <v>#VALUE!</v>
      </c>
      <c r="Y3646" s="3" t="str">
        <f t="shared" si="948"/>
        <v>Đã thanh toán</v>
      </c>
      <c r="Z3646" s="250" t="e">
        <f>Table1[[#This Row],[Hạn thanh toán]]</f>
        <v>#VALUE!</v>
      </c>
      <c r="AA3646" s="250">
        <f>Table1[[#This Row],[Ngày Thanh toán]]</f>
        <v>45957</v>
      </c>
      <c r="AD3646" s="3" t="str">
        <f>IF(Table1[[#This Row],[Mã khách hàng]]="","",VLOOKUP($A3646,Ma_KH!$A:$Q,Ma_KH!O$1,0))</f>
        <v>BRG - FUJIMART</v>
      </c>
      <c r="AE3646" s="3" t="str">
        <f>IF(Table1[[#This Row],[Mã khách hàng]]="","",VLOOKUP($A3646,Ma_KH!$A:$Q,Ma_KH!P$1,0))</f>
        <v>CÔNG TY TNHH BÁN LẺ FUJIMART VIỆT NAM</v>
      </c>
      <c r="AF3646" s="3" t="str">
        <f>VLOOKUP(A3646,Ma_KH!A:Q,Ma_KH!J$1,0)</f>
        <v>Vũ Anh Tuấn</v>
      </c>
    </row>
    <row r="3647" spans="1:32" ht="15.75">
      <c r="A3647" s="242" t="s">
        <v>184</v>
      </c>
      <c r="B3647" s="242" t="s">
        <v>5155</v>
      </c>
      <c r="C3647" s="400">
        <v>45923</v>
      </c>
      <c r="E3647" s="400" t="s">
        <v>21401</v>
      </c>
      <c r="F3647" s="3">
        <v>2661</v>
      </c>
      <c r="G3647" s="401" t="s">
        <v>21406</v>
      </c>
      <c r="I3647" s="18">
        <f>IFERROR(ROUND((VLOOKUP(Table1[[#This Row],[Mã khách hàng]],Ty_Le!$A:$D,5,0)*5%),0),0)</f>
        <v>0</v>
      </c>
      <c r="J3647" s="18">
        <f>(Table1[[#This Row],[Tiền hàng]]-Table1[[#This Row],[Tiền chiết khấu]])*8%</f>
        <v>0</v>
      </c>
      <c r="K3647" s="402">
        <v>67806</v>
      </c>
      <c r="L3647" s="8" t="s">
        <v>3649</v>
      </c>
      <c r="M3647" s="21">
        <v>45957</v>
      </c>
      <c r="O3647" s="18">
        <f>IF(Table1[[#This Row],[Phân loại]]="Tồn đầu kỳ",Table1[[#This Row],[Tổng giá trị]],0)</f>
        <v>0</v>
      </c>
      <c r="P3647" s="8">
        <f>IF(Table1[[#This Row],[Số còn phải thu ĐK]]&lt;&gt;0,0,IF(Table1[[#This Row],[Phân loại]]="Bán hàng",Table1[[#This Row],[Tổng giá trị]],-Table1[[#This Row],[Tổng giá trị]]))</f>
        <v>-67806</v>
      </c>
      <c r="Q3647" s="18">
        <f t="shared" si="946"/>
        <v>-67806</v>
      </c>
      <c r="R3647" s="8">
        <f>Table1[[#This Row],[Số còn phải thu ĐK]]+Table1[[#This Row],[Giá Trị HD sau CK]]-Table1[[#This Row],[Số tiền đã thu]]</f>
        <v>0</v>
      </c>
      <c r="S3647" s="7" t="str">
        <f>IF(Table1[[#This Row],[Ngày hóa đơn]]&lt;&gt;"",Table1[[#This Row],[Ngày hóa đơn]],Table1[[#This Row],[Ngày hạch toán]])</f>
        <v>31/09/2025</v>
      </c>
      <c r="T3647" s="8">
        <v>30</v>
      </c>
      <c r="U3647" s="7" t="e">
        <f>IF(Table1[[#This Row],[Ngày tính CN]]="","",S3647+T3647)</f>
        <v>#VALUE!</v>
      </c>
      <c r="V3647" s="71" t="e">
        <f ca="1">IF(Table1[[#This Row],[Hạn thanh toán]]="","",IF((U3647-NOW())&lt;0,0,(U3647-NOW())))</f>
        <v>#VALUE!</v>
      </c>
      <c r="X3647" s="18" t="e">
        <f t="shared" ca="1" si="947"/>
        <v>#VALUE!</v>
      </c>
      <c r="Y3647" s="3" t="str">
        <f t="shared" si="948"/>
        <v>Đã thanh toán</v>
      </c>
      <c r="Z3647" s="250" t="e">
        <f>Table1[[#This Row],[Hạn thanh toán]]</f>
        <v>#VALUE!</v>
      </c>
      <c r="AA3647" s="250">
        <f>Table1[[#This Row],[Ngày Thanh toán]]</f>
        <v>45957</v>
      </c>
      <c r="AD3647" s="3" t="str">
        <f>IF(Table1[[#This Row],[Mã khách hàng]]="","",VLOOKUP($A3647,Ma_KH!$A:$Q,Ma_KH!O$1,0))</f>
        <v>BRG - FUJIMART</v>
      </c>
      <c r="AE3647" s="3" t="str">
        <f>IF(Table1[[#This Row],[Mã khách hàng]]="","",VLOOKUP($A3647,Ma_KH!$A:$Q,Ma_KH!P$1,0))</f>
        <v>CÔNG TY TNHH BÁN LẺ FUJIMART VIỆT NAM</v>
      </c>
      <c r="AF3647" s="3" t="str">
        <f>VLOOKUP(A3647,Ma_KH!A:Q,Ma_KH!J$1,0)</f>
        <v>Vũ Anh Tuấn</v>
      </c>
    </row>
    <row r="3648" spans="1:32" ht="15.75">
      <c r="A3648" s="242" t="s">
        <v>184</v>
      </c>
      <c r="B3648" s="242" t="s">
        <v>5155</v>
      </c>
      <c r="C3648" s="400">
        <v>45923</v>
      </c>
      <c r="E3648" s="400" t="s">
        <v>21401</v>
      </c>
      <c r="F3648" s="3">
        <v>2661</v>
      </c>
      <c r="G3648" s="401" t="s">
        <v>21408</v>
      </c>
      <c r="I3648" s="18">
        <f>IFERROR(ROUND((VLOOKUP(Table1[[#This Row],[Mã khách hàng]],Ty_Le!$A:$D,5,0)*5%),0),0)</f>
        <v>0</v>
      </c>
      <c r="J3648" s="18">
        <f>(Table1[[#This Row],[Tiền hàng]]-Table1[[#This Row],[Tiền chiết khấu]])*8%</f>
        <v>0</v>
      </c>
      <c r="K3648" s="402">
        <v>236670</v>
      </c>
      <c r="L3648" s="8" t="s">
        <v>3649</v>
      </c>
      <c r="M3648" s="21">
        <v>45957</v>
      </c>
      <c r="O3648" s="18">
        <f>IF(Table1[[#This Row],[Phân loại]]="Tồn đầu kỳ",Table1[[#This Row],[Tổng giá trị]],0)</f>
        <v>0</v>
      </c>
      <c r="P3648" s="8">
        <f>IF(Table1[[#This Row],[Số còn phải thu ĐK]]&lt;&gt;0,0,IF(Table1[[#This Row],[Phân loại]]="Bán hàng",Table1[[#This Row],[Tổng giá trị]],-Table1[[#This Row],[Tổng giá trị]]))</f>
        <v>-236670</v>
      </c>
      <c r="Q3648" s="18">
        <f t="shared" si="946"/>
        <v>-236670</v>
      </c>
      <c r="R3648" s="8">
        <f>Table1[[#This Row],[Số còn phải thu ĐK]]+Table1[[#This Row],[Giá Trị HD sau CK]]-Table1[[#This Row],[Số tiền đã thu]]</f>
        <v>0</v>
      </c>
      <c r="S3648" s="7" t="str">
        <f>IF(Table1[[#This Row],[Ngày hóa đơn]]&lt;&gt;"",Table1[[#This Row],[Ngày hóa đơn]],Table1[[#This Row],[Ngày hạch toán]])</f>
        <v>31/09/2025</v>
      </c>
      <c r="T3648" s="8">
        <v>30</v>
      </c>
      <c r="U3648" s="7" t="e">
        <f>IF(Table1[[#This Row],[Ngày tính CN]]="","",S3648+T3648)</f>
        <v>#VALUE!</v>
      </c>
      <c r="V3648" s="71" t="e">
        <f ca="1">IF(Table1[[#This Row],[Hạn thanh toán]]="","",IF((U3648-NOW())&lt;0,0,(U3648-NOW())))</f>
        <v>#VALUE!</v>
      </c>
      <c r="X3648" s="18" t="e">
        <f t="shared" ca="1" si="947"/>
        <v>#VALUE!</v>
      </c>
      <c r="Y3648" s="3" t="str">
        <f t="shared" si="948"/>
        <v>Đã thanh toán</v>
      </c>
      <c r="Z3648" s="250" t="e">
        <f>Table1[[#This Row],[Hạn thanh toán]]</f>
        <v>#VALUE!</v>
      </c>
      <c r="AA3648" s="250">
        <f>Table1[[#This Row],[Ngày Thanh toán]]</f>
        <v>45957</v>
      </c>
      <c r="AD3648" s="3" t="str">
        <f>IF(Table1[[#This Row],[Mã khách hàng]]="","",VLOOKUP($A3648,Ma_KH!$A:$Q,Ma_KH!O$1,0))</f>
        <v>BRG - FUJIMART</v>
      </c>
      <c r="AE3648" s="3" t="str">
        <f>IF(Table1[[#This Row],[Mã khách hàng]]="","",VLOOKUP($A3648,Ma_KH!$A:$Q,Ma_KH!P$1,0))</f>
        <v>CÔNG TY TNHH BÁN LẺ FUJIMART VIỆT NAM</v>
      </c>
      <c r="AF3648" s="3" t="str">
        <f>VLOOKUP(A3648,Ma_KH!A:Q,Ma_KH!J$1,0)</f>
        <v>Vũ Anh Tuấn</v>
      </c>
    </row>
    <row r="3649" spans="1:32" ht="15.75">
      <c r="A3649" s="242" t="s">
        <v>184</v>
      </c>
      <c r="B3649" s="242" t="s">
        <v>5155</v>
      </c>
      <c r="C3649" s="400">
        <v>45923</v>
      </c>
      <c r="E3649" s="400" t="s">
        <v>21401</v>
      </c>
      <c r="F3649" s="3">
        <v>2661</v>
      </c>
      <c r="G3649" s="401" t="s">
        <v>21482</v>
      </c>
      <c r="I3649" s="18">
        <f>IFERROR(ROUND((VLOOKUP(Table1[[#This Row],[Mã khách hàng]],Ty_Le!$A:$D,5,0)*5%),0),0)</f>
        <v>0</v>
      </c>
      <c r="J3649" s="18">
        <f>(Table1[[#This Row],[Tiền hàng]]-Table1[[#This Row],[Tiền chiết khấu]])*8%</f>
        <v>0</v>
      </c>
      <c r="K3649" s="402">
        <v>341836</v>
      </c>
      <c r="L3649" s="8" t="s">
        <v>3649</v>
      </c>
      <c r="M3649" s="21">
        <v>45957</v>
      </c>
      <c r="O3649" s="18">
        <f>IF(Table1[[#This Row],[Phân loại]]="Tồn đầu kỳ",Table1[[#This Row],[Tổng giá trị]],0)</f>
        <v>0</v>
      </c>
      <c r="P3649" s="8">
        <f>IF(Table1[[#This Row],[Số còn phải thu ĐK]]&lt;&gt;0,0,IF(Table1[[#This Row],[Phân loại]]="Bán hàng",Table1[[#This Row],[Tổng giá trị]],-Table1[[#This Row],[Tổng giá trị]]))</f>
        <v>-341836</v>
      </c>
      <c r="Q3649" s="18">
        <f t="shared" si="946"/>
        <v>-341836</v>
      </c>
      <c r="R3649" s="8">
        <f>Table1[[#This Row],[Số còn phải thu ĐK]]+Table1[[#This Row],[Giá Trị HD sau CK]]-Table1[[#This Row],[Số tiền đã thu]]</f>
        <v>0</v>
      </c>
      <c r="S3649" s="7" t="str">
        <f>IF(Table1[[#This Row],[Ngày hóa đơn]]&lt;&gt;"",Table1[[#This Row],[Ngày hóa đơn]],Table1[[#This Row],[Ngày hạch toán]])</f>
        <v>31/09/2025</v>
      </c>
      <c r="T3649" s="8">
        <v>30</v>
      </c>
      <c r="U3649" s="7" t="e">
        <f>IF(Table1[[#This Row],[Ngày tính CN]]="","",S3649+T3649)</f>
        <v>#VALUE!</v>
      </c>
      <c r="V3649" s="71" t="e">
        <f ca="1">IF(Table1[[#This Row],[Hạn thanh toán]]="","",IF((U3649-NOW())&lt;0,0,(U3649-NOW())))</f>
        <v>#VALUE!</v>
      </c>
      <c r="X3649" s="18" t="e">
        <f t="shared" ca="1" si="947"/>
        <v>#VALUE!</v>
      </c>
      <c r="Y3649" s="3" t="str">
        <f t="shared" si="948"/>
        <v>Đã thanh toán</v>
      </c>
      <c r="Z3649" s="250" t="e">
        <f>Table1[[#This Row],[Hạn thanh toán]]</f>
        <v>#VALUE!</v>
      </c>
      <c r="AA3649" s="250">
        <f>Table1[[#This Row],[Ngày Thanh toán]]</f>
        <v>45957</v>
      </c>
      <c r="AD3649" s="3" t="str">
        <f>IF(Table1[[#This Row],[Mã khách hàng]]="","",VLOOKUP($A3649,Ma_KH!$A:$Q,Ma_KH!O$1,0))</f>
        <v>BRG - FUJIMART</v>
      </c>
      <c r="AE3649" s="3" t="str">
        <f>IF(Table1[[#This Row],[Mã khách hàng]]="","",VLOOKUP($A3649,Ma_KH!$A:$Q,Ma_KH!P$1,0))</f>
        <v>CÔNG TY TNHH BÁN LẺ FUJIMART VIỆT NAM</v>
      </c>
      <c r="AF3649" s="3" t="str">
        <f>VLOOKUP(A3649,Ma_KH!A:Q,Ma_KH!J$1,0)</f>
        <v>Vũ Anh Tuấn</v>
      </c>
    </row>
    <row r="3650" spans="1:32" ht="15.75">
      <c r="A3650" s="242" t="s">
        <v>184</v>
      </c>
      <c r="B3650" s="242" t="s">
        <v>5155</v>
      </c>
      <c r="C3650" s="400">
        <v>45925</v>
      </c>
      <c r="E3650" s="400" t="s">
        <v>21401</v>
      </c>
      <c r="F3650" s="3">
        <v>2661</v>
      </c>
      <c r="G3650" s="401" t="s">
        <v>21437</v>
      </c>
      <c r="I3650" s="18">
        <f>IFERROR(ROUND((VLOOKUP(Table1[[#This Row],[Mã khách hàng]],Ty_Le!$A:$D,5,0)*5%),0),0)</f>
        <v>0</v>
      </c>
      <c r="J3650" s="18">
        <f>(Table1[[#This Row],[Tiền hàng]]-Table1[[#This Row],[Tiền chiết khấu]])*8%</f>
        <v>0</v>
      </c>
      <c r="K3650" s="402">
        <v>67806</v>
      </c>
      <c r="L3650" s="8" t="s">
        <v>3649</v>
      </c>
      <c r="M3650" s="21">
        <v>45957</v>
      </c>
      <c r="O3650" s="18">
        <f>IF(Table1[[#This Row],[Phân loại]]="Tồn đầu kỳ",Table1[[#This Row],[Tổng giá trị]],0)</f>
        <v>0</v>
      </c>
      <c r="P3650" s="8">
        <f>IF(Table1[[#This Row],[Số còn phải thu ĐK]]&lt;&gt;0,0,IF(Table1[[#This Row],[Phân loại]]="Bán hàng",Table1[[#This Row],[Tổng giá trị]],-Table1[[#This Row],[Tổng giá trị]]))</f>
        <v>-67806</v>
      </c>
      <c r="Q3650" s="18">
        <f t="shared" si="946"/>
        <v>-67806</v>
      </c>
      <c r="R3650" s="8">
        <f>Table1[[#This Row],[Số còn phải thu ĐK]]+Table1[[#This Row],[Giá Trị HD sau CK]]-Table1[[#This Row],[Số tiền đã thu]]</f>
        <v>0</v>
      </c>
      <c r="S3650" s="7" t="str">
        <f>IF(Table1[[#This Row],[Ngày hóa đơn]]&lt;&gt;"",Table1[[#This Row],[Ngày hóa đơn]],Table1[[#This Row],[Ngày hạch toán]])</f>
        <v>31/09/2025</v>
      </c>
      <c r="T3650" s="8">
        <v>30</v>
      </c>
      <c r="U3650" s="7" t="e">
        <f>IF(Table1[[#This Row],[Ngày tính CN]]="","",S3650+T3650)</f>
        <v>#VALUE!</v>
      </c>
      <c r="V3650" s="71" t="e">
        <f ca="1">IF(Table1[[#This Row],[Hạn thanh toán]]="","",IF((U3650-NOW())&lt;0,0,(U3650-NOW())))</f>
        <v>#VALUE!</v>
      </c>
      <c r="X3650" s="18" t="e">
        <f t="shared" ca="1" si="947"/>
        <v>#VALUE!</v>
      </c>
      <c r="Y3650" s="3" t="str">
        <f t="shared" si="948"/>
        <v>Đã thanh toán</v>
      </c>
      <c r="Z3650" s="250" t="e">
        <f>Table1[[#This Row],[Hạn thanh toán]]</f>
        <v>#VALUE!</v>
      </c>
      <c r="AA3650" s="250">
        <f>Table1[[#This Row],[Ngày Thanh toán]]</f>
        <v>45957</v>
      </c>
      <c r="AD3650" s="3" t="str">
        <f>IF(Table1[[#This Row],[Mã khách hàng]]="","",VLOOKUP($A3650,Ma_KH!$A:$Q,Ma_KH!O$1,0))</f>
        <v>BRG - FUJIMART</v>
      </c>
      <c r="AE3650" s="3" t="str">
        <f>IF(Table1[[#This Row],[Mã khách hàng]]="","",VLOOKUP($A3650,Ma_KH!$A:$Q,Ma_KH!P$1,0))</f>
        <v>CÔNG TY TNHH BÁN LẺ FUJIMART VIỆT NAM</v>
      </c>
      <c r="AF3650" s="3" t="str">
        <f>VLOOKUP(A3650,Ma_KH!A:Q,Ma_KH!J$1,0)</f>
        <v>Vũ Anh Tuấn</v>
      </c>
    </row>
    <row r="3651" spans="1:32" ht="15.75">
      <c r="A3651" s="242" t="s">
        <v>184</v>
      </c>
      <c r="B3651" s="242" t="s">
        <v>5155</v>
      </c>
      <c r="C3651" s="400">
        <v>45925</v>
      </c>
      <c r="E3651" s="400" t="s">
        <v>21401</v>
      </c>
      <c r="F3651" s="3">
        <v>2661</v>
      </c>
      <c r="G3651" s="401" t="s">
        <v>21407</v>
      </c>
      <c r="I3651" s="18">
        <f>IFERROR(ROUND((VLOOKUP(Table1[[#This Row],[Mã khách hàng]],Ty_Le!$A:$D,5,0)*5%),0),0)</f>
        <v>0</v>
      </c>
      <c r="J3651" s="18">
        <f>(Table1[[#This Row],[Tiền hàng]]-Table1[[#This Row],[Tiền chiết khấu]])*8%</f>
        <v>0</v>
      </c>
      <c r="K3651" s="402">
        <v>229016</v>
      </c>
      <c r="L3651" s="8" t="s">
        <v>3649</v>
      </c>
      <c r="M3651" s="21">
        <v>45957</v>
      </c>
      <c r="O3651" s="18">
        <f>IF(Table1[[#This Row],[Phân loại]]="Tồn đầu kỳ",Table1[[#This Row],[Tổng giá trị]],0)</f>
        <v>0</v>
      </c>
      <c r="P3651" s="8">
        <f>IF(Table1[[#This Row],[Số còn phải thu ĐK]]&lt;&gt;0,0,IF(Table1[[#This Row],[Phân loại]]="Bán hàng",Table1[[#This Row],[Tổng giá trị]],-Table1[[#This Row],[Tổng giá trị]]))</f>
        <v>-229016</v>
      </c>
      <c r="Q3651" s="18">
        <f t="shared" si="946"/>
        <v>-229016</v>
      </c>
      <c r="R3651" s="8">
        <f>Table1[[#This Row],[Số còn phải thu ĐK]]+Table1[[#This Row],[Giá Trị HD sau CK]]-Table1[[#This Row],[Số tiền đã thu]]</f>
        <v>0</v>
      </c>
      <c r="S3651" s="7" t="str">
        <f>IF(Table1[[#This Row],[Ngày hóa đơn]]&lt;&gt;"",Table1[[#This Row],[Ngày hóa đơn]],Table1[[#This Row],[Ngày hạch toán]])</f>
        <v>31/09/2025</v>
      </c>
      <c r="T3651" s="8">
        <v>30</v>
      </c>
      <c r="U3651" s="7" t="e">
        <f>IF(Table1[[#This Row],[Ngày tính CN]]="","",S3651+T3651)</f>
        <v>#VALUE!</v>
      </c>
      <c r="V3651" s="71" t="e">
        <f ca="1">IF(Table1[[#This Row],[Hạn thanh toán]]="","",IF((U3651-NOW())&lt;0,0,(U3651-NOW())))</f>
        <v>#VALUE!</v>
      </c>
      <c r="X3651" s="18" t="e">
        <f t="shared" ca="1" si="947"/>
        <v>#VALUE!</v>
      </c>
      <c r="Y3651" s="3" t="str">
        <f t="shared" si="948"/>
        <v>Đã thanh toán</v>
      </c>
      <c r="Z3651" s="250" t="e">
        <f>Table1[[#This Row],[Hạn thanh toán]]</f>
        <v>#VALUE!</v>
      </c>
      <c r="AA3651" s="250">
        <f>Table1[[#This Row],[Ngày Thanh toán]]</f>
        <v>45957</v>
      </c>
      <c r="AD3651" s="3" t="str">
        <f>IF(Table1[[#This Row],[Mã khách hàng]]="","",VLOOKUP($A3651,Ma_KH!$A:$Q,Ma_KH!O$1,0))</f>
        <v>BRG - FUJIMART</v>
      </c>
      <c r="AE3651" s="3" t="str">
        <f>IF(Table1[[#This Row],[Mã khách hàng]]="","",VLOOKUP($A3651,Ma_KH!$A:$Q,Ma_KH!P$1,0))</f>
        <v>CÔNG TY TNHH BÁN LẺ FUJIMART VIỆT NAM</v>
      </c>
      <c r="AF3651" s="3" t="str">
        <f>VLOOKUP(A3651,Ma_KH!A:Q,Ma_KH!J$1,0)</f>
        <v>Vũ Anh Tuấn</v>
      </c>
    </row>
    <row r="3652" spans="1:32">
      <c r="A3652" s="242" t="s">
        <v>185</v>
      </c>
      <c r="B3652" s="242" t="s">
        <v>5155</v>
      </c>
      <c r="C3652" s="318">
        <v>45931</v>
      </c>
      <c r="E3652" s="318">
        <v>45960</v>
      </c>
      <c r="F3652" s="78" t="s">
        <v>21399</v>
      </c>
      <c r="G3652" s="242" t="s">
        <v>21431</v>
      </c>
      <c r="H3652" s="278"/>
      <c r="I3652" s="278">
        <f>IFERROR(ROUND((VLOOKUP(Table1[[#This Row],[Mã khách hàng]],Ty_Le!$A:$D,5,0)*5%),0),0)</f>
        <v>0</v>
      </c>
      <c r="J3652" s="278">
        <f>(Table1[[#This Row],[Tiền hàng]]-Table1[[#This Row],[Tiền chiết khấu]])*8%</f>
        <v>0</v>
      </c>
      <c r="K3652" s="402">
        <v>389595</v>
      </c>
      <c r="L3652" s="8" t="s">
        <v>3649</v>
      </c>
      <c r="M3652"/>
      <c r="O3652" s="278">
        <f>IF(Table1[[#This Row],[Phân loại]]="Tồn đầu kỳ",Table1[[#This Row],[Tổng giá trị]],0)</f>
        <v>0</v>
      </c>
      <c r="P3652" s="8">
        <f>IF(Table1[[#This Row],[Số còn phải thu ĐK]]&lt;&gt;0,0,IF(Table1[[#This Row],[Phân loại]]="Bán hàng",Table1[[#This Row],[Tổng giá trị]],-Table1[[#This Row],[Tổng giá trị]]))</f>
        <v>-389595</v>
      </c>
      <c r="Q3652" s="278">
        <f t="shared" ref="Q3652:Q3683" si="949">IF(M3652&lt;&gt;"",IF(O3652&lt;&gt;0,O3652,P3652),0)</f>
        <v>0</v>
      </c>
      <c r="R3652" s="8">
        <f>Table1[[#This Row],[Số còn phải thu ĐK]]+Table1[[#This Row],[Giá Trị HD sau CK]]-Table1[[#This Row],[Số tiền đã thu]]</f>
        <v>-389595</v>
      </c>
      <c r="S3652" s="7">
        <f>IF(Table1[[#This Row],[Ngày hóa đơn]]&lt;&gt;"",Table1[[#This Row],[Ngày hóa đơn]],Table1[[#This Row],[Ngày hạch toán]])</f>
        <v>45960</v>
      </c>
      <c r="T3652" s="8">
        <v>30</v>
      </c>
      <c r="U3652" s="7">
        <f>IF(Table1[[#This Row],[Ngày tính CN]]="","",S3652+T3652)</f>
        <v>45990</v>
      </c>
      <c r="V3652" s="71">
        <f ca="1">IF(Table1[[#This Row],[Hạn thanh toán]]="","",IF((U3652-NOW())&lt;0,0,(U3652-NOW())))</f>
        <v>0</v>
      </c>
      <c r="W3652" s="278"/>
      <c r="X3652" s="278">
        <f t="shared" ref="X3652:X3683" ca="1" si="950">IF(OR($U3652="",$R3652=0),"",IF((U$4-NOW())&lt;0,-($U3652-NOW()),0))</f>
        <v>11.362421527781407</v>
      </c>
      <c r="Y3652" s="3" t="str">
        <f t="shared" ref="Y3652:Y3683" ca="1" si="951">IF(R3652=0,"Đã thanh toán",IF(X3652="","",IF(X3652&lt;=0,"Chưa đến hạn thanh toán",IF(X3652&lt;=30,"Nợ quá hạn 30 ngày",IF(X3652&lt;=60,"Nợ quá hạn từ 30 ngày đến 60 ngày",IF(X3652&lt;=90,"Nợ quá hạn từ 60 ngày đến 90 ngày",IF(X3652&lt;=120,"Nợ quá hạn từ 90 ngày đến 120 ngày","Nợ quá hạn hơn 120 ngày có khả năng mất thanh toán")))))))</f>
        <v>Nợ quá hạn 30 ngày</v>
      </c>
      <c r="Z3652" s="250">
        <f>Table1[[#This Row],[Hạn thanh toán]]</f>
        <v>45990</v>
      </c>
      <c r="AA3652" s="250">
        <f>Table1[[#This Row],[Ngày Thanh toán]]</f>
        <v>0</v>
      </c>
      <c r="AD3652" s="3" t="str">
        <f>IF(Table1[[#This Row],[Mã khách hàng]]="","",VLOOKUP($A3652,Ma_KH!$A:$Q,Ma_KH!O$1,0))</f>
        <v>BRG - FUJIMART</v>
      </c>
      <c r="AE3652" s="3" t="str">
        <f>IF(Table1[[#This Row],[Mã khách hàng]]="","",VLOOKUP($A3652,Ma_KH!$A:$Q,Ma_KH!P$1,0))</f>
        <v>CÔNG TY TNHH BÁN LẺ FUJIMART VIỆT NAM</v>
      </c>
      <c r="AF3652" s="3" t="str">
        <f>VLOOKUP(A3652,Ma_KH!A:Q,Ma_KH!J$1,0)</f>
        <v>Vũ Anh Tuấn</v>
      </c>
    </row>
    <row r="3653" spans="1:32">
      <c r="A3653" s="242" t="s">
        <v>186</v>
      </c>
      <c r="B3653" s="242" t="s">
        <v>5155</v>
      </c>
      <c r="C3653" s="318">
        <v>45931</v>
      </c>
      <c r="E3653" s="318">
        <v>45960</v>
      </c>
      <c r="F3653" s="78" t="s">
        <v>21399</v>
      </c>
      <c r="G3653" s="242" t="s">
        <v>21427</v>
      </c>
      <c r="H3653" s="278"/>
      <c r="I3653" s="278">
        <f>IFERROR(ROUND((VLOOKUP(Table1[[#This Row],[Mã khách hàng]],Ty_Le!$A:$D,5,0)*5%),0),0)</f>
        <v>0</v>
      </c>
      <c r="J3653" s="278">
        <f>(Table1[[#This Row],[Tiền hàng]]-Table1[[#This Row],[Tiền chiết khấu]])*8%</f>
        <v>0</v>
      </c>
      <c r="K3653" s="402">
        <v>487854</v>
      </c>
      <c r="L3653" s="8" t="s">
        <v>3649</v>
      </c>
      <c r="M3653"/>
      <c r="O3653" s="278">
        <f>IF(Table1[[#This Row],[Phân loại]]="Tồn đầu kỳ",Table1[[#This Row],[Tổng giá trị]],0)</f>
        <v>0</v>
      </c>
      <c r="P3653" s="8">
        <f>IF(Table1[[#This Row],[Số còn phải thu ĐK]]&lt;&gt;0,0,IF(Table1[[#This Row],[Phân loại]]="Bán hàng",Table1[[#This Row],[Tổng giá trị]],-Table1[[#This Row],[Tổng giá trị]]))</f>
        <v>-487854</v>
      </c>
      <c r="Q3653" s="278">
        <f t="shared" si="949"/>
        <v>0</v>
      </c>
      <c r="R3653" s="8">
        <f>Table1[[#This Row],[Số còn phải thu ĐK]]+Table1[[#This Row],[Giá Trị HD sau CK]]-Table1[[#This Row],[Số tiền đã thu]]</f>
        <v>-487854</v>
      </c>
      <c r="S3653" s="7">
        <f>IF(Table1[[#This Row],[Ngày hóa đơn]]&lt;&gt;"",Table1[[#This Row],[Ngày hóa đơn]],Table1[[#This Row],[Ngày hạch toán]])</f>
        <v>45960</v>
      </c>
      <c r="T3653" s="8">
        <v>30</v>
      </c>
      <c r="U3653" s="7">
        <f>IF(Table1[[#This Row],[Ngày tính CN]]="","",S3653+T3653)</f>
        <v>45990</v>
      </c>
      <c r="V3653" s="71">
        <f ca="1">IF(Table1[[#This Row],[Hạn thanh toán]]="","",IF((U3653-NOW())&lt;0,0,(U3653-NOW())))</f>
        <v>0</v>
      </c>
      <c r="W3653" s="278"/>
      <c r="X3653" s="278">
        <f t="shared" ca="1" si="950"/>
        <v>11.362421527781407</v>
      </c>
      <c r="Y3653" s="3" t="str">
        <f t="shared" ca="1" si="951"/>
        <v>Nợ quá hạn 30 ngày</v>
      </c>
      <c r="Z3653" s="250">
        <f>Table1[[#This Row],[Hạn thanh toán]]</f>
        <v>45990</v>
      </c>
      <c r="AA3653" s="250">
        <f>Table1[[#This Row],[Ngày Thanh toán]]</f>
        <v>0</v>
      </c>
      <c r="AD3653" s="3" t="str">
        <f>IF(Table1[[#This Row],[Mã khách hàng]]="","",VLOOKUP($A3653,Ma_KH!$A:$Q,Ma_KH!O$1,0))</f>
        <v>BRG - FUJIMART</v>
      </c>
      <c r="AE3653" s="3" t="str">
        <f>IF(Table1[[#This Row],[Mã khách hàng]]="","",VLOOKUP($A3653,Ma_KH!$A:$Q,Ma_KH!P$1,0))</f>
        <v>CÔNG TY TNHH BÁN LẺ FUJIMART VIỆT NAM</v>
      </c>
      <c r="AF3653" s="3" t="str">
        <f>VLOOKUP(A3653,Ma_KH!A:Q,Ma_KH!J$1,0)</f>
        <v>Vũ Anh Tuấn</v>
      </c>
    </row>
    <row r="3654" spans="1:32">
      <c r="A3654" s="242" t="s">
        <v>187</v>
      </c>
      <c r="B3654" s="242" t="s">
        <v>5155</v>
      </c>
      <c r="C3654" s="318">
        <v>45931</v>
      </c>
      <c r="E3654" s="318">
        <v>45960</v>
      </c>
      <c r="F3654" s="78" t="s">
        <v>21399</v>
      </c>
      <c r="G3654" s="242" t="s">
        <v>21432</v>
      </c>
      <c r="H3654" s="278"/>
      <c r="I3654" s="278">
        <f>IFERROR(ROUND((VLOOKUP(Table1[[#This Row],[Mã khách hàng]],Ty_Le!$A:$D,5,0)*5%),0),0)</f>
        <v>0</v>
      </c>
      <c r="J3654" s="278">
        <f>(Table1[[#This Row],[Tiền hàng]]-Table1[[#This Row],[Tiền chiết khấu]])*8%</f>
        <v>0</v>
      </c>
      <c r="K3654" s="402">
        <v>379132</v>
      </c>
      <c r="L3654" s="8" t="s">
        <v>3649</v>
      </c>
      <c r="M3654"/>
      <c r="O3654" s="278">
        <f>IF(Table1[[#This Row],[Phân loại]]="Tồn đầu kỳ",Table1[[#This Row],[Tổng giá trị]],0)</f>
        <v>0</v>
      </c>
      <c r="P3654" s="8">
        <f>IF(Table1[[#This Row],[Số còn phải thu ĐK]]&lt;&gt;0,0,IF(Table1[[#This Row],[Phân loại]]="Bán hàng",Table1[[#This Row],[Tổng giá trị]],-Table1[[#This Row],[Tổng giá trị]]))</f>
        <v>-379132</v>
      </c>
      <c r="Q3654" s="278">
        <f t="shared" si="949"/>
        <v>0</v>
      </c>
      <c r="R3654" s="8">
        <f>Table1[[#This Row],[Số còn phải thu ĐK]]+Table1[[#This Row],[Giá Trị HD sau CK]]-Table1[[#This Row],[Số tiền đã thu]]</f>
        <v>-379132</v>
      </c>
      <c r="S3654" s="7">
        <f>IF(Table1[[#This Row],[Ngày hóa đơn]]&lt;&gt;"",Table1[[#This Row],[Ngày hóa đơn]],Table1[[#This Row],[Ngày hạch toán]])</f>
        <v>45960</v>
      </c>
      <c r="T3654" s="8">
        <v>30</v>
      </c>
      <c r="U3654" s="7">
        <f>IF(Table1[[#This Row],[Ngày tính CN]]="","",S3654+T3654)</f>
        <v>45990</v>
      </c>
      <c r="V3654" s="71">
        <f ca="1">IF(Table1[[#This Row],[Hạn thanh toán]]="","",IF((U3654-NOW())&lt;0,0,(U3654-NOW())))</f>
        <v>0</v>
      </c>
      <c r="W3654" s="278"/>
      <c r="X3654" s="278">
        <f t="shared" ca="1" si="950"/>
        <v>11.362421527781407</v>
      </c>
      <c r="Y3654" s="3" t="str">
        <f t="shared" ca="1" si="951"/>
        <v>Nợ quá hạn 30 ngày</v>
      </c>
      <c r="Z3654" s="250">
        <f>Table1[[#This Row],[Hạn thanh toán]]</f>
        <v>45990</v>
      </c>
      <c r="AA3654" s="250">
        <f>Table1[[#This Row],[Ngày Thanh toán]]</f>
        <v>0</v>
      </c>
      <c r="AD3654" s="3" t="str">
        <f>IF(Table1[[#This Row],[Mã khách hàng]]="","",VLOOKUP($A3654,Ma_KH!$A:$Q,Ma_KH!O$1,0))</f>
        <v>BRG - FUJIMART</v>
      </c>
      <c r="AE3654" s="3" t="str">
        <f>IF(Table1[[#This Row],[Mã khách hàng]]="","",VLOOKUP($A3654,Ma_KH!$A:$Q,Ma_KH!P$1,0))</f>
        <v>CÔNG TY TNHH BÁN LẺ FUJIMART VIỆT NAM</v>
      </c>
      <c r="AF3654" s="3" t="str">
        <f>VLOOKUP(A3654,Ma_KH!A:Q,Ma_KH!J$1,0)</f>
        <v>Vũ Anh Tuấn</v>
      </c>
    </row>
    <row r="3655" spans="1:32">
      <c r="A3655" s="242" t="s">
        <v>188</v>
      </c>
      <c r="B3655" s="242" t="s">
        <v>5155</v>
      </c>
      <c r="C3655" s="318">
        <v>45931</v>
      </c>
      <c r="E3655" s="318">
        <v>45960</v>
      </c>
      <c r="F3655" s="78" t="s">
        <v>21399</v>
      </c>
      <c r="G3655" s="242" t="s">
        <v>21414</v>
      </c>
      <c r="H3655" s="278"/>
      <c r="I3655" s="278">
        <f>IFERROR(ROUND((VLOOKUP(Table1[[#This Row],[Mã khách hàng]],Ty_Le!$A:$D,5,0)*5%),0),0)</f>
        <v>0</v>
      </c>
      <c r="J3655" s="278">
        <f>(Table1[[#This Row],[Tiền hàng]]-Table1[[#This Row],[Tiền chiết khấu]])*8%</f>
        <v>0</v>
      </c>
      <c r="K3655" s="402">
        <v>685583</v>
      </c>
      <c r="L3655" s="8" t="s">
        <v>3649</v>
      </c>
      <c r="M3655"/>
      <c r="O3655" s="278">
        <f>IF(Table1[[#This Row],[Phân loại]]="Tồn đầu kỳ",Table1[[#This Row],[Tổng giá trị]],0)</f>
        <v>0</v>
      </c>
      <c r="P3655" s="8">
        <f>IF(Table1[[#This Row],[Số còn phải thu ĐK]]&lt;&gt;0,0,IF(Table1[[#This Row],[Phân loại]]="Bán hàng",Table1[[#This Row],[Tổng giá trị]],-Table1[[#This Row],[Tổng giá trị]]))</f>
        <v>-685583</v>
      </c>
      <c r="Q3655" s="278">
        <f t="shared" si="949"/>
        <v>0</v>
      </c>
      <c r="R3655" s="8">
        <f>Table1[[#This Row],[Số còn phải thu ĐK]]+Table1[[#This Row],[Giá Trị HD sau CK]]-Table1[[#This Row],[Số tiền đã thu]]</f>
        <v>-685583</v>
      </c>
      <c r="S3655" s="7">
        <f>IF(Table1[[#This Row],[Ngày hóa đơn]]&lt;&gt;"",Table1[[#This Row],[Ngày hóa đơn]],Table1[[#This Row],[Ngày hạch toán]])</f>
        <v>45960</v>
      </c>
      <c r="T3655" s="8">
        <v>30</v>
      </c>
      <c r="U3655" s="7">
        <f>IF(Table1[[#This Row],[Ngày tính CN]]="","",S3655+T3655)</f>
        <v>45990</v>
      </c>
      <c r="V3655" s="71">
        <f ca="1">IF(Table1[[#This Row],[Hạn thanh toán]]="","",IF((U3655-NOW())&lt;0,0,(U3655-NOW())))</f>
        <v>0</v>
      </c>
      <c r="W3655" s="278"/>
      <c r="X3655" s="278">
        <f t="shared" ca="1" si="950"/>
        <v>11.362421527781407</v>
      </c>
      <c r="Y3655" s="3" t="str">
        <f t="shared" ca="1" si="951"/>
        <v>Nợ quá hạn 30 ngày</v>
      </c>
      <c r="Z3655" s="250">
        <f>Table1[[#This Row],[Hạn thanh toán]]</f>
        <v>45990</v>
      </c>
      <c r="AA3655" s="250">
        <f>Table1[[#This Row],[Ngày Thanh toán]]</f>
        <v>0</v>
      </c>
      <c r="AD3655" s="3" t="str">
        <f>IF(Table1[[#This Row],[Mã khách hàng]]="","",VLOOKUP($A3655,Ma_KH!$A:$Q,Ma_KH!O$1,0))</f>
        <v>BRG - FUJIMART</v>
      </c>
      <c r="AE3655" s="3" t="str">
        <f>IF(Table1[[#This Row],[Mã khách hàng]]="","",VLOOKUP($A3655,Ma_KH!$A:$Q,Ma_KH!P$1,0))</f>
        <v>CÔNG TY TNHH BÁN LẺ FUJIMART VIỆT NAM</v>
      </c>
      <c r="AF3655" s="3" t="str">
        <f>VLOOKUP(A3655,Ma_KH!A:Q,Ma_KH!J$1,0)</f>
        <v>Vũ Anh Tuấn</v>
      </c>
    </row>
    <row r="3656" spans="1:32">
      <c r="A3656" s="242" t="s">
        <v>189</v>
      </c>
      <c r="B3656" s="242" t="s">
        <v>5155</v>
      </c>
      <c r="C3656" s="318">
        <v>45931</v>
      </c>
      <c r="E3656" s="318">
        <v>45960</v>
      </c>
      <c r="F3656" s="78" t="s">
        <v>21399</v>
      </c>
      <c r="G3656" s="242" t="s">
        <v>21419</v>
      </c>
      <c r="H3656" s="278"/>
      <c r="I3656" s="278">
        <f>IFERROR(ROUND((VLOOKUP(Table1[[#This Row],[Mã khách hàng]],Ty_Le!$A:$D,5,0)*5%),0),0)</f>
        <v>0</v>
      </c>
      <c r="J3656" s="278">
        <f>(Table1[[#This Row],[Tiền hàng]]-Table1[[#This Row],[Tiền chiết khấu]])*8%</f>
        <v>0</v>
      </c>
      <c r="K3656" s="402">
        <v>227891</v>
      </c>
      <c r="L3656" s="8" t="s">
        <v>3649</v>
      </c>
      <c r="M3656"/>
      <c r="O3656" s="278">
        <f>IF(Table1[[#This Row],[Phân loại]]="Tồn đầu kỳ",Table1[[#This Row],[Tổng giá trị]],0)</f>
        <v>0</v>
      </c>
      <c r="P3656" s="8">
        <f>IF(Table1[[#This Row],[Số còn phải thu ĐK]]&lt;&gt;0,0,IF(Table1[[#This Row],[Phân loại]]="Bán hàng",Table1[[#This Row],[Tổng giá trị]],-Table1[[#This Row],[Tổng giá trị]]))</f>
        <v>-227891</v>
      </c>
      <c r="Q3656" s="278">
        <f t="shared" si="949"/>
        <v>0</v>
      </c>
      <c r="R3656" s="8">
        <f>Table1[[#This Row],[Số còn phải thu ĐK]]+Table1[[#This Row],[Giá Trị HD sau CK]]-Table1[[#This Row],[Số tiền đã thu]]</f>
        <v>-227891</v>
      </c>
      <c r="S3656" s="7">
        <f>IF(Table1[[#This Row],[Ngày hóa đơn]]&lt;&gt;"",Table1[[#This Row],[Ngày hóa đơn]],Table1[[#This Row],[Ngày hạch toán]])</f>
        <v>45960</v>
      </c>
      <c r="T3656" s="8">
        <v>30</v>
      </c>
      <c r="U3656" s="7">
        <f>IF(Table1[[#This Row],[Ngày tính CN]]="","",S3656+T3656)</f>
        <v>45990</v>
      </c>
      <c r="V3656" s="71">
        <f ca="1">IF(Table1[[#This Row],[Hạn thanh toán]]="","",IF((U3656-NOW())&lt;0,0,(U3656-NOW())))</f>
        <v>0</v>
      </c>
      <c r="W3656" s="278"/>
      <c r="X3656" s="278">
        <f t="shared" ca="1" si="950"/>
        <v>11.362421527781407</v>
      </c>
      <c r="Y3656" s="3" t="str">
        <f t="shared" ca="1" si="951"/>
        <v>Nợ quá hạn 30 ngày</v>
      </c>
      <c r="Z3656" s="250">
        <f>Table1[[#This Row],[Hạn thanh toán]]</f>
        <v>45990</v>
      </c>
      <c r="AA3656" s="250">
        <f>Table1[[#This Row],[Ngày Thanh toán]]</f>
        <v>0</v>
      </c>
      <c r="AD3656" s="3" t="str">
        <f>IF(Table1[[#This Row],[Mã khách hàng]]="","",VLOOKUP($A3656,Ma_KH!$A:$Q,Ma_KH!O$1,0))</f>
        <v>BRG - FUJIMART</v>
      </c>
      <c r="AE3656" s="3" t="str">
        <f>IF(Table1[[#This Row],[Mã khách hàng]]="","",VLOOKUP($A3656,Ma_KH!$A:$Q,Ma_KH!P$1,0))</f>
        <v>CÔNG TY TNHH BÁN LẺ FUJIMART VIỆT NAM</v>
      </c>
      <c r="AF3656" s="3" t="str">
        <f>VLOOKUP(A3656,Ma_KH!A:Q,Ma_KH!J$1,0)</f>
        <v>Đỗ Minh Quang</v>
      </c>
    </row>
    <row r="3657" spans="1:32">
      <c r="A3657" s="242" t="s">
        <v>190</v>
      </c>
      <c r="B3657" s="242" t="s">
        <v>5155</v>
      </c>
      <c r="C3657" s="318">
        <v>45932</v>
      </c>
      <c r="E3657" s="318">
        <v>45960</v>
      </c>
      <c r="F3657" s="78" t="s">
        <v>21399</v>
      </c>
      <c r="G3657" s="242" t="s">
        <v>21439</v>
      </c>
      <c r="H3657" s="278"/>
      <c r="I3657" s="278">
        <f>IFERROR(ROUND((VLOOKUP(Table1[[#This Row],[Mã khách hàng]],Ty_Le!$A:$D,5,0)*5%),0),0)</f>
        <v>0</v>
      </c>
      <c r="J3657" s="278">
        <f>(Table1[[#This Row],[Tiền hàng]]-Table1[[#This Row],[Tiền chiết khấu]])*8%</f>
        <v>0</v>
      </c>
      <c r="K3657" s="402">
        <v>330865</v>
      </c>
      <c r="L3657" s="8" t="s">
        <v>3649</v>
      </c>
      <c r="M3657"/>
      <c r="O3657" s="278">
        <f>IF(Table1[[#This Row],[Phân loại]]="Tồn đầu kỳ",Table1[[#This Row],[Tổng giá trị]],0)</f>
        <v>0</v>
      </c>
      <c r="P3657" s="8">
        <f>IF(Table1[[#This Row],[Số còn phải thu ĐK]]&lt;&gt;0,0,IF(Table1[[#This Row],[Phân loại]]="Bán hàng",Table1[[#This Row],[Tổng giá trị]],-Table1[[#This Row],[Tổng giá trị]]))</f>
        <v>-330865</v>
      </c>
      <c r="Q3657" s="278">
        <f t="shared" si="949"/>
        <v>0</v>
      </c>
      <c r="R3657" s="8">
        <f>Table1[[#This Row],[Số còn phải thu ĐK]]+Table1[[#This Row],[Giá Trị HD sau CK]]-Table1[[#This Row],[Số tiền đã thu]]</f>
        <v>-330865</v>
      </c>
      <c r="S3657" s="7">
        <f>IF(Table1[[#This Row],[Ngày hóa đơn]]&lt;&gt;"",Table1[[#This Row],[Ngày hóa đơn]],Table1[[#This Row],[Ngày hạch toán]])</f>
        <v>45960</v>
      </c>
      <c r="T3657" s="8">
        <v>30</v>
      </c>
      <c r="U3657" s="7">
        <f>IF(Table1[[#This Row],[Ngày tính CN]]="","",S3657+T3657)</f>
        <v>45990</v>
      </c>
      <c r="V3657" s="71">
        <f ca="1">IF(Table1[[#This Row],[Hạn thanh toán]]="","",IF((U3657-NOW())&lt;0,0,(U3657-NOW())))</f>
        <v>0</v>
      </c>
      <c r="W3657" s="278"/>
      <c r="X3657" s="278">
        <f t="shared" ca="1" si="950"/>
        <v>11.362421527781407</v>
      </c>
      <c r="Y3657" s="3" t="str">
        <f t="shared" ca="1" si="951"/>
        <v>Nợ quá hạn 30 ngày</v>
      </c>
      <c r="Z3657" s="250">
        <f>Table1[[#This Row],[Hạn thanh toán]]</f>
        <v>45990</v>
      </c>
      <c r="AA3657" s="250">
        <f>Table1[[#This Row],[Ngày Thanh toán]]</f>
        <v>0</v>
      </c>
      <c r="AD3657" s="3" t="str">
        <f>IF(Table1[[#This Row],[Mã khách hàng]]="","",VLOOKUP($A3657,Ma_KH!$A:$Q,Ma_KH!O$1,0))</f>
        <v>BRG - FUJIMART</v>
      </c>
      <c r="AE3657" s="3" t="str">
        <f>IF(Table1[[#This Row],[Mã khách hàng]]="","",VLOOKUP($A3657,Ma_KH!$A:$Q,Ma_KH!P$1,0))</f>
        <v>CÔNG TY TNHH BÁN LẺ FUJIMART VIỆT NAM</v>
      </c>
      <c r="AF3657" s="3" t="str">
        <f>VLOOKUP(A3657,Ma_KH!A:Q,Ma_KH!J$1,0)</f>
        <v>Vũ Anh Tuấn</v>
      </c>
    </row>
    <row r="3658" spans="1:32">
      <c r="A3658" s="242" t="s">
        <v>184</v>
      </c>
      <c r="B3658" s="242" t="s">
        <v>5155</v>
      </c>
      <c r="C3658" s="318">
        <v>45932</v>
      </c>
      <c r="E3658" s="318">
        <v>45960</v>
      </c>
      <c r="F3658" s="78" t="s">
        <v>21399</v>
      </c>
      <c r="G3658" s="242" t="s">
        <v>21403</v>
      </c>
      <c r="H3658" s="278"/>
      <c r="I3658" s="278">
        <f>IFERROR(ROUND((VLOOKUP(Table1[[#This Row],[Mã khách hàng]],Ty_Le!$A:$D,5,0)*5%),0),0)</f>
        <v>0</v>
      </c>
      <c r="J3658" s="278">
        <f>(Table1[[#This Row],[Tiền hàng]]-Table1[[#This Row],[Tiền chiết khấu]])*8%</f>
        <v>0</v>
      </c>
      <c r="K3658" s="402">
        <v>681801</v>
      </c>
      <c r="L3658" s="8" t="s">
        <v>3649</v>
      </c>
      <c r="M3658"/>
      <c r="O3658" s="278">
        <f>IF(Table1[[#This Row],[Phân loại]]="Tồn đầu kỳ",Table1[[#This Row],[Tổng giá trị]],0)</f>
        <v>0</v>
      </c>
      <c r="P3658" s="8">
        <f>IF(Table1[[#This Row],[Số còn phải thu ĐK]]&lt;&gt;0,0,IF(Table1[[#This Row],[Phân loại]]="Bán hàng",Table1[[#This Row],[Tổng giá trị]],-Table1[[#This Row],[Tổng giá trị]]))</f>
        <v>-681801</v>
      </c>
      <c r="Q3658" s="278">
        <f t="shared" si="949"/>
        <v>0</v>
      </c>
      <c r="R3658" s="8">
        <f>Table1[[#This Row],[Số còn phải thu ĐK]]+Table1[[#This Row],[Giá Trị HD sau CK]]-Table1[[#This Row],[Số tiền đã thu]]</f>
        <v>-681801</v>
      </c>
      <c r="S3658" s="7">
        <f>IF(Table1[[#This Row],[Ngày hóa đơn]]&lt;&gt;"",Table1[[#This Row],[Ngày hóa đơn]],Table1[[#This Row],[Ngày hạch toán]])</f>
        <v>45960</v>
      </c>
      <c r="T3658" s="8">
        <v>30</v>
      </c>
      <c r="U3658" s="7">
        <f>IF(Table1[[#This Row],[Ngày tính CN]]="","",S3658+T3658)</f>
        <v>45990</v>
      </c>
      <c r="V3658" s="71">
        <f ca="1">IF(Table1[[#This Row],[Hạn thanh toán]]="","",IF((U3658-NOW())&lt;0,0,(U3658-NOW())))</f>
        <v>0</v>
      </c>
      <c r="W3658" s="278"/>
      <c r="X3658" s="278">
        <f t="shared" ca="1" si="950"/>
        <v>11.362421527781407</v>
      </c>
      <c r="Y3658" s="3" t="str">
        <f t="shared" ca="1" si="951"/>
        <v>Nợ quá hạn 30 ngày</v>
      </c>
      <c r="Z3658" s="250">
        <f>Table1[[#This Row],[Hạn thanh toán]]</f>
        <v>45990</v>
      </c>
      <c r="AA3658" s="250">
        <f>Table1[[#This Row],[Ngày Thanh toán]]</f>
        <v>0</v>
      </c>
      <c r="AD3658" s="3" t="str">
        <f>IF(Table1[[#This Row],[Mã khách hàng]]="","",VLOOKUP($A3658,Ma_KH!$A:$Q,Ma_KH!O$1,0))</f>
        <v>BRG - FUJIMART</v>
      </c>
      <c r="AE3658" s="3" t="str">
        <f>IF(Table1[[#This Row],[Mã khách hàng]]="","",VLOOKUP($A3658,Ma_KH!$A:$Q,Ma_KH!P$1,0))</f>
        <v>CÔNG TY TNHH BÁN LẺ FUJIMART VIỆT NAM</v>
      </c>
      <c r="AF3658" s="3" t="str">
        <f>VLOOKUP(A3658,Ma_KH!A:Q,Ma_KH!J$1,0)</f>
        <v>Vũ Anh Tuấn</v>
      </c>
    </row>
    <row r="3659" spans="1:32">
      <c r="A3659" s="242" t="s">
        <v>191</v>
      </c>
      <c r="B3659" s="242" t="s">
        <v>5155</v>
      </c>
      <c r="C3659" s="318">
        <v>45932</v>
      </c>
      <c r="E3659" s="318">
        <v>45960</v>
      </c>
      <c r="F3659" s="78" t="s">
        <v>21399</v>
      </c>
      <c r="G3659" s="242" t="s">
        <v>21480</v>
      </c>
      <c r="H3659" s="278"/>
      <c r="I3659" s="278">
        <f>IFERROR(ROUND((VLOOKUP(Table1[[#This Row],[Mã khách hàng]],Ty_Le!$A:$D,5,0)*5%),0),0)</f>
        <v>0</v>
      </c>
      <c r="J3659" s="278">
        <f>(Table1[[#This Row],[Tiền hàng]]-Table1[[#This Row],[Tiền chiết khấu]])*8%</f>
        <v>0</v>
      </c>
      <c r="K3659" s="402">
        <v>122536</v>
      </c>
      <c r="L3659" s="8" t="s">
        <v>3649</v>
      </c>
      <c r="M3659"/>
      <c r="O3659" s="278">
        <f>IF(Table1[[#This Row],[Phân loại]]="Tồn đầu kỳ",Table1[[#This Row],[Tổng giá trị]],0)</f>
        <v>0</v>
      </c>
      <c r="P3659" s="8">
        <f>IF(Table1[[#This Row],[Số còn phải thu ĐK]]&lt;&gt;0,0,IF(Table1[[#This Row],[Phân loại]]="Bán hàng",Table1[[#This Row],[Tổng giá trị]],-Table1[[#This Row],[Tổng giá trị]]))</f>
        <v>-122536</v>
      </c>
      <c r="Q3659" s="278">
        <f t="shared" si="949"/>
        <v>0</v>
      </c>
      <c r="R3659" s="8">
        <f>Table1[[#This Row],[Số còn phải thu ĐK]]+Table1[[#This Row],[Giá Trị HD sau CK]]-Table1[[#This Row],[Số tiền đã thu]]</f>
        <v>-122536</v>
      </c>
      <c r="S3659" s="7">
        <f>IF(Table1[[#This Row],[Ngày hóa đơn]]&lt;&gt;"",Table1[[#This Row],[Ngày hóa đơn]],Table1[[#This Row],[Ngày hạch toán]])</f>
        <v>45960</v>
      </c>
      <c r="T3659" s="8">
        <v>30</v>
      </c>
      <c r="U3659" s="7">
        <f>IF(Table1[[#This Row],[Ngày tính CN]]="","",S3659+T3659)</f>
        <v>45990</v>
      </c>
      <c r="V3659" s="71">
        <f ca="1">IF(Table1[[#This Row],[Hạn thanh toán]]="","",IF((U3659-NOW())&lt;0,0,(U3659-NOW())))</f>
        <v>0</v>
      </c>
      <c r="W3659" s="278"/>
      <c r="X3659" s="278">
        <f t="shared" ca="1" si="950"/>
        <v>11.362421527781407</v>
      </c>
      <c r="Y3659" s="3" t="str">
        <f t="shared" ca="1" si="951"/>
        <v>Nợ quá hạn 30 ngày</v>
      </c>
      <c r="Z3659" s="250">
        <f>Table1[[#This Row],[Hạn thanh toán]]</f>
        <v>45990</v>
      </c>
      <c r="AA3659" s="250">
        <f>Table1[[#This Row],[Ngày Thanh toán]]</f>
        <v>0</v>
      </c>
      <c r="AD3659" s="3" t="str">
        <f>IF(Table1[[#This Row],[Mã khách hàng]]="","",VLOOKUP($A3659,Ma_KH!$A:$Q,Ma_KH!O$1,0))</f>
        <v>BRG - FUJIMART</v>
      </c>
      <c r="AE3659" s="3" t="str">
        <f>IF(Table1[[#This Row],[Mã khách hàng]]="","",VLOOKUP($A3659,Ma_KH!$A:$Q,Ma_KH!P$1,0))</f>
        <v>CÔNG TY TNHH BÁN LẺ FUJIMART VIỆT NAM</v>
      </c>
      <c r="AF3659" s="3" t="str">
        <f>VLOOKUP(A3659,Ma_KH!A:Q,Ma_KH!J$1,0)</f>
        <v>Vũ Anh Tuấn</v>
      </c>
    </row>
    <row r="3660" spans="1:32">
      <c r="A3660" s="242" t="s">
        <v>190</v>
      </c>
      <c r="B3660" s="242" t="s">
        <v>5155</v>
      </c>
      <c r="C3660" s="318">
        <v>45933</v>
      </c>
      <c r="E3660" s="318">
        <v>45960</v>
      </c>
      <c r="F3660" s="78" t="s">
        <v>21399</v>
      </c>
      <c r="G3660" s="242" t="s">
        <v>21439</v>
      </c>
      <c r="H3660" s="278"/>
      <c r="I3660" s="278">
        <f>IFERROR(ROUND((VLOOKUP(Table1[[#This Row],[Mã khách hàng]],Ty_Le!$A:$D,5,0)*5%),0),0)</f>
        <v>0</v>
      </c>
      <c r="J3660" s="278">
        <f>(Table1[[#This Row],[Tiền hàng]]-Table1[[#This Row],[Tiền chiết khấu]])*8%</f>
        <v>0</v>
      </c>
      <c r="K3660" s="402">
        <v>229016</v>
      </c>
      <c r="L3660" s="8" t="s">
        <v>3649</v>
      </c>
      <c r="M3660"/>
      <c r="O3660" s="278">
        <f>IF(Table1[[#This Row],[Phân loại]]="Tồn đầu kỳ",Table1[[#This Row],[Tổng giá trị]],0)</f>
        <v>0</v>
      </c>
      <c r="P3660" s="8">
        <f>IF(Table1[[#This Row],[Số còn phải thu ĐK]]&lt;&gt;0,0,IF(Table1[[#This Row],[Phân loại]]="Bán hàng",Table1[[#This Row],[Tổng giá trị]],-Table1[[#This Row],[Tổng giá trị]]))</f>
        <v>-229016</v>
      </c>
      <c r="Q3660" s="278">
        <f t="shared" si="949"/>
        <v>0</v>
      </c>
      <c r="R3660" s="8">
        <f>Table1[[#This Row],[Số còn phải thu ĐK]]+Table1[[#This Row],[Giá Trị HD sau CK]]-Table1[[#This Row],[Số tiền đã thu]]</f>
        <v>-229016</v>
      </c>
      <c r="S3660" s="7">
        <f>IF(Table1[[#This Row],[Ngày hóa đơn]]&lt;&gt;"",Table1[[#This Row],[Ngày hóa đơn]],Table1[[#This Row],[Ngày hạch toán]])</f>
        <v>45960</v>
      </c>
      <c r="T3660" s="8">
        <v>30</v>
      </c>
      <c r="U3660" s="7">
        <f>IF(Table1[[#This Row],[Ngày tính CN]]="","",S3660+T3660)</f>
        <v>45990</v>
      </c>
      <c r="V3660" s="71">
        <f ca="1">IF(Table1[[#This Row],[Hạn thanh toán]]="","",IF((U3660-NOW())&lt;0,0,(U3660-NOW())))</f>
        <v>0</v>
      </c>
      <c r="W3660" s="278"/>
      <c r="X3660" s="278">
        <f t="shared" ca="1" si="950"/>
        <v>11.362421527781407</v>
      </c>
      <c r="Y3660" s="3" t="str">
        <f t="shared" ca="1" si="951"/>
        <v>Nợ quá hạn 30 ngày</v>
      </c>
      <c r="Z3660" s="250">
        <f>Table1[[#This Row],[Hạn thanh toán]]</f>
        <v>45990</v>
      </c>
      <c r="AA3660" s="250">
        <f>Table1[[#This Row],[Ngày Thanh toán]]</f>
        <v>0</v>
      </c>
      <c r="AD3660" s="3" t="str">
        <f>IF(Table1[[#This Row],[Mã khách hàng]]="","",VLOOKUP($A3660,Ma_KH!$A:$Q,Ma_KH!O$1,0))</f>
        <v>BRG - FUJIMART</v>
      </c>
      <c r="AE3660" s="3" t="str">
        <f>IF(Table1[[#This Row],[Mã khách hàng]]="","",VLOOKUP($A3660,Ma_KH!$A:$Q,Ma_KH!P$1,0))</f>
        <v>CÔNG TY TNHH BÁN LẺ FUJIMART VIỆT NAM</v>
      </c>
      <c r="AF3660" s="3" t="str">
        <f>VLOOKUP(A3660,Ma_KH!A:Q,Ma_KH!J$1,0)</f>
        <v>Vũ Anh Tuấn</v>
      </c>
    </row>
    <row r="3661" spans="1:32">
      <c r="A3661" s="242" t="s">
        <v>192</v>
      </c>
      <c r="B3661" s="242" t="s">
        <v>5155</v>
      </c>
      <c r="C3661" s="318">
        <v>45933</v>
      </c>
      <c r="E3661" s="318">
        <v>45960</v>
      </c>
      <c r="F3661" s="78" t="s">
        <v>21399</v>
      </c>
      <c r="G3661" s="242" t="s">
        <v>21429</v>
      </c>
      <c r="H3661" s="278"/>
      <c r="I3661" s="278">
        <f>IFERROR(ROUND((VLOOKUP(Table1[[#This Row],[Mã khách hàng]],Ty_Le!$A:$D,5,0)*5%),0),0)</f>
        <v>0</v>
      </c>
      <c r="J3661" s="278">
        <f>(Table1[[#This Row],[Tiền hàng]]-Table1[[#This Row],[Tiền chiết khấu]])*8%</f>
        <v>0</v>
      </c>
      <c r="K3661" s="402">
        <v>164327</v>
      </c>
      <c r="L3661" s="8" t="s">
        <v>3649</v>
      </c>
      <c r="M3661"/>
      <c r="O3661" s="278">
        <f>IF(Table1[[#This Row],[Phân loại]]="Tồn đầu kỳ",Table1[[#This Row],[Tổng giá trị]],0)</f>
        <v>0</v>
      </c>
      <c r="P3661" s="8">
        <f>IF(Table1[[#This Row],[Số còn phải thu ĐK]]&lt;&gt;0,0,IF(Table1[[#This Row],[Phân loại]]="Bán hàng",Table1[[#This Row],[Tổng giá trị]],-Table1[[#This Row],[Tổng giá trị]]))</f>
        <v>-164327</v>
      </c>
      <c r="Q3661" s="278">
        <f t="shared" si="949"/>
        <v>0</v>
      </c>
      <c r="R3661" s="8">
        <f>Table1[[#This Row],[Số còn phải thu ĐK]]+Table1[[#This Row],[Giá Trị HD sau CK]]-Table1[[#This Row],[Số tiền đã thu]]</f>
        <v>-164327</v>
      </c>
      <c r="S3661" s="7">
        <f>IF(Table1[[#This Row],[Ngày hóa đơn]]&lt;&gt;"",Table1[[#This Row],[Ngày hóa đơn]],Table1[[#This Row],[Ngày hạch toán]])</f>
        <v>45960</v>
      </c>
      <c r="T3661" s="8">
        <v>30</v>
      </c>
      <c r="U3661" s="7">
        <f>IF(Table1[[#This Row],[Ngày tính CN]]="","",S3661+T3661)</f>
        <v>45990</v>
      </c>
      <c r="V3661" s="71">
        <f ca="1">IF(Table1[[#This Row],[Hạn thanh toán]]="","",IF((U3661-NOW())&lt;0,0,(U3661-NOW())))</f>
        <v>0</v>
      </c>
      <c r="W3661" s="278"/>
      <c r="X3661" s="278">
        <f t="shared" ca="1" si="950"/>
        <v>11.362421527781407</v>
      </c>
      <c r="Y3661" s="3" t="str">
        <f t="shared" ca="1" si="951"/>
        <v>Nợ quá hạn 30 ngày</v>
      </c>
      <c r="Z3661" s="250">
        <f>Table1[[#This Row],[Hạn thanh toán]]</f>
        <v>45990</v>
      </c>
      <c r="AA3661" s="250">
        <f>Table1[[#This Row],[Ngày Thanh toán]]</f>
        <v>0</v>
      </c>
      <c r="AD3661" s="3" t="str">
        <f>IF(Table1[[#This Row],[Mã khách hàng]]="","",VLOOKUP($A3661,Ma_KH!$A:$Q,Ma_KH!O$1,0))</f>
        <v>BRG - FUJIMART</v>
      </c>
      <c r="AE3661" s="3" t="str">
        <f>IF(Table1[[#This Row],[Mã khách hàng]]="","",VLOOKUP($A3661,Ma_KH!$A:$Q,Ma_KH!P$1,0))</f>
        <v>CÔNG TY TNHH BÁN LẺ FUJIMART VIỆT NAM</v>
      </c>
      <c r="AF3661" s="3" t="str">
        <f>VLOOKUP(A3661,Ma_KH!A:Q,Ma_KH!J$1,0)</f>
        <v>Vũ Anh Tuấn</v>
      </c>
    </row>
    <row r="3662" spans="1:32">
      <c r="A3662" s="242" t="s">
        <v>193</v>
      </c>
      <c r="B3662" s="242" t="s">
        <v>5155</v>
      </c>
      <c r="C3662" s="318">
        <v>45933</v>
      </c>
      <c r="E3662" s="318">
        <v>45960</v>
      </c>
      <c r="F3662" s="78" t="s">
        <v>21399</v>
      </c>
      <c r="G3662" s="242" t="s">
        <v>21420</v>
      </c>
      <c r="H3662" s="278"/>
      <c r="I3662" s="278">
        <f>IFERROR(ROUND((VLOOKUP(Table1[[#This Row],[Mã khách hàng]],Ty_Le!$A:$D,5,0)*5%),0),0)</f>
        <v>0</v>
      </c>
      <c r="J3662" s="278">
        <f>(Table1[[#This Row],[Tiền hàng]]-Table1[[#This Row],[Tiền chiết khấu]])*8%</f>
        <v>0</v>
      </c>
      <c r="K3662" s="402">
        <v>114505</v>
      </c>
      <c r="L3662" s="8" t="s">
        <v>3649</v>
      </c>
      <c r="M3662"/>
      <c r="O3662" s="278">
        <f>IF(Table1[[#This Row],[Phân loại]]="Tồn đầu kỳ",Table1[[#This Row],[Tổng giá trị]],0)</f>
        <v>0</v>
      </c>
      <c r="P3662" s="8">
        <f>IF(Table1[[#This Row],[Số còn phải thu ĐK]]&lt;&gt;0,0,IF(Table1[[#This Row],[Phân loại]]="Bán hàng",Table1[[#This Row],[Tổng giá trị]],-Table1[[#This Row],[Tổng giá trị]]))</f>
        <v>-114505</v>
      </c>
      <c r="Q3662" s="278">
        <f t="shared" si="949"/>
        <v>0</v>
      </c>
      <c r="R3662" s="8">
        <f>Table1[[#This Row],[Số còn phải thu ĐK]]+Table1[[#This Row],[Giá Trị HD sau CK]]-Table1[[#This Row],[Số tiền đã thu]]</f>
        <v>-114505</v>
      </c>
      <c r="S3662" s="7">
        <f>IF(Table1[[#This Row],[Ngày hóa đơn]]&lt;&gt;"",Table1[[#This Row],[Ngày hóa đơn]],Table1[[#This Row],[Ngày hạch toán]])</f>
        <v>45960</v>
      </c>
      <c r="T3662" s="8">
        <v>30</v>
      </c>
      <c r="U3662" s="7">
        <f>IF(Table1[[#This Row],[Ngày tính CN]]="","",S3662+T3662)</f>
        <v>45990</v>
      </c>
      <c r="V3662" s="71">
        <f ca="1">IF(Table1[[#This Row],[Hạn thanh toán]]="","",IF((U3662-NOW())&lt;0,0,(U3662-NOW())))</f>
        <v>0</v>
      </c>
      <c r="W3662" s="278"/>
      <c r="X3662" s="278">
        <f t="shared" ca="1" si="950"/>
        <v>11.362421527781407</v>
      </c>
      <c r="Y3662" s="3" t="str">
        <f t="shared" ca="1" si="951"/>
        <v>Nợ quá hạn 30 ngày</v>
      </c>
      <c r="Z3662" s="250">
        <f>Table1[[#This Row],[Hạn thanh toán]]</f>
        <v>45990</v>
      </c>
      <c r="AA3662" s="250">
        <f>Table1[[#This Row],[Ngày Thanh toán]]</f>
        <v>0</v>
      </c>
      <c r="AD3662" s="3" t="str">
        <f>IF(Table1[[#This Row],[Mã khách hàng]]="","",VLOOKUP($A3662,Ma_KH!$A:$Q,Ma_KH!O$1,0))</f>
        <v>BRG - FUJIMART</v>
      </c>
      <c r="AE3662" s="3" t="str">
        <f>IF(Table1[[#This Row],[Mã khách hàng]]="","",VLOOKUP($A3662,Ma_KH!$A:$Q,Ma_KH!P$1,0))</f>
        <v>CÔNG TY TNHH BÁN LẺ FUJIMART VIỆT NAM</v>
      </c>
      <c r="AF3662" s="3" t="str">
        <f>VLOOKUP(A3662,Ma_KH!A:Q,Ma_KH!J$1,0)</f>
        <v>Đỗ Minh Quang</v>
      </c>
    </row>
    <row r="3663" spans="1:32">
      <c r="A3663" s="242" t="s">
        <v>187</v>
      </c>
      <c r="B3663" s="242" t="s">
        <v>5155</v>
      </c>
      <c r="C3663" s="318">
        <v>45935</v>
      </c>
      <c r="E3663" s="318">
        <v>45960</v>
      </c>
      <c r="F3663" s="78" t="s">
        <v>21399</v>
      </c>
      <c r="G3663" s="242" t="s">
        <v>21432</v>
      </c>
      <c r="H3663" s="278"/>
      <c r="I3663" s="278">
        <f>IFERROR(ROUND((VLOOKUP(Table1[[#This Row],[Mã khách hàng]],Ty_Le!$A:$D,5,0)*5%),0),0)</f>
        <v>0</v>
      </c>
      <c r="J3663" s="278">
        <f>(Table1[[#This Row],[Tiền hàng]]-Table1[[#This Row],[Tiền chiết khấu]])*8%</f>
        <v>0</v>
      </c>
      <c r="K3663" s="402">
        <v>132380</v>
      </c>
      <c r="L3663" s="8" t="s">
        <v>3649</v>
      </c>
      <c r="M3663"/>
      <c r="O3663" s="278">
        <f>IF(Table1[[#This Row],[Phân loại]]="Tồn đầu kỳ",Table1[[#This Row],[Tổng giá trị]],0)</f>
        <v>0</v>
      </c>
      <c r="P3663" s="8">
        <f>IF(Table1[[#This Row],[Số còn phải thu ĐK]]&lt;&gt;0,0,IF(Table1[[#This Row],[Phân loại]]="Bán hàng",Table1[[#This Row],[Tổng giá trị]],-Table1[[#This Row],[Tổng giá trị]]))</f>
        <v>-132380</v>
      </c>
      <c r="Q3663" s="278">
        <f t="shared" si="949"/>
        <v>0</v>
      </c>
      <c r="R3663" s="8">
        <f>Table1[[#This Row],[Số còn phải thu ĐK]]+Table1[[#This Row],[Giá Trị HD sau CK]]-Table1[[#This Row],[Số tiền đã thu]]</f>
        <v>-132380</v>
      </c>
      <c r="S3663" s="7">
        <f>IF(Table1[[#This Row],[Ngày hóa đơn]]&lt;&gt;"",Table1[[#This Row],[Ngày hóa đơn]],Table1[[#This Row],[Ngày hạch toán]])</f>
        <v>45960</v>
      </c>
      <c r="T3663" s="8">
        <v>30</v>
      </c>
      <c r="U3663" s="7">
        <f>IF(Table1[[#This Row],[Ngày tính CN]]="","",S3663+T3663)</f>
        <v>45990</v>
      </c>
      <c r="V3663" s="71">
        <f ca="1">IF(Table1[[#This Row],[Hạn thanh toán]]="","",IF((U3663-NOW())&lt;0,0,(U3663-NOW())))</f>
        <v>0</v>
      </c>
      <c r="W3663" s="278"/>
      <c r="X3663" s="278">
        <f t="shared" ca="1" si="950"/>
        <v>11.362421527781407</v>
      </c>
      <c r="Y3663" s="3" t="str">
        <f t="shared" ca="1" si="951"/>
        <v>Nợ quá hạn 30 ngày</v>
      </c>
      <c r="Z3663" s="250">
        <f>Table1[[#This Row],[Hạn thanh toán]]</f>
        <v>45990</v>
      </c>
      <c r="AA3663" s="250">
        <f>Table1[[#This Row],[Ngày Thanh toán]]</f>
        <v>0</v>
      </c>
      <c r="AD3663" s="3" t="str">
        <f>IF(Table1[[#This Row],[Mã khách hàng]]="","",VLOOKUP($A3663,Ma_KH!$A:$Q,Ma_KH!O$1,0))</f>
        <v>BRG - FUJIMART</v>
      </c>
      <c r="AE3663" s="3" t="str">
        <f>IF(Table1[[#This Row],[Mã khách hàng]]="","",VLOOKUP($A3663,Ma_KH!$A:$Q,Ma_KH!P$1,0))</f>
        <v>CÔNG TY TNHH BÁN LẺ FUJIMART VIỆT NAM</v>
      </c>
      <c r="AF3663" s="3" t="str">
        <f>VLOOKUP(A3663,Ma_KH!A:Q,Ma_KH!J$1,0)</f>
        <v>Vũ Anh Tuấn</v>
      </c>
    </row>
    <row r="3664" spans="1:32">
      <c r="A3664" s="242" t="s">
        <v>194</v>
      </c>
      <c r="B3664" s="242" t="s">
        <v>5155</v>
      </c>
      <c r="C3664" s="318">
        <v>45937</v>
      </c>
      <c r="E3664" s="318">
        <v>45960</v>
      </c>
      <c r="F3664" s="78" t="s">
        <v>21399</v>
      </c>
      <c r="G3664" s="242" t="s">
        <v>21422</v>
      </c>
      <c r="H3664" s="278"/>
      <c r="I3664" s="278">
        <f>IFERROR(ROUND((VLOOKUP(Table1[[#This Row],[Mã khách hàng]],Ty_Le!$A:$D,5,0)*5%),0),0)</f>
        <v>0</v>
      </c>
      <c r="J3664" s="278">
        <f>(Table1[[#This Row],[Tiền hàng]]-Table1[[#This Row],[Tiền chiết khấu]])*8%</f>
        <v>0</v>
      </c>
      <c r="K3664" s="402">
        <v>94392</v>
      </c>
      <c r="L3664" s="8" t="s">
        <v>3649</v>
      </c>
      <c r="M3664"/>
      <c r="O3664" s="278">
        <f>IF(Table1[[#This Row],[Phân loại]]="Tồn đầu kỳ",Table1[[#This Row],[Tổng giá trị]],0)</f>
        <v>0</v>
      </c>
      <c r="P3664" s="8">
        <f>IF(Table1[[#This Row],[Số còn phải thu ĐK]]&lt;&gt;0,0,IF(Table1[[#This Row],[Phân loại]]="Bán hàng",Table1[[#This Row],[Tổng giá trị]],-Table1[[#This Row],[Tổng giá trị]]))</f>
        <v>-94392</v>
      </c>
      <c r="Q3664" s="278">
        <f t="shared" si="949"/>
        <v>0</v>
      </c>
      <c r="R3664" s="8">
        <f>Table1[[#This Row],[Số còn phải thu ĐK]]+Table1[[#This Row],[Giá Trị HD sau CK]]-Table1[[#This Row],[Số tiền đã thu]]</f>
        <v>-94392</v>
      </c>
      <c r="S3664" s="7">
        <f>IF(Table1[[#This Row],[Ngày hóa đơn]]&lt;&gt;"",Table1[[#This Row],[Ngày hóa đơn]],Table1[[#This Row],[Ngày hạch toán]])</f>
        <v>45960</v>
      </c>
      <c r="T3664" s="8">
        <v>30</v>
      </c>
      <c r="U3664" s="7">
        <f>IF(Table1[[#This Row],[Ngày tính CN]]="","",S3664+T3664)</f>
        <v>45990</v>
      </c>
      <c r="V3664" s="71">
        <f ca="1">IF(Table1[[#This Row],[Hạn thanh toán]]="","",IF((U3664-NOW())&lt;0,0,(U3664-NOW())))</f>
        <v>0</v>
      </c>
      <c r="W3664" s="278"/>
      <c r="X3664" s="278">
        <f t="shared" ca="1" si="950"/>
        <v>11.362421527781407</v>
      </c>
      <c r="Y3664" s="3" t="str">
        <f t="shared" ca="1" si="951"/>
        <v>Nợ quá hạn 30 ngày</v>
      </c>
      <c r="Z3664" s="250">
        <f>Table1[[#This Row],[Hạn thanh toán]]</f>
        <v>45990</v>
      </c>
      <c r="AA3664" s="250">
        <f>Table1[[#This Row],[Ngày Thanh toán]]</f>
        <v>0</v>
      </c>
      <c r="AD3664" s="3" t="str">
        <f>IF(Table1[[#This Row],[Mã khách hàng]]="","",VLOOKUP($A3664,Ma_KH!$A:$Q,Ma_KH!O$1,0))</f>
        <v>BRG - FUJIMART</v>
      </c>
      <c r="AE3664" s="3" t="str">
        <f>IF(Table1[[#This Row],[Mã khách hàng]]="","",VLOOKUP($A3664,Ma_KH!$A:$Q,Ma_KH!P$1,0))</f>
        <v>CÔNG TY TNHH BÁN LẺ FUJIMART VIỆT NAM</v>
      </c>
      <c r="AF3664" s="3" t="str">
        <f>VLOOKUP(A3664,Ma_KH!A:Q,Ma_KH!J$1,0)</f>
        <v>Đỗ Minh Quang</v>
      </c>
    </row>
    <row r="3665" spans="1:32">
      <c r="A3665" s="242" t="s">
        <v>195</v>
      </c>
      <c r="B3665" s="242" t="s">
        <v>5155</v>
      </c>
      <c r="C3665" s="318">
        <v>45938</v>
      </c>
      <c r="E3665" s="318">
        <v>45960</v>
      </c>
      <c r="F3665" s="78" t="s">
        <v>21399</v>
      </c>
      <c r="G3665" s="242" t="s">
        <v>21478</v>
      </c>
      <c r="H3665" s="278"/>
      <c r="I3665" s="278">
        <f>IFERROR(ROUND((VLOOKUP(Table1[[#This Row],[Mã khách hàng]],Ty_Le!$A:$D,5,0)*5%),0),0)</f>
        <v>0</v>
      </c>
      <c r="J3665" s="278">
        <f>(Table1[[#This Row],[Tiền hàng]]-Table1[[#This Row],[Tiền chiết khấu]])*8%</f>
        <v>0</v>
      </c>
      <c r="K3665" s="402">
        <v>1101666</v>
      </c>
      <c r="L3665" s="8" t="s">
        <v>3649</v>
      </c>
      <c r="M3665"/>
      <c r="O3665" s="278">
        <f>IF(Table1[[#This Row],[Phân loại]]="Tồn đầu kỳ",Table1[[#This Row],[Tổng giá trị]],0)</f>
        <v>0</v>
      </c>
      <c r="P3665" s="8">
        <f>IF(Table1[[#This Row],[Số còn phải thu ĐK]]&lt;&gt;0,0,IF(Table1[[#This Row],[Phân loại]]="Bán hàng",Table1[[#This Row],[Tổng giá trị]],-Table1[[#This Row],[Tổng giá trị]]))</f>
        <v>-1101666</v>
      </c>
      <c r="Q3665" s="278">
        <f t="shared" si="949"/>
        <v>0</v>
      </c>
      <c r="R3665" s="8">
        <f>Table1[[#This Row],[Số còn phải thu ĐK]]+Table1[[#This Row],[Giá Trị HD sau CK]]-Table1[[#This Row],[Số tiền đã thu]]</f>
        <v>-1101666</v>
      </c>
      <c r="S3665" s="7">
        <f>IF(Table1[[#This Row],[Ngày hóa đơn]]&lt;&gt;"",Table1[[#This Row],[Ngày hóa đơn]],Table1[[#This Row],[Ngày hạch toán]])</f>
        <v>45960</v>
      </c>
      <c r="T3665" s="8">
        <v>30</v>
      </c>
      <c r="U3665" s="7">
        <f>IF(Table1[[#This Row],[Ngày tính CN]]="","",S3665+T3665)</f>
        <v>45990</v>
      </c>
      <c r="V3665" s="71">
        <f ca="1">IF(Table1[[#This Row],[Hạn thanh toán]]="","",IF((U3665-NOW())&lt;0,0,(U3665-NOW())))</f>
        <v>0</v>
      </c>
      <c r="W3665" s="278"/>
      <c r="X3665" s="278">
        <f t="shared" ca="1" si="950"/>
        <v>11.362421527781407</v>
      </c>
      <c r="Y3665" s="3" t="str">
        <f t="shared" ca="1" si="951"/>
        <v>Nợ quá hạn 30 ngày</v>
      </c>
      <c r="Z3665" s="250">
        <f>Table1[[#This Row],[Hạn thanh toán]]</f>
        <v>45990</v>
      </c>
      <c r="AA3665" s="250">
        <f>Table1[[#This Row],[Ngày Thanh toán]]</f>
        <v>0</v>
      </c>
      <c r="AD3665" s="3" t="str">
        <f>IF(Table1[[#This Row],[Mã khách hàng]]="","",VLOOKUP($A3665,Ma_KH!$A:$Q,Ma_KH!O$1,0))</f>
        <v>BRG - FUJIMART</v>
      </c>
      <c r="AE3665" s="3" t="str">
        <f>IF(Table1[[#This Row],[Mã khách hàng]]="","",VLOOKUP($A3665,Ma_KH!$A:$Q,Ma_KH!P$1,0))</f>
        <v>CÔNG TY TNHH BÁN LẺ FUJIMART VIỆT NAM</v>
      </c>
      <c r="AF3665" s="3" t="str">
        <f>VLOOKUP(A3665,Ma_KH!A:Q,Ma_KH!J$1,0)</f>
        <v>Trần Thị Huệ</v>
      </c>
    </row>
    <row r="3666" spans="1:32">
      <c r="A3666" s="242" t="s">
        <v>196</v>
      </c>
      <c r="B3666" s="242" t="s">
        <v>5155</v>
      </c>
      <c r="C3666" s="318">
        <v>45939</v>
      </c>
      <c r="E3666" s="318">
        <v>45960</v>
      </c>
      <c r="F3666" s="78" t="s">
        <v>21399</v>
      </c>
      <c r="G3666" s="242" t="s">
        <v>21477</v>
      </c>
      <c r="H3666" s="278"/>
      <c r="I3666" s="278">
        <f>IFERROR(ROUND((VLOOKUP(Table1[[#This Row],[Mã khách hàng]],Ty_Le!$A:$D,5,0)*5%),0),0)</f>
        <v>0</v>
      </c>
      <c r="J3666" s="278">
        <f>(Table1[[#This Row],[Tiền hàng]]-Table1[[#This Row],[Tiền chiết khấu]])*8%</f>
        <v>0</v>
      </c>
      <c r="K3666" s="402">
        <v>342961</v>
      </c>
      <c r="L3666" s="8" t="s">
        <v>3649</v>
      </c>
      <c r="M3666"/>
      <c r="O3666" s="278">
        <f>IF(Table1[[#This Row],[Phân loại]]="Tồn đầu kỳ",Table1[[#This Row],[Tổng giá trị]],0)</f>
        <v>0</v>
      </c>
      <c r="P3666" s="8">
        <f>IF(Table1[[#This Row],[Số còn phải thu ĐK]]&lt;&gt;0,0,IF(Table1[[#This Row],[Phân loại]]="Bán hàng",Table1[[#This Row],[Tổng giá trị]],-Table1[[#This Row],[Tổng giá trị]]))</f>
        <v>-342961</v>
      </c>
      <c r="Q3666" s="278">
        <f t="shared" si="949"/>
        <v>0</v>
      </c>
      <c r="R3666" s="8">
        <f>Table1[[#This Row],[Số còn phải thu ĐK]]+Table1[[#This Row],[Giá Trị HD sau CK]]-Table1[[#This Row],[Số tiền đã thu]]</f>
        <v>-342961</v>
      </c>
      <c r="S3666" s="7">
        <f>IF(Table1[[#This Row],[Ngày hóa đơn]]&lt;&gt;"",Table1[[#This Row],[Ngày hóa đơn]],Table1[[#This Row],[Ngày hạch toán]])</f>
        <v>45960</v>
      </c>
      <c r="T3666" s="8">
        <v>30</v>
      </c>
      <c r="U3666" s="7">
        <f>IF(Table1[[#This Row],[Ngày tính CN]]="","",S3666+T3666)</f>
        <v>45990</v>
      </c>
      <c r="V3666" s="71">
        <f ca="1">IF(Table1[[#This Row],[Hạn thanh toán]]="","",IF((U3666-NOW())&lt;0,0,(U3666-NOW())))</f>
        <v>0</v>
      </c>
      <c r="W3666" s="278"/>
      <c r="X3666" s="278">
        <f t="shared" ca="1" si="950"/>
        <v>11.362421527781407</v>
      </c>
      <c r="Y3666" s="3" t="str">
        <f t="shared" ca="1" si="951"/>
        <v>Nợ quá hạn 30 ngày</v>
      </c>
      <c r="Z3666" s="250">
        <f>Table1[[#This Row],[Hạn thanh toán]]</f>
        <v>45990</v>
      </c>
      <c r="AA3666" s="250">
        <f>Table1[[#This Row],[Ngày Thanh toán]]</f>
        <v>0</v>
      </c>
      <c r="AD3666" s="3" t="str">
        <f>IF(Table1[[#This Row],[Mã khách hàng]]="","",VLOOKUP($A3666,Ma_KH!$A:$Q,Ma_KH!O$1,0))</f>
        <v>BRG - FUJIMART</v>
      </c>
      <c r="AE3666" s="3" t="str">
        <f>IF(Table1[[#This Row],[Mã khách hàng]]="","",VLOOKUP($A3666,Ma_KH!$A:$Q,Ma_KH!P$1,0))</f>
        <v>CÔNG TY TNHH BÁN LẺ FUJIMART VIỆT NAM</v>
      </c>
      <c r="AF3666" s="3" t="str">
        <f>VLOOKUP(A3666,Ma_KH!A:Q,Ma_KH!J$1,0)</f>
        <v>Đỗ Minh Quang</v>
      </c>
    </row>
    <row r="3667" spans="1:32">
      <c r="A3667" s="242" t="s">
        <v>197</v>
      </c>
      <c r="B3667" s="242" t="s">
        <v>5155</v>
      </c>
      <c r="C3667" s="318">
        <v>45939</v>
      </c>
      <c r="E3667" s="318">
        <v>45960</v>
      </c>
      <c r="F3667" s="78" t="s">
        <v>21399</v>
      </c>
      <c r="G3667" s="242" t="s">
        <v>21410</v>
      </c>
      <c r="H3667" s="278"/>
      <c r="I3667" s="278">
        <f>IFERROR(ROUND((VLOOKUP(Table1[[#This Row],[Mã khách hàng]],Ty_Le!$A:$D,5,0)*5%),0),0)</f>
        <v>0</v>
      </c>
      <c r="J3667" s="278">
        <f>(Table1[[#This Row],[Tiền hàng]]-Table1[[#This Row],[Tiền chiết khấu]])*8%</f>
        <v>0</v>
      </c>
      <c r="K3667" s="402">
        <v>75340</v>
      </c>
      <c r="L3667" s="8" t="s">
        <v>3649</v>
      </c>
      <c r="M3667"/>
      <c r="O3667" s="278">
        <f>IF(Table1[[#This Row],[Phân loại]]="Tồn đầu kỳ",Table1[[#This Row],[Tổng giá trị]],0)</f>
        <v>0</v>
      </c>
      <c r="P3667" s="8">
        <f>IF(Table1[[#This Row],[Số còn phải thu ĐK]]&lt;&gt;0,0,IF(Table1[[#This Row],[Phân loại]]="Bán hàng",Table1[[#This Row],[Tổng giá trị]],-Table1[[#This Row],[Tổng giá trị]]))</f>
        <v>-75340</v>
      </c>
      <c r="Q3667" s="278">
        <f t="shared" si="949"/>
        <v>0</v>
      </c>
      <c r="R3667" s="8">
        <f>Table1[[#This Row],[Số còn phải thu ĐK]]+Table1[[#This Row],[Giá Trị HD sau CK]]-Table1[[#This Row],[Số tiền đã thu]]</f>
        <v>-75340</v>
      </c>
      <c r="S3667" s="7">
        <f>IF(Table1[[#This Row],[Ngày hóa đơn]]&lt;&gt;"",Table1[[#This Row],[Ngày hóa đơn]],Table1[[#This Row],[Ngày hạch toán]])</f>
        <v>45960</v>
      </c>
      <c r="T3667" s="8">
        <v>30</v>
      </c>
      <c r="U3667" s="7">
        <f>IF(Table1[[#This Row],[Ngày tính CN]]="","",S3667+T3667)</f>
        <v>45990</v>
      </c>
      <c r="V3667" s="71">
        <f ca="1">IF(Table1[[#This Row],[Hạn thanh toán]]="","",IF((U3667-NOW())&lt;0,0,(U3667-NOW())))</f>
        <v>0</v>
      </c>
      <c r="W3667" s="278"/>
      <c r="X3667" s="278">
        <f t="shared" ca="1" si="950"/>
        <v>11.362421527781407</v>
      </c>
      <c r="Y3667" s="3" t="str">
        <f t="shared" ca="1" si="951"/>
        <v>Nợ quá hạn 30 ngày</v>
      </c>
      <c r="Z3667" s="250">
        <f>Table1[[#This Row],[Hạn thanh toán]]</f>
        <v>45990</v>
      </c>
      <c r="AA3667" s="250">
        <f>Table1[[#This Row],[Ngày Thanh toán]]</f>
        <v>0</v>
      </c>
      <c r="AD3667" s="3" t="str">
        <f>IF(Table1[[#This Row],[Mã khách hàng]]="","",VLOOKUP($A3667,Ma_KH!$A:$Q,Ma_KH!O$1,0))</f>
        <v>BRG - FUJIMART</v>
      </c>
      <c r="AE3667" s="3" t="str">
        <f>IF(Table1[[#This Row],[Mã khách hàng]]="","",VLOOKUP($A3667,Ma_KH!$A:$Q,Ma_KH!P$1,0))</f>
        <v>CÔNG TY TNHH BÁN LẺ FUJIMART VIỆT NAM</v>
      </c>
      <c r="AF3667" s="3" t="str">
        <f>VLOOKUP(A3667,Ma_KH!A:Q,Ma_KH!J$1,0)</f>
        <v>Vũ Anh Tuấn</v>
      </c>
    </row>
    <row r="3668" spans="1:32">
      <c r="A3668" s="242" t="s">
        <v>198</v>
      </c>
      <c r="B3668" s="242" t="s">
        <v>5155</v>
      </c>
      <c r="C3668" s="318">
        <v>45939</v>
      </c>
      <c r="E3668" s="318">
        <v>45960</v>
      </c>
      <c r="F3668" s="78" t="s">
        <v>21399</v>
      </c>
      <c r="G3668" s="242" t="s">
        <v>21405</v>
      </c>
      <c r="H3668" s="278"/>
      <c r="I3668" s="278">
        <f>IFERROR(ROUND((VLOOKUP(Table1[[#This Row],[Mã khách hàng]],Ty_Le!$A:$D,5,0)*5%),0),0)</f>
        <v>0</v>
      </c>
      <c r="J3668" s="278">
        <f>(Table1[[#This Row],[Tiền hàng]]-Table1[[#This Row],[Tiền chiết khấu]])*8%</f>
        <v>0</v>
      </c>
      <c r="K3668" s="402">
        <v>217482</v>
      </c>
      <c r="L3668" s="8" t="s">
        <v>3649</v>
      </c>
      <c r="M3668"/>
      <c r="O3668" s="278">
        <f>IF(Table1[[#This Row],[Phân loại]]="Tồn đầu kỳ",Table1[[#This Row],[Tổng giá trị]],0)</f>
        <v>0</v>
      </c>
      <c r="P3668" s="8">
        <f>IF(Table1[[#This Row],[Số còn phải thu ĐK]]&lt;&gt;0,0,IF(Table1[[#This Row],[Phân loại]]="Bán hàng",Table1[[#This Row],[Tổng giá trị]],-Table1[[#This Row],[Tổng giá trị]]))</f>
        <v>-217482</v>
      </c>
      <c r="Q3668" s="278">
        <f t="shared" si="949"/>
        <v>0</v>
      </c>
      <c r="R3668" s="8">
        <f>Table1[[#This Row],[Số còn phải thu ĐK]]+Table1[[#This Row],[Giá Trị HD sau CK]]-Table1[[#This Row],[Số tiền đã thu]]</f>
        <v>-217482</v>
      </c>
      <c r="S3668" s="7">
        <f>IF(Table1[[#This Row],[Ngày hóa đơn]]&lt;&gt;"",Table1[[#This Row],[Ngày hóa đơn]],Table1[[#This Row],[Ngày hạch toán]])</f>
        <v>45960</v>
      </c>
      <c r="T3668" s="8">
        <v>30</v>
      </c>
      <c r="U3668" s="7">
        <f>IF(Table1[[#This Row],[Ngày tính CN]]="","",S3668+T3668)</f>
        <v>45990</v>
      </c>
      <c r="V3668" s="71">
        <f ca="1">IF(Table1[[#This Row],[Hạn thanh toán]]="","",IF((U3668-NOW())&lt;0,0,(U3668-NOW())))</f>
        <v>0</v>
      </c>
      <c r="W3668" s="278"/>
      <c r="X3668" s="278">
        <f t="shared" ca="1" si="950"/>
        <v>11.362421527781407</v>
      </c>
      <c r="Y3668" s="3" t="str">
        <f t="shared" ca="1" si="951"/>
        <v>Nợ quá hạn 30 ngày</v>
      </c>
      <c r="Z3668" s="250">
        <f>Table1[[#This Row],[Hạn thanh toán]]</f>
        <v>45990</v>
      </c>
      <c r="AA3668" s="250">
        <f>Table1[[#This Row],[Ngày Thanh toán]]</f>
        <v>0</v>
      </c>
      <c r="AD3668" s="3" t="str">
        <f>IF(Table1[[#This Row],[Mã khách hàng]]="","",VLOOKUP($A3668,Ma_KH!$A:$Q,Ma_KH!O$1,0))</f>
        <v>BRG - FUJIMART</v>
      </c>
      <c r="AE3668" s="3" t="str">
        <f>IF(Table1[[#This Row],[Mã khách hàng]]="","",VLOOKUP($A3668,Ma_KH!$A:$Q,Ma_KH!P$1,0))</f>
        <v>CÔNG TY TNHH BÁN LẺ FUJIMART VIỆT NAM</v>
      </c>
      <c r="AF3668" s="3" t="str">
        <f>VLOOKUP(A3668,Ma_KH!A:Q,Ma_KH!J$1,0)</f>
        <v>Vũ Anh Tuấn</v>
      </c>
    </row>
    <row r="3669" spans="1:32">
      <c r="A3669" s="242" t="s">
        <v>199</v>
      </c>
      <c r="B3669" s="242" t="s">
        <v>5155</v>
      </c>
      <c r="C3669" s="318">
        <v>45941</v>
      </c>
      <c r="E3669" s="318">
        <v>45960</v>
      </c>
      <c r="F3669" s="78" t="s">
        <v>21399</v>
      </c>
      <c r="G3669" s="242" t="s">
        <v>21413</v>
      </c>
      <c r="H3669" s="278"/>
      <c r="I3669" s="278">
        <f>IFERROR(ROUND((VLOOKUP(Table1[[#This Row],[Mã khách hàng]],Ty_Le!$A:$D,5,0)*5%),0),0)</f>
        <v>0</v>
      </c>
      <c r="J3669" s="278">
        <f>(Table1[[#This Row],[Tiền hàng]]-Table1[[#This Row],[Tiền chiết khấu]])*8%</f>
        <v>0</v>
      </c>
      <c r="K3669" s="402">
        <v>114508</v>
      </c>
      <c r="L3669" s="8" t="s">
        <v>3649</v>
      </c>
      <c r="M3669"/>
      <c r="O3669" s="278">
        <f>IF(Table1[[#This Row],[Phân loại]]="Tồn đầu kỳ",Table1[[#This Row],[Tổng giá trị]],0)</f>
        <v>0</v>
      </c>
      <c r="P3669" s="8">
        <f>IF(Table1[[#This Row],[Số còn phải thu ĐK]]&lt;&gt;0,0,IF(Table1[[#This Row],[Phân loại]]="Bán hàng",Table1[[#This Row],[Tổng giá trị]],-Table1[[#This Row],[Tổng giá trị]]))</f>
        <v>-114508</v>
      </c>
      <c r="Q3669" s="278">
        <f t="shared" si="949"/>
        <v>0</v>
      </c>
      <c r="R3669" s="8">
        <f>Table1[[#This Row],[Số còn phải thu ĐK]]+Table1[[#This Row],[Giá Trị HD sau CK]]-Table1[[#This Row],[Số tiền đã thu]]</f>
        <v>-114508</v>
      </c>
      <c r="S3669" s="7">
        <f>IF(Table1[[#This Row],[Ngày hóa đơn]]&lt;&gt;"",Table1[[#This Row],[Ngày hóa đơn]],Table1[[#This Row],[Ngày hạch toán]])</f>
        <v>45960</v>
      </c>
      <c r="T3669" s="8">
        <v>30</v>
      </c>
      <c r="U3669" s="7">
        <f>IF(Table1[[#This Row],[Ngày tính CN]]="","",S3669+T3669)</f>
        <v>45990</v>
      </c>
      <c r="V3669" s="71">
        <f ca="1">IF(Table1[[#This Row],[Hạn thanh toán]]="","",IF((U3669-NOW())&lt;0,0,(U3669-NOW())))</f>
        <v>0</v>
      </c>
      <c r="W3669" s="278"/>
      <c r="X3669" s="278">
        <f t="shared" ca="1" si="950"/>
        <v>11.362421527781407</v>
      </c>
      <c r="Y3669" s="3" t="str">
        <f t="shared" ca="1" si="951"/>
        <v>Nợ quá hạn 30 ngày</v>
      </c>
      <c r="Z3669" s="250">
        <f>Table1[[#This Row],[Hạn thanh toán]]</f>
        <v>45990</v>
      </c>
      <c r="AA3669" s="250">
        <f>Table1[[#This Row],[Ngày Thanh toán]]</f>
        <v>0</v>
      </c>
      <c r="AD3669" s="3" t="str">
        <f>IF(Table1[[#This Row],[Mã khách hàng]]="","",VLOOKUP($A3669,Ma_KH!$A:$Q,Ma_KH!O$1,0))</f>
        <v>BRG - FUJIMART</v>
      </c>
      <c r="AE3669" s="3" t="str">
        <f>IF(Table1[[#This Row],[Mã khách hàng]]="","",VLOOKUP($A3669,Ma_KH!$A:$Q,Ma_KH!P$1,0))</f>
        <v>CÔNG TY TNHH BÁN LẺ FUJIMART VIỆT NAM</v>
      </c>
      <c r="AF3669" s="3" t="str">
        <f>VLOOKUP(A3669,Ma_KH!A:Q,Ma_KH!J$1,0)</f>
        <v>Đỗ Minh Quang</v>
      </c>
    </row>
    <row r="3670" spans="1:32">
      <c r="A3670" s="242" t="s">
        <v>200</v>
      </c>
      <c r="B3670" s="242" t="s">
        <v>5155</v>
      </c>
      <c r="C3670" s="318">
        <v>45941</v>
      </c>
      <c r="E3670" s="318">
        <v>45960</v>
      </c>
      <c r="F3670" s="78" t="s">
        <v>21399</v>
      </c>
      <c r="G3670" s="242" t="s">
        <v>21417</v>
      </c>
      <c r="H3670" s="278"/>
      <c r="I3670" s="278">
        <f>IFERROR(ROUND((VLOOKUP(Table1[[#This Row],[Mã khách hàng]],Ty_Le!$A:$D,5,0)*5%),0),0)</f>
        <v>0</v>
      </c>
      <c r="J3670" s="278">
        <f>(Table1[[#This Row],[Tiền hàng]]-Table1[[#This Row],[Tiền chiết khấu]])*8%</f>
        <v>0</v>
      </c>
      <c r="K3670" s="402">
        <v>108527</v>
      </c>
      <c r="L3670" s="8" t="s">
        <v>3649</v>
      </c>
      <c r="M3670"/>
      <c r="O3670" s="278">
        <f>IF(Table1[[#This Row],[Phân loại]]="Tồn đầu kỳ",Table1[[#This Row],[Tổng giá trị]],0)</f>
        <v>0</v>
      </c>
      <c r="P3670" s="8">
        <f>IF(Table1[[#This Row],[Số còn phải thu ĐK]]&lt;&gt;0,0,IF(Table1[[#This Row],[Phân loại]]="Bán hàng",Table1[[#This Row],[Tổng giá trị]],-Table1[[#This Row],[Tổng giá trị]]))</f>
        <v>-108527</v>
      </c>
      <c r="Q3670" s="278">
        <f t="shared" si="949"/>
        <v>0</v>
      </c>
      <c r="R3670" s="8">
        <f>Table1[[#This Row],[Số còn phải thu ĐK]]+Table1[[#This Row],[Giá Trị HD sau CK]]-Table1[[#This Row],[Số tiền đã thu]]</f>
        <v>-108527</v>
      </c>
      <c r="S3670" s="7">
        <f>IF(Table1[[#This Row],[Ngày hóa đơn]]&lt;&gt;"",Table1[[#This Row],[Ngày hóa đơn]],Table1[[#This Row],[Ngày hạch toán]])</f>
        <v>45960</v>
      </c>
      <c r="T3670" s="8">
        <v>30</v>
      </c>
      <c r="U3670" s="7">
        <f>IF(Table1[[#This Row],[Ngày tính CN]]="","",S3670+T3670)</f>
        <v>45990</v>
      </c>
      <c r="V3670" s="71">
        <f ca="1">IF(Table1[[#This Row],[Hạn thanh toán]]="","",IF((U3670-NOW())&lt;0,0,(U3670-NOW())))</f>
        <v>0</v>
      </c>
      <c r="W3670" s="278"/>
      <c r="X3670" s="278">
        <f t="shared" ca="1" si="950"/>
        <v>11.362421527781407</v>
      </c>
      <c r="Y3670" s="3" t="str">
        <f t="shared" ca="1" si="951"/>
        <v>Nợ quá hạn 30 ngày</v>
      </c>
      <c r="Z3670" s="250">
        <f>Table1[[#This Row],[Hạn thanh toán]]</f>
        <v>45990</v>
      </c>
      <c r="AA3670" s="250">
        <f>Table1[[#This Row],[Ngày Thanh toán]]</f>
        <v>0</v>
      </c>
      <c r="AD3670" s="3" t="str">
        <f>IF(Table1[[#This Row],[Mã khách hàng]]="","",VLOOKUP($A3670,Ma_KH!$A:$Q,Ma_KH!O$1,0))</f>
        <v>BRG - FUJIMART</v>
      </c>
      <c r="AE3670" s="3" t="str">
        <f>IF(Table1[[#This Row],[Mã khách hàng]]="","",VLOOKUP($A3670,Ma_KH!$A:$Q,Ma_KH!P$1,0))</f>
        <v>CÔNG TY TNHH BÁN LẺ FUJIMART VIỆT NAM</v>
      </c>
      <c r="AF3670" s="3" t="str">
        <f>VLOOKUP(A3670,Ma_KH!A:Q,Ma_KH!J$1,0)</f>
        <v>Vũ Anh Tuấn</v>
      </c>
    </row>
    <row r="3671" spans="1:32">
      <c r="A3671" s="242" t="s">
        <v>184</v>
      </c>
      <c r="B3671" s="242" t="s">
        <v>5155</v>
      </c>
      <c r="C3671" s="318">
        <v>45941</v>
      </c>
      <c r="E3671" s="318">
        <v>45960</v>
      </c>
      <c r="F3671" s="78" t="s">
        <v>21399</v>
      </c>
      <c r="G3671" s="242" t="s">
        <v>21416</v>
      </c>
      <c r="H3671" s="278"/>
      <c r="I3671" s="278">
        <f>IFERROR(ROUND((VLOOKUP(Table1[[#This Row],[Mã khách hàng]],Ty_Le!$A:$D,5,0)*5%),0),0)</f>
        <v>0</v>
      </c>
      <c r="J3671" s="278">
        <f>(Table1[[#This Row],[Tiền hàng]]-Table1[[#This Row],[Tiền chiết khấu]])*8%</f>
        <v>0</v>
      </c>
      <c r="K3671" s="402">
        <v>114508</v>
      </c>
      <c r="L3671" s="8" t="s">
        <v>3649</v>
      </c>
      <c r="M3671"/>
      <c r="O3671" s="278">
        <f>IF(Table1[[#This Row],[Phân loại]]="Tồn đầu kỳ",Table1[[#This Row],[Tổng giá trị]],0)</f>
        <v>0</v>
      </c>
      <c r="P3671" s="8">
        <f>IF(Table1[[#This Row],[Số còn phải thu ĐK]]&lt;&gt;0,0,IF(Table1[[#This Row],[Phân loại]]="Bán hàng",Table1[[#This Row],[Tổng giá trị]],-Table1[[#This Row],[Tổng giá trị]]))</f>
        <v>-114508</v>
      </c>
      <c r="Q3671" s="278">
        <f t="shared" si="949"/>
        <v>0</v>
      </c>
      <c r="R3671" s="8">
        <f>Table1[[#This Row],[Số còn phải thu ĐK]]+Table1[[#This Row],[Giá Trị HD sau CK]]-Table1[[#This Row],[Số tiền đã thu]]</f>
        <v>-114508</v>
      </c>
      <c r="S3671" s="7">
        <f>IF(Table1[[#This Row],[Ngày hóa đơn]]&lt;&gt;"",Table1[[#This Row],[Ngày hóa đơn]],Table1[[#This Row],[Ngày hạch toán]])</f>
        <v>45960</v>
      </c>
      <c r="T3671" s="8">
        <v>30</v>
      </c>
      <c r="U3671" s="7">
        <f>IF(Table1[[#This Row],[Ngày tính CN]]="","",S3671+T3671)</f>
        <v>45990</v>
      </c>
      <c r="V3671" s="71">
        <f ca="1">IF(Table1[[#This Row],[Hạn thanh toán]]="","",IF((U3671-NOW())&lt;0,0,(U3671-NOW())))</f>
        <v>0</v>
      </c>
      <c r="W3671" s="278"/>
      <c r="X3671" s="278">
        <f t="shared" ca="1" si="950"/>
        <v>11.362421527781407</v>
      </c>
      <c r="Y3671" s="3" t="str">
        <f t="shared" ca="1" si="951"/>
        <v>Nợ quá hạn 30 ngày</v>
      </c>
      <c r="Z3671" s="250">
        <f>Table1[[#This Row],[Hạn thanh toán]]</f>
        <v>45990</v>
      </c>
      <c r="AA3671" s="250">
        <f>Table1[[#This Row],[Ngày Thanh toán]]</f>
        <v>0</v>
      </c>
      <c r="AD3671" s="3" t="str">
        <f>IF(Table1[[#This Row],[Mã khách hàng]]="","",VLOOKUP($A3671,Ma_KH!$A:$Q,Ma_KH!O$1,0))</f>
        <v>BRG - FUJIMART</v>
      </c>
      <c r="AE3671" s="3" t="str">
        <f>IF(Table1[[#This Row],[Mã khách hàng]]="","",VLOOKUP($A3671,Ma_KH!$A:$Q,Ma_KH!P$1,0))</f>
        <v>CÔNG TY TNHH BÁN LẺ FUJIMART VIỆT NAM</v>
      </c>
      <c r="AF3671" s="3" t="str">
        <f>VLOOKUP(A3671,Ma_KH!A:Q,Ma_KH!J$1,0)</f>
        <v>Vũ Anh Tuấn</v>
      </c>
    </row>
    <row r="3672" spans="1:32">
      <c r="A3672" s="242" t="s">
        <v>201</v>
      </c>
      <c r="B3672" s="242" t="s">
        <v>5155</v>
      </c>
      <c r="C3672" s="318">
        <v>45941</v>
      </c>
      <c r="E3672" s="318">
        <v>45960</v>
      </c>
      <c r="F3672" s="78" t="s">
        <v>21399</v>
      </c>
      <c r="G3672" s="242" t="s">
        <v>21483</v>
      </c>
      <c r="H3672" s="278"/>
      <c r="I3672" s="278">
        <f>IFERROR(ROUND((VLOOKUP(Table1[[#This Row],[Mã khách hàng]],Ty_Le!$A:$D,5,0)*5%),0),0)</f>
        <v>0</v>
      </c>
      <c r="J3672" s="278">
        <f>(Table1[[#This Row],[Tiền hàng]]-Table1[[#This Row],[Tiền chiết khấu]])*8%</f>
        <v>0</v>
      </c>
      <c r="K3672" s="402">
        <v>227891</v>
      </c>
      <c r="L3672" s="8" t="s">
        <v>3649</v>
      </c>
      <c r="M3672"/>
      <c r="O3672" s="278">
        <f>IF(Table1[[#This Row],[Phân loại]]="Tồn đầu kỳ",Table1[[#This Row],[Tổng giá trị]],0)</f>
        <v>0</v>
      </c>
      <c r="P3672" s="8">
        <f>IF(Table1[[#This Row],[Số còn phải thu ĐK]]&lt;&gt;0,0,IF(Table1[[#This Row],[Phân loại]]="Bán hàng",Table1[[#This Row],[Tổng giá trị]],-Table1[[#This Row],[Tổng giá trị]]))</f>
        <v>-227891</v>
      </c>
      <c r="Q3672" s="278">
        <f t="shared" si="949"/>
        <v>0</v>
      </c>
      <c r="R3672" s="8">
        <f>Table1[[#This Row],[Số còn phải thu ĐK]]+Table1[[#This Row],[Giá Trị HD sau CK]]-Table1[[#This Row],[Số tiền đã thu]]</f>
        <v>-227891</v>
      </c>
      <c r="S3672" s="7">
        <f>IF(Table1[[#This Row],[Ngày hóa đơn]]&lt;&gt;"",Table1[[#This Row],[Ngày hóa đơn]],Table1[[#This Row],[Ngày hạch toán]])</f>
        <v>45960</v>
      </c>
      <c r="T3672" s="8">
        <v>30</v>
      </c>
      <c r="U3672" s="7">
        <f>IF(Table1[[#This Row],[Ngày tính CN]]="","",S3672+T3672)</f>
        <v>45990</v>
      </c>
      <c r="V3672" s="71">
        <f ca="1">IF(Table1[[#This Row],[Hạn thanh toán]]="","",IF((U3672-NOW())&lt;0,0,(U3672-NOW())))</f>
        <v>0</v>
      </c>
      <c r="W3672" s="278"/>
      <c r="X3672" s="278">
        <f t="shared" ca="1" si="950"/>
        <v>11.362421527781407</v>
      </c>
      <c r="Y3672" s="3" t="str">
        <f t="shared" ca="1" si="951"/>
        <v>Nợ quá hạn 30 ngày</v>
      </c>
      <c r="Z3672" s="250">
        <f>Table1[[#This Row],[Hạn thanh toán]]</f>
        <v>45990</v>
      </c>
      <c r="AA3672" s="250">
        <f>Table1[[#This Row],[Ngày Thanh toán]]</f>
        <v>0</v>
      </c>
      <c r="AD3672" s="3" t="str">
        <f>IF(Table1[[#This Row],[Mã khách hàng]]="","",VLOOKUP($A3672,Ma_KH!$A:$Q,Ma_KH!O$1,0))</f>
        <v>BRG - FUJIMART</v>
      </c>
      <c r="AE3672" s="3" t="str">
        <f>IF(Table1[[#This Row],[Mã khách hàng]]="","",VLOOKUP($A3672,Ma_KH!$A:$Q,Ma_KH!P$1,0))</f>
        <v>CÔNG TY TNHH BÁN LẺ FUJIMART VIỆT NAM</v>
      </c>
      <c r="AF3672" s="3" t="str">
        <f>VLOOKUP(A3672,Ma_KH!A:Q,Ma_KH!J$1,0)</f>
        <v>Đỗ Minh Quang</v>
      </c>
    </row>
    <row r="3673" spans="1:32">
      <c r="A3673" s="242" t="s">
        <v>185</v>
      </c>
      <c r="B3673" s="242" t="s">
        <v>5155</v>
      </c>
      <c r="C3673" s="318">
        <v>45942</v>
      </c>
      <c r="E3673" s="318">
        <v>45960</v>
      </c>
      <c r="F3673" s="78" t="s">
        <v>21399</v>
      </c>
      <c r="G3673" s="242" t="s">
        <v>21431</v>
      </c>
      <c r="H3673" s="278"/>
      <c r="I3673" s="278">
        <f>IFERROR(ROUND((VLOOKUP(Table1[[#This Row],[Mã khách hàng]],Ty_Le!$A:$D,5,0)*5%),0),0)</f>
        <v>0</v>
      </c>
      <c r="J3673" s="278">
        <f>(Table1[[#This Row],[Tiền hàng]]-Table1[[#This Row],[Tiền chiết khấu]])*8%</f>
        <v>0</v>
      </c>
      <c r="K3673" s="402">
        <v>293020</v>
      </c>
      <c r="L3673" s="8" t="s">
        <v>3649</v>
      </c>
      <c r="M3673"/>
      <c r="O3673" s="278">
        <f>IF(Table1[[#This Row],[Phân loại]]="Tồn đầu kỳ",Table1[[#This Row],[Tổng giá trị]],0)</f>
        <v>0</v>
      </c>
      <c r="P3673" s="8">
        <f>IF(Table1[[#This Row],[Số còn phải thu ĐK]]&lt;&gt;0,0,IF(Table1[[#This Row],[Phân loại]]="Bán hàng",Table1[[#This Row],[Tổng giá trị]],-Table1[[#This Row],[Tổng giá trị]]))</f>
        <v>-293020</v>
      </c>
      <c r="Q3673" s="278">
        <f t="shared" si="949"/>
        <v>0</v>
      </c>
      <c r="R3673" s="8">
        <f>Table1[[#This Row],[Số còn phải thu ĐK]]+Table1[[#This Row],[Giá Trị HD sau CK]]-Table1[[#This Row],[Số tiền đã thu]]</f>
        <v>-293020</v>
      </c>
      <c r="S3673" s="7">
        <f>IF(Table1[[#This Row],[Ngày hóa đơn]]&lt;&gt;"",Table1[[#This Row],[Ngày hóa đơn]],Table1[[#This Row],[Ngày hạch toán]])</f>
        <v>45960</v>
      </c>
      <c r="T3673" s="8">
        <v>30</v>
      </c>
      <c r="U3673" s="7">
        <f>IF(Table1[[#This Row],[Ngày tính CN]]="","",S3673+T3673)</f>
        <v>45990</v>
      </c>
      <c r="V3673" s="71">
        <f ca="1">IF(Table1[[#This Row],[Hạn thanh toán]]="","",IF((U3673-NOW())&lt;0,0,(U3673-NOW())))</f>
        <v>0</v>
      </c>
      <c r="W3673" s="278"/>
      <c r="X3673" s="278">
        <f t="shared" ca="1" si="950"/>
        <v>11.362421527781407</v>
      </c>
      <c r="Y3673" s="3" t="str">
        <f t="shared" ca="1" si="951"/>
        <v>Nợ quá hạn 30 ngày</v>
      </c>
      <c r="Z3673" s="250">
        <f>Table1[[#This Row],[Hạn thanh toán]]</f>
        <v>45990</v>
      </c>
      <c r="AA3673" s="250">
        <f>Table1[[#This Row],[Ngày Thanh toán]]</f>
        <v>0</v>
      </c>
      <c r="AD3673" s="3" t="str">
        <f>IF(Table1[[#This Row],[Mã khách hàng]]="","",VLOOKUP($A3673,Ma_KH!$A:$Q,Ma_KH!O$1,0))</f>
        <v>BRG - FUJIMART</v>
      </c>
      <c r="AE3673" s="3" t="str">
        <f>IF(Table1[[#This Row],[Mã khách hàng]]="","",VLOOKUP($A3673,Ma_KH!$A:$Q,Ma_KH!P$1,0))</f>
        <v>CÔNG TY TNHH BÁN LẺ FUJIMART VIỆT NAM</v>
      </c>
      <c r="AF3673" s="3" t="str">
        <f>VLOOKUP(A3673,Ma_KH!A:Q,Ma_KH!J$1,0)</f>
        <v>Vũ Anh Tuấn</v>
      </c>
    </row>
    <row r="3674" spans="1:32">
      <c r="A3674" s="242" t="s">
        <v>188</v>
      </c>
      <c r="B3674" s="242" t="s">
        <v>5155</v>
      </c>
      <c r="C3674" s="318">
        <v>45943</v>
      </c>
      <c r="E3674" s="318">
        <v>45960</v>
      </c>
      <c r="F3674" s="78" t="s">
        <v>21399</v>
      </c>
      <c r="G3674" s="242" t="s">
        <v>21414</v>
      </c>
      <c r="H3674" s="278"/>
      <c r="I3674" s="278">
        <f>IFERROR(ROUND((VLOOKUP(Table1[[#This Row],[Mã khách hàng]],Ty_Le!$A:$D,5,0)*5%),0),0)</f>
        <v>0</v>
      </c>
      <c r="J3674" s="278">
        <f>(Table1[[#This Row],[Tiền hàng]]-Table1[[#This Row],[Tiền chiết khấu]])*8%</f>
        <v>0</v>
      </c>
      <c r="K3674" s="402">
        <v>417311</v>
      </c>
      <c r="L3674" s="8" t="s">
        <v>3649</v>
      </c>
      <c r="M3674"/>
      <c r="O3674" s="278">
        <f>IF(Table1[[#This Row],[Phân loại]]="Tồn đầu kỳ",Table1[[#This Row],[Tổng giá trị]],0)</f>
        <v>0</v>
      </c>
      <c r="P3674" s="8">
        <f>IF(Table1[[#This Row],[Số còn phải thu ĐK]]&lt;&gt;0,0,IF(Table1[[#This Row],[Phân loại]]="Bán hàng",Table1[[#This Row],[Tổng giá trị]],-Table1[[#This Row],[Tổng giá trị]]))</f>
        <v>-417311</v>
      </c>
      <c r="Q3674" s="278">
        <f t="shared" si="949"/>
        <v>0</v>
      </c>
      <c r="R3674" s="8">
        <f>Table1[[#This Row],[Số còn phải thu ĐK]]+Table1[[#This Row],[Giá Trị HD sau CK]]-Table1[[#This Row],[Số tiền đã thu]]</f>
        <v>-417311</v>
      </c>
      <c r="S3674" s="7">
        <f>IF(Table1[[#This Row],[Ngày hóa đơn]]&lt;&gt;"",Table1[[#This Row],[Ngày hóa đơn]],Table1[[#This Row],[Ngày hạch toán]])</f>
        <v>45960</v>
      </c>
      <c r="T3674" s="8">
        <v>30</v>
      </c>
      <c r="U3674" s="7">
        <f>IF(Table1[[#This Row],[Ngày tính CN]]="","",S3674+T3674)</f>
        <v>45990</v>
      </c>
      <c r="V3674" s="71">
        <f ca="1">IF(Table1[[#This Row],[Hạn thanh toán]]="","",IF((U3674-NOW())&lt;0,0,(U3674-NOW())))</f>
        <v>0</v>
      </c>
      <c r="W3674" s="278"/>
      <c r="X3674" s="278">
        <f t="shared" ca="1" si="950"/>
        <v>11.362421527781407</v>
      </c>
      <c r="Y3674" s="3" t="str">
        <f t="shared" ca="1" si="951"/>
        <v>Nợ quá hạn 30 ngày</v>
      </c>
      <c r="Z3674" s="250">
        <f>Table1[[#This Row],[Hạn thanh toán]]</f>
        <v>45990</v>
      </c>
      <c r="AA3674" s="250">
        <f>Table1[[#This Row],[Ngày Thanh toán]]</f>
        <v>0</v>
      </c>
      <c r="AD3674" s="3" t="str">
        <f>IF(Table1[[#This Row],[Mã khách hàng]]="","",VLOOKUP($A3674,Ma_KH!$A:$Q,Ma_KH!O$1,0))</f>
        <v>BRG - FUJIMART</v>
      </c>
      <c r="AE3674" s="3" t="str">
        <f>IF(Table1[[#This Row],[Mã khách hàng]]="","",VLOOKUP($A3674,Ma_KH!$A:$Q,Ma_KH!P$1,0))</f>
        <v>CÔNG TY TNHH BÁN LẺ FUJIMART VIỆT NAM</v>
      </c>
      <c r="AF3674" s="3" t="str">
        <f>VLOOKUP(A3674,Ma_KH!A:Q,Ma_KH!J$1,0)</f>
        <v>Vũ Anh Tuấn</v>
      </c>
    </row>
    <row r="3675" spans="1:32">
      <c r="A3675" s="242" t="s">
        <v>198</v>
      </c>
      <c r="B3675" s="242" t="s">
        <v>5155</v>
      </c>
      <c r="C3675" s="318">
        <v>45944</v>
      </c>
      <c r="E3675" s="318">
        <v>45960</v>
      </c>
      <c r="F3675" s="78" t="s">
        <v>21399</v>
      </c>
      <c r="G3675" s="242" t="s">
        <v>21405</v>
      </c>
      <c r="H3675" s="278"/>
      <c r="I3675" s="278">
        <f>IFERROR(ROUND((VLOOKUP(Table1[[#This Row],[Mã khách hàng]],Ty_Le!$A:$D,5,0)*5%),0),0)</f>
        <v>0</v>
      </c>
      <c r="J3675" s="278">
        <f>(Table1[[#This Row],[Tiền hàng]]-Table1[[#This Row],[Tiền chiết khấu]])*8%</f>
        <v>0</v>
      </c>
      <c r="K3675" s="402">
        <v>226019</v>
      </c>
      <c r="L3675" s="8" t="s">
        <v>3649</v>
      </c>
      <c r="M3675"/>
      <c r="O3675" s="278">
        <f>IF(Table1[[#This Row],[Phân loại]]="Tồn đầu kỳ",Table1[[#This Row],[Tổng giá trị]],0)</f>
        <v>0</v>
      </c>
      <c r="P3675" s="8">
        <f>IF(Table1[[#This Row],[Số còn phải thu ĐK]]&lt;&gt;0,0,IF(Table1[[#This Row],[Phân loại]]="Bán hàng",Table1[[#This Row],[Tổng giá trị]],-Table1[[#This Row],[Tổng giá trị]]))</f>
        <v>-226019</v>
      </c>
      <c r="Q3675" s="278">
        <f t="shared" si="949"/>
        <v>0</v>
      </c>
      <c r="R3675" s="8">
        <f>Table1[[#This Row],[Số còn phải thu ĐK]]+Table1[[#This Row],[Giá Trị HD sau CK]]-Table1[[#This Row],[Số tiền đã thu]]</f>
        <v>-226019</v>
      </c>
      <c r="S3675" s="7">
        <f>IF(Table1[[#This Row],[Ngày hóa đơn]]&lt;&gt;"",Table1[[#This Row],[Ngày hóa đơn]],Table1[[#This Row],[Ngày hạch toán]])</f>
        <v>45960</v>
      </c>
      <c r="T3675" s="8">
        <v>30</v>
      </c>
      <c r="U3675" s="7">
        <f>IF(Table1[[#This Row],[Ngày tính CN]]="","",S3675+T3675)</f>
        <v>45990</v>
      </c>
      <c r="V3675" s="71">
        <f ca="1">IF(Table1[[#This Row],[Hạn thanh toán]]="","",IF((U3675-NOW())&lt;0,0,(U3675-NOW())))</f>
        <v>0</v>
      </c>
      <c r="W3675" s="278"/>
      <c r="X3675" s="278">
        <f t="shared" ca="1" si="950"/>
        <v>11.362421527781407</v>
      </c>
      <c r="Y3675" s="3" t="str">
        <f t="shared" ca="1" si="951"/>
        <v>Nợ quá hạn 30 ngày</v>
      </c>
      <c r="Z3675" s="250">
        <f>Table1[[#This Row],[Hạn thanh toán]]</f>
        <v>45990</v>
      </c>
      <c r="AA3675" s="250">
        <f>Table1[[#This Row],[Ngày Thanh toán]]</f>
        <v>0</v>
      </c>
      <c r="AD3675" s="3" t="str">
        <f>IF(Table1[[#This Row],[Mã khách hàng]]="","",VLOOKUP($A3675,Ma_KH!$A:$Q,Ma_KH!O$1,0))</f>
        <v>BRG - FUJIMART</v>
      </c>
      <c r="AE3675" s="3" t="str">
        <f>IF(Table1[[#This Row],[Mã khách hàng]]="","",VLOOKUP($A3675,Ma_KH!$A:$Q,Ma_KH!P$1,0))</f>
        <v>CÔNG TY TNHH BÁN LẺ FUJIMART VIỆT NAM</v>
      </c>
      <c r="AF3675" s="3" t="str">
        <f>VLOOKUP(A3675,Ma_KH!A:Q,Ma_KH!J$1,0)</f>
        <v>Vũ Anh Tuấn</v>
      </c>
    </row>
    <row r="3676" spans="1:32">
      <c r="A3676" s="242" t="s">
        <v>185</v>
      </c>
      <c r="B3676" s="242" t="s">
        <v>5155</v>
      </c>
      <c r="C3676" s="318">
        <v>45944</v>
      </c>
      <c r="E3676" s="318">
        <v>45960</v>
      </c>
      <c r="F3676" s="78" t="s">
        <v>21399</v>
      </c>
      <c r="G3676" s="242" t="s">
        <v>21431</v>
      </c>
      <c r="H3676" s="278"/>
      <c r="I3676" s="278">
        <f>IFERROR(ROUND((VLOOKUP(Table1[[#This Row],[Mã khách hàng]],Ty_Le!$A:$D,5,0)*5%),0),0)</f>
        <v>0</v>
      </c>
      <c r="J3676" s="278">
        <f>(Table1[[#This Row],[Tiền hàng]]-Table1[[#This Row],[Tiền chiết khấu]])*8%</f>
        <v>0</v>
      </c>
      <c r="K3676" s="402">
        <v>114508</v>
      </c>
      <c r="L3676" s="8" t="s">
        <v>3649</v>
      </c>
      <c r="M3676"/>
      <c r="O3676" s="278">
        <f>IF(Table1[[#This Row],[Phân loại]]="Tồn đầu kỳ",Table1[[#This Row],[Tổng giá trị]],0)</f>
        <v>0</v>
      </c>
      <c r="P3676" s="8">
        <f>IF(Table1[[#This Row],[Số còn phải thu ĐK]]&lt;&gt;0,0,IF(Table1[[#This Row],[Phân loại]]="Bán hàng",Table1[[#This Row],[Tổng giá trị]],-Table1[[#This Row],[Tổng giá trị]]))</f>
        <v>-114508</v>
      </c>
      <c r="Q3676" s="278">
        <f t="shared" si="949"/>
        <v>0</v>
      </c>
      <c r="R3676" s="8">
        <f>Table1[[#This Row],[Số còn phải thu ĐK]]+Table1[[#This Row],[Giá Trị HD sau CK]]-Table1[[#This Row],[Số tiền đã thu]]</f>
        <v>-114508</v>
      </c>
      <c r="S3676" s="7">
        <f>IF(Table1[[#This Row],[Ngày hóa đơn]]&lt;&gt;"",Table1[[#This Row],[Ngày hóa đơn]],Table1[[#This Row],[Ngày hạch toán]])</f>
        <v>45960</v>
      </c>
      <c r="T3676" s="8">
        <v>30</v>
      </c>
      <c r="U3676" s="7">
        <f>IF(Table1[[#This Row],[Ngày tính CN]]="","",S3676+T3676)</f>
        <v>45990</v>
      </c>
      <c r="V3676" s="71">
        <f ca="1">IF(Table1[[#This Row],[Hạn thanh toán]]="","",IF((U3676-NOW())&lt;0,0,(U3676-NOW())))</f>
        <v>0</v>
      </c>
      <c r="W3676" s="278"/>
      <c r="X3676" s="278">
        <f t="shared" ca="1" si="950"/>
        <v>11.362421527781407</v>
      </c>
      <c r="Y3676" s="3" t="str">
        <f t="shared" ca="1" si="951"/>
        <v>Nợ quá hạn 30 ngày</v>
      </c>
      <c r="Z3676" s="250">
        <f>Table1[[#This Row],[Hạn thanh toán]]</f>
        <v>45990</v>
      </c>
      <c r="AA3676" s="250">
        <f>Table1[[#This Row],[Ngày Thanh toán]]</f>
        <v>0</v>
      </c>
      <c r="AD3676" s="3" t="str">
        <f>IF(Table1[[#This Row],[Mã khách hàng]]="","",VLOOKUP($A3676,Ma_KH!$A:$Q,Ma_KH!O$1,0))</f>
        <v>BRG - FUJIMART</v>
      </c>
      <c r="AE3676" s="3" t="str">
        <f>IF(Table1[[#This Row],[Mã khách hàng]]="","",VLOOKUP($A3676,Ma_KH!$A:$Q,Ma_KH!P$1,0))</f>
        <v>CÔNG TY TNHH BÁN LẺ FUJIMART VIỆT NAM</v>
      </c>
      <c r="AF3676" s="3" t="str">
        <f>VLOOKUP(A3676,Ma_KH!A:Q,Ma_KH!J$1,0)</f>
        <v>Vũ Anh Tuấn</v>
      </c>
    </row>
    <row r="3677" spans="1:32">
      <c r="A3677" s="242" t="s">
        <v>202</v>
      </c>
      <c r="B3677" s="242" t="s">
        <v>5155</v>
      </c>
      <c r="C3677" s="318">
        <v>45944</v>
      </c>
      <c r="E3677" s="318">
        <v>45960</v>
      </c>
      <c r="F3677" s="78" t="s">
        <v>21399</v>
      </c>
      <c r="G3677" s="242" t="s">
        <v>21434</v>
      </c>
      <c r="H3677" s="278"/>
      <c r="I3677" s="278">
        <f>IFERROR(ROUND((VLOOKUP(Table1[[#This Row],[Mã khách hàng]],Ty_Le!$A:$D,5,0)*5%),0),0)</f>
        <v>0</v>
      </c>
      <c r="J3677" s="278">
        <f>(Table1[[#This Row],[Tiền hàng]]-Table1[[#This Row],[Tiền chiết khấu]])*8%</f>
        <v>0</v>
      </c>
      <c r="K3677" s="402">
        <v>737972</v>
      </c>
      <c r="L3677" s="8" t="s">
        <v>3649</v>
      </c>
      <c r="M3677"/>
      <c r="O3677" s="278">
        <f>IF(Table1[[#This Row],[Phân loại]]="Tồn đầu kỳ",Table1[[#This Row],[Tổng giá trị]],0)</f>
        <v>0</v>
      </c>
      <c r="P3677" s="8">
        <f>IF(Table1[[#This Row],[Số còn phải thu ĐK]]&lt;&gt;0,0,IF(Table1[[#This Row],[Phân loại]]="Bán hàng",Table1[[#This Row],[Tổng giá trị]],-Table1[[#This Row],[Tổng giá trị]]))</f>
        <v>-737972</v>
      </c>
      <c r="Q3677" s="278">
        <f t="shared" si="949"/>
        <v>0</v>
      </c>
      <c r="R3677" s="8">
        <f>Table1[[#This Row],[Số còn phải thu ĐK]]+Table1[[#This Row],[Giá Trị HD sau CK]]-Table1[[#This Row],[Số tiền đã thu]]</f>
        <v>-737972</v>
      </c>
      <c r="S3677" s="7">
        <f>IF(Table1[[#This Row],[Ngày hóa đơn]]&lt;&gt;"",Table1[[#This Row],[Ngày hóa đơn]],Table1[[#This Row],[Ngày hạch toán]])</f>
        <v>45960</v>
      </c>
      <c r="T3677" s="8">
        <v>30</v>
      </c>
      <c r="U3677" s="7">
        <f>IF(Table1[[#This Row],[Ngày tính CN]]="","",S3677+T3677)</f>
        <v>45990</v>
      </c>
      <c r="V3677" s="71">
        <f ca="1">IF(Table1[[#This Row],[Hạn thanh toán]]="","",IF((U3677-NOW())&lt;0,0,(U3677-NOW())))</f>
        <v>0</v>
      </c>
      <c r="W3677" s="278"/>
      <c r="X3677" s="278">
        <f t="shared" ca="1" si="950"/>
        <v>11.362421527781407</v>
      </c>
      <c r="Y3677" s="3" t="str">
        <f t="shared" ca="1" si="951"/>
        <v>Nợ quá hạn 30 ngày</v>
      </c>
      <c r="Z3677" s="250">
        <f>Table1[[#This Row],[Hạn thanh toán]]</f>
        <v>45990</v>
      </c>
      <c r="AA3677" s="250">
        <f>Table1[[#This Row],[Ngày Thanh toán]]</f>
        <v>0</v>
      </c>
      <c r="AD3677" s="3" t="str">
        <f>IF(Table1[[#This Row],[Mã khách hàng]]="","",VLOOKUP($A3677,Ma_KH!$A:$Q,Ma_KH!O$1,0))</f>
        <v>BRG - FUJIMART</v>
      </c>
      <c r="AE3677" s="3" t="str">
        <f>IF(Table1[[#This Row],[Mã khách hàng]]="","",VLOOKUP($A3677,Ma_KH!$A:$Q,Ma_KH!P$1,0))</f>
        <v>CÔNG TY TNHH BÁN LẺ FUJIMART VIỆT NAM</v>
      </c>
      <c r="AF3677" s="3" t="str">
        <f>VLOOKUP(A3677,Ma_KH!A:Q,Ma_KH!J$1,0)</f>
        <v>Vũ Anh Tuấn</v>
      </c>
    </row>
    <row r="3678" spans="1:32">
      <c r="A3678" s="242" t="s">
        <v>184</v>
      </c>
      <c r="B3678" s="242" t="s">
        <v>5155</v>
      </c>
      <c r="C3678" s="318">
        <v>45945</v>
      </c>
      <c r="E3678" s="318">
        <v>45960</v>
      </c>
      <c r="F3678" s="78" t="s">
        <v>21399</v>
      </c>
      <c r="G3678" s="242" t="s">
        <v>21404</v>
      </c>
      <c r="H3678" s="278"/>
      <c r="I3678" s="278">
        <f>IFERROR(ROUND((VLOOKUP(Table1[[#This Row],[Mã khách hàng]],Ty_Le!$A:$D,5,0)*5%),0),0)</f>
        <v>0</v>
      </c>
      <c r="J3678" s="278">
        <f>(Table1[[#This Row],[Tiền hàng]]-Table1[[#This Row],[Tiền chiết khấu]])*8%</f>
        <v>0</v>
      </c>
      <c r="K3678" s="402">
        <v>413682</v>
      </c>
      <c r="L3678" s="8" t="s">
        <v>3649</v>
      </c>
      <c r="M3678"/>
      <c r="O3678" s="278">
        <f>IF(Table1[[#This Row],[Phân loại]]="Tồn đầu kỳ",Table1[[#This Row],[Tổng giá trị]],0)</f>
        <v>0</v>
      </c>
      <c r="P3678" s="8">
        <f>IF(Table1[[#This Row],[Số còn phải thu ĐK]]&lt;&gt;0,0,IF(Table1[[#This Row],[Phân loại]]="Bán hàng",Table1[[#This Row],[Tổng giá trị]],-Table1[[#This Row],[Tổng giá trị]]))</f>
        <v>-413682</v>
      </c>
      <c r="Q3678" s="278">
        <f t="shared" si="949"/>
        <v>0</v>
      </c>
      <c r="R3678" s="8">
        <f>Table1[[#This Row],[Số còn phải thu ĐK]]+Table1[[#This Row],[Giá Trị HD sau CK]]-Table1[[#This Row],[Số tiền đã thu]]</f>
        <v>-413682</v>
      </c>
      <c r="S3678" s="7">
        <f>IF(Table1[[#This Row],[Ngày hóa đơn]]&lt;&gt;"",Table1[[#This Row],[Ngày hóa đơn]],Table1[[#This Row],[Ngày hạch toán]])</f>
        <v>45960</v>
      </c>
      <c r="T3678" s="8">
        <v>30</v>
      </c>
      <c r="U3678" s="7">
        <f>IF(Table1[[#This Row],[Ngày tính CN]]="","",S3678+T3678)</f>
        <v>45990</v>
      </c>
      <c r="V3678" s="71">
        <f ca="1">IF(Table1[[#This Row],[Hạn thanh toán]]="","",IF((U3678-NOW())&lt;0,0,(U3678-NOW())))</f>
        <v>0</v>
      </c>
      <c r="W3678" s="278"/>
      <c r="X3678" s="278">
        <f t="shared" ca="1" si="950"/>
        <v>11.362421527781407</v>
      </c>
      <c r="Y3678" s="3" t="str">
        <f t="shared" ca="1" si="951"/>
        <v>Nợ quá hạn 30 ngày</v>
      </c>
      <c r="Z3678" s="250">
        <f>Table1[[#This Row],[Hạn thanh toán]]</f>
        <v>45990</v>
      </c>
      <c r="AA3678" s="250">
        <f>Table1[[#This Row],[Ngày Thanh toán]]</f>
        <v>0</v>
      </c>
      <c r="AD3678" s="3" t="str">
        <f>IF(Table1[[#This Row],[Mã khách hàng]]="","",VLOOKUP($A3678,Ma_KH!$A:$Q,Ma_KH!O$1,0))</f>
        <v>BRG - FUJIMART</v>
      </c>
      <c r="AE3678" s="3" t="str">
        <f>IF(Table1[[#This Row],[Mã khách hàng]]="","",VLOOKUP($A3678,Ma_KH!$A:$Q,Ma_KH!P$1,0))</f>
        <v>CÔNG TY TNHH BÁN LẺ FUJIMART VIỆT NAM</v>
      </c>
      <c r="AF3678" s="3" t="str">
        <f>VLOOKUP(A3678,Ma_KH!A:Q,Ma_KH!J$1,0)</f>
        <v>Vũ Anh Tuấn</v>
      </c>
    </row>
    <row r="3679" spans="1:32">
      <c r="A3679" s="242" t="s">
        <v>203</v>
      </c>
      <c r="B3679" s="242" t="s">
        <v>5155</v>
      </c>
      <c r="C3679" s="318">
        <v>45945</v>
      </c>
      <c r="E3679" s="318">
        <v>45960</v>
      </c>
      <c r="F3679" s="78" t="s">
        <v>21399</v>
      </c>
      <c r="G3679" s="242" t="s">
        <v>21418</v>
      </c>
      <c r="H3679" s="278"/>
      <c r="I3679" s="278">
        <f>IFERROR(ROUND((VLOOKUP(Table1[[#This Row],[Mã khách hàng]],Ty_Le!$A:$D,5,0)*5%),0),0)</f>
        <v>0</v>
      </c>
      <c r="J3679" s="278">
        <f>(Table1[[#This Row],[Tiền hàng]]-Table1[[#This Row],[Tiền chiết khấu]])*8%</f>
        <v>0</v>
      </c>
      <c r="K3679" s="402">
        <v>165432</v>
      </c>
      <c r="L3679" s="8" t="s">
        <v>3649</v>
      </c>
      <c r="M3679"/>
      <c r="O3679" s="278">
        <f>IF(Table1[[#This Row],[Phân loại]]="Tồn đầu kỳ",Table1[[#This Row],[Tổng giá trị]],0)</f>
        <v>0</v>
      </c>
      <c r="P3679" s="8">
        <f>IF(Table1[[#This Row],[Số còn phải thu ĐK]]&lt;&gt;0,0,IF(Table1[[#This Row],[Phân loại]]="Bán hàng",Table1[[#This Row],[Tổng giá trị]],-Table1[[#This Row],[Tổng giá trị]]))</f>
        <v>-165432</v>
      </c>
      <c r="Q3679" s="278">
        <f t="shared" si="949"/>
        <v>0</v>
      </c>
      <c r="R3679" s="8">
        <f>Table1[[#This Row],[Số còn phải thu ĐK]]+Table1[[#This Row],[Giá Trị HD sau CK]]-Table1[[#This Row],[Số tiền đã thu]]</f>
        <v>-165432</v>
      </c>
      <c r="S3679" s="7">
        <f>IF(Table1[[#This Row],[Ngày hóa đơn]]&lt;&gt;"",Table1[[#This Row],[Ngày hóa đơn]],Table1[[#This Row],[Ngày hạch toán]])</f>
        <v>45960</v>
      </c>
      <c r="T3679" s="8">
        <v>30</v>
      </c>
      <c r="U3679" s="7">
        <f>IF(Table1[[#This Row],[Ngày tính CN]]="","",S3679+T3679)</f>
        <v>45990</v>
      </c>
      <c r="V3679" s="71">
        <f ca="1">IF(Table1[[#This Row],[Hạn thanh toán]]="","",IF((U3679-NOW())&lt;0,0,(U3679-NOW())))</f>
        <v>0</v>
      </c>
      <c r="W3679" s="278"/>
      <c r="X3679" s="278">
        <f t="shared" ca="1" si="950"/>
        <v>11.362421527781407</v>
      </c>
      <c r="Y3679" s="3" t="str">
        <f t="shared" ca="1" si="951"/>
        <v>Nợ quá hạn 30 ngày</v>
      </c>
      <c r="Z3679" s="250">
        <f>Table1[[#This Row],[Hạn thanh toán]]</f>
        <v>45990</v>
      </c>
      <c r="AA3679" s="250">
        <f>Table1[[#This Row],[Ngày Thanh toán]]</f>
        <v>0</v>
      </c>
      <c r="AD3679" s="3" t="str">
        <f>IF(Table1[[#This Row],[Mã khách hàng]]="","",VLOOKUP($A3679,Ma_KH!$A:$Q,Ma_KH!O$1,0))</f>
        <v>BRG - FUJIMART</v>
      </c>
      <c r="AE3679" s="3" t="str">
        <f>IF(Table1[[#This Row],[Mã khách hàng]]="","",VLOOKUP($A3679,Ma_KH!$A:$Q,Ma_KH!P$1,0))</f>
        <v>CÔNG TY TNHH BÁN LẺ FUJIMART VIỆT NAM</v>
      </c>
      <c r="AF3679" s="3" t="str">
        <f>VLOOKUP(A3679,Ma_KH!A:Q,Ma_KH!J$1,0)</f>
        <v>Vũ Anh Tuấn</v>
      </c>
    </row>
    <row r="3680" spans="1:32">
      <c r="A3680" s="242" t="s">
        <v>184</v>
      </c>
      <c r="B3680" s="242" t="s">
        <v>5155</v>
      </c>
      <c r="C3680" s="318">
        <v>45945</v>
      </c>
      <c r="E3680" s="318">
        <v>45960</v>
      </c>
      <c r="F3680" s="78" t="s">
        <v>21399</v>
      </c>
      <c r="G3680" s="242" t="s">
        <v>21484</v>
      </c>
      <c r="H3680" s="278"/>
      <c r="I3680" s="278">
        <f>IFERROR(ROUND((VLOOKUP(Table1[[#This Row],[Mã khách hàng]],Ty_Le!$A:$D,5,0)*5%),0),0)</f>
        <v>0</v>
      </c>
      <c r="J3680" s="278">
        <f>(Table1[[#This Row],[Tiền hàng]]-Table1[[#This Row],[Tiền chiết khấu]])*8%</f>
        <v>0</v>
      </c>
      <c r="K3680" s="402">
        <v>1425570</v>
      </c>
      <c r="L3680" s="8" t="s">
        <v>3649</v>
      </c>
      <c r="M3680"/>
      <c r="O3680" s="278">
        <f>IF(Table1[[#This Row],[Phân loại]]="Tồn đầu kỳ",Table1[[#This Row],[Tổng giá trị]],0)</f>
        <v>0</v>
      </c>
      <c r="P3680" s="8">
        <f>IF(Table1[[#This Row],[Số còn phải thu ĐK]]&lt;&gt;0,0,IF(Table1[[#This Row],[Phân loại]]="Bán hàng",Table1[[#This Row],[Tổng giá trị]],-Table1[[#This Row],[Tổng giá trị]]))</f>
        <v>-1425570</v>
      </c>
      <c r="Q3680" s="278">
        <f t="shared" si="949"/>
        <v>0</v>
      </c>
      <c r="R3680" s="8">
        <f>Table1[[#This Row],[Số còn phải thu ĐK]]+Table1[[#This Row],[Giá Trị HD sau CK]]-Table1[[#This Row],[Số tiền đã thu]]</f>
        <v>-1425570</v>
      </c>
      <c r="S3680" s="7">
        <f>IF(Table1[[#This Row],[Ngày hóa đơn]]&lt;&gt;"",Table1[[#This Row],[Ngày hóa đơn]],Table1[[#This Row],[Ngày hạch toán]])</f>
        <v>45960</v>
      </c>
      <c r="T3680" s="8">
        <v>30</v>
      </c>
      <c r="U3680" s="7">
        <f>IF(Table1[[#This Row],[Ngày tính CN]]="","",S3680+T3680)</f>
        <v>45990</v>
      </c>
      <c r="V3680" s="71">
        <f ca="1">IF(Table1[[#This Row],[Hạn thanh toán]]="","",IF((U3680-NOW())&lt;0,0,(U3680-NOW())))</f>
        <v>0</v>
      </c>
      <c r="W3680" s="278"/>
      <c r="X3680" s="278">
        <f t="shared" ca="1" si="950"/>
        <v>11.362421527781407</v>
      </c>
      <c r="Y3680" s="3" t="str">
        <f t="shared" ca="1" si="951"/>
        <v>Nợ quá hạn 30 ngày</v>
      </c>
      <c r="Z3680" s="250">
        <f>Table1[[#This Row],[Hạn thanh toán]]</f>
        <v>45990</v>
      </c>
      <c r="AA3680" s="250">
        <f>Table1[[#This Row],[Ngày Thanh toán]]</f>
        <v>0</v>
      </c>
      <c r="AD3680" s="3" t="str">
        <f>IF(Table1[[#This Row],[Mã khách hàng]]="","",VLOOKUP($A3680,Ma_KH!$A:$Q,Ma_KH!O$1,0))</f>
        <v>BRG - FUJIMART</v>
      </c>
      <c r="AE3680" s="3" t="str">
        <f>IF(Table1[[#This Row],[Mã khách hàng]]="","",VLOOKUP($A3680,Ma_KH!$A:$Q,Ma_KH!P$1,0))</f>
        <v>CÔNG TY TNHH BÁN LẺ FUJIMART VIỆT NAM</v>
      </c>
      <c r="AF3680" s="3" t="str">
        <f>VLOOKUP(A3680,Ma_KH!A:Q,Ma_KH!J$1,0)</f>
        <v>Vũ Anh Tuấn</v>
      </c>
    </row>
    <row r="3681" spans="1:32">
      <c r="A3681" s="242" t="s">
        <v>196</v>
      </c>
      <c r="B3681" s="242" t="s">
        <v>5155</v>
      </c>
      <c r="C3681" s="318">
        <v>45945</v>
      </c>
      <c r="E3681" s="318">
        <v>45960</v>
      </c>
      <c r="F3681" s="78" t="s">
        <v>21399</v>
      </c>
      <c r="G3681" s="242" t="s">
        <v>21477</v>
      </c>
      <c r="H3681" s="278"/>
      <c r="I3681" s="278">
        <f>IFERROR(ROUND((VLOOKUP(Table1[[#This Row],[Mã khách hàng]],Ty_Le!$A:$D,5,0)*5%),0),0)</f>
        <v>0</v>
      </c>
      <c r="J3681" s="278">
        <f>(Table1[[#This Row],[Tiền hàng]]-Table1[[#This Row],[Tiền chiết khấu]])*8%</f>
        <v>0</v>
      </c>
      <c r="K3681" s="402">
        <v>113945</v>
      </c>
      <c r="L3681" s="8" t="s">
        <v>3649</v>
      </c>
      <c r="M3681"/>
      <c r="O3681" s="278">
        <f>IF(Table1[[#This Row],[Phân loại]]="Tồn đầu kỳ",Table1[[#This Row],[Tổng giá trị]],0)</f>
        <v>0</v>
      </c>
      <c r="P3681" s="8">
        <f>IF(Table1[[#This Row],[Số còn phải thu ĐK]]&lt;&gt;0,0,IF(Table1[[#This Row],[Phân loại]]="Bán hàng",Table1[[#This Row],[Tổng giá trị]],-Table1[[#This Row],[Tổng giá trị]]))</f>
        <v>-113945</v>
      </c>
      <c r="Q3681" s="278">
        <f t="shared" si="949"/>
        <v>0</v>
      </c>
      <c r="R3681" s="8">
        <f>Table1[[#This Row],[Số còn phải thu ĐK]]+Table1[[#This Row],[Giá Trị HD sau CK]]-Table1[[#This Row],[Số tiền đã thu]]</f>
        <v>-113945</v>
      </c>
      <c r="S3681" s="7">
        <f>IF(Table1[[#This Row],[Ngày hóa đơn]]&lt;&gt;"",Table1[[#This Row],[Ngày hóa đơn]],Table1[[#This Row],[Ngày hạch toán]])</f>
        <v>45960</v>
      </c>
      <c r="T3681" s="8">
        <v>30</v>
      </c>
      <c r="U3681" s="7">
        <f>IF(Table1[[#This Row],[Ngày tính CN]]="","",S3681+T3681)</f>
        <v>45990</v>
      </c>
      <c r="V3681" s="71">
        <f ca="1">IF(Table1[[#This Row],[Hạn thanh toán]]="","",IF((U3681-NOW())&lt;0,0,(U3681-NOW())))</f>
        <v>0</v>
      </c>
      <c r="W3681" s="278"/>
      <c r="X3681" s="278">
        <f t="shared" ca="1" si="950"/>
        <v>11.362421527781407</v>
      </c>
      <c r="Y3681" s="3" t="str">
        <f t="shared" ca="1" si="951"/>
        <v>Nợ quá hạn 30 ngày</v>
      </c>
      <c r="Z3681" s="250">
        <f>Table1[[#This Row],[Hạn thanh toán]]</f>
        <v>45990</v>
      </c>
      <c r="AA3681" s="250">
        <f>Table1[[#This Row],[Ngày Thanh toán]]</f>
        <v>0</v>
      </c>
      <c r="AD3681" s="3" t="str">
        <f>IF(Table1[[#This Row],[Mã khách hàng]]="","",VLOOKUP($A3681,Ma_KH!$A:$Q,Ma_KH!O$1,0))</f>
        <v>BRG - FUJIMART</v>
      </c>
      <c r="AE3681" s="3" t="str">
        <f>IF(Table1[[#This Row],[Mã khách hàng]]="","",VLOOKUP($A3681,Ma_KH!$A:$Q,Ma_KH!P$1,0))</f>
        <v>CÔNG TY TNHH BÁN LẺ FUJIMART VIỆT NAM</v>
      </c>
      <c r="AF3681" s="3" t="str">
        <f>VLOOKUP(A3681,Ma_KH!A:Q,Ma_KH!J$1,0)</f>
        <v>Đỗ Minh Quang</v>
      </c>
    </row>
    <row r="3682" spans="1:32">
      <c r="A3682" s="242" t="s">
        <v>204</v>
      </c>
      <c r="B3682" s="242" t="s">
        <v>5155</v>
      </c>
      <c r="C3682" s="318">
        <v>45946</v>
      </c>
      <c r="E3682" s="318">
        <v>45960</v>
      </c>
      <c r="F3682" s="78" t="s">
        <v>21399</v>
      </c>
      <c r="G3682" s="242" t="s">
        <v>21485</v>
      </c>
      <c r="H3682" s="278"/>
      <c r="I3682" s="278">
        <f>IFERROR(ROUND((VLOOKUP(Table1[[#This Row],[Mã khách hàng]],Ty_Le!$A:$D,5,0)*5%),0),0)</f>
        <v>0</v>
      </c>
      <c r="J3682" s="278">
        <f>(Table1[[#This Row],[Tiền hàng]]-Table1[[#This Row],[Tiền chiết khấu]])*8%</f>
        <v>0</v>
      </c>
      <c r="K3682" s="402">
        <v>113945</v>
      </c>
      <c r="L3682" s="8" t="s">
        <v>3649</v>
      </c>
      <c r="M3682"/>
      <c r="O3682" s="278">
        <f>IF(Table1[[#This Row],[Phân loại]]="Tồn đầu kỳ",Table1[[#This Row],[Tổng giá trị]],0)</f>
        <v>0</v>
      </c>
      <c r="P3682" s="8">
        <f>IF(Table1[[#This Row],[Số còn phải thu ĐK]]&lt;&gt;0,0,IF(Table1[[#This Row],[Phân loại]]="Bán hàng",Table1[[#This Row],[Tổng giá trị]],-Table1[[#This Row],[Tổng giá trị]]))</f>
        <v>-113945</v>
      </c>
      <c r="Q3682" s="278">
        <f t="shared" si="949"/>
        <v>0</v>
      </c>
      <c r="R3682" s="8">
        <f>Table1[[#This Row],[Số còn phải thu ĐK]]+Table1[[#This Row],[Giá Trị HD sau CK]]-Table1[[#This Row],[Số tiền đã thu]]</f>
        <v>-113945</v>
      </c>
      <c r="S3682" s="7">
        <f>IF(Table1[[#This Row],[Ngày hóa đơn]]&lt;&gt;"",Table1[[#This Row],[Ngày hóa đơn]],Table1[[#This Row],[Ngày hạch toán]])</f>
        <v>45960</v>
      </c>
      <c r="T3682" s="8">
        <v>30</v>
      </c>
      <c r="U3682" s="7">
        <f>IF(Table1[[#This Row],[Ngày tính CN]]="","",S3682+T3682)</f>
        <v>45990</v>
      </c>
      <c r="V3682" s="71">
        <f ca="1">IF(Table1[[#This Row],[Hạn thanh toán]]="","",IF((U3682-NOW())&lt;0,0,(U3682-NOW())))</f>
        <v>0</v>
      </c>
      <c r="W3682" s="278"/>
      <c r="X3682" s="278">
        <f t="shared" ca="1" si="950"/>
        <v>11.362421527781407</v>
      </c>
      <c r="Y3682" s="3" t="str">
        <f t="shared" ca="1" si="951"/>
        <v>Nợ quá hạn 30 ngày</v>
      </c>
      <c r="Z3682" s="250">
        <f>Table1[[#This Row],[Hạn thanh toán]]</f>
        <v>45990</v>
      </c>
      <c r="AA3682" s="250">
        <f>Table1[[#This Row],[Ngày Thanh toán]]</f>
        <v>0</v>
      </c>
      <c r="AD3682" s="3" t="str">
        <f>IF(Table1[[#This Row],[Mã khách hàng]]="","",VLOOKUP($A3682,Ma_KH!$A:$Q,Ma_KH!O$1,0))</f>
        <v>BRG - FUJIMART</v>
      </c>
      <c r="AE3682" s="3" t="str">
        <f>IF(Table1[[#This Row],[Mã khách hàng]]="","",VLOOKUP($A3682,Ma_KH!$A:$Q,Ma_KH!P$1,0))</f>
        <v>CÔNG TY TNHH BÁN LẺ FUJIMART VIỆT NAM</v>
      </c>
      <c r="AF3682" s="3" t="str">
        <f>VLOOKUP(A3682,Ma_KH!A:Q,Ma_KH!J$1,0)</f>
        <v>Vũ Anh Tuấn</v>
      </c>
    </row>
    <row r="3683" spans="1:32">
      <c r="A3683" s="242" t="s">
        <v>205</v>
      </c>
      <c r="B3683" s="242" t="s">
        <v>5155</v>
      </c>
      <c r="C3683" s="318">
        <v>45946</v>
      </c>
      <c r="E3683" s="318">
        <v>45960</v>
      </c>
      <c r="F3683" s="78" t="s">
        <v>21399</v>
      </c>
      <c r="G3683" s="242" t="s">
        <v>21425</v>
      </c>
      <c r="H3683" s="278"/>
      <c r="I3683" s="278">
        <f>IFERROR(ROUND((VLOOKUP(Table1[[#This Row],[Mã khách hàng]],Ty_Le!$A:$D,5,0)*5%),0),0)</f>
        <v>0</v>
      </c>
      <c r="J3683" s="278">
        <f>(Table1[[#This Row],[Tiền hàng]]-Table1[[#This Row],[Tiền chiết khấu]])*8%</f>
        <v>0</v>
      </c>
      <c r="K3683" s="402">
        <v>170357</v>
      </c>
      <c r="L3683" s="8" t="s">
        <v>3649</v>
      </c>
      <c r="M3683"/>
      <c r="O3683" s="278">
        <f>IF(Table1[[#This Row],[Phân loại]]="Tồn đầu kỳ",Table1[[#This Row],[Tổng giá trị]],0)</f>
        <v>0</v>
      </c>
      <c r="P3683" s="8">
        <f>IF(Table1[[#This Row],[Số còn phải thu ĐK]]&lt;&gt;0,0,IF(Table1[[#This Row],[Phân loại]]="Bán hàng",Table1[[#This Row],[Tổng giá trị]],-Table1[[#This Row],[Tổng giá trị]]))</f>
        <v>-170357</v>
      </c>
      <c r="Q3683" s="278">
        <f t="shared" si="949"/>
        <v>0</v>
      </c>
      <c r="R3683" s="8">
        <f>Table1[[#This Row],[Số còn phải thu ĐK]]+Table1[[#This Row],[Giá Trị HD sau CK]]-Table1[[#This Row],[Số tiền đã thu]]</f>
        <v>-170357</v>
      </c>
      <c r="S3683" s="7">
        <f>IF(Table1[[#This Row],[Ngày hóa đơn]]&lt;&gt;"",Table1[[#This Row],[Ngày hóa đơn]],Table1[[#This Row],[Ngày hạch toán]])</f>
        <v>45960</v>
      </c>
      <c r="T3683" s="8">
        <v>30</v>
      </c>
      <c r="U3683" s="7">
        <f>IF(Table1[[#This Row],[Ngày tính CN]]="","",S3683+T3683)</f>
        <v>45990</v>
      </c>
      <c r="V3683" s="71">
        <f ca="1">IF(Table1[[#This Row],[Hạn thanh toán]]="","",IF((U3683-NOW())&lt;0,0,(U3683-NOW())))</f>
        <v>0</v>
      </c>
      <c r="W3683" s="278"/>
      <c r="X3683" s="278">
        <f t="shared" ca="1" si="950"/>
        <v>11.362421527781407</v>
      </c>
      <c r="Y3683" s="3" t="str">
        <f t="shared" ca="1" si="951"/>
        <v>Nợ quá hạn 30 ngày</v>
      </c>
      <c r="Z3683" s="250">
        <f>Table1[[#This Row],[Hạn thanh toán]]</f>
        <v>45990</v>
      </c>
      <c r="AA3683" s="250">
        <f>Table1[[#This Row],[Ngày Thanh toán]]</f>
        <v>0</v>
      </c>
      <c r="AD3683" s="3" t="str">
        <f>IF(Table1[[#This Row],[Mã khách hàng]]="","",VLOOKUP($A3683,Ma_KH!$A:$Q,Ma_KH!O$1,0))</f>
        <v>BRG - FUJIMART</v>
      </c>
      <c r="AE3683" s="3" t="str">
        <f>IF(Table1[[#This Row],[Mã khách hàng]]="","",VLOOKUP($A3683,Ma_KH!$A:$Q,Ma_KH!P$1,0))</f>
        <v>CÔNG TY TNHH BÁN LẺ FUJIMART VIỆT NAM</v>
      </c>
      <c r="AF3683" s="3" t="str">
        <f>VLOOKUP(A3683,Ma_KH!A:Q,Ma_KH!J$1,0)</f>
        <v>Đỗ Minh Quang</v>
      </c>
    </row>
    <row r="3684" spans="1:32">
      <c r="A3684" s="242" t="s">
        <v>184</v>
      </c>
      <c r="B3684" s="242" t="s">
        <v>5155</v>
      </c>
      <c r="C3684" s="318">
        <v>45946</v>
      </c>
      <c r="E3684" s="318">
        <v>45960</v>
      </c>
      <c r="F3684" s="78" t="s">
        <v>21399</v>
      </c>
      <c r="G3684" s="242" t="s">
        <v>21426</v>
      </c>
      <c r="H3684" s="278"/>
      <c r="I3684" s="278">
        <f>IFERROR(ROUND((VLOOKUP(Table1[[#This Row],[Mã khách hàng]],Ty_Le!$A:$D,5,0)*5%),0),0)</f>
        <v>0</v>
      </c>
      <c r="J3684" s="278">
        <f>(Table1[[#This Row],[Tiền hàng]]-Table1[[#This Row],[Tiền chiết khấu]])*8%</f>
        <v>0</v>
      </c>
      <c r="K3684" s="402">
        <v>421734</v>
      </c>
      <c r="L3684" s="8" t="s">
        <v>3649</v>
      </c>
      <c r="M3684"/>
      <c r="O3684" s="278">
        <f>IF(Table1[[#This Row],[Phân loại]]="Tồn đầu kỳ",Table1[[#This Row],[Tổng giá trị]],0)</f>
        <v>0</v>
      </c>
      <c r="P3684" s="8">
        <f>IF(Table1[[#This Row],[Số còn phải thu ĐK]]&lt;&gt;0,0,IF(Table1[[#This Row],[Phân loại]]="Bán hàng",Table1[[#This Row],[Tổng giá trị]],-Table1[[#This Row],[Tổng giá trị]]))</f>
        <v>-421734</v>
      </c>
      <c r="Q3684" s="278">
        <f t="shared" ref="Q3684:Q3704" si="952">IF(M3684&lt;&gt;"",IF(O3684&lt;&gt;0,O3684,P3684),0)</f>
        <v>0</v>
      </c>
      <c r="R3684" s="8">
        <f>Table1[[#This Row],[Số còn phải thu ĐK]]+Table1[[#This Row],[Giá Trị HD sau CK]]-Table1[[#This Row],[Số tiền đã thu]]</f>
        <v>-421734</v>
      </c>
      <c r="S3684" s="7">
        <f>IF(Table1[[#This Row],[Ngày hóa đơn]]&lt;&gt;"",Table1[[#This Row],[Ngày hóa đơn]],Table1[[#This Row],[Ngày hạch toán]])</f>
        <v>45960</v>
      </c>
      <c r="T3684" s="8">
        <v>30</v>
      </c>
      <c r="U3684" s="7">
        <f>IF(Table1[[#This Row],[Ngày tính CN]]="","",S3684+T3684)</f>
        <v>45990</v>
      </c>
      <c r="V3684" s="71">
        <f ca="1">IF(Table1[[#This Row],[Hạn thanh toán]]="","",IF((U3684-NOW())&lt;0,0,(U3684-NOW())))</f>
        <v>0</v>
      </c>
      <c r="W3684" s="278"/>
      <c r="X3684" s="278">
        <f t="shared" ref="X3684:X3704" ca="1" si="953">IF(OR($U3684="",$R3684=0),"",IF((U$4-NOW())&lt;0,-($U3684-NOW()),0))</f>
        <v>11.362421527781407</v>
      </c>
      <c r="Y3684" s="3" t="str">
        <f t="shared" ref="Y3684:Y3704" ca="1" si="954">IF(R3684=0,"Đã thanh toán",IF(X3684="","",IF(X3684&lt;=0,"Chưa đến hạn thanh toán",IF(X3684&lt;=30,"Nợ quá hạn 30 ngày",IF(X3684&lt;=60,"Nợ quá hạn từ 30 ngày đến 60 ngày",IF(X3684&lt;=90,"Nợ quá hạn từ 60 ngày đến 90 ngày",IF(X3684&lt;=120,"Nợ quá hạn từ 90 ngày đến 120 ngày","Nợ quá hạn hơn 120 ngày có khả năng mất thanh toán")))))))</f>
        <v>Nợ quá hạn 30 ngày</v>
      </c>
      <c r="Z3684" s="250">
        <f>Table1[[#This Row],[Hạn thanh toán]]</f>
        <v>45990</v>
      </c>
      <c r="AA3684" s="250">
        <f>Table1[[#This Row],[Ngày Thanh toán]]</f>
        <v>0</v>
      </c>
      <c r="AD3684" s="3" t="str">
        <f>IF(Table1[[#This Row],[Mã khách hàng]]="","",VLOOKUP($A3684,Ma_KH!$A:$Q,Ma_KH!O$1,0))</f>
        <v>BRG - FUJIMART</v>
      </c>
      <c r="AE3684" s="3" t="str">
        <f>IF(Table1[[#This Row],[Mã khách hàng]]="","",VLOOKUP($A3684,Ma_KH!$A:$Q,Ma_KH!P$1,0))</f>
        <v>CÔNG TY TNHH BÁN LẺ FUJIMART VIỆT NAM</v>
      </c>
      <c r="AF3684" s="3" t="str">
        <f>VLOOKUP(A3684,Ma_KH!A:Q,Ma_KH!J$1,0)</f>
        <v>Vũ Anh Tuấn</v>
      </c>
    </row>
    <row r="3685" spans="1:32">
      <c r="A3685" s="242" t="s">
        <v>199</v>
      </c>
      <c r="B3685" s="242" t="s">
        <v>5155</v>
      </c>
      <c r="C3685" s="318">
        <v>45948</v>
      </c>
      <c r="E3685" s="318">
        <v>45960</v>
      </c>
      <c r="F3685" s="78" t="s">
        <v>21399</v>
      </c>
      <c r="G3685" s="242" t="s">
        <v>21413</v>
      </c>
      <c r="H3685" s="278"/>
      <c r="I3685" s="278">
        <f>IFERROR(ROUND((VLOOKUP(Table1[[#This Row],[Mã khách hàng]],Ty_Le!$A:$D,5,0)*5%),0),0)</f>
        <v>0</v>
      </c>
      <c r="J3685" s="278">
        <f>(Table1[[#This Row],[Tiền hàng]]-Table1[[#This Row],[Tiền chiết khấu]])*8%</f>
        <v>0</v>
      </c>
      <c r="K3685" s="402">
        <v>113945</v>
      </c>
      <c r="L3685" s="8" t="s">
        <v>3649</v>
      </c>
      <c r="M3685"/>
      <c r="O3685" s="278">
        <f>IF(Table1[[#This Row],[Phân loại]]="Tồn đầu kỳ",Table1[[#This Row],[Tổng giá trị]],0)</f>
        <v>0</v>
      </c>
      <c r="P3685" s="8">
        <f>IF(Table1[[#This Row],[Số còn phải thu ĐK]]&lt;&gt;0,0,IF(Table1[[#This Row],[Phân loại]]="Bán hàng",Table1[[#This Row],[Tổng giá trị]],-Table1[[#This Row],[Tổng giá trị]]))</f>
        <v>-113945</v>
      </c>
      <c r="Q3685" s="278">
        <f t="shared" si="952"/>
        <v>0</v>
      </c>
      <c r="R3685" s="8">
        <f>Table1[[#This Row],[Số còn phải thu ĐK]]+Table1[[#This Row],[Giá Trị HD sau CK]]-Table1[[#This Row],[Số tiền đã thu]]</f>
        <v>-113945</v>
      </c>
      <c r="S3685" s="7">
        <f>IF(Table1[[#This Row],[Ngày hóa đơn]]&lt;&gt;"",Table1[[#This Row],[Ngày hóa đơn]],Table1[[#This Row],[Ngày hạch toán]])</f>
        <v>45960</v>
      </c>
      <c r="T3685" s="8">
        <v>30</v>
      </c>
      <c r="U3685" s="7">
        <f>IF(Table1[[#This Row],[Ngày tính CN]]="","",S3685+T3685)</f>
        <v>45990</v>
      </c>
      <c r="V3685" s="71">
        <f ca="1">IF(Table1[[#This Row],[Hạn thanh toán]]="","",IF((U3685-NOW())&lt;0,0,(U3685-NOW())))</f>
        <v>0</v>
      </c>
      <c r="W3685" s="278"/>
      <c r="X3685" s="278">
        <f t="shared" ca="1" si="953"/>
        <v>11.362421527781407</v>
      </c>
      <c r="Y3685" s="3" t="str">
        <f t="shared" ca="1" si="954"/>
        <v>Nợ quá hạn 30 ngày</v>
      </c>
      <c r="Z3685" s="250">
        <f>Table1[[#This Row],[Hạn thanh toán]]</f>
        <v>45990</v>
      </c>
      <c r="AA3685" s="250">
        <f>Table1[[#This Row],[Ngày Thanh toán]]</f>
        <v>0</v>
      </c>
      <c r="AD3685" s="3" t="str">
        <f>IF(Table1[[#This Row],[Mã khách hàng]]="","",VLOOKUP($A3685,Ma_KH!$A:$Q,Ma_KH!O$1,0))</f>
        <v>BRG - FUJIMART</v>
      </c>
      <c r="AE3685" s="3" t="str">
        <f>IF(Table1[[#This Row],[Mã khách hàng]]="","",VLOOKUP($A3685,Ma_KH!$A:$Q,Ma_KH!P$1,0))</f>
        <v>CÔNG TY TNHH BÁN LẺ FUJIMART VIỆT NAM</v>
      </c>
      <c r="AF3685" s="3" t="str">
        <f>VLOOKUP(A3685,Ma_KH!A:Q,Ma_KH!J$1,0)</f>
        <v>Đỗ Minh Quang</v>
      </c>
    </row>
    <row r="3686" spans="1:32">
      <c r="A3686" s="242" t="s">
        <v>199</v>
      </c>
      <c r="B3686" s="242" t="s">
        <v>5155</v>
      </c>
      <c r="C3686" s="318">
        <v>45950</v>
      </c>
      <c r="E3686" s="318">
        <v>45960</v>
      </c>
      <c r="F3686" s="78" t="s">
        <v>21399</v>
      </c>
      <c r="G3686" s="242" t="s">
        <v>21413</v>
      </c>
      <c r="H3686" s="278"/>
      <c r="I3686" s="278">
        <f>IFERROR(ROUND((VLOOKUP(Table1[[#This Row],[Mã khách hàng]],Ty_Le!$A:$D,5,0)*5%),0),0)</f>
        <v>0</v>
      </c>
      <c r="J3686" s="278">
        <f>(Table1[[#This Row],[Tiền hàng]]-Table1[[#This Row],[Tiền chiết khấu]])*8%</f>
        <v>0</v>
      </c>
      <c r="K3686" s="402">
        <v>114508</v>
      </c>
      <c r="L3686" s="8" t="s">
        <v>3649</v>
      </c>
      <c r="M3686"/>
      <c r="O3686" s="278">
        <f>IF(Table1[[#This Row],[Phân loại]]="Tồn đầu kỳ",Table1[[#This Row],[Tổng giá trị]],0)</f>
        <v>0</v>
      </c>
      <c r="P3686" s="8">
        <f>IF(Table1[[#This Row],[Số còn phải thu ĐK]]&lt;&gt;0,0,IF(Table1[[#This Row],[Phân loại]]="Bán hàng",Table1[[#This Row],[Tổng giá trị]],-Table1[[#This Row],[Tổng giá trị]]))</f>
        <v>-114508</v>
      </c>
      <c r="Q3686" s="278">
        <f t="shared" si="952"/>
        <v>0</v>
      </c>
      <c r="R3686" s="8">
        <f>Table1[[#This Row],[Số còn phải thu ĐK]]+Table1[[#This Row],[Giá Trị HD sau CK]]-Table1[[#This Row],[Số tiền đã thu]]</f>
        <v>-114508</v>
      </c>
      <c r="S3686" s="7">
        <f>IF(Table1[[#This Row],[Ngày hóa đơn]]&lt;&gt;"",Table1[[#This Row],[Ngày hóa đơn]],Table1[[#This Row],[Ngày hạch toán]])</f>
        <v>45960</v>
      </c>
      <c r="T3686" s="8">
        <v>30</v>
      </c>
      <c r="U3686" s="7">
        <f>IF(Table1[[#This Row],[Ngày tính CN]]="","",S3686+T3686)</f>
        <v>45990</v>
      </c>
      <c r="V3686" s="71">
        <f ca="1">IF(Table1[[#This Row],[Hạn thanh toán]]="","",IF((U3686-NOW())&lt;0,0,(U3686-NOW())))</f>
        <v>0</v>
      </c>
      <c r="W3686" s="278"/>
      <c r="X3686" s="278">
        <f t="shared" ca="1" si="953"/>
        <v>11.362421527781407</v>
      </c>
      <c r="Y3686" s="3" t="str">
        <f t="shared" ca="1" si="954"/>
        <v>Nợ quá hạn 30 ngày</v>
      </c>
      <c r="Z3686" s="250">
        <f>Table1[[#This Row],[Hạn thanh toán]]</f>
        <v>45990</v>
      </c>
      <c r="AA3686" s="250">
        <f>Table1[[#This Row],[Ngày Thanh toán]]</f>
        <v>0</v>
      </c>
      <c r="AD3686" s="3" t="str">
        <f>IF(Table1[[#This Row],[Mã khách hàng]]="","",VLOOKUP($A3686,Ma_KH!$A:$Q,Ma_KH!O$1,0))</f>
        <v>BRG - FUJIMART</v>
      </c>
      <c r="AE3686" s="3" t="str">
        <f>IF(Table1[[#This Row],[Mã khách hàng]]="","",VLOOKUP($A3686,Ma_KH!$A:$Q,Ma_KH!P$1,0))</f>
        <v>CÔNG TY TNHH BÁN LẺ FUJIMART VIỆT NAM</v>
      </c>
      <c r="AF3686" s="3" t="str">
        <f>VLOOKUP(A3686,Ma_KH!A:Q,Ma_KH!J$1,0)</f>
        <v>Đỗ Minh Quang</v>
      </c>
    </row>
    <row r="3687" spans="1:32">
      <c r="A3687" s="242" t="s">
        <v>206</v>
      </c>
      <c r="B3687" s="242" t="s">
        <v>5155</v>
      </c>
      <c r="C3687" s="318">
        <v>45950</v>
      </c>
      <c r="E3687" s="318">
        <v>45960</v>
      </c>
      <c r="F3687" s="78" t="s">
        <v>21399</v>
      </c>
      <c r="G3687" s="242" t="s">
        <v>21435</v>
      </c>
      <c r="H3687" s="278"/>
      <c r="I3687" s="278">
        <f>IFERROR(ROUND((VLOOKUP(Table1[[#This Row],[Mã khách hàng]],Ty_Le!$A:$D,5,0)*5%),0),0)</f>
        <v>0</v>
      </c>
      <c r="J3687" s="278">
        <f>(Table1[[#This Row],[Tiền hàng]]-Table1[[#This Row],[Tiền chiết khấu]])*8%</f>
        <v>0</v>
      </c>
      <c r="K3687" s="402">
        <v>536670</v>
      </c>
      <c r="L3687" s="8" t="s">
        <v>3649</v>
      </c>
      <c r="M3687"/>
      <c r="O3687" s="278">
        <f>IF(Table1[[#This Row],[Phân loại]]="Tồn đầu kỳ",Table1[[#This Row],[Tổng giá trị]],0)</f>
        <v>0</v>
      </c>
      <c r="P3687" s="8">
        <f>IF(Table1[[#This Row],[Số còn phải thu ĐK]]&lt;&gt;0,0,IF(Table1[[#This Row],[Phân loại]]="Bán hàng",Table1[[#This Row],[Tổng giá trị]],-Table1[[#This Row],[Tổng giá trị]]))</f>
        <v>-536670</v>
      </c>
      <c r="Q3687" s="278">
        <f t="shared" si="952"/>
        <v>0</v>
      </c>
      <c r="R3687" s="8">
        <f>Table1[[#This Row],[Số còn phải thu ĐK]]+Table1[[#This Row],[Giá Trị HD sau CK]]-Table1[[#This Row],[Số tiền đã thu]]</f>
        <v>-536670</v>
      </c>
      <c r="S3687" s="7">
        <f>IF(Table1[[#This Row],[Ngày hóa đơn]]&lt;&gt;"",Table1[[#This Row],[Ngày hóa đơn]],Table1[[#This Row],[Ngày hạch toán]])</f>
        <v>45960</v>
      </c>
      <c r="T3687" s="8">
        <v>30</v>
      </c>
      <c r="U3687" s="7">
        <f>IF(Table1[[#This Row],[Ngày tính CN]]="","",S3687+T3687)</f>
        <v>45990</v>
      </c>
      <c r="V3687" s="71">
        <f ca="1">IF(Table1[[#This Row],[Hạn thanh toán]]="","",IF((U3687-NOW())&lt;0,0,(U3687-NOW())))</f>
        <v>0</v>
      </c>
      <c r="W3687" s="278"/>
      <c r="X3687" s="278">
        <f t="shared" ca="1" si="953"/>
        <v>11.362421527781407</v>
      </c>
      <c r="Y3687" s="3" t="str">
        <f t="shared" ca="1" si="954"/>
        <v>Nợ quá hạn 30 ngày</v>
      </c>
      <c r="Z3687" s="250">
        <f>Table1[[#This Row],[Hạn thanh toán]]</f>
        <v>45990</v>
      </c>
      <c r="AA3687" s="250">
        <f>Table1[[#This Row],[Ngày Thanh toán]]</f>
        <v>0</v>
      </c>
      <c r="AD3687" s="3" t="str">
        <f>IF(Table1[[#This Row],[Mã khách hàng]]="","",VLOOKUP($A3687,Ma_KH!$A:$Q,Ma_KH!O$1,0))</f>
        <v>BRG - FUJIMART</v>
      </c>
      <c r="AE3687" s="3" t="str">
        <f>IF(Table1[[#This Row],[Mã khách hàng]]="","",VLOOKUP($A3687,Ma_KH!$A:$Q,Ma_KH!P$1,0))</f>
        <v>CÔNG TY TNHH BÁN LẺ FUJIMART VIỆT NAM</v>
      </c>
      <c r="AF3687" s="3" t="str">
        <f>VLOOKUP(A3687,Ma_KH!A:Q,Ma_KH!J$1,0)</f>
        <v>Vũ Anh Tuấn</v>
      </c>
    </row>
    <row r="3688" spans="1:32">
      <c r="A3688" s="242" t="s">
        <v>184</v>
      </c>
      <c r="B3688" s="242" t="s">
        <v>5155</v>
      </c>
      <c r="C3688" s="318">
        <v>45950</v>
      </c>
      <c r="E3688" s="318">
        <v>45960</v>
      </c>
      <c r="F3688" s="78" t="s">
        <v>21399</v>
      </c>
      <c r="G3688" s="242" t="s">
        <v>21416</v>
      </c>
      <c r="H3688" s="278"/>
      <c r="I3688" s="278">
        <f>IFERROR(ROUND((VLOOKUP(Table1[[#This Row],[Mã khách hàng]],Ty_Le!$A:$D,5,0)*5%),0),0)</f>
        <v>0</v>
      </c>
      <c r="J3688" s="278">
        <f>(Table1[[#This Row],[Tiền hàng]]-Table1[[#This Row],[Tiền chiết khấu]])*8%</f>
        <v>0</v>
      </c>
      <c r="K3688" s="402">
        <v>113945</v>
      </c>
      <c r="L3688" s="8" t="s">
        <v>3649</v>
      </c>
      <c r="M3688"/>
      <c r="O3688" s="278">
        <f>IF(Table1[[#This Row],[Phân loại]]="Tồn đầu kỳ",Table1[[#This Row],[Tổng giá trị]],0)</f>
        <v>0</v>
      </c>
      <c r="P3688" s="8">
        <f>IF(Table1[[#This Row],[Số còn phải thu ĐK]]&lt;&gt;0,0,IF(Table1[[#This Row],[Phân loại]]="Bán hàng",Table1[[#This Row],[Tổng giá trị]],-Table1[[#This Row],[Tổng giá trị]]))</f>
        <v>-113945</v>
      </c>
      <c r="Q3688" s="278">
        <f t="shared" si="952"/>
        <v>0</v>
      </c>
      <c r="R3688" s="8">
        <f>Table1[[#This Row],[Số còn phải thu ĐK]]+Table1[[#This Row],[Giá Trị HD sau CK]]-Table1[[#This Row],[Số tiền đã thu]]</f>
        <v>-113945</v>
      </c>
      <c r="S3688" s="7">
        <f>IF(Table1[[#This Row],[Ngày hóa đơn]]&lt;&gt;"",Table1[[#This Row],[Ngày hóa đơn]],Table1[[#This Row],[Ngày hạch toán]])</f>
        <v>45960</v>
      </c>
      <c r="T3688" s="8">
        <v>30</v>
      </c>
      <c r="U3688" s="7">
        <f>IF(Table1[[#This Row],[Ngày tính CN]]="","",S3688+T3688)</f>
        <v>45990</v>
      </c>
      <c r="V3688" s="71">
        <f ca="1">IF(Table1[[#This Row],[Hạn thanh toán]]="","",IF((U3688-NOW())&lt;0,0,(U3688-NOW())))</f>
        <v>0</v>
      </c>
      <c r="W3688" s="278"/>
      <c r="X3688" s="278">
        <f t="shared" ca="1" si="953"/>
        <v>11.362421527781407</v>
      </c>
      <c r="Y3688" s="3" t="str">
        <f t="shared" ca="1" si="954"/>
        <v>Nợ quá hạn 30 ngày</v>
      </c>
      <c r="Z3688" s="250">
        <f>Table1[[#This Row],[Hạn thanh toán]]</f>
        <v>45990</v>
      </c>
      <c r="AA3688" s="250">
        <f>Table1[[#This Row],[Ngày Thanh toán]]</f>
        <v>0</v>
      </c>
      <c r="AD3688" s="3" t="str">
        <f>IF(Table1[[#This Row],[Mã khách hàng]]="","",VLOOKUP($A3688,Ma_KH!$A:$Q,Ma_KH!O$1,0))</f>
        <v>BRG - FUJIMART</v>
      </c>
      <c r="AE3688" s="3" t="str">
        <f>IF(Table1[[#This Row],[Mã khách hàng]]="","",VLOOKUP($A3688,Ma_KH!$A:$Q,Ma_KH!P$1,0))</f>
        <v>CÔNG TY TNHH BÁN LẺ FUJIMART VIỆT NAM</v>
      </c>
      <c r="AF3688" s="3" t="str">
        <f>VLOOKUP(A3688,Ma_KH!A:Q,Ma_KH!J$1,0)</f>
        <v>Vũ Anh Tuấn</v>
      </c>
    </row>
    <row r="3689" spans="1:32">
      <c r="A3689" s="242" t="s">
        <v>196</v>
      </c>
      <c r="B3689" s="242" t="s">
        <v>5155</v>
      </c>
      <c r="C3689" s="318">
        <v>45950</v>
      </c>
      <c r="E3689" s="318">
        <v>45960</v>
      </c>
      <c r="F3689" s="78" t="s">
        <v>21399</v>
      </c>
      <c r="G3689" s="242" t="s">
        <v>21477</v>
      </c>
      <c r="H3689" s="278"/>
      <c r="I3689" s="278">
        <f>IFERROR(ROUND((VLOOKUP(Table1[[#This Row],[Mã khách hàng]],Ty_Le!$A:$D,5,0)*5%),0),0)</f>
        <v>0</v>
      </c>
      <c r="J3689" s="278">
        <f>(Table1[[#This Row],[Tiền hàng]]-Table1[[#This Row],[Tiền chiết khấu]])*8%</f>
        <v>0</v>
      </c>
      <c r="K3689" s="402">
        <v>122162</v>
      </c>
      <c r="L3689" s="8" t="s">
        <v>3649</v>
      </c>
      <c r="M3689"/>
      <c r="O3689" s="278">
        <f>IF(Table1[[#This Row],[Phân loại]]="Tồn đầu kỳ",Table1[[#This Row],[Tổng giá trị]],0)</f>
        <v>0</v>
      </c>
      <c r="P3689" s="8">
        <f>IF(Table1[[#This Row],[Số còn phải thu ĐK]]&lt;&gt;0,0,IF(Table1[[#This Row],[Phân loại]]="Bán hàng",Table1[[#This Row],[Tổng giá trị]],-Table1[[#This Row],[Tổng giá trị]]))</f>
        <v>-122162</v>
      </c>
      <c r="Q3689" s="278">
        <f t="shared" si="952"/>
        <v>0</v>
      </c>
      <c r="R3689" s="8">
        <f>Table1[[#This Row],[Số còn phải thu ĐK]]+Table1[[#This Row],[Giá Trị HD sau CK]]-Table1[[#This Row],[Số tiền đã thu]]</f>
        <v>-122162</v>
      </c>
      <c r="S3689" s="7">
        <f>IF(Table1[[#This Row],[Ngày hóa đơn]]&lt;&gt;"",Table1[[#This Row],[Ngày hóa đơn]],Table1[[#This Row],[Ngày hạch toán]])</f>
        <v>45960</v>
      </c>
      <c r="T3689" s="8">
        <v>30</v>
      </c>
      <c r="U3689" s="7">
        <f>IF(Table1[[#This Row],[Ngày tính CN]]="","",S3689+T3689)</f>
        <v>45990</v>
      </c>
      <c r="V3689" s="71">
        <f ca="1">IF(Table1[[#This Row],[Hạn thanh toán]]="","",IF((U3689-NOW())&lt;0,0,(U3689-NOW())))</f>
        <v>0</v>
      </c>
      <c r="W3689" s="278"/>
      <c r="X3689" s="278">
        <f t="shared" ca="1" si="953"/>
        <v>11.362421527781407</v>
      </c>
      <c r="Y3689" s="3" t="str">
        <f t="shared" ca="1" si="954"/>
        <v>Nợ quá hạn 30 ngày</v>
      </c>
      <c r="Z3689" s="250">
        <f>Table1[[#This Row],[Hạn thanh toán]]</f>
        <v>45990</v>
      </c>
      <c r="AA3689" s="250">
        <f>Table1[[#This Row],[Ngày Thanh toán]]</f>
        <v>0</v>
      </c>
      <c r="AD3689" s="3" t="str">
        <f>IF(Table1[[#This Row],[Mã khách hàng]]="","",VLOOKUP($A3689,Ma_KH!$A:$Q,Ma_KH!O$1,0))</f>
        <v>BRG - FUJIMART</v>
      </c>
      <c r="AE3689" s="3" t="str">
        <f>IF(Table1[[#This Row],[Mã khách hàng]]="","",VLOOKUP($A3689,Ma_KH!$A:$Q,Ma_KH!P$1,0))</f>
        <v>CÔNG TY TNHH BÁN LẺ FUJIMART VIỆT NAM</v>
      </c>
      <c r="AF3689" s="3" t="str">
        <f>VLOOKUP(A3689,Ma_KH!A:Q,Ma_KH!J$1,0)</f>
        <v>Đỗ Minh Quang</v>
      </c>
    </row>
    <row r="3690" spans="1:32">
      <c r="A3690" s="242" t="s">
        <v>192</v>
      </c>
      <c r="B3690" s="242" t="s">
        <v>5155</v>
      </c>
      <c r="C3690" s="318">
        <v>45951</v>
      </c>
      <c r="E3690" s="318">
        <v>45960</v>
      </c>
      <c r="F3690" s="78" t="s">
        <v>21399</v>
      </c>
      <c r="G3690" s="242" t="s">
        <v>21429</v>
      </c>
      <c r="H3690" s="278"/>
      <c r="I3690" s="278">
        <f>IFERROR(ROUND((VLOOKUP(Table1[[#This Row],[Mã khách hàng]],Ty_Le!$A:$D,5,0)*5%),0),0)</f>
        <v>0</v>
      </c>
      <c r="J3690" s="278">
        <f>(Table1[[#This Row],[Tiền hàng]]-Table1[[#This Row],[Tiền chiết khấu]])*8%</f>
        <v>0</v>
      </c>
      <c r="K3690" s="402">
        <v>170985</v>
      </c>
      <c r="L3690" s="8" t="s">
        <v>3649</v>
      </c>
      <c r="M3690"/>
      <c r="O3690" s="278">
        <f>IF(Table1[[#This Row],[Phân loại]]="Tồn đầu kỳ",Table1[[#This Row],[Tổng giá trị]],0)</f>
        <v>0</v>
      </c>
      <c r="P3690" s="8">
        <f>IF(Table1[[#This Row],[Số còn phải thu ĐK]]&lt;&gt;0,0,IF(Table1[[#This Row],[Phân loại]]="Bán hàng",Table1[[#This Row],[Tổng giá trị]],-Table1[[#This Row],[Tổng giá trị]]))</f>
        <v>-170985</v>
      </c>
      <c r="Q3690" s="278">
        <f t="shared" si="952"/>
        <v>0</v>
      </c>
      <c r="R3690" s="8">
        <f>Table1[[#This Row],[Số còn phải thu ĐK]]+Table1[[#This Row],[Giá Trị HD sau CK]]-Table1[[#This Row],[Số tiền đã thu]]</f>
        <v>-170985</v>
      </c>
      <c r="S3690" s="7">
        <f>IF(Table1[[#This Row],[Ngày hóa đơn]]&lt;&gt;"",Table1[[#This Row],[Ngày hóa đơn]],Table1[[#This Row],[Ngày hạch toán]])</f>
        <v>45960</v>
      </c>
      <c r="T3690" s="8">
        <v>30</v>
      </c>
      <c r="U3690" s="7">
        <f>IF(Table1[[#This Row],[Ngày tính CN]]="","",S3690+T3690)</f>
        <v>45990</v>
      </c>
      <c r="V3690" s="71">
        <f ca="1">IF(Table1[[#This Row],[Hạn thanh toán]]="","",IF((U3690-NOW())&lt;0,0,(U3690-NOW())))</f>
        <v>0</v>
      </c>
      <c r="W3690" s="278"/>
      <c r="X3690" s="278">
        <f t="shared" ca="1" si="953"/>
        <v>11.362421527781407</v>
      </c>
      <c r="Y3690" s="3" t="str">
        <f t="shared" ca="1" si="954"/>
        <v>Nợ quá hạn 30 ngày</v>
      </c>
      <c r="Z3690" s="250">
        <f>Table1[[#This Row],[Hạn thanh toán]]</f>
        <v>45990</v>
      </c>
      <c r="AA3690" s="250">
        <f>Table1[[#This Row],[Ngày Thanh toán]]</f>
        <v>0</v>
      </c>
      <c r="AD3690" s="3" t="str">
        <f>IF(Table1[[#This Row],[Mã khách hàng]]="","",VLOOKUP($A3690,Ma_KH!$A:$Q,Ma_KH!O$1,0))</f>
        <v>BRG - FUJIMART</v>
      </c>
      <c r="AE3690" s="3" t="str">
        <f>IF(Table1[[#This Row],[Mã khách hàng]]="","",VLOOKUP($A3690,Ma_KH!$A:$Q,Ma_KH!P$1,0))</f>
        <v>CÔNG TY TNHH BÁN LẺ FUJIMART VIỆT NAM</v>
      </c>
      <c r="AF3690" s="3" t="str">
        <f>VLOOKUP(A3690,Ma_KH!A:Q,Ma_KH!J$1,0)</f>
        <v>Vũ Anh Tuấn</v>
      </c>
    </row>
    <row r="3691" spans="1:32">
      <c r="A3691" s="242" t="s">
        <v>200</v>
      </c>
      <c r="B3691" s="242" t="s">
        <v>5155</v>
      </c>
      <c r="C3691" s="318">
        <v>45951</v>
      </c>
      <c r="E3691" s="318">
        <v>45960</v>
      </c>
      <c r="F3691" s="78" t="s">
        <v>21399</v>
      </c>
      <c r="G3691" s="242" t="s">
        <v>21417</v>
      </c>
      <c r="H3691" s="278"/>
      <c r="I3691" s="278">
        <f>IFERROR(ROUND((VLOOKUP(Table1[[#This Row],[Mã khách hàng]],Ty_Le!$A:$D,5,0)*5%),0),0)</f>
        <v>0</v>
      </c>
      <c r="J3691" s="278">
        <f>(Table1[[#This Row],[Tiền hàng]]-Table1[[#This Row],[Tiền chiết khấu]])*8%</f>
        <v>0</v>
      </c>
      <c r="K3691" s="402">
        <v>236107</v>
      </c>
      <c r="L3691" s="8" t="s">
        <v>3649</v>
      </c>
      <c r="M3691"/>
      <c r="O3691" s="278">
        <f>IF(Table1[[#This Row],[Phân loại]]="Tồn đầu kỳ",Table1[[#This Row],[Tổng giá trị]],0)</f>
        <v>0</v>
      </c>
      <c r="P3691" s="8">
        <f>IF(Table1[[#This Row],[Số còn phải thu ĐK]]&lt;&gt;0,0,IF(Table1[[#This Row],[Phân loại]]="Bán hàng",Table1[[#This Row],[Tổng giá trị]],-Table1[[#This Row],[Tổng giá trị]]))</f>
        <v>-236107</v>
      </c>
      <c r="Q3691" s="278">
        <f t="shared" si="952"/>
        <v>0</v>
      </c>
      <c r="R3691" s="8">
        <f>Table1[[#This Row],[Số còn phải thu ĐK]]+Table1[[#This Row],[Giá Trị HD sau CK]]-Table1[[#This Row],[Số tiền đã thu]]</f>
        <v>-236107</v>
      </c>
      <c r="S3691" s="7">
        <f>IF(Table1[[#This Row],[Ngày hóa đơn]]&lt;&gt;"",Table1[[#This Row],[Ngày hóa đơn]],Table1[[#This Row],[Ngày hạch toán]])</f>
        <v>45960</v>
      </c>
      <c r="T3691" s="8">
        <v>30</v>
      </c>
      <c r="U3691" s="7">
        <f>IF(Table1[[#This Row],[Ngày tính CN]]="","",S3691+T3691)</f>
        <v>45990</v>
      </c>
      <c r="V3691" s="71">
        <f ca="1">IF(Table1[[#This Row],[Hạn thanh toán]]="","",IF((U3691-NOW())&lt;0,0,(U3691-NOW())))</f>
        <v>0</v>
      </c>
      <c r="W3691" s="278"/>
      <c r="X3691" s="278">
        <f t="shared" ca="1" si="953"/>
        <v>11.362421527781407</v>
      </c>
      <c r="Y3691" s="3" t="str">
        <f t="shared" ca="1" si="954"/>
        <v>Nợ quá hạn 30 ngày</v>
      </c>
      <c r="Z3691" s="250">
        <f>Table1[[#This Row],[Hạn thanh toán]]</f>
        <v>45990</v>
      </c>
      <c r="AA3691" s="250">
        <f>Table1[[#This Row],[Ngày Thanh toán]]</f>
        <v>0</v>
      </c>
      <c r="AD3691" s="3" t="str">
        <f>IF(Table1[[#This Row],[Mã khách hàng]]="","",VLOOKUP($A3691,Ma_KH!$A:$Q,Ma_KH!O$1,0))</f>
        <v>BRG - FUJIMART</v>
      </c>
      <c r="AE3691" s="3" t="str">
        <f>IF(Table1[[#This Row],[Mã khách hàng]]="","",VLOOKUP($A3691,Ma_KH!$A:$Q,Ma_KH!P$1,0))</f>
        <v>CÔNG TY TNHH BÁN LẺ FUJIMART VIỆT NAM</v>
      </c>
      <c r="AF3691" s="3" t="str">
        <f>VLOOKUP(A3691,Ma_KH!A:Q,Ma_KH!J$1,0)</f>
        <v>Vũ Anh Tuấn</v>
      </c>
    </row>
    <row r="3692" spans="1:32">
      <c r="A3692" s="242" t="s">
        <v>191</v>
      </c>
      <c r="B3692" s="242" t="s">
        <v>5155</v>
      </c>
      <c r="C3692" s="318">
        <v>45952</v>
      </c>
      <c r="E3692" s="318">
        <v>45960</v>
      </c>
      <c r="F3692" s="78" t="s">
        <v>21399</v>
      </c>
      <c r="G3692" s="242" t="s">
        <v>21480</v>
      </c>
      <c r="H3692" s="278"/>
      <c r="I3692" s="278">
        <f>IFERROR(ROUND((VLOOKUP(Table1[[#This Row],[Mã khách hàng]],Ty_Le!$A:$D,5,0)*5%),0),0)</f>
        <v>0</v>
      </c>
      <c r="J3692" s="278">
        <f>(Table1[[#This Row],[Tiền hàng]]-Table1[[#This Row],[Tiền chiết khấu]])*8%</f>
        <v>0</v>
      </c>
      <c r="K3692" s="402">
        <v>150679</v>
      </c>
      <c r="L3692" s="8" t="s">
        <v>3649</v>
      </c>
      <c r="M3692"/>
      <c r="O3692" s="278">
        <f>IF(Table1[[#This Row],[Phân loại]]="Tồn đầu kỳ",Table1[[#This Row],[Tổng giá trị]],0)</f>
        <v>0</v>
      </c>
      <c r="P3692" s="8">
        <f>IF(Table1[[#This Row],[Số còn phải thu ĐK]]&lt;&gt;0,0,IF(Table1[[#This Row],[Phân loại]]="Bán hàng",Table1[[#This Row],[Tổng giá trị]],-Table1[[#This Row],[Tổng giá trị]]))</f>
        <v>-150679</v>
      </c>
      <c r="Q3692" s="278">
        <f t="shared" si="952"/>
        <v>0</v>
      </c>
      <c r="R3692" s="8">
        <f>Table1[[#This Row],[Số còn phải thu ĐK]]+Table1[[#This Row],[Giá Trị HD sau CK]]-Table1[[#This Row],[Số tiền đã thu]]</f>
        <v>-150679</v>
      </c>
      <c r="S3692" s="7">
        <f>IF(Table1[[#This Row],[Ngày hóa đơn]]&lt;&gt;"",Table1[[#This Row],[Ngày hóa đơn]],Table1[[#This Row],[Ngày hạch toán]])</f>
        <v>45960</v>
      </c>
      <c r="T3692" s="8">
        <v>30</v>
      </c>
      <c r="U3692" s="7">
        <f>IF(Table1[[#This Row],[Ngày tính CN]]="","",S3692+T3692)</f>
        <v>45990</v>
      </c>
      <c r="V3692" s="71">
        <f ca="1">IF(Table1[[#This Row],[Hạn thanh toán]]="","",IF((U3692-NOW())&lt;0,0,(U3692-NOW())))</f>
        <v>0</v>
      </c>
      <c r="W3692" s="278"/>
      <c r="X3692" s="278">
        <f t="shared" ca="1" si="953"/>
        <v>11.362421527781407</v>
      </c>
      <c r="Y3692" s="3" t="str">
        <f t="shared" ca="1" si="954"/>
        <v>Nợ quá hạn 30 ngày</v>
      </c>
      <c r="Z3692" s="250">
        <f>Table1[[#This Row],[Hạn thanh toán]]</f>
        <v>45990</v>
      </c>
      <c r="AA3692" s="250">
        <f>Table1[[#This Row],[Ngày Thanh toán]]</f>
        <v>0</v>
      </c>
      <c r="AD3692" s="3" t="str">
        <f>IF(Table1[[#This Row],[Mã khách hàng]]="","",VLOOKUP($A3692,Ma_KH!$A:$Q,Ma_KH!O$1,0))</f>
        <v>BRG - FUJIMART</v>
      </c>
      <c r="AE3692" s="3" t="str">
        <f>IF(Table1[[#This Row],[Mã khách hàng]]="","",VLOOKUP($A3692,Ma_KH!$A:$Q,Ma_KH!P$1,0))</f>
        <v>CÔNG TY TNHH BÁN LẺ FUJIMART VIỆT NAM</v>
      </c>
      <c r="AF3692" s="3" t="str">
        <f>VLOOKUP(A3692,Ma_KH!A:Q,Ma_KH!J$1,0)</f>
        <v>Vũ Anh Tuấn</v>
      </c>
    </row>
    <row r="3693" spans="1:32">
      <c r="A3693" s="242" t="s">
        <v>207</v>
      </c>
      <c r="B3693" s="242" t="s">
        <v>5155</v>
      </c>
      <c r="C3693" s="318">
        <v>45952</v>
      </c>
      <c r="E3693" s="318">
        <v>45960</v>
      </c>
      <c r="F3693" s="78" t="s">
        <v>21399</v>
      </c>
      <c r="G3693" s="242" t="s">
        <v>21440</v>
      </c>
      <c r="H3693" s="278"/>
      <c r="I3693" s="278">
        <f>IFERROR(ROUND((VLOOKUP(Table1[[#This Row],[Mã khách hàng]],Ty_Le!$A:$D,5,0)*5%),0),0)</f>
        <v>0</v>
      </c>
      <c r="J3693" s="278">
        <f>(Table1[[#This Row],[Tiền hàng]]-Table1[[#This Row],[Tiền chiết khấu]])*8%</f>
        <v>0</v>
      </c>
      <c r="K3693" s="402">
        <v>244324</v>
      </c>
      <c r="L3693" s="8" t="s">
        <v>3649</v>
      </c>
      <c r="M3693"/>
      <c r="O3693" s="278">
        <f>IF(Table1[[#This Row],[Phân loại]]="Tồn đầu kỳ",Table1[[#This Row],[Tổng giá trị]],0)</f>
        <v>0</v>
      </c>
      <c r="P3693" s="8">
        <f>IF(Table1[[#This Row],[Số còn phải thu ĐK]]&lt;&gt;0,0,IF(Table1[[#This Row],[Phân loại]]="Bán hàng",Table1[[#This Row],[Tổng giá trị]],-Table1[[#This Row],[Tổng giá trị]]))</f>
        <v>-244324</v>
      </c>
      <c r="Q3693" s="278">
        <f t="shared" si="952"/>
        <v>0</v>
      </c>
      <c r="R3693" s="8">
        <f>Table1[[#This Row],[Số còn phải thu ĐK]]+Table1[[#This Row],[Giá Trị HD sau CK]]-Table1[[#This Row],[Số tiền đã thu]]</f>
        <v>-244324</v>
      </c>
      <c r="S3693" s="7">
        <f>IF(Table1[[#This Row],[Ngày hóa đơn]]&lt;&gt;"",Table1[[#This Row],[Ngày hóa đơn]],Table1[[#This Row],[Ngày hạch toán]])</f>
        <v>45960</v>
      </c>
      <c r="T3693" s="8">
        <v>30</v>
      </c>
      <c r="U3693" s="7">
        <f>IF(Table1[[#This Row],[Ngày tính CN]]="","",S3693+T3693)</f>
        <v>45990</v>
      </c>
      <c r="V3693" s="71">
        <f ca="1">IF(Table1[[#This Row],[Hạn thanh toán]]="","",IF((U3693-NOW())&lt;0,0,(U3693-NOW())))</f>
        <v>0</v>
      </c>
      <c r="W3693" s="278"/>
      <c r="X3693" s="278">
        <f t="shared" ca="1" si="953"/>
        <v>11.362421527781407</v>
      </c>
      <c r="Y3693" s="3" t="str">
        <f t="shared" ca="1" si="954"/>
        <v>Nợ quá hạn 30 ngày</v>
      </c>
      <c r="Z3693" s="250">
        <f>Table1[[#This Row],[Hạn thanh toán]]</f>
        <v>45990</v>
      </c>
      <c r="AA3693" s="250">
        <f>Table1[[#This Row],[Ngày Thanh toán]]</f>
        <v>0</v>
      </c>
      <c r="AD3693" s="3" t="str">
        <f>IF(Table1[[#This Row],[Mã khách hàng]]="","",VLOOKUP($A3693,Ma_KH!$A:$Q,Ma_KH!O$1,0))</f>
        <v>BRG - FUJIMART</v>
      </c>
      <c r="AE3693" s="3" t="str">
        <f>IF(Table1[[#This Row],[Mã khách hàng]]="","",VLOOKUP($A3693,Ma_KH!$A:$Q,Ma_KH!P$1,0))</f>
        <v>CÔNG TY TNHH BÁN LẺ FUJIMART VIỆT NAM</v>
      </c>
      <c r="AF3693" s="3" t="str">
        <f>VLOOKUP(A3693,Ma_KH!A:Q,Ma_KH!J$1,0)</f>
        <v>Vũ Anh Tuấn</v>
      </c>
    </row>
    <row r="3694" spans="1:32">
      <c r="A3694" s="242" t="s">
        <v>184</v>
      </c>
      <c r="B3694" s="242" t="s">
        <v>5155</v>
      </c>
      <c r="C3694" s="318">
        <v>45952</v>
      </c>
      <c r="E3694" s="318">
        <v>45960</v>
      </c>
      <c r="F3694" s="78" t="s">
        <v>21399</v>
      </c>
      <c r="G3694" s="242" t="s">
        <v>21416</v>
      </c>
      <c r="H3694" s="278"/>
      <c r="I3694" s="278">
        <f>IFERROR(ROUND((VLOOKUP(Table1[[#This Row],[Mã khách hàng]],Ty_Le!$A:$D,5,0)*5%),0),0)</f>
        <v>0</v>
      </c>
      <c r="J3694" s="278">
        <f>(Table1[[#This Row],[Tiền hàng]]-Table1[[#This Row],[Tiền chiết khấu]])*8%</f>
        <v>0</v>
      </c>
      <c r="K3694" s="402">
        <v>229016</v>
      </c>
      <c r="L3694" s="8" t="s">
        <v>3649</v>
      </c>
      <c r="M3694"/>
      <c r="O3694" s="278">
        <f>IF(Table1[[#This Row],[Phân loại]]="Tồn đầu kỳ",Table1[[#This Row],[Tổng giá trị]],0)</f>
        <v>0</v>
      </c>
      <c r="P3694" s="8">
        <f>IF(Table1[[#This Row],[Số còn phải thu ĐK]]&lt;&gt;0,0,IF(Table1[[#This Row],[Phân loại]]="Bán hàng",Table1[[#This Row],[Tổng giá trị]],-Table1[[#This Row],[Tổng giá trị]]))</f>
        <v>-229016</v>
      </c>
      <c r="Q3694" s="278">
        <f t="shared" si="952"/>
        <v>0</v>
      </c>
      <c r="R3694" s="8">
        <f>Table1[[#This Row],[Số còn phải thu ĐK]]+Table1[[#This Row],[Giá Trị HD sau CK]]-Table1[[#This Row],[Số tiền đã thu]]</f>
        <v>-229016</v>
      </c>
      <c r="S3694" s="7">
        <f>IF(Table1[[#This Row],[Ngày hóa đơn]]&lt;&gt;"",Table1[[#This Row],[Ngày hóa đơn]],Table1[[#This Row],[Ngày hạch toán]])</f>
        <v>45960</v>
      </c>
      <c r="T3694" s="8">
        <v>30</v>
      </c>
      <c r="U3694" s="7">
        <f>IF(Table1[[#This Row],[Ngày tính CN]]="","",S3694+T3694)</f>
        <v>45990</v>
      </c>
      <c r="V3694" s="71">
        <f ca="1">IF(Table1[[#This Row],[Hạn thanh toán]]="","",IF((U3694-NOW())&lt;0,0,(U3694-NOW())))</f>
        <v>0</v>
      </c>
      <c r="W3694" s="278"/>
      <c r="X3694" s="278">
        <f t="shared" ca="1" si="953"/>
        <v>11.362421527781407</v>
      </c>
      <c r="Y3694" s="3" t="str">
        <f t="shared" ca="1" si="954"/>
        <v>Nợ quá hạn 30 ngày</v>
      </c>
      <c r="Z3694" s="250">
        <f>Table1[[#This Row],[Hạn thanh toán]]</f>
        <v>45990</v>
      </c>
      <c r="AA3694" s="250">
        <f>Table1[[#This Row],[Ngày Thanh toán]]</f>
        <v>0</v>
      </c>
      <c r="AD3694" s="3" t="str">
        <f>IF(Table1[[#This Row],[Mã khách hàng]]="","",VLOOKUP($A3694,Ma_KH!$A:$Q,Ma_KH!O$1,0))</f>
        <v>BRG - FUJIMART</v>
      </c>
      <c r="AE3694" s="3" t="str">
        <f>IF(Table1[[#This Row],[Mã khách hàng]]="","",VLOOKUP($A3694,Ma_KH!$A:$Q,Ma_KH!P$1,0))</f>
        <v>CÔNG TY TNHH BÁN LẺ FUJIMART VIỆT NAM</v>
      </c>
      <c r="AF3694" s="3" t="str">
        <f>VLOOKUP(A3694,Ma_KH!A:Q,Ma_KH!J$1,0)</f>
        <v>Vũ Anh Tuấn</v>
      </c>
    </row>
    <row r="3695" spans="1:32">
      <c r="A3695" s="242" t="s">
        <v>186</v>
      </c>
      <c r="B3695" s="242" t="s">
        <v>5155</v>
      </c>
      <c r="C3695" s="318">
        <v>45952</v>
      </c>
      <c r="E3695" s="318">
        <v>45960</v>
      </c>
      <c r="F3695" s="78" t="s">
        <v>21399</v>
      </c>
      <c r="G3695" s="242" t="s">
        <v>21427</v>
      </c>
      <c r="H3695" s="278"/>
      <c r="I3695" s="278">
        <f>IFERROR(ROUND((VLOOKUP(Table1[[#This Row],[Mã khách hàng]],Ty_Le!$A:$D,5,0)*5%),0),0)</f>
        <v>0</v>
      </c>
      <c r="J3695" s="278">
        <f>(Table1[[#This Row],[Tiền hàng]]-Table1[[#This Row],[Tiền chiết khấu]])*8%</f>
        <v>0</v>
      </c>
      <c r="K3695" s="402">
        <v>268969</v>
      </c>
      <c r="L3695" s="8" t="s">
        <v>3649</v>
      </c>
      <c r="M3695"/>
      <c r="O3695" s="278">
        <f>IF(Table1[[#This Row],[Phân loại]]="Tồn đầu kỳ",Table1[[#This Row],[Tổng giá trị]],0)</f>
        <v>0</v>
      </c>
      <c r="P3695" s="8">
        <f>IF(Table1[[#This Row],[Số còn phải thu ĐK]]&lt;&gt;0,0,IF(Table1[[#This Row],[Phân loại]]="Bán hàng",Table1[[#This Row],[Tổng giá trị]],-Table1[[#This Row],[Tổng giá trị]]))</f>
        <v>-268969</v>
      </c>
      <c r="Q3695" s="278">
        <f t="shared" si="952"/>
        <v>0</v>
      </c>
      <c r="R3695" s="8">
        <f>Table1[[#This Row],[Số còn phải thu ĐK]]+Table1[[#This Row],[Giá Trị HD sau CK]]-Table1[[#This Row],[Số tiền đã thu]]</f>
        <v>-268969</v>
      </c>
      <c r="S3695" s="7">
        <f>IF(Table1[[#This Row],[Ngày hóa đơn]]&lt;&gt;"",Table1[[#This Row],[Ngày hóa đơn]],Table1[[#This Row],[Ngày hạch toán]])</f>
        <v>45960</v>
      </c>
      <c r="T3695" s="8">
        <v>30</v>
      </c>
      <c r="U3695" s="7">
        <f>IF(Table1[[#This Row],[Ngày tính CN]]="","",S3695+T3695)</f>
        <v>45990</v>
      </c>
      <c r="V3695" s="71">
        <f ca="1">IF(Table1[[#This Row],[Hạn thanh toán]]="","",IF((U3695-NOW())&lt;0,0,(U3695-NOW())))</f>
        <v>0</v>
      </c>
      <c r="W3695" s="278"/>
      <c r="X3695" s="278">
        <f t="shared" ca="1" si="953"/>
        <v>11.362421527781407</v>
      </c>
      <c r="Y3695" s="3" t="str">
        <f t="shared" ca="1" si="954"/>
        <v>Nợ quá hạn 30 ngày</v>
      </c>
      <c r="Z3695" s="250">
        <f>Table1[[#This Row],[Hạn thanh toán]]</f>
        <v>45990</v>
      </c>
      <c r="AA3695" s="250">
        <f>Table1[[#This Row],[Ngày Thanh toán]]</f>
        <v>0</v>
      </c>
      <c r="AD3695" s="3" t="str">
        <f>IF(Table1[[#This Row],[Mã khách hàng]]="","",VLOOKUP($A3695,Ma_KH!$A:$Q,Ma_KH!O$1,0))</f>
        <v>BRG - FUJIMART</v>
      </c>
      <c r="AE3695" s="3" t="str">
        <f>IF(Table1[[#This Row],[Mã khách hàng]]="","",VLOOKUP($A3695,Ma_KH!$A:$Q,Ma_KH!P$1,0))</f>
        <v>CÔNG TY TNHH BÁN LẺ FUJIMART VIỆT NAM</v>
      </c>
      <c r="AF3695" s="3" t="str">
        <f>VLOOKUP(A3695,Ma_KH!A:Q,Ma_KH!J$1,0)</f>
        <v>Vũ Anh Tuấn</v>
      </c>
    </row>
    <row r="3696" spans="1:32">
      <c r="A3696" s="242" t="s">
        <v>184</v>
      </c>
      <c r="B3696" s="242" t="s">
        <v>5155</v>
      </c>
      <c r="C3696" s="318">
        <v>45952</v>
      </c>
      <c r="E3696" s="318">
        <v>45960</v>
      </c>
      <c r="F3696" s="78" t="s">
        <v>21399</v>
      </c>
      <c r="G3696" s="242" t="s">
        <v>21409</v>
      </c>
      <c r="H3696" s="278"/>
      <c r="I3696" s="278">
        <f>IFERROR(ROUND((VLOOKUP(Table1[[#This Row],[Mã khách hàng]],Ty_Le!$A:$D,5,0)*5%),0),0)</f>
        <v>0</v>
      </c>
      <c r="J3696" s="278">
        <f>(Table1[[#This Row],[Tiền hàng]]-Table1[[#This Row],[Tiền chiết khấu]])*8%</f>
        <v>0</v>
      </c>
      <c r="K3696" s="402">
        <v>958863</v>
      </c>
      <c r="L3696" s="8" t="s">
        <v>3649</v>
      </c>
      <c r="M3696"/>
      <c r="O3696" s="278">
        <f>IF(Table1[[#This Row],[Phân loại]]="Tồn đầu kỳ",Table1[[#This Row],[Tổng giá trị]],0)</f>
        <v>0</v>
      </c>
      <c r="P3696" s="8">
        <f>IF(Table1[[#This Row],[Số còn phải thu ĐK]]&lt;&gt;0,0,IF(Table1[[#This Row],[Phân loại]]="Bán hàng",Table1[[#This Row],[Tổng giá trị]],-Table1[[#This Row],[Tổng giá trị]]))</f>
        <v>-958863</v>
      </c>
      <c r="Q3696" s="278">
        <f t="shared" si="952"/>
        <v>0</v>
      </c>
      <c r="R3696" s="8">
        <f>Table1[[#This Row],[Số còn phải thu ĐK]]+Table1[[#This Row],[Giá Trị HD sau CK]]-Table1[[#This Row],[Số tiền đã thu]]</f>
        <v>-958863</v>
      </c>
      <c r="S3696" s="7">
        <f>IF(Table1[[#This Row],[Ngày hóa đơn]]&lt;&gt;"",Table1[[#This Row],[Ngày hóa đơn]],Table1[[#This Row],[Ngày hạch toán]])</f>
        <v>45960</v>
      </c>
      <c r="T3696" s="8">
        <v>30</v>
      </c>
      <c r="U3696" s="7">
        <f>IF(Table1[[#This Row],[Ngày tính CN]]="","",S3696+T3696)</f>
        <v>45990</v>
      </c>
      <c r="V3696" s="71">
        <f ca="1">IF(Table1[[#This Row],[Hạn thanh toán]]="","",IF((U3696-NOW())&lt;0,0,(U3696-NOW())))</f>
        <v>0</v>
      </c>
      <c r="W3696" s="278"/>
      <c r="X3696" s="278">
        <f t="shared" ca="1" si="953"/>
        <v>11.362421527781407</v>
      </c>
      <c r="Y3696" s="3" t="str">
        <f t="shared" ca="1" si="954"/>
        <v>Nợ quá hạn 30 ngày</v>
      </c>
      <c r="Z3696" s="250">
        <f>Table1[[#This Row],[Hạn thanh toán]]</f>
        <v>45990</v>
      </c>
      <c r="AA3696" s="250">
        <f>Table1[[#This Row],[Ngày Thanh toán]]</f>
        <v>0</v>
      </c>
      <c r="AD3696" s="3" t="str">
        <f>IF(Table1[[#This Row],[Mã khách hàng]]="","",VLOOKUP($A3696,Ma_KH!$A:$Q,Ma_KH!O$1,0))</f>
        <v>BRG - FUJIMART</v>
      </c>
      <c r="AE3696" s="3" t="str">
        <f>IF(Table1[[#This Row],[Mã khách hàng]]="","",VLOOKUP($A3696,Ma_KH!$A:$Q,Ma_KH!P$1,0))</f>
        <v>CÔNG TY TNHH BÁN LẺ FUJIMART VIỆT NAM</v>
      </c>
      <c r="AF3696" s="3" t="str">
        <f>VLOOKUP(A3696,Ma_KH!A:Q,Ma_KH!J$1,0)</f>
        <v>Vũ Anh Tuấn</v>
      </c>
    </row>
    <row r="3697" spans="1:32">
      <c r="A3697" s="242" t="s">
        <v>208</v>
      </c>
      <c r="B3697" s="242" t="s">
        <v>5155</v>
      </c>
      <c r="C3697" s="318">
        <v>45954</v>
      </c>
      <c r="E3697" s="318">
        <v>45960</v>
      </c>
      <c r="F3697" s="78" t="s">
        <v>21399</v>
      </c>
      <c r="G3697" s="242" t="s">
        <v>21428</v>
      </c>
      <c r="H3697" s="278"/>
      <c r="I3697" s="278">
        <f>IFERROR(ROUND((VLOOKUP(Table1[[#This Row],[Mã khách hàng]],Ty_Le!$A:$D,5,0)*5%),0),0)</f>
        <v>0</v>
      </c>
      <c r="J3697" s="278">
        <f>(Table1[[#This Row],[Tiền hàng]]-Table1[[#This Row],[Tiền chiết khấu]])*8%</f>
        <v>0</v>
      </c>
      <c r="K3697" s="402">
        <v>113945</v>
      </c>
      <c r="L3697" s="8" t="s">
        <v>3649</v>
      </c>
      <c r="M3697"/>
      <c r="O3697" s="278">
        <f>IF(Table1[[#This Row],[Phân loại]]="Tồn đầu kỳ",Table1[[#This Row],[Tổng giá trị]],0)</f>
        <v>0</v>
      </c>
      <c r="P3697" s="8">
        <f>IF(Table1[[#This Row],[Số còn phải thu ĐK]]&lt;&gt;0,0,IF(Table1[[#This Row],[Phân loại]]="Bán hàng",Table1[[#This Row],[Tổng giá trị]],-Table1[[#This Row],[Tổng giá trị]]))</f>
        <v>-113945</v>
      </c>
      <c r="Q3697" s="278">
        <f t="shared" si="952"/>
        <v>0</v>
      </c>
      <c r="R3697" s="8">
        <f>Table1[[#This Row],[Số còn phải thu ĐK]]+Table1[[#This Row],[Giá Trị HD sau CK]]-Table1[[#This Row],[Số tiền đã thu]]</f>
        <v>-113945</v>
      </c>
      <c r="S3697" s="7">
        <f>IF(Table1[[#This Row],[Ngày hóa đơn]]&lt;&gt;"",Table1[[#This Row],[Ngày hóa đơn]],Table1[[#This Row],[Ngày hạch toán]])</f>
        <v>45960</v>
      </c>
      <c r="T3697" s="8">
        <v>30</v>
      </c>
      <c r="U3697" s="7">
        <f>IF(Table1[[#This Row],[Ngày tính CN]]="","",S3697+T3697)</f>
        <v>45990</v>
      </c>
      <c r="V3697" s="71">
        <f ca="1">IF(Table1[[#This Row],[Hạn thanh toán]]="","",IF((U3697-NOW())&lt;0,0,(U3697-NOW())))</f>
        <v>0</v>
      </c>
      <c r="W3697" s="278"/>
      <c r="X3697" s="278">
        <f t="shared" ca="1" si="953"/>
        <v>11.362421527781407</v>
      </c>
      <c r="Y3697" s="3" t="str">
        <f t="shared" ca="1" si="954"/>
        <v>Nợ quá hạn 30 ngày</v>
      </c>
      <c r="Z3697" s="250">
        <f>Table1[[#This Row],[Hạn thanh toán]]</f>
        <v>45990</v>
      </c>
      <c r="AA3697" s="250">
        <f>Table1[[#This Row],[Ngày Thanh toán]]</f>
        <v>0</v>
      </c>
      <c r="AD3697" s="3" t="str">
        <f>IF(Table1[[#This Row],[Mã khách hàng]]="","",VLOOKUP($A3697,Ma_KH!$A:$Q,Ma_KH!O$1,0))</f>
        <v>BRG - FUJIMART</v>
      </c>
      <c r="AE3697" s="3" t="str">
        <f>IF(Table1[[#This Row],[Mã khách hàng]]="","",VLOOKUP($A3697,Ma_KH!$A:$Q,Ma_KH!P$1,0))</f>
        <v>CÔNG TY TNHH BÁN LẺ FUJIMART VIỆT NAM</v>
      </c>
      <c r="AF3697" s="3" t="str">
        <f>VLOOKUP(A3697,Ma_KH!A:Q,Ma_KH!J$1,0)</f>
        <v>Đỗ Minh Quang</v>
      </c>
    </row>
    <row r="3698" spans="1:32">
      <c r="A3698" s="242" t="s">
        <v>195</v>
      </c>
      <c r="B3698" s="242" t="s">
        <v>5155</v>
      </c>
      <c r="C3698" s="318">
        <v>45954</v>
      </c>
      <c r="E3698" s="318">
        <v>45960</v>
      </c>
      <c r="F3698" s="78" t="s">
        <v>21399</v>
      </c>
      <c r="G3698" s="242" t="s">
        <v>21478</v>
      </c>
      <c r="H3698" s="278"/>
      <c r="I3698" s="278">
        <f>IFERROR(ROUND((VLOOKUP(Table1[[#This Row],[Mã khách hàng]],Ty_Le!$A:$D,5,0)*5%),0),0)</f>
        <v>0</v>
      </c>
      <c r="J3698" s="278">
        <f>(Table1[[#This Row],[Tiền hàng]]-Table1[[#This Row],[Tiền chiết khấu]])*8%</f>
        <v>0</v>
      </c>
      <c r="K3698" s="402">
        <v>1159133</v>
      </c>
      <c r="L3698" s="8" t="s">
        <v>3649</v>
      </c>
      <c r="M3698"/>
      <c r="O3698" s="278">
        <f>IF(Table1[[#This Row],[Phân loại]]="Tồn đầu kỳ",Table1[[#This Row],[Tổng giá trị]],0)</f>
        <v>0</v>
      </c>
      <c r="P3698" s="8">
        <f>IF(Table1[[#This Row],[Số còn phải thu ĐK]]&lt;&gt;0,0,IF(Table1[[#This Row],[Phân loại]]="Bán hàng",Table1[[#This Row],[Tổng giá trị]],-Table1[[#This Row],[Tổng giá trị]]))</f>
        <v>-1159133</v>
      </c>
      <c r="Q3698" s="278">
        <f t="shared" si="952"/>
        <v>0</v>
      </c>
      <c r="R3698" s="8">
        <f>Table1[[#This Row],[Số còn phải thu ĐK]]+Table1[[#This Row],[Giá Trị HD sau CK]]-Table1[[#This Row],[Số tiền đã thu]]</f>
        <v>-1159133</v>
      </c>
      <c r="S3698" s="7">
        <f>IF(Table1[[#This Row],[Ngày hóa đơn]]&lt;&gt;"",Table1[[#This Row],[Ngày hóa đơn]],Table1[[#This Row],[Ngày hạch toán]])</f>
        <v>45960</v>
      </c>
      <c r="T3698" s="8">
        <v>30</v>
      </c>
      <c r="U3698" s="7">
        <f>IF(Table1[[#This Row],[Ngày tính CN]]="","",S3698+T3698)</f>
        <v>45990</v>
      </c>
      <c r="V3698" s="71">
        <f ca="1">IF(Table1[[#This Row],[Hạn thanh toán]]="","",IF((U3698-NOW())&lt;0,0,(U3698-NOW())))</f>
        <v>0</v>
      </c>
      <c r="W3698" s="278"/>
      <c r="X3698" s="278">
        <f t="shared" ca="1" si="953"/>
        <v>11.362421527781407</v>
      </c>
      <c r="Y3698" s="3" t="str">
        <f t="shared" ca="1" si="954"/>
        <v>Nợ quá hạn 30 ngày</v>
      </c>
      <c r="Z3698" s="250">
        <f>Table1[[#This Row],[Hạn thanh toán]]</f>
        <v>45990</v>
      </c>
      <c r="AA3698" s="250">
        <f>Table1[[#This Row],[Ngày Thanh toán]]</f>
        <v>0</v>
      </c>
      <c r="AD3698" s="3" t="str">
        <f>IF(Table1[[#This Row],[Mã khách hàng]]="","",VLOOKUP($A3698,Ma_KH!$A:$Q,Ma_KH!O$1,0))</f>
        <v>BRG - FUJIMART</v>
      </c>
      <c r="AE3698" s="3" t="str">
        <f>IF(Table1[[#This Row],[Mã khách hàng]]="","",VLOOKUP($A3698,Ma_KH!$A:$Q,Ma_KH!P$1,0))</f>
        <v>CÔNG TY TNHH BÁN LẺ FUJIMART VIỆT NAM</v>
      </c>
      <c r="AF3698" s="3" t="str">
        <f>VLOOKUP(A3698,Ma_KH!A:Q,Ma_KH!J$1,0)</f>
        <v>Trần Thị Huệ</v>
      </c>
    </row>
    <row r="3699" spans="1:32">
      <c r="A3699" s="242" t="s">
        <v>194</v>
      </c>
      <c r="B3699" s="242" t="s">
        <v>5155</v>
      </c>
      <c r="C3699" s="318">
        <v>45954</v>
      </c>
      <c r="E3699" s="318">
        <v>45960</v>
      </c>
      <c r="F3699" s="78" t="s">
        <v>21399</v>
      </c>
      <c r="G3699" s="242" t="s">
        <v>21422</v>
      </c>
      <c r="H3699" s="278"/>
      <c r="I3699" s="278">
        <f>IFERROR(ROUND((VLOOKUP(Table1[[#This Row],[Mã khách hàng]],Ty_Le!$A:$D,5,0)*5%),0),0)</f>
        <v>0</v>
      </c>
      <c r="J3699" s="278">
        <f>(Table1[[#This Row],[Tiền hàng]]-Table1[[#This Row],[Tiền chiết khấu]])*8%</f>
        <v>0</v>
      </c>
      <c r="K3699" s="402">
        <v>436228</v>
      </c>
      <c r="L3699" s="8" t="s">
        <v>3649</v>
      </c>
      <c r="M3699"/>
      <c r="O3699" s="278">
        <f>IF(Table1[[#This Row],[Phân loại]]="Tồn đầu kỳ",Table1[[#This Row],[Tổng giá trị]],0)</f>
        <v>0</v>
      </c>
      <c r="P3699" s="8">
        <f>IF(Table1[[#This Row],[Số còn phải thu ĐK]]&lt;&gt;0,0,IF(Table1[[#This Row],[Phân loại]]="Bán hàng",Table1[[#This Row],[Tổng giá trị]],-Table1[[#This Row],[Tổng giá trị]]))</f>
        <v>-436228</v>
      </c>
      <c r="Q3699" s="278">
        <f t="shared" si="952"/>
        <v>0</v>
      </c>
      <c r="R3699" s="8">
        <f>Table1[[#This Row],[Số còn phải thu ĐK]]+Table1[[#This Row],[Giá Trị HD sau CK]]-Table1[[#This Row],[Số tiền đã thu]]</f>
        <v>-436228</v>
      </c>
      <c r="S3699" s="7">
        <f>IF(Table1[[#This Row],[Ngày hóa đơn]]&lt;&gt;"",Table1[[#This Row],[Ngày hóa đơn]],Table1[[#This Row],[Ngày hạch toán]])</f>
        <v>45960</v>
      </c>
      <c r="T3699" s="8">
        <v>30</v>
      </c>
      <c r="U3699" s="7">
        <f>IF(Table1[[#This Row],[Ngày tính CN]]="","",S3699+T3699)</f>
        <v>45990</v>
      </c>
      <c r="V3699" s="71">
        <f ca="1">IF(Table1[[#This Row],[Hạn thanh toán]]="","",IF((U3699-NOW())&lt;0,0,(U3699-NOW())))</f>
        <v>0</v>
      </c>
      <c r="W3699" s="278"/>
      <c r="X3699" s="278">
        <f t="shared" ca="1" si="953"/>
        <v>11.362421527781407</v>
      </c>
      <c r="Y3699" s="3" t="str">
        <f t="shared" ca="1" si="954"/>
        <v>Nợ quá hạn 30 ngày</v>
      </c>
      <c r="Z3699" s="250">
        <f>Table1[[#This Row],[Hạn thanh toán]]</f>
        <v>45990</v>
      </c>
      <c r="AA3699" s="250">
        <f>Table1[[#This Row],[Ngày Thanh toán]]</f>
        <v>0</v>
      </c>
      <c r="AD3699" s="3" t="str">
        <f>IF(Table1[[#This Row],[Mã khách hàng]]="","",VLOOKUP($A3699,Ma_KH!$A:$Q,Ma_KH!O$1,0))</f>
        <v>BRG - FUJIMART</v>
      </c>
      <c r="AE3699" s="3" t="str">
        <f>IF(Table1[[#This Row],[Mã khách hàng]]="","",VLOOKUP($A3699,Ma_KH!$A:$Q,Ma_KH!P$1,0))</f>
        <v>CÔNG TY TNHH BÁN LẺ FUJIMART VIỆT NAM</v>
      </c>
      <c r="AF3699" s="3" t="str">
        <f>VLOOKUP(A3699,Ma_KH!A:Q,Ma_KH!J$1,0)</f>
        <v>Đỗ Minh Quang</v>
      </c>
    </row>
    <row r="3700" spans="1:32">
      <c r="A3700" s="242" t="s">
        <v>184</v>
      </c>
      <c r="B3700" s="242" t="s">
        <v>5155</v>
      </c>
      <c r="C3700" s="318">
        <v>45954</v>
      </c>
      <c r="E3700" s="318">
        <v>45960</v>
      </c>
      <c r="F3700" s="78" t="s">
        <v>21399</v>
      </c>
      <c r="G3700" s="242" t="s">
        <v>21426</v>
      </c>
      <c r="H3700" s="278"/>
      <c r="I3700" s="278">
        <f>IFERROR(ROUND((VLOOKUP(Table1[[#This Row],[Mã khách hàng]],Ty_Le!$A:$D,5,0)*5%),0),0)</f>
        <v>0</v>
      </c>
      <c r="J3700" s="278">
        <f>(Table1[[#This Row],[Tiền hàng]]-Table1[[#This Row],[Tiền chiết khấu]])*8%</f>
        <v>0</v>
      </c>
      <c r="K3700" s="402">
        <v>227891</v>
      </c>
      <c r="L3700" s="8" t="s">
        <v>3649</v>
      </c>
      <c r="M3700"/>
      <c r="O3700" s="278">
        <f>IF(Table1[[#This Row],[Phân loại]]="Tồn đầu kỳ",Table1[[#This Row],[Tổng giá trị]],0)</f>
        <v>0</v>
      </c>
      <c r="P3700" s="8">
        <f>IF(Table1[[#This Row],[Số còn phải thu ĐK]]&lt;&gt;0,0,IF(Table1[[#This Row],[Phân loại]]="Bán hàng",Table1[[#This Row],[Tổng giá trị]],-Table1[[#This Row],[Tổng giá trị]]))</f>
        <v>-227891</v>
      </c>
      <c r="Q3700" s="278">
        <f t="shared" si="952"/>
        <v>0</v>
      </c>
      <c r="R3700" s="8">
        <f>Table1[[#This Row],[Số còn phải thu ĐK]]+Table1[[#This Row],[Giá Trị HD sau CK]]-Table1[[#This Row],[Số tiền đã thu]]</f>
        <v>-227891</v>
      </c>
      <c r="S3700" s="7">
        <f>IF(Table1[[#This Row],[Ngày hóa đơn]]&lt;&gt;"",Table1[[#This Row],[Ngày hóa đơn]],Table1[[#This Row],[Ngày hạch toán]])</f>
        <v>45960</v>
      </c>
      <c r="T3700" s="8">
        <v>30</v>
      </c>
      <c r="U3700" s="7">
        <f>IF(Table1[[#This Row],[Ngày tính CN]]="","",S3700+T3700)</f>
        <v>45990</v>
      </c>
      <c r="V3700" s="71">
        <f ca="1">IF(Table1[[#This Row],[Hạn thanh toán]]="","",IF((U3700-NOW())&lt;0,0,(U3700-NOW())))</f>
        <v>0</v>
      </c>
      <c r="W3700" s="278"/>
      <c r="X3700" s="278">
        <f t="shared" ca="1" si="953"/>
        <v>11.362421527781407</v>
      </c>
      <c r="Y3700" s="3" t="str">
        <f t="shared" ca="1" si="954"/>
        <v>Nợ quá hạn 30 ngày</v>
      </c>
      <c r="Z3700" s="250">
        <f>Table1[[#This Row],[Hạn thanh toán]]</f>
        <v>45990</v>
      </c>
      <c r="AA3700" s="250">
        <f>Table1[[#This Row],[Ngày Thanh toán]]</f>
        <v>0</v>
      </c>
      <c r="AD3700" s="3" t="str">
        <f>IF(Table1[[#This Row],[Mã khách hàng]]="","",VLOOKUP($A3700,Ma_KH!$A:$Q,Ma_KH!O$1,0))</f>
        <v>BRG - FUJIMART</v>
      </c>
      <c r="AE3700" s="3" t="str">
        <f>IF(Table1[[#This Row],[Mã khách hàng]]="","",VLOOKUP($A3700,Ma_KH!$A:$Q,Ma_KH!P$1,0))</f>
        <v>CÔNG TY TNHH BÁN LẺ FUJIMART VIỆT NAM</v>
      </c>
      <c r="AF3700" s="3" t="str">
        <f>VLOOKUP(A3700,Ma_KH!A:Q,Ma_KH!J$1,0)</f>
        <v>Vũ Anh Tuấn</v>
      </c>
    </row>
    <row r="3701" spans="1:32">
      <c r="A3701" s="242" t="s">
        <v>184</v>
      </c>
      <c r="B3701" s="242" t="s">
        <v>5155</v>
      </c>
      <c r="C3701" s="318">
        <v>45954</v>
      </c>
      <c r="E3701" s="318">
        <v>45960</v>
      </c>
      <c r="F3701" s="78" t="s">
        <v>21399</v>
      </c>
      <c r="G3701" s="242" t="s">
        <v>21412</v>
      </c>
      <c r="H3701" s="278"/>
      <c r="I3701" s="278">
        <f>IFERROR(ROUND((VLOOKUP(Table1[[#This Row],[Mã khách hàng]],Ty_Le!$A:$D,5,0)*5%),0),0)</f>
        <v>0</v>
      </c>
      <c r="J3701" s="278">
        <f>(Table1[[#This Row],[Tiền hàng]]-Table1[[#This Row],[Tiền chiết khấu]])*8%</f>
        <v>0</v>
      </c>
      <c r="K3701" s="402">
        <v>342399</v>
      </c>
      <c r="L3701" s="8" t="s">
        <v>3649</v>
      </c>
      <c r="M3701"/>
      <c r="O3701" s="278">
        <f>IF(Table1[[#This Row],[Phân loại]]="Tồn đầu kỳ",Table1[[#This Row],[Tổng giá trị]],0)</f>
        <v>0</v>
      </c>
      <c r="P3701" s="8">
        <f>IF(Table1[[#This Row],[Số còn phải thu ĐK]]&lt;&gt;0,0,IF(Table1[[#This Row],[Phân loại]]="Bán hàng",Table1[[#This Row],[Tổng giá trị]],-Table1[[#This Row],[Tổng giá trị]]))</f>
        <v>-342399</v>
      </c>
      <c r="Q3701" s="278">
        <f t="shared" si="952"/>
        <v>0</v>
      </c>
      <c r="R3701" s="8">
        <f>Table1[[#This Row],[Số còn phải thu ĐK]]+Table1[[#This Row],[Giá Trị HD sau CK]]-Table1[[#This Row],[Số tiền đã thu]]</f>
        <v>-342399</v>
      </c>
      <c r="S3701" s="7">
        <f>IF(Table1[[#This Row],[Ngày hóa đơn]]&lt;&gt;"",Table1[[#This Row],[Ngày hóa đơn]],Table1[[#This Row],[Ngày hạch toán]])</f>
        <v>45960</v>
      </c>
      <c r="T3701" s="8">
        <v>30</v>
      </c>
      <c r="U3701" s="7">
        <f>IF(Table1[[#This Row],[Ngày tính CN]]="","",S3701+T3701)</f>
        <v>45990</v>
      </c>
      <c r="V3701" s="71">
        <f ca="1">IF(Table1[[#This Row],[Hạn thanh toán]]="","",IF((U3701-NOW())&lt;0,0,(U3701-NOW())))</f>
        <v>0</v>
      </c>
      <c r="W3701" s="278"/>
      <c r="X3701" s="278">
        <f t="shared" ca="1" si="953"/>
        <v>11.362421527781407</v>
      </c>
      <c r="Y3701" s="3" t="str">
        <f t="shared" ca="1" si="954"/>
        <v>Nợ quá hạn 30 ngày</v>
      </c>
      <c r="Z3701" s="250">
        <f>Table1[[#This Row],[Hạn thanh toán]]</f>
        <v>45990</v>
      </c>
      <c r="AA3701" s="250">
        <f>Table1[[#This Row],[Ngày Thanh toán]]</f>
        <v>0</v>
      </c>
      <c r="AD3701" s="3" t="str">
        <f>IF(Table1[[#This Row],[Mã khách hàng]]="","",VLOOKUP($A3701,Ma_KH!$A:$Q,Ma_KH!O$1,0))</f>
        <v>BRG - FUJIMART</v>
      </c>
      <c r="AE3701" s="3" t="str">
        <f>IF(Table1[[#This Row],[Mã khách hàng]]="","",VLOOKUP($A3701,Ma_KH!$A:$Q,Ma_KH!P$1,0))</f>
        <v>CÔNG TY TNHH BÁN LẺ FUJIMART VIỆT NAM</v>
      </c>
      <c r="AF3701" s="3" t="str">
        <f>VLOOKUP(A3701,Ma_KH!A:Q,Ma_KH!J$1,0)</f>
        <v>Vũ Anh Tuấn</v>
      </c>
    </row>
    <row r="3702" spans="1:32">
      <c r="A3702" s="242" t="s">
        <v>185</v>
      </c>
      <c r="B3702" s="242" t="s">
        <v>5155</v>
      </c>
      <c r="C3702" s="318">
        <v>45955</v>
      </c>
      <c r="E3702" s="318">
        <v>45960</v>
      </c>
      <c r="F3702" s="78" t="s">
        <v>21399</v>
      </c>
      <c r="G3702" s="242" t="s">
        <v>21431</v>
      </c>
      <c r="H3702" s="278"/>
      <c r="I3702" s="278">
        <f>IFERROR(ROUND((VLOOKUP(Table1[[#This Row],[Mã khách hàng]],Ty_Le!$A:$D,5,0)*5%),0),0)</f>
        <v>0</v>
      </c>
      <c r="J3702" s="278">
        <f>(Table1[[#This Row],[Tiền hàng]]-Table1[[#This Row],[Tiền chiết khấu]])*8%</f>
        <v>0</v>
      </c>
      <c r="K3702" s="402">
        <v>170985</v>
      </c>
      <c r="L3702" s="8" t="s">
        <v>3649</v>
      </c>
      <c r="M3702"/>
      <c r="O3702" s="278">
        <f>IF(Table1[[#This Row],[Phân loại]]="Tồn đầu kỳ",Table1[[#This Row],[Tổng giá trị]],0)</f>
        <v>0</v>
      </c>
      <c r="P3702" s="8">
        <f>IF(Table1[[#This Row],[Số còn phải thu ĐK]]&lt;&gt;0,0,IF(Table1[[#This Row],[Phân loại]]="Bán hàng",Table1[[#This Row],[Tổng giá trị]],-Table1[[#This Row],[Tổng giá trị]]))</f>
        <v>-170985</v>
      </c>
      <c r="Q3702" s="278">
        <f t="shared" si="952"/>
        <v>0</v>
      </c>
      <c r="R3702" s="8">
        <f>Table1[[#This Row],[Số còn phải thu ĐK]]+Table1[[#This Row],[Giá Trị HD sau CK]]-Table1[[#This Row],[Số tiền đã thu]]</f>
        <v>-170985</v>
      </c>
      <c r="S3702" s="7">
        <f>IF(Table1[[#This Row],[Ngày hóa đơn]]&lt;&gt;"",Table1[[#This Row],[Ngày hóa đơn]],Table1[[#This Row],[Ngày hạch toán]])</f>
        <v>45960</v>
      </c>
      <c r="T3702" s="8">
        <v>30</v>
      </c>
      <c r="U3702" s="7">
        <f>IF(Table1[[#This Row],[Ngày tính CN]]="","",S3702+T3702)</f>
        <v>45990</v>
      </c>
      <c r="V3702" s="71">
        <f ca="1">IF(Table1[[#This Row],[Hạn thanh toán]]="","",IF((U3702-NOW())&lt;0,0,(U3702-NOW())))</f>
        <v>0</v>
      </c>
      <c r="W3702" s="278"/>
      <c r="X3702" s="278">
        <f t="shared" ca="1" si="953"/>
        <v>11.362421527781407</v>
      </c>
      <c r="Y3702" s="3" t="str">
        <f t="shared" ca="1" si="954"/>
        <v>Nợ quá hạn 30 ngày</v>
      </c>
      <c r="Z3702" s="250">
        <f>Table1[[#This Row],[Hạn thanh toán]]</f>
        <v>45990</v>
      </c>
      <c r="AA3702" s="250">
        <f>Table1[[#This Row],[Ngày Thanh toán]]</f>
        <v>0</v>
      </c>
      <c r="AD3702" s="3" t="str">
        <f>IF(Table1[[#This Row],[Mã khách hàng]]="","",VLOOKUP($A3702,Ma_KH!$A:$Q,Ma_KH!O$1,0))</f>
        <v>BRG - FUJIMART</v>
      </c>
      <c r="AE3702" s="3" t="str">
        <f>IF(Table1[[#This Row],[Mã khách hàng]]="","",VLOOKUP($A3702,Ma_KH!$A:$Q,Ma_KH!P$1,0))</f>
        <v>CÔNG TY TNHH BÁN LẺ FUJIMART VIỆT NAM</v>
      </c>
      <c r="AF3702" s="3" t="str">
        <f>VLOOKUP(A3702,Ma_KH!A:Q,Ma_KH!J$1,0)</f>
        <v>Vũ Anh Tuấn</v>
      </c>
    </row>
    <row r="3703" spans="1:32">
      <c r="A3703" s="242" t="s">
        <v>184</v>
      </c>
      <c r="B3703" s="242" t="s">
        <v>5155</v>
      </c>
      <c r="C3703" s="318">
        <v>45955</v>
      </c>
      <c r="E3703" s="318">
        <v>45960</v>
      </c>
      <c r="F3703" s="78" t="s">
        <v>21399</v>
      </c>
      <c r="G3703" s="242" t="s">
        <v>21484</v>
      </c>
      <c r="H3703" s="278"/>
      <c r="I3703" s="278">
        <f>IFERROR(ROUND((VLOOKUP(Table1[[#This Row],[Mã khách hàng]],Ty_Le!$A:$D,5,0)*5%),0),0)</f>
        <v>0</v>
      </c>
      <c r="J3703" s="278">
        <f>(Table1[[#This Row],[Tiền hàng]]-Table1[[#This Row],[Tiền chiết khấu]])*8%</f>
        <v>0</v>
      </c>
      <c r="K3703" s="402">
        <v>1009686</v>
      </c>
      <c r="L3703" s="8" t="s">
        <v>3649</v>
      </c>
      <c r="M3703"/>
      <c r="O3703" s="278">
        <f>IF(Table1[[#This Row],[Phân loại]]="Tồn đầu kỳ",Table1[[#This Row],[Tổng giá trị]],0)</f>
        <v>0</v>
      </c>
      <c r="P3703" s="8">
        <f>IF(Table1[[#This Row],[Số còn phải thu ĐK]]&lt;&gt;0,0,IF(Table1[[#This Row],[Phân loại]]="Bán hàng",Table1[[#This Row],[Tổng giá trị]],-Table1[[#This Row],[Tổng giá trị]]))</f>
        <v>-1009686</v>
      </c>
      <c r="Q3703" s="278">
        <f t="shared" si="952"/>
        <v>0</v>
      </c>
      <c r="R3703" s="8">
        <f>Table1[[#This Row],[Số còn phải thu ĐK]]+Table1[[#This Row],[Giá Trị HD sau CK]]-Table1[[#This Row],[Số tiền đã thu]]</f>
        <v>-1009686</v>
      </c>
      <c r="S3703" s="7">
        <f>IF(Table1[[#This Row],[Ngày hóa đơn]]&lt;&gt;"",Table1[[#This Row],[Ngày hóa đơn]],Table1[[#This Row],[Ngày hạch toán]])</f>
        <v>45960</v>
      </c>
      <c r="T3703" s="8">
        <v>30</v>
      </c>
      <c r="U3703" s="7">
        <f>IF(Table1[[#This Row],[Ngày tính CN]]="","",S3703+T3703)</f>
        <v>45990</v>
      </c>
      <c r="V3703" s="71">
        <f ca="1">IF(Table1[[#This Row],[Hạn thanh toán]]="","",IF((U3703-NOW())&lt;0,0,(U3703-NOW())))</f>
        <v>0</v>
      </c>
      <c r="W3703" s="278"/>
      <c r="X3703" s="278">
        <f t="shared" ca="1" si="953"/>
        <v>11.362421527781407</v>
      </c>
      <c r="Y3703" s="3" t="str">
        <f t="shared" ca="1" si="954"/>
        <v>Nợ quá hạn 30 ngày</v>
      </c>
      <c r="Z3703" s="250">
        <f>Table1[[#This Row],[Hạn thanh toán]]</f>
        <v>45990</v>
      </c>
      <c r="AA3703" s="250">
        <f>Table1[[#This Row],[Ngày Thanh toán]]</f>
        <v>0</v>
      </c>
      <c r="AD3703" s="3" t="str">
        <f>IF(Table1[[#This Row],[Mã khách hàng]]="","",VLOOKUP($A3703,Ma_KH!$A:$Q,Ma_KH!O$1,0))</f>
        <v>BRG - FUJIMART</v>
      </c>
      <c r="AE3703" s="3" t="str">
        <f>IF(Table1[[#This Row],[Mã khách hàng]]="","",VLOOKUP($A3703,Ma_KH!$A:$Q,Ma_KH!P$1,0))</f>
        <v>CÔNG TY TNHH BÁN LẺ FUJIMART VIỆT NAM</v>
      </c>
      <c r="AF3703" s="3" t="str">
        <f>VLOOKUP(A3703,Ma_KH!A:Q,Ma_KH!J$1,0)</f>
        <v>Vũ Anh Tuấn</v>
      </c>
    </row>
    <row r="3704" spans="1:32">
      <c r="A3704" s="242" t="s">
        <v>209</v>
      </c>
      <c r="B3704" s="242" t="s">
        <v>5155</v>
      </c>
      <c r="C3704" s="318">
        <v>45959</v>
      </c>
      <c r="E3704" s="318">
        <v>45960</v>
      </c>
      <c r="F3704" s="79" t="s">
        <v>21399</v>
      </c>
      <c r="G3704" s="242" t="s">
        <v>21411</v>
      </c>
      <c r="H3704" s="278"/>
      <c r="I3704" s="278">
        <f>IFERROR(ROUND((VLOOKUP(Table1[[#This Row],[Mã khách hàng]],Ty_Le!$A:$D,5,0)*5%),0),0)</f>
        <v>0</v>
      </c>
      <c r="J3704" s="278">
        <f>(Table1[[#This Row],[Tiền hàng]]-Table1[[#This Row],[Tiền chiết khấu]])*8%</f>
        <v>0</v>
      </c>
      <c r="K3704" s="402">
        <v>226019</v>
      </c>
      <c r="L3704" s="8" t="s">
        <v>3649</v>
      </c>
      <c r="M3704"/>
      <c r="O3704" s="278">
        <f>IF(Table1[[#This Row],[Phân loại]]="Tồn đầu kỳ",Table1[[#This Row],[Tổng giá trị]],0)</f>
        <v>0</v>
      </c>
      <c r="P3704" s="8">
        <f>IF(Table1[[#This Row],[Số còn phải thu ĐK]]&lt;&gt;0,0,IF(Table1[[#This Row],[Phân loại]]="Bán hàng",Table1[[#This Row],[Tổng giá trị]],-Table1[[#This Row],[Tổng giá trị]]))</f>
        <v>-226019</v>
      </c>
      <c r="Q3704" s="278">
        <f t="shared" si="952"/>
        <v>0</v>
      </c>
      <c r="R3704" s="8">
        <f>Table1[[#This Row],[Số còn phải thu ĐK]]+Table1[[#This Row],[Giá Trị HD sau CK]]-Table1[[#This Row],[Số tiền đã thu]]</f>
        <v>-226019</v>
      </c>
      <c r="S3704" s="7">
        <f>IF(Table1[[#This Row],[Ngày hóa đơn]]&lt;&gt;"",Table1[[#This Row],[Ngày hóa đơn]],Table1[[#This Row],[Ngày hạch toán]])</f>
        <v>45960</v>
      </c>
      <c r="T3704" s="8">
        <v>30</v>
      </c>
      <c r="U3704" s="7">
        <f>IF(Table1[[#This Row],[Ngày tính CN]]="","",S3704+T3704)</f>
        <v>45990</v>
      </c>
      <c r="V3704" s="71">
        <f ca="1">IF(Table1[[#This Row],[Hạn thanh toán]]="","",IF((U3704-NOW())&lt;0,0,(U3704-NOW())))</f>
        <v>0</v>
      </c>
      <c r="W3704" s="278"/>
      <c r="X3704" s="278">
        <f t="shared" ca="1" si="953"/>
        <v>11.362421527781407</v>
      </c>
      <c r="Y3704" s="3" t="str">
        <f t="shared" ca="1" si="954"/>
        <v>Nợ quá hạn 30 ngày</v>
      </c>
      <c r="Z3704" s="250">
        <f>Table1[[#This Row],[Hạn thanh toán]]</f>
        <v>45990</v>
      </c>
      <c r="AA3704" s="250">
        <f>Table1[[#This Row],[Ngày Thanh toán]]</f>
        <v>0</v>
      </c>
      <c r="AD3704" s="3" t="str">
        <f>IF(Table1[[#This Row],[Mã khách hàng]]="","",VLOOKUP($A3704,Ma_KH!$A:$Q,Ma_KH!O$1,0))</f>
        <v>BRG - FUJIMART</v>
      </c>
      <c r="AE3704" s="3" t="str">
        <f>IF(Table1[[#This Row],[Mã khách hàng]]="","",VLOOKUP($A3704,Ma_KH!$A:$Q,Ma_KH!P$1,0))</f>
        <v>CÔNG TY TNHH BÁN LẺ FUJIMART VIỆT NAM</v>
      </c>
      <c r="AF3704" s="3" t="str">
        <f>VLOOKUP(A3704,Ma_KH!A:Q,Ma_KH!J$1,0)</f>
        <v>Vũ Anh Tuấn</v>
      </c>
    </row>
    <row r="3705" spans="1:32">
      <c r="A3705" t="s">
        <v>192</v>
      </c>
      <c r="B3705" s="242" t="s">
        <v>5155</v>
      </c>
      <c r="C3705" s="318">
        <v>45964</v>
      </c>
      <c r="E3705" s="318">
        <v>45991</v>
      </c>
      <c r="F3705" s="78" t="s">
        <v>21400</v>
      </c>
      <c r="G3705" s="242" t="s">
        <v>21486</v>
      </c>
      <c r="H3705" s="278"/>
      <c r="I3705" s="278">
        <f>IFERROR(ROUND((VLOOKUP(Table1[[#This Row],[Mã khách hàng]],Ty_Le!$A:$D,5,0)*5%),0),0)</f>
        <v>0</v>
      </c>
      <c r="J3705" s="278">
        <f>(Table1[[#This Row],[Tiền hàng]]-Table1[[#This Row],[Tiền chiết khấu]])*8%</f>
        <v>0</v>
      </c>
      <c r="K3705" s="402">
        <v>119642</v>
      </c>
      <c r="L3705" s="8" t="s">
        <v>3649</v>
      </c>
      <c r="M3705"/>
      <c r="O3705" s="278">
        <f>IF(Table1[[#This Row],[Phân loại]]="Tồn đầu kỳ",Table1[[#This Row],[Tổng giá trị]],0)</f>
        <v>0</v>
      </c>
      <c r="P3705" s="8">
        <f>IF(Table1[[#This Row],[Số còn phải thu ĐK]]&lt;&gt;0,0,IF(Table1[[#This Row],[Phân loại]]="Bán hàng",Table1[[#This Row],[Tổng giá trị]],-Table1[[#This Row],[Tổng giá trị]]))</f>
        <v>-119642</v>
      </c>
      <c r="Q3705" s="278">
        <f t="shared" ref="Q3705:Q3736" si="955">IF(M3705&lt;&gt;"",IF(O3705&lt;&gt;0,O3705,P3705),0)</f>
        <v>0</v>
      </c>
      <c r="R3705" s="8">
        <f>Table1[[#This Row],[Số còn phải thu ĐK]]+Table1[[#This Row],[Giá Trị HD sau CK]]-Table1[[#This Row],[Số tiền đã thu]]</f>
        <v>-119642</v>
      </c>
      <c r="S3705" s="7">
        <f>IF(Table1[[#This Row],[Ngày hóa đơn]]&lt;&gt;"",Table1[[#This Row],[Ngày hóa đơn]],Table1[[#This Row],[Ngày hạch toán]])</f>
        <v>45991</v>
      </c>
      <c r="T3705" s="8">
        <v>30</v>
      </c>
      <c r="U3705" s="7">
        <f>IF(Table1[[#This Row],[Ngày tính CN]]="","",S3705+T3705)</f>
        <v>46021</v>
      </c>
      <c r="V3705" s="71">
        <f ca="1">IF(Table1[[#This Row],[Hạn thanh toán]]="","",IF((U3705-NOW())&lt;0,0,(U3705-NOW())))</f>
        <v>19.637578587964526</v>
      </c>
      <c r="W3705" s="278"/>
      <c r="X3705" s="278">
        <f t="shared" ref="X3705:X3736" ca="1" si="956">IF(OR($U3705="",$R3705=0),"",IF((U$4-NOW())&lt;0,-($U3705-NOW()),0))</f>
        <v>-19.637578472218593</v>
      </c>
      <c r="Y3705" s="3" t="str">
        <f t="shared" ref="Y3705:Y3736" ca="1" si="957">IF(R3705=0,"Đã thanh toán",IF(X3705="","",IF(X3705&lt;=0,"Chưa đến hạn thanh toán",IF(X3705&lt;=30,"Nợ quá hạn 30 ngày",IF(X3705&lt;=60,"Nợ quá hạn từ 30 ngày đến 60 ngày",IF(X3705&lt;=90,"Nợ quá hạn từ 60 ngày đến 90 ngày",IF(X3705&lt;=120,"Nợ quá hạn từ 90 ngày đến 120 ngày","Nợ quá hạn hơn 120 ngày có khả năng mất thanh toán")))))))</f>
        <v>Chưa đến hạn thanh toán</v>
      </c>
      <c r="Z3705" s="250">
        <f>Table1[[#This Row],[Hạn thanh toán]]</f>
        <v>46021</v>
      </c>
      <c r="AA3705" s="250">
        <f>Table1[[#This Row],[Ngày Thanh toán]]</f>
        <v>0</v>
      </c>
      <c r="AD3705" s="3" t="str">
        <f>IF(Table1[[#This Row],[Mã khách hàng]]="","",VLOOKUP($A3705,Ma_KH!$A:$Q,Ma_KH!O$1,0))</f>
        <v>BRG - FUJIMART</v>
      </c>
      <c r="AE3705" s="3" t="str">
        <f>IF(Table1[[#This Row],[Mã khách hàng]]="","",VLOOKUP($A3705,Ma_KH!$A:$Q,Ma_KH!P$1,0))</f>
        <v>CÔNG TY TNHH BÁN LẺ FUJIMART VIỆT NAM</v>
      </c>
      <c r="AF3705" s="3" t="str">
        <f>VLOOKUP(A3705,Ma_KH!A:Q,Ma_KH!J$1,0)</f>
        <v>Vũ Anh Tuấn</v>
      </c>
    </row>
    <row r="3706" spans="1:32">
      <c r="A3706" t="s">
        <v>199</v>
      </c>
      <c r="B3706" s="242" t="s">
        <v>5155</v>
      </c>
      <c r="C3706" s="318">
        <v>45985</v>
      </c>
      <c r="E3706" s="318">
        <v>45991</v>
      </c>
      <c r="F3706" s="78" t="s">
        <v>21400</v>
      </c>
      <c r="G3706" s="242" t="s">
        <v>21486</v>
      </c>
      <c r="H3706" s="278"/>
      <c r="I3706" s="278">
        <f>IFERROR(ROUND((VLOOKUP(Table1[[#This Row],[Mã khách hàng]],Ty_Le!$A:$D,5,0)*5%),0),0)</f>
        <v>0</v>
      </c>
      <c r="J3706" s="278">
        <f>(Table1[[#This Row],[Tiền hàng]]-Table1[[#This Row],[Tiền chiết khấu]])*8%</f>
        <v>0</v>
      </c>
      <c r="K3706" s="402">
        <v>119642</v>
      </c>
      <c r="L3706" s="8" t="s">
        <v>3649</v>
      </c>
      <c r="M3706"/>
      <c r="O3706" s="278">
        <f>IF(Table1[[#This Row],[Phân loại]]="Tồn đầu kỳ",Table1[[#This Row],[Tổng giá trị]],0)</f>
        <v>0</v>
      </c>
      <c r="P3706" s="8">
        <f>IF(Table1[[#This Row],[Số còn phải thu ĐK]]&lt;&gt;0,0,IF(Table1[[#This Row],[Phân loại]]="Bán hàng",Table1[[#This Row],[Tổng giá trị]],-Table1[[#This Row],[Tổng giá trị]]))</f>
        <v>-119642</v>
      </c>
      <c r="Q3706" s="278">
        <f t="shared" si="955"/>
        <v>0</v>
      </c>
      <c r="R3706" s="8">
        <f>Table1[[#This Row],[Số còn phải thu ĐK]]+Table1[[#This Row],[Giá Trị HD sau CK]]-Table1[[#This Row],[Số tiền đã thu]]</f>
        <v>-119642</v>
      </c>
      <c r="S3706" s="7">
        <f>IF(Table1[[#This Row],[Ngày hóa đơn]]&lt;&gt;"",Table1[[#This Row],[Ngày hóa đơn]],Table1[[#This Row],[Ngày hạch toán]])</f>
        <v>45991</v>
      </c>
      <c r="T3706" s="8">
        <v>30</v>
      </c>
      <c r="U3706" s="7">
        <f>IF(Table1[[#This Row],[Ngày tính CN]]="","",S3706+T3706)</f>
        <v>46021</v>
      </c>
      <c r="V3706" s="71">
        <f ca="1">IF(Table1[[#This Row],[Hạn thanh toán]]="","",IF((U3706-NOW())&lt;0,0,(U3706-NOW())))</f>
        <v>19.637578587964526</v>
      </c>
      <c r="W3706" s="278"/>
      <c r="X3706" s="278">
        <f t="shared" ca="1" si="956"/>
        <v>-19.637578472218593</v>
      </c>
      <c r="Y3706" s="3" t="str">
        <f t="shared" ca="1" si="957"/>
        <v>Chưa đến hạn thanh toán</v>
      </c>
      <c r="Z3706" s="250">
        <f>Table1[[#This Row],[Hạn thanh toán]]</f>
        <v>46021</v>
      </c>
      <c r="AA3706" s="250">
        <f>Table1[[#This Row],[Ngày Thanh toán]]</f>
        <v>0</v>
      </c>
      <c r="AD3706" s="3" t="str">
        <f>IF(Table1[[#This Row],[Mã khách hàng]]="","",VLOOKUP($A3706,Ma_KH!$A:$Q,Ma_KH!O$1,0))</f>
        <v>BRG - FUJIMART</v>
      </c>
      <c r="AE3706" s="3" t="str">
        <f>IF(Table1[[#This Row],[Mã khách hàng]]="","",VLOOKUP($A3706,Ma_KH!$A:$Q,Ma_KH!P$1,0))</f>
        <v>CÔNG TY TNHH BÁN LẺ FUJIMART VIỆT NAM</v>
      </c>
      <c r="AF3706" s="3" t="str">
        <f>VLOOKUP(A3706,Ma_KH!A:Q,Ma_KH!J$1,0)</f>
        <v>Đỗ Minh Quang</v>
      </c>
    </row>
    <row r="3707" spans="1:32">
      <c r="A3707" t="s">
        <v>187</v>
      </c>
      <c r="B3707" s="242" t="s">
        <v>5155</v>
      </c>
      <c r="C3707" s="318">
        <v>45965</v>
      </c>
      <c r="E3707" s="318">
        <v>45991</v>
      </c>
      <c r="F3707" s="78" t="s">
        <v>21400</v>
      </c>
      <c r="G3707" s="242" t="s">
        <v>21419</v>
      </c>
      <c r="H3707" s="278"/>
      <c r="I3707" s="278">
        <f>IFERROR(ROUND((VLOOKUP(Table1[[#This Row],[Mã khách hàng]],Ty_Le!$A:$D,5,0)*5%),0),0)</f>
        <v>0</v>
      </c>
      <c r="J3707" s="278">
        <f>(Table1[[#This Row],[Tiền hàng]]-Table1[[#This Row],[Tiền chiết khấu]])*8%</f>
        <v>0</v>
      </c>
      <c r="K3707" s="402">
        <v>244324</v>
      </c>
      <c r="L3707" s="8" t="s">
        <v>3649</v>
      </c>
      <c r="M3707"/>
      <c r="O3707" s="278">
        <f>IF(Table1[[#This Row],[Phân loại]]="Tồn đầu kỳ",Table1[[#This Row],[Tổng giá trị]],0)</f>
        <v>0</v>
      </c>
      <c r="P3707" s="8">
        <f>IF(Table1[[#This Row],[Số còn phải thu ĐK]]&lt;&gt;0,0,IF(Table1[[#This Row],[Phân loại]]="Bán hàng",Table1[[#This Row],[Tổng giá trị]],-Table1[[#This Row],[Tổng giá trị]]))</f>
        <v>-244324</v>
      </c>
      <c r="Q3707" s="278">
        <f t="shared" si="955"/>
        <v>0</v>
      </c>
      <c r="R3707" s="8">
        <f>Table1[[#This Row],[Số còn phải thu ĐK]]+Table1[[#This Row],[Giá Trị HD sau CK]]-Table1[[#This Row],[Số tiền đã thu]]</f>
        <v>-244324</v>
      </c>
      <c r="S3707" s="7">
        <f>IF(Table1[[#This Row],[Ngày hóa đơn]]&lt;&gt;"",Table1[[#This Row],[Ngày hóa đơn]],Table1[[#This Row],[Ngày hạch toán]])</f>
        <v>45991</v>
      </c>
      <c r="T3707" s="8">
        <v>30</v>
      </c>
      <c r="U3707" s="7">
        <f>IF(Table1[[#This Row],[Ngày tính CN]]="","",S3707+T3707)</f>
        <v>46021</v>
      </c>
      <c r="V3707" s="71">
        <f ca="1">IF(Table1[[#This Row],[Hạn thanh toán]]="","",IF((U3707-NOW())&lt;0,0,(U3707-NOW())))</f>
        <v>19.637578587964526</v>
      </c>
      <c r="W3707" s="278"/>
      <c r="X3707" s="278">
        <f t="shared" ca="1" si="956"/>
        <v>-19.637578472218593</v>
      </c>
      <c r="Y3707" s="3" t="str">
        <f t="shared" ca="1" si="957"/>
        <v>Chưa đến hạn thanh toán</v>
      </c>
      <c r="Z3707" s="250">
        <f>Table1[[#This Row],[Hạn thanh toán]]</f>
        <v>46021</v>
      </c>
      <c r="AA3707" s="250">
        <f>Table1[[#This Row],[Ngày Thanh toán]]</f>
        <v>0</v>
      </c>
      <c r="AD3707" s="3" t="str">
        <f>IF(Table1[[#This Row],[Mã khách hàng]]="","",VLOOKUP($A3707,Ma_KH!$A:$Q,Ma_KH!O$1,0))</f>
        <v>BRG - FUJIMART</v>
      </c>
      <c r="AE3707" s="3" t="str">
        <f>IF(Table1[[#This Row],[Mã khách hàng]]="","",VLOOKUP($A3707,Ma_KH!$A:$Q,Ma_KH!P$1,0))</f>
        <v>CÔNG TY TNHH BÁN LẺ FUJIMART VIỆT NAM</v>
      </c>
      <c r="AF3707" s="3" t="str">
        <f>VLOOKUP(A3707,Ma_KH!A:Q,Ma_KH!J$1,0)</f>
        <v>Vũ Anh Tuấn</v>
      </c>
    </row>
    <row r="3708" spans="1:32">
      <c r="A3708" t="s">
        <v>221</v>
      </c>
      <c r="B3708" s="242" t="s">
        <v>5155</v>
      </c>
      <c r="C3708" s="318">
        <v>45964</v>
      </c>
      <c r="E3708" s="318">
        <v>45991</v>
      </c>
      <c r="F3708" s="78" t="s">
        <v>21400</v>
      </c>
      <c r="G3708" s="242" t="s">
        <v>21487</v>
      </c>
      <c r="H3708" s="278"/>
      <c r="I3708" s="278">
        <f>IFERROR(ROUND((VLOOKUP(Table1[[#This Row],[Mã khách hàng]],Ty_Le!$A:$D,5,0)*5%),0),0)</f>
        <v>0</v>
      </c>
      <c r="J3708" s="278">
        <f>(Table1[[#This Row],[Tiền hàng]]-Table1[[#This Row],[Tiền chiết khấu]])*8%</f>
        <v>0</v>
      </c>
      <c r="K3708" s="402">
        <v>239285</v>
      </c>
      <c r="L3708" s="8" t="s">
        <v>3649</v>
      </c>
      <c r="M3708"/>
      <c r="O3708" s="278">
        <f>IF(Table1[[#This Row],[Phân loại]]="Tồn đầu kỳ",Table1[[#This Row],[Tổng giá trị]],0)</f>
        <v>0</v>
      </c>
      <c r="P3708" s="8">
        <f>IF(Table1[[#This Row],[Số còn phải thu ĐK]]&lt;&gt;0,0,IF(Table1[[#This Row],[Phân loại]]="Bán hàng",Table1[[#This Row],[Tổng giá trị]],-Table1[[#This Row],[Tổng giá trị]]))</f>
        <v>-239285</v>
      </c>
      <c r="Q3708" s="278">
        <f t="shared" si="955"/>
        <v>0</v>
      </c>
      <c r="R3708" s="8">
        <f>Table1[[#This Row],[Số còn phải thu ĐK]]+Table1[[#This Row],[Giá Trị HD sau CK]]-Table1[[#This Row],[Số tiền đã thu]]</f>
        <v>-239285</v>
      </c>
      <c r="S3708" s="7">
        <f>IF(Table1[[#This Row],[Ngày hóa đơn]]&lt;&gt;"",Table1[[#This Row],[Ngày hóa đơn]],Table1[[#This Row],[Ngày hạch toán]])</f>
        <v>45991</v>
      </c>
      <c r="T3708" s="8">
        <v>30</v>
      </c>
      <c r="U3708" s="7">
        <f>IF(Table1[[#This Row],[Ngày tính CN]]="","",S3708+T3708)</f>
        <v>46021</v>
      </c>
      <c r="V3708" s="71">
        <f ca="1">IF(Table1[[#This Row],[Hạn thanh toán]]="","",IF((U3708-NOW())&lt;0,0,(U3708-NOW())))</f>
        <v>19.637578587964526</v>
      </c>
      <c r="W3708" s="278"/>
      <c r="X3708" s="278">
        <f t="shared" ca="1" si="956"/>
        <v>-19.637578472218593</v>
      </c>
      <c r="Y3708" s="3" t="str">
        <f t="shared" ca="1" si="957"/>
        <v>Chưa đến hạn thanh toán</v>
      </c>
      <c r="Z3708" s="250">
        <f>Table1[[#This Row],[Hạn thanh toán]]</f>
        <v>46021</v>
      </c>
      <c r="AA3708" s="250">
        <f>Table1[[#This Row],[Ngày Thanh toán]]</f>
        <v>0</v>
      </c>
      <c r="AD3708" s="3" t="str">
        <f>IF(Table1[[#This Row],[Mã khách hàng]]="","",VLOOKUP($A3708,Ma_KH!$A:$Q,Ma_KH!O$1,0))</f>
        <v>BRG - FUJIMART</v>
      </c>
      <c r="AE3708" s="3" t="str">
        <f>IF(Table1[[#This Row],[Mã khách hàng]]="","",VLOOKUP($A3708,Ma_KH!$A:$Q,Ma_KH!P$1,0))</f>
        <v>CÔNG TY TNHH BÁN LẺ FUJIMART VIỆT NAM</v>
      </c>
      <c r="AF3708" s="3" t="str">
        <f>VLOOKUP(A3708,Ma_KH!A:Q,Ma_KH!J$1,0)</f>
        <v>Vũ Anh Tuấn</v>
      </c>
    </row>
    <row r="3709" spans="1:32">
      <c r="A3709" t="s">
        <v>184</v>
      </c>
      <c r="B3709" s="242" t="s">
        <v>5155</v>
      </c>
      <c r="C3709" s="318">
        <v>45978</v>
      </c>
      <c r="E3709" s="318">
        <v>45991</v>
      </c>
      <c r="F3709" s="78" t="s">
        <v>21400</v>
      </c>
      <c r="G3709" s="242" t="s">
        <v>21410</v>
      </c>
      <c r="H3709" s="278"/>
      <c r="I3709" s="278">
        <f>IFERROR(ROUND((VLOOKUP(Table1[[#This Row],[Mã khách hàng]],Ty_Le!$A:$D,5,0)*5%),0),0)</f>
        <v>0</v>
      </c>
      <c r="J3709" s="278">
        <f>(Table1[[#This Row],[Tiền hàng]]-Table1[[#This Row],[Tiền chiết khấu]])*8%</f>
        <v>0</v>
      </c>
      <c r="K3709" s="402">
        <v>119642</v>
      </c>
      <c r="L3709" s="8" t="s">
        <v>3649</v>
      </c>
      <c r="M3709"/>
      <c r="O3709" s="278">
        <f>IF(Table1[[#This Row],[Phân loại]]="Tồn đầu kỳ",Table1[[#This Row],[Tổng giá trị]],0)</f>
        <v>0</v>
      </c>
      <c r="P3709" s="8">
        <f>IF(Table1[[#This Row],[Số còn phải thu ĐK]]&lt;&gt;0,0,IF(Table1[[#This Row],[Phân loại]]="Bán hàng",Table1[[#This Row],[Tổng giá trị]],-Table1[[#This Row],[Tổng giá trị]]))</f>
        <v>-119642</v>
      </c>
      <c r="Q3709" s="278">
        <f t="shared" si="955"/>
        <v>0</v>
      </c>
      <c r="R3709" s="8">
        <f>Table1[[#This Row],[Số còn phải thu ĐK]]+Table1[[#This Row],[Giá Trị HD sau CK]]-Table1[[#This Row],[Số tiền đã thu]]</f>
        <v>-119642</v>
      </c>
      <c r="S3709" s="7">
        <f>IF(Table1[[#This Row],[Ngày hóa đơn]]&lt;&gt;"",Table1[[#This Row],[Ngày hóa đơn]],Table1[[#This Row],[Ngày hạch toán]])</f>
        <v>45991</v>
      </c>
      <c r="T3709" s="8">
        <v>30</v>
      </c>
      <c r="U3709" s="7">
        <f>IF(Table1[[#This Row],[Ngày tính CN]]="","",S3709+T3709)</f>
        <v>46021</v>
      </c>
      <c r="V3709" s="71">
        <f ca="1">IF(Table1[[#This Row],[Hạn thanh toán]]="","",IF((U3709-NOW())&lt;0,0,(U3709-NOW())))</f>
        <v>19.637578587964526</v>
      </c>
      <c r="W3709" s="278"/>
      <c r="X3709" s="278">
        <f t="shared" ca="1" si="956"/>
        <v>-19.637578472218593</v>
      </c>
      <c r="Y3709" s="3" t="str">
        <f t="shared" ca="1" si="957"/>
        <v>Chưa đến hạn thanh toán</v>
      </c>
      <c r="Z3709" s="250">
        <f>Table1[[#This Row],[Hạn thanh toán]]</f>
        <v>46021</v>
      </c>
      <c r="AA3709" s="250">
        <f>Table1[[#This Row],[Ngày Thanh toán]]</f>
        <v>0</v>
      </c>
      <c r="AD3709" s="3" t="str">
        <f>IF(Table1[[#This Row],[Mã khách hàng]]="","",VLOOKUP($A3709,Ma_KH!$A:$Q,Ma_KH!O$1,0))</f>
        <v>BRG - FUJIMART</v>
      </c>
      <c r="AE3709" s="3" t="str">
        <f>IF(Table1[[#This Row],[Mã khách hàng]]="","",VLOOKUP($A3709,Ma_KH!$A:$Q,Ma_KH!P$1,0))</f>
        <v>CÔNG TY TNHH BÁN LẺ FUJIMART VIỆT NAM</v>
      </c>
      <c r="AF3709" s="3" t="str">
        <f>VLOOKUP(A3709,Ma_KH!A:Q,Ma_KH!J$1,0)</f>
        <v>Vũ Anh Tuấn</v>
      </c>
    </row>
    <row r="3710" spans="1:32">
      <c r="A3710" t="s">
        <v>224</v>
      </c>
      <c r="B3710" s="242" t="s">
        <v>5155</v>
      </c>
      <c r="C3710" s="318">
        <v>45967</v>
      </c>
      <c r="E3710" s="318">
        <v>45991</v>
      </c>
      <c r="F3710" s="78" t="s">
        <v>21400</v>
      </c>
      <c r="G3710" s="242" t="s">
        <v>21430</v>
      </c>
      <c r="H3710" s="278"/>
      <c r="I3710" s="278">
        <f>IFERROR(ROUND((VLOOKUP(Table1[[#This Row],[Mã khách hàng]],Ty_Le!$A:$D,5,0)*5%),0),0)</f>
        <v>0</v>
      </c>
      <c r="J3710" s="278">
        <f>(Table1[[#This Row],[Tiền hàng]]-Table1[[#This Row],[Tiền chiết khấu]])*8%</f>
        <v>0</v>
      </c>
      <c r="K3710" s="402">
        <v>122162</v>
      </c>
      <c r="L3710" s="8" t="s">
        <v>3649</v>
      </c>
      <c r="M3710"/>
      <c r="O3710" s="278">
        <f>IF(Table1[[#This Row],[Phân loại]]="Tồn đầu kỳ",Table1[[#This Row],[Tổng giá trị]],0)</f>
        <v>0</v>
      </c>
      <c r="P3710" s="8">
        <f>IF(Table1[[#This Row],[Số còn phải thu ĐK]]&lt;&gt;0,0,IF(Table1[[#This Row],[Phân loại]]="Bán hàng",Table1[[#This Row],[Tổng giá trị]],-Table1[[#This Row],[Tổng giá trị]]))</f>
        <v>-122162</v>
      </c>
      <c r="Q3710" s="278">
        <f t="shared" si="955"/>
        <v>0</v>
      </c>
      <c r="R3710" s="8">
        <f>Table1[[#This Row],[Số còn phải thu ĐK]]+Table1[[#This Row],[Giá Trị HD sau CK]]-Table1[[#This Row],[Số tiền đã thu]]</f>
        <v>-122162</v>
      </c>
      <c r="S3710" s="7">
        <f>IF(Table1[[#This Row],[Ngày hóa đơn]]&lt;&gt;"",Table1[[#This Row],[Ngày hóa đơn]],Table1[[#This Row],[Ngày hạch toán]])</f>
        <v>45991</v>
      </c>
      <c r="T3710" s="8">
        <v>30</v>
      </c>
      <c r="U3710" s="7">
        <f>IF(Table1[[#This Row],[Ngày tính CN]]="","",S3710+T3710)</f>
        <v>46021</v>
      </c>
      <c r="V3710" s="71">
        <f ca="1">IF(Table1[[#This Row],[Hạn thanh toán]]="","",IF((U3710-NOW())&lt;0,0,(U3710-NOW())))</f>
        <v>19.637578587964526</v>
      </c>
      <c r="W3710" s="278"/>
      <c r="X3710" s="278">
        <f t="shared" ca="1" si="956"/>
        <v>-19.637578472218593</v>
      </c>
      <c r="Y3710" s="3" t="str">
        <f t="shared" ca="1" si="957"/>
        <v>Chưa đến hạn thanh toán</v>
      </c>
      <c r="Z3710" s="250">
        <f>Table1[[#This Row],[Hạn thanh toán]]</f>
        <v>46021</v>
      </c>
      <c r="AA3710" s="250">
        <f>Table1[[#This Row],[Ngày Thanh toán]]</f>
        <v>0</v>
      </c>
      <c r="AD3710" s="3" t="str">
        <f>IF(Table1[[#This Row],[Mã khách hàng]]="","",VLOOKUP($A3710,Ma_KH!$A:$Q,Ma_KH!O$1,0))</f>
        <v>BRG - FUJIMART</v>
      </c>
      <c r="AE3710" s="3" t="str">
        <f>IF(Table1[[#This Row],[Mã khách hàng]]="","",VLOOKUP($A3710,Ma_KH!$A:$Q,Ma_KH!P$1,0))</f>
        <v>CÔNG TY TNHH BÁN LẺ FUJIMART VIỆT NAM</v>
      </c>
      <c r="AF3710" s="3" t="str">
        <f>VLOOKUP(A3710,Ma_KH!A:Q,Ma_KH!J$1,0)</f>
        <v>Vũ Anh Tuấn</v>
      </c>
    </row>
    <row r="3711" spans="1:32">
      <c r="A3711" t="s">
        <v>225</v>
      </c>
      <c r="B3711" s="242" t="s">
        <v>5155</v>
      </c>
      <c r="C3711" s="318">
        <v>45971</v>
      </c>
      <c r="E3711" s="318">
        <v>45991</v>
      </c>
      <c r="F3711" s="78" t="s">
        <v>21400</v>
      </c>
      <c r="G3711" s="242" t="s">
        <v>21436</v>
      </c>
      <c r="H3711" s="278"/>
      <c r="I3711" s="278">
        <f>IFERROR(ROUND((VLOOKUP(Table1[[#This Row],[Mã khách hàng]],Ty_Le!$A:$D,5,0)*5%),0),0)</f>
        <v>0</v>
      </c>
      <c r="J3711" s="278">
        <f>(Table1[[#This Row],[Tiền hàng]]-Table1[[#This Row],[Tiền chiết khấu]])*8%</f>
        <v>0</v>
      </c>
      <c r="K3711" s="402">
        <v>366486</v>
      </c>
      <c r="L3711" s="8" t="s">
        <v>3649</v>
      </c>
      <c r="M3711"/>
      <c r="O3711" s="278">
        <f>IF(Table1[[#This Row],[Phân loại]]="Tồn đầu kỳ",Table1[[#This Row],[Tổng giá trị]],0)</f>
        <v>0</v>
      </c>
      <c r="P3711" s="8">
        <f>IF(Table1[[#This Row],[Số còn phải thu ĐK]]&lt;&gt;0,0,IF(Table1[[#This Row],[Phân loại]]="Bán hàng",Table1[[#This Row],[Tổng giá trị]],-Table1[[#This Row],[Tổng giá trị]]))</f>
        <v>-366486</v>
      </c>
      <c r="Q3711" s="278">
        <f t="shared" si="955"/>
        <v>0</v>
      </c>
      <c r="R3711" s="8">
        <f>Table1[[#This Row],[Số còn phải thu ĐK]]+Table1[[#This Row],[Giá Trị HD sau CK]]-Table1[[#This Row],[Số tiền đã thu]]</f>
        <v>-366486</v>
      </c>
      <c r="S3711" s="7">
        <f>IF(Table1[[#This Row],[Ngày hóa đơn]]&lt;&gt;"",Table1[[#This Row],[Ngày hóa đơn]],Table1[[#This Row],[Ngày hạch toán]])</f>
        <v>45991</v>
      </c>
      <c r="T3711" s="8">
        <v>30</v>
      </c>
      <c r="U3711" s="7">
        <f>IF(Table1[[#This Row],[Ngày tính CN]]="","",S3711+T3711)</f>
        <v>46021</v>
      </c>
      <c r="V3711" s="71">
        <f ca="1">IF(Table1[[#This Row],[Hạn thanh toán]]="","",IF((U3711-NOW())&lt;0,0,(U3711-NOW())))</f>
        <v>19.637578587964526</v>
      </c>
      <c r="W3711" s="278"/>
      <c r="X3711" s="278">
        <f t="shared" ca="1" si="956"/>
        <v>-19.637578472218593</v>
      </c>
      <c r="Y3711" s="3" t="str">
        <f t="shared" ca="1" si="957"/>
        <v>Chưa đến hạn thanh toán</v>
      </c>
      <c r="Z3711" s="250">
        <f>Table1[[#This Row],[Hạn thanh toán]]</f>
        <v>46021</v>
      </c>
      <c r="AA3711" s="250">
        <f>Table1[[#This Row],[Ngày Thanh toán]]</f>
        <v>0</v>
      </c>
      <c r="AD3711" s="3" t="str">
        <f>IF(Table1[[#This Row],[Mã khách hàng]]="","",VLOOKUP($A3711,Ma_KH!$A:$Q,Ma_KH!O$1,0))</f>
        <v>BRG - FUJIMART</v>
      </c>
      <c r="AE3711" s="3" t="str">
        <f>IF(Table1[[#This Row],[Mã khách hàng]]="","",VLOOKUP($A3711,Ma_KH!$A:$Q,Ma_KH!P$1,0))</f>
        <v>CÔNG TY TNHH BÁN LẺ FUJIMART VIỆT NAM</v>
      </c>
      <c r="AF3711" s="3" t="str">
        <f>VLOOKUP(A3711,Ma_KH!A:Q,Ma_KH!J$1,0)</f>
        <v>Vũ Anh Tuấn</v>
      </c>
    </row>
    <row r="3712" spans="1:32">
      <c r="A3712" t="s">
        <v>200</v>
      </c>
      <c r="B3712" s="242" t="s">
        <v>5155</v>
      </c>
      <c r="C3712" s="318">
        <v>45969</v>
      </c>
      <c r="E3712" s="318">
        <v>45991</v>
      </c>
      <c r="F3712" s="78" t="s">
        <v>21400</v>
      </c>
      <c r="G3712" s="242" t="s">
        <v>21476</v>
      </c>
      <c r="H3712" s="278"/>
      <c r="I3712" s="278">
        <f>IFERROR(ROUND((VLOOKUP(Table1[[#This Row],[Mã khách hàng]],Ty_Le!$A:$D,5,0)*5%),0),0)</f>
        <v>0</v>
      </c>
      <c r="J3712" s="278">
        <f>(Table1[[#This Row],[Tiền hàng]]-Table1[[#This Row],[Tiền chiết khấu]])*8%</f>
        <v>0</v>
      </c>
      <c r="K3712" s="402">
        <v>458032</v>
      </c>
      <c r="L3712" s="8" t="s">
        <v>3649</v>
      </c>
      <c r="M3712"/>
      <c r="O3712" s="278">
        <f>IF(Table1[[#This Row],[Phân loại]]="Tồn đầu kỳ",Table1[[#This Row],[Tổng giá trị]],0)</f>
        <v>0</v>
      </c>
      <c r="P3712" s="8">
        <f>IF(Table1[[#This Row],[Số còn phải thu ĐK]]&lt;&gt;0,0,IF(Table1[[#This Row],[Phân loại]]="Bán hàng",Table1[[#This Row],[Tổng giá trị]],-Table1[[#This Row],[Tổng giá trị]]))</f>
        <v>-458032</v>
      </c>
      <c r="Q3712" s="278">
        <f t="shared" si="955"/>
        <v>0</v>
      </c>
      <c r="R3712" s="8">
        <f>Table1[[#This Row],[Số còn phải thu ĐK]]+Table1[[#This Row],[Giá Trị HD sau CK]]-Table1[[#This Row],[Số tiền đã thu]]</f>
        <v>-458032</v>
      </c>
      <c r="S3712" s="7">
        <f>IF(Table1[[#This Row],[Ngày hóa đơn]]&lt;&gt;"",Table1[[#This Row],[Ngày hóa đơn]],Table1[[#This Row],[Ngày hạch toán]])</f>
        <v>45991</v>
      </c>
      <c r="T3712" s="8">
        <v>30</v>
      </c>
      <c r="U3712" s="7">
        <f>IF(Table1[[#This Row],[Ngày tính CN]]="","",S3712+T3712)</f>
        <v>46021</v>
      </c>
      <c r="V3712" s="71">
        <f ca="1">IF(Table1[[#This Row],[Hạn thanh toán]]="","",IF((U3712-NOW())&lt;0,0,(U3712-NOW())))</f>
        <v>19.637578587964526</v>
      </c>
      <c r="W3712" s="278"/>
      <c r="X3712" s="278">
        <f t="shared" ca="1" si="956"/>
        <v>-19.637578472218593</v>
      </c>
      <c r="Y3712" s="3" t="str">
        <f t="shared" ca="1" si="957"/>
        <v>Chưa đến hạn thanh toán</v>
      </c>
      <c r="Z3712" s="250">
        <f>Table1[[#This Row],[Hạn thanh toán]]</f>
        <v>46021</v>
      </c>
      <c r="AA3712" s="250">
        <f>Table1[[#This Row],[Ngày Thanh toán]]</f>
        <v>0</v>
      </c>
      <c r="AD3712" s="3" t="str">
        <f>IF(Table1[[#This Row],[Mã khách hàng]]="","",VLOOKUP($A3712,Ma_KH!$A:$Q,Ma_KH!O$1,0))</f>
        <v>BRG - FUJIMART</v>
      </c>
      <c r="AE3712" s="3" t="str">
        <f>IF(Table1[[#This Row],[Mã khách hàng]]="","",VLOOKUP($A3712,Ma_KH!$A:$Q,Ma_KH!P$1,0))</f>
        <v>CÔNG TY TNHH BÁN LẺ FUJIMART VIỆT NAM</v>
      </c>
      <c r="AF3712" s="3" t="str">
        <f>VLOOKUP(A3712,Ma_KH!A:Q,Ma_KH!J$1,0)</f>
        <v>Vũ Anh Tuấn</v>
      </c>
    </row>
    <row r="3713" spans="1:32">
      <c r="A3713" t="s">
        <v>189</v>
      </c>
      <c r="B3713" s="242" t="s">
        <v>5155</v>
      </c>
      <c r="C3713" s="318">
        <v>45984</v>
      </c>
      <c r="E3713" s="318">
        <v>45991</v>
      </c>
      <c r="F3713" s="78" t="s">
        <v>21400</v>
      </c>
      <c r="G3713" s="242" t="s">
        <v>21488</v>
      </c>
      <c r="H3713" s="278"/>
      <c r="I3713" s="278">
        <f>IFERROR(ROUND((VLOOKUP(Table1[[#This Row],[Mã khách hàng]],Ty_Le!$A:$D,5,0)*5%),0),0)</f>
        <v>0</v>
      </c>
      <c r="J3713" s="278">
        <f>(Table1[[#This Row],[Tiền hàng]]-Table1[[#This Row],[Tiền chiết khấu]])*8%</f>
        <v>0</v>
      </c>
      <c r="K3713" s="402">
        <v>114508</v>
      </c>
      <c r="L3713" s="8" t="s">
        <v>3649</v>
      </c>
      <c r="M3713"/>
      <c r="O3713" s="278">
        <f>IF(Table1[[#This Row],[Phân loại]]="Tồn đầu kỳ",Table1[[#This Row],[Tổng giá trị]],0)</f>
        <v>0</v>
      </c>
      <c r="P3713" s="8">
        <f>IF(Table1[[#This Row],[Số còn phải thu ĐK]]&lt;&gt;0,0,IF(Table1[[#This Row],[Phân loại]]="Bán hàng",Table1[[#This Row],[Tổng giá trị]],-Table1[[#This Row],[Tổng giá trị]]))</f>
        <v>-114508</v>
      </c>
      <c r="Q3713" s="278">
        <f t="shared" si="955"/>
        <v>0</v>
      </c>
      <c r="R3713" s="8">
        <f>Table1[[#This Row],[Số còn phải thu ĐK]]+Table1[[#This Row],[Giá Trị HD sau CK]]-Table1[[#This Row],[Số tiền đã thu]]</f>
        <v>-114508</v>
      </c>
      <c r="S3713" s="7">
        <f>IF(Table1[[#This Row],[Ngày hóa đơn]]&lt;&gt;"",Table1[[#This Row],[Ngày hóa đơn]],Table1[[#This Row],[Ngày hạch toán]])</f>
        <v>45991</v>
      </c>
      <c r="T3713" s="8">
        <v>30</v>
      </c>
      <c r="U3713" s="7">
        <f>IF(Table1[[#This Row],[Ngày tính CN]]="","",S3713+T3713)</f>
        <v>46021</v>
      </c>
      <c r="V3713" s="71">
        <f ca="1">IF(Table1[[#This Row],[Hạn thanh toán]]="","",IF((U3713-NOW())&lt;0,0,(U3713-NOW())))</f>
        <v>19.637578587964526</v>
      </c>
      <c r="W3713" s="278"/>
      <c r="X3713" s="278">
        <f t="shared" ca="1" si="956"/>
        <v>-19.637578472218593</v>
      </c>
      <c r="Y3713" s="3" t="str">
        <f t="shared" ca="1" si="957"/>
        <v>Chưa đến hạn thanh toán</v>
      </c>
      <c r="Z3713" s="250">
        <f>Table1[[#This Row],[Hạn thanh toán]]</f>
        <v>46021</v>
      </c>
      <c r="AA3713" s="250">
        <f>Table1[[#This Row],[Ngày Thanh toán]]</f>
        <v>0</v>
      </c>
      <c r="AD3713" s="3" t="str">
        <f>IF(Table1[[#This Row],[Mã khách hàng]]="","",VLOOKUP($A3713,Ma_KH!$A:$Q,Ma_KH!O$1,0))</f>
        <v>BRG - FUJIMART</v>
      </c>
      <c r="AE3713" s="3" t="str">
        <f>IF(Table1[[#This Row],[Mã khách hàng]]="","",VLOOKUP($A3713,Ma_KH!$A:$Q,Ma_KH!P$1,0))</f>
        <v>CÔNG TY TNHH BÁN LẺ FUJIMART VIỆT NAM</v>
      </c>
      <c r="AF3713" s="3" t="str">
        <f>VLOOKUP(A3713,Ma_KH!A:Q,Ma_KH!J$1,0)</f>
        <v>Đỗ Minh Quang</v>
      </c>
    </row>
    <row r="3714" spans="1:32">
      <c r="A3714" t="s">
        <v>197</v>
      </c>
      <c r="B3714" s="242" t="s">
        <v>5155</v>
      </c>
      <c r="C3714" s="318">
        <v>45973</v>
      </c>
      <c r="E3714" s="318">
        <v>45991</v>
      </c>
      <c r="F3714" s="78" t="s">
        <v>21400</v>
      </c>
      <c r="G3714" s="242" t="s">
        <v>21417</v>
      </c>
      <c r="H3714" s="278"/>
      <c r="I3714" s="278">
        <f>IFERROR(ROUND((VLOOKUP(Table1[[#This Row],[Mã khách hàng]],Ty_Le!$A:$D,5,0)*5%),0),0)</f>
        <v>0</v>
      </c>
      <c r="J3714" s="278">
        <f>(Table1[[#This Row],[Tiền hàng]]-Table1[[#This Row],[Tiền chiết khấu]])*8%</f>
        <v>0</v>
      </c>
      <c r="K3714" s="402">
        <v>171129</v>
      </c>
      <c r="L3714" s="8" t="s">
        <v>3649</v>
      </c>
      <c r="M3714"/>
      <c r="O3714" s="278">
        <f>IF(Table1[[#This Row],[Phân loại]]="Tồn đầu kỳ",Table1[[#This Row],[Tổng giá trị]],0)</f>
        <v>0</v>
      </c>
      <c r="P3714" s="8">
        <f>IF(Table1[[#This Row],[Số còn phải thu ĐK]]&lt;&gt;0,0,IF(Table1[[#This Row],[Phân loại]]="Bán hàng",Table1[[#This Row],[Tổng giá trị]],-Table1[[#This Row],[Tổng giá trị]]))</f>
        <v>-171129</v>
      </c>
      <c r="Q3714" s="278">
        <f t="shared" si="955"/>
        <v>0</v>
      </c>
      <c r="R3714" s="8">
        <f>Table1[[#This Row],[Số còn phải thu ĐK]]+Table1[[#This Row],[Giá Trị HD sau CK]]-Table1[[#This Row],[Số tiền đã thu]]</f>
        <v>-171129</v>
      </c>
      <c r="S3714" s="7">
        <f>IF(Table1[[#This Row],[Ngày hóa đơn]]&lt;&gt;"",Table1[[#This Row],[Ngày hóa đơn]],Table1[[#This Row],[Ngày hạch toán]])</f>
        <v>45991</v>
      </c>
      <c r="T3714" s="8">
        <v>30</v>
      </c>
      <c r="U3714" s="7">
        <f>IF(Table1[[#This Row],[Ngày tính CN]]="","",S3714+T3714)</f>
        <v>46021</v>
      </c>
      <c r="V3714" s="71">
        <f ca="1">IF(Table1[[#This Row],[Hạn thanh toán]]="","",IF((U3714-NOW())&lt;0,0,(U3714-NOW())))</f>
        <v>19.637578587964526</v>
      </c>
      <c r="W3714" s="278"/>
      <c r="X3714" s="278">
        <f t="shared" ca="1" si="956"/>
        <v>-19.637578472218593</v>
      </c>
      <c r="Y3714" s="3" t="str">
        <f t="shared" ca="1" si="957"/>
        <v>Chưa đến hạn thanh toán</v>
      </c>
      <c r="Z3714" s="250">
        <f>Table1[[#This Row],[Hạn thanh toán]]</f>
        <v>46021</v>
      </c>
      <c r="AA3714" s="250">
        <f>Table1[[#This Row],[Ngày Thanh toán]]</f>
        <v>0</v>
      </c>
      <c r="AD3714" s="3" t="str">
        <f>IF(Table1[[#This Row],[Mã khách hàng]]="","",VLOOKUP($A3714,Ma_KH!$A:$Q,Ma_KH!O$1,0))</f>
        <v>BRG - FUJIMART</v>
      </c>
      <c r="AE3714" s="3" t="str">
        <f>IF(Table1[[#This Row],[Mã khách hàng]]="","",VLOOKUP($A3714,Ma_KH!$A:$Q,Ma_KH!P$1,0))</f>
        <v>CÔNG TY TNHH BÁN LẺ FUJIMART VIỆT NAM</v>
      </c>
      <c r="AF3714" s="3" t="str">
        <f>VLOOKUP(A3714,Ma_KH!A:Q,Ma_KH!J$1,0)</f>
        <v>Vũ Anh Tuấn</v>
      </c>
    </row>
    <row r="3715" spans="1:32">
      <c r="A3715" t="s">
        <v>228</v>
      </c>
      <c r="B3715" s="242" t="s">
        <v>5155</v>
      </c>
      <c r="C3715" s="318">
        <v>45966</v>
      </c>
      <c r="E3715" s="318">
        <v>45991</v>
      </c>
      <c r="F3715" s="78" t="s">
        <v>21400</v>
      </c>
      <c r="G3715" s="242" t="s">
        <v>21479</v>
      </c>
      <c r="H3715" s="278"/>
      <c r="I3715" s="278">
        <f>IFERROR(ROUND((VLOOKUP(Table1[[#This Row],[Mã khách hàng]],Ty_Le!$A:$D,5,0)*5%),0),0)</f>
        <v>0</v>
      </c>
      <c r="J3715" s="278">
        <f>(Table1[[#This Row],[Tiền hàng]]-Table1[[#This Row],[Tiền chiết khấu]])*8%</f>
        <v>0</v>
      </c>
      <c r="K3715" s="402">
        <v>587848</v>
      </c>
      <c r="L3715" s="8" t="s">
        <v>3649</v>
      </c>
      <c r="M3715"/>
      <c r="O3715" s="278">
        <f>IF(Table1[[#This Row],[Phân loại]]="Tồn đầu kỳ",Table1[[#This Row],[Tổng giá trị]],0)</f>
        <v>0</v>
      </c>
      <c r="P3715" s="8">
        <f>IF(Table1[[#This Row],[Số còn phải thu ĐK]]&lt;&gt;0,0,IF(Table1[[#This Row],[Phân loại]]="Bán hàng",Table1[[#This Row],[Tổng giá trị]],-Table1[[#This Row],[Tổng giá trị]]))</f>
        <v>-587848</v>
      </c>
      <c r="Q3715" s="278">
        <f t="shared" si="955"/>
        <v>0</v>
      </c>
      <c r="R3715" s="8">
        <f>Table1[[#This Row],[Số còn phải thu ĐK]]+Table1[[#This Row],[Giá Trị HD sau CK]]-Table1[[#This Row],[Số tiền đã thu]]</f>
        <v>-587848</v>
      </c>
      <c r="S3715" s="7">
        <f>IF(Table1[[#This Row],[Ngày hóa đơn]]&lt;&gt;"",Table1[[#This Row],[Ngày hóa đơn]],Table1[[#This Row],[Ngày hạch toán]])</f>
        <v>45991</v>
      </c>
      <c r="T3715" s="8">
        <v>30</v>
      </c>
      <c r="U3715" s="7">
        <f>IF(Table1[[#This Row],[Ngày tính CN]]="","",S3715+T3715)</f>
        <v>46021</v>
      </c>
      <c r="V3715" s="71">
        <f ca="1">IF(Table1[[#This Row],[Hạn thanh toán]]="","",IF((U3715-NOW())&lt;0,0,(U3715-NOW())))</f>
        <v>19.637578587964526</v>
      </c>
      <c r="W3715" s="278"/>
      <c r="X3715" s="278">
        <f t="shared" ca="1" si="956"/>
        <v>-19.637578472218593</v>
      </c>
      <c r="Y3715" s="3" t="str">
        <f t="shared" ca="1" si="957"/>
        <v>Chưa đến hạn thanh toán</v>
      </c>
      <c r="Z3715" s="250">
        <f>Table1[[#This Row],[Hạn thanh toán]]</f>
        <v>46021</v>
      </c>
      <c r="AA3715" s="250">
        <f>Table1[[#This Row],[Ngày Thanh toán]]</f>
        <v>0</v>
      </c>
      <c r="AD3715" s="3" t="str">
        <f>IF(Table1[[#This Row],[Mã khách hàng]]="","",VLOOKUP($A3715,Ma_KH!$A:$Q,Ma_KH!O$1,0))</f>
        <v>BRG - FUJIMART</v>
      </c>
      <c r="AE3715" s="3" t="str">
        <f>IF(Table1[[#This Row],[Mã khách hàng]]="","",VLOOKUP($A3715,Ma_KH!$A:$Q,Ma_KH!P$1,0))</f>
        <v>CÔNG TY TNHH BÁN LẺ FUJIMART VIỆT NAM</v>
      </c>
      <c r="AF3715" s="3" t="str">
        <f>VLOOKUP(A3715,Ma_KH!A:Q,Ma_KH!J$1,0)</f>
        <v>Đỗ Minh Quang</v>
      </c>
    </row>
    <row r="3716" spans="1:32">
      <c r="A3716" t="s">
        <v>220</v>
      </c>
      <c r="B3716" s="242" t="s">
        <v>5155</v>
      </c>
      <c r="C3716" s="318">
        <v>45964</v>
      </c>
      <c r="E3716" s="318">
        <v>45991</v>
      </c>
      <c r="F3716" s="78" t="s">
        <v>21400</v>
      </c>
      <c r="G3716" s="242" t="s">
        <v>21404</v>
      </c>
      <c r="H3716" s="278"/>
      <c r="I3716" s="278">
        <f>IFERROR(ROUND((VLOOKUP(Table1[[#This Row],[Mã khách hàng]],Ty_Le!$A:$D,5,0)*5%),0),0)</f>
        <v>0</v>
      </c>
      <c r="J3716" s="278">
        <f>(Table1[[#This Row],[Tiền hàng]]-Table1[[#This Row],[Tiền chiết khấu]])*8%</f>
        <v>0</v>
      </c>
      <c r="K3716" s="402">
        <v>169358</v>
      </c>
      <c r="L3716" s="8" t="s">
        <v>3649</v>
      </c>
      <c r="M3716"/>
      <c r="O3716" s="278">
        <f>IF(Table1[[#This Row],[Phân loại]]="Tồn đầu kỳ",Table1[[#This Row],[Tổng giá trị]],0)</f>
        <v>0</v>
      </c>
      <c r="P3716" s="8">
        <f>IF(Table1[[#This Row],[Số còn phải thu ĐK]]&lt;&gt;0,0,IF(Table1[[#This Row],[Phân loại]]="Bán hàng",Table1[[#This Row],[Tổng giá trị]],-Table1[[#This Row],[Tổng giá trị]]))</f>
        <v>-169358</v>
      </c>
      <c r="Q3716" s="278">
        <f t="shared" si="955"/>
        <v>0</v>
      </c>
      <c r="R3716" s="8">
        <f>Table1[[#This Row],[Số còn phải thu ĐK]]+Table1[[#This Row],[Giá Trị HD sau CK]]-Table1[[#This Row],[Số tiền đã thu]]</f>
        <v>-169358</v>
      </c>
      <c r="S3716" s="7">
        <f>IF(Table1[[#This Row],[Ngày hóa đơn]]&lt;&gt;"",Table1[[#This Row],[Ngày hóa đơn]],Table1[[#This Row],[Ngày hạch toán]])</f>
        <v>45991</v>
      </c>
      <c r="T3716" s="8">
        <v>30</v>
      </c>
      <c r="U3716" s="7">
        <f>IF(Table1[[#This Row],[Ngày tính CN]]="","",S3716+T3716)</f>
        <v>46021</v>
      </c>
      <c r="V3716" s="71">
        <f ca="1">IF(Table1[[#This Row],[Hạn thanh toán]]="","",IF((U3716-NOW())&lt;0,0,(U3716-NOW())))</f>
        <v>19.637578587964526</v>
      </c>
      <c r="W3716" s="278"/>
      <c r="X3716" s="278">
        <f t="shared" ca="1" si="956"/>
        <v>-19.637578472218593</v>
      </c>
      <c r="Y3716" s="3" t="str">
        <f t="shared" ca="1" si="957"/>
        <v>Chưa đến hạn thanh toán</v>
      </c>
      <c r="Z3716" s="250">
        <f>Table1[[#This Row],[Hạn thanh toán]]</f>
        <v>46021</v>
      </c>
      <c r="AA3716" s="250">
        <f>Table1[[#This Row],[Ngày Thanh toán]]</f>
        <v>0</v>
      </c>
      <c r="AD3716" s="3" t="str">
        <f>IF(Table1[[#This Row],[Mã khách hàng]]="","",VLOOKUP($A3716,Ma_KH!$A:$Q,Ma_KH!O$1,0))</f>
        <v>BRG - FUJIMART</v>
      </c>
      <c r="AE3716" s="3" t="str">
        <f>IF(Table1[[#This Row],[Mã khách hàng]]="","",VLOOKUP($A3716,Ma_KH!$A:$Q,Ma_KH!P$1,0))</f>
        <v>CÔNG TY TNHH BÁN LẺ FUJIMART VIỆT NAM</v>
      </c>
      <c r="AF3716" s="3" t="str">
        <f>VLOOKUP(A3716,Ma_KH!A:Q,Ma_KH!J$1,0)</f>
        <v>Vũ Anh Tuấn</v>
      </c>
    </row>
    <row r="3717" spans="1:32">
      <c r="A3717" t="s">
        <v>195</v>
      </c>
      <c r="B3717" s="242" t="s">
        <v>5155</v>
      </c>
      <c r="C3717" s="318">
        <v>45971</v>
      </c>
      <c r="E3717" s="318">
        <v>45991</v>
      </c>
      <c r="F3717" s="78" t="s">
        <v>21400</v>
      </c>
      <c r="G3717" s="242" t="s">
        <v>21432</v>
      </c>
      <c r="H3717" s="278"/>
      <c r="I3717" s="278">
        <f>IFERROR(ROUND((VLOOKUP(Table1[[#This Row],[Mã khách hàng]],Ty_Le!$A:$D,5,0)*5%),0),0)</f>
        <v>0</v>
      </c>
      <c r="J3717" s="278">
        <f>(Table1[[#This Row],[Tiền hàng]]-Table1[[#This Row],[Tiền chiết khấu]])*8%</f>
        <v>0</v>
      </c>
      <c r="K3717" s="402">
        <v>785350</v>
      </c>
      <c r="L3717" s="8" t="s">
        <v>3649</v>
      </c>
      <c r="M3717"/>
      <c r="O3717" s="278">
        <f>IF(Table1[[#This Row],[Phân loại]]="Tồn đầu kỳ",Table1[[#This Row],[Tổng giá trị]],0)</f>
        <v>0</v>
      </c>
      <c r="P3717" s="8">
        <f>IF(Table1[[#This Row],[Số còn phải thu ĐK]]&lt;&gt;0,0,IF(Table1[[#This Row],[Phân loại]]="Bán hàng",Table1[[#This Row],[Tổng giá trị]],-Table1[[#This Row],[Tổng giá trị]]))</f>
        <v>-785350</v>
      </c>
      <c r="Q3717" s="278">
        <f t="shared" si="955"/>
        <v>0</v>
      </c>
      <c r="R3717" s="8">
        <f>Table1[[#This Row],[Số còn phải thu ĐK]]+Table1[[#This Row],[Giá Trị HD sau CK]]-Table1[[#This Row],[Số tiền đã thu]]</f>
        <v>-785350</v>
      </c>
      <c r="S3717" s="7">
        <f>IF(Table1[[#This Row],[Ngày hóa đơn]]&lt;&gt;"",Table1[[#This Row],[Ngày hóa đơn]],Table1[[#This Row],[Ngày hạch toán]])</f>
        <v>45991</v>
      </c>
      <c r="T3717" s="8">
        <v>30</v>
      </c>
      <c r="U3717" s="7">
        <f>IF(Table1[[#This Row],[Ngày tính CN]]="","",S3717+T3717)</f>
        <v>46021</v>
      </c>
      <c r="V3717" s="71">
        <f ca="1">IF(Table1[[#This Row],[Hạn thanh toán]]="","",IF((U3717-NOW())&lt;0,0,(U3717-NOW())))</f>
        <v>19.637578587964526</v>
      </c>
      <c r="W3717" s="278"/>
      <c r="X3717" s="278">
        <f t="shared" ca="1" si="956"/>
        <v>-19.637578472218593</v>
      </c>
      <c r="Y3717" s="3" t="str">
        <f t="shared" ca="1" si="957"/>
        <v>Chưa đến hạn thanh toán</v>
      </c>
      <c r="Z3717" s="250">
        <f>Table1[[#This Row],[Hạn thanh toán]]</f>
        <v>46021</v>
      </c>
      <c r="AA3717" s="250">
        <f>Table1[[#This Row],[Ngày Thanh toán]]</f>
        <v>0</v>
      </c>
      <c r="AD3717" s="3" t="str">
        <f>IF(Table1[[#This Row],[Mã khách hàng]]="","",VLOOKUP($A3717,Ma_KH!$A:$Q,Ma_KH!O$1,0))</f>
        <v>BRG - FUJIMART</v>
      </c>
      <c r="AE3717" s="3" t="str">
        <f>IF(Table1[[#This Row],[Mã khách hàng]]="","",VLOOKUP($A3717,Ma_KH!$A:$Q,Ma_KH!P$1,0))</f>
        <v>CÔNG TY TNHH BÁN LẺ FUJIMART VIỆT NAM</v>
      </c>
      <c r="AF3717" s="3" t="str">
        <f>VLOOKUP(A3717,Ma_KH!A:Q,Ma_KH!J$1,0)</f>
        <v>Trần Thị Huệ</v>
      </c>
    </row>
    <row r="3718" spans="1:32">
      <c r="A3718" t="s">
        <v>5242</v>
      </c>
      <c r="B3718" s="242" t="s">
        <v>5155</v>
      </c>
      <c r="C3718" s="318">
        <v>45975</v>
      </c>
      <c r="E3718" s="318">
        <v>45991</v>
      </c>
      <c r="F3718" s="78" t="s">
        <v>21400</v>
      </c>
      <c r="G3718" s="242" t="s">
        <v>21418</v>
      </c>
      <c r="H3718" s="278"/>
      <c r="I3718" s="278">
        <f>IFERROR(ROUND((VLOOKUP(Table1[[#This Row],[Mã khách hàng]],Ty_Le!$A:$D,5,0)*5%),0),0)</f>
        <v>0</v>
      </c>
      <c r="J3718" s="278">
        <f>(Table1[[#This Row],[Tiền hàng]]-Table1[[#This Row],[Tiền chiết khấu]])*8%</f>
        <v>0</v>
      </c>
      <c r="K3718" s="402">
        <v>241804</v>
      </c>
      <c r="L3718" s="8" t="s">
        <v>3649</v>
      </c>
      <c r="M3718"/>
      <c r="O3718" s="278">
        <f>IF(Table1[[#This Row],[Phân loại]]="Tồn đầu kỳ",Table1[[#This Row],[Tổng giá trị]],0)</f>
        <v>0</v>
      </c>
      <c r="P3718" s="8">
        <f>IF(Table1[[#This Row],[Số còn phải thu ĐK]]&lt;&gt;0,0,IF(Table1[[#This Row],[Phân loại]]="Bán hàng",Table1[[#This Row],[Tổng giá trị]],-Table1[[#This Row],[Tổng giá trị]]))</f>
        <v>-241804</v>
      </c>
      <c r="Q3718" s="278">
        <f t="shared" si="955"/>
        <v>0</v>
      </c>
      <c r="R3718" s="8">
        <f>Table1[[#This Row],[Số còn phải thu ĐK]]+Table1[[#This Row],[Giá Trị HD sau CK]]-Table1[[#This Row],[Số tiền đã thu]]</f>
        <v>-241804</v>
      </c>
      <c r="S3718" s="7">
        <f>IF(Table1[[#This Row],[Ngày hóa đơn]]&lt;&gt;"",Table1[[#This Row],[Ngày hóa đơn]],Table1[[#This Row],[Ngày hạch toán]])</f>
        <v>45991</v>
      </c>
      <c r="T3718" s="8">
        <v>30</v>
      </c>
      <c r="U3718" s="7">
        <f>IF(Table1[[#This Row],[Ngày tính CN]]="","",S3718+T3718)</f>
        <v>46021</v>
      </c>
      <c r="V3718" s="71">
        <f ca="1">IF(Table1[[#This Row],[Hạn thanh toán]]="","",IF((U3718-NOW())&lt;0,0,(U3718-NOW())))</f>
        <v>19.637578587964526</v>
      </c>
      <c r="W3718" s="278"/>
      <c r="X3718" s="278">
        <f t="shared" ca="1" si="956"/>
        <v>-19.637578472218593</v>
      </c>
      <c r="Y3718" s="3" t="str">
        <f t="shared" ca="1" si="957"/>
        <v>Chưa đến hạn thanh toán</v>
      </c>
      <c r="Z3718" s="250">
        <f>Table1[[#This Row],[Hạn thanh toán]]</f>
        <v>46021</v>
      </c>
      <c r="AA3718" s="250">
        <f>Table1[[#This Row],[Ngày Thanh toán]]</f>
        <v>0</v>
      </c>
      <c r="AD3718" s="3" t="str">
        <f>IF(Table1[[#This Row],[Mã khách hàng]]="","",VLOOKUP($A3718,Ma_KH!$A:$Q,Ma_KH!O$1,0))</f>
        <v>BRG - FUJIMART</v>
      </c>
      <c r="AE3718" s="3" t="str">
        <f>IF(Table1[[#This Row],[Mã khách hàng]]="","",VLOOKUP($A3718,Ma_KH!$A:$Q,Ma_KH!P$1,0))</f>
        <v>CÔNG TY TNHH BÁN LẺ FUJIMART VIỆT NAM</v>
      </c>
      <c r="AF3718" s="3" t="str">
        <f>VLOOKUP(A3718,Ma_KH!A:Q,Ma_KH!J$1,0)</f>
        <v>Vũ Anh Tuấn</v>
      </c>
    </row>
    <row r="3719" spans="1:32">
      <c r="A3719" t="s">
        <v>210</v>
      </c>
      <c r="B3719" s="242" t="s">
        <v>5155</v>
      </c>
      <c r="C3719" s="318">
        <v>45975</v>
      </c>
      <c r="E3719" s="318">
        <v>45991</v>
      </c>
      <c r="F3719" s="78" t="s">
        <v>21400</v>
      </c>
      <c r="G3719" s="242" t="s">
        <v>21405</v>
      </c>
      <c r="H3719" s="278"/>
      <c r="I3719" s="278">
        <f>IFERROR(ROUND((VLOOKUP(Table1[[#This Row],[Mã khách hàng]],Ty_Le!$A:$D,5,0)*5%),0),0)</f>
        <v>0</v>
      </c>
      <c r="J3719" s="278">
        <f>(Table1[[#This Row],[Tiền hàng]]-Table1[[#This Row],[Tiền chiết khấu]])*8%</f>
        <v>0</v>
      </c>
      <c r="K3719" s="402">
        <v>512757</v>
      </c>
      <c r="L3719" s="8" t="s">
        <v>3649</v>
      </c>
      <c r="M3719"/>
      <c r="O3719" s="278">
        <f>IF(Table1[[#This Row],[Phân loại]]="Tồn đầu kỳ",Table1[[#This Row],[Tổng giá trị]],0)</f>
        <v>0</v>
      </c>
      <c r="P3719" s="8">
        <f>IF(Table1[[#This Row],[Số còn phải thu ĐK]]&lt;&gt;0,0,IF(Table1[[#This Row],[Phân loại]]="Bán hàng",Table1[[#This Row],[Tổng giá trị]],-Table1[[#This Row],[Tổng giá trị]]))</f>
        <v>-512757</v>
      </c>
      <c r="Q3719" s="278">
        <f t="shared" si="955"/>
        <v>0</v>
      </c>
      <c r="R3719" s="8">
        <f>Table1[[#This Row],[Số còn phải thu ĐK]]+Table1[[#This Row],[Giá Trị HD sau CK]]-Table1[[#This Row],[Số tiền đã thu]]</f>
        <v>-512757</v>
      </c>
      <c r="S3719" s="7">
        <f>IF(Table1[[#This Row],[Ngày hóa đơn]]&lt;&gt;"",Table1[[#This Row],[Ngày hóa đơn]],Table1[[#This Row],[Ngày hạch toán]])</f>
        <v>45991</v>
      </c>
      <c r="T3719" s="8">
        <v>30</v>
      </c>
      <c r="U3719" s="7">
        <f>IF(Table1[[#This Row],[Ngày tính CN]]="","",S3719+T3719)</f>
        <v>46021</v>
      </c>
      <c r="V3719" s="71">
        <f ca="1">IF(Table1[[#This Row],[Hạn thanh toán]]="","",IF((U3719-NOW())&lt;0,0,(U3719-NOW())))</f>
        <v>19.637578587964526</v>
      </c>
      <c r="W3719" s="278"/>
      <c r="X3719" s="278">
        <f t="shared" ca="1" si="956"/>
        <v>-19.637578472218593</v>
      </c>
      <c r="Y3719" s="3" t="str">
        <f t="shared" ca="1" si="957"/>
        <v>Chưa đến hạn thanh toán</v>
      </c>
      <c r="Z3719" s="250">
        <f>Table1[[#This Row],[Hạn thanh toán]]</f>
        <v>46021</v>
      </c>
      <c r="AA3719" s="250">
        <f>Table1[[#This Row],[Ngày Thanh toán]]</f>
        <v>0</v>
      </c>
      <c r="AD3719" s="3" t="str">
        <f>IF(Table1[[#This Row],[Mã khách hàng]]="","",VLOOKUP($A3719,Ma_KH!$A:$Q,Ma_KH!O$1,0))</f>
        <v>BRG - FUJIMART</v>
      </c>
      <c r="AE3719" s="3" t="str">
        <f>IF(Table1[[#This Row],[Mã khách hàng]]="","",VLOOKUP($A3719,Ma_KH!$A:$Q,Ma_KH!P$1,0))</f>
        <v>CÔNG TY TNHH BÁN LẺ FUJIMART VIỆT NAM</v>
      </c>
      <c r="AF3719" s="3" t="str">
        <f>VLOOKUP(A3719,Ma_KH!A:Q,Ma_KH!J$1,0)</f>
        <v>Vũ Anh Tuấn</v>
      </c>
    </row>
    <row r="3720" spans="1:32">
      <c r="A3720" t="s">
        <v>227</v>
      </c>
      <c r="B3720" s="242" t="s">
        <v>5155</v>
      </c>
      <c r="C3720" s="318">
        <v>45984</v>
      </c>
      <c r="E3720" s="318">
        <v>45991</v>
      </c>
      <c r="F3720" s="78" t="s">
        <v>21400</v>
      </c>
      <c r="G3720" s="242" t="s">
        <v>21412</v>
      </c>
      <c r="H3720" s="278"/>
      <c r="I3720" s="278">
        <f>IFERROR(ROUND((VLOOKUP(Table1[[#This Row],[Mã khách hàng]],Ty_Le!$A:$D,5,0)*5%),0),0)</f>
        <v>0</v>
      </c>
      <c r="J3720" s="278">
        <f>(Table1[[#This Row],[Tiền hàng]]-Table1[[#This Row],[Tiền chiết khấu]])*8%</f>
        <v>0</v>
      </c>
      <c r="K3720" s="402">
        <v>358832</v>
      </c>
      <c r="L3720" s="8" t="s">
        <v>3649</v>
      </c>
      <c r="M3720"/>
      <c r="O3720" s="278">
        <f>IF(Table1[[#This Row],[Phân loại]]="Tồn đầu kỳ",Table1[[#This Row],[Tổng giá trị]],0)</f>
        <v>0</v>
      </c>
      <c r="P3720" s="8">
        <f>IF(Table1[[#This Row],[Số còn phải thu ĐK]]&lt;&gt;0,0,IF(Table1[[#This Row],[Phân loại]]="Bán hàng",Table1[[#This Row],[Tổng giá trị]],-Table1[[#This Row],[Tổng giá trị]]))</f>
        <v>-358832</v>
      </c>
      <c r="Q3720" s="278">
        <f t="shared" si="955"/>
        <v>0</v>
      </c>
      <c r="R3720" s="8">
        <f>Table1[[#This Row],[Số còn phải thu ĐK]]+Table1[[#This Row],[Giá Trị HD sau CK]]-Table1[[#This Row],[Số tiền đã thu]]</f>
        <v>-358832</v>
      </c>
      <c r="S3720" s="7">
        <f>IF(Table1[[#This Row],[Ngày hóa đơn]]&lt;&gt;"",Table1[[#This Row],[Ngày hóa đơn]],Table1[[#This Row],[Ngày hạch toán]])</f>
        <v>45991</v>
      </c>
      <c r="T3720" s="8">
        <v>30</v>
      </c>
      <c r="U3720" s="7">
        <f>IF(Table1[[#This Row],[Ngày tính CN]]="","",S3720+T3720)</f>
        <v>46021</v>
      </c>
      <c r="V3720" s="71">
        <f ca="1">IF(Table1[[#This Row],[Hạn thanh toán]]="","",IF((U3720-NOW())&lt;0,0,(U3720-NOW())))</f>
        <v>19.637578587964526</v>
      </c>
      <c r="W3720" s="278"/>
      <c r="X3720" s="278">
        <f t="shared" ca="1" si="956"/>
        <v>-19.637578472218593</v>
      </c>
      <c r="Y3720" s="3" t="str">
        <f t="shared" ca="1" si="957"/>
        <v>Chưa đến hạn thanh toán</v>
      </c>
      <c r="Z3720" s="250">
        <f>Table1[[#This Row],[Hạn thanh toán]]</f>
        <v>46021</v>
      </c>
      <c r="AA3720" s="250">
        <f>Table1[[#This Row],[Ngày Thanh toán]]</f>
        <v>0</v>
      </c>
      <c r="AD3720" s="3" t="str">
        <f>IF(Table1[[#This Row],[Mã khách hàng]]="","",VLOOKUP($A3720,Ma_KH!$A:$Q,Ma_KH!O$1,0))</f>
        <v>BRG - FUJIMART</v>
      </c>
      <c r="AE3720" s="3" t="str">
        <f>IF(Table1[[#This Row],[Mã khách hàng]]="","",VLOOKUP($A3720,Ma_KH!$A:$Q,Ma_KH!P$1,0))</f>
        <v>CÔNG TY TNHH BÁN LẺ FUJIMART VIỆT NAM</v>
      </c>
      <c r="AF3720" s="3" t="str">
        <f>VLOOKUP(A3720,Ma_KH!A:Q,Ma_KH!J$1,0)</f>
        <v>Đỗ Minh Quang</v>
      </c>
    </row>
    <row r="3721" spans="1:32">
      <c r="A3721" t="s">
        <v>193</v>
      </c>
      <c r="B3721" s="242" t="s">
        <v>5155</v>
      </c>
      <c r="C3721" s="318">
        <v>45985</v>
      </c>
      <c r="E3721" s="318">
        <v>45991</v>
      </c>
      <c r="F3721" s="78" t="s">
        <v>21400</v>
      </c>
      <c r="G3721" s="242" t="s">
        <v>21432</v>
      </c>
      <c r="H3721" s="278"/>
      <c r="I3721" s="278">
        <f>IFERROR(ROUND((VLOOKUP(Table1[[#This Row],[Mã khách hàng]],Ty_Le!$A:$D,5,0)*5%),0),0)</f>
        <v>0</v>
      </c>
      <c r="J3721" s="278">
        <f>(Table1[[#This Row],[Tiền hàng]]-Table1[[#This Row],[Tiền chiết khấu]])*8%</f>
        <v>0</v>
      </c>
      <c r="K3721" s="402">
        <v>222616</v>
      </c>
      <c r="L3721" s="8" t="s">
        <v>3649</v>
      </c>
      <c r="M3721"/>
      <c r="O3721" s="278">
        <f>IF(Table1[[#This Row],[Phân loại]]="Tồn đầu kỳ",Table1[[#This Row],[Tổng giá trị]],0)</f>
        <v>0</v>
      </c>
      <c r="P3721" s="8">
        <f>IF(Table1[[#This Row],[Số còn phải thu ĐK]]&lt;&gt;0,0,IF(Table1[[#This Row],[Phân loại]]="Bán hàng",Table1[[#This Row],[Tổng giá trị]],-Table1[[#This Row],[Tổng giá trị]]))</f>
        <v>-222616</v>
      </c>
      <c r="Q3721" s="278">
        <f t="shared" si="955"/>
        <v>0</v>
      </c>
      <c r="R3721" s="8">
        <f>Table1[[#This Row],[Số còn phải thu ĐK]]+Table1[[#This Row],[Giá Trị HD sau CK]]-Table1[[#This Row],[Số tiền đã thu]]</f>
        <v>-222616</v>
      </c>
      <c r="S3721" s="7">
        <f>IF(Table1[[#This Row],[Ngày hóa đơn]]&lt;&gt;"",Table1[[#This Row],[Ngày hóa đơn]],Table1[[#This Row],[Ngày hạch toán]])</f>
        <v>45991</v>
      </c>
      <c r="T3721" s="8">
        <v>30</v>
      </c>
      <c r="U3721" s="7">
        <f>IF(Table1[[#This Row],[Ngày tính CN]]="","",S3721+T3721)</f>
        <v>46021</v>
      </c>
      <c r="V3721" s="71">
        <f ca="1">IF(Table1[[#This Row],[Hạn thanh toán]]="","",IF((U3721-NOW())&lt;0,0,(U3721-NOW())))</f>
        <v>19.637578587964526</v>
      </c>
      <c r="W3721" s="278"/>
      <c r="X3721" s="278">
        <f t="shared" ca="1" si="956"/>
        <v>-19.637578472218593</v>
      </c>
      <c r="Y3721" s="3" t="str">
        <f t="shared" ca="1" si="957"/>
        <v>Chưa đến hạn thanh toán</v>
      </c>
      <c r="Z3721" s="250">
        <f>Table1[[#This Row],[Hạn thanh toán]]</f>
        <v>46021</v>
      </c>
      <c r="AA3721" s="250">
        <f>Table1[[#This Row],[Ngày Thanh toán]]</f>
        <v>0</v>
      </c>
      <c r="AD3721" s="3" t="str">
        <f>IF(Table1[[#This Row],[Mã khách hàng]]="","",VLOOKUP($A3721,Ma_KH!$A:$Q,Ma_KH!O$1,0))</f>
        <v>BRG - FUJIMART</v>
      </c>
      <c r="AE3721" s="3" t="str">
        <f>IF(Table1[[#This Row],[Mã khách hàng]]="","",VLOOKUP($A3721,Ma_KH!$A:$Q,Ma_KH!P$1,0))</f>
        <v>CÔNG TY TNHH BÁN LẺ FUJIMART VIỆT NAM</v>
      </c>
      <c r="AF3721" s="3" t="str">
        <f>VLOOKUP(A3721,Ma_KH!A:Q,Ma_KH!J$1,0)</f>
        <v>Đỗ Minh Quang</v>
      </c>
    </row>
    <row r="3722" spans="1:32">
      <c r="A3722" t="s">
        <v>226</v>
      </c>
      <c r="B3722" s="242" t="s">
        <v>5155</v>
      </c>
      <c r="C3722" s="318">
        <v>45972</v>
      </c>
      <c r="E3722" s="318">
        <v>45991</v>
      </c>
      <c r="F3722" s="78" t="s">
        <v>21400</v>
      </c>
      <c r="G3722" s="242" t="s">
        <v>21413</v>
      </c>
      <c r="H3722" s="278"/>
      <c r="I3722" s="278">
        <f>IFERROR(ROUND((VLOOKUP(Table1[[#This Row],[Mã khách hàng]],Ty_Le!$A:$D,5,0)*5%),0),0)</f>
        <v>0</v>
      </c>
      <c r="J3722" s="278">
        <f>(Table1[[#This Row],[Tiền hàng]]-Table1[[#This Row],[Tiền chiết khấu]])*8%</f>
        <v>0</v>
      </c>
      <c r="K3722" s="402">
        <v>165995</v>
      </c>
      <c r="L3722" s="8" t="s">
        <v>3649</v>
      </c>
      <c r="M3722"/>
      <c r="O3722" s="278">
        <f>IF(Table1[[#This Row],[Phân loại]]="Tồn đầu kỳ",Table1[[#This Row],[Tổng giá trị]],0)</f>
        <v>0</v>
      </c>
      <c r="P3722" s="8">
        <f>IF(Table1[[#This Row],[Số còn phải thu ĐK]]&lt;&gt;0,0,IF(Table1[[#This Row],[Phân loại]]="Bán hàng",Table1[[#This Row],[Tổng giá trị]],-Table1[[#This Row],[Tổng giá trị]]))</f>
        <v>-165995</v>
      </c>
      <c r="Q3722" s="278">
        <f t="shared" si="955"/>
        <v>0</v>
      </c>
      <c r="R3722" s="8">
        <f>Table1[[#This Row],[Số còn phải thu ĐK]]+Table1[[#This Row],[Giá Trị HD sau CK]]-Table1[[#This Row],[Số tiền đã thu]]</f>
        <v>-165995</v>
      </c>
      <c r="S3722" s="7">
        <f>IF(Table1[[#This Row],[Ngày hóa đơn]]&lt;&gt;"",Table1[[#This Row],[Ngày hóa đơn]],Table1[[#This Row],[Ngày hạch toán]])</f>
        <v>45991</v>
      </c>
      <c r="T3722" s="8">
        <v>30</v>
      </c>
      <c r="U3722" s="7">
        <f>IF(Table1[[#This Row],[Ngày tính CN]]="","",S3722+T3722)</f>
        <v>46021</v>
      </c>
      <c r="V3722" s="71">
        <f ca="1">IF(Table1[[#This Row],[Hạn thanh toán]]="","",IF((U3722-NOW())&lt;0,0,(U3722-NOW())))</f>
        <v>19.637578587964526</v>
      </c>
      <c r="W3722" s="278"/>
      <c r="X3722" s="278">
        <f t="shared" ca="1" si="956"/>
        <v>-19.637578472218593</v>
      </c>
      <c r="Y3722" s="3" t="str">
        <f t="shared" ca="1" si="957"/>
        <v>Chưa đến hạn thanh toán</v>
      </c>
      <c r="Z3722" s="250">
        <f>Table1[[#This Row],[Hạn thanh toán]]</f>
        <v>46021</v>
      </c>
      <c r="AA3722" s="250">
        <f>Table1[[#This Row],[Ngày Thanh toán]]</f>
        <v>0</v>
      </c>
      <c r="AD3722" s="3" t="str">
        <f>IF(Table1[[#This Row],[Mã khách hàng]]="","",VLOOKUP($A3722,Ma_KH!$A:$Q,Ma_KH!O$1,0))</f>
        <v>BRG - FUJIMART</v>
      </c>
      <c r="AE3722" s="3" t="str">
        <f>IF(Table1[[#This Row],[Mã khách hàng]]="","",VLOOKUP($A3722,Ma_KH!$A:$Q,Ma_KH!P$1,0))</f>
        <v>CÔNG TY TNHH BÁN LẺ FUJIMART VIỆT NAM</v>
      </c>
      <c r="AF3722" s="3" t="str">
        <f>VLOOKUP(A3722,Ma_KH!A:Q,Ma_KH!J$1,0)</f>
        <v>Vũ Anh Tuấn</v>
      </c>
    </row>
    <row r="3723" spans="1:32">
      <c r="A3723" t="s">
        <v>211</v>
      </c>
      <c r="B3723" s="242" t="s">
        <v>5155</v>
      </c>
      <c r="C3723" s="318">
        <v>45971</v>
      </c>
      <c r="E3723" s="318">
        <v>45991</v>
      </c>
      <c r="F3723" s="78" t="s">
        <v>21400</v>
      </c>
      <c r="G3723" s="242" t="s">
        <v>21431</v>
      </c>
      <c r="H3723" s="278"/>
      <c r="I3723" s="278">
        <f>IFERROR(ROUND((VLOOKUP(Table1[[#This Row],[Mã khách hàng]],Ty_Le!$A:$D,5,0)*5%),0),0)</f>
        <v>0</v>
      </c>
      <c r="J3723" s="278">
        <f>(Table1[[#This Row],[Tiền hàng]]-Table1[[#This Row],[Tiền chiết khấu]])*8%</f>
        <v>0</v>
      </c>
      <c r="K3723" s="402">
        <v>114508</v>
      </c>
      <c r="L3723" s="8" t="s">
        <v>3649</v>
      </c>
      <c r="M3723"/>
      <c r="O3723" s="278">
        <f>IF(Table1[[#This Row],[Phân loại]]="Tồn đầu kỳ",Table1[[#This Row],[Tổng giá trị]],0)</f>
        <v>0</v>
      </c>
      <c r="P3723" s="8">
        <f>IF(Table1[[#This Row],[Số còn phải thu ĐK]]&lt;&gt;0,0,IF(Table1[[#This Row],[Phân loại]]="Bán hàng",Table1[[#This Row],[Tổng giá trị]],-Table1[[#This Row],[Tổng giá trị]]))</f>
        <v>-114508</v>
      </c>
      <c r="Q3723" s="278">
        <f t="shared" si="955"/>
        <v>0</v>
      </c>
      <c r="R3723" s="8">
        <f>Table1[[#This Row],[Số còn phải thu ĐK]]+Table1[[#This Row],[Giá Trị HD sau CK]]-Table1[[#This Row],[Số tiền đã thu]]</f>
        <v>-114508</v>
      </c>
      <c r="S3723" s="7">
        <f>IF(Table1[[#This Row],[Ngày hóa đơn]]&lt;&gt;"",Table1[[#This Row],[Ngày hóa đơn]],Table1[[#This Row],[Ngày hạch toán]])</f>
        <v>45991</v>
      </c>
      <c r="T3723" s="8">
        <v>30</v>
      </c>
      <c r="U3723" s="7">
        <f>IF(Table1[[#This Row],[Ngày tính CN]]="","",S3723+T3723)</f>
        <v>46021</v>
      </c>
      <c r="V3723" s="71">
        <f ca="1">IF(Table1[[#This Row],[Hạn thanh toán]]="","",IF((U3723-NOW())&lt;0,0,(U3723-NOW())))</f>
        <v>19.637578587964526</v>
      </c>
      <c r="W3723" s="278"/>
      <c r="X3723" s="278">
        <f t="shared" ca="1" si="956"/>
        <v>-19.637578472218593</v>
      </c>
      <c r="Y3723" s="3" t="str">
        <f t="shared" ca="1" si="957"/>
        <v>Chưa đến hạn thanh toán</v>
      </c>
      <c r="Z3723" s="250">
        <f>Table1[[#This Row],[Hạn thanh toán]]</f>
        <v>46021</v>
      </c>
      <c r="AA3723" s="250">
        <f>Table1[[#This Row],[Ngày Thanh toán]]</f>
        <v>0</v>
      </c>
      <c r="AD3723" s="3" t="str">
        <f>IF(Table1[[#This Row],[Mã khách hàng]]="","",VLOOKUP($A3723,Ma_KH!$A:$Q,Ma_KH!O$1,0))</f>
        <v>BRG - FUJIMART</v>
      </c>
      <c r="AE3723" s="3" t="str">
        <f>IF(Table1[[#This Row],[Mã khách hàng]]="","",VLOOKUP($A3723,Ma_KH!$A:$Q,Ma_KH!P$1,0))</f>
        <v>CÔNG TY TNHH BÁN LẺ FUJIMART VIỆT NAM</v>
      </c>
      <c r="AF3723" s="3" t="str">
        <f>VLOOKUP(A3723,Ma_KH!A:Q,Ma_KH!J$1,0)</f>
        <v>Vũ Anh Tuấn</v>
      </c>
    </row>
    <row r="3724" spans="1:32">
      <c r="A3724" t="s">
        <v>188</v>
      </c>
      <c r="B3724" s="242" t="s">
        <v>5155</v>
      </c>
      <c r="C3724" s="318">
        <v>45969</v>
      </c>
      <c r="E3724" s="318">
        <v>45991</v>
      </c>
      <c r="F3724" s="78" t="s">
        <v>21400</v>
      </c>
      <c r="G3724" s="242" t="s">
        <v>21438</v>
      </c>
      <c r="H3724" s="278"/>
      <c r="I3724" s="278">
        <f>IFERROR(ROUND((VLOOKUP(Table1[[#This Row],[Mã khách hàng]],Ty_Le!$A:$D,5,0)*5%),0),0)</f>
        <v>0</v>
      </c>
      <c r="J3724" s="278">
        <f>(Table1[[#This Row],[Tiền hàng]]-Table1[[#This Row],[Tiền chiết khấu]])*8%</f>
        <v>0</v>
      </c>
      <c r="K3724" s="402">
        <v>234150</v>
      </c>
      <c r="L3724" s="8" t="s">
        <v>3649</v>
      </c>
      <c r="M3724"/>
      <c r="O3724" s="278">
        <f>IF(Table1[[#This Row],[Phân loại]]="Tồn đầu kỳ",Table1[[#This Row],[Tổng giá trị]],0)</f>
        <v>0</v>
      </c>
      <c r="P3724" s="8">
        <f>IF(Table1[[#This Row],[Số còn phải thu ĐK]]&lt;&gt;0,0,IF(Table1[[#This Row],[Phân loại]]="Bán hàng",Table1[[#This Row],[Tổng giá trị]],-Table1[[#This Row],[Tổng giá trị]]))</f>
        <v>-234150</v>
      </c>
      <c r="Q3724" s="278">
        <f t="shared" si="955"/>
        <v>0</v>
      </c>
      <c r="R3724" s="8">
        <f>Table1[[#This Row],[Số còn phải thu ĐK]]+Table1[[#This Row],[Giá Trị HD sau CK]]-Table1[[#This Row],[Số tiền đã thu]]</f>
        <v>-234150</v>
      </c>
      <c r="S3724" s="7">
        <f>IF(Table1[[#This Row],[Ngày hóa đơn]]&lt;&gt;"",Table1[[#This Row],[Ngày hóa đơn]],Table1[[#This Row],[Ngày hạch toán]])</f>
        <v>45991</v>
      </c>
      <c r="T3724" s="8">
        <v>30</v>
      </c>
      <c r="U3724" s="7">
        <f>IF(Table1[[#This Row],[Ngày tính CN]]="","",S3724+T3724)</f>
        <v>46021</v>
      </c>
      <c r="V3724" s="71">
        <f ca="1">IF(Table1[[#This Row],[Hạn thanh toán]]="","",IF((U3724-NOW())&lt;0,0,(U3724-NOW())))</f>
        <v>19.637578587964526</v>
      </c>
      <c r="W3724" s="278"/>
      <c r="X3724" s="278">
        <f t="shared" ca="1" si="956"/>
        <v>-19.637578472218593</v>
      </c>
      <c r="Y3724" s="3" t="str">
        <f t="shared" ca="1" si="957"/>
        <v>Chưa đến hạn thanh toán</v>
      </c>
      <c r="Z3724" s="250">
        <f>Table1[[#This Row],[Hạn thanh toán]]</f>
        <v>46021</v>
      </c>
      <c r="AA3724" s="250">
        <f>Table1[[#This Row],[Ngày Thanh toán]]</f>
        <v>0</v>
      </c>
      <c r="AD3724" s="3" t="str">
        <f>IF(Table1[[#This Row],[Mã khách hàng]]="","",VLOOKUP($A3724,Ma_KH!$A:$Q,Ma_KH!O$1,0))</f>
        <v>BRG - FUJIMART</v>
      </c>
      <c r="AE3724" s="3" t="str">
        <f>IF(Table1[[#This Row],[Mã khách hàng]]="","",VLOOKUP($A3724,Ma_KH!$A:$Q,Ma_KH!P$1,0))</f>
        <v>CÔNG TY TNHH BÁN LẺ FUJIMART VIỆT NAM</v>
      </c>
      <c r="AF3724" s="3" t="str">
        <f>VLOOKUP(A3724,Ma_KH!A:Q,Ma_KH!J$1,0)</f>
        <v>Vũ Anh Tuấn</v>
      </c>
    </row>
    <row r="3725" spans="1:32">
      <c r="A3725" t="s">
        <v>185</v>
      </c>
      <c r="B3725" s="242" t="s">
        <v>5155</v>
      </c>
      <c r="C3725" s="318">
        <v>45963</v>
      </c>
      <c r="E3725" s="318">
        <v>45991</v>
      </c>
      <c r="F3725" s="78" t="s">
        <v>21400</v>
      </c>
      <c r="G3725" s="242" t="s">
        <v>21432</v>
      </c>
      <c r="H3725" s="278"/>
      <c r="I3725" s="278">
        <f>IFERROR(ROUND((VLOOKUP(Table1[[#This Row],[Mã khách hàng]],Ty_Le!$A:$D,5,0)*5%),0),0)</f>
        <v>0</v>
      </c>
      <c r="J3725" s="278">
        <f>(Table1[[#This Row],[Tiền hàng]]-Table1[[#This Row],[Tiền chiết khấu]])*8%</f>
        <v>0</v>
      </c>
      <c r="K3725" s="402">
        <v>855220</v>
      </c>
      <c r="L3725" s="8" t="s">
        <v>3649</v>
      </c>
      <c r="M3725"/>
      <c r="O3725" s="278">
        <f>IF(Table1[[#This Row],[Phân loại]]="Tồn đầu kỳ",Table1[[#This Row],[Tổng giá trị]],0)</f>
        <v>0</v>
      </c>
      <c r="P3725" s="8">
        <f>IF(Table1[[#This Row],[Số còn phải thu ĐK]]&lt;&gt;0,0,IF(Table1[[#This Row],[Phân loại]]="Bán hàng",Table1[[#This Row],[Tổng giá trị]],-Table1[[#This Row],[Tổng giá trị]]))</f>
        <v>-855220</v>
      </c>
      <c r="Q3725" s="278">
        <f t="shared" si="955"/>
        <v>0</v>
      </c>
      <c r="R3725" s="8">
        <f>Table1[[#This Row],[Số còn phải thu ĐK]]+Table1[[#This Row],[Giá Trị HD sau CK]]-Table1[[#This Row],[Số tiền đã thu]]</f>
        <v>-855220</v>
      </c>
      <c r="S3725" s="7">
        <f>IF(Table1[[#This Row],[Ngày hóa đơn]]&lt;&gt;"",Table1[[#This Row],[Ngày hóa đơn]],Table1[[#This Row],[Ngày hạch toán]])</f>
        <v>45991</v>
      </c>
      <c r="T3725" s="8">
        <v>30</v>
      </c>
      <c r="U3725" s="7">
        <f>IF(Table1[[#This Row],[Ngày tính CN]]="","",S3725+T3725)</f>
        <v>46021</v>
      </c>
      <c r="V3725" s="71">
        <f ca="1">IF(Table1[[#This Row],[Hạn thanh toán]]="","",IF((U3725-NOW())&lt;0,0,(U3725-NOW())))</f>
        <v>19.637578587964526</v>
      </c>
      <c r="W3725" s="278"/>
      <c r="X3725" s="278">
        <f t="shared" ca="1" si="956"/>
        <v>-19.637578472218593</v>
      </c>
      <c r="Y3725" s="3" t="str">
        <f t="shared" ca="1" si="957"/>
        <v>Chưa đến hạn thanh toán</v>
      </c>
      <c r="Z3725" s="250">
        <f>Table1[[#This Row],[Hạn thanh toán]]</f>
        <v>46021</v>
      </c>
      <c r="AA3725" s="250">
        <f>Table1[[#This Row],[Ngày Thanh toán]]</f>
        <v>0</v>
      </c>
      <c r="AD3725" s="3" t="str">
        <f>IF(Table1[[#This Row],[Mã khách hàng]]="","",VLOOKUP($A3725,Ma_KH!$A:$Q,Ma_KH!O$1,0))</f>
        <v>BRG - FUJIMART</v>
      </c>
      <c r="AE3725" s="3" t="str">
        <f>IF(Table1[[#This Row],[Mã khách hàng]]="","",VLOOKUP($A3725,Ma_KH!$A:$Q,Ma_KH!P$1,0))</f>
        <v>CÔNG TY TNHH BÁN LẺ FUJIMART VIỆT NAM</v>
      </c>
      <c r="AF3725" s="3" t="str">
        <f>VLOOKUP(A3725,Ma_KH!A:Q,Ma_KH!J$1,0)</f>
        <v>Vũ Anh Tuấn</v>
      </c>
    </row>
    <row r="3726" spans="1:32">
      <c r="A3726" t="s">
        <v>193</v>
      </c>
      <c r="B3726" s="242" t="s">
        <v>5155</v>
      </c>
      <c r="C3726" s="318">
        <v>45968</v>
      </c>
      <c r="E3726" s="318">
        <v>45991</v>
      </c>
      <c r="F3726" s="78" t="s">
        <v>21400</v>
      </c>
      <c r="G3726" s="242" t="s">
        <v>21420</v>
      </c>
      <c r="H3726" s="278"/>
      <c r="I3726" s="278">
        <f>IFERROR(ROUND((VLOOKUP(Table1[[#This Row],[Mã khách hàng]],Ty_Le!$A:$D,5,0)*5%),0),0)</f>
        <v>0</v>
      </c>
      <c r="J3726" s="278">
        <f>(Table1[[#This Row],[Tiền hàng]]-Table1[[#This Row],[Tiền chiết khấu]])*8%</f>
        <v>0</v>
      </c>
      <c r="K3726" s="402">
        <v>114508</v>
      </c>
      <c r="L3726" s="8" t="s">
        <v>3649</v>
      </c>
      <c r="M3726"/>
      <c r="O3726" s="278">
        <f>IF(Table1[[#This Row],[Phân loại]]="Tồn đầu kỳ",Table1[[#This Row],[Tổng giá trị]],0)</f>
        <v>0</v>
      </c>
      <c r="P3726" s="8">
        <f>IF(Table1[[#This Row],[Số còn phải thu ĐK]]&lt;&gt;0,0,IF(Table1[[#This Row],[Phân loại]]="Bán hàng",Table1[[#This Row],[Tổng giá trị]],-Table1[[#This Row],[Tổng giá trị]]))</f>
        <v>-114508</v>
      </c>
      <c r="Q3726" s="278">
        <f t="shared" si="955"/>
        <v>0</v>
      </c>
      <c r="R3726" s="8">
        <f>Table1[[#This Row],[Số còn phải thu ĐK]]+Table1[[#This Row],[Giá Trị HD sau CK]]-Table1[[#This Row],[Số tiền đã thu]]</f>
        <v>-114508</v>
      </c>
      <c r="S3726" s="7">
        <f>IF(Table1[[#This Row],[Ngày hóa đơn]]&lt;&gt;"",Table1[[#This Row],[Ngày hóa đơn]],Table1[[#This Row],[Ngày hạch toán]])</f>
        <v>45991</v>
      </c>
      <c r="T3726" s="8">
        <v>30</v>
      </c>
      <c r="U3726" s="7">
        <f>IF(Table1[[#This Row],[Ngày tính CN]]="","",S3726+T3726)</f>
        <v>46021</v>
      </c>
      <c r="V3726" s="71">
        <f ca="1">IF(Table1[[#This Row],[Hạn thanh toán]]="","",IF((U3726-NOW())&lt;0,0,(U3726-NOW())))</f>
        <v>19.637578587964526</v>
      </c>
      <c r="W3726" s="278"/>
      <c r="X3726" s="278">
        <f t="shared" ca="1" si="956"/>
        <v>-19.637578472218593</v>
      </c>
      <c r="Y3726" s="3" t="str">
        <f t="shared" ca="1" si="957"/>
        <v>Chưa đến hạn thanh toán</v>
      </c>
      <c r="Z3726" s="250">
        <f>Table1[[#This Row],[Hạn thanh toán]]</f>
        <v>46021</v>
      </c>
      <c r="AA3726" s="250">
        <f>Table1[[#This Row],[Ngày Thanh toán]]</f>
        <v>0</v>
      </c>
      <c r="AD3726" s="3" t="str">
        <f>IF(Table1[[#This Row],[Mã khách hàng]]="","",VLOOKUP($A3726,Ma_KH!$A:$Q,Ma_KH!O$1,0))</f>
        <v>BRG - FUJIMART</v>
      </c>
      <c r="AE3726" s="3" t="str">
        <f>IF(Table1[[#This Row],[Mã khách hàng]]="","",VLOOKUP($A3726,Ma_KH!$A:$Q,Ma_KH!P$1,0))</f>
        <v>CÔNG TY TNHH BÁN LẺ FUJIMART VIỆT NAM</v>
      </c>
      <c r="AF3726" s="3" t="str">
        <f>VLOOKUP(A3726,Ma_KH!A:Q,Ma_KH!J$1,0)</f>
        <v>Đỗ Minh Quang</v>
      </c>
    </row>
    <row r="3727" spans="1:32">
      <c r="A3727" t="s">
        <v>206</v>
      </c>
      <c r="B3727" s="242" t="s">
        <v>5155</v>
      </c>
      <c r="C3727" s="318">
        <v>45977</v>
      </c>
      <c r="E3727" s="318">
        <v>45991</v>
      </c>
      <c r="F3727" s="78" t="s">
        <v>21400</v>
      </c>
      <c r="G3727" s="242" t="s">
        <v>21413</v>
      </c>
      <c r="H3727" s="278"/>
      <c r="I3727" s="278">
        <f>IFERROR(ROUND((VLOOKUP(Table1[[#This Row],[Mã khách hàng]],Ty_Le!$A:$D,5,0)*5%),0),0)</f>
        <v>0</v>
      </c>
      <c r="J3727" s="278">
        <f>(Table1[[#This Row],[Tiền hàng]]-Table1[[#This Row],[Tiền chiết khấu]])*8%</f>
        <v>0</v>
      </c>
      <c r="K3727" s="402">
        <v>47196</v>
      </c>
      <c r="L3727" s="8" t="s">
        <v>3649</v>
      </c>
      <c r="M3727"/>
      <c r="O3727" s="278">
        <f>IF(Table1[[#This Row],[Phân loại]]="Tồn đầu kỳ",Table1[[#This Row],[Tổng giá trị]],0)</f>
        <v>0</v>
      </c>
      <c r="P3727" s="8">
        <f>IF(Table1[[#This Row],[Số còn phải thu ĐK]]&lt;&gt;0,0,IF(Table1[[#This Row],[Phân loại]]="Bán hàng",Table1[[#This Row],[Tổng giá trị]],-Table1[[#This Row],[Tổng giá trị]]))</f>
        <v>-47196</v>
      </c>
      <c r="Q3727" s="278">
        <f t="shared" si="955"/>
        <v>0</v>
      </c>
      <c r="R3727" s="8">
        <f>Table1[[#This Row],[Số còn phải thu ĐK]]+Table1[[#This Row],[Giá Trị HD sau CK]]-Table1[[#This Row],[Số tiền đã thu]]</f>
        <v>-47196</v>
      </c>
      <c r="S3727" s="7">
        <f>IF(Table1[[#This Row],[Ngày hóa đơn]]&lt;&gt;"",Table1[[#This Row],[Ngày hóa đơn]],Table1[[#This Row],[Ngày hạch toán]])</f>
        <v>45991</v>
      </c>
      <c r="T3727" s="8">
        <v>30</v>
      </c>
      <c r="U3727" s="7">
        <f>IF(Table1[[#This Row],[Ngày tính CN]]="","",S3727+T3727)</f>
        <v>46021</v>
      </c>
      <c r="V3727" s="71">
        <f ca="1">IF(Table1[[#This Row],[Hạn thanh toán]]="","",IF((U3727-NOW())&lt;0,0,(U3727-NOW())))</f>
        <v>19.637578587964526</v>
      </c>
      <c r="W3727" s="278"/>
      <c r="X3727" s="278">
        <f t="shared" ca="1" si="956"/>
        <v>-19.637578472218593</v>
      </c>
      <c r="Y3727" s="3" t="str">
        <f t="shared" ca="1" si="957"/>
        <v>Chưa đến hạn thanh toán</v>
      </c>
      <c r="Z3727" s="250">
        <f>Table1[[#This Row],[Hạn thanh toán]]</f>
        <v>46021</v>
      </c>
      <c r="AA3727" s="250">
        <f>Table1[[#This Row],[Ngày Thanh toán]]</f>
        <v>0</v>
      </c>
      <c r="AD3727" s="3" t="str">
        <f>IF(Table1[[#This Row],[Mã khách hàng]]="","",VLOOKUP($A3727,Ma_KH!$A:$Q,Ma_KH!O$1,0))</f>
        <v>BRG - FUJIMART</v>
      </c>
      <c r="AE3727" s="3" t="str">
        <f>IF(Table1[[#This Row],[Mã khách hàng]]="","",VLOOKUP($A3727,Ma_KH!$A:$Q,Ma_KH!P$1,0))</f>
        <v>CÔNG TY TNHH BÁN LẺ FUJIMART VIỆT NAM</v>
      </c>
      <c r="AF3727" s="3" t="str">
        <f>VLOOKUP(A3727,Ma_KH!A:Q,Ma_KH!J$1,0)</f>
        <v>Vũ Anh Tuấn</v>
      </c>
    </row>
    <row r="3728" spans="1:32">
      <c r="A3728" t="s">
        <v>205</v>
      </c>
      <c r="B3728" s="242" t="s">
        <v>5155</v>
      </c>
      <c r="C3728" s="318">
        <v>45976</v>
      </c>
      <c r="E3728" s="318">
        <v>45991</v>
      </c>
      <c r="F3728" s="78" t="s">
        <v>21400</v>
      </c>
      <c r="G3728" s="242" t="s">
        <v>21438</v>
      </c>
      <c r="H3728" s="278"/>
      <c r="I3728" s="278">
        <f>IFERROR(ROUND((VLOOKUP(Table1[[#This Row],[Mã khách hàng]],Ty_Le!$A:$D,5,0)*5%),0),0)</f>
        <v>0</v>
      </c>
      <c r="J3728" s="278">
        <f>(Table1[[#This Row],[Tiền hàng]]-Table1[[#This Row],[Tiền chiết khấu]])*8%</f>
        <v>0</v>
      </c>
      <c r="K3728" s="402">
        <v>122162</v>
      </c>
      <c r="L3728" s="8" t="s">
        <v>3649</v>
      </c>
      <c r="M3728"/>
      <c r="O3728" s="278">
        <f>IF(Table1[[#This Row],[Phân loại]]="Tồn đầu kỳ",Table1[[#This Row],[Tổng giá trị]],0)</f>
        <v>0</v>
      </c>
      <c r="P3728" s="8">
        <f>IF(Table1[[#This Row],[Số còn phải thu ĐK]]&lt;&gt;0,0,IF(Table1[[#This Row],[Phân loại]]="Bán hàng",Table1[[#This Row],[Tổng giá trị]],-Table1[[#This Row],[Tổng giá trị]]))</f>
        <v>-122162</v>
      </c>
      <c r="Q3728" s="278">
        <f t="shared" si="955"/>
        <v>0</v>
      </c>
      <c r="R3728" s="8">
        <f>Table1[[#This Row],[Số còn phải thu ĐK]]+Table1[[#This Row],[Giá Trị HD sau CK]]-Table1[[#This Row],[Số tiền đã thu]]</f>
        <v>-122162</v>
      </c>
      <c r="S3728" s="7">
        <f>IF(Table1[[#This Row],[Ngày hóa đơn]]&lt;&gt;"",Table1[[#This Row],[Ngày hóa đơn]],Table1[[#This Row],[Ngày hạch toán]])</f>
        <v>45991</v>
      </c>
      <c r="T3728" s="8">
        <v>30</v>
      </c>
      <c r="U3728" s="7">
        <f>IF(Table1[[#This Row],[Ngày tính CN]]="","",S3728+T3728)</f>
        <v>46021</v>
      </c>
      <c r="V3728" s="71">
        <f ca="1">IF(Table1[[#This Row],[Hạn thanh toán]]="","",IF((U3728-NOW())&lt;0,0,(U3728-NOW())))</f>
        <v>19.637578587964526</v>
      </c>
      <c r="W3728" s="278"/>
      <c r="X3728" s="278">
        <f t="shared" ca="1" si="956"/>
        <v>-19.637578472218593</v>
      </c>
      <c r="Y3728" s="3" t="str">
        <f t="shared" ca="1" si="957"/>
        <v>Chưa đến hạn thanh toán</v>
      </c>
      <c r="Z3728" s="250">
        <f>Table1[[#This Row],[Hạn thanh toán]]</f>
        <v>46021</v>
      </c>
      <c r="AA3728" s="250">
        <f>Table1[[#This Row],[Ngày Thanh toán]]</f>
        <v>0</v>
      </c>
      <c r="AD3728" s="3" t="str">
        <f>IF(Table1[[#This Row],[Mã khách hàng]]="","",VLOOKUP($A3728,Ma_KH!$A:$Q,Ma_KH!O$1,0))</f>
        <v>BRG - FUJIMART</v>
      </c>
      <c r="AE3728" s="3" t="str">
        <f>IF(Table1[[#This Row],[Mã khách hàng]]="","",VLOOKUP($A3728,Ma_KH!$A:$Q,Ma_KH!P$1,0))</f>
        <v>CÔNG TY TNHH BÁN LẺ FUJIMART VIỆT NAM</v>
      </c>
      <c r="AF3728" s="3" t="str">
        <f>VLOOKUP(A3728,Ma_KH!A:Q,Ma_KH!J$1,0)</f>
        <v>Đỗ Minh Quang</v>
      </c>
    </row>
    <row r="3729" spans="1:32">
      <c r="A3729" t="s">
        <v>187</v>
      </c>
      <c r="B3729" s="242" t="s">
        <v>5155</v>
      </c>
      <c r="C3729" s="318">
        <v>45983</v>
      </c>
      <c r="E3729" s="318">
        <v>45991</v>
      </c>
      <c r="F3729" s="78" t="s">
        <v>21400</v>
      </c>
      <c r="G3729" s="242" t="s">
        <v>21477</v>
      </c>
      <c r="H3729" s="278"/>
      <c r="I3729" s="278">
        <f>IFERROR(ROUND((VLOOKUP(Table1[[#This Row],[Mã khách hàng]],Ty_Le!$A:$D,5,0)*5%),0),0)</f>
        <v>0</v>
      </c>
      <c r="J3729" s="278">
        <f>(Table1[[#This Row],[Tiền hàng]]-Table1[[#This Row],[Tiền chiết khấu]])*8%</f>
        <v>0</v>
      </c>
      <c r="K3729" s="402">
        <v>114508</v>
      </c>
      <c r="L3729" s="8" t="s">
        <v>3649</v>
      </c>
      <c r="M3729"/>
      <c r="O3729" s="278">
        <f>IF(Table1[[#This Row],[Phân loại]]="Tồn đầu kỳ",Table1[[#This Row],[Tổng giá trị]],0)</f>
        <v>0</v>
      </c>
      <c r="P3729" s="8">
        <f>IF(Table1[[#This Row],[Số còn phải thu ĐK]]&lt;&gt;0,0,IF(Table1[[#This Row],[Phân loại]]="Bán hàng",Table1[[#This Row],[Tổng giá trị]],-Table1[[#This Row],[Tổng giá trị]]))</f>
        <v>-114508</v>
      </c>
      <c r="Q3729" s="278">
        <f t="shared" si="955"/>
        <v>0</v>
      </c>
      <c r="R3729" s="8">
        <f>Table1[[#This Row],[Số còn phải thu ĐK]]+Table1[[#This Row],[Giá Trị HD sau CK]]-Table1[[#This Row],[Số tiền đã thu]]</f>
        <v>-114508</v>
      </c>
      <c r="S3729" s="7">
        <f>IF(Table1[[#This Row],[Ngày hóa đơn]]&lt;&gt;"",Table1[[#This Row],[Ngày hóa đơn]],Table1[[#This Row],[Ngày hạch toán]])</f>
        <v>45991</v>
      </c>
      <c r="T3729" s="8">
        <v>30</v>
      </c>
      <c r="U3729" s="7">
        <f>IF(Table1[[#This Row],[Ngày tính CN]]="","",S3729+T3729)</f>
        <v>46021</v>
      </c>
      <c r="V3729" s="71">
        <f ca="1">IF(Table1[[#This Row],[Hạn thanh toán]]="","",IF((U3729-NOW())&lt;0,0,(U3729-NOW())))</f>
        <v>19.637578587964526</v>
      </c>
      <c r="W3729" s="278"/>
      <c r="X3729" s="278">
        <f t="shared" ca="1" si="956"/>
        <v>-19.637578472218593</v>
      </c>
      <c r="Y3729" s="3" t="str">
        <f t="shared" ca="1" si="957"/>
        <v>Chưa đến hạn thanh toán</v>
      </c>
      <c r="Z3729" s="250">
        <f>Table1[[#This Row],[Hạn thanh toán]]</f>
        <v>46021</v>
      </c>
      <c r="AA3729" s="250">
        <f>Table1[[#This Row],[Ngày Thanh toán]]</f>
        <v>0</v>
      </c>
      <c r="AD3729" s="3" t="str">
        <f>IF(Table1[[#This Row],[Mã khách hàng]]="","",VLOOKUP($A3729,Ma_KH!$A:$Q,Ma_KH!O$1,0))</f>
        <v>BRG - FUJIMART</v>
      </c>
      <c r="AE3729" s="3" t="str">
        <f>IF(Table1[[#This Row],[Mã khách hàng]]="","",VLOOKUP($A3729,Ma_KH!$A:$Q,Ma_KH!P$1,0))</f>
        <v>CÔNG TY TNHH BÁN LẺ FUJIMART VIỆT NAM</v>
      </c>
      <c r="AF3729" s="3" t="str">
        <f>VLOOKUP(A3729,Ma_KH!A:Q,Ma_KH!J$1,0)</f>
        <v>Vũ Anh Tuấn</v>
      </c>
    </row>
    <row r="3730" spans="1:32">
      <c r="A3730" t="s">
        <v>218</v>
      </c>
      <c r="B3730" s="242" t="s">
        <v>5155</v>
      </c>
      <c r="C3730" s="318">
        <v>45971</v>
      </c>
      <c r="E3730" s="318">
        <v>45991</v>
      </c>
      <c r="F3730" s="78" t="s">
        <v>21400</v>
      </c>
      <c r="G3730" s="242" t="s">
        <v>21425</v>
      </c>
      <c r="H3730" s="278"/>
      <c r="I3730" s="278">
        <f>IFERROR(ROUND((VLOOKUP(Table1[[#This Row],[Mã khách hàng]],Ty_Le!$A:$D,5,0)*5%),0),0)</f>
        <v>0</v>
      </c>
      <c r="J3730" s="278">
        <f>(Table1[[#This Row],[Tiền hàng]]-Table1[[#This Row],[Tiền chiết khấu]])*8%</f>
        <v>0</v>
      </c>
      <c r="K3730" s="402">
        <v>114508</v>
      </c>
      <c r="L3730" s="8" t="s">
        <v>3649</v>
      </c>
      <c r="M3730"/>
      <c r="O3730" s="278">
        <f>IF(Table1[[#This Row],[Phân loại]]="Tồn đầu kỳ",Table1[[#This Row],[Tổng giá trị]],0)</f>
        <v>0</v>
      </c>
      <c r="P3730" s="8">
        <f>IF(Table1[[#This Row],[Số còn phải thu ĐK]]&lt;&gt;0,0,IF(Table1[[#This Row],[Phân loại]]="Bán hàng",Table1[[#This Row],[Tổng giá trị]],-Table1[[#This Row],[Tổng giá trị]]))</f>
        <v>-114508</v>
      </c>
      <c r="Q3730" s="278">
        <f t="shared" si="955"/>
        <v>0</v>
      </c>
      <c r="R3730" s="8">
        <f>Table1[[#This Row],[Số còn phải thu ĐK]]+Table1[[#This Row],[Giá Trị HD sau CK]]-Table1[[#This Row],[Số tiền đã thu]]</f>
        <v>-114508</v>
      </c>
      <c r="S3730" s="7">
        <f>IF(Table1[[#This Row],[Ngày hóa đơn]]&lt;&gt;"",Table1[[#This Row],[Ngày hóa đơn]],Table1[[#This Row],[Ngày hạch toán]])</f>
        <v>45991</v>
      </c>
      <c r="T3730" s="8">
        <v>30</v>
      </c>
      <c r="U3730" s="7">
        <f>IF(Table1[[#This Row],[Ngày tính CN]]="","",S3730+T3730)</f>
        <v>46021</v>
      </c>
      <c r="V3730" s="71">
        <f ca="1">IF(Table1[[#This Row],[Hạn thanh toán]]="","",IF((U3730-NOW())&lt;0,0,(U3730-NOW())))</f>
        <v>19.637578587964526</v>
      </c>
      <c r="W3730" s="278"/>
      <c r="X3730" s="278">
        <f t="shared" ca="1" si="956"/>
        <v>-19.637578472218593</v>
      </c>
      <c r="Y3730" s="3" t="str">
        <f t="shared" ca="1" si="957"/>
        <v>Chưa đến hạn thanh toán</v>
      </c>
      <c r="Z3730" s="250">
        <f>Table1[[#This Row],[Hạn thanh toán]]</f>
        <v>46021</v>
      </c>
      <c r="AA3730" s="250">
        <f>Table1[[#This Row],[Ngày Thanh toán]]</f>
        <v>0</v>
      </c>
      <c r="AD3730" s="3" t="str">
        <f>IF(Table1[[#This Row],[Mã khách hàng]]="","",VLOOKUP($A3730,Ma_KH!$A:$Q,Ma_KH!O$1,0))</f>
        <v>BRG - FUJIMART</v>
      </c>
      <c r="AE3730" s="3" t="str">
        <f>IF(Table1[[#This Row],[Mã khách hàng]]="","",VLOOKUP($A3730,Ma_KH!$A:$Q,Ma_KH!P$1,0))</f>
        <v>CÔNG TY TNHH BÁN LẺ FUJIMART VIỆT NAM</v>
      </c>
      <c r="AF3730" s="3" t="str">
        <f>VLOOKUP(A3730,Ma_KH!A:Q,Ma_KH!J$1,0)</f>
        <v>Trần Thị Huệ</v>
      </c>
    </row>
    <row r="3731" spans="1:32">
      <c r="A3731" t="s">
        <v>199</v>
      </c>
      <c r="B3731" s="242" t="s">
        <v>5155</v>
      </c>
      <c r="C3731" s="318">
        <v>45963</v>
      </c>
      <c r="E3731" s="318">
        <v>45991</v>
      </c>
      <c r="F3731" s="78" t="s">
        <v>21400</v>
      </c>
      <c r="G3731" s="242" t="s">
        <v>21413</v>
      </c>
      <c r="H3731" s="278"/>
      <c r="I3731" s="278">
        <f>IFERROR(ROUND((VLOOKUP(Table1[[#This Row],[Mã khách hàng]],Ty_Le!$A:$D,5,0)*5%),0),0)</f>
        <v>0</v>
      </c>
      <c r="J3731" s="278">
        <f>(Table1[[#This Row],[Tiền hàng]]-Table1[[#This Row],[Tiền chiết khấu]])*8%</f>
        <v>0</v>
      </c>
      <c r="K3731" s="402">
        <v>229016</v>
      </c>
      <c r="L3731" s="8" t="s">
        <v>3649</v>
      </c>
      <c r="M3731"/>
      <c r="O3731" s="278">
        <f>IF(Table1[[#This Row],[Phân loại]]="Tồn đầu kỳ",Table1[[#This Row],[Tổng giá trị]],0)</f>
        <v>0</v>
      </c>
      <c r="P3731" s="8">
        <f>IF(Table1[[#This Row],[Số còn phải thu ĐK]]&lt;&gt;0,0,IF(Table1[[#This Row],[Phân loại]]="Bán hàng",Table1[[#This Row],[Tổng giá trị]],-Table1[[#This Row],[Tổng giá trị]]))</f>
        <v>-229016</v>
      </c>
      <c r="Q3731" s="278">
        <f t="shared" si="955"/>
        <v>0</v>
      </c>
      <c r="R3731" s="8">
        <f>Table1[[#This Row],[Số còn phải thu ĐK]]+Table1[[#This Row],[Giá Trị HD sau CK]]-Table1[[#This Row],[Số tiền đã thu]]</f>
        <v>-229016</v>
      </c>
      <c r="S3731" s="7">
        <f>IF(Table1[[#This Row],[Ngày hóa đơn]]&lt;&gt;"",Table1[[#This Row],[Ngày hóa đơn]],Table1[[#This Row],[Ngày hạch toán]])</f>
        <v>45991</v>
      </c>
      <c r="T3731" s="8">
        <v>30</v>
      </c>
      <c r="U3731" s="7">
        <f>IF(Table1[[#This Row],[Ngày tính CN]]="","",S3731+T3731)</f>
        <v>46021</v>
      </c>
      <c r="V3731" s="71">
        <f ca="1">IF(Table1[[#This Row],[Hạn thanh toán]]="","",IF((U3731-NOW())&lt;0,0,(U3731-NOW())))</f>
        <v>19.637578587964526</v>
      </c>
      <c r="W3731" s="278"/>
      <c r="X3731" s="278">
        <f t="shared" ca="1" si="956"/>
        <v>-19.637578472218593</v>
      </c>
      <c r="Y3731" s="3" t="str">
        <f t="shared" ca="1" si="957"/>
        <v>Chưa đến hạn thanh toán</v>
      </c>
      <c r="Z3731" s="250">
        <f>Table1[[#This Row],[Hạn thanh toán]]</f>
        <v>46021</v>
      </c>
      <c r="AA3731" s="250">
        <f>Table1[[#This Row],[Ngày Thanh toán]]</f>
        <v>0</v>
      </c>
      <c r="AD3731" s="3" t="str">
        <f>IF(Table1[[#This Row],[Mã khách hàng]]="","",VLOOKUP($A3731,Ma_KH!$A:$Q,Ma_KH!O$1,0))</f>
        <v>BRG - FUJIMART</v>
      </c>
      <c r="AE3731" s="3" t="str">
        <f>IF(Table1[[#This Row],[Mã khách hàng]]="","",VLOOKUP($A3731,Ma_KH!$A:$Q,Ma_KH!P$1,0))</f>
        <v>CÔNG TY TNHH BÁN LẺ FUJIMART VIỆT NAM</v>
      </c>
      <c r="AF3731" s="3" t="str">
        <f>VLOOKUP(A3731,Ma_KH!A:Q,Ma_KH!J$1,0)</f>
        <v>Đỗ Minh Quang</v>
      </c>
    </row>
    <row r="3732" spans="1:32">
      <c r="A3732" t="s">
        <v>212</v>
      </c>
      <c r="B3732" s="242" t="s">
        <v>5155</v>
      </c>
      <c r="C3732" s="318">
        <v>45966</v>
      </c>
      <c r="E3732" s="318">
        <v>45991</v>
      </c>
      <c r="F3732" s="78" t="s">
        <v>21400</v>
      </c>
      <c r="G3732" s="242" t="s">
        <v>21421</v>
      </c>
      <c r="H3732" s="278"/>
      <c r="I3732" s="278">
        <f>IFERROR(ROUND((VLOOKUP(Table1[[#This Row],[Mã khách hàng]],Ty_Le!$A:$D,5,0)*5%),0),0)</f>
        <v>0</v>
      </c>
      <c r="J3732" s="278">
        <f>(Table1[[#This Row],[Tiền hàng]]-Table1[[#This Row],[Tiền chiết khấu]])*8%</f>
        <v>0</v>
      </c>
      <c r="K3732" s="402">
        <v>113945</v>
      </c>
      <c r="L3732" s="8" t="s">
        <v>3649</v>
      </c>
      <c r="M3732"/>
      <c r="O3732" s="278">
        <f>IF(Table1[[#This Row],[Phân loại]]="Tồn đầu kỳ",Table1[[#This Row],[Tổng giá trị]],0)</f>
        <v>0</v>
      </c>
      <c r="P3732" s="8">
        <f>IF(Table1[[#This Row],[Số còn phải thu ĐK]]&lt;&gt;0,0,IF(Table1[[#This Row],[Phân loại]]="Bán hàng",Table1[[#This Row],[Tổng giá trị]],-Table1[[#This Row],[Tổng giá trị]]))</f>
        <v>-113945</v>
      </c>
      <c r="Q3732" s="278">
        <f t="shared" si="955"/>
        <v>0</v>
      </c>
      <c r="R3732" s="8">
        <f>Table1[[#This Row],[Số còn phải thu ĐK]]+Table1[[#This Row],[Giá Trị HD sau CK]]-Table1[[#This Row],[Số tiền đã thu]]</f>
        <v>-113945</v>
      </c>
      <c r="S3732" s="7">
        <f>IF(Table1[[#This Row],[Ngày hóa đơn]]&lt;&gt;"",Table1[[#This Row],[Ngày hóa đơn]],Table1[[#This Row],[Ngày hạch toán]])</f>
        <v>45991</v>
      </c>
      <c r="T3732" s="8">
        <v>30</v>
      </c>
      <c r="U3732" s="7">
        <f>IF(Table1[[#This Row],[Ngày tính CN]]="","",S3732+T3732)</f>
        <v>46021</v>
      </c>
      <c r="V3732" s="71">
        <f ca="1">IF(Table1[[#This Row],[Hạn thanh toán]]="","",IF((U3732-NOW())&lt;0,0,(U3732-NOW())))</f>
        <v>19.637578587964526</v>
      </c>
      <c r="W3732" s="278"/>
      <c r="X3732" s="278">
        <f t="shared" ca="1" si="956"/>
        <v>-19.637578472218593</v>
      </c>
      <c r="Y3732" s="3" t="str">
        <f t="shared" ca="1" si="957"/>
        <v>Chưa đến hạn thanh toán</v>
      </c>
      <c r="Z3732" s="250">
        <f>Table1[[#This Row],[Hạn thanh toán]]</f>
        <v>46021</v>
      </c>
      <c r="AA3732" s="250">
        <f>Table1[[#This Row],[Ngày Thanh toán]]</f>
        <v>0</v>
      </c>
      <c r="AD3732" s="3" t="str">
        <f>IF(Table1[[#This Row],[Mã khách hàng]]="","",VLOOKUP($A3732,Ma_KH!$A:$Q,Ma_KH!O$1,0))</f>
        <v>BRG - FUJIMART</v>
      </c>
      <c r="AE3732" s="3" t="str">
        <f>IF(Table1[[#This Row],[Mã khách hàng]]="","",VLOOKUP($A3732,Ma_KH!$A:$Q,Ma_KH!P$1,0))</f>
        <v>CÔNG TY TNHH BÁN LẺ FUJIMART VIỆT NAM</v>
      </c>
      <c r="AF3732" s="3" t="str">
        <f>VLOOKUP(A3732,Ma_KH!A:Q,Ma_KH!J$1,0)</f>
        <v>Vũ Anh Tuấn</v>
      </c>
    </row>
    <row r="3733" spans="1:32">
      <c r="A3733" t="s">
        <v>213</v>
      </c>
      <c r="B3733" s="242" t="s">
        <v>5155</v>
      </c>
      <c r="C3733" s="318">
        <v>45974</v>
      </c>
      <c r="E3733" s="318">
        <v>45991</v>
      </c>
      <c r="F3733" s="78" t="s">
        <v>21400</v>
      </c>
      <c r="G3733" s="242" t="s">
        <v>21423</v>
      </c>
      <c r="H3733" s="278"/>
      <c r="I3733" s="278">
        <f>IFERROR(ROUND((VLOOKUP(Table1[[#This Row],[Mã khách hàng]],Ty_Le!$A:$D,5,0)*5%),0),0)</f>
        <v>0</v>
      </c>
      <c r="J3733" s="278">
        <f>(Table1[[#This Row],[Tiền hàng]]-Table1[[#This Row],[Tiền chiết khấu]])*8%</f>
        <v>0</v>
      </c>
      <c r="K3733" s="402">
        <v>114508</v>
      </c>
      <c r="L3733" s="8" t="s">
        <v>3649</v>
      </c>
      <c r="M3733"/>
      <c r="O3733" s="278">
        <f>IF(Table1[[#This Row],[Phân loại]]="Tồn đầu kỳ",Table1[[#This Row],[Tổng giá trị]],0)</f>
        <v>0</v>
      </c>
      <c r="P3733" s="8">
        <f>IF(Table1[[#This Row],[Số còn phải thu ĐK]]&lt;&gt;0,0,IF(Table1[[#This Row],[Phân loại]]="Bán hàng",Table1[[#This Row],[Tổng giá trị]],-Table1[[#This Row],[Tổng giá trị]]))</f>
        <v>-114508</v>
      </c>
      <c r="Q3733" s="278">
        <f t="shared" si="955"/>
        <v>0</v>
      </c>
      <c r="R3733" s="8">
        <f>Table1[[#This Row],[Số còn phải thu ĐK]]+Table1[[#This Row],[Giá Trị HD sau CK]]-Table1[[#This Row],[Số tiền đã thu]]</f>
        <v>-114508</v>
      </c>
      <c r="S3733" s="7">
        <f>IF(Table1[[#This Row],[Ngày hóa đơn]]&lt;&gt;"",Table1[[#This Row],[Ngày hóa đơn]],Table1[[#This Row],[Ngày hạch toán]])</f>
        <v>45991</v>
      </c>
      <c r="T3733" s="8">
        <v>30</v>
      </c>
      <c r="U3733" s="7">
        <f>IF(Table1[[#This Row],[Ngày tính CN]]="","",S3733+T3733)</f>
        <v>46021</v>
      </c>
      <c r="V3733" s="71">
        <f ca="1">IF(Table1[[#This Row],[Hạn thanh toán]]="","",IF((U3733-NOW())&lt;0,0,(U3733-NOW())))</f>
        <v>19.637578587964526</v>
      </c>
      <c r="W3733" s="278"/>
      <c r="X3733" s="278">
        <f t="shared" ca="1" si="956"/>
        <v>-19.637578472218593</v>
      </c>
      <c r="Y3733" s="3" t="str">
        <f t="shared" ca="1" si="957"/>
        <v>Chưa đến hạn thanh toán</v>
      </c>
      <c r="Z3733" s="250">
        <f>Table1[[#This Row],[Hạn thanh toán]]</f>
        <v>46021</v>
      </c>
      <c r="AA3733" s="250">
        <f>Table1[[#This Row],[Ngày Thanh toán]]</f>
        <v>0</v>
      </c>
      <c r="AD3733" s="3" t="str">
        <f>IF(Table1[[#This Row],[Mã khách hàng]]="","",VLOOKUP($A3733,Ma_KH!$A:$Q,Ma_KH!O$1,0))</f>
        <v>BRG - FUJIMART</v>
      </c>
      <c r="AE3733" s="3" t="str">
        <f>IF(Table1[[#This Row],[Mã khách hàng]]="","",VLOOKUP($A3733,Ma_KH!$A:$Q,Ma_KH!P$1,0))</f>
        <v>CÔNG TY TNHH BÁN LẺ FUJIMART VIỆT NAM</v>
      </c>
      <c r="AF3733" s="3" t="str">
        <f>VLOOKUP(A3733,Ma_KH!A:Q,Ma_KH!J$1,0)</f>
        <v>Vũ Anh Tuấn</v>
      </c>
    </row>
    <row r="3734" spans="1:32">
      <c r="A3734" t="s">
        <v>231</v>
      </c>
      <c r="B3734" s="242" t="s">
        <v>5155</v>
      </c>
      <c r="C3734" s="318">
        <v>45967</v>
      </c>
      <c r="E3734" s="318">
        <v>45991</v>
      </c>
      <c r="F3734" s="78" t="s">
        <v>21400</v>
      </c>
      <c r="G3734" s="242" t="s">
        <v>21423</v>
      </c>
      <c r="H3734" s="278"/>
      <c r="I3734" s="278">
        <f>IFERROR(ROUND((VLOOKUP(Table1[[#This Row],[Mã khách hàng]],Ty_Le!$A:$D,5,0)*5%),0),0)</f>
        <v>0</v>
      </c>
      <c r="J3734" s="278">
        <f>(Table1[[#This Row],[Tiền hàng]]-Table1[[#This Row],[Tiền chiết khấu]])*8%</f>
        <v>0</v>
      </c>
      <c r="K3734" s="402">
        <v>51487</v>
      </c>
      <c r="L3734" s="8" t="s">
        <v>3649</v>
      </c>
      <c r="M3734"/>
      <c r="O3734" s="278">
        <f>IF(Table1[[#This Row],[Phân loại]]="Tồn đầu kỳ",Table1[[#This Row],[Tổng giá trị]],0)</f>
        <v>0</v>
      </c>
      <c r="P3734" s="8">
        <f>IF(Table1[[#This Row],[Số còn phải thu ĐK]]&lt;&gt;0,0,IF(Table1[[#This Row],[Phân loại]]="Bán hàng",Table1[[#This Row],[Tổng giá trị]],-Table1[[#This Row],[Tổng giá trị]]))</f>
        <v>-51487</v>
      </c>
      <c r="Q3734" s="278">
        <f t="shared" si="955"/>
        <v>0</v>
      </c>
      <c r="R3734" s="8">
        <f>Table1[[#This Row],[Số còn phải thu ĐK]]+Table1[[#This Row],[Giá Trị HD sau CK]]-Table1[[#This Row],[Số tiền đã thu]]</f>
        <v>-51487</v>
      </c>
      <c r="S3734" s="7">
        <f>IF(Table1[[#This Row],[Ngày hóa đơn]]&lt;&gt;"",Table1[[#This Row],[Ngày hóa đơn]],Table1[[#This Row],[Ngày hạch toán]])</f>
        <v>45991</v>
      </c>
      <c r="T3734" s="8">
        <v>30</v>
      </c>
      <c r="U3734" s="7">
        <f>IF(Table1[[#This Row],[Ngày tính CN]]="","",S3734+T3734)</f>
        <v>46021</v>
      </c>
      <c r="V3734" s="71">
        <f ca="1">IF(Table1[[#This Row],[Hạn thanh toán]]="","",IF((U3734-NOW())&lt;0,0,(U3734-NOW())))</f>
        <v>19.637578587964526</v>
      </c>
      <c r="W3734" s="278"/>
      <c r="X3734" s="278">
        <f t="shared" ca="1" si="956"/>
        <v>-19.637578472218593</v>
      </c>
      <c r="Y3734" s="3" t="str">
        <f t="shared" ca="1" si="957"/>
        <v>Chưa đến hạn thanh toán</v>
      </c>
      <c r="Z3734" s="250">
        <f>Table1[[#This Row],[Hạn thanh toán]]</f>
        <v>46021</v>
      </c>
      <c r="AA3734" s="250">
        <f>Table1[[#This Row],[Ngày Thanh toán]]</f>
        <v>0</v>
      </c>
      <c r="AD3734" s="3" t="str">
        <f>IF(Table1[[#This Row],[Mã khách hàng]]="","",VLOOKUP($A3734,Ma_KH!$A:$Q,Ma_KH!O$1,0))</f>
        <v>BRG - FUJIMART</v>
      </c>
      <c r="AE3734" s="3" t="str">
        <f>IF(Table1[[#This Row],[Mã khách hàng]]="","",VLOOKUP($A3734,Ma_KH!$A:$Q,Ma_KH!P$1,0))</f>
        <v>CÔNG TY TNHH BÁN LẺ FUJIMART VIỆT NAM</v>
      </c>
      <c r="AF3734" s="3" t="str">
        <f>VLOOKUP(A3734,Ma_KH!A:Q,Ma_KH!J$1,0)</f>
        <v>Vũ Anh Tuấn</v>
      </c>
    </row>
    <row r="3735" spans="1:32">
      <c r="A3735" t="s">
        <v>200</v>
      </c>
      <c r="B3735" s="242" t="s">
        <v>5155</v>
      </c>
      <c r="C3735" s="318">
        <v>45972</v>
      </c>
      <c r="E3735" s="318">
        <v>45991</v>
      </c>
      <c r="F3735" s="78" t="s">
        <v>21400</v>
      </c>
      <c r="G3735" s="242" t="s">
        <v>21488</v>
      </c>
      <c r="H3735" s="278"/>
      <c r="I3735" s="278">
        <f>IFERROR(ROUND((VLOOKUP(Table1[[#This Row],[Mã khách hàng]],Ty_Le!$A:$D,5,0)*5%),0),0)</f>
        <v>0</v>
      </c>
      <c r="J3735" s="278">
        <f>(Table1[[#This Row],[Tiền hàng]]-Table1[[#This Row],[Tiền chiết khấu]])*8%</f>
        <v>0</v>
      </c>
      <c r="K3735" s="402">
        <v>114508</v>
      </c>
      <c r="L3735" s="8" t="s">
        <v>3649</v>
      </c>
      <c r="M3735"/>
      <c r="O3735" s="278">
        <f>IF(Table1[[#This Row],[Phân loại]]="Tồn đầu kỳ",Table1[[#This Row],[Tổng giá trị]],0)</f>
        <v>0</v>
      </c>
      <c r="P3735" s="8">
        <f>IF(Table1[[#This Row],[Số còn phải thu ĐK]]&lt;&gt;0,0,IF(Table1[[#This Row],[Phân loại]]="Bán hàng",Table1[[#This Row],[Tổng giá trị]],-Table1[[#This Row],[Tổng giá trị]]))</f>
        <v>-114508</v>
      </c>
      <c r="Q3735" s="278">
        <f t="shared" si="955"/>
        <v>0</v>
      </c>
      <c r="R3735" s="8">
        <f>Table1[[#This Row],[Số còn phải thu ĐK]]+Table1[[#This Row],[Giá Trị HD sau CK]]-Table1[[#This Row],[Số tiền đã thu]]</f>
        <v>-114508</v>
      </c>
      <c r="S3735" s="7">
        <f>IF(Table1[[#This Row],[Ngày hóa đơn]]&lt;&gt;"",Table1[[#This Row],[Ngày hóa đơn]],Table1[[#This Row],[Ngày hạch toán]])</f>
        <v>45991</v>
      </c>
      <c r="T3735" s="8">
        <v>30</v>
      </c>
      <c r="U3735" s="7">
        <f>IF(Table1[[#This Row],[Ngày tính CN]]="","",S3735+T3735)</f>
        <v>46021</v>
      </c>
      <c r="V3735" s="71">
        <f ca="1">IF(Table1[[#This Row],[Hạn thanh toán]]="","",IF((U3735-NOW())&lt;0,0,(U3735-NOW())))</f>
        <v>19.637578587964526</v>
      </c>
      <c r="W3735" s="278"/>
      <c r="X3735" s="278">
        <f t="shared" ca="1" si="956"/>
        <v>-19.637578472218593</v>
      </c>
      <c r="Y3735" s="3" t="str">
        <f t="shared" ca="1" si="957"/>
        <v>Chưa đến hạn thanh toán</v>
      </c>
      <c r="Z3735" s="250">
        <f>Table1[[#This Row],[Hạn thanh toán]]</f>
        <v>46021</v>
      </c>
      <c r="AA3735" s="250">
        <f>Table1[[#This Row],[Ngày Thanh toán]]</f>
        <v>0</v>
      </c>
      <c r="AD3735" s="3" t="str">
        <f>IF(Table1[[#This Row],[Mã khách hàng]]="","",VLOOKUP($A3735,Ma_KH!$A:$Q,Ma_KH!O$1,0))</f>
        <v>BRG - FUJIMART</v>
      </c>
      <c r="AE3735" s="3" t="str">
        <f>IF(Table1[[#This Row],[Mã khách hàng]]="","",VLOOKUP($A3735,Ma_KH!$A:$Q,Ma_KH!P$1,0))</f>
        <v>CÔNG TY TNHH BÁN LẺ FUJIMART VIỆT NAM</v>
      </c>
      <c r="AF3735" s="3" t="str">
        <f>VLOOKUP(A3735,Ma_KH!A:Q,Ma_KH!J$1,0)</f>
        <v>Vũ Anh Tuấn</v>
      </c>
    </row>
    <row r="3736" spans="1:32">
      <c r="A3736" t="s">
        <v>198</v>
      </c>
      <c r="B3736" s="242" t="s">
        <v>5155</v>
      </c>
      <c r="C3736" s="318">
        <v>45971</v>
      </c>
      <c r="E3736" s="318">
        <v>45991</v>
      </c>
      <c r="F3736" s="78" t="s">
        <v>21400</v>
      </c>
      <c r="G3736" s="242" t="s">
        <v>21420</v>
      </c>
      <c r="H3736" s="278"/>
      <c r="I3736" s="278">
        <f>IFERROR(ROUND((VLOOKUP(Table1[[#This Row],[Mã khách hàng]],Ty_Le!$A:$D,5,0)*5%),0),0)</f>
        <v>0</v>
      </c>
      <c r="J3736" s="278">
        <f>(Table1[[#This Row],[Tiền hàng]]-Table1[[#This Row],[Tiền chiết khấu]])*8%</f>
        <v>0</v>
      </c>
      <c r="K3736" s="402">
        <v>114508</v>
      </c>
      <c r="L3736" s="8" t="s">
        <v>3649</v>
      </c>
      <c r="M3736"/>
      <c r="O3736" s="278">
        <f>IF(Table1[[#This Row],[Phân loại]]="Tồn đầu kỳ",Table1[[#This Row],[Tổng giá trị]],0)</f>
        <v>0</v>
      </c>
      <c r="P3736" s="8">
        <f>IF(Table1[[#This Row],[Số còn phải thu ĐK]]&lt;&gt;0,0,IF(Table1[[#This Row],[Phân loại]]="Bán hàng",Table1[[#This Row],[Tổng giá trị]],-Table1[[#This Row],[Tổng giá trị]]))</f>
        <v>-114508</v>
      </c>
      <c r="Q3736" s="278">
        <f t="shared" si="955"/>
        <v>0</v>
      </c>
      <c r="R3736" s="8">
        <f>Table1[[#This Row],[Số còn phải thu ĐK]]+Table1[[#This Row],[Giá Trị HD sau CK]]-Table1[[#This Row],[Số tiền đã thu]]</f>
        <v>-114508</v>
      </c>
      <c r="S3736" s="7">
        <f>IF(Table1[[#This Row],[Ngày hóa đơn]]&lt;&gt;"",Table1[[#This Row],[Ngày hóa đơn]],Table1[[#This Row],[Ngày hạch toán]])</f>
        <v>45991</v>
      </c>
      <c r="T3736" s="8">
        <v>30</v>
      </c>
      <c r="U3736" s="7">
        <f>IF(Table1[[#This Row],[Ngày tính CN]]="","",S3736+T3736)</f>
        <v>46021</v>
      </c>
      <c r="V3736" s="71">
        <f ca="1">IF(Table1[[#This Row],[Hạn thanh toán]]="","",IF((U3736-NOW())&lt;0,0,(U3736-NOW())))</f>
        <v>19.637578587964526</v>
      </c>
      <c r="W3736" s="278"/>
      <c r="X3736" s="278">
        <f t="shared" ca="1" si="956"/>
        <v>-19.637578472218593</v>
      </c>
      <c r="Y3736" s="3" t="str">
        <f t="shared" ca="1" si="957"/>
        <v>Chưa đến hạn thanh toán</v>
      </c>
      <c r="Z3736" s="250">
        <f>Table1[[#This Row],[Hạn thanh toán]]</f>
        <v>46021</v>
      </c>
      <c r="AA3736" s="250">
        <f>Table1[[#This Row],[Ngày Thanh toán]]</f>
        <v>0</v>
      </c>
      <c r="AD3736" s="3" t="str">
        <f>IF(Table1[[#This Row],[Mã khách hàng]]="","",VLOOKUP($A3736,Ma_KH!$A:$Q,Ma_KH!O$1,0))</f>
        <v>BRG - FUJIMART</v>
      </c>
      <c r="AE3736" s="3" t="str">
        <f>IF(Table1[[#This Row],[Mã khách hàng]]="","",VLOOKUP($A3736,Ma_KH!$A:$Q,Ma_KH!P$1,0))</f>
        <v>CÔNG TY TNHH BÁN LẺ FUJIMART VIỆT NAM</v>
      </c>
      <c r="AF3736" s="3" t="str">
        <f>VLOOKUP(A3736,Ma_KH!A:Q,Ma_KH!J$1,0)</f>
        <v>Vũ Anh Tuấn</v>
      </c>
    </row>
    <row r="3737" spans="1:32">
      <c r="A3737" t="s">
        <v>192</v>
      </c>
      <c r="B3737" s="242" t="s">
        <v>5155</v>
      </c>
      <c r="C3737" s="318">
        <v>45974</v>
      </c>
      <c r="E3737" s="318">
        <v>45991</v>
      </c>
      <c r="F3737" s="78" t="s">
        <v>21400</v>
      </c>
      <c r="G3737" s="242" t="s">
        <v>21429</v>
      </c>
      <c r="H3737" s="278"/>
      <c r="I3737" s="278">
        <f>IFERROR(ROUND((VLOOKUP(Table1[[#This Row],[Mã khách hàng]],Ty_Le!$A:$D,5,0)*5%),0),0)</f>
        <v>0</v>
      </c>
      <c r="J3737" s="278">
        <f>(Table1[[#This Row],[Tiền hàng]]-Table1[[#This Row],[Tiền chiết khấu]])*8%</f>
        <v>0</v>
      </c>
      <c r="K3737" s="402">
        <v>113945</v>
      </c>
      <c r="L3737" s="8" t="s">
        <v>3649</v>
      </c>
      <c r="M3737"/>
      <c r="O3737" s="278">
        <f>IF(Table1[[#This Row],[Phân loại]]="Tồn đầu kỳ",Table1[[#This Row],[Tổng giá trị]],0)</f>
        <v>0</v>
      </c>
      <c r="P3737" s="8">
        <f>IF(Table1[[#This Row],[Số còn phải thu ĐK]]&lt;&gt;0,0,IF(Table1[[#This Row],[Phân loại]]="Bán hàng",Table1[[#This Row],[Tổng giá trị]],-Table1[[#This Row],[Tổng giá trị]]))</f>
        <v>-113945</v>
      </c>
      <c r="Q3737" s="278">
        <f t="shared" ref="Q3737:Q3764" si="958">IF(M3737&lt;&gt;"",IF(O3737&lt;&gt;0,O3737,P3737),0)</f>
        <v>0</v>
      </c>
      <c r="R3737" s="8">
        <f>Table1[[#This Row],[Số còn phải thu ĐK]]+Table1[[#This Row],[Giá Trị HD sau CK]]-Table1[[#This Row],[Số tiền đã thu]]</f>
        <v>-113945</v>
      </c>
      <c r="S3737" s="7">
        <f>IF(Table1[[#This Row],[Ngày hóa đơn]]&lt;&gt;"",Table1[[#This Row],[Ngày hóa đơn]],Table1[[#This Row],[Ngày hạch toán]])</f>
        <v>45991</v>
      </c>
      <c r="T3737" s="8">
        <v>30</v>
      </c>
      <c r="U3737" s="7">
        <f>IF(Table1[[#This Row],[Ngày tính CN]]="","",S3737+T3737)</f>
        <v>46021</v>
      </c>
      <c r="V3737" s="71">
        <f ca="1">IF(Table1[[#This Row],[Hạn thanh toán]]="","",IF((U3737-NOW())&lt;0,0,(U3737-NOW())))</f>
        <v>19.637578587964526</v>
      </c>
      <c r="W3737" s="278"/>
      <c r="X3737" s="278">
        <f t="shared" ref="X3737:X3764" ca="1" si="959">IF(OR($U3737="",$R3737=0),"",IF((U$4-NOW())&lt;0,-($U3737-NOW()),0))</f>
        <v>-19.637578472218593</v>
      </c>
      <c r="Y3737" s="3" t="str">
        <f t="shared" ref="Y3737:Y3764" ca="1" si="960">IF(R3737=0,"Đã thanh toán",IF(X3737="","",IF(X3737&lt;=0,"Chưa đến hạn thanh toán",IF(X3737&lt;=30,"Nợ quá hạn 30 ngày",IF(X3737&lt;=60,"Nợ quá hạn từ 30 ngày đến 60 ngày",IF(X3737&lt;=90,"Nợ quá hạn từ 60 ngày đến 90 ngày",IF(X3737&lt;=120,"Nợ quá hạn từ 90 ngày đến 120 ngày","Nợ quá hạn hơn 120 ngày có khả năng mất thanh toán")))))))</f>
        <v>Chưa đến hạn thanh toán</v>
      </c>
      <c r="Z3737" s="250">
        <f>Table1[[#This Row],[Hạn thanh toán]]</f>
        <v>46021</v>
      </c>
      <c r="AA3737" s="250">
        <f>Table1[[#This Row],[Ngày Thanh toán]]</f>
        <v>0</v>
      </c>
      <c r="AD3737" s="3" t="str">
        <f>IF(Table1[[#This Row],[Mã khách hàng]]="","",VLOOKUP($A3737,Ma_KH!$A:$Q,Ma_KH!O$1,0))</f>
        <v>BRG - FUJIMART</v>
      </c>
      <c r="AE3737" s="3" t="str">
        <f>IF(Table1[[#This Row],[Mã khách hàng]]="","",VLOOKUP($A3737,Ma_KH!$A:$Q,Ma_KH!P$1,0))</f>
        <v>CÔNG TY TNHH BÁN LẺ FUJIMART VIỆT NAM</v>
      </c>
      <c r="AF3737" s="3" t="str">
        <f>VLOOKUP(A3737,Ma_KH!A:Q,Ma_KH!J$1,0)</f>
        <v>Vũ Anh Tuấn</v>
      </c>
    </row>
    <row r="3738" spans="1:32">
      <c r="A3738" t="s">
        <v>190</v>
      </c>
      <c r="B3738" s="242" t="s">
        <v>5155</v>
      </c>
      <c r="C3738" s="318">
        <v>45987</v>
      </c>
      <c r="E3738" s="318">
        <v>45991</v>
      </c>
      <c r="F3738" s="78" t="s">
        <v>21400</v>
      </c>
      <c r="G3738" s="242" t="s">
        <v>21436</v>
      </c>
      <c r="H3738" s="278"/>
      <c r="I3738" s="278">
        <f>IFERROR(ROUND((VLOOKUP(Table1[[#This Row],[Mã khách hàng]],Ty_Le!$A:$D,5,0)*5%),0),0)</f>
        <v>0</v>
      </c>
      <c r="J3738" s="278">
        <f>(Table1[[#This Row],[Tiền hàng]]-Table1[[#This Row],[Tiền chiết khấu]])*8%</f>
        <v>0</v>
      </c>
      <c r="K3738" s="402">
        <v>304356</v>
      </c>
      <c r="L3738" s="8" t="s">
        <v>3649</v>
      </c>
      <c r="M3738"/>
      <c r="O3738" s="278">
        <f>IF(Table1[[#This Row],[Phân loại]]="Tồn đầu kỳ",Table1[[#This Row],[Tổng giá trị]],0)</f>
        <v>0</v>
      </c>
      <c r="P3738" s="8">
        <f>IF(Table1[[#This Row],[Số còn phải thu ĐK]]&lt;&gt;0,0,IF(Table1[[#This Row],[Phân loại]]="Bán hàng",Table1[[#This Row],[Tổng giá trị]],-Table1[[#This Row],[Tổng giá trị]]))</f>
        <v>-304356</v>
      </c>
      <c r="Q3738" s="278">
        <f t="shared" si="958"/>
        <v>0</v>
      </c>
      <c r="R3738" s="8">
        <f>Table1[[#This Row],[Số còn phải thu ĐK]]+Table1[[#This Row],[Giá Trị HD sau CK]]-Table1[[#This Row],[Số tiền đã thu]]</f>
        <v>-304356</v>
      </c>
      <c r="S3738" s="7">
        <f>IF(Table1[[#This Row],[Ngày hóa đơn]]&lt;&gt;"",Table1[[#This Row],[Ngày hóa đơn]],Table1[[#This Row],[Ngày hạch toán]])</f>
        <v>45991</v>
      </c>
      <c r="T3738" s="8">
        <v>30</v>
      </c>
      <c r="U3738" s="7">
        <f>IF(Table1[[#This Row],[Ngày tính CN]]="","",S3738+T3738)</f>
        <v>46021</v>
      </c>
      <c r="V3738" s="71">
        <f ca="1">IF(Table1[[#This Row],[Hạn thanh toán]]="","",IF((U3738-NOW())&lt;0,0,(U3738-NOW())))</f>
        <v>19.637578587964526</v>
      </c>
      <c r="W3738" s="278"/>
      <c r="X3738" s="278">
        <f t="shared" ca="1" si="959"/>
        <v>-19.637578472218593</v>
      </c>
      <c r="Y3738" s="3" t="str">
        <f t="shared" ca="1" si="960"/>
        <v>Chưa đến hạn thanh toán</v>
      </c>
      <c r="Z3738" s="250">
        <f>Table1[[#This Row],[Hạn thanh toán]]</f>
        <v>46021</v>
      </c>
      <c r="AA3738" s="250">
        <f>Table1[[#This Row],[Ngày Thanh toán]]</f>
        <v>0</v>
      </c>
      <c r="AD3738" s="3" t="str">
        <f>IF(Table1[[#This Row],[Mã khách hàng]]="","",VLOOKUP($A3738,Ma_KH!$A:$Q,Ma_KH!O$1,0))</f>
        <v>BRG - FUJIMART</v>
      </c>
      <c r="AE3738" s="3" t="str">
        <f>IF(Table1[[#This Row],[Mã khách hàng]]="","",VLOOKUP($A3738,Ma_KH!$A:$Q,Ma_KH!P$1,0))</f>
        <v>CÔNG TY TNHH BÁN LẺ FUJIMART VIỆT NAM</v>
      </c>
      <c r="AF3738" s="3" t="str">
        <f>VLOOKUP(A3738,Ma_KH!A:Q,Ma_KH!J$1,0)</f>
        <v>Vũ Anh Tuấn</v>
      </c>
    </row>
    <row r="3739" spans="1:32">
      <c r="A3739" t="s">
        <v>190</v>
      </c>
      <c r="B3739" s="242" t="s">
        <v>5155</v>
      </c>
      <c r="C3739" s="318">
        <v>45978</v>
      </c>
      <c r="E3739" s="318">
        <v>45991</v>
      </c>
      <c r="F3739" s="78" t="s">
        <v>21400</v>
      </c>
      <c r="G3739" s="242" t="s">
        <v>21430</v>
      </c>
      <c r="H3739" s="278"/>
      <c r="I3739" s="278">
        <f>IFERROR(ROUND((VLOOKUP(Table1[[#This Row],[Mã khách hàng]],Ty_Le!$A:$D,5,0)*5%),0),0)</f>
        <v>0</v>
      </c>
      <c r="J3739" s="278">
        <f>(Table1[[#This Row],[Tiền hàng]]-Table1[[#This Row],[Tiền chiết khấu]])*8%</f>
        <v>0</v>
      </c>
      <c r="K3739" s="402">
        <v>363966</v>
      </c>
      <c r="L3739" s="8" t="s">
        <v>3649</v>
      </c>
      <c r="M3739"/>
      <c r="O3739" s="278">
        <f>IF(Table1[[#This Row],[Phân loại]]="Tồn đầu kỳ",Table1[[#This Row],[Tổng giá trị]],0)</f>
        <v>0</v>
      </c>
      <c r="P3739" s="8">
        <f>IF(Table1[[#This Row],[Số còn phải thu ĐK]]&lt;&gt;0,0,IF(Table1[[#This Row],[Phân loại]]="Bán hàng",Table1[[#This Row],[Tổng giá trị]],-Table1[[#This Row],[Tổng giá trị]]))</f>
        <v>-363966</v>
      </c>
      <c r="Q3739" s="278">
        <f t="shared" si="958"/>
        <v>0</v>
      </c>
      <c r="R3739" s="8">
        <f>Table1[[#This Row],[Số còn phải thu ĐK]]+Table1[[#This Row],[Giá Trị HD sau CK]]-Table1[[#This Row],[Số tiền đã thu]]</f>
        <v>-363966</v>
      </c>
      <c r="S3739" s="7">
        <f>IF(Table1[[#This Row],[Ngày hóa đơn]]&lt;&gt;"",Table1[[#This Row],[Ngày hóa đơn]],Table1[[#This Row],[Ngày hạch toán]])</f>
        <v>45991</v>
      </c>
      <c r="T3739" s="8">
        <v>30</v>
      </c>
      <c r="U3739" s="7">
        <f>IF(Table1[[#This Row],[Ngày tính CN]]="","",S3739+T3739)</f>
        <v>46021</v>
      </c>
      <c r="V3739" s="71">
        <f ca="1">IF(Table1[[#This Row],[Hạn thanh toán]]="","",IF((U3739-NOW())&lt;0,0,(U3739-NOW())))</f>
        <v>19.637578587964526</v>
      </c>
      <c r="W3739" s="278"/>
      <c r="X3739" s="278">
        <f t="shared" ca="1" si="959"/>
        <v>-19.637578472218593</v>
      </c>
      <c r="Y3739" s="3" t="str">
        <f t="shared" ca="1" si="960"/>
        <v>Chưa đến hạn thanh toán</v>
      </c>
      <c r="Z3739" s="250">
        <f>Table1[[#This Row],[Hạn thanh toán]]</f>
        <v>46021</v>
      </c>
      <c r="AA3739" s="250">
        <f>Table1[[#This Row],[Ngày Thanh toán]]</f>
        <v>0</v>
      </c>
      <c r="AD3739" s="3" t="str">
        <f>IF(Table1[[#This Row],[Mã khách hàng]]="","",VLOOKUP($A3739,Ma_KH!$A:$Q,Ma_KH!O$1,0))</f>
        <v>BRG - FUJIMART</v>
      </c>
      <c r="AE3739" s="3" t="str">
        <f>IF(Table1[[#This Row],[Mã khách hàng]]="","",VLOOKUP($A3739,Ma_KH!$A:$Q,Ma_KH!P$1,0))</f>
        <v>CÔNG TY TNHH BÁN LẺ FUJIMART VIỆT NAM</v>
      </c>
      <c r="AF3739" s="3" t="str">
        <f>VLOOKUP(A3739,Ma_KH!A:Q,Ma_KH!J$1,0)</f>
        <v>Vũ Anh Tuấn</v>
      </c>
    </row>
    <row r="3740" spans="1:32">
      <c r="A3740" t="s">
        <v>210</v>
      </c>
      <c r="B3740" s="242" t="s">
        <v>5155</v>
      </c>
      <c r="C3740" s="318">
        <v>45973</v>
      </c>
      <c r="E3740" s="318">
        <v>45991</v>
      </c>
      <c r="F3740" s="78" t="s">
        <v>21400</v>
      </c>
      <c r="G3740" s="242" t="s">
        <v>21405</v>
      </c>
      <c r="H3740" s="278"/>
      <c r="I3740" s="278">
        <f>IFERROR(ROUND((VLOOKUP(Table1[[#This Row],[Mã khách hàng]],Ty_Le!$A:$D,5,0)*5%),0),0)</f>
        <v>0</v>
      </c>
      <c r="J3740" s="278">
        <f>(Table1[[#This Row],[Tiền hàng]]-Table1[[#This Row],[Tiền chiết khấu]])*8%</f>
        <v>0</v>
      </c>
      <c r="K3740" s="402">
        <v>512757</v>
      </c>
      <c r="L3740" s="8" t="s">
        <v>3649</v>
      </c>
      <c r="M3740"/>
      <c r="O3740" s="278">
        <f>IF(Table1[[#This Row],[Phân loại]]="Tồn đầu kỳ",Table1[[#This Row],[Tổng giá trị]],0)</f>
        <v>0</v>
      </c>
      <c r="P3740" s="8">
        <f>IF(Table1[[#This Row],[Số còn phải thu ĐK]]&lt;&gt;0,0,IF(Table1[[#This Row],[Phân loại]]="Bán hàng",Table1[[#This Row],[Tổng giá trị]],-Table1[[#This Row],[Tổng giá trị]]))</f>
        <v>-512757</v>
      </c>
      <c r="Q3740" s="278">
        <f t="shared" si="958"/>
        <v>0</v>
      </c>
      <c r="R3740" s="8">
        <f>Table1[[#This Row],[Số còn phải thu ĐK]]+Table1[[#This Row],[Giá Trị HD sau CK]]-Table1[[#This Row],[Số tiền đã thu]]</f>
        <v>-512757</v>
      </c>
      <c r="S3740" s="7">
        <f>IF(Table1[[#This Row],[Ngày hóa đơn]]&lt;&gt;"",Table1[[#This Row],[Ngày hóa đơn]],Table1[[#This Row],[Ngày hạch toán]])</f>
        <v>45991</v>
      </c>
      <c r="T3740" s="8">
        <v>30</v>
      </c>
      <c r="U3740" s="7">
        <f>IF(Table1[[#This Row],[Ngày tính CN]]="","",S3740+T3740)</f>
        <v>46021</v>
      </c>
      <c r="V3740" s="71">
        <f ca="1">IF(Table1[[#This Row],[Hạn thanh toán]]="","",IF((U3740-NOW())&lt;0,0,(U3740-NOW())))</f>
        <v>19.637578587964526</v>
      </c>
      <c r="W3740" s="278"/>
      <c r="X3740" s="278">
        <f t="shared" ca="1" si="959"/>
        <v>-19.637578472218593</v>
      </c>
      <c r="Y3740" s="3" t="str">
        <f t="shared" ca="1" si="960"/>
        <v>Chưa đến hạn thanh toán</v>
      </c>
      <c r="Z3740" s="250">
        <f>Table1[[#This Row],[Hạn thanh toán]]</f>
        <v>46021</v>
      </c>
      <c r="AA3740" s="250">
        <f>Table1[[#This Row],[Ngày Thanh toán]]</f>
        <v>0</v>
      </c>
      <c r="AD3740" s="3" t="str">
        <f>IF(Table1[[#This Row],[Mã khách hàng]]="","",VLOOKUP($A3740,Ma_KH!$A:$Q,Ma_KH!O$1,0))</f>
        <v>BRG - FUJIMART</v>
      </c>
      <c r="AE3740" s="3" t="str">
        <f>IF(Table1[[#This Row],[Mã khách hàng]]="","",VLOOKUP($A3740,Ma_KH!$A:$Q,Ma_KH!P$1,0))</f>
        <v>CÔNG TY TNHH BÁN LẺ FUJIMART VIỆT NAM</v>
      </c>
      <c r="AF3740" s="3" t="str">
        <f>VLOOKUP(A3740,Ma_KH!A:Q,Ma_KH!J$1,0)</f>
        <v>Vũ Anh Tuấn</v>
      </c>
    </row>
    <row r="3741" spans="1:32">
      <c r="A3741" t="s">
        <v>203</v>
      </c>
      <c r="B3741" s="242" t="s">
        <v>5155</v>
      </c>
      <c r="C3741" s="318">
        <v>45980</v>
      </c>
      <c r="E3741" s="318">
        <v>45991</v>
      </c>
      <c r="F3741" s="78" t="s">
        <v>21400</v>
      </c>
      <c r="G3741" s="242" t="s">
        <v>21404</v>
      </c>
      <c r="H3741" s="278"/>
      <c r="I3741" s="278">
        <f>IFERROR(ROUND((VLOOKUP(Table1[[#This Row],[Mã khách hàng]],Ty_Le!$A:$D,5,0)*5%),0),0)</f>
        <v>0</v>
      </c>
      <c r="J3741" s="278">
        <f>(Table1[[#This Row],[Tiền hàng]]-Table1[[#This Row],[Tiền chiết khấu]])*8%</f>
        <v>0</v>
      </c>
      <c r="K3741" s="402">
        <v>166838</v>
      </c>
      <c r="L3741" s="8" t="s">
        <v>3649</v>
      </c>
      <c r="M3741"/>
      <c r="O3741" s="278">
        <f>IF(Table1[[#This Row],[Phân loại]]="Tồn đầu kỳ",Table1[[#This Row],[Tổng giá trị]],0)</f>
        <v>0</v>
      </c>
      <c r="P3741" s="8">
        <f>IF(Table1[[#This Row],[Số còn phải thu ĐK]]&lt;&gt;0,0,IF(Table1[[#This Row],[Phân loại]]="Bán hàng",Table1[[#This Row],[Tổng giá trị]],-Table1[[#This Row],[Tổng giá trị]]))</f>
        <v>-166838</v>
      </c>
      <c r="Q3741" s="278">
        <f t="shared" si="958"/>
        <v>0</v>
      </c>
      <c r="R3741" s="8">
        <f>Table1[[#This Row],[Số còn phải thu ĐK]]+Table1[[#This Row],[Giá Trị HD sau CK]]-Table1[[#This Row],[Số tiền đã thu]]</f>
        <v>-166838</v>
      </c>
      <c r="S3741" s="7">
        <f>IF(Table1[[#This Row],[Ngày hóa đơn]]&lt;&gt;"",Table1[[#This Row],[Ngày hóa đơn]],Table1[[#This Row],[Ngày hạch toán]])</f>
        <v>45991</v>
      </c>
      <c r="T3741" s="8">
        <v>30</v>
      </c>
      <c r="U3741" s="7">
        <f>IF(Table1[[#This Row],[Ngày tính CN]]="","",S3741+T3741)</f>
        <v>46021</v>
      </c>
      <c r="V3741" s="71">
        <f ca="1">IF(Table1[[#This Row],[Hạn thanh toán]]="","",IF((U3741-NOW())&lt;0,0,(U3741-NOW())))</f>
        <v>19.637578587964526</v>
      </c>
      <c r="W3741" s="278"/>
      <c r="X3741" s="278">
        <f t="shared" ca="1" si="959"/>
        <v>-19.637578472218593</v>
      </c>
      <c r="Y3741" s="3" t="str">
        <f t="shared" ca="1" si="960"/>
        <v>Chưa đến hạn thanh toán</v>
      </c>
      <c r="Z3741" s="250">
        <f>Table1[[#This Row],[Hạn thanh toán]]</f>
        <v>46021</v>
      </c>
      <c r="AA3741" s="250">
        <f>Table1[[#This Row],[Ngày Thanh toán]]</f>
        <v>0</v>
      </c>
      <c r="AD3741" s="3" t="str">
        <f>IF(Table1[[#This Row],[Mã khách hàng]]="","",VLOOKUP($A3741,Ma_KH!$A:$Q,Ma_KH!O$1,0))</f>
        <v>BRG - FUJIMART</v>
      </c>
      <c r="AE3741" s="3" t="str">
        <f>IF(Table1[[#This Row],[Mã khách hàng]]="","",VLOOKUP($A3741,Ma_KH!$A:$Q,Ma_KH!P$1,0))</f>
        <v>CÔNG TY TNHH BÁN LẺ FUJIMART VIỆT NAM</v>
      </c>
      <c r="AF3741" s="3" t="str">
        <f>VLOOKUP(A3741,Ma_KH!A:Q,Ma_KH!J$1,0)</f>
        <v>Vũ Anh Tuấn</v>
      </c>
    </row>
    <row r="3742" spans="1:32">
      <c r="A3742" t="s">
        <v>198</v>
      </c>
      <c r="B3742" s="242" t="s">
        <v>5155</v>
      </c>
      <c r="C3742" s="318">
        <v>45967</v>
      </c>
      <c r="E3742" s="318">
        <v>45991</v>
      </c>
      <c r="F3742" s="78" t="s">
        <v>21400</v>
      </c>
      <c r="G3742" s="242" t="s">
        <v>21408</v>
      </c>
      <c r="H3742" s="278"/>
      <c r="I3742" s="278">
        <f>IFERROR(ROUND((VLOOKUP(Table1[[#This Row],[Mã khách hàng]],Ty_Le!$A:$D,5,0)*5%),0),0)</f>
        <v>0</v>
      </c>
      <c r="J3742" s="278">
        <f>(Table1[[#This Row],[Tiền hàng]]-Table1[[#This Row],[Tiền chiết khấu]])*8%</f>
        <v>0</v>
      </c>
      <c r="K3742" s="402">
        <v>229016</v>
      </c>
      <c r="L3742" s="8" t="s">
        <v>3649</v>
      </c>
      <c r="M3742"/>
      <c r="O3742" s="278">
        <f>IF(Table1[[#This Row],[Phân loại]]="Tồn đầu kỳ",Table1[[#This Row],[Tổng giá trị]],0)</f>
        <v>0</v>
      </c>
      <c r="P3742" s="8">
        <f>IF(Table1[[#This Row],[Số còn phải thu ĐK]]&lt;&gt;0,0,IF(Table1[[#This Row],[Phân loại]]="Bán hàng",Table1[[#This Row],[Tổng giá trị]],-Table1[[#This Row],[Tổng giá trị]]))</f>
        <v>-229016</v>
      </c>
      <c r="Q3742" s="278">
        <f t="shared" si="958"/>
        <v>0</v>
      </c>
      <c r="R3742" s="8">
        <f>Table1[[#This Row],[Số còn phải thu ĐK]]+Table1[[#This Row],[Giá Trị HD sau CK]]-Table1[[#This Row],[Số tiền đã thu]]</f>
        <v>-229016</v>
      </c>
      <c r="S3742" s="7">
        <f>IF(Table1[[#This Row],[Ngày hóa đơn]]&lt;&gt;"",Table1[[#This Row],[Ngày hóa đơn]],Table1[[#This Row],[Ngày hạch toán]])</f>
        <v>45991</v>
      </c>
      <c r="T3742" s="8">
        <v>30</v>
      </c>
      <c r="U3742" s="7">
        <f>IF(Table1[[#This Row],[Ngày tính CN]]="","",S3742+T3742)</f>
        <v>46021</v>
      </c>
      <c r="V3742" s="71">
        <f ca="1">IF(Table1[[#This Row],[Hạn thanh toán]]="","",IF((U3742-NOW())&lt;0,0,(U3742-NOW())))</f>
        <v>19.637578587964526</v>
      </c>
      <c r="W3742" s="278"/>
      <c r="X3742" s="278">
        <f t="shared" ca="1" si="959"/>
        <v>-19.637578472218593</v>
      </c>
      <c r="Y3742" s="3" t="str">
        <f t="shared" ca="1" si="960"/>
        <v>Chưa đến hạn thanh toán</v>
      </c>
      <c r="Z3742" s="250">
        <f>Table1[[#This Row],[Hạn thanh toán]]</f>
        <v>46021</v>
      </c>
      <c r="AA3742" s="250">
        <f>Table1[[#This Row],[Ngày Thanh toán]]</f>
        <v>0</v>
      </c>
      <c r="AD3742" s="3" t="str">
        <f>IF(Table1[[#This Row],[Mã khách hàng]]="","",VLOOKUP($A3742,Ma_KH!$A:$Q,Ma_KH!O$1,0))</f>
        <v>BRG - FUJIMART</v>
      </c>
      <c r="AE3742" s="3" t="str">
        <f>IF(Table1[[#This Row],[Mã khách hàng]]="","",VLOOKUP($A3742,Ma_KH!$A:$Q,Ma_KH!P$1,0))</f>
        <v>CÔNG TY TNHH BÁN LẺ FUJIMART VIỆT NAM</v>
      </c>
      <c r="AF3742" s="3" t="str">
        <f>VLOOKUP(A3742,Ma_KH!A:Q,Ma_KH!J$1,0)</f>
        <v>Vũ Anh Tuấn</v>
      </c>
    </row>
    <row r="3743" spans="1:32">
      <c r="A3743" t="s">
        <v>226</v>
      </c>
      <c r="B3743" s="242" t="s">
        <v>5155</v>
      </c>
      <c r="C3743" s="318">
        <v>45978</v>
      </c>
      <c r="E3743" s="318">
        <v>45991</v>
      </c>
      <c r="F3743" s="78" t="s">
        <v>21400</v>
      </c>
      <c r="G3743" s="242" t="s">
        <v>21420</v>
      </c>
      <c r="H3743" s="278"/>
      <c r="I3743" s="278">
        <f>IFERROR(ROUND((VLOOKUP(Table1[[#This Row],[Mã khách hàng]],Ty_Le!$A:$D,5,0)*5%),0),0)</f>
        <v>0</v>
      </c>
      <c r="J3743" s="278">
        <f>(Table1[[#This Row],[Tiền hàng]]-Table1[[#This Row],[Tiền chiết khấu]])*8%</f>
        <v>0</v>
      </c>
      <c r="K3743" s="402">
        <v>75340</v>
      </c>
      <c r="L3743" s="8" t="s">
        <v>3649</v>
      </c>
      <c r="M3743"/>
      <c r="O3743" s="278">
        <f>IF(Table1[[#This Row],[Phân loại]]="Tồn đầu kỳ",Table1[[#This Row],[Tổng giá trị]],0)</f>
        <v>0</v>
      </c>
      <c r="P3743" s="8">
        <f>IF(Table1[[#This Row],[Số còn phải thu ĐK]]&lt;&gt;0,0,IF(Table1[[#This Row],[Phân loại]]="Bán hàng",Table1[[#This Row],[Tổng giá trị]],-Table1[[#This Row],[Tổng giá trị]]))</f>
        <v>-75340</v>
      </c>
      <c r="Q3743" s="278">
        <f t="shared" si="958"/>
        <v>0</v>
      </c>
      <c r="R3743" s="8">
        <f>Table1[[#This Row],[Số còn phải thu ĐK]]+Table1[[#This Row],[Giá Trị HD sau CK]]-Table1[[#This Row],[Số tiền đã thu]]</f>
        <v>-75340</v>
      </c>
      <c r="S3743" s="7">
        <f>IF(Table1[[#This Row],[Ngày hóa đơn]]&lt;&gt;"",Table1[[#This Row],[Ngày hóa đơn]],Table1[[#This Row],[Ngày hạch toán]])</f>
        <v>45991</v>
      </c>
      <c r="T3743" s="8">
        <v>30</v>
      </c>
      <c r="U3743" s="7">
        <f>IF(Table1[[#This Row],[Ngày tính CN]]="","",S3743+T3743)</f>
        <v>46021</v>
      </c>
      <c r="V3743" s="71">
        <f ca="1">IF(Table1[[#This Row],[Hạn thanh toán]]="","",IF((U3743-NOW())&lt;0,0,(U3743-NOW())))</f>
        <v>19.637578587964526</v>
      </c>
      <c r="W3743" s="278"/>
      <c r="X3743" s="278">
        <f t="shared" ca="1" si="959"/>
        <v>-19.637578472218593</v>
      </c>
      <c r="Y3743" s="3" t="str">
        <f t="shared" ca="1" si="960"/>
        <v>Chưa đến hạn thanh toán</v>
      </c>
      <c r="Z3743" s="250">
        <f>Table1[[#This Row],[Hạn thanh toán]]</f>
        <v>46021</v>
      </c>
      <c r="AA3743" s="250">
        <f>Table1[[#This Row],[Ngày Thanh toán]]</f>
        <v>0</v>
      </c>
      <c r="AD3743" s="3" t="str">
        <f>IF(Table1[[#This Row],[Mã khách hàng]]="","",VLOOKUP($A3743,Ma_KH!$A:$Q,Ma_KH!O$1,0))</f>
        <v>BRG - FUJIMART</v>
      </c>
      <c r="AE3743" s="3" t="str">
        <f>IF(Table1[[#This Row],[Mã khách hàng]]="","",VLOOKUP($A3743,Ma_KH!$A:$Q,Ma_KH!P$1,0))</f>
        <v>CÔNG TY TNHH BÁN LẺ FUJIMART VIỆT NAM</v>
      </c>
      <c r="AF3743" s="3" t="str">
        <f>VLOOKUP(A3743,Ma_KH!A:Q,Ma_KH!J$1,0)</f>
        <v>Vũ Anh Tuấn</v>
      </c>
    </row>
    <row r="3744" spans="1:32">
      <c r="A3744" t="s">
        <v>199</v>
      </c>
      <c r="B3744" s="242" t="s">
        <v>5155</v>
      </c>
      <c r="C3744" s="318">
        <v>45980</v>
      </c>
      <c r="E3744" s="318">
        <v>45991</v>
      </c>
      <c r="F3744" s="78" t="s">
        <v>21400</v>
      </c>
      <c r="G3744" s="242" t="s">
        <v>21485</v>
      </c>
      <c r="H3744" s="278"/>
      <c r="I3744" s="278">
        <f>IFERROR(ROUND((VLOOKUP(Table1[[#This Row],[Mã khách hàng]],Ty_Le!$A:$D,5,0)*5%),0),0)</f>
        <v>0</v>
      </c>
      <c r="J3744" s="278">
        <f>(Table1[[#This Row],[Tiền hàng]]-Table1[[#This Row],[Tiền chiết khấu]])*8%</f>
        <v>0</v>
      </c>
      <c r="K3744" s="402">
        <v>122162</v>
      </c>
      <c r="L3744" s="8" t="s">
        <v>3649</v>
      </c>
      <c r="M3744"/>
      <c r="O3744" s="278">
        <f>IF(Table1[[#This Row],[Phân loại]]="Tồn đầu kỳ",Table1[[#This Row],[Tổng giá trị]],0)</f>
        <v>0</v>
      </c>
      <c r="P3744" s="8">
        <f>IF(Table1[[#This Row],[Số còn phải thu ĐK]]&lt;&gt;0,0,IF(Table1[[#This Row],[Phân loại]]="Bán hàng",Table1[[#This Row],[Tổng giá trị]],-Table1[[#This Row],[Tổng giá trị]]))</f>
        <v>-122162</v>
      </c>
      <c r="Q3744" s="278">
        <f t="shared" si="958"/>
        <v>0</v>
      </c>
      <c r="R3744" s="8">
        <f>Table1[[#This Row],[Số còn phải thu ĐK]]+Table1[[#This Row],[Giá Trị HD sau CK]]-Table1[[#This Row],[Số tiền đã thu]]</f>
        <v>-122162</v>
      </c>
      <c r="S3744" s="7">
        <f>IF(Table1[[#This Row],[Ngày hóa đơn]]&lt;&gt;"",Table1[[#This Row],[Ngày hóa đơn]],Table1[[#This Row],[Ngày hạch toán]])</f>
        <v>45991</v>
      </c>
      <c r="T3744" s="8">
        <v>30</v>
      </c>
      <c r="U3744" s="7">
        <f>IF(Table1[[#This Row],[Ngày tính CN]]="","",S3744+T3744)</f>
        <v>46021</v>
      </c>
      <c r="V3744" s="71">
        <f ca="1">IF(Table1[[#This Row],[Hạn thanh toán]]="","",IF((U3744-NOW())&lt;0,0,(U3744-NOW())))</f>
        <v>19.637578587964526</v>
      </c>
      <c r="W3744" s="278"/>
      <c r="X3744" s="278">
        <f t="shared" ca="1" si="959"/>
        <v>-19.637578472218593</v>
      </c>
      <c r="Y3744" s="3" t="str">
        <f t="shared" ca="1" si="960"/>
        <v>Chưa đến hạn thanh toán</v>
      </c>
      <c r="Z3744" s="250">
        <f>Table1[[#This Row],[Hạn thanh toán]]</f>
        <v>46021</v>
      </c>
      <c r="AA3744" s="250">
        <f>Table1[[#This Row],[Ngày Thanh toán]]</f>
        <v>0</v>
      </c>
      <c r="AD3744" s="3" t="str">
        <f>IF(Table1[[#This Row],[Mã khách hàng]]="","",VLOOKUP($A3744,Ma_KH!$A:$Q,Ma_KH!O$1,0))</f>
        <v>BRG - FUJIMART</v>
      </c>
      <c r="AE3744" s="3" t="str">
        <f>IF(Table1[[#This Row],[Mã khách hàng]]="","",VLOOKUP($A3744,Ma_KH!$A:$Q,Ma_KH!P$1,0))</f>
        <v>CÔNG TY TNHH BÁN LẺ FUJIMART VIỆT NAM</v>
      </c>
      <c r="AF3744" s="3" t="str">
        <f>VLOOKUP(A3744,Ma_KH!A:Q,Ma_KH!J$1,0)</f>
        <v>Đỗ Minh Quang</v>
      </c>
    </row>
    <row r="3745" spans="1:32">
      <c r="A3745" t="s">
        <v>5242</v>
      </c>
      <c r="B3745" s="242" t="s">
        <v>5155</v>
      </c>
      <c r="C3745" s="318">
        <v>45986</v>
      </c>
      <c r="E3745" s="318">
        <v>45991</v>
      </c>
      <c r="F3745" s="78" t="s">
        <v>21400</v>
      </c>
      <c r="G3745" s="242" t="s">
        <v>21406</v>
      </c>
      <c r="H3745" s="278"/>
      <c r="I3745" s="278">
        <f>IFERROR(ROUND((VLOOKUP(Table1[[#This Row],[Mã khách hàng]],Ty_Le!$A:$D,5,0)*5%),0),0)</f>
        <v>0</v>
      </c>
      <c r="J3745" s="278">
        <f>(Table1[[#This Row],[Tiền hàng]]-Table1[[#This Row],[Tiền chiết khấu]])*8%</f>
        <v>0</v>
      </c>
      <c r="K3745" s="402">
        <v>543896</v>
      </c>
      <c r="L3745" s="8" t="s">
        <v>3649</v>
      </c>
      <c r="M3745"/>
      <c r="O3745" s="278">
        <f>IF(Table1[[#This Row],[Phân loại]]="Tồn đầu kỳ",Table1[[#This Row],[Tổng giá trị]],0)</f>
        <v>0</v>
      </c>
      <c r="P3745" s="8">
        <f>IF(Table1[[#This Row],[Số còn phải thu ĐK]]&lt;&gt;0,0,IF(Table1[[#This Row],[Phân loại]]="Bán hàng",Table1[[#This Row],[Tổng giá trị]],-Table1[[#This Row],[Tổng giá trị]]))</f>
        <v>-543896</v>
      </c>
      <c r="Q3745" s="278">
        <f t="shared" si="958"/>
        <v>0</v>
      </c>
      <c r="R3745" s="8">
        <f>Table1[[#This Row],[Số còn phải thu ĐK]]+Table1[[#This Row],[Giá Trị HD sau CK]]-Table1[[#This Row],[Số tiền đã thu]]</f>
        <v>-543896</v>
      </c>
      <c r="S3745" s="7">
        <f>IF(Table1[[#This Row],[Ngày hóa đơn]]&lt;&gt;"",Table1[[#This Row],[Ngày hóa đơn]],Table1[[#This Row],[Ngày hạch toán]])</f>
        <v>45991</v>
      </c>
      <c r="T3745" s="8">
        <v>30</v>
      </c>
      <c r="U3745" s="7">
        <f>IF(Table1[[#This Row],[Ngày tính CN]]="","",S3745+T3745)</f>
        <v>46021</v>
      </c>
      <c r="V3745" s="71">
        <f ca="1">IF(Table1[[#This Row],[Hạn thanh toán]]="","",IF((U3745-NOW())&lt;0,0,(U3745-NOW())))</f>
        <v>19.637578587964526</v>
      </c>
      <c r="W3745" s="278"/>
      <c r="X3745" s="278">
        <f t="shared" ca="1" si="959"/>
        <v>-19.637578472218593</v>
      </c>
      <c r="Y3745" s="3" t="str">
        <f t="shared" ca="1" si="960"/>
        <v>Chưa đến hạn thanh toán</v>
      </c>
      <c r="Z3745" s="250">
        <f>Table1[[#This Row],[Hạn thanh toán]]</f>
        <v>46021</v>
      </c>
      <c r="AA3745" s="250">
        <f>Table1[[#This Row],[Ngày Thanh toán]]</f>
        <v>0</v>
      </c>
      <c r="AD3745" s="3" t="str">
        <f>IF(Table1[[#This Row],[Mã khách hàng]]="","",VLOOKUP($A3745,Ma_KH!$A:$Q,Ma_KH!O$1,0))</f>
        <v>BRG - FUJIMART</v>
      </c>
      <c r="AE3745" s="3" t="str">
        <f>IF(Table1[[#This Row],[Mã khách hàng]]="","",VLOOKUP($A3745,Ma_KH!$A:$Q,Ma_KH!P$1,0))</f>
        <v>CÔNG TY TNHH BÁN LẺ FUJIMART VIỆT NAM</v>
      </c>
      <c r="AF3745" s="3" t="str">
        <f>VLOOKUP(A3745,Ma_KH!A:Q,Ma_KH!J$1,0)</f>
        <v>Vũ Anh Tuấn</v>
      </c>
    </row>
    <row r="3746" spans="1:32">
      <c r="A3746" t="s">
        <v>197</v>
      </c>
      <c r="B3746" s="242" t="s">
        <v>5155</v>
      </c>
      <c r="C3746" s="318">
        <v>45964</v>
      </c>
      <c r="E3746" s="318">
        <v>45991</v>
      </c>
      <c r="F3746" s="78" t="s">
        <v>21400</v>
      </c>
      <c r="G3746" s="242" t="s">
        <v>21433</v>
      </c>
      <c r="H3746" s="278"/>
      <c r="I3746" s="278">
        <f>IFERROR(ROUND((VLOOKUP(Table1[[#This Row],[Mã khách hàng]],Ty_Le!$A:$D,5,0)*5%),0),0)</f>
        <v>0</v>
      </c>
      <c r="J3746" s="278">
        <f>(Table1[[#This Row],[Tiền hàng]]-Table1[[#This Row],[Tiền chiết khấu]])*8%</f>
        <v>0</v>
      </c>
      <c r="K3746" s="402">
        <v>227891</v>
      </c>
      <c r="L3746" s="8" t="s">
        <v>3649</v>
      </c>
      <c r="M3746"/>
      <c r="O3746" s="278">
        <f>IF(Table1[[#This Row],[Phân loại]]="Tồn đầu kỳ",Table1[[#This Row],[Tổng giá trị]],0)</f>
        <v>0</v>
      </c>
      <c r="P3746" s="8">
        <f>IF(Table1[[#This Row],[Số còn phải thu ĐK]]&lt;&gt;0,0,IF(Table1[[#This Row],[Phân loại]]="Bán hàng",Table1[[#This Row],[Tổng giá trị]],-Table1[[#This Row],[Tổng giá trị]]))</f>
        <v>-227891</v>
      </c>
      <c r="Q3746" s="278">
        <f t="shared" si="958"/>
        <v>0</v>
      </c>
      <c r="R3746" s="8">
        <f>Table1[[#This Row],[Số còn phải thu ĐK]]+Table1[[#This Row],[Giá Trị HD sau CK]]-Table1[[#This Row],[Số tiền đã thu]]</f>
        <v>-227891</v>
      </c>
      <c r="S3746" s="7">
        <f>IF(Table1[[#This Row],[Ngày hóa đơn]]&lt;&gt;"",Table1[[#This Row],[Ngày hóa đơn]],Table1[[#This Row],[Ngày hạch toán]])</f>
        <v>45991</v>
      </c>
      <c r="T3746" s="8">
        <v>30</v>
      </c>
      <c r="U3746" s="7">
        <f>IF(Table1[[#This Row],[Ngày tính CN]]="","",S3746+T3746)</f>
        <v>46021</v>
      </c>
      <c r="V3746" s="71">
        <f ca="1">IF(Table1[[#This Row],[Hạn thanh toán]]="","",IF((U3746-NOW())&lt;0,0,(U3746-NOW())))</f>
        <v>19.637578587964526</v>
      </c>
      <c r="W3746" s="278"/>
      <c r="X3746" s="278">
        <f t="shared" ca="1" si="959"/>
        <v>-19.637578472218593</v>
      </c>
      <c r="Y3746" s="3" t="str">
        <f t="shared" ca="1" si="960"/>
        <v>Chưa đến hạn thanh toán</v>
      </c>
      <c r="Z3746" s="250">
        <f>Table1[[#This Row],[Hạn thanh toán]]</f>
        <v>46021</v>
      </c>
      <c r="AA3746" s="250">
        <f>Table1[[#This Row],[Ngày Thanh toán]]</f>
        <v>0</v>
      </c>
      <c r="AD3746" s="3" t="str">
        <f>IF(Table1[[#This Row],[Mã khách hàng]]="","",VLOOKUP($A3746,Ma_KH!$A:$Q,Ma_KH!O$1,0))</f>
        <v>BRG - FUJIMART</v>
      </c>
      <c r="AE3746" s="3" t="str">
        <f>IF(Table1[[#This Row],[Mã khách hàng]]="","",VLOOKUP($A3746,Ma_KH!$A:$Q,Ma_KH!P$1,0))</f>
        <v>CÔNG TY TNHH BÁN LẺ FUJIMART VIỆT NAM</v>
      </c>
      <c r="AF3746" s="3" t="str">
        <f>VLOOKUP(A3746,Ma_KH!A:Q,Ma_KH!J$1,0)</f>
        <v>Vũ Anh Tuấn</v>
      </c>
    </row>
    <row r="3747" spans="1:32">
      <c r="A3747" t="s">
        <v>193</v>
      </c>
      <c r="B3747" s="242" t="s">
        <v>5155</v>
      </c>
      <c r="C3747" s="318">
        <v>45964</v>
      </c>
      <c r="E3747" s="318">
        <v>45991</v>
      </c>
      <c r="F3747" s="78" t="s">
        <v>21400</v>
      </c>
      <c r="G3747" s="242" t="s">
        <v>21417</v>
      </c>
      <c r="H3747" s="278"/>
      <c r="I3747" s="278">
        <f>IFERROR(ROUND((VLOOKUP(Table1[[#This Row],[Mã khách hàng]],Ty_Le!$A:$D,5,0)*5%),0),0)</f>
        <v>0</v>
      </c>
      <c r="J3747" s="278">
        <f>(Table1[[#This Row],[Tiền hàng]]-Table1[[#This Row],[Tiền chiết khấu]])*8%</f>
        <v>0</v>
      </c>
      <c r="K3747" s="402">
        <v>176682</v>
      </c>
      <c r="L3747" s="8" t="s">
        <v>3649</v>
      </c>
      <c r="M3747"/>
      <c r="O3747" s="278">
        <f>IF(Table1[[#This Row],[Phân loại]]="Tồn đầu kỳ",Table1[[#This Row],[Tổng giá trị]],0)</f>
        <v>0</v>
      </c>
      <c r="P3747" s="8">
        <f>IF(Table1[[#This Row],[Số còn phải thu ĐK]]&lt;&gt;0,0,IF(Table1[[#This Row],[Phân loại]]="Bán hàng",Table1[[#This Row],[Tổng giá trị]],-Table1[[#This Row],[Tổng giá trị]]))</f>
        <v>-176682</v>
      </c>
      <c r="Q3747" s="278">
        <f t="shared" si="958"/>
        <v>0</v>
      </c>
      <c r="R3747" s="8">
        <f>Table1[[#This Row],[Số còn phải thu ĐK]]+Table1[[#This Row],[Giá Trị HD sau CK]]-Table1[[#This Row],[Số tiền đã thu]]</f>
        <v>-176682</v>
      </c>
      <c r="S3747" s="7">
        <f>IF(Table1[[#This Row],[Ngày hóa đơn]]&lt;&gt;"",Table1[[#This Row],[Ngày hóa đơn]],Table1[[#This Row],[Ngày hạch toán]])</f>
        <v>45991</v>
      </c>
      <c r="T3747" s="8">
        <v>30</v>
      </c>
      <c r="U3747" s="7">
        <f>IF(Table1[[#This Row],[Ngày tính CN]]="","",S3747+T3747)</f>
        <v>46021</v>
      </c>
      <c r="V3747" s="71">
        <f ca="1">IF(Table1[[#This Row],[Hạn thanh toán]]="","",IF((U3747-NOW())&lt;0,0,(U3747-NOW())))</f>
        <v>19.637578587964526</v>
      </c>
      <c r="W3747" s="278"/>
      <c r="X3747" s="278">
        <f t="shared" ca="1" si="959"/>
        <v>-19.637578472218593</v>
      </c>
      <c r="Y3747" s="3" t="str">
        <f t="shared" ca="1" si="960"/>
        <v>Chưa đến hạn thanh toán</v>
      </c>
      <c r="Z3747" s="250">
        <f>Table1[[#This Row],[Hạn thanh toán]]</f>
        <v>46021</v>
      </c>
      <c r="AA3747" s="250">
        <f>Table1[[#This Row],[Ngày Thanh toán]]</f>
        <v>0</v>
      </c>
      <c r="AD3747" s="3" t="str">
        <f>IF(Table1[[#This Row],[Mã khách hàng]]="","",VLOOKUP($A3747,Ma_KH!$A:$Q,Ma_KH!O$1,0))</f>
        <v>BRG - FUJIMART</v>
      </c>
      <c r="AE3747" s="3" t="str">
        <f>IF(Table1[[#This Row],[Mã khách hàng]]="","",VLOOKUP($A3747,Ma_KH!$A:$Q,Ma_KH!P$1,0))</f>
        <v>CÔNG TY TNHH BÁN LẺ FUJIMART VIỆT NAM</v>
      </c>
      <c r="AF3747" s="3" t="str">
        <f>VLOOKUP(A3747,Ma_KH!A:Q,Ma_KH!J$1,0)</f>
        <v>Đỗ Minh Quang</v>
      </c>
    </row>
    <row r="3748" spans="1:32">
      <c r="A3748" t="s">
        <v>227</v>
      </c>
      <c r="B3748" s="242" t="s">
        <v>5155</v>
      </c>
      <c r="C3748" s="318">
        <v>45978</v>
      </c>
      <c r="E3748" s="318">
        <v>45991</v>
      </c>
      <c r="F3748" s="78" t="s">
        <v>21400</v>
      </c>
      <c r="G3748" s="242" t="s">
        <v>21408</v>
      </c>
      <c r="H3748" s="278"/>
      <c r="I3748" s="278">
        <f>IFERROR(ROUND((VLOOKUP(Table1[[#This Row],[Mã khách hàng]],Ty_Le!$A:$D,5,0)*5%),0),0)</f>
        <v>0</v>
      </c>
      <c r="J3748" s="278">
        <f>(Table1[[#This Row],[Tiền hàng]]-Table1[[#This Row],[Tiền chiết khấu]])*8%</f>
        <v>0</v>
      </c>
      <c r="K3748" s="402">
        <v>579631</v>
      </c>
      <c r="L3748" s="8" t="s">
        <v>3649</v>
      </c>
      <c r="M3748"/>
      <c r="O3748" s="278">
        <f>IF(Table1[[#This Row],[Phân loại]]="Tồn đầu kỳ",Table1[[#This Row],[Tổng giá trị]],0)</f>
        <v>0</v>
      </c>
      <c r="P3748" s="8">
        <f>IF(Table1[[#This Row],[Số còn phải thu ĐK]]&lt;&gt;0,0,IF(Table1[[#This Row],[Phân loại]]="Bán hàng",Table1[[#This Row],[Tổng giá trị]],-Table1[[#This Row],[Tổng giá trị]]))</f>
        <v>-579631</v>
      </c>
      <c r="Q3748" s="278">
        <f t="shared" si="958"/>
        <v>0</v>
      </c>
      <c r="R3748" s="8">
        <f>Table1[[#This Row],[Số còn phải thu ĐK]]+Table1[[#This Row],[Giá Trị HD sau CK]]-Table1[[#This Row],[Số tiền đã thu]]</f>
        <v>-579631</v>
      </c>
      <c r="S3748" s="7">
        <f>IF(Table1[[#This Row],[Ngày hóa đơn]]&lt;&gt;"",Table1[[#This Row],[Ngày hóa đơn]],Table1[[#This Row],[Ngày hạch toán]])</f>
        <v>45991</v>
      </c>
      <c r="T3748" s="8">
        <v>30</v>
      </c>
      <c r="U3748" s="7">
        <f>IF(Table1[[#This Row],[Ngày tính CN]]="","",S3748+T3748)</f>
        <v>46021</v>
      </c>
      <c r="V3748" s="71">
        <f ca="1">IF(Table1[[#This Row],[Hạn thanh toán]]="","",IF((U3748-NOW())&lt;0,0,(U3748-NOW())))</f>
        <v>19.637578587964526</v>
      </c>
      <c r="W3748" s="278"/>
      <c r="X3748" s="278">
        <f t="shared" ca="1" si="959"/>
        <v>-19.637578472218593</v>
      </c>
      <c r="Y3748" s="3" t="str">
        <f t="shared" ca="1" si="960"/>
        <v>Chưa đến hạn thanh toán</v>
      </c>
      <c r="Z3748" s="250">
        <f>Table1[[#This Row],[Hạn thanh toán]]</f>
        <v>46021</v>
      </c>
      <c r="AA3748" s="250">
        <f>Table1[[#This Row],[Ngày Thanh toán]]</f>
        <v>0</v>
      </c>
      <c r="AD3748" s="3" t="str">
        <f>IF(Table1[[#This Row],[Mã khách hàng]]="","",VLOOKUP($A3748,Ma_KH!$A:$Q,Ma_KH!O$1,0))</f>
        <v>BRG - FUJIMART</v>
      </c>
      <c r="AE3748" s="3" t="str">
        <f>IF(Table1[[#This Row],[Mã khách hàng]]="","",VLOOKUP($A3748,Ma_KH!$A:$Q,Ma_KH!P$1,0))</f>
        <v>CÔNG TY TNHH BÁN LẺ FUJIMART VIỆT NAM</v>
      </c>
      <c r="AF3748" s="3" t="str">
        <f>VLOOKUP(A3748,Ma_KH!A:Q,Ma_KH!J$1,0)</f>
        <v>Đỗ Minh Quang</v>
      </c>
    </row>
    <row r="3749" spans="1:32">
      <c r="A3749" t="s">
        <v>227</v>
      </c>
      <c r="B3749" s="242" t="s">
        <v>5155</v>
      </c>
      <c r="C3749" s="318">
        <v>45962</v>
      </c>
      <c r="E3749" s="318">
        <v>45991</v>
      </c>
      <c r="F3749" s="78" t="s">
        <v>21400</v>
      </c>
      <c r="G3749" s="242" t="s">
        <v>21429</v>
      </c>
      <c r="H3749" s="278"/>
      <c r="I3749" s="278">
        <f>IFERROR(ROUND((VLOOKUP(Table1[[#This Row],[Mã khách hàng]],Ty_Le!$A:$D,5,0)*5%),0),0)</f>
        <v>0</v>
      </c>
      <c r="J3749" s="278">
        <f>(Table1[[#This Row],[Tiền hàng]]-Table1[[#This Row],[Tiền chiết khấu]])*8%</f>
        <v>0</v>
      </c>
      <c r="K3749" s="402">
        <v>341836</v>
      </c>
      <c r="L3749" s="8" t="s">
        <v>3649</v>
      </c>
      <c r="M3749"/>
      <c r="O3749" s="278">
        <f>IF(Table1[[#This Row],[Phân loại]]="Tồn đầu kỳ",Table1[[#This Row],[Tổng giá trị]],0)</f>
        <v>0</v>
      </c>
      <c r="P3749" s="8">
        <f>IF(Table1[[#This Row],[Số còn phải thu ĐK]]&lt;&gt;0,0,IF(Table1[[#This Row],[Phân loại]]="Bán hàng",Table1[[#This Row],[Tổng giá trị]],-Table1[[#This Row],[Tổng giá trị]]))</f>
        <v>-341836</v>
      </c>
      <c r="Q3749" s="278">
        <f t="shared" si="958"/>
        <v>0</v>
      </c>
      <c r="R3749" s="8">
        <f>Table1[[#This Row],[Số còn phải thu ĐK]]+Table1[[#This Row],[Giá Trị HD sau CK]]-Table1[[#This Row],[Số tiền đã thu]]</f>
        <v>-341836</v>
      </c>
      <c r="S3749" s="7">
        <f>IF(Table1[[#This Row],[Ngày hóa đơn]]&lt;&gt;"",Table1[[#This Row],[Ngày hóa đơn]],Table1[[#This Row],[Ngày hạch toán]])</f>
        <v>45991</v>
      </c>
      <c r="T3749" s="8">
        <v>30</v>
      </c>
      <c r="U3749" s="7">
        <f>IF(Table1[[#This Row],[Ngày tính CN]]="","",S3749+T3749)</f>
        <v>46021</v>
      </c>
      <c r="V3749" s="71">
        <f ca="1">IF(Table1[[#This Row],[Hạn thanh toán]]="","",IF((U3749-NOW())&lt;0,0,(U3749-NOW())))</f>
        <v>19.637578587964526</v>
      </c>
      <c r="W3749" s="278"/>
      <c r="X3749" s="278">
        <f t="shared" ca="1" si="959"/>
        <v>-19.637578472218593</v>
      </c>
      <c r="Y3749" s="3" t="str">
        <f t="shared" ca="1" si="960"/>
        <v>Chưa đến hạn thanh toán</v>
      </c>
      <c r="Z3749" s="250">
        <f>Table1[[#This Row],[Hạn thanh toán]]</f>
        <v>46021</v>
      </c>
      <c r="AA3749" s="250">
        <f>Table1[[#This Row],[Ngày Thanh toán]]</f>
        <v>0</v>
      </c>
      <c r="AD3749" s="3" t="str">
        <f>IF(Table1[[#This Row],[Mã khách hàng]]="","",VLOOKUP($A3749,Ma_KH!$A:$Q,Ma_KH!O$1,0))</f>
        <v>BRG - FUJIMART</v>
      </c>
      <c r="AE3749" s="3" t="str">
        <f>IF(Table1[[#This Row],[Mã khách hàng]]="","",VLOOKUP($A3749,Ma_KH!$A:$Q,Ma_KH!P$1,0))</f>
        <v>CÔNG TY TNHH BÁN LẺ FUJIMART VIỆT NAM</v>
      </c>
      <c r="AF3749" s="3" t="str">
        <f>VLOOKUP(A3749,Ma_KH!A:Q,Ma_KH!J$1,0)</f>
        <v>Đỗ Minh Quang</v>
      </c>
    </row>
    <row r="3750" spans="1:32">
      <c r="A3750" t="s">
        <v>188</v>
      </c>
      <c r="B3750" s="242" t="s">
        <v>5155</v>
      </c>
      <c r="C3750" s="318">
        <v>45966</v>
      </c>
      <c r="E3750" s="318">
        <v>45991</v>
      </c>
      <c r="F3750" s="78" t="s">
        <v>21400</v>
      </c>
      <c r="G3750" s="242" t="s">
        <v>21478</v>
      </c>
      <c r="H3750" s="278"/>
      <c r="I3750" s="278">
        <f>IFERROR(ROUND((VLOOKUP(Table1[[#This Row],[Mã khách hàng]],Ty_Le!$A:$D,5,0)*5%),0),0)</f>
        <v>0</v>
      </c>
      <c r="J3750" s="278">
        <f>(Table1[[#This Row],[Tiền hàng]]-Table1[[#This Row],[Tiền chiết khấu]])*8%</f>
        <v>0</v>
      </c>
      <c r="K3750" s="402">
        <v>481089</v>
      </c>
      <c r="L3750" s="8" t="s">
        <v>3649</v>
      </c>
      <c r="M3750"/>
      <c r="O3750" s="278">
        <f>IF(Table1[[#This Row],[Phân loại]]="Tồn đầu kỳ",Table1[[#This Row],[Tổng giá trị]],0)</f>
        <v>0</v>
      </c>
      <c r="P3750" s="8">
        <f>IF(Table1[[#This Row],[Số còn phải thu ĐK]]&lt;&gt;0,0,IF(Table1[[#This Row],[Phân loại]]="Bán hàng",Table1[[#This Row],[Tổng giá trị]],-Table1[[#This Row],[Tổng giá trị]]))</f>
        <v>-481089</v>
      </c>
      <c r="Q3750" s="278">
        <f t="shared" si="958"/>
        <v>0</v>
      </c>
      <c r="R3750" s="8">
        <f>Table1[[#This Row],[Số còn phải thu ĐK]]+Table1[[#This Row],[Giá Trị HD sau CK]]-Table1[[#This Row],[Số tiền đã thu]]</f>
        <v>-481089</v>
      </c>
      <c r="S3750" s="7">
        <f>IF(Table1[[#This Row],[Ngày hóa đơn]]&lt;&gt;"",Table1[[#This Row],[Ngày hóa đơn]],Table1[[#This Row],[Ngày hạch toán]])</f>
        <v>45991</v>
      </c>
      <c r="T3750" s="8">
        <v>30</v>
      </c>
      <c r="U3750" s="7">
        <f>IF(Table1[[#This Row],[Ngày tính CN]]="","",S3750+T3750)</f>
        <v>46021</v>
      </c>
      <c r="V3750" s="71">
        <f ca="1">IF(Table1[[#This Row],[Hạn thanh toán]]="","",IF((U3750-NOW())&lt;0,0,(U3750-NOW())))</f>
        <v>19.637578587964526</v>
      </c>
      <c r="W3750" s="278"/>
      <c r="X3750" s="278">
        <f t="shared" ca="1" si="959"/>
        <v>-19.637578472218593</v>
      </c>
      <c r="Y3750" s="3" t="str">
        <f t="shared" ca="1" si="960"/>
        <v>Chưa đến hạn thanh toán</v>
      </c>
      <c r="Z3750" s="250">
        <f>Table1[[#This Row],[Hạn thanh toán]]</f>
        <v>46021</v>
      </c>
      <c r="AA3750" s="250">
        <f>Table1[[#This Row],[Ngày Thanh toán]]</f>
        <v>0</v>
      </c>
      <c r="AD3750" s="3" t="str">
        <f>IF(Table1[[#This Row],[Mã khách hàng]]="","",VLOOKUP($A3750,Ma_KH!$A:$Q,Ma_KH!O$1,0))</f>
        <v>BRG - FUJIMART</v>
      </c>
      <c r="AE3750" s="3" t="str">
        <f>IF(Table1[[#This Row],[Mã khách hàng]]="","",VLOOKUP($A3750,Ma_KH!$A:$Q,Ma_KH!P$1,0))</f>
        <v>CÔNG TY TNHH BÁN LẺ FUJIMART VIỆT NAM</v>
      </c>
      <c r="AF3750" s="3" t="str">
        <f>VLOOKUP(A3750,Ma_KH!A:Q,Ma_KH!J$1,0)</f>
        <v>Vũ Anh Tuấn</v>
      </c>
    </row>
    <row r="3751" spans="1:32">
      <c r="A3751" t="s">
        <v>184</v>
      </c>
      <c r="B3751" s="242" t="s">
        <v>5155</v>
      </c>
      <c r="C3751" s="318">
        <v>45978</v>
      </c>
      <c r="E3751" s="318">
        <v>45991</v>
      </c>
      <c r="F3751" s="78" t="s">
        <v>21400</v>
      </c>
      <c r="G3751" s="242" t="s">
        <v>21408</v>
      </c>
      <c r="H3751" s="278"/>
      <c r="I3751" s="278">
        <f>IFERROR(ROUND((VLOOKUP(Table1[[#This Row],[Mã khách hàng]],Ty_Le!$A:$D,5,0)*5%),0),0)</f>
        <v>0</v>
      </c>
      <c r="J3751" s="278">
        <f>(Table1[[#This Row],[Tiền hàng]]-Table1[[#This Row],[Tiền chiết khấu]])*8%</f>
        <v>0</v>
      </c>
      <c r="K3751" s="402">
        <v>114508</v>
      </c>
      <c r="L3751" s="8" t="s">
        <v>3649</v>
      </c>
      <c r="M3751"/>
      <c r="O3751" s="278">
        <f>IF(Table1[[#This Row],[Phân loại]]="Tồn đầu kỳ",Table1[[#This Row],[Tổng giá trị]],0)</f>
        <v>0</v>
      </c>
      <c r="P3751" s="8">
        <f>IF(Table1[[#This Row],[Số còn phải thu ĐK]]&lt;&gt;0,0,IF(Table1[[#This Row],[Phân loại]]="Bán hàng",Table1[[#This Row],[Tổng giá trị]],-Table1[[#This Row],[Tổng giá trị]]))</f>
        <v>-114508</v>
      </c>
      <c r="Q3751" s="278">
        <f t="shared" si="958"/>
        <v>0</v>
      </c>
      <c r="R3751" s="8">
        <f>Table1[[#This Row],[Số còn phải thu ĐK]]+Table1[[#This Row],[Giá Trị HD sau CK]]-Table1[[#This Row],[Số tiền đã thu]]</f>
        <v>-114508</v>
      </c>
      <c r="S3751" s="7">
        <f>IF(Table1[[#This Row],[Ngày hóa đơn]]&lt;&gt;"",Table1[[#This Row],[Ngày hóa đơn]],Table1[[#This Row],[Ngày hạch toán]])</f>
        <v>45991</v>
      </c>
      <c r="T3751" s="8">
        <v>30</v>
      </c>
      <c r="U3751" s="7">
        <f>IF(Table1[[#This Row],[Ngày tính CN]]="","",S3751+T3751)</f>
        <v>46021</v>
      </c>
      <c r="V3751" s="71">
        <f ca="1">IF(Table1[[#This Row],[Hạn thanh toán]]="","",IF((U3751-NOW())&lt;0,0,(U3751-NOW())))</f>
        <v>19.637578587964526</v>
      </c>
      <c r="W3751" s="278"/>
      <c r="X3751" s="278">
        <f t="shared" ca="1" si="959"/>
        <v>-19.637578472218593</v>
      </c>
      <c r="Y3751" s="3" t="str">
        <f t="shared" ca="1" si="960"/>
        <v>Chưa đến hạn thanh toán</v>
      </c>
      <c r="Z3751" s="250">
        <f>Table1[[#This Row],[Hạn thanh toán]]</f>
        <v>46021</v>
      </c>
      <c r="AA3751" s="250">
        <f>Table1[[#This Row],[Ngày Thanh toán]]</f>
        <v>0</v>
      </c>
      <c r="AD3751" s="3" t="str">
        <f>IF(Table1[[#This Row],[Mã khách hàng]]="","",VLOOKUP($A3751,Ma_KH!$A:$Q,Ma_KH!O$1,0))</f>
        <v>BRG - FUJIMART</v>
      </c>
      <c r="AE3751" s="3" t="str">
        <f>IF(Table1[[#This Row],[Mã khách hàng]]="","",VLOOKUP($A3751,Ma_KH!$A:$Q,Ma_KH!P$1,0))</f>
        <v>CÔNG TY TNHH BÁN LẺ FUJIMART VIỆT NAM</v>
      </c>
      <c r="AF3751" s="3" t="str">
        <f>VLOOKUP(A3751,Ma_KH!A:Q,Ma_KH!J$1,0)</f>
        <v>Vũ Anh Tuấn</v>
      </c>
    </row>
    <row r="3752" spans="1:32">
      <c r="A3752" t="s">
        <v>186</v>
      </c>
      <c r="B3752" s="242" t="s">
        <v>5155</v>
      </c>
      <c r="C3752" s="318">
        <v>45971</v>
      </c>
      <c r="E3752" s="318">
        <v>45991</v>
      </c>
      <c r="F3752" s="78" t="s">
        <v>21400</v>
      </c>
      <c r="G3752" s="242" t="s">
        <v>21414</v>
      </c>
      <c r="H3752" s="278"/>
      <c r="I3752" s="278">
        <f>IFERROR(ROUND((VLOOKUP(Table1[[#This Row],[Mã khách hàng]],Ty_Le!$A:$D,5,0)*5%),0),0)</f>
        <v>0</v>
      </c>
      <c r="J3752" s="278">
        <f>(Table1[[#This Row],[Tiền hàng]]-Table1[[#This Row],[Tiền chiết khấu]])*8%</f>
        <v>0</v>
      </c>
      <c r="K3752" s="402">
        <v>317427</v>
      </c>
      <c r="L3752" s="8" t="s">
        <v>3649</v>
      </c>
      <c r="M3752"/>
      <c r="O3752" s="278">
        <f>IF(Table1[[#This Row],[Phân loại]]="Tồn đầu kỳ",Table1[[#This Row],[Tổng giá trị]],0)</f>
        <v>0</v>
      </c>
      <c r="P3752" s="8">
        <f>IF(Table1[[#This Row],[Số còn phải thu ĐK]]&lt;&gt;0,0,IF(Table1[[#This Row],[Phân loại]]="Bán hàng",Table1[[#This Row],[Tổng giá trị]],-Table1[[#This Row],[Tổng giá trị]]))</f>
        <v>-317427</v>
      </c>
      <c r="Q3752" s="278">
        <f t="shared" si="958"/>
        <v>0</v>
      </c>
      <c r="R3752" s="8">
        <f>Table1[[#This Row],[Số còn phải thu ĐK]]+Table1[[#This Row],[Giá Trị HD sau CK]]-Table1[[#This Row],[Số tiền đã thu]]</f>
        <v>-317427</v>
      </c>
      <c r="S3752" s="7">
        <f>IF(Table1[[#This Row],[Ngày hóa đơn]]&lt;&gt;"",Table1[[#This Row],[Ngày hóa đơn]],Table1[[#This Row],[Ngày hạch toán]])</f>
        <v>45991</v>
      </c>
      <c r="T3752" s="8">
        <v>30</v>
      </c>
      <c r="U3752" s="7">
        <f>IF(Table1[[#This Row],[Ngày tính CN]]="","",S3752+T3752)</f>
        <v>46021</v>
      </c>
      <c r="V3752" s="71">
        <f ca="1">IF(Table1[[#This Row],[Hạn thanh toán]]="","",IF((U3752-NOW())&lt;0,0,(U3752-NOW())))</f>
        <v>19.637578587964526</v>
      </c>
      <c r="W3752" s="278"/>
      <c r="X3752" s="278">
        <f t="shared" ca="1" si="959"/>
        <v>-19.637578472218593</v>
      </c>
      <c r="Y3752" s="3" t="str">
        <f t="shared" ca="1" si="960"/>
        <v>Chưa đến hạn thanh toán</v>
      </c>
      <c r="Z3752" s="250">
        <f>Table1[[#This Row],[Hạn thanh toán]]</f>
        <v>46021</v>
      </c>
      <c r="AA3752" s="250">
        <f>Table1[[#This Row],[Ngày Thanh toán]]</f>
        <v>0</v>
      </c>
      <c r="AD3752" s="3" t="str">
        <f>IF(Table1[[#This Row],[Mã khách hàng]]="","",VLOOKUP($A3752,Ma_KH!$A:$Q,Ma_KH!O$1,0))</f>
        <v>BRG - FUJIMART</v>
      </c>
      <c r="AE3752" s="3" t="str">
        <f>IF(Table1[[#This Row],[Mã khách hàng]]="","",VLOOKUP($A3752,Ma_KH!$A:$Q,Ma_KH!P$1,0))</f>
        <v>CÔNG TY TNHH BÁN LẺ FUJIMART VIỆT NAM</v>
      </c>
      <c r="AF3752" s="3" t="str">
        <f>VLOOKUP(A3752,Ma_KH!A:Q,Ma_KH!J$1,0)</f>
        <v>Vũ Anh Tuấn</v>
      </c>
    </row>
    <row r="3753" spans="1:32">
      <c r="A3753" t="s">
        <v>210</v>
      </c>
      <c r="B3753" s="242" t="s">
        <v>5155</v>
      </c>
      <c r="C3753" s="318">
        <v>45982</v>
      </c>
      <c r="E3753" s="318">
        <v>45991</v>
      </c>
      <c r="F3753" s="78" t="s">
        <v>21400</v>
      </c>
      <c r="G3753" s="242" t="s">
        <v>21426</v>
      </c>
      <c r="H3753" s="278"/>
      <c r="I3753" s="278">
        <f>IFERROR(ROUND((VLOOKUP(Table1[[#This Row],[Mã khách hàng]],Ty_Le!$A:$D,5,0)*5%),0),0)</f>
        <v>0</v>
      </c>
      <c r="J3753" s="278">
        <f>(Table1[[#This Row],[Tiền hàng]]-Table1[[#This Row],[Tiền chiết khấu]])*8%</f>
        <v>0</v>
      </c>
      <c r="K3753" s="402">
        <v>227891</v>
      </c>
      <c r="L3753" s="8" t="s">
        <v>3649</v>
      </c>
      <c r="M3753"/>
      <c r="O3753" s="278">
        <f>IF(Table1[[#This Row],[Phân loại]]="Tồn đầu kỳ",Table1[[#This Row],[Tổng giá trị]],0)</f>
        <v>0</v>
      </c>
      <c r="P3753" s="8">
        <f>IF(Table1[[#This Row],[Số còn phải thu ĐK]]&lt;&gt;0,0,IF(Table1[[#This Row],[Phân loại]]="Bán hàng",Table1[[#This Row],[Tổng giá trị]],-Table1[[#This Row],[Tổng giá trị]]))</f>
        <v>-227891</v>
      </c>
      <c r="Q3753" s="278">
        <f t="shared" si="958"/>
        <v>0</v>
      </c>
      <c r="R3753" s="8">
        <f>Table1[[#This Row],[Số còn phải thu ĐK]]+Table1[[#This Row],[Giá Trị HD sau CK]]-Table1[[#This Row],[Số tiền đã thu]]</f>
        <v>-227891</v>
      </c>
      <c r="S3753" s="7">
        <f>IF(Table1[[#This Row],[Ngày hóa đơn]]&lt;&gt;"",Table1[[#This Row],[Ngày hóa đơn]],Table1[[#This Row],[Ngày hạch toán]])</f>
        <v>45991</v>
      </c>
      <c r="T3753" s="8">
        <v>30</v>
      </c>
      <c r="U3753" s="7">
        <f>IF(Table1[[#This Row],[Ngày tính CN]]="","",S3753+T3753)</f>
        <v>46021</v>
      </c>
      <c r="V3753" s="71">
        <f ca="1">IF(Table1[[#This Row],[Hạn thanh toán]]="","",IF((U3753-NOW())&lt;0,0,(U3753-NOW())))</f>
        <v>19.637578587964526</v>
      </c>
      <c r="W3753" s="278"/>
      <c r="X3753" s="278">
        <f t="shared" ca="1" si="959"/>
        <v>-19.637578472218593</v>
      </c>
      <c r="Y3753" s="3" t="str">
        <f t="shared" ca="1" si="960"/>
        <v>Chưa đến hạn thanh toán</v>
      </c>
      <c r="Z3753" s="250">
        <f>Table1[[#This Row],[Hạn thanh toán]]</f>
        <v>46021</v>
      </c>
      <c r="AA3753" s="250">
        <f>Table1[[#This Row],[Ngày Thanh toán]]</f>
        <v>0</v>
      </c>
      <c r="AD3753" s="3" t="str">
        <f>IF(Table1[[#This Row],[Mã khách hàng]]="","",VLOOKUP($A3753,Ma_KH!$A:$Q,Ma_KH!O$1,0))</f>
        <v>BRG - FUJIMART</v>
      </c>
      <c r="AE3753" s="3" t="str">
        <f>IF(Table1[[#This Row],[Mã khách hàng]]="","",VLOOKUP($A3753,Ma_KH!$A:$Q,Ma_KH!P$1,0))</f>
        <v>CÔNG TY TNHH BÁN LẺ FUJIMART VIỆT NAM</v>
      </c>
      <c r="AF3753" s="3" t="str">
        <f>VLOOKUP(A3753,Ma_KH!A:Q,Ma_KH!J$1,0)</f>
        <v>Vũ Anh Tuấn</v>
      </c>
    </row>
    <row r="3754" spans="1:32">
      <c r="A3754" t="s">
        <v>204</v>
      </c>
      <c r="B3754" s="242" t="s">
        <v>5155</v>
      </c>
      <c r="C3754" s="318">
        <v>45965</v>
      </c>
      <c r="E3754" s="318">
        <v>45991</v>
      </c>
      <c r="F3754" s="78" t="s">
        <v>21400</v>
      </c>
      <c r="G3754" s="242" t="s">
        <v>21410</v>
      </c>
      <c r="H3754" s="278"/>
      <c r="I3754" s="278">
        <f>IFERROR(ROUND((VLOOKUP(Table1[[#This Row],[Mã khách hàng]],Ty_Le!$A:$D,5,0)*5%),0),0)</f>
        <v>0</v>
      </c>
      <c r="J3754" s="278">
        <f>(Table1[[#This Row],[Tiền hàng]]-Table1[[#This Row],[Tiền chiết khấu]])*8%</f>
        <v>0</v>
      </c>
      <c r="K3754" s="402">
        <v>348658</v>
      </c>
      <c r="L3754" s="8" t="s">
        <v>3649</v>
      </c>
      <c r="M3754"/>
      <c r="O3754" s="278">
        <f>IF(Table1[[#This Row],[Phân loại]]="Tồn đầu kỳ",Table1[[#This Row],[Tổng giá trị]],0)</f>
        <v>0</v>
      </c>
      <c r="P3754" s="8">
        <f>IF(Table1[[#This Row],[Số còn phải thu ĐK]]&lt;&gt;0,0,IF(Table1[[#This Row],[Phân loại]]="Bán hàng",Table1[[#This Row],[Tổng giá trị]],-Table1[[#This Row],[Tổng giá trị]]))</f>
        <v>-348658</v>
      </c>
      <c r="Q3754" s="278">
        <f t="shared" si="958"/>
        <v>0</v>
      </c>
      <c r="R3754" s="8">
        <f>Table1[[#This Row],[Số còn phải thu ĐK]]+Table1[[#This Row],[Giá Trị HD sau CK]]-Table1[[#This Row],[Số tiền đã thu]]</f>
        <v>-348658</v>
      </c>
      <c r="S3754" s="7">
        <f>IF(Table1[[#This Row],[Ngày hóa đơn]]&lt;&gt;"",Table1[[#This Row],[Ngày hóa đơn]],Table1[[#This Row],[Ngày hạch toán]])</f>
        <v>45991</v>
      </c>
      <c r="T3754" s="8">
        <v>30</v>
      </c>
      <c r="U3754" s="7">
        <f>IF(Table1[[#This Row],[Ngày tính CN]]="","",S3754+T3754)</f>
        <v>46021</v>
      </c>
      <c r="V3754" s="71">
        <f ca="1">IF(Table1[[#This Row],[Hạn thanh toán]]="","",IF((U3754-NOW())&lt;0,0,(U3754-NOW())))</f>
        <v>19.637578587964526</v>
      </c>
      <c r="W3754" s="278"/>
      <c r="X3754" s="278">
        <f t="shared" ca="1" si="959"/>
        <v>-19.637578472218593</v>
      </c>
      <c r="Y3754" s="3" t="str">
        <f t="shared" ca="1" si="960"/>
        <v>Chưa đến hạn thanh toán</v>
      </c>
      <c r="Z3754" s="250">
        <f>Table1[[#This Row],[Hạn thanh toán]]</f>
        <v>46021</v>
      </c>
      <c r="AA3754" s="250">
        <f>Table1[[#This Row],[Ngày Thanh toán]]</f>
        <v>0</v>
      </c>
      <c r="AD3754" s="3" t="str">
        <f>IF(Table1[[#This Row],[Mã khách hàng]]="","",VLOOKUP($A3754,Ma_KH!$A:$Q,Ma_KH!O$1,0))</f>
        <v>BRG - FUJIMART</v>
      </c>
      <c r="AE3754" s="3" t="str">
        <f>IF(Table1[[#This Row],[Mã khách hàng]]="","",VLOOKUP($A3754,Ma_KH!$A:$Q,Ma_KH!P$1,0))</f>
        <v>CÔNG TY TNHH BÁN LẺ FUJIMART VIỆT NAM</v>
      </c>
      <c r="AF3754" s="3" t="str">
        <f>VLOOKUP(A3754,Ma_KH!A:Q,Ma_KH!J$1,0)</f>
        <v>Vũ Anh Tuấn</v>
      </c>
    </row>
    <row r="3755" spans="1:32">
      <c r="A3755" t="s">
        <v>184</v>
      </c>
      <c r="B3755" s="242" t="s">
        <v>5155</v>
      </c>
      <c r="C3755" s="318">
        <v>45974</v>
      </c>
      <c r="E3755" s="318">
        <v>45991</v>
      </c>
      <c r="F3755" s="78" t="s">
        <v>21400</v>
      </c>
      <c r="G3755" s="242" t="s">
        <v>21439</v>
      </c>
      <c r="H3755" s="278"/>
      <c r="I3755" s="278">
        <f>IFERROR(ROUND((VLOOKUP(Table1[[#This Row],[Mã khách hàng]],Ty_Le!$A:$D,5,0)*5%),0),0)</f>
        <v>0</v>
      </c>
      <c r="J3755" s="278">
        <f>(Table1[[#This Row],[Tiền hàng]]-Table1[[#This Row],[Tiền chiết khấu]])*8%</f>
        <v>0</v>
      </c>
      <c r="K3755" s="402">
        <v>333677</v>
      </c>
      <c r="L3755" s="8" t="s">
        <v>3649</v>
      </c>
      <c r="M3755"/>
      <c r="O3755" s="278">
        <f>IF(Table1[[#This Row],[Phân loại]]="Tồn đầu kỳ",Table1[[#This Row],[Tổng giá trị]],0)</f>
        <v>0</v>
      </c>
      <c r="P3755" s="8">
        <f>IF(Table1[[#This Row],[Số còn phải thu ĐK]]&lt;&gt;0,0,IF(Table1[[#This Row],[Phân loại]]="Bán hàng",Table1[[#This Row],[Tổng giá trị]],-Table1[[#This Row],[Tổng giá trị]]))</f>
        <v>-333677</v>
      </c>
      <c r="Q3755" s="278">
        <f t="shared" si="958"/>
        <v>0</v>
      </c>
      <c r="R3755" s="8">
        <f>Table1[[#This Row],[Số còn phải thu ĐK]]+Table1[[#This Row],[Giá Trị HD sau CK]]-Table1[[#This Row],[Số tiền đã thu]]</f>
        <v>-333677</v>
      </c>
      <c r="S3755" s="7">
        <f>IF(Table1[[#This Row],[Ngày hóa đơn]]&lt;&gt;"",Table1[[#This Row],[Ngày hóa đơn]],Table1[[#This Row],[Ngày hạch toán]])</f>
        <v>45991</v>
      </c>
      <c r="T3755" s="8">
        <v>30</v>
      </c>
      <c r="U3755" s="7">
        <f>IF(Table1[[#This Row],[Ngày tính CN]]="","",S3755+T3755)</f>
        <v>46021</v>
      </c>
      <c r="V3755" s="71">
        <f ca="1">IF(Table1[[#This Row],[Hạn thanh toán]]="","",IF((U3755-NOW())&lt;0,0,(U3755-NOW())))</f>
        <v>19.637578587964526</v>
      </c>
      <c r="W3755" s="278"/>
      <c r="X3755" s="278">
        <f t="shared" ca="1" si="959"/>
        <v>-19.637578472218593</v>
      </c>
      <c r="Y3755" s="3" t="str">
        <f t="shared" ca="1" si="960"/>
        <v>Chưa đến hạn thanh toán</v>
      </c>
      <c r="Z3755" s="250">
        <f>Table1[[#This Row],[Hạn thanh toán]]</f>
        <v>46021</v>
      </c>
      <c r="AA3755" s="250">
        <f>Table1[[#This Row],[Ngày Thanh toán]]</f>
        <v>0</v>
      </c>
      <c r="AD3755" s="3" t="str">
        <f>IF(Table1[[#This Row],[Mã khách hàng]]="","",VLOOKUP($A3755,Ma_KH!$A:$Q,Ma_KH!O$1,0))</f>
        <v>BRG - FUJIMART</v>
      </c>
      <c r="AE3755" s="3" t="str">
        <f>IF(Table1[[#This Row],[Mã khách hàng]]="","",VLOOKUP($A3755,Ma_KH!$A:$Q,Ma_KH!P$1,0))</f>
        <v>CÔNG TY TNHH BÁN LẺ FUJIMART VIỆT NAM</v>
      </c>
      <c r="AF3755" s="3" t="str">
        <f>VLOOKUP(A3755,Ma_KH!A:Q,Ma_KH!J$1,0)</f>
        <v>Vũ Anh Tuấn</v>
      </c>
    </row>
    <row r="3756" spans="1:32">
      <c r="A3756" t="s">
        <v>184</v>
      </c>
      <c r="B3756" s="242" t="s">
        <v>5155</v>
      </c>
      <c r="C3756" s="318">
        <v>45974</v>
      </c>
      <c r="E3756" s="318">
        <v>45991</v>
      </c>
      <c r="F3756" s="78" t="s">
        <v>21400</v>
      </c>
      <c r="G3756" s="242" t="s">
        <v>21439</v>
      </c>
      <c r="H3756" s="278"/>
      <c r="I3756" s="278">
        <f>IFERROR(ROUND((VLOOKUP(Table1[[#This Row],[Mã khách hàng]],Ty_Le!$A:$D,5,0)*5%),0),0)</f>
        <v>0</v>
      </c>
      <c r="J3756" s="278">
        <f>(Table1[[#This Row],[Tiền hàng]]-Table1[[#This Row],[Tiền chiết khấu]])*8%</f>
        <v>0</v>
      </c>
      <c r="K3756" s="402">
        <v>114508</v>
      </c>
      <c r="L3756" s="8" t="s">
        <v>3649</v>
      </c>
      <c r="M3756"/>
      <c r="O3756" s="278">
        <f>IF(Table1[[#This Row],[Phân loại]]="Tồn đầu kỳ",Table1[[#This Row],[Tổng giá trị]],0)</f>
        <v>0</v>
      </c>
      <c r="P3756" s="8">
        <f>IF(Table1[[#This Row],[Số còn phải thu ĐK]]&lt;&gt;0,0,IF(Table1[[#This Row],[Phân loại]]="Bán hàng",Table1[[#This Row],[Tổng giá trị]],-Table1[[#This Row],[Tổng giá trị]]))</f>
        <v>-114508</v>
      </c>
      <c r="Q3756" s="278">
        <f t="shared" si="958"/>
        <v>0</v>
      </c>
      <c r="R3756" s="8">
        <f>Table1[[#This Row],[Số còn phải thu ĐK]]+Table1[[#This Row],[Giá Trị HD sau CK]]-Table1[[#This Row],[Số tiền đã thu]]</f>
        <v>-114508</v>
      </c>
      <c r="S3756" s="7">
        <f>IF(Table1[[#This Row],[Ngày hóa đơn]]&lt;&gt;"",Table1[[#This Row],[Ngày hóa đơn]],Table1[[#This Row],[Ngày hạch toán]])</f>
        <v>45991</v>
      </c>
      <c r="T3756" s="8">
        <v>30</v>
      </c>
      <c r="U3756" s="7">
        <f>IF(Table1[[#This Row],[Ngày tính CN]]="","",S3756+T3756)</f>
        <v>46021</v>
      </c>
      <c r="V3756" s="71">
        <f ca="1">IF(Table1[[#This Row],[Hạn thanh toán]]="","",IF((U3756-NOW())&lt;0,0,(U3756-NOW())))</f>
        <v>19.637578587964526</v>
      </c>
      <c r="W3756" s="278"/>
      <c r="X3756" s="278">
        <f t="shared" ca="1" si="959"/>
        <v>-19.637578472218593</v>
      </c>
      <c r="Y3756" s="3" t="str">
        <f t="shared" ca="1" si="960"/>
        <v>Chưa đến hạn thanh toán</v>
      </c>
      <c r="Z3756" s="250">
        <f>Table1[[#This Row],[Hạn thanh toán]]</f>
        <v>46021</v>
      </c>
      <c r="AA3756" s="250">
        <f>Table1[[#This Row],[Ngày Thanh toán]]</f>
        <v>0</v>
      </c>
      <c r="AD3756" s="3" t="str">
        <f>IF(Table1[[#This Row],[Mã khách hàng]]="","",VLOOKUP($A3756,Ma_KH!$A:$Q,Ma_KH!O$1,0))</f>
        <v>BRG - FUJIMART</v>
      </c>
      <c r="AE3756" s="3" t="str">
        <f>IF(Table1[[#This Row],[Mã khách hàng]]="","",VLOOKUP($A3756,Ma_KH!$A:$Q,Ma_KH!P$1,0))</f>
        <v>CÔNG TY TNHH BÁN LẺ FUJIMART VIỆT NAM</v>
      </c>
      <c r="AF3756" s="3" t="str">
        <f>VLOOKUP(A3756,Ma_KH!A:Q,Ma_KH!J$1,0)</f>
        <v>Vũ Anh Tuấn</v>
      </c>
    </row>
    <row r="3757" spans="1:32">
      <c r="A3757" t="s">
        <v>184</v>
      </c>
      <c r="B3757" s="242" t="s">
        <v>5155</v>
      </c>
      <c r="C3757" s="318">
        <v>45980</v>
      </c>
      <c r="E3757" s="318">
        <v>45991</v>
      </c>
      <c r="F3757" s="78" t="s">
        <v>21400</v>
      </c>
      <c r="G3757" s="242" t="s">
        <v>21427</v>
      </c>
      <c r="H3757" s="278"/>
      <c r="I3757" s="278">
        <f>IFERROR(ROUND((VLOOKUP(Table1[[#This Row],[Mã khách hàng]],Ty_Le!$A:$D,5,0)*5%),0),0)</f>
        <v>0</v>
      </c>
      <c r="J3757" s="278">
        <f>(Table1[[#This Row],[Tiền hàng]]-Table1[[#This Row],[Tiền chiết khấu]])*8%</f>
        <v>0</v>
      </c>
      <c r="K3757" s="402">
        <v>387752</v>
      </c>
      <c r="L3757" s="8" t="s">
        <v>3649</v>
      </c>
      <c r="M3757"/>
      <c r="O3757" s="278">
        <f>IF(Table1[[#This Row],[Phân loại]]="Tồn đầu kỳ",Table1[[#This Row],[Tổng giá trị]],0)</f>
        <v>0</v>
      </c>
      <c r="P3757" s="8">
        <f>IF(Table1[[#This Row],[Số còn phải thu ĐK]]&lt;&gt;0,0,IF(Table1[[#This Row],[Phân loại]]="Bán hàng",Table1[[#This Row],[Tổng giá trị]],-Table1[[#This Row],[Tổng giá trị]]))</f>
        <v>-387752</v>
      </c>
      <c r="Q3757" s="278">
        <f t="shared" si="958"/>
        <v>0</v>
      </c>
      <c r="R3757" s="8">
        <f>Table1[[#This Row],[Số còn phải thu ĐK]]+Table1[[#This Row],[Giá Trị HD sau CK]]-Table1[[#This Row],[Số tiền đã thu]]</f>
        <v>-387752</v>
      </c>
      <c r="S3757" s="7">
        <f>IF(Table1[[#This Row],[Ngày hóa đơn]]&lt;&gt;"",Table1[[#This Row],[Ngày hóa đơn]],Table1[[#This Row],[Ngày hạch toán]])</f>
        <v>45991</v>
      </c>
      <c r="T3757" s="8">
        <v>30</v>
      </c>
      <c r="U3757" s="7">
        <f>IF(Table1[[#This Row],[Ngày tính CN]]="","",S3757+T3757)</f>
        <v>46021</v>
      </c>
      <c r="V3757" s="71">
        <f ca="1">IF(Table1[[#This Row],[Hạn thanh toán]]="","",IF((U3757-NOW())&lt;0,0,(U3757-NOW())))</f>
        <v>19.637578587964526</v>
      </c>
      <c r="W3757" s="278"/>
      <c r="X3757" s="278">
        <f t="shared" ca="1" si="959"/>
        <v>-19.637578472218593</v>
      </c>
      <c r="Y3757" s="3" t="str">
        <f t="shared" ca="1" si="960"/>
        <v>Chưa đến hạn thanh toán</v>
      </c>
      <c r="Z3757" s="250">
        <f>Table1[[#This Row],[Hạn thanh toán]]</f>
        <v>46021</v>
      </c>
      <c r="AA3757" s="250">
        <f>Table1[[#This Row],[Ngày Thanh toán]]</f>
        <v>0</v>
      </c>
      <c r="AD3757" s="3" t="str">
        <f>IF(Table1[[#This Row],[Mã khách hàng]]="","",VLOOKUP($A3757,Ma_KH!$A:$Q,Ma_KH!O$1,0))</f>
        <v>BRG - FUJIMART</v>
      </c>
      <c r="AE3757" s="3" t="str">
        <f>IF(Table1[[#This Row],[Mã khách hàng]]="","",VLOOKUP($A3757,Ma_KH!$A:$Q,Ma_KH!P$1,0))</f>
        <v>CÔNG TY TNHH BÁN LẺ FUJIMART VIỆT NAM</v>
      </c>
      <c r="AF3757" s="3" t="str">
        <f>VLOOKUP(A3757,Ma_KH!A:Q,Ma_KH!J$1,0)</f>
        <v>Vũ Anh Tuấn</v>
      </c>
    </row>
    <row r="3758" spans="1:32">
      <c r="A3758" t="s">
        <v>196</v>
      </c>
      <c r="B3758" s="242" t="s">
        <v>5155</v>
      </c>
      <c r="C3758" s="318">
        <v>45982</v>
      </c>
      <c r="E3758" s="318">
        <v>45991</v>
      </c>
      <c r="F3758" s="78" t="s">
        <v>21400</v>
      </c>
      <c r="G3758" s="242" t="s">
        <v>21409</v>
      </c>
      <c r="H3758" s="278"/>
      <c r="I3758" s="278">
        <f>IFERROR(ROUND((VLOOKUP(Table1[[#This Row],[Mã khách hàng]],Ty_Le!$A:$D,5,0)*5%),0),0)</f>
        <v>0</v>
      </c>
      <c r="J3758" s="278">
        <f>(Table1[[#This Row],[Tiền hàng]]-Table1[[#This Row],[Tiền chiết khấu]])*8%</f>
        <v>0</v>
      </c>
      <c r="K3758" s="402">
        <v>412934</v>
      </c>
      <c r="L3758" s="8" t="s">
        <v>3649</v>
      </c>
      <c r="M3758"/>
      <c r="O3758" s="278">
        <f>IF(Table1[[#This Row],[Phân loại]]="Tồn đầu kỳ",Table1[[#This Row],[Tổng giá trị]],0)</f>
        <v>0</v>
      </c>
      <c r="P3758" s="8">
        <f>IF(Table1[[#This Row],[Số còn phải thu ĐK]]&lt;&gt;0,0,IF(Table1[[#This Row],[Phân loại]]="Bán hàng",Table1[[#This Row],[Tổng giá trị]],-Table1[[#This Row],[Tổng giá trị]]))</f>
        <v>-412934</v>
      </c>
      <c r="Q3758" s="278">
        <f t="shared" si="958"/>
        <v>0</v>
      </c>
      <c r="R3758" s="8">
        <f>Table1[[#This Row],[Số còn phải thu ĐK]]+Table1[[#This Row],[Giá Trị HD sau CK]]-Table1[[#This Row],[Số tiền đã thu]]</f>
        <v>-412934</v>
      </c>
      <c r="S3758" s="7">
        <f>IF(Table1[[#This Row],[Ngày hóa đơn]]&lt;&gt;"",Table1[[#This Row],[Ngày hóa đơn]],Table1[[#This Row],[Ngày hạch toán]])</f>
        <v>45991</v>
      </c>
      <c r="T3758" s="8">
        <v>30</v>
      </c>
      <c r="U3758" s="7">
        <f>IF(Table1[[#This Row],[Ngày tính CN]]="","",S3758+T3758)</f>
        <v>46021</v>
      </c>
      <c r="V3758" s="71">
        <f ca="1">IF(Table1[[#This Row],[Hạn thanh toán]]="","",IF((U3758-NOW())&lt;0,0,(U3758-NOW())))</f>
        <v>19.637578587964526</v>
      </c>
      <c r="W3758" s="278"/>
      <c r="X3758" s="278">
        <f t="shared" ca="1" si="959"/>
        <v>-19.637578472218593</v>
      </c>
      <c r="Y3758" s="3" t="str">
        <f t="shared" ca="1" si="960"/>
        <v>Chưa đến hạn thanh toán</v>
      </c>
      <c r="Z3758" s="250">
        <f>Table1[[#This Row],[Hạn thanh toán]]</f>
        <v>46021</v>
      </c>
      <c r="AA3758" s="250">
        <f>Table1[[#This Row],[Ngày Thanh toán]]</f>
        <v>0</v>
      </c>
      <c r="AD3758" s="3" t="str">
        <f>IF(Table1[[#This Row],[Mã khách hàng]]="","",VLOOKUP($A3758,Ma_KH!$A:$Q,Ma_KH!O$1,0))</f>
        <v>BRG - FUJIMART</v>
      </c>
      <c r="AE3758" s="3" t="str">
        <f>IF(Table1[[#This Row],[Mã khách hàng]]="","",VLOOKUP($A3758,Ma_KH!$A:$Q,Ma_KH!P$1,0))</f>
        <v>CÔNG TY TNHH BÁN LẺ FUJIMART VIỆT NAM</v>
      </c>
      <c r="AF3758" s="3" t="str">
        <f>VLOOKUP(A3758,Ma_KH!A:Q,Ma_KH!J$1,0)</f>
        <v>Đỗ Minh Quang</v>
      </c>
    </row>
    <row r="3759" spans="1:32">
      <c r="A3759" t="s">
        <v>212</v>
      </c>
      <c r="B3759" s="242" t="s">
        <v>5155</v>
      </c>
      <c r="C3759" s="318">
        <v>45971</v>
      </c>
      <c r="E3759" s="318">
        <v>45991</v>
      </c>
      <c r="F3759" s="78" t="s">
        <v>21400</v>
      </c>
      <c r="G3759" s="242" t="s">
        <v>21435</v>
      </c>
      <c r="H3759" s="278"/>
      <c r="I3759" s="278">
        <f>IFERROR(ROUND((VLOOKUP(Table1[[#This Row],[Mã khách hàng]],Ty_Le!$A:$D,5,0)*5%),0),0)</f>
        <v>0</v>
      </c>
      <c r="J3759" s="278">
        <f>(Table1[[#This Row],[Tiền hàng]]-Table1[[#This Row],[Tiền chiết khấu]])*8%</f>
        <v>0</v>
      </c>
      <c r="K3759" s="402">
        <v>458032</v>
      </c>
      <c r="L3759" s="8" t="s">
        <v>3649</v>
      </c>
      <c r="M3759"/>
      <c r="O3759" s="278">
        <f>IF(Table1[[#This Row],[Phân loại]]="Tồn đầu kỳ",Table1[[#This Row],[Tổng giá trị]],0)</f>
        <v>0</v>
      </c>
      <c r="P3759" s="8">
        <f>IF(Table1[[#This Row],[Số còn phải thu ĐK]]&lt;&gt;0,0,IF(Table1[[#This Row],[Phân loại]]="Bán hàng",Table1[[#This Row],[Tổng giá trị]],-Table1[[#This Row],[Tổng giá trị]]))</f>
        <v>-458032</v>
      </c>
      <c r="Q3759" s="278">
        <f t="shared" si="958"/>
        <v>0</v>
      </c>
      <c r="R3759" s="8">
        <f>Table1[[#This Row],[Số còn phải thu ĐK]]+Table1[[#This Row],[Giá Trị HD sau CK]]-Table1[[#This Row],[Số tiền đã thu]]</f>
        <v>-458032</v>
      </c>
      <c r="S3759" s="7">
        <f>IF(Table1[[#This Row],[Ngày hóa đơn]]&lt;&gt;"",Table1[[#This Row],[Ngày hóa đơn]],Table1[[#This Row],[Ngày hạch toán]])</f>
        <v>45991</v>
      </c>
      <c r="T3759" s="8">
        <v>30</v>
      </c>
      <c r="U3759" s="7">
        <f>IF(Table1[[#This Row],[Ngày tính CN]]="","",S3759+T3759)</f>
        <v>46021</v>
      </c>
      <c r="V3759" s="71">
        <f ca="1">IF(Table1[[#This Row],[Hạn thanh toán]]="","",IF((U3759-NOW())&lt;0,0,(U3759-NOW())))</f>
        <v>19.637578587964526</v>
      </c>
      <c r="W3759" s="278"/>
      <c r="X3759" s="278">
        <f t="shared" ca="1" si="959"/>
        <v>-19.637578472218593</v>
      </c>
      <c r="Y3759" s="3" t="str">
        <f t="shared" ca="1" si="960"/>
        <v>Chưa đến hạn thanh toán</v>
      </c>
      <c r="Z3759" s="250">
        <f>Table1[[#This Row],[Hạn thanh toán]]</f>
        <v>46021</v>
      </c>
      <c r="AA3759" s="250">
        <f>Table1[[#This Row],[Ngày Thanh toán]]</f>
        <v>0</v>
      </c>
      <c r="AD3759" s="3" t="str">
        <f>IF(Table1[[#This Row],[Mã khách hàng]]="","",VLOOKUP($A3759,Ma_KH!$A:$Q,Ma_KH!O$1,0))</f>
        <v>BRG - FUJIMART</v>
      </c>
      <c r="AE3759" s="3" t="str">
        <f>IF(Table1[[#This Row],[Mã khách hàng]]="","",VLOOKUP($A3759,Ma_KH!$A:$Q,Ma_KH!P$1,0))</f>
        <v>CÔNG TY TNHH BÁN LẺ FUJIMART VIỆT NAM</v>
      </c>
      <c r="AF3759" s="3" t="str">
        <f>VLOOKUP(A3759,Ma_KH!A:Q,Ma_KH!J$1,0)</f>
        <v>Vũ Anh Tuấn</v>
      </c>
    </row>
    <row r="3760" spans="1:32">
      <c r="A3760" t="s">
        <v>232</v>
      </c>
      <c r="B3760" s="242" t="s">
        <v>5155</v>
      </c>
      <c r="C3760" s="317">
        <v>45980</v>
      </c>
      <c r="E3760" s="318">
        <v>45991</v>
      </c>
      <c r="F3760" s="78" t="s">
        <v>21400</v>
      </c>
      <c r="G3760" s="316" t="s">
        <v>21414</v>
      </c>
      <c r="H3760" s="278"/>
      <c r="I3760" s="278">
        <f>IFERROR(ROUND((VLOOKUP(Table1[[#This Row],[Mã khách hàng]],Ty_Le!$A:$D,5,0)*5%),0),0)</f>
        <v>0</v>
      </c>
      <c r="J3760" s="278">
        <f>(Table1[[#This Row],[Tiền hàng]]-Table1[[#This Row],[Tiền chiết khấu]])*8%</f>
        <v>0</v>
      </c>
      <c r="K3760" s="402">
        <v>171121</v>
      </c>
      <c r="L3760" s="8" t="s">
        <v>3649</v>
      </c>
      <c r="M3760"/>
      <c r="O3760" s="278">
        <f>IF(Table1[[#This Row],[Phân loại]]="Tồn đầu kỳ",Table1[[#This Row],[Tổng giá trị]],0)</f>
        <v>0</v>
      </c>
      <c r="P3760" s="8">
        <f>IF(Table1[[#This Row],[Số còn phải thu ĐK]]&lt;&gt;0,0,IF(Table1[[#This Row],[Phân loại]]="Bán hàng",Table1[[#This Row],[Tổng giá trị]],-Table1[[#This Row],[Tổng giá trị]]))</f>
        <v>-171121</v>
      </c>
      <c r="Q3760" s="278">
        <f t="shared" si="958"/>
        <v>0</v>
      </c>
      <c r="R3760" s="8">
        <f>Table1[[#This Row],[Số còn phải thu ĐK]]+Table1[[#This Row],[Giá Trị HD sau CK]]-Table1[[#This Row],[Số tiền đã thu]]</f>
        <v>-171121</v>
      </c>
      <c r="S3760" s="7">
        <f>IF(Table1[[#This Row],[Ngày hóa đơn]]&lt;&gt;"",Table1[[#This Row],[Ngày hóa đơn]],Table1[[#This Row],[Ngày hạch toán]])</f>
        <v>45991</v>
      </c>
      <c r="T3760" s="8">
        <v>30</v>
      </c>
      <c r="U3760" s="7">
        <f>IF(Table1[[#This Row],[Ngày tính CN]]="","",S3760+T3760)</f>
        <v>46021</v>
      </c>
      <c r="V3760" s="71">
        <f ca="1">IF(Table1[[#This Row],[Hạn thanh toán]]="","",IF((U3760-NOW())&lt;0,0,(U3760-NOW())))</f>
        <v>19.637578587964526</v>
      </c>
      <c r="W3760" s="278"/>
      <c r="X3760" s="278">
        <f t="shared" ca="1" si="959"/>
        <v>-19.637578472218593</v>
      </c>
      <c r="Y3760" s="3" t="str">
        <f t="shared" ca="1" si="960"/>
        <v>Chưa đến hạn thanh toán</v>
      </c>
      <c r="Z3760" s="250">
        <f>Table1[[#This Row],[Hạn thanh toán]]</f>
        <v>46021</v>
      </c>
      <c r="AA3760" s="250">
        <f>Table1[[#This Row],[Ngày Thanh toán]]</f>
        <v>0</v>
      </c>
      <c r="AD3760" s="3" t="str">
        <f>IF(Table1[[#This Row],[Mã khách hàng]]="","",VLOOKUP($A3760,Ma_KH!$A:$Q,Ma_KH!O$1,0))</f>
        <v>BRG - FUJIMART</v>
      </c>
      <c r="AE3760" s="3" t="str">
        <f>IF(Table1[[#This Row],[Mã khách hàng]]="","",VLOOKUP($A3760,Ma_KH!$A:$Q,Ma_KH!P$1,0))</f>
        <v>CÔNG TY TNHH BÁN LẺ FUJIMART VIỆT NAM</v>
      </c>
      <c r="AF3760" s="3" t="str">
        <f>VLOOKUP(A3760,Ma_KH!A:Q,Ma_KH!J$1,0)</f>
        <v>Vũ Anh Tuấn</v>
      </c>
    </row>
    <row r="3761" spans="1:32">
      <c r="A3761" t="s">
        <v>224</v>
      </c>
      <c r="B3761" s="242" t="s">
        <v>5155</v>
      </c>
      <c r="C3761" s="317">
        <v>45986</v>
      </c>
      <c r="E3761" s="318">
        <v>45991</v>
      </c>
      <c r="F3761" s="78" t="s">
        <v>21400</v>
      </c>
      <c r="G3761" s="316" t="s">
        <v>21428</v>
      </c>
      <c r="H3761" s="278"/>
      <c r="I3761" s="278">
        <f>IFERROR(ROUND((VLOOKUP(Table1[[#This Row],[Mã khách hàng]],Ty_Le!$A:$D,5,0)*5%),0),0)</f>
        <v>0</v>
      </c>
      <c r="J3761" s="278">
        <f>(Table1[[#This Row],[Tiền hàng]]-Table1[[#This Row],[Tiền chiết khấu]])*8%</f>
        <v>0</v>
      </c>
      <c r="K3761" s="402">
        <v>458032</v>
      </c>
      <c r="L3761" s="8" t="s">
        <v>3649</v>
      </c>
      <c r="M3761"/>
      <c r="O3761" s="278">
        <f>IF(Table1[[#This Row],[Phân loại]]="Tồn đầu kỳ",Table1[[#This Row],[Tổng giá trị]],0)</f>
        <v>0</v>
      </c>
      <c r="P3761" s="8">
        <f>IF(Table1[[#This Row],[Số còn phải thu ĐK]]&lt;&gt;0,0,IF(Table1[[#This Row],[Phân loại]]="Bán hàng",Table1[[#This Row],[Tổng giá trị]],-Table1[[#This Row],[Tổng giá trị]]))</f>
        <v>-458032</v>
      </c>
      <c r="Q3761" s="278">
        <f t="shared" si="958"/>
        <v>0</v>
      </c>
      <c r="R3761" s="8">
        <f>Table1[[#This Row],[Số còn phải thu ĐK]]+Table1[[#This Row],[Giá Trị HD sau CK]]-Table1[[#This Row],[Số tiền đã thu]]</f>
        <v>-458032</v>
      </c>
      <c r="S3761" s="7">
        <f>IF(Table1[[#This Row],[Ngày hóa đơn]]&lt;&gt;"",Table1[[#This Row],[Ngày hóa đơn]],Table1[[#This Row],[Ngày hạch toán]])</f>
        <v>45991</v>
      </c>
      <c r="T3761" s="8">
        <v>30</v>
      </c>
      <c r="U3761" s="7">
        <f>IF(Table1[[#This Row],[Ngày tính CN]]="","",S3761+T3761)</f>
        <v>46021</v>
      </c>
      <c r="V3761" s="71">
        <f ca="1">IF(Table1[[#This Row],[Hạn thanh toán]]="","",IF((U3761-NOW())&lt;0,0,(U3761-NOW())))</f>
        <v>19.637578587964526</v>
      </c>
      <c r="W3761" s="278"/>
      <c r="X3761" s="278">
        <f t="shared" ca="1" si="959"/>
        <v>-19.637578472218593</v>
      </c>
      <c r="Y3761" s="3" t="str">
        <f t="shared" ca="1" si="960"/>
        <v>Chưa đến hạn thanh toán</v>
      </c>
      <c r="Z3761" s="250">
        <f>Table1[[#This Row],[Hạn thanh toán]]</f>
        <v>46021</v>
      </c>
      <c r="AA3761" s="250">
        <f>Table1[[#This Row],[Ngày Thanh toán]]</f>
        <v>0</v>
      </c>
      <c r="AD3761" s="3" t="str">
        <f>IF(Table1[[#This Row],[Mã khách hàng]]="","",VLOOKUP($A3761,Ma_KH!$A:$Q,Ma_KH!O$1,0))</f>
        <v>BRG - FUJIMART</v>
      </c>
      <c r="AE3761" s="3" t="str">
        <f>IF(Table1[[#This Row],[Mã khách hàng]]="","",VLOOKUP($A3761,Ma_KH!$A:$Q,Ma_KH!P$1,0))</f>
        <v>CÔNG TY TNHH BÁN LẺ FUJIMART VIỆT NAM</v>
      </c>
      <c r="AF3761" s="3" t="str">
        <f>VLOOKUP(A3761,Ma_KH!A:Q,Ma_KH!J$1,0)</f>
        <v>Vũ Anh Tuấn</v>
      </c>
    </row>
    <row r="3762" spans="1:32">
      <c r="A3762" t="s">
        <v>187</v>
      </c>
      <c r="B3762" s="242" t="s">
        <v>5155</v>
      </c>
      <c r="C3762" s="318">
        <v>45982</v>
      </c>
      <c r="E3762" s="318">
        <v>45991</v>
      </c>
      <c r="F3762" s="78" t="s">
        <v>21400</v>
      </c>
      <c r="G3762" s="242" t="s">
        <v>21409</v>
      </c>
      <c r="H3762" s="278"/>
      <c r="I3762" s="278">
        <f>IFERROR(ROUND((VLOOKUP(Table1[[#This Row],[Mã khách hàng]],Ty_Le!$A:$D,5,0)*5%),0),0)</f>
        <v>0</v>
      </c>
      <c r="J3762" s="278">
        <f>(Table1[[#This Row],[Tiền hàng]]-Table1[[#This Row],[Tiền chiết khấu]])*8%</f>
        <v>0</v>
      </c>
      <c r="K3762" s="402">
        <v>464421</v>
      </c>
      <c r="L3762" s="8" t="s">
        <v>3649</v>
      </c>
      <c r="M3762"/>
      <c r="O3762" s="278">
        <f>IF(Table1[[#This Row],[Phân loại]]="Tồn đầu kỳ",Table1[[#This Row],[Tổng giá trị]],0)</f>
        <v>0</v>
      </c>
      <c r="P3762" s="8">
        <f>IF(Table1[[#This Row],[Số còn phải thu ĐK]]&lt;&gt;0,0,IF(Table1[[#This Row],[Phân loại]]="Bán hàng",Table1[[#This Row],[Tổng giá trị]],-Table1[[#This Row],[Tổng giá trị]]))</f>
        <v>-464421</v>
      </c>
      <c r="Q3762" s="278">
        <f t="shared" si="958"/>
        <v>0</v>
      </c>
      <c r="R3762" s="8">
        <f>Table1[[#This Row],[Số còn phải thu ĐK]]+Table1[[#This Row],[Giá Trị HD sau CK]]-Table1[[#This Row],[Số tiền đã thu]]</f>
        <v>-464421</v>
      </c>
      <c r="S3762" s="7">
        <f>IF(Table1[[#This Row],[Ngày hóa đơn]]&lt;&gt;"",Table1[[#This Row],[Ngày hóa đơn]],Table1[[#This Row],[Ngày hạch toán]])</f>
        <v>45991</v>
      </c>
      <c r="T3762" s="8">
        <v>30</v>
      </c>
      <c r="U3762" s="7">
        <f>IF(Table1[[#This Row],[Ngày tính CN]]="","",S3762+T3762)</f>
        <v>46021</v>
      </c>
      <c r="V3762" s="71">
        <f ca="1">IF(Table1[[#This Row],[Hạn thanh toán]]="","",IF((U3762-NOW())&lt;0,0,(U3762-NOW())))</f>
        <v>19.637578587964526</v>
      </c>
      <c r="W3762" s="278"/>
      <c r="X3762" s="278">
        <f t="shared" ca="1" si="959"/>
        <v>-19.637578472218593</v>
      </c>
      <c r="Y3762" s="3" t="str">
        <f t="shared" ca="1" si="960"/>
        <v>Chưa đến hạn thanh toán</v>
      </c>
      <c r="Z3762" s="250">
        <f>Table1[[#This Row],[Hạn thanh toán]]</f>
        <v>46021</v>
      </c>
      <c r="AA3762" s="250">
        <f>Table1[[#This Row],[Ngày Thanh toán]]</f>
        <v>0</v>
      </c>
      <c r="AD3762" s="3" t="str">
        <f>IF(Table1[[#This Row],[Mã khách hàng]]="","",VLOOKUP($A3762,Ma_KH!$A:$Q,Ma_KH!O$1,0))</f>
        <v>BRG - FUJIMART</v>
      </c>
      <c r="AE3762" s="3" t="str">
        <f>IF(Table1[[#This Row],[Mã khách hàng]]="","",VLOOKUP($A3762,Ma_KH!$A:$Q,Ma_KH!P$1,0))</f>
        <v>CÔNG TY TNHH BÁN LẺ FUJIMART VIỆT NAM</v>
      </c>
      <c r="AF3762" s="3" t="str">
        <f>VLOOKUP(A3762,Ma_KH!A:Q,Ma_KH!J$1,0)</f>
        <v>Vũ Anh Tuấn</v>
      </c>
    </row>
    <row r="3763" spans="1:32">
      <c r="A3763" t="s">
        <v>208</v>
      </c>
      <c r="B3763" s="242" t="s">
        <v>5155</v>
      </c>
      <c r="C3763" s="318">
        <v>45973</v>
      </c>
      <c r="E3763" s="318">
        <v>45991</v>
      </c>
      <c r="F3763" s="78" t="s">
        <v>21400</v>
      </c>
      <c r="G3763" s="242" t="s">
        <v>21416</v>
      </c>
      <c r="H3763" s="278"/>
      <c r="I3763" s="278">
        <f>IFERROR(ROUND((VLOOKUP(Table1[[#This Row],[Mã khách hàng]],Ty_Le!$A:$D,5,0)*5%),0),0)</f>
        <v>0</v>
      </c>
      <c r="J3763" s="278">
        <f>(Table1[[#This Row],[Tiền hàng]]-Table1[[#This Row],[Tiền chiết khấu]])*8%</f>
        <v>0</v>
      </c>
      <c r="K3763" s="402">
        <v>417973</v>
      </c>
      <c r="L3763" s="8" t="s">
        <v>3649</v>
      </c>
      <c r="M3763"/>
      <c r="O3763" s="278">
        <f>IF(Table1[[#This Row],[Phân loại]]="Tồn đầu kỳ",Table1[[#This Row],[Tổng giá trị]],0)</f>
        <v>0</v>
      </c>
      <c r="P3763" s="8">
        <f>IF(Table1[[#This Row],[Số còn phải thu ĐK]]&lt;&gt;0,0,IF(Table1[[#This Row],[Phân loại]]="Bán hàng",Table1[[#This Row],[Tổng giá trị]],-Table1[[#This Row],[Tổng giá trị]]))</f>
        <v>-417973</v>
      </c>
      <c r="Q3763" s="278">
        <f t="shared" si="958"/>
        <v>0</v>
      </c>
      <c r="R3763" s="8">
        <f>Table1[[#This Row],[Số còn phải thu ĐK]]+Table1[[#This Row],[Giá Trị HD sau CK]]-Table1[[#This Row],[Số tiền đã thu]]</f>
        <v>-417973</v>
      </c>
      <c r="S3763" s="7">
        <f>IF(Table1[[#This Row],[Ngày hóa đơn]]&lt;&gt;"",Table1[[#This Row],[Ngày hóa đơn]],Table1[[#This Row],[Ngày hạch toán]])</f>
        <v>45991</v>
      </c>
      <c r="T3763" s="8">
        <v>30</v>
      </c>
      <c r="U3763" s="7">
        <f>IF(Table1[[#This Row],[Ngày tính CN]]="","",S3763+T3763)</f>
        <v>46021</v>
      </c>
      <c r="V3763" s="71">
        <f ca="1">IF(Table1[[#This Row],[Hạn thanh toán]]="","",IF((U3763-NOW())&lt;0,0,(U3763-NOW())))</f>
        <v>19.637578587964526</v>
      </c>
      <c r="W3763" s="278"/>
      <c r="X3763" s="278">
        <f t="shared" ca="1" si="959"/>
        <v>-19.637578472218593</v>
      </c>
      <c r="Y3763" s="3" t="str">
        <f t="shared" ca="1" si="960"/>
        <v>Chưa đến hạn thanh toán</v>
      </c>
      <c r="Z3763" s="250">
        <f>Table1[[#This Row],[Hạn thanh toán]]</f>
        <v>46021</v>
      </c>
      <c r="AA3763" s="250">
        <f>Table1[[#This Row],[Ngày Thanh toán]]</f>
        <v>0</v>
      </c>
      <c r="AD3763" s="3" t="str">
        <f>IF(Table1[[#This Row],[Mã khách hàng]]="","",VLOOKUP($A3763,Ma_KH!$A:$Q,Ma_KH!O$1,0))</f>
        <v>BRG - FUJIMART</v>
      </c>
      <c r="AE3763" s="3" t="str">
        <f>IF(Table1[[#This Row],[Mã khách hàng]]="","",VLOOKUP($A3763,Ma_KH!$A:$Q,Ma_KH!P$1,0))</f>
        <v>CÔNG TY TNHH BÁN LẺ FUJIMART VIỆT NAM</v>
      </c>
      <c r="AF3763" s="3" t="str">
        <f>VLOOKUP(A3763,Ma_KH!A:Q,Ma_KH!J$1,0)</f>
        <v>Đỗ Minh Quang</v>
      </c>
    </row>
    <row r="3764" spans="1:32">
      <c r="A3764" t="s">
        <v>230</v>
      </c>
      <c r="B3764" s="242" t="s">
        <v>5155</v>
      </c>
      <c r="C3764" s="318">
        <v>45972</v>
      </c>
      <c r="E3764" s="318">
        <v>45991</v>
      </c>
      <c r="F3764" s="79" t="s">
        <v>21400</v>
      </c>
      <c r="G3764" s="242" t="s">
        <v>21415</v>
      </c>
      <c r="H3764" s="278"/>
      <c r="I3764" s="278">
        <f>IFERROR(ROUND((VLOOKUP(Table1[[#This Row],[Mã khách hàng]],Ty_Le!$A:$D,5,0)*5%),0),0)</f>
        <v>0</v>
      </c>
      <c r="J3764" s="278">
        <f>(Table1[[#This Row],[Tiền hàng]]-Table1[[#This Row],[Tiền chiết khấu]])*8%</f>
        <v>0</v>
      </c>
      <c r="K3764" s="402">
        <v>119642</v>
      </c>
      <c r="L3764" s="8" t="s">
        <v>3649</v>
      </c>
      <c r="M3764"/>
      <c r="O3764" s="278">
        <f>IF(Table1[[#This Row],[Phân loại]]="Tồn đầu kỳ",Table1[[#This Row],[Tổng giá trị]],0)</f>
        <v>0</v>
      </c>
      <c r="P3764" s="8">
        <f>IF(Table1[[#This Row],[Số còn phải thu ĐK]]&lt;&gt;0,0,IF(Table1[[#This Row],[Phân loại]]="Bán hàng",Table1[[#This Row],[Tổng giá trị]],-Table1[[#This Row],[Tổng giá trị]]))</f>
        <v>-119642</v>
      </c>
      <c r="Q3764" s="278">
        <f t="shared" si="958"/>
        <v>0</v>
      </c>
      <c r="R3764" s="8">
        <f>Table1[[#This Row],[Số còn phải thu ĐK]]+Table1[[#This Row],[Giá Trị HD sau CK]]-Table1[[#This Row],[Số tiền đã thu]]</f>
        <v>-119642</v>
      </c>
      <c r="S3764" s="7">
        <f>IF(Table1[[#This Row],[Ngày hóa đơn]]&lt;&gt;"",Table1[[#This Row],[Ngày hóa đơn]],Table1[[#This Row],[Ngày hạch toán]])</f>
        <v>45991</v>
      </c>
      <c r="T3764" s="8">
        <v>30</v>
      </c>
      <c r="U3764" s="7">
        <f>IF(Table1[[#This Row],[Ngày tính CN]]="","",S3764+T3764)</f>
        <v>46021</v>
      </c>
      <c r="V3764" s="71">
        <f ca="1">IF(Table1[[#This Row],[Hạn thanh toán]]="","",IF((U3764-NOW())&lt;0,0,(U3764-NOW())))</f>
        <v>19.637578587964526</v>
      </c>
      <c r="W3764" s="278"/>
      <c r="X3764" s="278">
        <f t="shared" ca="1" si="959"/>
        <v>-19.637578472218593</v>
      </c>
      <c r="Y3764" s="3" t="str">
        <f t="shared" ca="1" si="960"/>
        <v>Chưa đến hạn thanh toán</v>
      </c>
      <c r="Z3764" s="250">
        <f>Table1[[#This Row],[Hạn thanh toán]]</f>
        <v>46021</v>
      </c>
      <c r="AA3764" s="250">
        <f>Table1[[#This Row],[Ngày Thanh toán]]</f>
        <v>0</v>
      </c>
      <c r="AD3764" s="3" t="str">
        <f>IF(Table1[[#This Row],[Mã khách hàng]]="","",VLOOKUP($A3764,Ma_KH!$A:$Q,Ma_KH!O$1,0))</f>
        <v>BRG - FUJIMART</v>
      </c>
      <c r="AE3764" s="3" t="str">
        <f>IF(Table1[[#This Row],[Mã khách hàng]]="","",VLOOKUP($A3764,Ma_KH!$A:$Q,Ma_KH!P$1,0))</f>
        <v>CÔNG TY TNHH BÁN LẺ FUJIMART VIỆT NAM</v>
      </c>
      <c r="AF3764" s="3" t="str">
        <f>VLOOKUP(A3764,Ma_KH!A:Q,Ma_KH!J$1,0)</f>
        <v>Vũ Anh Tuấn</v>
      </c>
    </row>
    <row r="3765" spans="1:32">
      <c r="A3765" s="73" t="s">
        <v>184</v>
      </c>
      <c r="B3765" s="78" t="s">
        <v>5155</v>
      </c>
      <c r="C3765" s="404">
        <v>45688</v>
      </c>
      <c r="F3765" s="6">
        <v>432</v>
      </c>
      <c r="G3765" s="213" t="s">
        <v>21491</v>
      </c>
      <c r="H3765" s="278"/>
      <c r="I3765" s="278">
        <f>IFERROR(ROUND((VLOOKUP(Table1[[#This Row],[Mã khách hàng]],Ty_Le!$A:$D,5,0)*5%),0),0)</f>
        <v>0</v>
      </c>
      <c r="J3765" s="278">
        <f>(Table1[[#This Row],[Tiền hàng]]-Table1[[#This Row],[Tiền chiết khấu]])*8%</f>
        <v>0</v>
      </c>
      <c r="K3765" s="409">
        <v>14372195</v>
      </c>
      <c r="L3765" s="8" t="s">
        <v>3649</v>
      </c>
      <c r="M3765" s="21">
        <v>45713</v>
      </c>
      <c r="O3765" s="278">
        <f>IF(Table1[[#This Row],[Phân loại]]="Tồn đầu kỳ",Table1[[#This Row],[Tổng giá trị]],0)</f>
        <v>0</v>
      </c>
      <c r="P3765" s="8">
        <f>IF(Table1[[#This Row],[Số còn phải thu ĐK]]&lt;&gt;0,0,IF(Table1[[#This Row],[Phân loại]]="Bán hàng",Table1[[#This Row],[Tổng giá trị]],-Table1[[#This Row],[Tổng giá trị]]))</f>
        <v>-14372195</v>
      </c>
      <c r="Q3765" s="278">
        <f t="shared" ref="Q3765:Q3766" si="961">IF(M3765&lt;&gt;"",IF(O3765&lt;&gt;0,O3765,P3765),0)</f>
        <v>-14372195</v>
      </c>
      <c r="R3765" s="8">
        <f>Table1[[#This Row],[Số còn phải thu ĐK]]+Table1[[#This Row],[Giá Trị HD sau CK]]-Table1[[#This Row],[Số tiền đã thu]]</f>
        <v>0</v>
      </c>
      <c r="S3765" s="7">
        <f>IF(Table1[[#This Row],[Ngày hóa đơn]]&lt;&gt;"",Table1[[#This Row],[Ngày hóa đơn]],Table1[[#This Row],[Ngày hạch toán]])</f>
        <v>45688</v>
      </c>
      <c r="T3765" s="8">
        <v>30</v>
      </c>
      <c r="U3765" s="7">
        <f>IF(Table1[[#This Row],[Ngày tính CN]]="","",S3765+T3765)</f>
        <v>45718</v>
      </c>
      <c r="V3765" s="71">
        <f ca="1">IF(Table1[[#This Row],[Hạn thanh toán]]="","",IF((U3765-NOW())&lt;0,0,(U3765-NOW())))</f>
        <v>0</v>
      </c>
      <c r="W3765" s="278"/>
      <c r="X3765" s="278" t="str">
        <f t="shared" ref="X3765:X3766" ca="1" si="962">IF(OR($U3765="",$R3765=0),"",IF((U$4-NOW())&lt;0,-($U3765-NOW()),0))</f>
        <v/>
      </c>
      <c r="Y3765" s="3" t="str">
        <f t="shared" ref="Y3765:Y3766" si="963">IF(R3765=0,"Đã thanh toán",IF(X3765="","",IF(X3765&lt;=0,"Chưa đến hạn thanh toán",IF(X3765&lt;=30,"Nợ quá hạn 30 ngày",IF(X3765&lt;=60,"Nợ quá hạn từ 30 ngày đến 60 ngày",IF(X3765&lt;=90,"Nợ quá hạn từ 60 ngày đến 90 ngày",IF(X3765&lt;=120,"Nợ quá hạn từ 90 ngày đến 120 ngày","Nợ quá hạn hơn 120 ngày có khả năng mất thanh toán")))))))</f>
        <v>Đã thanh toán</v>
      </c>
      <c r="Z3765" s="250">
        <f>Table1[[#This Row],[Hạn thanh toán]]</f>
        <v>45718</v>
      </c>
      <c r="AA3765" s="250">
        <f>Table1[[#This Row],[Ngày Thanh toán]]</f>
        <v>45713</v>
      </c>
      <c r="AD3765" s="3" t="str">
        <f>IF(Table1[[#This Row],[Mã khách hàng]]="","",VLOOKUP($A3765,Ma_KH!$A:$Q,Ma_KH!O$1,0))</f>
        <v>BRG - FUJIMART</v>
      </c>
      <c r="AE3765" s="3" t="str">
        <f>IF(Table1[[#This Row],[Mã khách hàng]]="","",VLOOKUP($A3765,Ma_KH!$A:$Q,Ma_KH!P$1,0))</f>
        <v>CÔNG TY TNHH BÁN LẺ FUJIMART VIỆT NAM</v>
      </c>
      <c r="AF3765" s="3" t="str">
        <f>VLOOKUP(A3766,Ma_KH!A:Q,Ma_KH!J$1,0)</f>
        <v>Vũ Anh Tuấn</v>
      </c>
    </row>
    <row r="3766" spans="1:32">
      <c r="A3766" s="73" t="s">
        <v>184</v>
      </c>
      <c r="B3766" s="78" t="s">
        <v>5155</v>
      </c>
      <c r="C3766" s="404">
        <v>45688</v>
      </c>
      <c r="F3766" s="6" t="s">
        <v>21489</v>
      </c>
      <c r="G3766" s="213" t="s">
        <v>21492</v>
      </c>
      <c r="H3766" s="278"/>
      <c r="I3766" s="278">
        <f>IFERROR(ROUND((VLOOKUP(Table1[[#This Row],[Mã khách hàng]],Ty_Le!$A:$D,5,0)*5%),0),0)</f>
        <v>0</v>
      </c>
      <c r="J3766" s="278">
        <f>(Table1[[#This Row],[Tiền hàng]]-Table1[[#This Row],[Tiền chiết khấu]])*8%</f>
        <v>0</v>
      </c>
      <c r="K3766" s="409">
        <v>12357045</v>
      </c>
      <c r="L3766" s="8" t="s">
        <v>3649</v>
      </c>
      <c r="M3766" s="21">
        <v>45713</v>
      </c>
      <c r="O3766" s="278">
        <f>IF(Table1[[#This Row],[Phân loại]]="Tồn đầu kỳ",Table1[[#This Row],[Tổng giá trị]],0)</f>
        <v>0</v>
      </c>
      <c r="P3766" s="8">
        <f>IF(Table1[[#This Row],[Số còn phải thu ĐK]]&lt;&gt;0,0,IF(Table1[[#This Row],[Phân loại]]="Bán hàng",Table1[[#This Row],[Tổng giá trị]],-Table1[[#This Row],[Tổng giá trị]]))</f>
        <v>-12357045</v>
      </c>
      <c r="Q3766" s="278">
        <f t="shared" si="961"/>
        <v>-12357045</v>
      </c>
      <c r="R3766" s="8">
        <f>Table1[[#This Row],[Số còn phải thu ĐK]]+Table1[[#This Row],[Giá Trị HD sau CK]]-Table1[[#This Row],[Số tiền đã thu]]</f>
        <v>0</v>
      </c>
      <c r="S3766" s="7">
        <f>IF(Table1[[#This Row],[Ngày hóa đơn]]&lt;&gt;"",Table1[[#This Row],[Ngày hóa đơn]],Table1[[#This Row],[Ngày hạch toán]])</f>
        <v>45688</v>
      </c>
      <c r="T3766" s="8">
        <v>30</v>
      </c>
      <c r="U3766" s="7">
        <f>IF(Table1[[#This Row],[Ngày tính CN]]="","",S3766+T3766)</f>
        <v>45718</v>
      </c>
      <c r="V3766" s="71">
        <f ca="1">IF(Table1[[#This Row],[Hạn thanh toán]]="","",IF((U3766-NOW())&lt;0,0,(U3766-NOW())))</f>
        <v>0</v>
      </c>
      <c r="W3766" s="278"/>
      <c r="X3766" s="278" t="str">
        <f t="shared" ca="1" si="962"/>
        <v/>
      </c>
      <c r="Y3766" s="3" t="str">
        <f t="shared" si="963"/>
        <v>Đã thanh toán</v>
      </c>
      <c r="Z3766" s="250">
        <f>Table1[[#This Row],[Hạn thanh toán]]</f>
        <v>45718</v>
      </c>
      <c r="AA3766" s="250">
        <f>Table1[[#This Row],[Ngày Thanh toán]]</f>
        <v>45713</v>
      </c>
      <c r="AD3766" s="3" t="str">
        <f>IF(Table1[[#This Row],[Mã khách hàng]]="","",VLOOKUP($A3766,Ma_KH!$A:$Q,Ma_KH!O$1,0))</f>
        <v>BRG - FUJIMART</v>
      </c>
      <c r="AE3766" s="3" t="str">
        <f>IF(Table1[[#This Row],[Mã khách hàng]]="","",VLOOKUP($A3766,Ma_KH!$A:$Q,Ma_KH!P$1,0))</f>
        <v>CÔNG TY TNHH BÁN LẺ FUJIMART VIỆT NAM</v>
      </c>
      <c r="AF3766" s="3" t="str">
        <f>VLOOKUP(A3767,Ma_KH!A:Q,Ma_KH!J$1,0)</f>
        <v>Vũ Anh Tuấn</v>
      </c>
    </row>
    <row r="3767" spans="1:32">
      <c r="A3767" s="73" t="s">
        <v>184</v>
      </c>
      <c r="B3767" s="78" t="s">
        <v>5155</v>
      </c>
      <c r="C3767" s="404">
        <v>45688</v>
      </c>
      <c r="F3767" s="6"/>
      <c r="G3767" s="213" t="s">
        <v>21493</v>
      </c>
      <c r="H3767" s="278"/>
      <c r="I3767" s="278">
        <f>IFERROR(ROUND((VLOOKUP(Table1[[#This Row],[Mã khách hàng]],Ty_Le!$A:$D,5,0)*5%),0),0)</f>
        <v>0</v>
      </c>
      <c r="J3767" s="278">
        <f>(Table1[[#This Row],[Tiền hàng]]-Table1[[#This Row],[Tiền chiết khấu]])*8%</f>
        <v>0</v>
      </c>
      <c r="K3767" s="409">
        <v>5703252</v>
      </c>
      <c r="L3767" s="8" t="s">
        <v>3649</v>
      </c>
      <c r="M3767" s="21">
        <v>45713</v>
      </c>
      <c r="O3767" s="278">
        <f>IF(Table1[[#This Row],[Phân loại]]="Tồn đầu kỳ",Table1[[#This Row],[Tổng giá trị]],0)</f>
        <v>0</v>
      </c>
      <c r="P3767" s="8">
        <f>IF(Table1[[#This Row],[Số còn phải thu ĐK]]&lt;&gt;0,0,IF(Table1[[#This Row],[Phân loại]]="Bán hàng",Table1[[#This Row],[Tổng giá trị]],-Table1[[#This Row],[Tổng giá trị]]))</f>
        <v>-5703252</v>
      </c>
      <c r="Q3767" s="278">
        <f t="shared" ref="Q3767:Q3769" si="964">IF(M3767&lt;&gt;"",IF(O3767&lt;&gt;0,O3767,P3767),0)</f>
        <v>-5703252</v>
      </c>
      <c r="R3767" s="8">
        <f>Table1[[#This Row],[Số còn phải thu ĐK]]+Table1[[#This Row],[Giá Trị HD sau CK]]-Table1[[#This Row],[Số tiền đã thu]]</f>
        <v>0</v>
      </c>
      <c r="S3767" s="7">
        <f>IF(Table1[[#This Row],[Ngày hóa đơn]]&lt;&gt;"",Table1[[#This Row],[Ngày hóa đơn]],Table1[[#This Row],[Ngày hạch toán]])</f>
        <v>45688</v>
      </c>
      <c r="T3767" s="8">
        <v>30</v>
      </c>
      <c r="U3767" s="7">
        <f>IF(Table1[[#This Row],[Ngày tính CN]]="","",S3767+T3767)</f>
        <v>45718</v>
      </c>
      <c r="V3767" s="71">
        <f ca="1">IF(Table1[[#This Row],[Hạn thanh toán]]="","",IF((U3767-NOW())&lt;0,0,(U3767-NOW())))</f>
        <v>0</v>
      </c>
      <c r="W3767" s="278"/>
      <c r="X3767" s="278" t="str">
        <f t="shared" ref="X3767:X3769" ca="1" si="965">IF(OR($U3767="",$R3767=0),"",IF((U$4-NOW())&lt;0,-($U3767-NOW()),0))</f>
        <v/>
      </c>
      <c r="Y3767" s="3" t="str">
        <f t="shared" ref="Y3767:Y3769" si="966">IF(R3767=0,"Đã thanh toán",IF(X3767="","",IF(X3767&lt;=0,"Chưa đến hạn thanh toán",IF(X3767&lt;=30,"Nợ quá hạn 30 ngày",IF(X3767&lt;=60,"Nợ quá hạn từ 30 ngày đến 60 ngày",IF(X3767&lt;=90,"Nợ quá hạn từ 60 ngày đến 90 ngày",IF(X3767&lt;=120,"Nợ quá hạn từ 90 ngày đến 120 ngày","Nợ quá hạn hơn 120 ngày có khả năng mất thanh toán")))))))</f>
        <v>Đã thanh toán</v>
      </c>
      <c r="Z3767" s="250">
        <f>Table1[[#This Row],[Hạn thanh toán]]</f>
        <v>45718</v>
      </c>
      <c r="AA3767" s="250">
        <f>Table1[[#This Row],[Ngày Thanh toán]]</f>
        <v>45713</v>
      </c>
      <c r="AD3767" s="3" t="str">
        <f>IF(Table1[[#This Row],[Mã khách hàng]]="","",VLOOKUP($A3767,Ma_KH!$A:$Q,Ma_KH!O$1,0))</f>
        <v>BRG - FUJIMART</v>
      </c>
      <c r="AE3767" s="3" t="str">
        <f>IF(Table1[[#This Row],[Mã khách hàng]]="","",VLOOKUP($A3767,Ma_KH!$A:$Q,Ma_KH!P$1,0))</f>
        <v>CÔNG TY TNHH BÁN LẺ FUJIMART VIỆT NAM</v>
      </c>
      <c r="AF3767" s="3" t="str">
        <f>VLOOKUP(A3768,Ma_KH!A:Q,Ma_KH!J$1,0)</f>
        <v>Vũ Anh Tuấn</v>
      </c>
    </row>
    <row r="3768" spans="1:32">
      <c r="A3768" s="73" t="s">
        <v>184</v>
      </c>
      <c r="B3768" s="78" t="s">
        <v>5155</v>
      </c>
      <c r="C3768" s="75">
        <v>45716</v>
      </c>
      <c r="F3768" s="6">
        <v>1267</v>
      </c>
      <c r="G3768" s="213" t="s">
        <v>21494</v>
      </c>
      <c r="H3768" s="278"/>
      <c r="I3768" s="278">
        <f>IFERROR(ROUND((VLOOKUP(Table1[[#This Row],[Mã khách hàng]],Ty_Le!$A:$D,5,0)*5%),0),0)</f>
        <v>0</v>
      </c>
      <c r="J3768" s="278">
        <f>(Table1[[#This Row],[Tiền hàng]]-Table1[[#This Row],[Tiền chiết khấu]])*8%</f>
        <v>0</v>
      </c>
      <c r="K3768" s="409">
        <v>2813398</v>
      </c>
      <c r="L3768" s="8" t="s">
        <v>3649</v>
      </c>
      <c r="M3768" s="21">
        <v>45741</v>
      </c>
      <c r="O3768" s="278">
        <f>IF(Table1[[#This Row],[Phân loại]]="Tồn đầu kỳ",Table1[[#This Row],[Tổng giá trị]],0)</f>
        <v>0</v>
      </c>
      <c r="P3768" s="8">
        <f>IF(Table1[[#This Row],[Số còn phải thu ĐK]]&lt;&gt;0,0,IF(Table1[[#This Row],[Phân loại]]="Bán hàng",Table1[[#This Row],[Tổng giá trị]],-Table1[[#This Row],[Tổng giá trị]]))</f>
        <v>-2813398</v>
      </c>
      <c r="Q3768" s="278">
        <f t="shared" si="964"/>
        <v>-2813398</v>
      </c>
      <c r="R3768" s="8">
        <f>Table1[[#This Row],[Số còn phải thu ĐK]]+Table1[[#This Row],[Giá Trị HD sau CK]]-Table1[[#This Row],[Số tiền đã thu]]</f>
        <v>0</v>
      </c>
      <c r="S3768" s="7">
        <f>IF(Table1[[#This Row],[Ngày hóa đơn]]&lt;&gt;"",Table1[[#This Row],[Ngày hóa đơn]],Table1[[#This Row],[Ngày hạch toán]])</f>
        <v>45716</v>
      </c>
      <c r="T3768" s="8">
        <v>30</v>
      </c>
      <c r="U3768" s="7">
        <f>IF(Table1[[#This Row],[Ngày tính CN]]="","",S3768+T3768)</f>
        <v>45746</v>
      </c>
      <c r="V3768" s="71">
        <f ca="1">IF(Table1[[#This Row],[Hạn thanh toán]]="","",IF((U3768-NOW())&lt;0,0,(U3768-NOW())))</f>
        <v>0</v>
      </c>
      <c r="W3768" s="278"/>
      <c r="X3768" s="278" t="str">
        <f t="shared" ca="1" si="965"/>
        <v/>
      </c>
      <c r="Y3768" s="3" t="str">
        <f t="shared" si="966"/>
        <v>Đã thanh toán</v>
      </c>
      <c r="Z3768" s="250">
        <f>Table1[[#This Row],[Hạn thanh toán]]</f>
        <v>45746</v>
      </c>
      <c r="AA3768" s="250">
        <f>Table1[[#This Row],[Ngày Thanh toán]]</f>
        <v>45741</v>
      </c>
      <c r="AD3768" s="3" t="str">
        <f>IF(Table1[[#This Row],[Mã khách hàng]]="","",VLOOKUP($A3768,Ma_KH!$A:$Q,Ma_KH!O$1,0))</f>
        <v>BRG - FUJIMART</v>
      </c>
      <c r="AE3768" s="3" t="str">
        <f>IF(Table1[[#This Row],[Mã khách hàng]]="","",VLOOKUP($A3768,Ma_KH!$A:$Q,Ma_KH!P$1,0))</f>
        <v>CÔNG TY TNHH BÁN LẺ FUJIMART VIỆT NAM</v>
      </c>
      <c r="AF3768" s="3" t="str">
        <f>VLOOKUP(A3769,Ma_KH!A:Q,Ma_KH!J$1,0)</f>
        <v>Vũ Anh Tuấn</v>
      </c>
    </row>
    <row r="3769" spans="1:32">
      <c r="A3769" s="73" t="s">
        <v>184</v>
      </c>
      <c r="B3769" s="78" t="s">
        <v>5155</v>
      </c>
      <c r="C3769" s="75">
        <v>45716</v>
      </c>
      <c r="F3769" s="6" t="s">
        <v>21489</v>
      </c>
      <c r="G3769" s="213" t="s">
        <v>21495</v>
      </c>
      <c r="H3769" s="278"/>
      <c r="I3769" s="278">
        <f>IFERROR(ROUND((VLOOKUP(Table1[[#This Row],[Mã khách hàng]],Ty_Le!$A:$D,5,0)*5%),0),0)</f>
        <v>0</v>
      </c>
      <c r="J3769" s="278">
        <f>(Table1[[#This Row],[Tiền hàng]]-Table1[[#This Row],[Tiền chiết khấu]])*8%</f>
        <v>0</v>
      </c>
      <c r="K3769" s="409">
        <v>2418926</v>
      </c>
      <c r="L3769" s="8" t="s">
        <v>3649</v>
      </c>
      <c r="M3769" s="21">
        <v>45741</v>
      </c>
      <c r="O3769" s="278">
        <f>IF(Table1[[#This Row],[Phân loại]]="Tồn đầu kỳ",Table1[[#This Row],[Tổng giá trị]],0)</f>
        <v>0</v>
      </c>
      <c r="P3769" s="8">
        <f>IF(Table1[[#This Row],[Số còn phải thu ĐK]]&lt;&gt;0,0,IF(Table1[[#This Row],[Phân loại]]="Bán hàng",Table1[[#This Row],[Tổng giá trị]],-Table1[[#This Row],[Tổng giá trị]]))</f>
        <v>-2418926</v>
      </c>
      <c r="Q3769" s="278">
        <f t="shared" si="964"/>
        <v>-2418926</v>
      </c>
      <c r="R3769" s="8">
        <f>Table1[[#This Row],[Số còn phải thu ĐK]]+Table1[[#This Row],[Giá Trị HD sau CK]]-Table1[[#This Row],[Số tiền đã thu]]</f>
        <v>0</v>
      </c>
      <c r="S3769" s="7">
        <f>IF(Table1[[#This Row],[Ngày hóa đơn]]&lt;&gt;"",Table1[[#This Row],[Ngày hóa đơn]],Table1[[#This Row],[Ngày hạch toán]])</f>
        <v>45716</v>
      </c>
      <c r="T3769" s="8">
        <v>30</v>
      </c>
      <c r="U3769" s="7">
        <f>IF(Table1[[#This Row],[Ngày tính CN]]="","",S3769+T3769)</f>
        <v>45746</v>
      </c>
      <c r="V3769" s="71">
        <f ca="1">IF(Table1[[#This Row],[Hạn thanh toán]]="","",IF((U3769-NOW())&lt;0,0,(U3769-NOW())))</f>
        <v>0</v>
      </c>
      <c r="W3769" s="278"/>
      <c r="X3769" s="278" t="str">
        <f t="shared" ca="1" si="965"/>
        <v/>
      </c>
      <c r="Y3769" s="3" t="str">
        <f t="shared" si="966"/>
        <v>Đã thanh toán</v>
      </c>
      <c r="Z3769" s="250">
        <f>Table1[[#This Row],[Hạn thanh toán]]</f>
        <v>45746</v>
      </c>
      <c r="AA3769" s="250">
        <f>Table1[[#This Row],[Ngày Thanh toán]]</f>
        <v>45741</v>
      </c>
      <c r="AD3769" s="3" t="str">
        <f>IF(Table1[[#This Row],[Mã khách hàng]]="","",VLOOKUP($A3769,Ma_KH!$A:$Q,Ma_KH!O$1,0))</f>
        <v>BRG - FUJIMART</v>
      </c>
      <c r="AE3769" s="3" t="str">
        <f>IF(Table1[[#This Row],[Mã khách hàng]]="","",VLOOKUP($A3769,Ma_KH!$A:$Q,Ma_KH!P$1,0))</f>
        <v>CÔNG TY TNHH BÁN LẺ FUJIMART VIỆT NAM</v>
      </c>
      <c r="AF3769" s="3" t="str">
        <f>VLOOKUP(A3770,Ma_KH!A:Q,Ma_KH!J$1,0)</f>
        <v>Vũ Anh Tuấn</v>
      </c>
    </row>
    <row r="3770" spans="1:32">
      <c r="A3770" s="73" t="s">
        <v>184</v>
      </c>
      <c r="B3770" s="78" t="s">
        <v>5155</v>
      </c>
      <c r="C3770" s="67">
        <v>45716</v>
      </c>
      <c r="F3770" s="6"/>
      <c r="G3770" s="213" t="s">
        <v>21496</v>
      </c>
      <c r="H3770" s="278"/>
      <c r="I3770" s="278">
        <f>IFERROR(ROUND((VLOOKUP(Table1[[#This Row],[Mã khách hàng]],Ty_Le!$A:$D,5,0)*5%),0),0)</f>
        <v>0</v>
      </c>
      <c r="J3770" s="278">
        <f>(Table1[[#This Row],[Tiền hàng]]-Table1[[#This Row],[Tiền chiết khấu]])*8%</f>
        <v>0</v>
      </c>
      <c r="K3770" s="409">
        <v>1116427</v>
      </c>
      <c r="L3770" s="8" t="s">
        <v>3649</v>
      </c>
      <c r="M3770" s="21"/>
      <c r="O3770" s="278">
        <f>IF(Table1[[#This Row],[Phân loại]]="Tồn đầu kỳ",Table1[[#This Row],[Tổng giá trị]],0)</f>
        <v>0</v>
      </c>
      <c r="P3770" s="8">
        <f>IF(Table1[[#This Row],[Số còn phải thu ĐK]]&lt;&gt;0,0,IF(Table1[[#This Row],[Phân loại]]="Bán hàng",Table1[[#This Row],[Tổng giá trị]],-Table1[[#This Row],[Tổng giá trị]]))</f>
        <v>-1116427</v>
      </c>
      <c r="Q3770" s="278">
        <f t="shared" ref="Q3770:Q3772" si="967">IF(M3770&lt;&gt;"",IF(O3770&lt;&gt;0,O3770,P3770),0)</f>
        <v>0</v>
      </c>
      <c r="R3770" s="8">
        <f>Table1[[#This Row],[Số còn phải thu ĐK]]+Table1[[#This Row],[Giá Trị HD sau CK]]-Table1[[#This Row],[Số tiền đã thu]]</f>
        <v>-1116427</v>
      </c>
      <c r="S3770" s="7">
        <f>IF(Table1[[#This Row],[Ngày hóa đơn]]&lt;&gt;"",Table1[[#This Row],[Ngày hóa đơn]],Table1[[#This Row],[Ngày hạch toán]])</f>
        <v>45716</v>
      </c>
      <c r="T3770" s="8">
        <v>30</v>
      </c>
      <c r="U3770" s="7">
        <f>IF(Table1[[#This Row],[Ngày tính CN]]="","",S3770+T3770)</f>
        <v>45746</v>
      </c>
      <c r="V3770" s="71">
        <f ca="1">IF(Table1[[#This Row],[Hạn thanh toán]]="","",IF((U3770-NOW())&lt;0,0,(U3770-NOW())))</f>
        <v>0</v>
      </c>
      <c r="W3770" s="278"/>
      <c r="X3770" s="278">
        <f t="shared" ref="X3770:X3772" ca="1" si="968">IF(OR($U3770="",$R3770=0),"",IF((U$4-NOW())&lt;0,-($U3770-NOW()),0))</f>
        <v>255.36242152778141</v>
      </c>
      <c r="Y3770" s="3" t="str">
        <f t="shared" ref="Y3770:Y3772" ca="1" si="969">IF(R3770=0,"Đã thanh toán",IF(X3770="","",IF(X3770&lt;=0,"Chưa đến hạn thanh toán",IF(X3770&lt;=30,"Nợ quá hạn 30 ngày",IF(X3770&lt;=60,"Nợ quá hạn từ 30 ngày đến 60 ngày",IF(X3770&lt;=90,"Nợ quá hạn từ 60 ngày đến 90 ngày",IF(X3770&lt;=120,"Nợ quá hạn từ 90 ngày đến 120 ngày","Nợ quá hạn hơn 120 ngày có khả năng mất thanh toán")))))))</f>
        <v>Nợ quá hạn hơn 120 ngày có khả năng mất thanh toán</v>
      </c>
      <c r="Z3770" s="250">
        <f>Table1[[#This Row],[Hạn thanh toán]]</f>
        <v>45746</v>
      </c>
      <c r="AA3770" s="250">
        <f>Table1[[#This Row],[Ngày Thanh toán]]</f>
        <v>0</v>
      </c>
      <c r="AD3770" s="3" t="str">
        <f>IF(Table1[[#This Row],[Mã khách hàng]]="","",VLOOKUP($A3770,Ma_KH!$A:$Q,Ma_KH!O$1,0))</f>
        <v>BRG - FUJIMART</v>
      </c>
      <c r="AE3770" s="3" t="str">
        <f>IF(Table1[[#This Row],[Mã khách hàng]]="","",VLOOKUP($A3770,Ma_KH!$A:$Q,Ma_KH!P$1,0))</f>
        <v>CÔNG TY TNHH BÁN LẺ FUJIMART VIỆT NAM</v>
      </c>
      <c r="AF3770" s="3" t="str">
        <f>VLOOKUP(A3771,Ma_KH!A:Q,Ma_KH!J$1,0)</f>
        <v>Vũ Anh Tuấn</v>
      </c>
    </row>
    <row r="3771" spans="1:32">
      <c r="A3771" s="73" t="s">
        <v>184</v>
      </c>
      <c r="B3771" s="78" t="s">
        <v>5155</v>
      </c>
      <c r="C3771" s="75">
        <v>45747</v>
      </c>
      <c r="F3771" s="6">
        <v>1991</v>
      </c>
      <c r="G3771" s="213" t="s">
        <v>21497</v>
      </c>
      <c r="H3771" s="278"/>
      <c r="I3771" s="278">
        <f>IFERROR(ROUND((VLOOKUP(Table1[[#This Row],[Mã khách hàng]],Ty_Le!$A:$D,5,0)*5%),0),0)</f>
        <v>0</v>
      </c>
      <c r="J3771" s="278">
        <f>(Table1[[#This Row],[Tiền hàng]]-Table1[[#This Row],[Tiền chiết khấu]])*8%</f>
        <v>0</v>
      </c>
      <c r="K3771" s="409">
        <v>2849201</v>
      </c>
      <c r="L3771" s="8" t="s">
        <v>3649</v>
      </c>
      <c r="M3771" s="21">
        <v>45772</v>
      </c>
      <c r="O3771" s="278">
        <f>IF(Table1[[#This Row],[Phân loại]]="Tồn đầu kỳ",Table1[[#This Row],[Tổng giá trị]],0)</f>
        <v>0</v>
      </c>
      <c r="P3771" s="8">
        <f>IF(Table1[[#This Row],[Số còn phải thu ĐK]]&lt;&gt;0,0,IF(Table1[[#This Row],[Phân loại]]="Bán hàng",Table1[[#This Row],[Tổng giá trị]],-Table1[[#This Row],[Tổng giá trị]]))</f>
        <v>-2849201</v>
      </c>
      <c r="Q3771" s="278">
        <f t="shared" si="967"/>
        <v>-2849201</v>
      </c>
      <c r="R3771" s="8">
        <f>Table1[[#This Row],[Số còn phải thu ĐK]]+Table1[[#This Row],[Giá Trị HD sau CK]]-Table1[[#This Row],[Số tiền đã thu]]</f>
        <v>0</v>
      </c>
      <c r="S3771" s="7">
        <f>IF(Table1[[#This Row],[Ngày hóa đơn]]&lt;&gt;"",Table1[[#This Row],[Ngày hóa đơn]],Table1[[#This Row],[Ngày hạch toán]])</f>
        <v>45747</v>
      </c>
      <c r="T3771" s="8">
        <v>30</v>
      </c>
      <c r="U3771" s="7">
        <f>IF(Table1[[#This Row],[Ngày tính CN]]="","",S3771+T3771)</f>
        <v>45777</v>
      </c>
      <c r="V3771" s="71">
        <f ca="1">IF(Table1[[#This Row],[Hạn thanh toán]]="","",IF((U3771-NOW())&lt;0,0,(U3771-NOW())))</f>
        <v>0</v>
      </c>
      <c r="W3771" s="278"/>
      <c r="X3771" s="278" t="str">
        <f t="shared" ca="1" si="968"/>
        <v/>
      </c>
      <c r="Y3771" s="3" t="str">
        <f t="shared" si="969"/>
        <v>Đã thanh toán</v>
      </c>
      <c r="Z3771" s="250">
        <f>Table1[[#This Row],[Hạn thanh toán]]</f>
        <v>45777</v>
      </c>
      <c r="AA3771" s="250">
        <f>Table1[[#This Row],[Ngày Thanh toán]]</f>
        <v>45772</v>
      </c>
      <c r="AD3771" s="3" t="str">
        <f>IF(Table1[[#This Row],[Mã khách hàng]]="","",VLOOKUP($A3771,Ma_KH!$A:$Q,Ma_KH!O$1,0))</f>
        <v>BRG - FUJIMART</v>
      </c>
      <c r="AE3771" s="3" t="str">
        <f>IF(Table1[[#This Row],[Mã khách hàng]]="","",VLOOKUP($A3771,Ma_KH!$A:$Q,Ma_KH!P$1,0))</f>
        <v>CÔNG TY TNHH BÁN LẺ FUJIMART VIỆT NAM</v>
      </c>
      <c r="AF3771" s="3" t="e">
        <f>VLOOKUP(#REF!,Ma_KH!A:Q,Ma_KH!J$1,0)</f>
        <v>#REF!</v>
      </c>
    </row>
    <row r="3772" spans="1:32">
      <c r="A3772" s="73" t="s">
        <v>184</v>
      </c>
      <c r="B3772" s="78" t="s">
        <v>5155</v>
      </c>
      <c r="C3772" s="75">
        <v>45747</v>
      </c>
      <c r="F3772" s="6" t="s">
        <v>21489</v>
      </c>
      <c r="G3772" s="213" t="s">
        <v>21498</v>
      </c>
      <c r="H3772" s="278"/>
      <c r="I3772" s="278">
        <f>IFERROR(ROUND((VLOOKUP(Table1[[#This Row],[Mã khách hàng]],Ty_Le!$A:$D,5,0)*5%),0),0)</f>
        <v>0</v>
      </c>
      <c r="J3772" s="278">
        <f>(Table1[[#This Row],[Tiền hàng]]-Table1[[#This Row],[Tiền chiết khấu]])*8%</f>
        <v>0</v>
      </c>
      <c r="K3772" s="409">
        <v>2449709</v>
      </c>
      <c r="L3772" s="8" t="s">
        <v>3649</v>
      </c>
      <c r="M3772" s="21">
        <v>45772</v>
      </c>
      <c r="O3772" s="278">
        <f>IF(Table1[[#This Row],[Phân loại]]="Tồn đầu kỳ",Table1[[#This Row],[Tổng giá trị]],0)</f>
        <v>0</v>
      </c>
      <c r="P3772" s="8">
        <f>IF(Table1[[#This Row],[Số còn phải thu ĐK]]&lt;&gt;0,0,IF(Table1[[#This Row],[Phân loại]]="Bán hàng",Table1[[#This Row],[Tổng giá trị]],-Table1[[#This Row],[Tổng giá trị]]))</f>
        <v>-2449709</v>
      </c>
      <c r="Q3772" s="278">
        <f t="shared" si="967"/>
        <v>-2449709</v>
      </c>
      <c r="R3772" s="8">
        <f>Table1[[#This Row],[Số còn phải thu ĐK]]+Table1[[#This Row],[Giá Trị HD sau CK]]-Table1[[#This Row],[Số tiền đã thu]]</f>
        <v>0</v>
      </c>
      <c r="S3772" s="7">
        <f>IF(Table1[[#This Row],[Ngày hóa đơn]]&lt;&gt;"",Table1[[#This Row],[Ngày hóa đơn]],Table1[[#This Row],[Ngày hạch toán]])</f>
        <v>45747</v>
      </c>
      <c r="T3772" s="8">
        <v>30</v>
      </c>
      <c r="U3772" s="7">
        <f>IF(Table1[[#This Row],[Ngày tính CN]]="","",S3772+T3772)</f>
        <v>45777</v>
      </c>
      <c r="V3772" s="71">
        <f ca="1">IF(Table1[[#This Row],[Hạn thanh toán]]="","",IF((U3772-NOW())&lt;0,0,(U3772-NOW())))</f>
        <v>0</v>
      </c>
      <c r="W3772" s="278"/>
      <c r="X3772" s="278" t="str">
        <f t="shared" ca="1" si="968"/>
        <v/>
      </c>
      <c r="Y3772" s="3" t="str">
        <f t="shared" si="969"/>
        <v>Đã thanh toán</v>
      </c>
      <c r="Z3772" s="250">
        <f>Table1[[#This Row],[Hạn thanh toán]]</f>
        <v>45777</v>
      </c>
      <c r="AA3772" s="250">
        <f>Table1[[#This Row],[Ngày Thanh toán]]</f>
        <v>45772</v>
      </c>
      <c r="AD3772" s="3" t="str">
        <f>IF(Table1[[#This Row],[Mã khách hàng]]="","",VLOOKUP($A3772,Ma_KH!$A:$Q,Ma_KH!O$1,0))</f>
        <v>BRG - FUJIMART</v>
      </c>
      <c r="AE3772" s="3" t="str">
        <f>IF(Table1[[#This Row],[Mã khách hàng]]="","",VLOOKUP($A3772,Ma_KH!$A:$Q,Ma_KH!P$1,0))</f>
        <v>CÔNG TY TNHH BÁN LẺ FUJIMART VIỆT NAM</v>
      </c>
      <c r="AF3772" s="3" t="str">
        <f>VLOOKUP(A3773,Ma_KH!A:Q,Ma_KH!J$1,0)</f>
        <v>Vũ Anh Tuấn</v>
      </c>
    </row>
    <row r="3773" spans="1:32">
      <c r="A3773" s="73" t="s">
        <v>184</v>
      </c>
      <c r="B3773" s="78" t="s">
        <v>5155</v>
      </c>
      <c r="C3773" s="67">
        <v>45747</v>
      </c>
      <c r="F3773" s="6"/>
      <c r="G3773" s="213" t="s">
        <v>21499</v>
      </c>
      <c r="H3773" s="278"/>
      <c r="I3773" s="278">
        <f>IFERROR(ROUND((VLOOKUP(Table1[[#This Row],[Mã khách hàng]],Ty_Le!$A:$D,5,0)*5%),0),0)</f>
        <v>0</v>
      </c>
      <c r="J3773" s="278">
        <f>(Table1[[#This Row],[Tiền hàng]]-Table1[[#This Row],[Tiền chiết khấu]])*8%</f>
        <v>0</v>
      </c>
      <c r="K3773" s="409">
        <v>1130635</v>
      </c>
      <c r="L3773" s="8" t="s">
        <v>3649</v>
      </c>
      <c r="M3773" s="21"/>
      <c r="O3773" s="278">
        <f>IF(Table1[[#This Row],[Phân loại]]="Tồn đầu kỳ",Table1[[#This Row],[Tổng giá trị]],0)</f>
        <v>0</v>
      </c>
      <c r="P3773" s="8">
        <f>IF(Table1[[#This Row],[Số còn phải thu ĐK]]&lt;&gt;0,0,IF(Table1[[#This Row],[Phân loại]]="Bán hàng",Table1[[#This Row],[Tổng giá trị]],-Table1[[#This Row],[Tổng giá trị]]))</f>
        <v>-1130635</v>
      </c>
      <c r="Q3773" s="278">
        <f t="shared" ref="Q3773:Q3775" si="970">IF(M3773&lt;&gt;"",IF(O3773&lt;&gt;0,O3773,P3773),0)</f>
        <v>0</v>
      </c>
      <c r="R3773" s="8">
        <f>Table1[[#This Row],[Số còn phải thu ĐK]]+Table1[[#This Row],[Giá Trị HD sau CK]]-Table1[[#This Row],[Số tiền đã thu]]</f>
        <v>-1130635</v>
      </c>
      <c r="S3773" s="7">
        <f>IF(Table1[[#This Row],[Ngày hóa đơn]]&lt;&gt;"",Table1[[#This Row],[Ngày hóa đơn]],Table1[[#This Row],[Ngày hạch toán]])</f>
        <v>45747</v>
      </c>
      <c r="T3773" s="8">
        <v>30</v>
      </c>
      <c r="U3773" s="7">
        <f>IF(Table1[[#This Row],[Ngày tính CN]]="","",S3773+T3773)</f>
        <v>45777</v>
      </c>
      <c r="V3773" s="71">
        <f ca="1">IF(Table1[[#This Row],[Hạn thanh toán]]="","",IF((U3773-NOW())&lt;0,0,(U3773-NOW())))</f>
        <v>0</v>
      </c>
      <c r="W3773" s="278"/>
      <c r="X3773" s="278">
        <f t="shared" ref="X3773:X3775" ca="1" si="971">IF(OR($U3773="",$R3773=0),"",IF((U$4-NOW())&lt;0,-($U3773-NOW()),0))</f>
        <v>224.36242152778141</v>
      </c>
      <c r="Y3773" s="3" t="str">
        <f t="shared" ref="Y3773:Y3775" ca="1" si="972">IF(R3773=0,"Đã thanh toán",IF(X3773="","",IF(X3773&lt;=0,"Chưa đến hạn thanh toán",IF(X3773&lt;=30,"Nợ quá hạn 30 ngày",IF(X3773&lt;=60,"Nợ quá hạn từ 30 ngày đến 60 ngày",IF(X3773&lt;=90,"Nợ quá hạn từ 60 ngày đến 90 ngày",IF(X3773&lt;=120,"Nợ quá hạn từ 90 ngày đến 120 ngày","Nợ quá hạn hơn 120 ngày có khả năng mất thanh toán")))))))</f>
        <v>Nợ quá hạn hơn 120 ngày có khả năng mất thanh toán</v>
      </c>
      <c r="Z3773" s="250">
        <f>Table1[[#This Row],[Hạn thanh toán]]</f>
        <v>45777</v>
      </c>
      <c r="AA3773" s="250">
        <f>Table1[[#This Row],[Ngày Thanh toán]]</f>
        <v>0</v>
      </c>
      <c r="AD3773" s="3" t="str">
        <f>IF(Table1[[#This Row],[Mã khách hàng]]="","",VLOOKUP($A3773,Ma_KH!$A:$Q,Ma_KH!O$1,0))</f>
        <v>BRG - FUJIMART</v>
      </c>
      <c r="AE3773" s="3" t="str">
        <f>IF(Table1[[#This Row],[Mã khách hàng]]="","",VLOOKUP($A3773,Ma_KH!$A:$Q,Ma_KH!P$1,0))</f>
        <v>CÔNG TY TNHH BÁN LẺ FUJIMART VIỆT NAM</v>
      </c>
      <c r="AF3773" s="3" t="str">
        <f>VLOOKUP(A3774,Ma_KH!A:Q,Ma_KH!J$1,0)</f>
        <v>Vũ Anh Tuấn</v>
      </c>
    </row>
    <row r="3774" spans="1:32">
      <c r="A3774" s="73" t="s">
        <v>184</v>
      </c>
      <c r="B3774" s="78" t="s">
        <v>5155</v>
      </c>
      <c r="C3774" s="404">
        <v>45776</v>
      </c>
      <c r="F3774" s="6">
        <v>2780</v>
      </c>
      <c r="G3774" s="213" t="s">
        <v>21500</v>
      </c>
      <c r="H3774" s="278"/>
      <c r="I3774" s="278">
        <f>IFERROR(ROUND((VLOOKUP(Table1[[#This Row],[Mã khách hàng]],Ty_Le!$A:$D,5,0)*5%),0),0)</f>
        <v>0</v>
      </c>
      <c r="J3774" s="278">
        <f>(Table1[[#This Row],[Tiền hàng]]-Table1[[#This Row],[Tiền chiết khấu]])*8%</f>
        <v>0</v>
      </c>
      <c r="K3774" s="409">
        <v>3145305</v>
      </c>
      <c r="L3774" s="8" t="s">
        <v>3649</v>
      </c>
      <c r="M3774" s="21">
        <v>45803</v>
      </c>
      <c r="O3774" s="278">
        <f>IF(Table1[[#This Row],[Phân loại]]="Tồn đầu kỳ",Table1[[#This Row],[Tổng giá trị]],0)</f>
        <v>0</v>
      </c>
      <c r="P3774" s="8">
        <f>IF(Table1[[#This Row],[Số còn phải thu ĐK]]&lt;&gt;0,0,IF(Table1[[#This Row],[Phân loại]]="Bán hàng",Table1[[#This Row],[Tổng giá trị]],-Table1[[#This Row],[Tổng giá trị]]))</f>
        <v>-3145305</v>
      </c>
      <c r="Q3774" s="278">
        <f t="shared" si="970"/>
        <v>-3145305</v>
      </c>
      <c r="R3774" s="8">
        <f>Table1[[#This Row],[Số còn phải thu ĐK]]+Table1[[#This Row],[Giá Trị HD sau CK]]-Table1[[#This Row],[Số tiền đã thu]]</f>
        <v>0</v>
      </c>
      <c r="S3774" s="7">
        <f>IF(Table1[[#This Row],[Ngày hóa đơn]]&lt;&gt;"",Table1[[#This Row],[Ngày hóa đơn]],Table1[[#This Row],[Ngày hạch toán]])</f>
        <v>45776</v>
      </c>
      <c r="T3774" s="8">
        <v>30</v>
      </c>
      <c r="U3774" s="7">
        <f>IF(Table1[[#This Row],[Ngày tính CN]]="","",S3774+T3774)</f>
        <v>45806</v>
      </c>
      <c r="V3774" s="71">
        <f ca="1">IF(Table1[[#This Row],[Hạn thanh toán]]="","",IF((U3774-NOW())&lt;0,0,(U3774-NOW())))</f>
        <v>0</v>
      </c>
      <c r="W3774" s="278"/>
      <c r="X3774" s="278" t="str">
        <f t="shared" ca="1" si="971"/>
        <v/>
      </c>
      <c r="Y3774" s="3" t="str">
        <f t="shared" si="972"/>
        <v>Đã thanh toán</v>
      </c>
      <c r="Z3774" s="250">
        <f>Table1[[#This Row],[Hạn thanh toán]]</f>
        <v>45806</v>
      </c>
      <c r="AA3774" s="250">
        <f>Table1[[#This Row],[Ngày Thanh toán]]</f>
        <v>45803</v>
      </c>
      <c r="AD3774" s="3" t="str">
        <f>IF(Table1[[#This Row],[Mã khách hàng]]="","",VLOOKUP($A3774,Ma_KH!$A:$Q,Ma_KH!O$1,0))</f>
        <v>BRG - FUJIMART</v>
      </c>
      <c r="AE3774" s="3" t="str">
        <f>IF(Table1[[#This Row],[Mã khách hàng]]="","",VLOOKUP($A3774,Ma_KH!$A:$Q,Ma_KH!P$1,0))</f>
        <v>CÔNG TY TNHH BÁN LẺ FUJIMART VIỆT NAM</v>
      </c>
      <c r="AF3774" s="3" t="str">
        <f>VLOOKUP(A3775,Ma_KH!A:Q,Ma_KH!J$1,0)</f>
        <v>Vũ Anh Tuấn</v>
      </c>
    </row>
    <row r="3775" spans="1:32">
      <c r="A3775" s="73" t="s">
        <v>184</v>
      </c>
      <c r="B3775" s="78" t="s">
        <v>5155</v>
      </c>
      <c r="C3775" s="404">
        <v>45777</v>
      </c>
      <c r="F3775" s="6" t="s">
        <v>21489</v>
      </c>
      <c r="G3775" s="213" t="s">
        <v>21501</v>
      </c>
      <c r="H3775" s="278"/>
      <c r="I3775" s="278">
        <f>IFERROR(ROUND((VLOOKUP(Table1[[#This Row],[Mã khách hàng]],Ty_Le!$A:$D,5,0)*5%),0),0)</f>
        <v>0</v>
      </c>
      <c r="J3775" s="278">
        <f>(Table1[[#This Row],[Tiền hàng]]-Table1[[#This Row],[Tiền chiết khấu]])*8%</f>
        <v>0</v>
      </c>
      <c r="K3775" s="409">
        <v>2704298</v>
      </c>
      <c r="L3775" s="8" t="s">
        <v>3649</v>
      </c>
      <c r="M3775" s="21">
        <v>45803</v>
      </c>
      <c r="O3775" s="278">
        <f>IF(Table1[[#This Row],[Phân loại]]="Tồn đầu kỳ",Table1[[#This Row],[Tổng giá trị]],0)</f>
        <v>0</v>
      </c>
      <c r="P3775" s="8">
        <f>IF(Table1[[#This Row],[Số còn phải thu ĐK]]&lt;&gt;0,0,IF(Table1[[#This Row],[Phân loại]]="Bán hàng",Table1[[#This Row],[Tổng giá trị]],-Table1[[#This Row],[Tổng giá trị]]))</f>
        <v>-2704298</v>
      </c>
      <c r="Q3775" s="278">
        <f t="shared" si="970"/>
        <v>-2704298</v>
      </c>
      <c r="R3775" s="8">
        <f>Table1[[#This Row],[Số còn phải thu ĐK]]+Table1[[#This Row],[Giá Trị HD sau CK]]-Table1[[#This Row],[Số tiền đã thu]]</f>
        <v>0</v>
      </c>
      <c r="S3775" s="7">
        <f>IF(Table1[[#This Row],[Ngày hóa đơn]]&lt;&gt;"",Table1[[#This Row],[Ngày hóa đơn]],Table1[[#This Row],[Ngày hạch toán]])</f>
        <v>45777</v>
      </c>
      <c r="T3775" s="8">
        <v>30</v>
      </c>
      <c r="U3775" s="7">
        <f>IF(Table1[[#This Row],[Ngày tính CN]]="","",S3775+T3775)</f>
        <v>45807</v>
      </c>
      <c r="V3775" s="71">
        <f ca="1">IF(Table1[[#This Row],[Hạn thanh toán]]="","",IF((U3775-NOW())&lt;0,0,(U3775-NOW())))</f>
        <v>0</v>
      </c>
      <c r="W3775" s="278"/>
      <c r="X3775" s="278" t="str">
        <f t="shared" ca="1" si="971"/>
        <v/>
      </c>
      <c r="Y3775" s="3" t="str">
        <f t="shared" si="972"/>
        <v>Đã thanh toán</v>
      </c>
      <c r="Z3775" s="250">
        <f>Table1[[#This Row],[Hạn thanh toán]]</f>
        <v>45807</v>
      </c>
      <c r="AA3775" s="250">
        <f>Table1[[#This Row],[Ngày Thanh toán]]</f>
        <v>45803</v>
      </c>
      <c r="AD3775" s="3" t="str">
        <f>IF(Table1[[#This Row],[Mã khách hàng]]="","",VLOOKUP($A3775,Ma_KH!$A:$Q,Ma_KH!O$1,0))</f>
        <v>BRG - FUJIMART</v>
      </c>
      <c r="AE3775" s="3" t="str">
        <f>IF(Table1[[#This Row],[Mã khách hàng]]="","",VLOOKUP($A3775,Ma_KH!$A:$Q,Ma_KH!P$1,0))</f>
        <v>CÔNG TY TNHH BÁN LẺ FUJIMART VIỆT NAM</v>
      </c>
      <c r="AF3775" s="3" t="str">
        <f>VLOOKUP(A3776,Ma_KH!A:Q,Ma_KH!J$1,0)</f>
        <v>Vũ Anh Tuấn</v>
      </c>
    </row>
    <row r="3776" spans="1:32">
      <c r="A3776" s="73" t="s">
        <v>184</v>
      </c>
      <c r="B3776" s="78" t="s">
        <v>5155</v>
      </c>
      <c r="C3776" s="405">
        <v>45777</v>
      </c>
      <c r="F3776" s="6"/>
      <c r="G3776" s="213" t="s">
        <v>21502</v>
      </c>
      <c r="H3776" s="278"/>
      <c r="I3776" s="278">
        <f>IFERROR(ROUND((VLOOKUP(Table1[[#This Row],[Mã khách hàng]],Ty_Le!$A:$D,5,0)*5%),0),0)</f>
        <v>0</v>
      </c>
      <c r="J3776" s="278">
        <f>(Table1[[#This Row],[Tiền hàng]]-Table1[[#This Row],[Tiền chiết khấu]])*8%</f>
        <v>0</v>
      </c>
      <c r="K3776" s="409">
        <v>1248137</v>
      </c>
      <c r="L3776" s="8" t="s">
        <v>3649</v>
      </c>
      <c r="M3776" s="21"/>
      <c r="O3776" s="278">
        <f>IF(Table1[[#This Row],[Phân loại]]="Tồn đầu kỳ",Table1[[#This Row],[Tổng giá trị]],0)</f>
        <v>0</v>
      </c>
      <c r="P3776" s="8">
        <f>IF(Table1[[#This Row],[Số còn phải thu ĐK]]&lt;&gt;0,0,IF(Table1[[#This Row],[Phân loại]]="Bán hàng",Table1[[#This Row],[Tổng giá trị]],-Table1[[#This Row],[Tổng giá trị]]))</f>
        <v>-1248137</v>
      </c>
      <c r="Q3776" s="278">
        <f t="shared" ref="Q3776:Q3778" si="973">IF(M3776&lt;&gt;"",IF(O3776&lt;&gt;0,O3776,P3776),0)</f>
        <v>0</v>
      </c>
      <c r="R3776" s="8">
        <f>Table1[[#This Row],[Số còn phải thu ĐK]]+Table1[[#This Row],[Giá Trị HD sau CK]]-Table1[[#This Row],[Số tiền đã thu]]</f>
        <v>-1248137</v>
      </c>
      <c r="S3776" s="7">
        <f>IF(Table1[[#This Row],[Ngày hóa đơn]]&lt;&gt;"",Table1[[#This Row],[Ngày hóa đơn]],Table1[[#This Row],[Ngày hạch toán]])</f>
        <v>45777</v>
      </c>
      <c r="T3776" s="8">
        <v>30</v>
      </c>
      <c r="U3776" s="7">
        <f>IF(Table1[[#This Row],[Ngày tính CN]]="","",S3776+T3776)</f>
        <v>45807</v>
      </c>
      <c r="V3776" s="71">
        <f ca="1">IF(Table1[[#This Row],[Hạn thanh toán]]="","",IF((U3776-NOW())&lt;0,0,(U3776-NOW())))</f>
        <v>0</v>
      </c>
      <c r="W3776" s="278"/>
      <c r="X3776" s="278">
        <f t="shared" ref="X3776:X3778" ca="1" si="974">IF(OR($U3776="",$R3776=0),"",IF((U$4-NOW())&lt;0,-($U3776-NOW()),0))</f>
        <v>194.36242152778141</v>
      </c>
      <c r="Y3776" s="3" t="str">
        <f t="shared" ref="Y3776:Y3778" ca="1" si="975">IF(R3776=0,"Đã thanh toán",IF(X3776="","",IF(X3776&lt;=0,"Chưa đến hạn thanh toán",IF(X3776&lt;=30,"Nợ quá hạn 30 ngày",IF(X3776&lt;=60,"Nợ quá hạn từ 30 ngày đến 60 ngày",IF(X3776&lt;=90,"Nợ quá hạn từ 60 ngày đến 90 ngày",IF(X3776&lt;=120,"Nợ quá hạn từ 90 ngày đến 120 ngày","Nợ quá hạn hơn 120 ngày có khả năng mất thanh toán")))))))</f>
        <v>Nợ quá hạn hơn 120 ngày có khả năng mất thanh toán</v>
      </c>
      <c r="Z3776" s="250">
        <f>Table1[[#This Row],[Hạn thanh toán]]</f>
        <v>45807</v>
      </c>
      <c r="AA3776" s="250">
        <f>Table1[[#This Row],[Ngày Thanh toán]]</f>
        <v>0</v>
      </c>
      <c r="AD3776" s="3" t="str">
        <f>IF(Table1[[#This Row],[Mã khách hàng]]="","",VLOOKUP($A3776,Ma_KH!$A:$Q,Ma_KH!O$1,0))</f>
        <v>BRG - FUJIMART</v>
      </c>
      <c r="AE3776" s="3" t="str">
        <f>IF(Table1[[#This Row],[Mã khách hàng]]="","",VLOOKUP($A3776,Ma_KH!$A:$Q,Ma_KH!P$1,0))</f>
        <v>CÔNG TY TNHH BÁN LẺ FUJIMART VIỆT NAM</v>
      </c>
      <c r="AF3776" s="3" t="str">
        <f>VLOOKUP(A3777,Ma_KH!A:Q,Ma_KH!J$1,0)</f>
        <v>Vũ Anh Tuấn</v>
      </c>
    </row>
    <row r="3777" spans="1:32">
      <c r="A3777" s="73" t="s">
        <v>184</v>
      </c>
      <c r="B3777" s="78" t="s">
        <v>5155</v>
      </c>
      <c r="C3777" s="404">
        <v>45808</v>
      </c>
      <c r="F3777" s="6">
        <v>256</v>
      </c>
      <c r="G3777" s="213" t="s">
        <v>21503</v>
      </c>
      <c r="H3777" s="278"/>
      <c r="I3777" s="278">
        <f>IFERROR(ROUND((VLOOKUP(Table1[[#This Row],[Mã khách hàng]],Ty_Le!$A:$D,5,0)*5%),0),0)</f>
        <v>0</v>
      </c>
      <c r="J3777" s="278">
        <f>(Table1[[#This Row],[Tiền hàng]]-Table1[[#This Row],[Tiền chiết khấu]])*8%</f>
        <v>0</v>
      </c>
      <c r="K3777" s="409">
        <v>2914238</v>
      </c>
      <c r="L3777" s="8" t="s">
        <v>3649</v>
      </c>
      <c r="M3777" s="21">
        <v>45833</v>
      </c>
      <c r="O3777" s="278">
        <f>IF(Table1[[#This Row],[Phân loại]]="Tồn đầu kỳ",Table1[[#This Row],[Tổng giá trị]],0)</f>
        <v>0</v>
      </c>
      <c r="P3777" s="8">
        <f>IF(Table1[[#This Row],[Số còn phải thu ĐK]]&lt;&gt;0,0,IF(Table1[[#This Row],[Phân loại]]="Bán hàng",Table1[[#This Row],[Tổng giá trị]],-Table1[[#This Row],[Tổng giá trị]]))</f>
        <v>-2914238</v>
      </c>
      <c r="Q3777" s="278">
        <f t="shared" si="973"/>
        <v>-2914238</v>
      </c>
      <c r="R3777" s="8">
        <f>Table1[[#This Row],[Số còn phải thu ĐK]]+Table1[[#This Row],[Giá Trị HD sau CK]]-Table1[[#This Row],[Số tiền đã thu]]</f>
        <v>0</v>
      </c>
      <c r="S3777" s="7">
        <f>IF(Table1[[#This Row],[Ngày hóa đơn]]&lt;&gt;"",Table1[[#This Row],[Ngày hóa đơn]],Table1[[#This Row],[Ngày hạch toán]])</f>
        <v>45808</v>
      </c>
      <c r="T3777" s="8">
        <v>30</v>
      </c>
      <c r="U3777" s="7">
        <f>IF(Table1[[#This Row],[Ngày tính CN]]="","",S3777+T3777)</f>
        <v>45838</v>
      </c>
      <c r="V3777" s="71">
        <f ca="1">IF(Table1[[#This Row],[Hạn thanh toán]]="","",IF((U3777-NOW())&lt;0,0,(U3777-NOW())))</f>
        <v>0</v>
      </c>
      <c r="W3777" s="278"/>
      <c r="X3777" s="278" t="str">
        <f t="shared" ca="1" si="974"/>
        <v/>
      </c>
      <c r="Y3777" s="3" t="str">
        <f t="shared" si="975"/>
        <v>Đã thanh toán</v>
      </c>
      <c r="Z3777" s="250">
        <f>Table1[[#This Row],[Hạn thanh toán]]</f>
        <v>45838</v>
      </c>
      <c r="AA3777" s="250">
        <f>Table1[[#This Row],[Ngày Thanh toán]]</f>
        <v>45833</v>
      </c>
      <c r="AD3777" s="3" t="str">
        <f>IF(Table1[[#This Row],[Mã khách hàng]]="","",VLOOKUP($A3777,Ma_KH!$A:$Q,Ma_KH!O$1,0))</f>
        <v>BRG - FUJIMART</v>
      </c>
      <c r="AE3777" s="3" t="str">
        <f>IF(Table1[[#This Row],[Mã khách hàng]]="","",VLOOKUP($A3777,Ma_KH!$A:$Q,Ma_KH!P$1,0))</f>
        <v>CÔNG TY TNHH BÁN LẺ FUJIMART VIỆT NAM</v>
      </c>
      <c r="AF3777" s="3" t="str">
        <f>VLOOKUP(A3778,Ma_KH!A:Q,Ma_KH!J$1,0)</f>
        <v>Vũ Anh Tuấn</v>
      </c>
    </row>
    <row r="3778" spans="1:32">
      <c r="A3778" s="73" t="s">
        <v>184</v>
      </c>
      <c r="B3778" s="78" t="s">
        <v>5155</v>
      </c>
      <c r="C3778" s="404">
        <v>45808</v>
      </c>
      <c r="F3778" s="6" t="s">
        <v>21489</v>
      </c>
      <c r="G3778" s="213" t="s">
        <v>21504</v>
      </c>
      <c r="H3778" s="278"/>
      <c r="I3778" s="278">
        <f>IFERROR(ROUND((VLOOKUP(Table1[[#This Row],[Mã khách hàng]],Ty_Le!$A:$D,5,0)*5%),0),0)</f>
        <v>0</v>
      </c>
      <c r="J3778" s="278">
        <f>(Table1[[#This Row],[Tiền hàng]]-Table1[[#This Row],[Tiền chiết khấu]])*8%</f>
        <v>0</v>
      </c>
      <c r="K3778" s="409">
        <v>2505627</v>
      </c>
      <c r="L3778" s="8" t="s">
        <v>3649</v>
      </c>
      <c r="M3778" s="21">
        <v>45833</v>
      </c>
      <c r="O3778" s="278">
        <f>IF(Table1[[#This Row],[Phân loại]]="Tồn đầu kỳ",Table1[[#This Row],[Tổng giá trị]],0)</f>
        <v>0</v>
      </c>
      <c r="P3778" s="8">
        <f>IF(Table1[[#This Row],[Số còn phải thu ĐK]]&lt;&gt;0,0,IF(Table1[[#This Row],[Phân loại]]="Bán hàng",Table1[[#This Row],[Tổng giá trị]],-Table1[[#This Row],[Tổng giá trị]]))</f>
        <v>-2505627</v>
      </c>
      <c r="Q3778" s="278">
        <f t="shared" si="973"/>
        <v>-2505627</v>
      </c>
      <c r="R3778" s="8">
        <f>Table1[[#This Row],[Số còn phải thu ĐK]]+Table1[[#This Row],[Giá Trị HD sau CK]]-Table1[[#This Row],[Số tiền đã thu]]</f>
        <v>0</v>
      </c>
      <c r="S3778" s="7">
        <f>IF(Table1[[#This Row],[Ngày hóa đơn]]&lt;&gt;"",Table1[[#This Row],[Ngày hóa đơn]],Table1[[#This Row],[Ngày hạch toán]])</f>
        <v>45808</v>
      </c>
      <c r="T3778" s="8">
        <v>30</v>
      </c>
      <c r="U3778" s="7">
        <f>IF(Table1[[#This Row],[Ngày tính CN]]="","",S3778+T3778)</f>
        <v>45838</v>
      </c>
      <c r="V3778" s="71">
        <f ca="1">IF(Table1[[#This Row],[Hạn thanh toán]]="","",IF((U3778-NOW())&lt;0,0,(U3778-NOW())))</f>
        <v>0</v>
      </c>
      <c r="W3778" s="278"/>
      <c r="X3778" s="278" t="str">
        <f t="shared" ca="1" si="974"/>
        <v/>
      </c>
      <c r="Y3778" s="3" t="str">
        <f t="shared" si="975"/>
        <v>Đã thanh toán</v>
      </c>
      <c r="Z3778" s="250">
        <f>Table1[[#This Row],[Hạn thanh toán]]</f>
        <v>45838</v>
      </c>
      <c r="AA3778" s="250">
        <f>Table1[[#This Row],[Ngày Thanh toán]]</f>
        <v>45833</v>
      </c>
      <c r="AD3778" s="3" t="str">
        <f>IF(Table1[[#This Row],[Mã khách hàng]]="","",VLOOKUP($A3778,Ma_KH!$A:$Q,Ma_KH!O$1,0))</f>
        <v>BRG - FUJIMART</v>
      </c>
      <c r="AE3778" s="3" t="str">
        <f>IF(Table1[[#This Row],[Mã khách hàng]]="","",VLOOKUP($A3778,Ma_KH!$A:$Q,Ma_KH!P$1,0))</f>
        <v>CÔNG TY TNHH BÁN LẺ FUJIMART VIỆT NAM</v>
      </c>
      <c r="AF3778" s="3" t="str">
        <f>VLOOKUP(A3779,Ma_KH!A:Q,Ma_KH!J$1,0)</f>
        <v>Vũ Anh Tuấn</v>
      </c>
    </row>
    <row r="3779" spans="1:32">
      <c r="A3779" s="73" t="s">
        <v>184</v>
      </c>
      <c r="B3779" s="78" t="s">
        <v>5155</v>
      </c>
      <c r="C3779" s="405">
        <v>45808</v>
      </c>
      <c r="F3779" s="6"/>
      <c r="G3779" s="213" t="s">
        <v>21505</v>
      </c>
      <c r="H3779" s="278"/>
      <c r="I3779" s="278">
        <f>IFERROR(ROUND((VLOOKUP(Table1[[#This Row],[Mã khách hàng]],Ty_Le!$A:$D,5,0)*5%),0),0)</f>
        <v>0</v>
      </c>
      <c r="J3779" s="278">
        <f>(Table1[[#This Row],[Tiền hàng]]-Table1[[#This Row],[Tiền chiết khấu]])*8%</f>
        <v>0</v>
      </c>
      <c r="K3779">
        <v>1156443</v>
      </c>
      <c r="L3779" s="8" t="s">
        <v>3649</v>
      </c>
      <c r="M3779" s="21">
        <v>45833</v>
      </c>
      <c r="O3779" s="278">
        <f>IF(Table1[[#This Row],[Phân loại]]="Tồn đầu kỳ",Table1[[#This Row],[Tổng giá trị]],0)</f>
        <v>0</v>
      </c>
      <c r="P3779" s="8">
        <f>IF(Table1[[#This Row],[Số còn phải thu ĐK]]&lt;&gt;0,0,IF(Table1[[#This Row],[Phân loại]]="Bán hàng",Table1[[#This Row],[Tổng giá trị]],-Table1[[#This Row],[Tổng giá trị]]))</f>
        <v>-1156443</v>
      </c>
      <c r="Q3779" s="278">
        <f t="shared" ref="Q3779:Q3781" si="976">IF(M3779&lt;&gt;"",IF(O3779&lt;&gt;0,O3779,P3779),0)</f>
        <v>-1156443</v>
      </c>
      <c r="R3779" s="8">
        <f>Table1[[#This Row],[Số còn phải thu ĐK]]+Table1[[#This Row],[Giá Trị HD sau CK]]-Table1[[#This Row],[Số tiền đã thu]]</f>
        <v>0</v>
      </c>
      <c r="S3779" s="7">
        <f>IF(Table1[[#This Row],[Ngày hóa đơn]]&lt;&gt;"",Table1[[#This Row],[Ngày hóa đơn]],Table1[[#This Row],[Ngày hạch toán]])</f>
        <v>45808</v>
      </c>
      <c r="T3779" s="8">
        <v>30</v>
      </c>
      <c r="U3779" s="7">
        <f>IF(Table1[[#This Row],[Ngày tính CN]]="","",S3779+T3779)</f>
        <v>45838</v>
      </c>
      <c r="V3779" s="71">
        <f ca="1">IF(Table1[[#This Row],[Hạn thanh toán]]="","",IF((U3779-NOW())&lt;0,0,(U3779-NOW())))</f>
        <v>0</v>
      </c>
      <c r="W3779" s="278"/>
      <c r="X3779" s="278" t="str">
        <f t="shared" ref="X3779:X3781" ca="1" si="977">IF(OR($U3779="",$R3779=0),"",IF((U$4-NOW())&lt;0,-($U3779-NOW()),0))</f>
        <v/>
      </c>
      <c r="Y3779" s="3" t="str">
        <f t="shared" ref="Y3779:Y3781" si="978">IF(R3779=0,"Đã thanh toán",IF(X3779="","",IF(X3779&lt;=0,"Chưa đến hạn thanh toán",IF(X3779&lt;=30,"Nợ quá hạn 30 ngày",IF(X3779&lt;=60,"Nợ quá hạn từ 30 ngày đến 60 ngày",IF(X3779&lt;=90,"Nợ quá hạn từ 60 ngày đến 90 ngày",IF(X3779&lt;=120,"Nợ quá hạn từ 90 ngày đến 120 ngày","Nợ quá hạn hơn 120 ngày có khả năng mất thanh toán")))))))</f>
        <v>Đã thanh toán</v>
      </c>
      <c r="Z3779" s="250">
        <f>Table1[[#This Row],[Hạn thanh toán]]</f>
        <v>45838</v>
      </c>
      <c r="AA3779" s="250">
        <f>Table1[[#This Row],[Ngày Thanh toán]]</f>
        <v>45833</v>
      </c>
      <c r="AD3779" s="3" t="str">
        <f>IF(Table1[[#This Row],[Mã khách hàng]]="","",VLOOKUP($A3779,Ma_KH!$A:$Q,Ma_KH!O$1,0))</f>
        <v>BRG - FUJIMART</v>
      </c>
      <c r="AE3779" s="3" t="str">
        <f>IF(Table1[[#This Row],[Mã khách hàng]]="","",VLOOKUP($A3779,Ma_KH!$A:$Q,Ma_KH!P$1,0))</f>
        <v>CÔNG TY TNHH BÁN LẺ FUJIMART VIỆT NAM</v>
      </c>
      <c r="AF3779" s="3" t="str">
        <f>VLOOKUP(A3780,Ma_KH!A:Q,Ma_KH!J$1,0)</f>
        <v>Vũ Anh Tuấn</v>
      </c>
    </row>
    <row r="3780" spans="1:32">
      <c r="A3780" s="73" t="s">
        <v>184</v>
      </c>
      <c r="B3780" s="78" t="s">
        <v>5155</v>
      </c>
      <c r="C3780" s="405">
        <v>45838</v>
      </c>
      <c r="F3780" s="6">
        <v>856</v>
      </c>
      <c r="G3780" s="213" t="s">
        <v>21506</v>
      </c>
      <c r="H3780" s="278"/>
      <c r="I3780" s="278">
        <f>IFERROR(ROUND((VLOOKUP(Table1[[#This Row],[Mã khách hàng]],Ty_Le!$A:$D,5,0)*5%),0),0)</f>
        <v>0</v>
      </c>
      <c r="J3780" s="278">
        <f>(Table1[[#This Row],[Tiền hàng]]-Table1[[#This Row],[Tiền chiết khấu]])*8%</f>
        <v>0</v>
      </c>
      <c r="K3780" s="409">
        <v>3278828.56</v>
      </c>
      <c r="L3780" s="8" t="s">
        <v>3649</v>
      </c>
      <c r="M3780" s="21">
        <v>45863</v>
      </c>
      <c r="O3780" s="278">
        <f>IF(Table1[[#This Row],[Phân loại]]="Tồn đầu kỳ",Table1[[#This Row],[Tổng giá trị]],0)</f>
        <v>0</v>
      </c>
      <c r="P3780" s="8">
        <f>IF(Table1[[#This Row],[Số còn phải thu ĐK]]&lt;&gt;0,0,IF(Table1[[#This Row],[Phân loại]]="Bán hàng",Table1[[#This Row],[Tổng giá trị]],-Table1[[#This Row],[Tổng giá trị]]))</f>
        <v>-3278828.56</v>
      </c>
      <c r="Q3780" s="278">
        <f t="shared" si="976"/>
        <v>-3278828.56</v>
      </c>
      <c r="R3780" s="8">
        <f>Table1[[#This Row],[Số còn phải thu ĐK]]+Table1[[#This Row],[Giá Trị HD sau CK]]-Table1[[#This Row],[Số tiền đã thu]]</f>
        <v>0</v>
      </c>
      <c r="S3780" s="7">
        <f>IF(Table1[[#This Row],[Ngày hóa đơn]]&lt;&gt;"",Table1[[#This Row],[Ngày hóa đơn]],Table1[[#This Row],[Ngày hạch toán]])</f>
        <v>45838</v>
      </c>
      <c r="T3780" s="8">
        <v>30</v>
      </c>
      <c r="U3780" s="7">
        <f>IF(Table1[[#This Row],[Ngày tính CN]]="","",S3780+T3780)</f>
        <v>45868</v>
      </c>
      <c r="V3780" s="71">
        <f ca="1">IF(Table1[[#This Row],[Hạn thanh toán]]="","",IF((U3780-NOW())&lt;0,0,(U3780-NOW())))</f>
        <v>0</v>
      </c>
      <c r="W3780" s="278"/>
      <c r="X3780" s="278" t="str">
        <f t="shared" ca="1" si="977"/>
        <v/>
      </c>
      <c r="Y3780" s="3" t="str">
        <f t="shared" si="978"/>
        <v>Đã thanh toán</v>
      </c>
      <c r="Z3780" s="250">
        <f>Table1[[#This Row],[Hạn thanh toán]]</f>
        <v>45868</v>
      </c>
      <c r="AA3780" s="250">
        <f>Table1[[#This Row],[Ngày Thanh toán]]</f>
        <v>45863</v>
      </c>
      <c r="AD3780" s="3" t="str">
        <f>IF(Table1[[#This Row],[Mã khách hàng]]="","",VLOOKUP($A3780,Ma_KH!$A:$Q,Ma_KH!O$1,0))</f>
        <v>BRG - FUJIMART</v>
      </c>
      <c r="AE3780" s="3" t="str">
        <f>IF(Table1[[#This Row],[Mã khách hàng]]="","",VLOOKUP($A3780,Ma_KH!$A:$Q,Ma_KH!P$1,0))</f>
        <v>CÔNG TY TNHH BÁN LẺ FUJIMART VIỆT NAM</v>
      </c>
      <c r="AF3780" s="3" t="str">
        <f>VLOOKUP(A3781,Ma_KH!A:Q,Ma_KH!J$1,0)</f>
        <v>Vũ Anh Tuấn</v>
      </c>
    </row>
    <row r="3781" spans="1:32">
      <c r="A3781" s="73" t="s">
        <v>184</v>
      </c>
      <c r="B3781" s="78" t="s">
        <v>5155</v>
      </c>
      <c r="C3781" s="405">
        <v>45838</v>
      </c>
      <c r="F3781" s="6" t="s">
        <v>21489</v>
      </c>
      <c r="G3781" s="213" t="s">
        <v>21507</v>
      </c>
      <c r="H3781" s="278"/>
      <c r="I3781" s="278">
        <f>IFERROR(ROUND((VLOOKUP(Table1[[#This Row],[Mã khách hàng]],Ty_Le!$A:$D,5,0)*5%),0),0)</f>
        <v>0</v>
      </c>
      <c r="J3781" s="278">
        <f>(Table1[[#This Row],[Tiền hàng]]-Table1[[#This Row],[Tiền chiết khấu]])*8%</f>
        <v>0</v>
      </c>
      <c r="K3781" s="409">
        <v>2819099</v>
      </c>
      <c r="L3781" s="8" t="s">
        <v>3649</v>
      </c>
      <c r="M3781" s="21">
        <v>45863</v>
      </c>
      <c r="O3781" s="278">
        <f>IF(Table1[[#This Row],[Phân loại]]="Tồn đầu kỳ",Table1[[#This Row],[Tổng giá trị]],0)</f>
        <v>0</v>
      </c>
      <c r="P3781" s="8">
        <f>IF(Table1[[#This Row],[Số còn phải thu ĐK]]&lt;&gt;0,0,IF(Table1[[#This Row],[Phân loại]]="Bán hàng",Table1[[#This Row],[Tổng giá trị]],-Table1[[#This Row],[Tổng giá trị]]))</f>
        <v>-2819099</v>
      </c>
      <c r="Q3781" s="278">
        <f t="shared" si="976"/>
        <v>-2819099</v>
      </c>
      <c r="R3781" s="8">
        <f>Table1[[#This Row],[Số còn phải thu ĐK]]+Table1[[#This Row],[Giá Trị HD sau CK]]-Table1[[#This Row],[Số tiền đã thu]]</f>
        <v>0</v>
      </c>
      <c r="S3781" s="7">
        <f>IF(Table1[[#This Row],[Ngày hóa đơn]]&lt;&gt;"",Table1[[#This Row],[Ngày hóa đơn]],Table1[[#This Row],[Ngày hạch toán]])</f>
        <v>45838</v>
      </c>
      <c r="T3781" s="8">
        <v>30</v>
      </c>
      <c r="U3781" s="7">
        <f>IF(Table1[[#This Row],[Ngày tính CN]]="","",S3781+T3781)</f>
        <v>45868</v>
      </c>
      <c r="V3781" s="71">
        <f ca="1">IF(Table1[[#This Row],[Hạn thanh toán]]="","",IF((U3781-NOW())&lt;0,0,(U3781-NOW())))</f>
        <v>0</v>
      </c>
      <c r="W3781" s="278"/>
      <c r="X3781" s="278" t="str">
        <f t="shared" ca="1" si="977"/>
        <v/>
      </c>
      <c r="Y3781" s="3" t="str">
        <f t="shared" si="978"/>
        <v>Đã thanh toán</v>
      </c>
      <c r="Z3781" s="250">
        <f>Table1[[#This Row],[Hạn thanh toán]]</f>
        <v>45868</v>
      </c>
      <c r="AA3781" s="250">
        <f>Table1[[#This Row],[Ngày Thanh toán]]</f>
        <v>45863</v>
      </c>
      <c r="AD3781" s="3" t="str">
        <f>IF(Table1[[#This Row],[Mã khách hàng]]="","",VLOOKUP($A3781,Ma_KH!$A:$Q,Ma_KH!O$1,0))</f>
        <v>BRG - FUJIMART</v>
      </c>
      <c r="AE3781" s="3" t="str">
        <f>IF(Table1[[#This Row],[Mã khách hàng]]="","",VLOOKUP($A3781,Ma_KH!$A:$Q,Ma_KH!P$1,0))</f>
        <v>CÔNG TY TNHH BÁN LẺ FUJIMART VIỆT NAM</v>
      </c>
      <c r="AF3781" s="3" t="str">
        <f>VLOOKUP(A3782,Ma_KH!A:Q,Ma_KH!J$1,0)</f>
        <v>Vũ Anh Tuấn</v>
      </c>
    </row>
    <row r="3782" spans="1:32">
      <c r="A3782" s="73" t="s">
        <v>184</v>
      </c>
      <c r="B3782" s="78" t="s">
        <v>5155</v>
      </c>
      <c r="C3782" s="405">
        <v>45838</v>
      </c>
      <c r="F3782" s="6"/>
      <c r="G3782" s="213" t="s">
        <v>21508</v>
      </c>
      <c r="H3782" s="278"/>
      <c r="I3782" s="278">
        <f>IFERROR(ROUND((VLOOKUP(Table1[[#This Row],[Mã khách hàng]],Ty_Le!$A:$D,5,0)*5%),0),0)</f>
        <v>0</v>
      </c>
      <c r="J3782" s="278">
        <f>(Table1[[#This Row],[Tiền hàng]]-Table1[[#This Row],[Tiền chiết khấu]])*8%</f>
        <v>0</v>
      </c>
      <c r="K3782" s="409">
        <v>1301122.44</v>
      </c>
      <c r="L3782" s="8" t="s">
        <v>3649</v>
      </c>
      <c r="M3782" s="21">
        <v>45863</v>
      </c>
      <c r="O3782" s="278">
        <f>IF(Table1[[#This Row],[Phân loại]]="Tồn đầu kỳ",Table1[[#This Row],[Tổng giá trị]],0)</f>
        <v>0</v>
      </c>
      <c r="P3782" s="8">
        <f>IF(Table1[[#This Row],[Số còn phải thu ĐK]]&lt;&gt;0,0,IF(Table1[[#This Row],[Phân loại]]="Bán hàng",Table1[[#This Row],[Tổng giá trị]],-Table1[[#This Row],[Tổng giá trị]]))</f>
        <v>-1301122.44</v>
      </c>
      <c r="Q3782" s="278">
        <f t="shared" ref="Q3782:Q3790" si="979">IF(M3782&lt;&gt;"",IF(O3782&lt;&gt;0,O3782,P3782),0)</f>
        <v>-1301122.44</v>
      </c>
      <c r="R3782" s="8">
        <f>Table1[[#This Row],[Số còn phải thu ĐK]]+Table1[[#This Row],[Giá Trị HD sau CK]]-Table1[[#This Row],[Số tiền đã thu]]</f>
        <v>0</v>
      </c>
      <c r="S3782" s="7">
        <f>IF(Table1[[#This Row],[Ngày hóa đơn]]&lt;&gt;"",Table1[[#This Row],[Ngày hóa đơn]],Table1[[#This Row],[Ngày hạch toán]])</f>
        <v>45838</v>
      </c>
      <c r="T3782" s="8">
        <v>30</v>
      </c>
      <c r="U3782" s="7">
        <f>IF(Table1[[#This Row],[Ngày tính CN]]="","",S3782+T3782)</f>
        <v>45868</v>
      </c>
      <c r="V3782" s="71">
        <f ca="1">IF(Table1[[#This Row],[Hạn thanh toán]]="","",IF((U3782-NOW())&lt;0,0,(U3782-NOW())))</f>
        <v>0</v>
      </c>
      <c r="W3782" s="278"/>
      <c r="X3782" s="278" t="str">
        <f t="shared" ref="X3782:X3793" ca="1" si="980">IF(OR($U3782="",$R3782=0),"",IF((U$4-NOW())&lt;0,-($U3782-NOW()),0))</f>
        <v/>
      </c>
      <c r="Y3782" s="3" t="str">
        <f t="shared" ref="Y3782:Y3791" si="981">IF(R3782=0,"Đã thanh toán",IF(X3782="","",IF(X3782&lt;=0,"Chưa đến hạn thanh toán",IF(X3782&lt;=30,"Nợ quá hạn 30 ngày",IF(X3782&lt;=60,"Nợ quá hạn từ 30 ngày đến 60 ngày",IF(X3782&lt;=90,"Nợ quá hạn từ 60 ngày đến 90 ngày",IF(X3782&lt;=120,"Nợ quá hạn từ 90 ngày đến 120 ngày","Nợ quá hạn hơn 120 ngày có khả năng mất thanh toán")))))))</f>
        <v>Đã thanh toán</v>
      </c>
      <c r="Z3782" s="250">
        <f>Table1[[#This Row],[Hạn thanh toán]]</f>
        <v>45868</v>
      </c>
      <c r="AA3782" s="250">
        <f>Table1[[#This Row],[Ngày Thanh toán]]</f>
        <v>45863</v>
      </c>
      <c r="AD3782" s="3" t="str">
        <f>IF(Table1[[#This Row],[Mã khách hàng]]="","",VLOOKUP($A3782,Ma_KH!$A:$Q,Ma_KH!O$1,0))</f>
        <v>BRG - FUJIMART</v>
      </c>
      <c r="AE3782" s="3" t="str">
        <f>IF(Table1[[#This Row],[Mã khách hàng]]="","",VLOOKUP($A3782,Ma_KH!$A:$Q,Ma_KH!P$1,0))</f>
        <v>CÔNG TY TNHH BÁN LẺ FUJIMART VIỆT NAM</v>
      </c>
      <c r="AF3782" s="3" t="str">
        <f>VLOOKUP(A3783,Ma_KH!A:Q,Ma_KH!J$1,0)</f>
        <v>Vũ Anh Tuấn</v>
      </c>
    </row>
    <row r="3783" spans="1:32">
      <c r="A3783" s="73" t="s">
        <v>184</v>
      </c>
      <c r="B3783" s="78" t="s">
        <v>5155</v>
      </c>
      <c r="C3783" s="405">
        <v>45869</v>
      </c>
      <c r="F3783" s="6" t="s">
        <v>21490</v>
      </c>
      <c r="G3783" s="213" t="s">
        <v>21509</v>
      </c>
      <c r="H3783" s="278"/>
      <c r="I3783" s="278">
        <f>IFERROR(ROUND((VLOOKUP(Table1[[#This Row],[Mã khách hàng]],Ty_Le!$A:$D,5,0)*5%),0),0)</f>
        <v>0</v>
      </c>
      <c r="J3783" s="278">
        <f>(Table1[[#This Row],[Tiền hàng]]-Table1[[#This Row],[Tiền chiết khấu]])*8%</f>
        <v>0</v>
      </c>
      <c r="K3783" s="409">
        <v>5714968</v>
      </c>
      <c r="L3783" s="8" t="s">
        <v>3649</v>
      </c>
      <c r="M3783" s="21">
        <v>45894</v>
      </c>
      <c r="O3783" s="278">
        <f>IF(Table1[[#This Row],[Phân loại]]="Tồn đầu kỳ",Table1[[#This Row],[Tổng giá trị]],0)</f>
        <v>0</v>
      </c>
      <c r="P3783" s="8">
        <f>IF(Table1[[#This Row],[Số còn phải thu ĐK]]&lt;&gt;0,0,IF(Table1[[#This Row],[Phân loại]]="Bán hàng",Table1[[#This Row],[Tổng giá trị]],-Table1[[#This Row],[Tổng giá trị]]))</f>
        <v>-5714968</v>
      </c>
      <c r="Q3783" s="278">
        <f t="shared" si="979"/>
        <v>-5714968</v>
      </c>
      <c r="R3783" s="8">
        <f>Table1[[#This Row],[Số còn phải thu ĐK]]+Table1[[#This Row],[Giá Trị HD sau CK]]-Table1[[#This Row],[Số tiền đã thu]]</f>
        <v>0</v>
      </c>
      <c r="S3783" s="7">
        <f>IF(Table1[[#This Row],[Ngày hóa đơn]]&lt;&gt;"",Table1[[#This Row],[Ngày hóa đơn]],Table1[[#This Row],[Ngày hạch toán]])</f>
        <v>45869</v>
      </c>
      <c r="T3783" s="8">
        <v>30</v>
      </c>
      <c r="U3783" s="7">
        <f>IF(Table1[[#This Row],[Ngày tính CN]]="","",S3783+T3783)</f>
        <v>45899</v>
      </c>
      <c r="V3783" s="71">
        <f ca="1">IF(Table1[[#This Row],[Hạn thanh toán]]="","",IF((U3783-NOW())&lt;0,0,(U3783-NOW())))</f>
        <v>0</v>
      </c>
      <c r="W3783" s="278"/>
      <c r="X3783" s="278" t="str">
        <f t="shared" ca="1" si="980"/>
        <v/>
      </c>
      <c r="Y3783" s="3" t="str">
        <f t="shared" si="981"/>
        <v>Đã thanh toán</v>
      </c>
      <c r="Z3783" s="250">
        <f>Table1[[#This Row],[Hạn thanh toán]]</f>
        <v>45899</v>
      </c>
      <c r="AA3783" s="250">
        <f>Table1[[#This Row],[Ngày Thanh toán]]</f>
        <v>45894</v>
      </c>
      <c r="AD3783" s="3" t="str">
        <f>IF(Table1[[#This Row],[Mã khách hàng]]="","",VLOOKUP($A3783,Ma_KH!$A:$Q,Ma_KH!O$1,0))</f>
        <v>BRG - FUJIMART</v>
      </c>
      <c r="AE3783" s="3" t="str">
        <f>IF(Table1[[#This Row],[Mã khách hàng]]="","",VLOOKUP($A3783,Ma_KH!$A:$Q,Ma_KH!P$1,0))</f>
        <v>CÔNG TY TNHH BÁN LẺ FUJIMART VIỆT NAM</v>
      </c>
      <c r="AF3783" s="3" t="str">
        <f>VLOOKUP(A3784,Ma_KH!A:Q,Ma_KH!J$1,0)</f>
        <v>Vũ Anh Tuấn</v>
      </c>
    </row>
    <row r="3784" spans="1:32">
      <c r="A3784" s="73" t="s">
        <v>184</v>
      </c>
      <c r="B3784" s="78" t="s">
        <v>5155</v>
      </c>
      <c r="C3784" s="405">
        <v>45869</v>
      </c>
      <c r="F3784" s="6" t="s">
        <v>21489</v>
      </c>
      <c r="G3784" s="213" t="s">
        <v>21510</v>
      </c>
      <c r="H3784" s="278"/>
      <c r="I3784" s="278">
        <f>IFERROR(ROUND((VLOOKUP(Table1[[#This Row],[Mã khách hàng]],Ty_Le!$A:$D,5,0)*5%),0),0)</f>
        <v>0</v>
      </c>
      <c r="J3784" s="278">
        <f>(Table1[[#This Row],[Tiền hàng]]-Table1[[#This Row],[Tiền chiết khấu]])*8%</f>
        <v>0</v>
      </c>
      <c r="K3784" s="409">
        <v>4913662</v>
      </c>
      <c r="L3784" s="8" t="s">
        <v>3649</v>
      </c>
      <c r="M3784" s="21">
        <v>45894</v>
      </c>
      <c r="O3784" s="278">
        <f>IF(Table1[[#This Row],[Phân loại]]="Tồn đầu kỳ",Table1[[#This Row],[Tổng giá trị]],0)</f>
        <v>0</v>
      </c>
      <c r="P3784" s="8">
        <f>IF(Table1[[#This Row],[Số còn phải thu ĐK]]&lt;&gt;0,0,IF(Table1[[#This Row],[Phân loại]]="Bán hàng",Table1[[#This Row],[Tổng giá trị]],-Table1[[#This Row],[Tổng giá trị]]))</f>
        <v>-4913662</v>
      </c>
      <c r="Q3784" s="278">
        <f t="shared" si="979"/>
        <v>-4913662</v>
      </c>
      <c r="R3784" s="8">
        <f>Table1[[#This Row],[Số còn phải thu ĐK]]+Table1[[#This Row],[Giá Trị HD sau CK]]-Table1[[#This Row],[Số tiền đã thu]]</f>
        <v>0</v>
      </c>
      <c r="S3784" s="7">
        <f>IF(Table1[[#This Row],[Ngày hóa đơn]]&lt;&gt;"",Table1[[#This Row],[Ngày hóa đơn]],Table1[[#This Row],[Ngày hạch toán]])</f>
        <v>45869</v>
      </c>
      <c r="T3784" s="8">
        <v>30</v>
      </c>
      <c r="U3784" s="7">
        <f>IF(Table1[[#This Row],[Ngày tính CN]]="","",S3784+T3784)</f>
        <v>45899</v>
      </c>
      <c r="V3784" s="71">
        <f ca="1">IF(Table1[[#This Row],[Hạn thanh toán]]="","",IF((U3784-NOW())&lt;0,0,(U3784-NOW())))</f>
        <v>0</v>
      </c>
      <c r="W3784" s="278"/>
      <c r="X3784" s="278" t="str">
        <f t="shared" ca="1" si="980"/>
        <v/>
      </c>
      <c r="Y3784" s="3" t="str">
        <f t="shared" si="981"/>
        <v>Đã thanh toán</v>
      </c>
      <c r="Z3784" s="250">
        <f>Table1[[#This Row],[Hạn thanh toán]]</f>
        <v>45899</v>
      </c>
      <c r="AA3784" s="250">
        <f>Table1[[#This Row],[Ngày Thanh toán]]</f>
        <v>45894</v>
      </c>
      <c r="AD3784" s="3" t="str">
        <f>IF(Table1[[#This Row],[Mã khách hàng]]="","",VLOOKUP($A3784,Ma_KH!$A:$Q,Ma_KH!O$1,0))</f>
        <v>BRG - FUJIMART</v>
      </c>
      <c r="AE3784" s="3" t="str">
        <f>IF(Table1[[#This Row],[Mã khách hàng]]="","",VLOOKUP($A3784,Ma_KH!$A:$Q,Ma_KH!P$1,0))</f>
        <v>CÔNG TY TNHH BÁN LẺ FUJIMART VIỆT NAM</v>
      </c>
      <c r="AF3784" s="3" t="str">
        <f>VLOOKUP(A3785,Ma_KH!A:Q,Ma_KH!J$1,0)</f>
        <v>Vũ Anh Tuấn</v>
      </c>
    </row>
    <row r="3785" spans="1:32">
      <c r="A3785" s="73" t="s">
        <v>184</v>
      </c>
      <c r="B3785" s="78" t="s">
        <v>5155</v>
      </c>
      <c r="C3785" s="405">
        <v>45869</v>
      </c>
      <c r="F3785" s="6"/>
      <c r="G3785" s="213" t="s">
        <v>21511</v>
      </c>
      <c r="H3785" s="278"/>
      <c r="I3785" s="278">
        <f>IFERROR(ROUND((VLOOKUP(Table1[[#This Row],[Mã khách hàng]],Ty_Le!$A:$D,5,0)*5%),0),0)</f>
        <v>0</v>
      </c>
      <c r="J3785" s="278">
        <f>(Table1[[#This Row],[Tiền hàng]]-Table1[[#This Row],[Tiền chiết khấu]])*8%</f>
        <v>0</v>
      </c>
      <c r="K3785">
        <v>2267844</v>
      </c>
      <c r="L3785" s="8" t="s">
        <v>3649</v>
      </c>
      <c r="M3785" s="21">
        <v>45894</v>
      </c>
      <c r="O3785" s="278">
        <f>IF(Table1[[#This Row],[Phân loại]]="Tồn đầu kỳ",Table1[[#This Row],[Tổng giá trị]],0)</f>
        <v>0</v>
      </c>
      <c r="P3785" s="8">
        <f>IF(Table1[[#This Row],[Số còn phải thu ĐK]]&lt;&gt;0,0,IF(Table1[[#This Row],[Phân loại]]="Bán hàng",Table1[[#This Row],[Tổng giá trị]],-Table1[[#This Row],[Tổng giá trị]]))</f>
        <v>-2267844</v>
      </c>
      <c r="Q3785" s="278">
        <f t="shared" si="979"/>
        <v>-2267844</v>
      </c>
      <c r="R3785" s="8">
        <f>Table1[[#This Row],[Số còn phải thu ĐK]]+Table1[[#This Row],[Giá Trị HD sau CK]]-Table1[[#This Row],[Số tiền đã thu]]</f>
        <v>0</v>
      </c>
      <c r="S3785" s="7">
        <f>IF(Table1[[#This Row],[Ngày hóa đơn]]&lt;&gt;"",Table1[[#This Row],[Ngày hóa đơn]],Table1[[#This Row],[Ngày hạch toán]])</f>
        <v>45869</v>
      </c>
      <c r="T3785" s="8">
        <v>30</v>
      </c>
      <c r="U3785" s="7">
        <f>IF(Table1[[#This Row],[Ngày tính CN]]="","",S3785+T3785)</f>
        <v>45899</v>
      </c>
      <c r="V3785" s="71">
        <f ca="1">IF(Table1[[#This Row],[Hạn thanh toán]]="","",IF((U3785-NOW())&lt;0,0,(U3785-NOW())))</f>
        <v>0</v>
      </c>
      <c r="W3785" s="278"/>
      <c r="X3785" s="278" t="str">
        <f t="shared" ca="1" si="980"/>
        <v/>
      </c>
      <c r="Y3785" s="3" t="str">
        <f t="shared" si="981"/>
        <v>Đã thanh toán</v>
      </c>
      <c r="Z3785" s="250">
        <f>Table1[[#This Row],[Hạn thanh toán]]</f>
        <v>45899</v>
      </c>
      <c r="AA3785" s="250">
        <f>Table1[[#This Row],[Ngày Thanh toán]]</f>
        <v>45894</v>
      </c>
      <c r="AD3785" s="3" t="str">
        <f>IF(Table1[[#This Row],[Mã khách hàng]]="","",VLOOKUP($A3785,Ma_KH!$A:$Q,Ma_KH!O$1,0))</f>
        <v>BRG - FUJIMART</v>
      </c>
      <c r="AE3785" s="3" t="str">
        <f>IF(Table1[[#This Row],[Mã khách hàng]]="","",VLOOKUP($A3785,Ma_KH!$A:$Q,Ma_KH!P$1,0))</f>
        <v>CÔNG TY TNHH BÁN LẺ FUJIMART VIỆT NAM</v>
      </c>
      <c r="AF3785" s="3" t="str">
        <f>VLOOKUP(A3786,Ma_KH!A:Q,Ma_KH!J$1,0)</f>
        <v>Vũ Anh Tuấn</v>
      </c>
    </row>
    <row r="3786" spans="1:32">
      <c r="A3786" s="73" t="s">
        <v>184</v>
      </c>
      <c r="B3786" s="78" t="s">
        <v>5155</v>
      </c>
      <c r="C3786" s="405">
        <v>45900</v>
      </c>
      <c r="F3786" s="6"/>
      <c r="G3786" s="213" t="s">
        <v>21512</v>
      </c>
      <c r="H3786" s="278"/>
      <c r="I3786" s="278">
        <f>IFERROR(ROUND((VLOOKUP(Table1[[#This Row],[Mã khách hàng]],Ty_Le!$A:$D,5,0)*5%),0),0)</f>
        <v>0</v>
      </c>
      <c r="J3786" s="278">
        <f>(Table1[[#This Row],[Tiền hàng]]-Table1[[#This Row],[Tiền chiết khấu]])*8%</f>
        <v>0</v>
      </c>
      <c r="K3786" s="409">
        <v>4949068.01</v>
      </c>
      <c r="L3786" s="8" t="s">
        <v>3649</v>
      </c>
      <c r="M3786" s="21">
        <v>45900</v>
      </c>
      <c r="O3786" s="278">
        <f>IF(Table1[[#This Row],[Phân loại]]="Tồn đầu kỳ",Table1[[#This Row],[Tổng giá trị]],0)</f>
        <v>0</v>
      </c>
      <c r="P3786" s="8">
        <f>IF(Table1[[#This Row],[Số còn phải thu ĐK]]&lt;&gt;0,0,IF(Table1[[#This Row],[Phân loại]]="Bán hàng",Table1[[#This Row],[Tổng giá trị]],-Table1[[#This Row],[Tổng giá trị]]))</f>
        <v>-4949068.01</v>
      </c>
      <c r="Q3786" s="278">
        <f t="shared" si="979"/>
        <v>-4949068.01</v>
      </c>
      <c r="R3786" s="8">
        <f>Table1[[#This Row],[Số còn phải thu ĐK]]+Table1[[#This Row],[Giá Trị HD sau CK]]-Table1[[#This Row],[Số tiền đã thu]]</f>
        <v>0</v>
      </c>
      <c r="S3786" s="7">
        <f>IF(Table1[[#This Row],[Ngày hóa đơn]]&lt;&gt;"",Table1[[#This Row],[Ngày hóa đơn]],Table1[[#This Row],[Ngày hạch toán]])</f>
        <v>45900</v>
      </c>
      <c r="T3786" s="8">
        <v>30</v>
      </c>
      <c r="U3786" s="7">
        <f>IF(Table1[[#This Row],[Ngày tính CN]]="","",S3786+T3786)</f>
        <v>45930</v>
      </c>
      <c r="V3786" s="71">
        <f ca="1">IF(Table1[[#This Row],[Hạn thanh toán]]="","",IF((U3786-NOW())&lt;0,0,(U3786-NOW())))</f>
        <v>0</v>
      </c>
      <c r="W3786" s="278"/>
      <c r="X3786" s="278" t="str">
        <f t="shared" ca="1" si="980"/>
        <v/>
      </c>
      <c r="Y3786" s="3" t="str">
        <f t="shared" si="981"/>
        <v>Đã thanh toán</v>
      </c>
      <c r="Z3786" s="250">
        <f>Table1[[#This Row],[Hạn thanh toán]]</f>
        <v>45930</v>
      </c>
      <c r="AA3786" s="250">
        <f>Table1[[#This Row],[Ngày Thanh toán]]</f>
        <v>45900</v>
      </c>
      <c r="AD3786" s="3" t="str">
        <f>IF(Table1[[#This Row],[Mã khách hàng]]="","",VLOOKUP($A3786,Ma_KH!$A:$Q,Ma_KH!O$1,0))</f>
        <v>BRG - FUJIMART</v>
      </c>
      <c r="AE3786" s="3" t="str">
        <f>IF(Table1[[#This Row],[Mã khách hàng]]="","",VLOOKUP($A3786,Ma_KH!$A:$Q,Ma_KH!P$1,0))</f>
        <v>CÔNG TY TNHH BÁN LẺ FUJIMART VIỆT NAM</v>
      </c>
      <c r="AF3786" s="3" t="str">
        <f>VLOOKUP(A3787,Ma_KH!A:Q,Ma_KH!J$1,0)</f>
        <v>Vũ Anh Tuấn</v>
      </c>
    </row>
    <row r="3787" spans="1:32">
      <c r="A3787" s="73" t="s">
        <v>184</v>
      </c>
      <c r="B3787" s="78" t="s">
        <v>5155</v>
      </c>
      <c r="C3787" s="405">
        <v>45900</v>
      </c>
      <c r="F3787" s="6" t="s">
        <v>21489</v>
      </c>
      <c r="G3787" s="213" t="s">
        <v>21513</v>
      </c>
      <c r="H3787" s="278"/>
      <c r="I3787" s="278">
        <f>IFERROR(ROUND((VLOOKUP(Table1[[#This Row],[Mã khách hàng]],Ty_Le!$A:$D,5,0)*5%),0),0)</f>
        <v>0</v>
      </c>
      <c r="J3787" s="278">
        <f>(Table1[[#This Row],[Tiền hàng]]-Table1[[#This Row],[Tiền chiết khấu]])*8%</f>
        <v>0</v>
      </c>
      <c r="K3787" s="409">
        <v>4255151.0599999996</v>
      </c>
      <c r="L3787" s="8" t="s">
        <v>3649</v>
      </c>
      <c r="M3787" s="21">
        <v>45894</v>
      </c>
      <c r="O3787" s="278">
        <f>IF(Table1[[#This Row],[Phân loại]]="Tồn đầu kỳ",Table1[[#This Row],[Tổng giá trị]],0)</f>
        <v>0</v>
      </c>
      <c r="P3787" s="8">
        <f>IF(Table1[[#This Row],[Số còn phải thu ĐK]]&lt;&gt;0,0,IF(Table1[[#This Row],[Phân loại]]="Bán hàng",Table1[[#This Row],[Tổng giá trị]],-Table1[[#This Row],[Tổng giá trị]]))</f>
        <v>-4255151.0599999996</v>
      </c>
      <c r="Q3787" s="278">
        <f t="shared" si="979"/>
        <v>-4255151.0599999996</v>
      </c>
      <c r="R3787" s="8">
        <f>Table1[[#This Row],[Số còn phải thu ĐK]]+Table1[[#This Row],[Giá Trị HD sau CK]]-Table1[[#This Row],[Số tiền đã thu]]</f>
        <v>0</v>
      </c>
      <c r="S3787" s="7">
        <f>IF(Table1[[#This Row],[Ngày hóa đơn]]&lt;&gt;"",Table1[[#This Row],[Ngày hóa đơn]],Table1[[#This Row],[Ngày hạch toán]])</f>
        <v>45900</v>
      </c>
      <c r="T3787" s="8">
        <v>30</v>
      </c>
      <c r="U3787" s="7">
        <f>IF(Table1[[#This Row],[Ngày tính CN]]="","",S3787+T3787)</f>
        <v>45930</v>
      </c>
      <c r="V3787" s="71">
        <f ca="1">IF(Table1[[#This Row],[Hạn thanh toán]]="","",IF((U3787-NOW())&lt;0,0,(U3787-NOW())))</f>
        <v>0</v>
      </c>
      <c r="W3787" s="278"/>
      <c r="X3787" s="278" t="str">
        <f t="shared" ca="1" si="980"/>
        <v/>
      </c>
      <c r="Y3787" s="3" t="str">
        <f t="shared" si="981"/>
        <v>Đã thanh toán</v>
      </c>
      <c r="Z3787" s="250">
        <f>Table1[[#This Row],[Hạn thanh toán]]</f>
        <v>45930</v>
      </c>
      <c r="AA3787" s="250">
        <f>Table1[[#This Row],[Ngày Thanh toán]]</f>
        <v>45894</v>
      </c>
      <c r="AD3787" s="3" t="str">
        <f>IF(Table1[[#This Row],[Mã khách hàng]]="","",VLOOKUP($A3787,Ma_KH!$A:$Q,Ma_KH!O$1,0))</f>
        <v>BRG - FUJIMART</v>
      </c>
      <c r="AE3787" s="3" t="str">
        <f>IF(Table1[[#This Row],[Mã khách hàng]]="","",VLOOKUP($A3787,Ma_KH!$A:$Q,Ma_KH!P$1,0))</f>
        <v>CÔNG TY TNHH BÁN LẺ FUJIMART VIỆT NAM</v>
      </c>
      <c r="AF3787" s="3" t="str">
        <f>VLOOKUP(A3788,Ma_KH!A:Q,Ma_KH!J$1,0)</f>
        <v>Vũ Anh Tuấn</v>
      </c>
    </row>
    <row r="3788" spans="1:32" ht="12.75">
      <c r="A3788" s="73" t="s">
        <v>184</v>
      </c>
      <c r="B3788" s="78" t="s">
        <v>5155</v>
      </c>
      <c r="C3788" s="405">
        <v>45900</v>
      </c>
      <c r="F3788" s="6"/>
      <c r="G3788" s="213" t="s">
        <v>21514</v>
      </c>
      <c r="H3788" s="278"/>
      <c r="I3788" s="278">
        <f>IFERROR(ROUND((VLOOKUP(Table1[[#This Row],[Mã khách hàng]],Ty_Le!$A:$D,5,0)*5%),0),0)</f>
        <v>0</v>
      </c>
      <c r="J3788" s="278">
        <f>(Table1[[#This Row],[Tiền hàng]]-Table1[[#This Row],[Tiền chiết khấu]])*8%</f>
        <v>0</v>
      </c>
      <c r="K3788" s="409">
        <v>1963916</v>
      </c>
      <c r="L3788" s="8" t="s">
        <v>3649</v>
      </c>
      <c r="M3788" s="7">
        <v>45925</v>
      </c>
      <c r="O3788" s="278">
        <f>IF(Table1[[#This Row],[Phân loại]]="Tồn đầu kỳ",Table1[[#This Row],[Tổng giá trị]],0)</f>
        <v>0</v>
      </c>
      <c r="P3788" s="8">
        <f>IF(Table1[[#This Row],[Số còn phải thu ĐK]]&lt;&gt;0,0,IF(Table1[[#This Row],[Phân loại]]="Bán hàng",Table1[[#This Row],[Tổng giá trị]],-Table1[[#This Row],[Tổng giá trị]]))</f>
        <v>-1963916</v>
      </c>
      <c r="Q3788" s="278">
        <f t="shared" si="979"/>
        <v>-1963916</v>
      </c>
      <c r="R3788" s="8">
        <f>Table1[[#This Row],[Số còn phải thu ĐK]]+Table1[[#This Row],[Giá Trị HD sau CK]]-Table1[[#This Row],[Số tiền đã thu]]</f>
        <v>0</v>
      </c>
      <c r="S3788" s="7">
        <f>IF(Table1[[#This Row],[Ngày hóa đơn]]&lt;&gt;"",Table1[[#This Row],[Ngày hóa đơn]],Table1[[#This Row],[Ngày hạch toán]])</f>
        <v>45900</v>
      </c>
      <c r="T3788" s="8">
        <v>30</v>
      </c>
      <c r="U3788" s="7">
        <f>IF(Table1[[#This Row],[Ngày tính CN]]="","",S3788+T3788)</f>
        <v>45930</v>
      </c>
      <c r="V3788" s="71">
        <f ca="1">IF(Table1[[#This Row],[Hạn thanh toán]]="","",IF((U3788-NOW())&lt;0,0,(U3788-NOW())))</f>
        <v>0</v>
      </c>
      <c r="W3788" s="278"/>
      <c r="X3788" s="278" t="str">
        <f t="shared" ca="1" si="980"/>
        <v/>
      </c>
      <c r="Y3788" s="3" t="str">
        <f t="shared" si="981"/>
        <v>Đã thanh toán</v>
      </c>
      <c r="Z3788" s="250">
        <f>Table1[[#This Row],[Hạn thanh toán]]</f>
        <v>45930</v>
      </c>
      <c r="AA3788" s="250">
        <f>Table1[[#This Row],[Ngày Thanh toán]]</f>
        <v>45925</v>
      </c>
      <c r="AD3788" s="3" t="str">
        <f>IF(Table1[[#This Row],[Mã khách hàng]]="","",VLOOKUP($A3788,Ma_KH!$A:$Q,Ma_KH!O$1,0))</f>
        <v>BRG - FUJIMART</v>
      </c>
      <c r="AE3788" s="3" t="str">
        <f>IF(Table1[[#This Row],[Mã khách hàng]]="","",VLOOKUP($A3788,Ma_KH!$A:$Q,Ma_KH!P$1,0))</f>
        <v>CÔNG TY TNHH BÁN LẺ FUJIMART VIỆT NAM</v>
      </c>
      <c r="AF3788" s="3" t="str">
        <f>VLOOKUP(A3789,Ma_KH!A:Q,Ma_KH!J$1,0)</f>
        <v>Vũ Anh Tuấn</v>
      </c>
    </row>
    <row r="3789" spans="1:32" ht="12.75">
      <c r="A3789" s="73" t="s">
        <v>184</v>
      </c>
      <c r="B3789" s="78" t="s">
        <v>5155</v>
      </c>
      <c r="C3789" s="405">
        <v>45930</v>
      </c>
      <c r="F3789" s="6">
        <v>1810</v>
      </c>
      <c r="G3789" s="213" t="s">
        <v>21515</v>
      </c>
      <c r="H3789" s="278"/>
      <c r="I3789" s="278">
        <f>IFERROR(ROUND((VLOOKUP(Table1[[#This Row],[Mã khách hàng]],Ty_Le!$A:$D,5,0)*5%),0),0)</f>
        <v>0</v>
      </c>
      <c r="J3789" s="278">
        <f>(Table1[[#This Row],[Tiền hàng]]-Table1[[#This Row],[Tiền chiết khấu]])*8%</f>
        <v>0</v>
      </c>
      <c r="K3789" s="409">
        <v>5491966.8700000001</v>
      </c>
      <c r="L3789" s="8" t="s">
        <v>3649</v>
      </c>
      <c r="M3789" s="7">
        <v>45925</v>
      </c>
      <c r="O3789" s="278">
        <f>IF(Table1[[#This Row],[Phân loại]]="Tồn đầu kỳ",Table1[[#This Row],[Tổng giá trị]],0)</f>
        <v>0</v>
      </c>
      <c r="P3789" s="8">
        <f>IF(Table1[[#This Row],[Số còn phải thu ĐK]]&lt;&gt;0,0,IF(Table1[[#This Row],[Phân loại]]="Bán hàng",Table1[[#This Row],[Tổng giá trị]],-Table1[[#This Row],[Tổng giá trị]]))</f>
        <v>-5491966.8700000001</v>
      </c>
      <c r="Q3789" s="278">
        <f t="shared" si="979"/>
        <v>-5491966.8700000001</v>
      </c>
      <c r="R3789" s="8">
        <f>Table1[[#This Row],[Số còn phải thu ĐK]]+Table1[[#This Row],[Giá Trị HD sau CK]]-Table1[[#This Row],[Số tiền đã thu]]</f>
        <v>0</v>
      </c>
      <c r="S3789" s="7">
        <f>IF(Table1[[#This Row],[Ngày hóa đơn]]&lt;&gt;"",Table1[[#This Row],[Ngày hóa đơn]],Table1[[#This Row],[Ngày hạch toán]])</f>
        <v>45930</v>
      </c>
      <c r="T3789" s="8">
        <v>60</v>
      </c>
      <c r="U3789" s="7">
        <f>IF(Table1[[#This Row],[Ngày tính CN]]="","",S3789+T3789)</f>
        <v>45990</v>
      </c>
      <c r="V3789" s="71">
        <f ca="1">IF(Table1[[#This Row],[Hạn thanh toán]]="","",IF((U3789-NOW())&lt;0,0,(U3789-NOW())))</f>
        <v>0</v>
      </c>
      <c r="W3789" s="278"/>
      <c r="X3789" s="278" t="str">
        <f t="shared" ca="1" si="980"/>
        <v/>
      </c>
      <c r="Y3789" s="3" t="str">
        <f t="shared" si="981"/>
        <v>Đã thanh toán</v>
      </c>
      <c r="Z3789" s="250">
        <f>Table1[[#This Row],[Hạn thanh toán]]</f>
        <v>45990</v>
      </c>
      <c r="AA3789" s="250">
        <f>Table1[[#This Row],[Ngày Thanh toán]]</f>
        <v>45925</v>
      </c>
      <c r="AD3789" s="3" t="str">
        <f>IF(Table1[[#This Row],[Mã khách hàng]]="","",VLOOKUP($A3789,Ma_KH!$A:$Q,Ma_KH!O$1,0))</f>
        <v>BRG - FUJIMART</v>
      </c>
      <c r="AE3789" s="3" t="str">
        <f>IF(Table1[[#This Row],[Mã khách hàng]]="","",VLOOKUP($A3789,Ma_KH!$A:$Q,Ma_KH!P$1,0))</f>
        <v>CÔNG TY TNHH BÁN LẺ FUJIMART VIỆT NAM</v>
      </c>
      <c r="AF3789" s="3" t="str">
        <f>VLOOKUP(A3790,Ma_KH!A:Q,Ma_KH!J$1,0)</f>
        <v>Vũ Anh Tuấn</v>
      </c>
    </row>
    <row r="3790" spans="1:32" ht="12.75">
      <c r="A3790" s="73" t="s">
        <v>184</v>
      </c>
      <c r="B3790" s="78" t="s">
        <v>5155</v>
      </c>
      <c r="C3790" s="405">
        <v>45930</v>
      </c>
      <c r="F3790" s="6"/>
      <c r="G3790" s="213" t="s">
        <v>21516</v>
      </c>
      <c r="H3790" s="278"/>
      <c r="I3790" s="278">
        <f>IFERROR(ROUND((VLOOKUP(Table1[[#This Row],[Mã khách hàng]],Ty_Le!$A:$D,5,0)*5%),0),0)</f>
        <v>0</v>
      </c>
      <c r="J3790" s="278">
        <f>(Table1[[#This Row],[Tiền hàng]]-Table1[[#This Row],[Tiền chiết khấu]])*8%</f>
        <v>0</v>
      </c>
      <c r="K3790" s="409">
        <v>4721929</v>
      </c>
      <c r="L3790" s="8" t="s">
        <v>3649</v>
      </c>
      <c r="M3790" s="7">
        <v>45925</v>
      </c>
      <c r="O3790" s="278">
        <f>IF(Table1[[#This Row],[Phân loại]]="Tồn đầu kỳ",Table1[[#This Row],[Tổng giá trị]],0)</f>
        <v>0</v>
      </c>
      <c r="P3790" s="8">
        <f>IF(Table1[[#This Row],[Số còn phải thu ĐK]]&lt;&gt;0,0,IF(Table1[[#This Row],[Phân loại]]="Bán hàng",Table1[[#This Row],[Tổng giá trị]],-Table1[[#This Row],[Tổng giá trị]]))</f>
        <v>-4721929</v>
      </c>
      <c r="Q3790" s="278">
        <f t="shared" si="979"/>
        <v>-4721929</v>
      </c>
      <c r="R3790" s="8">
        <f>Table1[[#This Row],[Số còn phải thu ĐK]]+Table1[[#This Row],[Giá Trị HD sau CK]]-Table1[[#This Row],[Số tiền đã thu]]</f>
        <v>0</v>
      </c>
      <c r="S3790" s="7">
        <f>IF(Table1[[#This Row],[Ngày hóa đơn]]&lt;&gt;"",Table1[[#This Row],[Ngày hóa đơn]],Table1[[#This Row],[Ngày hạch toán]])</f>
        <v>45930</v>
      </c>
      <c r="T3790" s="8">
        <v>30</v>
      </c>
      <c r="U3790" s="7">
        <f>IF(Table1[[#This Row],[Ngày tính CN]]="","",S3790+T3790)</f>
        <v>45960</v>
      </c>
      <c r="V3790" s="71">
        <f ca="1">IF(Table1[[#This Row],[Hạn thanh toán]]="","",IF((U3790-NOW())&lt;0,0,(U3790-NOW())))</f>
        <v>0</v>
      </c>
      <c r="W3790" s="278"/>
      <c r="X3790" s="278" t="str">
        <f t="shared" ca="1" si="980"/>
        <v/>
      </c>
      <c r="Y3790" s="3" t="str">
        <f t="shared" si="981"/>
        <v>Đã thanh toán</v>
      </c>
      <c r="Z3790" s="250">
        <f>Table1[[#This Row],[Hạn thanh toán]]</f>
        <v>45960</v>
      </c>
      <c r="AA3790" s="250">
        <f>Table1[[#This Row],[Ngày Thanh toán]]</f>
        <v>45925</v>
      </c>
      <c r="AD3790" s="3" t="str">
        <f>IF(Table1[[#This Row],[Mã khách hàng]]="","",VLOOKUP($A3790,Ma_KH!$A:$Q,Ma_KH!O$1,0))</f>
        <v>BRG - FUJIMART</v>
      </c>
      <c r="AE3790" s="3" t="str">
        <f>IF(Table1[[#This Row],[Mã khách hàng]]="","",VLOOKUP($A3790,Ma_KH!$A:$Q,Ma_KH!P$1,0))</f>
        <v>CÔNG TY TNHH BÁN LẺ FUJIMART VIỆT NAM</v>
      </c>
      <c r="AF3790" s="3" t="str">
        <f>VLOOKUP(A3791,Ma_KH!A:Q,Ma_KH!J$1,0)</f>
        <v>Vũ Anh Tuấn</v>
      </c>
    </row>
    <row r="3791" spans="1:32" ht="12.75">
      <c r="A3791" s="73" t="s">
        <v>184</v>
      </c>
      <c r="B3791" s="78" t="s">
        <v>5155</v>
      </c>
      <c r="C3791" s="405">
        <v>45930</v>
      </c>
      <c r="F3791" s="6"/>
      <c r="G3791" s="213" t="s">
        <v>21517</v>
      </c>
      <c r="I3791" s="18">
        <f>IFERROR(ROUND((VLOOKUP(Table1[[#This Row],[Mã khách hàng]],Ty_Le!$A:$D,5,0)*5%),0),0)</f>
        <v>0</v>
      </c>
      <c r="J3791" s="18">
        <f>(Table1[[#This Row],[Tiền hàng]]-Table1[[#This Row],[Tiền chiết khấu]])*8%</f>
        <v>0</v>
      </c>
      <c r="K3791" s="409">
        <v>2179352</v>
      </c>
      <c r="L3791" s="8" t="s">
        <v>3649</v>
      </c>
      <c r="M3791" s="7">
        <v>45925</v>
      </c>
      <c r="O3791" s="18">
        <f>IF(Table1[[#This Row],[Phân loại]]="Tồn đầu kỳ",Table1[[#This Row],[Tổng giá trị]],0)</f>
        <v>0</v>
      </c>
      <c r="P3791" s="8">
        <f>IF(Table1[[#This Row],[Số còn phải thu ĐK]]&lt;&gt;0,0,IF(Table1[[#This Row],[Phân loại]]="Bán hàng",Table1[[#This Row],[Tổng giá trị]],-Table1[[#This Row],[Tổng giá trị]]))</f>
        <v>-2179352</v>
      </c>
      <c r="Q3791" s="18">
        <f t="shared" ref="Q3791:Q3802" si="982">IF(M3791&lt;&gt;"",IF(O3791&lt;&gt;0,O3791,P3791),0)</f>
        <v>-2179352</v>
      </c>
      <c r="R3791" s="8">
        <f>Table1[[#This Row],[Số còn phải thu ĐK]]+Table1[[#This Row],[Giá Trị HD sau CK]]-Table1[[#This Row],[Số tiền đã thu]]</f>
        <v>0</v>
      </c>
      <c r="S3791" s="7">
        <f>IF(Table1[[#This Row],[Ngày hóa đơn]]&lt;&gt;"",Table1[[#This Row],[Ngày hóa đơn]],Table1[[#This Row],[Ngày hạch toán]])</f>
        <v>45930</v>
      </c>
      <c r="T3791" s="8">
        <v>30</v>
      </c>
      <c r="U3791" s="7">
        <f>IF(Table1[[#This Row],[Ngày tính CN]]="","",S3791+T3791)</f>
        <v>45960</v>
      </c>
      <c r="V3791" s="71">
        <f ca="1">IF(Table1[[#This Row],[Hạn thanh toán]]="","",IF((U3791-NOW())&lt;0,0,(U3791-NOW())))</f>
        <v>0</v>
      </c>
      <c r="X3791" s="278" t="str">
        <f t="shared" ca="1" si="980"/>
        <v/>
      </c>
      <c r="Y3791" s="3" t="str">
        <f t="shared" si="981"/>
        <v>Đã thanh toán</v>
      </c>
      <c r="Z3791" s="250">
        <f>Table1[[#This Row],[Hạn thanh toán]]</f>
        <v>45960</v>
      </c>
      <c r="AA3791" s="250">
        <f>Table1[[#This Row],[Ngày Thanh toán]]</f>
        <v>45925</v>
      </c>
      <c r="AD3791" s="3" t="str">
        <f>IF(Table1[[#This Row],[Mã khách hàng]]="","",VLOOKUP($A3791,Ma_KH!$A:$Q,Ma_KH!O$1,0))</f>
        <v>BRG - FUJIMART</v>
      </c>
      <c r="AE3791" s="3" t="str">
        <f>IF(Table1[[#This Row],[Mã khách hàng]]="","",VLOOKUP($A3791,Ma_KH!$A:$Q,Ma_KH!P$1,0))</f>
        <v>CÔNG TY TNHH BÁN LẺ FUJIMART VIỆT NAM</v>
      </c>
      <c r="AF3791" s="3" t="str">
        <f>VLOOKUP(A3792,Ma_KH!A:Q,Ma_KH!J$1,0)</f>
        <v>Vũ Anh Tuấn</v>
      </c>
    </row>
    <row r="3792" spans="1:32">
      <c r="A3792" s="73" t="s">
        <v>184</v>
      </c>
      <c r="B3792" s="78" t="s">
        <v>5155</v>
      </c>
      <c r="C3792" s="405">
        <v>45961</v>
      </c>
      <c r="F3792" s="6">
        <v>2510</v>
      </c>
      <c r="G3792" s="406" t="s">
        <v>21518</v>
      </c>
      <c r="I3792" s="18">
        <f>IFERROR(ROUND((VLOOKUP(Table1[[#This Row],[Mã khách hàng]],Ty_Le!$A:$D,5,0)*5%),0),0)</f>
        <v>0</v>
      </c>
      <c r="J3792" s="18">
        <f>(Table1[[#This Row],[Tiền hàng]]-Table1[[#This Row],[Tiền chiết khấu]])*8%</f>
        <v>0</v>
      </c>
      <c r="K3792" s="409">
        <v>700422</v>
      </c>
      <c r="L3792" s="8" t="s">
        <v>3649</v>
      </c>
      <c r="M3792" s="21">
        <v>45957</v>
      </c>
      <c r="O3792" s="18">
        <f>IF(Table1[[#This Row],[Phân loại]]="Tồn đầu kỳ",Table1[[#This Row],[Tổng giá trị]],0)</f>
        <v>0</v>
      </c>
      <c r="P3792" s="8">
        <f>IF(Table1[[#This Row],[Số còn phải thu ĐK]]&lt;&gt;0,0,IF(Table1[[#This Row],[Phân loại]]="Bán hàng",Table1[[#This Row],[Tổng giá trị]],-Table1[[#This Row],[Tổng giá trị]]))</f>
        <v>-700422</v>
      </c>
      <c r="Q3792" s="18">
        <f t="shared" si="982"/>
        <v>-700422</v>
      </c>
      <c r="R3792" s="8">
        <f>Table1[[#This Row],[Số còn phải thu ĐK]]+Table1[[#This Row],[Giá Trị HD sau CK]]-Table1[[#This Row],[Số tiền đã thu]]</f>
        <v>0</v>
      </c>
      <c r="S3792" s="7">
        <f>IF(Table1[[#This Row],[Ngày hóa đơn]]&lt;&gt;"",Table1[[#This Row],[Ngày hóa đơn]],Table1[[#This Row],[Ngày hạch toán]])</f>
        <v>45961</v>
      </c>
      <c r="T3792" s="8">
        <v>30</v>
      </c>
      <c r="U3792" s="7">
        <f>IF(Table1[[#This Row],[Ngày tính CN]]="","",S3792+T3792)</f>
        <v>45991</v>
      </c>
      <c r="V3792" s="71">
        <f ca="1">IF(Table1[[#This Row],[Hạn thanh toán]]="","",IF((U3792-NOW())&lt;0,0,(U3792-NOW())))</f>
        <v>0</v>
      </c>
      <c r="X3792" s="278" t="str">
        <f t="shared" ca="1" si="980"/>
        <v/>
      </c>
      <c r="Y3792" s="3" t="str">
        <f t="shared" ref="Y3792:Y3802" si="983">IF(R3792=0,"Đã thanh toán",IF(X3792="","",IF(X3792&lt;=0,"Chưa đến hạn thanh toán",IF(X3792&lt;=30,"Nợ quá hạn 30 ngày",IF(X3792&lt;=60,"Nợ quá hạn từ 30 ngày đến 60 ngày",IF(X3792&lt;=90,"Nợ quá hạn từ 60 ngày đến 90 ngày",IF(X3792&lt;=120,"Nợ quá hạn từ 90 ngày đến 120 ngày","Nợ quá hạn hơn 120 ngày có khả năng mất thanh toán")))))))</f>
        <v>Đã thanh toán</v>
      </c>
      <c r="Z3792" s="250">
        <f>Table1[[#This Row],[Hạn thanh toán]]</f>
        <v>45991</v>
      </c>
      <c r="AA3792" s="250">
        <f>Table1[[#This Row],[Ngày Thanh toán]]</f>
        <v>45957</v>
      </c>
      <c r="AD3792" s="3" t="str">
        <f>IF(Table1[[#This Row],[Mã khách hàng]]="","",VLOOKUP($A3792,Ma_KH!$A:$Q,Ma_KH!O$1,0))</f>
        <v>BRG - FUJIMART</v>
      </c>
      <c r="AE3792" s="3" t="str">
        <f>IF(Table1[[#This Row],[Mã khách hàng]]="","",VLOOKUP($A3792,Ma_KH!$A:$Q,Ma_KH!P$1,0))</f>
        <v>CÔNG TY TNHH BÁN LẺ FUJIMART VIỆT NAM</v>
      </c>
      <c r="AF3792" s="3" t="str">
        <f>VLOOKUP(A3793,Ma_KH!A:Q,Ma_KH!J$1,0)</f>
        <v>Vũ Anh Tuấn</v>
      </c>
    </row>
    <row r="3793" spans="1:32">
      <c r="A3793" s="73" t="s">
        <v>184</v>
      </c>
      <c r="B3793" s="78" t="s">
        <v>5155</v>
      </c>
      <c r="C3793" s="405">
        <v>45961</v>
      </c>
      <c r="F3793" s="6">
        <v>2510</v>
      </c>
      <c r="G3793" s="406" t="s">
        <v>21519</v>
      </c>
      <c r="I3793" s="18">
        <f>IFERROR(ROUND((VLOOKUP(Table1[[#This Row],[Mã khách hàng]],Ty_Le!$A:$D,5,0)*5%),0),0)</f>
        <v>0</v>
      </c>
      <c r="J3793" s="18">
        <f>(Table1[[#This Row],[Tiền hàng]]-Table1[[#This Row],[Tiền chiết khấu]])*8%</f>
        <v>0</v>
      </c>
      <c r="K3793" s="409">
        <v>3240000</v>
      </c>
      <c r="L3793" s="8" t="s">
        <v>3649</v>
      </c>
      <c r="M3793" s="21">
        <v>45957</v>
      </c>
      <c r="O3793" s="18">
        <f>IF(Table1[[#This Row],[Phân loại]]="Tồn đầu kỳ",Table1[[#This Row],[Tổng giá trị]],0)</f>
        <v>0</v>
      </c>
      <c r="P3793" s="8">
        <f>IF(Table1[[#This Row],[Số còn phải thu ĐK]]&lt;&gt;0,0,IF(Table1[[#This Row],[Phân loại]]="Bán hàng",Table1[[#This Row],[Tổng giá trị]],-Table1[[#This Row],[Tổng giá trị]]))</f>
        <v>-3240000</v>
      </c>
      <c r="Q3793" s="18">
        <f t="shared" si="982"/>
        <v>-3240000</v>
      </c>
      <c r="R3793" s="8">
        <f>Table1[[#This Row],[Số còn phải thu ĐK]]+Table1[[#This Row],[Giá Trị HD sau CK]]-Table1[[#This Row],[Số tiền đã thu]]</f>
        <v>0</v>
      </c>
      <c r="S3793" s="7">
        <f>IF(Table1[[#This Row],[Ngày hóa đơn]]&lt;&gt;"",Table1[[#This Row],[Ngày hóa đơn]],Table1[[#This Row],[Ngày hạch toán]])</f>
        <v>45961</v>
      </c>
      <c r="T3793" s="8">
        <v>30</v>
      </c>
      <c r="U3793" s="7">
        <f>IF(Table1[[#This Row],[Ngày tính CN]]="","",S3793+T3793)</f>
        <v>45991</v>
      </c>
      <c r="V3793" s="71">
        <f ca="1">IF(Table1[[#This Row],[Hạn thanh toán]]="","",IF((U3793-NOW())&lt;0,0,(U3793-NOW())))</f>
        <v>0</v>
      </c>
      <c r="X3793" s="278" t="str">
        <f t="shared" ca="1" si="980"/>
        <v/>
      </c>
      <c r="Y3793" s="3" t="str">
        <f t="shared" si="983"/>
        <v>Đã thanh toán</v>
      </c>
      <c r="Z3793" s="250">
        <f>Table1[[#This Row],[Hạn thanh toán]]</f>
        <v>45991</v>
      </c>
      <c r="AA3793" s="250">
        <f>Table1[[#This Row],[Ngày Thanh toán]]</f>
        <v>45957</v>
      </c>
      <c r="AD3793" s="3" t="str">
        <f>IF(Table1[[#This Row],[Mã khách hàng]]="","",VLOOKUP($A3793,Ma_KH!$A:$Q,Ma_KH!O$1,0))</f>
        <v>BRG - FUJIMART</v>
      </c>
      <c r="AE3793" s="3" t="str">
        <f>IF(Table1[[#This Row],[Mã khách hàng]]="","",VLOOKUP($A3793,Ma_KH!$A:$Q,Ma_KH!P$1,0))</f>
        <v>CÔNG TY TNHH BÁN LẺ FUJIMART VIỆT NAM</v>
      </c>
      <c r="AF3793" s="3" t="str">
        <f>VLOOKUP(A3794,Ma_KH!A:Q,Ma_KH!J$1,0)</f>
        <v>Vũ Anh Tuấn</v>
      </c>
    </row>
    <row r="3794" spans="1:32">
      <c r="A3794" s="73" t="s">
        <v>184</v>
      </c>
      <c r="B3794" s="78" t="s">
        <v>5155</v>
      </c>
      <c r="C3794" s="405">
        <v>45961</v>
      </c>
      <c r="F3794" s="6">
        <v>2510</v>
      </c>
      <c r="G3794" s="406" t="s">
        <v>21520</v>
      </c>
      <c r="I3794" s="18">
        <f>IFERROR(ROUND((VLOOKUP(Table1[[#This Row],[Mã khách hàng]],Ty_Le!$A:$D,5,0)*5%),0),0)</f>
        <v>0</v>
      </c>
      <c r="J3794" s="18">
        <f>(Table1[[#This Row],[Tiền hàng]]-Table1[[#This Row],[Tiền chiết khấu]])*8%</f>
        <v>0</v>
      </c>
      <c r="K3794" s="409">
        <v>10800000</v>
      </c>
      <c r="L3794" s="8" t="s">
        <v>3649</v>
      </c>
      <c r="M3794" s="21">
        <v>45957</v>
      </c>
      <c r="O3794" s="18">
        <f>IF(Table1[[#This Row],[Phân loại]]="Tồn đầu kỳ",Table1[[#This Row],[Tổng giá trị]],0)</f>
        <v>0</v>
      </c>
      <c r="P3794" s="8">
        <f>IF(Table1[[#This Row],[Số còn phải thu ĐK]]&lt;&gt;0,0,IF(Table1[[#This Row],[Phân loại]]="Bán hàng",Table1[[#This Row],[Tổng giá trị]],-Table1[[#This Row],[Tổng giá trị]]))</f>
        <v>-10800000</v>
      </c>
      <c r="Q3794" s="18">
        <f t="shared" si="982"/>
        <v>-10800000</v>
      </c>
      <c r="R3794" s="8">
        <f>Table1[[#This Row],[Số còn phải thu ĐK]]+Table1[[#This Row],[Giá Trị HD sau CK]]-Table1[[#This Row],[Số tiền đã thu]]</f>
        <v>0</v>
      </c>
      <c r="S3794" s="7">
        <f>IF(Table1[[#This Row],[Ngày hóa đơn]]&lt;&gt;"",Table1[[#This Row],[Ngày hóa đơn]],Table1[[#This Row],[Ngày hạch toán]])</f>
        <v>45961</v>
      </c>
      <c r="T3794" s="8">
        <v>30</v>
      </c>
      <c r="U3794" s="7">
        <f>IF(Table1[[#This Row],[Ngày tính CN]]="","",S3794+T3794)</f>
        <v>45991</v>
      </c>
      <c r="V3794" s="71">
        <f ca="1">IF(Table1[[#This Row],[Hạn thanh toán]]="","",IF((U3794-NOW())&lt;0,0,(U3794-NOW())))</f>
        <v>0</v>
      </c>
      <c r="X3794" s="18" t="str">
        <f t="shared" ref="X3794:X3802" ca="1" si="984">IF(OR($U3794="",$R3794=0),"",IF((U$4-NOW())&lt;0,-($U3794-NOW()),0))</f>
        <v/>
      </c>
      <c r="Y3794" s="3" t="str">
        <f t="shared" si="983"/>
        <v>Đã thanh toán</v>
      </c>
      <c r="Z3794" s="250">
        <f>Table1[[#This Row],[Hạn thanh toán]]</f>
        <v>45991</v>
      </c>
      <c r="AA3794" s="250">
        <f>Table1[[#This Row],[Ngày Thanh toán]]</f>
        <v>45957</v>
      </c>
      <c r="AD3794" s="3" t="str">
        <f>IF(Table1[[#This Row],[Mã khách hàng]]="","",VLOOKUP($A3794,Ma_KH!$A:$Q,Ma_KH!O$1,0))</f>
        <v>BRG - FUJIMART</v>
      </c>
      <c r="AE3794" s="3" t="str">
        <f>IF(Table1[[#This Row],[Mã khách hàng]]="","",VLOOKUP($A3794,Ma_KH!$A:$Q,Ma_KH!P$1,0))</f>
        <v>CÔNG TY TNHH BÁN LẺ FUJIMART VIỆT NAM</v>
      </c>
      <c r="AF3794" s="3" t="str">
        <f>VLOOKUP(A3795,Ma_KH!A:Q,Ma_KH!J$1,0)</f>
        <v>Vũ Anh Tuấn</v>
      </c>
    </row>
    <row r="3795" spans="1:32">
      <c r="A3795" s="73" t="s">
        <v>184</v>
      </c>
      <c r="B3795" s="78" t="s">
        <v>5155</v>
      </c>
      <c r="C3795" s="405">
        <v>45961</v>
      </c>
      <c r="F3795" s="6">
        <v>2510</v>
      </c>
      <c r="G3795" t="s">
        <v>21521</v>
      </c>
      <c r="I3795" s="18">
        <f>IFERROR(ROUND((VLOOKUP(Table1[[#This Row],[Mã khách hàng]],Ty_Le!$A:$D,5,0)*5%),0),0)</f>
        <v>0</v>
      </c>
      <c r="J3795" s="18">
        <f>(Table1[[#This Row],[Tiền hàng]]-Table1[[#This Row],[Tiền chiết khấu]])*8%</f>
        <v>0</v>
      </c>
      <c r="K3795" s="409">
        <v>2801687</v>
      </c>
      <c r="L3795" s="8" t="s">
        <v>3649</v>
      </c>
      <c r="M3795" s="21">
        <v>45957</v>
      </c>
      <c r="O3795" s="18">
        <f>IF(Table1[[#This Row],[Phân loại]]="Tồn đầu kỳ",Table1[[#This Row],[Tổng giá trị]],0)</f>
        <v>0</v>
      </c>
      <c r="P3795" s="8">
        <f>IF(Table1[[#This Row],[Số còn phải thu ĐK]]&lt;&gt;0,0,IF(Table1[[#This Row],[Phân loại]]="Bán hàng",Table1[[#This Row],[Tổng giá trị]],-Table1[[#This Row],[Tổng giá trị]]))</f>
        <v>-2801687</v>
      </c>
      <c r="Q3795" s="18">
        <f t="shared" si="982"/>
        <v>-2801687</v>
      </c>
      <c r="R3795" s="8">
        <f>Table1[[#This Row],[Số còn phải thu ĐK]]+Table1[[#This Row],[Giá Trị HD sau CK]]-Table1[[#This Row],[Số tiền đã thu]]</f>
        <v>0</v>
      </c>
      <c r="S3795" s="7">
        <f>IF(Table1[[#This Row],[Ngày hóa đơn]]&lt;&gt;"",Table1[[#This Row],[Ngày hóa đơn]],Table1[[#This Row],[Ngày hạch toán]])</f>
        <v>45961</v>
      </c>
      <c r="T3795" s="8">
        <v>30</v>
      </c>
      <c r="U3795" s="7">
        <f>IF(Table1[[#This Row],[Ngày tính CN]]="","",S3795+T3795)</f>
        <v>45991</v>
      </c>
      <c r="V3795" s="71">
        <f ca="1">IF(Table1[[#This Row],[Hạn thanh toán]]="","",IF((U3795-NOW())&lt;0,0,(U3795-NOW())))</f>
        <v>0</v>
      </c>
      <c r="X3795" s="18" t="str">
        <f t="shared" ca="1" si="984"/>
        <v/>
      </c>
      <c r="Y3795" s="3" t="str">
        <f t="shared" si="983"/>
        <v>Đã thanh toán</v>
      </c>
      <c r="Z3795" s="250">
        <f>Table1[[#This Row],[Hạn thanh toán]]</f>
        <v>45991</v>
      </c>
      <c r="AA3795" s="250">
        <f>Table1[[#This Row],[Ngày Thanh toán]]</f>
        <v>45957</v>
      </c>
      <c r="AD3795" s="3" t="str">
        <f>IF(Table1[[#This Row],[Mã khách hàng]]="","",VLOOKUP($A3795,Ma_KH!$A:$Q,Ma_KH!O$1,0))</f>
        <v>BRG - FUJIMART</v>
      </c>
      <c r="AE3795" s="3" t="str">
        <f>IF(Table1[[#This Row],[Mã khách hàng]]="","",VLOOKUP($A3795,Ma_KH!$A:$Q,Ma_KH!P$1,0))</f>
        <v>CÔNG TY TNHH BÁN LẺ FUJIMART VIỆT NAM</v>
      </c>
      <c r="AF3795" s="3" t="str">
        <f>VLOOKUP(A3796,Ma_KH!A:Q,Ma_KH!J$1,0)</f>
        <v>Vũ Anh Tuấn</v>
      </c>
    </row>
    <row r="3796" spans="1:32">
      <c r="A3796" s="73" t="s">
        <v>184</v>
      </c>
      <c r="B3796" s="78" t="s">
        <v>5155</v>
      </c>
      <c r="C3796" s="405">
        <v>45961</v>
      </c>
      <c r="F3796" s="6">
        <v>2510</v>
      </c>
      <c r="G3796" t="s">
        <v>21522</v>
      </c>
      <c r="I3796" s="18">
        <f>IFERROR(ROUND((VLOOKUP(Table1[[#This Row],[Mã khách hàng]],Ty_Le!$A:$D,5,0)*5%),0),0)</f>
        <v>0</v>
      </c>
      <c r="J3796" s="18">
        <f>(Table1[[#This Row],[Tiền hàng]]-Table1[[#This Row],[Tiền chiết khấu]])*8%</f>
        <v>0</v>
      </c>
      <c r="K3796" s="409">
        <v>6504166</v>
      </c>
      <c r="L3796" s="8" t="s">
        <v>3649</v>
      </c>
      <c r="M3796" s="21">
        <v>45957</v>
      </c>
      <c r="O3796" s="18">
        <f>IF(Table1[[#This Row],[Phân loại]]="Tồn đầu kỳ",Table1[[#This Row],[Tổng giá trị]],0)</f>
        <v>0</v>
      </c>
      <c r="P3796" s="8">
        <f>IF(Table1[[#This Row],[Số còn phải thu ĐK]]&lt;&gt;0,0,IF(Table1[[#This Row],[Phân loại]]="Bán hàng",Table1[[#This Row],[Tổng giá trị]],-Table1[[#This Row],[Tổng giá trị]]))</f>
        <v>-6504166</v>
      </c>
      <c r="Q3796" s="18">
        <f t="shared" si="982"/>
        <v>-6504166</v>
      </c>
      <c r="R3796" s="8">
        <f>Table1[[#This Row],[Số còn phải thu ĐK]]+Table1[[#This Row],[Giá Trị HD sau CK]]-Table1[[#This Row],[Số tiền đã thu]]</f>
        <v>0</v>
      </c>
      <c r="S3796" s="7">
        <f>IF(Table1[[#This Row],[Ngày hóa đơn]]&lt;&gt;"",Table1[[#This Row],[Ngày hóa đơn]],Table1[[#This Row],[Ngày hạch toán]])</f>
        <v>45961</v>
      </c>
      <c r="T3796" s="8">
        <v>30</v>
      </c>
      <c r="U3796" s="7">
        <f>IF(Table1[[#This Row],[Ngày tính CN]]="","",S3796+T3796)</f>
        <v>45991</v>
      </c>
      <c r="V3796" s="71">
        <f ca="1">IF(Table1[[#This Row],[Hạn thanh toán]]="","",IF((U3796-NOW())&lt;0,0,(U3796-NOW())))</f>
        <v>0</v>
      </c>
      <c r="X3796" s="18" t="str">
        <f t="shared" ca="1" si="984"/>
        <v/>
      </c>
      <c r="Y3796" s="3" t="str">
        <f t="shared" si="983"/>
        <v>Đã thanh toán</v>
      </c>
      <c r="Z3796" s="250">
        <f>Table1[[#This Row],[Hạn thanh toán]]</f>
        <v>45991</v>
      </c>
      <c r="AA3796" s="250">
        <f>Table1[[#This Row],[Ngày Thanh toán]]</f>
        <v>45957</v>
      </c>
      <c r="AD3796" s="3" t="str">
        <f>IF(Table1[[#This Row],[Mã khách hàng]]="","",VLOOKUP($A3796,Ma_KH!$A:$Q,Ma_KH!O$1,0))</f>
        <v>BRG - FUJIMART</v>
      </c>
      <c r="AE3796" s="3" t="str">
        <f>IF(Table1[[#This Row],[Mã khách hàng]]="","",VLOOKUP($A3796,Ma_KH!$A:$Q,Ma_KH!P$1,0))</f>
        <v>CÔNG TY TNHH BÁN LẺ FUJIMART VIỆT NAM</v>
      </c>
      <c r="AF3796" s="3" t="str">
        <f>VLOOKUP(A3797,Ma_KH!A:Q,Ma_KH!J$1,0)</f>
        <v>Vũ Anh Tuấn</v>
      </c>
    </row>
    <row r="3797" spans="1:32">
      <c r="A3797" s="73" t="s">
        <v>184</v>
      </c>
      <c r="B3797" s="78" t="s">
        <v>5155</v>
      </c>
      <c r="C3797" s="5">
        <v>45961</v>
      </c>
      <c r="F3797" s="6">
        <v>2510</v>
      </c>
      <c r="G3797" s="407" t="s">
        <v>21523</v>
      </c>
      <c r="I3797" s="18">
        <f>IFERROR(ROUND((VLOOKUP(Table1[[#This Row],[Mã khách hàng]],Ty_Le!$A:$D,5,0)*5%),0),0)</f>
        <v>0</v>
      </c>
      <c r="J3797" s="18">
        <f>(Table1[[#This Row],[Tiền hàng]]-Table1[[#This Row],[Tiền chiết khấu]])*8%</f>
        <v>0</v>
      </c>
      <c r="K3797" s="409">
        <v>2369806</v>
      </c>
      <c r="L3797" s="8" t="s">
        <v>3649</v>
      </c>
      <c r="M3797" s="21">
        <v>45957</v>
      </c>
      <c r="O3797" s="18">
        <f>IF(Table1[[#This Row],[Phân loại]]="Tồn đầu kỳ",Table1[[#This Row],[Tổng giá trị]],0)</f>
        <v>0</v>
      </c>
      <c r="P3797" s="8">
        <f>IF(Table1[[#This Row],[Số còn phải thu ĐK]]&lt;&gt;0,0,IF(Table1[[#This Row],[Phân loại]]="Bán hàng",Table1[[#This Row],[Tổng giá trị]],-Table1[[#This Row],[Tổng giá trị]]))</f>
        <v>-2369806</v>
      </c>
      <c r="Q3797" s="18">
        <f t="shared" si="982"/>
        <v>-2369806</v>
      </c>
      <c r="R3797" s="8">
        <f>Table1[[#This Row],[Số còn phải thu ĐK]]+Table1[[#This Row],[Giá Trị HD sau CK]]-Table1[[#This Row],[Số tiền đã thu]]</f>
        <v>0</v>
      </c>
      <c r="S3797" s="7">
        <f>IF(Table1[[#This Row],[Ngày hóa đơn]]&lt;&gt;"",Table1[[#This Row],[Ngày hóa đơn]],Table1[[#This Row],[Ngày hạch toán]])</f>
        <v>45961</v>
      </c>
      <c r="T3797" s="8">
        <v>30</v>
      </c>
      <c r="U3797" s="7">
        <f>IF(Table1[[#This Row],[Ngày tính CN]]="","",S3797+T3797)</f>
        <v>45991</v>
      </c>
      <c r="V3797" s="71">
        <f ca="1">IF(Table1[[#This Row],[Hạn thanh toán]]="","",IF((U3797-NOW())&lt;0,0,(U3797-NOW())))</f>
        <v>0</v>
      </c>
      <c r="X3797" s="18" t="str">
        <f t="shared" ca="1" si="984"/>
        <v/>
      </c>
      <c r="Y3797" s="3" t="str">
        <f t="shared" si="983"/>
        <v>Đã thanh toán</v>
      </c>
      <c r="Z3797" s="250">
        <f>Table1[[#This Row],[Hạn thanh toán]]</f>
        <v>45991</v>
      </c>
      <c r="AA3797" s="250">
        <f>Table1[[#This Row],[Ngày Thanh toán]]</f>
        <v>45957</v>
      </c>
      <c r="AD3797" s="3" t="str">
        <f>IF(Table1[[#This Row],[Mã khách hàng]]="","",VLOOKUP($A3797,Ma_KH!$A:$Q,Ma_KH!O$1,0))</f>
        <v>BRG - FUJIMART</v>
      </c>
      <c r="AE3797" s="3" t="str">
        <f>IF(Table1[[#This Row],[Mã khách hàng]]="","",VLOOKUP($A3797,Ma_KH!$A:$Q,Ma_KH!P$1,0))</f>
        <v>CÔNG TY TNHH BÁN LẺ FUJIMART VIỆT NAM</v>
      </c>
      <c r="AF3797" s="3" t="str">
        <f>VLOOKUP(A3798,Ma_KH!A:Q,Ma_KH!J$1,0)</f>
        <v>Vũ Anh Tuấn</v>
      </c>
    </row>
    <row r="3798" spans="1:32">
      <c r="A3798" s="73" t="s">
        <v>184</v>
      </c>
      <c r="B3798" s="78" t="s">
        <v>5155</v>
      </c>
      <c r="C3798" s="5">
        <v>45961</v>
      </c>
      <c r="F3798" s="6"/>
      <c r="G3798" t="s">
        <v>21524</v>
      </c>
      <c r="I3798" s="18">
        <f>IFERROR(ROUND((VLOOKUP(Table1[[#This Row],[Mã khách hàng]],Ty_Le!$A:$D,5,0)*5%),0),0)</f>
        <v>0</v>
      </c>
      <c r="J3798" s="18">
        <f>(Table1[[#This Row],[Tiền hàng]]-Table1[[#This Row],[Tiền chiết khấu]])*8%</f>
        <v>0</v>
      </c>
      <c r="K3798" s="409">
        <v>2071607</v>
      </c>
      <c r="L3798" s="8" t="s">
        <v>3649</v>
      </c>
      <c r="M3798" s="21">
        <v>45957</v>
      </c>
      <c r="O3798" s="18">
        <f>IF(Table1[[#This Row],[Phân loại]]="Tồn đầu kỳ",Table1[[#This Row],[Tổng giá trị]],0)</f>
        <v>0</v>
      </c>
      <c r="P3798" s="8">
        <f>IF(Table1[[#This Row],[Số còn phải thu ĐK]]&lt;&gt;0,0,IF(Table1[[#This Row],[Phân loại]]="Bán hàng",Table1[[#This Row],[Tổng giá trị]],-Table1[[#This Row],[Tổng giá trị]]))</f>
        <v>-2071607</v>
      </c>
      <c r="Q3798" s="18">
        <f t="shared" si="982"/>
        <v>-2071607</v>
      </c>
      <c r="R3798" s="8">
        <f>Table1[[#This Row],[Số còn phải thu ĐK]]+Table1[[#This Row],[Giá Trị HD sau CK]]-Table1[[#This Row],[Số tiền đã thu]]</f>
        <v>0</v>
      </c>
      <c r="S3798" s="7">
        <f>IF(Table1[[#This Row],[Ngày hóa đơn]]&lt;&gt;"",Table1[[#This Row],[Ngày hóa đơn]],Table1[[#This Row],[Ngày hạch toán]])</f>
        <v>45961</v>
      </c>
      <c r="T3798" s="8">
        <v>30</v>
      </c>
      <c r="U3798" s="7">
        <f>IF(Table1[[#This Row],[Ngày tính CN]]="","",S3798+T3798)</f>
        <v>45991</v>
      </c>
      <c r="V3798" s="71">
        <f ca="1">IF(Table1[[#This Row],[Hạn thanh toán]]="","",IF((U3798-NOW())&lt;0,0,(U3798-NOW())))</f>
        <v>0</v>
      </c>
      <c r="X3798" s="18" t="str">
        <f t="shared" ca="1" si="984"/>
        <v/>
      </c>
      <c r="Y3798" s="3" t="str">
        <f t="shared" si="983"/>
        <v>Đã thanh toán</v>
      </c>
      <c r="Z3798" s="250">
        <f>Table1[[#This Row],[Hạn thanh toán]]</f>
        <v>45991</v>
      </c>
      <c r="AA3798" s="250">
        <f>Table1[[#This Row],[Ngày Thanh toán]]</f>
        <v>45957</v>
      </c>
      <c r="AD3798" s="3" t="str">
        <f>IF(Table1[[#This Row],[Mã khách hàng]]="","",VLOOKUP($A3798,Ma_KH!$A:$Q,Ma_KH!O$1,0))</f>
        <v>BRG - FUJIMART</v>
      </c>
      <c r="AE3798" s="3" t="str">
        <f>IF(Table1[[#This Row],[Mã khách hàng]]="","",VLOOKUP($A3798,Ma_KH!$A:$Q,Ma_KH!P$1,0))</f>
        <v>CÔNG TY TNHH BÁN LẺ FUJIMART VIỆT NAM</v>
      </c>
      <c r="AF3798" s="3" t="str">
        <f>VLOOKUP(A3799,Ma_KH!A:Q,Ma_KH!J$1,0)</f>
        <v>Vũ Anh Tuấn</v>
      </c>
    </row>
    <row r="3799" spans="1:32">
      <c r="A3799" s="73" t="s">
        <v>184</v>
      </c>
      <c r="B3799" s="78" t="s">
        <v>5155</v>
      </c>
      <c r="C3799" s="5">
        <v>45961</v>
      </c>
      <c r="F3799" s="6"/>
      <c r="G3799" s="408" t="s">
        <v>21525</v>
      </c>
      <c r="I3799" s="18">
        <f>IFERROR(ROUND((VLOOKUP(Table1[[#This Row],[Mã khách hàng]],Ty_Le!$A:$D,5,0)*5%),0),0)</f>
        <v>0</v>
      </c>
      <c r="J3799" s="18">
        <f>(Table1[[#This Row],[Tiền hàng]]-Table1[[#This Row],[Tiền chiết khấu]])*8%</f>
        <v>0</v>
      </c>
      <c r="K3799" s="409">
        <v>2369806</v>
      </c>
      <c r="L3799" s="8" t="s">
        <v>3649</v>
      </c>
      <c r="M3799" s="21"/>
      <c r="O3799" s="18">
        <f>IF(Table1[[#This Row],[Phân loại]]="Tồn đầu kỳ",Table1[[#This Row],[Tổng giá trị]],0)</f>
        <v>0</v>
      </c>
      <c r="P3799" s="8">
        <f>IF(Table1[[#This Row],[Số còn phải thu ĐK]]&lt;&gt;0,0,IF(Table1[[#This Row],[Phân loại]]="Bán hàng",Table1[[#This Row],[Tổng giá trị]],-Table1[[#This Row],[Tổng giá trị]]))</f>
        <v>-2369806</v>
      </c>
      <c r="Q3799" s="18">
        <f t="shared" si="982"/>
        <v>0</v>
      </c>
      <c r="R3799" s="8">
        <f>Table1[[#This Row],[Số còn phải thu ĐK]]+Table1[[#This Row],[Giá Trị HD sau CK]]-Table1[[#This Row],[Số tiền đã thu]]</f>
        <v>-2369806</v>
      </c>
      <c r="S3799" s="7">
        <f>IF(Table1[[#This Row],[Ngày hóa đơn]]&lt;&gt;"",Table1[[#This Row],[Ngày hóa đơn]],Table1[[#This Row],[Ngày hạch toán]])</f>
        <v>45961</v>
      </c>
      <c r="T3799" s="8">
        <v>30</v>
      </c>
      <c r="U3799" s="7">
        <f>IF(Table1[[#This Row],[Ngày tính CN]]="","",S3799+T3799)</f>
        <v>45991</v>
      </c>
      <c r="V3799" s="71">
        <f ca="1">IF(Table1[[#This Row],[Hạn thanh toán]]="","",IF((U3799-NOW())&lt;0,0,(U3799-NOW())))</f>
        <v>0</v>
      </c>
      <c r="X3799" s="18">
        <f t="shared" ca="1" si="984"/>
        <v>10.362421527781407</v>
      </c>
      <c r="Y3799" s="3" t="str">
        <f t="shared" ca="1" si="983"/>
        <v>Nợ quá hạn 30 ngày</v>
      </c>
      <c r="Z3799" s="250">
        <f>Table1[[#This Row],[Hạn thanh toán]]</f>
        <v>45991</v>
      </c>
      <c r="AA3799" s="250">
        <f>Table1[[#This Row],[Ngày Thanh toán]]</f>
        <v>0</v>
      </c>
      <c r="AD3799" s="3" t="str">
        <f>IF(Table1[[#This Row],[Mã khách hàng]]="","",VLOOKUP($A3799,Ma_KH!$A:$Q,Ma_KH!O$1,0))</f>
        <v>BRG - FUJIMART</v>
      </c>
      <c r="AE3799" s="3" t="str">
        <f>IF(Table1[[#This Row],[Mã khách hàng]]="","",VLOOKUP($A3799,Ma_KH!$A:$Q,Ma_KH!P$1,0))</f>
        <v>CÔNG TY TNHH BÁN LẺ FUJIMART VIỆT NAM</v>
      </c>
      <c r="AF3799" s="3" t="str">
        <f>VLOOKUP(A3800,Ma_KH!A:Q,Ma_KH!J$1,0)</f>
        <v>Vũ Anh Tuấn</v>
      </c>
    </row>
    <row r="3800" spans="1:32">
      <c r="A3800" s="73" t="s">
        <v>184</v>
      </c>
      <c r="B3800" s="78" t="s">
        <v>5155</v>
      </c>
      <c r="C3800" s="5">
        <v>45961</v>
      </c>
      <c r="F3800" s="6"/>
      <c r="G3800" s="408" t="s">
        <v>21526</v>
      </c>
      <c r="I3800" s="18">
        <f>IFERROR(ROUND((VLOOKUP(Table1[[#This Row],[Mã khách hàng]],Ty_Le!$A:$D,5,0)*5%),0),0)</f>
        <v>0</v>
      </c>
      <c r="J3800" s="18">
        <f>(Table1[[#This Row],[Tiền hàng]]-Table1[[#This Row],[Tiền chiết khấu]])*8%</f>
        <v>0</v>
      </c>
      <c r="K3800" s="409">
        <v>4552741</v>
      </c>
      <c r="L3800" s="8" t="s">
        <v>3649</v>
      </c>
      <c r="M3800" s="21"/>
      <c r="O3800" s="18">
        <f>IF(Table1[[#This Row],[Phân loại]]="Tồn đầu kỳ",Table1[[#This Row],[Tổng giá trị]],0)</f>
        <v>0</v>
      </c>
      <c r="P3800" s="8">
        <f>IF(Table1[[#This Row],[Số còn phải thu ĐK]]&lt;&gt;0,0,IF(Table1[[#This Row],[Phân loại]]="Bán hàng",Table1[[#This Row],[Tổng giá trị]],-Table1[[#This Row],[Tổng giá trị]]))</f>
        <v>-4552741</v>
      </c>
      <c r="Q3800" s="18">
        <f t="shared" si="982"/>
        <v>0</v>
      </c>
      <c r="R3800" s="8">
        <f>Table1[[#This Row],[Số còn phải thu ĐK]]+Table1[[#This Row],[Giá Trị HD sau CK]]-Table1[[#This Row],[Số tiền đã thu]]</f>
        <v>-4552741</v>
      </c>
      <c r="S3800" s="7">
        <f>IF(Table1[[#This Row],[Ngày hóa đơn]]&lt;&gt;"",Table1[[#This Row],[Ngày hóa đơn]],Table1[[#This Row],[Ngày hạch toán]])</f>
        <v>45961</v>
      </c>
      <c r="T3800" s="8">
        <v>30</v>
      </c>
      <c r="U3800" s="7">
        <f>IF(Table1[[#This Row],[Ngày tính CN]]="","",S3800+T3800)</f>
        <v>45991</v>
      </c>
      <c r="V3800" s="71">
        <f ca="1">IF(Table1[[#This Row],[Hạn thanh toán]]="","",IF((U3800-NOW())&lt;0,0,(U3800-NOW())))</f>
        <v>0</v>
      </c>
      <c r="X3800" s="18">
        <f t="shared" ca="1" si="984"/>
        <v>10.362421527781407</v>
      </c>
      <c r="Y3800" s="3" t="str">
        <f t="shared" ca="1" si="983"/>
        <v>Nợ quá hạn 30 ngày</v>
      </c>
      <c r="Z3800" s="250">
        <f>Table1[[#This Row],[Hạn thanh toán]]</f>
        <v>45991</v>
      </c>
      <c r="AA3800" s="250">
        <f>Table1[[#This Row],[Ngày Thanh toán]]</f>
        <v>0</v>
      </c>
      <c r="AD3800" s="3" t="str">
        <f>IF(Table1[[#This Row],[Mã khách hàng]]="","",VLOOKUP($A3800,Ma_KH!$A:$Q,Ma_KH!O$1,0))</f>
        <v>BRG - FUJIMART</v>
      </c>
      <c r="AE3800" s="3" t="str">
        <f>IF(Table1[[#This Row],[Mã khách hàng]]="","",VLOOKUP($A3800,Ma_KH!$A:$Q,Ma_KH!P$1,0))</f>
        <v>CÔNG TY TNHH BÁN LẺ FUJIMART VIỆT NAM</v>
      </c>
      <c r="AF3800" s="3" t="str">
        <f>VLOOKUP(A3801,Ma_KH!A:Q,Ma_KH!J$1,0)</f>
        <v>Vũ Anh Tuấn</v>
      </c>
    </row>
    <row r="3801" spans="1:32">
      <c r="A3801" s="73" t="s">
        <v>184</v>
      </c>
      <c r="B3801" s="78" t="s">
        <v>5155</v>
      </c>
      <c r="C3801" s="5">
        <v>45961</v>
      </c>
      <c r="F3801" s="6"/>
      <c r="G3801" s="408" t="s">
        <v>21527</v>
      </c>
      <c r="I3801" s="18">
        <f>IFERROR(ROUND((VLOOKUP(Table1[[#This Row],[Mã khách hàng]],Ty_Le!$A:$D,5,0)*5%),0),0)</f>
        <v>0</v>
      </c>
      <c r="J3801" s="18">
        <f>(Table1[[#This Row],[Tiền hàng]]-Table1[[#This Row],[Tiền chiết khấu]])*8%</f>
        <v>0</v>
      </c>
      <c r="K3801" s="409">
        <v>3131636</v>
      </c>
      <c r="L3801" s="8" t="s">
        <v>3649</v>
      </c>
      <c r="M3801" s="21"/>
      <c r="O3801" s="18">
        <f>IF(Table1[[#This Row],[Phân loại]]="Tồn đầu kỳ",Table1[[#This Row],[Tổng giá trị]],0)</f>
        <v>0</v>
      </c>
      <c r="P3801" s="8">
        <f>IF(Table1[[#This Row],[Số còn phải thu ĐK]]&lt;&gt;0,0,IF(Table1[[#This Row],[Phân loại]]="Bán hàng",Table1[[#This Row],[Tổng giá trị]],-Table1[[#This Row],[Tổng giá trị]]))</f>
        <v>-3131636</v>
      </c>
      <c r="Q3801" s="18">
        <f t="shared" si="982"/>
        <v>0</v>
      </c>
      <c r="R3801" s="8">
        <f>Table1[[#This Row],[Số còn phải thu ĐK]]+Table1[[#This Row],[Giá Trị HD sau CK]]-Table1[[#This Row],[Số tiền đã thu]]</f>
        <v>-3131636</v>
      </c>
      <c r="S3801" s="7">
        <f>IF(Table1[[#This Row],[Ngày hóa đơn]]&lt;&gt;"",Table1[[#This Row],[Ngày hóa đơn]],Table1[[#This Row],[Ngày hạch toán]])</f>
        <v>45961</v>
      </c>
      <c r="T3801" s="8">
        <v>30</v>
      </c>
      <c r="U3801" s="7">
        <f>IF(Table1[[#This Row],[Ngày tính CN]]="","",S3801+T3801)</f>
        <v>45991</v>
      </c>
      <c r="V3801" s="71">
        <f ca="1">IF(Table1[[#This Row],[Hạn thanh toán]]="","",IF((U3801-NOW())&lt;0,0,(U3801-NOW())))</f>
        <v>0</v>
      </c>
      <c r="X3801" s="18">
        <f t="shared" ca="1" si="984"/>
        <v>10.362421527781407</v>
      </c>
      <c r="Y3801" s="3" t="str">
        <f t="shared" ca="1" si="983"/>
        <v>Nợ quá hạn 30 ngày</v>
      </c>
      <c r="Z3801" s="250">
        <f>Table1[[#This Row],[Hạn thanh toán]]</f>
        <v>45991</v>
      </c>
      <c r="AA3801" s="250">
        <f>Table1[[#This Row],[Ngày Thanh toán]]</f>
        <v>0</v>
      </c>
      <c r="AD3801" s="3" t="str">
        <f>IF(Table1[[#This Row],[Mã khách hàng]]="","",VLOOKUP($A3801,Ma_KH!$A:$Q,Ma_KH!O$1,0))</f>
        <v>BRG - FUJIMART</v>
      </c>
      <c r="AE3801" s="3" t="str">
        <f>IF(Table1[[#This Row],[Mã khách hàng]]="","",VLOOKUP($A3801,Ma_KH!$A:$Q,Ma_KH!P$1,0))</f>
        <v>CÔNG TY TNHH BÁN LẺ FUJIMART VIỆT NAM</v>
      </c>
      <c r="AF3801" s="3" t="str">
        <f>VLOOKUP(A3802,Ma_KH!A:Q,Ma_KH!J$1,0)</f>
        <v>Vũ Anh Tuấn</v>
      </c>
    </row>
    <row r="3802" spans="1:32">
      <c r="A3802" s="73" t="s">
        <v>184</v>
      </c>
      <c r="B3802" s="78" t="s">
        <v>5155</v>
      </c>
      <c r="C3802" s="5">
        <v>45961</v>
      </c>
      <c r="F3802" s="6"/>
      <c r="G3802" s="408" t="s">
        <v>21528</v>
      </c>
      <c r="I3802" s="18">
        <f>IFERROR(ROUND((VLOOKUP(Table1[[#This Row],[Mã khách hàng]],Ty_Le!$A:$D,5,0)*5%),0),0)</f>
        <v>0</v>
      </c>
      <c r="J3802" s="18">
        <f>(Table1[[#This Row],[Tiền hàng]]-Table1[[#This Row],[Tiền chiết khấu]])*8%</f>
        <v>0</v>
      </c>
      <c r="K3802" s="409">
        <v>1445370</v>
      </c>
      <c r="L3802" s="8" t="s">
        <v>3649</v>
      </c>
      <c r="M3802" s="21">
        <v>45957</v>
      </c>
      <c r="O3802" s="18">
        <f>IF(Table1[[#This Row],[Phân loại]]="Tồn đầu kỳ",Table1[[#This Row],[Tổng giá trị]],0)</f>
        <v>0</v>
      </c>
      <c r="P3802" s="8">
        <f>IF(Table1[[#This Row],[Số còn phải thu ĐK]]&lt;&gt;0,0,IF(Table1[[#This Row],[Phân loại]]="Bán hàng",Table1[[#This Row],[Tổng giá trị]],-Table1[[#This Row],[Tổng giá trị]]))</f>
        <v>-1445370</v>
      </c>
      <c r="Q3802" s="18">
        <f t="shared" si="982"/>
        <v>-1445370</v>
      </c>
      <c r="R3802" s="8">
        <f>Table1[[#This Row],[Số còn phải thu ĐK]]+Table1[[#This Row],[Giá Trị HD sau CK]]-Table1[[#This Row],[Số tiền đã thu]]</f>
        <v>0</v>
      </c>
      <c r="S3802" s="7">
        <f>IF(Table1[[#This Row],[Ngày hóa đơn]]&lt;&gt;"",Table1[[#This Row],[Ngày hóa đơn]],Table1[[#This Row],[Ngày hạch toán]])</f>
        <v>45961</v>
      </c>
      <c r="T3802" s="8">
        <v>30</v>
      </c>
      <c r="U3802" s="7">
        <f>IF(Table1[[#This Row],[Ngày tính CN]]="","",S3802+T3802)</f>
        <v>45991</v>
      </c>
      <c r="V3802" s="71">
        <f ca="1">IF(Table1[[#This Row],[Hạn thanh toán]]="","",IF((U3802-NOW())&lt;0,0,(U3802-NOW())))</f>
        <v>0</v>
      </c>
      <c r="X3802" s="18" t="str">
        <f t="shared" ca="1" si="984"/>
        <v/>
      </c>
      <c r="Y3802" s="3" t="str">
        <f t="shared" si="983"/>
        <v>Đã thanh toán</v>
      </c>
      <c r="Z3802" s="250">
        <f>Table1[[#This Row],[Hạn thanh toán]]</f>
        <v>45991</v>
      </c>
      <c r="AA3802" s="250">
        <f>Table1[[#This Row],[Ngày Thanh toán]]</f>
        <v>45957</v>
      </c>
      <c r="AD3802" s="3" t="str">
        <f>IF(Table1[[#This Row],[Mã khách hàng]]="","",VLOOKUP($A3802,Ma_KH!$A:$Q,Ma_KH!O$1,0))</f>
        <v>BRG - FUJIMART</v>
      </c>
      <c r="AE3802" s="3" t="str">
        <f>IF(Table1[[#This Row],[Mã khách hàng]]="","",VLOOKUP($A3802,Ma_KH!$A:$Q,Ma_KH!P$1,0))</f>
        <v>CÔNG TY TNHH BÁN LẺ FUJIMART VIỆT NAM</v>
      </c>
      <c r="AF3802" s="3" t="str">
        <f>VLOOKUP(A3803,Ma_KH!A:Q,Ma_KH!J$1,0)</f>
        <v>Vũ Anh Tuấn</v>
      </c>
    </row>
    <row r="3803" spans="1:32">
      <c r="A3803" s="213" t="s">
        <v>184</v>
      </c>
      <c r="B3803" s="78" t="s">
        <v>5155</v>
      </c>
      <c r="C3803" s="5">
        <v>45961</v>
      </c>
      <c r="F3803" s="6"/>
      <c r="G3803" s="408" t="s">
        <v>21529</v>
      </c>
      <c r="I3803" s="18">
        <f>IFERROR(ROUND((VLOOKUP(Table1[[#This Row],[Mã khách hàng]],Ty_Le!$A:$D,5,0)*5%),0),0)</f>
        <v>0</v>
      </c>
      <c r="J3803" s="18">
        <f>(Table1[[#This Row],[Tiền hàng]]-Table1[[#This Row],[Tiền chiết khấu]])*8%</f>
        <v>0</v>
      </c>
      <c r="K3803" s="409">
        <v>2071607</v>
      </c>
      <c r="L3803" s="8" t="s">
        <v>3649</v>
      </c>
      <c r="M3803" s="21"/>
      <c r="O3803" s="18">
        <f>IF(Table1[[#This Row],[Phân loại]]="Tồn đầu kỳ",Table1[[#This Row],[Tổng giá trị]],0)</f>
        <v>0</v>
      </c>
      <c r="P3803" s="8">
        <f>IF(Table1[[#This Row],[Số còn phải thu ĐK]]&lt;&gt;0,0,IF(Table1[[#This Row],[Phân loại]]="Bán hàng",Table1[[#This Row],[Tổng giá trị]],-Table1[[#This Row],[Tổng giá trị]]))</f>
        <v>-2071607</v>
      </c>
      <c r="Q3803" s="18">
        <f>IF(M3803&lt;&gt;"",IF(O3803&lt;&gt;0,O3803,P3803),0)</f>
        <v>0</v>
      </c>
      <c r="R3803" s="8">
        <f>Table1[[#This Row],[Số còn phải thu ĐK]]+Table1[[#This Row],[Giá Trị HD sau CK]]-Table1[[#This Row],[Số tiền đã thu]]</f>
        <v>-2071607</v>
      </c>
      <c r="S3803" s="7">
        <f>IF(Table1[[#This Row],[Ngày hóa đơn]]&lt;&gt;"",Table1[[#This Row],[Ngày hóa đơn]],Table1[[#This Row],[Ngày hạch toán]])</f>
        <v>45961</v>
      </c>
      <c r="T3803" s="8">
        <v>30</v>
      </c>
      <c r="U3803" s="7">
        <f>IF(Table1[[#This Row],[Ngày tính CN]]="","",S3803+T3803)</f>
        <v>45991</v>
      </c>
      <c r="V3803" s="71">
        <f ca="1">IF(Table1[[#This Row],[Hạn thanh toán]]="","",IF((U3803-NOW())&lt;0,0,(U3803-NOW())))</f>
        <v>0</v>
      </c>
      <c r="X3803" s="18">
        <f ca="1">IF(OR($U3803="",$R3803=0),"",IF((U$4-NOW())&lt;0,-($U3803-NOW()),0))</f>
        <v>10.362421527781407</v>
      </c>
      <c r="Y3803" s="3" t="str">
        <f ca="1">IF(R3803=0,"Đã thanh toán",IF(X3803="","",IF(X3803&lt;=0,"Chưa đến hạn thanh toán",IF(X3803&lt;=30,"Nợ quá hạn 30 ngày",IF(X3803&lt;=60,"Nợ quá hạn từ 30 ngày đến 60 ngày",IF(X3803&lt;=90,"Nợ quá hạn từ 60 ngày đến 90 ngày",IF(X3803&lt;=120,"Nợ quá hạn từ 90 ngày đến 120 ngày","Nợ quá hạn hơn 120 ngày có khả năng mất thanh toán")))))))</f>
        <v>Nợ quá hạn 30 ngày</v>
      </c>
      <c r="Z3803" s="250">
        <f>Table1[[#This Row],[Hạn thanh toán]]</f>
        <v>45991</v>
      </c>
      <c r="AA3803" s="250">
        <f>Table1[[#This Row],[Ngày Thanh toán]]</f>
        <v>0</v>
      </c>
      <c r="AD3803" s="3" t="str">
        <f>IF(Table1[[#This Row],[Mã khách hàng]]="","",VLOOKUP($A3803,Ma_KH!$A:$Q,Ma_KH!O$1,0))</f>
        <v>BRG - FUJIMART</v>
      </c>
      <c r="AE3803" s="3" t="str">
        <f>IF(Table1[[#This Row],[Mã khách hàng]]="","",VLOOKUP($A3803,Ma_KH!$A:$Q,Ma_KH!P$1,0))</f>
        <v>CÔNG TY TNHH BÁN LẺ FUJIMART VIỆT NAM</v>
      </c>
      <c r="AF3803" s="3" t="e">
        <f>VLOOKUP(#REF!,Ma_KH!A:Q,Ma_KH!J$1,0)</f>
        <v>#REF!</v>
      </c>
    </row>
    <row r="3804" spans="1:32" ht="12.75">
      <c r="F3804" s="6"/>
      <c r="I3804" s="18">
        <f>IFERROR(ROUND((VLOOKUP(Table1[[#This Row],[Mã khách hàng]],Ty_Le!$A:$D,5,0)*5%),0),0)</f>
        <v>0</v>
      </c>
      <c r="J3804" s="18">
        <f>(Table1[[#This Row],[Tiền hàng]]-Table1[[#This Row],[Tiền chiết khấu]])*8%</f>
        <v>0</v>
      </c>
      <c r="K3804" s="410">
        <f>Table1[[#This Row],[Tiền hàng]]-Table1[[#This Row],[Tiền chiết khấu]]+Table1[[#This Row],[Tiền VAT]]</f>
        <v>0</v>
      </c>
      <c r="L3804" s="8"/>
      <c r="O3804" s="18">
        <f>IF(Table1[[#This Row],[Phân loại]]="Tồn đầu kỳ",Table1[[#This Row],[Tổng giá trị]],0)</f>
        <v>0</v>
      </c>
      <c r="P3804" s="8">
        <f>IF(Table1[[#This Row],[Số còn phải thu ĐK]]&lt;&gt;0,0,IF(Table1[[#This Row],[Phân loại]]="Bán hàng",Table1[[#This Row],[Tổng giá trị]],-Table1[[#This Row],[Tổng giá trị]]))</f>
        <v>0</v>
      </c>
      <c r="Q3804" s="18">
        <f>IF(M3804&lt;&gt;"",IF(O3804&lt;&gt;0,O3804,P3804),0)</f>
        <v>0</v>
      </c>
      <c r="R3804" s="8">
        <f>Table1[[#This Row],[Số còn phải thu ĐK]]+Table1[[#This Row],[Giá Trị HD sau CK]]-Table1[[#This Row],[Số tiền đã thu]]</f>
        <v>0</v>
      </c>
      <c r="S3804" s="7">
        <f>IF(Table1[[#This Row],[Ngày hóa đơn]]&lt;&gt;"",Table1[[#This Row],[Ngày hóa đơn]],Table1[[#This Row],[Ngày hạch toán]])</f>
        <v>0</v>
      </c>
      <c r="T3804" s="8"/>
      <c r="U3804" s="7">
        <f>IF(Table1[[#This Row],[Ngày tính CN]]="","",S3804+T3804)</f>
        <v>0</v>
      </c>
      <c r="V3804" s="71">
        <f ca="1">IF(Table1[[#This Row],[Hạn thanh toán]]="","",IF((U3804-NOW())&lt;0,0,(U3804-NOW())))</f>
        <v>0</v>
      </c>
      <c r="X3804" s="18" t="str">
        <f ca="1">IF(OR($U3804="",$R3804=0),"",IF((U$4-NOW())&lt;0,-($U3804-NOW()),0))</f>
        <v/>
      </c>
      <c r="Y3804" s="3" t="str">
        <f>IF(R3804=0,"Đã thanh toán",IF(X3804="","",IF(X3804&lt;=0,"Chưa đến hạn thanh toán",IF(X3804&lt;=30,"Nợ quá hạn 30 ngày",IF(X3804&lt;=60,"Nợ quá hạn từ 30 ngày đến 60 ngày",IF(X3804&lt;=90,"Nợ quá hạn từ 60 ngày đến 90 ngày",IF(X3804&lt;=120,"Nợ quá hạn từ 90 ngày đến 120 ngày","Nợ quá hạn hơn 120 ngày có khả năng mất thanh toán")))))))</f>
        <v>Đã thanh toán</v>
      </c>
      <c r="Z3804" s="250">
        <f>Table1[[#This Row],[Hạn thanh toán]]</f>
        <v>0</v>
      </c>
      <c r="AA3804" s="250">
        <f>Table1[[#This Row],[Ngày Thanh toán]]</f>
        <v>0</v>
      </c>
      <c r="AD3804" s="3" t="str">
        <f>IF(Table1[[#This Row],[Mã khách hàng]]="","",VLOOKUP($A3804,Ma_KH!$A:$Q,Ma_KH!O$1,0))</f>
        <v/>
      </c>
      <c r="AE3804" s="3" t="str">
        <f>IF(Table1[[#This Row],[Mã khách hàng]]="","",VLOOKUP($A3804,Ma_KH!$A:$Q,Ma_KH!P$1,0))</f>
        <v/>
      </c>
      <c r="AF3804" s="3" t="e">
        <f>VLOOKUP(A3804,Ma_KH!A:Q,Ma_KH!J$1,0)</f>
        <v>#N/A</v>
      </c>
    </row>
  </sheetData>
  <phoneticPr fontId="6" type="noConversion"/>
  <conditionalFormatting sqref="D2116:D2130">
    <cfRule type="duplicateValues" dxfId="32" priority="18"/>
    <cfRule type="duplicateValues" dxfId="31" priority="19"/>
  </conditionalFormatting>
  <conditionalFormatting sqref="D2131:D2135">
    <cfRule type="duplicateValues" dxfId="30" priority="16"/>
    <cfRule type="duplicateValues" dxfId="29" priority="17"/>
  </conditionalFormatting>
  <conditionalFormatting sqref="D2136:D2145">
    <cfRule type="duplicateValues" dxfId="28" priority="14"/>
    <cfRule type="duplicateValues" dxfId="27" priority="15"/>
  </conditionalFormatting>
  <conditionalFormatting sqref="D2146">
    <cfRule type="duplicateValues" dxfId="26" priority="12"/>
    <cfRule type="duplicateValues" dxfId="25" priority="13"/>
  </conditionalFormatting>
  <conditionalFormatting sqref="D3805:D1048576 D1776:D1819 D1:D217 D220:D367 D369 D1457:D1772 D1823:D1998 D2002:D2472 D2474:D3764 D371:D1455">
    <cfRule type="duplicateValues" dxfId="24" priority="3"/>
  </conditionalFormatting>
  <conditionalFormatting sqref="F3506:F3511 F3513:F3764">
    <cfRule type="duplicateValues" dxfId="23" priority="40"/>
  </conditionalFormatting>
  <conditionalFormatting sqref="F3512">
    <cfRule type="duplicateValues" dxfId="22" priority="1"/>
  </conditionalFormatting>
  <conditionalFormatting sqref="N2115">
    <cfRule type="duplicateValues" dxfId="21" priority="4"/>
    <cfRule type="duplicateValues" dxfId="20" priority="5"/>
  </conditionalFormatting>
  <conditionalFormatting sqref="N2146">
    <cfRule type="duplicateValues" dxfId="19" priority="6"/>
    <cfRule type="duplicateValues" dxfId="18" priority="7"/>
  </conditionalFormatting>
  <conditionalFormatting sqref="N2218:N2237">
    <cfRule type="duplicateValues" dxfId="17" priority="11"/>
  </conditionalFormatting>
  <conditionalFormatting sqref="N2257:N2280">
    <cfRule type="duplicateValues" dxfId="16" priority="9"/>
  </conditionalFormatting>
  <conditionalFormatting sqref="N2281:N2297">
    <cfRule type="duplicateValues" dxfId="15" priority="8"/>
  </conditionalFormatting>
  <dataValidations count="1">
    <dataValidation type="list" allowBlank="1" showInputMessage="1" showErrorMessage="1" promptTitle="Chọn đúng mục" sqref="L4:L3804" xr:uid="{D2281272-0C39-4C07-A33E-7E58370BC051}">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711A1-4D2C-4947-AEA4-50E8BE7B8428}">
  <dimension ref="A1:H204"/>
  <sheetViews>
    <sheetView workbookViewId="0">
      <pane xSplit="2" ySplit="3" topLeftCell="C61" activePane="bottomRight" state="frozen"/>
      <selection pane="topRight" activeCell="C1" sqref="C1"/>
      <selection pane="bottomLeft" activeCell="A4" sqref="A4"/>
      <selection pane="bottomRight" activeCell="B76" sqref="B76"/>
    </sheetView>
  </sheetViews>
  <sheetFormatPr defaultRowHeight="16.5"/>
  <cols>
    <col min="1" max="1" width="29.42578125" style="30" bestFit="1" customWidth="1"/>
    <col min="2" max="3" width="24.7109375" style="30" bestFit="1" customWidth="1"/>
    <col min="4" max="4" width="10.42578125" style="30" bestFit="1" customWidth="1"/>
    <col min="5" max="5" width="39.5703125" style="30" bestFit="1" customWidth="1"/>
    <col min="6" max="6" width="14.28515625" style="30" bestFit="1" customWidth="1"/>
    <col min="7" max="7" width="9.140625" style="30" customWidth="1"/>
    <col min="8" max="16384" width="9.140625" style="30"/>
  </cols>
  <sheetData>
    <row r="1" spans="1:8" ht="25.5">
      <c r="A1" s="333" t="s">
        <v>18977</v>
      </c>
      <c r="B1" s="334"/>
      <c r="C1" s="334"/>
      <c r="D1" s="334"/>
      <c r="E1" s="334"/>
    </row>
    <row r="2" spans="1:8" ht="25.5">
      <c r="A2" s="333"/>
      <c r="B2" s="334"/>
      <c r="C2" s="334"/>
      <c r="D2" s="334"/>
      <c r="E2" s="332" t="s">
        <v>18980</v>
      </c>
    </row>
    <row r="3" spans="1:8">
      <c r="A3" s="31" t="s">
        <v>8</v>
      </c>
      <c r="B3" s="31" t="s">
        <v>233</v>
      </c>
      <c r="C3" s="31" t="s">
        <v>234</v>
      </c>
      <c r="D3" s="31" t="s">
        <v>235</v>
      </c>
      <c r="E3" s="31" t="s">
        <v>20</v>
      </c>
      <c r="F3" s="30" t="s">
        <v>18978</v>
      </c>
      <c r="G3" s="30" t="s">
        <v>18979</v>
      </c>
      <c r="H3" s="30" t="s">
        <v>18985</v>
      </c>
    </row>
    <row r="4" spans="1:8">
      <c r="A4" s="32" t="s">
        <v>33</v>
      </c>
    </row>
    <row r="5" spans="1:8">
      <c r="A5" s="32" t="s">
        <v>34</v>
      </c>
    </row>
    <row r="6" spans="1:8">
      <c r="A6" s="32" t="s">
        <v>35</v>
      </c>
    </row>
    <row r="7" spans="1:8">
      <c r="A7" s="32" t="s">
        <v>36</v>
      </c>
      <c r="B7" s="73" t="s">
        <v>36</v>
      </c>
    </row>
    <row r="8" spans="1:8">
      <c r="A8" s="32" t="s">
        <v>37</v>
      </c>
      <c r="B8" s="73" t="s">
        <v>36</v>
      </c>
    </row>
    <row r="9" spans="1:8">
      <c r="A9" s="32" t="s">
        <v>38</v>
      </c>
    </row>
    <row r="10" spans="1:8">
      <c r="A10" s="32" t="s">
        <v>39</v>
      </c>
    </row>
    <row r="11" spans="1:8">
      <c r="A11" s="32" t="s">
        <v>40</v>
      </c>
    </row>
    <row r="12" spans="1:8">
      <c r="A12" s="32" t="s">
        <v>41</v>
      </c>
    </row>
    <row r="13" spans="1:8">
      <c r="A13" s="32" t="s">
        <v>42</v>
      </c>
    </row>
    <row r="14" spans="1:8">
      <c r="A14" s="32" t="s">
        <v>43</v>
      </c>
    </row>
    <row r="15" spans="1:8">
      <c r="A15" s="32" t="s">
        <v>44</v>
      </c>
    </row>
    <row r="16" spans="1:8">
      <c r="A16" s="32" t="s">
        <v>45</v>
      </c>
    </row>
    <row r="17" spans="1:1">
      <c r="A17" s="32" t="s">
        <v>46</v>
      </c>
    </row>
    <row r="18" spans="1:1">
      <c r="A18" s="32" t="s">
        <v>47</v>
      </c>
    </row>
    <row r="19" spans="1:1">
      <c r="A19" s="32" t="s">
        <v>48</v>
      </c>
    </row>
    <row r="20" spans="1:1">
      <c r="A20" s="32" t="s">
        <v>49</v>
      </c>
    </row>
    <row r="21" spans="1:1">
      <c r="A21" s="32" t="s">
        <v>50</v>
      </c>
    </row>
    <row r="22" spans="1:1">
      <c r="A22" s="32" t="s">
        <v>51</v>
      </c>
    </row>
    <row r="23" spans="1:1">
      <c r="A23" s="32" t="s">
        <v>52</v>
      </c>
    </row>
    <row r="24" spans="1:1">
      <c r="A24" s="32" t="s">
        <v>53</v>
      </c>
    </row>
    <row r="25" spans="1:1">
      <c r="A25" s="32" t="s">
        <v>54</v>
      </c>
    </row>
    <row r="26" spans="1:1">
      <c r="A26" s="32" t="s">
        <v>55</v>
      </c>
    </row>
    <row r="27" spans="1:1">
      <c r="A27" s="32" t="s">
        <v>56</v>
      </c>
    </row>
    <row r="28" spans="1:1">
      <c r="A28" s="32" t="s">
        <v>57</v>
      </c>
    </row>
    <row r="29" spans="1:1">
      <c r="A29" s="32" t="s">
        <v>58</v>
      </c>
    </row>
    <row r="30" spans="1:1">
      <c r="A30" s="32" t="s">
        <v>59</v>
      </c>
    </row>
    <row r="31" spans="1:1">
      <c r="A31" s="33" t="s">
        <v>60</v>
      </c>
    </row>
    <row r="32" spans="1:1">
      <c r="A32" s="32" t="s">
        <v>61</v>
      </c>
    </row>
    <row r="33" spans="1:2">
      <c r="A33" s="32" t="s">
        <v>62</v>
      </c>
    </row>
    <row r="34" spans="1:2">
      <c r="A34" s="32" t="s">
        <v>63</v>
      </c>
    </row>
    <row r="35" spans="1:2">
      <c r="A35" s="32" t="s">
        <v>64</v>
      </c>
    </row>
    <row r="36" spans="1:2">
      <c r="A36" s="32" t="s">
        <v>65</v>
      </c>
    </row>
    <row r="37" spans="1:2">
      <c r="A37" s="32" t="s">
        <v>66</v>
      </c>
    </row>
    <row r="38" spans="1:2">
      <c r="A38" s="32" t="s">
        <v>67</v>
      </c>
      <c r="B38" s="373" t="s">
        <v>19267</v>
      </c>
    </row>
    <row r="39" spans="1:2">
      <c r="A39" s="30" t="s">
        <v>68</v>
      </c>
      <c r="B39" s="373" t="s">
        <v>19267</v>
      </c>
    </row>
    <row r="40" spans="1:2">
      <c r="A40" s="32" t="s">
        <v>69</v>
      </c>
    </row>
    <row r="41" spans="1:2">
      <c r="A41" s="32" t="s">
        <v>70</v>
      </c>
    </row>
    <row r="42" spans="1:2">
      <c r="A42" s="32" t="s">
        <v>71</v>
      </c>
    </row>
    <row r="43" spans="1:2">
      <c r="A43" s="32" t="s">
        <v>72</v>
      </c>
    </row>
    <row r="44" spans="1:2">
      <c r="A44" s="32" t="s">
        <v>73</v>
      </c>
    </row>
    <row r="45" spans="1:2">
      <c r="A45" s="32" t="s">
        <v>74</v>
      </c>
    </row>
    <row r="46" spans="1:2">
      <c r="A46" s="34" t="s">
        <v>75</v>
      </c>
    </row>
    <row r="47" spans="1:2">
      <c r="A47" s="32" t="s">
        <v>76</v>
      </c>
      <c r="B47" s="30" t="s">
        <v>10457</v>
      </c>
    </row>
    <row r="48" spans="1:2">
      <c r="A48" s="32" t="s">
        <v>77</v>
      </c>
      <c r="B48" s="30" t="s">
        <v>10457</v>
      </c>
    </row>
    <row r="49" spans="1:8">
      <c r="A49" s="32" t="s">
        <v>78</v>
      </c>
    </row>
    <row r="50" spans="1:8">
      <c r="A50" s="32" t="s">
        <v>79</v>
      </c>
    </row>
    <row r="51" spans="1:8">
      <c r="A51" s="30" t="s">
        <v>80</v>
      </c>
    </row>
    <row r="52" spans="1:8">
      <c r="A52" s="30" t="s">
        <v>81</v>
      </c>
    </row>
    <row r="53" spans="1:8">
      <c r="A53" s="35" t="s">
        <v>82</v>
      </c>
    </row>
    <row r="54" spans="1:8">
      <c r="A54" s="34" t="s">
        <v>83</v>
      </c>
    </row>
    <row r="55" spans="1:8">
      <c r="A55" s="35" t="s">
        <v>84</v>
      </c>
    </row>
    <row r="56" spans="1:8">
      <c r="A56" s="35" t="s">
        <v>85</v>
      </c>
    </row>
    <row r="57" spans="1:8">
      <c r="A57" s="35" t="s">
        <v>86</v>
      </c>
    </row>
    <row r="58" spans="1:8">
      <c r="A58" s="35" t="s">
        <v>87</v>
      </c>
    </row>
    <row r="59" spans="1:8" ht="17.25" thickBot="1">
      <c r="A59" s="34" t="s">
        <v>88</v>
      </c>
    </row>
    <row r="60" spans="1:8" ht="20.25" thickBot="1">
      <c r="A60" s="32" t="s">
        <v>89</v>
      </c>
      <c r="E60" s="335" t="s">
        <v>18981</v>
      </c>
      <c r="F60" s="336" t="s">
        <v>18982</v>
      </c>
      <c r="G60" s="337" t="s">
        <v>18983</v>
      </c>
      <c r="H60" s="339" t="s">
        <v>18984</v>
      </c>
    </row>
    <row r="61" spans="1:8">
      <c r="A61" s="32" t="s">
        <v>90</v>
      </c>
      <c r="G61" s="338"/>
    </row>
    <row r="62" spans="1:8">
      <c r="A62" s="32" t="s">
        <v>91</v>
      </c>
    </row>
    <row r="63" spans="1:8">
      <c r="A63" s="32" t="s">
        <v>92</v>
      </c>
    </row>
    <row r="64" spans="1:8">
      <c r="A64" s="32" t="s">
        <v>93</v>
      </c>
    </row>
    <row r="65" spans="1:2">
      <c r="A65" s="32" t="s">
        <v>94</v>
      </c>
    </row>
    <row r="66" spans="1:2">
      <c r="A66" s="32" t="s">
        <v>95</v>
      </c>
    </row>
    <row r="67" spans="1:2">
      <c r="A67" s="32" t="s">
        <v>96</v>
      </c>
    </row>
    <row r="68" spans="1:2">
      <c r="A68" s="32" t="s">
        <v>97</v>
      </c>
    </row>
    <row r="69" spans="1:2">
      <c r="A69" s="32" t="s">
        <v>98</v>
      </c>
    </row>
    <row r="70" spans="1:2">
      <c r="A70" s="32" t="s">
        <v>99</v>
      </c>
    </row>
    <row r="71" spans="1:2">
      <c r="A71" s="32" t="s">
        <v>100</v>
      </c>
      <c r="B71" s="372" t="s">
        <v>19268</v>
      </c>
    </row>
    <row r="72" spans="1:2">
      <c r="A72" s="32" t="s">
        <v>101</v>
      </c>
      <c r="B72" s="372" t="s">
        <v>19268</v>
      </c>
    </row>
    <row r="73" spans="1:2">
      <c r="A73" s="32" t="s">
        <v>102</v>
      </c>
    </row>
    <row r="74" spans="1:2">
      <c r="A74" s="32" t="s">
        <v>103</v>
      </c>
    </row>
    <row r="75" spans="1:2">
      <c r="A75" s="32" t="s">
        <v>104</v>
      </c>
    </row>
    <row r="76" spans="1:2">
      <c r="A76" s="32" t="s">
        <v>105</v>
      </c>
      <c r="B76" s="349" t="s">
        <v>19289</v>
      </c>
    </row>
    <row r="77" spans="1:2">
      <c r="A77" s="35" t="s">
        <v>106</v>
      </c>
      <c r="B77" s="349" t="s">
        <v>19289</v>
      </c>
    </row>
    <row r="78" spans="1:2">
      <c r="A78" s="35" t="s">
        <v>107</v>
      </c>
      <c r="B78" s="349" t="s">
        <v>19289</v>
      </c>
    </row>
    <row r="79" spans="1:2">
      <c r="A79" s="35" t="s">
        <v>108</v>
      </c>
    </row>
    <row r="80" spans="1:2">
      <c r="A80" s="35" t="s">
        <v>109</v>
      </c>
    </row>
    <row r="81" spans="1:2">
      <c r="A81" s="32" t="s">
        <v>110</v>
      </c>
    </row>
    <row r="82" spans="1:2">
      <c r="A82" s="32" t="s">
        <v>111</v>
      </c>
    </row>
    <row r="83" spans="1:2">
      <c r="A83" s="32" t="s">
        <v>112</v>
      </c>
      <c r="B83" s="32" t="s">
        <v>19263</v>
      </c>
    </row>
    <row r="84" spans="1:2">
      <c r="A84" s="32" t="s">
        <v>113</v>
      </c>
      <c r="B84" s="32" t="s">
        <v>19263</v>
      </c>
    </row>
    <row r="85" spans="1:2">
      <c r="A85" s="32" t="s">
        <v>114</v>
      </c>
      <c r="B85" s="32" t="s">
        <v>19263</v>
      </c>
    </row>
    <row r="86" spans="1:2">
      <c r="A86" s="32" t="s">
        <v>115</v>
      </c>
      <c r="B86" s="32" t="s">
        <v>115</v>
      </c>
    </row>
    <row r="87" spans="1:2">
      <c r="A87" s="36" t="s">
        <v>116</v>
      </c>
      <c r="B87" s="36" t="s">
        <v>116</v>
      </c>
    </row>
    <row r="88" spans="1:2">
      <c r="A88" s="36" t="s">
        <v>117</v>
      </c>
      <c r="B88" s="36" t="s">
        <v>116</v>
      </c>
    </row>
    <row r="89" spans="1:2">
      <c r="A89" s="36" t="s">
        <v>118</v>
      </c>
      <c r="B89" s="36" t="s">
        <v>116</v>
      </c>
    </row>
    <row r="90" spans="1:2">
      <c r="A90" s="36" t="s">
        <v>119</v>
      </c>
      <c r="B90" s="36" t="s">
        <v>116</v>
      </c>
    </row>
    <row r="91" spans="1:2">
      <c r="A91" s="36" t="s">
        <v>120</v>
      </c>
      <c r="B91" s="36" t="s">
        <v>116</v>
      </c>
    </row>
    <row r="92" spans="1:2">
      <c r="A92" s="37" t="s">
        <v>121</v>
      </c>
      <c r="B92" s="36" t="s">
        <v>116</v>
      </c>
    </row>
    <row r="93" spans="1:2">
      <c r="A93" s="37" t="s">
        <v>122</v>
      </c>
      <c r="B93" s="36" t="s">
        <v>116</v>
      </c>
    </row>
    <row r="94" spans="1:2">
      <c r="A94" s="37" t="s">
        <v>123</v>
      </c>
      <c r="B94" s="36" t="s">
        <v>116</v>
      </c>
    </row>
    <row r="95" spans="1:2">
      <c r="A95" s="37" t="s">
        <v>124</v>
      </c>
      <c r="B95" s="36" t="s">
        <v>116</v>
      </c>
    </row>
    <row r="96" spans="1:2">
      <c r="A96" s="37" t="s">
        <v>125</v>
      </c>
      <c r="B96" s="36" t="s">
        <v>116</v>
      </c>
    </row>
    <row r="97" spans="1:3">
      <c r="A97" s="32" t="s">
        <v>126</v>
      </c>
      <c r="B97" s="32" t="s">
        <v>19269</v>
      </c>
    </row>
    <row r="98" spans="1:3">
      <c r="A98" s="30" t="s">
        <v>127</v>
      </c>
      <c r="B98" s="32" t="s">
        <v>19269</v>
      </c>
    </row>
    <row r="99" spans="1:3">
      <c r="A99" s="32" t="s">
        <v>128</v>
      </c>
      <c r="B99" s="32" t="s">
        <v>19269</v>
      </c>
    </row>
    <row r="100" spans="1:3">
      <c r="A100" s="34" t="s">
        <v>129</v>
      </c>
      <c r="B100" s="32" t="s">
        <v>19269</v>
      </c>
    </row>
    <row r="101" spans="1:3">
      <c r="A101" s="32" t="s">
        <v>130</v>
      </c>
      <c r="B101" s="32" t="s">
        <v>19269</v>
      </c>
    </row>
    <row r="102" spans="1:3">
      <c r="A102" s="32" t="s">
        <v>131</v>
      </c>
      <c r="B102" s="32" t="s">
        <v>19269</v>
      </c>
    </row>
    <row r="103" spans="1:3">
      <c r="A103" s="32" t="s">
        <v>132</v>
      </c>
      <c r="B103" s="32" t="s">
        <v>19269</v>
      </c>
    </row>
    <row r="104" spans="1:3">
      <c r="A104" s="32" t="s">
        <v>133</v>
      </c>
      <c r="B104" s="32" t="s">
        <v>19269</v>
      </c>
    </row>
    <row r="105" spans="1:3">
      <c r="A105" s="32" t="s">
        <v>134</v>
      </c>
      <c r="B105" s="32" t="s">
        <v>19269</v>
      </c>
    </row>
    <row r="106" spans="1:3">
      <c r="A106" s="32" t="s">
        <v>135</v>
      </c>
      <c r="B106" s="32" t="s">
        <v>19269</v>
      </c>
    </row>
    <row r="107" spans="1:3">
      <c r="A107" s="34" t="s">
        <v>136</v>
      </c>
      <c r="B107" s="32" t="s">
        <v>19269</v>
      </c>
    </row>
    <row r="108" spans="1:3">
      <c r="A108" s="34" t="s">
        <v>137</v>
      </c>
      <c r="B108" s="32" t="s">
        <v>19269</v>
      </c>
    </row>
    <row r="109" spans="1:3">
      <c r="A109" s="32" t="s">
        <v>138</v>
      </c>
      <c r="B109" s="32" t="s">
        <v>138</v>
      </c>
    </row>
    <row r="110" spans="1:3">
      <c r="A110" s="32" t="s">
        <v>139</v>
      </c>
      <c r="B110" s="32" t="s">
        <v>139</v>
      </c>
      <c r="C110" s="32" t="s">
        <v>139</v>
      </c>
    </row>
    <row r="111" spans="1:3">
      <c r="A111" s="32" t="s">
        <v>140</v>
      </c>
      <c r="B111" s="32" t="s">
        <v>139</v>
      </c>
      <c r="C111" s="32" t="s">
        <v>139</v>
      </c>
    </row>
    <row r="112" spans="1:3">
      <c r="A112" s="32" t="s">
        <v>141</v>
      </c>
      <c r="B112" s="32" t="s">
        <v>139</v>
      </c>
      <c r="C112" s="32" t="s">
        <v>139</v>
      </c>
    </row>
    <row r="113" spans="1:3">
      <c r="A113" s="38" t="s">
        <v>142</v>
      </c>
      <c r="B113" s="38" t="s">
        <v>142</v>
      </c>
      <c r="C113" s="32" t="s">
        <v>139</v>
      </c>
    </row>
    <row r="114" spans="1:3">
      <c r="A114" s="35" t="s">
        <v>143</v>
      </c>
      <c r="B114" s="35" t="s">
        <v>143</v>
      </c>
    </row>
    <row r="115" spans="1:3">
      <c r="A115" s="32" t="s">
        <v>144</v>
      </c>
      <c r="B115" s="32" t="s">
        <v>144</v>
      </c>
    </row>
    <row r="116" spans="1:3">
      <c r="A116" s="32" t="s">
        <v>145</v>
      </c>
      <c r="B116" s="32" t="s">
        <v>145</v>
      </c>
    </row>
    <row r="117" spans="1:3">
      <c r="A117" s="38" t="s">
        <v>146</v>
      </c>
      <c r="B117" s="38" t="s">
        <v>146</v>
      </c>
    </row>
    <row r="118" spans="1:3">
      <c r="A118" s="32" t="s">
        <v>147</v>
      </c>
      <c r="B118" s="32" t="s">
        <v>147</v>
      </c>
    </row>
    <row r="119" spans="1:3">
      <c r="A119" s="32" t="s">
        <v>13995</v>
      </c>
      <c r="B119" s="32" t="s">
        <v>13995</v>
      </c>
    </row>
    <row r="120" spans="1:3">
      <c r="A120" s="32" t="s">
        <v>148</v>
      </c>
      <c r="B120" s="32" t="s">
        <v>151</v>
      </c>
    </row>
    <row r="121" spans="1:3">
      <c r="A121" s="32" t="s">
        <v>149</v>
      </c>
      <c r="B121" s="32" t="s">
        <v>151</v>
      </c>
    </row>
    <row r="122" spans="1:3">
      <c r="A122" s="32" t="s">
        <v>150</v>
      </c>
      <c r="B122" s="32" t="s">
        <v>151</v>
      </c>
    </row>
    <row r="123" spans="1:3">
      <c r="A123" s="32" t="s">
        <v>151</v>
      </c>
      <c r="B123" s="32" t="s">
        <v>151</v>
      </c>
    </row>
    <row r="124" spans="1:3">
      <c r="A124" s="32" t="s">
        <v>152</v>
      </c>
      <c r="B124" s="32" t="s">
        <v>151</v>
      </c>
    </row>
    <row r="125" spans="1:3">
      <c r="A125" s="32" t="s">
        <v>153</v>
      </c>
      <c r="B125" s="32" t="s">
        <v>151</v>
      </c>
    </row>
    <row r="126" spans="1:3">
      <c r="A126" s="32" t="s">
        <v>154</v>
      </c>
      <c r="B126" s="32" t="s">
        <v>151</v>
      </c>
    </row>
    <row r="127" spans="1:3">
      <c r="A127" s="32" t="s">
        <v>155</v>
      </c>
      <c r="B127" s="32" t="s">
        <v>163</v>
      </c>
    </row>
    <row r="128" spans="1:3">
      <c r="A128" s="32" t="s">
        <v>156</v>
      </c>
      <c r="B128" s="32" t="s">
        <v>163</v>
      </c>
    </row>
    <row r="129" spans="1:3">
      <c r="A129" s="32" t="s">
        <v>157</v>
      </c>
      <c r="B129" s="32" t="s">
        <v>163</v>
      </c>
    </row>
    <row r="130" spans="1:3">
      <c r="A130" s="32" t="s">
        <v>158</v>
      </c>
      <c r="B130" s="32" t="s">
        <v>163</v>
      </c>
    </row>
    <row r="131" spans="1:3">
      <c r="A131" s="32" t="s">
        <v>159</v>
      </c>
      <c r="B131" s="32" t="s">
        <v>163</v>
      </c>
    </row>
    <row r="132" spans="1:3">
      <c r="A132" s="32" t="s">
        <v>160</v>
      </c>
      <c r="B132" s="32" t="s">
        <v>163</v>
      </c>
    </row>
    <row r="133" spans="1:3">
      <c r="A133" s="32" t="s">
        <v>161</v>
      </c>
      <c r="B133" s="32" t="s">
        <v>163</v>
      </c>
    </row>
    <row r="134" spans="1:3">
      <c r="A134" s="32" t="s">
        <v>162</v>
      </c>
      <c r="B134" s="32" t="s">
        <v>163</v>
      </c>
    </row>
    <row r="135" spans="1:3">
      <c r="A135" s="32" t="s">
        <v>163</v>
      </c>
      <c r="B135" s="32" t="s">
        <v>163</v>
      </c>
    </row>
    <row r="136" spans="1:3">
      <c r="A136" s="30" t="s">
        <v>164</v>
      </c>
      <c r="B136" s="32" t="s">
        <v>163</v>
      </c>
    </row>
    <row r="137" spans="1:3">
      <c r="A137" s="32" t="s">
        <v>165</v>
      </c>
      <c r="B137" s="32" t="s">
        <v>165</v>
      </c>
    </row>
    <row r="138" spans="1:3">
      <c r="A138" s="32" t="s">
        <v>166</v>
      </c>
      <c r="B138" s="32" t="s">
        <v>165</v>
      </c>
    </row>
    <row r="139" spans="1:3">
      <c r="A139" s="32" t="s">
        <v>167</v>
      </c>
      <c r="B139" s="32" t="s">
        <v>165</v>
      </c>
    </row>
    <row r="140" spans="1:3">
      <c r="A140" s="34" t="s">
        <v>168</v>
      </c>
      <c r="B140" s="32" t="s">
        <v>165</v>
      </c>
    </row>
    <row r="141" spans="1:3">
      <c r="A141" s="32" t="s">
        <v>169</v>
      </c>
      <c r="B141" s="368" t="s">
        <v>19262</v>
      </c>
      <c r="C141" s="368"/>
    </row>
    <row r="142" spans="1:3">
      <c r="A142" s="32" t="s">
        <v>170</v>
      </c>
      <c r="B142" s="368" t="s">
        <v>19262</v>
      </c>
      <c r="C142" s="368"/>
    </row>
    <row r="143" spans="1:3">
      <c r="A143" s="32" t="s">
        <v>171</v>
      </c>
      <c r="B143" s="368" t="s">
        <v>19262</v>
      </c>
      <c r="C143" s="368"/>
    </row>
    <row r="144" spans="1:3">
      <c r="A144" s="32" t="s">
        <v>172</v>
      </c>
      <c r="B144" s="368" t="s">
        <v>19262</v>
      </c>
      <c r="C144" s="368"/>
    </row>
    <row r="145" spans="1:3">
      <c r="A145" s="32" t="s">
        <v>173</v>
      </c>
      <c r="B145" s="368" t="s">
        <v>19262</v>
      </c>
      <c r="C145" s="368"/>
    </row>
    <row r="146" spans="1:3">
      <c r="A146" s="30" t="s">
        <v>174</v>
      </c>
      <c r="B146" s="368" t="s">
        <v>19262</v>
      </c>
      <c r="C146" s="368"/>
    </row>
    <row r="147" spans="1:3">
      <c r="A147" s="30" t="s">
        <v>175</v>
      </c>
      <c r="B147" s="368" t="s">
        <v>19262</v>
      </c>
      <c r="C147" s="368"/>
    </row>
    <row r="148" spans="1:3">
      <c r="A148" s="39" t="s">
        <v>176</v>
      </c>
      <c r="B148" s="39" t="s">
        <v>180</v>
      </c>
    </row>
    <row r="149" spans="1:3">
      <c r="A149" s="39" t="s">
        <v>177</v>
      </c>
      <c r="B149" s="39" t="s">
        <v>180</v>
      </c>
    </row>
    <row r="150" spans="1:3">
      <c r="A150" s="39" t="s">
        <v>178</v>
      </c>
      <c r="B150" s="39" t="s">
        <v>180</v>
      </c>
    </row>
    <row r="151" spans="1:3">
      <c r="A151" s="39" t="s">
        <v>179</v>
      </c>
      <c r="B151" s="39" t="s">
        <v>180</v>
      </c>
    </row>
    <row r="152" spans="1:3">
      <c r="A152" s="39" t="s">
        <v>180</v>
      </c>
      <c r="B152" s="39" t="s">
        <v>180</v>
      </c>
    </row>
    <row r="153" spans="1:3">
      <c r="A153" s="39" t="s">
        <v>181</v>
      </c>
      <c r="B153" s="39" t="s">
        <v>181</v>
      </c>
    </row>
    <row r="154" spans="1:3">
      <c r="A154" s="30" t="s">
        <v>182</v>
      </c>
      <c r="B154" s="30" t="s">
        <v>182</v>
      </c>
    </row>
    <row r="155" spans="1:3">
      <c r="A155" s="30" t="s">
        <v>183</v>
      </c>
      <c r="B155" s="30" t="s">
        <v>183</v>
      </c>
    </row>
    <row r="156" spans="1:3">
      <c r="A156" s="32" t="s">
        <v>184</v>
      </c>
      <c r="B156" s="242" t="s">
        <v>18804</v>
      </c>
    </row>
    <row r="157" spans="1:3">
      <c r="A157" s="32" t="s">
        <v>185</v>
      </c>
      <c r="B157" s="242" t="s">
        <v>18804</v>
      </c>
    </row>
    <row r="158" spans="1:3">
      <c r="A158" s="32" t="s">
        <v>186</v>
      </c>
      <c r="B158" s="242" t="s">
        <v>18804</v>
      </c>
    </row>
    <row r="159" spans="1:3">
      <c r="A159" s="32" t="s">
        <v>187</v>
      </c>
      <c r="B159" s="242" t="s">
        <v>18804</v>
      </c>
    </row>
    <row r="160" spans="1:3">
      <c r="A160" s="32" t="s">
        <v>188</v>
      </c>
      <c r="B160" s="242" t="s">
        <v>18804</v>
      </c>
    </row>
    <row r="161" spans="1:2">
      <c r="A161" s="32" t="s">
        <v>189</v>
      </c>
      <c r="B161" s="242" t="s">
        <v>18804</v>
      </c>
    </row>
    <row r="162" spans="1:2">
      <c r="A162" s="32" t="s">
        <v>190</v>
      </c>
      <c r="B162" s="242" t="s">
        <v>18804</v>
      </c>
    </row>
    <row r="163" spans="1:2">
      <c r="A163" s="32" t="s">
        <v>191</v>
      </c>
      <c r="B163" s="242" t="s">
        <v>18804</v>
      </c>
    </row>
    <row r="164" spans="1:2">
      <c r="A164" s="32" t="s">
        <v>192</v>
      </c>
      <c r="B164" s="242" t="s">
        <v>18804</v>
      </c>
    </row>
    <row r="165" spans="1:2">
      <c r="A165" s="32" t="s">
        <v>193</v>
      </c>
      <c r="B165" s="242" t="s">
        <v>18804</v>
      </c>
    </row>
    <row r="166" spans="1:2">
      <c r="A166" s="32" t="s">
        <v>194</v>
      </c>
      <c r="B166" s="242" t="s">
        <v>18804</v>
      </c>
    </row>
    <row r="167" spans="1:2">
      <c r="A167" s="32" t="s">
        <v>195</v>
      </c>
      <c r="B167" s="242" t="s">
        <v>18804</v>
      </c>
    </row>
    <row r="168" spans="1:2">
      <c r="A168" s="32" t="s">
        <v>196</v>
      </c>
      <c r="B168" s="242" t="s">
        <v>18804</v>
      </c>
    </row>
    <row r="169" spans="1:2">
      <c r="A169" s="32" t="s">
        <v>197</v>
      </c>
      <c r="B169" s="242" t="s">
        <v>18804</v>
      </c>
    </row>
    <row r="170" spans="1:2">
      <c r="A170" s="32" t="s">
        <v>198</v>
      </c>
      <c r="B170" s="242" t="s">
        <v>18804</v>
      </c>
    </row>
    <row r="171" spans="1:2">
      <c r="A171" s="32" t="s">
        <v>199</v>
      </c>
      <c r="B171" s="242" t="s">
        <v>18804</v>
      </c>
    </row>
    <row r="172" spans="1:2">
      <c r="A172" s="32" t="s">
        <v>200</v>
      </c>
      <c r="B172" s="242" t="s">
        <v>18804</v>
      </c>
    </row>
    <row r="173" spans="1:2">
      <c r="A173" s="32" t="s">
        <v>201</v>
      </c>
      <c r="B173" s="242" t="s">
        <v>18804</v>
      </c>
    </row>
    <row r="174" spans="1:2">
      <c r="A174" s="32" t="s">
        <v>202</v>
      </c>
      <c r="B174" s="242" t="s">
        <v>18804</v>
      </c>
    </row>
    <row r="175" spans="1:2">
      <c r="A175" s="32" t="s">
        <v>203</v>
      </c>
      <c r="B175" s="242" t="s">
        <v>18804</v>
      </c>
    </row>
    <row r="176" spans="1:2">
      <c r="A176" s="32" t="s">
        <v>204</v>
      </c>
      <c r="B176" s="242" t="s">
        <v>18804</v>
      </c>
    </row>
    <row r="177" spans="1:2">
      <c r="A177" s="32" t="s">
        <v>205</v>
      </c>
      <c r="B177" s="242" t="s">
        <v>18804</v>
      </c>
    </row>
    <row r="178" spans="1:2">
      <c r="A178" s="32" t="s">
        <v>206</v>
      </c>
      <c r="B178" s="242" t="s">
        <v>18804</v>
      </c>
    </row>
    <row r="179" spans="1:2">
      <c r="A179" s="32" t="s">
        <v>207</v>
      </c>
      <c r="B179" s="242" t="s">
        <v>18804</v>
      </c>
    </row>
    <row r="180" spans="1:2">
      <c r="A180" s="32" t="s">
        <v>208</v>
      </c>
      <c r="B180" s="242" t="s">
        <v>18804</v>
      </c>
    </row>
    <row r="181" spans="1:2">
      <c r="A181" s="32" t="s">
        <v>209</v>
      </c>
      <c r="B181" s="242" t="s">
        <v>18804</v>
      </c>
    </row>
    <row r="182" spans="1:2">
      <c r="A182" s="32" t="s">
        <v>210</v>
      </c>
      <c r="B182" s="242" t="s">
        <v>18804</v>
      </c>
    </row>
    <row r="183" spans="1:2">
      <c r="A183" s="32" t="s">
        <v>211</v>
      </c>
      <c r="B183" s="242" t="s">
        <v>18804</v>
      </c>
    </row>
    <row r="184" spans="1:2">
      <c r="A184" s="32" t="s">
        <v>212</v>
      </c>
      <c r="B184" s="242" t="s">
        <v>18804</v>
      </c>
    </row>
    <row r="185" spans="1:2">
      <c r="A185" s="32" t="s">
        <v>213</v>
      </c>
      <c r="B185" s="242" t="s">
        <v>18804</v>
      </c>
    </row>
    <row r="186" spans="1:2">
      <c r="A186" s="32" t="s">
        <v>214</v>
      </c>
      <c r="B186" s="242" t="s">
        <v>18804</v>
      </c>
    </row>
    <row r="187" spans="1:2">
      <c r="A187" s="32" t="s">
        <v>215</v>
      </c>
      <c r="B187" s="242" t="s">
        <v>18804</v>
      </c>
    </row>
    <row r="188" spans="1:2">
      <c r="A188" s="32" t="s">
        <v>216</v>
      </c>
      <c r="B188" s="242" t="s">
        <v>18804</v>
      </c>
    </row>
    <row r="189" spans="1:2">
      <c r="A189" s="32" t="s">
        <v>217</v>
      </c>
      <c r="B189" s="242" t="s">
        <v>18804</v>
      </c>
    </row>
    <row r="190" spans="1:2">
      <c r="A190" s="32" t="s">
        <v>218</v>
      </c>
      <c r="B190" s="242" t="s">
        <v>18804</v>
      </c>
    </row>
    <row r="191" spans="1:2">
      <c r="A191" s="32" t="s">
        <v>219</v>
      </c>
      <c r="B191" s="242" t="s">
        <v>18804</v>
      </c>
    </row>
    <row r="192" spans="1:2">
      <c r="A192" s="32" t="s">
        <v>220</v>
      </c>
      <c r="B192" s="242" t="s">
        <v>18804</v>
      </c>
    </row>
    <row r="193" spans="1:2">
      <c r="A193" s="32" t="s">
        <v>221</v>
      </c>
      <c r="B193" s="242" t="s">
        <v>18804</v>
      </c>
    </row>
    <row r="194" spans="1:2">
      <c r="A194" s="32" t="s">
        <v>222</v>
      </c>
      <c r="B194" s="242" t="s">
        <v>18804</v>
      </c>
    </row>
    <row r="195" spans="1:2">
      <c r="A195" s="32" t="s">
        <v>223</v>
      </c>
      <c r="B195" s="242" t="s">
        <v>18804</v>
      </c>
    </row>
    <row r="196" spans="1:2">
      <c r="A196" s="32" t="s">
        <v>224</v>
      </c>
      <c r="B196" s="242" t="s">
        <v>18804</v>
      </c>
    </row>
    <row r="197" spans="1:2">
      <c r="A197" s="32" t="s">
        <v>225</v>
      </c>
      <c r="B197" s="242" t="s">
        <v>18804</v>
      </c>
    </row>
    <row r="198" spans="1:2">
      <c r="A198" s="32" t="s">
        <v>226</v>
      </c>
      <c r="B198" s="242" t="s">
        <v>18804</v>
      </c>
    </row>
    <row r="199" spans="1:2">
      <c r="A199" s="32" t="s">
        <v>227</v>
      </c>
      <c r="B199" s="242" t="s">
        <v>18804</v>
      </c>
    </row>
    <row r="200" spans="1:2">
      <c r="A200" s="32" t="s">
        <v>228</v>
      </c>
      <c r="B200" s="242" t="s">
        <v>18804</v>
      </c>
    </row>
    <row r="201" spans="1:2">
      <c r="A201" s="32" t="s">
        <v>229</v>
      </c>
      <c r="B201" s="242" t="s">
        <v>18804</v>
      </c>
    </row>
    <row r="202" spans="1:2">
      <c r="A202" s="32" t="s">
        <v>230</v>
      </c>
      <c r="B202" s="242" t="s">
        <v>18804</v>
      </c>
    </row>
    <row r="203" spans="1:2">
      <c r="A203" s="32" t="s">
        <v>231</v>
      </c>
      <c r="B203" s="242" t="s">
        <v>18804</v>
      </c>
    </row>
    <row r="204" spans="1:2">
      <c r="A204" s="32" t="s">
        <v>232</v>
      </c>
      <c r="B204" s="242" t="s">
        <v>18804</v>
      </c>
    </row>
  </sheetData>
  <hyperlinks>
    <hyperlink ref="H60" r:id="rId1" xr:uid="{6BF402F3-5DD3-4FC1-AE73-00342E24043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AC64-5FAE-4528-BFE8-26CD763843A8}">
  <dimension ref="A1:R4981"/>
  <sheetViews>
    <sheetView topLeftCell="A1999" workbookViewId="0">
      <selection activeCell="O1999" sqref="O1999"/>
    </sheetView>
  </sheetViews>
  <sheetFormatPr defaultRowHeight="15"/>
  <cols>
    <col min="1" max="1" width="21.140625" bestFit="1" customWidth="1"/>
    <col min="2" max="2" width="35.85546875" hidden="1" customWidth="1"/>
    <col min="3" max="3" width="70.5703125" hidden="1" customWidth="1"/>
    <col min="4" max="4" width="109.85546875" hidden="1" customWidth="1"/>
    <col min="5" max="9" width="9.140625" hidden="1" customWidth="1"/>
    <col min="10" max="10" width="15.85546875" hidden="1" customWidth="1"/>
    <col min="11" max="11" width="9.140625" hidden="1" customWidth="1"/>
    <col min="12" max="12" width="17.7109375" hidden="1" customWidth="1"/>
    <col min="13" max="14" width="9.140625" hidden="1" customWidth="1"/>
    <col min="15" max="15" width="19.140625" bestFit="1" customWidth="1"/>
    <col min="16" max="16" width="19.140625" customWidth="1"/>
  </cols>
  <sheetData>
    <row r="1" spans="1:17">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c r="A2" s="239" t="s">
        <v>8</v>
      </c>
      <c r="B2" s="239" t="s">
        <v>4712</v>
      </c>
      <c r="C2" s="239" t="s">
        <v>4713</v>
      </c>
      <c r="D2" s="239" t="s">
        <v>14</v>
      </c>
      <c r="E2" s="239" t="s">
        <v>4714</v>
      </c>
      <c r="F2" s="239" t="s">
        <v>4715</v>
      </c>
      <c r="G2" s="237" t="s">
        <v>2</v>
      </c>
      <c r="H2" s="238" t="s">
        <v>4716</v>
      </c>
      <c r="I2" s="239" t="s">
        <v>4717</v>
      </c>
      <c r="J2" s="239" t="s">
        <v>4718</v>
      </c>
      <c r="K2" s="239" t="s">
        <v>4719</v>
      </c>
      <c r="L2" s="239" t="s">
        <v>4720</v>
      </c>
      <c r="M2" s="239" t="s">
        <v>4721</v>
      </c>
      <c r="N2" s="239" t="s">
        <v>4722</v>
      </c>
      <c r="O2" s="239" t="s">
        <v>18830</v>
      </c>
      <c r="P2" s="239" t="s">
        <v>18829</v>
      </c>
      <c r="Q2" s="239" t="s">
        <v>4723</v>
      </c>
    </row>
    <row r="3" spans="1:17">
      <c r="A3" s="242" t="s">
        <v>4724</v>
      </c>
      <c r="B3" s="242" t="s">
        <v>4725</v>
      </c>
      <c r="C3" s="242" t="s">
        <v>4726</v>
      </c>
      <c r="D3" s="242"/>
      <c r="E3" s="242" t="s">
        <v>4727</v>
      </c>
      <c r="F3" s="242" t="s">
        <v>4728</v>
      </c>
      <c r="G3" s="240"/>
      <c r="H3" s="241">
        <v>0</v>
      </c>
      <c r="I3" s="242"/>
      <c r="J3" s="242"/>
      <c r="K3" s="242" t="s">
        <v>4729</v>
      </c>
      <c r="L3" s="242" t="s">
        <v>4730</v>
      </c>
      <c r="M3" s="242" t="s">
        <v>4731</v>
      </c>
      <c r="N3" s="242" t="s">
        <v>4732</v>
      </c>
      <c r="O3" s="242" t="s">
        <v>4724</v>
      </c>
      <c r="P3" s="242" t="s">
        <v>4725</v>
      </c>
      <c r="Q3" s="242" t="s">
        <v>4733</v>
      </c>
    </row>
    <row r="4" spans="1:17">
      <c r="A4" s="242" t="s">
        <v>4734</v>
      </c>
      <c r="B4" s="242" t="s">
        <v>4735</v>
      </c>
      <c r="C4" s="242" t="s">
        <v>4736</v>
      </c>
      <c r="D4" s="242"/>
      <c r="E4" s="242" t="s">
        <v>4737</v>
      </c>
      <c r="F4" s="242"/>
      <c r="G4" s="240"/>
      <c r="H4" s="241">
        <v>0</v>
      </c>
      <c r="I4" s="242" t="s">
        <v>4738</v>
      </c>
      <c r="J4" s="242" t="s">
        <v>4739</v>
      </c>
      <c r="K4" s="242" t="s">
        <v>4729</v>
      </c>
      <c r="L4" s="242" t="s">
        <v>4730</v>
      </c>
      <c r="M4" s="242" t="s">
        <v>4740</v>
      </c>
      <c r="N4" s="242" t="s">
        <v>4741</v>
      </c>
      <c r="O4" s="242" t="s">
        <v>4724</v>
      </c>
      <c r="P4" s="242" t="s">
        <v>4725</v>
      </c>
      <c r="Q4" s="242" t="s">
        <v>4733</v>
      </c>
    </row>
    <row r="5" spans="1:17">
      <c r="A5" s="242" t="s">
        <v>4743</v>
      </c>
      <c r="B5" s="242" t="s">
        <v>4744</v>
      </c>
      <c r="C5" s="242" t="s">
        <v>4745</v>
      </c>
      <c r="D5" s="242" t="s">
        <v>4746</v>
      </c>
      <c r="E5" s="242" t="s">
        <v>4737</v>
      </c>
      <c r="F5" s="242"/>
      <c r="G5" s="240"/>
      <c r="H5" s="241">
        <v>0</v>
      </c>
      <c r="I5" s="242" t="s">
        <v>4747</v>
      </c>
      <c r="J5" s="242" t="s">
        <v>4748</v>
      </c>
      <c r="K5" s="242" t="s">
        <v>4729</v>
      </c>
      <c r="L5" s="242" t="s">
        <v>4730</v>
      </c>
      <c r="M5" s="242" t="s">
        <v>4749</v>
      </c>
      <c r="N5" s="242" t="s">
        <v>4750</v>
      </c>
      <c r="O5" s="242" t="s">
        <v>4724</v>
      </c>
      <c r="P5" s="242" t="s">
        <v>4725</v>
      </c>
      <c r="Q5" s="242" t="s">
        <v>4733</v>
      </c>
    </row>
    <row r="6" spans="1:17">
      <c r="A6" s="242" t="s">
        <v>4751</v>
      </c>
      <c r="B6" s="242" t="s">
        <v>4752</v>
      </c>
      <c r="C6" s="242" t="s">
        <v>4753</v>
      </c>
      <c r="D6" s="242" t="s">
        <v>4754</v>
      </c>
      <c r="E6" s="242" t="s">
        <v>4737</v>
      </c>
      <c r="F6" s="242" t="s">
        <v>4754</v>
      </c>
      <c r="G6" s="240"/>
      <c r="H6" s="241">
        <v>0</v>
      </c>
      <c r="I6" s="242" t="s">
        <v>4738</v>
      </c>
      <c r="J6" s="242" t="s">
        <v>4739</v>
      </c>
      <c r="K6" s="242" t="s">
        <v>4729</v>
      </c>
      <c r="L6" s="242" t="s">
        <v>4730</v>
      </c>
      <c r="M6" s="242" t="s">
        <v>4740</v>
      </c>
      <c r="N6" s="242" t="s">
        <v>4755</v>
      </c>
      <c r="O6" s="242" t="s">
        <v>4724</v>
      </c>
      <c r="P6" s="242" t="s">
        <v>4725</v>
      </c>
      <c r="Q6" s="242" t="s">
        <v>4733</v>
      </c>
    </row>
    <row r="7" spans="1:17">
      <c r="A7" s="242" t="s">
        <v>142</v>
      </c>
      <c r="B7" s="242" t="s">
        <v>4507</v>
      </c>
      <c r="C7" s="242" t="s">
        <v>4756</v>
      </c>
      <c r="D7" s="242"/>
      <c r="E7" s="242" t="s">
        <v>4757</v>
      </c>
      <c r="F7" s="242" t="s">
        <v>4758</v>
      </c>
      <c r="G7" s="240">
        <v>60</v>
      </c>
      <c r="H7" s="241">
        <v>0</v>
      </c>
      <c r="I7" s="242"/>
      <c r="J7" s="242"/>
      <c r="K7" s="242" t="s">
        <v>4729</v>
      </c>
      <c r="L7" s="242" t="s">
        <v>4730</v>
      </c>
      <c r="M7" s="242" t="s">
        <v>4759</v>
      </c>
      <c r="N7" s="242"/>
      <c r="O7" s="242" t="s">
        <v>18800</v>
      </c>
      <c r="P7" s="242" t="s">
        <v>4507</v>
      </c>
      <c r="Q7" s="242" t="s">
        <v>4733</v>
      </c>
    </row>
    <row r="8" spans="1:17">
      <c r="A8" s="242" t="s">
        <v>4760</v>
      </c>
      <c r="B8" s="242" t="s">
        <v>2339</v>
      </c>
      <c r="C8" s="242" t="s">
        <v>4761</v>
      </c>
      <c r="D8" s="242" t="s">
        <v>4742</v>
      </c>
      <c r="E8" s="242" t="s">
        <v>4762</v>
      </c>
      <c r="F8" s="242" t="s">
        <v>4742</v>
      </c>
      <c r="G8" s="240">
        <v>60</v>
      </c>
      <c r="H8" s="241">
        <v>0</v>
      </c>
      <c r="I8" s="242" t="s">
        <v>4747</v>
      </c>
      <c r="J8" s="242" t="s">
        <v>4748</v>
      </c>
      <c r="K8" s="242" t="s">
        <v>4729</v>
      </c>
      <c r="L8" s="242" t="s">
        <v>4730</v>
      </c>
      <c r="M8" s="242" t="s">
        <v>4749</v>
      </c>
      <c r="N8" s="242"/>
      <c r="O8" s="242" t="s">
        <v>18800</v>
      </c>
      <c r="P8" s="242" t="s">
        <v>4507</v>
      </c>
      <c r="Q8" s="242" t="s">
        <v>4733</v>
      </c>
    </row>
    <row r="9" spans="1:17">
      <c r="A9" s="242" t="s">
        <v>4763</v>
      </c>
      <c r="B9" s="242" t="s">
        <v>2447</v>
      </c>
      <c r="C9" s="242" t="s">
        <v>4764</v>
      </c>
      <c r="D9" s="242" t="s">
        <v>4742</v>
      </c>
      <c r="E9" s="242" t="s">
        <v>4762</v>
      </c>
      <c r="F9" s="242" t="s">
        <v>4742</v>
      </c>
      <c r="G9" s="240">
        <v>60</v>
      </c>
      <c r="H9" s="241">
        <v>0</v>
      </c>
      <c r="I9" s="242" t="s">
        <v>4738</v>
      </c>
      <c r="J9" s="242" t="s">
        <v>4739</v>
      </c>
      <c r="K9" s="242" t="s">
        <v>4729</v>
      </c>
      <c r="L9" s="242" t="s">
        <v>4730</v>
      </c>
      <c r="M9" s="242" t="s">
        <v>4740</v>
      </c>
      <c r="N9" s="242" t="s">
        <v>4765</v>
      </c>
      <c r="O9" s="242" t="s">
        <v>18800</v>
      </c>
      <c r="P9" s="242" t="s">
        <v>4507</v>
      </c>
      <c r="Q9" s="242" t="s">
        <v>4733</v>
      </c>
    </row>
    <row r="10" spans="1:17">
      <c r="A10" s="242" t="s">
        <v>4766</v>
      </c>
      <c r="B10" s="242" t="s">
        <v>4767</v>
      </c>
      <c r="C10" s="242" t="s">
        <v>4768</v>
      </c>
      <c r="D10" s="242" t="s">
        <v>4742</v>
      </c>
      <c r="E10" s="242" t="s">
        <v>4762</v>
      </c>
      <c r="F10" s="242" t="s">
        <v>4742</v>
      </c>
      <c r="G10" s="240">
        <v>60</v>
      </c>
      <c r="H10" s="241">
        <v>0</v>
      </c>
      <c r="I10" s="242" t="s">
        <v>4738</v>
      </c>
      <c r="J10" s="242" t="s">
        <v>4739</v>
      </c>
      <c r="K10" s="242" t="s">
        <v>4729</v>
      </c>
      <c r="L10" s="242" t="s">
        <v>4730</v>
      </c>
      <c r="M10" s="242" t="s">
        <v>4740</v>
      </c>
      <c r="N10" s="242" t="s">
        <v>4769</v>
      </c>
      <c r="O10" s="242" t="s">
        <v>18800</v>
      </c>
      <c r="P10" s="242" t="s">
        <v>4507</v>
      </c>
      <c r="Q10" s="242" t="s">
        <v>4733</v>
      </c>
    </row>
    <row r="11" spans="1:17">
      <c r="A11" s="242" t="s">
        <v>4770</v>
      </c>
      <c r="B11" s="242" t="s">
        <v>2444</v>
      </c>
      <c r="C11" s="242" t="s">
        <v>4771</v>
      </c>
      <c r="D11" s="242" t="s">
        <v>4742</v>
      </c>
      <c r="E11" s="242" t="s">
        <v>4762</v>
      </c>
      <c r="F11" s="242" t="s">
        <v>4742</v>
      </c>
      <c r="G11" s="240">
        <v>60</v>
      </c>
      <c r="H11" s="241">
        <v>0</v>
      </c>
      <c r="I11" s="242" t="s">
        <v>4747</v>
      </c>
      <c r="J11" s="242" t="s">
        <v>4748</v>
      </c>
      <c r="K11" s="242" t="s">
        <v>4729</v>
      </c>
      <c r="L11" s="242" t="s">
        <v>4730</v>
      </c>
      <c r="M11" s="242" t="s">
        <v>4759</v>
      </c>
      <c r="N11" s="242"/>
      <c r="O11" s="242" t="s">
        <v>18800</v>
      </c>
      <c r="P11" s="242" t="s">
        <v>4507</v>
      </c>
      <c r="Q11" s="242" t="s">
        <v>4733</v>
      </c>
    </row>
    <row r="12" spans="1:17">
      <c r="A12" s="242" t="s">
        <v>4772</v>
      </c>
      <c r="B12" s="242" t="s">
        <v>4773</v>
      </c>
      <c r="C12" s="242" t="s">
        <v>4774</v>
      </c>
      <c r="D12" s="242" t="s">
        <v>4742</v>
      </c>
      <c r="E12" s="242" t="s">
        <v>4762</v>
      </c>
      <c r="F12" s="242" t="s">
        <v>4742</v>
      </c>
      <c r="G12" s="240">
        <v>60</v>
      </c>
      <c r="H12" s="241">
        <v>0</v>
      </c>
      <c r="I12" s="242" t="s">
        <v>4775</v>
      </c>
      <c r="J12" s="242" t="s">
        <v>4776</v>
      </c>
      <c r="K12" s="242" t="s">
        <v>4729</v>
      </c>
      <c r="L12" s="242" t="s">
        <v>4730</v>
      </c>
      <c r="M12" s="242" t="s">
        <v>4777</v>
      </c>
      <c r="N12" s="242"/>
      <c r="O12" s="242" t="s">
        <v>18800</v>
      </c>
      <c r="P12" s="242" t="s">
        <v>4507</v>
      </c>
      <c r="Q12" s="242" t="s">
        <v>4733</v>
      </c>
    </row>
    <row r="13" spans="1:17">
      <c r="A13" s="242" t="s">
        <v>4778</v>
      </c>
      <c r="B13" s="242" t="s">
        <v>2338</v>
      </c>
      <c r="C13" s="242" t="s">
        <v>4779</v>
      </c>
      <c r="D13" s="242" t="s">
        <v>4742</v>
      </c>
      <c r="E13" s="242" t="s">
        <v>4762</v>
      </c>
      <c r="F13" s="242" t="s">
        <v>4742</v>
      </c>
      <c r="G13" s="240">
        <v>60</v>
      </c>
      <c r="H13" s="241">
        <v>0</v>
      </c>
      <c r="I13" s="242" t="s">
        <v>4780</v>
      </c>
      <c r="J13" s="242" t="s">
        <v>4781</v>
      </c>
      <c r="K13" s="242" t="s">
        <v>4729</v>
      </c>
      <c r="L13" s="242" t="s">
        <v>4730</v>
      </c>
      <c r="M13" s="242" t="s">
        <v>4782</v>
      </c>
      <c r="N13" s="242"/>
      <c r="O13" s="242" t="s">
        <v>18800</v>
      </c>
      <c r="P13" s="242" t="s">
        <v>4507</v>
      </c>
      <c r="Q13" s="242" t="s">
        <v>4733</v>
      </c>
    </row>
    <row r="14" spans="1:17">
      <c r="A14" s="242" t="s">
        <v>4783</v>
      </c>
      <c r="B14" s="242" t="s">
        <v>2593</v>
      </c>
      <c r="C14" s="242" t="s">
        <v>4784</v>
      </c>
      <c r="D14" s="242" t="s">
        <v>4742</v>
      </c>
      <c r="E14" s="242" t="s">
        <v>4762</v>
      </c>
      <c r="F14" s="242" t="s">
        <v>4742</v>
      </c>
      <c r="G14" s="240">
        <v>60</v>
      </c>
      <c r="H14" s="241">
        <v>0</v>
      </c>
      <c r="I14" s="242" t="s">
        <v>4738</v>
      </c>
      <c r="J14" s="242" t="s">
        <v>4739</v>
      </c>
      <c r="K14" s="242" t="s">
        <v>4729</v>
      </c>
      <c r="L14" s="242" t="s">
        <v>4730</v>
      </c>
      <c r="M14" s="242" t="s">
        <v>4785</v>
      </c>
      <c r="N14" s="242"/>
      <c r="O14" s="242" t="s">
        <v>18800</v>
      </c>
      <c r="P14" s="242" t="s">
        <v>4507</v>
      </c>
      <c r="Q14" s="242" t="s">
        <v>4733</v>
      </c>
    </row>
    <row r="15" spans="1:17">
      <c r="A15" s="242" t="s">
        <v>4786</v>
      </c>
      <c r="B15" s="242" t="s">
        <v>2336</v>
      </c>
      <c r="C15" s="242" t="s">
        <v>4787</v>
      </c>
      <c r="D15" s="242" t="s">
        <v>4742</v>
      </c>
      <c r="E15" s="242" t="s">
        <v>4762</v>
      </c>
      <c r="F15" s="242" t="s">
        <v>4742</v>
      </c>
      <c r="G15" s="240">
        <v>60</v>
      </c>
      <c r="H15" s="241">
        <v>0</v>
      </c>
      <c r="I15" s="242" t="s">
        <v>4738</v>
      </c>
      <c r="J15" s="242" t="s">
        <v>4739</v>
      </c>
      <c r="K15" s="242" t="s">
        <v>4729</v>
      </c>
      <c r="L15" s="242" t="s">
        <v>4730</v>
      </c>
      <c r="M15" s="242" t="s">
        <v>4785</v>
      </c>
      <c r="N15" s="242"/>
      <c r="O15" s="242" t="s">
        <v>18800</v>
      </c>
      <c r="P15" s="242" t="s">
        <v>4507</v>
      </c>
      <c r="Q15" s="242" t="s">
        <v>4733</v>
      </c>
    </row>
    <row r="16" spans="1:17">
      <c r="A16" s="242" t="s">
        <v>4788</v>
      </c>
      <c r="B16" s="242" t="s">
        <v>2546</v>
      </c>
      <c r="C16" s="242" t="s">
        <v>4789</v>
      </c>
      <c r="D16" s="242" t="s">
        <v>4742</v>
      </c>
      <c r="E16" s="242" t="s">
        <v>4762</v>
      </c>
      <c r="F16" s="242" t="s">
        <v>4742</v>
      </c>
      <c r="G16" s="240">
        <v>60</v>
      </c>
      <c r="H16" s="241">
        <v>0</v>
      </c>
      <c r="I16" s="242" t="s">
        <v>4738</v>
      </c>
      <c r="J16" s="242" t="s">
        <v>4739</v>
      </c>
      <c r="K16" s="242" t="s">
        <v>4729</v>
      </c>
      <c r="L16" s="242" t="s">
        <v>4730</v>
      </c>
      <c r="M16" s="242" t="s">
        <v>4785</v>
      </c>
      <c r="N16" s="242"/>
      <c r="O16" s="242" t="s">
        <v>18800</v>
      </c>
      <c r="P16" s="242" t="s">
        <v>4507</v>
      </c>
      <c r="Q16" s="242" t="s">
        <v>4733</v>
      </c>
    </row>
    <row r="17" spans="1:17">
      <c r="A17" s="242" t="s">
        <v>4790</v>
      </c>
      <c r="B17" s="242" t="s">
        <v>4791</v>
      </c>
      <c r="C17" s="242" t="s">
        <v>4792</v>
      </c>
      <c r="D17" s="242"/>
      <c r="E17" s="242" t="s">
        <v>4793</v>
      </c>
      <c r="F17" s="242" t="s">
        <v>4794</v>
      </c>
      <c r="G17" s="240">
        <v>60</v>
      </c>
      <c r="H17" s="241">
        <v>0</v>
      </c>
      <c r="I17" s="242" t="s">
        <v>4795</v>
      </c>
      <c r="J17" s="242" t="s">
        <v>4796</v>
      </c>
      <c r="K17" s="242" t="s">
        <v>4729</v>
      </c>
      <c r="L17" s="242" t="s">
        <v>4797</v>
      </c>
      <c r="M17" s="242" t="s">
        <v>4798</v>
      </c>
      <c r="N17" s="242"/>
      <c r="O17" s="242" t="s">
        <v>18800</v>
      </c>
      <c r="P17" s="242" t="s">
        <v>4507</v>
      </c>
      <c r="Q17" s="242" t="s">
        <v>4733</v>
      </c>
    </row>
    <row r="18" spans="1:17">
      <c r="A18" s="242" t="s">
        <v>4799</v>
      </c>
      <c r="B18" s="242" t="s">
        <v>2509</v>
      </c>
      <c r="C18" s="242" t="s">
        <v>4800</v>
      </c>
      <c r="D18" s="242" t="s">
        <v>4742</v>
      </c>
      <c r="E18" s="242" t="s">
        <v>4762</v>
      </c>
      <c r="F18" s="242" t="s">
        <v>4742</v>
      </c>
      <c r="G18" s="240">
        <v>60</v>
      </c>
      <c r="H18" s="241">
        <v>0</v>
      </c>
      <c r="I18" s="242" t="s">
        <v>4738</v>
      </c>
      <c r="J18" s="242" t="s">
        <v>4739</v>
      </c>
      <c r="K18" s="242" t="s">
        <v>4729</v>
      </c>
      <c r="L18" s="242" t="s">
        <v>4730</v>
      </c>
      <c r="M18" s="242" t="s">
        <v>4785</v>
      </c>
      <c r="N18" s="242"/>
      <c r="O18" s="242" t="s">
        <v>18800</v>
      </c>
      <c r="P18" s="242" t="s">
        <v>4507</v>
      </c>
      <c r="Q18" s="242" t="s">
        <v>4733</v>
      </c>
    </row>
    <row r="19" spans="1:17">
      <c r="A19" s="242" t="s">
        <v>4801</v>
      </c>
      <c r="B19" s="242" t="s">
        <v>2335</v>
      </c>
      <c r="C19" s="242" t="s">
        <v>4802</v>
      </c>
      <c r="D19" s="242" t="s">
        <v>4742</v>
      </c>
      <c r="E19" s="242" t="s">
        <v>4762</v>
      </c>
      <c r="F19" s="242" t="s">
        <v>4742</v>
      </c>
      <c r="G19" s="240">
        <v>60</v>
      </c>
      <c r="H19" s="241">
        <v>0</v>
      </c>
      <c r="I19" s="242" t="s">
        <v>4738</v>
      </c>
      <c r="J19" s="242" t="s">
        <v>4739</v>
      </c>
      <c r="K19" s="242" t="s">
        <v>4729</v>
      </c>
      <c r="L19" s="242" t="s">
        <v>4730</v>
      </c>
      <c r="M19" s="242" t="s">
        <v>4785</v>
      </c>
      <c r="N19" s="242"/>
      <c r="O19" s="242" t="s">
        <v>18800</v>
      </c>
      <c r="P19" s="242" t="s">
        <v>4507</v>
      </c>
      <c r="Q19" s="242" t="s">
        <v>4733</v>
      </c>
    </row>
    <row r="20" spans="1:17">
      <c r="A20" s="242" t="s">
        <v>4803</v>
      </c>
      <c r="B20" s="242" t="s">
        <v>2337</v>
      </c>
      <c r="C20" s="242" t="s">
        <v>4804</v>
      </c>
      <c r="D20" s="242" t="s">
        <v>4742</v>
      </c>
      <c r="E20" s="242" t="s">
        <v>4762</v>
      </c>
      <c r="F20" s="242" t="s">
        <v>4742</v>
      </c>
      <c r="G20" s="240">
        <v>60</v>
      </c>
      <c r="H20" s="241">
        <v>0</v>
      </c>
      <c r="I20" s="242" t="s">
        <v>4738</v>
      </c>
      <c r="J20" s="242" t="s">
        <v>4739</v>
      </c>
      <c r="K20" s="242" t="s">
        <v>4729</v>
      </c>
      <c r="L20" s="242" t="s">
        <v>4730</v>
      </c>
      <c r="M20" s="242" t="s">
        <v>4785</v>
      </c>
      <c r="N20" s="242"/>
      <c r="O20" s="242" t="s">
        <v>18800</v>
      </c>
      <c r="P20" s="242" t="s">
        <v>4507</v>
      </c>
      <c r="Q20" s="242" t="s">
        <v>4733</v>
      </c>
    </row>
    <row r="21" spans="1:17">
      <c r="A21" s="242" t="s">
        <v>4805</v>
      </c>
      <c r="B21" s="242" t="s">
        <v>4806</v>
      </c>
      <c r="C21" s="242" t="s">
        <v>4807</v>
      </c>
      <c r="D21" s="242" t="s">
        <v>4742</v>
      </c>
      <c r="E21" s="242" t="s">
        <v>4762</v>
      </c>
      <c r="F21" s="242" t="s">
        <v>4742</v>
      </c>
      <c r="G21" s="240">
        <v>60</v>
      </c>
      <c r="H21" s="241">
        <v>0</v>
      </c>
      <c r="I21" s="242" t="s">
        <v>4808</v>
      </c>
      <c r="J21" s="242" t="s">
        <v>4809</v>
      </c>
      <c r="K21" s="242" t="s">
        <v>4729</v>
      </c>
      <c r="L21" s="242" t="s">
        <v>4730</v>
      </c>
      <c r="M21" s="242" t="s">
        <v>4810</v>
      </c>
      <c r="N21" s="242"/>
      <c r="O21" s="242" t="s">
        <v>18800</v>
      </c>
      <c r="P21" s="242" t="s">
        <v>4507</v>
      </c>
      <c r="Q21" s="242" t="s">
        <v>4733</v>
      </c>
    </row>
    <row r="22" spans="1:17">
      <c r="A22" s="242" t="s">
        <v>4811</v>
      </c>
      <c r="B22" s="242" t="s">
        <v>2423</v>
      </c>
      <c r="C22" s="242" t="s">
        <v>4812</v>
      </c>
      <c r="D22" s="242" t="s">
        <v>4742</v>
      </c>
      <c r="E22" s="242" t="s">
        <v>4762</v>
      </c>
      <c r="F22" s="242" t="s">
        <v>4742</v>
      </c>
      <c r="G22" s="240">
        <v>60</v>
      </c>
      <c r="H22" s="241">
        <v>0</v>
      </c>
      <c r="I22" s="242" t="s">
        <v>4738</v>
      </c>
      <c r="J22" s="242" t="s">
        <v>4739</v>
      </c>
      <c r="K22" s="242" t="s">
        <v>4729</v>
      </c>
      <c r="L22" s="242" t="s">
        <v>4730</v>
      </c>
      <c r="M22" s="242" t="s">
        <v>4813</v>
      </c>
      <c r="N22" s="242"/>
      <c r="O22" s="242" t="s">
        <v>18800</v>
      </c>
      <c r="P22" s="242" t="s">
        <v>4507</v>
      </c>
      <c r="Q22" s="242" t="s">
        <v>4733</v>
      </c>
    </row>
    <row r="23" spans="1:17">
      <c r="A23" s="242" t="s">
        <v>4814</v>
      </c>
      <c r="B23" s="242" t="s">
        <v>2429</v>
      </c>
      <c r="C23" s="242" t="s">
        <v>4815</v>
      </c>
      <c r="D23" s="242" t="s">
        <v>4742</v>
      </c>
      <c r="E23" s="242" t="s">
        <v>4762</v>
      </c>
      <c r="F23" s="242" t="s">
        <v>4742</v>
      </c>
      <c r="G23" s="240">
        <v>60</v>
      </c>
      <c r="H23" s="241">
        <v>0</v>
      </c>
      <c r="I23" s="242" t="s">
        <v>4780</v>
      </c>
      <c r="J23" s="242" t="s">
        <v>4781</v>
      </c>
      <c r="K23" s="242" t="s">
        <v>4729</v>
      </c>
      <c r="L23" s="242" t="s">
        <v>4730</v>
      </c>
      <c r="M23" s="242" t="s">
        <v>4816</v>
      </c>
      <c r="N23" s="242"/>
      <c r="O23" s="242" t="s">
        <v>18800</v>
      </c>
      <c r="P23" s="242" t="s">
        <v>4507</v>
      </c>
      <c r="Q23" s="242" t="s">
        <v>4733</v>
      </c>
    </row>
    <row r="24" spans="1:17">
      <c r="A24" s="242" t="s">
        <v>4817</v>
      </c>
      <c r="B24" s="242" t="s">
        <v>4818</v>
      </c>
      <c r="C24" s="242" t="s">
        <v>4819</v>
      </c>
      <c r="D24" s="242" t="s">
        <v>4742</v>
      </c>
      <c r="E24" s="242" t="s">
        <v>4762</v>
      </c>
      <c r="F24" s="242" t="s">
        <v>4742</v>
      </c>
      <c r="G24" s="240">
        <v>60</v>
      </c>
      <c r="H24" s="241">
        <v>0</v>
      </c>
      <c r="I24" s="242" t="s">
        <v>4820</v>
      </c>
      <c r="J24" s="242" t="s">
        <v>4821</v>
      </c>
      <c r="K24" s="242" t="s">
        <v>4729</v>
      </c>
      <c r="L24" s="242" t="s">
        <v>4730</v>
      </c>
      <c r="M24" s="242" t="s">
        <v>4822</v>
      </c>
      <c r="N24" s="242"/>
      <c r="O24" s="242" t="s">
        <v>18800</v>
      </c>
      <c r="P24" s="242" t="s">
        <v>4507</v>
      </c>
      <c r="Q24" s="242" t="s">
        <v>4733</v>
      </c>
    </row>
    <row r="25" spans="1:17">
      <c r="A25" s="242" t="s">
        <v>4823</v>
      </c>
      <c r="B25" s="242" t="s">
        <v>4824</v>
      </c>
      <c r="C25" s="242" t="s">
        <v>4825</v>
      </c>
      <c r="D25" s="242" t="s">
        <v>4742</v>
      </c>
      <c r="E25" s="242" t="s">
        <v>4762</v>
      </c>
      <c r="F25" s="242" t="s">
        <v>4742</v>
      </c>
      <c r="G25" s="240">
        <v>60</v>
      </c>
      <c r="H25" s="241">
        <v>0</v>
      </c>
      <c r="I25" s="242" t="s">
        <v>4795</v>
      </c>
      <c r="J25" s="242" t="s">
        <v>4796</v>
      </c>
      <c r="K25" s="242" t="s">
        <v>4729</v>
      </c>
      <c r="L25" s="242" t="s">
        <v>4797</v>
      </c>
      <c r="M25" s="242" t="s">
        <v>4798</v>
      </c>
      <c r="N25" s="242"/>
      <c r="O25" s="242" t="s">
        <v>18800</v>
      </c>
      <c r="P25" s="242" t="s">
        <v>4507</v>
      </c>
      <c r="Q25" s="242" t="s">
        <v>4733</v>
      </c>
    </row>
    <row r="26" spans="1:17">
      <c r="A26" s="242" t="s">
        <v>4826</v>
      </c>
      <c r="B26" s="242" t="s">
        <v>4827</v>
      </c>
      <c r="C26" s="242" t="s">
        <v>4828</v>
      </c>
      <c r="D26" s="242" t="s">
        <v>4742</v>
      </c>
      <c r="E26" s="242" t="s">
        <v>4829</v>
      </c>
      <c r="F26" s="242" t="s">
        <v>4742</v>
      </c>
      <c r="G26" s="240">
        <v>60</v>
      </c>
      <c r="H26" s="241">
        <v>0</v>
      </c>
      <c r="I26" s="242" t="s">
        <v>4830</v>
      </c>
      <c r="J26" s="242" t="s">
        <v>4831</v>
      </c>
      <c r="K26" s="242" t="s">
        <v>4729</v>
      </c>
      <c r="L26" s="242" t="s">
        <v>4832</v>
      </c>
      <c r="M26" s="242" t="s">
        <v>4833</v>
      </c>
      <c r="N26" s="242"/>
      <c r="O26" s="242" t="s">
        <v>18800</v>
      </c>
      <c r="P26" s="242" t="s">
        <v>4507</v>
      </c>
      <c r="Q26" s="242" t="s">
        <v>4733</v>
      </c>
    </row>
    <row r="27" spans="1:17">
      <c r="A27" s="242" t="s">
        <v>4834</v>
      </c>
      <c r="B27" s="242" t="s">
        <v>4835</v>
      </c>
      <c r="C27" s="242" t="s">
        <v>4836</v>
      </c>
      <c r="D27" s="242"/>
      <c r="E27" s="242" t="s">
        <v>4837</v>
      </c>
      <c r="F27" s="242" t="s">
        <v>4838</v>
      </c>
      <c r="G27" s="240">
        <v>60</v>
      </c>
      <c r="H27" s="241">
        <v>0</v>
      </c>
      <c r="I27" s="242" t="s">
        <v>4830</v>
      </c>
      <c r="J27" s="242" t="s">
        <v>4831</v>
      </c>
      <c r="K27" s="242" t="s">
        <v>4729</v>
      </c>
      <c r="L27" s="242" t="s">
        <v>4832</v>
      </c>
      <c r="M27" s="242" t="s">
        <v>4833</v>
      </c>
      <c r="N27" s="242"/>
      <c r="O27" s="242" t="s">
        <v>18800</v>
      </c>
      <c r="P27" s="242" t="s">
        <v>4507</v>
      </c>
      <c r="Q27" s="242" t="s">
        <v>4733</v>
      </c>
    </row>
    <row r="28" spans="1:17">
      <c r="A28" s="242" t="s">
        <v>4839</v>
      </c>
      <c r="B28" s="242" t="s">
        <v>4840</v>
      </c>
      <c r="C28" s="242" t="s">
        <v>4841</v>
      </c>
      <c r="D28" s="242" t="s">
        <v>4742</v>
      </c>
      <c r="E28" s="242" t="s">
        <v>4829</v>
      </c>
      <c r="F28" s="242" t="s">
        <v>4742</v>
      </c>
      <c r="G28" s="240">
        <v>60</v>
      </c>
      <c r="H28" s="241">
        <v>0</v>
      </c>
      <c r="I28" s="242" t="s">
        <v>4842</v>
      </c>
      <c r="J28" s="242" t="s">
        <v>4843</v>
      </c>
      <c r="K28" s="242" t="s">
        <v>4729</v>
      </c>
      <c r="L28" s="242" t="s">
        <v>4832</v>
      </c>
      <c r="M28" s="242" t="s">
        <v>4844</v>
      </c>
      <c r="N28" s="242"/>
      <c r="O28" s="242" t="s">
        <v>18800</v>
      </c>
      <c r="P28" s="242" t="s">
        <v>4507</v>
      </c>
      <c r="Q28" s="242" t="s">
        <v>4733</v>
      </c>
    </row>
    <row r="29" spans="1:17">
      <c r="A29" s="242" t="s">
        <v>4845</v>
      </c>
      <c r="B29" s="242" t="s">
        <v>4846</v>
      </c>
      <c r="C29" s="242" t="s">
        <v>4847</v>
      </c>
      <c r="D29" s="242" t="s">
        <v>4742</v>
      </c>
      <c r="E29" s="242" t="s">
        <v>4829</v>
      </c>
      <c r="F29" s="242" t="s">
        <v>4742</v>
      </c>
      <c r="G29" s="240">
        <v>60</v>
      </c>
      <c r="H29" s="241">
        <v>0</v>
      </c>
      <c r="I29" s="242" t="s">
        <v>4848</v>
      </c>
      <c r="J29" s="242" t="s">
        <v>4849</v>
      </c>
      <c r="K29" s="242" t="s">
        <v>4729</v>
      </c>
      <c r="L29" s="242" t="s">
        <v>4850</v>
      </c>
      <c r="M29" s="242" t="s">
        <v>4851</v>
      </c>
      <c r="N29" s="242"/>
      <c r="O29" s="242" t="s">
        <v>18800</v>
      </c>
      <c r="P29" s="242" t="s">
        <v>4507</v>
      </c>
      <c r="Q29" s="242" t="s">
        <v>4733</v>
      </c>
    </row>
    <row r="30" spans="1:17">
      <c r="A30" s="242" t="s">
        <v>4852</v>
      </c>
      <c r="B30" s="242" t="s">
        <v>2494</v>
      </c>
      <c r="C30" s="242" t="s">
        <v>4853</v>
      </c>
      <c r="D30" s="242" t="s">
        <v>4742</v>
      </c>
      <c r="E30" s="242" t="s">
        <v>4854</v>
      </c>
      <c r="F30" s="242" t="s">
        <v>4742</v>
      </c>
      <c r="G30" s="240">
        <v>60</v>
      </c>
      <c r="H30" s="241">
        <v>0</v>
      </c>
      <c r="I30" s="242" t="s">
        <v>4738</v>
      </c>
      <c r="J30" s="242" t="s">
        <v>4739</v>
      </c>
      <c r="K30" s="242" t="s">
        <v>4729</v>
      </c>
      <c r="L30" s="242" t="s">
        <v>4730</v>
      </c>
      <c r="M30" s="242" t="s">
        <v>4785</v>
      </c>
      <c r="N30" s="242"/>
      <c r="O30" s="242" t="s">
        <v>18800</v>
      </c>
      <c r="P30" s="242" t="s">
        <v>4507</v>
      </c>
      <c r="Q30" s="242" t="s">
        <v>4733</v>
      </c>
    </row>
    <row r="31" spans="1:17">
      <c r="A31" s="242" t="s">
        <v>4855</v>
      </c>
      <c r="B31" s="242" t="s">
        <v>2426</v>
      </c>
      <c r="C31" s="242" t="s">
        <v>4856</v>
      </c>
      <c r="D31" s="242" t="s">
        <v>4742</v>
      </c>
      <c r="E31" s="242" t="s">
        <v>4762</v>
      </c>
      <c r="F31" s="242" t="s">
        <v>4742</v>
      </c>
      <c r="G31" s="240">
        <v>60</v>
      </c>
      <c r="H31" s="241">
        <v>0</v>
      </c>
      <c r="I31" s="242" t="s">
        <v>4747</v>
      </c>
      <c r="J31" s="242" t="s">
        <v>4748</v>
      </c>
      <c r="K31" s="242" t="s">
        <v>4729</v>
      </c>
      <c r="L31" s="242" t="s">
        <v>4730</v>
      </c>
      <c r="M31" s="242" t="s">
        <v>4857</v>
      </c>
      <c r="N31" s="242"/>
      <c r="O31" s="242" t="s">
        <v>18800</v>
      </c>
      <c r="P31" s="242" t="s">
        <v>4859</v>
      </c>
      <c r="Q31" s="242" t="s">
        <v>4733</v>
      </c>
    </row>
    <row r="32" spans="1:17">
      <c r="A32" s="242" t="s">
        <v>4858</v>
      </c>
      <c r="B32" s="242" t="s">
        <v>4859</v>
      </c>
      <c r="C32" s="242" t="s">
        <v>4860</v>
      </c>
      <c r="D32" s="242"/>
      <c r="E32" s="242" t="s">
        <v>4793</v>
      </c>
      <c r="F32" s="242" t="s">
        <v>4861</v>
      </c>
      <c r="G32" s="240">
        <v>60</v>
      </c>
      <c r="H32" s="241">
        <v>0</v>
      </c>
      <c r="I32" s="242" t="s">
        <v>4795</v>
      </c>
      <c r="J32" s="242" t="s">
        <v>4796</v>
      </c>
      <c r="K32" s="242" t="s">
        <v>4729</v>
      </c>
      <c r="L32" s="242" t="s">
        <v>4862</v>
      </c>
      <c r="M32" s="242" t="s">
        <v>4798</v>
      </c>
      <c r="N32" s="242"/>
      <c r="O32" s="242" t="s">
        <v>18800</v>
      </c>
      <c r="P32" s="242" t="s">
        <v>4859</v>
      </c>
      <c r="Q32" s="242" t="s">
        <v>4733</v>
      </c>
    </row>
    <row r="33" spans="1:17">
      <c r="A33" s="242" t="s">
        <v>4863</v>
      </c>
      <c r="B33" s="242" t="s">
        <v>4864</v>
      </c>
      <c r="C33" s="242" t="s">
        <v>4865</v>
      </c>
      <c r="D33" s="242"/>
      <c r="E33" s="242" t="s">
        <v>4866</v>
      </c>
      <c r="F33" s="242" t="s">
        <v>4867</v>
      </c>
      <c r="G33" s="240">
        <v>60</v>
      </c>
      <c r="H33" s="241">
        <v>0</v>
      </c>
      <c r="I33" s="242" t="s">
        <v>4848</v>
      </c>
      <c r="J33" s="242" t="s">
        <v>4849</v>
      </c>
      <c r="K33" s="242" t="s">
        <v>4729</v>
      </c>
      <c r="L33" s="242" t="s">
        <v>4850</v>
      </c>
      <c r="M33" s="242" t="s">
        <v>4851</v>
      </c>
      <c r="N33" s="242"/>
      <c r="O33" s="242" t="s">
        <v>18800</v>
      </c>
      <c r="P33" s="242" t="s">
        <v>4859</v>
      </c>
      <c r="Q33" s="242" t="s">
        <v>4733</v>
      </c>
    </row>
    <row r="34" spans="1:17">
      <c r="A34" s="242" t="s">
        <v>4868</v>
      </c>
      <c r="B34" s="242" t="s">
        <v>4869</v>
      </c>
      <c r="C34" s="242" t="s">
        <v>4870</v>
      </c>
      <c r="D34" s="242"/>
      <c r="E34" s="242" t="s">
        <v>4793</v>
      </c>
      <c r="F34" s="242" t="s">
        <v>4871</v>
      </c>
      <c r="G34" s="240">
        <v>60</v>
      </c>
      <c r="H34" s="241">
        <v>0</v>
      </c>
      <c r="I34" s="242" t="s">
        <v>4820</v>
      </c>
      <c r="J34" s="242" t="s">
        <v>4821</v>
      </c>
      <c r="K34" s="242" t="s">
        <v>4729</v>
      </c>
      <c r="L34" s="242" t="s">
        <v>4730</v>
      </c>
      <c r="M34" s="242" t="s">
        <v>4872</v>
      </c>
      <c r="N34" s="242"/>
      <c r="O34" s="242" t="s">
        <v>18800</v>
      </c>
      <c r="P34" s="242" t="s">
        <v>4859</v>
      </c>
      <c r="Q34" s="242" t="s">
        <v>4733</v>
      </c>
    </row>
    <row r="35" spans="1:17">
      <c r="A35" s="242" t="s">
        <v>4873</v>
      </c>
      <c r="B35" s="242" t="s">
        <v>4869</v>
      </c>
      <c r="C35" s="242" t="s">
        <v>4874</v>
      </c>
      <c r="D35" s="242"/>
      <c r="E35" s="242" t="s">
        <v>4793</v>
      </c>
      <c r="F35" s="242" t="s">
        <v>4875</v>
      </c>
      <c r="G35" s="240">
        <v>60</v>
      </c>
      <c r="H35" s="241">
        <v>0</v>
      </c>
      <c r="I35" s="242" t="s">
        <v>4775</v>
      </c>
      <c r="J35" s="242" t="s">
        <v>4776</v>
      </c>
      <c r="K35" s="242" t="s">
        <v>4729</v>
      </c>
      <c r="L35" s="242" t="s">
        <v>4730</v>
      </c>
      <c r="M35" s="242" t="s">
        <v>4740</v>
      </c>
      <c r="N35" s="242" t="s">
        <v>4769</v>
      </c>
      <c r="O35" s="242" t="s">
        <v>18800</v>
      </c>
      <c r="P35" s="242" t="s">
        <v>4859</v>
      </c>
      <c r="Q35" s="242" t="s">
        <v>4733</v>
      </c>
    </row>
    <row r="36" spans="1:17">
      <c r="A36" s="242" t="s">
        <v>4876</v>
      </c>
      <c r="B36" s="242" t="s">
        <v>4869</v>
      </c>
      <c r="C36" s="242" t="s">
        <v>4877</v>
      </c>
      <c r="D36" s="242"/>
      <c r="E36" s="242" t="s">
        <v>4793</v>
      </c>
      <c r="F36" s="242" t="s">
        <v>4878</v>
      </c>
      <c r="G36" s="240">
        <v>60</v>
      </c>
      <c r="H36" s="241">
        <v>0</v>
      </c>
      <c r="I36" s="242" t="s">
        <v>4820</v>
      </c>
      <c r="J36" s="242" t="s">
        <v>4821</v>
      </c>
      <c r="K36" s="242" t="s">
        <v>4729</v>
      </c>
      <c r="L36" s="242" t="s">
        <v>4730</v>
      </c>
      <c r="M36" s="242" t="s">
        <v>4782</v>
      </c>
      <c r="N36" s="242"/>
      <c r="O36" s="242" t="s">
        <v>18800</v>
      </c>
      <c r="P36" s="242" t="s">
        <v>4859</v>
      </c>
      <c r="Q36" s="242" t="s">
        <v>4733</v>
      </c>
    </row>
    <row r="37" spans="1:17">
      <c r="A37" s="242" t="s">
        <v>139</v>
      </c>
      <c r="B37" s="242" t="s">
        <v>4518</v>
      </c>
      <c r="C37" s="242" t="s">
        <v>4879</v>
      </c>
      <c r="D37" s="242"/>
      <c r="E37" s="242" t="s">
        <v>4880</v>
      </c>
      <c r="F37" s="242" t="s">
        <v>4881</v>
      </c>
      <c r="G37" s="240">
        <v>60</v>
      </c>
      <c r="H37" s="241">
        <v>0</v>
      </c>
      <c r="I37" s="242" t="s">
        <v>4808</v>
      </c>
      <c r="J37" s="242" t="s">
        <v>4809</v>
      </c>
      <c r="K37" s="242" t="s">
        <v>4729</v>
      </c>
      <c r="L37" s="242" t="s">
        <v>4730</v>
      </c>
      <c r="M37" s="242" t="s">
        <v>4731</v>
      </c>
      <c r="N37" s="242" t="s">
        <v>4882</v>
      </c>
      <c r="O37" s="242" t="s">
        <v>18801</v>
      </c>
      <c r="P37" s="242" t="s">
        <v>4518</v>
      </c>
      <c r="Q37" s="242" t="s">
        <v>4733</v>
      </c>
    </row>
    <row r="38" spans="1:17">
      <c r="A38" s="242" t="s">
        <v>4883</v>
      </c>
      <c r="B38" s="242" t="s">
        <v>4884</v>
      </c>
      <c r="C38" s="242" t="s">
        <v>4885</v>
      </c>
      <c r="D38" s="242"/>
      <c r="E38" s="242" t="s">
        <v>4880</v>
      </c>
      <c r="F38" s="242" t="s">
        <v>4742</v>
      </c>
      <c r="G38" s="240">
        <v>60</v>
      </c>
      <c r="H38" s="241">
        <v>0</v>
      </c>
      <c r="I38" s="242" t="s">
        <v>4795</v>
      </c>
      <c r="J38" s="242" t="s">
        <v>4796</v>
      </c>
      <c r="K38" s="242" t="s">
        <v>4729</v>
      </c>
      <c r="L38" s="242" t="s">
        <v>4797</v>
      </c>
      <c r="M38" s="242" t="s">
        <v>4798</v>
      </c>
      <c r="N38" s="242"/>
      <c r="O38" s="242" t="s">
        <v>18801</v>
      </c>
      <c r="P38" s="242" t="s">
        <v>4518</v>
      </c>
      <c r="Q38" s="242" t="s">
        <v>4733</v>
      </c>
    </row>
    <row r="39" spans="1:17">
      <c r="A39" s="242" t="s">
        <v>4886</v>
      </c>
      <c r="B39" s="242" t="s">
        <v>4887</v>
      </c>
      <c r="C39" s="242" t="s">
        <v>4888</v>
      </c>
      <c r="D39" s="242"/>
      <c r="E39" s="242" t="s">
        <v>4880</v>
      </c>
      <c r="F39" s="242" t="s">
        <v>4742</v>
      </c>
      <c r="G39" s="240">
        <v>60</v>
      </c>
      <c r="H39" s="241">
        <v>0</v>
      </c>
      <c r="I39" s="242" t="s">
        <v>4738</v>
      </c>
      <c r="J39" s="242" t="s">
        <v>4739</v>
      </c>
      <c r="K39" s="242" t="s">
        <v>4729</v>
      </c>
      <c r="L39" s="242" t="s">
        <v>4730</v>
      </c>
      <c r="M39" s="242" t="s">
        <v>4785</v>
      </c>
      <c r="N39" s="242"/>
      <c r="O39" s="242" t="s">
        <v>18801</v>
      </c>
      <c r="P39" s="242" t="s">
        <v>4518</v>
      </c>
      <c r="Q39" s="242" t="s">
        <v>4733</v>
      </c>
    </row>
    <row r="40" spans="1:17">
      <c r="A40" s="242" t="s">
        <v>140</v>
      </c>
      <c r="B40" s="242" t="s">
        <v>4889</v>
      </c>
      <c r="C40" s="242" t="s">
        <v>4890</v>
      </c>
      <c r="D40" s="242"/>
      <c r="E40" s="242" t="s">
        <v>4854</v>
      </c>
      <c r="F40" s="242" t="s">
        <v>4891</v>
      </c>
      <c r="G40" s="240">
        <v>60</v>
      </c>
      <c r="H40" s="241">
        <v>0</v>
      </c>
      <c r="I40" s="242" t="s">
        <v>4795</v>
      </c>
      <c r="J40" s="242" t="s">
        <v>4796</v>
      </c>
      <c r="K40" s="242" t="s">
        <v>4729</v>
      </c>
      <c r="L40" s="242" t="s">
        <v>4797</v>
      </c>
      <c r="M40" s="242" t="s">
        <v>4798</v>
      </c>
      <c r="N40" s="242"/>
      <c r="O40" s="242" t="s">
        <v>18801</v>
      </c>
      <c r="P40" s="242" t="s">
        <v>4518</v>
      </c>
      <c r="Q40" s="242" t="s">
        <v>4733</v>
      </c>
    </row>
    <row r="41" spans="1:17">
      <c r="A41" s="242" t="s">
        <v>141</v>
      </c>
      <c r="B41" s="242" t="s">
        <v>4892</v>
      </c>
      <c r="C41" s="242" t="s">
        <v>4893</v>
      </c>
      <c r="D41" s="242"/>
      <c r="E41" s="242" t="s">
        <v>4854</v>
      </c>
      <c r="F41" s="242" t="s">
        <v>4894</v>
      </c>
      <c r="G41" s="240">
        <v>60</v>
      </c>
      <c r="H41" s="241">
        <v>0</v>
      </c>
      <c r="I41" s="242" t="s">
        <v>4780</v>
      </c>
      <c r="J41" s="242" t="s">
        <v>4781</v>
      </c>
      <c r="K41" s="242" t="s">
        <v>4729</v>
      </c>
      <c r="L41" s="242" t="s">
        <v>4730</v>
      </c>
      <c r="M41" s="242" t="s">
        <v>4872</v>
      </c>
      <c r="N41" s="242" t="s">
        <v>4895</v>
      </c>
      <c r="O41" s="242" t="s">
        <v>18801</v>
      </c>
      <c r="P41" s="242" t="s">
        <v>4518</v>
      </c>
      <c r="Q41" s="242" t="s">
        <v>4733</v>
      </c>
    </row>
    <row r="42" spans="1:17">
      <c r="A42" s="242" t="s">
        <v>4896</v>
      </c>
      <c r="B42" s="242" t="s">
        <v>4897</v>
      </c>
      <c r="C42" s="242" t="s">
        <v>4898</v>
      </c>
      <c r="D42" s="242"/>
      <c r="E42" s="242" t="s">
        <v>4899</v>
      </c>
      <c r="F42" s="242" t="s">
        <v>4900</v>
      </c>
      <c r="G42" s="240">
        <v>60</v>
      </c>
      <c r="H42" s="241">
        <v>0</v>
      </c>
      <c r="I42" s="242" t="s">
        <v>4830</v>
      </c>
      <c r="J42" s="242" t="s">
        <v>4831</v>
      </c>
      <c r="K42" s="242" t="s">
        <v>4729</v>
      </c>
      <c r="L42" s="242" t="s">
        <v>4832</v>
      </c>
      <c r="M42" s="242" t="s">
        <v>4901</v>
      </c>
      <c r="N42" s="242" t="s">
        <v>4902</v>
      </c>
      <c r="O42" s="242" t="s">
        <v>18801</v>
      </c>
      <c r="P42" s="242" t="s">
        <v>4518</v>
      </c>
      <c r="Q42" s="242" t="s">
        <v>4733</v>
      </c>
    </row>
    <row r="43" spans="1:17">
      <c r="A43" s="242" t="s">
        <v>4903</v>
      </c>
      <c r="B43" s="242" t="s">
        <v>4904</v>
      </c>
      <c r="C43" s="242" t="s">
        <v>4905</v>
      </c>
      <c r="D43" s="242" t="s">
        <v>4906</v>
      </c>
      <c r="E43" s="242" t="s">
        <v>4727</v>
      </c>
      <c r="F43" s="242" t="s">
        <v>4907</v>
      </c>
      <c r="G43" s="240"/>
      <c r="H43" s="241">
        <v>0</v>
      </c>
      <c r="I43" s="242"/>
      <c r="J43" s="242"/>
      <c r="K43" s="242" t="s">
        <v>4729</v>
      </c>
      <c r="L43" s="242" t="s">
        <v>4730</v>
      </c>
      <c r="M43" s="242" t="s">
        <v>4908</v>
      </c>
      <c r="N43" s="242" t="s">
        <v>4909</v>
      </c>
      <c r="O43" s="242" t="s">
        <v>4903</v>
      </c>
      <c r="P43" s="242" t="s">
        <v>4904</v>
      </c>
      <c r="Q43" s="242" t="s">
        <v>4733</v>
      </c>
    </row>
    <row r="44" spans="1:17">
      <c r="A44" s="242" t="s">
        <v>4910</v>
      </c>
      <c r="B44" s="242" t="s">
        <v>4911</v>
      </c>
      <c r="C44" s="242" t="s">
        <v>4912</v>
      </c>
      <c r="D44" s="242"/>
      <c r="E44" s="242" t="s">
        <v>4727</v>
      </c>
      <c r="F44" s="242" t="s">
        <v>4913</v>
      </c>
      <c r="G44" s="240"/>
      <c r="H44" s="241">
        <v>0</v>
      </c>
      <c r="I44" s="242" t="s">
        <v>4795</v>
      </c>
      <c r="J44" s="242" t="s">
        <v>4796</v>
      </c>
      <c r="K44" s="242" t="s">
        <v>4729</v>
      </c>
      <c r="L44" s="242" t="s">
        <v>4797</v>
      </c>
      <c r="M44" s="242" t="s">
        <v>4798</v>
      </c>
      <c r="N44" s="242" t="s">
        <v>4914</v>
      </c>
      <c r="O44" s="242" t="s">
        <v>4903</v>
      </c>
      <c r="P44" s="242" t="s">
        <v>4904</v>
      </c>
      <c r="Q44" s="242" t="s">
        <v>4733</v>
      </c>
    </row>
    <row r="45" spans="1:17">
      <c r="A45" s="242" t="s">
        <v>4915</v>
      </c>
      <c r="B45" s="242" t="s">
        <v>4916</v>
      </c>
      <c r="C45" s="242" t="s">
        <v>4917</v>
      </c>
      <c r="D45" s="242" t="s">
        <v>4906</v>
      </c>
      <c r="E45" s="242" t="s">
        <v>4727</v>
      </c>
      <c r="F45" s="242" t="s">
        <v>4906</v>
      </c>
      <c r="G45" s="240"/>
      <c r="H45" s="241">
        <v>0</v>
      </c>
      <c r="I45" s="242" t="s">
        <v>4795</v>
      </c>
      <c r="J45" s="242" t="s">
        <v>4796</v>
      </c>
      <c r="K45" s="242" t="s">
        <v>4729</v>
      </c>
      <c r="L45" s="242" t="s">
        <v>4797</v>
      </c>
      <c r="M45" s="242" t="s">
        <v>4798</v>
      </c>
      <c r="N45" s="242"/>
      <c r="O45" s="242" t="s">
        <v>4903</v>
      </c>
      <c r="P45" s="242" t="s">
        <v>4904</v>
      </c>
      <c r="Q45" s="242" t="s">
        <v>4733</v>
      </c>
    </row>
    <row r="46" spans="1:17">
      <c r="A46" s="242" t="s">
        <v>4918</v>
      </c>
      <c r="B46" s="242" t="s">
        <v>4919</v>
      </c>
      <c r="C46" s="242" t="s">
        <v>4920</v>
      </c>
      <c r="D46" s="242"/>
      <c r="E46" s="242" t="s">
        <v>4737</v>
      </c>
      <c r="F46" s="242" t="s">
        <v>4921</v>
      </c>
      <c r="G46" s="240"/>
      <c r="H46" s="241">
        <v>0</v>
      </c>
      <c r="I46" s="242" t="s">
        <v>4820</v>
      </c>
      <c r="J46" s="242" t="s">
        <v>4821</v>
      </c>
      <c r="K46" s="242" t="s">
        <v>4729</v>
      </c>
      <c r="L46" s="242" t="s">
        <v>4730</v>
      </c>
      <c r="M46" s="242" t="s">
        <v>4810</v>
      </c>
      <c r="N46" s="242"/>
      <c r="O46" s="242" t="s">
        <v>4918</v>
      </c>
      <c r="P46" s="242" t="s">
        <v>4919</v>
      </c>
      <c r="Q46" s="242" t="s">
        <v>4733</v>
      </c>
    </row>
    <row r="47" spans="1:17">
      <c r="A47" s="242" t="s">
        <v>4922</v>
      </c>
      <c r="B47" s="242" t="s">
        <v>4923</v>
      </c>
      <c r="C47" s="242" t="s">
        <v>4924</v>
      </c>
      <c r="D47" s="242"/>
      <c r="E47" s="242" t="s">
        <v>4737</v>
      </c>
      <c r="F47" s="242" t="s">
        <v>4925</v>
      </c>
      <c r="G47" s="240"/>
      <c r="H47" s="241">
        <v>0</v>
      </c>
      <c r="I47" s="242" t="s">
        <v>4775</v>
      </c>
      <c r="J47" s="242" t="s">
        <v>4776</v>
      </c>
      <c r="K47" s="242" t="s">
        <v>4729</v>
      </c>
      <c r="L47" s="242" t="s">
        <v>4730</v>
      </c>
      <c r="M47" s="242" t="s">
        <v>4926</v>
      </c>
      <c r="N47" s="242"/>
      <c r="O47" s="242" t="s">
        <v>4922</v>
      </c>
      <c r="P47" s="242" t="s">
        <v>4923</v>
      </c>
      <c r="Q47" s="242" t="s">
        <v>4733</v>
      </c>
    </row>
    <row r="48" spans="1:17">
      <c r="A48" s="242" t="s">
        <v>4927</v>
      </c>
      <c r="B48" s="242" t="s">
        <v>4928</v>
      </c>
      <c r="C48" s="242" t="s">
        <v>4929</v>
      </c>
      <c r="D48" s="242"/>
      <c r="E48" s="242" t="s">
        <v>4737</v>
      </c>
      <c r="F48" s="242" t="s">
        <v>4930</v>
      </c>
      <c r="G48" s="240"/>
      <c r="H48" s="241">
        <v>0</v>
      </c>
      <c r="I48" s="242" t="s">
        <v>4931</v>
      </c>
      <c r="J48" s="242" t="s">
        <v>4932</v>
      </c>
      <c r="K48" s="242" t="s">
        <v>4729</v>
      </c>
      <c r="L48" s="242" t="s">
        <v>4730</v>
      </c>
      <c r="M48" s="242" t="s">
        <v>4810</v>
      </c>
      <c r="N48" s="242"/>
      <c r="O48" s="242" t="s">
        <v>4927</v>
      </c>
      <c r="P48" s="242" t="s">
        <v>4928</v>
      </c>
      <c r="Q48" s="242" t="s">
        <v>4733</v>
      </c>
    </row>
    <row r="49" spans="1:17">
      <c r="A49" s="242" t="s">
        <v>4933</v>
      </c>
      <c r="B49" s="242" t="s">
        <v>4934</v>
      </c>
      <c r="C49" s="242" t="s">
        <v>4935</v>
      </c>
      <c r="D49" s="242"/>
      <c r="E49" s="242" t="s">
        <v>4737</v>
      </c>
      <c r="F49" s="242" t="s">
        <v>4936</v>
      </c>
      <c r="G49" s="240"/>
      <c r="H49" s="241">
        <v>0</v>
      </c>
      <c r="I49" s="242" t="s">
        <v>4931</v>
      </c>
      <c r="J49" s="242" t="s">
        <v>4932</v>
      </c>
      <c r="K49" s="242" t="s">
        <v>4729</v>
      </c>
      <c r="L49" s="242" t="s">
        <v>4730</v>
      </c>
      <c r="M49" s="242" t="s">
        <v>4937</v>
      </c>
      <c r="N49" s="242"/>
      <c r="O49" s="242" t="s">
        <v>18802</v>
      </c>
      <c r="P49" s="242" t="s">
        <v>4934</v>
      </c>
      <c r="Q49" s="242" t="s">
        <v>4733</v>
      </c>
    </row>
    <row r="50" spans="1:17">
      <c r="A50" s="242" t="s">
        <v>4938</v>
      </c>
      <c r="B50" s="242" t="s">
        <v>4939</v>
      </c>
      <c r="C50" s="242" t="s">
        <v>4940</v>
      </c>
      <c r="D50" s="242"/>
      <c r="E50" s="242"/>
      <c r="F50" s="242" t="s">
        <v>4941</v>
      </c>
      <c r="G50" s="240"/>
      <c r="H50" s="241">
        <v>0</v>
      </c>
      <c r="I50" s="242" t="s">
        <v>4795</v>
      </c>
      <c r="J50" s="242" t="s">
        <v>4796</v>
      </c>
      <c r="K50" s="242" t="s">
        <v>4729</v>
      </c>
      <c r="L50" s="242" t="s">
        <v>4942</v>
      </c>
      <c r="M50" s="242" t="s">
        <v>4798</v>
      </c>
      <c r="N50" s="242" t="s">
        <v>4943</v>
      </c>
      <c r="O50" s="242" t="s">
        <v>4938</v>
      </c>
      <c r="P50" s="242" t="s">
        <v>4939</v>
      </c>
      <c r="Q50" s="242" t="s">
        <v>4733</v>
      </c>
    </row>
    <row r="51" spans="1:17">
      <c r="A51" s="242" t="s">
        <v>4944</v>
      </c>
      <c r="B51" s="242" t="s">
        <v>4945</v>
      </c>
      <c r="C51" s="242" t="s">
        <v>4946</v>
      </c>
      <c r="D51" s="242"/>
      <c r="E51" s="242" t="s">
        <v>4737</v>
      </c>
      <c r="F51" s="242"/>
      <c r="G51" s="240"/>
      <c r="H51" s="241">
        <v>0</v>
      </c>
      <c r="I51" s="242" t="s">
        <v>4820</v>
      </c>
      <c r="J51" s="242" t="s">
        <v>4821</v>
      </c>
      <c r="K51" s="242" t="s">
        <v>4729</v>
      </c>
      <c r="L51" s="242" t="s">
        <v>4730</v>
      </c>
      <c r="M51" s="242" t="s">
        <v>4816</v>
      </c>
      <c r="N51" s="242"/>
      <c r="O51" s="242" t="s">
        <v>4938</v>
      </c>
      <c r="P51" s="242" t="s">
        <v>4945</v>
      </c>
      <c r="Q51" s="242" t="s">
        <v>4733</v>
      </c>
    </row>
    <row r="52" spans="1:17">
      <c r="A52" s="242" t="s">
        <v>4947</v>
      </c>
      <c r="B52" s="242" t="s">
        <v>4948</v>
      </c>
      <c r="C52" s="242" t="s">
        <v>4949</v>
      </c>
      <c r="D52" s="242"/>
      <c r="E52" s="242"/>
      <c r="F52" s="242" t="s">
        <v>4950</v>
      </c>
      <c r="G52" s="240"/>
      <c r="H52" s="241">
        <v>0</v>
      </c>
      <c r="I52" s="242"/>
      <c r="J52" s="242"/>
      <c r="K52" s="242" t="s">
        <v>4729</v>
      </c>
      <c r="L52" s="242" t="s">
        <v>4730</v>
      </c>
      <c r="M52" s="242" t="s">
        <v>4816</v>
      </c>
      <c r="N52" s="242" t="s">
        <v>4951</v>
      </c>
      <c r="O52" s="242" t="s">
        <v>4938</v>
      </c>
      <c r="P52" s="242" t="s">
        <v>4948</v>
      </c>
      <c r="Q52" s="242" t="s">
        <v>4733</v>
      </c>
    </row>
    <row r="53" spans="1:17">
      <c r="A53" s="242" t="s">
        <v>4952</v>
      </c>
      <c r="B53" s="242" t="s">
        <v>4953</v>
      </c>
      <c r="C53" s="242" t="s">
        <v>4954</v>
      </c>
      <c r="D53" s="242"/>
      <c r="E53" s="242" t="s">
        <v>4737</v>
      </c>
      <c r="F53" s="242" t="s">
        <v>4955</v>
      </c>
      <c r="G53" s="240"/>
      <c r="H53" s="241">
        <v>0</v>
      </c>
      <c r="I53" s="242" t="s">
        <v>4738</v>
      </c>
      <c r="J53" s="242" t="s">
        <v>4739</v>
      </c>
      <c r="K53" s="242" t="s">
        <v>4729</v>
      </c>
      <c r="L53" s="242" t="s">
        <v>4730</v>
      </c>
      <c r="M53" s="242" t="s">
        <v>4956</v>
      </c>
      <c r="N53" s="242"/>
      <c r="O53" s="242" t="s">
        <v>4952</v>
      </c>
      <c r="P53" s="242" t="s">
        <v>4953</v>
      </c>
      <c r="Q53" s="242" t="s">
        <v>4733</v>
      </c>
    </row>
    <row r="54" spans="1:17">
      <c r="A54" s="242" t="s">
        <v>4957</v>
      </c>
      <c r="B54" s="242" t="s">
        <v>4958</v>
      </c>
      <c r="C54" s="242" t="s">
        <v>4959</v>
      </c>
      <c r="D54" s="242"/>
      <c r="E54" s="242" t="s">
        <v>4737</v>
      </c>
      <c r="F54" s="242" t="s">
        <v>4960</v>
      </c>
      <c r="G54" s="240"/>
      <c r="H54" s="241">
        <v>0</v>
      </c>
      <c r="I54" s="242" t="s">
        <v>4738</v>
      </c>
      <c r="J54" s="242" t="s">
        <v>4739</v>
      </c>
      <c r="K54" s="242" t="s">
        <v>4729</v>
      </c>
      <c r="L54" s="242" t="s">
        <v>4730</v>
      </c>
      <c r="M54" s="242" t="s">
        <v>4961</v>
      </c>
      <c r="N54" s="242"/>
      <c r="O54" s="242" t="s">
        <v>4957</v>
      </c>
      <c r="P54" s="242" t="s">
        <v>4958</v>
      </c>
      <c r="Q54" s="242" t="s">
        <v>4733</v>
      </c>
    </row>
    <row r="55" spans="1:17">
      <c r="A55" s="242" t="s">
        <v>4962</v>
      </c>
      <c r="B55" s="242" t="s">
        <v>4963</v>
      </c>
      <c r="C55" s="242" t="s">
        <v>4964</v>
      </c>
      <c r="D55" s="242"/>
      <c r="E55" s="242" t="s">
        <v>4965</v>
      </c>
      <c r="F55" s="242" t="s">
        <v>4966</v>
      </c>
      <c r="G55" s="240"/>
      <c r="H55" s="241">
        <v>0</v>
      </c>
      <c r="I55" s="242" t="s">
        <v>4967</v>
      </c>
      <c r="J55" s="242" t="s">
        <v>4968</v>
      </c>
      <c r="K55" s="242" t="s">
        <v>4729</v>
      </c>
      <c r="L55" s="242" t="s">
        <v>4832</v>
      </c>
      <c r="M55" s="242" t="s">
        <v>4901</v>
      </c>
      <c r="N55" s="242" t="s">
        <v>4902</v>
      </c>
      <c r="O55" s="242" t="s">
        <v>4962</v>
      </c>
      <c r="P55" s="242" t="s">
        <v>4963</v>
      </c>
      <c r="Q55" s="242" t="s">
        <v>4733</v>
      </c>
    </row>
    <row r="56" spans="1:17">
      <c r="A56" s="242" t="s">
        <v>4969</v>
      </c>
      <c r="B56" s="242" t="s">
        <v>4970</v>
      </c>
      <c r="C56" s="242" t="s">
        <v>4971</v>
      </c>
      <c r="D56" s="242"/>
      <c r="E56" s="242" t="s">
        <v>4737</v>
      </c>
      <c r="F56" s="242" t="s">
        <v>4972</v>
      </c>
      <c r="G56" s="240"/>
      <c r="H56" s="241">
        <v>0</v>
      </c>
      <c r="I56" s="242" t="s">
        <v>4795</v>
      </c>
      <c r="J56" s="242" t="s">
        <v>4796</v>
      </c>
      <c r="K56" s="242" t="s">
        <v>4729</v>
      </c>
      <c r="L56" s="242" t="s">
        <v>4973</v>
      </c>
      <c r="M56" s="242" t="s">
        <v>4798</v>
      </c>
      <c r="N56" s="242"/>
      <c r="O56" s="242" t="s">
        <v>4969</v>
      </c>
      <c r="P56" s="242" t="s">
        <v>4970</v>
      </c>
      <c r="Q56" s="242" t="s">
        <v>4733</v>
      </c>
    </row>
    <row r="57" spans="1:17">
      <c r="A57" s="242" t="s">
        <v>4974</v>
      </c>
      <c r="B57" s="242" t="s">
        <v>4975</v>
      </c>
      <c r="C57" s="242" t="s">
        <v>4976</v>
      </c>
      <c r="D57" s="242"/>
      <c r="E57" s="242" t="s">
        <v>4737</v>
      </c>
      <c r="F57" s="242" t="s">
        <v>4977</v>
      </c>
      <c r="G57" s="240"/>
      <c r="H57" s="241">
        <v>0</v>
      </c>
      <c r="I57" s="242" t="s">
        <v>4795</v>
      </c>
      <c r="J57" s="242" t="s">
        <v>4796</v>
      </c>
      <c r="K57" s="242" t="s">
        <v>4729</v>
      </c>
      <c r="L57" s="242" t="s">
        <v>4978</v>
      </c>
      <c r="M57" s="242" t="s">
        <v>4798</v>
      </c>
      <c r="N57" s="242"/>
      <c r="O57" s="242" t="s">
        <v>4974</v>
      </c>
      <c r="P57" s="242" t="s">
        <v>4975</v>
      </c>
      <c r="Q57" s="242" t="s">
        <v>4733</v>
      </c>
    </row>
    <row r="58" spans="1:17">
      <c r="A58" s="242" t="s">
        <v>4979</v>
      </c>
      <c r="B58" s="242" t="s">
        <v>4980</v>
      </c>
      <c r="C58" s="242" t="s">
        <v>4981</v>
      </c>
      <c r="D58" s="242"/>
      <c r="E58" s="242" t="s">
        <v>4737</v>
      </c>
      <c r="F58" s="242" t="s">
        <v>4742</v>
      </c>
      <c r="G58" s="240"/>
      <c r="H58" s="241">
        <v>0</v>
      </c>
      <c r="I58" s="242" t="s">
        <v>4795</v>
      </c>
      <c r="J58" s="242" t="s">
        <v>4796</v>
      </c>
      <c r="K58" s="242" t="s">
        <v>4729</v>
      </c>
      <c r="L58" s="242" t="s">
        <v>4797</v>
      </c>
      <c r="M58" s="242" t="s">
        <v>4798</v>
      </c>
      <c r="N58" s="242" t="s">
        <v>4982</v>
      </c>
      <c r="O58" s="242" t="s">
        <v>4979</v>
      </c>
      <c r="P58" s="242" t="s">
        <v>4980</v>
      </c>
      <c r="Q58" s="242" t="s">
        <v>4733</v>
      </c>
    </row>
    <row r="59" spans="1:17">
      <c r="A59" s="242" t="s">
        <v>4983</v>
      </c>
      <c r="B59" s="242" t="s">
        <v>4984</v>
      </c>
      <c r="C59" s="242" t="s">
        <v>4985</v>
      </c>
      <c r="D59" s="242"/>
      <c r="E59" s="242" t="s">
        <v>4737</v>
      </c>
      <c r="F59" s="242" t="s">
        <v>4986</v>
      </c>
      <c r="G59" s="240">
        <v>60</v>
      </c>
      <c r="H59" s="241">
        <v>0</v>
      </c>
      <c r="I59" s="242"/>
      <c r="J59" s="242"/>
      <c r="K59" s="242" t="s">
        <v>4729</v>
      </c>
      <c r="L59" s="242" t="s">
        <v>4730</v>
      </c>
      <c r="M59" s="242" t="s">
        <v>4749</v>
      </c>
      <c r="N59" s="242"/>
      <c r="O59" s="242" t="s">
        <v>18803</v>
      </c>
      <c r="P59" s="242" t="s">
        <v>4984</v>
      </c>
      <c r="Q59" s="242" t="s">
        <v>4733</v>
      </c>
    </row>
    <row r="60" spans="1:17">
      <c r="A60" s="242" t="s">
        <v>4987</v>
      </c>
      <c r="B60" s="242" t="s">
        <v>4988</v>
      </c>
      <c r="C60" s="242" t="s">
        <v>4989</v>
      </c>
      <c r="D60" s="242" t="s">
        <v>4990</v>
      </c>
      <c r="E60" s="242" t="s">
        <v>4965</v>
      </c>
      <c r="F60" s="242" t="s">
        <v>4990</v>
      </c>
      <c r="G60" s="240"/>
      <c r="H60" s="241">
        <v>0</v>
      </c>
      <c r="I60" s="242" t="s">
        <v>4830</v>
      </c>
      <c r="J60" s="242" t="s">
        <v>4831</v>
      </c>
      <c r="K60" s="242" t="s">
        <v>4729</v>
      </c>
      <c r="L60" s="242" t="s">
        <v>4832</v>
      </c>
      <c r="M60" s="242" t="s">
        <v>4991</v>
      </c>
      <c r="N60" s="242"/>
      <c r="O60" s="242" t="s">
        <v>4987</v>
      </c>
      <c r="P60" s="242" t="s">
        <v>4988</v>
      </c>
      <c r="Q60" s="242" t="s">
        <v>4733</v>
      </c>
    </row>
    <row r="61" spans="1:17">
      <c r="A61" s="242" t="s">
        <v>4992</v>
      </c>
      <c r="B61" s="242" t="s">
        <v>4993</v>
      </c>
      <c r="C61" s="242"/>
      <c r="D61" s="242"/>
      <c r="E61" s="242"/>
      <c r="F61" s="242"/>
      <c r="G61" s="240"/>
      <c r="H61" s="241">
        <v>0</v>
      </c>
      <c r="I61" s="242" t="s">
        <v>4795</v>
      </c>
      <c r="J61" s="242" t="s">
        <v>4796</v>
      </c>
      <c r="K61" s="242" t="s">
        <v>4729</v>
      </c>
      <c r="L61" s="242" t="s">
        <v>4994</v>
      </c>
      <c r="M61" s="242" t="s">
        <v>4798</v>
      </c>
      <c r="N61" s="242"/>
      <c r="O61" s="242" t="s">
        <v>4992</v>
      </c>
      <c r="P61" s="242" t="s">
        <v>4993</v>
      </c>
      <c r="Q61" s="242" t="s">
        <v>4733</v>
      </c>
    </row>
    <row r="62" spans="1:17">
      <c r="A62" s="242" t="s">
        <v>4995</v>
      </c>
      <c r="B62" s="242" t="s">
        <v>4996</v>
      </c>
      <c r="C62" s="242" t="s">
        <v>4997</v>
      </c>
      <c r="D62" s="242"/>
      <c r="E62" s="242" t="s">
        <v>4737</v>
      </c>
      <c r="F62" s="242" t="s">
        <v>4998</v>
      </c>
      <c r="G62" s="240"/>
      <c r="H62" s="241">
        <v>0</v>
      </c>
      <c r="I62" s="242" t="s">
        <v>4775</v>
      </c>
      <c r="J62" s="242" t="s">
        <v>4776</v>
      </c>
      <c r="K62" s="242" t="s">
        <v>4729</v>
      </c>
      <c r="L62" s="242" t="s">
        <v>4730</v>
      </c>
      <c r="M62" s="242" t="s">
        <v>4908</v>
      </c>
      <c r="N62" s="242" t="s">
        <v>4999</v>
      </c>
      <c r="O62" s="242" t="s">
        <v>4995</v>
      </c>
      <c r="P62" s="242" t="s">
        <v>4996</v>
      </c>
      <c r="Q62" s="242" t="s">
        <v>4733</v>
      </c>
    </row>
    <row r="63" spans="1:17">
      <c r="A63" s="242" t="s">
        <v>5000</v>
      </c>
      <c r="B63" s="242" t="s">
        <v>5001</v>
      </c>
      <c r="C63" s="242" t="s">
        <v>5002</v>
      </c>
      <c r="D63" s="242"/>
      <c r="E63" s="242" t="s">
        <v>4737</v>
      </c>
      <c r="F63" s="242" t="s">
        <v>5003</v>
      </c>
      <c r="G63" s="240">
        <v>60</v>
      </c>
      <c r="H63" s="241">
        <v>0</v>
      </c>
      <c r="I63" s="242" t="s">
        <v>4775</v>
      </c>
      <c r="J63" s="242" t="s">
        <v>4776</v>
      </c>
      <c r="K63" s="242" t="s">
        <v>4729</v>
      </c>
      <c r="L63" s="242" t="s">
        <v>4730</v>
      </c>
      <c r="M63" s="242" t="s">
        <v>4857</v>
      </c>
      <c r="N63" s="242"/>
      <c r="O63" s="242" t="s">
        <v>5000</v>
      </c>
      <c r="P63" s="242" t="s">
        <v>5001</v>
      </c>
      <c r="Q63" s="242" t="s">
        <v>4733</v>
      </c>
    </row>
    <row r="64" spans="1:17">
      <c r="A64" s="242" t="s">
        <v>5004</v>
      </c>
      <c r="B64" s="242" t="s">
        <v>5005</v>
      </c>
      <c r="C64" s="242"/>
      <c r="D64" s="242"/>
      <c r="E64" s="242"/>
      <c r="F64" s="242"/>
      <c r="G64" s="240"/>
      <c r="H64" s="241">
        <v>0</v>
      </c>
      <c r="I64" s="242"/>
      <c r="J64" s="242"/>
      <c r="K64" s="242" t="s">
        <v>4729</v>
      </c>
      <c r="L64" s="242" t="s">
        <v>4730</v>
      </c>
      <c r="M64" s="242" t="s">
        <v>4926</v>
      </c>
      <c r="N64" s="242"/>
      <c r="O64" s="242" t="s">
        <v>5004</v>
      </c>
      <c r="P64" s="242" t="s">
        <v>5005</v>
      </c>
      <c r="Q64" s="242" t="s">
        <v>4733</v>
      </c>
    </row>
    <row r="65" spans="1:17">
      <c r="A65" s="242" t="s">
        <v>5006</v>
      </c>
      <c r="B65" s="242" t="s">
        <v>5007</v>
      </c>
      <c r="C65" s="242" t="s">
        <v>5008</v>
      </c>
      <c r="D65" s="242"/>
      <c r="E65" s="242" t="s">
        <v>4737</v>
      </c>
      <c r="F65" s="242" t="s">
        <v>5009</v>
      </c>
      <c r="G65" s="240"/>
      <c r="H65" s="241">
        <v>0</v>
      </c>
      <c r="I65" s="242" t="s">
        <v>4775</v>
      </c>
      <c r="J65" s="242" t="s">
        <v>4776</v>
      </c>
      <c r="K65" s="242" t="s">
        <v>4729</v>
      </c>
      <c r="L65" s="242" t="s">
        <v>4730</v>
      </c>
      <c r="M65" s="242" t="s">
        <v>4749</v>
      </c>
      <c r="N65" s="242"/>
      <c r="O65" s="242" t="s">
        <v>5006</v>
      </c>
      <c r="P65" s="242" t="s">
        <v>5007</v>
      </c>
      <c r="Q65" s="242" t="s">
        <v>4733</v>
      </c>
    </row>
    <row r="66" spans="1:17">
      <c r="A66" s="242" t="s">
        <v>5010</v>
      </c>
      <c r="B66" s="242" t="s">
        <v>5011</v>
      </c>
      <c r="C66" s="242" t="s">
        <v>5012</v>
      </c>
      <c r="D66" s="242" t="s">
        <v>4742</v>
      </c>
      <c r="E66" s="242" t="s">
        <v>4737</v>
      </c>
      <c r="F66" s="242" t="s">
        <v>4742</v>
      </c>
      <c r="G66" s="240">
        <v>60</v>
      </c>
      <c r="H66" s="241">
        <v>0</v>
      </c>
      <c r="I66" s="242" t="s">
        <v>4795</v>
      </c>
      <c r="J66" s="242" t="s">
        <v>4796</v>
      </c>
      <c r="K66" s="242" t="s">
        <v>4729</v>
      </c>
      <c r="L66" s="242" t="s">
        <v>5013</v>
      </c>
      <c r="M66" s="242" t="s">
        <v>4798</v>
      </c>
      <c r="N66" s="242"/>
      <c r="O66" s="242" t="s">
        <v>18803</v>
      </c>
      <c r="P66" s="242" t="s">
        <v>4984</v>
      </c>
      <c r="Q66" s="242" t="s">
        <v>4733</v>
      </c>
    </row>
    <row r="67" spans="1:17">
      <c r="A67" s="242" t="s">
        <v>5014</v>
      </c>
      <c r="B67" s="242" t="s">
        <v>5015</v>
      </c>
      <c r="C67" s="242" t="s">
        <v>5016</v>
      </c>
      <c r="D67" s="242" t="s">
        <v>4742</v>
      </c>
      <c r="E67" s="242" t="s">
        <v>4737</v>
      </c>
      <c r="F67" s="242" t="s">
        <v>4742</v>
      </c>
      <c r="G67" s="240">
        <v>60</v>
      </c>
      <c r="H67" s="241">
        <v>0</v>
      </c>
      <c r="I67" s="242" t="s">
        <v>4795</v>
      </c>
      <c r="J67" s="242" t="s">
        <v>4796</v>
      </c>
      <c r="K67" s="242" t="s">
        <v>4729</v>
      </c>
      <c r="L67" s="242" t="s">
        <v>5017</v>
      </c>
      <c r="M67" s="242" t="s">
        <v>4798</v>
      </c>
      <c r="N67" s="242"/>
      <c r="O67" s="242" t="s">
        <v>18803</v>
      </c>
      <c r="P67" s="242" t="s">
        <v>4984</v>
      </c>
      <c r="Q67" s="242" t="s">
        <v>4733</v>
      </c>
    </row>
    <row r="68" spans="1:17">
      <c r="A68" s="242" t="s">
        <v>5018</v>
      </c>
      <c r="B68" s="242" t="s">
        <v>5019</v>
      </c>
      <c r="C68" s="242" t="s">
        <v>5020</v>
      </c>
      <c r="D68" s="242" t="s">
        <v>4742</v>
      </c>
      <c r="E68" s="242" t="s">
        <v>4737</v>
      </c>
      <c r="F68" s="242" t="s">
        <v>4742</v>
      </c>
      <c r="G68" s="240">
        <v>60</v>
      </c>
      <c r="H68" s="241">
        <v>0</v>
      </c>
      <c r="I68" s="242" t="s">
        <v>4795</v>
      </c>
      <c r="J68" s="242" t="s">
        <v>4796</v>
      </c>
      <c r="K68" s="242" t="s">
        <v>4729</v>
      </c>
      <c r="L68" s="242" t="s">
        <v>5021</v>
      </c>
      <c r="M68" s="242" t="s">
        <v>4798</v>
      </c>
      <c r="N68" s="242"/>
      <c r="O68" s="242" t="s">
        <v>18803</v>
      </c>
      <c r="P68" s="242" t="s">
        <v>4984</v>
      </c>
      <c r="Q68" s="242" t="s">
        <v>4733</v>
      </c>
    </row>
    <row r="69" spans="1:17">
      <c r="A69" s="242" t="s">
        <v>5022</v>
      </c>
      <c r="B69" s="242" t="s">
        <v>5023</v>
      </c>
      <c r="C69" s="242" t="s">
        <v>5024</v>
      </c>
      <c r="D69" s="242" t="s">
        <v>4742</v>
      </c>
      <c r="E69" s="242" t="s">
        <v>4737</v>
      </c>
      <c r="F69" s="242" t="s">
        <v>4742</v>
      </c>
      <c r="G69" s="240">
        <v>60</v>
      </c>
      <c r="H69" s="241">
        <v>0</v>
      </c>
      <c r="I69" s="242" t="s">
        <v>4795</v>
      </c>
      <c r="J69" s="242" t="s">
        <v>4796</v>
      </c>
      <c r="K69" s="242" t="s">
        <v>4729</v>
      </c>
      <c r="L69" s="242" t="s">
        <v>5025</v>
      </c>
      <c r="M69" s="242" t="s">
        <v>4798</v>
      </c>
      <c r="N69" s="242"/>
      <c r="O69" s="242" t="s">
        <v>18803</v>
      </c>
      <c r="P69" s="242" t="s">
        <v>4984</v>
      </c>
      <c r="Q69" s="242" t="s">
        <v>4733</v>
      </c>
    </row>
    <row r="70" spans="1:17">
      <c r="A70" s="242" t="s">
        <v>5026</v>
      </c>
      <c r="B70" s="242" t="s">
        <v>5027</v>
      </c>
      <c r="C70" s="242" t="s">
        <v>5028</v>
      </c>
      <c r="D70" s="242" t="s">
        <v>4742</v>
      </c>
      <c r="E70" s="242" t="s">
        <v>4737</v>
      </c>
      <c r="F70" s="242" t="s">
        <v>4742</v>
      </c>
      <c r="G70" s="240">
        <v>60</v>
      </c>
      <c r="H70" s="241">
        <v>0</v>
      </c>
      <c r="I70" s="242" t="s">
        <v>4795</v>
      </c>
      <c r="J70" s="242" t="s">
        <v>4796</v>
      </c>
      <c r="K70" s="242" t="s">
        <v>4729</v>
      </c>
      <c r="L70" s="242" t="s">
        <v>5029</v>
      </c>
      <c r="M70" s="242" t="s">
        <v>4798</v>
      </c>
      <c r="N70" s="242"/>
      <c r="O70" s="242" t="s">
        <v>18803</v>
      </c>
      <c r="P70" s="242" t="s">
        <v>4984</v>
      </c>
      <c r="Q70" s="242" t="s">
        <v>4733</v>
      </c>
    </row>
    <row r="71" spans="1:17">
      <c r="A71" s="242" t="s">
        <v>5030</v>
      </c>
      <c r="B71" s="242" t="s">
        <v>5031</v>
      </c>
      <c r="C71" s="242" t="s">
        <v>5032</v>
      </c>
      <c r="D71" s="242" t="s">
        <v>4742</v>
      </c>
      <c r="E71" s="242" t="s">
        <v>4737</v>
      </c>
      <c r="F71" s="242" t="s">
        <v>4742</v>
      </c>
      <c r="G71" s="240">
        <v>60</v>
      </c>
      <c r="H71" s="241">
        <v>0</v>
      </c>
      <c r="I71" s="242" t="s">
        <v>4780</v>
      </c>
      <c r="J71" s="242" t="s">
        <v>4781</v>
      </c>
      <c r="K71" s="242" t="s">
        <v>4729</v>
      </c>
      <c r="L71" s="242" t="s">
        <v>4730</v>
      </c>
      <c r="M71" s="242" t="s">
        <v>4872</v>
      </c>
      <c r="N71" s="242"/>
      <c r="O71" s="242" t="s">
        <v>18803</v>
      </c>
      <c r="P71" s="242" t="s">
        <v>4984</v>
      </c>
      <c r="Q71" s="242" t="s">
        <v>4733</v>
      </c>
    </row>
    <row r="72" spans="1:17">
      <c r="A72" s="242" t="s">
        <v>5033</v>
      </c>
      <c r="B72" s="242" t="s">
        <v>5034</v>
      </c>
      <c r="C72" s="242" t="s">
        <v>5035</v>
      </c>
      <c r="D72" s="242" t="s">
        <v>4742</v>
      </c>
      <c r="E72" s="242" t="s">
        <v>4737</v>
      </c>
      <c r="F72" s="242" t="s">
        <v>4742</v>
      </c>
      <c r="G72" s="240">
        <v>60</v>
      </c>
      <c r="H72" s="241">
        <v>0</v>
      </c>
      <c r="I72" s="242" t="s">
        <v>4795</v>
      </c>
      <c r="J72" s="242" t="s">
        <v>4796</v>
      </c>
      <c r="K72" s="242" t="s">
        <v>4729</v>
      </c>
      <c r="L72" s="242" t="s">
        <v>4978</v>
      </c>
      <c r="M72" s="242" t="s">
        <v>4798</v>
      </c>
      <c r="N72" s="242"/>
      <c r="O72" s="242" t="s">
        <v>18803</v>
      </c>
      <c r="P72" s="242" t="s">
        <v>4984</v>
      </c>
      <c r="Q72" s="242" t="s">
        <v>4733</v>
      </c>
    </row>
    <row r="73" spans="1:17">
      <c r="A73" s="242" t="s">
        <v>5036</v>
      </c>
      <c r="B73" s="242" t="s">
        <v>5037</v>
      </c>
      <c r="C73" s="242" t="s">
        <v>5038</v>
      </c>
      <c r="D73" s="242" t="s">
        <v>4742</v>
      </c>
      <c r="E73" s="242" t="s">
        <v>4737</v>
      </c>
      <c r="F73" s="242" t="s">
        <v>4742</v>
      </c>
      <c r="G73" s="240">
        <v>60</v>
      </c>
      <c r="H73" s="241">
        <v>0</v>
      </c>
      <c r="I73" s="242" t="s">
        <v>4795</v>
      </c>
      <c r="J73" s="242" t="s">
        <v>4796</v>
      </c>
      <c r="K73" s="242" t="s">
        <v>4729</v>
      </c>
      <c r="L73" s="242" t="s">
        <v>5039</v>
      </c>
      <c r="M73" s="242" t="s">
        <v>4798</v>
      </c>
      <c r="N73" s="242"/>
      <c r="O73" s="242" t="s">
        <v>18803</v>
      </c>
      <c r="P73" s="242" t="s">
        <v>4984</v>
      </c>
      <c r="Q73" s="242" t="s">
        <v>4733</v>
      </c>
    </row>
    <row r="74" spans="1:17">
      <c r="A74" s="242" t="s">
        <v>5040</v>
      </c>
      <c r="B74" s="242" t="s">
        <v>5041</v>
      </c>
      <c r="C74" s="242" t="s">
        <v>5042</v>
      </c>
      <c r="D74" s="242" t="s">
        <v>4742</v>
      </c>
      <c r="E74" s="242" t="s">
        <v>4737</v>
      </c>
      <c r="F74" s="242" t="s">
        <v>4742</v>
      </c>
      <c r="G74" s="240">
        <v>60</v>
      </c>
      <c r="H74" s="241">
        <v>0</v>
      </c>
      <c r="I74" s="242" t="s">
        <v>4795</v>
      </c>
      <c r="J74" s="242" t="s">
        <v>4796</v>
      </c>
      <c r="K74" s="242" t="s">
        <v>4729</v>
      </c>
      <c r="L74" s="242" t="s">
        <v>5043</v>
      </c>
      <c r="M74" s="242" t="s">
        <v>4798</v>
      </c>
      <c r="N74" s="242"/>
      <c r="O74" s="242" t="s">
        <v>18803</v>
      </c>
      <c r="P74" s="242" t="s">
        <v>4984</v>
      </c>
      <c r="Q74" s="242" t="s">
        <v>4733</v>
      </c>
    </row>
    <row r="75" spans="1:17">
      <c r="A75" s="242" t="s">
        <v>5044</v>
      </c>
      <c r="B75" s="242" t="s">
        <v>5045</v>
      </c>
      <c r="C75" s="242" t="s">
        <v>5046</v>
      </c>
      <c r="D75" s="242" t="s">
        <v>4742</v>
      </c>
      <c r="E75" s="242" t="s">
        <v>4737</v>
      </c>
      <c r="F75" s="242" t="s">
        <v>4742</v>
      </c>
      <c r="G75" s="240">
        <v>60</v>
      </c>
      <c r="H75" s="241">
        <v>0</v>
      </c>
      <c r="I75" s="242" t="s">
        <v>4795</v>
      </c>
      <c r="J75" s="242" t="s">
        <v>4796</v>
      </c>
      <c r="K75" s="242" t="s">
        <v>4729</v>
      </c>
      <c r="L75" s="242" t="s">
        <v>4797</v>
      </c>
      <c r="M75" s="242" t="s">
        <v>4798</v>
      </c>
      <c r="N75" s="242"/>
      <c r="O75" s="242" t="s">
        <v>18803</v>
      </c>
      <c r="P75" s="242" t="s">
        <v>4984</v>
      </c>
      <c r="Q75" s="242" t="s">
        <v>4733</v>
      </c>
    </row>
    <row r="76" spans="1:17">
      <c r="A76" s="242" t="s">
        <v>5047</v>
      </c>
      <c r="B76" s="242" t="s">
        <v>5048</v>
      </c>
      <c r="C76" s="242" t="s">
        <v>5049</v>
      </c>
      <c r="D76" s="242" t="s">
        <v>4742</v>
      </c>
      <c r="E76" s="242" t="s">
        <v>4737</v>
      </c>
      <c r="F76" s="242" t="s">
        <v>4742</v>
      </c>
      <c r="G76" s="240">
        <v>60</v>
      </c>
      <c r="H76" s="241">
        <v>0</v>
      </c>
      <c r="I76" s="242" t="s">
        <v>4795</v>
      </c>
      <c r="J76" s="242" t="s">
        <v>4796</v>
      </c>
      <c r="K76" s="242" t="s">
        <v>4729</v>
      </c>
      <c r="L76" s="242" t="s">
        <v>4797</v>
      </c>
      <c r="M76" s="242" t="s">
        <v>4798</v>
      </c>
      <c r="N76" s="242"/>
      <c r="O76" s="242" t="s">
        <v>18803</v>
      </c>
      <c r="P76" s="242" t="s">
        <v>4984</v>
      </c>
      <c r="Q76" s="242" t="s">
        <v>4733</v>
      </c>
    </row>
    <row r="77" spans="1:17">
      <c r="A77" s="242" t="s">
        <v>5050</v>
      </c>
      <c r="B77" s="242" t="s">
        <v>5051</v>
      </c>
      <c r="C77" s="242" t="s">
        <v>5052</v>
      </c>
      <c r="D77" s="242" t="s">
        <v>4742</v>
      </c>
      <c r="E77" s="242" t="s">
        <v>4737</v>
      </c>
      <c r="F77" s="242" t="s">
        <v>4742</v>
      </c>
      <c r="G77" s="240">
        <v>60</v>
      </c>
      <c r="H77" s="241">
        <v>0</v>
      </c>
      <c r="I77" s="242" t="s">
        <v>4795</v>
      </c>
      <c r="J77" s="242" t="s">
        <v>4796</v>
      </c>
      <c r="K77" s="242" t="s">
        <v>4729</v>
      </c>
      <c r="L77" s="242" t="s">
        <v>5043</v>
      </c>
      <c r="M77" s="242" t="s">
        <v>4798</v>
      </c>
      <c r="N77" s="242"/>
      <c r="O77" s="242" t="s">
        <v>18803</v>
      </c>
      <c r="P77" s="242" t="s">
        <v>4984</v>
      </c>
      <c r="Q77" s="242" t="s">
        <v>4733</v>
      </c>
    </row>
    <row r="78" spans="1:17">
      <c r="A78" s="242" t="s">
        <v>5053</v>
      </c>
      <c r="B78" s="242" t="s">
        <v>5054</v>
      </c>
      <c r="C78" s="242" t="s">
        <v>5055</v>
      </c>
      <c r="D78" s="242" t="s">
        <v>4742</v>
      </c>
      <c r="E78" s="242" t="s">
        <v>4737</v>
      </c>
      <c r="F78" s="242" t="s">
        <v>4742</v>
      </c>
      <c r="G78" s="240">
        <v>60</v>
      </c>
      <c r="H78" s="241">
        <v>0</v>
      </c>
      <c r="I78" s="242" t="s">
        <v>4795</v>
      </c>
      <c r="J78" s="242" t="s">
        <v>4796</v>
      </c>
      <c r="K78" s="242" t="s">
        <v>4729</v>
      </c>
      <c r="L78" s="242" t="s">
        <v>5039</v>
      </c>
      <c r="M78" s="242" t="s">
        <v>4798</v>
      </c>
      <c r="N78" s="242"/>
      <c r="O78" s="242" t="s">
        <v>18803</v>
      </c>
      <c r="P78" s="242" t="s">
        <v>4984</v>
      </c>
      <c r="Q78" s="242" t="s">
        <v>4733</v>
      </c>
    </row>
    <row r="79" spans="1:17">
      <c r="A79" s="242" t="s">
        <v>5056</v>
      </c>
      <c r="B79" s="242" t="s">
        <v>5057</v>
      </c>
      <c r="C79" s="242" t="s">
        <v>5058</v>
      </c>
      <c r="D79" s="242" t="s">
        <v>4742</v>
      </c>
      <c r="E79" s="242" t="s">
        <v>4737</v>
      </c>
      <c r="F79" s="242" t="s">
        <v>4742</v>
      </c>
      <c r="G79" s="240">
        <v>60</v>
      </c>
      <c r="H79" s="241">
        <v>0</v>
      </c>
      <c r="I79" s="242" t="s">
        <v>1226</v>
      </c>
      <c r="J79" s="242" t="s">
        <v>5059</v>
      </c>
      <c r="K79" s="242" t="s">
        <v>4729</v>
      </c>
      <c r="L79" s="242" t="s">
        <v>4730</v>
      </c>
      <c r="M79" s="242" t="s">
        <v>4816</v>
      </c>
      <c r="N79" s="242"/>
      <c r="O79" s="242" t="s">
        <v>18803</v>
      </c>
      <c r="P79" s="242" t="s">
        <v>4984</v>
      </c>
      <c r="Q79" s="242" t="s">
        <v>4733</v>
      </c>
    </row>
    <row r="80" spans="1:17">
      <c r="A80" s="242" t="s">
        <v>5060</v>
      </c>
      <c r="B80" s="242" t="s">
        <v>5061</v>
      </c>
      <c r="C80" s="242" t="s">
        <v>5042</v>
      </c>
      <c r="D80" s="242" t="s">
        <v>4742</v>
      </c>
      <c r="E80" s="242" t="s">
        <v>4737</v>
      </c>
      <c r="F80" s="242" t="s">
        <v>4742</v>
      </c>
      <c r="G80" s="240">
        <v>60</v>
      </c>
      <c r="H80" s="241">
        <v>0</v>
      </c>
      <c r="I80" s="242" t="s">
        <v>4795</v>
      </c>
      <c r="J80" s="242" t="s">
        <v>4796</v>
      </c>
      <c r="K80" s="242" t="s">
        <v>4729</v>
      </c>
      <c r="L80" s="242" t="s">
        <v>5043</v>
      </c>
      <c r="M80" s="242" t="s">
        <v>4798</v>
      </c>
      <c r="N80" s="242"/>
      <c r="O80" s="242" t="s">
        <v>18803</v>
      </c>
      <c r="P80" s="242" t="s">
        <v>4984</v>
      </c>
      <c r="Q80" s="242" t="s">
        <v>4733</v>
      </c>
    </row>
    <row r="81" spans="1:17">
      <c r="A81" s="242" t="s">
        <v>5062</v>
      </c>
      <c r="B81" s="242" t="s">
        <v>5063</v>
      </c>
      <c r="C81" s="242" t="s">
        <v>5064</v>
      </c>
      <c r="D81" s="242" t="s">
        <v>4742</v>
      </c>
      <c r="E81" s="242" t="s">
        <v>4737</v>
      </c>
      <c r="F81" s="242" t="s">
        <v>4742</v>
      </c>
      <c r="G81" s="240">
        <v>60</v>
      </c>
      <c r="H81" s="241">
        <v>0</v>
      </c>
      <c r="I81" s="242" t="s">
        <v>4795</v>
      </c>
      <c r="J81" s="242" t="s">
        <v>4796</v>
      </c>
      <c r="K81" s="242" t="s">
        <v>4729</v>
      </c>
      <c r="L81" s="242" t="s">
        <v>5065</v>
      </c>
      <c r="M81" s="242" t="s">
        <v>4798</v>
      </c>
      <c r="N81" s="242"/>
      <c r="O81" s="242" t="s">
        <v>18803</v>
      </c>
      <c r="P81" s="242" t="s">
        <v>4984</v>
      </c>
      <c r="Q81" s="242" t="s">
        <v>4733</v>
      </c>
    </row>
    <row r="82" spans="1:17">
      <c r="A82" s="242" t="s">
        <v>5066</v>
      </c>
      <c r="B82" s="242" t="s">
        <v>5067</v>
      </c>
      <c r="C82" s="242" t="s">
        <v>5068</v>
      </c>
      <c r="D82" s="242" t="s">
        <v>4742</v>
      </c>
      <c r="E82" s="242" t="s">
        <v>4737</v>
      </c>
      <c r="F82" s="242" t="s">
        <v>4742</v>
      </c>
      <c r="G82" s="240">
        <v>60</v>
      </c>
      <c r="H82" s="241">
        <v>0</v>
      </c>
      <c r="I82" s="242" t="s">
        <v>4795</v>
      </c>
      <c r="J82" s="242" t="s">
        <v>4796</v>
      </c>
      <c r="K82" s="242" t="s">
        <v>4729</v>
      </c>
      <c r="L82" s="242" t="s">
        <v>4942</v>
      </c>
      <c r="M82" s="242" t="s">
        <v>4798</v>
      </c>
      <c r="N82" s="242"/>
      <c r="O82" s="242" t="s">
        <v>18803</v>
      </c>
      <c r="P82" s="242" t="s">
        <v>4984</v>
      </c>
      <c r="Q82" s="242" t="s">
        <v>4733</v>
      </c>
    </row>
    <row r="83" spans="1:17">
      <c r="A83" s="242" t="s">
        <v>5069</v>
      </c>
      <c r="B83" s="242" t="s">
        <v>5070</v>
      </c>
      <c r="C83" s="242" t="s">
        <v>5024</v>
      </c>
      <c r="D83" s="242" t="s">
        <v>4742</v>
      </c>
      <c r="E83" s="242" t="s">
        <v>4737</v>
      </c>
      <c r="F83" s="242" t="s">
        <v>4742</v>
      </c>
      <c r="G83" s="240">
        <v>60</v>
      </c>
      <c r="H83" s="241">
        <v>0</v>
      </c>
      <c r="I83" s="242" t="s">
        <v>4795</v>
      </c>
      <c r="J83" s="242" t="s">
        <v>4796</v>
      </c>
      <c r="K83" s="242" t="s">
        <v>4729</v>
      </c>
      <c r="L83" s="242" t="s">
        <v>5025</v>
      </c>
      <c r="M83" s="242" t="s">
        <v>4798</v>
      </c>
      <c r="N83" s="242"/>
      <c r="O83" s="242" t="s">
        <v>18803</v>
      </c>
      <c r="P83" s="242" t="s">
        <v>4984</v>
      </c>
      <c r="Q83" s="242" t="s">
        <v>4733</v>
      </c>
    </row>
    <row r="84" spans="1:17">
      <c r="A84" s="242" t="s">
        <v>5071</v>
      </c>
      <c r="B84" s="242" t="s">
        <v>5072</v>
      </c>
      <c r="C84" s="242" t="s">
        <v>5073</v>
      </c>
      <c r="D84" s="242" t="s">
        <v>4742</v>
      </c>
      <c r="E84" s="242" t="s">
        <v>4737</v>
      </c>
      <c r="F84" s="242" t="s">
        <v>4742</v>
      </c>
      <c r="G84" s="240">
        <v>60</v>
      </c>
      <c r="H84" s="241">
        <v>0</v>
      </c>
      <c r="I84" s="242" t="s">
        <v>4780</v>
      </c>
      <c r="J84" s="242" t="s">
        <v>4781</v>
      </c>
      <c r="K84" s="242" t="s">
        <v>4729</v>
      </c>
      <c r="L84" s="242" t="s">
        <v>4730</v>
      </c>
      <c r="M84" s="242" t="s">
        <v>4816</v>
      </c>
      <c r="N84" s="242"/>
      <c r="O84" s="242" t="s">
        <v>18803</v>
      </c>
      <c r="P84" s="242" t="s">
        <v>4984</v>
      </c>
      <c r="Q84" s="242" t="s">
        <v>4733</v>
      </c>
    </row>
    <row r="85" spans="1:17">
      <c r="A85" s="242" t="s">
        <v>5074</v>
      </c>
      <c r="B85" s="242" t="s">
        <v>5075</v>
      </c>
      <c r="C85" s="242" t="s">
        <v>5038</v>
      </c>
      <c r="D85" s="242" t="s">
        <v>4742</v>
      </c>
      <c r="E85" s="242" t="s">
        <v>4737</v>
      </c>
      <c r="F85" s="242" t="s">
        <v>4742</v>
      </c>
      <c r="G85" s="240">
        <v>60</v>
      </c>
      <c r="H85" s="241">
        <v>0</v>
      </c>
      <c r="I85" s="242" t="s">
        <v>4795</v>
      </c>
      <c r="J85" s="242" t="s">
        <v>4796</v>
      </c>
      <c r="K85" s="242" t="s">
        <v>4729</v>
      </c>
      <c r="L85" s="242" t="s">
        <v>5039</v>
      </c>
      <c r="M85" s="242" t="s">
        <v>4798</v>
      </c>
      <c r="N85" s="242"/>
      <c r="O85" s="242" t="s">
        <v>18803</v>
      </c>
      <c r="P85" s="242" t="s">
        <v>4984</v>
      </c>
      <c r="Q85" s="242" t="s">
        <v>4733</v>
      </c>
    </row>
    <row r="86" spans="1:17">
      <c r="A86" s="242" t="s">
        <v>5076</v>
      </c>
      <c r="B86" s="242" t="s">
        <v>5077</v>
      </c>
      <c r="C86" s="242" t="s">
        <v>5078</v>
      </c>
      <c r="D86" s="242" t="s">
        <v>4742</v>
      </c>
      <c r="E86" s="242" t="s">
        <v>4737</v>
      </c>
      <c r="F86" s="242" t="s">
        <v>4742</v>
      </c>
      <c r="G86" s="240">
        <v>60</v>
      </c>
      <c r="H86" s="241">
        <v>0</v>
      </c>
      <c r="I86" s="242" t="s">
        <v>4795</v>
      </c>
      <c r="J86" s="242" t="s">
        <v>4796</v>
      </c>
      <c r="K86" s="242" t="s">
        <v>4729</v>
      </c>
      <c r="L86" s="242" t="s">
        <v>5079</v>
      </c>
      <c r="M86" s="242" t="s">
        <v>4798</v>
      </c>
      <c r="N86" s="242"/>
      <c r="O86" s="242" t="s">
        <v>18803</v>
      </c>
      <c r="P86" s="242" t="s">
        <v>4984</v>
      </c>
      <c r="Q86" s="242" t="s">
        <v>4733</v>
      </c>
    </row>
    <row r="87" spans="1:17">
      <c r="A87" s="242" t="s">
        <v>5080</v>
      </c>
      <c r="B87" s="242" t="s">
        <v>5081</v>
      </c>
      <c r="C87" s="242" t="s">
        <v>5082</v>
      </c>
      <c r="D87" s="242" t="s">
        <v>4742</v>
      </c>
      <c r="E87" s="242" t="s">
        <v>4737</v>
      </c>
      <c r="F87" s="242" t="s">
        <v>4742</v>
      </c>
      <c r="G87" s="240">
        <v>60</v>
      </c>
      <c r="H87" s="241">
        <v>0</v>
      </c>
      <c r="I87" s="242" t="s">
        <v>4795</v>
      </c>
      <c r="J87" s="242" t="s">
        <v>4796</v>
      </c>
      <c r="K87" s="242" t="s">
        <v>4729</v>
      </c>
      <c r="L87" s="242" t="s">
        <v>5083</v>
      </c>
      <c r="M87" s="242" t="s">
        <v>4798</v>
      </c>
      <c r="N87" s="242"/>
      <c r="O87" s="242" t="s">
        <v>18803</v>
      </c>
      <c r="P87" s="242" t="s">
        <v>4984</v>
      </c>
      <c r="Q87" s="242" t="s">
        <v>4733</v>
      </c>
    </row>
    <row r="88" spans="1:17">
      <c r="A88" s="242" t="s">
        <v>5084</v>
      </c>
      <c r="B88" s="242" t="s">
        <v>5085</v>
      </c>
      <c r="C88" s="242" t="s">
        <v>5086</v>
      </c>
      <c r="D88" s="242" t="s">
        <v>4742</v>
      </c>
      <c r="E88" s="242" t="s">
        <v>4737</v>
      </c>
      <c r="F88" s="242" t="s">
        <v>4742</v>
      </c>
      <c r="G88" s="240">
        <v>60</v>
      </c>
      <c r="H88" s="241">
        <v>0</v>
      </c>
      <c r="I88" s="242" t="s">
        <v>4808</v>
      </c>
      <c r="J88" s="242" t="s">
        <v>4809</v>
      </c>
      <c r="K88" s="242" t="s">
        <v>4729</v>
      </c>
      <c r="L88" s="242" t="s">
        <v>4730</v>
      </c>
      <c r="M88" s="242" t="s">
        <v>5087</v>
      </c>
      <c r="N88" s="242"/>
      <c r="O88" s="242" t="s">
        <v>18803</v>
      </c>
      <c r="P88" s="242" t="s">
        <v>4984</v>
      </c>
      <c r="Q88" s="242" t="s">
        <v>4733</v>
      </c>
    </row>
    <row r="89" spans="1:17">
      <c r="A89" s="242" t="s">
        <v>5088</v>
      </c>
      <c r="B89" s="242" t="s">
        <v>5089</v>
      </c>
      <c r="C89" s="242" t="s">
        <v>5090</v>
      </c>
      <c r="D89" s="242" t="s">
        <v>4742</v>
      </c>
      <c r="E89" s="242" t="s">
        <v>4737</v>
      </c>
      <c r="F89" s="242" t="s">
        <v>4742</v>
      </c>
      <c r="G89" s="240">
        <v>60</v>
      </c>
      <c r="H89" s="241">
        <v>0</v>
      </c>
      <c r="I89" s="242" t="s">
        <v>4795</v>
      </c>
      <c r="J89" s="242" t="s">
        <v>4796</v>
      </c>
      <c r="K89" s="242" t="s">
        <v>4729</v>
      </c>
      <c r="L89" s="242" t="s">
        <v>5091</v>
      </c>
      <c r="M89" s="242" t="s">
        <v>4798</v>
      </c>
      <c r="N89" s="242"/>
      <c r="O89" s="242" t="s">
        <v>18803</v>
      </c>
      <c r="P89" s="242" t="s">
        <v>4984</v>
      </c>
      <c r="Q89" s="242" t="s">
        <v>4733</v>
      </c>
    </row>
    <row r="90" spans="1:17">
      <c r="A90" s="242" t="s">
        <v>5092</v>
      </c>
      <c r="B90" s="242" t="s">
        <v>5093</v>
      </c>
      <c r="C90" s="242" t="s">
        <v>5094</v>
      </c>
      <c r="D90" s="242" t="s">
        <v>4742</v>
      </c>
      <c r="E90" s="242" t="s">
        <v>4737</v>
      </c>
      <c r="F90" s="242" t="s">
        <v>4742</v>
      </c>
      <c r="G90" s="240">
        <v>60</v>
      </c>
      <c r="H90" s="241">
        <v>0</v>
      </c>
      <c r="I90" s="242" t="s">
        <v>4780</v>
      </c>
      <c r="J90" s="242" t="s">
        <v>4781</v>
      </c>
      <c r="K90" s="242" t="s">
        <v>4729</v>
      </c>
      <c r="L90" s="242" t="s">
        <v>4730</v>
      </c>
      <c r="M90" s="242" t="s">
        <v>4816</v>
      </c>
      <c r="N90" s="242"/>
      <c r="O90" s="242" t="s">
        <v>18803</v>
      </c>
      <c r="P90" s="242" t="s">
        <v>4984</v>
      </c>
      <c r="Q90" s="242" t="s">
        <v>4733</v>
      </c>
    </row>
    <row r="91" spans="1:17">
      <c r="A91" s="242" t="s">
        <v>5095</v>
      </c>
      <c r="B91" s="242" t="s">
        <v>5096</v>
      </c>
      <c r="C91" s="242" t="s">
        <v>5082</v>
      </c>
      <c r="D91" s="242" t="s">
        <v>4742</v>
      </c>
      <c r="E91" s="242" t="s">
        <v>4737</v>
      </c>
      <c r="F91" s="242" t="s">
        <v>4742</v>
      </c>
      <c r="G91" s="240">
        <v>60</v>
      </c>
      <c r="H91" s="241">
        <v>0</v>
      </c>
      <c r="I91" s="242" t="s">
        <v>4795</v>
      </c>
      <c r="J91" s="242" t="s">
        <v>4796</v>
      </c>
      <c r="K91" s="242" t="s">
        <v>4729</v>
      </c>
      <c r="L91" s="242" t="s">
        <v>5083</v>
      </c>
      <c r="M91" s="242" t="s">
        <v>4798</v>
      </c>
      <c r="N91" s="242"/>
      <c r="O91" s="242" t="s">
        <v>18803</v>
      </c>
      <c r="P91" s="242" t="s">
        <v>4984</v>
      </c>
      <c r="Q91" s="242" t="s">
        <v>4733</v>
      </c>
    </row>
    <row r="92" spans="1:17">
      <c r="A92" s="242" t="s">
        <v>5097</v>
      </c>
      <c r="B92" s="242" t="s">
        <v>5098</v>
      </c>
      <c r="C92" s="242" t="s">
        <v>5099</v>
      </c>
      <c r="D92" s="242" t="s">
        <v>4742</v>
      </c>
      <c r="E92" s="242" t="s">
        <v>4737</v>
      </c>
      <c r="F92" s="242" t="s">
        <v>4742</v>
      </c>
      <c r="G92" s="240">
        <v>60</v>
      </c>
      <c r="H92" s="241">
        <v>0</v>
      </c>
      <c r="I92" s="242" t="s">
        <v>4795</v>
      </c>
      <c r="J92" s="242" t="s">
        <v>4796</v>
      </c>
      <c r="K92" s="242" t="s">
        <v>4729</v>
      </c>
      <c r="L92" s="242" t="s">
        <v>5091</v>
      </c>
      <c r="M92" s="242" t="s">
        <v>4798</v>
      </c>
      <c r="N92" s="242"/>
      <c r="O92" s="242" t="s">
        <v>18803</v>
      </c>
      <c r="P92" s="242" t="s">
        <v>4984</v>
      </c>
      <c r="Q92" s="242" t="s">
        <v>4733</v>
      </c>
    </row>
    <row r="93" spans="1:17">
      <c r="A93" s="242" t="s">
        <v>5100</v>
      </c>
      <c r="B93" s="242" t="s">
        <v>5101</v>
      </c>
      <c r="C93" s="242" t="s">
        <v>5102</v>
      </c>
      <c r="D93" s="242" t="s">
        <v>4742</v>
      </c>
      <c r="E93" s="242" t="s">
        <v>4737</v>
      </c>
      <c r="F93" s="242" t="s">
        <v>4742</v>
      </c>
      <c r="G93" s="240">
        <v>60</v>
      </c>
      <c r="H93" s="241">
        <v>0</v>
      </c>
      <c r="I93" s="242" t="s">
        <v>4747</v>
      </c>
      <c r="J93" s="242" t="s">
        <v>4748</v>
      </c>
      <c r="K93" s="242" t="s">
        <v>4729</v>
      </c>
      <c r="L93" s="242" t="s">
        <v>4730</v>
      </c>
      <c r="M93" s="242" t="s">
        <v>4908</v>
      </c>
      <c r="N93" s="242"/>
      <c r="O93" s="242" t="s">
        <v>18803</v>
      </c>
      <c r="P93" s="242" t="s">
        <v>4984</v>
      </c>
      <c r="Q93" s="242" t="s">
        <v>4733</v>
      </c>
    </row>
    <row r="94" spans="1:17">
      <c r="A94" s="242" t="s">
        <v>5103</v>
      </c>
      <c r="B94" s="242" t="s">
        <v>5104</v>
      </c>
      <c r="C94" s="242" t="s">
        <v>5105</v>
      </c>
      <c r="D94" s="242" t="s">
        <v>4742</v>
      </c>
      <c r="E94" s="242" t="s">
        <v>4737</v>
      </c>
      <c r="F94" s="242" t="s">
        <v>4742</v>
      </c>
      <c r="G94" s="240">
        <v>60</v>
      </c>
      <c r="H94" s="241">
        <v>0</v>
      </c>
      <c r="I94" s="242" t="s">
        <v>4738</v>
      </c>
      <c r="J94" s="242" t="s">
        <v>4739</v>
      </c>
      <c r="K94" s="242" t="s">
        <v>4729</v>
      </c>
      <c r="L94" s="242" t="s">
        <v>4730</v>
      </c>
      <c r="M94" s="242" t="s">
        <v>4813</v>
      </c>
      <c r="N94" s="242"/>
      <c r="O94" s="242" t="s">
        <v>18803</v>
      </c>
      <c r="P94" s="242" t="s">
        <v>4984</v>
      </c>
      <c r="Q94" s="242" t="s">
        <v>4733</v>
      </c>
    </row>
    <row r="95" spans="1:17">
      <c r="A95" s="242" t="s">
        <v>5106</v>
      </c>
      <c r="B95" s="242" t="s">
        <v>5107</v>
      </c>
      <c r="C95" s="242" t="s">
        <v>5108</v>
      </c>
      <c r="D95" s="242" t="s">
        <v>4742</v>
      </c>
      <c r="E95" s="242" t="s">
        <v>4737</v>
      </c>
      <c r="F95" s="242" t="s">
        <v>4742</v>
      </c>
      <c r="G95" s="240">
        <v>60</v>
      </c>
      <c r="H95" s="241">
        <v>0</v>
      </c>
      <c r="I95" s="242" t="s">
        <v>4795</v>
      </c>
      <c r="J95" s="242" t="s">
        <v>4796</v>
      </c>
      <c r="K95" s="242" t="s">
        <v>4729</v>
      </c>
      <c r="L95" s="242" t="s">
        <v>5109</v>
      </c>
      <c r="M95" s="242" t="s">
        <v>4798</v>
      </c>
      <c r="N95" s="242"/>
      <c r="O95" s="242" t="s">
        <v>18803</v>
      </c>
      <c r="P95" s="242" t="s">
        <v>4984</v>
      </c>
      <c r="Q95" s="242" t="s">
        <v>4733</v>
      </c>
    </row>
    <row r="96" spans="1:17">
      <c r="A96" s="242" t="s">
        <v>5110</v>
      </c>
      <c r="B96" s="242" t="s">
        <v>5111</v>
      </c>
      <c r="C96" s="242" t="s">
        <v>5112</v>
      </c>
      <c r="D96" s="242" t="s">
        <v>4742</v>
      </c>
      <c r="E96" s="242" t="s">
        <v>4737</v>
      </c>
      <c r="F96" s="242" t="s">
        <v>4742</v>
      </c>
      <c r="G96" s="240">
        <v>60</v>
      </c>
      <c r="H96" s="241">
        <v>0</v>
      </c>
      <c r="I96" s="242" t="s">
        <v>4808</v>
      </c>
      <c r="J96" s="242" t="s">
        <v>4809</v>
      </c>
      <c r="K96" s="242" t="s">
        <v>4729</v>
      </c>
      <c r="L96" s="242" t="s">
        <v>4730</v>
      </c>
      <c r="M96" s="242" t="s">
        <v>5113</v>
      </c>
      <c r="N96" s="242"/>
      <c r="O96" s="242" t="s">
        <v>18803</v>
      </c>
      <c r="P96" s="242" t="s">
        <v>4984</v>
      </c>
      <c r="Q96" s="242" t="s">
        <v>4733</v>
      </c>
    </row>
    <row r="97" spans="1:17">
      <c r="A97" s="242" t="s">
        <v>5114</v>
      </c>
      <c r="B97" s="242" t="s">
        <v>5115</v>
      </c>
      <c r="C97" s="242" t="s">
        <v>5116</v>
      </c>
      <c r="D97" s="242" t="s">
        <v>4742</v>
      </c>
      <c r="E97" s="242" t="s">
        <v>4737</v>
      </c>
      <c r="F97" s="242" t="s">
        <v>4742</v>
      </c>
      <c r="G97" s="240">
        <v>60</v>
      </c>
      <c r="H97" s="241">
        <v>0</v>
      </c>
      <c r="I97" s="242" t="s">
        <v>4795</v>
      </c>
      <c r="J97" s="242" t="s">
        <v>4796</v>
      </c>
      <c r="K97" s="242" t="s">
        <v>4729</v>
      </c>
      <c r="L97" s="242" t="s">
        <v>5117</v>
      </c>
      <c r="M97" s="242" t="s">
        <v>4798</v>
      </c>
      <c r="N97" s="242"/>
      <c r="O97" s="242" t="s">
        <v>18803</v>
      </c>
      <c r="P97" s="242" t="s">
        <v>4984</v>
      </c>
      <c r="Q97" s="242" t="s">
        <v>4733</v>
      </c>
    </row>
    <row r="98" spans="1:17">
      <c r="A98" s="242" t="s">
        <v>5118</v>
      </c>
      <c r="B98" s="242" t="s">
        <v>5119</v>
      </c>
      <c r="C98" s="242" t="s">
        <v>5120</v>
      </c>
      <c r="D98" s="242" t="s">
        <v>4742</v>
      </c>
      <c r="E98" s="242" t="s">
        <v>4737</v>
      </c>
      <c r="F98" s="242" t="s">
        <v>4742</v>
      </c>
      <c r="G98" s="240">
        <v>60</v>
      </c>
      <c r="H98" s="241">
        <v>0</v>
      </c>
      <c r="I98" s="242" t="s">
        <v>4795</v>
      </c>
      <c r="J98" s="242" t="s">
        <v>4796</v>
      </c>
      <c r="K98" s="242" t="s">
        <v>4729</v>
      </c>
      <c r="L98" s="242" t="s">
        <v>4862</v>
      </c>
      <c r="M98" s="242" t="s">
        <v>4798</v>
      </c>
      <c r="N98" s="242"/>
      <c r="O98" s="242" t="s">
        <v>18803</v>
      </c>
      <c r="P98" s="242" t="s">
        <v>4984</v>
      </c>
      <c r="Q98" s="242" t="s">
        <v>4733</v>
      </c>
    </row>
    <row r="99" spans="1:17">
      <c r="A99" s="242" t="s">
        <v>5121</v>
      </c>
      <c r="B99" s="242" t="s">
        <v>5122</v>
      </c>
      <c r="C99" s="242" t="s">
        <v>5073</v>
      </c>
      <c r="D99" s="242" t="s">
        <v>4742</v>
      </c>
      <c r="E99" s="242" t="s">
        <v>4737</v>
      </c>
      <c r="F99" s="242" t="s">
        <v>4742</v>
      </c>
      <c r="G99" s="240">
        <v>60</v>
      </c>
      <c r="H99" s="241">
        <v>0</v>
      </c>
      <c r="I99" s="242" t="s">
        <v>4780</v>
      </c>
      <c r="J99" s="242" t="s">
        <v>4781</v>
      </c>
      <c r="K99" s="242" t="s">
        <v>4729</v>
      </c>
      <c r="L99" s="242" t="s">
        <v>4730</v>
      </c>
      <c r="M99" s="242" t="s">
        <v>4816</v>
      </c>
      <c r="N99" s="242"/>
      <c r="O99" s="242" t="s">
        <v>18803</v>
      </c>
      <c r="P99" s="242" t="s">
        <v>4984</v>
      </c>
      <c r="Q99" s="242" t="s">
        <v>4733</v>
      </c>
    </row>
    <row r="100" spans="1:17">
      <c r="A100" s="242" t="s">
        <v>5123</v>
      </c>
      <c r="B100" s="242" t="s">
        <v>5124</v>
      </c>
      <c r="C100" s="242" t="s">
        <v>5125</v>
      </c>
      <c r="D100" s="242"/>
      <c r="E100" s="242" t="s">
        <v>4737</v>
      </c>
      <c r="F100" s="242" t="s">
        <v>5126</v>
      </c>
      <c r="G100" s="240"/>
      <c r="H100" s="241">
        <v>0</v>
      </c>
      <c r="I100" s="242" t="s">
        <v>4795</v>
      </c>
      <c r="J100" s="242" t="s">
        <v>4796</v>
      </c>
      <c r="K100" s="242" t="s">
        <v>4729</v>
      </c>
      <c r="L100" s="242" t="s">
        <v>5117</v>
      </c>
      <c r="M100" s="242" t="s">
        <v>4798</v>
      </c>
      <c r="N100" s="242"/>
      <c r="O100" s="242" t="s">
        <v>5123</v>
      </c>
      <c r="P100" s="242" t="s">
        <v>5124</v>
      </c>
      <c r="Q100" s="242" t="s">
        <v>4733</v>
      </c>
    </row>
    <row r="101" spans="1:17">
      <c r="A101" s="242" t="s">
        <v>5127</v>
      </c>
      <c r="B101" s="242" t="s">
        <v>5128</v>
      </c>
      <c r="C101" s="242" t="s">
        <v>5129</v>
      </c>
      <c r="D101" s="242"/>
      <c r="E101" s="242" t="s">
        <v>4737</v>
      </c>
      <c r="F101" s="242" t="s">
        <v>5130</v>
      </c>
      <c r="G101" s="240"/>
      <c r="H101" s="241">
        <v>0</v>
      </c>
      <c r="I101" s="242" t="s">
        <v>4795</v>
      </c>
      <c r="J101" s="242" t="s">
        <v>4796</v>
      </c>
      <c r="K101" s="242" t="s">
        <v>4729</v>
      </c>
      <c r="L101" s="242" t="s">
        <v>4978</v>
      </c>
      <c r="M101" s="242" t="s">
        <v>4798</v>
      </c>
      <c r="N101" s="242"/>
      <c r="O101" s="242" t="s">
        <v>5127</v>
      </c>
      <c r="P101" s="242" t="s">
        <v>5128</v>
      </c>
      <c r="Q101" s="242" t="s">
        <v>4733</v>
      </c>
    </row>
    <row r="102" spans="1:17">
      <c r="A102" s="242" t="s">
        <v>5131</v>
      </c>
      <c r="B102" s="242" t="s">
        <v>5132</v>
      </c>
      <c r="C102" s="242" t="s">
        <v>5133</v>
      </c>
      <c r="D102" s="242"/>
      <c r="E102" s="242" t="s">
        <v>4965</v>
      </c>
      <c r="F102" s="242" t="s">
        <v>5134</v>
      </c>
      <c r="G102" s="240"/>
      <c r="H102" s="241">
        <v>0</v>
      </c>
      <c r="I102" s="242" t="s">
        <v>4848</v>
      </c>
      <c r="J102" s="242" t="s">
        <v>4849</v>
      </c>
      <c r="K102" s="242" t="s">
        <v>4729</v>
      </c>
      <c r="L102" s="242" t="s">
        <v>5135</v>
      </c>
      <c r="M102" s="242" t="s">
        <v>4851</v>
      </c>
      <c r="N102" s="242" t="s">
        <v>5136</v>
      </c>
      <c r="O102" s="242" t="s">
        <v>5131</v>
      </c>
      <c r="P102" s="242" t="s">
        <v>5132</v>
      </c>
      <c r="Q102" s="242" t="s">
        <v>4733</v>
      </c>
    </row>
    <row r="103" spans="1:17">
      <c r="A103" s="242" t="s">
        <v>5137</v>
      </c>
      <c r="B103" s="242" t="s">
        <v>5138</v>
      </c>
      <c r="C103" s="242" t="s">
        <v>5139</v>
      </c>
      <c r="D103" s="242" t="s">
        <v>5140</v>
      </c>
      <c r="E103" s="242" t="s">
        <v>4737</v>
      </c>
      <c r="F103" s="242" t="s">
        <v>5140</v>
      </c>
      <c r="G103" s="240"/>
      <c r="H103" s="241">
        <v>0</v>
      </c>
      <c r="I103" s="242" t="s">
        <v>5141</v>
      </c>
      <c r="J103" s="242" t="s">
        <v>5142</v>
      </c>
      <c r="K103" s="242" t="s">
        <v>4729</v>
      </c>
      <c r="L103" s="242" t="s">
        <v>5143</v>
      </c>
      <c r="M103" s="242" t="s">
        <v>4798</v>
      </c>
      <c r="N103" s="242"/>
      <c r="O103" s="242" t="s">
        <v>5137</v>
      </c>
      <c r="P103" s="242" t="s">
        <v>5138</v>
      </c>
      <c r="Q103" s="242" t="s">
        <v>4733</v>
      </c>
    </row>
    <row r="104" spans="1:17">
      <c r="A104" s="242" t="s">
        <v>5144</v>
      </c>
      <c r="B104" s="242" t="s">
        <v>5145</v>
      </c>
      <c r="C104" s="242" t="s">
        <v>5146</v>
      </c>
      <c r="D104" s="242"/>
      <c r="E104" s="242" t="s">
        <v>4737</v>
      </c>
      <c r="F104" s="242" t="s">
        <v>5147</v>
      </c>
      <c r="G104" s="240"/>
      <c r="H104" s="241">
        <v>0</v>
      </c>
      <c r="I104" s="242" t="s">
        <v>4775</v>
      </c>
      <c r="J104" s="242" t="s">
        <v>4776</v>
      </c>
      <c r="K104" s="242" t="s">
        <v>4729</v>
      </c>
      <c r="L104" s="242" t="s">
        <v>4730</v>
      </c>
      <c r="M104" s="242" t="s">
        <v>4908</v>
      </c>
      <c r="N104" s="242"/>
      <c r="O104" s="242" t="s">
        <v>5144</v>
      </c>
      <c r="P104" s="242" t="s">
        <v>5145</v>
      </c>
      <c r="Q104" s="242" t="s">
        <v>4733</v>
      </c>
    </row>
    <row r="105" spans="1:17">
      <c r="A105" s="242" t="s">
        <v>5148</v>
      </c>
      <c r="B105" s="242" t="s">
        <v>5149</v>
      </c>
      <c r="C105" s="242" t="s">
        <v>5150</v>
      </c>
      <c r="D105" s="242"/>
      <c r="E105" s="242" t="s">
        <v>5151</v>
      </c>
      <c r="F105" s="242" t="s">
        <v>5152</v>
      </c>
      <c r="G105" s="240">
        <v>60</v>
      </c>
      <c r="H105" s="241">
        <v>0</v>
      </c>
      <c r="I105" s="242" t="s">
        <v>4967</v>
      </c>
      <c r="J105" s="242" t="s">
        <v>4968</v>
      </c>
      <c r="K105" s="242" t="s">
        <v>4729</v>
      </c>
      <c r="L105" s="242" t="s">
        <v>4832</v>
      </c>
      <c r="M105" s="242" t="s">
        <v>5153</v>
      </c>
      <c r="N105" s="242" t="s">
        <v>5154</v>
      </c>
      <c r="O105" s="242" t="s">
        <v>18804</v>
      </c>
      <c r="P105" s="242" t="s">
        <v>5149</v>
      </c>
      <c r="Q105" s="242" t="s">
        <v>4733</v>
      </c>
    </row>
    <row r="106" spans="1:17">
      <c r="A106" s="242" t="s">
        <v>184</v>
      </c>
      <c r="B106" s="242" t="s">
        <v>5155</v>
      </c>
      <c r="C106" s="242" t="s">
        <v>5156</v>
      </c>
      <c r="D106" s="242"/>
      <c r="E106" s="242" t="s">
        <v>5151</v>
      </c>
      <c r="F106" s="242" t="s">
        <v>5157</v>
      </c>
      <c r="G106" s="240">
        <v>60</v>
      </c>
      <c r="H106" s="241">
        <v>0</v>
      </c>
      <c r="I106" s="242" t="s">
        <v>4967</v>
      </c>
      <c r="J106" s="242" t="s">
        <v>4968</v>
      </c>
      <c r="K106" s="242" t="s">
        <v>4729</v>
      </c>
      <c r="L106" s="242" t="s">
        <v>4832</v>
      </c>
      <c r="M106" s="242" t="s">
        <v>5158</v>
      </c>
      <c r="N106" s="242" t="s">
        <v>5159</v>
      </c>
      <c r="O106" s="242" t="s">
        <v>18804</v>
      </c>
      <c r="P106" s="242" t="s">
        <v>5155</v>
      </c>
      <c r="Q106" s="242" t="s">
        <v>4733</v>
      </c>
    </row>
    <row r="107" spans="1:17">
      <c r="A107" s="242" t="s">
        <v>5160</v>
      </c>
      <c r="B107" s="242" t="s">
        <v>5161</v>
      </c>
      <c r="C107" s="242" t="s">
        <v>5162</v>
      </c>
      <c r="D107" s="242" t="s">
        <v>4742</v>
      </c>
      <c r="E107" s="242" t="s">
        <v>5151</v>
      </c>
      <c r="F107" s="242" t="s">
        <v>4742</v>
      </c>
      <c r="G107" s="240">
        <v>60</v>
      </c>
      <c r="H107" s="241">
        <v>0</v>
      </c>
      <c r="I107" s="242" t="s">
        <v>4967</v>
      </c>
      <c r="J107" s="242" t="s">
        <v>4968</v>
      </c>
      <c r="K107" s="242" t="s">
        <v>4729</v>
      </c>
      <c r="L107" s="242" t="s">
        <v>4832</v>
      </c>
      <c r="M107" s="242" t="s">
        <v>4833</v>
      </c>
      <c r="N107" s="242"/>
      <c r="O107" s="242" t="s">
        <v>18804</v>
      </c>
      <c r="P107" s="242" t="s">
        <v>5155</v>
      </c>
      <c r="Q107" s="242" t="s">
        <v>4733</v>
      </c>
    </row>
    <row r="108" spans="1:17">
      <c r="A108" s="242" t="s">
        <v>230</v>
      </c>
      <c r="B108" s="242" t="s">
        <v>5163</v>
      </c>
      <c r="C108" s="242" t="s">
        <v>5164</v>
      </c>
      <c r="D108" s="242" t="s">
        <v>4742</v>
      </c>
      <c r="E108" s="242" t="s">
        <v>5151</v>
      </c>
      <c r="F108" s="242" t="s">
        <v>4742</v>
      </c>
      <c r="G108" s="240">
        <v>60</v>
      </c>
      <c r="H108" s="241">
        <v>0</v>
      </c>
      <c r="I108" s="242" t="s">
        <v>4967</v>
      </c>
      <c r="J108" s="242" t="s">
        <v>4968</v>
      </c>
      <c r="K108" s="242" t="s">
        <v>4729</v>
      </c>
      <c r="L108" s="242" t="s">
        <v>4832</v>
      </c>
      <c r="M108" s="242" t="s">
        <v>4901</v>
      </c>
      <c r="N108" s="242"/>
      <c r="O108" s="242" t="s">
        <v>18804</v>
      </c>
      <c r="P108" s="242" t="s">
        <v>5155</v>
      </c>
      <c r="Q108" s="242" t="s">
        <v>4733</v>
      </c>
    </row>
    <row r="109" spans="1:17">
      <c r="A109" s="242" t="s">
        <v>202</v>
      </c>
      <c r="B109" s="242" t="s">
        <v>5165</v>
      </c>
      <c r="C109" s="242" t="s">
        <v>5166</v>
      </c>
      <c r="D109" s="242" t="s">
        <v>4742</v>
      </c>
      <c r="E109" s="242" t="s">
        <v>5151</v>
      </c>
      <c r="F109" s="242" t="s">
        <v>4742</v>
      </c>
      <c r="G109" s="240">
        <v>60</v>
      </c>
      <c r="H109" s="241">
        <v>0</v>
      </c>
      <c r="I109" s="242" t="s">
        <v>4967</v>
      </c>
      <c r="J109" s="242" t="s">
        <v>4968</v>
      </c>
      <c r="K109" s="242" t="s">
        <v>4729</v>
      </c>
      <c r="L109" s="242" t="s">
        <v>4832</v>
      </c>
      <c r="M109" s="242" t="s">
        <v>5167</v>
      </c>
      <c r="N109" s="242"/>
      <c r="O109" s="242" t="s">
        <v>18804</v>
      </c>
      <c r="P109" s="242" t="s">
        <v>5155</v>
      </c>
      <c r="Q109" s="242" t="s">
        <v>4733</v>
      </c>
    </row>
    <row r="110" spans="1:17">
      <c r="A110" s="242" t="s">
        <v>218</v>
      </c>
      <c r="B110" s="242" t="s">
        <v>5168</v>
      </c>
      <c r="C110" s="242" t="s">
        <v>5169</v>
      </c>
      <c r="D110" s="242"/>
      <c r="E110" s="242" t="s">
        <v>5151</v>
      </c>
      <c r="F110" s="242" t="s">
        <v>4742</v>
      </c>
      <c r="G110" s="240">
        <v>60</v>
      </c>
      <c r="H110" s="241">
        <v>0</v>
      </c>
      <c r="I110" s="242" t="s">
        <v>4848</v>
      </c>
      <c r="J110" s="242" t="s">
        <v>4849</v>
      </c>
      <c r="K110" s="242" t="s">
        <v>4729</v>
      </c>
      <c r="L110" s="242" t="s">
        <v>5170</v>
      </c>
      <c r="M110" s="242" t="s">
        <v>4851</v>
      </c>
      <c r="N110" s="242"/>
      <c r="O110" s="242" t="s">
        <v>18804</v>
      </c>
      <c r="P110" s="242" t="s">
        <v>5155</v>
      </c>
      <c r="Q110" s="242" t="s">
        <v>4733</v>
      </c>
    </row>
    <row r="111" spans="1:17">
      <c r="A111" s="242" t="s">
        <v>5171</v>
      </c>
      <c r="B111" s="242" t="s">
        <v>5172</v>
      </c>
      <c r="C111" s="242" t="s">
        <v>5173</v>
      </c>
      <c r="D111" s="242" t="s">
        <v>4742</v>
      </c>
      <c r="E111" s="242" t="s">
        <v>5151</v>
      </c>
      <c r="F111" s="242" t="s">
        <v>4742</v>
      </c>
      <c r="G111" s="240">
        <v>60</v>
      </c>
      <c r="H111" s="241">
        <v>0</v>
      </c>
      <c r="I111" s="242" t="s">
        <v>4967</v>
      </c>
      <c r="J111" s="242" t="s">
        <v>4968</v>
      </c>
      <c r="K111" s="242" t="s">
        <v>4729</v>
      </c>
      <c r="L111" s="242" t="s">
        <v>4832</v>
      </c>
      <c r="M111" s="242" t="s">
        <v>4991</v>
      </c>
      <c r="N111" s="242"/>
      <c r="O111" s="242" t="s">
        <v>18804</v>
      </c>
      <c r="P111" s="242" t="s">
        <v>5155</v>
      </c>
      <c r="Q111" s="242" t="s">
        <v>4733</v>
      </c>
    </row>
    <row r="112" spans="1:17">
      <c r="A112" s="242" t="s">
        <v>223</v>
      </c>
      <c r="B112" s="242" t="s">
        <v>5174</v>
      </c>
      <c r="C112" s="242" t="s">
        <v>5175</v>
      </c>
      <c r="D112" s="242"/>
      <c r="E112" s="242" t="s">
        <v>5151</v>
      </c>
      <c r="F112" s="242" t="s">
        <v>4742</v>
      </c>
      <c r="G112" s="240">
        <v>60</v>
      </c>
      <c r="H112" s="241">
        <v>0</v>
      </c>
      <c r="I112" s="242" t="s">
        <v>4848</v>
      </c>
      <c r="J112" s="242" t="s">
        <v>4849</v>
      </c>
      <c r="K112" s="242" t="s">
        <v>4729</v>
      </c>
      <c r="L112" s="242" t="s">
        <v>4850</v>
      </c>
      <c r="M112" s="242" t="s">
        <v>4851</v>
      </c>
      <c r="N112" s="242"/>
      <c r="O112" s="242" t="s">
        <v>18804</v>
      </c>
      <c r="P112" s="242" t="s">
        <v>5155</v>
      </c>
      <c r="Q112" s="242" t="s">
        <v>4733</v>
      </c>
    </row>
    <row r="113" spans="1:17">
      <c r="A113" s="242" t="s">
        <v>195</v>
      </c>
      <c r="B113" s="242" t="s">
        <v>5176</v>
      </c>
      <c r="C113" s="242" t="s">
        <v>5177</v>
      </c>
      <c r="D113" s="242"/>
      <c r="E113" s="242" t="s">
        <v>5151</v>
      </c>
      <c r="F113" s="242" t="s">
        <v>4742</v>
      </c>
      <c r="G113" s="240">
        <v>60</v>
      </c>
      <c r="H113" s="241">
        <v>0</v>
      </c>
      <c r="I113" s="242" t="s">
        <v>4848</v>
      </c>
      <c r="J113" s="242" t="s">
        <v>4849</v>
      </c>
      <c r="K113" s="242" t="s">
        <v>4729</v>
      </c>
      <c r="L113" s="242" t="s">
        <v>5178</v>
      </c>
      <c r="M113" s="242" t="s">
        <v>4851</v>
      </c>
      <c r="N113" s="242"/>
      <c r="O113" s="242" t="s">
        <v>18804</v>
      </c>
      <c r="P113" s="242" t="s">
        <v>5155</v>
      </c>
      <c r="Q113" s="242" t="s">
        <v>4733</v>
      </c>
    </row>
    <row r="114" spans="1:17">
      <c r="A114" s="242" t="s">
        <v>222</v>
      </c>
      <c r="B114" s="242" t="s">
        <v>5179</v>
      </c>
      <c r="C114" s="242" t="s">
        <v>5180</v>
      </c>
      <c r="D114" s="242" t="s">
        <v>5181</v>
      </c>
      <c r="E114" s="242" t="s">
        <v>5151</v>
      </c>
      <c r="F114" s="242" t="s">
        <v>5181</v>
      </c>
      <c r="G114" s="240">
        <v>60</v>
      </c>
      <c r="H114" s="241">
        <v>0</v>
      </c>
      <c r="I114" s="242" t="s">
        <v>4848</v>
      </c>
      <c r="J114" s="242" t="s">
        <v>4849</v>
      </c>
      <c r="K114" s="242" t="s">
        <v>4729</v>
      </c>
      <c r="L114" s="242" t="s">
        <v>4850</v>
      </c>
      <c r="M114" s="242" t="s">
        <v>4851</v>
      </c>
      <c r="N114" s="242"/>
      <c r="O114" s="242" t="s">
        <v>18804</v>
      </c>
      <c r="P114" s="242" t="s">
        <v>5155</v>
      </c>
      <c r="Q114" s="242" t="s">
        <v>4733</v>
      </c>
    </row>
    <row r="115" spans="1:17">
      <c r="A115" s="242" t="s">
        <v>216</v>
      </c>
      <c r="B115" s="242" t="s">
        <v>5182</v>
      </c>
      <c r="C115" s="242" t="s">
        <v>5183</v>
      </c>
      <c r="D115" s="242"/>
      <c r="E115" s="242" t="s">
        <v>5151</v>
      </c>
      <c r="F115" s="242" t="s">
        <v>4742</v>
      </c>
      <c r="G115" s="240">
        <v>60</v>
      </c>
      <c r="H115" s="241">
        <v>0</v>
      </c>
      <c r="I115" s="242" t="s">
        <v>4967</v>
      </c>
      <c r="J115" s="242" t="s">
        <v>4968</v>
      </c>
      <c r="K115" s="242" t="s">
        <v>4729</v>
      </c>
      <c r="L115" s="242" t="s">
        <v>4832</v>
      </c>
      <c r="M115" s="242" t="s">
        <v>5158</v>
      </c>
      <c r="N115" s="242"/>
      <c r="O115" s="242" t="s">
        <v>18804</v>
      </c>
      <c r="P115" s="242" t="s">
        <v>5155</v>
      </c>
      <c r="Q115" s="242" t="s">
        <v>4733</v>
      </c>
    </row>
    <row r="116" spans="1:17">
      <c r="A116" s="242" t="s">
        <v>204</v>
      </c>
      <c r="B116" s="242" t="s">
        <v>5184</v>
      </c>
      <c r="C116" s="242" t="s">
        <v>5185</v>
      </c>
      <c r="D116" s="242" t="s">
        <v>4742</v>
      </c>
      <c r="E116" s="242" t="s">
        <v>5151</v>
      </c>
      <c r="F116" s="242" t="s">
        <v>4742</v>
      </c>
      <c r="G116" s="240">
        <v>60</v>
      </c>
      <c r="H116" s="241">
        <v>0</v>
      </c>
      <c r="I116" s="242" t="s">
        <v>4967</v>
      </c>
      <c r="J116" s="242" t="s">
        <v>4968</v>
      </c>
      <c r="K116" s="242" t="s">
        <v>4729</v>
      </c>
      <c r="L116" s="242" t="s">
        <v>4832</v>
      </c>
      <c r="M116" s="242" t="s">
        <v>5158</v>
      </c>
      <c r="N116" s="242"/>
      <c r="O116" s="242" t="s">
        <v>18804</v>
      </c>
      <c r="P116" s="242" t="s">
        <v>5155</v>
      </c>
      <c r="Q116" s="242" t="s">
        <v>4733</v>
      </c>
    </row>
    <row r="117" spans="1:17">
      <c r="A117" s="242" t="s">
        <v>210</v>
      </c>
      <c r="B117" s="242" t="s">
        <v>5186</v>
      </c>
      <c r="C117" s="242" t="s">
        <v>5187</v>
      </c>
      <c r="D117" s="242" t="s">
        <v>4742</v>
      </c>
      <c r="E117" s="242" t="s">
        <v>5151</v>
      </c>
      <c r="F117" s="242" t="s">
        <v>4742</v>
      </c>
      <c r="G117" s="240">
        <v>60</v>
      </c>
      <c r="H117" s="241">
        <v>0</v>
      </c>
      <c r="I117" s="242" t="s">
        <v>4967</v>
      </c>
      <c r="J117" s="242" t="s">
        <v>4968</v>
      </c>
      <c r="K117" s="242" t="s">
        <v>4729</v>
      </c>
      <c r="L117" s="242" t="s">
        <v>4832</v>
      </c>
      <c r="M117" s="242" t="s">
        <v>5158</v>
      </c>
      <c r="N117" s="242"/>
      <c r="O117" s="242" t="s">
        <v>18804</v>
      </c>
      <c r="P117" s="242" t="s">
        <v>5155</v>
      </c>
      <c r="Q117" s="242" t="s">
        <v>4733</v>
      </c>
    </row>
    <row r="118" spans="1:17">
      <c r="A118" s="242" t="s">
        <v>220</v>
      </c>
      <c r="B118" s="242" t="s">
        <v>5188</v>
      </c>
      <c r="C118" s="242" t="s">
        <v>5189</v>
      </c>
      <c r="D118" s="242" t="s">
        <v>4742</v>
      </c>
      <c r="E118" s="242" t="s">
        <v>5151</v>
      </c>
      <c r="F118" s="242" t="s">
        <v>4742</v>
      </c>
      <c r="G118" s="240">
        <v>60</v>
      </c>
      <c r="H118" s="241">
        <v>0</v>
      </c>
      <c r="I118" s="242" t="s">
        <v>4967</v>
      </c>
      <c r="J118" s="242" t="s">
        <v>4968</v>
      </c>
      <c r="K118" s="242" t="s">
        <v>4729</v>
      </c>
      <c r="L118" s="242" t="s">
        <v>4832</v>
      </c>
      <c r="M118" s="242" t="s">
        <v>5158</v>
      </c>
      <c r="N118" s="242"/>
      <c r="O118" s="242" t="s">
        <v>18804</v>
      </c>
      <c r="P118" s="242" t="s">
        <v>5155</v>
      </c>
      <c r="Q118" s="242" t="s">
        <v>4733</v>
      </c>
    </row>
    <row r="119" spans="1:17">
      <c r="A119" s="242" t="s">
        <v>227</v>
      </c>
      <c r="B119" s="242" t="s">
        <v>5190</v>
      </c>
      <c r="C119" s="242" t="s">
        <v>5191</v>
      </c>
      <c r="D119" s="242" t="s">
        <v>4742</v>
      </c>
      <c r="E119" s="242" t="s">
        <v>5151</v>
      </c>
      <c r="F119" s="242" t="s">
        <v>4742</v>
      </c>
      <c r="G119" s="240">
        <v>60</v>
      </c>
      <c r="H119" s="241">
        <v>0</v>
      </c>
      <c r="I119" s="242" t="s">
        <v>5192</v>
      </c>
      <c r="J119" s="242" t="s">
        <v>5193</v>
      </c>
      <c r="K119" s="242" t="s">
        <v>4729</v>
      </c>
      <c r="L119" s="242" t="s">
        <v>4832</v>
      </c>
      <c r="M119" s="242" t="s">
        <v>5194</v>
      </c>
      <c r="N119" s="242"/>
      <c r="O119" s="242" t="s">
        <v>18804</v>
      </c>
      <c r="P119" s="242" t="s">
        <v>5155</v>
      </c>
      <c r="Q119" s="242" t="s">
        <v>4733</v>
      </c>
    </row>
    <row r="120" spans="1:17">
      <c r="A120" s="242" t="s">
        <v>5195</v>
      </c>
      <c r="B120" s="242" t="s">
        <v>5196</v>
      </c>
      <c r="C120" s="242" t="s">
        <v>5197</v>
      </c>
      <c r="D120" s="242" t="s">
        <v>4742</v>
      </c>
      <c r="E120" s="242" t="s">
        <v>5151</v>
      </c>
      <c r="F120" s="242" t="s">
        <v>4742</v>
      </c>
      <c r="G120" s="240">
        <v>60</v>
      </c>
      <c r="H120" s="241">
        <v>0</v>
      </c>
      <c r="I120" s="242" t="s">
        <v>4967</v>
      </c>
      <c r="J120" s="242" t="s">
        <v>4968</v>
      </c>
      <c r="K120" s="242" t="s">
        <v>4729</v>
      </c>
      <c r="L120" s="242" t="s">
        <v>4832</v>
      </c>
      <c r="M120" s="242" t="s">
        <v>5153</v>
      </c>
      <c r="N120" s="242"/>
      <c r="O120" s="242" t="s">
        <v>18804</v>
      </c>
      <c r="P120" s="242" t="s">
        <v>5155</v>
      </c>
      <c r="Q120" s="242" t="s">
        <v>4733</v>
      </c>
    </row>
    <row r="121" spans="1:17">
      <c r="A121" s="242" t="s">
        <v>225</v>
      </c>
      <c r="B121" s="242" t="s">
        <v>5198</v>
      </c>
      <c r="C121" s="242" t="s">
        <v>5199</v>
      </c>
      <c r="D121" s="242" t="s">
        <v>4742</v>
      </c>
      <c r="E121" s="242" t="s">
        <v>5151</v>
      </c>
      <c r="F121" s="242" t="s">
        <v>4742</v>
      </c>
      <c r="G121" s="240">
        <v>60</v>
      </c>
      <c r="H121" s="241">
        <v>0</v>
      </c>
      <c r="I121" s="242" t="s">
        <v>4967</v>
      </c>
      <c r="J121" s="242" t="s">
        <v>4968</v>
      </c>
      <c r="K121" s="242" t="s">
        <v>4729</v>
      </c>
      <c r="L121" s="242" t="s">
        <v>4832</v>
      </c>
      <c r="M121" s="242" t="s">
        <v>5167</v>
      </c>
      <c r="N121" s="242"/>
      <c r="O121" s="242" t="s">
        <v>18804</v>
      </c>
      <c r="P121" s="242" t="s">
        <v>5155</v>
      </c>
      <c r="Q121" s="242" t="s">
        <v>4733</v>
      </c>
    </row>
    <row r="122" spans="1:17">
      <c r="A122" s="242" t="s">
        <v>217</v>
      </c>
      <c r="B122" s="242" t="s">
        <v>5200</v>
      </c>
      <c r="C122" s="242" t="s">
        <v>5201</v>
      </c>
      <c r="D122" s="242" t="s">
        <v>4742</v>
      </c>
      <c r="E122" s="242" t="s">
        <v>5151</v>
      </c>
      <c r="F122" s="242" t="s">
        <v>4742</v>
      </c>
      <c r="G122" s="240">
        <v>60</v>
      </c>
      <c r="H122" s="241">
        <v>0</v>
      </c>
      <c r="I122" s="242" t="s">
        <v>5192</v>
      </c>
      <c r="J122" s="242" t="s">
        <v>5193</v>
      </c>
      <c r="K122" s="242" t="s">
        <v>4729</v>
      </c>
      <c r="L122" s="242" t="s">
        <v>4832</v>
      </c>
      <c r="M122" s="242" t="s">
        <v>5202</v>
      </c>
      <c r="N122" s="242"/>
      <c r="O122" s="242" t="s">
        <v>18804</v>
      </c>
      <c r="P122" s="242" t="s">
        <v>5155</v>
      </c>
      <c r="Q122" s="242" t="s">
        <v>4733</v>
      </c>
    </row>
    <row r="123" spans="1:17">
      <c r="A123" s="242" t="s">
        <v>201</v>
      </c>
      <c r="B123" s="242" t="s">
        <v>5203</v>
      </c>
      <c r="C123" s="242" t="s">
        <v>5204</v>
      </c>
      <c r="D123" s="242" t="s">
        <v>4742</v>
      </c>
      <c r="E123" s="242" t="s">
        <v>5151</v>
      </c>
      <c r="F123" s="242" t="s">
        <v>4742</v>
      </c>
      <c r="G123" s="240">
        <v>60</v>
      </c>
      <c r="H123" s="241">
        <v>0</v>
      </c>
      <c r="I123" s="242" t="s">
        <v>5192</v>
      </c>
      <c r="J123" s="242" t="s">
        <v>5193</v>
      </c>
      <c r="K123" s="242" t="s">
        <v>4729</v>
      </c>
      <c r="L123" s="242" t="s">
        <v>4832</v>
      </c>
      <c r="M123" s="242" t="s">
        <v>5202</v>
      </c>
      <c r="N123" s="242"/>
      <c r="O123" s="242" t="s">
        <v>18804</v>
      </c>
      <c r="P123" s="242" t="s">
        <v>5155</v>
      </c>
      <c r="Q123" s="242" t="s">
        <v>4733</v>
      </c>
    </row>
    <row r="124" spans="1:17">
      <c r="A124" s="242" t="s">
        <v>207</v>
      </c>
      <c r="B124" s="242" t="s">
        <v>5205</v>
      </c>
      <c r="C124" s="242" t="s">
        <v>5206</v>
      </c>
      <c r="D124" s="242" t="s">
        <v>4742</v>
      </c>
      <c r="E124" s="242" t="s">
        <v>5151</v>
      </c>
      <c r="F124" s="242" t="s">
        <v>4742</v>
      </c>
      <c r="G124" s="240">
        <v>60</v>
      </c>
      <c r="H124" s="241">
        <v>0</v>
      </c>
      <c r="I124" s="242" t="s">
        <v>4967</v>
      </c>
      <c r="J124" s="242" t="s">
        <v>4968</v>
      </c>
      <c r="K124" s="242" t="s">
        <v>4729</v>
      </c>
      <c r="L124" s="242" t="s">
        <v>4832</v>
      </c>
      <c r="M124" s="242" t="s">
        <v>4991</v>
      </c>
      <c r="N124" s="242"/>
      <c r="O124" s="242" t="s">
        <v>18804</v>
      </c>
      <c r="P124" s="242" t="s">
        <v>5155</v>
      </c>
      <c r="Q124" s="242" t="s">
        <v>4733</v>
      </c>
    </row>
    <row r="125" spans="1:17">
      <c r="A125" s="242" t="s">
        <v>205</v>
      </c>
      <c r="B125" s="242" t="s">
        <v>5207</v>
      </c>
      <c r="C125" s="242" t="s">
        <v>5208</v>
      </c>
      <c r="D125" s="242"/>
      <c r="E125" s="242" t="s">
        <v>5151</v>
      </c>
      <c r="F125" s="242" t="s">
        <v>4742</v>
      </c>
      <c r="G125" s="240">
        <v>60</v>
      </c>
      <c r="H125" s="241">
        <v>0</v>
      </c>
      <c r="I125" s="242" t="s">
        <v>5192</v>
      </c>
      <c r="J125" s="242" t="s">
        <v>5193</v>
      </c>
      <c r="K125" s="242" t="s">
        <v>4729</v>
      </c>
      <c r="L125" s="242" t="s">
        <v>4832</v>
      </c>
      <c r="M125" s="242" t="s">
        <v>4844</v>
      </c>
      <c r="N125" s="242" t="s">
        <v>5209</v>
      </c>
      <c r="O125" s="242" t="s">
        <v>18804</v>
      </c>
      <c r="P125" s="242" t="s">
        <v>5155</v>
      </c>
      <c r="Q125" s="242" t="s">
        <v>4733</v>
      </c>
    </row>
    <row r="126" spans="1:17">
      <c r="A126" s="242" t="s">
        <v>228</v>
      </c>
      <c r="B126" s="242" t="s">
        <v>5210</v>
      </c>
      <c r="C126" s="242" t="s">
        <v>5211</v>
      </c>
      <c r="D126" s="242" t="s">
        <v>4742</v>
      </c>
      <c r="E126" s="242" t="s">
        <v>5151</v>
      </c>
      <c r="F126" s="242" t="s">
        <v>4742</v>
      </c>
      <c r="G126" s="240">
        <v>60</v>
      </c>
      <c r="H126" s="241">
        <v>0</v>
      </c>
      <c r="I126" s="242" t="s">
        <v>5192</v>
      </c>
      <c r="J126" s="242" t="s">
        <v>5193</v>
      </c>
      <c r="K126" s="242" t="s">
        <v>4729</v>
      </c>
      <c r="L126" s="242" t="s">
        <v>4832</v>
      </c>
      <c r="M126" s="242" t="s">
        <v>5212</v>
      </c>
      <c r="N126" s="242"/>
      <c r="O126" s="242" t="s">
        <v>18804</v>
      </c>
      <c r="P126" s="242" t="s">
        <v>5155</v>
      </c>
      <c r="Q126" s="242" t="s">
        <v>4733</v>
      </c>
    </row>
    <row r="127" spans="1:17">
      <c r="A127" s="242" t="s">
        <v>193</v>
      </c>
      <c r="B127" s="242" t="s">
        <v>5213</v>
      </c>
      <c r="C127" s="242" t="s">
        <v>5214</v>
      </c>
      <c r="D127" s="242" t="s">
        <v>4742</v>
      </c>
      <c r="E127" s="242" t="s">
        <v>5151</v>
      </c>
      <c r="F127" s="242" t="s">
        <v>4742</v>
      </c>
      <c r="G127" s="240">
        <v>60</v>
      </c>
      <c r="H127" s="241">
        <v>0</v>
      </c>
      <c r="I127" s="242" t="s">
        <v>5192</v>
      </c>
      <c r="J127" s="242" t="s">
        <v>5193</v>
      </c>
      <c r="K127" s="242" t="s">
        <v>4729</v>
      </c>
      <c r="L127" s="242" t="s">
        <v>4832</v>
      </c>
      <c r="M127" s="242" t="s">
        <v>5212</v>
      </c>
      <c r="N127" s="242"/>
      <c r="O127" s="242" t="s">
        <v>18804</v>
      </c>
      <c r="P127" s="242" t="s">
        <v>5155</v>
      </c>
      <c r="Q127" s="242" t="s">
        <v>4733</v>
      </c>
    </row>
    <row r="128" spans="1:17">
      <c r="A128" s="242" t="s">
        <v>196</v>
      </c>
      <c r="B128" s="242" t="s">
        <v>5215</v>
      </c>
      <c r="C128" s="242" t="s">
        <v>5216</v>
      </c>
      <c r="D128" s="242"/>
      <c r="E128" s="242" t="s">
        <v>5151</v>
      </c>
      <c r="F128" s="242" t="s">
        <v>4742</v>
      </c>
      <c r="G128" s="240">
        <v>60</v>
      </c>
      <c r="H128" s="241">
        <v>0</v>
      </c>
      <c r="I128" s="242" t="s">
        <v>5192</v>
      </c>
      <c r="J128" s="242" t="s">
        <v>5193</v>
      </c>
      <c r="K128" s="242" t="s">
        <v>4729</v>
      </c>
      <c r="L128" s="242" t="s">
        <v>4832</v>
      </c>
      <c r="M128" s="242" t="s">
        <v>4844</v>
      </c>
      <c r="N128" s="242" t="s">
        <v>5217</v>
      </c>
      <c r="O128" s="242" t="s">
        <v>18804</v>
      </c>
      <c r="P128" s="242" t="s">
        <v>5155</v>
      </c>
      <c r="Q128" s="242" t="s">
        <v>4733</v>
      </c>
    </row>
    <row r="129" spans="1:17">
      <c r="A129" s="242" t="s">
        <v>226</v>
      </c>
      <c r="B129" s="242" t="s">
        <v>5218</v>
      </c>
      <c r="C129" s="242" t="s">
        <v>5219</v>
      </c>
      <c r="D129" s="242" t="s">
        <v>4742</v>
      </c>
      <c r="E129" s="242" t="s">
        <v>5151</v>
      </c>
      <c r="F129" s="242" t="s">
        <v>4742</v>
      </c>
      <c r="G129" s="240">
        <v>60</v>
      </c>
      <c r="H129" s="241">
        <v>0</v>
      </c>
      <c r="I129" s="242" t="s">
        <v>4967</v>
      </c>
      <c r="J129" s="242" t="s">
        <v>4968</v>
      </c>
      <c r="K129" s="242" t="s">
        <v>4729</v>
      </c>
      <c r="L129" s="242" t="s">
        <v>4832</v>
      </c>
      <c r="M129" s="242" t="s">
        <v>5167</v>
      </c>
      <c r="N129" s="242"/>
      <c r="O129" s="242" t="s">
        <v>18804</v>
      </c>
      <c r="P129" s="242" t="s">
        <v>5155</v>
      </c>
      <c r="Q129" s="242" t="s">
        <v>4733</v>
      </c>
    </row>
    <row r="130" spans="1:17">
      <c r="A130" s="242" t="s">
        <v>211</v>
      </c>
      <c r="B130" s="242" t="s">
        <v>5220</v>
      </c>
      <c r="C130" s="242" t="s">
        <v>5221</v>
      </c>
      <c r="D130" s="242" t="s">
        <v>4742</v>
      </c>
      <c r="E130" s="242" t="s">
        <v>5151</v>
      </c>
      <c r="F130" s="242" t="s">
        <v>4742</v>
      </c>
      <c r="G130" s="240">
        <v>60</v>
      </c>
      <c r="H130" s="241">
        <v>0</v>
      </c>
      <c r="I130" s="242" t="s">
        <v>4967</v>
      </c>
      <c r="J130" s="242" t="s">
        <v>4968</v>
      </c>
      <c r="K130" s="242" t="s">
        <v>4729</v>
      </c>
      <c r="L130" s="242" t="s">
        <v>4832</v>
      </c>
      <c r="M130" s="242" t="s">
        <v>5222</v>
      </c>
      <c r="N130" s="242"/>
      <c r="O130" s="242" t="s">
        <v>18804</v>
      </c>
      <c r="P130" s="242" t="s">
        <v>5155</v>
      </c>
      <c r="Q130" s="242" t="s">
        <v>4733</v>
      </c>
    </row>
    <row r="131" spans="1:17">
      <c r="A131" s="242" t="s">
        <v>213</v>
      </c>
      <c r="B131" s="242" t="s">
        <v>5223</v>
      </c>
      <c r="C131" s="242" t="s">
        <v>5224</v>
      </c>
      <c r="D131" s="242" t="s">
        <v>4742</v>
      </c>
      <c r="E131" s="242" t="s">
        <v>5151</v>
      </c>
      <c r="F131" s="242" t="s">
        <v>4742</v>
      </c>
      <c r="G131" s="240">
        <v>60</v>
      </c>
      <c r="H131" s="241">
        <v>0</v>
      </c>
      <c r="I131" s="242" t="s">
        <v>4967</v>
      </c>
      <c r="J131" s="242" t="s">
        <v>4968</v>
      </c>
      <c r="K131" s="242" t="s">
        <v>4729</v>
      </c>
      <c r="L131" s="242" t="s">
        <v>4832</v>
      </c>
      <c r="M131" s="242" t="s">
        <v>5222</v>
      </c>
      <c r="N131" s="242"/>
      <c r="O131" s="242" t="s">
        <v>18804</v>
      </c>
      <c r="P131" s="242" t="s">
        <v>5155</v>
      </c>
      <c r="Q131" s="242" t="s">
        <v>4733</v>
      </c>
    </row>
    <row r="132" spans="1:17">
      <c r="A132" s="242" t="s">
        <v>5225</v>
      </c>
      <c r="B132" s="242" t="s">
        <v>5226</v>
      </c>
      <c r="C132" s="242" t="s">
        <v>5227</v>
      </c>
      <c r="D132" s="242" t="s">
        <v>4742</v>
      </c>
      <c r="E132" s="242" t="s">
        <v>5151</v>
      </c>
      <c r="F132" s="242" t="s">
        <v>4742</v>
      </c>
      <c r="G132" s="240">
        <v>60</v>
      </c>
      <c r="H132" s="241">
        <v>0</v>
      </c>
      <c r="I132" s="242" t="s">
        <v>4967</v>
      </c>
      <c r="J132" s="242" t="s">
        <v>4968</v>
      </c>
      <c r="K132" s="242" t="s">
        <v>4729</v>
      </c>
      <c r="L132" s="242" t="s">
        <v>4832</v>
      </c>
      <c r="M132" s="242" t="s">
        <v>5153</v>
      </c>
      <c r="N132" s="242"/>
      <c r="O132" s="242" t="s">
        <v>18804</v>
      </c>
      <c r="P132" s="242" t="s">
        <v>5155</v>
      </c>
      <c r="Q132" s="242" t="s">
        <v>4733</v>
      </c>
    </row>
    <row r="133" spans="1:17">
      <c r="A133" s="242" t="s">
        <v>214</v>
      </c>
      <c r="B133" s="242" t="s">
        <v>5228</v>
      </c>
      <c r="C133" s="242" t="s">
        <v>5229</v>
      </c>
      <c r="D133" s="242" t="s">
        <v>4742</v>
      </c>
      <c r="E133" s="242" t="s">
        <v>5151</v>
      </c>
      <c r="F133" s="242" t="s">
        <v>4742</v>
      </c>
      <c r="G133" s="240">
        <v>60</v>
      </c>
      <c r="H133" s="241">
        <v>0</v>
      </c>
      <c r="I133" s="242" t="s">
        <v>5192</v>
      </c>
      <c r="J133" s="242" t="s">
        <v>5193</v>
      </c>
      <c r="K133" s="242" t="s">
        <v>4729</v>
      </c>
      <c r="L133" s="242" t="s">
        <v>4832</v>
      </c>
      <c r="M133" s="242" t="s">
        <v>5212</v>
      </c>
      <c r="N133" s="242"/>
      <c r="O133" s="242" t="s">
        <v>18804</v>
      </c>
      <c r="P133" s="242" t="s">
        <v>5155</v>
      </c>
      <c r="Q133" s="242" t="s">
        <v>4733</v>
      </c>
    </row>
    <row r="134" spans="1:17">
      <c r="A134" s="242" t="s">
        <v>5230</v>
      </c>
      <c r="B134" s="242" t="s">
        <v>5231</v>
      </c>
      <c r="C134" s="242" t="s">
        <v>5232</v>
      </c>
      <c r="D134" s="242" t="s">
        <v>4742</v>
      </c>
      <c r="E134" s="242" t="s">
        <v>5151</v>
      </c>
      <c r="F134" s="242" t="s">
        <v>4742</v>
      </c>
      <c r="G134" s="240">
        <v>60</v>
      </c>
      <c r="H134" s="241">
        <v>0</v>
      </c>
      <c r="I134" s="242" t="s">
        <v>4967</v>
      </c>
      <c r="J134" s="242" t="s">
        <v>4968</v>
      </c>
      <c r="K134" s="242" t="s">
        <v>4729</v>
      </c>
      <c r="L134" s="242" t="s">
        <v>4832</v>
      </c>
      <c r="M134" s="242" t="s">
        <v>4901</v>
      </c>
      <c r="N134" s="242"/>
      <c r="O134" s="242" t="s">
        <v>18804</v>
      </c>
      <c r="P134" s="242" t="s">
        <v>5155</v>
      </c>
      <c r="Q134" s="242" t="s">
        <v>4733</v>
      </c>
    </row>
    <row r="135" spans="1:17">
      <c r="A135" s="242" t="s">
        <v>198</v>
      </c>
      <c r="B135" s="242" t="s">
        <v>5233</v>
      </c>
      <c r="C135" s="242" t="s">
        <v>5234</v>
      </c>
      <c r="D135" s="242" t="s">
        <v>4742</v>
      </c>
      <c r="E135" s="242" t="s">
        <v>5151</v>
      </c>
      <c r="F135" s="242" t="s">
        <v>4742</v>
      </c>
      <c r="G135" s="240">
        <v>60</v>
      </c>
      <c r="H135" s="241">
        <v>0</v>
      </c>
      <c r="I135" s="242" t="s">
        <v>4967</v>
      </c>
      <c r="J135" s="242" t="s">
        <v>4968</v>
      </c>
      <c r="K135" s="242" t="s">
        <v>4729</v>
      </c>
      <c r="L135" s="242" t="s">
        <v>4832</v>
      </c>
      <c r="M135" s="242" t="s">
        <v>5167</v>
      </c>
      <c r="N135" s="242"/>
      <c r="O135" s="242" t="s">
        <v>18804</v>
      </c>
      <c r="P135" s="242" t="s">
        <v>5155</v>
      </c>
      <c r="Q135" s="242" t="s">
        <v>4733</v>
      </c>
    </row>
    <row r="136" spans="1:17">
      <c r="A136" s="242" t="s">
        <v>187</v>
      </c>
      <c r="B136" s="242" t="s">
        <v>5235</v>
      </c>
      <c r="C136" s="242" t="s">
        <v>5236</v>
      </c>
      <c r="D136" s="242" t="s">
        <v>4742</v>
      </c>
      <c r="E136" s="242" t="s">
        <v>5151</v>
      </c>
      <c r="F136" s="242" t="s">
        <v>4742</v>
      </c>
      <c r="G136" s="240">
        <v>60</v>
      </c>
      <c r="H136" s="241">
        <v>0</v>
      </c>
      <c r="I136" s="242" t="s">
        <v>4967</v>
      </c>
      <c r="J136" s="242" t="s">
        <v>4968</v>
      </c>
      <c r="K136" s="242" t="s">
        <v>4729</v>
      </c>
      <c r="L136" s="242" t="s">
        <v>4832</v>
      </c>
      <c r="M136" s="242" t="s">
        <v>5158</v>
      </c>
      <c r="N136" s="242"/>
      <c r="O136" s="242" t="s">
        <v>18804</v>
      </c>
      <c r="P136" s="242" t="s">
        <v>5155</v>
      </c>
      <c r="Q136" s="242" t="s">
        <v>4733</v>
      </c>
    </row>
    <row r="137" spans="1:17">
      <c r="A137" s="242" t="s">
        <v>200</v>
      </c>
      <c r="B137" s="242" t="s">
        <v>5237</v>
      </c>
      <c r="C137" s="242" t="s">
        <v>5238</v>
      </c>
      <c r="D137" s="242" t="s">
        <v>4742</v>
      </c>
      <c r="E137" s="242" t="s">
        <v>5151</v>
      </c>
      <c r="F137" s="242" t="s">
        <v>4742</v>
      </c>
      <c r="G137" s="240">
        <v>60</v>
      </c>
      <c r="H137" s="241">
        <v>0</v>
      </c>
      <c r="I137" s="242" t="s">
        <v>4967</v>
      </c>
      <c r="J137" s="242" t="s">
        <v>4968</v>
      </c>
      <c r="K137" s="242" t="s">
        <v>4729</v>
      </c>
      <c r="L137" s="242" t="s">
        <v>4832</v>
      </c>
      <c r="M137" s="242" t="s">
        <v>5167</v>
      </c>
      <c r="N137" s="242"/>
      <c r="O137" s="242" t="s">
        <v>18804</v>
      </c>
      <c r="P137" s="242" t="s">
        <v>5155</v>
      </c>
      <c r="Q137" s="242" t="s">
        <v>4733</v>
      </c>
    </row>
    <row r="138" spans="1:17">
      <c r="A138" s="242" t="s">
        <v>5239</v>
      </c>
      <c r="B138" s="242" t="s">
        <v>5240</v>
      </c>
      <c r="C138" s="242" t="s">
        <v>5240</v>
      </c>
      <c r="D138" s="242" t="s">
        <v>4742</v>
      </c>
      <c r="E138" s="242" t="s">
        <v>5151</v>
      </c>
      <c r="F138" s="242" t="s">
        <v>4742</v>
      </c>
      <c r="G138" s="240">
        <v>60</v>
      </c>
      <c r="H138" s="241">
        <v>0</v>
      </c>
      <c r="I138" s="242" t="s">
        <v>4967</v>
      </c>
      <c r="J138" s="242" t="s">
        <v>4968</v>
      </c>
      <c r="K138" s="242" t="s">
        <v>4729</v>
      </c>
      <c r="L138" s="242" t="s">
        <v>4832</v>
      </c>
      <c r="M138" s="242" t="s">
        <v>5153</v>
      </c>
      <c r="N138" s="242"/>
      <c r="O138" s="242" t="s">
        <v>18804</v>
      </c>
      <c r="P138" s="242" t="s">
        <v>5155</v>
      </c>
      <c r="Q138" s="242" t="s">
        <v>4733</v>
      </c>
    </row>
    <row r="139" spans="1:17">
      <c r="A139" s="242" t="s">
        <v>185</v>
      </c>
      <c r="B139" s="242" t="s">
        <v>5241</v>
      </c>
      <c r="C139" s="242" t="s">
        <v>5241</v>
      </c>
      <c r="D139" s="242" t="s">
        <v>4742</v>
      </c>
      <c r="E139" s="242" t="s">
        <v>5151</v>
      </c>
      <c r="F139" s="242" t="s">
        <v>4742</v>
      </c>
      <c r="G139" s="240">
        <v>60</v>
      </c>
      <c r="H139" s="241">
        <v>0</v>
      </c>
      <c r="I139" s="242" t="s">
        <v>4967</v>
      </c>
      <c r="J139" s="242" t="s">
        <v>4968</v>
      </c>
      <c r="K139" s="242" t="s">
        <v>4729</v>
      </c>
      <c r="L139" s="242" t="s">
        <v>4832</v>
      </c>
      <c r="M139" s="242" t="s">
        <v>4833</v>
      </c>
      <c r="N139" s="242"/>
      <c r="O139" s="242" t="s">
        <v>18804</v>
      </c>
      <c r="P139" s="242" t="s">
        <v>5155</v>
      </c>
      <c r="Q139" s="242" t="s">
        <v>4733</v>
      </c>
    </row>
    <row r="140" spans="1:17">
      <c r="A140" s="242" t="s">
        <v>5242</v>
      </c>
      <c r="B140" s="242" t="s">
        <v>5243</v>
      </c>
      <c r="C140" s="242" t="s">
        <v>5244</v>
      </c>
      <c r="D140" s="242" t="s">
        <v>4742</v>
      </c>
      <c r="E140" s="242" t="s">
        <v>5151</v>
      </c>
      <c r="F140" s="242" t="s">
        <v>4742</v>
      </c>
      <c r="G140" s="240">
        <v>60</v>
      </c>
      <c r="H140" s="241">
        <v>0</v>
      </c>
      <c r="I140" s="242" t="s">
        <v>4967</v>
      </c>
      <c r="J140" s="242" t="s">
        <v>4968</v>
      </c>
      <c r="K140" s="242" t="s">
        <v>4729</v>
      </c>
      <c r="L140" s="242" t="s">
        <v>4832</v>
      </c>
      <c r="M140" s="242" t="s">
        <v>5153</v>
      </c>
      <c r="N140" s="242"/>
      <c r="O140" s="242" t="s">
        <v>18804</v>
      </c>
      <c r="P140" s="242" t="s">
        <v>5155</v>
      </c>
      <c r="Q140" s="242" t="s">
        <v>4733</v>
      </c>
    </row>
    <row r="141" spans="1:17">
      <c r="A141" s="242" t="s">
        <v>5245</v>
      </c>
      <c r="B141" s="242" t="s">
        <v>5246</v>
      </c>
      <c r="C141" s="242" t="s">
        <v>5247</v>
      </c>
      <c r="D141" s="242" t="s">
        <v>4742</v>
      </c>
      <c r="E141" s="242" t="s">
        <v>5151</v>
      </c>
      <c r="F141" s="242" t="s">
        <v>4742</v>
      </c>
      <c r="G141" s="240">
        <v>60</v>
      </c>
      <c r="H141" s="241">
        <v>0</v>
      </c>
      <c r="I141" s="242" t="s">
        <v>4967</v>
      </c>
      <c r="J141" s="242" t="s">
        <v>4968</v>
      </c>
      <c r="K141" s="242" t="s">
        <v>4729</v>
      </c>
      <c r="L141" s="242" t="s">
        <v>4832</v>
      </c>
      <c r="M141" s="242" t="s">
        <v>5167</v>
      </c>
      <c r="N141" s="242"/>
      <c r="O141" s="242" t="s">
        <v>18804</v>
      </c>
      <c r="P141" s="242" t="s">
        <v>5155</v>
      </c>
      <c r="Q141" s="242" t="s">
        <v>4733</v>
      </c>
    </row>
    <row r="142" spans="1:17">
      <c r="A142" s="242" t="s">
        <v>219</v>
      </c>
      <c r="B142" s="242" t="s">
        <v>5248</v>
      </c>
      <c r="C142" s="242" t="s">
        <v>5249</v>
      </c>
      <c r="D142" s="242" t="s">
        <v>4742</v>
      </c>
      <c r="E142" s="242" t="s">
        <v>5151</v>
      </c>
      <c r="F142" s="242" t="s">
        <v>4742</v>
      </c>
      <c r="G142" s="240">
        <v>60</v>
      </c>
      <c r="H142" s="241">
        <v>0</v>
      </c>
      <c r="I142" s="242" t="s">
        <v>4967</v>
      </c>
      <c r="J142" s="242" t="s">
        <v>4968</v>
      </c>
      <c r="K142" s="242" t="s">
        <v>4729</v>
      </c>
      <c r="L142" s="242" t="s">
        <v>4832</v>
      </c>
      <c r="M142" s="242" t="s">
        <v>5153</v>
      </c>
      <c r="N142" s="242"/>
      <c r="O142" s="242" t="s">
        <v>18804</v>
      </c>
      <c r="P142" s="242" t="s">
        <v>5155</v>
      </c>
      <c r="Q142" s="242" t="s">
        <v>4733</v>
      </c>
    </row>
    <row r="143" spans="1:17">
      <c r="A143" s="242" t="s">
        <v>189</v>
      </c>
      <c r="B143" s="242" t="s">
        <v>5250</v>
      </c>
      <c r="C143" s="242" t="s">
        <v>5251</v>
      </c>
      <c r="D143" s="242" t="s">
        <v>4742</v>
      </c>
      <c r="E143" s="242" t="s">
        <v>5151</v>
      </c>
      <c r="F143" s="242" t="s">
        <v>4742</v>
      </c>
      <c r="G143" s="240">
        <v>60</v>
      </c>
      <c r="H143" s="241">
        <v>0</v>
      </c>
      <c r="I143" s="242" t="s">
        <v>5192</v>
      </c>
      <c r="J143" s="242" t="s">
        <v>5193</v>
      </c>
      <c r="K143" s="242" t="s">
        <v>4729</v>
      </c>
      <c r="L143" s="242" t="s">
        <v>4832</v>
      </c>
      <c r="M143" s="242" t="s">
        <v>5212</v>
      </c>
      <c r="N143" s="242"/>
      <c r="O143" s="242" t="s">
        <v>18804</v>
      </c>
      <c r="P143" s="242" t="s">
        <v>5155</v>
      </c>
      <c r="Q143" s="242" t="s">
        <v>4733</v>
      </c>
    </row>
    <row r="144" spans="1:17">
      <c r="A144" s="242" t="s">
        <v>231</v>
      </c>
      <c r="B144" s="242" t="s">
        <v>5252</v>
      </c>
      <c r="C144" s="242" t="s">
        <v>5253</v>
      </c>
      <c r="D144" s="242" t="s">
        <v>4742</v>
      </c>
      <c r="E144" s="242" t="s">
        <v>5151</v>
      </c>
      <c r="F144" s="242" t="s">
        <v>4742</v>
      </c>
      <c r="G144" s="240">
        <v>60</v>
      </c>
      <c r="H144" s="241">
        <v>0</v>
      </c>
      <c r="I144" s="242" t="s">
        <v>4967</v>
      </c>
      <c r="J144" s="242" t="s">
        <v>4968</v>
      </c>
      <c r="K144" s="242" t="s">
        <v>4729</v>
      </c>
      <c r="L144" s="242" t="s">
        <v>4832</v>
      </c>
      <c r="M144" s="242" t="s">
        <v>5167</v>
      </c>
      <c r="N144" s="242"/>
      <c r="O144" s="242" t="s">
        <v>18804</v>
      </c>
      <c r="P144" s="242" t="s">
        <v>5155</v>
      </c>
      <c r="Q144" s="242" t="s">
        <v>4733</v>
      </c>
    </row>
    <row r="145" spans="1:17">
      <c r="A145" s="242" t="s">
        <v>5254</v>
      </c>
      <c r="B145" s="242" t="s">
        <v>5255</v>
      </c>
      <c r="C145" s="242" t="s">
        <v>5256</v>
      </c>
      <c r="D145" s="242" t="s">
        <v>4742</v>
      </c>
      <c r="E145" s="242" t="s">
        <v>5151</v>
      </c>
      <c r="F145" s="242" t="s">
        <v>4742</v>
      </c>
      <c r="G145" s="240">
        <v>60</v>
      </c>
      <c r="H145" s="241">
        <v>0</v>
      </c>
      <c r="I145" s="242" t="s">
        <v>4967</v>
      </c>
      <c r="J145" s="242" t="s">
        <v>4968</v>
      </c>
      <c r="K145" s="242" t="s">
        <v>4729</v>
      </c>
      <c r="L145" s="242" t="s">
        <v>4832</v>
      </c>
      <c r="M145" s="242" t="s">
        <v>5158</v>
      </c>
      <c r="N145" s="242"/>
      <c r="O145" s="242" t="s">
        <v>18804</v>
      </c>
      <c r="P145" s="242" t="s">
        <v>5155</v>
      </c>
      <c r="Q145" s="242" t="s">
        <v>4733</v>
      </c>
    </row>
    <row r="146" spans="1:17">
      <c r="A146" s="242" t="s">
        <v>188</v>
      </c>
      <c r="B146" s="242" t="s">
        <v>5257</v>
      </c>
      <c r="C146" s="242" t="s">
        <v>5258</v>
      </c>
      <c r="D146" s="242" t="s">
        <v>4742</v>
      </c>
      <c r="E146" s="242" t="s">
        <v>5151</v>
      </c>
      <c r="F146" s="242" t="s">
        <v>4742</v>
      </c>
      <c r="G146" s="240">
        <v>60</v>
      </c>
      <c r="H146" s="241">
        <v>0</v>
      </c>
      <c r="I146" s="242" t="s">
        <v>4967</v>
      </c>
      <c r="J146" s="242" t="s">
        <v>4968</v>
      </c>
      <c r="K146" s="242" t="s">
        <v>4729</v>
      </c>
      <c r="L146" s="242" t="s">
        <v>4832</v>
      </c>
      <c r="M146" s="242" t="s">
        <v>5158</v>
      </c>
      <c r="N146" s="242"/>
      <c r="O146" s="242" t="s">
        <v>18804</v>
      </c>
      <c r="P146" s="242" t="s">
        <v>5155</v>
      </c>
      <c r="Q146" s="242" t="s">
        <v>4733</v>
      </c>
    </row>
    <row r="147" spans="1:17">
      <c r="A147" s="242" t="s">
        <v>5259</v>
      </c>
      <c r="B147" s="242" t="s">
        <v>5260</v>
      </c>
      <c r="C147" s="242" t="s">
        <v>5261</v>
      </c>
      <c r="D147" s="242" t="s">
        <v>4742</v>
      </c>
      <c r="E147" s="242" t="s">
        <v>5151</v>
      </c>
      <c r="F147" s="242" t="s">
        <v>4742</v>
      </c>
      <c r="G147" s="240">
        <v>60</v>
      </c>
      <c r="H147" s="241">
        <v>0</v>
      </c>
      <c r="I147" s="242" t="s">
        <v>4967</v>
      </c>
      <c r="J147" s="242" t="s">
        <v>4968</v>
      </c>
      <c r="K147" s="242" t="s">
        <v>4729</v>
      </c>
      <c r="L147" s="242" t="s">
        <v>4832</v>
      </c>
      <c r="M147" s="242" t="s">
        <v>5158</v>
      </c>
      <c r="N147" s="242"/>
      <c r="O147" s="242" t="s">
        <v>18804</v>
      </c>
      <c r="P147" s="242" t="s">
        <v>5155</v>
      </c>
      <c r="Q147" s="242" t="s">
        <v>4733</v>
      </c>
    </row>
    <row r="148" spans="1:17">
      <c r="A148" s="242" t="s">
        <v>208</v>
      </c>
      <c r="B148" s="242" t="s">
        <v>5262</v>
      </c>
      <c r="C148" s="242" t="s">
        <v>5263</v>
      </c>
      <c r="D148" s="242" t="s">
        <v>4742</v>
      </c>
      <c r="E148" s="242" t="s">
        <v>5151</v>
      </c>
      <c r="F148" s="242" t="s">
        <v>4742</v>
      </c>
      <c r="G148" s="240">
        <v>60</v>
      </c>
      <c r="H148" s="241">
        <v>0</v>
      </c>
      <c r="I148" s="242" t="s">
        <v>5192</v>
      </c>
      <c r="J148" s="242" t="s">
        <v>5193</v>
      </c>
      <c r="K148" s="242" t="s">
        <v>4729</v>
      </c>
      <c r="L148" s="242" t="s">
        <v>4832</v>
      </c>
      <c r="M148" s="242" t="s">
        <v>5264</v>
      </c>
      <c r="N148" s="242" t="s">
        <v>5265</v>
      </c>
      <c r="O148" s="242" t="s">
        <v>18804</v>
      </c>
      <c r="P148" s="242" t="s">
        <v>5155</v>
      </c>
      <c r="Q148" s="242" t="s">
        <v>4733</v>
      </c>
    </row>
    <row r="149" spans="1:17">
      <c r="A149" s="242" t="s">
        <v>192</v>
      </c>
      <c r="B149" s="242" t="s">
        <v>5266</v>
      </c>
      <c r="C149" s="242" t="s">
        <v>5267</v>
      </c>
      <c r="D149" s="242" t="s">
        <v>4742</v>
      </c>
      <c r="E149" s="242" t="s">
        <v>5151</v>
      </c>
      <c r="F149" s="242" t="s">
        <v>4742</v>
      </c>
      <c r="G149" s="240">
        <v>60</v>
      </c>
      <c r="H149" s="241">
        <v>0</v>
      </c>
      <c r="I149" s="242" t="s">
        <v>4967</v>
      </c>
      <c r="J149" s="242" t="s">
        <v>4968</v>
      </c>
      <c r="K149" s="242" t="s">
        <v>4729</v>
      </c>
      <c r="L149" s="242" t="s">
        <v>4832</v>
      </c>
      <c r="M149" s="242" t="s">
        <v>5222</v>
      </c>
      <c r="N149" s="242"/>
      <c r="O149" s="242" t="s">
        <v>18804</v>
      </c>
      <c r="P149" s="242" t="s">
        <v>5155</v>
      </c>
      <c r="Q149" s="242" t="s">
        <v>4733</v>
      </c>
    </row>
    <row r="150" spans="1:17">
      <c r="A150" s="242" t="s">
        <v>5268</v>
      </c>
      <c r="B150" s="242" t="s">
        <v>5269</v>
      </c>
      <c r="C150" s="242" t="s">
        <v>5270</v>
      </c>
      <c r="D150" s="242" t="s">
        <v>4742</v>
      </c>
      <c r="E150" s="242" t="s">
        <v>5151</v>
      </c>
      <c r="F150" s="242" t="s">
        <v>4742</v>
      </c>
      <c r="G150" s="240">
        <v>60</v>
      </c>
      <c r="H150" s="241">
        <v>0</v>
      </c>
      <c r="I150" s="242" t="s">
        <v>4967</v>
      </c>
      <c r="J150" s="242" t="s">
        <v>4968</v>
      </c>
      <c r="K150" s="242" t="s">
        <v>4729</v>
      </c>
      <c r="L150" s="242" t="s">
        <v>4832</v>
      </c>
      <c r="M150" s="242" t="s">
        <v>5167</v>
      </c>
      <c r="N150" s="242"/>
      <c r="O150" s="242" t="s">
        <v>18804</v>
      </c>
      <c r="P150" s="242" t="s">
        <v>5155</v>
      </c>
      <c r="Q150" s="242" t="s">
        <v>4733</v>
      </c>
    </row>
    <row r="151" spans="1:17">
      <c r="A151" s="242" t="s">
        <v>5271</v>
      </c>
      <c r="B151" s="242" t="s">
        <v>5272</v>
      </c>
      <c r="C151" s="242" t="s">
        <v>5273</v>
      </c>
      <c r="D151" s="242"/>
      <c r="E151" s="242" t="s">
        <v>5151</v>
      </c>
      <c r="F151" s="242" t="s">
        <v>4742</v>
      </c>
      <c r="G151" s="240">
        <v>60</v>
      </c>
      <c r="H151" s="241">
        <v>0</v>
      </c>
      <c r="I151" s="242" t="s">
        <v>4967</v>
      </c>
      <c r="J151" s="242" t="s">
        <v>4968</v>
      </c>
      <c r="K151" s="242" t="s">
        <v>4729</v>
      </c>
      <c r="L151" s="242" t="s">
        <v>4832</v>
      </c>
      <c r="M151" s="242" t="s">
        <v>4833</v>
      </c>
      <c r="N151" s="242"/>
      <c r="O151" s="242" t="s">
        <v>18804</v>
      </c>
      <c r="P151" s="242" t="s">
        <v>5155</v>
      </c>
      <c r="Q151" s="242" t="s">
        <v>4733</v>
      </c>
    </row>
    <row r="152" spans="1:17">
      <c r="A152" s="242" t="s">
        <v>5274</v>
      </c>
      <c r="B152" s="242" t="s">
        <v>5275</v>
      </c>
      <c r="C152" s="242" t="s">
        <v>5276</v>
      </c>
      <c r="D152" s="242" t="s">
        <v>4742</v>
      </c>
      <c r="E152" s="242" t="s">
        <v>5151</v>
      </c>
      <c r="F152" s="242" t="s">
        <v>4742</v>
      </c>
      <c r="G152" s="240">
        <v>60</v>
      </c>
      <c r="H152" s="241">
        <v>0</v>
      </c>
      <c r="I152" s="242" t="s">
        <v>4967</v>
      </c>
      <c r="J152" s="242" t="s">
        <v>4968</v>
      </c>
      <c r="K152" s="242" t="s">
        <v>4729</v>
      </c>
      <c r="L152" s="242" t="s">
        <v>4832</v>
      </c>
      <c r="M152" s="242" t="s">
        <v>5158</v>
      </c>
      <c r="N152" s="242"/>
      <c r="O152" s="242" t="s">
        <v>18804</v>
      </c>
      <c r="P152" s="242" t="s">
        <v>5155</v>
      </c>
      <c r="Q152" s="242" t="s">
        <v>4733</v>
      </c>
    </row>
    <row r="153" spans="1:17">
      <c r="A153" s="242" t="s">
        <v>5277</v>
      </c>
      <c r="B153" s="242" t="s">
        <v>5278</v>
      </c>
      <c r="C153" s="242" t="s">
        <v>5279</v>
      </c>
      <c r="D153" s="242"/>
      <c r="E153" s="242" t="s">
        <v>5151</v>
      </c>
      <c r="F153" s="242"/>
      <c r="G153" s="240"/>
      <c r="H153" s="241">
        <v>0</v>
      </c>
      <c r="I153" s="242" t="s">
        <v>4967</v>
      </c>
      <c r="J153" s="242" t="s">
        <v>4968</v>
      </c>
      <c r="K153" s="242" t="s">
        <v>4729</v>
      </c>
      <c r="L153" s="242" t="s">
        <v>4832</v>
      </c>
      <c r="M153" s="242" t="s">
        <v>4901</v>
      </c>
      <c r="N153" s="242" t="s">
        <v>5280</v>
      </c>
      <c r="O153" s="242" t="s">
        <v>18804</v>
      </c>
      <c r="P153" s="242" t="s">
        <v>5155</v>
      </c>
      <c r="Q153" s="242" t="s">
        <v>4733</v>
      </c>
    </row>
    <row r="154" spans="1:17">
      <c r="A154" s="242" t="s">
        <v>5281</v>
      </c>
      <c r="B154" s="242" t="s">
        <v>5282</v>
      </c>
      <c r="C154" s="242" t="s">
        <v>5282</v>
      </c>
      <c r="D154" s="242" t="s">
        <v>4742</v>
      </c>
      <c r="E154" s="242" t="s">
        <v>5151</v>
      </c>
      <c r="F154" s="242" t="s">
        <v>4742</v>
      </c>
      <c r="G154" s="240">
        <v>60</v>
      </c>
      <c r="H154" s="241">
        <v>0</v>
      </c>
      <c r="I154" s="242" t="s">
        <v>5192</v>
      </c>
      <c r="J154" s="242" t="s">
        <v>5193</v>
      </c>
      <c r="K154" s="242" t="s">
        <v>4729</v>
      </c>
      <c r="L154" s="242" t="s">
        <v>4832</v>
      </c>
      <c r="M154" s="242" t="s">
        <v>5283</v>
      </c>
      <c r="N154" s="242"/>
      <c r="O154" s="242" t="s">
        <v>18804</v>
      </c>
      <c r="P154" s="242" t="s">
        <v>5155</v>
      </c>
      <c r="Q154" s="242" t="s">
        <v>4733</v>
      </c>
    </row>
    <row r="155" spans="1:17">
      <c r="A155" s="242" t="s">
        <v>5284</v>
      </c>
      <c r="B155" s="242" t="s">
        <v>5285</v>
      </c>
      <c r="C155" s="242" t="s">
        <v>5286</v>
      </c>
      <c r="D155" s="242" t="s">
        <v>4742</v>
      </c>
      <c r="E155" s="242" t="s">
        <v>5151</v>
      </c>
      <c r="F155" s="242" t="s">
        <v>4742</v>
      </c>
      <c r="G155" s="240">
        <v>60</v>
      </c>
      <c r="H155" s="241">
        <v>0</v>
      </c>
      <c r="I155" s="242" t="s">
        <v>4967</v>
      </c>
      <c r="J155" s="242" t="s">
        <v>4968</v>
      </c>
      <c r="K155" s="242" t="s">
        <v>4729</v>
      </c>
      <c r="L155" s="242" t="s">
        <v>4832</v>
      </c>
      <c r="M155" s="242" t="s">
        <v>4833</v>
      </c>
      <c r="N155" s="242"/>
      <c r="O155" s="242" t="s">
        <v>18804</v>
      </c>
      <c r="P155" s="242" t="s">
        <v>5155</v>
      </c>
      <c r="Q155" s="242" t="s">
        <v>4733</v>
      </c>
    </row>
    <row r="156" spans="1:17">
      <c r="A156" s="242" t="s">
        <v>5287</v>
      </c>
      <c r="B156" s="242" t="s">
        <v>5288</v>
      </c>
      <c r="C156" s="242" t="s">
        <v>5288</v>
      </c>
      <c r="D156" s="242" t="s">
        <v>4742</v>
      </c>
      <c r="E156" s="242" t="s">
        <v>5151</v>
      </c>
      <c r="F156" s="242" t="s">
        <v>4742</v>
      </c>
      <c r="G156" s="240">
        <v>60</v>
      </c>
      <c r="H156" s="241">
        <v>0</v>
      </c>
      <c r="I156" s="242" t="s">
        <v>5192</v>
      </c>
      <c r="J156" s="242" t="s">
        <v>5193</v>
      </c>
      <c r="K156" s="242" t="s">
        <v>4729</v>
      </c>
      <c r="L156" s="242" t="s">
        <v>4832</v>
      </c>
      <c r="M156" s="242" t="s">
        <v>5283</v>
      </c>
      <c r="N156" s="242"/>
      <c r="O156" s="242" t="s">
        <v>18804</v>
      </c>
      <c r="P156" s="242" t="s">
        <v>5155</v>
      </c>
      <c r="Q156" s="242" t="s">
        <v>4733</v>
      </c>
    </row>
    <row r="157" spans="1:17">
      <c r="A157" s="242" t="s">
        <v>5289</v>
      </c>
      <c r="B157" s="242" t="s">
        <v>5290</v>
      </c>
      <c r="C157" s="242" t="s">
        <v>5291</v>
      </c>
      <c r="D157" s="242" t="s">
        <v>4742</v>
      </c>
      <c r="E157" s="242" t="s">
        <v>5151</v>
      </c>
      <c r="F157" s="242" t="s">
        <v>4742</v>
      </c>
      <c r="G157" s="240">
        <v>60</v>
      </c>
      <c r="H157" s="241">
        <v>0</v>
      </c>
      <c r="I157" s="242" t="s">
        <v>4967</v>
      </c>
      <c r="J157" s="242" t="s">
        <v>4968</v>
      </c>
      <c r="K157" s="242" t="s">
        <v>4729</v>
      </c>
      <c r="L157" s="242" t="s">
        <v>4832</v>
      </c>
      <c r="M157" s="242" t="s">
        <v>5158</v>
      </c>
      <c r="N157" s="242"/>
      <c r="O157" s="242" t="s">
        <v>18804</v>
      </c>
      <c r="P157" s="242" t="s">
        <v>5155</v>
      </c>
      <c r="Q157" s="242" t="s">
        <v>4733</v>
      </c>
    </row>
    <row r="158" spans="1:17">
      <c r="A158" s="242" t="s">
        <v>5292</v>
      </c>
      <c r="B158" s="242" t="s">
        <v>5293</v>
      </c>
      <c r="C158" s="242" t="s">
        <v>5293</v>
      </c>
      <c r="D158" s="242" t="s">
        <v>4742</v>
      </c>
      <c r="E158" s="242" t="s">
        <v>5151</v>
      </c>
      <c r="F158" s="242" t="s">
        <v>4742</v>
      </c>
      <c r="G158" s="240">
        <v>60</v>
      </c>
      <c r="H158" s="241">
        <v>0</v>
      </c>
      <c r="I158" s="242" t="s">
        <v>5192</v>
      </c>
      <c r="J158" s="242" t="s">
        <v>5193</v>
      </c>
      <c r="K158" s="242" t="s">
        <v>4729</v>
      </c>
      <c r="L158" s="242" t="s">
        <v>4832</v>
      </c>
      <c r="M158" s="242" t="s">
        <v>5194</v>
      </c>
      <c r="N158" s="242"/>
      <c r="O158" s="242" t="s">
        <v>18804</v>
      </c>
      <c r="P158" s="242" t="s">
        <v>5155</v>
      </c>
      <c r="Q158" s="242" t="s">
        <v>4733</v>
      </c>
    </row>
    <row r="159" spans="1:17">
      <c r="A159" s="242" t="s">
        <v>5294</v>
      </c>
      <c r="B159" s="242" t="s">
        <v>5295</v>
      </c>
      <c r="C159" s="242" t="s">
        <v>5296</v>
      </c>
      <c r="D159" s="242" t="s">
        <v>4742</v>
      </c>
      <c r="E159" s="242" t="s">
        <v>5151</v>
      </c>
      <c r="F159" s="242" t="s">
        <v>4742</v>
      </c>
      <c r="G159" s="240">
        <v>60</v>
      </c>
      <c r="H159" s="241">
        <v>0</v>
      </c>
      <c r="I159" s="242" t="s">
        <v>4967</v>
      </c>
      <c r="J159" s="242" t="s">
        <v>4968</v>
      </c>
      <c r="K159" s="242" t="s">
        <v>4729</v>
      </c>
      <c r="L159" s="242" t="s">
        <v>4832</v>
      </c>
      <c r="M159" s="242" t="s">
        <v>5167</v>
      </c>
      <c r="N159" s="242"/>
      <c r="O159" s="242" t="s">
        <v>18804</v>
      </c>
      <c r="P159" s="242" t="s">
        <v>5155</v>
      </c>
      <c r="Q159" s="242" t="s">
        <v>4733</v>
      </c>
    </row>
    <row r="160" spans="1:17">
      <c r="A160" s="242" t="s">
        <v>212</v>
      </c>
      <c r="B160" s="242" t="s">
        <v>5297</v>
      </c>
      <c r="C160" s="242" t="s">
        <v>5298</v>
      </c>
      <c r="D160" s="242" t="s">
        <v>4742</v>
      </c>
      <c r="E160" s="242" t="s">
        <v>5151</v>
      </c>
      <c r="F160" s="242" t="s">
        <v>4742</v>
      </c>
      <c r="G160" s="240">
        <v>60</v>
      </c>
      <c r="H160" s="241">
        <v>0</v>
      </c>
      <c r="I160" s="242" t="s">
        <v>4967</v>
      </c>
      <c r="J160" s="242" t="s">
        <v>4968</v>
      </c>
      <c r="K160" s="242" t="s">
        <v>4729</v>
      </c>
      <c r="L160" s="242" t="s">
        <v>4832</v>
      </c>
      <c r="M160" s="242" t="s">
        <v>5158</v>
      </c>
      <c r="N160" s="242"/>
      <c r="O160" s="242" t="s">
        <v>18804</v>
      </c>
      <c r="P160" s="242" t="s">
        <v>5155</v>
      </c>
      <c r="Q160" s="242" t="s">
        <v>4733</v>
      </c>
    </row>
    <row r="161" spans="1:17">
      <c r="A161" s="242" t="s">
        <v>5299</v>
      </c>
      <c r="B161" s="242" t="s">
        <v>5300</v>
      </c>
      <c r="C161" s="242" t="s">
        <v>5301</v>
      </c>
      <c r="D161" s="242" t="s">
        <v>4742</v>
      </c>
      <c r="E161" s="242" t="s">
        <v>5151</v>
      </c>
      <c r="F161" s="242" t="s">
        <v>4742</v>
      </c>
      <c r="G161" s="240">
        <v>60</v>
      </c>
      <c r="H161" s="241">
        <v>0</v>
      </c>
      <c r="I161" s="242" t="s">
        <v>4967</v>
      </c>
      <c r="J161" s="242" t="s">
        <v>4968</v>
      </c>
      <c r="K161" s="242" t="s">
        <v>4729</v>
      </c>
      <c r="L161" s="242" t="s">
        <v>4832</v>
      </c>
      <c r="M161" s="242" t="s">
        <v>5302</v>
      </c>
      <c r="N161" s="242"/>
      <c r="O161" s="242" t="s">
        <v>18804</v>
      </c>
      <c r="P161" s="242" t="s">
        <v>5155</v>
      </c>
      <c r="Q161" s="242" t="s">
        <v>4733</v>
      </c>
    </row>
    <row r="162" spans="1:17">
      <c r="A162" s="242" t="s">
        <v>5303</v>
      </c>
      <c r="B162" s="242" t="s">
        <v>5304</v>
      </c>
      <c r="C162" s="242" t="s">
        <v>5305</v>
      </c>
      <c r="D162" s="242" t="s">
        <v>4742</v>
      </c>
      <c r="E162" s="242" t="s">
        <v>5151</v>
      </c>
      <c r="F162" s="242" t="s">
        <v>4742</v>
      </c>
      <c r="G162" s="240">
        <v>60</v>
      </c>
      <c r="H162" s="241">
        <v>0</v>
      </c>
      <c r="I162" s="242" t="s">
        <v>4848</v>
      </c>
      <c r="J162" s="242" t="s">
        <v>4849</v>
      </c>
      <c r="K162" s="242" t="s">
        <v>4729</v>
      </c>
      <c r="L162" s="242" t="s">
        <v>5306</v>
      </c>
      <c r="M162" s="242" t="s">
        <v>4851</v>
      </c>
      <c r="N162" s="242"/>
      <c r="O162" s="242" t="s">
        <v>18804</v>
      </c>
      <c r="P162" s="242" t="s">
        <v>5155</v>
      </c>
      <c r="Q162" s="242" t="s">
        <v>4733</v>
      </c>
    </row>
    <row r="163" spans="1:17">
      <c r="A163" s="242" t="s">
        <v>5307</v>
      </c>
      <c r="B163" s="242" t="s">
        <v>5308</v>
      </c>
      <c r="C163" s="242" t="s">
        <v>5309</v>
      </c>
      <c r="D163" s="242" t="s">
        <v>4742</v>
      </c>
      <c r="E163" s="242" t="s">
        <v>5310</v>
      </c>
      <c r="F163" s="242" t="s">
        <v>4742</v>
      </c>
      <c r="G163" s="240">
        <v>60</v>
      </c>
      <c r="H163" s="241">
        <v>0</v>
      </c>
      <c r="I163" s="242" t="s">
        <v>4795</v>
      </c>
      <c r="J163" s="242" t="s">
        <v>4796</v>
      </c>
      <c r="K163" s="242" t="s">
        <v>4729</v>
      </c>
      <c r="L163" s="242" t="s">
        <v>4978</v>
      </c>
      <c r="M163" s="242" t="s">
        <v>4798</v>
      </c>
      <c r="N163" s="242"/>
      <c r="O163" s="242" t="s">
        <v>18804</v>
      </c>
      <c r="P163" s="242" t="s">
        <v>5155</v>
      </c>
      <c r="Q163" s="242" t="s">
        <v>4733</v>
      </c>
    </row>
    <row r="164" spans="1:17">
      <c r="A164" s="242" t="s">
        <v>5311</v>
      </c>
      <c r="B164" s="242" t="s">
        <v>5312</v>
      </c>
      <c r="C164" s="242" t="s">
        <v>5313</v>
      </c>
      <c r="D164" s="242"/>
      <c r="E164" s="242" t="s">
        <v>5310</v>
      </c>
      <c r="F164" s="242" t="s">
        <v>4742</v>
      </c>
      <c r="G164" s="240">
        <v>60</v>
      </c>
      <c r="H164" s="241">
        <v>0</v>
      </c>
      <c r="I164" s="242" t="s">
        <v>4747</v>
      </c>
      <c r="J164" s="242" t="s">
        <v>4748</v>
      </c>
      <c r="K164" s="242" t="s">
        <v>4729</v>
      </c>
      <c r="L164" s="242" t="s">
        <v>4730</v>
      </c>
      <c r="M164" s="242" t="s">
        <v>4749</v>
      </c>
      <c r="N164" s="242"/>
      <c r="O164" s="242" t="s">
        <v>18804</v>
      </c>
      <c r="P164" s="242" t="s">
        <v>5155</v>
      </c>
      <c r="Q164" s="242" t="s">
        <v>4733</v>
      </c>
    </row>
    <row r="165" spans="1:17">
      <c r="A165" s="242" t="s">
        <v>5314</v>
      </c>
      <c r="B165" s="242" t="s">
        <v>5315</v>
      </c>
      <c r="C165" s="242" t="s">
        <v>5316</v>
      </c>
      <c r="D165" s="242"/>
      <c r="E165" s="242" t="s">
        <v>5310</v>
      </c>
      <c r="F165" s="242" t="s">
        <v>4742</v>
      </c>
      <c r="G165" s="240">
        <v>60</v>
      </c>
      <c r="H165" s="241">
        <v>0</v>
      </c>
      <c r="I165" s="242" t="s">
        <v>4747</v>
      </c>
      <c r="J165" s="242" t="s">
        <v>4748</v>
      </c>
      <c r="K165" s="242" t="s">
        <v>4729</v>
      </c>
      <c r="L165" s="242" t="s">
        <v>4730</v>
      </c>
      <c r="M165" s="242" t="s">
        <v>4759</v>
      </c>
      <c r="N165" s="242"/>
      <c r="O165" s="242" t="s">
        <v>18804</v>
      </c>
      <c r="P165" s="242" t="s">
        <v>5155</v>
      </c>
      <c r="Q165" s="242" t="s">
        <v>4733</v>
      </c>
    </row>
    <row r="166" spans="1:17">
      <c r="A166" s="242" t="s">
        <v>5317</v>
      </c>
      <c r="B166" s="242" t="s">
        <v>5318</v>
      </c>
      <c r="C166" s="242" t="s">
        <v>5319</v>
      </c>
      <c r="D166" s="242"/>
      <c r="E166" s="242" t="s">
        <v>5310</v>
      </c>
      <c r="F166" s="242" t="s">
        <v>4742</v>
      </c>
      <c r="G166" s="240">
        <v>60</v>
      </c>
      <c r="H166" s="241">
        <v>0</v>
      </c>
      <c r="I166" s="242" t="s">
        <v>4738</v>
      </c>
      <c r="J166" s="242" t="s">
        <v>4739</v>
      </c>
      <c r="K166" s="242" t="s">
        <v>4729</v>
      </c>
      <c r="L166" s="242" t="s">
        <v>4730</v>
      </c>
      <c r="M166" s="242" t="s">
        <v>5320</v>
      </c>
      <c r="N166" s="242"/>
      <c r="O166" s="242" t="s">
        <v>18804</v>
      </c>
      <c r="P166" s="242" t="s">
        <v>5155</v>
      </c>
      <c r="Q166" s="242" t="s">
        <v>4733</v>
      </c>
    </row>
    <row r="167" spans="1:17">
      <c r="A167" s="242" t="s">
        <v>197</v>
      </c>
      <c r="B167" s="242" t="s">
        <v>5321</v>
      </c>
      <c r="C167" s="242" t="s">
        <v>5322</v>
      </c>
      <c r="D167" s="242" t="s">
        <v>4742</v>
      </c>
      <c r="E167" s="242" t="s">
        <v>5151</v>
      </c>
      <c r="F167" s="242" t="s">
        <v>4742</v>
      </c>
      <c r="G167" s="240">
        <v>60</v>
      </c>
      <c r="H167" s="241">
        <v>0</v>
      </c>
      <c r="I167" s="242" t="s">
        <v>4967</v>
      </c>
      <c r="J167" s="242" t="s">
        <v>4968</v>
      </c>
      <c r="K167" s="242" t="s">
        <v>4729</v>
      </c>
      <c r="L167" s="242" t="s">
        <v>4832</v>
      </c>
      <c r="M167" s="242" t="s">
        <v>4901</v>
      </c>
      <c r="N167" s="242"/>
      <c r="O167" s="242" t="s">
        <v>18804</v>
      </c>
      <c r="P167" s="242" t="s">
        <v>5155</v>
      </c>
      <c r="Q167" s="242" t="s">
        <v>4733</v>
      </c>
    </row>
    <row r="168" spans="1:17">
      <c r="A168" s="242" t="s">
        <v>229</v>
      </c>
      <c r="B168" s="242" t="s">
        <v>5323</v>
      </c>
      <c r="C168" s="242" t="s">
        <v>5324</v>
      </c>
      <c r="D168" s="242" t="s">
        <v>4742</v>
      </c>
      <c r="E168" s="242" t="s">
        <v>5151</v>
      </c>
      <c r="F168" s="242" t="s">
        <v>4742</v>
      </c>
      <c r="G168" s="240">
        <v>60</v>
      </c>
      <c r="H168" s="241">
        <v>0</v>
      </c>
      <c r="I168" s="242" t="s">
        <v>5192</v>
      </c>
      <c r="J168" s="242" t="s">
        <v>5193</v>
      </c>
      <c r="K168" s="242" t="s">
        <v>4729</v>
      </c>
      <c r="L168" s="242" t="s">
        <v>4832</v>
      </c>
      <c r="M168" s="242" t="s">
        <v>5325</v>
      </c>
      <c r="N168" s="242"/>
      <c r="O168" s="242" t="s">
        <v>18804</v>
      </c>
      <c r="P168" s="242" t="s">
        <v>5155</v>
      </c>
      <c r="Q168" s="242" t="s">
        <v>4733</v>
      </c>
    </row>
    <row r="169" spans="1:17">
      <c r="A169" s="242" t="s">
        <v>209</v>
      </c>
      <c r="B169" s="242" t="s">
        <v>5326</v>
      </c>
      <c r="C169" s="242" t="s">
        <v>5327</v>
      </c>
      <c r="D169" s="242" t="s">
        <v>4742</v>
      </c>
      <c r="E169" s="242" t="s">
        <v>5151</v>
      </c>
      <c r="F169" s="242" t="s">
        <v>4742</v>
      </c>
      <c r="G169" s="240">
        <v>60</v>
      </c>
      <c r="H169" s="241">
        <v>0</v>
      </c>
      <c r="I169" s="242" t="s">
        <v>4967</v>
      </c>
      <c r="J169" s="242" t="s">
        <v>4968</v>
      </c>
      <c r="K169" s="242" t="s">
        <v>4729</v>
      </c>
      <c r="L169" s="242" t="s">
        <v>4832</v>
      </c>
      <c r="M169" s="242" t="s">
        <v>4901</v>
      </c>
      <c r="N169" s="242"/>
      <c r="O169" s="242" t="s">
        <v>18804</v>
      </c>
      <c r="P169" s="242" t="s">
        <v>5155</v>
      </c>
      <c r="Q169" s="242" t="s">
        <v>4733</v>
      </c>
    </row>
    <row r="170" spans="1:17">
      <c r="A170" s="242" t="s">
        <v>199</v>
      </c>
      <c r="B170" s="242" t="s">
        <v>5328</v>
      </c>
      <c r="C170" s="242" t="s">
        <v>5329</v>
      </c>
      <c r="D170" s="242" t="s">
        <v>4742</v>
      </c>
      <c r="E170" s="242" t="s">
        <v>5151</v>
      </c>
      <c r="F170" s="242" t="s">
        <v>4742</v>
      </c>
      <c r="G170" s="240">
        <v>60</v>
      </c>
      <c r="H170" s="241">
        <v>0</v>
      </c>
      <c r="I170" s="242" t="s">
        <v>5192</v>
      </c>
      <c r="J170" s="242" t="s">
        <v>5193</v>
      </c>
      <c r="K170" s="242" t="s">
        <v>4729</v>
      </c>
      <c r="L170" s="242" t="s">
        <v>4832</v>
      </c>
      <c r="M170" s="242" t="s">
        <v>5283</v>
      </c>
      <c r="N170" s="242"/>
      <c r="O170" s="242" t="s">
        <v>18804</v>
      </c>
      <c r="P170" s="242" t="s">
        <v>5155</v>
      </c>
      <c r="Q170" s="242" t="s">
        <v>4733</v>
      </c>
    </row>
    <row r="171" spans="1:17">
      <c r="A171" s="242" t="s">
        <v>5330</v>
      </c>
      <c r="B171" s="242" t="s">
        <v>5331</v>
      </c>
      <c r="C171" s="242" t="s">
        <v>5332</v>
      </c>
      <c r="D171" s="242" t="s">
        <v>4742</v>
      </c>
      <c r="E171" s="242" t="s">
        <v>5151</v>
      </c>
      <c r="F171" s="242" t="s">
        <v>4742</v>
      </c>
      <c r="G171" s="240">
        <v>60</v>
      </c>
      <c r="H171" s="241">
        <v>0</v>
      </c>
      <c r="I171" s="242" t="s">
        <v>5192</v>
      </c>
      <c r="J171" s="242" t="s">
        <v>5193</v>
      </c>
      <c r="K171" s="242" t="s">
        <v>4729</v>
      </c>
      <c r="L171" s="242" t="s">
        <v>4832</v>
      </c>
      <c r="M171" s="242" t="s">
        <v>5202</v>
      </c>
      <c r="N171" s="242"/>
      <c r="O171" s="242" t="s">
        <v>18804</v>
      </c>
      <c r="P171" s="242" t="s">
        <v>5155</v>
      </c>
      <c r="Q171" s="242" t="s">
        <v>4733</v>
      </c>
    </row>
    <row r="172" spans="1:17">
      <c r="A172" s="242" t="s">
        <v>5333</v>
      </c>
      <c r="B172" s="242" t="s">
        <v>5334</v>
      </c>
      <c r="C172" s="242" t="s">
        <v>5335</v>
      </c>
      <c r="D172" s="242" t="s">
        <v>4742</v>
      </c>
      <c r="E172" s="242" t="s">
        <v>5151</v>
      </c>
      <c r="F172" s="242" t="s">
        <v>4742</v>
      </c>
      <c r="G172" s="240">
        <v>60</v>
      </c>
      <c r="H172" s="241">
        <v>0</v>
      </c>
      <c r="I172" s="242" t="s">
        <v>5192</v>
      </c>
      <c r="J172" s="242" t="s">
        <v>5193</v>
      </c>
      <c r="K172" s="242" t="s">
        <v>4729</v>
      </c>
      <c r="L172" s="242" t="s">
        <v>4832</v>
      </c>
      <c r="M172" s="242" t="s">
        <v>5336</v>
      </c>
      <c r="N172" s="242"/>
      <c r="O172" s="242" t="s">
        <v>18804</v>
      </c>
      <c r="P172" s="242" t="s">
        <v>5155</v>
      </c>
      <c r="Q172" s="242" t="s">
        <v>4733</v>
      </c>
    </row>
    <row r="173" spans="1:17">
      <c r="A173" s="242" t="s">
        <v>5337</v>
      </c>
      <c r="B173" s="242" t="s">
        <v>5338</v>
      </c>
      <c r="C173" s="242" t="s">
        <v>5338</v>
      </c>
      <c r="D173" s="242" t="s">
        <v>4742</v>
      </c>
      <c r="E173" s="242" t="s">
        <v>5151</v>
      </c>
      <c r="F173" s="242" t="s">
        <v>4742</v>
      </c>
      <c r="G173" s="240">
        <v>60</v>
      </c>
      <c r="H173" s="241">
        <v>0</v>
      </c>
      <c r="I173" s="242" t="s">
        <v>4967</v>
      </c>
      <c r="J173" s="242" t="s">
        <v>4968</v>
      </c>
      <c r="K173" s="242" t="s">
        <v>4729</v>
      </c>
      <c r="L173" s="242" t="s">
        <v>4832</v>
      </c>
      <c r="M173" s="242" t="s">
        <v>5153</v>
      </c>
      <c r="N173" s="242"/>
      <c r="O173" s="242" t="s">
        <v>18804</v>
      </c>
      <c r="P173" s="242" t="s">
        <v>5155</v>
      </c>
      <c r="Q173" s="242" t="s">
        <v>4733</v>
      </c>
    </row>
    <row r="174" spans="1:17">
      <c r="A174" s="242" t="s">
        <v>221</v>
      </c>
      <c r="B174" s="242" t="s">
        <v>5339</v>
      </c>
      <c r="C174" s="242" t="s">
        <v>5340</v>
      </c>
      <c r="D174" s="242" t="s">
        <v>4742</v>
      </c>
      <c r="E174" s="242" t="s">
        <v>5151</v>
      </c>
      <c r="F174" s="242" t="s">
        <v>4742</v>
      </c>
      <c r="G174" s="240">
        <v>60</v>
      </c>
      <c r="H174" s="241">
        <v>0</v>
      </c>
      <c r="I174" s="242" t="s">
        <v>4967</v>
      </c>
      <c r="J174" s="242" t="s">
        <v>4968</v>
      </c>
      <c r="K174" s="242" t="s">
        <v>4729</v>
      </c>
      <c r="L174" s="242" t="s">
        <v>4832</v>
      </c>
      <c r="M174" s="242" t="s">
        <v>5158</v>
      </c>
      <c r="N174" s="242"/>
      <c r="O174" s="242" t="s">
        <v>18804</v>
      </c>
      <c r="P174" s="242" t="s">
        <v>5155</v>
      </c>
      <c r="Q174" s="242" t="s">
        <v>4733</v>
      </c>
    </row>
    <row r="175" spans="1:17">
      <c r="A175" s="242" t="s">
        <v>190</v>
      </c>
      <c r="B175" s="242" t="s">
        <v>5341</v>
      </c>
      <c r="C175" s="242" t="s">
        <v>5342</v>
      </c>
      <c r="D175" s="242" t="s">
        <v>4742</v>
      </c>
      <c r="E175" s="242" t="s">
        <v>5151</v>
      </c>
      <c r="F175" s="242" t="s">
        <v>4742</v>
      </c>
      <c r="G175" s="240">
        <v>60</v>
      </c>
      <c r="H175" s="241">
        <v>0</v>
      </c>
      <c r="I175" s="242" t="s">
        <v>4967</v>
      </c>
      <c r="J175" s="242" t="s">
        <v>4968</v>
      </c>
      <c r="K175" s="242" t="s">
        <v>4729</v>
      </c>
      <c r="L175" s="242" t="s">
        <v>4832</v>
      </c>
      <c r="M175" s="242" t="s">
        <v>5153</v>
      </c>
      <c r="N175" s="242"/>
      <c r="O175" s="242" t="s">
        <v>18804</v>
      </c>
      <c r="P175" s="242" t="s">
        <v>5155</v>
      </c>
      <c r="Q175" s="242" t="s">
        <v>4733</v>
      </c>
    </row>
    <row r="176" spans="1:17">
      <c r="A176" s="242" t="s">
        <v>232</v>
      </c>
      <c r="B176" s="242" t="s">
        <v>5343</v>
      </c>
      <c r="C176" s="242" t="s">
        <v>5344</v>
      </c>
      <c r="D176" s="242" t="s">
        <v>4742</v>
      </c>
      <c r="E176" s="242" t="s">
        <v>5151</v>
      </c>
      <c r="F176" s="242" t="s">
        <v>4742</v>
      </c>
      <c r="G176" s="240">
        <v>60</v>
      </c>
      <c r="H176" s="241">
        <v>0</v>
      </c>
      <c r="I176" s="242" t="s">
        <v>4967</v>
      </c>
      <c r="J176" s="242" t="s">
        <v>4968</v>
      </c>
      <c r="K176" s="242" t="s">
        <v>4729</v>
      </c>
      <c r="L176" s="242" t="s">
        <v>4832</v>
      </c>
      <c r="M176" s="242" t="s">
        <v>4833</v>
      </c>
      <c r="N176" s="242"/>
      <c r="O176" s="242" t="s">
        <v>18804</v>
      </c>
      <c r="P176" s="242" t="s">
        <v>5155</v>
      </c>
      <c r="Q176" s="242" t="s">
        <v>4733</v>
      </c>
    </row>
    <row r="177" spans="1:17">
      <c r="A177" s="242" t="s">
        <v>203</v>
      </c>
      <c r="B177" s="242" t="s">
        <v>5345</v>
      </c>
      <c r="C177" s="242" t="s">
        <v>5346</v>
      </c>
      <c r="D177" s="242" t="s">
        <v>4742</v>
      </c>
      <c r="E177" s="242" t="s">
        <v>5151</v>
      </c>
      <c r="F177" s="242" t="s">
        <v>4742</v>
      </c>
      <c r="G177" s="240">
        <v>60</v>
      </c>
      <c r="H177" s="241">
        <v>0</v>
      </c>
      <c r="I177" s="242" t="s">
        <v>4967</v>
      </c>
      <c r="J177" s="242" t="s">
        <v>4968</v>
      </c>
      <c r="K177" s="242" t="s">
        <v>4729</v>
      </c>
      <c r="L177" s="242" t="s">
        <v>4832</v>
      </c>
      <c r="M177" s="242" t="s">
        <v>5153</v>
      </c>
      <c r="N177" s="242" t="s">
        <v>5347</v>
      </c>
      <c r="O177" s="242" t="s">
        <v>18804</v>
      </c>
      <c r="P177" s="242" t="s">
        <v>5155</v>
      </c>
      <c r="Q177" s="242" t="s">
        <v>4733</v>
      </c>
    </row>
    <row r="178" spans="1:17">
      <c r="A178" s="242" t="s">
        <v>215</v>
      </c>
      <c r="B178" s="242" t="s">
        <v>5348</v>
      </c>
      <c r="C178" s="242" t="s">
        <v>5349</v>
      </c>
      <c r="D178" s="242" t="s">
        <v>4742</v>
      </c>
      <c r="E178" s="242" t="s">
        <v>5151</v>
      </c>
      <c r="F178" s="242" t="s">
        <v>4742</v>
      </c>
      <c r="G178" s="240">
        <v>60</v>
      </c>
      <c r="H178" s="241">
        <v>0</v>
      </c>
      <c r="I178" s="242" t="s">
        <v>4848</v>
      </c>
      <c r="J178" s="242" t="s">
        <v>4849</v>
      </c>
      <c r="K178" s="242" t="s">
        <v>4729</v>
      </c>
      <c r="L178" s="242" t="s">
        <v>5178</v>
      </c>
      <c r="M178" s="242" t="s">
        <v>4851</v>
      </c>
      <c r="N178" s="242"/>
      <c r="O178" s="242" t="s">
        <v>18804</v>
      </c>
      <c r="P178" s="242" t="s">
        <v>5155</v>
      </c>
      <c r="Q178" s="242" t="s">
        <v>4733</v>
      </c>
    </row>
    <row r="179" spans="1:17">
      <c r="A179" s="242" t="s">
        <v>186</v>
      </c>
      <c r="B179" s="242" t="s">
        <v>5350</v>
      </c>
      <c r="C179" s="242" t="s">
        <v>5351</v>
      </c>
      <c r="D179" s="242" t="s">
        <v>4742</v>
      </c>
      <c r="E179" s="242" t="s">
        <v>5352</v>
      </c>
      <c r="F179" s="242" t="s">
        <v>4742</v>
      </c>
      <c r="G179" s="240">
        <v>60</v>
      </c>
      <c r="H179" s="241">
        <v>0</v>
      </c>
      <c r="I179" s="242" t="s">
        <v>4967</v>
      </c>
      <c r="J179" s="242" t="s">
        <v>4968</v>
      </c>
      <c r="K179" s="242" t="s">
        <v>4729</v>
      </c>
      <c r="L179" s="242" t="s">
        <v>4832</v>
      </c>
      <c r="M179" s="242" t="s">
        <v>5158</v>
      </c>
      <c r="N179" s="242"/>
      <c r="O179" s="242" t="s">
        <v>18804</v>
      </c>
      <c r="P179" s="242" t="s">
        <v>5155</v>
      </c>
      <c r="Q179" s="242" t="s">
        <v>4733</v>
      </c>
    </row>
    <row r="180" spans="1:17">
      <c r="A180" s="242" t="s">
        <v>206</v>
      </c>
      <c r="B180" s="242" t="s">
        <v>5353</v>
      </c>
      <c r="C180" s="242" t="s">
        <v>5353</v>
      </c>
      <c r="D180" s="242" t="s">
        <v>4742</v>
      </c>
      <c r="E180" s="242" t="s">
        <v>5352</v>
      </c>
      <c r="F180" s="242" t="s">
        <v>4742</v>
      </c>
      <c r="G180" s="240">
        <v>60</v>
      </c>
      <c r="H180" s="241">
        <v>0</v>
      </c>
      <c r="I180" s="242" t="s">
        <v>4967</v>
      </c>
      <c r="J180" s="242" t="s">
        <v>4968</v>
      </c>
      <c r="K180" s="242" t="s">
        <v>4729</v>
      </c>
      <c r="L180" s="242" t="s">
        <v>4832</v>
      </c>
      <c r="M180" s="242" t="s">
        <v>4833</v>
      </c>
      <c r="N180" s="242"/>
      <c r="O180" s="242" t="s">
        <v>18804</v>
      </c>
      <c r="P180" s="242" t="s">
        <v>5155</v>
      </c>
      <c r="Q180" s="242" t="s">
        <v>4733</v>
      </c>
    </row>
    <row r="181" spans="1:17">
      <c r="A181" s="242" t="s">
        <v>194</v>
      </c>
      <c r="B181" s="242" t="s">
        <v>5354</v>
      </c>
      <c r="C181" s="242" t="s">
        <v>5355</v>
      </c>
      <c r="D181" s="242" t="s">
        <v>4742</v>
      </c>
      <c r="E181" s="242" t="s">
        <v>5352</v>
      </c>
      <c r="F181" s="242" t="s">
        <v>4742</v>
      </c>
      <c r="G181" s="240">
        <v>60</v>
      </c>
      <c r="H181" s="241">
        <v>0</v>
      </c>
      <c r="I181" s="242" t="s">
        <v>5192</v>
      </c>
      <c r="J181" s="242" t="s">
        <v>5193</v>
      </c>
      <c r="K181" s="242" t="s">
        <v>4729</v>
      </c>
      <c r="L181" s="242" t="s">
        <v>4832</v>
      </c>
      <c r="M181" s="242" t="s">
        <v>5212</v>
      </c>
      <c r="N181" s="242"/>
      <c r="O181" s="242" t="s">
        <v>18804</v>
      </c>
      <c r="P181" s="242" t="s">
        <v>5155</v>
      </c>
      <c r="Q181" s="242" t="s">
        <v>4733</v>
      </c>
    </row>
    <row r="182" spans="1:17">
      <c r="A182" s="242" t="s">
        <v>191</v>
      </c>
      <c r="B182" s="242" t="s">
        <v>5356</v>
      </c>
      <c r="C182" s="242" t="s">
        <v>5357</v>
      </c>
      <c r="D182" s="242" t="s">
        <v>4742</v>
      </c>
      <c r="E182" s="242" t="s">
        <v>5352</v>
      </c>
      <c r="F182" s="242" t="s">
        <v>4742</v>
      </c>
      <c r="G182" s="240">
        <v>60</v>
      </c>
      <c r="H182" s="241">
        <v>0</v>
      </c>
      <c r="I182" s="242" t="s">
        <v>4967</v>
      </c>
      <c r="J182" s="242" t="s">
        <v>4968</v>
      </c>
      <c r="K182" s="242" t="s">
        <v>4729</v>
      </c>
      <c r="L182" s="242" t="s">
        <v>4832</v>
      </c>
      <c r="M182" s="242" t="s">
        <v>4991</v>
      </c>
      <c r="N182" s="242"/>
      <c r="O182" s="242" t="s">
        <v>18804</v>
      </c>
      <c r="P182" s="242" t="s">
        <v>5155</v>
      </c>
      <c r="Q182" s="242" t="s">
        <v>4733</v>
      </c>
    </row>
    <row r="183" spans="1:17">
      <c r="A183" s="242" t="s">
        <v>5358</v>
      </c>
      <c r="B183" s="242" t="s">
        <v>5359</v>
      </c>
      <c r="C183" s="242" t="s">
        <v>5360</v>
      </c>
      <c r="D183" s="242"/>
      <c r="E183" s="242" t="s">
        <v>4737</v>
      </c>
      <c r="F183" s="242" t="s">
        <v>5361</v>
      </c>
      <c r="G183" s="240"/>
      <c r="H183" s="241">
        <v>0</v>
      </c>
      <c r="I183" s="242" t="s">
        <v>4775</v>
      </c>
      <c r="J183" s="242" t="s">
        <v>4776</v>
      </c>
      <c r="K183" s="242" t="s">
        <v>4729</v>
      </c>
      <c r="L183" s="242" t="s">
        <v>4730</v>
      </c>
      <c r="M183" s="242" t="s">
        <v>4749</v>
      </c>
      <c r="N183" s="242"/>
      <c r="O183" s="242" t="s">
        <v>5358</v>
      </c>
      <c r="P183" s="242" t="s">
        <v>5359</v>
      </c>
      <c r="Q183" s="242" t="s">
        <v>4733</v>
      </c>
    </row>
    <row r="184" spans="1:17">
      <c r="A184" s="242" t="s">
        <v>5362</v>
      </c>
      <c r="B184" s="242" t="s">
        <v>5363</v>
      </c>
      <c r="C184" s="242" t="s">
        <v>5364</v>
      </c>
      <c r="D184" s="242" t="s">
        <v>5365</v>
      </c>
      <c r="E184" s="242" t="s">
        <v>4965</v>
      </c>
      <c r="F184" s="242" t="s">
        <v>5365</v>
      </c>
      <c r="G184" s="240"/>
      <c r="H184" s="241">
        <v>0</v>
      </c>
      <c r="I184" s="242" t="s">
        <v>4967</v>
      </c>
      <c r="J184" s="242" t="s">
        <v>4968</v>
      </c>
      <c r="K184" s="242" t="s">
        <v>4729</v>
      </c>
      <c r="L184" s="242" t="s">
        <v>4832</v>
      </c>
      <c r="M184" s="242" t="s">
        <v>5302</v>
      </c>
      <c r="N184" s="242" t="s">
        <v>5366</v>
      </c>
      <c r="O184" s="242" t="s">
        <v>5362</v>
      </c>
      <c r="P184" s="242" t="s">
        <v>5363</v>
      </c>
      <c r="Q184" s="242" t="s">
        <v>4733</v>
      </c>
    </row>
    <row r="185" spans="1:17">
      <c r="A185" s="242" t="s">
        <v>5367</v>
      </c>
      <c r="B185" s="242" t="s">
        <v>5368</v>
      </c>
      <c r="C185" s="242" t="s">
        <v>5369</v>
      </c>
      <c r="D185" s="242"/>
      <c r="E185" s="242" t="s">
        <v>4737</v>
      </c>
      <c r="F185" s="242" t="s">
        <v>5370</v>
      </c>
      <c r="G185" s="240"/>
      <c r="H185" s="241">
        <v>0</v>
      </c>
      <c r="I185" s="242"/>
      <c r="J185" s="242"/>
      <c r="K185" s="242" t="s">
        <v>4729</v>
      </c>
      <c r="L185" s="242" t="s">
        <v>4730</v>
      </c>
      <c r="M185" s="242" t="s">
        <v>4749</v>
      </c>
      <c r="N185" s="242"/>
      <c r="O185" s="242" t="s">
        <v>5367</v>
      </c>
      <c r="P185" s="242" t="s">
        <v>5368</v>
      </c>
      <c r="Q185" s="242" t="s">
        <v>4733</v>
      </c>
    </row>
    <row r="186" spans="1:17">
      <c r="A186" s="242" t="s">
        <v>5371</v>
      </c>
      <c r="B186" s="242" t="s">
        <v>5372</v>
      </c>
      <c r="C186" s="242" t="s">
        <v>5373</v>
      </c>
      <c r="D186" s="242"/>
      <c r="E186" s="242" t="s">
        <v>4737</v>
      </c>
      <c r="F186" s="242" t="s">
        <v>5374</v>
      </c>
      <c r="G186" s="240"/>
      <c r="H186" s="241">
        <v>0</v>
      </c>
      <c r="I186" s="242" t="s">
        <v>4931</v>
      </c>
      <c r="J186" s="242" t="s">
        <v>4932</v>
      </c>
      <c r="K186" s="242" t="s">
        <v>4729</v>
      </c>
      <c r="L186" s="242" t="s">
        <v>4730</v>
      </c>
      <c r="M186" s="242" t="s">
        <v>4810</v>
      </c>
      <c r="N186" s="242"/>
      <c r="O186" s="242" t="s">
        <v>5371</v>
      </c>
      <c r="P186" s="242" t="s">
        <v>5372</v>
      </c>
      <c r="Q186" s="242" t="s">
        <v>4733</v>
      </c>
    </row>
    <row r="187" spans="1:17">
      <c r="A187" s="242" t="s">
        <v>5375</v>
      </c>
      <c r="B187" s="242" t="s">
        <v>5376</v>
      </c>
      <c r="C187" s="242" t="s">
        <v>5377</v>
      </c>
      <c r="D187" s="242"/>
      <c r="E187" s="242" t="s">
        <v>4737</v>
      </c>
      <c r="F187" s="242" t="s">
        <v>5378</v>
      </c>
      <c r="G187" s="240">
        <v>60</v>
      </c>
      <c r="H187" s="241">
        <v>0</v>
      </c>
      <c r="I187" s="242" t="s">
        <v>4738</v>
      </c>
      <c r="J187" s="242" t="s">
        <v>4739</v>
      </c>
      <c r="K187" s="242" t="s">
        <v>4729</v>
      </c>
      <c r="L187" s="242" t="s">
        <v>4730</v>
      </c>
      <c r="M187" s="242" t="s">
        <v>4740</v>
      </c>
      <c r="N187" s="242"/>
      <c r="O187" s="242" t="s">
        <v>5375</v>
      </c>
      <c r="P187" s="242" t="s">
        <v>5376</v>
      </c>
      <c r="Q187" s="242" t="s">
        <v>4733</v>
      </c>
    </row>
    <row r="188" spans="1:17">
      <c r="A188" s="242" t="s">
        <v>5379</v>
      </c>
      <c r="B188" s="242" t="s">
        <v>5380</v>
      </c>
      <c r="C188" s="242" t="s">
        <v>5381</v>
      </c>
      <c r="D188" s="242"/>
      <c r="E188" s="242" t="s">
        <v>4737</v>
      </c>
      <c r="F188" s="242" t="s">
        <v>5382</v>
      </c>
      <c r="G188" s="240"/>
      <c r="H188" s="241">
        <v>0</v>
      </c>
      <c r="I188" s="242" t="s">
        <v>4775</v>
      </c>
      <c r="J188" s="242" t="s">
        <v>4776</v>
      </c>
      <c r="K188" s="242" t="s">
        <v>4729</v>
      </c>
      <c r="L188" s="242" t="s">
        <v>4730</v>
      </c>
      <c r="M188" s="242" t="s">
        <v>4759</v>
      </c>
      <c r="N188" s="242"/>
      <c r="O188" s="242" t="s">
        <v>5379</v>
      </c>
      <c r="P188" s="242" t="s">
        <v>5380</v>
      </c>
      <c r="Q188" s="242" t="s">
        <v>4733</v>
      </c>
    </row>
    <row r="189" spans="1:17">
      <c r="A189" s="242" t="s">
        <v>5383</v>
      </c>
      <c r="B189" s="242" t="s">
        <v>5384</v>
      </c>
      <c r="C189" s="242" t="s">
        <v>4832</v>
      </c>
      <c r="D189" s="242"/>
      <c r="E189" s="242" t="s">
        <v>4965</v>
      </c>
      <c r="F189" s="242"/>
      <c r="G189" s="240"/>
      <c r="H189" s="241">
        <v>0</v>
      </c>
      <c r="I189" s="242" t="s">
        <v>4967</v>
      </c>
      <c r="J189" s="242" t="s">
        <v>4968</v>
      </c>
      <c r="K189" s="242" t="s">
        <v>4729</v>
      </c>
      <c r="L189" s="242" t="s">
        <v>4832</v>
      </c>
      <c r="M189" s="242" t="s">
        <v>5167</v>
      </c>
      <c r="N189" s="242" t="s">
        <v>5385</v>
      </c>
      <c r="O189" s="242" t="s">
        <v>5383</v>
      </c>
      <c r="P189" s="242" t="s">
        <v>5384</v>
      </c>
      <c r="Q189" s="242" t="s">
        <v>4733</v>
      </c>
    </row>
    <row r="190" spans="1:17">
      <c r="A190" s="242" t="s">
        <v>5386</v>
      </c>
      <c r="B190" s="242" t="s">
        <v>5387</v>
      </c>
      <c r="C190" s="242" t="s">
        <v>5388</v>
      </c>
      <c r="D190" s="242"/>
      <c r="E190" s="242" t="s">
        <v>4965</v>
      </c>
      <c r="F190" s="242"/>
      <c r="G190" s="240"/>
      <c r="H190" s="241">
        <v>0</v>
      </c>
      <c r="I190" s="242" t="s">
        <v>4848</v>
      </c>
      <c r="J190" s="242" t="s">
        <v>4849</v>
      </c>
      <c r="K190" s="242" t="s">
        <v>4729</v>
      </c>
      <c r="L190" s="242" t="s">
        <v>5389</v>
      </c>
      <c r="M190" s="242" t="s">
        <v>4851</v>
      </c>
      <c r="N190" s="242"/>
      <c r="O190" s="242" t="s">
        <v>5386</v>
      </c>
      <c r="P190" s="242" t="s">
        <v>5387</v>
      </c>
      <c r="Q190" s="242" t="s">
        <v>4733</v>
      </c>
    </row>
    <row r="191" spans="1:17">
      <c r="A191" s="242" t="s">
        <v>5390</v>
      </c>
      <c r="B191" s="242" t="s">
        <v>5391</v>
      </c>
      <c r="C191" s="242" t="s">
        <v>5392</v>
      </c>
      <c r="D191" s="242" t="s">
        <v>4742</v>
      </c>
      <c r="E191" s="242" t="s">
        <v>5393</v>
      </c>
      <c r="F191" s="242" t="s">
        <v>5394</v>
      </c>
      <c r="G191" s="240"/>
      <c r="H191" s="241">
        <v>0</v>
      </c>
      <c r="I191" s="242" t="s">
        <v>4848</v>
      </c>
      <c r="J191" s="242" t="s">
        <v>4849</v>
      </c>
      <c r="K191" s="242" t="s">
        <v>4729</v>
      </c>
      <c r="L191" s="242" t="s">
        <v>5178</v>
      </c>
      <c r="M191" s="242" t="s">
        <v>4851</v>
      </c>
      <c r="N191" s="242" t="s">
        <v>5395</v>
      </c>
      <c r="O191" s="242" t="s">
        <v>5390</v>
      </c>
      <c r="P191" s="242" t="s">
        <v>5391</v>
      </c>
      <c r="Q191" s="242" t="s">
        <v>4733</v>
      </c>
    </row>
    <row r="192" spans="1:17">
      <c r="A192" s="242" t="s">
        <v>5396</v>
      </c>
      <c r="B192" s="242" t="s">
        <v>5397</v>
      </c>
      <c r="C192" s="242" t="s">
        <v>5398</v>
      </c>
      <c r="D192" s="242"/>
      <c r="E192" s="242" t="s">
        <v>4737</v>
      </c>
      <c r="F192" s="242" t="s">
        <v>5399</v>
      </c>
      <c r="G192" s="240">
        <v>60</v>
      </c>
      <c r="H192" s="241">
        <v>0</v>
      </c>
      <c r="I192" s="242" t="s">
        <v>4795</v>
      </c>
      <c r="J192" s="242" t="s">
        <v>4796</v>
      </c>
      <c r="K192" s="242" t="s">
        <v>4729</v>
      </c>
      <c r="L192" s="242" t="s">
        <v>5039</v>
      </c>
      <c r="M192" s="242" t="s">
        <v>4798</v>
      </c>
      <c r="N192" s="242"/>
      <c r="O192" s="242" t="s">
        <v>5396</v>
      </c>
      <c r="P192" s="242" t="s">
        <v>5397</v>
      </c>
      <c r="Q192" s="242" t="s">
        <v>4733</v>
      </c>
    </row>
    <row r="193" spans="1:17">
      <c r="A193" s="242" t="s">
        <v>5400</v>
      </c>
      <c r="B193" s="242" t="s">
        <v>5401</v>
      </c>
      <c r="C193" s="242" t="s">
        <v>5402</v>
      </c>
      <c r="D193" s="242"/>
      <c r="E193" s="242" t="s">
        <v>5403</v>
      </c>
      <c r="F193" s="242" t="s">
        <v>5404</v>
      </c>
      <c r="G193" s="240"/>
      <c r="H193" s="241">
        <v>0</v>
      </c>
      <c r="I193" s="242"/>
      <c r="J193" s="242"/>
      <c r="K193" s="242" t="s">
        <v>4729</v>
      </c>
      <c r="L193" s="242" t="s">
        <v>4730</v>
      </c>
      <c r="M193" s="242" t="s">
        <v>4749</v>
      </c>
      <c r="N193" s="242"/>
      <c r="O193" s="242" t="s">
        <v>18805</v>
      </c>
      <c r="P193" s="242" t="s">
        <v>5401</v>
      </c>
      <c r="Q193" s="242" t="s">
        <v>4733</v>
      </c>
    </row>
    <row r="194" spans="1:17">
      <c r="A194" s="242" t="s">
        <v>5405</v>
      </c>
      <c r="B194" s="242" t="s">
        <v>5406</v>
      </c>
      <c r="C194" s="242" t="s">
        <v>5407</v>
      </c>
      <c r="D194" s="242"/>
      <c r="E194" s="242" t="s">
        <v>5408</v>
      </c>
      <c r="F194" s="242" t="s">
        <v>5409</v>
      </c>
      <c r="G194" s="240"/>
      <c r="H194" s="241">
        <v>0</v>
      </c>
      <c r="I194" s="242" t="s">
        <v>4967</v>
      </c>
      <c r="J194" s="242" t="s">
        <v>4968</v>
      </c>
      <c r="K194" s="242" t="s">
        <v>4729</v>
      </c>
      <c r="L194" s="242" t="s">
        <v>4832</v>
      </c>
      <c r="M194" s="242" t="s">
        <v>4991</v>
      </c>
      <c r="N194" s="242" t="s">
        <v>5410</v>
      </c>
      <c r="O194" s="242" t="s">
        <v>18805</v>
      </c>
      <c r="P194" s="242" t="s">
        <v>5401</v>
      </c>
      <c r="Q194" s="242" t="s">
        <v>4733</v>
      </c>
    </row>
    <row r="195" spans="1:17">
      <c r="A195" s="242" t="s">
        <v>5411</v>
      </c>
      <c r="B195" s="242" t="s">
        <v>5412</v>
      </c>
      <c r="C195" s="242" t="s">
        <v>5413</v>
      </c>
      <c r="D195" s="242"/>
      <c r="E195" s="242" t="s">
        <v>5403</v>
      </c>
      <c r="F195" s="242" t="s">
        <v>5414</v>
      </c>
      <c r="G195" s="240"/>
      <c r="H195" s="241">
        <v>0</v>
      </c>
      <c r="I195" s="242" t="s">
        <v>4795</v>
      </c>
      <c r="J195" s="242" t="s">
        <v>4796</v>
      </c>
      <c r="K195" s="242" t="s">
        <v>4729</v>
      </c>
      <c r="L195" s="242" t="s">
        <v>4797</v>
      </c>
      <c r="M195" s="242" t="s">
        <v>4798</v>
      </c>
      <c r="N195" s="242"/>
      <c r="O195" s="242" t="s">
        <v>18805</v>
      </c>
      <c r="P195" s="242" t="s">
        <v>5401</v>
      </c>
      <c r="Q195" s="242" t="s">
        <v>4733</v>
      </c>
    </row>
    <row r="196" spans="1:17">
      <c r="A196" s="242" t="s">
        <v>5415</v>
      </c>
      <c r="B196" s="242" t="s">
        <v>5416</v>
      </c>
      <c r="C196" s="242" t="s">
        <v>5417</v>
      </c>
      <c r="D196" s="242"/>
      <c r="E196" s="242" t="s">
        <v>5403</v>
      </c>
      <c r="F196" s="242" t="s">
        <v>5418</v>
      </c>
      <c r="G196" s="240"/>
      <c r="H196" s="241">
        <v>0</v>
      </c>
      <c r="I196" s="242" t="s">
        <v>4795</v>
      </c>
      <c r="J196" s="242" t="s">
        <v>4796</v>
      </c>
      <c r="K196" s="242" t="s">
        <v>4729</v>
      </c>
      <c r="L196" s="242" t="s">
        <v>4978</v>
      </c>
      <c r="M196" s="242" t="s">
        <v>4798</v>
      </c>
      <c r="N196" s="242"/>
      <c r="O196" s="242" t="s">
        <v>18805</v>
      </c>
      <c r="P196" s="242" t="s">
        <v>5401</v>
      </c>
      <c r="Q196" s="242" t="s">
        <v>4733</v>
      </c>
    </row>
    <row r="197" spans="1:17">
      <c r="A197" s="242" t="s">
        <v>5419</v>
      </c>
      <c r="B197" s="242" t="s">
        <v>5420</v>
      </c>
      <c r="C197" s="242" t="s">
        <v>5421</v>
      </c>
      <c r="D197" s="242"/>
      <c r="E197" s="242" t="s">
        <v>5408</v>
      </c>
      <c r="F197" s="242" t="s">
        <v>5422</v>
      </c>
      <c r="G197" s="240"/>
      <c r="H197" s="241">
        <v>0</v>
      </c>
      <c r="I197" s="242" t="s">
        <v>4848</v>
      </c>
      <c r="J197" s="242" t="s">
        <v>4849</v>
      </c>
      <c r="K197" s="242" t="s">
        <v>4729</v>
      </c>
      <c r="L197" s="242" t="s">
        <v>5306</v>
      </c>
      <c r="M197" s="242" t="s">
        <v>4851</v>
      </c>
      <c r="N197" s="242"/>
      <c r="O197" s="242" t="s">
        <v>18805</v>
      </c>
      <c r="P197" s="242" t="s">
        <v>5401</v>
      </c>
      <c r="Q197" s="242" t="s">
        <v>4733</v>
      </c>
    </row>
    <row r="198" spans="1:17">
      <c r="A198" s="242" t="s">
        <v>5423</v>
      </c>
      <c r="B198" s="242" t="s">
        <v>5424</v>
      </c>
      <c r="C198" s="242" t="s">
        <v>5425</v>
      </c>
      <c r="D198" s="242"/>
      <c r="E198" s="242" t="s">
        <v>5403</v>
      </c>
      <c r="F198" s="242" t="s">
        <v>5426</v>
      </c>
      <c r="G198" s="240"/>
      <c r="H198" s="241">
        <v>0</v>
      </c>
      <c r="I198" s="242" t="s">
        <v>4795</v>
      </c>
      <c r="J198" s="242" t="s">
        <v>4796</v>
      </c>
      <c r="K198" s="242" t="s">
        <v>4729</v>
      </c>
      <c r="L198" s="242" t="s">
        <v>5043</v>
      </c>
      <c r="M198" s="242" t="s">
        <v>4798</v>
      </c>
      <c r="N198" s="242"/>
      <c r="O198" s="242" t="s">
        <v>18805</v>
      </c>
      <c r="P198" s="242" t="s">
        <v>5401</v>
      </c>
      <c r="Q198" s="242" t="s">
        <v>4733</v>
      </c>
    </row>
    <row r="199" spans="1:17">
      <c r="A199" s="242" t="s">
        <v>5427</v>
      </c>
      <c r="B199" s="242" t="s">
        <v>5428</v>
      </c>
      <c r="C199" s="242" t="s">
        <v>5429</v>
      </c>
      <c r="D199" s="242"/>
      <c r="E199" s="242" t="s">
        <v>5408</v>
      </c>
      <c r="F199" s="242" t="s">
        <v>5430</v>
      </c>
      <c r="G199" s="240"/>
      <c r="H199" s="241">
        <v>0</v>
      </c>
      <c r="I199" s="242" t="s">
        <v>4848</v>
      </c>
      <c r="J199" s="242" t="s">
        <v>4849</v>
      </c>
      <c r="K199" s="242" t="s">
        <v>4729</v>
      </c>
      <c r="L199" s="242" t="s">
        <v>5178</v>
      </c>
      <c r="M199" s="242" t="s">
        <v>4851</v>
      </c>
      <c r="N199" s="242"/>
      <c r="O199" s="242" t="s">
        <v>18805</v>
      </c>
      <c r="P199" s="242" t="s">
        <v>5401</v>
      </c>
      <c r="Q199" s="242" t="s">
        <v>4733</v>
      </c>
    </row>
    <row r="200" spans="1:17">
      <c r="A200" s="242" t="s">
        <v>5431</v>
      </c>
      <c r="B200" s="242" t="s">
        <v>5432</v>
      </c>
      <c r="C200" s="242" t="s">
        <v>5433</v>
      </c>
      <c r="D200" s="242"/>
      <c r="E200" s="242" t="s">
        <v>5403</v>
      </c>
      <c r="F200" s="242" t="s">
        <v>5434</v>
      </c>
      <c r="G200" s="240"/>
      <c r="H200" s="241">
        <v>0</v>
      </c>
      <c r="I200" s="242" t="s">
        <v>4795</v>
      </c>
      <c r="J200" s="242" t="s">
        <v>4796</v>
      </c>
      <c r="K200" s="242" t="s">
        <v>4729</v>
      </c>
      <c r="L200" s="242" t="s">
        <v>5079</v>
      </c>
      <c r="M200" s="242" t="s">
        <v>4798</v>
      </c>
      <c r="N200" s="242"/>
      <c r="O200" s="242" t="s">
        <v>18805</v>
      </c>
      <c r="P200" s="242" t="s">
        <v>5401</v>
      </c>
      <c r="Q200" s="242" t="s">
        <v>4733</v>
      </c>
    </row>
    <row r="201" spans="1:17">
      <c r="A201" s="242" t="s">
        <v>5435</v>
      </c>
      <c r="B201" s="242" t="s">
        <v>5436</v>
      </c>
      <c r="C201" s="242" t="s">
        <v>5437</v>
      </c>
      <c r="D201" s="242"/>
      <c r="E201" s="242" t="s">
        <v>5403</v>
      </c>
      <c r="F201" s="242" t="s">
        <v>5438</v>
      </c>
      <c r="G201" s="240"/>
      <c r="H201" s="241">
        <v>0</v>
      </c>
      <c r="I201" s="242" t="s">
        <v>4795</v>
      </c>
      <c r="J201" s="242" t="s">
        <v>4796</v>
      </c>
      <c r="K201" s="242" t="s">
        <v>4729</v>
      </c>
      <c r="L201" s="242" t="s">
        <v>5039</v>
      </c>
      <c r="M201" s="242" t="s">
        <v>4798</v>
      </c>
      <c r="N201" s="242"/>
      <c r="O201" s="242" t="s">
        <v>18805</v>
      </c>
      <c r="P201" s="242" t="s">
        <v>5401</v>
      </c>
      <c r="Q201" s="242" t="s">
        <v>4733</v>
      </c>
    </row>
    <row r="202" spans="1:17">
      <c r="A202" s="242" t="s">
        <v>5439</v>
      </c>
      <c r="B202" s="242" t="s">
        <v>5440</v>
      </c>
      <c r="C202" s="242" t="s">
        <v>5441</v>
      </c>
      <c r="D202" s="242"/>
      <c r="E202" s="242" t="s">
        <v>5403</v>
      </c>
      <c r="F202" s="242" t="s">
        <v>5442</v>
      </c>
      <c r="G202" s="240"/>
      <c r="H202" s="241">
        <v>0</v>
      </c>
      <c r="I202" s="242" t="s">
        <v>4795</v>
      </c>
      <c r="J202" s="242" t="s">
        <v>4796</v>
      </c>
      <c r="K202" s="242" t="s">
        <v>4729</v>
      </c>
      <c r="L202" s="242" t="s">
        <v>5017</v>
      </c>
      <c r="M202" s="242" t="s">
        <v>4798</v>
      </c>
      <c r="N202" s="242"/>
      <c r="O202" s="242" t="s">
        <v>18805</v>
      </c>
      <c r="P202" s="242" t="s">
        <v>5401</v>
      </c>
      <c r="Q202" s="242" t="s">
        <v>4733</v>
      </c>
    </row>
    <row r="203" spans="1:17">
      <c r="A203" s="242" t="s">
        <v>5443</v>
      </c>
      <c r="B203" s="242" t="s">
        <v>5444</v>
      </c>
      <c r="C203" s="242" t="s">
        <v>5445</v>
      </c>
      <c r="D203" s="242"/>
      <c r="E203" s="242" t="s">
        <v>5408</v>
      </c>
      <c r="F203" s="242" t="s">
        <v>5446</v>
      </c>
      <c r="G203" s="240"/>
      <c r="H203" s="241">
        <v>0</v>
      </c>
      <c r="I203" s="242" t="s">
        <v>4848</v>
      </c>
      <c r="J203" s="242" t="s">
        <v>4849</v>
      </c>
      <c r="K203" s="242" t="s">
        <v>4729</v>
      </c>
      <c r="L203" s="242" t="s">
        <v>4850</v>
      </c>
      <c r="M203" s="242" t="s">
        <v>4851</v>
      </c>
      <c r="N203" s="242"/>
      <c r="O203" s="242" t="s">
        <v>18805</v>
      </c>
      <c r="P203" s="242" t="s">
        <v>5401</v>
      </c>
      <c r="Q203" s="242" t="s">
        <v>4733</v>
      </c>
    </row>
    <row r="204" spans="1:17">
      <c r="A204" s="242" t="s">
        <v>5447</v>
      </c>
      <c r="B204" s="242" t="s">
        <v>5448</v>
      </c>
      <c r="C204" s="242" t="s">
        <v>5449</v>
      </c>
      <c r="D204" s="242"/>
      <c r="E204" s="242" t="s">
        <v>5408</v>
      </c>
      <c r="F204" s="242" t="s">
        <v>5450</v>
      </c>
      <c r="G204" s="240"/>
      <c r="H204" s="241">
        <v>0</v>
      </c>
      <c r="I204" s="242" t="s">
        <v>4848</v>
      </c>
      <c r="J204" s="242" t="s">
        <v>4849</v>
      </c>
      <c r="K204" s="242" t="s">
        <v>4729</v>
      </c>
      <c r="L204" s="242" t="s">
        <v>5451</v>
      </c>
      <c r="M204" s="242" t="s">
        <v>4851</v>
      </c>
      <c r="N204" s="242"/>
      <c r="O204" s="242" t="s">
        <v>18805</v>
      </c>
      <c r="P204" s="242" t="s">
        <v>5401</v>
      </c>
      <c r="Q204" s="242" t="s">
        <v>4733</v>
      </c>
    </row>
    <row r="205" spans="1:17">
      <c r="A205" s="242" t="s">
        <v>5452</v>
      </c>
      <c r="B205" s="242" t="s">
        <v>5453</v>
      </c>
      <c r="C205" s="242" t="s">
        <v>5454</v>
      </c>
      <c r="D205" s="242"/>
      <c r="E205" s="242" t="s">
        <v>5403</v>
      </c>
      <c r="F205" s="242" t="s">
        <v>5455</v>
      </c>
      <c r="G205" s="240"/>
      <c r="H205" s="241">
        <v>0</v>
      </c>
      <c r="I205" s="242" t="s">
        <v>4795</v>
      </c>
      <c r="J205" s="242" t="s">
        <v>4796</v>
      </c>
      <c r="K205" s="242" t="s">
        <v>4729</v>
      </c>
      <c r="L205" s="242" t="s">
        <v>5079</v>
      </c>
      <c r="M205" s="242" t="s">
        <v>4798</v>
      </c>
      <c r="N205" s="242"/>
      <c r="O205" s="242" t="s">
        <v>18805</v>
      </c>
      <c r="P205" s="242" t="s">
        <v>5401</v>
      </c>
      <c r="Q205" s="242" t="s">
        <v>4733</v>
      </c>
    </row>
    <row r="206" spans="1:17">
      <c r="A206" s="242" t="s">
        <v>5456</v>
      </c>
      <c r="B206" s="242" t="s">
        <v>5457</v>
      </c>
      <c r="C206" s="242" t="s">
        <v>5458</v>
      </c>
      <c r="D206" s="242"/>
      <c r="E206" s="242" t="s">
        <v>5403</v>
      </c>
      <c r="F206" s="242" t="s">
        <v>5459</v>
      </c>
      <c r="G206" s="240"/>
      <c r="H206" s="241">
        <v>0</v>
      </c>
      <c r="I206" s="242" t="s">
        <v>4795</v>
      </c>
      <c r="J206" s="242" t="s">
        <v>4796</v>
      </c>
      <c r="K206" s="242" t="s">
        <v>4729</v>
      </c>
      <c r="L206" s="242" t="s">
        <v>4862</v>
      </c>
      <c r="M206" s="242" t="s">
        <v>4798</v>
      </c>
      <c r="N206" s="242"/>
      <c r="O206" s="242" t="s">
        <v>18805</v>
      </c>
      <c r="P206" s="242" t="s">
        <v>5401</v>
      </c>
      <c r="Q206" s="242" t="s">
        <v>4733</v>
      </c>
    </row>
    <row r="207" spans="1:17">
      <c r="A207" s="242" t="s">
        <v>5460</v>
      </c>
      <c r="B207" s="242" t="s">
        <v>5461</v>
      </c>
      <c r="C207" s="242" t="s">
        <v>5462</v>
      </c>
      <c r="D207" s="242"/>
      <c r="E207" s="242" t="s">
        <v>5408</v>
      </c>
      <c r="F207" s="242" t="s">
        <v>5463</v>
      </c>
      <c r="G207" s="240"/>
      <c r="H207" s="241">
        <v>0</v>
      </c>
      <c r="I207" s="242" t="s">
        <v>4848</v>
      </c>
      <c r="J207" s="242" t="s">
        <v>4849</v>
      </c>
      <c r="K207" s="242" t="s">
        <v>4729</v>
      </c>
      <c r="L207" s="242" t="s">
        <v>5464</v>
      </c>
      <c r="M207" s="242" t="s">
        <v>4851</v>
      </c>
      <c r="N207" s="242"/>
      <c r="O207" s="242" t="s">
        <v>18805</v>
      </c>
      <c r="P207" s="242" t="s">
        <v>5401</v>
      </c>
      <c r="Q207" s="242" t="s">
        <v>4733</v>
      </c>
    </row>
    <row r="208" spans="1:17">
      <c r="A208" s="242" t="s">
        <v>5465</v>
      </c>
      <c r="B208" s="242" t="s">
        <v>5466</v>
      </c>
      <c r="C208" s="242" t="s">
        <v>5467</v>
      </c>
      <c r="D208" s="242"/>
      <c r="E208" s="242" t="s">
        <v>5403</v>
      </c>
      <c r="F208" s="242"/>
      <c r="G208" s="240"/>
      <c r="H208" s="241">
        <v>0</v>
      </c>
      <c r="I208" s="242" t="s">
        <v>4795</v>
      </c>
      <c r="J208" s="242" t="s">
        <v>4796</v>
      </c>
      <c r="K208" s="242" t="s">
        <v>4729</v>
      </c>
      <c r="L208" s="242" t="s">
        <v>4797</v>
      </c>
      <c r="M208" s="242" t="s">
        <v>4798</v>
      </c>
      <c r="N208" s="242"/>
      <c r="O208" s="242" t="s">
        <v>18805</v>
      </c>
      <c r="P208" s="242" t="s">
        <v>5401</v>
      </c>
      <c r="Q208" s="242" t="s">
        <v>4733</v>
      </c>
    </row>
    <row r="209" spans="1:17">
      <c r="A209" s="242" t="s">
        <v>5468</v>
      </c>
      <c r="B209" s="242" t="s">
        <v>5469</v>
      </c>
      <c r="C209" s="242" t="s">
        <v>5470</v>
      </c>
      <c r="D209" s="242"/>
      <c r="E209" s="242" t="s">
        <v>5403</v>
      </c>
      <c r="F209" s="242"/>
      <c r="G209" s="240"/>
      <c r="H209" s="241">
        <v>0</v>
      </c>
      <c r="I209" s="242" t="s">
        <v>4795</v>
      </c>
      <c r="J209" s="242" t="s">
        <v>4796</v>
      </c>
      <c r="K209" s="242" t="s">
        <v>4729</v>
      </c>
      <c r="L209" s="242" t="s">
        <v>4797</v>
      </c>
      <c r="M209" s="242" t="s">
        <v>4798</v>
      </c>
      <c r="N209" s="242"/>
      <c r="O209" s="242" t="s">
        <v>18805</v>
      </c>
      <c r="P209" s="242" t="s">
        <v>5401</v>
      </c>
      <c r="Q209" s="242" t="s">
        <v>4733</v>
      </c>
    </row>
    <row r="210" spans="1:17">
      <c r="A210" s="242" t="s">
        <v>5471</v>
      </c>
      <c r="B210" s="242" t="s">
        <v>5472</v>
      </c>
      <c r="C210" s="242" t="s">
        <v>5473</v>
      </c>
      <c r="D210" s="242"/>
      <c r="E210" s="242" t="s">
        <v>5403</v>
      </c>
      <c r="F210" s="242"/>
      <c r="G210" s="240"/>
      <c r="H210" s="241">
        <v>0</v>
      </c>
      <c r="I210" s="242" t="s">
        <v>4795</v>
      </c>
      <c r="J210" s="242" t="s">
        <v>4796</v>
      </c>
      <c r="K210" s="242" t="s">
        <v>4729</v>
      </c>
      <c r="L210" s="242" t="s">
        <v>5039</v>
      </c>
      <c r="M210" s="242" t="s">
        <v>4798</v>
      </c>
      <c r="N210" s="242"/>
      <c r="O210" s="242" t="s">
        <v>18805</v>
      </c>
      <c r="P210" s="242" t="s">
        <v>5401</v>
      </c>
      <c r="Q210" s="242" t="s">
        <v>4733</v>
      </c>
    </row>
    <row r="211" spans="1:17">
      <c r="A211" s="242" t="s">
        <v>5474</v>
      </c>
      <c r="B211" s="242" t="s">
        <v>5475</v>
      </c>
      <c r="C211" s="242" t="s">
        <v>5476</v>
      </c>
      <c r="D211" s="242"/>
      <c r="E211" s="242" t="s">
        <v>5403</v>
      </c>
      <c r="F211" s="242"/>
      <c r="G211" s="240"/>
      <c r="H211" s="241">
        <v>0</v>
      </c>
      <c r="I211" s="242" t="s">
        <v>4795</v>
      </c>
      <c r="J211" s="242" t="s">
        <v>4796</v>
      </c>
      <c r="K211" s="242" t="s">
        <v>4729</v>
      </c>
      <c r="L211" s="242" t="s">
        <v>4797</v>
      </c>
      <c r="M211" s="242" t="s">
        <v>4798</v>
      </c>
      <c r="N211" s="242"/>
      <c r="O211" s="242" t="s">
        <v>18805</v>
      </c>
      <c r="P211" s="242" t="s">
        <v>5401</v>
      </c>
      <c r="Q211" s="242" t="s">
        <v>4733</v>
      </c>
    </row>
    <row r="212" spans="1:17">
      <c r="A212" s="242" t="s">
        <v>5477</v>
      </c>
      <c r="B212" s="242" t="s">
        <v>5478</v>
      </c>
      <c r="C212" s="242" t="s">
        <v>5479</v>
      </c>
      <c r="D212" s="242"/>
      <c r="E212" s="242" t="s">
        <v>5403</v>
      </c>
      <c r="F212" s="242"/>
      <c r="G212" s="240"/>
      <c r="H212" s="241">
        <v>0</v>
      </c>
      <c r="I212" s="242" t="s">
        <v>4795</v>
      </c>
      <c r="J212" s="242" t="s">
        <v>4796</v>
      </c>
      <c r="K212" s="242" t="s">
        <v>4729</v>
      </c>
      <c r="L212" s="242" t="s">
        <v>4797</v>
      </c>
      <c r="M212" s="242" t="s">
        <v>4798</v>
      </c>
      <c r="N212" s="242"/>
      <c r="O212" s="242" t="s">
        <v>18805</v>
      </c>
      <c r="P212" s="242" t="s">
        <v>5401</v>
      </c>
      <c r="Q212" s="242" t="s">
        <v>4733</v>
      </c>
    </row>
    <row r="213" spans="1:17">
      <c r="A213" s="242" t="s">
        <v>5480</v>
      </c>
      <c r="B213" s="242" t="s">
        <v>5481</v>
      </c>
      <c r="C213" s="242" t="s">
        <v>5482</v>
      </c>
      <c r="D213" s="242"/>
      <c r="E213" s="242" t="s">
        <v>5403</v>
      </c>
      <c r="F213" s="242"/>
      <c r="G213" s="240"/>
      <c r="H213" s="241">
        <v>0</v>
      </c>
      <c r="I213" s="242" t="s">
        <v>4795</v>
      </c>
      <c r="J213" s="242" t="s">
        <v>4796</v>
      </c>
      <c r="K213" s="242" t="s">
        <v>4729</v>
      </c>
      <c r="L213" s="242" t="s">
        <v>5039</v>
      </c>
      <c r="M213" s="242" t="s">
        <v>4798</v>
      </c>
      <c r="N213" s="242"/>
      <c r="O213" s="242" t="s">
        <v>18805</v>
      </c>
      <c r="P213" s="242" t="s">
        <v>5401</v>
      </c>
      <c r="Q213" s="242" t="s">
        <v>4733</v>
      </c>
    </row>
    <row r="214" spans="1:17">
      <c r="A214" s="242" t="s">
        <v>5483</v>
      </c>
      <c r="B214" s="242" t="s">
        <v>5484</v>
      </c>
      <c r="C214" s="242" t="s">
        <v>5485</v>
      </c>
      <c r="D214" s="242"/>
      <c r="E214" s="242" t="s">
        <v>5403</v>
      </c>
      <c r="F214" s="242"/>
      <c r="G214" s="240"/>
      <c r="H214" s="241">
        <v>0</v>
      </c>
      <c r="I214" s="242" t="s">
        <v>4795</v>
      </c>
      <c r="J214" s="242" t="s">
        <v>4796</v>
      </c>
      <c r="K214" s="242" t="s">
        <v>4729</v>
      </c>
      <c r="L214" s="242" t="s">
        <v>5039</v>
      </c>
      <c r="M214" s="242" t="s">
        <v>4798</v>
      </c>
      <c r="N214" s="242"/>
      <c r="O214" s="242" t="s">
        <v>18805</v>
      </c>
      <c r="P214" s="242" t="s">
        <v>5401</v>
      </c>
      <c r="Q214" s="242" t="s">
        <v>4733</v>
      </c>
    </row>
    <row r="215" spans="1:17">
      <c r="A215" s="242" t="s">
        <v>5486</v>
      </c>
      <c r="B215" s="242" t="s">
        <v>5487</v>
      </c>
      <c r="C215" s="242" t="s">
        <v>5488</v>
      </c>
      <c r="D215" s="242"/>
      <c r="E215" s="242" t="s">
        <v>5403</v>
      </c>
      <c r="F215" s="242"/>
      <c r="G215" s="240"/>
      <c r="H215" s="241">
        <v>0</v>
      </c>
      <c r="I215" s="242" t="s">
        <v>4795</v>
      </c>
      <c r="J215" s="242" t="s">
        <v>4796</v>
      </c>
      <c r="K215" s="242" t="s">
        <v>4729</v>
      </c>
      <c r="L215" s="242" t="s">
        <v>5039</v>
      </c>
      <c r="M215" s="242" t="s">
        <v>4798</v>
      </c>
      <c r="N215" s="242"/>
      <c r="O215" s="242" t="s">
        <v>18805</v>
      </c>
      <c r="P215" s="242" t="s">
        <v>5401</v>
      </c>
      <c r="Q215" s="242" t="s">
        <v>4733</v>
      </c>
    </row>
    <row r="216" spans="1:17">
      <c r="A216" s="242" t="s">
        <v>5489</v>
      </c>
      <c r="B216" s="242" t="s">
        <v>5490</v>
      </c>
      <c r="C216" s="242" t="s">
        <v>5491</v>
      </c>
      <c r="D216" s="242"/>
      <c r="E216" s="242" t="s">
        <v>5403</v>
      </c>
      <c r="F216" s="242"/>
      <c r="G216" s="240"/>
      <c r="H216" s="241">
        <v>0</v>
      </c>
      <c r="I216" s="242" t="s">
        <v>4795</v>
      </c>
      <c r="J216" s="242" t="s">
        <v>4796</v>
      </c>
      <c r="K216" s="242" t="s">
        <v>4729</v>
      </c>
      <c r="L216" s="242" t="s">
        <v>4797</v>
      </c>
      <c r="M216" s="242" t="s">
        <v>4798</v>
      </c>
      <c r="N216" s="242"/>
      <c r="O216" s="242" t="s">
        <v>18805</v>
      </c>
      <c r="P216" s="242" t="s">
        <v>5401</v>
      </c>
      <c r="Q216" s="242" t="s">
        <v>4733</v>
      </c>
    </row>
    <row r="217" spans="1:17">
      <c r="A217" s="242" t="s">
        <v>5492</v>
      </c>
      <c r="B217" s="242" t="s">
        <v>5493</v>
      </c>
      <c r="C217" s="242" t="s">
        <v>5494</v>
      </c>
      <c r="D217" s="242"/>
      <c r="E217" s="242" t="s">
        <v>5403</v>
      </c>
      <c r="F217" s="242"/>
      <c r="G217" s="240"/>
      <c r="H217" s="241">
        <v>0</v>
      </c>
      <c r="I217" s="242" t="s">
        <v>4795</v>
      </c>
      <c r="J217" s="242" t="s">
        <v>4796</v>
      </c>
      <c r="K217" s="242" t="s">
        <v>4729</v>
      </c>
      <c r="L217" s="242" t="s">
        <v>4797</v>
      </c>
      <c r="M217" s="242" t="s">
        <v>4798</v>
      </c>
      <c r="N217" s="242" t="s">
        <v>5495</v>
      </c>
      <c r="O217" s="242" t="s">
        <v>18805</v>
      </c>
      <c r="P217" s="242" t="s">
        <v>5401</v>
      </c>
      <c r="Q217" s="242" t="s">
        <v>4733</v>
      </c>
    </row>
    <row r="218" spans="1:17">
      <c r="A218" s="242" t="s">
        <v>5496</v>
      </c>
      <c r="B218" s="242" t="s">
        <v>5497</v>
      </c>
      <c r="C218" s="242" t="s">
        <v>5498</v>
      </c>
      <c r="D218" s="242"/>
      <c r="E218" s="242" t="s">
        <v>5403</v>
      </c>
      <c r="F218" s="242"/>
      <c r="G218" s="240"/>
      <c r="H218" s="241">
        <v>0</v>
      </c>
      <c r="I218" s="242" t="s">
        <v>4795</v>
      </c>
      <c r="J218" s="242" t="s">
        <v>4796</v>
      </c>
      <c r="K218" s="242" t="s">
        <v>4729</v>
      </c>
      <c r="L218" s="242" t="s">
        <v>5039</v>
      </c>
      <c r="M218" s="242" t="s">
        <v>4798</v>
      </c>
      <c r="N218" s="242"/>
      <c r="O218" s="242" t="s">
        <v>18805</v>
      </c>
      <c r="P218" s="242" t="s">
        <v>5401</v>
      </c>
      <c r="Q218" s="242" t="s">
        <v>4733</v>
      </c>
    </row>
    <row r="219" spans="1:17">
      <c r="A219" s="242" t="s">
        <v>5499</v>
      </c>
      <c r="B219" s="242" t="s">
        <v>5500</v>
      </c>
      <c r="C219" s="242" t="s">
        <v>5501</v>
      </c>
      <c r="D219" s="242"/>
      <c r="E219" s="242" t="s">
        <v>5403</v>
      </c>
      <c r="F219" s="242"/>
      <c r="G219" s="240"/>
      <c r="H219" s="241">
        <v>0</v>
      </c>
      <c r="I219" s="242" t="s">
        <v>4795</v>
      </c>
      <c r="J219" s="242" t="s">
        <v>4796</v>
      </c>
      <c r="K219" s="242" t="s">
        <v>4729</v>
      </c>
      <c r="L219" s="242" t="s">
        <v>5039</v>
      </c>
      <c r="M219" s="242" t="s">
        <v>4798</v>
      </c>
      <c r="N219" s="242" t="s">
        <v>5502</v>
      </c>
      <c r="O219" s="242" t="s">
        <v>18805</v>
      </c>
      <c r="P219" s="242" t="s">
        <v>5401</v>
      </c>
      <c r="Q219" s="242" t="s">
        <v>4733</v>
      </c>
    </row>
    <row r="220" spans="1:17">
      <c r="A220" s="242" t="s">
        <v>5503</v>
      </c>
      <c r="B220" s="242" t="s">
        <v>5504</v>
      </c>
      <c r="C220" s="242" t="s">
        <v>5505</v>
      </c>
      <c r="D220" s="242"/>
      <c r="E220" s="242" t="s">
        <v>5403</v>
      </c>
      <c r="F220" s="242"/>
      <c r="G220" s="240"/>
      <c r="H220" s="241">
        <v>0</v>
      </c>
      <c r="I220" s="242" t="s">
        <v>4795</v>
      </c>
      <c r="J220" s="242" t="s">
        <v>4796</v>
      </c>
      <c r="K220" s="242" t="s">
        <v>4729</v>
      </c>
      <c r="L220" s="242" t="s">
        <v>4797</v>
      </c>
      <c r="M220" s="242" t="s">
        <v>4798</v>
      </c>
      <c r="N220" s="242" t="s">
        <v>5506</v>
      </c>
      <c r="O220" s="242" t="s">
        <v>18805</v>
      </c>
      <c r="P220" s="242" t="s">
        <v>5401</v>
      </c>
      <c r="Q220" s="242" t="s">
        <v>4733</v>
      </c>
    </row>
    <row r="221" spans="1:17">
      <c r="A221" s="242" t="s">
        <v>5507</v>
      </c>
      <c r="B221" s="242" t="s">
        <v>5508</v>
      </c>
      <c r="C221" s="242" t="s">
        <v>5509</v>
      </c>
      <c r="D221" s="242"/>
      <c r="E221" s="242" t="s">
        <v>5403</v>
      </c>
      <c r="F221" s="242"/>
      <c r="G221" s="240"/>
      <c r="H221" s="241">
        <v>0</v>
      </c>
      <c r="I221" s="242" t="s">
        <v>4795</v>
      </c>
      <c r="J221" s="242" t="s">
        <v>4796</v>
      </c>
      <c r="K221" s="242" t="s">
        <v>4729</v>
      </c>
      <c r="L221" s="242" t="s">
        <v>5039</v>
      </c>
      <c r="M221" s="242" t="s">
        <v>4798</v>
      </c>
      <c r="N221" s="242"/>
      <c r="O221" s="242" t="s">
        <v>18805</v>
      </c>
      <c r="P221" s="242" t="s">
        <v>5401</v>
      </c>
      <c r="Q221" s="242" t="s">
        <v>4733</v>
      </c>
    </row>
    <row r="222" spans="1:17">
      <c r="A222" s="242" t="s">
        <v>5510</v>
      </c>
      <c r="B222" s="242" t="s">
        <v>5511</v>
      </c>
      <c r="C222" s="242" t="s">
        <v>5512</v>
      </c>
      <c r="D222" s="242"/>
      <c r="E222" s="242" t="s">
        <v>5403</v>
      </c>
      <c r="F222" s="242"/>
      <c r="G222" s="240"/>
      <c r="H222" s="241">
        <v>0</v>
      </c>
      <c r="I222" s="242" t="s">
        <v>4795</v>
      </c>
      <c r="J222" s="242" t="s">
        <v>4796</v>
      </c>
      <c r="K222" s="242" t="s">
        <v>4729</v>
      </c>
      <c r="L222" s="242" t="s">
        <v>5039</v>
      </c>
      <c r="M222" s="242" t="s">
        <v>4798</v>
      </c>
      <c r="N222" s="242"/>
      <c r="O222" s="242" t="s">
        <v>18805</v>
      </c>
      <c r="P222" s="242" t="s">
        <v>5401</v>
      </c>
      <c r="Q222" s="242" t="s">
        <v>4733</v>
      </c>
    </row>
    <row r="223" spans="1:17">
      <c r="A223" s="242" t="s">
        <v>5513</v>
      </c>
      <c r="B223" s="242" t="s">
        <v>5514</v>
      </c>
      <c r="C223" s="242" t="s">
        <v>5515</v>
      </c>
      <c r="D223" s="242"/>
      <c r="E223" s="242" t="s">
        <v>5403</v>
      </c>
      <c r="F223" s="242"/>
      <c r="G223" s="240"/>
      <c r="H223" s="241">
        <v>0</v>
      </c>
      <c r="I223" s="242" t="s">
        <v>4795</v>
      </c>
      <c r="J223" s="242" t="s">
        <v>4796</v>
      </c>
      <c r="K223" s="242" t="s">
        <v>4729</v>
      </c>
      <c r="L223" s="242" t="s">
        <v>5043</v>
      </c>
      <c r="M223" s="242" t="s">
        <v>4798</v>
      </c>
      <c r="N223" s="242"/>
      <c r="O223" s="242" t="s">
        <v>18805</v>
      </c>
      <c r="P223" s="242" t="s">
        <v>5401</v>
      </c>
      <c r="Q223" s="242" t="s">
        <v>4733</v>
      </c>
    </row>
    <row r="224" spans="1:17">
      <c r="A224" s="242" t="s">
        <v>5516</v>
      </c>
      <c r="B224" s="242" t="s">
        <v>5517</v>
      </c>
      <c r="C224" s="242" t="s">
        <v>5518</v>
      </c>
      <c r="D224" s="242"/>
      <c r="E224" s="242" t="s">
        <v>5403</v>
      </c>
      <c r="F224" s="242"/>
      <c r="G224" s="240"/>
      <c r="H224" s="241">
        <v>0</v>
      </c>
      <c r="I224" s="242" t="s">
        <v>4795</v>
      </c>
      <c r="J224" s="242" t="s">
        <v>4796</v>
      </c>
      <c r="K224" s="242" t="s">
        <v>4729</v>
      </c>
      <c r="L224" s="242" t="s">
        <v>5043</v>
      </c>
      <c r="M224" s="242" t="s">
        <v>4798</v>
      </c>
      <c r="N224" s="242"/>
      <c r="O224" s="242" t="s">
        <v>18805</v>
      </c>
      <c r="P224" s="242" t="s">
        <v>5401</v>
      </c>
      <c r="Q224" s="242" t="s">
        <v>4733</v>
      </c>
    </row>
    <row r="225" spans="1:17">
      <c r="A225" s="242" t="s">
        <v>5519</v>
      </c>
      <c r="B225" s="242" t="s">
        <v>5520</v>
      </c>
      <c r="C225" s="242" t="s">
        <v>5521</v>
      </c>
      <c r="D225" s="242"/>
      <c r="E225" s="242" t="s">
        <v>5403</v>
      </c>
      <c r="F225" s="242"/>
      <c r="G225" s="240"/>
      <c r="H225" s="241">
        <v>0</v>
      </c>
      <c r="I225" s="242" t="s">
        <v>4795</v>
      </c>
      <c r="J225" s="242" t="s">
        <v>4796</v>
      </c>
      <c r="K225" s="242" t="s">
        <v>4729</v>
      </c>
      <c r="L225" s="242" t="s">
        <v>5043</v>
      </c>
      <c r="M225" s="242" t="s">
        <v>4798</v>
      </c>
      <c r="N225" s="242"/>
      <c r="O225" s="242" t="s">
        <v>18805</v>
      </c>
      <c r="P225" s="242" t="s">
        <v>5401</v>
      </c>
      <c r="Q225" s="242" t="s">
        <v>4733</v>
      </c>
    </row>
    <row r="226" spans="1:17">
      <c r="A226" s="242" t="s">
        <v>5522</v>
      </c>
      <c r="B226" s="242" t="s">
        <v>5523</v>
      </c>
      <c r="C226" s="242" t="s">
        <v>5524</v>
      </c>
      <c r="D226" s="242"/>
      <c r="E226" s="242" t="s">
        <v>5403</v>
      </c>
      <c r="F226" s="242"/>
      <c r="G226" s="240"/>
      <c r="H226" s="241">
        <v>0</v>
      </c>
      <c r="I226" s="242" t="s">
        <v>4795</v>
      </c>
      <c r="J226" s="242" t="s">
        <v>4796</v>
      </c>
      <c r="K226" s="242" t="s">
        <v>4729</v>
      </c>
      <c r="L226" s="242" t="s">
        <v>5043</v>
      </c>
      <c r="M226" s="242" t="s">
        <v>4798</v>
      </c>
      <c r="N226" s="242"/>
      <c r="O226" s="242" t="s">
        <v>18805</v>
      </c>
      <c r="P226" s="242" t="s">
        <v>5401</v>
      </c>
      <c r="Q226" s="242" t="s">
        <v>4733</v>
      </c>
    </row>
    <row r="227" spans="1:17">
      <c r="A227" s="242" t="s">
        <v>5525</v>
      </c>
      <c r="B227" s="242" t="s">
        <v>5526</v>
      </c>
      <c r="C227" s="242" t="s">
        <v>5527</v>
      </c>
      <c r="D227" s="242"/>
      <c r="E227" s="242" t="s">
        <v>5403</v>
      </c>
      <c r="F227" s="242"/>
      <c r="G227" s="240"/>
      <c r="H227" s="241">
        <v>0</v>
      </c>
      <c r="I227" s="242" t="s">
        <v>4795</v>
      </c>
      <c r="J227" s="242" t="s">
        <v>4796</v>
      </c>
      <c r="K227" s="242" t="s">
        <v>4729</v>
      </c>
      <c r="L227" s="242" t="s">
        <v>5043</v>
      </c>
      <c r="M227" s="242" t="s">
        <v>4798</v>
      </c>
      <c r="N227" s="242"/>
      <c r="O227" s="242" t="s">
        <v>18805</v>
      </c>
      <c r="P227" s="242" t="s">
        <v>5401</v>
      </c>
      <c r="Q227" s="242" t="s">
        <v>4733</v>
      </c>
    </row>
    <row r="228" spans="1:17">
      <c r="A228" s="242" t="s">
        <v>5528</v>
      </c>
      <c r="B228" s="242" t="s">
        <v>5529</v>
      </c>
      <c r="C228" s="242" t="s">
        <v>5530</v>
      </c>
      <c r="D228" s="242"/>
      <c r="E228" s="242" t="s">
        <v>5403</v>
      </c>
      <c r="F228" s="242"/>
      <c r="G228" s="240"/>
      <c r="H228" s="241">
        <v>0</v>
      </c>
      <c r="I228" s="242" t="s">
        <v>4795</v>
      </c>
      <c r="J228" s="242" t="s">
        <v>4796</v>
      </c>
      <c r="K228" s="242" t="s">
        <v>4729</v>
      </c>
      <c r="L228" s="242" t="s">
        <v>5043</v>
      </c>
      <c r="M228" s="242" t="s">
        <v>4798</v>
      </c>
      <c r="N228" s="242"/>
      <c r="O228" s="242" t="s">
        <v>18805</v>
      </c>
      <c r="P228" s="242" t="s">
        <v>5401</v>
      </c>
      <c r="Q228" s="242" t="s">
        <v>4733</v>
      </c>
    </row>
    <row r="229" spans="1:17">
      <c r="A229" s="242" t="s">
        <v>5531</v>
      </c>
      <c r="B229" s="242" t="s">
        <v>5532</v>
      </c>
      <c r="C229" s="242" t="s">
        <v>5533</v>
      </c>
      <c r="D229" s="242"/>
      <c r="E229" s="242" t="s">
        <v>5403</v>
      </c>
      <c r="F229" s="242"/>
      <c r="G229" s="240"/>
      <c r="H229" s="241">
        <v>0</v>
      </c>
      <c r="I229" s="242" t="s">
        <v>4795</v>
      </c>
      <c r="J229" s="242" t="s">
        <v>4796</v>
      </c>
      <c r="K229" s="242" t="s">
        <v>4729</v>
      </c>
      <c r="L229" s="242" t="s">
        <v>5043</v>
      </c>
      <c r="M229" s="242" t="s">
        <v>4798</v>
      </c>
      <c r="N229" s="242"/>
      <c r="O229" s="242" t="s">
        <v>18805</v>
      </c>
      <c r="P229" s="242" t="s">
        <v>5401</v>
      </c>
      <c r="Q229" s="242" t="s">
        <v>4733</v>
      </c>
    </row>
    <row r="230" spans="1:17">
      <c r="A230" s="242" t="s">
        <v>5534</v>
      </c>
      <c r="B230" s="242" t="s">
        <v>5535</v>
      </c>
      <c r="C230" s="242" t="s">
        <v>5536</v>
      </c>
      <c r="D230" s="242"/>
      <c r="E230" s="242" t="s">
        <v>5403</v>
      </c>
      <c r="F230" s="242"/>
      <c r="G230" s="240"/>
      <c r="H230" s="241">
        <v>0</v>
      </c>
      <c r="I230" s="242" t="s">
        <v>4795</v>
      </c>
      <c r="J230" s="242" t="s">
        <v>4796</v>
      </c>
      <c r="K230" s="242" t="s">
        <v>4729</v>
      </c>
      <c r="L230" s="242" t="s">
        <v>5043</v>
      </c>
      <c r="M230" s="242" t="s">
        <v>4798</v>
      </c>
      <c r="N230" s="242"/>
      <c r="O230" s="242" t="s">
        <v>18805</v>
      </c>
      <c r="P230" s="242" t="s">
        <v>5401</v>
      </c>
      <c r="Q230" s="242" t="s">
        <v>4733</v>
      </c>
    </row>
    <row r="231" spans="1:17">
      <c r="A231" s="242" t="s">
        <v>5537</v>
      </c>
      <c r="B231" s="242" t="s">
        <v>5538</v>
      </c>
      <c r="C231" s="242" t="s">
        <v>5539</v>
      </c>
      <c r="D231" s="242"/>
      <c r="E231" s="242" t="s">
        <v>5403</v>
      </c>
      <c r="F231" s="242"/>
      <c r="G231" s="240"/>
      <c r="H231" s="241">
        <v>0</v>
      </c>
      <c r="I231" s="242" t="s">
        <v>4795</v>
      </c>
      <c r="J231" s="242" t="s">
        <v>4796</v>
      </c>
      <c r="K231" s="242" t="s">
        <v>4729</v>
      </c>
      <c r="L231" s="242" t="s">
        <v>5043</v>
      </c>
      <c r="M231" s="242" t="s">
        <v>4798</v>
      </c>
      <c r="N231" s="242"/>
      <c r="O231" s="242" t="s">
        <v>18805</v>
      </c>
      <c r="P231" s="242" t="s">
        <v>5401</v>
      </c>
      <c r="Q231" s="242" t="s">
        <v>4733</v>
      </c>
    </row>
    <row r="232" spans="1:17">
      <c r="A232" s="242" t="s">
        <v>5540</v>
      </c>
      <c r="B232" s="242" t="s">
        <v>5541</v>
      </c>
      <c r="C232" s="242" t="s">
        <v>5542</v>
      </c>
      <c r="D232" s="242"/>
      <c r="E232" s="242" t="s">
        <v>5403</v>
      </c>
      <c r="F232" s="242"/>
      <c r="G232" s="240"/>
      <c r="H232" s="241">
        <v>0</v>
      </c>
      <c r="I232" s="242" t="s">
        <v>4795</v>
      </c>
      <c r="J232" s="242" t="s">
        <v>4796</v>
      </c>
      <c r="K232" s="242" t="s">
        <v>4729</v>
      </c>
      <c r="L232" s="242" t="s">
        <v>5079</v>
      </c>
      <c r="M232" s="242" t="s">
        <v>4798</v>
      </c>
      <c r="N232" s="242"/>
      <c r="O232" s="242" t="s">
        <v>18805</v>
      </c>
      <c r="P232" s="242" t="s">
        <v>5401</v>
      </c>
      <c r="Q232" s="242" t="s">
        <v>4733</v>
      </c>
    </row>
    <row r="233" spans="1:17">
      <c r="A233" s="242" t="s">
        <v>5543</v>
      </c>
      <c r="B233" s="242" t="s">
        <v>5544</v>
      </c>
      <c r="C233" s="242" t="s">
        <v>5545</v>
      </c>
      <c r="D233" s="242"/>
      <c r="E233" s="242" t="s">
        <v>5403</v>
      </c>
      <c r="F233" s="242"/>
      <c r="G233" s="240"/>
      <c r="H233" s="241">
        <v>0</v>
      </c>
      <c r="I233" s="242" t="s">
        <v>4795</v>
      </c>
      <c r="J233" s="242" t="s">
        <v>4796</v>
      </c>
      <c r="K233" s="242" t="s">
        <v>4729</v>
      </c>
      <c r="L233" s="242" t="s">
        <v>5079</v>
      </c>
      <c r="M233" s="242" t="s">
        <v>4798</v>
      </c>
      <c r="N233" s="242"/>
      <c r="O233" s="242" t="s">
        <v>18805</v>
      </c>
      <c r="P233" s="242" t="s">
        <v>5401</v>
      </c>
      <c r="Q233" s="242" t="s">
        <v>4733</v>
      </c>
    </row>
    <row r="234" spans="1:17">
      <c r="A234" s="242" t="s">
        <v>5546</v>
      </c>
      <c r="B234" s="242" t="s">
        <v>5547</v>
      </c>
      <c r="C234" s="242" t="s">
        <v>5548</v>
      </c>
      <c r="D234" s="242"/>
      <c r="E234" s="242" t="s">
        <v>5403</v>
      </c>
      <c r="F234" s="242"/>
      <c r="G234" s="240"/>
      <c r="H234" s="241">
        <v>0</v>
      </c>
      <c r="I234" s="242" t="s">
        <v>4795</v>
      </c>
      <c r="J234" s="242" t="s">
        <v>4796</v>
      </c>
      <c r="K234" s="242" t="s">
        <v>4729</v>
      </c>
      <c r="L234" s="242" t="s">
        <v>5079</v>
      </c>
      <c r="M234" s="242" t="s">
        <v>4798</v>
      </c>
      <c r="N234" s="242"/>
      <c r="O234" s="242" t="s">
        <v>18805</v>
      </c>
      <c r="P234" s="242" t="s">
        <v>5401</v>
      </c>
      <c r="Q234" s="242" t="s">
        <v>4733</v>
      </c>
    </row>
    <row r="235" spans="1:17">
      <c r="A235" s="242" t="s">
        <v>5549</v>
      </c>
      <c r="B235" s="242" t="s">
        <v>5550</v>
      </c>
      <c r="C235" s="242" t="s">
        <v>5551</v>
      </c>
      <c r="D235" s="242"/>
      <c r="E235" s="242" t="s">
        <v>5403</v>
      </c>
      <c r="F235" s="242"/>
      <c r="G235" s="240"/>
      <c r="H235" s="241">
        <v>0</v>
      </c>
      <c r="I235" s="242" t="s">
        <v>4795</v>
      </c>
      <c r="J235" s="242" t="s">
        <v>4796</v>
      </c>
      <c r="K235" s="242" t="s">
        <v>4729</v>
      </c>
      <c r="L235" s="242" t="s">
        <v>5043</v>
      </c>
      <c r="M235" s="242" t="s">
        <v>4798</v>
      </c>
      <c r="N235" s="242"/>
      <c r="O235" s="242" t="s">
        <v>18805</v>
      </c>
      <c r="P235" s="242" t="s">
        <v>5401</v>
      </c>
      <c r="Q235" s="242" t="s">
        <v>4733</v>
      </c>
    </row>
    <row r="236" spans="1:17">
      <c r="A236" s="242" t="s">
        <v>5552</v>
      </c>
      <c r="B236" s="242" t="s">
        <v>5553</v>
      </c>
      <c r="C236" s="242" t="s">
        <v>5554</v>
      </c>
      <c r="D236" s="242"/>
      <c r="E236" s="242" t="s">
        <v>5403</v>
      </c>
      <c r="F236" s="242"/>
      <c r="G236" s="240"/>
      <c r="H236" s="241">
        <v>0</v>
      </c>
      <c r="I236" s="242" t="s">
        <v>4795</v>
      </c>
      <c r="J236" s="242" t="s">
        <v>4796</v>
      </c>
      <c r="K236" s="242" t="s">
        <v>4729</v>
      </c>
      <c r="L236" s="242" t="s">
        <v>5043</v>
      </c>
      <c r="M236" s="242" t="s">
        <v>4798</v>
      </c>
      <c r="N236" s="242"/>
      <c r="O236" s="242" t="s">
        <v>18805</v>
      </c>
      <c r="P236" s="242" t="s">
        <v>5401</v>
      </c>
      <c r="Q236" s="242" t="s">
        <v>4733</v>
      </c>
    </row>
    <row r="237" spans="1:17">
      <c r="A237" s="242" t="s">
        <v>5555</v>
      </c>
      <c r="B237" s="242" t="s">
        <v>5556</v>
      </c>
      <c r="C237" s="242" t="s">
        <v>5557</v>
      </c>
      <c r="D237" s="242"/>
      <c r="E237" s="242" t="s">
        <v>5403</v>
      </c>
      <c r="F237" s="242"/>
      <c r="G237" s="240"/>
      <c r="H237" s="241">
        <v>0</v>
      </c>
      <c r="I237" s="242" t="s">
        <v>4795</v>
      </c>
      <c r="J237" s="242" t="s">
        <v>4796</v>
      </c>
      <c r="K237" s="242" t="s">
        <v>4729</v>
      </c>
      <c r="L237" s="242" t="s">
        <v>5043</v>
      </c>
      <c r="M237" s="242" t="s">
        <v>4798</v>
      </c>
      <c r="N237" s="242"/>
      <c r="O237" s="242" t="s">
        <v>18805</v>
      </c>
      <c r="P237" s="242" t="s">
        <v>5401</v>
      </c>
      <c r="Q237" s="242" t="s">
        <v>4733</v>
      </c>
    </row>
    <row r="238" spans="1:17">
      <c r="A238" s="242" t="s">
        <v>5558</v>
      </c>
      <c r="B238" s="242" t="s">
        <v>5559</v>
      </c>
      <c r="C238" s="242" t="s">
        <v>5560</v>
      </c>
      <c r="D238" s="242"/>
      <c r="E238" s="242" t="s">
        <v>5403</v>
      </c>
      <c r="F238" s="242"/>
      <c r="G238" s="240"/>
      <c r="H238" s="241">
        <v>0</v>
      </c>
      <c r="I238" s="242" t="s">
        <v>4795</v>
      </c>
      <c r="J238" s="242" t="s">
        <v>4796</v>
      </c>
      <c r="K238" s="242" t="s">
        <v>4729</v>
      </c>
      <c r="L238" s="242" t="s">
        <v>5043</v>
      </c>
      <c r="M238" s="242" t="s">
        <v>4798</v>
      </c>
      <c r="N238" s="242"/>
      <c r="O238" s="242" t="s">
        <v>18805</v>
      </c>
      <c r="P238" s="242" t="s">
        <v>5401</v>
      </c>
      <c r="Q238" s="242" t="s">
        <v>4733</v>
      </c>
    </row>
    <row r="239" spans="1:17">
      <c r="A239" s="242" t="s">
        <v>5561</v>
      </c>
      <c r="B239" s="242" t="s">
        <v>5562</v>
      </c>
      <c r="C239" s="242" t="s">
        <v>5563</v>
      </c>
      <c r="D239" s="242"/>
      <c r="E239" s="242" t="s">
        <v>5403</v>
      </c>
      <c r="F239" s="242"/>
      <c r="G239" s="240"/>
      <c r="H239" s="241">
        <v>0</v>
      </c>
      <c r="I239" s="242" t="s">
        <v>4795</v>
      </c>
      <c r="J239" s="242" t="s">
        <v>4796</v>
      </c>
      <c r="K239" s="242" t="s">
        <v>4729</v>
      </c>
      <c r="L239" s="242" t="s">
        <v>5043</v>
      </c>
      <c r="M239" s="242" t="s">
        <v>4798</v>
      </c>
      <c r="N239" s="242"/>
      <c r="O239" s="242" t="s">
        <v>18805</v>
      </c>
      <c r="P239" s="242" t="s">
        <v>5401</v>
      </c>
      <c r="Q239" s="242" t="s">
        <v>4733</v>
      </c>
    </row>
    <row r="240" spans="1:17">
      <c r="A240" s="242" t="s">
        <v>5564</v>
      </c>
      <c r="B240" s="242" t="s">
        <v>5565</v>
      </c>
      <c r="C240" s="242" t="s">
        <v>5566</v>
      </c>
      <c r="D240" s="242"/>
      <c r="E240" s="242" t="s">
        <v>5403</v>
      </c>
      <c r="F240" s="242"/>
      <c r="G240" s="240"/>
      <c r="H240" s="241">
        <v>0</v>
      </c>
      <c r="I240" s="242" t="s">
        <v>4795</v>
      </c>
      <c r="J240" s="242" t="s">
        <v>4796</v>
      </c>
      <c r="K240" s="242" t="s">
        <v>4729</v>
      </c>
      <c r="L240" s="242" t="s">
        <v>5043</v>
      </c>
      <c r="M240" s="242" t="s">
        <v>4798</v>
      </c>
      <c r="N240" s="242"/>
      <c r="O240" s="242" t="s">
        <v>18805</v>
      </c>
      <c r="P240" s="242" t="s">
        <v>5401</v>
      </c>
      <c r="Q240" s="242" t="s">
        <v>4733</v>
      </c>
    </row>
    <row r="241" spans="1:17">
      <c r="A241" s="242" t="s">
        <v>5567</v>
      </c>
      <c r="B241" s="242" t="s">
        <v>5568</v>
      </c>
      <c r="C241" s="242" t="s">
        <v>5569</v>
      </c>
      <c r="D241" s="242"/>
      <c r="E241" s="242" t="s">
        <v>5403</v>
      </c>
      <c r="F241" s="242"/>
      <c r="G241" s="240"/>
      <c r="H241" s="241">
        <v>0</v>
      </c>
      <c r="I241" s="242" t="s">
        <v>4795</v>
      </c>
      <c r="J241" s="242" t="s">
        <v>4796</v>
      </c>
      <c r="K241" s="242" t="s">
        <v>4729</v>
      </c>
      <c r="L241" s="242" t="s">
        <v>5043</v>
      </c>
      <c r="M241" s="242" t="s">
        <v>4798</v>
      </c>
      <c r="N241" s="242"/>
      <c r="O241" s="242" t="s">
        <v>18805</v>
      </c>
      <c r="P241" s="242" t="s">
        <v>5401</v>
      </c>
      <c r="Q241" s="242" t="s">
        <v>4733</v>
      </c>
    </row>
    <row r="242" spans="1:17">
      <c r="A242" s="242" t="s">
        <v>5570</v>
      </c>
      <c r="B242" s="242" t="s">
        <v>5571</v>
      </c>
      <c r="C242" s="242" t="s">
        <v>5572</v>
      </c>
      <c r="D242" s="242"/>
      <c r="E242" s="242" t="s">
        <v>5403</v>
      </c>
      <c r="F242" s="242"/>
      <c r="G242" s="240"/>
      <c r="H242" s="241">
        <v>0</v>
      </c>
      <c r="I242" s="242" t="s">
        <v>4795</v>
      </c>
      <c r="J242" s="242" t="s">
        <v>4796</v>
      </c>
      <c r="K242" s="242" t="s">
        <v>4729</v>
      </c>
      <c r="L242" s="242" t="s">
        <v>5573</v>
      </c>
      <c r="M242" s="242" t="s">
        <v>4798</v>
      </c>
      <c r="N242" s="242"/>
      <c r="O242" s="242" t="s">
        <v>18805</v>
      </c>
      <c r="P242" s="242" t="s">
        <v>5401</v>
      </c>
      <c r="Q242" s="242" t="s">
        <v>4733</v>
      </c>
    </row>
    <row r="243" spans="1:17">
      <c r="A243" s="242" t="s">
        <v>5574</v>
      </c>
      <c r="B243" s="242" t="s">
        <v>5575</v>
      </c>
      <c r="C243" s="242" t="s">
        <v>5576</v>
      </c>
      <c r="D243" s="242"/>
      <c r="E243" s="242" t="s">
        <v>5403</v>
      </c>
      <c r="F243" s="242"/>
      <c r="G243" s="240"/>
      <c r="H243" s="241">
        <v>0</v>
      </c>
      <c r="I243" s="242" t="s">
        <v>4795</v>
      </c>
      <c r="J243" s="242" t="s">
        <v>4796</v>
      </c>
      <c r="K243" s="242" t="s">
        <v>4729</v>
      </c>
      <c r="L243" s="242" t="s">
        <v>5573</v>
      </c>
      <c r="M243" s="242" t="s">
        <v>4798</v>
      </c>
      <c r="N243" s="242"/>
      <c r="O243" s="242" t="s">
        <v>18805</v>
      </c>
      <c r="P243" s="242" t="s">
        <v>5401</v>
      </c>
      <c r="Q243" s="242" t="s">
        <v>4733</v>
      </c>
    </row>
    <row r="244" spans="1:17">
      <c r="A244" s="242" t="s">
        <v>5577</v>
      </c>
      <c r="B244" s="242" t="s">
        <v>5578</v>
      </c>
      <c r="C244" s="242" t="s">
        <v>5579</v>
      </c>
      <c r="D244" s="242"/>
      <c r="E244" s="242" t="s">
        <v>5403</v>
      </c>
      <c r="F244" s="242"/>
      <c r="G244" s="240"/>
      <c r="H244" s="241">
        <v>0</v>
      </c>
      <c r="I244" s="242" t="s">
        <v>4795</v>
      </c>
      <c r="J244" s="242" t="s">
        <v>4796</v>
      </c>
      <c r="K244" s="242" t="s">
        <v>4729</v>
      </c>
      <c r="L244" s="242" t="s">
        <v>5021</v>
      </c>
      <c r="M244" s="242" t="s">
        <v>4798</v>
      </c>
      <c r="N244" s="242"/>
      <c r="O244" s="242" t="s">
        <v>18805</v>
      </c>
      <c r="P244" s="242" t="s">
        <v>5401</v>
      </c>
      <c r="Q244" s="242" t="s">
        <v>4733</v>
      </c>
    </row>
    <row r="245" spans="1:17">
      <c r="A245" s="242" t="s">
        <v>5580</v>
      </c>
      <c r="B245" s="242" t="s">
        <v>5581</v>
      </c>
      <c r="C245" s="242" t="s">
        <v>5582</v>
      </c>
      <c r="D245" s="242"/>
      <c r="E245" s="242" t="s">
        <v>5403</v>
      </c>
      <c r="F245" s="242"/>
      <c r="G245" s="240"/>
      <c r="H245" s="241">
        <v>0</v>
      </c>
      <c r="I245" s="242" t="s">
        <v>4795</v>
      </c>
      <c r="J245" s="242" t="s">
        <v>4796</v>
      </c>
      <c r="K245" s="242" t="s">
        <v>4729</v>
      </c>
      <c r="L245" s="242" t="s">
        <v>5021</v>
      </c>
      <c r="M245" s="242" t="s">
        <v>4798</v>
      </c>
      <c r="N245" s="242"/>
      <c r="O245" s="242" t="s">
        <v>18805</v>
      </c>
      <c r="P245" s="242" t="s">
        <v>5401</v>
      </c>
      <c r="Q245" s="242" t="s">
        <v>4733</v>
      </c>
    </row>
    <row r="246" spans="1:17">
      <c r="A246" s="242" t="s">
        <v>5583</v>
      </c>
      <c r="B246" s="242" t="s">
        <v>5584</v>
      </c>
      <c r="C246" s="242" t="s">
        <v>5585</v>
      </c>
      <c r="D246" s="242"/>
      <c r="E246" s="242" t="s">
        <v>5403</v>
      </c>
      <c r="F246" s="242"/>
      <c r="G246" s="240"/>
      <c r="H246" s="241">
        <v>0</v>
      </c>
      <c r="I246" s="242" t="s">
        <v>4795</v>
      </c>
      <c r="J246" s="242" t="s">
        <v>4796</v>
      </c>
      <c r="K246" s="242" t="s">
        <v>4729</v>
      </c>
      <c r="L246" s="242" t="s">
        <v>5021</v>
      </c>
      <c r="M246" s="242" t="s">
        <v>4798</v>
      </c>
      <c r="N246" s="242" t="s">
        <v>5586</v>
      </c>
      <c r="O246" s="242" t="s">
        <v>18805</v>
      </c>
      <c r="P246" s="242" t="s">
        <v>5401</v>
      </c>
      <c r="Q246" s="242" t="s">
        <v>4733</v>
      </c>
    </row>
    <row r="247" spans="1:17">
      <c r="A247" s="242" t="s">
        <v>5587</v>
      </c>
      <c r="B247" s="242" t="s">
        <v>5588</v>
      </c>
      <c r="C247" s="242" t="s">
        <v>5589</v>
      </c>
      <c r="D247" s="242"/>
      <c r="E247" s="242" t="s">
        <v>5403</v>
      </c>
      <c r="F247" s="242"/>
      <c r="G247" s="240"/>
      <c r="H247" s="241">
        <v>0</v>
      </c>
      <c r="I247" s="242" t="s">
        <v>4795</v>
      </c>
      <c r="J247" s="242" t="s">
        <v>4796</v>
      </c>
      <c r="K247" s="242" t="s">
        <v>4729</v>
      </c>
      <c r="L247" s="242" t="s">
        <v>5573</v>
      </c>
      <c r="M247" s="242" t="s">
        <v>4798</v>
      </c>
      <c r="N247" s="242"/>
      <c r="O247" s="242" t="s">
        <v>18805</v>
      </c>
      <c r="P247" s="242" t="s">
        <v>5401</v>
      </c>
      <c r="Q247" s="242" t="s">
        <v>4733</v>
      </c>
    </row>
    <row r="248" spans="1:17">
      <c r="A248" s="242" t="s">
        <v>5590</v>
      </c>
      <c r="B248" s="242" t="s">
        <v>5591</v>
      </c>
      <c r="C248" s="242" t="s">
        <v>5592</v>
      </c>
      <c r="D248" s="242"/>
      <c r="E248" s="242" t="s">
        <v>5408</v>
      </c>
      <c r="F248" s="242"/>
      <c r="G248" s="240"/>
      <c r="H248" s="241">
        <v>0</v>
      </c>
      <c r="I248" s="242" t="s">
        <v>4848</v>
      </c>
      <c r="J248" s="242" t="s">
        <v>4849</v>
      </c>
      <c r="K248" s="242" t="s">
        <v>4729</v>
      </c>
      <c r="L248" s="242" t="s">
        <v>5306</v>
      </c>
      <c r="M248" s="242" t="s">
        <v>4851</v>
      </c>
      <c r="N248" s="242"/>
      <c r="O248" s="242" t="s">
        <v>18805</v>
      </c>
      <c r="P248" s="242" t="s">
        <v>5401</v>
      </c>
      <c r="Q248" s="242" t="s">
        <v>4733</v>
      </c>
    </row>
    <row r="249" spans="1:17">
      <c r="A249" s="242" t="s">
        <v>5593</v>
      </c>
      <c r="B249" s="242" t="s">
        <v>5594</v>
      </c>
      <c r="C249" s="242" t="s">
        <v>5595</v>
      </c>
      <c r="D249" s="242"/>
      <c r="E249" s="242" t="s">
        <v>5408</v>
      </c>
      <c r="F249" s="242"/>
      <c r="G249" s="240"/>
      <c r="H249" s="241">
        <v>0</v>
      </c>
      <c r="I249" s="242" t="s">
        <v>4848</v>
      </c>
      <c r="J249" s="242" t="s">
        <v>4849</v>
      </c>
      <c r="K249" s="242" t="s">
        <v>4729</v>
      </c>
      <c r="L249" s="242" t="s">
        <v>5306</v>
      </c>
      <c r="M249" s="242" t="s">
        <v>4851</v>
      </c>
      <c r="N249" s="242"/>
      <c r="O249" s="242" t="s">
        <v>18805</v>
      </c>
      <c r="P249" s="242" t="s">
        <v>5401</v>
      </c>
      <c r="Q249" s="242" t="s">
        <v>4733</v>
      </c>
    </row>
    <row r="250" spans="1:17">
      <c r="A250" s="242" t="s">
        <v>5596</v>
      </c>
      <c r="B250" s="242" t="s">
        <v>5597</v>
      </c>
      <c r="C250" s="242" t="s">
        <v>5598</v>
      </c>
      <c r="D250" s="242"/>
      <c r="E250" s="242" t="s">
        <v>5408</v>
      </c>
      <c r="F250" s="242"/>
      <c r="G250" s="240"/>
      <c r="H250" s="241">
        <v>0</v>
      </c>
      <c r="I250" s="242" t="s">
        <v>4848</v>
      </c>
      <c r="J250" s="242" t="s">
        <v>4849</v>
      </c>
      <c r="K250" s="242" t="s">
        <v>4729</v>
      </c>
      <c r="L250" s="242" t="s">
        <v>5306</v>
      </c>
      <c r="M250" s="242" t="s">
        <v>4851</v>
      </c>
      <c r="N250" s="242" t="s">
        <v>5599</v>
      </c>
      <c r="O250" s="242" t="s">
        <v>18805</v>
      </c>
      <c r="P250" s="242" t="s">
        <v>5401</v>
      </c>
      <c r="Q250" s="242" t="s">
        <v>4733</v>
      </c>
    </row>
    <row r="251" spans="1:17">
      <c r="A251" s="242" t="s">
        <v>5600</v>
      </c>
      <c r="B251" s="242" t="s">
        <v>5601</v>
      </c>
      <c r="C251" s="242" t="s">
        <v>5602</v>
      </c>
      <c r="D251" s="242"/>
      <c r="E251" s="242" t="s">
        <v>5408</v>
      </c>
      <c r="F251" s="242"/>
      <c r="G251" s="240"/>
      <c r="H251" s="241">
        <v>0</v>
      </c>
      <c r="I251" s="242" t="s">
        <v>4848</v>
      </c>
      <c r="J251" s="242" t="s">
        <v>4849</v>
      </c>
      <c r="K251" s="242" t="s">
        <v>4729</v>
      </c>
      <c r="L251" s="242" t="s">
        <v>5306</v>
      </c>
      <c r="M251" s="242" t="s">
        <v>4851</v>
      </c>
      <c r="N251" s="242" t="s">
        <v>5603</v>
      </c>
      <c r="O251" s="242" t="s">
        <v>18805</v>
      </c>
      <c r="P251" s="242" t="s">
        <v>5401</v>
      </c>
      <c r="Q251" s="242" t="s">
        <v>4733</v>
      </c>
    </row>
    <row r="252" spans="1:17">
      <c r="A252" s="242" t="s">
        <v>5604</v>
      </c>
      <c r="B252" s="242" t="s">
        <v>5605</v>
      </c>
      <c r="C252" s="242" t="s">
        <v>5606</v>
      </c>
      <c r="D252" s="242"/>
      <c r="E252" s="242" t="s">
        <v>5408</v>
      </c>
      <c r="F252" s="242"/>
      <c r="G252" s="240"/>
      <c r="H252" s="241">
        <v>0</v>
      </c>
      <c r="I252" s="242" t="s">
        <v>4848</v>
      </c>
      <c r="J252" s="242" t="s">
        <v>4849</v>
      </c>
      <c r="K252" s="242" t="s">
        <v>4729</v>
      </c>
      <c r="L252" s="242" t="s">
        <v>5306</v>
      </c>
      <c r="M252" s="242" t="s">
        <v>4851</v>
      </c>
      <c r="N252" s="242" t="s">
        <v>5603</v>
      </c>
      <c r="O252" s="242" t="s">
        <v>18805</v>
      </c>
      <c r="P252" s="242" t="s">
        <v>5401</v>
      </c>
      <c r="Q252" s="242" t="s">
        <v>4733</v>
      </c>
    </row>
    <row r="253" spans="1:17">
      <c r="A253" s="242" t="s">
        <v>5607</v>
      </c>
      <c r="B253" s="242" t="s">
        <v>5608</v>
      </c>
      <c r="C253" s="242" t="s">
        <v>5609</v>
      </c>
      <c r="D253" s="242"/>
      <c r="E253" s="242" t="s">
        <v>5408</v>
      </c>
      <c r="F253" s="242"/>
      <c r="G253" s="240"/>
      <c r="H253" s="241">
        <v>0</v>
      </c>
      <c r="I253" s="242" t="s">
        <v>5192</v>
      </c>
      <c r="J253" s="242" t="s">
        <v>5193</v>
      </c>
      <c r="K253" s="242" t="s">
        <v>4729</v>
      </c>
      <c r="L253" s="242" t="s">
        <v>4832</v>
      </c>
      <c r="M253" s="242" t="s">
        <v>4844</v>
      </c>
      <c r="N253" s="242"/>
      <c r="O253" s="242" t="s">
        <v>18805</v>
      </c>
      <c r="P253" s="242" t="s">
        <v>5401</v>
      </c>
      <c r="Q253" s="242" t="s">
        <v>4733</v>
      </c>
    </row>
    <row r="254" spans="1:17">
      <c r="A254" s="242" t="s">
        <v>5610</v>
      </c>
      <c r="B254" s="242" t="s">
        <v>5611</v>
      </c>
      <c r="C254" s="242" t="s">
        <v>5612</v>
      </c>
      <c r="D254" s="242"/>
      <c r="E254" s="242" t="s">
        <v>5408</v>
      </c>
      <c r="F254" s="242"/>
      <c r="G254" s="240"/>
      <c r="H254" s="241">
        <v>0</v>
      </c>
      <c r="I254" s="242" t="s">
        <v>4967</v>
      </c>
      <c r="J254" s="242" t="s">
        <v>4968</v>
      </c>
      <c r="K254" s="242" t="s">
        <v>4729</v>
      </c>
      <c r="L254" s="242" t="s">
        <v>4832</v>
      </c>
      <c r="M254" s="242" t="s">
        <v>5158</v>
      </c>
      <c r="N254" s="242"/>
      <c r="O254" s="242" t="s">
        <v>18805</v>
      </c>
      <c r="P254" s="242" t="s">
        <v>5401</v>
      </c>
      <c r="Q254" s="242" t="s">
        <v>4733</v>
      </c>
    </row>
    <row r="255" spans="1:17">
      <c r="A255" s="242" t="s">
        <v>5613</v>
      </c>
      <c r="B255" s="242" t="s">
        <v>5614</v>
      </c>
      <c r="C255" s="242" t="s">
        <v>5615</v>
      </c>
      <c r="D255" s="242"/>
      <c r="E255" s="242" t="s">
        <v>5408</v>
      </c>
      <c r="F255" s="242"/>
      <c r="G255" s="240"/>
      <c r="H255" s="241">
        <v>0</v>
      </c>
      <c r="I255" s="242" t="s">
        <v>4967</v>
      </c>
      <c r="J255" s="242" t="s">
        <v>4968</v>
      </c>
      <c r="K255" s="242" t="s">
        <v>4729</v>
      </c>
      <c r="L255" s="242" t="s">
        <v>4832</v>
      </c>
      <c r="M255" s="242" t="s">
        <v>4833</v>
      </c>
      <c r="N255" s="242"/>
      <c r="O255" s="242" t="s">
        <v>18805</v>
      </c>
      <c r="P255" s="242" t="s">
        <v>5401</v>
      </c>
      <c r="Q255" s="242" t="s">
        <v>4733</v>
      </c>
    </row>
    <row r="256" spans="1:17">
      <c r="A256" s="242" t="s">
        <v>5616</v>
      </c>
      <c r="B256" s="242" t="s">
        <v>5617</v>
      </c>
      <c r="C256" s="242" t="s">
        <v>5618</v>
      </c>
      <c r="D256" s="242"/>
      <c r="E256" s="242" t="s">
        <v>5408</v>
      </c>
      <c r="F256" s="242"/>
      <c r="G256" s="240"/>
      <c r="H256" s="241">
        <v>0</v>
      </c>
      <c r="I256" s="242" t="s">
        <v>5192</v>
      </c>
      <c r="J256" s="242" t="s">
        <v>5193</v>
      </c>
      <c r="K256" s="242" t="s">
        <v>4729</v>
      </c>
      <c r="L256" s="242" t="s">
        <v>4832</v>
      </c>
      <c r="M256" s="242" t="s">
        <v>4844</v>
      </c>
      <c r="N256" s="242"/>
      <c r="O256" s="242" t="s">
        <v>18805</v>
      </c>
      <c r="P256" s="242" t="s">
        <v>5401</v>
      </c>
      <c r="Q256" s="242" t="s">
        <v>4733</v>
      </c>
    </row>
    <row r="257" spans="1:17">
      <c r="A257" s="242" t="s">
        <v>5619</v>
      </c>
      <c r="B257" s="242" t="s">
        <v>5620</v>
      </c>
      <c r="C257" s="242" t="s">
        <v>5621</v>
      </c>
      <c r="D257" s="242"/>
      <c r="E257" s="242" t="s">
        <v>5408</v>
      </c>
      <c r="F257" s="242"/>
      <c r="G257" s="240"/>
      <c r="H257" s="241">
        <v>0</v>
      </c>
      <c r="I257" s="242" t="s">
        <v>4967</v>
      </c>
      <c r="J257" s="242" t="s">
        <v>4968</v>
      </c>
      <c r="K257" s="242" t="s">
        <v>4729</v>
      </c>
      <c r="L257" s="242" t="s">
        <v>4832</v>
      </c>
      <c r="M257" s="242" t="s">
        <v>5167</v>
      </c>
      <c r="N257" s="242"/>
      <c r="O257" s="242" t="s">
        <v>18805</v>
      </c>
      <c r="P257" s="242" t="s">
        <v>5401</v>
      </c>
      <c r="Q257" s="242" t="s">
        <v>4733</v>
      </c>
    </row>
    <row r="258" spans="1:17">
      <c r="A258" s="242" t="s">
        <v>5622</v>
      </c>
      <c r="B258" s="242" t="s">
        <v>5623</v>
      </c>
      <c r="C258" s="242" t="s">
        <v>5624</v>
      </c>
      <c r="D258" s="242"/>
      <c r="E258" s="242" t="s">
        <v>5408</v>
      </c>
      <c r="F258" s="242"/>
      <c r="G258" s="240"/>
      <c r="H258" s="241">
        <v>0</v>
      </c>
      <c r="I258" s="242" t="s">
        <v>4967</v>
      </c>
      <c r="J258" s="242" t="s">
        <v>4968</v>
      </c>
      <c r="K258" s="242" t="s">
        <v>4729</v>
      </c>
      <c r="L258" s="242" t="s">
        <v>4832</v>
      </c>
      <c r="M258" s="242" t="s">
        <v>4833</v>
      </c>
      <c r="N258" s="242"/>
      <c r="O258" s="242" t="s">
        <v>18805</v>
      </c>
      <c r="P258" s="242" t="s">
        <v>5401</v>
      </c>
      <c r="Q258" s="242" t="s">
        <v>4733</v>
      </c>
    </row>
    <row r="259" spans="1:17">
      <c r="A259" s="242" t="s">
        <v>5625</v>
      </c>
      <c r="B259" s="242" t="s">
        <v>5626</v>
      </c>
      <c r="C259" s="242" t="s">
        <v>5627</v>
      </c>
      <c r="D259" s="242"/>
      <c r="E259" s="242" t="s">
        <v>5408</v>
      </c>
      <c r="F259" s="242"/>
      <c r="G259" s="240"/>
      <c r="H259" s="241">
        <v>0</v>
      </c>
      <c r="I259" s="242" t="s">
        <v>4967</v>
      </c>
      <c r="J259" s="242" t="s">
        <v>4968</v>
      </c>
      <c r="K259" s="242" t="s">
        <v>4729</v>
      </c>
      <c r="L259" s="242" t="s">
        <v>4832</v>
      </c>
      <c r="M259" s="242" t="s">
        <v>5158</v>
      </c>
      <c r="N259" s="242"/>
      <c r="O259" s="242" t="s">
        <v>18805</v>
      </c>
      <c r="P259" s="242" t="s">
        <v>5401</v>
      </c>
      <c r="Q259" s="242" t="s">
        <v>4733</v>
      </c>
    </row>
    <row r="260" spans="1:17">
      <c r="A260" s="242" t="s">
        <v>5628</v>
      </c>
      <c r="B260" s="242" t="s">
        <v>5629</v>
      </c>
      <c r="C260" s="242" t="s">
        <v>5630</v>
      </c>
      <c r="D260" s="242"/>
      <c r="E260" s="242" t="s">
        <v>5408</v>
      </c>
      <c r="F260" s="242"/>
      <c r="G260" s="240"/>
      <c r="H260" s="241">
        <v>0</v>
      </c>
      <c r="I260" s="242" t="s">
        <v>5192</v>
      </c>
      <c r="J260" s="242" t="s">
        <v>5193</v>
      </c>
      <c r="K260" s="242" t="s">
        <v>4729</v>
      </c>
      <c r="L260" s="242" t="s">
        <v>4832</v>
      </c>
      <c r="M260" s="242" t="s">
        <v>4844</v>
      </c>
      <c r="N260" s="242"/>
      <c r="O260" s="242" t="s">
        <v>18805</v>
      </c>
      <c r="P260" s="242" t="s">
        <v>5401</v>
      </c>
      <c r="Q260" s="242" t="s">
        <v>4733</v>
      </c>
    </row>
    <row r="261" spans="1:17">
      <c r="A261" s="242" t="s">
        <v>5631</v>
      </c>
      <c r="B261" s="242" t="s">
        <v>5632</v>
      </c>
      <c r="C261" s="242" t="s">
        <v>5633</v>
      </c>
      <c r="D261" s="242"/>
      <c r="E261" s="242" t="s">
        <v>5408</v>
      </c>
      <c r="F261" s="242"/>
      <c r="G261" s="240"/>
      <c r="H261" s="241">
        <v>0</v>
      </c>
      <c r="I261" s="242" t="s">
        <v>5192</v>
      </c>
      <c r="J261" s="242" t="s">
        <v>5193</v>
      </c>
      <c r="K261" s="242" t="s">
        <v>4729</v>
      </c>
      <c r="L261" s="242" t="s">
        <v>4832</v>
      </c>
      <c r="M261" s="242" t="s">
        <v>4844</v>
      </c>
      <c r="N261" s="242"/>
      <c r="O261" s="242" t="s">
        <v>18805</v>
      </c>
      <c r="P261" s="242" t="s">
        <v>5401</v>
      </c>
      <c r="Q261" s="242" t="s">
        <v>4733</v>
      </c>
    </row>
    <row r="262" spans="1:17">
      <c r="A262" s="242" t="s">
        <v>5634</v>
      </c>
      <c r="B262" s="242" t="s">
        <v>5635</v>
      </c>
      <c r="C262" s="242" t="s">
        <v>5636</v>
      </c>
      <c r="D262" s="242"/>
      <c r="E262" s="242" t="s">
        <v>5408</v>
      </c>
      <c r="F262" s="242"/>
      <c r="G262" s="240"/>
      <c r="H262" s="241">
        <v>0</v>
      </c>
      <c r="I262" s="242" t="s">
        <v>5192</v>
      </c>
      <c r="J262" s="242" t="s">
        <v>5193</v>
      </c>
      <c r="K262" s="242" t="s">
        <v>4729</v>
      </c>
      <c r="L262" s="242" t="s">
        <v>4832</v>
      </c>
      <c r="M262" s="242" t="s">
        <v>4844</v>
      </c>
      <c r="N262" s="242"/>
      <c r="O262" s="242" t="s">
        <v>18805</v>
      </c>
      <c r="P262" s="242" t="s">
        <v>5401</v>
      </c>
      <c r="Q262" s="242" t="s">
        <v>4733</v>
      </c>
    </row>
    <row r="263" spans="1:17">
      <c r="A263" s="242" t="s">
        <v>5637</v>
      </c>
      <c r="B263" s="242" t="s">
        <v>5638</v>
      </c>
      <c r="C263" s="242" t="s">
        <v>5639</v>
      </c>
      <c r="D263" s="242"/>
      <c r="E263" s="242" t="s">
        <v>5408</v>
      </c>
      <c r="F263" s="242"/>
      <c r="G263" s="240"/>
      <c r="H263" s="241">
        <v>0</v>
      </c>
      <c r="I263" s="242" t="s">
        <v>4967</v>
      </c>
      <c r="J263" s="242" t="s">
        <v>4968</v>
      </c>
      <c r="K263" s="242" t="s">
        <v>4729</v>
      </c>
      <c r="L263" s="242" t="s">
        <v>4832</v>
      </c>
      <c r="M263" s="242" t="s">
        <v>5158</v>
      </c>
      <c r="N263" s="242"/>
      <c r="O263" s="242" t="s">
        <v>18805</v>
      </c>
      <c r="P263" s="242" t="s">
        <v>5401</v>
      </c>
      <c r="Q263" s="242" t="s">
        <v>4733</v>
      </c>
    </row>
    <row r="264" spans="1:17">
      <c r="A264" s="242" t="s">
        <v>5640</v>
      </c>
      <c r="B264" s="242" t="s">
        <v>5641</v>
      </c>
      <c r="C264" s="242" t="s">
        <v>5642</v>
      </c>
      <c r="D264" s="242"/>
      <c r="E264" s="242" t="s">
        <v>5408</v>
      </c>
      <c r="F264" s="242"/>
      <c r="G264" s="240"/>
      <c r="H264" s="241">
        <v>0</v>
      </c>
      <c r="I264" s="242" t="s">
        <v>5192</v>
      </c>
      <c r="J264" s="242" t="s">
        <v>5193</v>
      </c>
      <c r="K264" s="242" t="s">
        <v>4729</v>
      </c>
      <c r="L264" s="242" t="s">
        <v>4832</v>
      </c>
      <c r="M264" s="242" t="s">
        <v>4844</v>
      </c>
      <c r="N264" s="242"/>
      <c r="O264" s="242" t="s">
        <v>18805</v>
      </c>
      <c r="P264" s="242" t="s">
        <v>5401</v>
      </c>
      <c r="Q264" s="242" t="s">
        <v>4733</v>
      </c>
    </row>
    <row r="265" spans="1:17">
      <c r="A265" s="242" t="s">
        <v>5643</v>
      </c>
      <c r="B265" s="242" t="s">
        <v>5644</v>
      </c>
      <c r="C265" s="242" t="s">
        <v>5645</v>
      </c>
      <c r="D265" s="242"/>
      <c r="E265" s="242" t="s">
        <v>5408</v>
      </c>
      <c r="F265" s="242"/>
      <c r="G265" s="240"/>
      <c r="H265" s="241">
        <v>0</v>
      </c>
      <c r="I265" s="242" t="s">
        <v>5192</v>
      </c>
      <c r="J265" s="242" t="s">
        <v>5193</v>
      </c>
      <c r="K265" s="242" t="s">
        <v>4729</v>
      </c>
      <c r="L265" s="242" t="s">
        <v>4832</v>
      </c>
      <c r="M265" s="242" t="s">
        <v>4844</v>
      </c>
      <c r="N265" s="242"/>
      <c r="O265" s="242" t="s">
        <v>18805</v>
      </c>
      <c r="P265" s="242" t="s">
        <v>5401</v>
      </c>
      <c r="Q265" s="242" t="s">
        <v>4733</v>
      </c>
    </row>
    <row r="266" spans="1:17">
      <c r="A266" s="242" t="s">
        <v>5646</v>
      </c>
      <c r="B266" s="242" t="s">
        <v>5647</v>
      </c>
      <c r="C266" s="242" t="s">
        <v>5648</v>
      </c>
      <c r="D266" s="242"/>
      <c r="E266" s="242" t="s">
        <v>5408</v>
      </c>
      <c r="F266" s="242"/>
      <c r="G266" s="240"/>
      <c r="H266" s="241">
        <v>0</v>
      </c>
      <c r="I266" s="242" t="s">
        <v>5192</v>
      </c>
      <c r="J266" s="242" t="s">
        <v>5193</v>
      </c>
      <c r="K266" s="242" t="s">
        <v>4729</v>
      </c>
      <c r="L266" s="242" t="s">
        <v>4832</v>
      </c>
      <c r="M266" s="242" t="s">
        <v>5212</v>
      </c>
      <c r="N266" s="242"/>
      <c r="O266" s="242" t="s">
        <v>18805</v>
      </c>
      <c r="P266" s="242" t="s">
        <v>5401</v>
      </c>
      <c r="Q266" s="242" t="s">
        <v>4733</v>
      </c>
    </row>
    <row r="267" spans="1:17">
      <c r="A267" s="242" t="s">
        <v>5649</v>
      </c>
      <c r="B267" s="242" t="s">
        <v>5650</v>
      </c>
      <c r="C267" s="242" t="s">
        <v>5651</v>
      </c>
      <c r="D267" s="242"/>
      <c r="E267" s="242" t="s">
        <v>5408</v>
      </c>
      <c r="F267" s="242"/>
      <c r="G267" s="240"/>
      <c r="H267" s="241">
        <v>0</v>
      </c>
      <c r="I267" s="242" t="s">
        <v>5192</v>
      </c>
      <c r="J267" s="242" t="s">
        <v>5193</v>
      </c>
      <c r="K267" s="242" t="s">
        <v>4729</v>
      </c>
      <c r="L267" s="242" t="s">
        <v>4832</v>
      </c>
      <c r="M267" s="242" t="s">
        <v>5212</v>
      </c>
      <c r="N267" s="242"/>
      <c r="O267" s="242" t="s">
        <v>18805</v>
      </c>
      <c r="P267" s="242" t="s">
        <v>5401</v>
      </c>
      <c r="Q267" s="242" t="s">
        <v>4733</v>
      </c>
    </row>
    <row r="268" spans="1:17">
      <c r="A268" s="242" t="s">
        <v>5652</v>
      </c>
      <c r="B268" s="242" t="s">
        <v>5653</v>
      </c>
      <c r="C268" s="242" t="s">
        <v>5654</v>
      </c>
      <c r="D268" s="242"/>
      <c r="E268" s="242" t="s">
        <v>5408</v>
      </c>
      <c r="F268" s="242"/>
      <c r="G268" s="240"/>
      <c r="H268" s="241">
        <v>0</v>
      </c>
      <c r="I268" s="242" t="s">
        <v>4967</v>
      </c>
      <c r="J268" s="242" t="s">
        <v>4968</v>
      </c>
      <c r="K268" s="242" t="s">
        <v>4729</v>
      </c>
      <c r="L268" s="242" t="s">
        <v>4832</v>
      </c>
      <c r="M268" s="242" t="s">
        <v>5222</v>
      </c>
      <c r="N268" s="242"/>
      <c r="O268" s="242" t="s">
        <v>18805</v>
      </c>
      <c r="P268" s="242" t="s">
        <v>5401</v>
      </c>
      <c r="Q268" s="242" t="s">
        <v>4733</v>
      </c>
    </row>
    <row r="269" spans="1:17">
      <c r="A269" s="242" t="s">
        <v>5655</v>
      </c>
      <c r="B269" s="242" t="s">
        <v>5656</v>
      </c>
      <c r="C269" s="242" t="s">
        <v>5657</v>
      </c>
      <c r="D269" s="242"/>
      <c r="E269" s="242" t="s">
        <v>5408</v>
      </c>
      <c r="F269" s="242"/>
      <c r="G269" s="240"/>
      <c r="H269" s="241">
        <v>0</v>
      </c>
      <c r="I269" s="242" t="s">
        <v>4967</v>
      </c>
      <c r="J269" s="242" t="s">
        <v>4968</v>
      </c>
      <c r="K269" s="242" t="s">
        <v>4729</v>
      </c>
      <c r="L269" s="242" t="s">
        <v>4832</v>
      </c>
      <c r="M269" s="242" t="s">
        <v>5158</v>
      </c>
      <c r="N269" s="242"/>
      <c r="O269" s="242" t="s">
        <v>18805</v>
      </c>
      <c r="P269" s="242" t="s">
        <v>5401</v>
      </c>
      <c r="Q269" s="242" t="s">
        <v>4733</v>
      </c>
    </row>
    <row r="270" spans="1:17">
      <c r="A270" s="242" t="s">
        <v>5658</v>
      </c>
      <c r="B270" s="242" t="s">
        <v>5659</v>
      </c>
      <c r="C270" s="242" t="s">
        <v>5660</v>
      </c>
      <c r="D270" s="242"/>
      <c r="E270" s="242" t="s">
        <v>5408</v>
      </c>
      <c r="F270" s="242"/>
      <c r="G270" s="240"/>
      <c r="H270" s="241">
        <v>0</v>
      </c>
      <c r="I270" s="242" t="s">
        <v>5192</v>
      </c>
      <c r="J270" s="242" t="s">
        <v>5193</v>
      </c>
      <c r="K270" s="242" t="s">
        <v>4729</v>
      </c>
      <c r="L270" s="242" t="s">
        <v>4832</v>
      </c>
      <c r="M270" s="242" t="s">
        <v>4844</v>
      </c>
      <c r="N270" s="242"/>
      <c r="O270" s="242" t="s">
        <v>18805</v>
      </c>
      <c r="P270" s="242" t="s">
        <v>5401</v>
      </c>
      <c r="Q270" s="242" t="s">
        <v>4733</v>
      </c>
    </row>
    <row r="271" spans="1:17">
      <c r="A271" s="242" t="s">
        <v>5661</v>
      </c>
      <c r="B271" s="242" t="s">
        <v>5662</v>
      </c>
      <c r="C271" s="242" t="s">
        <v>5663</v>
      </c>
      <c r="D271" s="242"/>
      <c r="E271" s="242" t="s">
        <v>5408</v>
      </c>
      <c r="F271" s="242"/>
      <c r="G271" s="240"/>
      <c r="H271" s="241">
        <v>0</v>
      </c>
      <c r="I271" s="242" t="s">
        <v>4967</v>
      </c>
      <c r="J271" s="242" t="s">
        <v>4968</v>
      </c>
      <c r="K271" s="242" t="s">
        <v>4729</v>
      </c>
      <c r="L271" s="242" t="s">
        <v>4832</v>
      </c>
      <c r="M271" s="242" t="s">
        <v>5302</v>
      </c>
      <c r="N271" s="242"/>
      <c r="O271" s="242" t="s">
        <v>18805</v>
      </c>
      <c r="P271" s="242" t="s">
        <v>5401</v>
      </c>
      <c r="Q271" s="242" t="s">
        <v>4733</v>
      </c>
    </row>
    <row r="272" spans="1:17">
      <c r="A272" s="242" t="s">
        <v>5664</v>
      </c>
      <c r="B272" s="242" t="s">
        <v>5665</v>
      </c>
      <c r="C272" s="242" t="s">
        <v>5666</v>
      </c>
      <c r="D272" s="242"/>
      <c r="E272" s="242" t="s">
        <v>5408</v>
      </c>
      <c r="F272" s="242"/>
      <c r="G272" s="240"/>
      <c r="H272" s="241">
        <v>0</v>
      </c>
      <c r="I272" s="242" t="s">
        <v>4967</v>
      </c>
      <c r="J272" s="242" t="s">
        <v>4968</v>
      </c>
      <c r="K272" s="242" t="s">
        <v>4729</v>
      </c>
      <c r="L272" s="242" t="s">
        <v>4832</v>
      </c>
      <c r="M272" s="242" t="s">
        <v>5158</v>
      </c>
      <c r="N272" s="242"/>
      <c r="O272" s="242" t="s">
        <v>18805</v>
      </c>
      <c r="P272" s="242" t="s">
        <v>5401</v>
      </c>
      <c r="Q272" s="242" t="s">
        <v>4733</v>
      </c>
    </row>
    <row r="273" spans="1:17">
      <c r="A273" s="242" t="s">
        <v>5667</v>
      </c>
      <c r="B273" s="242" t="s">
        <v>5668</v>
      </c>
      <c r="C273" s="242" t="s">
        <v>5669</v>
      </c>
      <c r="D273" s="242"/>
      <c r="E273" s="242" t="s">
        <v>5408</v>
      </c>
      <c r="F273" s="242"/>
      <c r="G273" s="240"/>
      <c r="H273" s="241">
        <v>0</v>
      </c>
      <c r="I273" s="242" t="s">
        <v>5192</v>
      </c>
      <c r="J273" s="242" t="s">
        <v>5193</v>
      </c>
      <c r="K273" s="242" t="s">
        <v>4729</v>
      </c>
      <c r="L273" s="242" t="s">
        <v>4832</v>
      </c>
      <c r="M273" s="242" t="s">
        <v>4844</v>
      </c>
      <c r="N273" s="242"/>
      <c r="O273" s="242" t="s">
        <v>18805</v>
      </c>
      <c r="P273" s="242" t="s">
        <v>5401</v>
      </c>
      <c r="Q273" s="242" t="s">
        <v>4733</v>
      </c>
    </row>
    <row r="274" spans="1:17">
      <c r="A274" s="242" t="s">
        <v>5670</v>
      </c>
      <c r="B274" s="242" t="s">
        <v>5671</v>
      </c>
      <c r="C274" s="242" t="s">
        <v>5672</v>
      </c>
      <c r="D274" s="242"/>
      <c r="E274" s="242" t="s">
        <v>5408</v>
      </c>
      <c r="F274" s="242"/>
      <c r="G274" s="240"/>
      <c r="H274" s="241">
        <v>0</v>
      </c>
      <c r="I274" s="242" t="s">
        <v>4967</v>
      </c>
      <c r="J274" s="242" t="s">
        <v>4968</v>
      </c>
      <c r="K274" s="242" t="s">
        <v>4729</v>
      </c>
      <c r="L274" s="242" t="s">
        <v>4832</v>
      </c>
      <c r="M274" s="242" t="s">
        <v>5222</v>
      </c>
      <c r="N274" s="242"/>
      <c r="O274" s="242" t="s">
        <v>18805</v>
      </c>
      <c r="P274" s="242" t="s">
        <v>5401</v>
      </c>
      <c r="Q274" s="242" t="s">
        <v>4733</v>
      </c>
    </row>
    <row r="275" spans="1:17">
      <c r="A275" s="242" t="s">
        <v>5673</v>
      </c>
      <c r="B275" s="242" t="s">
        <v>5674</v>
      </c>
      <c r="C275" s="242" t="s">
        <v>5675</v>
      </c>
      <c r="D275" s="242"/>
      <c r="E275" s="242" t="s">
        <v>5408</v>
      </c>
      <c r="F275" s="242"/>
      <c r="G275" s="240"/>
      <c r="H275" s="241">
        <v>0</v>
      </c>
      <c r="I275" s="242" t="s">
        <v>5192</v>
      </c>
      <c r="J275" s="242" t="s">
        <v>5193</v>
      </c>
      <c r="K275" s="242" t="s">
        <v>4729</v>
      </c>
      <c r="L275" s="242" t="s">
        <v>4832</v>
      </c>
      <c r="M275" s="242" t="s">
        <v>4844</v>
      </c>
      <c r="N275" s="242"/>
      <c r="O275" s="242" t="s">
        <v>18805</v>
      </c>
      <c r="P275" s="242" t="s">
        <v>5401</v>
      </c>
      <c r="Q275" s="242" t="s">
        <v>4733</v>
      </c>
    </row>
    <row r="276" spans="1:17">
      <c r="A276" s="242" t="s">
        <v>5676</v>
      </c>
      <c r="B276" s="242" t="s">
        <v>5677</v>
      </c>
      <c r="C276" s="242" t="s">
        <v>5678</v>
      </c>
      <c r="D276" s="242"/>
      <c r="E276" s="242" t="s">
        <v>5408</v>
      </c>
      <c r="F276" s="242"/>
      <c r="G276" s="240"/>
      <c r="H276" s="241">
        <v>0</v>
      </c>
      <c r="I276" s="242" t="s">
        <v>5192</v>
      </c>
      <c r="J276" s="242" t="s">
        <v>5193</v>
      </c>
      <c r="K276" s="242" t="s">
        <v>4729</v>
      </c>
      <c r="L276" s="242" t="s">
        <v>4832</v>
      </c>
      <c r="M276" s="242" t="s">
        <v>5202</v>
      </c>
      <c r="N276" s="242"/>
      <c r="O276" s="242" t="s">
        <v>18805</v>
      </c>
      <c r="P276" s="242" t="s">
        <v>5401</v>
      </c>
      <c r="Q276" s="242" t="s">
        <v>4733</v>
      </c>
    </row>
    <row r="277" spans="1:17">
      <c r="A277" s="242" t="s">
        <v>5679</v>
      </c>
      <c r="B277" s="242" t="s">
        <v>5680</v>
      </c>
      <c r="C277" s="242" t="s">
        <v>5681</v>
      </c>
      <c r="D277" s="242"/>
      <c r="E277" s="242" t="s">
        <v>5408</v>
      </c>
      <c r="F277" s="242"/>
      <c r="G277" s="240"/>
      <c r="H277" s="241">
        <v>0</v>
      </c>
      <c r="I277" s="242" t="s">
        <v>4967</v>
      </c>
      <c r="J277" s="242" t="s">
        <v>4968</v>
      </c>
      <c r="K277" s="242" t="s">
        <v>4729</v>
      </c>
      <c r="L277" s="242" t="s">
        <v>4832</v>
      </c>
      <c r="M277" s="242" t="s">
        <v>4833</v>
      </c>
      <c r="N277" s="242"/>
      <c r="O277" s="242" t="s">
        <v>18805</v>
      </c>
      <c r="P277" s="242" t="s">
        <v>5401</v>
      </c>
      <c r="Q277" s="242" t="s">
        <v>4733</v>
      </c>
    </row>
    <row r="278" spans="1:17">
      <c r="A278" s="242" t="s">
        <v>5682</v>
      </c>
      <c r="B278" s="242" t="s">
        <v>5683</v>
      </c>
      <c r="C278" s="242" t="s">
        <v>5684</v>
      </c>
      <c r="D278" s="242"/>
      <c r="E278" s="242" t="s">
        <v>5408</v>
      </c>
      <c r="F278" s="242"/>
      <c r="G278" s="240"/>
      <c r="H278" s="241">
        <v>0</v>
      </c>
      <c r="I278" s="242" t="s">
        <v>5192</v>
      </c>
      <c r="J278" s="242" t="s">
        <v>5193</v>
      </c>
      <c r="K278" s="242" t="s">
        <v>4729</v>
      </c>
      <c r="L278" s="242" t="s">
        <v>4832</v>
      </c>
      <c r="M278" s="242" t="s">
        <v>5212</v>
      </c>
      <c r="N278" s="242"/>
      <c r="O278" s="242" t="s">
        <v>18805</v>
      </c>
      <c r="P278" s="242" t="s">
        <v>5401</v>
      </c>
      <c r="Q278" s="242" t="s">
        <v>4733</v>
      </c>
    </row>
    <row r="279" spans="1:17">
      <c r="A279" s="242" t="s">
        <v>5685</v>
      </c>
      <c r="B279" s="242" t="s">
        <v>5686</v>
      </c>
      <c r="C279" s="242" t="s">
        <v>5687</v>
      </c>
      <c r="D279" s="242"/>
      <c r="E279" s="242" t="s">
        <v>5408</v>
      </c>
      <c r="F279" s="242"/>
      <c r="G279" s="240"/>
      <c r="H279" s="241">
        <v>0</v>
      </c>
      <c r="I279" s="242" t="s">
        <v>5192</v>
      </c>
      <c r="J279" s="242" t="s">
        <v>5193</v>
      </c>
      <c r="K279" s="242" t="s">
        <v>4729</v>
      </c>
      <c r="L279" s="242" t="s">
        <v>4832</v>
      </c>
      <c r="M279" s="242" t="s">
        <v>5212</v>
      </c>
      <c r="N279" s="242"/>
      <c r="O279" s="242" t="s">
        <v>18805</v>
      </c>
      <c r="P279" s="242" t="s">
        <v>5401</v>
      </c>
      <c r="Q279" s="242" t="s">
        <v>4733</v>
      </c>
    </row>
    <row r="280" spans="1:17">
      <c r="A280" s="242" t="s">
        <v>5688</v>
      </c>
      <c r="B280" s="242" t="s">
        <v>5689</v>
      </c>
      <c r="C280" s="242" t="s">
        <v>5690</v>
      </c>
      <c r="D280" s="242"/>
      <c r="E280" s="242" t="s">
        <v>5408</v>
      </c>
      <c r="F280" s="242"/>
      <c r="G280" s="240"/>
      <c r="H280" s="241">
        <v>0</v>
      </c>
      <c r="I280" s="242" t="s">
        <v>5192</v>
      </c>
      <c r="J280" s="242" t="s">
        <v>5193</v>
      </c>
      <c r="K280" s="242" t="s">
        <v>4729</v>
      </c>
      <c r="L280" s="242" t="s">
        <v>4832</v>
      </c>
      <c r="M280" s="242" t="s">
        <v>5212</v>
      </c>
      <c r="N280" s="242"/>
      <c r="O280" s="242" t="s">
        <v>18805</v>
      </c>
      <c r="P280" s="242" t="s">
        <v>5401</v>
      </c>
      <c r="Q280" s="242" t="s">
        <v>4733</v>
      </c>
    </row>
    <row r="281" spans="1:17">
      <c r="A281" s="242" t="s">
        <v>5691</v>
      </c>
      <c r="B281" s="242" t="s">
        <v>5692</v>
      </c>
      <c r="C281" s="242" t="s">
        <v>5693</v>
      </c>
      <c r="D281" s="242"/>
      <c r="E281" s="242" t="s">
        <v>5408</v>
      </c>
      <c r="F281" s="242"/>
      <c r="G281" s="240"/>
      <c r="H281" s="241">
        <v>0</v>
      </c>
      <c r="I281" s="242" t="s">
        <v>4967</v>
      </c>
      <c r="J281" s="242" t="s">
        <v>4968</v>
      </c>
      <c r="K281" s="242" t="s">
        <v>4729</v>
      </c>
      <c r="L281" s="242" t="s">
        <v>4832</v>
      </c>
      <c r="M281" s="242" t="s">
        <v>4833</v>
      </c>
      <c r="N281" s="242"/>
      <c r="O281" s="242" t="s">
        <v>18805</v>
      </c>
      <c r="P281" s="242" t="s">
        <v>5401</v>
      </c>
      <c r="Q281" s="242" t="s">
        <v>4733</v>
      </c>
    </row>
    <row r="282" spans="1:17">
      <c r="A282" s="242" t="s">
        <v>5694</v>
      </c>
      <c r="B282" s="242" t="s">
        <v>5695</v>
      </c>
      <c r="C282" s="242" t="s">
        <v>5696</v>
      </c>
      <c r="D282" s="242"/>
      <c r="E282" s="242" t="s">
        <v>5408</v>
      </c>
      <c r="F282" s="242"/>
      <c r="G282" s="240"/>
      <c r="H282" s="241">
        <v>0</v>
      </c>
      <c r="I282" s="242" t="s">
        <v>4967</v>
      </c>
      <c r="J282" s="242" t="s">
        <v>4968</v>
      </c>
      <c r="K282" s="242" t="s">
        <v>4729</v>
      </c>
      <c r="L282" s="242" t="s">
        <v>4832</v>
      </c>
      <c r="M282" s="242" t="s">
        <v>5167</v>
      </c>
      <c r="N282" s="242"/>
      <c r="O282" s="242" t="s">
        <v>18805</v>
      </c>
      <c r="P282" s="242" t="s">
        <v>5401</v>
      </c>
      <c r="Q282" s="242" t="s">
        <v>4733</v>
      </c>
    </row>
    <row r="283" spans="1:17">
      <c r="A283" s="242" t="s">
        <v>5697</v>
      </c>
      <c r="B283" s="242" t="s">
        <v>5698</v>
      </c>
      <c r="C283" s="242" t="s">
        <v>5699</v>
      </c>
      <c r="D283" s="242"/>
      <c r="E283" s="242" t="s">
        <v>5408</v>
      </c>
      <c r="F283" s="242"/>
      <c r="G283" s="240"/>
      <c r="H283" s="241">
        <v>0</v>
      </c>
      <c r="I283" s="242" t="s">
        <v>4967</v>
      </c>
      <c r="J283" s="242" t="s">
        <v>4968</v>
      </c>
      <c r="K283" s="242" t="s">
        <v>4729</v>
      </c>
      <c r="L283" s="242" t="s">
        <v>4832</v>
      </c>
      <c r="M283" s="242" t="s">
        <v>5167</v>
      </c>
      <c r="N283" s="242"/>
      <c r="O283" s="242" t="s">
        <v>18805</v>
      </c>
      <c r="P283" s="242" t="s">
        <v>5401</v>
      </c>
      <c r="Q283" s="242" t="s">
        <v>4733</v>
      </c>
    </row>
    <row r="284" spans="1:17">
      <c r="A284" s="242" t="s">
        <v>5700</v>
      </c>
      <c r="B284" s="242" t="s">
        <v>5701</v>
      </c>
      <c r="C284" s="242" t="s">
        <v>5702</v>
      </c>
      <c r="D284" s="242"/>
      <c r="E284" s="242" t="s">
        <v>5408</v>
      </c>
      <c r="F284" s="242"/>
      <c r="G284" s="240"/>
      <c r="H284" s="241">
        <v>0</v>
      </c>
      <c r="I284" s="242" t="s">
        <v>5192</v>
      </c>
      <c r="J284" s="242" t="s">
        <v>5193</v>
      </c>
      <c r="K284" s="242" t="s">
        <v>4729</v>
      </c>
      <c r="L284" s="242" t="s">
        <v>4832</v>
      </c>
      <c r="M284" s="242" t="s">
        <v>4844</v>
      </c>
      <c r="N284" s="242"/>
      <c r="O284" s="242" t="s">
        <v>18805</v>
      </c>
      <c r="P284" s="242" t="s">
        <v>5401</v>
      </c>
      <c r="Q284" s="242" t="s">
        <v>4733</v>
      </c>
    </row>
    <row r="285" spans="1:17">
      <c r="A285" s="242" t="s">
        <v>5703</v>
      </c>
      <c r="B285" s="242" t="s">
        <v>5704</v>
      </c>
      <c r="C285" s="242" t="s">
        <v>5705</v>
      </c>
      <c r="D285" s="242"/>
      <c r="E285" s="242" t="s">
        <v>5408</v>
      </c>
      <c r="F285" s="242"/>
      <c r="G285" s="240"/>
      <c r="H285" s="241">
        <v>0</v>
      </c>
      <c r="I285" s="242" t="s">
        <v>5192</v>
      </c>
      <c r="J285" s="242" t="s">
        <v>5193</v>
      </c>
      <c r="K285" s="242" t="s">
        <v>4729</v>
      </c>
      <c r="L285" s="242" t="s">
        <v>4832</v>
      </c>
      <c r="M285" s="242" t="s">
        <v>4844</v>
      </c>
      <c r="N285" s="242"/>
      <c r="O285" s="242" t="s">
        <v>18805</v>
      </c>
      <c r="P285" s="242" t="s">
        <v>5401</v>
      </c>
      <c r="Q285" s="242" t="s">
        <v>4733</v>
      </c>
    </row>
    <row r="286" spans="1:17">
      <c r="A286" s="242" t="s">
        <v>5706</v>
      </c>
      <c r="B286" s="242" t="s">
        <v>5707</v>
      </c>
      <c r="C286" s="242" t="s">
        <v>5708</v>
      </c>
      <c r="D286" s="242"/>
      <c r="E286" s="242" t="s">
        <v>5408</v>
      </c>
      <c r="F286" s="242"/>
      <c r="G286" s="240"/>
      <c r="H286" s="241">
        <v>0</v>
      </c>
      <c r="I286" s="242" t="s">
        <v>5192</v>
      </c>
      <c r="J286" s="242" t="s">
        <v>5193</v>
      </c>
      <c r="K286" s="242" t="s">
        <v>4729</v>
      </c>
      <c r="L286" s="242" t="s">
        <v>4832</v>
      </c>
      <c r="M286" s="242" t="s">
        <v>5325</v>
      </c>
      <c r="N286" s="242"/>
      <c r="O286" s="242" t="s">
        <v>18805</v>
      </c>
      <c r="P286" s="242" t="s">
        <v>5401</v>
      </c>
      <c r="Q286" s="242" t="s">
        <v>4733</v>
      </c>
    </row>
    <row r="287" spans="1:17">
      <c r="A287" s="242" t="s">
        <v>5709</v>
      </c>
      <c r="B287" s="242" t="s">
        <v>5710</v>
      </c>
      <c r="C287" s="242" t="s">
        <v>5711</v>
      </c>
      <c r="D287" s="242"/>
      <c r="E287" s="242" t="s">
        <v>5408</v>
      </c>
      <c r="F287" s="242"/>
      <c r="G287" s="240"/>
      <c r="H287" s="241">
        <v>0</v>
      </c>
      <c r="I287" s="242" t="s">
        <v>5192</v>
      </c>
      <c r="J287" s="242" t="s">
        <v>5193</v>
      </c>
      <c r="K287" s="242" t="s">
        <v>4729</v>
      </c>
      <c r="L287" s="242" t="s">
        <v>4832</v>
      </c>
      <c r="M287" s="242" t="s">
        <v>5325</v>
      </c>
      <c r="N287" s="242"/>
      <c r="O287" s="242" t="s">
        <v>18805</v>
      </c>
      <c r="P287" s="242" t="s">
        <v>5401</v>
      </c>
      <c r="Q287" s="242" t="s">
        <v>4733</v>
      </c>
    </row>
    <row r="288" spans="1:17">
      <c r="A288" s="242" t="s">
        <v>5712</v>
      </c>
      <c r="B288" s="242" t="s">
        <v>5713</v>
      </c>
      <c r="C288" s="242" t="s">
        <v>5714</v>
      </c>
      <c r="D288" s="242"/>
      <c r="E288" s="242" t="s">
        <v>5408</v>
      </c>
      <c r="F288" s="242"/>
      <c r="G288" s="240"/>
      <c r="H288" s="241">
        <v>0</v>
      </c>
      <c r="I288" s="242" t="s">
        <v>5192</v>
      </c>
      <c r="J288" s="242" t="s">
        <v>5193</v>
      </c>
      <c r="K288" s="242" t="s">
        <v>4729</v>
      </c>
      <c r="L288" s="242" t="s">
        <v>4832</v>
      </c>
      <c r="M288" s="242" t="s">
        <v>5325</v>
      </c>
      <c r="N288" s="242"/>
      <c r="O288" s="242" t="s">
        <v>18805</v>
      </c>
      <c r="P288" s="242" t="s">
        <v>5401</v>
      </c>
      <c r="Q288" s="242" t="s">
        <v>4733</v>
      </c>
    </row>
    <row r="289" spans="1:17">
      <c r="A289" s="242" t="s">
        <v>5715</v>
      </c>
      <c r="B289" s="242" t="s">
        <v>5716</v>
      </c>
      <c r="C289" s="242" t="s">
        <v>5717</v>
      </c>
      <c r="D289" s="242"/>
      <c r="E289" s="242" t="s">
        <v>5408</v>
      </c>
      <c r="F289" s="242"/>
      <c r="G289" s="240"/>
      <c r="H289" s="241">
        <v>0</v>
      </c>
      <c r="I289" s="242" t="s">
        <v>4967</v>
      </c>
      <c r="J289" s="242" t="s">
        <v>4968</v>
      </c>
      <c r="K289" s="242" t="s">
        <v>4729</v>
      </c>
      <c r="L289" s="242" t="s">
        <v>4832</v>
      </c>
      <c r="M289" s="242" t="s">
        <v>5167</v>
      </c>
      <c r="N289" s="242"/>
      <c r="O289" s="242" t="s">
        <v>18805</v>
      </c>
      <c r="P289" s="242" t="s">
        <v>5401</v>
      </c>
      <c r="Q289" s="242" t="s">
        <v>4733</v>
      </c>
    </row>
    <row r="290" spans="1:17">
      <c r="A290" s="242" t="s">
        <v>5718</v>
      </c>
      <c r="B290" s="242" t="s">
        <v>5719</v>
      </c>
      <c r="C290" s="242" t="s">
        <v>5720</v>
      </c>
      <c r="D290" s="242"/>
      <c r="E290" s="242" t="s">
        <v>5408</v>
      </c>
      <c r="F290" s="242"/>
      <c r="G290" s="240"/>
      <c r="H290" s="241">
        <v>0</v>
      </c>
      <c r="I290" s="242" t="s">
        <v>4967</v>
      </c>
      <c r="J290" s="242" t="s">
        <v>4968</v>
      </c>
      <c r="K290" s="242" t="s">
        <v>4729</v>
      </c>
      <c r="L290" s="242" t="s">
        <v>4832</v>
      </c>
      <c r="M290" s="242" t="s">
        <v>5153</v>
      </c>
      <c r="N290" s="242"/>
      <c r="O290" s="242" t="s">
        <v>18805</v>
      </c>
      <c r="P290" s="242" t="s">
        <v>5401</v>
      </c>
      <c r="Q290" s="242" t="s">
        <v>4733</v>
      </c>
    </row>
    <row r="291" spans="1:17">
      <c r="A291" s="242" t="s">
        <v>5721</v>
      </c>
      <c r="B291" s="242" t="s">
        <v>5722</v>
      </c>
      <c r="C291" s="242" t="s">
        <v>5723</v>
      </c>
      <c r="D291" s="242"/>
      <c r="E291" s="242" t="s">
        <v>5408</v>
      </c>
      <c r="F291" s="242"/>
      <c r="G291" s="240"/>
      <c r="H291" s="241">
        <v>0</v>
      </c>
      <c r="I291" s="242" t="s">
        <v>5192</v>
      </c>
      <c r="J291" s="242" t="s">
        <v>5193</v>
      </c>
      <c r="K291" s="242" t="s">
        <v>4729</v>
      </c>
      <c r="L291" s="242" t="s">
        <v>4832</v>
      </c>
      <c r="M291" s="242" t="s">
        <v>4844</v>
      </c>
      <c r="N291" s="242"/>
      <c r="O291" s="242" t="s">
        <v>18805</v>
      </c>
      <c r="P291" s="242" t="s">
        <v>5401</v>
      </c>
      <c r="Q291" s="242" t="s">
        <v>4733</v>
      </c>
    </row>
    <row r="292" spans="1:17">
      <c r="A292" s="242" t="s">
        <v>5724</v>
      </c>
      <c r="B292" s="242" t="s">
        <v>5725</v>
      </c>
      <c r="C292" s="242" t="s">
        <v>5726</v>
      </c>
      <c r="D292" s="242"/>
      <c r="E292" s="242" t="s">
        <v>5408</v>
      </c>
      <c r="F292" s="242"/>
      <c r="G292" s="240"/>
      <c r="H292" s="241">
        <v>0</v>
      </c>
      <c r="I292" s="242" t="s">
        <v>4967</v>
      </c>
      <c r="J292" s="242" t="s">
        <v>4968</v>
      </c>
      <c r="K292" s="242" t="s">
        <v>4729</v>
      </c>
      <c r="L292" s="242" t="s">
        <v>4832</v>
      </c>
      <c r="M292" s="242" t="s">
        <v>5158</v>
      </c>
      <c r="N292" s="242"/>
      <c r="O292" s="242" t="s">
        <v>18805</v>
      </c>
      <c r="P292" s="242" t="s">
        <v>5401</v>
      </c>
      <c r="Q292" s="242" t="s">
        <v>4733</v>
      </c>
    </row>
    <row r="293" spans="1:17">
      <c r="A293" s="242" t="s">
        <v>5727</v>
      </c>
      <c r="B293" s="242" t="s">
        <v>5728</v>
      </c>
      <c r="C293" s="242" t="s">
        <v>5729</v>
      </c>
      <c r="D293" s="242"/>
      <c r="E293" s="242" t="s">
        <v>5408</v>
      </c>
      <c r="F293" s="242"/>
      <c r="G293" s="240"/>
      <c r="H293" s="241">
        <v>0</v>
      </c>
      <c r="I293" s="242" t="s">
        <v>5192</v>
      </c>
      <c r="J293" s="242" t="s">
        <v>5193</v>
      </c>
      <c r="K293" s="242" t="s">
        <v>4729</v>
      </c>
      <c r="L293" s="242" t="s">
        <v>4832</v>
      </c>
      <c r="M293" s="242" t="s">
        <v>5194</v>
      </c>
      <c r="N293" s="242"/>
      <c r="O293" s="242" t="s">
        <v>18805</v>
      </c>
      <c r="P293" s="242" t="s">
        <v>5401</v>
      </c>
      <c r="Q293" s="242" t="s">
        <v>4733</v>
      </c>
    </row>
    <row r="294" spans="1:17">
      <c r="A294" s="242" t="s">
        <v>5730</v>
      </c>
      <c r="B294" s="242" t="s">
        <v>5731</v>
      </c>
      <c r="C294" s="242" t="s">
        <v>5732</v>
      </c>
      <c r="D294" s="242"/>
      <c r="E294" s="242" t="s">
        <v>5408</v>
      </c>
      <c r="F294" s="242"/>
      <c r="G294" s="240"/>
      <c r="H294" s="241">
        <v>0</v>
      </c>
      <c r="I294" s="242" t="s">
        <v>5192</v>
      </c>
      <c r="J294" s="242" t="s">
        <v>5193</v>
      </c>
      <c r="K294" s="242" t="s">
        <v>4729</v>
      </c>
      <c r="L294" s="242" t="s">
        <v>4832</v>
      </c>
      <c r="M294" s="242" t="s">
        <v>5194</v>
      </c>
      <c r="N294" s="242"/>
      <c r="O294" s="242" t="s">
        <v>18805</v>
      </c>
      <c r="P294" s="242" t="s">
        <v>5401</v>
      </c>
      <c r="Q294" s="242" t="s">
        <v>4733</v>
      </c>
    </row>
    <row r="295" spans="1:17">
      <c r="A295" s="242" t="s">
        <v>5733</v>
      </c>
      <c r="B295" s="242" t="s">
        <v>5734</v>
      </c>
      <c r="C295" s="242" t="s">
        <v>5735</v>
      </c>
      <c r="D295" s="242"/>
      <c r="E295" s="242" t="s">
        <v>5408</v>
      </c>
      <c r="F295" s="242"/>
      <c r="G295" s="240"/>
      <c r="H295" s="241">
        <v>0</v>
      </c>
      <c r="I295" s="242" t="s">
        <v>5192</v>
      </c>
      <c r="J295" s="242" t="s">
        <v>5193</v>
      </c>
      <c r="K295" s="242" t="s">
        <v>4729</v>
      </c>
      <c r="L295" s="242" t="s">
        <v>4832</v>
      </c>
      <c r="M295" s="242" t="s">
        <v>5194</v>
      </c>
      <c r="N295" s="242"/>
      <c r="O295" s="242" t="s">
        <v>18805</v>
      </c>
      <c r="P295" s="242" t="s">
        <v>5401</v>
      </c>
      <c r="Q295" s="242" t="s">
        <v>4733</v>
      </c>
    </row>
    <row r="296" spans="1:17">
      <c r="A296" s="242" t="s">
        <v>5736</v>
      </c>
      <c r="B296" s="242" t="s">
        <v>5737</v>
      </c>
      <c r="C296" s="242" t="s">
        <v>5738</v>
      </c>
      <c r="D296" s="242"/>
      <c r="E296" s="242" t="s">
        <v>5408</v>
      </c>
      <c r="F296" s="242"/>
      <c r="G296" s="240"/>
      <c r="H296" s="241">
        <v>0</v>
      </c>
      <c r="I296" s="242" t="s">
        <v>5192</v>
      </c>
      <c r="J296" s="242" t="s">
        <v>5193</v>
      </c>
      <c r="K296" s="242" t="s">
        <v>4729</v>
      </c>
      <c r="L296" s="242" t="s">
        <v>4832</v>
      </c>
      <c r="M296" s="242" t="s">
        <v>5194</v>
      </c>
      <c r="N296" s="242"/>
      <c r="O296" s="242" t="s">
        <v>18805</v>
      </c>
      <c r="P296" s="242" t="s">
        <v>5401</v>
      </c>
      <c r="Q296" s="242" t="s">
        <v>4733</v>
      </c>
    </row>
    <row r="297" spans="1:17">
      <c r="A297" s="242" t="s">
        <v>5739</v>
      </c>
      <c r="B297" s="242" t="s">
        <v>5740</v>
      </c>
      <c r="C297" s="242" t="s">
        <v>5741</v>
      </c>
      <c r="D297" s="242"/>
      <c r="E297" s="242" t="s">
        <v>5408</v>
      </c>
      <c r="F297" s="242"/>
      <c r="G297" s="240"/>
      <c r="H297" s="241">
        <v>0</v>
      </c>
      <c r="I297" s="242" t="s">
        <v>4967</v>
      </c>
      <c r="J297" s="242" t="s">
        <v>4968</v>
      </c>
      <c r="K297" s="242" t="s">
        <v>4729</v>
      </c>
      <c r="L297" s="242" t="s">
        <v>4832</v>
      </c>
      <c r="M297" s="242" t="s">
        <v>5153</v>
      </c>
      <c r="N297" s="242"/>
      <c r="O297" s="242" t="s">
        <v>18805</v>
      </c>
      <c r="P297" s="242" t="s">
        <v>5401</v>
      </c>
      <c r="Q297" s="242" t="s">
        <v>4733</v>
      </c>
    </row>
    <row r="298" spans="1:17">
      <c r="A298" s="242" t="s">
        <v>5742</v>
      </c>
      <c r="B298" s="242" t="s">
        <v>5743</v>
      </c>
      <c r="C298" s="242" t="s">
        <v>5744</v>
      </c>
      <c r="D298" s="242"/>
      <c r="E298" s="242" t="s">
        <v>5408</v>
      </c>
      <c r="F298" s="242"/>
      <c r="G298" s="240"/>
      <c r="H298" s="241">
        <v>0</v>
      </c>
      <c r="I298" s="242" t="s">
        <v>4967</v>
      </c>
      <c r="J298" s="242" t="s">
        <v>4968</v>
      </c>
      <c r="K298" s="242" t="s">
        <v>4729</v>
      </c>
      <c r="L298" s="242" t="s">
        <v>4832</v>
      </c>
      <c r="M298" s="242" t="s">
        <v>5222</v>
      </c>
      <c r="N298" s="242"/>
      <c r="O298" s="242" t="s">
        <v>18805</v>
      </c>
      <c r="P298" s="242" t="s">
        <v>5401</v>
      </c>
      <c r="Q298" s="242" t="s">
        <v>4733</v>
      </c>
    </row>
    <row r="299" spans="1:17">
      <c r="A299" s="242" t="s">
        <v>5745</v>
      </c>
      <c r="B299" s="242" t="s">
        <v>5746</v>
      </c>
      <c r="C299" s="242" t="s">
        <v>5747</v>
      </c>
      <c r="D299" s="242"/>
      <c r="E299" s="242" t="s">
        <v>5408</v>
      </c>
      <c r="F299" s="242"/>
      <c r="G299" s="240"/>
      <c r="H299" s="241">
        <v>0</v>
      </c>
      <c r="I299" s="242" t="s">
        <v>5192</v>
      </c>
      <c r="J299" s="242" t="s">
        <v>5193</v>
      </c>
      <c r="K299" s="242" t="s">
        <v>4729</v>
      </c>
      <c r="L299" s="242" t="s">
        <v>4832</v>
      </c>
      <c r="M299" s="242" t="s">
        <v>5194</v>
      </c>
      <c r="N299" s="242"/>
      <c r="O299" s="242" t="s">
        <v>18805</v>
      </c>
      <c r="P299" s="242" t="s">
        <v>5401</v>
      </c>
      <c r="Q299" s="242" t="s">
        <v>4733</v>
      </c>
    </row>
    <row r="300" spans="1:17">
      <c r="A300" s="242" t="s">
        <v>5748</v>
      </c>
      <c r="B300" s="242" t="s">
        <v>5749</v>
      </c>
      <c r="C300" s="242" t="s">
        <v>5750</v>
      </c>
      <c r="D300" s="242"/>
      <c r="E300" s="242" t="s">
        <v>5408</v>
      </c>
      <c r="F300" s="242"/>
      <c r="G300" s="240"/>
      <c r="H300" s="241">
        <v>0</v>
      </c>
      <c r="I300" s="242" t="s">
        <v>5192</v>
      </c>
      <c r="J300" s="242" t="s">
        <v>5193</v>
      </c>
      <c r="K300" s="242" t="s">
        <v>4729</v>
      </c>
      <c r="L300" s="242" t="s">
        <v>4832</v>
      </c>
      <c r="M300" s="242" t="s">
        <v>5212</v>
      </c>
      <c r="N300" s="242"/>
      <c r="O300" s="242" t="s">
        <v>18805</v>
      </c>
      <c r="P300" s="242" t="s">
        <v>5401</v>
      </c>
      <c r="Q300" s="242" t="s">
        <v>4733</v>
      </c>
    </row>
    <row r="301" spans="1:17">
      <c r="A301" s="242" t="s">
        <v>5751</v>
      </c>
      <c r="B301" s="242" t="s">
        <v>5752</v>
      </c>
      <c r="C301" s="242" t="s">
        <v>5753</v>
      </c>
      <c r="D301" s="242"/>
      <c r="E301" s="242" t="s">
        <v>5408</v>
      </c>
      <c r="F301" s="242"/>
      <c r="G301" s="240"/>
      <c r="H301" s="241">
        <v>0</v>
      </c>
      <c r="I301" s="242" t="s">
        <v>4967</v>
      </c>
      <c r="J301" s="242" t="s">
        <v>4968</v>
      </c>
      <c r="K301" s="242" t="s">
        <v>4729</v>
      </c>
      <c r="L301" s="242" t="s">
        <v>4832</v>
      </c>
      <c r="M301" s="242" t="s">
        <v>4991</v>
      </c>
      <c r="N301" s="242"/>
      <c r="O301" s="242" t="s">
        <v>18805</v>
      </c>
      <c r="P301" s="242" t="s">
        <v>5401</v>
      </c>
      <c r="Q301" s="242" t="s">
        <v>4733</v>
      </c>
    </row>
    <row r="302" spans="1:17">
      <c r="A302" s="242" t="s">
        <v>5754</v>
      </c>
      <c r="B302" s="242" t="s">
        <v>5755</v>
      </c>
      <c r="C302" s="242" t="s">
        <v>5756</v>
      </c>
      <c r="D302" s="242"/>
      <c r="E302" s="242" t="s">
        <v>5408</v>
      </c>
      <c r="F302" s="242"/>
      <c r="G302" s="240"/>
      <c r="H302" s="241">
        <v>0</v>
      </c>
      <c r="I302" s="242" t="s">
        <v>4967</v>
      </c>
      <c r="J302" s="242" t="s">
        <v>4968</v>
      </c>
      <c r="K302" s="242" t="s">
        <v>4729</v>
      </c>
      <c r="L302" s="242" t="s">
        <v>4832</v>
      </c>
      <c r="M302" s="242" t="s">
        <v>5167</v>
      </c>
      <c r="N302" s="242"/>
      <c r="O302" s="242" t="s">
        <v>18805</v>
      </c>
      <c r="P302" s="242" t="s">
        <v>5401</v>
      </c>
      <c r="Q302" s="242" t="s">
        <v>4733</v>
      </c>
    </row>
    <row r="303" spans="1:17">
      <c r="A303" s="242" t="s">
        <v>5757</v>
      </c>
      <c r="B303" s="242" t="s">
        <v>5758</v>
      </c>
      <c r="C303" s="242" t="s">
        <v>5759</v>
      </c>
      <c r="D303" s="242"/>
      <c r="E303" s="242" t="s">
        <v>5408</v>
      </c>
      <c r="F303" s="242"/>
      <c r="G303" s="240"/>
      <c r="H303" s="241">
        <v>0</v>
      </c>
      <c r="I303" s="242" t="s">
        <v>4967</v>
      </c>
      <c r="J303" s="242" t="s">
        <v>4968</v>
      </c>
      <c r="K303" s="242" t="s">
        <v>4729</v>
      </c>
      <c r="L303" s="242" t="s">
        <v>4832</v>
      </c>
      <c r="M303" s="242" t="s">
        <v>5167</v>
      </c>
      <c r="N303" s="242"/>
      <c r="O303" s="242" t="s">
        <v>18805</v>
      </c>
      <c r="P303" s="242" t="s">
        <v>5401</v>
      </c>
      <c r="Q303" s="242" t="s">
        <v>4733</v>
      </c>
    </row>
    <row r="304" spans="1:17">
      <c r="A304" s="242" t="s">
        <v>5760</v>
      </c>
      <c r="B304" s="242" t="s">
        <v>5761</v>
      </c>
      <c r="C304" s="242" t="s">
        <v>5762</v>
      </c>
      <c r="D304" s="242"/>
      <c r="E304" s="242" t="s">
        <v>5408</v>
      </c>
      <c r="F304" s="242"/>
      <c r="G304" s="240"/>
      <c r="H304" s="241">
        <v>0</v>
      </c>
      <c r="I304" s="242" t="s">
        <v>4967</v>
      </c>
      <c r="J304" s="242" t="s">
        <v>4968</v>
      </c>
      <c r="K304" s="242" t="s">
        <v>4729</v>
      </c>
      <c r="L304" s="242" t="s">
        <v>4832</v>
      </c>
      <c r="M304" s="242" t="s">
        <v>5153</v>
      </c>
      <c r="N304" s="242"/>
      <c r="O304" s="242" t="s">
        <v>18805</v>
      </c>
      <c r="P304" s="242" t="s">
        <v>5401</v>
      </c>
      <c r="Q304" s="242" t="s">
        <v>4733</v>
      </c>
    </row>
    <row r="305" spans="1:17">
      <c r="A305" s="242" t="s">
        <v>5763</v>
      </c>
      <c r="B305" s="242" t="s">
        <v>5764</v>
      </c>
      <c r="C305" s="242" t="s">
        <v>5765</v>
      </c>
      <c r="D305" s="242"/>
      <c r="E305" s="242" t="s">
        <v>5408</v>
      </c>
      <c r="F305" s="242"/>
      <c r="G305" s="240"/>
      <c r="H305" s="241">
        <v>0</v>
      </c>
      <c r="I305" s="242" t="s">
        <v>4967</v>
      </c>
      <c r="J305" s="242" t="s">
        <v>4968</v>
      </c>
      <c r="K305" s="242" t="s">
        <v>4729</v>
      </c>
      <c r="L305" s="242" t="s">
        <v>4832</v>
      </c>
      <c r="M305" s="242" t="s">
        <v>5153</v>
      </c>
      <c r="N305" s="242"/>
      <c r="O305" s="242" t="s">
        <v>18805</v>
      </c>
      <c r="P305" s="242" t="s">
        <v>5401</v>
      </c>
      <c r="Q305" s="242" t="s">
        <v>4733</v>
      </c>
    </row>
    <row r="306" spans="1:17">
      <c r="A306" s="242" t="s">
        <v>5766</v>
      </c>
      <c r="B306" s="242" t="s">
        <v>5767</v>
      </c>
      <c r="C306" s="242" t="s">
        <v>5768</v>
      </c>
      <c r="D306" s="242"/>
      <c r="E306" s="242" t="s">
        <v>5408</v>
      </c>
      <c r="F306" s="242"/>
      <c r="G306" s="240"/>
      <c r="H306" s="241">
        <v>0</v>
      </c>
      <c r="I306" s="242" t="s">
        <v>5192</v>
      </c>
      <c r="J306" s="242" t="s">
        <v>5193</v>
      </c>
      <c r="K306" s="242" t="s">
        <v>4729</v>
      </c>
      <c r="L306" s="242" t="s">
        <v>4832</v>
      </c>
      <c r="M306" s="242" t="s">
        <v>5202</v>
      </c>
      <c r="N306" s="242"/>
      <c r="O306" s="242" t="s">
        <v>18805</v>
      </c>
      <c r="P306" s="242" t="s">
        <v>5401</v>
      </c>
      <c r="Q306" s="242" t="s">
        <v>4733</v>
      </c>
    </row>
    <row r="307" spans="1:17">
      <c r="A307" s="242" t="s">
        <v>5769</v>
      </c>
      <c r="B307" s="242" t="s">
        <v>5770</v>
      </c>
      <c r="C307" s="242" t="s">
        <v>5771</v>
      </c>
      <c r="D307" s="242"/>
      <c r="E307" s="242" t="s">
        <v>5408</v>
      </c>
      <c r="F307" s="242"/>
      <c r="G307" s="240"/>
      <c r="H307" s="241">
        <v>0</v>
      </c>
      <c r="I307" s="242" t="s">
        <v>4967</v>
      </c>
      <c r="J307" s="242" t="s">
        <v>4968</v>
      </c>
      <c r="K307" s="242" t="s">
        <v>4729</v>
      </c>
      <c r="L307" s="242" t="s">
        <v>4832</v>
      </c>
      <c r="M307" s="242" t="s">
        <v>4991</v>
      </c>
      <c r="N307" s="242"/>
      <c r="O307" s="242" t="s">
        <v>18805</v>
      </c>
      <c r="P307" s="242" t="s">
        <v>5401</v>
      </c>
      <c r="Q307" s="242" t="s">
        <v>4733</v>
      </c>
    </row>
    <row r="308" spans="1:17">
      <c r="A308" s="242" t="s">
        <v>5772</v>
      </c>
      <c r="B308" s="242" t="s">
        <v>5773</v>
      </c>
      <c r="C308" s="242" t="s">
        <v>5774</v>
      </c>
      <c r="D308" s="242"/>
      <c r="E308" s="242" t="s">
        <v>5408</v>
      </c>
      <c r="F308" s="242"/>
      <c r="G308" s="240"/>
      <c r="H308" s="241">
        <v>0</v>
      </c>
      <c r="I308" s="242" t="s">
        <v>5192</v>
      </c>
      <c r="J308" s="242" t="s">
        <v>5193</v>
      </c>
      <c r="K308" s="242" t="s">
        <v>4729</v>
      </c>
      <c r="L308" s="242" t="s">
        <v>4832</v>
      </c>
      <c r="M308" s="242" t="s">
        <v>5325</v>
      </c>
      <c r="N308" s="242"/>
      <c r="O308" s="242" t="s">
        <v>18805</v>
      </c>
      <c r="P308" s="242" t="s">
        <v>5401</v>
      </c>
      <c r="Q308" s="242" t="s">
        <v>4733</v>
      </c>
    </row>
    <row r="309" spans="1:17">
      <c r="A309" s="242" t="s">
        <v>5775</v>
      </c>
      <c r="B309" s="242" t="s">
        <v>5776</v>
      </c>
      <c r="C309" s="242" t="s">
        <v>5777</v>
      </c>
      <c r="D309" s="242"/>
      <c r="E309" s="242" t="s">
        <v>5408</v>
      </c>
      <c r="F309" s="242"/>
      <c r="G309" s="240"/>
      <c r="H309" s="241">
        <v>0</v>
      </c>
      <c r="I309" s="242" t="s">
        <v>5192</v>
      </c>
      <c r="J309" s="242" t="s">
        <v>5193</v>
      </c>
      <c r="K309" s="242" t="s">
        <v>4729</v>
      </c>
      <c r="L309" s="242" t="s">
        <v>4832</v>
      </c>
      <c r="M309" s="242" t="s">
        <v>5212</v>
      </c>
      <c r="N309" s="242"/>
      <c r="O309" s="242" t="s">
        <v>18805</v>
      </c>
      <c r="P309" s="242" t="s">
        <v>5401</v>
      </c>
      <c r="Q309" s="242" t="s">
        <v>4733</v>
      </c>
    </row>
    <row r="310" spans="1:17">
      <c r="A310" s="242" t="s">
        <v>5778</v>
      </c>
      <c r="B310" s="242" t="s">
        <v>5779</v>
      </c>
      <c r="C310" s="242" t="s">
        <v>5780</v>
      </c>
      <c r="D310" s="242"/>
      <c r="E310" s="242" t="s">
        <v>5408</v>
      </c>
      <c r="F310" s="242"/>
      <c r="G310" s="240"/>
      <c r="H310" s="241">
        <v>0</v>
      </c>
      <c r="I310" s="242" t="s">
        <v>4967</v>
      </c>
      <c r="J310" s="242" t="s">
        <v>4968</v>
      </c>
      <c r="K310" s="242" t="s">
        <v>4729</v>
      </c>
      <c r="L310" s="242" t="s">
        <v>4832</v>
      </c>
      <c r="M310" s="242" t="s">
        <v>5158</v>
      </c>
      <c r="N310" s="242"/>
      <c r="O310" s="242" t="s">
        <v>18805</v>
      </c>
      <c r="P310" s="242" t="s">
        <v>5401</v>
      </c>
      <c r="Q310" s="242" t="s">
        <v>4733</v>
      </c>
    </row>
    <row r="311" spans="1:17">
      <c r="A311" s="242" t="s">
        <v>5781</v>
      </c>
      <c r="B311" s="242" t="s">
        <v>5782</v>
      </c>
      <c r="C311" s="242" t="s">
        <v>5783</v>
      </c>
      <c r="D311" s="242"/>
      <c r="E311" s="242" t="s">
        <v>5408</v>
      </c>
      <c r="F311" s="242"/>
      <c r="G311" s="240"/>
      <c r="H311" s="241">
        <v>0</v>
      </c>
      <c r="I311" s="242" t="s">
        <v>5192</v>
      </c>
      <c r="J311" s="242" t="s">
        <v>5193</v>
      </c>
      <c r="K311" s="242" t="s">
        <v>4729</v>
      </c>
      <c r="L311" s="242" t="s">
        <v>4832</v>
      </c>
      <c r="M311" s="242" t="s">
        <v>5202</v>
      </c>
      <c r="N311" s="242"/>
      <c r="O311" s="242" t="s">
        <v>18805</v>
      </c>
      <c r="P311" s="242" t="s">
        <v>5401</v>
      </c>
      <c r="Q311" s="242" t="s">
        <v>4733</v>
      </c>
    </row>
    <row r="312" spans="1:17">
      <c r="A312" s="242" t="s">
        <v>5784</v>
      </c>
      <c r="B312" s="242" t="s">
        <v>5785</v>
      </c>
      <c r="C312" s="242" t="s">
        <v>5786</v>
      </c>
      <c r="D312" s="242"/>
      <c r="E312" s="242" t="s">
        <v>5408</v>
      </c>
      <c r="F312" s="242"/>
      <c r="G312" s="240"/>
      <c r="H312" s="241">
        <v>0</v>
      </c>
      <c r="I312" s="242" t="s">
        <v>4967</v>
      </c>
      <c r="J312" s="242" t="s">
        <v>4968</v>
      </c>
      <c r="K312" s="242" t="s">
        <v>4729</v>
      </c>
      <c r="L312" s="242" t="s">
        <v>4832</v>
      </c>
      <c r="M312" s="242" t="s">
        <v>4833</v>
      </c>
      <c r="N312" s="242"/>
      <c r="O312" s="242" t="s">
        <v>18805</v>
      </c>
      <c r="P312" s="242" t="s">
        <v>5401</v>
      </c>
      <c r="Q312" s="242" t="s">
        <v>4733</v>
      </c>
    </row>
    <row r="313" spans="1:17">
      <c r="A313" s="242" t="s">
        <v>5787</v>
      </c>
      <c r="B313" s="242" t="s">
        <v>5788</v>
      </c>
      <c r="C313" s="242" t="s">
        <v>5789</v>
      </c>
      <c r="D313" s="242"/>
      <c r="E313" s="242" t="s">
        <v>5408</v>
      </c>
      <c r="F313" s="242"/>
      <c r="G313" s="240"/>
      <c r="H313" s="241">
        <v>0</v>
      </c>
      <c r="I313" s="242" t="s">
        <v>4967</v>
      </c>
      <c r="J313" s="242" t="s">
        <v>4968</v>
      </c>
      <c r="K313" s="242" t="s">
        <v>4729</v>
      </c>
      <c r="L313" s="242" t="s">
        <v>4832</v>
      </c>
      <c r="M313" s="242" t="s">
        <v>4844</v>
      </c>
      <c r="N313" s="242"/>
      <c r="O313" s="242" t="s">
        <v>18805</v>
      </c>
      <c r="P313" s="242" t="s">
        <v>5401</v>
      </c>
      <c r="Q313" s="242" t="s">
        <v>4733</v>
      </c>
    </row>
    <row r="314" spans="1:17">
      <c r="A314" s="242" t="s">
        <v>5790</v>
      </c>
      <c r="B314" s="242" t="s">
        <v>5791</v>
      </c>
      <c r="C314" s="242" t="s">
        <v>5792</v>
      </c>
      <c r="D314" s="242"/>
      <c r="E314" s="242" t="s">
        <v>5408</v>
      </c>
      <c r="F314" s="242"/>
      <c r="G314" s="240"/>
      <c r="H314" s="241">
        <v>0</v>
      </c>
      <c r="I314" s="242" t="s">
        <v>5192</v>
      </c>
      <c r="J314" s="242" t="s">
        <v>5193</v>
      </c>
      <c r="K314" s="242" t="s">
        <v>4729</v>
      </c>
      <c r="L314" s="242" t="s">
        <v>4832</v>
      </c>
      <c r="M314" s="242" t="s">
        <v>4844</v>
      </c>
      <c r="N314" s="242"/>
      <c r="O314" s="242" t="s">
        <v>18805</v>
      </c>
      <c r="P314" s="242" t="s">
        <v>5401</v>
      </c>
      <c r="Q314" s="242" t="s">
        <v>4733</v>
      </c>
    </row>
    <row r="315" spans="1:17">
      <c r="A315" s="242" t="s">
        <v>5793</v>
      </c>
      <c r="B315" s="242" t="s">
        <v>5794</v>
      </c>
      <c r="C315" s="242" t="s">
        <v>5795</v>
      </c>
      <c r="D315" s="242"/>
      <c r="E315" s="242" t="s">
        <v>5408</v>
      </c>
      <c r="F315" s="242"/>
      <c r="G315" s="240"/>
      <c r="H315" s="241">
        <v>0</v>
      </c>
      <c r="I315" s="242" t="s">
        <v>4967</v>
      </c>
      <c r="J315" s="242" t="s">
        <v>4968</v>
      </c>
      <c r="K315" s="242" t="s">
        <v>4729</v>
      </c>
      <c r="L315" s="242" t="s">
        <v>4832</v>
      </c>
      <c r="M315" s="242" t="s">
        <v>4833</v>
      </c>
      <c r="N315" s="242"/>
      <c r="O315" s="242" t="s">
        <v>18805</v>
      </c>
      <c r="P315" s="242" t="s">
        <v>5401</v>
      </c>
      <c r="Q315" s="242" t="s">
        <v>4733</v>
      </c>
    </row>
    <row r="316" spans="1:17">
      <c r="A316" s="242" t="s">
        <v>5796</v>
      </c>
      <c r="B316" s="242" t="s">
        <v>5797</v>
      </c>
      <c r="C316" s="242" t="s">
        <v>5798</v>
      </c>
      <c r="D316" s="242"/>
      <c r="E316" s="242" t="s">
        <v>5408</v>
      </c>
      <c r="F316" s="242"/>
      <c r="G316" s="240"/>
      <c r="H316" s="241">
        <v>0</v>
      </c>
      <c r="I316" s="242" t="s">
        <v>5192</v>
      </c>
      <c r="J316" s="242" t="s">
        <v>5193</v>
      </c>
      <c r="K316" s="242" t="s">
        <v>4729</v>
      </c>
      <c r="L316" s="242" t="s">
        <v>4832</v>
      </c>
      <c r="M316" s="242" t="s">
        <v>4844</v>
      </c>
      <c r="N316" s="242"/>
      <c r="O316" s="242" t="s">
        <v>18805</v>
      </c>
      <c r="P316" s="242" t="s">
        <v>5401</v>
      </c>
      <c r="Q316" s="242" t="s">
        <v>4733</v>
      </c>
    </row>
    <row r="317" spans="1:17">
      <c r="A317" s="242" t="s">
        <v>5799</v>
      </c>
      <c r="B317" s="242" t="s">
        <v>5800</v>
      </c>
      <c r="C317" s="242" t="s">
        <v>5801</v>
      </c>
      <c r="D317" s="242"/>
      <c r="E317" s="242" t="s">
        <v>5408</v>
      </c>
      <c r="F317" s="242"/>
      <c r="G317" s="240"/>
      <c r="H317" s="241">
        <v>0</v>
      </c>
      <c r="I317" s="242" t="s">
        <v>5192</v>
      </c>
      <c r="J317" s="242" t="s">
        <v>5193</v>
      </c>
      <c r="K317" s="242" t="s">
        <v>4729</v>
      </c>
      <c r="L317" s="242" t="s">
        <v>4832</v>
      </c>
      <c r="M317" s="242" t="s">
        <v>4844</v>
      </c>
      <c r="N317" s="242"/>
      <c r="O317" s="242" t="s">
        <v>18805</v>
      </c>
      <c r="P317" s="242" t="s">
        <v>5401</v>
      </c>
      <c r="Q317" s="242" t="s">
        <v>4733</v>
      </c>
    </row>
    <row r="318" spans="1:17">
      <c r="A318" s="242" t="s">
        <v>5802</v>
      </c>
      <c r="B318" s="242" t="s">
        <v>5803</v>
      </c>
      <c r="C318" s="242" t="s">
        <v>5804</v>
      </c>
      <c r="D318" s="242"/>
      <c r="E318" s="242" t="s">
        <v>5408</v>
      </c>
      <c r="F318" s="242"/>
      <c r="G318" s="240"/>
      <c r="H318" s="241">
        <v>0</v>
      </c>
      <c r="I318" s="242" t="s">
        <v>4967</v>
      </c>
      <c r="J318" s="242" t="s">
        <v>4968</v>
      </c>
      <c r="K318" s="242" t="s">
        <v>4729</v>
      </c>
      <c r="L318" s="242" t="s">
        <v>4832</v>
      </c>
      <c r="M318" s="242" t="s">
        <v>5158</v>
      </c>
      <c r="N318" s="242"/>
      <c r="O318" s="242" t="s">
        <v>18805</v>
      </c>
      <c r="P318" s="242" t="s">
        <v>5401</v>
      </c>
      <c r="Q318" s="242" t="s">
        <v>4733</v>
      </c>
    </row>
    <row r="319" spans="1:17">
      <c r="A319" s="242" t="s">
        <v>5805</v>
      </c>
      <c r="B319" s="242" t="s">
        <v>5806</v>
      </c>
      <c r="C319" s="242" t="s">
        <v>5807</v>
      </c>
      <c r="D319" s="242"/>
      <c r="E319" s="242" t="s">
        <v>5408</v>
      </c>
      <c r="F319" s="242"/>
      <c r="G319" s="240"/>
      <c r="H319" s="241">
        <v>0</v>
      </c>
      <c r="I319" s="242" t="s">
        <v>4967</v>
      </c>
      <c r="J319" s="242" t="s">
        <v>4968</v>
      </c>
      <c r="K319" s="242" t="s">
        <v>4729</v>
      </c>
      <c r="L319" s="242" t="s">
        <v>4832</v>
      </c>
      <c r="M319" s="242" t="s">
        <v>5167</v>
      </c>
      <c r="N319" s="242"/>
      <c r="O319" s="242" t="s">
        <v>18805</v>
      </c>
      <c r="P319" s="242" t="s">
        <v>5401</v>
      </c>
      <c r="Q319" s="242" t="s">
        <v>4733</v>
      </c>
    </row>
    <row r="320" spans="1:17">
      <c r="A320" s="242" t="s">
        <v>5808</v>
      </c>
      <c r="B320" s="242" t="s">
        <v>5809</v>
      </c>
      <c r="C320" s="242" t="s">
        <v>5810</v>
      </c>
      <c r="D320" s="242"/>
      <c r="E320" s="242" t="s">
        <v>5408</v>
      </c>
      <c r="F320" s="242"/>
      <c r="G320" s="240"/>
      <c r="H320" s="241">
        <v>0</v>
      </c>
      <c r="I320" s="242" t="s">
        <v>5192</v>
      </c>
      <c r="J320" s="242" t="s">
        <v>5193</v>
      </c>
      <c r="K320" s="242" t="s">
        <v>4729</v>
      </c>
      <c r="L320" s="242" t="s">
        <v>4832</v>
      </c>
      <c r="M320" s="242" t="s">
        <v>4844</v>
      </c>
      <c r="N320" s="242"/>
      <c r="O320" s="242" t="s">
        <v>18805</v>
      </c>
      <c r="P320" s="242" t="s">
        <v>5401</v>
      </c>
      <c r="Q320" s="242" t="s">
        <v>4733</v>
      </c>
    </row>
    <row r="321" spans="1:17">
      <c r="A321" s="242" t="s">
        <v>5811</v>
      </c>
      <c r="B321" s="242" t="s">
        <v>5812</v>
      </c>
      <c r="C321" s="242" t="s">
        <v>5813</v>
      </c>
      <c r="D321" s="242"/>
      <c r="E321" s="242" t="s">
        <v>5408</v>
      </c>
      <c r="F321" s="242"/>
      <c r="G321" s="240"/>
      <c r="H321" s="241">
        <v>0</v>
      </c>
      <c r="I321" s="242" t="s">
        <v>4967</v>
      </c>
      <c r="J321" s="242" t="s">
        <v>4968</v>
      </c>
      <c r="K321" s="242" t="s">
        <v>4729</v>
      </c>
      <c r="L321" s="242" t="s">
        <v>4832</v>
      </c>
      <c r="M321" s="242" t="s">
        <v>4833</v>
      </c>
      <c r="N321" s="242"/>
      <c r="O321" s="242" t="s">
        <v>18805</v>
      </c>
      <c r="P321" s="242" t="s">
        <v>5401</v>
      </c>
      <c r="Q321" s="242" t="s">
        <v>4733</v>
      </c>
    </row>
    <row r="322" spans="1:17">
      <c r="A322" s="242" t="s">
        <v>5814</v>
      </c>
      <c r="B322" s="242" t="s">
        <v>5815</v>
      </c>
      <c r="C322" s="242" t="s">
        <v>5816</v>
      </c>
      <c r="D322" s="242"/>
      <c r="E322" s="242" t="s">
        <v>5408</v>
      </c>
      <c r="F322" s="242"/>
      <c r="G322" s="240"/>
      <c r="H322" s="241">
        <v>0</v>
      </c>
      <c r="I322" s="242" t="s">
        <v>4967</v>
      </c>
      <c r="J322" s="242" t="s">
        <v>4968</v>
      </c>
      <c r="K322" s="242" t="s">
        <v>4729</v>
      </c>
      <c r="L322" s="242" t="s">
        <v>4832</v>
      </c>
      <c r="M322" s="242" t="s">
        <v>5158</v>
      </c>
      <c r="N322" s="242"/>
      <c r="O322" s="242" t="s">
        <v>18805</v>
      </c>
      <c r="P322" s="242" t="s">
        <v>5401</v>
      </c>
      <c r="Q322" s="242" t="s">
        <v>4733</v>
      </c>
    </row>
    <row r="323" spans="1:17">
      <c r="A323" s="242" t="s">
        <v>5817</v>
      </c>
      <c r="B323" s="242" t="s">
        <v>5818</v>
      </c>
      <c r="C323" s="242" t="s">
        <v>5819</v>
      </c>
      <c r="D323" s="242"/>
      <c r="E323" s="242" t="s">
        <v>5408</v>
      </c>
      <c r="F323" s="242"/>
      <c r="G323" s="240"/>
      <c r="H323" s="241">
        <v>0</v>
      </c>
      <c r="I323" s="242" t="s">
        <v>5192</v>
      </c>
      <c r="J323" s="242" t="s">
        <v>5193</v>
      </c>
      <c r="K323" s="242" t="s">
        <v>4729</v>
      </c>
      <c r="L323" s="242" t="s">
        <v>4832</v>
      </c>
      <c r="M323" s="242" t="s">
        <v>5212</v>
      </c>
      <c r="N323" s="242"/>
      <c r="O323" s="242" t="s">
        <v>18805</v>
      </c>
      <c r="P323" s="242" t="s">
        <v>5401</v>
      </c>
      <c r="Q323" s="242" t="s">
        <v>4733</v>
      </c>
    </row>
    <row r="324" spans="1:17">
      <c r="A324" s="242" t="s">
        <v>5820</v>
      </c>
      <c r="B324" s="242" t="s">
        <v>5821</v>
      </c>
      <c r="C324" s="242" t="s">
        <v>5822</v>
      </c>
      <c r="D324" s="242"/>
      <c r="E324" s="242" t="s">
        <v>5408</v>
      </c>
      <c r="F324" s="242"/>
      <c r="G324" s="240"/>
      <c r="H324" s="241">
        <v>0</v>
      </c>
      <c r="I324" s="242" t="s">
        <v>4967</v>
      </c>
      <c r="J324" s="242" t="s">
        <v>4968</v>
      </c>
      <c r="K324" s="242" t="s">
        <v>4729</v>
      </c>
      <c r="L324" s="242" t="s">
        <v>4832</v>
      </c>
      <c r="M324" s="242" t="s">
        <v>4991</v>
      </c>
      <c r="N324" s="242"/>
      <c r="O324" s="242" t="s">
        <v>18805</v>
      </c>
      <c r="P324" s="242" t="s">
        <v>5401</v>
      </c>
      <c r="Q324" s="242" t="s">
        <v>4733</v>
      </c>
    </row>
    <row r="325" spans="1:17">
      <c r="A325" s="242" t="s">
        <v>5823</v>
      </c>
      <c r="B325" s="242" t="s">
        <v>5824</v>
      </c>
      <c r="C325" s="242" t="s">
        <v>5825</v>
      </c>
      <c r="D325" s="242"/>
      <c r="E325" s="242" t="s">
        <v>5408</v>
      </c>
      <c r="F325" s="242"/>
      <c r="G325" s="240"/>
      <c r="H325" s="241">
        <v>0</v>
      </c>
      <c r="I325" s="242" t="s">
        <v>4967</v>
      </c>
      <c r="J325" s="242" t="s">
        <v>4968</v>
      </c>
      <c r="K325" s="242" t="s">
        <v>4729</v>
      </c>
      <c r="L325" s="242" t="s">
        <v>4832</v>
      </c>
      <c r="M325" s="242" t="s">
        <v>5158</v>
      </c>
      <c r="N325" s="242"/>
      <c r="O325" s="242" t="s">
        <v>18805</v>
      </c>
      <c r="P325" s="242" t="s">
        <v>5401</v>
      </c>
      <c r="Q325" s="242" t="s">
        <v>4733</v>
      </c>
    </row>
    <row r="326" spans="1:17">
      <c r="A326" s="242" t="s">
        <v>5826</v>
      </c>
      <c r="B326" s="242" t="s">
        <v>5827</v>
      </c>
      <c r="C326" s="242" t="s">
        <v>5828</v>
      </c>
      <c r="D326" s="242"/>
      <c r="E326" s="242" t="s">
        <v>5408</v>
      </c>
      <c r="F326" s="242"/>
      <c r="G326" s="240"/>
      <c r="H326" s="241">
        <v>0</v>
      </c>
      <c r="I326" s="242" t="s">
        <v>5192</v>
      </c>
      <c r="J326" s="242" t="s">
        <v>5193</v>
      </c>
      <c r="K326" s="242" t="s">
        <v>4729</v>
      </c>
      <c r="L326" s="242" t="s">
        <v>4832</v>
      </c>
      <c r="M326" s="242" t="s">
        <v>4844</v>
      </c>
      <c r="N326" s="242"/>
      <c r="O326" s="242" t="s">
        <v>18805</v>
      </c>
      <c r="P326" s="242" t="s">
        <v>5401</v>
      </c>
      <c r="Q326" s="242" t="s">
        <v>4733</v>
      </c>
    </row>
    <row r="327" spans="1:17">
      <c r="A327" s="242" t="s">
        <v>5829</v>
      </c>
      <c r="B327" s="242" t="s">
        <v>5830</v>
      </c>
      <c r="C327" s="242" t="s">
        <v>5831</v>
      </c>
      <c r="D327" s="242"/>
      <c r="E327" s="242" t="s">
        <v>5408</v>
      </c>
      <c r="F327" s="242"/>
      <c r="G327" s="240"/>
      <c r="H327" s="241">
        <v>0</v>
      </c>
      <c r="I327" s="242" t="s">
        <v>5192</v>
      </c>
      <c r="J327" s="242" t="s">
        <v>5193</v>
      </c>
      <c r="K327" s="242" t="s">
        <v>4729</v>
      </c>
      <c r="L327" s="242" t="s">
        <v>4832</v>
      </c>
      <c r="M327" s="242" t="s">
        <v>5212</v>
      </c>
      <c r="N327" s="242"/>
      <c r="O327" s="242" t="s">
        <v>18805</v>
      </c>
      <c r="P327" s="242" t="s">
        <v>5401</v>
      </c>
      <c r="Q327" s="242" t="s">
        <v>4733</v>
      </c>
    </row>
    <row r="328" spans="1:17">
      <c r="A328" s="242" t="s">
        <v>5832</v>
      </c>
      <c r="B328" s="242" t="s">
        <v>5833</v>
      </c>
      <c r="C328" s="242" t="s">
        <v>5834</v>
      </c>
      <c r="D328" s="242"/>
      <c r="E328" s="242" t="s">
        <v>5408</v>
      </c>
      <c r="F328" s="242"/>
      <c r="G328" s="240"/>
      <c r="H328" s="241">
        <v>0</v>
      </c>
      <c r="I328" s="242" t="s">
        <v>4967</v>
      </c>
      <c r="J328" s="242" t="s">
        <v>4968</v>
      </c>
      <c r="K328" s="242" t="s">
        <v>4729</v>
      </c>
      <c r="L328" s="242" t="s">
        <v>4832</v>
      </c>
      <c r="M328" s="242" t="s">
        <v>4833</v>
      </c>
      <c r="N328" s="242"/>
      <c r="O328" s="242" t="s">
        <v>18805</v>
      </c>
      <c r="P328" s="242" t="s">
        <v>5401</v>
      </c>
      <c r="Q328" s="242" t="s">
        <v>4733</v>
      </c>
    </row>
    <row r="329" spans="1:17">
      <c r="A329" s="242" t="s">
        <v>5835</v>
      </c>
      <c r="B329" s="242" t="s">
        <v>5836</v>
      </c>
      <c r="C329" s="242" t="s">
        <v>5837</v>
      </c>
      <c r="D329" s="242"/>
      <c r="E329" s="242" t="s">
        <v>5408</v>
      </c>
      <c r="F329" s="242"/>
      <c r="G329" s="240"/>
      <c r="H329" s="241">
        <v>0</v>
      </c>
      <c r="I329" s="242" t="s">
        <v>5192</v>
      </c>
      <c r="J329" s="242" t="s">
        <v>5193</v>
      </c>
      <c r="K329" s="242" t="s">
        <v>4729</v>
      </c>
      <c r="L329" s="242" t="s">
        <v>4832</v>
      </c>
      <c r="M329" s="242" t="s">
        <v>4844</v>
      </c>
      <c r="N329" s="242"/>
      <c r="O329" s="242" t="s">
        <v>18805</v>
      </c>
      <c r="P329" s="242" t="s">
        <v>5401</v>
      </c>
      <c r="Q329" s="242" t="s">
        <v>4733</v>
      </c>
    </row>
    <row r="330" spans="1:17">
      <c r="A330" s="242" t="s">
        <v>5838</v>
      </c>
      <c r="B330" s="242" t="s">
        <v>5839</v>
      </c>
      <c r="C330" s="242" t="s">
        <v>5840</v>
      </c>
      <c r="D330" s="242"/>
      <c r="E330" s="242" t="s">
        <v>5408</v>
      </c>
      <c r="F330" s="242"/>
      <c r="G330" s="240"/>
      <c r="H330" s="241">
        <v>0</v>
      </c>
      <c r="I330" s="242" t="s">
        <v>4967</v>
      </c>
      <c r="J330" s="242" t="s">
        <v>4968</v>
      </c>
      <c r="K330" s="242" t="s">
        <v>4729</v>
      </c>
      <c r="L330" s="242" t="s">
        <v>4832</v>
      </c>
      <c r="M330" s="242" t="s">
        <v>4991</v>
      </c>
      <c r="N330" s="242"/>
      <c r="O330" s="242" t="s">
        <v>18805</v>
      </c>
      <c r="P330" s="242" t="s">
        <v>5401</v>
      </c>
      <c r="Q330" s="242" t="s">
        <v>4733</v>
      </c>
    </row>
    <row r="331" spans="1:17">
      <c r="A331" s="242" t="s">
        <v>5841</v>
      </c>
      <c r="B331" s="242" t="s">
        <v>5842</v>
      </c>
      <c r="C331" s="242" t="s">
        <v>5843</v>
      </c>
      <c r="D331" s="242"/>
      <c r="E331" s="242" t="s">
        <v>5408</v>
      </c>
      <c r="F331" s="242"/>
      <c r="G331" s="240"/>
      <c r="H331" s="241">
        <v>0</v>
      </c>
      <c r="I331" s="242" t="s">
        <v>5192</v>
      </c>
      <c r="J331" s="242" t="s">
        <v>5193</v>
      </c>
      <c r="K331" s="242" t="s">
        <v>4729</v>
      </c>
      <c r="L331" s="242" t="s">
        <v>4832</v>
      </c>
      <c r="M331" s="242" t="s">
        <v>4844</v>
      </c>
      <c r="N331" s="242"/>
      <c r="O331" s="242" t="s">
        <v>18805</v>
      </c>
      <c r="P331" s="242" t="s">
        <v>5401</v>
      </c>
      <c r="Q331" s="242" t="s">
        <v>4733</v>
      </c>
    </row>
    <row r="332" spans="1:17">
      <c r="A332" s="242" t="s">
        <v>5844</v>
      </c>
      <c r="B332" s="242" t="s">
        <v>5845</v>
      </c>
      <c r="C332" s="242" t="s">
        <v>5846</v>
      </c>
      <c r="D332" s="242"/>
      <c r="E332" s="242" t="s">
        <v>5408</v>
      </c>
      <c r="F332" s="242"/>
      <c r="G332" s="240"/>
      <c r="H332" s="241">
        <v>0</v>
      </c>
      <c r="I332" s="242" t="s">
        <v>4967</v>
      </c>
      <c r="J332" s="242" t="s">
        <v>4968</v>
      </c>
      <c r="K332" s="242" t="s">
        <v>4729</v>
      </c>
      <c r="L332" s="242" t="s">
        <v>4832</v>
      </c>
      <c r="M332" s="242" t="s">
        <v>5158</v>
      </c>
      <c r="N332" s="242"/>
      <c r="O332" s="242" t="s">
        <v>18805</v>
      </c>
      <c r="P332" s="242" t="s">
        <v>5401</v>
      </c>
      <c r="Q332" s="242" t="s">
        <v>4733</v>
      </c>
    </row>
    <row r="333" spans="1:17">
      <c r="A333" s="242" t="s">
        <v>5847</v>
      </c>
      <c r="B333" s="242" t="s">
        <v>5848</v>
      </c>
      <c r="C333" s="242" t="s">
        <v>5849</v>
      </c>
      <c r="D333" s="242"/>
      <c r="E333" s="242" t="s">
        <v>5408</v>
      </c>
      <c r="F333" s="242"/>
      <c r="G333" s="240"/>
      <c r="H333" s="241">
        <v>0</v>
      </c>
      <c r="I333" s="242" t="s">
        <v>4967</v>
      </c>
      <c r="J333" s="242" t="s">
        <v>4968</v>
      </c>
      <c r="K333" s="242" t="s">
        <v>4729</v>
      </c>
      <c r="L333" s="242" t="s">
        <v>4832</v>
      </c>
      <c r="M333" s="242" t="s">
        <v>4991</v>
      </c>
      <c r="N333" s="242"/>
      <c r="O333" s="242" t="s">
        <v>18805</v>
      </c>
      <c r="P333" s="242" t="s">
        <v>5401</v>
      </c>
      <c r="Q333" s="242" t="s">
        <v>4733</v>
      </c>
    </row>
    <row r="334" spans="1:17">
      <c r="A334" s="242" t="s">
        <v>5850</v>
      </c>
      <c r="B334" s="242" t="s">
        <v>5851</v>
      </c>
      <c r="C334" s="242" t="s">
        <v>5852</v>
      </c>
      <c r="D334" s="242"/>
      <c r="E334" s="242" t="s">
        <v>5408</v>
      </c>
      <c r="F334" s="242"/>
      <c r="G334" s="240"/>
      <c r="H334" s="241">
        <v>0</v>
      </c>
      <c r="I334" s="242" t="s">
        <v>4967</v>
      </c>
      <c r="J334" s="242" t="s">
        <v>4968</v>
      </c>
      <c r="K334" s="242" t="s">
        <v>4729</v>
      </c>
      <c r="L334" s="242" t="s">
        <v>4832</v>
      </c>
      <c r="M334" s="242" t="s">
        <v>5153</v>
      </c>
      <c r="N334" s="242"/>
      <c r="O334" s="242" t="s">
        <v>18805</v>
      </c>
      <c r="P334" s="242" t="s">
        <v>5401</v>
      </c>
      <c r="Q334" s="242" t="s">
        <v>4733</v>
      </c>
    </row>
    <row r="335" spans="1:17">
      <c r="A335" s="242" t="s">
        <v>5853</v>
      </c>
      <c r="B335" s="242" t="s">
        <v>5854</v>
      </c>
      <c r="C335" s="242" t="s">
        <v>5855</v>
      </c>
      <c r="D335" s="242"/>
      <c r="E335" s="242" t="s">
        <v>5408</v>
      </c>
      <c r="F335" s="242"/>
      <c r="G335" s="240"/>
      <c r="H335" s="241">
        <v>0</v>
      </c>
      <c r="I335" s="242" t="s">
        <v>4967</v>
      </c>
      <c r="J335" s="242" t="s">
        <v>4968</v>
      </c>
      <c r="K335" s="242" t="s">
        <v>4729</v>
      </c>
      <c r="L335" s="242" t="s">
        <v>4832</v>
      </c>
      <c r="M335" s="242" t="s">
        <v>5167</v>
      </c>
      <c r="N335" s="242"/>
      <c r="O335" s="242" t="s">
        <v>18805</v>
      </c>
      <c r="P335" s="242" t="s">
        <v>5401</v>
      </c>
      <c r="Q335" s="242" t="s">
        <v>4733</v>
      </c>
    </row>
    <row r="336" spans="1:17">
      <c r="A336" s="242" t="s">
        <v>5856</v>
      </c>
      <c r="B336" s="242" t="s">
        <v>5857</v>
      </c>
      <c r="C336" s="242" t="s">
        <v>5858</v>
      </c>
      <c r="D336" s="242"/>
      <c r="E336" s="242" t="s">
        <v>5408</v>
      </c>
      <c r="F336" s="242"/>
      <c r="G336" s="240"/>
      <c r="H336" s="241">
        <v>0</v>
      </c>
      <c r="I336" s="242" t="s">
        <v>4967</v>
      </c>
      <c r="J336" s="242" t="s">
        <v>4968</v>
      </c>
      <c r="K336" s="242" t="s">
        <v>4729</v>
      </c>
      <c r="L336" s="242" t="s">
        <v>4832</v>
      </c>
      <c r="M336" s="242" t="s">
        <v>4833</v>
      </c>
      <c r="N336" s="242"/>
      <c r="O336" s="242" t="s">
        <v>18805</v>
      </c>
      <c r="P336" s="242" t="s">
        <v>5401</v>
      </c>
      <c r="Q336" s="242" t="s">
        <v>4733</v>
      </c>
    </row>
    <row r="337" spans="1:17">
      <c r="A337" s="242" t="s">
        <v>5859</v>
      </c>
      <c r="B337" s="242" t="s">
        <v>5860</v>
      </c>
      <c r="C337" s="242" t="s">
        <v>5861</v>
      </c>
      <c r="D337" s="242"/>
      <c r="E337" s="242" t="s">
        <v>5408</v>
      </c>
      <c r="F337" s="242"/>
      <c r="G337" s="240"/>
      <c r="H337" s="241">
        <v>0</v>
      </c>
      <c r="I337" s="242" t="s">
        <v>5192</v>
      </c>
      <c r="J337" s="242" t="s">
        <v>5193</v>
      </c>
      <c r="K337" s="242" t="s">
        <v>4729</v>
      </c>
      <c r="L337" s="242" t="s">
        <v>4832</v>
      </c>
      <c r="M337" s="242" t="s">
        <v>5212</v>
      </c>
      <c r="N337" s="242"/>
      <c r="O337" s="242" t="s">
        <v>18805</v>
      </c>
      <c r="P337" s="242" t="s">
        <v>5401</v>
      </c>
      <c r="Q337" s="242" t="s">
        <v>4733</v>
      </c>
    </row>
    <row r="338" spans="1:17">
      <c r="A338" s="242" t="s">
        <v>5862</v>
      </c>
      <c r="B338" s="242" t="s">
        <v>5863</v>
      </c>
      <c r="C338" s="242" t="s">
        <v>5864</v>
      </c>
      <c r="D338" s="242"/>
      <c r="E338" s="242" t="s">
        <v>5408</v>
      </c>
      <c r="F338" s="242"/>
      <c r="G338" s="240"/>
      <c r="H338" s="241">
        <v>0</v>
      </c>
      <c r="I338" s="242" t="s">
        <v>4967</v>
      </c>
      <c r="J338" s="242" t="s">
        <v>4968</v>
      </c>
      <c r="K338" s="242" t="s">
        <v>4729</v>
      </c>
      <c r="L338" s="242" t="s">
        <v>4832</v>
      </c>
      <c r="M338" s="242" t="s">
        <v>5153</v>
      </c>
      <c r="N338" s="242"/>
      <c r="O338" s="242" t="s">
        <v>18805</v>
      </c>
      <c r="P338" s="242" t="s">
        <v>5401</v>
      </c>
      <c r="Q338" s="242" t="s">
        <v>4733</v>
      </c>
    </row>
    <row r="339" spans="1:17">
      <c r="A339" s="242" t="s">
        <v>5865</v>
      </c>
      <c r="B339" s="242" t="s">
        <v>5866</v>
      </c>
      <c r="C339" s="242" t="s">
        <v>5867</v>
      </c>
      <c r="D339" s="242"/>
      <c r="E339" s="242" t="s">
        <v>5408</v>
      </c>
      <c r="F339" s="242"/>
      <c r="G339" s="240"/>
      <c r="H339" s="241">
        <v>0</v>
      </c>
      <c r="I339" s="242" t="s">
        <v>4967</v>
      </c>
      <c r="J339" s="242" t="s">
        <v>4968</v>
      </c>
      <c r="K339" s="242" t="s">
        <v>4729</v>
      </c>
      <c r="L339" s="242" t="s">
        <v>4832</v>
      </c>
      <c r="M339" s="242" t="s">
        <v>5158</v>
      </c>
      <c r="N339" s="242"/>
      <c r="O339" s="242" t="s">
        <v>18805</v>
      </c>
      <c r="P339" s="242" t="s">
        <v>5401</v>
      </c>
      <c r="Q339" s="242" t="s">
        <v>4733</v>
      </c>
    </row>
    <row r="340" spans="1:17">
      <c r="A340" s="242" t="s">
        <v>5868</v>
      </c>
      <c r="B340" s="242" t="s">
        <v>5869</v>
      </c>
      <c r="C340" s="242" t="s">
        <v>5870</v>
      </c>
      <c r="D340" s="242"/>
      <c r="E340" s="242" t="s">
        <v>5408</v>
      </c>
      <c r="F340" s="242"/>
      <c r="G340" s="240"/>
      <c r="H340" s="241">
        <v>0</v>
      </c>
      <c r="I340" s="242" t="s">
        <v>4967</v>
      </c>
      <c r="J340" s="242" t="s">
        <v>4968</v>
      </c>
      <c r="K340" s="242" t="s">
        <v>4729</v>
      </c>
      <c r="L340" s="242" t="s">
        <v>4832</v>
      </c>
      <c r="M340" s="242" t="s">
        <v>5167</v>
      </c>
      <c r="N340" s="242"/>
      <c r="O340" s="242" t="s">
        <v>18805</v>
      </c>
      <c r="P340" s="242" t="s">
        <v>5401</v>
      </c>
      <c r="Q340" s="242" t="s">
        <v>4733</v>
      </c>
    </row>
    <row r="341" spans="1:17">
      <c r="A341" s="242" t="s">
        <v>5871</v>
      </c>
      <c r="B341" s="242" t="s">
        <v>5872</v>
      </c>
      <c r="C341" s="242" t="s">
        <v>5873</v>
      </c>
      <c r="D341" s="242"/>
      <c r="E341" s="242" t="s">
        <v>5408</v>
      </c>
      <c r="F341" s="242"/>
      <c r="G341" s="240"/>
      <c r="H341" s="241">
        <v>0</v>
      </c>
      <c r="I341" s="242" t="s">
        <v>4967</v>
      </c>
      <c r="J341" s="242" t="s">
        <v>4968</v>
      </c>
      <c r="K341" s="242" t="s">
        <v>4729</v>
      </c>
      <c r="L341" s="242" t="s">
        <v>4832</v>
      </c>
      <c r="M341" s="242" t="s">
        <v>5167</v>
      </c>
      <c r="N341" s="242"/>
      <c r="O341" s="242" t="s">
        <v>18805</v>
      </c>
      <c r="P341" s="242" t="s">
        <v>5401</v>
      </c>
      <c r="Q341" s="242" t="s">
        <v>4733</v>
      </c>
    </row>
    <row r="342" spans="1:17">
      <c r="A342" s="242" t="s">
        <v>5874</v>
      </c>
      <c r="B342" s="242" t="s">
        <v>5875</v>
      </c>
      <c r="C342" s="242" t="s">
        <v>5876</v>
      </c>
      <c r="D342" s="242"/>
      <c r="E342" s="242" t="s">
        <v>5408</v>
      </c>
      <c r="F342" s="242"/>
      <c r="G342" s="240"/>
      <c r="H342" s="241">
        <v>0</v>
      </c>
      <c r="I342" s="242" t="s">
        <v>4967</v>
      </c>
      <c r="J342" s="242" t="s">
        <v>4968</v>
      </c>
      <c r="K342" s="242" t="s">
        <v>4729</v>
      </c>
      <c r="L342" s="242" t="s">
        <v>4832</v>
      </c>
      <c r="M342" s="242" t="s">
        <v>5222</v>
      </c>
      <c r="N342" s="242"/>
      <c r="O342" s="242" t="s">
        <v>18805</v>
      </c>
      <c r="P342" s="242" t="s">
        <v>5401</v>
      </c>
      <c r="Q342" s="242" t="s">
        <v>4733</v>
      </c>
    </row>
    <row r="343" spans="1:17">
      <c r="A343" s="242" t="s">
        <v>5877</v>
      </c>
      <c r="B343" s="242" t="s">
        <v>5878</v>
      </c>
      <c r="C343" s="242" t="s">
        <v>5879</v>
      </c>
      <c r="D343" s="242"/>
      <c r="E343" s="242" t="s">
        <v>5408</v>
      </c>
      <c r="F343" s="242"/>
      <c r="G343" s="240"/>
      <c r="H343" s="241">
        <v>0</v>
      </c>
      <c r="I343" s="242" t="s">
        <v>4967</v>
      </c>
      <c r="J343" s="242" t="s">
        <v>4968</v>
      </c>
      <c r="K343" s="242" t="s">
        <v>4729</v>
      </c>
      <c r="L343" s="242" t="s">
        <v>4832</v>
      </c>
      <c r="M343" s="242" t="s">
        <v>5153</v>
      </c>
      <c r="N343" s="242"/>
      <c r="O343" s="242" t="s">
        <v>18805</v>
      </c>
      <c r="P343" s="242" t="s">
        <v>5401</v>
      </c>
      <c r="Q343" s="242" t="s">
        <v>4733</v>
      </c>
    </row>
    <row r="344" spans="1:17">
      <c r="A344" s="242" t="s">
        <v>5880</v>
      </c>
      <c r="B344" s="242" t="s">
        <v>5881</v>
      </c>
      <c r="C344" s="242" t="s">
        <v>5882</v>
      </c>
      <c r="D344" s="242"/>
      <c r="E344" s="242" t="s">
        <v>5408</v>
      </c>
      <c r="F344" s="242"/>
      <c r="G344" s="240"/>
      <c r="H344" s="241">
        <v>0</v>
      </c>
      <c r="I344" s="242" t="s">
        <v>4967</v>
      </c>
      <c r="J344" s="242" t="s">
        <v>4968</v>
      </c>
      <c r="K344" s="242" t="s">
        <v>4729</v>
      </c>
      <c r="L344" s="242" t="s">
        <v>4832</v>
      </c>
      <c r="M344" s="242" t="s">
        <v>5158</v>
      </c>
      <c r="N344" s="242"/>
      <c r="O344" s="242" t="s">
        <v>18805</v>
      </c>
      <c r="P344" s="242" t="s">
        <v>5401</v>
      </c>
      <c r="Q344" s="242" t="s">
        <v>4733</v>
      </c>
    </row>
    <row r="345" spans="1:17">
      <c r="A345" s="242" t="s">
        <v>5883</v>
      </c>
      <c r="B345" s="242" t="s">
        <v>5884</v>
      </c>
      <c r="C345" s="242" t="s">
        <v>5885</v>
      </c>
      <c r="D345" s="242"/>
      <c r="E345" s="242" t="s">
        <v>5408</v>
      </c>
      <c r="F345" s="242"/>
      <c r="G345" s="240"/>
      <c r="H345" s="241">
        <v>0</v>
      </c>
      <c r="I345" s="242" t="s">
        <v>4967</v>
      </c>
      <c r="J345" s="242" t="s">
        <v>4968</v>
      </c>
      <c r="K345" s="242" t="s">
        <v>4729</v>
      </c>
      <c r="L345" s="242" t="s">
        <v>4832</v>
      </c>
      <c r="M345" s="242" t="s">
        <v>5167</v>
      </c>
      <c r="N345" s="242"/>
      <c r="O345" s="242" t="s">
        <v>18805</v>
      </c>
      <c r="P345" s="242" t="s">
        <v>5401</v>
      </c>
      <c r="Q345" s="242" t="s">
        <v>4733</v>
      </c>
    </row>
    <row r="346" spans="1:17">
      <c r="A346" s="242" t="s">
        <v>5886</v>
      </c>
      <c r="B346" s="242" t="s">
        <v>5887</v>
      </c>
      <c r="C346" s="242" t="s">
        <v>5888</v>
      </c>
      <c r="D346" s="242"/>
      <c r="E346" s="242" t="s">
        <v>5408</v>
      </c>
      <c r="F346" s="242"/>
      <c r="G346" s="240"/>
      <c r="H346" s="241">
        <v>0</v>
      </c>
      <c r="I346" s="242" t="s">
        <v>4967</v>
      </c>
      <c r="J346" s="242" t="s">
        <v>4968</v>
      </c>
      <c r="K346" s="242" t="s">
        <v>4729</v>
      </c>
      <c r="L346" s="242" t="s">
        <v>4832</v>
      </c>
      <c r="M346" s="242" t="s">
        <v>5167</v>
      </c>
      <c r="N346" s="242"/>
      <c r="O346" s="242" t="s">
        <v>18805</v>
      </c>
      <c r="P346" s="242" t="s">
        <v>5401</v>
      </c>
      <c r="Q346" s="242" t="s">
        <v>4733</v>
      </c>
    </row>
    <row r="347" spans="1:17">
      <c r="A347" s="242" t="s">
        <v>5889</v>
      </c>
      <c r="B347" s="242" t="s">
        <v>5890</v>
      </c>
      <c r="C347" s="242" t="s">
        <v>5891</v>
      </c>
      <c r="D347" s="242"/>
      <c r="E347" s="242" t="s">
        <v>5408</v>
      </c>
      <c r="F347" s="242"/>
      <c r="G347" s="240"/>
      <c r="H347" s="241">
        <v>0</v>
      </c>
      <c r="I347" s="242" t="s">
        <v>5192</v>
      </c>
      <c r="J347" s="242" t="s">
        <v>5193</v>
      </c>
      <c r="K347" s="242" t="s">
        <v>4729</v>
      </c>
      <c r="L347" s="242" t="s">
        <v>4832</v>
      </c>
      <c r="M347" s="242" t="s">
        <v>5194</v>
      </c>
      <c r="N347" s="242"/>
      <c r="O347" s="242" t="s">
        <v>18805</v>
      </c>
      <c r="P347" s="242" t="s">
        <v>5401</v>
      </c>
      <c r="Q347" s="242" t="s">
        <v>4733</v>
      </c>
    </row>
    <row r="348" spans="1:17">
      <c r="A348" s="242" t="s">
        <v>5892</v>
      </c>
      <c r="B348" s="242" t="s">
        <v>5893</v>
      </c>
      <c r="C348" s="242" t="s">
        <v>5894</v>
      </c>
      <c r="D348" s="242"/>
      <c r="E348" s="242" t="s">
        <v>5408</v>
      </c>
      <c r="F348" s="242"/>
      <c r="G348" s="240"/>
      <c r="H348" s="241">
        <v>0</v>
      </c>
      <c r="I348" s="242" t="s">
        <v>4967</v>
      </c>
      <c r="J348" s="242" t="s">
        <v>4968</v>
      </c>
      <c r="K348" s="242" t="s">
        <v>4729</v>
      </c>
      <c r="L348" s="242" t="s">
        <v>4832</v>
      </c>
      <c r="M348" s="242" t="s">
        <v>5222</v>
      </c>
      <c r="N348" s="242"/>
      <c r="O348" s="242" t="s">
        <v>18805</v>
      </c>
      <c r="P348" s="242" t="s">
        <v>5401</v>
      </c>
      <c r="Q348" s="242" t="s">
        <v>4733</v>
      </c>
    </row>
    <row r="349" spans="1:17">
      <c r="A349" s="242" t="s">
        <v>5895</v>
      </c>
      <c r="B349" s="242" t="s">
        <v>5896</v>
      </c>
      <c r="C349" s="242" t="s">
        <v>5897</v>
      </c>
      <c r="D349" s="242"/>
      <c r="E349" s="242" t="s">
        <v>5408</v>
      </c>
      <c r="F349" s="242"/>
      <c r="G349" s="240"/>
      <c r="H349" s="241">
        <v>0</v>
      </c>
      <c r="I349" s="242" t="s">
        <v>4967</v>
      </c>
      <c r="J349" s="242" t="s">
        <v>4968</v>
      </c>
      <c r="K349" s="242" t="s">
        <v>4729</v>
      </c>
      <c r="L349" s="242" t="s">
        <v>4832</v>
      </c>
      <c r="M349" s="242" t="s">
        <v>5153</v>
      </c>
      <c r="N349" s="242"/>
      <c r="O349" s="242" t="s">
        <v>18805</v>
      </c>
      <c r="P349" s="242" t="s">
        <v>5401</v>
      </c>
      <c r="Q349" s="242" t="s">
        <v>4733</v>
      </c>
    </row>
    <row r="350" spans="1:17">
      <c r="A350" s="242" t="s">
        <v>5898</v>
      </c>
      <c r="B350" s="242" t="s">
        <v>5899</v>
      </c>
      <c r="C350" s="242" t="s">
        <v>5900</v>
      </c>
      <c r="D350" s="242"/>
      <c r="E350" s="242" t="s">
        <v>5408</v>
      </c>
      <c r="F350" s="242"/>
      <c r="G350" s="240"/>
      <c r="H350" s="241">
        <v>0</v>
      </c>
      <c r="I350" s="242" t="s">
        <v>5192</v>
      </c>
      <c r="J350" s="242" t="s">
        <v>5193</v>
      </c>
      <c r="K350" s="242" t="s">
        <v>4729</v>
      </c>
      <c r="L350" s="242" t="s">
        <v>4832</v>
      </c>
      <c r="M350" s="242" t="s">
        <v>5202</v>
      </c>
      <c r="N350" s="242"/>
      <c r="O350" s="242" t="s">
        <v>18805</v>
      </c>
      <c r="P350" s="242" t="s">
        <v>5401</v>
      </c>
      <c r="Q350" s="242" t="s">
        <v>4733</v>
      </c>
    </row>
    <row r="351" spans="1:17">
      <c r="A351" s="242" t="s">
        <v>5901</v>
      </c>
      <c r="B351" s="242" t="s">
        <v>5902</v>
      </c>
      <c r="C351" s="242" t="s">
        <v>5903</v>
      </c>
      <c r="D351" s="242"/>
      <c r="E351" s="242" t="s">
        <v>5408</v>
      </c>
      <c r="F351" s="242"/>
      <c r="G351" s="240"/>
      <c r="H351" s="241">
        <v>0</v>
      </c>
      <c r="I351" s="242" t="s">
        <v>4967</v>
      </c>
      <c r="J351" s="242" t="s">
        <v>4968</v>
      </c>
      <c r="K351" s="242" t="s">
        <v>4729</v>
      </c>
      <c r="L351" s="242" t="s">
        <v>4832</v>
      </c>
      <c r="M351" s="242" t="s">
        <v>5153</v>
      </c>
      <c r="N351" s="242"/>
      <c r="O351" s="242" t="s">
        <v>18805</v>
      </c>
      <c r="P351" s="242" t="s">
        <v>5401</v>
      </c>
      <c r="Q351" s="242" t="s">
        <v>4733</v>
      </c>
    </row>
    <row r="352" spans="1:17">
      <c r="A352" s="242" t="s">
        <v>5904</v>
      </c>
      <c r="B352" s="242" t="s">
        <v>5905</v>
      </c>
      <c r="C352" s="242" t="s">
        <v>5906</v>
      </c>
      <c r="D352" s="242"/>
      <c r="E352" s="242" t="s">
        <v>5408</v>
      </c>
      <c r="F352" s="242"/>
      <c r="G352" s="240"/>
      <c r="H352" s="241">
        <v>0</v>
      </c>
      <c r="I352" s="242" t="s">
        <v>4967</v>
      </c>
      <c r="J352" s="242" t="s">
        <v>4968</v>
      </c>
      <c r="K352" s="242" t="s">
        <v>4729</v>
      </c>
      <c r="L352" s="242" t="s">
        <v>4832</v>
      </c>
      <c r="M352" s="242" t="s">
        <v>5167</v>
      </c>
      <c r="N352" s="242"/>
      <c r="O352" s="242" t="s">
        <v>18805</v>
      </c>
      <c r="P352" s="242" t="s">
        <v>5401</v>
      </c>
      <c r="Q352" s="242" t="s">
        <v>4733</v>
      </c>
    </row>
    <row r="353" spans="1:17">
      <c r="A353" s="242" t="s">
        <v>5907</v>
      </c>
      <c r="B353" s="242" t="s">
        <v>5908</v>
      </c>
      <c r="C353" s="242" t="s">
        <v>5909</v>
      </c>
      <c r="D353" s="242"/>
      <c r="E353" s="242" t="s">
        <v>5408</v>
      </c>
      <c r="F353" s="242"/>
      <c r="G353" s="240"/>
      <c r="H353" s="241">
        <v>0</v>
      </c>
      <c r="I353" s="242" t="s">
        <v>5192</v>
      </c>
      <c r="J353" s="242" t="s">
        <v>5193</v>
      </c>
      <c r="K353" s="242" t="s">
        <v>4729</v>
      </c>
      <c r="L353" s="242" t="s">
        <v>4832</v>
      </c>
      <c r="M353" s="242" t="s">
        <v>5194</v>
      </c>
      <c r="N353" s="242"/>
      <c r="O353" s="242" t="s">
        <v>18805</v>
      </c>
      <c r="P353" s="242" t="s">
        <v>5401</v>
      </c>
      <c r="Q353" s="242" t="s">
        <v>4733</v>
      </c>
    </row>
    <row r="354" spans="1:17">
      <c r="A354" s="242" t="s">
        <v>5910</v>
      </c>
      <c r="B354" s="242" t="s">
        <v>5911</v>
      </c>
      <c r="C354" s="242" t="s">
        <v>5912</v>
      </c>
      <c r="D354" s="242"/>
      <c r="E354" s="242" t="s">
        <v>5408</v>
      </c>
      <c r="F354" s="242"/>
      <c r="G354" s="240"/>
      <c r="H354" s="241">
        <v>0</v>
      </c>
      <c r="I354" s="242" t="s">
        <v>5192</v>
      </c>
      <c r="J354" s="242" t="s">
        <v>5193</v>
      </c>
      <c r="K354" s="242" t="s">
        <v>4729</v>
      </c>
      <c r="L354" s="242" t="s">
        <v>4832</v>
      </c>
      <c r="M354" s="242" t="s">
        <v>5212</v>
      </c>
      <c r="N354" s="242"/>
      <c r="O354" s="242" t="s">
        <v>18805</v>
      </c>
      <c r="P354" s="242" t="s">
        <v>5401</v>
      </c>
      <c r="Q354" s="242" t="s">
        <v>4733</v>
      </c>
    </row>
    <row r="355" spans="1:17">
      <c r="A355" s="242" t="s">
        <v>5913</v>
      </c>
      <c r="B355" s="242" t="s">
        <v>5914</v>
      </c>
      <c r="C355" s="242" t="s">
        <v>5915</v>
      </c>
      <c r="D355" s="242"/>
      <c r="E355" s="242" t="s">
        <v>5408</v>
      </c>
      <c r="F355" s="242"/>
      <c r="G355" s="240"/>
      <c r="H355" s="241">
        <v>0</v>
      </c>
      <c r="I355" s="242" t="s">
        <v>5192</v>
      </c>
      <c r="J355" s="242" t="s">
        <v>5193</v>
      </c>
      <c r="K355" s="242" t="s">
        <v>4729</v>
      </c>
      <c r="L355" s="242" t="s">
        <v>4832</v>
      </c>
      <c r="M355" s="242" t="s">
        <v>5212</v>
      </c>
      <c r="N355" s="242"/>
      <c r="O355" s="242" t="s">
        <v>18805</v>
      </c>
      <c r="P355" s="242" t="s">
        <v>5401</v>
      </c>
      <c r="Q355" s="242" t="s">
        <v>4733</v>
      </c>
    </row>
    <row r="356" spans="1:17">
      <c r="A356" s="242" t="s">
        <v>5916</v>
      </c>
      <c r="B356" s="242" t="s">
        <v>5917</v>
      </c>
      <c r="C356" s="242" t="s">
        <v>5918</v>
      </c>
      <c r="D356" s="242"/>
      <c r="E356" s="242" t="s">
        <v>5408</v>
      </c>
      <c r="F356" s="242"/>
      <c r="G356" s="240"/>
      <c r="H356" s="241">
        <v>0</v>
      </c>
      <c r="I356" s="242" t="s">
        <v>4967</v>
      </c>
      <c r="J356" s="242" t="s">
        <v>4968</v>
      </c>
      <c r="K356" s="242" t="s">
        <v>4729</v>
      </c>
      <c r="L356" s="242" t="s">
        <v>4832</v>
      </c>
      <c r="M356" s="242" t="s">
        <v>5158</v>
      </c>
      <c r="N356" s="242"/>
      <c r="O356" s="242" t="s">
        <v>18805</v>
      </c>
      <c r="P356" s="242" t="s">
        <v>5401</v>
      </c>
      <c r="Q356" s="242" t="s">
        <v>4733</v>
      </c>
    </row>
    <row r="357" spans="1:17">
      <c r="A357" s="242" t="s">
        <v>5919</v>
      </c>
      <c r="B357" s="242" t="s">
        <v>5920</v>
      </c>
      <c r="C357" s="242" t="s">
        <v>5921</v>
      </c>
      <c r="D357" s="242"/>
      <c r="E357" s="242" t="s">
        <v>5408</v>
      </c>
      <c r="F357" s="242"/>
      <c r="G357" s="240"/>
      <c r="H357" s="241">
        <v>0</v>
      </c>
      <c r="I357" s="242" t="s">
        <v>5192</v>
      </c>
      <c r="J357" s="242" t="s">
        <v>5193</v>
      </c>
      <c r="K357" s="242" t="s">
        <v>4729</v>
      </c>
      <c r="L357" s="242" t="s">
        <v>4832</v>
      </c>
      <c r="M357" s="242" t="s">
        <v>5212</v>
      </c>
      <c r="N357" s="242"/>
      <c r="O357" s="242" t="s">
        <v>18805</v>
      </c>
      <c r="P357" s="242" t="s">
        <v>5401</v>
      </c>
      <c r="Q357" s="242" t="s">
        <v>4733</v>
      </c>
    </row>
    <row r="358" spans="1:17">
      <c r="A358" s="242" t="s">
        <v>5922</v>
      </c>
      <c r="B358" s="242" t="s">
        <v>5923</v>
      </c>
      <c r="C358" s="242" t="s">
        <v>5924</v>
      </c>
      <c r="D358" s="242"/>
      <c r="E358" s="242" t="s">
        <v>5408</v>
      </c>
      <c r="F358" s="242"/>
      <c r="G358" s="240"/>
      <c r="H358" s="241">
        <v>0</v>
      </c>
      <c r="I358" s="242" t="s">
        <v>5192</v>
      </c>
      <c r="J358" s="242" t="s">
        <v>5193</v>
      </c>
      <c r="K358" s="242" t="s">
        <v>4729</v>
      </c>
      <c r="L358" s="242" t="s">
        <v>4832</v>
      </c>
      <c r="M358" s="242" t="s">
        <v>5212</v>
      </c>
      <c r="N358" s="242"/>
      <c r="O358" s="242" t="s">
        <v>18805</v>
      </c>
      <c r="P358" s="242" t="s">
        <v>5401</v>
      </c>
      <c r="Q358" s="242" t="s">
        <v>4733</v>
      </c>
    </row>
    <row r="359" spans="1:17">
      <c r="A359" s="242" t="s">
        <v>5925</v>
      </c>
      <c r="B359" s="242" t="s">
        <v>5926</v>
      </c>
      <c r="C359" s="242" t="s">
        <v>5927</v>
      </c>
      <c r="D359" s="242"/>
      <c r="E359" s="242" t="s">
        <v>5408</v>
      </c>
      <c r="F359" s="242"/>
      <c r="G359" s="240"/>
      <c r="H359" s="241">
        <v>0</v>
      </c>
      <c r="I359" s="242" t="s">
        <v>4967</v>
      </c>
      <c r="J359" s="242" t="s">
        <v>4968</v>
      </c>
      <c r="K359" s="242" t="s">
        <v>4729</v>
      </c>
      <c r="L359" s="242" t="s">
        <v>4832</v>
      </c>
      <c r="M359" s="242" t="s">
        <v>5158</v>
      </c>
      <c r="N359" s="242"/>
      <c r="O359" s="242" t="s">
        <v>18805</v>
      </c>
      <c r="P359" s="242" t="s">
        <v>5401</v>
      </c>
      <c r="Q359" s="242" t="s">
        <v>4733</v>
      </c>
    </row>
    <row r="360" spans="1:17">
      <c r="A360" s="242" t="s">
        <v>5928</v>
      </c>
      <c r="B360" s="242" t="s">
        <v>5929</v>
      </c>
      <c r="C360" s="242" t="s">
        <v>5930</v>
      </c>
      <c r="D360" s="242"/>
      <c r="E360" s="242" t="s">
        <v>5408</v>
      </c>
      <c r="F360" s="242"/>
      <c r="G360" s="240"/>
      <c r="H360" s="241">
        <v>0</v>
      </c>
      <c r="I360" s="242" t="s">
        <v>5192</v>
      </c>
      <c r="J360" s="242" t="s">
        <v>5193</v>
      </c>
      <c r="K360" s="242" t="s">
        <v>4729</v>
      </c>
      <c r="L360" s="242" t="s">
        <v>4832</v>
      </c>
      <c r="M360" s="242" t="s">
        <v>4844</v>
      </c>
      <c r="N360" s="242"/>
      <c r="O360" s="242" t="s">
        <v>18805</v>
      </c>
      <c r="P360" s="242" t="s">
        <v>5401</v>
      </c>
      <c r="Q360" s="242" t="s">
        <v>4733</v>
      </c>
    </row>
    <row r="361" spans="1:17">
      <c r="A361" s="242" t="s">
        <v>5931</v>
      </c>
      <c r="B361" s="242" t="s">
        <v>5932</v>
      </c>
      <c r="C361" s="242" t="s">
        <v>5933</v>
      </c>
      <c r="D361" s="242"/>
      <c r="E361" s="242" t="s">
        <v>5408</v>
      </c>
      <c r="F361" s="242"/>
      <c r="G361" s="240"/>
      <c r="H361" s="241">
        <v>0</v>
      </c>
      <c r="I361" s="242" t="s">
        <v>4967</v>
      </c>
      <c r="J361" s="242" t="s">
        <v>4968</v>
      </c>
      <c r="K361" s="242" t="s">
        <v>4729</v>
      </c>
      <c r="L361" s="242" t="s">
        <v>4832</v>
      </c>
      <c r="M361" s="242" t="s">
        <v>4991</v>
      </c>
      <c r="N361" s="242"/>
      <c r="O361" s="242" t="s">
        <v>18805</v>
      </c>
      <c r="P361" s="242" t="s">
        <v>5401</v>
      </c>
      <c r="Q361" s="242" t="s">
        <v>4733</v>
      </c>
    </row>
    <row r="362" spans="1:17">
      <c r="A362" s="242" t="s">
        <v>5934</v>
      </c>
      <c r="B362" s="242" t="s">
        <v>5935</v>
      </c>
      <c r="C362" s="242" t="s">
        <v>5936</v>
      </c>
      <c r="D362" s="242"/>
      <c r="E362" s="242" t="s">
        <v>5408</v>
      </c>
      <c r="F362" s="242"/>
      <c r="G362" s="240"/>
      <c r="H362" s="241">
        <v>0</v>
      </c>
      <c r="I362" s="242" t="s">
        <v>4967</v>
      </c>
      <c r="J362" s="242" t="s">
        <v>4968</v>
      </c>
      <c r="K362" s="242" t="s">
        <v>4729</v>
      </c>
      <c r="L362" s="242" t="s">
        <v>4832</v>
      </c>
      <c r="M362" s="242" t="s">
        <v>5158</v>
      </c>
      <c r="N362" s="242"/>
      <c r="O362" s="242" t="s">
        <v>18805</v>
      </c>
      <c r="P362" s="242" t="s">
        <v>5401</v>
      </c>
      <c r="Q362" s="242" t="s">
        <v>4733</v>
      </c>
    </row>
    <row r="363" spans="1:17">
      <c r="A363" s="242" t="s">
        <v>5937</v>
      </c>
      <c r="B363" s="242" t="s">
        <v>5938</v>
      </c>
      <c r="C363" s="242" t="s">
        <v>5939</v>
      </c>
      <c r="D363" s="242"/>
      <c r="E363" s="242" t="s">
        <v>5408</v>
      </c>
      <c r="F363" s="242"/>
      <c r="G363" s="240"/>
      <c r="H363" s="241">
        <v>0</v>
      </c>
      <c r="I363" s="242" t="s">
        <v>5192</v>
      </c>
      <c r="J363" s="242" t="s">
        <v>5193</v>
      </c>
      <c r="K363" s="242" t="s">
        <v>4729</v>
      </c>
      <c r="L363" s="242" t="s">
        <v>4832</v>
      </c>
      <c r="M363" s="242" t="s">
        <v>5202</v>
      </c>
      <c r="N363" s="242"/>
      <c r="O363" s="242" t="s">
        <v>18805</v>
      </c>
      <c r="P363" s="242" t="s">
        <v>5401</v>
      </c>
      <c r="Q363" s="242" t="s">
        <v>4733</v>
      </c>
    </row>
    <row r="364" spans="1:17">
      <c r="A364" s="242" t="s">
        <v>5940</v>
      </c>
      <c r="B364" s="242" t="s">
        <v>5941</v>
      </c>
      <c r="C364" s="242" t="s">
        <v>5942</v>
      </c>
      <c r="D364" s="242"/>
      <c r="E364" s="242" t="s">
        <v>5408</v>
      </c>
      <c r="F364" s="242"/>
      <c r="G364" s="240"/>
      <c r="H364" s="241">
        <v>0</v>
      </c>
      <c r="I364" s="242" t="s">
        <v>5192</v>
      </c>
      <c r="J364" s="242" t="s">
        <v>5193</v>
      </c>
      <c r="K364" s="242" t="s">
        <v>4729</v>
      </c>
      <c r="L364" s="242" t="s">
        <v>4832</v>
      </c>
      <c r="M364" s="242" t="s">
        <v>5194</v>
      </c>
      <c r="N364" s="242"/>
      <c r="O364" s="242" t="s">
        <v>18805</v>
      </c>
      <c r="P364" s="242" t="s">
        <v>5401</v>
      </c>
      <c r="Q364" s="242" t="s">
        <v>4733</v>
      </c>
    </row>
    <row r="365" spans="1:17">
      <c r="A365" s="242" t="s">
        <v>5943</v>
      </c>
      <c r="B365" s="242" t="s">
        <v>5944</v>
      </c>
      <c r="C365" s="242" t="s">
        <v>5945</v>
      </c>
      <c r="D365" s="242"/>
      <c r="E365" s="242" t="s">
        <v>5408</v>
      </c>
      <c r="F365" s="242"/>
      <c r="G365" s="240"/>
      <c r="H365" s="241">
        <v>0</v>
      </c>
      <c r="I365" s="242" t="s">
        <v>4967</v>
      </c>
      <c r="J365" s="242" t="s">
        <v>4968</v>
      </c>
      <c r="K365" s="242" t="s">
        <v>4729</v>
      </c>
      <c r="L365" s="242" t="s">
        <v>4832</v>
      </c>
      <c r="M365" s="242" t="s">
        <v>5153</v>
      </c>
      <c r="N365" s="242"/>
      <c r="O365" s="242" t="s">
        <v>18805</v>
      </c>
      <c r="P365" s="242" t="s">
        <v>5401</v>
      </c>
      <c r="Q365" s="242" t="s">
        <v>4733</v>
      </c>
    </row>
    <row r="366" spans="1:17">
      <c r="A366" s="242" t="s">
        <v>5946</v>
      </c>
      <c r="B366" s="242" t="s">
        <v>5947</v>
      </c>
      <c r="C366" s="242" t="s">
        <v>5948</v>
      </c>
      <c r="D366" s="242"/>
      <c r="E366" s="242" t="s">
        <v>5408</v>
      </c>
      <c r="F366" s="242"/>
      <c r="G366" s="240"/>
      <c r="H366" s="241">
        <v>0</v>
      </c>
      <c r="I366" s="242" t="s">
        <v>4967</v>
      </c>
      <c r="J366" s="242" t="s">
        <v>4968</v>
      </c>
      <c r="K366" s="242" t="s">
        <v>4729</v>
      </c>
      <c r="L366" s="242" t="s">
        <v>4832</v>
      </c>
      <c r="M366" s="242" t="s">
        <v>5153</v>
      </c>
      <c r="N366" s="242"/>
      <c r="O366" s="242" t="s">
        <v>18805</v>
      </c>
      <c r="P366" s="242" t="s">
        <v>5401</v>
      </c>
      <c r="Q366" s="242" t="s">
        <v>4733</v>
      </c>
    </row>
    <row r="367" spans="1:17">
      <c r="A367" s="242" t="s">
        <v>5949</v>
      </c>
      <c r="B367" s="242" t="s">
        <v>5950</v>
      </c>
      <c r="C367" s="242" t="s">
        <v>5951</v>
      </c>
      <c r="D367" s="242"/>
      <c r="E367" s="242" t="s">
        <v>5408</v>
      </c>
      <c r="F367" s="242"/>
      <c r="G367" s="240"/>
      <c r="H367" s="241">
        <v>0</v>
      </c>
      <c r="I367" s="242" t="s">
        <v>4967</v>
      </c>
      <c r="J367" s="242" t="s">
        <v>4968</v>
      </c>
      <c r="K367" s="242" t="s">
        <v>4729</v>
      </c>
      <c r="L367" s="242" t="s">
        <v>4832</v>
      </c>
      <c r="M367" s="242" t="s">
        <v>5153</v>
      </c>
      <c r="N367" s="242"/>
      <c r="O367" s="242" t="s">
        <v>18805</v>
      </c>
      <c r="P367" s="242" t="s">
        <v>5401</v>
      </c>
      <c r="Q367" s="242" t="s">
        <v>4733</v>
      </c>
    </row>
    <row r="368" spans="1:17">
      <c r="A368" s="242" t="s">
        <v>5952</v>
      </c>
      <c r="B368" s="242" t="s">
        <v>5953</v>
      </c>
      <c r="C368" s="242" t="s">
        <v>5954</v>
      </c>
      <c r="D368" s="242"/>
      <c r="E368" s="242" t="s">
        <v>5408</v>
      </c>
      <c r="F368" s="242"/>
      <c r="G368" s="240"/>
      <c r="H368" s="241">
        <v>0</v>
      </c>
      <c r="I368" s="242" t="s">
        <v>5192</v>
      </c>
      <c r="J368" s="242" t="s">
        <v>5193</v>
      </c>
      <c r="K368" s="242" t="s">
        <v>4729</v>
      </c>
      <c r="L368" s="242" t="s">
        <v>4832</v>
      </c>
      <c r="M368" s="242" t="s">
        <v>5194</v>
      </c>
      <c r="N368" s="242"/>
      <c r="O368" s="242" t="s">
        <v>18805</v>
      </c>
      <c r="P368" s="242" t="s">
        <v>5401</v>
      </c>
      <c r="Q368" s="242" t="s">
        <v>4733</v>
      </c>
    </row>
    <row r="369" spans="1:17">
      <c r="A369" s="242" t="s">
        <v>5955</v>
      </c>
      <c r="B369" s="242" t="s">
        <v>5956</v>
      </c>
      <c r="C369" s="242" t="s">
        <v>5957</v>
      </c>
      <c r="D369" s="242"/>
      <c r="E369" s="242" t="s">
        <v>5408</v>
      </c>
      <c r="F369" s="242"/>
      <c r="G369" s="240"/>
      <c r="H369" s="241">
        <v>0</v>
      </c>
      <c r="I369" s="242" t="s">
        <v>5192</v>
      </c>
      <c r="J369" s="242" t="s">
        <v>5193</v>
      </c>
      <c r="K369" s="242" t="s">
        <v>4729</v>
      </c>
      <c r="L369" s="242" t="s">
        <v>4832</v>
      </c>
      <c r="M369" s="242" t="s">
        <v>5202</v>
      </c>
      <c r="N369" s="242"/>
      <c r="O369" s="242" t="s">
        <v>18805</v>
      </c>
      <c r="P369" s="242" t="s">
        <v>5401</v>
      </c>
      <c r="Q369" s="242" t="s">
        <v>4733</v>
      </c>
    </row>
    <row r="370" spans="1:17">
      <c r="A370" s="242" t="s">
        <v>5958</v>
      </c>
      <c r="B370" s="242" t="s">
        <v>5959</v>
      </c>
      <c r="C370" s="242" t="s">
        <v>5960</v>
      </c>
      <c r="D370" s="242"/>
      <c r="E370" s="242" t="s">
        <v>5408</v>
      </c>
      <c r="F370" s="242"/>
      <c r="G370" s="240"/>
      <c r="H370" s="241">
        <v>0</v>
      </c>
      <c r="I370" s="242" t="s">
        <v>4967</v>
      </c>
      <c r="J370" s="242" t="s">
        <v>4968</v>
      </c>
      <c r="K370" s="242" t="s">
        <v>4729</v>
      </c>
      <c r="L370" s="242" t="s">
        <v>4832</v>
      </c>
      <c r="M370" s="242" t="s">
        <v>5167</v>
      </c>
      <c r="N370" s="242"/>
      <c r="O370" s="242" t="s">
        <v>18805</v>
      </c>
      <c r="P370" s="242" t="s">
        <v>5401</v>
      </c>
      <c r="Q370" s="242" t="s">
        <v>4733</v>
      </c>
    </row>
    <row r="371" spans="1:17">
      <c r="A371" s="242" t="s">
        <v>5961</v>
      </c>
      <c r="B371" s="242" t="s">
        <v>5962</v>
      </c>
      <c r="C371" s="242" t="s">
        <v>5963</v>
      </c>
      <c r="D371" s="242"/>
      <c r="E371" s="242" t="s">
        <v>5408</v>
      </c>
      <c r="F371" s="242"/>
      <c r="G371" s="240"/>
      <c r="H371" s="241">
        <v>0</v>
      </c>
      <c r="I371" s="242" t="s">
        <v>4967</v>
      </c>
      <c r="J371" s="242" t="s">
        <v>4968</v>
      </c>
      <c r="K371" s="242" t="s">
        <v>4729</v>
      </c>
      <c r="L371" s="242" t="s">
        <v>4832</v>
      </c>
      <c r="M371" s="242" t="s">
        <v>4901</v>
      </c>
      <c r="N371" s="242"/>
      <c r="O371" s="242" t="s">
        <v>18805</v>
      </c>
      <c r="P371" s="242" t="s">
        <v>5401</v>
      </c>
      <c r="Q371" s="242" t="s">
        <v>4733</v>
      </c>
    </row>
    <row r="372" spans="1:17">
      <c r="A372" s="242" t="s">
        <v>5964</v>
      </c>
      <c r="B372" s="242" t="s">
        <v>5965</v>
      </c>
      <c r="C372" s="242" t="s">
        <v>5966</v>
      </c>
      <c r="D372" s="242"/>
      <c r="E372" s="242" t="s">
        <v>5408</v>
      </c>
      <c r="F372" s="242"/>
      <c r="G372" s="240"/>
      <c r="H372" s="241">
        <v>0</v>
      </c>
      <c r="I372" s="242" t="s">
        <v>4967</v>
      </c>
      <c r="J372" s="242" t="s">
        <v>4968</v>
      </c>
      <c r="K372" s="242" t="s">
        <v>4729</v>
      </c>
      <c r="L372" s="242" t="s">
        <v>4832</v>
      </c>
      <c r="M372" s="242" t="s">
        <v>5222</v>
      </c>
      <c r="N372" s="242"/>
      <c r="O372" s="242" t="s">
        <v>18805</v>
      </c>
      <c r="P372" s="242" t="s">
        <v>5401</v>
      </c>
      <c r="Q372" s="242" t="s">
        <v>4733</v>
      </c>
    </row>
    <row r="373" spans="1:17">
      <c r="A373" s="242" t="s">
        <v>5967</v>
      </c>
      <c r="B373" s="242" t="s">
        <v>5968</v>
      </c>
      <c r="C373" s="242" t="s">
        <v>5969</v>
      </c>
      <c r="D373" s="242"/>
      <c r="E373" s="242" t="s">
        <v>5408</v>
      </c>
      <c r="F373" s="242"/>
      <c r="G373" s="240"/>
      <c r="H373" s="241">
        <v>0</v>
      </c>
      <c r="I373" s="242" t="s">
        <v>5192</v>
      </c>
      <c r="J373" s="242" t="s">
        <v>5193</v>
      </c>
      <c r="K373" s="242" t="s">
        <v>4729</v>
      </c>
      <c r="L373" s="242" t="s">
        <v>4832</v>
      </c>
      <c r="M373" s="242" t="s">
        <v>5212</v>
      </c>
      <c r="N373" s="242"/>
      <c r="O373" s="242" t="s">
        <v>18805</v>
      </c>
      <c r="P373" s="242" t="s">
        <v>5401</v>
      </c>
      <c r="Q373" s="242" t="s">
        <v>4733</v>
      </c>
    </row>
    <row r="374" spans="1:17">
      <c r="A374" s="242" t="s">
        <v>5970</v>
      </c>
      <c r="B374" s="242" t="s">
        <v>5971</v>
      </c>
      <c r="C374" s="242" t="s">
        <v>5972</v>
      </c>
      <c r="D374" s="242"/>
      <c r="E374" s="242" t="s">
        <v>5408</v>
      </c>
      <c r="F374" s="242"/>
      <c r="G374" s="240"/>
      <c r="H374" s="241">
        <v>0</v>
      </c>
      <c r="I374" s="242" t="s">
        <v>5192</v>
      </c>
      <c r="J374" s="242" t="s">
        <v>5193</v>
      </c>
      <c r="K374" s="242" t="s">
        <v>4729</v>
      </c>
      <c r="L374" s="242" t="s">
        <v>4832</v>
      </c>
      <c r="M374" s="242" t="s">
        <v>5194</v>
      </c>
      <c r="N374" s="242"/>
      <c r="O374" s="242" t="s">
        <v>18805</v>
      </c>
      <c r="P374" s="242" t="s">
        <v>5401</v>
      </c>
      <c r="Q374" s="242" t="s">
        <v>4733</v>
      </c>
    </row>
    <row r="375" spans="1:17">
      <c r="A375" s="242" t="s">
        <v>5973</v>
      </c>
      <c r="B375" s="242" t="s">
        <v>5974</v>
      </c>
      <c r="C375" s="242" t="s">
        <v>5975</v>
      </c>
      <c r="D375" s="242"/>
      <c r="E375" s="242" t="s">
        <v>5408</v>
      </c>
      <c r="F375" s="242"/>
      <c r="G375" s="240"/>
      <c r="H375" s="241">
        <v>0</v>
      </c>
      <c r="I375" s="242" t="s">
        <v>4967</v>
      </c>
      <c r="J375" s="242" t="s">
        <v>4968</v>
      </c>
      <c r="K375" s="242" t="s">
        <v>4729</v>
      </c>
      <c r="L375" s="242" t="s">
        <v>4832</v>
      </c>
      <c r="M375" s="242" t="s">
        <v>5222</v>
      </c>
      <c r="N375" s="242"/>
      <c r="O375" s="242" t="s">
        <v>18805</v>
      </c>
      <c r="P375" s="242" t="s">
        <v>5401</v>
      </c>
      <c r="Q375" s="242" t="s">
        <v>4733</v>
      </c>
    </row>
    <row r="376" spans="1:17">
      <c r="A376" s="242" t="s">
        <v>5976</v>
      </c>
      <c r="B376" s="242" t="s">
        <v>5977</v>
      </c>
      <c r="C376" s="242" t="s">
        <v>5978</v>
      </c>
      <c r="D376" s="242"/>
      <c r="E376" s="242" t="s">
        <v>5408</v>
      </c>
      <c r="F376" s="242"/>
      <c r="G376" s="240"/>
      <c r="H376" s="241">
        <v>0</v>
      </c>
      <c r="I376" s="242" t="s">
        <v>5192</v>
      </c>
      <c r="J376" s="242" t="s">
        <v>5193</v>
      </c>
      <c r="K376" s="242" t="s">
        <v>4729</v>
      </c>
      <c r="L376" s="242" t="s">
        <v>4832</v>
      </c>
      <c r="M376" s="242" t="s">
        <v>5194</v>
      </c>
      <c r="N376" s="242"/>
      <c r="O376" s="242" t="s">
        <v>18805</v>
      </c>
      <c r="P376" s="242" t="s">
        <v>5401</v>
      </c>
      <c r="Q376" s="242" t="s">
        <v>4733</v>
      </c>
    </row>
    <row r="377" spans="1:17">
      <c r="A377" s="242" t="s">
        <v>5979</v>
      </c>
      <c r="B377" s="242" t="s">
        <v>5980</v>
      </c>
      <c r="C377" s="242" t="s">
        <v>5981</v>
      </c>
      <c r="D377" s="242"/>
      <c r="E377" s="242" t="s">
        <v>5408</v>
      </c>
      <c r="F377" s="242"/>
      <c r="G377" s="240"/>
      <c r="H377" s="241">
        <v>0</v>
      </c>
      <c r="I377" s="242" t="s">
        <v>4967</v>
      </c>
      <c r="J377" s="242" t="s">
        <v>4968</v>
      </c>
      <c r="K377" s="242" t="s">
        <v>4729</v>
      </c>
      <c r="L377" s="242" t="s">
        <v>4832</v>
      </c>
      <c r="M377" s="242" t="s">
        <v>5153</v>
      </c>
      <c r="N377" s="242"/>
      <c r="O377" s="242" t="s">
        <v>18805</v>
      </c>
      <c r="P377" s="242" t="s">
        <v>5401</v>
      </c>
      <c r="Q377" s="242" t="s">
        <v>4733</v>
      </c>
    </row>
    <row r="378" spans="1:17">
      <c r="A378" s="242" t="s">
        <v>5982</v>
      </c>
      <c r="B378" s="242" t="s">
        <v>5983</v>
      </c>
      <c r="C378" s="242" t="s">
        <v>5984</v>
      </c>
      <c r="D378" s="242"/>
      <c r="E378" s="242" t="s">
        <v>5408</v>
      </c>
      <c r="F378" s="242"/>
      <c r="G378" s="240"/>
      <c r="H378" s="241">
        <v>0</v>
      </c>
      <c r="I378" s="242" t="s">
        <v>4967</v>
      </c>
      <c r="J378" s="242" t="s">
        <v>4968</v>
      </c>
      <c r="K378" s="242" t="s">
        <v>4729</v>
      </c>
      <c r="L378" s="242" t="s">
        <v>4832</v>
      </c>
      <c r="M378" s="242" t="s">
        <v>4901</v>
      </c>
      <c r="N378" s="242"/>
      <c r="O378" s="242" t="s">
        <v>18805</v>
      </c>
      <c r="P378" s="242" t="s">
        <v>5401</v>
      </c>
      <c r="Q378" s="242" t="s">
        <v>4733</v>
      </c>
    </row>
    <row r="379" spans="1:17">
      <c r="A379" s="242" t="s">
        <v>5985</v>
      </c>
      <c r="B379" s="242" t="s">
        <v>5986</v>
      </c>
      <c r="C379" s="242" t="s">
        <v>5987</v>
      </c>
      <c r="D379" s="242"/>
      <c r="E379" s="242" t="s">
        <v>5408</v>
      </c>
      <c r="F379" s="242"/>
      <c r="G379" s="240"/>
      <c r="H379" s="241">
        <v>0</v>
      </c>
      <c r="I379" s="242" t="s">
        <v>5192</v>
      </c>
      <c r="J379" s="242" t="s">
        <v>5193</v>
      </c>
      <c r="K379" s="242" t="s">
        <v>4729</v>
      </c>
      <c r="L379" s="242" t="s">
        <v>4832</v>
      </c>
      <c r="M379" s="242" t="s">
        <v>5194</v>
      </c>
      <c r="N379" s="242"/>
      <c r="O379" s="242" t="s">
        <v>18805</v>
      </c>
      <c r="P379" s="242" t="s">
        <v>5401</v>
      </c>
      <c r="Q379" s="242" t="s">
        <v>4733</v>
      </c>
    </row>
    <row r="380" spans="1:17">
      <c r="A380" s="242" t="s">
        <v>5988</v>
      </c>
      <c r="B380" s="242" t="s">
        <v>5989</v>
      </c>
      <c r="C380" s="242" t="s">
        <v>5990</v>
      </c>
      <c r="D380" s="242"/>
      <c r="E380" s="242" t="s">
        <v>5408</v>
      </c>
      <c r="F380" s="242"/>
      <c r="G380" s="240"/>
      <c r="H380" s="241">
        <v>0</v>
      </c>
      <c r="I380" s="242" t="s">
        <v>4967</v>
      </c>
      <c r="J380" s="242" t="s">
        <v>4968</v>
      </c>
      <c r="K380" s="242" t="s">
        <v>4729</v>
      </c>
      <c r="L380" s="242" t="s">
        <v>4832</v>
      </c>
      <c r="M380" s="242" t="s">
        <v>4901</v>
      </c>
      <c r="N380" s="242"/>
      <c r="O380" s="242" t="s">
        <v>18805</v>
      </c>
      <c r="P380" s="242" t="s">
        <v>5401</v>
      </c>
      <c r="Q380" s="242" t="s">
        <v>4733</v>
      </c>
    </row>
    <row r="381" spans="1:17">
      <c r="A381" s="242" t="s">
        <v>5991</v>
      </c>
      <c r="B381" s="242" t="s">
        <v>5992</v>
      </c>
      <c r="C381" s="242" t="s">
        <v>5993</v>
      </c>
      <c r="D381" s="242"/>
      <c r="E381" s="242" t="s">
        <v>5408</v>
      </c>
      <c r="F381" s="242"/>
      <c r="G381" s="240"/>
      <c r="H381" s="241">
        <v>0</v>
      </c>
      <c r="I381" s="242" t="s">
        <v>4967</v>
      </c>
      <c r="J381" s="242" t="s">
        <v>4968</v>
      </c>
      <c r="K381" s="242" t="s">
        <v>4729</v>
      </c>
      <c r="L381" s="242" t="s">
        <v>4832</v>
      </c>
      <c r="M381" s="242" t="s">
        <v>5153</v>
      </c>
      <c r="N381" s="242"/>
      <c r="O381" s="242" t="s">
        <v>18805</v>
      </c>
      <c r="P381" s="242" t="s">
        <v>5401</v>
      </c>
      <c r="Q381" s="242" t="s">
        <v>4733</v>
      </c>
    </row>
    <row r="382" spans="1:17">
      <c r="A382" s="242" t="s">
        <v>5994</v>
      </c>
      <c r="B382" s="242" t="s">
        <v>5995</v>
      </c>
      <c r="C382" s="242" t="s">
        <v>5996</v>
      </c>
      <c r="D382" s="242"/>
      <c r="E382" s="242" t="s">
        <v>5408</v>
      </c>
      <c r="F382" s="242"/>
      <c r="G382" s="240"/>
      <c r="H382" s="241">
        <v>0</v>
      </c>
      <c r="I382" s="242" t="s">
        <v>4967</v>
      </c>
      <c r="J382" s="242" t="s">
        <v>4968</v>
      </c>
      <c r="K382" s="242" t="s">
        <v>4729</v>
      </c>
      <c r="L382" s="242" t="s">
        <v>4832</v>
      </c>
      <c r="M382" s="242" t="s">
        <v>5153</v>
      </c>
      <c r="N382" s="242"/>
      <c r="O382" s="242" t="s">
        <v>18805</v>
      </c>
      <c r="P382" s="242" t="s">
        <v>5401</v>
      </c>
      <c r="Q382" s="242" t="s">
        <v>4733</v>
      </c>
    </row>
    <row r="383" spans="1:17">
      <c r="A383" s="242" t="s">
        <v>5997</v>
      </c>
      <c r="B383" s="242" t="s">
        <v>5998</v>
      </c>
      <c r="C383" s="242" t="s">
        <v>5999</v>
      </c>
      <c r="D383" s="242"/>
      <c r="E383" s="242" t="s">
        <v>5408</v>
      </c>
      <c r="F383" s="242"/>
      <c r="G383" s="240"/>
      <c r="H383" s="241">
        <v>0</v>
      </c>
      <c r="I383" s="242" t="s">
        <v>4967</v>
      </c>
      <c r="J383" s="242" t="s">
        <v>4968</v>
      </c>
      <c r="K383" s="242" t="s">
        <v>4729</v>
      </c>
      <c r="L383" s="242" t="s">
        <v>4832</v>
      </c>
      <c r="M383" s="242" t="s">
        <v>4901</v>
      </c>
      <c r="N383" s="242"/>
      <c r="O383" s="242" t="s">
        <v>18805</v>
      </c>
      <c r="P383" s="242" t="s">
        <v>5401</v>
      </c>
      <c r="Q383" s="242" t="s">
        <v>4733</v>
      </c>
    </row>
    <row r="384" spans="1:17">
      <c r="A384" s="242" t="s">
        <v>6000</v>
      </c>
      <c r="B384" s="242" t="s">
        <v>6001</v>
      </c>
      <c r="C384" s="242" t="s">
        <v>6002</v>
      </c>
      <c r="D384" s="242"/>
      <c r="E384" s="242" t="s">
        <v>5408</v>
      </c>
      <c r="F384" s="242"/>
      <c r="G384" s="240"/>
      <c r="H384" s="241">
        <v>0</v>
      </c>
      <c r="I384" s="242" t="s">
        <v>4967</v>
      </c>
      <c r="J384" s="242" t="s">
        <v>4968</v>
      </c>
      <c r="K384" s="242" t="s">
        <v>4729</v>
      </c>
      <c r="L384" s="242" t="s">
        <v>4832</v>
      </c>
      <c r="M384" s="242" t="s">
        <v>5222</v>
      </c>
      <c r="N384" s="242"/>
      <c r="O384" s="242" t="s">
        <v>18805</v>
      </c>
      <c r="P384" s="242" t="s">
        <v>5401</v>
      </c>
      <c r="Q384" s="242" t="s">
        <v>4733</v>
      </c>
    </row>
    <row r="385" spans="1:17">
      <c r="A385" s="242" t="s">
        <v>6003</v>
      </c>
      <c r="B385" s="242" t="s">
        <v>6004</v>
      </c>
      <c r="C385" s="242" t="s">
        <v>6005</v>
      </c>
      <c r="D385" s="242"/>
      <c r="E385" s="242" t="s">
        <v>5408</v>
      </c>
      <c r="F385" s="242"/>
      <c r="G385" s="240"/>
      <c r="H385" s="241">
        <v>0</v>
      </c>
      <c r="I385" s="242" t="s">
        <v>4967</v>
      </c>
      <c r="J385" s="242" t="s">
        <v>4968</v>
      </c>
      <c r="K385" s="242" t="s">
        <v>4729</v>
      </c>
      <c r="L385" s="242" t="s">
        <v>4832</v>
      </c>
      <c r="M385" s="242" t="s">
        <v>4901</v>
      </c>
      <c r="N385" s="242"/>
      <c r="O385" s="242" t="s">
        <v>18805</v>
      </c>
      <c r="P385" s="242" t="s">
        <v>5401</v>
      </c>
      <c r="Q385" s="242" t="s">
        <v>4733</v>
      </c>
    </row>
    <row r="386" spans="1:17">
      <c r="A386" s="242" t="s">
        <v>6006</v>
      </c>
      <c r="B386" s="242" t="s">
        <v>6007</v>
      </c>
      <c r="C386" s="242" t="s">
        <v>6008</v>
      </c>
      <c r="D386" s="242"/>
      <c r="E386" s="242" t="s">
        <v>5408</v>
      </c>
      <c r="F386" s="242"/>
      <c r="G386" s="240"/>
      <c r="H386" s="241">
        <v>0</v>
      </c>
      <c r="I386" s="242" t="s">
        <v>4967</v>
      </c>
      <c r="J386" s="242" t="s">
        <v>4968</v>
      </c>
      <c r="K386" s="242" t="s">
        <v>4729</v>
      </c>
      <c r="L386" s="242" t="s">
        <v>4832</v>
      </c>
      <c r="M386" s="242" t="s">
        <v>4991</v>
      </c>
      <c r="N386" s="242"/>
      <c r="O386" s="242" t="s">
        <v>18805</v>
      </c>
      <c r="P386" s="242" t="s">
        <v>5401</v>
      </c>
      <c r="Q386" s="242" t="s">
        <v>4733</v>
      </c>
    </row>
    <row r="387" spans="1:17">
      <c r="A387" s="242" t="s">
        <v>6009</v>
      </c>
      <c r="B387" s="242" t="s">
        <v>6010</v>
      </c>
      <c r="C387" s="242" t="s">
        <v>6011</v>
      </c>
      <c r="D387" s="242"/>
      <c r="E387" s="242" t="s">
        <v>5408</v>
      </c>
      <c r="F387" s="242"/>
      <c r="G387" s="240"/>
      <c r="H387" s="241">
        <v>0</v>
      </c>
      <c r="I387" s="242" t="s">
        <v>5192</v>
      </c>
      <c r="J387" s="242" t="s">
        <v>5193</v>
      </c>
      <c r="K387" s="242" t="s">
        <v>4729</v>
      </c>
      <c r="L387" s="242" t="s">
        <v>4832</v>
      </c>
      <c r="M387" s="242" t="s">
        <v>4844</v>
      </c>
      <c r="N387" s="242"/>
      <c r="O387" s="242" t="s">
        <v>18805</v>
      </c>
      <c r="P387" s="242" t="s">
        <v>5401</v>
      </c>
      <c r="Q387" s="242" t="s">
        <v>4733</v>
      </c>
    </row>
    <row r="388" spans="1:17">
      <c r="A388" s="242" t="s">
        <v>6012</v>
      </c>
      <c r="B388" s="242" t="s">
        <v>6013</v>
      </c>
      <c r="C388" s="242" t="s">
        <v>6014</v>
      </c>
      <c r="D388" s="242"/>
      <c r="E388" s="242" t="s">
        <v>5408</v>
      </c>
      <c r="F388" s="242"/>
      <c r="G388" s="240"/>
      <c r="H388" s="241">
        <v>0</v>
      </c>
      <c r="I388" s="242" t="s">
        <v>5192</v>
      </c>
      <c r="J388" s="242" t="s">
        <v>5193</v>
      </c>
      <c r="K388" s="242" t="s">
        <v>4729</v>
      </c>
      <c r="L388" s="242" t="s">
        <v>4832</v>
      </c>
      <c r="M388" s="242" t="s">
        <v>5194</v>
      </c>
      <c r="N388" s="242"/>
      <c r="O388" s="242" t="s">
        <v>18805</v>
      </c>
      <c r="P388" s="242" t="s">
        <v>5401</v>
      </c>
      <c r="Q388" s="242" t="s">
        <v>4733</v>
      </c>
    </row>
    <row r="389" spans="1:17">
      <c r="A389" s="242" t="s">
        <v>6015</v>
      </c>
      <c r="B389" s="242" t="s">
        <v>6016</v>
      </c>
      <c r="C389" s="242" t="s">
        <v>6017</v>
      </c>
      <c r="D389" s="242"/>
      <c r="E389" s="242" t="s">
        <v>5408</v>
      </c>
      <c r="F389" s="242"/>
      <c r="G389" s="240"/>
      <c r="H389" s="241">
        <v>0</v>
      </c>
      <c r="I389" s="242" t="s">
        <v>4967</v>
      </c>
      <c r="J389" s="242" t="s">
        <v>4968</v>
      </c>
      <c r="K389" s="242" t="s">
        <v>4729</v>
      </c>
      <c r="L389" s="242" t="s">
        <v>4832</v>
      </c>
      <c r="M389" s="242" t="s">
        <v>6018</v>
      </c>
      <c r="N389" s="242"/>
      <c r="O389" s="242" t="s">
        <v>18805</v>
      </c>
      <c r="P389" s="242" t="s">
        <v>5401</v>
      </c>
      <c r="Q389" s="242" t="s">
        <v>4733</v>
      </c>
    </row>
    <row r="390" spans="1:17">
      <c r="A390" s="242" t="s">
        <v>6019</v>
      </c>
      <c r="B390" s="242" t="s">
        <v>6020</v>
      </c>
      <c r="C390" s="242" t="s">
        <v>6021</v>
      </c>
      <c r="D390" s="242"/>
      <c r="E390" s="242" t="s">
        <v>5408</v>
      </c>
      <c r="F390" s="242"/>
      <c r="G390" s="240"/>
      <c r="H390" s="241">
        <v>0</v>
      </c>
      <c r="I390" s="242" t="s">
        <v>4967</v>
      </c>
      <c r="J390" s="242" t="s">
        <v>4968</v>
      </c>
      <c r="K390" s="242" t="s">
        <v>4729</v>
      </c>
      <c r="L390" s="242" t="s">
        <v>4832</v>
      </c>
      <c r="M390" s="242" t="s">
        <v>5153</v>
      </c>
      <c r="N390" s="242"/>
      <c r="O390" s="242" t="s">
        <v>18805</v>
      </c>
      <c r="P390" s="242" t="s">
        <v>5401</v>
      </c>
      <c r="Q390" s="242" t="s">
        <v>4733</v>
      </c>
    </row>
    <row r="391" spans="1:17">
      <c r="A391" s="242" t="s">
        <v>6022</v>
      </c>
      <c r="B391" s="242" t="s">
        <v>6023</v>
      </c>
      <c r="C391" s="242" t="s">
        <v>6024</v>
      </c>
      <c r="D391" s="242"/>
      <c r="E391" s="242" t="s">
        <v>5408</v>
      </c>
      <c r="F391" s="242"/>
      <c r="G391" s="240"/>
      <c r="H391" s="241">
        <v>0</v>
      </c>
      <c r="I391" s="242" t="s">
        <v>5192</v>
      </c>
      <c r="J391" s="242" t="s">
        <v>5193</v>
      </c>
      <c r="K391" s="242" t="s">
        <v>4729</v>
      </c>
      <c r="L391" s="242" t="s">
        <v>4832</v>
      </c>
      <c r="M391" s="242" t="s">
        <v>5212</v>
      </c>
      <c r="N391" s="242" t="s">
        <v>6025</v>
      </c>
      <c r="O391" s="242" t="s">
        <v>18805</v>
      </c>
      <c r="P391" s="242" t="s">
        <v>5401</v>
      </c>
      <c r="Q391" s="242" t="s">
        <v>4733</v>
      </c>
    </row>
    <row r="392" spans="1:17">
      <c r="A392" s="242" t="s">
        <v>6026</v>
      </c>
      <c r="B392" s="242" t="s">
        <v>6027</v>
      </c>
      <c r="C392" s="242" t="s">
        <v>6028</v>
      </c>
      <c r="D392" s="242"/>
      <c r="E392" s="242" t="s">
        <v>5408</v>
      </c>
      <c r="F392" s="242"/>
      <c r="G392" s="240"/>
      <c r="H392" s="241">
        <v>0</v>
      </c>
      <c r="I392" s="242" t="s">
        <v>5192</v>
      </c>
      <c r="J392" s="242" t="s">
        <v>5193</v>
      </c>
      <c r="K392" s="242" t="s">
        <v>4729</v>
      </c>
      <c r="L392" s="242" t="s">
        <v>4832</v>
      </c>
      <c r="M392" s="242" t="s">
        <v>5202</v>
      </c>
      <c r="N392" s="242"/>
      <c r="O392" s="242" t="s">
        <v>18805</v>
      </c>
      <c r="P392" s="242" t="s">
        <v>5401</v>
      </c>
      <c r="Q392" s="242" t="s">
        <v>4733</v>
      </c>
    </row>
    <row r="393" spans="1:17">
      <c r="A393" s="242" t="s">
        <v>6029</v>
      </c>
      <c r="B393" s="242" t="s">
        <v>6030</v>
      </c>
      <c r="C393" s="242" t="s">
        <v>6031</v>
      </c>
      <c r="D393" s="242"/>
      <c r="E393" s="242" t="s">
        <v>5408</v>
      </c>
      <c r="F393" s="242"/>
      <c r="G393" s="240"/>
      <c r="H393" s="241">
        <v>0</v>
      </c>
      <c r="I393" s="242" t="s">
        <v>4967</v>
      </c>
      <c r="J393" s="242" t="s">
        <v>4968</v>
      </c>
      <c r="K393" s="242" t="s">
        <v>4729</v>
      </c>
      <c r="L393" s="242" t="s">
        <v>4832</v>
      </c>
      <c r="M393" s="242" t="s">
        <v>5153</v>
      </c>
      <c r="N393" s="242"/>
      <c r="O393" s="242" t="s">
        <v>18805</v>
      </c>
      <c r="P393" s="242" t="s">
        <v>5401</v>
      </c>
      <c r="Q393" s="242" t="s">
        <v>4733</v>
      </c>
    </row>
    <row r="394" spans="1:17">
      <c r="A394" s="242" t="s">
        <v>6032</v>
      </c>
      <c r="B394" s="242" t="s">
        <v>6033</v>
      </c>
      <c r="C394" s="242" t="s">
        <v>6034</v>
      </c>
      <c r="D394" s="242"/>
      <c r="E394" s="242" t="s">
        <v>5408</v>
      </c>
      <c r="F394" s="242"/>
      <c r="G394" s="240"/>
      <c r="H394" s="241">
        <v>0</v>
      </c>
      <c r="I394" s="242" t="s">
        <v>4967</v>
      </c>
      <c r="J394" s="242" t="s">
        <v>4968</v>
      </c>
      <c r="K394" s="242" t="s">
        <v>4729</v>
      </c>
      <c r="L394" s="242" t="s">
        <v>4832</v>
      </c>
      <c r="M394" s="242" t="s">
        <v>6018</v>
      </c>
      <c r="N394" s="242"/>
      <c r="O394" s="242" t="s">
        <v>18805</v>
      </c>
      <c r="P394" s="242" t="s">
        <v>5401</v>
      </c>
      <c r="Q394" s="242" t="s">
        <v>4733</v>
      </c>
    </row>
    <row r="395" spans="1:17">
      <c r="A395" s="242" t="s">
        <v>6035</v>
      </c>
      <c r="B395" s="242" t="s">
        <v>6036</v>
      </c>
      <c r="C395" s="242" t="s">
        <v>6037</v>
      </c>
      <c r="D395" s="242"/>
      <c r="E395" s="242" t="s">
        <v>5408</v>
      </c>
      <c r="F395" s="242"/>
      <c r="G395" s="240"/>
      <c r="H395" s="241">
        <v>0</v>
      </c>
      <c r="I395" s="242" t="s">
        <v>4967</v>
      </c>
      <c r="J395" s="242" t="s">
        <v>4968</v>
      </c>
      <c r="K395" s="242" t="s">
        <v>4729</v>
      </c>
      <c r="L395" s="242" t="s">
        <v>4832</v>
      </c>
      <c r="M395" s="242" t="s">
        <v>6018</v>
      </c>
      <c r="N395" s="242"/>
      <c r="O395" s="242" t="s">
        <v>18805</v>
      </c>
      <c r="P395" s="242" t="s">
        <v>5401</v>
      </c>
      <c r="Q395" s="242" t="s">
        <v>4733</v>
      </c>
    </row>
    <row r="396" spans="1:17">
      <c r="A396" s="242" t="s">
        <v>6038</v>
      </c>
      <c r="B396" s="242" t="s">
        <v>6039</v>
      </c>
      <c r="C396" s="242" t="s">
        <v>6040</v>
      </c>
      <c r="D396" s="242"/>
      <c r="E396" s="242" t="s">
        <v>5408</v>
      </c>
      <c r="F396" s="242"/>
      <c r="G396" s="240"/>
      <c r="H396" s="241">
        <v>0</v>
      </c>
      <c r="I396" s="242" t="s">
        <v>4967</v>
      </c>
      <c r="J396" s="242" t="s">
        <v>4968</v>
      </c>
      <c r="K396" s="242" t="s">
        <v>4729</v>
      </c>
      <c r="L396" s="242" t="s">
        <v>4832</v>
      </c>
      <c r="M396" s="242" t="s">
        <v>5158</v>
      </c>
      <c r="N396" s="242"/>
      <c r="O396" s="242" t="s">
        <v>18805</v>
      </c>
      <c r="P396" s="242" t="s">
        <v>5401</v>
      </c>
      <c r="Q396" s="242" t="s">
        <v>4733</v>
      </c>
    </row>
    <row r="397" spans="1:17">
      <c r="A397" s="242" t="s">
        <v>6041</v>
      </c>
      <c r="B397" s="242" t="s">
        <v>6042</v>
      </c>
      <c r="C397" s="242" t="s">
        <v>6043</v>
      </c>
      <c r="D397" s="242"/>
      <c r="E397" s="242" t="s">
        <v>5408</v>
      </c>
      <c r="F397" s="242"/>
      <c r="G397" s="240"/>
      <c r="H397" s="241">
        <v>0</v>
      </c>
      <c r="I397" s="242" t="s">
        <v>4967</v>
      </c>
      <c r="J397" s="242" t="s">
        <v>4968</v>
      </c>
      <c r="K397" s="242" t="s">
        <v>4729</v>
      </c>
      <c r="L397" s="242" t="s">
        <v>4832</v>
      </c>
      <c r="M397" s="242" t="s">
        <v>6018</v>
      </c>
      <c r="N397" s="242"/>
      <c r="O397" s="242" t="s">
        <v>18805</v>
      </c>
      <c r="P397" s="242" t="s">
        <v>5401</v>
      </c>
      <c r="Q397" s="242" t="s">
        <v>4733</v>
      </c>
    </row>
    <row r="398" spans="1:17">
      <c r="A398" s="242" t="s">
        <v>6044</v>
      </c>
      <c r="B398" s="242" t="s">
        <v>6045</v>
      </c>
      <c r="C398" s="242" t="s">
        <v>6046</v>
      </c>
      <c r="D398" s="242"/>
      <c r="E398" s="242" t="s">
        <v>5408</v>
      </c>
      <c r="F398" s="242"/>
      <c r="G398" s="240"/>
      <c r="H398" s="241">
        <v>0</v>
      </c>
      <c r="I398" s="242" t="s">
        <v>5192</v>
      </c>
      <c r="J398" s="242" t="s">
        <v>5193</v>
      </c>
      <c r="K398" s="242" t="s">
        <v>4729</v>
      </c>
      <c r="L398" s="242" t="s">
        <v>4832</v>
      </c>
      <c r="M398" s="242" t="s">
        <v>5202</v>
      </c>
      <c r="N398" s="242"/>
      <c r="O398" s="242" t="s">
        <v>18805</v>
      </c>
      <c r="P398" s="242" t="s">
        <v>5401</v>
      </c>
      <c r="Q398" s="242" t="s">
        <v>4733</v>
      </c>
    </row>
    <row r="399" spans="1:17">
      <c r="A399" s="242" t="s">
        <v>6047</v>
      </c>
      <c r="B399" s="242" t="s">
        <v>6048</v>
      </c>
      <c r="C399" s="242" t="s">
        <v>6049</v>
      </c>
      <c r="D399" s="242"/>
      <c r="E399" s="242" t="s">
        <v>5408</v>
      </c>
      <c r="F399" s="242"/>
      <c r="G399" s="240"/>
      <c r="H399" s="241">
        <v>0</v>
      </c>
      <c r="I399" s="242" t="s">
        <v>4967</v>
      </c>
      <c r="J399" s="242" t="s">
        <v>4968</v>
      </c>
      <c r="K399" s="242" t="s">
        <v>4729</v>
      </c>
      <c r="L399" s="242" t="s">
        <v>4832</v>
      </c>
      <c r="M399" s="242" t="s">
        <v>6018</v>
      </c>
      <c r="N399" s="242"/>
      <c r="O399" s="242" t="s">
        <v>18805</v>
      </c>
      <c r="P399" s="242" t="s">
        <v>5401</v>
      </c>
      <c r="Q399" s="242" t="s">
        <v>4733</v>
      </c>
    </row>
    <row r="400" spans="1:17">
      <c r="A400" s="242" t="s">
        <v>6050</v>
      </c>
      <c r="B400" s="242" t="s">
        <v>6051</v>
      </c>
      <c r="C400" s="242" t="s">
        <v>6052</v>
      </c>
      <c r="D400" s="242"/>
      <c r="E400" s="242" t="s">
        <v>5408</v>
      </c>
      <c r="F400" s="242"/>
      <c r="G400" s="240"/>
      <c r="H400" s="241">
        <v>0</v>
      </c>
      <c r="I400" s="242" t="s">
        <v>4967</v>
      </c>
      <c r="J400" s="242" t="s">
        <v>4968</v>
      </c>
      <c r="K400" s="242" t="s">
        <v>4729</v>
      </c>
      <c r="L400" s="242" t="s">
        <v>4832</v>
      </c>
      <c r="M400" s="242" t="s">
        <v>4901</v>
      </c>
      <c r="N400" s="242"/>
      <c r="O400" s="242" t="s">
        <v>18805</v>
      </c>
      <c r="P400" s="242" t="s">
        <v>5401</v>
      </c>
      <c r="Q400" s="242" t="s">
        <v>4733</v>
      </c>
    </row>
    <row r="401" spans="1:17">
      <c r="A401" s="242" t="s">
        <v>6053</v>
      </c>
      <c r="B401" s="242" t="s">
        <v>6054</v>
      </c>
      <c r="C401" s="242" t="s">
        <v>6055</v>
      </c>
      <c r="D401" s="242"/>
      <c r="E401" s="242" t="s">
        <v>5408</v>
      </c>
      <c r="F401" s="242"/>
      <c r="G401" s="240"/>
      <c r="H401" s="241">
        <v>0</v>
      </c>
      <c r="I401" s="242" t="s">
        <v>4967</v>
      </c>
      <c r="J401" s="242" t="s">
        <v>4968</v>
      </c>
      <c r="K401" s="242" t="s">
        <v>4729</v>
      </c>
      <c r="L401" s="242" t="s">
        <v>4832</v>
      </c>
      <c r="M401" s="242" t="s">
        <v>5153</v>
      </c>
      <c r="N401" s="242"/>
      <c r="O401" s="242" t="s">
        <v>18805</v>
      </c>
      <c r="P401" s="242" t="s">
        <v>5401</v>
      </c>
      <c r="Q401" s="242" t="s">
        <v>4733</v>
      </c>
    </row>
    <row r="402" spans="1:17">
      <c r="A402" s="242" t="s">
        <v>6056</v>
      </c>
      <c r="B402" s="242" t="s">
        <v>6057</v>
      </c>
      <c r="C402" s="242" t="s">
        <v>6058</v>
      </c>
      <c r="D402" s="242"/>
      <c r="E402" s="242" t="s">
        <v>5408</v>
      </c>
      <c r="F402" s="242"/>
      <c r="G402" s="240"/>
      <c r="H402" s="241">
        <v>0</v>
      </c>
      <c r="I402" s="242" t="s">
        <v>4967</v>
      </c>
      <c r="J402" s="242" t="s">
        <v>4968</v>
      </c>
      <c r="K402" s="242" t="s">
        <v>4729</v>
      </c>
      <c r="L402" s="242" t="s">
        <v>4832</v>
      </c>
      <c r="M402" s="242" t="s">
        <v>5153</v>
      </c>
      <c r="N402" s="242"/>
      <c r="O402" s="242" t="s">
        <v>18805</v>
      </c>
      <c r="P402" s="242" t="s">
        <v>5401</v>
      </c>
      <c r="Q402" s="242" t="s">
        <v>4733</v>
      </c>
    </row>
    <row r="403" spans="1:17">
      <c r="A403" s="242" t="s">
        <v>6059</v>
      </c>
      <c r="B403" s="242" t="s">
        <v>6060</v>
      </c>
      <c r="C403" s="242" t="s">
        <v>6061</v>
      </c>
      <c r="D403" s="242"/>
      <c r="E403" s="242" t="s">
        <v>5408</v>
      </c>
      <c r="F403" s="242"/>
      <c r="G403" s="240"/>
      <c r="H403" s="241">
        <v>0</v>
      </c>
      <c r="I403" s="242" t="s">
        <v>4967</v>
      </c>
      <c r="J403" s="242" t="s">
        <v>4968</v>
      </c>
      <c r="K403" s="242" t="s">
        <v>4729</v>
      </c>
      <c r="L403" s="242" t="s">
        <v>4832</v>
      </c>
      <c r="M403" s="242" t="s">
        <v>5222</v>
      </c>
      <c r="N403" s="242"/>
      <c r="O403" s="242" t="s">
        <v>18805</v>
      </c>
      <c r="P403" s="242" t="s">
        <v>5401</v>
      </c>
      <c r="Q403" s="242" t="s">
        <v>4733</v>
      </c>
    </row>
    <row r="404" spans="1:17">
      <c r="A404" s="242" t="s">
        <v>6062</v>
      </c>
      <c r="B404" s="242" t="s">
        <v>6063</v>
      </c>
      <c r="C404" s="242" t="s">
        <v>6064</v>
      </c>
      <c r="D404" s="242"/>
      <c r="E404" s="242" t="s">
        <v>5408</v>
      </c>
      <c r="F404" s="242"/>
      <c r="G404" s="240"/>
      <c r="H404" s="241">
        <v>0</v>
      </c>
      <c r="I404" s="242" t="s">
        <v>5192</v>
      </c>
      <c r="J404" s="242" t="s">
        <v>5193</v>
      </c>
      <c r="K404" s="242" t="s">
        <v>4729</v>
      </c>
      <c r="L404" s="242" t="s">
        <v>4832</v>
      </c>
      <c r="M404" s="242" t="s">
        <v>5194</v>
      </c>
      <c r="N404" s="242"/>
      <c r="O404" s="242" t="s">
        <v>18805</v>
      </c>
      <c r="P404" s="242" t="s">
        <v>5401</v>
      </c>
      <c r="Q404" s="242" t="s">
        <v>4733</v>
      </c>
    </row>
    <row r="405" spans="1:17">
      <c r="A405" s="242" t="s">
        <v>6065</v>
      </c>
      <c r="B405" s="242" t="s">
        <v>6066</v>
      </c>
      <c r="C405" s="242" t="s">
        <v>6067</v>
      </c>
      <c r="D405" s="242"/>
      <c r="E405" s="242" t="s">
        <v>5408</v>
      </c>
      <c r="F405" s="242"/>
      <c r="G405" s="240"/>
      <c r="H405" s="241">
        <v>0</v>
      </c>
      <c r="I405" s="242" t="s">
        <v>4967</v>
      </c>
      <c r="J405" s="242" t="s">
        <v>4968</v>
      </c>
      <c r="K405" s="242" t="s">
        <v>4729</v>
      </c>
      <c r="L405" s="242" t="s">
        <v>4832</v>
      </c>
      <c r="M405" s="242" t="s">
        <v>4833</v>
      </c>
      <c r="N405" s="242"/>
      <c r="O405" s="242" t="s">
        <v>18805</v>
      </c>
      <c r="P405" s="242" t="s">
        <v>5401</v>
      </c>
      <c r="Q405" s="242" t="s">
        <v>4733</v>
      </c>
    </row>
    <row r="406" spans="1:17">
      <c r="A406" s="242" t="s">
        <v>6068</v>
      </c>
      <c r="B406" s="242" t="s">
        <v>6069</v>
      </c>
      <c r="C406" s="242" t="s">
        <v>6070</v>
      </c>
      <c r="D406" s="242"/>
      <c r="E406" s="242" t="s">
        <v>5408</v>
      </c>
      <c r="F406" s="242"/>
      <c r="G406" s="240"/>
      <c r="H406" s="241">
        <v>0</v>
      </c>
      <c r="I406" s="242" t="s">
        <v>4967</v>
      </c>
      <c r="J406" s="242" t="s">
        <v>4968</v>
      </c>
      <c r="K406" s="242" t="s">
        <v>4729</v>
      </c>
      <c r="L406" s="242" t="s">
        <v>4832</v>
      </c>
      <c r="M406" s="242" t="s">
        <v>5158</v>
      </c>
      <c r="N406" s="242"/>
      <c r="O406" s="242" t="s">
        <v>18805</v>
      </c>
      <c r="P406" s="242" t="s">
        <v>5401</v>
      </c>
      <c r="Q406" s="242" t="s">
        <v>4733</v>
      </c>
    </row>
    <row r="407" spans="1:17">
      <c r="A407" s="242" t="s">
        <v>6071</v>
      </c>
      <c r="B407" s="242" t="s">
        <v>6072</v>
      </c>
      <c r="C407" s="242" t="s">
        <v>6073</v>
      </c>
      <c r="D407" s="242"/>
      <c r="E407" s="242" t="s">
        <v>5408</v>
      </c>
      <c r="F407" s="242"/>
      <c r="G407" s="240"/>
      <c r="H407" s="241">
        <v>0</v>
      </c>
      <c r="I407" s="242" t="s">
        <v>4967</v>
      </c>
      <c r="J407" s="242" t="s">
        <v>4968</v>
      </c>
      <c r="K407" s="242" t="s">
        <v>4729</v>
      </c>
      <c r="L407" s="242" t="s">
        <v>4832</v>
      </c>
      <c r="M407" s="242" t="s">
        <v>4833</v>
      </c>
      <c r="N407" s="242"/>
      <c r="O407" s="242" t="s">
        <v>18805</v>
      </c>
      <c r="P407" s="242" t="s">
        <v>5401</v>
      </c>
      <c r="Q407" s="242" t="s">
        <v>4733</v>
      </c>
    </row>
    <row r="408" spans="1:17">
      <c r="A408" s="242" t="s">
        <v>6074</v>
      </c>
      <c r="B408" s="242" t="s">
        <v>6075</v>
      </c>
      <c r="C408" s="242" t="s">
        <v>6076</v>
      </c>
      <c r="D408" s="242"/>
      <c r="E408" s="242" t="s">
        <v>5408</v>
      </c>
      <c r="F408" s="242"/>
      <c r="G408" s="240"/>
      <c r="H408" s="241">
        <v>0</v>
      </c>
      <c r="I408" s="242" t="s">
        <v>5192</v>
      </c>
      <c r="J408" s="242" t="s">
        <v>5193</v>
      </c>
      <c r="K408" s="242" t="s">
        <v>4729</v>
      </c>
      <c r="L408" s="242" t="s">
        <v>4832</v>
      </c>
      <c r="M408" s="242" t="s">
        <v>5325</v>
      </c>
      <c r="N408" s="242" t="s">
        <v>6077</v>
      </c>
      <c r="O408" s="242" t="s">
        <v>18805</v>
      </c>
      <c r="P408" s="242" t="s">
        <v>5401</v>
      </c>
      <c r="Q408" s="242" t="s">
        <v>4733</v>
      </c>
    </row>
    <row r="409" spans="1:17">
      <c r="A409" s="242" t="s">
        <v>6078</v>
      </c>
      <c r="B409" s="242" t="s">
        <v>6079</v>
      </c>
      <c r="C409" s="242" t="s">
        <v>6080</v>
      </c>
      <c r="D409" s="242"/>
      <c r="E409" s="242" t="s">
        <v>5408</v>
      </c>
      <c r="F409" s="242"/>
      <c r="G409" s="240"/>
      <c r="H409" s="241">
        <v>0</v>
      </c>
      <c r="I409" s="242" t="s">
        <v>4967</v>
      </c>
      <c r="J409" s="242" t="s">
        <v>4968</v>
      </c>
      <c r="K409" s="242" t="s">
        <v>4729</v>
      </c>
      <c r="L409" s="242" t="s">
        <v>4832</v>
      </c>
      <c r="M409" s="242" t="s">
        <v>4833</v>
      </c>
      <c r="N409" s="242"/>
      <c r="O409" s="242" t="s">
        <v>18805</v>
      </c>
      <c r="P409" s="242" t="s">
        <v>5401</v>
      </c>
      <c r="Q409" s="242" t="s">
        <v>4733</v>
      </c>
    </row>
    <row r="410" spans="1:17">
      <c r="A410" s="242" t="s">
        <v>6081</v>
      </c>
      <c r="B410" s="242" t="s">
        <v>6082</v>
      </c>
      <c r="C410" s="242" t="s">
        <v>6083</v>
      </c>
      <c r="D410" s="242"/>
      <c r="E410" s="242" t="s">
        <v>5408</v>
      </c>
      <c r="F410" s="242"/>
      <c r="G410" s="240"/>
      <c r="H410" s="241">
        <v>0</v>
      </c>
      <c r="I410" s="242" t="s">
        <v>4967</v>
      </c>
      <c r="J410" s="242" t="s">
        <v>4968</v>
      </c>
      <c r="K410" s="242" t="s">
        <v>4729</v>
      </c>
      <c r="L410" s="242" t="s">
        <v>4832</v>
      </c>
      <c r="M410" s="242" t="s">
        <v>4833</v>
      </c>
      <c r="N410" s="242"/>
      <c r="O410" s="242" t="s">
        <v>18805</v>
      </c>
      <c r="P410" s="242" t="s">
        <v>5401</v>
      </c>
      <c r="Q410" s="242" t="s">
        <v>4733</v>
      </c>
    </row>
    <row r="411" spans="1:17">
      <c r="A411" s="242" t="s">
        <v>6084</v>
      </c>
      <c r="B411" s="242" t="s">
        <v>6085</v>
      </c>
      <c r="C411" s="242" t="s">
        <v>6086</v>
      </c>
      <c r="D411" s="242"/>
      <c r="E411" s="242" t="s">
        <v>5408</v>
      </c>
      <c r="F411" s="242"/>
      <c r="G411" s="240"/>
      <c r="H411" s="241">
        <v>0</v>
      </c>
      <c r="I411" s="242" t="s">
        <v>4967</v>
      </c>
      <c r="J411" s="242" t="s">
        <v>4968</v>
      </c>
      <c r="K411" s="242" t="s">
        <v>4729</v>
      </c>
      <c r="L411" s="242" t="s">
        <v>4832</v>
      </c>
      <c r="M411" s="242" t="s">
        <v>5153</v>
      </c>
      <c r="N411" s="242"/>
      <c r="O411" s="242" t="s">
        <v>18805</v>
      </c>
      <c r="P411" s="242" t="s">
        <v>5401</v>
      </c>
      <c r="Q411" s="242" t="s">
        <v>4733</v>
      </c>
    </row>
    <row r="412" spans="1:17">
      <c r="A412" s="242" t="s">
        <v>6087</v>
      </c>
      <c r="B412" s="242" t="s">
        <v>6088</v>
      </c>
      <c r="C412" s="242" t="s">
        <v>6089</v>
      </c>
      <c r="D412" s="242"/>
      <c r="E412" s="242" t="s">
        <v>5408</v>
      </c>
      <c r="F412" s="242"/>
      <c r="G412" s="240"/>
      <c r="H412" s="241">
        <v>0</v>
      </c>
      <c r="I412" s="242" t="s">
        <v>5192</v>
      </c>
      <c r="J412" s="242" t="s">
        <v>5193</v>
      </c>
      <c r="K412" s="242" t="s">
        <v>4729</v>
      </c>
      <c r="L412" s="242" t="s">
        <v>4832</v>
      </c>
      <c r="M412" s="242" t="s">
        <v>5212</v>
      </c>
      <c r="N412" s="242"/>
      <c r="O412" s="242" t="s">
        <v>18805</v>
      </c>
      <c r="P412" s="242" t="s">
        <v>5401</v>
      </c>
      <c r="Q412" s="242" t="s">
        <v>4733</v>
      </c>
    </row>
    <row r="413" spans="1:17">
      <c r="A413" s="242" t="s">
        <v>6090</v>
      </c>
      <c r="B413" s="242" t="s">
        <v>6091</v>
      </c>
      <c r="C413" s="242" t="s">
        <v>6092</v>
      </c>
      <c r="D413" s="242"/>
      <c r="E413" s="242" t="s">
        <v>5408</v>
      </c>
      <c r="F413" s="242"/>
      <c r="G413" s="240"/>
      <c r="H413" s="241">
        <v>0</v>
      </c>
      <c r="I413" s="242" t="s">
        <v>5192</v>
      </c>
      <c r="J413" s="242" t="s">
        <v>5193</v>
      </c>
      <c r="K413" s="242" t="s">
        <v>4729</v>
      </c>
      <c r="L413" s="242" t="s">
        <v>4832</v>
      </c>
      <c r="M413" s="242" t="s">
        <v>5194</v>
      </c>
      <c r="N413" s="242"/>
      <c r="O413" s="242" t="s">
        <v>18805</v>
      </c>
      <c r="P413" s="242" t="s">
        <v>5401</v>
      </c>
      <c r="Q413" s="242" t="s">
        <v>4733</v>
      </c>
    </row>
    <row r="414" spans="1:17">
      <c r="A414" s="242" t="s">
        <v>6093</v>
      </c>
      <c r="B414" s="242" t="s">
        <v>6094</v>
      </c>
      <c r="C414" s="242" t="s">
        <v>6095</v>
      </c>
      <c r="D414" s="242"/>
      <c r="E414" s="242" t="s">
        <v>5408</v>
      </c>
      <c r="F414" s="242"/>
      <c r="G414" s="240"/>
      <c r="H414" s="241">
        <v>0</v>
      </c>
      <c r="I414" s="242" t="s">
        <v>4967</v>
      </c>
      <c r="J414" s="242" t="s">
        <v>4968</v>
      </c>
      <c r="K414" s="242" t="s">
        <v>4729</v>
      </c>
      <c r="L414" s="242" t="s">
        <v>4832</v>
      </c>
      <c r="M414" s="242" t="s">
        <v>5158</v>
      </c>
      <c r="N414" s="242" t="s">
        <v>6096</v>
      </c>
      <c r="O414" s="242" t="s">
        <v>18805</v>
      </c>
      <c r="P414" s="242" t="s">
        <v>5401</v>
      </c>
      <c r="Q414" s="242" t="s">
        <v>4733</v>
      </c>
    </row>
    <row r="415" spans="1:17">
      <c r="A415" s="242" t="s">
        <v>6097</v>
      </c>
      <c r="B415" s="242" t="s">
        <v>6098</v>
      </c>
      <c r="C415" s="242" t="s">
        <v>6099</v>
      </c>
      <c r="D415" s="242"/>
      <c r="E415" s="242" t="s">
        <v>5408</v>
      </c>
      <c r="F415" s="242"/>
      <c r="G415" s="240"/>
      <c r="H415" s="241">
        <v>0</v>
      </c>
      <c r="I415" s="242" t="s">
        <v>5192</v>
      </c>
      <c r="J415" s="242" t="s">
        <v>5193</v>
      </c>
      <c r="K415" s="242" t="s">
        <v>4729</v>
      </c>
      <c r="L415" s="242" t="s">
        <v>4832</v>
      </c>
      <c r="M415" s="242" t="s">
        <v>5212</v>
      </c>
      <c r="N415" s="242" t="s">
        <v>6100</v>
      </c>
      <c r="O415" s="242" t="s">
        <v>18805</v>
      </c>
      <c r="P415" s="242" t="s">
        <v>5401</v>
      </c>
      <c r="Q415" s="242" t="s">
        <v>4733</v>
      </c>
    </row>
    <row r="416" spans="1:17">
      <c r="A416" s="242" t="s">
        <v>6101</v>
      </c>
      <c r="B416" s="242" t="s">
        <v>6102</v>
      </c>
      <c r="C416" s="242" t="s">
        <v>6103</v>
      </c>
      <c r="D416" s="242"/>
      <c r="E416" s="242" t="s">
        <v>5408</v>
      </c>
      <c r="F416" s="242"/>
      <c r="G416" s="240"/>
      <c r="H416" s="241">
        <v>0</v>
      </c>
      <c r="I416" s="242" t="s">
        <v>4967</v>
      </c>
      <c r="J416" s="242" t="s">
        <v>4968</v>
      </c>
      <c r="K416" s="242" t="s">
        <v>4729</v>
      </c>
      <c r="L416" s="242" t="s">
        <v>4832</v>
      </c>
      <c r="M416" s="242" t="s">
        <v>5153</v>
      </c>
      <c r="N416" s="242"/>
      <c r="O416" s="242" t="s">
        <v>18805</v>
      </c>
      <c r="P416" s="242" t="s">
        <v>5401</v>
      </c>
      <c r="Q416" s="242" t="s">
        <v>4733</v>
      </c>
    </row>
    <row r="417" spans="1:17">
      <c r="A417" s="242" t="s">
        <v>6104</v>
      </c>
      <c r="B417" s="242" t="s">
        <v>6105</v>
      </c>
      <c r="C417" s="242" t="s">
        <v>6106</v>
      </c>
      <c r="D417" s="242"/>
      <c r="E417" s="242" t="s">
        <v>5408</v>
      </c>
      <c r="F417" s="242"/>
      <c r="G417" s="240"/>
      <c r="H417" s="241">
        <v>0</v>
      </c>
      <c r="I417" s="242" t="s">
        <v>4967</v>
      </c>
      <c r="J417" s="242" t="s">
        <v>4968</v>
      </c>
      <c r="K417" s="242" t="s">
        <v>4729</v>
      </c>
      <c r="L417" s="242" t="s">
        <v>4832</v>
      </c>
      <c r="M417" s="242" t="s">
        <v>4833</v>
      </c>
      <c r="N417" s="242" t="s">
        <v>6107</v>
      </c>
      <c r="O417" s="242" t="s">
        <v>18805</v>
      </c>
      <c r="P417" s="242" t="s">
        <v>5401</v>
      </c>
      <c r="Q417" s="242" t="s">
        <v>4733</v>
      </c>
    </row>
    <row r="418" spans="1:17">
      <c r="A418" s="242" t="s">
        <v>6108</v>
      </c>
      <c r="B418" s="242" t="s">
        <v>6109</v>
      </c>
      <c r="C418" s="242" t="s">
        <v>6110</v>
      </c>
      <c r="D418" s="242"/>
      <c r="E418" s="242" t="s">
        <v>5408</v>
      </c>
      <c r="F418" s="242"/>
      <c r="G418" s="240"/>
      <c r="H418" s="241">
        <v>0</v>
      </c>
      <c r="I418" s="242" t="s">
        <v>4967</v>
      </c>
      <c r="J418" s="242" t="s">
        <v>4968</v>
      </c>
      <c r="K418" s="242" t="s">
        <v>4729</v>
      </c>
      <c r="L418" s="242" t="s">
        <v>4832</v>
      </c>
      <c r="M418" s="242" t="s">
        <v>5158</v>
      </c>
      <c r="N418" s="242" t="s">
        <v>6111</v>
      </c>
      <c r="O418" s="242" t="s">
        <v>18805</v>
      </c>
      <c r="P418" s="242" t="s">
        <v>5401</v>
      </c>
      <c r="Q418" s="242" t="s">
        <v>4733</v>
      </c>
    </row>
    <row r="419" spans="1:17">
      <c r="A419" s="242" t="s">
        <v>6112</v>
      </c>
      <c r="B419" s="242" t="s">
        <v>6113</v>
      </c>
      <c r="C419" s="242" t="s">
        <v>6114</v>
      </c>
      <c r="D419" s="242"/>
      <c r="E419" s="242" t="s">
        <v>5408</v>
      </c>
      <c r="F419" s="242"/>
      <c r="G419" s="240"/>
      <c r="H419" s="241">
        <v>0</v>
      </c>
      <c r="I419" s="242" t="s">
        <v>5192</v>
      </c>
      <c r="J419" s="242" t="s">
        <v>5193</v>
      </c>
      <c r="K419" s="242" t="s">
        <v>4729</v>
      </c>
      <c r="L419" s="242" t="s">
        <v>4832</v>
      </c>
      <c r="M419" s="242" t="s">
        <v>5194</v>
      </c>
      <c r="N419" s="242" t="s">
        <v>6115</v>
      </c>
      <c r="O419" s="242" t="s">
        <v>18805</v>
      </c>
      <c r="P419" s="242" t="s">
        <v>5401</v>
      </c>
      <c r="Q419" s="242" t="s">
        <v>4733</v>
      </c>
    </row>
    <row r="420" spans="1:17">
      <c r="A420" s="242" t="s">
        <v>6116</v>
      </c>
      <c r="B420" s="242" t="s">
        <v>6117</v>
      </c>
      <c r="C420" s="242" t="s">
        <v>6118</v>
      </c>
      <c r="D420" s="242"/>
      <c r="E420" s="242" t="s">
        <v>5408</v>
      </c>
      <c r="F420" s="242"/>
      <c r="G420" s="240"/>
      <c r="H420" s="241">
        <v>0</v>
      </c>
      <c r="I420" s="242" t="s">
        <v>5192</v>
      </c>
      <c r="J420" s="242" t="s">
        <v>5193</v>
      </c>
      <c r="K420" s="242" t="s">
        <v>4729</v>
      </c>
      <c r="L420" s="242" t="s">
        <v>4832</v>
      </c>
      <c r="M420" s="242" t="s">
        <v>5202</v>
      </c>
      <c r="N420" s="242" t="s">
        <v>6119</v>
      </c>
      <c r="O420" s="242" t="s">
        <v>18805</v>
      </c>
      <c r="P420" s="242" t="s">
        <v>5401</v>
      </c>
      <c r="Q420" s="242" t="s">
        <v>4733</v>
      </c>
    </row>
    <row r="421" spans="1:17">
      <c r="A421" s="242" t="s">
        <v>6120</v>
      </c>
      <c r="B421" s="242" t="s">
        <v>6121</v>
      </c>
      <c r="C421" s="242" t="s">
        <v>6122</v>
      </c>
      <c r="D421" s="242"/>
      <c r="E421" s="242" t="s">
        <v>5408</v>
      </c>
      <c r="F421" s="242"/>
      <c r="G421" s="240"/>
      <c r="H421" s="241">
        <v>0</v>
      </c>
      <c r="I421" s="242" t="s">
        <v>5192</v>
      </c>
      <c r="J421" s="242" t="s">
        <v>5193</v>
      </c>
      <c r="K421" s="242" t="s">
        <v>4729</v>
      </c>
      <c r="L421" s="242" t="s">
        <v>4832</v>
      </c>
      <c r="M421" s="242" t="s">
        <v>5194</v>
      </c>
      <c r="N421" s="242" t="s">
        <v>6123</v>
      </c>
      <c r="O421" s="242" t="s">
        <v>18805</v>
      </c>
      <c r="P421" s="242" t="s">
        <v>5401</v>
      </c>
      <c r="Q421" s="242" t="s">
        <v>4733</v>
      </c>
    </row>
    <row r="422" spans="1:17">
      <c r="A422" s="242" t="s">
        <v>6124</v>
      </c>
      <c r="B422" s="242" t="s">
        <v>6125</v>
      </c>
      <c r="C422" s="242" t="s">
        <v>6126</v>
      </c>
      <c r="D422" s="242"/>
      <c r="E422" s="242" t="s">
        <v>5408</v>
      </c>
      <c r="F422" s="242"/>
      <c r="G422" s="240"/>
      <c r="H422" s="241">
        <v>0</v>
      </c>
      <c r="I422" s="242" t="s">
        <v>5192</v>
      </c>
      <c r="J422" s="242" t="s">
        <v>5193</v>
      </c>
      <c r="K422" s="242" t="s">
        <v>4729</v>
      </c>
      <c r="L422" s="242" t="s">
        <v>4832</v>
      </c>
      <c r="M422" s="242" t="s">
        <v>4844</v>
      </c>
      <c r="N422" s="242" t="s">
        <v>5209</v>
      </c>
      <c r="O422" s="242" t="s">
        <v>18805</v>
      </c>
      <c r="P422" s="242" t="s">
        <v>5401</v>
      </c>
      <c r="Q422" s="242" t="s">
        <v>4733</v>
      </c>
    </row>
    <row r="423" spans="1:17">
      <c r="A423" s="242" t="s">
        <v>6127</v>
      </c>
      <c r="B423" s="242" t="s">
        <v>6128</v>
      </c>
      <c r="C423" s="242" t="s">
        <v>6129</v>
      </c>
      <c r="D423" s="242"/>
      <c r="E423" s="242" t="s">
        <v>5408</v>
      </c>
      <c r="F423" s="242"/>
      <c r="G423" s="240"/>
      <c r="H423" s="241">
        <v>0</v>
      </c>
      <c r="I423" s="242" t="s">
        <v>5192</v>
      </c>
      <c r="J423" s="242" t="s">
        <v>5193</v>
      </c>
      <c r="K423" s="242" t="s">
        <v>4729</v>
      </c>
      <c r="L423" s="242" t="s">
        <v>4832</v>
      </c>
      <c r="M423" s="242" t="s">
        <v>5194</v>
      </c>
      <c r="N423" s="242" t="s">
        <v>6130</v>
      </c>
      <c r="O423" s="242" t="s">
        <v>18805</v>
      </c>
      <c r="P423" s="242" t="s">
        <v>5401</v>
      </c>
      <c r="Q423" s="242" t="s">
        <v>4733</v>
      </c>
    </row>
    <row r="424" spans="1:17">
      <c r="A424" s="242" t="s">
        <v>6131</v>
      </c>
      <c r="B424" s="242" t="s">
        <v>6132</v>
      </c>
      <c r="C424" s="242" t="s">
        <v>6133</v>
      </c>
      <c r="D424" s="242"/>
      <c r="E424" s="242" t="s">
        <v>5408</v>
      </c>
      <c r="F424" s="242"/>
      <c r="G424" s="240"/>
      <c r="H424" s="241">
        <v>0</v>
      </c>
      <c r="I424" s="242" t="s">
        <v>5192</v>
      </c>
      <c r="J424" s="242" t="s">
        <v>5193</v>
      </c>
      <c r="K424" s="242" t="s">
        <v>4729</v>
      </c>
      <c r="L424" s="242" t="s">
        <v>4832</v>
      </c>
      <c r="M424" s="242" t="s">
        <v>5202</v>
      </c>
      <c r="N424" s="242" t="s">
        <v>6134</v>
      </c>
      <c r="O424" s="242" t="s">
        <v>18805</v>
      </c>
      <c r="P424" s="242" t="s">
        <v>5401</v>
      </c>
      <c r="Q424" s="242" t="s">
        <v>4733</v>
      </c>
    </row>
    <row r="425" spans="1:17">
      <c r="A425" s="242" t="s">
        <v>6135</v>
      </c>
      <c r="B425" s="242" t="s">
        <v>6136</v>
      </c>
      <c r="C425" s="242" t="s">
        <v>6137</v>
      </c>
      <c r="D425" s="242"/>
      <c r="E425" s="242" t="s">
        <v>5408</v>
      </c>
      <c r="F425" s="242"/>
      <c r="G425" s="240"/>
      <c r="H425" s="241">
        <v>0</v>
      </c>
      <c r="I425" s="242" t="s">
        <v>4967</v>
      </c>
      <c r="J425" s="242" t="s">
        <v>4968</v>
      </c>
      <c r="K425" s="242" t="s">
        <v>4729</v>
      </c>
      <c r="L425" s="242" t="s">
        <v>4832</v>
      </c>
      <c r="M425" s="242" t="s">
        <v>5302</v>
      </c>
      <c r="N425" s="242" t="s">
        <v>6138</v>
      </c>
      <c r="O425" s="242" t="s">
        <v>18805</v>
      </c>
      <c r="P425" s="242" t="s">
        <v>5401</v>
      </c>
      <c r="Q425" s="242" t="s">
        <v>4733</v>
      </c>
    </row>
    <row r="426" spans="1:17">
      <c r="A426" s="242" t="s">
        <v>6139</v>
      </c>
      <c r="B426" s="242" t="s">
        <v>6140</v>
      </c>
      <c r="C426" s="242" t="s">
        <v>6141</v>
      </c>
      <c r="D426" s="242"/>
      <c r="E426" s="242" t="s">
        <v>5408</v>
      </c>
      <c r="F426" s="242"/>
      <c r="G426" s="240"/>
      <c r="H426" s="241">
        <v>0</v>
      </c>
      <c r="I426" s="242" t="s">
        <v>5192</v>
      </c>
      <c r="J426" s="242" t="s">
        <v>5193</v>
      </c>
      <c r="K426" s="242" t="s">
        <v>4729</v>
      </c>
      <c r="L426" s="242" t="s">
        <v>4832</v>
      </c>
      <c r="M426" s="242" t="s">
        <v>5212</v>
      </c>
      <c r="N426" s="242"/>
      <c r="O426" s="242" t="s">
        <v>18805</v>
      </c>
      <c r="P426" s="242" t="s">
        <v>5401</v>
      </c>
      <c r="Q426" s="242" t="s">
        <v>4733</v>
      </c>
    </row>
    <row r="427" spans="1:17">
      <c r="A427" s="242" t="s">
        <v>6142</v>
      </c>
      <c r="B427" s="242" t="s">
        <v>6143</v>
      </c>
      <c r="C427" s="242" t="s">
        <v>6144</v>
      </c>
      <c r="D427" s="242"/>
      <c r="E427" s="242" t="s">
        <v>5408</v>
      </c>
      <c r="F427" s="242"/>
      <c r="G427" s="240"/>
      <c r="H427" s="241">
        <v>0</v>
      </c>
      <c r="I427" s="242" t="s">
        <v>4848</v>
      </c>
      <c r="J427" s="242" t="s">
        <v>4849</v>
      </c>
      <c r="K427" s="242" t="s">
        <v>4729</v>
      </c>
      <c r="L427" s="242" t="s">
        <v>5451</v>
      </c>
      <c r="M427" s="242" t="s">
        <v>4851</v>
      </c>
      <c r="N427" s="242"/>
      <c r="O427" s="242" t="s">
        <v>18805</v>
      </c>
      <c r="P427" s="242" t="s">
        <v>5401</v>
      </c>
      <c r="Q427" s="242" t="s">
        <v>4733</v>
      </c>
    </row>
    <row r="428" spans="1:17">
      <c r="A428" s="242" t="s">
        <v>6145</v>
      </c>
      <c r="B428" s="242" t="s">
        <v>6146</v>
      </c>
      <c r="C428" s="242" t="s">
        <v>6147</v>
      </c>
      <c r="D428" s="242"/>
      <c r="E428" s="242" t="s">
        <v>5408</v>
      </c>
      <c r="F428" s="242"/>
      <c r="G428" s="240"/>
      <c r="H428" s="241">
        <v>0</v>
      </c>
      <c r="I428" s="242" t="s">
        <v>4967</v>
      </c>
      <c r="J428" s="242" t="s">
        <v>4968</v>
      </c>
      <c r="K428" s="242" t="s">
        <v>4729</v>
      </c>
      <c r="L428" s="242" t="s">
        <v>4832</v>
      </c>
      <c r="M428" s="242" t="s">
        <v>6018</v>
      </c>
      <c r="N428" s="242"/>
      <c r="O428" s="242" t="s">
        <v>18805</v>
      </c>
      <c r="P428" s="242" t="s">
        <v>5401</v>
      </c>
      <c r="Q428" s="242" t="s">
        <v>4733</v>
      </c>
    </row>
    <row r="429" spans="1:17">
      <c r="A429" s="242" t="s">
        <v>6148</v>
      </c>
      <c r="B429" s="242" t="s">
        <v>6149</v>
      </c>
      <c r="C429" s="242" t="s">
        <v>6150</v>
      </c>
      <c r="D429" s="242"/>
      <c r="E429" s="242" t="s">
        <v>5408</v>
      </c>
      <c r="F429" s="242"/>
      <c r="G429" s="240"/>
      <c r="H429" s="241">
        <v>0</v>
      </c>
      <c r="I429" s="242" t="s">
        <v>5192</v>
      </c>
      <c r="J429" s="242" t="s">
        <v>5193</v>
      </c>
      <c r="K429" s="242" t="s">
        <v>4729</v>
      </c>
      <c r="L429" s="242" t="s">
        <v>4832</v>
      </c>
      <c r="M429" s="242" t="s">
        <v>5325</v>
      </c>
      <c r="N429" s="242"/>
      <c r="O429" s="242" t="s">
        <v>18805</v>
      </c>
      <c r="P429" s="242" t="s">
        <v>5401</v>
      </c>
      <c r="Q429" s="242" t="s">
        <v>4733</v>
      </c>
    </row>
    <row r="430" spans="1:17">
      <c r="A430" s="242" t="s">
        <v>6151</v>
      </c>
      <c r="B430" s="242" t="s">
        <v>6152</v>
      </c>
      <c r="C430" s="242" t="s">
        <v>6153</v>
      </c>
      <c r="D430" s="242"/>
      <c r="E430" s="242" t="s">
        <v>5408</v>
      </c>
      <c r="F430" s="242"/>
      <c r="G430" s="240"/>
      <c r="H430" s="241">
        <v>0</v>
      </c>
      <c r="I430" s="242" t="s">
        <v>4967</v>
      </c>
      <c r="J430" s="242" t="s">
        <v>4968</v>
      </c>
      <c r="K430" s="242" t="s">
        <v>4729</v>
      </c>
      <c r="L430" s="242" t="s">
        <v>4832</v>
      </c>
      <c r="M430" s="242" t="s">
        <v>5153</v>
      </c>
      <c r="N430" s="242"/>
      <c r="O430" s="242" t="s">
        <v>18805</v>
      </c>
      <c r="P430" s="242" t="s">
        <v>5401</v>
      </c>
      <c r="Q430" s="242" t="s">
        <v>4733</v>
      </c>
    </row>
    <row r="431" spans="1:17">
      <c r="A431" s="242" t="s">
        <v>6154</v>
      </c>
      <c r="B431" s="242" t="s">
        <v>6155</v>
      </c>
      <c r="C431" s="242" t="s">
        <v>6156</v>
      </c>
      <c r="D431" s="242"/>
      <c r="E431" s="242" t="s">
        <v>5408</v>
      </c>
      <c r="F431" s="242"/>
      <c r="G431" s="240"/>
      <c r="H431" s="241">
        <v>0</v>
      </c>
      <c r="I431" s="242" t="s">
        <v>4967</v>
      </c>
      <c r="J431" s="242" t="s">
        <v>4968</v>
      </c>
      <c r="K431" s="242" t="s">
        <v>4729</v>
      </c>
      <c r="L431" s="242" t="s">
        <v>4832</v>
      </c>
      <c r="M431" s="242" t="s">
        <v>6018</v>
      </c>
      <c r="N431" s="242"/>
      <c r="O431" s="242" t="s">
        <v>18805</v>
      </c>
      <c r="P431" s="242" t="s">
        <v>5401</v>
      </c>
      <c r="Q431" s="242" t="s">
        <v>4733</v>
      </c>
    </row>
    <row r="432" spans="1:17">
      <c r="A432" s="242" t="s">
        <v>6157</v>
      </c>
      <c r="B432" s="242" t="s">
        <v>6158</v>
      </c>
      <c r="C432" s="242" t="s">
        <v>6159</v>
      </c>
      <c r="D432" s="242"/>
      <c r="E432" s="242" t="s">
        <v>5408</v>
      </c>
      <c r="F432" s="242"/>
      <c r="G432" s="240"/>
      <c r="H432" s="241">
        <v>0</v>
      </c>
      <c r="I432" s="242" t="s">
        <v>4967</v>
      </c>
      <c r="J432" s="242" t="s">
        <v>4968</v>
      </c>
      <c r="K432" s="242" t="s">
        <v>4729</v>
      </c>
      <c r="L432" s="242" t="s">
        <v>4832</v>
      </c>
      <c r="M432" s="242" t="s">
        <v>4833</v>
      </c>
      <c r="N432" s="242" t="s">
        <v>6160</v>
      </c>
      <c r="O432" s="242" t="s">
        <v>18805</v>
      </c>
      <c r="P432" s="242" t="s">
        <v>5401</v>
      </c>
      <c r="Q432" s="242" t="s">
        <v>4733</v>
      </c>
    </row>
    <row r="433" spans="1:17">
      <c r="A433" s="242" t="s">
        <v>6161</v>
      </c>
      <c r="B433" s="242" t="s">
        <v>6162</v>
      </c>
      <c r="C433" s="242" t="s">
        <v>6163</v>
      </c>
      <c r="D433" s="242"/>
      <c r="E433" s="242" t="s">
        <v>5408</v>
      </c>
      <c r="F433" s="242"/>
      <c r="G433" s="240"/>
      <c r="H433" s="241">
        <v>0</v>
      </c>
      <c r="I433" s="242" t="s">
        <v>4967</v>
      </c>
      <c r="J433" s="242" t="s">
        <v>4968</v>
      </c>
      <c r="K433" s="242" t="s">
        <v>4729</v>
      </c>
      <c r="L433" s="242" t="s">
        <v>4832</v>
      </c>
      <c r="M433" s="242" t="s">
        <v>5158</v>
      </c>
      <c r="N433" s="242" t="s">
        <v>6164</v>
      </c>
      <c r="O433" s="242" t="s">
        <v>18805</v>
      </c>
      <c r="P433" s="242" t="s">
        <v>5401</v>
      </c>
      <c r="Q433" s="242" t="s">
        <v>4733</v>
      </c>
    </row>
    <row r="434" spans="1:17">
      <c r="A434" s="242" t="s">
        <v>6165</v>
      </c>
      <c r="B434" s="242" t="s">
        <v>6166</v>
      </c>
      <c r="C434" s="242" t="s">
        <v>6167</v>
      </c>
      <c r="D434" s="242"/>
      <c r="E434" s="242" t="s">
        <v>5408</v>
      </c>
      <c r="F434" s="242"/>
      <c r="G434" s="240"/>
      <c r="H434" s="241">
        <v>0</v>
      </c>
      <c r="I434" s="242" t="s">
        <v>4848</v>
      </c>
      <c r="J434" s="242" t="s">
        <v>4849</v>
      </c>
      <c r="K434" s="242" t="s">
        <v>4729</v>
      </c>
      <c r="L434" s="242" t="s">
        <v>5451</v>
      </c>
      <c r="M434" s="242" t="s">
        <v>4851</v>
      </c>
      <c r="N434" s="242" t="s">
        <v>6168</v>
      </c>
      <c r="O434" s="242" t="s">
        <v>18805</v>
      </c>
      <c r="P434" s="242" t="s">
        <v>5401</v>
      </c>
      <c r="Q434" s="242" t="s">
        <v>4733</v>
      </c>
    </row>
    <row r="435" spans="1:17">
      <c r="A435" s="242" t="s">
        <v>6169</v>
      </c>
      <c r="B435" s="242" t="s">
        <v>6170</v>
      </c>
      <c r="C435" s="242" t="s">
        <v>6171</v>
      </c>
      <c r="D435" s="242"/>
      <c r="E435" s="242" t="s">
        <v>5408</v>
      </c>
      <c r="F435" s="242"/>
      <c r="G435" s="240"/>
      <c r="H435" s="241">
        <v>0</v>
      </c>
      <c r="I435" s="242" t="s">
        <v>5192</v>
      </c>
      <c r="J435" s="242" t="s">
        <v>5193</v>
      </c>
      <c r="K435" s="242" t="s">
        <v>4729</v>
      </c>
      <c r="L435" s="242" t="s">
        <v>4832</v>
      </c>
      <c r="M435" s="242" t="s">
        <v>5202</v>
      </c>
      <c r="N435" s="242" t="s">
        <v>6134</v>
      </c>
      <c r="O435" s="242" t="s">
        <v>18805</v>
      </c>
      <c r="P435" s="242" t="s">
        <v>5401</v>
      </c>
      <c r="Q435" s="242" t="s">
        <v>4733</v>
      </c>
    </row>
    <row r="436" spans="1:17">
      <c r="A436" s="242" t="s">
        <v>6172</v>
      </c>
      <c r="B436" s="242" t="s">
        <v>6173</v>
      </c>
      <c r="C436" s="242" t="s">
        <v>6174</v>
      </c>
      <c r="D436" s="242"/>
      <c r="E436" s="242" t="s">
        <v>5408</v>
      </c>
      <c r="F436" s="242"/>
      <c r="G436" s="240"/>
      <c r="H436" s="241">
        <v>0</v>
      </c>
      <c r="I436" s="242" t="s">
        <v>5192</v>
      </c>
      <c r="J436" s="242" t="s">
        <v>5193</v>
      </c>
      <c r="K436" s="242" t="s">
        <v>4729</v>
      </c>
      <c r="L436" s="242" t="s">
        <v>4832</v>
      </c>
      <c r="M436" s="242" t="s">
        <v>5212</v>
      </c>
      <c r="N436" s="242"/>
      <c r="O436" s="242" t="s">
        <v>18805</v>
      </c>
      <c r="P436" s="242" t="s">
        <v>5401</v>
      </c>
      <c r="Q436" s="242" t="s">
        <v>4733</v>
      </c>
    </row>
    <row r="437" spans="1:17">
      <c r="A437" s="242" t="s">
        <v>6175</v>
      </c>
      <c r="B437" s="242" t="s">
        <v>6176</v>
      </c>
      <c r="C437" s="242" t="s">
        <v>6177</v>
      </c>
      <c r="D437" s="242"/>
      <c r="E437" s="242" t="s">
        <v>5408</v>
      </c>
      <c r="F437" s="242"/>
      <c r="G437" s="240"/>
      <c r="H437" s="241">
        <v>0</v>
      </c>
      <c r="I437" s="242" t="s">
        <v>4967</v>
      </c>
      <c r="J437" s="242" t="s">
        <v>4968</v>
      </c>
      <c r="K437" s="242" t="s">
        <v>4729</v>
      </c>
      <c r="L437" s="242" t="s">
        <v>4832</v>
      </c>
      <c r="M437" s="242" t="s">
        <v>4901</v>
      </c>
      <c r="N437" s="242"/>
      <c r="O437" s="242" t="s">
        <v>18805</v>
      </c>
      <c r="P437" s="242" t="s">
        <v>5401</v>
      </c>
      <c r="Q437" s="242" t="s">
        <v>4733</v>
      </c>
    </row>
    <row r="438" spans="1:17">
      <c r="A438" s="242" t="s">
        <v>6178</v>
      </c>
      <c r="B438" s="242" t="s">
        <v>6179</v>
      </c>
      <c r="C438" s="242" t="s">
        <v>6180</v>
      </c>
      <c r="D438" s="242"/>
      <c r="E438" s="242" t="s">
        <v>5408</v>
      </c>
      <c r="F438" s="242"/>
      <c r="G438" s="240"/>
      <c r="H438" s="241">
        <v>0</v>
      </c>
      <c r="I438" s="242" t="s">
        <v>4967</v>
      </c>
      <c r="J438" s="242" t="s">
        <v>4968</v>
      </c>
      <c r="K438" s="242" t="s">
        <v>4729</v>
      </c>
      <c r="L438" s="242" t="s">
        <v>4832</v>
      </c>
      <c r="M438" s="242" t="s">
        <v>6018</v>
      </c>
      <c r="N438" s="242"/>
      <c r="O438" s="242" t="s">
        <v>18805</v>
      </c>
      <c r="P438" s="242" t="s">
        <v>5401</v>
      </c>
      <c r="Q438" s="242" t="s">
        <v>4733</v>
      </c>
    </row>
    <row r="439" spans="1:17">
      <c r="A439" s="242" t="s">
        <v>6181</v>
      </c>
      <c r="B439" s="242" t="s">
        <v>6182</v>
      </c>
      <c r="C439" s="242" t="s">
        <v>6183</v>
      </c>
      <c r="D439" s="242"/>
      <c r="E439" s="242" t="s">
        <v>5408</v>
      </c>
      <c r="F439" s="242"/>
      <c r="G439" s="240"/>
      <c r="H439" s="241">
        <v>0</v>
      </c>
      <c r="I439" s="242" t="s">
        <v>5192</v>
      </c>
      <c r="J439" s="242" t="s">
        <v>5193</v>
      </c>
      <c r="K439" s="242" t="s">
        <v>4729</v>
      </c>
      <c r="L439" s="242" t="s">
        <v>4832</v>
      </c>
      <c r="M439" s="242" t="s">
        <v>5202</v>
      </c>
      <c r="N439" s="242"/>
      <c r="O439" s="242" t="s">
        <v>18805</v>
      </c>
      <c r="P439" s="242" t="s">
        <v>5401</v>
      </c>
      <c r="Q439" s="242" t="s">
        <v>4733</v>
      </c>
    </row>
    <row r="440" spans="1:17">
      <c r="A440" s="242" t="s">
        <v>6184</v>
      </c>
      <c r="B440" s="242" t="s">
        <v>6185</v>
      </c>
      <c r="C440" s="242" t="s">
        <v>6186</v>
      </c>
      <c r="D440" s="242"/>
      <c r="E440" s="242" t="s">
        <v>5408</v>
      </c>
      <c r="F440" s="242"/>
      <c r="G440" s="240"/>
      <c r="H440" s="241">
        <v>0</v>
      </c>
      <c r="I440" s="242" t="s">
        <v>5192</v>
      </c>
      <c r="J440" s="242" t="s">
        <v>5193</v>
      </c>
      <c r="K440" s="242" t="s">
        <v>4729</v>
      </c>
      <c r="L440" s="242" t="s">
        <v>4832</v>
      </c>
      <c r="M440" s="242" t="s">
        <v>4844</v>
      </c>
      <c r="N440" s="242" t="s">
        <v>5217</v>
      </c>
      <c r="O440" s="242" t="s">
        <v>18805</v>
      </c>
      <c r="P440" s="242" t="s">
        <v>5401</v>
      </c>
      <c r="Q440" s="242" t="s">
        <v>4733</v>
      </c>
    </row>
    <row r="441" spans="1:17">
      <c r="A441" s="242" t="s">
        <v>6187</v>
      </c>
      <c r="B441" s="242" t="s">
        <v>6188</v>
      </c>
      <c r="C441" s="242" t="s">
        <v>6189</v>
      </c>
      <c r="D441" s="242"/>
      <c r="E441" s="242" t="s">
        <v>5408</v>
      </c>
      <c r="F441" s="242"/>
      <c r="G441" s="240"/>
      <c r="H441" s="241">
        <v>0</v>
      </c>
      <c r="I441" s="242" t="s">
        <v>5192</v>
      </c>
      <c r="J441" s="242" t="s">
        <v>5193</v>
      </c>
      <c r="K441" s="242" t="s">
        <v>4729</v>
      </c>
      <c r="L441" s="242" t="s">
        <v>4832</v>
      </c>
      <c r="M441" s="242" t="s">
        <v>4844</v>
      </c>
      <c r="N441" s="242" t="s">
        <v>6190</v>
      </c>
      <c r="O441" s="242" t="s">
        <v>18805</v>
      </c>
      <c r="P441" s="242" t="s">
        <v>5401</v>
      </c>
      <c r="Q441" s="242" t="s">
        <v>4733</v>
      </c>
    </row>
    <row r="442" spans="1:17">
      <c r="A442" s="242" t="s">
        <v>6191</v>
      </c>
      <c r="B442" s="242" t="s">
        <v>6192</v>
      </c>
      <c r="C442" s="242" t="s">
        <v>6193</v>
      </c>
      <c r="D442" s="242"/>
      <c r="E442" s="242" t="s">
        <v>5408</v>
      </c>
      <c r="F442" s="242"/>
      <c r="G442" s="240"/>
      <c r="H442" s="241">
        <v>0</v>
      </c>
      <c r="I442" s="242" t="s">
        <v>4967</v>
      </c>
      <c r="J442" s="242" t="s">
        <v>4968</v>
      </c>
      <c r="K442" s="242" t="s">
        <v>4729</v>
      </c>
      <c r="L442" s="242" t="s">
        <v>4832</v>
      </c>
      <c r="M442" s="242" t="s">
        <v>5222</v>
      </c>
      <c r="N442" s="242" t="s">
        <v>6194</v>
      </c>
      <c r="O442" s="242" t="s">
        <v>18805</v>
      </c>
      <c r="P442" s="242" t="s">
        <v>5401</v>
      </c>
      <c r="Q442" s="242" t="s">
        <v>4733</v>
      </c>
    </row>
    <row r="443" spans="1:17">
      <c r="A443" s="242" t="s">
        <v>6195</v>
      </c>
      <c r="B443" s="242" t="s">
        <v>6196</v>
      </c>
      <c r="C443" s="242" t="s">
        <v>6197</v>
      </c>
      <c r="D443" s="242"/>
      <c r="E443" s="242" t="s">
        <v>5408</v>
      </c>
      <c r="F443" s="242"/>
      <c r="G443" s="240"/>
      <c r="H443" s="241">
        <v>0</v>
      </c>
      <c r="I443" s="242" t="s">
        <v>4967</v>
      </c>
      <c r="J443" s="242" t="s">
        <v>4968</v>
      </c>
      <c r="K443" s="242" t="s">
        <v>4729</v>
      </c>
      <c r="L443" s="242" t="s">
        <v>4832</v>
      </c>
      <c r="M443" s="242" t="s">
        <v>5222</v>
      </c>
      <c r="N443" s="242"/>
      <c r="O443" s="242" t="s">
        <v>18805</v>
      </c>
      <c r="P443" s="242" t="s">
        <v>5401</v>
      </c>
      <c r="Q443" s="242" t="s">
        <v>4733</v>
      </c>
    </row>
    <row r="444" spans="1:17">
      <c r="A444" s="242" t="s">
        <v>6198</v>
      </c>
      <c r="B444" s="242" t="s">
        <v>6199</v>
      </c>
      <c r="C444" s="242" t="s">
        <v>6200</v>
      </c>
      <c r="D444" s="242"/>
      <c r="E444" s="242" t="s">
        <v>5408</v>
      </c>
      <c r="F444" s="242"/>
      <c r="G444" s="240"/>
      <c r="H444" s="241">
        <v>0</v>
      </c>
      <c r="I444" s="242" t="s">
        <v>4848</v>
      </c>
      <c r="J444" s="242" t="s">
        <v>4849</v>
      </c>
      <c r="K444" s="242" t="s">
        <v>4729</v>
      </c>
      <c r="L444" s="242" t="s">
        <v>5451</v>
      </c>
      <c r="M444" s="242" t="s">
        <v>4851</v>
      </c>
      <c r="N444" s="242"/>
      <c r="O444" s="242" t="s">
        <v>18805</v>
      </c>
      <c r="P444" s="242" t="s">
        <v>5401</v>
      </c>
      <c r="Q444" s="242" t="s">
        <v>4733</v>
      </c>
    </row>
    <row r="445" spans="1:17">
      <c r="A445" s="242" t="s">
        <v>6201</v>
      </c>
      <c r="B445" s="242" t="s">
        <v>6202</v>
      </c>
      <c r="C445" s="242" t="s">
        <v>6203</v>
      </c>
      <c r="D445" s="242"/>
      <c r="E445" s="242" t="s">
        <v>5408</v>
      </c>
      <c r="F445" s="242"/>
      <c r="G445" s="240"/>
      <c r="H445" s="241">
        <v>0</v>
      </c>
      <c r="I445" s="242" t="s">
        <v>5192</v>
      </c>
      <c r="J445" s="242" t="s">
        <v>5193</v>
      </c>
      <c r="K445" s="242" t="s">
        <v>4729</v>
      </c>
      <c r="L445" s="242" t="s">
        <v>4832</v>
      </c>
      <c r="M445" s="242" t="s">
        <v>5194</v>
      </c>
      <c r="N445" s="242"/>
      <c r="O445" s="242" t="s">
        <v>18805</v>
      </c>
      <c r="P445" s="242" t="s">
        <v>5401</v>
      </c>
      <c r="Q445" s="242" t="s">
        <v>4733</v>
      </c>
    </row>
    <row r="446" spans="1:17">
      <c r="A446" s="242" t="s">
        <v>6204</v>
      </c>
      <c r="B446" s="242" t="s">
        <v>6205</v>
      </c>
      <c r="C446" s="242" t="s">
        <v>6206</v>
      </c>
      <c r="D446" s="242"/>
      <c r="E446" s="242" t="s">
        <v>5408</v>
      </c>
      <c r="F446" s="242"/>
      <c r="G446" s="240"/>
      <c r="H446" s="241">
        <v>0</v>
      </c>
      <c r="I446" s="242" t="s">
        <v>4967</v>
      </c>
      <c r="J446" s="242" t="s">
        <v>4968</v>
      </c>
      <c r="K446" s="242" t="s">
        <v>4729</v>
      </c>
      <c r="L446" s="242" t="s">
        <v>4832</v>
      </c>
      <c r="M446" s="242" t="s">
        <v>5158</v>
      </c>
      <c r="N446" s="242"/>
      <c r="O446" s="242" t="s">
        <v>18805</v>
      </c>
      <c r="P446" s="242" t="s">
        <v>5401</v>
      </c>
      <c r="Q446" s="242" t="s">
        <v>4733</v>
      </c>
    </row>
    <row r="447" spans="1:17">
      <c r="A447" s="242" t="s">
        <v>6207</v>
      </c>
      <c r="B447" s="242" t="s">
        <v>6208</v>
      </c>
      <c r="C447" s="242" t="s">
        <v>6209</v>
      </c>
      <c r="D447" s="242"/>
      <c r="E447" s="242" t="s">
        <v>5408</v>
      </c>
      <c r="F447" s="242"/>
      <c r="G447" s="240"/>
      <c r="H447" s="241">
        <v>0</v>
      </c>
      <c r="I447" s="242" t="s">
        <v>4967</v>
      </c>
      <c r="J447" s="242" t="s">
        <v>4968</v>
      </c>
      <c r="K447" s="242" t="s">
        <v>4729</v>
      </c>
      <c r="L447" s="242" t="s">
        <v>4832</v>
      </c>
      <c r="M447" s="242" t="s">
        <v>5153</v>
      </c>
      <c r="N447" s="242" t="s">
        <v>6210</v>
      </c>
      <c r="O447" s="242" t="s">
        <v>18805</v>
      </c>
      <c r="P447" s="242" t="s">
        <v>5401</v>
      </c>
      <c r="Q447" s="242" t="s">
        <v>4733</v>
      </c>
    </row>
    <row r="448" spans="1:17">
      <c r="A448" s="242" t="s">
        <v>6211</v>
      </c>
      <c r="B448" s="242" t="s">
        <v>6212</v>
      </c>
      <c r="C448" s="242" t="s">
        <v>6213</v>
      </c>
      <c r="D448" s="242"/>
      <c r="E448" s="242" t="s">
        <v>5408</v>
      </c>
      <c r="F448" s="242"/>
      <c r="G448" s="240"/>
      <c r="H448" s="241">
        <v>0</v>
      </c>
      <c r="I448" s="242" t="s">
        <v>4967</v>
      </c>
      <c r="J448" s="242" t="s">
        <v>4968</v>
      </c>
      <c r="K448" s="242" t="s">
        <v>4729</v>
      </c>
      <c r="L448" s="242" t="s">
        <v>4832</v>
      </c>
      <c r="M448" s="242" t="s">
        <v>4833</v>
      </c>
      <c r="N448" s="242"/>
      <c r="O448" s="242" t="s">
        <v>18805</v>
      </c>
      <c r="P448" s="242" t="s">
        <v>5401</v>
      </c>
      <c r="Q448" s="242" t="s">
        <v>4733</v>
      </c>
    </row>
    <row r="449" spans="1:17">
      <c r="A449" s="242" t="s">
        <v>6214</v>
      </c>
      <c r="B449" s="242" t="s">
        <v>6215</v>
      </c>
      <c r="C449" s="242" t="s">
        <v>6216</v>
      </c>
      <c r="D449" s="242"/>
      <c r="E449" s="242" t="s">
        <v>5408</v>
      </c>
      <c r="F449" s="242"/>
      <c r="G449" s="240"/>
      <c r="H449" s="241">
        <v>0</v>
      </c>
      <c r="I449" s="242" t="s">
        <v>5192</v>
      </c>
      <c r="J449" s="242" t="s">
        <v>5193</v>
      </c>
      <c r="K449" s="242" t="s">
        <v>4729</v>
      </c>
      <c r="L449" s="242" t="s">
        <v>4832</v>
      </c>
      <c r="M449" s="242" t="s">
        <v>4844</v>
      </c>
      <c r="N449" s="242"/>
      <c r="O449" s="242" t="s">
        <v>18805</v>
      </c>
      <c r="P449" s="242" t="s">
        <v>5401</v>
      </c>
      <c r="Q449" s="242" t="s">
        <v>4733</v>
      </c>
    </row>
    <row r="450" spans="1:17">
      <c r="A450" s="242" t="s">
        <v>6217</v>
      </c>
      <c r="B450" s="242" t="s">
        <v>6218</v>
      </c>
      <c r="C450" s="242" t="s">
        <v>6219</v>
      </c>
      <c r="D450" s="242"/>
      <c r="E450" s="242" t="s">
        <v>5408</v>
      </c>
      <c r="F450" s="242"/>
      <c r="G450" s="240"/>
      <c r="H450" s="241">
        <v>0</v>
      </c>
      <c r="I450" s="242" t="s">
        <v>4967</v>
      </c>
      <c r="J450" s="242" t="s">
        <v>4968</v>
      </c>
      <c r="K450" s="242" t="s">
        <v>4729</v>
      </c>
      <c r="L450" s="242" t="s">
        <v>4832</v>
      </c>
      <c r="M450" s="242" t="s">
        <v>5222</v>
      </c>
      <c r="N450" s="242"/>
      <c r="O450" s="242" t="s">
        <v>18805</v>
      </c>
      <c r="P450" s="242" t="s">
        <v>5401</v>
      </c>
      <c r="Q450" s="242" t="s">
        <v>4733</v>
      </c>
    </row>
    <row r="451" spans="1:17">
      <c r="A451" s="242" t="s">
        <v>6220</v>
      </c>
      <c r="B451" s="242" t="s">
        <v>6221</v>
      </c>
      <c r="C451" s="242" t="s">
        <v>6222</v>
      </c>
      <c r="D451" s="242"/>
      <c r="E451" s="242" t="s">
        <v>5408</v>
      </c>
      <c r="F451" s="242"/>
      <c r="G451" s="240"/>
      <c r="H451" s="241">
        <v>0</v>
      </c>
      <c r="I451" s="242" t="s">
        <v>4967</v>
      </c>
      <c r="J451" s="242" t="s">
        <v>4968</v>
      </c>
      <c r="K451" s="242" t="s">
        <v>4729</v>
      </c>
      <c r="L451" s="242" t="s">
        <v>4832</v>
      </c>
      <c r="M451" s="242" t="s">
        <v>6018</v>
      </c>
      <c r="N451" s="242" t="s">
        <v>6223</v>
      </c>
      <c r="O451" s="242" t="s">
        <v>18805</v>
      </c>
      <c r="P451" s="242" t="s">
        <v>5401</v>
      </c>
      <c r="Q451" s="242" t="s">
        <v>4733</v>
      </c>
    </row>
    <row r="452" spans="1:17">
      <c r="A452" s="242" t="s">
        <v>6224</v>
      </c>
      <c r="B452" s="242" t="s">
        <v>6225</v>
      </c>
      <c r="C452" s="242" t="s">
        <v>6226</v>
      </c>
      <c r="D452" s="242"/>
      <c r="E452" s="242" t="s">
        <v>5408</v>
      </c>
      <c r="F452" s="242"/>
      <c r="G452" s="240"/>
      <c r="H452" s="241">
        <v>0</v>
      </c>
      <c r="I452" s="242" t="s">
        <v>4967</v>
      </c>
      <c r="J452" s="242" t="s">
        <v>4968</v>
      </c>
      <c r="K452" s="242" t="s">
        <v>4729</v>
      </c>
      <c r="L452" s="242" t="s">
        <v>4832</v>
      </c>
      <c r="M452" s="242" t="s">
        <v>6018</v>
      </c>
      <c r="N452" s="242"/>
      <c r="O452" s="242" t="s">
        <v>18805</v>
      </c>
      <c r="P452" s="242" t="s">
        <v>5401</v>
      </c>
      <c r="Q452" s="242" t="s">
        <v>4733</v>
      </c>
    </row>
    <row r="453" spans="1:17">
      <c r="A453" s="242" t="s">
        <v>6227</v>
      </c>
      <c r="B453" s="242" t="s">
        <v>6228</v>
      </c>
      <c r="C453" s="242" t="s">
        <v>6229</v>
      </c>
      <c r="D453" s="242"/>
      <c r="E453" s="242" t="s">
        <v>5408</v>
      </c>
      <c r="F453" s="242"/>
      <c r="G453" s="240"/>
      <c r="H453" s="241">
        <v>0</v>
      </c>
      <c r="I453" s="242" t="s">
        <v>5192</v>
      </c>
      <c r="J453" s="242" t="s">
        <v>5193</v>
      </c>
      <c r="K453" s="242" t="s">
        <v>4729</v>
      </c>
      <c r="L453" s="242" t="s">
        <v>4832</v>
      </c>
      <c r="M453" s="242" t="s">
        <v>4844</v>
      </c>
      <c r="N453" s="242" t="s">
        <v>5209</v>
      </c>
      <c r="O453" s="242" t="s">
        <v>18805</v>
      </c>
      <c r="P453" s="242" t="s">
        <v>5401</v>
      </c>
      <c r="Q453" s="242" t="s">
        <v>4733</v>
      </c>
    </row>
    <row r="454" spans="1:17">
      <c r="A454" s="242" t="s">
        <v>6230</v>
      </c>
      <c r="B454" s="242" t="s">
        <v>6231</v>
      </c>
      <c r="C454" s="242" t="s">
        <v>6232</v>
      </c>
      <c r="D454" s="242"/>
      <c r="E454" s="242" t="s">
        <v>5408</v>
      </c>
      <c r="F454" s="242"/>
      <c r="G454" s="240"/>
      <c r="H454" s="241">
        <v>0</v>
      </c>
      <c r="I454" s="242" t="s">
        <v>4967</v>
      </c>
      <c r="J454" s="242" t="s">
        <v>4968</v>
      </c>
      <c r="K454" s="242" t="s">
        <v>4729</v>
      </c>
      <c r="L454" s="242" t="s">
        <v>4832</v>
      </c>
      <c r="M454" s="242" t="s">
        <v>5222</v>
      </c>
      <c r="N454" s="242"/>
      <c r="O454" s="242" t="s">
        <v>18805</v>
      </c>
      <c r="P454" s="242" t="s">
        <v>5401</v>
      </c>
      <c r="Q454" s="242" t="s">
        <v>4733</v>
      </c>
    </row>
    <row r="455" spans="1:17">
      <c r="A455" s="242" t="s">
        <v>6233</v>
      </c>
      <c r="B455" s="242" t="s">
        <v>6234</v>
      </c>
      <c r="C455" s="242" t="s">
        <v>6235</v>
      </c>
      <c r="D455" s="242"/>
      <c r="E455" s="242" t="s">
        <v>5408</v>
      </c>
      <c r="F455" s="242"/>
      <c r="G455" s="240"/>
      <c r="H455" s="241">
        <v>0</v>
      </c>
      <c r="I455" s="242" t="s">
        <v>4967</v>
      </c>
      <c r="J455" s="242" t="s">
        <v>4968</v>
      </c>
      <c r="K455" s="242" t="s">
        <v>4729</v>
      </c>
      <c r="L455" s="242" t="s">
        <v>4832</v>
      </c>
      <c r="M455" s="242" t="s">
        <v>5222</v>
      </c>
      <c r="N455" s="242"/>
      <c r="O455" s="242" t="s">
        <v>18805</v>
      </c>
      <c r="P455" s="242" t="s">
        <v>5401</v>
      </c>
      <c r="Q455" s="242" t="s">
        <v>4733</v>
      </c>
    </row>
    <row r="456" spans="1:17">
      <c r="A456" s="242" t="s">
        <v>6236</v>
      </c>
      <c r="B456" s="242" t="s">
        <v>6237</v>
      </c>
      <c r="C456" s="242" t="s">
        <v>6238</v>
      </c>
      <c r="D456" s="242"/>
      <c r="E456" s="242" t="s">
        <v>5408</v>
      </c>
      <c r="F456" s="242"/>
      <c r="G456" s="240"/>
      <c r="H456" s="241">
        <v>0</v>
      </c>
      <c r="I456" s="242" t="s">
        <v>4967</v>
      </c>
      <c r="J456" s="242" t="s">
        <v>4968</v>
      </c>
      <c r="K456" s="242" t="s">
        <v>4729</v>
      </c>
      <c r="L456" s="242" t="s">
        <v>4832</v>
      </c>
      <c r="M456" s="242" t="s">
        <v>6018</v>
      </c>
      <c r="N456" s="242"/>
      <c r="O456" s="242" t="s">
        <v>18805</v>
      </c>
      <c r="P456" s="242" t="s">
        <v>5401</v>
      </c>
      <c r="Q456" s="242" t="s">
        <v>4733</v>
      </c>
    </row>
    <row r="457" spans="1:17">
      <c r="A457" s="242" t="s">
        <v>6239</v>
      </c>
      <c r="B457" s="242" t="s">
        <v>6240</v>
      </c>
      <c r="C457" s="242" t="s">
        <v>6241</v>
      </c>
      <c r="D457" s="242"/>
      <c r="E457" s="242" t="s">
        <v>5408</v>
      </c>
      <c r="F457" s="242"/>
      <c r="G457" s="240"/>
      <c r="H457" s="241">
        <v>0</v>
      </c>
      <c r="I457" s="242" t="s">
        <v>4967</v>
      </c>
      <c r="J457" s="242" t="s">
        <v>4968</v>
      </c>
      <c r="K457" s="242" t="s">
        <v>4729</v>
      </c>
      <c r="L457" s="242" t="s">
        <v>4832</v>
      </c>
      <c r="M457" s="242" t="s">
        <v>4991</v>
      </c>
      <c r="N457" s="242"/>
      <c r="O457" s="242" t="s">
        <v>18805</v>
      </c>
      <c r="P457" s="242" t="s">
        <v>5401</v>
      </c>
      <c r="Q457" s="242" t="s">
        <v>4733</v>
      </c>
    </row>
    <row r="458" spans="1:17">
      <c r="A458" s="242" t="s">
        <v>6242</v>
      </c>
      <c r="B458" s="242" t="s">
        <v>6243</v>
      </c>
      <c r="C458" s="242" t="s">
        <v>6244</v>
      </c>
      <c r="D458" s="242"/>
      <c r="E458" s="242" t="s">
        <v>5408</v>
      </c>
      <c r="F458" s="242"/>
      <c r="G458" s="240"/>
      <c r="H458" s="241">
        <v>0</v>
      </c>
      <c r="I458" s="242" t="s">
        <v>4967</v>
      </c>
      <c r="J458" s="242" t="s">
        <v>4968</v>
      </c>
      <c r="K458" s="242" t="s">
        <v>4729</v>
      </c>
      <c r="L458" s="242" t="s">
        <v>4832</v>
      </c>
      <c r="M458" s="242" t="s">
        <v>4833</v>
      </c>
      <c r="N458" s="242"/>
      <c r="O458" s="242" t="s">
        <v>18805</v>
      </c>
      <c r="P458" s="242" t="s">
        <v>5401</v>
      </c>
      <c r="Q458" s="242" t="s">
        <v>4733</v>
      </c>
    </row>
    <row r="459" spans="1:17">
      <c r="A459" s="242" t="s">
        <v>6245</v>
      </c>
      <c r="B459" s="242" t="s">
        <v>6246</v>
      </c>
      <c r="C459" s="242" t="s">
        <v>6247</v>
      </c>
      <c r="D459" s="242"/>
      <c r="E459" s="242" t="s">
        <v>5408</v>
      </c>
      <c r="F459" s="242"/>
      <c r="G459" s="240"/>
      <c r="H459" s="241">
        <v>0</v>
      </c>
      <c r="I459" s="242" t="s">
        <v>5192</v>
      </c>
      <c r="J459" s="242" t="s">
        <v>5193</v>
      </c>
      <c r="K459" s="242" t="s">
        <v>4729</v>
      </c>
      <c r="L459" s="242" t="s">
        <v>4832</v>
      </c>
      <c r="M459" s="242" t="s">
        <v>5325</v>
      </c>
      <c r="N459" s="242"/>
      <c r="O459" s="242" t="s">
        <v>18805</v>
      </c>
      <c r="P459" s="242" t="s">
        <v>5401</v>
      </c>
      <c r="Q459" s="242" t="s">
        <v>4733</v>
      </c>
    </row>
    <row r="460" spans="1:17">
      <c r="A460" s="242" t="s">
        <v>6248</v>
      </c>
      <c r="B460" s="242" t="s">
        <v>6249</v>
      </c>
      <c r="C460" s="242" t="s">
        <v>6250</v>
      </c>
      <c r="D460" s="242"/>
      <c r="E460" s="242" t="s">
        <v>5408</v>
      </c>
      <c r="F460" s="242"/>
      <c r="G460" s="240"/>
      <c r="H460" s="241">
        <v>0</v>
      </c>
      <c r="I460" s="242" t="s">
        <v>4967</v>
      </c>
      <c r="J460" s="242" t="s">
        <v>4968</v>
      </c>
      <c r="K460" s="242" t="s">
        <v>4729</v>
      </c>
      <c r="L460" s="242" t="s">
        <v>4832</v>
      </c>
      <c r="M460" s="242" t="s">
        <v>4833</v>
      </c>
      <c r="N460" s="242"/>
      <c r="O460" s="242" t="s">
        <v>18805</v>
      </c>
      <c r="P460" s="242" t="s">
        <v>5401</v>
      </c>
      <c r="Q460" s="242" t="s">
        <v>4733</v>
      </c>
    </row>
    <row r="461" spans="1:17">
      <c r="A461" s="242" t="s">
        <v>6251</v>
      </c>
      <c r="B461" s="242" t="s">
        <v>6252</v>
      </c>
      <c r="C461" s="242" t="s">
        <v>6253</v>
      </c>
      <c r="D461" s="242"/>
      <c r="E461" s="242" t="s">
        <v>5408</v>
      </c>
      <c r="F461" s="242"/>
      <c r="G461" s="240"/>
      <c r="H461" s="241">
        <v>0</v>
      </c>
      <c r="I461" s="242" t="s">
        <v>5192</v>
      </c>
      <c r="J461" s="242" t="s">
        <v>5193</v>
      </c>
      <c r="K461" s="242" t="s">
        <v>4729</v>
      </c>
      <c r="L461" s="242" t="s">
        <v>4832</v>
      </c>
      <c r="M461" s="242" t="s">
        <v>4844</v>
      </c>
      <c r="N461" s="242"/>
      <c r="O461" s="242" t="s">
        <v>18805</v>
      </c>
      <c r="P461" s="242" t="s">
        <v>5401</v>
      </c>
      <c r="Q461" s="242" t="s">
        <v>4733</v>
      </c>
    </row>
    <row r="462" spans="1:17">
      <c r="A462" s="242" t="s">
        <v>6254</v>
      </c>
      <c r="B462" s="242" t="s">
        <v>6255</v>
      </c>
      <c r="C462" s="242" t="s">
        <v>6256</v>
      </c>
      <c r="D462" s="242"/>
      <c r="E462" s="242" t="s">
        <v>5408</v>
      </c>
      <c r="F462" s="242"/>
      <c r="G462" s="240"/>
      <c r="H462" s="241">
        <v>0</v>
      </c>
      <c r="I462" s="242" t="s">
        <v>5192</v>
      </c>
      <c r="J462" s="242" t="s">
        <v>5193</v>
      </c>
      <c r="K462" s="242" t="s">
        <v>4729</v>
      </c>
      <c r="L462" s="242" t="s">
        <v>4832</v>
      </c>
      <c r="M462" s="242" t="s">
        <v>5194</v>
      </c>
      <c r="N462" s="242"/>
      <c r="O462" s="242" t="s">
        <v>18805</v>
      </c>
      <c r="P462" s="242" t="s">
        <v>5401</v>
      </c>
      <c r="Q462" s="242" t="s">
        <v>4733</v>
      </c>
    </row>
    <row r="463" spans="1:17">
      <c r="A463" s="242" t="s">
        <v>6257</v>
      </c>
      <c r="B463" s="242" t="s">
        <v>6258</v>
      </c>
      <c r="C463" s="242" t="s">
        <v>6259</v>
      </c>
      <c r="D463" s="242"/>
      <c r="E463" s="242" t="s">
        <v>5408</v>
      </c>
      <c r="F463" s="242"/>
      <c r="G463" s="240"/>
      <c r="H463" s="241">
        <v>0</v>
      </c>
      <c r="I463" s="242" t="s">
        <v>4848</v>
      </c>
      <c r="J463" s="242" t="s">
        <v>4849</v>
      </c>
      <c r="K463" s="242" t="s">
        <v>4729</v>
      </c>
      <c r="L463" s="242" t="s">
        <v>5451</v>
      </c>
      <c r="M463" s="242" t="s">
        <v>4851</v>
      </c>
      <c r="N463" s="242"/>
      <c r="O463" s="242" t="s">
        <v>18805</v>
      </c>
      <c r="P463" s="242" t="s">
        <v>5401</v>
      </c>
      <c r="Q463" s="242" t="s">
        <v>4733</v>
      </c>
    </row>
    <row r="464" spans="1:17">
      <c r="A464" s="242" t="s">
        <v>6260</v>
      </c>
      <c r="B464" s="242" t="s">
        <v>6261</v>
      </c>
      <c r="C464" s="242" t="s">
        <v>6262</v>
      </c>
      <c r="D464" s="242"/>
      <c r="E464" s="242" t="s">
        <v>5408</v>
      </c>
      <c r="F464" s="242"/>
      <c r="G464" s="240"/>
      <c r="H464" s="241">
        <v>0</v>
      </c>
      <c r="I464" s="242" t="s">
        <v>4967</v>
      </c>
      <c r="J464" s="242" t="s">
        <v>4968</v>
      </c>
      <c r="K464" s="242" t="s">
        <v>4729</v>
      </c>
      <c r="L464" s="242" t="s">
        <v>4832</v>
      </c>
      <c r="M464" s="242" t="s">
        <v>5302</v>
      </c>
      <c r="N464" s="242" t="s">
        <v>6263</v>
      </c>
      <c r="O464" s="242" t="s">
        <v>18805</v>
      </c>
      <c r="P464" s="242" t="s">
        <v>5401</v>
      </c>
      <c r="Q464" s="242" t="s">
        <v>4733</v>
      </c>
    </row>
    <row r="465" spans="1:17">
      <c r="A465" s="242" t="s">
        <v>6264</v>
      </c>
      <c r="B465" s="242" t="s">
        <v>6265</v>
      </c>
      <c r="C465" s="242" t="s">
        <v>6266</v>
      </c>
      <c r="D465" s="242"/>
      <c r="E465" s="242" t="s">
        <v>5408</v>
      </c>
      <c r="F465" s="242"/>
      <c r="G465" s="240"/>
      <c r="H465" s="241">
        <v>0</v>
      </c>
      <c r="I465" s="242" t="s">
        <v>5192</v>
      </c>
      <c r="J465" s="242" t="s">
        <v>5193</v>
      </c>
      <c r="K465" s="242" t="s">
        <v>4729</v>
      </c>
      <c r="L465" s="242" t="s">
        <v>4832</v>
      </c>
      <c r="M465" s="242" t="s">
        <v>4844</v>
      </c>
      <c r="N465" s="242"/>
      <c r="O465" s="242" t="s">
        <v>18805</v>
      </c>
      <c r="P465" s="242" t="s">
        <v>5401</v>
      </c>
      <c r="Q465" s="242" t="s">
        <v>4733</v>
      </c>
    </row>
    <row r="466" spans="1:17">
      <c r="A466" s="242" t="s">
        <v>6267</v>
      </c>
      <c r="B466" s="242" t="s">
        <v>6268</v>
      </c>
      <c r="C466" s="242" t="s">
        <v>6269</v>
      </c>
      <c r="D466" s="242"/>
      <c r="E466" s="242" t="s">
        <v>5408</v>
      </c>
      <c r="F466" s="242"/>
      <c r="G466" s="240"/>
      <c r="H466" s="241">
        <v>0</v>
      </c>
      <c r="I466" s="242" t="s">
        <v>5192</v>
      </c>
      <c r="J466" s="242" t="s">
        <v>5193</v>
      </c>
      <c r="K466" s="242" t="s">
        <v>4729</v>
      </c>
      <c r="L466" s="242" t="s">
        <v>4832</v>
      </c>
      <c r="M466" s="242" t="s">
        <v>5202</v>
      </c>
      <c r="N466" s="242"/>
      <c r="O466" s="242" t="s">
        <v>18805</v>
      </c>
      <c r="P466" s="242" t="s">
        <v>5401</v>
      </c>
      <c r="Q466" s="242" t="s">
        <v>4733</v>
      </c>
    </row>
    <row r="467" spans="1:17">
      <c r="A467" s="242" t="s">
        <v>6270</v>
      </c>
      <c r="B467" s="242" t="s">
        <v>6271</v>
      </c>
      <c r="C467" s="242" t="s">
        <v>6272</v>
      </c>
      <c r="D467" s="242"/>
      <c r="E467" s="242" t="s">
        <v>5408</v>
      </c>
      <c r="F467" s="242"/>
      <c r="G467" s="240"/>
      <c r="H467" s="241">
        <v>0</v>
      </c>
      <c r="I467" s="242" t="s">
        <v>4967</v>
      </c>
      <c r="J467" s="242" t="s">
        <v>4968</v>
      </c>
      <c r="K467" s="242" t="s">
        <v>4729</v>
      </c>
      <c r="L467" s="242" t="s">
        <v>4832</v>
      </c>
      <c r="M467" s="242" t="s">
        <v>5158</v>
      </c>
      <c r="N467" s="242"/>
      <c r="O467" s="242" t="s">
        <v>18805</v>
      </c>
      <c r="P467" s="242" t="s">
        <v>5401</v>
      </c>
      <c r="Q467" s="242" t="s">
        <v>4733</v>
      </c>
    </row>
    <row r="468" spans="1:17">
      <c r="A468" s="242" t="s">
        <v>6273</v>
      </c>
      <c r="B468" s="242" t="s">
        <v>6274</v>
      </c>
      <c r="C468" s="242" t="s">
        <v>6275</v>
      </c>
      <c r="D468" s="242"/>
      <c r="E468" s="242" t="s">
        <v>5408</v>
      </c>
      <c r="F468" s="242"/>
      <c r="G468" s="240"/>
      <c r="H468" s="241">
        <v>0</v>
      </c>
      <c r="I468" s="242" t="s">
        <v>4967</v>
      </c>
      <c r="J468" s="242" t="s">
        <v>4968</v>
      </c>
      <c r="K468" s="242" t="s">
        <v>4729</v>
      </c>
      <c r="L468" s="242" t="s">
        <v>4832</v>
      </c>
      <c r="M468" s="242" t="s">
        <v>5167</v>
      </c>
      <c r="N468" s="242"/>
      <c r="O468" s="242" t="s">
        <v>18805</v>
      </c>
      <c r="P468" s="242" t="s">
        <v>5401</v>
      </c>
      <c r="Q468" s="242" t="s">
        <v>4733</v>
      </c>
    </row>
    <row r="469" spans="1:17">
      <c r="A469" s="242" t="s">
        <v>6276</v>
      </c>
      <c r="B469" s="242" t="s">
        <v>6277</v>
      </c>
      <c r="C469" s="242" t="s">
        <v>6278</v>
      </c>
      <c r="D469" s="242"/>
      <c r="E469" s="242" t="s">
        <v>5408</v>
      </c>
      <c r="F469" s="242"/>
      <c r="G469" s="240"/>
      <c r="H469" s="241">
        <v>0</v>
      </c>
      <c r="I469" s="242" t="s">
        <v>4967</v>
      </c>
      <c r="J469" s="242" t="s">
        <v>4968</v>
      </c>
      <c r="K469" s="242" t="s">
        <v>4729</v>
      </c>
      <c r="L469" s="242" t="s">
        <v>4832</v>
      </c>
      <c r="M469" s="242" t="s">
        <v>5153</v>
      </c>
      <c r="N469" s="242"/>
      <c r="O469" s="242" t="s">
        <v>18805</v>
      </c>
      <c r="P469" s="242" t="s">
        <v>5401</v>
      </c>
      <c r="Q469" s="242" t="s">
        <v>4733</v>
      </c>
    </row>
    <row r="470" spans="1:17">
      <c r="A470" s="242" t="s">
        <v>6279</v>
      </c>
      <c r="B470" s="242" t="s">
        <v>6280</v>
      </c>
      <c r="C470" s="242" t="s">
        <v>6281</v>
      </c>
      <c r="D470" s="242"/>
      <c r="E470" s="242" t="s">
        <v>5408</v>
      </c>
      <c r="F470" s="242"/>
      <c r="G470" s="240"/>
      <c r="H470" s="241">
        <v>0</v>
      </c>
      <c r="I470" s="242" t="s">
        <v>4967</v>
      </c>
      <c r="J470" s="242" t="s">
        <v>4968</v>
      </c>
      <c r="K470" s="242" t="s">
        <v>4729</v>
      </c>
      <c r="L470" s="242" t="s">
        <v>4832</v>
      </c>
      <c r="M470" s="242" t="s">
        <v>4833</v>
      </c>
      <c r="N470" s="242"/>
      <c r="O470" s="242" t="s">
        <v>18805</v>
      </c>
      <c r="P470" s="242" t="s">
        <v>5401</v>
      </c>
      <c r="Q470" s="242" t="s">
        <v>4733</v>
      </c>
    </row>
    <row r="471" spans="1:17">
      <c r="A471" s="242" t="s">
        <v>6282</v>
      </c>
      <c r="B471" s="242" t="s">
        <v>6283</v>
      </c>
      <c r="C471" s="242" t="s">
        <v>6284</v>
      </c>
      <c r="D471" s="242"/>
      <c r="E471" s="242" t="s">
        <v>5408</v>
      </c>
      <c r="F471" s="242"/>
      <c r="G471" s="240"/>
      <c r="H471" s="241">
        <v>0</v>
      </c>
      <c r="I471" s="242" t="s">
        <v>4967</v>
      </c>
      <c r="J471" s="242" t="s">
        <v>4968</v>
      </c>
      <c r="K471" s="242" t="s">
        <v>4729</v>
      </c>
      <c r="L471" s="242" t="s">
        <v>4832</v>
      </c>
      <c r="M471" s="242" t="s">
        <v>4833</v>
      </c>
      <c r="N471" s="242"/>
      <c r="O471" s="242" t="s">
        <v>18805</v>
      </c>
      <c r="P471" s="242" t="s">
        <v>5401</v>
      </c>
      <c r="Q471" s="242" t="s">
        <v>4733</v>
      </c>
    </row>
    <row r="472" spans="1:17">
      <c r="A472" s="242" t="s">
        <v>6285</v>
      </c>
      <c r="B472" s="242" t="s">
        <v>6286</v>
      </c>
      <c r="C472" s="242" t="s">
        <v>6287</v>
      </c>
      <c r="D472" s="242"/>
      <c r="E472" s="242" t="s">
        <v>5408</v>
      </c>
      <c r="F472" s="242"/>
      <c r="G472" s="240"/>
      <c r="H472" s="241">
        <v>0</v>
      </c>
      <c r="I472" s="242" t="s">
        <v>5192</v>
      </c>
      <c r="J472" s="242" t="s">
        <v>5193</v>
      </c>
      <c r="K472" s="242" t="s">
        <v>4729</v>
      </c>
      <c r="L472" s="242" t="s">
        <v>4832</v>
      </c>
      <c r="M472" s="242" t="s">
        <v>4844</v>
      </c>
      <c r="N472" s="242"/>
      <c r="O472" s="242" t="s">
        <v>18805</v>
      </c>
      <c r="P472" s="242" t="s">
        <v>5401</v>
      </c>
      <c r="Q472" s="242" t="s">
        <v>4733</v>
      </c>
    </row>
    <row r="473" spans="1:17">
      <c r="A473" s="242" t="s">
        <v>6288</v>
      </c>
      <c r="B473" s="242" t="s">
        <v>6289</v>
      </c>
      <c r="C473" s="242" t="s">
        <v>6290</v>
      </c>
      <c r="D473" s="242"/>
      <c r="E473" s="242" t="s">
        <v>5408</v>
      </c>
      <c r="F473" s="242"/>
      <c r="G473" s="240"/>
      <c r="H473" s="241">
        <v>0</v>
      </c>
      <c r="I473" s="242" t="s">
        <v>4967</v>
      </c>
      <c r="J473" s="242" t="s">
        <v>4968</v>
      </c>
      <c r="K473" s="242" t="s">
        <v>4729</v>
      </c>
      <c r="L473" s="242" t="s">
        <v>4832</v>
      </c>
      <c r="M473" s="242" t="s">
        <v>4833</v>
      </c>
      <c r="N473" s="242"/>
      <c r="O473" s="242" t="s">
        <v>18805</v>
      </c>
      <c r="P473" s="242" t="s">
        <v>5401</v>
      </c>
      <c r="Q473" s="242" t="s">
        <v>4733</v>
      </c>
    </row>
    <row r="474" spans="1:17">
      <c r="A474" s="242" t="s">
        <v>6291</v>
      </c>
      <c r="B474" s="242" t="s">
        <v>6292</v>
      </c>
      <c r="C474" s="242" t="s">
        <v>6293</v>
      </c>
      <c r="D474" s="242"/>
      <c r="E474" s="242" t="s">
        <v>5408</v>
      </c>
      <c r="F474" s="242"/>
      <c r="G474" s="240"/>
      <c r="H474" s="241">
        <v>0</v>
      </c>
      <c r="I474" s="242" t="s">
        <v>5192</v>
      </c>
      <c r="J474" s="242" t="s">
        <v>5193</v>
      </c>
      <c r="K474" s="242" t="s">
        <v>4729</v>
      </c>
      <c r="L474" s="242" t="s">
        <v>4832</v>
      </c>
      <c r="M474" s="242" t="s">
        <v>4844</v>
      </c>
      <c r="N474" s="242"/>
      <c r="O474" s="242" t="s">
        <v>18805</v>
      </c>
      <c r="P474" s="242" t="s">
        <v>5401</v>
      </c>
      <c r="Q474" s="242" t="s">
        <v>4733</v>
      </c>
    </row>
    <row r="475" spans="1:17">
      <c r="A475" s="242" t="s">
        <v>6294</v>
      </c>
      <c r="B475" s="242" t="s">
        <v>6295</v>
      </c>
      <c r="C475" s="242" t="s">
        <v>6296</v>
      </c>
      <c r="D475" s="242"/>
      <c r="E475" s="242" t="s">
        <v>5408</v>
      </c>
      <c r="F475" s="242"/>
      <c r="G475" s="240"/>
      <c r="H475" s="241">
        <v>0</v>
      </c>
      <c r="I475" s="242" t="s">
        <v>4967</v>
      </c>
      <c r="J475" s="242" t="s">
        <v>4968</v>
      </c>
      <c r="K475" s="242" t="s">
        <v>4729</v>
      </c>
      <c r="L475" s="242" t="s">
        <v>4832</v>
      </c>
      <c r="M475" s="242" t="s">
        <v>4833</v>
      </c>
      <c r="N475" s="242"/>
      <c r="O475" s="242" t="s">
        <v>18805</v>
      </c>
      <c r="P475" s="242" t="s">
        <v>5401</v>
      </c>
      <c r="Q475" s="242" t="s">
        <v>4733</v>
      </c>
    </row>
    <row r="476" spans="1:17">
      <c r="A476" s="242" t="s">
        <v>6297</v>
      </c>
      <c r="B476" s="242" t="s">
        <v>6298</v>
      </c>
      <c r="C476" s="242" t="s">
        <v>6299</v>
      </c>
      <c r="D476" s="242"/>
      <c r="E476" s="242" t="s">
        <v>5408</v>
      </c>
      <c r="F476" s="242"/>
      <c r="G476" s="240"/>
      <c r="H476" s="241">
        <v>0</v>
      </c>
      <c r="I476" s="242" t="s">
        <v>4848</v>
      </c>
      <c r="J476" s="242" t="s">
        <v>4849</v>
      </c>
      <c r="K476" s="242" t="s">
        <v>4729</v>
      </c>
      <c r="L476" s="242" t="s">
        <v>5178</v>
      </c>
      <c r="M476" s="242" t="s">
        <v>4851</v>
      </c>
      <c r="N476" s="242"/>
      <c r="O476" s="242" t="s">
        <v>18805</v>
      </c>
      <c r="P476" s="242" t="s">
        <v>5401</v>
      </c>
      <c r="Q476" s="242" t="s">
        <v>4733</v>
      </c>
    </row>
    <row r="477" spans="1:17">
      <c r="A477" s="242" t="s">
        <v>6300</v>
      </c>
      <c r="B477" s="242" t="s">
        <v>6301</v>
      </c>
      <c r="C477" s="242" t="s">
        <v>6302</v>
      </c>
      <c r="D477" s="242"/>
      <c r="E477" s="242" t="s">
        <v>5408</v>
      </c>
      <c r="F477" s="242"/>
      <c r="G477" s="240"/>
      <c r="H477" s="241">
        <v>0</v>
      </c>
      <c r="I477" s="242" t="s">
        <v>4848</v>
      </c>
      <c r="J477" s="242" t="s">
        <v>4849</v>
      </c>
      <c r="K477" s="242" t="s">
        <v>4729</v>
      </c>
      <c r="L477" s="242" t="s">
        <v>5178</v>
      </c>
      <c r="M477" s="242" t="s">
        <v>4851</v>
      </c>
      <c r="N477" s="242"/>
      <c r="O477" s="242" t="s">
        <v>18805</v>
      </c>
      <c r="P477" s="242" t="s">
        <v>5401</v>
      </c>
      <c r="Q477" s="242" t="s">
        <v>4733</v>
      </c>
    </row>
    <row r="478" spans="1:17">
      <c r="A478" s="242" t="s">
        <v>6303</v>
      </c>
      <c r="B478" s="242" t="s">
        <v>6304</v>
      </c>
      <c r="C478" s="242" t="s">
        <v>6305</v>
      </c>
      <c r="D478" s="242"/>
      <c r="E478" s="242" t="s">
        <v>5408</v>
      </c>
      <c r="F478" s="242"/>
      <c r="G478" s="240"/>
      <c r="H478" s="241">
        <v>0</v>
      </c>
      <c r="I478" s="242" t="s">
        <v>4848</v>
      </c>
      <c r="J478" s="242" t="s">
        <v>4849</v>
      </c>
      <c r="K478" s="242" t="s">
        <v>4729</v>
      </c>
      <c r="L478" s="242" t="s">
        <v>5178</v>
      </c>
      <c r="M478" s="242" t="s">
        <v>4851</v>
      </c>
      <c r="N478" s="242"/>
      <c r="O478" s="242" t="s">
        <v>18805</v>
      </c>
      <c r="P478" s="242" t="s">
        <v>5401</v>
      </c>
      <c r="Q478" s="242" t="s">
        <v>4733</v>
      </c>
    </row>
    <row r="479" spans="1:17">
      <c r="A479" s="242" t="s">
        <v>6306</v>
      </c>
      <c r="B479" s="242" t="s">
        <v>6307</v>
      </c>
      <c r="C479" s="242" t="s">
        <v>6308</v>
      </c>
      <c r="D479" s="242"/>
      <c r="E479" s="242" t="s">
        <v>5408</v>
      </c>
      <c r="F479" s="242"/>
      <c r="G479" s="240"/>
      <c r="H479" s="241">
        <v>0</v>
      </c>
      <c r="I479" s="242" t="s">
        <v>4848</v>
      </c>
      <c r="J479" s="242" t="s">
        <v>4849</v>
      </c>
      <c r="K479" s="242" t="s">
        <v>4729</v>
      </c>
      <c r="L479" s="242" t="s">
        <v>5178</v>
      </c>
      <c r="M479" s="242" t="s">
        <v>4851</v>
      </c>
      <c r="N479" s="242"/>
      <c r="O479" s="242" t="s">
        <v>18805</v>
      </c>
      <c r="P479" s="242" t="s">
        <v>5401</v>
      </c>
      <c r="Q479" s="242" t="s">
        <v>4733</v>
      </c>
    </row>
    <row r="480" spans="1:17">
      <c r="A480" s="242" t="s">
        <v>6309</v>
      </c>
      <c r="B480" s="242" t="s">
        <v>6310</v>
      </c>
      <c r="C480" s="242" t="s">
        <v>6311</v>
      </c>
      <c r="D480" s="242"/>
      <c r="E480" s="242" t="s">
        <v>5408</v>
      </c>
      <c r="F480" s="242"/>
      <c r="G480" s="240"/>
      <c r="H480" s="241">
        <v>0</v>
      </c>
      <c r="I480" s="242" t="s">
        <v>4848</v>
      </c>
      <c r="J480" s="242" t="s">
        <v>4849</v>
      </c>
      <c r="K480" s="242" t="s">
        <v>4729</v>
      </c>
      <c r="L480" s="242" t="s">
        <v>5178</v>
      </c>
      <c r="M480" s="242" t="s">
        <v>4851</v>
      </c>
      <c r="N480" s="242"/>
      <c r="O480" s="242" t="s">
        <v>18805</v>
      </c>
      <c r="P480" s="242" t="s">
        <v>5401</v>
      </c>
      <c r="Q480" s="242" t="s">
        <v>4733</v>
      </c>
    </row>
    <row r="481" spans="1:17">
      <c r="A481" s="242" t="s">
        <v>6312</v>
      </c>
      <c r="B481" s="242" t="s">
        <v>6313</v>
      </c>
      <c r="C481" s="242" t="s">
        <v>6314</v>
      </c>
      <c r="D481" s="242"/>
      <c r="E481" s="242" t="s">
        <v>5408</v>
      </c>
      <c r="F481" s="242"/>
      <c r="G481" s="240"/>
      <c r="H481" s="241">
        <v>0</v>
      </c>
      <c r="I481" s="242" t="s">
        <v>4848</v>
      </c>
      <c r="J481" s="242" t="s">
        <v>4849</v>
      </c>
      <c r="K481" s="242" t="s">
        <v>4729</v>
      </c>
      <c r="L481" s="242" t="s">
        <v>5178</v>
      </c>
      <c r="M481" s="242" t="s">
        <v>4851</v>
      </c>
      <c r="N481" s="242"/>
      <c r="O481" s="242" t="s">
        <v>18805</v>
      </c>
      <c r="P481" s="242" t="s">
        <v>5401</v>
      </c>
      <c r="Q481" s="242" t="s">
        <v>4733</v>
      </c>
    </row>
    <row r="482" spans="1:17">
      <c r="A482" s="242" t="s">
        <v>6315</v>
      </c>
      <c r="B482" s="242" t="s">
        <v>6316</v>
      </c>
      <c r="C482" s="242" t="s">
        <v>6317</v>
      </c>
      <c r="D482" s="242"/>
      <c r="E482" s="242" t="s">
        <v>5408</v>
      </c>
      <c r="F482" s="242"/>
      <c r="G482" s="240"/>
      <c r="H482" s="241">
        <v>0</v>
      </c>
      <c r="I482" s="242" t="s">
        <v>4848</v>
      </c>
      <c r="J482" s="242" t="s">
        <v>4849</v>
      </c>
      <c r="K482" s="242" t="s">
        <v>4729</v>
      </c>
      <c r="L482" s="242" t="s">
        <v>5178</v>
      </c>
      <c r="M482" s="242" t="s">
        <v>4851</v>
      </c>
      <c r="N482" s="242"/>
      <c r="O482" s="242" t="s">
        <v>18805</v>
      </c>
      <c r="P482" s="242" t="s">
        <v>5401</v>
      </c>
      <c r="Q482" s="242" t="s">
        <v>4733</v>
      </c>
    </row>
    <row r="483" spans="1:17">
      <c r="A483" s="242" t="s">
        <v>6318</v>
      </c>
      <c r="B483" s="242" t="s">
        <v>6319</v>
      </c>
      <c r="C483" s="242" t="s">
        <v>6320</v>
      </c>
      <c r="D483" s="242"/>
      <c r="E483" s="242" t="s">
        <v>5408</v>
      </c>
      <c r="F483" s="242"/>
      <c r="G483" s="240"/>
      <c r="H483" s="241">
        <v>0</v>
      </c>
      <c r="I483" s="242" t="s">
        <v>4848</v>
      </c>
      <c r="J483" s="242" t="s">
        <v>4849</v>
      </c>
      <c r="K483" s="242" t="s">
        <v>4729</v>
      </c>
      <c r="L483" s="242" t="s">
        <v>5178</v>
      </c>
      <c r="M483" s="242" t="s">
        <v>4851</v>
      </c>
      <c r="N483" s="242"/>
      <c r="O483" s="242" t="s">
        <v>18805</v>
      </c>
      <c r="P483" s="242" t="s">
        <v>5401</v>
      </c>
      <c r="Q483" s="242" t="s">
        <v>4733</v>
      </c>
    </row>
    <row r="484" spans="1:17">
      <c r="A484" s="242" t="s">
        <v>6321</v>
      </c>
      <c r="B484" s="242" t="s">
        <v>6322</v>
      </c>
      <c r="C484" s="242" t="s">
        <v>6323</v>
      </c>
      <c r="D484" s="242"/>
      <c r="E484" s="242" t="s">
        <v>5408</v>
      </c>
      <c r="F484" s="242"/>
      <c r="G484" s="240"/>
      <c r="H484" s="241">
        <v>0</v>
      </c>
      <c r="I484" s="242" t="s">
        <v>4848</v>
      </c>
      <c r="J484" s="242" t="s">
        <v>4849</v>
      </c>
      <c r="K484" s="242" t="s">
        <v>4729</v>
      </c>
      <c r="L484" s="242" t="s">
        <v>5178</v>
      </c>
      <c r="M484" s="242" t="s">
        <v>4851</v>
      </c>
      <c r="N484" s="242"/>
      <c r="O484" s="242" t="s">
        <v>18805</v>
      </c>
      <c r="P484" s="242" t="s">
        <v>5401</v>
      </c>
      <c r="Q484" s="242" t="s">
        <v>4733</v>
      </c>
    </row>
    <row r="485" spans="1:17">
      <c r="A485" s="242" t="s">
        <v>6324</v>
      </c>
      <c r="B485" s="242" t="s">
        <v>6325</v>
      </c>
      <c r="C485" s="242" t="s">
        <v>6326</v>
      </c>
      <c r="D485" s="242"/>
      <c r="E485" s="242" t="s">
        <v>5408</v>
      </c>
      <c r="F485" s="242"/>
      <c r="G485" s="240"/>
      <c r="H485" s="241">
        <v>0</v>
      </c>
      <c r="I485" s="242" t="s">
        <v>4848</v>
      </c>
      <c r="J485" s="242" t="s">
        <v>4849</v>
      </c>
      <c r="K485" s="242" t="s">
        <v>4729</v>
      </c>
      <c r="L485" s="242" t="s">
        <v>5178</v>
      </c>
      <c r="M485" s="242" t="s">
        <v>4851</v>
      </c>
      <c r="N485" s="242"/>
      <c r="O485" s="242" t="s">
        <v>18805</v>
      </c>
      <c r="P485" s="242" t="s">
        <v>5401</v>
      </c>
      <c r="Q485" s="242" t="s">
        <v>4733</v>
      </c>
    </row>
    <row r="486" spans="1:17">
      <c r="A486" s="242" t="s">
        <v>6327</v>
      </c>
      <c r="B486" s="242" t="s">
        <v>6328</v>
      </c>
      <c r="C486" s="242" t="s">
        <v>6329</v>
      </c>
      <c r="D486" s="242"/>
      <c r="E486" s="242" t="s">
        <v>5408</v>
      </c>
      <c r="F486" s="242"/>
      <c r="G486" s="240"/>
      <c r="H486" s="241">
        <v>0</v>
      </c>
      <c r="I486" s="242" t="s">
        <v>4848</v>
      </c>
      <c r="J486" s="242" t="s">
        <v>4849</v>
      </c>
      <c r="K486" s="242" t="s">
        <v>4729</v>
      </c>
      <c r="L486" s="242" t="s">
        <v>5178</v>
      </c>
      <c r="M486" s="242" t="s">
        <v>4851</v>
      </c>
      <c r="N486" s="242"/>
      <c r="O486" s="242" t="s">
        <v>18805</v>
      </c>
      <c r="P486" s="242" t="s">
        <v>5401</v>
      </c>
      <c r="Q486" s="242" t="s">
        <v>4733</v>
      </c>
    </row>
    <row r="487" spans="1:17">
      <c r="A487" s="242" t="s">
        <v>6330</v>
      </c>
      <c r="B487" s="242" t="s">
        <v>6331</v>
      </c>
      <c r="C487" s="242" t="s">
        <v>6332</v>
      </c>
      <c r="D487" s="242"/>
      <c r="E487" s="242" t="s">
        <v>5408</v>
      </c>
      <c r="F487" s="242"/>
      <c r="G487" s="240"/>
      <c r="H487" s="241">
        <v>0</v>
      </c>
      <c r="I487" s="242" t="s">
        <v>4848</v>
      </c>
      <c r="J487" s="242" t="s">
        <v>4849</v>
      </c>
      <c r="K487" s="242" t="s">
        <v>4729</v>
      </c>
      <c r="L487" s="242" t="s">
        <v>5178</v>
      </c>
      <c r="M487" s="242" t="s">
        <v>4851</v>
      </c>
      <c r="N487" s="242"/>
      <c r="O487" s="242" t="s">
        <v>18805</v>
      </c>
      <c r="P487" s="242" t="s">
        <v>5401</v>
      </c>
      <c r="Q487" s="242" t="s">
        <v>4733</v>
      </c>
    </row>
    <row r="488" spans="1:17">
      <c r="A488" s="242" t="s">
        <v>6333</v>
      </c>
      <c r="B488" s="242" t="s">
        <v>6334</v>
      </c>
      <c r="C488" s="242" t="s">
        <v>6335</v>
      </c>
      <c r="D488" s="242"/>
      <c r="E488" s="242" t="s">
        <v>5408</v>
      </c>
      <c r="F488" s="242"/>
      <c r="G488" s="240"/>
      <c r="H488" s="241">
        <v>0</v>
      </c>
      <c r="I488" s="242" t="s">
        <v>4848</v>
      </c>
      <c r="J488" s="242" t="s">
        <v>4849</v>
      </c>
      <c r="K488" s="242" t="s">
        <v>4729</v>
      </c>
      <c r="L488" s="242" t="s">
        <v>5178</v>
      </c>
      <c r="M488" s="242" t="s">
        <v>4851</v>
      </c>
      <c r="N488" s="242"/>
      <c r="O488" s="242" t="s">
        <v>18805</v>
      </c>
      <c r="P488" s="242" t="s">
        <v>5401</v>
      </c>
      <c r="Q488" s="242" t="s">
        <v>4733</v>
      </c>
    </row>
    <row r="489" spans="1:17">
      <c r="A489" s="242" t="s">
        <v>6336</v>
      </c>
      <c r="B489" s="242" t="s">
        <v>6337</v>
      </c>
      <c r="C489" s="242" t="s">
        <v>6338</v>
      </c>
      <c r="D489" s="242"/>
      <c r="E489" s="242" t="s">
        <v>5408</v>
      </c>
      <c r="F489" s="242"/>
      <c r="G489" s="240"/>
      <c r="H489" s="241">
        <v>0</v>
      </c>
      <c r="I489" s="242" t="s">
        <v>4848</v>
      </c>
      <c r="J489" s="242" t="s">
        <v>4849</v>
      </c>
      <c r="K489" s="242" t="s">
        <v>4729</v>
      </c>
      <c r="L489" s="242" t="s">
        <v>5178</v>
      </c>
      <c r="M489" s="242" t="s">
        <v>4851</v>
      </c>
      <c r="N489" s="242"/>
      <c r="O489" s="242" t="s">
        <v>18805</v>
      </c>
      <c r="P489" s="242" t="s">
        <v>5401</v>
      </c>
      <c r="Q489" s="242" t="s">
        <v>4733</v>
      </c>
    </row>
    <row r="490" spans="1:17">
      <c r="A490" s="242" t="s">
        <v>6339</v>
      </c>
      <c r="B490" s="242" t="s">
        <v>6340</v>
      </c>
      <c r="C490" s="242" t="s">
        <v>6341</v>
      </c>
      <c r="D490" s="242"/>
      <c r="E490" s="242" t="s">
        <v>5408</v>
      </c>
      <c r="F490" s="242"/>
      <c r="G490" s="240"/>
      <c r="H490" s="241">
        <v>0</v>
      </c>
      <c r="I490" s="242" t="s">
        <v>4848</v>
      </c>
      <c r="J490" s="242" t="s">
        <v>4849</v>
      </c>
      <c r="K490" s="242" t="s">
        <v>4729</v>
      </c>
      <c r="L490" s="242" t="s">
        <v>5178</v>
      </c>
      <c r="M490" s="242" t="s">
        <v>4851</v>
      </c>
      <c r="N490" s="242"/>
      <c r="O490" s="242" t="s">
        <v>18805</v>
      </c>
      <c r="P490" s="242" t="s">
        <v>5401</v>
      </c>
      <c r="Q490" s="242" t="s">
        <v>4733</v>
      </c>
    </row>
    <row r="491" spans="1:17">
      <c r="A491" s="242" t="s">
        <v>6342</v>
      </c>
      <c r="B491" s="242" t="s">
        <v>6343</v>
      </c>
      <c r="C491" s="242" t="s">
        <v>6344</v>
      </c>
      <c r="D491" s="242"/>
      <c r="E491" s="242" t="s">
        <v>5408</v>
      </c>
      <c r="F491" s="242"/>
      <c r="G491" s="240"/>
      <c r="H491" s="241">
        <v>0</v>
      </c>
      <c r="I491" s="242" t="s">
        <v>4848</v>
      </c>
      <c r="J491" s="242" t="s">
        <v>4849</v>
      </c>
      <c r="K491" s="242" t="s">
        <v>4729</v>
      </c>
      <c r="L491" s="242" t="s">
        <v>5178</v>
      </c>
      <c r="M491" s="242" t="s">
        <v>4851</v>
      </c>
      <c r="N491" s="242"/>
      <c r="O491" s="242" t="s">
        <v>18805</v>
      </c>
      <c r="P491" s="242" t="s">
        <v>5401</v>
      </c>
      <c r="Q491" s="242" t="s">
        <v>4733</v>
      </c>
    </row>
    <row r="492" spans="1:17">
      <c r="A492" s="242" t="s">
        <v>6345</v>
      </c>
      <c r="B492" s="242" t="s">
        <v>6346</v>
      </c>
      <c r="C492" s="242" t="s">
        <v>6347</v>
      </c>
      <c r="D492" s="242"/>
      <c r="E492" s="242" t="s">
        <v>5408</v>
      </c>
      <c r="F492" s="242"/>
      <c r="G492" s="240"/>
      <c r="H492" s="241">
        <v>0</v>
      </c>
      <c r="I492" s="242" t="s">
        <v>4848</v>
      </c>
      <c r="J492" s="242" t="s">
        <v>4849</v>
      </c>
      <c r="K492" s="242" t="s">
        <v>4729</v>
      </c>
      <c r="L492" s="242" t="s">
        <v>5178</v>
      </c>
      <c r="M492" s="242" t="s">
        <v>4851</v>
      </c>
      <c r="N492" s="242"/>
      <c r="O492" s="242" t="s">
        <v>18805</v>
      </c>
      <c r="P492" s="242" t="s">
        <v>5401</v>
      </c>
      <c r="Q492" s="242" t="s">
        <v>4733</v>
      </c>
    </row>
    <row r="493" spans="1:17">
      <c r="A493" s="242" t="s">
        <v>6348</v>
      </c>
      <c r="B493" s="242" t="s">
        <v>6349</v>
      </c>
      <c r="C493" s="242" t="s">
        <v>6350</v>
      </c>
      <c r="D493" s="242"/>
      <c r="E493" s="242" t="s">
        <v>5408</v>
      </c>
      <c r="F493" s="242"/>
      <c r="G493" s="240"/>
      <c r="H493" s="241">
        <v>0</v>
      </c>
      <c r="I493" s="242" t="s">
        <v>4848</v>
      </c>
      <c r="J493" s="242" t="s">
        <v>4849</v>
      </c>
      <c r="K493" s="242" t="s">
        <v>4729</v>
      </c>
      <c r="L493" s="242" t="s">
        <v>4850</v>
      </c>
      <c r="M493" s="242" t="s">
        <v>4851</v>
      </c>
      <c r="N493" s="242"/>
      <c r="O493" s="242" t="s">
        <v>18805</v>
      </c>
      <c r="P493" s="242" t="s">
        <v>5401</v>
      </c>
      <c r="Q493" s="242" t="s">
        <v>4733</v>
      </c>
    </row>
    <row r="494" spans="1:17">
      <c r="A494" s="242" t="s">
        <v>6351</v>
      </c>
      <c r="B494" s="242" t="s">
        <v>6352</v>
      </c>
      <c r="C494" s="242" t="s">
        <v>6353</v>
      </c>
      <c r="D494" s="242"/>
      <c r="E494" s="242" t="s">
        <v>5408</v>
      </c>
      <c r="F494" s="242"/>
      <c r="G494" s="240"/>
      <c r="H494" s="241">
        <v>0</v>
      </c>
      <c r="I494" s="242" t="s">
        <v>4848</v>
      </c>
      <c r="J494" s="242" t="s">
        <v>4849</v>
      </c>
      <c r="K494" s="242" t="s">
        <v>4729</v>
      </c>
      <c r="L494" s="242" t="s">
        <v>4850</v>
      </c>
      <c r="M494" s="242" t="s">
        <v>4851</v>
      </c>
      <c r="N494" s="242"/>
      <c r="O494" s="242" t="s">
        <v>18805</v>
      </c>
      <c r="P494" s="242" t="s">
        <v>5401</v>
      </c>
      <c r="Q494" s="242" t="s">
        <v>4733</v>
      </c>
    </row>
    <row r="495" spans="1:17">
      <c r="A495" s="242" t="s">
        <v>6354</v>
      </c>
      <c r="B495" s="242" t="s">
        <v>6355</v>
      </c>
      <c r="C495" s="242" t="s">
        <v>6356</v>
      </c>
      <c r="D495" s="242"/>
      <c r="E495" s="242" t="s">
        <v>5408</v>
      </c>
      <c r="F495" s="242"/>
      <c r="G495" s="240"/>
      <c r="H495" s="241">
        <v>0</v>
      </c>
      <c r="I495" s="242" t="s">
        <v>4848</v>
      </c>
      <c r="J495" s="242" t="s">
        <v>4849</v>
      </c>
      <c r="K495" s="242" t="s">
        <v>4729</v>
      </c>
      <c r="L495" s="242" t="s">
        <v>4850</v>
      </c>
      <c r="M495" s="242" t="s">
        <v>4851</v>
      </c>
      <c r="N495" s="242"/>
      <c r="O495" s="242" t="s">
        <v>18805</v>
      </c>
      <c r="P495" s="242" t="s">
        <v>5401</v>
      </c>
      <c r="Q495" s="242" t="s">
        <v>4733</v>
      </c>
    </row>
    <row r="496" spans="1:17">
      <c r="A496" s="242" t="s">
        <v>6357</v>
      </c>
      <c r="B496" s="242" t="s">
        <v>6358</v>
      </c>
      <c r="C496" s="242" t="s">
        <v>6359</v>
      </c>
      <c r="D496" s="242"/>
      <c r="E496" s="242" t="s">
        <v>6360</v>
      </c>
      <c r="F496" s="242"/>
      <c r="G496" s="240"/>
      <c r="H496" s="241">
        <v>0</v>
      </c>
      <c r="I496" s="242" t="s">
        <v>4795</v>
      </c>
      <c r="J496" s="242" t="s">
        <v>4796</v>
      </c>
      <c r="K496" s="242" t="s">
        <v>4729</v>
      </c>
      <c r="L496" s="242" t="s">
        <v>4862</v>
      </c>
      <c r="M496" s="242" t="s">
        <v>4798</v>
      </c>
      <c r="N496" s="242" t="s">
        <v>6361</v>
      </c>
      <c r="O496" s="242" t="s">
        <v>18805</v>
      </c>
      <c r="P496" s="242" t="s">
        <v>5401</v>
      </c>
      <c r="Q496" s="242" t="s">
        <v>4733</v>
      </c>
    </row>
    <row r="497" spans="1:17">
      <c r="A497" s="242" t="s">
        <v>6362</v>
      </c>
      <c r="B497" s="242" t="s">
        <v>6363</v>
      </c>
      <c r="C497" s="242" t="s">
        <v>6364</v>
      </c>
      <c r="D497" s="242"/>
      <c r="E497" s="242" t="s">
        <v>6360</v>
      </c>
      <c r="F497" s="242"/>
      <c r="G497" s="240"/>
      <c r="H497" s="241">
        <v>0</v>
      </c>
      <c r="I497" s="242" t="s">
        <v>4795</v>
      </c>
      <c r="J497" s="242" t="s">
        <v>4796</v>
      </c>
      <c r="K497" s="242" t="s">
        <v>4729</v>
      </c>
      <c r="L497" s="242" t="s">
        <v>4862</v>
      </c>
      <c r="M497" s="242" t="s">
        <v>4798</v>
      </c>
      <c r="N497" s="242" t="s">
        <v>6365</v>
      </c>
      <c r="O497" s="242" t="s">
        <v>18805</v>
      </c>
      <c r="P497" s="242" t="s">
        <v>5401</v>
      </c>
      <c r="Q497" s="242" t="s">
        <v>4733</v>
      </c>
    </row>
    <row r="498" spans="1:17">
      <c r="A498" s="242" t="s">
        <v>6366</v>
      </c>
      <c r="B498" s="242" t="s">
        <v>6367</v>
      </c>
      <c r="C498" s="242" t="s">
        <v>6368</v>
      </c>
      <c r="D498" s="242"/>
      <c r="E498" s="242" t="s">
        <v>6360</v>
      </c>
      <c r="F498" s="242"/>
      <c r="G498" s="240"/>
      <c r="H498" s="241">
        <v>0</v>
      </c>
      <c r="I498" s="242" t="s">
        <v>4795</v>
      </c>
      <c r="J498" s="242" t="s">
        <v>4796</v>
      </c>
      <c r="K498" s="242" t="s">
        <v>4729</v>
      </c>
      <c r="L498" s="242" t="s">
        <v>4862</v>
      </c>
      <c r="M498" s="242" t="s">
        <v>4798</v>
      </c>
      <c r="N498" s="242" t="s">
        <v>6369</v>
      </c>
      <c r="O498" s="242" t="s">
        <v>18805</v>
      </c>
      <c r="P498" s="242" t="s">
        <v>5401</v>
      </c>
      <c r="Q498" s="242" t="s">
        <v>4733</v>
      </c>
    </row>
    <row r="499" spans="1:17">
      <c r="A499" s="242" t="s">
        <v>6370</v>
      </c>
      <c r="B499" s="242" t="s">
        <v>6371</v>
      </c>
      <c r="C499" s="242" t="s">
        <v>6372</v>
      </c>
      <c r="D499" s="242"/>
      <c r="E499" s="242" t="s">
        <v>6360</v>
      </c>
      <c r="F499" s="242"/>
      <c r="G499" s="240"/>
      <c r="H499" s="241">
        <v>0</v>
      </c>
      <c r="I499" s="242" t="s">
        <v>4795</v>
      </c>
      <c r="J499" s="242" t="s">
        <v>4796</v>
      </c>
      <c r="K499" s="242" t="s">
        <v>4729</v>
      </c>
      <c r="L499" s="242" t="s">
        <v>4862</v>
      </c>
      <c r="M499" s="242" t="s">
        <v>4798</v>
      </c>
      <c r="N499" s="242"/>
      <c r="O499" s="242" t="s">
        <v>18805</v>
      </c>
      <c r="P499" s="242" t="s">
        <v>5401</v>
      </c>
      <c r="Q499" s="242" t="s">
        <v>4733</v>
      </c>
    </row>
    <row r="500" spans="1:17">
      <c r="A500" s="242" t="s">
        <v>6373</v>
      </c>
      <c r="B500" s="242" t="s">
        <v>6374</v>
      </c>
      <c r="C500" s="242" t="s">
        <v>6375</v>
      </c>
      <c r="D500" s="242"/>
      <c r="E500" s="242" t="s">
        <v>6360</v>
      </c>
      <c r="F500" s="242"/>
      <c r="G500" s="240"/>
      <c r="H500" s="241">
        <v>0</v>
      </c>
      <c r="I500" s="242" t="s">
        <v>4795</v>
      </c>
      <c r="J500" s="242" t="s">
        <v>4796</v>
      </c>
      <c r="K500" s="242" t="s">
        <v>4729</v>
      </c>
      <c r="L500" s="242" t="s">
        <v>4862</v>
      </c>
      <c r="M500" s="242" t="s">
        <v>4798</v>
      </c>
      <c r="N500" s="242"/>
      <c r="O500" s="242" t="s">
        <v>18805</v>
      </c>
      <c r="P500" s="242" t="s">
        <v>5401</v>
      </c>
      <c r="Q500" s="242" t="s">
        <v>4733</v>
      </c>
    </row>
    <row r="501" spans="1:17">
      <c r="A501" s="242" t="s">
        <v>6376</v>
      </c>
      <c r="B501" s="242" t="s">
        <v>6377</v>
      </c>
      <c r="C501" s="242" t="s">
        <v>6378</v>
      </c>
      <c r="D501" s="242"/>
      <c r="E501" s="242" t="s">
        <v>6360</v>
      </c>
      <c r="F501" s="242"/>
      <c r="G501" s="240"/>
      <c r="H501" s="241">
        <v>0</v>
      </c>
      <c r="I501" s="242" t="s">
        <v>4795</v>
      </c>
      <c r="J501" s="242" t="s">
        <v>4796</v>
      </c>
      <c r="K501" s="242" t="s">
        <v>4729</v>
      </c>
      <c r="L501" s="242" t="s">
        <v>4862</v>
      </c>
      <c r="M501" s="242" t="s">
        <v>4798</v>
      </c>
      <c r="N501" s="242"/>
      <c r="O501" s="242" t="s">
        <v>18805</v>
      </c>
      <c r="P501" s="242" t="s">
        <v>5401</v>
      </c>
      <c r="Q501" s="242" t="s">
        <v>4733</v>
      </c>
    </row>
    <row r="502" spans="1:17">
      <c r="A502" s="242" t="s">
        <v>6379</v>
      </c>
      <c r="B502" s="242" t="s">
        <v>6380</v>
      </c>
      <c r="C502" s="242" t="s">
        <v>6381</v>
      </c>
      <c r="D502" s="242"/>
      <c r="E502" s="242" t="s">
        <v>6360</v>
      </c>
      <c r="F502" s="242"/>
      <c r="G502" s="240"/>
      <c r="H502" s="241">
        <v>0</v>
      </c>
      <c r="I502" s="242" t="s">
        <v>4795</v>
      </c>
      <c r="J502" s="242" t="s">
        <v>4796</v>
      </c>
      <c r="K502" s="242" t="s">
        <v>4729</v>
      </c>
      <c r="L502" s="242" t="s">
        <v>4862</v>
      </c>
      <c r="M502" s="242" t="s">
        <v>4798</v>
      </c>
      <c r="N502" s="242"/>
      <c r="O502" s="242" t="s">
        <v>18805</v>
      </c>
      <c r="P502" s="242" t="s">
        <v>5401</v>
      </c>
      <c r="Q502" s="242" t="s">
        <v>4733</v>
      </c>
    </row>
    <row r="503" spans="1:17">
      <c r="A503" s="242" t="s">
        <v>6382</v>
      </c>
      <c r="B503" s="242" t="s">
        <v>6383</v>
      </c>
      <c r="C503" s="242" t="s">
        <v>6384</v>
      </c>
      <c r="D503" s="242"/>
      <c r="E503" s="242" t="s">
        <v>6360</v>
      </c>
      <c r="F503" s="242"/>
      <c r="G503" s="240"/>
      <c r="H503" s="241">
        <v>0</v>
      </c>
      <c r="I503" s="242" t="s">
        <v>4795</v>
      </c>
      <c r="J503" s="242" t="s">
        <v>4796</v>
      </c>
      <c r="K503" s="242" t="s">
        <v>4729</v>
      </c>
      <c r="L503" s="242" t="s">
        <v>4862</v>
      </c>
      <c r="M503" s="242" t="s">
        <v>4798</v>
      </c>
      <c r="N503" s="242"/>
      <c r="O503" s="242" t="s">
        <v>18805</v>
      </c>
      <c r="P503" s="242" t="s">
        <v>5401</v>
      </c>
      <c r="Q503" s="242" t="s">
        <v>4733</v>
      </c>
    </row>
    <row r="504" spans="1:17">
      <c r="A504" s="242" t="s">
        <v>6385</v>
      </c>
      <c r="B504" s="242" t="s">
        <v>6386</v>
      </c>
      <c r="C504" s="242" t="s">
        <v>6387</v>
      </c>
      <c r="D504" s="242"/>
      <c r="E504" s="242" t="s">
        <v>6388</v>
      </c>
      <c r="F504" s="242"/>
      <c r="G504" s="240"/>
      <c r="H504" s="241">
        <v>0</v>
      </c>
      <c r="I504" s="242" t="s">
        <v>4848</v>
      </c>
      <c r="J504" s="242" t="s">
        <v>4849</v>
      </c>
      <c r="K504" s="242" t="s">
        <v>4729</v>
      </c>
      <c r="L504" s="242" t="s">
        <v>5306</v>
      </c>
      <c r="M504" s="242" t="s">
        <v>4851</v>
      </c>
      <c r="N504" s="242"/>
      <c r="O504" s="242" t="s">
        <v>18805</v>
      </c>
      <c r="P504" s="242" t="s">
        <v>5401</v>
      </c>
      <c r="Q504" s="242" t="s">
        <v>4733</v>
      </c>
    </row>
    <row r="505" spans="1:17">
      <c r="A505" s="242" t="s">
        <v>6389</v>
      </c>
      <c r="B505" s="242" t="s">
        <v>6390</v>
      </c>
      <c r="C505" s="242" t="s">
        <v>6391</v>
      </c>
      <c r="D505" s="242"/>
      <c r="E505" s="242" t="s">
        <v>5403</v>
      </c>
      <c r="F505" s="242"/>
      <c r="G505" s="240"/>
      <c r="H505" s="241">
        <v>0</v>
      </c>
      <c r="I505" s="242" t="s">
        <v>4775</v>
      </c>
      <c r="J505" s="242" t="s">
        <v>4776</v>
      </c>
      <c r="K505" s="242" t="s">
        <v>4729</v>
      </c>
      <c r="L505" s="242" t="s">
        <v>4730</v>
      </c>
      <c r="M505" s="242" t="s">
        <v>6392</v>
      </c>
      <c r="N505" s="242"/>
      <c r="O505" s="242" t="s">
        <v>18805</v>
      </c>
      <c r="P505" s="242" t="s">
        <v>5401</v>
      </c>
      <c r="Q505" s="242" t="s">
        <v>4733</v>
      </c>
    </row>
    <row r="506" spans="1:17">
      <c r="A506" s="242" t="s">
        <v>6393</v>
      </c>
      <c r="B506" s="242" t="s">
        <v>6394</v>
      </c>
      <c r="C506" s="242" t="s">
        <v>6395</v>
      </c>
      <c r="D506" s="242"/>
      <c r="E506" s="242" t="s">
        <v>5403</v>
      </c>
      <c r="F506" s="242"/>
      <c r="G506" s="240"/>
      <c r="H506" s="241">
        <v>0</v>
      </c>
      <c r="I506" s="242" t="s">
        <v>4738</v>
      </c>
      <c r="J506" s="242" t="s">
        <v>4739</v>
      </c>
      <c r="K506" s="242" t="s">
        <v>4729</v>
      </c>
      <c r="L506" s="242" t="s">
        <v>4730</v>
      </c>
      <c r="M506" s="242" t="s">
        <v>6396</v>
      </c>
      <c r="N506" s="242"/>
      <c r="O506" s="242" t="s">
        <v>18805</v>
      </c>
      <c r="P506" s="242" t="s">
        <v>5401</v>
      </c>
      <c r="Q506" s="242" t="s">
        <v>4733</v>
      </c>
    </row>
    <row r="507" spans="1:17">
      <c r="A507" s="242" t="s">
        <v>6397</v>
      </c>
      <c r="B507" s="242" t="s">
        <v>6398</v>
      </c>
      <c r="C507" s="242" t="s">
        <v>6399</v>
      </c>
      <c r="D507" s="242"/>
      <c r="E507" s="242" t="s">
        <v>5403</v>
      </c>
      <c r="F507" s="242"/>
      <c r="G507" s="240"/>
      <c r="H507" s="241">
        <v>0</v>
      </c>
      <c r="I507" s="242" t="s">
        <v>4738</v>
      </c>
      <c r="J507" s="242" t="s">
        <v>4739</v>
      </c>
      <c r="K507" s="242" t="s">
        <v>4729</v>
      </c>
      <c r="L507" s="242" t="s">
        <v>4730</v>
      </c>
      <c r="M507" s="242" t="s">
        <v>4740</v>
      </c>
      <c r="N507" s="242"/>
      <c r="O507" s="242" t="s">
        <v>18805</v>
      </c>
      <c r="P507" s="242" t="s">
        <v>5401</v>
      </c>
      <c r="Q507" s="242" t="s">
        <v>4733</v>
      </c>
    </row>
    <row r="508" spans="1:17">
      <c r="A508" s="242" t="s">
        <v>6400</v>
      </c>
      <c r="B508" s="242" t="s">
        <v>6401</v>
      </c>
      <c r="C508" s="242" t="s">
        <v>6402</v>
      </c>
      <c r="D508" s="242"/>
      <c r="E508" s="242" t="s">
        <v>5403</v>
      </c>
      <c r="F508" s="242"/>
      <c r="G508" s="240"/>
      <c r="H508" s="241">
        <v>0</v>
      </c>
      <c r="I508" s="242" t="s">
        <v>4747</v>
      </c>
      <c r="J508" s="242" t="s">
        <v>4748</v>
      </c>
      <c r="K508" s="242" t="s">
        <v>4729</v>
      </c>
      <c r="L508" s="242" t="s">
        <v>4730</v>
      </c>
      <c r="M508" s="242" t="s">
        <v>4749</v>
      </c>
      <c r="N508" s="242"/>
      <c r="O508" s="242" t="s">
        <v>18805</v>
      </c>
      <c r="P508" s="242" t="s">
        <v>5401</v>
      </c>
      <c r="Q508" s="242" t="s">
        <v>4733</v>
      </c>
    </row>
    <row r="509" spans="1:17">
      <c r="A509" s="242" t="s">
        <v>6403</v>
      </c>
      <c r="B509" s="242" t="s">
        <v>6404</v>
      </c>
      <c r="C509" s="242" t="s">
        <v>6405</v>
      </c>
      <c r="D509" s="242"/>
      <c r="E509" s="242" t="s">
        <v>5403</v>
      </c>
      <c r="F509" s="242"/>
      <c r="G509" s="240"/>
      <c r="H509" s="241">
        <v>0</v>
      </c>
      <c r="I509" s="242" t="s">
        <v>4738</v>
      </c>
      <c r="J509" s="242" t="s">
        <v>4739</v>
      </c>
      <c r="K509" s="242" t="s">
        <v>4729</v>
      </c>
      <c r="L509" s="242" t="s">
        <v>4730</v>
      </c>
      <c r="M509" s="242" t="s">
        <v>4785</v>
      </c>
      <c r="N509" s="242"/>
      <c r="O509" s="242" t="s">
        <v>18805</v>
      </c>
      <c r="P509" s="242" t="s">
        <v>5401</v>
      </c>
      <c r="Q509" s="242" t="s">
        <v>4733</v>
      </c>
    </row>
    <row r="510" spans="1:17">
      <c r="A510" s="242" t="s">
        <v>6406</v>
      </c>
      <c r="B510" s="242" t="s">
        <v>6407</v>
      </c>
      <c r="C510" s="242" t="s">
        <v>6408</v>
      </c>
      <c r="D510" s="242"/>
      <c r="E510" s="242" t="s">
        <v>5403</v>
      </c>
      <c r="F510" s="242"/>
      <c r="G510" s="240"/>
      <c r="H510" s="241">
        <v>0</v>
      </c>
      <c r="I510" s="242" t="s">
        <v>4775</v>
      </c>
      <c r="J510" s="242" t="s">
        <v>4776</v>
      </c>
      <c r="K510" s="242" t="s">
        <v>4729</v>
      </c>
      <c r="L510" s="242" t="s">
        <v>4730</v>
      </c>
      <c r="M510" s="242" t="s">
        <v>6392</v>
      </c>
      <c r="N510" s="242"/>
      <c r="O510" s="242" t="s">
        <v>18805</v>
      </c>
      <c r="P510" s="242" t="s">
        <v>5401</v>
      </c>
      <c r="Q510" s="242" t="s">
        <v>4733</v>
      </c>
    </row>
    <row r="511" spans="1:17">
      <c r="A511" s="242" t="s">
        <v>6409</v>
      </c>
      <c r="B511" s="242" t="s">
        <v>6410</v>
      </c>
      <c r="C511" s="242" t="s">
        <v>6411</v>
      </c>
      <c r="D511" s="242"/>
      <c r="E511" s="242" t="s">
        <v>5403</v>
      </c>
      <c r="F511" s="242"/>
      <c r="G511" s="240"/>
      <c r="H511" s="241">
        <v>0</v>
      </c>
      <c r="I511" s="242" t="s">
        <v>4738</v>
      </c>
      <c r="J511" s="242" t="s">
        <v>4739</v>
      </c>
      <c r="K511" s="242" t="s">
        <v>4729</v>
      </c>
      <c r="L511" s="242" t="s">
        <v>4730</v>
      </c>
      <c r="M511" s="242" t="s">
        <v>5320</v>
      </c>
      <c r="N511" s="242"/>
      <c r="O511" s="242" t="s">
        <v>18805</v>
      </c>
      <c r="P511" s="242" t="s">
        <v>5401</v>
      </c>
      <c r="Q511" s="242" t="s">
        <v>4733</v>
      </c>
    </row>
    <row r="512" spans="1:17">
      <c r="A512" s="242" t="s">
        <v>6412</v>
      </c>
      <c r="B512" s="242" t="s">
        <v>6413</v>
      </c>
      <c r="C512" s="242" t="s">
        <v>6414</v>
      </c>
      <c r="D512" s="242"/>
      <c r="E512" s="242" t="s">
        <v>5403</v>
      </c>
      <c r="F512" s="242"/>
      <c r="G512" s="240"/>
      <c r="H512" s="241">
        <v>0</v>
      </c>
      <c r="I512" s="242" t="s">
        <v>4747</v>
      </c>
      <c r="J512" s="242" t="s">
        <v>4748</v>
      </c>
      <c r="K512" s="242" t="s">
        <v>4729</v>
      </c>
      <c r="L512" s="242" t="s">
        <v>4730</v>
      </c>
      <c r="M512" s="242" t="s">
        <v>4908</v>
      </c>
      <c r="N512" s="242"/>
      <c r="O512" s="242" t="s">
        <v>18805</v>
      </c>
      <c r="P512" s="242" t="s">
        <v>5401</v>
      </c>
      <c r="Q512" s="242" t="s">
        <v>4733</v>
      </c>
    </row>
    <row r="513" spans="1:17">
      <c r="A513" s="242" t="s">
        <v>6415</v>
      </c>
      <c r="B513" s="242" t="s">
        <v>6416</v>
      </c>
      <c r="C513" s="242" t="s">
        <v>6417</v>
      </c>
      <c r="D513" s="242"/>
      <c r="E513" s="242" t="s">
        <v>5403</v>
      </c>
      <c r="F513" s="242"/>
      <c r="G513" s="240"/>
      <c r="H513" s="241">
        <v>0</v>
      </c>
      <c r="I513" s="242" t="s">
        <v>4738</v>
      </c>
      <c r="J513" s="242" t="s">
        <v>4739</v>
      </c>
      <c r="K513" s="242" t="s">
        <v>4729</v>
      </c>
      <c r="L513" s="242" t="s">
        <v>4730</v>
      </c>
      <c r="M513" s="242" t="s">
        <v>6396</v>
      </c>
      <c r="N513" s="242"/>
      <c r="O513" s="242" t="s">
        <v>18805</v>
      </c>
      <c r="P513" s="242" t="s">
        <v>5401</v>
      </c>
      <c r="Q513" s="242" t="s">
        <v>4733</v>
      </c>
    </row>
    <row r="514" spans="1:17">
      <c r="A514" s="242" t="s">
        <v>6418</v>
      </c>
      <c r="B514" s="242" t="s">
        <v>6419</v>
      </c>
      <c r="C514" s="242" t="s">
        <v>6420</v>
      </c>
      <c r="D514" s="242"/>
      <c r="E514" s="242" t="s">
        <v>5403</v>
      </c>
      <c r="F514" s="242"/>
      <c r="G514" s="240"/>
      <c r="H514" s="241">
        <v>0</v>
      </c>
      <c r="I514" s="242" t="s">
        <v>4738</v>
      </c>
      <c r="J514" s="242" t="s">
        <v>4739</v>
      </c>
      <c r="K514" s="242" t="s">
        <v>4729</v>
      </c>
      <c r="L514" s="242" t="s">
        <v>4730</v>
      </c>
      <c r="M514" s="242" t="s">
        <v>6396</v>
      </c>
      <c r="N514" s="242"/>
      <c r="O514" s="242" t="s">
        <v>18805</v>
      </c>
      <c r="P514" s="242" t="s">
        <v>5401</v>
      </c>
      <c r="Q514" s="242" t="s">
        <v>4733</v>
      </c>
    </row>
    <row r="515" spans="1:17">
      <c r="A515" s="242" t="s">
        <v>6421</v>
      </c>
      <c r="B515" s="242" t="s">
        <v>6422</v>
      </c>
      <c r="C515" s="242" t="s">
        <v>6423</v>
      </c>
      <c r="D515" s="242"/>
      <c r="E515" s="242" t="s">
        <v>5403</v>
      </c>
      <c r="F515" s="242"/>
      <c r="G515" s="240"/>
      <c r="H515" s="241">
        <v>0</v>
      </c>
      <c r="I515" s="242" t="s">
        <v>4747</v>
      </c>
      <c r="J515" s="242" t="s">
        <v>4748</v>
      </c>
      <c r="K515" s="242" t="s">
        <v>4729</v>
      </c>
      <c r="L515" s="242" t="s">
        <v>4730</v>
      </c>
      <c r="M515" s="242" t="s">
        <v>4759</v>
      </c>
      <c r="N515" s="242"/>
      <c r="O515" s="242" t="s">
        <v>18805</v>
      </c>
      <c r="P515" s="242" t="s">
        <v>5401</v>
      </c>
      <c r="Q515" s="242" t="s">
        <v>4733</v>
      </c>
    </row>
    <row r="516" spans="1:17">
      <c r="A516" s="242" t="s">
        <v>6424</v>
      </c>
      <c r="B516" s="242" t="s">
        <v>6425</v>
      </c>
      <c r="C516" s="242" t="s">
        <v>6426</v>
      </c>
      <c r="D516" s="242"/>
      <c r="E516" s="242" t="s">
        <v>5403</v>
      </c>
      <c r="F516" s="242"/>
      <c r="G516" s="240"/>
      <c r="H516" s="241">
        <v>0</v>
      </c>
      <c r="I516" s="242" t="s">
        <v>4747</v>
      </c>
      <c r="J516" s="242" t="s">
        <v>4748</v>
      </c>
      <c r="K516" s="242" t="s">
        <v>4729</v>
      </c>
      <c r="L516" s="242" t="s">
        <v>4730</v>
      </c>
      <c r="M516" s="242" t="s">
        <v>4749</v>
      </c>
      <c r="N516" s="242"/>
      <c r="O516" s="242" t="s">
        <v>18805</v>
      </c>
      <c r="P516" s="242" t="s">
        <v>5401</v>
      </c>
      <c r="Q516" s="242" t="s">
        <v>4733</v>
      </c>
    </row>
    <row r="517" spans="1:17">
      <c r="A517" s="242" t="s">
        <v>6427</v>
      </c>
      <c r="B517" s="242" t="s">
        <v>6428</v>
      </c>
      <c r="C517" s="242" t="s">
        <v>6429</v>
      </c>
      <c r="D517" s="242"/>
      <c r="E517" s="242" t="s">
        <v>5403</v>
      </c>
      <c r="F517" s="242"/>
      <c r="G517" s="240"/>
      <c r="H517" s="241">
        <v>0</v>
      </c>
      <c r="I517" s="242" t="s">
        <v>4738</v>
      </c>
      <c r="J517" s="242" t="s">
        <v>4739</v>
      </c>
      <c r="K517" s="242" t="s">
        <v>4729</v>
      </c>
      <c r="L517" s="242" t="s">
        <v>4730</v>
      </c>
      <c r="M517" s="242" t="s">
        <v>5320</v>
      </c>
      <c r="N517" s="242"/>
      <c r="O517" s="242" t="s">
        <v>18805</v>
      </c>
      <c r="P517" s="242" t="s">
        <v>5401</v>
      </c>
      <c r="Q517" s="242" t="s">
        <v>4733</v>
      </c>
    </row>
    <row r="518" spans="1:17">
      <c r="A518" s="242" t="s">
        <v>6430</v>
      </c>
      <c r="B518" s="242" t="s">
        <v>6431</v>
      </c>
      <c r="C518" s="242" t="s">
        <v>6432</v>
      </c>
      <c r="D518" s="242"/>
      <c r="E518" s="242" t="s">
        <v>5403</v>
      </c>
      <c r="F518" s="242"/>
      <c r="G518" s="240"/>
      <c r="H518" s="241">
        <v>0</v>
      </c>
      <c r="I518" s="242" t="s">
        <v>4808</v>
      </c>
      <c r="J518" s="242" t="s">
        <v>4809</v>
      </c>
      <c r="K518" s="242" t="s">
        <v>4729</v>
      </c>
      <c r="L518" s="242" t="s">
        <v>4730</v>
      </c>
      <c r="M518" s="242" t="s">
        <v>4731</v>
      </c>
      <c r="N518" s="242"/>
      <c r="O518" s="242" t="s">
        <v>18805</v>
      </c>
      <c r="P518" s="242" t="s">
        <v>5401</v>
      </c>
      <c r="Q518" s="242" t="s">
        <v>4733</v>
      </c>
    </row>
    <row r="519" spans="1:17">
      <c r="A519" s="242" t="s">
        <v>6433</v>
      </c>
      <c r="B519" s="242" t="s">
        <v>6434</v>
      </c>
      <c r="C519" s="242" t="s">
        <v>6435</v>
      </c>
      <c r="D519" s="242"/>
      <c r="E519" s="242" t="s">
        <v>5403</v>
      </c>
      <c r="F519" s="242"/>
      <c r="G519" s="240"/>
      <c r="H519" s="241">
        <v>0</v>
      </c>
      <c r="I519" s="242" t="s">
        <v>4747</v>
      </c>
      <c r="J519" s="242" t="s">
        <v>4748</v>
      </c>
      <c r="K519" s="242" t="s">
        <v>4729</v>
      </c>
      <c r="L519" s="242" t="s">
        <v>4730</v>
      </c>
      <c r="M519" s="242" t="s">
        <v>4749</v>
      </c>
      <c r="N519" s="242"/>
      <c r="O519" s="242" t="s">
        <v>18805</v>
      </c>
      <c r="P519" s="242" t="s">
        <v>5401</v>
      </c>
      <c r="Q519" s="242" t="s">
        <v>4733</v>
      </c>
    </row>
    <row r="520" spans="1:17">
      <c r="A520" s="242" t="s">
        <v>6436</v>
      </c>
      <c r="B520" s="242" t="s">
        <v>6437</v>
      </c>
      <c r="C520" s="242" t="s">
        <v>6438</v>
      </c>
      <c r="D520" s="242"/>
      <c r="E520" s="242" t="s">
        <v>5403</v>
      </c>
      <c r="F520" s="242"/>
      <c r="G520" s="240"/>
      <c r="H520" s="241">
        <v>0</v>
      </c>
      <c r="I520" s="242" t="s">
        <v>4780</v>
      </c>
      <c r="J520" s="242" t="s">
        <v>4781</v>
      </c>
      <c r="K520" s="242" t="s">
        <v>4729</v>
      </c>
      <c r="L520" s="242" t="s">
        <v>4730</v>
      </c>
      <c r="M520" s="242" t="s">
        <v>6439</v>
      </c>
      <c r="N520" s="242"/>
      <c r="O520" s="242" t="s">
        <v>18805</v>
      </c>
      <c r="P520" s="242" t="s">
        <v>5401</v>
      </c>
      <c r="Q520" s="242" t="s">
        <v>4733</v>
      </c>
    </row>
    <row r="521" spans="1:17">
      <c r="A521" s="242" t="s">
        <v>6440</v>
      </c>
      <c r="B521" s="242" t="s">
        <v>6441</v>
      </c>
      <c r="C521" s="242" t="s">
        <v>6442</v>
      </c>
      <c r="D521" s="242"/>
      <c r="E521" s="242" t="s">
        <v>5403</v>
      </c>
      <c r="F521" s="242"/>
      <c r="G521" s="240"/>
      <c r="H521" s="241">
        <v>0</v>
      </c>
      <c r="I521" s="242" t="s">
        <v>4780</v>
      </c>
      <c r="J521" s="242" t="s">
        <v>4781</v>
      </c>
      <c r="K521" s="242" t="s">
        <v>4729</v>
      </c>
      <c r="L521" s="242" t="s">
        <v>4730</v>
      </c>
      <c r="M521" s="242" t="s">
        <v>6439</v>
      </c>
      <c r="N521" s="242"/>
      <c r="O521" s="242" t="s">
        <v>18805</v>
      </c>
      <c r="P521" s="242" t="s">
        <v>5401</v>
      </c>
      <c r="Q521" s="242" t="s">
        <v>4733</v>
      </c>
    </row>
    <row r="522" spans="1:17">
      <c r="A522" s="242" t="s">
        <v>6443</v>
      </c>
      <c r="B522" s="242" t="s">
        <v>6444</v>
      </c>
      <c r="C522" s="242" t="s">
        <v>6445</v>
      </c>
      <c r="D522" s="242"/>
      <c r="E522" s="242" t="s">
        <v>5403</v>
      </c>
      <c r="F522" s="242"/>
      <c r="G522" s="240"/>
      <c r="H522" s="241">
        <v>0</v>
      </c>
      <c r="I522" s="242" t="s">
        <v>4747</v>
      </c>
      <c r="J522" s="242" t="s">
        <v>4748</v>
      </c>
      <c r="K522" s="242" t="s">
        <v>4729</v>
      </c>
      <c r="L522" s="242" t="s">
        <v>4730</v>
      </c>
      <c r="M522" s="242" t="s">
        <v>4777</v>
      </c>
      <c r="N522" s="242"/>
      <c r="O522" s="242" t="s">
        <v>18805</v>
      </c>
      <c r="P522" s="242" t="s">
        <v>5401</v>
      </c>
      <c r="Q522" s="242" t="s">
        <v>4733</v>
      </c>
    </row>
    <row r="523" spans="1:17">
      <c r="A523" s="242" t="s">
        <v>6446</v>
      </c>
      <c r="B523" s="242" t="s">
        <v>6447</v>
      </c>
      <c r="C523" s="242" t="s">
        <v>6448</v>
      </c>
      <c r="D523" s="242"/>
      <c r="E523" s="242" t="s">
        <v>5403</v>
      </c>
      <c r="F523" s="242"/>
      <c r="G523" s="240"/>
      <c r="H523" s="241">
        <v>0</v>
      </c>
      <c r="I523" s="242" t="s">
        <v>4738</v>
      </c>
      <c r="J523" s="242" t="s">
        <v>4739</v>
      </c>
      <c r="K523" s="242" t="s">
        <v>4729</v>
      </c>
      <c r="L523" s="242" t="s">
        <v>4730</v>
      </c>
      <c r="M523" s="242" t="s">
        <v>4785</v>
      </c>
      <c r="N523" s="242"/>
      <c r="O523" s="242" t="s">
        <v>18805</v>
      </c>
      <c r="P523" s="242" t="s">
        <v>5401</v>
      </c>
      <c r="Q523" s="242" t="s">
        <v>4733</v>
      </c>
    </row>
    <row r="524" spans="1:17">
      <c r="A524" s="242" t="s">
        <v>6449</v>
      </c>
      <c r="B524" s="242" t="s">
        <v>6450</v>
      </c>
      <c r="C524" s="242" t="s">
        <v>6451</v>
      </c>
      <c r="D524" s="242"/>
      <c r="E524" s="242" t="s">
        <v>5403</v>
      </c>
      <c r="F524" s="242"/>
      <c r="G524" s="240"/>
      <c r="H524" s="241">
        <v>0</v>
      </c>
      <c r="I524" s="242" t="s">
        <v>4747</v>
      </c>
      <c r="J524" s="242" t="s">
        <v>4748</v>
      </c>
      <c r="K524" s="242" t="s">
        <v>4729</v>
      </c>
      <c r="L524" s="242" t="s">
        <v>4730</v>
      </c>
      <c r="M524" s="242" t="s">
        <v>4749</v>
      </c>
      <c r="N524" s="242"/>
      <c r="O524" s="242" t="s">
        <v>18805</v>
      </c>
      <c r="P524" s="242" t="s">
        <v>5401</v>
      </c>
      <c r="Q524" s="242" t="s">
        <v>4733</v>
      </c>
    </row>
    <row r="525" spans="1:17">
      <c r="A525" s="242" t="s">
        <v>6452</v>
      </c>
      <c r="B525" s="242" t="s">
        <v>6453</v>
      </c>
      <c r="C525" s="242" t="s">
        <v>6454</v>
      </c>
      <c r="D525" s="242"/>
      <c r="E525" s="242" t="s">
        <v>5403</v>
      </c>
      <c r="F525" s="242"/>
      <c r="G525" s="240"/>
      <c r="H525" s="241">
        <v>0</v>
      </c>
      <c r="I525" s="242" t="s">
        <v>4738</v>
      </c>
      <c r="J525" s="242" t="s">
        <v>4739</v>
      </c>
      <c r="K525" s="242" t="s">
        <v>4729</v>
      </c>
      <c r="L525" s="242" t="s">
        <v>4730</v>
      </c>
      <c r="M525" s="242" t="s">
        <v>4785</v>
      </c>
      <c r="N525" s="242"/>
      <c r="O525" s="242" t="s">
        <v>18805</v>
      </c>
      <c r="P525" s="242" t="s">
        <v>5401</v>
      </c>
      <c r="Q525" s="242" t="s">
        <v>4733</v>
      </c>
    </row>
    <row r="526" spans="1:17">
      <c r="A526" s="242" t="s">
        <v>6455</v>
      </c>
      <c r="B526" s="242" t="s">
        <v>6456</v>
      </c>
      <c r="C526" s="242" t="s">
        <v>6457</v>
      </c>
      <c r="D526" s="242"/>
      <c r="E526" s="242" t="s">
        <v>5403</v>
      </c>
      <c r="F526" s="242"/>
      <c r="G526" s="240"/>
      <c r="H526" s="241">
        <v>0</v>
      </c>
      <c r="I526" s="242" t="s">
        <v>4747</v>
      </c>
      <c r="J526" s="242" t="s">
        <v>4748</v>
      </c>
      <c r="K526" s="242" t="s">
        <v>4729</v>
      </c>
      <c r="L526" s="242" t="s">
        <v>4730</v>
      </c>
      <c r="M526" s="242" t="s">
        <v>4759</v>
      </c>
      <c r="N526" s="242"/>
      <c r="O526" s="242" t="s">
        <v>18805</v>
      </c>
      <c r="P526" s="242" t="s">
        <v>5401</v>
      </c>
      <c r="Q526" s="242" t="s">
        <v>4733</v>
      </c>
    </row>
    <row r="527" spans="1:17">
      <c r="A527" s="242" t="s">
        <v>6458</v>
      </c>
      <c r="B527" s="242" t="s">
        <v>6459</v>
      </c>
      <c r="C527" s="242" t="s">
        <v>6460</v>
      </c>
      <c r="D527" s="242"/>
      <c r="E527" s="242" t="s">
        <v>5403</v>
      </c>
      <c r="F527" s="242"/>
      <c r="G527" s="240"/>
      <c r="H527" s="241">
        <v>0</v>
      </c>
      <c r="I527" s="242" t="s">
        <v>4747</v>
      </c>
      <c r="J527" s="242" t="s">
        <v>4748</v>
      </c>
      <c r="K527" s="242" t="s">
        <v>4729</v>
      </c>
      <c r="L527" s="242" t="s">
        <v>4730</v>
      </c>
      <c r="M527" s="242" t="s">
        <v>4749</v>
      </c>
      <c r="N527" s="242"/>
      <c r="O527" s="242" t="s">
        <v>18805</v>
      </c>
      <c r="P527" s="242" t="s">
        <v>5401</v>
      </c>
      <c r="Q527" s="242" t="s">
        <v>4733</v>
      </c>
    </row>
    <row r="528" spans="1:17">
      <c r="A528" s="242" t="s">
        <v>6461</v>
      </c>
      <c r="B528" s="242" t="s">
        <v>6462</v>
      </c>
      <c r="C528" s="242" t="s">
        <v>6463</v>
      </c>
      <c r="D528" s="242"/>
      <c r="E528" s="242" t="s">
        <v>5403</v>
      </c>
      <c r="F528" s="242"/>
      <c r="G528" s="240"/>
      <c r="H528" s="241">
        <v>0</v>
      </c>
      <c r="I528" s="242" t="s">
        <v>4747</v>
      </c>
      <c r="J528" s="242" t="s">
        <v>4748</v>
      </c>
      <c r="K528" s="242" t="s">
        <v>4729</v>
      </c>
      <c r="L528" s="242" t="s">
        <v>4730</v>
      </c>
      <c r="M528" s="242" t="s">
        <v>4857</v>
      </c>
      <c r="N528" s="242"/>
      <c r="O528" s="242" t="s">
        <v>18805</v>
      </c>
      <c r="P528" s="242" t="s">
        <v>5401</v>
      </c>
      <c r="Q528" s="242" t="s">
        <v>4733</v>
      </c>
    </row>
    <row r="529" spans="1:17">
      <c r="A529" s="242" t="s">
        <v>6464</v>
      </c>
      <c r="B529" s="242" t="s">
        <v>6465</v>
      </c>
      <c r="C529" s="242" t="s">
        <v>6466</v>
      </c>
      <c r="D529" s="242"/>
      <c r="E529" s="242" t="s">
        <v>5403</v>
      </c>
      <c r="F529" s="242"/>
      <c r="G529" s="240"/>
      <c r="H529" s="241">
        <v>0</v>
      </c>
      <c r="I529" s="242" t="s">
        <v>4738</v>
      </c>
      <c r="J529" s="242" t="s">
        <v>4739</v>
      </c>
      <c r="K529" s="242" t="s">
        <v>4729</v>
      </c>
      <c r="L529" s="242" t="s">
        <v>4730</v>
      </c>
      <c r="M529" s="242" t="s">
        <v>4785</v>
      </c>
      <c r="N529" s="242"/>
      <c r="O529" s="242" t="s">
        <v>18805</v>
      </c>
      <c r="P529" s="242" t="s">
        <v>5401</v>
      </c>
      <c r="Q529" s="242" t="s">
        <v>4733</v>
      </c>
    </row>
    <row r="530" spans="1:17">
      <c r="A530" s="242" t="s">
        <v>6467</v>
      </c>
      <c r="B530" s="242" t="s">
        <v>6468</v>
      </c>
      <c r="C530" s="242" t="s">
        <v>6469</v>
      </c>
      <c r="D530" s="242"/>
      <c r="E530" s="242" t="s">
        <v>5403</v>
      </c>
      <c r="F530" s="242"/>
      <c r="G530" s="240"/>
      <c r="H530" s="241">
        <v>0</v>
      </c>
      <c r="I530" s="242" t="s">
        <v>4738</v>
      </c>
      <c r="J530" s="242" t="s">
        <v>4739</v>
      </c>
      <c r="K530" s="242" t="s">
        <v>4729</v>
      </c>
      <c r="L530" s="242" t="s">
        <v>4730</v>
      </c>
      <c r="M530" s="242" t="s">
        <v>6470</v>
      </c>
      <c r="N530" s="242"/>
      <c r="O530" s="242" t="s">
        <v>18805</v>
      </c>
      <c r="P530" s="242" t="s">
        <v>5401</v>
      </c>
      <c r="Q530" s="242" t="s">
        <v>4733</v>
      </c>
    </row>
    <row r="531" spans="1:17">
      <c r="A531" s="242" t="s">
        <v>6471</v>
      </c>
      <c r="B531" s="242" t="s">
        <v>6472</v>
      </c>
      <c r="C531" s="242" t="s">
        <v>6473</v>
      </c>
      <c r="D531" s="242"/>
      <c r="E531" s="242" t="s">
        <v>5403</v>
      </c>
      <c r="F531" s="242"/>
      <c r="G531" s="240"/>
      <c r="H531" s="241">
        <v>0</v>
      </c>
      <c r="I531" s="242" t="s">
        <v>4747</v>
      </c>
      <c r="J531" s="242" t="s">
        <v>4748</v>
      </c>
      <c r="K531" s="242" t="s">
        <v>4729</v>
      </c>
      <c r="L531" s="242" t="s">
        <v>4730</v>
      </c>
      <c r="M531" s="242" t="s">
        <v>4749</v>
      </c>
      <c r="N531" s="242"/>
      <c r="O531" s="242" t="s">
        <v>18805</v>
      </c>
      <c r="P531" s="242" t="s">
        <v>5401</v>
      </c>
      <c r="Q531" s="242" t="s">
        <v>4733</v>
      </c>
    </row>
    <row r="532" spans="1:17">
      <c r="A532" s="242" t="s">
        <v>6474</v>
      </c>
      <c r="B532" s="242" t="s">
        <v>6475</v>
      </c>
      <c r="C532" s="242" t="s">
        <v>6476</v>
      </c>
      <c r="D532" s="242"/>
      <c r="E532" s="242" t="s">
        <v>5403</v>
      </c>
      <c r="F532" s="242"/>
      <c r="G532" s="240"/>
      <c r="H532" s="241">
        <v>0</v>
      </c>
      <c r="I532" s="242" t="s">
        <v>4780</v>
      </c>
      <c r="J532" s="242" t="s">
        <v>4781</v>
      </c>
      <c r="K532" s="242" t="s">
        <v>4729</v>
      </c>
      <c r="L532" s="242" t="s">
        <v>4730</v>
      </c>
      <c r="M532" s="242" t="s">
        <v>6439</v>
      </c>
      <c r="N532" s="242"/>
      <c r="O532" s="242" t="s">
        <v>18805</v>
      </c>
      <c r="P532" s="242" t="s">
        <v>5401</v>
      </c>
      <c r="Q532" s="242" t="s">
        <v>4733</v>
      </c>
    </row>
    <row r="533" spans="1:17">
      <c r="A533" s="242" t="s">
        <v>6477</v>
      </c>
      <c r="B533" s="242" t="s">
        <v>6478</v>
      </c>
      <c r="C533" s="242" t="s">
        <v>6479</v>
      </c>
      <c r="D533" s="242"/>
      <c r="E533" s="242" t="s">
        <v>5403</v>
      </c>
      <c r="F533" s="242"/>
      <c r="G533" s="240"/>
      <c r="H533" s="241">
        <v>0</v>
      </c>
      <c r="I533" s="242" t="s">
        <v>4738</v>
      </c>
      <c r="J533" s="242" t="s">
        <v>4739</v>
      </c>
      <c r="K533" s="242" t="s">
        <v>4729</v>
      </c>
      <c r="L533" s="242" t="s">
        <v>4730</v>
      </c>
      <c r="M533" s="242" t="s">
        <v>4785</v>
      </c>
      <c r="N533" s="242"/>
      <c r="O533" s="242" t="s">
        <v>18805</v>
      </c>
      <c r="P533" s="242" t="s">
        <v>5401</v>
      </c>
      <c r="Q533" s="242" t="s">
        <v>4733</v>
      </c>
    </row>
    <row r="534" spans="1:17">
      <c r="A534" s="242" t="s">
        <v>6480</v>
      </c>
      <c r="B534" s="242" t="s">
        <v>6481</v>
      </c>
      <c r="C534" s="242" t="s">
        <v>6482</v>
      </c>
      <c r="D534" s="242"/>
      <c r="E534" s="242" t="s">
        <v>5403</v>
      </c>
      <c r="F534" s="242"/>
      <c r="G534" s="240"/>
      <c r="H534" s="241">
        <v>0</v>
      </c>
      <c r="I534" s="242" t="s">
        <v>4775</v>
      </c>
      <c r="J534" s="242" t="s">
        <v>4776</v>
      </c>
      <c r="K534" s="242" t="s">
        <v>4729</v>
      </c>
      <c r="L534" s="242" t="s">
        <v>4730</v>
      </c>
      <c r="M534" s="242" t="s">
        <v>6392</v>
      </c>
      <c r="N534" s="242"/>
      <c r="O534" s="242" t="s">
        <v>18805</v>
      </c>
      <c r="P534" s="242" t="s">
        <v>5401</v>
      </c>
      <c r="Q534" s="242" t="s">
        <v>4733</v>
      </c>
    </row>
    <row r="535" spans="1:17">
      <c r="A535" s="242" t="s">
        <v>6483</v>
      </c>
      <c r="B535" s="242" t="s">
        <v>6484</v>
      </c>
      <c r="C535" s="242" t="s">
        <v>6485</v>
      </c>
      <c r="D535" s="242"/>
      <c r="E535" s="242" t="s">
        <v>5403</v>
      </c>
      <c r="F535" s="242"/>
      <c r="G535" s="240"/>
      <c r="H535" s="241">
        <v>0</v>
      </c>
      <c r="I535" s="242" t="s">
        <v>4747</v>
      </c>
      <c r="J535" s="242" t="s">
        <v>4748</v>
      </c>
      <c r="K535" s="242" t="s">
        <v>4729</v>
      </c>
      <c r="L535" s="242" t="s">
        <v>4730</v>
      </c>
      <c r="M535" s="242" t="s">
        <v>4749</v>
      </c>
      <c r="N535" s="242"/>
      <c r="O535" s="242" t="s">
        <v>18805</v>
      </c>
      <c r="P535" s="242" t="s">
        <v>5401</v>
      </c>
      <c r="Q535" s="242" t="s">
        <v>4733</v>
      </c>
    </row>
    <row r="536" spans="1:17">
      <c r="A536" s="242" t="s">
        <v>6486</v>
      </c>
      <c r="B536" s="242" t="s">
        <v>6487</v>
      </c>
      <c r="C536" s="242" t="s">
        <v>6488</v>
      </c>
      <c r="D536" s="242"/>
      <c r="E536" s="242" t="s">
        <v>5403</v>
      </c>
      <c r="F536" s="242"/>
      <c r="G536" s="240"/>
      <c r="H536" s="241">
        <v>0</v>
      </c>
      <c r="I536" s="242" t="s">
        <v>4747</v>
      </c>
      <c r="J536" s="242" t="s">
        <v>4748</v>
      </c>
      <c r="K536" s="242" t="s">
        <v>4729</v>
      </c>
      <c r="L536" s="242" t="s">
        <v>4730</v>
      </c>
      <c r="M536" s="242" t="s">
        <v>4777</v>
      </c>
      <c r="N536" s="242"/>
      <c r="O536" s="242" t="s">
        <v>18805</v>
      </c>
      <c r="P536" s="242" t="s">
        <v>5401</v>
      </c>
      <c r="Q536" s="242" t="s">
        <v>4733</v>
      </c>
    </row>
    <row r="537" spans="1:17">
      <c r="A537" s="242" t="s">
        <v>6489</v>
      </c>
      <c r="B537" s="242" t="s">
        <v>6490</v>
      </c>
      <c r="C537" s="242" t="s">
        <v>6491</v>
      </c>
      <c r="D537" s="242"/>
      <c r="E537" s="242" t="s">
        <v>5403</v>
      </c>
      <c r="F537" s="242"/>
      <c r="G537" s="240"/>
      <c r="H537" s="241">
        <v>0</v>
      </c>
      <c r="I537" s="242" t="s">
        <v>4808</v>
      </c>
      <c r="J537" s="242" t="s">
        <v>4809</v>
      </c>
      <c r="K537" s="242" t="s">
        <v>4729</v>
      </c>
      <c r="L537" s="242" t="s">
        <v>4730</v>
      </c>
      <c r="M537" s="242" t="s">
        <v>4810</v>
      </c>
      <c r="N537" s="242"/>
      <c r="O537" s="242" t="s">
        <v>18805</v>
      </c>
      <c r="P537" s="242" t="s">
        <v>5401</v>
      </c>
      <c r="Q537" s="242" t="s">
        <v>4733</v>
      </c>
    </row>
    <row r="538" spans="1:17">
      <c r="A538" s="242" t="s">
        <v>6492</v>
      </c>
      <c r="B538" s="242" t="s">
        <v>6493</v>
      </c>
      <c r="C538" s="242" t="s">
        <v>6494</v>
      </c>
      <c r="D538" s="242"/>
      <c r="E538" s="242" t="s">
        <v>5403</v>
      </c>
      <c r="F538" s="242"/>
      <c r="G538" s="240"/>
      <c r="H538" s="241">
        <v>0</v>
      </c>
      <c r="I538" s="242" t="s">
        <v>4808</v>
      </c>
      <c r="J538" s="242" t="s">
        <v>4809</v>
      </c>
      <c r="K538" s="242" t="s">
        <v>4729</v>
      </c>
      <c r="L538" s="242" t="s">
        <v>4730</v>
      </c>
      <c r="M538" s="242" t="s">
        <v>4810</v>
      </c>
      <c r="N538" s="242"/>
      <c r="O538" s="242" t="s">
        <v>18805</v>
      </c>
      <c r="P538" s="242" t="s">
        <v>5401</v>
      </c>
      <c r="Q538" s="242" t="s">
        <v>4733</v>
      </c>
    </row>
    <row r="539" spans="1:17">
      <c r="A539" s="242" t="s">
        <v>6495</v>
      </c>
      <c r="B539" s="242" t="s">
        <v>6496</v>
      </c>
      <c r="C539" s="242" t="s">
        <v>6497</v>
      </c>
      <c r="D539" s="242"/>
      <c r="E539" s="242" t="s">
        <v>5403</v>
      </c>
      <c r="F539" s="242"/>
      <c r="G539" s="240"/>
      <c r="H539" s="241">
        <v>0</v>
      </c>
      <c r="I539" s="242" t="s">
        <v>4775</v>
      </c>
      <c r="J539" s="242" t="s">
        <v>4776</v>
      </c>
      <c r="K539" s="242" t="s">
        <v>4729</v>
      </c>
      <c r="L539" s="242" t="s">
        <v>4730</v>
      </c>
      <c r="M539" s="242" t="s">
        <v>6392</v>
      </c>
      <c r="N539" s="242"/>
      <c r="O539" s="242" t="s">
        <v>18805</v>
      </c>
      <c r="P539" s="242" t="s">
        <v>5401</v>
      </c>
      <c r="Q539" s="242" t="s">
        <v>4733</v>
      </c>
    </row>
    <row r="540" spans="1:17">
      <c r="A540" s="242" t="s">
        <v>6498</v>
      </c>
      <c r="B540" s="242" t="s">
        <v>6499</v>
      </c>
      <c r="C540" s="242" t="s">
        <v>6500</v>
      </c>
      <c r="D540" s="242"/>
      <c r="E540" s="242" t="s">
        <v>5403</v>
      </c>
      <c r="F540" s="242"/>
      <c r="G540" s="240"/>
      <c r="H540" s="241">
        <v>0</v>
      </c>
      <c r="I540" s="242" t="s">
        <v>4747</v>
      </c>
      <c r="J540" s="242" t="s">
        <v>4748</v>
      </c>
      <c r="K540" s="242" t="s">
        <v>4729</v>
      </c>
      <c r="L540" s="242" t="s">
        <v>4730</v>
      </c>
      <c r="M540" s="242" t="s">
        <v>4857</v>
      </c>
      <c r="N540" s="242"/>
      <c r="O540" s="242" t="s">
        <v>18805</v>
      </c>
      <c r="P540" s="242" t="s">
        <v>5401</v>
      </c>
      <c r="Q540" s="242" t="s">
        <v>4733</v>
      </c>
    </row>
    <row r="541" spans="1:17">
      <c r="A541" s="242" t="s">
        <v>6501</v>
      </c>
      <c r="B541" s="242" t="s">
        <v>6502</v>
      </c>
      <c r="C541" s="242" t="s">
        <v>6503</v>
      </c>
      <c r="D541" s="242"/>
      <c r="E541" s="242" t="s">
        <v>5403</v>
      </c>
      <c r="F541" s="242"/>
      <c r="G541" s="240"/>
      <c r="H541" s="241">
        <v>0</v>
      </c>
      <c r="I541" s="242" t="s">
        <v>4808</v>
      </c>
      <c r="J541" s="242" t="s">
        <v>4809</v>
      </c>
      <c r="K541" s="242" t="s">
        <v>4729</v>
      </c>
      <c r="L541" s="242" t="s">
        <v>4730</v>
      </c>
      <c r="M541" s="242" t="s">
        <v>4810</v>
      </c>
      <c r="N541" s="242"/>
      <c r="O541" s="242" t="s">
        <v>18805</v>
      </c>
      <c r="P541" s="242" t="s">
        <v>5401</v>
      </c>
      <c r="Q541" s="242" t="s">
        <v>4733</v>
      </c>
    </row>
    <row r="542" spans="1:17">
      <c r="A542" s="242" t="s">
        <v>6504</v>
      </c>
      <c r="B542" s="242" t="s">
        <v>6505</v>
      </c>
      <c r="C542" s="242" t="s">
        <v>6506</v>
      </c>
      <c r="D542" s="242"/>
      <c r="E542" s="242" t="s">
        <v>5403</v>
      </c>
      <c r="F542" s="242"/>
      <c r="G542" s="240"/>
      <c r="H542" s="241">
        <v>0</v>
      </c>
      <c r="I542" s="242" t="s">
        <v>4747</v>
      </c>
      <c r="J542" s="242" t="s">
        <v>4748</v>
      </c>
      <c r="K542" s="242" t="s">
        <v>4729</v>
      </c>
      <c r="L542" s="242" t="s">
        <v>4730</v>
      </c>
      <c r="M542" s="242" t="s">
        <v>4749</v>
      </c>
      <c r="N542" s="242"/>
      <c r="O542" s="242" t="s">
        <v>18805</v>
      </c>
      <c r="P542" s="242" t="s">
        <v>5401</v>
      </c>
      <c r="Q542" s="242" t="s">
        <v>4733</v>
      </c>
    </row>
    <row r="543" spans="1:17">
      <c r="A543" s="242" t="s">
        <v>6507</v>
      </c>
      <c r="B543" s="242" t="s">
        <v>6508</v>
      </c>
      <c r="C543" s="242" t="s">
        <v>6509</v>
      </c>
      <c r="D543" s="242"/>
      <c r="E543" s="242" t="s">
        <v>5403</v>
      </c>
      <c r="F543" s="242"/>
      <c r="G543" s="240"/>
      <c r="H543" s="241">
        <v>0</v>
      </c>
      <c r="I543" s="242" t="s">
        <v>4738</v>
      </c>
      <c r="J543" s="242" t="s">
        <v>4739</v>
      </c>
      <c r="K543" s="242" t="s">
        <v>4729</v>
      </c>
      <c r="L543" s="242" t="s">
        <v>4730</v>
      </c>
      <c r="M543" s="242" t="s">
        <v>5320</v>
      </c>
      <c r="N543" s="242"/>
      <c r="O543" s="242" t="s">
        <v>18805</v>
      </c>
      <c r="P543" s="242" t="s">
        <v>5401</v>
      </c>
      <c r="Q543" s="242" t="s">
        <v>4733</v>
      </c>
    </row>
    <row r="544" spans="1:17">
      <c r="A544" s="242" t="s">
        <v>6510</v>
      </c>
      <c r="B544" s="242" t="s">
        <v>6511</v>
      </c>
      <c r="C544" s="242" t="s">
        <v>6512</v>
      </c>
      <c r="D544" s="242"/>
      <c r="E544" s="242" t="s">
        <v>5403</v>
      </c>
      <c r="F544" s="242"/>
      <c r="G544" s="240"/>
      <c r="H544" s="241">
        <v>0</v>
      </c>
      <c r="I544" s="242" t="s">
        <v>4780</v>
      </c>
      <c r="J544" s="242" t="s">
        <v>4781</v>
      </c>
      <c r="K544" s="242" t="s">
        <v>4729</v>
      </c>
      <c r="L544" s="242" t="s">
        <v>4730</v>
      </c>
      <c r="M544" s="242" t="s">
        <v>6439</v>
      </c>
      <c r="N544" s="242"/>
      <c r="O544" s="242" t="s">
        <v>18805</v>
      </c>
      <c r="P544" s="242" t="s">
        <v>5401</v>
      </c>
      <c r="Q544" s="242" t="s">
        <v>4733</v>
      </c>
    </row>
    <row r="545" spans="1:17">
      <c r="A545" s="242" t="s">
        <v>6513</v>
      </c>
      <c r="B545" s="242" t="s">
        <v>6514</v>
      </c>
      <c r="C545" s="242" t="s">
        <v>6515</v>
      </c>
      <c r="D545" s="242"/>
      <c r="E545" s="242" t="s">
        <v>5403</v>
      </c>
      <c r="F545" s="242"/>
      <c r="G545" s="240"/>
      <c r="H545" s="241">
        <v>0</v>
      </c>
      <c r="I545" s="242" t="s">
        <v>4780</v>
      </c>
      <c r="J545" s="242" t="s">
        <v>4781</v>
      </c>
      <c r="K545" s="242" t="s">
        <v>4729</v>
      </c>
      <c r="L545" s="242" t="s">
        <v>4730</v>
      </c>
      <c r="M545" s="242" t="s">
        <v>6439</v>
      </c>
      <c r="N545" s="242"/>
      <c r="O545" s="242" t="s">
        <v>18805</v>
      </c>
      <c r="P545" s="242" t="s">
        <v>5401</v>
      </c>
      <c r="Q545" s="242" t="s">
        <v>4733</v>
      </c>
    </row>
    <row r="546" spans="1:17">
      <c r="A546" s="242" t="s">
        <v>6516</v>
      </c>
      <c r="B546" s="242" t="s">
        <v>6517</v>
      </c>
      <c r="C546" s="242" t="s">
        <v>6518</v>
      </c>
      <c r="D546" s="242"/>
      <c r="E546" s="242" t="s">
        <v>5403</v>
      </c>
      <c r="F546" s="242"/>
      <c r="G546" s="240"/>
      <c r="H546" s="241">
        <v>0</v>
      </c>
      <c r="I546" s="242" t="s">
        <v>4747</v>
      </c>
      <c r="J546" s="242" t="s">
        <v>4748</v>
      </c>
      <c r="K546" s="242" t="s">
        <v>4729</v>
      </c>
      <c r="L546" s="242" t="s">
        <v>4730</v>
      </c>
      <c r="M546" s="242" t="s">
        <v>4749</v>
      </c>
      <c r="N546" s="242"/>
      <c r="O546" s="242" t="s">
        <v>18805</v>
      </c>
      <c r="P546" s="242" t="s">
        <v>5401</v>
      </c>
      <c r="Q546" s="242" t="s">
        <v>4733</v>
      </c>
    </row>
    <row r="547" spans="1:17">
      <c r="A547" s="242" t="s">
        <v>6519</v>
      </c>
      <c r="B547" s="242" t="s">
        <v>6520</v>
      </c>
      <c r="C547" s="242" t="s">
        <v>6521</v>
      </c>
      <c r="D547" s="242"/>
      <c r="E547" s="242" t="s">
        <v>5403</v>
      </c>
      <c r="F547" s="242"/>
      <c r="G547" s="240"/>
      <c r="H547" s="241">
        <v>0</v>
      </c>
      <c r="I547" s="242" t="s">
        <v>4780</v>
      </c>
      <c r="J547" s="242" t="s">
        <v>4781</v>
      </c>
      <c r="K547" s="242" t="s">
        <v>4729</v>
      </c>
      <c r="L547" s="242" t="s">
        <v>4730</v>
      </c>
      <c r="M547" s="242" t="s">
        <v>4937</v>
      </c>
      <c r="N547" s="242"/>
      <c r="O547" s="242" t="s">
        <v>18805</v>
      </c>
      <c r="P547" s="242" t="s">
        <v>5401</v>
      </c>
      <c r="Q547" s="242" t="s">
        <v>4733</v>
      </c>
    </row>
    <row r="548" spans="1:17">
      <c r="A548" s="242" t="s">
        <v>6522</v>
      </c>
      <c r="B548" s="242" t="s">
        <v>6523</v>
      </c>
      <c r="C548" s="242" t="s">
        <v>6524</v>
      </c>
      <c r="D548" s="242"/>
      <c r="E548" s="242" t="s">
        <v>5403</v>
      </c>
      <c r="F548" s="242"/>
      <c r="G548" s="240"/>
      <c r="H548" s="241">
        <v>0</v>
      </c>
      <c r="I548" s="242" t="s">
        <v>4747</v>
      </c>
      <c r="J548" s="242" t="s">
        <v>4748</v>
      </c>
      <c r="K548" s="242" t="s">
        <v>4729</v>
      </c>
      <c r="L548" s="242" t="s">
        <v>4730</v>
      </c>
      <c r="M548" s="242" t="s">
        <v>4749</v>
      </c>
      <c r="N548" s="242"/>
      <c r="O548" s="242" t="s">
        <v>18805</v>
      </c>
      <c r="P548" s="242" t="s">
        <v>5401</v>
      </c>
      <c r="Q548" s="242" t="s">
        <v>4733</v>
      </c>
    </row>
    <row r="549" spans="1:17">
      <c r="A549" s="242" t="s">
        <v>6525</v>
      </c>
      <c r="B549" s="242" t="s">
        <v>6526</v>
      </c>
      <c r="C549" s="242" t="s">
        <v>6527</v>
      </c>
      <c r="D549" s="242"/>
      <c r="E549" s="242" t="s">
        <v>5403</v>
      </c>
      <c r="F549" s="242"/>
      <c r="G549" s="240"/>
      <c r="H549" s="241">
        <v>0</v>
      </c>
      <c r="I549" s="242" t="s">
        <v>4808</v>
      </c>
      <c r="J549" s="242" t="s">
        <v>4809</v>
      </c>
      <c r="K549" s="242" t="s">
        <v>4729</v>
      </c>
      <c r="L549" s="242" t="s">
        <v>4730</v>
      </c>
      <c r="M549" s="242" t="s">
        <v>4810</v>
      </c>
      <c r="N549" s="242"/>
      <c r="O549" s="242" t="s">
        <v>18805</v>
      </c>
      <c r="P549" s="242" t="s">
        <v>5401</v>
      </c>
      <c r="Q549" s="242" t="s">
        <v>4733</v>
      </c>
    </row>
    <row r="550" spans="1:17">
      <c r="A550" s="242" t="s">
        <v>6528</v>
      </c>
      <c r="B550" s="242" t="s">
        <v>6529</v>
      </c>
      <c r="C550" s="242" t="s">
        <v>6530</v>
      </c>
      <c r="D550" s="242"/>
      <c r="E550" s="242" t="s">
        <v>5403</v>
      </c>
      <c r="F550" s="242"/>
      <c r="G550" s="240"/>
      <c r="H550" s="241">
        <v>0</v>
      </c>
      <c r="I550" s="242" t="s">
        <v>4747</v>
      </c>
      <c r="J550" s="242" t="s">
        <v>4748</v>
      </c>
      <c r="K550" s="242" t="s">
        <v>4729</v>
      </c>
      <c r="L550" s="242" t="s">
        <v>4730</v>
      </c>
      <c r="M550" s="242" t="s">
        <v>4759</v>
      </c>
      <c r="N550" s="242"/>
      <c r="O550" s="242" t="s">
        <v>18805</v>
      </c>
      <c r="P550" s="242" t="s">
        <v>5401</v>
      </c>
      <c r="Q550" s="242" t="s">
        <v>4733</v>
      </c>
    </row>
    <row r="551" spans="1:17">
      <c r="A551" s="242" t="s">
        <v>6531</v>
      </c>
      <c r="B551" s="242" t="s">
        <v>6532</v>
      </c>
      <c r="C551" s="242" t="s">
        <v>6533</v>
      </c>
      <c r="D551" s="242"/>
      <c r="E551" s="242" t="s">
        <v>5403</v>
      </c>
      <c r="F551" s="242"/>
      <c r="G551" s="240"/>
      <c r="H551" s="241">
        <v>0</v>
      </c>
      <c r="I551" s="242" t="s">
        <v>4738</v>
      </c>
      <c r="J551" s="242" t="s">
        <v>4739</v>
      </c>
      <c r="K551" s="242" t="s">
        <v>4729</v>
      </c>
      <c r="L551" s="242" t="s">
        <v>4730</v>
      </c>
      <c r="M551" s="242" t="s">
        <v>6396</v>
      </c>
      <c r="N551" s="242"/>
      <c r="O551" s="242" t="s">
        <v>18805</v>
      </c>
      <c r="P551" s="242" t="s">
        <v>5401</v>
      </c>
      <c r="Q551" s="242" t="s">
        <v>4733</v>
      </c>
    </row>
    <row r="552" spans="1:17">
      <c r="A552" s="242" t="s">
        <v>6534</v>
      </c>
      <c r="B552" s="242" t="s">
        <v>6535</v>
      </c>
      <c r="C552" s="242" t="s">
        <v>6536</v>
      </c>
      <c r="D552" s="242"/>
      <c r="E552" s="242" t="s">
        <v>5403</v>
      </c>
      <c r="F552" s="242"/>
      <c r="G552" s="240"/>
      <c r="H552" s="241">
        <v>0</v>
      </c>
      <c r="I552" s="242" t="s">
        <v>4738</v>
      </c>
      <c r="J552" s="242" t="s">
        <v>4739</v>
      </c>
      <c r="K552" s="242" t="s">
        <v>4729</v>
      </c>
      <c r="L552" s="242" t="s">
        <v>4730</v>
      </c>
      <c r="M552" s="242" t="s">
        <v>4785</v>
      </c>
      <c r="N552" s="242"/>
      <c r="O552" s="242" t="s">
        <v>18805</v>
      </c>
      <c r="P552" s="242" t="s">
        <v>5401</v>
      </c>
      <c r="Q552" s="242" t="s">
        <v>4733</v>
      </c>
    </row>
    <row r="553" spans="1:17">
      <c r="A553" s="242" t="s">
        <v>6537</v>
      </c>
      <c r="B553" s="242" t="s">
        <v>6538</v>
      </c>
      <c r="C553" s="242" t="s">
        <v>6539</v>
      </c>
      <c r="D553" s="242"/>
      <c r="E553" s="242" t="s">
        <v>5403</v>
      </c>
      <c r="F553" s="242"/>
      <c r="G553" s="240"/>
      <c r="H553" s="241">
        <v>0</v>
      </c>
      <c r="I553" s="242" t="s">
        <v>4738</v>
      </c>
      <c r="J553" s="242" t="s">
        <v>4739</v>
      </c>
      <c r="K553" s="242" t="s">
        <v>4729</v>
      </c>
      <c r="L553" s="242" t="s">
        <v>4730</v>
      </c>
      <c r="M553" s="242" t="s">
        <v>4785</v>
      </c>
      <c r="N553" s="242"/>
      <c r="O553" s="242" t="s">
        <v>18805</v>
      </c>
      <c r="P553" s="242" t="s">
        <v>5401</v>
      </c>
      <c r="Q553" s="242" t="s">
        <v>4733</v>
      </c>
    </row>
    <row r="554" spans="1:17">
      <c r="A554" s="242" t="s">
        <v>6540</v>
      </c>
      <c r="B554" s="242" t="s">
        <v>6541</v>
      </c>
      <c r="C554" s="242" t="s">
        <v>6542</v>
      </c>
      <c r="D554" s="242"/>
      <c r="E554" s="242" t="s">
        <v>5403</v>
      </c>
      <c r="F554" s="242"/>
      <c r="G554" s="240"/>
      <c r="H554" s="241">
        <v>0</v>
      </c>
      <c r="I554" s="242" t="s">
        <v>4747</v>
      </c>
      <c r="J554" s="242" t="s">
        <v>4748</v>
      </c>
      <c r="K554" s="242" t="s">
        <v>4729</v>
      </c>
      <c r="L554" s="242" t="s">
        <v>4730</v>
      </c>
      <c r="M554" s="242" t="s">
        <v>4749</v>
      </c>
      <c r="N554" s="242"/>
      <c r="O554" s="242" t="s">
        <v>18805</v>
      </c>
      <c r="P554" s="242" t="s">
        <v>5401</v>
      </c>
      <c r="Q554" s="242" t="s">
        <v>4733</v>
      </c>
    </row>
    <row r="555" spans="1:17">
      <c r="A555" s="242" t="s">
        <v>6543</v>
      </c>
      <c r="B555" s="242" t="s">
        <v>6544</v>
      </c>
      <c r="C555" s="242" t="s">
        <v>6545</v>
      </c>
      <c r="D555" s="242"/>
      <c r="E555" s="242" t="s">
        <v>5403</v>
      </c>
      <c r="F555" s="242"/>
      <c r="G555" s="240"/>
      <c r="H555" s="241">
        <v>0</v>
      </c>
      <c r="I555" s="242" t="s">
        <v>4780</v>
      </c>
      <c r="J555" s="242" t="s">
        <v>4781</v>
      </c>
      <c r="K555" s="242" t="s">
        <v>4729</v>
      </c>
      <c r="L555" s="242" t="s">
        <v>4730</v>
      </c>
      <c r="M555" s="242" t="s">
        <v>4937</v>
      </c>
      <c r="N555" s="242"/>
      <c r="O555" s="242" t="s">
        <v>18805</v>
      </c>
      <c r="P555" s="242" t="s">
        <v>5401</v>
      </c>
      <c r="Q555" s="242" t="s">
        <v>4733</v>
      </c>
    </row>
    <row r="556" spans="1:17">
      <c r="A556" s="242" t="s">
        <v>6546</v>
      </c>
      <c r="B556" s="242" t="s">
        <v>6547</v>
      </c>
      <c r="C556" s="242" t="s">
        <v>6548</v>
      </c>
      <c r="D556" s="242"/>
      <c r="E556" s="242" t="s">
        <v>5403</v>
      </c>
      <c r="F556" s="242"/>
      <c r="G556" s="240"/>
      <c r="H556" s="241">
        <v>0</v>
      </c>
      <c r="I556" s="242" t="s">
        <v>4780</v>
      </c>
      <c r="J556" s="242" t="s">
        <v>4781</v>
      </c>
      <c r="K556" s="242" t="s">
        <v>4729</v>
      </c>
      <c r="L556" s="242" t="s">
        <v>4730</v>
      </c>
      <c r="M556" s="242" t="s">
        <v>4822</v>
      </c>
      <c r="N556" s="242"/>
      <c r="O556" s="242" t="s">
        <v>18805</v>
      </c>
      <c r="P556" s="242" t="s">
        <v>5401</v>
      </c>
      <c r="Q556" s="242" t="s">
        <v>4733</v>
      </c>
    </row>
    <row r="557" spans="1:17">
      <c r="A557" s="242" t="s">
        <v>6549</v>
      </c>
      <c r="B557" s="242" t="s">
        <v>6550</v>
      </c>
      <c r="C557" s="242" t="s">
        <v>6551</v>
      </c>
      <c r="D557" s="242"/>
      <c r="E557" s="242" t="s">
        <v>5403</v>
      </c>
      <c r="F557" s="242"/>
      <c r="G557" s="240"/>
      <c r="H557" s="241">
        <v>0</v>
      </c>
      <c r="I557" s="242" t="s">
        <v>4738</v>
      </c>
      <c r="J557" s="242" t="s">
        <v>4739</v>
      </c>
      <c r="K557" s="242" t="s">
        <v>4729</v>
      </c>
      <c r="L557" s="242" t="s">
        <v>4730</v>
      </c>
      <c r="M557" s="242" t="s">
        <v>4785</v>
      </c>
      <c r="N557" s="242"/>
      <c r="O557" s="242" t="s">
        <v>18805</v>
      </c>
      <c r="P557" s="242" t="s">
        <v>5401</v>
      </c>
      <c r="Q557" s="242" t="s">
        <v>4733</v>
      </c>
    </row>
    <row r="558" spans="1:17">
      <c r="A558" s="242" t="s">
        <v>6552</v>
      </c>
      <c r="B558" s="242" t="s">
        <v>6553</v>
      </c>
      <c r="C558" s="242" t="s">
        <v>6554</v>
      </c>
      <c r="D558" s="242"/>
      <c r="E558" s="242" t="s">
        <v>5403</v>
      </c>
      <c r="F558" s="242"/>
      <c r="G558" s="240"/>
      <c r="H558" s="241">
        <v>0</v>
      </c>
      <c r="I558" s="242" t="s">
        <v>4747</v>
      </c>
      <c r="J558" s="242" t="s">
        <v>4748</v>
      </c>
      <c r="K558" s="242" t="s">
        <v>4729</v>
      </c>
      <c r="L558" s="242" t="s">
        <v>4730</v>
      </c>
      <c r="M558" s="242" t="s">
        <v>4777</v>
      </c>
      <c r="N558" s="242"/>
      <c r="O558" s="242" t="s">
        <v>18805</v>
      </c>
      <c r="P558" s="242" t="s">
        <v>5401</v>
      </c>
      <c r="Q558" s="242" t="s">
        <v>4733</v>
      </c>
    </row>
    <row r="559" spans="1:17">
      <c r="A559" s="242" t="s">
        <v>6555</v>
      </c>
      <c r="B559" s="242" t="s">
        <v>6556</v>
      </c>
      <c r="C559" s="242" t="s">
        <v>6557</v>
      </c>
      <c r="D559" s="242"/>
      <c r="E559" s="242" t="s">
        <v>5403</v>
      </c>
      <c r="F559" s="242"/>
      <c r="G559" s="240"/>
      <c r="H559" s="241">
        <v>0</v>
      </c>
      <c r="I559" s="242" t="s">
        <v>4780</v>
      </c>
      <c r="J559" s="242" t="s">
        <v>4781</v>
      </c>
      <c r="K559" s="242" t="s">
        <v>4729</v>
      </c>
      <c r="L559" s="242" t="s">
        <v>4730</v>
      </c>
      <c r="M559" s="242" t="s">
        <v>4782</v>
      </c>
      <c r="N559" s="242"/>
      <c r="O559" s="242" t="s">
        <v>18805</v>
      </c>
      <c r="P559" s="242" t="s">
        <v>5401</v>
      </c>
      <c r="Q559" s="242" t="s">
        <v>4733</v>
      </c>
    </row>
    <row r="560" spans="1:17">
      <c r="A560" s="242" t="s">
        <v>6558</v>
      </c>
      <c r="B560" s="242" t="s">
        <v>6559</v>
      </c>
      <c r="C560" s="242" t="s">
        <v>6560</v>
      </c>
      <c r="D560" s="242"/>
      <c r="E560" s="242" t="s">
        <v>5403</v>
      </c>
      <c r="F560" s="242"/>
      <c r="G560" s="240"/>
      <c r="H560" s="241">
        <v>0</v>
      </c>
      <c r="I560" s="242" t="s">
        <v>4780</v>
      </c>
      <c r="J560" s="242" t="s">
        <v>4781</v>
      </c>
      <c r="K560" s="242" t="s">
        <v>4729</v>
      </c>
      <c r="L560" s="242" t="s">
        <v>4730</v>
      </c>
      <c r="M560" s="242" t="s">
        <v>4872</v>
      </c>
      <c r="N560" s="242"/>
      <c r="O560" s="242" t="s">
        <v>18805</v>
      </c>
      <c r="P560" s="242" t="s">
        <v>5401</v>
      </c>
      <c r="Q560" s="242" t="s">
        <v>4733</v>
      </c>
    </row>
    <row r="561" spans="1:17">
      <c r="A561" s="242" t="s">
        <v>6561</v>
      </c>
      <c r="B561" s="242" t="s">
        <v>6562</v>
      </c>
      <c r="C561" s="242" t="s">
        <v>6563</v>
      </c>
      <c r="D561" s="242"/>
      <c r="E561" s="242" t="s">
        <v>5403</v>
      </c>
      <c r="F561" s="242"/>
      <c r="G561" s="240"/>
      <c r="H561" s="241">
        <v>0</v>
      </c>
      <c r="I561" s="242" t="s">
        <v>4808</v>
      </c>
      <c r="J561" s="242" t="s">
        <v>4809</v>
      </c>
      <c r="K561" s="242" t="s">
        <v>4729</v>
      </c>
      <c r="L561" s="242" t="s">
        <v>4730</v>
      </c>
      <c r="M561" s="242" t="s">
        <v>6564</v>
      </c>
      <c r="N561" s="242"/>
      <c r="O561" s="242" t="s">
        <v>18805</v>
      </c>
      <c r="P561" s="242" t="s">
        <v>5401</v>
      </c>
      <c r="Q561" s="242" t="s">
        <v>4733</v>
      </c>
    </row>
    <row r="562" spans="1:17">
      <c r="A562" s="242" t="s">
        <v>6565</v>
      </c>
      <c r="B562" s="242" t="s">
        <v>6566</v>
      </c>
      <c r="C562" s="242" t="s">
        <v>6567</v>
      </c>
      <c r="D562" s="242"/>
      <c r="E562" s="242" t="s">
        <v>5403</v>
      </c>
      <c r="F562" s="242"/>
      <c r="G562" s="240"/>
      <c r="H562" s="241">
        <v>0</v>
      </c>
      <c r="I562" s="242" t="s">
        <v>4780</v>
      </c>
      <c r="J562" s="242" t="s">
        <v>4781</v>
      </c>
      <c r="K562" s="242" t="s">
        <v>4729</v>
      </c>
      <c r="L562" s="242" t="s">
        <v>4730</v>
      </c>
      <c r="M562" s="242" t="s">
        <v>4937</v>
      </c>
      <c r="N562" s="242"/>
      <c r="O562" s="242" t="s">
        <v>18805</v>
      </c>
      <c r="P562" s="242" t="s">
        <v>5401</v>
      </c>
      <c r="Q562" s="242" t="s">
        <v>4733</v>
      </c>
    </row>
    <row r="563" spans="1:17">
      <c r="A563" s="242" t="s">
        <v>6568</v>
      </c>
      <c r="B563" s="242" t="s">
        <v>6569</v>
      </c>
      <c r="C563" s="242" t="s">
        <v>6570</v>
      </c>
      <c r="D563" s="242"/>
      <c r="E563" s="242" t="s">
        <v>5403</v>
      </c>
      <c r="F563" s="242"/>
      <c r="G563" s="240"/>
      <c r="H563" s="241">
        <v>0</v>
      </c>
      <c r="I563" s="242" t="s">
        <v>4808</v>
      </c>
      <c r="J563" s="242" t="s">
        <v>4809</v>
      </c>
      <c r="K563" s="242" t="s">
        <v>4729</v>
      </c>
      <c r="L563" s="242" t="s">
        <v>4730</v>
      </c>
      <c r="M563" s="242" t="s">
        <v>6564</v>
      </c>
      <c r="N563" s="242"/>
      <c r="O563" s="242" t="s">
        <v>18805</v>
      </c>
      <c r="P563" s="242" t="s">
        <v>5401</v>
      </c>
      <c r="Q563" s="242" t="s">
        <v>4733</v>
      </c>
    </row>
    <row r="564" spans="1:17">
      <c r="A564" s="242" t="s">
        <v>6571</v>
      </c>
      <c r="B564" s="242" t="s">
        <v>6572</v>
      </c>
      <c r="C564" s="242" t="s">
        <v>6573</v>
      </c>
      <c r="D564" s="242"/>
      <c r="E564" s="242" t="s">
        <v>5403</v>
      </c>
      <c r="F564" s="242"/>
      <c r="G564" s="240"/>
      <c r="H564" s="241">
        <v>0</v>
      </c>
      <c r="I564" s="242" t="s">
        <v>4780</v>
      </c>
      <c r="J564" s="242" t="s">
        <v>4781</v>
      </c>
      <c r="K564" s="242" t="s">
        <v>4729</v>
      </c>
      <c r="L564" s="242" t="s">
        <v>4730</v>
      </c>
      <c r="M564" s="242" t="s">
        <v>6439</v>
      </c>
      <c r="N564" s="242"/>
      <c r="O564" s="242" t="s">
        <v>18805</v>
      </c>
      <c r="P564" s="242" t="s">
        <v>5401</v>
      </c>
      <c r="Q564" s="242" t="s">
        <v>4733</v>
      </c>
    </row>
    <row r="565" spans="1:17">
      <c r="A565" s="242" t="s">
        <v>6574</v>
      </c>
      <c r="B565" s="242" t="s">
        <v>6575</v>
      </c>
      <c r="C565" s="242" t="s">
        <v>6576</v>
      </c>
      <c r="D565" s="242"/>
      <c r="E565" s="242" t="s">
        <v>5403</v>
      </c>
      <c r="F565" s="242"/>
      <c r="G565" s="240"/>
      <c r="H565" s="241">
        <v>0</v>
      </c>
      <c r="I565" s="242" t="s">
        <v>4738</v>
      </c>
      <c r="J565" s="242" t="s">
        <v>4739</v>
      </c>
      <c r="K565" s="242" t="s">
        <v>4729</v>
      </c>
      <c r="L565" s="242" t="s">
        <v>4730</v>
      </c>
      <c r="M565" s="242" t="s">
        <v>6577</v>
      </c>
      <c r="N565" s="242"/>
      <c r="O565" s="242" t="s">
        <v>18805</v>
      </c>
      <c r="P565" s="242" t="s">
        <v>5401</v>
      </c>
      <c r="Q565" s="242" t="s">
        <v>4733</v>
      </c>
    </row>
    <row r="566" spans="1:17">
      <c r="A566" s="242" t="s">
        <v>6578</v>
      </c>
      <c r="B566" s="242" t="s">
        <v>6579</v>
      </c>
      <c r="C566" s="242" t="s">
        <v>6580</v>
      </c>
      <c r="D566" s="242"/>
      <c r="E566" s="242" t="s">
        <v>5403</v>
      </c>
      <c r="F566" s="242"/>
      <c r="G566" s="240"/>
      <c r="H566" s="241">
        <v>0</v>
      </c>
      <c r="I566" s="242" t="s">
        <v>4738</v>
      </c>
      <c r="J566" s="242" t="s">
        <v>4739</v>
      </c>
      <c r="K566" s="242" t="s">
        <v>4729</v>
      </c>
      <c r="L566" s="242" t="s">
        <v>4730</v>
      </c>
      <c r="M566" s="242" t="s">
        <v>4785</v>
      </c>
      <c r="N566" s="242"/>
      <c r="O566" s="242" t="s">
        <v>18805</v>
      </c>
      <c r="P566" s="242" t="s">
        <v>5401</v>
      </c>
      <c r="Q566" s="242" t="s">
        <v>4733</v>
      </c>
    </row>
    <row r="567" spans="1:17">
      <c r="A567" s="242" t="s">
        <v>6581</v>
      </c>
      <c r="B567" s="242" t="s">
        <v>6582</v>
      </c>
      <c r="C567" s="242" t="s">
        <v>6583</v>
      </c>
      <c r="D567" s="242"/>
      <c r="E567" s="242" t="s">
        <v>5403</v>
      </c>
      <c r="F567" s="242"/>
      <c r="G567" s="240"/>
      <c r="H567" s="241">
        <v>0</v>
      </c>
      <c r="I567" s="242" t="s">
        <v>4808</v>
      </c>
      <c r="J567" s="242" t="s">
        <v>4809</v>
      </c>
      <c r="K567" s="242" t="s">
        <v>4729</v>
      </c>
      <c r="L567" s="242" t="s">
        <v>4730</v>
      </c>
      <c r="M567" s="242" t="s">
        <v>4731</v>
      </c>
      <c r="N567" s="242"/>
      <c r="O567" s="242" t="s">
        <v>18805</v>
      </c>
      <c r="P567" s="242" t="s">
        <v>5401</v>
      </c>
      <c r="Q567" s="242" t="s">
        <v>4733</v>
      </c>
    </row>
    <row r="568" spans="1:17">
      <c r="A568" s="242" t="s">
        <v>6584</v>
      </c>
      <c r="B568" s="242" t="s">
        <v>6585</v>
      </c>
      <c r="C568" s="242" t="s">
        <v>6586</v>
      </c>
      <c r="D568" s="242"/>
      <c r="E568" s="242" t="s">
        <v>5403</v>
      </c>
      <c r="F568" s="242"/>
      <c r="G568" s="240"/>
      <c r="H568" s="241">
        <v>0</v>
      </c>
      <c r="I568" s="242" t="s">
        <v>4780</v>
      </c>
      <c r="J568" s="242" t="s">
        <v>4781</v>
      </c>
      <c r="K568" s="242" t="s">
        <v>4729</v>
      </c>
      <c r="L568" s="242" t="s">
        <v>4730</v>
      </c>
      <c r="M568" s="242" t="s">
        <v>4872</v>
      </c>
      <c r="N568" s="242"/>
      <c r="O568" s="242" t="s">
        <v>18805</v>
      </c>
      <c r="P568" s="242" t="s">
        <v>5401</v>
      </c>
      <c r="Q568" s="242" t="s">
        <v>4733</v>
      </c>
    </row>
    <row r="569" spans="1:17">
      <c r="A569" s="242" t="s">
        <v>6587</v>
      </c>
      <c r="B569" s="242" t="s">
        <v>6588</v>
      </c>
      <c r="C569" s="242" t="s">
        <v>6589</v>
      </c>
      <c r="D569" s="242"/>
      <c r="E569" s="242" t="s">
        <v>5403</v>
      </c>
      <c r="F569" s="242"/>
      <c r="G569" s="240"/>
      <c r="H569" s="241">
        <v>0</v>
      </c>
      <c r="I569" s="242" t="s">
        <v>4795</v>
      </c>
      <c r="J569" s="242" t="s">
        <v>4796</v>
      </c>
      <c r="K569" s="242" t="s">
        <v>4729</v>
      </c>
      <c r="L569" s="242" t="s">
        <v>4797</v>
      </c>
      <c r="M569" s="242" t="s">
        <v>4798</v>
      </c>
      <c r="N569" s="242"/>
      <c r="O569" s="242" t="s">
        <v>18805</v>
      </c>
      <c r="P569" s="242" t="s">
        <v>5401</v>
      </c>
      <c r="Q569" s="242" t="s">
        <v>4733</v>
      </c>
    </row>
    <row r="570" spans="1:17">
      <c r="A570" s="242" t="s">
        <v>6590</v>
      </c>
      <c r="B570" s="242" t="s">
        <v>6591</v>
      </c>
      <c r="C570" s="242" t="s">
        <v>6592</v>
      </c>
      <c r="D570" s="242"/>
      <c r="E570" s="242" t="s">
        <v>5403</v>
      </c>
      <c r="F570" s="242"/>
      <c r="G570" s="240"/>
      <c r="H570" s="241">
        <v>0</v>
      </c>
      <c r="I570" s="242" t="s">
        <v>4780</v>
      </c>
      <c r="J570" s="242" t="s">
        <v>4781</v>
      </c>
      <c r="K570" s="242" t="s">
        <v>4729</v>
      </c>
      <c r="L570" s="242" t="s">
        <v>4730</v>
      </c>
      <c r="M570" s="242" t="s">
        <v>4937</v>
      </c>
      <c r="N570" s="242"/>
      <c r="O570" s="242" t="s">
        <v>18805</v>
      </c>
      <c r="P570" s="242" t="s">
        <v>5401</v>
      </c>
      <c r="Q570" s="242" t="s">
        <v>4733</v>
      </c>
    </row>
    <row r="571" spans="1:17">
      <c r="A571" s="242" t="s">
        <v>6593</v>
      </c>
      <c r="B571" s="242" t="s">
        <v>6594</v>
      </c>
      <c r="C571" s="242" t="s">
        <v>6595</v>
      </c>
      <c r="D571" s="242"/>
      <c r="E571" s="242" t="s">
        <v>5403</v>
      </c>
      <c r="F571" s="242"/>
      <c r="G571" s="240"/>
      <c r="H571" s="241">
        <v>0</v>
      </c>
      <c r="I571" s="242" t="s">
        <v>4808</v>
      </c>
      <c r="J571" s="242" t="s">
        <v>4809</v>
      </c>
      <c r="K571" s="242" t="s">
        <v>4729</v>
      </c>
      <c r="L571" s="242" t="s">
        <v>4730</v>
      </c>
      <c r="M571" s="242" t="s">
        <v>4731</v>
      </c>
      <c r="N571" s="242"/>
      <c r="O571" s="242" t="s">
        <v>18805</v>
      </c>
      <c r="P571" s="242" t="s">
        <v>5401</v>
      </c>
      <c r="Q571" s="242" t="s">
        <v>4733</v>
      </c>
    </row>
    <row r="572" spans="1:17">
      <c r="A572" s="242" t="s">
        <v>6596</v>
      </c>
      <c r="B572" s="242" t="s">
        <v>6597</v>
      </c>
      <c r="C572" s="242" t="s">
        <v>6598</v>
      </c>
      <c r="D572" s="242"/>
      <c r="E572" s="242" t="s">
        <v>5403</v>
      </c>
      <c r="F572" s="242"/>
      <c r="G572" s="240"/>
      <c r="H572" s="241">
        <v>0</v>
      </c>
      <c r="I572" s="242" t="s">
        <v>4738</v>
      </c>
      <c r="J572" s="242" t="s">
        <v>4739</v>
      </c>
      <c r="K572" s="242" t="s">
        <v>4729</v>
      </c>
      <c r="L572" s="242" t="s">
        <v>4730</v>
      </c>
      <c r="M572" s="242" t="s">
        <v>4785</v>
      </c>
      <c r="N572" s="242"/>
      <c r="O572" s="242" t="s">
        <v>18805</v>
      </c>
      <c r="P572" s="242" t="s">
        <v>5401</v>
      </c>
      <c r="Q572" s="242" t="s">
        <v>4733</v>
      </c>
    </row>
    <row r="573" spans="1:17">
      <c r="A573" s="242" t="s">
        <v>6599</v>
      </c>
      <c r="B573" s="242" t="s">
        <v>6600</v>
      </c>
      <c r="C573" s="242" t="s">
        <v>6601</v>
      </c>
      <c r="D573" s="242"/>
      <c r="E573" s="242" t="s">
        <v>5403</v>
      </c>
      <c r="F573" s="242"/>
      <c r="G573" s="240"/>
      <c r="H573" s="241">
        <v>0</v>
      </c>
      <c r="I573" s="242" t="s">
        <v>4747</v>
      </c>
      <c r="J573" s="242" t="s">
        <v>4748</v>
      </c>
      <c r="K573" s="242" t="s">
        <v>4729</v>
      </c>
      <c r="L573" s="242" t="s">
        <v>4730</v>
      </c>
      <c r="M573" s="242" t="s">
        <v>4749</v>
      </c>
      <c r="N573" s="242"/>
      <c r="O573" s="242" t="s">
        <v>18805</v>
      </c>
      <c r="P573" s="242" t="s">
        <v>5401</v>
      </c>
      <c r="Q573" s="242" t="s">
        <v>4733</v>
      </c>
    </row>
    <row r="574" spans="1:17">
      <c r="A574" s="242" t="s">
        <v>6602</v>
      </c>
      <c r="B574" s="242" t="s">
        <v>6603</v>
      </c>
      <c r="C574" s="242" t="s">
        <v>6604</v>
      </c>
      <c r="D574" s="242"/>
      <c r="E574" s="242" t="s">
        <v>5403</v>
      </c>
      <c r="F574" s="242"/>
      <c r="G574" s="240"/>
      <c r="H574" s="241">
        <v>0</v>
      </c>
      <c r="I574" s="242" t="s">
        <v>4738</v>
      </c>
      <c r="J574" s="242" t="s">
        <v>4739</v>
      </c>
      <c r="K574" s="242" t="s">
        <v>4729</v>
      </c>
      <c r="L574" s="242" t="s">
        <v>4730</v>
      </c>
      <c r="M574" s="242" t="s">
        <v>5320</v>
      </c>
      <c r="N574" s="242"/>
      <c r="O574" s="242" t="s">
        <v>18805</v>
      </c>
      <c r="P574" s="242" t="s">
        <v>5401</v>
      </c>
      <c r="Q574" s="242" t="s">
        <v>4733</v>
      </c>
    </row>
    <row r="575" spans="1:17">
      <c r="A575" s="242" t="s">
        <v>6605</v>
      </c>
      <c r="B575" s="242" t="s">
        <v>6606</v>
      </c>
      <c r="C575" s="242" t="s">
        <v>6607</v>
      </c>
      <c r="D575" s="242"/>
      <c r="E575" s="242" t="s">
        <v>5403</v>
      </c>
      <c r="F575" s="242"/>
      <c r="G575" s="240"/>
      <c r="H575" s="241">
        <v>0</v>
      </c>
      <c r="I575" s="242" t="s">
        <v>4780</v>
      </c>
      <c r="J575" s="242" t="s">
        <v>4781</v>
      </c>
      <c r="K575" s="242" t="s">
        <v>4729</v>
      </c>
      <c r="L575" s="242" t="s">
        <v>4730</v>
      </c>
      <c r="M575" s="242" t="s">
        <v>4782</v>
      </c>
      <c r="N575" s="242"/>
      <c r="O575" s="242" t="s">
        <v>18805</v>
      </c>
      <c r="P575" s="242" t="s">
        <v>5401</v>
      </c>
      <c r="Q575" s="242" t="s">
        <v>4733</v>
      </c>
    </row>
    <row r="576" spans="1:17">
      <c r="A576" s="242" t="s">
        <v>6608</v>
      </c>
      <c r="B576" s="242" t="s">
        <v>6609</v>
      </c>
      <c r="C576" s="242" t="s">
        <v>6610</v>
      </c>
      <c r="D576" s="242"/>
      <c r="E576" s="242" t="s">
        <v>5403</v>
      </c>
      <c r="F576" s="242"/>
      <c r="G576" s="240"/>
      <c r="H576" s="241">
        <v>0</v>
      </c>
      <c r="I576" s="242" t="s">
        <v>4780</v>
      </c>
      <c r="J576" s="242" t="s">
        <v>4781</v>
      </c>
      <c r="K576" s="242" t="s">
        <v>4729</v>
      </c>
      <c r="L576" s="242" t="s">
        <v>4730</v>
      </c>
      <c r="M576" s="242" t="s">
        <v>4782</v>
      </c>
      <c r="N576" s="242"/>
      <c r="O576" s="242" t="s">
        <v>18805</v>
      </c>
      <c r="P576" s="242" t="s">
        <v>5401</v>
      </c>
      <c r="Q576" s="242" t="s">
        <v>4733</v>
      </c>
    </row>
    <row r="577" spans="1:17">
      <c r="A577" s="242" t="s">
        <v>6611</v>
      </c>
      <c r="B577" s="242" t="s">
        <v>6612</v>
      </c>
      <c r="C577" s="242" t="s">
        <v>6613</v>
      </c>
      <c r="D577" s="242"/>
      <c r="E577" s="242" t="s">
        <v>5403</v>
      </c>
      <c r="F577" s="242"/>
      <c r="G577" s="240"/>
      <c r="H577" s="241">
        <v>0</v>
      </c>
      <c r="I577" s="242" t="s">
        <v>4738</v>
      </c>
      <c r="J577" s="242" t="s">
        <v>4739</v>
      </c>
      <c r="K577" s="242" t="s">
        <v>4729</v>
      </c>
      <c r="L577" s="242" t="s">
        <v>4730</v>
      </c>
      <c r="M577" s="242" t="s">
        <v>4785</v>
      </c>
      <c r="N577" s="242"/>
      <c r="O577" s="242" t="s">
        <v>18805</v>
      </c>
      <c r="P577" s="242" t="s">
        <v>5401</v>
      </c>
      <c r="Q577" s="242" t="s">
        <v>4733</v>
      </c>
    </row>
    <row r="578" spans="1:17">
      <c r="A578" s="242" t="s">
        <v>6614</v>
      </c>
      <c r="B578" s="242" t="s">
        <v>6615</v>
      </c>
      <c r="C578" s="242" t="s">
        <v>6616</v>
      </c>
      <c r="D578" s="242"/>
      <c r="E578" s="242" t="s">
        <v>5403</v>
      </c>
      <c r="F578" s="242"/>
      <c r="G578" s="240"/>
      <c r="H578" s="241">
        <v>0</v>
      </c>
      <c r="I578" s="242" t="s">
        <v>4747</v>
      </c>
      <c r="J578" s="242" t="s">
        <v>4748</v>
      </c>
      <c r="K578" s="242" t="s">
        <v>4729</v>
      </c>
      <c r="L578" s="242" t="s">
        <v>4730</v>
      </c>
      <c r="M578" s="242" t="s">
        <v>4908</v>
      </c>
      <c r="N578" s="242"/>
      <c r="O578" s="242" t="s">
        <v>18805</v>
      </c>
      <c r="P578" s="242" t="s">
        <v>5401</v>
      </c>
      <c r="Q578" s="242" t="s">
        <v>4733</v>
      </c>
    </row>
    <row r="579" spans="1:17">
      <c r="A579" s="242" t="s">
        <v>6617</v>
      </c>
      <c r="B579" s="242" t="s">
        <v>6618</v>
      </c>
      <c r="C579" s="242" t="s">
        <v>6619</v>
      </c>
      <c r="D579" s="242"/>
      <c r="E579" s="242" t="s">
        <v>5403</v>
      </c>
      <c r="F579" s="242"/>
      <c r="G579" s="240"/>
      <c r="H579" s="241">
        <v>0</v>
      </c>
      <c r="I579" s="242" t="s">
        <v>4808</v>
      </c>
      <c r="J579" s="242" t="s">
        <v>4809</v>
      </c>
      <c r="K579" s="242" t="s">
        <v>4729</v>
      </c>
      <c r="L579" s="242" t="s">
        <v>4730</v>
      </c>
      <c r="M579" s="242" t="s">
        <v>4731</v>
      </c>
      <c r="N579" s="242"/>
      <c r="O579" s="242" t="s">
        <v>18805</v>
      </c>
      <c r="P579" s="242" t="s">
        <v>5401</v>
      </c>
      <c r="Q579" s="242" t="s">
        <v>4733</v>
      </c>
    </row>
    <row r="580" spans="1:17">
      <c r="A580" s="242" t="s">
        <v>6620</v>
      </c>
      <c r="B580" s="242" t="s">
        <v>6621</v>
      </c>
      <c r="C580" s="242" t="s">
        <v>6622</v>
      </c>
      <c r="D580" s="242"/>
      <c r="E580" s="242" t="s">
        <v>5403</v>
      </c>
      <c r="F580" s="242"/>
      <c r="G580" s="240"/>
      <c r="H580" s="241">
        <v>0</v>
      </c>
      <c r="I580" s="242" t="s">
        <v>4747</v>
      </c>
      <c r="J580" s="242" t="s">
        <v>4748</v>
      </c>
      <c r="K580" s="242" t="s">
        <v>4729</v>
      </c>
      <c r="L580" s="242" t="s">
        <v>4730</v>
      </c>
      <c r="M580" s="242" t="s">
        <v>4926</v>
      </c>
      <c r="N580" s="242"/>
      <c r="O580" s="242" t="s">
        <v>18805</v>
      </c>
      <c r="P580" s="242" t="s">
        <v>5401</v>
      </c>
      <c r="Q580" s="242" t="s">
        <v>4733</v>
      </c>
    </row>
    <row r="581" spans="1:17">
      <c r="A581" s="242" t="s">
        <v>6623</v>
      </c>
      <c r="B581" s="242" t="s">
        <v>6624</v>
      </c>
      <c r="C581" s="242" t="s">
        <v>6625</v>
      </c>
      <c r="D581" s="242"/>
      <c r="E581" s="242" t="s">
        <v>5403</v>
      </c>
      <c r="F581" s="242"/>
      <c r="G581" s="240"/>
      <c r="H581" s="241">
        <v>0</v>
      </c>
      <c r="I581" s="242" t="s">
        <v>4780</v>
      </c>
      <c r="J581" s="242" t="s">
        <v>4781</v>
      </c>
      <c r="K581" s="242" t="s">
        <v>4729</v>
      </c>
      <c r="L581" s="242" t="s">
        <v>4730</v>
      </c>
      <c r="M581" s="242" t="s">
        <v>6439</v>
      </c>
      <c r="N581" s="242"/>
      <c r="O581" s="242" t="s">
        <v>18805</v>
      </c>
      <c r="P581" s="242" t="s">
        <v>5401</v>
      </c>
      <c r="Q581" s="242" t="s">
        <v>4733</v>
      </c>
    </row>
    <row r="582" spans="1:17">
      <c r="A582" s="242" t="s">
        <v>6626</v>
      </c>
      <c r="B582" s="242" t="s">
        <v>6627</v>
      </c>
      <c r="C582" s="242" t="s">
        <v>6628</v>
      </c>
      <c r="D582" s="242"/>
      <c r="E582" s="242" t="s">
        <v>5403</v>
      </c>
      <c r="F582" s="242"/>
      <c r="G582" s="240"/>
      <c r="H582" s="241">
        <v>0</v>
      </c>
      <c r="I582" s="242" t="s">
        <v>4808</v>
      </c>
      <c r="J582" s="242" t="s">
        <v>4809</v>
      </c>
      <c r="K582" s="242" t="s">
        <v>4729</v>
      </c>
      <c r="L582" s="242" t="s">
        <v>4730</v>
      </c>
      <c r="M582" s="242" t="s">
        <v>4810</v>
      </c>
      <c r="N582" s="242"/>
      <c r="O582" s="242" t="s">
        <v>18805</v>
      </c>
      <c r="P582" s="242" t="s">
        <v>5401</v>
      </c>
      <c r="Q582" s="242" t="s">
        <v>4733</v>
      </c>
    </row>
    <row r="583" spans="1:17">
      <c r="A583" s="242" t="s">
        <v>6629</v>
      </c>
      <c r="B583" s="242" t="s">
        <v>6630</v>
      </c>
      <c r="C583" s="242" t="s">
        <v>6631</v>
      </c>
      <c r="D583" s="242"/>
      <c r="E583" s="242" t="s">
        <v>5403</v>
      </c>
      <c r="F583" s="242"/>
      <c r="G583" s="240"/>
      <c r="H583" s="241">
        <v>0</v>
      </c>
      <c r="I583" s="242" t="s">
        <v>4738</v>
      </c>
      <c r="J583" s="242" t="s">
        <v>4739</v>
      </c>
      <c r="K583" s="242" t="s">
        <v>4729</v>
      </c>
      <c r="L583" s="242" t="s">
        <v>4730</v>
      </c>
      <c r="M583" s="242" t="s">
        <v>4785</v>
      </c>
      <c r="N583" s="242"/>
      <c r="O583" s="242" t="s">
        <v>18805</v>
      </c>
      <c r="P583" s="242" t="s">
        <v>5401</v>
      </c>
      <c r="Q583" s="242" t="s">
        <v>4733</v>
      </c>
    </row>
    <row r="584" spans="1:17">
      <c r="A584" s="242" t="s">
        <v>6632</v>
      </c>
      <c r="B584" s="242" t="s">
        <v>6633</v>
      </c>
      <c r="C584" s="242" t="s">
        <v>6634</v>
      </c>
      <c r="D584" s="242"/>
      <c r="E584" s="242" t="s">
        <v>5403</v>
      </c>
      <c r="F584" s="242"/>
      <c r="G584" s="240"/>
      <c r="H584" s="241">
        <v>0</v>
      </c>
      <c r="I584" s="242" t="s">
        <v>4747</v>
      </c>
      <c r="J584" s="242" t="s">
        <v>4748</v>
      </c>
      <c r="K584" s="242" t="s">
        <v>4729</v>
      </c>
      <c r="L584" s="242" t="s">
        <v>4730</v>
      </c>
      <c r="M584" s="242" t="s">
        <v>4759</v>
      </c>
      <c r="N584" s="242"/>
      <c r="O584" s="242" t="s">
        <v>18805</v>
      </c>
      <c r="P584" s="242" t="s">
        <v>5401</v>
      </c>
      <c r="Q584" s="242" t="s">
        <v>4733</v>
      </c>
    </row>
    <row r="585" spans="1:17">
      <c r="A585" s="242" t="s">
        <v>6635</v>
      </c>
      <c r="B585" s="242" t="s">
        <v>6636</v>
      </c>
      <c r="C585" s="242" t="s">
        <v>6637</v>
      </c>
      <c r="D585" s="242"/>
      <c r="E585" s="242" t="s">
        <v>5403</v>
      </c>
      <c r="F585" s="242"/>
      <c r="G585" s="240"/>
      <c r="H585" s="241">
        <v>0</v>
      </c>
      <c r="I585" s="242" t="s">
        <v>4808</v>
      </c>
      <c r="J585" s="242" t="s">
        <v>4809</v>
      </c>
      <c r="K585" s="242" t="s">
        <v>4729</v>
      </c>
      <c r="L585" s="242" t="s">
        <v>4730</v>
      </c>
      <c r="M585" s="242" t="s">
        <v>4731</v>
      </c>
      <c r="N585" s="242"/>
      <c r="O585" s="242" t="s">
        <v>18805</v>
      </c>
      <c r="P585" s="242" t="s">
        <v>5401</v>
      </c>
      <c r="Q585" s="242" t="s">
        <v>4733</v>
      </c>
    </row>
    <row r="586" spans="1:17">
      <c r="A586" s="242" t="s">
        <v>6638</v>
      </c>
      <c r="B586" s="242" t="s">
        <v>6639</v>
      </c>
      <c r="C586" s="242" t="s">
        <v>6640</v>
      </c>
      <c r="D586" s="242"/>
      <c r="E586" s="242" t="s">
        <v>5403</v>
      </c>
      <c r="F586" s="242"/>
      <c r="G586" s="240"/>
      <c r="H586" s="241">
        <v>0</v>
      </c>
      <c r="I586" s="242" t="s">
        <v>4808</v>
      </c>
      <c r="J586" s="242" t="s">
        <v>4809</v>
      </c>
      <c r="K586" s="242" t="s">
        <v>4729</v>
      </c>
      <c r="L586" s="242" t="s">
        <v>4730</v>
      </c>
      <c r="M586" s="242" t="s">
        <v>4810</v>
      </c>
      <c r="N586" s="242"/>
      <c r="O586" s="242" t="s">
        <v>18805</v>
      </c>
      <c r="P586" s="242" t="s">
        <v>5401</v>
      </c>
      <c r="Q586" s="242" t="s">
        <v>4733</v>
      </c>
    </row>
    <row r="587" spans="1:17">
      <c r="A587" s="242" t="s">
        <v>6641</v>
      </c>
      <c r="B587" s="242" t="s">
        <v>6642</v>
      </c>
      <c r="C587" s="242" t="s">
        <v>6643</v>
      </c>
      <c r="D587" s="242"/>
      <c r="E587" s="242" t="s">
        <v>5403</v>
      </c>
      <c r="F587" s="242"/>
      <c r="G587" s="240"/>
      <c r="H587" s="241">
        <v>0</v>
      </c>
      <c r="I587" s="242" t="s">
        <v>4808</v>
      </c>
      <c r="J587" s="242" t="s">
        <v>4809</v>
      </c>
      <c r="K587" s="242" t="s">
        <v>4729</v>
      </c>
      <c r="L587" s="242" t="s">
        <v>4730</v>
      </c>
      <c r="M587" s="242" t="s">
        <v>4810</v>
      </c>
      <c r="N587" s="242"/>
      <c r="O587" s="242" t="s">
        <v>18805</v>
      </c>
      <c r="P587" s="242" t="s">
        <v>5401</v>
      </c>
      <c r="Q587" s="242" t="s">
        <v>4733</v>
      </c>
    </row>
    <row r="588" spans="1:17">
      <c r="A588" s="242" t="s">
        <v>6644</v>
      </c>
      <c r="B588" s="242" t="s">
        <v>6645</v>
      </c>
      <c r="C588" s="242" t="s">
        <v>6646</v>
      </c>
      <c r="D588" s="242"/>
      <c r="E588" s="242" t="s">
        <v>5403</v>
      </c>
      <c r="F588" s="242"/>
      <c r="G588" s="240"/>
      <c r="H588" s="241">
        <v>0</v>
      </c>
      <c r="I588" s="242" t="s">
        <v>4747</v>
      </c>
      <c r="J588" s="242" t="s">
        <v>4748</v>
      </c>
      <c r="K588" s="242" t="s">
        <v>4729</v>
      </c>
      <c r="L588" s="242" t="s">
        <v>4730</v>
      </c>
      <c r="M588" s="242" t="s">
        <v>4926</v>
      </c>
      <c r="N588" s="242"/>
      <c r="O588" s="242" t="s">
        <v>18805</v>
      </c>
      <c r="P588" s="242" t="s">
        <v>5401</v>
      </c>
      <c r="Q588" s="242" t="s">
        <v>4733</v>
      </c>
    </row>
    <row r="589" spans="1:17">
      <c r="A589" s="242" t="s">
        <v>6647</v>
      </c>
      <c r="B589" s="242" t="s">
        <v>6648</v>
      </c>
      <c r="C589" s="242" t="s">
        <v>6649</v>
      </c>
      <c r="D589" s="242"/>
      <c r="E589" s="242" t="s">
        <v>5403</v>
      </c>
      <c r="F589" s="242"/>
      <c r="G589" s="240"/>
      <c r="H589" s="241">
        <v>0</v>
      </c>
      <c r="I589" s="242" t="s">
        <v>4738</v>
      </c>
      <c r="J589" s="242" t="s">
        <v>4739</v>
      </c>
      <c r="K589" s="242" t="s">
        <v>4729</v>
      </c>
      <c r="L589" s="242" t="s">
        <v>4730</v>
      </c>
      <c r="M589" s="242" t="s">
        <v>4785</v>
      </c>
      <c r="N589" s="242"/>
      <c r="O589" s="242" t="s">
        <v>18805</v>
      </c>
      <c r="P589" s="242" t="s">
        <v>5401</v>
      </c>
      <c r="Q589" s="242" t="s">
        <v>4733</v>
      </c>
    </row>
    <row r="590" spans="1:17">
      <c r="A590" s="242" t="s">
        <v>6650</v>
      </c>
      <c r="B590" s="242" t="s">
        <v>6651</v>
      </c>
      <c r="C590" s="242" t="s">
        <v>6652</v>
      </c>
      <c r="D590" s="242"/>
      <c r="E590" s="242" t="s">
        <v>5403</v>
      </c>
      <c r="F590" s="242"/>
      <c r="G590" s="240"/>
      <c r="H590" s="241">
        <v>0</v>
      </c>
      <c r="I590" s="242" t="s">
        <v>4738</v>
      </c>
      <c r="J590" s="242" t="s">
        <v>4739</v>
      </c>
      <c r="K590" s="242" t="s">
        <v>4729</v>
      </c>
      <c r="L590" s="242" t="s">
        <v>4730</v>
      </c>
      <c r="M590" s="242" t="s">
        <v>6396</v>
      </c>
      <c r="N590" s="242"/>
      <c r="O590" s="242" t="s">
        <v>18805</v>
      </c>
      <c r="P590" s="242" t="s">
        <v>5401</v>
      </c>
      <c r="Q590" s="242" t="s">
        <v>4733</v>
      </c>
    </row>
    <row r="591" spans="1:17">
      <c r="A591" s="242" t="s">
        <v>6653</v>
      </c>
      <c r="B591" s="242" t="s">
        <v>6654</v>
      </c>
      <c r="C591" s="242" t="s">
        <v>6655</v>
      </c>
      <c r="D591" s="242"/>
      <c r="E591" s="242" t="s">
        <v>5403</v>
      </c>
      <c r="F591" s="242"/>
      <c r="G591" s="240"/>
      <c r="H591" s="241">
        <v>0</v>
      </c>
      <c r="I591" s="242" t="s">
        <v>4747</v>
      </c>
      <c r="J591" s="242" t="s">
        <v>4748</v>
      </c>
      <c r="K591" s="242" t="s">
        <v>4729</v>
      </c>
      <c r="L591" s="242" t="s">
        <v>4730</v>
      </c>
      <c r="M591" s="242" t="s">
        <v>4749</v>
      </c>
      <c r="N591" s="242"/>
      <c r="O591" s="242" t="s">
        <v>18805</v>
      </c>
      <c r="P591" s="242" t="s">
        <v>5401</v>
      </c>
      <c r="Q591" s="242" t="s">
        <v>4733</v>
      </c>
    </row>
    <row r="592" spans="1:17">
      <c r="A592" s="242" t="s">
        <v>6656</v>
      </c>
      <c r="B592" s="242" t="s">
        <v>6657</v>
      </c>
      <c r="C592" s="242" t="s">
        <v>6658</v>
      </c>
      <c r="D592" s="242"/>
      <c r="E592" s="242" t="s">
        <v>5403</v>
      </c>
      <c r="F592" s="242"/>
      <c r="G592" s="240"/>
      <c r="H592" s="241">
        <v>0</v>
      </c>
      <c r="I592" s="242" t="s">
        <v>4808</v>
      </c>
      <c r="J592" s="242" t="s">
        <v>4809</v>
      </c>
      <c r="K592" s="242" t="s">
        <v>4729</v>
      </c>
      <c r="L592" s="242" t="s">
        <v>4730</v>
      </c>
      <c r="M592" s="242" t="s">
        <v>4731</v>
      </c>
      <c r="N592" s="242"/>
      <c r="O592" s="242" t="s">
        <v>18805</v>
      </c>
      <c r="P592" s="242" t="s">
        <v>5401</v>
      </c>
      <c r="Q592" s="242" t="s">
        <v>4733</v>
      </c>
    </row>
    <row r="593" spans="1:17">
      <c r="A593" s="242" t="s">
        <v>6659</v>
      </c>
      <c r="B593" s="242" t="s">
        <v>6660</v>
      </c>
      <c r="C593" s="242" t="s">
        <v>6661</v>
      </c>
      <c r="D593" s="242"/>
      <c r="E593" s="242" t="s">
        <v>5403</v>
      </c>
      <c r="F593" s="242"/>
      <c r="G593" s="240"/>
      <c r="H593" s="241">
        <v>0</v>
      </c>
      <c r="I593" s="242" t="s">
        <v>4747</v>
      </c>
      <c r="J593" s="242" t="s">
        <v>4748</v>
      </c>
      <c r="K593" s="242" t="s">
        <v>4729</v>
      </c>
      <c r="L593" s="242" t="s">
        <v>4730</v>
      </c>
      <c r="M593" s="242" t="s">
        <v>4908</v>
      </c>
      <c r="N593" s="242"/>
      <c r="O593" s="242" t="s">
        <v>18805</v>
      </c>
      <c r="P593" s="242" t="s">
        <v>5401</v>
      </c>
      <c r="Q593" s="242" t="s">
        <v>4733</v>
      </c>
    </row>
    <row r="594" spans="1:17">
      <c r="A594" s="242" t="s">
        <v>6662</v>
      </c>
      <c r="B594" s="242" t="s">
        <v>6663</v>
      </c>
      <c r="C594" s="242" t="s">
        <v>6664</v>
      </c>
      <c r="D594" s="242"/>
      <c r="E594" s="242" t="s">
        <v>5403</v>
      </c>
      <c r="F594" s="242"/>
      <c r="G594" s="240"/>
      <c r="H594" s="241">
        <v>0</v>
      </c>
      <c r="I594" s="242" t="s">
        <v>4780</v>
      </c>
      <c r="J594" s="242" t="s">
        <v>4781</v>
      </c>
      <c r="K594" s="242" t="s">
        <v>4729</v>
      </c>
      <c r="L594" s="242" t="s">
        <v>4730</v>
      </c>
      <c r="M594" s="242" t="s">
        <v>4937</v>
      </c>
      <c r="N594" s="242"/>
      <c r="O594" s="242" t="s">
        <v>18805</v>
      </c>
      <c r="P594" s="242" t="s">
        <v>5401</v>
      </c>
      <c r="Q594" s="242" t="s">
        <v>4733</v>
      </c>
    </row>
    <row r="595" spans="1:17">
      <c r="A595" s="242" t="s">
        <v>6665</v>
      </c>
      <c r="B595" s="242" t="s">
        <v>6666</v>
      </c>
      <c r="C595" s="242" t="s">
        <v>6667</v>
      </c>
      <c r="D595" s="242"/>
      <c r="E595" s="242" t="s">
        <v>5403</v>
      </c>
      <c r="F595" s="242"/>
      <c r="G595" s="240"/>
      <c r="H595" s="241">
        <v>0</v>
      </c>
      <c r="I595" s="242" t="s">
        <v>4738</v>
      </c>
      <c r="J595" s="242" t="s">
        <v>4739</v>
      </c>
      <c r="K595" s="242" t="s">
        <v>4729</v>
      </c>
      <c r="L595" s="242" t="s">
        <v>4730</v>
      </c>
      <c r="M595" s="242" t="s">
        <v>4785</v>
      </c>
      <c r="N595" s="242"/>
      <c r="O595" s="242" t="s">
        <v>18805</v>
      </c>
      <c r="P595" s="242" t="s">
        <v>5401</v>
      </c>
      <c r="Q595" s="242" t="s">
        <v>4733</v>
      </c>
    </row>
    <row r="596" spans="1:17">
      <c r="A596" s="242" t="s">
        <v>6668</v>
      </c>
      <c r="B596" s="242" t="s">
        <v>6669</v>
      </c>
      <c r="C596" s="242" t="s">
        <v>6670</v>
      </c>
      <c r="D596" s="242"/>
      <c r="E596" s="242" t="s">
        <v>5403</v>
      </c>
      <c r="F596" s="242"/>
      <c r="G596" s="240"/>
      <c r="H596" s="241">
        <v>0</v>
      </c>
      <c r="I596" s="242" t="s">
        <v>4820</v>
      </c>
      <c r="J596" s="242" t="s">
        <v>4821</v>
      </c>
      <c r="K596" s="242" t="s">
        <v>4729</v>
      </c>
      <c r="L596" s="242" t="s">
        <v>4730</v>
      </c>
      <c r="M596" s="242" t="s">
        <v>6671</v>
      </c>
      <c r="N596" s="242"/>
      <c r="O596" s="242" t="s">
        <v>18805</v>
      </c>
      <c r="P596" s="242" t="s">
        <v>5401</v>
      </c>
      <c r="Q596" s="242" t="s">
        <v>4733</v>
      </c>
    </row>
    <row r="597" spans="1:17">
      <c r="A597" s="242" t="s">
        <v>6672</v>
      </c>
      <c r="B597" s="242" t="s">
        <v>6673</v>
      </c>
      <c r="C597" s="242" t="s">
        <v>6674</v>
      </c>
      <c r="D597" s="242"/>
      <c r="E597" s="242" t="s">
        <v>5403</v>
      </c>
      <c r="F597" s="242"/>
      <c r="G597" s="240"/>
      <c r="H597" s="241">
        <v>0</v>
      </c>
      <c r="I597" s="242" t="s">
        <v>4738</v>
      </c>
      <c r="J597" s="242" t="s">
        <v>4739</v>
      </c>
      <c r="K597" s="242" t="s">
        <v>4729</v>
      </c>
      <c r="L597" s="242" t="s">
        <v>4730</v>
      </c>
      <c r="M597" s="242" t="s">
        <v>4785</v>
      </c>
      <c r="N597" s="242"/>
      <c r="O597" s="242" t="s">
        <v>18805</v>
      </c>
      <c r="P597" s="242" t="s">
        <v>5401</v>
      </c>
      <c r="Q597" s="242" t="s">
        <v>4733</v>
      </c>
    </row>
    <row r="598" spans="1:17">
      <c r="A598" s="242" t="s">
        <v>6675</v>
      </c>
      <c r="B598" s="242" t="s">
        <v>6676</v>
      </c>
      <c r="C598" s="242" t="s">
        <v>6677</v>
      </c>
      <c r="D598" s="242"/>
      <c r="E598" s="242" t="s">
        <v>5403</v>
      </c>
      <c r="F598" s="242"/>
      <c r="G598" s="240"/>
      <c r="H598" s="241">
        <v>0</v>
      </c>
      <c r="I598" s="242" t="s">
        <v>4738</v>
      </c>
      <c r="J598" s="242" t="s">
        <v>4739</v>
      </c>
      <c r="K598" s="242" t="s">
        <v>4729</v>
      </c>
      <c r="L598" s="242" t="s">
        <v>4730</v>
      </c>
      <c r="M598" s="242" t="s">
        <v>6577</v>
      </c>
      <c r="N598" s="242"/>
      <c r="O598" s="242" t="s">
        <v>18805</v>
      </c>
      <c r="P598" s="242" t="s">
        <v>5401</v>
      </c>
      <c r="Q598" s="242" t="s">
        <v>4733</v>
      </c>
    </row>
    <row r="599" spans="1:17">
      <c r="A599" s="242" t="s">
        <v>6678</v>
      </c>
      <c r="B599" s="242" t="s">
        <v>6679</v>
      </c>
      <c r="C599" s="242" t="s">
        <v>6680</v>
      </c>
      <c r="D599" s="242"/>
      <c r="E599" s="242" t="s">
        <v>5403</v>
      </c>
      <c r="F599" s="242"/>
      <c r="G599" s="240"/>
      <c r="H599" s="241">
        <v>0</v>
      </c>
      <c r="I599" s="242" t="s">
        <v>4738</v>
      </c>
      <c r="J599" s="242" t="s">
        <v>4739</v>
      </c>
      <c r="K599" s="242" t="s">
        <v>4729</v>
      </c>
      <c r="L599" s="242" t="s">
        <v>4730</v>
      </c>
      <c r="M599" s="242" t="s">
        <v>4785</v>
      </c>
      <c r="N599" s="242"/>
      <c r="O599" s="242" t="s">
        <v>18805</v>
      </c>
      <c r="P599" s="242" t="s">
        <v>5401</v>
      </c>
      <c r="Q599" s="242" t="s">
        <v>4733</v>
      </c>
    </row>
    <row r="600" spans="1:17">
      <c r="A600" s="242" t="s">
        <v>6681</v>
      </c>
      <c r="B600" s="242" t="s">
        <v>6682</v>
      </c>
      <c r="C600" s="242" t="s">
        <v>6683</v>
      </c>
      <c r="D600" s="242"/>
      <c r="E600" s="242" t="s">
        <v>5403</v>
      </c>
      <c r="F600" s="242"/>
      <c r="G600" s="240"/>
      <c r="H600" s="241">
        <v>0</v>
      </c>
      <c r="I600" s="242" t="s">
        <v>4808</v>
      </c>
      <c r="J600" s="242" t="s">
        <v>4809</v>
      </c>
      <c r="K600" s="242" t="s">
        <v>4729</v>
      </c>
      <c r="L600" s="242" t="s">
        <v>4730</v>
      </c>
      <c r="M600" s="242" t="s">
        <v>4731</v>
      </c>
      <c r="N600" s="242"/>
      <c r="O600" s="242" t="s">
        <v>18805</v>
      </c>
      <c r="P600" s="242" t="s">
        <v>5401</v>
      </c>
      <c r="Q600" s="242" t="s">
        <v>4733</v>
      </c>
    </row>
    <row r="601" spans="1:17">
      <c r="A601" s="242" t="s">
        <v>6684</v>
      </c>
      <c r="B601" s="242" t="s">
        <v>6685</v>
      </c>
      <c r="C601" s="242" t="s">
        <v>6686</v>
      </c>
      <c r="D601" s="242"/>
      <c r="E601" s="242" t="s">
        <v>5403</v>
      </c>
      <c r="F601" s="242"/>
      <c r="G601" s="240"/>
      <c r="H601" s="241">
        <v>0</v>
      </c>
      <c r="I601" s="242" t="s">
        <v>4738</v>
      </c>
      <c r="J601" s="242" t="s">
        <v>4739</v>
      </c>
      <c r="K601" s="242" t="s">
        <v>4729</v>
      </c>
      <c r="L601" s="242" t="s">
        <v>4730</v>
      </c>
      <c r="M601" s="242" t="s">
        <v>4785</v>
      </c>
      <c r="N601" s="242"/>
      <c r="O601" s="242" t="s">
        <v>18805</v>
      </c>
      <c r="P601" s="242" t="s">
        <v>5401</v>
      </c>
      <c r="Q601" s="242" t="s">
        <v>4733</v>
      </c>
    </row>
    <row r="602" spans="1:17">
      <c r="A602" s="242" t="s">
        <v>6687</v>
      </c>
      <c r="B602" s="242" t="s">
        <v>6688</v>
      </c>
      <c r="C602" s="242" t="s">
        <v>6689</v>
      </c>
      <c r="D602" s="242"/>
      <c r="E602" s="242" t="s">
        <v>5403</v>
      </c>
      <c r="F602" s="242"/>
      <c r="G602" s="240"/>
      <c r="H602" s="241">
        <v>0</v>
      </c>
      <c r="I602" s="242" t="s">
        <v>4808</v>
      </c>
      <c r="J602" s="242" t="s">
        <v>4809</v>
      </c>
      <c r="K602" s="242" t="s">
        <v>4729</v>
      </c>
      <c r="L602" s="242" t="s">
        <v>4730</v>
      </c>
      <c r="M602" s="242" t="s">
        <v>6564</v>
      </c>
      <c r="N602" s="242"/>
      <c r="O602" s="242" t="s">
        <v>18805</v>
      </c>
      <c r="P602" s="242" t="s">
        <v>5401</v>
      </c>
      <c r="Q602" s="242" t="s">
        <v>4733</v>
      </c>
    </row>
    <row r="603" spans="1:17">
      <c r="A603" s="242" t="s">
        <v>6690</v>
      </c>
      <c r="B603" s="242" t="s">
        <v>6691</v>
      </c>
      <c r="C603" s="242" t="s">
        <v>6692</v>
      </c>
      <c r="D603" s="242"/>
      <c r="E603" s="242" t="s">
        <v>5403</v>
      </c>
      <c r="F603" s="242"/>
      <c r="G603" s="240"/>
      <c r="H603" s="241">
        <v>0</v>
      </c>
      <c r="I603" s="242" t="s">
        <v>4747</v>
      </c>
      <c r="J603" s="242" t="s">
        <v>4748</v>
      </c>
      <c r="K603" s="242" t="s">
        <v>4729</v>
      </c>
      <c r="L603" s="242" t="s">
        <v>4730</v>
      </c>
      <c r="M603" s="242" t="s">
        <v>4857</v>
      </c>
      <c r="N603" s="242"/>
      <c r="O603" s="242" t="s">
        <v>18805</v>
      </c>
      <c r="P603" s="242" t="s">
        <v>5401</v>
      </c>
      <c r="Q603" s="242" t="s">
        <v>4733</v>
      </c>
    </row>
    <row r="604" spans="1:17">
      <c r="A604" s="242" t="s">
        <v>6693</v>
      </c>
      <c r="B604" s="242" t="s">
        <v>6694</v>
      </c>
      <c r="C604" s="242" t="s">
        <v>6695</v>
      </c>
      <c r="D604" s="242"/>
      <c r="E604" s="242" t="s">
        <v>5403</v>
      </c>
      <c r="F604" s="242"/>
      <c r="G604" s="240"/>
      <c r="H604" s="241">
        <v>0</v>
      </c>
      <c r="I604" s="242" t="s">
        <v>4775</v>
      </c>
      <c r="J604" s="242" t="s">
        <v>4776</v>
      </c>
      <c r="K604" s="242" t="s">
        <v>4729</v>
      </c>
      <c r="L604" s="242" t="s">
        <v>4730</v>
      </c>
      <c r="M604" s="242" t="s">
        <v>6392</v>
      </c>
      <c r="N604" s="242"/>
      <c r="O604" s="242" t="s">
        <v>18805</v>
      </c>
      <c r="P604" s="242" t="s">
        <v>5401</v>
      </c>
      <c r="Q604" s="242" t="s">
        <v>4733</v>
      </c>
    </row>
    <row r="605" spans="1:17">
      <c r="A605" s="242" t="s">
        <v>6696</v>
      </c>
      <c r="B605" s="242" t="s">
        <v>6697</v>
      </c>
      <c r="C605" s="242" t="s">
        <v>6698</v>
      </c>
      <c r="D605" s="242"/>
      <c r="E605" s="242" t="s">
        <v>5403</v>
      </c>
      <c r="F605" s="242"/>
      <c r="G605" s="240"/>
      <c r="H605" s="241">
        <v>0</v>
      </c>
      <c r="I605" s="242" t="s">
        <v>4747</v>
      </c>
      <c r="J605" s="242" t="s">
        <v>4748</v>
      </c>
      <c r="K605" s="242" t="s">
        <v>4729</v>
      </c>
      <c r="L605" s="242" t="s">
        <v>4730</v>
      </c>
      <c r="M605" s="242" t="s">
        <v>4926</v>
      </c>
      <c r="N605" s="242"/>
      <c r="O605" s="242" t="s">
        <v>18805</v>
      </c>
      <c r="P605" s="242" t="s">
        <v>5401</v>
      </c>
      <c r="Q605" s="242" t="s">
        <v>4733</v>
      </c>
    </row>
    <row r="606" spans="1:17">
      <c r="A606" s="242" t="s">
        <v>6699</v>
      </c>
      <c r="B606" s="242" t="s">
        <v>6700</v>
      </c>
      <c r="C606" s="242" t="s">
        <v>6701</v>
      </c>
      <c r="D606" s="242"/>
      <c r="E606" s="242" t="s">
        <v>5403</v>
      </c>
      <c r="F606" s="242"/>
      <c r="G606" s="240"/>
      <c r="H606" s="241">
        <v>0</v>
      </c>
      <c r="I606" s="242" t="s">
        <v>4738</v>
      </c>
      <c r="J606" s="242" t="s">
        <v>4739</v>
      </c>
      <c r="K606" s="242" t="s">
        <v>4729</v>
      </c>
      <c r="L606" s="242" t="s">
        <v>4730</v>
      </c>
      <c r="M606" s="242" t="s">
        <v>6396</v>
      </c>
      <c r="N606" s="242"/>
      <c r="O606" s="242" t="s">
        <v>18805</v>
      </c>
      <c r="P606" s="242" t="s">
        <v>5401</v>
      </c>
      <c r="Q606" s="242" t="s">
        <v>4733</v>
      </c>
    </row>
    <row r="607" spans="1:17">
      <c r="A607" s="242" t="s">
        <v>6702</v>
      </c>
      <c r="B607" s="242" t="s">
        <v>6703</v>
      </c>
      <c r="C607" s="242" t="s">
        <v>6704</v>
      </c>
      <c r="D607" s="242"/>
      <c r="E607" s="242" t="s">
        <v>5403</v>
      </c>
      <c r="F607" s="242"/>
      <c r="G607" s="240"/>
      <c r="H607" s="241">
        <v>0</v>
      </c>
      <c r="I607" s="242" t="s">
        <v>4780</v>
      </c>
      <c r="J607" s="242" t="s">
        <v>4781</v>
      </c>
      <c r="K607" s="242" t="s">
        <v>4729</v>
      </c>
      <c r="L607" s="242" t="s">
        <v>4730</v>
      </c>
      <c r="M607" s="242" t="s">
        <v>4782</v>
      </c>
      <c r="N607" s="242"/>
      <c r="O607" s="242" t="s">
        <v>18805</v>
      </c>
      <c r="P607" s="242" t="s">
        <v>5401</v>
      </c>
      <c r="Q607" s="242" t="s">
        <v>4733</v>
      </c>
    </row>
    <row r="608" spans="1:17">
      <c r="A608" s="242" t="s">
        <v>6705</v>
      </c>
      <c r="B608" s="242" t="s">
        <v>6706</v>
      </c>
      <c r="C608" s="242" t="s">
        <v>6707</v>
      </c>
      <c r="D608" s="242"/>
      <c r="E608" s="242" t="s">
        <v>5403</v>
      </c>
      <c r="F608" s="242"/>
      <c r="G608" s="240"/>
      <c r="H608" s="241">
        <v>0</v>
      </c>
      <c r="I608" s="242" t="s">
        <v>4747</v>
      </c>
      <c r="J608" s="242" t="s">
        <v>4748</v>
      </c>
      <c r="K608" s="242" t="s">
        <v>4729</v>
      </c>
      <c r="L608" s="242" t="s">
        <v>4730</v>
      </c>
      <c r="M608" s="242" t="s">
        <v>4926</v>
      </c>
      <c r="N608" s="242"/>
      <c r="O608" s="242" t="s">
        <v>18805</v>
      </c>
      <c r="P608" s="242" t="s">
        <v>5401</v>
      </c>
      <c r="Q608" s="242" t="s">
        <v>4733</v>
      </c>
    </row>
    <row r="609" spans="1:17">
      <c r="A609" s="242" t="s">
        <v>6708</v>
      </c>
      <c r="B609" s="242" t="s">
        <v>6709</v>
      </c>
      <c r="C609" s="242" t="s">
        <v>6710</v>
      </c>
      <c r="D609" s="242"/>
      <c r="E609" s="242" t="s">
        <v>5403</v>
      </c>
      <c r="F609" s="242"/>
      <c r="G609" s="240"/>
      <c r="H609" s="241">
        <v>0</v>
      </c>
      <c r="I609" s="242" t="s">
        <v>4738</v>
      </c>
      <c r="J609" s="242" t="s">
        <v>4739</v>
      </c>
      <c r="K609" s="242" t="s">
        <v>4729</v>
      </c>
      <c r="L609" s="242" t="s">
        <v>4730</v>
      </c>
      <c r="M609" s="242" t="s">
        <v>4785</v>
      </c>
      <c r="N609" s="242"/>
      <c r="O609" s="242" t="s">
        <v>18805</v>
      </c>
      <c r="P609" s="242" t="s">
        <v>5401</v>
      </c>
      <c r="Q609" s="242" t="s">
        <v>4733</v>
      </c>
    </row>
    <row r="610" spans="1:17">
      <c r="A610" s="242" t="s">
        <v>6711</v>
      </c>
      <c r="B610" s="242" t="s">
        <v>6712</v>
      </c>
      <c r="C610" s="242" t="s">
        <v>6713</v>
      </c>
      <c r="D610" s="242"/>
      <c r="E610" s="242" t="s">
        <v>5403</v>
      </c>
      <c r="F610" s="242"/>
      <c r="G610" s="240"/>
      <c r="H610" s="241">
        <v>0</v>
      </c>
      <c r="I610" s="242" t="s">
        <v>4747</v>
      </c>
      <c r="J610" s="242" t="s">
        <v>4748</v>
      </c>
      <c r="K610" s="242" t="s">
        <v>4729</v>
      </c>
      <c r="L610" s="242" t="s">
        <v>4730</v>
      </c>
      <c r="M610" s="242" t="s">
        <v>4759</v>
      </c>
      <c r="N610" s="242"/>
      <c r="O610" s="242" t="s">
        <v>18805</v>
      </c>
      <c r="P610" s="242" t="s">
        <v>5401</v>
      </c>
      <c r="Q610" s="242" t="s">
        <v>4733</v>
      </c>
    </row>
    <row r="611" spans="1:17">
      <c r="A611" s="242" t="s">
        <v>6714</v>
      </c>
      <c r="B611" s="242" t="s">
        <v>6715</v>
      </c>
      <c r="C611" s="242" t="s">
        <v>6716</v>
      </c>
      <c r="D611" s="242"/>
      <c r="E611" s="242" t="s">
        <v>5403</v>
      </c>
      <c r="F611" s="242"/>
      <c r="G611" s="240"/>
      <c r="H611" s="241">
        <v>0</v>
      </c>
      <c r="I611" s="242" t="s">
        <v>4747</v>
      </c>
      <c r="J611" s="242" t="s">
        <v>4748</v>
      </c>
      <c r="K611" s="242" t="s">
        <v>4729</v>
      </c>
      <c r="L611" s="242" t="s">
        <v>4730</v>
      </c>
      <c r="M611" s="242" t="s">
        <v>4749</v>
      </c>
      <c r="N611" s="242"/>
      <c r="O611" s="242" t="s">
        <v>18805</v>
      </c>
      <c r="P611" s="242" t="s">
        <v>5401</v>
      </c>
      <c r="Q611" s="242" t="s">
        <v>4733</v>
      </c>
    </row>
    <row r="612" spans="1:17">
      <c r="A612" s="242" t="s">
        <v>6717</v>
      </c>
      <c r="B612" s="242" t="s">
        <v>6718</v>
      </c>
      <c r="C612" s="242" t="s">
        <v>6719</v>
      </c>
      <c r="D612" s="242"/>
      <c r="E612" s="242" t="s">
        <v>5403</v>
      </c>
      <c r="F612" s="242"/>
      <c r="G612" s="240"/>
      <c r="H612" s="241">
        <v>0</v>
      </c>
      <c r="I612" s="242" t="s">
        <v>4780</v>
      </c>
      <c r="J612" s="242" t="s">
        <v>4781</v>
      </c>
      <c r="K612" s="242" t="s">
        <v>4729</v>
      </c>
      <c r="L612" s="242" t="s">
        <v>4730</v>
      </c>
      <c r="M612" s="242" t="s">
        <v>6439</v>
      </c>
      <c r="N612" s="242"/>
      <c r="O612" s="242" t="s">
        <v>18805</v>
      </c>
      <c r="P612" s="242" t="s">
        <v>5401</v>
      </c>
      <c r="Q612" s="242" t="s">
        <v>4733</v>
      </c>
    </row>
    <row r="613" spans="1:17">
      <c r="A613" s="242" t="s">
        <v>6720</v>
      </c>
      <c r="B613" s="242" t="s">
        <v>6721</v>
      </c>
      <c r="C613" s="242" t="s">
        <v>6722</v>
      </c>
      <c r="D613" s="242"/>
      <c r="E613" s="242" t="s">
        <v>5403</v>
      </c>
      <c r="F613" s="242"/>
      <c r="G613" s="240"/>
      <c r="H613" s="241">
        <v>0</v>
      </c>
      <c r="I613" s="242" t="s">
        <v>4738</v>
      </c>
      <c r="J613" s="242" t="s">
        <v>4739</v>
      </c>
      <c r="K613" s="242" t="s">
        <v>4729</v>
      </c>
      <c r="L613" s="242" t="s">
        <v>4730</v>
      </c>
      <c r="M613" s="242" t="s">
        <v>4740</v>
      </c>
      <c r="N613" s="242"/>
      <c r="O613" s="242" t="s">
        <v>18805</v>
      </c>
      <c r="P613" s="242" t="s">
        <v>5401</v>
      </c>
      <c r="Q613" s="242" t="s">
        <v>4733</v>
      </c>
    </row>
    <row r="614" spans="1:17">
      <c r="A614" s="242" t="s">
        <v>6723</v>
      </c>
      <c r="B614" s="242" t="s">
        <v>6724</v>
      </c>
      <c r="C614" s="242" t="s">
        <v>6725</v>
      </c>
      <c r="D614" s="242"/>
      <c r="E614" s="242" t="s">
        <v>5403</v>
      </c>
      <c r="F614" s="242"/>
      <c r="G614" s="240"/>
      <c r="H614" s="241">
        <v>0</v>
      </c>
      <c r="I614" s="242" t="s">
        <v>4780</v>
      </c>
      <c r="J614" s="242" t="s">
        <v>4781</v>
      </c>
      <c r="K614" s="242" t="s">
        <v>4729</v>
      </c>
      <c r="L614" s="242" t="s">
        <v>4730</v>
      </c>
      <c r="M614" s="242" t="s">
        <v>4937</v>
      </c>
      <c r="N614" s="242"/>
      <c r="O614" s="242" t="s">
        <v>18805</v>
      </c>
      <c r="P614" s="242" t="s">
        <v>5401</v>
      </c>
      <c r="Q614" s="242" t="s">
        <v>4733</v>
      </c>
    </row>
    <row r="615" spans="1:17">
      <c r="A615" s="242" t="s">
        <v>6726</v>
      </c>
      <c r="B615" s="242" t="s">
        <v>6727</v>
      </c>
      <c r="C615" s="242" t="s">
        <v>6728</v>
      </c>
      <c r="D615" s="242"/>
      <c r="E615" s="242" t="s">
        <v>5403</v>
      </c>
      <c r="F615" s="242"/>
      <c r="G615" s="240"/>
      <c r="H615" s="241">
        <v>0</v>
      </c>
      <c r="I615" s="242" t="s">
        <v>4747</v>
      </c>
      <c r="J615" s="242" t="s">
        <v>4748</v>
      </c>
      <c r="K615" s="242" t="s">
        <v>4729</v>
      </c>
      <c r="L615" s="242" t="s">
        <v>4730</v>
      </c>
      <c r="M615" s="242" t="s">
        <v>4759</v>
      </c>
      <c r="N615" s="242"/>
      <c r="O615" s="242" t="s">
        <v>18805</v>
      </c>
      <c r="P615" s="242" t="s">
        <v>5401</v>
      </c>
      <c r="Q615" s="242" t="s">
        <v>4733</v>
      </c>
    </row>
    <row r="616" spans="1:17">
      <c r="A616" s="242" t="s">
        <v>6729</v>
      </c>
      <c r="B616" s="242" t="s">
        <v>6730</v>
      </c>
      <c r="C616" s="242" t="s">
        <v>6731</v>
      </c>
      <c r="D616" s="242"/>
      <c r="E616" s="242" t="s">
        <v>5403</v>
      </c>
      <c r="F616" s="242"/>
      <c r="G616" s="240"/>
      <c r="H616" s="241">
        <v>0</v>
      </c>
      <c r="I616" s="242" t="s">
        <v>4780</v>
      </c>
      <c r="J616" s="242" t="s">
        <v>4781</v>
      </c>
      <c r="K616" s="242" t="s">
        <v>4729</v>
      </c>
      <c r="L616" s="242" t="s">
        <v>4730</v>
      </c>
      <c r="M616" s="242" t="s">
        <v>6439</v>
      </c>
      <c r="N616" s="242"/>
      <c r="O616" s="242" t="s">
        <v>18805</v>
      </c>
      <c r="P616" s="242" t="s">
        <v>5401</v>
      </c>
      <c r="Q616" s="242" t="s">
        <v>4733</v>
      </c>
    </row>
    <row r="617" spans="1:17">
      <c r="A617" s="242" t="s">
        <v>6732</v>
      </c>
      <c r="B617" s="242" t="s">
        <v>6733</v>
      </c>
      <c r="C617" s="242" t="s">
        <v>6734</v>
      </c>
      <c r="D617" s="242"/>
      <c r="E617" s="242" t="s">
        <v>5403</v>
      </c>
      <c r="F617" s="242"/>
      <c r="G617" s="240"/>
      <c r="H617" s="241">
        <v>0</v>
      </c>
      <c r="I617" s="242" t="s">
        <v>4747</v>
      </c>
      <c r="J617" s="242" t="s">
        <v>4748</v>
      </c>
      <c r="K617" s="242" t="s">
        <v>4729</v>
      </c>
      <c r="L617" s="242" t="s">
        <v>4730</v>
      </c>
      <c r="M617" s="242" t="s">
        <v>4759</v>
      </c>
      <c r="N617" s="242"/>
      <c r="O617" s="242" t="s">
        <v>18805</v>
      </c>
      <c r="P617" s="242" t="s">
        <v>5401</v>
      </c>
      <c r="Q617" s="242" t="s">
        <v>4733</v>
      </c>
    </row>
    <row r="618" spans="1:17">
      <c r="A618" s="242" t="s">
        <v>6735</v>
      </c>
      <c r="B618" s="242" t="s">
        <v>6736</v>
      </c>
      <c r="C618" s="242" t="s">
        <v>6737</v>
      </c>
      <c r="D618" s="242"/>
      <c r="E618" s="242" t="s">
        <v>5403</v>
      </c>
      <c r="F618" s="242"/>
      <c r="G618" s="240"/>
      <c r="H618" s="241">
        <v>0</v>
      </c>
      <c r="I618" s="242" t="s">
        <v>4747</v>
      </c>
      <c r="J618" s="242" t="s">
        <v>4748</v>
      </c>
      <c r="K618" s="242" t="s">
        <v>4729</v>
      </c>
      <c r="L618" s="242" t="s">
        <v>4730</v>
      </c>
      <c r="M618" s="242" t="s">
        <v>4749</v>
      </c>
      <c r="N618" s="242"/>
      <c r="O618" s="242" t="s">
        <v>18805</v>
      </c>
      <c r="P618" s="242" t="s">
        <v>5401</v>
      </c>
      <c r="Q618" s="242" t="s">
        <v>4733</v>
      </c>
    </row>
    <row r="619" spans="1:17">
      <c r="A619" s="242" t="s">
        <v>6738</v>
      </c>
      <c r="B619" s="242" t="s">
        <v>6739</v>
      </c>
      <c r="C619" s="242" t="s">
        <v>6740</v>
      </c>
      <c r="D619" s="242"/>
      <c r="E619" s="242" t="s">
        <v>5403</v>
      </c>
      <c r="F619" s="242"/>
      <c r="G619" s="240"/>
      <c r="H619" s="241">
        <v>0</v>
      </c>
      <c r="I619" s="242" t="s">
        <v>4780</v>
      </c>
      <c r="J619" s="242" t="s">
        <v>4781</v>
      </c>
      <c r="K619" s="242" t="s">
        <v>4729</v>
      </c>
      <c r="L619" s="242" t="s">
        <v>4730</v>
      </c>
      <c r="M619" s="242" t="s">
        <v>6439</v>
      </c>
      <c r="N619" s="242"/>
      <c r="O619" s="242" t="s">
        <v>18805</v>
      </c>
      <c r="P619" s="242" t="s">
        <v>5401</v>
      </c>
      <c r="Q619" s="242" t="s">
        <v>4733</v>
      </c>
    </row>
    <row r="620" spans="1:17">
      <c r="A620" s="242" t="s">
        <v>6741</v>
      </c>
      <c r="B620" s="242" t="s">
        <v>6742</v>
      </c>
      <c r="C620" s="242" t="s">
        <v>6743</v>
      </c>
      <c r="D620" s="242"/>
      <c r="E620" s="242" t="s">
        <v>5403</v>
      </c>
      <c r="F620" s="242"/>
      <c r="G620" s="240"/>
      <c r="H620" s="241">
        <v>0</v>
      </c>
      <c r="I620" s="242" t="s">
        <v>4775</v>
      </c>
      <c r="J620" s="242" t="s">
        <v>4776</v>
      </c>
      <c r="K620" s="242" t="s">
        <v>4729</v>
      </c>
      <c r="L620" s="242" t="s">
        <v>4730</v>
      </c>
      <c r="M620" s="242" t="s">
        <v>6392</v>
      </c>
      <c r="N620" s="242"/>
      <c r="O620" s="242" t="s">
        <v>18805</v>
      </c>
      <c r="P620" s="242" t="s">
        <v>5401</v>
      </c>
      <c r="Q620" s="242" t="s">
        <v>4733</v>
      </c>
    </row>
    <row r="621" spans="1:17">
      <c r="A621" s="242" t="s">
        <v>6744</v>
      </c>
      <c r="B621" s="242" t="s">
        <v>6745</v>
      </c>
      <c r="C621" s="242" t="s">
        <v>6746</v>
      </c>
      <c r="D621" s="242"/>
      <c r="E621" s="242" t="s">
        <v>5403</v>
      </c>
      <c r="F621" s="242"/>
      <c r="G621" s="240"/>
      <c r="H621" s="241">
        <v>0</v>
      </c>
      <c r="I621" s="242" t="s">
        <v>4780</v>
      </c>
      <c r="J621" s="242" t="s">
        <v>4781</v>
      </c>
      <c r="K621" s="242" t="s">
        <v>4729</v>
      </c>
      <c r="L621" s="242" t="s">
        <v>4730</v>
      </c>
      <c r="M621" s="242" t="s">
        <v>4872</v>
      </c>
      <c r="N621" s="242"/>
      <c r="O621" s="242" t="s">
        <v>18805</v>
      </c>
      <c r="P621" s="242" t="s">
        <v>5401</v>
      </c>
      <c r="Q621" s="242" t="s">
        <v>4733</v>
      </c>
    </row>
    <row r="622" spans="1:17">
      <c r="A622" s="242" t="s">
        <v>6747</v>
      </c>
      <c r="B622" s="242" t="s">
        <v>6748</v>
      </c>
      <c r="C622" s="242" t="s">
        <v>6749</v>
      </c>
      <c r="D622" s="242"/>
      <c r="E622" s="242" t="s">
        <v>5403</v>
      </c>
      <c r="F622" s="242"/>
      <c r="G622" s="240"/>
      <c r="H622" s="241">
        <v>0</v>
      </c>
      <c r="I622" s="242" t="s">
        <v>4808</v>
      </c>
      <c r="J622" s="242" t="s">
        <v>4809</v>
      </c>
      <c r="K622" s="242" t="s">
        <v>4729</v>
      </c>
      <c r="L622" s="242" t="s">
        <v>4730</v>
      </c>
      <c r="M622" s="242" t="s">
        <v>4810</v>
      </c>
      <c r="N622" s="242"/>
      <c r="O622" s="242" t="s">
        <v>18805</v>
      </c>
      <c r="P622" s="242" t="s">
        <v>5401</v>
      </c>
      <c r="Q622" s="242" t="s">
        <v>4733</v>
      </c>
    </row>
    <row r="623" spans="1:17">
      <c r="A623" s="242" t="s">
        <v>6750</v>
      </c>
      <c r="B623" s="242" t="s">
        <v>6751</v>
      </c>
      <c r="C623" s="242" t="s">
        <v>6752</v>
      </c>
      <c r="D623" s="242"/>
      <c r="E623" s="242" t="s">
        <v>5403</v>
      </c>
      <c r="F623" s="242"/>
      <c r="G623" s="240"/>
      <c r="H623" s="241">
        <v>0</v>
      </c>
      <c r="I623" s="242" t="s">
        <v>4738</v>
      </c>
      <c r="J623" s="242" t="s">
        <v>4739</v>
      </c>
      <c r="K623" s="242" t="s">
        <v>4729</v>
      </c>
      <c r="L623" s="242" t="s">
        <v>4730</v>
      </c>
      <c r="M623" s="242" t="s">
        <v>6396</v>
      </c>
      <c r="N623" s="242"/>
      <c r="O623" s="242" t="s">
        <v>18805</v>
      </c>
      <c r="P623" s="242" t="s">
        <v>5401</v>
      </c>
      <c r="Q623" s="242" t="s">
        <v>4733</v>
      </c>
    </row>
    <row r="624" spans="1:17">
      <c r="A624" s="242" t="s">
        <v>6753</v>
      </c>
      <c r="B624" s="242" t="s">
        <v>6754</v>
      </c>
      <c r="C624" s="242" t="s">
        <v>6755</v>
      </c>
      <c r="D624" s="242"/>
      <c r="E624" s="242" t="s">
        <v>5403</v>
      </c>
      <c r="F624" s="242"/>
      <c r="G624" s="240"/>
      <c r="H624" s="241">
        <v>0</v>
      </c>
      <c r="I624" s="242" t="s">
        <v>4808</v>
      </c>
      <c r="J624" s="242" t="s">
        <v>4809</v>
      </c>
      <c r="K624" s="242" t="s">
        <v>4729</v>
      </c>
      <c r="L624" s="242" t="s">
        <v>4730</v>
      </c>
      <c r="M624" s="242" t="s">
        <v>4810</v>
      </c>
      <c r="N624" s="242"/>
      <c r="O624" s="242" t="s">
        <v>18805</v>
      </c>
      <c r="P624" s="242" t="s">
        <v>5401</v>
      </c>
      <c r="Q624" s="242" t="s">
        <v>4733</v>
      </c>
    </row>
    <row r="625" spans="1:17">
      <c r="A625" s="242" t="s">
        <v>6756</v>
      </c>
      <c r="B625" s="242" t="s">
        <v>6757</v>
      </c>
      <c r="C625" s="242" t="s">
        <v>6758</v>
      </c>
      <c r="D625" s="242"/>
      <c r="E625" s="242" t="s">
        <v>5403</v>
      </c>
      <c r="F625" s="242"/>
      <c r="G625" s="240"/>
      <c r="H625" s="241">
        <v>0</v>
      </c>
      <c r="I625" s="242" t="s">
        <v>4747</v>
      </c>
      <c r="J625" s="242" t="s">
        <v>4748</v>
      </c>
      <c r="K625" s="242" t="s">
        <v>4729</v>
      </c>
      <c r="L625" s="242" t="s">
        <v>4730</v>
      </c>
      <c r="M625" s="242" t="s">
        <v>4857</v>
      </c>
      <c r="N625" s="242"/>
      <c r="O625" s="242" t="s">
        <v>18805</v>
      </c>
      <c r="P625" s="242" t="s">
        <v>5401</v>
      </c>
      <c r="Q625" s="242" t="s">
        <v>4733</v>
      </c>
    </row>
    <row r="626" spans="1:17">
      <c r="A626" s="242" t="s">
        <v>6759</v>
      </c>
      <c r="B626" s="242" t="s">
        <v>6760</v>
      </c>
      <c r="C626" s="242" t="s">
        <v>6761</v>
      </c>
      <c r="D626" s="242"/>
      <c r="E626" s="242" t="s">
        <v>5403</v>
      </c>
      <c r="F626" s="242"/>
      <c r="G626" s="240"/>
      <c r="H626" s="241">
        <v>0</v>
      </c>
      <c r="I626" s="242" t="s">
        <v>4780</v>
      </c>
      <c r="J626" s="242" t="s">
        <v>4781</v>
      </c>
      <c r="K626" s="242" t="s">
        <v>4729</v>
      </c>
      <c r="L626" s="242" t="s">
        <v>4730</v>
      </c>
      <c r="M626" s="242" t="s">
        <v>6439</v>
      </c>
      <c r="N626" s="242"/>
      <c r="O626" s="242" t="s">
        <v>18805</v>
      </c>
      <c r="P626" s="242" t="s">
        <v>5401</v>
      </c>
      <c r="Q626" s="242" t="s">
        <v>4733</v>
      </c>
    </row>
    <row r="627" spans="1:17">
      <c r="A627" s="242" t="s">
        <v>6762</v>
      </c>
      <c r="B627" s="242" t="s">
        <v>6763</v>
      </c>
      <c r="C627" s="242" t="s">
        <v>6764</v>
      </c>
      <c r="D627" s="242"/>
      <c r="E627" s="242" t="s">
        <v>5403</v>
      </c>
      <c r="F627" s="242"/>
      <c r="G627" s="240"/>
      <c r="H627" s="241">
        <v>0</v>
      </c>
      <c r="I627" s="242" t="s">
        <v>4780</v>
      </c>
      <c r="J627" s="242" t="s">
        <v>4781</v>
      </c>
      <c r="K627" s="242" t="s">
        <v>4729</v>
      </c>
      <c r="L627" s="242" t="s">
        <v>4730</v>
      </c>
      <c r="M627" s="242" t="s">
        <v>6439</v>
      </c>
      <c r="N627" s="242"/>
      <c r="O627" s="242" t="s">
        <v>18805</v>
      </c>
      <c r="P627" s="242" t="s">
        <v>5401</v>
      </c>
      <c r="Q627" s="242" t="s">
        <v>4733</v>
      </c>
    </row>
    <row r="628" spans="1:17">
      <c r="A628" s="242" t="s">
        <v>6765</v>
      </c>
      <c r="B628" s="242" t="s">
        <v>6766</v>
      </c>
      <c r="C628" s="242" t="s">
        <v>6767</v>
      </c>
      <c r="D628" s="242"/>
      <c r="E628" s="242" t="s">
        <v>5403</v>
      </c>
      <c r="F628" s="242"/>
      <c r="G628" s="240"/>
      <c r="H628" s="241">
        <v>0</v>
      </c>
      <c r="I628" s="242" t="s">
        <v>4747</v>
      </c>
      <c r="J628" s="242" t="s">
        <v>4748</v>
      </c>
      <c r="K628" s="242" t="s">
        <v>4729</v>
      </c>
      <c r="L628" s="242" t="s">
        <v>4730</v>
      </c>
      <c r="M628" s="242" t="s">
        <v>4749</v>
      </c>
      <c r="N628" s="242"/>
      <c r="O628" s="242" t="s">
        <v>18805</v>
      </c>
      <c r="P628" s="242" t="s">
        <v>5401</v>
      </c>
      <c r="Q628" s="242" t="s">
        <v>4733</v>
      </c>
    </row>
    <row r="629" spans="1:17">
      <c r="A629" s="242" t="s">
        <v>6768</v>
      </c>
      <c r="B629" s="242" t="s">
        <v>6769</v>
      </c>
      <c r="C629" s="242" t="s">
        <v>6770</v>
      </c>
      <c r="D629" s="242"/>
      <c r="E629" s="242" t="s">
        <v>5403</v>
      </c>
      <c r="F629" s="242"/>
      <c r="G629" s="240"/>
      <c r="H629" s="241">
        <v>0</v>
      </c>
      <c r="I629" s="242" t="s">
        <v>4747</v>
      </c>
      <c r="J629" s="242" t="s">
        <v>4748</v>
      </c>
      <c r="K629" s="242" t="s">
        <v>4729</v>
      </c>
      <c r="L629" s="242" t="s">
        <v>4730</v>
      </c>
      <c r="M629" s="242" t="s">
        <v>4749</v>
      </c>
      <c r="N629" s="242"/>
      <c r="O629" s="242" t="s">
        <v>18805</v>
      </c>
      <c r="P629" s="242" t="s">
        <v>5401</v>
      </c>
      <c r="Q629" s="242" t="s">
        <v>4733</v>
      </c>
    </row>
    <row r="630" spans="1:17">
      <c r="A630" s="242" t="s">
        <v>6771</v>
      </c>
      <c r="B630" s="242" t="s">
        <v>6772</v>
      </c>
      <c r="C630" s="242" t="s">
        <v>6773</v>
      </c>
      <c r="D630" s="242"/>
      <c r="E630" s="242" t="s">
        <v>5403</v>
      </c>
      <c r="F630" s="242"/>
      <c r="G630" s="240"/>
      <c r="H630" s="241">
        <v>0</v>
      </c>
      <c r="I630" s="242" t="s">
        <v>4738</v>
      </c>
      <c r="J630" s="242" t="s">
        <v>4739</v>
      </c>
      <c r="K630" s="242" t="s">
        <v>4729</v>
      </c>
      <c r="L630" s="242" t="s">
        <v>4730</v>
      </c>
      <c r="M630" s="242" t="s">
        <v>6396</v>
      </c>
      <c r="N630" s="242"/>
      <c r="O630" s="242" t="s">
        <v>18805</v>
      </c>
      <c r="P630" s="242" t="s">
        <v>5401</v>
      </c>
      <c r="Q630" s="242" t="s">
        <v>4733</v>
      </c>
    </row>
    <row r="631" spans="1:17">
      <c r="A631" s="242" t="s">
        <v>6774</v>
      </c>
      <c r="B631" s="242" t="s">
        <v>6775</v>
      </c>
      <c r="C631" s="242" t="s">
        <v>6776</v>
      </c>
      <c r="D631" s="242"/>
      <c r="E631" s="242" t="s">
        <v>5403</v>
      </c>
      <c r="F631" s="242"/>
      <c r="G631" s="240"/>
      <c r="H631" s="241">
        <v>0</v>
      </c>
      <c r="I631" s="242" t="s">
        <v>4775</v>
      </c>
      <c r="J631" s="242" t="s">
        <v>4776</v>
      </c>
      <c r="K631" s="242" t="s">
        <v>4729</v>
      </c>
      <c r="L631" s="242" t="s">
        <v>4730</v>
      </c>
      <c r="M631" s="242" t="s">
        <v>6392</v>
      </c>
      <c r="N631" s="242"/>
      <c r="O631" s="242" t="s">
        <v>18805</v>
      </c>
      <c r="P631" s="242" t="s">
        <v>5401</v>
      </c>
      <c r="Q631" s="242" t="s">
        <v>4733</v>
      </c>
    </row>
    <row r="632" spans="1:17">
      <c r="A632" s="242" t="s">
        <v>6777</v>
      </c>
      <c r="B632" s="242" t="s">
        <v>6778</v>
      </c>
      <c r="C632" s="242" t="s">
        <v>6779</v>
      </c>
      <c r="D632" s="242"/>
      <c r="E632" s="242" t="s">
        <v>5403</v>
      </c>
      <c r="F632" s="242"/>
      <c r="G632" s="240"/>
      <c r="H632" s="241">
        <v>0</v>
      </c>
      <c r="I632" s="242" t="s">
        <v>4780</v>
      </c>
      <c r="J632" s="242" t="s">
        <v>4781</v>
      </c>
      <c r="K632" s="242" t="s">
        <v>4729</v>
      </c>
      <c r="L632" s="242" t="s">
        <v>4730</v>
      </c>
      <c r="M632" s="242" t="s">
        <v>4872</v>
      </c>
      <c r="N632" s="242"/>
      <c r="O632" s="242" t="s">
        <v>18805</v>
      </c>
      <c r="P632" s="242" t="s">
        <v>5401</v>
      </c>
      <c r="Q632" s="242" t="s">
        <v>4733</v>
      </c>
    </row>
    <row r="633" spans="1:17">
      <c r="A633" s="242" t="s">
        <v>6780</v>
      </c>
      <c r="B633" s="242" t="s">
        <v>6781</v>
      </c>
      <c r="C633" s="242" t="s">
        <v>6782</v>
      </c>
      <c r="D633" s="242"/>
      <c r="E633" s="242" t="s">
        <v>5403</v>
      </c>
      <c r="F633" s="242"/>
      <c r="G633" s="240"/>
      <c r="H633" s="241">
        <v>0</v>
      </c>
      <c r="I633" s="242" t="s">
        <v>4808</v>
      </c>
      <c r="J633" s="242" t="s">
        <v>4809</v>
      </c>
      <c r="K633" s="242" t="s">
        <v>4729</v>
      </c>
      <c r="L633" s="242" t="s">
        <v>4730</v>
      </c>
      <c r="M633" s="242" t="s">
        <v>6564</v>
      </c>
      <c r="N633" s="242"/>
      <c r="O633" s="242" t="s">
        <v>18805</v>
      </c>
      <c r="P633" s="242" t="s">
        <v>5401</v>
      </c>
      <c r="Q633" s="242" t="s">
        <v>4733</v>
      </c>
    </row>
    <row r="634" spans="1:17">
      <c r="A634" s="242" t="s">
        <v>6783</v>
      </c>
      <c r="B634" s="242" t="s">
        <v>6784</v>
      </c>
      <c r="C634" s="242" t="s">
        <v>6785</v>
      </c>
      <c r="D634" s="242"/>
      <c r="E634" s="242" t="s">
        <v>5403</v>
      </c>
      <c r="F634" s="242"/>
      <c r="G634" s="240"/>
      <c r="H634" s="241">
        <v>0</v>
      </c>
      <c r="I634" s="242" t="s">
        <v>4747</v>
      </c>
      <c r="J634" s="242" t="s">
        <v>4748</v>
      </c>
      <c r="K634" s="242" t="s">
        <v>4729</v>
      </c>
      <c r="L634" s="242" t="s">
        <v>4730</v>
      </c>
      <c r="M634" s="242" t="s">
        <v>4749</v>
      </c>
      <c r="N634" s="242"/>
      <c r="O634" s="242" t="s">
        <v>18805</v>
      </c>
      <c r="P634" s="242" t="s">
        <v>5401</v>
      </c>
      <c r="Q634" s="242" t="s">
        <v>4733</v>
      </c>
    </row>
    <row r="635" spans="1:17">
      <c r="A635" s="242" t="s">
        <v>6786</v>
      </c>
      <c r="B635" s="242" t="s">
        <v>6787</v>
      </c>
      <c r="C635" s="242" t="s">
        <v>6788</v>
      </c>
      <c r="D635" s="242"/>
      <c r="E635" s="242" t="s">
        <v>5403</v>
      </c>
      <c r="F635" s="242"/>
      <c r="G635" s="240"/>
      <c r="H635" s="241">
        <v>0</v>
      </c>
      <c r="I635" s="242" t="s">
        <v>4747</v>
      </c>
      <c r="J635" s="242" t="s">
        <v>4748</v>
      </c>
      <c r="K635" s="242" t="s">
        <v>4729</v>
      </c>
      <c r="L635" s="242" t="s">
        <v>4730</v>
      </c>
      <c r="M635" s="242" t="s">
        <v>4777</v>
      </c>
      <c r="N635" s="242"/>
      <c r="O635" s="242" t="s">
        <v>18805</v>
      </c>
      <c r="P635" s="242" t="s">
        <v>5401</v>
      </c>
      <c r="Q635" s="242" t="s">
        <v>4733</v>
      </c>
    </row>
    <row r="636" spans="1:17">
      <c r="A636" s="242" t="s">
        <v>6789</v>
      </c>
      <c r="B636" s="242" t="s">
        <v>6790</v>
      </c>
      <c r="C636" s="242" t="s">
        <v>6791</v>
      </c>
      <c r="D636" s="242"/>
      <c r="E636" s="242" t="s">
        <v>5403</v>
      </c>
      <c r="F636" s="242"/>
      <c r="G636" s="240"/>
      <c r="H636" s="241">
        <v>0</v>
      </c>
      <c r="I636" s="242" t="s">
        <v>4780</v>
      </c>
      <c r="J636" s="242" t="s">
        <v>4781</v>
      </c>
      <c r="K636" s="242" t="s">
        <v>4729</v>
      </c>
      <c r="L636" s="242" t="s">
        <v>4730</v>
      </c>
      <c r="M636" s="242" t="s">
        <v>6439</v>
      </c>
      <c r="N636" s="242"/>
      <c r="O636" s="242" t="s">
        <v>18805</v>
      </c>
      <c r="P636" s="242" t="s">
        <v>5401</v>
      </c>
      <c r="Q636" s="242" t="s">
        <v>4733</v>
      </c>
    </row>
    <row r="637" spans="1:17">
      <c r="A637" s="242" t="s">
        <v>6792</v>
      </c>
      <c r="B637" s="242" t="s">
        <v>6793</v>
      </c>
      <c r="C637" s="242" t="s">
        <v>6794</v>
      </c>
      <c r="D637" s="242"/>
      <c r="E637" s="242" t="s">
        <v>5403</v>
      </c>
      <c r="F637" s="242"/>
      <c r="G637" s="240"/>
      <c r="H637" s="241">
        <v>0</v>
      </c>
      <c r="I637" s="242" t="s">
        <v>4808</v>
      </c>
      <c r="J637" s="242" t="s">
        <v>4809</v>
      </c>
      <c r="K637" s="242" t="s">
        <v>4729</v>
      </c>
      <c r="L637" s="242" t="s">
        <v>4730</v>
      </c>
      <c r="M637" s="242" t="s">
        <v>4731</v>
      </c>
      <c r="N637" s="242"/>
      <c r="O637" s="242" t="s">
        <v>18805</v>
      </c>
      <c r="P637" s="242" t="s">
        <v>5401</v>
      </c>
      <c r="Q637" s="242" t="s">
        <v>4733</v>
      </c>
    </row>
    <row r="638" spans="1:17">
      <c r="A638" s="242" t="s">
        <v>6795</v>
      </c>
      <c r="B638" s="242" t="s">
        <v>6796</v>
      </c>
      <c r="C638" s="242" t="s">
        <v>6797</v>
      </c>
      <c r="D638" s="242"/>
      <c r="E638" s="242" t="s">
        <v>5403</v>
      </c>
      <c r="F638" s="242"/>
      <c r="G638" s="240"/>
      <c r="H638" s="241">
        <v>0</v>
      </c>
      <c r="I638" s="242" t="s">
        <v>4747</v>
      </c>
      <c r="J638" s="242" t="s">
        <v>4748</v>
      </c>
      <c r="K638" s="242" t="s">
        <v>4729</v>
      </c>
      <c r="L638" s="242" t="s">
        <v>4730</v>
      </c>
      <c r="M638" s="242" t="s">
        <v>4749</v>
      </c>
      <c r="N638" s="242"/>
      <c r="O638" s="242" t="s">
        <v>18805</v>
      </c>
      <c r="P638" s="242" t="s">
        <v>5401</v>
      </c>
      <c r="Q638" s="242" t="s">
        <v>4733</v>
      </c>
    </row>
    <row r="639" spans="1:17">
      <c r="A639" s="242" t="s">
        <v>6798</v>
      </c>
      <c r="B639" s="242" t="s">
        <v>6799</v>
      </c>
      <c r="C639" s="242" t="s">
        <v>6800</v>
      </c>
      <c r="D639" s="242"/>
      <c r="E639" s="242" t="s">
        <v>5403</v>
      </c>
      <c r="F639" s="242"/>
      <c r="G639" s="240"/>
      <c r="H639" s="241">
        <v>0</v>
      </c>
      <c r="I639" s="242" t="s">
        <v>4808</v>
      </c>
      <c r="J639" s="242" t="s">
        <v>4809</v>
      </c>
      <c r="K639" s="242" t="s">
        <v>4729</v>
      </c>
      <c r="L639" s="242" t="s">
        <v>4730</v>
      </c>
      <c r="M639" s="242" t="s">
        <v>4810</v>
      </c>
      <c r="N639" s="242"/>
      <c r="O639" s="242" t="s">
        <v>18805</v>
      </c>
      <c r="P639" s="242" t="s">
        <v>5401</v>
      </c>
      <c r="Q639" s="242" t="s">
        <v>4733</v>
      </c>
    </row>
    <row r="640" spans="1:17">
      <c r="A640" s="242" t="s">
        <v>6801</v>
      </c>
      <c r="B640" s="242" t="s">
        <v>6802</v>
      </c>
      <c r="C640" s="242" t="s">
        <v>6803</v>
      </c>
      <c r="D640" s="242"/>
      <c r="E640" s="242" t="s">
        <v>5403</v>
      </c>
      <c r="F640" s="242"/>
      <c r="G640" s="240"/>
      <c r="H640" s="241">
        <v>0</v>
      </c>
      <c r="I640" s="242" t="s">
        <v>4747</v>
      </c>
      <c r="J640" s="242" t="s">
        <v>4748</v>
      </c>
      <c r="K640" s="242" t="s">
        <v>4729</v>
      </c>
      <c r="L640" s="242" t="s">
        <v>4730</v>
      </c>
      <c r="M640" s="242" t="s">
        <v>4759</v>
      </c>
      <c r="N640" s="242"/>
      <c r="O640" s="242" t="s">
        <v>18805</v>
      </c>
      <c r="P640" s="242" t="s">
        <v>5401</v>
      </c>
      <c r="Q640" s="242" t="s">
        <v>4733</v>
      </c>
    </row>
    <row r="641" spans="1:17">
      <c r="A641" s="242" t="s">
        <v>6804</v>
      </c>
      <c r="B641" s="242" t="s">
        <v>6805</v>
      </c>
      <c r="C641" s="242" t="s">
        <v>6806</v>
      </c>
      <c r="D641" s="242"/>
      <c r="E641" s="242" t="s">
        <v>5403</v>
      </c>
      <c r="F641" s="242"/>
      <c r="G641" s="240"/>
      <c r="H641" s="241">
        <v>0</v>
      </c>
      <c r="I641" s="242" t="s">
        <v>4808</v>
      </c>
      <c r="J641" s="242" t="s">
        <v>4809</v>
      </c>
      <c r="K641" s="242" t="s">
        <v>4729</v>
      </c>
      <c r="L641" s="242" t="s">
        <v>4730</v>
      </c>
      <c r="M641" s="242" t="s">
        <v>4810</v>
      </c>
      <c r="N641" s="242"/>
      <c r="O641" s="242" t="s">
        <v>18805</v>
      </c>
      <c r="P641" s="242" t="s">
        <v>5401</v>
      </c>
      <c r="Q641" s="242" t="s">
        <v>4733</v>
      </c>
    </row>
    <row r="642" spans="1:17">
      <c r="A642" s="242" t="s">
        <v>6807</v>
      </c>
      <c r="B642" s="242" t="s">
        <v>6808</v>
      </c>
      <c r="C642" s="242" t="s">
        <v>6809</v>
      </c>
      <c r="D642" s="242"/>
      <c r="E642" s="242" t="s">
        <v>5403</v>
      </c>
      <c r="F642" s="242"/>
      <c r="G642" s="240"/>
      <c r="H642" s="241">
        <v>0</v>
      </c>
      <c r="I642" s="242" t="s">
        <v>4780</v>
      </c>
      <c r="J642" s="242" t="s">
        <v>4781</v>
      </c>
      <c r="K642" s="242" t="s">
        <v>4729</v>
      </c>
      <c r="L642" s="242" t="s">
        <v>4730</v>
      </c>
      <c r="M642" s="242" t="s">
        <v>6439</v>
      </c>
      <c r="N642" s="242"/>
      <c r="O642" s="242" t="s">
        <v>18805</v>
      </c>
      <c r="P642" s="242" t="s">
        <v>5401</v>
      </c>
      <c r="Q642" s="242" t="s">
        <v>4733</v>
      </c>
    </row>
    <row r="643" spans="1:17">
      <c r="A643" s="242" t="s">
        <v>6810</v>
      </c>
      <c r="B643" s="242" t="s">
        <v>6811</v>
      </c>
      <c r="C643" s="242" t="s">
        <v>6812</v>
      </c>
      <c r="D643" s="242"/>
      <c r="E643" s="242" t="s">
        <v>5403</v>
      </c>
      <c r="F643" s="242"/>
      <c r="G643" s="240"/>
      <c r="H643" s="241">
        <v>0</v>
      </c>
      <c r="I643" s="242" t="s">
        <v>4808</v>
      </c>
      <c r="J643" s="242" t="s">
        <v>4809</v>
      </c>
      <c r="K643" s="242" t="s">
        <v>4729</v>
      </c>
      <c r="L643" s="242" t="s">
        <v>4730</v>
      </c>
      <c r="M643" s="242" t="s">
        <v>4810</v>
      </c>
      <c r="N643" s="242"/>
      <c r="O643" s="242" t="s">
        <v>18805</v>
      </c>
      <c r="P643" s="242" t="s">
        <v>5401</v>
      </c>
      <c r="Q643" s="242" t="s">
        <v>4733</v>
      </c>
    </row>
    <row r="644" spans="1:17">
      <c r="A644" s="242" t="s">
        <v>6813</v>
      </c>
      <c r="B644" s="242" t="s">
        <v>6814</v>
      </c>
      <c r="C644" s="242" t="s">
        <v>6815</v>
      </c>
      <c r="D644" s="242"/>
      <c r="E644" s="242" t="s">
        <v>5403</v>
      </c>
      <c r="F644" s="242"/>
      <c r="G644" s="240"/>
      <c r="H644" s="241">
        <v>0</v>
      </c>
      <c r="I644" s="242" t="s">
        <v>4747</v>
      </c>
      <c r="J644" s="242" t="s">
        <v>4748</v>
      </c>
      <c r="K644" s="242" t="s">
        <v>4729</v>
      </c>
      <c r="L644" s="242" t="s">
        <v>4730</v>
      </c>
      <c r="M644" s="242" t="s">
        <v>4749</v>
      </c>
      <c r="N644" s="242"/>
      <c r="O644" s="242" t="s">
        <v>18805</v>
      </c>
      <c r="P644" s="242" t="s">
        <v>5401</v>
      </c>
      <c r="Q644" s="242" t="s">
        <v>4733</v>
      </c>
    </row>
    <row r="645" spans="1:17">
      <c r="A645" s="242" t="s">
        <v>6816</v>
      </c>
      <c r="B645" s="242" t="s">
        <v>6817</v>
      </c>
      <c r="C645" s="242" t="s">
        <v>6818</v>
      </c>
      <c r="D645" s="242"/>
      <c r="E645" s="242" t="s">
        <v>5403</v>
      </c>
      <c r="F645" s="242"/>
      <c r="G645" s="240"/>
      <c r="H645" s="241">
        <v>0</v>
      </c>
      <c r="I645" s="242" t="s">
        <v>4747</v>
      </c>
      <c r="J645" s="242" t="s">
        <v>4748</v>
      </c>
      <c r="K645" s="242" t="s">
        <v>4729</v>
      </c>
      <c r="L645" s="242" t="s">
        <v>4730</v>
      </c>
      <c r="M645" s="242" t="s">
        <v>4759</v>
      </c>
      <c r="N645" s="242"/>
      <c r="O645" s="242" t="s">
        <v>18805</v>
      </c>
      <c r="P645" s="242" t="s">
        <v>5401</v>
      </c>
      <c r="Q645" s="242" t="s">
        <v>4733</v>
      </c>
    </row>
    <row r="646" spans="1:17">
      <c r="A646" s="242" t="s">
        <v>6819</v>
      </c>
      <c r="B646" s="242" t="s">
        <v>6820</v>
      </c>
      <c r="C646" s="242" t="s">
        <v>6821</v>
      </c>
      <c r="D646" s="242"/>
      <c r="E646" s="242" t="s">
        <v>5403</v>
      </c>
      <c r="F646" s="242"/>
      <c r="G646" s="240"/>
      <c r="H646" s="241">
        <v>0</v>
      </c>
      <c r="I646" s="242" t="s">
        <v>4738</v>
      </c>
      <c r="J646" s="242" t="s">
        <v>4739</v>
      </c>
      <c r="K646" s="242" t="s">
        <v>4729</v>
      </c>
      <c r="L646" s="242" t="s">
        <v>4730</v>
      </c>
      <c r="M646" s="242" t="s">
        <v>4740</v>
      </c>
      <c r="N646" s="242"/>
      <c r="O646" s="242" t="s">
        <v>18805</v>
      </c>
      <c r="P646" s="242" t="s">
        <v>5401</v>
      </c>
      <c r="Q646" s="242" t="s">
        <v>4733</v>
      </c>
    </row>
    <row r="647" spans="1:17">
      <c r="A647" s="242" t="s">
        <v>6822</v>
      </c>
      <c r="B647" s="242" t="s">
        <v>6823</v>
      </c>
      <c r="C647" s="242" t="s">
        <v>6824</v>
      </c>
      <c r="D647" s="242"/>
      <c r="E647" s="242" t="s">
        <v>5403</v>
      </c>
      <c r="F647" s="242"/>
      <c r="G647" s="240"/>
      <c r="H647" s="241">
        <v>0</v>
      </c>
      <c r="I647" s="242" t="s">
        <v>4780</v>
      </c>
      <c r="J647" s="242" t="s">
        <v>4781</v>
      </c>
      <c r="K647" s="242" t="s">
        <v>4729</v>
      </c>
      <c r="L647" s="242" t="s">
        <v>4730</v>
      </c>
      <c r="M647" s="242" t="s">
        <v>4937</v>
      </c>
      <c r="N647" s="242"/>
      <c r="O647" s="242" t="s">
        <v>18805</v>
      </c>
      <c r="P647" s="242" t="s">
        <v>5401</v>
      </c>
      <c r="Q647" s="242" t="s">
        <v>4733</v>
      </c>
    </row>
    <row r="648" spans="1:17">
      <c r="A648" s="242" t="s">
        <v>6825</v>
      </c>
      <c r="B648" s="242" t="s">
        <v>6826</v>
      </c>
      <c r="C648" s="242" t="s">
        <v>6827</v>
      </c>
      <c r="D648" s="242"/>
      <c r="E648" s="242" t="s">
        <v>5403</v>
      </c>
      <c r="F648" s="242"/>
      <c r="G648" s="240"/>
      <c r="H648" s="241">
        <v>0</v>
      </c>
      <c r="I648" s="242" t="s">
        <v>4808</v>
      </c>
      <c r="J648" s="242" t="s">
        <v>4809</v>
      </c>
      <c r="K648" s="242" t="s">
        <v>4729</v>
      </c>
      <c r="L648" s="242" t="s">
        <v>4730</v>
      </c>
      <c r="M648" s="242" t="s">
        <v>6564</v>
      </c>
      <c r="N648" s="242"/>
      <c r="O648" s="242" t="s">
        <v>18805</v>
      </c>
      <c r="P648" s="242" t="s">
        <v>5401</v>
      </c>
      <c r="Q648" s="242" t="s">
        <v>4733</v>
      </c>
    </row>
    <row r="649" spans="1:17">
      <c r="A649" s="242" t="s">
        <v>6828</v>
      </c>
      <c r="B649" s="242" t="s">
        <v>6829</v>
      </c>
      <c r="C649" s="242" t="s">
        <v>6830</v>
      </c>
      <c r="D649" s="242"/>
      <c r="E649" s="242" t="s">
        <v>5403</v>
      </c>
      <c r="F649" s="242"/>
      <c r="G649" s="240"/>
      <c r="H649" s="241">
        <v>0</v>
      </c>
      <c r="I649" s="242" t="s">
        <v>4738</v>
      </c>
      <c r="J649" s="242" t="s">
        <v>4739</v>
      </c>
      <c r="K649" s="242" t="s">
        <v>4729</v>
      </c>
      <c r="L649" s="242" t="s">
        <v>4730</v>
      </c>
      <c r="M649" s="242" t="s">
        <v>4785</v>
      </c>
      <c r="N649" s="242"/>
      <c r="O649" s="242" t="s">
        <v>18805</v>
      </c>
      <c r="P649" s="242" t="s">
        <v>5401</v>
      </c>
      <c r="Q649" s="242" t="s">
        <v>4733</v>
      </c>
    </row>
    <row r="650" spans="1:17">
      <c r="A650" s="242" t="s">
        <v>6831</v>
      </c>
      <c r="B650" s="242" t="s">
        <v>6832</v>
      </c>
      <c r="C650" s="242" t="s">
        <v>6833</v>
      </c>
      <c r="D650" s="242"/>
      <c r="E650" s="242" t="s">
        <v>5403</v>
      </c>
      <c r="F650" s="242"/>
      <c r="G650" s="240"/>
      <c r="H650" s="241">
        <v>0</v>
      </c>
      <c r="I650" s="242" t="s">
        <v>4747</v>
      </c>
      <c r="J650" s="242" t="s">
        <v>4748</v>
      </c>
      <c r="K650" s="242" t="s">
        <v>4729</v>
      </c>
      <c r="L650" s="242" t="s">
        <v>4730</v>
      </c>
      <c r="M650" s="242" t="s">
        <v>4749</v>
      </c>
      <c r="N650" s="242"/>
      <c r="O650" s="242" t="s">
        <v>18805</v>
      </c>
      <c r="P650" s="242" t="s">
        <v>5401</v>
      </c>
      <c r="Q650" s="242" t="s">
        <v>4733</v>
      </c>
    </row>
    <row r="651" spans="1:17">
      <c r="A651" s="242" t="s">
        <v>6834</v>
      </c>
      <c r="B651" s="242" t="s">
        <v>6835</v>
      </c>
      <c r="C651" s="242" t="s">
        <v>6836</v>
      </c>
      <c r="D651" s="242"/>
      <c r="E651" s="242" t="s">
        <v>5403</v>
      </c>
      <c r="F651" s="242"/>
      <c r="G651" s="240"/>
      <c r="H651" s="241">
        <v>0</v>
      </c>
      <c r="I651" s="242" t="s">
        <v>4747</v>
      </c>
      <c r="J651" s="242" t="s">
        <v>4748</v>
      </c>
      <c r="K651" s="242" t="s">
        <v>4729</v>
      </c>
      <c r="L651" s="242" t="s">
        <v>4730</v>
      </c>
      <c r="M651" s="242" t="s">
        <v>4777</v>
      </c>
      <c r="N651" s="242"/>
      <c r="O651" s="242" t="s">
        <v>18805</v>
      </c>
      <c r="P651" s="242" t="s">
        <v>5401</v>
      </c>
      <c r="Q651" s="242" t="s">
        <v>4733</v>
      </c>
    </row>
    <row r="652" spans="1:17">
      <c r="A652" s="242" t="s">
        <v>6837</v>
      </c>
      <c r="B652" s="242" t="s">
        <v>6838</v>
      </c>
      <c r="C652" s="242" t="s">
        <v>6839</v>
      </c>
      <c r="D652" s="242"/>
      <c r="E652" s="242" t="s">
        <v>5403</v>
      </c>
      <c r="F652" s="242"/>
      <c r="G652" s="240"/>
      <c r="H652" s="241">
        <v>0</v>
      </c>
      <c r="I652" s="242" t="s">
        <v>4747</v>
      </c>
      <c r="J652" s="242" t="s">
        <v>4748</v>
      </c>
      <c r="K652" s="242" t="s">
        <v>4729</v>
      </c>
      <c r="L652" s="242" t="s">
        <v>4730</v>
      </c>
      <c r="M652" s="242" t="s">
        <v>4749</v>
      </c>
      <c r="N652" s="242"/>
      <c r="O652" s="242" t="s">
        <v>18805</v>
      </c>
      <c r="P652" s="242" t="s">
        <v>5401</v>
      </c>
      <c r="Q652" s="242" t="s">
        <v>4733</v>
      </c>
    </row>
    <row r="653" spans="1:17">
      <c r="A653" s="242" t="s">
        <v>6840</v>
      </c>
      <c r="B653" s="242" t="s">
        <v>6841</v>
      </c>
      <c r="C653" s="242" t="s">
        <v>6842</v>
      </c>
      <c r="D653" s="242"/>
      <c r="E653" s="242" t="s">
        <v>5403</v>
      </c>
      <c r="F653" s="242"/>
      <c r="G653" s="240"/>
      <c r="H653" s="241">
        <v>0</v>
      </c>
      <c r="I653" s="242" t="s">
        <v>4738</v>
      </c>
      <c r="J653" s="242" t="s">
        <v>4739</v>
      </c>
      <c r="K653" s="242" t="s">
        <v>4729</v>
      </c>
      <c r="L653" s="242" t="s">
        <v>4730</v>
      </c>
      <c r="M653" s="242" t="s">
        <v>4740</v>
      </c>
      <c r="N653" s="242"/>
      <c r="O653" s="242" t="s">
        <v>18805</v>
      </c>
      <c r="P653" s="242" t="s">
        <v>5401</v>
      </c>
      <c r="Q653" s="242" t="s">
        <v>4733</v>
      </c>
    </row>
    <row r="654" spans="1:17">
      <c r="A654" s="242" t="s">
        <v>6843</v>
      </c>
      <c r="B654" s="242" t="s">
        <v>6844</v>
      </c>
      <c r="C654" s="242" t="s">
        <v>6845</v>
      </c>
      <c r="D654" s="242"/>
      <c r="E654" s="242" t="s">
        <v>5403</v>
      </c>
      <c r="F654" s="242"/>
      <c r="G654" s="240"/>
      <c r="H654" s="241">
        <v>0</v>
      </c>
      <c r="I654" s="242" t="s">
        <v>4780</v>
      </c>
      <c r="J654" s="242" t="s">
        <v>4781</v>
      </c>
      <c r="K654" s="242" t="s">
        <v>4729</v>
      </c>
      <c r="L654" s="242" t="s">
        <v>4730</v>
      </c>
      <c r="M654" s="242" t="s">
        <v>4816</v>
      </c>
      <c r="N654" s="242"/>
      <c r="O654" s="242" t="s">
        <v>18805</v>
      </c>
      <c r="P654" s="242" t="s">
        <v>5401</v>
      </c>
      <c r="Q654" s="242" t="s">
        <v>4733</v>
      </c>
    </row>
    <row r="655" spans="1:17">
      <c r="A655" s="242" t="s">
        <v>6846</v>
      </c>
      <c r="B655" s="242" t="s">
        <v>6847</v>
      </c>
      <c r="C655" s="242" t="s">
        <v>6848</v>
      </c>
      <c r="D655" s="242"/>
      <c r="E655" s="242" t="s">
        <v>5403</v>
      </c>
      <c r="F655" s="242"/>
      <c r="G655" s="240"/>
      <c r="H655" s="241">
        <v>0</v>
      </c>
      <c r="I655" s="242" t="s">
        <v>4747</v>
      </c>
      <c r="J655" s="242" t="s">
        <v>4748</v>
      </c>
      <c r="K655" s="242" t="s">
        <v>4729</v>
      </c>
      <c r="L655" s="242" t="s">
        <v>4730</v>
      </c>
      <c r="M655" s="242" t="s">
        <v>4857</v>
      </c>
      <c r="N655" s="242"/>
      <c r="O655" s="242" t="s">
        <v>18805</v>
      </c>
      <c r="P655" s="242" t="s">
        <v>5401</v>
      </c>
      <c r="Q655" s="242" t="s">
        <v>4733</v>
      </c>
    </row>
    <row r="656" spans="1:17">
      <c r="A656" s="242" t="s">
        <v>6849</v>
      </c>
      <c r="B656" s="242" t="s">
        <v>6850</v>
      </c>
      <c r="C656" s="242" t="s">
        <v>6851</v>
      </c>
      <c r="D656" s="242"/>
      <c r="E656" s="242" t="s">
        <v>5403</v>
      </c>
      <c r="F656" s="242"/>
      <c r="G656" s="240"/>
      <c r="H656" s="241">
        <v>0</v>
      </c>
      <c r="I656" s="242" t="s">
        <v>4738</v>
      </c>
      <c r="J656" s="242" t="s">
        <v>4739</v>
      </c>
      <c r="K656" s="242" t="s">
        <v>4729</v>
      </c>
      <c r="L656" s="242" t="s">
        <v>4730</v>
      </c>
      <c r="M656" s="242" t="s">
        <v>6396</v>
      </c>
      <c r="N656" s="242"/>
      <c r="O656" s="242" t="s">
        <v>18805</v>
      </c>
      <c r="P656" s="242" t="s">
        <v>5401</v>
      </c>
      <c r="Q656" s="242" t="s">
        <v>4733</v>
      </c>
    </row>
    <row r="657" spans="1:17">
      <c r="A657" s="242" t="s">
        <v>6852</v>
      </c>
      <c r="B657" s="242" t="s">
        <v>6853</v>
      </c>
      <c r="C657" s="242" t="s">
        <v>6854</v>
      </c>
      <c r="D657" s="242"/>
      <c r="E657" s="242" t="s">
        <v>5403</v>
      </c>
      <c r="F657" s="242"/>
      <c r="G657" s="240"/>
      <c r="H657" s="241">
        <v>0</v>
      </c>
      <c r="I657" s="242" t="s">
        <v>4738</v>
      </c>
      <c r="J657" s="242" t="s">
        <v>4739</v>
      </c>
      <c r="K657" s="242" t="s">
        <v>4729</v>
      </c>
      <c r="L657" s="242" t="s">
        <v>4730</v>
      </c>
      <c r="M657" s="242" t="s">
        <v>4785</v>
      </c>
      <c r="N657" s="242"/>
      <c r="O657" s="242" t="s">
        <v>18805</v>
      </c>
      <c r="P657" s="242" t="s">
        <v>5401</v>
      </c>
      <c r="Q657" s="242" t="s">
        <v>4733</v>
      </c>
    </row>
    <row r="658" spans="1:17">
      <c r="A658" s="242" t="s">
        <v>6855</v>
      </c>
      <c r="B658" s="242" t="s">
        <v>6856</v>
      </c>
      <c r="C658" s="242" t="s">
        <v>6857</v>
      </c>
      <c r="D658" s="242"/>
      <c r="E658" s="242" t="s">
        <v>5403</v>
      </c>
      <c r="F658" s="242"/>
      <c r="G658" s="240"/>
      <c r="H658" s="241">
        <v>0</v>
      </c>
      <c r="I658" s="242" t="s">
        <v>4738</v>
      </c>
      <c r="J658" s="242" t="s">
        <v>4739</v>
      </c>
      <c r="K658" s="242" t="s">
        <v>4729</v>
      </c>
      <c r="L658" s="242" t="s">
        <v>4730</v>
      </c>
      <c r="M658" s="242" t="s">
        <v>6396</v>
      </c>
      <c r="N658" s="242"/>
      <c r="O658" s="242" t="s">
        <v>18805</v>
      </c>
      <c r="P658" s="242" t="s">
        <v>5401</v>
      </c>
      <c r="Q658" s="242" t="s">
        <v>4733</v>
      </c>
    </row>
    <row r="659" spans="1:17">
      <c r="A659" s="242" t="s">
        <v>6858</v>
      </c>
      <c r="B659" s="242" t="s">
        <v>6859</v>
      </c>
      <c r="C659" s="242" t="s">
        <v>6860</v>
      </c>
      <c r="D659" s="242"/>
      <c r="E659" s="242" t="s">
        <v>5403</v>
      </c>
      <c r="F659" s="242"/>
      <c r="G659" s="240"/>
      <c r="H659" s="241">
        <v>0</v>
      </c>
      <c r="I659" s="242" t="s">
        <v>4780</v>
      </c>
      <c r="J659" s="242" t="s">
        <v>4781</v>
      </c>
      <c r="K659" s="242" t="s">
        <v>4729</v>
      </c>
      <c r="L659" s="242" t="s">
        <v>4730</v>
      </c>
      <c r="M659" s="242" t="s">
        <v>4937</v>
      </c>
      <c r="N659" s="242"/>
      <c r="O659" s="242" t="s">
        <v>18805</v>
      </c>
      <c r="P659" s="242" t="s">
        <v>5401</v>
      </c>
      <c r="Q659" s="242" t="s">
        <v>4733</v>
      </c>
    </row>
    <row r="660" spans="1:17">
      <c r="A660" s="242" t="s">
        <v>6861</v>
      </c>
      <c r="B660" s="242" t="s">
        <v>6862</v>
      </c>
      <c r="C660" s="242" t="s">
        <v>6863</v>
      </c>
      <c r="D660" s="242"/>
      <c r="E660" s="242" t="s">
        <v>5403</v>
      </c>
      <c r="F660" s="242"/>
      <c r="G660" s="240"/>
      <c r="H660" s="241">
        <v>0</v>
      </c>
      <c r="I660" s="242" t="s">
        <v>4738</v>
      </c>
      <c r="J660" s="242" t="s">
        <v>4739</v>
      </c>
      <c r="K660" s="242" t="s">
        <v>4729</v>
      </c>
      <c r="L660" s="242" t="s">
        <v>4730</v>
      </c>
      <c r="M660" s="242" t="s">
        <v>4785</v>
      </c>
      <c r="N660" s="242"/>
      <c r="O660" s="242" t="s">
        <v>18805</v>
      </c>
      <c r="P660" s="242" t="s">
        <v>5401</v>
      </c>
      <c r="Q660" s="242" t="s">
        <v>4733</v>
      </c>
    </row>
    <row r="661" spans="1:17">
      <c r="A661" s="242" t="s">
        <v>6864</v>
      </c>
      <c r="B661" s="242" t="s">
        <v>6865</v>
      </c>
      <c r="C661" s="242" t="s">
        <v>6866</v>
      </c>
      <c r="D661" s="242"/>
      <c r="E661" s="242" t="s">
        <v>5403</v>
      </c>
      <c r="F661" s="242"/>
      <c r="G661" s="240"/>
      <c r="H661" s="241">
        <v>0</v>
      </c>
      <c r="I661" s="242" t="s">
        <v>4738</v>
      </c>
      <c r="J661" s="242" t="s">
        <v>4739</v>
      </c>
      <c r="K661" s="242" t="s">
        <v>4729</v>
      </c>
      <c r="L661" s="242" t="s">
        <v>4730</v>
      </c>
      <c r="M661" s="242" t="s">
        <v>4785</v>
      </c>
      <c r="N661" s="242"/>
      <c r="O661" s="242" t="s">
        <v>18805</v>
      </c>
      <c r="P661" s="242" t="s">
        <v>5401</v>
      </c>
      <c r="Q661" s="242" t="s">
        <v>4733</v>
      </c>
    </row>
    <row r="662" spans="1:17">
      <c r="A662" s="242" t="s">
        <v>6867</v>
      </c>
      <c r="B662" s="242" t="s">
        <v>6868</v>
      </c>
      <c r="C662" s="242" t="s">
        <v>6869</v>
      </c>
      <c r="D662" s="242"/>
      <c r="E662" s="242" t="s">
        <v>5403</v>
      </c>
      <c r="F662" s="242"/>
      <c r="G662" s="240"/>
      <c r="H662" s="241">
        <v>0</v>
      </c>
      <c r="I662" s="242" t="s">
        <v>4780</v>
      </c>
      <c r="J662" s="242" t="s">
        <v>4781</v>
      </c>
      <c r="K662" s="242" t="s">
        <v>4729</v>
      </c>
      <c r="L662" s="242" t="s">
        <v>4730</v>
      </c>
      <c r="M662" s="242" t="s">
        <v>6439</v>
      </c>
      <c r="N662" s="242"/>
      <c r="O662" s="242" t="s">
        <v>18805</v>
      </c>
      <c r="P662" s="242" t="s">
        <v>5401</v>
      </c>
      <c r="Q662" s="242" t="s">
        <v>4733</v>
      </c>
    </row>
    <row r="663" spans="1:17">
      <c r="A663" s="242" t="s">
        <v>6870</v>
      </c>
      <c r="B663" s="242" t="s">
        <v>6871</v>
      </c>
      <c r="C663" s="242" t="s">
        <v>6872</v>
      </c>
      <c r="D663" s="242"/>
      <c r="E663" s="242" t="s">
        <v>5403</v>
      </c>
      <c r="F663" s="242"/>
      <c r="G663" s="240"/>
      <c r="H663" s="241">
        <v>0</v>
      </c>
      <c r="I663" s="242" t="s">
        <v>4808</v>
      </c>
      <c r="J663" s="242" t="s">
        <v>4809</v>
      </c>
      <c r="K663" s="242" t="s">
        <v>4729</v>
      </c>
      <c r="L663" s="242" t="s">
        <v>4730</v>
      </c>
      <c r="M663" s="242" t="s">
        <v>4810</v>
      </c>
      <c r="N663" s="242"/>
      <c r="O663" s="242" t="s">
        <v>18805</v>
      </c>
      <c r="P663" s="242" t="s">
        <v>5401</v>
      </c>
      <c r="Q663" s="242" t="s">
        <v>4733</v>
      </c>
    </row>
    <row r="664" spans="1:17">
      <c r="A664" s="242" t="s">
        <v>6873</v>
      </c>
      <c r="B664" s="242" t="s">
        <v>6874</v>
      </c>
      <c r="C664" s="242" t="s">
        <v>6875</v>
      </c>
      <c r="D664" s="242"/>
      <c r="E664" s="242" t="s">
        <v>5403</v>
      </c>
      <c r="F664" s="242"/>
      <c r="G664" s="240"/>
      <c r="H664" s="241">
        <v>0</v>
      </c>
      <c r="I664" s="242" t="s">
        <v>4747</v>
      </c>
      <c r="J664" s="242" t="s">
        <v>4748</v>
      </c>
      <c r="K664" s="242" t="s">
        <v>4729</v>
      </c>
      <c r="L664" s="242" t="s">
        <v>4730</v>
      </c>
      <c r="M664" s="242" t="s">
        <v>4749</v>
      </c>
      <c r="N664" s="242"/>
      <c r="O664" s="242" t="s">
        <v>18805</v>
      </c>
      <c r="P664" s="242" t="s">
        <v>5401</v>
      </c>
      <c r="Q664" s="242" t="s">
        <v>4733</v>
      </c>
    </row>
    <row r="665" spans="1:17">
      <c r="A665" s="242" t="s">
        <v>6876</v>
      </c>
      <c r="B665" s="242" t="s">
        <v>6877</v>
      </c>
      <c r="C665" s="242" t="s">
        <v>6878</v>
      </c>
      <c r="D665" s="242"/>
      <c r="E665" s="242" t="s">
        <v>5403</v>
      </c>
      <c r="F665" s="242"/>
      <c r="G665" s="240"/>
      <c r="H665" s="241">
        <v>0</v>
      </c>
      <c r="I665" s="242" t="s">
        <v>4780</v>
      </c>
      <c r="J665" s="242" t="s">
        <v>4781</v>
      </c>
      <c r="K665" s="242" t="s">
        <v>4729</v>
      </c>
      <c r="L665" s="242" t="s">
        <v>4730</v>
      </c>
      <c r="M665" s="242" t="s">
        <v>4872</v>
      </c>
      <c r="N665" s="242"/>
      <c r="O665" s="242" t="s">
        <v>18805</v>
      </c>
      <c r="P665" s="242" t="s">
        <v>5401</v>
      </c>
      <c r="Q665" s="242" t="s">
        <v>4733</v>
      </c>
    </row>
    <row r="666" spans="1:17">
      <c r="A666" s="242" t="s">
        <v>6879</v>
      </c>
      <c r="B666" s="242" t="s">
        <v>6880</v>
      </c>
      <c r="C666" s="242" t="s">
        <v>6881</v>
      </c>
      <c r="D666" s="242"/>
      <c r="E666" s="242" t="s">
        <v>5403</v>
      </c>
      <c r="F666" s="242"/>
      <c r="G666" s="240"/>
      <c r="H666" s="241">
        <v>0</v>
      </c>
      <c r="I666" s="242" t="s">
        <v>4747</v>
      </c>
      <c r="J666" s="242" t="s">
        <v>4748</v>
      </c>
      <c r="K666" s="242" t="s">
        <v>4729</v>
      </c>
      <c r="L666" s="242" t="s">
        <v>4730</v>
      </c>
      <c r="M666" s="242" t="s">
        <v>4777</v>
      </c>
      <c r="N666" s="242"/>
      <c r="O666" s="242" t="s">
        <v>18805</v>
      </c>
      <c r="P666" s="242" t="s">
        <v>5401</v>
      </c>
      <c r="Q666" s="242" t="s">
        <v>4733</v>
      </c>
    </row>
    <row r="667" spans="1:17">
      <c r="A667" s="242" t="s">
        <v>6882</v>
      </c>
      <c r="B667" s="242" t="s">
        <v>6883</v>
      </c>
      <c r="C667" s="242" t="s">
        <v>6884</v>
      </c>
      <c r="D667" s="242"/>
      <c r="E667" s="242" t="s">
        <v>5403</v>
      </c>
      <c r="F667" s="242"/>
      <c r="G667" s="240"/>
      <c r="H667" s="241">
        <v>0</v>
      </c>
      <c r="I667" s="242" t="s">
        <v>4738</v>
      </c>
      <c r="J667" s="242" t="s">
        <v>4739</v>
      </c>
      <c r="K667" s="242" t="s">
        <v>4729</v>
      </c>
      <c r="L667" s="242" t="s">
        <v>4730</v>
      </c>
      <c r="M667" s="242" t="s">
        <v>4785</v>
      </c>
      <c r="N667" s="242"/>
      <c r="O667" s="242" t="s">
        <v>18805</v>
      </c>
      <c r="P667" s="242" t="s">
        <v>5401</v>
      </c>
      <c r="Q667" s="242" t="s">
        <v>4733</v>
      </c>
    </row>
    <row r="668" spans="1:17">
      <c r="A668" s="242" t="s">
        <v>6885</v>
      </c>
      <c r="B668" s="242" t="s">
        <v>6886</v>
      </c>
      <c r="C668" s="242" t="s">
        <v>6887</v>
      </c>
      <c r="D668" s="242"/>
      <c r="E668" s="242" t="s">
        <v>5403</v>
      </c>
      <c r="F668" s="242"/>
      <c r="G668" s="240"/>
      <c r="H668" s="241">
        <v>0</v>
      </c>
      <c r="I668" s="242" t="s">
        <v>4747</v>
      </c>
      <c r="J668" s="242" t="s">
        <v>4748</v>
      </c>
      <c r="K668" s="242" t="s">
        <v>4729</v>
      </c>
      <c r="L668" s="242" t="s">
        <v>4730</v>
      </c>
      <c r="M668" s="242" t="s">
        <v>4926</v>
      </c>
      <c r="N668" s="242"/>
      <c r="O668" s="242" t="s">
        <v>18805</v>
      </c>
      <c r="P668" s="242" t="s">
        <v>5401</v>
      </c>
      <c r="Q668" s="242" t="s">
        <v>4733</v>
      </c>
    </row>
    <row r="669" spans="1:17">
      <c r="A669" s="242" t="s">
        <v>6888</v>
      </c>
      <c r="B669" s="242" t="s">
        <v>6889</v>
      </c>
      <c r="C669" s="242" t="s">
        <v>6890</v>
      </c>
      <c r="D669" s="242"/>
      <c r="E669" s="242" t="s">
        <v>5403</v>
      </c>
      <c r="F669" s="242"/>
      <c r="G669" s="240"/>
      <c r="H669" s="241">
        <v>0</v>
      </c>
      <c r="I669" s="242" t="s">
        <v>4738</v>
      </c>
      <c r="J669" s="242" t="s">
        <v>4739</v>
      </c>
      <c r="K669" s="242" t="s">
        <v>4729</v>
      </c>
      <c r="L669" s="242" t="s">
        <v>4730</v>
      </c>
      <c r="M669" s="242" t="s">
        <v>6396</v>
      </c>
      <c r="N669" s="242"/>
      <c r="O669" s="242" t="s">
        <v>18805</v>
      </c>
      <c r="P669" s="242" t="s">
        <v>5401</v>
      </c>
      <c r="Q669" s="242" t="s">
        <v>4733</v>
      </c>
    </row>
    <row r="670" spans="1:17">
      <c r="A670" s="242" t="s">
        <v>6891</v>
      </c>
      <c r="B670" s="242" t="s">
        <v>6892</v>
      </c>
      <c r="C670" s="242" t="s">
        <v>6893</v>
      </c>
      <c r="D670" s="242"/>
      <c r="E670" s="242" t="s">
        <v>5403</v>
      </c>
      <c r="F670" s="242"/>
      <c r="G670" s="240"/>
      <c r="H670" s="241">
        <v>0</v>
      </c>
      <c r="I670" s="242" t="s">
        <v>4780</v>
      </c>
      <c r="J670" s="242" t="s">
        <v>4781</v>
      </c>
      <c r="K670" s="242" t="s">
        <v>4729</v>
      </c>
      <c r="L670" s="242" t="s">
        <v>4730</v>
      </c>
      <c r="M670" s="242" t="s">
        <v>4816</v>
      </c>
      <c r="N670" s="242"/>
      <c r="O670" s="242" t="s">
        <v>18805</v>
      </c>
      <c r="P670" s="242" t="s">
        <v>5401</v>
      </c>
      <c r="Q670" s="242" t="s">
        <v>4733</v>
      </c>
    </row>
    <row r="671" spans="1:17">
      <c r="A671" s="242" t="s">
        <v>6894</v>
      </c>
      <c r="B671" s="242" t="s">
        <v>6895</v>
      </c>
      <c r="C671" s="242" t="s">
        <v>6896</v>
      </c>
      <c r="D671" s="242"/>
      <c r="E671" s="242" t="s">
        <v>5403</v>
      </c>
      <c r="F671" s="242"/>
      <c r="G671" s="240"/>
      <c r="H671" s="241">
        <v>0</v>
      </c>
      <c r="I671" s="242" t="s">
        <v>4738</v>
      </c>
      <c r="J671" s="242" t="s">
        <v>4739</v>
      </c>
      <c r="K671" s="242" t="s">
        <v>4729</v>
      </c>
      <c r="L671" s="242" t="s">
        <v>4730</v>
      </c>
      <c r="M671" s="242" t="s">
        <v>4785</v>
      </c>
      <c r="N671" s="242"/>
      <c r="O671" s="242" t="s">
        <v>18805</v>
      </c>
      <c r="P671" s="242" t="s">
        <v>5401</v>
      </c>
      <c r="Q671" s="242" t="s">
        <v>4733</v>
      </c>
    </row>
    <row r="672" spans="1:17">
      <c r="A672" s="242" t="s">
        <v>6897</v>
      </c>
      <c r="B672" s="242" t="s">
        <v>6898</v>
      </c>
      <c r="C672" s="242" t="s">
        <v>6899</v>
      </c>
      <c r="D672" s="242"/>
      <c r="E672" s="242" t="s">
        <v>5403</v>
      </c>
      <c r="F672" s="242"/>
      <c r="G672" s="240"/>
      <c r="H672" s="241">
        <v>0</v>
      </c>
      <c r="I672" s="242" t="s">
        <v>4738</v>
      </c>
      <c r="J672" s="242" t="s">
        <v>4739</v>
      </c>
      <c r="K672" s="242" t="s">
        <v>4729</v>
      </c>
      <c r="L672" s="242" t="s">
        <v>4730</v>
      </c>
      <c r="M672" s="242" t="s">
        <v>6396</v>
      </c>
      <c r="N672" s="242"/>
      <c r="O672" s="242" t="s">
        <v>18805</v>
      </c>
      <c r="P672" s="242" t="s">
        <v>5401</v>
      </c>
      <c r="Q672" s="242" t="s">
        <v>4733</v>
      </c>
    </row>
    <row r="673" spans="1:17">
      <c r="A673" s="242" t="s">
        <v>6900</v>
      </c>
      <c r="B673" s="242" t="s">
        <v>6901</v>
      </c>
      <c r="C673" s="242" t="s">
        <v>6902</v>
      </c>
      <c r="D673" s="242"/>
      <c r="E673" s="242" t="s">
        <v>5403</v>
      </c>
      <c r="F673" s="242"/>
      <c r="G673" s="240"/>
      <c r="H673" s="241">
        <v>0</v>
      </c>
      <c r="I673" s="242" t="s">
        <v>4747</v>
      </c>
      <c r="J673" s="242" t="s">
        <v>4748</v>
      </c>
      <c r="K673" s="242" t="s">
        <v>4729</v>
      </c>
      <c r="L673" s="242" t="s">
        <v>4730</v>
      </c>
      <c r="M673" s="242" t="s">
        <v>4908</v>
      </c>
      <c r="N673" s="242"/>
      <c r="O673" s="242" t="s">
        <v>18805</v>
      </c>
      <c r="P673" s="242" t="s">
        <v>5401</v>
      </c>
      <c r="Q673" s="242" t="s">
        <v>4733</v>
      </c>
    </row>
    <row r="674" spans="1:17">
      <c r="A674" s="242" t="s">
        <v>6903</v>
      </c>
      <c r="B674" s="242" t="s">
        <v>6904</v>
      </c>
      <c r="C674" s="242" t="s">
        <v>6905</v>
      </c>
      <c r="D674" s="242"/>
      <c r="E674" s="242" t="s">
        <v>5403</v>
      </c>
      <c r="F674" s="242"/>
      <c r="G674" s="240"/>
      <c r="H674" s="241">
        <v>0</v>
      </c>
      <c r="I674" s="242" t="s">
        <v>4738</v>
      </c>
      <c r="J674" s="242" t="s">
        <v>4739</v>
      </c>
      <c r="K674" s="242" t="s">
        <v>4729</v>
      </c>
      <c r="L674" s="242" t="s">
        <v>4730</v>
      </c>
      <c r="M674" s="242" t="s">
        <v>4785</v>
      </c>
      <c r="N674" s="242"/>
      <c r="O674" s="242" t="s">
        <v>18805</v>
      </c>
      <c r="P674" s="242" t="s">
        <v>5401</v>
      </c>
      <c r="Q674" s="242" t="s">
        <v>4733</v>
      </c>
    </row>
    <row r="675" spans="1:17">
      <c r="A675" s="242" t="s">
        <v>6906</v>
      </c>
      <c r="B675" s="242" t="s">
        <v>6907</v>
      </c>
      <c r="C675" s="242" t="s">
        <v>6908</v>
      </c>
      <c r="D675" s="242"/>
      <c r="E675" s="242" t="s">
        <v>5403</v>
      </c>
      <c r="F675" s="242"/>
      <c r="G675" s="240"/>
      <c r="H675" s="241">
        <v>0</v>
      </c>
      <c r="I675" s="242" t="s">
        <v>4808</v>
      </c>
      <c r="J675" s="242" t="s">
        <v>4809</v>
      </c>
      <c r="K675" s="242" t="s">
        <v>4729</v>
      </c>
      <c r="L675" s="242" t="s">
        <v>4730</v>
      </c>
      <c r="M675" s="242" t="s">
        <v>4731</v>
      </c>
      <c r="N675" s="242"/>
      <c r="O675" s="242" t="s">
        <v>18805</v>
      </c>
      <c r="P675" s="242" t="s">
        <v>5401</v>
      </c>
      <c r="Q675" s="242" t="s">
        <v>4733</v>
      </c>
    </row>
    <row r="676" spans="1:17">
      <c r="A676" s="242" t="s">
        <v>6909</v>
      </c>
      <c r="B676" s="242" t="s">
        <v>6910</v>
      </c>
      <c r="C676" s="242" t="s">
        <v>6911</v>
      </c>
      <c r="D676" s="242"/>
      <c r="E676" s="242" t="s">
        <v>5403</v>
      </c>
      <c r="F676" s="242"/>
      <c r="G676" s="240"/>
      <c r="H676" s="241">
        <v>0</v>
      </c>
      <c r="I676" s="242" t="s">
        <v>4747</v>
      </c>
      <c r="J676" s="242" t="s">
        <v>4748</v>
      </c>
      <c r="K676" s="242" t="s">
        <v>4729</v>
      </c>
      <c r="L676" s="242" t="s">
        <v>4730</v>
      </c>
      <c r="M676" s="242" t="s">
        <v>4857</v>
      </c>
      <c r="N676" s="242"/>
      <c r="O676" s="242" t="s">
        <v>18805</v>
      </c>
      <c r="P676" s="242" t="s">
        <v>5401</v>
      </c>
      <c r="Q676" s="242" t="s">
        <v>4733</v>
      </c>
    </row>
    <row r="677" spans="1:17">
      <c r="A677" s="242" t="s">
        <v>6912</v>
      </c>
      <c r="B677" s="242" t="s">
        <v>6913</v>
      </c>
      <c r="C677" s="242" t="s">
        <v>6914</v>
      </c>
      <c r="D677" s="242"/>
      <c r="E677" s="242" t="s">
        <v>5403</v>
      </c>
      <c r="F677" s="242"/>
      <c r="G677" s="240"/>
      <c r="H677" s="241">
        <v>0</v>
      </c>
      <c r="I677" s="242" t="s">
        <v>4780</v>
      </c>
      <c r="J677" s="242" t="s">
        <v>4781</v>
      </c>
      <c r="K677" s="242" t="s">
        <v>4729</v>
      </c>
      <c r="L677" s="242" t="s">
        <v>4730</v>
      </c>
      <c r="M677" s="242" t="s">
        <v>4822</v>
      </c>
      <c r="N677" s="242"/>
      <c r="O677" s="242" t="s">
        <v>18805</v>
      </c>
      <c r="P677" s="242" t="s">
        <v>5401</v>
      </c>
      <c r="Q677" s="242" t="s">
        <v>4733</v>
      </c>
    </row>
    <row r="678" spans="1:17">
      <c r="A678" s="242" t="s">
        <v>6915</v>
      </c>
      <c r="B678" s="242" t="s">
        <v>6916</v>
      </c>
      <c r="C678" s="242" t="s">
        <v>6917</v>
      </c>
      <c r="D678" s="242"/>
      <c r="E678" s="242" t="s">
        <v>5403</v>
      </c>
      <c r="F678" s="242"/>
      <c r="G678" s="240"/>
      <c r="H678" s="241">
        <v>0</v>
      </c>
      <c r="I678" s="242" t="s">
        <v>4738</v>
      </c>
      <c r="J678" s="242" t="s">
        <v>4739</v>
      </c>
      <c r="K678" s="242" t="s">
        <v>4729</v>
      </c>
      <c r="L678" s="242" t="s">
        <v>4730</v>
      </c>
      <c r="M678" s="242" t="s">
        <v>4785</v>
      </c>
      <c r="N678" s="242"/>
      <c r="O678" s="242" t="s">
        <v>18805</v>
      </c>
      <c r="P678" s="242" t="s">
        <v>5401</v>
      </c>
      <c r="Q678" s="242" t="s">
        <v>4733</v>
      </c>
    </row>
    <row r="679" spans="1:17">
      <c r="A679" s="242" t="s">
        <v>6918</v>
      </c>
      <c r="B679" s="242" t="s">
        <v>6919</v>
      </c>
      <c r="C679" s="242" t="s">
        <v>6920</v>
      </c>
      <c r="D679" s="242"/>
      <c r="E679" s="242" t="s">
        <v>5403</v>
      </c>
      <c r="F679" s="242"/>
      <c r="G679" s="240"/>
      <c r="H679" s="241">
        <v>0</v>
      </c>
      <c r="I679" s="242" t="s">
        <v>4780</v>
      </c>
      <c r="J679" s="242" t="s">
        <v>4781</v>
      </c>
      <c r="K679" s="242" t="s">
        <v>4729</v>
      </c>
      <c r="L679" s="242" t="s">
        <v>4730</v>
      </c>
      <c r="M679" s="242" t="s">
        <v>4872</v>
      </c>
      <c r="N679" s="242"/>
      <c r="O679" s="242" t="s">
        <v>18805</v>
      </c>
      <c r="P679" s="242" t="s">
        <v>5401</v>
      </c>
      <c r="Q679" s="242" t="s">
        <v>4733</v>
      </c>
    </row>
    <row r="680" spans="1:17">
      <c r="A680" s="242" t="s">
        <v>6921</v>
      </c>
      <c r="B680" s="242" t="s">
        <v>6922</v>
      </c>
      <c r="C680" s="242" t="s">
        <v>6923</v>
      </c>
      <c r="D680" s="242"/>
      <c r="E680" s="242" t="s">
        <v>5403</v>
      </c>
      <c r="F680" s="242"/>
      <c r="G680" s="240"/>
      <c r="H680" s="241">
        <v>0</v>
      </c>
      <c r="I680" s="242" t="s">
        <v>4780</v>
      </c>
      <c r="J680" s="242" t="s">
        <v>4781</v>
      </c>
      <c r="K680" s="242" t="s">
        <v>4729</v>
      </c>
      <c r="L680" s="242" t="s">
        <v>4730</v>
      </c>
      <c r="M680" s="242" t="s">
        <v>4782</v>
      </c>
      <c r="N680" s="242"/>
      <c r="O680" s="242" t="s">
        <v>18805</v>
      </c>
      <c r="P680" s="242" t="s">
        <v>5401</v>
      </c>
      <c r="Q680" s="242" t="s">
        <v>4733</v>
      </c>
    </row>
    <row r="681" spans="1:17">
      <c r="A681" s="242" t="s">
        <v>6924</v>
      </c>
      <c r="B681" s="242" t="s">
        <v>6925</v>
      </c>
      <c r="C681" s="242" t="s">
        <v>6926</v>
      </c>
      <c r="D681" s="242"/>
      <c r="E681" s="242" t="s">
        <v>5403</v>
      </c>
      <c r="F681" s="242"/>
      <c r="G681" s="240"/>
      <c r="H681" s="241">
        <v>0</v>
      </c>
      <c r="I681" s="242" t="s">
        <v>4780</v>
      </c>
      <c r="J681" s="242" t="s">
        <v>4781</v>
      </c>
      <c r="K681" s="242" t="s">
        <v>4729</v>
      </c>
      <c r="L681" s="242" t="s">
        <v>4730</v>
      </c>
      <c r="M681" s="242" t="s">
        <v>4937</v>
      </c>
      <c r="N681" s="242"/>
      <c r="O681" s="242" t="s">
        <v>18805</v>
      </c>
      <c r="P681" s="242" t="s">
        <v>5401</v>
      </c>
      <c r="Q681" s="242" t="s">
        <v>4733</v>
      </c>
    </row>
    <row r="682" spans="1:17">
      <c r="A682" s="242" t="s">
        <v>6927</v>
      </c>
      <c r="B682" s="242" t="s">
        <v>6928</v>
      </c>
      <c r="C682" s="242" t="s">
        <v>6929</v>
      </c>
      <c r="D682" s="242"/>
      <c r="E682" s="242" t="s">
        <v>5403</v>
      </c>
      <c r="F682" s="242"/>
      <c r="G682" s="240"/>
      <c r="H682" s="241">
        <v>0</v>
      </c>
      <c r="I682" s="242" t="s">
        <v>4738</v>
      </c>
      <c r="J682" s="242" t="s">
        <v>4739</v>
      </c>
      <c r="K682" s="242" t="s">
        <v>4729</v>
      </c>
      <c r="L682" s="242" t="s">
        <v>4730</v>
      </c>
      <c r="M682" s="242" t="s">
        <v>4740</v>
      </c>
      <c r="N682" s="242"/>
      <c r="O682" s="242" t="s">
        <v>18805</v>
      </c>
      <c r="P682" s="242" t="s">
        <v>5401</v>
      </c>
      <c r="Q682" s="242" t="s">
        <v>4733</v>
      </c>
    </row>
    <row r="683" spans="1:17">
      <c r="A683" s="242" t="s">
        <v>6930</v>
      </c>
      <c r="B683" s="242" t="s">
        <v>6931</v>
      </c>
      <c r="C683" s="242" t="s">
        <v>6932</v>
      </c>
      <c r="D683" s="242"/>
      <c r="E683" s="242" t="s">
        <v>5403</v>
      </c>
      <c r="F683" s="242"/>
      <c r="G683" s="240"/>
      <c r="H683" s="241">
        <v>0</v>
      </c>
      <c r="I683" s="242" t="s">
        <v>4780</v>
      </c>
      <c r="J683" s="242" t="s">
        <v>4781</v>
      </c>
      <c r="K683" s="242" t="s">
        <v>4729</v>
      </c>
      <c r="L683" s="242" t="s">
        <v>4730</v>
      </c>
      <c r="M683" s="242" t="s">
        <v>4822</v>
      </c>
      <c r="N683" s="242"/>
      <c r="O683" s="242" t="s">
        <v>18805</v>
      </c>
      <c r="P683" s="242" t="s">
        <v>5401</v>
      </c>
      <c r="Q683" s="242" t="s">
        <v>4733</v>
      </c>
    </row>
    <row r="684" spans="1:17">
      <c r="A684" s="242" t="s">
        <v>6933</v>
      </c>
      <c r="B684" s="242" t="s">
        <v>6934</v>
      </c>
      <c r="C684" s="242" t="s">
        <v>6935</v>
      </c>
      <c r="D684" s="242"/>
      <c r="E684" s="242" t="s">
        <v>5403</v>
      </c>
      <c r="F684" s="242"/>
      <c r="G684" s="240"/>
      <c r="H684" s="241">
        <v>0</v>
      </c>
      <c r="I684" s="242" t="s">
        <v>4808</v>
      </c>
      <c r="J684" s="242" t="s">
        <v>4809</v>
      </c>
      <c r="K684" s="242" t="s">
        <v>4729</v>
      </c>
      <c r="L684" s="242" t="s">
        <v>4730</v>
      </c>
      <c r="M684" s="242" t="s">
        <v>4810</v>
      </c>
      <c r="N684" s="242"/>
      <c r="O684" s="242" t="s">
        <v>18805</v>
      </c>
      <c r="P684" s="242" t="s">
        <v>5401</v>
      </c>
      <c r="Q684" s="242" t="s">
        <v>4733</v>
      </c>
    </row>
    <row r="685" spans="1:17">
      <c r="A685" s="242" t="s">
        <v>6936</v>
      </c>
      <c r="B685" s="242" t="s">
        <v>6937</v>
      </c>
      <c r="C685" s="242" t="s">
        <v>6938</v>
      </c>
      <c r="D685" s="242"/>
      <c r="E685" s="242" t="s">
        <v>5403</v>
      </c>
      <c r="F685" s="242"/>
      <c r="G685" s="240"/>
      <c r="H685" s="241">
        <v>0</v>
      </c>
      <c r="I685" s="242" t="s">
        <v>4780</v>
      </c>
      <c r="J685" s="242" t="s">
        <v>4781</v>
      </c>
      <c r="K685" s="242" t="s">
        <v>4729</v>
      </c>
      <c r="L685" s="242" t="s">
        <v>4730</v>
      </c>
      <c r="M685" s="242" t="s">
        <v>6439</v>
      </c>
      <c r="N685" s="242"/>
      <c r="O685" s="242" t="s">
        <v>18805</v>
      </c>
      <c r="P685" s="242" t="s">
        <v>5401</v>
      </c>
      <c r="Q685" s="242" t="s">
        <v>4733</v>
      </c>
    </row>
    <row r="686" spans="1:17">
      <c r="A686" s="242" t="s">
        <v>6939</v>
      </c>
      <c r="B686" s="242" t="s">
        <v>6940</v>
      </c>
      <c r="C686" s="242" t="s">
        <v>6941</v>
      </c>
      <c r="D686" s="242"/>
      <c r="E686" s="242" t="s">
        <v>5403</v>
      </c>
      <c r="F686" s="242"/>
      <c r="G686" s="240"/>
      <c r="H686" s="241">
        <v>0</v>
      </c>
      <c r="I686" s="242" t="s">
        <v>4808</v>
      </c>
      <c r="J686" s="242" t="s">
        <v>4809</v>
      </c>
      <c r="K686" s="242" t="s">
        <v>4729</v>
      </c>
      <c r="L686" s="242" t="s">
        <v>4730</v>
      </c>
      <c r="M686" s="242" t="s">
        <v>4731</v>
      </c>
      <c r="N686" s="242"/>
      <c r="O686" s="242" t="s">
        <v>18805</v>
      </c>
      <c r="P686" s="242" t="s">
        <v>5401</v>
      </c>
      <c r="Q686" s="242" t="s">
        <v>4733</v>
      </c>
    </row>
    <row r="687" spans="1:17">
      <c r="A687" s="242" t="s">
        <v>6942</v>
      </c>
      <c r="B687" s="242" t="s">
        <v>6943</v>
      </c>
      <c r="C687" s="242" t="s">
        <v>6944</v>
      </c>
      <c r="D687" s="242"/>
      <c r="E687" s="242" t="s">
        <v>5403</v>
      </c>
      <c r="F687" s="242"/>
      <c r="G687" s="240"/>
      <c r="H687" s="241">
        <v>0</v>
      </c>
      <c r="I687" s="242" t="s">
        <v>4808</v>
      </c>
      <c r="J687" s="242" t="s">
        <v>4809</v>
      </c>
      <c r="K687" s="242" t="s">
        <v>4729</v>
      </c>
      <c r="L687" s="242" t="s">
        <v>4730</v>
      </c>
      <c r="M687" s="242" t="s">
        <v>5113</v>
      </c>
      <c r="N687" s="242"/>
      <c r="O687" s="242" t="s">
        <v>18805</v>
      </c>
      <c r="P687" s="242" t="s">
        <v>5401</v>
      </c>
      <c r="Q687" s="242" t="s">
        <v>4733</v>
      </c>
    </row>
    <row r="688" spans="1:17">
      <c r="A688" s="242" t="s">
        <v>6945</v>
      </c>
      <c r="B688" s="242" t="s">
        <v>6946</v>
      </c>
      <c r="C688" s="242" t="s">
        <v>6947</v>
      </c>
      <c r="D688" s="242"/>
      <c r="E688" s="242" t="s">
        <v>5403</v>
      </c>
      <c r="F688" s="242"/>
      <c r="G688" s="240"/>
      <c r="H688" s="241">
        <v>0</v>
      </c>
      <c r="I688" s="242" t="s">
        <v>4808</v>
      </c>
      <c r="J688" s="242" t="s">
        <v>4809</v>
      </c>
      <c r="K688" s="242" t="s">
        <v>4729</v>
      </c>
      <c r="L688" s="242" t="s">
        <v>4730</v>
      </c>
      <c r="M688" s="242" t="s">
        <v>4731</v>
      </c>
      <c r="N688" s="242"/>
      <c r="O688" s="242" t="s">
        <v>18805</v>
      </c>
      <c r="P688" s="242" t="s">
        <v>5401</v>
      </c>
      <c r="Q688" s="242" t="s">
        <v>4733</v>
      </c>
    </row>
    <row r="689" spans="1:17">
      <c r="A689" s="242" t="s">
        <v>6948</v>
      </c>
      <c r="B689" s="242" t="s">
        <v>6949</v>
      </c>
      <c r="C689" s="242" t="s">
        <v>6950</v>
      </c>
      <c r="D689" s="242"/>
      <c r="E689" s="242" t="s">
        <v>5403</v>
      </c>
      <c r="F689" s="242"/>
      <c r="G689" s="240"/>
      <c r="H689" s="241">
        <v>0</v>
      </c>
      <c r="I689" s="242" t="s">
        <v>4808</v>
      </c>
      <c r="J689" s="242" t="s">
        <v>4809</v>
      </c>
      <c r="K689" s="242" t="s">
        <v>4729</v>
      </c>
      <c r="L689" s="242" t="s">
        <v>4730</v>
      </c>
      <c r="M689" s="242" t="s">
        <v>5087</v>
      </c>
      <c r="N689" s="242"/>
      <c r="O689" s="242" t="s">
        <v>18805</v>
      </c>
      <c r="P689" s="242" t="s">
        <v>5401</v>
      </c>
      <c r="Q689" s="242" t="s">
        <v>4733</v>
      </c>
    </row>
    <row r="690" spans="1:17">
      <c r="A690" s="242" t="s">
        <v>6951</v>
      </c>
      <c r="B690" s="242" t="s">
        <v>6952</v>
      </c>
      <c r="C690" s="242" t="s">
        <v>6953</v>
      </c>
      <c r="D690" s="242"/>
      <c r="E690" s="242" t="s">
        <v>5403</v>
      </c>
      <c r="F690" s="242"/>
      <c r="G690" s="240"/>
      <c r="H690" s="241">
        <v>0</v>
      </c>
      <c r="I690" s="242" t="s">
        <v>4738</v>
      </c>
      <c r="J690" s="242" t="s">
        <v>4739</v>
      </c>
      <c r="K690" s="242" t="s">
        <v>4729</v>
      </c>
      <c r="L690" s="242" t="s">
        <v>4730</v>
      </c>
      <c r="M690" s="242" t="s">
        <v>6396</v>
      </c>
      <c r="N690" s="242"/>
      <c r="O690" s="242" t="s">
        <v>18805</v>
      </c>
      <c r="P690" s="242" t="s">
        <v>5401</v>
      </c>
      <c r="Q690" s="242" t="s">
        <v>4733</v>
      </c>
    </row>
    <row r="691" spans="1:17">
      <c r="A691" s="242" t="s">
        <v>6954</v>
      </c>
      <c r="B691" s="242" t="s">
        <v>6955</v>
      </c>
      <c r="C691" s="242" t="s">
        <v>6956</v>
      </c>
      <c r="D691" s="242"/>
      <c r="E691" s="242" t="s">
        <v>5403</v>
      </c>
      <c r="F691" s="242"/>
      <c r="G691" s="240"/>
      <c r="H691" s="241">
        <v>0</v>
      </c>
      <c r="I691" s="242" t="s">
        <v>4780</v>
      </c>
      <c r="J691" s="242" t="s">
        <v>4781</v>
      </c>
      <c r="K691" s="242" t="s">
        <v>4729</v>
      </c>
      <c r="L691" s="242" t="s">
        <v>4730</v>
      </c>
      <c r="M691" s="242" t="s">
        <v>4937</v>
      </c>
      <c r="N691" s="242"/>
      <c r="O691" s="242" t="s">
        <v>18805</v>
      </c>
      <c r="P691" s="242" t="s">
        <v>5401</v>
      </c>
      <c r="Q691" s="242" t="s">
        <v>4733</v>
      </c>
    </row>
    <row r="692" spans="1:17">
      <c r="A692" s="242" t="s">
        <v>6957</v>
      </c>
      <c r="B692" s="242" t="s">
        <v>6958</v>
      </c>
      <c r="C692" s="242" t="s">
        <v>6959</v>
      </c>
      <c r="D692" s="242"/>
      <c r="E692" s="242" t="s">
        <v>5403</v>
      </c>
      <c r="F692" s="242"/>
      <c r="G692" s="240"/>
      <c r="H692" s="241">
        <v>0</v>
      </c>
      <c r="I692" s="242" t="s">
        <v>4808</v>
      </c>
      <c r="J692" s="242" t="s">
        <v>4809</v>
      </c>
      <c r="K692" s="242" t="s">
        <v>4729</v>
      </c>
      <c r="L692" s="242" t="s">
        <v>4730</v>
      </c>
      <c r="M692" s="242" t="s">
        <v>4731</v>
      </c>
      <c r="N692" s="242"/>
      <c r="O692" s="242" t="s">
        <v>18805</v>
      </c>
      <c r="P692" s="242" t="s">
        <v>5401</v>
      </c>
      <c r="Q692" s="242" t="s">
        <v>4733</v>
      </c>
    </row>
    <row r="693" spans="1:17">
      <c r="A693" s="242" t="s">
        <v>6960</v>
      </c>
      <c r="B693" s="242" t="s">
        <v>6961</v>
      </c>
      <c r="C693" s="242" t="s">
        <v>6962</v>
      </c>
      <c r="D693" s="242"/>
      <c r="E693" s="242" t="s">
        <v>5403</v>
      </c>
      <c r="F693" s="242"/>
      <c r="G693" s="240"/>
      <c r="H693" s="241">
        <v>0</v>
      </c>
      <c r="I693" s="242" t="s">
        <v>4747</v>
      </c>
      <c r="J693" s="242" t="s">
        <v>4748</v>
      </c>
      <c r="K693" s="242" t="s">
        <v>4729</v>
      </c>
      <c r="L693" s="242" t="s">
        <v>4730</v>
      </c>
      <c r="M693" s="242" t="s">
        <v>4857</v>
      </c>
      <c r="N693" s="242"/>
      <c r="O693" s="242" t="s">
        <v>18805</v>
      </c>
      <c r="P693" s="242" t="s">
        <v>5401</v>
      </c>
      <c r="Q693" s="242" t="s">
        <v>4733</v>
      </c>
    </row>
    <row r="694" spans="1:17">
      <c r="A694" s="242" t="s">
        <v>6963</v>
      </c>
      <c r="B694" s="242" t="s">
        <v>6964</v>
      </c>
      <c r="C694" s="242" t="s">
        <v>6965</v>
      </c>
      <c r="D694" s="242"/>
      <c r="E694" s="242" t="s">
        <v>5403</v>
      </c>
      <c r="F694" s="242"/>
      <c r="G694" s="240"/>
      <c r="H694" s="241">
        <v>0</v>
      </c>
      <c r="I694" s="242" t="s">
        <v>4780</v>
      </c>
      <c r="J694" s="242" t="s">
        <v>4781</v>
      </c>
      <c r="K694" s="242" t="s">
        <v>4729</v>
      </c>
      <c r="L694" s="242" t="s">
        <v>4730</v>
      </c>
      <c r="M694" s="242" t="s">
        <v>4937</v>
      </c>
      <c r="N694" s="242"/>
      <c r="O694" s="242" t="s">
        <v>18805</v>
      </c>
      <c r="P694" s="242" t="s">
        <v>5401</v>
      </c>
      <c r="Q694" s="242" t="s">
        <v>4733</v>
      </c>
    </row>
    <row r="695" spans="1:17">
      <c r="A695" s="242" t="s">
        <v>6966</v>
      </c>
      <c r="B695" s="242" t="s">
        <v>6967</v>
      </c>
      <c r="C695" s="242" t="s">
        <v>6968</v>
      </c>
      <c r="D695" s="242"/>
      <c r="E695" s="242" t="s">
        <v>5403</v>
      </c>
      <c r="F695" s="242"/>
      <c r="G695" s="240"/>
      <c r="H695" s="241">
        <v>0</v>
      </c>
      <c r="I695" s="242" t="s">
        <v>4808</v>
      </c>
      <c r="J695" s="242" t="s">
        <v>4809</v>
      </c>
      <c r="K695" s="242" t="s">
        <v>4729</v>
      </c>
      <c r="L695" s="242" t="s">
        <v>4730</v>
      </c>
      <c r="M695" s="242" t="s">
        <v>4810</v>
      </c>
      <c r="N695" s="242"/>
      <c r="O695" s="242" t="s">
        <v>18805</v>
      </c>
      <c r="P695" s="242" t="s">
        <v>5401</v>
      </c>
      <c r="Q695" s="242" t="s">
        <v>4733</v>
      </c>
    </row>
    <row r="696" spans="1:17">
      <c r="A696" s="242" t="s">
        <v>6969</v>
      </c>
      <c r="B696" s="242" t="s">
        <v>6970</v>
      </c>
      <c r="C696" s="242" t="s">
        <v>6971</v>
      </c>
      <c r="D696" s="242"/>
      <c r="E696" s="242" t="s">
        <v>5403</v>
      </c>
      <c r="F696" s="242"/>
      <c r="G696" s="240"/>
      <c r="H696" s="241">
        <v>0</v>
      </c>
      <c r="I696" s="242" t="s">
        <v>4747</v>
      </c>
      <c r="J696" s="242" t="s">
        <v>4748</v>
      </c>
      <c r="K696" s="242" t="s">
        <v>4729</v>
      </c>
      <c r="L696" s="242" t="s">
        <v>4730</v>
      </c>
      <c r="M696" s="242" t="s">
        <v>4857</v>
      </c>
      <c r="N696" s="242"/>
      <c r="O696" s="242" t="s">
        <v>18805</v>
      </c>
      <c r="P696" s="242" t="s">
        <v>5401</v>
      </c>
      <c r="Q696" s="242" t="s">
        <v>4733</v>
      </c>
    </row>
    <row r="697" spans="1:17">
      <c r="A697" s="242" t="s">
        <v>6972</v>
      </c>
      <c r="B697" s="242" t="s">
        <v>6973</v>
      </c>
      <c r="C697" s="242" t="s">
        <v>6974</v>
      </c>
      <c r="D697" s="242"/>
      <c r="E697" s="242" t="s">
        <v>5403</v>
      </c>
      <c r="F697" s="242"/>
      <c r="G697" s="240"/>
      <c r="H697" s="241">
        <v>0</v>
      </c>
      <c r="I697" s="242" t="s">
        <v>4780</v>
      </c>
      <c r="J697" s="242" t="s">
        <v>4781</v>
      </c>
      <c r="K697" s="242" t="s">
        <v>4729</v>
      </c>
      <c r="L697" s="242" t="s">
        <v>4730</v>
      </c>
      <c r="M697" s="242" t="s">
        <v>4822</v>
      </c>
      <c r="N697" s="242"/>
      <c r="O697" s="242" t="s">
        <v>18805</v>
      </c>
      <c r="P697" s="242" t="s">
        <v>5401</v>
      </c>
      <c r="Q697" s="242" t="s">
        <v>4733</v>
      </c>
    </row>
    <row r="698" spans="1:17">
      <c r="A698" s="242" t="s">
        <v>6975</v>
      </c>
      <c r="B698" s="242" t="s">
        <v>6976</v>
      </c>
      <c r="C698" s="242" t="s">
        <v>6977</v>
      </c>
      <c r="D698" s="242"/>
      <c r="E698" s="242" t="s">
        <v>5403</v>
      </c>
      <c r="F698" s="242"/>
      <c r="G698" s="240"/>
      <c r="H698" s="241">
        <v>0</v>
      </c>
      <c r="I698" s="242" t="s">
        <v>4780</v>
      </c>
      <c r="J698" s="242" t="s">
        <v>4781</v>
      </c>
      <c r="K698" s="242" t="s">
        <v>4729</v>
      </c>
      <c r="L698" s="242" t="s">
        <v>4730</v>
      </c>
      <c r="M698" s="242" t="s">
        <v>4937</v>
      </c>
      <c r="N698" s="242"/>
      <c r="O698" s="242" t="s">
        <v>18805</v>
      </c>
      <c r="P698" s="242" t="s">
        <v>5401</v>
      </c>
      <c r="Q698" s="242" t="s">
        <v>4733</v>
      </c>
    </row>
    <row r="699" spans="1:17">
      <c r="A699" s="242" t="s">
        <v>6978</v>
      </c>
      <c r="B699" s="242" t="s">
        <v>6979</v>
      </c>
      <c r="C699" s="242" t="s">
        <v>6980</v>
      </c>
      <c r="D699" s="242"/>
      <c r="E699" s="242" t="s">
        <v>5403</v>
      </c>
      <c r="F699" s="242"/>
      <c r="G699" s="240"/>
      <c r="H699" s="241">
        <v>0</v>
      </c>
      <c r="I699" s="242" t="s">
        <v>4780</v>
      </c>
      <c r="J699" s="242" t="s">
        <v>4781</v>
      </c>
      <c r="K699" s="242" t="s">
        <v>4729</v>
      </c>
      <c r="L699" s="242" t="s">
        <v>4730</v>
      </c>
      <c r="M699" s="242" t="s">
        <v>4937</v>
      </c>
      <c r="N699" s="242"/>
      <c r="O699" s="242" t="s">
        <v>18805</v>
      </c>
      <c r="P699" s="242" t="s">
        <v>5401</v>
      </c>
      <c r="Q699" s="242" t="s">
        <v>4733</v>
      </c>
    </row>
    <row r="700" spans="1:17">
      <c r="A700" s="242" t="s">
        <v>6981</v>
      </c>
      <c r="B700" s="242" t="s">
        <v>6982</v>
      </c>
      <c r="C700" s="242" t="s">
        <v>6983</v>
      </c>
      <c r="D700" s="242"/>
      <c r="E700" s="242" t="s">
        <v>5403</v>
      </c>
      <c r="F700" s="242"/>
      <c r="G700" s="240"/>
      <c r="H700" s="241">
        <v>0</v>
      </c>
      <c r="I700" s="242" t="s">
        <v>4808</v>
      </c>
      <c r="J700" s="242" t="s">
        <v>4809</v>
      </c>
      <c r="K700" s="242" t="s">
        <v>4729</v>
      </c>
      <c r="L700" s="242" t="s">
        <v>4730</v>
      </c>
      <c r="M700" s="242" t="s">
        <v>6564</v>
      </c>
      <c r="N700" s="242"/>
      <c r="O700" s="242" t="s">
        <v>18805</v>
      </c>
      <c r="P700" s="242" t="s">
        <v>5401</v>
      </c>
      <c r="Q700" s="242" t="s">
        <v>4733</v>
      </c>
    </row>
    <row r="701" spans="1:17">
      <c r="A701" s="242" t="s">
        <v>6984</v>
      </c>
      <c r="B701" s="242" t="s">
        <v>6985</v>
      </c>
      <c r="C701" s="242" t="s">
        <v>6986</v>
      </c>
      <c r="D701" s="242"/>
      <c r="E701" s="242" t="s">
        <v>5403</v>
      </c>
      <c r="F701" s="242"/>
      <c r="G701" s="240"/>
      <c r="H701" s="241">
        <v>0</v>
      </c>
      <c r="I701" s="242" t="s">
        <v>4747</v>
      </c>
      <c r="J701" s="242" t="s">
        <v>4748</v>
      </c>
      <c r="K701" s="242" t="s">
        <v>4729</v>
      </c>
      <c r="L701" s="242" t="s">
        <v>4730</v>
      </c>
      <c r="M701" s="242" t="s">
        <v>4926</v>
      </c>
      <c r="N701" s="242"/>
      <c r="O701" s="242" t="s">
        <v>18805</v>
      </c>
      <c r="P701" s="242" t="s">
        <v>5401</v>
      </c>
      <c r="Q701" s="242" t="s">
        <v>4733</v>
      </c>
    </row>
    <row r="702" spans="1:17">
      <c r="A702" s="242" t="s">
        <v>6987</v>
      </c>
      <c r="B702" s="242" t="s">
        <v>6988</v>
      </c>
      <c r="C702" s="242" t="s">
        <v>6989</v>
      </c>
      <c r="D702" s="242"/>
      <c r="E702" s="242" t="s">
        <v>5403</v>
      </c>
      <c r="F702" s="242"/>
      <c r="G702" s="240"/>
      <c r="H702" s="241">
        <v>0</v>
      </c>
      <c r="I702" s="242" t="s">
        <v>4738</v>
      </c>
      <c r="J702" s="242" t="s">
        <v>4739</v>
      </c>
      <c r="K702" s="242" t="s">
        <v>4729</v>
      </c>
      <c r="L702" s="242" t="s">
        <v>4730</v>
      </c>
      <c r="M702" s="242" t="s">
        <v>4785</v>
      </c>
      <c r="N702" s="242"/>
      <c r="O702" s="242" t="s">
        <v>18805</v>
      </c>
      <c r="P702" s="242" t="s">
        <v>5401</v>
      </c>
      <c r="Q702" s="242" t="s">
        <v>4733</v>
      </c>
    </row>
    <row r="703" spans="1:17">
      <c r="A703" s="242" t="s">
        <v>6990</v>
      </c>
      <c r="B703" s="242" t="s">
        <v>6991</v>
      </c>
      <c r="C703" s="242" t="s">
        <v>6992</v>
      </c>
      <c r="D703" s="242"/>
      <c r="E703" s="242" t="s">
        <v>5403</v>
      </c>
      <c r="F703" s="242"/>
      <c r="G703" s="240"/>
      <c r="H703" s="241">
        <v>0</v>
      </c>
      <c r="I703" s="242" t="s">
        <v>4808</v>
      </c>
      <c r="J703" s="242" t="s">
        <v>4809</v>
      </c>
      <c r="K703" s="242" t="s">
        <v>4729</v>
      </c>
      <c r="L703" s="242" t="s">
        <v>4730</v>
      </c>
      <c r="M703" s="242" t="s">
        <v>6564</v>
      </c>
      <c r="N703" s="242"/>
      <c r="O703" s="242" t="s">
        <v>18805</v>
      </c>
      <c r="P703" s="242" t="s">
        <v>5401</v>
      </c>
      <c r="Q703" s="242" t="s">
        <v>4733</v>
      </c>
    </row>
    <row r="704" spans="1:17">
      <c r="A704" s="242" t="s">
        <v>6993</v>
      </c>
      <c r="B704" s="242" t="s">
        <v>6994</v>
      </c>
      <c r="C704" s="242" t="s">
        <v>6995</v>
      </c>
      <c r="D704" s="242"/>
      <c r="E704" s="242" t="s">
        <v>5403</v>
      </c>
      <c r="F704" s="242"/>
      <c r="G704" s="240"/>
      <c r="H704" s="241">
        <v>0</v>
      </c>
      <c r="I704" s="242" t="s">
        <v>4780</v>
      </c>
      <c r="J704" s="242" t="s">
        <v>4781</v>
      </c>
      <c r="K704" s="242" t="s">
        <v>4729</v>
      </c>
      <c r="L704" s="242" t="s">
        <v>4730</v>
      </c>
      <c r="M704" s="242" t="s">
        <v>6439</v>
      </c>
      <c r="N704" s="242"/>
      <c r="O704" s="242" t="s">
        <v>18805</v>
      </c>
      <c r="P704" s="242" t="s">
        <v>5401</v>
      </c>
      <c r="Q704" s="242" t="s">
        <v>4733</v>
      </c>
    </row>
    <row r="705" spans="1:17">
      <c r="A705" s="242" t="s">
        <v>6996</v>
      </c>
      <c r="B705" s="242" t="s">
        <v>6997</v>
      </c>
      <c r="C705" s="242" t="s">
        <v>6998</v>
      </c>
      <c r="D705" s="242"/>
      <c r="E705" s="242" t="s">
        <v>5403</v>
      </c>
      <c r="F705" s="242"/>
      <c r="G705" s="240"/>
      <c r="H705" s="241">
        <v>0</v>
      </c>
      <c r="I705" s="242" t="s">
        <v>4780</v>
      </c>
      <c r="J705" s="242" t="s">
        <v>4781</v>
      </c>
      <c r="K705" s="242" t="s">
        <v>4729</v>
      </c>
      <c r="L705" s="242" t="s">
        <v>4730</v>
      </c>
      <c r="M705" s="242" t="s">
        <v>4937</v>
      </c>
      <c r="N705" s="242"/>
      <c r="O705" s="242" t="s">
        <v>18805</v>
      </c>
      <c r="P705" s="242" t="s">
        <v>5401</v>
      </c>
      <c r="Q705" s="242" t="s">
        <v>4733</v>
      </c>
    </row>
    <row r="706" spans="1:17">
      <c r="A706" s="242" t="s">
        <v>6999</v>
      </c>
      <c r="B706" s="242" t="s">
        <v>7000</v>
      </c>
      <c r="C706" s="242" t="s">
        <v>7001</v>
      </c>
      <c r="D706" s="242"/>
      <c r="E706" s="242" t="s">
        <v>5403</v>
      </c>
      <c r="F706" s="242"/>
      <c r="G706" s="240"/>
      <c r="H706" s="241">
        <v>0</v>
      </c>
      <c r="I706" s="242" t="s">
        <v>4747</v>
      </c>
      <c r="J706" s="242" t="s">
        <v>4748</v>
      </c>
      <c r="K706" s="242" t="s">
        <v>4729</v>
      </c>
      <c r="L706" s="242" t="s">
        <v>4730</v>
      </c>
      <c r="M706" s="242" t="s">
        <v>4749</v>
      </c>
      <c r="N706" s="242"/>
      <c r="O706" s="242" t="s">
        <v>18805</v>
      </c>
      <c r="P706" s="242" t="s">
        <v>5401</v>
      </c>
      <c r="Q706" s="242" t="s">
        <v>4733</v>
      </c>
    </row>
    <row r="707" spans="1:17">
      <c r="A707" s="242" t="s">
        <v>7002</v>
      </c>
      <c r="B707" s="242" t="s">
        <v>7003</v>
      </c>
      <c r="C707" s="242" t="s">
        <v>7004</v>
      </c>
      <c r="D707" s="242"/>
      <c r="E707" s="242" t="s">
        <v>5403</v>
      </c>
      <c r="F707" s="242"/>
      <c r="G707" s="240"/>
      <c r="H707" s="241">
        <v>0</v>
      </c>
      <c r="I707" s="242" t="s">
        <v>4747</v>
      </c>
      <c r="J707" s="242" t="s">
        <v>4748</v>
      </c>
      <c r="K707" s="242" t="s">
        <v>4729</v>
      </c>
      <c r="L707" s="242" t="s">
        <v>4730</v>
      </c>
      <c r="M707" s="242" t="s">
        <v>4926</v>
      </c>
      <c r="N707" s="242"/>
      <c r="O707" s="242" t="s">
        <v>18805</v>
      </c>
      <c r="P707" s="242" t="s">
        <v>5401</v>
      </c>
      <c r="Q707" s="242" t="s">
        <v>4733</v>
      </c>
    </row>
    <row r="708" spans="1:17">
      <c r="A708" s="242" t="s">
        <v>7005</v>
      </c>
      <c r="B708" s="242" t="s">
        <v>7006</v>
      </c>
      <c r="C708" s="242" t="s">
        <v>7007</v>
      </c>
      <c r="D708" s="242"/>
      <c r="E708" s="242" t="s">
        <v>5403</v>
      </c>
      <c r="F708" s="242"/>
      <c r="G708" s="240"/>
      <c r="H708" s="241">
        <v>0</v>
      </c>
      <c r="I708" s="242" t="s">
        <v>4747</v>
      </c>
      <c r="J708" s="242" t="s">
        <v>4748</v>
      </c>
      <c r="K708" s="242" t="s">
        <v>4729</v>
      </c>
      <c r="L708" s="242" t="s">
        <v>4730</v>
      </c>
      <c r="M708" s="242" t="s">
        <v>4926</v>
      </c>
      <c r="N708" s="242" t="s">
        <v>7008</v>
      </c>
      <c r="O708" s="242" t="s">
        <v>18805</v>
      </c>
      <c r="P708" s="242" t="s">
        <v>5401</v>
      </c>
      <c r="Q708" s="242" t="s">
        <v>4733</v>
      </c>
    </row>
    <row r="709" spans="1:17">
      <c r="A709" s="242" t="s">
        <v>7009</v>
      </c>
      <c r="B709" s="242" t="s">
        <v>7010</v>
      </c>
      <c r="C709" s="242" t="s">
        <v>7011</v>
      </c>
      <c r="D709" s="242"/>
      <c r="E709" s="242" t="s">
        <v>5403</v>
      </c>
      <c r="F709" s="242"/>
      <c r="G709" s="240"/>
      <c r="H709" s="241">
        <v>0</v>
      </c>
      <c r="I709" s="242" t="s">
        <v>4780</v>
      </c>
      <c r="J709" s="242" t="s">
        <v>4781</v>
      </c>
      <c r="K709" s="242" t="s">
        <v>4729</v>
      </c>
      <c r="L709" s="242" t="s">
        <v>4730</v>
      </c>
      <c r="M709" s="242" t="s">
        <v>4937</v>
      </c>
      <c r="N709" s="242" t="s">
        <v>7012</v>
      </c>
      <c r="O709" s="242" t="s">
        <v>18805</v>
      </c>
      <c r="P709" s="242" t="s">
        <v>5401</v>
      </c>
      <c r="Q709" s="242" t="s">
        <v>4733</v>
      </c>
    </row>
    <row r="710" spans="1:17">
      <c r="A710" s="242" t="s">
        <v>7013</v>
      </c>
      <c r="B710" s="242" t="s">
        <v>7014</v>
      </c>
      <c r="C710" s="242" t="s">
        <v>7015</v>
      </c>
      <c r="D710" s="242"/>
      <c r="E710" s="242" t="s">
        <v>5403</v>
      </c>
      <c r="F710" s="242"/>
      <c r="G710" s="240"/>
      <c r="H710" s="241">
        <v>0</v>
      </c>
      <c r="I710" s="242" t="s">
        <v>4808</v>
      </c>
      <c r="J710" s="242" t="s">
        <v>4809</v>
      </c>
      <c r="K710" s="242" t="s">
        <v>4729</v>
      </c>
      <c r="L710" s="242" t="s">
        <v>4730</v>
      </c>
      <c r="M710" s="242" t="s">
        <v>5113</v>
      </c>
      <c r="N710" s="242"/>
      <c r="O710" s="242" t="s">
        <v>18805</v>
      </c>
      <c r="P710" s="242" t="s">
        <v>5401</v>
      </c>
      <c r="Q710" s="242" t="s">
        <v>4733</v>
      </c>
    </row>
    <row r="711" spans="1:17">
      <c r="A711" s="242" t="s">
        <v>7016</v>
      </c>
      <c r="B711" s="242" t="s">
        <v>7017</v>
      </c>
      <c r="C711" s="242" t="s">
        <v>7018</v>
      </c>
      <c r="D711" s="242"/>
      <c r="E711" s="242" t="s">
        <v>5403</v>
      </c>
      <c r="F711" s="242"/>
      <c r="G711" s="240"/>
      <c r="H711" s="241">
        <v>0</v>
      </c>
      <c r="I711" s="242" t="s">
        <v>4747</v>
      </c>
      <c r="J711" s="242" t="s">
        <v>4748</v>
      </c>
      <c r="K711" s="242" t="s">
        <v>4729</v>
      </c>
      <c r="L711" s="242" t="s">
        <v>4730</v>
      </c>
      <c r="M711" s="242" t="s">
        <v>4926</v>
      </c>
      <c r="N711" s="242" t="s">
        <v>7008</v>
      </c>
      <c r="O711" s="242" t="s">
        <v>18805</v>
      </c>
      <c r="P711" s="242" t="s">
        <v>5401</v>
      </c>
      <c r="Q711" s="242" t="s">
        <v>4733</v>
      </c>
    </row>
    <row r="712" spans="1:17">
      <c r="A712" s="242" t="s">
        <v>7019</v>
      </c>
      <c r="B712" s="242" t="s">
        <v>7020</v>
      </c>
      <c r="C712" s="242" t="s">
        <v>7021</v>
      </c>
      <c r="D712" s="242"/>
      <c r="E712" s="242" t="s">
        <v>5403</v>
      </c>
      <c r="F712" s="242"/>
      <c r="G712" s="240"/>
      <c r="H712" s="241">
        <v>0</v>
      </c>
      <c r="I712" s="242" t="s">
        <v>4747</v>
      </c>
      <c r="J712" s="242" t="s">
        <v>4748</v>
      </c>
      <c r="K712" s="242" t="s">
        <v>4729</v>
      </c>
      <c r="L712" s="242" t="s">
        <v>4730</v>
      </c>
      <c r="M712" s="242" t="s">
        <v>4908</v>
      </c>
      <c r="N712" s="242" t="s">
        <v>7022</v>
      </c>
      <c r="O712" s="242" t="s">
        <v>18805</v>
      </c>
      <c r="P712" s="242" t="s">
        <v>5401</v>
      </c>
      <c r="Q712" s="242" t="s">
        <v>4733</v>
      </c>
    </row>
    <row r="713" spans="1:17">
      <c r="A713" s="242" t="s">
        <v>7023</v>
      </c>
      <c r="B713" s="242" t="s">
        <v>7024</v>
      </c>
      <c r="C713" s="242" t="s">
        <v>7025</v>
      </c>
      <c r="D713" s="242"/>
      <c r="E713" s="242" t="s">
        <v>5403</v>
      </c>
      <c r="F713" s="242"/>
      <c r="G713" s="240"/>
      <c r="H713" s="241">
        <v>0</v>
      </c>
      <c r="I713" s="242" t="s">
        <v>4780</v>
      </c>
      <c r="J713" s="242" t="s">
        <v>4781</v>
      </c>
      <c r="K713" s="242" t="s">
        <v>4729</v>
      </c>
      <c r="L713" s="242" t="s">
        <v>4730</v>
      </c>
      <c r="M713" s="242" t="s">
        <v>4937</v>
      </c>
      <c r="N713" s="242" t="s">
        <v>7026</v>
      </c>
      <c r="O713" s="242" t="s">
        <v>18805</v>
      </c>
      <c r="P713" s="242" t="s">
        <v>5401</v>
      </c>
      <c r="Q713" s="242" t="s">
        <v>4733</v>
      </c>
    </row>
    <row r="714" spans="1:17">
      <c r="A714" s="242" t="s">
        <v>7027</v>
      </c>
      <c r="B714" s="242" t="s">
        <v>7028</v>
      </c>
      <c r="C714" s="242" t="s">
        <v>7029</v>
      </c>
      <c r="D714" s="242"/>
      <c r="E714" s="242" t="s">
        <v>5403</v>
      </c>
      <c r="F714" s="242"/>
      <c r="G714" s="240"/>
      <c r="H714" s="241">
        <v>0</v>
      </c>
      <c r="I714" s="242" t="s">
        <v>4780</v>
      </c>
      <c r="J714" s="242" t="s">
        <v>4781</v>
      </c>
      <c r="K714" s="242" t="s">
        <v>4729</v>
      </c>
      <c r="L714" s="242" t="s">
        <v>4730</v>
      </c>
      <c r="M714" s="242" t="s">
        <v>4822</v>
      </c>
      <c r="N714" s="242"/>
      <c r="O714" s="242" t="s">
        <v>18805</v>
      </c>
      <c r="P714" s="242" t="s">
        <v>5401</v>
      </c>
      <c r="Q714" s="242" t="s">
        <v>4733</v>
      </c>
    </row>
    <row r="715" spans="1:17">
      <c r="A715" s="242" t="s">
        <v>7030</v>
      </c>
      <c r="B715" s="242" t="s">
        <v>7031</v>
      </c>
      <c r="C715" s="242" t="s">
        <v>7032</v>
      </c>
      <c r="D715" s="242"/>
      <c r="E715" s="242" t="s">
        <v>5403</v>
      </c>
      <c r="F715" s="242"/>
      <c r="G715" s="240"/>
      <c r="H715" s="241">
        <v>0</v>
      </c>
      <c r="I715" s="242" t="s">
        <v>4747</v>
      </c>
      <c r="J715" s="242" t="s">
        <v>4748</v>
      </c>
      <c r="K715" s="242" t="s">
        <v>4729</v>
      </c>
      <c r="L715" s="242" t="s">
        <v>4730</v>
      </c>
      <c r="M715" s="242" t="s">
        <v>4908</v>
      </c>
      <c r="N715" s="242" t="s">
        <v>7033</v>
      </c>
      <c r="O715" s="242" t="s">
        <v>18805</v>
      </c>
      <c r="P715" s="242" t="s">
        <v>5401</v>
      </c>
      <c r="Q715" s="242" t="s">
        <v>4733</v>
      </c>
    </row>
    <row r="716" spans="1:17">
      <c r="A716" s="242" t="s">
        <v>7034</v>
      </c>
      <c r="B716" s="242" t="s">
        <v>7035</v>
      </c>
      <c r="C716" s="242" t="s">
        <v>7036</v>
      </c>
      <c r="D716" s="242"/>
      <c r="E716" s="242" t="s">
        <v>7037</v>
      </c>
      <c r="F716" s="242"/>
      <c r="G716" s="240"/>
      <c r="H716" s="241">
        <v>0</v>
      </c>
      <c r="I716" s="242" t="s">
        <v>4747</v>
      </c>
      <c r="J716" s="242" t="s">
        <v>4748</v>
      </c>
      <c r="K716" s="242" t="s">
        <v>4729</v>
      </c>
      <c r="L716" s="242" t="s">
        <v>4730</v>
      </c>
      <c r="M716" s="242" t="s">
        <v>4749</v>
      </c>
      <c r="N716" s="242"/>
      <c r="O716" s="242" t="s">
        <v>18805</v>
      </c>
      <c r="P716" s="242" t="s">
        <v>5401</v>
      </c>
      <c r="Q716" s="242" t="s">
        <v>4733</v>
      </c>
    </row>
    <row r="717" spans="1:17">
      <c r="A717" s="242" t="s">
        <v>7038</v>
      </c>
      <c r="B717" s="242" t="s">
        <v>7039</v>
      </c>
      <c r="C717" s="242" t="s">
        <v>7040</v>
      </c>
      <c r="D717" s="242"/>
      <c r="E717" s="242" t="s">
        <v>5403</v>
      </c>
      <c r="F717" s="242"/>
      <c r="G717" s="240"/>
      <c r="H717" s="241">
        <v>0</v>
      </c>
      <c r="I717" s="242" t="s">
        <v>4780</v>
      </c>
      <c r="J717" s="242" t="s">
        <v>4781</v>
      </c>
      <c r="K717" s="242" t="s">
        <v>4729</v>
      </c>
      <c r="L717" s="242" t="s">
        <v>4730</v>
      </c>
      <c r="M717" s="242" t="s">
        <v>4937</v>
      </c>
      <c r="N717" s="242" t="s">
        <v>7041</v>
      </c>
      <c r="O717" s="242" t="s">
        <v>18805</v>
      </c>
      <c r="P717" s="242" t="s">
        <v>5401</v>
      </c>
      <c r="Q717" s="242" t="s">
        <v>4733</v>
      </c>
    </row>
    <row r="718" spans="1:17">
      <c r="A718" s="242" t="s">
        <v>7042</v>
      </c>
      <c r="B718" s="242" t="s">
        <v>7043</v>
      </c>
      <c r="C718" s="242" t="s">
        <v>7044</v>
      </c>
      <c r="D718" s="242"/>
      <c r="E718" s="242" t="s">
        <v>5403</v>
      </c>
      <c r="F718" s="242"/>
      <c r="G718" s="240"/>
      <c r="H718" s="241">
        <v>0</v>
      </c>
      <c r="I718" s="242" t="s">
        <v>4738</v>
      </c>
      <c r="J718" s="242" t="s">
        <v>4739</v>
      </c>
      <c r="K718" s="242" t="s">
        <v>4729</v>
      </c>
      <c r="L718" s="242" t="s">
        <v>4730</v>
      </c>
      <c r="M718" s="242" t="s">
        <v>5320</v>
      </c>
      <c r="N718" s="242" t="s">
        <v>7045</v>
      </c>
      <c r="O718" s="242" t="s">
        <v>18805</v>
      </c>
      <c r="P718" s="242" t="s">
        <v>5401</v>
      </c>
      <c r="Q718" s="242" t="s">
        <v>4733</v>
      </c>
    </row>
    <row r="719" spans="1:17">
      <c r="A719" s="242" t="s">
        <v>7046</v>
      </c>
      <c r="B719" s="242" t="s">
        <v>7047</v>
      </c>
      <c r="C719" s="242" t="s">
        <v>7048</v>
      </c>
      <c r="D719" s="242"/>
      <c r="E719" s="242" t="s">
        <v>5403</v>
      </c>
      <c r="F719" s="242"/>
      <c r="G719" s="240"/>
      <c r="H719" s="241">
        <v>0</v>
      </c>
      <c r="I719" s="242" t="s">
        <v>4738</v>
      </c>
      <c r="J719" s="242" t="s">
        <v>4739</v>
      </c>
      <c r="K719" s="242" t="s">
        <v>4729</v>
      </c>
      <c r="L719" s="242" t="s">
        <v>4730</v>
      </c>
      <c r="M719" s="242" t="s">
        <v>4740</v>
      </c>
      <c r="N719" s="242"/>
      <c r="O719" s="242" t="s">
        <v>18805</v>
      </c>
      <c r="P719" s="242" t="s">
        <v>5401</v>
      </c>
      <c r="Q719" s="242" t="s">
        <v>4733</v>
      </c>
    </row>
    <row r="720" spans="1:17">
      <c r="A720" s="242" t="s">
        <v>7049</v>
      </c>
      <c r="B720" s="242" t="s">
        <v>7050</v>
      </c>
      <c r="C720" s="242" t="s">
        <v>7051</v>
      </c>
      <c r="D720" s="242"/>
      <c r="E720" s="242" t="s">
        <v>5403</v>
      </c>
      <c r="F720" s="242"/>
      <c r="G720" s="240"/>
      <c r="H720" s="241">
        <v>0</v>
      </c>
      <c r="I720" s="242" t="s">
        <v>4747</v>
      </c>
      <c r="J720" s="242" t="s">
        <v>4748</v>
      </c>
      <c r="K720" s="242" t="s">
        <v>4729</v>
      </c>
      <c r="L720" s="242" t="s">
        <v>4730</v>
      </c>
      <c r="M720" s="242" t="s">
        <v>4926</v>
      </c>
      <c r="N720" s="242" t="s">
        <v>7008</v>
      </c>
      <c r="O720" s="242" t="s">
        <v>18805</v>
      </c>
      <c r="P720" s="242" t="s">
        <v>5401</v>
      </c>
      <c r="Q720" s="242" t="s">
        <v>4733</v>
      </c>
    </row>
    <row r="721" spans="1:17">
      <c r="A721" s="242" t="s">
        <v>7052</v>
      </c>
      <c r="B721" s="242" t="s">
        <v>7053</v>
      </c>
      <c r="C721" s="242" t="s">
        <v>7054</v>
      </c>
      <c r="D721" s="242"/>
      <c r="E721" s="242" t="s">
        <v>7055</v>
      </c>
      <c r="F721" s="242"/>
      <c r="G721" s="240"/>
      <c r="H721" s="241">
        <v>0</v>
      </c>
      <c r="I721" s="242" t="s">
        <v>4747</v>
      </c>
      <c r="J721" s="242" t="s">
        <v>4748</v>
      </c>
      <c r="K721" s="242" t="s">
        <v>4729</v>
      </c>
      <c r="L721" s="242" t="s">
        <v>4730</v>
      </c>
      <c r="M721" s="242" t="s">
        <v>4749</v>
      </c>
      <c r="N721" s="242"/>
      <c r="O721" s="242" t="s">
        <v>18805</v>
      </c>
      <c r="P721" s="242" t="s">
        <v>5401</v>
      </c>
      <c r="Q721" s="242" t="s">
        <v>4733</v>
      </c>
    </row>
    <row r="722" spans="1:17">
      <c r="A722" s="242" t="s">
        <v>7056</v>
      </c>
      <c r="B722" s="242" t="s">
        <v>7057</v>
      </c>
      <c r="C722" s="242" t="s">
        <v>7058</v>
      </c>
      <c r="D722" s="242"/>
      <c r="E722" s="242" t="s">
        <v>5403</v>
      </c>
      <c r="F722" s="242"/>
      <c r="G722" s="240"/>
      <c r="H722" s="241">
        <v>0</v>
      </c>
      <c r="I722" s="242" t="s">
        <v>4747</v>
      </c>
      <c r="J722" s="242" t="s">
        <v>4748</v>
      </c>
      <c r="K722" s="242" t="s">
        <v>4729</v>
      </c>
      <c r="L722" s="242" t="s">
        <v>4730</v>
      </c>
      <c r="M722" s="242" t="s">
        <v>4926</v>
      </c>
      <c r="N722" s="242" t="s">
        <v>7008</v>
      </c>
      <c r="O722" s="242" t="s">
        <v>18805</v>
      </c>
      <c r="P722" s="242" t="s">
        <v>5401</v>
      </c>
      <c r="Q722" s="242" t="s">
        <v>4733</v>
      </c>
    </row>
    <row r="723" spans="1:17">
      <c r="A723" s="242" t="s">
        <v>7059</v>
      </c>
      <c r="B723" s="242" t="s">
        <v>7060</v>
      </c>
      <c r="C723" s="242" t="s">
        <v>7061</v>
      </c>
      <c r="D723" s="242"/>
      <c r="E723" s="242" t="s">
        <v>5403</v>
      </c>
      <c r="F723" s="242"/>
      <c r="G723" s="240"/>
      <c r="H723" s="241">
        <v>0</v>
      </c>
      <c r="I723" s="242" t="s">
        <v>4780</v>
      </c>
      <c r="J723" s="242" t="s">
        <v>4781</v>
      </c>
      <c r="K723" s="242" t="s">
        <v>4729</v>
      </c>
      <c r="L723" s="242" t="s">
        <v>4730</v>
      </c>
      <c r="M723" s="242" t="s">
        <v>4816</v>
      </c>
      <c r="N723" s="242" t="s">
        <v>7062</v>
      </c>
      <c r="O723" s="242" t="s">
        <v>18805</v>
      </c>
      <c r="P723" s="242" t="s">
        <v>5401</v>
      </c>
      <c r="Q723" s="242" t="s">
        <v>4733</v>
      </c>
    </row>
    <row r="724" spans="1:17">
      <c r="A724" s="242" t="s">
        <v>7063</v>
      </c>
      <c r="B724" s="242" t="s">
        <v>7064</v>
      </c>
      <c r="C724" s="242" t="s">
        <v>7065</v>
      </c>
      <c r="D724" s="242"/>
      <c r="E724" s="242" t="s">
        <v>5403</v>
      </c>
      <c r="F724" s="242"/>
      <c r="G724" s="240"/>
      <c r="H724" s="241">
        <v>0</v>
      </c>
      <c r="I724" s="242" t="s">
        <v>4738</v>
      </c>
      <c r="J724" s="242" t="s">
        <v>4739</v>
      </c>
      <c r="K724" s="242" t="s">
        <v>4729</v>
      </c>
      <c r="L724" s="242" t="s">
        <v>4730</v>
      </c>
      <c r="M724" s="242" t="s">
        <v>4740</v>
      </c>
      <c r="N724" s="242"/>
      <c r="O724" s="242" t="s">
        <v>18805</v>
      </c>
      <c r="P724" s="242" t="s">
        <v>5401</v>
      </c>
      <c r="Q724" s="242" t="s">
        <v>4733</v>
      </c>
    </row>
    <row r="725" spans="1:17">
      <c r="A725" s="242" t="s">
        <v>7066</v>
      </c>
      <c r="B725" s="242" t="s">
        <v>7067</v>
      </c>
      <c r="C725" s="242" t="s">
        <v>7068</v>
      </c>
      <c r="D725" s="242"/>
      <c r="E725" s="242" t="s">
        <v>5403</v>
      </c>
      <c r="F725" s="242"/>
      <c r="G725" s="240"/>
      <c r="H725" s="241">
        <v>0</v>
      </c>
      <c r="I725" s="242" t="s">
        <v>4747</v>
      </c>
      <c r="J725" s="242" t="s">
        <v>4748</v>
      </c>
      <c r="K725" s="242" t="s">
        <v>4729</v>
      </c>
      <c r="L725" s="242" t="s">
        <v>4730</v>
      </c>
      <c r="M725" s="242" t="s">
        <v>4749</v>
      </c>
      <c r="N725" s="242"/>
      <c r="O725" s="242" t="s">
        <v>18805</v>
      </c>
      <c r="P725" s="242" t="s">
        <v>5401</v>
      </c>
      <c r="Q725" s="242" t="s">
        <v>4733</v>
      </c>
    </row>
    <row r="726" spans="1:17">
      <c r="A726" s="242" t="s">
        <v>7069</v>
      </c>
      <c r="B726" s="242" t="s">
        <v>7070</v>
      </c>
      <c r="C726" s="242" t="s">
        <v>7071</v>
      </c>
      <c r="D726" s="242"/>
      <c r="E726" s="242" t="s">
        <v>5403</v>
      </c>
      <c r="F726" s="242"/>
      <c r="G726" s="240"/>
      <c r="H726" s="241">
        <v>0</v>
      </c>
      <c r="I726" s="242" t="s">
        <v>4808</v>
      </c>
      <c r="J726" s="242" t="s">
        <v>4809</v>
      </c>
      <c r="K726" s="242" t="s">
        <v>4729</v>
      </c>
      <c r="L726" s="242" t="s">
        <v>4730</v>
      </c>
      <c r="M726" s="242" t="s">
        <v>4810</v>
      </c>
      <c r="N726" s="242"/>
      <c r="O726" s="242" t="s">
        <v>18805</v>
      </c>
      <c r="P726" s="242" t="s">
        <v>5401</v>
      </c>
      <c r="Q726" s="242" t="s">
        <v>4733</v>
      </c>
    </row>
    <row r="727" spans="1:17">
      <c r="A727" s="242" t="s">
        <v>7072</v>
      </c>
      <c r="B727" s="242" t="s">
        <v>7073</v>
      </c>
      <c r="C727" s="242" t="s">
        <v>7074</v>
      </c>
      <c r="D727" s="242"/>
      <c r="E727" s="242" t="s">
        <v>5403</v>
      </c>
      <c r="F727" s="242"/>
      <c r="G727" s="240"/>
      <c r="H727" s="241">
        <v>0</v>
      </c>
      <c r="I727" s="242" t="s">
        <v>4780</v>
      </c>
      <c r="J727" s="242" t="s">
        <v>4781</v>
      </c>
      <c r="K727" s="242" t="s">
        <v>4729</v>
      </c>
      <c r="L727" s="242" t="s">
        <v>4730</v>
      </c>
      <c r="M727" s="242" t="s">
        <v>4872</v>
      </c>
      <c r="N727" s="242"/>
      <c r="O727" s="242" t="s">
        <v>18805</v>
      </c>
      <c r="P727" s="242" t="s">
        <v>5401</v>
      </c>
      <c r="Q727" s="242" t="s">
        <v>4733</v>
      </c>
    </row>
    <row r="728" spans="1:17">
      <c r="A728" s="242" t="s">
        <v>7075</v>
      </c>
      <c r="B728" s="242" t="s">
        <v>7076</v>
      </c>
      <c r="C728" s="242" t="s">
        <v>7077</v>
      </c>
      <c r="D728" s="242"/>
      <c r="E728" s="242" t="s">
        <v>5403</v>
      </c>
      <c r="F728" s="242"/>
      <c r="G728" s="240"/>
      <c r="H728" s="241">
        <v>0</v>
      </c>
      <c r="I728" s="242" t="s">
        <v>4808</v>
      </c>
      <c r="J728" s="242" t="s">
        <v>4809</v>
      </c>
      <c r="K728" s="242" t="s">
        <v>4729</v>
      </c>
      <c r="L728" s="242" t="s">
        <v>4730</v>
      </c>
      <c r="M728" s="242" t="s">
        <v>6564</v>
      </c>
      <c r="N728" s="242"/>
      <c r="O728" s="242" t="s">
        <v>18805</v>
      </c>
      <c r="P728" s="242" t="s">
        <v>5401</v>
      </c>
      <c r="Q728" s="242" t="s">
        <v>4733</v>
      </c>
    </row>
    <row r="729" spans="1:17">
      <c r="A729" s="242" t="s">
        <v>7078</v>
      </c>
      <c r="B729" s="242" t="s">
        <v>7079</v>
      </c>
      <c r="C729" s="242" t="s">
        <v>7080</v>
      </c>
      <c r="D729" s="242"/>
      <c r="E729" s="242" t="s">
        <v>5403</v>
      </c>
      <c r="F729" s="242"/>
      <c r="G729" s="240"/>
      <c r="H729" s="241">
        <v>0</v>
      </c>
      <c r="I729" s="242" t="s">
        <v>4747</v>
      </c>
      <c r="J729" s="242" t="s">
        <v>4748</v>
      </c>
      <c r="K729" s="242" t="s">
        <v>4729</v>
      </c>
      <c r="L729" s="242" t="s">
        <v>4730</v>
      </c>
      <c r="M729" s="242" t="s">
        <v>4759</v>
      </c>
      <c r="N729" s="242"/>
      <c r="O729" s="242" t="s">
        <v>18805</v>
      </c>
      <c r="P729" s="242" t="s">
        <v>5401</v>
      </c>
      <c r="Q729" s="242" t="s">
        <v>4733</v>
      </c>
    </row>
    <row r="730" spans="1:17">
      <c r="A730" s="242" t="s">
        <v>7081</v>
      </c>
      <c r="B730" s="242" t="s">
        <v>7082</v>
      </c>
      <c r="C730" s="242" t="s">
        <v>7083</v>
      </c>
      <c r="D730" s="242"/>
      <c r="E730" s="242" t="s">
        <v>5403</v>
      </c>
      <c r="F730" s="242"/>
      <c r="G730" s="240"/>
      <c r="H730" s="241">
        <v>0</v>
      </c>
      <c r="I730" s="242" t="s">
        <v>4738</v>
      </c>
      <c r="J730" s="242" t="s">
        <v>4739</v>
      </c>
      <c r="K730" s="242" t="s">
        <v>4729</v>
      </c>
      <c r="L730" s="242" t="s">
        <v>4730</v>
      </c>
      <c r="M730" s="242" t="s">
        <v>4813</v>
      </c>
      <c r="N730" s="242"/>
      <c r="O730" s="242" t="s">
        <v>18805</v>
      </c>
      <c r="P730" s="242" t="s">
        <v>5401</v>
      </c>
      <c r="Q730" s="242" t="s">
        <v>4733</v>
      </c>
    </row>
    <row r="731" spans="1:17">
      <c r="A731" s="242" t="s">
        <v>7084</v>
      </c>
      <c r="B731" s="242" t="s">
        <v>7085</v>
      </c>
      <c r="C731" s="242" t="s">
        <v>7086</v>
      </c>
      <c r="D731" s="242"/>
      <c r="E731" s="242" t="s">
        <v>5403</v>
      </c>
      <c r="F731" s="242"/>
      <c r="G731" s="240"/>
      <c r="H731" s="241">
        <v>0</v>
      </c>
      <c r="I731" s="242" t="s">
        <v>4747</v>
      </c>
      <c r="J731" s="242" t="s">
        <v>4748</v>
      </c>
      <c r="K731" s="242" t="s">
        <v>4729</v>
      </c>
      <c r="L731" s="242" t="s">
        <v>4730</v>
      </c>
      <c r="M731" s="242" t="s">
        <v>4749</v>
      </c>
      <c r="N731" s="242"/>
      <c r="O731" s="242" t="s">
        <v>18805</v>
      </c>
      <c r="P731" s="242" t="s">
        <v>5401</v>
      </c>
      <c r="Q731" s="242" t="s">
        <v>4733</v>
      </c>
    </row>
    <row r="732" spans="1:17">
      <c r="A732" s="242" t="s">
        <v>7087</v>
      </c>
      <c r="B732" s="242" t="s">
        <v>7088</v>
      </c>
      <c r="C732" s="242" t="s">
        <v>7089</v>
      </c>
      <c r="D732" s="242"/>
      <c r="E732" s="242" t="s">
        <v>5403</v>
      </c>
      <c r="F732" s="242"/>
      <c r="G732" s="240"/>
      <c r="H732" s="241">
        <v>0</v>
      </c>
      <c r="I732" s="242" t="s">
        <v>4738</v>
      </c>
      <c r="J732" s="242" t="s">
        <v>4739</v>
      </c>
      <c r="K732" s="242" t="s">
        <v>4729</v>
      </c>
      <c r="L732" s="242" t="s">
        <v>4730</v>
      </c>
      <c r="M732" s="242" t="s">
        <v>4740</v>
      </c>
      <c r="N732" s="242"/>
      <c r="O732" s="242" t="s">
        <v>18805</v>
      </c>
      <c r="P732" s="242" t="s">
        <v>5401</v>
      </c>
      <c r="Q732" s="242" t="s">
        <v>4733</v>
      </c>
    </row>
    <row r="733" spans="1:17">
      <c r="A733" s="242" t="s">
        <v>7090</v>
      </c>
      <c r="B733" s="242" t="s">
        <v>7091</v>
      </c>
      <c r="C733" s="242" t="s">
        <v>7092</v>
      </c>
      <c r="D733" s="242"/>
      <c r="E733" s="242" t="s">
        <v>5403</v>
      </c>
      <c r="F733" s="242"/>
      <c r="G733" s="240"/>
      <c r="H733" s="241">
        <v>0</v>
      </c>
      <c r="I733" s="242" t="s">
        <v>4747</v>
      </c>
      <c r="J733" s="242" t="s">
        <v>4748</v>
      </c>
      <c r="K733" s="242" t="s">
        <v>4729</v>
      </c>
      <c r="L733" s="242" t="s">
        <v>4730</v>
      </c>
      <c r="M733" s="242" t="s">
        <v>4749</v>
      </c>
      <c r="N733" s="242"/>
      <c r="O733" s="242" t="s">
        <v>18805</v>
      </c>
      <c r="P733" s="242" t="s">
        <v>5401</v>
      </c>
      <c r="Q733" s="242" t="s">
        <v>4733</v>
      </c>
    </row>
    <row r="734" spans="1:17">
      <c r="A734" s="242" t="s">
        <v>7093</v>
      </c>
      <c r="B734" s="242" t="s">
        <v>7094</v>
      </c>
      <c r="C734" s="242" t="s">
        <v>7095</v>
      </c>
      <c r="D734" s="242"/>
      <c r="E734" s="242" t="s">
        <v>5403</v>
      </c>
      <c r="F734" s="242"/>
      <c r="G734" s="240"/>
      <c r="H734" s="241">
        <v>0</v>
      </c>
      <c r="I734" s="242" t="s">
        <v>4747</v>
      </c>
      <c r="J734" s="242" t="s">
        <v>4748</v>
      </c>
      <c r="K734" s="242" t="s">
        <v>4729</v>
      </c>
      <c r="L734" s="242" t="s">
        <v>4730</v>
      </c>
      <c r="M734" s="242" t="s">
        <v>4926</v>
      </c>
      <c r="N734" s="242" t="s">
        <v>7008</v>
      </c>
      <c r="O734" s="242" t="s">
        <v>18805</v>
      </c>
      <c r="P734" s="242" t="s">
        <v>5401</v>
      </c>
      <c r="Q734" s="242" t="s">
        <v>4733</v>
      </c>
    </row>
    <row r="735" spans="1:17">
      <c r="A735" s="242" t="s">
        <v>7096</v>
      </c>
      <c r="B735" s="242" t="s">
        <v>7097</v>
      </c>
      <c r="C735" s="242" t="s">
        <v>7098</v>
      </c>
      <c r="D735" s="242"/>
      <c r="E735" s="242" t="s">
        <v>5403</v>
      </c>
      <c r="F735" s="242"/>
      <c r="G735" s="240"/>
      <c r="H735" s="241">
        <v>0</v>
      </c>
      <c r="I735" s="242" t="s">
        <v>4738</v>
      </c>
      <c r="J735" s="242" t="s">
        <v>4739</v>
      </c>
      <c r="K735" s="242" t="s">
        <v>4729</v>
      </c>
      <c r="L735" s="242" t="s">
        <v>4730</v>
      </c>
      <c r="M735" s="242" t="s">
        <v>5320</v>
      </c>
      <c r="N735" s="242"/>
      <c r="O735" s="242" t="s">
        <v>18805</v>
      </c>
      <c r="P735" s="242" t="s">
        <v>5401</v>
      </c>
      <c r="Q735" s="242" t="s">
        <v>4733</v>
      </c>
    </row>
    <row r="736" spans="1:17">
      <c r="A736" s="242" t="s">
        <v>7099</v>
      </c>
      <c r="B736" s="242" t="s">
        <v>7100</v>
      </c>
      <c r="C736" s="242" t="s">
        <v>7101</v>
      </c>
      <c r="D736" s="242"/>
      <c r="E736" s="242" t="s">
        <v>5403</v>
      </c>
      <c r="F736" s="242"/>
      <c r="G736" s="240"/>
      <c r="H736" s="241">
        <v>0</v>
      </c>
      <c r="I736" s="242" t="s">
        <v>4747</v>
      </c>
      <c r="J736" s="242" t="s">
        <v>4748</v>
      </c>
      <c r="K736" s="242" t="s">
        <v>4729</v>
      </c>
      <c r="L736" s="242" t="s">
        <v>4730</v>
      </c>
      <c r="M736" s="242" t="s">
        <v>4857</v>
      </c>
      <c r="N736" s="242"/>
      <c r="O736" s="242" t="s">
        <v>18805</v>
      </c>
      <c r="P736" s="242" t="s">
        <v>5401</v>
      </c>
      <c r="Q736" s="242" t="s">
        <v>4733</v>
      </c>
    </row>
    <row r="737" spans="1:17">
      <c r="A737" s="242" t="s">
        <v>7102</v>
      </c>
      <c r="B737" s="242" t="s">
        <v>7103</v>
      </c>
      <c r="C737" s="242" t="s">
        <v>7104</v>
      </c>
      <c r="D737" s="242"/>
      <c r="E737" s="242" t="s">
        <v>5403</v>
      </c>
      <c r="F737" s="242"/>
      <c r="G737" s="240"/>
      <c r="H737" s="241">
        <v>0</v>
      </c>
      <c r="I737" s="242" t="s">
        <v>4780</v>
      </c>
      <c r="J737" s="242" t="s">
        <v>4781</v>
      </c>
      <c r="K737" s="242" t="s">
        <v>4729</v>
      </c>
      <c r="L737" s="242" t="s">
        <v>4730</v>
      </c>
      <c r="M737" s="242" t="s">
        <v>6439</v>
      </c>
      <c r="N737" s="242"/>
      <c r="O737" s="242" t="s">
        <v>18805</v>
      </c>
      <c r="P737" s="242" t="s">
        <v>5401</v>
      </c>
      <c r="Q737" s="242" t="s">
        <v>4733</v>
      </c>
    </row>
    <row r="738" spans="1:17">
      <c r="A738" s="242" t="s">
        <v>7105</v>
      </c>
      <c r="B738" s="242" t="s">
        <v>7106</v>
      </c>
      <c r="C738" s="242" t="s">
        <v>7107</v>
      </c>
      <c r="D738" s="242"/>
      <c r="E738" s="242" t="s">
        <v>5403</v>
      </c>
      <c r="F738" s="242"/>
      <c r="G738" s="240"/>
      <c r="H738" s="241">
        <v>0</v>
      </c>
      <c r="I738" s="242" t="s">
        <v>4780</v>
      </c>
      <c r="J738" s="242" t="s">
        <v>4781</v>
      </c>
      <c r="K738" s="242" t="s">
        <v>4729</v>
      </c>
      <c r="L738" s="242" t="s">
        <v>4730</v>
      </c>
      <c r="M738" s="242" t="s">
        <v>4816</v>
      </c>
      <c r="N738" s="242"/>
      <c r="O738" s="242" t="s">
        <v>18805</v>
      </c>
      <c r="P738" s="242" t="s">
        <v>5401</v>
      </c>
      <c r="Q738" s="242" t="s">
        <v>4733</v>
      </c>
    </row>
    <row r="739" spans="1:17">
      <c r="A739" s="242" t="s">
        <v>7108</v>
      </c>
      <c r="B739" s="242" t="s">
        <v>7109</v>
      </c>
      <c r="C739" s="242" t="s">
        <v>7110</v>
      </c>
      <c r="D739" s="242"/>
      <c r="E739" s="242" t="s">
        <v>5408</v>
      </c>
      <c r="F739" s="242"/>
      <c r="G739" s="240"/>
      <c r="H739" s="241">
        <v>0</v>
      </c>
      <c r="I739" s="242" t="s">
        <v>4848</v>
      </c>
      <c r="J739" s="242" t="s">
        <v>4849</v>
      </c>
      <c r="K739" s="242" t="s">
        <v>4729</v>
      </c>
      <c r="L739" s="242" t="s">
        <v>5464</v>
      </c>
      <c r="M739" s="242" t="s">
        <v>4851</v>
      </c>
      <c r="N739" s="242"/>
      <c r="O739" s="242" t="s">
        <v>18805</v>
      </c>
      <c r="P739" s="242" t="s">
        <v>5401</v>
      </c>
      <c r="Q739" s="242" t="s">
        <v>4733</v>
      </c>
    </row>
    <row r="740" spans="1:17">
      <c r="A740" s="242" t="s">
        <v>7111</v>
      </c>
      <c r="B740" s="242" t="s">
        <v>7112</v>
      </c>
      <c r="C740" s="242" t="s">
        <v>7113</v>
      </c>
      <c r="D740" s="242"/>
      <c r="E740" s="242" t="s">
        <v>5408</v>
      </c>
      <c r="F740" s="242"/>
      <c r="G740" s="240"/>
      <c r="H740" s="241">
        <v>0</v>
      </c>
      <c r="I740" s="242" t="s">
        <v>4848</v>
      </c>
      <c r="J740" s="242" t="s">
        <v>4849</v>
      </c>
      <c r="K740" s="242" t="s">
        <v>4729</v>
      </c>
      <c r="L740" s="242" t="s">
        <v>5464</v>
      </c>
      <c r="M740" s="242" t="s">
        <v>4851</v>
      </c>
      <c r="N740" s="242"/>
      <c r="O740" s="242" t="s">
        <v>18805</v>
      </c>
      <c r="P740" s="242" t="s">
        <v>5401</v>
      </c>
      <c r="Q740" s="242" t="s">
        <v>4733</v>
      </c>
    </row>
    <row r="741" spans="1:17">
      <c r="A741" s="242" t="s">
        <v>7114</v>
      </c>
      <c r="B741" s="242" t="s">
        <v>7115</v>
      </c>
      <c r="C741" s="242" t="s">
        <v>7116</v>
      </c>
      <c r="D741" s="242"/>
      <c r="E741" s="242" t="s">
        <v>5408</v>
      </c>
      <c r="F741" s="242"/>
      <c r="G741" s="240"/>
      <c r="H741" s="241">
        <v>0</v>
      </c>
      <c r="I741" s="242" t="s">
        <v>4848</v>
      </c>
      <c r="J741" s="242" t="s">
        <v>4849</v>
      </c>
      <c r="K741" s="242" t="s">
        <v>4729</v>
      </c>
      <c r="L741" s="242" t="s">
        <v>5464</v>
      </c>
      <c r="M741" s="242" t="s">
        <v>4851</v>
      </c>
      <c r="N741" s="242"/>
      <c r="O741" s="242" t="s">
        <v>18805</v>
      </c>
      <c r="P741" s="242" t="s">
        <v>5401</v>
      </c>
      <c r="Q741" s="242" t="s">
        <v>4733</v>
      </c>
    </row>
    <row r="742" spans="1:17">
      <c r="A742" s="242" t="s">
        <v>7117</v>
      </c>
      <c r="B742" s="242" t="s">
        <v>7118</v>
      </c>
      <c r="C742" s="242" t="s">
        <v>7119</v>
      </c>
      <c r="D742" s="242"/>
      <c r="E742" s="242" t="s">
        <v>5408</v>
      </c>
      <c r="F742" s="242"/>
      <c r="G742" s="240"/>
      <c r="H742" s="241">
        <v>0</v>
      </c>
      <c r="I742" s="242" t="s">
        <v>4848</v>
      </c>
      <c r="J742" s="242" t="s">
        <v>4849</v>
      </c>
      <c r="K742" s="242" t="s">
        <v>4729</v>
      </c>
      <c r="L742" s="242" t="s">
        <v>5464</v>
      </c>
      <c r="M742" s="242" t="s">
        <v>4851</v>
      </c>
      <c r="N742" s="242"/>
      <c r="O742" s="242" t="s">
        <v>18805</v>
      </c>
      <c r="P742" s="242" t="s">
        <v>5401</v>
      </c>
      <c r="Q742" s="242" t="s">
        <v>4733</v>
      </c>
    </row>
    <row r="743" spans="1:17">
      <c r="A743" s="242" t="s">
        <v>7120</v>
      </c>
      <c r="B743" s="242" t="s">
        <v>7121</v>
      </c>
      <c r="C743" s="242" t="s">
        <v>7122</v>
      </c>
      <c r="D743" s="242"/>
      <c r="E743" s="242" t="s">
        <v>7123</v>
      </c>
      <c r="F743" s="242"/>
      <c r="G743" s="240"/>
      <c r="H743" s="241">
        <v>0</v>
      </c>
      <c r="I743" s="242" t="s">
        <v>4795</v>
      </c>
      <c r="J743" s="242" t="s">
        <v>4796</v>
      </c>
      <c r="K743" s="242" t="s">
        <v>4729</v>
      </c>
      <c r="L743" s="242" t="s">
        <v>4978</v>
      </c>
      <c r="M743" s="242" t="s">
        <v>4798</v>
      </c>
      <c r="N743" s="242"/>
      <c r="O743" s="242" t="s">
        <v>18805</v>
      </c>
      <c r="P743" s="242" t="s">
        <v>5401</v>
      </c>
      <c r="Q743" s="242" t="s">
        <v>4733</v>
      </c>
    </row>
    <row r="744" spans="1:17">
      <c r="A744" s="242" t="s">
        <v>7124</v>
      </c>
      <c r="B744" s="242" t="s">
        <v>7125</v>
      </c>
      <c r="C744" s="242" t="s">
        <v>7126</v>
      </c>
      <c r="D744" s="242"/>
      <c r="E744" s="242" t="s">
        <v>7123</v>
      </c>
      <c r="F744" s="242"/>
      <c r="G744" s="240"/>
      <c r="H744" s="241">
        <v>0</v>
      </c>
      <c r="I744" s="242" t="s">
        <v>4795</v>
      </c>
      <c r="J744" s="242" t="s">
        <v>4796</v>
      </c>
      <c r="K744" s="242" t="s">
        <v>4729</v>
      </c>
      <c r="L744" s="242" t="s">
        <v>4978</v>
      </c>
      <c r="M744" s="242" t="s">
        <v>4798</v>
      </c>
      <c r="N744" s="242"/>
      <c r="O744" s="242" t="s">
        <v>18805</v>
      </c>
      <c r="P744" s="242" t="s">
        <v>5401</v>
      </c>
      <c r="Q744" s="242" t="s">
        <v>4733</v>
      </c>
    </row>
    <row r="745" spans="1:17">
      <c r="A745" s="242" t="s">
        <v>7127</v>
      </c>
      <c r="B745" s="242" t="s">
        <v>7128</v>
      </c>
      <c r="C745" s="242" t="s">
        <v>7129</v>
      </c>
      <c r="D745" s="242"/>
      <c r="E745" s="242" t="s">
        <v>7123</v>
      </c>
      <c r="F745" s="242"/>
      <c r="G745" s="240"/>
      <c r="H745" s="241">
        <v>0</v>
      </c>
      <c r="I745" s="242" t="s">
        <v>4795</v>
      </c>
      <c r="J745" s="242" t="s">
        <v>4796</v>
      </c>
      <c r="K745" s="242" t="s">
        <v>4729</v>
      </c>
      <c r="L745" s="242" t="s">
        <v>4978</v>
      </c>
      <c r="M745" s="242" t="s">
        <v>4798</v>
      </c>
      <c r="N745" s="242"/>
      <c r="O745" s="242" t="s">
        <v>18805</v>
      </c>
      <c r="P745" s="242" t="s">
        <v>5401</v>
      </c>
      <c r="Q745" s="242" t="s">
        <v>4733</v>
      </c>
    </row>
    <row r="746" spans="1:17">
      <c r="A746" s="242" t="s">
        <v>7130</v>
      </c>
      <c r="B746" s="242" t="s">
        <v>7131</v>
      </c>
      <c r="C746" s="242" t="s">
        <v>7132</v>
      </c>
      <c r="D746" s="242"/>
      <c r="E746" s="242" t="s">
        <v>5403</v>
      </c>
      <c r="F746" s="242"/>
      <c r="G746" s="240"/>
      <c r="H746" s="241">
        <v>0</v>
      </c>
      <c r="I746" s="242" t="s">
        <v>4795</v>
      </c>
      <c r="J746" s="242" t="s">
        <v>4796</v>
      </c>
      <c r="K746" s="242" t="s">
        <v>4729</v>
      </c>
      <c r="L746" s="242" t="s">
        <v>4978</v>
      </c>
      <c r="M746" s="242" t="s">
        <v>4798</v>
      </c>
      <c r="N746" s="242"/>
      <c r="O746" s="242" t="s">
        <v>18805</v>
      </c>
      <c r="P746" s="242" t="s">
        <v>5401</v>
      </c>
      <c r="Q746" s="242" t="s">
        <v>4733</v>
      </c>
    </row>
    <row r="747" spans="1:17">
      <c r="A747" s="242" t="s">
        <v>7133</v>
      </c>
      <c r="B747" s="242" t="s">
        <v>7134</v>
      </c>
      <c r="C747" s="242" t="s">
        <v>7135</v>
      </c>
      <c r="D747" s="242"/>
      <c r="E747" s="242" t="s">
        <v>5403</v>
      </c>
      <c r="F747" s="242"/>
      <c r="G747" s="240"/>
      <c r="H747" s="241">
        <v>0</v>
      </c>
      <c r="I747" s="242" t="s">
        <v>4795</v>
      </c>
      <c r="J747" s="242" t="s">
        <v>4796</v>
      </c>
      <c r="K747" s="242" t="s">
        <v>4729</v>
      </c>
      <c r="L747" s="242" t="s">
        <v>4978</v>
      </c>
      <c r="M747" s="242" t="s">
        <v>4798</v>
      </c>
      <c r="N747" s="242"/>
      <c r="O747" s="242" t="s">
        <v>18805</v>
      </c>
      <c r="P747" s="242" t="s">
        <v>5401</v>
      </c>
      <c r="Q747" s="242" t="s">
        <v>4733</v>
      </c>
    </row>
    <row r="748" spans="1:17">
      <c r="A748" s="242" t="s">
        <v>7136</v>
      </c>
      <c r="B748" s="242" t="s">
        <v>7137</v>
      </c>
      <c r="C748" s="242" t="s">
        <v>7138</v>
      </c>
      <c r="D748" s="242"/>
      <c r="E748" s="242" t="s">
        <v>5403</v>
      </c>
      <c r="F748" s="242"/>
      <c r="G748" s="240"/>
      <c r="H748" s="241">
        <v>0</v>
      </c>
      <c r="I748" s="242" t="s">
        <v>4795</v>
      </c>
      <c r="J748" s="242" t="s">
        <v>4796</v>
      </c>
      <c r="K748" s="242" t="s">
        <v>4729</v>
      </c>
      <c r="L748" s="242" t="s">
        <v>4978</v>
      </c>
      <c r="M748" s="242" t="s">
        <v>4798</v>
      </c>
      <c r="N748" s="242"/>
      <c r="O748" s="242" t="s">
        <v>18805</v>
      </c>
      <c r="P748" s="242" t="s">
        <v>5401</v>
      </c>
      <c r="Q748" s="242" t="s">
        <v>4733</v>
      </c>
    </row>
    <row r="749" spans="1:17">
      <c r="A749" s="242" t="s">
        <v>7139</v>
      </c>
      <c r="B749" s="242" t="s">
        <v>7140</v>
      </c>
      <c r="C749" s="242" t="s">
        <v>7141</v>
      </c>
      <c r="D749" s="242"/>
      <c r="E749" s="242" t="s">
        <v>5403</v>
      </c>
      <c r="F749" s="242"/>
      <c r="G749" s="240"/>
      <c r="H749" s="241">
        <v>0</v>
      </c>
      <c r="I749" s="242" t="s">
        <v>4795</v>
      </c>
      <c r="J749" s="242" t="s">
        <v>4796</v>
      </c>
      <c r="K749" s="242" t="s">
        <v>4729</v>
      </c>
      <c r="L749" s="242" t="s">
        <v>4978</v>
      </c>
      <c r="M749" s="242" t="s">
        <v>4798</v>
      </c>
      <c r="N749" s="242"/>
      <c r="O749" s="242" t="s">
        <v>18805</v>
      </c>
      <c r="P749" s="242" t="s">
        <v>5401</v>
      </c>
      <c r="Q749" s="242" t="s">
        <v>4733</v>
      </c>
    </row>
    <row r="750" spans="1:17">
      <c r="A750" s="242" t="s">
        <v>7142</v>
      </c>
      <c r="B750" s="242" t="s">
        <v>7143</v>
      </c>
      <c r="C750" s="242" t="s">
        <v>7144</v>
      </c>
      <c r="D750" s="242"/>
      <c r="E750" s="242" t="s">
        <v>5403</v>
      </c>
      <c r="F750" s="242"/>
      <c r="G750" s="240"/>
      <c r="H750" s="241">
        <v>0</v>
      </c>
      <c r="I750" s="242" t="s">
        <v>4795</v>
      </c>
      <c r="J750" s="242" t="s">
        <v>4796</v>
      </c>
      <c r="K750" s="242" t="s">
        <v>4729</v>
      </c>
      <c r="L750" s="242" t="s">
        <v>4978</v>
      </c>
      <c r="M750" s="242" t="s">
        <v>4798</v>
      </c>
      <c r="N750" s="242"/>
      <c r="O750" s="242" t="s">
        <v>18805</v>
      </c>
      <c r="P750" s="242" t="s">
        <v>5401</v>
      </c>
      <c r="Q750" s="242" t="s">
        <v>4733</v>
      </c>
    </row>
    <row r="751" spans="1:17">
      <c r="A751" s="242" t="s">
        <v>7145</v>
      </c>
      <c r="B751" s="242" t="s">
        <v>7146</v>
      </c>
      <c r="C751" s="242" t="s">
        <v>7147</v>
      </c>
      <c r="D751" s="242"/>
      <c r="E751" s="242" t="s">
        <v>5403</v>
      </c>
      <c r="F751" s="242"/>
      <c r="G751" s="240"/>
      <c r="H751" s="241">
        <v>0</v>
      </c>
      <c r="I751" s="242" t="s">
        <v>4795</v>
      </c>
      <c r="J751" s="242" t="s">
        <v>4796</v>
      </c>
      <c r="K751" s="242" t="s">
        <v>4729</v>
      </c>
      <c r="L751" s="242" t="s">
        <v>4978</v>
      </c>
      <c r="M751" s="242" t="s">
        <v>4798</v>
      </c>
      <c r="N751" s="242"/>
      <c r="O751" s="242" t="s">
        <v>18805</v>
      </c>
      <c r="P751" s="242" t="s">
        <v>5401</v>
      </c>
      <c r="Q751" s="242" t="s">
        <v>4733</v>
      </c>
    </row>
    <row r="752" spans="1:17">
      <c r="A752" s="242" t="s">
        <v>7148</v>
      </c>
      <c r="B752" s="242" t="s">
        <v>7149</v>
      </c>
      <c r="C752" s="242" t="s">
        <v>7150</v>
      </c>
      <c r="D752" s="242"/>
      <c r="E752" s="242" t="s">
        <v>5403</v>
      </c>
      <c r="F752" s="242"/>
      <c r="G752" s="240"/>
      <c r="H752" s="241">
        <v>0</v>
      </c>
      <c r="I752" s="242" t="s">
        <v>4795</v>
      </c>
      <c r="J752" s="242" t="s">
        <v>4796</v>
      </c>
      <c r="K752" s="242" t="s">
        <v>4729</v>
      </c>
      <c r="L752" s="242" t="s">
        <v>4978</v>
      </c>
      <c r="M752" s="242" t="s">
        <v>4798</v>
      </c>
      <c r="N752" s="242"/>
      <c r="O752" s="242" t="s">
        <v>18805</v>
      </c>
      <c r="P752" s="242" t="s">
        <v>5401</v>
      </c>
      <c r="Q752" s="242" t="s">
        <v>4733</v>
      </c>
    </row>
    <row r="753" spans="1:17">
      <c r="A753" s="242" t="s">
        <v>7151</v>
      </c>
      <c r="B753" s="242" t="s">
        <v>7152</v>
      </c>
      <c r="C753" s="242" t="s">
        <v>7153</v>
      </c>
      <c r="D753" s="242"/>
      <c r="E753" s="242" t="s">
        <v>5403</v>
      </c>
      <c r="F753" s="242"/>
      <c r="G753" s="240"/>
      <c r="H753" s="241">
        <v>0</v>
      </c>
      <c r="I753" s="242" t="s">
        <v>4795</v>
      </c>
      <c r="J753" s="242" t="s">
        <v>4796</v>
      </c>
      <c r="K753" s="242" t="s">
        <v>4729</v>
      </c>
      <c r="L753" s="242" t="s">
        <v>4978</v>
      </c>
      <c r="M753" s="242" t="s">
        <v>4798</v>
      </c>
      <c r="N753" s="242"/>
      <c r="O753" s="242" t="s">
        <v>18805</v>
      </c>
      <c r="P753" s="242" t="s">
        <v>5401</v>
      </c>
      <c r="Q753" s="242" t="s">
        <v>4733</v>
      </c>
    </row>
    <row r="754" spans="1:17">
      <c r="A754" s="242" t="s">
        <v>7154</v>
      </c>
      <c r="B754" s="242" t="s">
        <v>7155</v>
      </c>
      <c r="C754" s="242" t="s">
        <v>7156</v>
      </c>
      <c r="D754" s="242"/>
      <c r="E754" s="242" t="s">
        <v>5403</v>
      </c>
      <c r="F754" s="242"/>
      <c r="G754" s="240"/>
      <c r="H754" s="241">
        <v>0</v>
      </c>
      <c r="I754" s="242" t="s">
        <v>4795</v>
      </c>
      <c r="J754" s="242" t="s">
        <v>4796</v>
      </c>
      <c r="K754" s="242" t="s">
        <v>4729</v>
      </c>
      <c r="L754" s="242" t="s">
        <v>4978</v>
      </c>
      <c r="M754" s="242" t="s">
        <v>4798</v>
      </c>
      <c r="N754" s="242"/>
      <c r="O754" s="242" t="s">
        <v>18805</v>
      </c>
      <c r="P754" s="242" t="s">
        <v>5401</v>
      </c>
      <c r="Q754" s="242" t="s">
        <v>4733</v>
      </c>
    </row>
    <row r="755" spans="1:17">
      <c r="A755" s="242" t="s">
        <v>7157</v>
      </c>
      <c r="B755" s="242" t="s">
        <v>7158</v>
      </c>
      <c r="C755" s="242" t="s">
        <v>7159</v>
      </c>
      <c r="D755" s="242"/>
      <c r="E755" s="242" t="s">
        <v>5403</v>
      </c>
      <c r="F755" s="242"/>
      <c r="G755" s="240"/>
      <c r="H755" s="241">
        <v>0</v>
      </c>
      <c r="I755" s="242" t="s">
        <v>4795</v>
      </c>
      <c r="J755" s="242" t="s">
        <v>4796</v>
      </c>
      <c r="K755" s="242" t="s">
        <v>4729</v>
      </c>
      <c r="L755" s="242" t="s">
        <v>4978</v>
      </c>
      <c r="M755" s="242" t="s">
        <v>4798</v>
      </c>
      <c r="N755" s="242"/>
      <c r="O755" s="242" t="s">
        <v>18805</v>
      </c>
      <c r="P755" s="242" t="s">
        <v>5401</v>
      </c>
      <c r="Q755" s="242" t="s">
        <v>4733</v>
      </c>
    </row>
    <row r="756" spans="1:17">
      <c r="A756" s="242" t="s">
        <v>7160</v>
      </c>
      <c r="B756" s="242" t="s">
        <v>7161</v>
      </c>
      <c r="C756" s="242" t="s">
        <v>7162</v>
      </c>
      <c r="D756" s="242"/>
      <c r="E756" s="242" t="s">
        <v>5403</v>
      </c>
      <c r="F756" s="242"/>
      <c r="G756" s="240"/>
      <c r="H756" s="241">
        <v>0</v>
      </c>
      <c r="I756" s="242" t="s">
        <v>4795</v>
      </c>
      <c r="J756" s="242" t="s">
        <v>4796</v>
      </c>
      <c r="K756" s="242" t="s">
        <v>4729</v>
      </c>
      <c r="L756" s="242" t="s">
        <v>4978</v>
      </c>
      <c r="M756" s="242" t="s">
        <v>4798</v>
      </c>
      <c r="N756" s="242"/>
      <c r="O756" s="242" t="s">
        <v>18805</v>
      </c>
      <c r="P756" s="242" t="s">
        <v>5401</v>
      </c>
      <c r="Q756" s="242" t="s">
        <v>4733</v>
      </c>
    </row>
    <row r="757" spans="1:17">
      <c r="A757" s="242" t="s">
        <v>7163</v>
      </c>
      <c r="B757" s="242" t="s">
        <v>7164</v>
      </c>
      <c r="C757" s="242" t="s">
        <v>7165</v>
      </c>
      <c r="D757" s="242"/>
      <c r="E757" s="242" t="s">
        <v>5403</v>
      </c>
      <c r="F757" s="242"/>
      <c r="G757" s="240"/>
      <c r="H757" s="241">
        <v>0</v>
      </c>
      <c r="I757" s="242" t="s">
        <v>4795</v>
      </c>
      <c r="J757" s="242" t="s">
        <v>4796</v>
      </c>
      <c r="K757" s="242" t="s">
        <v>4729</v>
      </c>
      <c r="L757" s="242" t="s">
        <v>4978</v>
      </c>
      <c r="M757" s="242" t="s">
        <v>4798</v>
      </c>
      <c r="N757" s="242"/>
      <c r="O757" s="242" t="s">
        <v>18805</v>
      </c>
      <c r="P757" s="242" t="s">
        <v>5401</v>
      </c>
      <c r="Q757" s="242" t="s">
        <v>4733</v>
      </c>
    </row>
    <row r="758" spans="1:17">
      <c r="A758" s="242" t="s">
        <v>7166</v>
      </c>
      <c r="B758" s="242" t="s">
        <v>7167</v>
      </c>
      <c r="C758" s="242" t="s">
        <v>7168</v>
      </c>
      <c r="D758" s="242"/>
      <c r="E758" s="242" t="s">
        <v>5403</v>
      </c>
      <c r="F758" s="242"/>
      <c r="G758" s="240"/>
      <c r="H758" s="241">
        <v>0</v>
      </c>
      <c r="I758" s="242" t="s">
        <v>4795</v>
      </c>
      <c r="J758" s="242" t="s">
        <v>4796</v>
      </c>
      <c r="K758" s="242" t="s">
        <v>4729</v>
      </c>
      <c r="L758" s="242" t="s">
        <v>4978</v>
      </c>
      <c r="M758" s="242" t="s">
        <v>4798</v>
      </c>
      <c r="N758" s="242"/>
      <c r="O758" s="242" t="s">
        <v>18805</v>
      </c>
      <c r="P758" s="242" t="s">
        <v>5401</v>
      </c>
      <c r="Q758" s="242" t="s">
        <v>4733</v>
      </c>
    </row>
    <row r="759" spans="1:17">
      <c r="A759" s="242" t="s">
        <v>7169</v>
      </c>
      <c r="B759" s="242" t="s">
        <v>7170</v>
      </c>
      <c r="C759" s="242" t="s">
        <v>7171</v>
      </c>
      <c r="D759" s="242"/>
      <c r="E759" s="242" t="s">
        <v>5403</v>
      </c>
      <c r="F759" s="242"/>
      <c r="G759" s="240"/>
      <c r="H759" s="241">
        <v>0</v>
      </c>
      <c r="I759" s="242" t="s">
        <v>4795</v>
      </c>
      <c r="J759" s="242" t="s">
        <v>4796</v>
      </c>
      <c r="K759" s="242" t="s">
        <v>4729</v>
      </c>
      <c r="L759" s="242" t="s">
        <v>4978</v>
      </c>
      <c r="M759" s="242" t="s">
        <v>4798</v>
      </c>
      <c r="N759" s="242"/>
      <c r="O759" s="242" t="s">
        <v>18805</v>
      </c>
      <c r="P759" s="242" t="s">
        <v>5401</v>
      </c>
      <c r="Q759" s="242" t="s">
        <v>4733</v>
      </c>
    </row>
    <row r="760" spans="1:17">
      <c r="A760" s="242" t="s">
        <v>7172</v>
      </c>
      <c r="B760" s="242" t="s">
        <v>7173</v>
      </c>
      <c r="C760" s="242" t="s">
        <v>7174</v>
      </c>
      <c r="D760" s="242"/>
      <c r="E760" s="242" t="s">
        <v>4965</v>
      </c>
      <c r="F760" s="242" t="s">
        <v>7175</v>
      </c>
      <c r="G760" s="240"/>
      <c r="H760" s="241">
        <v>0</v>
      </c>
      <c r="I760" s="242" t="s">
        <v>5192</v>
      </c>
      <c r="J760" s="242" t="s">
        <v>5193</v>
      </c>
      <c r="K760" s="242" t="s">
        <v>4729</v>
      </c>
      <c r="L760" s="242" t="s">
        <v>4832</v>
      </c>
      <c r="M760" s="242" t="s">
        <v>5212</v>
      </c>
      <c r="N760" s="242" t="s">
        <v>7176</v>
      </c>
      <c r="O760" s="242" t="s">
        <v>7172</v>
      </c>
      <c r="P760" s="242" t="s">
        <v>7173</v>
      </c>
      <c r="Q760" s="242" t="s">
        <v>4733</v>
      </c>
    </row>
    <row r="761" spans="1:17">
      <c r="A761" s="242" t="s">
        <v>36</v>
      </c>
      <c r="B761" s="242" t="s">
        <v>7177</v>
      </c>
      <c r="C761" s="242" t="s">
        <v>270</v>
      </c>
      <c r="D761" s="242" t="s">
        <v>4742</v>
      </c>
      <c r="E761" s="242" t="s">
        <v>7178</v>
      </c>
      <c r="F761" s="242" t="s">
        <v>7179</v>
      </c>
      <c r="G761" s="240"/>
      <c r="H761" s="241">
        <v>0</v>
      </c>
      <c r="I761" s="242" t="s">
        <v>4967</v>
      </c>
      <c r="J761" s="242" t="s">
        <v>4968</v>
      </c>
      <c r="K761" s="242" t="s">
        <v>4729</v>
      </c>
      <c r="L761" s="242" t="s">
        <v>4832</v>
      </c>
      <c r="M761" s="242" t="s">
        <v>6018</v>
      </c>
      <c r="N761" s="242"/>
      <c r="O761" s="242" t="s">
        <v>36</v>
      </c>
      <c r="P761" s="242" t="s">
        <v>7177</v>
      </c>
      <c r="Q761" s="242" t="s">
        <v>4733</v>
      </c>
    </row>
    <row r="762" spans="1:17">
      <c r="A762" s="242" t="s">
        <v>7180</v>
      </c>
      <c r="B762" s="242" t="s">
        <v>296</v>
      </c>
      <c r="C762" s="242" t="s">
        <v>7181</v>
      </c>
      <c r="D762" s="242" t="s">
        <v>4742</v>
      </c>
      <c r="E762" s="242" t="s">
        <v>7182</v>
      </c>
      <c r="F762" s="242" t="s">
        <v>4742</v>
      </c>
      <c r="G762" s="240"/>
      <c r="H762" s="241">
        <v>0</v>
      </c>
      <c r="I762" s="242" t="s">
        <v>5192</v>
      </c>
      <c r="J762" s="242" t="s">
        <v>5193</v>
      </c>
      <c r="K762" s="242" t="s">
        <v>4729</v>
      </c>
      <c r="L762" s="242" t="s">
        <v>4832</v>
      </c>
      <c r="M762" s="242" t="s">
        <v>5202</v>
      </c>
      <c r="N762" s="242"/>
      <c r="O762" s="242" t="s">
        <v>36</v>
      </c>
      <c r="P762" s="242" t="s">
        <v>7177</v>
      </c>
      <c r="Q762" s="242" t="s">
        <v>4733</v>
      </c>
    </row>
    <row r="763" spans="1:17">
      <c r="A763" s="242" t="s">
        <v>7183</v>
      </c>
      <c r="B763" s="242" t="s">
        <v>7184</v>
      </c>
      <c r="C763" s="242" t="s">
        <v>7185</v>
      </c>
      <c r="D763" s="242" t="s">
        <v>4742</v>
      </c>
      <c r="E763" s="242" t="s">
        <v>7182</v>
      </c>
      <c r="F763" s="242" t="s">
        <v>4742</v>
      </c>
      <c r="G763" s="240"/>
      <c r="H763" s="241">
        <v>0</v>
      </c>
      <c r="I763" s="242" t="s">
        <v>5192</v>
      </c>
      <c r="J763" s="242" t="s">
        <v>5193</v>
      </c>
      <c r="K763" s="242" t="s">
        <v>4729</v>
      </c>
      <c r="L763" s="242" t="s">
        <v>4832</v>
      </c>
      <c r="M763" s="242" t="s">
        <v>4844</v>
      </c>
      <c r="N763" s="242"/>
      <c r="O763" s="242" t="s">
        <v>36</v>
      </c>
      <c r="P763" s="242" t="s">
        <v>7177</v>
      </c>
      <c r="Q763" s="242" t="s">
        <v>4733</v>
      </c>
    </row>
    <row r="764" spans="1:17">
      <c r="A764" s="242" t="s">
        <v>7186</v>
      </c>
      <c r="B764" s="242" t="s">
        <v>274</v>
      </c>
      <c r="C764" s="242" t="s">
        <v>7187</v>
      </c>
      <c r="D764" s="242" t="s">
        <v>4742</v>
      </c>
      <c r="E764" s="242" t="s">
        <v>7182</v>
      </c>
      <c r="F764" s="242" t="s">
        <v>4742</v>
      </c>
      <c r="G764" s="240"/>
      <c r="H764" s="241">
        <v>0</v>
      </c>
      <c r="I764" s="242" t="s">
        <v>5192</v>
      </c>
      <c r="J764" s="242" t="s">
        <v>5193</v>
      </c>
      <c r="K764" s="242" t="s">
        <v>4729</v>
      </c>
      <c r="L764" s="242" t="s">
        <v>4832</v>
      </c>
      <c r="M764" s="242" t="s">
        <v>5325</v>
      </c>
      <c r="N764" s="242"/>
      <c r="O764" s="242" t="s">
        <v>36</v>
      </c>
      <c r="P764" s="242" t="s">
        <v>7177</v>
      </c>
      <c r="Q764" s="242" t="s">
        <v>4733</v>
      </c>
    </row>
    <row r="765" spans="1:17">
      <c r="A765" s="242" t="s">
        <v>7188</v>
      </c>
      <c r="B765" s="242" t="s">
        <v>7189</v>
      </c>
      <c r="C765" s="242" t="s">
        <v>7190</v>
      </c>
      <c r="D765" s="242" t="s">
        <v>4742</v>
      </c>
      <c r="E765" s="242" t="s">
        <v>7182</v>
      </c>
      <c r="F765" s="242" t="s">
        <v>4742</v>
      </c>
      <c r="G765" s="240"/>
      <c r="H765" s="241">
        <v>0</v>
      </c>
      <c r="I765" s="242" t="s">
        <v>5192</v>
      </c>
      <c r="J765" s="242" t="s">
        <v>5193</v>
      </c>
      <c r="K765" s="242" t="s">
        <v>4729</v>
      </c>
      <c r="L765" s="242" t="s">
        <v>4832</v>
      </c>
      <c r="M765" s="242" t="s">
        <v>4844</v>
      </c>
      <c r="N765" s="242"/>
      <c r="O765" s="242" t="s">
        <v>36</v>
      </c>
      <c r="P765" s="242" t="s">
        <v>7177</v>
      </c>
      <c r="Q765" s="242" t="s">
        <v>4733</v>
      </c>
    </row>
    <row r="766" spans="1:17">
      <c r="A766" s="242" t="s">
        <v>7191</v>
      </c>
      <c r="B766" s="242" t="s">
        <v>7192</v>
      </c>
      <c r="C766" s="242" t="s">
        <v>7193</v>
      </c>
      <c r="D766" s="242" t="s">
        <v>4742</v>
      </c>
      <c r="E766" s="242" t="s">
        <v>7182</v>
      </c>
      <c r="F766" s="242" t="s">
        <v>4742</v>
      </c>
      <c r="G766" s="240"/>
      <c r="H766" s="241">
        <v>0</v>
      </c>
      <c r="I766" s="242" t="s">
        <v>5192</v>
      </c>
      <c r="J766" s="242" t="s">
        <v>5193</v>
      </c>
      <c r="K766" s="242" t="s">
        <v>4729</v>
      </c>
      <c r="L766" s="242" t="s">
        <v>4832</v>
      </c>
      <c r="M766" s="242" t="s">
        <v>5212</v>
      </c>
      <c r="N766" s="242"/>
      <c r="O766" s="242" t="s">
        <v>36</v>
      </c>
      <c r="P766" s="242" t="s">
        <v>7177</v>
      </c>
      <c r="Q766" s="242" t="s">
        <v>4733</v>
      </c>
    </row>
    <row r="767" spans="1:17">
      <c r="A767" s="242" t="s">
        <v>37</v>
      </c>
      <c r="B767" s="242" t="s">
        <v>283</v>
      </c>
      <c r="C767" s="242" t="s">
        <v>336</v>
      </c>
      <c r="D767" s="242" t="s">
        <v>4742</v>
      </c>
      <c r="E767" s="242" t="s">
        <v>7182</v>
      </c>
      <c r="F767" s="242" t="s">
        <v>4742</v>
      </c>
      <c r="G767" s="240"/>
      <c r="H767" s="241">
        <v>0</v>
      </c>
      <c r="I767" s="242" t="s">
        <v>5192</v>
      </c>
      <c r="J767" s="242" t="s">
        <v>5193</v>
      </c>
      <c r="K767" s="242" t="s">
        <v>4729</v>
      </c>
      <c r="L767" s="242" t="s">
        <v>4832</v>
      </c>
      <c r="M767" s="242" t="s">
        <v>5202</v>
      </c>
      <c r="N767" s="242"/>
      <c r="O767" s="242" t="s">
        <v>36</v>
      </c>
      <c r="P767" s="242" t="s">
        <v>7177</v>
      </c>
      <c r="Q767" s="242" t="s">
        <v>4733</v>
      </c>
    </row>
    <row r="768" spans="1:17">
      <c r="A768" s="242" t="s">
        <v>7194</v>
      </c>
      <c r="B768" s="242" t="s">
        <v>7195</v>
      </c>
      <c r="C768" s="242" t="s">
        <v>7196</v>
      </c>
      <c r="D768" s="242" t="s">
        <v>4742</v>
      </c>
      <c r="E768" s="242" t="s">
        <v>7182</v>
      </c>
      <c r="F768" s="242" t="s">
        <v>4742</v>
      </c>
      <c r="G768" s="240"/>
      <c r="H768" s="241">
        <v>0</v>
      </c>
      <c r="I768" s="242" t="s">
        <v>4967</v>
      </c>
      <c r="J768" s="242" t="s">
        <v>4968</v>
      </c>
      <c r="K768" s="242" t="s">
        <v>4729</v>
      </c>
      <c r="L768" s="242" t="s">
        <v>4832</v>
      </c>
      <c r="M768" s="242" t="s">
        <v>5153</v>
      </c>
      <c r="N768" s="242"/>
      <c r="O768" s="242" t="s">
        <v>36</v>
      </c>
      <c r="P768" s="242" t="s">
        <v>7177</v>
      </c>
      <c r="Q768" s="242" t="s">
        <v>4733</v>
      </c>
    </row>
    <row r="769" spans="1:17">
      <c r="A769" s="242" t="s">
        <v>7197</v>
      </c>
      <c r="B769" s="242" t="s">
        <v>7198</v>
      </c>
      <c r="C769" s="242" t="s">
        <v>7199</v>
      </c>
      <c r="D769" s="242" t="s">
        <v>4742</v>
      </c>
      <c r="E769" s="242" t="s">
        <v>7182</v>
      </c>
      <c r="F769" s="242" t="s">
        <v>4742</v>
      </c>
      <c r="G769" s="240"/>
      <c r="H769" s="241">
        <v>0</v>
      </c>
      <c r="I769" s="242" t="s">
        <v>4967</v>
      </c>
      <c r="J769" s="242" t="s">
        <v>4968</v>
      </c>
      <c r="K769" s="242" t="s">
        <v>4729</v>
      </c>
      <c r="L769" s="242" t="s">
        <v>4832</v>
      </c>
      <c r="M769" s="242" t="s">
        <v>5153</v>
      </c>
      <c r="N769" s="242"/>
      <c r="O769" s="242" t="s">
        <v>36</v>
      </c>
      <c r="P769" s="242" t="s">
        <v>7177</v>
      </c>
      <c r="Q769" s="242" t="s">
        <v>4733</v>
      </c>
    </row>
    <row r="770" spans="1:17">
      <c r="A770" s="242" t="s">
        <v>7200</v>
      </c>
      <c r="B770" s="242" t="s">
        <v>7201</v>
      </c>
      <c r="C770" s="242" t="s">
        <v>7202</v>
      </c>
      <c r="D770" s="242" t="s">
        <v>4742</v>
      </c>
      <c r="E770" s="242" t="s">
        <v>7182</v>
      </c>
      <c r="F770" s="242" t="s">
        <v>4742</v>
      </c>
      <c r="G770" s="240"/>
      <c r="H770" s="241">
        <v>0</v>
      </c>
      <c r="I770" s="242" t="s">
        <v>4967</v>
      </c>
      <c r="J770" s="242" t="s">
        <v>4968</v>
      </c>
      <c r="K770" s="242" t="s">
        <v>4729</v>
      </c>
      <c r="L770" s="242" t="s">
        <v>4832</v>
      </c>
      <c r="M770" s="242" t="s">
        <v>5153</v>
      </c>
      <c r="N770" s="242"/>
      <c r="O770" s="242" t="s">
        <v>36</v>
      </c>
      <c r="P770" s="242" t="s">
        <v>7177</v>
      </c>
      <c r="Q770" s="242" t="s">
        <v>4733</v>
      </c>
    </row>
    <row r="771" spans="1:17">
      <c r="A771" s="242" t="s">
        <v>7203</v>
      </c>
      <c r="B771" s="242" t="s">
        <v>7204</v>
      </c>
      <c r="C771" s="242" t="s">
        <v>7205</v>
      </c>
      <c r="D771" s="242" t="s">
        <v>4742</v>
      </c>
      <c r="E771" s="242" t="s">
        <v>7182</v>
      </c>
      <c r="F771" s="242" t="s">
        <v>4742</v>
      </c>
      <c r="G771" s="240"/>
      <c r="H771" s="241">
        <v>0</v>
      </c>
      <c r="I771" s="242" t="s">
        <v>4967</v>
      </c>
      <c r="J771" s="242" t="s">
        <v>4968</v>
      </c>
      <c r="K771" s="242" t="s">
        <v>4729</v>
      </c>
      <c r="L771" s="242" t="s">
        <v>4832</v>
      </c>
      <c r="M771" s="242" t="s">
        <v>5167</v>
      </c>
      <c r="N771" s="242"/>
      <c r="O771" s="242" t="s">
        <v>36</v>
      </c>
      <c r="P771" s="242" t="s">
        <v>7177</v>
      </c>
      <c r="Q771" s="242" t="s">
        <v>4733</v>
      </c>
    </row>
    <row r="772" spans="1:17">
      <c r="A772" s="242" t="s">
        <v>7206</v>
      </c>
      <c r="B772" s="242" t="s">
        <v>7207</v>
      </c>
      <c r="C772" s="242" t="s">
        <v>7208</v>
      </c>
      <c r="D772" s="242" t="s">
        <v>4742</v>
      </c>
      <c r="E772" s="242" t="s">
        <v>7182</v>
      </c>
      <c r="F772" s="242" t="s">
        <v>4742</v>
      </c>
      <c r="G772" s="240"/>
      <c r="H772" s="241">
        <v>0</v>
      </c>
      <c r="I772" s="242" t="s">
        <v>4967</v>
      </c>
      <c r="J772" s="242" t="s">
        <v>4968</v>
      </c>
      <c r="K772" s="242" t="s">
        <v>4729</v>
      </c>
      <c r="L772" s="242" t="s">
        <v>4832</v>
      </c>
      <c r="M772" s="242" t="s">
        <v>5167</v>
      </c>
      <c r="N772" s="242"/>
      <c r="O772" s="242" t="s">
        <v>36</v>
      </c>
      <c r="P772" s="242" t="s">
        <v>7177</v>
      </c>
      <c r="Q772" s="242" t="s">
        <v>4733</v>
      </c>
    </row>
    <row r="773" spans="1:17">
      <c r="A773" s="242" t="s">
        <v>7209</v>
      </c>
      <c r="B773" s="242" t="s">
        <v>287</v>
      </c>
      <c r="C773" s="242" t="s">
        <v>7210</v>
      </c>
      <c r="D773" s="242" t="s">
        <v>4742</v>
      </c>
      <c r="E773" s="242" t="s">
        <v>7182</v>
      </c>
      <c r="F773" s="242" t="s">
        <v>4742</v>
      </c>
      <c r="G773" s="240"/>
      <c r="H773" s="241">
        <v>0</v>
      </c>
      <c r="I773" s="242" t="s">
        <v>5192</v>
      </c>
      <c r="J773" s="242" t="s">
        <v>5193</v>
      </c>
      <c r="K773" s="242" t="s">
        <v>4729</v>
      </c>
      <c r="L773" s="242" t="s">
        <v>4832</v>
      </c>
      <c r="M773" s="242" t="s">
        <v>5212</v>
      </c>
      <c r="N773" s="242"/>
      <c r="O773" s="242" t="s">
        <v>36</v>
      </c>
      <c r="P773" s="242" t="s">
        <v>7177</v>
      </c>
      <c r="Q773" s="242" t="s">
        <v>4733</v>
      </c>
    </row>
    <row r="774" spans="1:17">
      <c r="A774" s="242" t="s">
        <v>7211</v>
      </c>
      <c r="B774" s="242" t="s">
        <v>7212</v>
      </c>
      <c r="C774" s="242" t="s">
        <v>7213</v>
      </c>
      <c r="D774" s="242"/>
      <c r="E774" s="242" t="s">
        <v>4965</v>
      </c>
      <c r="F774" s="242" t="s">
        <v>7214</v>
      </c>
      <c r="G774" s="240">
        <v>60</v>
      </c>
      <c r="H774" s="241">
        <v>0</v>
      </c>
      <c r="I774" s="242" t="s">
        <v>5192</v>
      </c>
      <c r="J774" s="242" t="s">
        <v>5193</v>
      </c>
      <c r="K774" s="242" t="s">
        <v>4729</v>
      </c>
      <c r="L774" s="242" t="s">
        <v>4832</v>
      </c>
      <c r="M774" s="242" t="s">
        <v>5202</v>
      </c>
      <c r="N774" s="242" t="s">
        <v>6134</v>
      </c>
      <c r="O774" s="242" t="s">
        <v>18821</v>
      </c>
      <c r="P774" s="242" t="s">
        <v>7212</v>
      </c>
      <c r="Q774" s="242" t="s">
        <v>4733</v>
      </c>
    </row>
    <row r="775" spans="1:17">
      <c r="A775" s="242" t="s">
        <v>7215</v>
      </c>
      <c r="B775" s="242" t="s">
        <v>7216</v>
      </c>
      <c r="C775" s="242" t="s">
        <v>7217</v>
      </c>
      <c r="D775" s="242"/>
      <c r="E775" s="242" t="s">
        <v>4965</v>
      </c>
      <c r="F775" s="242" t="s">
        <v>7218</v>
      </c>
      <c r="G775" s="240"/>
      <c r="H775" s="241">
        <v>0</v>
      </c>
      <c r="I775" s="242" t="s">
        <v>5192</v>
      </c>
      <c r="J775" s="242" t="s">
        <v>5193</v>
      </c>
      <c r="K775" s="242" t="s">
        <v>4729</v>
      </c>
      <c r="L775" s="242" t="s">
        <v>4832</v>
      </c>
      <c r="M775" s="242" t="s">
        <v>5194</v>
      </c>
      <c r="N775" s="242" t="s">
        <v>7219</v>
      </c>
      <c r="O775" s="242" t="s">
        <v>18821</v>
      </c>
      <c r="P775" s="242" t="s">
        <v>7216</v>
      </c>
      <c r="Q775" s="242" t="s">
        <v>4733</v>
      </c>
    </row>
    <row r="776" spans="1:17">
      <c r="A776" s="242" t="s">
        <v>7220</v>
      </c>
      <c r="B776" s="242" t="s">
        <v>7221</v>
      </c>
      <c r="C776" s="242" t="s">
        <v>7222</v>
      </c>
      <c r="D776" s="242" t="s">
        <v>7223</v>
      </c>
      <c r="E776" s="242" t="s">
        <v>4737</v>
      </c>
      <c r="F776" s="242"/>
      <c r="G776" s="240"/>
      <c r="H776" s="241">
        <v>0</v>
      </c>
      <c r="I776" s="242"/>
      <c r="J776" s="242"/>
      <c r="K776" s="242" t="s">
        <v>4729</v>
      </c>
      <c r="L776" s="242" t="s">
        <v>4730</v>
      </c>
      <c r="M776" s="242" t="s">
        <v>4749</v>
      </c>
      <c r="N776" s="242"/>
      <c r="O776" s="242" t="s">
        <v>7220</v>
      </c>
      <c r="P776" s="242" t="s">
        <v>7221</v>
      </c>
      <c r="Q776" s="242" t="s">
        <v>4733</v>
      </c>
    </row>
    <row r="777" spans="1:17">
      <c r="A777" s="242" t="s">
        <v>7224</v>
      </c>
      <c r="B777" s="242" t="s">
        <v>7225</v>
      </c>
      <c r="C777" s="242" t="s">
        <v>7226</v>
      </c>
      <c r="D777" s="242"/>
      <c r="E777" s="242" t="s">
        <v>4737</v>
      </c>
      <c r="F777" s="242" t="s">
        <v>7227</v>
      </c>
      <c r="G777" s="240">
        <v>60</v>
      </c>
      <c r="H777" s="241">
        <v>0</v>
      </c>
      <c r="I777" s="242" t="s">
        <v>4775</v>
      </c>
      <c r="J777" s="242" t="s">
        <v>4776</v>
      </c>
      <c r="K777" s="242" t="s">
        <v>4729</v>
      </c>
      <c r="L777" s="242" t="s">
        <v>4730</v>
      </c>
      <c r="M777" s="242" t="s">
        <v>4908</v>
      </c>
      <c r="N777" s="242" t="s">
        <v>7228</v>
      </c>
      <c r="O777" s="242" t="s">
        <v>7224</v>
      </c>
      <c r="P777" s="242" t="s">
        <v>7225</v>
      </c>
      <c r="Q777" s="242" t="s">
        <v>4733</v>
      </c>
    </row>
    <row r="778" spans="1:17">
      <c r="A778" s="242" t="s">
        <v>7229</v>
      </c>
      <c r="B778" s="242" t="s">
        <v>7230</v>
      </c>
      <c r="C778" s="242" t="s">
        <v>7231</v>
      </c>
      <c r="D778" s="242"/>
      <c r="E778" s="242" t="s">
        <v>7232</v>
      </c>
      <c r="F778" s="242" t="s">
        <v>7233</v>
      </c>
      <c r="G778" s="240">
        <v>60</v>
      </c>
      <c r="H778" s="241">
        <v>0</v>
      </c>
      <c r="I778" s="242"/>
      <c r="J778" s="242"/>
      <c r="K778" s="242" t="s">
        <v>4729</v>
      </c>
      <c r="L778" s="242" t="s">
        <v>4730</v>
      </c>
      <c r="M778" s="242" t="s">
        <v>4749</v>
      </c>
      <c r="N778" s="242"/>
      <c r="O778" s="242" t="s">
        <v>7229</v>
      </c>
      <c r="P778" s="242" t="s">
        <v>7230</v>
      </c>
      <c r="Q778" s="242" t="s">
        <v>4733</v>
      </c>
    </row>
    <row r="779" spans="1:17">
      <c r="A779" s="242" t="s">
        <v>7234</v>
      </c>
      <c r="B779" s="242" t="s">
        <v>7235</v>
      </c>
      <c r="C779" s="242" t="s">
        <v>7236</v>
      </c>
      <c r="D779" s="242"/>
      <c r="E779" s="242" t="s">
        <v>7237</v>
      </c>
      <c r="F779" s="242" t="s">
        <v>4742</v>
      </c>
      <c r="G779" s="240">
        <v>60</v>
      </c>
      <c r="H779" s="241">
        <v>0</v>
      </c>
      <c r="I779" s="242" t="s">
        <v>4747</v>
      </c>
      <c r="J779" s="242" t="s">
        <v>4748</v>
      </c>
      <c r="K779" s="242" t="s">
        <v>4729</v>
      </c>
      <c r="L779" s="242" t="s">
        <v>4730</v>
      </c>
      <c r="M779" s="242" t="s">
        <v>4926</v>
      </c>
      <c r="N779" s="242"/>
      <c r="O779" s="242" t="s">
        <v>7229</v>
      </c>
      <c r="P779" s="242" t="s">
        <v>7230</v>
      </c>
      <c r="Q779" s="242" t="s">
        <v>4733</v>
      </c>
    </row>
    <row r="780" spans="1:17">
      <c r="A780" s="242" t="s">
        <v>7238</v>
      </c>
      <c r="B780" s="242" t="s">
        <v>7239</v>
      </c>
      <c r="C780" s="242" t="s">
        <v>7240</v>
      </c>
      <c r="D780" s="242"/>
      <c r="E780" s="242" t="s">
        <v>7237</v>
      </c>
      <c r="F780" s="242" t="s">
        <v>4742</v>
      </c>
      <c r="G780" s="240">
        <v>60</v>
      </c>
      <c r="H780" s="241">
        <v>0</v>
      </c>
      <c r="I780" s="242" t="s">
        <v>4738</v>
      </c>
      <c r="J780" s="242" t="s">
        <v>4739</v>
      </c>
      <c r="K780" s="242" t="s">
        <v>4729</v>
      </c>
      <c r="L780" s="242" t="s">
        <v>4730</v>
      </c>
      <c r="M780" s="242" t="s">
        <v>4813</v>
      </c>
      <c r="N780" s="242"/>
      <c r="O780" s="242" t="s">
        <v>7229</v>
      </c>
      <c r="P780" s="242" t="s">
        <v>7230</v>
      </c>
      <c r="Q780" s="242" t="s">
        <v>4733</v>
      </c>
    </row>
    <row r="781" spans="1:17">
      <c r="A781" s="242" t="s">
        <v>7241</v>
      </c>
      <c r="B781" s="242" t="s">
        <v>7242</v>
      </c>
      <c r="C781" s="242" t="s">
        <v>7243</v>
      </c>
      <c r="D781" s="242"/>
      <c r="E781" s="242" t="s">
        <v>7237</v>
      </c>
      <c r="F781" s="242" t="s">
        <v>4742</v>
      </c>
      <c r="G781" s="240">
        <v>60</v>
      </c>
      <c r="H781" s="241">
        <v>0</v>
      </c>
      <c r="I781" s="242" t="s">
        <v>4747</v>
      </c>
      <c r="J781" s="242" t="s">
        <v>4748</v>
      </c>
      <c r="K781" s="242" t="s">
        <v>4729</v>
      </c>
      <c r="L781" s="242" t="s">
        <v>4730</v>
      </c>
      <c r="M781" s="242" t="s">
        <v>4926</v>
      </c>
      <c r="N781" s="242"/>
      <c r="O781" s="242" t="s">
        <v>7229</v>
      </c>
      <c r="P781" s="242" t="s">
        <v>7230</v>
      </c>
      <c r="Q781" s="242" t="s">
        <v>4733</v>
      </c>
    </row>
    <row r="782" spans="1:17">
      <c r="A782" s="242" t="s">
        <v>7244</v>
      </c>
      <c r="B782" s="242" t="s">
        <v>7245</v>
      </c>
      <c r="C782" s="242" t="s">
        <v>7246</v>
      </c>
      <c r="D782" s="242"/>
      <c r="E782" s="242" t="s">
        <v>7247</v>
      </c>
      <c r="F782" s="242" t="s">
        <v>7248</v>
      </c>
      <c r="G782" s="240">
        <v>60</v>
      </c>
      <c r="H782" s="241">
        <v>0</v>
      </c>
      <c r="I782" s="242" t="s">
        <v>4775</v>
      </c>
      <c r="J782" s="242" t="s">
        <v>4776</v>
      </c>
      <c r="K782" s="242" t="s">
        <v>4729</v>
      </c>
      <c r="L782" s="242" t="s">
        <v>4730</v>
      </c>
      <c r="M782" s="242" t="s">
        <v>4749</v>
      </c>
      <c r="N782" s="242"/>
      <c r="O782" s="242" t="s">
        <v>7229</v>
      </c>
      <c r="P782" s="242" t="s">
        <v>7230</v>
      </c>
      <c r="Q782" s="242" t="s">
        <v>4733</v>
      </c>
    </row>
    <row r="783" spans="1:17">
      <c r="A783" s="242" t="s">
        <v>7249</v>
      </c>
      <c r="B783" s="242" t="s">
        <v>7250</v>
      </c>
      <c r="C783" s="242" t="s">
        <v>7251</v>
      </c>
      <c r="D783" s="242"/>
      <c r="E783" s="242" t="s">
        <v>7237</v>
      </c>
      <c r="F783" s="242" t="s">
        <v>4742</v>
      </c>
      <c r="G783" s="240">
        <v>60</v>
      </c>
      <c r="H783" s="241">
        <v>0</v>
      </c>
      <c r="I783" s="242" t="s">
        <v>4808</v>
      </c>
      <c r="J783" s="242" t="s">
        <v>4809</v>
      </c>
      <c r="K783" s="242" t="s">
        <v>4729</v>
      </c>
      <c r="L783" s="242" t="s">
        <v>4730</v>
      </c>
      <c r="M783" s="242" t="s">
        <v>5113</v>
      </c>
      <c r="N783" s="242" t="s">
        <v>7252</v>
      </c>
      <c r="O783" s="242" t="s">
        <v>7229</v>
      </c>
      <c r="P783" s="242" t="s">
        <v>7230</v>
      </c>
      <c r="Q783" s="242" t="s">
        <v>4733</v>
      </c>
    </row>
    <row r="784" spans="1:17">
      <c r="A784" s="242" t="s">
        <v>7253</v>
      </c>
      <c r="B784" s="242" t="s">
        <v>7254</v>
      </c>
      <c r="C784" s="242" t="s">
        <v>7255</v>
      </c>
      <c r="D784" s="242"/>
      <c r="E784" s="242" t="s">
        <v>7237</v>
      </c>
      <c r="F784" s="242" t="s">
        <v>4742</v>
      </c>
      <c r="G784" s="240">
        <v>60</v>
      </c>
      <c r="H784" s="241">
        <v>0</v>
      </c>
      <c r="I784" s="242" t="s">
        <v>4747</v>
      </c>
      <c r="J784" s="242" t="s">
        <v>4748</v>
      </c>
      <c r="K784" s="242" t="s">
        <v>4729</v>
      </c>
      <c r="L784" s="242" t="s">
        <v>4730</v>
      </c>
      <c r="M784" s="242" t="s">
        <v>4926</v>
      </c>
      <c r="N784" s="242"/>
      <c r="O784" s="242" t="s">
        <v>7229</v>
      </c>
      <c r="P784" s="242" t="s">
        <v>7230</v>
      </c>
      <c r="Q784" s="242" t="s">
        <v>4733</v>
      </c>
    </row>
    <row r="785" spans="1:17">
      <c r="A785" s="242" t="s">
        <v>7256</v>
      </c>
      <c r="B785" s="242" t="s">
        <v>7257</v>
      </c>
      <c r="C785" s="242" t="s">
        <v>7258</v>
      </c>
      <c r="D785" s="242"/>
      <c r="E785" s="242" t="s">
        <v>7237</v>
      </c>
      <c r="F785" s="242" t="s">
        <v>4742</v>
      </c>
      <c r="G785" s="240">
        <v>60</v>
      </c>
      <c r="H785" s="241">
        <v>0</v>
      </c>
      <c r="I785" s="242" t="s">
        <v>4747</v>
      </c>
      <c r="J785" s="242" t="s">
        <v>4748</v>
      </c>
      <c r="K785" s="242" t="s">
        <v>4729</v>
      </c>
      <c r="L785" s="242" t="s">
        <v>4730</v>
      </c>
      <c r="M785" s="242" t="s">
        <v>4908</v>
      </c>
      <c r="N785" s="242"/>
      <c r="O785" s="242" t="s">
        <v>7229</v>
      </c>
      <c r="P785" s="242" t="s">
        <v>7230</v>
      </c>
      <c r="Q785" s="242" t="s">
        <v>4733</v>
      </c>
    </row>
    <row r="786" spans="1:17">
      <c r="A786" s="242" t="s">
        <v>7259</v>
      </c>
      <c r="B786" s="242" t="s">
        <v>7260</v>
      </c>
      <c r="C786" s="242" t="s">
        <v>7261</v>
      </c>
      <c r="D786" s="242"/>
      <c r="E786" s="242" t="s">
        <v>7237</v>
      </c>
      <c r="F786" s="242" t="s">
        <v>4742</v>
      </c>
      <c r="G786" s="240">
        <v>60</v>
      </c>
      <c r="H786" s="241">
        <v>0</v>
      </c>
      <c r="I786" s="242" t="s">
        <v>4738</v>
      </c>
      <c r="J786" s="242" t="s">
        <v>4739</v>
      </c>
      <c r="K786" s="242" t="s">
        <v>4729</v>
      </c>
      <c r="L786" s="242" t="s">
        <v>4730</v>
      </c>
      <c r="M786" s="242" t="s">
        <v>4785</v>
      </c>
      <c r="N786" s="242"/>
      <c r="O786" s="242" t="s">
        <v>7229</v>
      </c>
      <c r="P786" s="242" t="s">
        <v>7230</v>
      </c>
      <c r="Q786" s="242" t="s">
        <v>4733</v>
      </c>
    </row>
    <row r="787" spans="1:17">
      <c r="A787" s="242" t="s">
        <v>7262</v>
      </c>
      <c r="B787" s="242" t="s">
        <v>7263</v>
      </c>
      <c r="C787" s="242" t="s">
        <v>7264</v>
      </c>
      <c r="D787" s="242"/>
      <c r="E787" s="242" t="s">
        <v>7237</v>
      </c>
      <c r="F787" s="242" t="s">
        <v>4742</v>
      </c>
      <c r="G787" s="240">
        <v>60</v>
      </c>
      <c r="H787" s="241">
        <v>0</v>
      </c>
      <c r="I787" s="242" t="s">
        <v>4738</v>
      </c>
      <c r="J787" s="242" t="s">
        <v>4739</v>
      </c>
      <c r="K787" s="242" t="s">
        <v>4729</v>
      </c>
      <c r="L787" s="242" t="s">
        <v>4730</v>
      </c>
      <c r="M787" s="242" t="s">
        <v>4785</v>
      </c>
      <c r="N787" s="242"/>
      <c r="O787" s="242" t="s">
        <v>7229</v>
      </c>
      <c r="P787" s="242" t="s">
        <v>7230</v>
      </c>
      <c r="Q787" s="242" t="s">
        <v>4733</v>
      </c>
    </row>
    <row r="788" spans="1:17">
      <c r="A788" s="242" t="s">
        <v>7265</v>
      </c>
      <c r="B788" s="242" t="s">
        <v>7266</v>
      </c>
      <c r="C788" s="242" t="s">
        <v>7267</v>
      </c>
      <c r="D788" s="242"/>
      <c r="E788" s="242" t="s">
        <v>7237</v>
      </c>
      <c r="F788" s="242" t="s">
        <v>4742</v>
      </c>
      <c r="G788" s="240">
        <v>60</v>
      </c>
      <c r="H788" s="241">
        <v>0</v>
      </c>
      <c r="I788" s="242" t="s">
        <v>4738</v>
      </c>
      <c r="J788" s="242" t="s">
        <v>4739</v>
      </c>
      <c r="K788" s="242" t="s">
        <v>4729</v>
      </c>
      <c r="L788" s="242" t="s">
        <v>4730</v>
      </c>
      <c r="M788" s="242" t="s">
        <v>4785</v>
      </c>
      <c r="N788" s="242"/>
      <c r="O788" s="242" t="s">
        <v>7229</v>
      </c>
      <c r="P788" s="242" t="s">
        <v>7230</v>
      </c>
      <c r="Q788" s="242" t="s">
        <v>4733</v>
      </c>
    </row>
    <row r="789" spans="1:17">
      <c r="A789" s="242" t="s">
        <v>7268</v>
      </c>
      <c r="B789" s="242" t="s">
        <v>7269</v>
      </c>
      <c r="C789" s="242" t="s">
        <v>7270</v>
      </c>
      <c r="D789" s="242"/>
      <c r="E789" s="242" t="s">
        <v>7237</v>
      </c>
      <c r="F789" s="242" t="s">
        <v>4742</v>
      </c>
      <c r="G789" s="240">
        <v>60</v>
      </c>
      <c r="H789" s="241">
        <v>0</v>
      </c>
      <c r="I789" s="242" t="s">
        <v>4775</v>
      </c>
      <c r="J789" s="242" t="s">
        <v>4776</v>
      </c>
      <c r="K789" s="242" t="s">
        <v>4729</v>
      </c>
      <c r="L789" s="242" t="s">
        <v>4730</v>
      </c>
      <c r="M789" s="242" t="s">
        <v>4908</v>
      </c>
      <c r="N789" s="242" t="s">
        <v>7271</v>
      </c>
      <c r="O789" s="242" t="s">
        <v>7229</v>
      </c>
      <c r="P789" s="242" t="s">
        <v>7230</v>
      </c>
      <c r="Q789" s="242" t="s">
        <v>4733</v>
      </c>
    </row>
    <row r="790" spans="1:17">
      <c r="A790" s="242" t="s">
        <v>7272</v>
      </c>
      <c r="B790" s="242" t="s">
        <v>7269</v>
      </c>
      <c r="C790" s="242" t="s">
        <v>7273</v>
      </c>
      <c r="D790" s="242"/>
      <c r="E790" s="242" t="s">
        <v>7237</v>
      </c>
      <c r="F790" s="242" t="s">
        <v>4742</v>
      </c>
      <c r="G790" s="240">
        <v>60</v>
      </c>
      <c r="H790" s="241">
        <v>0</v>
      </c>
      <c r="I790" s="242" t="s">
        <v>4747</v>
      </c>
      <c r="J790" s="242" t="s">
        <v>4748</v>
      </c>
      <c r="K790" s="242" t="s">
        <v>4729</v>
      </c>
      <c r="L790" s="242" t="s">
        <v>4730</v>
      </c>
      <c r="M790" s="242" t="s">
        <v>4908</v>
      </c>
      <c r="N790" s="242"/>
      <c r="O790" s="242" t="s">
        <v>7229</v>
      </c>
      <c r="P790" s="242" t="s">
        <v>7230</v>
      </c>
      <c r="Q790" s="242" t="s">
        <v>4733</v>
      </c>
    </row>
    <row r="791" spans="1:17">
      <c r="A791" s="242" t="s">
        <v>7274</v>
      </c>
      <c r="B791" s="242" t="s">
        <v>7275</v>
      </c>
      <c r="C791" s="242" t="s">
        <v>7276</v>
      </c>
      <c r="D791" s="242"/>
      <c r="E791" s="242" t="s">
        <v>7237</v>
      </c>
      <c r="F791" s="242" t="s">
        <v>4742</v>
      </c>
      <c r="G791" s="240">
        <v>60</v>
      </c>
      <c r="H791" s="241">
        <v>0</v>
      </c>
      <c r="I791" s="242" t="s">
        <v>4738</v>
      </c>
      <c r="J791" s="242" t="s">
        <v>4739</v>
      </c>
      <c r="K791" s="242" t="s">
        <v>4729</v>
      </c>
      <c r="L791" s="242" t="s">
        <v>4730</v>
      </c>
      <c r="M791" s="242" t="s">
        <v>4785</v>
      </c>
      <c r="N791" s="242"/>
      <c r="O791" s="242" t="s">
        <v>7229</v>
      </c>
      <c r="P791" s="242" t="s">
        <v>7230</v>
      </c>
      <c r="Q791" s="242" t="s">
        <v>4733</v>
      </c>
    </row>
    <row r="792" spans="1:17">
      <c r="A792" s="242" t="s">
        <v>7277</v>
      </c>
      <c r="B792" s="242" t="s">
        <v>7278</v>
      </c>
      <c r="C792" s="242" t="s">
        <v>7279</v>
      </c>
      <c r="D792" s="242"/>
      <c r="E792" s="242" t="s">
        <v>7237</v>
      </c>
      <c r="F792" s="242" t="s">
        <v>4742</v>
      </c>
      <c r="G792" s="240">
        <v>60</v>
      </c>
      <c r="H792" s="241">
        <v>0</v>
      </c>
      <c r="I792" s="242" t="s">
        <v>4738</v>
      </c>
      <c r="J792" s="242" t="s">
        <v>4739</v>
      </c>
      <c r="K792" s="242" t="s">
        <v>4729</v>
      </c>
      <c r="L792" s="242" t="s">
        <v>4730</v>
      </c>
      <c r="M792" s="242" t="s">
        <v>4785</v>
      </c>
      <c r="N792" s="242"/>
      <c r="O792" s="242" t="s">
        <v>7229</v>
      </c>
      <c r="P792" s="242" t="s">
        <v>7230</v>
      </c>
      <c r="Q792" s="242" t="s">
        <v>4733</v>
      </c>
    </row>
    <row r="793" spans="1:17">
      <c r="A793" s="242" t="s">
        <v>7280</v>
      </c>
      <c r="B793" s="242" t="s">
        <v>7281</v>
      </c>
      <c r="C793" s="242" t="s">
        <v>7282</v>
      </c>
      <c r="D793" s="242"/>
      <c r="E793" s="242" t="s">
        <v>7237</v>
      </c>
      <c r="F793" s="242" t="s">
        <v>4742</v>
      </c>
      <c r="G793" s="240">
        <v>60</v>
      </c>
      <c r="H793" s="241">
        <v>0</v>
      </c>
      <c r="I793" s="242" t="s">
        <v>4747</v>
      </c>
      <c r="J793" s="242" t="s">
        <v>4748</v>
      </c>
      <c r="K793" s="242" t="s">
        <v>4729</v>
      </c>
      <c r="L793" s="242" t="s">
        <v>4730</v>
      </c>
      <c r="M793" s="242" t="s">
        <v>4908</v>
      </c>
      <c r="N793" s="242"/>
      <c r="O793" s="242" t="s">
        <v>7229</v>
      </c>
      <c r="P793" s="242" t="s">
        <v>7230</v>
      </c>
      <c r="Q793" s="242" t="s">
        <v>4733</v>
      </c>
    </row>
    <row r="794" spans="1:17">
      <c r="A794" s="242" t="s">
        <v>7283</v>
      </c>
      <c r="B794" s="242" t="s">
        <v>7284</v>
      </c>
      <c r="C794" s="242" t="s">
        <v>7285</v>
      </c>
      <c r="D794" s="242"/>
      <c r="E794" s="242" t="s">
        <v>7237</v>
      </c>
      <c r="F794" s="242" t="s">
        <v>4742</v>
      </c>
      <c r="G794" s="240">
        <v>60</v>
      </c>
      <c r="H794" s="241">
        <v>0</v>
      </c>
      <c r="I794" s="242" t="s">
        <v>4747</v>
      </c>
      <c r="J794" s="242" t="s">
        <v>4748</v>
      </c>
      <c r="K794" s="242" t="s">
        <v>4729</v>
      </c>
      <c r="L794" s="242" t="s">
        <v>4730</v>
      </c>
      <c r="M794" s="242" t="s">
        <v>4908</v>
      </c>
      <c r="N794" s="242"/>
      <c r="O794" s="242" t="s">
        <v>7229</v>
      </c>
      <c r="P794" s="242" t="s">
        <v>7230</v>
      </c>
      <c r="Q794" s="242" t="s">
        <v>4733</v>
      </c>
    </row>
    <row r="795" spans="1:17">
      <c r="A795" s="242" t="s">
        <v>7286</v>
      </c>
      <c r="B795" s="242" t="s">
        <v>7287</v>
      </c>
      <c r="C795" s="242" t="s">
        <v>7288</v>
      </c>
      <c r="D795" s="242"/>
      <c r="E795" s="242" t="s">
        <v>7237</v>
      </c>
      <c r="F795" s="242" t="s">
        <v>4742</v>
      </c>
      <c r="G795" s="240">
        <v>60</v>
      </c>
      <c r="H795" s="241">
        <v>0</v>
      </c>
      <c r="I795" s="242" t="s">
        <v>4738</v>
      </c>
      <c r="J795" s="242" t="s">
        <v>4739</v>
      </c>
      <c r="K795" s="242" t="s">
        <v>4729</v>
      </c>
      <c r="L795" s="242" t="s">
        <v>4730</v>
      </c>
      <c r="M795" s="242" t="s">
        <v>4813</v>
      </c>
      <c r="N795" s="242"/>
      <c r="O795" s="242" t="s">
        <v>7229</v>
      </c>
      <c r="P795" s="242" t="s">
        <v>7230</v>
      </c>
      <c r="Q795" s="242" t="s">
        <v>4733</v>
      </c>
    </row>
    <row r="796" spans="1:17">
      <c r="A796" s="242" t="s">
        <v>7289</v>
      </c>
      <c r="B796" s="242" t="s">
        <v>7290</v>
      </c>
      <c r="C796" s="242" t="s">
        <v>7291</v>
      </c>
      <c r="D796" s="242"/>
      <c r="E796" s="242" t="s">
        <v>7237</v>
      </c>
      <c r="F796" s="242" t="s">
        <v>4742</v>
      </c>
      <c r="G796" s="240">
        <v>60</v>
      </c>
      <c r="H796" s="241">
        <v>0</v>
      </c>
      <c r="I796" s="242" t="s">
        <v>4747</v>
      </c>
      <c r="J796" s="242" t="s">
        <v>4748</v>
      </c>
      <c r="K796" s="242" t="s">
        <v>4729</v>
      </c>
      <c r="L796" s="242" t="s">
        <v>4730</v>
      </c>
      <c r="M796" s="242" t="s">
        <v>4926</v>
      </c>
      <c r="N796" s="242"/>
      <c r="O796" s="242" t="s">
        <v>7229</v>
      </c>
      <c r="P796" s="242" t="s">
        <v>7230</v>
      </c>
      <c r="Q796" s="242" t="s">
        <v>4733</v>
      </c>
    </row>
    <row r="797" spans="1:17">
      <c r="A797" s="242" t="s">
        <v>7292</v>
      </c>
      <c r="B797" s="242" t="s">
        <v>7293</v>
      </c>
      <c r="C797" s="242" t="s">
        <v>7294</v>
      </c>
      <c r="D797" s="242"/>
      <c r="E797" s="242" t="s">
        <v>7237</v>
      </c>
      <c r="F797" s="242" t="s">
        <v>4742</v>
      </c>
      <c r="G797" s="240">
        <v>60</v>
      </c>
      <c r="H797" s="241">
        <v>0</v>
      </c>
      <c r="I797" s="242" t="s">
        <v>4747</v>
      </c>
      <c r="J797" s="242" t="s">
        <v>4748</v>
      </c>
      <c r="K797" s="242" t="s">
        <v>4729</v>
      </c>
      <c r="L797" s="242" t="s">
        <v>4730</v>
      </c>
      <c r="M797" s="242" t="s">
        <v>4926</v>
      </c>
      <c r="N797" s="242"/>
      <c r="O797" s="242" t="s">
        <v>7229</v>
      </c>
      <c r="P797" s="242" t="s">
        <v>7230</v>
      </c>
      <c r="Q797" s="242" t="s">
        <v>4733</v>
      </c>
    </row>
    <row r="798" spans="1:17">
      <c r="A798" s="242" t="s">
        <v>7295</v>
      </c>
      <c r="B798" s="242" t="s">
        <v>7296</v>
      </c>
      <c r="C798" s="242" t="s">
        <v>7297</v>
      </c>
      <c r="D798" s="242"/>
      <c r="E798" s="242" t="s">
        <v>7237</v>
      </c>
      <c r="F798" s="242" t="s">
        <v>4742</v>
      </c>
      <c r="G798" s="240">
        <v>60</v>
      </c>
      <c r="H798" s="241">
        <v>0</v>
      </c>
      <c r="I798" s="242" t="s">
        <v>4775</v>
      </c>
      <c r="J798" s="242" t="s">
        <v>4776</v>
      </c>
      <c r="K798" s="242" t="s">
        <v>4729</v>
      </c>
      <c r="L798" s="242" t="s">
        <v>4730</v>
      </c>
      <c r="M798" s="242" t="s">
        <v>4926</v>
      </c>
      <c r="N798" s="242" t="s">
        <v>7298</v>
      </c>
      <c r="O798" s="242" t="s">
        <v>7229</v>
      </c>
      <c r="P798" s="242" t="s">
        <v>7230</v>
      </c>
      <c r="Q798" s="242" t="s">
        <v>4733</v>
      </c>
    </row>
    <row r="799" spans="1:17">
      <c r="A799" s="242" t="s">
        <v>7299</v>
      </c>
      <c r="B799" s="242" t="s">
        <v>7300</v>
      </c>
      <c r="C799" s="242" t="s">
        <v>7301</v>
      </c>
      <c r="D799" s="242"/>
      <c r="E799" s="242" t="s">
        <v>7237</v>
      </c>
      <c r="F799" s="242" t="s">
        <v>4742</v>
      </c>
      <c r="G799" s="240">
        <v>60</v>
      </c>
      <c r="H799" s="241">
        <v>0</v>
      </c>
      <c r="I799" s="242" t="s">
        <v>4820</v>
      </c>
      <c r="J799" s="242" t="s">
        <v>4821</v>
      </c>
      <c r="K799" s="242" t="s">
        <v>4729</v>
      </c>
      <c r="L799" s="242" t="s">
        <v>4730</v>
      </c>
      <c r="M799" s="242" t="s">
        <v>4872</v>
      </c>
      <c r="N799" s="242"/>
      <c r="O799" s="242" t="s">
        <v>7229</v>
      </c>
      <c r="P799" s="242" t="s">
        <v>7230</v>
      </c>
      <c r="Q799" s="242" t="s">
        <v>4733</v>
      </c>
    </row>
    <row r="800" spans="1:17">
      <c r="A800" s="242" t="s">
        <v>7302</v>
      </c>
      <c r="B800" s="242" t="s">
        <v>7303</v>
      </c>
      <c r="C800" s="242" t="s">
        <v>7304</v>
      </c>
      <c r="D800" s="242"/>
      <c r="E800" s="242" t="s">
        <v>7237</v>
      </c>
      <c r="F800" s="242" t="s">
        <v>4742</v>
      </c>
      <c r="G800" s="240">
        <v>60</v>
      </c>
      <c r="H800" s="241">
        <v>0</v>
      </c>
      <c r="I800" s="242" t="s">
        <v>4747</v>
      </c>
      <c r="J800" s="242" t="s">
        <v>4748</v>
      </c>
      <c r="K800" s="242" t="s">
        <v>4729</v>
      </c>
      <c r="L800" s="242" t="s">
        <v>4730</v>
      </c>
      <c r="M800" s="242" t="s">
        <v>4857</v>
      </c>
      <c r="N800" s="242"/>
      <c r="O800" s="242" t="s">
        <v>7229</v>
      </c>
      <c r="P800" s="242" t="s">
        <v>7230</v>
      </c>
      <c r="Q800" s="242" t="s">
        <v>4733</v>
      </c>
    </row>
    <row r="801" spans="1:17">
      <c r="A801" s="242" t="s">
        <v>7305</v>
      </c>
      <c r="B801" s="242" t="s">
        <v>7306</v>
      </c>
      <c r="C801" s="242" t="s">
        <v>7307</v>
      </c>
      <c r="D801" s="242"/>
      <c r="E801" s="242" t="s">
        <v>7237</v>
      </c>
      <c r="F801" s="242" t="s">
        <v>4742</v>
      </c>
      <c r="G801" s="240">
        <v>60</v>
      </c>
      <c r="H801" s="241">
        <v>0</v>
      </c>
      <c r="I801" s="242" t="s">
        <v>4780</v>
      </c>
      <c r="J801" s="242" t="s">
        <v>4781</v>
      </c>
      <c r="K801" s="242" t="s">
        <v>4729</v>
      </c>
      <c r="L801" s="242" t="s">
        <v>4730</v>
      </c>
      <c r="M801" s="242" t="s">
        <v>4872</v>
      </c>
      <c r="N801" s="242"/>
      <c r="O801" s="242" t="s">
        <v>7229</v>
      </c>
      <c r="P801" s="242" t="s">
        <v>7230</v>
      </c>
      <c r="Q801" s="242" t="s">
        <v>4733</v>
      </c>
    </row>
    <row r="802" spans="1:17">
      <c r="A802" s="242" t="s">
        <v>7308</v>
      </c>
      <c r="B802" s="242" t="s">
        <v>7309</v>
      </c>
      <c r="C802" s="242" t="s">
        <v>7310</v>
      </c>
      <c r="D802" s="242"/>
      <c r="E802" s="242" t="s">
        <v>7237</v>
      </c>
      <c r="F802" s="242" t="s">
        <v>4742</v>
      </c>
      <c r="G802" s="240">
        <v>60</v>
      </c>
      <c r="H802" s="241">
        <v>0</v>
      </c>
      <c r="I802" s="242" t="s">
        <v>4747</v>
      </c>
      <c r="J802" s="242" t="s">
        <v>4748</v>
      </c>
      <c r="K802" s="242" t="s">
        <v>4729</v>
      </c>
      <c r="L802" s="242" t="s">
        <v>4730</v>
      </c>
      <c r="M802" s="242" t="s">
        <v>4926</v>
      </c>
      <c r="N802" s="242"/>
      <c r="O802" s="242" t="s">
        <v>7229</v>
      </c>
      <c r="P802" s="242" t="s">
        <v>7230</v>
      </c>
      <c r="Q802" s="242" t="s">
        <v>4733</v>
      </c>
    </row>
    <row r="803" spans="1:17">
      <c r="A803" s="242" t="s">
        <v>7311</v>
      </c>
      <c r="B803" s="242" t="s">
        <v>7312</v>
      </c>
      <c r="C803" s="242" t="s">
        <v>7313</v>
      </c>
      <c r="D803" s="242"/>
      <c r="E803" s="242" t="s">
        <v>7237</v>
      </c>
      <c r="F803" s="242" t="s">
        <v>4742</v>
      </c>
      <c r="G803" s="240">
        <v>60</v>
      </c>
      <c r="H803" s="241">
        <v>0</v>
      </c>
      <c r="I803" s="242" t="s">
        <v>4747</v>
      </c>
      <c r="J803" s="242" t="s">
        <v>4748</v>
      </c>
      <c r="K803" s="242" t="s">
        <v>4729</v>
      </c>
      <c r="L803" s="242" t="s">
        <v>4730</v>
      </c>
      <c r="M803" s="242" t="s">
        <v>4926</v>
      </c>
      <c r="N803" s="242"/>
      <c r="O803" s="242" t="s">
        <v>7229</v>
      </c>
      <c r="P803" s="242" t="s">
        <v>7230</v>
      </c>
      <c r="Q803" s="242" t="s">
        <v>4733</v>
      </c>
    </row>
    <row r="804" spans="1:17">
      <c r="A804" s="242" t="s">
        <v>7314</v>
      </c>
      <c r="B804" s="242" t="s">
        <v>7315</v>
      </c>
      <c r="C804" s="242" t="s">
        <v>7316</v>
      </c>
      <c r="D804" s="242"/>
      <c r="E804" s="242" t="s">
        <v>7237</v>
      </c>
      <c r="F804" s="242" t="s">
        <v>4742</v>
      </c>
      <c r="G804" s="240">
        <v>60</v>
      </c>
      <c r="H804" s="241">
        <v>0</v>
      </c>
      <c r="I804" s="242" t="s">
        <v>4747</v>
      </c>
      <c r="J804" s="242" t="s">
        <v>4748</v>
      </c>
      <c r="K804" s="242" t="s">
        <v>4729</v>
      </c>
      <c r="L804" s="242" t="s">
        <v>4730</v>
      </c>
      <c r="M804" s="242" t="s">
        <v>4926</v>
      </c>
      <c r="N804" s="242"/>
      <c r="O804" s="242" t="s">
        <v>7229</v>
      </c>
      <c r="P804" s="242" t="s">
        <v>7230</v>
      </c>
      <c r="Q804" s="242" t="s">
        <v>4733</v>
      </c>
    </row>
    <row r="805" spans="1:17">
      <c r="A805" s="242" t="s">
        <v>7317</v>
      </c>
      <c r="B805" s="242" t="s">
        <v>7318</v>
      </c>
      <c r="C805" s="242" t="s">
        <v>7319</v>
      </c>
      <c r="D805" s="242"/>
      <c r="E805" s="242" t="s">
        <v>7237</v>
      </c>
      <c r="F805" s="242" t="s">
        <v>4742</v>
      </c>
      <c r="G805" s="240">
        <v>60</v>
      </c>
      <c r="H805" s="241">
        <v>0</v>
      </c>
      <c r="I805" s="242" t="s">
        <v>4747</v>
      </c>
      <c r="J805" s="242" t="s">
        <v>4748</v>
      </c>
      <c r="K805" s="242" t="s">
        <v>4729</v>
      </c>
      <c r="L805" s="242" t="s">
        <v>4730</v>
      </c>
      <c r="M805" s="242" t="s">
        <v>4926</v>
      </c>
      <c r="N805" s="242"/>
      <c r="O805" s="242" t="s">
        <v>7229</v>
      </c>
      <c r="P805" s="242" t="s">
        <v>7230</v>
      </c>
      <c r="Q805" s="242" t="s">
        <v>4733</v>
      </c>
    </row>
    <row r="806" spans="1:17">
      <c r="A806" s="242" t="s">
        <v>7320</v>
      </c>
      <c r="B806" s="242" t="s">
        <v>7321</v>
      </c>
      <c r="C806" s="242" t="s">
        <v>7322</v>
      </c>
      <c r="D806" s="242"/>
      <c r="E806" s="242" t="s">
        <v>7247</v>
      </c>
      <c r="F806" s="242" t="s">
        <v>4742</v>
      </c>
      <c r="G806" s="240">
        <v>60</v>
      </c>
      <c r="H806" s="241">
        <v>0</v>
      </c>
      <c r="I806" s="242" t="s">
        <v>4775</v>
      </c>
      <c r="J806" s="242" t="s">
        <v>4776</v>
      </c>
      <c r="K806" s="242" t="s">
        <v>4729</v>
      </c>
      <c r="L806" s="242" t="s">
        <v>4730</v>
      </c>
      <c r="M806" s="242" t="s">
        <v>4777</v>
      </c>
      <c r="N806" s="242"/>
      <c r="O806" s="242" t="s">
        <v>7229</v>
      </c>
      <c r="P806" s="242" t="s">
        <v>7230</v>
      </c>
      <c r="Q806" s="242" t="s">
        <v>4733</v>
      </c>
    </row>
    <row r="807" spans="1:17">
      <c r="A807" s="242" t="s">
        <v>7323</v>
      </c>
      <c r="B807" s="242" t="s">
        <v>7324</v>
      </c>
      <c r="C807" s="242" t="s">
        <v>7325</v>
      </c>
      <c r="D807" s="242"/>
      <c r="E807" s="242" t="s">
        <v>7237</v>
      </c>
      <c r="F807" s="242" t="s">
        <v>4742</v>
      </c>
      <c r="G807" s="240">
        <v>60</v>
      </c>
      <c r="H807" s="241">
        <v>0</v>
      </c>
      <c r="I807" s="242" t="s">
        <v>4808</v>
      </c>
      <c r="J807" s="242" t="s">
        <v>4809</v>
      </c>
      <c r="K807" s="242" t="s">
        <v>4729</v>
      </c>
      <c r="L807" s="242" t="s">
        <v>4730</v>
      </c>
      <c r="M807" s="242" t="s">
        <v>6564</v>
      </c>
      <c r="N807" s="242"/>
      <c r="O807" s="242" t="s">
        <v>7229</v>
      </c>
      <c r="P807" s="242" t="s">
        <v>7230</v>
      </c>
      <c r="Q807" s="242" t="s">
        <v>4733</v>
      </c>
    </row>
    <row r="808" spans="1:17">
      <c r="A808" s="242" t="s">
        <v>7326</v>
      </c>
      <c r="B808" s="242" t="s">
        <v>7327</v>
      </c>
      <c r="C808" s="242" t="s">
        <v>7328</v>
      </c>
      <c r="D808" s="242"/>
      <c r="E808" s="242" t="s">
        <v>7237</v>
      </c>
      <c r="F808" s="242" t="s">
        <v>4742</v>
      </c>
      <c r="G808" s="240">
        <v>60</v>
      </c>
      <c r="H808" s="241">
        <v>0</v>
      </c>
      <c r="I808" s="242" t="s">
        <v>4747</v>
      </c>
      <c r="J808" s="242" t="s">
        <v>4748</v>
      </c>
      <c r="K808" s="242" t="s">
        <v>4729</v>
      </c>
      <c r="L808" s="242" t="s">
        <v>4730</v>
      </c>
      <c r="M808" s="242" t="s">
        <v>4777</v>
      </c>
      <c r="N808" s="242"/>
      <c r="O808" s="242" t="s">
        <v>7229</v>
      </c>
      <c r="P808" s="242" t="s">
        <v>7230</v>
      </c>
      <c r="Q808" s="242" t="s">
        <v>4733</v>
      </c>
    </row>
    <row r="809" spans="1:17">
      <c r="A809" s="242" t="s">
        <v>7329</v>
      </c>
      <c r="B809" s="242" t="s">
        <v>7330</v>
      </c>
      <c r="C809" s="242" t="s">
        <v>7331</v>
      </c>
      <c r="D809" s="242"/>
      <c r="E809" s="242" t="s">
        <v>7247</v>
      </c>
      <c r="F809" s="242" t="s">
        <v>7332</v>
      </c>
      <c r="G809" s="240">
        <v>60</v>
      </c>
      <c r="H809" s="241">
        <v>0</v>
      </c>
      <c r="I809" s="242" t="s">
        <v>4848</v>
      </c>
      <c r="J809" s="242" t="s">
        <v>4849</v>
      </c>
      <c r="K809" s="242" t="s">
        <v>4729</v>
      </c>
      <c r="L809" s="242" t="s">
        <v>5306</v>
      </c>
      <c r="M809" s="242" t="s">
        <v>4851</v>
      </c>
      <c r="N809" s="242"/>
      <c r="O809" s="242" t="s">
        <v>7229</v>
      </c>
      <c r="P809" s="242" t="s">
        <v>7230</v>
      </c>
      <c r="Q809" s="242" t="s">
        <v>4733</v>
      </c>
    </row>
    <row r="810" spans="1:17">
      <c r="A810" s="242" t="s">
        <v>7333</v>
      </c>
      <c r="B810" s="242" t="s">
        <v>7334</v>
      </c>
      <c r="C810" s="242" t="s">
        <v>7335</v>
      </c>
      <c r="D810" s="242"/>
      <c r="E810" s="242" t="s">
        <v>7237</v>
      </c>
      <c r="F810" s="242" t="s">
        <v>4742</v>
      </c>
      <c r="G810" s="240">
        <v>60</v>
      </c>
      <c r="H810" s="241">
        <v>0</v>
      </c>
      <c r="I810" s="242" t="s">
        <v>4808</v>
      </c>
      <c r="J810" s="242" t="s">
        <v>4809</v>
      </c>
      <c r="K810" s="242" t="s">
        <v>4729</v>
      </c>
      <c r="L810" s="242" t="s">
        <v>4730</v>
      </c>
      <c r="M810" s="242" t="s">
        <v>6564</v>
      </c>
      <c r="N810" s="242"/>
      <c r="O810" s="242" t="s">
        <v>7229</v>
      </c>
      <c r="P810" s="242" t="s">
        <v>7230</v>
      </c>
      <c r="Q810" s="242" t="s">
        <v>4733</v>
      </c>
    </row>
    <row r="811" spans="1:17">
      <c r="A811" s="242" t="s">
        <v>7336</v>
      </c>
      <c r="B811" s="242" t="s">
        <v>7337</v>
      </c>
      <c r="C811" s="242" t="s">
        <v>7338</v>
      </c>
      <c r="D811" s="242"/>
      <c r="E811" s="242" t="s">
        <v>7237</v>
      </c>
      <c r="F811" s="242" t="s">
        <v>4742</v>
      </c>
      <c r="G811" s="240">
        <v>60</v>
      </c>
      <c r="H811" s="241">
        <v>0</v>
      </c>
      <c r="I811" s="242" t="s">
        <v>4808</v>
      </c>
      <c r="J811" s="242" t="s">
        <v>4809</v>
      </c>
      <c r="K811" s="242" t="s">
        <v>4729</v>
      </c>
      <c r="L811" s="242" t="s">
        <v>4730</v>
      </c>
      <c r="M811" s="242" t="s">
        <v>6564</v>
      </c>
      <c r="N811" s="242"/>
      <c r="O811" s="242" t="s">
        <v>7229</v>
      </c>
      <c r="P811" s="242" t="s">
        <v>7230</v>
      </c>
      <c r="Q811" s="242" t="s">
        <v>4733</v>
      </c>
    </row>
    <row r="812" spans="1:17">
      <c r="A812" s="242" t="s">
        <v>7339</v>
      </c>
      <c r="B812" s="242" t="s">
        <v>7340</v>
      </c>
      <c r="C812" s="242" t="s">
        <v>7341</v>
      </c>
      <c r="D812" s="242"/>
      <c r="E812" s="242" t="s">
        <v>7237</v>
      </c>
      <c r="F812" s="242" t="s">
        <v>4742</v>
      </c>
      <c r="G812" s="240">
        <v>60</v>
      </c>
      <c r="H812" s="241">
        <v>0</v>
      </c>
      <c r="I812" s="242" t="s">
        <v>4738</v>
      </c>
      <c r="J812" s="242" t="s">
        <v>4739</v>
      </c>
      <c r="K812" s="242" t="s">
        <v>4729</v>
      </c>
      <c r="L812" s="242" t="s">
        <v>4730</v>
      </c>
      <c r="M812" s="242" t="s">
        <v>4740</v>
      </c>
      <c r="N812" s="242"/>
      <c r="O812" s="242" t="s">
        <v>7229</v>
      </c>
      <c r="P812" s="242" t="s">
        <v>7230</v>
      </c>
      <c r="Q812" s="242" t="s">
        <v>4733</v>
      </c>
    </row>
    <row r="813" spans="1:17">
      <c r="A813" s="242" t="s">
        <v>7342</v>
      </c>
      <c r="B813" s="242" t="s">
        <v>7343</v>
      </c>
      <c r="C813" s="242" t="s">
        <v>7344</v>
      </c>
      <c r="D813" s="242"/>
      <c r="E813" s="242" t="s">
        <v>7237</v>
      </c>
      <c r="F813" s="242" t="s">
        <v>4742</v>
      </c>
      <c r="G813" s="240">
        <v>60</v>
      </c>
      <c r="H813" s="241">
        <v>0</v>
      </c>
      <c r="I813" s="242" t="s">
        <v>4747</v>
      </c>
      <c r="J813" s="242" t="s">
        <v>4748</v>
      </c>
      <c r="K813" s="242" t="s">
        <v>4729</v>
      </c>
      <c r="L813" s="242" t="s">
        <v>4730</v>
      </c>
      <c r="M813" s="242" t="s">
        <v>4759</v>
      </c>
      <c r="N813" s="242"/>
      <c r="O813" s="242" t="s">
        <v>7229</v>
      </c>
      <c r="P813" s="242" t="s">
        <v>7230</v>
      </c>
      <c r="Q813" s="242" t="s">
        <v>4733</v>
      </c>
    </row>
    <row r="814" spans="1:17">
      <c r="A814" s="242" t="s">
        <v>7345</v>
      </c>
      <c r="B814" s="242" t="s">
        <v>7346</v>
      </c>
      <c r="C814" s="242" t="s">
        <v>7347</v>
      </c>
      <c r="D814" s="242"/>
      <c r="E814" s="242" t="s">
        <v>7237</v>
      </c>
      <c r="F814" s="242" t="s">
        <v>4742</v>
      </c>
      <c r="G814" s="240">
        <v>60</v>
      </c>
      <c r="H814" s="241">
        <v>0</v>
      </c>
      <c r="I814" s="242" t="s">
        <v>4747</v>
      </c>
      <c r="J814" s="242" t="s">
        <v>4748</v>
      </c>
      <c r="K814" s="242" t="s">
        <v>4729</v>
      </c>
      <c r="L814" s="242" t="s">
        <v>4730</v>
      </c>
      <c r="M814" s="242" t="s">
        <v>4908</v>
      </c>
      <c r="N814" s="242"/>
      <c r="O814" s="242" t="s">
        <v>7229</v>
      </c>
      <c r="P814" s="242" t="s">
        <v>7230</v>
      </c>
      <c r="Q814" s="242" t="s">
        <v>4733</v>
      </c>
    </row>
    <row r="815" spans="1:17">
      <c r="A815" s="242" t="s">
        <v>7348</v>
      </c>
      <c r="B815" s="242" t="s">
        <v>7349</v>
      </c>
      <c r="C815" s="242" t="s">
        <v>7350</v>
      </c>
      <c r="D815" s="242"/>
      <c r="E815" s="242" t="s">
        <v>7237</v>
      </c>
      <c r="F815" s="242" t="s">
        <v>4742</v>
      </c>
      <c r="G815" s="240">
        <v>60</v>
      </c>
      <c r="H815" s="241">
        <v>0</v>
      </c>
      <c r="I815" s="242" t="s">
        <v>4820</v>
      </c>
      <c r="J815" s="242" t="s">
        <v>4821</v>
      </c>
      <c r="K815" s="242" t="s">
        <v>4729</v>
      </c>
      <c r="L815" s="242" t="s">
        <v>4730</v>
      </c>
      <c r="M815" s="242" t="s">
        <v>6439</v>
      </c>
      <c r="N815" s="242"/>
      <c r="O815" s="242" t="s">
        <v>7229</v>
      </c>
      <c r="P815" s="242" t="s">
        <v>7230</v>
      </c>
      <c r="Q815" s="242" t="s">
        <v>4733</v>
      </c>
    </row>
    <row r="816" spans="1:17">
      <c r="A816" s="242" t="s">
        <v>7351</v>
      </c>
      <c r="B816" s="242" t="s">
        <v>7352</v>
      </c>
      <c r="C816" s="242" t="s">
        <v>7353</v>
      </c>
      <c r="D816" s="242"/>
      <c r="E816" s="242" t="s">
        <v>7237</v>
      </c>
      <c r="F816" s="242" t="s">
        <v>4742</v>
      </c>
      <c r="G816" s="240">
        <v>60</v>
      </c>
      <c r="H816" s="241">
        <v>0</v>
      </c>
      <c r="I816" s="242" t="s">
        <v>4775</v>
      </c>
      <c r="J816" s="242" t="s">
        <v>4776</v>
      </c>
      <c r="K816" s="242" t="s">
        <v>4729</v>
      </c>
      <c r="L816" s="242" t="s">
        <v>4730</v>
      </c>
      <c r="M816" s="242" t="s">
        <v>4926</v>
      </c>
      <c r="N816" s="242" t="s">
        <v>7354</v>
      </c>
      <c r="O816" s="242" t="s">
        <v>7229</v>
      </c>
      <c r="P816" s="242" t="s">
        <v>7230</v>
      </c>
      <c r="Q816" s="242" t="s">
        <v>4733</v>
      </c>
    </row>
    <row r="817" spans="1:17">
      <c r="A817" s="242" t="s">
        <v>7355</v>
      </c>
      <c r="B817" s="242" t="s">
        <v>7356</v>
      </c>
      <c r="C817" s="242" t="s">
        <v>7357</v>
      </c>
      <c r="D817" s="242"/>
      <c r="E817" s="242" t="s">
        <v>7237</v>
      </c>
      <c r="F817" s="242" t="s">
        <v>4742</v>
      </c>
      <c r="G817" s="240">
        <v>60</v>
      </c>
      <c r="H817" s="241">
        <v>0</v>
      </c>
      <c r="I817" s="242" t="s">
        <v>4747</v>
      </c>
      <c r="J817" s="242" t="s">
        <v>4748</v>
      </c>
      <c r="K817" s="242" t="s">
        <v>4729</v>
      </c>
      <c r="L817" s="242" t="s">
        <v>4730</v>
      </c>
      <c r="M817" s="242" t="s">
        <v>4926</v>
      </c>
      <c r="N817" s="242"/>
      <c r="O817" s="242" t="s">
        <v>7229</v>
      </c>
      <c r="P817" s="242" t="s">
        <v>7230</v>
      </c>
      <c r="Q817" s="242" t="s">
        <v>4733</v>
      </c>
    </row>
    <row r="818" spans="1:17">
      <c r="A818" s="242" t="s">
        <v>7358</v>
      </c>
      <c r="B818" s="242" t="s">
        <v>7359</v>
      </c>
      <c r="C818" s="242" t="s">
        <v>7360</v>
      </c>
      <c r="D818" s="242"/>
      <c r="E818" s="242" t="s">
        <v>7237</v>
      </c>
      <c r="F818" s="242" t="s">
        <v>4742</v>
      </c>
      <c r="G818" s="240">
        <v>60</v>
      </c>
      <c r="H818" s="241">
        <v>0</v>
      </c>
      <c r="I818" s="242" t="s">
        <v>4747</v>
      </c>
      <c r="J818" s="242" t="s">
        <v>4748</v>
      </c>
      <c r="K818" s="242" t="s">
        <v>4729</v>
      </c>
      <c r="L818" s="242" t="s">
        <v>4730</v>
      </c>
      <c r="M818" s="242" t="s">
        <v>4926</v>
      </c>
      <c r="N818" s="242"/>
      <c r="O818" s="242" t="s">
        <v>7229</v>
      </c>
      <c r="P818" s="242" t="s">
        <v>7230</v>
      </c>
      <c r="Q818" s="242" t="s">
        <v>4733</v>
      </c>
    </row>
    <row r="819" spans="1:17">
      <c r="A819" s="242" t="s">
        <v>7361</v>
      </c>
      <c r="B819" s="242" t="s">
        <v>7362</v>
      </c>
      <c r="C819" s="242" t="s">
        <v>7363</v>
      </c>
      <c r="D819" s="242"/>
      <c r="E819" s="242" t="s">
        <v>7237</v>
      </c>
      <c r="F819" s="242" t="s">
        <v>4742</v>
      </c>
      <c r="G819" s="240">
        <v>60</v>
      </c>
      <c r="H819" s="241">
        <v>0</v>
      </c>
      <c r="I819" s="242" t="s">
        <v>4747</v>
      </c>
      <c r="J819" s="242" t="s">
        <v>4748</v>
      </c>
      <c r="K819" s="242" t="s">
        <v>4729</v>
      </c>
      <c r="L819" s="242" t="s">
        <v>4730</v>
      </c>
      <c r="M819" s="242" t="s">
        <v>4926</v>
      </c>
      <c r="N819" s="242"/>
      <c r="O819" s="242" t="s">
        <v>7229</v>
      </c>
      <c r="P819" s="242" t="s">
        <v>7230</v>
      </c>
      <c r="Q819" s="242" t="s">
        <v>4733</v>
      </c>
    </row>
    <row r="820" spans="1:17">
      <c r="A820" s="242" t="s">
        <v>7364</v>
      </c>
      <c r="B820" s="242" t="s">
        <v>7365</v>
      </c>
      <c r="C820" s="242" t="s">
        <v>7366</v>
      </c>
      <c r="D820" s="242"/>
      <c r="E820" s="242" t="s">
        <v>7237</v>
      </c>
      <c r="F820" s="242" t="s">
        <v>4742</v>
      </c>
      <c r="G820" s="240">
        <v>60</v>
      </c>
      <c r="H820" s="241">
        <v>0</v>
      </c>
      <c r="I820" s="242" t="s">
        <v>4780</v>
      </c>
      <c r="J820" s="242" t="s">
        <v>4781</v>
      </c>
      <c r="K820" s="242" t="s">
        <v>4729</v>
      </c>
      <c r="L820" s="242" t="s">
        <v>4730</v>
      </c>
      <c r="M820" s="242" t="s">
        <v>6439</v>
      </c>
      <c r="N820" s="242"/>
      <c r="O820" s="242" t="s">
        <v>7229</v>
      </c>
      <c r="P820" s="242" t="s">
        <v>7230</v>
      </c>
      <c r="Q820" s="242" t="s">
        <v>4733</v>
      </c>
    </row>
    <row r="821" spans="1:17">
      <c r="A821" s="242" t="s">
        <v>7367</v>
      </c>
      <c r="B821" s="242" t="s">
        <v>7368</v>
      </c>
      <c r="C821" s="242" t="s">
        <v>7369</v>
      </c>
      <c r="D821" s="242"/>
      <c r="E821" s="242" t="s">
        <v>7237</v>
      </c>
      <c r="F821" s="242" t="s">
        <v>4742</v>
      </c>
      <c r="G821" s="240">
        <v>60</v>
      </c>
      <c r="H821" s="241">
        <v>0</v>
      </c>
      <c r="I821" s="242" t="s">
        <v>4780</v>
      </c>
      <c r="J821" s="242" t="s">
        <v>4781</v>
      </c>
      <c r="K821" s="242" t="s">
        <v>4729</v>
      </c>
      <c r="L821" s="242" t="s">
        <v>4730</v>
      </c>
      <c r="M821" s="242" t="s">
        <v>4872</v>
      </c>
      <c r="N821" s="242"/>
      <c r="O821" s="242" t="s">
        <v>7229</v>
      </c>
      <c r="P821" s="242" t="s">
        <v>7230</v>
      </c>
      <c r="Q821" s="242" t="s">
        <v>4733</v>
      </c>
    </row>
    <row r="822" spans="1:17">
      <c r="A822" s="242" t="s">
        <v>7370</v>
      </c>
      <c r="B822" s="242" t="s">
        <v>7371</v>
      </c>
      <c r="C822" s="242" t="s">
        <v>7372</v>
      </c>
      <c r="D822" s="242"/>
      <c r="E822" s="242" t="s">
        <v>7237</v>
      </c>
      <c r="F822" s="242" t="s">
        <v>4742</v>
      </c>
      <c r="G822" s="240">
        <v>60</v>
      </c>
      <c r="H822" s="241">
        <v>0</v>
      </c>
      <c r="I822" s="242" t="s">
        <v>4820</v>
      </c>
      <c r="J822" s="242" t="s">
        <v>4821</v>
      </c>
      <c r="K822" s="242" t="s">
        <v>4729</v>
      </c>
      <c r="L822" s="242" t="s">
        <v>4730</v>
      </c>
      <c r="M822" s="242" t="s">
        <v>4782</v>
      </c>
      <c r="N822" s="242"/>
      <c r="O822" s="242" t="s">
        <v>7229</v>
      </c>
      <c r="P822" s="242" t="s">
        <v>7230</v>
      </c>
      <c r="Q822" s="242" t="s">
        <v>4733</v>
      </c>
    </row>
    <row r="823" spans="1:17">
      <c r="A823" s="242" t="s">
        <v>7373</v>
      </c>
      <c r="B823" s="242" t="s">
        <v>7374</v>
      </c>
      <c r="C823" s="242" t="s">
        <v>7375</v>
      </c>
      <c r="D823" s="242"/>
      <c r="E823" s="242" t="s">
        <v>7237</v>
      </c>
      <c r="F823" s="242" t="s">
        <v>4742</v>
      </c>
      <c r="G823" s="240">
        <v>60</v>
      </c>
      <c r="H823" s="241">
        <v>0</v>
      </c>
      <c r="I823" s="242" t="s">
        <v>4780</v>
      </c>
      <c r="J823" s="242" t="s">
        <v>4781</v>
      </c>
      <c r="K823" s="242" t="s">
        <v>4729</v>
      </c>
      <c r="L823" s="242" t="s">
        <v>4730</v>
      </c>
      <c r="M823" s="242" t="s">
        <v>4816</v>
      </c>
      <c r="N823" s="242"/>
      <c r="O823" s="242" t="s">
        <v>7229</v>
      </c>
      <c r="P823" s="242" t="s">
        <v>7230</v>
      </c>
      <c r="Q823" s="242" t="s">
        <v>4733</v>
      </c>
    </row>
    <row r="824" spans="1:17">
      <c r="A824" s="242" t="s">
        <v>7376</v>
      </c>
      <c r="B824" s="242" t="s">
        <v>7377</v>
      </c>
      <c r="C824" s="242" t="s">
        <v>7378</v>
      </c>
      <c r="D824" s="242"/>
      <c r="E824" s="242" t="s">
        <v>7237</v>
      </c>
      <c r="F824" s="242" t="s">
        <v>4742</v>
      </c>
      <c r="G824" s="240">
        <v>60</v>
      </c>
      <c r="H824" s="241">
        <v>0</v>
      </c>
      <c r="I824" s="242" t="s">
        <v>4808</v>
      </c>
      <c r="J824" s="242" t="s">
        <v>4809</v>
      </c>
      <c r="K824" s="242" t="s">
        <v>4729</v>
      </c>
      <c r="L824" s="242" t="s">
        <v>4730</v>
      </c>
      <c r="M824" s="242" t="s">
        <v>6564</v>
      </c>
      <c r="N824" s="242"/>
      <c r="O824" s="242" t="s">
        <v>7229</v>
      </c>
      <c r="P824" s="242" t="s">
        <v>7230</v>
      </c>
      <c r="Q824" s="242" t="s">
        <v>4733</v>
      </c>
    </row>
    <row r="825" spans="1:17">
      <c r="A825" s="242" t="s">
        <v>7379</v>
      </c>
      <c r="B825" s="242" t="s">
        <v>7380</v>
      </c>
      <c r="C825" s="242" t="s">
        <v>7381</v>
      </c>
      <c r="D825" s="242"/>
      <c r="E825" s="242" t="s">
        <v>7237</v>
      </c>
      <c r="F825" s="242" t="s">
        <v>4742</v>
      </c>
      <c r="G825" s="240">
        <v>60</v>
      </c>
      <c r="H825" s="241">
        <v>0</v>
      </c>
      <c r="I825" s="242" t="s">
        <v>4780</v>
      </c>
      <c r="J825" s="242" t="s">
        <v>4781</v>
      </c>
      <c r="K825" s="242" t="s">
        <v>4729</v>
      </c>
      <c r="L825" s="242" t="s">
        <v>4730</v>
      </c>
      <c r="M825" s="242" t="s">
        <v>4872</v>
      </c>
      <c r="N825" s="242"/>
      <c r="O825" s="242" t="s">
        <v>7229</v>
      </c>
      <c r="P825" s="242" t="s">
        <v>7230</v>
      </c>
      <c r="Q825" s="242" t="s">
        <v>4733</v>
      </c>
    </row>
    <row r="826" spans="1:17">
      <c r="A826" s="242" t="s">
        <v>7382</v>
      </c>
      <c r="B826" s="242" t="s">
        <v>7383</v>
      </c>
      <c r="C826" s="242" t="s">
        <v>7384</v>
      </c>
      <c r="D826" s="242"/>
      <c r="E826" s="242" t="s">
        <v>7247</v>
      </c>
      <c r="F826" s="242" t="s">
        <v>7385</v>
      </c>
      <c r="G826" s="240">
        <v>60</v>
      </c>
      <c r="H826" s="241">
        <v>0</v>
      </c>
      <c r="I826" s="242" t="s">
        <v>4795</v>
      </c>
      <c r="J826" s="242" t="s">
        <v>4796</v>
      </c>
      <c r="K826" s="242" t="s">
        <v>4729</v>
      </c>
      <c r="L826" s="242" t="s">
        <v>5017</v>
      </c>
      <c r="M826" s="242" t="s">
        <v>4798</v>
      </c>
      <c r="N826" s="242"/>
      <c r="O826" s="242" t="s">
        <v>7229</v>
      </c>
      <c r="P826" s="242" t="s">
        <v>7230</v>
      </c>
      <c r="Q826" s="242" t="s">
        <v>4733</v>
      </c>
    </row>
    <row r="827" spans="1:17">
      <c r="A827" s="242" t="s">
        <v>7386</v>
      </c>
      <c r="B827" s="242" t="s">
        <v>7387</v>
      </c>
      <c r="C827" s="242" t="s">
        <v>7388</v>
      </c>
      <c r="D827" s="242"/>
      <c r="E827" s="242" t="s">
        <v>7237</v>
      </c>
      <c r="F827" s="242" t="s">
        <v>4742</v>
      </c>
      <c r="G827" s="240">
        <v>60</v>
      </c>
      <c r="H827" s="241">
        <v>0</v>
      </c>
      <c r="I827" s="242" t="s">
        <v>4780</v>
      </c>
      <c r="J827" s="242" t="s">
        <v>4781</v>
      </c>
      <c r="K827" s="242" t="s">
        <v>4729</v>
      </c>
      <c r="L827" s="242" t="s">
        <v>4730</v>
      </c>
      <c r="M827" s="242" t="s">
        <v>4872</v>
      </c>
      <c r="N827" s="242"/>
      <c r="O827" s="242" t="s">
        <v>7229</v>
      </c>
      <c r="P827" s="242" t="s">
        <v>7230</v>
      </c>
      <c r="Q827" s="242" t="s">
        <v>4733</v>
      </c>
    </row>
    <row r="828" spans="1:17">
      <c r="A828" s="242" t="s">
        <v>7389</v>
      </c>
      <c r="B828" s="242" t="s">
        <v>7390</v>
      </c>
      <c r="C828" s="242" t="s">
        <v>7391</v>
      </c>
      <c r="D828" s="242"/>
      <c r="E828" s="242" t="s">
        <v>7247</v>
      </c>
      <c r="F828" s="242" t="s">
        <v>7392</v>
      </c>
      <c r="G828" s="240">
        <v>60</v>
      </c>
      <c r="H828" s="241">
        <v>0</v>
      </c>
      <c r="I828" s="242" t="s">
        <v>4795</v>
      </c>
      <c r="J828" s="242" t="s">
        <v>4796</v>
      </c>
      <c r="K828" s="242" t="s">
        <v>4729</v>
      </c>
      <c r="L828" s="242" t="s">
        <v>5083</v>
      </c>
      <c r="M828" s="242" t="s">
        <v>4798</v>
      </c>
      <c r="N828" s="242"/>
      <c r="O828" s="242" t="s">
        <v>7229</v>
      </c>
      <c r="P828" s="242" t="s">
        <v>7230</v>
      </c>
      <c r="Q828" s="242" t="s">
        <v>4733</v>
      </c>
    </row>
    <row r="829" spans="1:17">
      <c r="A829" s="242" t="s">
        <v>7393</v>
      </c>
      <c r="B829" s="242" t="s">
        <v>7394</v>
      </c>
      <c r="C829" s="242" t="s">
        <v>7395</v>
      </c>
      <c r="D829" s="242"/>
      <c r="E829" s="242" t="s">
        <v>7237</v>
      </c>
      <c r="F829" s="242" t="s">
        <v>4742</v>
      </c>
      <c r="G829" s="240">
        <v>60</v>
      </c>
      <c r="H829" s="241">
        <v>0</v>
      </c>
      <c r="I829" s="242" t="s">
        <v>4780</v>
      </c>
      <c r="J829" s="242" t="s">
        <v>4781</v>
      </c>
      <c r="K829" s="242" t="s">
        <v>4729</v>
      </c>
      <c r="L829" s="242" t="s">
        <v>4730</v>
      </c>
      <c r="M829" s="242" t="s">
        <v>4816</v>
      </c>
      <c r="N829" s="242"/>
      <c r="O829" s="242" t="s">
        <v>7229</v>
      </c>
      <c r="P829" s="242" t="s">
        <v>7230</v>
      </c>
      <c r="Q829" s="242" t="s">
        <v>4733</v>
      </c>
    </row>
    <row r="830" spans="1:17">
      <c r="A830" s="242" t="s">
        <v>7396</v>
      </c>
      <c r="B830" s="242" t="s">
        <v>7397</v>
      </c>
      <c r="C830" s="242" t="s">
        <v>7398</v>
      </c>
      <c r="D830" s="242"/>
      <c r="E830" s="242" t="s">
        <v>7237</v>
      </c>
      <c r="F830" s="242" t="s">
        <v>4742</v>
      </c>
      <c r="G830" s="240">
        <v>60</v>
      </c>
      <c r="H830" s="241">
        <v>0</v>
      </c>
      <c r="I830" s="242" t="s">
        <v>4738</v>
      </c>
      <c r="J830" s="242" t="s">
        <v>4739</v>
      </c>
      <c r="K830" s="242" t="s">
        <v>4729</v>
      </c>
      <c r="L830" s="242" t="s">
        <v>4730</v>
      </c>
      <c r="M830" s="242" t="s">
        <v>4785</v>
      </c>
      <c r="N830" s="242"/>
      <c r="O830" s="242" t="s">
        <v>7229</v>
      </c>
      <c r="P830" s="242" t="s">
        <v>7230</v>
      </c>
      <c r="Q830" s="242" t="s">
        <v>4733</v>
      </c>
    </row>
    <row r="831" spans="1:17">
      <c r="A831" s="242" t="s">
        <v>7399</v>
      </c>
      <c r="B831" s="242" t="s">
        <v>7400</v>
      </c>
      <c r="C831" s="242" t="s">
        <v>7401</v>
      </c>
      <c r="D831" s="242"/>
      <c r="E831" s="242" t="s">
        <v>7237</v>
      </c>
      <c r="F831" s="242" t="s">
        <v>4742</v>
      </c>
      <c r="G831" s="240">
        <v>60</v>
      </c>
      <c r="H831" s="241">
        <v>0</v>
      </c>
      <c r="I831" s="242" t="s">
        <v>4780</v>
      </c>
      <c r="J831" s="242" t="s">
        <v>4781</v>
      </c>
      <c r="K831" s="242" t="s">
        <v>4729</v>
      </c>
      <c r="L831" s="242" t="s">
        <v>4730</v>
      </c>
      <c r="M831" s="242" t="s">
        <v>4872</v>
      </c>
      <c r="N831" s="242"/>
      <c r="O831" s="242" t="s">
        <v>7229</v>
      </c>
      <c r="P831" s="242" t="s">
        <v>7230</v>
      </c>
      <c r="Q831" s="242" t="s">
        <v>4733</v>
      </c>
    </row>
    <row r="832" spans="1:17">
      <c r="A832" s="242" t="s">
        <v>7402</v>
      </c>
      <c r="B832" s="242" t="s">
        <v>7403</v>
      </c>
      <c r="C832" s="242" t="s">
        <v>7404</v>
      </c>
      <c r="D832" s="242"/>
      <c r="E832" s="242" t="s">
        <v>7237</v>
      </c>
      <c r="F832" s="242" t="s">
        <v>4742</v>
      </c>
      <c r="G832" s="240">
        <v>60</v>
      </c>
      <c r="H832" s="241">
        <v>0</v>
      </c>
      <c r="I832" s="242" t="s">
        <v>4808</v>
      </c>
      <c r="J832" s="242" t="s">
        <v>4809</v>
      </c>
      <c r="K832" s="242" t="s">
        <v>4729</v>
      </c>
      <c r="L832" s="242" t="s">
        <v>4730</v>
      </c>
      <c r="M832" s="242" t="s">
        <v>6564</v>
      </c>
      <c r="N832" s="242"/>
      <c r="O832" s="242" t="s">
        <v>7229</v>
      </c>
      <c r="P832" s="242" t="s">
        <v>7230</v>
      </c>
      <c r="Q832" s="242" t="s">
        <v>4733</v>
      </c>
    </row>
    <row r="833" spans="1:17">
      <c r="A833" s="242" t="s">
        <v>7405</v>
      </c>
      <c r="B833" s="242" t="s">
        <v>7406</v>
      </c>
      <c r="C833" s="242" t="s">
        <v>7407</v>
      </c>
      <c r="D833" s="242"/>
      <c r="E833" s="242" t="s">
        <v>7237</v>
      </c>
      <c r="F833" s="242" t="s">
        <v>4742</v>
      </c>
      <c r="G833" s="240">
        <v>60</v>
      </c>
      <c r="H833" s="241">
        <v>0</v>
      </c>
      <c r="I833" s="242" t="s">
        <v>4738</v>
      </c>
      <c r="J833" s="242" t="s">
        <v>4739</v>
      </c>
      <c r="K833" s="242" t="s">
        <v>4729</v>
      </c>
      <c r="L833" s="242" t="s">
        <v>4730</v>
      </c>
      <c r="M833" s="242" t="s">
        <v>4813</v>
      </c>
      <c r="N833" s="242"/>
      <c r="O833" s="242" t="s">
        <v>7229</v>
      </c>
      <c r="P833" s="242" t="s">
        <v>7230</v>
      </c>
      <c r="Q833" s="242" t="s">
        <v>4733</v>
      </c>
    </row>
    <row r="834" spans="1:17">
      <c r="A834" s="242" t="s">
        <v>7408</v>
      </c>
      <c r="B834" s="242" t="s">
        <v>7409</v>
      </c>
      <c r="C834" s="242" t="s">
        <v>7410</v>
      </c>
      <c r="D834" s="242"/>
      <c r="E834" s="242" t="s">
        <v>7237</v>
      </c>
      <c r="F834" s="242" t="s">
        <v>4742</v>
      </c>
      <c r="G834" s="240">
        <v>60</v>
      </c>
      <c r="H834" s="241">
        <v>0</v>
      </c>
      <c r="I834" s="242" t="s">
        <v>4780</v>
      </c>
      <c r="J834" s="242" t="s">
        <v>4781</v>
      </c>
      <c r="K834" s="242" t="s">
        <v>4729</v>
      </c>
      <c r="L834" s="242" t="s">
        <v>4730</v>
      </c>
      <c r="M834" s="242" t="s">
        <v>4816</v>
      </c>
      <c r="N834" s="242"/>
      <c r="O834" s="242" t="s">
        <v>7229</v>
      </c>
      <c r="P834" s="242" t="s">
        <v>7230</v>
      </c>
      <c r="Q834" s="242" t="s">
        <v>4733</v>
      </c>
    </row>
    <row r="835" spans="1:17">
      <c r="A835" s="242" t="s">
        <v>7411</v>
      </c>
      <c r="B835" s="242" t="s">
        <v>7412</v>
      </c>
      <c r="C835" s="242" t="s">
        <v>7413</v>
      </c>
      <c r="D835" s="242"/>
      <c r="E835" s="242" t="s">
        <v>7237</v>
      </c>
      <c r="F835" s="242" t="s">
        <v>4742</v>
      </c>
      <c r="G835" s="240">
        <v>60</v>
      </c>
      <c r="H835" s="241">
        <v>0</v>
      </c>
      <c r="I835" s="242" t="s">
        <v>4747</v>
      </c>
      <c r="J835" s="242" t="s">
        <v>4748</v>
      </c>
      <c r="K835" s="242" t="s">
        <v>4729</v>
      </c>
      <c r="L835" s="242" t="s">
        <v>4730</v>
      </c>
      <c r="M835" s="242" t="s">
        <v>4926</v>
      </c>
      <c r="N835" s="242"/>
      <c r="O835" s="242" t="s">
        <v>7229</v>
      </c>
      <c r="P835" s="242" t="s">
        <v>7230</v>
      </c>
      <c r="Q835" s="242" t="s">
        <v>4733</v>
      </c>
    </row>
    <row r="836" spans="1:17">
      <c r="A836" s="242" t="s">
        <v>7414</v>
      </c>
      <c r="B836" s="242" t="s">
        <v>7415</v>
      </c>
      <c r="C836" s="242" t="s">
        <v>7416</v>
      </c>
      <c r="D836" s="242"/>
      <c r="E836" s="242" t="s">
        <v>7417</v>
      </c>
      <c r="F836" s="242" t="s">
        <v>7418</v>
      </c>
      <c r="G836" s="240">
        <v>60</v>
      </c>
      <c r="H836" s="241">
        <v>0</v>
      </c>
      <c r="I836" s="242" t="s">
        <v>4848</v>
      </c>
      <c r="J836" s="242" t="s">
        <v>4849</v>
      </c>
      <c r="K836" s="242" t="s">
        <v>4729</v>
      </c>
      <c r="L836" s="242" t="s">
        <v>5451</v>
      </c>
      <c r="M836" s="242" t="s">
        <v>4851</v>
      </c>
      <c r="N836" s="242"/>
      <c r="O836" s="242" t="s">
        <v>7229</v>
      </c>
      <c r="P836" s="242" t="s">
        <v>7230</v>
      </c>
      <c r="Q836" s="242" t="s">
        <v>4733</v>
      </c>
    </row>
    <row r="837" spans="1:17">
      <c r="A837" s="242" t="s">
        <v>7419</v>
      </c>
      <c r="B837" s="242" t="s">
        <v>7420</v>
      </c>
      <c r="C837" s="242" t="s">
        <v>7421</v>
      </c>
      <c r="D837" s="242"/>
      <c r="E837" s="242" t="s">
        <v>7237</v>
      </c>
      <c r="F837" s="242" t="s">
        <v>4742</v>
      </c>
      <c r="G837" s="240">
        <v>60</v>
      </c>
      <c r="H837" s="241">
        <v>0</v>
      </c>
      <c r="I837" s="242" t="s">
        <v>4780</v>
      </c>
      <c r="J837" s="242" t="s">
        <v>4781</v>
      </c>
      <c r="K837" s="242" t="s">
        <v>4729</v>
      </c>
      <c r="L837" s="242" t="s">
        <v>4730</v>
      </c>
      <c r="M837" s="242" t="s">
        <v>6439</v>
      </c>
      <c r="N837" s="242"/>
      <c r="O837" s="242" t="s">
        <v>7229</v>
      </c>
      <c r="P837" s="242" t="s">
        <v>7230</v>
      </c>
      <c r="Q837" s="242" t="s">
        <v>4733</v>
      </c>
    </row>
    <row r="838" spans="1:17">
      <c r="A838" s="242" t="s">
        <v>7422</v>
      </c>
      <c r="B838" s="242" t="s">
        <v>7423</v>
      </c>
      <c r="C838" s="242" t="s">
        <v>7424</v>
      </c>
      <c r="D838" s="242"/>
      <c r="E838" s="242" t="s">
        <v>7237</v>
      </c>
      <c r="F838" s="242" t="s">
        <v>4742</v>
      </c>
      <c r="G838" s="240">
        <v>60</v>
      </c>
      <c r="H838" s="241">
        <v>0</v>
      </c>
      <c r="I838" s="242" t="s">
        <v>4820</v>
      </c>
      <c r="J838" s="242" t="s">
        <v>4821</v>
      </c>
      <c r="K838" s="242" t="s">
        <v>4729</v>
      </c>
      <c r="L838" s="242" t="s">
        <v>4730</v>
      </c>
      <c r="M838" s="242" t="s">
        <v>4822</v>
      </c>
      <c r="N838" s="242"/>
      <c r="O838" s="242" t="s">
        <v>7229</v>
      </c>
      <c r="P838" s="242" t="s">
        <v>7230</v>
      </c>
      <c r="Q838" s="242" t="s">
        <v>4733</v>
      </c>
    </row>
    <row r="839" spans="1:17">
      <c r="A839" s="242" t="s">
        <v>7425</v>
      </c>
      <c r="B839" s="242" t="s">
        <v>7426</v>
      </c>
      <c r="C839" s="242" t="s">
        <v>7427</v>
      </c>
      <c r="D839" s="242"/>
      <c r="E839" s="242" t="s">
        <v>7237</v>
      </c>
      <c r="F839" s="242" t="s">
        <v>4742</v>
      </c>
      <c r="G839" s="240">
        <v>60</v>
      </c>
      <c r="H839" s="241">
        <v>0</v>
      </c>
      <c r="I839" s="242" t="s">
        <v>4747</v>
      </c>
      <c r="J839" s="242" t="s">
        <v>4748</v>
      </c>
      <c r="K839" s="242" t="s">
        <v>4729</v>
      </c>
      <c r="L839" s="242" t="s">
        <v>4730</v>
      </c>
      <c r="M839" s="242" t="s">
        <v>4908</v>
      </c>
      <c r="N839" s="242"/>
      <c r="O839" s="242" t="s">
        <v>7229</v>
      </c>
      <c r="P839" s="242" t="s">
        <v>7230</v>
      </c>
      <c r="Q839" s="242" t="s">
        <v>4733</v>
      </c>
    </row>
    <row r="840" spans="1:17">
      <c r="A840" s="242" t="s">
        <v>7428</v>
      </c>
      <c r="B840" s="242" t="s">
        <v>7429</v>
      </c>
      <c r="C840" s="242" t="s">
        <v>7430</v>
      </c>
      <c r="D840" s="242"/>
      <c r="E840" s="242" t="s">
        <v>7237</v>
      </c>
      <c r="F840" s="242" t="s">
        <v>4742</v>
      </c>
      <c r="G840" s="240">
        <v>60</v>
      </c>
      <c r="H840" s="241">
        <v>0</v>
      </c>
      <c r="I840" s="242" t="s">
        <v>4738</v>
      </c>
      <c r="J840" s="242" t="s">
        <v>4739</v>
      </c>
      <c r="K840" s="242" t="s">
        <v>4729</v>
      </c>
      <c r="L840" s="242" t="s">
        <v>4730</v>
      </c>
      <c r="M840" s="242" t="s">
        <v>4740</v>
      </c>
      <c r="N840" s="242"/>
      <c r="O840" s="242" t="s">
        <v>7229</v>
      </c>
      <c r="P840" s="242" t="s">
        <v>7230</v>
      </c>
      <c r="Q840" s="242" t="s">
        <v>4733</v>
      </c>
    </row>
    <row r="841" spans="1:17">
      <c r="A841" s="242" t="s">
        <v>7431</v>
      </c>
      <c r="B841" s="242" t="s">
        <v>7432</v>
      </c>
      <c r="C841" s="242" t="s">
        <v>7433</v>
      </c>
      <c r="D841" s="242"/>
      <c r="E841" s="242" t="s">
        <v>7237</v>
      </c>
      <c r="F841" s="242" t="s">
        <v>4742</v>
      </c>
      <c r="G841" s="240">
        <v>60</v>
      </c>
      <c r="H841" s="241">
        <v>0</v>
      </c>
      <c r="I841" s="242" t="s">
        <v>4747</v>
      </c>
      <c r="J841" s="242" t="s">
        <v>4748</v>
      </c>
      <c r="K841" s="242" t="s">
        <v>4729</v>
      </c>
      <c r="L841" s="242" t="s">
        <v>4730</v>
      </c>
      <c r="M841" s="242" t="s">
        <v>4908</v>
      </c>
      <c r="N841" s="242"/>
      <c r="O841" s="242" t="s">
        <v>7229</v>
      </c>
      <c r="P841" s="242" t="s">
        <v>7230</v>
      </c>
      <c r="Q841" s="242" t="s">
        <v>4733</v>
      </c>
    </row>
    <row r="842" spans="1:17">
      <c r="A842" s="242" t="s">
        <v>7434</v>
      </c>
      <c r="B842" s="242" t="s">
        <v>7435</v>
      </c>
      <c r="C842" s="242" t="s">
        <v>7436</v>
      </c>
      <c r="D842" s="242"/>
      <c r="E842" s="242" t="s">
        <v>7237</v>
      </c>
      <c r="F842" s="242" t="s">
        <v>4742</v>
      </c>
      <c r="G842" s="240">
        <v>60</v>
      </c>
      <c r="H842" s="241">
        <v>0</v>
      </c>
      <c r="I842" s="242" t="s">
        <v>4747</v>
      </c>
      <c r="J842" s="242" t="s">
        <v>4748</v>
      </c>
      <c r="K842" s="242" t="s">
        <v>4729</v>
      </c>
      <c r="L842" s="242" t="s">
        <v>4730</v>
      </c>
      <c r="M842" s="242" t="s">
        <v>4908</v>
      </c>
      <c r="N842" s="242"/>
      <c r="O842" s="242" t="s">
        <v>7229</v>
      </c>
      <c r="P842" s="242" t="s">
        <v>7230</v>
      </c>
      <c r="Q842" s="242" t="s">
        <v>4733</v>
      </c>
    </row>
    <row r="843" spans="1:17">
      <c r="A843" s="242" t="s">
        <v>7437</v>
      </c>
      <c r="B843" s="242" t="s">
        <v>7438</v>
      </c>
      <c r="C843" s="242" t="s">
        <v>7439</v>
      </c>
      <c r="D843" s="242"/>
      <c r="E843" s="242" t="s">
        <v>7237</v>
      </c>
      <c r="F843" s="242" t="s">
        <v>4742</v>
      </c>
      <c r="G843" s="240">
        <v>60</v>
      </c>
      <c r="H843" s="241">
        <v>0</v>
      </c>
      <c r="I843" s="242" t="s">
        <v>4747</v>
      </c>
      <c r="J843" s="242" t="s">
        <v>4748</v>
      </c>
      <c r="K843" s="242" t="s">
        <v>4729</v>
      </c>
      <c r="L843" s="242" t="s">
        <v>4730</v>
      </c>
      <c r="M843" s="242" t="s">
        <v>4908</v>
      </c>
      <c r="N843" s="242"/>
      <c r="O843" s="242" t="s">
        <v>7229</v>
      </c>
      <c r="P843" s="242" t="s">
        <v>7230</v>
      </c>
      <c r="Q843" s="242" t="s">
        <v>4733</v>
      </c>
    </row>
    <row r="844" spans="1:17">
      <c r="A844" s="242" t="s">
        <v>7440</v>
      </c>
      <c r="B844" s="242" t="s">
        <v>7441</v>
      </c>
      <c r="C844" s="242" t="s">
        <v>7442</v>
      </c>
      <c r="D844" s="242"/>
      <c r="E844" s="242" t="s">
        <v>7247</v>
      </c>
      <c r="F844" s="242" t="s">
        <v>7443</v>
      </c>
      <c r="G844" s="240">
        <v>60</v>
      </c>
      <c r="H844" s="241">
        <v>0</v>
      </c>
      <c r="I844" s="242" t="s">
        <v>4795</v>
      </c>
      <c r="J844" s="242" t="s">
        <v>4796</v>
      </c>
      <c r="K844" s="242" t="s">
        <v>4729</v>
      </c>
      <c r="L844" s="242" t="s">
        <v>7444</v>
      </c>
      <c r="M844" s="242" t="s">
        <v>4798</v>
      </c>
      <c r="N844" s="242"/>
      <c r="O844" s="242" t="s">
        <v>7229</v>
      </c>
      <c r="P844" s="242" t="s">
        <v>7230</v>
      </c>
      <c r="Q844" s="242" t="s">
        <v>4733</v>
      </c>
    </row>
    <row r="845" spans="1:17">
      <c r="A845" s="242" t="s">
        <v>7445</v>
      </c>
      <c r="B845" s="242" t="s">
        <v>7446</v>
      </c>
      <c r="C845" s="242" t="s">
        <v>7447</v>
      </c>
      <c r="D845" s="242"/>
      <c r="E845" s="242" t="s">
        <v>7237</v>
      </c>
      <c r="F845" s="242" t="s">
        <v>4742</v>
      </c>
      <c r="G845" s="240">
        <v>60</v>
      </c>
      <c r="H845" s="241">
        <v>0</v>
      </c>
      <c r="I845" s="242" t="s">
        <v>4931</v>
      </c>
      <c r="J845" s="242" t="s">
        <v>4932</v>
      </c>
      <c r="K845" s="242" t="s">
        <v>4729</v>
      </c>
      <c r="L845" s="242" t="s">
        <v>4730</v>
      </c>
      <c r="M845" s="242" t="s">
        <v>5113</v>
      </c>
      <c r="N845" s="242"/>
      <c r="O845" s="242" t="s">
        <v>7229</v>
      </c>
      <c r="P845" s="242" t="s">
        <v>7230</v>
      </c>
      <c r="Q845" s="242" t="s">
        <v>4733</v>
      </c>
    </row>
    <row r="846" spans="1:17">
      <c r="A846" s="242" t="s">
        <v>7448</v>
      </c>
      <c r="B846" s="242" t="s">
        <v>7449</v>
      </c>
      <c r="C846" s="242" t="s">
        <v>7450</v>
      </c>
      <c r="D846" s="242"/>
      <c r="E846" s="242" t="s">
        <v>7237</v>
      </c>
      <c r="F846" s="242" t="s">
        <v>4742</v>
      </c>
      <c r="G846" s="240">
        <v>60</v>
      </c>
      <c r="H846" s="241">
        <v>0</v>
      </c>
      <c r="I846" s="242" t="s">
        <v>4738</v>
      </c>
      <c r="J846" s="242" t="s">
        <v>4739</v>
      </c>
      <c r="K846" s="242" t="s">
        <v>4729</v>
      </c>
      <c r="L846" s="242" t="s">
        <v>4730</v>
      </c>
      <c r="M846" s="242" t="s">
        <v>4813</v>
      </c>
      <c r="N846" s="242"/>
      <c r="O846" s="242" t="s">
        <v>7229</v>
      </c>
      <c r="P846" s="242" t="s">
        <v>7230</v>
      </c>
      <c r="Q846" s="242" t="s">
        <v>4733</v>
      </c>
    </row>
    <row r="847" spans="1:17">
      <c r="A847" s="242" t="s">
        <v>7451</v>
      </c>
      <c r="B847" s="242" t="s">
        <v>7452</v>
      </c>
      <c r="C847" s="242" t="s">
        <v>7453</v>
      </c>
      <c r="D847" s="242"/>
      <c r="E847" s="242" t="s">
        <v>7237</v>
      </c>
      <c r="F847" s="242" t="s">
        <v>4742</v>
      </c>
      <c r="G847" s="240">
        <v>60</v>
      </c>
      <c r="H847" s="241">
        <v>0</v>
      </c>
      <c r="I847" s="242" t="s">
        <v>4747</v>
      </c>
      <c r="J847" s="242" t="s">
        <v>4748</v>
      </c>
      <c r="K847" s="242" t="s">
        <v>4729</v>
      </c>
      <c r="L847" s="242" t="s">
        <v>4730</v>
      </c>
      <c r="M847" s="242" t="s">
        <v>4926</v>
      </c>
      <c r="N847" s="242"/>
      <c r="O847" s="242" t="s">
        <v>7229</v>
      </c>
      <c r="P847" s="242" t="s">
        <v>7230</v>
      </c>
      <c r="Q847" s="242" t="s">
        <v>4733</v>
      </c>
    </row>
    <row r="848" spans="1:17">
      <c r="A848" s="242" t="s">
        <v>7454</v>
      </c>
      <c r="B848" s="242" t="s">
        <v>7455</v>
      </c>
      <c r="C848" s="242" t="s">
        <v>7456</v>
      </c>
      <c r="D848" s="242"/>
      <c r="E848" s="242" t="s">
        <v>7237</v>
      </c>
      <c r="F848" s="242" t="s">
        <v>4742</v>
      </c>
      <c r="G848" s="240">
        <v>60</v>
      </c>
      <c r="H848" s="241">
        <v>0</v>
      </c>
      <c r="I848" s="242" t="s">
        <v>4808</v>
      </c>
      <c r="J848" s="242" t="s">
        <v>4809</v>
      </c>
      <c r="K848" s="242" t="s">
        <v>4729</v>
      </c>
      <c r="L848" s="242" t="s">
        <v>4730</v>
      </c>
      <c r="M848" s="242" t="s">
        <v>4810</v>
      </c>
      <c r="N848" s="242"/>
      <c r="O848" s="242" t="s">
        <v>7229</v>
      </c>
      <c r="P848" s="242" t="s">
        <v>7230</v>
      </c>
      <c r="Q848" s="242" t="s">
        <v>4733</v>
      </c>
    </row>
    <row r="849" spans="1:17">
      <c r="A849" s="242" t="s">
        <v>7457</v>
      </c>
      <c r="B849" s="242" t="s">
        <v>7458</v>
      </c>
      <c r="C849" s="242" t="s">
        <v>7459</v>
      </c>
      <c r="D849" s="242"/>
      <c r="E849" s="242" t="s">
        <v>7237</v>
      </c>
      <c r="F849" s="242" t="s">
        <v>4742</v>
      </c>
      <c r="G849" s="240">
        <v>60</v>
      </c>
      <c r="H849" s="241">
        <v>0</v>
      </c>
      <c r="I849" s="242" t="s">
        <v>4808</v>
      </c>
      <c r="J849" s="242" t="s">
        <v>4809</v>
      </c>
      <c r="K849" s="242" t="s">
        <v>4729</v>
      </c>
      <c r="L849" s="242" t="s">
        <v>4730</v>
      </c>
      <c r="M849" s="242" t="s">
        <v>6564</v>
      </c>
      <c r="N849" s="242"/>
      <c r="O849" s="242" t="s">
        <v>7229</v>
      </c>
      <c r="P849" s="242" t="s">
        <v>7230</v>
      </c>
      <c r="Q849" s="242" t="s">
        <v>4733</v>
      </c>
    </row>
    <row r="850" spans="1:17">
      <c r="A850" s="242" t="s">
        <v>7460</v>
      </c>
      <c r="B850" s="242" t="s">
        <v>7461</v>
      </c>
      <c r="C850" s="242" t="s">
        <v>7462</v>
      </c>
      <c r="D850" s="242"/>
      <c r="E850" s="242" t="s">
        <v>7237</v>
      </c>
      <c r="F850" s="242" t="s">
        <v>4742</v>
      </c>
      <c r="G850" s="240">
        <v>60</v>
      </c>
      <c r="H850" s="241">
        <v>0</v>
      </c>
      <c r="I850" s="242" t="s">
        <v>4747</v>
      </c>
      <c r="J850" s="242" t="s">
        <v>4748</v>
      </c>
      <c r="K850" s="242" t="s">
        <v>4729</v>
      </c>
      <c r="L850" s="242" t="s">
        <v>4730</v>
      </c>
      <c r="M850" s="242" t="s">
        <v>4926</v>
      </c>
      <c r="N850" s="242"/>
      <c r="O850" s="242" t="s">
        <v>7229</v>
      </c>
      <c r="P850" s="242" t="s">
        <v>7230</v>
      </c>
      <c r="Q850" s="242" t="s">
        <v>4733</v>
      </c>
    </row>
    <row r="851" spans="1:17">
      <c r="A851" s="242" t="s">
        <v>7463</v>
      </c>
      <c r="B851" s="242" t="s">
        <v>7464</v>
      </c>
      <c r="C851" s="242" t="s">
        <v>7465</v>
      </c>
      <c r="D851" s="242"/>
      <c r="E851" s="242" t="s">
        <v>7247</v>
      </c>
      <c r="F851" s="242" t="s">
        <v>7466</v>
      </c>
      <c r="G851" s="240">
        <v>60</v>
      </c>
      <c r="H851" s="241">
        <v>0</v>
      </c>
      <c r="I851" s="242" t="s">
        <v>4795</v>
      </c>
      <c r="J851" s="242" t="s">
        <v>4796</v>
      </c>
      <c r="K851" s="242" t="s">
        <v>4729</v>
      </c>
      <c r="L851" s="242" t="s">
        <v>7467</v>
      </c>
      <c r="M851" s="242" t="s">
        <v>4798</v>
      </c>
      <c r="N851" s="242"/>
      <c r="O851" s="242" t="s">
        <v>7229</v>
      </c>
      <c r="P851" s="242" t="s">
        <v>7230</v>
      </c>
      <c r="Q851" s="242" t="s">
        <v>4733</v>
      </c>
    </row>
    <row r="852" spans="1:17">
      <c r="A852" s="242" t="s">
        <v>7468</v>
      </c>
      <c r="B852" s="242" t="s">
        <v>7469</v>
      </c>
      <c r="C852" s="242" t="s">
        <v>7470</v>
      </c>
      <c r="D852" s="242"/>
      <c r="E852" s="242" t="s">
        <v>7237</v>
      </c>
      <c r="F852" s="242" t="s">
        <v>4742</v>
      </c>
      <c r="G852" s="240">
        <v>60</v>
      </c>
      <c r="H852" s="241">
        <v>0</v>
      </c>
      <c r="I852" s="242" t="s">
        <v>4808</v>
      </c>
      <c r="J852" s="242" t="s">
        <v>4809</v>
      </c>
      <c r="K852" s="242" t="s">
        <v>4729</v>
      </c>
      <c r="L852" s="242" t="s">
        <v>4730</v>
      </c>
      <c r="M852" s="242" t="s">
        <v>6564</v>
      </c>
      <c r="N852" s="242"/>
      <c r="O852" s="242" t="s">
        <v>7229</v>
      </c>
      <c r="P852" s="242" t="s">
        <v>7230</v>
      </c>
      <c r="Q852" s="242" t="s">
        <v>4733</v>
      </c>
    </row>
    <row r="853" spans="1:17">
      <c r="A853" s="242" t="s">
        <v>7471</v>
      </c>
      <c r="B853" s="242" t="s">
        <v>7472</v>
      </c>
      <c r="C853" s="242" t="s">
        <v>7473</v>
      </c>
      <c r="D853" s="242"/>
      <c r="E853" s="242" t="s">
        <v>7237</v>
      </c>
      <c r="F853" s="242" t="s">
        <v>4742</v>
      </c>
      <c r="G853" s="240">
        <v>60</v>
      </c>
      <c r="H853" s="241">
        <v>0</v>
      </c>
      <c r="I853" s="242" t="s">
        <v>4808</v>
      </c>
      <c r="J853" s="242" t="s">
        <v>4809</v>
      </c>
      <c r="K853" s="242" t="s">
        <v>4729</v>
      </c>
      <c r="L853" s="242" t="s">
        <v>4730</v>
      </c>
      <c r="M853" s="242" t="s">
        <v>6564</v>
      </c>
      <c r="N853" s="242"/>
      <c r="O853" s="242" t="s">
        <v>7229</v>
      </c>
      <c r="P853" s="242" t="s">
        <v>7230</v>
      </c>
      <c r="Q853" s="242" t="s">
        <v>4733</v>
      </c>
    </row>
    <row r="854" spans="1:17">
      <c r="A854" s="242" t="s">
        <v>7474</v>
      </c>
      <c r="B854" s="242" t="s">
        <v>7475</v>
      </c>
      <c r="C854" s="242" t="s">
        <v>7476</v>
      </c>
      <c r="D854" s="242"/>
      <c r="E854" s="242" t="s">
        <v>7237</v>
      </c>
      <c r="F854" s="242" t="s">
        <v>4742</v>
      </c>
      <c r="G854" s="240">
        <v>60</v>
      </c>
      <c r="H854" s="241">
        <v>0</v>
      </c>
      <c r="I854" s="242" t="s">
        <v>4738</v>
      </c>
      <c r="J854" s="242" t="s">
        <v>4739</v>
      </c>
      <c r="K854" s="242" t="s">
        <v>4729</v>
      </c>
      <c r="L854" s="242" t="s">
        <v>4730</v>
      </c>
      <c r="M854" s="242" t="s">
        <v>4785</v>
      </c>
      <c r="N854" s="242"/>
      <c r="O854" s="242" t="s">
        <v>7229</v>
      </c>
      <c r="P854" s="242" t="s">
        <v>7230</v>
      </c>
      <c r="Q854" s="242" t="s">
        <v>4733</v>
      </c>
    </row>
    <row r="855" spans="1:17">
      <c r="A855" s="242" t="s">
        <v>7477</v>
      </c>
      <c r="B855" s="242" t="s">
        <v>7478</v>
      </c>
      <c r="C855" s="242" t="s">
        <v>7479</v>
      </c>
      <c r="D855" s="242"/>
      <c r="E855" s="242" t="s">
        <v>7237</v>
      </c>
      <c r="F855" s="242" t="s">
        <v>4742</v>
      </c>
      <c r="G855" s="240">
        <v>60</v>
      </c>
      <c r="H855" s="241">
        <v>0</v>
      </c>
      <c r="I855" s="242" t="s">
        <v>4820</v>
      </c>
      <c r="J855" s="242" t="s">
        <v>4821</v>
      </c>
      <c r="K855" s="242" t="s">
        <v>4729</v>
      </c>
      <c r="L855" s="242" t="s">
        <v>4730</v>
      </c>
      <c r="M855" s="242" t="s">
        <v>6439</v>
      </c>
      <c r="N855" s="242"/>
      <c r="O855" s="242" t="s">
        <v>7229</v>
      </c>
      <c r="P855" s="242" t="s">
        <v>7230</v>
      </c>
      <c r="Q855" s="242" t="s">
        <v>4733</v>
      </c>
    </row>
    <row r="856" spans="1:17">
      <c r="A856" s="242" t="s">
        <v>7480</v>
      </c>
      <c r="B856" s="242" t="s">
        <v>7481</v>
      </c>
      <c r="C856" s="242" t="s">
        <v>7482</v>
      </c>
      <c r="D856" s="242"/>
      <c r="E856" s="242" t="s">
        <v>7237</v>
      </c>
      <c r="F856" s="242" t="s">
        <v>4742</v>
      </c>
      <c r="G856" s="240">
        <v>60</v>
      </c>
      <c r="H856" s="241">
        <v>0</v>
      </c>
      <c r="I856" s="242" t="s">
        <v>4738</v>
      </c>
      <c r="J856" s="242" t="s">
        <v>4739</v>
      </c>
      <c r="K856" s="242" t="s">
        <v>4729</v>
      </c>
      <c r="L856" s="242" t="s">
        <v>4730</v>
      </c>
      <c r="M856" s="242" t="s">
        <v>4740</v>
      </c>
      <c r="N856" s="242" t="s">
        <v>4741</v>
      </c>
      <c r="O856" s="242" t="s">
        <v>7229</v>
      </c>
      <c r="P856" s="242" t="s">
        <v>7230</v>
      </c>
      <c r="Q856" s="242" t="s">
        <v>4733</v>
      </c>
    </row>
    <row r="857" spans="1:17">
      <c r="A857" s="242" t="s">
        <v>7483</v>
      </c>
      <c r="B857" s="242" t="s">
        <v>7484</v>
      </c>
      <c r="C857" s="242" t="s">
        <v>7485</v>
      </c>
      <c r="D857" s="242"/>
      <c r="E857" s="242" t="s">
        <v>7247</v>
      </c>
      <c r="F857" s="242" t="s">
        <v>7486</v>
      </c>
      <c r="G857" s="240">
        <v>60</v>
      </c>
      <c r="H857" s="241">
        <v>0</v>
      </c>
      <c r="I857" s="242" t="s">
        <v>4795</v>
      </c>
      <c r="J857" s="242" t="s">
        <v>4796</v>
      </c>
      <c r="K857" s="242" t="s">
        <v>4729</v>
      </c>
      <c r="L857" s="242" t="s">
        <v>4797</v>
      </c>
      <c r="M857" s="242" t="s">
        <v>4798</v>
      </c>
      <c r="N857" s="242"/>
      <c r="O857" s="242" t="s">
        <v>7229</v>
      </c>
      <c r="P857" s="242" t="s">
        <v>7230</v>
      </c>
      <c r="Q857" s="242" t="s">
        <v>4733</v>
      </c>
    </row>
    <row r="858" spans="1:17">
      <c r="A858" s="242" t="s">
        <v>7487</v>
      </c>
      <c r="B858" s="242" t="s">
        <v>7488</v>
      </c>
      <c r="C858" s="242" t="s">
        <v>7489</v>
      </c>
      <c r="D858" s="242"/>
      <c r="E858" s="242" t="s">
        <v>7247</v>
      </c>
      <c r="F858" s="242" t="s">
        <v>7490</v>
      </c>
      <c r="G858" s="240"/>
      <c r="H858" s="241">
        <v>0</v>
      </c>
      <c r="I858" s="242" t="s">
        <v>4820</v>
      </c>
      <c r="J858" s="242" t="s">
        <v>4821</v>
      </c>
      <c r="K858" s="242" t="s">
        <v>4729</v>
      </c>
      <c r="L858" s="242" t="s">
        <v>4730</v>
      </c>
      <c r="M858" s="242" t="s">
        <v>6439</v>
      </c>
      <c r="N858" s="242" t="s">
        <v>7491</v>
      </c>
      <c r="O858" s="242" t="s">
        <v>7229</v>
      </c>
      <c r="P858" s="242" t="s">
        <v>7230</v>
      </c>
      <c r="Q858" s="242" t="s">
        <v>4733</v>
      </c>
    </row>
    <row r="859" spans="1:17">
      <c r="A859" s="242" t="s">
        <v>7492</v>
      </c>
      <c r="B859" s="242" t="s">
        <v>7493</v>
      </c>
      <c r="C859" s="242" t="s">
        <v>7494</v>
      </c>
      <c r="D859" s="242"/>
      <c r="E859" s="242" t="s">
        <v>7247</v>
      </c>
      <c r="F859" s="242" t="s">
        <v>7495</v>
      </c>
      <c r="G859" s="240">
        <v>60</v>
      </c>
      <c r="H859" s="241">
        <v>0</v>
      </c>
      <c r="I859" s="242" t="s">
        <v>4795</v>
      </c>
      <c r="J859" s="242" t="s">
        <v>4796</v>
      </c>
      <c r="K859" s="242" t="s">
        <v>4729</v>
      </c>
      <c r="L859" s="242" t="s">
        <v>5117</v>
      </c>
      <c r="M859" s="242" t="s">
        <v>4798</v>
      </c>
      <c r="N859" s="242"/>
      <c r="O859" s="242" t="s">
        <v>7229</v>
      </c>
      <c r="P859" s="242" t="s">
        <v>7230</v>
      </c>
      <c r="Q859" s="242" t="s">
        <v>4733</v>
      </c>
    </row>
    <row r="860" spans="1:17">
      <c r="A860" s="242" t="s">
        <v>7496</v>
      </c>
      <c r="B860" s="242" t="s">
        <v>7497</v>
      </c>
      <c r="C860" s="242" t="s">
        <v>7498</v>
      </c>
      <c r="D860" s="242"/>
      <c r="E860" s="242" t="s">
        <v>7247</v>
      </c>
      <c r="F860" s="242" t="s">
        <v>7499</v>
      </c>
      <c r="G860" s="240"/>
      <c r="H860" s="241">
        <v>0</v>
      </c>
      <c r="I860" s="242" t="s">
        <v>4738</v>
      </c>
      <c r="J860" s="242" t="s">
        <v>4739</v>
      </c>
      <c r="K860" s="242" t="s">
        <v>4729</v>
      </c>
      <c r="L860" s="242" t="s">
        <v>4730</v>
      </c>
      <c r="M860" s="242" t="s">
        <v>4813</v>
      </c>
      <c r="N860" s="242"/>
      <c r="O860" s="242" t="s">
        <v>7229</v>
      </c>
      <c r="P860" s="242" t="s">
        <v>7230</v>
      </c>
      <c r="Q860" s="242" t="s">
        <v>4733</v>
      </c>
    </row>
    <row r="861" spans="1:17">
      <c r="A861" s="242" t="s">
        <v>7500</v>
      </c>
      <c r="B861" s="242" t="s">
        <v>7501</v>
      </c>
      <c r="C861" s="242" t="s">
        <v>7502</v>
      </c>
      <c r="D861" s="242"/>
      <c r="E861" s="242" t="s">
        <v>7237</v>
      </c>
      <c r="F861" s="242" t="s">
        <v>4742</v>
      </c>
      <c r="G861" s="240">
        <v>60</v>
      </c>
      <c r="H861" s="241">
        <v>0</v>
      </c>
      <c r="I861" s="242" t="s">
        <v>4795</v>
      </c>
      <c r="J861" s="242" t="s">
        <v>4796</v>
      </c>
      <c r="K861" s="242" t="s">
        <v>4729</v>
      </c>
      <c r="L861" s="242" t="s">
        <v>4797</v>
      </c>
      <c r="M861" s="242" t="s">
        <v>4798</v>
      </c>
      <c r="N861" s="242"/>
      <c r="O861" s="242" t="s">
        <v>7229</v>
      </c>
      <c r="P861" s="242" t="s">
        <v>7230</v>
      </c>
      <c r="Q861" s="242" t="s">
        <v>4733</v>
      </c>
    </row>
    <row r="862" spans="1:17">
      <c r="A862" s="242" t="s">
        <v>7503</v>
      </c>
      <c r="B862" s="242" t="s">
        <v>7504</v>
      </c>
      <c r="C862" s="242" t="s">
        <v>7505</v>
      </c>
      <c r="D862" s="242"/>
      <c r="E862" s="242" t="s">
        <v>7247</v>
      </c>
      <c r="F862" s="242" t="s">
        <v>7506</v>
      </c>
      <c r="G862" s="240">
        <v>60</v>
      </c>
      <c r="H862" s="241">
        <v>0</v>
      </c>
      <c r="I862" s="242" t="s">
        <v>4795</v>
      </c>
      <c r="J862" s="242" t="s">
        <v>4796</v>
      </c>
      <c r="K862" s="242" t="s">
        <v>4729</v>
      </c>
      <c r="L862" s="242" t="s">
        <v>7507</v>
      </c>
      <c r="M862" s="242" t="s">
        <v>4798</v>
      </c>
      <c r="N862" s="242"/>
      <c r="O862" s="242" t="s">
        <v>7229</v>
      </c>
      <c r="P862" s="242" t="s">
        <v>7230</v>
      </c>
      <c r="Q862" s="242" t="s">
        <v>4733</v>
      </c>
    </row>
    <row r="863" spans="1:17">
      <c r="A863" s="242" t="s">
        <v>7508</v>
      </c>
      <c r="B863" s="242" t="s">
        <v>7509</v>
      </c>
      <c r="C863" s="242" t="s">
        <v>7510</v>
      </c>
      <c r="D863" s="242"/>
      <c r="E863" s="242" t="s">
        <v>7237</v>
      </c>
      <c r="F863" s="242" t="s">
        <v>4742</v>
      </c>
      <c r="G863" s="240">
        <v>60</v>
      </c>
      <c r="H863" s="241">
        <v>0</v>
      </c>
      <c r="I863" s="242" t="s">
        <v>4780</v>
      </c>
      <c r="J863" s="242" t="s">
        <v>4781</v>
      </c>
      <c r="K863" s="242" t="s">
        <v>4729</v>
      </c>
      <c r="L863" s="242" t="s">
        <v>4730</v>
      </c>
      <c r="M863" s="242" t="s">
        <v>4937</v>
      </c>
      <c r="N863" s="242"/>
      <c r="O863" s="242" t="s">
        <v>7229</v>
      </c>
      <c r="P863" s="242" t="s">
        <v>7230</v>
      </c>
      <c r="Q863" s="242" t="s">
        <v>4733</v>
      </c>
    </row>
    <row r="864" spans="1:17">
      <c r="A864" s="242" t="s">
        <v>7511</v>
      </c>
      <c r="B864" s="242" t="s">
        <v>7512</v>
      </c>
      <c r="C864" s="242" t="s">
        <v>7513</v>
      </c>
      <c r="D864" s="242"/>
      <c r="E864" s="242" t="s">
        <v>7237</v>
      </c>
      <c r="F864" s="242" t="s">
        <v>4742</v>
      </c>
      <c r="G864" s="240">
        <v>60</v>
      </c>
      <c r="H864" s="241">
        <v>0</v>
      </c>
      <c r="I864" s="242" t="s">
        <v>4747</v>
      </c>
      <c r="J864" s="242" t="s">
        <v>4748</v>
      </c>
      <c r="K864" s="242" t="s">
        <v>4729</v>
      </c>
      <c r="L864" s="242" t="s">
        <v>4730</v>
      </c>
      <c r="M864" s="242" t="s">
        <v>4777</v>
      </c>
      <c r="N864" s="242"/>
      <c r="O864" s="242" t="s">
        <v>7229</v>
      </c>
      <c r="P864" s="242" t="s">
        <v>7230</v>
      </c>
      <c r="Q864" s="242" t="s">
        <v>4733</v>
      </c>
    </row>
    <row r="865" spans="1:17">
      <c r="A865" s="242" t="s">
        <v>7514</v>
      </c>
      <c r="B865" s="242" t="s">
        <v>7515</v>
      </c>
      <c r="C865" s="242" t="s">
        <v>7516</v>
      </c>
      <c r="D865" s="242"/>
      <c r="E865" s="242" t="s">
        <v>7237</v>
      </c>
      <c r="F865" s="242" t="s">
        <v>4742</v>
      </c>
      <c r="G865" s="240">
        <v>60</v>
      </c>
      <c r="H865" s="241">
        <v>0</v>
      </c>
      <c r="I865" s="242" t="s">
        <v>4808</v>
      </c>
      <c r="J865" s="242" t="s">
        <v>4809</v>
      </c>
      <c r="K865" s="242" t="s">
        <v>4729</v>
      </c>
      <c r="L865" s="242" t="s">
        <v>4730</v>
      </c>
      <c r="M865" s="242" t="s">
        <v>5087</v>
      </c>
      <c r="N865" s="242"/>
      <c r="O865" s="242" t="s">
        <v>7229</v>
      </c>
      <c r="P865" s="242" t="s">
        <v>7230</v>
      </c>
      <c r="Q865" s="242" t="s">
        <v>4733</v>
      </c>
    </row>
    <row r="866" spans="1:17">
      <c r="A866" s="242" t="s">
        <v>7517</v>
      </c>
      <c r="B866" s="242" t="s">
        <v>7518</v>
      </c>
      <c r="C866" s="242" t="s">
        <v>7519</v>
      </c>
      <c r="D866" s="242"/>
      <c r="E866" s="242" t="s">
        <v>7237</v>
      </c>
      <c r="F866" s="242" t="s">
        <v>4742</v>
      </c>
      <c r="G866" s="240">
        <v>60</v>
      </c>
      <c r="H866" s="241">
        <v>0</v>
      </c>
      <c r="I866" s="242" t="s">
        <v>4780</v>
      </c>
      <c r="J866" s="242" t="s">
        <v>4781</v>
      </c>
      <c r="K866" s="242" t="s">
        <v>4729</v>
      </c>
      <c r="L866" s="242" t="s">
        <v>4730</v>
      </c>
      <c r="M866" s="242" t="s">
        <v>4782</v>
      </c>
      <c r="N866" s="242"/>
      <c r="O866" s="242" t="s">
        <v>7229</v>
      </c>
      <c r="P866" s="242" t="s">
        <v>7230</v>
      </c>
      <c r="Q866" s="242" t="s">
        <v>4733</v>
      </c>
    </row>
    <row r="867" spans="1:17">
      <c r="A867" s="242" t="s">
        <v>7520</v>
      </c>
      <c r="B867" s="242" t="s">
        <v>7521</v>
      </c>
      <c r="C867" s="242" t="s">
        <v>7522</v>
      </c>
      <c r="D867" s="242"/>
      <c r="E867" s="242" t="s">
        <v>7237</v>
      </c>
      <c r="F867" s="242" t="s">
        <v>4742</v>
      </c>
      <c r="G867" s="240">
        <v>60</v>
      </c>
      <c r="H867" s="241">
        <v>0</v>
      </c>
      <c r="I867" s="242" t="s">
        <v>4747</v>
      </c>
      <c r="J867" s="242" t="s">
        <v>4748</v>
      </c>
      <c r="K867" s="242" t="s">
        <v>4729</v>
      </c>
      <c r="L867" s="242" t="s">
        <v>4730</v>
      </c>
      <c r="M867" s="242" t="s">
        <v>4857</v>
      </c>
      <c r="N867" s="242"/>
      <c r="O867" s="242" t="s">
        <v>7229</v>
      </c>
      <c r="P867" s="242" t="s">
        <v>7230</v>
      </c>
      <c r="Q867" s="242" t="s">
        <v>4733</v>
      </c>
    </row>
    <row r="868" spans="1:17">
      <c r="A868" s="242" t="s">
        <v>7523</v>
      </c>
      <c r="B868" s="242" t="s">
        <v>7524</v>
      </c>
      <c r="C868" s="242" t="s">
        <v>7525</v>
      </c>
      <c r="D868" s="242"/>
      <c r="E868" s="242" t="s">
        <v>7237</v>
      </c>
      <c r="F868" s="242" t="s">
        <v>4742</v>
      </c>
      <c r="G868" s="240">
        <v>60</v>
      </c>
      <c r="H868" s="241">
        <v>0</v>
      </c>
      <c r="I868" s="242" t="s">
        <v>4738</v>
      </c>
      <c r="J868" s="242" t="s">
        <v>4739</v>
      </c>
      <c r="K868" s="242" t="s">
        <v>4729</v>
      </c>
      <c r="L868" s="242" t="s">
        <v>4730</v>
      </c>
      <c r="M868" s="242" t="s">
        <v>4740</v>
      </c>
      <c r="N868" s="242"/>
      <c r="O868" s="242" t="s">
        <v>7229</v>
      </c>
      <c r="P868" s="242" t="s">
        <v>7230</v>
      </c>
      <c r="Q868" s="242" t="s">
        <v>4733</v>
      </c>
    </row>
    <row r="869" spans="1:17">
      <c r="A869" s="242" t="s">
        <v>7526</v>
      </c>
      <c r="B869" s="242" t="s">
        <v>7527</v>
      </c>
      <c r="C869" s="242" t="s">
        <v>7528</v>
      </c>
      <c r="D869" s="242"/>
      <c r="E869" s="242" t="s">
        <v>7237</v>
      </c>
      <c r="F869" s="242" t="s">
        <v>4742</v>
      </c>
      <c r="G869" s="240">
        <v>60</v>
      </c>
      <c r="H869" s="241">
        <v>0</v>
      </c>
      <c r="I869" s="242" t="s">
        <v>4738</v>
      </c>
      <c r="J869" s="242" t="s">
        <v>4739</v>
      </c>
      <c r="K869" s="242" t="s">
        <v>4729</v>
      </c>
      <c r="L869" s="242" t="s">
        <v>4730</v>
      </c>
      <c r="M869" s="242" t="s">
        <v>4785</v>
      </c>
      <c r="N869" s="242"/>
      <c r="O869" s="242" t="s">
        <v>7229</v>
      </c>
      <c r="P869" s="242" t="s">
        <v>7230</v>
      </c>
      <c r="Q869" s="242" t="s">
        <v>4733</v>
      </c>
    </row>
    <row r="870" spans="1:17">
      <c r="A870" s="242" t="s">
        <v>7529</v>
      </c>
      <c r="B870" s="242" t="s">
        <v>7530</v>
      </c>
      <c r="C870" s="242" t="s">
        <v>7531</v>
      </c>
      <c r="D870" s="242"/>
      <c r="E870" s="242" t="s">
        <v>7237</v>
      </c>
      <c r="F870" s="242" t="s">
        <v>4742</v>
      </c>
      <c r="G870" s="240">
        <v>60</v>
      </c>
      <c r="H870" s="241">
        <v>0</v>
      </c>
      <c r="I870" s="242" t="s">
        <v>4808</v>
      </c>
      <c r="J870" s="242" t="s">
        <v>4809</v>
      </c>
      <c r="K870" s="242" t="s">
        <v>4729</v>
      </c>
      <c r="L870" s="242" t="s">
        <v>4730</v>
      </c>
      <c r="M870" s="242" t="s">
        <v>5113</v>
      </c>
      <c r="N870" s="242"/>
      <c r="O870" s="242" t="s">
        <v>7229</v>
      </c>
      <c r="P870" s="242" t="s">
        <v>7230</v>
      </c>
      <c r="Q870" s="242" t="s">
        <v>4733</v>
      </c>
    </row>
    <row r="871" spans="1:17">
      <c r="A871" s="242" t="s">
        <v>7532</v>
      </c>
      <c r="B871" s="242" t="s">
        <v>7533</v>
      </c>
      <c r="C871" s="242" t="s">
        <v>7534</v>
      </c>
      <c r="D871" s="242"/>
      <c r="E871" s="242" t="s">
        <v>7237</v>
      </c>
      <c r="F871" s="242" t="s">
        <v>4742</v>
      </c>
      <c r="G871" s="240">
        <v>60</v>
      </c>
      <c r="H871" s="241">
        <v>0</v>
      </c>
      <c r="I871" s="242" t="s">
        <v>4738</v>
      </c>
      <c r="J871" s="242" t="s">
        <v>4739</v>
      </c>
      <c r="K871" s="242" t="s">
        <v>4729</v>
      </c>
      <c r="L871" s="242" t="s">
        <v>4730</v>
      </c>
      <c r="M871" s="242" t="s">
        <v>5320</v>
      </c>
      <c r="N871" s="242"/>
      <c r="O871" s="242" t="s">
        <v>7229</v>
      </c>
      <c r="P871" s="242" t="s">
        <v>7230</v>
      </c>
      <c r="Q871" s="242" t="s">
        <v>4733</v>
      </c>
    </row>
    <row r="872" spans="1:17">
      <c r="A872" s="242" t="s">
        <v>7535</v>
      </c>
      <c r="B872" s="242" t="s">
        <v>7536</v>
      </c>
      <c r="C872" s="242" t="s">
        <v>7537</v>
      </c>
      <c r="D872" s="242"/>
      <c r="E872" s="242" t="s">
        <v>7237</v>
      </c>
      <c r="F872" s="242" t="s">
        <v>4742</v>
      </c>
      <c r="G872" s="240">
        <v>60</v>
      </c>
      <c r="H872" s="241">
        <v>0</v>
      </c>
      <c r="I872" s="242" t="s">
        <v>4738</v>
      </c>
      <c r="J872" s="242" t="s">
        <v>4739</v>
      </c>
      <c r="K872" s="242" t="s">
        <v>4729</v>
      </c>
      <c r="L872" s="242" t="s">
        <v>4730</v>
      </c>
      <c r="M872" s="242" t="s">
        <v>4740</v>
      </c>
      <c r="N872" s="242"/>
      <c r="O872" s="242" t="s">
        <v>7229</v>
      </c>
      <c r="P872" s="242" t="s">
        <v>7230</v>
      </c>
      <c r="Q872" s="242" t="s">
        <v>4733</v>
      </c>
    </row>
    <row r="873" spans="1:17">
      <c r="A873" s="242" t="s">
        <v>7538</v>
      </c>
      <c r="B873" s="242" t="s">
        <v>7539</v>
      </c>
      <c r="C873" s="242" t="s">
        <v>7540</v>
      </c>
      <c r="D873" s="242"/>
      <c r="E873" s="242" t="s">
        <v>7237</v>
      </c>
      <c r="F873" s="242" t="s">
        <v>4742</v>
      </c>
      <c r="G873" s="240">
        <v>60</v>
      </c>
      <c r="H873" s="241">
        <v>0</v>
      </c>
      <c r="I873" s="242" t="s">
        <v>4780</v>
      </c>
      <c r="J873" s="242" t="s">
        <v>4781</v>
      </c>
      <c r="K873" s="242" t="s">
        <v>4729</v>
      </c>
      <c r="L873" s="242" t="s">
        <v>4730</v>
      </c>
      <c r="M873" s="242" t="s">
        <v>4816</v>
      </c>
      <c r="N873" s="242"/>
      <c r="O873" s="242" t="s">
        <v>7229</v>
      </c>
      <c r="P873" s="242" t="s">
        <v>7230</v>
      </c>
      <c r="Q873" s="242" t="s">
        <v>4733</v>
      </c>
    </row>
    <row r="874" spans="1:17">
      <c r="A874" s="242" t="s">
        <v>7541</v>
      </c>
      <c r="B874" s="242" t="s">
        <v>7542</v>
      </c>
      <c r="C874" s="242" t="s">
        <v>7543</v>
      </c>
      <c r="D874" s="242"/>
      <c r="E874" s="242" t="s">
        <v>7237</v>
      </c>
      <c r="F874" s="242" t="s">
        <v>4742</v>
      </c>
      <c r="G874" s="240">
        <v>60</v>
      </c>
      <c r="H874" s="241">
        <v>0</v>
      </c>
      <c r="I874" s="242" t="s">
        <v>4738</v>
      </c>
      <c r="J874" s="242" t="s">
        <v>4739</v>
      </c>
      <c r="K874" s="242" t="s">
        <v>4729</v>
      </c>
      <c r="L874" s="242" t="s">
        <v>4730</v>
      </c>
      <c r="M874" s="242" t="s">
        <v>4740</v>
      </c>
      <c r="N874" s="242"/>
      <c r="O874" s="242" t="s">
        <v>7229</v>
      </c>
      <c r="P874" s="242" t="s">
        <v>7230</v>
      </c>
      <c r="Q874" s="242" t="s">
        <v>4733</v>
      </c>
    </row>
    <row r="875" spans="1:17">
      <c r="A875" s="242" t="s">
        <v>7544</v>
      </c>
      <c r="B875" s="242" t="s">
        <v>7545</v>
      </c>
      <c r="C875" s="242" t="s">
        <v>7546</v>
      </c>
      <c r="D875" s="242"/>
      <c r="E875" s="242" t="s">
        <v>7237</v>
      </c>
      <c r="F875" s="242" t="s">
        <v>4742</v>
      </c>
      <c r="G875" s="240">
        <v>60</v>
      </c>
      <c r="H875" s="241">
        <v>0</v>
      </c>
      <c r="I875" s="242" t="s">
        <v>4747</v>
      </c>
      <c r="J875" s="242" t="s">
        <v>4748</v>
      </c>
      <c r="K875" s="242" t="s">
        <v>4729</v>
      </c>
      <c r="L875" s="242" t="s">
        <v>4730</v>
      </c>
      <c r="M875" s="242" t="s">
        <v>4908</v>
      </c>
      <c r="N875" s="242"/>
      <c r="O875" s="242" t="s">
        <v>7229</v>
      </c>
      <c r="P875" s="242" t="s">
        <v>7230</v>
      </c>
      <c r="Q875" s="242" t="s">
        <v>4733</v>
      </c>
    </row>
    <row r="876" spans="1:17">
      <c r="A876" s="242" t="s">
        <v>7547</v>
      </c>
      <c r="B876" s="242" t="s">
        <v>7548</v>
      </c>
      <c r="C876" s="242" t="s">
        <v>7549</v>
      </c>
      <c r="D876" s="242"/>
      <c r="E876" s="242" t="s">
        <v>7247</v>
      </c>
      <c r="F876" s="242" t="s">
        <v>7550</v>
      </c>
      <c r="G876" s="240">
        <v>60</v>
      </c>
      <c r="H876" s="241">
        <v>0</v>
      </c>
      <c r="I876" s="242" t="s">
        <v>4795</v>
      </c>
      <c r="J876" s="242" t="s">
        <v>4796</v>
      </c>
      <c r="K876" s="242" t="s">
        <v>4729</v>
      </c>
      <c r="L876" s="242" t="s">
        <v>5029</v>
      </c>
      <c r="M876" s="242" t="s">
        <v>4798</v>
      </c>
      <c r="N876" s="242"/>
      <c r="O876" s="242" t="s">
        <v>7229</v>
      </c>
      <c r="P876" s="242" t="s">
        <v>7230</v>
      </c>
      <c r="Q876" s="242" t="s">
        <v>4733</v>
      </c>
    </row>
    <row r="877" spans="1:17">
      <c r="A877" s="242" t="s">
        <v>7551</v>
      </c>
      <c r="B877" s="242" t="s">
        <v>7552</v>
      </c>
      <c r="C877" s="242" t="s">
        <v>7553</v>
      </c>
      <c r="D877" s="242" t="s">
        <v>4742</v>
      </c>
      <c r="E877" s="242" t="s">
        <v>7237</v>
      </c>
      <c r="F877" s="242" t="s">
        <v>4742</v>
      </c>
      <c r="G877" s="240">
        <v>60</v>
      </c>
      <c r="H877" s="241">
        <v>0</v>
      </c>
      <c r="I877" s="242" t="s">
        <v>4738</v>
      </c>
      <c r="J877" s="242" t="s">
        <v>4739</v>
      </c>
      <c r="K877" s="242" t="s">
        <v>4729</v>
      </c>
      <c r="L877" s="242" t="s">
        <v>4730</v>
      </c>
      <c r="M877" s="242" t="s">
        <v>4785</v>
      </c>
      <c r="N877" s="242"/>
      <c r="O877" s="242" t="s">
        <v>7229</v>
      </c>
      <c r="P877" s="242" t="s">
        <v>7230</v>
      </c>
      <c r="Q877" s="242" t="s">
        <v>4733</v>
      </c>
    </row>
    <row r="878" spans="1:17">
      <c r="A878" s="242" t="s">
        <v>7554</v>
      </c>
      <c r="B878" s="242" t="s">
        <v>7555</v>
      </c>
      <c r="C878" s="242" t="s">
        <v>7556</v>
      </c>
      <c r="D878" s="242"/>
      <c r="E878" s="242" t="s">
        <v>7237</v>
      </c>
      <c r="F878" s="242" t="s">
        <v>4742</v>
      </c>
      <c r="G878" s="240">
        <v>60</v>
      </c>
      <c r="H878" s="241">
        <v>0</v>
      </c>
      <c r="I878" s="242" t="s">
        <v>4747</v>
      </c>
      <c r="J878" s="242" t="s">
        <v>4748</v>
      </c>
      <c r="K878" s="242" t="s">
        <v>4729</v>
      </c>
      <c r="L878" s="242" t="s">
        <v>4730</v>
      </c>
      <c r="M878" s="242" t="s">
        <v>4926</v>
      </c>
      <c r="N878" s="242"/>
      <c r="O878" s="242" t="s">
        <v>7229</v>
      </c>
      <c r="P878" s="242" t="s">
        <v>7230</v>
      </c>
      <c r="Q878" s="242" t="s">
        <v>4733</v>
      </c>
    </row>
    <row r="879" spans="1:17">
      <c r="A879" s="242" t="s">
        <v>7557</v>
      </c>
      <c r="B879" s="242" t="s">
        <v>7558</v>
      </c>
      <c r="C879" s="242" t="s">
        <v>7559</v>
      </c>
      <c r="D879" s="242"/>
      <c r="E879" s="242" t="s">
        <v>7237</v>
      </c>
      <c r="F879" s="242" t="s">
        <v>4742</v>
      </c>
      <c r="G879" s="240">
        <v>60</v>
      </c>
      <c r="H879" s="241">
        <v>0</v>
      </c>
      <c r="I879" s="242" t="s">
        <v>4738</v>
      </c>
      <c r="J879" s="242" t="s">
        <v>4739</v>
      </c>
      <c r="K879" s="242" t="s">
        <v>4729</v>
      </c>
      <c r="L879" s="242" t="s">
        <v>4730</v>
      </c>
      <c r="M879" s="242" t="s">
        <v>4785</v>
      </c>
      <c r="N879" s="242"/>
      <c r="O879" s="242" t="s">
        <v>7229</v>
      </c>
      <c r="P879" s="242" t="s">
        <v>7230</v>
      </c>
      <c r="Q879" s="242" t="s">
        <v>4733</v>
      </c>
    </row>
    <row r="880" spans="1:17">
      <c r="A880" s="242" t="s">
        <v>7560</v>
      </c>
      <c r="B880" s="242" t="s">
        <v>7561</v>
      </c>
      <c r="C880" s="242" t="s">
        <v>7562</v>
      </c>
      <c r="D880" s="242"/>
      <c r="E880" s="242" t="s">
        <v>7237</v>
      </c>
      <c r="F880" s="242" t="s">
        <v>4742</v>
      </c>
      <c r="G880" s="240">
        <v>60</v>
      </c>
      <c r="H880" s="241">
        <v>0</v>
      </c>
      <c r="I880" s="242" t="s">
        <v>4780</v>
      </c>
      <c r="J880" s="242" t="s">
        <v>4781</v>
      </c>
      <c r="K880" s="242" t="s">
        <v>4729</v>
      </c>
      <c r="L880" s="242" t="s">
        <v>4730</v>
      </c>
      <c r="M880" s="242" t="s">
        <v>4816</v>
      </c>
      <c r="N880" s="242"/>
      <c r="O880" s="242" t="s">
        <v>7229</v>
      </c>
      <c r="P880" s="242" t="s">
        <v>7230</v>
      </c>
      <c r="Q880" s="242" t="s">
        <v>4733</v>
      </c>
    </row>
    <row r="881" spans="1:17">
      <c r="A881" s="242" t="s">
        <v>7563</v>
      </c>
      <c r="B881" s="242" t="s">
        <v>7564</v>
      </c>
      <c r="C881" s="242" t="s">
        <v>7565</v>
      </c>
      <c r="D881" s="242"/>
      <c r="E881" s="242" t="s">
        <v>7237</v>
      </c>
      <c r="F881" s="242" t="s">
        <v>4742</v>
      </c>
      <c r="G881" s="240">
        <v>60</v>
      </c>
      <c r="H881" s="241">
        <v>0</v>
      </c>
      <c r="I881" s="242" t="s">
        <v>4738</v>
      </c>
      <c r="J881" s="242" t="s">
        <v>4739</v>
      </c>
      <c r="K881" s="242" t="s">
        <v>4729</v>
      </c>
      <c r="L881" s="242" t="s">
        <v>4730</v>
      </c>
      <c r="M881" s="242" t="s">
        <v>4785</v>
      </c>
      <c r="N881" s="242"/>
      <c r="O881" s="242" t="s">
        <v>7229</v>
      </c>
      <c r="P881" s="242" t="s">
        <v>7230</v>
      </c>
      <c r="Q881" s="242" t="s">
        <v>4733</v>
      </c>
    </row>
    <row r="882" spans="1:17">
      <c r="A882" s="242" t="s">
        <v>7566</v>
      </c>
      <c r="B882" s="242" t="s">
        <v>7567</v>
      </c>
      <c r="C882" s="242" t="s">
        <v>7568</v>
      </c>
      <c r="D882" s="242"/>
      <c r="E882" s="242" t="s">
        <v>7237</v>
      </c>
      <c r="F882" s="242" t="s">
        <v>4742</v>
      </c>
      <c r="G882" s="240">
        <v>60</v>
      </c>
      <c r="H882" s="241">
        <v>0</v>
      </c>
      <c r="I882" s="242" t="s">
        <v>4780</v>
      </c>
      <c r="J882" s="242" t="s">
        <v>4781</v>
      </c>
      <c r="K882" s="242" t="s">
        <v>4729</v>
      </c>
      <c r="L882" s="242" t="s">
        <v>4730</v>
      </c>
      <c r="M882" s="242" t="s">
        <v>4937</v>
      </c>
      <c r="N882" s="242"/>
      <c r="O882" s="242" t="s">
        <v>7229</v>
      </c>
      <c r="P882" s="242" t="s">
        <v>7230</v>
      </c>
      <c r="Q882" s="242" t="s">
        <v>4733</v>
      </c>
    </row>
    <row r="883" spans="1:17">
      <c r="A883" s="242" t="s">
        <v>7569</v>
      </c>
      <c r="B883" s="242" t="s">
        <v>7570</v>
      </c>
      <c r="C883" s="242" t="s">
        <v>7571</v>
      </c>
      <c r="D883" s="242"/>
      <c r="E883" s="242" t="s">
        <v>7237</v>
      </c>
      <c r="F883" s="242" t="s">
        <v>4742</v>
      </c>
      <c r="G883" s="240">
        <v>60</v>
      </c>
      <c r="H883" s="241">
        <v>0</v>
      </c>
      <c r="I883" s="242" t="s">
        <v>4747</v>
      </c>
      <c r="J883" s="242" t="s">
        <v>4748</v>
      </c>
      <c r="K883" s="242" t="s">
        <v>4729</v>
      </c>
      <c r="L883" s="242" t="s">
        <v>4730</v>
      </c>
      <c r="M883" s="242" t="s">
        <v>4926</v>
      </c>
      <c r="N883" s="242"/>
      <c r="O883" s="242" t="s">
        <v>7229</v>
      </c>
      <c r="P883" s="242" t="s">
        <v>7230</v>
      </c>
      <c r="Q883" s="242" t="s">
        <v>4733</v>
      </c>
    </row>
    <row r="884" spans="1:17">
      <c r="A884" s="242" t="s">
        <v>7572</v>
      </c>
      <c r="B884" s="242" t="s">
        <v>7573</v>
      </c>
      <c r="C884" s="242" t="s">
        <v>7574</v>
      </c>
      <c r="D884" s="242"/>
      <c r="E884" s="242" t="s">
        <v>7237</v>
      </c>
      <c r="F884" s="242" t="s">
        <v>4742</v>
      </c>
      <c r="G884" s="240">
        <v>60</v>
      </c>
      <c r="H884" s="241">
        <v>0</v>
      </c>
      <c r="I884" s="242" t="s">
        <v>4780</v>
      </c>
      <c r="J884" s="242" t="s">
        <v>4781</v>
      </c>
      <c r="K884" s="242" t="s">
        <v>4729</v>
      </c>
      <c r="L884" s="242" t="s">
        <v>4730</v>
      </c>
      <c r="M884" s="242" t="s">
        <v>4816</v>
      </c>
      <c r="N884" s="242"/>
      <c r="O884" s="242" t="s">
        <v>7229</v>
      </c>
      <c r="P884" s="242" t="s">
        <v>7230</v>
      </c>
      <c r="Q884" s="242" t="s">
        <v>4733</v>
      </c>
    </row>
    <row r="885" spans="1:17">
      <c r="A885" s="242" t="s">
        <v>7575</v>
      </c>
      <c r="B885" s="242" t="s">
        <v>7576</v>
      </c>
      <c r="C885" s="242" t="s">
        <v>7577</v>
      </c>
      <c r="D885" s="242"/>
      <c r="E885" s="242" t="s">
        <v>7237</v>
      </c>
      <c r="F885" s="242" t="s">
        <v>4742</v>
      </c>
      <c r="G885" s="240">
        <v>60</v>
      </c>
      <c r="H885" s="241">
        <v>0</v>
      </c>
      <c r="I885" s="242" t="s">
        <v>4808</v>
      </c>
      <c r="J885" s="242" t="s">
        <v>4809</v>
      </c>
      <c r="K885" s="242" t="s">
        <v>4729</v>
      </c>
      <c r="L885" s="242" t="s">
        <v>4730</v>
      </c>
      <c r="M885" s="242" t="s">
        <v>5113</v>
      </c>
      <c r="N885" s="242"/>
      <c r="O885" s="242" t="s">
        <v>7229</v>
      </c>
      <c r="P885" s="242" t="s">
        <v>7230</v>
      </c>
      <c r="Q885" s="242" t="s">
        <v>4733</v>
      </c>
    </row>
    <row r="886" spans="1:17">
      <c r="A886" s="242" t="s">
        <v>7578</v>
      </c>
      <c r="B886" s="242" t="s">
        <v>7579</v>
      </c>
      <c r="C886" s="242" t="s">
        <v>7580</v>
      </c>
      <c r="D886" s="242"/>
      <c r="E886" s="242" t="s">
        <v>7237</v>
      </c>
      <c r="F886" s="242" t="s">
        <v>4742</v>
      </c>
      <c r="G886" s="240">
        <v>60</v>
      </c>
      <c r="H886" s="241">
        <v>0</v>
      </c>
      <c r="I886" s="242" t="s">
        <v>4780</v>
      </c>
      <c r="J886" s="242" t="s">
        <v>4781</v>
      </c>
      <c r="K886" s="242" t="s">
        <v>4729</v>
      </c>
      <c r="L886" s="242" t="s">
        <v>4730</v>
      </c>
      <c r="M886" s="242" t="s">
        <v>4872</v>
      </c>
      <c r="N886" s="242"/>
      <c r="O886" s="242" t="s">
        <v>7229</v>
      </c>
      <c r="P886" s="242" t="s">
        <v>7230</v>
      </c>
      <c r="Q886" s="242" t="s">
        <v>4733</v>
      </c>
    </row>
    <row r="887" spans="1:17">
      <c r="A887" s="242" t="s">
        <v>7581</v>
      </c>
      <c r="B887" s="242" t="s">
        <v>7582</v>
      </c>
      <c r="C887" s="242" t="s">
        <v>7583</v>
      </c>
      <c r="D887" s="242"/>
      <c r="E887" s="242" t="s">
        <v>7237</v>
      </c>
      <c r="F887" s="242" t="s">
        <v>4742</v>
      </c>
      <c r="G887" s="240">
        <v>60</v>
      </c>
      <c r="H887" s="241">
        <v>0</v>
      </c>
      <c r="I887" s="242" t="s">
        <v>4747</v>
      </c>
      <c r="J887" s="242" t="s">
        <v>4748</v>
      </c>
      <c r="K887" s="242" t="s">
        <v>4729</v>
      </c>
      <c r="L887" s="242" t="s">
        <v>4730</v>
      </c>
      <c r="M887" s="242" t="s">
        <v>4908</v>
      </c>
      <c r="N887" s="242"/>
      <c r="O887" s="242" t="s">
        <v>7229</v>
      </c>
      <c r="P887" s="242" t="s">
        <v>7230</v>
      </c>
      <c r="Q887" s="242" t="s">
        <v>4733</v>
      </c>
    </row>
    <row r="888" spans="1:17">
      <c r="A888" s="242" t="s">
        <v>7584</v>
      </c>
      <c r="B888" s="242" t="s">
        <v>7585</v>
      </c>
      <c r="C888" s="242" t="s">
        <v>7586</v>
      </c>
      <c r="D888" s="242"/>
      <c r="E888" s="242" t="s">
        <v>7237</v>
      </c>
      <c r="F888" s="242" t="s">
        <v>4742</v>
      </c>
      <c r="G888" s="240">
        <v>60</v>
      </c>
      <c r="H888" s="241">
        <v>0</v>
      </c>
      <c r="I888" s="242" t="s">
        <v>4808</v>
      </c>
      <c r="J888" s="242" t="s">
        <v>4809</v>
      </c>
      <c r="K888" s="242" t="s">
        <v>4729</v>
      </c>
      <c r="L888" s="242" t="s">
        <v>4730</v>
      </c>
      <c r="M888" s="242" t="s">
        <v>5113</v>
      </c>
      <c r="N888" s="242"/>
      <c r="O888" s="242" t="s">
        <v>7229</v>
      </c>
      <c r="P888" s="242" t="s">
        <v>7230</v>
      </c>
      <c r="Q888" s="242" t="s">
        <v>4733</v>
      </c>
    </row>
    <row r="889" spans="1:17">
      <c r="A889" s="242" t="s">
        <v>7587</v>
      </c>
      <c r="B889" s="242" t="s">
        <v>7588</v>
      </c>
      <c r="C889" s="242" t="s">
        <v>7589</v>
      </c>
      <c r="D889" s="242"/>
      <c r="E889" s="242" t="s">
        <v>7237</v>
      </c>
      <c r="F889" s="242" t="s">
        <v>4742</v>
      </c>
      <c r="G889" s="240">
        <v>60</v>
      </c>
      <c r="H889" s="241">
        <v>0</v>
      </c>
      <c r="I889" s="242" t="s">
        <v>4780</v>
      </c>
      <c r="J889" s="242" t="s">
        <v>4781</v>
      </c>
      <c r="K889" s="242" t="s">
        <v>4729</v>
      </c>
      <c r="L889" s="242" t="s">
        <v>4730</v>
      </c>
      <c r="M889" s="242" t="s">
        <v>4872</v>
      </c>
      <c r="N889" s="242"/>
      <c r="O889" s="242" t="s">
        <v>7229</v>
      </c>
      <c r="P889" s="242" t="s">
        <v>7230</v>
      </c>
      <c r="Q889" s="242" t="s">
        <v>4733</v>
      </c>
    </row>
    <row r="890" spans="1:17">
      <c r="A890" s="242" t="s">
        <v>7590</v>
      </c>
      <c r="B890" s="242" t="s">
        <v>7591</v>
      </c>
      <c r="C890" s="242" t="s">
        <v>7592</v>
      </c>
      <c r="D890" s="242"/>
      <c r="E890" s="242" t="s">
        <v>7237</v>
      </c>
      <c r="F890" s="242" t="s">
        <v>4742</v>
      </c>
      <c r="G890" s="240">
        <v>60</v>
      </c>
      <c r="H890" s="241">
        <v>0</v>
      </c>
      <c r="I890" s="242" t="s">
        <v>4808</v>
      </c>
      <c r="J890" s="242" t="s">
        <v>4809</v>
      </c>
      <c r="K890" s="242" t="s">
        <v>4729</v>
      </c>
      <c r="L890" s="242" t="s">
        <v>4730</v>
      </c>
      <c r="M890" s="242" t="s">
        <v>7593</v>
      </c>
      <c r="N890" s="242"/>
      <c r="O890" s="242" t="s">
        <v>7229</v>
      </c>
      <c r="P890" s="242" t="s">
        <v>7230</v>
      </c>
      <c r="Q890" s="242" t="s">
        <v>4733</v>
      </c>
    </row>
    <row r="891" spans="1:17">
      <c r="A891" s="242" t="s">
        <v>7594</v>
      </c>
      <c r="B891" s="242" t="s">
        <v>7595</v>
      </c>
      <c r="C891" s="242" t="s">
        <v>7596</v>
      </c>
      <c r="D891" s="242"/>
      <c r="E891" s="242" t="s">
        <v>7237</v>
      </c>
      <c r="F891" s="242" t="s">
        <v>4742</v>
      </c>
      <c r="G891" s="240">
        <v>60</v>
      </c>
      <c r="H891" s="241">
        <v>0</v>
      </c>
      <c r="I891" s="242" t="s">
        <v>4808</v>
      </c>
      <c r="J891" s="242" t="s">
        <v>4809</v>
      </c>
      <c r="K891" s="242" t="s">
        <v>4729</v>
      </c>
      <c r="L891" s="242" t="s">
        <v>4730</v>
      </c>
      <c r="M891" s="242" t="s">
        <v>5113</v>
      </c>
      <c r="N891" s="242"/>
      <c r="O891" s="242" t="s">
        <v>7229</v>
      </c>
      <c r="P891" s="242" t="s">
        <v>7230</v>
      </c>
      <c r="Q891" s="242" t="s">
        <v>4733</v>
      </c>
    </row>
    <row r="892" spans="1:17">
      <c r="A892" s="242" t="s">
        <v>7597</v>
      </c>
      <c r="B892" s="242" t="s">
        <v>7598</v>
      </c>
      <c r="C892" s="242" t="s">
        <v>7599</v>
      </c>
      <c r="D892" s="242"/>
      <c r="E892" s="242" t="s">
        <v>7237</v>
      </c>
      <c r="F892" s="242" t="s">
        <v>4742</v>
      </c>
      <c r="G892" s="240">
        <v>60</v>
      </c>
      <c r="H892" s="241">
        <v>0</v>
      </c>
      <c r="I892" s="242" t="s">
        <v>4808</v>
      </c>
      <c r="J892" s="242" t="s">
        <v>4809</v>
      </c>
      <c r="K892" s="242" t="s">
        <v>4729</v>
      </c>
      <c r="L892" s="242" t="s">
        <v>4730</v>
      </c>
      <c r="M892" s="242" t="s">
        <v>4810</v>
      </c>
      <c r="N892" s="242"/>
      <c r="O892" s="242" t="s">
        <v>7229</v>
      </c>
      <c r="P892" s="242" t="s">
        <v>7230</v>
      </c>
      <c r="Q892" s="242" t="s">
        <v>4733</v>
      </c>
    </row>
    <row r="893" spans="1:17">
      <c r="A893" s="242" t="s">
        <v>7600</v>
      </c>
      <c r="B893" s="242" t="s">
        <v>7601</v>
      </c>
      <c r="C893" s="242" t="s">
        <v>7602</v>
      </c>
      <c r="D893" s="242"/>
      <c r="E893" s="242" t="s">
        <v>7237</v>
      </c>
      <c r="F893" s="242" t="s">
        <v>4742</v>
      </c>
      <c r="G893" s="240">
        <v>60</v>
      </c>
      <c r="H893" s="241">
        <v>0</v>
      </c>
      <c r="I893" s="242" t="s">
        <v>4747</v>
      </c>
      <c r="J893" s="242" t="s">
        <v>4748</v>
      </c>
      <c r="K893" s="242" t="s">
        <v>4729</v>
      </c>
      <c r="L893" s="242" t="s">
        <v>4730</v>
      </c>
      <c r="M893" s="242" t="s">
        <v>4908</v>
      </c>
      <c r="N893" s="242"/>
      <c r="O893" s="242" t="s">
        <v>7229</v>
      </c>
      <c r="P893" s="242" t="s">
        <v>7230</v>
      </c>
      <c r="Q893" s="242" t="s">
        <v>4733</v>
      </c>
    </row>
    <row r="894" spans="1:17">
      <c r="A894" s="242" t="s">
        <v>7603</v>
      </c>
      <c r="B894" s="242" t="s">
        <v>7604</v>
      </c>
      <c r="C894" s="242" t="s">
        <v>7605</v>
      </c>
      <c r="D894" s="242"/>
      <c r="E894" s="242" t="s">
        <v>7237</v>
      </c>
      <c r="F894" s="242" t="s">
        <v>4742</v>
      </c>
      <c r="G894" s="240">
        <v>60</v>
      </c>
      <c r="H894" s="241">
        <v>0</v>
      </c>
      <c r="I894" s="242" t="s">
        <v>4738</v>
      </c>
      <c r="J894" s="242" t="s">
        <v>4739</v>
      </c>
      <c r="K894" s="242" t="s">
        <v>4729</v>
      </c>
      <c r="L894" s="242" t="s">
        <v>4730</v>
      </c>
      <c r="M894" s="242" t="s">
        <v>4813</v>
      </c>
      <c r="N894" s="242"/>
      <c r="O894" s="242" t="s">
        <v>7229</v>
      </c>
      <c r="P894" s="242" t="s">
        <v>7230</v>
      </c>
      <c r="Q894" s="242" t="s">
        <v>4733</v>
      </c>
    </row>
    <row r="895" spans="1:17">
      <c r="A895" s="242" t="s">
        <v>7606</v>
      </c>
      <c r="B895" s="242" t="s">
        <v>7607</v>
      </c>
      <c r="C895" s="242" t="s">
        <v>7608</v>
      </c>
      <c r="D895" s="242"/>
      <c r="E895" s="242" t="s">
        <v>7237</v>
      </c>
      <c r="F895" s="242" t="s">
        <v>4742</v>
      </c>
      <c r="G895" s="240">
        <v>60</v>
      </c>
      <c r="H895" s="241">
        <v>0</v>
      </c>
      <c r="I895" s="242" t="s">
        <v>4780</v>
      </c>
      <c r="J895" s="242" t="s">
        <v>4781</v>
      </c>
      <c r="K895" s="242" t="s">
        <v>4729</v>
      </c>
      <c r="L895" s="242" t="s">
        <v>4730</v>
      </c>
      <c r="M895" s="242" t="s">
        <v>6439</v>
      </c>
      <c r="N895" s="242"/>
      <c r="O895" s="242" t="s">
        <v>7229</v>
      </c>
      <c r="P895" s="242" t="s">
        <v>7230</v>
      </c>
      <c r="Q895" s="242" t="s">
        <v>4733</v>
      </c>
    </row>
    <row r="896" spans="1:17">
      <c r="A896" s="242" t="s">
        <v>7609</v>
      </c>
      <c r="B896" s="242" t="s">
        <v>7610</v>
      </c>
      <c r="C896" s="242" t="s">
        <v>7611</v>
      </c>
      <c r="D896" s="242"/>
      <c r="E896" s="242" t="s">
        <v>7237</v>
      </c>
      <c r="F896" s="242" t="s">
        <v>4742</v>
      </c>
      <c r="G896" s="240">
        <v>60</v>
      </c>
      <c r="H896" s="241">
        <v>0</v>
      </c>
      <c r="I896" s="242" t="s">
        <v>4808</v>
      </c>
      <c r="J896" s="242" t="s">
        <v>4809</v>
      </c>
      <c r="K896" s="242" t="s">
        <v>4729</v>
      </c>
      <c r="L896" s="242" t="s">
        <v>4730</v>
      </c>
      <c r="M896" s="242" t="s">
        <v>6564</v>
      </c>
      <c r="N896" s="242"/>
      <c r="O896" s="242" t="s">
        <v>7229</v>
      </c>
      <c r="P896" s="242" t="s">
        <v>7230</v>
      </c>
      <c r="Q896" s="242" t="s">
        <v>4733</v>
      </c>
    </row>
    <row r="897" spans="1:17">
      <c r="A897" s="242" t="s">
        <v>7612</v>
      </c>
      <c r="B897" s="242" t="s">
        <v>7613</v>
      </c>
      <c r="C897" s="242" t="s">
        <v>7614</v>
      </c>
      <c r="D897" s="242"/>
      <c r="E897" s="242" t="s">
        <v>7237</v>
      </c>
      <c r="F897" s="242" t="s">
        <v>4742</v>
      </c>
      <c r="G897" s="240">
        <v>60</v>
      </c>
      <c r="H897" s="241">
        <v>0</v>
      </c>
      <c r="I897" s="242" t="s">
        <v>4931</v>
      </c>
      <c r="J897" s="242" t="s">
        <v>4932</v>
      </c>
      <c r="K897" s="242" t="s">
        <v>4729</v>
      </c>
      <c r="L897" s="242" t="s">
        <v>4730</v>
      </c>
      <c r="M897" s="242" t="s">
        <v>5113</v>
      </c>
      <c r="N897" s="242"/>
      <c r="O897" s="242" t="s">
        <v>7229</v>
      </c>
      <c r="P897" s="242" t="s">
        <v>7230</v>
      </c>
      <c r="Q897" s="242" t="s">
        <v>4733</v>
      </c>
    </row>
    <row r="898" spans="1:17">
      <c r="A898" s="242" t="s">
        <v>7615</v>
      </c>
      <c r="B898" s="242" t="s">
        <v>7616</v>
      </c>
      <c r="C898" s="242" t="s">
        <v>7617</v>
      </c>
      <c r="D898" s="242"/>
      <c r="E898" s="242" t="s">
        <v>7237</v>
      </c>
      <c r="F898" s="242" t="s">
        <v>4742</v>
      </c>
      <c r="G898" s="240">
        <v>60</v>
      </c>
      <c r="H898" s="241">
        <v>0</v>
      </c>
      <c r="I898" s="242" t="s">
        <v>4738</v>
      </c>
      <c r="J898" s="242" t="s">
        <v>4739</v>
      </c>
      <c r="K898" s="242" t="s">
        <v>4729</v>
      </c>
      <c r="L898" s="242" t="s">
        <v>4730</v>
      </c>
      <c r="M898" s="242" t="s">
        <v>4740</v>
      </c>
      <c r="N898" s="242" t="s">
        <v>5506</v>
      </c>
      <c r="O898" s="242" t="s">
        <v>7229</v>
      </c>
      <c r="P898" s="242" t="s">
        <v>7230</v>
      </c>
      <c r="Q898" s="242" t="s">
        <v>4733</v>
      </c>
    </row>
    <row r="899" spans="1:17">
      <c r="A899" s="242" t="s">
        <v>7618</v>
      </c>
      <c r="B899" s="242" t="s">
        <v>7619</v>
      </c>
      <c r="C899" s="242" t="s">
        <v>7620</v>
      </c>
      <c r="D899" s="242"/>
      <c r="E899" s="242" t="s">
        <v>7237</v>
      </c>
      <c r="F899" s="242" t="s">
        <v>4742</v>
      </c>
      <c r="G899" s="240">
        <v>60</v>
      </c>
      <c r="H899" s="241">
        <v>0</v>
      </c>
      <c r="I899" s="242" t="s">
        <v>4808</v>
      </c>
      <c r="J899" s="242" t="s">
        <v>4809</v>
      </c>
      <c r="K899" s="242" t="s">
        <v>4729</v>
      </c>
      <c r="L899" s="242" t="s">
        <v>4730</v>
      </c>
      <c r="M899" s="242" t="s">
        <v>4731</v>
      </c>
      <c r="N899" s="242"/>
      <c r="O899" s="242" t="s">
        <v>7229</v>
      </c>
      <c r="P899" s="242" t="s">
        <v>7230</v>
      </c>
      <c r="Q899" s="242" t="s">
        <v>4733</v>
      </c>
    </row>
    <row r="900" spans="1:17">
      <c r="A900" s="242" t="s">
        <v>7621</v>
      </c>
      <c r="B900" s="242" t="s">
        <v>7622</v>
      </c>
      <c r="C900" s="242" t="s">
        <v>7623</v>
      </c>
      <c r="D900" s="242"/>
      <c r="E900" s="242" t="s">
        <v>7237</v>
      </c>
      <c r="F900" s="242" t="s">
        <v>4742</v>
      </c>
      <c r="G900" s="240">
        <v>60</v>
      </c>
      <c r="H900" s="241">
        <v>0</v>
      </c>
      <c r="I900" s="242" t="s">
        <v>4780</v>
      </c>
      <c r="J900" s="242" t="s">
        <v>4781</v>
      </c>
      <c r="K900" s="242" t="s">
        <v>4729</v>
      </c>
      <c r="L900" s="242" t="s">
        <v>4730</v>
      </c>
      <c r="M900" s="242" t="s">
        <v>4937</v>
      </c>
      <c r="N900" s="242"/>
      <c r="O900" s="242" t="s">
        <v>7229</v>
      </c>
      <c r="P900" s="242" t="s">
        <v>7230</v>
      </c>
      <c r="Q900" s="242" t="s">
        <v>4733</v>
      </c>
    </row>
    <row r="901" spans="1:17">
      <c r="A901" s="242" t="s">
        <v>7624</v>
      </c>
      <c r="B901" s="242" t="s">
        <v>7625</v>
      </c>
      <c r="C901" s="242" t="s">
        <v>7626</v>
      </c>
      <c r="D901" s="242"/>
      <c r="E901" s="242" t="s">
        <v>7247</v>
      </c>
      <c r="F901" s="242" t="s">
        <v>7627</v>
      </c>
      <c r="G901" s="240">
        <v>60</v>
      </c>
      <c r="H901" s="241">
        <v>0</v>
      </c>
      <c r="I901" s="242" t="s">
        <v>4795</v>
      </c>
      <c r="J901" s="242" t="s">
        <v>4796</v>
      </c>
      <c r="K901" s="242" t="s">
        <v>4729</v>
      </c>
      <c r="L901" s="242" t="s">
        <v>5029</v>
      </c>
      <c r="M901" s="242" t="s">
        <v>4798</v>
      </c>
      <c r="N901" s="242"/>
      <c r="O901" s="242" t="s">
        <v>7229</v>
      </c>
      <c r="P901" s="242" t="s">
        <v>7230</v>
      </c>
      <c r="Q901" s="242" t="s">
        <v>4733</v>
      </c>
    </row>
    <row r="902" spans="1:17">
      <c r="A902" s="242" t="s">
        <v>7628</v>
      </c>
      <c r="B902" s="242" t="s">
        <v>7629</v>
      </c>
      <c r="C902" s="242" t="s">
        <v>7630</v>
      </c>
      <c r="D902" s="242"/>
      <c r="E902" s="242" t="s">
        <v>7237</v>
      </c>
      <c r="F902" s="242" t="s">
        <v>4742</v>
      </c>
      <c r="G902" s="240">
        <v>60</v>
      </c>
      <c r="H902" s="241">
        <v>0</v>
      </c>
      <c r="I902" s="242" t="s">
        <v>4780</v>
      </c>
      <c r="J902" s="242" t="s">
        <v>4781</v>
      </c>
      <c r="K902" s="242" t="s">
        <v>4729</v>
      </c>
      <c r="L902" s="242" t="s">
        <v>4730</v>
      </c>
      <c r="M902" s="242" t="s">
        <v>4937</v>
      </c>
      <c r="N902" s="242"/>
      <c r="O902" s="242" t="s">
        <v>7229</v>
      </c>
      <c r="P902" s="242" t="s">
        <v>7230</v>
      </c>
      <c r="Q902" s="242" t="s">
        <v>4733</v>
      </c>
    </row>
    <row r="903" spans="1:17">
      <c r="A903" s="242" t="s">
        <v>7631</v>
      </c>
      <c r="B903" s="242" t="s">
        <v>7632</v>
      </c>
      <c r="C903" s="242" t="s">
        <v>7633</v>
      </c>
      <c r="D903" s="242"/>
      <c r="E903" s="242" t="s">
        <v>7237</v>
      </c>
      <c r="F903" s="242" t="s">
        <v>4742</v>
      </c>
      <c r="G903" s="240">
        <v>60</v>
      </c>
      <c r="H903" s="241">
        <v>0</v>
      </c>
      <c r="I903" s="242" t="s">
        <v>4738</v>
      </c>
      <c r="J903" s="242" t="s">
        <v>4739</v>
      </c>
      <c r="K903" s="242" t="s">
        <v>4729</v>
      </c>
      <c r="L903" s="242" t="s">
        <v>4730</v>
      </c>
      <c r="M903" s="242" t="s">
        <v>4740</v>
      </c>
      <c r="N903" s="242" t="s">
        <v>4765</v>
      </c>
      <c r="O903" s="242" t="s">
        <v>7229</v>
      </c>
      <c r="P903" s="242" t="s">
        <v>7230</v>
      </c>
      <c r="Q903" s="242" t="s">
        <v>4733</v>
      </c>
    </row>
    <row r="904" spans="1:17">
      <c r="A904" s="242" t="s">
        <v>7634</v>
      </c>
      <c r="B904" s="242" t="s">
        <v>7635</v>
      </c>
      <c r="C904" s="242" t="s">
        <v>7636</v>
      </c>
      <c r="D904" s="242"/>
      <c r="E904" s="242" t="s">
        <v>7237</v>
      </c>
      <c r="F904" s="242" t="s">
        <v>4742</v>
      </c>
      <c r="G904" s="240">
        <v>60</v>
      </c>
      <c r="H904" s="241">
        <v>0</v>
      </c>
      <c r="I904" s="242" t="s">
        <v>4747</v>
      </c>
      <c r="J904" s="242" t="s">
        <v>4748</v>
      </c>
      <c r="K904" s="242" t="s">
        <v>4729</v>
      </c>
      <c r="L904" s="242" t="s">
        <v>4730</v>
      </c>
      <c r="M904" s="242" t="s">
        <v>4908</v>
      </c>
      <c r="N904" s="242"/>
      <c r="O904" s="242" t="s">
        <v>7229</v>
      </c>
      <c r="P904" s="242" t="s">
        <v>7230</v>
      </c>
      <c r="Q904" s="242" t="s">
        <v>4733</v>
      </c>
    </row>
    <row r="905" spans="1:17">
      <c r="A905" s="242" t="s">
        <v>7637</v>
      </c>
      <c r="B905" s="242" t="s">
        <v>7638</v>
      </c>
      <c r="C905" s="242" t="s">
        <v>7639</v>
      </c>
      <c r="D905" s="242"/>
      <c r="E905" s="242" t="s">
        <v>7247</v>
      </c>
      <c r="F905" s="242" t="s">
        <v>7640</v>
      </c>
      <c r="G905" s="240">
        <v>60</v>
      </c>
      <c r="H905" s="241">
        <v>0</v>
      </c>
      <c r="I905" s="242" t="s">
        <v>4795</v>
      </c>
      <c r="J905" s="242" t="s">
        <v>4796</v>
      </c>
      <c r="K905" s="242" t="s">
        <v>4729</v>
      </c>
      <c r="L905" s="242" t="s">
        <v>4978</v>
      </c>
      <c r="M905" s="242" t="s">
        <v>4798</v>
      </c>
      <c r="N905" s="242"/>
      <c r="O905" s="242" t="s">
        <v>7229</v>
      </c>
      <c r="P905" s="242" t="s">
        <v>7230</v>
      </c>
      <c r="Q905" s="242" t="s">
        <v>4733</v>
      </c>
    </row>
    <row r="906" spans="1:17">
      <c r="A906" s="242" t="s">
        <v>7641</v>
      </c>
      <c r="B906" s="242" t="s">
        <v>7642</v>
      </c>
      <c r="C906" s="242" t="s">
        <v>7643</v>
      </c>
      <c r="D906" s="242"/>
      <c r="E906" s="242" t="s">
        <v>7237</v>
      </c>
      <c r="F906" s="242" t="s">
        <v>4742</v>
      </c>
      <c r="G906" s="240">
        <v>60</v>
      </c>
      <c r="H906" s="241">
        <v>0</v>
      </c>
      <c r="I906" s="242" t="s">
        <v>4747</v>
      </c>
      <c r="J906" s="242" t="s">
        <v>4748</v>
      </c>
      <c r="K906" s="242" t="s">
        <v>4729</v>
      </c>
      <c r="L906" s="242" t="s">
        <v>4730</v>
      </c>
      <c r="M906" s="242" t="s">
        <v>4749</v>
      </c>
      <c r="N906" s="242"/>
      <c r="O906" s="242" t="s">
        <v>7229</v>
      </c>
      <c r="P906" s="242" t="s">
        <v>7230</v>
      </c>
      <c r="Q906" s="242" t="s">
        <v>4733</v>
      </c>
    </row>
    <row r="907" spans="1:17">
      <c r="A907" s="242" t="s">
        <v>7644</v>
      </c>
      <c r="B907" s="242" t="s">
        <v>7645</v>
      </c>
      <c r="C907" s="242" t="s">
        <v>7646</v>
      </c>
      <c r="D907" s="242"/>
      <c r="E907" s="242" t="s">
        <v>7237</v>
      </c>
      <c r="F907" s="242" t="s">
        <v>4742</v>
      </c>
      <c r="G907" s="240">
        <v>60</v>
      </c>
      <c r="H907" s="241">
        <v>0</v>
      </c>
      <c r="I907" s="242" t="s">
        <v>4808</v>
      </c>
      <c r="J907" s="242" t="s">
        <v>4809</v>
      </c>
      <c r="K907" s="242" t="s">
        <v>4729</v>
      </c>
      <c r="L907" s="242" t="s">
        <v>4730</v>
      </c>
      <c r="M907" s="242" t="s">
        <v>5113</v>
      </c>
      <c r="N907" s="242"/>
      <c r="O907" s="242" t="s">
        <v>7229</v>
      </c>
      <c r="P907" s="242" t="s">
        <v>7230</v>
      </c>
      <c r="Q907" s="242" t="s">
        <v>4733</v>
      </c>
    </row>
    <row r="908" spans="1:17">
      <c r="A908" s="242" t="s">
        <v>7647</v>
      </c>
      <c r="B908" s="242" t="s">
        <v>7648</v>
      </c>
      <c r="C908" s="242" t="s">
        <v>7649</v>
      </c>
      <c r="D908" s="242"/>
      <c r="E908" s="242" t="s">
        <v>7237</v>
      </c>
      <c r="F908" s="242" t="s">
        <v>4742</v>
      </c>
      <c r="G908" s="240">
        <v>60</v>
      </c>
      <c r="H908" s="241">
        <v>0</v>
      </c>
      <c r="I908" s="242" t="s">
        <v>4808</v>
      </c>
      <c r="J908" s="242" t="s">
        <v>4809</v>
      </c>
      <c r="K908" s="242" t="s">
        <v>4729</v>
      </c>
      <c r="L908" s="242" t="s">
        <v>4730</v>
      </c>
      <c r="M908" s="242" t="s">
        <v>5113</v>
      </c>
      <c r="N908" s="242"/>
      <c r="O908" s="242" t="s">
        <v>7229</v>
      </c>
      <c r="P908" s="242" t="s">
        <v>7230</v>
      </c>
      <c r="Q908" s="242" t="s">
        <v>4733</v>
      </c>
    </row>
    <row r="909" spans="1:17">
      <c r="A909" s="242" t="s">
        <v>7650</v>
      </c>
      <c r="B909" s="242" t="s">
        <v>7651</v>
      </c>
      <c r="C909" s="242" t="s">
        <v>7652</v>
      </c>
      <c r="D909" s="242"/>
      <c r="E909" s="242" t="s">
        <v>7237</v>
      </c>
      <c r="F909" s="242" t="s">
        <v>4742</v>
      </c>
      <c r="G909" s="240">
        <v>60</v>
      </c>
      <c r="H909" s="241">
        <v>0</v>
      </c>
      <c r="I909" s="242" t="s">
        <v>4780</v>
      </c>
      <c r="J909" s="242" t="s">
        <v>4781</v>
      </c>
      <c r="K909" s="242" t="s">
        <v>4729</v>
      </c>
      <c r="L909" s="242" t="s">
        <v>4730</v>
      </c>
      <c r="M909" s="242" t="s">
        <v>4937</v>
      </c>
      <c r="N909" s="242"/>
      <c r="O909" s="242" t="s">
        <v>7229</v>
      </c>
      <c r="P909" s="242" t="s">
        <v>7230</v>
      </c>
      <c r="Q909" s="242" t="s">
        <v>4733</v>
      </c>
    </row>
    <row r="910" spans="1:17">
      <c r="A910" s="242" t="s">
        <v>7653</v>
      </c>
      <c r="B910" s="242" t="s">
        <v>7654</v>
      </c>
      <c r="C910" s="242" t="s">
        <v>7655</v>
      </c>
      <c r="D910" s="242"/>
      <c r="E910" s="242" t="s">
        <v>7237</v>
      </c>
      <c r="F910" s="242" t="s">
        <v>4742</v>
      </c>
      <c r="G910" s="240">
        <v>60</v>
      </c>
      <c r="H910" s="241">
        <v>0</v>
      </c>
      <c r="I910" s="242" t="s">
        <v>4808</v>
      </c>
      <c r="J910" s="242" t="s">
        <v>4809</v>
      </c>
      <c r="K910" s="242" t="s">
        <v>4729</v>
      </c>
      <c r="L910" s="242" t="s">
        <v>4730</v>
      </c>
      <c r="M910" s="242" t="s">
        <v>4731</v>
      </c>
      <c r="N910" s="242"/>
      <c r="O910" s="242" t="s">
        <v>7229</v>
      </c>
      <c r="P910" s="242" t="s">
        <v>7230</v>
      </c>
      <c r="Q910" s="242" t="s">
        <v>4733</v>
      </c>
    </row>
    <row r="911" spans="1:17">
      <c r="A911" s="242" t="s">
        <v>7656</v>
      </c>
      <c r="B911" s="242" t="s">
        <v>7657</v>
      </c>
      <c r="C911" s="242" t="s">
        <v>7658</v>
      </c>
      <c r="D911" s="242"/>
      <c r="E911" s="242" t="s">
        <v>7237</v>
      </c>
      <c r="F911" s="242" t="s">
        <v>4742</v>
      </c>
      <c r="G911" s="240">
        <v>60</v>
      </c>
      <c r="H911" s="241">
        <v>0</v>
      </c>
      <c r="I911" s="242" t="s">
        <v>4931</v>
      </c>
      <c r="J911" s="242" t="s">
        <v>4932</v>
      </c>
      <c r="K911" s="242" t="s">
        <v>4729</v>
      </c>
      <c r="L911" s="242" t="s">
        <v>4730</v>
      </c>
      <c r="M911" s="242" t="s">
        <v>4810</v>
      </c>
      <c r="N911" s="242"/>
      <c r="O911" s="242" t="s">
        <v>7229</v>
      </c>
      <c r="P911" s="242" t="s">
        <v>7230</v>
      </c>
      <c r="Q911" s="242" t="s">
        <v>4733</v>
      </c>
    </row>
    <row r="912" spans="1:17">
      <c r="A912" s="242" t="s">
        <v>7659</v>
      </c>
      <c r="B912" s="242" t="s">
        <v>7660</v>
      </c>
      <c r="C912" s="242" t="s">
        <v>7661</v>
      </c>
      <c r="D912" s="242"/>
      <c r="E912" s="242" t="s">
        <v>7247</v>
      </c>
      <c r="F912" s="242" t="s">
        <v>7662</v>
      </c>
      <c r="G912" s="240">
        <v>60</v>
      </c>
      <c r="H912" s="241">
        <v>0</v>
      </c>
      <c r="I912" s="242" t="s">
        <v>4795</v>
      </c>
      <c r="J912" s="242" t="s">
        <v>4796</v>
      </c>
      <c r="K912" s="242" t="s">
        <v>4729</v>
      </c>
      <c r="L912" s="242" t="s">
        <v>4797</v>
      </c>
      <c r="M912" s="242" t="s">
        <v>4798</v>
      </c>
      <c r="N912" s="242"/>
      <c r="O912" s="242" t="s">
        <v>7229</v>
      </c>
      <c r="P912" s="242" t="s">
        <v>7230</v>
      </c>
      <c r="Q912" s="242" t="s">
        <v>4733</v>
      </c>
    </row>
    <row r="913" spans="1:17">
      <c r="A913" s="242" t="s">
        <v>7663</v>
      </c>
      <c r="B913" s="242" t="s">
        <v>7664</v>
      </c>
      <c r="C913" s="242" t="s">
        <v>7665</v>
      </c>
      <c r="D913" s="242"/>
      <c r="E913" s="242" t="s">
        <v>7237</v>
      </c>
      <c r="F913" s="242" t="s">
        <v>4742</v>
      </c>
      <c r="G913" s="240">
        <v>60</v>
      </c>
      <c r="H913" s="241">
        <v>0</v>
      </c>
      <c r="I913" s="242" t="s">
        <v>4738</v>
      </c>
      <c r="J913" s="242" t="s">
        <v>4739</v>
      </c>
      <c r="K913" s="242" t="s">
        <v>4729</v>
      </c>
      <c r="L913" s="242" t="s">
        <v>4730</v>
      </c>
      <c r="M913" s="242" t="s">
        <v>6396</v>
      </c>
      <c r="N913" s="242"/>
      <c r="O913" s="242" t="s">
        <v>7229</v>
      </c>
      <c r="P913" s="242" t="s">
        <v>7230</v>
      </c>
      <c r="Q913" s="242" t="s">
        <v>4733</v>
      </c>
    </row>
    <row r="914" spans="1:17">
      <c r="A914" s="242" t="s">
        <v>7666</v>
      </c>
      <c r="B914" s="242" t="s">
        <v>7667</v>
      </c>
      <c r="C914" s="242" t="s">
        <v>7668</v>
      </c>
      <c r="D914" s="242"/>
      <c r="E914" s="242" t="s">
        <v>7237</v>
      </c>
      <c r="F914" s="242" t="s">
        <v>4742</v>
      </c>
      <c r="G914" s="240">
        <v>60</v>
      </c>
      <c r="H914" s="241">
        <v>0</v>
      </c>
      <c r="I914" s="242" t="s">
        <v>4820</v>
      </c>
      <c r="J914" s="242" t="s">
        <v>4821</v>
      </c>
      <c r="K914" s="242" t="s">
        <v>4729</v>
      </c>
      <c r="L914" s="242" t="s">
        <v>4730</v>
      </c>
      <c r="M914" s="242" t="s">
        <v>4782</v>
      </c>
      <c r="N914" s="242"/>
      <c r="O914" s="242" t="s">
        <v>7229</v>
      </c>
      <c r="P914" s="242" t="s">
        <v>7230</v>
      </c>
      <c r="Q914" s="242" t="s">
        <v>4733</v>
      </c>
    </row>
    <row r="915" spans="1:17">
      <c r="A915" s="242" t="s">
        <v>7669</v>
      </c>
      <c r="B915" s="242" t="s">
        <v>7567</v>
      </c>
      <c r="C915" s="242" t="s">
        <v>7670</v>
      </c>
      <c r="D915" s="242"/>
      <c r="E915" s="242" t="s">
        <v>7237</v>
      </c>
      <c r="F915" s="242" t="s">
        <v>4742</v>
      </c>
      <c r="G915" s="240">
        <v>60</v>
      </c>
      <c r="H915" s="241">
        <v>0</v>
      </c>
      <c r="I915" s="242" t="s">
        <v>4931</v>
      </c>
      <c r="J915" s="242" t="s">
        <v>4932</v>
      </c>
      <c r="K915" s="242" t="s">
        <v>4729</v>
      </c>
      <c r="L915" s="242" t="s">
        <v>4730</v>
      </c>
      <c r="M915" s="242" t="s">
        <v>4937</v>
      </c>
      <c r="N915" s="242"/>
      <c r="O915" s="242" t="s">
        <v>7229</v>
      </c>
      <c r="P915" s="242" t="s">
        <v>7230</v>
      </c>
      <c r="Q915" s="242" t="s">
        <v>4733</v>
      </c>
    </row>
    <row r="916" spans="1:17">
      <c r="A916" s="242" t="s">
        <v>7671</v>
      </c>
      <c r="B916" s="242" t="s">
        <v>7672</v>
      </c>
      <c r="C916" s="242" t="s">
        <v>7673</v>
      </c>
      <c r="D916" s="242"/>
      <c r="E916" s="242" t="s">
        <v>7237</v>
      </c>
      <c r="F916" s="242" t="s">
        <v>4742</v>
      </c>
      <c r="G916" s="240">
        <v>60</v>
      </c>
      <c r="H916" s="241">
        <v>0</v>
      </c>
      <c r="I916" s="242" t="s">
        <v>4738</v>
      </c>
      <c r="J916" s="242" t="s">
        <v>4739</v>
      </c>
      <c r="K916" s="242" t="s">
        <v>4729</v>
      </c>
      <c r="L916" s="242" t="s">
        <v>4730</v>
      </c>
      <c r="M916" s="242" t="s">
        <v>4785</v>
      </c>
      <c r="N916" s="242"/>
      <c r="O916" s="242" t="s">
        <v>7229</v>
      </c>
      <c r="P916" s="242" t="s">
        <v>7230</v>
      </c>
      <c r="Q916" s="242" t="s">
        <v>4733</v>
      </c>
    </row>
    <row r="917" spans="1:17">
      <c r="A917" s="242" t="s">
        <v>7674</v>
      </c>
      <c r="B917" s="242" t="s">
        <v>7675</v>
      </c>
      <c r="C917" s="242" t="s">
        <v>7676</v>
      </c>
      <c r="D917" s="242"/>
      <c r="E917" s="242" t="s">
        <v>7237</v>
      </c>
      <c r="F917" s="242" t="s">
        <v>4742</v>
      </c>
      <c r="G917" s="240">
        <v>60</v>
      </c>
      <c r="H917" s="241">
        <v>0</v>
      </c>
      <c r="I917" s="242" t="s">
        <v>4780</v>
      </c>
      <c r="J917" s="242" t="s">
        <v>4781</v>
      </c>
      <c r="K917" s="242" t="s">
        <v>4729</v>
      </c>
      <c r="L917" s="242" t="s">
        <v>4730</v>
      </c>
      <c r="M917" s="242" t="s">
        <v>4872</v>
      </c>
      <c r="N917" s="242"/>
      <c r="O917" s="242" t="s">
        <v>7229</v>
      </c>
      <c r="P917" s="242" t="s">
        <v>7230</v>
      </c>
      <c r="Q917" s="242" t="s">
        <v>4733</v>
      </c>
    </row>
    <row r="918" spans="1:17">
      <c r="A918" s="242" t="s">
        <v>7677</v>
      </c>
      <c r="B918" s="242" t="s">
        <v>7678</v>
      </c>
      <c r="C918" s="242" t="s">
        <v>7679</v>
      </c>
      <c r="D918" s="242"/>
      <c r="E918" s="242" t="s">
        <v>7247</v>
      </c>
      <c r="F918" s="242" t="s">
        <v>7680</v>
      </c>
      <c r="G918" s="240">
        <v>60</v>
      </c>
      <c r="H918" s="241">
        <v>0</v>
      </c>
      <c r="I918" s="242" t="s">
        <v>4795</v>
      </c>
      <c r="J918" s="242" t="s">
        <v>4796</v>
      </c>
      <c r="K918" s="242" t="s">
        <v>4729</v>
      </c>
      <c r="L918" s="242" t="s">
        <v>5017</v>
      </c>
      <c r="M918" s="242" t="s">
        <v>4798</v>
      </c>
      <c r="N918" s="242"/>
      <c r="O918" s="242" t="s">
        <v>7229</v>
      </c>
      <c r="P918" s="242" t="s">
        <v>7230</v>
      </c>
      <c r="Q918" s="242" t="s">
        <v>4733</v>
      </c>
    </row>
    <row r="919" spans="1:17">
      <c r="A919" s="242" t="s">
        <v>7681</v>
      </c>
      <c r="B919" s="242" t="s">
        <v>7682</v>
      </c>
      <c r="C919" s="242" t="s">
        <v>7683</v>
      </c>
      <c r="D919" s="242"/>
      <c r="E919" s="242" t="s">
        <v>7237</v>
      </c>
      <c r="F919" s="242" t="s">
        <v>4742</v>
      </c>
      <c r="G919" s="240">
        <v>60</v>
      </c>
      <c r="H919" s="241">
        <v>0</v>
      </c>
      <c r="I919" s="242" t="s">
        <v>4931</v>
      </c>
      <c r="J919" s="242" t="s">
        <v>4932</v>
      </c>
      <c r="K919" s="242" t="s">
        <v>4729</v>
      </c>
      <c r="L919" s="242" t="s">
        <v>4730</v>
      </c>
      <c r="M919" s="242" t="s">
        <v>4731</v>
      </c>
      <c r="N919" s="242"/>
      <c r="O919" s="242" t="s">
        <v>7229</v>
      </c>
      <c r="P919" s="242" t="s">
        <v>7230</v>
      </c>
      <c r="Q919" s="242" t="s">
        <v>4733</v>
      </c>
    </row>
    <row r="920" spans="1:17">
      <c r="A920" s="242" t="s">
        <v>7684</v>
      </c>
      <c r="B920" s="242" t="s">
        <v>7685</v>
      </c>
      <c r="C920" s="242" t="s">
        <v>7686</v>
      </c>
      <c r="D920" s="242"/>
      <c r="E920" s="242" t="s">
        <v>7237</v>
      </c>
      <c r="F920" s="242" t="s">
        <v>4742</v>
      </c>
      <c r="G920" s="240">
        <v>60</v>
      </c>
      <c r="H920" s="241">
        <v>0</v>
      </c>
      <c r="I920" s="242" t="s">
        <v>4780</v>
      </c>
      <c r="J920" s="242" t="s">
        <v>4781</v>
      </c>
      <c r="K920" s="242" t="s">
        <v>4729</v>
      </c>
      <c r="L920" s="242" t="s">
        <v>4730</v>
      </c>
      <c r="M920" s="242" t="s">
        <v>4937</v>
      </c>
      <c r="N920" s="242"/>
      <c r="O920" s="242" t="s">
        <v>7229</v>
      </c>
      <c r="P920" s="242" t="s">
        <v>7230</v>
      </c>
      <c r="Q920" s="242" t="s">
        <v>4733</v>
      </c>
    </row>
    <row r="921" spans="1:17">
      <c r="A921" s="242" t="s">
        <v>7687</v>
      </c>
      <c r="B921" s="242" t="s">
        <v>7688</v>
      </c>
      <c r="C921" s="242" t="s">
        <v>7689</v>
      </c>
      <c r="D921" s="242"/>
      <c r="E921" s="242" t="s">
        <v>7237</v>
      </c>
      <c r="F921" s="242" t="s">
        <v>4742</v>
      </c>
      <c r="G921" s="240">
        <v>60</v>
      </c>
      <c r="H921" s="241">
        <v>0</v>
      </c>
      <c r="I921" s="242" t="s">
        <v>4738</v>
      </c>
      <c r="J921" s="242" t="s">
        <v>4739</v>
      </c>
      <c r="K921" s="242" t="s">
        <v>4729</v>
      </c>
      <c r="L921" s="242" t="s">
        <v>4730</v>
      </c>
      <c r="M921" s="242" t="s">
        <v>4785</v>
      </c>
      <c r="N921" s="242"/>
      <c r="O921" s="242" t="s">
        <v>7229</v>
      </c>
      <c r="P921" s="242" t="s">
        <v>7230</v>
      </c>
      <c r="Q921" s="242" t="s">
        <v>4733</v>
      </c>
    </row>
    <row r="922" spans="1:17">
      <c r="A922" s="242" t="s">
        <v>7690</v>
      </c>
      <c r="B922" s="242" t="s">
        <v>7691</v>
      </c>
      <c r="C922" s="242" t="s">
        <v>7692</v>
      </c>
      <c r="D922" s="242"/>
      <c r="E922" s="242" t="s">
        <v>7237</v>
      </c>
      <c r="F922" s="242" t="s">
        <v>4742</v>
      </c>
      <c r="G922" s="240">
        <v>60</v>
      </c>
      <c r="H922" s="241">
        <v>0</v>
      </c>
      <c r="I922" s="242" t="s">
        <v>4738</v>
      </c>
      <c r="J922" s="242" t="s">
        <v>4739</v>
      </c>
      <c r="K922" s="242" t="s">
        <v>4729</v>
      </c>
      <c r="L922" s="242" t="s">
        <v>4730</v>
      </c>
      <c r="M922" s="242" t="s">
        <v>4813</v>
      </c>
      <c r="N922" s="242"/>
      <c r="O922" s="242" t="s">
        <v>7229</v>
      </c>
      <c r="P922" s="242" t="s">
        <v>7230</v>
      </c>
      <c r="Q922" s="242" t="s">
        <v>4733</v>
      </c>
    </row>
    <row r="923" spans="1:17">
      <c r="A923" s="242" t="s">
        <v>7693</v>
      </c>
      <c r="B923" s="242" t="s">
        <v>7694</v>
      </c>
      <c r="C923" s="242" t="s">
        <v>7695</v>
      </c>
      <c r="D923" s="242"/>
      <c r="E923" s="242" t="s">
        <v>7237</v>
      </c>
      <c r="F923" s="242" t="s">
        <v>4742</v>
      </c>
      <c r="G923" s="240">
        <v>60</v>
      </c>
      <c r="H923" s="241">
        <v>0</v>
      </c>
      <c r="I923" s="242" t="s">
        <v>4820</v>
      </c>
      <c r="J923" s="242" t="s">
        <v>4821</v>
      </c>
      <c r="K923" s="242" t="s">
        <v>4729</v>
      </c>
      <c r="L923" s="242" t="s">
        <v>4730</v>
      </c>
      <c r="M923" s="242" t="s">
        <v>4872</v>
      </c>
      <c r="N923" s="242"/>
      <c r="O923" s="242" t="s">
        <v>7229</v>
      </c>
      <c r="P923" s="242" t="s">
        <v>7230</v>
      </c>
      <c r="Q923" s="242" t="s">
        <v>4733</v>
      </c>
    </row>
    <row r="924" spans="1:17">
      <c r="A924" s="242" t="s">
        <v>7696</v>
      </c>
      <c r="B924" s="242" t="s">
        <v>7697</v>
      </c>
      <c r="C924" s="242" t="s">
        <v>7698</v>
      </c>
      <c r="D924" s="242"/>
      <c r="E924" s="242" t="s">
        <v>7237</v>
      </c>
      <c r="F924" s="242" t="s">
        <v>4742</v>
      </c>
      <c r="G924" s="240">
        <v>60</v>
      </c>
      <c r="H924" s="241">
        <v>0</v>
      </c>
      <c r="I924" s="242" t="s">
        <v>4775</v>
      </c>
      <c r="J924" s="242" t="s">
        <v>4776</v>
      </c>
      <c r="K924" s="242" t="s">
        <v>4729</v>
      </c>
      <c r="L924" s="242" t="s">
        <v>4730</v>
      </c>
      <c r="M924" s="242" t="s">
        <v>4908</v>
      </c>
      <c r="N924" s="242" t="s">
        <v>7699</v>
      </c>
      <c r="O924" s="242" t="s">
        <v>7229</v>
      </c>
      <c r="P924" s="242" t="s">
        <v>7230</v>
      </c>
      <c r="Q924" s="242" t="s">
        <v>4733</v>
      </c>
    </row>
    <row r="925" spans="1:17">
      <c r="A925" s="242" t="s">
        <v>7700</v>
      </c>
      <c r="B925" s="242" t="s">
        <v>7701</v>
      </c>
      <c r="C925" s="242" t="s">
        <v>7702</v>
      </c>
      <c r="D925" s="242"/>
      <c r="E925" s="242" t="s">
        <v>7237</v>
      </c>
      <c r="F925" s="242" t="s">
        <v>4742</v>
      </c>
      <c r="G925" s="240">
        <v>60</v>
      </c>
      <c r="H925" s="241">
        <v>0</v>
      </c>
      <c r="I925" s="242" t="s">
        <v>4775</v>
      </c>
      <c r="J925" s="242" t="s">
        <v>4776</v>
      </c>
      <c r="K925" s="242" t="s">
        <v>4729</v>
      </c>
      <c r="L925" s="242" t="s">
        <v>4730</v>
      </c>
      <c r="M925" s="242" t="s">
        <v>4926</v>
      </c>
      <c r="N925" s="242" t="s">
        <v>7703</v>
      </c>
      <c r="O925" s="242" t="s">
        <v>7229</v>
      </c>
      <c r="P925" s="242" t="s">
        <v>7230</v>
      </c>
      <c r="Q925" s="242" t="s">
        <v>4733</v>
      </c>
    </row>
    <row r="926" spans="1:17">
      <c r="A926" s="242" t="s">
        <v>7704</v>
      </c>
      <c r="B926" s="242" t="s">
        <v>7705</v>
      </c>
      <c r="C926" s="242" t="s">
        <v>7706</v>
      </c>
      <c r="D926" s="242"/>
      <c r="E926" s="242" t="s">
        <v>7237</v>
      </c>
      <c r="F926" s="242" t="s">
        <v>4742</v>
      </c>
      <c r="G926" s="240">
        <v>60</v>
      </c>
      <c r="H926" s="241">
        <v>0</v>
      </c>
      <c r="I926" s="242" t="s">
        <v>4820</v>
      </c>
      <c r="J926" s="242" t="s">
        <v>4821</v>
      </c>
      <c r="K926" s="242" t="s">
        <v>4729</v>
      </c>
      <c r="L926" s="242" t="s">
        <v>4730</v>
      </c>
      <c r="M926" s="242" t="s">
        <v>6439</v>
      </c>
      <c r="N926" s="242"/>
      <c r="O926" s="242" t="s">
        <v>7229</v>
      </c>
      <c r="P926" s="242" t="s">
        <v>7230</v>
      </c>
      <c r="Q926" s="242" t="s">
        <v>4733</v>
      </c>
    </row>
    <row r="927" spans="1:17">
      <c r="A927" s="242" t="s">
        <v>7707</v>
      </c>
      <c r="B927" s="242" t="s">
        <v>7708</v>
      </c>
      <c r="C927" s="242" t="s">
        <v>7709</v>
      </c>
      <c r="D927" s="242"/>
      <c r="E927" s="242" t="s">
        <v>7247</v>
      </c>
      <c r="F927" s="242" t="s">
        <v>7710</v>
      </c>
      <c r="G927" s="240">
        <v>60</v>
      </c>
      <c r="H927" s="241">
        <v>0</v>
      </c>
      <c r="I927" s="242" t="s">
        <v>4795</v>
      </c>
      <c r="J927" s="242" t="s">
        <v>4796</v>
      </c>
      <c r="K927" s="242" t="s">
        <v>4729</v>
      </c>
      <c r="L927" s="242" t="s">
        <v>5017</v>
      </c>
      <c r="M927" s="242" t="s">
        <v>4798</v>
      </c>
      <c r="N927" s="242"/>
      <c r="O927" s="242" t="s">
        <v>7229</v>
      </c>
      <c r="P927" s="242" t="s">
        <v>7230</v>
      </c>
      <c r="Q927" s="242" t="s">
        <v>4733</v>
      </c>
    </row>
    <row r="928" spans="1:17">
      <c r="A928" s="242" t="s">
        <v>7711</v>
      </c>
      <c r="B928" s="242" t="s">
        <v>7712</v>
      </c>
      <c r="C928" s="242" t="s">
        <v>7713</v>
      </c>
      <c r="D928" s="242"/>
      <c r="E928" s="242" t="s">
        <v>7237</v>
      </c>
      <c r="F928" s="242" t="s">
        <v>4742</v>
      </c>
      <c r="G928" s="240">
        <v>60</v>
      </c>
      <c r="H928" s="241">
        <v>0</v>
      </c>
      <c r="I928" s="242" t="s">
        <v>4808</v>
      </c>
      <c r="J928" s="242" t="s">
        <v>4809</v>
      </c>
      <c r="K928" s="242" t="s">
        <v>4729</v>
      </c>
      <c r="L928" s="242" t="s">
        <v>4730</v>
      </c>
      <c r="M928" s="242" t="s">
        <v>7593</v>
      </c>
      <c r="N928" s="242"/>
      <c r="O928" s="242" t="s">
        <v>7229</v>
      </c>
      <c r="P928" s="242" t="s">
        <v>7230</v>
      </c>
      <c r="Q928" s="242" t="s">
        <v>4733</v>
      </c>
    </row>
    <row r="929" spans="1:17">
      <c r="A929" s="242" t="s">
        <v>7714</v>
      </c>
      <c r="B929" s="242" t="s">
        <v>7715</v>
      </c>
      <c r="C929" s="242" t="s">
        <v>7716</v>
      </c>
      <c r="D929" s="242"/>
      <c r="E929" s="242" t="s">
        <v>7237</v>
      </c>
      <c r="F929" s="242" t="s">
        <v>4742</v>
      </c>
      <c r="G929" s="240">
        <v>60</v>
      </c>
      <c r="H929" s="241">
        <v>0</v>
      </c>
      <c r="I929" s="242" t="s">
        <v>4780</v>
      </c>
      <c r="J929" s="242" t="s">
        <v>4781</v>
      </c>
      <c r="K929" s="242" t="s">
        <v>4729</v>
      </c>
      <c r="L929" s="242" t="s">
        <v>4730</v>
      </c>
      <c r="M929" s="242" t="s">
        <v>4937</v>
      </c>
      <c r="N929" s="242"/>
      <c r="O929" s="242" t="s">
        <v>7229</v>
      </c>
      <c r="P929" s="242" t="s">
        <v>7230</v>
      </c>
      <c r="Q929" s="242" t="s">
        <v>4733</v>
      </c>
    </row>
    <row r="930" spans="1:17">
      <c r="A930" s="242" t="s">
        <v>7717</v>
      </c>
      <c r="B930" s="242" t="s">
        <v>7718</v>
      </c>
      <c r="C930" s="242" t="s">
        <v>7719</v>
      </c>
      <c r="D930" s="242"/>
      <c r="E930" s="242" t="s">
        <v>7247</v>
      </c>
      <c r="F930" s="242" t="s">
        <v>7720</v>
      </c>
      <c r="G930" s="240">
        <v>60</v>
      </c>
      <c r="H930" s="241">
        <v>0</v>
      </c>
      <c r="I930" s="242" t="s">
        <v>4795</v>
      </c>
      <c r="J930" s="242" t="s">
        <v>4796</v>
      </c>
      <c r="K930" s="242" t="s">
        <v>4729</v>
      </c>
      <c r="L930" s="242" t="s">
        <v>5043</v>
      </c>
      <c r="M930" s="242" t="s">
        <v>4798</v>
      </c>
      <c r="N930" s="242"/>
      <c r="O930" s="242" t="s">
        <v>7229</v>
      </c>
      <c r="P930" s="242" t="s">
        <v>7230</v>
      </c>
      <c r="Q930" s="242" t="s">
        <v>4733</v>
      </c>
    </row>
    <row r="931" spans="1:17">
      <c r="A931" s="242" t="s">
        <v>7721</v>
      </c>
      <c r="B931" s="242" t="s">
        <v>7722</v>
      </c>
      <c r="C931" s="242" t="s">
        <v>7723</v>
      </c>
      <c r="D931" s="242"/>
      <c r="E931" s="242" t="s">
        <v>7237</v>
      </c>
      <c r="F931" s="242" t="s">
        <v>4742</v>
      </c>
      <c r="G931" s="240">
        <v>60</v>
      </c>
      <c r="H931" s="241">
        <v>0</v>
      </c>
      <c r="I931" s="242" t="s">
        <v>4738</v>
      </c>
      <c r="J931" s="242" t="s">
        <v>4739</v>
      </c>
      <c r="K931" s="242" t="s">
        <v>4729</v>
      </c>
      <c r="L931" s="242" t="s">
        <v>4730</v>
      </c>
      <c r="M931" s="242" t="s">
        <v>6396</v>
      </c>
      <c r="N931" s="242"/>
      <c r="O931" s="242" t="s">
        <v>7229</v>
      </c>
      <c r="P931" s="242" t="s">
        <v>7230</v>
      </c>
      <c r="Q931" s="242" t="s">
        <v>4733</v>
      </c>
    </row>
    <row r="932" spans="1:17">
      <c r="A932" s="242" t="s">
        <v>7724</v>
      </c>
      <c r="B932" s="242" t="s">
        <v>7725</v>
      </c>
      <c r="C932" s="242" t="s">
        <v>7726</v>
      </c>
      <c r="D932" s="242"/>
      <c r="E932" s="242" t="s">
        <v>7237</v>
      </c>
      <c r="F932" s="242" t="s">
        <v>4742</v>
      </c>
      <c r="G932" s="240">
        <v>60</v>
      </c>
      <c r="H932" s="241">
        <v>0</v>
      </c>
      <c r="I932" s="242" t="s">
        <v>4780</v>
      </c>
      <c r="J932" s="242" t="s">
        <v>4781</v>
      </c>
      <c r="K932" s="242" t="s">
        <v>4729</v>
      </c>
      <c r="L932" s="242" t="s">
        <v>4730</v>
      </c>
      <c r="M932" s="242" t="s">
        <v>4816</v>
      </c>
      <c r="N932" s="242"/>
      <c r="O932" s="242" t="s">
        <v>7229</v>
      </c>
      <c r="P932" s="242" t="s">
        <v>7230</v>
      </c>
      <c r="Q932" s="242" t="s">
        <v>4733</v>
      </c>
    </row>
    <row r="933" spans="1:17">
      <c r="A933" s="242" t="s">
        <v>7727</v>
      </c>
      <c r="B933" s="242" t="s">
        <v>7728</v>
      </c>
      <c r="C933" s="242" t="s">
        <v>7729</v>
      </c>
      <c r="D933" s="242"/>
      <c r="E933" s="242" t="s">
        <v>7237</v>
      </c>
      <c r="F933" s="242" t="s">
        <v>4742</v>
      </c>
      <c r="G933" s="240">
        <v>60</v>
      </c>
      <c r="H933" s="241">
        <v>0</v>
      </c>
      <c r="I933" s="242" t="s">
        <v>4808</v>
      </c>
      <c r="J933" s="242" t="s">
        <v>4809</v>
      </c>
      <c r="K933" s="242" t="s">
        <v>4729</v>
      </c>
      <c r="L933" s="242" t="s">
        <v>4730</v>
      </c>
      <c r="M933" s="242" t="s">
        <v>4731</v>
      </c>
      <c r="N933" s="242"/>
      <c r="O933" s="242" t="s">
        <v>7229</v>
      </c>
      <c r="P933" s="242" t="s">
        <v>7230</v>
      </c>
      <c r="Q933" s="242" t="s">
        <v>4733</v>
      </c>
    </row>
    <row r="934" spans="1:17">
      <c r="A934" s="242" t="s">
        <v>7730</v>
      </c>
      <c r="B934" s="242" t="s">
        <v>7731</v>
      </c>
      <c r="C934" s="242" t="s">
        <v>7732</v>
      </c>
      <c r="D934" s="242"/>
      <c r="E934" s="242" t="s">
        <v>7237</v>
      </c>
      <c r="F934" s="242" t="s">
        <v>4742</v>
      </c>
      <c r="G934" s="240">
        <v>60</v>
      </c>
      <c r="H934" s="241">
        <v>0</v>
      </c>
      <c r="I934" s="242" t="s">
        <v>4820</v>
      </c>
      <c r="J934" s="242" t="s">
        <v>4821</v>
      </c>
      <c r="K934" s="242" t="s">
        <v>4729</v>
      </c>
      <c r="L934" s="242" t="s">
        <v>4730</v>
      </c>
      <c r="M934" s="242" t="s">
        <v>4872</v>
      </c>
      <c r="N934" s="242"/>
      <c r="O934" s="242" t="s">
        <v>7229</v>
      </c>
      <c r="P934" s="242" t="s">
        <v>7230</v>
      </c>
      <c r="Q934" s="242" t="s">
        <v>4733</v>
      </c>
    </row>
    <row r="935" spans="1:17">
      <c r="A935" s="242" t="s">
        <v>7733</v>
      </c>
      <c r="B935" s="242" t="s">
        <v>7734</v>
      </c>
      <c r="C935" s="242" t="s">
        <v>7735</v>
      </c>
      <c r="D935" s="242"/>
      <c r="E935" s="242" t="s">
        <v>7237</v>
      </c>
      <c r="F935" s="242" t="s">
        <v>4742</v>
      </c>
      <c r="G935" s="240">
        <v>60</v>
      </c>
      <c r="H935" s="241">
        <v>0</v>
      </c>
      <c r="I935" s="242" t="s">
        <v>4780</v>
      </c>
      <c r="J935" s="242" t="s">
        <v>4781</v>
      </c>
      <c r="K935" s="242" t="s">
        <v>4729</v>
      </c>
      <c r="L935" s="242" t="s">
        <v>4730</v>
      </c>
      <c r="M935" s="242" t="s">
        <v>4782</v>
      </c>
      <c r="N935" s="242"/>
      <c r="O935" s="242" t="s">
        <v>7229</v>
      </c>
      <c r="P935" s="242" t="s">
        <v>7230</v>
      </c>
      <c r="Q935" s="242" t="s">
        <v>4733</v>
      </c>
    </row>
    <row r="936" spans="1:17">
      <c r="A936" s="242" t="s">
        <v>7736</v>
      </c>
      <c r="B936" s="242" t="s">
        <v>7737</v>
      </c>
      <c r="C936" s="242" t="s">
        <v>7738</v>
      </c>
      <c r="D936" s="242"/>
      <c r="E936" s="242" t="s">
        <v>7237</v>
      </c>
      <c r="F936" s="242" t="s">
        <v>4742</v>
      </c>
      <c r="G936" s="240">
        <v>60</v>
      </c>
      <c r="H936" s="241">
        <v>0</v>
      </c>
      <c r="I936" s="242" t="s">
        <v>4931</v>
      </c>
      <c r="J936" s="242" t="s">
        <v>4932</v>
      </c>
      <c r="K936" s="242" t="s">
        <v>4729</v>
      </c>
      <c r="L936" s="242" t="s">
        <v>4730</v>
      </c>
      <c r="M936" s="242" t="s">
        <v>5087</v>
      </c>
      <c r="N936" s="242"/>
      <c r="O936" s="242" t="s">
        <v>7229</v>
      </c>
      <c r="P936" s="242" t="s">
        <v>7230</v>
      </c>
      <c r="Q936" s="242" t="s">
        <v>4733</v>
      </c>
    </row>
    <row r="937" spans="1:17">
      <c r="A937" s="242" t="s">
        <v>7739</v>
      </c>
      <c r="B937" s="242" t="s">
        <v>7740</v>
      </c>
      <c r="C937" s="242" t="s">
        <v>7741</v>
      </c>
      <c r="D937" s="242"/>
      <c r="E937" s="242" t="s">
        <v>7247</v>
      </c>
      <c r="F937" s="242" t="s">
        <v>7742</v>
      </c>
      <c r="G937" s="240">
        <v>60</v>
      </c>
      <c r="H937" s="241">
        <v>0</v>
      </c>
      <c r="I937" s="242" t="s">
        <v>4795</v>
      </c>
      <c r="J937" s="242" t="s">
        <v>4796</v>
      </c>
      <c r="K937" s="242" t="s">
        <v>4729</v>
      </c>
      <c r="L937" s="242" t="s">
        <v>5079</v>
      </c>
      <c r="M937" s="242" t="s">
        <v>4798</v>
      </c>
      <c r="N937" s="242"/>
      <c r="O937" s="242" t="s">
        <v>7229</v>
      </c>
      <c r="P937" s="242" t="s">
        <v>7230</v>
      </c>
      <c r="Q937" s="242" t="s">
        <v>4733</v>
      </c>
    </row>
    <row r="938" spans="1:17">
      <c r="A938" s="242" t="s">
        <v>7743</v>
      </c>
      <c r="B938" s="242" t="s">
        <v>7744</v>
      </c>
      <c r="C938" s="242" t="s">
        <v>7745</v>
      </c>
      <c r="D938" s="242"/>
      <c r="E938" s="242" t="s">
        <v>7237</v>
      </c>
      <c r="F938" s="242" t="s">
        <v>4742</v>
      </c>
      <c r="G938" s="240">
        <v>60</v>
      </c>
      <c r="H938" s="241">
        <v>0</v>
      </c>
      <c r="I938" s="242" t="s">
        <v>4808</v>
      </c>
      <c r="J938" s="242" t="s">
        <v>4809</v>
      </c>
      <c r="K938" s="242" t="s">
        <v>4729</v>
      </c>
      <c r="L938" s="242" t="s">
        <v>4730</v>
      </c>
      <c r="M938" s="242" t="s">
        <v>5113</v>
      </c>
      <c r="N938" s="242"/>
      <c r="O938" s="242" t="s">
        <v>7229</v>
      </c>
      <c r="P938" s="242" t="s">
        <v>7230</v>
      </c>
      <c r="Q938" s="242" t="s">
        <v>4733</v>
      </c>
    </row>
    <row r="939" spans="1:17">
      <c r="A939" s="242" t="s">
        <v>7746</v>
      </c>
      <c r="B939" s="242" t="s">
        <v>7747</v>
      </c>
      <c r="C939" s="242" t="s">
        <v>7748</v>
      </c>
      <c r="D939" s="242"/>
      <c r="E939" s="242" t="s">
        <v>7237</v>
      </c>
      <c r="F939" s="242" t="s">
        <v>4742</v>
      </c>
      <c r="G939" s="240">
        <v>60</v>
      </c>
      <c r="H939" s="241">
        <v>0</v>
      </c>
      <c r="I939" s="242" t="s">
        <v>4931</v>
      </c>
      <c r="J939" s="242" t="s">
        <v>4932</v>
      </c>
      <c r="K939" s="242" t="s">
        <v>4729</v>
      </c>
      <c r="L939" s="242" t="s">
        <v>4730</v>
      </c>
      <c r="M939" s="242" t="s">
        <v>4810</v>
      </c>
      <c r="N939" s="242"/>
      <c r="O939" s="242" t="s">
        <v>7229</v>
      </c>
      <c r="P939" s="242" t="s">
        <v>7230</v>
      </c>
      <c r="Q939" s="242" t="s">
        <v>4733</v>
      </c>
    </row>
    <row r="940" spans="1:17">
      <c r="A940" s="242" t="s">
        <v>7749</v>
      </c>
      <c r="B940" s="242" t="s">
        <v>7750</v>
      </c>
      <c r="C940" s="242" t="s">
        <v>7751</v>
      </c>
      <c r="D940" s="242"/>
      <c r="E940" s="242" t="s">
        <v>7237</v>
      </c>
      <c r="F940" s="242" t="s">
        <v>4742</v>
      </c>
      <c r="G940" s="240">
        <v>60</v>
      </c>
      <c r="H940" s="241">
        <v>0</v>
      </c>
      <c r="I940" s="242" t="s">
        <v>4931</v>
      </c>
      <c r="J940" s="242" t="s">
        <v>4932</v>
      </c>
      <c r="K940" s="242" t="s">
        <v>4729</v>
      </c>
      <c r="L940" s="242" t="s">
        <v>4730</v>
      </c>
      <c r="M940" s="242" t="s">
        <v>4937</v>
      </c>
      <c r="N940" s="242"/>
      <c r="O940" s="242" t="s">
        <v>7229</v>
      </c>
      <c r="P940" s="242" t="s">
        <v>7230</v>
      </c>
      <c r="Q940" s="242" t="s">
        <v>4733</v>
      </c>
    </row>
    <row r="941" spans="1:17">
      <c r="A941" s="242" t="s">
        <v>7752</v>
      </c>
      <c r="B941" s="242" t="s">
        <v>7753</v>
      </c>
      <c r="C941" s="242" t="s">
        <v>7754</v>
      </c>
      <c r="D941" s="242"/>
      <c r="E941" s="242" t="s">
        <v>7237</v>
      </c>
      <c r="F941" s="242" t="s">
        <v>4742</v>
      </c>
      <c r="G941" s="240">
        <v>60</v>
      </c>
      <c r="H941" s="241">
        <v>0</v>
      </c>
      <c r="I941" s="242" t="s">
        <v>4931</v>
      </c>
      <c r="J941" s="242" t="s">
        <v>4932</v>
      </c>
      <c r="K941" s="242" t="s">
        <v>4729</v>
      </c>
      <c r="L941" s="242" t="s">
        <v>4730</v>
      </c>
      <c r="M941" s="242" t="s">
        <v>4937</v>
      </c>
      <c r="N941" s="242"/>
      <c r="O941" s="242" t="s">
        <v>7229</v>
      </c>
      <c r="P941" s="242" t="s">
        <v>7230</v>
      </c>
      <c r="Q941" s="242" t="s">
        <v>4733</v>
      </c>
    </row>
    <row r="942" spans="1:17">
      <c r="A942" s="242" t="s">
        <v>7755</v>
      </c>
      <c r="B942" s="242" t="s">
        <v>7756</v>
      </c>
      <c r="C942" s="242" t="s">
        <v>7757</v>
      </c>
      <c r="D942" s="242"/>
      <c r="E942" s="242" t="s">
        <v>7237</v>
      </c>
      <c r="F942" s="242" t="s">
        <v>4742</v>
      </c>
      <c r="G942" s="240">
        <v>60</v>
      </c>
      <c r="H942" s="241">
        <v>0</v>
      </c>
      <c r="I942" s="242" t="s">
        <v>4738</v>
      </c>
      <c r="J942" s="242" t="s">
        <v>4739</v>
      </c>
      <c r="K942" s="242" t="s">
        <v>4729</v>
      </c>
      <c r="L942" s="242" t="s">
        <v>4730</v>
      </c>
      <c r="M942" s="242" t="s">
        <v>4740</v>
      </c>
      <c r="N942" s="242" t="s">
        <v>5506</v>
      </c>
      <c r="O942" s="242" t="s">
        <v>7229</v>
      </c>
      <c r="P942" s="242" t="s">
        <v>7230</v>
      </c>
      <c r="Q942" s="242" t="s">
        <v>4733</v>
      </c>
    </row>
    <row r="943" spans="1:17">
      <c r="A943" s="242" t="s">
        <v>7758</v>
      </c>
      <c r="B943" s="242" t="s">
        <v>7759</v>
      </c>
      <c r="C943" s="242" t="s">
        <v>7760</v>
      </c>
      <c r="D943" s="242"/>
      <c r="E943" s="242" t="s">
        <v>7237</v>
      </c>
      <c r="F943" s="242" t="s">
        <v>4742</v>
      </c>
      <c r="G943" s="240">
        <v>60</v>
      </c>
      <c r="H943" s="241">
        <v>0</v>
      </c>
      <c r="I943" s="242" t="s">
        <v>4820</v>
      </c>
      <c r="J943" s="242" t="s">
        <v>4821</v>
      </c>
      <c r="K943" s="242" t="s">
        <v>4729</v>
      </c>
      <c r="L943" s="242" t="s">
        <v>4730</v>
      </c>
      <c r="M943" s="242" t="s">
        <v>6439</v>
      </c>
      <c r="N943" s="242"/>
      <c r="O943" s="242" t="s">
        <v>7229</v>
      </c>
      <c r="P943" s="242" t="s">
        <v>7230</v>
      </c>
      <c r="Q943" s="242" t="s">
        <v>4733</v>
      </c>
    </row>
    <row r="944" spans="1:17">
      <c r="A944" s="242" t="s">
        <v>7761</v>
      </c>
      <c r="B944" s="242" t="s">
        <v>7762</v>
      </c>
      <c r="C944" s="242" t="s">
        <v>7763</v>
      </c>
      <c r="D944" s="242"/>
      <c r="E944" s="242" t="s">
        <v>7247</v>
      </c>
      <c r="F944" s="242" t="s">
        <v>7764</v>
      </c>
      <c r="G944" s="240">
        <v>60</v>
      </c>
      <c r="H944" s="241">
        <v>0</v>
      </c>
      <c r="I944" s="242" t="s">
        <v>4795</v>
      </c>
      <c r="J944" s="242" t="s">
        <v>4796</v>
      </c>
      <c r="K944" s="242" t="s">
        <v>4729</v>
      </c>
      <c r="L944" s="242" t="s">
        <v>7765</v>
      </c>
      <c r="M944" s="242" t="s">
        <v>4798</v>
      </c>
      <c r="N944" s="242"/>
      <c r="O944" s="242" t="s">
        <v>7229</v>
      </c>
      <c r="P944" s="242" t="s">
        <v>7230</v>
      </c>
      <c r="Q944" s="242" t="s">
        <v>4733</v>
      </c>
    </row>
    <row r="945" spans="1:17">
      <c r="A945" s="242" t="s">
        <v>7766</v>
      </c>
      <c r="B945" s="242" t="s">
        <v>7767</v>
      </c>
      <c r="C945" s="242" t="s">
        <v>7768</v>
      </c>
      <c r="D945" s="242"/>
      <c r="E945" s="242" t="s">
        <v>7247</v>
      </c>
      <c r="F945" s="242" t="s">
        <v>7769</v>
      </c>
      <c r="G945" s="240">
        <v>60</v>
      </c>
      <c r="H945" s="241">
        <v>0</v>
      </c>
      <c r="I945" s="242" t="s">
        <v>4775</v>
      </c>
      <c r="J945" s="242" t="s">
        <v>4776</v>
      </c>
      <c r="K945" s="242" t="s">
        <v>4729</v>
      </c>
      <c r="L945" s="242" t="s">
        <v>4730</v>
      </c>
      <c r="M945" s="242" t="s">
        <v>4740</v>
      </c>
      <c r="N945" s="242" t="s">
        <v>7770</v>
      </c>
      <c r="O945" s="242" t="s">
        <v>7229</v>
      </c>
      <c r="P945" s="242" t="s">
        <v>7230</v>
      </c>
      <c r="Q945" s="242" t="s">
        <v>4733</v>
      </c>
    </row>
    <row r="946" spans="1:17">
      <c r="A946" s="242" t="s">
        <v>7771</v>
      </c>
      <c r="B946" s="242" t="s">
        <v>7772</v>
      </c>
      <c r="C946" s="242" t="s">
        <v>7773</v>
      </c>
      <c r="D946" s="242"/>
      <c r="E946" s="242" t="s">
        <v>7247</v>
      </c>
      <c r="F946" s="242" t="s">
        <v>7774</v>
      </c>
      <c r="G946" s="240">
        <v>60</v>
      </c>
      <c r="H946" s="241">
        <v>0</v>
      </c>
      <c r="I946" s="242" t="s">
        <v>4795</v>
      </c>
      <c r="J946" s="242" t="s">
        <v>4796</v>
      </c>
      <c r="K946" s="242" t="s">
        <v>4729</v>
      </c>
      <c r="L946" s="242" t="s">
        <v>5029</v>
      </c>
      <c r="M946" s="242" t="s">
        <v>4798</v>
      </c>
      <c r="N946" s="242"/>
      <c r="O946" s="242" t="s">
        <v>7229</v>
      </c>
      <c r="P946" s="242" t="s">
        <v>7230</v>
      </c>
      <c r="Q946" s="242" t="s">
        <v>4733</v>
      </c>
    </row>
    <row r="947" spans="1:17">
      <c r="A947" s="242" t="s">
        <v>7775</v>
      </c>
      <c r="B947" s="242" t="s">
        <v>7776</v>
      </c>
      <c r="C947" s="242" t="s">
        <v>7777</v>
      </c>
      <c r="D947" s="242"/>
      <c r="E947" s="242" t="s">
        <v>7247</v>
      </c>
      <c r="F947" s="242" t="s">
        <v>7778</v>
      </c>
      <c r="G947" s="240"/>
      <c r="H947" s="241">
        <v>0</v>
      </c>
      <c r="I947" s="242" t="s">
        <v>4848</v>
      </c>
      <c r="J947" s="242" t="s">
        <v>4849</v>
      </c>
      <c r="K947" s="242" t="s">
        <v>4729</v>
      </c>
      <c r="L947" s="242" t="s">
        <v>7779</v>
      </c>
      <c r="M947" s="242" t="s">
        <v>4851</v>
      </c>
      <c r="N947" s="242"/>
      <c r="O947" s="242" t="s">
        <v>7229</v>
      </c>
      <c r="P947" s="242" t="s">
        <v>7230</v>
      </c>
      <c r="Q947" s="242" t="s">
        <v>4733</v>
      </c>
    </row>
    <row r="948" spans="1:17">
      <c r="A948" s="242" t="s">
        <v>7780</v>
      </c>
      <c r="B948" s="242" t="s">
        <v>7781</v>
      </c>
      <c r="C948" s="242" t="s">
        <v>7782</v>
      </c>
      <c r="D948" s="242"/>
      <c r="E948" s="242" t="s">
        <v>7247</v>
      </c>
      <c r="F948" s="242" t="s">
        <v>7783</v>
      </c>
      <c r="G948" s="240">
        <v>60</v>
      </c>
      <c r="H948" s="241">
        <v>0</v>
      </c>
      <c r="I948" s="242" t="s">
        <v>4795</v>
      </c>
      <c r="J948" s="242" t="s">
        <v>4796</v>
      </c>
      <c r="K948" s="242" t="s">
        <v>4729</v>
      </c>
      <c r="L948" s="242" t="s">
        <v>7765</v>
      </c>
      <c r="M948" s="242" t="s">
        <v>4798</v>
      </c>
      <c r="N948" s="242"/>
      <c r="O948" s="242" t="s">
        <v>7229</v>
      </c>
      <c r="P948" s="242" t="s">
        <v>7230</v>
      </c>
      <c r="Q948" s="242" t="s">
        <v>4733</v>
      </c>
    </row>
    <row r="949" spans="1:17">
      <c r="A949" s="242" t="s">
        <v>7784</v>
      </c>
      <c r="B949" s="242" t="s">
        <v>7785</v>
      </c>
      <c r="C949" s="242" t="s">
        <v>7786</v>
      </c>
      <c r="D949" s="242"/>
      <c r="E949" s="242" t="s">
        <v>7247</v>
      </c>
      <c r="F949" s="242" t="s">
        <v>7787</v>
      </c>
      <c r="G949" s="240">
        <v>60</v>
      </c>
      <c r="H949" s="241">
        <v>0</v>
      </c>
      <c r="I949" s="242" t="s">
        <v>4820</v>
      </c>
      <c r="J949" s="242" t="s">
        <v>4821</v>
      </c>
      <c r="K949" s="242" t="s">
        <v>4729</v>
      </c>
      <c r="L949" s="242" t="s">
        <v>4730</v>
      </c>
      <c r="M949" s="242" t="s">
        <v>6439</v>
      </c>
      <c r="N949" s="242"/>
      <c r="O949" s="242" t="s">
        <v>7229</v>
      </c>
      <c r="P949" s="242" t="s">
        <v>7230</v>
      </c>
      <c r="Q949" s="242" t="s">
        <v>4733</v>
      </c>
    </row>
    <row r="950" spans="1:17">
      <c r="A950" s="242" t="s">
        <v>7788</v>
      </c>
      <c r="B950" s="242" t="s">
        <v>7789</v>
      </c>
      <c r="C950" s="242" t="s">
        <v>7790</v>
      </c>
      <c r="D950" s="242"/>
      <c r="E950" s="242" t="s">
        <v>7247</v>
      </c>
      <c r="F950" s="242" t="s">
        <v>7791</v>
      </c>
      <c r="G950" s="240">
        <v>60</v>
      </c>
      <c r="H950" s="241">
        <v>0</v>
      </c>
      <c r="I950" s="242" t="s">
        <v>4795</v>
      </c>
      <c r="J950" s="242" t="s">
        <v>4796</v>
      </c>
      <c r="K950" s="242" t="s">
        <v>4729</v>
      </c>
      <c r="L950" s="242" t="s">
        <v>5079</v>
      </c>
      <c r="M950" s="242" t="s">
        <v>4798</v>
      </c>
      <c r="N950" s="242"/>
      <c r="O950" s="242" t="s">
        <v>7229</v>
      </c>
      <c r="P950" s="242" t="s">
        <v>7230</v>
      </c>
      <c r="Q950" s="242" t="s">
        <v>4733</v>
      </c>
    </row>
    <row r="951" spans="1:17">
      <c r="A951" s="242" t="s">
        <v>7792</v>
      </c>
      <c r="B951" s="242" t="s">
        <v>7793</v>
      </c>
      <c r="C951" s="242" t="s">
        <v>7794</v>
      </c>
      <c r="D951" s="242"/>
      <c r="E951" s="242" t="s">
        <v>7247</v>
      </c>
      <c r="F951" s="242" t="s">
        <v>7795</v>
      </c>
      <c r="G951" s="240">
        <v>60</v>
      </c>
      <c r="H951" s="241">
        <v>0</v>
      </c>
      <c r="I951" s="242" t="s">
        <v>4795</v>
      </c>
      <c r="J951" s="242" t="s">
        <v>4796</v>
      </c>
      <c r="K951" s="242" t="s">
        <v>4729</v>
      </c>
      <c r="L951" s="242" t="s">
        <v>4978</v>
      </c>
      <c r="M951" s="242" t="s">
        <v>4798</v>
      </c>
      <c r="N951" s="242"/>
      <c r="O951" s="242" t="s">
        <v>7229</v>
      </c>
      <c r="P951" s="242" t="s">
        <v>7230</v>
      </c>
      <c r="Q951" s="242" t="s">
        <v>4733</v>
      </c>
    </row>
    <row r="952" spans="1:17">
      <c r="A952" s="242" t="s">
        <v>7796</v>
      </c>
      <c r="B952" s="242" t="s">
        <v>7797</v>
      </c>
      <c r="C952" s="242" t="s">
        <v>7798</v>
      </c>
      <c r="D952" s="242"/>
      <c r="E952" s="242" t="s">
        <v>7247</v>
      </c>
      <c r="F952" s="242" t="s">
        <v>7799</v>
      </c>
      <c r="G952" s="240">
        <v>60</v>
      </c>
      <c r="H952" s="241">
        <v>0</v>
      </c>
      <c r="I952" s="242" t="s">
        <v>4795</v>
      </c>
      <c r="J952" s="242" t="s">
        <v>4796</v>
      </c>
      <c r="K952" s="242" t="s">
        <v>4729</v>
      </c>
      <c r="L952" s="242" t="s">
        <v>5017</v>
      </c>
      <c r="M952" s="242" t="s">
        <v>4798</v>
      </c>
      <c r="N952" s="242"/>
      <c r="O952" s="242" t="s">
        <v>7229</v>
      </c>
      <c r="P952" s="242" t="s">
        <v>7230</v>
      </c>
      <c r="Q952" s="242" t="s">
        <v>4733</v>
      </c>
    </row>
    <row r="953" spans="1:17">
      <c r="A953" s="242" t="s">
        <v>7800</v>
      </c>
      <c r="B953" s="242" t="s">
        <v>7801</v>
      </c>
      <c r="C953" s="242" t="s">
        <v>7802</v>
      </c>
      <c r="D953" s="242"/>
      <c r="E953" s="242" t="s">
        <v>7247</v>
      </c>
      <c r="F953" s="242" t="s">
        <v>7803</v>
      </c>
      <c r="G953" s="240">
        <v>60</v>
      </c>
      <c r="H953" s="241">
        <v>0</v>
      </c>
      <c r="I953" s="242" t="s">
        <v>4795</v>
      </c>
      <c r="J953" s="242" t="s">
        <v>4796</v>
      </c>
      <c r="K953" s="242" t="s">
        <v>4729</v>
      </c>
      <c r="L953" s="242" t="s">
        <v>5017</v>
      </c>
      <c r="M953" s="242" t="s">
        <v>4798</v>
      </c>
      <c r="N953" s="242"/>
      <c r="O953" s="242" t="s">
        <v>7229</v>
      </c>
      <c r="P953" s="242" t="s">
        <v>7230</v>
      </c>
      <c r="Q953" s="242" t="s">
        <v>4733</v>
      </c>
    </row>
    <row r="954" spans="1:17">
      <c r="A954" s="242" t="s">
        <v>7804</v>
      </c>
      <c r="B954" s="242" t="s">
        <v>7805</v>
      </c>
      <c r="C954" s="242" t="s">
        <v>7806</v>
      </c>
      <c r="D954" s="242"/>
      <c r="E954" s="242" t="s">
        <v>7237</v>
      </c>
      <c r="F954" s="242" t="s">
        <v>4742</v>
      </c>
      <c r="G954" s="240">
        <v>60</v>
      </c>
      <c r="H954" s="241">
        <v>0</v>
      </c>
      <c r="I954" s="242" t="s">
        <v>4931</v>
      </c>
      <c r="J954" s="242" t="s">
        <v>4932</v>
      </c>
      <c r="K954" s="242" t="s">
        <v>4729</v>
      </c>
      <c r="L954" s="242" t="s">
        <v>4730</v>
      </c>
      <c r="M954" s="242" t="s">
        <v>4937</v>
      </c>
      <c r="N954" s="242"/>
      <c r="O954" s="242" t="s">
        <v>7229</v>
      </c>
      <c r="P954" s="242" t="s">
        <v>7230</v>
      </c>
      <c r="Q954" s="242" t="s">
        <v>4733</v>
      </c>
    </row>
    <row r="955" spans="1:17">
      <c r="A955" s="242" t="s">
        <v>7807</v>
      </c>
      <c r="B955" s="242" t="s">
        <v>7808</v>
      </c>
      <c r="C955" s="242" t="s">
        <v>7809</v>
      </c>
      <c r="D955" s="242"/>
      <c r="E955" s="242" t="s">
        <v>7237</v>
      </c>
      <c r="F955" s="242" t="s">
        <v>4742</v>
      </c>
      <c r="G955" s="240">
        <v>60</v>
      </c>
      <c r="H955" s="241">
        <v>0</v>
      </c>
      <c r="I955" s="242" t="s">
        <v>4808</v>
      </c>
      <c r="J955" s="242" t="s">
        <v>4809</v>
      </c>
      <c r="K955" s="242" t="s">
        <v>4729</v>
      </c>
      <c r="L955" s="242" t="s">
        <v>4730</v>
      </c>
      <c r="M955" s="242" t="s">
        <v>4810</v>
      </c>
      <c r="N955" s="242"/>
      <c r="O955" s="242" t="s">
        <v>7229</v>
      </c>
      <c r="P955" s="242" t="s">
        <v>7230</v>
      </c>
      <c r="Q955" s="242" t="s">
        <v>4733</v>
      </c>
    </row>
    <row r="956" spans="1:17">
      <c r="A956" s="242" t="s">
        <v>7810</v>
      </c>
      <c r="B956" s="242" t="s">
        <v>7811</v>
      </c>
      <c r="C956" s="242" t="s">
        <v>7812</v>
      </c>
      <c r="D956" s="242"/>
      <c r="E956" s="242" t="s">
        <v>7237</v>
      </c>
      <c r="F956" s="242" t="s">
        <v>4742</v>
      </c>
      <c r="G956" s="240">
        <v>60</v>
      </c>
      <c r="H956" s="241">
        <v>0</v>
      </c>
      <c r="I956" s="242" t="s">
        <v>4780</v>
      </c>
      <c r="J956" s="242" t="s">
        <v>4781</v>
      </c>
      <c r="K956" s="242" t="s">
        <v>4729</v>
      </c>
      <c r="L956" s="242" t="s">
        <v>4730</v>
      </c>
      <c r="M956" s="242" t="s">
        <v>4937</v>
      </c>
      <c r="N956" s="242"/>
      <c r="O956" s="242" t="s">
        <v>7229</v>
      </c>
      <c r="P956" s="242" t="s">
        <v>7230</v>
      </c>
      <c r="Q956" s="242" t="s">
        <v>4733</v>
      </c>
    </row>
    <row r="957" spans="1:17">
      <c r="A957" s="242" t="s">
        <v>7813</v>
      </c>
      <c r="B957" s="242" t="s">
        <v>7814</v>
      </c>
      <c r="C957" s="242" t="s">
        <v>7815</v>
      </c>
      <c r="D957" s="242"/>
      <c r="E957" s="242" t="s">
        <v>7237</v>
      </c>
      <c r="F957" s="242" t="s">
        <v>4742</v>
      </c>
      <c r="G957" s="240">
        <v>60</v>
      </c>
      <c r="H957" s="241">
        <v>0</v>
      </c>
      <c r="I957" s="242" t="s">
        <v>4808</v>
      </c>
      <c r="J957" s="242" t="s">
        <v>4809</v>
      </c>
      <c r="K957" s="242" t="s">
        <v>4729</v>
      </c>
      <c r="L957" s="242" t="s">
        <v>4730</v>
      </c>
      <c r="M957" s="242" t="s">
        <v>4810</v>
      </c>
      <c r="N957" s="242"/>
      <c r="O957" s="242" t="s">
        <v>7229</v>
      </c>
      <c r="P957" s="242" t="s">
        <v>7230</v>
      </c>
      <c r="Q957" s="242" t="s">
        <v>4733</v>
      </c>
    </row>
    <row r="958" spans="1:17">
      <c r="A958" s="242" t="s">
        <v>7816</v>
      </c>
      <c r="B958" s="242" t="s">
        <v>7817</v>
      </c>
      <c r="C958" s="242" t="s">
        <v>7818</v>
      </c>
      <c r="D958" s="242"/>
      <c r="E958" s="242" t="s">
        <v>7237</v>
      </c>
      <c r="F958" s="242" t="s">
        <v>4742</v>
      </c>
      <c r="G958" s="240">
        <v>60</v>
      </c>
      <c r="H958" s="241">
        <v>0</v>
      </c>
      <c r="I958" s="242" t="s">
        <v>4808</v>
      </c>
      <c r="J958" s="242" t="s">
        <v>4809</v>
      </c>
      <c r="K958" s="242" t="s">
        <v>4729</v>
      </c>
      <c r="L958" s="242" t="s">
        <v>4730</v>
      </c>
      <c r="M958" s="242" t="s">
        <v>6564</v>
      </c>
      <c r="N958" s="242"/>
      <c r="O958" s="242" t="s">
        <v>7229</v>
      </c>
      <c r="P958" s="242" t="s">
        <v>7230</v>
      </c>
      <c r="Q958" s="242" t="s">
        <v>4733</v>
      </c>
    </row>
    <row r="959" spans="1:17">
      <c r="A959" s="242" t="s">
        <v>7819</v>
      </c>
      <c r="B959" s="242" t="s">
        <v>7820</v>
      </c>
      <c r="C959" s="242" t="s">
        <v>7821</v>
      </c>
      <c r="D959" s="242"/>
      <c r="E959" s="242" t="s">
        <v>7237</v>
      </c>
      <c r="F959" s="242" t="s">
        <v>4742</v>
      </c>
      <c r="G959" s="240">
        <v>60</v>
      </c>
      <c r="H959" s="241">
        <v>0</v>
      </c>
      <c r="I959" s="242" t="s">
        <v>4780</v>
      </c>
      <c r="J959" s="242" t="s">
        <v>4781</v>
      </c>
      <c r="K959" s="242" t="s">
        <v>4729</v>
      </c>
      <c r="L959" s="242" t="s">
        <v>4730</v>
      </c>
      <c r="M959" s="242" t="s">
        <v>4872</v>
      </c>
      <c r="N959" s="242"/>
      <c r="O959" s="242" t="s">
        <v>7229</v>
      </c>
      <c r="P959" s="242" t="s">
        <v>7230</v>
      </c>
      <c r="Q959" s="242" t="s">
        <v>4733</v>
      </c>
    </row>
    <row r="960" spans="1:17">
      <c r="A960" s="242" t="s">
        <v>7822</v>
      </c>
      <c r="B960" s="242" t="s">
        <v>7823</v>
      </c>
      <c r="C960" s="242" t="s">
        <v>7824</v>
      </c>
      <c r="D960" s="242"/>
      <c r="E960" s="242" t="s">
        <v>7237</v>
      </c>
      <c r="F960" s="242" t="s">
        <v>4742</v>
      </c>
      <c r="G960" s="240">
        <v>60</v>
      </c>
      <c r="H960" s="241">
        <v>0</v>
      </c>
      <c r="I960" s="242" t="s">
        <v>4808</v>
      </c>
      <c r="J960" s="242" t="s">
        <v>4809</v>
      </c>
      <c r="K960" s="242" t="s">
        <v>4729</v>
      </c>
      <c r="L960" s="242" t="s">
        <v>4730</v>
      </c>
      <c r="M960" s="242" t="s">
        <v>4731</v>
      </c>
      <c r="N960" s="242"/>
      <c r="O960" s="242" t="s">
        <v>7229</v>
      </c>
      <c r="P960" s="242" t="s">
        <v>7230</v>
      </c>
      <c r="Q960" s="242" t="s">
        <v>4733</v>
      </c>
    </row>
    <row r="961" spans="1:17">
      <c r="A961" s="242" t="s">
        <v>7825</v>
      </c>
      <c r="B961" s="242" t="s">
        <v>7826</v>
      </c>
      <c r="C961" s="242" t="s">
        <v>7827</v>
      </c>
      <c r="D961" s="242"/>
      <c r="E961" s="242" t="s">
        <v>7237</v>
      </c>
      <c r="F961" s="242" t="s">
        <v>4742</v>
      </c>
      <c r="G961" s="240">
        <v>60</v>
      </c>
      <c r="H961" s="241">
        <v>0</v>
      </c>
      <c r="I961" s="242" t="s">
        <v>4738</v>
      </c>
      <c r="J961" s="242" t="s">
        <v>4739</v>
      </c>
      <c r="K961" s="242" t="s">
        <v>4729</v>
      </c>
      <c r="L961" s="242" t="s">
        <v>4730</v>
      </c>
      <c r="M961" s="242" t="s">
        <v>4785</v>
      </c>
      <c r="N961" s="242"/>
      <c r="O961" s="242" t="s">
        <v>7229</v>
      </c>
      <c r="P961" s="242" t="s">
        <v>7230</v>
      </c>
      <c r="Q961" s="242" t="s">
        <v>4733</v>
      </c>
    </row>
    <row r="962" spans="1:17">
      <c r="A962" s="242" t="s">
        <v>7828</v>
      </c>
      <c r="B962" s="242" t="s">
        <v>7829</v>
      </c>
      <c r="C962" s="242" t="s">
        <v>7830</v>
      </c>
      <c r="D962" s="242"/>
      <c r="E962" s="242" t="s">
        <v>7237</v>
      </c>
      <c r="F962" s="242" t="s">
        <v>4742</v>
      </c>
      <c r="G962" s="240">
        <v>60</v>
      </c>
      <c r="H962" s="241">
        <v>0</v>
      </c>
      <c r="I962" s="242" t="s">
        <v>4820</v>
      </c>
      <c r="J962" s="242" t="s">
        <v>4821</v>
      </c>
      <c r="K962" s="242" t="s">
        <v>4729</v>
      </c>
      <c r="L962" s="242" t="s">
        <v>4730</v>
      </c>
      <c r="M962" s="242" t="s">
        <v>4872</v>
      </c>
      <c r="N962" s="242"/>
      <c r="O962" s="242" t="s">
        <v>7229</v>
      </c>
      <c r="P962" s="242" t="s">
        <v>7230</v>
      </c>
      <c r="Q962" s="242" t="s">
        <v>4733</v>
      </c>
    </row>
    <row r="963" spans="1:17">
      <c r="A963" s="242" t="s">
        <v>7831</v>
      </c>
      <c r="B963" s="242" t="s">
        <v>7832</v>
      </c>
      <c r="C963" s="242" t="s">
        <v>7833</v>
      </c>
      <c r="D963" s="242"/>
      <c r="E963" s="242" t="s">
        <v>7247</v>
      </c>
      <c r="F963" s="242" t="s">
        <v>7834</v>
      </c>
      <c r="G963" s="240">
        <v>60</v>
      </c>
      <c r="H963" s="241">
        <v>0</v>
      </c>
      <c r="I963" s="242" t="s">
        <v>4795</v>
      </c>
      <c r="J963" s="242" t="s">
        <v>4796</v>
      </c>
      <c r="K963" s="242" t="s">
        <v>4729</v>
      </c>
      <c r="L963" s="242" t="s">
        <v>5029</v>
      </c>
      <c r="M963" s="242" t="s">
        <v>4798</v>
      </c>
      <c r="N963" s="242"/>
      <c r="O963" s="242" t="s">
        <v>7229</v>
      </c>
      <c r="P963" s="242" t="s">
        <v>7230</v>
      </c>
      <c r="Q963" s="242" t="s">
        <v>4733</v>
      </c>
    </row>
    <row r="964" spans="1:17">
      <c r="A964" s="242" t="s">
        <v>7835</v>
      </c>
      <c r="B964" s="242" t="s">
        <v>7836</v>
      </c>
      <c r="C964" s="242" t="s">
        <v>7837</v>
      </c>
      <c r="D964" s="242"/>
      <c r="E964" s="242" t="s">
        <v>7237</v>
      </c>
      <c r="F964" s="242" t="s">
        <v>4742</v>
      </c>
      <c r="G964" s="240">
        <v>60</v>
      </c>
      <c r="H964" s="241">
        <v>0</v>
      </c>
      <c r="I964" s="242" t="s">
        <v>4738</v>
      </c>
      <c r="J964" s="242" t="s">
        <v>4739</v>
      </c>
      <c r="K964" s="242" t="s">
        <v>4729</v>
      </c>
      <c r="L964" s="242" t="s">
        <v>4730</v>
      </c>
      <c r="M964" s="242" t="s">
        <v>4740</v>
      </c>
      <c r="N964" s="242"/>
      <c r="O964" s="242" t="s">
        <v>7229</v>
      </c>
      <c r="P964" s="242" t="s">
        <v>7230</v>
      </c>
      <c r="Q964" s="242" t="s">
        <v>4733</v>
      </c>
    </row>
    <row r="965" spans="1:17">
      <c r="A965" s="242" t="s">
        <v>7838</v>
      </c>
      <c r="B965" s="242" t="s">
        <v>7839</v>
      </c>
      <c r="C965" s="242" t="s">
        <v>7840</v>
      </c>
      <c r="D965" s="242"/>
      <c r="E965" s="242" t="s">
        <v>7247</v>
      </c>
      <c r="F965" s="242" t="s">
        <v>7841</v>
      </c>
      <c r="G965" s="240">
        <v>60</v>
      </c>
      <c r="H965" s="241">
        <v>0</v>
      </c>
      <c r="I965" s="242" t="s">
        <v>4795</v>
      </c>
      <c r="J965" s="242" t="s">
        <v>4796</v>
      </c>
      <c r="K965" s="242" t="s">
        <v>4729</v>
      </c>
      <c r="L965" s="242" t="s">
        <v>5079</v>
      </c>
      <c r="M965" s="242" t="s">
        <v>4798</v>
      </c>
      <c r="N965" s="242"/>
      <c r="O965" s="242" t="s">
        <v>7229</v>
      </c>
      <c r="P965" s="242" t="s">
        <v>7230</v>
      </c>
      <c r="Q965" s="242" t="s">
        <v>4733</v>
      </c>
    </row>
    <row r="966" spans="1:17">
      <c r="A966" s="242" t="s">
        <v>7842</v>
      </c>
      <c r="B966" s="242" t="s">
        <v>7843</v>
      </c>
      <c r="C966" s="242" t="s">
        <v>7844</v>
      </c>
      <c r="D966" s="242"/>
      <c r="E966" s="242" t="s">
        <v>7247</v>
      </c>
      <c r="F966" s="242" t="s">
        <v>7845</v>
      </c>
      <c r="G966" s="240">
        <v>60</v>
      </c>
      <c r="H966" s="241">
        <v>0</v>
      </c>
      <c r="I966" s="242" t="s">
        <v>4795</v>
      </c>
      <c r="J966" s="242" t="s">
        <v>4796</v>
      </c>
      <c r="K966" s="242" t="s">
        <v>4729</v>
      </c>
      <c r="L966" s="242" t="s">
        <v>5029</v>
      </c>
      <c r="M966" s="242" t="s">
        <v>4798</v>
      </c>
      <c r="N966" s="242"/>
      <c r="O966" s="242" t="s">
        <v>7229</v>
      </c>
      <c r="P966" s="242" t="s">
        <v>7230</v>
      </c>
      <c r="Q966" s="242" t="s">
        <v>4733</v>
      </c>
    </row>
    <row r="967" spans="1:17">
      <c r="A967" s="242" t="s">
        <v>7846</v>
      </c>
      <c r="B967" s="242" t="s">
        <v>7847</v>
      </c>
      <c r="C967" s="242" t="s">
        <v>7848</v>
      </c>
      <c r="D967" s="242"/>
      <c r="E967" s="242" t="s">
        <v>7247</v>
      </c>
      <c r="F967" s="242" t="s">
        <v>7849</v>
      </c>
      <c r="G967" s="240">
        <v>60</v>
      </c>
      <c r="H967" s="241">
        <v>0</v>
      </c>
      <c r="I967" s="242" t="s">
        <v>4848</v>
      </c>
      <c r="J967" s="242" t="s">
        <v>4849</v>
      </c>
      <c r="K967" s="242" t="s">
        <v>4729</v>
      </c>
      <c r="L967" s="242" t="s">
        <v>7850</v>
      </c>
      <c r="M967" s="242" t="s">
        <v>4851</v>
      </c>
      <c r="N967" s="242"/>
      <c r="O967" s="242" t="s">
        <v>7229</v>
      </c>
      <c r="P967" s="242" t="s">
        <v>7230</v>
      </c>
      <c r="Q967" s="242" t="s">
        <v>4733</v>
      </c>
    </row>
    <row r="968" spans="1:17">
      <c r="A968" s="242" t="s">
        <v>7851</v>
      </c>
      <c r="B968" s="242" t="s">
        <v>7852</v>
      </c>
      <c r="C968" s="242" t="s">
        <v>7853</v>
      </c>
      <c r="D968" s="242"/>
      <c r="E968" s="242" t="s">
        <v>7247</v>
      </c>
      <c r="F968" s="242" t="s">
        <v>7854</v>
      </c>
      <c r="G968" s="240">
        <v>60</v>
      </c>
      <c r="H968" s="241">
        <v>0</v>
      </c>
      <c r="I968" s="242" t="s">
        <v>4795</v>
      </c>
      <c r="J968" s="242" t="s">
        <v>4796</v>
      </c>
      <c r="K968" s="242" t="s">
        <v>4729</v>
      </c>
      <c r="L968" s="242" t="s">
        <v>5083</v>
      </c>
      <c r="M968" s="242" t="s">
        <v>4798</v>
      </c>
      <c r="N968" s="242"/>
      <c r="O968" s="242" t="s">
        <v>7229</v>
      </c>
      <c r="P968" s="242" t="s">
        <v>7230</v>
      </c>
      <c r="Q968" s="242" t="s">
        <v>4733</v>
      </c>
    </row>
    <row r="969" spans="1:17">
      <c r="A969" s="242" t="s">
        <v>7855</v>
      </c>
      <c r="B969" s="242" t="s">
        <v>7856</v>
      </c>
      <c r="C969" s="242" t="s">
        <v>7857</v>
      </c>
      <c r="D969" s="242"/>
      <c r="E969" s="242" t="s">
        <v>7247</v>
      </c>
      <c r="F969" s="242" t="s">
        <v>7858</v>
      </c>
      <c r="G969" s="240">
        <v>60</v>
      </c>
      <c r="H969" s="241">
        <v>0</v>
      </c>
      <c r="I969" s="242" t="s">
        <v>4795</v>
      </c>
      <c r="J969" s="242" t="s">
        <v>4796</v>
      </c>
      <c r="K969" s="242" t="s">
        <v>4729</v>
      </c>
      <c r="L969" s="242" t="s">
        <v>5029</v>
      </c>
      <c r="M969" s="242" t="s">
        <v>4798</v>
      </c>
      <c r="N969" s="242"/>
      <c r="O969" s="242" t="s">
        <v>7229</v>
      </c>
      <c r="P969" s="242" t="s">
        <v>7230</v>
      </c>
      <c r="Q969" s="242" t="s">
        <v>4733</v>
      </c>
    </row>
    <row r="970" spans="1:17">
      <c r="A970" s="242" t="s">
        <v>7859</v>
      </c>
      <c r="B970" s="242" t="s">
        <v>7860</v>
      </c>
      <c r="C970" s="242" t="s">
        <v>7861</v>
      </c>
      <c r="D970" s="242"/>
      <c r="E970" s="242" t="s">
        <v>7247</v>
      </c>
      <c r="F970" s="242" t="s">
        <v>7862</v>
      </c>
      <c r="G970" s="240">
        <v>60</v>
      </c>
      <c r="H970" s="241">
        <v>0</v>
      </c>
      <c r="I970" s="242" t="s">
        <v>4795</v>
      </c>
      <c r="J970" s="242" t="s">
        <v>4796</v>
      </c>
      <c r="K970" s="242" t="s">
        <v>4729</v>
      </c>
      <c r="L970" s="242" t="s">
        <v>5117</v>
      </c>
      <c r="M970" s="242" t="s">
        <v>4798</v>
      </c>
      <c r="N970" s="242"/>
      <c r="O970" s="242" t="s">
        <v>7229</v>
      </c>
      <c r="P970" s="242" t="s">
        <v>7230</v>
      </c>
      <c r="Q970" s="242" t="s">
        <v>4733</v>
      </c>
    </row>
    <row r="971" spans="1:17">
      <c r="A971" s="242" t="s">
        <v>7863</v>
      </c>
      <c r="B971" s="242" t="s">
        <v>7864</v>
      </c>
      <c r="C971" s="242" t="s">
        <v>7865</v>
      </c>
      <c r="D971" s="242"/>
      <c r="E971" s="242" t="s">
        <v>7247</v>
      </c>
      <c r="F971" s="242" t="s">
        <v>7866</v>
      </c>
      <c r="G971" s="240">
        <v>60</v>
      </c>
      <c r="H971" s="241">
        <v>0</v>
      </c>
      <c r="I971" s="242" t="s">
        <v>4795</v>
      </c>
      <c r="J971" s="242" t="s">
        <v>4796</v>
      </c>
      <c r="K971" s="242" t="s">
        <v>4729</v>
      </c>
      <c r="L971" s="242" t="s">
        <v>5083</v>
      </c>
      <c r="M971" s="242" t="s">
        <v>4798</v>
      </c>
      <c r="N971" s="242"/>
      <c r="O971" s="242" t="s">
        <v>7229</v>
      </c>
      <c r="P971" s="242" t="s">
        <v>7230</v>
      </c>
      <c r="Q971" s="242" t="s">
        <v>4733</v>
      </c>
    </row>
    <row r="972" spans="1:17">
      <c r="A972" s="242" t="s">
        <v>7867</v>
      </c>
      <c r="B972" s="242" t="s">
        <v>7868</v>
      </c>
      <c r="C972" s="242" t="s">
        <v>7869</v>
      </c>
      <c r="D972" s="242"/>
      <c r="E972" s="242" t="s">
        <v>7247</v>
      </c>
      <c r="F972" s="242" t="s">
        <v>7870</v>
      </c>
      <c r="G972" s="240">
        <v>60</v>
      </c>
      <c r="H972" s="241">
        <v>0</v>
      </c>
      <c r="I972" s="242" t="s">
        <v>4795</v>
      </c>
      <c r="J972" s="242" t="s">
        <v>4796</v>
      </c>
      <c r="K972" s="242" t="s">
        <v>4729</v>
      </c>
      <c r="L972" s="242" t="s">
        <v>5029</v>
      </c>
      <c r="M972" s="242" t="s">
        <v>4798</v>
      </c>
      <c r="N972" s="242"/>
      <c r="O972" s="242" t="s">
        <v>7229</v>
      </c>
      <c r="P972" s="242" t="s">
        <v>7230</v>
      </c>
      <c r="Q972" s="242" t="s">
        <v>4733</v>
      </c>
    </row>
    <row r="973" spans="1:17">
      <c r="A973" s="242" t="s">
        <v>7871</v>
      </c>
      <c r="B973" s="242" t="s">
        <v>7872</v>
      </c>
      <c r="C973" s="242" t="s">
        <v>7873</v>
      </c>
      <c r="D973" s="242"/>
      <c r="E973" s="242" t="s">
        <v>7247</v>
      </c>
      <c r="F973" s="242" t="s">
        <v>7874</v>
      </c>
      <c r="G973" s="240">
        <v>60</v>
      </c>
      <c r="H973" s="241">
        <v>0</v>
      </c>
      <c r="I973" s="242" t="s">
        <v>4820</v>
      </c>
      <c r="J973" s="242" t="s">
        <v>4821</v>
      </c>
      <c r="K973" s="242" t="s">
        <v>4729</v>
      </c>
      <c r="L973" s="242" t="s">
        <v>4730</v>
      </c>
      <c r="M973" s="242" t="s">
        <v>4872</v>
      </c>
      <c r="N973" s="242" t="s">
        <v>7875</v>
      </c>
      <c r="O973" s="242" t="s">
        <v>7229</v>
      </c>
      <c r="P973" s="242" t="s">
        <v>7230</v>
      </c>
      <c r="Q973" s="242" t="s">
        <v>4733</v>
      </c>
    </row>
    <row r="974" spans="1:17">
      <c r="A974" s="242" t="s">
        <v>7876</v>
      </c>
      <c r="B974" s="242" t="s">
        <v>7877</v>
      </c>
      <c r="C974" s="242" t="s">
        <v>7878</v>
      </c>
      <c r="D974" s="242"/>
      <c r="E974" s="242" t="s">
        <v>7247</v>
      </c>
      <c r="F974" s="242" t="s">
        <v>7879</v>
      </c>
      <c r="G974" s="240">
        <v>60</v>
      </c>
      <c r="H974" s="241">
        <v>0</v>
      </c>
      <c r="I974" s="242" t="s">
        <v>4795</v>
      </c>
      <c r="J974" s="242" t="s">
        <v>4796</v>
      </c>
      <c r="K974" s="242" t="s">
        <v>4729</v>
      </c>
      <c r="L974" s="242" t="s">
        <v>5043</v>
      </c>
      <c r="M974" s="242" t="s">
        <v>4798</v>
      </c>
      <c r="N974" s="242"/>
      <c r="O974" s="242" t="s">
        <v>7229</v>
      </c>
      <c r="P974" s="242" t="s">
        <v>7230</v>
      </c>
      <c r="Q974" s="242" t="s">
        <v>4733</v>
      </c>
    </row>
    <row r="975" spans="1:17">
      <c r="A975" s="242" t="s">
        <v>7880</v>
      </c>
      <c r="B975" s="242" t="s">
        <v>7881</v>
      </c>
      <c r="C975" s="242" t="s">
        <v>7882</v>
      </c>
      <c r="D975" s="242"/>
      <c r="E975" s="242" t="s">
        <v>7247</v>
      </c>
      <c r="F975" s="242" t="s">
        <v>7883</v>
      </c>
      <c r="G975" s="240">
        <v>60</v>
      </c>
      <c r="H975" s="241">
        <v>0</v>
      </c>
      <c r="I975" s="242" t="s">
        <v>4795</v>
      </c>
      <c r="J975" s="242" t="s">
        <v>4796</v>
      </c>
      <c r="K975" s="242" t="s">
        <v>4729</v>
      </c>
      <c r="L975" s="242" t="s">
        <v>5039</v>
      </c>
      <c r="M975" s="242" t="s">
        <v>4798</v>
      </c>
      <c r="N975" s="242"/>
      <c r="O975" s="242" t="s">
        <v>7229</v>
      </c>
      <c r="P975" s="242" t="s">
        <v>7230</v>
      </c>
      <c r="Q975" s="242" t="s">
        <v>4733</v>
      </c>
    </row>
    <row r="976" spans="1:17">
      <c r="A976" s="242" t="s">
        <v>7884</v>
      </c>
      <c r="B976" s="242" t="s">
        <v>7885</v>
      </c>
      <c r="C976" s="242" t="s">
        <v>7886</v>
      </c>
      <c r="D976" s="242"/>
      <c r="E976" s="242" t="s">
        <v>7247</v>
      </c>
      <c r="F976" s="242" t="s">
        <v>7887</v>
      </c>
      <c r="G976" s="240">
        <v>60</v>
      </c>
      <c r="H976" s="241">
        <v>0</v>
      </c>
      <c r="I976" s="242" t="s">
        <v>4795</v>
      </c>
      <c r="J976" s="242" t="s">
        <v>4796</v>
      </c>
      <c r="K976" s="242" t="s">
        <v>4729</v>
      </c>
      <c r="L976" s="242" t="s">
        <v>7888</v>
      </c>
      <c r="M976" s="242" t="s">
        <v>4798</v>
      </c>
      <c r="N976" s="242"/>
      <c r="O976" s="242" t="s">
        <v>7229</v>
      </c>
      <c r="P976" s="242" t="s">
        <v>7230</v>
      </c>
      <c r="Q976" s="242" t="s">
        <v>4733</v>
      </c>
    </row>
    <row r="977" spans="1:17">
      <c r="A977" s="242" t="s">
        <v>7889</v>
      </c>
      <c r="B977" s="242" t="s">
        <v>7890</v>
      </c>
      <c r="C977" s="242" t="s">
        <v>7891</v>
      </c>
      <c r="D977" s="242"/>
      <c r="E977" s="242" t="s">
        <v>7247</v>
      </c>
      <c r="F977" s="242" t="s">
        <v>7892</v>
      </c>
      <c r="G977" s="240">
        <v>60</v>
      </c>
      <c r="H977" s="241">
        <v>0</v>
      </c>
      <c r="I977" s="242" t="s">
        <v>4931</v>
      </c>
      <c r="J977" s="242" t="s">
        <v>4932</v>
      </c>
      <c r="K977" s="242" t="s">
        <v>4729</v>
      </c>
      <c r="L977" s="242" t="s">
        <v>4730</v>
      </c>
      <c r="M977" s="242" t="s">
        <v>5113</v>
      </c>
      <c r="N977" s="242"/>
      <c r="O977" s="242" t="s">
        <v>7229</v>
      </c>
      <c r="P977" s="242" t="s">
        <v>7230</v>
      </c>
      <c r="Q977" s="242" t="s">
        <v>4733</v>
      </c>
    </row>
    <row r="978" spans="1:17">
      <c r="A978" s="242" t="s">
        <v>7893</v>
      </c>
      <c r="B978" s="242" t="s">
        <v>7894</v>
      </c>
      <c r="C978" s="242" t="s">
        <v>7895</v>
      </c>
      <c r="D978" s="242"/>
      <c r="E978" s="242" t="s">
        <v>7247</v>
      </c>
      <c r="F978" s="242" t="s">
        <v>7896</v>
      </c>
      <c r="G978" s="240"/>
      <c r="H978" s="241">
        <v>0</v>
      </c>
      <c r="I978" s="242" t="s">
        <v>4820</v>
      </c>
      <c r="J978" s="242" t="s">
        <v>4821</v>
      </c>
      <c r="K978" s="242" t="s">
        <v>4729</v>
      </c>
      <c r="L978" s="242" t="s">
        <v>4730</v>
      </c>
      <c r="M978" s="242" t="s">
        <v>4816</v>
      </c>
      <c r="N978" s="242"/>
      <c r="O978" s="242" t="s">
        <v>7229</v>
      </c>
      <c r="P978" s="242" t="s">
        <v>7230</v>
      </c>
      <c r="Q978" s="242" t="s">
        <v>4733</v>
      </c>
    </row>
    <row r="979" spans="1:17">
      <c r="A979" s="242" t="s">
        <v>7897</v>
      </c>
      <c r="B979" s="242" t="s">
        <v>7898</v>
      </c>
      <c r="C979" s="242" t="s">
        <v>7899</v>
      </c>
      <c r="D979" s="242"/>
      <c r="E979" s="242" t="s">
        <v>7247</v>
      </c>
      <c r="F979" s="242" t="s">
        <v>7900</v>
      </c>
      <c r="G979" s="240"/>
      <c r="H979" s="241">
        <v>0</v>
      </c>
      <c r="I979" s="242" t="s">
        <v>4931</v>
      </c>
      <c r="J979" s="242" t="s">
        <v>4932</v>
      </c>
      <c r="K979" s="242" t="s">
        <v>4729</v>
      </c>
      <c r="L979" s="242" t="s">
        <v>4730</v>
      </c>
      <c r="M979" s="242" t="s">
        <v>5087</v>
      </c>
      <c r="N979" s="242"/>
      <c r="O979" s="242" t="s">
        <v>7229</v>
      </c>
      <c r="P979" s="242" t="s">
        <v>7230</v>
      </c>
      <c r="Q979" s="242" t="s">
        <v>4733</v>
      </c>
    </row>
    <row r="980" spans="1:17">
      <c r="A980" s="242" t="s">
        <v>7901</v>
      </c>
      <c r="B980" s="242" t="s">
        <v>7902</v>
      </c>
      <c r="C980" s="242" t="s">
        <v>7903</v>
      </c>
      <c r="D980" s="242"/>
      <c r="E980" s="242" t="s">
        <v>7247</v>
      </c>
      <c r="F980" s="242" t="s">
        <v>7904</v>
      </c>
      <c r="G980" s="240">
        <v>60</v>
      </c>
      <c r="H980" s="241">
        <v>0</v>
      </c>
      <c r="I980" s="242" t="s">
        <v>4931</v>
      </c>
      <c r="J980" s="242" t="s">
        <v>4932</v>
      </c>
      <c r="K980" s="242" t="s">
        <v>4729</v>
      </c>
      <c r="L980" s="242" t="s">
        <v>4730</v>
      </c>
      <c r="M980" s="242" t="s">
        <v>5113</v>
      </c>
      <c r="N980" s="242"/>
      <c r="O980" s="242" t="s">
        <v>7229</v>
      </c>
      <c r="P980" s="242" t="s">
        <v>7230</v>
      </c>
      <c r="Q980" s="242" t="s">
        <v>4733</v>
      </c>
    </row>
    <row r="981" spans="1:17">
      <c r="A981" s="242" t="s">
        <v>7905</v>
      </c>
      <c r="B981" s="242" t="s">
        <v>7906</v>
      </c>
      <c r="C981" s="242" t="s">
        <v>7907</v>
      </c>
      <c r="D981" s="242"/>
      <c r="E981" s="242" t="s">
        <v>7247</v>
      </c>
      <c r="F981" s="242" t="s">
        <v>7908</v>
      </c>
      <c r="G981" s="240">
        <v>60</v>
      </c>
      <c r="H981" s="241">
        <v>0</v>
      </c>
      <c r="I981" s="242" t="s">
        <v>4795</v>
      </c>
      <c r="J981" s="242" t="s">
        <v>4796</v>
      </c>
      <c r="K981" s="242" t="s">
        <v>4729</v>
      </c>
      <c r="L981" s="242" t="s">
        <v>5079</v>
      </c>
      <c r="M981" s="242" t="s">
        <v>4798</v>
      </c>
      <c r="N981" s="242"/>
      <c r="O981" s="242" t="s">
        <v>7229</v>
      </c>
      <c r="P981" s="242" t="s">
        <v>7230</v>
      </c>
      <c r="Q981" s="242" t="s">
        <v>4733</v>
      </c>
    </row>
    <row r="982" spans="1:17">
      <c r="A982" s="242" t="s">
        <v>7909</v>
      </c>
      <c r="B982" s="242" t="s">
        <v>7910</v>
      </c>
      <c r="C982" s="242" t="s">
        <v>7911</v>
      </c>
      <c r="D982" s="242"/>
      <c r="E982" s="242" t="s">
        <v>7247</v>
      </c>
      <c r="F982" s="242" t="s">
        <v>7912</v>
      </c>
      <c r="G982" s="240">
        <v>60</v>
      </c>
      <c r="H982" s="241">
        <v>0</v>
      </c>
      <c r="I982" s="242" t="s">
        <v>4795</v>
      </c>
      <c r="J982" s="242" t="s">
        <v>4796</v>
      </c>
      <c r="K982" s="242" t="s">
        <v>4729</v>
      </c>
      <c r="L982" s="242" t="s">
        <v>5109</v>
      </c>
      <c r="M982" s="242" t="s">
        <v>4798</v>
      </c>
      <c r="N982" s="242"/>
      <c r="O982" s="242" t="s">
        <v>7229</v>
      </c>
      <c r="P982" s="242" t="s">
        <v>7230</v>
      </c>
      <c r="Q982" s="242" t="s">
        <v>4733</v>
      </c>
    </row>
    <row r="983" spans="1:17">
      <c r="A983" s="242" t="s">
        <v>7913</v>
      </c>
      <c r="B983" s="242" t="s">
        <v>7914</v>
      </c>
      <c r="C983" s="242" t="s">
        <v>7915</v>
      </c>
      <c r="D983" s="242"/>
      <c r="E983" s="242" t="s">
        <v>7247</v>
      </c>
      <c r="F983" s="242" t="s">
        <v>7916</v>
      </c>
      <c r="G983" s="240">
        <v>60</v>
      </c>
      <c r="H983" s="241">
        <v>0</v>
      </c>
      <c r="I983" s="242" t="s">
        <v>4795</v>
      </c>
      <c r="J983" s="242" t="s">
        <v>4796</v>
      </c>
      <c r="K983" s="242" t="s">
        <v>4729</v>
      </c>
      <c r="L983" s="242" t="s">
        <v>5029</v>
      </c>
      <c r="M983" s="242" t="s">
        <v>4798</v>
      </c>
      <c r="N983" s="242"/>
      <c r="O983" s="242" t="s">
        <v>7229</v>
      </c>
      <c r="P983" s="242" t="s">
        <v>7230</v>
      </c>
      <c r="Q983" s="242" t="s">
        <v>4733</v>
      </c>
    </row>
    <row r="984" spans="1:17">
      <c r="A984" s="242" t="s">
        <v>7917</v>
      </c>
      <c r="B984" s="242" t="s">
        <v>7918</v>
      </c>
      <c r="C984" s="242" t="s">
        <v>7919</v>
      </c>
      <c r="D984" s="242"/>
      <c r="E984" s="242" t="s">
        <v>7237</v>
      </c>
      <c r="F984" s="242" t="s">
        <v>4742</v>
      </c>
      <c r="G984" s="240">
        <v>60</v>
      </c>
      <c r="H984" s="241">
        <v>0</v>
      </c>
      <c r="I984" s="242" t="s">
        <v>4780</v>
      </c>
      <c r="J984" s="242" t="s">
        <v>4781</v>
      </c>
      <c r="K984" s="242" t="s">
        <v>4729</v>
      </c>
      <c r="L984" s="242" t="s">
        <v>4730</v>
      </c>
      <c r="M984" s="242" t="s">
        <v>4782</v>
      </c>
      <c r="N984" s="242"/>
      <c r="O984" s="242" t="s">
        <v>7229</v>
      </c>
      <c r="P984" s="242" t="s">
        <v>7230</v>
      </c>
      <c r="Q984" s="242" t="s">
        <v>4733</v>
      </c>
    </row>
    <row r="985" spans="1:17">
      <c r="A985" s="242" t="s">
        <v>7920</v>
      </c>
      <c r="B985" s="242" t="s">
        <v>7921</v>
      </c>
      <c r="C985" s="242" t="s">
        <v>7922</v>
      </c>
      <c r="D985" s="242"/>
      <c r="E985" s="242" t="s">
        <v>7247</v>
      </c>
      <c r="F985" s="242" t="s">
        <v>7923</v>
      </c>
      <c r="G985" s="240">
        <v>60</v>
      </c>
      <c r="H985" s="241">
        <v>0</v>
      </c>
      <c r="I985" s="242" t="s">
        <v>4795</v>
      </c>
      <c r="J985" s="242" t="s">
        <v>4796</v>
      </c>
      <c r="K985" s="242" t="s">
        <v>4729</v>
      </c>
      <c r="L985" s="242" t="s">
        <v>5029</v>
      </c>
      <c r="M985" s="242" t="s">
        <v>4798</v>
      </c>
      <c r="N985" s="242"/>
      <c r="O985" s="242" t="s">
        <v>7229</v>
      </c>
      <c r="P985" s="242" t="s">
        <v>7230</v>
      </c>
      <c r="Q985" s="242" t="s">
        <v>4733</v>
      </c>
    </row>
    <row r="986" spans="1:17">
      <c r="A986" s="242" t="s">
        <v>7924</v>
      </c>
      <c r="B986" s="242" t="s">
        <v>7925</v>
      </c>
      <c r="C986" s="242" t="s">
        <v>7926</v>
      </c>
      <c r="D986" s="242"/>
      <c r="E986" s="242" t="s">
        <v>7237</v>
      </c>
      <c r="F986" s="242" t="s">
        <v>4742</v>
      </c>
      <c r="G986" s="240">
        <v>60</v>
      </c>
      <c r="H986" s="241">
        <v>0</v>
      </c>
      <c r="I986" s="242" t="s">
        <v>4747</v>
      </c>
      <c r="J986" s="242" t="s">
        <v>4748</v>
      </c>
      <c r="K986" s="242" t="s">
        <v>4729</v>
      </c>
      <c r="L986" s="242" t="s">
        <v>4730</v>
      </c>
      <c r="M986" s="242" t="s">
        <v>4926</v>
      </c>
      <c r="N986" s="242" t="s">
        <v>7927</v>
      </c>
      <c r="O986" s="242" t="s">
        <v>7229</v>
      </c>
      <c r="P986" s="242" t="s">
        <v>7230</v>
      </c>
      <c r="Q986" s="242" t="s">
        <v>4733</v>
      </c>
    </row>
    <row r="987" spans="1:17">
      <c r="A987" s="242" t="s">
        <v>7928</v>
      </c>
      <c r="B987" s="242" t="s">
        <v>7929</v>
      </c>
      <c r="C987" s="242" t="s">
        <v>7930</v>
      </c>
      <c r="D987" s="242"/>
      <c r="E987" s="242" t="s">
        <v>7237</v>
      </c>
      <c r="F987" s="242" t="s">
        <v>4742</v>
      </c>
      <c r="G987" s="240">
        <v>60</v>
      </c>
      <c r="H987" s="241">
        <v>0</v>
      </c>
      <c r="I987" s="242" t="s">
        <v>4931</v>
      </c>
      <c r="J987" s="242" t="s">
        <v>4932</v>
      </c>
      <c r="K987" s="242" t="s">
        <v>4729</v>
      </c>
      <c r="L987" s="242" t="s">
        <v>4730</v>
      </c>
      <c r="M987" s="242" t="s">
        <v>4937</v>
      </c>
      <c r="N987" s="242"/>
      <c r="O987" s="242" t="s">
        <v>7229</v>
      </c>
      <c r="P987" s="242" t="s">
        <v>7230</v>
      </c>
      <c r="Q987" s="242" t="s">
        <v>4733</v>
      </c>
    </row>
    <row r="988" spans="1:17">
      <c r="A988" s="242" t="s">
        <v>7931</v>
      </c>
      <c r="B988" s="242" t="s">
        <v>7932</v>
      </c>
      <c r="C988" s="242" t="s">
        <v>7933</v>
      </c>
      <c r="D988" s="242"/>
      <c r="E988" s="242" t="s">
        <v>7237</v>
      </c>
      <c r="F988" s="242" t="s">
        <v>4742</v>
      </c>
      <c r="G988" s="240">
        <v>60</v>
      </c>
      <c r="H988" s="241">
        <v>0</v>
      </c>
      <c r="I988" s="242" t="s">
        <v>4738</v>
      </c>
      <c r="J988" s="242" t="s">
        <v>4739</v>
      </c>
      <c r="K988" s="242" t="s">
        <v>4729</v>
      </c>
      <c r="L988" s="242" t="s">
        <v>4730</v>
      </c>
      <c r="M988" s="242" t="s">
        <v>4740</v>
      </c>
      <c r="N988" s="242"/>
      <c r="O988" s="242" t="s">
        <v>7229</v>
      </c>
      <c r="P988" s="242" t="s">
        <v>7230</v>
      </c>
      <c r="Q988" s="242" t="s">
        <v>4733</v>
      </c>
    </row>
    <row r="989" spans="1:17">
      <c r="A989" s="242" t="s">
        <v>7934</v>
      </c>
      <c r="B989" s="242" t="s">
        <v>7935</v>
      </c>
      <c r="C989" s="242" t="s">
        <v>7936</v>
      </c>
      <c r="D989" s="242"/>
      <c r="E989" s="242" t="s">
        <v>7237</v>
      </c>
      <c r="F989" s="242" t="s">
        <v>4742</v>
      </c>
      <c r="G989" s="240">
        <v>60</v>
      </c>
      <c r="H989" s="241">
        <v>0</v>
      </c>
      <c r="I989" s="242" t="s">
        <v>4747</v>
      </c>
      <c r="J989" s="242" t="s">
        <v>4748</v>
      </c>
      <c r="K989" s="242" t="s">
        <v>4729</v>
      </c>
      <c r="L989" s="242" t="s">
        <v>4730</v>
      </c>
      <c r="M989" s="242" t="s">
        <v>4908</v>
      </c>
      <c r="N989" s="242" t="s">
        <v>7937</v>
      </c>
      <c r="O989" s="242" t="s">
        <v>7229</v>
      </c>
      <c r="P989" s="242" t="s">
        <v>7230</v>
      </c>
      <c r="Q989" s="242" t="s">
        <v>4733</v>
      </c>
    </row>
    <row r="990" spans="1:17">
      <c r="A990" s="242" t="s">
        <v>7938</v>
      </c>
      <c r="B990" s="242" t="s">
        <v>7939</v>
      </c>
      <c r="C990" s="242" t="s">
        <v>7940</v>
      </c>
      <c r="D990" s="242"/>
      <c r="E990" s="242" t="s">
        <v>7247</v>
      </c>
      <c r="F990" s="242" t="s">
        <v>7941</v>
      </c>
      <c r="G990" s="240">
        <v>60</v>
      </c>
      <c r="H990" s="241">
        <v>0</v>
      </c>
      <c r="I990" s="242" t="s">
        <v>4775</v>
      </c>
      <c r="J990" s="242" t="s">
        <v>4776</v>
      </c>
      <c r="K990" s="242" t="s">
        <v>4729</v>
      </c>
      <c r="L990" s="242" t="s">
        <v>4730</v>
      </c>
      <c r="M990" s="242" t="s">
        <v>4908</v>
      </c>
      <c r="N990" s="242" t="s">
        <v>7271</v>
      </c>
      <c r="O990" s="242" t="s">
        <v>7229</v>
      </c>
      <c r="P990" s="242" t="s">
        <v>7230</v>
      </c>
      <c r="Q990" s="242" t="s">
        <v>4733</v>
      </c>
    </row>
    <row r="991" spans="1:17">
      <c r="A991" s="242" t="s">
        <v>7942</v>
      </c>
      <c r="B991" s="242" t="s">
        <v>7943</v>
      </c>
      <c r="C991" s="242" t="s">
        <v>7944</v>
      </c>
      <c r="D991" s="242"/>
      <c r="E991" s="242" t="s">
        <v>7237</v>
      </c>
      <c r="F991" s="242" t="s">
        <v>4742</v>
      </c>
      <c r="G991" s="240">
        <v>60</v>
      </c>
      <c r="H991" s="241">
        <v>0</v>
      </c>
      <c r="I991" s="242" t="s">
        <v>4808</v>
      </c>
      <c r="J991" s="242" t="s">
        <v>4809</v>
      </c>
      <c r="K991" s="242" t="s">
        <v>4729</v>
      </c>
      <c r="L991" s="242" t="s">
        <v>4730</v>
      </c>
      <c r="M991" s="242" t="s">
        <v>4731</v>
      </c>
      <c r="N991" s="242"/>
      <c r="O991" s="242" t="s">
        <v>7229</v>
      </c>
      <c r="P991" s="242" t="s">
        <v>7230</v>
      </c>
      <c r="Q991" s="242" t="s">
        <v>4733</v>
      </c>
    </row>
    <row r="992" spans="1:17">
      <c r="A992" s="242" t="s">
        <v>7945</v>
      </c>
      <c r="B992" s="242" t="s">
        <v>7946</v>
      </c>
      <c r="C992" s="242" t="s">
        <v>7947</v>
      </c>
      <c r="D992" s="242"/>
      <c r="E992" s="242" t="s">
        <v>7237</v>
      </c>
      <c r="F992" s="242" t="s">
        <v>4742</v>
      </c>
      <c r="G992" s="240">
        <v>60</v>
      </c>
      <c r="H992" s="241">
        <v>0</v>
      </c>
      <c r="I992" s="242" t="s">
        <v>4780</v>
      </c>
      <c r="J992" s="242" t="s">
        <v>4781</v>
      </c>
      <c r="K992" s="242" t="s">
        <v>4729</v>
      </c>
      <c r="L992" s="242" t="s">
        <v>4730</v>
      </c>
      <c r="M992" s="242" t="s">
        <v>6439</v>
      </c>
      <c r="N992" s="242"/>
      <c r="O992" s="242" t="s">
        <v>7229</v>
      </c>
      <c r="P992" s="242" t="s">
        <v>7230</v>
      </c>
      <c r="Q992" s="242" t="s">
        <v>4733</v>
      </c>
    </row>
    <row r="993" spans="1:17">
      <c r="A993" s="242" t="s">
        <v>7948</v>
      </c>
      <c r="B993" s="242" t="s">
        <v>7949</v>
      </c>
      <c r="C993" s="242" t="s">
        <v>7950</v>
      </c>
      <c r="D993" s="242"/>
      <c r="E993" s="242" t="s">
        <v>7237</v>
      </c>
      <c r="F993" s="242" t="s">
        <v>4742</v>
      </c>
      <c r="G993" s="240">
        <v>60</v>
      </c>
      <c r="H993" s="241">
        <v>0</v>
      </c>
      <c r="I993" s="242" t="s">
        <v>4780</v>
      </c>
      <c r="J993" s="242" t="s">
        <v>4781</v>
      </c>
      <c r="K993" s="242" t="s">
        <v>4729</v>
      </c>
      <c r="L993" s="242" t="s">
        <v>4730</v>
      </c>
      <c r="M993" s="242" t="s">
        <v>4816</v>
      </c>
      <c r="N993" s="242"/>
      <c r="O993" s="242" t="s">
        <v>7229</v>
      </c>
      <c r="P993" s="242" t="s">
        <v>7230</v>
      </c>
      <c r="Q993" s="242" t="s">
        <v>4733</v>
      </c>
    </row>
    <row r="994" spans="1:17">
      <c r="A994" s="242" t="s">
        <v>7951</v>
      </c>
      <c r="B994" s="242" t="s">
        <v>7952</v>
      </c>
      <c r="C994" s="242" t="s">
        <v>7953</v>
      </c>
      <c r="D994" s="242"/>
      <c r="E994" s="242" t="s">
        <v>7237</v>
      </c>
      <c r="F994" s="242" t="s">
        <v>4742</v>
      </c>
      <c r="G994" s="240">
        <v>60</v>
      </c>
      <c r="H994" s="241">
        <v>0</v>
      </c>
      <c r="I994" s="242" t="s">
        <v>4747</v>
      </c>
      <c r="J994" s="242" t="s">
        <v>4748</v>
      </c>
      <c r="K994" s="242" t="s">
        <v>4729</v>
      </c>
      <c r="L994" s="242" t="s">
        <v>4730</v>
      </c>
      <c r="M994" s="242" t="s">
        <v>4908</v>
      </c>
      <c r="N994" s="242"/>
      <c r="O994" s="242" t="s">
        <v>7229</v>
      </c>
      <c r="P994" s="242" t="s">
        <v>7230</v>
      </c>
      <c r="Q994" s="242" t="s">
        <v>4733</v>
      </c>
    </row>
    <row r="995" spans="1:17">
      <c r="A995" s="242" t="s">
        <v>7954</v>
      </c>
      <c r="B995" s="242" t="s">
        <v>7955</v>
      </c>
      <c r="C995" s="242" t="s">
        <v>7956</v>
      </c>
      <c r="D995" s="242"/>
      <c r="E995" s="242" t="s">
        <v>7237</v>
      </c>
      <c r="F995" s="242" t="s">
        <v>4742</v>
      </c>
      <c r="G995" s="240">
        <v>60</v>
      </c>
      <c r="H995" s="241">
        <v>0</v>
      </c>
      <c r="I995" s="242" t="s">
        <v>4808</v>
      </c>
      <c r="J995" s="242" t="s">
        <v>4809</v>
      </c>
      <c r="K995" s="242" t="s">
        <v>4729</v>
      </c>
      <c r="L995" s="242" t="s">
        <v>4730</v>
      </c>
      <c r="M995" s="242" t="s">
        <v>4810</v>
      </c>
      <c r="N995" s="242"/>
      <c r="O995" s="242" t="s">
        <v>7229</v>
      </c>
      <c r="P995" s="242" t="s">
        <v>7230</v>
      </c>
      <c r="Q995" s="242" t="s">
        <v>4733</v>
      </c>
    </row>
    <row r="996" spans="1:17">
      <c r="A996" s="242" t="s">
        <v>7957</v>
      </c>
      <c r="B996" s="242" t="s">
        <v>7958</v>
      </c>
      <c r="C996" s="242" t="s">
        <v>7959</v>
      </c>
      <c r="D996" s="242"/>
      <c r="E996" s="242" t="s">
        <v>7237</v>
      </c>
      <c r="F996" s="242" t="s">
        <v>4742</v>
      </c>
      <c r="G996" s="240">
        <v>60</v>
      </c>
      <c r="H996" s="241">
        <v>0</v>
      </c>
      <c r="I996" s="242" t="s">
        <v>4738</v>
      </c>
      <c r="J996" s="242" t="s">
        <v>4739</v>
      </c>
      <c r="K996" s="242" t="s">
        <v>4729</v>
      </c>
      <c r="L996" s="242" t="s">
        <v>4730</v>
      </c>
      <c r="M996" s="242" t="s">
        <v>4740</v>
      </c>
      <c r="N996" s="242"/>
      <c r="O996" s="242" t="s">
        <v>7229</v>
      </c>
      <c r="P996" s="242" t="s">
        <v>7230</v>
      </c>
      <c r="Q996" s="242" t="s">
        <v>4733</v>
      </c>
    </row>
    <row r="997" spans="1:17">
      <c r="A997" s="242" t="s">
        <v>7960</v>
      </c>
      <c r="B997" s="242" t="s">
        <v>7961</v>
      </c>
      <c r="C997" s="242" t="s">
        <v>7962</v>
      </c>
      <c r="D997" s="242"/>
      <c r="E997" s="242" t="s">
        <v>7237</v>
      </c>
      <c r="F997" s="242" t="s">
        <v>4742</v>
      </c>
      <c r="G997" s="240">
        <v>60</v>
      </c>
      <c r="H997" s="241">
        <v>0</v>
      </c>
      <c r="I997" s="242" t="s">
        <v>4780</v>
      </c>
      <c r="J997" s="242" t="s">
        <v>4781</v>
      </c>
      <c r="K997" s="242" t="s">
        <v>4729</v>
      </c>
      <c r="L997" s="242" t="s">
        <v>4730</v>
      </c>
      <c r="M997" s="242" t="s">
        <v>4872</v>
      </c>
      <c r="N997" s="242"/>
      <c r="O997" s="242" t="s">
        <v>7229</v>
      </c>
      <c r="P997" s="242" t="s">
        <v>7230</v>
      </c>
      <c r="Q997" s="242" t="s">
        <v>4733</v>
      </c>
    </row>
    <row r="998" spans="1:17">
      <c r="A998" s="242" t="s">
        <v>7963</v>
      </c>
      <c r="B998" s="242" t="s">
        <v>7964</v>
      </c>
      <c r="C998" s="242" t="s">
        <v>7965</v>
      </c>
      <c r="D998" s="242"/>
      <c r="E998" s="242" t="s">
        <v>7237</v>
      </c>
      <c r="F998" s="242" t="s">
        <v>4742</v>
      </c>
      <c r="G998" s="240">
        <v>60</v>
      </c>
      <c r="H998" s="241">
        <v>0</v>
      </c>
      <c r="I998" s="242" t="s">
        <v>4780</v>
      </c>
      <c r="J998" s="242" t="s">
        <v>4781</v>
      </c>
      <c r="K998" s="242" t="s">
        <v>4729</v>
      </c>
      <c r="L998" s="242" t="s">
        <v>4730</v>
      </c>
      <c r="M998" s="242" t="s">
        <v>4782</v>
      </c>
      <c r="N998" s="242"/>
      <c r="O998" s="242" t="s">
        <v>7229</v>
      </c>
      <c r="P998" s="242" t="s">
        <v>7230</v>
      </c>
      <c r="Q998" s="242" t="s">
        <v>4733</v>
      </c>
    </row>
    <row r="999" spans="1:17">
      <c r="A999" s="242" t="s">
        <v>7966</v>
      </c>
      <c r="B999" s="242" t="s">
        <v>7967</v>
      </c>
      <c r="C999" s="242" t="s">
        <v>7968</v>
      </c>
      <c r="D999" s="242"/>
      <c r="E999" s="242" t="s">
        <v>7237</v>
      </c>
      <c r="F999" s="242" t="s">
        <v>4742</v>
      </c>
      <c r="G999" s="240">
        <v>60</v>
      </c>
      <c r="H999" s="241">
        <v>0</v>
      </c>
      <c r="I999" s="242" t="s">
        <v>4747</v>
      </c>
      <c r="J999" s="242" t="s">
        <v>4748</v>
      </c>
      <c r="K999" s="242" t="s">
        <v>4729</v>
      </c>
      <c r="L999" s="242" t="s">
        <v>4730</v>
      </c>
      <c r="M999" s="242" t="s">
        <v>4926</v>
      </c>
      <c r="N999" s="242"/>
      <c r="O999" s="242" t="s">
        <v>7229</v>
      </c>
      <c r="P999" s="242" t="s">
        <v>7230</v>
      </c>
      <c r="Q999" s="242" t="s">
        <v>4733</v>
      </c>
    </row>
    <row r="1000" spans="1:17">
      <c r="A1000" s="242" t="s">
        <v>7969</v>
      </c>
      <c r="B1000" s="242" t="s">
        <v>7970</v>
      </c>
      <c r="C1000" s="242" t="s">
        <v>7971</v>
      </c>
      <c r="D1000" s="242"/>
      <c r="E1000" s="242" t="s">
        <v>7247</v>
      </c>
      <c r="F1000" s="242" t="s">
        <v>7972</v>
      </c>
      <c r="G1000" s="240">
        <v>60</v>
      </c>
      <c r="H1000" s="241">
        <v>0</v>
      </c>
      <c r="I1000" s="242" t="s">
        <v>4795</v>
      </c>
      <c r="J1000" s="242" t="s">
        <v>4796</v>
      </c>
      <c r="K1000" s="242" t="s">
        <v>4729</v>
      </c>
      <c r="L1000" s="242" t="s">
        <v>5017</v>
      </c>
      <c r="M1000" s="242" t="s">
        <v>4798</v>
      </c>
      <c r="N1000" s="242"/>
      <c r="O1000" s="242" t="s">
        <v>7229</v>
      </c>
      <c r="P1000" s="242" t="s">
        <v>7230</v>
      </c>
      <c r="Q1000" s="242" t="s">
        <v>4733</v>
      </c>
    </row>
    <row r="1001" spans="1:17">
      <c r="A1001" s="242" t="s">
        <v>7973</v>
      </c>
      <c r="B1001" s="242" t="s">
        <v>7974</v>
      </c>
      <c r="C1001" s="242" t="s">
        <v>7975</v>
      </c>
      <c r="D1001" s="242"/>
      <c r="E1001" s="242" t="s">
        <v>7237</v>
      </c>
      <c r="F1001" s="242" t="s">
        <v>4742</v>
      </c>
      <c r="G1001" s="240">
        <v>60</v>
      </c>
      <c r="H1001" s="241">
        <v>0</v>
      </c>
      <c r="I1001" s="242" t="s">
        <v>4780</v>
      </c>
      <c r="J1001" s="242" t="s">
        <v>4781</v>
      </c>
      <c r="K1001" s="242" t="s">
        <v>4729</v>
      </c>
      <c r="L1001" s="242" t="s">
        <v>4730</v>
      </c>
      <c r="M1001" s="242" t="s">
        <v>6439</v>
      </c>
      <c r="N1001" s="242"/>
      <c r="O1001" s="242" t="s">
        <v>7229</v>
      </c>
      <c r="P1001" s="242" t="s">
        <v>7230</v>
      </c>
      <c r="Q1001" s="242" t="s">
        <v>4733</v>
      </c>
    </row>
    <row r="1002" spans="1:17">
      <c r="A1002" s="242" t="s">
        <v>7976</v>
      </c>
      <c r="B1002" s="242" t="s">
        <v>7977</v>
      </c>
      <c r="C1002" s="242" t="s">
        <v>7978</v>
      </c>
      <c r="D1002" s="242"/>
      <c r="E1002" s="242" t="s">
        <v>7237</v>
      </c>
      <c r="F1002" s="242" t="s">
        <v>4742</v>
      </c>
      <c r="G1002" s="240">
        <v>60</v>
      </c>
      <c r="H1002" s="241">
        <v>0</v>
      </c>
      <c r="I1002" s="242" t="s">
        <v>4808</v>
      </c>
      <c r="J1002" s="242" t="s">
        <v>4809</v>
      </c>
      <c r="K1002" s="242" t="s">
        <v>4729</v>
      </c>
      <c r="L1002" s="242" t="s">
        <v>4730</v>
      </c>
      <c r="M1002" s="242" t="s">
        <v>7593</v>
      </c>
      <c r="N1002" s="242"/>
      <c r="O1002" s="242" t="s">
        <v>7229</v>
      </c>
      <c r="P1002" s="242" t="s">
        <v>7230</v>
      </c>
      <c r="Q1002" s="242" t="s">
        <v>4733</v>
      </c>
    </row>
    <row r="1003" spans="1:17">
      <c r="A1003" s="242" t="s">
        <v>7979</v>
      </c>
      <c r="B1003" s="242" t="s">
        <v>7980</v>
      </c>
      <c r="C1003" s="242" t="s">
        <v>7981</v>
      </c>
      <c r="D1003" s="242"/>
      <c r="E1003" s="242" t="s">
        <v>7237</v>
      </c>
      <c r="F1003" s="242" t="s">
        <v>4742</v>
      </c>
      <c r="G1003" s="240">
        <v>60</v>
      </c>
      <c r="H1003" s="241">
        <v>0</v>
      </c>
      <c r="I1003" s="242" t="s">
        <v>4808</v>
      </c>
      <c r="J1003" s="242" t="s">
        <v>4809</v>
      </c>
      <c r="K1003" s="242" t="s">
        <v>4729</v>
      </c>
      <c r="L1003" s="242" t="s">
        <v>4730</v>
      </c>
      <c r="M1003" s="242" t="s">
        <v>7593</v>
      </c>
      <c r="N1003" s="242"/>
      <c r="O1003" s="242" t="s">
        <v>7229</v>
      </c>
      <c r="P1003" s="242" t="s">
        <v>7230</v>
      </c>
      <c r="Q1003" s="242" t="s">
        <v>4733</v>
      </c>
    </row>
    <row r="1004" spans="1:17">
      <c r="A1004" s="242" t="s">
        <v>7982</v>
      </c>
      <c r="B1004" s="242" t="s">
        <v>7983</v>
      </c>
      <c r="C1004" s="242" t="s">
        <v>7984</v>
      </c>
      <c r="D1004" s="242"/>
      <c r="E1004" s="242" t="s">
        <v>7237</v>
      </c>
      <c r="F1004" s="242" t="s">
        <v>4742</v>
      </c>
      <c r="G1004" s="240">
        <v>60</v>
      </c>
      <c r="H1004" s="241">
        <v>0</v>
      </c>
      <c r="I1004" s="242" t="s">
        <v>4808</v>
      </c>
      <c r="J1004" s="242" t="s">
        <v>4809</v>
      </c>
      <c r="K1004" s="242" t="s">
        <v>4729</v>
      </c>
      <c r="L1004" s="242" t="s">
        <v>4730</v>
      </c>
      <c r="M1004" s="242" t="s">
        <v>5113</v>
      </c>
      <c r="N1004" s="242"/>
      <c r="O1004" s="242" t="s">
        <v>7229</v>
      </c>
      <c r="P1004" s="242" t="s">
        <v>7230</v>
      </c>
      <c r="Q1004" s="242" t="s">
        <v>4733</v>
      </c>
    </row>
    <row r="1005" spans="1:17">
      <c r="A1005" s="242" t="s">
        <v>7985</v>
      </c>
      <c r="B1005" s="242" t="s">
        <v>7986</v>
      </c>
      <c r="C1005" s="242" t="s">
        <v>7987</v>
      </c>
      <c r="D1005" s="242"/>
      <c r="E1005" s="242" t="s">
        <v>7232</v>
      </c>
      <c r="F1005" s="242"/>
      <c r="G1005" s="240"/>
      <c r="H1005" s="241">
        <v>0</v>
      </c>
      <c r="I1005" s="242" t="s">
        <v>4780</v>
      </c>
      <c r="J1005" s="242" t="s">
        <v>4781</v>
      </c>
      <c r="K1005" s="242" t="s">
        <v>4729</v>
      </c>
      <c r="L1005" s="242" t="s">
        <v>4730</v>
      </c>
      <c r="M1005" s="242" t="s">
        <v>4816</v>
      </c>
      <c r="N1005" s="242"/>
      <c r="O1005" s="242" t="s">
        <v>7229</v>
      </c>
      <c r="P1005" s="242" t="s">
        <v>7230</v>
      </c>
      <c r="Q1005" s="242" t="s">
        <v>4733</v>
      </c>
    </row>
    <row r="1006" spans="1:17">
      <c r="A1006" s="242" t="s">
        <v>7988</v>
      </c>
      <c r="B1006" s="242" t="s">
        <v>7989</v>
      </c>
      <c r="C1006" s="242" t="s">
        <v>7990</v>
      </c>
      <c r="D1006" s="242"/>
      <c r="E1006" s="242" t="s">
        <v>7237</v>
      </c>
      <c r="F1006" s="242" t="s">
        <v>4742</v>
      </c>
      <c r="G1006" s="240">
        <v>60</v>
      </c>
      <c r="H1006" s="241">
        <v>0</v>
      </c>
      <c r="I1006" s="242" t="s">
        <v>4738</v>
      </c>
      <c r="J1006" s="242" t="s">
        <v>4739</v>
      </c>
      <c r="K1006" s="242" t="s">
        <v>4729</v>
      </c>
      <c r="L1006" s="242" t="s">
        <v>4730</v>
      </c>
      <c r="M1006" s="242" t="s">
        <v>4785</v>
      </c>
      <c r="N1006" s="242"/>
      <c r="O1006" s="242" t="s">
        <v>7229</v>
      </c>
      <c r="P1006" s="242" t="s">
        <v>7230</v>
      </c>
      <c r="Q1006" s="242" t="s">
        <v>4733</v>
      </c>
    </row>
    <row r="1007" spans="1:17">
      <c r="A1007" s="242" t="s">
        <v>7991</v>
      </c>
      <c r="B1007" s="242" t="s">
        <v>7992</v>
      </c>
      <c r="C1007" s="242" t="s">
        <v>7993</v>
      </c>
      <c r="D1007" s="242"/>
      <c r="E1007" s="242" t="s">
        <v>7237</v>
      </c>
      <c r="F1007" s="242" t="s">
        <v>4742</v>
      </c>
      <c r="G1007" s="240">
        <v>60</v>
      </c>
      <c r="H1007" s="241">
        <v>0</v>
      </c>
      <c r="I1007" s="242" t="s">
        <v>4820</v>
      </c>
      <c r="J1007" s="242" t="s">
        <v>4821</v>
      </c>
      <c r="K1007" s="242" t="s">
        <v>4729</v>
      </c>
      <c r="L1007" s="242" t="s">
        <v>4730</v>
      </c>
      <c r="M1007" s="242" t="s">
        <v>4872</v>
      </c>
      <c r="N1007" s="242"/>
      <c r="O1007" s="242" t="s">
        <v>7229</v>
      </c>
      <c r="P1007" s="242" t="s">
        <v>7230</v>
      </c>
      <c r="Q1007" s="242" t="s">
        <v>4733</v>
      </c>
    </row>
    <row r="1008" spans="1:17">
      <c r="A1008" s="242" t="s">
        <v>7994</v>
      </c>
      <c r="B1008" s="242" t="s">
        <v>7995</v>
      </c>
      <c r="C1008" s="242" t="s">
        <v>7996</v>
      </c>
      <c r="D1008" s="242"/>
      <c r="E1008" s="242" t="s">
        <v>7237</v>
      </c>
      <c r="F1008" s="242" t="s">
        <v>4742</v>
      </c>
      <c r="G1008" s="240">
        <v>60</v>
      </c>
      <c r="H1008" s="241">
        <v>0</v>
      </c>
      <c r="I1008" s="242" t="s">
        <v>4808</v>
      </c>
      <c r="J1008" s="242" t="s">
        <v>4809</v>
      </c>
      <c r="K1008" s="242" t="s">
        <v>4729</v>
      </c>
      <c r="L1008" s="242" t="s">
        <v>4730</v>
      </c>
      <c r="M1008" s="242" t="s">
        <v>4810</v>
      </c>
      <c r="N1008" s="242"/>
      <c r="O1008" s="242" t="s">
        <v>7229</v>
      </c>
      <c r="P1008" s="242" t="s">
        <v>7230</v>
      </c>
      <c r="Q1008" s="242" t="s">
        <v>4733</v>
      </c>
    </row>
    <row r="1009" spans="1:17">
      <c r="A1009" s="242" t="s">
        <v>7997</v>
      </c>
      <c r="B1009" s="242" t="s">
        <v>7998</v>
      </c>
      <c r="C1009" s="242" t="s">
        <v>7999</v>
      </c>
      <c r="D1009" s="242"/>
      <c r="E1009" s="242" t="s">
        <v>7237</v>
      </c>
      <c r="F1009" s="242" t="s">
        <v>4742</v>
      </c>
      <c r="G1009" s="240">
        <v>60</v>
      </c>
      <c r="H1009" s="241">
        <v>0</v>
      </c>
      <c r="I1009" s="242" t="s">
        <v>4808</v>
      </c>
      <c r="J1009" s="242" t="s">
        <v>4809</v>
      </c>
      <c r="K1009" s="242" t="s">
        <v>4729</v>
      </c>
      <c r="L1009" s="242" t="s">
        <v>4730</v>
      </c>
      <c r="M1009" s="242" t="s">
        <v>5087</v>
      </c>
      <c r="N1009" s="242"/>
      <c r="O1009" s="242" t="s">
        <v>7229</v>
      </c>
      <c r="P1009" s="242" t="s">
        <v>7230</v>
      </c>
      <c r="Q1009" s="242" t="s">
        <v>4733</v>
      </c>
    </row>
    <row r="1010" spans="1:17">
      <c r="A1010" s="242" t="s">
        <v>8000</v>
      </c>
      <c r="B1010" s="242" t="s">
        <v>8001</v>
      </c>
      <c r="C1010" s="242" t="s">
        <v>8002</v>
      </c>
      <c r="D1010" s="242"/>
      <c r="E1010" s="242" t="s">
        <v>8003</v>
      </c>
      <c r="F1010" s="242" t="s">
        <v>8004</v>
      </c>
      <c r="G1010" s="240">
        <v>60</v>
      </c>
      <c r="H1010" s="241">
        <v>0</v>
      </c>
      <c r="I1010" s="242" t="s">
        <v>4848</v>
      </c>
      <c r="J1010" s="242" t="s">
        <v>4849</v>
      </c>
      <c r="K1010" s="242" t="s">
        <v>4729</v>
      </c>
      <c r="L1010" s="242" t="s">
        <v>5178</v>
      </c>
      <c r="M1010" s="242" t="s">
        <v>4851</v>
      </c>
      <c r="N1010" s="242" t="s">
        <v>8005</v>
      </c>
      <c r="O1010" s="242" t="s">
        <v>7229</v>
      </c>
      <c r="P1010" s="242" t="s">
        <v>7230</v>
      </c>
      <c r="Q1010" s="242" t="s">
        <v>4733</v>
      </c>
    </row>
    <row r="1011" spans="1:17">
      <c r="A1011" s="242" t="s">
        <v>8006</v>
      </c>
      <c r="B1011" s="242" t="s">
        <v>8007</v>
      </c>
      <c r="C1011" s="242" t="s">
        <v>7338</v>
      </c>
      <c r="D1011" s="242"/>
      <c r="E1011" s="242" t="s">
        <v>7237</v>
      </c>
      <c r="F1011" s="242" t="s">
        <v>4742</v>
      </c>
      <c r="G1011" s="240">
        <v>60</v>
      </c>
      <c r="H1011" s="241">
        <v>0</v>
      </c>
      <c r="I1011" s="242" t="s">
        <v>4808</v>
      </c>
      <c r="J1011" s="242" t="s">
        <v>4809</v>
      </c>
      <c r="K1011" s="242" t="s">
        <v>4729</v>
      </c>
      <c r="L1011" s="242" t="s">
        <v>4730</v>
      </c>
      <c r="M1011" s="242" t="s">
        <v>6564</v>
      </c>
      <c r="N1011" s="242"/>
      <c r="O1011" s="242" t="s">
        <v>7229</v>
      </c>
      <c r="P1011" s="242" t="s">
        <v>7230</v>
      </c>
      <c r="Q1011" s="242" t="s">
        <v>4733</v>
      </c>
    </row>
    <row r="1012" spans="1:17">
      <c r="A1012" s="242" t="s">
        <v>8008</v>
      </c>
      <c r="B1012" s="242" t="s">
        <v>8009</v>
      </c>
      <c r="C1012" s="242" t="s">
        <v>8010</v>
      </c>
      <c r="D1012" s="242" t="s">
        <v>8011</v>
      </c>
      <c r="E1012" s="242" t="s">
        <v>7232</v>
      </c>
      <c r="F1012" s="242" t="s">
        <v>8011</v>
      </c>
      <c r="G1012" s="240">
        <v>60</v>
      </c>
      <c r="H1012" s="241">
        <v>0</v>
      </c>
      <c r="I1012" s="242" t="s">
        <v>4848</v>
      </c>
      <c r="J1012" s="242" t="s">
        <v>4849</v>
      </c>
      <c r="K1012" s="242" t="s">
        <v>4729</v>
      </c>
      <c r="L1012" s="242" t="s">
        <v>8012</v>
      </c>
      <c r="M1012" s="242" t="s">
        <v>4851</v>
      </c>
      <c r="N1012" s="242"/>
      <c r="O1012" s="242" t="s">
        <v>7229</v>
      </c>
      <c r="P1012" s="242" t="s">
        <v>7230</v>
      </c>
      <c r="Q1012" s="242" t="s">
        <v>4733</v>
      </c>
    </row>
    <row r="1013" spans="1:17">
      <c r="A1013" s="242" t="s">
        <v>8013</v>
      </c>
      <c r="B1013" s="242" t="s">
        <v>8014</v>
      </c>
      <c r="C1013" s="242" t="s">
        <v>8015</v>
      </c>
      <c r="D1013" s="242"/>
      <c r="E1013" s="242" t="s">
        <v>7237</v>
      </c>
      <c r="F1013" s="242" t="s">
        <v>4742</v>
      </c>
      <c r="G1013" s="240">
        <v>60</v>
      </c>
      <c r="H1013" s="241">
        <v>0</v>
      </c>
      <c r="I1013" s="242" t="s">
        <v>4848</v>
      </c>
      <c r="J1013" s="242" t="s">
        <v>4849</v>
      </c>
      <c r="K1013" s="242" t="s">
        <v>4729</v>
      </c>
      <c r="L1013" s="242" t="s">
        <v>8012</v>
      </c>
      <c r="M1013" s="242" t="s">
        <v>4851</v>
      </c>
      <c r="N1013" s="242"/>
      <c r="O1013" s="242" t="s">
        <v>7229</v>
      </c>
      <c r="P1013" s="242" t="s">
        <v>7230</v>
      </c>
      <c r="Q1013" s="242" t="s">
        <v>4733</v>
      </c>
    </row>
    <row r="1014" spans="1:17">
      <c r="A1014" s="242" t="s">
        <v>8016</v>
      </c>
      <c r="B1014" s="242" t="s">
        <v>8017</v>
      </c>
      <c r="C1014" s="242" t="s">
        <v>8018</v>
      </c>
      <c r="D1014" s="242"/>
      <c r="E1014" s="242" t="s">
        <v>8019</v>
      </c>
      <c r="F1014" s="242"/>
      <c r="G1014" s="240"/>
      <c r="H1014" s="241">
        <v>0</v>
      </c>
      <c r="I1014" s="242" t="s">
        <v>4848</v>
      </c>
      <c r="J1014" s="242" t="s">
        <v>4849</v>
      </c>
      <c r="K1014" s="242" t="s">
        <v>4729</v>
      </c>
      <c r="L1014" s="242" t="s">
        <v>8020</v>
      </c>
      <c r="M1014" s="242" t="s">
        <v>4851</v>
      </c>
      <c r="N1014" s="242"/>
      <c r="O1014" s="242" t="s">
        <v>7229</v>
      </c>
      <c r="P1014" s="242" t="s">
        <v>7230</v>
      </c>
      <c r="Q1014" s="242" t="s">
        <v>4733</v>
      </c>
    </row>
    <row r="1015" spans="1:17">
      <c r="A1015" s="242" t="s">
        <v>8021</v>
      </c>
      <c r="B1015" s="242" t="s">
        <v>8022</v>
      </c>
      <c r="C1015" s="242" t="s">
        <v>8023</v>
      </c>
      <c r="D1015" s="242"/>
      <c r="E1015" s="242" t="s">
        <v>7237</v>
      </c>
      <c r="F1015" s="242" t="s">
        <v>4742</v>
      </c>
      <c r="G1015" s="240">
        <v>60</v>
      </c>
      <c r="H1015" s="241">
        <v>0</v>
      </c>
      <c r="I1015" s="242" t="s">
        <v>4808</v>
      </c>
      <c r="J1015" s="242" t="s">
        <v>4809</v>
      </c>
      <c r="K1015" s="242" t="s">
        <v>4729</v>
      </c>
      <c r="L1015" s="242" t="s">
        <v>4730</v>
      </c>
      <c r="M1015" s="242" t="s">
        <v>7593</v>
      </c>
      <c r="N1015" s="242"/>
      <c r="O1015" s="242" t="s">
        <v>7229</v>
      </c>
      <c r="P1015" s="242" t="s">
        <v>7230</v>
      </c>
      <c r="Q1015" s="242" t="s">
        <v>4733</v>
      </c>
    </row>
    <row r="1016" spans="1:17">
      <c r="A1016" s="242" t="s">
        <v>8024</v>
      </c>
      <c r="B1016" s="242" t="s">
        <v>8025</v>
      </c>
      <c r="C1016" s="242" t="s">
        <v>8026</v>
      </c>
      <c r="D1016" s="242"/>
      <c r="E1016" s="242" t="s">
        <v>7237</v>
      </c>
      <c r="F1016" s="242" t="s">
        <v>4742</v>
      </c>
      <c r="G1016" s="240">
        <v>60</v>
      </c>
      <c r="H1016" s="241">
        <v>0</v>
      </c>
      <c r="I1016" s="242" t="s">
        <v>4780</v>
      </c>
      <c r="J1016" s="242" t="s">
        <v>4781</v>
      </c>
      <c r="K1016" s="242" t="s">
        <v>4729</v>
      </c>
      <c r="L1016" s="242" t="s">
        <v>4730</v>
      </c>
      <c r="M1016" s="242" t="s">
        <v>4782</v>
      </c>
      <c r="N1016" s="242"/>
      <c r="O1016" s="242" t="s">
        <v>7229</v>
      </c>
      <c r="P1016" s="242" t="s">
        <v>7230</v>
      </c>
      <c r="Q1016" s="242" t="s">
        <v>4733</v>
      </c>
    </row>
    <row r="1017" spans="1:17">
      <c r="A1017" s="242" t="s">
        <v>8027</v>
      </c>
      <c r="B1017" s="242" t="s">
        <v>8028</v>
      </c>
      <c r="C1017" s="242" t="s">
        <v>8029</v>
      </c>
      <c r="D1017" s="242"/>
      <c r="E1017" s="242" t="s">
        <v>7237</v>
      </c>
      <c r="F1017" s="242" t="s">
        <v>4742</v>
      </c>
      <c r="G1017" s="240">
        <v>60</v>
      </c>
      <c r="H1017" s="241">
        <v>0</v>
      </c>
      <c r="I1017" s="242" t="s">
        <v>4931</v>
      </c>
      <c r="J1017" s="242" t="s">
        <v>4932</v>
      </c>
      <c r="K1017" s="242" t="s">
        <v>4729</v>
      </c>
      <c r="L1017" s="242" t="s">
        <v>4730</v>
      </c>
      <c r="M1017" s="242" t="s">
        <v>5087</v>
      </c>
      <c r="N1017" s="242"/>
      <c r="O1017" s="242" t="s">
        <v>7229</v>
      </c>
      <c r="P1017" s="242" t="s">
        <v>7230</v>
      </c>
      <c r="Q1017" s="242" t="s">
        <v>4733</v>
      </c>
    </row>
    <row r="1018" spans="1:17">
      <c r="A1018" s="242" t="s">
        <v>8030</v>
      </c>
      <c r="B1018" s="242" t="s">
        <v>8031</v>
      </c>
      <c r="C1018" s="242" t="s">
        <v>8032</v>
      </c>
      <c r="D1018" s="242"/>
      <c r="E1018" s="242" t="s">
        <v>7237</v>
      </c>
      <c r="F1018" s="242" t="s">
        <v>4742</v>
      </c>
      <c r="G1018" s="240">
        <v>60</v>
      </c>
      <c r="H1018" s="241">
        <v>0</v>
      </c>
      <c r="I1018" s="242" t="s">
        <v>4780</v>
      </c>
      <c r="J1018" s="242" t="s">
        <v>4781</v>
      </c>
      <c r="K1018" s="242" t="s">
        <v>4729</v>
      </c>
      <c r="L1018" s="242" t="s">
        <v>4730</v>
      </c>
      <c r="M1018" s="242" t="s">
        <v>4872</v>
      </c>
      <c r="N1018" s="242"/>
      <c r="O1018" s="242" t="s">
        <v>7229</v>
      </c>
      <c r="P1018" s="242" t="s">
        <v>7230</v>
      </c>
      <c r="Q1018" s="242" t="s">
        <v>4733</v>
      </c>
    </row>
    <row r="1019" spans="1:17">
      <c r="A1019" s="242" t="s">
        <v>8033</v>
      </c>
      <c r="B1019" s="242" t="s">
        <v>8034</v>
      </c>
      <c r="C1019" s="242" t="s">
        <v>8035</v>
      </c>
      <c r="D1019" s="242"/>
      <c r="E1019" s="242" t="s">
        <v>7237</v>
      </c>
      <c r="F1019" s="242" t="s">
        <v>4742</v>
      </c>
      <c r="G1019" s="240">
        <v>60</v>
      </c>
      <c r="H1019" s="241">
        <v>0</v>
      </c>
      <c r="I1019" s="242" t="s">
        <v>4747</v>
      </c>
      <c r="J1019" s="242" t="s">
        <v>4748</v>
      </c>
      <c r="K1019" s="242" t="s">
        <v>4729</v>
      </c>
      <c r="L1019" s="242" t="s">
        <v>4730</v>
      </c>
      <c r="M1019" s="242" t="s">
        <v>4926</v>
      </c>
      <c r="N1019" s="242"/>
      <c r="O1019" s="242" t="s">
        <v>7229</v>
      </c>
      <c r="P1019" s="242" t="s">
        <v>7230</v>
      </c>
      <c r="Q1019" s="242" t="s">
        <v>4733</v>
      </c>
    </row>
    <row r="1020" spans="1:17">
      <c r="A1020" s="242" t="s">
        <v>8036</v>
      </c>
      <c r="B1020" s="242" t="s">
        <v>8037</v>
      </c>
      <c r="C1020" s="242" t="s">
        <v>8038</v>
      </c>
      <c r="D1020" s="242"/>
      <c r="E1020" s="242" t="s">
        <v>7237</v>
      </c>
      <c r="F1020" s="242" t="s">
        <v>4742</v>
      </c>
      <c r="G1020" s="240">
        <v>60</v>
      </c>
      <c r="H1020" s="241">
        <v>0</v>
      </c>
      <c r="I1020" s="242" t="s">
        <v>4780</v>
      </c>
      <c r="J1020" s="242" t="s">
        <v>4781</v>
      </c>
      <c r="K1020" s="242" t="s">
        <v>4729</v>
      </c>
      <c r="L1020" s="242" t="s">
        <v>4730</v>
      </c>
      <c r="M1020" s="242" t="s">
        <v>4816</v>
      </c>
      <c r="N1020" s="242"/>
      <c r="O1020" s="242" t="s">
        <v>7229</v>
      </c>
      <c r="P1020" s="242" t="s">
        <v>7230</v>
      </c>
      <c r="Q1020" s="242" t="s">
        <v>4733</v>
      </c>
    </row>
    <row r="1021" spans="1:17">
      <c r="A1021" s="242" t="s">
        <v>8039</v>
      </c>
      <c r="B1021" s="242" t="s">
        <v>8040</v>
      </c>
      <c r="C1021" s="242" t="s">
        <v>8041</v>
      </c>
      <c r="D1021" s="242"/>
      <c r="E1021" s="242" t="s">
        <v>7237</v>
      </c>
      <c r="F1021" s="242" t="s">
        <v>4742</v>
      </c>
      <c r="G1021" s="240">
        <v>60</v>
      </c>
      <c r="H1021" s="241">
        <v>0</v>
      </c>
      <c r="I1021" s="242" t="s">
        <v>4747</v>
      </c>
      <c r="J1021" s="242" t="s">
        <v>4748</v>
      </c>
      <c r="K1021" s="242" t="s">
        <v>4729</v>
      </c>
      <c r="L1021" s="242" t="s">
        <v>4730</v>
      </c>
      <c r="M1021" s="242" t="s">
        <v>4908</v>
      </c>
      <c r="N1021" s="242"/>
      <c r="O1021" s="242" t="s">
        <v>7229</v>
      </c>
      <c r="P1021" s="242" t="s">
        <v>7230</v>
      </c>
      <c r="Q1021" s="242" t="s">
        <v>4733</v>
      </c>
    </row>
    <row r="1022" spans="1:17">
      <c r="A1022" s="242" t="s">
        <v>8042</v>
      </c>
      <c r="B1022" s="242" t="s">
        <v>8043</v>
      </c>
      <c r="C1022" s="242" t="s">
        <v>8044</v>
      </c>
      <c r="D1022" s="242"/>
      <c r="E1022" s="242" t="s">
        <v>7237</v>
      </c>
      <c r="F1022" s="242" t="s">
        <v>4742</v>
      </c>
      <c r="G1022" s="240">
        <v>60</v>
      </c>
      <c r="H1022" s="241">
        <v>0</v>
      </c>
      <c r="I1022" s="242" t="s">
        <v>4808</v>
      </c>
      <c r="J1022" s="242" t="s">
        <v>4809</v>
      </c>
      <c r="K1022" s="242" t="s">
        <v>4729</v>
      </c>
      <c r="L1022" s="242" t="s">
        <v>4730</v>
      </c>
      <c r="M1022" s="242" t="s">
        <v>4731</v>
      </c>
      <c r="N1022" s="242"/>
      <c r="O1022" s="242" t="s">
        <v>7229</v>
      </c>
      <c r="P1022" s="242" t="s">
        <v>7230</v>
      </c>
      <c r="Q1022" s="242" t="s">
        <v>4733</v>
      </c>
    </row>
    <row r="1023" spans="1:17">
      <c r="A1023" s="242" t="s">
        <v>8045</v>
      </c>
      <c r="B1023" s="242" t="s">
        <v>8046</v>
      </c>
      <c r="C1023" s="242" t="s">
        <v>8047</v>
      </c>
      <c r="D1023" s="242"/>
      <c r="E1023" s="242" t="s">
        <v>7237</v>
      </c>
      <c r="F1023" s="242" t="s">
        <v>4742</v>
      </c>
      <c r="G1023" s="240">
        <v>60</v>
      </c>
      <c r="H1023" s="241">
        <v>0</v>
      </c>
      <c r="I1023" s="242" t="s">
        <v>4738</v>
      </c>
      <c r="J1023" s="242" t="s">
        <v>4739</v>
      </c>
      <c r="K1023" s="242" t="s">
        <v>4729</v>
      </c>
      <c r="L1023" s="242" t="s">
        <v>4730</v>
      </c>
      <c r="M1023" s="242" t="s">
        <v>4785</v>
      </c>
      <c r="N1023" s="242"/>
      <c r="O1023" s="242" t="s">
        <v>7229</v>
      </c>
      <c r="P1023" s="242" t="s">
        <v>7230</v>
      </c>
      <c r="Q1023" s="242" t="s">
        <v>4733</v>
      </c>
    </row>
    <row r="1024" spans="1:17">
      <c r="A1024" s="242" t="s">
        <v>8048</v>
      </c>
      <c r="B1024" s="242" t="s">
        <v>8049</v>
      </c>
      <c r="C1024" s="242" t="s">
        <v>8050</v>
      </c>
      <c r="D1024" s="242"/>
      <c r="E1024" s="242" t="s">
        <v>7237</v>
      </c>
      <c r="F1024" s="242" t="s">
        <v>4742</v>
      </c>
      <c r="G1024" s="240">
        <v>60</v>
      </c>
      <c r="H1024" s="241">
        <v>0</v>
      </c>
      <c r="I1024" s="242" t="s">
        <v>4808</v>
      </c>
      <c r="J1024" s="242" t="s">
        <v>4809</v>
      </c>
      <c r="K1024" s="242" t="s">
        <v>4729</v>
      </c>
      <c r="L1024" s="242" t="s">
        <v>4730</v>
      </c>
      <c r="M1024" s="242" t="s">
        <v>4731</v>
      </c>
      <c r="N1024" s="242"/>
      <c r="O1024" s="242" t="s">
        <v>7229</v>
      </c>
      <c r="P1024" s="242" t="s">
        <v>7230</v>
      </c>
      <c r="Q1024" s="242" t="s">
        <v>4733</v>
      </c>
    </row>
    <row r="1025" spans="1:17">
      <c r="A1025" s="242" t="s">
        <v>8051</v>
      </c>
      <c r="B1025" s="242" t="s">
        <v>8052</v>
      </c>
      <c r="C1025" s="242" t="s">
        <v>8053</v>
      </c>
      <c r="D1025" s="242"/>
      <c r="E1025" s="242" t="s">
        <v>7237</v>
      </c>
      <c r="F1025" s="242" t="s">
        <v>4742</v>
      </c>
      <c r="G1025" s="240">
        <v>60</v>
      </c>
      <c r="H1025" s="241">
        <v>0</v>
      </c>
      <c r="I1025" s="242" t="s">
        <v>4780</v>
      </c>
      <c r="J1025" s="242" t="s">
        <v>4781</v>
      </c>
      <c r="K1025" s="242" t="s">
        <v>4729</v>
      </c>
      <c r="L1025" s="242" t="s">
        <v>4730</v>
      </c>
      <c r="M1025" s="242" t="s">
        <v>4872</v>
      </c>
      <c r="N1025" s="242"/>
      <c r="O1025" s="242" t="s">
        <v>7229</v>
      </c>
      <c r="P1025" s="242" t="s">
        <v>7230</v>
      </c>
      <c r="Q1025" s="242" t="s">
        <v>4733</v>
      </c>
    </row>
    <row r="1026" spans="1:17">
      <c r="A1026" s="242" t="s">
        <v>8054</v>
      </c>
      <c r="B1026" s="242" t="s">
        <v>8055</v>
      </c>
      <c r="C1026" s="242" t="s">
        <v>8056</v>
      </c>
      <c r="D1026" s="242"/>
      <c r="E1026" s="242" t="s">
        <v>7237</v>
      </c>
      <c r="F1026" s="242" t="s">
        <v>4742</v>
      </c>
      <c r="G1026" s="240">
        <v>60</v>
      </c>
      <c r="H1026" s="241">
        <v>0</v>
      </c>
      <c r="I1026" s="242" t="s">
        <v>4808</v>
      </c>
      <c r="J1026" s="242" t="s">
        <v>4809</v>
      </c>
      <c r="K1026" s="242" t="s">
        <v>4729</v>
      </c>
      <c r="L1026" s="242" t="s">
        <v>4730</v>
      </c>
      <c r="M1026" s="242" t="s">
        <v>5113</v>
      </c>
      <c r="N1026" s="242"/>
      <c r="O1026" s="242" t="s">
        <v>7229</v>
      </c>
      <c r="P1026" s="242" t="s">
        <v>7230</v>
      </c>
      <c r="Q1026" s="242" t="s">
        <v>4733</v>
      </c>
    </row>
    <row r="1027" spans="1:17">
      <c r="A1027" s="242" t="s">
        <v>8057</v>
      </c>
      <c r="B1027" s="242" t="s">
        <v>8058</v>
      </c>
      <c r="C1027" s="242" t="s">
        <v>8059</v>
      </c>
      <c r="D1027" s="242"/>
      <c r="E1027" s="242" t="s">
        <v>7237</v>
      </c>
      <c r="F1027" s="242" t="s">
        <v>4742</v>
      </c>
      <c r="G1027" s="240">
        <v>60</v>
      </c>
      <c r="H1027" s="241">
        <v>0</v>
      </c>
      <c r="I1027" s="242" t="s">
        <v>4808</v>
      </c>
      <c r="J1027" s="242" t="s">
        <v>4809</v>
      </c>
      <c r="K1027" s="242" t="s">
        <v>4729</v>
      </c>
      <c r="L1027" s="242" t="s">
        <v>4730</v>
      </c>
      <c r="M1027" s="242" t="s">
        <v>4731</v>
      </c>
      <c r="N1027" s="242"/>
      <c r="O1027" s="242" t="s">
        <v>7229</v>
      </c>
      <c r="P1027" s="242" t="s">
        <v>7230</v>
      </c>
      <c r="Q1027" s="242" t="s">
        <v>4733</v>
      </c>
    </row>
    <row r="1028" spans="1:17">
      <c r="A1028" s="242" t="s">
        <v>8060</v>
      </c>
      <c r="B1028" s="242" t="s">
        <v>8061</v>
      </c>
      <c r="C1028" s="242" t="s">
        <v>8062</v>
      </c>
      <c r="D1028" s="242"/>
      <c r="E1028" s="242" t="s">
        <v>7237</v>
      </c>
      <c r="F1028" s="242" t="s">
        <v>4742</v>
      </c>
      <c r="G1028" s="240">
        <v>60</v>
      </c>
      <c r="H1028" s="241">
        <v>0</v>
      </c>
      <c r="I1028" s="242" t="s">
        <v>4808</v>
      </c>
      <c r="J1028" s="242" t="s">
        <v>4809</v>
      </c>
      <c r="K1028" s="242" t="s">
        <v>4729</v>
      </c>
      <c r="L1028" s="242" t="s">
        <v>4730</v>
      </c>
      <c r="M1028" s="242" t="s">
        <v>5087</v>
      </c>
      <c r="N1028" s="242"/>
      <c r="O1028" s="242" t="s">
        <v>7229</v>
      </c>
      <c r="P1028" s="242" t="s">
        <v>7230</v>
      </c>
      <c r="Q1028" s="242" t="s">
        <v>4733</v>
      </c>
    </row>
    <row r="1029" spans="1:17">
      <c r="A1029" s="242" t="s">
        <v>8063</v>
      </c>
      <c r="B1029" s="242" t="s">
        <v>8064</v>
      </c>
      <c r="C1029" s="242" t="s">
        <v>8065</v>
      </c>
      <c r="D1029" s="242"/>
      <c r="E1029" s="242" t="s">
        <v>7237</v>
      </c>
      <c r="F1029" s="242" t="s">
        <v>4742</v>
      </c>
      <c r="G1029" s="240">
        <v>60</v>
      </c>
      <c r="H1029" s="241">
        <v>0</v>
      </c>
      <c r="I1029" s="242" t="s">
        <v>4931</v>
      </c>
      <c r="J1029" s="242" t="s">
        <v>4932</v>
      </c>
      <c r="K1029" s="242" t="s">
        <v>4729</v>
      </c>
      <c r="L1029" s="242" t="s">
        <v>4730</v>
      </c>
      <c r="M1029" s="242" t="s">
        <v>7593</v>
      </c>
      <c r="N1029" s="242"/>
      <c r="O1029" s="242" t="s">
        <v>7229</v>
      </c>
      <c r="P1029" s="242" t="s">
        <v>7230</v>
      </c>
      <c r="Q1029" s="242" t="s">
        <v>4733</v>
      </c>
    </row>
    <row r="1030" spans="1:17">
      <c r="A1030" s="242" t="s">
        <v>8066</v>
      </c>
      <c r="B1030" s="242" t="s">
        <v>8067</v>
      </c>
      <c r="C1030" s="242" t="s">
        <v>8068</v>
      </c>
      <c r="D1030" s="242"/>
      <c r="E1030" s="242" t="s">
        <v>7237</v>
      </c>
      <c r="F1030" s="242" t="s">
        <v>4742</v>
      </c>
      <c r="G1030" s="240">
        <v>60</v>
      </c>
      <c r="H1030" s="241">
        <v>0</v>
      </c>
      <c r="I1030" s="242" t="s">
        <v>4747</v>
      </c>
      <c r="J1030" s="242" t="s">
        <v>4748</v>
      </c>
      <c r="K1030" s="242" t="s">
        <v>4729</v>
      </c>
      <c r="L1030" s="242" t="s">
        <v>4730</v>
      </c>
      <c r="M1030" s="242" t="s">
        <v>4908</v>
      </c>
      <c r="N1030" s="242"/>
      <c r="O1030" s="242" t="s">
        <v>7229</v>
      </c>
      <c r="P1030" s="242" t="s">
        <v>7230</v>
      </c>
      <c r="Q1030" s="242" t="s">
        <v>4733</v>
      </c>
    </row>
    <row r="1031" spans="1:17">
      <c r="A1031" s="242" t="s">
        <v>8069</v>
      </c>
      <c r="B1031" s="242" t="s">
        <v>8070</v>
      </c>
      <c r="C1031" s="242" t="s">
        <v>8071</v>
      </c>
      <c r="D1031" s="242"/>
      <c r="E1031" s="242" t="s">
        <v>7237</v>
      </c>
      <c r="F1031" s="242" t="s">
        <v>4742</v>
      </c>
      <c r="G1031" s="240">
        <v>60</v>
      </c>
      <c r="H1031" s="241">
        <v>0</v>
      </c>
      <c r="I1031" s="242" t="s">
        <v>4808</v>
      </c>
      <c r="J1031" s="242" t="s">
        <v>4809</v>
      </c>
      <c r="K1031" s="242" t="s">
        <v>4729</v>
      </c>
      <c r="L1031" s="242" t="s">
        <v>4730</v>
      </c>
      <c r="M1031" s="242" t="s">
        <v>5087</v>
      </c>
      <c r="N1031" s="242"/>
      <c r="O1031" s="242" t="s">
        <v>7229</v>
      </c>
      <c r="P1031" s="242" t="s">
        <v>7230</v>
      </c>
      <c r="Q1031" s="242" t="s">
        <v>4733</v>
      </c>
    </row>
    <row r="1032" spans="1:17">
      <c r="A1032" s="242" t="s">
        <v>8072</v>
      </c>
      <c r="B1032" s="242" t="s">
        <v>8073</v>
      </c>
      <c r="C1032" s="242" t="s">
        <v>8074</v>
      </c>
      <c r="D1032" s="242"/>
      <c r="E1032" s="242" t="s">
        <v>7237</v>
      </c>
      <c r="F1032" s="242" t="s">
        <v>4742</v>
      </c>
      <c r="G1032" s="240">
        <v>60</v>
      </c>
      <c r="H1032" s="241">
        <v>0</v>
      </c>
      <c r="I1032" s="242" t="s">
        <v>4808</v>
      </c>
      <c r="J1032" s="242" t="s">
        <v>4809</v>
      </c>
      <c r="K1032" s="242" t="s">
        <v>4729</v>
      </c>
      <c r="L1032" s="242" t="s">
        <v>4730</v>
      </c>
      <c r="M1032" s="242" t="s">
        <v>5087</v>
      </c>
      <c r="N1032" s="242"/>
      <c r="O1032" s="242" t="s">
        <v>7229</v>
      </c>
      <c r="P1032" s="242" t="s">
        <v>7230</v>
      </c>
      <c r="Q1032" s="242" t="s">
        <v>4733</v>
      </c>
    </row>
    <row r="1033" spans="1:17">
      <c r="A1033" s="242" t="s">
        <v>8075</v>
      </c>
      <c r="B1033" s="242" t="s">
        <v>8076</v>
      </c>
      <c r="C1033" s="242" t="s">
        <v>8077</v>
      </c>
      <c r="D1033" s="242"/>
      <c r="E1033" s="242" t="s">
        <v>7237</v>
      </c>
      <c r="F1033" s="242" t="s">
        <v>4742</v>
      </c>
      <c r="G1033" s="240">
        <v>60</v>
      </c>
      <c r="H1033" s="241">
        <v>0</v>
      </c>
      <c r="I1033" s="242" t="s">
        <v>4738</v>
      </c>
      <c r="J1033" s="242" t="s">
        <v>4739</v>
      </c>
      <c r="K1033" s="242" t="s">
        <v>4729</v>
      </c>
      <c r="L1033" s="242" t="s">
        <v>4730</v>
      </c>
      <c r="M1033" s="242" t="s">
        <v>5320</v>
      </c>
      <c r="N1033" s="242"/>
      <c r="O1033" s="242" t="s">
        <v>7229</v>
      </c>
      <c r="P1033" s="242" t="s">
        <v>7230</v>
      </c>
      <c r="Q1033" s="242" t="s">
        <v>4733</v>
      </c>
    </row>
    <row r="1034" spans="1:17">
      <c r="A1034" s="242" t="s">
        <v>8078</v>
      </c>
      <c r="B1034" s="242" t="s">
        <v>8079</v>
      </c>
      <c r="C1034" s="242" t="s">
        <v>8080</v>
      </c>
      <c r="D1034" s="242"/>
      <c r="E1034" s="242" t="s">
        <v>7237</v>
      </c>
      <c r="F1034" s="242" t="s">
        <v>4742</v>
      </c>
      <c r="G1034" s="240">
        <v>60</v>
      </c>
      <c r="H1034" s="241">
        <v>0</v>
      </c>
      <c r="I1034" s="242" t="s">
        <v>4808</v>
      </c>
      <c r="J1034" s="242" t="s">
        <v>4809</v>
      </c>
      <c r="K1034" s="242" t="s">
        <v>4729</v>
      </c>
      <c r="L1034" s="242" t="s">
        <v>4730</v>
      </c>
      <c r="M1034" s="242" t="s">
        <v>5087</v>
      </c>
      <c r="N1034" s="242"/>
      <c r="O1034" s="242" t="s">
        <v>7229</v>
      </c>
      <c r="P1034" s="242" t="s">
        <v>7230</v>
      </c>
      <c r="Q1034" s="242" t="s">
        <v>4733</v>
      </c>
    </row>
    <row r="1035" spans="1:17">
      <c r="A1035" s="242" t="s">
        <v>8081</v>
      </c>
      <c r="B1035" s="242" t="s">
        <v>8082</v>
      </c>
      <c r="C1035" s="242" t="s">
        <v>8083</v>
      </c>
      <c r="D1035" s="242"/>
      <c r="E1035" s="242" t="s">
        <v>7237</v>
      </c>
      <c r="F1035" s="242" t="s">
        <v>4742</v>
      </c>
      <c r="G1035" s="240">
        <v>60</v>
      </c>
      <c r="H1035" s="241">
        <v>0</v>
      </c>
      <c r="I1035" s="242" t="s">
        <v>4808</v>
      </c>
      <c r="J1035" s="242" t="s">
        <v>4809</v>
      </c>
      <c r="K1035" s="242" t="s">
        <v>4729</v>
      </c>
      <c r="L1035" s="242" t="s">
        <v>4730</v>
      </c>
      <c r="M1035" s="242" t="s">
        <v>4810</v>
      </c>
      <c r="N1035" s="242"/>
      <c r="O1035" s="242" t="s">
        <v>7229</v>
      </c>
      <c r="P1035" s="242" t="s">
        <v>7230</v>
      </c>
      <c r="Q1035" s="242" t="s">
        <v>4733</v>
      </c>
    </row>
    <row r="1036" spans="1:17">
      <c r="A1036" s="242" t="s">
        <v>8084</v>
      </c>
      <c r="B1036" s="242" t="s">
        <v>8085</v>
      </c>
      <c r="C1036" s="242" t="s">
        <v>8086</v>
      </c>
      <c r="D1036" s="242"/>
      <c r="E1036" s="242" t="s">
        <v>7237</v>
      </c>
      <c r="F1036" s="242" t="s">
        <v>4742</v>
      </c>
      <c r="G1036" s="240">
        <v>60</v>
      </c>
      <c r="H1036" s="241">
        <v>0</v>
      </c>
      <c r="I1036" s="242" t="s">
        <v>4808</v>
      </c>
      <c r="J1036" s="242" t="s">
        <v>4809</v>
      </c>
      <c r="K1036" s="242" t="s">
        <v>4729</v>
      </c>
      <c r="L1036" s="242" t="s">
        <v>4730</v>
      </c>
      <c r="M1036" s="242" t="s">
        <v>4731</v>
      </c>
      <c r="N1036" s="242"/>
      <c r="O1036" s="242" t="s">
        <v>7229</v>
      </c>
      <c r="P1036" s="242" t="s">
        <v>7230</v>
      </c>
      <c r="Q1036" s="242" t="s">
        <v>4733</v>
      </c>
    </row>
    <row r="1037" spans="1:17">
      <c r="A1037" s="242" t="s">
        <v>8087</v>
      </c>
      <c r="B1037" s="242" t="s">
        <v>8088</v>
      </c>
      <c r="C1037" s="242" t="s">
        <v>8089</v>
      </c>
      <c r="D1037" s="242"/>
      <c r="E1037" s="242" t="s">
        <v>7237</v>
      </c>
      <c r="F1037" s="242" t="s">
        <v>4742</v>
      </c>
      <c r="G1037" s="240">
        <v>60</v>
      </c>
      <c r="H1037" s="241">
        <v>0</v>
      </c>
      <c r="I1037" s="242" t="s">
        <v>4808</v>
      </c>
      <c r="J1037" s="242" t="s">
        <v>4809</v>
      </c>
      <c r="K1037" s="242" t="s">
        <v>4729</v>
      </c>
      <c r="L1037" s="242" t="s">
        <v>4730</v>
      </c>
      <c r="M1037" s="242" t="s">
        <v>5113</v>
      </c>
      <c r="N1037" s="242"/>
      <c r="O1037" s="242" t="s">
        <v>7229</v>
      </c>
      <c r="P1037" s="242" t="s">
        <v>7230</v>
      </c>
      <c r="Q1037" s="242" t="s">
        <v>4733</v>
      </c>
    </row>
    <row r="1038" spans="1:17">
      <c r="A1038" s="242" t="s">
        <v>8090</v>
      </c>
      <c r="B1038" s="242" t="s">
        <v>8091</v>
      </c>
      <c r="C1038" s="242" t="s">
        <v>8092</v>
      </c>
      <c r="D1038" s="242"/>
      <c r="E1038" s="242" t="s">
        <v>7237</v>
      </c>
      <c r="F1038" s="242" t="s">
        <v>4742</v>
      </c>
      <c r="G1038" s="240">
        <v>60</v>
      </c>
      <c r="H1038" s="241">
        <v>0</v>
      </c>
      <c r="I1038" s="242" t="s">
        <v>4780</v>
      </c>
      <c r="J1038" s="242" t="s">
        <v>4781</v>
      </c>
      <c r="K1038" s="242" t="s">
        <v>4729</v>
      </c>
      <c r="L1038" s="242" t="s">
        <v>4730</v>
      </c>
      <c r="M1038" s="242" t="s">
        <v>6439</v>
      </c>
      <c r="N1038" s="242"/>
      <c r="O1038" s="242" t="s">
        <v>7229</v>
      </c>
      <c r="P1038" s="242" t="s">
        <v>7230</v>
      </c>
      <c r="Q1038" s="242" t="s">
        <v>4733</v>
      </c>
    </row>
    <row r="1039" spans="1:17">
      <c r="A1039" s="242" t="s">
        <v>8093</v>
      </c>
      <c r="B1039" s="242" t="s">
        <v>8094</v>
      </c>
      <c r="C1039" s="242" t="s">
        <v>8095</v>
      </c>
      <c r="D1039" s="242"/>
      <c r="E1039" s="242" t="s">
        <v>7237</v>
      </c>
      <c r="F1039" s="242" t="s">
        <v>4742</v>
      </c>
      <c r="G1039" s="240">
        <v>60</v>
      </c>
      <c r="H1039" s="241">
        <v>0</v>
      </c>
      <c r="I1039" s="242" t="s">
        <v>4931</v>
      </c>
      <c r="J1039" s="242" t="s">
        <v>4932</v>
      </c>
      <c r="K1039" s="242" t="s">
        <v>4729</v>
      </c>
      <c r="L1039" s="242" t="s">
        <v>4730</v>
      </c>
      <c r="M1039" s="242" t="s">
        <v>5113</v>
      </c>
      <c r="N1039" s="242"/>
      <c r="O1039" s="242" t="s">
        <v>7229</v>
      </c>
      <c r="P1039" s="242" t="s">
        <v>7230</v>
      </c>
      <c r="Q1039" s="242" t="s">
        <v>4733</v>
      </c>
    </row>
    <row r="1040" spans="1:17">
      <c r="A1040" s="242" t="s">
        <v>8096</v>
      </c>
      <c r="B1040" s="242" t="s">
        <v>8097</v>
      </c>
      <c r="C1040" s="242" t="s">
        <v>8098</v>
      </c>
      <c r="D1040" s="242"/>
      <c r="E1040" s="242" t="s">
        <v>7237</v>
      </c>
      <c r="F1040" s="242" t="s">
        <v>4742</v>
      </c>
      <c r="G1040" s="240">
        <v>60</v>
      </c>
      <c r="H1040" s="241">
        <v>0</v>
      </c>
      <c r="I1040" s="242" t="s">
        <v>4747</v>
      </c>
      <c r="J1040" s="242" t="s">
        <v>4748</v>
      </c>
      <c r="K1040" s="242" t="s">
        <v>4729</v>
      </c>
      <c r="L1040" s="242" t="s">
        <v>4730</v>
      </c>
      <c r="M1040" s="242" t="s">
        <v>4908</v>
      </c>
      <c r="N1040" s="242"/>
      <c r="O1040" s="242" t="s">
        <v>7229</v>
      </c>
      <c r="P1040" s="242" t="s">
        <v>7230</v>
      </c>
      <c r="Q1040" s="242" t="s">
        <v>4733</v>
      </c>
    </row>
    <row r="1041" spans="1:17">
      <c r="A1041" s="242" t="s">
        <v>8099</v>
      </c>
      <c r="B1041" s="242" t="s">
        <v>8100</v>
      </c>
      <c r="C1041" s="242" t="s">
        <v>8101</v>
      </c>
      <c r="D1041" s="242"/>
      <c r="E1041" s="242" t="s">
        <v>7237</v>
      </c>
      <c r="F1041" s="242" t="s">
        <v>4742</v>
      </c>
      <c r="G1041" s="240">
        <v>60</v>
      </c>
      <c r="H1041" s="241">
        <v>0</v>
      </c>
      <c r="I1041" s="242" t="s">
        <v>4931</v>
      </c>
      <c r="J1041" s="242" t="s">
        <v>4932</v>
      </c>
      <c r="K1041" s="242" t="s">
        <v>4729</v>
      </c>
      <c r="L1041" s="242" t="s">
        <v>4730</v>
      </c>
      <c r="M1041" s="242" t="s">
        <v>5113</v>
      </c>
      <c r="N1041" s="242" t="s">
        <v>7252</v>
      </c>
      <c r="O1041" s="242" t="s">
        <v>7229</v>
      </c>
      <c r="P1041" s="242" t="s">
        <v>7230</v>
      </c>
      <c r="Q1041" s="242" t="s">
        <v>4733</v>
      </c>
    </row>
    <row r="1042" spans="1:17">
      <c r="A1042" s="242" t="s">
        <v>8102</v>
      </c>
      <c r="B1042" s="242" t="s">
        <v>8103</v>
      </c>
      <c r="C1042" s="242" t="s">
        <v>8104</v>
      </c>
      <c r="D1042" s="242"/>
      <c r="E1042" s="242" t="s">
        <v>7237</v>
      </c>
      <c r="F1042" s="242" t="s">
        <v>4742</v>
      </c>
      <c r="G1042" s="240">
        <v>60</v>
      </c>
      <c r="H1042" s="241">
        <v>0</v>
      </c>
      <c r="I1042" s="242" t="s">
        <v>4738</v>
      </c>
      <c r="J1042" s="242" t="s">
        <v>4739</v>
      </c>
      <c r="K1042" s="242" t="s">
        <v>4729</v>
      </c>
      <c r="L1042" s="242" t="s">
        <v>4730</v>
      </c>
      <c r="M1042" s="242" t="s">
        <v>4740</v>
      </c>
      <c r="N1042" s="242"/>
      <c r="O1042" s="242" t="s">
        <v>7229</v>
      </c>
      <c r="P1042" s="242" t="s">
        <v>7230</v>
      </c>
      <c r="Q1042" s="242" t="s">
        <v>4733</v>
      </c>
    </row>
    <row r="1043" spans="1:17">
      <c r="A1043" s="242" t="s">
        <v>8105</v>
      </c>
      <c r="B1043" s="242" t="s">
        <v>8106</v>
      </c>
      <c r="C1043" s="242" t="s">
        <v>8107</v>
      </c>
      <c r="D1043" s="242"/>
      <c r="E1043" s="242" t="s">
        <v>8108</v>
      </c>
      <c r="F1043" s="242" t="s">
        <v>4742</v>
      </c>
      <c r="G1043" s="240">
        <v>60</v>
      </c>
      <c r="H1043" s="241">
        <v>0</v>
      </c>
      <c r="I1043" s="242" t="s">
        <v>4747</v>
      </c>
      <c r="J1043" s="242" t="s">
        <v>4748</v>
      </c>
      <c r="K1043" s="242" t="s">
        <v>4729</v>
      </c>
      <c r="L1043" s="242" t="s">
        <v>4730</v>
      </c>
      <c r="M1043" s="242" t="s">
        <v>4857</v>
      </c>
      <c r="N1043" s="242"/>
      <c r="O1043" s="242" t="s">
        <v>7229</v>
      </c>
      <c r="P1043" s="242" t="s">
        <v>7230</v>
      </c>
      <c r="Q1043" s="242" t="s">
        <v>4733</v>
      </c>
    </row>
    <row r="1044" spans="1:17">
      <c r="A1044" s="242" t="s">
        <v>8109</v>
      </c>
      <c r="B1044" s="242" t="s">
        <v>8110</v>
      </c>
      <c r="C1044" s="242" t="s">
        <v>8111</v>
      </c>
      <c r="D1044" s="242"/>
      <c r="E1044" s="242" t="s">
        <v>7237</v>
      </c>
      <c r="F1044" s="242" t="s">
        <v>4742</v>
      </c>
      <c r="G1044" s="240">
        <v>60</v>
      </c>
      <c r="H1044" s="241">
        <v>0</v>
      </c>
      <c r="I1044" s="242" t="s">
        <v>4931</v>
      </c>
      <c r="J1044" s="242" t="s">
        <v>4932</v>
      </c>
      <c r="K1044" s="242" t="s">
        <v>4729</v>
      </c>
      <c r="L1044" s="242" t="s">
        <v>4730</v>
      </c>
      <c r="M1044" s="242" t="s">
        <v>5113</v>
      </c>
      <c r="N1044" s="242"/>
      <c r="O1044" s="242" t="s">
        <v>7229</v>
      </c>
      <c r="P1044" s="242" t="s">
        <v>7230</v>
      </c>
      <c r="Q1044" s="242" t="s">
        <v>4733</v>
      </c>
    </row>
    <row r="1045" spans="1:17">
      <c r="A1045" s="242" t="s">
        <v>8112</v>
      </c>
      <c r="B1045" s="242" t="s">
        <v>8113</v>
      </c>
      <c r="C1045" s="242" t="s">
        <v>8114</v>
      </c>
      <c r="D1045" s="242"/>
      <c r="E1045" s="242" t="s">
        <v>7237</v>
      </c>
      <c r="F1045" s="242" t="s">
        <v>4742</v>
      </c>
      <c r="G1045" s="240">
        <v>60</v>
      </c>
      <c r="H1045" s="241">
        <v>0</v>
      </c>
      <c r="I1045" s="242" t="s">
        <v>4808</v>
      </c>
      <c r="J1045" s="242" t="s">
        <v>4809</v>
      </c>
      <c r="K1045" s="242" t="s">
        <v>4729</v>
      </c>
      <c r="L1045" s="242" t="s">
        <v>4730</v>
      </c>
      <c r="M1045" s="242" t="s">
        <v>4731</v>
      </c>
      <c r="N1045" s="242"/>
      <c r="O1045" s="242" t="s">
        <v>7229</v>
      </c>
      <c r="P1045" s="242" t="s">
        <v>7230</v>
      </c>
      <c r="Q1045" s="242" t="s">
        <v>4733</v>
      </c>
    </row>
    <row r="1046" spans="1:17">
      <c r="A1046" s="242" t="s">
        <v>8115</v>
      </c>
      <c r="B1046" s="242" t="s">
        <v>8116</v>
      </c>
      <c r="C1046" s="242" t="s">
        <v>8117</v>
      </c>
      <c r="D1046" s="242"/>
      <c r="E1046" s="242" t="s">
        <v>7237</v>
      </c>
      <c r="F1046" s="242" t="s">
        <v>4742</v>
      </c>
      <c r="G1046" s="240">
        <v>60</v>
      </c>
      <c r="H1046" s="241">
        <v>0</v>
      </c>
      <c r="I1046" s="242" t="s">
        <v>4808</v>
      </c>
      <c r="J1046" s="242" t="s">
        <v>4809</v>
      </c>
      <c r="K1046" s="242" t="s">
        <v>4729</v>
      </c>
      <c r="L1046" s="242" t="s">
        <v>4730</v>
      </c>
      <c r="M1046" s="242" t="s">
        <v>5113</v>
      </c>
      <c r="N1046" s="242"/>
      <c r="O1046" s="242" t="s">
        <v>7229</v>
      </c>
      <c r="P1046" s="242" t="s">
        <v>7230</v>
      </c>
      <c r="Q1046" s="242" t="s">
        <v>4733</v>
      </c>
    </row>
    <row r="1047" spans="1:17">
      <c r="A1047" s="242" t="s">
        <v>8118</v>
      </c>
      <c r="B1047" s="242" t="s">
        <v>8119</v>
      </c>
      <c r="C1047" s="242" t="s">
        <v>8120</v>
      </c>
      <c r="D1047" s="242"/>
      <c r="E1047" s="242" t="s">
        <v>7237</v>
      </c>
      <c r="F1047" s="242" t="s">
        <v>4742</v>
      </c>
      <c r="G1047" s="240">
        <v>60</v>
      </c>
      <c r="H1047" s="241">
        <v>0</v>
      </c>
      <c r="I1047" s="242" t="s">
        <v>4808</v>
      </c>
      <c r="J1047" s="242" t="s">
        <v>4809</v>
      </c>
      <c r="K1047" s="242" t="s">
        <v>4729</v>
      </c>
      <c r="L1047" s="242" t="s">
        <v>4730</v>
      </c>
      <c r="M1047" s="242" t="s">
        <v>4810</v>
      </c>
      <c r="N1047" s="242"/>
      <c r="O1047" s="242" t="s">
        <v>7229</v>
      </c>
      <c r="P1047" s="242" t="s">
        <v>7230</v>
      </c>
      <c r="Q1047" s="242" t="s">
        <v>4733</v>
      </c>
    </row>
    <row r="1048" spans="1:17">
      <c r="A1048" s="242" t="s">
        <v>8121</v>
      </c>
      <c r="B1048" s="242" t="s">
        <v>8122</v>
      </c>
      <c r="C1048" s="242" t="s">
        <v>8123</v>
      </c>
      <c r="D1048" s="242"/>
      <c r="E1048" s="242" t="s">
        <v>7237</v>
      </c>
      <c r="F1048" s="242" t="s">
        <v>4742</v>
      </c>
      <c r="G1048" s="240">
        <v>60</v>
      </c>
      <c r="H1048" s="241">
        <v>0</v>
      </c>
      <c r="I1048" s="242" t="s">
        <v>4808</v>
      </c>
      <c r="J1048" s="242" t="s">
        <v>4809</v>
      </c>
      <c r="K1048" s="242" t="s">
        <v>4729</v>
      </c>
      <c r="L1048" s="242" t="s">
        <v>4730</v>
      </c>
      <c r="M1048" s="242" t="s">
        <v>7593</v>
      </c>
      <c r="N1048" s="242"/>
      <c r="O1048" s="242" t="s">
        <v>7229</v>
      </c>
      <c r="P1048" s="242" t="s">
        <v>7230</v>
      </c>
      <c r="Q1048" s="242" t="s">
        <v>4733</v>
      </c>
    </row>
    <row r="1049" spans="1:17">
      <c r="A1049" s="242" t="s">
        <v>8124</v>
      </c>
      <c r="B1049" s="242" t="s">
        <v>8125</v>
      </c>
      <c r="C1049" s="242" t="s">
        <v>8126</v>
      </c>
      <c r="D1049" s="242"/>
      <c r="E1049" s="242" t="s">
        <v>7237</v>
      </c>
      <c r="F1049" s="242" t="s">
        <v>4742</v>
      </c>
      <c r="G1049" s="240">
        <v>60</v>
      </c>
      <c r="H1049" s="241">
        <v>0</v>
      </c>
      <c r="I1049" s="242" t="s">
        <v>4780</v>
      </c>
      <c r="J1049" s="242" t="s">
        <v>4781</v>
      </c>
      <c r="K1049" s="242" t="s">
        <v>4729</v>
      </c>
      <c r="L1049" s="242" t="s">
        <v>4730</v>
      </c>
      <c r="M1049" s="242" t="s">
        <v>6439</v>
      </c>
      <c r="N1049" s="242"/>
      <c r="O1049" s="242" t="s">
        <v>7229</v>
      </c>
      <c r="P1049" s="242" t="s">
        <v>7230</v>
      </c>
      <c r="Q1049" s="242" t="s">
        <v>4733</v>
      </c>
    </row>
    <row r="1050" spans="1:17">
      <c r="A1050" s="242" t="s">
        <v>8127</v>
      </c>
      <c r="B1050" s="242" t="s">
        <v>8128</v>
      </c>
      <c r="C1050" s="242" t="s">
        <v>8129</v>
      </c>
      <c r="D1050" s="242"/>
      <c r="E1050" s="242" t="s">
        <v>7237</v>
      </c>
      <c r="F1050" s="242" t="s">
        <v>4742</v>
      </c>
      <c r="G1050" s="240">
        <v>60</v>
      </c>
      <c r="H1050" s="241">
        <v>0</v>
      </c>
      <c r="I1050" s="242" t="s">
        <v>4747</v>
      </c>
      <c r="J1050" s="242" t="s">
        <v>4748</v>
      </c>
      <c r="K1050" s="242" t="s">
        <v>4729</v>
      </c>
      <c r="L1050" s="242" t="s">
        <v>4730</v>
      </c>
      <c r="M1050" s="242" t="s">
        <v>4908</v>
      </c>
      <c r="N1050" s="242"/>
      <c r="O1050" s="242" t="s">
        <v>7229</v>
      </c>
      <c r="P1050" s="242" t="s">
        <v>7230</v>
      </c>
      <c r="Q1050" s="242" t="s">
        <v>4733</v>
      </c>
    </row>
    <row r="1051" spans="1:17">
      <c r="A1051" s="242" t="s">
        <v>8130</v>
      </c>
      <c r="B1051" s="242" t="s">
        <v>8131</v>
      </c>
      <c r="C1051" s="242" t="s">
        <v>8132</v>
      </c>
      <c r="D1051" s="242"/>
      <c r="E1051" s="242" t="s">
        <v>7237</v>
      </c>
      <c r="F1051" s="242" t="s">
        <v>4742</v>
      </c>
      <c r="G1051" s="240">
        <v>60</v>
      </c>
      <c r="H1051" s="241">
        <v>0</v>
      </c>
      <c r="I1051" s="242" t="s">
        <v>4738</v>
      </c>
      <c r="J1051" s="242" t="s">
        <v>4739</v>
      </c>
      <c r="K1051" s="242" t="s">
        <v>4729</v>
      </c>
      <c r="L1051" s="242" t="s">
        <v>4730</v>
      </c>
      <c r="M1051" s="242" t="s">
        <v>4813</v>
      </c>
      <c r="N1051" s="242"/>
      <c r="O1051" s="242" t="s">
        <v>7229</v>
      </c>
      <c r="P1051" s="242" t="s">
        <v>7230</v>
      </c>
      <c r="Q1051" s="242" t="s">
        <v>4733</v>
      </c>
    </row>
    <row r="1052" spans="1:17">
      <c r="A1052" s="242" t="s">
        <v>8133</v>
      </c>
      <c r="B1052" s="242" t="s">
        <v>8134</v>
      </c>
      <c r="C1052" s="242" t="s">
        <v>8135</v>
      </c>
      <c r="D1052" s="242"/>
      <c r="E1052" s="242" t="s">
        <v>7237</v>
      </c>
      <c r="F1052" s="242" t="s">
        <v>4742</v>
      </c>
      <c r="G1052" s="240">
        <v>60</v>
      </c>
      <c r="H1052" s="241">
        <v>0</v>
      </c>
      <c r="I1052" s="242" t="s">
        <v>4820</v>
      </c>
      <c r="J1052" s="242" t="s">
        <v>4821</v>
      </c>
      <c r="K1052" s="242" t="s">
        <v>4729</v>
      </c>
      <c r="L1052" s="242" t="s">
        <v>4730</v>
      </c>
      <c r="M1052" s="242" t="s">
        <v>6439</v>
      </c>
      <c r="N1052" s="242"/>
      <c r="O1052" s="242" t="s">
        <v>7229</v>
      </c>
      <c r="P1052" s="242" t="s">
        <v>7230</v>
      </c>
      <c r="Q1052" s="242" t="s">
        <v>4733</v>
      </c>
    </row>
    <row r="1053" spans="1:17">
      <c r="A1053" s="242" t="s">
        <v>8136</v>
      </c>
      <c r="B1053" s="242" t="s">
        <v>8137</v>
      </c>
      <c r="C1053" s="242" t="s">
        <v>8138</v>
      </c>
      <c r="D1053" s="242"/>
      <c r="E1053" s="242" t="s">
        <v>7237</v>
      </c>
      <c r="F1053" s="242" t="s">
        <v>4742</v>
      </c>
      <c r="G1053" s="240">
        <v>60</v>
      </c>
      <c r="H1053" s="241">
        <v>0</v>
      </c>
      <c r="I1053" s="242" t="s">
        <v>4780</v>
      </c>
      <c r="J1053" s="242" t="s">
        <v>4781</v>
      </c>
      <c r="K1053" s="242" t="s">
        <v>4729</v>
      </c>
      <c r="L1053" s="242" t="s">
        <v>4730</v>
      </c>
      <c r="M1053" s="242" t="s">
        <v>4872</v>
      </c>
      <c r="N1053" s="242"/>
      <c r="O1053" s="242" t="s">
        <v>7229</v>
      </c>
      <c r="P1053" s="242" t="s">
        <v>7230</v>
      </c>
      <c r="Q1053" s="242" t="s">
        <v>4733</v>
      </c>
    </row>
    <row r="1054" spans="1:17">
      <c r="A1054" s="242" t="s">
        <v>8139</v>
      </c>
      <c r="B1054" s="242" t="s">
        <v>8140</v>
      </c>
      <c r="C1054" s="242" t="s">
        <v>8141</v>
      </c>
      <c r="D1054" s="242"/>
      <c r="E1054" s="242" t="s">
        <v>7237</v>
      </c>
      <c r="F1054" s="242" t="s">
        <v>4742</v>
      </c>
      <c r="G1054" s="240">
        <v>60</v>
      </c>
      <c r="H1054" s="241">
        <v>0</v>
      </c>
      <c r="I1054" s="242" t="s">
        <v>4780</v>
      </c>
      <c r="J1054" s="242" t="s">
        <v>4781</v>
      </c>
      <c r="K1054" s="242" t="s">
        <v>4729</v>
      </c>
      <c r="L1054" s="242" t="s">
        <v>4730</v>
      </c>
      <c r="M1054" s="242" t="s">
        <v>4872</v>
      </c>
      <c r="N1054" s="242"/>
      <c r="O1054" s="242" t="s">
        <v>7229</v>
      </c>
      <c r="P1054" s="242" t="s">
        <v>7230</v>
      </c>
      <c r="Q1054" s="242" t="s">
        <v>4733</v>
      </c>
    </row>
    <row r="1055" spans="1:17">
      <c r="A1055" s="242" t="s">
        <v>8142</v>
      </c>
      <c r="B1055" s="242" t="s">
        <v>8143</v>
      </c>
      <c r="C1055" s="242" t="s">
        <v>8144</v>
      </c>
      <c r="D1055" s="242"/>
      <c r="E1055" s="242" t="s">
        <v>7237</v>
      </c>
      <c r="F1055" s="242" t="s">
        <v>4742</v>
      </c>
      <c r="G1055" s="240">
        <v>60</v>
      </c>
      <c r="H1055" s="241">
        <v>0</v>
      </c>
      <c r="I1055" s="242" t="s">
        <v>4808</v>
      </c>
      <c r="J1055" s="242" t="s">
        <v>4809</v>
      </c>
      <c r="K1055" s="242" t="s">
        <v>4729</v>
      </c>
      <c r="L1055" s="242" t="s">
        <v>4730</v>
      </c>
      <c r="M1055" s="242" t="s">
        <v>5113</v>
      </c>
      <c r="N1055" s="242"/>
      <c r="O1055" s="242" t="s">
        <v>7229</v>
      </c>
      <c r="P1055" s="242" t="s">
        <v>7230</v>
      </c>
      <c r="Q1055" s="242" t="s">
        <v>4733</v>
      </c>
    </row>
    <row r="1056" spans="1:17">
      <c r="A1056" s="242" t="s">
        <v>8145</v>
      </c>
      <c r="B1056" s="242" t="s">
        <v>8146</v>
      </c>
      <c r="C1056" s="242" t="s">
        <v>8147</v>
      </c>
      <c r="D1056" s="242"/>
      <c r="E1056" s="242" t="s">
        <v>7237</v>
      </c>
      <c r="F1056" s="242" t="s">
        <v>4742</v>
      </c>
      <c r="G1056" s="240">
        <v>60</v>
      </c>
      <c r="H1056" s="241">
        <v>0</v>
      </c>
      <c r="I1056" s="242" t="s">
        <v>4808</v>
      </c>
      <c r="J1056" s="242" t="s">
        <v>4809</v>
      </c>
      <c r="K1056" s="242" t="s">
        <v>4729</v>
      </c>
      <c r="L1056" s="242" t="s">
        <v>4730</v>
      </c>
      <c r="M1056" s="242" t="s">
        <v>4810</v>
      </c>
      <c r="N1056" s="242"/>
      <c r="O1056" s="242" t="s">
        <v>7229</v>
      </c>
      <c r="P1056" s="242" t="s">
        <v>7230</v>
      </c>
      <c r="Q1056" s="242" t="s">
        <v>4733</v>
      </c>
    </row>
    <row r="1057" spans="1:17">
      <c r="A1057" s="242" t="s">
        <v>8148</v>
      </c>
      <c r="B1057" s="242" t="s">
        <v>8149</v>
      </c>
      <c r="C1057" s="242" t="s">
        <v>8150</v>
      </c>
      <c r="D1057" s="242"/>
      <c r="E1057" s="242" t="s">
        <v>7237</v>
      </c>
      <c r="F1057" s="242" t="s">
        <v>4742</v>
      </c>
      <c r="G1057" s="240">
        <v>60</v>
      </c>
      <c r="H1057" s="241">
        <v>0</v>
      </c>
      <c r="I1057" s="242" t="s">
        <v>4747</v>
      </c>
      <c r="J1057" s="242" t="s">
        <v>4748</v>
      </c>
      <c r="K1057" s="242" t="s">
        <v>4729</v>
      </c>
      <c r="L1057" s="242" t="s">
        <v>4730</v>
      </c>
      <c r="M1057" s="242" t="s">
        <v>4908</v>
      </c>
      <c r="N1057" s="242"/>
      <c r="O1057" s="242" t="s">
        <v>7229</v>
      </c>
      <c r="P1057" s="242" t="s">
        <v>7230</v>
      </c>
      <c r="Q1057" s="242" t="s">
        <v>4733</v>
      </c>
    </row>
    <row r="1058" spans="1:17">
      <c r="A1058" s="242" t="s">
        <v>8151</v>
      </c>
      <c r="B1058" s="242" t="s">
        <v>8152</v>
      </c>
      <c r="C1058" s="242" t="s">
        <v>8153</v>
      </c>
      <c r="D1058" s="242"/>
      <c r="E1058" s="242" t="s">
        <v>7237</v>
      </c>
      <c r="F1058" s="242" t="s">
        <v>4742</v>
      </c>
      <c r="G1058" s="240">
        <v>60</v>
      </c>
      <c r="H1058" s="241">
        <v>0</v>
      </c>
      <c r="I1058" s="242" t="s">
        <v>4808</v>
      </c>
      <c r="J1058" s="242" t="s">
        <v>4809</v>
      </c>
      <c r="K1058" s="242" t="s">
        <v>4729</v>
      </c>
      <c r="L1058" s="242" t="s">
        <v>4730</v>
      </c>
      <c r="M1058" s="242" t="s">
        <v>5087</v>
      </c>
      <c r="N1058" s="242"/>
      <c r="O1058" s="242" t="s">
        <v>7229</v>
      </c>
      <c r="P1058" s="242" t="s">
        <v>7230</v>
      </c>
      <c r="Q1058" s="242" t="s">
        <v>4733</v>
      </c>
    </row>
    <row r="1059" spans="1:17">
      <c r="A1059" s="242" t="s">
        <v>8154</v>
      </c>
      <c r="B1059" s="242" t="s">
        <v>8155</v>
      </c>
      <c r="C1059" s="242" t="s">
        <v>8156</v>
      </c>
      <c r="D1059" s="242"/>
      <c r="E1059" s="242" t="s">
        <v>7237</v>
      </c>
      <c r="F1059" s="242" t="s">
        <v>4742</v>
      </c>
      <c r="G1059" s="240">
        <v>60</v>
      </c>
      <c r="H1059" s="241">
        <v>0</v>
      </c>
      <c r="I1059" s="242" t="s">
        <v>4931</v>
      </c>
      <c r="J1059" s="242" t="s">
        <v>4932</v>
      </c>
      <c r="K1059" s="242" t="s">
        <v>4729</v>
      </c>
      <c r="L1059" s="242" t="s">
        <v>4730</v>
      </c>
      <c r="M1059" s="242" t="s">
        <v>4937</v>
      </c>
      <c r="N1059" s="242"/>
      <c r="O1059" s="242" t="s">
        <v>7229</v>
      </c>
      <c r="P1059" s="242" t="s">
        <v>7230</v>
      </c>
      <c r="Q1059" s="242" t="s">
        <v>4733</v>
      </c>
    </row>
    <row r="1060" spans="1:17">
      <c r="A1060" s="242" t="s">
        <v>8157</v>
      </c>
      <c r="B1060" s="242" t="s">
        <v>8158</v>
      </c>
      <c r="C1060" s="242" t="s">
        <v>8159</v>
      </c>
      <c r="D1060" s="242"/>
      <c r="E1060" s="242" t="s">
        <v>7237</v>
      </c>
      <c r="F1060" s="242" t="s">
        <v>4742</v>
      </c>
      <c r="G1060" s="240">
        <v>60</v>
      </c>
      <c r="H1060" s="241">
        <v>0</v>
      </c>
      <c r="I1060" s="242" t="s">
        <v>4780</v>
      </c>
      <c r="J1060" s="242" t="s">
        <v>4781</v>
      </c>
      <c r="K1060" s="242" t="s">
        <v>4729</v>
      </c>
      <c r="L1060" s="242" t="s">
        <v>4730</v>
      </c>
      <c r="M1060" s="242" t="s">
        <v>4937</v>
      </c>
      <c r="N1060" s="242"/>
      <c r="O1060" s="242" t="s">
        <v>7229</v>
      </c>
      <c r="P1060" s="242" t="s">
        <v>7230</v>
      </c>
      <c r="Q1060" s="242" t="s">
        <v>4733</v>
      </c>
    </row>
    <row r="1061" spans="1:17">
      <c r="A1061" s="242" t="s">
        <v>8160</v>
      </c>
      <c r="B1061" s="242" t="s">
        <v>8161</v>
      </c>
      <c r="C1061" s="242" t="s">
        <v>8162</v>
      </c>
      <c r="D1061" s="242"/>
      <c r="E1061" s="242" t="s">
        <v>7237</v>
      </c>
      <c r="F1061" s="242" t="s">
        <v>4742</v>
      </c>
      <c r="G1061" s="240">
        <v>60</v>
      </c>
      <c r="H1061" s="241">
        <v>0</v>
      </c>
      <c r="I1061" s="242" t="s">
        <v>4931</v>
      </c>
      <c r="J1061" s="242" t="s">
        <v>4932</v>
      </c>
      <c r="K1061" s="242" t="s">
        <v>4729</v>
      </c>
      <c r="L1061" s="242" t="s">
        <v>4730</v>
      </c>
      <c r="M1061" s="242" t="s">
        <v>5113</v>
      </c>
      <c r="N1061" s="242"/>
      <c r="O1061" s="242" t="s">
        <v>7229</v>
      </c>
      <c r="P1061" s="242" t="s">
        <v>7230</v>
      </c>
      <c r="Q1061" s="242" t="s">
        <v>4733</v>
      </c>
    </row>
    <row r="1062" spans="1:17">
      <c r="A1062" s="242" t="s">
        <v>8163</v>
      </c>
      <c r="B1062" s="242" t="s">
        <v>8164</v>
      </c>
      <c r="C1062" s="242" t="s">
        <v>8165</v>
      </c>
      <c r="D1062" s="242"/>
      <c r="E1062" s="242" t="s">
        <v>7237</v>
      </c>
      <c r="F1062" s="242" t="s">
        <v>4742</v>
      </c>
      <c r="G1062" s="240">
        <v>60</v>
      </c>
      <c r="H1062" s="241">
        <v>0</v>
      </c>
      <c r="I1062" s="242" t="s">
        <v>4931</v>
      </c>
      <c r="J1062" s="242" t="s">
        <v>4932</v>
      </c>
      <c r="K1062" s="242" t="s">
        <v>4729</v>
      </c>
      <c r="L1062" s="242" t="s">
        <v>4730</v>
      </c>
      <c r="M1062" s="242" t="s">
        <v>4731</v>
      </c>
      <c r="N1062" s="242"/>
      <c r="O1062" s="242" t="s">
        <v>7229</v>
      </c>
      <c r="P1062" s="242" t="s">
        <v>7230</v>
      </c>
      <c r="Q1062" s="242" t="s">
        <v>4733</v>
      </c>
    </row>
    <row r="1063" spans="1:17">
      <c r="A1063" s="242" t="s">
        <v>8166</v>
      </c>
      <c r="B1063" s="242" t="s">
        <v>8167</v>
      </c>
      <c r="C1063" s="242" t="s">
        <v>8168</v>
      </c>
      <c r="D1063" s="242"/>
      <c r="E1063" s="242" t="s">
        <v>7237</v>
      </c>
      <c r="F1063" s="242" t="s">
        <v>4742</v>
      </c>
      <c r="G1063" s="240">
        <v>60</v>
      </c>
      <c r="H1063" s="241">
        <v>0</v>
      </c>
      <c r="I1063" s="242" t="s">
        <v>4808</v>
      </c>
      <c r="J1063" s="242" t="s">
        <v>4809</v>
      </c>
      <c r="K1063" s="242" t="s">
        <v>4729</v>
      </c>
      <c r="L1063" s="242" t="s">
        <v>4730</v>
      </c>
      <c r="M1063" s="242" t="s">
        <v>5113</v>
      </c>
      <c r="N1063" s="242"/>
      <c r="O1063" s="242" t="s">
        <v>7229</v>
      </c>
      <c r="P1063" s="242" t="s">
        <v>7230</v>
      </c>
      <c r="Q1063" s="242" t="s">
        <v>4733</v>
      </c>
    </row>
    <row r="1064" spans="1:17">
      <c r="A1064" s="242" t="s">
        <v>8169</v>
      </c>
      <c r="B1064" s="242" t="s">
        <v>8170</v>
      </c>
      <c r="C1064" s="242" t="s">
        <v>8171</v>
      </c>
      <c r="D1064" s="242"/>
      <c r="E1064" s="242" t="s">
        <v>7237</v>
      </c>
      <c r="F1064" s="242" t="s">
        <v>4742</v>
      </c>
      <c r="G1064" s="240">
        <v>60</v>
      </c>
      <c r="H1064" s="241">
        <v>0</v>
      </c>
      <c r="I1064" s="242" t="s">
        <v>4808</v>
      </c>
      <c r="J1064" s="242" t="s">
        <v>4809</v>
      </c>
      <c r="K1064" s="242" t="s">
        <v>4729</v>
      </c>
      <c r="L1064" s="242" t="s">
        <v>4730</v>
      </c>
      <c r="M1064" s="242" t="s">
        <v>5113</v>
      </c>
      <c r="N1064" s="242"/>
      <c r="O1064" s="242" t="s">
        <v>7229</v>
      </c>
      <c r="P1064" s="242" t="s">
        <v>7230</v>
      </c>
      <c r="Q1064" s="242" t="s">
        <v>4733</v>
      </c>
    </row>
    <row r="1065" spans="1:17">
      <c r="A1065" s="242" t="s">
        <v>8172</v>
      </c>
      <c r="B1065" s="242" t="s">
        <v>8173</v>
      </c>
      <c r="C1065" s="242" t="s">
        <v>8174</v>
      </c>
      <c r="D1065" s="242"/>
      <c r="E1065" s="242" t="s">
        <v>7237</v>
      </c>
      <c r="F1065" s="242" t="s">
        <v>4742</v>
      </c>
      <c r="G1065" s="240">
        <v>60</v>
      </c>
      <c r="H1065" s="241">
        <v>0</v>
      </c>
      <c r="I1065" s="242" t="s">
        <v>4780</v>
      </c>
      <c r="J1065" s="242" t="s">
        <v>4781</v>
      </c>
      <c r="K1065" s="242" t="s">
        <v>4729</v>
      </c>
      <c r="L1065" s="242" t="s">
        <v>4730</v>
      </c>
      <c r="M1065" s="242" t="s">
        <v>4872</v>
      </c>
      <c r="N1065" s="242"/>
      <c r="O1065" s="242" t="s">
        <v>7229</v>
      </c>
      <c r="P1065" s="242" t="s">
        <v>7230</v>
      </c>
      <c r="Q1065" s="242" t="s">
        <v>4733</v>
      </c>
    </row>
    <row r="1066" spans="1:17">
      <c r="A1066" s="242" t="s">
        <v>8175</v>
      </c>
      <c r="B1066" s="242" t="s">
        <v>8176</v>
      </c>
      <c r="C1066" s="242" t="s">
        <v>8177</v>
      </c>
      <c r="D1066" s="242"/>
      <c r="E1066" s="242" t="s">
        <v>7237</v>
      </c>
      <c r="F1066" s="242" t="s">
        <v>4742</v>
      </c>
      <c r="G1066" s="240">
        <v>60</v>
      </c>
      <c r="H1066" s="241">
        <v>0</v>
      </c>
      <c r="I1066" s="242" t="s">
        <v>4747</v>
      </c>
      <c r="J1066" s="242" t="s">
        <v>4748</v>
      </c>
      <c r="K1066" s="242" t="s">
        <v>4729</v>
      </c>
      <c r="L1066" s="242" t="s">
        <v>4730</v>
      </c>
      <c r="M1066" s="242" t="s">
        <v>4908</v>
      </c>
      <c r="N1066" s="242"/>
      <c r="O1066" s="242" t="s">
        <v>7229</v>
      </c>
      <c r="P1066" s="242" t="s">
        <v>7230</v>
      </c>
      <c r="Q1066" s="242" t="s">
        <v>4733</v>
      </c>
    </row>
    <row r="1067" spans="1:17">
      <c r="A1067" s="242" t="s">
        <v>8178</v>
      </c>
      <c r="B1067" s="242" t="s">
        <v>8179</v>
      </c>
      <c r="C1067" s="242" t="s">
        <v>8180</v>
      </c>
      <c r="D1067" s="242"/>
      <c r="E1067" s="242" t="s">
        <v>7237</v>
      </c>
      <c r="F1067" s="242" t="s">
        <v>4742</v>
      </c>
      <c r="G1067" s="240">
        <v>60</v>
      </c>
      <c r="H1067" s="241">
        <v>0</v>
      </c>
      <c r="I1067" s="242" t="s">
        <v>4747</v>
      </c>
      <c r="J1067" s="242" t="s">
        <v>4748</v>
      </c>
      <c r="K1067" s="242" t="s">
        <v>4729</v>
      </c>
      <c r="L1067" s="242" t="s">
        <v>4730</v>
      </c>
      <c r="M1067" s="242" t="s">
        <v>4908</v>
      </c>
      <c r="N1067" s="242"/>
      <c r="O1067" s="242" t="s">
        <v>7229</v>
      </c>
      <c r="P1067" s="242" t="s">
        <v>7230</v>
      </c>
      <c r="Q1067" s="242" t="s">
        <v>4733</v>
      </c>
    </row>
    <row r="1068" spans="1:17">
      <c r="A1068" s="242" t="s">
        <v>8181</v>
      </c>
      <c r="B1068" s="242" t="s">
        <v>8182</v>
      </c>
      <c r="C1068" s="242" t="s">
        <v>8183</v>
      </c>
      <c r="D1068" s="242"/>
      <c r="E1068" s="242" t="s">
        <v>7237</v>
      </c>
      <c r="F1068" s="242" t="s">
        <v>4742</v>
      </c>
      <c r="G1068" s="240">
        <v>60</v>
      </c>
      <c r="H1068" s="241">
        <v>0</v>
      </c>
      <c r="I1068" s="242" t="s">
        <v>4931</v>
      </c>
      <c r="J1068" s="242" t="s">
        <v>4932</v>
      </c>
      <c r="K1068" s="242" t="s">
        <v>4729</v>
      </c>
      <c r="L1068" s="242" t="s">
        <v>4730</v>
      </c>
      <c r="M1068" s="242" t="s">
        <v>4731</v>
      </c>
      <c r="N1068" s="242"/>
      <c r="O1068" s="242" t="s">
        <v>7229</v>
      </c>
      <c r="P1068" s="242" t="s">
        <v>7230</v>
      </c>
      <c r="Q1068" s="242" t="s">
        <v>4733</v>
      </c>
    </row>
    <row r="1069" spans="1:17">
      <c r="A1069" s="242" t="s">
        <v>8184</v>
      </c>
      <c r="B1069" s="242" t="s">
        <v>8185</v>
      </c>
      <c r="C1069" s="242" t="s">
        <v>8186</v>
      </c>
      <c r="D1069" s="242"/>
      <c r="E1069" s="242" t="s">
        <v>7237</v>
      </c>
      <c r="F1069" s="242" t="s">
        <v>4742</v>
      </c>
      <c r="G1069" s="240">
        <v>60</v>
      </c>
      <c r="H1069" s="241">
        <v>0</v>
      </c>
      <c r="I1069" s="242" t="s">
        <v>4747</v>
      </c>
      <c r="J1069" s="242" t="s">
        <v>4748</v>
      </c>
      <c r="K1069" s="242" t="s">
        <v>4729</v>
      </c>
      <c r="L1069" s="242" t="s">
        <v>4730</v>
      </c>
      <c r="M1069" s="242" t="s">
        <v>4926</v>
      </c>
      <c r="N1069" s="242" t="s">
        <v>7298</v>
      </c>
      <c r="O1069" s="242" t="s">
        <v>7229</v>
      </c>
      <c r="P1069" s="242" t="s">
        <v>7230</v>
      </c>
      <c r="Q1069" s="242" t="s">
        <v>4733</v>
      </c>
    </row>
    <row r="1070" spans="1:17">
      <c r="A1070" s="242" t="s">
        <v>8187</v>
      </c>
      <c r="B1070" s="242" t="s">
        <v>8188</v>
      </c>
      <c r="C1070" s="242" t="s">
        <v>8189</v>
      </c>
      <c r="D1070" s="242"/>
      <c r="E1070" s="242" t="s">
        <v>7237</v>
      </c>
      <c r="F1070" s="242" t="s">
        <v>4742</v>
      </c>
      <c r="G1070" s="240">
        <v>60</v>
      </c>
      <c r="H1070" s="241">
        <v>0</v>
      </c>
      <c r="I1070" s="242" t="s">
        <v>4931</v>
      </c>
      <c r="J1070" s="242" t="s">
        <v>4932</v>
      </c>
      <c r="K1070" s="242" t="s">
        <v>4729</v>
      </c>
      <c r="L1070" s="242" t="s">
        <v>4730</v>
      </c>
      <c r="M1070" s="242" t="s">
        <v>4810</v>
      </c>
      <c r="N1070" s="242"/>
      <c r="O1070" s="242" t="s">
        <v>7229</v>
      </c>
      <c r="P1070" s="242" t="s">
        <v>7230</v>
      </c>
      <c r="Q1070" s="242" t="s">
        <v>4733</v>
      </c>
    </row>
    <row r="1071" spans="1:17">
      <c r="A1071" s="242" t="s">
        <v>8190</v>
      </c>
      <c r="B1071" s="242" t="s">
        <v>8191</v>
      </c>
      <c r="C1071" s="242" t="s">
        <v>8192</v>
      </c>
      <c r="D1071" s="242"/>
      <c r="E1071" s="242" t="s">
        <v>7237</v>
      </c>
      <c r="F1071" s="242" t="s">
        <v>4742</v>
      </c>
      <c r="G1071" s="240">
        <v>60</v>
      </c>
      <c r="H1071" s="241">
        <v>0</v>
      </c>
      <c r="I1071" s="242" t="s">
        <v>4780</v>
      </c>
      <c r="J1071" s="242" t="s">
        <v>4781</v>
      </c>
      <c r="K1071" s="242" t="s">
        <v>4729</v>
      </c>
      <c r="L1071" s="242" t="s">
        <v>4730</v>
      </c>
      <c r="M1071" s="242" t="s">
        <v>4872</v>
      </c>
      <c r="N1071" s="242"/>
      <c r="O1071" s="242" t="s">
        <v>7229</v>
      </c>
      <c r="P1071" s="242" t="s">
        <v>7230</v>
      </c>
      <c r="Q1071" s="242" t="s">
        <v>4733</v>
      </c>
    </row>
    <row r="1072" spans="1:17">
      <c r="A1072" s="242" t="s">
        <v>8193</v>
      </c>
      <c r="B1072" s="242" t="s">
        <v>8194</v>
      </c>
      <c r="C1072" s="242" t="s">
        <v>8195</v>
      </c>
      <c r="D1072" s="242"/>
      <c r="E1072" s="242" t="s">
        <v>7237</v>
      </c>
      <c r="F1072" s="242" t="s">
        <v>4742</v>
      </c>
      <c r="G1072" s="240">
        <v>60</v>
      </c>
      <c r="H1072" s="241">
        <v>0</v>
      </c>
      <c r="I1072" s="242" t="s">
        <v>4808</v>
      </c>
      <c r="J1072" s="242" t="s">
        <v>4809</v>
      </c>
      <c r="K1072" s="242" t="s">
        <v>4729</v>
      </c>
      <c r="L1072" s="242" t="s">
        <v>4730</v>
      </c>
      <c r="M1072" s="242" t="s">
        <v>5113</v>
      </c>
      <c r="N1072" s="242"/>
      <c r="O1072" s="242" t="s">
        <v>7229</v>
      </c>
      <c r="P1072" s="242" t="s">
        <v>7230</v>
      </c>
      <c r="Q1072" s="242" t="s">
        <v>4733</v>
      </c>
    </row>
    <row r="1073" spans="1:17">
      <c r="A1073" s="242" t="s">
        <v>8196</v>
      </c>
      <c r="B1073" s="242" t="s">
        <v>8197</v>
      </c>
      <c r="C1073" s="242" t="s">
        <v>8198</v>
      </c>
      <c r="D1073" s="242"/>
      <c r="E1073" s="242" t="s">
        <v>7237</v>
      </c>
      <c r="F1073" s="242" t="s">
        <v>4742</v>
      </c>
      <c r="G1073" s="240">
        <v>60</v>
      </c>
      <c r="H1073" s="241">
        <v>0</v>
      </c>
      <c r="I1073" s="242" t="s">
        <v>4780</v>
      </c>
      <c r="J1073" s="242" t="s">
        <v>4781</v>
      </c>
      <c r="K1073" s="242" t="s">
        <v>4729</v>
      </c>
      <c r="L1073" s="242" t="s">
        <v>4730</v>
      </c>
      <c r="M1073" s="242" t="s">
        <v>4937</v>
      </c>
      <c r="N1073" s="242"/>
      <c r="O1073" s="242" t="s">
        <v>7229</v>
      </c>
      <c r="P1073" s="242" t="s">
        <v>7230</v>
      </c>
      <c r="Q1073" s="242" t="s">
        <v>4733</v>
      </c>
    </row>
    <row r="1074" spans="1:17">
      <c r="A1074" s="242" t="s">
        <v>8199</v>
      </c>
      <c r="B1074" s="242" t="s">
        <v>8200</v>
      </c>
      <c r="C1074" s="242" t="s">
        <v>8201</v>
      </c>
      <c r="D1074" s="242"/>
      <c r="E1074" s="242" t="s">
        <v>7237</v>
      </c>
      <c r="F1074" s="242" t="s">
        <v>4742</v>
      </c>
      <c r="G1074" s="240">
        <v>60</v>
      </c>
      <c r="H1074" s="241">
        <v>0</v>
      </c>
      <c r="I1074" s="242" t="s">
        <v>4808</v>
      </c>
      <c r="J1074" s="242" t="s">
        <v>4809</v>
      </c>
      <c r="K1074" s="242" t="s">
        <v>4729</v>
      </c>
      <c r="L1074" s="242" t="s">
        <v>4730</v>
      </c>
      <c r="M1074" s="242" t="s">
        <v>7593</v>
      </c>
      <c r="N1074" s="242"/>
      <c r="O1074" s="242" t="s">
        <v>7229</v>
      </c>
      <c r="P1074" s="242" t="s">
        <v>7230</v>
      </c>
      <c r="Q1074" s="242" t="s">
        <v>4733</v>
      </c>
    </row>
    <row r="1075" spans="1:17">
      <c r="A1075" s="242" t="s">
        <v>8202</v>
      </c>
      <c r="B1075" s="242" t="s">
        <v>8203</v>
      </c>
      <c r="C1075" s="242" t="s">
        <v>8204</v>
      </c>
      <c r="D1075" s="242"/>
      <c r="E1075" s="242" t="s">
        <v>7237</v>
      </c>
      <c r="F1075" s="242" t="s">
        <v>4742</v>
      </c>
      <c r="G1075" s="240">
        <v>60</v>
      </c>
      <c r="H1075" s="241">
        <v>0</v>
      </c>
      <c r="I1075" s="242" t="s">
        <v>4780</v>
      </c>
      <c r="J1075" s="242" t="s">
        <v>4781</v>
      </c>
      <c r="K1075" s="242" t="s">
        <v>4729</v>
      </c>
      <c r="L1075" s="242" t="s">
        <v>4730</v>
      </c>
      <c r="M1075" s="242" t="s">
        <v>4816</v>
      </c>
      <c r="N1075" s="242"/>
      <c r="O1075" s="242" t="s">
        <v>7229</v>
      </c>
      <c r="P1075" s="242" t="s">
        <v>7230</v>
      </c>
      <c r="Q1075" s="242" t="s">
        <v>4733</v>
      </c>
    </row>
    <row r="1076" spans="1:17">
      <c r="A1076" s="242" t="s">
        <v>8205</v>
      </c>
      <c r="B1076" s="242" t="s">
        <v>8206</v>
      </c>
      <c r="C1076" s="242" t="s">
        <v>8207</v>
      </c>
      <c r="D1076" s="242"/>
      <c r="E1076" s="242" t="s">
        <v>8108</v>
      </c>
      <c r="F1076" s="242" t="s">
        <v>4742</v>
      </c>
      <c r="G1076" s="240">
        <v>60</v>
      </c>
      <c r="H1076" s="241">
        <v>0</v>
      </c>
      <c r="I1076" s="242" t="s">
        <v>4747</v>
      </c>
      <c r="J1076" s="242" t="s">
        <v>4748</v>
      </c>
      <c r="K1076" s="242" t="s">
        <v>4729</v>
      </c>
      <c r="L1076" s="242" t="s">
        <v>4730</v>
      </c>
      <c r="M1076" s="242" t="s">
        <v>4926</v>
      </c>
      <c r="N1076" s="242"/>
      <c r="O1076" s="242" t="s">
        <v>7229</v>
      </c>
      <c r="P1076" s="242" t="s">
        <v>7230</v>
      </c>
      <c r="Q1076" s="242" t="s">
        <v>4733</v>
      </c>
    </row>
    <row r="1077" spans="1:17">
      <c r="A1077" s="242" t="s">
        <v>8208</v>
      </c>
      <c r="B1077" s="242" t="s">
        <v>8209</v>
      </c>
      <c r="C1077" s="242" t="s">
        <v>8210</v>
      </c>
      <c r="D1077" s="242"/>
      <c r="E1077" s="242" t="s">
        <v>7237</v>
      </c>
      <c r="F1077" s="242" t="s">
        <v>4742</v>
      </c>
      <c r="G1077" s="240">
        <v>60</v>
      </c>
      <c r="H1077" s="241">
        <v>0</v>
      </c>
      <c r="I1077" s="242" t="s">
        <v>4808</v>
      </c>
      <c r="J1077" s="242" t="s">
        <v>4809</v>
      </c>
      <c r="K1077" s="242" t="s">
        <v>4729</v>
      </c>
      <c r="L1077" s="242" t="s">
        <v>4730</v>
      </c>
      <c r="M1077" s="242" t="s">
        <v>5113</v>
      </c>
      <c r="N1077" s="242"/>
      <c r="O1077" s="242" t="s">
        <v>7229</v>
      </c>
      <c r="P1077" s="242" t="s">
        <v>7230</v>
      </c>
      <c r="Q1077" s="242" t="s">
        <v>4733</v>
      </c>
    </row>
    <row r="1078" spans="1:17">
      <c r="A1078" s="242" t="s">
        <v>8211</v>
      </c>
      <c r="B1078" s="242" t="s">
        <v>8212</v>
      </c>
      <c r="C1078" s="242" t="s">
        <v>8213</v>
      </c>
      <c r="D1078" s="242"/>
      <c r="E1078" s="242" t="s">
        <v>7237</v>
      </c>
      <c r="F1078" s="242" t="s">
        <v>4742</v>
      </c>
      <c r="G1078" s="240">
        <v>60</v>
      </c>
      <c r="H1078" s="241">
        <v>0</v>
      </c>
      <c r="I1078" s="242" t="s">
        <v>4780</v>
      </c>
      <c r="J1078" s="242" t="s">
        <v>4781</v>
      </c>
      <c r="K1078" s="242" t="s">
        <v>4729</v>
      </c>
      <c r="L1078" s="242" t="s">
        <v>4730</v>
      </c>
      <c r="M1078" s="242" t="s">
        <v>4937</v>
      </c>
      <c r="N1078" s="242"/>
      <c r="O1078" s="242" t="s">
        <v>7229</v>
      </c>
      <c r="P1078" s="242" t="s">
        <v>7230</v>
      </c>
      <c r="Q1078" s="242" t="s">
        <v>4733</v>
      </c>
    </row>
    <row r="1079" spans="1:17">
      <c r="A1079" s="242" t="s">
        <v>8214</v>
      </c>
      <c r="B1079" s="242" t="s">
        <v>8215</v>
      </c>
      <c r="C1079" s="242" t="s">
        <v>8216</v>
      </c>
      <c r="D1079" s="242"/>
      <c r="E1079" s="242" t="s">
        <v>7237</v>
      </c>
      <c r="F1079" s="242" t="s">
        <v>4742</v>
      </c>
      <c r="G1079" s="240">
        <v>60</v>
      </c>
      <c r="H1079" s="241">
        <v>0</v>
      </c>
      <c r="I1079" s="242" t="s">
        <v>4780</v>
      </c>
      <c r="J1079" s="242" t="s">
        <v>4781</v>
      </c>
      <c r="K1079" s="242" t="s">
        <v>4729</v>
      </c>
      <c r="L1079" s="242" t="s">
        <v>4730</v>
      </c>
      <c r="M1079" s="242" t="s">
        <v>6439</v>
      </c>
      <c r="N1079" s="242"/>
      <c r="O1079" s="242" t="s">
        <v>7229</v>
      </c>
      <c r="P1079" s="242" t="s">
        <v>7230</v>
      </c>
      <c r="Q1079" s="242" t="s">
        <v>4733</v>
      </c>
    </row>
    <row r="1080" spans="1:17">
      <c r="A1080" s="242" t="s">
        <v>8217</v>
      </c>
      <c r="B1080" s="242" t="s">
        <v>8218</v>
      </c>
      <c r="C1080" s="242" t="s">
        <v>8219</v>
      </c>
      <c r="D1080" s="242"/>
      <c r="E1080" s="242" t="s">
        <v>7237</v>
      </c>
      <c r="F1080" s="242" t="s">
        <v>4742</v>
      </c>
      <c r="G1080" s="240">
        <v>60</v>
      </c>
      <c r="H1080" s="241">
        <v>0</v>
      </c>
      <c r="I1080" s="242" t="s">
        <v>4747</v>
      </c>
      <c r="J1080" s="242" t="s">
        <v>4748</v>
      </c>
      <c r="K1080" s="242" t="s">
        <v>4729</v>
      </c>
      <c r="L1080" s="242" t="s">
        <v>4730</v>
      </c>
      <c r="M1080" s="242" t="s">
        <v>4749</v>
      </c>
      <c r="N1080" s="242"/>
      <c r="O1080" s="242" t="s">
        <v>7229</v>
      </c>
      <c r="P1080" s="242" t="s">
        <v>7230</v>
      </c>
      <c r="Q1080" s="242" t="s">
        <v>4733</v>
      </c>
    </row>
    <row r="1081" spans="1:17">
      <c r="A1081" s="242" t="s">
        <v>8220</v>
      </c>
      <c r="B1081" s="242" t="s">
        <v>8221</v>
      </c>
      <c r="C1081" s="242" t="s">
        <v>8222</v>
      </c>
      <c r="D1081" s="242"/>
      <c r="E1081" s="242" t="s">
        <v>7237</v>
      </c>
      <c r="F1081" s="242" t="s">
        <v>4742</v>
      </c>
      <c r="G1081" s="240">
        <v>60</v>
      </c>
      <c r="H1081" s="241">
        <v>0</v>
      </c>
      <c r="I1081" s="242" t="s">
        <v>4747</v>
      </c>
      <c r="J1081" s="242" t="s">
        <v>4748</v>
      </c>
      <c r="K1081" s="242" t="s">
        <v>4729</v>
      </c>
      <c r="L1081" s="242" t="s">
        <v>4730</v>
      </c>
      <c r="M1081" s="242" t="s">
        <v>4759</v>
      </c>
      <c r="N1081" s="242"/>
      <c r="O1081" s="242" t="s">
        <v>7229</v>
      </c>
      <c r="P1081" s="242" t="s">
        <v>7230</v>
      </c>
      <c r="Q1081" s="242" t="s">
        <v>4733</v>
      </c>
    </row>
    <row r="1082" spans="1:17">
      <c r="A1082" s="242" t="s">
        <v>8223</v>
      </c>
      <c r="B1082" s="242" t="s">
        <v>8224</v>
      </c>
      <c r="C1082" s="242" t="s">
        <v>8225</v>
      </c>
      <c r="D1082" s="242"/>
      <c r="E1082" s="242" t="s">
        <v>7237</v>
      </c>
      <c r="F1082" s="242" t="s">
        <v>4742</v>
      </c>
      <c r="G1082" s="240">
        <v>60</v>
      </c>
      <c r="H1082" s="241">
        <v>0</v>
      </c>
      <c r="I1082" s="242" t="s">
        <v>4738</v>
      </c>
      <c r="J1082" s="242" t="s">
        <v>4739</v>
      </c>
      <c r="K1082" s="242" t="s">
        <v>4729</v>
      </c>
      <c r="L1082" s="242" t="s">
        <v>4730</v>
      </c>
      <c r="M1082" s="242" t="s">
        <v>4813</v>
      </c>
      <c r="N1082" s="242"/>
      <c r="O1082" s="242" t="s">
        <v>7229</v>
      </c>
      <c r="P1082" s="242" t="s">
        <v>7230</v>
      </c>
      <c r="Q1082" s="242" t="s">
        <v>4733</v>
      </c>
    </row>
    <row r="1083" spans="1:17">
      <c r="A1083" s="242" t="s">
        <v>8226</v>
      </c>
      <c r="B1083" s="242" t="s">
        <v>8227</v>
      </c>
      <c r="C1083" s="242" t="s">
        <v>8228</v>
      </c>
      <c r="D1083" s="242"/>
      <c r="E1083" s="242" t="s">
        <v>7237</v>
      </c>
      <c r="F1083" s="242" t="s">
        <v>4742</v>
      </c>
      <c r="G1083" s="240">
        <v>60</v>
      </c>
      <c r="H1083" s="241">
        <v>0</v>
      </c>
      <c r="I1083" s="242" t="s">
        <v>4808</v>
      </c>
      <c r="J1083" s="242" t="s">
        <v>4809</v>
      </c>
      <c r="K1083" s="242" t="s">
        <v>4729</v>
      </c>
      <c r="L1083" s="242" t="s">
        <v>4730</v>
      </c>
      <c r="M1083" s="242" t="s">
        <v>4731</v>
      </c>
      <c r="N1083" s="242"/>
      <c r="O1083" s="242" t="s">
        <v>7229</v>
      </c>
      <c r="P1083" s="242" t="s">
        <v>7230</v>
      </c>
      <c r="Q1083" s="242" t="s">
        <v>4733</v>
      </c>
    </row>
    <row r="1084" spans="1:17">
      <c r="A1084" s="242" t="s">
        <v>8229</v>
      </c>
      <c r="B1084" s="242" t="s">
        <v>8230</v>
      </c>
      <c r="C1084" s="242" t="s">
        <v>8231</v>
      </c>
      <c r="D1084" s="242"/>
      <c r="E1084" s="242" t="s">
        <v>7237</v>
      </c>
      <c r="F1084" s="242" t="s">
        <v>4742</v>
      </c>
      <c r="G1084" s="240">
        <v>60</v>
      </c>
      <c r="H1084" s="241">
        <v>0</v>
      </c>
      <c r="I1084" s="242" t="s">
        <v>4738</v>
      </c>
      <c r="J1084" s="242" t="s">
        <v>4739</v>
      </c>
      <c r="K1084" s="242" t="s">
        <v>4729</v>
      </c>
      <c r="L1084" s="242" t="s">
        <v>4730</v>
      </c>
      <c r="M1084" s="242" t="s">
        <v>6396</v>
      </c>
      <c r="N1084" s="242"/>
      <c r="O1084" s="242" t="s">
        <v>7229</v>
      </c>
      <c r="P1084" s="242" t="s">
        <v>7230</v>
      </c>
      <c r="Q1084" s="242" t="s">
        <v>4733</v>
      </c>
    </row>
    <row r="1085" spans="1:17">
      <c r="A1085" s="242" t="s">
        <v>8232</v>
      </c>
      <c r="B1085" s="242" t="s">
        <v>8233</v>
      </c>
      <c r="C1085" s="242" t="s">
        <v>8234</v>
      </c>
      <c r="D1085" s="242"/>
      <c r="E1085" s="242" t="s">
        <v>7237</v>
      </c>
      <c r="F1085" s="242" t="s">
        <v>4742</v>
      </c>
      <c r="G1085" s="240">
        <v>60</v>
      </c>
      <c r="H1085" s="241">
        <v>0</v>
      </c>
      <c r="I1085" s="242" t="s">
        <v>4738</v>
      </c>
      <c r="J1085" s="242" t="s">
        <v>4739</v>
      </c>
      <c r="K1085" s="242" t="s">
        <v>4729</v>
      </c>
      <c r="L1085" s="242" t="s">
        <v>4730</v>
      </c>
      <c r="M1085" s="242" t="s">
        <v>4813</v>
      </c>
      <c r="N1085" s="242"/>
      <c r="O1085" s="242" t="s">
        <v>7229</v>
      </c>
      <c r="P1085" s="242" t="s">
        <v>7230</v>
      </c>
      <c r="Q1085" s="242" t="s">
        <v>4733</v>
      </c>
    </row>
    <row r="1086" spans="1:17">
      <c r="A1086" s="242" t="s">
        <v>8235</v>
      </c>
      <c r="B1086" s="242" t="s">
        <v>8236</v>
      </c>
      <c r="C1086" s="242" t="s">
        <v>8237</v>
      </c>
      <c r="D1086" s="242"/>
      <c r="E1086" s="242" t="s">
        <v>7237</v>
      </c>
      <c r="F1086" s="242" t="s">
        <v>4742</v>
      </c>
      <c r="G1086" s="240">
        <v>60</v>
      </c>
      <c r="H1086" s="241">
        <v>0</v>
      </c>
      <c r="I1086" s="242" t="s">
        <v>4747</v>
      </c>
      <c r="J1086" s="242" t="s">
        <v>4748</v>
      </c>
      <c r="K1086" s="242" t="s">
        <v>4729</v>
      </c>
      <c r="L1086" s="242" t="s">
        <v>4730</v>
      </c>
      <c r="M1086" s="242" t="s">
        <v>4777</v>
      </c>
      <c r="N1086" s="242"/>
      <c r="O1086" s="242" t="s">
        <v>7229</v>
      </c>
      <c r="P1086" s="242" t="s">
        <v>7230</v>
      </c>
      <c r="Q1086" s="242" t="s">
        <v>4733</v>
      </c>
    </row>
    <row r="1087" spans="1:17">
      <c r="A1087" s="242" t="s">
        <v>8238</v>
      </c>
      <c r="B1087" s="242" t="s">
        <v>8239</v>
      </c>
      <c r="C1087" s="242" t="s">
        <v>8240</v>
      </c>
      <c r="D1087" s="242"/>
      <c r="E1087" s="242" t="s">
        <v>7237</v>
      </c>
      <c r="F1087" s="242" t="s">
        <v>4742</v>
      </c>
      <c r="G1087" s="240">
        <v>60</v>
      </c>
      <c r="H1087" s="241">
        <v>0</v>
      </c>
      <c r="I1087" s="242" t="s">
        <v>4808</v>
      </c>
      <c r="J1087" s="242" t="s">
        <v>4809</v>
      </c>
      <c r="K1087" s="242" t="s">
        <v>4729</v>
      </c>
      <c r="L1087" s="242" t="s">
        <v>4730</v>
      </c>
      <c r="M1087" s="242" t="s">
        <v>4731</v>
      </c>
      <c r="N1087" s="242"/>
      <c r="O1087" s="242" t="s">
        <v>7229</v>
      </c>
      <c r="P1087" s="242" t="s">
        <v>7230</v>
      </c>
      <c r="Q1087" s="242" t="s">
        <v>4733</v>
      </c>
    </row>
    <row r="1088" spans="1:17">
      <c r="A1088" s="242" t="s">
        <v>8241</v>
      </c>
      <c r="B1088" s="242" t="s">
        <v>8242</v>
      </c>
      <c r="C1088" s="242" t="s">
        <v>8243</v>
      </c>
      <c r="D1088" s="242"/>
      <c r="E1088" s="242" t="s">
        <v>7237</v>
      </c>
      <c r="F1088" s="242" t="s">
        <v>4742</v>
      </c>
      <c r="G1088" s="240">
        <v>60</v>
      </c>
      <c r="H1088" s="241">
        <v>0</v>
      </c>
      <c r="I1088" s="242" t="s">
        <v>4747</v>
      </c>
      <c r="J1088" s="242" t="s">
        <v>4748</v>
      </c>
      <c r="K1088" s="242" t="s">
        <v>4729</v>
      </c>
      <c r="L1088" s="242" t="s">
        <v>4730</v>
      </c>
      <c r="M1088" s="242" t="s">
        <v>4857</v>
      </c>
      <c r="N1088" s="242"/>
      <c r="O1088" s="242" t="s">
        <v>7229</v>
      </c>
      <c r="P1088" s="242" t="s">
        <v>7230</v>
      </c>
      <c r="Q1088" s="242" t="s">
        <v>4733</v>
      </c>
    </row>
    <row r="1089" spans="1:17">
      <c r="A1089" s="242" t="s">
        <v>8244</v>
      </c>
      <c r="B1089" s="242" t="s">
        <v>8245</v>
      </c>
      <c r="C1089" s="242" t="s">
        <v>8246</v>
      </c>
      <c r="D1089" s="242"/>
      <c r="E1089" s="242" t="s">
        <v>7237</v>
      </c>
      <c r="F1089" s="242" t="s">
        <v>4742</v>
      </c>
      <c r="G1089" s="240">
        <v>60</v>
      </c>
      <c r="H1089" s="241">
        <v>0</v>
      </c>
      <c r="I1089" s="242" t="s">
        <v>4738</v>
      </c>
      <c r="J1089" s="242" t="s">
        <v>4739</v>
      </c>
      <c r="K1089" s="242" t="s">
        <v>4729</v>
      </c>
      <c r="L1089" s="242" t="s">
        <v>4730</v>
      </c>
      <c r="M1089" s="242" t="s">
        <v>4813</v>
      </c>
      <c r="N1089" s="242"/>
      <c r="O1089" s="242" t="s">
        <v>7229</v>
      </c>
      <c r="P1089" s="242" t="s">
        <v>7230</v>
      </c>
      <c r="Q1089" s="242" t="s">
        <v>4733</v>
      </c>
    </row>
    <row r="1090" spans="1:17">
      <c r="A1090" s="242" t="s">
        <v>8247</v>
      </c>
      <c r="B1090" s="242" t="s">
        <v>8248</v>
      </c>
      <c r="C1090" s="242" t="s">
        <v>8249</v>
      </c>
      <c r="D1090" s="242"/>
      <c r="E1090" s="242" t="s">
        <v>7237</v>
      </c>
      <c r="F1090" s="242" t="s">
        <v>4742</v>
      </c>
      <c r="G1090" s="240">
        <v>60</v>
      </c>
      <c r="H1090" s="241">
        <v>0</v>
      </c>
      <c r="I1090" s="242" t="s">
        <v>4780</v>
      </c>
      <c r="J1090" s="242" t="s">
        <v>4781</v>
      </c>
      <c r="K1090" s="242" t="s">
        <v>4729</v>
      </c>
      <c r="L1090" s="242" t="s">
        <v>4730</v>
      </c>
      <c r="M1090" s="242" t="s">
        <v>4937</v>
      </c>
      <c r="N1090" s="242"/>
      <c r="O1090" s="242" t="s">
        <v>7229</v>
      </c>
      <c r="P1090" s="242" t="s">
        <v>7230</v>
      </c>
      <c r="Q1090" s="242" t="s">
        <v>4733</v>
      </c>
    </row>
    <row r="1091" spans="1:17">
      <c r="A1091" s="242" t="s">
        <v>8250</v>
      </c>
      <c r="B1091" s="242" t="s">
        <v>8251</v>
      </c>
      <c r="C1091" s="242" t="s">
        <v>8252</v>
      </c>
      <c r="D1091" s="242"/>
      <c r="E1091" s="242" t="s">
        <v>7237</v>
      </c>
      <c r="F1091" s="242" t="s">
        <v>4742</v>
      </c>
      <c r="G1091" s="240">
        <v>60</v>
      </c>
      <c r="H1091" s="241">
        <v>0</v>
      </c>
      <c r="I1091" s="242" t="s">
        <v>4747</v>
      </c>
      <c r="J1091" s="242" t="s">
        <v>4748</v>
      </c>
      <c r="K1091" s="242" t="s">
        <v>4729</v>
      </c>
      <c r="L1091" s="242" t="s">
        <v>4730</v>
      </c>
      <c r="M1091" s="242" t="s">
        <v>4749</v>
      </c>
      <c r="N1091" s="242"/>
      <c r="O1091" s="242" t="s">
        <v>7229</v>
      </c>
      <c r="P1091" s="242" t="s">
        <v>7230</v>
      </c>
      <c r="Q1091" s="242" t="s">
        <v>4733</v>
      </c>
    </row>
    <row r="1092" spans="1:17">
      <c r="A1092" s="242" t="s">
        <v>8253</v>
      </c>
      <c r="B1092" s="242" t="s">
        <v>8254</v>
      </c>
      <c r="C1092" s="242" t="s">
        <v>8255</v>
      </c>
      <c r="D1092" s="242"/>
      <c r="E1092" s="242" t="s">
        <v>7237</v>
      </c>
      <c r="F1092" s="242" t="s">
        <v>4742</v>
      </c>
      <c r="G1092" s="240">
        <v>60</v>
      </c>
      <c r="H1092" s="241">
        <v>0</v>
      </c>
      <c r="I1092" s="242" t="s">
        <v>4747</v>
      </c>
      <c r="J1092" s="242" t="s">
        <v>4748</v>
      </c>
      <c r="K1092" s="242" t="s">
        <v>4729</v>
      </c>
      <c r="L1092" s="242" t="s">
        <v>4730</v>
      </c>
      <c r="M1092" s="242" t="s">
        <v>4908</v>
      </c>
      <c r="N1092" s="242"/>
      <c r="O1092" s="242" t="s">
        <v>7229</v>
      </c>
      <c r="P1092" s="242" t="s">
        <v>7230</v>
      </c>
      <c r="Q1092" s="242" t="s">
        <v>4733</v>
      </c>
    </row>
    <row r="1093" spans="1:17">
      <c r="A1093" s="242" t="s">
        <v>8256</v>
      </c>
      <c r="B1093" s="242" t="s">
        <v>8257</v>
      </c>
      <c r="C1093" s="242" t="s">
        <v>8258</v>
      </c>
      <c r="D1093" s="242"/>
      <c r="E1093" s="242" t="s">
        <v>7237</v>
      </c>
      <c r="F1093" s="242" t="s">
        <v>4742</v>
      </c>
      <c r="G1093" s="240">
        <v>60</v>
      </c>
      <c r="H1093" s="241">
        <v>0</v>
      </c>
      <c r="I1093" s="242" t="s">
        <v>4780</v>
      </c>
      <c r="J1093" s="242" t="s">
        <v>4781</v>
      </c>
      <c r="K1093" s="242" t="s">
        <v>4729</v>
      </c>
      <c r="L1093" s="242" t="s">
        <v>4730</v>
      </c>
      <c r="M1093" s="242" t="s">
        <v>6439</v>
      </c>
      <c r="N1093" s="242"/>
      <c r="O1093" s="242" t="s">
        <v>7229</v>
      </c>
      <c r="P1093" s="242" t="s">
        <v>7230</v>
      </c>
      <c r="Q1093" s="242" t="s">
        <v>4733</v>
      </c>
    </row>
    <row r="1094" spans="1:17">
      <c r="A1094" s="242" t="s">
        <v>8259</v>
      </c>
      <c r="B1094" s="242" t="s">
        <v>8260</v>
      </c>
      <c r="C1094" s="242" t="s">
        <v>8261</v>
      </c>
      <c r="D1094" s="242"/>
      <c r="E1094" s="242" t="s">
        <v>7237</v>
      </c>
      <c r="F1094" s="242" t="s">
        <v>4742</v>
      </c>
      <c r="G1094" s="240">
        <v>60</v>
      </c>
      <c r="H1094" s="241">
        <v>0</v>
      </c>
      <c r="I1094" s="242" t="s">
        <v>4780</v>
      </c>
      <c r="J1094" s="242" t="s">
        <v>4781</v>
      </c>
      <c r="K1094" s="242" t="s">
        <v>4729</v>
      </c>
      <c r="L1094" s="242" t="s">
        <v>4730</v>
      </c>
      <c r="M1094" s="242" t="s">
        <v>4816</v>
      </c>
      <c r="N1094" s="242"/>
      <c r="O1094" s="242" t="s">
        <v>7229</v>
      </c>
      <c r="P1094" s="242" t="s">
        <v>7230</v>
      </c>
      <c r="Q1094" s="242" t="s">
        <v>4733</v>
      </c>
    </row>
    <row r="1095" spans="1:17">
      <c r="A1095" s="242" t="s">
        <v>8262</v>
      </c>
      <c r="B1095" s="242" t="s">
        <v>8263</v>
      </c>
      <c r="C1095" s="242" t="s">
        <v>8264</v>
      </c>
      <c r="D1095" s="242"/>
      <c r="E1095" s="242" t="s">
        <v>7237</v>
      </c>
      <c r="F1095" s="242" t="s">
        <v>4742</v>
      </c>
      <c r="G1095" s="240">
        <v>60</v>
      </c>
      <c r="H1095" s="241">
        <v>0</v>
      </c>
      <c r="I1095" s="242" t="s">
        <v>4747</v>
      </c>
      <c r="J1095" s="242" t="s">
        <v>4748</v>
      </c>
      <c r="K1095" s="242" t="s">
        <v>4729</v>
      </c>
      <c r="L1095" s="242" t="s">
        <v>4730</v>
      </c>
      <c r="M1095" s="242" t="s">
        <v>4759</v>
      </c>
      <c r="N1095" s="242"/>
      <c r="O1095" s="242" t="s">
        <v>7229</v>
      </c>
      <c r="P1095" s="242" t="s">
        <v>7230</v>
      </c>
      <c r="Q1095" s="242" t="s">
        <v>4733</v>
      </c>
    </row>
    <row r="1096" spans="1:17">
      <c r="A1096" s="242" t="s">
        <v>8265</v>
      </c>
      <c r="B1096" s="242" t="s">
        <v>8266</v>
      </c>
      <c r="C1096" s="242" t="s">
        <v>8267</v>
      </c>
      <c r="D1096" s="242"/>
      <c r="E1096" s="242" t="s">
        <v>7237</v>
      </c>
      <c r="F1096" s="242" t="s">
        <v>4742</v>
      </c>
      <c r="G1096" s="240">
        <v>60</v>
      </c>
      <c r="H1096" s="241">
        <v>0</v>
      </c>
      <c r="I1096" s="242" t="s">
        <v>4808</v>
      </c>
      <c r="J1096" s="242" t="s">
        <v>4809</v>
      </c>
      <c r="K1096" s="242" t="s">
        <v>4729</v>
      </c>
      <c r="L1096" s="242" t="s">
        <v>4730</v>
      </c>
      <c r="M1096" s="242" t="s">
        <v>6564</v>
      </c>
      <c r="N1096" s="242"/>
      <c r="O1096" s="242" t="s">
        <v>7229</v>
      </c>
      <c r="P1096" s="242" t="s">
        <v>7230</v>
      </c>
      <c r="Q1096" s="242" t="s">
        <v>4733</v>
      </c>
    </row>
    <row r="1097" spans="1:17">
      <c r="A1097" s="242" t="s">
        <v>8268</v>
      </c>
      <c r="B1097" s="242" t="s">
        <v>8269</v>
      </c>
      <c r="C1097" s="242" t="s">
        <v>8270</v>
      </c>
      <c r="D1097" s="242"/>
      <c r="E1097" s="242" t="s">
        <v>7237</v>
      </c>
      <c r="F1097" s="242" t="s">
        <v>4742</v>
      </c>
      <c r="G1097" s="240">
        <v>60</v>
      </c>
      <c r="H1097" s="241">
        <v>0</v>
      </c>
      <c r="I1097" s="242" t="s">
        <v>4808</v>
      </c>
      <c r="J1097" s="242" t="s">
        <v>4809</v>
      </c>
      <c r="K1097" s="242" t="s">
        <v>4729</v>
      </c>
      <c r="L1097" s="242" t="s">
        <v>4730</v>
      </c>
      <c r="M1097" s="242" t="s">
        <v>4810</v>
      </c>
      <c r="N1097" s="242"/>
      <c r="O1097" s="242" t="s">
        <v>7229</v>
      </c>
      <c r="P1097" s="242" t="s">
        <v>7230</v>
      </c>
      <c r="Q1097" s="242" t="s">
        <v>4733</v>
      </c>
    </row>
    <row r="1098" spans="1:17">
      <c r="A1098" s="242" t="s">
        <v>8271</v>
      </c>
      <c r="B1098" s="242" t="s">
        <v>8272</v>
      </c>
      <c r="C1098" s="242" t="s">
        <v>8273</v>
      </c>
      <c r="D1098" s="242"/>
      <c r="E1098" s="242" t="s">
        <v>7237</v>
      </c>
      <c r="F1098" s="242" t="s">
        <v>4742</v>
      </c>
      <c r="G1098" s="240">
        <v>60</v>
      </c>
      <c r="H1098" s="241">
        <v>0</v>
      </c>
      <c r="I1098" s="242" t="s">
        <v>4747</v>
      </c>
      <c r="J1098" s="242" t="s">
        <v>4748</v>
      </c>
      <c r="K1098" s="242" t="s">
        <v>4729</v>
      </c>
      <c r="L1098" s="242" t="s">
        <v>4730</v>
      </c>
      <c r="M1098" s="242" t="s">
        <v>4857</v>
      </c>
      <c r="N1098" s="242"/>
      <c r="O1098" s="242" t="s">
        <v>7229</v>
      </c>
      <c r="P1098" s="242" t="s">
        <v>7230</v>
      </c>
      <c r="Q1098" s="242" t="s">
        <v>4733</v>
      </c>
    </row>
    <row r="1099" spans="1:17">
      <c r="A1099" s="242" t="s">
        <v>8274</v>
      </c>
      <c r="B1099" s="242" t="s">
        <v>8275</v>
      </c>
      <c r="C1099" s="242" t="s">
        <v>8276</v>
      </c>
      <c r="D1099" s="242"/>
      <c r="E1099" s="242" t="s">
        <v>7237</v>
      </c>
      <c r="F1099" s="242" t="s">
        <v>4742</v>
      </c>
      <c r="G1099" s="240">
        <v>60</v>
      </c>
      <c r="H1099" s="241">
        <v>0</v>
      </c>
      <c r="I1099" s="242" t="s">
        <v>4808</v>
      </c>
      <c r="J1099" s="242" t="s">
        <v>4809</v>
      </c>
      <c r="K1099" s="242" t="s">
        <v>4729</v>
      </c>
      <c r="L1099" s="242" t="s">
        <v>4730</v>
      </c>
      <c r="M1099" s="242" t="s">
        <v>5087</v>
      </c>
      <c r="N1099" s="242"/>
      <c r="O1099" s="242" t="s">
        <v>7229</v>
      </c>
      <c r="P1099" s="242" t="s">
        <v>7230</v>
      </c>
      <c r="Q1099" s="242" t="s">
        <v>4733</v>
      </c>
    </row>
    <row r="1100" spans="1:17">
      <c r="A1100" s="242" t="s">
        <v>8277</v>
      </c>
      <c r="B1100" s="242" t="s">
        <v>8278</v>
      </c>
      <c r="C1100" s="242" t="s">
        <v>8279</v>
      </c>
      <c r="D1100" s="242"/>
      <c r="E1100" s="242" t="s">
        <v>7237</v>
      </c>
      <c r="F1100" s="242" t="s">
        <v>4742</v>
      </c>
      <c r="G1100" s="240">
        <v>60</v>
      </c>
      <c r="H1100" s="241">
        <v>0</v>
      </c>
      <c r="I1100" s="242" t="s">
        <v>4780</v>
      </c>
      <c r="J1100" s="242" t="s">
        <v>4781</v>
      </c>
      <c r="K1100" s="242" t="s">
        <v>4729</v>
      </c>
      <c r="L1100" s="242" t="s">
        <v>4730</v>
      </c>
      <c r="M1100" s="242" t="s">
        <v>4872</v>
      </c>
      <c r="N1100" s="242"/>
      <c r="O1100" s="242" t="s">
        <v>7229</v>
      </c>
      <c r="P1100" s="242" t="s">
        <v>7230</v>
      </c>
      <c r="Q1100" s="242" t="s">
        <v>4733</v>
      </c>
    </row>
    <row r="1101" spans="1:17">
      <c r="A1101" s="242" t="s">
        <v>8280</v>
      </c>
      <c r="B1101" s="242" t="s">
        <v>8281</v>
      </c>
      <c r="C1101" s="242" t="s">
        <v>8282</v>
      </c>
      <c r="D1101" s="242"/>
      <c r="E1101" s="242" t="s">
        <v>7237</v>
      </c>
      <c r="F1101" s="242" t="s">
        <v>4742</v>
      </c>
      <c r="G1101" s="240">
        <v>60</v>
      </c>
      <c r="H1101" s="241">
        <v>0</v>
      </c>
      <c r="I1101" s="242" t="s">
        <v>4780</v>
      </c>
      <c r="J1101" s="242" t="s">
        <v>4781</v>
      </c>
      <c r="K1101" s="242" t="s">
        <v>4729</v>
      </c>
      <c r="L1101" s="242" t="s">
        <v>4730</v>
      </c>
      <c r="M1101" s="242" t="s">
        <v>6439</v>
      </c>
      <c r="N1101" s="242"/>
      <c r="O1101" s="242" t="s">
        <v>7229</v>
      </c>
      <c r="P1101" s="242" t="s">
        <v>7230</v>
      </c>
      <c r="Q1101" s="242" t="s">
        <v>4733</v>
      </c>
    </row>
    <row r="1102" spans="1:17">
      <c r="A1102" s="242" t="s">
        <v>8283</v>
      </c>
      <c r="B1102" s="242" t="s">
        <v>8284</v>
      </c>
      <c r="C1102" s="242" t="s">
        <v>8285</v>
      </c>
      <c r="D1102" s="242"/>
      <c r="E1102" s="242" t="s">
        <v>7237</v>
      </c>
      <c r="F1102" s="242" t="s">
        <v>4742</v>
      </c>
      <c r="G1102" s="240">
        <v>60</v>
      </c>
      <c r="H1102" s="241">
        <v>0</v>
      </c>
      <c r="I1102" s="242" t="s">
        <v>4808</v>
      </c>
      <c r="J1102" s="242" t="s">
        <v>4809</v>
      </c>
      <c r="K1102" s="242" t="s">
        <v>4729</v>
      </c>
      <c r="L1102" s="242" t="s">
        <v>4730</v>
      </c>
      <c r="M1102" s="242" t="s">
        <v>4731</v>
      </c>
      <c r="N1102" s="242"/>
      <c r="O1102" s="242" t="s">
        <v>7229</v>
      </c>
      <c r="P1102" s="242" t="s">
        <v>7230</v>
      </c>
      <c r="Q1102" s="242" t="s">
        <v>4733</v>
      </c>
    </row>
    <row r="1103" spans="1:17">
      <c r="A1103" s="242" t="s">
        <v>8286</v>
      </c>
      <c r="B1103" s="242" t="s">
        <v>8287</v>
      </c>
      <c r="C1103" s="242" t="s">
        <v>8288</v>
      </c>
      <c r="D1103" s="242"/>
      <c r="E1103" s="242" t="s">
        <v>7237</v>
      </c>
      <c r="F1103" s="242" t="s">
        <v>4742</v>
      </c>
      <c r="G1103" s="240">
        <v>60</v>
      </c>
      <c r="H1103" s="241">
        <v>0</v>
      </c>
      <c r="I1103" s="242" t="s">
        <v>4780</v>
      </c>
      <c r="J1103" s="242" t="s">
        <v>4781</v>
      </c>
      <c r="K1103" s="242" t="s">
        <v>4729</v>
      </c>
      <c r="L1103" s="242" t="s">
        <v>4730</v>
      </c>
      <c r="M1103" s="242" t="s">
        <v>4816</v>
      </c>
      <c r="N1103" s="242"/>
      <c r="O1103" s="242" t="s">
        <v>7229</v>
      </c>
      <c r="P1103" s="242" t="s">
        <v>7230</v>
      </c>
      <c r="Q1103" s="242" t="s">
        <v>4733</v>
      </c>
    </row>
    <row r="1104" spans="1:17">
      <c r="A1104" s="242" t="s">
        <v>8289</v>
      </c>
      <c r="B1104" s="242" t="s">
        <v>8290</v>
      </c>
      <c r="C1104" s="242" t="s">
        <v>8291</v>
      </c>
      <c r="D1104" s="242"/>
      <c r="E1104" s="242" t="s">
        <v>7237</v>
      </c>
      <c r="F1104" s="242" t="s">
        <v>4742</v>
      </c>
      <c r="G1104" s="240">
        <v>60</v>
      </c>
      <c r="H1104" s="241">
        <v>0</v>
      </c>
      <c r="I1104" s="242" t="s">
        <v>4747</v>
      </c>
      <c r="J1104" s="242" t="s">
        <v>4748</v>
      </c>
      <c r="K1104" s="242" t="s">
        <v>4729</v>
      </c>
      <c r="L1104" s="242" t="s">
        <v>4730</v>
      </c>
      <c r="M1104" s="242" t="s">
        <v>4908</v>
      </c>
      <c r="N1104" s="242"/>
      <c r="O1104" s="242" t="s">
        <v>7229</v>
      </c>
      <c r="P1104" s="242" t="s">
        <v>7230</v>
      </c>
      <c r="Q1104" s="242" t="s">
        <v>4733</v>
      </c>
    </row>
    <row r="1105" spans="1:17">
      <c r="A1105" s="242" t="s">
        <v>8292</v>
      </c>
      <c r="B1105" s="242" t="s">
        <v>8293</v>
      </c>
      <c r="C1105" s="242" t="s">
        <v>8294</v>
      </c>
      <c r="D1105" s="242"/>
      <c r="E1105" s="242" t="s">
        <v>7237</v>
      </c>
      <c r="F1105" s="242" t="s">
        <v>4742</v>
      </c>
      <c r="G1105" s="240">
        <v>60</v>
      </c>
      <c r="H1105" s="241">
        <v>0</v>
      </c>
      <c r="I1105" s="242" t="s">
        <v>4931</v>
      </c>
      <c r="J1105" s="242" t="s">
        <v>4932</v>
      </c>
      <c r="K1105" s="242" t="s">
        <v>4729</v>
      </c>
      <c r="L1105" s="242" t="s">
        <v>4730</v>
      </c>
      <c r="M1105" s="242" t="s">
        <v>4937</v>
      </c>
      <c r="N1105" s="242"/>
      <c r="O1105" s="242" t="s">
        <v>7229</v>
      </c>
      <c r="P1105" s="242" t="s">
        <v>7230</v>
      </c>
      <c r="Q1105" s="242" t="s">
        <v>4733</v>
      </c>
    </row>
    <row r="1106" spans="1:17">
      <c r="A1106" s="242" t="s">
        <v>8295</v>
      </c>
      <c r="B1106" s="242" t="s">
        <v>8296</v>
      </c>
      <c r="C1106" s="242" t="s">
        <v>8297</v>
      </c>
      <c r="D1106" s="242"/>
      <c r="E1106" s="242" t="s">
        <v>7237</v>
      </c>
      <c r="F1106" s="242" t="s">
        <v>4742</v>
      </c>
      <c r="G1106" s="240">
        <v>60</v>
      </c>
      <c r="H1106" s="241">
        <v>0</v>
      </c>
      <c r="I1106" s="242" t="s">
        <v>4738</v>
      </c>
      <c r="J1106" s="242" t="s">
        <v>4739</v>
      </c>
      <c r="K1106" s="242" t="s">
        <v>4729</v>
      </c>
      <c r="L1106" s="242" t="s">
        <v>4730</v>
      </c>
      <c r="M1106" s="242" t="s">
        <v>4813</v>
      </c>
      <c r="N1106" s="242"/>
      <c r="O1106" s="242" t="s">
        <v>7229</v>
      </c>
      <c r="P1106" s="242" t="s">
        <v>7230</v>
      </c>
      <c r="Q1106" s="242" t="s">
        <v>4733</v>
      </c>
    </row>
    <row r="1107" spans="1:17">
      <c r="A1107" s="242" t="s">
        <v>8298</v>
      </c>
      <c r="B1107" s="242" t="s">
        <v>8299</v>
      </c>
      <c r="C1107" s="242" t="s">
        <v>8300</v>
      </c>
      <c r="D1107" s="242"/>
      <c r="E1107" s="242" t="s">
        <v>7237</v>
      </c>
      <c r="F1107" s="242" t="s">
        <v>4742</v>
      </c>
      <c r="G1107" s="240">
        <v>60</v>
      </c>
      <c r="H1107" s="241">
        <v>0</v>
      </c>
      <c r="I1107" s="242" t="s">
        <v>4738</v>
      </c>
      <c r="J1107" s="242" t="s">
        <v>4739</v>
      </c>
      <c r="K1107" s="242" t="s">
        <v>4729</v>
      </c>
      <c r="L1107" s="242" t="s">
        <v>4730</v>
      </c>
      <c r="M1107" s="242" t="s">
        <v>4813</v>
      </c>
      <c r="N1107" s="242"/>
      <c r="O1107" s="242" t="s">
        <v>7229</v>
      </c>
      <c r="P1107" s="242" t="s">
        <v>7230</v>
      </c>
      <c r="Q1107" s="242" t="s">
        <v>4733</v>
      </c>
    </row>
    <row r="1108" spans="1:17">
      <c r="A1108" s="242" t="s">
        <v>8301</v>
      </c>
      <c r="B1108" s="242" t="s">
        <v>8302</v>
      </c>
      <c r="C1108" s="242" t="s">
        <v>8303</v>
      </c>
      <c r="D1108" s="242"/>
      <c r="E1108" s="242" t="s">
        <v>7237</v>
      </c>
      <c r="F1108" s="242" t="s">
        <v>4742</v>
      </c>
      <c r="G1108" s="240">
        <v>60</v>
      </c>
      <c r="H1108" s="241">
        <v>0</v>
      </c>
      <c r="I1108" s="242" t="s">
        <v>4780</v>
      </c>
      <c r="J1108" s="242" t="s">
        <v>4781</v>
      </c>
      <c r="K1108" s="242" t="s">
        <v>4729</v>
      </c>
      <c r="L1108" s="242" t="s">
        <v>4730</v>
      </c>
      <c r="M1108" s="242" t="s">
        <v>4782</v>
      </c>
      <c r="N1108" s="242"/>
      <c r="O1108" s="242" t="s">
        <v>7229</v>
      </c>
      <c r="P1108" s="242" t="s">
        <v>7230</v>
      </c>
      <c r="Q1108" s="242" t="s">
        <v>4733</v>
      </c>
    </row>
    <row r="1109" spans="1:17">
      <c r="A1109" s="242" t="s">
        <v>8304</v>
      </c>
      <c r="B1109" s="242" t="s">
        <v>8305</v>
      </c>
      <c r="C1109" s="242" t="s">
        <v>8306</v>
      </c>
      <c r="D1109" s="242"/>
      <c r="E1109" s="242" t="s">
        <v>7237</v>
      </c>
      <c r="F1109" s="242" t="s">
        <v>4742</v>
      </c>
      <c r="G1109" s="240">
        <v>60</v>
      </c>
      <c r="H1109" s="241">
        <v>0</v>
      </c>
      <c r="I1109" s="242" t="s">
        <v>4747</v>
      </c>
      <c r="J1109" s="242" t="s">
        <v>4748</v>
      </c>
      <c r="K1109" s="242" t="s">
        <v>4729</v>
      </c>
      <c r="L1109" s="242" t="s">
        <v>4730</v>
      </c>
      <c r="M1109" s="242" t="s">
        <v>4908</v>
      </c>
      <c r="N1109" s="242"/>
      <c r="O1109" s="242" t="s">
        <v>7229</v>
      </c>
      <c r="P1109" s="242" t="s">
        <v>7230</v>
      </c>
      <c r="Q1109" s="242" t="s">
        <v>4733</v>
      </c>
    </row>
    <row r="1110" spans="1:17">
      <c r="A1110" s="242" t="s">
        <v>8307</v>
      </c>
      <c r="B1110" s="242" t="s">
        <v>8308</v>
      </c>
      <c r="C1110" s="242" t="s">
        <v>8309</v>
      </c>
      <c r="D1110" s="242"/>
      <c r="E1110" s="242" t="s">
        <v>7237</v>
      </c>
      <c r="F1110" s="242" t="s">
        <v>4742</v>
      </c>
      <c r="G1110" s="240">
        <v>60</v>
      </c>
      <c r="H1110" s="241">
        <v>0</v>
      </c>
      <c r="I1110" s="242" t="s">
        <v>4780</v>
      </c>
      <c r="J1110" s="242" t="s">
        <v>4781</v>
      </c>
      <c r="K1110" s="242" t="s">
        <v>4729</v>
      </c>
      <c r="L1110" s="242" t="s">
        <v>4730</v>
      </c>
      <c r="M1110" s="242" t="s">
        <v>4822</v>
      </c>
      <c r="N1110" s="242"/>
      <c r="O1110" s="242" t="s">
        <v>7229</v>
      </c>
      <c r="P1110" s="242" t="s">
        <v>7230</v>
      </c>
      <c r="Q1110" s="242" t="s">
        <v>4733</v>
      </c>
    </row>
    <row r="1111" spans="1:17">
      <c r="A1111" s="242" t="s">
        <v>8310</v>
      </c>
      <c r="B1111" s="242" t="s">
        <v>8311</v>
      </c>
      <c r="C1111" s="242" t="s">
        <v>8312</v>
      </c>
      <c r="D1111" s="242"/>
      <c r="E1111" s="242" t="s">
        <v>7237</v>
      </c>
      <c r="F1111" s="242" t="s">
        <v>4742</v>
      </c>
      <c r="G1111" s="240">
        <v>60</v>
      </c>
      <c r="H1111" s="241">
        <v>0</v>
      </c>
      <c r="I1111" s="242" t="s">
        <v>4747</v>
      </c>
      <c r="J1111" s="242" t="s">
        <v>4748</v>
      </c>
      <c r="K1111" s="242" t="s">
        <v>4729</v>
      </c>
      <c r="L1111" s="242" t="s">
        <v>4730</v>
      </c>
      <c r="M1111" s="242" t="s">
        <v>4908</v>
      </c>
      <c r="N1111" s="242" t="s">
        <v>8313</v>
      </c>
      <c r="O1111" s="242" t="s">
        <v>7229</v>
      </c>
      <c r="P1111" s="242" t="s">
        <v>7230</v>
      </c>
      <c r="Q1111" s="242" t="s">
        <v>4733</v>
      </c>
    </row>
    <row r="1112" spans="1:17">
      <c r="A1112" s="242" t="s">
        <v>8314</v>
      </c>
      <c r="B1112" s="242" t="s">
        <v>8315</v>
      </c>
      <c r="C1112" s="242" t="s">
        <v>8316</v>
      </c>
      <c r="D1112" s="242"/>
      <c r="E1112" s="242" t="s">
        <v>7237</v>
      </c>
      <c r="F1112" s="242" t="s">
        <v>4742</v>
      </c>
      <c r="G1112" s="240">
        <v>60</v>
      </c>
      <c r="H1112" s="241">
        <v>0</v>
      </c>
      <c r="I1112" s="242" t="s">
        <v>4747</v>
      </c>
      <c r="J1112" s="242" t="s">
        <v>4748</v>
      </c>
      <c r="K1112" s="242" t="s">
        <v>4729</v>
      </c>
      <c r="L1112" s="242" t="s">
        <v>4730</v>
      </c>
      <c r="M1112" s="242" t="s">
        <v>4759</v>
      </c>
      <c r="N1112" s="242"/>
      <c r="O1112" s="242" t="s">
        <v>7229</v>
      </c>
      <c r="P1112" s="242" t="s">
        <v>7230</v>
      </c>
      <c r="Q1112" s="242" t="s">
        <v>4733</v>
      </c>
    </row>
    <row r="1113" spans="1:17">
      <c r="A1113" s="242" t="s">
        <v>8317</v>
      </c>
      <c r="B1113" s="242" t="s">
        <v>8318</v>
      </c>
      <c r="C1113" s="242" t="s">
        <v>8319</v>
      </c>
      <c r="D1113" s="242"/>
      <c r="E1113" s="242" t="s">
        <v>7237</v>
      </c>
      <c r="F1113" s="242" t="s">
        <v>4742</v>
      </c>
      <c r="G1113" s="240">
        <v>60</v>
      </c>
      <c r="H1113" s="241">
        <v>0</v>
      </c>
      <c r="I1113" s="242" t="s">
        <v>4780</v>
      </c>
      <c r="J1113" s="242" t="s">
        <v>4781</v>
      </c>
      <c r="K1113" s="242" t="s">
        <v>4729</v>
      </c>
      <c r="L1113" s="242" t="s">
        <v>4730</v>
      </c>
      <c r="M1113" s="242" t="s">
        <v>4822</v>
      </c>
      <c r="N1113" s="242"/>
      <c r="O1113" s="242" t="s">
        <v>7229</v>
      </c>
      <c r="P1113" s="242" t="s">
        <v>7230</v>
      </c>
      <c r="Q1113" s="242" t="s">
        <v>4733</v>
      </c>
    </row>
    <row r="1114" spans="1:17">
      <c r="A1114" s="242" t="s">
        <v>8320</v>
      </c>
      <c r="B1114" s="242" t="s">
        <v>8321</v>
      </c>
      <c r="C1114" s="242" t="s">
        <v>8322</v>
      </c>
      <c r="D1114" s="242"/>
      <c r="E1114" s="242" t="s">
        <v>7237</v>
      </c>
      <c r="F1114" s="242" t="s">
        <v>4742</v>
      </c>
      <c r="G1114" s="240">
        <v>60</v>
      </c>
      <c r="H1114" s="241">
        <v>0</v>
      </c>
      <c r="I1114" s="242" t="s">
        <v>4780</v>
      </c>
      <c r="J1114" s="242" t="s">
        <v>4781</v>
      </c>
      <c r="K1114" s="242" t="s">
        <v>4729</v>
      </c>
      <c r="L1114" s="242" t="s">
        <v>4730</v>
      </c>
      <c r="M1114" s="242" t="s">
        <v>4937</v>
      </c>
      <c r="N1114" s="242"/>
      <c r="O1114" s="242" t="s">
        <v>7229</v>
      </c>
      <c r="P1114" s="242" t="s">
        <v>7230</v>
      </c>
      <c r="Q1114" s="242" t="s">
        <v>4733</v>
      </c>
    </row>
    <row r="1115" spans="1:17">
      <c r="A1115" s="242" t="s">
        <v>8323</v>
      </c>
      <c r="B1115" s="242" t="s">
        <v>8324</v>
      </c>
      <c r="C1115" s="242" t="s">
        <v>8325</v>
      </c>
      <c r="D1115" s="242"/>
      <c r="E1115" s="242" t="s">
        <v>7232</v>
      </c>
      <c r="F1115" s="242"/>
      <c r="G1115" s="240"/>
      <c r="H1115" s="241">
        <v>0</v>
      </c>
      <c r="I1115" s="242" t="s">
        <v>4747</v>
      </c>
      <c r="J1115" s="242" t="s">
        <v>4748</v>
      </c>
      <c r="K1115" s="242" t="s">
        <v>4729</v>
      </c>
      <c r="L1115" s="242" t="s">
        <v>4730</v>
      </c>
      <c r="M1115" s="242" t="s">
        <v>4908</v>
      </c>
      <c r="N1115" s="242"/>
      <c r="O1115" s="242" t="s">
        <v>7229</v>
      </c>
      <c r="P1115" s="242" t="s">
        <v>7230</v>
      </c>
      <c r="Q1115" s="242" t="s">
        <v>4733</v>
      </c>
    </row>
    <row r="1116" spans="1:17">
      <c r="A1116" s="242" t="s">
        <v>8326</v>
      </c>
      <c r="B1116" s="242" t="s">
        <v>8327</v>
      </c>
      <c r="C1116" s="242" t="s">
        <v>8328</v>
      </c>
      <c r="D1116" s="242"/>
      <c r="E1116" s="242" t="s">
        <v>7237</v>
      </c>
      <c r="F1116" s="242" t="s">
        <v>4742</v>
      </c>
      <c r="G1116" s="240">
        <v>60</v>
      </c>
      <c r="H1116" s="241">
        <v>0</v>
      </c>
      <c r="I1116" s="242" t="s">
        <v>4931</v>
      </c>
      <c r="J1116" s="242" t="s">
        <v>4932</v>
      </c>
      <c r="K1116" s="242" t="s">
        <v>4729</v>
      </c>
      <c r="L1116" s="242" t="s">
        <v>4730</v>
      </c>
      <c r="M1116" s="242" t="s">
        <v>4937</v>
      </c>
      <c r="N1116" s="242" t="s">
        <v>8329</v>
      </c>
      <c r="O1116" s="242" t="s">
        <v>7229</v>
      </c>
      <c r="P1116" s="242" t="s">
        <v>7230</v>
      </c>
      <c r="Q1116" s="242" t="s">
        <v>4733</v>
      </c>
    </row>
    <row r="1117" spans="1:17">
      <c r="A1117" s="242" t="s">
        <v>8330</v>
      </c>
      <c r="B1117" s="242" t="s">
        <v>8331</v>
      </c>
      <c r="C1117" s="242" t="s">
        <v>8332</v>
      </c>
      <c r="D1117" s="242"/>
      <c r="E1117" s="242" t="s">
        <v>7232</v>
      </c>
      <c r="F1117" s="242"/>
      <c r="G1117" s="240"/>
      <c r="H1117" s="241">
        <v>0</v>
      </c>
      <c r="I1117" s="242" t="s">
        <v>4780</v>
      </c>
      <c r="J1117" s="242" t="s">
        <v>4781</v>
      </c>
      <c r="K1117" s="242" t="s">
        <v>4729</v>
      </c>
      <c r="L1117" s="242" t="s">
        <v>4730</v>
      </c>
      <c r="M1117" s="242" t="s">
        <v>4937</v>
      </c>
      <c r="N1117" s="242"/>
      <c r="O1117" s="242" t="s">
        <v>7229</v>
      </c>
      <c r="P1117" s="242" t="s">
        <v>7230</v>
      </c>
      <c r="Q1117" s="242" t="s">
        <v>4733</v>
      </c>
    </row>
    <row r="1118" spans="1:17">
      <c r="A1118" s="242" t="s">
        <v>8333</v>
      </c>
      <c r="B1118" s="242" t="s">
        <v>8334</v>
      </c>
      <c r="C1118" s="242" t="s">
        <v>8335</v>
      </c>
      <c r="D1118" s="242"/>
      <c r="E1118" s="242" t="s">
        <v>7232</v>
      </c>
      <c r="F1118" s="242"/>
      <c r="G1118" s="240"/>
      <c r="H1118" s="241">
        <v>0</v>
      </c>
      <c r="I1118" s="242" t="s">
        <v>4747</v>
      </c>
      <c r="J1118" s="242" t="s">
        <v>4748</v>
      </c>
      <c r="K1118" s="242" t="s">
        <v>4729</v>
      </c>
      <c r="L1118" s="242" t="s">
        <v>4730</v>
      </c>
      <c r="M1118" s="242" t="s">
        <v>4908</v>
      </c>
      <c r="N1118" s="242"/>
      <c r="O1118" s="242" t="s">
        <v>7229</v>
      </c>
      <c r="P1118" s="242" t="s">
        <v>7230</v>
      </c>
      <c r="Q1118" s="242" t="s">
        <v>4733</v>
      </c>
    </row>
    <row r="1119" spans="1:17">
      <c r="A1119" s="242" t="s">
        <v>8336</v>
      </c>
      <c r="B1119" s="242" t="s">
        <v>8337</v>
      </c>
      <c r="C1119" s="242" t="s">
        <v>8338</v>
      </c>
      <c r="D1119" s="242"/>
      <c r="E1119" s="242" t="s">
        <v>7237</v>
      </c>
      <c r="F1119" s="242" t="s">
        <v>4742</v>
      </c>
      <c r="G1119" s="240">
        <v>60</v>
      </c>
      <c r="H1119" s="241">
        <v>0</v>
      </c>
      <c r="I1119" s="242" t="s">
        <v>4808</v>
      </c>
      <c r="J1119" s="242" t="s">
        <v>4809</v>
      </c>
      <c r="K1119" s="242" t="s">
        <v>4729</v>
      </c>
      <c r="L1119" s="242" t="s">
        <v>4730</v>
      </c>
      <c r="M1119" s="242" t="s">
        <v>4731</v>
      </c>
      <c r="N1119" s="242"/>
      <c r="O1119" s="242" t="s">
        <v>7229</v>
      </c>
      <c r="P1119" s="242" t="s">
        <v>7230</v>
      </c>
      <c r="Q1119" s="242" t="s">
        <v>4733</v>
      </c>
    </row>
    <row r="1120" spans="1:17">
      <c r="A1120" s="242" t="s">
        <v>8339</v>
      </c>
      <c r="B1120" s="242" t="s">
        <v>8340</v>
      </c>
      <c r="C1120" s="242" t="s">
        <v>8341</v>
      </c>
      <c r="D1120" s="242"/>
      <c r="E1120" s="242" t="s">
        <v>7237</v>
      </c>
      <c r="F1120" s="242" t="s">
        <v>4742</v>
      </c>
      <c r="G1120" s="240">
        <v>60</v>
      </c>
      <c r="H1120" s="241">
        <v>0</v>
      </c>
      <c r="I1120" s="242" t="s">
        <v>4747</v>
      </c>
      <c r="J1120" s="242" t="s">
        <v>4748</v>
      </c>
      <c r="K1120" s="242" t="s">
        <v>4729</v>
      </c>
      <c r="L1120" s="242" t="s">
        <v>4730</v>
      </c>
      <c r="M1120" s="242" t="s">
        <v>4926</v>
      </c>
      <c r="N1120" s="242"/>
      <c r="O1120" s="242" t="s">
        <v>7229</v>
      </c>
      <c r="P1120" s="242" t="s">
        <v>7230</v>
      </c>
      <c r="Q1120" s="242" t="s">
        <v>4733</v>
      </c>
    </row>
    <row r="1121" spans="1:17">
      <c r="A1121" s="242" t="s">
        <v>8342</v>
      </c>
      <c r="B1121" s="242" t="s">
        <v>8343</v>
      </c>
      <c r="C1121" s="242" t="s">
        <v>8344</v>
      </c>
      <c r="D1121" s="242"/>
      <c r="E1121" s="242" t="s">
        <v>7237</v>
      </c>
      <c r="F1121" s="242" t="s">
        <v>4742</v>
      </c>
      <c r="G1121" s="240">
        <v>60</v>
      </c>
      <c r="H1121" s="241">
        <v>0</v>
      </c>
      <c r="I1121" s="242" t="s">
        <v>4747</v>
      </c>
      <c r="J1121" s="242" t="s">
        <v>4748</v>
      </c>
      <c r="K1121" s="242" t="s">
        <v>4729</v>
      </c>
      <c r="L1121" s="242" t="s">
        <v>4730</v>
      </c>
      <c r="M1121" s="242" t="s">
        <v>4926</v>
      </c>
      <c r="N1121" s="242"/>
      <c r="O1121" s="242" t="s">
        <v>7229</v>
      </c>
      <c r="P1121" s="242" t="s">
        <v>7230</v>
      </c>
      <c r="Q1121" s="242" t="s">
        <v>4733</v>
      </c>
    </row>
    <row r="1122" spans="1:17">
      <c r="A1122" s="242" t="s">
        <v>8345</v>
      </c>
      <c r="B1122" s="242" t="s">
        <v>8346</v>
      </c>
      <c r="C1122" s="242" t="s">
        <v>8347</v>
      </c>
      <c r="D1122" s="242"/>
      <c r="E1122" s="242" t="s">
        <v>7237</v>
      </c>
      <c r="F1122" s="242" t="s">
        <v>4742</v>
      </c>
      <c r="G1122" s="240">
        <v>60</v>
      </c>
      <c r="H1122" s="241">
        <v>0</v>
      </c>
      <c r="I1122" s="242" t="s">
        <v>4747</v>
      </c>
      <c r="J1122" s="242" t="s">
        <v>4748</v>
      </c>
      <c r="K1122" s="242" t="s">
        <v>4729</v>
      </c>
      <c r="L1122" s="242" t="s">
        <v>4730</v>
      </c>
      <c r="M1122" s="242" t="s">
        <v>4926</v>
      </c>
      <c r="N1122" s="242" t="s">
        <v>7008</v>
      </c>
      <c r="O1122" s="242" t="s">
        <v>7229</v>
      </c>
      <c r="P1122" s="242" t="s">
        <v>7230</v>
      </c>
      <c r="Q1122" s="242" t="s">
        <v>4733</v>
      </c>
    </row>
    <row r="1123" spans="1:17">
      <c r="A1123" s="242" t="s">
        <v>8348</v>
      </c>
      <c r="B1123" s="242" t="s">
        <v>8349</v>
      </c>
      <c r="C1123" s="242" t="s">
        <v>8350</v>
      </c>
      <c r="D1123" s="242"/>
      <c r="E1123" s="242" t="s">
        <v>7237</v>
      </c>
      <c r="F1123" s="242" t="s">
        <v>4742</v>
      </c>
      <c r="G1123" s="240">
        <v>60</v>
      </c>
      <c r="H1123" s="241">
        <v>0</v>
      </c>
      <c r="I1123" s="242" t="s">
        <v>4775</v>
      </c>
      <c r="J1123" s="242" t="s">
        <v>4776</v>
      </c>
      <c r="K1123" s="242" t="s">
        <v>4729</v>
      </c>
      <c r="L1123" s="242" t="s">
        <v>4730</v>
      </c>
      <c r="M1123" s="242" t="s">
        <v>4926</v>
      </c>
      <c r="N1123" s="242" t="s">
        <v>7008</v>
      </c>
      <c r="O1123" s="242" t="s">
        <v>7229</v>
      </c>
      <c r="P1123" s="242" t="s">
        <v>7230</v>
      </c>
      <c r="Q1123" s="242" t="s">
        <v>4733</v>
      </c>
    </row>
    <row r="1124" spans="1:17">
      <c r="A1124" s="242" t="s">
        <v>8351</v>
      </c>
      <c r="B1124" s="242" t="s">
        <v>8352</v>
      </c>
      <c r="C1124" s="242" t="s">
        <v>8353</v>
      </c>
      <c r="D1124" s="242"/>
      <c r="E1124" s="242" t="s">
        <v>7237</v>
      </c>
      <c r="F1124" s="242" t="s">
        <v>4742</v>
      </c>
      <c r="G1124" s="240">
        <v>60</v>
      </c>
      <c r="H1124" s="241">
        <v>0</v>
      </c>
      <c r="I1124" s="242" t="s">
        <v>4747</v>
      </c>
      <c r="J1124" s="242" t="s">
        <v>4748</v>
      </c>
      <c r="K1124" s="242" t="s">
        <v>4729</v>
      </c>
      <c r="L1124" s="242" t="s">
        <v>4730</v>
      </c>
      <c r="M1124" s="242" t="s">
        <v>4926</v>
      </c>
      <c r="N1124" s="242"/>
      <c r="O1124" s="242" t="s">
        <v>7229</v>
      </c>
      <c r="P1124" s="242" t="s">
        <v>7230</v>
      </c>
      <c r="Q1124" s="242" t="s">
        <v>4733</v>
      </c>
    </row>
    <row r="1125" spans="1:17">
      <c r="A1125" s="242" t="s">
        <v>8354</v>
      </c>
      <c r="B1125" s="242" t="s">
        <v>8355</v>
      </c>
      <c r="C1125" s="242" t="s">
        <v>8356</v>
      </c>
      <c r="D1125" s="242"/>
      <c r="E1125" s="242" t="s">
        <v>7237</v>
      </c>
      <c r="F1125" s="242" t="s">
        <v>4742</v>
      </c>
      <c r="G1125" s="240">
        <v>60</v>
      </c>
      <c r="H1125" s="241">
        <v>0</v>
      </c>
      <c r="I1125" s="242" t="s">
        <v>4747</v>
      </c>
      <c r="J1125" s="242" t="s">
        <v>4748</v>
      </c>
      <c r="K1125" s="242" t="s">
        <v>4729</v>
      </c>
      <c r="L1125" s="242" t="s">
        <v>4730</v>
      </c>
      <c r="M1125" s="242" t="s">
        <v>4926</v>
      </c>
      <c r="N1125" s="242"/>
      <c r="O1125" s="242" t="s">
        <v>7229</v>
      </c>
      <c r="P1125" s="242" t="s">
        <v>7230</v>
      </c>
      <c r="Q1125" s="242" t="s">
        <v>4733</v>
      </c>
    </row>
    <row r="1126" spans="1:17">
      <c r="A1126" s="242" t="s">
        <v>8357</v>
      </c>
      <c r="B1126" s="242" t="s">
        <v>8358</v>
      </c>
      <c r="C1126" s="242" t="s">
        <v>8359</v>
      </c>
      <c r="D1126" s="242"/>
      <c r="E1126" s="242" t="s">
        <v>7247</v>
      </c>
      <c r="F1126" s="242"/>
      <c r="G1126" s="240"/>
      <c r="H1126" s="241">
        <v>0</v>
      </c>
      <c r="I1126" s="242" t="s">
        <v>4780</v>
      </c>
      <c r="J1126" s="242" t="s">
        <v>4781</v>
      </c>
      <c r="K1126" s="242" t="s">
        <v>4729</v>
      </c>
      <c r="L1126" s="242" t="s">
        <v>4730</v>
      </c>
      <c r="M1126" s="242" t="s">
        <v>4816</v>
      </c>
      <c r="N1126" s="242"/>
      <c r="O1126" s="242" t="s">
        <v>7229</v>
      </c>
      <c r="P1126" s="242" t="s">
        <v>7230</v>
      </c>
      <c r="Q1126" s="242" t="s">
        <v>4733</v>
      </c>
    </row>
    <row r="1127" spans="1:17">
      <c r="A1127" s="242" t="s">
        <v>8360</v>
      </c>
      <c r="B1127" s="242" t="s">
        <v>8361</v>
      </c>
      <c r="C1127" s="242" t="s">
        <v>8362</v>
      </c>
      <c r="D1127" s="242"/>
      <c r="E1127" s="242" t="s">
        <v>7237</v>
      </c>
      <c r="F1127" s="242" t="s">
        <v>4742</v>
      </c>
      <c r="G1127" s="240">
        <v>60</v>
      </c>
      <c r="H1127" s="241">
        <v>0</v>
      </c>
      <c r="I1127" s="242" t="s">
        <v>4747</v>
      </c>
      <c r="J1127" s="242" t="s">
        <v>4748</v>
      </c>
      <c r="K1127" s="242" t="s">
        <v>4729</v>
      </c>
      <c r="L1127" s="242" t="s">
        <v>4730</v>
      </c>
      <c r="M1127" s="242" t="s">
        <v>4908</v>
      </c>
      <c r="N1127" s="242"/>
      <c r="O1127" s="242" t="s">
        <v>7229</v>
      </c>
      <c r="P1127" s="242" t="s">
        <v>7230</v>
      </c>
      <c r="Q1127" s="242" t="s">
        <v>4733</v>
      </c>
    </row>
    <row r="1128" spans="1:17">
      <c r="A1128" s="242" t="s">
        <v>8363</v>
      </c>
      <c r="B1128" s="242" t="s">
        <v>8364</v>
      </c>
      <c r="C1128" s="242" t="s">
        <v>8365</v>
      </c>
      <c r="D1128" s="242"/>
      <c r="E1128" s="242" t="s">
        <v>7237</v>
      </c>
      <c r="F1128" s="242" t="s">
        <v>4742</v>
      </c>
      <c r="G1128" s="240">
        <v>60</v>
      </c>
      <c r="H1128" s="241">
        <v>0</v>
      </c>
      <c r="I1128" s="242" t="s">
        <v>4747</v>
      </c>
      <c r="J1128" s="242" t="s">
        <v>4748</v>
      </c>
      <c r="K1128" s="242" t="s">
        <v>4729</v>
      </c>
      <c r="L1128" s="242" t="s">
        <v>4730</v>
      </c>
      <c r="M1128" s="242" t="s">
        <v>4908</v>
      </c>
      <c r="N1128" s="242"/>
      <c r="O1128" s="242" t="s">
        <v>7229</v>
      </c>
      <c r="P1128" s="242" t="s">
        <v>7230</v>
      </c>
      <c r="Q1128" s="242" t="s">
        <v>4733</v>
      </c>
    </row>
    <row r="1129" spans="1:17">
      <c r="A1129" s="242" t="s">
        <v>8366</v>
      </c>
      <c r="B1129" s="242" t="s">
        <v>8367</v>
      </c>
      <c r="C1129" s="242" t="s">
        <v>8368</v>
      </c>
      <c r="D1129" s="242"/>
      <c r="E1129" s="242" t="s">
        <v>7237</v>
      </c>
      <c r="F1129" s="242" t="s">
        <v>4742</v>
      </c>
      <c r="G1129" s="240">
        <v>60</v>
      </c>
      <c r="H1129" s="241">
        <v>0</v>
      </c>
      <c r="I1129" s="242" t="s">
        <v>4780</v>
      </c>
      <c r="J1129" s="242" t="s">
        <v>4781</v>
      </c>
      <c r="K1129" s="242" t="s">
        <v>4729</v>
      </c>
      <c r="L1129" s="242" t="s">
        <v>4730</v>
      </c>
      <c r="M1129" s="242" t="s">
        <v>4782</v>
      </c>
      <c r="N1129" s="242"/>
      <c r="O1129" s="242" t="s">
        <v>7229</v>
      </c>
      <c r="P1129" s="242" t="s">
        <v>7230</v>
      </c>
      <c r="Q1129" s="242" t="s">
        <v>4733</v>
      </c>
    </row>
    <row r="1130" spans="1:17">
      <c r="A1130" s="242" t="s">
        <v>8369</v>
      </c>
      <c r="B1130" s="242" t="s">
        <v>8370</v>
      </c>
      <c r="C1130" s="242" t="s">
        <v>8371</v>
      </c>
      <c r="D1130" s="242"/>
      <c r="E1130" s="242" t="s">
        <v>7237</v>
      </c>
      <c r="F1130" s="242" t="s">
        <v>4742</v>
      </c>
      <c r="G1130" s="240">
        <v>60</v>
      </c>
      <c r="H1130" s="241">
        <v>0</v>
      </c>
      <c r="I1130" s="242" t="s">
        <v>4747</v>
      </c>
      <c r="J1130" s="242" t="s">
        <v>4748</v>
      </c>
      <c r="K1130" s="242" t="s">
        <v>4729</v>
      </c>
      <c r="L1130" s="242" t="s">
        <v>4730</v>
      </c>
      <c r="M1130" s="242" t="s">
        <v>4759</v>
      </c>
      <c r="N1130" s="242"/>
      <c r="O1130" s="242" t="s">
        <v>7229</v>
      </c>
      <c r="P1130" s="242" t="s">
        <v>7230</v>
      </c>
      <c r="Q1130" s="242" t="s">
        <v>4733</v>
      </c>
    </row>
    <row r="1131" spans="1:17">
      <c r="A1131" s="242" t="s">
        <v>8372</v>
      </c>
      <c r="B1131" s="242" t="s">
        <v>8373</v>
      </c>
      <c r="C1131" s="242" t="s">
        <v>8374</v>
      </c>
      <c r="D1131" s="242"/>
      <c r="E1131" s="242" t="s">
        <v>7237</v>
      </c>
      <c r="F1131" s="242" t="s">
        <v>4742</v>
      </c>
      <c r="G1131" s="240">
        <v>60</v>
      </c>
      <c r="H1131" s="241">
        <v>0</v>
      </c>
      <c r="I1131" s="242" t="s">
        <v>4808</v>
      </c>
      <c r="J1131" s="242" t="s">
        <v>4809</v>
      </c>
      <c r="K1131" s="242" t="s">
        <v>4729</v>
      </c>
      <c r="L1131" s="242" t="s">
        <v>4730</v>
      </c>
      <c r="M1131" s="242" t="s">
        <v>4810</v>
      </c>
      <c r="N1131" s="242"/>
      <c r="O1131" s="242" t="s">
        <v>7229</v>
      </c>
      <c r="P1131" s="242" t="s">
        <v>7230</v>
      </c>
      <c r="Q1131" s="242" t="s">
        <v>4733</v>
      </c>
    </row>
    <row r="1132" spans="1:17">
      <c r="A1132" s="242" t="s">
        <v>8375</v>
      </c>
      <c r="B1132" s="242" t="s">
        <v>8376</v>
      </c>
      <c r="C1132" s="242" t="s">
        <v>8377</v>
      </c>
      <c r="D1132" s="242"/>
      <c r="E1132" s="242" t="s">
        <v>7237</v>
      </c>
      <c r="F1132" s="242" t="s">
        <v>4742</v>
      </c>
      <c r="G1132" s="240">
        <v>60</v>
      </c>
      <c r="H1132" s="241">
        <v>0</v>
      </c>
      <c r="I1132" s="242" t="s">
        <v>4808</v>
      </c>
      <c r="J1132" s="242" t="s">
        <v>4809</v>
      </c>
      <c r="K1132" s="242" t="s">
        <v>4729</v>
      </c>
      <c r="L1132" s="242" t="s">
        <v>4730</v>
      </c>
      <c r="M1132" s="242" t="s">
        <v>4731</v>
      </c>
      <c r="N1132" s="242"/>
      <c r="O1132" s="242" t="s">
        <v>7229</v>
      </c>
      <c r="P1132" s="242" t="s">
        <v>7230</v>
      </c>
      <c r="Q1132" s="242" t="s">
        <v>4733</v>
      </c>
    </row>
    <row r="1133" spans="1:17">
      <c r="A1133" s="242" t="s">
        <v>8378</v>
      </c>
      <c r="B1133" s="242" t="s">
        <v>8379</v>
      </c>
      <c r="C1133" s="242" t="s">
        <v>8380</v>
      </c>
      <c r="D1133" s="242"/>
      <c r="E1133" s="242" t="s">
        <v>7237</v>
      </c>
      <c r="F1133" s="242" t="s">
        <v>4742</v>
      </c>
      <c r="G1133" s="240">
        <v>60</v>
      </c>
      <c r="H1133" s="241">
        <v>0</v>
      </c>
      <c r="I1133" s="242" t="s">
        <v>4738</v>
      </c>
      <c r="J1133" s="242" t="s">
        <v>4739</v>
      </c>
      <c r="K1133" s="242" t="s">
        <v>4729</v>
      </c>
      <c r="L1133" s="242" t="s">
        <v>4730</v>
      </c>
      <c r="M1133" s="242" t="s">
        <v>6396</v>
      </c>
      <c r="N1133" s="242"/>
      <c r="O1133" s="242" t="s">
        <v>7229</v>
      </c>
      <c r="P1133" s="242" t="s">
        <v>7230</v>
      </c>
      <c r="Q1133" s="242" t="s">
        <v>4733</v>
      </c>
    </row>
    <row r="1134" spans="1:17">
      <c r="A1134" s="242" t="s">
        <v>8381</v>
      </c>
      <c r="B1134" s="242" t="s">
        <v>8382</v>
      </c>
      <c r="C1134" s="242" t="s">
        <v>8383</v>
      </c>
      <c r="D1134" s="242"/>
      <c r="E1134" s="242" t="s">
        <v>7237</v>
      </c>
      <c r="F1134" s="242" t="s">
        <v>4742</v>
      </c>
      <c r="G1134" s="240">
        <v>60</v>
      </c>
      <c r="H1134" s="241">
        <v>0</v>
      </c>
      <c r="I1134" s="242" t="s">
        <v>4747</v>
      </c>
      <c r="J1134" s="242" t="s">
        <v>4748</v>
      </c>
      <c r="K1134" s="242" t="s">
        <v>4729</v>
      </c>
      <c r="L1134" s="242" t="s">
        <v>4730</v>
      </c>
      <c r="M1134" s="242" t="s">
        <v>4908</v>
      </c>
      <c r="N1134" s="242"/>
      <c r="O1134" s="242" t="s">
        <v>7229</v>
      </c>
      <c r="P1134" s="242" t="s">
        <v>7230</v>
      </c>
      <c r="Q1134" s="242" t="s">
        <v>4733</v>
      </c>
    </row>
    <row r="1135" spans="1:17">
      <c r="A1135" s="242" t="s">
        <v>8384</v>
      </c>
      <c r="B1135" s="242" t="s">
        <v>8385</v>
      </c>
      <c r="C1135" s="242" t="s">
        <v>8386</v>
      </c>
      <c r="D1135" s="242"/>
      <c r="E1135" s="242" t="s">
        <v>7237</v>
      </c>
      <c r="F1135" s="242" t="s">
        <v>4742</v>
      </c>
      <c r="G1135" s="240">
        <v>60</v>
      </c>
      <c r="H1135" s="241">
        <v>0</v>
      </c>
      <c r="I1135" s="242" t="s">
        <v>4780</v>
      </c>
      <c r="J1135" s="242" t="s">
        <v>4781</v>
      </c>
      <c r="K1135" s="242" t="s">
        <v>4729</v>
      </c>
      <c r="L1135" s="242" t="s">
        <v>4730</v>
      </c>
      <c r="M1135" s="242" t="s">
        <v>6439</v>
      </c>
      <c r="N1135" s="242"/>
      <c r="O1135" s="242" t="s">
        <v>7229</v>
      </c>
      <c r="P1135" s="242" t="s">
        <v>7230</v>
      </c>
      <c r="Q1135" s="242" t="s">
        <v>4733</v>
      </c>
    </row>
    <row r="1136" spans="1:17">
      <c r="A1136" s="242" t="s">
        <v>8387</v>
      </c>
      <c r="B1136" s="242" t="s">
        <v>8388</v>
      </c>
      <c r="C1136" s="242" t="s">
        <v>8389</v>
      </c>
      <c r="D1136" s="242"/>
      <c r="E1136" s="242" t="s">
        <v>7237</v>
      </c>
      <c r="F1136" s="242" t="s">
        <v>4742</v>
      </c>
      <c r="G1136" s="240">
        <v>60</v>
      </c>
      <c r="H1136" s="241">
        <v>0</v>
      </c>
      <c r="I1136" s="242" t="s">
        <v>4738</v>
      </c>
      <c r="J1136" s="242" t="s">
        <v>4739</v>
      </c>
      <c r="K1136" s="242" t="s">
        <v>4729</v>
      </c>
      <c r="L1136" s="242" t="s">
        <v>4730</v>
      </c>
      <c r="M1136" s="242" t="s">
        <v>4740</v>
      </c>
      <c r="N1136" s="242"/>
      <c r="O1136" s="242" t="s">
        <v>7229</v>
      </c>
      <c r="P1136" s="242" t="s">
        <v>7230</v>
      </c>
      <c r="Q1136" s="242" t="s">
        <v>4733</v>
      </c>
    </row>
    <row r="1137" spans="1:17">
      <c r="A1137" s="242" t="s">
        <v>8390</v>
      </c>
      <c r="B1137" s="242" t="s">
        <v>8391</v>
      </c>
      <c r="C1137" s="242" t="s">
        <v>8392</v>
      </c>
      <c r="D1137" s="242"/>
      <c r="E1137" s="242" t="s">
        <v>7237</v>
      </c>
      <c r="F1137" s="242" t="s">
        <v>4742</v>
      </c>
      <c r="G1137" s="240">
        <v>60</v>
      </c>
      <c r="H1137" s="241">
        <v>0</v>
      </c>
      <c r="I1137" s="242" t="s">
        <v>4808</v>
      </c>
      <c r="J1137" s="242" t="s">
        <v>4809</v>
      </c>
      <c r="K1137" s="242" t="s">
        <v>4729</v>
      </c>
      <c r="L1137" s="242" t="s">
        <v>4730</v>
      </c>
      <c r="M1137" s="242" t="s">
        <v>6564</v>
      </c>
      <c r="N1137" s="242"/>
      <c r="O1137" s="242" t="s">
        <v>7229</v>
      </c>
      <c r="P1137" s="242" t="s">
        <v>7230</v>
      </c>
      <c r="Q1137" s="242" t="s">
        <v>4733</v>
      </c>
    </row>
    <row r="1138" spans="1:17">
      <c r="A1138" s="242" t="s">
        <v>8393</v>
      </c>
      <c r="B1138" s="242" t="s">
        <v>8394</v>
      </c>
      <c r="C1138" s="242" t="s">
        <v>8395</v>
      </c>
      <c r="D1138" s="242"/>
      <c r="E1138" s="242" t="s">
        <v>7237</v>
      </c>
      <c r="F1138" s="242" t="s">
        <v>4742</v>
      </c>
      <c r="G1138" s="240">
        <v>60</v>
      </c>
      <c r="H1138" s="241">
        <v>0</v>
      </c>
      <c r="I1138" s="242" t="s">
        <v>4738</v>
      </c>
      <c r="J1138" s="242" t="s">
        <v>4739</v>
      </c>
      <c r="K1138" s="242" t="s">
        <v>4729</v>
      </c>
      <c r="L1138" s="242" t="s">
        <v>4730</v>
      </c>
      <c r="M1138" s="242" t="s">
        <v>4785</v>
      </c>
      <c r="N1138" s="242"/>
      <c r="O1138" s="242" t="s">
        <v>7229</v>
      </c>
      <c r="P1138" s="242" t="s">
        <v>7230</v>
      </c>
      <c r="Q1138" s="242" t="s">
        <v>4733</v>
      </c>
    </row>
    <row r="1139" spans="1:17">
      <c r="A1139" s="242" t="s">
        <v>8396</v>
      </c>
      <c r="B1139" s="242" t="s">
        <v>8397</v>
      </c>
      <c r="C1139" s="242" t="s">
        <v>8398</v>
      </c>
      <c r="D1139" s="242"/>
      <c r="E1139" s="242" t="s">
        <v>8108</v>
      </c>
      <c r="F1139" s="242" t="s">
        <v>4742</v>
      </c>
      <c r="G1139" s="240">
        <v>60</v>
      </c>
      <c r="H1139" s="241">
        <v>0</v>
      </c>
      <c r="I1139" s="242" t="s">
        <v>4775</v>
      </c>
      <c r="J1139" s="242" t="s">
        <v>4776</v>
      </c>
      <c r="K1139" s="242" t="s">
        <v>4729</v>
      </c>
      <c r="L1139" s="242" t="s">
        <v>4730</v>
      </c>
      <c r="M1139" s="242" t="s">
        <v>4908</v>
      </c>
      <c r="N1139" s="242" t="s">
        <v>7937</v>
      </c>
      <c r="O1139" s="242" t="s">
        <v>7229</v>
      </c>
      <c r="P1139" s="242" t="s">
        <v>7230</v>
      </c>
      <c r="Q1139" s="242" t="s">
        <v>4733</v>
      </c>
    </row>
    <row r="1140" spans="1:17">
      <c r="A1140" s="242" t="s">
        <v>8399</v>
      </c>
      <c r="B1140" s="242" t="s">
        <v>8400</v>
      </c>
      <c r="C1140" s="242" t="s">
        <v>8401</v>
      </c>
      <c r="D1140" s="242"/>
      <c r="E1140" s="242" t="s">
        <v>7237</v>
      </c>
      <c r="F1140" s="242" t="s">
        <v>4742</v>
      </c>
      <c r="G1140" s="240">
        <v>60</v>
      </c>
      <c r="H1140" s="241">
        <v>0</v>
      </c>
      <c r="I1140" s="242" t="s">
        <v>4738</v>
      </c>
      <c r="J1140" s="242" t="s">
        <v>4739</v>
      </c>
      <c r="K1140" s="242" t="s">
        <v>4729</v>
      </c>
      <c r="L1140" s="242" t="s">
        <v>4730</v>
      </c>
      <c r="M1140" s="242" t="s">
        <v>5320</v>
      </c>
      <c r="N1140" s="242"/>
      <c r="O1140" s="242" t="s">
        <v>7229</v>
      </c>
      <c r="P1140" s="242" t="s">
        <v>7230</v>
      </c>
      <c r="Q1140" s="242" t="s">
        <v>4733</v>
      </c>
    </row>
    <row r="1141" spans="1:17">
      <c r="A1141" s="242" t="s">
        <v>8402</v>
      </c>
      <c r="B1141" s="242" t="s">
        <v>8403</v>
      </c>
      <c r="C1141" s="242" t="s">
        <v>8404</v>
      </c>
      <c r="D1141" s="242"/>
      <c r="E1141" s="242" t="s">
        <v>7237</v>
      </c>
      <c r="F1141" s="242" t="s">
        <v>4742</v>
      </c>
      <c r="G1141" s="240">
        <v>60</v>
      </c>
      <c r="H1141" s="241">
        <v>0</v>
      </c>
      <c r="I1141" s="242" t="s">
        <v>4820</v>
      </c>
      <c r="J1141" s="242" t="s">
        <v>4821</v>
      </c>
      <c r="K1141" s="242" t="s">
        <v>4729</v>
      </c>
      <c r="L1141" s="242" t="s">
        <v>4730</v>
      </c>
      <c r="M1141" s="242" t="s">
        <v>6564</v>
      </c>
      <c r="N1141" s="242"/>
      <c r="O1141" s="242" t="s">
        <v>7229</v>
      </c>
      <c r="P1141" s="242" t="s">
        <v>7230</v>
      </c>
      <c r="Q1141" s="242" t="s">
        <v>4733</v>
      </c>
    </row>
    <row r="1142" spans="1:17">
      <c r="A1142" s="242" t="s">
        <v>8405</v>
      </c>
      <c r="B1142" s="242" t="s">
        <v>8406</v>
      </c>
      <c r="C1142" s="242" t="s">
        <v>8407</v>
      </c>
      <c r="D1142" s="242"/>
      <c r="E1142" s="242" t="s">
        <v>7237</v>
      </c>
      <c r="F1142" s="242" t="s">
        <v>4742</v>
      </c>
      <c r="G1142" s="240">
        <v>60</v>
      </c>
      <c r="H1142" s="241">
        <v>0</v>
      </c>
      <c r="I1142" s="242" t="s">
        <v>4738</v>
      </c>
      <c r="J1142" s="242" t="s">
        <v>4739</v>
      </c>
      <c r="K1142" s="242" t="s">
        <v>4729</v>
      </c>
      <c r="L1142" s="242" t="s">
        <v>4730</v>
      </c>
      <c r="M1142" s="242" t="s">
        <v>4813</v>
      </c>
      <c r="N1142" s="242"/>
      <c r="O1142" s="242" t="s">
        <v>7229</v>
      </c>
      <c r="P1142" s="242" t="s">
        <v>7230</v>
      </c>
      <c r="Q1142" s="242" t="s">
        <v>4733</v>
      </c>
    </row>
    <row r="1143" spans="1:17">
      <c r="A1143" s="242" t="s">
        <v>8408</v>
      </c>
      <c r="B1143" s="242" t="s">
        <v>8409</v>
      </c>
      <c r="C1143" s="242" t="s">
        <v>8410</v>
      </c>
      <c r="D1143" s="242"/>
      <c r="E1143" s="242" t="s">
        <v>7237</v>
      </c>
      <c r="F1143" s="242" t="s">
        <v>4742</v>
      </c>
      <c r="G1143" s="240">
        <v>60</v>
      </c>
      <c r="H1143" s="241">
        <v>0</v>
      </c>
      <c r="I1143" s="242" t="s">
        <v>4747</v>
      </c>
      <c r="J1143" s="242" t="s">
        <v>4748</v>
      </c>
      <c r="K1143" s="242" t="s">
        <v>4729</v>
      </c>
      <c r="L1143" s="242" t="s">
        <v>4730</v>
      </c>
      <c r="M1143" s="242" t="s">
        <v>4908</v>
      </c>
      <c r="N1143" s="242"/>
      <c r="O1143" s="242" t="s">
        <v>7229</v>
      </c>
      <c r="P1143" s="242" t="s">
        <v>7230</v>
      </c>
      <c r="Q1143" s="242" t="s">
        <v>4733</v>
      </c>
    </row>
    <row r="1144" spans="1:17">
      <c r="A1144" s="242" t="s">
        <v>8411</v>
      </c>
      <c r="B1144" s="242" t="s">
        <v>8412</v>
      </c>
      <c r="C1144" s="242" t="s">
        <v>8413</v>
      </c>
      <c r="D1144" s="242"/>
      <c r="E1144" s="242" t="s">
        <v>7237</v>
      </c>
      <c r="F1144" s="242" t="s">
        <v>4742</v>
      </c>
      <c r="G1144" s="240">
        <v>60</v>
      </c>
      <c r="H1144" s="241">
        <v>0</v>
      </c>
      <c r="I1144" s="242" t="s">
        <v>4808</v>
      </c>
      <c r="J1144" s="242" t="s">
        <v>4809</v>
      </c>
      <c r="K1144" s="242" t="s">
        <v>4729</v>
      </c>
      <c r="L1144" s="242" t="s">
        <v>4730</v>
      </c>
      <c r="M1144" s="242" t="s">
        <v>4810</v>
      </c>
      <c r="N1144" s="242"/>
      <c r="O1144" s="242" t="s">
        <v>7229</v>
      </c>
      <c r="P1144" s="242" t="s">
        <v>7230</v>
      </c>
      <c r="Q1144" s="242" t="s">
        <v>4733</v>
      </c>
    </row>
    <row r="1145" spans="1:17">
      <c r="A1145" s="242" t="s">
        <v>8414</v>
      </c>
      <c r="B1145" s="242" t="s">
        <v>8415</v>
      </c>
      <c r="C1145" s="242" t="s">
        <v>8416</v>
      </c>
      <c r="D1145" s="242"/>
      <c r="E1145" s="242" t="s">
        <v>7237</v>
      </c>
      <c r="F1145" s="242" t="s">
        <v>4742</v>
      </c>
      <c r="G1145" s="240">
        <v>60</v>
      </c>
      <c r="H1145" s="241">
        <v>0</v>
      </c>
      <c r="I1145" s="242" t="s">
        <v>4738</v>
      </c>
      <c r="J1145" s="242" t="s">
        <v>4739</v>
      </c>
      <c r="K1145" s="242" t="s">
        <v>4729</v>
      </c>
      <c r="L1145" s="242" t="s">
        <v>4730</v>
      </c>
      <c r="M1145" s="242" t="s">
        <v>5320</v>
      </c>
      <c r="N1145" s="242"/>
      <c r="O1145" s="242" t="s">
        <v>7229</v>
      </c>
      <c r="P1145" s="242" t="s">
        <v>7230</v>
      </c>
      <c r="Q1145" s="242" t="s">
        <v>4733</v>
      </c>
    </row>
    <row r="1146" spans="1:17">
      <c r="A1146" s="242" t="s">
        <v>8417</v>
      </c>
      <c r="B1146" s="242" t="s">
        <v>8418</v>
      </c>
      <c r="C1146" s="242" t="s">
        <v>8419</v>
      </c>
      <c r="D1146" s="242"/>
      <c r="E1146" s="242" t="s">
        <v>7237</v>
      </c>
      <c r="F1146" s="242" t="s">
        <v>4742</v>
      </c>
      <c r="G1146" s="240">
        <v>60</v>
      </c>
      <c r="H1146" s="241">
        <v>0</v>
      </c>
      <c r="I1146" s="242" t="s">
        <v>4820</v>
      </c>
      <c r="J1146" s="242" t="s">
        <v>4821</v>
      </c>
      <c r="K1146" s="242" t="s">
        <v>4729</v>
      </c>
      <c r="L1146" s="242" t="s">
        <v>4730</v>
      </c>
      <c r="M1146" s="242" t="s">
        <v>4872</v>
      </c>
      <c r="N1146" s="242"/>
      <c r="O1146" s="242" t="s">
        <v>7229</v>
      </c>
      <c r="P1146" s="242" t="s">
        <v>7230</v>
      </c>
      <c r="Q1146" s="242" t="s">
        <v>4733</v>
      </c>
    </row>
    <row r="1147" spans="1:17">
      <c r="A1147" s="242" t="s">
        <v>8420</v>
      </c>
      <c r="B1147" s="242" t="s">
        <v>8421</v>
      </c>
      <c r="C1147" s="242" t="s">
        <v>8422</v>
      </c>
      <c r="D1147" s="242"/>
      <c r="E1147" s="242" t="s">
        <v>8108</v>
      </c>
      <c r="F1147" s="242" t="s">
        <v>4742</v>
      </c>
      <c r="G1147" s="240">
        <v>60</v>
      </c>
      <c r="H1147" s="241">
        <v>0</v>
      </c>
      <c r="I1147" s="242" t="s">
        <v>4747</v>
      </c>
      <c r="J1147" s="242" t="s">
        <v>4748</v>
      </c>
      <c r="K1147" s="242" t="s">
        <v>4729</v>
      </c>
      <c r="L1147" s="242" t="s">
        <v>4730</v>
      </c>
      <c r="M1147" s="242" t="s">
        <v>4926</v>
      </c>
      <c r="N1147" s="242" t="s">
        <v>7354</v>
      </c>
      <c r="O1147" s="242" t="s">
        <v>7229</v>
      </c>
      <c r="P1147" s="242" t="s">
        <v>7230</v>
      </c>
      <c r="Q1147" s="242" t="s">
        <v>4733</v>
      </c>
    </row>
    <row r="1148" spans="1:17">
      <c r="A1148" s="242" t="s">
        <v>8423</v>
      </c>
      <c r="B1148" s="242" t="s">
        <v>8424</v>
      </c>
      <c r="C1148" s="242" t="s">
        <v>8425</v>
      </c>
      <c r="D1148" s="242"/>
      <c r="E1148" s="242" t="s">
        <v>7237</v>
      </c>
      <c r="F1148" s="242" t="s">
        <v>4742</v>
      </c>
      <c r="G1148" s="240">
        <v>60</v>
      </c>
      <c r="H1148" s="241">
        <v>0</v>
      </c>
      <c r="I1148" s="242" t="s">
        <v>4738</v>
      </c>
      <c r="J1148" s="242" t="s">
        <v>4739</v>
      </c>
      <c r="K1148" s="242" t="s">
        <v>4729</v>
      </c>
      <c r="L1148" s="242" t="s">
        <v>4730</v>
      </c>
      <c r="M1148" s="242" t="s">
        <v>4740</v>
      </c>
      <c r="N1148" s="242"/>
      <c r="O1148" s="242" t="s">
        <v>7229</v>
      </c>
      <c r="P1148" s="242" t="s">
        <v>7230</v>
      </c>
      <c r="Q1148" s="242" t="s">
        <v>4733</v>
      </c>
    </row>
    <row r="1149" spans="1:17">
      <c r="A1149" s="242" t="s">
        <v>8426</v>
      </c>
      <c r="B1149" s="242" t="s">
        <v>8427</v>
      </c>
      <c r="C1149" s="242" t="s">
        <v>8428</v>
      </c>
      <c r="D1149" s="242" t="s">
        <v>8011</v>
      </c>
      <c r="E1149" s="242" t="s">
        <v>7232</v>
      </c>
      <c r="F1149" s="242" t="s">
        <v>8011</v>
      </c>
      <c r="G1149" s="240">
        <v>60</v>
      </c>
      <c r="H1149" s="241">
        <v>0</v>
      </c>
      <c r="I1149" s="242" t="s">
        <v>4848</v>
      </c>
      <c r="J1149" s="242" t="s">
        <v>4849</v>
      </c>
      <c r="K1149" s="242" t="s">
        <v>4729</v>
      </c>
      <c r="L1149" s="242" t="s">
        <v>8012</v>
      </c>
      <c r="M1149" s="242" t="s">
        <v>4851</v>
      </c>
      <c r="N1149" s="242"/>
      <c r="O1149" s="242" t="s">
        <v>7229</v>
      </c>
      <c r="P1149" s="242" t="s">
        <v>7230</v>
      </c>
      <c r="Q1149" s="242" t="s">
        <v>4733</v>
      </c>
    </row>
    <row r="1150" spans="1:17">
      <c r="A1150" s="242" t="s">
        <v>8429</v>
      </c>
      <c r="B1150" s="242" t="s">
        <v>8430</v>
      </c>
      <c r="C1150" s="242" t="s">
        <v>8431</v>
      </c>
      <c r="D1150" s="242" t="s">
        <v>8011</v>
      </c>
      <c r="E1150" s="242" t="s">
        <v>7232</v>
      </c>
      <c r="F1150" s="242" t="s">
        <v>8011</v>
      </c>
      <c r="G1150" s="240">
        <v>60</v>
      </c>
      <c r="H1150" s="241">
        <v>0</v>
      </c>
      <c r="I1150" s="242" t="s">
        <v>4848</v>
      </c>
      <c r="J1150" s="242" t="s">
        <v>4849</v>
      </c>
      <c r="K1150" s="242" t="s">
        <v>4729</v>
      </c>
      <c r="L1150" s="242" t="s">
        <v>8012</v>
      </c>
      <c r="M1150" s="242" t="s">
        <v>4851</v>
      </c>
      <c r="N1150" s="242"/>
      <c r="O1150" s="242" t="s">
        <v>7229</v>
      </c>
      <c r="P1150" s="242" t="s">
        <v>7230</v>
      </c>
      <c r="Q1150" s="242" t="s">
        <v>4733</v>
      </c>
    </row>
    <row r="1151" spans="1:17">
      <c r="A1151" s="242" t="s">
        <v>8432</v>
      </c>
      <c r="B1151" s="242" t="s">
        <v>8433</v>
      </c>
      <c r="C1151" s="242" t="s">
        <v>8434</v>
      </c>
      <c r="D1151" s="242" t="s">
        <v>8011</v>
      </c>
      <c r="E1151" s="242" t="s">
        <v>7232</v>
      </c>
      <c r="F1151" s="242" t="s">
        <v>8011</v>
      </c>
      <c r="G1151" s="240">
        <v>60</v>
      </c>
      <c r="H1151" s="241">
        <v>0</v>
      </c>
      <c r="I1151" s="242" t="s">
        <v>4848</v>
      </c>
      <c r="J1151" s="242" t="s">
        <v>4849</v>
      </c>
      <c r="K1151" s="242" t="s">
        <v>4729</v>
      </c>
      <c r="L1151" s="242" t="s">
        <v>8012</v>
      </c>
      <c r="M1151" s="242" t="s">
        <v>4851</v>
      </c>
      <c r="N1151" s="242"/>
      <c r="O1151" s="242" t="s">
        <v>7229</v>
      </c>
      <c r="P1151" s="242" t="s">
        <v>7230</v>
      </c>
      <c r="Q1151" s="242" t="s">
        <v>4733</v>
      </c>
    </row>
    <row r="1152" spans="1:17">
      <c r="A1152" s="242" t="s">
        <v>8435</v>
      </c>
      <c r="B1152" s="242" t="s">
        <v>8436</v>
      </c>
      <c r="C1152" s="242" t="s">
        <v>8437</v>
      </c>
      <c r="D1152" s="242"/>
      <c r="E1152" s="242" t="s">
        <v>7237</v>
      </c>
      <c r="F1152" s="242" t="s">
        <v>4742</v>
      </c>
      <c r="G1152" s="240">
        <v>60</v>
      </c>
      <c r="H1152" s="241">
        <v>0</v>
      </c>
      <c r="I1152" s="242" t="s">
        <v>4747</v>
      </c>
      <c r="J1152" s="242" t="s">
        <v>4748</v>
      </c>
      <c r="K1152" s="242" t="s">
        <v>4729</v>
      </c>
      <c r="L1152" s="242" t="s">
        <v>4730</v>
      </c>
      <c r="M1152" s="242" t="s">
        <v>4908</v>
      </c>
      <c r="N1152" s="242"/>
      <c r="O1152" s="242" t="s">
        <v>7229</v>
      </c>
      <c r="P1152" s="242" t="s">
        <v>7230</v>
      </c>
      <c r="Q1152" s="242" t="s">
        <v>4733</v>
      </c>
    </row>
    <row r="1153" spans="1:17">
      <c r="A1153" s="242" t="s">
        <v>8438</v>
      </c>
      <c r="B1153" s="242" t="s">
        <v>8439</v>
      </c>
      <c r="C1153" s="242" t="s">
        <v>8440</v>
      </c>
      <c r="D1153" s="242"/>
      <c r="E1153" s="242" t="s">
        <v>7237</v>
      </c>
      <c r="F1153" s="242" t="s">
        <v>4742</v>
      </c>
      <c r="G1153" s="240">
        <v>60</v>
      </c>
      <c r="H1153" s="241">
        <v>0</v>
      </c>
      <c r="I1153" s="242" t="s">
        <v>4747</v>
      </c>
      <c r="J1153" s="242" t="s">
        <v>4748</v>
      </c>
      <c r="K1153" s="242" t="s">
        <v>4729</v>
      </c>
      <c r="L1153" s="242" t="s">
        <v>4730</v>
      </c>
      <c r="M1153" s="242" t="s">
        <v>4926</v>
      </c>
      <c r="N1153" s="242"/>
      <c r="O1153" s="242" t="s">
        <v>7229</v>
      </c>
      <c r="P1153" s="242" t="s">
        <v>7230</v>
      </c>
      <c r="Q1153" s="242" t="s">
        <v>4733</v>
      </c>
    </row>
    <row r="1154" spans="1:17">
      <c r="A1154" s="242" t="s">
        <v>8441</v>
      </c>
      <c r="B1154" s="242" t="s">
        <v>8442</v>
      </c>
      <c r="C1154" s="242" t="s">
        <v>8443</v>
      </c>
      <c r="D1154" s="242"/>
      <c r="E1154" s="242" t="s">
        <v>7237</v>
      </c>
      <c r="F1154" s="242" t="s">
        <v>4742</v>
      </c>
      <c r="G1154" s="240">
        <v>60</v>
      </c>
      <c r="H1154" s="241">
        <v>0</v>
      </c>
      <c r="I1154" s="242" t="s">
        <v>4808</v>
      </c>
      <c r="J1154" s="242" t="s">
        <v>4809</v>
      </c>
      <c r="K1154" s="242" t="s">
        <v>4729</v>
      </c>
      <c r="L1154" s="242" t="s">
        <v>4730</v>
      </c>
      <c r="M1154" s="242" t="s">
        <v>5087</v>
      </c>
      <c r="N1154" s="242"/>
      <c r="O1154" s="242" t="s">
        <v>7229</v>
      </c>
      <c r="P1154" s="242" t="s">
        <v>7230</v>
      </c>
      <c r="Q1154" s="242" t="s">
        <v>4733</v>
      </c>
    </row>
    <row r="1155" spans="1:17">
      <c r="A1155" s="242" t="s">
        <v>8444</v>
      </c>
      <c r="B1155" s="242" t="s">
        <v>8445</v>
      </c>
      <c r="C1155" s="242" t="s">
        <v>8446</v>
      </c>
      <c r="D1155" s="242"/>
      <c r="E1155" s="242" t="s">
        <v>7237</v>
      </c>
      <c r="F1155" s="242" t="s">
        <v>4742</v>
      </c>
      <c r="G1155" s="240">
        <v>60</v>
      </c>
      <c r="H1155" s="241">
        <v>0</v>
      </c>
      <c r="I1155" s="242" t="s">
        <v>4775</v>
      </c>
      <c r="J1155" s="242" t="s">
        <v>4776</v>
      </c>
      <c r="K1155" s="242" t="s">
        <v>4729</v>
      </c>
      <c r="L1155" s="242" t="s">
        <v>4730</v>
      </c>
      <c r="M1155" s="242" t="s">
        <v>4926</v>
      </c>
      <c r="N1155" s="242" t="s">
        <v>7298</v>
      </c>
      <c r="O1155" s="242" t="s">
        <v>7229</v>
      </c>
      <c r="P1155" s="242" t="s">
        <v>7230</v>
      </c>
      <c r="Q1155" s="242" t="s">
        <v>4733</v>
      </c>
    </row>
    <row r="1156" spans="1:17">
      <c r="A1156" s="242" t="s">
        <v>8447</v>
      </c>
      <c r="B1156" s="242" t="s">
        <v>8448</v>
      </c>
      <c r="C1156" s="242" t="s">
        <v>8449</v>
      </c>
      <c r="D1156" s="242"/>
      <c r="E1156" s="242" t="s">
        <v>7232</v>
      </c>
      <c r="F1156" s="242"/>
      <c r="G1156" s="240"/>
      <c r="H1156" s="241">
        <v>0</v>
      </c>
      <c r="I1156" s="242" t="s">
        <v>4738</v>
      </c>
      <c r="J1156" s="242" t="s">
        <v>4739</v>
      </c>
      <c r="K1156" s="242" t="s">
        <v>4729</v>
      </c>
      <c r="L1156" s="242" t="s">
        <v>4730</v>
      </c>
      <c r="M1156" s="242" t="s">
        <v>4785</v>
      </c>
      <c r="N1156" s="242"/>
      <c r="O1156" s="242" t="s">
        <v>7229</v>
      </c>
      <c r="P1156" s="242" t="s">
        <v>7230</v>
      </c>
      <c r="Q1156" s="242" t="s">
        <v>4733</v>
      </c>
    </row>
    <row r="1157" spans="1:17">
      <c r="A1157" s="242" t="s">
        <v>8450</v>
      </c>
      <c r="B1157" s="242" t="s">
        <v>8451</v>
      </c>
      <c r="C1157" s="242" t="s">
        <v>8452</v>
      </c>
      <c r="D1157" s="242"/>
      <c r="E1157" s="242" t="s">
        <v>7237</v>
      </c>
      <c r="F1157" s="242" t="s">
        <v>4742</v>
      </c>
      <c r="G1157" s="240">
        <v>60</v>
      </c>
      <c r="H1157" s="241">
        <v>0</v>
      </c>
      <c r="I1157" s="242" t="s">
        <v>4931</v>
      </c>
      <c r="J1157" s="242" t="s">
        <v>4932</v>
      </c>
      <c r="K1157" s="242" t="s">
        <v>4729</v>
      </c>
      <c r="L1157" s="242" t="s">
        <v>4730</v>
      </c>
      <c r="M1157" s="242" t="s">
        <v>4731</v>
      </c>
      <c r="N1157" s="242"/>
      <c r="O1157" s="242" t="s">
        <v>7229</v>
      </c>
      <c r="P1157" s="242" t="s">
        <v>7230</v>
      </c>
      <c r="Q1157" s="242" t="s">
        <v>4733</v>
      </c>
    </row>
    <row r="1158" spans="1:17">
      <c r="A1158" s="242" t="s">
        <v>8453</v>
      </c>
      <c r="B1158" s="242" t="s">
        <v>8454</v>
      </c>
      <c r="C1158" s="242" t="s">
        <v>8455</v>
      </c>
      <c r="D1158" s="242"/>
      <c r="E1158" s="242" t="s">
        <v>7237</v>
      </c>
      <c r="F1158" s="242" t="s">
        <v>4742</v>
      </c>
      <c r="G1158" s="240">
        <v>60</v>
      </c>
      <c r="H1158" s="241">
        <v>0</v>
      </c>
      <c r="I1158" s="242" t="s">
        <v>4808</v>
      </c>
      <c r="J1158" s="242" t="s">
        <v>4809</v>
      </c>
      <c r="K1158" s="242" t="s">
        <v>4729</v>
      </c>
      <c r="L1158" s="242" t="s">
        <v>4730</v>
      </c>
      <c r="M1158" s="242" t="s">
        <v>5113</v>
      </c>
      <c r="N1158" s="242"/>
      <c r="O1158" s="242" t="s">
        <v>7229</v>
      </c>
      <c r="P1158" s="242" t="s">
        <v>7230</v>
      </c>
      <c r="Q1158" s="242" t="s">
        <v>4733</v>
      </c>
    </row>
    <row r="1159" spans="1:17">
      <c r="A1159" s="242" t="s">
        <v>8456</v>
      </c>
      <c r="B1159" s="242" t="s">
        <v>8457</v>
      </c>
      <c r="C1159" s="242" t="s">
        <v>8458</v>
      </c>
      <c r="D1159" s="242"/>
      <c r="E1159" s="242" t="s">
        <v>7237</v>
      </c>
      <c r="F1159" s="242" t="s">
        <v>4742</v>
      </c>
      <c r="G1159" s="240">
        <v>60</v>
      </c>
      <c r="H1159" s="241">
        <v>0</v>
      </c>
      <c r="I1159" s="242" t="s">
        <v>4747</v>
      </c>
      <c r="J1159" s="242" t="s">
        <v>4748</v>
      </c>
      <c r="K1159" s="242" t="s">
        <v>4729</v>
      </c>
      <c r="L1159" s="242" t="s">
        <v>4730</v>
      </c>
      <c r="M1159" s="242" t="s">
        <v>4908</v>
      </c>
      <c r="N1159" s="242" t="s">
        <v>7271</v>
      </c>
      <c r="O1159" s="242" t="s">
        <v>7229</v>
      </c>
      <c r="P1159" s="242" t="s">
        <v>7230</v>
      </c>
      <c r="Q1159" s="242" t="s">
        <v>4733</v>
      </c>
    </row>
    <row r="1160" spans="1:17">
      <c r="A1160" s="242" t="s">
        <v>8459</v>
      </c>
      <c r="B1160" s="242" t="s">
        <v>8460</v>
      </c>
      <c r="C1160" s="242" t="s">
        <v>8461</v>
      </c>
      <c r="D1160" s="242"/>
      <c r="E1160" s="242" t="s">
        <v>7237</v>
      </c>
      <c r="F1160" s="242" t="s">
        <v>4742</v>
      </c>
      <c r="G1160" s="240">
        <v>60</v>
      </c>
      <c r="H1160" s="241">
        <v>0</v>
      </c>
      <c r="I1160" s="242" t="s">
        <v>4747</v>
      </c>
      <c r="J1160" s="242" t="s">
        <v>4748</v>
      </c>
      <c r="K1160" s="242" t="s">
        <v>4729</v>
      </c>
      <c r="L1160" s="242" t="s">
        <v>4730</v>
      </c>
      <c r="M1160" s="242" t="s">
        <v>4926</v>
      </c>
      <c r="N1160" s="242"/>
      <c r="O1160" s="242" t="s">
        <v>7229</v>
      </c>
      <c r="P1160" s="242" t="s">
        <v>7230</v>
      </c>
      <c r="Q1160" s="242" t="s">
        <v>4733</v>
      </c>
    </row>
    <row r="1161" spans="1:17">
      <c r="A1161" s="242" t="s">
        <v>8462</v>
      </c>
      <c r="B1161" s="242" t="s">
        <v>8463</v>
      </c>
      <c r="C1161" s="242" t="s">
        <v>8464</v>
      </c>
      <c r="D1161" s="242"/>
      <c r="E1161" s="242" t="s">
        <v>7237</v>
      </c>
      <c r="F1161" s="242" t="s">
        <v>4742</v>
      </c>
      <c r="G1161" s="240">
        <v>60</v>
      </c>
      <c r="H1161" s="241">
        <v>0</v>
      </c>
      <c r="I1161" s="242" t="s">
        <v>4747</v>
      </c>
      <c r="J1161" s="242" t="s">
        <v>4748</v>
      </c>
      <c r="K1161" s="242" t="s">
        <v>4729</v>
      </c>
      <c r="L1161" s="242" t="s">
        <v>4730</v>
      </c>
      <c r="M1161" s="242" t="s">
        <v>4908</v>
      </c>
      <c r="N1161" s="242"/>
      <c r="O1161" s="242" t="s">
        <v>7229</v>
      </c>
      <c r="P1161" s="242" t="s">
        <v>7230</v>
      </c>
      <c r="Q1161" s="242" t="s">
        <v>4733</v>
      </c>
    </row>
    <row r="1162" spans="1:17">
      <c r="A1162" s="242" t="s">
        <v>8465</v>
      </c>
      <c r="B1162" s="242" t="s">
        <v>8466</v>
      </c>
      <c r="C1162" s="242" t="s">
        <v>8467</v>
      </c>
      <c r="D1162" s="242"/>
      <c r="E1162" s="242" t="s">
        <v>7237</v>
      </c>
      <c r="F1162" s="242" t="s">
        <v>4742</v>
      </c>
      <c r="G1162" s="240">
        <v>60</v>
      </c>
      <c r="H1162" s="241">
        <v>0</v>
      </c>
      <c r="I1162" s="242" t="s">
        <v>4780</v>
      </c>
      <c r="J1162" s="242" t="s">
        <v>4781</v>
      </c>
      <c r="K1162" s="242" t="s">
        <v>4729</v>
      </c>
      <c r="L1162" s="242" t="s">
        <v>4730</v>
      </c>
      <c r="M1162" s="242" t="s">
        <v>4816</v>
      </c>
      <c r="N1162" s="242"/>
      <c r="O1162" s="242" t="s">
        <v>7229</v>
      </c>
      <c r="P1162" s="242" t="s">
        <v>7230</v>
      </c>
      <c r="Q1162" s="242" t="s">
        <v>4733</v>
      </c>
    </row>
    <row r="1163" spans="1:17">
      <c r="A1163" s="242" t="s">
        <v>8468</v>
      </c>
      <c r="B1163" s="242" t="s">
        <v>8469</v>
      </c>
      <c r="C1163" s="242" t="s">
        <v>8470</v>
      </c>
      <c r="D1163" s="242"/>
      <c r="E1163" s="242" t="s">
        <v>7237</v>
      </c>
      <c r="F1163" s="242" t="s">
        <v>4742</v>
      </c>
      <c r="G1163" s="240">
        <v>60</v>
      </c>
      <c r="H1163" s="241">
        <v>0</v>
      </c>
      <c r="I1163" s="242" t="s">
        <v>4738</v>
      </c>
      <c r="J1163" s="242" t="s">
        <v>4739</v>
      </c>
      <c r="K1163" s="242" t="s">
        <v>4729</v>
      </c>
      <c r="L1163" s="242" t="s">
        <v>4730</v>
      </c>
      <c r="M1163" s="242" t="s">
        <v>4740</v>
      </c>
      <c r="N1163" s="242"/>
      <c r="O1163" s="242" t="s">
        <v>7229</v>
      </c>
      <c r="P1163" s="242" t="s">
        <v>7230</v>
      </c>
      <c r="Q1163" s="242" t="s">
        <v>4733</v>
      </c>
    </row>
    <row r="1164" spans="1:17">
      <c r="A1164" s="242" t="s">
        <v>8471</v>
      </c>
      <c r="B1164" s="242" t="s">
        <v>8472</v>
      </c>
      <c r="C1164" s="242" t="s">
        <v>8473</v>
      </c>
      <c r="D1164" s="242"/>
      <c r="E1164" s="242" t="s">
        <v>7237</v>
      </c>
      <c r="F1164" s="242" t="s">
        <v>4742</v>
      </c>
      <c r="G1164" s="240">
        <v>60</v>
      </c>
      <c r="H1164" s="241">
        <v>0</v>
      </c>
      <c r="I1164" s="242" t="s">
        <v>4738</v>
      </c>
      <c r="J1164" s="242" t="s">
        <v>4739</v>
      </c>
      <c r="K1164" s="242" t="s">
        <v>4729</v>
      </c>
      <c r="L1164" s="242" t="s">
        <v>4730</v>
      </c>
      <c r="M1164" s="242" t="s">
        <v>5320</v>
      </c>
      <c r="N1164" s="242"/>
      <c r="O1164" s="242" t="s">
        <v>7229</v>
      </c>
      <c r="P1164" s="242" t="s">
        <v>7230</v>
      </c>
      <c r="Q1164" s="242" t="s">
        <v>4733</v>
      </c>
    </row>
    <row r="1165" spans="1:17">
      <c r="A1165" s="242" t="s">
        <v>8474</v>
      </c>
      <c r="B1165" s="242" t="s">
        <v>8475</v>
      </c>
      <c r="C1165" s="242" t="s">
        <v>8476</v>
      </c>
      <c r="D1165" s="242"/>
      <c r="E1165" s="242" t="s">
        <v>7237</v>
      </c>
      <c r="F1165" s="242" t="s">
        <v>4742</v>
      </c>
      <c r="G1165" s="240">
        <v>60</v>
      </c>
      <c r="H1165" s="241">
        <v>0</v>
      </c>
      <c r="I1165" s="242" t="s">
        <v>4775</v>
      </c>
      <c r="J1165" s="242" t="s">
        <v>4776</v>
      </c>
      <c r="K1165" s="242" t="s">
        <v>4729</v>
      </c>
      <c r="L1165" s="242" t="s">
        <v>4730</v>
      </c>
      <c r="M1165" s="242" t="s">
        <v>4857</v>
      </c>
      <c r="N1165" s="242"/>
      <c r="O1165" s="242" t="s">
        <v>7229</v>
      </c>
      <c r="P1165" s="242" t="s">
        <v>7230</v>
      </c>
      <c r="Q1165" s="242" t="s">
        <v>4733</v>
      </c>
    </row>
    <row r="1166" spans="1:17">
      <c r="A1166" s="242" t="s">
        <v>8477</v>
      </c>
      <c r="B1166" s="242" t="s">
        <v>8478</v>
      </c>
      <c r="C1166" s="242" t="s">
        <v>8479</v>
      </c>
      <c r="D1166" s="242"/>
      <c r="E1166" s="242" t="s">
        <v>7237</v>
      </c>
      <c r="F1166" s="242" t="s">
        <v>4742</v>
      </c>
      <c r="G1166" s="240">
        <v>60</v>
      </c>
      <c r="H1166" s="241">
        <v>0</v>
      </c>
      <c r="I1166" s="242" t="s">
        <v>4738</v>
      </c>
      <c r="J1166" s="242" t="s">
        <v>4739</v>
      </c>
      <c r="K1166" s="242" t="s">
        <v>4729</v>
      </c>
      <c r="L1166" s="242" t="s">
        <v>4730</v>
      </c>
      <c r="M1166" s="242" t="s">
        <v>4740</v>
      </c>
      <c r="N1166" s="242" t="s">
        <v>8480</v>
      </c>
      <c r="O1166" s="242" t="s">
        <v>7229</v>
      </c>
      <c r="P1166" s="242" t="s">
        <v>7230</v>
      </c>
      <c r="Q1166" s="242" t="s">
        <v>4733</v>
      </c>
    </row>
    <row r="1167" spans="1:17">
      <c r="A1167" s="242" t="s">
        <v>8481</v>
      </c>
      <c r="B1167" s="242" t="s">
        <v>8482</v>
      </c>
      <c r="C1167" s="242" t="s">
        <v>8483</v>
      </c>
      <c r="D1167" s="242"/>
      <c r="E1167" s="242" t="s">
        <v>7237</v>
      </c>
      <c r="F1167" s="242" t="s">
        <v>4742</v>
      </c>
      <c r="G1167" s="240">
        <v>60</v>
      </c>
      <c r="H1167" s="241">
        <v>0</v>
      </c>
      <c r="I1167" s="242" t="s">
        <v>4747</v>
      </c>
      <c r="J1167" s="242" t="s">
        <v>4748</v>
      </c>
      <c r="K1167" s="242" t="s">
        <v>4729</v>
      </c>
      <c r="L1167" s="242" t="s">
        <v>4730</v>
      </c>
      <c r="M1167" s="242" t="s">
        <v>4908</v>
      </c>
      <c r="N1167" s="242"/>
      <c r="O1167" s="242" t="s">
        <v>7229</v>
      </c>
      <c r="P1167" s="242" t="s">
        <v>7230</v>
      </c>
      <c r="Q1167" s="242" t="s">
        <v>4733</v>
      </c>
    </row>
    <row r="1168" spans="1:17">
      <c r="A1168" s="242" t="s">
        <v>8484</v>
      </c>
      <c r="B1168" s="242" t="s">
        <v>8485</v>
      </c>
      <c r="C1168" s="242" t="s">
        <v>8486</v>
      </c>
      <c r="D1168" s="242"/>
      <c r="E1168" s="242" t="s">
        <v>7237</v>
      </c>
      <c r="F1168" s="242" t="s">
        <v>4742</v>
      </c>
      <c r="G1168" s="240">
        <v>60</v>
      </c>
      <c r="H1168" s="241">
        <v>0</v>
      </c>
      <c r="I1168" s="242" t="s">
        <v>4808</v>
      </c>
      <c r="J1168" s="242" t="s">
        <v>4809</v>
      </c>
      <c r="K1168" s="242" t="s">
        <v>4729</v>
      </c>
      <c r="L1168" s="242" t="s">
        <v>4730</v>
      </c>
      <c r="M1168" s="242" t="s">
        <v>4731</v>
      </c>
      <c r="N1168" s="242"/>
      <c r="O1168" s="242" t="s">
        <v>7229</v>
      </c>
      <c r="P1168" s="242" t="s">
        <v>7230</v>
      </c>
      <c r="Q1168" s="242" t="s">
        <v>4733</v>
      </c>
    </row>
    <row r="1169" spans="1:17">
      <c r="A1169" s="242" t="s">
        <v>8487</v>
      </c>
      <c r="B1169" s="242" t="s">
        <v>8488</v>
      </c>
      <c r="C1169" s="242" t="s">
        <v>8489</v>
      </c>
      <c r="D1169" s="242"/>
      <c r="E1169" s="242" t="s">
        <v>7237</v>
      </c>
      <c r="F1169" s="242" t="s">
        <v>4742</v>
      </c>
      <c r="G1169" s="240">
        <v>60</v>
      </c>
      <c r="H1169" s="241">
        <v>0</v>
      </c>
      <c r="I1169" s="242" t="s">
        <v>4808</v>
      </c>
      <c r="J1169" s="242" t="s">
        <v>4809</v>
      </c>
      <c r="K1169" s="242" t="s">
        <v>4729</v>
      </c>
      <c r="L1169" s="242" t="s">
        <v>4730</v>
      </c>
      <c r="M1169" s="242" t="s">
        <v>4731</v>
      </c>
      <c r="N1169" s="242"/>
      <c r="O1169" s="242" t="s">
        <v>7229</v>
      </c>
      <c r="P1169" s="242" t="s">
        <v>7230</v>
      </c>
      <c r="Q1169" s="242" t="s">
        <v>4733</v>
      </c>
    </row>
    <row r="1170" spans="1:17">
      <c r="A1170" s="242" t="s">
        <v>8490</v>
      </c>
      <c r="B1170" s="242" t="s">
        <v>8491</v>
      </c>
      <c r="C1170" s="242" t="s">
        <v>8492</v>
      </c>
      <c r="D1170" s="242" t="s">
        <v>4742</v>
      </c>
      <c r="E1170" s="242" t="s">
        <v>8493</v>
      </c>
      <c r="F1170" s="242"/>
      <c r="G1170" s="240"/>
      <c r="H1170" s="241">
        <v>0</v>
      </c>
      <c r="I1170" s="242" t="s">
        <v>5192</v>
      </c>
      <c r="J1170" s="242" t="s">
        <v>5193</v>
      </c>
      <c r="K1170" s="242" t="s">
        <v>4729</v>
      </c>
      <c r="L1170" s="242" t="s">
        <v>4832</v>
      </c>
      <c r="M1170" s="242" t="s">
        <v>5212</v>
      </c>
      <c r="N1170" s="242"/>
      <c r="O1170" s="242" t="s">
        <v>7229</v>
      </c>
      <c r="P1170" s="242" t="s">
        <v>7230</v>
      </c>
      <c r="Q1170" s="242" t="s">
        <v>8494</v>
      </c>
    </row>
    <row r="1171" spans="1:17">
      <c r="A1171" s="242" t="s">
        <v>8495</v>
      </c>
      <c r="B1171" s="242" t="s">
        <v>8496</v>
      </c>
      <c r="C1171" s="242" t="s">
        <v>8497</v>
      </c>
      <c r="D1171" s="242" t="s">
        <v>4742</v>
      </c>
      <c r="E1171" s="242" t="s">
        <v>8493</v>
      </c>
      <c r="F1171" s="242"/>
      <c r="G1171" s="240"/>
      <c r="H1171" s="241">
        <v>0</v>
      </c>
      <c r="I1171" s="242" t="s">
        <v>5192</v>
      </c>
      <c r="J1171" s="242" t="s">
        <v>5193</v>
      </c>
      <c r="K1171" s="242" t="s">
        <v>4729</v>
      </c>
      <c r="L1171" s="242" t="s">
        <v>4832</v>
      </c>
      <c r="M1171" s="242" t="s">
        <v>5202</v>
      </c>
      <c r="N1171" s="242" t="s">
        <v>8498</v>
      </c>
      <c r="O1171" s="242" t="s">
        <v>7229</v>
      </c>
      <c r="P1171" s="242" t="s">
        <v>7230</v>
      </c>
      <c r="Q1171" s="242" t="s">
        <v>8494</v>
      </c>
    </row>
    <row r="1172" spans="1:17">
      <c r="A1172" s="242" t="s">
        <v>8499</v>
      </c>
      <c r="B1172" s="242" t="s">
        <v>8500</v>
      </c>
      <c r="C1172" s="242" t="s">
        <v>8501</v>
      </c>
      <c r="D1172" s="242" t="s">
        <v>4742</v>
      </c>
      <c r="E1172" s="242" t="s">
        <v>8493</v>
      </c>
      <c r="F1172" s="242"/>
      <c r="G1172" s="240"/>
      <c r="H1172" s="241">
        <v>0</v>
      </c>
      <c r="I1172" s="242" t="s">
        <v>5192</v>
      </c>
      <c r="J1172" s="242" t="s">
        <v>5193</v>
      </c>
      <c r="K1172" s="242" t="s">
        <v>4729</v>
      </c>
      <c r="L1172" s="242" t="s">
        <v>4832</v>
      </c>
      <c r="M1172" s="242" t="s">
        <v>5212</v>
      </c>
      <c r="N1172" s="242" t="s">
        <v>8502</v>
      </c>
      <c r="O1172" s="242" t="s">
        <v>7229</v>
      </c>
      <c r="P1172" s="242" t="s">
        <v>7230</v>
      </c>
      <c r="Q1172" s="242" t="s">
        <v>8494</v>
      </c>
    </row>
    <row r="1173" spans="1:17">
      <c r="A1173" s="242" t="s">
        <v>8503</v>
      </c>
      <c r="B1173" s="242" t="s">
        <v>8504</v>
      </c>
      <c r="C1173" s="242" t="s">
        <v>8505</v>
      </c>
      <c r="D1173" s="242" t="s">
        <v>4742</v>
      </c>
      <c r="E1173" s="242" t="s">
        <v>8493</v>
      </c>
      <c r="F1173" s="242"/>
      <c r="G1173" s="240"/>
      <c r="H1173" s="241">
        <v>0</v>
      </c>
      <c r="I1173" s="242" t="s">
        <v>5192</v>
      </c>
      <c r="J1173" s="242" t="s">
        <v>5193</v>
      </c>
      <c r="K1173" s="242" t="s">
        <v>4729</v>
      </c>
      <c r="L1173" s="242" t="s">
        <v>4832</v>
      </c>
      <c r="M1173" s="242" t="s">
        <v>5202</v>
      </c>
      <c r="N1173" s="242" t="s">
        <v>8498</v>
      </c>
      <c r="O1173" s="242" t="s">
        <v>7229</v>
      </c>
      <c r="P1173" s="242" t="s">
        <v>7230</v>
      </c>
      <c r="Q1173" s="242" t="s">
        <v>8494</v>
      </c>
    </row>
    <row r="1174" spans="1:17">
      <c r="A1174" s="242" t="s">
        <v>8506</v>
      </c>
      <c r="B1174" s="242" t="s">
        <v>8507</v>
      </c>
      <c r="C1174" s="242" t="s">
        <v>8508</v>
      </c>
      <c r="D1174" s="242" t="s">
        <v>4742</v>
      </c>
      <c r="E1174" s="242" t="s">
        <v>8493</v>
      </c>
      <c r="F1174" s="242"/>
      <c r="G1174" s="240"/>
      <c r="H1174" s="241">
        <v>0</v>
      </c>
      <c r="I1174" s="242" t="s">
        <v>5192</v>
      </c>
      <c r="J1174" s="242" t="s">
        <v>5193</v>
      </c>
      <c r="K1174" s="242" t="s">
        <v>4729</v>
      </c>
      <c r="L1174" s="242" t="s">
        <v>4832</v>
      </c>
      <c r="M1174" s="242" t="s">
        <v>5212</v>
      </c>
      <c r="N1174" s="242"/>
      <c r="O1174" s="242" t="s">
        <v>7229</v>
      </c>
      <c r="P1174" s="242" t="s">
        <v>7230</v>
      </c>
      <c r="Q1174" s="242" t="s">
        <v>8494</v>
      </c>
    </row>
    <row r="1175" spans="1:17">
      <c r="A1175" s="242" t="s">
        <v>8509</v>
      </c>
      <c r="B1175" s="242" t="s">
        <v>8510</v>
      </c>
      <c r="C1175" s="242" t="s">
        <v>8511</v>
      </c>
      <c r="D1175" s="242" t="s">
        <v>4742</v>
      </c>
      <c r="E1175" s="242" t="s">
        <v>8493</v>
      </c>
      <c r="F1175" s="242"/>
      <c r="G1175" s="240"/>
      <c r="H1175" s="241">
        <v>0</v>
      </c>
      <c r="I1175" s="242" t="s">
        <v>5192</v>
      </c>
      <c r="J1175" s="242" t="s">
        <v>5193</v>
      </c>
      <c r="K1175" s="242" t="s">
        <v>4729</v>
      </c>
      <c r="L1175" s="242" t="s">
        <v>4832</v>
      </c>
      <c r="M1175" s="242" t="s">
        <v>5202</v>
      </c>
      <c r="N1175" s="242" t="s">
        <v>8498</v>
      </c>
      <c r="O1175" s="242" t="s">
        <v>7229</v>
      </c>
      <c r="P1175" s="242" t="s">
        <v>7230</v>
      </c>
      <c r="Q1175" s="242" t="s">
        <v>8494</v>
      </c>
    </row>
    <row r="1176" spans="1:17">
      <c r="A1176" s="242" t="s">
        <v>8512</v>
      </c>
      <c r="B1176" s="242" t="s">
        <v>8513</v>
      </c>
      <c r="C1176" s="242" t="s">
        <v>8514</v>
      </c>
      <c r="D1176" s="242" t="s">
        <v>4742</v>
      </c>
      <c r="E1176" s="242" t="s">
        <v>8493</v>
      </c>
      <c r="F1176" s="242"/>
      <c r="G1176" s="240"/>
      <c r="H1176" s="241">
        <v>0</v>
      </c>
      <c r="I1176" s="242" t="s">
        <v>5192</v>
      </c>
      <c r="J1176" s="242" t="s">
        <v>5193</v>
      </c>
      <c r="K1176" s="242" t="s">
        <v>4729</v>
      </c>
      <c r="L1176" s="242" t="s">
        <v>4832</v>
      </c>
      <c r="M1176" s="242" t="s">
        <v>5194</v>
      </c>
      <c r="N1176" s="242" t="s">
        <v>8515</v>
      </c>
      <c r="O1176" s="242" t="s">
        <v>7229</v>
      </c>
      <c r="P1176" s="242" t="s">
        <v>7230</v>
      </c>
      <c r="Q1176" s="242" t="s">
        <v>8494</v>
      </c>
    </row>
    <row r="1177" spans="1:17">
      <c r="A1177" s="242" t="s">
        <v>8516</v>
      </c>
      <c r="B1177" s="242" t="s">
        <v>8517</v>
      </c>
      <c r="C1177" s="242" t="s">
        <v>8518</v>
      </c>
      <c r="D1177" s="242" t="s">
        <v>4742</v>
      </c>
      <c r="E1177" s="242" t="s">
        <v>8493</v>
      </c>
      <c r="F1177" s="242"/>
      <c r="G1177" s="240"/>
      <c r="H1177" s="241">
        <v>0</v>
      </c>
      <c r="I1177" s="242" t="s">
        <v>5192</v>
      </c>
      <c r="J1177" s="242" t="s">
        <v>5193</v>
      </c>
      <c r="K1177" s="242" t="s">
        <v>4729</v>
      </c>
      <c r="L1177" s="242" t="s">
        <v>4832</v>
      </c>
      <c r="M1177" s="242" t="s">
        <v>5194</v>
      </c>
      <c r="N1177" s="242" t="s">
        <v>8515</v>
      </c>
      <c r="O1177" s="242" t="s">
        <v>7229</v>
      </c>
      <c r="P1177" s="242" t="s">
        <v>7230</v>
      </c>
      <c r="Q1177" s="242" t="s">
        <v>8494</v>
      </c>
    </row>
    <row r="1178" spans="1:17">
      <c r="A1178" s="242" t="s">
        <v>8519</v>
      </c>
      <c r="B1178" s="242" t="s">
        <v>8520</v>
      </c>
      <c r="C1178" s="242" t="s">
        <v>8521</v>
      </c>
      <c r="D1178" s="242" t="s">
        <v>4742</v>
      </c>
      <c r="E1178" s="242" t="s">
        <v>8493</v>
      </c>
      <c r="F1178" s="242"/>
      <c r="G1178" s="240"/>
      <c r="H1178" s="241">
        <v>0</v>
      </c>
      <c r="I1178" s="242" t="s">
        <v>5192</v>
      </c>
      <c r="J1178" s="242" t="s">
        <v>5193</v>
      </c>
      <c r="K1178" s="242" t="s">
        <v>4729</v>
      </c>
      <c r="L1178" s="242" t="s">
        <v>4832</v>
      </c>
      <c r="M1178" s="242" t="s">
        <v>5325</v>
      </c>
      <c r="N1178" s="242"/>
      <c r="O1178" s="242" t="s">
        <v>7229</v>
      </c>
      <c r="P1178" s="242" t="s">
        <v>7230</v>
      </c>
      <c r="Q1178" s="242" t="s">
        <v>8494</v>
      </c>
    </row>
    <row r="1179" spans="1:17">
      <c r="A1179" s="242" t="s">
        <v>8522</v>
      </c>
      <c r="B1179" s="242" t="s">
        <v>8523</v>
      </c>
      <c r="C1179" s="242" t="s">
        <v>8524</v>
      </c>
      <c r="D1179" s="242" t="s">
        <v>4742</v>
      </c>
      <c r="E1179" s="242" t="s">
        <v>8493</v>
      </c>
      <c r="F1179" s="242"/>
      <c r="G1179" s="240"/>
      <c r="H1179" s="241">
        <v>0</v>
      </c>
      <c r="I1179" s="242" t="s">
        <v>5192</v>
      </c>
      <c r="J1179" s="242" t="s">
        <v>5193</v>
      </c>
      <c r="K1179" s="242" t="s">
        <v>4729</v>
      </c>
      <c r="L1179" s="242" t="s">
        <v>4832</v>
      </c>
      <c r="M1179" s="242" t="s">
        <v>5194</v>
      </c>
      <c r="N1179" s="242" t="s">
        <v>8525</v>
      </c>
      <c r="O1179" s="242" t="s">
        <v>7229</v>
      </c>
      <c r="P1179" s="242" t="s">
        <v>7230</v>
      </c>
      <c r="Q1179" s="242" t="s">
        <v>8494</v>
      </c>
    </row>
    <row r="1180" spans="1:17">
      <c r="A1180" s="242" t="s">
        <v>8526</v>
      </c>
      <c r="B1180" s="242" t="s">
        <v>8527</v>
      </c>
      <c r="C1180" s="242" t="s">
        <v>8528</v>
      </c>
      <c r="D1180" s="242" t="s">
        <v>4742</v>
      </c>
      <c r="E1180" s="242" t="s">
        <v>8493</v>
      </c>
      <c r="F1180" s="242"/>
      <c r="G1180" s="240"/>
      <c r="H1180" s="241">
        <v>0</v>
      </c>
      <c r="I1180" s="242" t="s">
        <v>5192</v>
      </c>
      <c r="J1180" s="242" t="s">
        <v>5193</v>
      </c>
      <c r="K1180" s="242" t="s">
        <v>4729</v>
      </c>
      <c r="L1180" s="242" t="s">
        <v>4832</v>
      </c>
      <c r="M1180" s="242" t="s">
        <v>5325</v>
      </c>
      <c r="N1180" s="242"/>
      <c r="O1180" s="242" t="s">
        <v>7229</v>
      </c>
      <c r="P1180" s="242" t="s">
        <v>7230</v>
      </c>
      <c r="Q1180" s="242" t="s">
        <v>8494</v>
      </c>
    </row>
    <row r="1181" spans="1:17">
      <c r="A1181" s="242" t="s">
        <v>8529</v>
      </c>
      <c r="B1181" s="242" t="s">
        <v>8530</v>
      </c>
      <c r="C1181" s="242" t="s">
        <v>8531</v>
      </c>
      <c r="D1181" s="242" t="s">
        <v>4742</v>
      </c>
      <c r="E1181" s="242" t="s">
        <v>8493</v>
      </c>
      <c r="F1181" s="242"/>
      <c r="G1181" s="240"/>
      <c r="H1181" s="241">
        <v>0</v>
      </c>
      <c r="I1181" s="242" t="s">
        <v>5192</v>
      </c>
      <c r="J1181" s="242" t="s">
        <v>5193</v>
      </c>
      <c r="K1181" s="242" t="s">
        <v>4729</v>
      </c>
      <c r="L1181" s="242" t="s">
        <v>4832</v>
      </c>
      <c r="M1181" s="242" t="s">
        <v>5325</v>
      </c>
      <c r="N1181" s="242"/>
      <c r="O1181" s="242" t="s">
        <v>7229</v>
      </c>
      <c r="P1181" s="242" t="s">
        <v>7230</v>
      </c>
      <c r="Q1181" s="242" t="s">
        <v>8494</v>
      </c>
    </row>
    <row r="1182" spans="1:17">
      <c r="A1182" s="242" t="s">
        <v>8532</v>
      </c>
      <c r="B1182" s="242" t="s">
        <v>8533</v>
      </c>
      <c r="C1182" s="242" t="s">
        <v>8534</v>
      </c>
      <c r="D1182" s="242" t="s">
        <v>4742</v>
      </c>
      <c r="E1182" s="242" t="s">
        <v>8493</v>
      </c>
      <c r="F1182" s="242"/>
      <c r="G1182" s="240"/>
      <c r="H1182" s="241">
        <v>0</v>
      </c>
      <c r="I1182" s="242" t="s">
        <v>4967</v>
      </c>
      <c r="J1182" s="242" t="s">
        <v>4968</v>
      </c>
      <c r="K1182" s="242" t="s">
        <v>4729</v>
      </c>
      <c r="L1182" s="242" t="s">
        <v>4832</v>
      </c>
      <c r="M1182" s="242" t="s">
        <v>4901</v>
      </c>
      <c r="N1182" s="242" t="s">
        <v>8535</v>
      </c>
      <c r="O1182" s="242" t="s">
        <v>7229</v>
      </c>
      <c r="P1182" s="242" t="s">
        <v>7230</v>
      </c>
      <c r="Q1182" s="242" t="s">
        <v>8494</v>
      </c>
    </row>
    <row r="1183" spans="1:17">
      <c r="A1183" s="242" t="s">
        <v>8536</v>
      </c>
      <c r="B1183" s="242" t="s">
        <v>8537</v>
      </c>
      <c r="C1183" s="242" t="s">
        <v>8538</v>
      </c>
      <c r="D1183" s="242" t="s">
        <v>4742</v>
      </c>
      <c r="E1183" s="242" t="s">
        <v>8493</v>
      </c>
      <c r="F1183" s="242"/>
      <c r="G1183" s="240"/>
      <c r="H1183" s="241">
        <v>0</v>
      </c>
      <c r="I1183" s="242" t="s">
        <v>5192</v>
      </c>
      <c r="J1183" s="242" t="s">
        <v>5193</v>
      </c>
      <c r="K1183" s="242" t="s">
        <v>4729</v>
      </c>
      <c r="L1183" s="242" t="s">
        <v>4832</v>
      </c>
      <c r="M1183" s="242" t="s">
        <v>5194</v>
      </c>
      <c r="N1183" s="242" t="s">
        <v>8515</v>
      </c>
      <c r="O1183" s="242" t="s">
        <v>7229</v>
      </c>
      <c r="P1183" s="242" t="s">
        <v>7230</v>
      </c>
      <c r="Q1183" s="242" t="s">
        <v>8494</v>
      </c>
    </row>
    <row r="1184" spans="1:17">
      <c r="A1184" s="242" t="s">
        <v>8539</v>
      </c>
      <c r="B1184" s="242" t="s">
        <v>8540</v>
      </c>
      <c r="C1184" s="242" t="s">
        <v>8541</v>
      </c>
      <c r="D1184" s="242" t="s">
        <v>4742</v>
      </c>
      <c r="E1184" s="242" t="s">
        <v>8493</v>
      </c>
      <c r="F1184" s="242"/>
      <c r="G1184" s="240"/>
      <c r="H1184" s="241">
        <v>0</v>
      </c>
      <c r="I1184" s="242" t="s">
        <v>4967</v>
      </c>
      <c r="J1184" s="242" t="s">
        <v>4968</v>
      </c>
      <c r="K1184" s="242" t="s">
        <v>4729</v>
      </c>
      <c r="L1184" s="242" t="s">
        <v>4832</v>
      </c>
      <c r="M1184" s="242" t="s">
        <v>5222</v>
      </c>
      <c r="N1184" s="242" t="s">
        <v>8542</v>
      </c>
      <c r="O1184" s="242" t="s">
        <v>7229</v>
      </c>
      <c r="P1184" s="242" t="s">
        <v>7230</v>
      </c>
      <c r="Q1184" s="242" t="s">
        <v>8494</v>
      </c>
    </row>
    <row r="1185" spans="1:17">
      <c r="A1185" s="242" t="s">
        <v>8543</v>
      </c>
      <c r="B1185" s="242" t="s">
        <v>8544</v>
      </c>
      <c r="C1185" s="242" t="s">
        <v>8545</v>
      </c>
      <c r="D1185" s="242" t="s">
        <v>4742</v>
      </c>
      <c r="E1185" s="242" t="s">
        <v>8493</v>
      </c>
      <c r="F1185" s="242"/>
      <c r="G1185" s="240"/>
      <c r="H1185" s="241">
        <v>0</v>
      </c>
      <c r="I1185" s="242" t="s">
        <v>5192</v>
      </c>
      <c r="J1185" s="242" t="s">
        <v>5193</v>
      </c>
      <c r="K1185" s="242" t="s">
        <v>4729</v>
      </c>
      <c r="L1185" s="242" t="s">
        <v>4832</v>
      </c>
      <c r="M1185" s="242" t="s">
        <v>8546</v>
      </c>
      <c r="N1185" s="242"/>
      <c r="O1185" s="242" t="s">
        <v>7229</v>
      </c>
      <c r="P1185" s="242" t="s">
        <v>7230</v>
      </c>
      <c r="Q1185" s="242" t="s">
        <v>8494</v>
      </c>
    </row>
    <row r="1186" spans="1:17">
      <c r="A1186" s="242" t="s">
        <v>8547</v>
      </c>
      <c r="B1186" s="242" t="s">
        <v>8548</v>
      </c>
      <c r="C1186" s="242" t="s">
        <v>8549</v>
      </c>
      <c r="D1186" s="242" t="s">
        <v>4742</v>
      </c>
      <c r="E1186" s="242" t="s">
        <v>8493</v>
      </c>
      <c r="F1186" s="242"/>
      <c r="G1186" s="240"/>
      <c r="H1186" s="241">
        <v>0</v>
      </c>
      <c r="I1186" s="242" t="s">
        <v>5192</v>
      </c>
      <c r="J1186" s="242" t="s">
        <v>5193</v>
      </c>
      <c r="K1186" s="242" t="s">
        <v>4729</v>
      </c>
      <c r="L1186" s="242" t="s">
        <v>4832</v>
      </c>
      <c r="M1186" s="242" t="s">
        <v>5194</v>
      </c>
      <c r="N1186" s="242"/>
      <c r="O1186" s="242" t="s">
        <v>7229</v>
      </c>
      <c r="P1186" s="242" t="s">
        <v>7230</v>
      </c>
      <c r="Q1186" s="242" t="s">
        <v>8494</v>
      </c>
    </row>
    <row r="1187" spans="1:17">
      <c r="A1187" s="242" t="s">
        <v>8550</v>
      </c>
      <c r="B1187" s="242" t="s">
        <v>8551</v>
      </c>
      <c r="C1187" s="242" t="s">
        <v>8552</v>
      </c>
      <c r="D1187" s="242" t="s">
        <v>4742</v>
      </c>
      <c r="E1187" s="242" t="s">
        <v>8493</v>
      </c>
      <c r="F1187" s="242"/>
      <c r="G1187" s="240"/>
      <c r="H1187" s="241">
        <v>0</v>
      </c>
      <c r="I1187" s="242" t="s">
        <v>5192</v>
      </c>
      <c r="J1187" s="242" t="s">
        <v>5193</v>
      </c>
      <c r="K1187" s="242" t="s">
        <v>4729</v>
      </c>
      <c r="L1187" s="242" t="s">
        <v>4832</v>
      </c>
      <c r="M1187" s="242" t="s">
        <v>5325</v>
      </c>
      <c r="N1187" s="242" t="s">
        <v>8553</v>
      </c>
      <c r="O1187" s="242" t="s">
        <v>7229</v>
      </c>
      <c r="P1187" s="242" t="s">
        <v>7230</v>
      </c>
      <c r="Q1187" s="242" t="s">
        <v>8494</v>
      </c>
    </row>
    <row r="1188" spans="1:17">
      <c r="A1188" s="242" t="s">
        <v>8554</v>
      </c>
      <c r="B1188" s="242" t="s">
        <v>8555</v>
      </c>
      <c r="C1188" s="242" t="s">
        <v>8556</v>
      </c>
      <c r="D1188" s="242" t="s">
        <v>4742</v>
      </c>
      <c r="E1188" s="242" t="s">
        <v>8493</v>
      </c>
      <c r="F1188" s="242"/>
      <c r="G1188" s="240"/>
      <c r="H1188" s="241">
        <v>0</v>
      </c>
      <c r="I1188" s="242" t="s">
        <v>5192</v>
      </c>
      <c r="J1188" s="242" t="s">
        <v>5193</v>
      </c>
      <c r="K1188" s="242" t="s">
        <v>4729</v>
      </c>
      <c r="L1188" s="242" t="s">
        <v>4832</v>
      </c>
      <c r="M1188" s="242" t="s">
        <v>5325</v>
      </c>
      <c r="N1188" s="242" t="s">
        <v>8553</v>
      </c>
      <c r="O1188" s="242" t="s">
        <v>7229</v>
      </c>
      <c r="P1188" s="242" t="s">
        <v>7230</v>
      </c>
      <c r="Q1188" s="242" t="s">
        <v>8494</v>
      </c>
    </row>
    <row r="1189" spans="1:17">
      <c r="A1189" s="242" t="s">
        <v>8557</v>
      </c>
      <c r="B1189" s="242" t="s">
        <v>8558</v>
      </c>
      <c r="C1189" s="242" t="s">
        <v>8559</v>
      </c>
      <c r="D1189" s="242" t="s">
        <v>4742</v>
      </c>
      <c r="E1189" s="242" t="s">
        <v>8493</v>
      </c>
      <c r="F1189" s="242"/>
      <c r="G1189" s="240"/>
      <c r="H1189" s="241">
        <v>0</v>
      </c>
      <c r="I1189" s="242" t="s">
        <v>4967</v>
      </c>
      <c r="J1189" s="242" t="s">
        <v>4968</v>
      </c>
      <c r="K1189" s="242" t="s">
        <v>4729</v>
      </c>
      <c r="L1189" s="242" t="s">
        <v>4832</v>
      </c>
      <c r="M1189" s="242" t="s">
        <v>5222</v>
      </c>
      <c r="N1189" s="242" t="s">
        <v>8560</v>
      </c>
      <c r="O1189" s="242" t="s">
        <v>7229</v>
      </c>
      <c r="P1189" s="242" t="s">
        <v>7230</v>
      </c>
      <c r="Q1189" s="242" t="s">
        <v>8494</v>
      </c>
    </row>
    <row r="1190" spans="1:17">
      <c r="A1190" s="242" t="s">
        <v>8561</v>
      </c>
      <c r="B1190" s="242" t="s">
        <v>8562</v>
      </c>
      <c r="C1190" s="242" t="s">
        <v>8563</v>
      </c>
      <c r="D1190" s="242" t="s">
        <v>4742</v>
      </c>
      <c r="E1190" s="242" t="s">
        <v>8493</v>
      </c>
      <c r="F1190" s="242"/>
      <c r="G1190" s="240"/>
      <c r="H1190" s="241">
        <v>0</v>
      </c>
      <c r="I1190" s="242" t="s">
        <v>4967</v>
      </c>
      <c r="J1190" s="242" t="s">
        <v>4968</v>
      </c>
      <c r="K1190" s="242" t="s">
        <v>4729</v>
      </c>
      <c r="L1190" s="242" t="s">
        <v>4832</v>
      </c>
      <c r="M1190" s="242" t="s">
        <v>5222</v>
      </c>
      <c r="N1190" s="242" t="s">
        <v>8535</v>
      </c>
      <c r="O1190" s="242" t="s">
        <v>7229</v>
      </c>
      <c r="P1190" s="242" t="s">
        <v>7230</v>
      </c>
      <c r="Q1190" s="242" t="s">
        <v>8494</v>
      </c>
    </row>
    <row r="1191" spans="1:17">
      <c r="A1191" s="242" t="s">
        <v>8564</v>
      </c>
      <c r="B1191" s="242" t="s">
        <v>8565</v>
      </c>
      <c r="C1191" s="242" t="s">
        <v>8566</v>
      </c>
      <c r="D1191" s="242" t="s">
        <v>4742</v>
      </c>
      <c r="E1191" s="242" t="s">
        <v>8493</v>
      </c>
      <c r="F1191" s="242"/>
      <c r="G1191" s="240"/>
      <c r="H1191" s="241">
        <v>0</v>
      </c>
      <c r="I1191" s="242" t="s">
        <v>4967</v>
      </c>
      <c r="J1191" s="242" t="s">
        <v>4968</v>
      </c>
      <c r="K1191" s="242" t="s">
        <v>4729</v>
      </c>
      <c r="L1191" s="242" t="s">
        <v>4832</v>
      </c>
      <c r="M1191" s="242" t="s">
        <v>5222</v>
      </c>
      <c r="N1191" s="242" t="s">
        <v>8567</v>
      </c>
      <c r="O1191" s="242" t="s">
        <v>7229</v>
      </c>
      <c r="P1191" s="242" t="s">
        <v>7230</v>
      </c>
      <c r="Q1191" s="242" t="s">
        <v>8494</v>
      </c>
    </row>
    <row r="1192" spans="1:17">
      <c r="A1192" s="242" t="s">
        <v>8568</v>
      </c>
      <c r="B1192" s="242" t="s">
        <v>8569</v>
      </c>
      <c r="C1192" s="242" t="s">
        <v>8570</v>
      </c>
      <c r="D1192" s="242" t="s">
        <v>4742</v>
      </c>
      <c r="E1192" s="242" t="s">
        <v>8493</v>
      </c>
      <c r="F1192" s="242"/>
      <c r="G1192" s="240"/>
      <c r="H1192" s="241">
        <v>0</v>
      </c>
      <c r="I1192" s="242" t="s">
        <v>5192</v>
      </c>
      <c r="J1192" s="242" t="s">
        <v>5193</v>
      </c>
      <c r="K1192" s="242" t="s">
        <v>4729</v>
      </c>
      <c r="L1192" s="242" t="s">
        <v>4832</v>
      </c>
      <c r="M1192" s="242" t="s">
        <v>5194</v>
      </c>
      <c r="N1192" s="242" t="s">
        <v>8571</v>
      </c>
      <c r="O1192" s="242" t="s">
        <v>7229</v>
      </c>
      <c r="P1192" s="242" t="s">
        <v>7230</v>
      </c>
      <c r="Q1192" s="242" t="s">
        <v>8494</v>
      </c>
    </row>
    <row r="1193" spans="1:17">
      <c r="A1193" s="242" t="s">
        <v>8572</v>
      </c>
      <c r="B1193" s="242" t="s">
        <v>8573</v>
      </c>
      <c r="C1193" s="242" t="s">
        <v>8574</v>
      </c>
      <c r="D1193" s="242" t="s">
        <v>4742</v>
      </c>
      <c r="E1193" s="242" t="s">
        <v>8493</v>
      </c>
      <c r="F1193" s="242"/>
      <c r="G1193" s="240"/>
      <c r="H1193" s="241">
        <v>0</v>
      </c>
      <c r="I1193" s="242" t="s">
        <v>4967</v>
      </c>
      <c r="J1193" s="242" t="s">
        <v>4968</v>
      </c>
      <c r="K1193" s="242" t="s">
        <v>4729</v>
      </c>
      <c r="L1193" s="242" t="s">
        <v>4832</v>
      </c>
      <c r="M1193" s="242" t="s">
        <v>5302</v>
      </c>
      <c r="N1193" s="242"/>
      <c r="O1193" s="242" t="s">
        <v>7229</v>
      </c>
      <c r="P1193" s="242" t="s">
        <v>7230</v>
      </c>
      <c r="Q1193" s="242" t="s">
        <v>8494</v>
      </c>
    </row>
    <row r="1194" spans="1:17">
      <c r="A1194" s="242" t="s">
        <v>8575</v>
      </c>
      <c r="B1194" s="242" t="s">
        <v>8576</v>
      </c>
      <c r="C1194" s="242" t="s">
        <v>8577</v>
      </c>
      <c r="D1194" s="242" t="s">
        <v>4742</v>
      </c>
      <c r="E1194" s="242" t="s">
        <v>8493</v>
      </c>
      <c r="F1194" s="242"/>
      <c r="G1194" s="240"/>
      <c r="H1194" s="241">
        <v>0</v>
      </c>
      <c r="I1194" s="242" t="s">
        <v>5192</v>
      </c>
      <c r="J1194" s="242" t="s">
        <v>5193</v>
      </c>
      <c r="K1194" s="242" t="s">
        <v>4729</v>
      </c>
      <c r="L1194" s="242" t="s">
        <v>4832</v>
      </c>
      <c r="M1194" s="242" t="s">
        <v>5202</v>
      </c>
      <c r="N1194" s="242" t="s">
        <v>8578</v>
      </c>
      <c r="O1194" s="242" t="s">
        <v>7229</v>
      </c>
      <c r="P1194" s="242" t="s">
        <v>7230</v>
      </c>
      <c r="Q1194" s="242" t="s">
        <v>8494</v>
      </c>
    </row>
    <row r="1195" spans="1:17">
      <c r="A1195" s="242" t="s">
        <v>8579</v>
      </c>
      <c r="B1195" s="242" t="s">
        <v>8580</v>
      </c>
      <c r="C1195" s="242" t="s">
        <v>8581</v>
      </c>
      <c r="D1195" s="242" t="s">
        <v>4742</v>
      </c>
      <c r="E1195" s="242" t="s">
        <v>8493</v>
      </c>
      <c r="F1195" s="242"/>
      <c r="G1195" s="240"/>
      <c r="H1195" s="241">
        <v>0</v>
      </c>
      <c r="I1195" s="242" t="s">
        <v>5192</v>
      </c>
      <c r="J1195" s="242" t="s">
        <v>5193</v>
      </c>
      <c r="K1195" s="242" t="s">
        <v>4729</v>
      </c>
      <c r="L1195" s="242" t="s">
        <v>4832</v>
      </c>
      <c r="M1195" s="242" t="s">
        <v>5194</v>
      </c>
      <c r="N1195" s="242"/>
      <c r="O1195" s="242" t="s">
        <v>7229</v>
      </c>
      <c r="P1195" s="242" t="s">
        <v>7230</v>
      </c>
      <c r="Q1195" s="242" t="s">
        <v>8494</v>
      </c>
    </row>
    <row r="1196" spans="1:17">
      <c r="A1196" s="242" t="s">
        <v>8582</v>
      </c>
      <c r="B1196" s="242" t="s">
        <v>8583</v>
      </c>
      <c r="C1196" s="242" t="s">
        <v>8584</v>
      </c>
      <c r="D1196" s="242" t="s">
        <v>4742</v>
      </c>
      <c r="E1196" s="242" t="s">
        <v>8493</v>
      </c>
      <c r="F1196" s="242"/>
      <c r="G1196" s="240"/>
      <c r="H1196" s="241">
        <v>0</v>
      </c>
      <c r="I1196" s="242" t="s">
        <v>4967</v>
      </c>
      <c r="J1196" s="242" t="s">
        <v>4968</v>
      </c>
      <c r="K1196" s="242" t="s">
        <v>4729</v>
      </c>
      <c r="L1196" s="242" t="s">
        <v>4832</v>
      </c>
      <c r="M1196" s="242" t="s">
        <v>5222</v>
      </c>
      <c r="N1196" s="242" t="s">
        <v>8585</v>
      </c>
      <c r="O1196" s="242" t="s">
        <v>7229</v>
      </c>
      <c r="P1196" s="242" t="s">
        <v>7230</v>
      </c>
      <c r="Q1196" s="242" t="s">
        <v>8494</v>
      </c>
    </row>
    <row r="1197" spans="1:17">
      <c r="A1197" s="242" t="s">
        <v>8586</v>
      </c>
      <c r="B1197" s="242" t="s">
        <v>8587</v>
      </c>
      <c r="C1197" s="242" t="s">
        <v>8588</v>
      </c>
      <c r="D1197" s="242" t="s">
        <v>4742</v>
      </c>
      <c r="E1197" s="242" t="s">
        <v>8493</v>
      </c>
      <c r="F1197" s="242"/>
      <c r="G1197" s="240"/>
      <c r="H1197" s="241">
        <v>0</v>
      </c>
      <c r="I1197" s="242" t="s">
        <v>5192</v>
      </c>
      <c r="J1197" s="242" t="s">
        <v>5193</v>
      </c>
      <c r="K1197" s="242" t="s">
        <v>4729</v>
      </c>
      <c r="L1197" s="242" t="s">
        <v>4832</v>
      </c>
      <c r="M1197" s="242" t="s">
        <v>5325</v>
      </c>
      <c r="N1197" s="242" t="s">
        <v>8589</v>
      </c>
      <c r="O1197" s="242" t="s">
        <v>7229</v>
      </c>
      <c r="P1197" s="242" t="s">
        <v>7230</v>
      </c>
      <c r="Q1197" s="242" t="s">
        <v>8494</v>
      </c>
    </row>
    <row r="1198" spans="1:17">
      <c r="A1198" s="242" t="s">
        <v>8590</v>
      </c>
      <c r="B1198" s="242" t="s">
        <v>8591</v>
      </c>
      <c r="C1198" s="242" t="s">
        <v>8592</v>
      </c>
      <c r="D1198" s="242" t="s">
        <v>4742</v>
      </c>
      <c r="E1198" s="242" t="s">
        <v>8493</v>
      </c>
      <c r="F1198" s="242"/>
      <c r="G1198" s="240"/>
      <c r="H1198" s="241">
        <v>0</v>
      </c>
      <c r="I1198" s="242" t="s">
        <v>5192</v>
      </c>
      <c r="J1198" s="242" t="s">
        <v>5193</v>
      </c>
      <c r="K1198" s="242" t="s">
        <v>4729</v>
      </c>
      <c r="L1198" s="242" t="s">
        <v>4832</v>
      </c>
      <c r="M1198" s="242" t="s">
        <v>5212</v>
      </c>
      <c r="N1198" s="242"/>
      <c r="O1198" s="242" t="s">
        <v>7229</v>
      </c>
      <c r="P1198" s="242" t="s">
        <v>7230</v>
      </c>
      <c r="Q1198" s="242" t="s">
        <v>8494</v>
      </c>
    </row>
    <row r="1199" spans="1:17">
      <c r="A1199" s="242" t="s">
        <v>8593</v>
      </c>
      <c r="B1199" s="242" t="s">
        <v>8594</v>
      </c>
      <c r="C1199" s="242" t="s">
        <v>8595</v>
      </c>
      <c r="D1199" s="242" t="s">
        <v>4742</v>
      </c>
      <c r="E1199" s="242" t="s">
        <v>8493</v>
      </c>
      <c r="F1199" s="242"/>
      <c r="G1199" s="240"/>
      <c r="H1199" s="241">
        <v>0</v>
      </c>
      <c r="I1199" s="242" t="s">
        <v>5192</v>
      </c>
      <c r="J1199" s="242" t="s">
        <v>5193</v>
      </c>
      <c r="K1199" s="242" t="s">
        <v>4729</v>
      </c>
      <c r="L1199" s="242" t="s">
        <v>4832</v>
      </c>
      <c r="M1199" s="242" t="s">
        <v>5325</v>
      </c>
      <c r="N1199" s="242"/>
      <c r="O1199" s="242" t="s">
        <v>7229</v>
      </c>
      <c r="P1199" s="242" t="s">
        <v>7230</v>
      </c>
      <c r="Q1199" s="242" t="s">
        <v>8494</v>
      </c>
    </row>
    <row r="1200" spans="1:17">
      <c r="A1200" s="242" t="s">
        <v>8596</v>
      </c>
      <c r="B1200" s="242" t="s">
        <v>8597</v>
      </c>
      <c r="C1200" s="242" t="s">
        <v>8598</v>
      </c>
      <c r="D1200" s="242" t="s">
        <v>4742</v>
      </c>
      <c r="E1200" s="242" t="s">
        <v>8493</v>
      </c>
      <c r="F1200" s="242"/>
      <c r="G1200" s="240"/>
      <c r="H1200" s="241">
        <v>0</v>
      </c>
      <c r="I1200" s="242" t="s">
        <v>4967</v>
      </c>
      <c r="J1200" s="242" t="s">
        <v>4968</v>
      </c>
      <c r="K1200" s="242" t="s">
        <v>4729</v>
      </c>
      <c r="L1200" s="242" t="s">
        <v>4832</v>
      </c>
      <c r="M1200" s="242" t="s">
        <v>5222</v>
      </c>
      <c r="N1200" s="242" t="s">
        <v>8585</v>
      </c>
      <c r="O1200" s="242" t="s">
        <v>7229</v>
      </c>
      <c r="P1200" s="242" t="s">
        <v>7230</v>
      </c>
      <c r="Q1200" s="242" t="s">
        <v>8494</v>
      </c>
    </row>
    <row r="1201" spans="1:17">
      <c r="A1201" s="242" t="s">
        <v>8599</v>
      </c>
      <c r="B1201" s="242" t="s">
        <v>8600</v>
      </c>
      <c r="C1201" s="242" t="s">
        <v>8601</v>
      </c>
      <c r="D1201" s="242" t="s">
        <v>4742</v>
      </c>
      <c r="E1201" s="242" t="s">
        <v>8493</v>
      </c>
      <c r="F1201" s="242"/>
      <c r="G1201" s="240"/>
      <c r="H1201" s="241">
        <v>0</v>
      </c>
      <c r="I1201" s="242" t="s">
        <v>4967</v>
      </c>
      <c r="J1201" s="242" t="s">
        <v>4968</v>
      </c>
      <c r="K1201" s="242" t="s">
        <v>4729</v>
      </c>
      <c r="L1201" s="242" t="s">
        <v>4832</v>
      </c>
      <c r="M1201" s="242" t="s">
        <v>5222</v>
      </c>
      <c r="N1201" s="242"/>
      <c r="O1201" s="242" t="s">
        <v>7229</v>
      </c>
      <c r="P1201" s="242" t="s">
        <v>7230</v>
      </c>
      <c r="Q1201" s="242" t="s">
        <v>8494</v>
      </c>
    </row>
    <row r="1202" spans="1:17">
      <c r="A1202" s="242" t="s">
        <v>8602</v>
      </c>
      <c r="B1202" s="242" t="s">
        <v>8603</v>
      </c>
      <c r="C1202" s="242" t="s">
        <v>8604</v>
      </c>
      <c r="D1202" s="242" t="s">
        <v>4742</v>
      </c>
      <c r="E1202" s="242" t="s">
        <v>8493</v>
      </c>
      <c r="F1202" s="242"/>
      <c r="G1202" s="240"/>
      <c r="H1202" s="241">
        <v>0</v>
      </c>
      <c r="I1202" s="242" t="s">
        <v>5192</v>
      </c>
      <c r="J1202" s="242" t="s">
        <v>5193</v>
      </c>
      <c r="K1202" s="242" t="s">
        <v>4729</v>
      </c>
      <c r="L1202" s="242" t="s">
        <v>4832</v>
      </c>
      <c r="M1202" s="242" t="s">
        <v>5202</v>
      </c>
      <c r="N1202" s="242" t="s">
        <v>8498</v>
      </c>
      <c r="O1202" s="242" t="s">
        <v>7229</v>
      </c>
      <c r="P1202" s="242" t="s">
        <v>7230</v>
      </c>
      <c r="Q1202" s="242" t="s">
        <v>8494</v>
      </c>
    </row>
    <row r="1203" spans="1:17">
      <c r="A1203" s="242" t="s">
        <v>8605</v>
      </c>
      <c r="B1203" s="242" t="s">
        <v>8606</v>
      </c>
      <c r="C1203" s="242" t="s">
        <v>8607</v>
      </c>
      <c r="D1203" s="242" t="s">
        <v>4742</v>
      </c>
      <c r="E1203" s="242" t="s">
        <v>8493</v>
      </c>
      <c r="F1203" s="242"/>
      <c r="G1203" s="240"/>
      <c r="H1203" s="241">
        <v>0</v>
      </c>
      <c r="I1203" s="242" t="s">
        <v>5192</v>
      </c>
      <c r="J1203" s="242" t="s">
        <v>5193</v>
      </c>
      <c r="K1203" s="242" t="s">
        <v>4729</v>
      </c>
      <c r="L1203" s="242" t="s">
        <v>4832</v>
      </c>
      <c r="M1203" s="242" t="s">
        <v>5283</v>
      </c>
      <c r="N1203" s="242" t="s">
        <v>8608</v>
      </c>
      <c r="O1203" s="242" t="s">
        <v>7229</v>
      </c>
      <c r="P1203" s="242" t="s">
        <v>7230</v>
      </c>
      <c r="Q1203" s="242" t="s">
        <v>8494</v>
      </c>
    </row>
    <row r="1204" spans="1:17">
      <c r="A1204" s="242" t="s">
        <v>8609</v>
      </c>
      <c r="B1204" s="242" t="s">
        <v>8610</v>
      </c>
      <c r="C1204" s="242" t="s">
        <v>8611</v>
      </c>
      <c r="D1204" s="242" t="s">
        <v>4742</v>
      </c>
      <c r="E1204" s="242" t="s">
        <v>8493</v>
      </c>
      <c r="F1204" s="242"/>
      <c r="G1204" s="240"/>
      <c r="H1204" s="241">
        <v>0</v>
      </c>
      <c r="I1204" s="242" t="s">
        <v>4967</v>
      </c>
      <c r="J1204" s="242" t="s">
        <v>4968</v>
      </c>
      <c r="K1204" s="242" t="s">
        <v>4729</v>
      </c>
      <c r="L1204" s="242" t="s">
        <v>4832</v>
      </c>
      <c r="M1204" s="242" t="s">
        <v>5302</v>
      </c>
      <c r="N1204" s="242" t="s">
        <v>8612</v>
      </c>
      <c r="O1204" s="242" t="s">
        <v>7229</v>
      </c>
      <c r="P1204" s="242" t="s">
        <v>7230</v>
      </c>
      <c r="Q1204" s="242" t="s">
        <v>8494</v>
      </c>
    </row>
    <row r="1205" spans="1:17">
      <c r="A1205" s="242" t="s">
        <v>8613</v>
      </c>
      <c r="B1205" s="242" t="s">
        <v>8614</v>
      </c>
      <c r="C1205" s="242" t="s">
        <v>8615</v>
      </c>
      <c r="D1205" s="242" t="s">
        <v>4742</v>
      </c>
      <c r="E1205" s="242" t="s">
        <v>8493</v>
      </c>
      <c r="F1205" s="242"/>
      <c r="G1205" s="240"/>
      <c r="H1205" s="241">
        <v>0</v>
      </c>
      <c r="I1205" s="242" t="s">
        <v>5192</v>
      </c>
      <c r="J1205" s="242" t="s">
        <v>5193</v>
      </c>
      <c r="K1205" s="242" t="s">
        <v>4729</v>
      </c>
      <c r="L1205" s="242" t="s">
        <v>4832</v>
      </c>
      <c r="M1205" s="242" t="s">
        <v>5194</v>
      </c>
      <c r="N1205" s="242" t="s">
        <v>8525</v>
      </c>
      <c r="O1205" s="242" t="s">
        <v>7229</v>
      </c>
      <c r="P1205" s="242" t="s">
        <v>7230</v>
      </c>
      <c r="Q1205" s="242" t="s">
        <v>8494</v>
      </c>
    </row>
    <row r="1206" spans="1:17">
      <c r="A1206" s="242" t="s">
        <v>8616</v>
      </c>
      <c r="B1206" s="242" t="s">
        <v>8617</v>
      </c>
      <c r="C1206" s="242" t="s">
        <v>8618</v>
      </c>
      <c r="D1206" s="242" t="s">
        <v>4742</v>
      </c>
      <c r="E1206" s="242" t="s">
        <v>8493</v>
      </c>
      <c r="F1206" s="242"/>
      <c r="G1206" s="240">
        <v>60</v>
      </c>
      <c r="H1206" s="241">
        <v>0</v>
      </c>
      <c r="I1206" s="242" t="s">
        <v>4795</v>
      </c>
      <c r="J1206" s="242" t="s">
        <v>4796</v>
      </c>
      <c r="K1206" s="242" t="s">
        <v>4729</v>
      </c>
      <c r="L1206" s="242" t="s">
        <v>4797</v>
      </c>
      <c r="M1206" s="242" t="s">
        <v>4798</v>
      </c>
      <c r="N1206" s="242" t="s">
        <v>8525</v>
      </c>
      <c r="O1206" s="242" t="s">
        <v>7229</v>
      </c>
      <c r="P1206" s="242" t="s">
        <v>7230</v>
      </c>
      <c r="Q1206" s="242" t="s">
        <v>8494</v>
      </c>
    </row>
    <row r="1207" spans="1:17">
      <c r="A1207" s="242" t="s">
        <v>8619</v>
      </c>
      <c r="B1207" s="242" t="s">
        <v>8620</v>
      </c>
      <c r="C1207" s="242" t="s">
        <v>8621</v>
      </c>
      <c r="D1207" s="242"/>
      <c r="E1207" s="242" t="s">
        <v>7237</v>
      </c>
      <c r="F1207" s="242" t="s">
        <v>4742</v>
      </c>
      <c r="G1207" s="240">
        <v>60</v>
      </c>
      <c r="H1207" s="241">
        <v>0</v>
      </c>
      <c r="I1207" s="242" t="s">
        <v>4780</v>
      </c>
      <c r="J1207" s="242" t="s">
        <v>4781</v>
      </c>
      <c r="K1207" s="242" t="s">
        <v>4729</v>
      </c>
      <c r="L1207" s="242" t="s">
        <v>4730</v>
      </c>
      <c r="M1207" s="242" t="s">
        <v>6439</v>
      </c>
      <c r="N1207" s="242"/>
      <c r="O1207" s="242" t="s">
        <v>7229</v>
      </c>
      <c r="P1207" s="242" t="s">
        <v>7230</v>
      </c>
      <c r="Q1207" s="242" t="s">
        <v>4733</v>
      </c>
    </row>
    <row r="1208" spans="1:17">
      <c r="A1208" s="242" t="s">
        <v>8622</v>
      </c>
      <c r="B1208" s="242" t="s">
        <v>8623</v>
      </c>
      <c r="C1208" s="242" t="s">
        <v>8624</v>
      </c>
      <c r="D1208" s="242"/>
      <c r="E1208" s="242" t="s">
        <v>7237</v>
      </c>
      <c r="F1208" s="242" t="s">
        <v>4742</v>
      </c>
      <c r="G1208" s="240">
        <v>60</v>
      </c>
      <c r="H1208" s="241">
        <v>0</v>
      </c>
      <c r="I1208" s="242" t="s">
        <v>4820</v>
      </c>
      <c r="J1208" s="242" t="s">
        <v>4821</v>
      </c>
      <c r="K1208" s="242" t="s">
        <v>4729</v>
      </c>
      <c r="L1208" s="242" t="s">
        <v>4730</v>
      </c>
      <c r="M1208" s="242" t="s">
        <v>6439</v>
      </c>
      <c r="N1208" s="242"/>
      <c r="O1208" s="242" t="s">
        <v>7229</v>
      </c>
      <c r="P1208" s="242" t="s">
        <v>7230</v>
      </c>
      <c r="Q1208" s="242" t="s">
        <v>4733</v>
      </c>
    </row>
    <row r="1209" spans="1:17">
      <c r="A1209" s="242" t="s">
        <v>8625</v>
      </c>
      <c r="B1209" s="242" t="s">
        <v>8626</v>
      </c>
      <c r="C1209" s="242" t="s">
        <v>8627</v>
      </c>
      <c r="D1209" s="242"/>
      <c r="E1209" s="242" t="s">
        <v>7237</v>
      </c>
      <c r="F1209" s="242" t="s">
        <v>4742</v>
      </c>
      <c r="G1209" s="240">
        <v>60</v>
      </c>
      <c r="H1209" s="241">
        <v>0</v>
      </c>
      <c r="I1209" s="242" t="s">
        <v>4820</v>
      </c>
      <c r="J1209" s="242" t="s">
        <v>4821</v>
      </c>
      <c r="K1209" s="242" t="s">
        <v>4729</v>
      </c>
      <c r="L1209" s="242" t="s">
        <v>4730</v>
      </c>
      <c r="M1209" s="242" t="s">
        <v>4816</v>
      </c>
      <c r="N1209" s="242"/>
      <c r="O1209" s="242" t="s">
        <v>7229</v>
      </c>
      <c r="P1209" s="242" t="s">
        <v>7230</v>
      </c>
      <c r="Q1209" s="242" t="s">
        <v>4733</v>
      </c>
    </row>
    <row r="1210" spans="1:17">
      <c r="A1210" s="242" t="s">
        <v>8628</v>
      </c>
      <c r="B1210" s="242" t="s">
        <v>8629</v>
      </c>
      <c r="C1210" s="242" t="s">
        <v>8630</v>
      </c>
      <c r="D1210" s="242" t="s">
        <v>8631</v>
      </c>
      <c r="E1210" s="242" t="s">
        <v>7247</v>
      </c>
      <c r="F1210" s="242" t="s">
        <v>8632</v>
      </c>
      <c r="G1210" s="240">
        <v>60</v>
      </c>
      <c r="H1210" s="241">
        <v>0</v>
      </c>
      <c r="I1210" s="242"/>
      <c r="J1210" s="242"/>
      <c r="K1210" s="242" t="s">
        <v>4729</v>
      </c>
      <c r="L1210" s="242" t="s">
        <v>4730</v>
      </c>
      <c r="M1210" s="242" t="s">
        <v>4749</v>
      </c>
      <c r="N1210" s="242" t="s">
        <v>8633</v>
      </c>
      <c r="O1210" s="242" t="s">
        <v>7229</v>
      </c>
      <c r="P1210" s="242" t="s">
        <v>7230</v>
      </c>
      <c r="Q1210" s="242" t="s">
        <v>4733</v>
      </c>
    </row>
    <row r="1211" spans="1:17">
      <c r="A1211" s="242" t="s">
        <v>8634</v>
      </c>
      <c r="B1211" s="242" t="s">
        <v>8635</v>
      </c>
      <c r="C1211" s="242" t="s">
        <v>8636</v>
      </c>
      <c r="D1211" s="242"/>
      <c r="E1211" s="242" t="s">
        <v>7247</v>
      </c>
      <c r="F1211" s="242" t="s">
        <v>4742</v>
      </c>
      <c r="G1211" s="240">
        <v>60</v>
      </c>
      <c r="H1211" s="241">
        <v>0</v>
      </c>
      <c r="I1211" s="242" t="s">
        <v>4738</v>
      </c>
      <c r="J1211" s="242" t="s">
        <v>4739</v>
      </c>
      <c r="K1211" s="242" t="s">
        <v>4729</v>
      </c>
      <c r="L1211" s="242" t="s">
        <v>4730</v>
      </c>
      <c r="M1211" s="242" t="s">
        <v>4785</v>
      </c>
      <c r="N1211" s="242"/>
      <c r="O1211" s="242" t="s">
        <v>7229</v>
      </c>
      <c r="P1211" s="242" t="s">
        <v>7230</v>
      </c>
      <c r="Q1211" s="242" t="s">
        <v>4733</v>
      </c>
    </row>
    <row r="1212" spans="1:17">
      <c r="A1212" s="242" t="s">
        <v>8637</v>
      </c>
      <c r="B1212" s="242" t="s">
        <v>8638</v>
      </c>
      <c r="C1212" s="242" t="s">
        <v>8639</v>
      </c>
      <c r="D1212" s="242"/>
      <c r="E1212" s="242" t="s">
        <v>7247</v>
      </c>
      <c r="F1212" s="242" t="s">
        <v>8640</v>
      </c>
      <c r="G1212" s="240">
        <v>60</v>
      </c>
      <c r="H1212" s="241">
        <v>0</v>
      </c>
      <c r="I1212" s="242" t="s">
        <v>4747</v>
      </c>
      <c r="J1212" s="242" t="s">
        <v>4748</v>
      </c>
      <c r="K1212" s="242" t="s">
        <v>4729</v>
      </c>
      <c r="L1212" s="242" t="s">
        <v>4730</v>
      </c>
      <c r="M1212" s="242" t="s">
        <v>4777</v>
      </c>
      <c r="N1212" s="242"/>
      <c r="O1212" s="242" t="s">
        <v>7229</v>
      </c>
      <c r="P1212" s="242" t="s">
        <v>7230</v>
      </c>
      <c r="Q1212" s="242" t="s">
        <v>4733</v>
      </c>
    </row>
    <row r="1213" spans="1:17">
      <c r="A1213" s="242" t="s">
        <v>8641</v>
      </c>
      <c r="B1213" s="242" t="s">
        <v>8642</v>
      </c>
      <c r="C1213" s="242" t="s">
        <v>8643</v>
      </c>
      <c r="D1213" s="242"/>
      <c r="E1213" s="242" t="s">
        <v>8644</v>
      </c>
      <c r="F1213" s="242" t="s">
        <v>4742</v>
      </c>
      <c r="G1213" s="240">
        <v>60</v>
      </c>
      <c r="H1213" s="241">
        <v>0</v>
      </c>
      <c r="I1213" s="242" t="s">
        <v>4795</v>
      </c>
      <c r="J1213" s="242" t="s">
        <v>4796</v>
      </c>
      <c r="K1213" s="242" t="s">
        <v>4729</v>
      </c>
      <c r="L1213" s="242" t="s">
        <v>8645</v>
      </c>
      <c r="M1213" s="242" t="s">
        <v>4798</v>
      </c>
      <c r="N1213" s="242"/>
      <c r="O1213" s="242" t="s">
        <v>7229</v>
      </c>
      <c r="P1213" s="242" t="s">
        <v>7230</v>
      </c>
      <c r="Q1213" s="242" t="s">
        <v>4733</v>
      </c>
    </row>
    <row r="1214" spans="1:17">
      <c r="A1214" s="242" t="s">
        <v>8646</v>
      </c>
      <c r="B1214" s="242" t="s">
        <v>8647</v>
      </c>
      <c r="C1214" s="242" t="s">
        <v>8648</v>
      </c>
      <c r="D1214" s="242"/>
      <c r="E1214" s="242" t="s">
        <v>8644</v>
      </c>
      <c r="F1214" s="242" t="s">
        <v>8649</v>
      </c>
      <c r="G1214" s="240">
        <v>60</v>
      </c>
      <c r="H1214" s="241">
        <v>0</v>
      </c>
      <c r="I1214" s="242" t="s">
        <v>4795</v>
      </c>
      <c r="J1214" s="242" t="s">
        <v>4796</v>
      </c>
      <c r="K1214" s="242" t="s">
        <v>4729</v>
      </c>
      <c r="L1214" s="242" t="s">
        <v>5117</v>
      </c>
      <c r="M1214" s="242" t="s">
        <v>4798</v>
      </c>
      <c r="N1214" s="242"/>
      <c r="O1214" s="242" t="s">
        <v>7229</v>
      </c>
      <c r="P1214" s="242" t="s">
        <v>7230</v>
      </c>
      <c r="Q1214" s="242" t="s">
        <v>4733</v>
      </c>
    </row>
    <row r="1215" spans="1:17">
      <c r="A1215" s="242" t="s">
        <v>8650</v>
      </c>
      <c r="B1215" s="242" t="s">
        <v>8651</v>
      </c>
      <c r="C1215" s="242" t="s">
        <v>8652</v>
      </c>
      <c r="D1215" s="242"/>
      <c r="E1215" s="242" t="s">
        <v>8644</v>
      </c>
      <c r="F1215" s="242" t="s">
        <v>8653</v>
      </c>
      <c r="G1215" s="240">
        <v>60</v>
      </c>
      <c r="H1215" s="241">
        <v>0</v>
      </c>
      <c r="I1215" s="242" t="s">
        <v>4795</v>
      </c>
      <c r="J1215" s="242" t="s">
        <v>4796</v>
      </c>
      <c r="K1215" s="242" t="s">
        <v>4729</v>
      </c>
      <c r="L1215" s="242" t="s">
        <v>5039</v>
      </c>
      <c r="M1215" s="242" t="s">
        <v>4798</v>
      </c>
      <c r="N1215" s="242"/>
      <c r="O1215" s="242" t="s">
        <v>7229</v>
      </c>
      <c r="P1215" s="242" t="s">
        <v>7230</v>
      </c>
      <c r="Q1215" s="242" t="s">
        <v>4733</v>
      </c>
    </row>
    <row r="1216" spans="1:17">
      <c r="A1216" s="242" t="s">
        <v>8654</v>
      </c>
      <c r="B1216" s="242" t="s">
        <v>8655</v>
      </c>
      <c r="C1216" s="242" t="s">
        <v>8656</v>
      </c>
      <c r="D1216" s="242"/>
      <c r="E1216" s="242" t="s">
        <v>8644</v>
      </c>
      <c r="F1216" s="242" t="s">
        <v>8657</v>
      </c>
      <c r="G1216" s="240">
        <v>60</v>
      </c>
      <c r="H1216" s="241">
        <v>0</v>
      </c>
      <c r="I1216" s="242" t="s">
        <v>4795</v>
      </c>
      <c r="J1216" s="242" t="s">
        <v>4796</v>
      </c>
      <c r="K1216" s="242" t="s">
        <v>4729</v>
      </c>
      <c r="L1216" s="242" t="s">
        <v>8645</v>
      </c>
      <c r="M1216" s="242" t="s">
        <v>4798</v>
      </c>
      <c r="N1216" s="242"/>
      <c r="O1216" s="242" t="s">
        <v>7229</v>
      </c>
      <c r="P1216" s="242" t="s">
        <v>7230</v>
      </c>
      <c r="Q1216" s="242" t="s">
        <v>4733</v>
      </c>
    </row>
    <row r="1217" spans="1:17">
      <c r="A1217" s="242" t="s">
        <v>8658</v>
      </c>
      <c r="B1217" s="242" t="s">
        <v>8659</v>
      </c>
      <c r="C1217" s="242" t="s">
        <v>8660</v>
      </c>
      <c r="D1217" s="242"/>
      <c r="E1217" s="242" t="s">
        <v>7247</v>
      </c>
      <c r="F1217" s="242" t="s">
        <v>8661</v>
      </c>
      <c r="G1217" s="240">
        <v>60</v>
      </c>
      <c r="H1217" s="241">
        <v>0</v>
      </c>
      <c r="I1217" s="242" t="s">
        <v>4808</v>
      </c>
      <c r="J1217" s="242" t="s">
        <v>4809</v>
      </c>
      <c r="K1217" s="242" t="s">
        <v>4729</v>
      </c>
      <c r="L1217" s="242" t="s">
        <v>4730</v>
      </c>
      <c r="M1217" s="242" t="s">
        <v>6564</v>
      </c>
      <c r="N1217" s="242"/>
      <c r="O1217" s="242" t="s">
        <v>7229</v>
      </c>
      <c r="P1217" s="242" t="s">
        <v>7230</v>
      </c>
      <c r="Q1217" s="242" t="s">
        <v>4733</v>
      </c>
    </row>
    <row r="1218" spans="1:17">
      <c r="A1218" s="242" t="s">
        <v>8662</v>
      </c>
      <c r="B1218" s="242" t="s">
        <v>8663</v>
      </c>
      <c r="C1218" s="242" t="s">
        <v>8664</v>
      </c>
      <c r="D1218" s="242"/>
      <c r="E1218" s="242" t="s">
        <v>7247</v>
      </c>
      <c r="F1218" s="242" t="s">
        <v>8665</v>
      </c>
      <c r="G1218" s="240">
        <v>60</v>
      </c>
      <c r="H1218" s="241">
        <v>0</v>
      </c>
      <c r="I1218" s="242" t="s">
        <v>4780</v>
      </c>
      <c r="J1218" s="242" t="s">
        <v>4781</v>
      </c>
      <c r="K1218" s="242" t="s">
        <v>4729</v>
      </c>
      <c r="L1218" s="242" t="s">
        <v>4730</v>
      </c>
      <c r="M1218" s="242" t="s">
        <v>4872</v>
      </c>
      <c r="N1218" s="242"/>
      <c r="O1218" s="242" t="s">
        <v>7229</v>
      </c>
      <c r="P1218" s="242" t="s">
        <v>7230</v>
      </c>
      <c r="Q1218" s="242" t="s">
        <v>4733</v>
      </c>
    </row>
    <row r="1219" spans="1:17">
      <c r="A1219" s="242" t="s">
        <v>8666</v>
      </c>
      <c r="B1219" s="242" t="s">
        <v>8667</v>
      </c>
      <c r="C1219" s="242" t="s">
        <v>8668</v>
      </c>
      <c r="D1219" s="242"/>
      <c r="E1219" s="242" t="s">
        <v>7247</v>
      </c>
      <c r="F1219" s="242" t="s">
        <v>8669</v>
      </c>
      <c r="G1219" s="240">
        <v>60</v>
      </c>
      <c r="H1219" s="241">
        <v>0</v>
      </c>
      <c r="I1219" s="242" t="s">
        <v>4747</v>
      </c>
      <c r="J1219" s="242" t="s">
        <v>4748</v>
      </c>
      <c r="K1219" s="242" t="s">
        <v>4729</v>
      </c>
      <c r="L1219" s="242" t="s">
        <v>4730</v>
      </c>
      <c r="M1219" s="242" t="s">
        <v>4908</v>
      </c>
      <c r="N1219" s="242" t="s">
        <v>7228</v>
      </c>
      <c r="O1219" s="242" t="s">
        <v>7229</v>
      </c>
      <c r="P1219" s="242" t="s">
        <v>7230</v>
      </c>
      <c r="Q1219" s="242" t="s">
        <v>4733</v>
      </c>
    </row>
    <row r="1220" spans="1:17">
      <c r="A1220" s="242" t="s">
        <v>8670</v>
      </c>
      <c r="B1220" s="242" t="s">
        <v>8671</v>
      </c>
      <c r="C1220" s="242" t="s">
        <v>8672</v>
      </c>
      <c r="D1220" s="242"/>
      <c r="E1220" s="242" t="s">
        <v>7247</v>
      </c>
      <c r="F1220" s="242" t="s">
        <v>8673</v>
      </c>
      <c r="G1220" s="240">
        <v>60</v>
      </c>
      <c r="H1220" s="241">
        <v>0</v>
      </c>
      <c r="I1220" s="242" t="s">
        <v>4795</v>
      </c>
      <c r="J1220" s="242" t="s">
        <v>4796</v>
      </c>
      <c r="K1220" s="242" t="s">
        <v>4729</v>
      </c>
      <c r="L1220" s="242" t="s">
        <v>5017</v>
      </c>
      <c r="M1220" s="242" t="s">
        <v>4798</v>
      </c>
      <c r="N1220" s="242"/>
      <c r="O1220" s="242" t="s">
        <v>7229</v>
      </c>
      <c r="P1220" s="242" t="s">
        <v>7230</v>
      </c>
      <c r="Q1220" s="242" t="s">
        <v>4733</v>
      </c>
    </row>
    <row r="1221" spans="1:17">
      <c r="A1221" s="242" t="s">
        <v>8674</v>
      </c>
      <c r="B1221" s="242" t="s">
        <v>8675</v>
      </c>
      <c r="C1221" s="242" t="s">
        <v>8676</v>
      </c>
      <c r="D1221" s="242"/>
      <c r="E1221" s="242" t="s">
        <v>8644</v>
      </c>
      <c r="F1221" s="242" t="s">
        <v>8677</v>
      </c>
      <c r="G1221" s="240">
        <v>60</v>
      </c>
      <c r="H1221" s="241">
        <v>0</v>
      </c>
      <c r="I1221" s="242" t="s">
        <v>4795</v>
      </c>
      <c r="J1221" s="242" t="s">
        <v>4796</v>
      </c>
      <c r="K1221" s="242" t="s">
        <v>4729</v>
      </c>
      <c r="L1221" s="242" t="s">
        <v>5013</v>
      </c>
      <c r="M1221" s="242" t="s">
        <v>4798</v>
      </c>
      <c r="N1221" s="242"/>
      <c r="O1221" s="242" t="s">
        <v>7229</v>
      </c>
      <c r="P1221" s="242" t="s">
        <v>7230</v>
      </c>
      <c r="Q1221" s="242" t="s">
        <v>4733</v>
      </c>
    </row>
    <row r="1222" spans="1:17">
      <c r="A1222" s="242" t="s">
        <v>8678</v>
      </c>
      <c r="B1222" s="242" t="s">
        <v>8679</v>
      </c>
      <c r="C1222" s="242" t="s">
        <v>8680</v>
      </c>
      <c r="D1222" s="242"/>
      <c r="E1222" s="242" t="s">
        <v>7247</v>
      </c>
      <c r="F1222" s="242" t="s">
        <v>8681</v>
      </c>
      <c r="G1222" s="240">
        <v>60</v>
      </c>
      <c r="H1222" s="241">
        <v>0</v>
      </c>
      <c r="I1222" s="242" t="s">
        <v>4795</v>
      </c>
      <c r="J1222" s="242" t="s">
        <v>4796</v>
      </c>
      <c r="K1222" s="242" t="s">
        <v>4729</v>
      </c>
      <c r="L1222" s="242" t="s">
        <v>4730</v>
      </c>
      <c r="M1222" s="242"/>
      <c r="N1222" s="242"/>
      <c r="O1222" s="242" t="s">
        <v>7229</v>
      </c>
      <c r="P1222" s="242" t="s">
        <v>7230</v>
      </c>
      <c r="Q1222" s="242" t="s">
        <v>4733</v>
      </c>
    </row>
    <row r="1223" spans="1:17">
      <c r="A1223" s="242" t="s">
        <v>8682</v>
      </c>
      <c r="B1223" s="242" t="s">
        <v>8683</v>
      </c>
      <c r="C1223" s="242" t="s">
        <v>8684</v>
      </c>
      <c r="D1223" s="242"/>
      <c r="E1223" s="242" t="s">
        <v>8644</v>
      </c>
      <c r="F1223" s="242" t="s">
        <v>8685</v>
      </c>
      <c r="G1223" s="240">
        <v>60</v>
      </c>
      <c r="H1223" s="241">
        <v>0</v>
      </c>
      <c r="I1223" s="242" t="s">
        <v>4795</v>
      </c>
      <c r="J1223" s="242" t="s">
        <v>4796</v>
      </c>
      <c r="K1223" s="242" t="s">
        <v>4729</v>
      </c>
      <c r="L1223" s="242" t="s">
        <v>5043</v>
      </c>
      <c r="M1223" s="242" t="s">
        <v>4798</v>
      </c>
      <c r="N1223" s="242"/>
      <c r="O1223" s="242" t="s">
        <v>7229</v>
      </c>
      <c r="P1223" s="242" t="s">
        <v>7230</v>
      </c>
      <c r="Q1223" s="242" t="s">
        <v>4733</v>
      </c>
    </row>
    <row r="1224" spans="1:17">
      <c r="A1224" s="242" t="s">
        <v>8686</v>
      </c>
      <c r="B1224" s="242" t="s">
        <v>8687</v>
      </c>
      <c r="C1224" s="242" t="s">
        <v>8688</v>
      </c>
      <c r="D1224" s="242"/>
      <c r="E1224" s="242" t="s">
        <v>7247</v>
      </c>
      <c r="F1224" s="242" t="s">
        <v>8689</v>
      </c>
      <c r="G1224" s="240">
        <v>60</v>
      </c>
      <c r="H1224" s="241">
        <v>0</v>
      </c>
      <c r="I1224" s="242" t="s">
        <v>4795</v>
      </c>
      <c r="J1224" s="242" t="s">
        <v>4796</v>
      </c>
      <c r="K1224" s="242" t="s">
        <v>4729</v>
      </c>
      <c r="L1224" s="242" t="s">
        <v>5079</v>
      </c>
      <c r="M1224" s="242" t="s">
        <v>4798</v>
      </c>
      <c r="N1224" s="242"/>
      <c r="O1224" s="242" t="s">
        <v>7229</v>
      </c>
      <c r="P1224" s="242" t="s">
        <v>7230</v>
      </c>
      <c r="Q1224" s="242" t="s">
        <v>4733</v>
      </c>
    </row>
    <row r="1225" spans="1:17">
      <c r="A1225" s="242" t="s">
        <v>8690</v>
      </c>
      <c r="B1225" s="242" t="s">
        <v>8691</v>
      </c>
      <c r="C1225" s="242" t="s">
        <v>8692</v>
      </c>
      <c r="D1225" s="242"/>
      <c r="E1225" s="242" t="s">
        <v>7247</v>
      </c>
      <c r="F1225" s="242" t="s">
        <v>8693</v>
      </c>
      <c r="G1225" s="240">
        <v>60</v>
      </c>
      <c r="H1225" s="241">
        <v>0</v>
      </c>
      <c r="I1225" s="242" t="s">
        <v>4747</v>
      </c>
      <c r="J1225" s="242" t="s">
        <v>4748</v>
      </c>
      <c r="K1225" s="242" t="s">
        <v>4729</v>
      </c>
      <c r="L1225" s="242" t="s">
        <v>4730</v>
      </c>
      <c r="M1225" s="242" t="s">
        <v>4749</v>
      </c>
      <c r="N1225" s="242"/>
      <c r="O1225" s="242" t="s">
        <v>7229</v>
      </c>
      <c r="P1225" s="242" t="s">
        <v>7230</v>
      </c>
      <c r="Q1225" s="242" t="s">
        <v>4733</v>
      </c>
    </row>
    <row r="1226" spans="1:17">
      <c r="A1226" s="242" t="s">
        <v>8694</v>
      </c>
      <c r="B1226" s="242" t="s">
        <v>8695</v>
      </c>
      <c r="C1226" s="242" t="s">
        <v>8696</v>
      </c>
      <c r="D1226" s="242"/>
      <c r="E1226" s="242" t="s">
        <v>7247</v>
      </c>
      <c r="F1226" s="242" t="s">
        <v>8697</v>
      </c>
      <c r="G1226" s="240">
        <v>60</v>
      </c>
      <c r="H1226" s="241">
        <v>0</v>
      </c>
      <c r="I1226" s="242" t="s">
        <v>4808</v>
      </c>
      <c r="J1226" s="242" t="s">
        <v>4809</v>
      </c>
      <c r="K1226" s="242" t="s">
        <v>4729</v>
      </c>
      <c r="L1226" s="242" t="s">
        <v>4730</v>
      </c>
      <c r="M1226" s="242" t="s">
        <v>7593</v>
      </c>
      <c r="N1226" s="242"/>
      <c r="O1226" s="242" t="s">
        <v>7229</v>
      </c>
      <c r="P1226" s="242" t="s">
        <v>7230</v>
      </c>
      <c r="Q1226" s="242" t="s">
        <v>4733</v>
      </c>
    </row>
    <row r="1227" spans="1:17">
      <c r="A1227" s="242" t="s">
        <v>8698</v>
      </c>
      <c r="B1227" s="242" t="s">
        <v>8699</v>
      </c>
      <c r="C1227" s="242" t="s">
        <v>8700</v>
      </c>
      <c r="D1227" s="242"/>
      <c r="E1227" s="242" t="s">
        <v>7247</v>
      </c>
      <c r="F1227" s="242" t="s">
        <v>8701</v>
      </c>
      <c r="G1227" s="240">
        <v>60</v>
      </c>
      <c r="H1227" s="241">
        <v>0</v>
      </c>
      <c r="I1227" s="242" t="s">
        <v>4780</v>
      </c>
      <c r="J1227" s="242" t="s">
        <v>4781</v>
      </c>
      <c r="K1227" s="242" t="s">
        <v>4729</v>
      </c>
      <c r="L1227" s="242" t="s">
        <v>4730</v>
      </c>
      <c r="M1227" s="242" t="s">
        <v>4822</v>
      </c>
      <c r="N1227" s="242"/>
      <c r="O1227" s="242" t="s">
        <v>7229</v>
      </c>
      <c r="P1227" s="242" t="s">
        <v>7230</v>
      </c>
      <c r="Q1227" s="242" t="s">
        <v>4733</v>
      </c>
    </row>
    <row r="1228" spans="1:17">
      <c r="A1228" s="242" t="s">
        <v>8702</v>
      </c>
      <c r="B1228" s="242" t="s">
        <v>8703</v>
      </c>
      <c r="C1228" s="242" t="s">
        <v>8704</v>
      </c>
      <c r="D1228" s="242"/>
      <c r="E1228" s="242" t="s">
        <v>8644</v>
      </c>
      <c r="F1228" s="242" t="s">
        <v>8705</v>
      </c>
      <c r="G1228" s="240">
        <v>60</v>
      </c>
      <c r="H1228" s="241">
        <v>0</v>
      </c>
      <c r="I1228" s="242" t="s">
        <v>4795</v>
      </c>
      <c r="J1228" s="242" t="s">
        <v>4796</v>
      </c>
      <c r="K1228" s="242" t="s">
        <v>4729</v>
      </c>
      <c r="L1228" s="242" t="s">
        <v>7888</v>
      </c>
      <c r="M1228" s="242" t="s">
        <v>4798</v>
      </c>
      <c r="N1228" s="242"/>
      <c r="O1228" s="242" t="s">
        <v>7229</v>
      </c>
      <c r="P1228" s="242" t="s">
        <v>7230</v>
      </c>
      <c r="Q1228" s="242" t="s">
        <v>4733</v>
      </c>
    </row>
    <row r="1229" spans="1:17">
      <c r="A1229" s="242" t="s">
        <v>8706</v>
      </c>
      <c r="B1229" s="242" t="s">
        <v>8707</v>
      </c>
      <c r="C1229" s="242" t="s">
        <v>8708</v>
      </c>
      <c r="D1229" s="242"/>
      <c r="E1229" s="242" t="s">
        <v>7247</v>
      </c>
      <c r="F1229" s="242" t="s">
        <v>8709</v>
      </c>
      <c r="G1229" s="240">
        <v>60</v>
      </c>
      <c r="H1229" s="241">
        <v>0</v>
      </c>
      <c r="I1229" s="242" t="s">
        <v>4780</v>
      </c>
      <c r="J1229" s="242" t="s">
        <v>4781</v>
      </c>
      <c r="K1229" s="242" t="s">
        <v>4729</v>
      </c>
      <c r="L1229" s="242" t="s">
        <v>4730</v>
      </c>
      <c r="M1229" s="242" t="s">
        <v>4937</v>
      </c>
      <c r="N1229" s="242"/>
      <c r="O1229" s="242" t="s">
        <v>7229</v>
      </c>
      <c r="P1229" s="242" t="s">
        <v>7230</v>
      </c>
      <c r="Q1229" s="242" t="s">
        <v>4733</v>
      </c>
    </row>
    <row r="1230" spans="1:17">
      <c r="A1230" s="242" t="s">
        <v>8710</v>
      </c>
      <c r="B1230" s="242" t="s">
        <v>8711</v>
      </c>
      <c r="C1230" s="242" t="s">
        <v>8712</v>
      </c>
      <c r="D1230" s="242"/>
      <c r="E1230" s="242" t="s">
        <v>8644</v>
      </c>
      <c r="F1230" s="242" t="s">
        <v>4742</v>
      </c>
      <c r="G1230" s="240">
        <v>60</v>
      </c>
      <c r="H1230" s="241">
        <v>0</v>
      </c>
      <c r="I1230" s="242" t="s">
        <v>4747</v>
      </c>
      <c r="J1230" s="242" t="s">
        <v>4748</v>
      </c>
      <c r="K1230" s="242" t="s">
        <v>4729</v>
      </c>
      <c r="L1230" s="242" t="s">
        <v>4730</v>
      </c>
      <c r="M1230" s="242" t="s">
        <v>4908</v>
      </c>
      <c r="N1230" s="242"/>
      <c r="O1230" s="242" t="s">
        <v>7229</v>
      </c>
      <c r="P1230" s="242" t="s">
        <v>7230</v>
      </c>
      <c r="Q1230" s="242" t="s">
        <v>4733</v>
      </c>
    </row>
    <row r="1231" spans="1:17">
      <c r="A1231" s="242" t="s">
        <v>8713</v>
      </c>
      <c r="B1231" s="242" t="s">
        <v>8714</v>
      </c>
      <c r="C1231" s="242" t="s">
        <v>8715</v>
      </c>
      <c r="D1231" s="242"/>
      <c r="E1231" s="242" t="s">
        <v>7247</v>
      </c>
      <c r="F1231" s="242" t="s">
        <v>4742</v>
      </c>
      <c r="G1231" s="240">
        <v>60</v>
      </c>
      <c r="H1231" s="241">
        <v>0</v>
      </c>
      <c r="I1231" s="242" t="s">
        <v>4738</v>
      </c>
      <c r="J1231" s="242" t="s">
        <v>4739</v>
      </c>
      <c r="K1231" s="242" t="s">
        <v>4729</v>
      </c>
      <c r="L1231" s="242" t="s">
        <v>4730</v>
      </c>
      <c r="M1231" s="242" t="s">
        <v>4785</v>
      </c>
      <c r="N1231" s="242"/>
      <c r="O1231" s="242" t="s">
        <v>7229</v>
      </c>
      <c r="P1231" s="242" t="s">
        <v>7230</v>
      </c>
      <c r="Q1231" s="242" t="s">
        <v>4733</v>
      </c>
    </row>
    <row r="1232" spans="1:17">
      <c r="A1232" s="242" t="s">
        <v>8716</v>
      </c>
      <c r="B1232" s="242" t="s">
        <v>8717</v>
      </c>
      <c r="C1232" s="242" t="s">
        <v>8718</v>
      </c>
      <c r="D1232" s="242"/>
      <c r="E1232" s="242" t="s">
        <v>8644</v>
      </c>
      <c r="F1232" s="242" t="s">
        <v>4742</v>
      </c>
      <c r="G1232" s="240">
        <v>60</v>
      </c>
      <c r="H1232" s="241">
        <v>0</v>
      </c>
      <c r="I1232" s="242" t="s">
        <v>4747</v>
      </c>
      <c r="J1232" s="242" t="s">
        <v>4748</v>
      </c>
      <c r="K1232" s="242" t="s">
        <v>4729</v>
      </c>
      <c r="L1232" s="242" t="s">
        <v>4730</v>
      </c>
      <c r="M1232" s="242" t="s">
        <v>4908</v>
      </c>
      <c r="N1232" s="242"/>
      <c r="O1232" s="242" t="s">
        <v>7229</v>
      </c>
      <c r="P1232" s="242" t="s">
        <v>7230</v>
      </c>
      <c r="Q1232" s="242" t="s">
        <v>4733</v>
      </c>
    </row>
    <row r="1233" spans="1:17">
      <c r="A1233" s="242" t="s">
        <v>8719</v>
      </c>
      <c r="B1233" s="242" t="s">
        <v>8720</v>
      </c>
      <c r="C1233" s="242" t="s">
        <v>8721</v>
      </c>
      <c r="D1233" s="242"/>
      <c r="E1233" s="242" t="s">
        <v>7247</v>
      </c>
      <c r="F1233" s="242" t="s">
        <v>4742</v>
      </c>
      <c r="G1233" s="240">
        <v>60</v>
      </c>
      <c r="H1233" s="241">
        <v>0</v>
      </c>
      <c r="I1233" s="242" t="s">
        <v>4738</v>
      </c>
      <c r="J1233" s="242" t="s">
        <v>4739</v>
      </c>
      <c r="K1233" s="242" t="s">
        <v>4729</v>
      </c>
      <c r="L1233" s="242" t="s">
        <v>4730</v>
      </c>
      <c r="M1233" s="242" t="s">
        <v>6396</v>
      </c>
      <c r="N1233" s="242"/>
      <c r="O1233" s="242" t="s">
        <v>7229</v>
      </c>
      <c r="P1233" s="242" t="s">
        <v>7230</v>
      </c>
      <c r="Q1233" s="242" t="s">
        <v>4733</v>
      </c>
    </row>
    <row r="1234" spans="1:17">
      <c r="A1234" s="242" t="s">
        <v>8722</v>
      </c>
      <c r="B1234" s="242" t="s">
        <v>8723</v>
      </c>
      <c r="C1234" s="242" t="s">
        <v>8724</v>
      </c>
      <c r="D1234" s="242"/>
      <c r="E1234" s="242" t="s">
        <v>8644</v>
      </c>
      <c r="F1234" s="242" t="s">
        <v>4742</v>
      </c>
      <c r="G1234" s="240">
        <v>60</v>
      </c>
      <c r="H1234" s="241">
        <v>0</v>
      </c>
      <c r="I1234" s="242" t="s">
        <v>4747</v>
      </c>
      <c r="J1234" s="242" t="s">
        <v>4748</v>
      </c>
      <c r="K1234" s="242" t="s">
        <v>4729</v>
      </c>
      <c r="L1234" s="242" t="s">
        <v>4730</v>
      </c>
      <c r="M1234" s="242" t="s">
        <v>4926</v>
      </c>
      <c r="N1234" s="242"/>
      <c r="O1234" s="242" t="s">
        <v>7229</v>
      </c>
      <c r="P1234" s="242" t="s">
        <v>7230</v>
      </c>
      <c r="Q1234" s="242" t="s">
        <v>4733</v>
      </c>
    </row>
    <row r="1235" spans="1:17">
      <c r="A1235" s="242" t="s">
        <v>8725</v>
      </c>
      <c r="B1235" s="242" t="s">
        <v>8726</v>
      </c>
      <c r="C1235" s="242" t="s">
        <v>8727</v>
      </c>
      <c r="D1235" s="242"/>
      <c r="E1235" s="242" t="s">
        <v>8644</v>
      </c>
      <c r="F1235" s="242" t="s">
        <v>4742</v>
      </c>
      <c r="G1235" s="240">
        <v>60</v>
      </c>
      <c r="H1235" s="241">
        <v>0</v>
      </c>
      <c r="I1235" s="242" t="s">
        <v>4808</v>
      </c>
      <c r="J1235" s="242" t="s">
        <v>4809</v>
      </c>
      <c r="K1235" s="242" t="s">
        <v>4729</v>
      </c>
      <c r="L1235" s="242" t="s">
        <v>4730</v>
      </c>
      <c r="M1235" s="242" t="s">
        <v>6564</v>
      </c>
      <c r="N1235" s="242"/>
      <c r="O1235" s="242" t="s">
        <v>7229</v>
      </c>
      <c r="P1235" s="242" t="s">
        <v>7230</v>
      </c>
      <c r="Q1235" s="242" t="s">
        <v>4733</v>
      </c>
    </row>
    <row r="1236" spans="1:17">
      <c r="A1236" s="242" t="s">
        <v>8728</v>
      </c>
      <c r="B1236" s="242" t="s">
        <v>8729</v>
      </c>
      <c r="C1236" s="242" t="s">
        <v>8730</v>
      </c>
      <c r="D1236" s="242"/>
      <c r="E1236" s="242" t="s">
        <v>7247</v>
      </c>
      <c r="F1236" s="242" t="s">
        <v>8731</v>
      </c>
      <c r="G1236" s="240">
        <v>60</v>
      </c>
      <c r="H1236" s="241">
        <v>0</v>
      </c>
      <c r="I1236" s="242" t="s">
        <v>4775</v>
      </c>
      <c r="J1236" s="242" t="s">
        <v>4776</v>
      </c>
      <c r="K1236" s="242" t="s">
        <v>4729</v>
      </c>
      <c r="L1236" s="242" t="s">
        <v>4730</v>
      </c>
      <c r="M1236" s="242" t="s">
        <v>4749</v>
      </c>
      <c r="N1236" s="242"/>
      <c r="O1236" s="242" t="s">
        <v>7229</v>
      </c>
      <c r="P1236" s="242" t="s">
        <v>7230</v>
      </c>
      <c r="Q1236" s="242" t="s">
        <v>4733</v>
      </c>
    </row>
    <row r="1237" spans="1:17">
      <c r="A1237" s="242" t="s">
        <v>8732</v>
      </c>
      <c r="B1237" s="242" t="s">
        <v>8733</v>
      </c>
      <c r="C1237" s="242" t="s">
        <v>8734</v>
      </c>
      <c r="D1237" s="242"/>
      <c r="E1237" s="242" t="s">
        <v>7247</v>
      </c>
      <c r="F1237" s="242" t="s">
        <v>4742</v>
      </c>
      <c r="G1237" s="240">
        <v>60</v>
      </c>
      <c r="H1237" s="241">
        <v>0</v>
      </c>
      <c r="I1237" s="242" t="s">
        <v>4738</v>
      </c>
      <c r="J1237" s="242" t="s">
        <v>4739</v>
      </c>
      <c r="K1237" s="242" t="s">
        <v>4729</v>
      </c>
      <c r="L1237" s="242" t="s">
        <v>4730</v>
      </c>
      <c r="M1237" s="242" t="s">
        <v>4785</v>
      </c>
      <c r="N1237" s="242"/>
      <c r="O1237" s="242" t="s">
        <v>7229</v>
      </c>
      <c r="P1237" s="242" t="s">
        <v>7230</v>
      </c>
      <c r="Q1237" s="242" t="s">
        <v>4733</v>
      </c>
    </row>
    <row r="1238" spans="1:17">
      <c r="A1238" s="242" t="s">
        <v>8735</v>
      </c>
      <c r="B1238" s="242" t="s">
        <v>8736</v>
      </c>
      <c r="C1238" s="242" t="s">
        <v>8737</v>
      </c>
      <c r="D1238" s="242"/>
      <c r="E1238" s="242" t="s">
        <v>7247</v>
      </c>
      <c r="F1238" s="242" t="s">
        <v>4742</v>
      </c>
      <c r="G1238" s="240">
        <v>60</v>
      </c>
      <c r="H1238" s="241">
        <v>0</v>
      </c>
      <c r="I1238" s="242" t="s">
        <v>4780</v>
      </c>
      <c r="J1238" s="242" t="s">
        <v>4781</v>
      </c>
      <c r="K1238" s="242" t="s">
        <v>4729</v>
      </c>
      <c r="L1238" s="242" t="s">
        <v>4730</v>
      </c>
      <c r="M1238" s="242" t="s">
        <v>4816</v>
      </c>
      <c r="N1238" s="242"/>
      <c r="O1238" s="242" t="s">
        <v>7229</v>
      </c>
      <c r="P1238" s="242" t="s">
        <v>7230</v>
      </c>
      <c r="Q1238" s="242" t="s">
        <v>4733</v>
      </c>
    </row>
    <row r="1239" spans="1:17">
      <c r="A1239" s="242" t="s">
        <v>8738</v>
      </c>
      <c r="B1239" s="242" t="s">
        <v>8739</v>
      </c>
      <c r="C1239" s="242" t="s">
        <v>8740</v>
      </c>
      <c r="D1239" s="242"/>
      <c r="E1239" s="242" t="s">
        <v>7247</v>
      </c>
      <c r="F1239" s="242" t="s">
        <v>4742</v>
      </c>
      <c r="G1239" s="240">
        <v>60</v>
      </c>
      <c r="H1239" s="241">
        <v>0</v>
      </c>
      <c r="I1239" s="242" t="s">
        <v>4738</v>
      </c>
      <c r="J1239" s="242" t="s">
        <v>4739</v>
      </c>
      <c r="K1239" s="242" t="s">
        <v>4729</v>
      </c>
      <c r="L1239" s="242" t="s">
        <v>4730</v>
      </c>
      <c r="M1239" s="242" t="s">
        <v>4785</v>
      </c>
      <c r="N1239" s="242"/>
      <c r="O1239" s="242" t="s">
        <v>7229</v>
      </c>
      <c r="P1239" s="242" t="s">
        <v>7230</v>
      </c>
      <c r="Q1239" s="242" t="s">
        <v>4733</v>
      </c>
    </row>
    <row r="1240" spans="1:17">
      <c r="A1240" s="242" t="s">
        <v>8741</v>
      </c>
      <c r="B1240" s="242" t="s">
        <v>8742</v>
      </c>
      <c r="C1240" s="242" t="s">
        <v>8743</v>
      </c>
      <c r="D1240" s="242"/>
      <c r="E1240" s="242" t="s">
        <v>7247</v>
      </c>
      <c r="F1240" s="242" t="s">
        <v>4742</v>
      </c>
      <c r="G1240" s="240">
        <v>60</v>
      </c>
      <c r="H1240" s="241">
        <v>0</v>
      </c>
      <c r="I1240" s="242" t="s">
        <v>4738</v>
      </c>
      <c r="J1240" s="242" t="s">
        <v>4739</v>
      </c>
      <c r="K1240" s="242" t="s">
        <v>4729</v>
      </c>
      <c r="L1240" s="242" t="s">
        <v>4730</v>
      </c>
      <c r="M1240" s="242" t="s">
        <v>6396</v>
      </c>
      <c r="N1240" s="242"/>
      <c r="O1240" s="242" t="s">
        <v>7229</v>
      </c>
      <c r="P1240" s="242" t="s">
        <v>7230</v>
      </c>
      <c r="Q1240" s="242" t="s">
        <v>4733</v>
      </c>
    </row>
    <row r="1241" spans="1:17">
      <c r="A1241" s="242" t="s">
        <v>8744</v>
      </c>
      <c r="B1241" s="242" t="s">
        <v>8745</v>
      </c>
      <c r="C1241" s="242" t="s">
        <v>8746</v>
      </c>
      <c r="D1241" s="242"/>
      <c r="E1241" s="242" t="s">
        <v>7247</v>
      </c>
      <c r="F1241" s="242" t="s">
        <v>4742</v>
      </c>
      <c r="G1241" s="240">
        <v>60</v>
      </c>
      <c r="H1241" s="241">
        <v>0</v>
      </c>
      <c r="I1241" s="242" t="s">
        <v>4738</v>
      </c>
      <c r="J1241" s="242" t="s">
        <v>4739</v>
      </c>
      <c r="K1241" s="242" t="s">
        <v>4729</v>
      </c>
      <c r="L1241" s="242" t="s">
        <v>4730</v>
      </c>
      <c r="M1241" s="242" t="s">
        <v>4740</v>
      </c>
      <c r="N1241" s="242"/>
      <c r="O1241" s="242" t="s">
        <v>7229</v>
      </c>
      <c r="P1241" s="242" t="s">
        <v>7230</v>
      </c>
      <c r="Q1241" s="242" t="s">
        <v>4733</v>
      </c>
    </row>
    <row r="1242" spans="1:17">
      <c r="A1242" s="242" t="s">
        <v>8747</v>
      </c>
      <c r="B1242" s="242" t="s">
        <v>8748</v>
      </c>
      <c r="C1242" s="242" t="s">
        <v>8749</v>
      </c>
      <c r="D1242" s="242"/>
      <c r="E1242" s="242" t="s">
        <v>7247</v>
      </c>
      <c r="F1242" s="242" t="s">
        <v>8750</v>
      </c>
      <c r="G1242" s="240">
        <v>60</v>
      </c>
      <c r="H1242" s="241">
        <v>0</v>
      </c>
      <c r="I1242" s="242"/>
      <c r="J1242" s="242"/>
      <c r="K1242" s="242" t="s">
        <v>4729</v>
      </c>
      <c r="L1242" s="242" t="s">
        <v>4730</v>
      </c>
      <c r="M1242" s="242" t="s">
        <v>4749</v>
      </c>
      <c r="N1242" s="242"/>
      <c r="O1242" s="242" t="s">
        <v>7229</v>
      </c>
      <c r="P1242" s="242" t="s">
        <v>7230</v>
      </c>
      <c r="Q1242" s="242" t="s">
        <v>4733</v>
      </c>
    </row>
    <row r="1243" spans="1:17">
      <c r="A1243" s="242" t="s">
        <v>8751</v>
      </c>
      <c r="B1243" s="242" t="s">
        <v>8752</v>
      </c>
      <c r="C1243" s="242" t="s">
        <v>8492</v>
      </c>
      <c r="D1243" s="242"/>
      <c r="E1243" s="242" t="s">
        <v>7417</v>
      </c>
      <c r="F1243" s="242" t="s">
        <v>8753</v>
      </c>
      <c r="G1243" s="240">
        <v>60</v>
      </c>
      <c r="H1243" s="241">
        <v>0</v>
      </c>
      <c r="I1243" s="242" t="s">
        <v>5192</v>
      </c>
      <c r="J1243" s="242" t="s">
        <v>5193</v>
      </c>
      <c r="K1243" s="242" t="s">
        <v>4729</v>
      </c>
      <c r="L1243" s="242" t="s">
        <v>4832</v>
      </c>
      <c r="M1243" s="242" t="s">
        <v>5212</v>
      </c>
      <c r="N1243" s="242" t="s">
        <v>8502</v>
      </c>
      <c r="O1243" s="242" t="s">
        <v>7229</v>
      </c>
      <c r="P1243" s="242" t="s">
        <v>7230</v>
      </c>
      <c r="Q1243" s="242" t="s">
        <v>4733</v>
      </c>
    </row>
    <row r="1244" spans="1:17">
      <c r="A1244" s="242" t="s">
        <v>8754</v>
      </c>
      <c r="B1244" s="242" t="s">
        <v>8755</v>
      </c>
      <c r="C1244" s="242" t="s">
        <v>8756</v>
      </c>
      <c r="D1244" s="242"/>
      <c r="E1244" s="242" t="s">
        <v>7232</v>
      </c>
      <c r="F1244" s="242" t="s">
        <v>8757</v>
      </c>
      <c r="G1244" s="240">
        <v>60</v>
      </c>
      <c r="H1244" s="241">
        <v>0</v>
      </c>
      <c r="I1244" s="242" t="s">
        <v>4795</v>
      </c>
      <c r="J1244" s="242" t="s">
        <v>4796</v>
      </c>
      <c r="K1244" s="242" t="s">
        <v>4729</v>
      </c>
      <c r="L1244" s="242" t="s">
        <v>5039</v>
      </c>
      <c r="M1244" s="242" t="s">
        <v>4798</v>
      </c>
      <c r="N1244" s="242"/>
      <c r="O1244" s="242" t="s">
        <v>7229</v>
      </c>
      <c r="P1244" s="242" t="s">
        <v>7230</v>
      </c>
      <c r="Q1244" s="242" t="s">
        <v>4733</v>
      </c>
    </row>
    <row r="1245" spans="1:17">
      <c r="A1245" s="242" t="s">
        <v>8758</v>
      </c>
      <c r="B1245" s="242" t="s">
        <v>8759</v>
      </c>
      <c r="C1245" s="242" t="s">
        <v>8760</v>
      </c>
      <c r="D1245" s="242"/>
      <c r="E1245" s="242" t="s">
        <v>7232</v>
      </c>
      <c r="F1245" s="242" t="s">
        <v>8761</v>
      </c>
      <c r="G1245" s="240">
        <v>60</v>
      </c>
      <c r="H1245" s="241">
        <v>0</v>
      </c>
      <c r="I1245" s="242" t="s">
        <v>4795</v>
      </c>
      <c r="J1245" s="242" t="s">
        <v>4796</v>
      </c>
      <c r="K1245" s="242" t="s">
        <v>4729</v>
      </c>
      <c r="L1245" s="242" t="s">
        <v>4797</v>
      </c>
      <c r="M1245" s="242" t="s">
        <v>4798</v>
      </c>
      <c r="N1245" s="242"/>
      <c r="O1245" s="242" t="s">
        <v>7229</v>
      </c>
      <c r="P1245" s="242" t="s">
        <v>7230</v>
      </c>
      <c r="Q1245" s="242" t="s">
        <v>4733</v>
      </c>
    </row>
    <row r="1246" spans="1:17">
      <c r="A1246" s="242" t="s">
        <v>8762</v>
      </c>
      <c r="B1246" s="242" t="s">
        <v>8763</v>
      </c>
      <c r="C1246" s="242" t="s">
        <v>8764</v>
      </c>
      <c r="D1246" s="242"/>
      <c r="E1246" s="242" t="s">
        <v>8644</v>
      </c>
      <c r="F1246" s="242" t="s">
        <v>8765</v>
      </c>
      <c r="G1246" s="240">
        <v>60</v>
      </c>
      <c r="H1246" s="241">
        <v>0</v>
      </c>
      <c r="I1246" s="242" t="s">
        <v>4795</v>
      </c>
      <c r="J1246" s="242" t="s">
        <v>4796</v>
      </c>
      <c r="K1246" s="242" t="s">
        <v>4729</v>
      </c>
      <c r="L1246" s="242" t="s">
        <v>5043</v>
      </c>
      <c r="M1246" s="242" t="s">
        <v>4798</v>
      </c>
      <c r="N1246" s="242"/>
      <c r="O1246" s="242" t="s">
        <v>7229</v>
      </c>
      <c r="P1246" s="242" t="s">
        <v>7230</v>
      </c>
      <c r="Q1246" s="242" t="s">
        <v>4733</v>
      </c>
    </row>
    <row r="1247" spans="1:17">
      <c r="A1247" s="242" t="s">
        <v>8766</v>
      </c>
      <c r="B1247" s="242" t="s">
        <v>8767</v>
      </c>
      <c r="C1247" s="242" t="s">
        <v>8768</v>
      </c>
      <c r="D1247" s="242"/>
      <c r="E1247" s="242" t="s">
        <v>8019</v>
      </c>
      <c r="F1247" s="242" t="s">
        <v>4742</v>
      </c>
      <c r="G1247" s="240">
        <v>60</v>
      </c>
      <c r="H1247" s="241">
        <v>0</v>
      </c>
      <c r="I1247" s="242" t="s">
        <v>4848</v>
      </c>
      <c r="J1247" s="242" t="s">
        <v>4849</v>
      </c>
      <c r="K1247" s="242" t="s">
        <v>4729</v>
      </c>
      <c r="L1247" s="242" t="s">
        <v>8012</v>
      </c>
      <c r="M1247" s="242" t="s">
        <v>4851</v>
      </c>
      <c r="N1247" s="242"/>
      <c r="O1247" s="242" t="s">
        <v>7229</v>
      </c>
      <c r="P1247" s="242" t="s">
        <v>7230</v>
      </c>
      <c r="Q1247" s="242" t="s">
        <v>4733</v>
      </c>
    </row>
    <row r="1248" spans="1:17">
      <c r="A1248" s="242" t="s">
        <v>8769</v>
      </c>
      <c r="B1248" s="242" t="s">
        <v>8770</v>
      </c>
      <c r="C1248" s="242" t="s">
        <v>8771</v>
      </c>
      <c r="D1248" s="242"/>
      <c r="E1248" s="242" t="s">
        <v>8772</v>
      </c>
      <c r="F1248" s="242"/>
      <c r="G1248" s="240"/>
      <c r="H1248" s="241">
        <v>0</v>
      </c>
      <c r="I1248" s="242" t="s">
        <v>4808</v>
      </c>
      <c r="J1248" s="242" t="s">
        <v>4809</v>
      </c>
      <c r="K1248" s="242" t="s">
        <v>4729</v>
      </c>
      <c r="L1248" s="242" t="s">
        <v>4730</v>
      </c>
      <c r="M1248" s="242" t="s">
        <v>4731</v>
      </c>
      <c r="N1248" s="242"/>
      <c r="O1248" s="242" t="s">
        <v>7229</v>
      </c>
      <c r="P1248" s="242" t="s">
        <v>7230</v>
      </c>
      <c r="Q1248" s="242" t="s">
        <v>4733</v>
      </c>
    </row>
    <row r="1249" spans="1:17">
      <c r="A1249" s="242" t="s">
        <v>8773</v>
      </c>
      <c r="B1249" s="242" t="s">
        <v>8774</v>
      </c>
      <c r="C1249" s="242" t="s">
        <v>8775</v>
      </c>
      <c r="D1249" s="242"/>
      <c r="E1249" s="242" t="s">
        <v>8772</v>
      </c>
      <c r="F1249" s="242"/>
      <c r="G1249" s="240"/>
      <c r="H1249" s="241">
        <v>0</v>
      </c>
      <c r="I1249" s="242" t="s">
        <v>4747</v>
      </c>
      <c r="J1249" s="242" t="s">
        <v>4748</v>
      </c>
      <c r="K1249" s="242" t="s">
        <v>4729</v>
      </c>
      <c r="L1249" s="242" t="s">
        <v>4730</v>
      </c>
      <c r="M1249" s="242" t="s">
        <v>4908</v>
      </c>
      <c r="N1249" s="242"/>
      <c r="O1249" s="242" t="s">
        <v>7229</v>
      </c>
      <c r="P1249" s="242" t="s">
        <v>7230</v>
      </c>
      <c r="Q1249" s="242" t="s">
        <v>4733</v>
      </c>
    </row>
    <row r="1250" spans="1:17">
      <c r="A1250" s="242" t="s">
        <v>8776</v>
      </c>
      <c r="B1250" s="242" t="s">
        <v>8777</v>
      </c>
      <c r="C1250" s="242" t="s">
        <v>8778</v>
      </c>
      <c r="D1250" s="242"/>
      <c r="E1250" s="242" t="s">
        <v>8772</v>
      </c>
      <c r="F1250" s="242"/>
      <c r="G1250" s="240"/>
      <c r="H1250" s="241">
        <v>0</v>
      </c>
      <c r="I1250" s="242" t="s">
        <v>4747</v>
      </c>
      <c r="J1250" s="242" t="s">
        <v>4748</v>
      </c>
      <c r="K1250" s="242" t="s">
        <v>4729</v>
      </c>
      <c r="L1250" s="242" t="s">
        <v>4730</v>
      </c>
      <c r="M1250" s="242" t="s">
        <v>4926</v>
      </c>
      <c r="N1250" s="242"/>
      <c r="O1250" s="242" t="s">
        <v>7229</v>
      </c>
      <c r="P1250" s="242" t="s">
        <v>7230</v>
      </c>
      <c r="Q1250" s="242" t="s">
        <v>4733</v>
      </c>
    </row>
    <row r="1251" spans="1:17">
      <c r="A1251" s="242" t="s">
        <v>8779</v>
      </c>
      <c r="B1251" s="242" t="s">
        <v>8780</v>
      </c>
      <c r="C1251" s="242" t="s">
        <v>8781</v>
      </c>
      <c r="D1251" s="242" t="s">
        <v>4742</v>
      </c>
      <c r="E1251" s="242" t="s">
        <v>8644</v>
      </c>
      <c r="F1251" s="242" t="s">
        <v>4742</v>
      </c>
      <c r="G1251" s="240">
        <v>60</v>
      </c>
      <c r="H1251" s="241">
        <v>0</v>
      </c>
      <c r="I1251" s="242" t="s">
        <v>4795</v>
      </c>
      <c r="J1251" s="242" t="s">
        <v>4796</v>
      </c>
      <c r="K1251" s="242" t="s">
        <v>4729</v>
      </c>
      <c r="L1251" s="242" t="s">
        <v>4797</v>
      </c>
      <c r="M1251" s="242" t="s">
        <v>4798</v>
      </c>
      <c r="N1251" s="242"/>
      <c r="O1251" s="242" t="s">
        <v>7229</v>
      </c>
      <c r="P1251" s="242" t="s">
        <v>7230</v>
      </c>
      <c r="Q1251" s="242" t="s">
        <v>4733</v>
      </c>
    </row>
    <row r="1252" spans="1:17">
      <c r="A1252" s="242" t="s">
        <v>8782</v>
      </c>
      <c r="B1252" s="242" t="s">
        <v>8783</v>
      </c>
      <c r="C1252" s="242" t="s">
        <v>8784</v>
      </c>
      <c r="D1252" s="242" t="s">
        <v>8785</v>
      </c>
      <c r="E1252" s="242" t="s">
        <v>8644</v>
      </c>
      <c r="F1252" s="242" t="s">
        <v>8785</v>
      </c>
      <c r="G1252" s="240">
        <v>60</v>
      </c>
      <c r="H1252" s="241">
        <v>0</v>
      </c>
      <c r="I1252" s="242" t="s">
        <v>4795</v>
      </c>
      <c r="J1252" s="242" t="s">
        <v>4796</v>
      </c>
      <c r="K1252" s="242" t="s">
        <v>4729</v>
      </c>
      <c r="L1252" s="242" t="s">
        <v>4797</v>
      </c>
      <c r="M1252" s="242" t="s">
        <v>4798</v>
      </c>
      <c r="N1252" s="242"/>
      <c r="O1252" s="242" t="s">
        <v>7229</v>
      </c>
      <c r="P1252" s="242" t="s">
        <v>7230</v>
      </c>
      <c r="Q1252" s="242" t="s">
        <v>4733</v>
      </c>
    </row>
    <row r="1253" spans="1:17">
      <c r="A1253" s="242" t="s">
        <v>8786</v>
      </c>
      <c r="B1253" s="242" t="s">
        <v>8787</v>
      </c>
      <c r="C1253" s="242" t="s">
        <v>8788</v>
      </c>
      <c r="D1253" s="242" t="s">
        <v>4742</v>
      </c>
      <c r="E1253" s="242" t="s">
        <v>8644</v>
      </c>
      <c r="F1253" s="242" t="s">
        <v>4742</v>
      </c>
      <c r="G1253" s="240">
        <v>60</v>
      </c>
      <c r="H1253" s="241">
        <v>0</v>
      </c>
      <c r="I1253" s="242" t="s">
        <v>4808</v>
      </c>
      <c r="J1253" s="242" t="s">
        <v>4809</v>
      </c>
      <c r="K1253" s="242" t="s">
        <v>4729</v>
      </c>
      <c r="L1253" s="242" t="s">
        <v>4730</v>
      </c>
      <c r="M1253" s="242" t="s">
        <v>5087</v>
      </c>
      <c r="N1253" s="242"/>
      <c r="O1253" s="242" t="s">
        <v>7229</v>
      </c>
      <c r="P1253" s="242" t="s">
        <v>7230</v>
      </c>
      <c r="Q1253" s="242" t="s">
        <v>4733</v>
      </c>
    </row>
    <row r="1254" spans="1:17">
      <c r="A1254" s="242" t="s">
        <v>8789</v>
      </c>
      <c r="B1254" s="242" t="s">
        <v>8790</v>
      </c>
      <c r="C1254" s="242" t="s">
        <v>8791</v>
      </c>
      <c r="D1254" s="242" t="s">
        <v>4742</v>
      </c>
      <c r="E1254" s="242" t="s">
        <v>8644</v>
      </c>
      <c r="F1254" s="242" t="s">
        <v>4742</v>
      </c>
      <c r="G1254" s="240">
        <v>60</v>
      </c>
      <c r="H1254" s="241">
        <v>0</v>
      </c>
      <c r="I1254" s="242" t="s">
        <v>4795</v>
      </c>
      <c r="J1254" s="242" t="s">
        <v>4796</v>
      </c>
      <c r="K1254" s="242" t="s">
        <v>4729</v>
      </c>
      <c r="L1254" s="242" t="s">
        <v>4797</v>
      </c>
      <c r="M1254" s="242" t="s">
        <v>4798</v>
      </c>
      <c r="N1254" s="242"/>
      <c r="O1254" s="242" t="s">
        <v>7229</v>
      </c>
      <c r="P1254" s="242" t="s">
        <v>7230</v>
      </c>
      <c r="Q1254" s="242" t="s">
        <v>4733</v>
      </c>
    </row>
    <row r="1255" spans="1:17">
      <c r="A1255" s="242" t="s">
        <v>8792</v>
      </c>
      <c r="B1255" s="242" t="s">
        <v>8793</v>
      </c>
      <c r="C1255" s="242" t="s">
        <v>8794</v>
      </c>
      <c r="D1255" s="242" t="s">
        <v>4742</v>
      </c>
      <c r="E1255" s="242" t="s">
        <v>8644</v>
      </c>
      <c r="F1255" s="242" t="s">
        <v>4742</v>
      </c>
      <c r="G1255" s="240">
        <v>60</v>
      </c>
      <c r="H1255" s="241">
        <v>0</v>
      </c>
      <c r="I1255" s="242" t="s">
        <v>4795</v>
      </c>
      <c r="J1255" s="242" t="s">
        <v>4796</v>
      </c>
      <c r="K1255" s="242" t="s">
        <v>4729</v>
      </c>
      <c r="L1255" s="242" t="s">
        <v>7888</v>
      </c>
      <c r="M1255" s="242" t="s">
        <v>4798</v>
      </c>
      <c r="N1255" s="242"/>
      <c r="O1255" s="242" t="s">
        <v>7229</v>
      </c>
      <c r="P1255" s="242" t="s">
        <v>7230</v>
      </c>
      <c r="Q1255" s="242" t="s">
        <v>4733</v>
      </c>
    </row>
    <row r="1256" spans="1:17">
      <c r="A1256" s="242" t="s">
        <v>8795</v>
      </c>
      <c r="B1256" s="242" t="s">
        <v>8796</v>
      </c>
      <c r="C1256" s="242" t="s">
        <v>8797</v>
      </c>
      <c r="D1256" s="242"/>
      <c r="E1256" s="242" t="s">
        <v>7232</v>
      </c>
      <c r="F1256" s="242" t="s">
        <v>4742</v>
      </c>
      <c r="G1256" s="240">
        <v>60</v>
      </c>
      <c r="H1256" s="241">
        <v>0</v>
      </c>
      <c r="I1256" s="242" t="s">
        <v>4795</v>
      </c>
      <c r="J1256" s="242" t="s">
        <v>4796</v>
      </c>
      <c r="K1256" s="242" t="s">
        <v>4729</v>
      </c>
      <c r="L1256" s="242" t="s">
        <v>5143</v>
      </c>
      <c r="M1256" s="242" t="s">
        <v>4798</v>
      </c>
      <c r="N1256" s="242"/>
      <c r="O1256" s="242" t="s">
        <v>7229</v>
      </c>
      <c r="P1256" s="242" t="s">
        <v>7230</v>
      </c>
      <c r="Q1256" s="242" t="s">
        <v>4733</v>
      </c>
    </row>
    <row r="1257" spans="1:17">
      <c r="A1257" s="242" t="s">
        <v>8798</v>
      </c>
      <c r="B1257" s="242" t="s">
        <v>8799</v>
      </c>
      <c r="C1257" s="242" t="s">
        <v>8800</v>
      </c>
      <c r="D1257" s="242"/>
      <c r="E1257" s="242" t="s">
        <v>8019</v>
      </c>
      <c r="F1257" s="242" t="s">
        <v>4742</v>
      </c>
      <c r="G1257" s="240">
        <v>60</v>
      </c>
      <c r="H1257" s="241">
        <v>0</v>
      </c>
      <c r="I1257" s="242" t="s">
        <v>4848</v>
      </c>
      <c r="J1257" s="242" t="s">
        <v>4849</v>
      </c>
      <c r="K1257" s="242" t="s">
        <v>4729</v>
      </c>
      <c r="L1257" s="242" t="s">
        <v>8801</v>
      </c>
      <c r="M1257" s="242" t="s">
        <v>4851</v>
      </c>
      <c r="N1257" s="242"/>
      <c r="O1257" s="242" t="s">
        <v>7229</v>
      </c>
      <c r="P1257" s="242" t="s">
        <v>7230</v>
      </c>
      <c r="Q1257" s="242" t="s">
        <v>4733</v>
      </c>
    </row>
    <row r="1258" spans="1:17">
      <c r="A1258" s="242" t="s">
        <v>8802</v>
      </c>
      <c r="B1258" s="242" t="s">
        <v>8803</v>
      </c>
      <c r="C1258" s="242" t="s">
        <v>8804</v>
      </c>
      <c r="D1258" s="242"/>
      <c r="E1258" s="242" t="s">
        <v>7247</v>
      </c>
      <c r="F1258" s="242" t="s">
        <v>8805</v>
      </c>
      <c r="G1258" s="240">
        <v>60</v>
      </c>
      <c r="H1258" s="241">
        <v>0</v>
      </c>
      <c r="I1258" s="242" t="s">
        <v>4780</v>
      </c>
      <c r="J1258" s="242" t="s">
        <v>4781</v>
      </c>
      <c r="K1258" s="242" t="s">
        <v>4729</v>
      </c>
      <c r="L1258" s="242" t="s">
        <v>4730</v>
      </c>
      <c r="M1258" s="242" t="s">
        <v>4937</v>
      </c>
      <c r="N1258" s="242"/>
      <c r="O1258" s="242" t="s">
        <v>7229</v>
      </c>
      <c r="P1258" s="242" t="s">
        <v>7230</v>
      </c>
      <c r="Q1258" s="242" t="s">
        <v>4733</v>
      </c>
    </row>
    <row r="1259" spans="1:17">
      <c r="A1259" s="242" t="s">
        <v>8806</v>
      </c>
      <c r="B1259" s="242" t="s">
        <v>8807</v>
      </c>
      <c r="C1259" s="242" t="s">
        <v>8808</v>
      </c>
      <c r="D1259" s="242"/>
      <c r="E1259" s="242" t="s">
        <v>8003</v>
      </c>
      <c r="F1259" s="242" t="s">
        <v>8809</v>
      </c>
      <c r="G1259" s="240">
        <v>60</v>
      </c>
      <c r="H1259" s="241">
        <v>0</v>
      </c>
      <c r="I1259" s="242" t="s">
        <v>4848</v>
      </c>
      <c r="J1259" s="242" t="s">
        <v>4849</v>
      </c>
      <c r="K1259" s="242" t="s">
        <v>4729</v>
      </c>
      <c r="L1259" s="242" t="s">
        <v>5178</v>
      </c>
      <c r="M1259" s="242" t="s">
        <v>4851</v>
      </c>
      <c r="N1259" s="242"/>
      <c r="O1259" s="242" t="s">
        <v>7229</v>
      </c>
      <c r="P1259" s="242" t="s">
        <v>7230</v>
      </c>
      <c r="Q1259" s="242" t="s">
        <v>4733</v>
      </c>
    </row>
    <row r="1260" spans="1:17">
      <c r="A1260" s="242" t="s">
        <v>8810</v>
      </c>
      <c r="B1260" s="242" t="s">
        <v>8811</v>
      </c>
      <c r="C1260" s="242" t="s">
        <v>8812</v>
      </c>
      <c r="D1260" s="242"/>
      <c r="E1260" s="242" t="s">
        <v>8813</v>
      </c>
      <c r="F1260" s="242" t="s">
        <v>8814</v>
      </c>
      <c r="G1260" s="240">
        <v>60</v>
      </c>
      <c r="H1260" s="241">
        <v>0</v>
      </c>
      <c r="I1260" s="242" t="s">
        <v>5192</v>
      </c>
      <c r="J1260" s="242" t="s">
        <v>5193</v>
      </c>
      <c r="K1260" s="242" t="s">
        <v>4729</v>
      </c>
      <c r="L1260" s="242" t="s">
        <v>4832</v>
      </c>
      <c r="M1260" s="242" t="s">
        <v>5194</v>
      </c>
      <c r="N1260" s="242" t="s">
        <v>8515</v>
      </c>
      <c r="O1260" s="242" t="s">
        <v>7229</v>
      </c>
      <c r="P1260" s="242" t="s">
        <v>7230</v>
      </c>
      <c r="Q1260" s="242" t="s">
        <v>4733</v>
      </c>
    </row>
    <row r="1261" spans="1:17">
      <c r="A1261" s="242" t="s">
        <v>8815</v>
      </c>
      <c r="B1261" s="242" t="s">
        <v>8816</v>
      </c>
      <c r="C1261" s="242" t="s">
        <v>8817</v>
      </c>
      <c r="D1261" s="242"/>
      <c r="E1261" s="242" t="s">
        <v>8644</v>
      </c>
      <c r="F1261" s="242" t="s">
        <v>8818</v>
      </c>
      <c r="G1261" s="240">
        <v>60</v>
      </c>
      <c r="H1261" s="241">
        <v>0</v>
      </c>
      <c r="I1261" s="242" t="s">
        <v>4780</v>
      </c>
      <c r="J1261" s="242" t="s">
        <v>4781</v>
      </c>
      <c r="K1261" s="242" t="s">
        <v>4729</v>
      </c>
      <c r="L1261" s="242" t="s">
        <v>4730</v>
      </c>
      <c r="M1261" s="242" t="s">
        <v>4782</v>
      </c>
      <c r="N1261" s="242"/>
      <c r="O1261" s="242" t="s">
        <v>7229</v>
      </c>
      <c r="P1261" s="242" t="s">
        <v>7230</v>
      </c>
      <c r="Q1261" s="242" t="s">
        <v>4733</v>
      </c>
    </row>
    <row r="1262" spans="1:17">
      <c r="A1262" s="242" t="s">
        <v>8819</v>
      </c>
      <c r="B1262" s="242" t="s">
        <v>8820</v>
      </c>
      <c r="C1262" s="242" t="s">
        <v>8821</v>
      </c>
      <c r="D1262" s="242"/>
      <c r="E1262" s="242" t="s">
        <v>7237</v>
      </c>
      <c r="F1262" s="242" t="s">
        <v>4742</v>
      </c>
      <c r="G1262" s="240">
        <v>60</v>
      </c>
      <c r="H1262" s="241">
        <v>0</v>
      </c>
      <c r="I1262" s="242" t="s">
        <v>4808</v>
      </c>
      <c r="J1262" s="242" t="s">
        <v>4809</v>
      </c>
      <c r="K1262" s="242" t="s">
        <v>4729</v>
      </c>
      <c r="L1262" s="242" t="s">
        <v>4730</v>
      </c>
      <c r="M1262" s="242" t="s">
        <v>5113</v>
      </c>
      <c r="N1262" s="242"/>
      <c r="O1262" s="242" t="s">
        <v>7229</v>
      </c>
      <c r="P1262" s="242" t="s">
        <v>7230</v>
      </c>
      <c r="Q1262" s="242" t="s">
        <v>4733</v>
      </c>
    </row>
    <row r="1263" spans="1:17">
      <c r="A1263" s="242" t="s">
        <v>8822</v>
      </c>
      <c r="B1263" s="242" t="s">
        <v>8823</v>
      </c>
      <c r="C1263" s="242" t="s">
        <v>8824</v>
      </c>
      <c r="D1263" s="242"/>
      <c r="E1263" s="242" t="s">
        <v>7247</v>
      </c>
      <c r="F1263" s="242" t="s">
        <v>4742</v>
      </c>
      <c r="G1263" s="240">
        <v>60</v>
      </c>
      <c r="H1263" s="241">
        <v>0</v>
      </c>
      <c r="I1263" s="242" t="s">
        <v>4738</v>
      </c>
      <c r="J1263" s="242" t="s">
        <v>4739</v>
      </c>
      <c r="K1263" s="242" t="s">
        <v>4729</v>
      </c>
      <c r="L1263" s="242" t="s">
        <v>4730</v>
      </c>
      <c r="M1263" s="242" t="s">
        <v>4740</v>
      </c>
      <c r="N1263" s="242" t="s">
        <v>8825</v>
      </c>
      <c r="O1263" s="242" t="s">
        <v>7229</v>
      </c>
      <c r="P1263" s="242" t="s">
        <v>7230</v>
      </c>
      <c r="Q1263" s="242" t="s">
        <v>4733</v>
      </c>
    </row>
    <row r="1264" spans="1:17">
      <c r="A1264" s="242" t="s">
        <v>8826</v>
      </c>
      <c r="B1264" s="242" t="s">
        <v>8827</v>
      </c>
      <c r="C1264" s="242" t="s">
        <v>8828</v>
      </c>
      <c r="D1264" s="242"/>
      <c r="E1264" s="242" t="s">
        <v>7247</v>
      </c>
      <c r="F1264" s="242"/>
      <c r="G1264" s="240"/>
      <c r="H1264" s="241">
        <v>0</v>
      </c>
      <c r="I1264" s="242" t="s">
        <v>4738</v>
      </c>
      <c r="J1264" s="242" t="s">
        <v>4739</v>
      </c>
      <c r="K1264" s="242" t="s">
        <v>4729</v>
      </c>
      <c r="L1264" s="242"/>
      <c r="M1264" s="242"/>
      <c r="N1264" s="242"/>
      <c r="O1264" s="242" t="s">
        <v>7229</v>
      </c>
      <c r="P1264" s="242" t="s">
        <v>7230</v>
      </c>
      <c r="Q1264" s="242" t="s">
        <v>4733</v>
      </c>
    </row>
    <row r="1265" spans="1:17">
      <c r="A1265" s="242" t="s">
        <v>8829</v>
      </c>
      <c r="B1265" s="242" t="s">
        <v>8830</v>
      </c>
      <c r="C1265" s="242" t="s">
        <v>8831</v>
      </c>
      <c r="D1265" s="242" t="s">
        <v>4742</v>
      </c>
      <c r="E1265" s="242" t="s">
        <v>7247</v>
      </c>
      <c r="F1265" s="242" t="s">
        <v>4742</v>
      </c>
      <c r="G1265" s="240"/>
      <c r="H1265" s="241">
        <v>0</v>
      </c>
      <c r="I1265" s="242" t="s">
        <v>4808</v>
      </c>
      <c r="J1265" s="242" t="s">
        <v>4809</v>
      </c>
      <c r="K1265" s="242" t="s">
        <v>4729</v>
      </c>
      <c r="L1265" s="242" t="s">
        <v>4730</v>
      </c>
      <c r="M1265" s="242" t="s">
        <v>6564</v>
      </c>
      <c r="N1265" s="242"/>
      <c r="O1265" s="242" t="s">
        <v>7229</v>
      </c>
      <c r="P1265" s="242" t="s">
        <v>7230</v>
      </c>
      <c r="Q1265" s="242" t="s">
        <v>8832</v>
      </c>
    </row>
    <row r="1266" spans="1:17">
      <c r="A1266" s="242" t="s">
        <v>8833</v>
      </c>
      <c r="B1266" s="242" t="s">
        <v>8834</v>
      </c>
      <c r="C1266" s="242" t="s">
        <v>8835</v>
      </c>
      <c r="D1266" s="242"/>
      <c r="E1266" s="242" t="s">
        <v>7247</v>
      </c>
      <c r="F1266" s="242"/>
      <c r="G1266" s="240"/>
      <c r="H1266" s="241">
        <v>0</v>
      </c>
      <c r="I1266" s="242" t="s">
        <v>4795</v>
      </c>
      <c r="J1266" s="242" t="s">
        <v>4796</v>
      </c>
      <c r="K1266" s="242" t="s">
        <v>4729</v>
      </c>
      <c r="L1266" s="242" t="s">
        <v>8836</v>
      </c>
      <c r="M1266" s="242" t="s">
        <v>4926</v>
      </c>
      <c r="N1266" s="242" t="s">
        <v>7008</v>
      </c>
      <c r="O1266" s="242" t="s">
        <v>7229</v>
      </c>
      <c r="P1266" s="242" t="s">
        <v>7230</v>
      </c>
      <c r="Q1266" s="242" t="s">
        <v>4733</v>
      </c>
    </row>
    <row r="1267" spans="1:17">
      <c r="A1267" s="242" t="s">
        <v>8837</v>
      </c>
      <c r="B1267" s="242" t="s">
        <v>8838</v>
      </c>
      <c r="C1267" s="242" t="s">
        <v>8839</v>
      </c>
      <c r="D1267" s="242"/>
      <c r="E1267" s="242" t="s">
        <v>7247</v>
      </c>
      <c r="F1267" s="242" t="s">
        <v>8840</v>
      </c>
      <c r="G1267" s="240">
        <v>60</v>
      </c>
      <c r="H1267" s="241">
        <v>0</v>
      </c>
      <c r="I1267" s="242" t="s">
        <v>4808</v>
      </c>
      <c r="J1267" s="242" t="s">
        <v>4809</v>
      </c>
      <c r="K1267" s="242" t="s">
        <v>4729</v>
      </c>
      <c r="L1267" s="242" t="s">
        <v>4730</v>
      </c>
      <c r="M1267" s="242" t="s">
        <v>4731</v>
      </c>
      <c r="N1267" s="242"/>
      <c r="O1267" s="242" t="s">
        <v>7229</v>
      </c>
      <c r="P1267" s="242" t="s">
        <v>7230</v>
      </c>
      <c r="Q1267" s="242" t="s">
        <v>4733</v>
      </c>
    </row>
    <row r="1268" spans="1:17">
      <c r="A1268" s="242" t="s">
        <v>8841</v>
      </c>
      <c r="B1268" s="242" t="s">
        <v>8842</v>
      </c>
      <c r="C1268" s="242" t="s">
        <v>8843</v>
      </c>
      <c r="D1268" s="242"/>
      <c r="E1268" s="242" t="s">
        <v>7247</v>
      </c>
      <c r="F1268" s="242" t="s">
        <v>8844</v>
      </c>
      <c r="G1268" s="240">
        <v>60</v>
      </c>
      <c r="H1268" s="241">
        <v>0</v>
      </c>
      <c r="I1268" s="242" t="s">
        <v>4738</v>
      </c>
      <c r="J1268" s="242" t="s">
        <v>4739</v>
      </c>
      <c r="K1268" s="242" t="s">
        <v>4729</v>
      </c>
      <c r="L1268" s="242" t="s">
        <v>4730</v>
      </c>
      <c r="M1268" s="242" t="s">
        <v>6396</v>
      </c>
      <c r="N1268" s="242"/>
      <c r="O1268" s="242" t="s">
        <v>7229</v>
      </c>
      <c r="P1268" s="242" t="s">
        <v>7230</v>
      </c>
      <c r="Q1268" s="242" t="s">
        <v>4733</v>
      </c>
    </row>
    <row r="1269" spans="1:17">
      <c r="A1269" s="242" t="s">
        <v>8845</v>
      </c>
      <c r="B1269" s="242" t="s">
        <v>8846</v>
      </c>
      <c r="C1269" s="242" t="s">
        <v>8847</v>
      </c>
      <c r="D1269" s="242"/>
      <c r="E1269" s="242" t="s">
        <v>8813</v>
      </c>
      <c r="F1269" s="242" t="s">
        <v>8848</v>
      </c>
      <c r="G1269" s="240">
        <v>60</v>
      </c>
      <c r="H1269" s="241">
        <v>0</v>
      </c>
      <c r="I1269" s="242" t="s">
        <v>4967</v>
      </c>
      <c r="J1269" s="242" t="s">
        <v>4968</v>
      </c>
      <c r="K1269" s="242" t="s">
        <v>4729</v>
      </c>
      <c r="L1269" s="242" t="s">
        <v>4832</v>
      </c>
      <c r="M1269" s="242" t="s">
        <v>5194</v>
      </c>
      <c r="N1269" s="242"/>
      <c r="O1269" s="242" t="s">
        <v>7229</v>
      </c>
      <c r="P1269" s="242" t="s">
        <v>7230</v>
      </c>
      <c r="Q1269" s="242" t="s">
        <v>4733</v>
      </c>
    </row>
    <row r="1270" spans="1:17">
      <c r="A1270" s="242" t="s">
        <v>8849</v>
      </c>
      <c r="B1270" s="242" t="s">
        <v>8850</v>
      </c>
      <c r="C1270" s="242" t="s">
        <v>8851</v>
      </c>
      <c r="D1270" s="242"/>
      <c r="E1270" s="242" t="s">
        <v>7247</v>
      </c>
      <c r="F1270" s="242" t="s">
        <v>8852</v>
      </c>
      <c r="G1270" s="240">
        <v>60</v>
      </c>
      <c r="H1270" s="241">
        <v>0</v>
      </c>
      <c r="I1270" s="242" t="s">
        <v>4808</v>
      </c>
      <c r="J1270" s="242" t="s">
        <v>4809</v>
      </c>
      <c r="K1270" s="242" t="s">
        <v>4729</v>
      </c>
      <c r="L1270" s="242" t="s">
        <v>4730</v>
      </c>
      <c r="M1270" s="242" t="s">
        <v>5087</v>
      </c>
      <c r="N1270" s="242"/>
      <c r="O1270" s="242" t="s">
        <v>7229</v>
      </c>
      <c r="P1270" s="242" t="s">
        <v>7230</v>
      </c>
      <c r="Q1270" s="242" t="s">
        <v>4733</v>
      </c>
    </row>
    <row r="1271" spans="1:17">
      <c r="A1271" s="242" t="s">
        <v>8853</v>
      </c>
      <c r="B1271" s="242" t="s">
        <v>8854</v>
      </c>
      <c r="C1271" s="242" t="s">
        <v>8855</v>
      </c>
      <c r="D1271" s="242"/>
      <c r="E1271" s="242" t="s">
        <v>8644</v>
      </c>
      <c r="F1271" s="242" t="s">
        <v>8856</v>
      </c>
      <c r="G1271" s="240">
        <v>60</v>
      </c>
      <c r="H1271" s="241">
        <v>0</v>
      </c>
      <c r="I1271" s="242" t="s">
        <v>4795</v>
      </c>
      <c r="J1271" s="242" t="s">
        <v>4796</v>
      </c>
      <c r="K1271" s="242" t="s">
        <v>4729</v>
      </c>
      <c r="L1271" s="242" t="s">
        <v>8857</v>
      </c>
      <c r="M1271" s="242" t="s">
        <v>4798</v>
      </c>
      <c r="N1271" s="242"/>
      <c r="O1271" s="242" t="s">
        <v>7229</v>
      </c>
      <c r="P1271" s="242" t="s">
        <v>7230</v>
      </c>
      <c r="Q1271" s="242" t="s">
        <v>4733</v>
      </c>
    </row>
    <row r="1272" spans="1:17">
      <c r="A1272" s="242" t="s">
        <v>8858</v>
      </c>
      <c r="B1272" s="242" t="s">
        <v>8859</v>
      </c>
      <c r="C1272" s="242" t="s">
        <v>8860</v>
      </c>
      <c r="D1272" s="242"/>
      <c r="E1272" s="242" t="s">
        <v>8644</v>
      </c>
      <c r="F1272" s="242" t="s">
        <v>8861</v>
      </c>
      <c r="G1272" s="240">
        <v>60</v>
      </c>
      <c r="H1272" s="241">
        <v>0</v>
      </c>
      <c r="I1272" s="242" t="s">
        <v>4775</v>
      </c>
      <c r="J1272" s="242" t="s">
        <v>4776</v>
      </c>
      <c r="K1272" s="242" t="s">
        <v>4729</v>
      </c>
      <c r="L1272" s="242" t="s">
        <v>4730</v>
      </c>
      <c r="M1272" s="242" t="s">
        <v>4749</v>
      </c>
      <c r="N1272" s="242"/>
      <c r="O1272" s="242" t="s">
        <v>7229</v>
      </c>
      <c r="P1272" s="242" t="s">
        <v>7230</v>
      </c>
      <c r="Q1272" s="242" t="s">
        <v>4733</v>
      </c>
    </row>
    <row r="1273" spans="1:17">
      <c r="A1273" s="242" t="s">
        <v>8862</v>
      </c>
      <c r="B1273" s="242" t="s">
        <v>8863</v>
      </c>
      <c r="C1273" s="242" t="s">
        <v>8864</v>
      </c>
      <c r="D1273" s="242"/>
      <c r="E1273" s="242" t="s">
        <v>7247</v>
      </c>
      <c r="F1273" s="242"/>
      <c r="G1273" s="240"/>
      <c r="H1273" s="241">
        <v>0</v>
      </c>
      <c r="I1273" s="242" t="s">
        <v>4795</v>
      </c>
      <c r="J1273" s="242" t="s">
        <v>4796</v>
      </c>
      <c r="K1273" s="242" t="s">
        <v>4729</v>
      </c>
      <c r="L1273" s="242" t="s">
        <v>8865</v>
      </c>
      <c r="M1273" s="242" t="s">
        <v>8866</v>
      </c>
      <c r="N1273" s="242" t="s">
        <v>8867</v>
      </c>
      <c r="O1273" s="242" t="s">
        <v>7229</v>
      </c>
      <c r="P1273" s="242" t="s">
        <v>7230</v>
      </c>
      <c r="Q1273" s="242" t="s">
        <v>4733</v>
      </c>
    </row>
    <row r="1274" spans="1:17">
      <c r="A1274" s="242" t="s">
        <v>8868</v>
      </c>
      <c r="B1274" s="242" t="s">
        <v>8869</v>
      </c>
      <c r="C1274" s="242" t="s">
        <v>8870</v>
      </c>
      <c r="D1274" s="242"/>
      <c r="E1274" s="242" t="s">
        <v>7232</v>
      </c>
      <c r="F1274" s="242" t="s">
        <v>8871</v>
      </c>
      <c r="G1274" s="240">
        <v>60</v>
      </c>
      <c r="H1274" s="241">
        <v>0</v>
      </c>
      <c r="I1274" s="242" t="s">
        <v>4795</v>
      </c>
      <c r="J1274" s="242" t="s">
        <v>4796</v>
      </c>
      <c r="K1274" s="242" t="s">
        <v>4729</v>
      </c>
      <c r="L1274" s="242" t="s">
        <v>5029</v>
      </c>
      <c r="M1274" s="242" t="s">
        <v>4798</v>
      </c>
      <c r="N1274" s="242"/>
      <c r="O1274" s="242" t="s">
        <v>7229</v>
      </c>
      <c r="P1274" s="242" t="s">
        <v>7230</v>
      </c>
      <c r="Q1274" s="242" t="s">
        <v>4733</v>
      </c>
    </row>
    <row r="1275" spans="1:17">
      <c r="A1275" s="242" t="s">
        <v>8872</v>
      </c>
      <c r="B1275" s="242" t="s">
        <v>8873</v>
      </c>
      <c r="C1275" s="242" t="s">
        <v>8874</v>
      </c>
      <c r="D1275" s="242"/>
      <c r="E1275" s="242" t="s">
        <v>7247</v>
      </c>
      <c r="F1275" s="242" t="s">
        <v>8875</v>
      </c>
      <c r="G1275" s="240">
        <v>60</v>
      </c>
      <c r="H1275" s="241">
        <v>0</v>
      </c>
      <c r="I1275" s="242"/>
      <c r="J1275" s="242"/>
      <c r="K1275" s="242" t="s">
        <v>4729</v>
      </c>
      <c r="L1275" s="242" t="s">
        <v>4730</v>
      </c>
      <c r="M1275" s="242" t="s">
        <v>4749</v>
      </c>
      <c r="N1275" s="242"/>
      <c r="O1275" s="242" t="s">
        <v>7229</v>
      </c>
      <c r="P1275" s="242" t="s">
        <v>7230</v>
      </c>
      <c r="Q1275" s="242" t="s">
        <v>4733</v>
      </c>
    </row>
    <row r="1276" spans="1:17">
      <c r="A1276" s="242" t="s">
        <v>8876</v>
      </c>
      <c r="B1276" s="242" t="s">
        <v>8877</v>
      </c>
      <c r="C1276" s="242" t="s">
        <v>8878</v>
      </c>
      <c r="D1276" s="242"/>
      <c r="E1276" s="242" t="s">
        <v>7247</v>
      </c>
      <c r="F1276" s="242" t="s">
        <v>4742</v>
      </c>
      <c r="G1276" s="240">
        <v>60</v>
      </c>
      <c r="H1276" s="241">
        <v>0</v>
      </c>
      <c r="I1276" s="242" t="s">
        <v>4931</v>
      </c>
      <c r="J1276" s="242" t="s">
        <v>4932</v>
      </c>
      <c r="K1276" s="242" t="s">
        <v>4729</v>
      </c>
      <c r="L1276" s="242" t="s">
        <v>4730</v>
      </c>
      <c r="M1276" s="242" t="s">
        <v>4937</v>
      </c>
      <c r="N1276" s="242"/>
      <c r="O1276" s="242" t="s">
        <v>7229</v>
      </c>
      <c r="P1276" s="242" t="s">
        <v>7230</v>
      </c>
      <c r="Q1276" s="242" t="s">
        <v>4733</v>
      </c>
    </row>
    <row r="1277" spans="1:17">
      <c r="A1277" s="242" t="s">
        <v>8879</v>
      </c>
      <c r="B1277" s="242" t="s">
        <v>8880</v>
      </c>
      <c r="C1277" s="242" t="s">
        <v>8881</v>
      </c>
      <c r="D1277" s="242"/>
      <c r="E1277" s="242" t="s">
        <v>7247</v>
      </c>
      <c r="F1277" s="242" t="s">
        <v>4742</v>
      </c>
      <c r="G1277" s="240">
        <v>60</v>
      </c>
      <c r="H1277" s="241">
        <v>0</v>
      </c>
      <c r="I1277" s="242" t="s">
        <v>4808</v>
      </c>
      <c r="J1277" s="242" t="s">
        <v>4809</v>
      </c>
      <c r="K1277" s="242" t="s">
        <v>4729</v>
      </c>
      <c r="L1277" s="242" t="s">
        <v>4730</v>
      </c>
      <c r="M1277" s="242" t="s">
        <v>4810</v>
      </c>
      <c r="N1277" s="242"/>
      <c r="O1277" s="242" t="s">
        <v>7229</v>
      </c>
      <c r="P1277" s="242" t="s">
        <v>7230</v>
      </c>
      <c r="Q1277" s="242" t="s">
        <v>4733</v>
      </c>
    </row>
    <row r="1278" spans="1:17">
      <c r="A1278" s="242" t="s">
        <v>8882</v>
      </c>
      <c r="B1278" s="242" t="s">
        <v>8883</v>
      </c>
      <c r="C1278" s="242" t="s">
        <v>8884</v>
      </c>
      <c r="D1278" s="242"/>
      <c r="E1278" s="242" t="s">
        <v>7417</v>
      </c>
      <c r="F1278" s="242" t="s">
        <v>8885</v>
      </c>
      <c r="G1278" s="240">
        <v>60</v>
      </c>
      <c r="H1278" s="241">
        <v>0</v>
      </c>
      <c r="I1278" s="242" t="s">
        <v>5192</v>
      </c>
      <c r="J1278" s="242" t="s">
        <v>5193</v>
      </c>
      <c r="K1278" s="242" t="s">
        <v>4729</v>
      </c>
      <c r="L1278" s="242" t="s">
        <v>4832</v>
      </c>
      <c r="M1278" s="242" t="s">
        <v>5194</v>
      </c>
      <c r="N1278" s="242" t="s">
        <v>8515</v>
      </c>
      <c r="O1278" s="242" t="s">
        <v>7229</v>
      </c>
      <c r="P1278" s="242" t="s">
        <v>7230</v>
      </c>
      <c r="Q1278" s="242" t="s">
        <v>4733</v>
      </c>
    </row>
    <row r="1279" spans="1:17">
      <c r="A1279" s="242" t="s">
        <v>8886</v>
      </c>
      <c r="B1279" s="242" t="s">
        <v>8887</v>
      </c>
      <c r="C1279" s="242" t="s">
        <v>8888</v>
      </c>
      <c r="D1279" s="242"/>
      <c r="E1279" s="242" t="s">
        <v>7417</v>
      </c>
      <c r="F1279" s="242" t="s">
        <v>4742</v>
      </c>
      <c r="G1279" s="240">
        <v>60</v>
      </c>
      <c r="H1279" s="241">
        <v>0</v>
      </c>
      <c r="I1279" s="242" t="s">
        <v>4967</v>
      </c>
      <c r="J1279" s="242" t="s">
        <v>4968</v>
      </c>
      <c r="K1279" s="242" t="s">
        <v>4729</v>
      </c>
      <c r="L1279" s="242" t="s">
        <v>4832</v>
      </c>
      <c r="M1279" s="242" t="s">
        <v>4901</v>
      </c>
      <c r="N1279" s="242" t="s">
        <v>8889</v>
      </c>
      <c r="O1279" s="242" t="s">
        <v>7229</v>
      </c>
      <c r="P1279" s="242" t="s">
        <v>7230</v>
      </c>
      <c r="Q1279" s="242" t="s">
        <v>4733</v>
      </c>
    </row>
    <row r="1280" spans="1:17">
      <c r="A1280" s="242" t="s">
        <v>8890</v>
      </c>
      <c r="B1280" s="242" t="s">
        <v>8891</v>
      </c>
      <c r="C1280" s="242" t="s">
        <v>8892</v>
      </c>
      <c r="D1280" s="242"/>
      <c r="E1280" s="242" t="s">
        <v>7417</v>
      </c>
      <c r="F1280" s="242" t="s">
        <v>4742</v>
      </c>
      <c r="G1280" s="240">
        <v>60</v>
      </c>
      <c r="H1280" s="241">
        <v>0</v>
      </c>
      <c r="I1280" s="242" t="s">
        <v>5192</v>
      </c>
      <c r="J1280" s="242" t="s">
        <v>5193</v>
      </c>
      <c r="K1280" s="242" t="s">
        <v>4729</v>
      </c>
      <c r="L1280" s="242" t="s">
        <v>4832</v>
      </c>
      <c r="M1280" s="242" t="s">
        <v>5194</v>
      </c>
      <c r="N1280" s="242" t="s">
        <v>8515</v>
      </c>
      <c r="O1280" s="242" t="s">
        <v>7229</v>
      </c>
      <c r="P1280" s="242" t="s">
        <v>7230</v>
      </c>
      <c r="Q1280" s="242" t="s">
        <v>4733</v>
      </c>
    </row>
    <row r="1281" spans="1:17">
      <c r="A1281" s="242" t="s">
        <v>8893</v>
      </c>
      <c r="B1281" s="242" t="s">
        <v>8894</v>
      </c>
      <c r="C1281" s="242" t="s">
        <v>8895</v>
      </c>
      <c r="D1281" s="242"/>
      <c r="E1281" s="242" t="s">
        <v>7417</v>
      </c>
      <c r="F1281" s="242" t="s">
        <v>4742</v>
      </c>
      <c r="G1281" s="240">
        <v>60</v>
      </c>
      <c r="H1281" s="241">
        <v>0</v>
      </c>
      <c r="I1281" s="242" t="s">
        <v>5192</v>
      </c>
      <c r="J1281" s="242" t="s">
        <v>5193</v>
      </c>
      <c r="K1281" s="242" t="s">
        <v>4729</v>
      </c>
      <c r="L1281" s="242" t="s">
        <v>4832</v>
      </c>
      <c r="M1281" s="242" t="s">
        <v>5194</v>
      </c>
      <c r="N1281" s="242" t="s">
        <v>8515</v>
      </c>
      <c r="O1281" s="242" t="s">
        <v>7229</v>
      </c>
      <c r="P1281" s="242" t="s">
        <v>7230</v>
      </c>
      <c r="Q1281" s="242" t="s">
        <v>4733</v>
      </c>
    </row>
    <row r="1282" spans="1:17">
      <c r="A1282" s="242" t="s">
        <v>8896</v>
      </c>
      <c r="B1282" s="242" t="s">
        <v>8897</v>
      </c>
      <c r="C1282" s="242" t="s">
        <v>8898</v>
      </c>
      <c r="D1282" s="242" t="s">
        <v>4742</v>
      </c>
      <c r="E1282" s="242" t="s">
        <v>8493</v>
      </c>
      <c r="F1282" s="242"/>
      <c r="G1282" s="240"/>
      <c r="H1282" s="241">
        <v>0</v>
      </c>
      <c r="I1282" s="242" t="s">
        <v>4967</v>
      </c>
      <c r="J1282" s="242" t="s">
        <v>4968</v>
      </c>
      <c r="K1282" s="242" t="s">
        <v>4729</v>
      </c>
      <c r="L1282" s="242" t="s">
        <v>4832</v>
      </c>
      <c r="M1282" s="242" t="s">
        <v>4833</v>
      </c>
      <c r="N1282" s="242" t="s">
        <v>8542</v>
      </c>
      <c r="O1282" s="242" t="s">
        <v>7229</v>
      </c>
      <c r="P1282" s="242" t="s">
        <v>7230</v>
      </c>
      <c r="Q1282" s="242" t="s">
        <v>8494</v>
      </c>
    </row>
    <row r="1283" spans="1:17">
      <c r="A1283" s="242" t="s">
        <v>8899</v>
      </c>
      <c r="B1283" s="242" t="s">
        <v>8900</v>
      </c>
      <c r="C1283" s="242" t="s">
        <v>7246</v>
      </c>
      <c r="D1283" s="242" t="s">
        <v>8901</v>
      </c>
      <c r="E1283" s="242" t="s">
        <v>7247</v>
      </c>
      <c r="F1283" s="242" t="s">
        <v>8902</v>
      </c>
      <c r="G1283" s="240">
        <v>60</v>
      </c>
      <c r="H1283" s="241">
        <v>0</v>
      </c>
      <c r="I1283" s="242"/>
      <c r="J1283" s="242"/>
      <c r="K1283" s="242" t="s">
        <v>4729</v>
      </c>
      <c r="L1283" s="242" t="s">
        <v>4730</v>
      </c>
      <c r="M1283" s="242" t="s">
        <v>4749</v>
      </c>
      <c r="N1283" s="242"/>
      <c r="O1283" s="242" t="s">
        <v>7229</v>
      </c>
      <c r="P1283" s="242" t="s">
        <v>7230</v>
      </c>
      <c r="Q1283" s="242" t="s">
        <v>4733</v>
      </c>
    </row>
    <row r="1284" spans="1:17">
      <c r="A1284" s="242" t="s">
        <v>8903</v>
      </c>
      <c r="B1284" s="242" t="s">
        <v>8904</v>
      </c>
      <c r="C1284" s="242" t="s">
        <v>8905</v>
      </c>
      <c r="D1284" s="242" t="s">
        <v>8901</v>
      </c>
      <c r="E1284" s="242" t="s">
        <v>7247</v>
      </c>
      <c r="F1284" s="242" t="s">
        <v>8901</v>
      </c>
      <c r="G1284" s="240">
        <v>60</v>
      </c>
      <c r="H1284" s="241">
        <v>0</v>
      </c>
      <c r="I1284" s="242" t="s">
        <v>4808</v>
      </c>
      <c r="J1284" s="242" t="s">
        <v>4809</v>
      </c>
      <c r="K1284" s="242" t="s">
        <v>4729</v>
      </c>
      <c r="L1284" s="242" t="s">
        <v>4730</v>
      </c>
      <c r="M1284" s="242" t="s">
        <v>4810</v>
      </c>
      <c r="N1284" s="242"/>
      <c r="O1284" s="242" t="s">
        <v>7229</v>
      </c>
      <c r="P1284" s="242" t="s">
        <v>7230</v>
      </c>
      <c r="Q1284" s="242" t="s">
        <v>4733</v>
      </c>
    </row>
    <row r="1285" spans="1:17">
      <c r="A1285" s="242" t="s">
        <v>8906</v>
      </c>
      <c r="B1285" s="242" t="s">
        <v>8907</v>
      </c>
      <c r="C1285" s="242" t="s">
        <v>8908</v>
      </c>
      <c r="D1285" s="242" t="s">
        <v>8909</v>
      </c>
      <c r="E1285" s="242" t="s">
        <v>7247</v>
      </c>
      <c r="F1285" s="242" t="s">
        <v>8909</v>
      </c>
      <c r="G1285" s="240">
        <v>60</v>
      </c>
      <c r="H1285" s="241">
        <v>0</v>
      </c>
      <c r="I1285" s="242" t="s">
        <v>4738</v>
      </c>
      <c r="J1285" s="242" t="s">
        <v>4739</v>
      </c>
      <c r="K1285" s="242" t="s">
        <v>4729</v>
      </c>
      <c r="L1285" s="242" t="s">
        <v>4730</v>
      </c>
      <c r="M1285" s="242" t="s">
        <v>6396</v>
      </c>
      <c r="N1285" s="242"/>
      <c r="O1285" s="242" t="s">
        <v>7229</v>
      </c>
      <c r="P1285" s="242" t="s">
        <v>7230</v>
      </c>
      <c r="Q1285" s="242" t="s">
        <v>4733</v>
      </c>
    </row>
    <row r="1286" spans="1:17">
      <c r="A1286" s="242" t="s">
        <v>8910</v>
      </c>
      <c r="B1286" s="242" t="s">
        <v>8911</v>
      </c>
      <c r="C1286" s="242" t="s">
        <v>8912</v>
      </c>
      <c r="D1286" s="242"/>
      <c r="E1286" s="242" t="s">
        <v>7247</v>
      </c>
      <c r="F1286" s="242" t="s">
        <v>4742</v>
      </c>
      <c r="G1286" s="240">
        <v>60</v>
      </c>
      <c r="H1286" s="241">
        <v>0</v>
      </c>
      <c r="I1286" s="242" t="s">
        <v>4780</v>
      </c>
      <c r="J1286" s="242" t="s">
        <v>4781</v>
      </c>
      <c r="K1286" s="242" t="s">
        <v>4729</v>
      </c>
      <c r="L1286" s="242" t="s">
        <v>4730</v>
      </c>
      <c r="M1286" s="242" t="s">
        <v>6439</v>
      </c>
      <c r="N1286" s="242"/>
      <c r="O1286" s="242" t="s">
        <v>7229</v>
      </c>
      <c r="P1286" s="242" t="s">
        <v>7230</v>
      </c>
      <c r="Q1286" s="242" t="s">
        <v>4733</v>
      </c>
    </row>
    <row r="1287" spans="1:17">
      <c r="A1287" s="242" t="s">
        <v>8913</v>
      </c>
      <c r="B1287" s="242" t="s">
        <v>8914</v>
      </c>
      <c r="C1287" s="242" t="s">
        <v>8915</v>
      </c>
      <c r="D1287" s="242"/>
      <c r="E1287" s="242" t="s">
        <v>7247</v>
      </c>
      <c r="F1287" s="242" t="s">
        <v>4742</v>
      </c>
      <c r="G1287" s="240">
        <v>60</v>
      </c>
      <c r="H1287" s="241">
        <v>0</v>
      </c>
      <c r="I1287" s="242" t="s">
        <v>4738</v>
      </c>
      <c r="J1287" s="242" t="s">
        <v>4739</v>
      </c>
      <c r="K1287" s="242" t="s">
        <v>4729</v>
      </c>
      <c r="L1287" s="242" t="s">
        <v>4730</v>
      </c>
      <c r="M1287" s="242" t="s">
        <v>4813</v>
      </c>
      <c r="N1287" s="242"/>
      <c r="O1287" s="242" t="s">
        <v>7229</v>
      </c>
      <c r="P1287" s="242" t="s">
        <v>7230</v>
      </c>
      <c r="Q1287" s="242" t="s">
        <v>4733</v>
      </c>
    </row>
    <row r="1288" spans="1:17">
      <c r="A1288" s="242" t="s">
        <v>8916</v>
      </c>
      <c r="B1288" s="242" t="s">
        <v>8917</v>
      </c>
      <c r="C1288" s="242" t="s">
        <v>8918</v>
      </c>
      <c r="D1288" s="242"/>
      <c r="E1288" s="242" t="s">
        <v>7247</v>
      </c>
      <c r="F1288" s="242" t="s">
        <v>4742</v>
      </c>
      <c r="G1288" s="240">
        <v>60</v>
      </c>
      <c r="H1288" s="241">
        <v>0</v>
      </c>
      <c r="I1288" s="242" t="s">
        <v>4780</v>
      </c>
      <c r="J1288" s="242" t="s">
        <v>4781</v>
      </c>
      <c r="K1288" s="242" t="s">
        <v>4729</v>
      </c>
      <c r="L1288" s="242" t="s">
        <v>4730</v>
      </c>
      <c r="M1288" s="242" t="s">
        <v>4816</v>
      </c>
      <c r="N1288" s="242"/>
      <c r="O1288" s="242" t="s">
        <v>7229</v>
      </c>
      <c r="P1288" s="242" t="s">
        <v>7230</v>
      </c>
      <c r="Q1288" s="242" t="s">
        <v>4733</v>
      </c>
    </row>
    <row r="1289" spans="1:17">
      <c r="A1289" s="242" t="s">
        <v>8919</v>
      </c>
      <c r="B1289" s="242" t="s">
        <v>8920</v>
      </c>
      <c r="C1289" s="242" t="s">
        <v>8921</v>
      </c>
      <c r="D1289" s="242"/>
      <c r="E1289" s="242" t="s">
        <v>7247</v>
      </c>
      <c r="F1289" s="242" t="s">
        <v>4742</v>
      </c>
      <c r="G1289" s="240">
        <v>60</v>
      </c>
      <c r="H1289" s="241">
        <v>0</v>
      </c>
      <c r="I1289" s="242" t="s">
        <v>4808</v>
      </c>
      <c r="J1289" s="242" t="s">
        <v>4809</v>
      </c>
      <c r="K1289" s="242" t="s">
        <v>4729</v>
      </c>
      <c r="L1289" s="242" t="s">
        <v>4730</v>
      </c>
      <c r="M1289" s="242" t="s">
        <v>5087</v>
      </c>
      <c r="N1289" s="242"/>
      <c r="O1289" s="242" t="s">
        <v>7229</v>
      </c>
      <c r="P1289" s="242" t="s">
        <v>7230</v>
      </c>
      <c r="Q1289" s="242" t="s">
        <v>4733</v>
      </c>
    </row>
    <row r="1290" spans="1:17">
      <c r="A1290" s="242" t="s">
        <v>8922</v>
      </c>
      <c r="B1290" s="242" t="s">
        <v>8923</v>
      </c>
      <c r="C1290" s="242" t="s">
        <v>8924</v>
      </c>
      <c r="D1290" s="242"/>
      <c r="E1290" s="242" t="s">
        <v>7247</v>
      </c>
      <c r="F1290" s="242" t="s">
        <v>4742</v>
      </c>
      <c r="G1290" s="240">
        <v>60</v>
      </c>
      <c r="H1290" s="241">
        <v>0</v>
      </c>
      <c r="I1290" s="242" t="s">
        <v>4808</v>
      </c>
      <c r="J1290" s="242" t="s">
        <v>4809</v>
      </c>
      <c r="K1290" s="242" t="s">
        <v>4729</v>
      </c>
      <c r="L1290" s="242" t="s">
        <v>4730</v>
      </c>
      <c r="M1290" s="242" t="s">
        <v>5113</v>
      </c>
      <c r="N1290" s="242"/>
      <c r="O1290" s="242" t="s">
        <v>7229</v>
      </c>
      <c r="P1290" s="242" t="s">
        <v>7230</v>
      </c>
      <c r="Q1290" s="242" t="s">
        <v>4733</v>
      </c>
    </row>
    <row r="1291" spans="1:17">
      <c r="A1291" s="242" t="s">
        <v>8925</v>
      </c>
      <c r="B1291" s="242" t="s">
        <v>8926</v>
      </c>
      <c r="C1291" s="242" t="s">
        <v>8927</v>
      </c>
      <c r="D1291" s="242"/>
      <c r="E1291" s="242" t="s">
        <v>7247</v>
      </c>
      <c r="F1291" s="242" t="s">
        <v>4742</v>
      </c>
      <c r="G1291" s="240">
        <v>60</v>
      </c>
      <c r="H1291" s="241">
        <v>0</v>
      </c>
      <c r="I1291" s="242" t="s">
        <v>4738</v>
      </c>
      <c r="J1291" s="242" t="s">
        <v>4739</v>
      </c>
      <c r="K1291" s="242" t="s">
        <v>4729</v>
      </c>
      <c r="L1291" s="242" t="s">
        <v>4730</v>
      </c>
      <c r="M1291" s="242" t="s">
        <v>4740</v>
      </c>
      <c r="N1291" s="242"/>
      <c r="O1291" s="242" t="s">
        <v>7229</v>
      </c>
      <c r="P1291" s="242" t="s">
        <v>7230</v>
      </c>
      <c r="Q1291" s="242" t="s">
        <v>4733</v>
      </c>
    </row>
    <row r="1292" spans="1:17">
      <c r="A1292" s="242" t="s">
        <v>8928</v>
      </c>
      <c r="B1292" s="242" t="s">
        <v>8929</v>
      </c>
      <c r="C1292" s="242" t="s">
        <v>8930</v>
      </c>
      <c r="D1292" s="242"/>
      <c r="E1292" s="242" t="s">
        <v>7247</v>
      </c>
      <c r="F1292" s="242" t="s">
        <v>4742</v>
      </c>
      <c r="G1292" s="240">
        <v>60</v>
      </c>
      <c r="H1292" s="241">
        <v>0</v>
      </c>
      <c r="I1292" s="242" t="s">
        <v>4780</v>
      </c>
      <c r="J1292" s="242" t="s">
        <v>4781</v>
      </c>
      <c r="K1292" s="242" t="s">
        <v>4729</v>
      </c>
      <c r="L1292" s="242" t="s">
        <v>4730</v>
      </c>
      <c r="M1292" s="242" t="s">
        <v>6439</v>
      </c>
      <c r="N1292" s="242"/>
      <c r="O1292" s="242" t="s">
        <v>7229</v>
      </c>
      <c r="P1292" s="242" t="s">
        <v>7230</v>
      </c>
      <c r="Q1292" s="242" t="s">
        <v>4733</v>
      </c>
    </row>
    <row r="1293" spans="1:17">
      <c r="A1293" s="242" t="s">
        <v>8931</v>
      </c>
      <c r="B1293" s="242" t="s">
        <v>8932</v>
      </c>
      <c r="C1293" s="242" t="s">
        <v>8933</v>
      </c>
      <c r="D1293" s="242"/>
      <c r="E1293" s="242" t="s">
        <v>7247</v>
      </c>
      <c r="F1293" s="242" t="s">
        <v>4742</v>
      </c>
      <c r="G1293" s="240">
        <v>60</v>
      </c>
      <c r="H1293" s="241">
        <v>0</v>
      </c>
      <c r="I1293" s="242" t="s">
        <v>4780</v>
      </c>
      <c r="J1293" s="242" t="s">
        <v>4781</v>
      </c>
      <c r="K1293" s="242" t="s">
        <v>4729</v>
      </c>
      <c r="L1293" s="242" t="s">
        <v>4730</v>
      </c>
      <c r="M1293" s="242" t="s">
        <v>4872</v>
      </c>
      <c r="N1293" s="242"/>
      <c r="O1293" s="242" t="s">
        <v>7229</v>
      </c>
      <c r="P1293" s="242" t="s">
        <v>7230</v>
      </c>
      <c r="Q1293" s="242" t="s">
        <v>4733</v>
      </c>
    </row>
    <row r="1294" spans="1:17">
      <c r="A1294" s="242" t="s">
        <v>8934</v>
      </c>
      <c r="B1294" s="242" t="s">
        <v>8935</v>
      </c>
      <c r="C1294" s="242" t="s">
        <v>8936</v>
      </c>
      <c r="D1294" s="242"/>
      <c r="E1294" s="242" t="s">
        <v>7247</v>
      </c>
      <c r="F1294" s="242" t="s">
        <v>4742</v>
      </c>
      <c r="G1294" s="240">
        <v>60</v>
      </c>
      <c r="H1294" s="241">
        <v>0</v>
      </c>
      <c r="I1294" s="242" t="s">
        <v>4808</v>
      </c>
      <c r="J1294" s="242" t="s">
        <v>4809</v>
      </c>
      <c r="K1294" s="242" t="s">
        <v>4729</v>
      </c>
      <c r="L1294" s="242" t="s">
        <v>4730</v>
      </c>
      <c r="M1294" s="242" t="s">
        <v>5113</v>
      </c>
      <c r="N1294" s="242"/>
      <c r="O1294" s="242" t="s">
        <v>7229</v>
      </c>
      <c r="P1294" s="242" t="s">
        <v>7230</v>
      </c>
      <c r="Q1294" s="242" t="s">
        <v>4733</v>
      </c>
    </row>
    <row r="1295" spans="1:17">
      <c r="A1295" s="242" t="s">
        <v>8937</v>
      </c>
      <c r="B1295" s="242" t="s">
        <v>8938</v>
      </c>
      <c r="C1295" s="242" t="s">
        <v>8939</v>
      </c>
      <c r="D1295" s="242"/>
      <c r="E1295" s="242" t="s">
        <v>7247</v>
      </c>
      <c r="F1295" s="242" t="s">
        <v>4742</v>
      </c>
      <c r="G1295" s="240">
        <v>60</v>
      </c>
      <c r="H1295" s="241">
        <v>0</v>
      </c>
      <c r="I1295" s="242" t="s">
        <v>4747</v>
      </c>
      <c r="J1295" s="242" t="s">
        <v>4748</v>
      </c>
      <c r="K1295" s="242" t="s">
        <v>4729</v>
      </c>
      <c r="L1295" s="242" t="s">
        <v>4730</v>
      </c>
      <c r="M1295" s="242" t="s">
        <v>4908</v>
      </c>
      <c r="N1295" s="242"/>
      <c r="O1295" s="242" t="s">
        <v>7229</v>
      </c>
      <c r="P1295" s="242" t="s">
        <v>7230</v>
      </c>
      <c r="Q1295" s="242" t="s">
        <v>4733</v>
      </c>
    </row>
    <row r="1296" spans="1:17">
      <c r="A1296" s="242" t="s">
        <v>8940</v>
      </c>
      <c r="B1296" s="242" t="s">
        <v>8811</v>
      </c>
      <c r="C1296" s="242" t="s">
        <v>8847</v>
      </c>
      <c r="D1296" s="242"/>
      <c r="E1296" s="242" t="s">
        <v>8813</v>
      </c>
      <c r="F1296" s="242" t="s">
        <v>4742</v>
      </c>
      <c r="G1296" s="240">
        <v>60</v>
      </c>
      <c r="H1296" s="241">
        <v>0</v>
      </c>
      <c r="I1296" s="242" t="s">
        <v>5192</v>
      </c>
      <c r="J1296" s="242" t="s">
        <v>5193</v>
      </c>
      <c r="K1296" s="242" t="s">
        <v>4729</v>
      </c>
      <c r="L1296" s="242" t="s">
        <v>4832</v>
      </c>
      <c r="M1296" s="242" t="s">
        <v>5194</v>
      </c>
      <c r="N1296" s="242"/>
      <c r="O1296" s="242" t="s">
        <v>7229</v>
      </c>
      <c r="P1296" s="242" t="s">
        <v>7230</v>
      </c>
      <c r="Q1296" s="242" t="s">
        <v>4733</v>
      </c>
    </row>
    <row r="1297" spans="1:17">
      <c r="A1297" s="242" t="s">
        <v>8941</v>
      </c>
      <c r="B1297" s="242" t="s">
        <v>8942</v>
      </c>
      <c r="C1297" s="242" t="s">
        <v>8943</v>
      </c>
      <c r="D1297" s="242"/>
      <c r="E1297" s="242" t="s">
        <v>7247</v>
      </c>
      <c r="F1297" s="242" t="s">
        <v>8944</v>
      </c>
      <c r="G1297" s="240">
        <v>60</v>
      </c>
      <c r="H1297" s="241">
        <v>0</v>
      </c>
      <c r="I1297" s="242" t="s">
        <v>4738</v>
      </c>
      <c r="J1297" s="242" t="s">
        <v>4739</v>
      </c>
      <c r="K1297" s="242" t="s">
        <v>4729</v>
      </c>
      <c r="L1297" s="242" t="s">
        <v>4730</v>
      </c>
      <c r="M1297" s="242" t="s">
        <v>4785</v>
      </c>
      <c r="N1297" s="242"/>
      <c r="O1297" s="242" t="s">
        <v>7229</v>
      </c>
      <c r="P1297" s="242" t="s">
        <v>7230</v>
      </c>
      <c r="Q1297" s="242" t="s">
        <v>4733</v>
      </c>
    </row>
    <row r="1298" spans="1:17">
      <c r="A1298" s="242" t="s">
        <v>8945</v>
      </c>
      <c r="B1298" s="242" t="s">
        <v>8946</v>
      </c>
      <c r="C1298" s="242" t="s">
        <v>8947</v>
      </c>
      <c r="D1298" s="242"/>
      <c r="E1298" s="242" t="s">
        <v>7247</v>
      </c>
      <c r="F1298" s="242" t="s">
        <v>8948</v>
      </c>
      <c r="G1298" s="240">
        <v>60</v>
      </c>
      <c r="H1298" s="241">
        <v>0</v>
      </c>
      <c r="I1298" s="242" t="s">
        <v>4747</v>
      </c>
      <c r="J1298" s="242" t="s">
        <v>4748</v>
      </c>
      <c r="K1298" s="242" t="s">
        <v>4729</v>
      </c>
      <c r="L1298" s="242" t="s">
        <v>4730</v>
      </c>
      <c r="M1298" s="242" t="s">
        <v>4759</v>
      </c>
      <c r="N1298" s="242"/>
      <c r="O1298" s="242" t="s">
        <v>7229</v>
      </c>
      <c r="P1298" s="242" t="s">
        <v>7230</v>
      </c>
      <c r="Q1298" s="242" t="s">
        <v>4733</v>
      </c>
    </row>
    <row r="1299" spans="1:17">
      <c r="A1299" s="242" t="s">
        <v>8949</v>
      </c>
      <c r="B1299" s="242" t="s">
        <v>8950</v>
      </c>
      <c r="C1299" s="242" t="s">
        <v>8951</v>
      </c>
      <c r="D1299" s="242"/>
      <c r="E1299" s="242" t="s">
        <v>8644</v>
      </c>
      <c r="F1299" s="242" t="s">
        <v>8952</v>
      </c>
      <c r="G1299" s="240">
        <v>60</v>
      </c>
      <c r="H1299" s="241">
        <v>0</v>
      </c>
      <c r="I1299" s="242" t="s">
        <v>4795</v>
      </c>
      <c r="J1299" s="242" t="s">
        <v>4796</v>
      </c>
      <c r="K1299" s="242" t="s">
        <v>4729</v>
      </c>
      <c r="L1299" s="242" t="s">
        <v>5065</v>
      </c>
      <c r="M1299" s="242" t="s">
        <v>4798</v>
      </c>
      <c r="N1299" s="242"/>
      <c r="O1299" s="242" t="s">
        <v>7229</v>
      </c>
      <c r="P1299" s="242" t="s">
        <v>7230</v>
      </c>
      <c r="Q1299" s="242" t="s">
        <v>4733</v>
      </c>
    </row>
    <row r="1300" spans="1:17">
      <c r="A1300" s="242" t="s">
        <v>8953</v>
      </c>
      <c r="B1300" s="242" t="s">
        <v>8954</v>
      </c>
      <c r="C1300" s="242" t="s">
        <v>8955</v>
      </c>
      <c r="D1300" s="242"/>
      <c r="E1300" s="242" t="s">
        <v>8644</v>
      </c>
      <c r="F1300" s="242" t="s">
        <v>8956</v>
      </c>
      <c r="G1300" s="240">
        <v>60</v>
      </c>
      <c r="H1300" s="241">
        <v>0</v>
      </c>
      <c r="I1300" s="242" t="s">
        <v>4795</v>
      </c>
      <c r="J1300" s="242" t="s">
        <v>4796</v>
      </c>
      <c r="K1300" s="242" t="s">
        <v>4729</v>
      </c>
      <c r="L1300" s="242" t="s">
        <v>5043</v>
      </c>
      <c r="M1300" s="242" t="s">
        <v>4798</v>
      </c>
      <c r="N1300" s="242"/>
      <c r="O1300" s="242" t="s">
        <v>7229</v>
      </c>
      <c r="P1300" s="242" t="s">
        <v>7230</v>
      </c>
      <c r="Q1300" s="242" t="s">
        <v>4733</v>
      </c>
    </row>
    <row r="1301" spans="1:17">
      <c r="A1301" s="242" t="s">
        <v>8957</v>
      </c>
      <c r="B1301" s="242" t="s">
        <v>8958</v>
      </c>
      <c r="C1301" s="242" t="s">
        <v>8959</v>
      </c>
      <c r="D1301" s="242"/>
      <c r="E1301" s="242" t="s">
        <v>7247</v>
      </c>
      <c r="F1301" s="242" t="s">
        <v>8960</v>
      </c>
      <c r="G1301" s="240">
        <v>60</v>
      </c>
      <c r="H1301" s="241">
        <v>0</v>
      </c>
      <c r="I1301" s="242" t="s">
        <v>4820</v>
      </c>
      <c r="J1301" s="242" t="s">
        <v>4821</v>
      </c>
      <c r="K1301" s="242" t="s">
        <v>4729</v>
      </c>
      <c r="L1301" s="242" t="s">
        <v>4730</v>
      </c>
      <c r="M1301" s="242" t="s">
        <v>6439</v>
      </c>
      <c r="N1301" s="242"/>
      <c r="O1301" s="242" t="s">
        <v>7229</v>
      </c>
      <c r="P1301" s="242" t="s">
        <v>7230</v>
      </c>
      <c r="Q1301" s="242" t="s">
        <v>4733</v>
      </c>
    </row>
    <row r="1302" spans="1:17">
      <c r="A1302" s="242" t="s">
        <v>8961</v>
      </c>
      <c r="B1302" s="242" t="s">
        <v>8962</v>
      </c>
      <c r="C1302" s="242" t="s">
        <v>8963</v>
      </c>
      <c r="D1302" s="242"/>
      <c r="E1302" s="242" t="s">
        <v>8644</v>
      </c>
      <c r="F1302" s="242" t="s">
        <v>8964</v>
      </c>
      <c r="G1302" s="240">
        <v>60</v>
      </c>
      <c r="H1302" s="241">
        <v>0</v>
      </c>
      <c r="I1302" s="242" t="s">
        <v>4795</v>
      </c>
      <c r="J1302" s="242" t="s">
        <v>4796</v>
      </c>
      <c r="K1302" s="242" t="s">
        <v>4729</v>
      </c>
      <c r="L1302" s="242" t="s">
        <v>4862</v>
      </c>
      <c r="M1302" s="242" t="s">
        <v>4798</v>
      </c>
      <c r="N1302" s="242"/>
      <c r="O1302" s="242" t="s">
        <v>7229</v>
      </c>
      <c r="P1302" s="242" t="s">
        <v>7230</v>
      </c>
      <c r="Q1302" s="242" t="s">
        <v>4733</v>
      </c>
    </row>
    <row r="1303" spans="1:17">
      <c r="A1303" s="242" t="s">
        <v>8965</v>
      </c>
      <c r="B1303" s="242" t="s">
        <v>8966</v>
      </c>
      <c r="C1303" s="242" t="s">
        <v>8967</v>
      </c>
      <c r="D1303" s="242"/>
      <c r="E1303" s="242" t="s">
        <v>7247</v>
      </c>
      <c r="F1303" s="242" t="s">
        <v>8968</v>
      </c>
      <c r="G1303" s="240">
        <v>60</v>
      </c>
      <c r="H1303" s="241">
        <v>0</v>
      </c>
      <c r="I1303" s="242" t="s">
        <v>4747</v>
      </c>
      <c r="J1303" s="242" t="s">
        <v>4748</v>
      </c>
      <c r="K1303" s="242" t="s">
        <v>4729</v>
      </c>
      <c r="L1303" s="242" t="s">
        <v>4730</v>
      </c>
      <c r="M1303" s="242" t="s">
        <v>4759</v>
      </c>
      <c r="N1303" s="242"/>
      <c r="O1303" s="242" t="s">
        <v>7229</v>
      </c>
      <c r="P1303" s="242" t="s">
        <v>7230</v>
      </c>
      <c r="Q1303" s="242" t="s">
        <v>4733</v>
      </c>
    </row>
    <row r="1304" spans="1:17">
      <c r="A1304" s="242" t="s">
        <v>8969</v>
      </c>
      <c r="B1304" s="242" t="s">
        <v>8970</v>
      </c>
      <c r="C1304" s="242" t="s">
        <v>8971</v>
      </c>
      <c r="D1304" s="242"/>
      <c r="E1304" s="242" t="s">
        <v>7247</v>
      </c>
      <c r="F1304" s="242" t="s">
        <v>8972</v>
      </c>
      <c r="G1304" s="240">
        <v>60</v>
      </c>
      <c r="H1304" s="241">
        <v>0</v>
      </c>
      <c r="I1304" s="242" t="s">
        <v>4780</v>
      </c>
      <c r="J1304" s="242" t="s">
        <v>4781</v>
      </c>
      <c r="K1304" s="242" t="s">
        <v>4729</v>
      </c>
      <c r="L1304" s="242" t="s">
        <v>4730</v>
      </c>
      <c r="M1304" s="242" t="s">
        <v>4782</v>
      </c>
      <c r="N1304" s="242"/>
      <c r="O1304" s="242" t="s">
        <v>7229</v>
      </c>
      <c r="P1304" s="242" t="s">
        <v>7230</v>
      </c>
      <c r="Q1304" s="242" t="s">
        <v>4733</v>
      </c>
    </row>
    <row r="1305" spans="1:17">
      <c r="A1305" s="242" t="s">
        <v>8973</v>
      </c>
      <c r="B1305" s="242" t="s">
        <v>8974</v>
      </c>
      <c r="C1305" s="242" t="s">
        <v>8975</v>
      </c>
      <c r="D1305" s="242"/>
      <c r="E1305" s="242" t="s">
        <v>7237</v>
      </c>
      <c r="F1305" s="242" t="s">
        <v>4742</v>
      </c>
      <c r="G1305" s="240">
        <v>60</v>
      </c>
      <c r="H1305" s="241">
        <v>0</v>
      </c>
      <c r="I1305" s="242" t="s">
        <v>4808</v>
      </c>
      <c r="J1305" s="242" t="s">
        <v>4809</v>
      </c>
      <c r="K1305" s="242" t="s">
        <v>4729</v>
      </c>
      <c r="L1305" s="242" t="s">
        <v>4730</v>
      </c>
      <c r="M1305" s="242" t="s">
        <v>6564</v>
      </c>
      <c r="N1305" s="242"/>
      <c r="O1305" s="242" t="s">
        <v>7229</v>
      </c>
      <c r="P1305" s="242" t="s">
        <v>7230</v>
      </c>
      <c r="Q1305" s="242" t="s">
        <v>4733</v>
      </c>
    </row>
    <row r="1306" spans="1:17">
      <c r="A1306" s="242" t="s">
        <v>8976</v>
      </c>
      <c r="B1306" s="242" t="s">
        <v>8977</v>
      </c>
      <c r="C1306" s="242" t="s">
        <v>8978</v>
      </c>
      <c r="D1306" s="242"/>
      <c r="E1306" s="242" t="s">
        <v>7247</v>
      </c>
      <c r="F1306" s="242" t="s">
        <v>8979</v>
      </c>
      <c r="G1306" s="240">
        <v>60</v>
      </c>
      <c r="H1306" s="241">
        <v>0</v>
      </c>
      <c r="I1306" s="242" t="s">
        <v>4747</v>
      </c>
      <c r="J1306" s="242" t="s">
        <v>4748</v>
      </c>
      <c r="K1306" s="242" t="s">
        <v>4729</v>
      </c>
      <c r="L1306" s="242" t="s">
        <v>4730</v>
      </c>
      <c r="M1306" s="242" t="s">
        <v>4857</v>
      </c>
      <c r="N1306" s="242"/>
      <c r="O1306" s="242" t="s">
        <v>7229</v>
      </c>
      <c r="P1306" s="242" t="s">
        <v>7230</v>
      </c>
      <c r="Q1306" s="242" t="s">
        <v>4733</v>
      </c>
    </row>
    <row r="1307" spans="1:17">
      <c r="A1307" s="242" t="s">
        <v>8980</v>
      </c>
      <c r="B1307" s="242" t="s">
        <v>8981</v>
      </c>
      <c r="C1307" s="242" t="s">
        <v>8982</v>
      </c>
      <c r="D1307" s="242"/>
      <c r="E1307" s="242" t="s">
        <v>8644</v>
      </c>
      <c r="F1307" s="242" t="s">
        <v>8983</v>
      </c>
      <c r="G1307" s="240">
        <v>60</v>
      </c>
      <c r="H1307" s="241">
        <v>0</v>
      </c>
      <c r="I1307" s="242" t="s">
        <v>4795</v>
      </c>
      <c r="J1307" s="242" t="s">
        <v>4796</v>
      </c>
      <c r="K1307" s="242" t="s">
        <v>4729</v>
      </c>
      <c r="L1307" s="242" t="s">
        <v>5079</v>
      </c>
      <c r="M1307" s="242" t="s">
        <v>4798</v>
      </c>
      <c r="N1307" s="242"/>
      <c r="O1307" s="242" t="s">
        <v>7229</v>
      </c>
      <c r="P1307" s="242" t="s">
        <v>7230</v>
      </c>
      <c r="Q1307" s="242" t="s">
        <v>4733</v>
      </c>
    </row>
    <row r="1308" spans="1:17">
      <c r="A1308" s="242" t="s">
        <v>8984</v>
      </c>
      <c r="B1308" s="242" t="s">
        <v>8985</v>
      </c>
      <c r="C1308" s="242" t="s">
        <v>8986</v>
      </c>
      <c r="D1308" s="242"/>
      <c r="E1308" s="242" t="s">
        <v>7247</v>
      </c>
      <c r="F1308" s="242" t="s">
        <v>8987</v>
      </c>
      <c r="G1308" s="240">
        <v>60</v>
      </c>
      <c r="H1308" s="241">
        <v>0</v>
      </c>
      <c r="I1308" s="242" t="s">
        <v>4747</v>
      </c>
      <c r="J1308" s="242" t="s">
        <v>4748</v>
      </c>
      <c r="K1308" s="242" t="s">
        <v>4729</v>
      </c>
      <c r="L1308" s="242" t="s">
        <v>4730</v>
      </c>
      <c r="M1308" s="242" t="s">
        <v>4857</v>
      </c>
      <c r="N1308" s="242"/>
      <c r="O1308" s="242" t="s">
        <v>7229</v>
      </c>
      <c r="P1308" s="242" t="s">
        <v>7230</v>
      </c>
      <c r="Q1308" s="242" t="s">
        <v>4733</v>
      </c>
    </row>
    <row r="1309" spans="1:17">
      <c r="A1309" s="242" t="s">
        <v>8988</v>
      </c>
      <c r="B1309" s="242" t="s">
        <v>8989</v>
      </c>
      <c r="C1309" s="242" t="s">
        <v>8990</v>
      </c>
      <c r="D1309" s="242"/>
      <c r="E1309" s="242" t="s">
        <v>7247</v>
      </c>
      <c r="F1309" s="242" t="s">
        <v>8991</v>
      </c>
      <c r="G1309" s="240">
        <v>60</v>
      </c>
      <c r="H1309" s="241">
        <v>0</v>
      </c>
      <c r="I1309" s="242" t="s">
        <v>4795</v>
      </c>
      <c r="J1309" s="242" t="s">
        <v>4796</v>
      </c>
      <c r="K1309" s="242" t="s">
        <v>4729</v>
      </c>
      <c r="L1309" s="242" t="s">
        <v>5079</v>
      </c>
      <c r="M1309" s="242" t="s">
        <v>4798</v>
      </c>
      <c r="N1309" s="242"/>
      <c r="O1309" s="242" t="s">
        <v>7229</v>
      </c>
      <c r="P1309" s="242" t="s">
        <v>7230</v>
      </c>
      <c r="Q1309" s="242" t="s">
        <v>4733</v>
      </c>
    </row>
    <row r="1310" spans="1:17">
      <c r="A1310" s="242" t="s">
        <v>8992</v>
      </c>
      <c r="B1310" s="242" t="s">
        <v>8993</v>
      </c>
      <c r="C1310" s="242" t="s">
        <v>8994</v>
      </c>
      <c r="D1310" s="242"/>
      <c r="E1310" s="242" t="s">
        <v>7247</v>
      </c>
      <c r="F1310" s="242" t="s">
        <v>8995</v>
      </c>
      <c r="G1310" s="240">
        <v>60</v>
      </c>
      <c r="H1310" s="241">
        <v>0</v>
      </c>
      <c r="I1310" s="242" t="s">
        <v>4795</v>
      </c>
      <c r="J1310" s="242" t="s">
        <v>4796</v>
      </c>
      <c r="K1310" s="242" t="s">
        <v>4729</v>
      </c>
      <c r="L1310" s="242" t="s">
        <v>5013</v>
      </c>
      <c r="M1310" s="242" t="s">
        <v>4798</v>
      </c>
      <c r="N1310" s="242"/>
      <c r="O1310" s="242" t="s">
        <v>7229</v>
      </c>
      <c r="P1310" s="242" t="s">
        <v>7230</v>
      </c>
      <c r="Q1310" s="242" t="s">
        <v>4733</v>
      </c>
    </row>
    <row r="1311" spans="1:17">
      <c r="A1311" s="242" t="s">
        <v>8996</v>
      </c>
      <c r="B1311" s="242" t="s">
        <v>8997</v>
      </c>
      <c r="C1311" s="242" t="s">
        <v>8998</v>
      </c>
      <c r="D1311" s="242"/>
      <c r="E1311" s="242" t="s">
        <v>7247</v>
      </c>
      <c r="F1311" s="242" t="s">
        <v>8999</v>
      </c>
      <c r="G1311" s="240">
        <v>60</v>
      </c>
      <c r="H1311" s="241">
        <v>0</v>
      </c>
      <c r="I1311" s="242" t="s">
        <v>4795</v>
      </c>
      <c r="J1311" s="242" t="s">
        <v>4796</v>
      </c>
      <c r="K1311" s="242" t="s">
        <v>4729</v>
      </c>
      <c r="L1311" s="242" t="s">
        <v>5109</v>
      </c>
      <c r="M1311" s="242" t="s">
        <v>4798</v>
      </c>
      <c r="N1311" s="242"/>
      <c r="O1311" s="242" t="s">
        <v>7229</v>
      </c>
      <c r="P1311" s="242" t="s">
        <v>7230</v>
      </c>
      <c r="Q1311" s="242" t="s">
        <v>4733</v>
      </c>
    </row>
    <row r="1312" spans="1:17">
      <c r="A1312" s="242" t="s">
        <v>9000</v>
      </c>
      <c r="B1312" s="242" t="s">
        <v>9001</v>
      </c>
      <c r="C1312" s="242" t="s">
        <v>9002</v>
      </c>
      <c r="D1312" s="242"/>
      <c r="E1312" s="242" t="s">
        <v>7247</v>
      </c>
      <c r="F1312" s="242" t="s">
        <v>9003</v>
      </c>
      <c r="G1312" s="240">
        <v>60</v>
      </c>
      <c r="H1312" s="241">
        <v>0</v>
      </c>
      <c r="I1312" s="242" t="s">
        <v>4795</v>
      </c>
      <c r="J1312" s="242" t="s">
        <v>4796</v>
      </c>
      <c r="K1312" s="242" t="s">
        <v>4729</v>
      </c>
      <c r="L1312" s="242" t="s">
        <v>5039</v>
      </c>
      <c r="M1312" s="242" t="s">
        <v>4798</v>
      </c>
      <c r="N1312" s="242"/>
      <c r="O1312" s="242" t="s">
        <v>7229</v>
      </c>
      <c r="P1312" s="242" t="s">
        <v>7230</v>
      </c>
      <c r="Q1312" s="242" t="s">
        <v>4733</v>
      </c>
    </row>
    <row r="1313" spans="1:17">
      <c r="A1313" s="242" t="s">
        <v>9004</v>
      </c>
      <c r="B1313" s="242" t="s">
        <v>9005</v>
      </c>
      <c r="C1313" s="242" t="s">
        <v>9006</v>
      </c>
      <c r="D1313" s="242"/>
      <c r="E1313" s="242" t="s">
        <v>7247</v>
      </c>
      <c r="F1313" s="242" t="s">
        <v>9007</v>
      </c>
      <c r="G1313" s="240">
        <v>60</v>
      </c>
      <c r="H1313" s="241">
        <v>0</v>
      </c>
      <c r="I1313" s="242" t="s">
        <v>4795</v>
      </c>
      <c r="J1313" s="242" t="s">
        <v>4796</v>
      </c>
      <c r="K1313" s="242" t="s">
        <v>4729</v>
      </c>
      <c r="L1313" s="242" t="s">
        <v>5109</v>
      </c>
      <c r="M1313" s="242" t="s">
        <v>4798</v>
      </c>
      <c r="N1313" s="242"/>
      <c r="O1313" s="242" t="s">
        <v>7229</v>
      </c>
      <c r="P1313" s="242" t="s">
        <v>7230</v>
      </c>
      <c r="Q1313" s="242" t="s">
        <v>4733</v>
      </c>
    </row>
    <row r="1314" spans="1:17">
      <c r="A1314" s="242" t="s">
        <v>9008</v>
      </c>
      <c r="B1314" s="242" t="s">
        <v>9009</v>
      </c>
      <c r="C1314" s="242" t="s">
        <v>9010</v>
      </c>
      <c r="D1314" s="242"/>
      <c r="E1314" s="242" t="s">
        <v>7247</v>
      </c>
      <c r="F1314" s="242" t="s">
        <v>9011</v>
      </c>
      <c r="G1314" s="240">
        <v>60</v>
      </c>
      <c r="H1314" s="241">
        <v>0</v>
      </c>
      <c r="I1314" s="242" t="s">
        <v>4795</v>
      </c>
      <c r="J1314" s="242" t="s">
        <v>4796</v>
      </c>
      <c r="K1314" s="242" t="s">
        <v>4729</v>
      </c>
      <c r="L1314" s="242" t="s">
        <v>4862</v>
      </c>
      <c r="M1314" s="242" t="s">
        <v>4798</v>
      </c>
      <c r="N1314" s="242"/>
      <c r="O1314" s="242" t="s">
        <v>7229</v>
      </c>
      <c r="P1314" s="242" t="s">
        <v>7230</v>
      </c>
      <c r="Q1314" s="242" t="s">
        <v>4733</v>
      </c>
    </row>
    <row r="1315" spans="1:17">
      <c r="A1315" s="242" t="s">
        <v>9012</v>
      </c>
      <c r="B1315" s="242" t="s">
        <v>9013</v>
      </c>
      <c r="C1315" s="242" t="s">
        <v>9014</v>
      </c>
      <c r="D1315" s="242"/>
      <c r="E1315" s="242" t="s">
        <v>7247</v>
      </c>
      <c r="F1315" s="242" t="s">
        <v>9015</v>
      </c>
      <c r="G1315" s="240">
        <v>60</v>
      </c>
      <c r="H1315" s="241">
        <v>0</v>
      </c>
      <c r="I1315" s="242" t="s">
        <v>4795</v>
      </c>
      <c r="J1315" s="242" t="s">
        <v>4796</v>
      </c>
      <c r="K1315" s="242" t="s">
        <v>4729</v>
      </c>
      <c r="L1315" s="242" t="s">
        <v>8645</v>
      </c>
      <c r="M1315" s="242" t="s">
        <v>4798</v>
      </c>
      <c r="N1315" s="242"/>
      <c r="O1315" s="242" t="s">
        <v>7229</v>
      </c>
      <c r="P1315" s="242" t="s">
        <v>7230</v>
      </c>
      <c r="Q1315" s="242" t="s">
        <v>4733</v>
      </c>
    </row>
    <row r="1316" spans="1:17">
      <c r="A1316" s="242" t="s">
        <v>9016</v>
      </c>
      <c r="B1316" s="242" t="s">
        <v>9017</v>
      </c>
      <c r="C1316" s="242" t="s">
        <v>9018</v>
      </c>
      <c r="D1316" s="242"/>
      <c r="E1316" s="242" t="s">
        <v>7247</v>
      </c>
      <c r="F1316" s="242" t="s">
        <v>9019</v>
      </c>
      <c r="G1316" s="240">
        <v>60</v>
      </c>
      <c r="H1316" s="241">
        <v>0</v>
      </c>
      <c r="I1316" s="242" t="s">
        <v>4795</v>
      </c>
      <c r="J1316" s="242" t="s">
        <v>4796</v>
      </c>
      <c r="K1316" s="242" t="s">
        <v>4729</v>
      </c>
      <c r="L1316" s="242" t="s">
        <v>7507</v>
      </c>
      <c r="M1316" s="242" t="s">
        <v>4798</v>
      </c>
      <c r="N1316" s="242"/>
      <c r="O1316" s="242" t="s">
        <v>7229</v>
      </c>
      <c r="P1316" s="242" t="s">
        <v>7230</v>
      </c>
      <c r="Q1316" s="242" t="s">
        <v>4733</v>
      </c>
    </row>
    <row r="1317" spans="1:17">
      <c r="A1317" s="242" t="s">
        <v>9020</v>
      </c>
      <c r="B1317" s="242" t="s">
        <v>9021</v>
      </c>
      <c r="C1317" s="242" t="s">
        <v>9022</v>
      </c>
      <c r="D1317" s="242"/>
      <c r="E1317" s="242" t="s">
        <v>7247</v>
      </c>
      <c r="F1317" s="242" t="s">
        <v>9023</v>
      </c>
      <c r="G1317" s="240">
        <v>60</v>
      </c>
      <c r="H1317" s="241">
        <v>0</v>
      </c>
      <c r="I1317" s="242" t="s">
        <v>4795</v>
      </c>
      <c r="J1317" s="242" t="s">
        <v>4796</v>
      </c>
      <c r="K1317" s="242" t="s">
        <v>4729</v>
      </c>
      <c r="L1317" s="242" t="s">
        <v>8645</v>
      </c>
      <c r="M1317" s="242" t="s">
        <v>4798</v>
      </c>
      <c r="N1317" s="242"/>
      <c r="O1317" s="242" t="s">
        <v>7229</v>
      </c>
      <c r="P1317" s="242" t="s">
        <v>7230</v>
      </c>
      <c r="Q1317" s="242" t="s">
        <v>4733</v>
      </c>
    </row>
    <row r="1318" spans="1:17">
      <c r="A1318" s="242" t="s">
        <v>9024</v>
      </c>
      <c r="B1318" s="242" t="s">
        <v>9025</v>
      </c>
      <c r="C1318" s="242" t="s">
        <v>9026</v>
      </c>
      <c r="D1318" s="242"/>
      <c r="E1318" s="242" t="s">
        <v>7417</v>
      </c>
      <c r="F1318" s="242" t="s">
        <v>9027</v>
      </c>
      <c r="G1318" s="240">
        <v>60</v>
      </c>
      <c r="H1318" s="241">
        <v>0</v>
      </c>
      <c r="I1318" s="242" t="s">
        <v>4848</v>
      </c>
      <c r="J1318" s="242" t="s">
        <v>4849</v>
      </c>
      <c r="K1318" s="242" t="s">
        <v>4729</v>
      </c>
      <c r="L1318" s="242" t="s">
        <v>8012</v>
      </c>
      <c r="M1318" s="242" t="s">
        <v>4851</v>
      </c>
      <c r="N1318" s="242"/>
      <c r="O1318" s="242" t="s">
        <v>7229</v>
      </c>
      <c r="P1318" s="242" t="s">
        <v>7230</v>
      </c>
      <c r="Q1318" s="242" t="s">
        <v>4733</v>
      </c>
    </row>
    <row r="1319" spans="1:17">
      <c r="A1319" s="242" t="s">
        <v>9028</v>
      </c>
      <c r="B1319" s="242" t="s">
        <v>9029</v>
      </c>
      <c r="C1319" s="242" t="s">
        <v>9030</v>
      </c>
      <c r="D1319" s="242"/>
      <c r="E1319" s="242" t="s">
        <v>7247</v>
      </c>
      <c r="F1319" s="242" t="s">
        <v>9031</v>
      </c>
      <c r="G1319" s="240">
        <v>60</v>
      </c>
      <c r="H1319" s="241">
        <v>0</v>
      </c>
      <c r="I1319" s="242" t="s">
        <v>4795</v>
      </c>
      <c r="J1319" s="242" t="s">
        <v>4796</v>
      </c>
      <c r="K1319" s="242" t="s">
        <v>4729</v>
      </c>
      <c r="L1319" s="242" t="s">
        <v>5043</v>
      </c>
      <c r="M1319" s="242" t="s">
        <v>4798</v>
      </c>
      <c r="N1319" s="242"/>
      <c r="O1319" s="242" t="s">
        <v>7229</v>
      </c>
      <c r="P1319" s="242" t="s">
        <v>7230</v>
      </c>
      <c r="Q1319" s="242" t="s">
        <v>4733</v>
      </c>
    </row>
    <row r="1320" spans="1:17">
      <c r="A1320" s="242" t="s">
        <v>9032</v>
      </c>
      <c r="B1320" s="242" t="s">
        <v>9033</v>
      </c>
      <c r="C1320" s="242" t="s">
        <v>9034</v>
      </c>
      <c r="D1320" s="242"/>
      <c r="E1320" s="242" t="s">
        <v>7247</v>
      </c>
      <c r="F1320" s="242" t="s">
        <v>9035</v>
      </c>
      <c r="G1320" s="240">
        <v>60</v>
      </c>
      <c r="H1320" s="241">
        <v>0</v>
      </c>
      <c r="I1320" s="242" t="s">
        <v>4795</v>
      </c>
      <c r="J1320" s="242" t="s">
        <v>4796</v>
      </c>
      <c r="K1320" s="242" t="s">
        <v>4729</v>
      </c>
      <c r="L1320" s="242" t="s">
        <v>5079</v>
      </c>
      <c r="M1320" s="242" t="s">
        <v>4798</v>
      </c>
      <c r="N1320" s="242"/>
      <c r="O1320" s="242" t="s">
        <v>7229</v>
      </c>
      <c r="P1320" s="242" t="s">
        <v>7230</v>
      </c>
      <c r="Q1320" s="242" t="s">
        <v>4733</v>
      </c>
    </row>
    <row r="1321" spans="1:17">
      <c r="A1321" s="242" t="s">
        <v>9036</v>
      </c>
      <c r="B1321" s="242" t="s">
        <v>9037</v>
      </c>
      <c r="C1321" s="242" t="s">
        <v>9038</v>
      </c>
      <c r="D1321" s="242"/>
      <c r="E1321" s="242" t="s">
        <v>7247</v>
      </c>
      <c r="F1321" s="242" t="s">
        <v>9039</v>
      </c>
      <c r="G1321" s="240">
        <v>60</v>
      </c>
      <c r="H1321" s="241">
        <v>0</v>
      </c>
      <c r="I1321" s="242" t="s">
        <v>4795</v>
      </c>
      <c r="J1321" s="242" t="s">
        <v>4796</v>
      </c>
      <c r="K1321" s="242" t="s">
        <v>4729</v>
      </c>
      <c r="L1321" s="242" t="s">
        <v>4862</v>
      </c>
      <c r="M1321" s="242" t="s">
        <v>4798</v>
      </c>
      <c r="N1321" s="242"/>
      <c r="O1321" s="242" t="s">
        <v>7229</v>
      </c>
      <c r="P1321" s="242" t="s">
        <v>7230</v>
      </c>
      <c r="Q1321" s="242" t="s">
        <v>4733</v>
      </c>
    </row>
    <row r="1322" spans="1:17">
      <c r="A1322" s="242" t="s">
        <v>9040</v>
      </c>
      <c r="B1322" s="242" t="s">
        <v>9041</v>
      </c>
      <c r="C1322" s="242" t="s">
        <v>9042</v>
      </c>
      <c r="D1322" s="242"/>
      <c r="E1322" s="242" t="s">
        <v>7247</v>
      </c>
      <c r="F1322" s="242" t="s">
        <v>9043</v>
      </c>
      <c r="G1322" s="240">
        <v>60</v>
      </c>
      <c r="H1322" s="241">
        <v>0</v>
      </c>
      <c r="I1322" s="242" t="s">
        <v>4795</v>
      </c>
      <c r="J1322" s="242" t="s">
        <v>4796</v>
      </c>
      <c r="K1322" s="242" t="s">
        <v>4729</v>
      </c>
      <c r="L1322" s="242" t="s">
        <v>5117</v>
      </c>
      <c r="M1322" s="242" t="s">
        <v>4798</v>
      </c>
      <c r="N1322" s="242"/>
      <c r="O1322" s="242" t="s">
        <v>7229</v>
      </c>
      <c r="P1322" s="242" t="s">
        <v>7230</v>
      </c>
      <c r="Q1322" s="242" t="s">
        <v>4733</v>
      </c>
    </row>
    <row r="1323" spans="1:17">
      <c r="A1323" s="242" t="s">
        <v>9044</v>
      </c>
      <c r="B1323" s="242" t="s">
        <v>9045</v>
      </c>
      <c r="C1323" s="242" t="s">
        <v>9046</v>
      </c>
      <c r="D1323" s="242"/>
      <c r="E1323" s="242" t="s">
        <v>7247</v>
      </c>
      <c r="F1323" s="242" t="s">
        <v>9047</v>
      </c>
      <c r="G1323" s="240">
        <v>60</v>
      </c>
      <c r="H1323" s="241">
        <v>0</v>
      </c>
      <c r="I1323" s="242" t="s">
        <v>4795</v>
      </c>
      <c r="J1323" s="242" t="s">
        <v>4796</v>
      </c>
      <c r="K1323" s="242" t="s">
        <v>4729</v>
      </c>
      <c r="L1323" s="242" t="s">
        <v>5109</v>
      </c>
      <c r="M1323" s="242" t="s">
        <v>4798</v>
      </c>
      <c r="N1323" s="242"/>
      <c r="O1323" s="242" t="s">
        <v>7229</v>
      </c>
      <c r="P1323" s="242" t="s">
        <v>7230</v>
      </c>
      <c r="Q1323" s="242" t="s">
        <v>4733</v>
      </c>
    </row>
    <row r="1324" spans="1:17">
      <c r="A1324" s="242" t="s">
        <v>9048</v>
      </c>
      <c r="B1324" s="242" t="s">
        <v>9049</v>
      </c>
      <c r="C1324" s="242" t="s">
        <v>9050</v>
      </c>
      <c r="D1324" s="242"/>
      <c r="E1324" s="242" t="s">
        <v>7247</v>
      </c>
      <c r="F1324" s="242" t="s">
        <v>9051</v>
      </c>
      <c r="G1324" s="240">
        <v>60</v>
      </c>
      <c r="H1324" s="241">
        <v>0</v>
      </c>
      <c r="I1324" s="242" t="s">
        <v>4795</v>
      </c>
      <c r="J1324" s="242" t="s">
        <v>4796</v>
      </c>
      <c r="K1324" s="242" t="s">
        <v>4729</v>
      </c>
      <c r="L1324" s="242" t="s">
        <v>7765</v>
      </c>
      <c r="M1324" s="242" t="s">
        <v>4798</v>
      </c>
      <c r="N1324" s="242"/>
      <c r="O1324" s="242" t="s">
        <v>7229</v>
      </c>
      <c r="P1324" s="242" t="s">
        <v>7230</v>
      </c>
      <c r="Q1324" s="242" t="s">
        <v>4733</v>
      </c>
    </row>
    <row r="1325" spans="1:17">
      <c r="A1325" s="242" t="s">
        <v>9052</v>
      </c>
      <c r="B1325" s="242" t="s">
        <v>9053</v>
      </c>
      <c r="C1325" s="242" t="s">
        <v>9054</v>
      </c>
      <c r="D1325" s="242"/>
      <c r="E1325" s="242" t="s">
        <v>7247</v>
      </c>
      <c r="F1325" s="242" t="s">
        <v>9055</v>
      </c>
      <c r="G1325" s="240">
        <v>60</v>
      </c>
      <c r="H1325" s="241">
        <v>0</v>
      </c>
      <c r="I1325" s="242" t="s">
        <v>4795</v>
      </c>
      <c r="J1325" s="242" t="s">
        <v>4796</v>
      </c>
      <c r="K1325" s="242" t="s">
        <v>4729</v>
      </c>
      <c r="L1325" s="242" t="s">
        <v>5021</v>
      </c>
      <c r="M1325" s="242" t="s">
        <v>4798</v>
      </c>
      <c r="N1325" s="242"/>
      <c r="O1325" s="242" t="s">
        <v>7229</v>
      </c>
      <c r="P1325" s="242" t="s">
        <v>7230</v>
      </c>
      <c r="Q1325" s="242" t="s">
        <v>4733</v>
      </c>
    </row>
    <row r="1326" spans="1:17">
      <c r="A1326" s="242" t="s">
        <v>9056</v>
      </c>
      <c r="B1326" s="242" t="s">
        <v>9057</v>
      </c>
      <c r="C1326" s="242" t="s">
        <v>9058</v>
      </c>
      <c r="D1326" s="242"/>
      <c r="E1326" s="242" t="s">
        <v>7247</v>
      </c>
      <c r="F1326" s="242" t="s">
        <v>9059</v>
      </c>
      <c r="G1326" s="240">
        <v>60</v>
      </c>
      <c r="H1326" s="241">
        <v>0</v>
      </c>
      <c r="I1326" s="242" t="s">
        <v>4795</v>
      </c>
      <c r="J1326" s="242" t="s">
        <v>4796</v>
      </c>
      <c r="K1326" s="242" t="s">
        <v>4729</v>
      </c>
      <c r="L1326" s="242" t="s">
        <v>5043</v>
      </c>
      <c r="M1326" s="242" t="s">
        <v>4798</v>
      </c>
      <c r="N1326" s="242"/>
      <c r="O1326" s="242" t="s">
        <v>7229</v>
      </c>
      <c r="P1326" s="242" t="s">
        <v>7230</v>
      </c>
      <c r="Q1326" s="242" t="s">
        <v>4733</v>
      </c>
    </row>
    <row r="1327" spans="1:17">
      <c r="A1327" s="242" t="s">
        <v>9060</v>
      </c>
      <c r="B1327" s="242" t="s">
        <v>9061</v>
      </c>
      <c r="C1327" s="242" t="s">
        <v>9062</v>
      </c>
      <c r="D1327" s="242"/>
      <c r="E1327" s="242" t="s">
        <v>7247</v>
      </c>
      <c r="F1327" s="242" t="s">
        <v>9063</v>
      </c>
      <c r="G1327" s="240">
        <v>60</v>
      </c>
      <c r="H1327" s="241">
        <v>0</v>
      </c>
      <c r="I1327" s="242" t="s">
        <v>4795</v>
      </c>
      <c r="J1327" s="242" t="s">
        <v>4796</v>
      </c>
      <c r="K1327" s="242" t="s">
        <v>4729</v>
      </c>
      <c r="L1327" s="242" t="s">
        <v>5029</v>
      </c>
      <c r="M1327" s="242" t="s">
        <v>4798</v>
      </c>
      <c r="N1327" s="242"/>
      <c r="O1327" s="242" t="s">
        <v>7229</v>
      </c>
      <c r="P1327" s="242" t="s">
        <v>7230</v>
      </c>
      <c r="Q1327" s="242" t="s">
        <v>4733</v>
      </c>
    </row>
    <row r="1328" spans="1:17">
      <c r="A1328" s="242" t="s">
        <v>9064</v>
      </c>
      <c r="B1328" s="242" t="s">
        <v>9065</v>
      </c>
      <c r="C1328" s="242" t="s">
        <v>9066</v>
      </c>
      <c r="D1328" s="242"/>
      <c r="E1328" s="242" t="s">
        <v>7247</v>
      </c>
      <c r="F1328" s="242" t="s">
        <v>9067</v>
      </c>
      <c r="G1328" s="240">
        <v>60</v>
      </c>
      <c r="H1328" s="241">
        <v>0</v>
      </c>
      <c r="I1328" s="242" t="s">
        <v>4795</v>
      </c>
      <c r="J1328" s="242" t="s">
        <v>4796</v>
      </c>
      <c r="K1328" s="242" t="s">
        <v>4729</v>
      </c>
      <c r="L1328" s="242" t="s">
        <v>5083</v>
      </c>
      <c r="M1328" s="242" t="s">
        <v>4798</v>
      </c>
      <c r="N1328" s="242"/>
      <c r="O1328" s="242" t="s">
        <v>7229</v>
      </c>
      <c r="P1328" s="242" t="s">
        <v>7230</v>
      </c>
      <c r="Q1328" s="242" t="s">
        <v>4733</v>
      </c>
    </row>
    <row r="1329" spans="1:17">
      <c r="A1329" s="242" t="s">
        <v>9068</v>
      </c>
      <c r="B1329" s="242" t="s">
        <v>9069</v>
      </c>
      <c r="C1329" s="242" t="s">
        <v>9070</v>
      </c>
      <c r="D1329" s="242"/>
      <c r="E1329" s="242" t="s">
        <v>7247</v>
      </c>
      <c r="F1329" s="242" t="s">
        <v>9071</v>
      </c>
      <c r="G1329" s="240">
        <v>60</v>
      </c>
      <c r="H1329" s="241">
        <v>0</v>
      </c>
      <c r="I1329" s="242" t="s">
        <v>4795</v>
      </c>
      <c r="J1329" s="242" t="s">
        <v>4796</v>
      </c>
      <c r="K1329" s="242" t="s">
        <v>4729</v>
      </c>
      <c r="L1329" s="242" t="s">
        <v>5083</v>
      </c>
      <c r="M1329" s="242" t="s">
        <v>4798</v>
      </c>
      <c r="N1329" s="242"/>
      <c r="O1329" s="242" t="s">
        <v>7229</v>
      </c>
      <c r="P1329" s="242" t="s">
        <v>7230</v>
      </c>
      <c r="Q1329" s="242" t="s">
        <v>4733</v>
      </c>
    </row>
    <row r="1330" spans="1:17">
      <c r="A1330" s="242" t="s">
        <v>9072</v>
      </c>
      <c r="B1330" s="242" t="s">
        <v>9073</v>
      </c>
      <c r="C1330" s="242" t="s">
        <v>9074</v>
      </c>
      <c r="D1330" s="242"/>
      <c r="E1330" s="242" t="s">
        <v>7247</v>
      </c>
      <c r="F1330" s="242" t="s">
        <v>9075</v>
      </c>
      <c r="G1330" s="240">
        <v>60</v>
      </c>
      <c r="H1330" s="241">
        <v>0</v>
      </c>
      <c r="I1330" s="242" t="s">
        <v>4795</v>
      </c>
      <c r="J1330" s="242" t="s">
        <v>4796</v>
      </c>
      <c r="K1330" s="242" t="s">
        <v>4729</v>
      </c>
      <c r="L1330" s="242" t="s">
        <v>4978</v>
      </c>
      <c r="M1330" s="242" t="s">
        <v>4798</v>
      </c>
      <c r="N1330" s="242"/>
      <c r="O1330" s="242" t="s">
        <v>7229</v>
      </c>
      <c r="P1330" s="242" t="s">
        <v>7230</v>
      </c>
      <c r="Q1330" s="242" t="s">
        <v>4733</v>
      </c>
    </row>
    <row r="1331" spans="1:17">
      <c r="A1331" s="242" t="s">
        <v>9076</v>
      </c>
      <c r="B1331" s="242" t="s">
        <v>9077</v>
      </c>
      <c r="C1331" s="242" t="s">
        <v>9078</v>
      </c>
      <c r="D1331" s="242"/>
      <c r="E1331" s="242" t="s">
        <v>8644</v>
      </c>
      <c r="F1331" s="242" t="s">
        <v>9079</v>
      </c>
      <c r="G1331" s="240">
        <v>60</v>
      </c>
      <c r="H1331" s="241">
        <v>0</v>
      </c>
      <c r="I1331" s="242" t="s">
        <v>4795</v>
      </c>
      <c r="J1331" s="242" t="s">
        <v>4796</v>
      </c>
      <c r="K1331" s="242" t="s">
        <v>4729</v>
      </c>
      <c r="L1331" s="242" t="s">
        <v>7888</v>
      </c>
      <c r="M1331" s="242" t="s">
        <v>4798</v>
      </c>
      <c r="N1331" s="242"/>
      <c r="O1331" s="242" t="s">
        <v>7229</v>
      </c>
      <c r="P1331" s="242" t="s">
        <v>7230</v>
      </c>
      <c r="Q1331" s="242" t="s">
        <v>4733</v>
      </c>
    </row>
    <row r="1332" spans="1:17">
      <c r="A1332" s="242" t="s">
        <v>9080</v>
      </c>
      <c r="B1332" s="242" t="s">
        <v>9081</v>
      </c>
      <c r="C1332" s="242" t="s">
        <v>9082</v>
      </c>
      <c r="D1332" s="242"/>
      <c r="E1332" s="242" t="s">
        <v>7237</v>
      </c>
      <c r="F1332" s="242" t="s">
        <v>4742</v>
      </c>
      <c r="G1332" s="240">
        <v>60</v>
      </c>
      <c r="H1332" s="241">
        <v>0</v>
      </c>
      <c r="I1332" s="242" t="s">
        <v>4795</v>
      </c>
      <c r="J1332" s="242" t="s">
        <v>4796</v>
      </c>
      <c r="K1332" s="242" t="s">
        <v>4729</v>
      </c>
      <c r="L1332" s="242" t="s">
        <v>4797</v>
      </c>
      <c r="M1332" s="242" t="s">
        <v>4798</v>
      </c>
      <c r="N1332" s="242"/>
      <c r="O1332" s="242" t="s">
        <v>7229</v>
      </c>
      <c r="P1332" s="242" t="s">
        <v>7230</v>
      </c>
      <c r="Q1332" s="242" t="s">
        <v>4733</v>
      </c>
    </row>
    <row r="1333" spans="1:17">
      <c r="A1333" s="242" t="s">
        <v>9083</v>
      </c>
      <c r="B1333" s="242" t="s">
        <v>9084</v>
      </c>
      <c r="C1333" s="242" t="s">
        <v>9085</v>
      </c>
      <c r="D1333" s="242"/>
      <c r="E1333" s="242" t="s">
        <v>7247</v>
      </c>
      <c r="F1333" s="242" t="s">
        <v>9086</v>
      </c>
      <c r="G1333" s="240">
        <v>60</v>
      </c>
      <c r="H1333" s="241">
        <v>0</v>
      </c>
      <c r="I1333" s="242" t="s">
        <v>4808</v>
      </c>
      <c r="J1333" s="242" t="s">
        <v>4809</v>
      </c>
      <c r="K1333" s="242" t="s">
        <v>4729</v>
      </c>
      <c r="L1333" s="242" t="s">
        <v>4730</v>
      </c>
      <c r="M1333" s="242" t="s">
        <v>4731</v>
      </c>
      <c r="N1333" s="242"/>
      <c r="O1333" s="242" t="s">
        <v>7229</v>
      </c>
      <c r="P1333" s="242" t="s">
        <v>7230</v>
      </c>
      <c r="Q1333" s="242" t="s">
        <v>4733</v>
      </c>
    </row>
    <row r="1334" spans="1:17">
      <c r="A1334" s="242" t="s">
        <v>9087</v>
      </c>
      <c r="B1334" s="242" t="s">
        <v>9088</v>
      </c>
      <c r="C1334" s="242" t="s">
        <v>9089</v>
      </c>
      <c r="D1334" s="242"/>
      <c r="E1334" s="242" t="s">
        <v>7417</v>
      </c>
      <c r="F1334" s="242" t="s">
        <v>9090</v>
      </c>
      <c r="G1334" s="240">
        <v>60</v>
      </c>
      <c r="H1334" s="241">
        <v>0</v>
      </c>
      <c r="I1334" s="242" t="s">
        <v>4848</v>
      </c>
      <c r="J1334" s="242" t="s">
        <v>4849</v>
      </c>
      <c r="K1334" s="242" t="s">
        <v>4729</v>
      </c>
      <c r="L1334" s="242" t="s">
        <v>8801</v>
      </c>
      <c r="M1334" s="242" t="s">
        <v>4851</v>
      </c>
      <c r="N1334" s="242"/>
      <c r="O1334" s="242" t="s">
        <v>7229</v>
      </c>
      <c r="P1334" s="242" t="s">
        <v>7230</v>
      </c>
      <c r="Q1334" s="242" t="s">
        <v>4733</v>
      </c>
    </row>
    <row r="1335" spans="1:17">
      <c r="A1335" s="242" t="s">
        <v>9091</v>
      </c>
      <c r="B1335" s="242" t="s">
        <v>9092</v>
      </c>
      <c r="C1335" s="242" t="s">
        <v>9093</v>
      </c>
      <c r="D1335" s="242"/>
      <c r="E1335" s="242" t="s">
        <v>7247</v>
      </c>
      <c r="F1335" s="242" t="s">
        <v>9094</v>
      </c>
      <c r="G1335" s="240">
        <v>60</v>
      </c>
      <c r="H1335" s="241">
        <v>0</v>
      </c>
      <c r="I1335" s="242" t="s">
        <v>4795</v>
      </c>
      <c r="J1335" s="242" t="s">
        <v>4796</v>
      </c>
      <c r="K1335" s="242" t="s">
        <v>4729</v>
      </c>
      <c r="L1335" s="242" t="s">
        <v>5017</v>
      </c>
      <c r="M1335" s="242" t="s">
        <v>4798</v>
      </c>
      <c r="N1335" s="242"/>
      <c r="O1335" s="242" t="s">
        <v>7229</v>
      </c>
      <c r="P1335" s="242" t="s">
        <v>7230</v>
      </c>
      <c r="Q1335" s="242" t="s">
        <v>4733</v>
      </c>
    </row>
    <row r="1336" spans="1:17">
      <c r="A1336" s="242" t="s">
        <v>9095</v>
      </c>
      <c r="B1336" s="242" t="s">
        <v>9096</v>
      </c>
      <c r="C1336" s="242" t="s">
        <v>8860</v>
      </c>
      <c r="D1336" s="242"/>
      <c r="E1336" s="242" t="s">
        <v>7247</v>
      </c>
      <c r="F1336" s="242" t="s">
        <v>9097</v>
      </c>
      <c r="G1336" s="240">
        <v>60</v>
      </c>
      <c r="H1336" s="241">
        <v>0</v>
      </c>
      <c r="I1336" s="242" t="s">
        <v>4775</v>
      </c>
      <c r="J1336" s="242" t="s">
        <v>4776</v>
      </c>
      <c r="K1336" s="242" t="s">
        <v>4729</v>
      </c>
      <c r="L1336" s="242" t="s">
        <v>4730</v>
      </c>
      <c r="M1336" s="242" t="s">
        <v>4749</v>
      </c>
      <c r="N1336" s="242"/>
      <c r="O1336" s="242" t="s">
        <v>7229</v>
      </c>
      <c r="P1336" s="242" t="s">
        <v>7230</v>
      </c>
      <c r="Q1336" s="242" t="s">
        <v>4733</v>
      </c>
    </row>
    <row r="1337" spans="1:17">
      <c r="A1337" s="242" t="s">
        <v>9098</v>
      </c>
      <c r="B1337" s="242" t="s">
        <v>9099</v>
      </c>
      <c r="C1337" s="242" t="s">
        <v>9100</v>
      </c>
      <c r="D1337" s="242"/>
      <c r="E1337" s="242" t="s">
        <v>7247</v>
      </c>
      <c r="F1337" s="242" t="s">
        <v>9101</v>
      </c>
      <c r="G1337" s="240">
        <v>60</v>
      </c>
      <c r="H1337" s="241">
        <v>0</v>
      </c>
      <c r="I1337" s="242" t="s">
        <v>4738</v>
      </c>
      <c r="J1337" s="242" t="s">
        <v>4739</v>
      </c>
      <c r="K1337" s="242" t="s">
        <v>4729</v>
      </c>
      <c r="L1337" s="242" t="s">
        <v>4730</v>
      </c>
      <c r="M1337" s="242" t="s">
        <v>6396</v>
      </c>
      <c r="N1337" s="242"/>
      <c r="O1337" s="242" t="s">
        <v>7229</v>
      </c>
      <c r="P1337" s="242" t="s">
        <v>7230</v>
      </c>
      <c r="Q1337" s="242" t="s">
        <v>4733</v>
      </c>
    </row>
    <row r="1338" spans="1:17">
      <c r="A1338" s="242" t="s">
        <v>9102</v>
      </c>
      <c r="B1338" s="242" t="s">
        <v>9103</v>
      </c>
      <c r="C1338" s="242" t="s">
        <v>9104</v>
      </c>
      <c r="D1338" s="242"/>
      <c r="E1338" s="242" t="s">
        <v>8644</v>
      </c>
      <c r="F1338" s="242" t="s">
        <v>9105</v>
      </c>
      <c r="G1338" s="240">
        <v>60</v>
      </c>
      <c r="H1338" s="241">
        <v>0</v>
      </c>
      <c r="I1338" s="242" t="s">
        <v>4795</v>
      </c>
      <c r="J1338" s="242" t="s">
        <v>4796</v>
      </c>
      <c r="K1338" s="242" t="s">
        <v>4729</v>
      </c>
      <c r="L1338" s="242" t="s">
        <v>5029</v>
      </c>
      <c r="M1338" s="242" t="s">
        <v>4798</v>
      </c>
      <c r="N1338" s="242"/>
      <c r="O1338" s="242" t="s">
        <v>7229</v>
      </c>
      <c r="P1338" s="242" t="s">
        <v>7230</v>
      </c>
      <c r="Q1338" s="242" t="s">
        <v>4733</v>
      </c>
    </row>
    <row r="1339" spans="1:17">
      <c r="A1339" s="242" t="s">
        <v>9106</v>
      </c>
      <c r="B1339" s="242" t="s">
        <v>9107</v>
      </c>
      <c r="C1339" s="242" t="s">
        <v>9108</v>
      </c>
      <c r="D1339" s="242"/>
      <c r="E1339" s="242" t="s">
        <v>7247</v>
      </c>
      <c r="F1339" s="242" t="s">
        <v>9109</v>
      </c>
      <c r="G1339" s="240">
        <v>60</v>
      </c>
      <c r="H1339" s="241">
        <v>0</v>
      </c>
      <c r="I1339" s="242" t="s">
        <v>4808</v>
      </c>
      <c r="J1339" s="242" t="s">
        <v>4809</v>
      </c>
      <c r="K1339" s="242" t="s">
        <v>4729</v>
      </c>
      <c r="L1339" s="242" t="s">
        <v>4730</v>
      </c>
      <c r="M1339" s="242" t="s">
        <v>5113</v>
      </c>
      <c r="N1339" s="242"/>
      <c r="O1339" s="242" t="s">
        <v>7229</v>
      </c>
      <c r="P1339" s="242" t="s">
        <v>7230</v>
      </c>
      <c r="Q1339" s="242" t="s">
        <v>4733</v>
      </c>
    </row>
    <row r="1340" spans="1:17">
      <c r="A1340" s="242" t="s">
        <v>9110</v>
      </c>
      <c r="B1340" s="242" t="s">
        <v>9111</v>
      </c>
      <c r="C1340" s="242" t="s">
        <v>9112</v>
      </c>
      <c r="D1340" s="242"/>
      <c r="E1340" s="242" t="s">
        <v>8003</v>
      </c>
      <c r="F1340" s="242" t="s">
        <v>9113</v>
      </c>
      <c r="G1340" s="240">
        <v>60</v>
      </c>
      <c r="H1340" s="241">
        <v>0</v>
      </c>
      <c r="I1340" s="242" t="s">
        <v>4848</v>
      </c>
      <c r="J1340" s="242" t="s">
        <v>4849</v>
      </c>
      <c r="K1340" s="242" t="s">
        <v>4729</v>
      </c>
      <c r="L1340" s="242" t="s">
        <v>7850</v>
      </c>
      <c r="M1340" s="242" t="s">
        <v>4851</v>
      </c>
      <c r="N1340" s="242"/>
      <c r="O1340" s="242" t="s">
        <v>7229</v>
      </c>
      <c r="P1340" s="242" t="s">
        <v>7230</v>
      </c>
      <c r="Q1340" s="242" t="s">
        <v>4733</v>
      </c>
    </row>
    <row r="1341" spans="1:17">
      <c r="A1341" s="242" t="s">
        <v>9114</v>
      </c>
      <c r="B1341" s="242" t="s">
        <v>9115</v>
      </c>
      <c r="C1341" s="242" t="s">
        <v>9116</v>
      </c>
      <c r="D1341" s="242"/>
      <c r="E1341" s="242" t="s">
        <v>8644</v>
      </c>
      <c r="F1341" s="242" t="s">
        <v>9075</v>
      </c>
      <c r="G1341" s="240">
        <v>60</v>
      </c>
      <c r="H1341" s="241">
        <v>0</v>
      </c>
      <c r="I1341" s="242" t="s">
        <v>4795</v>
      </c>
      <c r="J1341" s="242" t="s">
        <v>4796</v>
      </c>
      <c r="K1341" s="242" t="s">
        <v>4729</v>
      </c>
      <c r="L1341" s="242" t="s">
        <v>4978</v>
      </c>
      <c r="M1341" s="242" t="s">
        <v>4798</v>
      </c>
      <c r="N1341" s="242"/>
      <c r="O1341" s="242" t="s">
        <v>7229</v>
      </c>
      <c r="P1341" s="242" t="s">
        <v>7230</v>
      </c>
      <c r="Q1341" s="242" t="s">
        <v>4733</v>
      </c>
    </row>
    <row r="1342" spans="1:17">
      <c r="A1342" s="242" t="s">
        <v>9117</v>
      </c>
      <c r="B1342" s="242" t="s">
        <v>9118</v>
      </c>
      <c r="C1342" s="242" t="s">
        <v>9119</v>
      </c>
      <c r="D1342" s="242"/>
      <c r="E1342" s="242" t="s">
        <v>8644</v>
      </c>
      <c r="F1342" s="242" t="s">
        <v>9120</v>
      </c>
      <c r="G1342" s="240">
        <v>60</v>
      </c>
      <c r="H1342" s="241">
        <v>0</v>
      </c>
      <c r="I1342" s="242" t="s">
        <v>4795</v>
      </c>
      <c r="J1342" s="242" t="s">
        <v>4796</v>
      </c>
      <c r="K1342" s="242" t="s">
        <v>4729</v>
      </c>
      <c r="L1342" s="242" t="s">
        <v>4978</v>
      </c>
      <c r="M1342" s="242" t="s">
        <v>4798</v>
      </c>
      <c r="N1342" s="242"/>
      <c r="O1342" s="242" t="s">
        <v>7229</v>
      </c>
      <c r="P1342" s="242" t="s">
        <v>7230</v>
      </c>
      <c r="Q1342" s="242" t="s">
        <v>4733</v>
      </c>
    </row>
    <row r="1343" spans="1:17">
      <c r="A1343" s="242" t="s">
        <v>9121</v>
      </c>
      <c r="B1343" s="242" t="s">
        <v>9122</v>
      </c>
      <c r="C1343" s="242" t="s">
        <v>9123</v>
      </c>
      <c r="D1343" s="242"/>
      <c r="E1343" s="242" t="s">
        <v>7247</v>
      </c>
      <c r="F1343" s="242" t="s">
        <v>9124</v>
      </c>
      <c r="G1343" s="240">
        <v>60</v>
      </c>
      <c r="H1343" s="241">
        <v>0</v>
      </c>
      <c r="I1343" s="242" t="s">
        <v>4747</v>
      </c>
      <c r="J1343" s="242" t="s">
        <v>4748</v>
      </c>
      <c r="K1343" s="242" t="s">
        <v>4729</v>
      </c>
      <c r="L1343" s="242" t="s">
        <v>4730</v>
      </c>
      <c r="M1343" s="242" t="s">
        <v>4926</v>
      </c>
      <c r="N1343" s="242" t="s">
        <v>9125</v>
      </c>
      <c r="O1343" s="242" t="s">
        <v>7229</v>
      </c>
      <c r="P1343" s="242" t="s">
        <v>7230</v>
      </c>
      <c r="Q1343" s="242" t="s">
        <v>4733</v>
      </c>
    </row>
    <row r="1344" spans="1:17">
      <c r="A1344" s="242" t="s">
        <v>9126</v>
      </c>
      <c r="B1344" s="242" t="s">
        <v>9127</v>
      </c>
      <c r="C1344" s="242" t="s">
        <v>9128</v>
      </c>
      <c r="D1344" s="242"/>
      <c r="E1344" s="242" t="s">
        <v>4737</v>
      </c>
      <c r="F1344" s="242" t="s">
        <v>9129</v>
      </c>
      <c r="G1344" s="240"/>
      <c r="H1344" s="241">
        <v>0</v>
      </c>
      <c r="I1344" s="242" t="s">
        <v>4775</v>
      </c>
      <c r="J1344" s="242" t="s">
        <v>4776</v>
      </c>
      <c r="K1344" s="242" t="s">
        <v>4729</v>
      </c>
      <c r="L1344" s="242" t="s">
        <v>4730</v>
      </c>
      <c r="M1344" s="242" t="s">
        <v>4777</v>
      </c>
      <c r="N1344" s="242"/>
      <c r="O1344" s="242" t="s">
        <v>9126</v>
      </c>
      <c r="P1344" s="242" t="s">
        <v>9127</v>
      </c>
      <c r="Q1344" s="242" t="s">
        <v>4733</v>
      </c>
    </row>
    <row r="1345" spans="1:17">
      <c r="A1345" s="242" t="s">
        <v>9130</v>
      </c>
      <c r="B1345" s="242" t="s">
        <v>9131</v>
      </c>
      <c r="C1345" s="242" t="s">
        <v>9132</v>
      </c>
      <c r="D1345" s="242"/>
      <c r="E1345" s="242" t="s">
        <v>4965</v>
      </c>
      <c r="F1345" s="242"/>
      <c r="G1345" s="240"/>
      <c r="H1345" s="241">
        <v>0</v>
      </c>
      <c r="I1345" s="242" t="s">
        <v>4848</v>
      </c>
      <c r="J1345" s="242" t="s">
        <v>4849</v>
      </c>
      <c r="K1345" s="242" t="s">
        <v>4729</v>
      </c>
      <c r="L1345" s="242" t="s">
        <v>9133</v>
      </c>
      <c r="M1345" s="242" t="s">
        <v>4851</v>
      </c>
      <c r="N1345" s="242" t="s">
        <v>9134</v>
      </c>
      <c r="O1345" s="242" t="s">
        <v>9130</v>
      </c>
      <c r="P1345" s="242" t="s">
        <v>9131</v>
      </c>
      <c r="Q1345" s="242" t="s">
        <v>4733</v>
      </c>
    </row>
    <row r="1346" spans="1:17">
      <c r="A1346" s="242" t="s">
        <v>9135</v>
      </c>
      <c r="B1346" s="242" t="s">
        <v>9136</v>
      </c>
      <c r="C1346" s="242" t="s">
        <v>9137</v>
      </c>
      <c r="D1346" s="242"/>
      <c r="E1346" s="242" t="s">
        <v>4737</v>
      </c>
      <c r="F1346" s="242" t="s">
        <v>9138</v>
      </c>
      <c r="G1346" s="240">
        <v>60</v>
      </c>
      <c r="H1346" s="241">
        <v>0</v>
      </c>
      <c r="I1346" s="242" t="s">
        <v>4775</v>
      </c>
      <c r="J1346" s="242" t="s">
        <v>4776</v>
      </c>
      <c r="K1346" s="242" t="s">
        <v>4729</v>
      </c>
      <c r="L1346" s="242" t="s">
        <v>4730</v>
      </c>
      <c r="M1346" s="242" t="s">
        <v>4740</v>
      </c>
      <c r="N1346" s="242"/>
      <c r="O1346" s="242" t="s">
        <v>9135</v>
      </c>
      <c r="P1346" s="242" t="s">
        <v>9136</v>
      </c>
      <c r="Q1346" s="242" t="s">
        <v>4733</v>
      </c>
    </row>
    <row r="1347" spans="1:17">
      <c r="A1347" s="242" t="s">
        <v>9139</v>
      </c>
      <c r="B1347" s="242" t="s">
        <v>9140</v>
      </c>
      <c r="C1347" s="242" t="s">
        <v>9141</v>
      </c>
      <c r="D1347" s="242"/>
      <c r="E1347" s="242" t="s">
        <v>4737</v>
      </c>
      <c r="F1347" s="242" t="s">
        <v>9142</v>
      </c>
      <c r="G1347" s="240"/>
      <c r="H1347" s="241">
        <v>0</v>
      </c>
      <c r="I1347" s="242" t="s">
        <v>4820</v>
      </c>
      <c r="J1347" s="242" t="s">
        <v>4821</v>
      </c>
      <c r="K1347" s="242" t="s">
        <v>4729</v>
      </c>
      <c r="L1347" s="242" t="s">
        <v>4730</v>
      </c>
      <c r="M1347" s="242" t="s">
        <v>6564</v>
      </c>
      <c r="N1347" s="242"/>
      <c r="O1347" s="242" t="s">
        <v>9139</v>
      </c>
      <c r="P1347" s="242" t="s">
        <v>9140</v>
      </c>
      <c r="Q1347" s="242" t="s">
        <v>4733</v>
      </c>
    </row>
    <row r="1348" spans="1:17">
      <c r="A1348" s="242" t="s">
        <v>9143</v>
      </c>
      <c r="B1348" s="242" t="s">
        <v>9144</v>
      </c>
      <c r="C1348" s="242" t="s">
        <v>9145</v>
      </c>
      <c r="D1348" s="242" t="s">
        <v>4742</v>
      </c>
      <c r="E1348" s="242" t="s">
        <v>5393</v>
      </c>
      <c r="F1348" s="242" t="s">
        <v>9146</v>
      </c>
      <c r="G1348" s="240"/>
      <c r="H1348" s="241">
        <v>0</v>
      </c>
      <c r="I1348" s="242" t="s">
        <v>4848</v>
      </c>
      <c r="J1348" s="242" t="s">
        <v>4849</v>
      </c>
      <c r="K1348" s="242" t="s">
        <v>4729</v>
      </c>
      <c r="L1348" s="242" t="s">
        <v>5178</v>
      </c>
      <c r="M1348" s="242" t="s">
        <v>4851</v>
      </c>
      <c r="N1348" s="242"/>
      <c r="O1348" s="242" t="s">
        <v>9143</v>
      </c>
      <c r="P1348" s="242" t="s">
        <v>9144</v>
      </c>
      <c r="Q1348" s="242" t="s">
        <v>4733</v>
      </c>
    </row>
    <row r="1349" spans="1:17">
      <c r="A1349" s="242" t="s">
        <v>9147</v>
      </c>
      <c r="B1349" s="242" t="s">
        <v>9148</v>
      </c>
      <c r="C1349" s="242" t="s">
        <v>9149</v>
      </c>
      <c r="D1349" s="242"/>
      <c r="E1349" s="242" t="s">
        <v>4737</v>
      </c>
      <c r="F1349" s="242" t="s">
        <v>9150</v>
      </c>
      <c r="G1349" s="240"/>
      <c r="H1349" s="241">
        <v>0</v>
      </c>
      <c r="I1349" s="242" t="s">
        <v>4931</v>
      </c>
      <c r="J1349" s="242" t="s">
        <v>4932</v>
      </c>
      <c r="K1349" s="242" t="s">
        <v>4729</v>
      </c>
      <c r="L1349" s="242" t="s">
        <v>4730</v>
      </c>
      <c r="M1349" s="242" t="s">
        <v>4810</v>
      </c>
      <c r="N1349" s="242"/>
      <c r="O1349" s="242" t="s">
        <v>9147</v>
      </c>
      <c r="P1349" s="242" t="s">
        <v>9148</v>
      </c>
      <c r="Q1349" s="242" t="s">
        <v>4733</v>
      </c>
    </row>
    <row r="1350" spans="1:17">
      <c r="A1350" s="242" t="s">
        <v>9151</v>
      </c>
      <c r="B1350" s="242" t="s">
        <v>9152</v>
      </c>
      <c r="C1350" s="242" t="s">
        <v>9153</v>
      </c>
      <c r="D1350" s="242"/>
      <c r="E1350" s="242" t="s">
        <v>4737</v>
      </c>
      <c r="F1350" s="242" t="s">
        <v>9154</v>
      </c>
      <c r="G1350" s="240">
        <v>60</v>
      </c>
      <c r="H1350" s="241">
        <v>0</v>
      </c>
      <c r="I1350" s="242" t="s">
        <v>4775</v>
      </c>
      <c r="J1350" s="242" t="s">
        <v>4776</v>
      </c>
      <c r="K1350" s="242" t="s">
        <v>4729</v>
      </c>
      <c r="L1350" s="242" t="s">
        <v>4730</v>
      </c>
      <c r="M1350" s="242" t="s">
        <v>4908</v>
      </c>
      <c r="N1350" s="242" t="s">
        <v>7228</v>
      </c>
      <c r="O1350" s="242" t="s">
        <v>9151</v>
      </c>
      <c r="P1350" s="242" t="s">
        <v>9152</v>
      </c>
      <c r="Q1350" s="242" t="s">
        <v>4733</v>
      </c>
    </row>
    <row r="1351" spans="1:17">
      <c r="A1351" s="242" t="s">
        <v>9155</v>
      </c>
      <c r="B1351" s="242" t="s">
        <v>9156</v>
      </c>
      <c r="C1351" s="242" t="s">
        <v>9157</v>
      </c>
      <c r="D1351" s="242"/>
      <c r="E1351" s="242" t="s">
        <v>4965</v>
      </c>
      <c r="F1351" s="242" t="s">
        <v>9158</v>
      </c>
      <c r="G1351" s="240">
        <v>60</v>
      </c>
      <c r="H1351" s="241">
        <v>0</v>
      </c>
      <c r="I1351" s="242" t="s">
        <v>4967</v>
      </c>
      <c r="J1351" s="242" t="s">
        <v>4968</v>
      </c>
      <c r="K1351" s="242" t="s">
        <v>4729</v>
      </c>
      <c r="L1351" s="242" t="s">
        <v>4832</v>
      </c>
      <c r="M1351" s="242" t="s">
        <v>5158</v>
      </c>
      <c r="N1351" s="242" t="s">
        <v>9159</v>
      </c>
      <c r="O1351" s="242" t="s">
        <v>9155</v>
      </c>
      <c r="P1351" s="242" t="s">
        <v>9156</v>
      </c>
      <c r="Q1351" s="242" t="s">
        <v>4733</v>
      </c>
    </row>
    <row r="1352" spans="1:17">
      <c r="A1352" s="242" t="s">
        <v>9160</v>
      </c>
      <c r="B1352" s="242" t="s">
        <v>9161</v>
      </c>
      <c r="C1352" s="242" t="s">
        <v>9162</v>
      </c>
      <c r="D1352" s="242"/>
      <c r="E1352" s="242" t="s">
        <v>5393</v>
      </c>
      <c r="F1352" s="242" t="s">
        <v>9163</v>
      </c>
      <c r="G1352" s="240"/>
      <c r="H1352" s="241">
        <v>0</v>
      </c>
      <c r="I1352" s="242" t="s">
        <v>4967</v>
      </c>
      <c r="J1352" s="242" t="s">
        <v>4968</v>
      </c>
      <c r="K1352" s="242" t="s">
        <v>4729</v>
      </c>
      <c r="L1352" s="242" t="s">
        <v>4832</v>
      </c>
      <c r="M1352" s="242" t="s">
        <v>6018</v>
      </c>
      <c r="N1352" s="242" t="s">
        <v>9164</v>
      </c>
      <c r="O1352" s="242" t="s">
        <v>9160</v>
      </c>
      <c r="P1352" s="242" t="s">
        <v>9161</v>
      </c>
      <c r="Q1352" s="242" t="s">
        <v>4733</v>
      </c>
    </row>
    <row r="1353" spans="1:17">
      <c r="A1353" s="242" t="s">
        <v>163</v>
      </c>
      <c r="B1353" s="242" t="s">
        <v>4513</v>
      </c>
      <c r="C1353" s="242"/>
      <c r="D1353" s="242"/>
      <c r="E1353" s="242" t="s">
        <v>9165</v>
      </c>
      <c r="F1353" s="242"/>
      <c r="G1353" s="240"/>
      <c r="H1353" s="241">
        <v>0</v>
      </c>
      <c r="I1353" s="242" t="s">
        <v>4967</v>
      </c>
      <c r="J1353" s="242" t="s">
        <v>4968</v>
      </c>
      <c r="K1353" s="242" t="s">
        <v>4729</v>
      </c>
      <c r="L1353" s="242" t="s">
        <v>4832</v>
      </c>
      <c r="M1353" s="242"/>
      <c r="N1353" s="242"/>
      <c r="O1353" s="242" t="s">
        <v>163</v>
      </c>
      <c r="P1353" s="242" t="s">
        <v>4513</v>
      </c>
      <c r="Q1353" s="242" t="s">
        <v>4733</v>
      </c>
    </row>
    <row r="1354" spans="1:17">
      <c r="A1354" s="242" t="s">
        <v>9166</v>
      </c>
      <c r="B1354" s="242" t="s">
        <v>9167</v>
      </c>
      <c r="C1354" s="242" t="s">
        <v>9168</v>
      </c>
      <c r="D1354" s="242"/>
      <c r="E1354" s="242" t="s">
        <v>9165</v>
      </c>
      <c r="F1354" s="242"/>
      <c r="G1354" s="240"/>
      <c r="H1354" s="241">
        <v>0</v>
      </c>
      <c r="I1354" s="242" t="s">
        <v>4747</v>
      </c>
      <c r="J1354" s="242" t="s">
        <v>4748</v>
      </c>
      <c r="K1354" s="242" t="s">
        <v>4729</v>
      </c>
      <c r="L1354" s="242" t="s">
        <v>4730</v>
      </c>
      <c r="M1354" s="242" t="s">
        <v>4926</v>
      </c>
      <c r="N1354" s="242"/>
      <c r="O1354" s="242" t="s">
        <v>163</v>
      </c>
      <c r="P1354" s="242" t="s">
        <v>4513</v>
      </c>
      <c r="Q1354" s="242" t="s">
        <v>4733</v>
      </c>
    </row>
    <row r="1355" spans="1:17">
      <c r="A1355" s="242" t="s">
        <v>158</v>
      </c>
      <c r="B1355" s="242" t="s">
        <v>3306</v>
      </c>
      <c r="C1355" s="242" t="s">
        <v>9169</v>
      </c>
      <c r="D1355" s="242"/>
      <c r="E1355" s="242" t="s">
        <v>9165</v>
      </c>
      <c r="F1355" s="242"/>
      <c r="G1355" s="240"/>
      <c r="H1355" s="241">
        <v>0</v>
      </c>
      <c r="I1355" s="242" t="s">
        <v>4967</v>
      </c>
      <c r="J1355" s="242" t="s">
        <v>4968</v>
      </c>
      <c r="K1355" s="242" t="s">
        <v>4729</v>
      </c>
      <c r="L1355" s="242" t="s">
        <v>4832</v>
      </c>
      <c r="M1355" s="242" t="s">
        <v>6018</v>
      </c>
      <c r="N1355" s="242"/>
      <c r="O1355" s="242" t="s">
        <v>163</v>
      </c>
      <c r="P1355" s="242" t="s">
        <v>4513</v>
      </c>
      <c r="Q1355" s="242" t="s">
        <v>4733</v>
      </c>
    </row>
    <row r="1356" spans="1:17">
      <c r="A1356" s="242" t="s">
        <v>160</v>
      </c>
      <c r="B1356" s="242" t="s">
        <v>3308</v>
      </c>
      <c r="C1356" s="242" t="s">
        <v>9170</v>
      </c>
      <c r="D1356" s="242"/>
      <c r="E1356" s="242" t="s">
        <v>9165</v>
      </c>
      <c r="F1356" s="242"/>
      <c r="G1356" s="240"/>
      <c r="H1356" s="241">
        <v>0</v>
      </c>
      <c r="I1356" s="242" t="s">
        <v>4967</v>
      </c>
      <c r="J1356" s="242" t="s">
        <v>4968</v>
      </c>
      <c r="K1356" s="242" t="s">
        <v>4729</v>
      </c>
      <c r="L1356" s="242" t="s">
        <v>4832</v>
      </c>
      <c r="M1356" s="242" t="s">
        <v>6018</v>
      </c>
      <c r="N1356" s="242"/>
      <c r="O1356" s="242" t="s">
        <v>163</v>
      </c>
      <c r="P1356" s="242" t="s">
        <v>4513</v>
      </c>
      <c r="Q1356" s="242" t="s">
        <v>4733</v>
      </c>
    </row>
    <row r="1357" spans="1:17">
      <c r="A1357" s="242" t="s">
        <v>161</v>
      </c>
      <c r="B1357" s="242" t="s">
        <v>9171</v>
      </c>
      <c r="C1357" s="242" t="s">
        <v>9172</v>
      </c>
      <c r="D1357" s="242"/>
      <c r="E1357" s="242" t="s">
        <v>9165</v>
      </c>
      <c r="F1357" s="242"/>
      <c r="G1357" s="240"/>
      <c r="H1357" s="241">
        <v>0</v>
      </c>
      <c r="I1357" s="242" t="s">
        <v>4967</v>
      </c>
      <c r="J1357" s="242" t="s">
        <v>4968</v>
      </c>
      <c r="K1357" s="242" t="s">
        <v>4729</v>
      </c>
      <c r="L1357" s="242" t="s">
        <v>4832</v>
      </c>
      <c r="M1357" s="242" t="s">
        <v>6018</v>
      </c>
      <c r="N1357" s="242"/>
      <c r="O1357" s="242" t="s">
        <v>163</v>
      </c>
      <c r="P1357" s="242" t="s">
        <v>4513</v>
      </c>
      <c r="Q1357" s="242" t="s">
        <v>4733</v>
      </c>
    </row>
    <row r="1358" spans="1:17">
      <c r="A1358" s="242" t="s">
        <v>9173</v>
      </c>
      <c r="B1358" s="242" t="s">
        <v>9174</v>
      </c>
      <c r="C1358" s="242" t="s">
        <v>9175</v>
      </c>
      <c r="D1358" s="242"/>
      <c r="E1358" s="242" t="s">
        <v>9165</v>
      </c>
      <c r="F1358" s="242"/>
      <c r="G1358" s="240"/>
      <c r="H1358" s="241">
        <v>0</v>
      </c>
      <c r="I1358" s="242" t="s">
        <v>5192</v>
      </c>
      <c r="J1358" s="242" t="s">
        <v>5193</v>
      </c>
      <c r="K1358" s="242" t="s">
        <v>4729</v>
      </c>
      <c r="L1358" s="242" t="s">
        <v>4832</v>
      </c>
      <c r="M1358" s="242" t="s">
        <v>5202</v>
      </c>
      <c r="N1358" s="242"/>
      <c r="O1358" s="242" t="s">
        <v>163</v>
      </c>
      <c r="P1358" s="242" t="s">
        <v>4513</v>
      </c>
      <c r="Q1358" s="242" t="s">
        <v>4733</v>
      </c>
    </row>
    <row r="1359" spans="1:17">
      <c r="A1359" s="242" t="s">
        <v>9176</v>
      </c>
      <c r="B1359" s="242" t="s">
        <v>9177</v>
      </c>
      <c r="C1359" s="242" t="s">
        <v>9178</v>
      </c>
      <c r="D1359" s="242"/>
      <c r="E1359" s="242" t="s">
        <v>9165</v>
      </c>
      <c r="F1359" s="242"/>
      <c r="G1359" s="240"/>
      <c r="H1359" s="241">
        <v>0</v>
      </c>
      <c r="I1359" s="242" t="s">
        <v>4775</v>
      </c>
      <c r="J1359" s="242" t="s">
        <v>4776</v>
      </c>
      <c r="K1359" s="242" t="s">
        <v>4729</v>
      </c>
      <c r="L1359" s="242" t="s">
        <v>4730</v>
      </c>
      <c r="M1359" s="242" t="s">
        <v>4926</v>
      </c>
      <c r="N1359" s="242"/>
      <c r="O1359" s="242" t="s">
        <v>163</v>
      </c>
      <c r="P1359" s="242" t="s">
        <v>4513</v>
      </c>
      <c r="Q1359" s="242" t="s">
        <v>4733</v>
      </c>
    </row>
    <row r="1360" spans="1:17">
      <c r="A1360" s="242" t="s">
        <v>162</v>
      </c>
      <c r="B1360" s="242" t="s">
        <v>3315</v>
      </c>
      <c r="C1360" s="242" t="s">
        <v>9179</v>
      </c>
      <c r="D1360" s="242"/>
      <c r="E1360" s="242" t="s">
        <v>9165</v>
      </c>
      <c r="F1360" s="242"/>
      <c r="G1360" s="240"/>
      <c r="H1360" s="241">
        <v>0</v>
      </c>
      <c r="I1360" s="242" t="s">
        <v>4967</v>
      </c>
      <c r="J1360" s="242" t="s">
        <v>4968</v>
      </c>
      <c r="K1360" s="242" t="s">
        <v>4729</v>
      </c>
      <c r="L1360" s="242" t="s">
        <v>4832</v>
      </c>
      <c r="M1360" s="242" t="s">
        <v>6018</v>
      </c>
      <c r="N1360" s="242"/>
      <c r="O1360" s="242" t="s">
        <v>163</v>
      </c>
      <c r="P1360" s="242" t="s">
        <v>4513</v>
      </c>
      <c r="Q1360" s="242" t="s">
        <v>4733</v>
      </c>
    </row>
    <row r="1361" spans="1:17">
      <c r="A1361" s="242" t="s">
        <v>9180</v>
      </c>
      <c r="B1361" s="242" t="s">
        <v>9181</v>
      </c>
      <c r="C1361" s="242" t="s">
        <v>9182</v>
      </c>
      <c r="D1361" s="242"/>
      <c r="E1361" s="242" t="s">
        <v>9165</v>
      </c>
      <c r="F1361" s="242"/>
      <c r="G1361" s="240"/>
      <c r="H1361" s="241">
        <v>0</v>
      </c>
      <c r="I1361" s="242" t="s">
        <v>4967</v>
      </c>
      <c r="J1361" s="242" t="s">
        <v>4968</v>
      </c>
      <c r="K1361" s="242" t="s">
        <v>4729</v>
      </c>
      <c r="L1361" s="242" t="s">
        <v>4832</v>
      </c>
      <c r="M1361" s="242" t="s">
        <v>6018</v>
      </c>
      <c r="N1361" s="242" t="s">
        <v>9164</v>
      </c>
      <c r="O1361" s="242" t="s">
        <v>163</v>
      </c>
      <c r="P1361" s="242" t="s">
        <v>4513</v>
      </c>
      <c r="Q1361" s="242" t="s">
        <v>4733</v>
      </c>
    </row>
    <row r="1362" spans="1:17">
      <c r="A1362" s="242" t="s">
        <v>157</v>
      </c>
      <c r="B1362" s="242" t="s">
        <v>3271</v>
      </c>
      <c r="C1362" s="242" t="s">
        <v>732</v>
      </c>
      <c r="D1362" s="242"/>
      <c r="E1362" s="242" t="s">
        <v>9165</v>
      </c>
      <c r="F1362" s="242"/>
      <c r="G1362" s="240"/>
      <c r="H1362" s="241">
        <v>0</v>
      </c>
      <c r="I1362" s="242" t="s">
        <v>4967</v>
      </c>
      <c r="J1362" s="242" t="s">
        <v>4968</v>
      </c>
      <c r="K1362" s="242" t="s">
        <v>4729</v>
      </c>
      <c r="L1362" s="242" t="s">
        <v>4832</v>
      </c>
      <c r="M1362" s="242" t="s">
        <v>6018</v>
      </c>
      <c r="N1362" s="242"/>
      <c r="O1362" s="242" t="s">
        <v>163</v>
      </c>
      <c r="P1362" s="242" t="s">
        <v>4513</v>
      </c>
      <c r="Q1362" s="242" t="s">
        <v>4733</v>
      </c>
    </row>
    <row r="1363" spans="1:17">
      <c r="A1363" s="242" t="s">
        <v>159</v>
      </c>
      <c r="B1363" s="242" t="s">
        <v>3338</v>
      </c>
      <c r="C1363" s="242" t="s">
        <v>9183</v>
      </c>
      <c r="D1363" s="242"/>
      <c r="E1363" s="242" t="s">
        <v>9165</v>
      </c>
      <c r="F1363" s="242"/>
      <c r="G1363" s="240"/>
      <c r="H1363" s="241">
        <v>0</v>
      </c>
      <c r="I1363" s="242" t="s">
        <v>4967</v>
      </c>
      <c r="J1363" s="242" t="s">
        <v>4968</v>
      </c>
      <c r="K1363" s="242" t="s">
        <v>4729</v>
      </c>
      <c r="L1363" s="242" t="s">
        <v>4832</v>
      </c>
      <c r="M1363" s="242" t="s">
        <v>6018</v>
      </c>
      <c r="N1363" s="242"/>
      <c r="O1363" s="242" t="s">
        <v>163</v>
      </c>
      <c r="P1363" s="242" t="s">
        <v>4513</v>
      </c>
      <c r="Q1363" s="242" t="s">
        <v>4733</v>
      </c>
    </row>
    <row r="1364" spans="1:17">
      <c r="A1364" s="242" t="s">
        <v>155</v>
      </c>
      <c r="B1364" s="242" t="s">
        <v>9184</v>
      </c>
      <c r="C1364" s="242" t="s">
        <v>9185</v>
      </c>
      <c r="D1364" s="242"/>
      <c r="E1364" s="242" t="s">
        <v>9165</v>
      </c>
      <c r="F1364" s="242"/>
      <c r="G1364" s="240"/>
      <c r="H1364" s="241">
        <v>0</v>
      </c>
      <c r="I1364" s="242" t="s">
        <v>4967</v>
      </c>
      <c r="J1364" s="242" t="s">
        <v>4968</v>
      </c>
      <c r="K1364" s="242" t="s">
        <v>4729</v>
      </c>
      <c r="L1364" s="242" t="s">
        <v>4832</v>
      </c>
      <c r="M1364" s="242" t="s">
        <v>6018</v>
      </c>
      <c r="N1364" s="242"/>
      <c r="O1364" s="242" t="s">
        <v>163</v>
      </c>
      <c r="P1364" s="242" t="s">
        <v>4513</v>
      </c>
      <c r="Q1364" s="242" t="s">
        <v>4733</v>
      </c>
    </row>
    <row r="1365" spans="1:17">
      <c r="A1365" s="242" t="s">
        <v>156</v>
      </c>
      <c r="B1365" s="242" t="s">
        <v>3310</v>
      </c>
      <c r="C1365" s="242" t="s">
        <v>9186</v>
      </c>
      <c r="D1365" s="242"/>
      <c r="E1365" s="242" t="s">
        <v>9165</v>
      </c>
      <c r="F1365" s="242"/>
      <c r="G1365" s="240"/>
      <c r="H1365" s="241">
        <v>0</v>
      </c>
      <c r="I1365" s="242" t="s">
        <v>4967</v>
      </c>
      <c r="J1365" s="242" t="s">
        <v>4968</v>
      </c>
      <c r="K1365" s="242" t="s">
        <v>4729</v>
      </c>
      <c r="L1365" s="242" t="s">
        <v>4832</v>
      </c>
      <c r="M1365" s="242" t="s">
        <v>6018</v>
      </c>
      <c r="N1365" s="242"/>
      <c r="O1365" s="242" t="s">
        <v>163</v>
      </c>
      <c r="P1365" s="242" t="s">
        <v>4513</v>
      </c>
      <c r="Q1365" s="242" t="s">
        <v>4733</v>
      </c>
    </row>
    <row r="1366" spans="1:17">
      <c r="A1366" s="242" t="s">
        <v>164</v>
      </c>
      <c r="B1366" s="242" t="s">
        <v>3326</v>
      </c>
      <c r="C1366" s="242" t="s">
        <v>9187</v>
      </c>
      <c r="D1366" s="242"/>
      <c r="E1366" s="242" t="s">
        <v>9165</v>
      </c>
      <c r="F1366" s="242"/>
      <c r="G1366" s="240"/>
      <c r="H1366" s="241">
        <v>0</v>
      </c>
      <c r="I1366" s="242" t="s">
        <v>4967</v>
      </c>
      <c r="J1366" s="242" t="s">
        <v>4968</v>
      </c>
      <c r="K1366" s="242" t="s">
        <v>4729</v>
      </c>
      <c r="L1366" s="242" t="s">
        <v>4832</v>
      </c>
      <c r="M1366" s="242" t="s">
        <v>6018</v>
      </c>
      <c r="N1366" s="242"/>
      <c r="O1366" s="242" t="s">
        <v>163</v>
      </c>
      <c r="P1366" s="242" t="s">
        <v>4513</v>
      </c>
      <c r="Q1366" s="242" t="s">
        <v>4733</v>
      </c>
    </row>
    <row r="1367" spans="1:17">
      <c r="A1367" s="242" t="s">
        <v>9188</v>
      </c>
      <c r="B1367" s="242" t="s">
        <v>9189</v>
      </c>
      <c r="C1367" s="242" t="s">
        <v>9190</v>
      </c>
      <c r="D1367" s="242"/>
      <c r="E1367" s="242" t="s">
        <v>7178</v>
      </c>
      <c r="F1367" s="242" t="s">
        <v>9191</v>
      </c>
      <c r="G1367" s="240">
        <v>60</v>
      </c>
      <c r="H1367" s="241">
        <v>0</v>
      </c>
      <c r="I1367" s="242" t="s">
        <v>4967</v>
      </c>
      <c r="J1367" s="242" t="s">
        <v>4968</v>
      </c>
      <c r="K1367" s="242" t="s">
        <v>4729</v>
      </c>
      <c r="L1367" s="242" t="s">
        <v>4832</v>
      </c>
      <c r="M1367" s="242" t="s">
        <v>6018</v>
      </c>
      <c r="N1367" s="242" t="s">
        <v>9164</v>
      </c>
      <c r="O1367" s="242" t="s">
        <v>163</v>
      </c>
      <c r="P1367" s="242" t="s">
        <v>4513</v>
      </c>
      <c r="Q1367" s="242" t="s">
        <v>4733</v>
      </c>
    </row>
    <row r="1368" spans="1:17">
      <c r="A1368" s="242" t="s">
        <v>9192</v>
      </c>
      <c r="B1368" s="242" t="s">
        <v>9193</v>
      </c>
      <c r="C1368" s="242" t="s">
        <v>9194</v>
      </c>
      <c r="D1368" s="242"/>
      <c r="E1368" s="242" t="s">
        <v>7178</v>
      </c>
      <c r="F1368" s="242" t="s">
        <v>9195</v>
      </c>
      <c r="G1368" s="240">
        <v>60</v>
      </c>
      <c r="H1368" s="241">
        <v>0</v>
      </c>
      <c r="I1368" s="242" t="s">
        <v>4967</v>
      </c>
      <c r="J1368" s="242" t="s">
        <v>4968</v>
      </c>
      <c r="K1368" s="242" t="s">
        <v>4729</v>
      </c>
      <c r="L1368" s="242" t="s">
        <v>4832</v>
      </c>
      <c r="M1368" s="242" t="s">
        <v>6018</v>
      </c>
      <c r="N1368" s="242" t="s">
        <v>9164</v>
      </c>
      <c r="O1368" s="242" t="s">
        <v>163</v>
      </c>
      <c r="P1368" s="242" t="s">
        <v>4513</v>
      </c>
      <c r="Q1368" s="242" t="s">
        <v>4733</v>
      </c>
    </row>
    <row r="1369" spans="1:17">
      <c r="A1369" s="242" t="s">
        <v>9196</v>
      </c>
      <c r="B1369" s="242" t="s">
        <v>9197</v>
      </c>
      <c r="C1369" s="242" t="s">
        <v>9198</v>
      </c>
      <c r="D1369" s="242"/>
      <c r="E1369" s="242" t="s">
        <v>9199</v>
      </c>
      <c r="F1369" s="242" t="s">
        <v>9200</v>
      </c>
      <c r="G1369" s="240">
        <v>60</v>
      </c>
      <c r="H1369" s="241">
        <v>0</v>
      </c>
      <c r="I1369" s="242" t="s">
        <v>4967</v>
      </c>
      <c r="J1369" s="242" t="s">
        <v>4968</v>
      </c>
      <c r="K1369" s="242" t="s">
        <v>4729</v>
      </c>
      <c r="L1369" s="242" t="s">
        <v>4832</v>
      </c>
      <c r="M1369" s="242" t="s">
        <v>6018</v>
      </c>
      <c r="N1369" s="242" t="s">
        <v>9164</v>
      </c>
      <c r="O1369" s="242" t="s">
        <v>163</v>
      </c>
      <c r="P1369" s="242" t="s">
        <v>4513</v>
      </c>
      <c r="Q1369" s="242" t="s">
        <v>4733</v>
      </c>
    </row>
    <row r="1370" spans="1:17">
      <c r="A1370" s="242" t="s">
        <v>9201</v>
      </c>
      <c r="B1370" s="242" t="s">
        <v>9202</v>
      </c>
      <c r="C1370" s="242" t="s">
        <v>9203</v>
      </c>
      <c r="D1370" s="242"/>
      <c r="E1370" s="242" t="s">
        <v>7178</v>
      </c>
      <c r="F1370" s="242" t="s">
        <v>9204</v>
      </c>
      <c r="G1370" s="240">
        <v>60</v>
      </c>
      <c r="H1370" s="241">
        <v>0</v>
      </c>
      <c r="I1370" s="242" t="s">
        <v>4967</v>
      </c>
      <c r="J1370" s="242" t="s">
        <v>4968</v>
      </c>
      <c r="K1370" s="242" t="s">
        <v>4729</v>
      </c>
      <c r="L1370" s="242" t="s">
        <v>4832</v>
      </c>
      <c r="M1370" s="242" t="s">
        <v>6018</v>
      </c>
      <c r="N1370" s="242" t="s">
        <v>9164</v>
      </c>
      <c r="O1370" s="242" t="s">
        <v>163</v>
      </c>
      <c r="P1370" s="242" t="s">
        <v>4513</v>
      </c>
      <c r="Q1370" s="242" t="s">
        <v>4733</v>
      </c>
    </row>
    <row r="1371" spans="1:17">
      <c r="A1371" s="242" t="s">
        <v>9205</v>
      </c>
      <c r="B1371" s="242" t="s">
        <v>9206</v>
      </c>
      <c r="C1371" s="242" t="s">
        <v>9207</v>
      </c>
      <c r="D1371" s="242"/>
      <c r="E1371" s="242" t="s">
        <v>7178</v>
      </c>
      <c r="F1371" s="242" t="s">
        <v>9208</v>
      </c>
      <c r="G1371" s="240">
        <v>60</v>
      </c>
      <c r="H1371" s="241">
        <v>0</v>
      </c>
      <c r="I1371" s="242" t="s">
        <v>4967</v>
      </c>
      <c r="J1371" s="242" t="s">
        <v>4968</v>
      </c>
      <c r="K1371" s="242" t="s">
        <v>4729</v>
      </c>
      <c r="L1371" s="242" t="s">
        <v>4832</v>
      </c>
      <c r="M1371" s="242" t="s">
        <v>6018</v>
      </c>
      <c r="N1371" s="242" t="s">
        <v>9164</v>
      </c>
      <c r="O1371" s="242" t="s">
        <v>163</v>
      </c>
      <c r="P1371" s="242" t="s">
        <v>4513</v>
      </c>
      <c r="Q1371" s="242" t="s">
        <v>4733</v>
      </c>
    </row>
    <row r="1372" spans="1:17">
      <c r="A1372" s="242" t="s">
        <v>9209</v>
      </c>
      <c r="B1372" s="242" t="s">
        <v>9210</v>
      </c>
      <c r="C1372" s="242" t="s">
        <v>9211</v>
      </c>
      <c r="D1372" s="242"/>
      <c r="E1372" s="242" t="s">
        <v>4737</v>
      </c>
      <c r="F1372" s="242" t="s">
        <v>9212</v>
      </c>
      <c r="G1372" s="240">
        <v>60</v>
      </c>
      <c r="H1372" s="241">
        <v>0</v>
      </c>
      <c r="I1372" s="242"/>
      <c r="J1372" s="242"/>
      <c r="K1372" s="242" t="s">
        <v>4729</v>
      </c>
      <c r="L1372" s="242" t="s">
        <v>4730</v>
      </c>
      <c r="M1372" s="242" t="s">
        <v>4857</v>
      </c>
      <c r="N1372" s="242"/>
      <c r="O1372" s="242" t="s">
        <v>9209</v>
      </c>
      <c r="P1372" s="242" t="s">
        <v>9210</v>
      </c>
      <c r="Q1372" s="242" t="s">
        <v>4733</v>
      </c>
    </row>
    <row r="1373" spans="1:17">
      <c r="A1373" s="242" t="s">
        <v>9213</v>
      </c>
      <c r="B1373" s="242" t="s">
        <v>9214</v>
      </c>
      <c r="C1373" s="242" t="s">
        <v>9215</v>
      </c>
      <c r="D1373" s="242"/>
      <c r="E1373" s="242" t="s">
        <v>4737</v>
      </c>
      <c r="F1373" s="242" t="s">
        <v>9216</v>
      </c>
      <c r="G1373" s="240">
        <v>60</v>
      </c>
      <c r="H1373" s="241">
        <v>0</v>
      </c>
      <c r="I1373" s="242"/>
      <c r="J1373" s="242"/>
      <c r="K1373" s="242" t="s">
        <v>4729</v>
      </c>
      <c r="L1373" s="242" t="s">
        <v>4730</v>
      </c>
      <c r="M1373" s="242" t="s">
        <v>4785</v>
      </c>
      <c r="N1373" s="242"/>
      <c r="O1373" s="242" t="s">
        <v>9213</v>
      </c>
      <c r="P1373" s="242" t="s">
        <v>9214</v>
      </c>
      <c r="Q1373" s="242" t="s">
        <v>4733</v>
      </c>
    </row>
    <row r="1374" spans="1:17">
      <c r="A1374" s="242" t="s">
        <v>9217</v>
      </c>
      <c r="B1374" s="242" t="s">
        <v>9218</v>
      </c>
      <c r="C1374" s="242" t="s">
        <v>9219</v>
      </c>
      <c r="D1374" s="242"/>
      <c r="E1374" s="242" t="s">
        <v>4737</v>
      </c>
      <c r="F1374" s="242" t="s">
        <v>9220</v>
      </c>
      <c r="G1374" s="240">
        <v>60</v>
      </c>
      <c r="H1374" s="241">
        <v>0</v>
      </c>
      <c r="I1374" s="242"/>
      <c r="J1374" s="242"/>
      <c r="K1374" s="242" t="s">
        <v>4729</v>
      </c>
      <c r="L1374" s="242" t="s">
        <v>4862</v>
      </c>
      <c r="M1374" s="242" t="s">
        <v>4798</v>
      </c>
      <c r="N1374" s="242" t="s">
        <v>9221</v>
      </c>
      <c r="O1374" s="242" t="s">
        <v>9217</v>
      </c>
      <c r="P1374" s="242" t="s">
        <v>9218</v>
      </c>
      <c r="Q1374" s="242" t="s">
        <v>4733</v>
      </c>
    </row>
    <row r="1375" spans="1:17">
      <c r="A1375" s="242" t="s">
        <v>9222</v>
      </c>
      <c r="B1375" s="242" t="s">
        <v>9223</v>
      </c>
      <c r="C1375" s="242" t="s">
        <v>9224</v>
      </c>
      <c r="D1375" s="242"/>
      <c r="E1375" s="242" t="s">
        <v>4965</v>
      </c>
      <c r="F1375" s="242" t="s">
        <v>9225</v>
      </c>
      <c r="G1375" s="240"/>
      <c r="H1375" s="241">
        <v>0</v>
      </c>
      <c r="I1375" s="242" t="s">
        <v>5192</v>
      </c>
      <c r="J1375" s="242" t="s">
        <v>5193</v>
      </c>
      <c r="K1375" s="242" t="s">
        <v>4729</v>
      </c>
      <c r="L1375" s="242" t="s">
        <v>4832</v>
      </c>
      <c r="M1375" s="242" t="s">
        <v>9226</v>
      </c>
      <c r="N1375" s="242" t="s">
        <v>9227</v>
      </c>
      <c r="O1375" s="242" t="s">
        <v>9222</v>
      </c>
      <c r="P1375" s="242" t="s">
        <v>9223</v>
      </c>
      <c r="Q1375" s="242" t="s">
        <v>4733</v>
      </c>
    </row>
    <row r="1376" spans="1:17">
      <c r="A1376" s="242" t="s">
        <v>9228</v>
      </c>
      <c r="B1376" s="242" t="s">
        <v>9229</v>
      </c>
      <c r="C1376" s="242" t="s">
        <v>9230</v>
      </c>
      <c r="D1376" s="242"/>
      <c r="E1376" s="242"/>
      <c r="F1376" s="242"/>
      <c r="G1376" s="240"/>
      <c r="H1376" s="241">
        <v>0</v>
      </c>
      <c r="I1376" s="242"/>
      <c r="J1376" s="242"/>
      <c r="K1376" s="242" t="s">
        <v>4729</v>
      </c>
      <c r="L1376" s="242" t="s">
        <v>4730</v>
      </c>
      <c r="M1376" s="242" t="s">
        <v>4908</v>
      </c>
      <c r="N1376" s="242"/>
      <c r="O1376" s="242" t="s">
        <v>9228</v>
      </c>
      <c r="P1376" s="242" t="s">
        <v>9229</v>
      </c>
      <c r="Q1376" s="242" t="s">
        <v>4733</v>
      </c>
    </row>
    <row r="1377" spans="1:17">
      <c r="A1377" s="242" t="s">
        <v>9231</v>
      </c>
      <c r="B1377" s="242" t="s">
        <v>9232</v>
      </c>
      <c r="C1377" s="242" t="s">
        <v>9233</v>
      </c>
      <c r="D1377" s="242"/>
      <c r="E1377" s="242" t="s">
        <v>4965</v>
      </c>
      <c r="F1377" s="242" t="s">
        <v>9234</v>
      </c>
      <c r="G1377" s="240"/>
      <c r="H1377" s="241">
        <v>0</v>
      </c>
      <c r="I1377" s="242" t="s">
        <v>4848</v>
      </c>
      <c r="J1377" s="242" t="s">
        <v>4849</v>
      </c>
      <c r="K1377" s="242" t="s">
        <v>4729</v>
      </c>
      <c r="L1377" s="242" t="s">
        <v>9235</v>
      </c>
      <c r="M1377" s="242" t="s">
        <v>4851</v>
      </c>
      <c r="N1377" s="242" t="s">
        <v>9236</v>
      </c>
      <c r="O1377" s="242" t="s">
        <v>9231</v>
      </c>
      <c r="P1377" s="242" t="s">
        <v>9232</v>
      </c>
      <c r="Q1377" s="242" t="s">
        <v>4733</v>
      </c>
    </row>
    <row r="1378" spans="1:17">
      <c r="A1378" s="242" t="s">
        <v>9237</v>
      </c>
      <c r="B1378" s="242" t="s">
        <v>9238</v>
      </c>
      <c r="C1378" s="242"/>
      <c r="D1378" s="242"/>
      <c r="E1378" s="242"/>
      <c r="F1378" s="242"/>
      <c r="G1378" s="240"/>
      <c r="H1378" s="241">
        <v>0</v>
      </c>
      <c r="I1378" s="242"/>
      <c r="J1378" s="242"/>
      <c r="K1378" s="242" t="s">
        <v>4729</v>
      </c>
      <c r="L1378" s="242"/>
      <c r="M1378" s="242"/>
      <c r="N1378" s="242"/>
      <c r="O1378" s="242" t="s">
        <v>9237</v>
      </c>
      <c r="P1378" s="242" t="s">
        <v>9238</v>
      </c>
      <c r="Q1378" s="242" t="s">
        <v>4733</v>
      </c>
    </row>
    <row r="1379" spans="1:17">
      <c r="A1379" s="242" t="s">
        <v>9239</v>
      </c>
      <c r="B1379" s="242" t="s">
        <v>9240</v>
      </c>
      <c r="C1379" s="242" t="s">
        <v>9241</v>
      </c>
      <c r="D1379" s="242"/>
      <c r="E1379" s="242" t="s">
        <v>4965</v>
      </c>
      <c r="F1379" s="242" t="s">
        <v>9242</v>
      </c>
      <c r="G1379" s="240">
        <v>60</v>
      </c>
      <c r="H1379" s="241">
        <v>0</v>
      </c>
      <c r="I1379" s="242" t="s">
        <v>5192</v>
      </c>
      <c r="J1379" s="242" t="s">
        <v>5193</v>
      </c>
      <c r="K1379" s="242" t="s">
        <v>4729</v>
      </c>
      <c r="L1379" s="242" t="s">
        <v>4832</v>
      </c>
      <c r="M1379" s="242" t="s">
        <v>5212</v>
      </c>
      <c r="N1379" s="242" t="s">
        <v>9243</v>
      </c>
      <c r="O1379" s="242" t="s">
        <v>9239</v>
      </c>
      <c r="P1379" s="242" t="s">
        <v>9240</v>
      </c>
      <c r="Q1379" s="242" t="s">
        <v>4733</v>
      </c>
    </row>
    <row r="1380" spans="1:17">
      <c r="A1380" s="242" t="s">
        <v>9244</v>
      </c>
      <c r="B1380" s="242" t="s">
        <v>9245</v>
      </c>
      <c r="C1380" s="242" t="s">
        <v>9246</v>
      </c>
      <c r="D1380" s="242"/>
      <c r="E1380" s="242" t="s">
        <v>4737</v>
      </c>
      <c r="F1380" s="242" t="s">
        <v>9247</v>
      </c>
      <c r="G1380" s="240">
        <v>60</v>
      </c>
      <c r="H1380" s="241">
        <v>0</v>
      </c>
      <c r="I1380" s="242" t="s">
        <v>4848</v>
      </c>
      <c r="J1380" s="242" t="s">
        <v>4849</v>
      </c>
      <c r="K1380" s="242" t="s">
        <v>4729</v>
      </c>
      <c r="L1380" s="242" t="s">
        <v>9248</v>
      </c>
      <c r="M1380" s="242" t="s">
        <v>4851</v>
      </c>
      <c r="N1380" s="242" t="s">
        <v>9249</v>
      </c>
      <c r="O1380" s="242" t="s">
        <v>9244</v>
      </c>
      <c r="P1380" s="242" t="s">
        <v>9245</v>
      </c>
      <c r="Q1380" s="242" t="s">
        <v>4733</v>
      </c>
    </row>
    <row r="1381" spans="1:17">
      <c r="A1381" s="242" t="s">
        <v>9250</v>
      </c>
      <c r="B1381" s="242" t="s">
        <v>9251</v>
      </c>
      <c r="C1381" s="242" t="s">
        <v>9252</v>
      </c>
      <c r="D1381" s="242" t="s">
        <v>9253</v>
      </c>
      <c r="E1381" s="242" t="s">
        <v>4965</v>
      </c>
      <c r="F1381" s="242" t="s">
        <v>9253</v>
      </c>
      <c r="G1381" s="240"/>
      <c r="H1381" s="241">
        <v>0</v>
      </c>
      <c r="I1381" s="242" t="s">
        <v>4967</v>
      </c>
      <c r="J1381" s="242" t="s">
        <v>4968</v>
      </c>
      <c r="K1381" s="242" t="s">
        <v>4729</v>
      </c>
      <c r="L1381" s="242" t="s">
        <v>4832</v>
      </c>
      <c r="M1381" s="242" t="s">
        <v>4991</v>
      </c>
      <c r="N1381" s="242"/>
      <c r="O1381" s="242" t="s">
        <v>9250</v>
      </c>
      <c r="P1381" s="242" t="s">
        <v>9251</v>
      </c>
      <c r="Q1381" s="242" t="s">
        <v>4733</v>
      </c>
    </row>
    <row r="1382" spans="1:17">
      <c r="A1382" s="242" t="s">
        <v>9254</v>
      </c>
      <c r="B1382" s="242" t="s">
        <v>9255</v>
      </c>
      <c r="C1382" s="242" t="s">
        <v>9256</v>
      </c>
      <c r="D1382" s="242" t="s">
        <v>9257</v>
      </c>
      <c r="E1382" s="242" t="s">
        <v>4965</v>
      </c>
      <c r="F1382" s="242" t="s">
        <v>9257</v>
      </c>
      <c r="G1382" s="240"/>
      <c r="H1382" s="241">
        <v>0</v>
      </c>
      <c r="I1382" s="242" t="s">
        <v>4967</v>
      </c>
      <c r="J1382" s="242" t="s">
        <v>4968</v>
      </c>
      <c r="K1382" s="242" t="s">
        <v>4729</v>
      </c>
      <c r="L1382" s="242" t="s">
        <v>4832</v>
      </c>
      <c r="M1382" s="242" t="s">
        <v>5153</v>
      </c>
      <c r="N1382" s="242"/>
      <c r="O1382" s="242" t="s">
        <v>9254</v>
      </c>
      <c r="P1382" s="242" t="s">
        <v>9255</v>
      </c>
      <c r="Q1382" s="242" t="s">
        <v>4733</v>
      </c>
    </row>
    <row r="1383" spans="1:17">
      <c r="A1383" s="242" t="s">
        <v>9258</v>
      </c>
      <c r="B1383" s="242" t="s">
        <v>9259</v>
      </c>
      <c r="C1383" s="242" t="s">
        <v>9260</v>
      </c>
      <c r="D1383" s="242" t="s">
        <v>9261</v>
      </c>
      <c r="E1383" s="242" t="s">
        <v>9262</v>
      </c>
      <c r="F1383" s="242" t="s">
        <v>9261</v>
      </c>
      <c r="G1383" s="240"/>
      <c r="H1383" s="241">
        <v>0</v>
      </c>
      <c r="I1383" s="242" t="s">
        <v>4967</v>
      </c>
      <c r="J1383" s="242" t="s">
        <v>4968</v>
      </c>
      <c r="K1383" s="242" t="s">
        <v>4729</v>
      </c>
      <c r="L1383" s="242" t="s">
        <v>4832</v>
      </c>
      <c r="M1383" s="242" t="s">
        <v>5222</v>
      </c>
      <c r="N1383" s="242"/>
      <c r="O1383" s="242" t="s">
        <v>9254</v>
      </c>
      <c r="P1383" s="242" t="s">
        <v>9255</v>
      </c>
      <c r="Q1383" s="242" t="s">
        <v>4733</v>
      </c>
    </row>
    <row r="1384" spans="1:17">
      <c r="A1384" s="242" t="s">
        <v>9263</v>
      </c>
      <c r="B1384" s="242" t="s">
        <v>9264</v>
      </c>
      <c r="C1384" s="242" t="s">
        <v>9265</v>
      </c>
      <c r="D1384" s="242" t="s">
        <v>4742</v>
      </c>
      <c r="E1384" s="242" t="s">
        <v>9262</v>
      </c>
      <c r="F1384" s="242" t="s">
        <v>4742</v>
      </c>
      <c r="G1384" s="240"/>
      <c r="H1384" s="241">
        <v>0</v>
      </c>
      <c r="I1384" s="242" t="s">
        <v>4967</v>
      </c>
      <c r="J1384" s="242" t="s">
        <v>4968</v>
      </c>
      <c r="K1384" s="242" t="s">
        <v>4729</v>
      </c>
      <c r="L1384" s="242" t="s">
        <v>4832</v>
      </c>
      <c r="M1384" s="242" t="s">
        <v>5222</v>
      </c>
      <c r="N1384" s="242"/>
      <c r="O1384" s="242" t="s">
        <v>9254</v>
      </c>
      <c r="P1384" s="242" t="s">
        <v>9255</v>
      </c>
      <c r="Q1384" s="242" t="s">
        <v>4733</v>
      </c>
    </row>
    <row r="1385" spans="1:17">
      <c r="A1385" s="242" t="s">
        <v>9266</v>
      </c>
      <c r="B1385" s="242" t="s">
        <v>9267</v>
      </c>
      <c r="C1385" s="242" t="s">
        <v>9268</v>
      </c>
      <c r="D1385" s="242" t="s">
        <v>9261</v>
      </c>
      <c r="E1385" s="242" t="s">
        <v>9262</v>
      </c>
      <c r="F1385" s="242" t="s">
        <v>9261</v>
      </c>
      <c r="G1385" s="240"/>
      <c r="H1385" s="241">
        <v>0</v>
      </c>
      <c r="I1385" s="242" t="s">
        <v>4967</v>
      </c>
      <c r="J1385" s="242" t="s">
        <v>4968</v>
      </c>
      <c r="K1385" s="242" t="s">
        <v>4729</v>
      </c>
      <c r="L1385" s="242" t="s">
        <v>4832</v>
      </c>
      <c r="M1385" s="242" t="s">
        <v>5302</v>
      </c>
      <c r="N1385" s="242"/>
      <c r="O1385" s="242" t="s">
        <v>9254</v>
      </c>
      <c r="P1385" s="242" t="s">
        <v>9255</v>
      </c>
      <c r="Q1385" s="242" t="s">
        <v>4733</v>
      </c>
    </row>
    <row r="1386" spans="1:17">
      <c r="A1386" s="242" t="s">
        <v>9269</v>
      </c>
      <c r="B1386" s="242" t="s">
        <v>9270</v>
      </c>
      <c r="C1386" s="242" t="s">
        <v>9271</v>
      </c>
      <c r="D1386" s="242" t="s">
        <v>9261</v>
      </c>
      <c r="E1386" s="242" t="s">
        <v>9272</v>
      </c>
      <c r="F1386" s="242" t="s">
        <v>9261</v>
      </c>
      <c r="G1386" s="240"/>
      <c r="H1386" s="241">
        <v>0</v>
      </c>
      <c r="I1386" s="242" t="s">
        <v>4967</v>
      </c>
      <c r="J1386" s="242" t="s">
        <v>4968</v>
      </c>
      <c r="K1386" s="242" t="s">
        <v>4729</v>
      </c>
      <c r="L1386" s="242" t="s">
        <v>4832</v>
      </c>
      <c r="M1386" s="242" t="s">
        <v>5302</v>
      </c>
      <c r="N1386" s="242"/>
      <c r="O1386" s="242" t="s">
        <v>9254</v>
      </c>
      <c r="P1386" s="242" t="s">
        <v>9255</v>
      </c>
      <c r="Q1386" s="242" t="s">
        <v>4733</v>
      </c>
    </row>
    <row r="1387" spans="1:17">
      <c r="A1387" s="242" t="s">
        <v>9273</v>
      </c>
      <c r="B1387" s="242" t="s">
        <v>9274</v>
      </c>
      <c r="C1387" s="242" t="s">
        <v>9275</v>
      </c>
      <c r="D1387" s="242" t="s">
        <v>4742</v>
      </c>
      <c r="E1387" s="242" t="s">
        <v>9262</v>
      </c>
      <c r="F1387" s="242" t="s">
        <v>4742</v>
      </c>
      <c r="G1387" s="240"/>
      <c r="H1387" s="241">
        <v>0</v>
      </c>
      <c r="I1387" s="242" t="s">
        <v>5192</v>
      </c>
      <c r="J1387" s="242" t="s">
        <v>5193</v>
      </c>
      <c r="K1387" s="242" t="s">
        <v>4729</v>
      </c>
      <c r="L1387" s="242" t="s">
        <v>4832</v>
      </c>
      <c r="M1387" s="242" t="s">
        <v>5194</v>
      </c>
      <c r="N1387" s="242"/>
      <c r="O1387" s="242" t="s">
        <v>9254</v>
      </c>
      <c r="P1387" s="242" t="s">
        <v>9255</v>
      </c>
      <c r="Q1387" s="242" t="s">
        <v>4733</v>
      </c>
    </row>
    <row r="1388" spans="1:17">
      <c r="A1388" s="242" t="s">
        <v>9276</v>
      </c>
      <c r="B1388" s="242" t="s">
        <v>9277</v>
      </c>
      <c r="C1388" s="242" t="s">
        <v>9278</v>
      </c>
      <c r="D1388" s="242" t="s">
        <v>4742</v>
      </c>
      <c r="E1388" s="242" t="s">
        <v>9262</v>
      </c>
      <c r="F1388" s="242" t="s">
        <v>4742</v>
      </c>
      <c r="G1388" s="240"/>
      <c r="H1388" s="241">
        <v>0</v>
      </c>
      <c r="I1388" s="242" t="s">
        <v>4967</v>
      </c>
      <c r="J1388" s="242" t="s">
        <v>4968</v>
      </c>
      <c r="K1388" s="242" t="s">
        <v>4729</v>
      </c>
      <c r="L1388" s="242" t="s">
        <v>4832</v>
      </c>
      <c r="M1388" s="242" t="s">
        <v>5222</v>
      </c>
      <c r="N1388" s="242"/>
      <c r="O1388" s="242" t="s">
        <v>9254</v>
      </c>
      <c r="P1388" s="242" t="s">
        <v>9255</v>
      </c>
      <c r="Q1388" s="242" t="s">
        <v>4733</v>
      </c>
    </row>
    <row r="1389" spans="1:17">
      <c r="A1389" s="242" t="s">
        <v>9279</v>
      </c>
      <c r="B1389" s="242" t="s">
        <v>9280</v>
      </c>
      <c r="C1389" s="242" t="s">
        <v>9281</v>
      </c>
      <c r="D1389" s="242" t="s">
        <v>4742</v>
      </c>
      <c r="E1389" s="242" t="s">
        <v>9262</v>
      </c>
      <c r="F1389" s="242" t="s">
        <v>4742</v>
      </c>
      <c r="G1389" s="240"/>
      <c r="H1389" s="241">
        <v>0</v>
      </c>
      <c r="I1389" s="242" t="s">
        <v>4967</v>
      </c>
      <c r="J1389" s="242" t="s">
        <v>4968</v>
      </c>
      <c r="K1389" s="242" t="s">
        <v>4729</v>
      </c>
      <c r="L1389" s="242" t="s">
        <v>4832</v>
      </c>
      <c r="M1389" s="242" t="s">
        <v>4901</v>
      </c>
      <c r="N1389" s="242"/>
      <c r="O1389" s="242" t="s">
        <v>9254</v>
      </c>
      <c r="P1389" s="242" t="s">
        <v>9255</v>
      </c>
      <c r="Q1389" s="242" t="s">
        <v>4733</v>
      </c>
    </row>
    <row r="1390" spans="1:17">
      <c r="A1390" s="242" t="s">
        <v>9282</v>
      </c>
      <c r="B1390" s="242" t="s">
        <v>9283</v>
      </c>
      <c r="C1390" s="242" t="s">
        <v>9284</v>
      </c>
      <c r="D1390" s="242" t="s">
        <v>4742</v>
      </c>
      <c r="E1390" s="242" t="s">
        <v>9262</v>
      </c>
      <c r="F1390" s="242" t="s">
        <v>4742</v>
      </c>
      <c r="G1390" s="240"/>
      <c r="H1390" s="241">
        <v>0</v>
      </c>
      <c r="I1390" s="242" t="s">
        <v>4967</v>
      </c>
      <c r="J1390" s="242" t="s">
        <v>4968</v>
      </c>
      <c r="K1390" s="242" t="s">
        <v>4729</v>
      </c>
      <c r="L1390" s="242" t="s">
        <v>4832</v>
      </c>
      <c r="M1390" s="242" t="s">
        <v>5222</v>
      </c>
      <c r="N1390" s="242"/>
      <c r="O1390" s="242" t="s">
        <v>9254</v>
      </c>
      <c r="P1390" s="242" t="s">
        <v>9255</v>
      </c>
      <c r="Q1390" s="242" t="s">
        <v>4733</v>
      </c>
    </row>
    <row r="1391" spans="1:17">
      <c r="A1391" s="242" t="s">
        <v>9285</v>
      </c>
      <c r="B1391" s="242" t="s">
        <v>9286</v>
      </c>
      <c r="C1391" s="242" t="s">
        <v>9287</v>
      </c>
      <c r="D1391" s="242" t="s">
        <v>4742</v>
      </c>
      <c r="E1391" s="242" t="s">
        <v>9272</v>
      </c>
      <c r="F1391" s="242" t="s">
        <v>4742</v>
      </c>
      <c r="G1391" s="240"/>
      <c r="H1391" s="241">
        <v>0</v>
      </c>
      <c r="I1391" s="242" t="s">
        <v>5192</v>
      </c>
      <c r="J1391" s="242" t="s">
        <v>5193</v>
      </c>
      <c r="K1391" s="242" t="s">
        <v>4729</v>
      </c>
      <c r="L1391" s="242" t="s">
        <v>4832</v>
      </c>
      <c r="M1391" s="242" t="s">
        <v>5325</v>
      </c>
      <c r="N1391" s="242"/>
      <c r="O1391" s="242" t="s">
        <v>9254</v>
      </c>
      <c r="P1391" s="242" t="s">
        <v>9255</v>
      </c>
      <c r="Q1391" s="242" t="s">
        <v>4733</v>
      </c>
    </row>
    <row r="1392" spans="1:17">
      <c r="A1392" s="242" t="s">
        <v>9288</v>
      </c>
      <c r="B1392" s="242" t="s">
        <v>9289</v>
      </c>
      <c r="C1392" s="242" t="s">
        <v>9290</v>
      </c>
      <c r="D1392" s="242" t="s">
        <v>4742</v>
      </c>
      <c r="E1392" s="242" t="s">
        <v>9262</v>
      </c>
      <c r="F1392" s="242" t="s">
        <v>4742</v>
      </c>
      <c r="G1392" s="240"/>
      <c r="H1392" s="241">
        <v>0</v>
      </c>
      <c r="I1392" s="242" t="s">
        <v>4967</v>
      </c>
      <c r="J1392" s="242" t="s">
        <v>4968</v>
      </c>
      <c r="K1392" s="242" t="s">
        <v>4729</v>
      </c>
      <c r="L1392" s="242" t="s">
        <v>4832</v>
      </c>
      <c r="M1392" s="242" t="s">
        <v>4901</v>
      </c>
      <c r="N1392" s="242"/>
      <c r="O1392" s="242" t="s">
        <v>9254</v>
      </c>
      <c r="P1392" s="242" t="s">
        <v>9255</v>
      </c>
      <c r="Q1392" s="242" t="s">
        <v>4733</v>
      </c>
    </row>
    <row r="1393" spans="1:17">
      <c r="A1393" s="242" t="s">
        <v>9291</v>
      </c>
      <c r="B1393" s="242" t="s">
        <v>9292</v>
      </c>
      <c r="C1393" s="242" t="s">
        <v>9293</v>
      </c>
      <c r="D1393" s="242" t="s">
        <v>4742</v>
      </c>
      <c r="E1393" s="242" t="s">
        <v>9262</v>
      </c>
      <c r="F1393" s="242" t="s">
        <v>4742</v>
      </c>
      <c r="G1393" s="240"/>
      <c r="H1393" s="241">
        <v>0</v>
      </c>
      <c r="I1393" s="242" t="s">
        <v>5192</v>
      </c>
      <c r="J1393" s="242" t="s">
        <v>5193</v>
      </c>
      <c r="K1393" s="242" t="s">
        <v>4729</v>
      </c>
      <c r="L1393" s="242" t="s">
        <v>4832</v>
      </c>
      <c r="M1393" s="242" t="s">
        <v>5325</v>
      </c>
      <c r="N1393" s="242"/>
      <c r="O1393" s="242" t="s">
        <v>9254</v>
      </c>
      <c r="P1393" s="242" t="s">
        <v>9255</v>
      </c>
      <c r="Q1393" s="242" t="s">
        <v>4733</v>
      </c>
    </row>
    <row r="1394" spans="1:17">
      <c r="A1394" s="242" t="s">
        <v>9294</v>
      </c>
      <c r="B1394" s="242" t="s">
        <v>9295</v>
      </c>
      <c r="C1394" s="242" t="s">
        <v>9296</v>
      </c>
      <c r="D1394" s="242" t="s">
        <v>4742</v>
      </c>
      <c r="E1394" s="242" t="s">
        <v>9262</v>
      </c>
      <c r="F1394" s="242" t="s">
        <v>4742</v>
      </c>
      <c r="G1394" s="240"/>
      <c r="H1394" s="241">
        <v>0</v>
      </c>
      <c r="I1394" s="242" t="s">
        <v>4967</v>
      </c>
      <c r="J1394" s="242" t="s">
        <v>4968</v>
      </c>
      <c r="K1394" s="242" t="s">
        <v>4729</v>
      </c>
      <c r="L1394" s="242" t="s">
        <v>4832</v>
      </c>
      <c r="M1394" s="242" t="s">
        <v>4901</v>
      </c>
      <c r="N1394" s="242"/>
      <c r="O1394" s="242" t="s">
        <v>9254</v>
      </c>
      <c r="P1394" s="242" t="s">
        <v>9255</v>
      </c>
      <c r="Q1394" s="242" t="s">
        <v>4733</v>
      </c>
    </row>
    <row r="1395" spans="1:17">
      <c r="A1395" s="242" t="s">
        <v>9297</v>
      </c>
      <c r="B1395" s="242" t="s">
        <v>9298</v>
      </c>
      <c r="C1395" s="242" t="s">
        <v>9299</v>
      </c>
      <c r="D1395" s="242" t="s">
        <v>4742</v>
      </c>
      <c r="E1395" s="242" t="s">
        <v>9262</v>
      </c>
      <c r="F1395" s="242" t="s">
        <v>4742</v>
      </c>
      <c r="G1395" s="240"/>
      <c r="H1395" s="241">
        <v>0</v>
      </c>
      <c r="I1395" s="242" t="s">
        <v>4967</v>
      </c>
      <c r="J1395" s="242" t="s">
        <v>4968</v>
      </c>
      <c r="K1395" s="242" t="s">
        <v>4729</v>
      </c>
      <c r="L1395" s="242" t="s">
        <v>4832</v>
      </c>
      <c r="M1395" s="242" t="s">
        <v>5222</v>
      </c>
      <c r="N1395" s="242"/>
      <c r="O1395" s="242" t="s">
        <v>9254</v>
      </c>
      <c r="P1395" s="242" t="s">
        <v>9255</v>
      </c>
      <c r="Q1395" s="242" t="s">
        <v>4733</v>
      </c>
    </row>
    <row r="1396" spans="1:17">
      <c r="A1396" s="242" t="s">
        <v>9300</v>
      </c>
      <c r="B1396" s="242" t="s">
        <v>9301</v>
      </c>
      <c r="C1396" s="242" t="s">
        <v>9302</v>
      </c>
      <c r="D1396" s="242" t="s">
        <v>9261</v>
      </c>
      <c r="E1396" s="242" t="s">
        <v>9303</v>
      </c>
      <c r="F1396" s="242" t="s">
        <v>9261</v>
      </c>
      <c r="G1396" s="240"/>
      <c r="H1396" s="241">
        <v>0</v>
      </c>
      <c r="I1396" s="242" t="s">
        <v>4967</v>
      </c>
      <c r="J1396" s="242" t="s">
        <v>4968</v>
      </c>
      <c r="K1396" s="242" t="s">
        <v>4729</v>
      </c>
      <c r="L1396" s="242" t="s">
        <v>4832</v>
      </c>
      <c r="M1396" s="242" t="s">
        <v>5153</v>
      </c>
      <c r="N1396" s="242"/>
      <c r="O1396" s="242" t="s">
        <v>9254</v>
      </c>
      <c r="P1396" s="242" t="s">
        <v>9255</v>
      </c>
      <c r="Q1396" s="242" t="s">
        <v>4733</v>
      </c>
    </row>
    <row r="1397" spans="1:17">
      <c r="A1397" s="242" t="s">
        <v>9304</v>
      </c>
      <c r="B1397" s="242" t="s">
        <v>9305</v>
      </c>
      <c r="C1397" s="242" t="s">
        <v>9306</v>
      </c>
      <c r="D1397" s="242" t="s">
        <v>4742</v>
      </c>
      <c r="E1397" s="242" t="s">
        <v>9262</v>
      </c>
      <c r="F1397" s="242" t="s">
        <v>4742</v>
      </c>
      <c r="G1397" s="240"/>
      <c r="H1397" s="241">
        <v>0</v>
      </c>
      <c r="I1397" s="242" t="s">
        <v>5192</v>
      </c>
      <c r="J1397" s="242" t="s">
        <v>5193</v>
      </c>
      <c r="K1397" s="242" t="s">
        <v>4729</v>
      </c>
      <c r="L1397" s="242" t="s">
        <v>4832</v>
      </c>
      <c r="M1397" s="242" t="s">
        <v>5202</v>
      </c>
      <c r="N1397" s="242"/>
      <c r="O1397" s="242" t="s">
        <v>9254</v>
      </c>
      <c r="P1397" s="242" t="s">
        <v>9255</v>
      </c>
      <c r="Q1397" s="242" t="s">
        <v>4733</v>
      </c>
    </row>
    <row r="1398" spans="1:17">
      <c r="A1398" s="242" t="s">
        <v>9307</v>
      </c>
      <c r="B1398" s="242" t="s">
        <v>9308</v>
      </c>
      <c r="C1398" s="242" t="s">
        <v>9309</v>
      </c>
      <c r="D1398" s="242" t="s">
        <v>9310</v>
      </c>
      <c r="E1398" s="242" t="s">
        <v>9262</v>
      </c>
      <c r="F1398" s="242" t="s">
        <v>9310</v>
      </c>
      <c r="G1398" s="240"/>
      <c r="H1398" s="241">
        <v>0</v>
      </c>
      <c r="I1398" s="242" t="s">
        <v>4967</v>
      </c>
      <c r="J1398" s="242" t="s">
        <v>4968</v>
      </c>
      <c r="K1398" s="242" t="s">
        <v>4729</v>
      </c>
      <c r="L1398" s="242" t="s">
        <v>4832</v>
      </c>
      <c r="M1398" s="242" t="s">
        <v>6018</v>
      </c>
      <c r="N1398" s="242"/>
      <c r="O1398" s="242" t="s">
        <v>9254</v>
      </c>
      <c r="P1398" s="242" t="s">
        <v>9255</v>
      </c>
      <c r="Q1398" s="242" t="s">
        <v>4733</v>
      </c>
    </row>
    <row r="1399" spans="1:17">
      <c r="A1399" s="242" t="s">
        <v>9311</v>
      </c>
      <c r="B1399" s="242" t="s">
        <v>9312</v>
      </c>
      <c r="C1399" s="242" t="s">
        <v>9313</v>
      </c>
      <c r="D1399" s="242"/>
      <c r="E1399" s="242" t="s">
        <v>9314</v>
      </c>
      <c r="F1399" s="242" t="s">
        <v>9315</v>
      </c>
      <c r="G1399" s="240"/>
      <c r="H1399" s="241">
        <v>0</v>
      </c>
      <c r="I1399" s="242" t="s">
        <v>4967</v>
      </c>
      <c r="J1399" s="242" t="s">
        <v>4968</v>
      </c>
      <c r="K1399" s="242" t="s">
        <v>4729</v>
      </c>
      <c r="L1399" s="242" t="s">
        <v>4832</v>
      </c>
      <c r="M1399" s="242" t="s">
        <v>5222</v>
      </c>
      <c r="N1399" s="242" t="s">
        <v>9316</v>
      </c>
      <c r="O1399" s="242" t="s">
        <v>9311</v>
      </c>
      <c r="P1399" s="242" t="s">
        <v>9312</v>
      </c>
      <c r="Q1399" s="242" t="s">
        <v>4733</v>
      </c>
    </row>
    <row r="1400" spans="1:17">
      <c r="A1400" s="242" t="s">
        <v>9317</v>
      </c>
      <c r="B1400" s="242" t="s">
        <v>9318</v>
      </c>
      <c r="C1400" s="242" t="s">
        <v>9319</v>
      </c>
      <c r="D1400" s="242"/>
      <c r="E1400" s="242"/>
      <c r="F1400" s="242" t="s">
        <v>9320</v>
      </c>
      <c r="G1400" s="240"/>
      <c r="H1400" s="241">
        <v>0</v>
      </c>
      <c r="I1400" s="242"/>
      <c r="J1400" s="242"/>
      <c r="K1400" s="242" t="s">
        <v>4729</v>
      </c>
      <c r="L1400" s="242" t="s">
        <v>4730</v>
      </c>
      <c r="M1400" s="242" t="s">
        <v>4810</v>
      </c>
      <c r="N1400" s="242" t="s">
        <v>9321</v>
      </c>
      <c r="O1400" s="242" t="s">
        <v>9317</v>
      </c>
      <c r="P1400" s="242" t="s">
        <v>9318</v>
      </c>
      <c r="Q1400" s="242" t="s">
        <v>4733</v>
      </c>
    </row>
    <row r="1401" spans="1:17">
      <c r="A1401" s="242" t="s">
        <v>9322</v>
      </c>
      <c r="B1401" s="242" t="s">
        <v>9323</v>
      </c>
      <c r="C1401" s="242" t="s">
        <v>9324</v>
      </c>
      <c r="D1401" s="242"/>
      <c r="E1401" s="242"/>
      <c r="F1401" s="242" t="s">
        <v>9325</v>
      </c>
      <c r="G1401" s="240"/>
      <c r="H1401" s="241">
        <v>0</v>
      </c>
      <c r="I1401" s="242"/>
      <c r="J1401" s="242"/>
      <c r="K1401" s="242" t="s">
        <v>4729</v>
      </c>
      <c r="L1401" s="242" t="s">
        <v>4832</v>
      </c>
      <c r="M1401" s="242" t="s">
        <v>5194</v>
      </c>
      <c r="N1401" s="242"/>
      <c r="O1401" s="242" t="s">
        <v>9322</v>
      </c>
      <c r="P1401" s="242" t="s">
        <v>9323</v>
      </c>
      <c r="Q1401" s="242" t="s">
        <v>4733</v>
      </c>
    </row>
    <row r="1402" spans="1:17">
      <c r="A1402" s="242" t="s">
        <v>112</v>
      </c>
      <c r="B1402" s="242" t="s">
        <v>9326</v>
      </c>
      <c r="C1402" s="242" t="s">
        <v>9327</v>
      </c>
      <c r="D1402" s="242"/>
      <c r="E1402" s="242" t="s">
        <v>7178</v>
      </c>
      <c r="F1402" s="242" t="s">
        <v>9328</v>
      </c>
      <c r="G1402" s="240"/>
      <c r="H1402" s="241">
        <v>0</v>
      </c>
      <c r="I1402" s="242" t="s">
        <v>5192</v>
      </c>
      <c r="J1402" s="242" t="s">
        <v>5193</v>
      </c>
      <c r="K1402" s="242" t="s">
        <v>4729</v>
      </c>
      <c r="L1402" s="242" t="s">
        <v>4832</v>
      </c>
      <c r="M1402" s="242" t="s">
        <v>5202</v>
      </c>
      <c r="N1402" s="242" t="s">
        <v>9329</v>
      </c>
      <c r="O1402" s="242" t="s">
        <v>18833</v>
      </c>
      <c r="P1402" s="242" t="s">
        <v>9326</v>
      </c>
      <c r="Q1402" s="242" t="s">
        <v>8494</v>
      </c>
    </row>
    <row r="1403" spans="1:17">
      <c r="A1403" s="242" t="s">
        <v>113</v>
      </c>
      <c r="B1403" s="242" t="s">
        <v>1437</v>
      </c>
      <c r="C1403" s="242" t="s">
        <v>9330</v>
      </c>
      <c r="D1403" s="242" t="s">
        <v>4742</v>
      </c>
      <c r="E1403" s="242" t="s">
        <v>9331</v>
      </c>
      <c r="F1403" s="242"/>
      <c r="G1403" s="240"/>
      <c r="H1403" s="241">
        <v>0</v>
      </c>
      <c r="I1403" s="242" t="s">
        <v>5192</v>
      </c>
      <c r="J1403" s="242" t="s">
        <v>5193</v>
      </c>
      <c r="K1403" s="242" t="s">
        <v>4729</v>
      </c>
      <c r="L1403" s="242" t="s">
        <v>4832</v>
      </c>
      <c r="M1403" s="242" t="s">
        <v>5325</v>
      </c>
      <c r="N1403" s="242"/>
      <c r="O1403" s="242" t="s">
        <v>18833</v>
      </c>
      <c r="P1403" s="242" t="s">
        <v>9326</v>
      </c>
      <c r="Q1403" s="242" t="s">
        <v>4733</v>
      </c>
    </row>
    <row r="1404" spans="1:17">
      <c r="A1404" s="242" t="s">
        <v>9332</v>
      </c>
      <c r="B1404" s="242" t="s">
        <v>1440</v>
      </c>
      <c r="C1404" s="242" t="s">
        <v>9333</v>
      </c>
      <c r="D1404" s="242" t="s">
        <v>4742</v>
      </c>
      <c r="E1404" s="242" t="s">
        <v>9331</v>
      </c>
      <c r="F1404" s="242"/>
      <c r="G1404" s="240"/>
      <c r="H1404" s="241">
        <v>0</v>
      </c>
      <c r="I1404" s="242" t="s">
        <v>5192</v>
      </c>
      <c r="J1404" s="242" t="s">
        <v>5193</v>
      </c>
      <c r="K1404" s="242" t="s">
        <v>4729</v>
      </c>
      <c r="L1404" s="242" t="s">
        <v>4832</v>
      </c>
      <c r="M1404" s="242" t="s">
        <v>4844</v>
      </c>
      <c r="N1404" s="242"/>
      <c r="O1404" s="242" t="s">
        <v>18833</v>
      </c>
      <c r="P1404" s="242" t="s">
        <v>9326</v>
      </c>
      <c r="Q1404" s="242" t="s">
        <v>4733</v>
      </c>
    </row>
    <row r="1405" spans="1:17">
      <c r="A1405" s="242" t="s">
        <v>9334</v>
      </c>
      <c r="B1405" s="242" t="s">
        <v>1449</v>
      </c>
      <c r="C1405" s="242" t="s">
        <v>9335</v>
      </c>
      <c r="D1405" s="242" t="s">
        <v>4742</v>
      </c>
      <c r="E1405" s="242" t="s">
        <v>9331</v>
      </c>
      <c r="F1405" s="242"/>
      <c r="G1405" s="240"/>
      <c r="H1405" s="241">
        <v>0</v>
      </c>
      <c r="I1405" s="242" t="s">
        <v>5192</v>
      </c>
      <c r="J1405" s="242" t="s">
        <v>5193</v>
      </c>
      <c r="K1405" s="242" t="s">
        <v>4729</v>
      </c>
      <c r="L1405" s="242" t="s">
        <v>4832</v>
      </c>
      <c r="M1405" s="242" t="s">
        <v>5194</v>
      </c>
      <c r="N1405" s="242"/>
      <c r="O1405" s="242" t="s">
        <v>18833</v>
      </c>
      <c r="P1405" s="242" t="s">
        <v>9326</v>
      </c>
      <c r="Q1405" s="242" t="s">
        <v>4733</v>
      </c>
    </row>
    <row r="1406" spans="1:17">
      <c r="A1406" s="242" t="s">
        <v>9336</v>
      </c>
      <c r="B1406" s="242" t="s">
        <v>1500</v>
      </c>
      <c r="C1406" s="242" t="s">
        <v>9337</v>
      </c>
      <c r="D1406" s="242" t="s">
        <v>4742</v>
      </c>
      <c r="E1406" s="242" t="s">
        <v>9331</v>
      </c>
      <c r="F1406" s="242"/>
      <c r="G1406" s="240"/>
      <c r="H1406" s="241">
        <v>0</v>
      </c>
      <c r="I1406" s="242" t="s">
        <v>5192</v>
      </c>
      <c r="J1406" s="242" t="s">
        <v>5193</v>
      </c>
      <c r="K1406" s="242" t="s">
        <v>4729</v>
      </c>
      <c r="L1406" s="242" t="s">
        <v>4832</v>
      </c>
      <c r="M1406" s="242" t="s">
        <v>5325</v>
      </c>
      <c r="N1406" s="242"/>
      <c r="O1406" s="242" t="s">
        <v>18833</v>
      </c>
      <c r="P1406" s="242" t="s">
        <v>9326</v>
      </c>
      <c r="Q1406" s="242" t="s">
        <v>4733</v>
      </c>
    </row>
    <row r="1407" spans="1:17">
      <c r="A1407" s="242" t="s">
        <v>9338</v>
      </c>
      <c r="B1407" s="242" t="s">
        <v>1549</v>
      </c>
      <c r="C1407" s="242" t="s">
        <v>9339</v>
      </c>
      <c r="D1407" s="242" t="s">
        <v>4742</v>
      </c>
      <c r="E1407" s="242" t="s">
        <v>9331</v>
      </c>
      <c r="F1407" s="242"/>
      <c r="G1407" s="240"/>
      <c r="H1407" s="241">
        <v>0</v>
      </c>
      <c r="I1407" s="242" t="s">
        <v>5192</v>
      </c>
      <c r="J1407" s="242" t="s">
        <v>5193</v>
      </c>
      <c r="K1407" s="242" t="s">
        <v>4729</v>
      </c>
      <c r="L1407" s="242" t="s">
        <v>4832</v>
      </c>
      <c r="M1407" s="242" t="s">
        <v>5202</v>
      </c>
      <c r="N1407" s="242"/>
      <c r="O1407" s="242" t="s">
        <v>18833</v>
      </c>
      <c r="P1407" s="242" t="s">
        <v>9326</v>
      </c>
      <c r="Q1407" s="242" t="s">
        <v>4733</v>
      </c>
    </row>
    <row r="1408" spans="1:17">
      <c r="A1408" s="242" t="s">
        <v>9340</v>
      </c>
      <c r="B1408" s="242" t="s">
        <v>9341</v>
      </c>
      <c r="C1408" s="242" t="s">
        <v>9342</v>
      </c>
      <c r="D1408" s="242"/>
      <c r="E1408" s="242" t="s">
        <v>9343</v>
      </c>
      <c r="F1408" s="242" t="s">
        <v>9344</v>
      </c>
      <c r="G1408" s="240">
        <v>60</v>
      </c>
      <c r="H1408" s="241">
        <v>0</v>
      </c>
      <c r="I1408" s="242"/>
      <c r="J1408" s="242"/>
      <c r="K1408" s="242" t="s">
        <v>4729</v>
      </c>
      <c r="L1408" s="242" t="s">
        <v>4730</v>
      </c>
      <c r="M1408" s="242" t="s">
        <v>4857</v>
      </c>
      <c r="N1408" s="242"/>
      <c r="O1408" s="242" t="s">
        <v>18806</v>
      </c>
      <c r="P1408" s="242" t="s">
        <v>9341</v>
      </c>
      <c r="Q1408" s="242" t="s">
        <v>4733</v>
      </c>
    </row>
    <row r="1409" spans="1:17">
      <c r="A1409" s="242" t="s">
        <v>9345</v>
      </c>
      <c r="B1409" s="242" t="s">
        <v>9346</v>
      </c>
      <c r="C1409" s="242" t="s">
        <v>9347</v>
      </c>
      <c r="D1409" s="242"/>
      <c r="E1409" s="242" t="s">
        <v>9348</v>
      </c>
      <c r="F1409" s="242" t="s">
        <v>4742</v>
      </c>
      <c r="G1409" s="240">
        <v>60</v>
      </c>
      <c r="H1409" s="241">
        <v>0</v>
      </c>
      <c r="I1409" s="242" t="s">
        <v>4842</v>
      </c>
      <c r="J1409" s="242" t="s">
        <v>4843</v>
      </c>
      <c r="K1409" s="242" t="s">
        <v>4729</v>
      </c>
      <c r="L1409" s="242" t="s">
        <v>4832</v>
      </c>
      <c r="M1409" s="242" t="s">
        <v>5194</v>
      </c>
      <c r="N1409" s="242" t="s">
        <v>9349</v>
      </c>
      <c r="O1409" s="242" t="s">
        <v>18806</v>
      </c>
      <c r="P1409" s="242" t="s">
        <v>9341</v>
      </c>
      <c r="Q1409" s="242" t="s">
        <v>4733</v>
      </c>
    </row>
    <row r="1410" spans="1:17">
      <c r="A1410" s="242" t="s">
        <v>9350</v>
      </c>
      <c r="B1410" s="242" t="s">
        <v>9351</v>
      </c>
      <c r="C1410" s="242" t="s">
        <v>9352</v>
      </c>
      <c r="D1410" s="242"/>
      <c r="E1410" s="242" t="s">
        <v>9348</v>
      </c>
      <c r="F1410" s="242" t="s">
        <v>4742</v>
      </c>
      <c r="G1410" s="240">
        <v>60</v>
      </c>
      <c r="H1410" s="241">
        <v>0</v>
      </c>
      <c r="I1410" s="242" t="s">
        <v>4848</v>
      </c>
      <c r="J1410" s="242" t="s">
        <v>4849</v>
      </c>
      <c r="K1410" s="242" t="s">
        <v>4729</v>
      </c>
      <c r="L1410" s="242" t="s">
        <v>5178</v>
      </c>
      <c r="M1410" s="242" t="s">
        <v>4851</v>
      </c>
      <c r="N1410" s="242"/>
      <c r="O1410" s="242" t="s">
        <v>18806</v>
      </c>
      <c r="P1410" s="242" t="s">
        <v>9341</v>
      </c>
      <c r="Q1410" s="242" t="s">
        <v>4733</v>
      </c>
    </row>
    <row r="1411" spans="1:17">
      <c r="A1411" s="242" t="s">
        <v>9353</v>
      </c>
      <c r="B1411" s="242" t="s">
        <v>9354</v>
      </c>
      <c r="C1411" s="242" t="s">
        <v>9355</v>
      </c>
      <c r="D1411" s="242"/>
      <c r="E1411" s="242" t="s">
        <v>9348</v>
      </c>
      <c r="F1411" s="242" t="s">
        <v>4742</v>
      </c>
      <c r="G1411" s="240">
        <v>60</v>
      </c>
      <c r="H1411" s="241">
        <v>0</v>
      </c>
      <c r="I1411" s="242" t="s">
        <v>4848</v>
      </c>
      <c r="J1411" s="242" t="s">
        <v>4849</v>
      </c>
      <c r="K1411" s="242" t="s">
        <v>4729</v>
      </c>
      <c r="L1411" s="242" t="s">
        <v>5178</v>
      </c>
      <c r="M1411" s="242" t="s">
        <v>4851</v>
      </c>
      <c r="N1411" s="242"/>
      <c r="O1411" s="242" t="s">
        <v>18806</v>
      </c>
      <c r="P1411" s="242" t="s">
        <v>9341</v>
      </c>
      <c r="Q1411" s="242" t="s">
        <v>4733</v>
      </c>
    </row>
    <row r="1412" spans="1:17">
      <c r="A1412" s="242" t="s">
        <v>9356</v>
      </c>
      <c r="B1412" s="242" t="s">
        <v>9357</v>
      </c>
      <c r="C1412" s="242" t="s">
        <v>9358</v>
      </c>
      <c r="D1412" s="242"/>
      <c r="E1412" s="242" t="s">
        <v>9348</v>
      </c>
      <c r="F1412" s="242" t="s">
        <v>4742</v>
      </c>
      <c r="G1412" s="240">
        <v>60</v>
      </c>
      <c r="H1412" s="241">
        <v>0</v>
      </c>
      <c r="I1412" s="242" t="s">
        <v>4848</v>
      </c>
      <c r="J1412" s="242" t="s">
        <v>4849</v>
      </c>
      <c r="K1412" s="242" t="s">
        <v>4729</v>
      </c>
      <c r="L1412" s="242" t="s">
        <v>9359</v>
      </c>
      <c r="M1412" s="242" t="s">
        <v>4851</v>
      </c>
      <c r="N1412" s="242"/>
      <c r="O1412" s="242" t="s">
        <v>18806</v>
      </c>
      <c r="P1412" s="242" t="s">
        <v>9341</v>
      </c>
      <c r="Q1412" s="242" t="s">
        <v>4733</v>
      </c>
    </row>
    <row r="1413" spans="1:17">
      <c r="A1413" s="242" t="s">
        <v>9360</v>
      </c>
      <c r="B1413" s="242" t="s">
        <v>9361</v>
      </c>
      <c r="C1413" s="242" t="s">
        <v>9362</v>
      </c>
      <c r="D1413" s="242"/>
      <c r="E1413" s="242" t="s">
        <v>9348</v>
      </c>
      <c r="F1413" s="242" t="s">
        <v>4742</v>
      </c>
      <c r="G1413" s="240">
        <v>60</v>
      </c>
      <c r="H1413" s="241">
        <v>0</v>
      </c>
      <c r="I1413" s="242" t="s">
        <v>4848</v>
      </c>
      <c r="J1413" s="242" t="s">
        <v>4849</v>
      </c>
      <c r="K1413" s="242" t="s">
        <v>4729</v>
      </c>
      <c r="L1413" s="242" t="s">
        <v>7850</v>
      </c>
      <c r="M1413" s="242" t="s">
        <v>4851</v>
      </c>
      <c r="N1413" s="242"/>
      <c r="O1413" s="242" t="s">
        <v>18806</v>
      </c>
      <c r="P1413" s="242" t="s">
        <v>9341</v>
      </c>
      <c r="Q1413" s="242" t="s">
        <v>4733</v>
      </c>
    </row>
    <row r="1414" spans="1:17">
      <c r="A1414" s="242" t="s">
        <v>9363</v>
      </c>
      <c r="B1414" s="242" t="s">
        <v>9364</v>
      </c>
      <c r="C1414" s="242" t="s">
        <v>9365</v>
      </c>
      <c r="D1414" s="242"/>
      <c r="E1414" s="242" t="s">
        <v>9348</v>
      </c>
      <c r="F1414" s="242" t="s">
        <v>4742</v>
      </c>
      <c r="G1414" s="240">
        <v>60</v>
      </c>
      <c r="H1414" s="241">
        <v>0</v>
      </c>
      <c r="I1414" s="242" t="s">
        <v>4848</v>
      </c>
      <c r="J1414" s="242" t="s">
        <v>4849</v>
      </c>
      <c r="K1414" s="242" t="s">
        <v>4729</v>
      </c>
      <c r="L1414" s="242" t="s">
        <v>9366</v>
      </c>
      <c r="M1414" s="242" t="s">
        <v>4851</v>
      </c>
      <c r="N1414" s="242"/>
      <c r="O1414" s="242" t="s">
        <v>18806</v>
      </c>
      <c r="P1414" s="242" t="s">
        <v>9341</v>
      </c>
      <c r="Q1414" s="242" t="s">
        <v>4733</v>
      </c>
    </row>
    <row r="1415" spans="1:17">
      <c r="A1415" s="242" t="s">
        <v>9367</v>
      </c>
      <c r="B1415" s="242" t="s">
        <v>9368</v>
      </c>
      <c r="C1415" s="242" t="s">
        <v>9369</v>
      </c>
      <c r="D1415" s="242"/>
      <c r="E1415" s="242" t="s">
        <v>9348</v>
      </c>
      <c r="F1415" s="242" t="s">
        <v>4742</v>
      </c>
      <c r="G1415" s="240">
        <v>60</v>
      </c>
      <c r="H1415" s="241">
        <v>0</v>
      </c>
      <c r="I1415" s="242" t="s">
        <v>4848</v>
      </c>
      <c r="J1415" s="242" t="s">
        <v>4849</v>
      </c>
      <c r="K1415" s="242" t="s">
        <v>4729</v>
      </c>
      <c r="L1415" s="242" t="s">
        <v>5178</v>
      </c>
      <c r="M1415" s="242" t="s">
        <v>4851</v>
      </c>
      <c r="N1415" s="242"/>
      <c r="O1415" s="242" t="s">
        <v>18806</v>
      </c>
      <c r="P1415" s="242" t="s">
        <v>9341</v>
      </c>
      <c r="Q1415" s="242" t="s">
        <v>4733</v>
      </c>
    </row>
    <row r="1416" spans="1:17">
      <c r="A1416" s="242" t="s">
        <v>9370</v>
      </c>
      <c r="B1416" s="242" t="s">
        <v>9371</v>
      </c>
      <c r="C1416" s="242" t="s">
        <v>9372</v>
      </c>
      <c r="D1416" s="242"/>
      <c r="E1416" s="242" t="s">
        <v>9348</v>
      </c>
      <c r="F1416" s="242" t="s">
        <v>4742</v>
      </c>
      <c r="G1416" s="240">
        <v>60</v>
      </c>
      <c r="H1416" s="241">
        <v>0</v>
      </c>
      <c r="I1416" s="242" t="s">
        <v>4848</v>
      </c>
      <c r="J1416" s="242" t="s">
        <v>4849</v>
      </c>
      <c r="K1416" s="242" t="s">
        <v>4729</v>
      </c>
      <c r="L1416" s="242" t="s">
        <v>8020</v>
      </c>
      <c r="M1416" s="242" t="s">
        <v>4851</v>
      </c>
      <c r="N1416" s="242"/>
      <c r="O1416" s="242" t="s">
        <v>18806</v>
      </c>
      <c r="P1416" s="242" t="s">
        <v>9341</v>
      </c>
      <c r="Q1416" s="242" t="s">
        <v>4733</v>
      </c>
    </row>
    <row r="1417" spans="1:17">
      <c r="A1417" s="242" t="s">
        <v>9373</v>
      </c>
      <c r="B1417" s="242" t="s">
        <v>9374</v>
      </c>
      <c r="C1417" s="242" t="s">
        <v>9375</v>
      </c>
      <c r="D1417" s="242"/>
      <c r="E1417" s="242" t="s">
        <v>9348</v>
      </c>
      <c r="F1417" s="242" t="s">
        <v>4742</v>
      </c>
      <c r="G1417" s="240">
        <v>60</v>
      </c>
      <c r="H1417" s="241">
        <v>0</v>
      </c>
      <c r="I1417" s="242" t="s">
        <v>4848</v>
      </c>
      <c r="J1417" s="242" t="s">
        <v>4849</v>
      </c>
      <c r="K1417" s="242" t="s">
        <v>4729</v>
      </c>
      <c r="L1417" s="242" t="s">
        <v>7850</v>
      </c>
      <c r="M1417" s="242" t="s">
        <v>4851</v>
      </c>
      <c r="N1417" s="242"/>
      <c r="O1417" s="242" t="s">
        <v>18806</v>
      </c>
      <c r="P1417" s="242" t="s">
        <v>9341</v>
      </c>
      <c r="Q1417" s="242" t="s">
        <v>4733</v>
      </c>
    </row>
    <row r="1418" spans="1:17">
      <c r="A1418" s="242" t="s">
        <v>9376</v>
      </c>
      <c r="B1418" s="242" t="s">
        <v>9377</v>
      </c>
      <c r="C1418" s="242" t="s">
        <v>9378</v>
      </c>
      <c r="D1418" s="242"/>
      <c r="E1418" s="242" t="s">
        <v>9348</v>
      </c>
      <c r="F1418" s="242" t="s">
        <v>4742</v>
      </c>
      <c r="G1418" s="240">
        <v>60</v>
      </c>
      <c r="H1418" s="241">
        <v>0</v>
      </c>
      <c r="I1418" s="242" t="s">
        <v>4848</v>
      </c>
      <c r="J1418" s="242" t="s">
        <v>4849</v>
      </c>
      <c r="K1418" s="242" t="s">
        <v>4729</v>
      </c>
      <c r="L1418" s="242" t="s">
        <v>9366</v>
      </c>
      <c r="M1418" s="242" t="s">
        <v>4851</v>
      </c>
      <c r="N1418" s="242"/>
      <c r="O1418" s="242" t="s">
        <v>18806</v>
      </c>
      <c r="P1418" s="242" t="s">
        <v>9341</v>
      </c>
      <c r="Q1418" s="242" t="s">
        <v>4733</v>
      </c>
    </row>
    <row r="1419" spans="1:17">
      <c r="A1419" s="242" t="s">
        <v>9379</v>
      </c>
      <c r="B1419" s="242" t="s">
        <v>9380</v>
      </c>
      <c r="C1419" s="242" t="s">
        <v>9381</v>
      </c>
      <c r="D1419" s="242"/>
      <c r="E1419" s="242" t="s">
        <v>9348</v>
      </c>
      <c r="F1419" s="242" t="s">
        <v>4742</v>
      </c>
      <c r="G1419" s="240">
        <v>60</v>
      </c>
      <c r="H1419" s="241">
        <v>0</v>
      </c>
      <c r="I1419" s="242" t="s">
        <v>4848</v>
      </c>
      <c r="J1419" s="242" t="s">
        <v>4849</v>
      </c>
      <c r="K1419" s="242" t="s">
        <v>4729</v>
      </c>
      <c r="L1419" s="242" t="s">
        <v>5306</v>
      </c>
      <c r="M1419" s="242" t="s">
        <v>4851</v>
      </c>
      <c r="N1419" s="242"/>
      <c r="O1419" s="242" t="s">
        <v>18806</v>
      </c>
      <c r="P1419" s="242" t="s">
        <v>9341</v>
      </c>
      <c r="Q1419" s="242" t="s">
        <v>4733</v>
      </c>
    </row>
    <row r="1420" spans="1:17">
      <c r="A1420" s="242" t="s">
        <v>9382</v>
      </c>
      <c r="B1420" s="242" t="s">
        <v>9383</v>
      </c>
      <c r="C1420" s="242" t="s">
        <v>9384</v>
      </c>
      <c r="D1420" s="242"/>
      <c r="E1420" s="242" t="s">
        <v>9348</v>
      </c>
      <c r="F1420" s="242" t="s">
        <v>4742</v>
      </c>
      <c r="G1420" s="240">
        <v>60</v>
      </c>
      <c r="H1420" s="241">
        <v>0</v>
      </c>
      <c r="I1420" s="242" t="s">
        <v>4848</v>
      </c>
      <c r="J1420" s="242" t="s">
        <v>4849</v>
      </c>
      <c r="K1420" s="242" t="s">
        <v>4729</v>
      </c>
      <c r="L1420" s="242" t="s">
        <v>5451</v>
      </c>
      <c r="M1420" s="242" t="s">
        <v>4851</v>
      </c>
      <c r="N1420" s="242"/>
      <c r="O1420" s="242" t="s">
        <v>18806</v>
      </c>
      <c r="P1420" s="242" t="s">
        <v>9341</v>
      </c>
      <c r="Q1420" s="242" t="s">
        <v>4733</v>
      </c>
    </row>
    <row r="1421" spans="1:17">
      <c r="A1421" s="242" t="s">
        <v>9385</v>
      </c>
      <c r="B1421" s="242" t="s">
        <v>9386</v>
      </c>
      <c r="C1421" s="242" t="s">
        <v>9386</v>
      </c>
      <c r="D1421" s="242"/>
      <c r="E1421" s="242" t="s">
        <v>9348</v>
      </c>
      <c r="F1421" s="242" t="s">
        <v>4742</v>
      </c>
      <c r="G1421" s="240">
        <v>60</v>
      </c>
      <c r="H1421" s="241">
        <v>0</v>
      </c>
      <c r="I1421" s="242" t="s">
        <v>4848</v>
      </c>
      <c r="J1421" s="242" t="s">
        <v>4849</v>
      </c>
      <c r="K1421" s="242" t="s">
        <v>4729</v>
      </c>
      <c r="L1421" s="242" t="s">
        <v>5306</v>
      </c>
      <c r="M1421" s="242" t="s">
        <v>4851</v>
      </c>
      <c r="N1421" s="242"/>
      <c r="O1421" s="242" t="s">
        <v>18806</v>
      </c>
      <c r="P1421" s="242" t="s">
        <v>9341</v>
      </c>
      <c r="Q1421" s="242" t="s">
        <v>4733</v>
      </c>
    </row>
    <row r="1422" spans="1:17">
      <c r="A1422" s="242" t="s">
        <v>9387</v>
      </c>
      <c r="B1422" s="242" t="s">
        <v>9388</v>
      </c>
      <c r="C1422" s="242" t="s">
        <v>9389</v>
      </c>
      <c r="D1422" s="242"/>
      <c r="E1422" s="242" t="s">
        <v>9348</v>
      </c>
      <c r="F1422" s="242" t="s">
        <v>4742</v>
      </c>
      <c r="G1422" s="240">
        <v>60</v>
      </c>
      <c r="H1422" s="241">
        <v>0</v>
      </c>
      <c r="I1422" s="242" t="s">
        <v>4848</v>
      </c>
      <c r="J1422" s="242" t="s">
        <v>4849</v>
      </c>
      <c r="K1422" s="242" t="s">
        <v>4729</v>
      </c>
      <c r="L1422" s="242" t="s">
        <v>5464</v>
      </c>
      <c r="M1422" s="242" t="s">
        <v>4851</v>
      </c>
      <c r="N1422" s="242"/>
      <c r="O1422" s="242" t="s">
        <v>18806</v>
      </c>
      <c r="P1422" s="242" t="s">
        <v>9341</v>
      </c>
      <c r="Q1422" s="242" t="s">
        <v>4733</v>
      </c>
    </row>
    <row r="1423" spans="1:17">
      <c r="A1423" s="242" t="s">
        <v>9390</v>
      </c>
      <c r="B1423" s="242" t="s">
        <v>9391</v>
      </c>
      <c r="C1423" s="242" t="s">
        <v>9392</v>
      </c>
      <c r="D1423" s="242"/>
      <c r="E1423" s="242" t="s">
        <v>9348</v>
      </c>
      <c r="F1423" s="242" t="s">
        <v>4742</v>
      </c>
      <c r="G1423" s="240">
        <v>60</v>
      </c>
      <c r="H1423" s="241">
        <v>0</v>
      </c>
      <c r="I1423" s="242" t="s">
        <v>4848</v>
      </c>
      <c r="J1423" s="242" t="s">
        <v>4849</v>
      </c>
      <c r="K1423" s="242" t="s">
        <v>4729</v>
      </c>
      <c r="L1423" s="242" t="s">
        <v>4850</v>
      </c>
      <c r="M1423" s="242" t="s">
        <v>4851</v>
      </c>
      <c r="N1423" s="242"/>
      <c r="O1423" s="242" t="s">
        <v>18806</v>
      </c>
      <c r="P1423" s="242" t="s">
        <v>9341</v>
      </c>
      <c r="Q1423" s="242" t="s">
        <v>4733</v>
      </c>
    </row>
    <row r="1424" spans="1:17">
      <c r="A1424" s="242" t="s">
        <v>9393</v>
      </c>
      <c r="B1424" s="242" t="s">
        <v>9394</v>
      </c>
      <c r="C1424" s="242" t="s">
        <v>9395</v>
      </c>
      <c r="D1424" s="242"/>
      <c r="E1424" s="242" t="s">
        <v>9348</v>
      </c>
      <c r="F1424" s="242" t="s">
        <v>4742</v>
      </c>
      <c r="G1424" s="240">
        <v>60</v>
      </c>
      <c r="H1424" s="241">
        <v>0</v>
      </c>
      <c r="I1424" s="242" t="s">
        <v>4848</v>
      </c>
      <c r="J1424" s="242" t="s">
        <v>4849</v>
      </c>
      <c r="K1424" s="242" t="s">
        <v>4729</v>
      </c>
      <c r="L1424" s="242" t="s">
        <v>9396</v>
      </c>
      <c r="M1424" s="242" t="s">
        <v>4851</v>
      </c>
      <c r="N1424" s="242"/>
      <c r="O1424" s="242" t="s">
        <v>18806</v>
      </c>
      <c r="P1424" s="242" t="s">
        <v>9341</v>
      </c>
      <c r="Q1424" s="242" t="s">
        <v>4733</v>
      </c>
    </row>
    <row r="1425" spans="1:17">
      <c r="A1425" s="242" t="s">
        <v>9397</v>
      </c>
      <c r="B1425" s="242" t="s">
        <v>9398</v>
      </c>
      <c r="C1425" s="242" t="s">
        <v>9399</v>
      </c>
      <c r="D1425" s="242"/>
      <c r="E1425" s="242" t="s">
        <v>9400</v>
      </c>
      <c r="F1425" s="242" t="s">
        <v>4742</v>
      </c>
      <c r="G1425" s="240">
        <v>60</v>
      </c>
      <c r="H1425" s="241">
        <v>0</v>
      </c>
      <c r="I1425" s="242" t="s">
        <v>4775</v>
      </c>
      <c r="J1425" s="242" t="s">
        <v>4776</v>
      </c>
      <c r="K1425" s="242" t="s">
        <v>4729</v>
      </c>
      <c r="L1425" s="242" t="s">
        <v>7888</v>
      </c>
      <c r="M1425" s="242" t="s">
        <v>4798</v>
      </c>
      <c r="N1425" s="242"/>
      <c r="O1425" s="242" t="s">
        <v>18806</v>
      </c>
      <c r="P1425" s="242" t="s">
        <v>9341</v>
      </c>
      <c r="Q1425" s="242" t="s">
        <v>4733</v>
      </c>
    </row>
    <row r="1426" spans="1:17">
      <c r="A1426" s="242" t="s">
        <v>9401</v>
      </c>
      <c r="B1426" s="242" t="s">
        <v>9402</v>
      </c>
      <c r="C1426" s="242" t="s">
        <v>9403</v>
      </c>
      <c r="D1426" s="242"/>
      <c r="E1426" s="242" t="s">
        <v>9400</v>
      </c>
      <c r="F1426" s="242" t="s">
        <v>4742</v>
      </c>
      <c r="G1426" s="240">
        <v>60</v>
      </c>
      <c r="H1426" s="241">
        <v>0</v>
      </c>
      <c r="I1426" s="242" t="s">
        <v>4775</v>
      </c>
      <c r="J1426" s="242" t="s">
        <v>4776</v>
      </c>
      <c r="K1426" s="242" t="s">
        <v>4729</v>
      </c>
      <c r="L1426" s="242" t="s">
        <v>5029</v>
      </c>
      <c r="M1426" s="242" t="s">
        <v>4798</v>
      </c>
      <c r="N1426" s="242"/>
      <c r="O1426" s="242" t="s">
        <v>18806</v>
      </c>
      <c r="P1426" s="242" t="s">
        <v>9341</v>
      </c>
      <c r="Q1426" s="242" t="s">
        <v>4733</v>
      </c>
    </row>
    <row r="1427" spans="1:17">
      <c r="A1427" s="242" t="s">
        <v>9404</v>
      </c>
      <c r="B1427" s="242" t="s">
        <v>9405</v>
      </c>
      <c r="C1427" s="242" t="s">
        <v>9406</v>
      </c>
      <c r="D1427" s="242"/>
      <c r="E1427" s="242" t="s">
        <v>9400</v>
      </c>
      <c r="F1427" s="242" t="s">
        <v>4742</v>
      </c>
      <c r="G1427" s="240">
        <v>60</v>
      </c>
      <c r="H1427" s="241">
        <v>0</v>
      </c>
      <c r="I1427" s="242" t="s">
        <v>4775</v>
      </c>
      <c r="J1427" s="242" t="s">
        <v>4776</v>
      </c>
      <c r="K1427" s="242" t="s">
        <v>4729</v>
      </c>
      <c r="L1427" s="242" t="s">
        <v>5039</v>
      </c>
      <c r="M1427" s="242" t="s">
        <v>4798</v>
      </c>
      <c r="N1427" s="242"/>
      <c r="O1427" s="242" t="s">
        <v>18806</v>
      </c>
      <c r="P1427" s="242" t="s">
        <v>9341</v>
      </c>
      <c r="Q1427" s="242" t="s">
        <v>4733</v>
      </c>
    </row>
    <row r="1428" spans="1:17">
      <c r="A1428" s="242" t="s">
        <v>9407</v>
      </c>
      <c r="B1428" s="242" t="s">
        <v>9408</v>
      </c>
      <c r="C1428" s="242" t="s">
        <v>9409</v>
      </c>
      <c r="D1428" s="242"/>
      <c r="E1428" s="242" t="s">
        <v>9400</v>
      </c>
      <c r="F1428" s="242" t="s">
        <v>4742</v>
      </c>
      <c r="G1428" s="240">
        <v>60</v>
      </c>
      <c r="H1428" s="241">
        <v>0</v>
      </c>
      <c r="I1428" s="242" t="s">
        <v>4775</v>
      </c>
      <c r="J1428" s="242" t="s">
        <v>4776</v>
      </c>
      <c r="K1428" s="242" t="s">
        <v>4729</v>
      </c>
      <c r="L1428" s="242" t="s">
        <v>7888</v>
      </c>
      <c r="M1428" s="242" t="s">
        <v>4798</v>
      </c>
      <c r="N1428" s="242"/>
      <c r="O1428" s="242" t="s">
        <v>18806</v>
      </c>
      <c r="P1428" s="242" t="s">
        <v>9341</v>
      </c>
      <c r="Q1428" s="242" t="s">
        <v>4733</v>
      </c>
    </row>
    <row r="1429" spans="1:17">
      <c r="A1429" s="242" t="s">
        <v>9410</v>
      </c>
      <c r="B1429" s="242" t="s">
        <v>9411</v>
      </c>
      <c r="C1429" s="242" t="s">
        <v>9412</v>
      </c>
      <c r="D1429" s="242"/>
      <c r="E1429" s="242" t="s">
        <v>9400</v>
      </c>
      <c r="F1429" s="242" t="s">
        <v>4742</v>
      </c>
      <c r="G1429" s="240">
        <v>60</v>
      </c>
      <c r="H1429" s="241">
        <v>0</v>
      </c>
      <c r="I1429" s="242" t="s">
        <v>4775</v>
      </c>
      <c r="J1429" s="242" t="s">
        <v>4776</v>
      </c>
      <c r="K1429" s="242" t="s">
        <v>4729</v>
      </c>
      <c r="L1429" s="242" t="s">
        <v>5029</v>
      </c>
      <c r="M1429" s="242" t="s">
        <v>4798</v>
      </c>
      <c r="N1429" s="242"/>
      <c r="O1429" s="242" t="s">
        <v>18806</v>
      </c>
      <c r="P1429" s="242" t="s">
        <v>9341</v>
      </c>
      <c r="Q1429" s="242" t="s">
        <v>4733</v>
      </c>
    </row>
    <row r="1430" spans="1:17">
      <c r="A1430" s="242" t="s">
        <v>9413</v>
      </c>
      <c r="B1430" s="242" t="s">
        <v>9414</v>
      </c>
      <c r="C1430" s="242" t="s">
        <v>9415</v>
      </c>
      <c r="D1430" s="242"/>
      <c r="E1430" s="242" t="s">
        <v>4737</v>
      </c>
      <c r="F1430" s="242"/>
      <c r="G1430" s="240"/>
      <c r="H1430" s="241">
        <v>0</v>
      </c>
      <c r="I1430" s="242" t="s">
        <v>4775</v>
      </c>
      <c r="J1430" s="242" t="s">
        <v>4776</v>
      </c>
      <c r="K1430" s="242" t="s">
        <v>4729</v>
      </c>
      <c r="L1430" s="242" t="s">
        <v>5079</v>
      </c>
      <c r="M1430" s="242" t="s">
        <v>4798</v>
      </c>
      <c r="N1430" s="242"/>
      <c r="O1430" s="242" t="s">
        <v>18806</v>
      </c>
      <c r="P1430" s="242" t="s">
        <v>9341</v>
      </c>
      <c r="Q1430" s="242" t="s">
        <v>4733</v>
      </c>
    </row>
    <row r="1431" spans="1:17">
      <c r="A1431" s="242" t="s">
        <v>9416</v>
      </c>
      <c r="B1431" s="242" t="s">
        <v>9417</v>
      </c>
      <c r="C1431" s="242" t="s">
        <v>9418</v>
      </c>
      <c r="D1431" s="242"/>
      <c r="E1431" s="242" t="s">
        <v>9400</v>
      </c>
      <c r="F1431" s="242" t="s">
        <v>4742</v>
      </c>
      <c r="G1431" s="240">
        <v>60</v>
      </c>
      <c r="H1431" s="241">
        <v>0</v>
      </c>
      <c r="I1431" s="242" t="s">
        <v>4775</v>
      </c>
      <c r="J1431" s="242" t="s">
        <v>4776</v>
      </c>
      <c r="K1431" s="242" t="s">
        <v>4729</v>
      </c>
      <c r="L1431" s="242" t="s">
        <v>5017</v>
      </c>
      <c r="M1431" s="242" t="s">
        <v>4798</v>
      </c>
      <c r="N1431" s="242"/>
      <c r="O1431" s="242" t="s">
        <v>18806</v>
      </c>
      <c r="P1431" s="242" t="s">
        <v>9341</v>
      </c>
      <c r="Q1431" s="242" t="s">
        <v>4733</v>
      </c>
    </row>
    <row r="1432" spans="1:17">
      <c r="A1432" s="242" t="s">
        <v>9419</v>
      </c>
      <c r="B1432" s="242" t="s">
        <v>9420</v>
      </c>
      <c r="C1432" s="242" t="s">
        <v>9421</v>
      </c>
      <c r="D1432" s="242"/>
      <c r="E1432" s="242" t="s">
        <v>9400</v>
      </c>
      <c r="F1432" s="242" t="s">
        <v>4742</v>
      </c>
      <c r="G1432" s="240">
        <v>60</v>
      </c>
      <c r="H1432" s="241">
        <v>0</v>
      </c>
      <c r="I1432" s="242" t="s">
        <v>4775</v>
      </c>
      <c r="J1432" s="242" t="s">
        <v>4776</v>
      </c>
      <c r="K1432" s="242" t="s">
        <v>4729</v>
      </c>
      <c r="L1432" s="242" t="s">
        <v>5017</v>
      </c>
      <c r="M1432" s="242" t="s">
        <v>4798</v>
      </c>
      <c r="N1432" s="242"/>
      <c r="O1432" s="242" t="s">
        <v>18806</v>
      </c>
      <c r="P1432" s="242" t="s">
        <v>9341</v>
      </c>
      <c r="Q1432" s="242" t="s">
        <v>4733</v>
      </c>
    </row>
    <row r="1433" spans="1:17">
      <c r="A1433" s="242" t="s">
        <v>9422</v>
      </c>
      <c r="B1433" s="242" t="s">
        <v>9423</v>
      </c>
      <c r="C1433" s="242" t="s">
        <v>9424</v>
      </c>
      <c r="D1433" s="242"/>
      <c r="E1433" s="242" t="s">
        <v>9348</v>
      </c>
      <c r="F1433" s="242" t="s">
        <v>4742</v>
      </c>
      <c r="G1433" s="240">
        <v>60</v>
      </c>
      <c r="H1433" s="241">
        <v>0</v>
      </c>
      <c r="I1433" s="242" t="s">
        <v>4848</v>
      </c>
      <c r="J1433" s="242" t="s">
        <v>4849</v>
      </c>
      <c r="K1433" s="242" t="s">
        <v>4729</v>
      </c>
      <c r="L1433" s="242" t="s">
        <v>9366</v>
      </c>
      <c r="M1433" s="242" t="s">
        <v>4851</v>
      </c>
      <c r="N1433" s="242"/>
      <c r="O1433" s="242" t="s">
        <v>18806</v>
      </c>
      <c r="P1433" s="242" t="s">
        <v>9341</v>
      </c>
      <c r="Q1433" s="242" t="s">
        <v>4733</v>
      </c>
    </row>
    <row r="1434" spans="1:17">
      <c r="A1434" s="242" t="s">
        <v>9425</v>
      </c>
      <c r="B1434" s="242" t="s">
        <v>9426</v>
      </c>
      <c r="C1434" s="242" t="s">
        <v>9427</v>
      </c>
      <c r="D1434" s="242"/>
      <c r="E1434" s="242" t="s">
        <v>9400</v>
      </c>
      <c r="F1434" s="242" t="s">
        <v>4742</v>
      </c>
      <c r="G1434" s="240">
        <v>60</v>
      </c>
      <c r="H1434" s="241">
        <v>0</v>
      </c>
      <c r="I1434" s="242" t="s">
        <v>4775</v>
      </c>
      <c r="J1434" s="242" t="s">
        <v>4776</v>
      </c>
      <c r="K1434" s="242" t="s">
        <v>4729</v>
      </c>
      <c r="L1434" s="242" t="s">
        <v>8645</v>
      </c>
      <c r="M1434" s="242" t="s">
        <v>4798</v>
      </c>
      <c r="N1434" s="242"/>
      <c r="O1434" s="242" t="s">
        <v>18806</v>
      </c>
      <c r="P1434" s="242" t="s">
        <v>9341</v>
      </c>
      <c r="Q1434" s="242" t="s">
        <v>4733</v>
      </c>
    </row>
    <row r="1435" spans="1:17">
      <c r="A1435" s="242" t="s">
        <v>9428</v>
      </c>
      <c r="B1435" s="242" t="s">
        <v>9429</v>
      </c>
      <c r="C1435" s="242" t="s">
        <v>9430</v>
      </c>
      <c r="D1435" s="242"/>
      <c r="E1435" s="242" t="s">
        <v>9400</v>
      </c>
      <c r="F1435" s="242" t="s">
        <v>4742</v>
      </c>
      <c r="G1435" s="240">
        <v>60</v>
      </c>
      <c r="H1435" s="241">
        <v>0</v>
      </c>
      <c r="I1435" s="242" t="s">
        <v>4775</v>
      </c>
      <c r="J1435" s="242" t="s">
        <v>4776</v>
      </c>
      <c r="K1435" s="242" t="s">
        <v>4729</v>
      </c>
      <c r="L1435" s="242" t="s">
        <v>8857</v>
      </c>
      <c r="M1435" s="242" t="s">
        <v>4798</v>
      </c>
      <c r="N1435" s="242"/>
      <c r="O1435" s="242" t="s">
        <v>18806</v>
      </c>
      <c r="P1435" s="242" t="s">
        <v>9341</v>
      </c>
      <c r="Q1435" s="242" t="s">
        <v>4733</v>
      </c>
    </row>
    <row r="1436" spans="1:17">
      <c r="A1436" s="242" t="s">
        <v>9431</v>
      </c>
      <c r="B1436" s="242" t="s">
        <v>9432</v>
      </c>
      <c r="C1436" s="242" t="s">
        <v>9433</v>
      </c>
      <c r="D1436" s="242"/>
      <c r="E1436" s="242" t="s">
        <v>9400</v>
      </c>
      <c r="F1436" s="242" t="s">
        <v>4742</v>
      </c>
      <c r="G1436" s="240">
        <v>60</v>
      </c>
      <c r="H1436" s="241">
        <v>0</v>
      </c>
      <c r="I1436" s="242" t="s">
        <v>4775</v>
      </c>
      <c r="J1436" s="242" t="s">
        <v>4776</v>
      </c>
      <c r="K1436" s="242" t="s">
        <v>4729</v>
      </c>
      <c r="L1436" s="242" t="s">
        <v>5017</v>
      </c>
      <c r="M1436" s="242" t="s">
        <v>4798</v>
      </c>
      <c r="N1436" s="242"/>
      <c r="O1436" s="242" t="s">
        <v>18806</v>
      </c>
      <c r="P1436" s="242" t="s">
        <v>9341</v>
      </c>
      <c r="Q1436" s="242" t="s">
        <v>4733</v>
      </c>
    </row>
    <row r="1437" spans="1:17">
      <c r="A1437" s="242" t="s">
        <v>9434</v>
      </c>
      <c r="B1437" s="242" t="s">
        <v>9435</v>
      </c>
      <c r="C1437" s="242" t="s">
        <v>9436</v>
      </c>
      <c r="D1437" s="242"/>
      <c r="E1437" s="242" t="s">
        <v>9400</v>
      </c>
      <c r="F1437" s="242" t="s">
        <v>4742</v>
      </c>
      <c r="G1437" s="240">
        <v>60</v>
      </c>
      <c r="H1437" s="241">
        <v>0</v>
      </c>
      <c r="I1437" s="242" t="s">
        <v>4775</v>
      </c>
      <c r="J1437" s="242" t="s">
        <v>4776</v>
      </c>
      <c r="K1437" s="242" t="s">
        <v>4729</v>
      </c>
      <c r="L1437" s="242" t="s">
        <v>5039</v>
      </c>
      <c r="M1437" s="242" t="s">
        <v>4798</v>
      </c>
      <c r="N1437" s="242"/>
      <c r="O1437" s="242" t="s">
        <v>18806</v>
      </c>
      <c r="P1437" s="242" t="s">
        <v>9341</v>
      </c>
      <c r="Q1437" s="242" t="s">
        <v>4733</v>
      </c>
    </row>
    <row r="1438" spans="1:17">
      <c r="A1438" s="242" t="s">
        <v>9437</v>
      </c>
      <c r="B1438" s="242" t="s">
        <v>9438</v>
      </c>
      <c r="C1438" s="242" t="s">
        <v>9439</v>
      </c>
      <c r="D1438" s="242"/>
      <c r="E1438" s="242" t="s">
        <v>9400</v>
      </c>
      <c r="F1438" s="242" t="s">
        <v>4742</v>
      </c>
      <c r="G1438" s="240">
        <v>60</v>
      </c>
      <c r="H1438" s="241">
        <v>0</v>
      </c>
      <c r="I1438" s="242" t="s">
        <v>4775</v>
      </c>
      <c r="J1438" s="242" t="s">
        <v>4776</v>
      </c>
      <c r="K1438" s="242" t="s">
        <v>4729</v>
      </c>
      <c r="L1438" s="242" t="s">
        <v>5013</v>
      </c>
      <c r="M1438" s="242" t="s">
        <v>4798</v>
      </c>
      <c r="N1438" s="242"/>
      <c r="O1438" s="242" t="s">
        <v>18806</v>
      </c>
      <c r="P1438" s="242" t="s">
        <v>9341</v>
      </c>
      <c r="Q1438" s="242" t="s">
        <v>4733</v>
      </c>
    </row>
    <row r="1439" spans="1:17">
      <c r="A1439" s="242" t="s">
        <v>9440</v>
      </c>
      <c r="B1439" s="242" t="s">
        <v>9441</v>
      </c>
      <c r="C1439" s="242" t="s">
        <v>9442</v>
      </c>
      <c r="D1439" s="242"/>
      <c r="E1439" s="242" t="s">
        <v>9400</v>
      </c>
      <c r="F1439" s="242" t="s">
        <v>4742</v>
      </c>
      <c r="G1439" s="240">
        <v>60</v>
      </c>
      <c r="H1439" s="241">
        <v>0</v>
      </c>
      <c r="I1439" s="242" t="s">
        <v>4775</v>
      </c>
      <c r="J1439" s="242" t="s">
        <v>4776</v>
      </c>
      <c r="K1439" s="242" t="s">
        <v>4729</v>
      </c>
      <c r="L1439" s="242" t="s">
        <v>4862</v>
      </c>
      <c r="M1439" s="242" t="s">
        <v>4798</v>
      </c>
      <c r="N1439" s="242"/>
      <c r="O1439" s="242" t="s">
        <v>18806</v>
      </c>
      <c r="P1439" s="242" t="s">
        <v>9341</v>
      </c>
      <c r="Q1439" s="242" t="s">
        <v>4733</v>
      </c>
    </row>
    <row r="1440" spans="1:17">
      <c r="A1440" s="242" t="s">
        <v>9443</v>
      </c>
      <c r="B1440" s="242" t="s">
        <v>9444</v>
      </c>
      <c r="C1440" s="242" t="s">
        <v>9445</v>
      </c>
      <c r="D1440" s="242"/>
      <c r="E1440" s="242" t="s">
        <v>9348</v>
      </c>
      <c r="F1440" s="242" t="s">
        <v>4742</v>
      </c>
      <c r="G1440" s="240">
        <v>60</v>
      </c>
      <c r="H1440" s="241">
        <v>0</v>
      </c>
      <c r="I1440" s="242" t="s">
        <v>4848</v>
      </c>
      <c r="J1440" s="242" t="s">
        <v>4849</v>
      </c>
      <c r="K1440" s="242" t="s">
        <v>4729</v>
      </c>
      <c r="L1440" s="242" t="s">
        <v>4850</v>
      </c>
      <c r="M1440" s="242" t="s">
        <v>4851</v>
      </c>
      <c r="N1440" s="242"/>
      <c r="O1440" s="242" t="s">
        <v>18806</v>
      </c>
      <c r="P1440" s="242" t="s">
        <v>9341</v>
      </c>
      <c r="Q1440" s="242" t="s">
        <v>4733</v>
      </c>
    </row>
    <row r="1441" spans="1:17">
      <c r="A1441" s="242" t="s">
        <v>9446</v>
      </c>
      <c r="B1441" s="242" t="s">
        <v>9447</v>
      </c>
      <c r="C1441" s="242" t="s">
        <v>9448</v>
      </c>
      <c r="D1441" s="242"/>
      <c r="E1441" s="242" t="s">
        <v>9348</v>
      </c>
      <c r="F1441" s="242" t="s">
        <v>4742</v>
      </c>
      <c r="G1441" s="240">
        <v>60</v>
      </c>
      <c r="H1441" s="241">
        <v>0</v>
      </c>
      <c r="I1441" s="242" t="s">
        <v>4848</v>
      </c>
      <c r="J1441" s="242" t="s">
        <v>4849</v>
      </c>
      <c r="K1441" s="242" t="s">
        <v>4729</v>
      </c>
      <c r="L1441" s="242" t="s">
        <v>9449</v>
      </c>
      <c r="M1441" s="242" t="s">
        <v>4851</v>
      </c>
      <c r="N1441" s="242"/>
      <c r="O1441" s="242" t="s">
        <v>18806</v>
      </c>
      <c r="P1441" s="242" t="s">
        <v>9341</v>
      </c>
      <c r="Q1441" s="242" t="s">
        <v>4733</v>
      </c>
    </row>
    <row r="1442" spans="1:17">
      <c r="A1442" s="242" t="s">
        <v>9450</v>
      </c>
      <c r="B1442" s="242" t="s">
        <v>9451</v>
      </c>
      <c r="C1442" s="242" t="s">
        <v>9451</v>
      </c>
      <c r="D1442" s="242"/>
      <c r="E1442" s="242" t="s">
        <v>9348</v>
      </c>
      <c r="F1442" s="242" t="s">
        <v>4742</v>
      </c>
      <c r="G1442" s="240">
        <v>60</v>
      </c>
      <c r="H1442" s="241">
        <v>0</v>
      </c>
      <c r="I1442" s="242" t="s">
        <v>4848</v>
      </c>
      <c r="J1442" s="242" t="s">
        <v>4849</v>
      </c>
      <c r="K1442" s="242" t="s">
        <v>4729</v>
      </c>
      <c r="L1442" s="242" t="s">
        <v>5178</v>
      </c>
      <c r="M1442" s="242" t="s">
        <v>4851</v>
      </c>
      <c r="N1442" s="242"/>
      <c r="O1442" s="242" t="s">
        <v>18806</v>
      </c>
      <c r="P1442" s="242" t="s">
        <v>9341</v>
      </c>
      <c r="Q1442" s="242" t="s">
        <v>4733</v>
      </c>
    </row>
    <row r="1443" spans="1:17">
      <c r="A1443" s="242" t="s">
        <v>9452</v>
      </c>
      <c r="B1443" s="242" t="s">
        <v>9453</v>
      </c>
      <c r="C1443" s="242" t="s">
        <v>9453</v>
      </c>
      <c r="D1443" s="242"/>
      <c r="E1443" s="242" t="s">
        <v>9348</v>
      </c>
      <c r="F1443" s="242" t="s">
        <v>4742</v>
      </c>
      <c r="G1443" s="240">
        <v>60</v>
      </c>
      <c r="H1443" s="241">
        <v>0</v>
      </c>
      <c r="I1443" s="242" t="s">
        <v>4848</v>
      </c>
      <c r="J1443" s="242" t="s">
        <v>4849</v>
      </c>
      <c r="K1443" s="242" t="s">
        <v>4729</v>
      </c>
      <c r="L1443" s="242" t="s">
        <v>5135</v>
      </c>
      <c r="M1443" s="242" t="s">
        <v>4851</v>
      </c>
      <c r="N1443" s="242"/>
      <c r="O1443" s="242" t="s">
        <v>18806</v>
      </c>
      <c r="P1443" s="242" t="s">
        <v>9341</v>
      </c>
      <c r="Q1443" s="242" t="s">
        <v>4733</v>
      </c>
    </row>
    <row r="1444" spans="1:17">
      <c r="A1444" s="242" t="s">
        <v>9454</v>
      </c>
      <c r="B1444" s="242" t="s">
        <v>9455</v>
      </c>
      <c r="C1444" s="242" t="s">
        <v>9455</v>
      </c>
      <c r="D1444" s="242"/>
      <c r="E1444" s="242" t="s">
        <v>9348</v>
      </c>
      <c r="F1444" s="242" t="s">
        <v>4742</v>
      </c>
      <c r="G1444" s="240">
        <v>60</v>
      </c>
      <c r="H1444" s="241">
        <v>0</v>
      </c>
      <c r="I1444" s="242" t="s">
        <v>4848</v>
      </c>
      <c r="J1444" s="242" t="s">
        <v>4849</v>
      </c>
      <c r="K1444" s="242" t="s">
        <v>4729</v>
      </c>
      <c r="L1444" s="242" t="s">
        <v>7779</v>
      </c>
      <c r="M1444" s="242" t="s">
        <v>4851</v>
      </c>
      <c r="N1444" s="242"/>
      <c r="O1444" s="242" t="s">
        <v>18806</v>
      </c>
      <c r="P1444" s="242" t="s">
        <v>9341</v>
      </c>
      <c r="Q1444" s="242" t="s">
        <v>4733</v>
      </c>
    </row>
    <row r="1445" spans="1:17">
      <c r="A1445" s="242" t="s">
        <v>9456</v>
      </c>
      <c r="B1445" s="242" t="s">
        <v>9457</v>
      </c>
      <c r="C1445" s="242" t="s">
        <v>9458</v>
      </c>
      <c r="D1445" s="242"/>
      <c r="E1445" s="242" t="s">
        <v>9348</v>
      </c>
      <c r="F1445" s="242" t="s">
        <v>4742</v>
      </c>
      <c r="G1445" s="240">
        <v>60</v>
      </c>
      <c r="H1445" s="241">
        <v>0</v>
      </c>
      <c r="I1445" s="242" t="s">
        <v>4848</v>
      </c>
      <c r="J1445" s="242" t="s">
        <v>4849</v>
      </c>
      <c r="K1445" s="242" t="s">
        <v>4729</v>
      </c>
      <c r="L1445" s="242" t="s">
        <v>7850</v>
      </c>
      <c r="M1445" s="242" t="s">
        <v>4851</v>
      </c>
      <c r="N1445" s="242"/>
      <c r="O1445" s="242" t="s">
        <v>18806</v>
      </c>
      <c r="P1445" s="242" t="s">
        <v>9341</v>
      </c>
      <c r="Q1445" s="242" t="s">
        <v>4733</v>
      </c>
    </row>
    <row r="1446" spans="1:17">
      <c r="A1446" s="242" t="s">
        <v>9459</v>
      </c>
      <c r="B1446" s="242" t="s">
        <v>9460</v>
      </c>
      <c r="C1446" s="242" t="s">
        <v>9460</v>
      </c>
      <c r="D1446" s="242"/>
      <c r="E1446" s="242" t="s">
        <v>9348</v>
      </c>
      <c r="F1446" s="242" t="s">
        <v>4742</v>
      </c>
      <c r="G1446" s="240">
        <v>60</v>
      </c>
      <c r="H1446" s="241">
        <v>0</v>
      </c>
      <c r="I1446" s="242" t="s">
        <v>4848</v>
      </c>
      <c r="J1446" s="242" t="s">
        <v>4849</v>
      </c>
      <c r="K1446" s="242" t="s">
        <v>4729</v>
      </c>
      <c r="L1446" s="242" t="s">
        <v>5464</v>
      </c>
      <c r="M1446" s="242" t="s">
        <v>4851</v>
      </c>
      <c r="N1446" s="242"/>
      <c r="O1446" s="242" t="s">
        <v>18806</v>
      </c>
      <c r="P1446" s="242" t="s">
        <v>9341</v>
      </c>
      <c r="Q1446" s="242" t="s">
        <v>4733</v>
      </c>
    </row>
    <row r="1447" spans="1:17">
      <c r="A1447" s="242" t="s">
        <v>9461</v>
      </c>
      <c r="B1447" s="242" t="s">
        <v>9462</v>
      </c>
      <c r="C1447" s="242" t="s">
        <v>9462</v>
      </c>
      <c r="D1447" s="242"/>
      <c r="E1447" s="242" t="s">
        <v>9348</v>
      </c>
      <c r="F1447" s="242" t="s">
        <v>4742</v>
      </c>
      <c r="G1447" s="240">
        <v>60</v>
      </c>
      <c r="H1447" s="241">
        <v>0</v>
      </c>
      <c r="I1447" s="242" t="s">
        <v>4848</v>
      </c>
      <c r="J1447" s="242" t="s">
        <v>4849</v>
      </c>
      <c r="K1447" s="242" t="s">
        <v>4729</v>
      </c>
      <c r="L1447" s="242" t="s">
        <v>9396</v>
      </c>
      <c r="M1447" s="242" t="s">
        <v>4851</v>
      </c>
      <c r="N1447" s="242"/>
      <c r="O1447" s="242" t="s">
        <v>18806</v>
      </c>
      <c r="P1447" s="242" t="s">
        <v>9341</v>
      </c>
      <c r="Q1447" s="242" t="s">
        <v>4733</v>
      </c>
    </row>
    <row r="1448" spans="1:17">
      <c r="A1448" s="242" t="s">
        <v>9463</v>
      </c>
      <c r="B1448" s="242" t="s">
        <v>9464</v>
      </c>
      <c r="C1448" s="242" t="s">
        <v>9465</v>
      </c>
      <c r="D1448" s="242"/>
      <c r="E1448" s="242" t="s">
        <v>9466</v>
      </c>
      <c r="F1448" s="242" t="s">
        <v>4742</v>
      </c>
      <c r="G1448" s="240">
        <v>60</v>
      </c>
      <c r="H1448" s="241">
        <v>0</v>
      </c>
      <c r="I1448" s="242" t="s">
        <v>4842</v>
      </c>
      <c r="J1448" s="242" t="s">
        <v>4843</v>
      </c>
      <c r="K1448" s="242" t="s">
        <v>4729</v>
      </c>
      <c r="L1448" s="242" t="s">
        <v>4832</v>
      </c>
      <c r="M1448" s="242" t="s">
        <v>4844</v>
      </c>
      <c r="N1448" s="242" t="s">
        <v>9467</v>
      </c>
      <c r="O1448" s="242" t="s">
        <v>18806</v>
      </c>
      <c r="P1448" s="242" t="s">
        <v>9341</v>
      </c>
      <c r="Q1448" s="242" t="s">
        <v>4733</v>
      </c>
    </row>
    <row r="1449" spans="1:17">
      <c r="A1449" s="242" t="s">
        <v>9468</v>
      </c>
      <c r="B1449" s="242" t="s">
        <v>9469</v>
      </c>
      <c r="C1449" s="242" t="s">
        <v>9470</v>
      </c>
      <c r="D1449" s="242"/>
      <c r="E1449" s="242" t="s">
        <v>9466</v>
      </c>
      <c r="F1449" s="242" t="s">
        <v>4742</v>
      </c>
      <c r="G1449" s="240">
        <v>60</v>
      </c>
      <c r="H1449" s="241">
        <v>0</v>
      </c>
      <c r="I1449" s="242" t="s">
        <v>4842</v>
      </c>
      <c r="J1449" s="242" t="s">
        <v>4843</v>
      </c>
      <c r="K1449" s="242" t="s">
        <v>4729</v>
      </c>
      <c r="L1449" s="242" t="s">
        <v>4832</v>
      </c>
      <c r="M1449" s="242" t="s">
        <v>5202</v>
      </c>
      <c r="N1449" s="242"/>
      <c r="O1449" s="242" t="s">
        <v>18806</v>
      </c>
      <c r="P1449" s="242" t="s">
        <v>9341</v>
      </c>
      <c r="Q1449" s="242" t="s">
        <v>4733</v>
      </c>
    </row>
    <row r="1450" spans="1:17">
      <c r="A1450" s="242" t="s">
        <v>9471</v>
      </c>
      <c r="B1450" s="242" t="s">
        <v>9472</v>
      </c>
      <c r="C1450" s="242" t="s">
        <v>9473</v>
      </c>
      <c r="D1450" s="242"/>
      <c r="E1450" s="242" t="s">
        <v>9348</v>
      </c>
      <c r="F1450" s="242" t="s">
        <v>4742</v>
      </c>
      <c r="G1450" s="240">
        <v>60</v>
      </c>
      <c r="H1450" s="241">
        <v>0</v>
      </c>
      <c r="I1450" s="242" t="s">
        <v>9474</v>
      </c>
      <c r="J1450" s="242" t="s">
        <v>9475</v>
      </c>
      <c r="K1450" s="242" t="s">
        <v>4729</v>
      </c>
      <c r="L1450" s="242" t="s">
        <v>4832</v>
      </c>
      <c r="M1450" s="242" t="s">
        <v>5302</v>
      </c>
      <c r="N1450" s="242"/>
      <c r="O1450" s="242" t="s">
        <v>18806</v>
      </c>
      <c r="P1450" s="242" t="s">
        <v>9341</v>
      </c>
      <c r="Q1450" s="242" t="s">
        <v>4733</v>
      </c>
    </row>
    <row r="1451" spans="1:17">
      <c r="A1451" s="242" t="s">
        <v>9476</v>
      </c>
      <c r="B1451" s="242" t="s">
        <v>9477</v>
      </c>
      <c r="C1451" s="242" t="s">
        <v>9478</v>
      </c>
      <c r="D1451" s="242"/>
      <c r="E1451" s="242" t="s">
        <v>9466</v>
      </c>
      <c r="F1451" s="242" t="s">
        <v>4742</v>
      </c>
      <c r="G1451" s="240">
        <v>60</v>
      </c>
      <c r="H1451" s="241">
        <v>0</v>
      </c>
      <c r="I1451" s="242" t="s">
        <v>9474</v>
      </c>
      <c r="J1451" s="242" t="s">
        <v>9475</v>
      </c>
      <c r="K1451" s="242" t="s">
        <v>4729</v>
      </c>
      <c r="L1451" s="242" t="s">
        <v>4832</v>
      </c>
      <c r="M1451" s="242" t="s">
        <v>5212</v>
      </c>
      <c r="N1451" s="242" t="s">
        <v>9479</v>
      </c>
      <c r="O1451" s="242" t="s">
        <v>18806</v>
      </c>
      <c r="P1451" s="242" t="s">
        <v>9341</v>
      </c>
      <c r="Q1451" s="242" t="s">
        <v>4733</v>
      </c>
    </row>
    <row r="1452" spans="1:17">
      <c r="A1452" s="242" t="s">
        <v>9480</v>
      </c>
      <c r="B1452" s="242" t="s">
        <v>9481</v>
      </c>
      <c r="C1452" s="242" t="s">
        <v>9482</v>
      </c>
      <c r="D1452" s="242"/>
      <c r="E1452" s="242" t="s">
        <v>9466</v>
      </c>
      <c r="F1452" s="242" t="s">
        <v>4742</v>
      </c>
      <c r="G1452" s="240">
        <v>60</v>
      </c>
      <c r="H1452" s="241">
        <v>0</v>
      </c>
      <c r="I1452" s="242" t="s">
        <v>4842</v>
      </c>
      <c r="J1452" s="242" t="s">
        <v>4843</v>
      </c>
      <c r="K1452" s="242" t="s">
        <v>4729</v>
      </c>
      <c r="L1452" s="242" t="s">
        <v>4832</v>
      </c>
      <c r="M1452" s="242" t="s">
        <v>5194</v>
      </c>
      <c r="N1452" s="242"/>
      <c r="O1452" s="242" t="s">
        <v>18806</v>
      </c>
      <c r="P1452" s="242" t="s">
        <v>9341</v>
      </c>
      <c r="Q1452" s="242" t="s">
        <v>4733</v>
      </c>
    </row>
    <row r="1453" spans="1:17">
      <c r="A1453" s="242" t="s">
        <v>9483</v>
      </c>
      <c r="B1453" s="242" t="s">
        <v>9484</v>
      </c>
      <c r="C1453" s="242" t="s">
        <v>9485</v>
      </c>
      <c r="D1453" s="242"/>
      <c r="E1453" s="242" t="s">
        <v>9348</v>
      </c>
      <c r="F1453" s="242" t="s">
        <v>4742</v>
      </c>
      <c r="G1453" s="240">
        <v>60</v>
      </c>
      <c r="H1453" s="241">
        <v>0</v>
      </c>
      <c r="I1453" s="242" t="s">
        <v>4830</v>
      </c>
      <c r="J1453" s="242" t="s">
        <v>4831</v>
      </c>
      <c r="K1453" s="242" t="s">
        <v>4729</v>
      </c>
      <c r="L1453" s="242" t="s">
        <v>4832</v>
      </c>
      <c r="M1453" s="242" t="s">
        <v>4901</v>
      </c>
      <c r="N1453" s="242"/>
      <c r="O1453" s="242" t="s">
        <v>18806</v>
      </c>
      <c r="P1453" s="242" t="s">
        <v>9341</v>
      </c>
      <c r="Q1453" s="242" t="s">
        <v>4733</v>
      </c>
    </row>
    <row r="1454" spans="1:17">
      <c r="A1454" s="242" t="s">
        <v>9486</v>
      </c>
      <c r="B1454" s="242" t="s">
        <v>9487</v>
      </c>
      <c r="C1454" s="242" t="s">
        <v>9488</v>
      </c>
      <c r="D1454" s="242"/>
      <c r="E1454" s="242" t="s">
        <v>9348</v>
      </c>
      <c r="F1454" s="242" t="s">
        <v>4742</v>
      </c>
      <c r="G1454" s="240">
        <v>60</v>
      </c>
      <c r="H1454" s="241">
        <v>0</v>
      </c>
      <c r="I1454" s="242" t="s">
        <v>4830</v>
      </c>
      <c r="J1454" s="242" t="s">
        <v>4831</v>
      </c>
      <c r="K1454" s="242" t="s">
        <v>4729</v>
      </c>
      <c r="L1454" s="242" t="s">
        <v>4832</v>
      </c>
      <c r="M1454" s="242" t="s">
        <v>9489</v>
      </c>
      <c r="N1454" s="242" t="s">
        <v>9490</v>
      </c>
      <c r="O1454" s="242" t="s">
        <v>18806</v>
      </c>
      <c r="P1454" s="242" t="s">
        <v>9341</v>
      </c>
      <c r="Q1454" s="242" t="s">
        <v>4733</v>
      </c>
    </row>
    <row r="1455" spans="1:17">
      <c r="A1455" s="242" t="s">
        <v>9491</v>
      </c>
      <c r="B1455" s="242" t="s">
        <v>9492</v>
      </c>
      <c r="C1455" s="242" t="s">
        <v>9492</v>
      </c>
      <c r="D1455" s="242"/>
      <c r="E1455" s="242" t="s">
        <v>9348</v>
      </c>
      <c r="F1455" s="242" t="s">
        <v>4742</v>
      </c>
      <c r="G1455" s="240">
        <v>60</v>
      </c>
      <c r="H1455" s="241">
        <v>0</v>
      </c>
      <c r="I1455" s="242" t="s">
        <v>4848</v>
      </c>
      <c r="J1455" s="242" t="s">
        <v>4849</v>
      </c>
      <c r="K1455" s="242" t="s">
        <v>4729</v>
      </c>
      <c r="L1455" s="242" t="s">
        <v>5170</v>
      </c>
      <c r="M1455" s="242" t="s">
        <v>4851</v>
      </c>
      <c r="N1455" s="242"/>
      <c r="O1455" s="242" t="s">
        <v>18806</v>
      </c>
      <c r="P1455" s="242" t="s">
        <v>9341</v>
      </c>
      <c r="Q1455" s="242" t="s">
        <v>4733</v>
      </c>
    </row>
    <row r="1456" spans="1:17">
      <c r="A1456" s="242" t="s">
        <v>9493</v>
      </c>
      <c r="B1456" s="242" t="s">
        <v>9494</v>
      </c>
      <c r="C1456" s="242" t="s">
        <v>9494</v>
      </c>
      <c r="D1456" s="242"/>
      <c r="E1456" s="242" t="s">
        <v>9348</v>
      </c>
      <c r="F1456" s="242" t="s">
        <v>4742</v>
      </c>
      <c r="G1456" s="240">
        <v>60</v>
      </c>
      <c r="H1456" s="241">
        <v>0</v>
      </c>
      <c r="I1456" s="242" t="s">
        <v>4848</v>
      </c>
      <c r="J1456" s="242" t="s">
        <v>4849</v>
      </c>
      <c r="K1456" s="242" t="s">
        <v>4729</v>
      </c>
      <c r="L1456" s="242" t="s">
        <v>9366</v>
      </c>
      <c r="M1456" s="242" t="s">
        <v>4851</v>
      </c>
      <c r="N1456" s="242"/>
      <c r="O1456" s="242" t="s">
        <v>18806</v>
      </c>
      <c r="P1456" s="242" t="s">
        <v>9341</v>
      </c>
      <c r="Q1456" s="242" t="s">
        <v>4733</v>
      </c>
    </row>
    <row r="1457" spans="1:17">
      <c r="A1457" s="242" t="s">
        <v>9495</v>
      </c>
      <c r="B1457" s="242" t="s">
        <v>9496</v>
      </c>
      <c r="C1457" s="242" t="s">
        <v>9496</v>
      </c>
      <c r="D1457" s="242"/>
      <c r="E1457" s="242" t="s">
        <v>9348</v>
      </c>
      <c r="F1457" s="242" t="s">
        <v>4742</v>
      </c>
      <c r="G1457" s="240">
        <v>60</v>
      </c>
      <c r="H1457" s="241">
        <v>0</v>
      </c>
      <c r="I1457" s="242" t="s">
        <v>4848</v>
      </c>
      <c r="J1457" s="242" t="s">
        <v>4849</v>
      </c>
      <c r="K1457" s="242" t="s">
        <v>4729</v>
      </c>
      <c r="L1457" s="242" t="s">
        <v>9359</v>
      </c>
      <c r="M1457" s="242" t="s">
        <v>4851</v>
      </c>
      <c r="N1457" s="242"/>
      <c r="O1457" s="242" t="s">
        <v>18806</v>
      </c>
      <c r="P1457" s="242" t="s">
        <v>9341</v>
      </c>
      <c r="Q1457" s="242" t="s">
        <v>4733</v>
      </c>
    </row>
    <row r="1458" spans="1:17">
      <c r="A1458" s="242" t="s">
        <v>9497</v>
      </c>
      <c r="B1458" s="242" t="s">
        <v>9498</v>
      </c>
      <c r="C1458" s="242" t="s">
        <v>9499</v>
      </c>
      <c r="D1458" s="242"/>
      <c r="E1458" s="242" t="s">
        <v>9400</v>
      </c>
      <c r="F1458" s="242" t="s">
        <v>4742</v>
      </c>
      <c r="G1458" s="240">
        <v>60</v>
      </c>
      <c r="H1458" s="241">
        <v>0</v>
      </c>
      <c r="I1458" s="242" t="s">
        <v>4775</v>
      </c>
      <c r="J1458" s="242" t="s">
        <v>4776</v>
      </c>
      <c r="K1458" s="242" t="s">
        <v>4729</v>
      </c>
      <c r="L1458" s="242" t="s">
        <v>7888</v>
      </c>
      <c r="M1458" s="242" t="s">
        <v>4798</v>
      </c>
      <c r="N1458" s="242"/>
      <c r="O1458" s="242" t="s">
        <v>18806</v>
      </c>
      <c r="P1458" s="242" t="s">
        <v>9341</v>
      </c>
      <c r="Q1458" s="242" t="s">
        <v>4733</v>
      </c>
    </row>
    <row r="1459" spans="1:17">
      <c r="A1459" s="242" t="s">
        <v>9500</v>
      </c>
      <c r="B1459" s="242" t="s">
        <v>9501</v>
      </c>
      <c r="C1459" s="242" t="s">
        <v>9502</v>
      </c>
      <c r="D1459" s="242"/>
      <c r="E1459" s="242" t="s">
        <v>9400</v>
      </c>
      <c r="F1459" s="242" t="s">
        <v>4742</v>
      </c>
      <c r="G1459" s="240">
        <v>60</v>
      </c>
      <c r="H1459" s="241">
        <v>0</v>
      </c>
      <c r="I1459" s="242" t="s">
        <v>4775</v>
      </c>
      <c r="J1459" s="242" t="s">
        <v>4776</v>
      </c>
      <c r="K1459" s="242" t="s">
        <v>4729</v>
      </c>
      <c r="L1459" s="242" t="s">
        <v>5109</v>
      </c>
      <c r="M1459" s="242" t="s">
        <v>4798</v>
      </c>
      <c r="N1459" s="242"/>
      <c r="O1459" s="242" t="s">
        <v>18806</v>
      </c>
      <c r="P1459" s="242" t="s">
        <v>9341</v>
      </c>
      <c r="Q1459" s="242" t="s">
        <v>4733</v>
      </c>
    </row>
    <row r="1460" spans="1:17">
      <c r="A1460" s="242" t="s">
        <v>9503</v>
      </c>
      <c r="B1460" s="242" t="s">
        <v>9504</v>
      </c>
      <c r="C1460" s="242" t="s">
        <v>9505</v>
      </c>
      <c r="D1460" s="242"/>
      <c r="E1460" s="242" t="s">
        <v>9400</v>
      </c>
      <c r="F1460" s="242" t="s">
        <v>4742</v>
      </c>
      <c r="G1460" s="240">
        <v>60</v>
      </c>
      <c r="H1460" s="241">
        <v>0</v>
      </c>
      <c r="I1460" s="242" t="s">
        <v>4775</v>
      </c>
      <c r="J1460" s="242" t="s">
        <v>4776</v>
      </c>
      <c r="K1460" s="242" t="s">
        <v>4729</v>
      </c>
      <c r="L1460" s="242" t="s">
        <v>5117</v>
      </c>
      <c r="M1460" s="242" t="s">
        <v>4798</v>
      </c>
      <c r="N1460" s="242"/>
      <c r="O1460" s="242" t="s">
        <v>18806</v>
      </c>
      <c r="P1460" s="242" t="s">
        <v>9341</v>
      </c>
      <c r="Q1460" s="242" t="s">
        <v>4733</v>
      </c>
    </row>
    <row r="1461" spans="1:17">
      <c r="A1461" s="242" t="s">
        <v>9506</v>
      </c>
      <c r="B1461" s="242" t="s">
        <v>9507</v>
      </c>
      <c r="C1461" s="242" t="s">
        <v>9508</v>
      </c>
      <c r="D1461" s="242"/>
      <c r="E1461" s="242" t="s">
        <v>9343</v>
      </c>
      <c r="F1461" s="242" t="s">
        <v>4742</v>
      </c>
      <c r="G1461" s="240">
        <v>60</v>
      </c>
      <c r="H1461" s="241">
        <v>0</v>
      </c>
      <c r="I1461" s="242" t="s">
        <v>4738</v>
      </c>
      <c r="J1461" s="242" t="s">
        <v>4739</v>
      </c>
      <c r="K1461" s="242" t="s">
        <v>4729</v>
      </c>
      <c r="L1461" s="242" t="s">
        <v>4730</v>
      </c>
      <c r="M1461" s="242" t="s">
        <v>4740</v>
      </c>
      <c r="N1461" s="242" t="s">
        <v>5506</v>
      </c>
      <c r="O1461" s="242" t="s">
        <v>18806</v>
      </c>
      <c r="P1461" s="242" t="s">
        <v>9341</v>
      </c>
      <c r="Q1461" s="242" t="s">
        <v>4733</v>
      </c>
    </row>
    <row r="1462" spans="1:17">
      <c r="A1462" s="242" t="s">
        <v>9509</v>
      </c>
      <c r="B1462" s="242" t="s">
        <v>9510</v>
      </c>
      <c r="C1462" s="242" t="s">
        <v>9511</v>
      </c>
      <c r="D1462" s="242"/>
      <c r="E1462" s="242" t="s">
        <v>9343</v>
      </c>
      <c r="F1462" s="242" t="s">
        <v>4742</v>
      </c>
      <c r="G1462" s="240">
        <v>60</v>
      </c>
      <c r="H1462" s="241">
        <v>0</v>
      </c>
      <c r="I1462" s="242" t="s">
        <v>4808</v>
      </c>
      <c r="J1462" s="242" t="s">
        <v>4809</v>
      </c>
      <c r="K1462" s="242" t="s">
        <v>4729</v>
      </c>
      <c r="L1462" s="242" t="s">
        <v>4730</v>
      </c>
      <c r="M1462" s="242" t="s">
        <v>4731</v>
      </c>
      <c r="N1462" s="242"/>
      <c r="O1462" s="242" t="s">
        <v>18806</v>
      </c>
      <c r="P1462" s="242" t="s">
        <v>9341</v>
      </c>
      <c r="Q1462" s="242" t="s">
        <v>4733</v>
      </c>
    </row>
    <row r="1463" spans="1:17">
      <c r="A1463" s="242" t="s">
        <v>9512</v>
      </c>
      <c r="B1463" s="242" t="s">
        <v>9513</v>
      </c>
      <c r="C1463" s="242" t="s">
        <v>9514</v>
      </c>
      <c r="D1463" s="242"/>
      <c r="E1463" s="242" t="s">
        <v>9343</v>
      </c>
      <c r="F1463" s="242" t="s">
        <v>4742</v>
      </c>
      <c r="G1463" s="240">
        <v>60</v>
      </c>
      <c r="H1463" s="241">
        <v>0</v>
      </c>
      <c r="I1463" s="242" t="s">
        <v>4780</v>
      </c>
      <c r="J1463" s="242" t="s">
        <v>4781</v>
      </c>
      <c r="K1463" s="242" t="s">
        <v>4729</v>
      </c>
      <c r="L1463" s="242" t="s">
        <v>4730</v>
      </c>
      <c r="M1463" s="242" t="s">
        <v>4937</v>
      </c>
      <c r="N1463" s="242"/>
      <c r="O1463" s="242" t="s">
        <v>18806</v>
      </c>
      <c r="P1463" s="242" t="s">
        <v>9341</v>
      </c>
      <c r="Q1463" s="242" t="s">
        <v>4733</v>
      </c>
    </row>
    <row r="1464" spans="1:17">
      <c r="A1464" s="242" t="s">
        <v>9515</v>
      </c>
      <c r="B1464" s="242" t="s">
        <v>9516</v>
      </c>
      <c r="C1464" s="242" t="s">
        <v>9517</v>
      </c>
      <c r="D1464" s="242"/>
      <c r="E1464" s="242" t="s">
        <v>9343</v>
      </c>
      <c r="F1464" s="242" t="s">
        <v>4742</v>
      </c>
      <c r="G1464" s="240">
        <v>60</v>
      </c>
      <c r="H1464" s="241">
        <v>0</v>
      </c>
      <c r="I1464" s="242" t="s">
        <v>4808</v>
      </c>
      <c r="J1464" s="242" t="s">
        <v>4809</v>
      </c>
      <c r="K1464" s="242" t="s">
        <v>4729</v>
      </c>
      <c r="L1464" s="242" t="s">
        <v>4730</v>
      </c>
      <c r="M1464" s="242" t="s">
        <v>4731</v>
      </c>
      <c r="N1464" s="242"/>
      <c r="O1464" s="242" t="s">
        <v>18806</v>
      </c>
      <c r="P1464" s="242" t="s">
        <v>9341</v>
      </c>
      <c r="Q1464" s="242" t="s">
        <v>4733</v>
      </c>
    </row>
    <row r="1465" spans="1:17">
      <c r="A1465" s="242" t="s">
        <v>9518</v>
      </c>
      <c r="B1465" s="242" t="s">
        <v>9519</v>
      </c>
      <c r="C1465" s="242" t="s">
        <v>9520</v>
      </c>
      <c r="D1465" s="242"/>
      <c r="E1465" s="242" t="s">
        <v>9343</v>
      </c>
      <c r="F1465" s="242" t="s">
        <v>4742</v>
      </c>
      <c r="G1465" s="240">
        <v>60</v>
      </c>
      <c r="H1465" s="241">
        <v>0</v>
      </c>
      <c r="I1465" s="242" t="s">
        <v>4738</v>
      </c>
      <c r="J1465" s="242" t="s">
        <v>4739</v>
      </c>
      <c r="K1465" s="242" t="s">
        <v>4729</v>
      </c>
      <c r="L1465" s="242" t="s">
        <v>4730</v>
      </c>
      <c r="M1465" s="242" t="s">
        <v>6396</v>
      </c>
      <c r="N1465" s="242"/>
      <c r="O1465" s="242" t="s">
        <v>18806</v>
      </c>
      <c r="P1465" s="242" t="s">
        <v>9341</v>
      </c>
      <c r="Q1465" s="242" t="s">
        <v>4733</v>
      </c>
    </row>
    <row r="1466" spans="1:17">
      <c r="A1466" s="242" t="s">
        <v>9521</v>
      </c>
      <c r="B1466" s="242" t="s">
        <v>9522</v>
      </c>
      <c r="C1466" s="242" t="s">
        <v>9523</v>
      </c>
      <c r="D1466" s="242"/>
      <c r="E1466" s="242" t="s">
        <v>9343</v>
      </c>
      <c r="F1466" s="242" t="s">
        <v>4742</v>
      </c>
      <c r="G1466" s="240">
        <v>60</v>
      </c>
      <c r="H1466" s="241">
        <v>0</v>
      </c>
      <c r="I1466" s="242" t="s">
        <v>4780</v>
      </c>
      <c r="J1466" s="242" t="s">
        <v>4781</v>
      </c>
      <c r="K1466" s="242" t="s">
        <v>4729</v>
      </c>
      <c r="L1466" s="242" t="s">
        <v>4730</v>
      </c>
      <c r="M1466" s="242" t="s">
        <v>4872</v>
      </c>
      <c r="N1466" s="242"/>
      <c r="O1466" s="242" t="s">
        <v>18806</v>
      </c>
      <c r="P1466" s="242" t="s">
        <v>9341</v>
      </c>
      <c r="Q1466" s="242" t="s">
        <v>4733</v>
      </c>
    </row>
    <row r="1467" spans="1:17">
      <c r="A1467" s="242" t="s">
        <v>9524</v>
      </c>
      <c r="B1467" s="242" t="s">
        <v>9525</v>
      </c>
      <c r="C1467" s="242" t="s">
        <v>9526</v>
      </c>
      <c r="D1467" s="242"/>
      <c r="E1467" s="242" t="s">
        <v>9343</v>
      </c>
      <c r="F1467" s="242" t="s">
        <v>4742</v>
      </c>
      <c r="G1467" s="240">
        <v>60</v>
      </c>
      <c r="H1467" s="241">
        <v>0</v>
      </c>
      <c r="I1467" s="242" t="s">
        <v>4738</v>
      </c>
      <c r="J1467" s="242" t="s">
        <v>4739</v>
      </c>
      <c r="K1467" s="242" t="s">
        <v>4729</v>
      </c>
      <c r="L1467" s="242" t="s">
        <v>4730</v>
      </c>
      <c r="M1467" s="242" t="s">
        <v>4785</v>
      </c>
      <c r="N1467" s="242"/>
      <c r="O1467" s="242" t="s">
        <v>18806</v>
      </c>
      <c r="P1467" s="242" t="s">
        <v>9341</v>
      </c>
      <c r="Q1467" s="242" t="s">
        <v>4733</v>
      </c>
    </row>
    <row r="1468" spans="1:17">
      <c r="A1468" s="242" t="s">
        <v>9527</v>
      </c>
      <c r="B1468" s="242" t="s">
        <v>9528</v>
      </c>
      <c r="C1468" s="242" t="s">
        <v>9529</v>
      </c>
      <c r="D1468" s="242"/>
      <c r="E1468" s="242" t="s">
        <v>9343</v>
      </c>
      <c r="F1468" s="242" t="s">
        <v>4742</v>
      </c>
      <c r="G1468" s="240">
        <v>60</v>
      </c>
      <c r="H1468" s="241">
        <v>0</v>
      </c>
      <c r="I1468" s="242" t="s">
        <v>4808</v>
      </c>
      <c r="J1468" s="242" t="s">
        <v>4809</v>
      </c>
      <c r="K1468" s="242" t="s">
        <v>4729</v>
      </c>
      <c r="L1468" s="242" t="s">
        <v>4730</v>
      </c>
      <c r="M1468" s="242" t="s">
        <v>4731</v>
      </c>
      <c r="N1468" s="242"/>
      <c r="O1468" s="242" t="s">
        <v>18806</v>
      </c>
      <c r="P1468" s="242" t="s">
        <v>9341</v>
      </c>
      <c r="Q1468" s="242" t="s">
        <v>4733</v>
      </c>
    </row>
    <row r="1469" spans="1:17">
      <c r="A1469" s="242" t="s">
        <v>9530</v>
      </c>
      <c r="B1469" s="242" t="s">
        <v>9531</v>
      </c>
      <c r="C1469" s="242" t="s">
        <v>9532</v>
      </c>
      <c r="D1469" s="242"/>
      <c r="E1469" s="242" t="s">
        <v>9343</v>
      </c>
      <c r="F1469" s="242" t="s">
        <v>4742</v>
      </c>
      <c r="G1469" s="240">
        <v>60</v>
      </c>
      <c r="H1469" s="241">
        <v>0</v>
      </c>
      <c r="I1469" s="242" t="s">
        <v>4738</v>
      </c>
      <c r="J1469" s="242" t="s">
        <v>4739</v>
      </c>
      <c r="K1469" s="242" t="s">
        <v>4729</v>
      </c>
      <c r="L1469" s="242" t="s">
        <v>4730</v>
      </c>
      <c r="M1469" s="242" t="s">
        <v>4740</v>
      </c>
      <c r="N1469" s="242"/>
      <c r="O1469" s="242" t="s">
        <v>18806</v>
      </c>
      <c r="P1469" s="242" t="s">
        <v>9341</v>
      </c>
      <c r="Q1469" s="242" t="s">
        <v>4733</v>
      </c>
    </row>
    <row r="1470" spans="1:17">
      <c r="A1470" s="242" t="s">
        <v>9533</v>
      </c>
      <c r="B1470" s="242" t="s">
        <v>9534</v>
      </c>
      <c r="C1470" s="242" t="s">
        <v>9535</v>
      </c>
      <c r="D1470" s="242"/>
      <c r="E1470" s="242" t="s">
        <v>9343</v>
      </c>
      <c r="F1470" s="242" t="s">
        <v>4742</v>
      </c>
      <c r="G1470" s="240">
        <v>60</v>
      </c>
      <c r="H1470" s="241">
        <v>0</v>
      </c>
      <c r="I1470" s="242" t="s">
        <v>4747</v>
      </c>
      <c r="J1470" s="242" t="s">
        <v>4748</v>
      </c>
      <c r="K1470" s="242" t="s">
        <v>4729</v>
      </c>
      <c r="L1470" s="242" t="s">
        <v>4730</v>
      </c>
      <c r="M1470" s="242" t="s">
        <v>4908</v>
      </c>
      <c r="N1470" s="242"/>
      <c r="O1470" s="242" t="s">
        <v>18806</v>
      </c>
      <c r="P1470" s="242" t="s">
        <v>9341</v>
      </c>
      <c r="Q1470" s="242" t="s">
        <v>4733</v>
      </c>
    </row>
    <row r="1471" spans="1:17">
      <c r="A1471" s="242" t="s">
        <v>9536</v>
      </c>
      <c r="B1471" s="242" t="s">
        <v>9537</v>
      </c>
      <c r="C1471" s="242" t="s">
        <v>9538</v>
      </c>
      <c r="D1471" s="242"/>
      <c r="E1471" s="242" t="s">
        <v>9400</v>
      </c>
      <c r="F1471" s="242" t="s">
        <v>4742</v>
      </c>
      <c r="G1471" s="240">
        <v>60</v>
      </c>
      <c r="H1471" s="241">
        <v>0</v>
      </c>
      <c r="I1471" s="242" t="s">
        <v>4775</v>
      </c>
      <c r="J1471" s="242" t="s">
        <v>4776</v>
      </c>
      <c r="K1471" s="242" t="s">
        <v>4729</v>
      </c>
      <c r="L1471" s="242" t="s">
        <v>5039</v>
      </c>
      <c r="M1471" s="242" t="s">
        <v>4798</v>
      </c>
      <c r="N1471" s="242"/>
      <c r="O1471" s="242" t="s">
        <v>18806</v>
      </c>
      <c r="P1471" s="242" t="s">
        <v>9341</v>
      </c>
      <c r="Q1471" s="242" t="s">
        <v>4733</v>
      </c>
    </row>
    <row r="1472" spans="1:17">
      <c r="A1472" s="242" t="s">
        <v>9539</v>
      </c>
      <c r="B1472" s="242" t="s">
        <v>9540</v>
      </c>
      <c r="C1472" s="242" t="s">
        <v>9541</v>
      </c>
      <c r="D1472" s="242"/>
      <c r="E1472" s="242" t="s">
        <v>9400</v>
      </c>
      <c r="F1472" s="242" t="s">
        <v>4742</v>
      </c>
      <c r="G1472" s="240">
        <v>60</v>
      </c>
      <c r="H1472" s="241">
        <v>0</v>
      </c>
      <c r="I1472" s="242" t="s">
        <v>4775</v>
      </c>
      <c r="J1472" s="242" t="s">
        <v>4776</v>
      </c>
      <c r="K1472" s="242" t="s">
        <v>4729</v>
      </c>
      <c r="L1472" s="242" t="s">
        <v>5039</v>
      </c>
      <c r="M1472" s="242" t="s">
        <v>4798</v>
      </c>
      <c r="N1472" s="242"/>
      <c r="O1472" s="242" t="s">
        <v>18806</v>
      </c>
      <c r="P1472" s="242" t="s">
        <v>9341</v>
      </c>
      <c r="Q1472" s="242" t="s">
        <v>4733</v>
      </c>
    </row>
    <row r="1473" spans="1:17">
      <c r="A1473" s="242" t="s">
        <v>9542</v>
      </c>
      <c r="B1473" s="242" t="s">
        <v>9543</v>
      </c>
      <c r="C1473" s="242" t="s">
        <v>9544</v>
      </c>
      <c r="D1473" s="242"/>
      <c r="E1473" s="242" t="s">
        <v>9400</v>
      </c>
      <c r="F1473" s="242" t="s">
        <v>4742</v>
      </c>
      <c r="G1473" s="240">
        <v>60</v>
      </c>
      <c r="H1473" s="241">
        <v>0</v>
      </c>
      <c r="I1473" s="242" t="s">
        <v>4775</v>
      </c>
      <c r="J1473" s="242" t="s">
        <v>4776</v>
      </c>
      <c r="K1473" s="242" t="s">
        <v>4729</v>
      </c>
      <c r="L1473" s="242" t="s">
        <v>4797</v>
      </c>
      <c r="M1473" s="242" t="s">
        <v>4798</v>
      </c>
      <c r="N1473" s="242"/>
      <c r="O1473" s="242" t="s">
        <v>18806</v>
      </c>
      <c r="P1473" s="242" t="s">
        <v>9341</v>
      </c>
      <c r="Q1473" s="242" t="s">
        <v>4733</v>
      </c>
    </row>
    <row r="1474" spans="1:17">
      <c r="A1474" s="242" t="s">
        <v>9545</v>
      </c>
      <c r="B1474" s="242" t="s">
        <v>9546</v>
      </c>
      <c r="C1474" s="242" t="s">
        <v>9547</v>
      </c>
      <c r="D1474" s="242"/>
      <c r="E1474" s="242" t="s">
        <v>9400</v>
      </c>
      <c r="F1474" s="242" t="s">
        <v>4742</v>
      </c>
      <c r="G1474" s="240">
        <v>60</v>
      </c>
      <c r="H1474" s="241">
        <v>0</v>
      </c>
      <c r="I1474" s="242" t="s">
        <v>4775</v>
      </c>
      <c r="J1474" s="242" t="s">
        <v>4776</v>
      </c>
      <c r="K1474" s="242" t="s">
        <v>4729</v>
      </c>
      <c r="L1474" s="242" t="s">
        <v>4797</v>
      </c>
      <c r="M1474" s="242" t="s">
        <v>4798</v>
      </c>
      <c r="N1474" s="242"/>
      <c r="O1474" s="242" t="s">
        <v>18806</v>
      </c>
      <c r="P1474" s="242" t="s">
        <v>9341</v>
      </c>
      <c r="Q1474" s="242" t="s">
        <v>4733</v>
      </c>
    </row>
    <row r="1475" spans="1:17">
      <c r="A1475" s="242" t="s">
        <v>9548</v>
      </c>
      <c r="B1475" s="242" t="s">
        <v>9549</v>
      </c>
      <c r="C1475" s="242" t="s">
        <v>9550</v>
      </c>
      <c r="D1475" s="242"/>
      <c r="E1475" s="242" t="s">
        <v>9400</v>
      </c>
      <c r="F1475" s="242" t="s">
        <v>4742</v>
      </c>
      <c r="G1475" s="240">
        <v>60</v>
      </c>
      <c r="H1475" s="241">
        <v>0</v>
      </c>
      <c r="I1475" s="242" t="s">
        <v>4775</v>
      </c>
      <c r="J1475" s="242" t="s">
        <v>4776</v>
      </c>
      <c r="K1475" s="242" t="s">
        <v>4729</v>
      </c>
      <c r="L1475" s="242" t="s">
        <v>4797</v>
      </c>
      <c r="M1475" s="242" t="s">
        <v>4798</v>
      </c>
      <c r="N1475" s="242"/>
      <c r="O1475" s="242" t="s">
        <v>18806</v>
      </c>
      <c r="P1475" s="242" t="s">
        <v>9341</v>
      </c>
      <c r="Q1475" s="242" t="s">
        <v>4733</v>
      </c>
    </row>
    <row r="1476" spans="1:17">
      <c r="A1476" s="242" t="s">
        <v>9551</v>
      </c>
      <c r="B1476" s="242" t="s">
        <v>9552</v>
      </c>
      <c r="C1476" s="242" t="s">
        <v>9553</v>
      </c>
      <c r="D1476" s="242"/>
      <c r="E1476" s="242" t="s">
        <v>9400</v>
      </c>
      <c r="F1476" s="242" t="s">
        <v>4742</v>
      </c>
      <c r="G1476" s="240">
        <v>60</v>
      </c>
      <c r="H1476" s="241">
        <v>0</v>
      </c>
      <c r="I1476" s="242" t="s">
        <v>4775</v>
      </c>
      <c r="J1476" s="242" t="s">
        <v>4776</v>
      </c>
      <c r="K1476" s="242" t="s">
        <v>4729</v>
      </c>
      <c r="L1476" s="242" t="s">
        <v>5017</v>
      </c>
      <c r="M1476" s="242" t="s">
        <v>4798</v>
      </c>
      <c r="N1476" s="242"/>
      <c r="O1476" s="242" t="s">
        <v>18806</v>
      </c>
      <c r="P1476" s="242" t="s">
        <v>9341</v>
      </c>
      <c r="Q1476" s="242" t="s">
        <v>4733</v>
      </c>
    </row>
    <row r="1477" spans="1:17">
      <c r="A1477" s="242" t="s">
        <v>9554</v>
      </c>
      <c r="B1477" s="242" t="s">
        <v>9555</v>
      </c>
      <c r="C1477" s="242" t="s">
        <v>9556</v>
      </c>
      <c r="D1477" s="242"/>
      <c r="E1477" s="242" t="s">
        <v>9400</v>
      </c>
      <c r="F1477" s="242" t="s">
        <v>4742</v>
      </c>
      <c r="G1477" s="240">
        <v>60</v>
      </c>
      <c r="H1477" s="241">
        <v>0</v>
      </c>
      <c r="I1477" s="242" t="s">
        <v>4775</v>
      </c>
      <c r="J1477" s="242" t="s">
        <v>4776</v>
      </c>
      <c r="K1477" s="242" t="s">
        <v>4729</v>
      </c>
      <c r="L1477" s="242" t="s">
        <v>5083</v>
      </c>
      <c r="M1477" s="242" t="s">
        <v>4798</v>
      </c>
      <c r="N1477" s="242"/>
      <c r="O1477" s="242" t="s">
        <v>18806</v>
      </c>
      <c r="P1477" s="242" t="s">
        <v>9341</v>
      </c>
      <c r="Q1477" s="242" t="s">
        <v>4733</v>
      </c>
    </row>
    <row r="1478" spans="1:17">
      <c r="A1478" s="242" t="s">
        <v>9557</v>
      </c>
      <c r="B1478" s="242" t="s">
        <v>9558</v>
      </c>
      <c r="C1478" s="242" t="s">
        <v>9559</v>
      </c>
      <c r="D1478" s="242"/>
      <c r="E1478" s="242" t="s">
        <v>9400</v>
      </c>
      <c r="F1478" s="242" t="s">
        <v>4742</v>
      </c>
      <c r="G1478" s="240">
        <v>60</v>
      </c>
      <c r="H1478" s="241">
        <v>0</v>
      </c>
      <c r="I1478" s="242" t="s">
        <v>4775</v>
      </c>
      <c r="J1478" s="242" t="s">
        <v>4776</v>
      </c>
      <c r="K1478" s="242" t="s">
        <v>4729</v>
      </c>
      <c r="L1478" s="242" t="s">
        <v>5043</v>
      </c>
      <c r="M1478" s="242" t="s">
        <v>4798</v>
      </c>
      <c r="N1478" s="242"/>
      <c r="O1478" s="242" t="s">
        <v>18806</v>
      </c>
      <c r="P1478" s="242" t="s">
        <v>9341</v>
      </c>
      <c r="Q1478" s="242" t="s">
        <v>4733</v>
      </c>
    </row>
    <row r="1479" spans="1:17">
      <c r="A1479" s="242" t="s">
        <v>9560</v>
      </c>
      <c r="B1479" s="242" t="s">
        <v>9561</v>
      </c>
      <c r="C1479" s="242" t="s">
        <v>9562</v>
      </c>
      <c r="D1479" s="242"/>
      <c r="E1479" s="242" t="s">
        <v>9400</v>
      </c>
      <c r="F1479" s="242" t="s">
        <v>4742</v>
      </c>
      <c r="G1479" s="240">
        <v>60</v>
      </c>
      <c r="H1479" s="241">
        <v>0</v>
      </c>
      <c r="I1479" s="242" t="s">
        <v>4775</v>
      </c>
      <c r="J1479" s="242" t="s">
        <v>4776</v>
      </c>
      <c r="K1479" s="242" t="s">
        <v>4729</v>
      </c>
      <c r="L1479" s="242" t="s">
        <v>5083</v>
      </c>
      <c r="M1479" s="242" t="s">
        <v>4798</v>
      </c>
      <c r="N1479" s="242"/>
      <c r="O1479" s="242" t="s">
        <v>18806</v>
      </c>
      <c r="P1479" s="242" t="s">
        <v>9341</v>
      </c>
      <c r="Q1479" s="242" t="s">
        <v>4733</v>
      </c>
    </row>
    <row r="1480" spans="1:17">
      <c r="A1480" s="242" t="s">
        <v>9563</v>
      </c>
      <c r="B1480" s="242" t="s">
        <v>9564</v>
      </c>
      <c r="C1480" s="242" t="s">
        <v>9565</v>
      </c>
      <c r="D1480" s="242"/>
      <c r="E1480" s="242" t="s">
        <v>9400</v>
      </c>
      <c r="F1480" s="242" t="s">
        <v>4742</v>
      </c>
      <c r="G1480" s="240">
        <v>60</v>
      </c>
      <c r="H1480" s="241">
        <v>0</v>
      </c>
      <c r="I1480" s="242" t="s">
        <v>4775</v>
      </c>
      <c r="J1480" s="242" t="s">
        <v>4776</v>
      </c>
      <c r="K1480" s="242" t="s">
        <v>4729</v>
      </c>
      <c r="L1480" s="242" t="s">
        <v>4978</v>
      </c>
      <c r="M1480" s="242" t="s">
        <v>4798</v>
      </c>
      <c r="N1480" s="242"/>
      <c r="O1480" s="242" t="s">
        <v>18806</v>
      </c>
      <c r="P1480" s="242" t="s">
        <v>9341</v>
      </c>
      <c r="Q1480" s="242" t="s">
        <v>4733</v>
      </c>
    </row>
    <row r="1481" spans="1:17">
      <c r="A1481" s="242" t="s">
        <v>9566</v>
      </c>
      <c r="B1481" s="242" t="s">
        <v>9567</v>
      </c>
      <c r="C1481" s="242" t="s">
        <v>9568</v>
      </c>
      <c r="D1481" s="242"/>
      <c r="E1481" s="242" t="s">
        <v>9400</v>
      </c>
      <c r="F1481" s="242" t="s">
        <v>4742</v>
      </c>
      <c r="G1481" s="240">
        <v>60</v>
      </c>
      <c r="H1481" s="241">
        <v>0</v>
      </c>
      <c r="I1481" s="242" t="s">
        <v>4775</v>
      </c>
      <c r="J1481" s="242" t="s">
        <v>4776</v>
      </c>
      <c r="K1481" s="242" t="s">
        <v>4729</v>
      </c>
      <c r="L1481" s="242" t="s">
        <v>4978</v>
      </c>
      <c r="M1481" s="242" t="s">
        <v>4798</v>
      </c>
      <c r="N1481" s="242"/>
      <c r="O1481" s="242" t="s">
        <v>18806</v>
      </c>
      <c r="P1481" s="242" t="s">
        <v>9341</v>
      </c>
      <c r="Q1481" s="242" t="s">
        <v>4733</v>
      </c>
    </row>
    <row r="1482" spans="1:17">
      <c r="A1482" s="242" t="s">
        <v>9569</v>
      </c>
      <c r="B1482" s="242" t="s">
        <v>9570</v>
      </c>
      <c r="C1482" s="242" t="s">
        <v>9571</v>
      </c>
      <c r="D1482" s="242"/>
      <c r="E1482" s="242" t="s">
        <v>9400</v>
      </c>
      <c r="F1482" s="242" t="s">
        <v>4742</v>
      </c>
      <c r="G1482" s="240">
        <v>60</v>
      </c>
      <c r="H1482" s="241">
        <v>0</v>
      </c>
      <c r="I1482" s="242" t="s">
        <v>4775</v>
      </c>
      <c r="J1482" s="242" t="s">
        <v>4776</v>
      </c>
      <c r="K1482" s="242" t="s">
        <v>4729</v>
      </c>
      <c r="L1482" s="242" t="s">
        <v>8857</v>
      </c>
      <c r="M1482" s="242" t="s">
        <v>4798</v>
      </c>
      <c r="N1482" s="242"/>
      <c r="O1482" s="242" t="s">
        <v>18806</v>
      </c>
      <c r="P1482" s="242" t="s">
        <v>9341</v>
      </c>
      <c r="Q1482" s="242" t="s">
        <v>4733</v>
      </c>
    </row>
    <row r="1483" spans="1:17">
      <c r="A1483" s="242" t="s">
        <v>9572</v>
      </c>
      <c r="B1483" s="242" t="s">
        <v>9573</v>
      </c>
      <c r="C1483" s="242" t="s">
        <v>9574</v>
      </c>
      <c r="D1483" s="242"/>
      <c r="E1483" s="242" t="s">
        <v>9400</v>
      </c>
      <c r="F1483" s="242" t="s">
        <v>4742</v>
      </c>
      <c r="G1483" s="240">
        <v>60</v>
      </c>
      <c r="H1483" s="241">
        <v>0</v>
      </c>
      <c r="I1483" s="242" t="s">
        <v>4775</v>
      </c>
      <c r="J1483" s="242" t="s">
        <v>4776</v>
      </c>
      <c r="K1483" s="242" t="s">
        <v>4729</v>
      </c>
      <c r="L1483" s="242" t="s">
        <v>7765</v>
      </c>
      <c r="M1483" s="242" t="s">
        <v>4798</v>
      </c>
      <c r="N1483" s="242"/>
      <c r="O1483" s="242" t="s">
        <v>18806</v>
      </c>
      <c r="P1483" s="242" t="s">
        <v>9341</v>
      </c>
      <c r="Q1483" s="242" t="s">
        <v>4733</v>
      </c>
    </row>
    <row r="1484" spans="1:17">
      <c r="A1484" s="242" t="s">
        <v>9575</v>
      </c>
      <c r="B1484" s="242" t="s">
        <v>9576</v>
      </c>
      <c r="C1484" s="242" t="s">
        <v>9577</v>
      </c>
      <c r="D1484" s="242"/>
      <c r="E1484" s="242" t="s">
        <v>9400</v>
      </c>
      <c r="F1484" s="242" t="s">
        <v>4742</v>
      </c>
      <c r="G1484" s="240">
        <v>60</v>
      </c>
      <c r="H1484" s="241">
        <v>0</v>
      </c>
      <c r="I1484" s="242" t="s">
        <v>4775</v>
      </c>
      <c r="J1484" s="242" t="s">
        <v>4776</v>
      </c>
      <c r="K1484" s="242" t="s">
        <v>4729</v>
      </c>
      <c r="L1484" s="242" t="s">
        <v>8645</v>
      </c>
      <c r="M1484" s="242" t="s">
        <v>4798</v>
      </c>
      <c r="N1484" s="242"/>
      <c r="O1484" s="242" t="s">
        <v>18806</v>
      </c>
      <c r="P1484" s="242" t="s">
        <v>9341</v>
      </c>
      <c r="Q1484" s="242" t="s">
        <v>4733</v>
      </c>
    </row>
    <row r="1485" spans="1:17">
      <c r="A1485" s="242" t="s">
        <v>9578</v>
      </c>
      <c r="B1485" s="242" t="s">
        <v>9579</v>
      </c>
      <c r="C1485" s="242" t="s">
        <v>9580</v>
      </c>
      <c r="D1485" s="242"/>
      <c r="E1485" s="242" t="s">
        <v>9400</v>
      </c>
      <c r="F1485" s="242" t="s">
        <v>4742</v>
      </c>
      <c r="G1485" s="240">
        <v>60</v>
      </c>
      <c r="H1485" s="241">
        <v>0</v>
      </c>
      <c r="I1485" s="242" t="s">
        <v>4775</v>
      </c>
      <c r="J1485" s="242" t="s">
        <v>4776</v>
      </c>
      <c r="K1485" s="242" t="s">
        <v>4729</v>
      </c>
      <c r="L1485" s="242" t="s">
        <v>4862</v>
      </c>
      <c r="M1485" s="242" t="s">
        <v>4798</v>
      </c>
      <c r="N1485" s="242"/>
      <c r="O1485" s="242" t="s">
        <v>18806</v>
      </c>
      <c r="P1485" s="242" t="s">
        <v>9341</v>
      </c>
      <c r="Q1485" s="242" t="s">
        <v>4733</v>
      </c>
    </row>
    <row r="1486" spans="1:17">
      <c r="A1486" s="242" t="s">
        <v>9581</v>
      </c>
      <c r="B1486" s="242" t="s">
        <v>9582</v>
      </c>
      <c r="C1486" s="242" t="s">
        <v>9582</v>
      </c>
      <c r="D1486" s="242"/>
      <c r="E1486" s="242" t="s">
        <v>9348</v>
      </c>
      <c r="F1486" s="242" t="s">
        <v>4742</v>
      </c>
      <c r="G1486" s="240">
        <v>60</v>
      </c>
      <c r="H1486" s="241">
        <v>0</v>
      </c>
      <c r="I1486" s="242" t="s">
        <v>4848</v>
      </c>
      <c r="J1486" s="242" t="s">
        <v>4849</v>
      </c>
      <c r="K1486" s="242" t="s">
        <v>4729</v>
      </c>
      <c r="L1486" s="242" t="s">
        <v>9235</v>
      </c>
      <c r="M1486" s="242" t="s">
        <v>4851</v>
      </c>
      <c r="N1486" s="242"/>
      <c r="O1486" s="242" t="s">
        <v>18806</v>
      </c>
      <c r="P1486" s="242" t="s">
        <v>9341</v>
      </c>
      <c r="Q1486" s="242" t="s">
        <v>4733</v>
      </c>
    </row>
    <row r="1487" spans="1:17">
      <c r="A1487" s="242" t="s">
        <v>9583</v>
      </c>
      <c r="B1487" s="242" t="s">
        <v>9584</v>
      </c>
      <c r="C1487" s="242" t="s">
        <v>9585</v>
      </c>
      <c r="D1487" s="242"/>
      <c r="E1487" s="242" t="s">
        <v>9400</v>
      </c>
      <c r="F1487" s="242" t="s">
        <v>4742</v>
      </c>
      <c r="G1487" s="240">
        <v>60</v>
      </c>
      <c r="H1487" s="241">
        <v>0</v>
      </c>
      <c r="I1487" s="242" t="s">
        <v>4775</v>
      </c>
      <c r="J1487" s="242" t="s">
        <v>4776</v>
      </c>
      <c r="K1487" s="242" t="s">
        <v>4729</v>
      </c>
      <c r="L1487" s="242" t="s">
        <v>5017</v>
      </c>
      <c r="M1487" s="242" t="s">
        <v>4798</v>
      </c>
      <c r="N1487" s="242"/>
      <c r="O1487" s="242" t="s">
        <v>18806</v>
      </c>
      <c r="P1487" s="242" t="s">
        <v>9341</v>
      </c>
      <c r="Q1487" s="242" t="s">
        <v>4733</v>
      </c>
    </row>
    <row r="1488" spans="1:17">
      <c r="A1488" s="242" t="s">
        <v>9586</v>
      </c>
      <c r="B1488" s="242" t="s">
        <v>9587</v>
      </c>
      <c r="C1488" s="242" t="s">
        <v>9588</v>
      </c>
      <c r="D1488" s="242"/>
      <c r="E1488" s="242" t="s">
        <v>9466</v>
      </c>
      <c r="F1488" s="242" t="s">
        <v>9589</v>
      </c>
      <c r="G1488" s="240"/>
      <c r="H1488" s="241">
        <v>0</v>
      </c>
      <c r="I1488" s="242" t="s">
        <v>4848</v>
      </c>
      <c r="J1488" s="242" t="s">
        <v>4849</v>
      </c>
      <c r="K1488" s="242" t="s">
        <v>4729</v>
      </c>
      <c r="L1488" s="242" t="s">
        <v>7779</v>
      </c>
      <c r="M1488" s="242" t="s">
        <v>4851</v>
      </c>
      <c r="N1488" s="242"/>
      <c r="O1488" s="242" t="s">
        <v>18806</v>
      </c>
      <c r="P1488" s="242" t="s">
        <v>9341</v>
      </c>
      <c r="Q1488" s="242" t="s">
        <v>4733</v>
      </c>
    </row>
    <row r="1489" spans="1:17">
      <c r="A1489" s="242" t="s">
        <v>75</v>
      </c>
      <c r="B1489" s="242" t="s">
        <v>9590</v>
      </c>
      <c r="C1489" s="242" t="s">
        <v>781</v>
      </c>
      <c r="D1489" s="242" t="s">
        <v>9591</v>
      </c>
      <c r="E1489" s="242" t="s">
        <v>9592</v>
      </c>
      <c r="F1489" s="242" t="s">
        <v>9591</v>
      </c>
      <c r="G1489" s="240"/>
      <c r="H1489" s="241">
        <v>0</v>
      </c>
      <c r="I1489" s="242" t="s">
        <v>4967</v>
      </c>
      <c r="J1489" s="242" t="s">
        <v>4968</v>
      </c>
      <c r="K1489" s="242" t="s">
        <v>4729</v>
      </c>
      <c r="L1489" s="242" t="s">
        <v>4832</v>
      </c>
      <c r="M1489" s="242" t="s">
        <v>4991</v>
      </c>
      <c r="N1489" s="242"/>
      <c r="O1489" s="242" t="s">
        <v>75</v>
      </c>
      <c r="P1489" s="242" t="s">
        <v>18831</v>
      </c>
      <c r="Q1489" s="242" t="s">
        <v>4733</v>
      </c>
    </row>
    <row r="1490" spans="1:17">
      <c r="A1490" s="242" t="s">
        <v>9593</v>
      </c>
      <c r="B1490" s="242" t="s">
        <v>9594</v>
      </c>
      <c r="C1490" s="242" t="s">
        <v>9595</v>
      </c>
      <c r="D1490" s="242"/>
      <c r="E1490" s="242"/>
      <c r="F1490" s="242"/>
      <c r="G1490" s="240"/>
      <c r="H1490" s="241">
        <v>0</v>
      </c>
      <c r="I1490" s="242" t="s">
        <v>1226</v>
      </c>
      <c r="J1490" s="242" t="s">
        <v>5059</v>
      </c>
      <c r="K1490" s="242" t="s">
        <v>4729</v>
      </c>
      <c r="L1490" s="242" t="s">
        <v>5117</v>
      </c>
      <c r="M1490" s="242" t="s">
        <v>4798</v>
      </c>
      <c r="N1490" s="242"/>
      <c r="O1490" s="242" t="s">
        <v>18822</v>
      </c>
      <c r="P1490" s="242" t="s">
        <v>18822</v>
      </c>
      <c r="Q1490" s="242" t="s">
        <v>4733</v>
      </c>
    </row>
    <row r="1491" spans="1:17">
      <c r="A1491" s="242" t="s">
        <v>9596</v>
      </c>
      <c r="B1491" s="242" t="s">
        <v>9597</v>
      </c>
      <c r="C1491" s="242" t="s">
        <v>9598</v>
      </c>
      <c r="D1491" s="242"/>
      <c r="E1491" s="242" t="s">
        <v>4965</v>
      </c>
      <c r="F1491" s="242"/>
      <c r="G1491" s="240"/>
      <c r="H1491" s="241">
        <v>0</v>
      </c>
      <c r="I1491" s="242" t="s">
        <v>4848</v>
      </c>
      <c r="J1491" s="242" t="s">
        <v>4849</v>
      </c>
      <c r="K1491" s="242" t="s">
        <v>4729</v>
      </c>
      <c r="L1491" s="242" t="s">
        <v>5451</v>
      </c>
      <c r="M1491" s="242" t="s">
        <v>4851</v>
      </c>
      <c r="N1491" s="242"/>
      <c r="O1491" s="242" t="s">
        <v>18822</v>
      </c>
      <c r="P1491" s="242" t="s">
        <v>18822</v>
      </c>
      <c r="Q1491" s="242" t="s">
        <v>4733</v>
      </c>
    </row>
    <row r="1492" spans="1:17">
      <c r="A1492" s="242" t="s">
        <v>9599</v>
      </c>
      <c r="B1492" s="242" t="s">
        <v>9600</v>
      </c>
      <c r="C1492" s="242" t="s">
        <v>9601</v>
      </c>
      <c r="D1492" s="242"/>
      <c r="E1492" s="242" t="s">
        <v>4737</v>
      </c>
      <c r="F1492" s="242" t="s">
        <v>9602</v>
      </c>
      <c r="G1492" s="240">
        <v>60</v>
      </c>
      <c r="H1492" s="241">
        <v>0</v>
      </c>
      <c r="I1492" s="242"/>
      <c r="J1492" s="242"/>
      <c r="K1492" s="242" t="s">
        <v>4729</v>
      </c>
      <c r="L1492" s="242" t="s">
        <v>4730</v>
      </c>
      <c r="M1492" s="242" t="s">
        <v>4937</v>
      </c>
      <c r="N1492" s="242"/>
      <c r="O1492" s="242" t="s">
        <v>18823</v>
      </c>
      <c r="P1492" s="242" t="s">
        <v>9600</v>
      </c>
      <c r="Q1492" s="242" t="s">
        <v>4733</v>
      </c>
    </row>
    <row r="1493" spans="1:17">
      <c r="A1493" s="242" t="s">
        <v>9603</v>
      </c>
      <c r="B1493" s="242" t="s">
        <v>9604</v>
      </c>
      <c r="C1493" s="242" t="s">
        <v>9605</v>
      </c>
      <c r="D1493" s="242"/>
      <c r="E1493" s="242" t="s">
        <v>4737</v>
      </c>
      <c r="F1493" s="242" t="s">
        <v>9606</v>
      </c>
      <c r="G1493" s="240">
        <v>60</v>
      </c>
      <c r="H1493" s="241">
        <v>0</v>
      </c>
      <c r="I1493" s="242"/>
      <c r="J1493" s="242"/>
      <c r="K1493" s="242" t="s">
        <v>4729</v>
      </c>
      <c r="L1493" s="242" t="s">
        <v>4730</v>
      </c>
      <c r="M1493" s="242" t="s">
        <v>4822</v>
      </c>
      <c r="N1493" s="242"/>
      <c r="O1493" s="242" t="s">
        <v>9603</v>
      </c>
      <c r="P1493" s="242" t="s">
        <v>9604</v>
      </c>
      <c r="Q1493" s="242" t="s">
        <v>4733</v>
      </c>
    </row>
    <row r="1494" spans="1:17">
      <c r="A1494" s="242" t="s">
        <v>9607</v>
      </c>
      <c r="B1494" s="242" t="s">
        <v>9608</v>
      </c>
      <c r="C1494" s="242" t="s">
        <v>9609</v>
      </c>
      <c r="D1494" s="242"/>
      <c r="E1494" s="242" t="s">
        <v>4737</v>
      </c>
      <c r="F1494" s="242" t="s">
        <v>9610</v>
      </c>
      <c r="G1494" s="240"/>
      <c r="H1494" s="241">
        <v>0</v>
      </c>
      <c r="I1494" s="242" t="s">
        <v>4775</v>
      </c>
      <c r="J1494" s="242" t="s">
        <v>4776</v>
      </c>
      <c r="K1494" s="242" t="s">
        <v>4729</v>
      </c>
      <c r="L1494" s="242" t="s">
        <v>4730</v>
      </c>
      <c r="M1494" s="242" t="s">
        <v>4749</v>
      </c>
      <c r="N1494" s="242"/>
      <c r="O1494" s="242" t="s">
        <v>9607</v>
      </c>
      <c r="P1494" s="242" t="s">
        <v>9608</v>
      </c>
      <c r="Q1494" s="242" t="s">
        <v>4733</v>
      </c>
    </row>
    <row r="1495" spans="1:17">
      <c r="A1495" s="242" t="s">
        <v>9611</v>
      </c>
      <c r="B1495" s="242" t="s">
        <v>9612</v>
      </c>
      <c r="C1495" s="242" t="s">
        <v>9613</v>
      </c>
      <c r="D1495" s="242"/>
      <c r="E1495" s="242" t="s">
        <v>4965</v>
      </c>
      <c r="F1495" s="242" t="s">
        <v>9614</v>
      </c>
      <c r="G1495" s="240"/>
      <c r="H1495" s="241">
        <v>0</v>
      </c>
      <c r="I1495" s="242" t="s">
        <v>4967</v>
      </c>
      <c r="J1495" s="242" t="s">
        <v>4968</v>
      </c>
      <c r="K1495" s="242" t="s">
        <v>4729</v>
      </c>
      <c r="L1495" s="242" t="s">
        <v>4832</v>
      </c>
      <c r="M1495" s="242" t="s">
        <v>4833</v>
      </c>
      <c r="N1495" s="242" t="s">
        <v>9615</v>
      </c>
      <c r="O1495" s="242" t="s">
        <v>9611</v>
      </c>
      <c r="P1495" s="242" t="s">
        <v>9612</v>
      </c>
      <c r="Q1495" s="242" t="s">
        <v>4733</v>
      </c>
    </row>
    <row r="1496" spans="1:17">
      <c r="A1496" s="242" t="s">
        <v>9616</v>
      </c>
      <c r="B1496" s="242" t="s">
        <v>9617</v>
      </c>
      <c r="C1496" s="242" t="s">
        <v>9618</v>
      </c>
      <c r="D1496" s="242"/>
      <c r="E1496" s="242" t="s">
        <v>4737</v>
      </c>
      <c r="F1496" s="242" t="s">
        <v>9619</v>
      </c>
      <c r="G1496" s="240"/>
      <c r="H1496" s="241">
        <v>0</v>
      </c>
      <c r="I1496" s="242" t="s">
        <v>9620</v>
      </c>
      <c r="J1496" s="242" t="s">
        <v>9621</v>
      </c>
      <c r="K1496" s="242" t="s">
        <v>4729</v>
      </c>
      <c r="L1496" s="242" t="s">
        <v>4730</v>
      </c>
      <c r="M1496" s="242" t="s">
        <v>4749</v>
      </c>
      <c r="N1496" s="242"/>
      <c r="O1496" s="242" t="s">
        <v>9616</v>
      </c>
      <c r="P1496" s="242" t="s">
        <v>9617</v>
      </c>
      <c r="Q1496" s="242" t="s">
        <v>8832</v>
      </c>
    </row>
    <row r="1497" spans="1:17">
      <c r="A1497" s="242" t="s">
        <v>9622</v>
      </c>
      <c r="B1497" s="242" t="s">
        <v>9623</v>
      </c>
      <c r="C1497" s="242" t="s">
        <v>9624</v>
      </c>
      <c r="D1497" s="242"/>
      <c r="E1497" s="242" t="s">
        <v>9625</v>
      </c>
      <c r="F1497" s="242" t="s">
        <v>9626</v>
      </c>
      <c r="G1497" s="240">
        <v>60</v>
      </c>
      <c r="H1497" s="241">
        <v>0</v>
      </c>
      <c r="I1497" s="242" t="s">
        <v>5141</v>
      </c>
      <c r="J1497" s="242" t="s">
        <v>5142</v>
      </c>
      <c r="K1497" s="242" t="s">
        <v>4729</v>
      </c>
      <c r="L1497" s="242" t="s">
        <v>4730</v>
      </c>
      <c r="M1497" s="242" t="s">
        <v>4937</v>
      </c>
      <c r="N1497" s="242"/>
      <c r="O1497" s="242" t="s">
        <v>9622</v>
      </c>
      <c r="P1497" s="242" t="s">
        <v>9623</v>
      </c>
      <c r="Q1497" s="242" t="s">
        <v>4733</v>
      </c>
    </row>
    <row r="1498" spans="1:17">
      <c r="A1498" s="242" t="s">
        <v>9627</v>
      </c>
      <c r="B1498" s="242" t="s">
        <v>9628</v>
      </c>
      <c r="C1498" s="242" t="s">
        <v>9629</v>
      </c>
      <c r="D1498" s="242" t="s">
        <v>9630</v>
      </c>
      <c r="E1498" s="242" t="s">
        <v>4737</v>
      </c>
      <c r="F1498" s="242" t="s">
        <v>9631</v>
      </c>
      <c r="G1498" s="240"/>
      <c r="H1498" s="241">
        <v>0</v>
      </c>
      <c r="I1498" s="242" t="s">
        <v>4780</v>
      </c>
      <c r="J1498" s="242" t="s">
        <v>4781</v>
      </c>
      <c r="K1498" s="242" t="s">
        <v>4729</v>
      </c>
      <c r="L1498" s="242" t="s">
        <v>4730</v>
      </c>
      <c r="M1498" s="242" t="s">
        <v>6439</v>
      </c>
      <c r="N1498" s="242" t="s">
        <v>9632</v>
      </c>
      <c r="O1498" s="242" t="s">
        <v>9627</v>
      </c>
      <c r="P1498" s="242" t="s">
        <v>9628</v>
      </c>
      <c r="Q1498" s="242" t="s">
        <v>4733</v>
      </c>
    </row>
    <row r="1499" spans="1:17">
      <c r="A1499" s="242" t="s">
        <v>9633</v>
      </c>
      <c r="B1499" s="242" t="s">
        <v>9634</v>
      </c>
      <c r="C1499" s="242" t="s">
        <v>9635</v>
      </c>
      <c r="D1499" s="242"/>
      <c r="E1499" s="242" t="s">
        <v>4737</v>
      </c>
      <c r="F1499" s="242" t="s">
        <v>9636</v>
      </c>
      <c r="G1499" s="240">
        <v>60</v>
      </c>
      <c r="H1499" s="241">
        <v>0</v>
      </c>
      <c r="I1499" s="242" t="s">
        <v>4775</v>
      </c>
      <c r="J1499" s="242" t="s">
        <v>4776</v>
      </c>
      <c r="K1499" s="242" t="s">
        <v>4729</v>
      </c>
      <c r="L1499" s="242" t="s">
        <v>4730</v>
      </c>
      <c r="M1499" s="242" t="s">
        <v>4749</v>
      </c>
      <c r="N1499" s="242"/>
      <c r="O1499" s="242" t="s">
        <v>9633</v>
      </c>
      <c r="P1499" s="242" t="s">
        <v>9634</v>
      </c>
      <c r="Q1499" s="242" t="s">
        <v>4733</v>
      </c>
    </row>
    <row r="1500" spans="1:17">
      <c r="A1500" s="242" t="s">
        <v>165</v>
      </c>
      <c r="B1500" s="242" t="s">
        <v>165</v>
      </c>
      <c r="C1500" s="242" t="s">
        <v>9637</v>
      </c>
      <c r="D1500" s="242" t="s">
        <v>9638</v>
      </c>
      <c r="E1500" s="242" t="s">
        <v>9639</v>
      </c>
      <c r="F1500" s="242" t="s">
        <v>9638</v>
      </c>
      <c r="G1500" s="240">
        <v>60</v>
      </c>
      <c r="H1500" s="241">
        <v>0</v>
      </c>
      <c r="I1500" s="242" t="s">
        <v>4747</v>
      </c>
      <c r="J1500" s="242" t="s">
        <v>4748</v>
      </c>
      <c r="K1500" s="242" t="s">
        <v>4729</v>
      </c>
      <c r="L1500" s="242" t="s">
        <v>4730</v>
      </c>
      <c r="M1500" s="242" t="s">
        <v>4926</v>
      </c>
      <c r="N1500" s="242" t="s">
        <v>7354</v>
      </c>
      <c r="O1500" s="242" t="s">
        <v>165</v>
      </c>
      <c r="P1500" s="242" t="s">
        <v>165</v>
      </c>
      <c r="Q1500" s="242" t="s">
        <v>4733</v>
      </c>
    </row>
    <row r="1501" spans="1:17">
      <c r="A1501" s="242" t="s">
        <v>166</v>
      </c>
      <c r="B1501" s="242" t="s">
        <v>9640</v>
      </c>
      <c r="C1501" s="242" t="s">
        <v>9641</v>
      </c>
      <c r="D1501" s="242" t="s">
        <v>9638</v>
      </c>
      <c r="E1501" s="242" t="s">
        <v>9639</v>
      </c>
      <c r="F1501" s="242" t="s">
        <v>9638</v>
      </c>
      <c r="G1501" s="240">
        <v>60</v>
      </c>
      <c r="H1501" s="241">
        <v>0</v>
      </c>
      <c r="I1501" s="242" t="s">
        <v>4747</v>
      </c>
      <c r="J1501" s="242" t="s">
        <v>4748</v>
      </c>
      <c r="K1501" s="242" t="s">
        <v>4729</v>
      </c>
      <c r="L1501" s="242" t="s">
        <v>4730</v>
      </c>
      <c r="M1501" s="242" t="s">
        <v>4926</v>
      </c>
      <c r="N1501" s="242" t="s">
        <v>7354</v>
      </c>
      <c r="O1501" s="242" t="s">
        <v>165</v>
      </c>
      <c r="P1501" s="242" t="s">
        <v>165</v>
      </c>
      <c r="Q1501" s="242" t="s">
        <v>4733</v>
      </c>
    </row>
    <row r="1502" spans="1:17">
      <c r="A1502" s="242" t="s">
        <v>167</v>
      </c>
      <c r="B1502" s="242" t="s">
        <v>3360</v>
      </c>
      <c r="C1502" s="242" t="s">
        <v>9642</v>
      </c>
      <c r="D1502" s="242" t="s">
        <v>9638</v>
      </c>
      <c r="E1502" s="242" t="s">
        <v>9639</v>
      </c>
      <c r="F1502" s="242" t="s">
        <v>9638</v>
      </c>
      <c r="G1502" s="240">
        <v>60</v>
      </c>
      <c r="H1502" s="241">
        <v>0</v>
      </c>
      <c r="I1502" s="242" t="s">
        <v>4747</v>
      </c>
      <c r="J1502" s="242" t="s">
        <v>4748</v>
      </c>
      <c r="K1502" s="242" t="s">
        <v>4729</v>
      </c>
      <c r="L1502" s="242" t="s">
        <v>4730</v>
      </c>
      <c r="M1502" s="242" t="s">
        <v>4926</v>
      </c>
      <c r="N1502" s="242" t="s">
        <v>7354</v>
      </c>
      <c r="O1502" s="242" t="s">
        <v>165</v>
      </c>
      <c r="P1502" s="242" t="s">
        <v>165</v>
      </c>
      <c r="Q1502" s="242" t="s">
        <v>4733</v>
      </c>
    </row>
    <row r="1503" spans="1:17">
      <c r="A1503" s="242" t="s">
        <v>9643</v>
      </c>
      <c r="B1503" s="242" t="s">
        <v>3356</v>
      </c>
      <c r="C1503" s="242" t="s">
        <v>9644</v>
      </c>
      <c r="D1503" s="242" t="s">
        <v>9638</v>
      </c>
      <c r="E1503" s="242" t="s">
        <v>9639</v>
      </c>
      <c r="F1503" s="242" t="s">
        <v>9638</v>
      </c>
      <c r="G1503" s="240">
        <v>60</v>
      </c>
      <c r="H1503" s="241">
        <v>0</v>
      </c>
      <c r="I1503" s="242" t="s">
        <v>4747</v>
      </c>
      <c r="J1503" s="242" t="s">
        <v>4748</v>
      </c>
      <c r="K1503" s="242" t="s">
        <v>4729</v>
      </c>
      <c r="L1503" s="242" t="s">
        <v>4730</v>
      </c>
      <c r="M1503" s="242" t="s">
        <v>4926</v>
      </c>
      <c r="N1503" s="242" t="s">
        <v>7354</v>
      </c>
      <c r="O1503" s="242" t="s">
        <v>165</v>
      </c>
      <c r="P1503" s="242" t="s">
        <v>165</v>
      </c>
      <c r="Q1503" s="242" t="s">
        <v>4733</v>
      </c>
    </row>
    <row r="1504" spans="1:17">
      <c r="A1504" s="242" t="s">
        <v>168</v>
      </c>
      <c r="B1504" s="242" t="s">
        <v>3362</v>
      </c>
      <c r="C1504" s="242" t="s">
        <v>3376</v>
      </c>
      <c r="D1504" s="242" t="s">
        <v>9638</v>
      </c>
      <c r="E1504" s="242" t="s">
        <v>9639</v>
      </c>
      <c r="F1504" s="242" t="s">
        <v>9638</v>
      </c>
      <c r="G1504" s="240">
        <v>60</v>
      </c>
      <c r="H1504" s="241">
        <v>0</v>
      </c>
      <c r="I1504" s="242" t="s">
        <v>4738</v>
      </c>
      <c r="J1504" s="242" t="s">
        <v>4739</v>
      </c>
      <c r="K1504" s="242" t="s">
        <v>4729</v>
      </c>
      <c r="L1504" s="242" t="s">
        <v>4730</v>
      </c>
      <c r="M1504" s="242" t="s">
        <v>4740</v>
      </c>
      <c r="N1504" s="242"/>
      <c r="O1504" s="242" t="s">
        <v>165</v>
      </c>
      <c r="P1504" s="242" t="s">
        <v>165</v>
      </c>
      <c r="Q1504" s="242" t="s">
        <v>4733</v>
      </c>
    </row>
    <row r="1505" spans="1:17">
      <c r="A1505" s="242" t="s">
        <v>9645</v>
      </c>
      <c r="B1505" s="242" t="s">
        <v>9646</v>
      </c>
      <c r="C1505" s="242" t="s">
        <v>9647</v>
      </c>
      <c r="D1505" s="242"/>
      <c r="E1505" s="242" t="s">
        <v>4737</v>
      </c>
      <c r="F1505" s="242" t="s">
        <v>9648</v>
      </c>
      <c r="G1505" s="240"/>
      <c r="H1505" s="241">
        <v>0</v>
      </c>
      <c r="I1505" s="242"/>
      <c r="J1505" s="242"/>
      <c r="K1505" s="242" t="s">
        <v>4729</v>
      </c>
      <c r="L1505" s="242" t="s">
        <v>4730</v>
      </c>
      <c r="M1505" s="242" t="s">
        <v>4759</v>
      </c>
      <c r="N1505" s="242"/>
      <c r="O1505" s="242" t="s">
        <v>18807</v>
      </c>
      <c r="P1505" s="242" t="s">
        <v>9646</v>
      </c>
      <c r="Q1505" s="242" t="s">
        <v>4733</v>
      </c>
    </row>
    <row r="1506" spans="1:17">
      <c r="A1506" s="242" t="s">
        <v>9649</v>
      </c>
      <c r="B1506" s="242" t="s">
        <v>9650</v>
      </c>
      <c r="C1506" s="242" t="s">
        <v>9651</v>
      </c>
      <c r="D1506" s="242"/>
      <c r="E1506" s="242" t="s">
        <v>4737</v>
      </c>
      <c r="F1506" s="242" t="s">
        <v>4742</v>
      </c>
      <c r="G1506" s="240"/>
      <c r="H1506" s="241">
        <v>0</v>
      </c>
      <c r="I1506" s="242" t="s">
        <v>4747</v>
      </c>
      <c r="J1506" s="242" t="s">
        <v>4748</v>
      </c>
      <c r="K1506" s="242" t="s">
        <v>4729</v>
      </c>
      <c r="L1506" s="242" t="s">
        <v>4730</v>
      </c>
      <c r="M1506" s="242" t="s">
        <v>4759</v>
      </c>
      <c r="N1506" s="242"/>
      <c r="O1506" s="242" t="s">
        <v>18807</v>
      </c>
      <c r="P1506" s="242" t="s">
        <v>9646</v>
      </c>
      <c r="Q1506" s="242" t="s">
        <v>4733</v>
      </c>
    </row>
    <row r="1507" spans="1:17">
      <c r="A1507" s="242" t="s">
        <v>9652</v>
      </c>
      <c r="B1507" s="242" t="s">
        <v>9653</v>
      </c>
      <c r="C1507" s="242" t="s">
        <v>9654</v>
      </c>
      <c r="D1507" s="242"/>
      <c r="E1507" s="242" t="s">
        <v>4737</v>
      </c>
      <c r="F1507" s="242" t="s">
        <v>4742</v>
      </c>
      <c r="G1507" s="240"/>
      <c r="H1507" s="241">
        <v>0</v>
      </c>
      <c r="I1507" s="242" t="s">
        <v>4747</v>
      </c>
      <c r="J1507" s="242" t="s">
        <v>4748</v>
      </c>
      <c r="K1507" s="242" t="s">
        <v>4729</v>
      </c>
      <c r="L1507" s="242" t="s">
        <v>4730</v>
      </c>
      <c r="M1507" s="242" t="s">
        <v>4857</v>
      </c>
      <c r="N1507" s="242"/>
      <c r="O1507" s="242" t="s">
        <v>18807</v>
      </c>
      <c r="P1507" s="242" t="s">
        <v>9646</v>
      </c>
      <c r="Q1507" s="242" t="s">
        <v>4733</v>
      </c>
    </row>
    <row r="1508" spans="1:17">
      <c r="A1508" s="242" t="s">
        <v>9655</v>
      </c>
      <c r="B1508" s="242" t="s">
        <v>9656</v>
      </c>
      <c r="C1508" s="242" t="s">
        <v>9657</v>
      </c>
      <c r="D1508" s="242"/>
      <c r="E1508" s="242" t="s">
        <v>4737</v>
      </c>
      <c r="F1508" s="242" t="s">
        <v>4742</v>
      </c>
      <c r="G1508" s="240"/>
      <c r="H1508" s="241">
        <v>0</v>
      </c>
      <c r="I1508" s="242" t="s">
        <v>4738</v>
      </c>
      <c r="J1508" s="242" t="s">
        <v>4739</v>
      </c>
      <c r="K1508" s="242" t="s">
        <v>4729</v>
      </c>
      <c r="L1508" s="242" t="s">
        <v>4730</v>
      </c>
      <c r="M1508" s="242" t="s">
        <v>4785</v>
      </c>
      <c r="N1508" s="242"/>
      <c r="O1508" s="242" t="s">
        <v>18807</v>
      </c>
      <c r="P1508" s="242" t="s">
        <v>9646</v>
      </c>
      <c r="Q1508" s="242" t="s">
        <v>4733</v>
      </c>
    </row>
    <row r="1509" spans="1:17">
      <c r="A1509" s="242" t="s">
        <v>9658</v>
      </c>
      <c r="B1509" s="242" t="s">
        <v>9659</v>
      </c>
      <c r="C1509" s="242" t="s">
        <v>9660</v>
      </c>
      <c r="D1509" s="242"/>
      <c r="E1509" s="242" t="s">
        <v>4737</v>
      </c>
      <c r="F1509" s="242" t="s">
        <v>4742</v>
      </c>
      <c r="G1509" s="240"/>
      <c r="H1509" s="241">
        <v>0</v>
      </c>
      <c r="I1509" s="242" t="s">
        <v>4780</v>
      </c>
      <c r="J1509" s="242" t="s">
        <v>4781</v>
      </c>
      <c r="K1509" s="242" t="s">
        <v>4729</v>
      </c>
      <c r="L1509" s="242" t="s">
        <v>4730</v>
      </c>
      <c r="M1509" s="242" t="s">
        <v>6439</v>
      </c>
      <c r="N1509" s="242"/>
      <c r="O1509" s="242" t="s">
        <v>18807</v>
      </c>
      <c r="P1509" s="242" t="s">
        <v>9646</v>
      </c>
      <c r="Q1509" s="242" t="s">
        <v>4733</v>
      </c>
    </row>
    <row r="1510" spans="1:17">
      <c r="A1510" s="242" t="s">
        <v>9661</v>
      </c>
      <c r="B1510" s="242" t="s">
        <v>9662</v>
      </c>
      <c r="C1510" s="242" t="s">
        <v>9663</v>
      </c>
      <c r="D1510" s="242"/>
      <c r="E1510" s="242" t="s">
        <v>4737</v>
      </c>
      <c r="F1510" s="242" t="s">
        <v>4742</v>
      </c>
      <c r="G1510" s="240"/>
      <c r="H1510" s="241">
        <v>0</v>
      </c>
      <c r="I1510" s="242" t="s">
        <v>4747</v>
      </c>
      <c r="J1510" s="242" t="s">
        <v>4748</v>
      </c>
      <c r="K1510" s="242" t="s">
        <v>4729</v>
      </c>
      <c r="L1510" s="242" t="s">
        <v>4730</v>
      </c>
      <c r="M1510" s="242" t="s">
        <v>4749</v>
      </c>
      <c r="N1510" s="242"/>
      <c r="O1510" s="242" t="s">
        <v>18807</v>
      </c>
      <c r="P1510" s="242" t="s">
        <v>9646</v>
      </c>
      <c r="Q1510" s="242" t="s">
        <v>4733</v>
      </c>
    </row>
    <row r="1511" spans="1:17">
      <c r="A1511" s="242" t="s">
        <v>9664</v>
      </c>
      <c r="B1511" s="242" t="s">
        <v>9665</v>
      </c>
      <c r="C1511" s="242" t="s">
        <v>9666</v>
      </c>
      <c r="D1511" s="242"/>
      <c r="E1511" s="242" t="s">
        <v>4737</v>
      </c>
      <c r="F1511" s="242" t="s">
        <v>4742</v>
      </c>
      <c r="G1511" s="240"/>
      <c r="H1511" s="241">
        <v>0</v>
      </c>
      <c r="I1511" s="242" t="s">
        <v>4780</v>
      </c>
      <c r="J1511" s="242" t="s">
        <v>4781</v>
      </c>
      <c r="K1511" s="242" t="s">
        <v>4729</v>
      </c>
      <c r="L1511" s="242" t="s">
        <v>4730</v>
      </c>
      <c r="M1511" s="242" t="s">
        <v>6439</v>
      </c>
      <c r="N1511" s="242"/>
      <c r="O1511" s="242" t="s">
        <v>18807</v>
      </c>
      <c r="P1511" s="242" t="s">
        <v>9646</v>
      </c>
      <c r="Q1511" s="242" t="s">
        <v>4733</v>
      </c>
    </row>
    <row r="1512" spans="1:17">
      <c r="A1512" s="242" t="s">
        <v>9667</v>
      </c>
      <c r="B1512" s="242" t="s">
        <v>9668</v>
      </c>
      <c r="C1512" s="242" t="s">
        <v>9669</v>
      </c>
      <c r="D1512" s="242"/>
      <c r="E1512" s="242" t="s">
        <v>4737</v>
      </c>
      <c r="F1512" s="242" t="s">
        <v>4742</v>
      </c>
      <c r="G1512" s="240"/>
      <c r="H1512" s="241">
        <v>0</v>
      </c>
      <c r="I1512" s="242" t="s">
        <v>4780</v>
      </c>
      <c r="J1512" s="242" t="s">
        <v>4781</v>
      </c>
      <c r="K1512" s="242" t="s">
        <v>4729</v>
      </c>
      <c r="L1512" s="242" t="s">
        <v>4730</v>
      </c>
      <c r="M1512" s="242" t="s">
        <v>4937</v>
      </c>
      <c r="N1512" s="242" t="s">
        <v>8329</v>
      </c>
      <c r="O1512" s="242" t="s">
        <v>18807</v>
      </c>
      <c r="P1512" s="242" t="s">
        <v>9646</v>
      </c>
      <c r="Q1512" s="242" t="s">
        <v>4733</v>
      </c>
    </row>
    <row r="1513" spans="1:17">
      <c r="A1513" s="242" t="s">
        <v>9670</v>
      </c>
      <c r="B1513" s="242" t="s">
        <v>9671</v>
      </c>
      <c r="C1513" s="242" t="s">
        <v>9672</v>
      </c>
      <c r="D1513" s="242"/>
      <c r="E1513" s="242" t="s">
        <v>4737</v>
      </c>
      <c r="F1513" s="242" t="s">
        <v>4742</v>
      </c>
      <c r="G1513" s="240"/>
      <c r="H1513" s="241">
        <v>0</v>
      </c>
      <c r="I1513" s="242" t="s">
        <v>4738</v>
      </c>
      <c r="J1513" s="242" t="s">
        <v>4739</v>
      </c>
      <c r="K1513" s="242" t="s">
        <v>4729</v>
      </c>
      <c r="L1513" s="242" t="s">
        <v>4730</v>
      </c>
      <c r="M1513" s="242" t="s">
        <v>4740</v>
      </c>
      <c r="N1513" s="242" t="s">
        <v>5506</v>
      </c>
      <c r="O1513" s="242" t="s">
        <v>18807</v>
      </c>
      <c r="P1513" s="242" t="s">
        <v>9646</v>
      </c>
      <c r="Q1513" s="242" t="s">
        <v>4733</v>
      </c>
    </row>
    <row r="1514" spans="1:17">
      <c r="A1514" s="242" t="s">
        <v>9673</v>
      </c>
      <c r="B1514" s="242" t="s">
        <v>9674</v>
      </c>
      <c r="C1514" s="242" t="s">
        <v>9675</v>
      </c>
      <c r="D1514" s="242"/>
      <c r="E1514" s="242" t="s">
        <v>4737</v>
      </c>
      <c r="F1514" s="242" t="s">
        <v>4742</v>
      </c>
      <c r="G1514" s="240"/>
      <c r="H1514" s="241">
        <v>0</v>
      </c>
      <c r="I1514" s="242" t="s">
        <v>4808</v>
      </c>
      <c r="J1514" s="242" t="s">
        <v>4809</v>
      </c>
      <c r="K1514" s="242" t="s">
        <v>4729</v>
      </c>
      <c r="L1514" s="242" t="s">
        <v>4730</v>
      </c>
      <c r="M1514" s="242" t="s">
        <v>4810</v>
      </c>
      <c r="N1514" s="242" t="s">
        <v>7041</v>
      </c>
      <c r="O1514" s="242" t="s">
        <v>18807</v>
      </c>
      <c r="P1514" s="242" t="s">
        <v>9646</v>
      </c>
      <c r="Q1514" s="242" t="s">
        <v>4733</v>
      </c>
    </row>
    <row r="1515" spans="1:17">
      <c r="A1515" s="242" t="s">
        <v>9676</v>
      </c>
      <c r="B1515" s="242" t="s">
        <v>9677</v>
      </c>
      <c r="C1515" s="242" t="s">
        <v>9678</v>
      </c>
      <c r="D1515" s="242" t="s">
        <v>9679</v>
      </c>
      <c r="E1515" s="242" t="s">
        <v>9680</v>
      </c>
      <c r="F1515" s="242" t="s">
        <v>9679</v>
      </c>
      <c r="G1515" s="240">
        <v>60</v>
      </c>
      <c r="H1515" s="241">
        <v>0</v>
      </c>
      <c r="I1515" s="242" t="s">
        <v>4738</v>
      </c>
      <c r="J1515" s="242" t="s">
        <v>4739</v>
      </c>
      <c r="K1515" s="242" t="s">
        <v>4729</v>
      </c>
      <c r="L1515" s="242" t="s">
        <v>4730</v>
      </c>
      <c r="M1515" s="242" t="s">
        <v>4785</v>
      </c>
      <c r="N1515" s="242" t="s">
        <v>9681</v>
      </c>
      <c r="O1515" s="242" t="s">
        <v>9676</v>
      </c>
      <c r="P1515" s="242" t="s">
        <v>9677</v>
      </c>
      <c r="Q1515" s="242" t="s">
        <v>4733</v>
      </c>
    </row>
    <row r="1516" spans="1:17">
      <c r="A1516" s="242" t="s">
        <v>9682</v>
      </c>
      <c r="B1516" s="242" t="s">
        <v>9683</v>
      </c>
      <c r="C1516" s="242" t="s">
        <v>9684</v>
      </c>
      <c r="D1516" s="242" t="s">
        <v>9685</v>
      </c>
      <c r="E1516" s="242" t="s">
        <v>9680</v>
      </c>
      <c r="F1516" s="242" t="s">
        <v>9685</v>
      </c>
      <c r="G1516" s="240">
        <v>60</v>
      </c>
      <c r="H1516" s="241">
        <v>0</v>
      </c>
      <c r="I1516" s="242" t="s">
        <v>9620</v>
      </c>
      <c r="J1516" s="242" t="s">
        <v>9621</v>
      </c>
      <c r="K1516" s="242" t="s">
        <v>4729</v>
      </c>
      <c r="L1516" s="242" t="s">
        <v>4730</v>
      </c>
      <c r="M1516" s="242" t="s">
        <v>4785</v>
      </c>
      <c r="N1516" s="242"/>
      <c r="O1516" s="242" t="s">
        <v>9676</v>
      </c>
      <c r="P1516" s="242" t="s">
        <v>9677</v>
      </c>
      <c r="Q1516" s="242" t="s">
        <v>4733</v>
      </c>
    </row>
    <row r="1517" spans="1:17">
      <c r="A1517" s="242" t="s">
        <v>9686</v>
      </c>
      <c r="B1517" s="242" t="s">
        <v>9687</v>
      </c>
      <c r="C1517" s="242" t="s">
        <v>9688</v>
      </c>
      <c r="D1517" s="242" t="s">
        <v>9685</v>
      </c>
      <c r="E1517" s="242" t="s">
        <v>9680</v>
      </c>
      <c r="F1517" s="242" t="s">
        <v>9685</v>
      </c>
      <c r="G1517" s="240">
        <v>60</v>
      </c>
      <c r="H1517" s="241">
        <v>0</v>
      </c>
      <c r="I1517" s="242" t="s">
        <v>9620</v>
      </c>
      <c r="J1517" s="242" t="s">
        <v>9621</v>
      </c>
      <c r="K1517" s="242" t="s">
        <v>4729</v>
      </c>
      <c r="L1517" s="242" t="s">
        <v>4730</v>
      </c>
      <c r="M1517" s="242" t="s">
        <v>4785</v>
      </c>
      <c r="N1517" s="242"/>
      <c r="O1517" s="242" t="s">
        <v>9676</v>
      </c>
      <c r="P1517" s="242" t="s">
        <v>9677</v>
      </c>
      <c r="Q1517" s="242" t="s">
        <v>4733</v>
      </c>
    </row>
    <row r="1518" spans="1:17">
      <c r="A1518" s="242" t="s">
        <v>138</v>
      </c>
      <c r="B1518" s="242" t="s">
        <v>2275</v>
      </c>
      <c r="C1518" s="242" t="s">
        <v>9689</v>
      </c>
      <c r="D1518" s="242"/>
      <c r="E1518" s="242" t="s">
        <v>9639</v>
      </c>
      <c r="F1518" s="242" t="s">
        <v>9690</v>
      </c>
      <c r="G1518" s="240">
        <v>60</v>
      </c>
      <c r="H1518" s="241">
        <v>0</v>
      </c>
      <c r="I1518" s="242" t="s">
        <v>9691</v>
      </c>
      <c r="J1518" s="242" t="s">
        <v>9692</v>
      </c>
      <c r="K1518" s="242" t="s">
        <v>4729</v>
      </c>
      <c r="L1518" s="242" t="s">
        <v>5079</v>
      </c>
      <c r="M1518" s="242" t="s">
        <v>4798</v>
      </c>
      <c r="N1518" s="242" t="s">
        <v>9693</v>
      </c>
      <c r="O1518" s="242" t="s">
        <v>138</v>
      </c>
      <c r="P1518" s="242" t="s">
        <v>2275</v>
      </c>
      <c r="Q1518" s="242" t="s">
        <v>4733</v>
      </c>
    </row>
    <row r="1519" spans="1:17">
      <c r="A1519" s="242" t="s">
        <v>224</v>
      </c>
      <c r="B1519" s="242" t="s">
        <v>9694</v>
      </c>
      <c r="C1519" s="242" t="s">
        <v>9695</v>
      </c>
      <c r="D1519" s="242"/>
      <c r="E1519" s="242" t="s">
        <v>4880</v>
      </c>
      <c r="F1519" s="242"/>
      <c r="G1519" s="240"/>
      <c r="H1519" s="241">
        <v>0</v>
      </c>
      <c r="I1519" s="242" t="s">
        <v>4967</v>
      </c>
      <c r="J1519" s="242" t="s">
        <v>4968</v>
      </c>
      <c r="K1519" s="242" t="s">
        <v>4729</v>
      </c>
      <c r="L1519" s="242" t="s">
        <v>4832</v>
      </c>
      <c r="M1519" s="242" t="s">
        <v>6018</v>
      </c>
      <c r="N1519" s="242"/>
      <c r="O1519" s="242" t="s">
        <v>18804</v>
      </c>
      <c r="P1519" s="242" t="s">
        <v>5155</v>
      </c>
      <c r="Q1519" s="242" t="s">
        <v>4733</v>
      </c>
    </row>
    <row r="1520" spans="1:17">
      <c r="A1520" s="242" t="s">
        <v>9696</v>
      </c>
      <c r="B1520" s="242" t="s">
        <v>9697</v>
      </c>
      <c r="C1520" s="242" t="s">
        <v>9698</v>
      </c>
      <c r="D1520" s="242"/>
      <c r="E1520" s="242" t="s">
        <v>9699</v>
      </c>
      <c r="F1520" s="242"/>
      <c r="G1520" s="240"/>
      <c r="H1520" s="241">
        <v>0</v>
      </c>
      <c r="I1520" s="242" t="s">
        <v>4967</v>
      </c>
      <c r="J1520" s="242" t="s">
        <v>4968</v>
      </c>
      <c r="K1520" s="242" t="s">
        <v>4729</v>
      </c>
      <c r="L1520" s="242" t="s">
        <v>4832</v>
      </c>
      <c r="M1520" s="242" t="s">
        <v>5222</v>
      </c>
      <c r="N1520" s="242"/>
      <c r="O1520" s="242" t="s">
        <v>18804</v>
      </c>
      <c r="P1520" s="242" t="s">
        <v>5155</v>
      </c>
      <c r="Q1520" s="242" t="s">
        <v>4733</v>
      </c>
    </row>
    <row r="1521" spans="1:17">
      <c r="A1521" s="242" t="s">
        <v>9700</v>
      </c>
      <c r="B1521" s="242" t="s">
        <v>9701</v>
      </c>
      <c r="C1521" s="242" t="s">
        <v>9702</v>
      </c>
      <c r="D1521" s="242" t="s">
        <v>9703</v>
      </c>
      <c r="E1521" s="242" t="s">
        <v>4727</v>
      </c>
      <c r="F1521" s="242" t="s">
        <v>9704</v>
      </c>
      <c r="G1521" s="240"/>
      <c r="H1521" s="241">
        <v>0</v>
      </c>
      <c r="I1521" s="242" t="s">
        <v>1226</v>
      </c>
      <c r="J1521" s="242" t="s">
        <v>5059</v>
      </c>
      <c r="K1521" s="242" t="s">
        <v>4729</v>
      </c>
      <c r="L1521" s="242" t="s">
        <v>4730</v>
      </c>
      <c r="M1521" s="242" t="s">
        <v>4759</v>
      </c>
      <c r="N1521" s="242" t="s">
        <v>9705</v>
      </c>
      <c r="O1521" s="242" t="s">
        <v>18808</v>
      </c>
      <c r="P1521" s="242" t="s">
        <v>9701</v>
      </c>
      <c r="Q1521" s="242" t="s">
        <v>4733</v>
      </c>
    </row>
    <row r="1522" spans="1:17">
      <c r="A1522" s="242" t="s">
        <v>9706</v>
      </c>
      <c r="B1522" s="242" t="s">
        <v>9707</v>
      </c>
      <c r="C1522" s="242" t="s">
        <v>9708</v>
      </c>
      <c r="D1522" s="242"/>
      <c r="E1522" s="242" t="s">
        <v>4737</v>
      </c>
      <c r="F1522" s="242" t="s">
        <v>9709</v>
      </c>
      <c r="G1522" s="240">
        <v>60</v>
      </c>
      <c r="H1522" s="241">
        <v>0</v>
      </c>
      <c r="I1522" s="242"/>
      <c r="J1522" s="242"/>
      <c r="K1522" s="242" t="s">
        <v>4729</v>
      </c>
      <c r="L1522" s="242" t="s">
        <v>4730</v>
      </c>
      <c r="M1522" s="242" t="s">
        <v>4749</v>
      </c>
      <c r="N1522" s="242"/>
      <c r="O1522" s="242" t="s">
        <v>9706</v>
      </c>
      <c r="P1522" s="242" t="s">
        <v>9707</v>
      </c>
      <c r="Q1522" s="242" t="s">
        <v>4733</v>
      </c>
    </row>
    <row r="1523" spans="1:17">
      <c r="A1523" s="242" t="s">
        <v>9710</v>
      </c>
      <c r="B1523" s="242" t="s">
        <v>9711</v>
      </c>
      <c r="C1523" s="242" t="s">
        <v>9712</v>
      </c>
      <c r="D1523" s="242"/>
      <c r="E1523" s="242" t="s">
        <v>4737</v>
      </c>
      <c r="F1523" s="242" t="s">
        <v>9713</v>
      </c>
      <c r="G1523" s="240"/>
      <c r="H1523" s="241">
        <v>0</v>
      </c>
      <c r="I1523" s="242" t="s">
        <v>4775</v>
      </c>
      <c r="J1523" s="242" t="s">
        <v>4776</v>
      </c>
      <c r="K1523" s="242" t="s">
        <v>4729</v>
      </c>
      <c r="L1523" s="242" t="s">
        <v>4730</v>
      </c>
      <c r="M1523" s="242" t="s">
        <v>4926</v>
      </c>
      <c r="N1523" s="242" t="s">
        <v>9714</v>
      </c>
      <c r="O1523" s="242" t="s">
        <v>9710</v>
      </c>
      <c r="P1523" s="242" t="s">
        <v>9711</v>
      </c>
      <c r="Q1523" s="242" t="s">
        <v>4733</v>
      </c>
    </row>
    <row r="1524" spans="1:17">
      <c r="A1524" s="242" t="s">
        <v>9715</v>
      </c>
      <c r="B1524" s="242" t="s">
        <v>9716</v>
      </c>
      <c r="C1524" s="242" t="s">
        <v>9717</v>
      </c>
      <c r="D1524" s="242"/>
      <c r="E1524" s="242" t="s">
        <v>4737</v>
      </c>
      <c r="F1524" s="242" t="s">
        <v>9718</v>
      </c>
      <c r="G1524" s="240"/>
      <c r="H1524" s="241">
        <v>0</v>
      </c>
      <c r="I1524" s="242" t="s">
        <v>4775</v>
      </c>
      <c r="J1524" s="242" t="s">
        <v>4776</v>
      </c>
      <c r="K1524" s="242" t="s">
        <v>4729</v>
      </c>
      <c r="L1524" s="242" t="s">
        <v>4730</v>
      </c>
      <c r="M1524" s="242" t="s">
        <v>4926</v>
      </c>
      <c r="N1524" s="242" t="s">
        <v>9719</v>
      </c>
      <c r="O1524" s="242" t="s">
        <v>9715</v>
      </c>
      <c r="P1524" s="242" t="s">
        <v>9716</v>
      </c>
      <c r="Q1524" s="242" t="s">
        <v>4733</v>
      </c>
    </row>
    <row r="1525" spans="1:17">
      <c r="A1525" s="242" t="s">
        <v>9720</v>
      </c>
      <c r="B1525" s="242" t="s">
        <v>9721</v>
      </c>
      <c r="C1525" s="242" t="s">
        <v>9722</v>
      </c>
      <c r="D1525" s="242"/>
      <c r="E1525" s="242" t="s">
        <v>4737</v>
      </c>
      <c r="F1525" s="242"/>
      <c r="G1525" s="240"/>
      <c r="H1525" s="241">
        <v>0</v>
      </c>
      <c r="I1525" s="242"/>
      <c r="J1525" s="242"/>
      <c r="K1525" s="242" t="s">
        <v>4729</v>
      </c>
      <c r="L1525" s="242" t="s">
        <v>7888</v>
      </c>
      <c r="M1525" s="242" t="s">
        <v>4798</v>
      </c>
      <c r="N1525" s="242"/>
      <c r="O1525" s="242" t="s">
        <v>9720</v>
      </c>
      <c r="P1525" s="242" t="s">
        <v>9721</v>
      </c>
      <c r="Q1525" s="242" t="s">
        <v>4733</v>
      </c>
    </row>
    <row r="1526" spans="1:17">
      <c r="A1526" s="242" t="s">
        <v>9723</v>
      </c>
      <c r="B1526" s="242" t="s">
        <v>9724</v>
      </c>
      <c r="C1526" s="242" t="s">
        <v>9725</v>
      </c>
      <c r="D1526" s="242" t="s">
        <v>4742</v>
      </c>
      <c r="E1526" s="242" t="s">
        <v>4965</v>
      </c>
      <c r="F1526" s="242" t="s">
        <v>9726</v>
      </c>
      <c r="G1526" s="240"/>
      <c r="H1526" s="241">
        <v>0</v>
      </c>
      <c r="I1526" s="242" t="s">
        <v>5192</v>
      </c>
      <c r="J1526" s="242" t="s">
        <v>5193</v>
      </c>
      <c r="K1526" s="242" t="s">
        <v>4729</v>
      </c>
      <c r="L1526" s="242" t="s">
        <v>4832</v>
      </c>
      <c r="M1526" s="242" t="s">
        <v>5202</v>
      </c>
      <c r="N1526" s="242" t="s">
        <v>6119</v>
      </c>
      <c r="O1526" s="242" t="s">
        <v>9723</v>
      </c>
      <c r="P1526" s="242" t="s">
        <v>9724</v>
      </c>
      <c r="Q1526" s="242" t="s">
        <v>4733</v>
      </c>
    </row>
    <row r="1527" spans="1:17">
      <c r="A1527" s="242" t="s">
        <v>9727</v>
      </c>
      <c r="B1527" s="242" t="s">
        <v>9728</v>
      </c>
      <c r="C1527" s="242" t="s">
        <v>9729</v>
      </c>
      <c r="D1527" s="242"/>
      <c r="E1527" s="242" t="s">
        <v>4737</v>
      </c>
      <c r="F1527" s="242" t="s">
        <v>9730</v>
      </c>
      <c r="G1527" s="240"/>
      <c r="H1527" s="241">
        <v>0</v>
      </c>
      <c r="I1527" s="242"/>
      <c r="J1527" s="242"/>
      <c r="K1527" s="242" t="s">
        <v>4729</v>
      </c>
      <c r="L1527" s="242" t="s">
        <v>4730</v>
      </c>
      <c r="M1527" s="242" t="s">
        <v>4926</v>
      </c>
      <c r="N1527" s="242" t="s">
        <v>9731</v>
      </c>
      <c r="O1527" s="242" t="s">
        <v>9727</v>
      </c>
      <c r="P1527" s="242" t="s">
        <v>9728</v>
      </c>
      <c r="Q1527" s="242" t="s">
        <v>4733</v>
      </c>
    </row>
    <row r="1528" spans="1:17">
      <c r="A1528" s="242" t="s">
        <v>9732</v>
      </c>
      <c r="B1528" s="242" t="s">
        <v>9733</v>
      </c>
      <c r="C1528" s="242" t="s">
        <v>9734</v>
      </c>
      <c r="D1528" s="242"/>
      <c r="E1528" s="242"/>
      <c r="F1528" s="242"/>
      <c r="G1528" s="240"/>
      <c r="H1528" s="241">
        <v>0</v>
      </c>
      <c r="I1528" s="242"/>
      <c r="J1528" s="242"/>
      <c r="K1528" s="242" t="s">
        <v>4729</v>
      </c>
      <c r="L1528" s="242" t="s">
        <v>4730</v>
      </c>
      <c r="M1528" s="242" t="s">
        <v>4926</v>
      </c>
      <c r="N1528" s="242"/>
      <c r="O1528" s="242" t="s">
        <v>9727</v>
      </c>
      <c r="P1528" s="242" t="s">
        <v>9728</v>
      </c>
      <c r="Q1528" s="242" t="s">
        <v>4733</v>
      </c>
    </row>
    <row r="1529" spans="1:17">
      <c r="A1529" s="242" t="s">
        <v>9735</v>
      </c>
      <c r="B1529" s="242" t="s">
        <v>9736</v>
      </c>
      <c r="C1529" s="242" t="s">
        <v>4832</v>
      </c>
      <c r="D1529" s="242" t="s">
        <v>9737</v>
      </c>
      <c r="E1529" s="242" t="s">
        <v>4880</v>
      </c>
      <c r="F1529" s="242" t="s">
        <v>9737</v>
      </c>
      <c r="G1529" s="240"/>
      <c r="H1529" s="241">
        <v>0</v>
      </c>
      <c r="I1529" s="242" t="s">
        <v>4967</v>
      </c>
      <c r="J1529" s="242" t="s">
        <v>4968</v>
      </c>
      <c r="K1529" s="242" t="s">
        <v>4729</v>
      </c>
      <c r="L1529" s="242" t="s">
        <v>4832</v>
      </c>
      <c r="M1529" s="242" t="s">
        <v>5222</v>
      </c>
      <c r="N1529" s="242"/>
      <c r="O1529" s="242" t="s">
        <v>19262</v>
      </c>
      <c r="P1529" s="242" t="s">
        <v>9736</v>
      </c>
      <c r="Q1529" s="242" t="s">
        <v>4733</v>
      </c>
    </row>
    <row r="1530" spans="1:17">
      <c r="A1530" s="242" t="s">
        <v>169</v>
      </c>
      <c r="B1530" s="242" t="s">
        <v>3394</v>
      </c>
      <c r="C1530" s="242" t="s">
        <v>9738</v>
      </c>
      <c r="D1530" s="242" t="s">
        <v>9737</v>
      </c>
      <c r="E1530" s="242" t="s">
        <v>4880</v>
      </c>
      <c r="F1530" s="242" t="s">
        <v>9739</v>
      </c>
      <c r="G1530" s="240"/>
      <c r="H1530" s="241">
        <v>0</v>
      </c>
      <c r="I1530" s="242" t="s">
        <v>4967</v>
      </c>
      <c r="J1530" s="242" t="s">
        <v>4968</v>
      </c>
      <c r="K1530" s="242" t="s">
        <v>4729</v>
      </c>
      <c r="L1530" s="242" t="s">
        <v>4832</v>
      </c>
      <c r="M1530" s="242" t="s">
        <v>5222</v>
      </c>
      <c r="N1530" s="242"/>
      <c r="O1530" s="242" t="s">
        <v>19262</v>
      </c>
      <c r="P1530" s="242" t="s">
        <v>9736</v>
      </c>
      <c r="Q1530" s="242" t="s">
        <v>4733</v>
      </c>
    </row>
    <row r="1531" spans="1:17">
      <c r="A1531" s="242" t="s">
        <v>170</v>
      </c>
      <c r="B1531" s="242" t="s">
        <v>3412</v>
      </c>
      <c r="C1531" s="242" t="s">
        <v>9740</v>
      </c>
      <c r="D1531" s="242" t="s">
        <v>9737</v>
      </c>
      <c r="E1531" s="242" t="s">
        <v>4880</v>
      </c>
      <c r="F1531" s="242" t="s">
        <v>9741</v>
      </c>
      <c r="G1531" s="240"/>
      <c r="H1531" s="241">
        <v>0</v>
      </c>
      <c r="I1531" s="242" t="s">
        <v>5192</v>
      </c>
      <c r="J1531" s="242" t="s">
        <v>5193</v>
      </c>
      <c r="K1531" s="242" t="s">
        <v>4729</v>
      </c>
      <c r="L1531" s="242" t="s">
        <v>4832</v>
      </c>
      <c r="M1531" s="242" t="s">
        <v>4844</v>
      </c>
      <c r="N1531" s="242"/>
      <c r="O1531" s="242" t="s">
        <v>19262</v>
      </c>
      <c r="P1531" s="242" t="s">
        <v>9736</v>
      </c>
      <c r="Q1531" s="242" t="s">
        <v>4733</v>
      </c>
    </row>
    <row r="1532" spans="1:17">
      <c r="A1532" s="242" t="s">
        <v>172</v>
      </c>
      <c r="B1532" s="242" t="s">
        <v>3449</v>
      </c>
      <c r="C1532" s="242" t="s">
        <v>9742</v>
      </c>
      <c r="D1532" s="242" t="s">
        <v>9737</v>
      </c>
      <c r="E1532" s="242" t="s">
        <v>4880</v>
      </c>
      <c r="F1532" s="242" t="s">
        <v>9743</v>
      </c>
      <c r="G1532" s="240"/>
      <c r="H1532" s="241">
        <v>0</v>
      </c>
      <c r="I1532" s="242" t="s">
        <v>4967</v>
      </c>
      <c r="J1532" s="242" t="s">
        <v>4968</v>
      </c>
      <c r="K1532" s="242" t="s">
        <v>4729</v>
      </c>
      <c r="L1532" s="242" t="s">
        <v>4832</v>
      </c>
      <c r="M1532" s="242" t="s">
        <v>6018</v>
      </c>
      <c r="N1532" s="242"/>
      <c r="O1532" s="242" t="s">
        <v>19262</v>
      </c>
      <c r="P1532" s="242" t="s">
        <v>9736</v>
      </c>
      <c r="Q1532" s="242" t="s">
        <v>4733</v>
      </c>
    </row>
    <row r="1533" spans="1:17">
      <c r="A1533" s="242" t="s">
        <v>171</v>
      </c>
      <c r="B1533" s="242" t="s">
        <v>3419</v>
      </c>
      <c r="C1533" s="242" t="s">
        <v>9744</v>
      </c>
      <c r="D1533" s="242" t="s">
        <v>9737</v>
      </c>
      <c r="E1533" s="242" t="s">
        <v>4880</v>
      </c>
      <c r="F1533" s="242" t="s">
        <v>9745</v>
      </c>
      <c r="G1533" s="240"/>
      <c r="H1533" s="241">
        <v>0</v>
      </c>
      <c r="I1533" s="242" t="s">
        <v>4967</v>
      </c>
      <c r="J1533" s="242" t="s">
        <v>4968</v>
      </c>
      <c r="K1533" s="242" t="s">
        <v>4729</v>
      </c>
      <c r="L1533" s="242" t="s">
        <v>4832</v>
      </c>
      <c r="M1533" s="242" t="s">
        <v>6018</v>
      </c>
      <c r="N1533" s="242"/>
      <c r="O1533" s="242" t="s">
        <v>19262</v>
      </c>
      <c r="P1533" s="242" t="s">
        <v>9736</v>
      </c>
      <c r="Q1533" s="242" t="s">
        <v>4733</v>
      </c>
    </row>
    <row r="1534" spans="1:17">
      <c r="A1534" s="242" t="s">
        <v>173</v>
      </c>
      <c r="B1534" s="242" t="s">
        <v>3468</v>
      </c>
      <c r="C1534" s="242" t="s">
        <v>9746</v>
      </c>
      <c r="D1534" s="242" t="s">
        <v>9737</v>
      </c>
      <c r="E1534" s="242" t="s">
        <v>4880</v>
      </c>
      <c r="F1534" s="242" t="s">
        <v>9747</v>
      </c>
      <c r="G1534" s="240"/>
      <c r="H1534" s="241">
        <v>0</v>
      </c>
      <c r="I1534" s="242" t="s">
        <v>5192</v>
      </c>
      <c r="J1534" s="242" t="s">
        <v>5193</v>
      </c>
      <c r="K1534" s="242" t="s">
        <v>4729</v>
      </c>
      <c r="L1534" s="242" t="s">
        <v>4832</v>
      </c>
      <c r="M1534" s="242" t="s">
        <v>5202</v>
      </c>
      <c r="N1534" s="242"/>
      <c r="O1534" s="242" t="s">
        <v>19262</v>
      </c>
      <c r="P1534" s="242" t="s">
        <v>9736</v>
      </c>
      <c r="Q1534" s="242" t="s">
        <v>4733</v>
      </c>
    </row>
    <row r="1535" spans="1:17">
      <c r="A1535" s="242" t="s">
        <v>9748</v>
      </c>
      <c r="B1535" s="242" t="s">
        <v>9749</v>
      </c>
      <c r="C1535" s="242" t="s">
        <v>9750</v>
      </c>
      <c r="D1535" s="242"/>
      <c r="E1535" s="242" t="s">
        <v>4737</v>
      </c>
      <c r="F1535" s="242" t="s">
        <v>9751</v>
      </c>
      <c r="G1535" s="240"/>
      <c r="H1535" s="241">
        <v>0</v>
      </c>
      <c r="I1535" s="242" t="s">
        <v>4738</v>
      </c>
      <c r="J1535" s="242" t="s">
        <v>4739</v>
      </c>
      <c r="K1535" s="242" t="s">
        <v>4729</v>
      </c>
      <c r="L1535" s="242" t="s">
        <v>4730</v>
      </c>
      <c r="M1535" s="242" t="s">
        <v>6396</v>
      </c>
      <c r="N1535" s="242"/>
      <c r="O1535" s="242" t="s">
        <v>9748</v>
      </c>
      <c r="P1535" s="242" t="s">
        <v>9749</v>
      </c>
      <c r="Q1535" s="242" t="s">
        <v>4733</v>
      </c>
    </row>
    <row r="1536" spans="1:17">
      <c r="A1536" s="242" t="s">
        <v>9752</v>
      </c>
      <c r="B1536" s="242" t="s">
        <v>9753</v>
      </c>
      <c r="C1536" s="242" t="s">
        <v>9754</v>
      </c>
      <c r="D1536" s="242"/>
      <c r="E1536" s="242" t="s">
        <v>4737</v>
      </c>
      <c r="F1536" s="242" t="s">
        <v>4742</v>
      </c>
      <c r="G1536" s="240"/>
      <c r="H1536" s="241">
        <v>0</v>
      </c>
      <c r="I1536" s="242" t="s">
        <v>4738</v>
      </c>
      <c r="J1536" s="242" t="s">
        <v>4739</v>
      </c>
      <c r="K1536" s="242" t="s">
        <v>4729</v>
      </c>
      <c r="L1536" s="242" t="s">
        <v>4730</v>
      </c>
      <c r="M1536" s="242" t="s">
        <v>6396</v>
      </c>
      <c r="N1536" s="242"/>
      <c r="O1536" s="242" t="s">
        <v>9748</v>
      </c>
      <c r="P1536" s="242" t="s">
        <v>9749</v>
      </c>
      <c r="Q1536" s="242" t="s">
        <v>4733</v>
      </c>
    </row>
    <row r="1537" spans="1:17">
      <c r="A1537" s="242" t="s">
        <v>9755</v>
      </c>
      <c r="B1537" s="242" t="s">
        <v>9756</v>
      </c>
      <c r="C1537" s="242" t="s">
        <v>9757</v>
      </c>
      <c r="D1537" s="242"/>
      <c r="E1537" s="242" t="s">
        <v>4737</v>
      </c>
      <c r="F1537" s="242" t="s">
        <v>4742</v>
      </c>
      <c r="G1537" s="240"/>
      <c r="H1537" s="241">
        <v>0</v>
      </c>
      <c r="I1537" s="242" t="s">
        <v>4738</v>
      </c>
      <c r="J1537" s="242" t="s">
        <v>4739</v>
      </c>
      <c r="K1537" s="242" t="s">
        <v>4729</v>
      </c>
      <c r="L1537" s="242" t="s">
        <v>4730</v>
      </c>
      <c r="M1537" s="242" t="s">
        <v>6396</v>
      </c>
      <c r="N1537" s="242"/>
      <c r="O1537" s="242" t="s">
        <v>9748</v>
      </c>
      <c r="P1537" s="242" t="s">
        <v>9749</v>
      </c>
      <c r="Q1537" s="242" t="s">
        <v>4733</v>
      </c>
    </row>
    <row r="1538" spans="1:17">
      <c r="A1538" s="242" t="s">
        <v>9758</v>
      </c>
      <c r="B1538" s="242" t="s">
        <v>9759</v>
      </c>
      <c r="C1538" s="242" t="s">
        <v>9760</v>
      </c>
      <c r="D1538" s="242"/>
      <c r="E1538" s="242" t="s">
        <v>9761</v>
      </c>
      <c r="F1538" s="242" t="s">
        <v>4742</v>
      </c>
      <c r="G1538" s="240"/>
      <c r="H1538" s="241">
        <v>0</v>
      </c>
      <c r="I1538" s="242" t="s">
        <v>4747</v>
      </c>
      <c r="J1538" s="242" t="s">
        <v>4748</v>
      </c>
      <c r="K1538" s="242" t="s">
        <v>4729</v>
      </c>
      <c r="L1538" s="242" t="s">
        <v>4730</v>
      </c>
      <c r="M1538" s="242" t="s">
        <v>4749</v>
      </c>
      <c r="N1538" s="242"/>
      <c r="O1538" s="242" t="s">
        <v>10240</v>
      </c>
      <c r="P1538" s="242" t="s">
        <v>10237</v>
      </c>
      <c r="Q1538" s="242" t="s">
        <v>4733</v>
      </c>
    </row>
    <row r="1539" spans="1:17">
      <c r="A1539" s="242" t="s">
        <v>9762</v>
      </c>
      <c r="B1539" s="242" t="s">
        <v>9763</v>
      </c>
      <c r="C1539" s="242" t="s">
        <v>9764</v>
      </c>
      <c r="D1539" s="242"/>
      <c r="E1539" s="242" t="s">
        <v>9761</v>
      </c>
      <c r="F1539" s="242" t="s">
        <v>4742</v>
      </c>
      <c r="G1539" s="240"/>
      <c r="H1539" s="241">
        <v>0</v>
      </c>
      <c r="I1539" s="242" t="s">
        <v>4747</v>
      </c>
      <c r="J1539" s="242" t="s">
        <v>4748</v>
      </c>
      <c r="K1539" s="242" t="s">
        <v>4729</v>
      </c>
      <c r="L1539" s="242" t="s">
        <v>4730</v>
      </c>
      <c r="M1539" s="242" t="s">
        <v>4749</v>
      </c>
      <c r="N1539" s="242"/>
      <c r="O1539" s="242" t="s">
        <v>10240</v>
      </c>
      <c r="P1539" s="242" t="s">
        <v>10237</v>
      </c>
      <c r="Q1539" s="242" t="s">
        <v>4733</v>
      </c>
    </row>
    <row r="1540" spans="1:17">
      <c r="A1540" s="242" t="s">
        <v>9765</v>
      </c>
      <c r="B1540" s="242" t="s">
        <v>9766</v>
      </c>
      <c r="C1540" s="242" t="s">
        <v>9767</v>
      </c>
      <c r="D1540" s="242"/>
      <c r="E1540" s="242" t="s">
        <v>9761</v>
      </c>
      <c r="F1540" s="242" t="s">
        <v>4742</v>
      </c>
      <c r="G1540" s="240"/>
      <c r="H1540" s="241">
        <v>0</v>
      </c>
      <c r="I1540" s="242" t="s">
        <v>4747</v>
      </c>
      <c r="J1540" s="242" t="s">
        <v>4748</v>
      </c>
      <c r="K1540" s="242" t="s">
        <v>4729</v>
      </c>
      <c r="L1540" s="242" t="s">
        <v>4730</v>
      </c>
      <c r="M1540" s="242" t="s">
        <v>4759</v>
      </c>
      <c r="N1540" s="242"/>
      <c r="O1540" s="242" t="s">
        <v>10240</v>
      </c>
      <c r="P1540" s="242" t="s">
        <v>10237</v>
      </c>
      <c r="Q1540" s="242" t="s">
        <v>4733</v>
      </c>
    </row>
    <row r="1541" spans="1:17">
      <c r="A1541" s="242" t="s">
        <v>9768</v>
      </c>
      <c r="B1541" s="242" t="s">
        <v>9769</v>
      </c>
      <c r="C1541" s="242" t="s">
        <v>9770</v>
      </c>
      <c r="D1541" s="242"/>
      <c r="E1541" s="242" t="s">
        <v>9761</v>
      </c>
      <c r="F1541" s="242" t="s">
        <v>4742</v>
      </c>
      <c r="G1541" s="240"/>
      <c r="H1541" s="241">
        <v>0</v>
      </c>
      <c r="I1541" s="242" t="s">
        <v>4738</v>
      </c>
      <c r="J1541" s="242" t="s">
        <v>4739</v>
      </c>
      <c r="K1541" s="242" t="s">
        <v>4729</v>
      </c>
      <c r="L1541" s="242" t="s">
        <v>4730</v>
      </c>
      <c r="M1541" s="242" t="s">
        <v>6396</v>
      </c>
      <c r="N1541" s="242"/>
      <c r="O1541" s="242" t="s">
        <v>10240</v>
      </c>
      <c r="P1541" s="242" t="s">
        <v>10237</v>
      </c>
      <c r="Q1541" s="242" t="s">
        <v>4733</v>
      </c>
    </row>
    <row r="1542" spans="1:17">
      <c r="A1542" s="242" t="s">
        <v>9771</v>
      </c>
      <c r="B1542" s="242" t="s">
        <v>9772</v>
      </c>
      <c r="C1542" s="242" t="s">
        <v>9773</v>
      </c>
      <c r="D1542" s="242"/>
      <c r="E1542" s="242" t="s">
        <v>9761</v>
      </c>
      <c r="F1542" s="242" t="s">
        <v>4742</v>
      </c>
      <c r="G1542" s="240"/>
      <c r="H1542" s="241">
        <v>0</v>
      </c>
      <c r="I1542" s="242" t="s">
        <v>4780</v>
      </c>
      <c r="J1542" s="242" t="s">
        <v>4781</v>
      </c>
      <c r="K1542" s="242" t="s">
        <v>4729</v>
      </c>
      <c r="L1542" s="242" t="s">
        <v>4730</v>
      </c>
      <c r="M1542" s="242" t="s">
        <v>6439</v>
      </c>
      <c r="N1542" s="242"/>
      <c r="O1542" s="242" t="s">
        <v>10240</v>
      </c>
      <c r="P1542" s="242" t="s">
        <v>10237</v>
      </c>
      <c r="Q1542" s="242" t="s">
        <v>4733</v>
      </c>
    </row>
    <row r="1543" spans="1:17">
      <c r="A1543" s="242" t="s">
        <v>9774</v>
      </c>
      <c r="B1543" s="242" t="s">
        <v>9775</v>
      </c>
      <c r="C1543" s="242" t="s">
        <v>9776</v>
      </c>
      <c r="D1543" s="242"/>
      <c r="E1543" s="242" t="s">
        <v>9761</v>
      </c>
      <c r="F1543" s="242" t="s">
        <v>4742</v>
      </c>
      <c r="G1543" s="240"/>
      <c r="H1543" s="241">
        <v>0</v>
      </c>
      <c r="I1543" s="242" t="s">
        <v>4780</v>
      </c>
      <c r="J1543" s="242" t="s">
        <v>4781</v>
      </c>
      <c r="K1543" s="242" t="s">
        <v>4729</v>
      </c>
      <c r="L1543" s="242" t="s">
        <v>4730</v>
      </c>
      <c r="M1543" s="242" t="s">
        <v>4816</v>
      </c>
      <c r="N1543" s="242"/>
      <c r="O1543" s="242" t="s">
        <v>10240</v>
      </c>
      <c r="P1543" s="242" t="s">
        <v>10237</v>
      </c>
      <c r="Q1543" s="242" t="s">
        <v>4733</v>
      </c>
    </row>
    <row r="1544" spans="1:17">
      <c r="A1544" s="242" t="s">
        <v>9777</v>
      </c>
      <c r="B1544" s="242" t="s">
        <v>9778</v>
      </c>
      <c r="C1544" s="242" t="s">
        <v>9779</v>
      </c>
      <c r="D1544" s="242"/>
      <c r="E1544" s="242" t="s">
        <v>9761</v>
      </c>
      <c r="F1544" s="242" t="s">
        <v>4742</v>
      </c>
      <c r="G1544" s="240"/>
      <c r="H1544" s="241">
        <v>0</v>
      </c>
      <c r="I1544" s="242" t="s">
        <v>4738</v>
      </c>
      <c r="J1544" s="242" t="s">
        <v>4739</v>
      </c>
      <c r="K1544" s="242" t="s">
        <v>4729</v>
      </c>
      <c r="L1544" s="242" t="s">
        <v>4730</v>
      </c>
      <c r="M1544" s="242" t="s">
        <v>4785</v>
      </c>
      <c r="N1544" s="242"/>
      <c r="O1544" s="242" t="s">
        <v>10240</v>
      </c>
      <c r="P1544" s="242" t="s">
        <v>10237</v>
      </c>
      <c r="Q1544" s="242" t="s">
        <v>4733</v>
      </c>
    </row>
    <row r="1545" spans="1:17">
      <c r="A1545" s="242" t="s">
        <v>9780</v>
      </c>
      <c r="B1545" s="242" t="s">
        <v>9781</v>
      </c>
      <c r="C1545" s="242" t="s">
        <v>9782</v>
      </c>
      <c r="D1545" s="242"/>
      <c r="E1545" s="242" t="s">
        <v>9761</v>
      </c>
      <c r="F1545" s="242" t="s">
        <v>4742</v>
      </c>
      <c r="G1545" s="240"/>
      <c r="H1545" s="241">
        <v>0</v>
      </c>
      <c r="I1545" s="242" t="s">
        <v>4738</v>
      </c>
      <c r="J1545" s="242" t="s">
        <v>4739</v>
      </c>
      <c r="K1545" s="242" t="s">
        <v>4729</v>
      </c>
      <c r="L1545" s="242" t="s">
        <v>4730</v>
      </c>
      <c r="M1545" s="242" t="s">
        <v>4785</v>
      </c>
      <c r="N1545" s="242"/>
      <c r="O1545" s="242" t="s">
        <v>10240</v>
      </c>
      <c r="P1545" s="242" t="s">
        <v>10237</v>
      </c>
      <c r="Q1545" s="242" t="s">
        <v>4733</v>
      </c>
    </row>
    <row r="1546" spans="1:17">
      <c r="A1546" s="242" t="s">
        <v>9783</v>
      </c>
      <c r="B1546" s="242" t="s">
        <v>9784</v>
      </c>
      <c r="C1546" s="242" t="s">
        <v>9785</v>
      </c>
      <c r="D1546" s="242"/>
      <c r="E1546" s="242" t="s">
        <v>9761</v>
      </c>
      <c r="F1546" s="242" t="s">
        <v>4742</v>
      </c>
      <c r="G1546" s="240"/>
      <c r="H1546" s="241">
        <v>0</v>
      </c>
      <c r="I1546" s="242" t="s">
        <v>4808</v>
      </c>
      <c r="J1546" s="242" t="s">
        <v>4809</v>
      </c>
      <c r="K1546" s="242" t="s">
        <v>4729</v>
      </c>
      <c r="L1546" s="242" t="s">
        <v>4730</v>
      </c>
      <c r="M1546" s="242" t="s">
        <v>6564</v>
      </c>
      <c r="N1546" s="242"/>
      <c r="O1546" s="242" t="s">
        <v>10240</v>
      </c>
      <c r="P1546" s="242" t="s">
        <v>10237</v>
      </c>
      <c r="Q1546" s="242" t="s">
        <v>4733</v>
      </c>
    </row>
    <row r="1547" spans="1:17">
      <c r="A1547" s="242" t="s">
        <v>9786</v>
      </c>
      <c r="B1547" s="242" t="s">
        <v>9787</v>
      </c>
      <c r="C1547" s="242" t="s">
        <v>9788</v>
      </c>
      <c r="D1547" s="242"/>
      <c r="E1547" s="242" t="s">
        <v>9761</v>
      </c>
      <c r="F1547" s="242" t="s">
        <v>4742</v>
      </c>
      <c r="G1547" s="240"/>
      <c r="H1547" s="241">
        <v>0</v>
      </c>
      <c r="I1547" s="242" t="s">
        <v>1226</v>
      </c>
      <c r="J1547" s="242" t="s">
        <v>5059</v>
      </c>
      <c r="K1547" s="242" t="s">
        <v>4729</v>
      </c>
      <c r="L1547" s="242" t="s">
        <v>5029</v>
      </c>
      <c r="M1547" s="242" t="s">
        <v>4798</v>
      </c>
      <c r="N1547" s="242"/>
      <c r="O1547" s="242" t="s">
        <v>10240</v>
      </c>
      <c r="P1547" s="242" t="s">
        <v>10237</v>
      </c>
      <c r="Q1547" s="242" t="s">
        <v>4733</v>
      </c>
    </row>
    <row r="1548" spans="1:17">
      <c r="A1548" s="242" t="s">
        <v>9789</v>
      </c>
      <c r="B1548" s="242" t="s">
        <v>9790</v>
      </c>
      <c r="C1548" s="242" t="s">
        <v>9791</v>
      </c>
      <c r="D1548" s="242"/>
      <c r="E1548" s="242" t="s">
        <v>9761</v>
      </c>
      <c r="F1548" s="242" t="s">
        <v>4742</v>
      </c>
      <c r="G1548" s="240"/>
      <c r="H1548" s="241">
        <v>0</v>
      </c>
      <c r="I1548" s="242" t="s">
        <v>4747</v>
      </c>
      <c r="J1548" s="242" t="s">
        <v>4748</v>
      </c>
      <c r="K1548" s="242" t="s">
        <v>4729</v>
      </c>
      <c r="L1548" s="242" t="s">
        <v>4730</v>
      </c>
      <c r="M1548" s="242" t="s">
        <v>4749</v>
      </c>
      <c r="N1548" s="242"/>
      <c r="O1548" s="242" t="s">
        <v>10240</v>
      </c>
      <c r="P1548" s="242" t="s">
        <v>10237</v>
      </c>
      <c r="Q1548" s="242" t="s">
        <v>4733</v>
      </c>
    </row>
    <row r="1549" spans="1:17">
      <c r="A1549" s="242" t="s">
        <v>9792</v>
      </c>
      <c r="B1549" s="242" t="s">
        <v>9793</v>
      </c>
      <c r="C1549" s="242" t="s">
        <v>9794</v>
      </c>
      <c r="D1549" s="242"/>
      <c r="E1549" s="242" t="s">
        <v>9761</v>
      </c>
      <c r="F1549" s="242" t="s">
        <v>4742</v>
      </c>
      <c r="G1549" s="240"/>
      <c r="H1549" s="241">
        <v>0</v>
      </c>
      <c r="I1549" s="242" t="s">
        <v>4747</v>
      </c>
      <c r="J1549" s="242" t="s">
        <v>4748</v>
      </c>
      <c r="K1549" s="242" t="s">
        <v>4729</v>
      </c>
      <c r="L1549" s="242" t="s">
        <v>4730</v>
      </c>
      <c r="M1549" s="242" t="s">
        <v>4777</v>
      </c>
      <c r="N1549" s="242"/>
      <c r="O1549" s="242" t="s">
        <v>10240</v>
      </c>
      <c r="P1549" s="242" t="s">
        <v>10237</v>
      </c>
      <c r="Q1549" s="242" t="s">
        <v>4733</v>
      </c>
    </row>
    <row r="1550" spans="1:17">
      <c r="A1550" s="242" t="s">
        <v>9795</v>
      </c>
      <c r="B1550" s="242" t="s">
        <v>9796</v>
      </c>
      <c r="C1550" s="242" t="s">
        <v>9797</v>
      </c>
      <c r="D1550" s="242"/>
      <c r="E1550" s="242" t="s">
        <v>9761</v>
      </c>
      <c r="F1550" s="242" t="s">
        <v>4742</v>
      </c>
      <c r="G1550" s="240"/>
      <c r="H1550" s="241">
        <v>0</v>
      </c>
      <c r="I1550" s="242" t="s">
        <v>4808</v>
      </c>
      <c r="J1550" s="242" t="s">
        <v>4809</v>
      </c>
      <c r="K1550" s="242" t="s">
        <v>4729</v>
      </c>
      <c r="L1550" s="242" t="s">
        <v>4730</v>
      </c>
      <c r="M1550" s="242" t="s">
        <v>4810</v>
      </c>
      <c r="N1550" s="242"/>
      <c r="O1550" s="242" t="s">
        <v>10240</v>
      </c>
      <c r="P1550" s="242" t="s">
        <v>10237</v>
      </c>
      <c r="Q1550" s="242" t="s">
        <v>4733</v>
      </c>
    </row>
    <row r="1551" spans="1:17">
      <c r="A1551" s="242" t="s">
        <v>9798</v>
      </c>
      <c r="B1551" s="242" t="s">
        <v>9799</v>
      </c>
      <c r="C1551" s="242" t="s">
        <v>9800</v>
      </c>
      <c r="D1551" s="242"/>
      <c r="E1551" s="242" t="s">
        <v>9761</v>
      </c>
      <c r="F1551" s="242" t="s">
        <v>4742</v>
      </c>
      <c r="G1551" s="240"/>
      <c r="H1551" s="241">
        <v>0</v>
      </c>
      <c r="I1551" s="242" t="s">
        <v>4747</v>
      </c>
      <c r="J1551" s="242" t="s">
        <v>4748</v>
      </c>
      <c r="K1551" s="242" t="s">
        <v>4729</v>
      </c>
      <c r="L1551" s="242" t="s">
        <v>4730</v>
      </c>
      <c r="M1551" s="242" t="s">
        <v>4857</v>
      </c>
      <c r="N1551" s="242"/>
      <c r="O1551" s="242" t="s">
        <v>10240</v>
      </c>
      <c r="P1551" s="242" t="s">
        <v>10237</v>
      </c>
      <c r="Q1551" s="242" t="s">
        <v>4733</v>
      </c>
    </row>
    <row r="1552" spans="1:17">
      <c r="A1552" s="242" t="s">
        <v>9801</v>
      </c>
      <c r="B1552" s="242" t="s">
        <v>9802</v>
      </c>
      <c r="C1552" s="242" t="s">
        <v>9803</v>
      </c>
      <c r="D1552" s="242"/>
      <c r="E1552" s="242" t="s">
        <v>9761</v>
      </c>
      <c r="F1552" s="242" t="s">
        <v>4742</v>
      </c>
      <c r="G1552" s="240"/>
      <c r="H1552" s="241">
        <v>0</v>
      </c>
      <c r="I1552" s="242" t="s">
        <v>4808</v>
      </c>
      <c r="J1552" s="242" t="s">
        <v>4809</v>
      </c>
      <c r="K1552" s="242" t="s">
        <v>4729</v>
      </c>
      <c r="L1552" s="242" t="s">
        <v>4730</v>
      </c>
      <c r="M1552" s="242" t="s">
        <v>4731</v>
      </c>
      <c r="N1552" s="242"/>
      <c r="O1552" s="242" t="s">
        <v>10240</v>
      </c>
      <c r="P1552" s="242" t="s">
        <v>10237</v>
      </c>
      <c r="Q1552" s="242" t="s">
        <v>4733</v>
      </c>
    </row>
    <row r="1553" spans="1:17">
      <c r="A1553" s="242" t="s">
        <v>9804</v>
      </c>
      <c r="B1553" s="242" t="s">
        <v>9805</v>
      </c>
      <c r="C1553" s="242" t="s">
        <v>9806</v>
      </c>
      <c r="D1553" s="242"/>
      <c r="E1553" s="242" t="s">
        <v>9761</v>
      </c>
      <c r="F1553" s="242" t="s">
        <v>4742</v>
      </c>
      <c r="G1553" s="240"/>
      <c r="H1553" s="241">
        <v>0</v>
      </c>
      <c r="I1553" s="242" t="s">
        <v>4780</v>
      </c>
      <c r="J1553" s="242" t="s">
        <v>4781</v>
      </c>
      <c r="K1553" s="242" t="s">
        <v>4729</v>
      </c>
      <c r="L1553" s="242" t="s">
        <v>4730</v>
      </c>
      <c r="M1553" s="242" t="s">
        <v>6439</v>
      </c>
      <c r="N1553" s="242"/>
      <c r="O1553" s="242" t="s">
        <v>10240</v>
      </c>
      <c r="P1553" s="242" t="s">
        <v>10237</v>
      </c>
      <c r="Q1553" s="242" t="s">
        <v>4733</v>
      </c>
    </row>
    <row r="1554" spans="1:17">
      <c r="A1554" s="242" t="s">
        <v>9807</v>
      </c>
      <c r="B1554" s="242" t="s">
        <v>9808</v>
      </c>
      <c r="C1554" s="242" t="s">
        <v>9809</v>
      </c>
      <c r="D1554" s="242"/>
      <c r="E1554" s="242" t="s">
        <v>9761</v>
      </c>
      <c r="F1554" s="242" t="s">
        <v>4742</v>
      </c>
      <c r="G1554" s="240"/>
      <c r="H1554" s="241">
        <v>0</v>
      </c>
      <c r="I1554" s="242" t="s">
        <v>4780</v>
      </c>
      <c r="J1554" s="242" t="s">
        <v>4781</v>
      </c>
      <c r="K1554" s="242" t="s">
        <v>4729</v>
      </c>
      <c r="L1554" s="242" t="s">
        <v>4730</v>
      </c>
      <c r="M1554" s="242" t="s">
        <v>6439</v>
      </c>
      <c r="N1554" s="242"/>
      <c r="O1554" s="242" t="s">
        <v>10240</v>
      </c>
      <c r="P1554" s="242" t="s">
        <v>10237</v>
      </c>
      <c r="Q1554" s="242" t="s">
        <v>4733</v>
      </c>
    </row>
    <row r="1555" spans="1:17">
      <c r="A1555" s="242" t="s">
        <v>9810</v>
      </c>
      <c r="B1555" s="242" t="s">
        <v>9811</v>
      </c>
      <c r="C1555" s="242" t="s">
        <v>9812</v>
      </c>
      <c r="D1555" s="242"/>
      <c r="E1555" s="242" t="s">
        <v>9761</v>
      </c>
      <c r="F1555" s="242" t="s">
        <v>4742</v>
      </c>
      <c r="G1555" s="240"/>
      <c r="H1555" s="241">
        <v>0</v>
      </c>
      <c r="I1555" s="242" t="s">
        <v>4738</v>
      </c>
      <c r="J1555" s="242" t="s">
        <v>4739</v>
      </c>
      <c r="K1555" s="242" t="s">
        <v>4729</v>
      </c>
      <c r="L1555" s="242" t="s">
        <v>4730</v>
      </c>
      <c r="M1555" s="242" t="s">
        <v>4740</v>
      </c>
      <c r="N1555" s="242" t="s">
        <v>4765</v>
      </c>
      <c r="O1555" s="242" t="s">
        <v>10240</v>
      </c>
      <c r="P1555" s="242" t="s">
        <v>10237</v>
      </c>
      <c r="Q1555" s="242" t="s">
        <v>4733</v>
      </c>
    </row>
    <row r="1556" spans="1:17">
      <c r="A1556" s="242" t="s">
        <v>9813</v>
      </c>
      <c r="B1556" s="242" t="s">
        <v>9814</v>
      </c>
      <c r="C1556" s="242" t="s">
        <v>9815</v>
      </c>
      <c r="D1556" s="242"/>
      <c r="E1556" s="242" t="s">
        <v>9761</v>
      </c>
      <c r="F1556" s="242" t="s">
        <v>4742</v>
      </c>
      <c r="G1556" s="240"/>
      <c r="H1556" s="241">
        <v>0</v>
      </c>
      <c r="I1556" s="242" t="s">
        <v>4738</v>
      </c>
      <c r="J1556" s="242" t="s">
        <v>4739</v>
      </c>
      <c r="K1556" s="242" t="s">
        <v>4729</v>
      </c>
      <c r="L1556" s="242" t="s">
        <v>4730</v>
      </c>
      <c r="M1556" s="242" t="s">
        <v>6396</v>
      </c>
      <c r="N1556" s="242"/>
      <c r="O1556" s="242" t="s">
        <v>10240</v>
      </c>
      <c r="P1556" s="242" t="s">
        <v>10237</v>
      </c>
      <c r="Q1556" s="242" t="s">
        <v>4733</v>
      </c>
    </row>
    <row r="1557" spans="1:17">
      <c r="A1557" s="242" t="s">
        <v>9816</v>
      </c>
      <c r="B1557" s="242" t="s">
        <v>9817</v>
      </c>
      <c r="C1557" s="242" t="s">
        <v>9818</v>
      </c>
      <c r="D1557" s="242"/>
      <c r="E1557" s="242" t="s">
        <v>9761</v>
      </c>
      <c r="F1557" s="242" t="s">
        <v>4742</v>
      </c>
      <c r="G1557" s="240"/>
      <c r="H1557" s="241">
        <v>0</v>
      </c>
      <c r="I1557" s="242" t="s">
        <v>4747</v>
      </c>
      <c r="J1557" s="242" t="s">
        <v>4748</v>
      </c>
      <c r="K1557" s="242" t="s">
        <v>4729</v>
      </c>
      <c r="L1557" s="242" t="s">
        <v>4730</v>
      </c>
      <c r="M1557" s="242" t="s">
        <v>4857</v>
      </c>
      <c r="N1557" s="242"/>
      <c r="O1557" s="242" t="s">
        <v>10240</v>
      </c>
      <c r="P1557" s="242" t="s">
        <v>10237</v>
      </c>
      <c r="Q1557" s="242" t="s">
        <v>4733</v>
      </c>
    </row>
    <row r="1558" spans="1:17">
      <c r="A1558" s="242" t="s">
        <v>9819</v>
      </c>
      <c r="B1558" s="242" t="s">
        <v>9820</v>
      </c>
      <c r="C1558" s="242" t="s">
        <v>9821</v>
      </c>
      <c r="D1558" s="242"/>
      <c r="E1558" s="242" t="s">
        <v>9761</v>
      </c>
      <c r="F1558" s="242" t="s">
        <v>4742</v>
      </c>
      <c r="G1558" s="240"/>
      <c r="H1558" s="241">
        <v>0</v>
      </c>
      <c r="I1558" s="242" t="s">
        <v>4738</v>
      </c>
      <c r="J1558" s="242" t="s">
        <v>4739</v>
      </c>
      <c r="K1558" s="242" t="s">
        <v>4729</v>
      </c>
      <c r="L1558" s="242" t="s">
        <v>4730</v>
      </c>
      <c r="M1558" s="242" t="s">
        <v>5320</v>
      </c>
      <c r="N1558" s="242"/>
      <c r="O1558" s="242" t="s">
        <v>10240</v>
      </c>
      <c r="P1558" s="242" t="s">
        <v>10237</v>
      </c>
      <c r="Q1558" s="242" t="s">
        <v>4733</v>
      </c>
    </row>
    <row r="1559" spans="1:17">
      <c r="A1559" s="242" t="s">
        <v>9822</v>
      </c>
      <c r="B1559" s="242" t="s">
        <v>9823</v>
      </c>
      <c r="C1559" s="242" t="s">
        <v>9824</v>
      </c>
      <c r="D1559" s="242"/>
      <c r="E1559" s="242" t="s">
        <v>9761</v>
      </c>
      <c r="F1559" s="242" t="s">
        <v>4742</v>
      </c>
      <c r="G1559" s="240"/>
      <c r="H1559" s="241">
        <v>0</v>
      </c>
      <c r="I1559" s="242" t="s">
        <v>4747</v>
      </c>
      <c r="J1559" s="242" t="s">
        <v>4748</v>
      </c>
      <c r="K1559" s="242" t="s">
        <v>4729</v>
      </c>
      <c r="L1559" s="242" t="s">
        <v>4730</v>
      </c>
      <c r="M1559" s="242" t="s">
        <v>4749</v>
      </c>
      <c r="N1559" s="242"/>
      <c r="O1559" s="242" t="s">
        <v>10240</v>
      </c>
      <c r="P1559" s="242" t="s">
        <v>10237</v>
      </c>
      <c r="Q1559" s="242" t="s">
        <v>4733</v>
      </c>
    </row>
    <row r="1560" spans="1:17">
      <c r="A1560" s="242" t="s">
        <v>9825</v>
      </c>
      <c r="B1560" s="242" t="s">
        <v>9826</v>
      </c>
      <c r="C1560" s="242" t="s">
        <v>9827</v>
      </c>
      <c r="D1560" s="242"/>
      <c r="E1560" s="242" t="s">
        <v>9761</v>
      </c>
      <c r="F1560" s="242" t="s">
        <v>4742</v>
      </c>
      <c r="G1560" s="240"/>
      <c r="H1560" s="241">
        <v>0</v>
      </c>
      <c r="I1560" s="242" t="s">
        <v>4747</v>
      </c>
      <c r="J1560" s="242" t="s">
        <v>4748</v>
      </c>
      <c r="K1560" s="242" t="s">
        <v>4729</v>
      </c>
      <c r="L1560" s="242" t="s">
        <v>4730</v>
      </c>
      <c r="M1560" s="242" t="s">
        <v>4777</v>
      </c>
      <c r="N1560" s="242"/>
      <c r="O1560" s="242" t="s">
        <v>10240</v>
      </c>
      <c r="P1560" s="242" t="s">
        <v>10237</v>
      </c>
      <c r="Q1560" s="242" t="s">
        <v>4733</v>
      </c>
    </row>
    <row r="1561" spans="1:17">
      <c r="A1561" s="242" t="s">
        <v>9828</v>
      </c>
      <c r="B1561" s="242" t="s">
        <v>9829</v>
      </c>
      <c r="C1561" s="242" t="s">
        <v>9830</v>
      </c>
      <c r="D1561" s="242"/>
      <c r="E1561" s="242" t="s">
        <v>9761</v>
      </c>
      <c r="F1561" s="242" t="s">
        <v>4742</v>
      </c>
      <c r="G1561" s="240"/>
      <c r="H1561" s="241">
        <v>0</v>
      </c>
      <c r="I1561" s="242" t="s">
        <v>4747</v>
      </c>
      <c r="J1561" s="242" t="s">
        <v>4748</v>
      </c>
      <c r="K1561" s="242" t="s">
        <v>4729</v>
      </c>
      <c r="L1561" s="242" t="s">
        <v>4730</v>
      </c>
      <c r="M1561" s="242" t="s">
        <v>4857</v>
      </c>
      <c r="N1561" s="242"/>
      <c r="O1561" s="242" t="s">
        <v>10240</v>
      </c>
      <c r="P1561" s="242" t="s">
        <v>10237</v>
      </c>
      <c r="Q1561" s="242" t="s">
        <v>4733</v>
      </c>
    </row>
    <row r="1562" spans="1:17">
      <c r="A1562" s="242" t="s">
        <v>9831</v>
      </c>
      <c r="B1562" s="242" t="s">
        <v>9832</v>
      </c>
      <c r="C1562" s="242" t="s">
        <v>9833</v>
      </c>
      <c r="D1562" s="242"/>
      <c r="E1562" s="242" t="s">
        <v>9761</v>
      </c>
      <c r="F1562" s="242" t="s">
        <v>4742</v>
      </c>
      <c r="G1562" s="240"/>
      <c r="H1562" s="241">
        <v>0</v>
      </c>
      <c r="I1562" s="242" t="s">
        <v>4747</v>
      </c>
      <c r="J1562" s="242" t="s">
        <v>4748</v>
      </c>
      <c r="K1562" s="242" t="s">
        <v>4729</v>
      </c>
      <c r="L1562" s="242" t="s">
        <v>4730</v>
      </c>
      <c r="M1562" s="242" t="s">
        <v>4749</v>
      </c>
      <c r="N1562" s="242"/>
      <c r="O1562" s="242" t="s">
        <v>10240</v>
      </c>
      <c r="P1562" s="242" t="s">
        <v>10237</v>
      </c>
      <c r="Q1562" s="242" t="s">
        <v>4733</v>
      </c>
    </row>
    <row r="1563" spans="1:17">
      <c r="A1563" s="242" t="s">
        <v>9834</v>
      </c>
      <c r="B1563" s="242" t="s">
        <v>9835</v>
      </c>
      <c r="C1563" s="242" t="s">
        <v>9836</v>
      </c>
      <c r="D1563" s="242"/>
      <c r="E1563" s="242" t="s">
        <v>9761</v>
      </c>
      <c r="F1563" s="242" t="s">
        <v>4742</v>
      </c>
      <c r="G1563" s="240"/>
      <c r="H1563" s="241">
        <v>0</v>
      </c>
      <c r="I1563" s="242" t="s">
        <v>4808</v>
      </c>
      <c r="J1563" s="242" t="s">
        <v>4809</v>
      </c>
      <c r="K1563" s="242" t="s">
        <v>4729</v>
      </c>
      <c r="L1563" s="242" t="s">
        <v>4730</v>
      </c>
      <c r="M1563" s="242" t="s">
        <v>4810</v>
      </c>
      <c r="N1563" s="242"/>
      <c r="O1563" s="242" t="s">
        <v>10240</v>
      </c>
      <c r="P1563" s="242" t="s">
        <v>10237</v>
      </c>
      <c r="Q1563" s="242" t="s">
        <v>4733</v>
      </c>
    </row>
    <row r="1564" spans="1:17">
      <c r="A1564" s="242" t="s">
        <v>9837</v>
      </c>
      <c r="B1564" s="242" t="s">
        <v>9838</v>
      </c>
      <c r="C1564" s="242" t="s">
        <v>9839</v>
      </c>
      <c r="D1564" s="242"/>
      <c r="E1564" s="242" t="s">
        <v>9761</v>
      </c>
      <c r="F1564" s="242" t="s">
        <v>4742</v>
      </c>
      <c r="G1564" s="240"/>
      <c r="H1564" s="241">
        <v>0</v>
      </c>
      <c r="I1564" s="242" t="s">
        <v>4738</v>
      </c>
      <c r="J1564" s="242" t="s">
        <v>4739</v>
      </c>
      <c r="K1564" s="242" t="s">
        <v>4729</v>
      </c>
      <c r="L1564" s="242" t="s">
        <v>4730</v>
      </c>
      <c r="M1564" s="242" t="s">
        <v>4740</v>
      </c>
      <c r="N1564" s="242" t="s">
        <v>4769</v>
      </c>
      <c r="O1564" s="242" t="s">
        <v>10240</v>
      </c>
      <c r="P1564" s="242" t="s">
        <v>10237</v>
      </c>
      <c r="Q1564" s="242" t="s">
        <v>4733</v>
      </c>
    </row>
    <row r="1565" spans="1:17">
      <c r="A1565" s="242" t="s">
        <v>9840</v>
      </c>
      <c r="B1565" s="242" t="s">
        <v>9841</v>
      </c>
      <c r="C1565" s="242" t="s">
        <v>9842</v>
      </c>
      <c r="D1565" s="242"/>
      <c r="E1565" s="242" t="s">
        <v>9761</v>
      </c>
      <c r="F1565" s="242" t="s">
        <v>4742</v>
      </c>
      <c r="G1565" s="240"/>
      <c r="H1565" s="241">
        <v>0</v>
      </c>
      <c r="I1565" s="242" t="s">
        <v>4738</v>
      </c>
      <c r="J1565" s="242" t="s">
        <v>4739</v>
      </c>
      <c r="K1565" s="242" t="s">
        <v>4729</v>
      </c>
      <c r="L1565" s="242" t="s">
        <v>4730</v>
      </c>
      <c r="M1565" s="242" t="s">
        <v>4813</v>
      </c>
      <c r="N1565" s="242"/>
      <c r="O1565" s="242" t="s">
        <v>10240</v>
      </c>
      <c r="P1565" s="242" t="s">
        <v>10237</v>
      </c>
      <c r="Q1565" s="242" t="s">
        <v>4733</v>
      </c>
    </row>
    <row r="1566" spans="1:17">
      <c r="A1566" s="242" t="s">
        <v>9843</v>
      </c>
      <c r="B1566" s="242" t="s">
        <v>9844</v>
      </c>
      <c r="C1566" s="242" t="s">
        <v>9845</v>
      </c>
      <c r="D1566" s="242"/>
      <c r="E1566" s="242" t="s">
        <v>9761</v>
      </c>
      <c r="F1566" s="242" t="s">
        <v>4742</v>
      </c>
      <c r="G1566" s="240"/>
      <c r="H1566" s="241">
        <v>0</v>
      </c>
      <c r="I1566" s="242" t="s">
        <v>4738</v>
      </c>
      <c r="J1566" s="242" t="s">
        <v>4739</v>
      </c>
      <c r="K1566" s="242" t="s">
        <v>4729</v>
      </c>
      <c r="L1566" s="242" t="s">
        <v>4730</v>
      </c>
      <c r="M1566" s="242" t="s">
        <v>4740</v>
      </c>
      <c r="N1566" s="242"/>
      <c r="O1566" s="242" t="s">
        <v>10240</v>
      </c>
      <c r="P1566" s="242" t="s">
        <v>10237</v>
      </c>
      <c r="Q1566" s="242" t="s">
        <v>4733</v>
      </c>
    </row>
    <row r="1567" spans="1:17">
      <c r="A1567" s="242" t="s">
        <v>9846</v>
      </c>
      <c r="B1567" s="242" t="s">
        <v>9847</v>
      </c>
      <c r="C1567" s="242" t="s">
        <v>9848</v>
      </c>
      <c r="D1567" s="242"/>
      <c r="E1567" s="242" t="s">
        <v>9761</v>
      </c>
      <c r="F1567" s="242" t="s">
        <v>4742</v>
      </c>
      <c r="G1567" s="240"/>
      <c r="H1567" s="241">
        <v>0</v>
      </c>
      <c r="I1567" s="242" t="s">
        <v>4738</v>
      </c>
      <c r="J1567" s="242" t="s">
        <v>4739</v>
      </c>
      <c r="K1567" s="242" t="s">
        <v>4729</v>
      </c>
      <c r="L1567" s="242" t="s">
        <v>4730</v>
      </c>
      <c r="M1567" s="242" t="s">
        <v>4740</v>
      </c>
      <c r="N1567" s="242" t="s">
        <v>9849</v>
      </c>
      <c r="O1567" s="242" t="s">
        <v>10240</v>
      </c>
      <c r="P1567" s="242" t="s">
        <v>10237</v>
      </c>
      <c r="Q1567" s="242" t="s">
        <v>4733</v>
      </c>
    </row>
    <row r="1568" spans="1:17">
      <c r="A1568" s="242" t="s">
        <v>9850</v>
      </c>
      <c r="B1568" s="242" t="s">
        <v>9851</v>
      </c>
      <c r="C1568" s="242" t="s">
        <v>9852</v>
      </c>
      <c r="D1568" s="242"/>
      <c r="E1568" s="242" t="s">
        <v>9761</v>
      </c>
      <c r="F1568" s="242" t="s">
        <v>4742</v>
      </c>
      <c r="G1568" s="240"/>
      <c r="H1568" s="241">
        <v>0</v>
      </c>
      <c r="I1568" s="242" t="s">
        <v>4808</v>
      </c>
      <c r="J1568" s="242" t="s">
        <v>4809</v>
      </c>
      <c r="K1568" s="242" t="s">
        <v>4729</v>
      </c>
      <c r="L1568" s="242" t="s">
        <v>4730</v>
      </c>
      <c r="M1568" s="242" t="s">
        <v>4810</v>
      </c>
      <c r="N1568" s="242"/>
      <c r="O1568" s="242" t="s">
        <v>10240</v>
      </c>
      <c r="P1568" s="242" t="s">
        <v>10237</v>
      </c>
      <c r="Q1568" s="242" t="s">
        <v>4733</v>
      </c>
    </row>
    <row r="1569" spans="1:17">
      <c r="A1569" s="242" t="s">
        <v>9853</v>
      </c>
      <c r="B1569" s="242" t="s">
        <v>9854</v>
      </c>
      <c r="C1569" s="242" t="s">
        <v>9855</v>
      </c>
      <c r="D1569" s="242"/>
      <c r="E1569" s="242" t="s">
        <v>9761</v>
      </c>
      <c r="F1569" s="242" t="s">
        <v>4742</v>
      </c>
      <c r="G1569" s="240"/>
      <c r="H1569" s="241">
        <v>0</v>
      </c>
      <c r="I1569" s="242" t="s">
        <v>4738</v>
      </c>
      <c r="J1569" s="242" t="s">
        <v>4739</v>
      </c>
      <c r="K1569" s="242" t="s">
        <v>4729</v>
      </c>
      <c r="L1569" s="242" t="s">
        <v>4730</v>
      </c>
      <c r="M1569" s="242" t="s">
        <v>4785</v>
      </c>
      <c r="N1569" s="242"/>
      <c r="O1569" s="242" t="s">
        <v>10240</v>
      </c>
      <c r="P1569" s="242" t="s">
        <v>10237</v>
      </c>
      <c r="Q1569" s="242" t="s">
        <v>4733</v>
      </c>
    </row>
    <row r="1570" spans="1:17">
      <c r="A1570" s="242" t="s">
        <v>9856</v>
      </c>
      <c r="B1570" s="242" t="s">
        <v>9857</v>
      </c>
      <c r="C1570" s="242" t="s">
        <v>9858</v>
      </c>
      <c r="D1570" s="242"/>
      <c r="E1570" s="242" t="s">
        <v>9761</v>
      </c>
      <c r="F1570" s="242" t="s">
        <v>4742</v>
      </c>
      <c r="G1570" s="240"/>
      <c r="H1570" s="241">
        <v>0</v>
      </c>
      <c r="I1570" s="242" t="s">
        <v>4808</v>
      </c>
      <c r="J1570" s="242" t="s">
        <v>4809</v>
      </c>
      <c r="K1570" s="242" t="s">
        <v>4729</v>
      </c>
      <c r="L1570" s="242" t="s">
        <v>4730</v>
      </c>
      <c r="M1570" s="242" t="s">
        <v>6564</v>
      </c>
      <c r="N1570" s="242"/>
      <c r="O1570" s="242" t="s">
        <v>10240</v>
      </c>
      <c r="P1570" s="242" t="s">
        <v>10237</v>
      </c>
      <c r="Q1570" s="242" t="s">
        <v>4733</v>
      </c>
    </row>
    <row r="1571" spans="1:17">
      <c r="A1571" s="242" t="s">
        <v>9859</v>
      </c>
      <c r="B1571" s="242" t="s">
        <v>9860</v>
      </c>
      <c r="C1571" s="242" t="s">
        <v>9861</v>
      </c>
      <c r="D1571" s="242"/>
      <c r="E1571" s="242" t="s">
        <v>9761</v>
      </c>
      <c r="F1571" s="242" t="s">
        <v>4742</v>
      </c>
      <c r="G1571" s="240"/>
      <c r="H1571" s="241">
        <v>0</v>
      </c>
      <c r="I1571" s="242" t="s">
        <v>4808</v>
      </c>
      <c r="J1571" s="242" t="s">
        <v>4809</v>
      </c>
      <c r="K1571" s="242" t="s">
        <v>4729</v>
      </c>
      <c r="L1571" s="242" t="s">
        <v>4730</v>
      </c>
      <c r="M1571" s="242" t="s">
        <v>4810</v>
      </c>
      <c r="N1571" s="242"/>
      <c r="O1571" s="242" t="s">
        <v>10240</v>
      </c>
      <c r="P1571" s="242" t="s">
        <v>10237</v>
      </c>
      <c r="Q1571" s="242" t="s">
        <v>4733</v>
      </c>
    </row>
    <row r="1572" spans="1:17">
      <c r="A1572" s="242" t="s">
        <v>9862</v>
      </c>
      <c r="B1572" s="242" t="s">
        <v>9863</v>
      </c>
      <c r="C1572" s="242" t="s">
        <v>9864</v>
      </c>
      <c r="D1572" s="242"/>
      <c r="E1572" s="242" t="s">
        <v>9761</v>
      </c>
      <c r="F1572" s="242" t="s">
        <v>4742</v>
      </c>
      <c r="G1572" s="240"/>
      <c r="H1572" s="241">
        <v>0</v>
      </c>
      <c r="I1572" s="242" t="s">
        <v>4747</v>
      </c>
      <c r="J1572" s="242" t="s">
        <v>4748</v>
      </c>
      <c r="K1572" s="242" t="s">
        <v>4729</v>
      </c>
      <c r="L1572" s="242" t="s">
        <v>4730</v>
      </c>
      <c r="M1572" s="242" t="s">
        <v>4908</v>
      </c>
      <c r="N1572" s="242"/>
      <c r="O1572" s="242" t="s">
        <v>10240</v>
      </c>
      <c r="P1572" s="242" t="s">
        <v>10237</v>
      </c>
      <c r="Q1572" s="242" t="s">
        <v>4733</v>
      </c>
    </row>
    <row r="1573" spans="1:17">
      <c r="A1573" s="242" t="s">
        <v>9865</v>
      </c>
      <c r="B1573" s="242" t="s">
        <v>9866</v>
      </c>
      <c r="C1573" s="242" t="s">
        <v>9867</v>
      </c>
      <c r="D1573" s="242"/>
      <c r="E1573" s="242" t="s">
        <v>9761</v>
      </c>
      <c r="F1573" s="242" t="s">
        <v>4742</v>
      </c>
      <c r="G1573" s="240"/>
      <c r="H1573" s="241">
        <v>0</v>
      </c>
      <c r="I1573" s="242" t="s">
        <v>4747</v>
      </c>
      <c r="J1573" s="242" t="s">
        <v>4748</v>
      </c>
      <c r="K1573" s="242" t="s">
        <v>4729</v>
      </c>
      <c r="L1573" s="242" t="s">
        <v>4730</v>
      </c>
      <c r="M1573" s="242" t="s">
        <v>4749</v>
      </c>
      <c r="N1573" s="242"/>
      <c r="O1573" s="242" t="s">
        <v>10240</v>
      </c>
      <c r="P1573" s="242" t="s">
        <v>10237</v>
      </c>
      <c r="Q1573" s="242" t="s">
        <v>4733</v>
      </c>
    </row>
    <row r="1574" spans="1:17">
      <c r="A1574" s="242" t="s">
        <v>9868</v>
      </c>
      <c r="B1574" s="242" t="s">
        <v>9869</v>
      </c>
      <c r="C1574" s="242" t="s">
        <v>9870</v>
      </c>
      <c r="D1574" s="242"/>
      <c r="E1574" s="242" t="s">
        <v>9761</v>
      </c>
      <c r="F1574" s="242" t="s">
        <v>4742</v>
      </c>
      <c r="G1574" s="240"/>
      <c r="H1574" s="241">
        <v>0</v>
      </c>
      <c r="I1574" s="242" t="s">
        <v>4738</v>
      </c>
      <c r="J1574" s="242" t="s">
        <v>4739</v>
      </c>
      <c r="K1574" s="242" t="s">
        <v>4729</v>
      </c>
      <c r="L1574" s="242" t="s">
        <v>4730</v>
      </c>
      <c r="M1574" s="242" t="s">
        <v>5320</v>
      </c>
      <c r="N1574" s="242"/>
      <c r="O1574" s="242" t="s">
        <v>10240</v>
      </c>
      <c r="P1574" s="242" t="s">
        <v>10237</v>
      </c>
      <c r="Q1574" s="242" t="s">
        <v>4733</v>
      </c>
    </row>
    <row r="1575" spans="1:17">
      <c r="A1575" s="242" t="s">
        <v>9871</v>
      </c>
      <c r="B1575" s="242" t="s">
        <v>9872</v>
      </c>
      <c r="C1575" s="242" t="s">
        <v>9873</v>
      </c>
      <c r="D1575" s="242"/>
      <c r="E1575" s="242" t="s">
        <v>9761</v>
      </c>
      <c r="F1575" s="242" t="s">
        <v>4742</v>
      </c>
      <c r="G1575" s="240"/>
      <c r="H1575" s="241">
        <v>0</v>
      </c>
      <c r="I1575" s="242" t="s">
        <v>4780</v>
      </c>
      <c r="J1575" s="242" t="s">
        <v>4781</v>
      </c>
      <c r="K1575" s="242" t="s">
        <v>4729</v>
      </c>
      <c r="L1575" s="242" t="s">
        <v>4730</v>
      </c>
      <c r="M1575" s="242" t="s">
        <v>6439</v>
      </c>
      <c r="N1575" s="242"/>
      <c r="O1575" s="242" t="s">
        <v>10240</v>
      </c>
      <c r="P1575" s="242" t="s">
        <v>10237</v>
      </c>
      <c r="Q1575" s="242" t="s">
        <v>4733</v>
      </c>
    </row>
    <row r="1576" spans="1:17">
      <c r="A1576" s="242" t="s">
        <v>9874</v>
      </c>
      <c r="B1576" s="242" t="s">
        <v>9875</v>
      </c>
      <c r="C1576" s="242" t="s">
        <v>9876</v>
      </c>
      <c r="D1576" s="242"/>
      <c r="E1576" s="242" t="s">
        <v>9761</v>
      </c>
      <c r="F1576" s="242" t="s">
        <v>4742</v>
      </c>
      <c r="G1576" s="240"/>
      <c r="H1576" s="241">
        <v>0</v>
      </c>
      <c r="I1576" s="242" t="s">
        <v>4808</v>
      </c>
      <c r="J1576" s="242" t="s">
        <v>4809</v>
      </c>
      <c r="K1576" s="242" t="s">
        <v>4729</v>
      </c>
      <c r="L1576" s="242" t="s">
        <v>4730</v>
      </c>
      <c r="M1576" s="242" t="s">
        <v>6564</v>
      </c>
      <c r="N1576" s="242"/>
      <c r="O1576" s="242" t="s">
        <v>10240</v>
      </c>
      <c r="P1576" s="242" t="s">
        <v>10237</v>
      </c>
      <c r="Q1576" s="242" t="s">
        <v>4733</v>
      </c>
    </row>
    <row r="1577" spans="1:17">
      <c r="A1577" s="242" t="s">
        <v>9877</v>
      </c>
      <c r="B1577" s="242" t="s">
        <v>9878</v>
      </c>
      <c r="C1577" s="242" t="s">
        <v>9879</v>
      </c>
      <c r="D1577" s="242"/>
      <c r="E1577" s="242" t="s">
        <v>9761</v>
      </c>
      <c r="F1577" s="242" t="s">
        <v>4742</v>
      </c>
      <c r="G1577" s="240"/>
      <c r="H1577" s="241">
        <v>0</v>
      </c>
      <c r="I1577" s="242" t="s">
        <v>4780</v>
      </c>
      <c r="J1577" s="242" t="s">
        <v>4781</v>
      </c>
      <c r="K1577" s="242" t="s">
        <v>4729</v>
      </c>
      <c r="L1577" s="242" t="s">
        <v>4730</v>
      </c>
      <c r="M1577" s="242" t="s">
        <v>6439</v>
      </c>
      <c r="N1577" s="242"/>
      <c r="O1577" s="242" t="s">
        <v>10240</v>
      </c>
      <c r="P1577" s="242" t="s">
        <v>10237</v>
      </c>
      <c r="Q1577" s="242" t="s">
        <v>4733</v>
      </c>
    </row>
    <row r="1578" spans="1:17">
      <c r="A1578" s="242" t="s">
        <v>9880</v>
      </c>
      <c r="B1578" s="242" t="s">
        <v>9881</v>
      </c>
      <c r="C1578" s="242" t="s">
        <v>9882</v>
      </c>
      <c r="D1578" s="242"/>
      <c r="E1578" s="242" t="s">
        <v>9761</v>
      </c>
      <c r="F1578" s="242" t="s">
        <v>4742</v>
      </c>
      <c r="G1578" s="240"/>
      <c r="H1578" s="241">
        <v>0</v>
      </c>
      <c r="I1578" s="242" t="s">
        <v>4738</v>
      </c>
      <c r="J1578" s="242" t="s">
        <v>4739</v>
      </c>
      <c r="K1578" s="242" t="s">
        <v>4729</v>
      </c>
      <c r="L1578" s="242" t="s">
        <v>4730</v>
      </c>
      <c r="M1578" s="242" t="s">
        <v>4740</v>
      </c>
      <c r="N1578" s="242" t="s">
        <v>4741</v>
      </c>
      <c r="O1578" s="242" t="s">
        <v>10240</v>
      </c>
      <c r="P1578" s="242" t="s">
        <v>10237</v>
      </c>
      <c r="Q1578" s="242" t="s">
        <v>4733</v>
      </c>
    </row>
    <row r="1579" spans="1:17">
      <c r="A1579" s="242" t="s">
        <v>9883</v>
      </c>
      <c r="B1579" s="242" t="s">
        <v>9884</v>
      </c>
      <c r="C1579" s="242" t="s">
        <v>9885</v>
      </c>
      <c r="D1579" s="242"/>
      <c r="E1579" s="242" t="s">
        <v>9761</v>
      </c>
      <c r="F1579" s="242" t="s">
        <v>4742</v>
      </c>
      <c r="G1579" s="240"/>
      <c r="H1579" s="241">
        <v>0</v>
      </c>
      <c r="I1579" s="242" t="s">
        <v>4747</v>
      </c>
      <c r="J1579" s="242" t="s">
        <v>4748</v>
      </c>
      <c r="K1579" s="242" t="s">
        <v>4729</v>
      </c>
      <c r="L1579" s="242" t="s">
        <v>4730</v>
      </c>
      <c r="M1579" s="242" t="s">
        <v>4759</v>
      </c>
      <c r="N1579" s="242"/>
      <c r="O1579" s="242" t="s">
        <v>10240</v>
      </c>
      <c r="P1579" s="242" t="s">
        <v>10237</v>
      </c>
      <c r="Q1579" s="242" t="s">
        <v>4733</v>
      </c>
    </row>
    <row r="1580" spans="1:17">
      <c r="A1580" s="242" t="s">
        <v>9886</v>
      </c>
      <c r="B1580" s="242" t="s">
        <v>9887</v>
      </c>
      <c r="C1580" s="242" t="s">
        <v>9888</v>
      </c>
      <c r="D1580" s="242"/>
      <c r="E1580" s="242" t="s">
        <v>9761</v>
      </c>
      <c r="F1580" s="242" t="s">
        <v>4742</v>
      </c>
      <c r="G1580" s="240"/>
      <c r="H1580" s="241">
        <v>0</v>
      </c>
      <c r="I1580" s="242" t="s">
        <v>4738</v>
      </c>
      <c r="J1580" s="242" t="s">
        <v>4739</v>
      </c>
      <c r="K1580" s="242" t="s">
        <v>4729</v>
      </c>
      <c r="L1580" s="242" t="s">
        <v>4730</v>
      </c>
      <c r="M1580" s="242" t="s">
        <v>4813</v>
      </c>
      <c r="N1580" s="242"/>
      <c r="O1580" s="242" t="s">
        <v>10240</v>
      </c>
      <c r="P1580" s="242" t="s">
        <v>10237</v>
      </c>
      <c r="Q1580" s="242" t="s">
        <v>4733</v>
      </c>
    </row>
    <row r="1581" spans="1:17">
      <c r="A1581" s="242" t="s">
        <v>9889</v>
      </c>
      <c r="B1581" s="242" t="s">
        <v>9890</v>
      </c>
      <c r="C1581" s="242" t="s">
        <v>9891</v>
      </c>
      <c r="D1581" s="242"/>
      <c r="E1581" s="242" t="s">
        <v>9761</v>
      </c>
      <c r="F1581" s="242" t="s">
        <v>4742</v>
      </c>
      <c r="G1581" s="240"/>
      <c r="H1581" s="241">
        <v>0</v>
      </c>
      <c r="I1581" s="242" t="s">
        <v>4780</v>
      </c>
      <c r="J1581" s="242" t="s">
        <v>4781</v>
      </c>
      <c r="K1581" s="242" t="s">
        <v>4729</v>
      </c>
      <c r="L1581" s="242" t="s">
        <v>4730</v>
      </c>
      <c r="M1581" s="242" t="s">
        <v>6439</v>
      </c>
      <c r="N1581" s="242"/>
      <c r="O1581" s="242" t="s">
        <v>10240</v>
      </c>
      <c r="P1581" s="242" t="s">
        <v>10237</v>
      </c>
      <c r="Q1581" s="242" t="s">
        <v>4733</v>
      </c>
    </row>
    <row r="1582" spans="1:17">
      <c r="A1582" s="242" t="s">
        <v>9892</v>
      </c>
      <c r="B1582" s="242" t="s">
        <v>9893</v>
      </c>
      <c r="C1582" s="242" t="s">
        <v>9894</v>
      </c>
      <c r="D1582" s="242"/>
      <c r="E1582" s="242" t="s">
        <v>9761</v>
      </c>
      <c r="F1582" s="242" t="s">
        <v>4742</v>
      </c>
      <c r="G1582" s="240"/>
      <c r="H1582" s="241">
        <v>0</v>
      </c>
      <c r="I1582" s="242" t="s">
        <v>4738</v>
      </c>
      <c r="J1582" s="242" t="s">
        <v>4739</v>
      </c>
      <c r="K1582" s="242" t="s">
        <v>4729</v>
      </c>
      <c r="L1582" s="242" t="s">
        <v>4730</v>
      </c>
      <c r="M1582" s="242" t="s">
        <v>6396</v>
      </c>
      <c r="N1582" s="242"/>
      <c r="O1582" s="242" t="s">
        <v>10240</v>
      </c>
      <c r="P1582" s="242" t="s">
        <v>10237</v>
      </c>
      <c r="Q1582" s="242" t="s">
        <v>4733</v>
      </c>
    </row>
    <row r="1583" spans="1:17">
      <c r="A1583" s="242" t="s">
        <v>9895</v>
      </c>
      <c r="B1583" s="242" t="s">
        <v>9896</v>
      </c>
      <c r="C1583" s="242" t="s">
        <v>9897</v>
      </c>
      <c r="D1583" s="242"/>
      <c r="E1583" s="242" t="s">
        <v>9761</v>
      </c>
      <c r="F1583" s="242" t="s">
        <v>4742</v>
      </c>
      <c r="G1583" s="240"/>
      <c r="H1583" s="241">
        <v>0</v>
      </c>
      <c r="I1583" s="242" t="s">
        <v>4738</v>
      </c>
      <c r="J1583" s="242" t="s">
        <v>4739</v>
      </c>
      <c r="K1583" s="242" t="s">
        <v>4729</v>
      </c>
      <c r="L1583" s="242" t="s">
        <v>4730</v>
      </c>
      <c r="M1583" s="242" t="s">
        <v>4785</v>
      </c>
      <c r="N1583" s="242"/>
      <c r="O1583" s="242" t="s">
        <v>10240</v>
      </c>
      <c r="P1583" s="242" t="s">
        <v>10237</v>
      </c>
      <c r="Q1583" s="242" t="s">
        <v>4733</v>
      </c>
    </row>
    <row r="1584" spans="1:17">
      <c r="A1584" s="242" t="s">
        <v>9898</v>
      </c>
      <c r="B1584" s="242" t="s">
        <v>9899</v>
      </c>
      <c r="C1584" s="242" t="s">
        <v>9900</v>
      </c>
      <c r="D1584" s="242"/>
      <c r="E1584" s="242" t="s">
        <v>9761</v>
      </c>
      <c r="F1584" s="242" t="s">
        <v>4742</v>
      </c>
      <c r="G1584" s="240"/>
      <c r="H1584" s="241">
        <v>0</v>
      </c>
      <c r="I1584" s="242" t="s">
        <v>4747</v>
      </c>
      <c r="J1584" s="242" t="s">
        <v>4748</v>
      </c>
      <c r="K1584" s="242" t="s">
        <v>4729</v>
      </c>
      <c r="L1584" s="242" t="s">
        <v>4730</v>
      </c>
      <c r="M1584" s="242" t="s">
        <v>4759</v>
      </c>
      <c r="N1584" s="242"/>
      <c r="O1584" s="242" t="s">
        <v>10240</v>
      </c>
      <c r="P1584" s="242" t="s">
        <v>10237</v>
      </c>
      <c r="Q1584" s="242" t="s">
        <v>4733</v>
      </c>
    </row>
    <row r="1585" spans="1:17">
      <c r="A1585" s="242" t="s">
        <v>9901</v>
      </c>
      <c r="B1585" s="242" t="s">
        <v>9902</v>
      </c>
      <c r="C1585" s="242" t="s">
        <v>9903</v>
      </c>
      <c r="D1585" s="242"/>
      <c r="E1585" s="242" t="s">
        <v>9761</v>
      </c>
      <c r="F1585" s="242" t="s">
        <v>4742</v>
      </c>
      <c r="G1585" s="240"/>
      <c r="H1585" s="241">
        <v>0</v>
      </c>
      <c r="I1585" s="242" t="s">
        <v>4780</v>
      </c>
      <c r="J1585" s="242" t="s">
        <v>4781</v>
      </c>
      <c r="K1585" s="242" t="s">
        <v>4729</v>
      </c>
      <c r="L1585" s="242" t="s">
        <v>4730</v>
      </c>
      <c r="M1585" s="242" t="s">
        <v>6439</v>
      </c>
      <c r="N1585" s="242"/>
      <c r="O1585" s="242" t="s">
        <v>10240</v>
      </c>
      <c r="P1585" s="242" t="s">
        <v>10237</v>
      </c>
      <c r="Q1585" s="242" t="s">
        <v>4733</v>
      </c>
    </row>
    <row r="1586" spans="1:17">
      <c r="A1586" s="242" t="s">
        <v>9904</v>
      </c>
      <c r="B1586" s="242" t="s">
        <v>9905</v>
      </c>
      <c r="C1586" s="242" t="s">
        <v>9906</v>
      </c>
      <c r="D1586" s="242"/>
      <c r="E1586" s="242" t="s">
        <v>9761</v>
      </c>
      <c r="F1586" s="242" t="s">
        <v>4742</v>
      </c>
      <c r="G1586" s="240"/>
      <c r="H1586" s="241">
        <v>0</v>
      </c>
      <c r="I1586" s="242" t="s">
        <v>4780</v>
      </c>
      <c r="J1586" s="242" t="s">
        <v>4781</v>
      </c>
      <c r="K1586" s="242" t="s">
        <v>4729</v>
      </c>
      <c r="L1586" s="242" t="s">
        <v>4730</v>
      </c>
      <c r="M1586" s="242" t="s">
        <v>6439</v>
      </c>
      <c r="N1586" s="242"/>
      <c r="O1586" s="242" t="s">
        <v>10240</v>
      </c>
      <c r="P1586" s="242" t="s">
        <v>10237</v>
      </c>
      <c r="Q1586" s="242" t="s">
        <v>4733</v>
      </c>
    </row>
    <row r="1587" spans="1:17">
      <c r="A1587" s="242" t="s">
        <v>9907</v>
      </c>
      <c r="B1587" s="242" t="s">
        <v>9908</v>
      </c>
      <c r="C1587" s="242" t="s">
        <v>9909</v>
      </c>
      <c r="D1587" s="242"/>
      <c r="E1587" s="242" t="s">
        <v>9761</v>
      </c>
      <c r="F1587" s="242" t="s">
        <v>4742</v>
      </c>
      <c r="G1587" s="240"/>
      <c r="H1587" s="241">
        <v>0</v>
      </c>
      <c r="I1587" s="242" t="s">
        <v>4747</v>
      </c>
      <c r="J1587" s="242" t="s">
        <v>4748</v>
      </c>
      <c r="K1587" s="242" t="s">
        <v>4729</v>
      </c>
      <c r="L1587" s="242" t="s">
        <v>4730</v>
      </c>
      <c r="M1587" s="242" t="s">
        <v>4749</v>
      </c>
      <c r="N1587" s="242"/>
      <c r="O1587" s="242" t="s">
        <v>10240</v>
      </c>
      <c r="P1587" s="242" t="s">
        <v>10237</v>
      </c>
      <c r="Q1587" s="242" t="s">
        <v>4733</v>
      </c>
    </row>
    <row r="1588" spans="1:17">
      <c r="A1588" s="242" t="s">
        <v>9910</v>
      </c>
      <c r="B1588" s="242" t="s">
        <v>9911</v>
      </c>
      <c r="C1588" s="242" t="s">
        <v>9912</v>
      </c>
      <c r="D1588" s="242"/>
      <c r="E1588" s="242" t="s">
        <v>9761</v>
      </c>
      <c r="F1588" s="242" t="s">
        <v>4742</v>
      </c>
      <c r="G1588" s="240"/>
      <c r="H1588" s="241">
        <v>0</v>
      </c>
      <c r="I1588" s="242" t="s">
        <v>4738</v>
      </c>
      <c r="J1588" s="242" t="s">
        <v>4739</v>
      </c>
      <c r="K1588" s="242" t="s">
        <v>4729</v>
      </c>
      <c r="L1588" s="242" t="s">
        <v>4730</v>
      </c>
      <c r="M1588" s="242" t="s">
        <v>4740</v>
      </c>
      <c r="N1588" s="242" t="s">
        <v>4765</v>
      </c>
      <c r="O1588" s="242" t="s">
        <v>10240</v>
      </c>
      <c r="P1588" s="242" t="s">
        <v>10237</v>
      </c>
      <c r="Q1588" s="242" t="s">
        <v>4733</v>
      </c>
    </row>
    <row r="1589" spans="1:17">
      <c r="A1589" s="242" t="s">
        <v>9913</v>
      </c>
      <c r="B1589" s="242" t="s">
        <v>9914</v>
      </c>
      <c r="C1589" s="242" t="s">
        <v>9915</v>
      </c>
      <c r="D1589" s="242"/>
      <c r="E1589" s="242" t="s">
        <v>9761</v>
      </c>
      <c r="F1589" s="242" t="s">
        <v>4742</v>
      </c>
      <c r="G1589" s="240"/>
      <c r="H1589" s="241">
        <v>0</v>
      </c>
      <c r="I1589" s="242" t="s">
        <v>4747</v>
      </c>
      <c r="J1589" s="242" t="s">
        <v>4748</v>
      </c>
      <c r="K1589" s="242" t="s">
        <v>4729</v>
      </c>
      <c r="L1589" s="242" t="s">
        <v>4730</v>
      </c>
      <c r="M1589" s="242" t="s">
        <v>4749</v>
      </c>
      <c r="N1589" s="242"/>
      <c r="O1589" s="242" t="s">
        <v>10240</v>
      </c>
      <c r="P1589" s="242" t="s">
        <v>10237</v>
      </c>
      <c r="Q1589" s="242" t="s">
        <v>4733</v>
      </c>
    </row>
    <row r="1590" spans="1:17">
      <c r="A1590" s="242" t="s">
        <v>9916</v>
      </c>
      <c r="B1590" s="242" t="s">
        <v>9917</v>
      </c>
      <c r="C1590" s="242" t="s">
        <v>9918</v>
      </c>
      <c r="D1590" s="242"/>
      <c r="E1590" s="242" t="s">
        <v>9761</v>
      </c>
      <c r="F1590" s="242" t="s">
        <v>4742</v>
      </c>
      <c r="G1590" s="240"/>
      <c r="H1590" s="241">
        <v>0</v>
      </c>
      <c r="I1590" s="242" t="s">
        <v>4747</v>
      </c>
      <c r="J1590" s="242" t="s">
        <v>4748</v>
      </c>
      <c r="K1590" s="242" t="s">
        <v>4729</v>
      </c>
      <c r="L1590" s="242" t="s">
        <v>4730</v>
      </c>
      <c r="M1590" s="242" t="s">
        <v>4749</v>
      </c>
      <c r="N1590" s="242"/>
      <c r="O1590" s="242" t="s">
        <v>10240</v>
      </c>
      <c r="P1590" s="242" t="s">
        <v>10237</v>
      </c>
      <c r="Q1590" s="242" t="s">
        <v>4733</v>
      </c>
    </row>
    <row r="1591" spans="1:17">
      <c r="A1591" s="242" t="s">
        <v>9919</v>
      </c>
      <c r="B1591" s="242" t="s">
        <v>9920</v>
      </c>
      <c r="C1591" s="242" t="s">
        <v>9921</v>
      </c>
      <c r="D1591" s="242"/>
      <c r="E1591" s="242" t="s">
        <v>9761</v>
      </c>
      <c r="F1591" s="242" t="s">
        <v>4742</v>
      </c>
      <c r="G1591" s="240"/>
      <c r="H1591" s="241">
        <v>0</v>
      </c>
      <c r="I1591" s="242" t="s">
        <v>4738</v>
      </c>
      <c r="J1591" s="242" t="s">
        <v>4739</v>
      </c>
      <c r="K1591" s="242" t="s">
        <v>4729</v>
      </c>
      <c r="L1591" s="242" t="s">
        <v>4730</v>
      </c>
      <c r="M1591" s="242" t="s">
        <v>6396</v>
      </c>
      <c r="N1591" s="242"/>
      <c r="O1591" s="242" t="s">
        <v>10240</v>
      </c>
      <c r="P1591" s="242" t="s">
        <v>10237</v>
      </c>
      <c r="Q1591" s="242" t="s">
        <v>4733</v>
      </c>
    </row>
    <row r="1592" spans="1:17">
      <c r="A1592" s="242" t="s">
        <v>9922</v>
      </c>
      <c r="B1592" s="242" t="s">
        <v>9923</v>
      </c>
      <c r="C1592" s="242" t="s">
        <v>9924</v>
      </c>
      <c r="D1592" s="242"/>
      <c r="E1592" s="242" t="s">
        <v>9761</v>
      </c>
      <c r="F1592" s="242" t="s">
        <v>4742</v>
      </c>
      <c r="G1592" s="240"/>
      <c r="H1592" s="241">
        <v>0</v>
      </c>
      <c r="I1592" s="242" t="s">
        <v>4747</v>
      </c>
      <c r="J1592" s="242" t="s">
        <v>4748</v>
      </c>
      <c r="K1592" s="242" t="s">
        <v>4729</v>
      </c>
      <c r="L1592" s="242" t="s">
        <v>4730</v>
      </c>
      <c r="M1592" s="242" t="s">
        <v>4749</v>
      </c>
      <c r="N1592" s="242"/>
      <c r="O1592" s="242" t="s">
        <v>10240</v>
      </c>
      <c r="P1592" s="242" t="s">
        <v>10237</v>
      </c>
      <c r="Q1592" s="242" t="s">
        <v>4733</v>
      </c>
    </row>
    <row r="1593" spans="1:17">
      <c r="A1593" s="242" t="s">
        <v>9925</v>
      </c>
      <c r="B1593" s="242" t="s">
        <v>9926</v>
      </c>
      <c r="C1593" s="242" t="s">
        <v>9927</v>
      </c>
      <c r="D1593" s="242"/>
      <c r="E1593" s="242" t="s">
        <v>9761</v>
      </c>
      <c r="F1593" s="242" t="s">
        <v>4742</v>
      </c>
      <c r="G1593" s="240"/>
      <c r="H1593" s="241">
        <v>0</v>
      </c>
      <c r="I1593" s="242" t="s">
        <v>4738</v>
      </c>
      <c r="J1593" s="242" t="s">
        <v>4739</v>
      </c>
      <c r="K1593" s="242" t="s">
        <v>4729</v>
      </c>
      <c r="L1593" s="242" t="s">
        <v>4730</v>
      </c>
      <c r="M1593" s="242" t="s">
        <v>5320</v>
      </c>
      <c r="N1593" s="242"/>
      <c r="O1593" s="242" t="s">
        <v>10240</v>
      </c>
      <c r="P1593" s="242" t="s">
        <v>10237</v>
      </c>
      <c r="Q1593" s="242" t="s">
        <v>4733</v>
      </c>
    </row>
    <row r="1594" spans="1:17">
      <c r="A1594" s="242" t="s">
        <v>9928</v>
      </c>
      <c r="B1594" s="242" t="s">
        <v>9929</v>
      </c>
      <c r="C1594" s="242" t="s">
        <v>9930</v>
      </c>
      <c r="D1594" s="242"/>
      <c r="E1594" s="242" t="s">
        <v>9761</v>
      </c>
      <c r="F1594" s="242" t="s">
        <v>4742</v>
      </c>
      <c r="G1594" s="240"/>
      <c r="H1594" s="241">
        <v>0</v>
      </c>
      <c r="I1594" s="242" t="s">
        <v>4747</v>
      </c>
      <c r="J1594" s="242" t="s">
        <v>4748</v>
      </c>
      <c r="K1594" s="242" t="s">
        <v>4729</v>
      </c>
      <c r="L1594" s="242" t="s">
        <v>4730</v>
      </c>
      <c r="M1594" s="242" t="s">
        <v>4749</v>
      </c>
      <c r="N1594" s="242"/>
      <c r="O1594" s="242" t="s">
        <v>10240</v>
      </c>
      <c r="P1594" s="242" t="s">
        <v>10237</v>
      </c>
      <c r="Q1594" s="242" t="s">
        <v>4733</v>
      </c>
    </row>
    <row r="1595" spans="1:17">
      <c r="A1595" s="242" t="s">
        <v>9931</v>
      </c>
      <c r="B1595" s="242" t="s">
        <v>9932</v>
      </c>
      <c r="C1595" s="242" t="s">
        <v>9933</v>
      </c>
      <c r="D1595" s="242"/>
      <c r="E1595" s="242" t="s">
        <v>9761</v>
      </c>
      <c r="F1595" s="242" t="s">
        <v>4742</v>
      </c>
      <c r="G1595" s="240"/>
      <c r="H1595" s="241">
        <v>0</v>
      </c>
      <c r="I1595" s="242" t="s">
        <v>4780</v>
      </c>
      <c r="J1595" s="242" t="s">
        <v>4781</v>
      </c>
      <c r="K1595" s="242" t="s">
        <v>4729</v>
      </c>
      <c r="L1595" s="242" t="s">
        <v>4730</v>
      </c>
      <c r="M1595" s="242" t="s">
        <v>6439</v>
      </c>
      <c r="N1595" s="242"/>
      <c r="O1595" s="242" t="s">
        <v>10240</v>
      </c>
      <c r="P1595" s="242" t="s">
        <v>10237</v>
      </c>
      <c r="Q1595" s="242" t="s">
        <v>4733</v>
      </c>
    </row>
    <row r="1596" spans="1:17">
      <c r="A1596" s="242" t="s">
        <v>9934</v>
      </c>
      <c r="B1596" s="242" t="s">
        <v>9935</v>
      </c>
      <c r="C1596" s="242" t="s">
        <v>9936</v>
      </c>
      <c r="D1596" s="242"/>
      <c r="E1596" s="242" t="s">
        <v>9761</v>
      </c>
      <c r="F1596" s="242" t="s">
        <v>4742</v>
      </c>
      <c r="G1596" s="240"/>
      <c r="H1596" s="241">
        <v>0</v>
      </c>
      <c r="I1596" s="242" t="s">
        <v>4808</v>
      </c>
      <c r="J1596" s="242" t="s">
        <v>4809</v>
      </c>
      <c r="K1596" s="242" t="s">
        <v>4729</v>
      </c>
      <c r="L1596" s="242" t="s">
        <v>4730</v>
      </c>
      <c r="M1596" s="242" t="s">
        <v>4731</v>
      </c>
      <c r="N1596" s="242"/>
      <c r="O1596" s="242" t="s">
        <v>10240</v>
      </c>
      <c r="P1596" s="242" t="s">
        <v>10237</v>
      </c>
      <c r="Q1596" s="242" t="s">
        <v>4733</v>
      </c>
    </row>
    <row r="1597" spans="1:17">
      <c r="A1597" s="242" t="s">
        <v>9937</v>
      </c>
      <c r="B1597" s="242" t="s">
        <v>9938</v>
      </c>
      <c r="C1597" s="242" t="s">
        <v>9939</v>
      </c>
      <c r="D1597" s="242"/>
      <c r="E1597" s="242" t="s">
        <v>9761</v>
      </c>
      <c r="F1597" s="242" t="s">
        <v>4742</v>
      </c>
      <c r="G1597" s="240"/>
      <c r="H1597" s="241">
        <v>0</v>
      </c>
      <c r="I1597" s="242" t="s">
        <v>4747</v>
      </c>
      <c r="J1597" s="242" t="s">
        <v>4748</v>
      </c>
      <c r="K1597" s="242" t="s">
        <v>4729</v>
      </c>
      <c r="L1597" s="242" t="s">
        <v>4730</v>
      </c>
      <c r="M1597" s="242" t="s">
        <v>4749</v>
      </c>
      <c r="N1597" s="242"/>
      <c r="O1597" s="242" t="s">
        <v>10240</v>
      </c>
      <c r="P1597" s="242" t="s">
        <v>10237</v>
      </c>
      <c r="Q1597" s="242" t="s">
        <v>4733</v>
      </c>
    </row>
    <row r="1598" spans="1:17">
      <c r="A1598" s="242" t="s">
        <v>9940</v>
      </c>
      <c r="B1598" s="242" t="s">
        <v>9941</v>
      </c>
      <c r="C1598" s="242" t="s">
        <v>9942</v>
      </c>
      <c r="D1598" s="242"/>
      <c r="E1598" s="242" t="s">
        <v>9761</v>
      </c>
      <c r="F1598" s="242" t="s">
        <v>4742</v>
      </c>
      <c r="G1598" s="240"/>
      <c r="H1598" s="241">
        <v>0</v>
      </c>
      <c r="I1598" s="242" t="s">
        <v>4808</v>
      </c>
      <c r="J1598" s="242" t="s">
        <v>4809</v>
      </c>
      <c r="K1598" s="242" t="s">
        <v>4729</v>
      </c>
      <c r="L1598" s="242" t="s">
        <v>4730</v>
      </c>
      <c r="M1598" s="242" t="s">
        <v>4810</v>
      </c>
      <c r="N1598" s="242"/>
      <c r="O1598" s="242" t="s">
        <v>10240</v>
      </c>
      <c r="P1598" s="242" t="s">
        <v>10237</v>
      </c>
      <c r="Q1598" s="242" t="s">
        <v>4733</v>
      </c>
    </row>
    <row r="1599" spans="1:17">
      <c r="A1599" s="242" t="s">
        <v>9943</v>
      </c>
      <c r="B1599" s="242" t="s">
        <v>9944</v>
      </c>
      <c r="C1599" s="242" t="s">
        <v>9945</v>
      </c>
      <c r="D1599" s="242"/>
      <c r="E1599" s="242" t="s">
        <v>9761</v>
      </c>
      <c r="F1599" s="242" t="s">
        <v>4742</v>
      </c>
      <c r="G1599" s="240"/>
      <c r="H1599" s="241">
        <v>0</v>
      </c>
      <c r="I1599" s="242" t="s">
        <v>4738</v>
      </c>
      <c r="J1599" s="242" t="s">
        <v>4739</v>
      </c>
      <c r="K1599" s="242" t="s">
        <v>4729</v>
      </c>
      <c r="L1599" s="242" t="s">
        <v>4730</v>
      </c>
      <c r="M1599" s="242" t="s">
        <v>4785</v>
      </c>
      <c r="N1599" s="242"/>
      <c r="O1599" s="242" t="s">
        <v>10240</v>
      </c>
      <c r="P1599" s="242" t="s">
        <v>10237</v>
      </c>
      <c r="Q1599" s="242" t="s">
        <v>4733</v>
      </c>
    </row>
    <row r="1600" spans="1:17">
      <c r="A1600" s="242" t="s">
        <v>9946</v>
      </c>
      <c r="B1600" s="242" t="s">
        <v>9947</v>
      </c>
      <c r="C1600" s="242" t="s">
        <v>9948</v>
      </c>
      <c r="D1600" s="242"/>
      <c r="E1600" s="242" t="s">
        <v>9761</v>
      </c>
      <c r="F1600" s="242" t="s">
        <v>4742</v>
      </c>
      <c r="G1600" s="240"/>
      <c r="H1600" s="241">
        <v>0</v>
      </c>
      <c r="I1600" s="242" t="s">
        <v>4780</v>
      </c>
      <c r="J1600" s="242" t="s">
        <v>4781</v>
      </c>
      <c r="K1600" s="242" t="s">
        <v>4729</v>
      </c>
      <c r="L1600" s="242" t="s">
        <v>4730</v>
      </c>
      <c r="M1600" s="242" t="s">
        <v>6439</v>
      </c>
      <c r="N1600" s="242"/>
      <c r="O1600" s="242" t="s">
        <v>10240</v>
      </c>
      <c r="P1600" s="242" t="s">
        <v>10237</v>
      </c>
      <c r="Q1600" s="242" t="s">
        <v>4733</v>
      </c>
    </row>
    <row r="1601" spans="1:17">
      <c r="A1601" s="242" t="s">
        <v>9949</v>
      </c>
      <c r="B1601" s="242" t="s">
        <v>9950</v>
      </c>
      <c r="C1601" s="242" t="s">
        <v>9951</v>
      </c>
      <c r="D1601" s="242"/>
      <c r="E1601" s="242" t="s">
        <v>9761</v>
      </c>
      <c r="F1601" s="242" t="s">
        <v>4742</v>
      </c>
      <c r="G1601" s="240"/>
      <c r="H1601" s="241">
        <v>0</v>
      </c>
      <c r="I1601" s="242" t="s">
        <v>4747</v>
      </c>
      <c r="J1601" s="242" t="s">
        <v>4748</v>
      </c>
      <c r="K1601" s="242" t="s">
        <v>4729</v>
      </c>
      <c r="L1601" s="242" t="s">
        <v>4730</v>
      </c>
      <c r="M1601" s="242" t="s">
        <v>4749</v>
      </c>
      <c r="N1601" s="242"/>
      <c r="O1601" s="242" t="s">
        <v>10240</v>
      </c>
      <c r="P1601" s="242" t="s">
        <v>10237</v>
      </c>
      <c r="Q1601" s="242" t="s">
        <v>4733</v>
      </c>
    </row>
    <row r="1602" spans="1:17">
      <c r="A1602" s="242" t="s">
        <v>9952</v>
      </c>
      <c r="B1602" s="242" t="s">
        <v>9953</v>
      </c>
      <c r="C1602" s="242" t="s">
        <v>9954</v>
      </c>
      <c r="D1602" s="242"/>
      <c r="E1602" s="242" t="s">
        <v>9761</v>
      </c>
      <c r="F1602" s="242" t="s">
        <v>4742</v>
      </c>
      <c r="G1602" s="240"/>
      <c r="H1602" s="241">
        <v>0</v>
      </c>
      <c r="I1602" s="242" t="s">
        <v>4747</v>
      </c>
      <c r="J1602" s="242" t="s">
        <v>4748</v>
      </c>
      <c r="K1602" s="242" t="s">
        <v>4729</v>
      </c>
      <c r="L1602" s="242" t="s">
        <v>4730</v>
      </c>
      <c r="M1602" s="242" t="s">
        <v>4749</v>
      </c>
      <c r="N1602" s="242"/>
      <c r="O1602" s="242" t="s">
        <v>10240</v>
      </c>
      <c r="P1602" s="242" t="s">
        <v>10237</v>
      </c>
      <c r="Q1602" s="242" t="s">
        <v>4733</v>
      </c>
    </row>
    <row r="1603" spans="1:17">
      <c r="A1603" s="242" t="s">
        <v>9955</v>
      </c>
      <c r="B1603" s="242" t="s">
        <v>9956</v>
      </c>
      <c r="C1603" s="242" t="s">
        <v>9957</v>
      </c>
      <c r="D1603" s="242"/>
      <c r="E1603" s="242" t="s">
        <v>9761</v>
      </c>
      <c r="F1603" s="242" t="s">
        <v>4742</v>
      </c>
      <c r="G1603" s="240"/>
      <c r="H1603" s="241">
        <v>0</v>
      </c>
      <c r="I1603" s="242" t="s">
        <v>4738</v>
      </c>
      <c r="J1603" s="242" t="s">
        <v>4739</v>
      </c>
      <c r="K1603" s="242" t="s">
        <v>4729</v>
      </c>
      <c r="L1603" s="242" t="s">
        <v>4730</v>
      </c>
      <c r="M1603" s="242" t="s">
        <v>4785</v>
      </c>
      <c r="N1603" s="242"/>
      <c r="O1603" s="242" t="s">
        <v>10240</v>
      </c>
      <c r="P1603" s="242" t="s">
        <v>10237</v>
      </c>
      <c r="Q1603" s="242" t="s">
        <v>4733</v>
      </c>
    </row>
    <row r="1604" spans="1:17">
      <c r="A1604" s="242" t="s">
        <v>9958</v>
      </c>
      <c r="B1604" s="242" t="s">
        <v>9959</v>
      </c>
      <c r="C1604" s="242" t="s">
        <v>9960</v>
      </c>
      <c r="D1604" s="242"/>
      <c r="E1604" s="242" t="s">
        <v>9761</v>
      </c>
      <c r="F1604" s="242" t="s">
        <v>4742</v>
      </c>
      <c r="G1604" s="240"/>
      <c r="H1604" s="241">
        <v>0</v>
      </c>
      <c r="I1604" s="242" t="s">
        <v>1226</v>
      </c>
      <c r="J1604" s="242" t="s">
        <v>5059</v>
      </c>
      <c r="K1604" s="242" t="s">
        <v>4729</v>
      </c>
      <c r="L1604" s="242" t="s">
        <v>4797</v>
      </c>
      <c r="M1604" s="242" t="s">
        <v>4798</v>
      </c>
      <c r="N1604" s="242"/>
      <c r="O1604" s="242" t="s">
        <v>10240</v>
      </c>
      <c r="P1604" s="242" t="s">
        <v>10237</v>
      </c>
      <c r="Q1604" s="242" t="s">
        <v>4733</v>
      </c>
    </row>
    <row r="1605" spans="1:17">
      <c r="A1605" s="242" t="s">
        <v>9961</v>
      </c>
      <c r="B1605" s="242" t="s">
        <v>9962</v>
      </c>
      <c r="C1605" s="242" t="s">
        <v>9963</v>
      </c>
      <c r="D1605" s="242"/>
      <c r="E1605" s="242" t="s">
        <v>9761</v>
      </c>
      <c r="F1605" s="242" t="s">
        <v>4742</v>
      </c>
      <c r="G1605" s="240"/>
      <c r="H1605" s="241">
        <v>0</v>
      </c>
      <c r="I1605" s="242" t="s">
        <v>4747</v>
      </c>
      <c r="J1605" s="242" t="s">
        <v>4748</v>
      </c>
      <c r="K1605" s="242" t="s">
        <v>4729</v>
      </c>
      <c r="L1605" s="242" t="s">
        <v>4730</v>
      </c>
      <c r="M1605" s="242" t="s">
        <v>4908</v>
      </c>
      <c r="N1605" s="242"/>
      <c r="O1605" s="242" t="s">
        <v>10240</v>
      </c>
      <c r="P1605" s="242" t="s">
        <v>10237</v>
      </c>
      <c r="Q1605" s="242" t="s">
        <v>4733</v>
      </c>
    </row>
    <row r="1606" spans="1:17">
      <c r="A1606" s="242" t="s">
        <v>9964</v>
      </c>
      <c r="B1606" s="242" t="s">
        <v>9965</v>
      </c>
      <c r="C1606" s="242" t="s">
        <v>9966</v>
      </c>
      <c r="D1606" s="242"/>
      <c r="E1606" s="242" t="s">
        <v>9761</v>
      </c>
      <c r="F1606" s="242" t="s">
        <v>4742</v>
      </c>
      <c r="G1606" s="240"/>
      <c r="H1606" s="241">
        <v>0</v>
      </c>
      <c r="I1606" s="242" t="s">
        <v>4747</v>
      </c>
      <c r="J1606" s="242" t="s">
        <v>4748</v>
      </c>
      <c r="K1606" s="242" t="s">
        <v>4729</v>
      </c>
      <c r="L1606" s="242" t="s">
        <v>4730</v>
      </c>
      <c r="M1606" s="242" t="s">
        <v>4749</v>
      </c>
      <c r="N1606" s="242"/>
      <c r="O1606" s="242" t="s">
        <v>10240</v>
      </c>
      <c r="P1606" s="242" t="s">
        <v>10237</v>
      </c>
      <c r="Q1606" s="242" t="s">
        <v>4733</v>
      </c>
    </row>
    <row r="1607" spans="1:17">
      <c r="A1607" s="242" t="s">
        <v>9967</v>
      </c>
      <c r="B1607" s="242" t="s">
        <v>9968</v>
      </c>
      <c r="C1607" s="242" t="s">
        <v>9969</v>
      </c>
      <c r="D1607" s="242"/>
      <c r="E1607" s="242" t="s">
        <v>9761</v>
      </c>
      <c r="F1607" s="242" t="s">
        <v>4742</v>
      </c>
      <c r="G1607" s="240"/>
      <c r="H1607" s="241">
        <v>0</v>
      </c>
      <c r="I1607" s="242" t="s">
        <v>4808</v>
      </c>
      <c r="J1607" s="242" t="s">
        <v>4809</v>
      </c>
      <c r="K1607" s="242" t="s">
        <v>4729</v>
      </c>
      <c r="L1607" s="242" t="s">
        <v>4730</v>
      </c>
      <c r="M1607" s="242" t="s">
        <v>5113</v>
      </c>
      <c r="N1607" s="242"/>
      <c r="O1607" s="242" t="s">
        <v>10240</v>
      </c>
      <c r="P1607" s="242" t="s">
        <v>10237</v>
      </c>
      <c r="Q1607" s="242" t="s">
        <v>4733</v>
      </c>
    </row>
    <row r="1608" spans="1:17">
      <c r="A1608" s="242" t="s">
        <v>9970</v>
      </c>
      <c r="B1608" s="242" t="s">
        <v>9971</v>
      </c>
      <c r="C1608" s="242" t="s">
        <v>9972</v>
      </c>
      <c r="D1608" s="242"/>
      <c r="E1608" s="242" t="s">
        <v>9761</v>
      </c>
      <c r="F1608" s="242" t="s">
        <v>4742</v>
      </c>
      <c r="G1608" s="240"/>
      <c r="H1608" s="241">
        <v>0</v>
      </c>
      <c r="I1608" s="242" t="s">
        <v>4747</v>
      </c>
      <c r="J1608" s="242" t="s">
        <v>4748</v>
      </c>
      <c r="K1608" s="242" t="s">
        <v>4729</v>
      </c>
      <c r="L1608" s="242" t="s">
        <v>4730</v>
      </c>
      <c r="M1608" s="242" t="s">
        <v>4749</v>
      </c>
      <c r="N1608" s="242"/>
      <c r="O1608" s="242" t="s">
        <v>10240</v>
      </c>
      <c r="P1608" s="242" t="s">
        <v>10237</v>
      </c>
      <c r="Q1608" s="242" t="s">
        <v>4733</v>
      </c>
    </row>
    <row r="1609" spans="1:17">
      <c r="A1609" s="242" t="s">
        <v>9973</v>
      </c>
      <c r="B1609" s="242" t="s">
        <v>9974</v>
      </c>
      <c r="C1609" s="242" t="s">
        <v>9975</v>
      </c>
      <c r="D1609" s="242"/>
      <c r="E1609" s="242" t="s">
        <v>9761</v>
      </c>
      <c r="F1609" s="242" t="s">
        <v>4742</v>
      </c>
      <c r="G1609" s="240"/>
      <c r="H1609" s="241">
        <v>0</v>
      </c>
      <c r="I1609" s="242" t="s">
        <v>4780</v>
      </c>
      <c r="J1609" s="242" t="s">
        <v>4781</v>
      </c>
      <c r="K1609" s="242" t="s">
        <v>4729</v>
      </c>
      <c r="L1609" s="242" t="s">
        <v>4730</v>
      </c>
      <c r="M1609" s="242" t="s">
        <v>4782</v>
      </c>
      <c r="N1609" s="242"/>
      <c r="O1609" s="242" t="s">
        <v>10240</v>
      </c>
      <c r="P1609" s="242" t="s">
        <v>10237</v>
      </c>
      <c r="Q1609" s="242" t="s">
        <v>4733</v>
      </c>
    </row>
    <row r="1610" spans="1:17">
      <c r="A1610" s="242" t="s">
        <v>9976</v>
      </c>
      <c r="B1610" s="242" t="s">
        <v>9977</v>
      </c>
      <c r="C1610" s="242" t="s">
        <v>9978</v>
      </c>
      <c r="D1610" s="242"/>
      <c r="E1610" s="242" t="s">
        <v>9761</v>
      </c>
      <c r="F1610" s="242" t="s">
        <v>4742</v>
      </c>
      <c r="G1610" s="240"/>
      <c r="H1610" s="241">
        <v>0</v>
      </c>
      <c r="I1610" s="242" t="s">
        <v>4808</v>
      </c>
      <c r="J1610" s="242" t="s">
        <v>4809</v>
      </c>
      <c r="K1610" s="242" t="s">
        <v>4729</v>
      </c>
      <c r="L1610" s="242" t="s">
        <v>4730</v>
      </c>
      <c r="M1610" s="242" t="s">
        <v>4731</v>
      </c>
      <c r="N1610" s="242"/>
      <c r="O1610" s="242" t="s">
        <v>10240</v>
      </c>
      <c r="P1610" s="242" t="s">
        <v>10237</v>
      </c>
      <c r="Q1610" s="242" t="s">
        <v>4733</v>
      </c>
    </row>
    <row r="1611" spans="1:17">
      <c r="A1611" s="242" t="s">
        <v>9979</v>
      </c>
      <c r="B1611" s="242" t="s">
        <v>9980</v>
      </c>
      <c r="C1611" s="242" t="s">
        <v>9981</v>
      </c>
      <c r="D1611" s="242"/>
      <c r="E1611" s="242" t="s">
        <v>9761</v>
      </c>
      <c r="F1611" s="242" t="s">
        <v>4742</v>
      </c>
      <c r="G1611" s="240"/>
      <c r="H1611" s="241">
        <v>0</v>
      </c>
      <c r="I1611" s="242" t="s">
        <v>4747</v>
      </c>
      <c r="J1611" s="242" t="s">
        <v>4748</v>
      </c>
      <c r="K1611" s="242" t="s">
        <v>4729</v>
      </c>
      <c r="L1611" s="242" t="s">
        <v>4730</v>
      </c>
      <c r="M1611" s="242" t="s">
        <v>4926</v>
      </c>
      <c r="N1611" s="242"/>
      <c r="O1611" s="242" t="s">
        <v>10240</v>
      </c>
      <c r="P1611" s="242" t="s">
        <v>10237</v>
      </c>
      <c r="Q1611" s="242" t="s">
        <v>4733</v>
      </c>
    </row>
    <row r="1612" spans="1:17">
      <c r="A1612" s="242" t="s">
        <v>9982</v>
      </c>
      <c r="B1612" s="242" t="s">
        <v>9983</v>
      </c>
      <c r="C1612" s="242" t="s">
        <v>9984</v>
      </c>
      <c r="D1612" s="242"/>
      <c r="E1612" s="242" t="s">
        <v>9761</v>
      </c>
      <c r="F1612" s="242" t="s">
        <v>4742</v>
      </c>
      <c r="G1612" s="240"/>
      <c r="H1612" s="241">
        <v>0</v>
      </c>
      <c r="I1612" s="242" t="s">
        <v>1226</v>
      </c>
      <c r="J1612" s="242" t="s">
        <v>5059</v>
      </c>
      <c r="K1612" s="242" t="s">
        <v>4729</v>
      </c>
      <c r="L1612" s="242" t="s">
        <v>4797</v>
      </c>
      <c r="M1612" s="242" t="s">
        <v>4798</v>
      </c>
      <c r="N1612" s="242"/>
      <c r="O1612" s="242" t="s">
        <v>10240</v>
      </c>
      <c r="P1612" s="242" t="s">
        <v>10237</v>
      </c>
      <c r="Q1612" s="242" t="s">
        <v>4733</v>
      </c>
    </row>
    <row r="1613" spans="1:17">
      <c r="A1613" s="242" t="s">
        <v>9985</v>
      </c>
      <c r="B1613" s="242" t="s">
        <v>9986</v>
      </c>
      <c r="C1613" s="242" t="s">
        <v>9987</v>
      </c>
      <c r="D1613" s="242"/>
      <c r="E1613" s="242" t="s">
        <v>9761</v>
      </c>
      <c r="F1613" s="242" t="s">
        <v>4742</v>
      </c>
      <c r="G1613" s="240"/>
      <c r="H1613" s="241">
        <v>0</v>
      </c>
      <c r="I1613" s="242" t="s">
        <v>4780</v>
      </c>
      <c r="J1613" s="242" t="s">
        <v>4781</v>
      </c>
      <c r="K1613" s="242" t="s">
        <v>4729</v>
      </c>
      <c r="L1613" s="242" t="s">
        <v>4730</v>
      </c>
      <c r="M1613" s="242" t="s">
        <v>4937</v>
      </c>
      <c r="N1613" s="242"/>
      <c r="O1613" s="242" t="s">
        <v>10240</v>
      </c>
      <c r="P1613" s="242" t="s">
        <v>10237</v>
      </c>
      <c r="Q1613" s="242" t="s">
        <v>4733</v>
      </c>
    </row>
    <row r="1614" spans="1:17">
      <c r="A1614" s="242" t="s">
        <v>9988</v>
      </c>
      <c r="B1614" s="242" t="s">
        <v>9989</v>
      </c>
      <c r="C1614" s="242" t="s">
        <v>9990</v>
      </c>
      <c r="D1614" s="242"/>
      <c r="E1614" s="242" t="s">
        <v>9761</v>
      </c>
      <c r="F1614" s="242" t="s">
        <v>4742</v>
      </c>
      <c r="G1614" s="240"/>
      <c r="H1614" s="241">
        <v>0</v>
      </c>
      <c r="I1614" s="242" t="s">
        <v>4747</v>
      </c>
      <c r="J1614" s="242" t="s">
        <v>4748</v>
      </c>
      <c r="K1614" s="242" t="s">
        <v>4729</v>
      </c>
      <c r="L1614" s="242" t="s">
        <v>4730</v>
      </c>
      <c r="M1614" s="242" t="s">
        <v>4926</v>
      </c>
      <c r="N1614" s="242"/>
      <c r="O1614" s="242" t="s">
        <v>10240</v>
      </c>
      <c r="P1614" s="242" t="s">
        <v>10237</v>
      </c>
      <c r="Q1614" s="242" t="s">
        <v>4733</v>
      </c>
    </row>
    <row r="1615" spans="1:17">
      <c r="A1615" s="242" t="s">
        <v>9991</v>
      </c>
      <c r="B1615" s="242" t="s">
        <v>9992</v>
      </c>
      <c r="C1615" s="242" t="s">
        <v>9993</v>
      </c>
      <c r="D1615" s="242"/>
      <c r="E1615" s="242" t="s">
        <v>9761</v>
      </c>
      <c r="F1615" s="242" t="s">
        <v>4742</v>
      </c>
      <c r="G1615" s="240"/>
      <c r="H1615" s="241">
        <v>0</v>
      </c>
      <c r="I1615" s="242" t="s">
        <v>4780</v>
      </c>
      <c r="J1615" s="242" t="s">
        <v>4781</v>
      </c>
      <c r="K1615" s="242" t="s">
        <v>4729</v>
      </c>
      <c r="L1615" s="242" t="s">
        <v>4730</v>
      </c>
      <c r="M1615" s="242" t="s">
        <v>6439</v>
      </c>
      <c r="N1615" s="242"/>
      <c r="O1615" s="242" t="s">
        <v>10240</v>
      </c>
      <c r="P1615" s="242" t="s">
        <v>10237</v>
      </c>
      <c r="Q1615" s="242" t="s">
        <v>4733</v>
      </c>
    </row>
    <row r="1616" spans="1:17">
      <c r="A1616" s="242" t="s">
        <v>9994</v>
      </c>
      <c r="B1616" s="242" t="s">
        <v>9995</v>
      </c>
      <c r="C1616" s="242" t="s">
        <v>9996</v>
      </c>
      <c r="D1616" s="242"/>
      <c r="E1616" s="242" t="s">
        <v>9761</v>
      </c>
      <c r="F1616" s="242" t="s">
        <v>4742</v>
      </c>
      <c r="G1616" s="240"/>
      <c r="H1616" s="241">
        <v>0</v>
      </c>
      <c r="I1616" s="242" t="s">
        <v>4747</v>
      </c>
      <c r="J1616" s="242" t="s">
        <v>4748</v>
      </c>
      <c r="K1616" s="242" t="s">
        <v>4729</v>
      </c>
      <c r="L1616" s="242" t="s">
        <v>4730</v>
      </c>
      <c r="M1616" s="242" t="s">
        <v>4777</v>
      </c>
      <c r="N1616" s="242"/>
      <c r="O1616" s="242" t="s">
        <v>10240</v>
      </c>
      <c r="P1616" s="242" t="s">
        <v>10237</v>
      </c>
      <c r="Q1616" s="242" t="s">
        <v>4733</v>
      </c>
    </row>
    <row r="1617" spans="1:17">
      <c r="A1617" s="242" t="s">
        <v>9997</v>
      </c>
      <c r="B1617" s="242" t="s">
        <v>9998</v>
      </c>
      <c r="C1617" s="242" t="s">
        <v>9999</v>
      </c>
      <c r="D1617" s="242"/>
      <c r="E1617" s="242" t="s">
        <v>9761</v>
      </c>
      <c r="F1617" s="242" t="s">
        <v>4742</v>
      </c>
      <c r="G1617" s="240"/>
      <c r="H1617" s="241">
        <v>0</v>
      </c>
      <c r="I1617" s="242" t="s">
        <v>4738</v>
      </c>
      <c r="J1617" s="242" t="s">
        <v>4739</v>
      </c>
      <c r="K1617" s="242" t="s">
        <v>4729</v>
      </c>
      <c r="L1617" s="242" t="s">
        <v>4730</v>
      </c>
      <c r="M1617" s="242" t="s">
        <v>5320</v>
      </c>
      <c r="N1617" s="242"/>
      <c r="O1617" s="242" t="s">
        <v>10240</v>
      </c>
      <c r="P1617" s="242" t="s">
        <v>10237</v>
      </c>
      <c r="Q1617" s="242" t="s">
        <v>4733</v>
      </c>
    </row>
    <row r="1618" spans="1:17">
      <c r="A1618" s="242" t="s">
        <v>10000</v>
      </c>
      <c r="B1618" s="242" t="s">
        <v>10001</v>
      </c>
      <c r="C1618" s="242" t="s">
        <v>10002</v>
      </c>
      <c r="D1618" s="242"/>
      <c r="E1618" s="242" t="s">
        <v>9761</v>
      </c>
      <c r="F1618" s="242" t="s">
        <v>4742</v>
      </c>
      <c r="G1618" s="240"/>
      <c r="H1618" s="241">
        <v>0</v>
      </c>
      <c r="I1618" s="242" t="s">
        <v>4780</v>
      </c>
      <c r="J1618" s="242" t="s">
        <v>4781</v>
      </c>
      <c r="K1618" s="242" t="s">
        <v>4729</v>
      </c>
      <c r="L1618" s="242" t="s">
        <v>4730</v>
      </c>
      <c r="M1618" s="242" t="s">
        <v>4872</v>
      </c>
      <c r="N1618" s="242"/>
      <c r="O1618" s="242" t="s">
        <v>10240</v>
      </c>
      <c r="P1618" s="242" t="s">
        <v>10237</v>
      </c>
      <c r="Q1618" s="242" t="s">
        <v>4733</v>
      </c>
    </row>
    <row r="1619" spans="1:17">
      <c r="A1619" s="242" t="s">
        <v>10003</v>
      </c>
      <c r="B1619" s="242" t="s">
        <v>10004</v>
      </c>
      <c r="C1619" s="242" t="s">
        <v>10005</v>
      </c>
      <c r="D1619" s="242"/>
      <c r="E1619" s="242" t="s">
        <v>9761</v>
      </c>
      <c r="F1619" s="242" t="s">
        <v>4742</v>
      </c>
      <c r="G1619" s="240"/>
      <c r="H1619" s="241">
        <v>0</v>
      </c>
      <c r="I1619" s="242" t="s">
        <v>4747</v>
      </c>
      <c r="J1619" s="242" t="s">
        <v>4748</v>
      </c>
      <c r="K1619" s="242" t="s">
        <v>4729</v>
      </c>
      <c r="L1619" s="242" t="s">
        <v>4730</v>
      </c>
      <c r="M1619" s="242" t="s">
        <v>4857</v>
      </c>
      <c r="N1619" s="242"/>
      <c r="O1619" s="242" t="s">
        <v>10240</v>
      </c>
      <c r="P1619" s="242" t="s">
        <v>10237</v>
      </c>
      <c r="Q1619" s="242" t="s">
        <v>4733</v>
      </c>
    </row>
    <row r="1620" spans="1:17">
      <c r="A1620" s="242" t="s">
        <v>10006</v>
      </c>
      <c r="B1620" s="242" t="s">
        <v>10007</v>
      </c>
      <c r="C1620" s="242" t="s">
        <v>10008</v>
      </c>
      <c r="D1620" s="242"/>
      <c r="E1620" s="242" t="s">
        <v>10009</v>
      </c>
      <c r="F1620" s="242" t="s">
        <v>4742</v>
      </c>
      <c r="G1620" s="240"/>
      <c r="H1620" s="241">
        <v>0</v>
      </c>
      <c r="I1620" s="242" t="s">
        <v>4747</v>
      </c>
      <c r="J1620" s="242" t="s">
        <v>4748</v>
      </c>
      <c r="K1620" s="242" t="s">
        <v>4729</v>
      </c>
      <c r="L1620" s="242" t="s">
        <v>4730</v>
      </c>
      <c r="M1620" s="242" t="s">
        <v>4926</v>
      </c>
      <c r="N1620" s="242" t="s">
        <v>7354</v>
      </c>
      <c r="O1620" s="242" t="s">
        <v>10240</v>
      </c>
      <c r="P1620" s="242" t="s">
        <v>10237</v>
      </c>
      <c r="Q1620" s="242" t="s">
        <v>4733</v>
      </c>
    </row>
    <row r="1621" spans="1:17">
      <c r="A1621" s="242" t="s">
        <v>10010</v>
      </c>
      <c r="B1621" s="242" t="s">
        <v>10011</v>
      </c>
      <c r="C1621" s="242" t="s">
        <v>10012</v>
      </c>
      <c r="D1621" s="242"/>
      <c r="E1621" s="242" t="s">
        <v>9761</v>
      </c>
      <c r="F1621" s="242" t="s">
        <v>4742</v>
      </c>
      <c r="G1621" s="240"/>
      <c r="H1621" s="241">
        <v>0</v>
      </c>
      <c r="I1621" s="242" t="s">
        <v>1226</v>
      </c>
      <c r="J1621" s="242" t="s">
        <v>5059</v>
      </c>
      <c r="K1621" s="242" t="s">
        <v>4729</v>
      </c>
      <c r="L1621" s="242" t="s">
        <v>4797</v>
      </c>
      <c r="M1621" s="242" t="s">
        <v>4798</v>
      </c>
      <c r="N1621" s="242"/>
      <c r="O1621" s="242" t="s">
        <v>10240</v>
      </c>
      <c r="P1621" s="242" t="s">
        <v>10237</v>
      </c>
      <c r="Q1621" s="242" t="s">
        <v>4733</v>
      </c>
    </row>
    <row r="1622" spans="1:17">
      <c r="A1622" s="242" t="s">
        <v>10013</v>
      </c>
      <c r="B1622" s="242" t="s">
        <v>10014</v>
      </c>
      <c r="C1622" s="242" t="s">
        <v>10015</v>
      </c>
      <c r="D1622" s="242"/>
      <c r="E1622" s="242" t="s">
        <v>9761</v>
      </c>
      <c r="F1622" s="242" t="s">
        <v>4742</v>
      </c>
      <c r="G1622" s="240"/>
      <c r="H1622" s="241">
        <v>0</v>
      </c>
      <c r="I1622" s="242" t="s">
        <v>4780</v>
      </c>
      <c r="J1622" s="242" t="s">
        <v>4781</v>
      </c>
      <c r="K1622" s="242" t="s">
        <v>4729</v>
      </c>
      <c r="L1622" s="242" t="s">
        <v>4730</v>
      </c>
      <c r="M1622" s="242" t="s">
        <v>4782</v>
      </c>
      <c r="N1622" s="242"/>
      <c r="O1622" s="242" t="s">
        <v>10240</v>
      </c>
      <c r="P1622" s="242" t="s">
        <v>10237</v>
      </c>
      <c r="Q1622" s="242" t="s">
        <v>4733</v>
      </c>
    </row>
    <row r="1623" spans="1:17">
      <c r="A1623" s="242" t="s">
        <v>10016</v>
      </c>
      <c r="B1623" s="242" t="s">
        <v>10017</v>
      </c>
      <c r="C1623" s="242" t="s">
        <v>10018</v>
      </c>
      <c r="D1623" s="242"/>
      <c r="E1623" s="242" t="s">
        <v>9761</v>
      </c>
      <c r="F1623" s="242" t="s">
        <v>4742</v>
      </c>
      <c r="G1623" s="240"/>
      <c r="H1623" s="241">
        <v>0</v>
      </c>
      <c r="I1623" s="242" t="s">
        <v>1226</v>
      </c>
      <c r="J1623" s="242" t="s">
        <v>5059</v>
      </c>
      <c r="K1623" s="242" t="s">
        <v>4729</v>
      </c>
      <c r="L1623" s="242" t="s">
        <v>4797</v>
      </c>
      <c r="M1623" s="242" t="s">
        <v>4798</v>
      </c>
      <c r="N1623" s="242"/>
      <c r="O1623" s="242" t="s">
        <v>10240</v>
      </c>
      <c r="P1623" s="242" t="s">
        <v>10237</v>
      </c>
      <c r="Q1623" s="242" t="s">
        <v>4733</v>
      </c>
    </row>
    <row r="1624" spans="1:17">
      <c r="A1624" s="242" t="s">
        <v>10019</v>
      </c>
      <c r="B1624" s="242" t="s">
        <v>10020</v>
      </c>
      <c r="C1624" s="242" t="s">
        <v>10021</v>
      </c>
      <c r="D1624" s="242"/>
      <c r="E1624" s="242" t="s">
        <v>9761</v>
      </c>
      <c r="F1624" s="242" t="s">
        <v>4742</v>
      </c>
      <c r="G1624" s="240"/>
      <c r="H1624" s="241">
        <v>0</v>
      </c>
      <c r="I1624" s="242" t="s">
        <v>4738</v>
      </c>
      <c r="J1624" s="242" t="s">
        <v>4739</v>
      </c>
      <c r="K1624" s="242" t="s">
        <v>4729</v>
      </c>
      <c r="L1624" s="242" t="s">
        <v>4730</v>
      </c>
      <c r="M1624" s="242" t="s">
        <v>4740</v>
      </c>
      <c r="N1624" s="242"/>
      <c r="O1624" s="242" t="s">
        <v>10240</v>
      </c>
      <c r="P1624" s="242" t="s">
        <v>10237</v>
      </c>
      <c r="Q1624" s="242" t="s">
        <v>4733</v>
      </c>
    </row>
    <row r="1625" spans="1:17">
      <c r="A1625" s="242" t="s">
        <v>10022</v>
      </c>
      <c r="B1625" s="242" t="s">
        <v>10023</v>
      </c>
      <c r="C1625" s="242" t="s">
        <v>10024</v>
      </c>
      <c r="D1625" s="242"/>
      <c r="E1625" s="242" t="s">
        <v>9761</v>
      </c>
      <c r="F1625" s="242" t="s">
        <v>4742</v>
      </c>
      <c r="G1625" s="240"/>
      <c r="H1625" s="241">
        <v>0</v>
      </c>
      <c r="I1625" s="242" t="s">
        <v>1226</v>
      </c>
      <c r="J1625" s="242" t="s">
        <v>5059</v>
      </c>
      <c r="K1625" s="242" t="s">
        <v>4729</v>
      </c>
      <c r="L1625" s="242" t="s">
        <v>4797</v>
      </c>
      <c r="M1625" s="242" t="s">
        <v>4798</v>
      </c>
      <c r="N1625" s="242"/>
      <c r="O1625" s="242" t="s">
        <v>10240</v>
      </c>
      <c r="P1625" s="242" t="s">
        <v>10237</v>
      </c>
      <c r="Q1625" s="242" t="s">
        <v>4733</v>
      </c>
    </row>
    <row r="1626" spans="1:17">
      <c r="A1626" s="242" t="s">
        <v>10025</v>
      </c>
      <c r="B1626" s="242" t="s">
        <v>10026</v>
      </c>
      <c r="C1626" s="242" t="s">
        <v>10027</v>
      </c>
      <c r="D1626" s="242"/>
      <c r="E1626" s="242" t="s">
        <v>9761</v>
      </c>
      <c r="F1626" s="242" t="s">
        <v>4742</v>
      </c>
      <c r="G1626" s="240"/>
      <c r="H1626" s="241">
        <v>0</v>
      </c>
      <c r="I1626" s="242" t="s">
        <v>4780</v>
      </c>
      <c r="J1626" s="242" t="s">
        <v>4781</v>
      </c>
      <c r="K1626" s="242" t="s">
        <v>4729</v>
      </c>
      <c r="L1626" s="242" t="s">
        <v>4730</v>
      </c>
      <c r="M1626" s="242" t="s">
        <v>4937</v>
      </c>
      <c r="N1626" s="242"/>
      <c r="O1626" s="242" t="s">
        <v>10240</v>
      </c>
      <c r="P1626" s="242" t="s">
        <v>10237</v>
      </c>
      <c r="Q1626" s="242" t="s">
        <v>4733</v>
      </c>
    </row>
    <row r="1627" spans="1:17">
      <c r="A1627" s="242" t="s">
        <v>10028</v>
      </c>
      <c r="B1627" s="242" t="s">
        <v>10029</v>
      </c>
      <c r="C1627" s="242" t="s">
        <v>10030</v>
      </c>
      <c r="D1627" s="242"/>
      <c r="E1627" s="242" t="s">
        <v>10009</v>
      </c>
      <c r="F1627" s="242" t="s">
        <v>4742</v>
      </c>
      <c r="G1627" s="240"/>
      <c r="H1627" s="241">
        <v>0</v>
      </c>
      <c r="I1627" s="242" t="s">
        <v>4747</v>
      </c>
      <c r="J1627" s="242" t="s">
        <v>4748</v>
      </c>
      <c r="K1627" s="242" t="s">
        <v>4729</v>
      </c>
      <c r="L1627" s="242" t="s">
        <v>4730</v>
      </c>
      <c r="M1627" s="242" t="s">
        <v>4926</v>
      </c>
      <c r="N1627" s="242"/>
      <c r="O1627" s="242" t="s">
        <v>10240</v>
      </c>
      <c r="P1627" s="242" t="s">
        <v>10237</v>
      </c>
      <c r="Q1627" s="242" t="s">
        <v>4733</v>
      </c>
    </row>
    <row r="1628" spans="1:17">
      <c r="A1628" s="242" t="s">
        <v>10031</v>
      </c>
      <c r="B1628" s="242" t="s">
        <v>10032</v>
      </c>
      <c r="C1628" s="242" t="s">
        <v>10033</v>
      </c>
      <c r="D1628" s="242"/>
      <c r="E1628" s="242" t="s">
        <v>9761</v>
      </c>
      <c r="F1628" s="242" t="s">
        <v>4742</v>
      </c>
      <c r="G1628" s="240"/>
      <c r="H1628" s="241">
        <v>0</v>
      </c>
      <c r="I1628" s="242" t="s">
        <v>4808</v>
      </c>
      <c r="J1628" s="242" t="s">
        <v>4809</v>
      </c>
      <c r="K1628" s="242" t="s">
        <v>4729</v>
      </c>
      <c r="L1628" s="242" t="s">
        <v>4730</v>
      </c>
      <c r="M1628" s="242" t="s">
        <v>4731</v>
      </c>
      <c r="N1628" s="242"/>
      <c r="O1628" s="242" t="s">
        <v>10240</v>
      </c>
      <c r="P1628" s="242" t="s">
        <v>10237</v>
      </c>
      <c r="Q1628" s="242" t="s">
        <v>4733</v>
      </c>
    </row>
    <row r="1629" spans="1:17">
      <c r="A1629" s="242" t="s">
        <v>10034</v>
      </c>
      <c r="B1629" s="242" t="s">
        <v>10035</v>
      </c>
      <c r="C1629" s="242" t="s">
        <v>10036</v>
      </c>
      <c r="D1629" s="242"/>
      <c r="E1629" s="242" t="s">
        <v>9761</v>
      </c>
      <c r="F1629" s="242" t="s">
        <v>4742</v>
      </c>
      <c r="G1629" s="240"/>
      <c r="H1629" s="241">
        <v>0</v>
      </c>
      <c r="I1629" s="242" t="s">
        <v>4780</v>
      </c>
      <c r="J1629" s="242" t="s">
        <v>4781</v>
      </c>
      <c r="K1629" s="242" t="s">
        <v>4729</v>
      </c>
      <c r="L1629" s="242" t="s">
        <v>4730</v>
      </c>
      <c r="M1629" s="242" t="s">
        <v>4872</v>
      </c>
      <c r="N1629" s="242"/>
      <c r="O1629" s="242" t="s">
        <v>10240</v>
      </c>
      <c r="P1629" s="242" t="s">
        <v>10237</v>
      </c>
      <c r="Q1629" s="242" t="s">
        <v>4733</v>
      </c>
    </row>
    <row r="1630" spans="1:17">
      <c r="A1630" s="242" t="s">
        <v>10037</v>
      </c>
      <c r="B1630" s="242" t="s">
        <v>10038</v>
      </c>
      <c r="C1630" s="242" t="s">
        <v>10039</v>
      </c>
      <c r="D1630" s="242"/>
      <c r="E1630" s="242" t="s">
        <v>9761</v>
      </c>
      <c r="F1630" s="242" t="s">
        <v>4742</v>
      </c>
      <c r="G1630" s="240"/>
      <c r="H1630" s="241">
        <v>0</v>
      </c>
      <c r="I1630" s="242" t="s">
        <v>4780</v>
      </c>
      <c r="J1630" s="242" t="s">
        <v>4781</v>
      </c>
      <c r="K1630" s="242" t="s">
        <v>4729</v>
      </c>
      <c r="L1630" s="242" t="s">
        <v>4730</v>
      </c>
      <c r="M1630" s="242" t="s">
        <v>4872</v>
      </c>
      <c r="N1630" s="242"/>
      <c r="O1630" s="242" t="s">
        <v>10240</v>
      </c>
      <c r="P1630" s="242" t="s">
        <v>10237</v>
      </c>
      <c r="Q1630" s="242" t="s">
        <v>4733</v>
      </c>
    </row>
    <row r="1631" spans="1:17">
      <c r="A1631" s="242" t="s">
        <v>10040</v>
      </c>
      <c r="B1631" s="242" t="s">
        <v>10041</v>
      </c>
      <c r="C1631" s="242" t="s">
        <v>10042</v>
      </c>
      <c r="D1631" s="242"/>
      <c r="E1631" s="242" t="s">
        <v>10009</v>
      </c>
      <c r="F1631" s="242" t="s">
        <v>4742</v>
      </c>
      <c r="G1631" s="240"/>
      <c r="H1631" s="241">
        <v>0</v>
      </c>
      <c r="I1631" s="242" t="s">
        <v>4747</v>
      </c>
      <c r="J1631" s="242" t="s">
        <v>4748</v>
      </c>
      <c r="K1631" s="242" t="s">
        <v>4729</v>
      </c>
      <c r="L1631" s="242" t="s">
        <v>4730</v>
      </c>
      <c r="M1631" s="242" t="s">
        <v>4926</v>
      </c>
      <c r="N1631" s="242"/>
      <c r="O1631" s="242" t="s">
        <v>10240</v>
      </c>
      <c r="P1631" s="242" t="s">
        <v>10237</v>
      </c>
      <c r="Q1631" s="242" t="s">
        <v>4733</v>
      </c>
    </row>
    <row r="1632" spans="1:17">
      <c r="A1632" s="242" t="s">
        <v>10043</v>
      </c>
      <c r="B1632" s="242" t="s">
        <v>10044</v>
      </c>
      <c r="C1632" s="242" t="s">
        <v>10045</v>
      </c>
      <c r="D1632" s="242"/>
      <c r="E1632" s="242" t="s">
        <v>10009</v>
      </c>
      <c r="F1632" s="242" t="s">
        <v>4742</v>
      </c>
      <c r="G1632" s="240"/>
      <c r="H1632" s="241">
        <v>0</v>
      </c>
      <c r="I1632" s="242" t="s">
        <v>4747</v>
      </c>
      <c r="J1632" s="242" t="s">
        <v>4748</v>
      </c>
      <c r="K1632" s="242" t="s">
        <v>4729</v>
      </c>
      <c r="L1632" s="242" t="s">
        <v>4730</v>
      </c>
      <c r="M1632" s="242" t="s">
        <v>4926</v>
      </c>
      <c r="N1632" s="242"/>
      <c r="O1632" s="242" t="s">
        <v>10240</v>
      </c>
      <c r="P1632" s="242" t="s">
        <v>10237</v>
      </c>
      <c r="Q1632" s="242" t="s">
        <v>4733</v>
      </c>
    </row>
    <row r="1633" spans="1:17">
      <c r="A1633" s="242" t="s">
        <v>10046</v>
      </c>
      <c r="B1633" s="242" t="s">
        <v>10047</v>
      </c>
      <c r="C1633" s="242" t="s">
        <v>10048</v>
      </c>
      <c r="D1633" s="242"/>
      <c r="E1633" s="242" t="s">
        <v>10009</v>
      </c>
      <c r="F1633" s="242" t="s">
        <v>4742</v>
      </c>
      <c r="G1633" s="240"/>
      <c r="H1633" s="241">
        <v>0</v>
      </c>
      <c r="I1633" s="242" t="s">
        <v>4747</v>
      </c>
      <c r="J1633" s="242" t="s">
        <v>4748</v>
      </c>
      <c r="K1633" s="242" t="s">
        <v>4729</v>
      </c>
      <c r="L1633" s="242" t="s">
        <v>4730</v>
      </c>
      <c r="M1633" s="242" t="s">
        <v>4926</v>
      </c>
      <c r="N1633" s="242" t="s">
        <v>10049</v>
      </c>
      <c r="O1633" s="242" t="s">
        <v>10240</v>
      </c>
      <c r="P1633" s="242" t="s">
        <v>10237</v>
      </c>
      <c r="Q1633" s="242" t="s">
        <v>4733</v>
      </c>
    </row>
    <row r="1634" spans="1:17">
      <c r="A1634" s="242" t="s">
        <v>10050</v>
      </c>
      <c r="B1634" s="242" t="s">
        <v>10051</v>
      </c>
      <c r="C1634" s="242" t="s">
        <v>10052</v>
      </c>
      <c r="D1634" s="242"/>
      <c r="E1634" s="242" t="s">
        <v>10009</v>
      </c>
      <c r="F1634" s="242" t="s">
        <v>4742</v>
      </c>
      <c r="G1634" s="240"/>
      <c r="H1634" s="241">
        <v>0</v>
      </c>
      <c r="I1634" s="242" t="s">
        <v>4747</v>
      </c>
      <c r="J1634" s="242" t="s">
        <v>4748</v>
      </c>
      <c r="K1634" s="242" t="s">
        <v>4729</v>
      </c>
      <c r="L1634" s="242" t="s">
        <v>4730</v>
      </c>
      <c r="M1634" s="242" t="s">
        <v>4926</v>
      </c>
      <c r="N1634" s="242" t="s">
        <v>7354</v>
      </c>
      <c r="O1634" s="242" t="s">
        <v>10240</v>
      </c>
      <c r="P1634" s="242" t="s">
        <v>10237</v>
      </c>
      <c r="Q1634" s="242" t="s">
        <v>4733</v>
      </c>
    </row>
    <row r="1635" spans="1:17">
      <c r="A1635" s="242" t="s">
        <v>10053</v>
      </c>
      <c r="B1635" s="242" t="s">
        <v>10054</v>
      </c>
      <c r="C1635" s="242" t="s">
        <v>10055</v>
      </c>
      <c r="D1635" s="242"/>
      <c r="E1635" s="242" t="s">
        <v>9761</v>
      </c>
      <c r="F1635" s="242" t="s">
        <v>4742</v>
      </c>
      <c r="G1635" s="240"/>
      <c r="H1635" s="241">
        <v>0</v>
      </c>
      <c r="I1635" s="242" t="s">
        <v>4738</v>
      </c>
      <c r="J1635" s="242" t="s">
        <v>4739</v>
      </c>
      <c r="K1635" s="242" t="s">
        <v>4729</v>
      </c>
      <c r="L1635" s="242" t="s">
        <v>4730</v>
      </c>
      <c r="M1635" s="242" t="s">
        <v>4740</v>
      </c>
      <c r="N1635" s="242"/>
      <c r="O1635" s="242" t="s">
        <v>10240</v>
      </c>
      <c r="P1635" s="242" t="s">
        <v>10237</v>
      </c>
      <c r="Q1635" s="242" t="s">
        <v>4733</v>
      </c>
    </row>
    <row r="1636" spans="1:17">
      <c r="A1636" s="242" t="s">
        <v>10056</v>
      </c>
      <c r="B1636" s="242" t="s">
        <v>10057</v>
      </c>
      <c r="C1636" s="242" t="s">
        <v>10058</v>
      </c>
      <c r="D1636" s="242"/>
      <c r="E1636" s="242" t="s">
        <v>10009</v>
      </c>
      <c r="F1636" s="242" t="s">
        <v>4742</v>
      </c>
      <c r="G1636" s="240"/>
      <c r="H1636" s="241">
        <v>0</v>
      </c>
      <c r="I1636" s="242" t="s">
        <v>4747</v>
      </c>
      <c r="J1636" s="242" t="s">
        <v>4748</v>
      </c>
      <c r="K1636" s="242" t="s">
        <v>4729</v>
      </c>
      <c r="L1636" s="242" t="s">
        <v>4730</v>
      </c>
      <c r="M1636" s="242" t="s">
        <v>4926</v>
      </c>
      <c r="N1636" s="242" t="s">
        <v>7354</v>
      </c>
      <c r="O1636" s="242" t="s">
        <v>10240</v>
      </c>
      <c r="P1636" s="242" t="s">
        <v>10237</v>
      </c>
      <c r="Q1636" s="242" t="s">
        <v>4733</v>
      </c>
    </row>
    <row r="1637" spans="1:17">
      <c r="A1637" s="242" t="s">
        <v>10059</v>
      </c>
      <c r="B1637" s="242" t="s">
        <v>10060</v>
      </c>
      <c r="C1637" s="242" t="s">
        <v>10061</v>
      </c>
      <c r="D1637" s="242"/>
      <c r="E1637" s="242" t="s">
        <v>10009</v>
      </c>
      <c r="F1637" s="242" t="s">
        <v>4742</v>
      </c>
      <c r="G1637" s="240"/>
      <c r="H1637" s="241">
        <v>0</v>
      </c>
      <c r="I1637" s="242" t="s">
        <v>4747</v>
      </c>
      <c r="J1637" s="242" t="s">
        <v>4748</v>
      </c>
      <c r="K1637" s="242" t="s">
        <v>4729</v>
      </c>
      <c r="L1637" s="242" t="s">
        <v>4730</v>
      </c>
      <c r="M1637" s="242" t="s">
        <v>4926</v>
      </c>
      <c r="N1637" s="242" t="s">
        <v>7354</v>
      </c>
      <c r="O1637" s="242" t="s">
        <v>10240</v>
      </c>
      <c r="P1637" s="242" t="s">
        <v>10237</v>
      </c>
      <c r="Q1637" s="242" t="s">
        <v>4733</v>
      </c>
    </row>
    <row r="1638" spans="1:17">
      <c r="A1638" s="242" t="s">
        <v>10062</v>
      </c>
      <c r="B1638" s="242" t="s">
        <v>10063</v>
      </c>
      <c r="C1638" s="242" t="s">
        <v>10064</v>
      </c>
      <c r="D1638" s="242"/>
      <c r="E1638" s="242" t="s">
        <v>9761</v>
      </c>
      <c r="F1638" s="242" t="s">
        <v>4742</v>
      </c>
      <c r="G1638" s="240"/>
      <c r="H1638" s="241">
        <v>0</v>
      </c>
      <c r="I1638" s="242" t="s">
        <v>4780</v>
      </c>
      <c r="J1638" s="242" t="s">
        <v>4781</v>
      </c>
      <c r="K1638" s="242" t="s">
        <v>4729</v>
      </c>
      <c r="L1638" s="242" t="s">
        <v>4730</v>
      </c>
      <c r="M1638" s="242" t="s">
        <v>4872</v>
      </c>
      <c r="N1638" s="242"/>
      <c r="O1638" s="242" t="s">
        <v>10240</v>
      </c>
      <c r="P1638" s="242" t="s">
        <v>10237</v>
      </c>
      <c r="Q1638" s="242" t="s">
        <v>4733</v>
      </c>
    </row>
    <row r="1639" spans="1:17">
      <c r="A1639" s="242" t="s">
        <v>10065</v>
      </c>
      <c r="B1639" s="242" t="s">
        <v>10066</v>
      </c>
      <c r="C1639" s="242" t="s">
        <v>10067</v>
      </c>
      <c r="D1639" s="242"/>
      <c r="E1639" s="242" t="s">
        <v>9761</v>
      </c>
      <c r="F1639" s="242" t="s">
        <v>4742</v>
      </c>
      <c r="G1639" s="240"/>
      <c r="H1639" s="241">
        <v>0</v>
      </c>
      <c r="I1639" s="242" t="s">
        <v>4780</v>
      </c>
      <c r="J1639" s="242" t="s">
        <v>4781</v>
      </c>
      <c r="K1639" s="242" t="s">
        <v>4729</v>
      </c>
      <c r="L1639" s="242" t="s">
        <v>4730</v>
      </c>
      <c r="M1639" s="242" t="s">
        <v>4937</v>
      </c>
      <c r="N1639" s="242"/>
      <c r="O1639" s="242" t="s">
        <v>10240</v>
      </c>
      <c r="P1639" s="242" t="s">
        <v>10237</v>
      </c>
      <c r="Q1639" s="242" t="s">
        <v>4733</v>
      </c>
    </row>
    <row r="1640" spans="1:17">
      <c r="A1640" s="242" t="s">
        <v>10068</v>
      </c>
      <c r="B1640" s="242" t="s">
        <v>10069</v>
      </c>
      <c r="C1640" s="242" t="s">
        <v>10070</v>
      </c>
      <c r="D1640" s="242"/>
      <c r="E1640" s="242" t="s">
        <v>9761</v>
      </c>
      <c r="F1640" s="242" t="s">
        <v>4742</v>
      </c>
      <c r="G1640" s="240"/>
      <c r="H1640" s="241">
        <v>0</v>
      </c>
      <c r="I1640" s="242" t="s">
        <v>1226</v>
      </c>
      <c r="J1640" s="242" t="s">
        <v>5059</v>
      </c>
      <c r="K1640" s="242" t="s">
        <v>4729</v>
      </c>
      <c r="L1640" s="242" t="s">
        <v>5039</v>
      </c>
      <c r="M1640" s="242" t="s">
        <v>4798</v>
      </c>
      <c r="N1640" s="242"/>
      <c r="O1640" s="242" t="s">
        <v>10240</v>
      </c>
      <c r="P1640" s="242" t="s">
        <v>10237</v>
      </c>
      <c r="Q1640" s="242" t="s">
        <v>4733</v>
      </c>
    </row>
    <row r="1641" spans="1:17">
      <c r="A1641" s="242" t="s">
        <v>10071</v>
      </c>
      <c r="B1641" s="242" t="s">
        <v>10072</v>
      </c>
      <c r="C1641" s="242" t="s">
        <v>10073</v>
      </c>
      <c r="D1641" s="242"/>
      <c r="E1641" s="242" t="s">
        <v>9761</v>
      </c>
      <c r="F1641" s="242" t="s">
        <v>4742</v>
      </c>
      <c r="G1641" s="240"/>
      <c r="H1641" s="241">
        <v>0</v>
      </c>
      <c r="I1641" s="242" t="s">
        <v>4738</v>
      </c>
      <c r="J1641" s="242" t="s">
        <v>4739</v>
      </c>
      <c r="K1641" s="242" t="s">
        <v>4729</v>
      </c>
      <c r="L1641" s="242" t="s">
        <v>4730</v>
      </c>
      <c r="M1641" s="242" t="s">
        <v>4785</v>
      </c>
      <c r="N1641" s="242"/>
      <c r="O1641" s="242" t="s">
        <v>10240</v>
      </c>
      <c r="P1641" s="242" t="s">
        <v>10237</v>
      </c>
      <c r="Q1641" s="242" t="s">
        <v>4733</v>
      </c>
    </row>
    <row r="1642" spans="1:17">
      <c r="A1642" s="242" t="s">
        <v>10074</v>
      </c>
      <c r="B1642" s="242" t="s">
        <v>10075</v>
      </c>
      <c r="C1642" s="242" t="s">
        <v>10076</v>
      </c>
      <c r="D1642" s="242"/>
      <c r="E1642" s="242" t="s">
        <v>10009</v>
      </c>
      <c r="F1642" s="242" t="s">
        <v>4742</v>
      </c>
      <c r="G1642" s="240"/>
      <c r="H1642" s="241">
        <v>0</v>
      </c>
      <c r="I1642" s="242" t="s">
        <v>4747</v>
      </c>
      <c r="J1642" s="242" t="s">
        <v>4748</v>
      </c>
      <c r="K1642" s="242" t="s">
        <v>4729</v>
      </c>
      <c r="L1642" s="242" t="s">
        <v>4730</v>
      </c>
      <c r="M1642" s="242" t="s">
        <v>4926</v>
      </c>
      <c r="N1642" s="242"/>
      <c r="O1642" s="242" t="s">
        <v>10240</v>
      </c>
      <c r="P1642" s="242" t="s">
        <v>10237</v>
      </c>
      <c r="Q1642" s="242" t="s">
        <v>4733</v>
      </c>
    </row>
    <row r="1643" spans="1:17">
      <c r="A1643" s="242" t="s">
        <v>10077</v>
      </c>
      <c r="B1643" s="242" t="s">
        <v>10078</v>
      </c>
      <c r="C1643" s="242" t="s">
        <v>10079</v>
      </c>
      <c r="D1643" s="242"/>
      <c r="E1643" s="242" t="s">
        <v>9761</v>
      </c>
      <c r="F1643" s="242" t="s">
        <v>4742</v>
      </c>
      <c r="G1643" s="240"/>
      <c r="H1643" s="241">
        <v>0</v>
      </c>
      <c r="I1643" s="242" t="s">
        <v>1226</v>
      </c>
      <c r="J1643" s="242" t="s">
        <v>5059</v>
      </c>
      <c r="K1643" s="242" t="s">
        <v>4729</v>
      </c>
      <c r="L1643" s="242" t="s">
        <v>4797</v>
      </c>
      <c r="M1643" s="242" t="s">
        <v>4798</v>
      </c>
      <c r="N1643" s="242"/>
      <c r="O1643" s="242" t="s">
        <v>10240</v>
      </c>
      <c r="P1643" s="242" t="s">
        <v>10237</v>
      </c>
      <c r="Q1643" s="242" t="s">
        <v>4733</v>
      </c>
    </row>
    <row r="1644" spans="1:17">
      <c r="A1644" s="242" t="s">
        <v>10080</v>
      </c>
      <c r="B1644" s="242" t="s">
        <v>10081</v>
      </c>
      <c r="C1644" s="242" t="s">
        <v>10082</v>
      </c>
      <c r="D1644" s="242"/>
      <c r="E1644" s="242" t="s">
        <v>10009</v>
      </c>
      <c r="F1644" s="242" t="s">
        <v>4742</v>
      </c>
      <c r="G1644" s="240"/>
      <c r="H1644" s="241">
        <v>0</v>
      </c>
      <c r="I1644" s="242" t="s">
        <v>4747</v>
      </c>
      <c r="J1644" s="242" t="s">
        <v>4748</v>
      </c>
      <c r="K1644" s="242" t="s">
        <v>4729</v>
      </c>
      <c r="L1644" s="242" t="s">
        <v>4730</v>
      </c>
      <c r="M1644" s="242" t="s">
        <v>4926</v>
      </c>
      <c r="N1644" s="242" t="s">
        <v>7354</v>
      </c>
      <c r="O1644" s="242" t="s">
        <v>10240</v>
      </c>
      <c r="P1644" s="242" t="s">
        <v>10237</v>
      </c>
      <c r="Q1644" s="242" t="s">
        <v>4733</v>
      </c>
    </row>
    <row r="1645" spans="1:17">
      <c r="A1645" s="242" t="s">
        <v>10083</v>
      </c>
      <c r="B1645" s="242" t="s">
        <v>10084</v>
      </c>
      <c r="C1645" s="242" t="s">
        <v>10085</v>
      </c>
      <c r="D1645" s="242"/>
      <c r="E1645" s="242" t="s">
        <v>9761</v>
      </c>
      <c r="F1645" s="242" t="s">
        <v>4742</v>
      </c>
      <c r="G1645" s="240"/>
      <c r="H1645" s="241">
        <v>0</v>
      </c>
      <c r="I1645" s="242" t="s">
        <v>4738</v>
      </c>
      <c r="J1645" s="242" t="s">
        <v>4739</v>
      </c>
      <c r="K1645" s="242" t="s">
        <v>4729</v>
      </c>
      <c r="L1645" s="242" t="s">
        <v>4730</v>
      </c>
      <c r="M1645" s="242" t="s">
        <v>4785</v>
      </c>
      <c r="N1645" s="242"/>
      <c r="O1645" s="242" t="s">
        <v>10240</v>
      </c>
      <c r="P1645" s="242" t="s">
        <v>10237</v>
      </c>
      <c r="Q1645" s="242" t="s">
        <v>4733</v>
      </c>
    </row>
    <row r="1646" spans="1:17">
      <c r="A1646" s="242" t="s">
        <v>10086</v>
      </c>
      <c r="B1646" s="242" t="s">
        <v>10087</v>
      </c>
      <c r="C1646" s="242" t="s">
        <v>10088</v>
      </c>
      <c r="D1646" s="242"/>
      <c r="E1646" s="242" t="s">
        <v>10009</v>
      </c>
      <c r="F1646" s="242" t="s">
        <v>4742</v>
      </c>
      <c r="G1646" s="240"/>
      <c r="H1646" s="241">
        <v>0</v>
      </c>
      <c r="I1646" s="242" t="s">
        <v>4747</v>
      </c>
      <c r="J1646" s="242" t="s">
        <v>4748</v>
      </c>
      <c r="K1646" s="242" t="s">
        <v>4729</v>
      </c>
      <c r="L1646" s="242" t="s">
        <v>4730</v>
      </c>
      <c r="M1646" s="242" t="s">
        <v>4926</v>
      </c>
      <c r="N1646" s="242"/>
      <c r="O1646" s="242" t="s">
        <v>10240</v>
      </c>
      <c r="P1646" s="242" t="s">
        <v>10237</v>
      </c>
      <c r="Q1646" s="242" t="s">
        <v>4733</v>
      </c>
    </row>
    <row r="1647" spans="1:17">
      <c r="A1647" s="242" t="s">
        <v>10089</v>
      </c>
      <c r="B1647" s="242" t="s">
        <v>10090</v>
      </c>
      <c r="C1647" s="242" t="s">
        <v>10091</v>
      </c>
      <c r="D1647" s="242"/>
      <c r="E1647" s="242" t="s">
        <v>9761</v>
      </c>
      <c r="F1647" s="242" t="s">
        <v>4742</v>
      </c>
      <c r="G1647" s="240"/>
      <c r="H1647" s="241">
        <v>0</v>
      </c>
      <c r="I1647" s="242" t="s">
        <v>1226</v>
      </c>
      <c r="J1647" s="242" t="s">
        <v>5059</v>
      </c>
      <c r="K1647" s="242" t="s">
        <v>4729</v>
      </c>
      <c r="L1647" s="242" t="s">
        <v>5039</v>
      </c>
      <c r="M1647" s="242" t="s">
        <v>4798</v>
      </c>
      <c r="N1647" s="242"/>
      <c r="O1647" s="242" t="s">
        <v>10240</v>
      </c>
      <c r="P1647" s="242" t="s">
        <v>10237</v>
      </c>
      <c r="Q1647" s="242" t="s">
        <v>4733</v>
      </c>
    </row>
    <row r="1648" spans="1:17">
      <c r="A1648" s="242" t="s">
        <v>10092</v>
      </c>
      <c r="B1648" s="242" t="s">
        <v>10093</v>
      </c>
      <c r="C1648" s="242" t="s">
        <v>10094</v>
      </c>
      <c r="D1648" s="242"/>
      <c r="E1648" s="242" t="s">
        <v>9761</v>
      </c>
      <c r="F1648" s="242" t="s">
        <v>4742</v>
      </c>
      <c r="G1648" s="240"/>
      <c r="H1648" s="241">
        <v>0</v>
      </c>
      <c r="I1648" s="242" t="s">
        <v>1226</v>
      </c>
      <c r="J1648" s="242" t="s">
        <v>5059</v>
      </c>
      <c r="K1648" s="242" t="s">
        <v>4729</v>
      </c>
      <c r="L1648" s="242" t="s">
        <v>5039</v>
      </c>
      <c r="M1648" s="242" t="s">
        <v>4798</v>
      </c>
      <c r="N1648" s="242"/>
      <c r="O1648" s="242" t="s">
        <v>10240</v>
      </c>
      <c r="P1648" s="242" t="s">
        <v>10237</v>
      </c>
      <c r="Q1648" s="242" t="s">
        <v>4733</v>
      </c>
    </row>
    <row r="1649" spans="1:17">
      <c r="A1649" s="242" t="s">
        <v>10095</v>
      </c>
      <c r="B1649" s="242" t="s">
        <v>10096</v>
      </c>
      <c r="C1649" s="242" t="s">
        <v>10097</v>
      </c>
      <c r="D1649" s="242"/>
      <c r="E1649" s="242" t="s">
        <v>9761</v>
      </c>
      <c r="F1649" s="242" t="s">
        <v>4742</v>
      </c>
      <c r="G1649" s="240"/>
      <c r="H1649" s="241">
        <v>0</v>
      </c>
      <c r="I1649" s="242" t="s">
        <v>4747</v>
      </c>
      <c r="J1649" s="242" t="s">
        <v>4748</v>
      </c>
      <c r="K1649" s="242" t="s">
        <v>4729</v>
      </c>
      <c r="L1649" s="242" t="s">
        <v>4730</v>
      </c>
      <c r="M1649" s="242" t="s">
        <v>4926</v>
      </c>
      <c r="N1649" s="242" t="s">
        <v>7354</v>
      </c>
      <c r="O1649" s="242" t="s">
        <v>10240</v>
      </c>
      <c r="P1649" s="242" t="s">
        <v>10237</v>
      </c>
      <c r="Q1649" s="242" t="s">
        <v>4733</v>
      </c>
    </row>
    <row r="1650" spans="1:17">
      <c r="A1650" s="242" t="s">
        <v>10098</v>
      </c>
      <c r="B1650" s="242" t="s">
        <v>10099</v>
      </c>
      <c r="C1650" s="242" t="s">
        <v>10100</v>
      </c>
      <c r="D1650" s="242"/>
      <c r="E1650" s="242" t="s">
        <v>9761</v>
      </c>
      <c r="F1650" s="242" t="s">
        <v>4742</v>
      </c>
      <c r="G1650" s="240"/>
      <c r="H1650" s="241">
        <v>0</v>
      </c>
      <c r="I1650" s="242" t="s">
        <v>4738</v>
      </c>
      <c r="J1650" s="242" t="s">
        <v>4739</v>
      </c>
      <c r="K1650" s="242" t="s">
        <v>4729</v>
      </c>
      <c r="L1650" s="242" t="s">
        <v>4730</v>
      </c>
      <c r="M1650" s="242" t="s">
        <v>4813</v>
      </c>
      <c r="N1650" s="242"/>
      <c r="O1650" s="242" t="s">
        <v>10240</v>
      </c>
      <c r="P1650" s="242" t="s">
        <v>10237</v>
      </c>
      <c r="Q1650" s="242" t="s">
        <v>4733</v>
      </c>
    </row>
    <row r="1651" spans="1:17">
      <c r="A1651" s="242" t="s">
        <v>10101</v>
      </c>
      <c r="B1651" s="242" t="s">
        <v>10102</v>
      </c>
      <c r="C1651" s="242" t="s">
        <v>10103</v>
      </c>
      <c r="D1651" s="242"/>
      <c r="E1651" s="242" t="s">
        <v>9761</v>
      </c>
      <c r="F1651" s="242" t="s">
        <v>4742</v>
      </c>
      <c r="G1651" s="240"/>
      <c r="H1651" s="241">
        <v>0</v>
      </c>
      <c r="I1651" s="242" t="s">
        <v>4808</v>
      </c>
      <c r="J1651" s="242" t="s">
        <v>4809</v>
      </c>
      <c r="K1651" s="242" t="s">
        <v>4729</v>
      </c>
      <c r="L1651" s="242" t="s">
        <v>4730</v>
      </c>
      <c r="M1651" s="242" t="s">
        <v>5113</v>
      </c>
      <c r="N1651" s="242"/>
      <c r="O1651" s="242" t="s">
        <v>10240</v>
      </c>
      <c r="P1651" s="242" t="s">
        <v>10237</v>
      </c>
      <c r="Q1651" s="242" t="s">
        <v>4733</v>
      </c>
    </row>
    <row r="1652" spans="1:17">
      <c r="A1652" s="242" t="s">
        <v>10104</v>
      </c>
      <c r="B1652" s="242" t="s">
        <v>10105</v>
      </c>
      <c r="C1652" s="242" t="s">
        <v>10106</v>
      </c>
      <c r="D1652" s="242"/>
      <c r="E1652" s="242" t="s">
        <v>9761</v>
      </c>
      <c r="F1652" s="242" t="s">
        <v>4742</v>
      </c>
      <c r="G1652" s="240"/>
      <c r="H1652" s="241">
        <v>0</v>
      </c>
      <c r="I1652" s="242" t="s">
        <v>4747</v>
      </c>
      <c r="J1652" s="242" t="s">
        <v>4748</v>
      </c>
      <c r="K1652" s="242" t="s">
        <v>4729</v>
      </c>
      <c r="L1652" s="242" t="s">
        <v>4730</v>
      </c>
      <c r="M1652" s="242" t="s">
        <v>4926</v>
      </c>
      <c r="N1652" s="242" t="s">
        <v>7354</v>
      </c>
      <c r="O1652" s="242" t="s">
        <v>10240</v>
      </c>
      <c r="P1652" s="242" t="s">
        <v>10237</v>
      </c>
      <c r="Q1652" s="242" t="s">
        <v>4733</v>
      </c>
    </row>
    <row r="1653" spans="1:17">
      <c r="A1653" s="242" t="s">
        <v>10107</v>
      </c>
      <c r="B1653" s="242" t="s">
        <v>10108</v>
      </c>
      <c r="C1653" s="242" t="s">
        <v>10109</v>
      </c>
      <c r="D1653" s="242"/>
      <c r="E1653" s="242" t="s">
        <v>9761</v>
      </c>
      <c r="F1653" s="242" t="s">
        <v>4742</v>
      </c>
      <c r="G1653" s="240"/>
      <c r="H1653" s="241">
        <v>0</v>
      </c>
      <c r="I1653" s="242" t="s">
        <v>4780</v>
      </c>
      <c r="J1653" s="242" t="s">
        <v>4781</v>
      </c>
      <c r="K1653" s="242" t="s">
        <v>4729</v>
      </c>
      <c r="L1653" s="242" t="s">
        <v>4730</v>
      </c>
      <c r="M1653" s="242" t="s">
        <v>4937</v>
      </c>
      <c r="N1653" s="242"/>
      <c r="O1653" s="242" t="s">
        <v>10240</v>
      </c>
      <c r="P1653" s="242" t="s">
        <v>10237</v>
      </c>
      <c r="Q1653" s="242" t="s">
        <v>4733</v>
      </c>
    </row>
    <row r="1654" spans="1:17">
      <c r="A1654" s="242" t="s">
        <v>10110</v>
      </c>
      <c r="B1654" s="242" t="s">
        <v>10111</v>
      </c>
      <c r="C1654" s="242" t="s">
        <v>10112</v>
      </c>
      <c r="D1654" s="242"/>
      <c r="E1654" s="242" t="s">
        <v>9761</v>
      </c>
      <c r="F1654" s="242" t="s">
        <v>4742</v>
      </c>
      <c r="G1654" s="240"/>
      <c r="H1654" s="241">
        <v>0</v>
      </c>
      <c r="I1654" s="242" t="s">
        <v>4808</v>
      </c>
      <c r="J1654" s="242" t="s">
        <v>4809</v>
      </c>
      <c r="K1654" s="242" t="s">
        <v>4729</v>
      </c>
      <c r="L1654" s="242" t="s">
        <v>4730</v>
      </c>
      <c r="M1654" s="242" t="s">
        <v>4810</v>
      </c>
      <c r="N1654" s="242"/>
      <c r="O1654" s="242" t="s">
        <v>10240</v>
      </c>
      <c r="P1654" s="242" t="s">
        <v>10237</v>
      </c>
      <c r="Q1654" s="242" t="s">
        <v>4733</v>
      </c>
    </row>
    <row r="1655" spans="1:17">
      <c r="A1655" s="242" t="s">
        <v>10113</v>
      </c>
      <c r="B1655" s="242" t="s">
        <v>10114</v>
      </c>
      <c r="C1655" s="242" t="s">
        <v>10115</v>
      </c>
      <c r="D1655" s="242"/>
      <c r="E1655" s="242" t="s">
        <v>9761</v>
      </c>
      <c r="F1655" s="242" t="s">
        <v>4742</v>
      </c>
      <c r="G1655" s="240"/>
      <c r="H1655" s="241">
        <v>0</v>
      </c>
      <c r="I1655" s="242" t="s">
        <v>4747</v>
      </c>
      <c r="J1655" s="242" t="s">
        <v>4748</v>
      </c>
      <c r="K1655" s="242" t="s">
        <v>4729</v>
      </c>
      <c r="L1655" s="242" t="s">
        <v>4730</v>
      </c>
      <c r="M1655" s="242" t="s">
        <v>4926</v>
      </c>
      <c r="N1655" s="242"/>
      <c r="O1655" s="242" t="s">
        <v>10240</v>
      </c>
      <c r="P1655" s="242" t="s">
        <v>10237</v>
      </c>
      <c r="Q1655" s="242" t="s">
        <v>4733</v>
      </c>
    </row>
    <row r="1656" spans="1:17">
      <c r="A1656" s="242" t="s">
        <v>10116</v>
      </c>
      <c r="B1656" s="242" t="s">
        <v>10117</v>
      </c>
      <c r="C1656" s="242" t="s">
        <v>10118</v>
      </c>
      <c r="D1656" s="242"/>
      <c r="E1656" s="242" t="s">
        <v>9761</v>
      </c>
      <c r="F1656" s="242" t="s">
        <v>4742</v>
      </c>
      <c r="G1656" s="240"/>
      <c r="H1656" s="241">
        <v>0</v>
      </c>
      <c r="I1656" s="242" t="s">
        <v>4780</v>
      </c>
      <c r="J1656" s="242" t="s">
        <v>4781</v>
      </c>
      <c r="K1656" s="242" t="s">
        <v>4729</v>
      </c>
      <c r="L1656" s="242" t="s">
        <v>4730</v>
      </c>
      <c r="M1656" s="242" t="s">
        <v>4782</v>
      </c>
      <c r="N1656" s="242"/>
      <c r="O1656" s="242" t="s">
        <v>10240</v>
      </c>
      <c r="P1656" s="242" t="s">
        <v>10237</v>
      </c>
      <c r="Q1656" s="242" t="s">
        <v>4733</v>
      </c>
    </row>
    <row r="1657" spans="1:17">
      <c r="A1657" s="242" t="s">
        <v>10119</v>
      </c>
      <c r="B1657" s="242" t="s">
        <v>10120</v>
      </c>
      <c r="C1657" s="242" t="s">
        <v>10121</v>
      </c>
      <c r="D1657" s="242"/>
      <c r="E1657" s="242" t="s">
        <v>9761</v>
      </c>
      <c r="F1657" s="242" t="s">
        <v>4742</v>
      </c>
      <c r="G1657" s="240"/>
      <c r="H1657" s="241">
        <v>0</v>
      </c>
      <c r="I1657" s="242" t="s">
        <v>4747</v>
      </c>
      <c r="J1657" s="242" t="s">
        <v>4748</v>
      </c>
      <c r="K1657" s="242" t="s">
        <v>4729</v>
      </c>
      <c r="L1657" s="242" t="s">
        <v>4730</v>
      </c>
      <c r="M1657" s="242" t="s">
        <v>4926</v>
      </c>
      <c r="N1657" s="242"/>
      <c r="O1657" s="242" t="s">
        <v>10240</v>
      </c>
      <c r="P1657" s="242" t="s">
        <v>10237</v>
      </c>
      <c r="Q1657" s="242" t="s">
        <v>4733</v>
      </c>
    </row>
    <row r="1658" spans="1:17">
      <c r="A1658" s="242" t="s">
        <v>10122</v>
      </c>
      <c r="B1658" s="242" t="s">
        <v>10123</v>
      </c>
      <c r="C1658" s="242" t="s">
        <v>10124</v>
      </c>
      <c r="D1658" s="242"/>
      <c r="E1658" s="242" t="s">
        <v>9761</v>
      </c>
      <c r="F1658" s="242" t="s">
        <v>4742</v>
      </c>
      <c r="G1658" s="240"/>
      <c r="H1658" s="241">
        <v>0</v>
      </c>
      <c r="I1658" s="242" t="s">
        <v>4808</v>
      </c>
      <c r="J1658" s="242" t="s">
        <v>4809</v>
      </c>
      <c r="K1658" s="242" t="s">
        <v>4729</v>
      </c>
      <c r="L1658" s="242" t="s">
        <v>4730</v>
      </c>
      <c r="M1658" s="242" t="s">
        <v>4731</v>
      </c>
      <c r="N1658" s="242"/>
      <c r="O1658" s="242" t="s">
        <v>10240</v>
      </c>
      <c r="P1658" s="242" t="s">
        <v>10237</v>
      </c>
      <c r="Q1658" s="242" t="s">
        <v>4733</v>
      </c>
    </row>
    <row r="1659" spans="1:17">
      <c r="A1659" s="242" t="s">
        <v>10125</v>
      </c>
      <c r="B1659" s="242" t="s">
        <v>10126</v>
      </c>
      <c r="C1659" s="242" t="s">
        <v>10127</v>
      </c>
      <c r="D1659" s="242"/>
      <c r="E1659" s="242" t="s">
        <v>9761</v>
      </c>
      <c r="F1659" s="242" t="s">
        <v>4742</v>
      </c>
      <c r="G1659" s="240"/>
      <c r="H1659" s="241">
        <v>0</v>
      </c>
      <c r="I1659" s="242" t="s">
        <v>4808</v>
      </c>
      <c r="J1659" s="242" t="s">
        <v>4809</v>
      </c>
      <c r="K1659" s="242" t="s">
        <v>4729</v>
      </c>
      <c r="L1659" s="242" t="s">
        <v>4730</v>
      </c>
      <c r="M1659" s="242" t="s">
        <v>4810</v>
      </c>
      <c r="N1659" s="242"/>
      <c r="O1659" s="242" t="s">
        <v>10240</v>
      </c>
      <c r="P1659" s="242" t="s">
        <v>10237</v>
      </c>
      <c r="Q1659" s="242" t="s">
        <v>4733</v>
      </c>
    </row>
    <row r="1660" spans="1:17">
      <c r="A1660" s="242" t="s">
        <v>10128</v>
      </c>
      <c r="B1660" s="242" t="s">
        <v>10129</v>
      </c>
      <c r="C1660" s="242" t="s">
        <v>10130</v>
      </c>
      <c r="D1660" s="242"/>
      <c r="E1660" s="242" t="s">
        <v>9761</v>
      </c>
      <c r="F1660" s="242" t="s">
        <v>4742</v>
      </c>
      <c r="G1660" s="240"/>
      <c r="H1660" s="241">
        <v>0</v>
      </c>
      <c r="I1660" s="242" t="s">
        <v>1226</v>
      </c>
      <c r="J1660" s="242" t="s">
        <v>5059</v>
      </c>
      <c r="K1660" s="242" t="s">
        <v>4729</v>
      </c>
      <c r="L1660" s="242" t="s">
        <v>5039</v>
      </c>
      <c r="M1660" s="242" t="s">
        <v>4798</v>
      </c>
      <c r="N1660" s="242"/>
      <c r="O1660" s="242" t="s">
        <v>10240</v>
      </c>
      <c r="P1660" s="242" t="s">
        <v>10237</v>
      </c>
      <c r="Q1660" s="242" t="s">
        <v>4733</v>
      </c>
    </row>
    <row r="1661" spans="1:17">
      <c r="A1661" s="242" t="s">
        <v>10131</v>
      </c>
      <c r="B1661" s="242" t="s">
        <v>10132</v>
      </c>
      <c r="C1661" s="242" t="s">
        <v>10133</v>
      </c>
      <c r="D1661" s="242"/>
      <c r="E1661" s="242" t="s">
        <v>9761</v>
      </c>
      <c r="F1661" s="242" t="s">
        <v>4742</v>
      </c>
      <c r="G1661" s="240"/>
      <c r="H1661" s="241">
        <v>0</v>
      </c>
      <c r="I1661" s="242" t="s">
        <v>4747</v>
      </c>
      <c r="J1661" s="242" t="s">
        <v>4748</v>
      </c>
      <c r="K1661" s="242" t="s">
        <v>4729</v>
      </c>
      <c r="L1661" s="242" t="s">
        <v>4730</v>
      </c>
      <c r="M1661" s="242" t="s">
        <v>4908</v>
      </c>
      <c r="N1661" s="242" t="s">
        <v>9125</v>
      </c>
      <c r="O1661" s="242" t="s">
        <v>10240</v>
      </c>
      <c r="P1661" s="242" t="s">
        <v>10237</v>
      </c>
      <c r="Q1661" s="242" t="s">
        <v>4733</v>
      </c>
    </row>
    <row r="1662" spans="1:17">
      <c r="A1662" s="242" t="s">
        <v>10134</v>
      </c>
      <c r="B1662" s="242" t="s">
        <v>10135</v>
      </c>
      <c r="C1662" s="242" t="s">
        <v>10136</v>
      </c>
      <c r="D1662" s="242"/>
      <c r="E1662" s="242" t="s">
        <v>9761</v>
      </c>
      <c r="F1662" s="242" t="s">
        <v>4742</v>
      </c>
      <c r="G1662" s="240"/>
      <c r="H1662" s="241">
        <v>0</v>
      </c>
      <c r="I1662" s="242" t="s">
        <v>4780</v>
      </c>
      <c r="J1662" s="242" t="s">
        <v>4781</v>
      </c>
      <c r="K1662" s="242" t="s">
        <v>4729</v>
      </c>
      <c r="L1662" s="242" t="s">
        <v>4730</v>
      </c>
      <c r="M1662" s="242" t="s">
        <v>4782</v>
      </c>
      <c r="N1662" s="242"/>
      <c r="O1662" s="242" t="s">
        <v>10240</v>
      </c>
      <c r="P1662" s="242" t="s">
        <v>10237</v>
      </c>
      <c r="Q1662" s="242" t="s">
        <v>4733</v>
      </c>
    </row>
    <row r="1663" spans="1:17">
      <c r="A1663" s="242" t="s">
        <v>10137</v>
      </c>
      <c r="B1663" s="242" t="s">
        <v>10138</v>
      </c>
      <c r="C1663" s="242" t="s">
        <v>10139</v>
      </c>
      <c r="D1663" s="242"/>
      <c r="E1663" s="242" t="s">
        <v>9761</v>
      </c>
      <c r="F1663" s="242" t="s">
        <v>4742</v>
      </c>
      <c r="G1663" s="240"/>
      <c r="H1663" s="241">
        <v>0</v>
      </c>
      <c r="I1663" s="242" t="s">
        <v>1226</v>
      </c>
      <c r="J1663" s="242" t="s">
        <v>5059</v>
      </c>
      <c r="K1663" s="242" t="s">
        <v>4729</v>
      </c>
      <c r="L1663" s="242" t="s">
        <v>5039</v>
      </c>
      <c r="M1663" s="242" t="s">
        <v>4798</v>
      </c>
      <c r="N1663" s="242"/>
      <c r="O1663" s="242" t="s">
        <v>10240</v>
      </c>
      <c r="P1663" s="242" t="s">
        <v>10237</v>
      </c>
      <c r="Q1663" s="242" t="s">
        <v>4733</v>
      </c>
    </row>
    <row r="1664" spans="1:17">
      <c r="A1664" s="242" t="s">
        <v>10140</v>
      </c>
      <c r="B1664" s="242" t="s">
        <v>10141</v>
      </c>
      <c r="C1664" s="242" t="s">
        <v>10142</v>
      </c>
      <c r="D1664" s="242"/>
      <c r="E1664" s="242" t="s">
        <v>9761</v>
      </c>
      <c r="F1664" s="242" t="s">
        <v>4742</v>
      </c>
      <c r="G1664" s="240"/>
      <c r="H1664" s="241">
        <v>0</v>
      </c>
      <c r="I1664" s="242" t="s">
        <v>4808</v>
      </c>
      <c r="J1664" s="242" t="s">
        <v>4809</v>
      </c>
      <c r="K1664" s="242" t="s">
        <v>4729</v>
      </c>
      <c r="L1664" s="242" t="s">
        <v>4730</v>
      </c>
      <c r="M1664" s="242" t="s">
        <v>5113</v>
      </c>
      <c r="N1664" s="242"/>
      <c r="O1664" s="242" t="s">
        <v>10240</v>
      </c>
      <c r="P1664" s="242" t="s">
        <v>10237</v>
      </c>
      <c r="Q1664" s="242" t="s">
        <v>4733</v>
      </c>
    </row>
    <row r="1665" spans="1:17">
      <c r="A1665" s="242" t="s">
        <v>10143</v>
      </c>
      <c r="B1665" s="242" t="s">
        <v>10144</v>
      </c>
      <c r="C1665" s="242" t="s">
        <v>10145</v>
      </c>
      <c r="D1665" s="242"/>
      <c r="E1665" s="242" t="s">
        <v>9761</v>
      </c>
      <c r="F1665" s="242" t="s">
        <v>4742</v>
      </c>
      <c r="G1665" s="240"/>
      <c r="H1665" s="241">
        <v>0</v>
      </c>
      <c r="I1665" s="242" t="s">
        <v>1226</v>
      </c>
      <c r="J1665" s="242" t="s">
        <v>5059</v>
      </c>
      <c r="K1665" s="242" t="s">
        <v>4729</v>
      </c>
      <c r="L1665" s="242" t="s">
        <v>5039</v>
      </c>
      <c r="M1665" s="242" t="s">
        <v>4798</v>
      </c>
      <c r="N1665" s="242"/>
      <c r="O1665" s="242" t="s">
        <v>10240</v>
      </c>
      <c r="P1665" s="242" t="s">
        <v>10237</v>
      </c>
      <c r="Q1665" s="242" t="s">
        <v>4733</v>
      </c>
    </row>
    <row r="1666" spans="1:17">
      <c r="A1666" s="242" t="s">
        <v>10146</v>
      </c>
      <c r="B1666" s="242" t="s">
        <v>10147</v>
      </c>
      <c r="C1666" s="242" t="s">
        <v>10148</v>
      </c>
      <c r="D1666" s="242"/>
      <c r="E1666" s="242" t="s">
        <v>9761</v>
      </c>
      <c r="F1666" s="242" t="s">
        <v>4742</v>
      </c>
      <c r="G1666" s="240"/>
      <c r="H1666" s="241">
        <v>0</v>
      </c>
      <c r="I1666" s="242" t="s">
        <v>4780</v>
      </c>
      <c r="J1666" s="242" t="s">
        <v>4781</v>
      </c>
      <c r="K1666" s="242" t="s">
        <v>4729</v>
      </c>
      <c r="L1666" s="242" t="s">
        <v>4730</v>
      </c>
      <c r="M1666" s="242" t="s">
        <v>6439</v>
      </c>
      <c r="N1666" s="242"/>
      <c r="O1666" s="242" t="s">
        <v>10240</v>
      </c>
      <c r="P1666" s="242" t="s">
        <v>10237</v>
      </c>
      <c r="Q1666" s="242" t="s">
        <v>4733</v>
      </c>
    </row>
    <row r="1667" spans="1:17">
      <c r="A1667" s="242" t="s">
        <v>10149</v>
      </c>
      <c r="B1667" s="242" t="s">
        <v>10150</v>
      </c>
      <c r="C1667" s="242" t="s">
        <v>10151</v>
      </c>
      <c r="D1667" s="242"/>
      <c r="E1667" s="242" t="s">
        <v>9761</v>
      </c>
      <c r="F1667" s="242" t="s">
        <v>4742</v>
      </c>
      <c r="G1667" s="240"/>
      <c r="H1667" s="241">
        <v>0</v>
      </c>
      <c r="I1667" s="242" t="s">
        <v>4808</v>
      </c>
      <c r="J1667" s="242" t="s">
        <v>4809</v>
      </c>
      <c r="K1667" s="242" t="s">
        <v>4729</v>
      </c>
      <c r="L1667" s="242" t="s">
        <v>4730</v>
      </c>
      <c r="M1667" s="242" t="s">
        <v>5113</v>
      </c>
      <c r="N1667" s="242"/>
      <c r="O1667" s="242" t="s">
        <v>10240</v>
      </c>
      <c r="P1667" s="242" t="s">
        <v>10237</v>
      </c>
      <c r="Q1667" s="242" t="s">
        <v>4733</v>
      </c>
    </row>
    <row r="1668" spans="1:17">
      <c r="A1668" s="242" t="s">
        <v>10152</v>
      </c>
      <c r="B1668" s="242" t="s">
        <v>10153</v>
      </c>
      <c r="C1668" s="242" t="s">
        <v>10154</v>
      </c>
      <c r="D1668" s="242"/>
      <c r="E1668" s="242" t="s">
        <v>9761</v>
      </c>
      <c r="F1668" s="242" t="s">
        <v>4742</v>
      </c>
      <c r="G1668" s="240"/>
      <c r="H1668" s="241">
        <v>0</v>
      </c>
      <c r="I1668" s="242" t="s">
        <v>4738</v>
      </c>
      <c r="J1668" s="242" t="s">
        <v>4739</v>
      </c>
      <c r="K1668" s="242" t="s">
        <v>4729</v>
      </c>
      <c r="L1668" s="242" t="s">
        <v>4730</v>
      </c>
      <c r="M1668" s="242" t="s">
        <v>6396</v>
      </c>
      <c r="N1668" s="242"/>
      <c r="O1668" s="242" t="s">
        <v>10240</v>
      </c>
      <c r="P1668" s="242" t="s">
        <v>10237</v>
      </c>
      <c r="Q1668" s="242" t="s">
        <v>4733</v>
      </c>
    </row>
    <row r="1669" spans="1:17">
      <c r="A1669" s="242" t="s">
        <v>10155</v>
      </c>
      <c r="B1669" s="242" t="s">
        <v>10156</v>
      </c>
      <c r="C1669" s="242" t="s">
        <v>10157</v>
      </c>
      <c r="D1669" s="242"/>
      <c r="E1669" s="242" t="s">
        <v>9761</v>
      </c>
      <c r="F1669" s="242" t="s">
        <v>4742</v>
      </c>
      <c r="G1669" s="240"/>
      <c r="H1669" s="241">
        <v>0</v>
      </c>
      <c r="I1669" s="242" t="s">
        <v>1226</v>
      </c>
      <c r="J1669" s="242" t="s">
        <v>5059</v>
      </c>
      <c r="K1669" s="242" t="s">
        <v>4729</v>
      </c>
      <c r="L1669" s="242" t="s">
        <v>4797</v>
      </c>
      <c r="M1669" s="242" t="s">
        <v>4798</v>
      </c>
      <c r="N1669" s="242"/>
      <c r="O1669" s="242" t="s">
        <v>10240</v>
      </c>
      <c r="P1669" s="242" t="s">
        <v>10237</v>
      </c>
      <c r="Q1669" s="242" t="s">
        <v>4733</v>
      </c>
    </row>
    <row r="1670" spans="1:17">
      <c r="A1670" s="242" t="s">
        <v>10158</v>
      </c>
      <c r="B1670" s="242" t="s">
        <v>10159</v>
      </c>
      <c r="C1670" s="242" t="s">
        <v>10160</v>
      </c>
      <c r="D1670" s="242"/>
      <c r="E1670" s="242" t="s">
        <v>9761</v>
      </c>
      <c r="F1670" s="242" t="s">
        <v>4742</v>
      </c>
      <c r="G1670" s="240"/>
      <c r="H1670" s="241">
        <v>0</v>
      </c>
      <c r="I1670" s="242" t="s">
        <v>1226</v>
      </c>
      <c r="J1670" s="242" t="s">
        <v>5059</v>
      </c>
      <c r="K1670" s="242" t="s">
        <v>4729</v>
      </c>
      <c r="L1670" s="242" t="s">
        <v>4797</v>
      </c>
      <c r="M1670" s="242" t="s">
        <v>4798</v>
      </c>
      <c r="N1670" s="242"/>
      <c r="O1670" s="242" t="s">
        <v>10240</v>
      </c>
      <c r="P1670" s="242" t="s">
        <v>10237</v>
      </c>
      <c r="Q1670" s="242" t="s">
        <v>4733</v>
      </c>
    </row>
    <row r="1671" spans="1:17">
      <c r="A1671" s="242" t="s">
        <v>10161</v>
      </c>
      <c r="B1671" s="242" t="s">
        <v>10162</v>
      </c>
      <c r="C1671" s="242" t="s">
        <v>10163</v>
      </c>
      <c r="D1671" s="242"/>
      <c r="E1671" s="242" t="s">
        <v>9761</v>
      </c>
      <c r="F1671" s="242" t="s">
        <v>4742</v>
      </c>
      <c r="G1671" s="240"/>
      <c r="H1671" s="241">
        <v>0</v>
      </c>
      <c r="I1671" s="242" t="s">
        <v>4780</v>
      </c>
      <c r="J1671" s="242" t="s">
        <v>4781</v>
      </c>
      <c r="K1671" s="242" t="s">
        <v>4729</v>
      </c>
      <c r="L1671" s="242" t="s">
        <v>4730</v>
      </c>
      <c r="M1671" s="242" t="s">
        <v>4937</v>
      </c>
      <c r="N1671" s="242"/>
      <c r="O1671" s="242" t="s">
        <v>10240</v>
      </c>
      <c r="P1671" s="242" t="s">
        <v>10237</v>
      </c>
      <c r="Q1671" s="242" t="s">
        <v>4733</v>
      </c>
    </row>
    <row r="1672" spans="1:17">
      <c r="A1672" s="242" t="s">
        <v>10164</v>
      </c>
      <c r="B1672" s="242" t="s">
        <v>10165</v>
      </c>
      <c r="C1672" s="242" t="s">
        <v>10166</v>
      </c>
      <c r="D1672" s="242"/>
      <c r="E1672" s="242" t="s">
        <v>9761</v>
      </c>
      <c r="F1672" s="242" t="s">
        <v>4742</v>
      </c>
      <c r="G1672" s="240"/>
      <c r="H1672" s="241">
        <v>0</v>
      </c>
      <c r="I1672" s="242" t="s">
        <v>4747</v>
      </c>
      <c r="J1672" s="242" t="s">
        <v>4748</v>
      </c>
      <c r="K1672" s="242" t="s">
        <v>4729</v>
      </c>
      <c r="L1672" s="242" t="s">
        <v>4730</v>
      </c>
      <c r="M1672" s="242" t="s">
        <v>4908</v>
      </c>
      <c r="N1672" s="242"/>
      <c r="O1672" s="242" t="s">
        <v>10240</v>
      </c>
      <c r="P1672" s="242" t="s">
        <v>10237</v>
      </c>
      <c r="Q1672" s="242" t="s">
        <v>4733</v>
      </c>
    </row>
    <row r="1673" spans="1:17">
      <c r="A1673" s="242" t="s">
        <v>10167</v>
      </c>
      <c r="B1673" s="242" t="s">
        <v>10168</v>
      </c>
      <c r="C1673" s="242" t="s">
        <v>10169</v>
      </c>
      <c r="D1673" s="242"/>
      <c r="E1673" s="242" t="s">
        <v>9761</v>
      </c>
      <c r="F1673" s="242" t="s">
        <v>4742</v>
      </c>
      <c r="G1673" s="240"/>
      <c r="H1673" s="241">
        <v>0</v>
      </c>
      <c r="I1673" s="242" t="s">
        <v>4780</v>
      </c>
      <c r="J1673" s="242" t="s">
        <v>4781</v>
      </c>
      <c r="K1673" s="242" t="s">
        <v>4729</v>
      </c>
      <c r="L1673" s="242" t="s">
        <v>4730</v>
      </c>
      <c r="M1673" s="242" t="s">
        <v>4872</v>
      </c>
      <c r="N1673" s="242"/>
      <c r="O1673" s="242" t="s">
        <v>10240</v>
      </c>
      <c r="P1673" s="242" t="s">
        <v>10237</v>
      </c>
      <c r="Q1673" s="242" t="s">
        <v>4733</v>
      </c>
    </row>
    <row r="1674" spans="1:17">
      <c r="A1674" s="242" t="s">
        <v>10170</v>
      </c>
      <c r="B1674" s="242" t="s">
        <v>10171</v>
      </c>
      <c r="C1674" s="242" t="s">
        <v>10172</v>
      </c>
      <c r="D1674" s="242"/>
      <c r="E1674" s="242" t="s">
        <v>9761</v>
      </c>
      <c r="F1674" s="242" t="s">
        <v>4742</v>
      </c>
      <c r="G1674" s="240"/>
      <c r="H1674" s="241">
        <v>0</v>
      </c>
      <c r="I1674" s="242" t="s">
        <v>4747</v>
      </c>
      <c r="J1674" s="242" t="s">
        <v>4748</v>
      </c>
      <c r="K1674" s="242" t="s">
        <v>4729</v>
      </c>
      <c r="L1674" s="242" t="s">
        <v>4730</v>
      </c>
      <c r="M1674" s="242" t="s">
        <v>4740</v>
      </c>
      <c r="N1674" s="242"/>
      <c r="O1674" s="242" t="s">
        <v>10240</v>
      </c>
      <c r="P1674" s="242" t="s">
        <v>10237</v>
      </c>
      <c r="Q1674" s="242" t="s">
        <v>4733</v>
      </c>
    </row>
    <row r="1675" spans="1:17">
      <c r="A1675" s="242" t="s">
        <v>10173</v>
      </c>
      <c r="B1675" s="242" t="s">
        <v>10174</v>
      </c>
      <c r="C1675" s="242" t="s">
        <v>10175</v>
      </c>
      <c r="D1675" s="242"/>
      <c r="E1675" s="242" t="s">
        <v>9761</v>
      </c>
      <c r="F1675" s="242" t="s">
        <v>4742</v>
      </c>
      <c r="G1675" s="240"/>
      <c r="H1675" s="241">
        <v>0</v>
      </c>
      <c r="I1675" s="242" t="s">
        <v>4808</v>
      </c>
      <c r="J1675" s="242" t="s">
        <v>4809</v>
      </c>
      <c r="K1675" s="242" t="s">
        <v>4729</v>
      </c>
      <c r="L1675" s="242" t="s">
        <v>4730</v>
      </c>
      <c r="M1675" s="242" t="s">
        <v>4731</v>
      </c>
      <c r="N1675" s="242"/>
      <c r="O1675" s="242" t="s">
        <v>10240</v>
      </c>
      <c r="P1675" s="242" t="s">
        <v>10237</v>
      </c>
      <c r="Q1675" s="242" t="s">
        <v>4733</v>
      </c>
    </row>
    <row r="1676" spans="1:17">
      <c r="A1676" s="242" t="s">
        <v>10176</v>
      </c>
      <c r="B1676" s="242" t="s">
        <v>10177</v>
      </c>
      <c r="C1676" s="242" t="s">
        <v>10178</v>
      </c>
      <c r="D1676" s="242"/>
      <c r="E1676" s="242" t="s">
        <v>9761</v>
      </c>
      <c r="F1676" s="242" t="s">
        <v>4742</v>
      </c>
      <c r="G1676" s="240"/>
      <c r="H1676" s="241">
        <v>0</v>
      </c>
      <c r="I1676" s="242" t="s">
        <v>4808</v>
      </c>
      <c r="J1676" s="242" t="s">
        <v>4809</v>
      </c>
      <c r="K1676" s="242" t="s">
        <v>4729</v>
      </c>
      <c r="L1676" s="242" t="s">
        <v>4730</v>
      </c>
      <c r="M1676" s="242" t="s">
        <v>4810</v>
      </c>
      <c r="N1676" s="242"/>
      <c r="O1676" s="242" t="s">
        <v>10240</v>
      </c>
      <c r="P1676" s="242" t="s">
        <v>10237</v>
      </c>
      <c r="Q1676" s="242" t="s">
        <v>4733</v>
      </c>
    </row>
    <row r="1677" spans="1:17">
      <c r="A1677" s="242" t="s">
        <v>10179</v>
      </c>
      <c r="B1677" s="242" t="s">
        <v>10180</v>
      </c>
      <c r="C1677" s="242" t="s">
        <v>10181</v>
      </c>
      <c r="D1677" s="242"/>
      <c r="E1677" s="242" t="s">
        <v>9761</v>
      </c>
      <c r="F1677" s="242" t="s">
        <v>4742</v>
      </c>
      <c r="G1677" s="240"/>
      <c r="H1677" s="241">
        <v>0</v>
      </c>
      <c r="I1677" s="242" t="s">
        <v>4808</v>
      </c>
      <c r="J1677" s="242" t="s">
        <v>4809</v>
      </c>
      <c r="K1677" s="242" t="s">
        <v>4729</v>
      </c>
      <c r="L1677" s="242" t="s">
        <v>4730</v>
      </c>
      <c r="M1677" s="242" t="s">
        <v>4731</v>
      </c>
      <c r="N1677" s="242"/>
      <c r="O1677" s="242" t="s">
        <v>10240</v>
      </c>
      <c r="P1677" s="242" t="s">
        <v>10237</v>
      </c>
      <c r="Q1677" s="242" t="s">
        <v>4733</v>
      </c>
    </row>
    <row r="1678" spans="1:17">
      <c r="A1678" s="242" t="s">
        <v>10182</v>
      </c>
      <c r="B1678" s="242" t="s">
        <v>10183</v>
      </c>
      <c r="C1678" s="242" t="s">
        <v>10184</v>
      </c>
      <c r="D1678" s="242"/>
      <c r="E1678" s="242" t="s">
        <v>9761</v>
      </c>
      <c r="F1678" s="242" t="s">
        <v>4742</v>
      </c>
      <c r="G1678" s="240"/>
      <c r="H1678" s="241">
        <v>0</v>
      </c>
      <c r="I1678" s="242" t="s">
        <v>1226</v>
      </c>
      <c r="J1678" s="242" t="s">
        <v>5059</v>
      </c>
      <c r="K1678" s="242" t="s">
        <v>4729</v>
      </c>
      <c r="L1678" s="242" t="s">
        <v>4797</v>
      </c>
      <c r="M1678" s="242" t="s">
        <v>4798</v>
      </c>
      <c r="N1678" s="242"/>
      <c r="O1678" s="242" t="s">
        <v>10240</v>
      </c>
      <c r="P1678" s="242" t="s">
        <v>10237</v>
      </c>
      <c r="Q1678" s="242" t="s">
        <v>4733</v>
      </c>
    </row>
    <row r="1679" spans="1:17">
      <c r="A1679" s="242" t="s">
        <v>10185</v>
      </c>
      <c r="B1679" s="242" t="s">
        <v>10186</v>
      </c>
      <c r="C1679" s="242" t="s">
        <v>10187</v>
      </c>
      <c r="D1679" s="242"/>
      <c r="E1679" s="242" t="s">
        <v>9761</v>
      </c>
      <c r="F1679" s="242" t="s">
        <v>4742</v>
      </c>
      <c r="G1679" s="240"/>
      <c r="H1679" s="241">
        <v>0</v>
      </c>
      <c r="I1679" s="242" t="s">
        <v>4780</v>
      </c>
      <c r="J1679" s="242" t="s">
        <v>4781</v>
      </c>
      <c r="K1679" s="242" t="s">
        <v>4729</v>
      </c>
      <c r="L1679" s="242" t="s">
        <v>4730</v>
      </c>
      <c r="M1679" s="242" t="s">
        <v>6439</v>
      </c>
      <c r="N1679" s="242"/>
      <c r="O1679" s="242" t="s">
        <v>10240</v>
      </c>
      <c r="P1679" s="242" t="s">
        <v>10237</v>
      </c>
      <c r="Q1679" s="242" t="s">
        <v>4733</v>
      </c>
    </row>
    <row r="1680" spans="1:17">
      <c r="A1680" s="242" t="s">
        <v>10188</v>
      </c>
      <c r="B1680" s="242" t="s">
        <v>10189</v>
      </c>
      <c r="C1680" s="242" t="s">
        <v>10190</v>
      </c>
      <c r="D1680" s="242"/>
      <c r="E1680" s="242" t="s">
        <v>9761</v>
      </c>
      <c r="F1680" s="242" t="s">
        <v>4742</v>
      </c>
      <c r="G1680" s="240"/>
      <c r="H1680" s="241">
        <v>0</v>
      </c>
      <c r="I1680" s="242" t="s">
        <v>1226</v>
      </c>
      <c r="J1680" s="242" t="s">
        <v>5059</v>
      </c>
      <c r="K1680" s="242" t="s">
        <v>4729</v>
      </c>
      <c r="L1680" s="242" t="s">
        <v>4797</v>
      </c>
      <c r="M1680" s="242" t="s">
        <v>4798</v>
      </c>
      <c r="N1680" s="242"/>
      <c r="O1680" s="242" t="s">
        <v>10240</v>
      </c>
      <c r="P1680" s="242" t="s">
        <v>10237</v>
      </c>
      <c r="Q1680" s="242" t="s">
        <v>4733</v>
      </c>
    </row>
    <row r="1681" spans="1:17">
      <c r="A1681" s="242" t="s">
        <v>10191</v>
      </c>
      <c r="B1681" s="242" t="s">
        <v>10192</v>
      </c>
      <c r="C1681" s="242" t="s">
        <v>10193</v>
      </c>
      <c r="D1681" s="242"/>
      <c r="E1681" s="242" t="s">
        <v>9761</v>
      </c>
      <c r="F1681" s="242" t="s">
        <v>4742</v>
      </c>
      <c r="G1681" s="240"/>
      <c r="H1681" s="241">
        <v>0</v>
      </c>
      <c r="I1681" s="242" t="s">
        <v>4747</v>
      </c>
      <c r="J1681" s="242" t="s">
        <v>4748</v>
      </c>
      <c r="K1681" s="242" t="s">
        <v>4729</v>
      </c>
      <c r="L1681" s="242" t="s">
        <v>4730</v>
      </c>
      <c r="M1681" s="242" t="s">
        <v>4777</v>
      </c>
      <c r="N1681" s="242"/>
      <c r="O1681" s="242" t="s">
        <v>10240</v>
      </c>
      <c r="P1681" s="242" t="s">
        <v>10237</v>
      </c>
      <c r="Q1681" s="242" t="s">
        <v>4733</v>
      </c>
    </row>
    <row r="1682" spans="1:17">
      <c r="A1682" s="242" t="s">
        <v>10194</v>
      </c>
      <c r="B1682" s="242" t="s">
        <v>10195</v>
      </c>
      <c r="C1682" s="242" t="s">
        <v>10196</v>
      </c>
      <c r="D1682" s="242"/>
      <c r="E1682" s="242" t="s">
        <v>9761</v>
      </c>
      <c r="F1682" s="242" t="s">
        <v>4742</v>
      </c>
      <c r="G1682" s="240"/>
      <c r="H1682" s="241">
        <v>0</v>
      </c>
      <c r="I1682" s="242" t="s">
        <v>1226</v>
      </c>
      <c r="J1682" s="242" t="s">
        <v>5059</v>
      </c>
      <c r="K1682" s="242" t="s">
        <v>4729</v>
      </c>
      <c r="L1682" s="242" t="s">
        <v>4797</v>
      </c>
      <c r="M1682" s="242" t="s">
        <v>4798</v>
      </c>
      <c r="N1682" s="242"/>
      <c r="O1682" s="242" t="s">
        <v>10240</v>
      </c>
      <c r="P1682" s="242" t="s">
        <v>10237</v>
      </c>
      <c r="Q1682" s="242" t="s">
        <v>4733</v>
      </c>
    </row>
    <row r="1683" spans="1:17">
      <c r="A1683" s="242" t="s">
        <v>10197</v>
      </c>
      <c r="B1683" s="242" t="s">
        <v>10198</v>
      </c>
      <c r="C1683" s="242" t="s">
        <v>10199</v>
      </c>
      <c r="D1683" s="242"/>
      <c r="E1683" s="242" t="s">
        <v>9761</v>
      </c>
      <c r="F1683" s="242" t="s">
        <v>4742</v>
      </c>
      <c r="G1683" s="240"/>
      <c r="H1683" s="241">
        <v>0</v>
      </c>
      <c r="I1683" s="242" t="s">
        <v>1226</v>
      </c>
      <c r="J1683" s="242" t="s">
        <v>5059</v>
      </c>
      <c r="K1683" s="242" t="s">
        <v>4729</v>
      </c>
      <c r="L1683" s="242" t="s">
        <v>4797</v>
      </c>
      <c r="M1683" s="242" t="s">
        <v>4798</v>
      </c>
      <c r="N1683" s="242"/>
      <c r="O1683" s="242" t="s">
        <v>10240</v>
      </c>
      <c r="P1683" s="242" t="s">
        <v>10237</v>
      </c>
      <c r="Q1683" s="242" t="s">
        <v>4733</v>
      </c>
    </row>
    <row r="1684" spans="1:17">
      <c r="A1684" s="242" t="s">
        <v>10200</v>
      </c>
      <c r="B1684" s="242" t="s">
        <v>10201</v>
      </c>
      <c r="C1684" s="242" t="s">
        <v>10202</v>
      </c>
      <c r="D1684" s="242"/>
      <c r="E1684" s="242" t="s">
        <v>9761</v>
      </c>
      <c r="F1684" s="242" t="s">
        <v>4742</v>
      </c>
      <c r="G1684" s="240"/>
      <c r="H1684" s="241">
        <v>0</v>
      </c>
      <c r="I1684" s="242" t="s">
        <v>4747</v>
      </c>
      <c r="J1684" s="242" t="s">
        <v>4748</v>
      </c>
      <c r="K1684" s="242" t="s">
        <v>4729</v>
      </c>
      <c r="L1684" s="242" t="s">
        <v>4730</v>
      </c>
      <c r="M1684" s="242" t="s">
        <v>4908</v>
      </c>
      <c r="N1684" s="242"/>
      <c r="O1684" s="242" t="s">
        <v>10240</v>
      </c>
      <c r="P1684" s="242" t="s">
        <v>10237</v>
      </c>
      <c r="Q1684" s="242" t="s">
        <v>4733</v>
      </c>
    </row>
    <row r="1685" spans="1:17">
      <c r="A1685" s="242" t="s">
        <v>10203</v>
      </c>
      <c r="B1685" s="242" t="s">
        <v>10204</v>
      </c>
      <c r="C1685" s="242" t="s">
        <v>10205</v>
      </c>
      <c r="D1685" s="242"/>
      <c r="E1685" s="242" t="s">
        <v>9761</v>
      </c>
      <c r="F1685" s="242" t="s">
        <v>4742</v>
      </c>
      <c r="G1685" s="240"/>
      <c r="H1685" s="241">
        <v>0</v>
      </c>
      <c r="I1685" s="242" t="s">
        <v>1226</v>
      </c>
      <c r="J1685" s="242" t="s">
        <v>5059</v>
      </c>
      <c r="K1685" s="242" t="s">
        <v>4729</v>
      </c>
      <c r="L1685" s="242" t="s">
        <v>5039</v>
      </c>
      <c r="M1685" s="242" t="s">
        <v>4798</v>
      </c>
      <c r="N1685" s="242"/>
      <c r="O1685" s="242" t="s">
        <v>10240</v>
      </c>
      <c r="P1685" s="242" t="s">
        <v>10237</v>
      </c>
      <c r="Q1685" s="242" t="s">
        <v>4733</v>
      </c>
    </row>
    <row r="1686" spans="1:17">
      <c r="A1686" s="242" t="s">
        <v>10206</v>
      </c>
      <c r="B1686" s="242" t="s">
        <v>10207</v>
      </c>
      <c r="C1686" s="242" t="s">
        <v>10208</v>
      </c>
      <c r="D1686" s="242"/>
      <c r="E1686" s="242" t="s">
        <v>9761</v>
      </c>
      <c r="F1686" s="242" t="s">
        <v>4742</v>
      </c>
      <c r="G1686" s="240"/>
      <c r="H1686" s="241">
        <v>0</v>
      </c>
      <c r="I1686" s="242" t="s">
        <v>1226</v>
      </c>
      <c r="J1686" s="242" t="s">
        <v>5059</v>
      </c>
      <c r="K1686" s="242" t="s">
        <v>4729</v>
      </c>
      <c r="L1686" s="242" t="s">
        <v>5039</v>
      </c>
      <c r="M1686" s="242" t="s">
        <v>4798</v>
      </c>
      <c r="N1686" s="242"/>
      <c r="O1686" s="242" t="s">
        <v>10240</v>
      </c>
      <c r="P1686" s="242" t="s">
        <v>10237</v>
      </c>
      <c r="Q1686" s="242" t="s">
        <v>4733</v>
      </c>
    </row>
    <row r="1687" spans="1:17">
      <c r="A1687" s="242" t="s">
        <v>10209</v>
      </c>
      <c r="B1687" s="242" t="s">
        <v>10210</v>
      </c>
      <c r="C1687" s="242" t="s">
        <v>10211</v>
      </c>
      <c r="D1687" s="242"/>
      <c r="E1687" s="242" t="s">
        <v>9761</v>
      </c>
      <c r="F1687" s="242" t="s">
        <v>4742</v>
      </c>
      <c r="G1687" s="240"/>
      <c r="H1687" s="241">
        <v>0</v>
      </c>
      <c r="I1687" s="242" t="s">
        <v>4738</v>
      </c>
      <c r="J1687" s="242" t="s">
        <v>4739</v>
      </c>
      <c r="K1687" s="242" t="s">
        <v>4729</v>
      </c>
      <c r="L1687" s="242" t="s">
        <v>4730</v>
      </c>
      <c r="M1687" s="242" t="s">
        <v>4740</v>
      </c>
      <c r="N1687" s="242"/>
      <c r="O1687" s="242" t="s">
        <v>10240</v>
      </c>
      <c r="P1687" s="242" t="s">
        <v>10237</v>
      </c>
      <c r="Q1687" s="242" t="s">
        <v>4733</v>
      </c>
    </row>
    <row r="1688" spans="1:17">
      <c r="A1688" s="242" t="s">
        <v>10212</v>
      </c>
      <c r="B1688" s="242" t="s">
        <v>10213</v>
      </c>
      <c r="C1688" s="242" t="s">
        <v>10214</v>
      </c>
      <c r="D1688" s="242"/>
      <c r="E1688" s="242" t="s">
        <v>9761</v>
      </c>
      <c r="F1688" s="242" t="s">
        <v>4742</v>
      </c>
      <c r="G1688" s="240"/>
      <c r="H1688" s="241">
        <v>0</v>
      </c>
      <c r="I1688" s="242" t="s">
        <v>1226</v>
      </c>
      <c r="J1688" s="242" t="s">
        <v>5059</v>
      </c>
      <c r="K1688" s="242" t="s">
        <v>4729</v>
      </c>
      <c r="L1688" s="242" t="s">
        <v>4797</v>
      </c>
      <c r="M1688" s="242" t="s">
        <v>4798</v>
      </c>
      <c r="N1688" s="242"/>
      <c r="O1688" s="242" t="s">
        <v>10240</v>
      </c>
      <c r="P1688" s="242" t="s">
        <v>10237</v>
      </c>
      <c r="Q1688" s="242" t="s">
        <v>4733</v>
      </c>
    </row>
    <row r="1689" spans="1:17">
      <c r="A1689" s="242" t="s">
        <v>10215</v>
      </c>
      <c r="B1689" s="242" t="s">
        <v>10216</v>
      </c>
      <c r="C1689" s="242" t="s">
        <v>10217</v>
      </c>
      <c r="D1689" s="242"/>
      <c r="E1689" s="242" t="s">
        <v>9761</v>
      </c>
      <c r="F1689" s="242" t="s">
        <v>4742</v>
      </c>
      <c r="G1689" s="240"/>
      <c r="H1689" s="241">
        <v>0</v>
      </c>
      <c r="I1689" s="242" t="s">
        <v>4747</v>
      </c>
      <c r="J1689" s="242" t="s">
        <v>4748</v>
      </c>
      <c r="K1689" s="242" t="s">
        <v>4729</v>
      </c>
      <c r="L1689" s="242" t="s">
        <v>4730</v>
      </c>
      <c r="M1689" s="242" t="s">
        <v>4749</v>
      </c>
      <c r="N1689" s="242"/>
      <c r="O1689" s="242" t="s">
        <v>10240</v>
      </c>
      <c r="P1689" s="242" t="s">
        <v>10237</v>
      </c>
      <c r="Q1689" s="242" t="s">
        <v>4733</v>
      </c>
    </row>
    <row r="1690" spans="1:17">
      <c r="A1690" s="242" t="s">
        <v>10218</v>
      </c>
      <c r="B1690" s="242" t="s">
        <v>10219</v>
      </c>
      <c r="C1690" s="242" t="s">
        <v>10220</v>
      </c>
      <c r="D1690" s="242"/>
      <c r="E1690" s="242" t="s">
        <v>9761</v>
      </c>
      <c r="F1690" s="242" t="s">
        <v>4742</v>
      </c>
      <c r="G1690" s="240"/>
      <c r="H1690" s="241">
        <v>0</v>
      </c>
      <c r="I1690" s="242" t="s">
        <v>4747</v>
      </c>
      <c r="J1690" s="242" t="s">
        <v>4748</v>
      </c>
      <c r="K1690" s="242" t="s">
        <v>4729</v>
      </c>
      <c r="L1690" s="242" t="s">
        <v>4730</v>
      </c>
      <c r="M1690" s="242" t="s">
        <v>4749</v>
      </c>
      <c r="N1690" s="242"/>
      <c r="O1690" s="242" t="s">
        <v>10240</v>
      </c>
      <c r="P1690" s="242" t="s">
        <v>10237</v>
      </c>
      <c r="Q1690" s="242" t="s">
        <v>4733</v>
      </c>
    </row>
    <row r="1691" spans="1:17">
      <c r="A1691" s="242" t="s">
        <v>10221</v>
      </c>
      <c r="B1691" s="242" t="s">
        <v>10222</v>
      </c>
      <c r="C1691" s="242" t="s">
        <v>10223</v>
      </c>
      <c r="D1691" s="242"/>
      <c r="E1691" s="242" t="s">
        <v>9761</v>
      </c>
      <c r="F1691" s="242" t="s">
        <v>4742</v>
      </c>
      <c r="G1691" s="240"/>
      <c r="H1691" s="241">
        <v>0</v>
      </c>
      <c r="I1691" s="242" t="s">
        <v>4747</v>
      </c>
      <c r="J1691" s="242" t="s">
        <v>4748</v>
      </c>
      <c r="K1691" s="242" t="s">
        <v>4729</v>
      </c>
      <c r="L1691" s="242" t="s">
        <v>4730</v>
      </c>
      <c r="M1691" s="242" t="s">
        <v>4749</v>
      </c>
      <c r="N1691" s="242"/>
      <c r="O1691" s="242" t="s">
        <v>10240</v>
      </c>
      <c r="P1691" s="242" t="s">
        <v>10237</v>
      </c>
      <c r="Q1691" s="242" t="s">
        <v>4733</v>
      </c>
    </row>
    <row r="1692" spans="1:17">
      <c r="A1692" s="242" t="s">
        <v>10224</v>
      </c>
      <c r="B1692" s="242" t="s">
        <v>10225</v>
      </c>
      <c r="C1692" s="242" t="s">
        <v>10226</v>
      </c>
      <c r="D1692" s="242"/>
      <c r="E1692" s="242" t="s">
        <v>9761</v>
      </c>
      <c r="F1692" s="242" t="s">
        <v>4742</v>
      </c>
      <c r="G1692" s="240"/>
      <c r="H1692" s="241">
        <v>0</v>
      </c>
      <c r="I1692" s="242" t="s">
        <v>4747</v>
      </c>
      <c r="J1692" s="242" t="s">
        <v>4748</v>
      </c>
      <c r="K1692" s="242" t="s">
        <v>4729</v>
      </c>
      <c r="L1692" s="242" t="s">
        <v>4730</v>
      </c>
      <c r="M1692" s="242" t="s">
        <v>4908</v>
      </c>
      <c r="N1692" s="242" t="s">
        <v>4909</v>
      </c>
      <c r="O1692" s="242" t="s">
        <v>10240</v>
      </c>
      <c r="P1692" s="242" t="s">
        <v>10237</v>
      </c>
      <c r="Q1692" s="242" t="s">
        <v>4733</v>
      </c>
    </row>
    <row r="1693" spans="1:17">
      <c r="A1693" s="242" t="s">
        <v>10227</v>
      </c>
      <c r="B1693" s="242" t="s">
        <v>10228</v>
      </c>
      <c r="C1693" s="242" t="s">
        <v>10229</v>
      </c>
      <c r="D1693" s="242"/>
      <c r="E1693" s="242" t="s">
        <v>9761</v>
      </c>
      <c r="F1693" s="242" t="s">
        <v>4742</v>
      </c>
      <c r="G1693" s="240"/>
      <c r="H1693" s="241">
        <v>0</v>
      </c>
      <c r="I1693" s="242" t="s">
        <v>4747</v>
      </c>
      <c r="J1693" s="242" t="s">
        <v>4748</v>
      </c>
      <c r="K1693" s="242" t="s">
        <v>4729</v>
      </c>
      <c r="L1693" s="242" t="s">
        <v>4730</v>
      </c>
      <c r="M1693" s="242" t="s">
        <v>4857</v>
      </c>
      <c r="N1693" s="242"/>
      <c r="O1693" s="242" t="s">
        <v>10240</v>
      </c>
      <c r="P1693" s="242" t="s">
        <v>10237</v>
      </c>
      <c r="Q1693" s="242" t="s">
        <v>4733</v>
      </c>
    </row>
    <row r="1694" spans="1:17">
      <c r="A1694" s="242" t="s">
        <v>10230</v>
      </c>
      <c r="B1694" s="242" t="s">
        <v>10231</v>
      </c>
      <c r="C1694" s="242" t="s">
        <v>10232</v>
      </c>
      <c r="D1694" s="242"/>
      <c r="E1694" s="242" t="s">
        <v>9761</v>
      </c>
      <c r="F1694" s="242"/>
      <c r="G1694" s="240"/>
      <c r="H1694" s="241">
        <v>0</v>
      </c>
      <c r="I1694" s="242" t="s">
        <v>4738</v>
      </c>
      <c r="J1694" s="242" t="s">
        <v>4739</v>
      </c>
      <c r="K1694" s="242" t="s">
        <v>4729</v>
      </c>
      <c r="L1694" s="242" t="s">
        <v>4730</v>
      </c>
      <c r="M1694" s="242" t="s">
        <v>5320</v>
      </c>
      <c r="N1694" s="242"/>
      <c r="O1694" s="242" t="s">
        <v>10240</v>
      </c>
      <c r="P1694" s="242" t="s">
        <v>10237</v>
      </c>
      <c r="Q1694" s="242" t="s">
        <v>4733</v>
      </c>
    </row>
    <row r="1695" spans="1:17">
      <c r="A1695" s="242" t="s">
        <v>10233</v>
      </c>
      <c r="B1695" s="242" t="s">
        <v>10234</v>
      </c>
      <c r="C1695" s="242" t="s">
        <v>10235</v>
      </c>
      <c r="D1695" s="242"/>
      <c r="E1695" s="242"/>
      <c r="F1695" s="242"/>
      <c r="G1695" s="240"/>
      <c r="H1695" s="241">
        <v>0</v>
      </c>
      <c r="I1695" s="242" t="s">
        <v>4747</v>
      </c>
      <c r="J1695" s="242" t="s">
        <v>4748</v>
      </c>
      <c r="K1695" s="242" t="s">
        <v>4729</v>
      </c>
      <c r="L1695" s="242" t="s">
        <v>4730</v>
      </c>
      <c r="M1695" s="242" t="s">
        <v>4908</v>
      </c>
      <c r="N1695" s="242"/>
      <c r="O1695" s="242" t="s">
        <v>10240</v>
      </c>
      <c r="P1695" s="242" t="s">
        <v>10237</v>
      </c>
      <c r="Q1695" s="242" t="s">
        <v>4733</v>
      </c>
    </row>
    <row r="1696" spans="1:17">
      <c r="A1696" s="242" t="s">
        <v>10236</v>
      </c>
      <c r="B1696" s="242" t="s">
        <v>10237</v>
      </c>
      <c r="C1696" s="242" t="s">
        <v>10238</v>
      </c>
      <c r="D1696" s="242"/>
      <c r="E1696" s="242" t="s">
        <v>9761</v>
      </c>
      <c r="F1696" s="242" t="s">
        <v>10239</v>
      </c>
      <c r="G1696" s="240"/>
      <c r="H1696" s="241">
        <v>0</v>
      </c>
      <c r="I1696" s="242" t="s">
        <v>1226</v>
      </c>
      <c r="J1696" s="242" t="s">
        <v>5059</v>
      </c>
      <c r="K1696" s="242" t="s">
        <v>4729</v>
      </c>
      <c r="L1696" s="242" t="s">
        <v>4730</v>
      </c>
      <c r="M1696" s="242" t="s">
        <v>4749</v>
      </c>
      <c r="N1696" s="242"/>
      <c r="O1696" s="242" t="s">
        <v>10240</v>
      </c>
      <c r="P1696" s="242" t="s">
        <v>10237</v>
      </c>
      <c r="Q1696" s="242" t="s">
        <v>4733</v>
      </c>
    </row>
    <row r="1697" spans="1:17">
      <c r="A1697" s="242" t="s">
        <v>10241</v>
      </c>
      <c r="B1697" s="242" t="s">
        <v>10242</v>
      </c>
      <c r="C1697" s="242" t="s">
        <v>10243</v>
      </c>
      <c r="D1697" s="242"/>
      <c r="E1697" s="242" t="s">
        <v>10244</v>
      </c>
      <c r="F1697" s="242"/>
      <c r="G1697" s="240"/>
      <c r="H1697" s="241">
        <v>0</v>
      </c>
      <c r="I1697" s="242" t="s">
        <v>4967</v>
      </c>
      <c r="J1697" s="242" t="s">
        <v>4968</v>
      </c>
      <c r="K1697" s="242" t="s">
        <v>4729</v>
      </c>
      <c r="L1697" s="242" t="s">
        <v>4832</v>
      </c>
      <c r="M1697" s="242" t="s">
        <v>4833</v>
      </c>
      <c r="N1697" s="242"/>
      <c r="O1697" s="242" t="s">
        <v>10240</v>
      </c>
      <c r="P1697" s="242" t="s">
        <v>10237</v>
      </c>
      <c r="Q1697" s="242" t="s">
        <v>4733</v>
      </c>
    </row>
    <row r="1698" spans="1:17">
      <c r="A1698" s="242" t="s">
        <v>10245</v>
      </c>
      <c r="B1698" s="242" t="s">
        <v>10246</v>
      </c>
      <c r="C1698" s="242" t="s">
        <v>10247</v>
      </c>
      <c r="D1698" s="242"/>
      <c r="E1698" s="242" t="s">
        <v>10244</v>
      </c>
      <c r="F1698" s="242" t="s">
        <v>10248</v>
      </c>
      <c r="G1698" s="240"/>
      <c r="H1698" s="241">
        <v>0</v>
      </c>
      <c r="I1698" s="242" t="s">
        <v>5192</v>
      </c>
      <c r="J1698" s="242" t="s">
        <v>5193</v>
      </c>
      <c r="K1698" s="242" t="s">
        <v>4729</v>
      </c>
      <c r="L1698" s="242" t="s">
        <v>4832</v>
      </c>
      <c r="M1698" s="242" t="s">
        <v>4844</v>
      </c>
      <c r="N1698" s="242" t="s">
        <v>6190</v>
      </c>
      <c r="O1698" s="242" t="s">
        <v>10240</v>
      </c>
      <c r="P1698" s="242" t="s">
        <v>10237</v>
      </c>
      <c r="Q1698" s="242" t="s">
        <v>4733</v>
      </c>
    </row>
    <row r="1699" spans="1:17">
      <c r="A1699" s="242" t="s">
        <v>10249</v>
      </c>
      <c r="B1699" s="242" t="s">
        <v>10250</v>
      </c>
      <c r="C1699" s="242" t="s">
        <v>10251</v>
      </c>
      <c r="D1699" s="242"/>
      <c r="E1699" s="242" t="s">
        <v>10244</v>
      </c>
      <c r="F1699" s="242"/>
      <c r="G1699" s="240"/>
      <c r="H1699" s="241">
        <v>0</v>
      </c>
      <c r="I1699" s="242" t="s">
        <v>5192</v>
      </c>
      <c r="J1699" s="242" t="s">
        <v>5193</v>
      </c>
      <c r="K1699" s="242" t="s">
        <v>4729</v>
      </c>
      <c r="L1699" s="242" t="s">
        <v>4832</v>
      </c>
      <c r="M1699" s="242" t="s">
        <v>4844</v>
      </c>
      <c r="N1699" s="242"/>
      <c r="O1699" s="242" t="s">
        <v>10240</v>
      </c>
      <c r="P1699" s="242" t="s">
        <v>10237</v>
      </c>
      <c r="Q1699" s="242" t="s">
        <v>4733</v>
      </c>
    </row>
    <row r="1700" spans="1:17">
      <c r="A1700" s="242" t="s">
        <v>10252</v>
      </c>
      <c r="B1700" s="242" t="s">
        <v>10253</v>
      </c>
      <c r="C1700" s="242" t="s">
        <v>10254</v>
      </c>
      <c r="D1700" s="242"/>
      <c r="E1700" s="242" t="s">
        <v>10244</v>
      </c>
      <c r="F1700" s="242"/>
      <c r="G1700" s="240"/>
      <c r="H1700" s="241">
        <v>0</v>
      </c>
      <c r="I1700" s="242" t="s">
        <v>4967</v>
      </c>
      <c r="J1700" s="242" t="s">
        <v>4968</v>
      </c>
      <c r="K1700" s="242" t="s">
        <v>4729</v>
      </c>
      <c r="L1700" s="242" t="s">
        <v>4832</v>
      </c>
      <c r="M1700" s="242" t="s">
        <v>5158</v>
      </c>
      <c r="N1700" s="242"/>
      <c r="O1700" s="242" t="s">
        <v>10240</v>
      </c>
      <c r="P1700" s="242" t="s">
        <v>10237</v>
      </c>
      <c r="Q1700" s="242" t="s">
        <v>4733</v>
      </c>
    </row>
    <row r="1701" spans="1:17">
      <c r="A1701" s="242" t="s">
        <v>10255</v>
      </c>
      <c r="B1701" s="242" t="s">
        <v>10256</v>
      </c>
      <c r="C1701" s="242" t="s">
        <v>10257</v>
      </c>
      <c r="D1701" s="242"/>
      <c r="E1701" s="242" t="s">
        <v>10244</v>
      </c>
      <c r="F1701" s="242"/>
      <c r="G1701" s="240"/>
      <c r="H1701" s="241">
        <v>0</v>
      </c>
      <c r="I1701" s="242" t="s">
        <v>4967</v>
      </c>
      <c r="J1701" s="242" t="s">
        <v>4968</v>
      </c>
      <c r="K1701" s="242" t="s">
        <v>4729</v>
      </c>
      <c r="L1701" s="242" t="s">
        <v>4832</v>
      </c>
      <c r="M1701" s="242" t="s">
        <v>4833</v>
      </c>
      <c r="N1701" s="242"/>
      <c r="O1701" s="242" t="s">
        <v>10240</v>
      </c>
      <c r="P1701" s="242" t="s">
        <v>10237</v>
      </c>
      <c r="Q1701" s="242" t="s">
        <v>4733</v>
      </c>
    </row>
    <row r="1702" spans="1:17">
      <c r="A1702" s="242" t="s">
        <v>10258</v>
      </c>
      <c r="B1702" s="242" t="s">
        <v>10259</v>
      </c>
      <c r="C1702" s="242" t="s">
        <v>10260</v>
      </c>
      <c r="D1702" s="242"/>
      <c r="E1702" s="242" t="s">
        <v>10244</v>
      </c>
      <c r="F1702" s="242"/>
      <c r="G1702" s="240"/>
      <c r="H1702" s="241">
        <v>0</v>
      </c>
      <c r="I1702" s="242" t="s">
        <v>4967</v>
      </c>
      <c r="J1702" s="242" t="s">
        <v>4968</v>
      </c>
      <c r="K1702" s="242" t="s">
        <v>4729</v>
      </c>
      <c r="L1702" s="242" t="s">
        <v>4832</v>
      </c>
      <c r="M1702" s="242" t="s">
        <v>4833</v>
      </c>
      <c r="N1702" s="242"/>
      <c r="O1702" s="242" t="s">
        <v>10240</v>
      </c>
      <c r="P1702" s="242" t="s">
        <v>10237</v>
      </c>
      <c r="Q1702" s="242" t="s">
        <v>4733</v>
      </c>
    </row>
    <row r="1703" spans="1:17">
      <c r="A1703" s="242" t="s">
        <v>10261</v>
      </c>
      <c r="B1703" s="242" t="s">
        <v>10262</v>
      </c>
      <c r="C1703" s="242" t="s">
        <v>10263</v>
      </c>
      <c r="D1703" s="242"/>
      <c r="E1703" s="242" t="s">
        <v>10244</v>
      </c>
      <c r="F1703" s="242"/>
      <c r="G1703" s="240"/>
      <c r="H1703" s="241">
        <v>0</v>
      </c>
      <c r="I1703" s="242" t="s">
        <v>4967</v>
      </c>
      <c r="J1703" s="242" t="s">
        <v>4968</v>
      </c>
      <c r="K1703" s="242" t="s">
        <v>4729</v>
      </c>
      <c r="L1703" s="242" t="s">
        <v>4832</v>
      </c>
      <c r="M1703" s="242" t="s">
        <v>5167</v>
      </c>
      <c r="N1703" s="242"/>
      <c r="O1703" s="242" t="s">
        <v>10240</v>
      </c>
      <c r="P1703" s="242" t="s">
        <v>10237</v>
      </c>
      <c r="Q1703" s="242" t="s">
        <v>4733</v>
      </c>
    </row>
    <row r="1704" spans="1:17">
      <c r="A1704" s="242" t="s">
        <v>10264</v>
      </c>
      <c r="B1704" s="242" t="s">
        <v>10265</v>
      </c>
      <c r="C1704" s="242" t="s">
        <v>10266</v>
      </c>
      <c r="D1704" s="242"/>
      <c r="E1704" s="242" t="s">
        <v>10244</v>
      </c>
      <c r="F1704" s="242"/>
      <c r="G1704" s="240"/>
      <c r="H1704" s="241">
        <v>0</v>
      </c>
      <c r="I1704" s="242" t="s">
        <v>5192</v>
      </c>
      <c r="J1704" s="242" t="s">
        <v>5193</v>
      </c>
      <c r="K1704" s="242" t="s">
        <v>4729</v>
      </c>
      <c r="L1704" s="242" t="s">
        <v>4832</v>
      </c>
      <c r="M1704" s="242" t="s">
        <v>4844</v>
      </c>
      <c r="N1704" s="242"/>
      <c r="O1704" s="242" t="s">
        <v>10240</v>
      </c>
      <c r="P1704" s="242" t="s">
        <v>10237</v>
      </c>
      <c r="Q1704" s="242" t="s">
        <v>4733</v>
      </c>
    </row>
    <row r="1705" spans="1:17">
      <c r="A1705" s="242" t="s">
        <v>10267</v>
      </c>
      <c r="B1705" s="242" t="s">
        <v>10268</v>
      </c>
      <c r="C1705" s="242" t="s">
        <v>10269</v>
      </c>
      <c r="D1705" s="242"/>
      <c r="E1705" s="242" t="s">
        <v>10244</v>
      </c>
      <c r="F1705" s="242"/>
      <c r="G1705" s="240"/>
      <c r="H1705" s="241">
        <v>0</v>
      </c>
      <c r="I1705" s="242" t="s">
        <v>5192</v>
      </c>
      <c r="J1705" s="242" t="s">
        <v>5193</v>
      </c>
      <c r="K1705" s="242" t="s">
        <v>4729</v>
      </c>
      <c r="L1705" s="242" t="s">
        <v>4832</v>
      </c>
      <c r="M1705" s="242" t="s">
        <v>4844</v>
      </c>
      <c r="N1705" s="242"/>
      <c r="O1705" s="242" t="s">
        <v>10240</v>
      </c>
      <c r="P1705" s="242" t="s">
        <v>10237</v>
      </c>
      <c r="Q1705" s="242" t="s">
        <v>4733</v>
      </c>
    </row>
    <row r="1706" spans="1:17">
      <c r="A1706" s="242" t="s">
        <v>10270</v>
      </c>
      <c r="B1706" s="242" t="s">
        <v>10271</v>
      </c>
      <c r="C1706" s="242" t="s">
        <v>10272</v>
      </c>
      <c r="D1706" s="242"/>
      <c r="E1706" s="242" t="s">
        <v>10244</v>
      </c>
      <c r="F1706" s="242"/>
      <c r="G1706" s="240"/>
      <c r="H1706" s="241">
        <v>0</v>
      </c>
      <c r="I1706" s="242" t="s">
        <v>4967</v>
      </c>
      <c r="J1706" s="242" t="s">
        <v>4968</v>
      </c>
      <c r="K1706" s="242" t="s">
        <v>4729</v>
      </c>
      <c r="L1706" s="242" t="s">
        <v>4832</v>
      </c>
      <c r="M1706" s="242" t="s">
        <v>4833</v>
      </c>
      <c r="N1706" s="242"/>
      <c r="O1706" s="242" t="s">
        <v>10240</v>
      </c>
      <c r="P1706" s="242" t="s">
        <v>10237</v>
      </c>
      <c r="Q1706" s="242" t="s">
        <v>4733</v>
      </c>
    </row>
    <row r="1707" spans="1:17">
      <c r="A1707" s="242" t="s">
        <v>10273</v>
      </c>
      <c r="B1707" s="242" t="s">
        <v>10274</v>
      </c>
      <c r="C1707" s="242" t="s">
        <v>10275</v>
      </c>
      <c r="D1707" s="242"/>
      <c r="E1707" s="242" t="s">
        <v>10244</v>
      </c>
      <c r="F1707" s="242"/>
      <c r="G1707" s="240"/>
      <c r="H1707" s="241">
        <v>0</v>
      </c>
      <c r="I1707" s="242" t="s">
        <v>5192</v>
      </c>
      <c r="J1707" s="242" t="s">
        <v>5193</v>
      </c>
      <c r="K1707" s="242" t="s">
        <v>4729</v>
      </c>
      <c r="L1707" s="242" t="s">
        <v>4832</v>
      </c>
      <c r="M1707" s="242" t="s">
        <v>5212</v>
      </c>
      <c r="N1707" s="242"/>
      <c r="O1707" s="242" t="s">
        <v>10240</v>
      </c>
      <c r="P1707" s="242" t="s">
        <v>10237</v>
      </c>
      <c r="Q1707" s="242" t="s">
        <v>4733</v>
      </c>
    </row>
    <row r="1708" spans="1:17">
      <c r="A1708" s="242" t="s">
        <v>10276</v>
      </c>
      <c r="B1708" s="242" t="s">
        <v>10277</v>
      </c>
      <c r="C1708" s="242" t="s">
        <v>10278</v>
      </c>
      <c r="D1708" s="242"/>
      <c r="E1708" s="242" t="s">
        <v>10244</v>
      </c>
      <c r="F1708" s="242"/>
      <c r="G1708" s="240"/>
      <c r="H1708" s="241">
        <v>0</v>
      </c>
      <c r="I1708" s="242" t="s">
        <v>4967</v>
      </c>
      <c r="J1708" s="242" t="s">
        <v>4968</v>
      </c>
      <c r="K1708" s="242" t="s">
        <v>4729</v>
      </c>
      <c r="L1708" s="242" t="s">
        <v>4832</v>
      </c>
      <c r="M1708" s="242" t="s">
        <v>4901</v>
      </c>
      <c r="N1708" s="242"/>
      <c r="O1708" s="242" t="s">
        <v>10240</v>
      </c>
      <c r="P1708" s="242" t="s">
        <v>10237</v>
      </c>
      <c r="Q1708" s="242" t="s">
        <v>4733</v>
      </c>
    </row>
    <row r="1709" spans="1:17">
      <c r="A1709" s="242" t="s">
        <v>10279</v>
      </c>
      <c r="B1709" s="242" t="s">
        <v>10280</v>
      </c>
      <c r="C1709" s="242" t="s">
        <v>10281</v>
      </c>
      <c r="D1709" s="242"/>
      <c r="E1709" s="242" t="s">
        <v>10244</v>
      </c>
      <c r="F1709" s="242"/>
      <c r="G1709" s="240"/>
      <c r="H1709" s="241">
        <v>0</v>
      </c>
      <c r="I1709" s="242" t="s">
        <v>5192</v>
      </c>
      <c r="J1709" s="242" t="s">
        <v>5193</v>
      </c>
      <c r="K1709" s="242" t="s">
        <v>4729</v>
      </c>
      <c r="L1709" s="242" t="s">
        <v>4832</v>
      </c>
      <c r="M1709" s="242" t="s">
        <v>5194</v>
      </c>
      <c r="N1709" s="242"/>
      <c r="O1709" s="242" t="s">
        <v>10240</v>
      </c>
      <c r="P1709" s="242" t="s">
        <v>10237</v>
      </c>
      <c r="Q1709" s="242" t="s">
        <v>4733</v>
      </c>
    </row>
    <row r="1710" spans="1:17">
      <c r="A1710" s="242" t="s">
        <v>10282</v>
      </c>
      <c r="B1710" s="242" t="s">
        <v>10283</v>
      </c>
      <c r="C1710" s="242" t="s">
        <v>10284</v>
      </c>
      <c r="D1710" s="242"/>
      <c r="E1710" s="242" t="s">
        <v>10244</v>
      </c>
      <c r="F1710" s="242"/>
      <c r="G1710" s="240"/>
      <c r="H1710" s="241">
        <v>0</v>
      </c>
      <c r="I1710" s="242" t="s">
        <v>5192</v>
      </c>
      <c r="J1710" s="242" t="s">
        <v>5193</v>
      </c>
      <c r="K1710" s="242" t="s">
        <v>4729</v>
      </c>
      <c r="L1710" s="242" t="s">
        <v>4832</v>
      </c>
      <c r="M1710" s="242" t="s">
        <v>5158</v>
      </c>
      <c r="N1710" s="242"/>
      <c r="O1710" s="242" t="s">
        <v>10240</v>
      </c>
      <c r="P1710" s="242" t="s">
        <v>10237</v>
      </c>
      <c r="Q1710" s="242" t="s">
        <v>4733</v>
      </c>
    </row>
    <row r="1711" spans="1:17">
      <c r="A1711" s="242" t="s">
        <v>10285</v>
      </c>
      <c r="B1711" s="242" t="s">
        <v>10286</v>
      </c>
      <c r="C1711" s="242" t="s">
        <v>10287</v>
      </c>
      <c r="D1711" s="242"/>
      <c r="E1711" s="242" t="s">
        <v>10244</v>
      </c>
      <c r="F1711" s="242"/>
      <c r="G1711" s="240"/>
      <c r="H1711" s="241">
        <v>0</v>
      </c>
      <c r="I1711" s="242" t="s">
        <v>5192</v>
      </c>
      <c r="J1711" s="242" t="s">
        <v>5193</v>
      </c>
      <c r="K1711" s="242" t="s">
        <v>4729</v>
      </c>
      <c r="L1711" s="242" t="s">
        <v>4832</v>
      </c>
      <c r="M1711" s="242" t="s">
        <v>4844</v>
      </c>
      <c r="N1711" s="242"/>
      <c r="O1711" s="242" t="s">
        <v>10240</v>
      </c>
      <c r="P1711" s="242" t="s">
        <v>10237</v>
      </c>
      <c r="Q1711" s="242" t="s">
        <v>4733</v>
      </c>
    </row>
    <row r="1712" spans="1:17">
      <c r="A1712" s="242" t="s">
        <v>10288</v>
      </c>
      <c r="B1712" s="242" t="s">
        <v>10289</v>
      </c>
      <c r="C1712" s="242" t="s">
        <v>10290</v>
      </c>
      <c r="D1712" s="242"/>
      <c r="E1712" s="242" t="s">
        <v>10244</v>
      </c>
      <c r="F1712" s="242"/>
      <c r="G1712" s="240"/>
      <c r="H1712" s="241">
        <v>0</v>
      </c>
      <c r="I1712" s="242" t="s">
        <v>4967</v>
      </c>
      <c r="J1712" s="242" t="s">
        <v>4968</v>
      </c>
      <c r="K1712" s="242" t="s">
        <v>4729</v>
      </c>
      <c r="L1712" s="242" t="s">
        <v>4832</v>
      </c>
      <c r="M1712" s="242" t="s">
        <v>5222</v>
      </c>
      <c r="N1712" s="242"/>
      <c r="O1712" s="242" t="s">
        <v>10240</v>
      </c>
      <c r="P1712" s="242" t="s">
        <v>10237</v>
      </c>
      <c r="Q1712" s="242" t="s">
        <v>4733</v>
      </c>
    </row>
    <row r="1713" spans="1:17">
      <c r="A1713" s="242" t="s">
        <v>10291</v>
      </c>
      <c r="B1713" s="242" t="s">
        <v>10292</v>
      </c>
      <c r="C1713" s="242" t="s">
        <v>10293</v>
      </c>
      <c r="D1713" s="242"/>
      <c r="E1713" s="242" t="s">
        <v>10244</v>
      </c>
      <c r="F1713" s="242"/>
      <c r="G1713" s="240"/>
      <c r="H1713" s="241">
        <v>0</v>
      </c>
      <c r="I1713" s="242" t="s">
        <v>4967</v>
      </c>
      <c r="J1713" s="242" t="s">
        <v>4968</v>
      </c>
      <c r="K1713" s="242" t="s">
        <v>4729</v>
      </c>
      <c r="L1713" s="242" t="s">
        <v>4832</v>
      </c>
      <c r="M1713" s="242" t="s">
        <v>5222</v>
      </c>
      <c r="N1713" s="242"/>
      <c r="O1713" s="242" t="s">
        <v>10240</v>
      </c>
      <c r="P1713" s="242" t="s">
        <v>10237</v>
      </c>
      <c r="Q1713" s="242" t="s">
        <v>4733</v>
      </c>
    </row>
    <row r="1714" spans="1:17">
      <c r="A1714" s="242" t="s">
        <v>10294</v>
      </c>
      <c r="B1714" s="242" t="s">
        <v>10295</v>
      </c>
      <c r="C1714" s="242" t="s">
        <v>10296</v>
      </c>
      <c r="D1714" s="242"/>
      <c r="E1714" s="242" t="s">
        <v>10244</v>
      </c>
      <c r="F1714" s="242"/>
      <c r="G1714" s="240"/>
      <c r="H1714" s="241">
        <v>0</v>
      </c>
      <c r="I1714" s="242" t="s">
        <v>5192</v>
      </c>
      <c r="J1714" s="242" t="s">
        <v>5193</v>
      </c>
      <c r="K1714" s="242" t="s">
        <v>4729</v>
      </c>
      <c r="L1714" s="242" t="s">
        <v>4832</v>
      </c>
      <c r="M1714" s="242" t="s">
        <v>5212</v>
      </c>
      <c r="N1714" s="242"/>
      <c r="O1714" s="242" t="s">
        <v>10240</v>
      </c>
      <c r="P1714" s="242" t="s">
        <v>10237</v>
      </c>
      <c r="Q1714" s="242" t="s">
        <v>4733</v>
      </c>
    </row>
    <row r="1715" spans="1:17">
      <c r="A1715" s="242" t="s">
        <v>10297</v>
      </c>
      <c r="B1715" s="242" t="s">
        <v>10298</v>
      </c>
      <c r="C1715" s="242" t="s">
        <v>10299</v>
      </c>
      <c r="D1715" s="242"/>
      <c r="E1715" s="242" t="s">
        <v>10244</v>
      </c>
      <c r="F1715" s="242"/>
      <c r="G1715" s="240"/>
      <c r="H1715" s="241">
        <v>0</v>
      </c>
      <c r="I1715" s="242" t="s">
        <v>4967</v>
      </c>
      <c r="J1715" s="242" t="s">
        <v>4968</v>
      </c>
      <c r="K1715" s="242" t="s">
        <v>4729</v>
      </c>
      <c r="L1715" s="242" t="s">
        <v>4832</v>
      </c>
      <c r="M1715" s="242" t="s">
        <v>5167</v>
      </c>
      <c r="N1715" s="242"/>
      <c r="O1715" s="242" t="s">
        <v>10240</v>
      </c>
      <c r="P1715" s="242" t="s">
        <v>10237</v>
      </c>
      <c r="Q1715" s="242" t="s">
        <v>4733</v>
      </c>
    </row>
    <row r="1716" spans="1:17">
      <c r="A1716" s="242" t="s">
        <v>10300</v>
      </c>
      <c r="B1716" s="242" t="s">
        <v>10301</v>
      </c>
      <c r="C1716" s="242" t="s">
        <v>10302</v>
      </c>
      <c r="D1716" s="242"/>
      <c r="E1716" s="242" t="s">
        <v>10244</v>
      </c>
      <c r="F1716" s="242"/>
      <c r="G1716" s="240"/>
      <c r="H1716" s="241">
        <v>0</v>
      </c>
      <c r="I1716" s="242" t="s">
        <v>4967</v>
      </c>
      <c r="J1716" s="242" t="s">
        <v>4968</v>
      </c>
      <c r="K1716" s="242" t="s">
        <v>4729</v>
      </c>
      <c r="L1716" s="242" t="s">
        <v>4832</v>
      </c>
      <c r="M1716" s="242" t="s">
        <v>5222</v>
      </c>
      <c r="N1716" s="242"/>
      <c r="O1716" s="242" t="s">
        <v>10240</v>
      </c>
      <c r="P1716" s="242" t="s">
        <v>10237</v>
      </c>
      <c r="Q1716" s="242" t="s">
        <v>4733</v>
      </c>
    </row>
    <row r="1717" spans="1:17">
      <c r="A1717" s="242" t="s">
        <v>10303</v>
      </c>
      <c r="B1717" s="242" t="s">
        <v>10304</v>
      </c>
      <c r="C1717" s="242" t="s">
        <v>10305</v>
      </c>
      <c r="D1717" s="242"/>
      <c r="E1717" s="242" t="s">
        <v>10244</v>
      </c>
      <c r="F1717" s="242"/>
      <c r="G1717" s="240"/>
      <c r="H1717" s="241">
        <v>0</v>
      </c>
      <c r="I1717" s="242" t="s">
        <v>4967</v>
      </c>
      <c r="J1717" s="242" t="s">
        <v>4968</v>
      </c>
      <c r="K1717" s="242" t="s">
        <v>4729</v>
      </c>
      <c r="L1717" s="242" t="s">
        <v>4832</v>
      </c>
      <c r="M1717" s="242" t="s">
        <v>5158</v>
      </c>
      <c r="N1717" s="242"/>
      <c r="O1717" s="242" t="s">
        <v>10240</v>
      </c>
      <c r="P1717" s="242" t="s">
        <v>10237</v>
      </c>
      <c r="Q1717" s="242" t="s">
        <v>4733</v>
      </c>
    </row>
    <row r="1718" spans="1:17">
      <c r="A1718" s="242" t="s">
        <v>10306</v>
      </c>
      <c r="B1718" s="242" t="s">
        <v>10307</v>
      </c>
      <c r="C1718" s="242" t="s">
        <v>10308</v>
      </c>
      <c r="D1718" s="242"/>
      <c r="E1718" s="242" t="s">
        <v>10244</v>
      </c>
      <c r="F1718" s="242"/>
      <c r="G1718" s="240"/>
      <c r="H1718" s="241">
        <v>0</v>
      </c>
      <c r="I1718" s="242" t="s">
        <v>5192</v>
      </c>
      <c r="J1718" s="242" t="s">
        <v>5193</v>
      </c>
      <c r="K1718" s="242" t="s">
        <v>4729</v>
      </c>
      <c r="L1718" s="242" t="s">
        <v>4832</v>
      </c>
      <c r="M1718" s="242" t="s">
        <v>5202</v>
      </c>
      <c r="N1718" s="242"/>
      <c r="O1718" s="242" t="s">
        <v>10240</v>
      </c>
      <c r="P1718" s="242" t="s">
        <v>10237</v>
      </c>
      <c r="Q1718" s="242" t="s">
        <v>4733</v>
      </c>
    </row>
    <row r="1719" spans="1:17">
      <c r="A1719" s="242" t="s">
        <v>10309</v>
      </c>
      <c r="B1719" s="242" t="s">
        <v>10310</v>
      </c>
      <c r="C1719" s="242" t="s">
        <v>10311</v>
      </c>
      <c r="D1719" s="242"/>
      <c r="E1719" s="242" t="s">
        <v>10244</v>
      </c>
      <c r="F1719" s="242"/>
      <c r="G1719" s="240"/>
      <c r="H1719" s="241">
        <v>0</v>
      </c>
      <c r="I1719" s="242" t="s">
        <v>5192</v>
      </c>
      <c r="J1719" s="242" t="s">
        <v>5193</v>
      </c>
      <c r="K1719" s="242" t="s">
        <v>4729</v>
      </c>
      <c r="L1719" s="242" t="s">
        <v>4832</v>
      </c>
      <c r="M1719" s="242" t="s">
        <v>5194</v>
      </c>
      <c r="N1719" s="242"/>
      <c r="O1719" s="242" t="s">
        <v>10240</v>
      </c>
      <c r="P1719" s="242" t="s">
        <v>10237</v>
      </c>
      <c r="Q1719" s="242" t="s">
        <v>4733</v>
      </c>
    </row>
    <row r="1720" spans="1:17">
      <c r="A1720" s="242" t="s">
        <v>10312</v>
      </c>
      <c r="B1720" s="242" t="s">
        <v>10313</v>
      </c>
      <c r="C1720" s="242" t="s">
        <v>10314</v>
      </c>
      <c r="D1720" s="242"/>
      <c r="E1720" s="242" t="s">
        <v>10244</v>
      </c>
      <c r="F1720" s="242"/>
      <c r="G1720" s="240"/>
      <c r="H1720" s="241">
        <v>0</v>
      </c>
      <c r="I1720" s="242" t="s">
        <v>5192</v>
      </c>
      <c r="J1720" s="242" t="s">
        <v>5193</v>
      </c>
      <c r="K1720" s="242" t="s">
        <v>4729</v>
      </c>
      <c r="L1720" s="242" t="s">
        <v>4832</v>
      </c>
      <c r="M1720" s="242" t="s">
        <v>5194</v>
      </c>
      <c r="N1720" s="242"/>
      <c r="O1720" s="242" t="s">
        <v>10240</v>
      </c>
      <c r="P1720" s="242" t="s">
        <v>10237</v>
      </c>
      <c r="Q1720" s="242" t="s">
        <v>4733</v>
      </c>
    </row>
    <row r="1721" spans="1:17">
      <c r="A1721" s="242" t="s">
        <v>10315</v>
      </c>
      <c r="B1721" s="242" t="s">
        <v>10316</v>
      </c>
      <c r="C1721" s="242" t="s">
        <v>10317</v>
      </c>
      <c r="D1721" s="242"/>
      <c r="E1721" s="242" t="s">
        <v>10244</v>
      </c>
      <c r="F1721" s="242"/>
      <c r="G1721" s="240"/>
      <c r="H1721" s="241">
        <v>0</v>
      </c>
      <c r="I1721" s="242" t="s">
        <v>5192</v>
      </c>
      <c r="J1721" s="242" t="s">
        <v>5193</v>
      </c>
      <c r="K1721" s="242" t="s">
        <v>4729</v>
      </c>
      <c r="L1721" s="242" t="s">
        <v>4832</v>
      </c>
      <c r="M1721" s="242" t="s">
        <v>5194</v>
      </c>
      <c r="N1721" s="242"/>
      <c r="O1721" s="242" t="s">
        <v>10240</v>
      </c>
      <c r="P1721" s="242" t="s">
        <v>10237</v>
      </c>
      <c r="Q1721" s="242" t="s">
        <v>4733</v>
      </c>
    </row>
    <row r="1722" spans="1:17">
      <c r="A1722" s="242" t="s">
        <v>10318</v>
      </c>
      <c r="B1722" s="242" t="s">
        <v>10319</v>
      </c>
      <c r="C1722" s="242" t="s">
        <v>10320</v>
      </c>
      <c r="D1722" s="242"/>
      <c r="E1722" s="242" t="s">
        <v>10244</v>
      </c>
      <c r="F1722" s="242"/>
      <c r="G1722" s="240"/>
      <c r="H1722" s="241">
        <v>0</v>
      </c>
      <c r="I1722" s="242" t="s">
        <v>5192</v>
      </c>
      <c r="J1722" s="242" t="s">
        <v>5193</v>
      </c>
      <c r="K1722" s="242" t="s">
        <v>4729</v>
      </c>
      <c r="L1722" s="242" t="s">
        <v>4832</v>
      </c>
      <c r="M1722" s="242" t="s">
        <v>5212</v>
      </c>
      <c r="N1722" s="242"/>
      <c r="O1722" s="242" t="s">
        <v>10240</v>
      </c>
      <c r="P1722" s="242" t="s">
        <v>10237</v>
      </c>
      <c r="Q1722" s="242" t="s">
        <v>4733</v>
      </c>
    </row>
    <row r="1723" spans="1:17">
      <c r="A1723" s="242" t="s">
        <v>10321</v>
      </c>
      <c r="B1723" s="242" t="s">
        <v>10322</v>
      </c>
      <c r="C1723" s="242" t="s">
        <v>10323</v>
      </c>
      <c r="D1723" s="242"/>
      <c r="E1723" s="242" t="s">
        <v>10244</v>
      </c>
      <c r="F1723" s="242"/>
      <c r="G1723" s="240"/>
      <c r="H1723" s="241">
        <v>0</v>
      </c>
      <c r="I1723" s="242" t="s">
        <v>4967</v>
      </c>
      <c r="J1723" s="242" t="s">
        <v>4968</v>
      </c>
      <c r="K1723" s="242" t="s">
        <v>4729</v>
      </c>
      <c r="L1723" s="242" t="s">
        <v>4832</v>
      </c>
      <c r="M1723" s="242" t="s">
        <v>4901</v>
      </c>
      <c r="N1723" s="242"/>
      <c r="O1723" s="242" t="s">
        <v>10240</v>
      </c>
      <c r="P1723" s="242" t="s">
        <v>10237</v>
      </c>
      <c r="Q1723" s="242" t="s">
        <v>4733</v>
      </c>
    </row>
    <row r="1724" spans="1:17">
      <c r="A1724" s="242" t="s">
        <v>10324</v>
      </c>
      <c r="B1724" s="242" t="s">
        <v>10325</v>
      </c>
      <c r="C1724" s="242" t="s">
        <v>10326</v>
      </c>
      <c r="D1724" s="242"/>
      <c r="E1724" s="242" t="s">
        <v>10244</v>
      </c>
      <c r="F1724" s="242"/>
      <c r="G1724" s="240"/>
      <c r="H1724" s="241">
        <v>0</v>
      </c>
      <c r="I1724" s="242" t="s">
        <v>4967</v>
      </c>
      <c r="J1724" s="242" t="s">
        <v>4968</v>
      </c>
      <c r="K1724" s="242" t="s">
        <v>4729</v>
      </c>
      <c r="L1724" s="242" t="s">
        <v>4832</v>
      </c>
      <c r="M1724" s="242" t="s">
        <v>6018</v>
      </c>
      <c r="N1724" s="242" t="s">
        <v>10327</v>
      </c>
      <c r="O1724" s="242" t="s">
        <v>10240</v>
      </c>
      <c r="P1724" s="242" t="s">
        <v>10237</v>
      </c>
      <c r="Q1724" s="242" t="s">
        <v>4733</v>
      </c>
    </row>
    <row r="1725" spans="1:17">
      <c r="A1725" s="242" t="s">
        <v>10328</v>
      </c>
      <c r="B1725" s="242" t="s">
        <v>10329</v>
      </c>
      <c r="C1725" s="242" t="s">
        <v>10330</v>
      </c>
      <c r="D1725" s="242"/>
      <c r="E1725" s="242" t="s">
        <v>10244</v>
      </c>
      <c r="F1725" s="242"/>
      <c r="G1725" s="240"/>
      <c r="H1725" s="241">
        <v>0</v>
      </c>
      <c r="I1725" s="242" t="s">
        <v>5192</v>
      </c>
      <c r="J1725" s="242" t="s">
        <v>5193</v>
      </c>
      <c r="K1725" s="242" t="s">
        <v>4729</v>
      </c>
      <c r="L1725" s="242" t="s">
        <v>4832</v>
      </c>
      <c r="M1725" s="242" t="s">
        <v>5194</v>
      </c>
      <c r="N1725" s="242" t="s">
        <v>8515</v>
      </c>
      <c r="O1725" s="242" t="s">
        <v>10240</v>
      </c>
      <c r="P1725" s="242" t="s">
        <v>10237</v>
      </c>
      <c r="Q1725" s="242" t="s">
        <v>4733</v>
      </c>
    </row>
    <row r="1726" spans="1:17">
      <c r="A1726" s="242" t="s">
        <v>10331</v>
      </c>
      <c r="B1726" s="242" t="s">
        <v>10332</v>
      </c>
      <c r="C1726" s="242" t="s">
        <v>10333</v>
      </c>
      <c r="D1726" s="242"/>
      <c r="E1726" s="242" t="s">
        <v>10244</v>
      </c>
      <c r="F1726" s="242"/>
      <c r="G1726" s="240"/>
      <c r="H1726" s="241">
        <v>0</v>
      </c>
      <c r="I1726" s="242" t="s">
        <v>5192</v>
      </c>
      <c r="J1726" s="242" t="s">
        <v>5193</v>
      </c>
      <c r="K1726" s="242" t="s">
        <v>4729</v>
      </c>
      <c r="L1726" s="242" t="s">
        <v>4832</v>
      </c>
      <c r="M1726" s="242" t="s">
        <v>4844</v>
      </c>
      <c r="N1726" s="242" t="s">
        <v>9467</v>
      </c>
      <c r="O1726" s="242" t="s">
        <v>10240</v>
      </c>
      <c r="P1726" s="242" t="s">
        <v>10237</v>
      </c>
      <c r="Q1726" s="242" t="s">
        <v>4733</v>
      </c>
    </row>
    <row r="1727" spans="1:17">
      <c r="A1727" s="242" t="s">
        <v>10334</v>
      </c>
      <c r="B1727" s="242" t="s">
        <v>10335</v>
      </c>
      <c r="C1727" s="242" t="s">
        <v>10336</v>
      </c>
      <c r="D1727" s="242"/>
      <c r="E1727" s="242" t="s">
        <v>10244</v>
      </c>
      <c r="F1727" s="242"/>
      <c r="G1727" s="240"/>
      <c r="H1727" s="241">
        <v>0</v>
      </c>
      <c r="I1727" s="242" t="s">
        <v>5192</v>
      </c>
      <c r="J1727" s="242" t="s">
        <v>5193</v>
      </c>
      <c r="K1727" s="242" t="s">
        <v>4729</v>
      </c>
      <c r="L1727" s="242" t="s">
        <v>4832</v>
      </c>
      <c r="M1727" s="242" t="s">
        <v>5202</v>
      </c>
      <c r="N1727" s="242" t="s">
        <v>8498</v>
      </c>
      <c r="O1727" s="242" t="s">
        <v>10240</v>
      </c>
      <c r="P1727" s="242" t="s">
        <v>10237</v>
      </c>
      <c r="Q1727" s="242" t="s">
        <v>4733</v>
      </c>
    </row>
    <row r="1728" spans="1:17">
      <c r="A1728" s="242" t="s">
        <v>10337</v>
      </c>
      <c r="B1728" s="242" t="s">
        <v>10338</v>
      </c>
      <c r="C1728" s="242" t="s">
        <v>10339</v>
      </c>
      <c r="D1728" s="242"/>
      <c r="E1728" s="242" t="s">
        <v>10244</v>
      </c>
      <c r="F1728" s="242"/>
      <c r="G1728" s="240"/>
      <c r="H1728" s="241">
        <v>0</v>
      </c>
      <c r="I1728" s="242" t="s">
        <v>4967</v>
      </c>
      <c r="J1728" s="242" t="s">
        <v>4968</v>
      </c>
      <c r="K1728" s="242" t="s">
        <v>4729</v>
      </c>
      <c r="L1728" s="242" t="s">
        <v>4832</v>
      </c>
      <c r="M1728" s="242" t="s">
        <v>5158</v>
      </c>
      <c r="N1728" s="242" t="s">
        <v>10340</v>
      </c>
      <c r="O1728" s="242" t="s">
        <v>10240</v>
      </c>
      <c r="P1728" s="242" t="s">
        <v>10237</v>
      </c>
      <c r="Q1728" s="242" t="s">
        <v>4733</v>
      </c>
    </row>
    <row r="1729" spans="1:17">
      <c r="A1729" s="242" t="s">
        <v>10341</v>
      </c>
      <c r="B1729" s="242" t="s">
        <v>10342</v>
      </c>
      <c r="C1729" s="242" t="s">
        <v>10343</v>
      </c>
      <c r="D1729" s="242"/>
      <c r="E1729" s="242" t="s">
        <v>10244</v>
      </c>
      <c r="F1729" s="242"/>
      <c r="G1729" s="240"/>
      <c r="H1729" s="241">
        <v>0</v>
      </c>
      <c r="I1729" s="242" t="s">
        <v>5192</v>
      </c>
      <c r="J1729" s="242" t="s">
        <v>5193</v>
      </c>
      <c r="K1729" s="242" t="s">
        <v>4729</v>
      </c>
      <c r="L1729" s="242" t="s">
        <v>4832</v>
      </c>
      <c r="M1729" s="242" t="s">
        <v>4844</v>
      </c>
      <c r="N1729" s="242" t="s">
        <v>10344</v>
      </c>
      <c r="O1729" s="242" t="s">
        <v>10240</v>
      </c>
      <c r="P1729" s="242" t="s">
        <v>10237</v>
      </c>
      <c r="Q1729" s="242" t="s">
        <v>4733</v>
      </c>
    </row>
    <row r="1730" spans="1:17">
      <c r="A1730" s="242" t="s">
        <v>10345</v>
      </c>
      <c r="B1730" s="242" t="s">
        <v>10346</v>
      </c>
      <c r="C1730" s="242" t="s">
        <v>10347</v>
      </c>
      <c r="D1730" s="242"/>
      <c r="E1730" s="242" t="s">
        <v>10244</v>
      </c>
      <c r="F1730" s="242"/>
      <c r="G1730" s="240"/>
      <c r="H1730" s="241">
        <v>0</v>
      </c>
      <c r="I1730" s="242" t="s">
        <v>5192</v>
      </c>
      <c r="J1730" s="242" t="s">
        <v>5193</v>
      </c>
      <c r="K1730" s="242" t="s">
        <v>4729</v>
      </c>
      <c r="L1730" s="242" t="s">
        <v>4832</v>
      </c>
      <c r="M1730" s="242" t="s">
        <v>5212</v>
      </c>
      <c r="N1730" s="242" t="s">
        <v>10348</v>
      </c>
      <c r="O1730" s="242" t="s">
        <v>10240</v>
      </c>
      <c r="P1730" s="242" t="s">
        <v>10237</v>
      </c>
      <c r="Q1730" s="242" t="s">
        <v>4733</v>
      </c>
    </row>
    <row r="1731" spans="1:17">
      <c r="A1731" s="242" t="s">
        <v>10349</v>
      </c>
      <c r="B1731" s="242" t="s">
        <v>10350</v>
      </c>
      <c r="C1731" s="242" t="s">
        <v>10351</v>
      </c>
      <c r="D1731" s="242"/>
      <c r="E1731" s="242" t="s">
        <v>10244</v>
      </c>
      <c r="F1731" s="242"/>
      <c r="G1731" s="240"/>
      <c r="H1731" s="241">
        <v>0</v>
      </c>
      <c r="I1731" s="242" t="s">
        <v>5192</v>
      </c>
      <c r="J1731" s="242" t="s">
        <v>5193</v>
      </c>
      <c r="K1731" s="242" t="s">
        <v>4729</v>
      </c>
      <c r="L1731" s="242" t="s">
        <v>4832</v>
      </c>
      <c r="M1731" s="242" t="s">
        <v>5325</v>
      </c>
      <c r="N1731" s="242" t="s">
        <v>10352</v>
      </c>
      <c r="O1731" s="242" t="s">
        <v>10240</v>
      </c>
      <c r="P1731" s="242" t="s">
        <v>10237</v>
      </c>
      <c r="Q1731" s="242" t="s">
        <v>4733</v>
      </c>
    </row>
    <row r="1732" spans="1:17">
      <c r="A1732" s="242" t="s">
        <v>10353</v>
      </c>
      <c r="B1732" s="242" t="s">
        <v>10354</v>
      </c>
      <c r="C1732" s="242" t="s">
        <v>10355</v>
      </c>
      <c r="D1732" s="242"/>
      <c r="E1732" s="242" t="s">
        <v>10244</v>
      </c>
      <c r="F1732" s="242"/>
      <c r="G1732" s="240"/>
      <c r="H1732" s="241">
        <v>0</v>
      </c>
      <c r="I1732" s="242" t="s">
        <v>5192</v>
      </c>
      <c r="J1732" s="242" t="s">
        <v>5193</v>
      </c>
      <c r="K1732" s="242" t="s">
        <v>4729</v>
      </c>
      <c r="L1732" s="242" t="s">
        <v>4832</v>
      </c>
      <c r="M1732" s="242" t="s">
        <v>5194</v>
      </c>
      <c r="N1732" s="242" t="s">
        <v>8515</v>
      </c>
      <c r="O1732" s="242" t="s">
        <v>10240</v>
      </c>
      <c r="P1732" s="242" t="s">
        <v>10237</v>
      </c>
      <c r="Q1732" s="242" t="s">
        <v>4733</v>
      </c>
    </row>
    <row r="1733" spans="1:17">
      <c r="A1733" s="242" t="s">
        <v>10356</v>
      </c>
      <c r="B1733" s="242" t="s">
        <v>10357</v>
      </c>
      <c r="C1733" s="242" t="s">
        <v>10358</v>
      </c>
      <c r="D1733" s="242"/>
      <c r="E1733" s="242" t="s">
        <v>10244</v>
      </c>
      <c r="F1733" s="242"/>
      <c r="G1733" s="240"/>
      <c r="H1733" s="241">
        <v>0</v>
      </c>
      <c r="I1733" s="242" t="s">
        <v>5192</v>
      </c>
      <c r="J1733" s="242" t="s">
        <v>5193</v>
      </c>
      <c r="K1733" s="242" t="s">
        <v>4729</v>
      </c>
      <c r="L1733" s="242" t="s">
        <v>4832</v>
      </c>
      <c r="M1733" s="242" t="s">
        <v>5212</v>
      </c>
      <c r="N1733" s="242" t="s">
        <v>10359</v>
      </c>
      <c r="O1733" s="242" t="s">
        <v>10240</v>
      </c>
      <c r="P1733" s="242" t="s">
        <v>10237</v>
      </c>
      <c r="Q1733" s="242" t="s">
        <v>4733</v>
      </c>
    </row>
    <row r="1734" spans="1:17">
      <c r="A1734" s="242" t="s">
        <v>10360</v>
      </c>
      <c r="B1734" s="242" t="s">
        <v>10361</v>
      </c>
      <c r="C1734" s="242" t="s">
        <v>10362</v>
      </c>
      <c r="D1734" s="242"/>
      <c r="E1734" s="242" t="s">
        <v>10244</v>
      </c>
      <c r="F1734" s="242"/>
      <c r="G1734" s="240"/>
      <c r="H1734" s="241">
        <v>0</v>
      </c>
      <c r="I1734" s="242" t="s">
        <v>5192</v>
      </c>
      <c r="J1734" s="242" t="s">
        <v>5193</v>
      </c>
      <c r="K1734" s="242" t="s">
        <v>4729</v>
      </c>
      <c r="L1734" s="242" t="s">
        <v>4832</v>
      </c>
      <c r="M1734" s="242" t="s">
        <v>4844</v>
      </c>
      <c r="N1734" s="242" t="s">
        <v>9467</v>
      </c>
      <c r="O1734" s="242" t="s">
        <v>10240</v>
      </c>
      <c r="P1734" s="242" t="s">
        <v>10237</v>
      </c>
      <c r="Q1734" s="242" t="s">
        <v>4733</v>
      </c>
    </row>
    <row r="1735" spans="1:17">
      <c r="A1735" s="242" t="s">
        <v>10363</v>
      </c>
      <c r="B1735" s="242" t="s">
        <v>10364</v>
      </c>
      <c r="C1735" s="242" t="s">
        <v>10365</v>
      </c>
      <c r="D1735" s="242"/>
      <c r="E1735" s="242" t="s">
        <v>10244</v>
      </c>
      <c r="F1735" s="242"/>
      <c r="G1735" s="240"/>
      <c r="H1735" s="241">
        <v>0</v>
      </c>
      <c r="I1735" s="242" t="s">
        <v>5192</v>
      </c>
      <c r="J1735" s="242" t="s">
        <v>5193</v>
      </c>
      <c r="K1735" s="242" t="s">
        <v>4729</v>
      </c>
      <c r="L1735" s="242" t="s">
        <v>4832</v>
      </c>
      <c r="M1735" s="242" t="s">
        <v>5212</v>
      </c>
      <c r="N1735" s="242" t="s">
        <v>10366</v>
      </c>
      <c r="O1735" s="242" t="s">
        <v>10240</v>
      </c>
      <c r="P1735" s="242" t="s">
        <v>10237</v>
      </c>
      <c r="Q1735" s="242" t="s">
        <v>4733</v>
      </c>
    </row>
    <row r="1736" spans="1:17">
      <c r="A1736" s="242" t="s">
        <v>10367</v>
      </c>
      <c r="B1736" s="242" t="s">
        <v>10368</v>
      </c>
      <c r="C1736" s="242" t="s">
        <v>10369</v>
      </c>
      <c r="D1736" s="242"/>
      <c r="E1736" s="242" t="s">
        <v>10244</v>
      </c>
      <c r="F1736" s="242"/>
      <c r="G1736" s="240"/>
      <c r="H1736" s="241">
        <v>0</v>
      </c>
      <c r="I1736" s="242" t="s">
        <v>5192</v>
      </c>
      <c r="J1736" s="242" t="s">
        <v>5193</v>
      </c>
      <c r="K1736" s="242" t="s">
        <v>4729</v>
      </c>
      <c r="L1736" s="242" t="s">
        <v>4832</v>
      </c>
      <c r="M1736" s="242" t="s">
        <v>5212</v>
      </c>
      <c r="N1736" s="242" t="s">
        <v>8502</v>
      </c>
      <c r="O1736" s="242" t="s">
        <v>10240</v>
      </c>
      <c r="P1736" s="242" t="s">
        <v>10237</v>
      </c>
      <c r="Q1736" s="242" t="s">
        <v>4733</v>
      </c>
    </row>
    <row r="1737" spans="1:17">
      <c r="A1737" s="242" t="s">
        <v>10370</v>
      </c>
      <c r="B1737" s="242" t="s">
        <v>10371</v>
      </c>
      <c r="C1737" s="242" t="s">
        <v>10372</v>
      </c>
      <c r="D1737" s="242"/>
      <c r="E1737" s="242" t="s">
        <v>10244</v>
      </c>
      <c r="F1737" s="242"/>
      <c r="G1737" s="240"/>
      <c r="H1737" s="241">
        <v>0</v>
      </c>
      <c r="I1737" s="242" t="s">
        <v>4967</v>
      </c>
      <c r="J1737" s="242" t="s">
        <v>4968</v>
      </c>
      <c r="K1737" s="242" t="s">
        <v>4729</v>
      </c>
      <c r="L1737" s="242" t="s">
        <v>4832</v>
      </c>
      <c r="M1737" s="242" t="s">
        <v>5167</v>
      </c>
      <c r="N1737" s="242"/>
      <c r="O1737" s="242" t="s">
        <v>10240</v>
      </c>
      <c r="P1737" s="242" t="s">
        <v>10237</v>
      </c>
      <c r="Q1737" s="242" t="s">
        <v>4733</v>
      </c>
    </row>
    <row r="1738" spans="1:17">
      <c r="A1738" s="242" t="s">
        <v>10373</v>
      </c>
      <c r="B1738" s="242" t="s">
        <v>10374</v>
      </c>
      <c r="C1738" s="242" t="s">
        <v>10375</v>
      </c>
      <c r="D1738" s="242"/>
      <c r="E1738" s="242" t="s">
        <v>10244</v>
      </c>
      <c r="F1738" s="242" t="s">
        <v>4742</v>
      </c>
      <c r="G1738" s="240">
        <v>60</v>
      </c>
      <c r="H1738" s="241">
        <v>0</v>
      </c>
      <c r="I1738" s="242" t="s">
        <v>5192</v>
      </c>
      <c r="J1738" s="242" t="s">
        <v>5193</v>
      </c>
      <c r="K1738" s="242" t="s">
        <v>4729</v>
      </c>
      <c r="L1738" s="242" t="s">
        <v>4832</v>
      </c>
      <c r="M1738" s="242" t="s">
        <v>4844</v>
      </c>
      <c r="N1738" s="242"/>
      <c r="O1738" s="242" t="s">
        <v>10240</v>
      </c>
      <c r="P1738" s="242" t="s">
        <v>10237</v>
      </c>
      <c r="Q1738" s="242" t="s">
        <v>4733</v>
      </c>
    </row>
    <row r="1739" spans="1:17">
      <c r="A1739" s="242" t="s">
        <v>10376</v>
      </c>
      <c r="B1739" s="242" t="s">
        <v>10377</v>
      </c>
      <c r="C1739" s="242" t="s">
        <v>10378</v>
      </c>
      <c r="D1739" s="242"/>
      <c r="E1739" s="242" t="s">
        <v>4965</v>
      </c>
      <c r="F1739" s="242" t="s">
        <v>4742</v>
      </c>
      <c r="G1739" s="240"/>
      <c r="H1739" s="241">
        <v>0</v>
      </c>
      <c r="I1739" s="242" t="s">
        <v>4967</v>
      </c>
      <c r="J1739" s="242" t="s">
        <v>4968</v>
      </c>
      <c r="K1739" s="242" t="s">
        <v>4729</v>
      </c>
      <c r="L1739" s="242" t="s">
        <v>4832</v>
      </c>
      <c r="M1739" s="242" t="s">
        <v>5153</v>
      </c>
      <c r="N1739" s="242"/>
      <c r="O1739" s="242" t="s">
        <v>10240</v>
      </c>
      <c r="P1739" s="242" t="s">
        <v>10237</v>
      </c>
      <c r="Q1739" s="242" t="s">
        <v>4733</v>
      </c>
    </row>
    <row r="1740" spans="1:17">
      <c r="A1740" s="242" t="s">
        <v>10379</v>
      </c>
      <c r="B1740" s="242" t="s">
        <v>10380</v>
      </c>
      <c r="C1740" s="242" t="s">
        <v>10381</v>
      </c>
      <c r="D1740" s="242"/>
      <c r="E1740" s="242" t="s">
        <v>10244</v>
      </c>
      <c r="F1740" s="242"/>
      <c r="G1740" s="240"/>
      <c r="H1740" s="241">
        <v>0</v>
      </c>
      <c r="I1740" s="242" t="s">
        <v>5192</v>
      </c>
      <c r="J1740" s="242" t="s">
        <v>5193</v>
      </c>
      <c r="K1740" s="242" t="s">
        <v>4729</v>
      </c>
      <c r="L1740" s="242" t="s">
        <v>4832</v>
      </c>
      <c r="M1740" s="242" t="s">
        <v>9489</v>
      </c>
      <c r="N1740" s="242"/>
      <c r="O1740" s="242" t="s">
        <v>10240</v>
      </c>
      <c r="P1740" s="242" t="s">
        <v>10237</v>
      </c>
      <c r="Q1740" s="242" t="s">
        <v>4733</v>
      </c>
    </row>
    <row r="1741" spans="1:17">
      <c r="A1741" s="242" t="s">
        <v>10382</v>
      </c>
      <c r="B1741" s="242" t="s">
        <v>10383</v>
      </c>
      <c r="C1741" s="242" t="s">
        <v>10384</v>
      </c>
      <c r="D1741" s="242"/>
      <c r="E1741" s="242" t="s">
        <v>10244</v>
      </c>
      <c r="F1741" s="242" t="s">
        <v>4742</v>
      </c>
      <c r="G1741" s="240">
        <v>60</v>
      </c>
      <c r="H1741" s="241">
        <v>0</v>
      </c>
      <c r="I1741" s="242" t="s">
        <v>4967</v>
      </c>
      <c r="J1741" s="242" t="s">
        <v>4968</v>
      </c>
      <c r="K1741" s="242" t="s">
        <v>4729</v>
      </c>
      <c r="L1741" s="242" t="s">
        <v>4832</v>
      </c>
      <c r="M1741" s="242" t="s">
        <v>5302</v>
      </c>
      <c r="N1741" s="242"/>
      <c r="O1741" s="242" t="s">
        <v>10240</v>
      </c>
      <c r="P1741" s="242" t="s">
        <v>10237</v>
      </c>
      <c r="Q1741" s="242" t="s">
        <v>4733</v>
      </c>
    </row>
    <row r="1742" spans="1:17">
      <c r="A1742" s="242" t="s">
        <v>10385</v>
      </c>
      <c r="B1742" s="242" t="s">
        <v>10386</v>
      </c>
      <c r="C1742" s="242" t="s">
        <v>10387</v>
      </c>
      <c r="D1742" s="242"/>
      <c r="E1742" s="242" t="s">
        <v>10244</v>
      </c>
      <c r="F1742" s="242"/>
      <c r="G1742" s="240"/>
      <c r="H1742" s="241">
        <v>0</v>
      </c>
      <c r="I1742" s="242" t="s">
        <v>5192</v>
      </c>
      <c r="J1742" s="242" t="s">
        <v>5193</v>
      </c>
      <c r="K1742" s="242" t="s">
        <v>4729</v>
      </c>
      <c r="L1742" s="242" t="s">
        <v>4832</v>
      </c>
      <c r="M1742" s="242" t="s">
        <v>5212</v>
      </c>
      <c r="N1742" s="242"/>
      <c r="O1742" s="242" t="s">
        <v>10240</v>
      </c>
      <c r="P1742" s="242" t="s">
        <v>10237</v>
      </c>
      <c r="Q1742" s="242" t="s">
        <v>4733</v>
      </c>
    </row>
    <row r="1743" spans="1:17">
      <c r="A1743" s="242" t="s">
        <v>10388</v>
      </c>
      <c r="B1743" s="242" t="s">
        <v>10389</v>
      </c>
      <c r="C1743" s="242" t="s">
        <v>10390</v>
      </c>
      <c r="D1743" s="242"/>
      <c r="E1743" s="242" t="s">
        <v>9761</v>
      </c>
      <c r="F1743" s="242" t="s">
        <v>4742</v>
      </c>
      <c r="G1743" s="240"/>
      <c r="H1743" s="241">
        <v>0</v>
      </c>
      <c r="I1743" s="242" t="s">
        <v>1226</v>
      </c>
      <c r="J1743" s="242" t="s">
        <v>5059</v>
      </c>
      <c r="K1743" s="242" t="s">
        <v>4729</v>
      </c>
      <c r="L1743" s="242" t="s">
        <v>5039</v>
      </c>
      <c r="M1743" s="242" t="s">
        <v>4798</v>
      </c>
      <c r="N1743" s="242"/>
      <c r="O1743" s="242" t="s">
        <v>10240</v>
      </c>
      <c r="P1743" s="242" t="s">
        <v>10237</v>
      </c>
      <c r="Q1743" s="242" t="s">
        <v>4733</v>
      </c>
    </row>
    <row r="1744" spans="1:17">
      <c r="A1744" s="242" t="s">
        <v>10391</v>
      </c>
      <c r="B1744" s="242" t="s">
        <v>10392</v>
      </c>
      <c r="C1744" s="242" t="s">
        <v>10393</v>
      </c>
      <c r="D1744" s="242"/>
      <c r="E1744" s="242" t="s">
        <v>9761</v>
      </c>
      <c r="F1744" s="242" t="s">
        <v>4742</v>
      </c>
      <c r="G1744" s="240"/>
      <c r="H1744" s="241">
        <v>0</v>
      </c>
      <c r="I1744" s="242" t="s">
        <v>1226</v>
      </c>
      <c r="J1744" s="242" t="s">
        <v>5059</v>
      </c>
      <c r="K1744" s="242" t="s">
        <v>4729</v>
      </c>
      <c r="L1744" s="242" t="s">
        <v>5039</v>
      </c>
      <c r="M1744" s="242" t="s">
        <v>4798</v>
      </c>
      <c r="N1744" s="242"/>
      <c r="O1744" s="242" t="s">
        <v>10240</v>
      </c>
      <c r="P1744" s="242" t="s">
        <v>10237</v>
      </c>
      <c r="Q1744" s="242" t="s">
        <v>4733</v>
      </c>
    </row>
    <row r="1745" spans="1:17">
      <c r="A1745" s="242" t="s">
        <v>10394</v>
      </c>
      <c r="B1745" s="242" t="s">
        <v>10395</v>
      </c>
      <c r="C1745" s="242" t="s">
        <v>10396</v>
      </c>
      <c r="D1745" s="242"/>
      <c r="E1745" s="242" t="s">
        <v>9761</v>
      </c>
      <c r="F1745" s="242" t="s">
        <v>4742</v>
      </c>
      <c r="G1745" s="240"/>
      <c r="H1745" s="241">
        <v>0</v>
      </c>
      <c r="I1745" s="242" t="s">
        <v>1226</v>
      </c>
      <c r="J1745" s="242" t="s">
        <v>5059</v>
      </c>
      <c r="K1745" s="242" t="s">
        <v>4729</v>
      </c>
      <c r="L1745" s="242" t="s">
        <v>4797</v>
      </c>
      <c r="M1745" s="242" t="s">
        <v>4798</v>
      </c>
      <c r="N1745" s="242"/>
      <c r="O1745" s="242" t="s">
        <v>10240</v>
      </c>
      <c r="P1745" s="242" t="s">
        <v>10237</v>
      </c>
      <c r="Q1745" s="242" t="s">
        <v>4733</v>
      </c>
    </row>
    <row r="1746" spans="1:17">
      <c r="A1746" s="242" t="s">
        <v>10397</v>
      </c>
      <c r="B1746" s="242" t="s">
        <v>10398</v>
      </c>
      <c r="C1746" s="242" t="s">
        <v>10399</v>
      </c>
      <c r="D1746" s="242"/>
      <c r="E1746" s="242" t="s">
        <v>9761</v>
      </c>
      <c r="F1746" s="242" t="s">
        <v>4742</v>
      </c>
      <c r="G1746" s="240"/>
      <c r="H1746" s="241">
        <v>0</v>
      </c>
      <c r="I1746" s="242" t="s">
        <v>1226</v>
      </c>
      <c r="J1746" s="242" t="s">
        <v>5059</v>
      </c>
      <c r="K1746" s="242" t="s">
        <v>4729</v>
      </c>
      <c r="L1746" s="242" t="s">
        <v>4797</v>
      </c>
      <c r="M1746" s="242" t="s">
        <v>4798</v>
      </c>
      <c r="N1746" s="242"/>
      <c r="O1746" s="242" t="s">
        <v>10240</v>
      </c>
      <c r="P1746" s="242" t="s">
        <v>10237</v>
      </c>
      <c r="Q1746" s="242" t="s">
        <v>4733</v>
      </c>
    </row>
    <row r="1747" spans="1:17">
      <c r="A1747" s="242" t="s">
        <v>114</v>
      </c>
      <c r="B1747" s="242" t="s">
        <v>10400</v>
      </c>
      <c r="C1747" s="242" t="s">
        <v>1698</v>
      </c>
      <c r="D1747" s="242"/>
      <c r="E1747" s="242" t="s">
        <v>7178</v>
      </c>
      <c r="F1747" s="242" t="s">
        <v>10401</v>
      </c>
      <c r="G1747" s="240"/>
      <c r="H1747" s="241">
        <v>0</v>
      </c>
      <c r="I1747" s="242" t="s">
        <v>5192</v>
      </c>
      <c r="J1747" s="242" t="s">
        <v>5193</v>
      </c>
      <c r="K1747" s="242" t="s">
        <v>4729</v>
      </c>
      <c r="L1747" s="242" t="s">
        <v>4832</v>
      </c>
      <c r="M1747" s="242" t="s">
        <v>10402</v>
      </c>
      <c r="N1747" s="242" t="s">
        <v>10403</v>
      </c>
      <c r="O1747" s="242" t="s">
        <v>18832</v>
      </c>
      <c r="P1747" s="242" t="s">
        <v>10400</v>
      </c>
      <c r="Q1747" s="242" t="s">
        <v>8494</v>
      </c>
    </row>
    <row r="1748" spans="1:17">
      <c r="A1748" s="242" t="s">
        <v>10404</v>
      </c>
      <c r="B1748" s="242" t="s">
        <v>10405</v>
      </c>
      <c r="C1748" s="242" t="s">
        <v>10406</v>
      </c>
      <c r="D1748" s="242"/>
      <c r="E1748" s="242" t="s">
        <v>10407</v>
      </c>
      <c r="F1748" s="242" t="s">
        <v>4742</v>
      </c>
      <c r="G1748" s="240"/>
      <c r="H1748" s="241">
        <v>0</v>
      </c>
      <c r="I1748" s="242" t="s">
        <v>4967</v>
      </c>
      <c r="J1748" s="242" t="s">
        <v>4968</v>
      </c>
      <c r="K1748" s="242" t="s">
        <v>4729</v>
      </c>
      <c r="L1748" s="242" t="s">
        <v>4832</v>
      </c>
      <c r="M1748" s="242" t="s">
        <v>5153</v>
      </c>
      <c r="N1748" s="242"/>
      <c r="O1748" s="242" t="s">
        <v>18832</v>
      </c>
      <c r="P1748" s="242" t="s">
        <v>10400</v>
      </c>
      <c r="Q1748" s="242" t="s">
        <v>8494</v>
      </c>
    </row>
    <row r="1749" spans="1:17">
      <c r="A1749" s="242" t="s">
        <v>10408</v>
      </c>
      <c r="B1749" s="242" t="s">
        <v>1701</v>
      </c>
      <c r="C1749" s="242" t="s">
        <v>10409</v>
      </c>
      <c r="D1749" s="242"/>
      <c r="E1749" s="242" t="s">
        <v>10407</v>
      </c>
      <c r="F1749" s="242" t="s">
        <v>4742</v>
      </c>
      <c r="G1749" s="240"/>
      <c r="H1749" s="241">
        <v>0</v>
      </c>
      <c r="I1749" s="242" t="s">
        <v>5192</v>
      </c>
      <c r="J1749" s="242" t="s">
        <v>5193</v>
      </c>
      <c r="K1749" s="242" t="s">
        <v>4729</v>
      </c>
      <c r="L1749" s="242" t="s">
        <v>4832</v>
      </c>
      <c r="M1749" s="242" t="s">
        <v>5212</v>
      </c>
      <c r="N1749" s="242"/>
      <c r="O1749" s="242" t="s">
        <v>18832</v>
      </c>
      <c r="P1749" s="242" t="s">
        <v>10400</v>
      </c>
      <c r="Q1749" s="242" t="s">
        <v>8494</v>
      </c>
    </row>
    <row r="1750" spans="1:17">
      <c r="A1750" s="242" t="s">
        <v>10410</v>
      </c>
      <c r="B1750" s="242" t="s">
        <v>10411</v>
      </c>
      <c r="C1750" s="242" t="s">
        <v>10412</v>
      </c>
      <c r="D1750" s="242"/>
      <c r="E1750" s="242" t="s">
        <v>4965</v>
      </c>
      <c r="F1750" s="242" t="s">
        <v>10413</v>
      </c>
      <c r="G1750" s="240"/>
      <c r="H1750" s="241">
        <v>0</v>
      </c>
      <c r="I1750" s="242" t="s">
        <v>5192</v>
      </c>
      <c r="J1750" s="242" t="s">
        <v>5193</v>
      </c>
      <c r="K1750" s="242" t="s">
        <v>4729</v>
      </c>
      <c r="L1750" s="242" t="s">
        <v>4832</v>
      </c>
      <c r="M1750" s="242" t="s">
        <v>5325</v>
      </c>
      <c r="N1750" s="242" t="s">
        <v>10414</v>
      </c>
      <c r="O1750" s="242" t="s">
        <v>18824</v>
      </c>
      <c r="P1750" s="242" t="s">
        <v>10411</v>
      </c>
      <c r="Q1750" s="242" t="s">
        <v>4733</v>
      </c>
    </row>
    <row r="1751" spans="1:17">
      <c r="A1751" s="242" t="s">
        <v>10415</v>
      </c>
      <c r="B1751" s="242" t="s">
        <v>10416</v>
      </c>
      <c r="C1751" s="242" t="s">
        <v>10417</v>
      </c>
      <c r="D1751" s="242" t="s">
        <v>4742</v>
      </c>
      <c r="E1751" s="242" t="s">
        <v>10418</v>
      </c>
      <c r="F1751" s="242" t="s">
        <v>10419</v>
      </c>
      <c r="G1751" s="240"/>
      <c r="H1751" s="241">
        <v>0</v>
      </c>
      <c r="I1751" s="242" t="s">
        <v>5192</v>
      </c>
      <c r="J1751" s="242" t="s">
        <v>5193</v>
      </c>
      <c r="K1751" s="242" t="s">
        <v>4729</v>
      </c>
      <c r="L1751" s="242" t="s">
        <v>4832</v>
      </c>
      <c r="M1751" s="242" t="s">
        <v>5202</v>
      </c>
      <c r="N1751" s="242" t="s">
        <v>6119</v>
      </c>
      <c r="O1751" s="242" t="s">
        <v>10415</v>
      </c>
      <c r="P1751" s="242" t="s">
        <v>10416</v>
      </c>
      <c r="Q1751" s="242" t="s">
        <v>4733</v>
      </c>
    </row>
    <row r="1752" spans="1:17">
      <c r="A1752" s="242" t="s">
        <v>10420</v>
      </c>
      <c r="B1752" s="242" t="s">
        <v>10421</v>
      </c>
      <c r="C1752" s="242" t="s">
        <v>10422</v>
      </c>
      <c r="D1752" s="242" t="s">
        <v>4742</v>
      </c>
      <c r="E1752" s="242" t="s">
        <v>10418</v>
      </c>
      <c r="F1752" s="242" t="s">
        <v>4742</v>
      </c>
      <c r="G1752" s="240"/>
      <c r="H1752" s="241">
        <v>0</v>
      </c>
      <c r="I1752" s="242" t="s">
        <v>5192</v>
      </c>
      <c r="J1752" s="242" t="s">
        <v>5193</v>
      </c>
      <c r="K1752" s="242" t="s">
        <v>4729</v>
      </c>
      <c r="L1752" s="242" t="s">
        <v>4832</v>
      </c>
      <c r="M1752" s="242" t="s">
        <v>4844</v>
      </c>
      <c r="N1752" s="242"/>
      <c r="O1752" s="242" t="s">
        <v>10415</v>
      </c>
      <c r="P1752" s="242" t="s">
        <v>10421</v>
      </c>
      <c r="Q1752" s="242" t="s">
        <v>4733</v>
      </c>
    </row>
    <row r="1753" spans="1:17">
      <c r="A1753" s="242" t="s">
        <v>10423</v>
      </c>
      <c r="B1753" s="242" t="s">
        <v>10424</v>
      </c>
      <c r="C1753" s="242" t="s">
        <v>10425</v>
      </c>
      <c r="D1753" s="242"/>
      <c r="E1753" s="242" t="s">
        <v>4965</v>
      </c>
      <c r="F1753" s="242" t="s">
        <v>10426</v>
      </c>
      <c r="G1753" s="240">
        <v>60</v>
      </c>
      <c r="H1753" s="241">
        <v>0</v>
      </c>
      <c r="I1753" s="242" t="s">
        <v>4967</v>
      </c>
      <c r="J1753" s="242" t="s">
        <v>4968</v>
      </c>
      <c r="K1753" s="242" t="s">
        <v>4729</v>
      </c>
      <c r="L1753" s="242" t="s">
        <v>4832</v>
      </c>
      <c r="M1753" s="242" t="s">
        <v>5222</v>
      </c>
      <c r="N1753" s="242" t="s">
        <v>10427</v>
      </c>
      <c r="O1753" s="242" t="s">
        <v>10423</v>
      </c>
      <c r="P1753" s="242" t="s">
        <v>10424</v>
      </c>
      <c r="Q1753" s="242" t="s">
        <v>4733</v>
      </c>
    </row>
    <row r="1754" spans="1:17">
      <c r="A1754" s="242" t="s">
        <v>10428</v>
      </c>
      <c r="B1754" s="242" t="s">
        <v>10429</v>
      </c>
      <c r="C1754" s="242" t="s">
        <v>10430</v>
      </c>
      <c r="D1754" s="242"/>
      <c r="E1754" s="242" t="s">
        <v>4737</v>
      </c>
      <c r="F1754" s="242" t="s">
        <v>10431</v>
      </c>
      <c r="G1754" s="240"/>
      <c r="H1754" s="241">
        <v>0</v>
      </c>
      <c r="I1754" s="242"/>
      <c r="J1754" s="242"/>
      <c r="K1754" s="242" t="s">
        <v>4729</v>
      </c>
      <c r="L1754" s="242" t="s">
        <v>7888</v>
      </c>
      <c r="M1754" s="242" t="s">
        <v>4798</v>
      </c>
      <c r="N1754" s="242"/>
      <c r="O1754" s="242" t="s">
        <v>10428</v>
      </c>
      <c r="P1754" s="242" t="s">
        <v>10429</v>
      </c>
      <c r="Q1754" s="242" t="s">
        <v>4733</v>
      </c>
    </row>
    <row r="1755" spans="1:17">
      <c r="A1755" s="242" t="s">
        <v>10432</v>
      </c>
      <c r="B1755" s="242" t="s">
        <v>10433</v>
      </c>
      <c r="C1755" s="242" t="s">
        <v>10434</v>
      </c>
      <c r="D1755" s="242"/>
      <c r="E1755" s="242" t="s">
        <v>4965</v>
      </c>
      <c r="F1755" s="242" t="s">
        <v>10435</v>
      </c>
      <c r="G1755" s="240"/>
      <c r="H1755" s="241">
        <v>0</v>
      </c>
      <c r="I1755" s="242" t="s">
        <v>4848</v>
      </c>
      <c r="J1755" s="242" t="s">
        <v>4849</v>
      </c>
      <c r="K1755" s="242" t="s">
        <v>4729</v>
      </c>
      <c r="L1755" s="242" t="s">
        <v>10436</v>
      </c>
      <c r="M1755" s="242" t="s">
        <v>4851</v>
      </c>
      <c r="N1755" s="242" t="s">
        <v>10437</v>
      </c>
      <c r="O1755" s="242" t="s">
        <v>10432</v>
      </c>
      <c r="P1755" s="242" t="s">
        <v>10433</v>
      </c>
      <c r="Q1755" s="242" t="s">
        <v>4733</v>
      </c>
    </row>
    <row r="1756" spans="1:17">
      <c r="A1756" s="242" t="s">
        <v>180</v>
      </c>
      <c r="B1756" s="242" t="s">
        <v>4516</v>
      </c>
      <c r="C1756" s="242" t="s">
        <v>4742</v>
      </c>
      <c r="D1756" s="242"/>
      <c r="E1756" s="242" t="s">
        <v>4965</v>
      </c>
      <c r="F1756" s="242" t="s">
        <v>10438</v>
      </c>
      <c r="G1756" s="240"/>
      <c r="H1756" s="241">
        <v>0</v>
      </c>
      <c r="I1756" s="242" t="s">
        <v>5192</v>
      </c>
      <c r="J1756" s="242" t="s">
        <v>5193</v>
      </c>
      <c r="K1756" s="242" t="s">
        <v>4729</v>
      </c>
      <c r="L1756" s="242" t="s">
        <v>4832</v>
      </c>
      <c r="M1756" s="242" t="s">
        <v>5194</v>
      </c>
      <c r="N1756" s="242"/>
      <c r="O1756" s="242" t="s">
        <v>180</v>
      </c>
      <c r="P1756" s="242" t="s">
        <v>4516</v>
      </c>
      <c r="Q1756" s="242" t="s">
        <v>4733</v>
      </c>
    </row>
    <row r="1757" spans="1:17">
      <c r="A1757" s="242" t="s">
        <v>179</v>
      </c>
      <c r="B1757" s="242" t="s">
        <v>3508</v>
      </c>
      <c r="C1757" s="242" t="s">
        <v>10439</v>
      </c>
      <c r="D1757" s="242"/>
      <c r="E1757" s="242" t="s">
        <v>10440</v>
      </c>
      <c r="F1757" s="242" t="s">
        <v>4742</v>
      </c>
      <c r="G1757" s="240"/>
      <c r="H1757" s="241">
        <v>0</v>
      </c>
      <c r="I1757" s="242" t="s">
        <v>5192</v>
      </c>
      <c r="J1757" s="242" t="s">
        <v>5193</v>
      </c>
      <c r="K1757" s="242" t="s">
        <v>4729</v>
      </c>
      <c r="L1757" s="242" t="s">
        <v>4832</v>
      </c>
      <c r="M1757" s="242" t="s">
        <v>5194</v>
      </c>
      <c r="N1757" s="242"/>
      <c r="O1757" s="242" t="s">
        <v>180</v>
      </c>
      <c r="P1757" s="242" t="s">
        <v>4516</v>
      </c>
      <c r="Q1757" s="242" t="s">
        <v>4733</v>
      </c>
    </row>
    <row r="1758" spans="1:17">
      <c r="A1758" s="242" t="s">
        <v>177</v>
      </c>
      <c r="B1758" s="242" t="s">
        <v>3520</v>
      </c>
      <c r="C1758" s="242" t="s">
        <v>10441</v>
      </c>
      <c r="D1758" s="242" t="s">
        <v>4742</v>
      </c>
      <c r="E1758" s="242" t="s">
        <v>10440</v>
      </c>
      <c r="F1758" s="242"/>
      <c r="G1758" s="240"/>
      <c r="H1758" s="241">
        <v>0</v>
      </c>
      <c r="I1758" s="242" t="s">
        <v>5192</v>
      </c>
      <c r="J1758" s="242" t="s">
        <v>5193</v>
      </c>
      <c r="K1758" s="242" t="s">
        <v>4729</v>
      </c>
      <c r="L1758" s="242" t="s">
        <v>4832</v>
      </c>
      <c r="M1758" s="242" t="s">
        <v>5194</v>
      </c>
      <c r="N1758" s="242"/>
      <c r="O1758" s="242" t="s">
        <v>180</v>
      </c>
      <c r="P1758" s="242" t="s">
        <v>4516</v>
      </c>
      <c r="Q1758" s="242" t="s">
        <v>4733</v>
      </c>
    </row>
    <row r="1759" spans="1:17">
      <c r="A1759" s="242" t="s">
        <v>178</v>
      </c>
      <c r="B1759" s="242" t="s">
        <v>3504</v>
      </c>
      <c r="C1759" s="242" t="s">
        <v>10442</v>
      </c>
      <c r="D1759" s="242" t="s">
        <v>4742</v>
      </c>
      <c r="E1759" s="242" t="s">
        <v>10440</v>
      </c>
      <c r="F1759" s="242"/>
      <c r="G1759" s="240"/>
      <c r="H1759" s="241">
        <v>0</v>
      </c>
      <c r="I1759" s="242" t="s">
        <v>5192</v>
      </c>
      <c r="J1759" s="242" t="s">
        <v>5193</v>
      </c>
      <c r="K1759" s="242" t="s">
        <v>4729</v>
      </c>
      <c r="L1759" s="242" t="s">
        <v>4832</v>
      </c>
      <c r="M1759" s="242" t="s">
        <v>5194</v>
      </c>
      <c r="N1759" s="242"/>
      <c r="O1759" s="242" t="s">
        <v>180</v>
      </c>
      <c r="P1759" s="242" t="s">
        <v>4516</v>
      </c>
      <c r="Q1759" s="242" t="s">
        <v>4733</v>
      </c>
    </row>
    <row r="1760" spans="1:17">
      <c r="A1760" s="242" t="s">
        <v>176</v>
      </c>
      <c r="B1760" s="242" t="s">
        <v>3500</v>
      </c>
      <c r="C1760" s="242" t="s">
        <v>10443</v>
      </c>
      <c r="D1760" s="242" t="s">
        <v>4742</v>
      </c>
      <c r="E1760" s="242" t="s">
        <v>10440</v>
      </c>
      <c r="F1760" s="242"/>
      <c r="G1760" s="240"/>
      <c r="H1760" s="241">
        <v>0</v>
      </c>
      <c r="I1760" s="242" t="s">
        <v>5192</v>
      </c>
      <c r="J1760" s="242" t="s">
        <v>5193</v>
      </c>
      <c r="K1760" s="242" t="s">
        <v>4729</v>
      </c>
      <c r="L1760" s="242" t="s">
        <v>4832</v>
      </c>
      <c r="M1760" s="242" t="s">
        <v>5194</v>
      </c>
      <c r="N1760" s="242"/>
      <c r="O1760" s="242" t="s">
        <v>180</v>
      </c>
      <c r="P1760" s="242" t="s">
        <v>4516</v>
      </c>
      <c r="Q1760" s="242" t="s">
        <v>4733</v>
      </c>
    </row>
    <row r="1761" spans="1:17">
      <c r="A1761" s="242" t="s">
        <v>10444</v>
      </c>
      <c r="B1761" s="242" t="s">
        <v>10445</v>
      </c>
      <c r="C1761" s="242" t="s">
        <v>10446</v>
      </c>
      <c r="D1761" s="242"/>
      <c r="E1761" s="242" t="s">
        <v>4737</v>
      </c>
      <c r="F1761" s="242" t="s">
        <v>10447</v>
      </c>
      <c r="G1761" s="240"/>
      <c r="H1761" s="241">
        <v>0</v>
      </c>
      <c r="I1761" s="242" t="s">
        <v>4775</v>
      </c>
      <c r="J1761" s="242" t="s">
        <v>4776</v>
      </c>
      <c r="K1761" s="242" t="s">
        <v>4729</v>
      </c>
      <c r="L1761" s="242" t="s">
        <v>4730</v>
      </c>
      <c r="M1761" s="242" t="s">
        <v>4740</v>
      </c>
      <c r="N1761" s="242" t="s">
        <v>7770</v>
      </c>
      <c r="O1761" s="242" t="s">
        <v>10444</v>
      </c>
      <c r="P1761" s="242" t="s">
        <v>10445</v>
      </c>
      <c r="Q1761" s="242" t="s">
        <v>4733</v>
      </c>
    </row>
    <row r="1762" spans="1:17">
      <c r="A1762" s="242" t="s">
        <v>10448</v>
      </c>
      <c r="B1762" s="242" t="s">
        <v>10449</v>
      </c>
      <c r="C1762" s="242" t="s">
        <v>10450</v>
      </c>
      <c r="D1762" s="242"/>
      <c r="E1762" s="242" t="s">
        <v>4965</v>
      </c>
      <c r="F1762" s="242" t="s">
        <v>10451</v>
      </c>
      <c r="G1762" s="240"/>
      <c r="H1762" s="241">
        <v>0</v>
      </c>
      <c r="I1762" s="242" t="s">
        <v>5192</v>
      </c>
      <c r="J1762" s="242" t="s">
        <v>5193</v>
      </c>
      <c r="K1762" s="242" t="s">
        <v>4729</v>
      </c>
      <c r="L1762" s="242" t="s">
        <v>4832</v>
      </c>
      <c r="M1762" s="242" t="s">
        <v>10452</v>
      </c>
      <c r="N1762" s="242"/>
      <c r="O1762" s="242" t="s">
        <v>10448</v>
      </c>
      <c r="P1762" s="242" t="s">
        <v>10449</v>
      </c>
      <c r="Q1762" s="242" t="s">
        <v>4733</v>
      </c>
    </row>
    <row r="1763" spans="1:17">
      <c r="A1763" s="242" t="s">
        <v>10453</v>
      </c>
      <c r="B1763" s="242" t="s">
        <v>10454</v>
      </c>
      <c r="C1763" s="242" t="s">
        <v>10455</v>
      </c>
      <c r="D1763" s="242"/>
      <c r="E1763" s="242" t="s">
        <v>4965</v>
      </c>
      <c r="F1763" s="242" t="s">
        <v>10456</v>
      </c>
      <c r="G1763" s="240">
        <v>60</v>
      </c>
      <c r="H1763" s="241">
        <v>0</v>
      </c>
      <c r="I1763" s="242" t="s">
        <v>5192</v>
      </c>
      <c r="J1763" s="242" t="s">
        <v>5193</v>
      </c>
      <c r="K1763" s="242" t="s">
        <v>4729</v>
      </c>
      <c r="L1763" s="242" t="s">
        <v>4832</v>
      </c>
      <c r="M1763" s="242" t="s">
        <v>6018</v>
      </c>
      <c r="N1763" s="242" t="s">
        <v>7219</v>
      </c>
      <c r="O1763" s="242" t="s">
        <v>10453</v>
      </c>
      <c r="P1763" s="242" t="s">
        <v>10454</v>
      </c>
      <c r="Q1763" s="242" t="s">
        <v>4733</v>
      </c>
    </row>
    <row r="1764" spans="1:17">
      <c r="A1764" s="242" t="s">
        <v>10457</v>
      </c>
      <c r="B1764" s="242" t="s">
        <v>10458</v>
      </c>
      <c r="C1764" s="242" t="s">
        <v>10459</v>
      </c>
      <c r="D1764" s="242"/>
      <c r="E1764" s="242" t="s">
        <v>4965</v>
      </c>
      <c r="F1764" s="242" t="s">
        <v>10460</v>
      </c>
      <c r="G1764" s="240">
        <v>60</v>
      </c>
      <c r="H1764" s="241">
        <v>0</v>
      </c>
      <c r="I1764" s="242" t="s">
        <v>4967</v>
      </c>
      <c r="J1764" s="242" t="s">
        <v>4968</v>
      </c>
      <c r="K1764" s="242" t="s">
        <v>4729</v>
      </c>
      <c r="L1764" s="242" t="s">
        <v>4832</v>
      </c>
      <c r="M1764" s="242" t="s">
        <v>6018</v>
      </c>
      <c r="N1764" s="242" t="s">
        <v>10461</v>
      </c>
      <c r="O1764" s="242" t="s">
        <v>10457</v>
      </c>
      <c r="P1764" s="242" t="s">
        <v>10458</v>
      </c>
      <c r="Q1764" s="242" t="s">
        <v>4733</v>
      </c>
    </row>
    <row r="1765" spans="1:17">
      <c r="A1765" s="242" t="s">
        <v>10462</v>
      </c>
      <c r="B1765" s="242" t="s">
        <v>10463</v>
      </c>
      <c r="C1765" s="242" t="s">
        <v>10464</v>
      </c>
      <c r="D1765" s="242"/>
      <c r="E1765" s="242" t="s">
        <v>4965</v>
      </c>
      <c r="F1765" s="242" t="s">
        <v>10465</v>
      </c>
      <c r="G1765" s="240">
        <v>60</v>
      </c>
      <c r="H1765" s="241">
        <v>0</v>
      </c>
      <c r="I1765" s="242" t="s">
        <v>4967</v>
      </c>
      <c r="J1765" s="242" t="s">
        <v>4968</v>
      </c>
      <c r="K1765" s="242" t="s">
        <v>4729</v>
      </c>
      <c r="L1765" s="242" t="s">
        <v>4832</v>
      </c>
      <c r="M1765" s="242" t="s">
        <v>6018</v>
      </c>
      <c r="N1765" s="242" t="s">
        <v>9164</v>
      </c>
      <c r="O1765" s="242" t="s">
        <v>10462</v>
      </c>
      <c r="P1765" s="242" t="s">
        <v>10463</v>
      </c>
      <c r="Q1765" s="242" t="s">
        <v>4733</v>
      </c>
    </row>
    <row r="1766" spans="1:17">
      <c r="A1766" s="242" t="s">
        <v>10466</v>
      </c>
      <c r="B1766" s="242" t="s">
        <v>10467</v>
      </c>
      <c r="C1766" s="242" t="s">
        <v>10468</v>
      </c>
      <c r="D1766" s="242"/>
      <c r="E1766" s="242" t="s">
        <v>4965</v>
      </c>
      <c r="F1766" s="242" t="s">
        <v>10469</v>
      </c>
      <c r="G1766" s="240">
        <v>60</v>
      </c>
      <c r="H1766" s="241">
        <v>0</v>
      </c>
      <c r="I1766" s="242" t="s">
        <v>4967</v>
      </c>
      <c r="J1766" s="242" t="s">
        <v>4968</v>
      </c>
      <c r="K1766" s="242" t="s">
        <v>4729</v>
      </c>
      <c r="L1766" s="242" t="s">
        <v>4832</v>
      </c>
      <c r="M1766" s="242" t="s">
        <v>6018</v>
      </c>
      <c r="N1766" s="242" t="s">
        <v>10470</v>
      </c>
      <c r="O1766" s="242" t="s">
        <v>10462</v>
      </c>
      <c r="P1766" s="242" t="s">
        <v>10463</v>
      </c>
      <c r="Q1766" s="242" t="s">
        <v>4733</v>
      </c>
    </row>
    <row r="1767" spans="1:17">
      <c r="A1767" s="242" t="s">
        <v>10471</v>
      </c>
      <c r="B1767" s="242" t="s">
        <v>10472</v>
      </c>
      <c r="C1767" s="242" t="s">
        <v>10473</v>
      </c>
      <c r="D1767" s="242"/>
      <c r="E1767" s="242" t="s">
        <v>4737</v>
      </c>
      <c r="F1767" s="242" t="s">
        <v>10474</v>
      </c>
      <c r="G1767" s="240"/>
      <c r="H1767" s="241">
        <v>0</v>
      </c>
      <c r="I1767" s="242" t="s">
        <v>5141</v>
      </c>
      <c r="J1767" s="242" t="s">
        <v>5142</v>
      </c>
      <c r="K1767" s="242" t="s">
        <v>4729</v>
      </c>
      <c r="L1767" s="242" t="s">
        <v>4862</v>
      </c>
      <c r="M1767" s="242" t="s">
        <v>4798</v>
      </c>
      <c r="N1767" s="242" t="s">
        <v>10475</v>
      </c>
      <c r="O1767" s="242" t="s">
        <v>10471</v>
      </c>
      <c r="P1767" s="242" t="s">
        <v>10472</v>
      </c>
      <c r="Q1767" s="242" t="s">
        <v>4733</v>
      </c>
    </row>
    <row r="1768" spans="1:17">
      <c r="A1768" s="242" t="s">
        <v>10476</v>
      </c>
      <c r="B1768" s="242" t="s">
        <v>10477</v>
      </c>
      <c r="C1768" s="242" t="s">
        <v>10478</v>
      </c>
      <c r="D1768" s="242"/>
      <c r="E1768" s="242" t="s">
        <v>4737</v>
      </c>
      <c r="F1768" s="242" t="s">
        <v>10479</v>
      </c>
      <c r="G1768" s="240"/>
      <c r="H1768" s="241">
        <v>0</v>
      </c>
      <c r="I1768" s="242" t="s">
        <v>9620</v>
      </c>
      <c r="J1768" s="242" t="s">
        <v>9621</v>
      </c>
      <c r="K1768" s="242" t="s">
        <v>4729</v>
      </c>
      <c r="L1768" s="242" t="s">
        <v>5039</v>
      </c>
      <c r="M1768" s="242" t="s">
        <v>4798</v>
      </c>
      <c r="N1768" s="242" t="s">
        <v>10480</v>
      </c>
      <c r="O1768" s="242" t="s">
        <v>10476</v>
      </c>
      <c r="P1768" s="242" t="s">
        <v>10477</v>
      </c>
      <c r="Q1768" s="242" t="s">
        <v>4733</v>
      </c>
    </row>
    <row r="1769" spans="1:17">
      <c r="A1769" s="242" t="s">
        <v>10481</v>
      </c>
      <c r="B1769" s="242" t="s">
        <v>10482</v>
      </c>
      <c r="C1769" s="242" t="s">
        <v>10483</v>
      </c>
      <c r="D1769" s="242"/>
      <c r="E1769" s="242" t="s">
        <v>4737</v>
      </c>
      <c r="F1769" s="242" t="s">
        <v>10484</v>
      </c>
      <c r="G1769" s="240"/>
      <c r="H1769" s="241">
        <v>0</v>
      </c>
      <c r="I1769" s="242" t="s">
        <v>4775</v>
      </c>
      <c r="J1769" s="242" t="s">
        <v>4776</v>
      </c>
      <c r="K1769" s="242" t="s">
        <v>4729</v>
      </c>
      <c r="L1769" s="242" t="s">
        <v>4730</v>
      </c>
      <c r="M1769" s="242" t="s">
        <v>4749</v>
      </c>
      <c r="N1769" s="242"/>
      <c r="O1769" s="242" t="s">
        <v>10481</v>
      </c>
      <c r="P1769" s="242" t="s">
        <v>10482</v>
      </c>
      <c r="Q1769" s="242" t="s">
        <v>4733</v>
      </c>
    </row>
    <row r="1770" spans="1:17">
      <c r="A1770" s="242" t="s">
        <v>10485</v>
      </c>
      <c r="B1770" s="242" t="s">
        <v>10486</v>
      </c>
      <c r="C1770" s="242" t="s">
        <v>10487</v>
      </c>
      <c r="D1770" s="242"/>
      <c r="E1770" s="242" t="s">
        <v>4737</v>
      </c>
      <c r="F1770" s="242"/>
      <c r="G1770" s="240"/>
      <c r="H1770" s="241">
        <v>0</v>
      </c>
      <c r="I1770" s="242" t="s">
        <v>4820</v>
      </c>
      <c r="J1770" s="242" t="s">
        <v>4821</v>
      </c>
      <c r="K1770" s="242" t="s">
        <v>4729</v>
      </c>
      <c r="L1770" s="242" t="s">
        <v>4730</v>
      </c>
      <c r="M1770" s="242" t="s">
        <v>4816</v>
      </c>
      <c r="N1770" s="242"/>
      <c r="O1770" s="242" t="s">
        <v>10485</v>
      </c>
      <c r="P1770" s="242" t="s">
        <v>10486</v>
      </c>
      <c r="Q1770" s="242" t="s">
        <v>4733</v>
      </c>
    </row>
    <row r="1771" spans="1:17">
      <c r="A1771" s="242" t="s">
        <v>10488</v>
      </c>
      <c r="B1771" s="242" t="s">
        <v>10489</v>
      </c>
      <c r="C1771" s="242" t="s">
        <v>10490</v>
      </c>
      <c r="D1771" s="242"/>
      <c r="E1771" s="242"/>
      <c r="F1771" s="242" t="s">
        <v>10491</v>
      </c>
      <c r="G1771" s="240"/>
      <c r="H1771" s="241">
        <v>0</v>
      </c>
      <c r="I1771" s="242"/>
      <c r="J1771" s="242"/>
      <c r="K1771" s="242" t="s">
        <v>4729</v>
      </c>
      <c r="L1771" s="242" t="s">
        <v>4832</v>
      </c>
      <c r="M1771" s="242" t="s">
        <v>5202</v>
      </c>
      <c r="N1771" s="242" t="s">
        <v>10492</v>
      </c>
      <c r="O1771" s="242" t="s">
        <v>10488</v>
      </c>
      <c r="P1771" s="242" t="s">
        <v>10489</v>
      </c>
      <c r="Q1771" s="242" t="s">
        <v>4733</v>
      </c>
    </row>
    <row r="1772" spans="1:17">
      <c r="A1772" s="242" t="s">
        <v>10493</v>
      </c>
      <c r="B1772" s="242" t="s">
        <v>10494</v>
      </c>
      <c r="C1772" s="242" t="s">
        <v>10495</v>
      </c>
      <c r="D1772" s="242" t="s">
        <v>10496</v>
      </c>
      <c r="E1772" s="242" t="s">
        <v>4965</v>
      </c>
      <c r="F1772" s="242" t="s">
        <v>10497</v>
      </c>
      <c r="G1772" s="240"/>
      <c r="H1772" s="241">
        <v>0</v>
      </c>
      <c r="I1772" s="242" t="s">
        <v>5192</v>
      </c>
      <c r="J1772" s="242" t="s">
        <v>5193</v>
      </c>
      <c r="K1772" s="242" t="s">
        <v>4729</v>
      </c>
      <c r="L1772" s="242" t="s">
        <v>4832</v>
      </c>
      <c r="M1772" s="242" t="s">
        <v>9489</v>
      </c>
      <c r="N1772" s="242" t="s">
        <v>10498</v>
      </c>
      <c r="O1772" s="242" t="s">
        <v>10493</v>
      </c>
      <c r="P1772" s="242" t="s">
        <v>10494</v>
      </c>
      <c r="Q1772" s="242" t="s">
        <v>4733</v>
      </c>
    </row>
    <row r="1773" spans="1:17">
      <c r="A1773" s="242" t="s">
        <v>10499</v>
      </c>
      <c r="B1773" s="242" t="s">
        <v>10500</v>
      </c>
      <c r="C1773" s="242" t="s">
        <v>10501</v>
      </c>
      <c r="D1773" s="242" t="s">
        <v>10502</v>
      </c>
      <c r="E1773" s="242" t="s">
        <v>10503</v>
      </c>
      <c r="F1773" s="242" t="s">
        <v>4742</v>
      </c>
      <c r="G1773" s="240"/>
      <c r="H1773" s="241">
        <v>0</v>
      </c>
      <c r="I1773" s="242" t="s">
        <v>5192</v>
      </c>
      <c r="J1773" s="242" t="s">
        <v>5193</v>
      </c>
      <c r="K1773" s="242" t="s">
        <v>4729</v>
      </c>
      <c r="L1773" s="242" t="s">
        <v>4832</v>
      </c>
      <c r="M1773" s="242" t="s">
        <v>5202</v>
      </c>
      <c r="N1773" s="242"/>
      <c r="O1773" s="242" t="s">
        <v>10493</v>
      </c>
      <c r="P1773" s="242" t="s">
        <v>10494</v>
      </c>
      <c r="Q1773" s="242" t="s">
        <v>4733</v>
      </c>
    </row>
    <row r="1774" spans="1:17">
      <c r="A1774" s="242" t="s">
        <v>10504</v>
      </c>
      <c r="B1774" s="242" t="s">
        <v>10505</v>
      </c>
      <c r="C1774" s="242" t="s">
        <v>10506</v>
      </c>
      <c r="D1774" s="242" t="s">
        <v>10502</v>
      </c>
      <c r="E1774" s="242" t="s">
        <v>10503</v>
      </c>
      <c r="F1774" s="242" t="s">
        <v>4742</v>
      </c>
      <c r="G1774" s="240"/>
      <c r="H1774" s="241">
        <v>0</v>
      </c>
      <c r="I1774" s="242" t="s">
        <v>5192</v>
      </c>
      <c r="J1774" s="242" t="s">
        <v>5193</v>
      </c>
      <c r="K1774" s="242" t="s">
        <v>4729</v>
      </c>
      <c r="L1774" s="242" t="s">
        <v>4832</v>
      </c>
      <c r="M1774" s="242" t="s">
        <v>5202</v>
      </c>
      <c r="N1774" s="242"/>
      <c r="O1774" s="242" t="s">
        <v>10493</v>
      </c>
      <c r="P1774" s="242" t="s">
        <v>10494</v>
      </c>
      <c r="Q1774" s="242" t="s">
        <v>4733</v>
      </c>
    </row>
    <row r="1775" spans="1:17">
      <c r="A1775" s="242" t="s">
        <v>10507</v>
      </c>
      <c r="B1775" s="242" t="s">
        <v>10508</v>
      </c>
      <c r="C1775" s="242" t="s">
        <v>10509</v>
      </c>
      <c r="D1775" s="242" t="s">
        <v>10502</v>
      </c>
      <c r="E1775" s="242" t="s">
        <v>10503</v>
      </c>
      <c r="F1775" s="242" t="s">
        <v>4742</v>
      </c>
      <c r="G1775" s="240"/>
      <c r="H1775" s="241">
        <v>0</v>
      </c>
      <c r="I1775" s="242" t="s">
        <v>5192</v>
      </c>
      <c r="J1775" s="242" t="s">
        <v>5193</v>
      </c>
      <c r="K1775" s="242" t="s">
        <v>4729</v>
      </c>
      <c r="L1775" s="242" t="s">
        <v>4832</v>
      </c>
      <c r="M1775" s="242" t="s">
        <v>5202</v>
      </c>
      <c r="N1775" s="242"/>
      <c r="O1775" s="242" t="s">
        <v>10493</v>
      </c>
      <c r="P1775" s="242" t="s">
        <v>10494</v>
      </c>
      <c r="Q1775" s="242" t="s">
        <v>4733</v>
      </c>
    </row>
    <row r="1776" spans="1:17">
      <c r="A1776" s="242" t="s">
        <v>10510</v>
      </c>
      <c r="B1776" s="242" t="s">
        <v>10511</v>
      </c>
      <c r="C1776" s="242" t="s">
        <v>10512</v>
      </c>
      <c r="D1776" s="242" t="s">
        <v>10502</v>
      </c>
      <c r="E1776" s="242" t="s">
        <v>10503</v>
      </c>
      <c r="F1776" s="242" t="s">
        <v>4742</v>
      </c>
      <c r="G1776" s="240"/>
      <c r="H1776" s="241">
        <v>0</v>
      </c>
      <c r="I1776" s="242" t="s">
        <v>5192</v>
      </c>
      <c r="J1776" s="242" t="s">
        <v>5193</v>
      </c>
      <c r="K1776" s="242" t="s">
        <v>4729</v>
      </c>
      <c r="L1776" s="242" t="s">
        <v>4832</v>
      </c>
      <c r="M1776" s="242" t="s">
        <v>4844</v>
      </c>
      <c r="N1776" s="242"/>
      <c r="O1776" s="242" t="s">
        <v>10493</v>
      </c>
      <c r="P1776" s="242" t="s">
        <v>10494</v>
      </c>
      <c r="Q1776" s="242" t="s">
        <v>4733</v>
      </c>
    </row>
    <row r="1777" spans="1:17">
      <c r="A1777" s="242" t="s">
        <v>10513</v>
      </c>
      <c r="B1777" s="242" t="s">
        <v>4849</v>
      </c>
      <c r="C1777" s="242" t="s">
        <v>10514</v>
      </c>
      <c r="D1777" s="242"/>
      <c r="E1777" s="242" t="s">
        <v>4965</v>
      </c>
      <c r="F1777" s="242"/>
      <c r="G1777" s="240"/>
      <c r="H1777" s="241">
        <v>0</v>
      </c>
      <c r="I1777" s="242" t="s">
        <v>4830</v>
      </c>
      <c r="J1777" s="242" t="s">
        <v>4831</v>
      </c>
      <c r="K1777" s="242" t="s">
        <v>4729</v>
      </c>
      <c r="L1777" s="242" t="s">
        <v>4832</v>
      </c>
      <c r="M1777" s="242" t="s">
        <v>5194</v>
      </c>
      <c r="N1777" s="242" t="s">
        <v>7219</v>
      </c>
      <c r="O1777" s="242" t="s">
        <v>10513</v>
      </c>
      <c r="P1777" s="242" t="s">
        <v>4849</v>
      </c>
      <c r="Q1777" s="242" t="s">
        <v>4733</v>
      </c>
    </row>
    <row r="1778" spans="1:17">
      <c r="A1778" s="242" t="s">
        <v>10515</v>
      </c>
      <c r="B1778" s="242" t="s">
        <v>10516</v>
      </c>
      <c r="C1778" s="242" t="s">
        <v>10517</v>
      </c>
      <c r="D1778" s="242" t="s">
        <v>10518</v>
      </c>
      <c r="E1778" s="242" t="s">
        <v>4737</v>
      </c>
      <c r="F1778" s="242" t="s">
        <v>10518</v>
      </c>
      <c r="G1778" s="240"/>
      <c r="H1778" s="241">
        <v>0</v>
      </c>
      <c r="I1778" s="242" t="s">
        <v>4747</v>
      </c>
      <c r="J1778" s="242" t="s">
        <v>4748</v>
      </c>
      <c r="K1778" s="242" t="s">
        <v>4729</v>
      </c>
      <c r="L1778" s="242" t="s">
        <v>4730</v>
      </c>
      <c r="M1778" s="242" t="s">
        <v>4749</v>
      </c>
      <c r="N1778" s="242"/>
      <c r="O1778" s="242" t="s">
        <v>10515</v>
      </c>
      <c r="P1778" s="242" t="s">
        <v>10516</v>
      </c>
      <c r="Q1778" s="242" t="s">
        <v>4733</v>
      </c>
    </row>
    <row r="1779" spans="1:17">
      <c r="A1779" s="242" t="s">
        <v>10519</v>
      </c>
      <c r="B1779" s="242" t="s">
        <v>10520</v>
      </c>
      <c r="C1779" s="242" t="s">
        <v>10521</v>
      </c>
      <c r="D1779" s="242"/>
      <c r="E1779" s="242" t="s">
        <v>4737</v>
      </c>
      <c r="F1779" s="242" t="s">
        <v>10522</v>
      </c>
      <c r="G1779" s="240"/>
      <c r="H1779" s="241">
        <v>0</v>
      </c>
      <c r="I1779" s="242" t="s">
        <v>4775</v>
      </c>
      <c r="J1779" s="242" t="s">
        <v>4776</v>
      </c>
      <c r="K1779" s="242" t="s">
        <v>4729</v>
      </c>
      <c r="L1779" s="242" t="s">
        <v>4730</v>
      </c>
      <c r="M1779" s="242" t="s">
        <v>4926</v>
      </c>
      <c r="N1779" s="242" t="s">
        <v>9719</v>
      </c>
      <c r="O1779" s="242" t="s">
        <v>10519</v>
      </c>
      <c r="P1779" s="242" t="s">
        <v>10520</v>
      </c>
      <c r="Q1779" s="242" t="s">
        <v>4733</v>
      </c>
    </row>
    <row r="1780" spans="1:17">
      <c r="A1780" s="242" t="s">
        <v>10523</v>
      </c>
      <c r="B1780" s="242" t="s">
        <v>10524</v>
      </c>
      <c r="C1780" s="242" t="s">
        <v>10525</v>
      </c>
      <c r="D1780" s="242"/>
      <c r="E1780" s="242" t="s">
        <v>4737</v>
      </c>
      <c r="F1780" s="242" t="s">
        <v>10526</v>
      </c>
      <c r="G1780" s="240"/>
      <c r="H1780" s="241">
        <v>0</v>
      </c>
      <c r="I1780" s="242"/>
      <c r="J1780" s="242"/>
      <c r="K1780" s="242" t="s">
        <v>4729</v>
      </c>
      <c r="L1780" s="242" t="s">
        <v>4730</v>
      </c>
      <c r="M1780" s="242" t="s">
        <v>4785</v>
      </c>
      <c r="N1780" s="242"/>
      <c r="O1780" s="242" t="s">
        <v>10523</v>
      </c>
      <c r="P1780" s="242" t="s">
        <v>10524</v>
      </c>
      <c r="Q1780" s="242" t="s">
        <v>4733</v>
      </c>
    </row>
    <row r="1781" spans="1:17">
      <c r="A1781" s="242" t="s">
        <v>67</v>
      </c>
      <c r="B1781" s="242" t="s">
        <v>10527</v>
      </c>
      <c r="C1781" s="242" t="s">
        <v>10528</v>
      </c>
      <c r="D1781" s="242"/>
      <c r="E1781" s="242" t="s">
        <v>4965</v>
      </c>
      <c r="F1781" s="242" t="s">
        <v>10529</v>
      </c>
      <c r="G1781" s="240"/>
      <c r="H1781" s="241">
        <v>0</v>
      </c>
      <c r="I1781" s="242" t="s">
        <v>4848</v>
      </c>
      <c r="J1781" s="242" t="s">
        <v>4849</v>
      </c>
      <c r="K1781" s="242" t="s">
        <v>4729</v>
      </c>
      <c r="L1781" s="242" t="s">
        <v>5178</v>
      </c>
      <c r="M1781" s="242" t="s">
        <v>4851</v>
      </c>
      <c r="N1781" s="242" t="s">
        <v>10530</v>
      </c>
      <c r="O1781" s="349" t="s">
        <v>19267</v>
      </c>
      <c r="P1781" s="242" t="s">
        <v>10527</v>
      </c>
      <c r="Q1781" s="242" t="s">
        <v>4733</v>
      </c>
    </row>
    <row r="1782" spans="1:17">
      <c r="A1782" s="242" t="s">
        <v>10531</v>
      </c>
      <c r="B1782" s="242" t="s">
        <v>10532</v>
      </c>
      <c r="C1782" s="242" t="s">
        <v>10533</v>
      </c>
      <c r="D1782" s="242"/>
      <c r="E1782" s="242" t="s">
        <v>5393</v>
      </c>
      <c r="F1782" s="242" t="s">
        <v>10534</v>
      </c>
      <c r="G1782" s="240">
        <v>60</v>
      </c>
      <c r="H1782" s="241">
        <v>0</v>
      </c>
      <c r="I1782" s="242" t="s">
        <v>4848</v>
      </c>
      <c r="J1782" s="242" t="s">
        <v>4849</v>
      </c>
      <c r="K1782" s="242" t="s">
        <v>4729</v>
      </c>
      <c r="L1782" s="242" t="s">
        <v>5451</v>
      </c>
      <c r="M1782" s="242" t="s">
        <v>4851</v>
      </c>
      <c r="N1782" s="242" t="s">
        <v>10535</v>
      </c>
      <c r="O1782" s="242" t="s">
        <v>10531</v>
      </c>
      <c r="P1782" s="242" t="s">
        <v>10532</v>
      </c>
      <c r="Q1782" s="242" t="s">
        <v>4733</v>
      </c>
    </row>
    <row r="1783" spans="1:17">
      <c r="A1783" s="242" t="s">
        <v>10536</v>
      </c>
      <c r="B1783" s="242" t="s">
        <v>10537</v>
      </c>
      <c r="C1783" s="242" t="s">
        <v>10538</v>
      </c>
      <c r="D1783" s="242" t="s">
        <v>4742</v>
      </c>
      <c r="E1783" s="242" t="s">
        <v>5393</v>
      </c>
      <c r="F1783" s="242" t="s">
        <v>4742</v>
      </c>
      <c r="G1783" s="240"/>
      <c r="H1783" s="241">
        <v>0</v>
      </c>
      <c r="I1783" s="242" t="s">
        <v>4848</v>
      </c>
      <c r="J1783" s="242" t="s">
        <v>4849</v>
      </c>
      <c r="K1783" s="242" t="s">
        <v>4729</v>
      </c>
      <c r="L1783" s="242" t="s">
        <v>5451</v>
      </c>
      <c r="M1783" s="242" t="s">
        <v>4851</v>
      </c>
      <c r="N1783" s="242"/>
      <c r="O1783" s="242" t="s">
        <v>10531</v>
      </c>
      <c r="P1783" s="242" t="s">
        <v>10537</v>
      </c>
      <c r="Q1783" s="242" t="s">
        <v>4733</v>
      </c>
    </row>
    <row r="1784" spans="1:17">
      <c r="A1784" s="242" t="s">
        <v>10539</v>
      </c>
      <c r="B1784" s="242" t="s">
        <v>10540</v>
      </c>
      <c r="C1784" s="242" t="s">
        <v>10541</v>
      </c>
      <c r="D1784" s="242" t="s">
        <v>4742</v>
      </c>
      <c r="E1784" s="242" t="s">
        <v>5393</v>
      </c>
      <c r="F1784" s="242" t="s">
        <v>4742</v>
      </c>
      <c r="G1784" s="240"/>
      <c r="H1784" s="241">
        <v>0</v>
      </c>
      <c r="I1784" s="242" t="s">
        <v>4848</v>
      </c>
      <c r="J1784" s="242" t="s">
        <v>4849</v>
      </c>
      <c r="K1784" s="242" t="s">
        <v>4729</v>
      </c>
      <c r="L1784" s="242" t="s">
        <v>5451</v>
      </c>
      <c r="M1784" s="242" t="s">
        <v>4851</v>
      </c>
      <c r="N1784" s="242"/>
      <c r="O1784" s="242" t="s">
        <v>10531</v>
      </c>
      <c r="P1784" s="242" t="s">
        <v>10540</v>
      </c>
      <c r="Q1784" s="242" t="s">
        <v>4733</v>
      </c>
    </row>
    <row r="1785" spans="1:17">
      <c r="A1785" s="242" t="s">
        <v>10542</v>
      </c>
      <c r="B1785" s="242" t="s">
        <v>10543</v>
      </c>
      <c r="C1785" s="242" t="s">
        <v>10544</v>
      </c>
      <c r="D1785" s="242"/>
      <c r="E1785" s="242"/>
      <c r="F1785" s="242" t="s">
        <v>10545</v>
      </c>
      <c r="G1785" s="240"/>
      <c r="H1785" s="241">
        <v>0</v>
      </c>
      <c r="I1785" s="242"/>
      <c r="J1785" s="242"/>
      <c r="K1785" s="242" t="s">
        <v>4729</v>
      </c>
      <c r="L1785" s="242" t="s">
        <v>4730</v>
      </c>
      <c r="M1785" s="242" t="s">
        <v>4759</v>
      </c>
      <c r="N1785" s="242"/>
      <c r="O1785" s="242" t="s">
        <v>10542</v>
      </c>
      <c r="P1785" s="242" t="s">
        <v>10543</v>
      </c>
      <c r="Q1785" s="242" t="s">
        <v>4733</v>
      </c>
    </row>
    <row r="1786" spans="1:17">
      <c r="A1786" s="242" t="s">
        <v>10546</v>
      </c>
      <c r="B1786" s="242" t="s">
        <v>10547</v>
      </c>
      <c r="C1786" s="242" t="s">
        <v>10548</v>
      </c>
      <c r="D1786" s="242"/>
      <c r="E1786" s="242" t="s">
        <v>4737</v>
      </c>
      <c r="F1786" s="242" t="s">
        <v>10549</v>
      </c>
      <c r="G1786" s="240">
        <v>60</v>
      </c>
      <c r="H1786" s="241">
        <v>0</v>
      </c>
      <c r="I1786" s="242"/>
      <c r="J1786" s="242"/>
      <c r="K1786" s="242" t="s">
        <v>4729</v>
      </c>
      <c r="L1786" s="242" t="s">
        <v>7888</v>
      </c>
      <c r="M1786" s="242"/>
      <c r="N1786" s="242"/>
      <c r="O1786" s="242" t="s">
        <v>10546</v>
      </c>
      <c r="P1786" s="242" t="s">
        <v>10547</v>
      </c>
      <c r="Q1786" s="242" t="s">
        <v>4733</v>
      </c>
    </row>
    <row r="1787" spans="1:17">
      <c r="A1787" s="242" t="s">
        <v>10550</v>
      </c>
      <c r="B1787" s="242" t="s">
        <v>10551</v>
      </c>
      <c r="C1787" s="242" t="s">
        <v>10552</v>
      </c>
      <c r="D1787" s="242"/>
      <c r="E1787" s="242" t="s">
        <v>4737</v>
      </c>
      <c r="F1787" s="242" t="s">
        <v>10553</v>
      </c>
      <c r="G1787" s="240">
        <v>60</v>
      </c>
      <c r="H1787" s="241">
        <v>0</v>
      </c>
      <c r="I1787" s="242" t="s">
        <v>4738</v>
      </c>
      <c r="J1787" s="242" t="s">
        <v>4739</v>
      </c>
      <c r="K1787" s="242" t="s">
        <v>4729</v>
      </c>
      <c r="L1787" s="242" t="s">
        <v>4730</v>
      </c>
      <c r="M1787" s="242" t="s">
        <v>5320</v>
      </c>
      <c r="N1787" s="242"/>
      <c r="O1787" s="242" t="s">
        <v>10550</v>
      </c>
      <c r="P1787" s="242" t="s">
        <v>10551</v>
      </c>
      <c r="Q1787" s="242" t="s">
        <v>4733</v>
      </c>
    </row>
    <row r="1788" spans="1:17">
      <c r="A1788" s="242" t="s">
        <v>10554</v>
      </c>
      <c r="B1788" s="242" t="s">
        <v>10555</v>
      </c>
      <c r="C1788" s="242" t="s">
        <v>10556</v>
      </c>
      <c r="D1788" s="242" t="s">
        <v>10557</v>
      </c>
      <c r="E1788" s="242" t="s">
        <v>4727</v>
      </c>
      <c r="F1788" s="242" t="s">
        <v>10558</v>
      </c>
      <c r="G1788" s="240"/>
      <c r="H1788" s="241">
        <v>0</v>
      </c>
      <c r="I1788" s="242" t="s">
        <v>4775</v>
      </c>
      <c r="J1788" s="242" t="s">
        <v>4776</v>
      </c>
      <c r="K1788" s="242" t="s">
        <v>4729</v>
      </c>
      <c r="L1788" s="242" t="s">
        <v>4730</v>
      </c>
      <c r="M1788" s="242" t="s">
        <v>4740</v>
      </c>
      <c r="N1788" s="242"/>
      <c r="O1788" s="242" t="s">
        <v>10554</v>
      </c>
      <c r="P1788" s="242" t="s">
        <v>10555</v>
      </c>
      <c r="Q1788" s="242" t="s">
        <v>4733</v>
      </c>
    </row>
    <row r="1789" spans="1:17">
      <c r="A1789" s="242" t="s">
        <v>10559</v>
      </c>
      <c r="B1789" s="242" t="s">
        <v>10560</v>
      </c>
      <c r="C1789" s="242" t="s">
        <v>10561</v>
      </c>
      <c r="D1789" s="242" t="s">
        <v>10557</v>
      </c>
      <c r="E1789" s="242" t="s">
        <v>4727</v>
      </c>
      <c r="F1789" s="242" t="s">
        <v>10557</v>
      </c>
      <c r="G1789" s="240"/>
      <c r="H1789" s="241">
        <v>0</v>
      </c>
      <c r="I1789" s="242" t="s">
        <v>4738</v>
      </c>
      <c r="J1789" s="242" t="s">
        <v>4739</v>
      </c>
      <c r="K1789" s="242" t="s">
        <v>4729</v>
      </c>
      <c r="L1789" s="242" t="s">
        <v>4730</v>
      </c>
      <c r="M1789" s="242" t="s">
        <v>4740</v>
      </c>
      <c r="N1789" s="242" t="s">
        <v>4769</v>
      </c>
      <c r="O1789" s="242" t="s">
        <v>10554</v>
      </c>
      <c r="P1789" s="242" t="s">
        <v>10560</v>
      </c>
      <c r="Q1789" s="242" t="s">
        <v>4733</v>
      </c>
    </row>
    <row r="1790" spans="1:17">
      <c r="A1790" s="242" t="s">
        <v>10562</v>
      </c>
      <c r="B1790" s="242" t="s">
        <v>10563</v>
      </c>
      <c r="C1790" s="242" t="s">
        <v>10564</v>
      </c>
      <c r="D1790" s="242" t="s">
        <v>10557</v>
      </c>
      <c r="E1790" s="242" t="s">
        <v>4727</v>
      </c>
      <c r="F1790" s="242" t="s">
        <v>10557</v>
      </c>
      <c r="G1790" s="240"/>
      <c r="H1790" s="241">
        <v>0</v>
      </c>
      <c r="I1790" s="242" t="s">
        <v>4738</v>
      </c>
      <c r="J1790" s="242" t="s">
        <v>4739</v>
      </c>
      <c r="K1790" s="242" t="s">
        <v>4729</v>
      </c>
      <c r="L1790" s="242" t="s">
        <v>4730</v>
      </c>
      <c r="M1790" s="242" t="s">
        <v>4740</v>
      </c>
      <c r="N1790" s="242" t="s">
        <v>4769</v>
      </c>
      <c r="O1790" s="242" t="s">
        <v>10554</v>
      </c>
      <c r="P1790" s="242" t="s">
        <v>10563</v>
      </c>
      <c r="Q1790" s="242" t="s">
        <v>4733</v>
      </c>
    </row>
    <row r="1791" spans="1:17">
      <c r="A1791" s="242" t="s">
        <v>10565</v>
      </c>
      <c r="B1791" s="242" t="s">
        <v>10566</v>
      </c>
      <c r="C1791" s="242" t="s">
        <v>10567</v>
      </c>
      <c r="D1791" s="242" t="s">
        <v>10568</v>
      </c>
      <c r="E1791" s="242" t="s">
        <v>10569</v>
      </c>
      <c r="F1791" s="242" t="s">
        <v>10568</v>
      </c>
      <c r="G1791" s="240"/>
      <c r="H1791" s="241">
        <v>0</v>
      </c>
      <c r="I1791" s="242" t="s">
        <v>4848</v>
      </c>
      <c r="J1791" s="242" t="s">
        <v>4849</v>
      </c>
      <c r="K1791" s="242" t="s">
        <v>4729</v>
      </c>
      <c r="L1791" s="242" t="s">
        <v>5389</v>
      </c>
      <c r="M1791" s="242" t="s">
        <v>4851</v>
      </c>
      <c r="N1791" s="242" t="s">
        <v>10570</v>
      </c>
      <c r="O1791" s="242" t="s">
        <v>10565</v>
      </c>
      <c r="P1791" s="242" t="s">
        <v>10566</v>
      </c>
      <c r="Q1791" s="242" t="s">
        <v>4733</v>
      </c>
    </row>
    <row r="1792" spans="1:17">
      <c r="A1792" s="242" t="s">
        <v>10571</v>
      </c>
      <c r="B1792" s="242" t="s">
        <v>10572</v>
      </c>
      <c r="C1792" s="242" t="s">
        <v>10573</v>
      </c>
      <c r="D1792" s="242" t="s">
        <v>10574</v>
      </c>
      <c r="E1792" s="242" t="s">
        <v>10569</v>
      </c>
      <c r="F1792" s="242" t="s">
        <v>10574</v>
      </c>
      <c r="G1792" s="240"/>
      <c r="H1792" s="241">
        <v>0</v>
      </c>
      <c r="I1792" s="242" t="s">
        <v>4967</v>
      </c>
      <c r="J1792" s="242" t="s">
        <v>4968</v>
      </c>
      <c r="K1792" s="242" t="s">
        <v>4729</v>
      </c>
      <c r="L1792" s="242" t="s">
        <v>4832</v>
      </c>
      <c r="M1792" s="242" t="s">
        <v>4901</v>
      </c>
      <c r="N1792" s="242"/>
      <c r="O1792" s="242" t="s">
        <v>10565</v>
      </c>
      <c r="P1792" s="242" t="s">
        <v>10566</v>
      </c>
      <c r="Q1792" s="242" t="s">
        <v>4733</v>
      </c>
    </row>
    <row r="1793" spans="1:17">
      <c r="A1793" s="242" t="s">
        <v>10575</v>
      </c>
      <c r="B1793" s="242" t="s">
        <v>10576</v>
      </c>
      <c r="C1793" s="242" t="s">
        <v>10577</v>
      </c>
      <c r="D1793" s="242" t="s">
        <v>10574</v>
      </c>
      <c r="E1793" s="242" t="s">
        <v>10569</v>
      </c>
      <c r="F1793" s="242" t="s">
        <v>10574</v>
      </c>
      <c r="G1793" s="240"/>
      <c r="H1793" s="241">
        <v>0</v>
      </c>
      <c r="I1793" s="242" t="s">
        <v>4967</v>
      </c>
      <c r="J1793" s="242" t="s">
        <v>4968</v>
      </c>
      <c r="K1793" s="242" t="s">
        <v>4729</v>
      </c>
      <c r="L1793" s="242" t="s">
        <v>4832</v>
      </c>
      <c r="M1793" s="242" t="s">
        <v>4901</v>
      </c>
      <c r="N1793" s="242"/>
      <c r="O1793" s="242" t="s">
        <v>10565</v>
      </c>
      <c r="P1793" s="242" t="s">
        <v>10566</v>
      </c>
      <c r="Q1793" s="242" t="s">
        <v>4733</v>
      </c>
    </row>
    <row r="1794" spans="1:17">
      <c r="A1794" s="242" t="s">
        <v>10578</v>
      </c>
      <c r="B1794" s="242" t="s">
        <v>10579</v>
      </c>
      <c r="C1794" s="242" t="s">
        <v>10580</v>
      </c>
      <c r="D1794" s="242" t="s">
        <v>10574</v>
      </c>
      <c r="E1794" s="242" t="s">
        <v>10569</v>
      </c>
      <c r="F1794" s="242" t="s">
        <v>10574</v>
      </c>
      <c r="G1794" s="240"/>
      <c r="H1794" s="241">
        <v>0</v>
      </c>
      <c r="I1794" s="242" t="s">
        <v>4967</v>
      </c>
      <c r="J1794" s="242" t="s">
        <v>4968</v>
      </c>
      <c r="K1794" s="242" t="s">
        <v>4729</v>
      </c>
      <c r="L1794" s="242" t="s">
        <v>4832</v>
      </c>
      <c r="M1794" s="242" t="s">
        <v>6018</v>
      </c>
      <c r="N1794" s="242"/>
      <c r="O1794" s="242" t="s">
        <v>10565</v>
      </c>
      <c r="P1794" s="242" t="s">
        <v>10566</v>
      </c>
      <c r="Q1794" s="242" t="s">
        <v>4733</v>
      </c>
    </row>
    <row r="1795" spans="1:17">
      <c r="A1795" s="242" t="s">
        <v>10581</v>
      </c>
      <c r="B1795" s="242" t="s">
        <v>10582</v>
      </c>
      <c r="C1795" s="242" t="s">
        <v>10583</v>
      </c>
      <c r="D1795" s="242" t="s">
        <v>10584</v>
      </c>
      <c r="E1795" s="242" t="s">
        <v>10569</v>
      </c>
      <c r="F1795" s="242" t="s">
        <v>10584</v>
      </c>
      <c r="G1795" s="240"/>
      <c r="H1795" s="241">
        <v>0</v>
      </c>
      <c r="I1795" s="242" t="s">
        <v>4967</v>
      </c>
      <c r="J1795" s="242" t="s">
        <v>4968</v>
      </c>
      <c r="K1795" s="242" t="s">
        <v>4729</v>
      </c>
      <c r="L1795" s="242" t="s">
        <v>4832</v>
      </c>
      <c r="M1795" s="242" t="s">
        <v>4901</v>
      </c>
      <c r="N1795" s="242"/>
      <c r="O1795" s="242" t="s">
        <v>10565</v>
      </c>
      <c r="P1795" s="242" t="s">
        <v>10566</v>
      </c>
      <c r="Q1795" s="242" t="s">
        <v>4733</v>
      </c>
    </row>
    <row r="1796" spans="1:17">
      <c r="A1796" s="242" t="s">
        <v>10585</v>
      </c>
      <c r="B1796" s="242" t="s">
        <v>10586</v>
      </c>
      <c r="C1796" s="242" t="s">
        <v>10587</v>
      </c>
      <c r="D1796" s="242" t="s">
        <v>10584</v>
      </c>
      <c r="E1796" s="242" t="s">
        <v>10569</v>
      </c>
      <c r="F1796" s="242" t="s">
        <v>10584</v>
      </c>
      <c r="G1796" s="240"/>
      <c r="H1796" s="241">
        <v>0</v>
      </c>
      <c r="I1796" s="242" t="s">
        <v>4967</v>
      </c>
      <c r="J1796" s="242" t="s">
        <v>4968</v>
      </c>
      <c r="K1796" s="242" t="s">
        <v>4729</v>
      </c>
      <c r="L1796" s="242" t="s">
        <v>4832</v>
      </c>
      <c r="M1796" s="242" t="s">
        <v>4901</v>
      </c>
      <c r="N1796" s="242"/>
      <c r="O1796" s="242" t="s">
        <v>10565</v>
      </c>
      <c r="P1796" s="242" t="s">
        <v>10566</v>
      </c>
      <c r="Q1796" s="242" t="s">
        <v>4733</v>
      </c>
    </row>
    <row r="1797" spans="1:17">
      <c r="A1797" s="242" t="s">
        <v>10588</v>
      </c>
      <c r="B1797" s="242" t="s">
        <v>10589</v>
      </c>
      <c r="C1797" s="242" t="s">
        <v>10590</v>
      </c>
      <c r="D1797" s="242" t="s">
        <v>10591</v>
      </c>
      <c r="E1797" s="242" t="s">
        <v>10569</v>
      </c>
      <c r="F1797" s="242" t="s">
        <v>10591</v>
      </c>
      <c r="G1797" s="240"/>
      <c r="H1797" s="241">
        <v>0</v>
      </c>
      <c r="I1797" s="242" t="s">
        <v>4967</v>
      </c>
      <c r="J1797" s="242" t="s">
        <v>4968</v>
      </c>
      <c r="K1797" s="242" t="s">
        <v>4729</v>
      </c>
      <c r="L1797" s="242" t="s">
        <v>4832</v>
      </c>
      <c r="M1797" s="242" t="s">
        <v>6018</v>
      </c>
      <c r="N1797" s="242"/>
      <c r="O1797" s="242" t="s">
        <v>10565</v>
      </c>
      <c r="P1797" s="242" t="s">
        <v>10566</v>
      </c>
      <c r="Q1797" s="242" t="s">
        <v>4733</v>
      </c>
    </row>
    <row r="1798" spans="1:17">
      <c r="A1798" s="242" t="s">
        <v>10592</v>
      </c>
      <c r="B1798" s="242" t="s">
        <v>10593</v>
      </c>
      <c r="C1798" s="242" t="s">
        <v>10594</v>
      </c>
      <c r="D1798" s="242" t="s">
        <v>10595</v>
      </c>
      <c r="E1798" s="242" t="s">
        <v>10569</v>
      </c>
      <c r="F1798" s="242" t="s">
        <v>10595</v>
      </c>
      <c r="G1798" s="240"/>
      <c r="H1798" s="241">
        <v>0</v>
      </c>
      <c r="I1798" s="242" t="s">
        <v>4967</v>
      </c>
      <c r="J1798" s="242" t="s">
        <v>4968</v>
      </c>
      <c r="K1798" s="242" t="s">
        <v>4729</v>
      </c>
      <c r="L1798" s="242" t="s">
        <v>4832</v>
      </c>
      <c r="M1798" s="242" t="s">
        <v>6018</v>
      </c>
      <c r="N1798" s="242" t="s">
        <v>9164</v>
      </c>
      <c r="O1798" s="242" t="s">
        <v>10565</v>
      </c>
      <c r="P1798" s="242" t="s">
        <v>10566</v>
      </c>
      <c r="Q1798" s="242" t="s">
        <v>4733</v>
      </c>
    </row>
    <row r="1799" spans="1:17">
      <c r="A1799" s="242" t="s">
        <v>10596</v>
      </c>
      <c r="B1799" s="242" t="s">
        <v>10597</v>
      </c>
      <c r="C1799" s="242" t="s">
        <v>10598</v>
      </c>
      <c r="D1799" s="242" t="s">
        <v>10595</v>
      </c>
      <c r="E1799" s="242" t="s">
        <v>10569</v>
      </c>
      <c r="F1799" s="242" t="s">
        <v>10595</v>
      </c>
      <c r="G1799" s="240"/>
      <c r="H1799" s="241">
        <v>0</v>
      </c>
      <c r="I1799" s="242" t="s">
        <v>4967</v>
      </c>
      <c r="J1799" s="242" t="s">
        <v>4968</v>
      </c>
      <c r="K1799" s="242" t="s">
        <v>4729</v>
      </c>
      <c r="L1799" s="242" t="s">
        <v>4832</v>
      </c>
      <c r="M1799" s="242" t="s">
        <v>4901</v>
      </c>
      <c r="N1799" s="242" t="s">
        <v>9164</v>
      </c>
      <c r="O1799" s="242" t="s">
        <v>10565</v>
      </c>
      <c r="P1799" s="242" t="s">
        <v>10566</v>
      </c>
      <c r="Q1799" s="242" t="s">
        <v>4733</v>
      </c>
    </row>
    <row r="1800" spans="1:17">
      <c r="A1800" s="242" t="s">
        <v>10599</v>
      </c>
      <c r="B1800" s="242" t="s">
        <v>10600</v>
      </c>
      <c r="C1800" s="242" t="s">
        <v>10601</v>
      </c>
      <c r="D1800" s="242" t="s">
        <v>10602</v>
      </c>
      <c r="E1800" s="242" t="s">
        <v>10569</v>
      </c>
      <c r="F1800" s="242" t="s">
        <v>10602</v>
      </c>
      <c r="G1800" s="240"/>
      <c r="H1800" s="241">
        <v>0</v>
      </c>
      <c r="I1800" s="242" t="s">
        <v>4967</v>
      </c>
      <c r="J1800" s="242" t="s">
        <v>4968</v>
      </c>
      <c r="K1800" s="242" t="s">
        <v>4729</v>
      </c>
      <c r="L1800" s="242" t="s">
        <v>4832</v>
      </c>
      <c r="M1800" s="242" t="s">
        <v>6018</v>
      </c>
      <c r="N1800" s="242" t="s">
        <v>9164</v>
      </c>
      <c r="O1800" s="242" t="s">
        <v>10565</v>
      </c>
      <c r="P1800" s="242" t="s">
        <v>10566</v>
      </c>
      <c r="Q1800" s="242" t="s">
        <v>4733</v>
      </c>
    </row>
    <row r="1801" spans="1:17">
      <c r="A1801" s="242" t="s">
        <v>10603</v>
      </c>
      <c r="B1801" s="242" t="s">
        <v>10604</v>
      </c>
      <c r="C1801" s="242" t="s">
        <v>10605</v>
      </c>
      <c r="D1801" s="242" t="s">
        <v>10602</v>
      </c>
      <c r="E1801" s="242" t="s">
        <v>10569</v>
      </c>
      <c r="F1801" s="242" t="s">
        <v>10602</v>
      </c>
      <c r="G1801" s="240"/>
      <c r="H1801" s="241">
        <v>0</v>
      </c>
      <c r="I1801" s="242" t="s">
        <v>4967</v>
      </c>
      <c r="J1801" s="242" t="s">
        <v>4968</v>
      </c>
      <c r="K1801" s="242" t="s">
        <v>4729</v>
      </c>
      <c r="L1801" s="242" t="s">
        <v>4832</v>
      </c>
      <c r="M1801" s="242" t="s">
        <v>4901</v>
      </c>
      <c r="N1801" s="242" t="s">
        <v>9164</v>
      </c>
      <c r="O1801" s="242" t="s">
        <v>10565</v>
      </c>
      <c r="P1801" s="242" t="s">
        <v>10566</v>
      </c>
      <c r="Q1801" s="242" t="s">
        <v>4733</v>
      </c>
    </row>
    <row r="1802" spans="1:17">
      <c r="A1802" s="242" t="s">
        <v>10606</v>
      </c>
      <c r="B1802" s="242" t="s">
        <v>10607</v>
      </c>
      <c r="C1802" s="242" t="s">
        <v>10608</v>
      </c>
      <c r="D1802" s="242" t="s">
        <v>10602</v>
      </c>
      <c r="E1802" s="242" t="s">
        <v>10569</v>
      </c>
      <c r="F1802" s="242" t="s">
        <v>10602</v>
      </c>
      <c r="G1802" s="240"/>
      <c r="H1802" s="241">
        <v>0</v>
      </c>
      <c r="I1802" s="242" t="s">
        <v>4967</v>
      </c>
      <c r="J1802" s="242" t="s">
        <v>4968</v>
      </c>
      <c r="K1802" s="242" t="s">
        <v>4729</v>
      </c>
      <c r="L1802" s="242" t="s">
        <v>4832</v>
      </c>
      <c r="M1802" s="242" t="s">
        <v>4901</v>
      </c>
      <c r="N1802" s="242" t="s">
        <v>9164</v>
      </c>
      <c r="O1802" s="242" t="s">
        <v>10565</v>
      </c>
      <c r="P1802" s="242" t="s">
        <v>10566</v>
      </c>
      <c r="Q1802" s="242" t="s">
        <v>4733</v>
      </c>
    </row>
    <row r="1803" spans="1:17">
      <c r="A1803" s="242" t="s">
        <v>10609</v>
      </c>
      <c r="B1803" s="242" t="s">
        <v>10610</v>
      </c>
      <c r="C1803" s="242" t="s">
        <v>10611</v>
      </c>
      <c r="D1803" s="242" t="s">
        <v>10602</v>
      </c>
      <c r="E1803" s="242" t="s">
        <v>10569</v>
      </c>
      <c r="F1803" s="242" t="s">
        <v>10602</v>
      </c>
      <c r="G1803" s="240"/>
      <c r="H1803" s="241">
        <v>0</v>
      </c>
      <c r="I1803" s="242" t="s">
        <v>4967</v>
      </c>
      <c r="J1803" s="242" t="s">
        <v>4968</v>
      </c>
      <c r="K1803" s="242" t="s">
        <v>4729</v>
      </c>
      <c r="L1803" s="242" t="s">
        <v>4832</v>
      </c>
      <c r="M1803" s="242" t="s">
        <v>4901</v>
      </c>
      <c r="N1803" s="242" t="s">
        <v>9164</v>
      </c>
      <c r="O1803" s="242" t="s">
        <v>10565</v>
      </c>
      <c r="P1803" s="242" t="s">
        <v>10566</v>
      </c>
      <c r="Q1803" s="242" t="s">
        <v>4733</v>
      </c>
    </row>
    <row r="1804" spans="1:17">
      <c r="A1804" s="242" t="s">
        <v>10612</v>
      </c>
      <c r="B1804" s="242" t="s">
        <v>10613</v>
      </c>
      <c r="C1804" s="242" t="s">
        <v>10614</v>
      </c>
      <c r="D1804" s="242" t="s">
        <v>10602</v>
      </c>
      <c r="E1804" s="242" t="s">
        <v>10569</v>
      </c>
      <c r="F1804" s="242" t="s">
        <v>10602</v>
      </c>
      <c r="G1804" s="240"/>
      <c r="H1804" s="241">
        <v>0</v>
      </c>
      <c r="I1804" s="242" t="s">
        <v>4967</v>
      </c>
      <c r="J1804" s="242" t="s">
        <v>4968</v>
      </c>
      <c r="K1804" s="242" t="s">
        <v>4729</v>
      </c>
      <c r="L1804" s="242" t="s">
        <v>4832</v>
      </c>
      <c r="M1804" s="242" t="s">
        <v>6018</v>
      </c>
      <c r="N1804" s="242" t="s">
        <v>9164</v>
      </c>
      <c r="O1804" s="242" t="s">
        <v>10565</v>
      </c>
      <c r="P1804" s="242" t="s">
        <v>10566</v>
      </c>
      <c r="Q1804" s="242" t="s">
        <v>4733</v>
      </c>
    </row>
    <row r="1805" spans="1:17">
      <c r="A1805" s="242" t="s">
        <v>10615</v>
      </c>
      <c r="B1805" s="242" t="s">
        <v>10616</v>
      </c>
      <c r="C1805" s="242" t="s">
        <v>10617</v>
      </c>
      <c r="D1805" s="242" t="s">
        <v>10602</v>
      </c>
      <c r="E1805" s="242" t="s">
        <v>10569</v>
      </c>
      <c r="F1805" s="242" t="s">
        <v>10602</v>
      </c>
      <c r="G1805" s="240"/>
      <c r="H1805" s="241">
        <v>0</v>
      </c>
      <c r="I1805" s="242" t="s">
        <v>4967</v>
      </c>
      <c r="J1805" s="242" t="s">
        <v>4968</v>
      </c>
      <c r="K1805" s="242" t="s">
        <v>4729</v>
      </c>
      <c r="L1805" s="242" t="s">
        <v>4832</v>
      </c>
      <c r="M1805" s="242" t="s">
        <v>6018</v>
      </c>
      <c r="N1805" s="242" t="s">
        <v>6223</v>
      </c>
      <c r="O1805" s="242" t="s">
        <v>10565</v>
      </c>
      <c r="P1805" s="242" t="s">
        <v>10566</v>
      </c>
      <c r="Q1805" s="242" t="s">
        <v>4733</v>
      </c>
    </row>
    <row r="1806" spans="1:17">
      <c r="A1806" s="242" t="s">
        <v>10618</v>
      </c>
      <c r="B1806" s="242" t="s">
        <v>10619</v>
      </c>
      <c r="C1806" s="242" t="s">
        <v>10620</v>
      </c>
      <c r="D1806" s="242" t="s">
        <v>10602</v>
      </c>
      <c r="E1806" s="242" t="s">
        <v>10569</v>
      </c>
      <c r="F1806" s="242" t="s">
        <v>10602</v>
      </c>
      <c r="G1806" s="240"/>
      <c r="H1806" s="241">
        <v>0</v>
      </c>
      <c r="I1806" s="242" t="s">
        <v>4967</v>
      </c>
      <c r="J1806" s="242" t="s">
        <v>4968</v>
      </c>
      <c r="K1806" s="242" t="s">
        <v>4729</v>
      </c>
      <c r="L1806" s="242" t="s">
        <v>4832</v>
      </c>
      <c r="M1806" s="242" t="s">
        <v>6018</v>
      </c>
      <c r="N1806" s="242" t="s">
        <v>6223</v>
      </c>
      <c r="O1806" s="242" t="s">
        <v>10565</v>
      </c>
      <c r="P1806" s="242" t="s">
        <v>10566</v>
      </c>
      <c r="Q1806" s="242" t="s">
        <v>4733</v>
      </c>
    </row>
    <row r="1807" spans="1:17">
      <c r="A1807" s="242" t="s">
        <v>10621</v>
      </c>
      <c r="B1807" s="242" t="s">
        <v>10622</v>
      </c>
      <c r="C1807" s="242" t="s">
        <v>10623</v>
      </c>
      <c r="D1807" s="242" t="s">
        <v>10602</v>
      </c>
      <c r="E1807" s="242" t="s">
        <v>10569</v>
      </c>
      <c r="F1807" s="242" t="s">
        <v>10602</v>
      </c>
      <c r="G1807" s="240"/>
      <c r="H1807" s="241">
        <v>0</v>
      </c>
      <c r="I1807" s="242" t="s">
        <v>4967</v>
      </c>
      <c r="J1807" s="242" t="s">
        <v>4968</v>
      </c>
      <c r="K1807" s="242" t="s">
        <v>4729</v>
      </c>
      <c r="L1807" s="242" t="s">
        <v>4832</v>
      </c>
      <c r="M1807" s="242" t="s">
        <v>4901</v>
      </c>
      <c r="N1807" s="242" t="s">
        <v>9164</v>
      </c>
      <c r="O1807" s="242" t="s">
        <v>10565</v>
      </c>
      <c r="P1807" s="242" t="s">
        <v>10566</v>
      </c>
      <c r="Q1807" s="242" t="s">
        <v>4733</v>
      </c>
    </row>
    <row r="1808" spans="1:17">
      <c r="A1808" s="242" t="s">
        <v>10624</v>
      </c>
      <c r="B1808" s="242" t="s">
        <v>10625</v>
      </c>
      <c r="C1808" s="242" t="s">
        <v>10626</v>
      </c>
      <c r="D1808" s="242"/>
      <c r="E1808" s="242" t="s">
        <v>10627</v>
      </c>
      <c r="F1808" s="242"/>
      <c r="G1808" s="240"/>
      <c r="H1808" s="241">
        <v>0</v>
      </c>
      <c r="I1808" s="242" t="s">
        <v>4967</v>
      </c>
      <c r="J1808" s="242" t="s">
        <v>4968</v>
      </c>
      <c r="K1808" s="242" t="s">
        <v>4729</v>
      </c>
      <c r="L1808" s="242" t="s">
        <v>10628</v>
      </c>
      <c r="M1808" s="242" t="s">
        <v>10629</v>
      </c>
      <c r="N1808" s="242" t="s">
        <v>10630</v>
      </c>
      <c r="O1808" s="242" t="s">
        <v>10565</v>
      </c>
      <c r="P1808" s="242" t="s">
        <v>10566</v>
      </c>
      <c r="Q1808" s="242" t="s">
        <v>4733</v>
      </c>
    </row>
    <row r="1809" spans="1:17">
      <c r="A1809" s="242" t="s">
        <v>10631</v>
      </c>
      <c r="B1809" s="242" t="s">
        <v>10632</v>
      </c>
      <c r="C1809" s="242" t="s">
        <v>10633</v>
      </c>
      <c r="D1809" s="242"/>
      <c r="E1809" s="242" t="s">
        <v>10627</v>
      </c>
      <c r="F1809" s="242"/>
      <c r="G1809" s="240"/>
      <c r="H1809" s="241">
        <v>0</v>
      </c>
      <c r="I1809" s="242" t="s">
        <v>4967</v>
      </c>
      <c r="J1809" s="242" t="s">
        <v>4968</v>
      </c>
      <c r="K1809" s="242" t="s">
        <v>4729</v>
      </c>
      <c r="L1809" s="242" t="s">
        <v>10628</v>
      </c>
      <c r="M1809" s="242" t="s">
        <v>10630</v>
      </c>
      <c r="N1809" s="242" t="s">
        <v>10630</v>
      </c>
      <c r="O1809" s="242" t="s">
        <v>10565</v>
      </c>
      <c r="P1809" s="242" t="s">
        <v>10566</v>
      </c>
      <c r="Q1809" s="242" t="s">
        <v>4733</v>
      </c>
    </row>
    <row r="1810" spans="1:17">
      <c r="A1810" s="242" t="s">
        <v>10634</v>
      </c>
      <c r="B1810" s="242" t="s">
        <v>10635</v>
      </c>
      <c r="C1810" s="242" t="s">
        <v>10636</v>
      </c>
      <c r="D1810" s="242"/>
      <c r="E1810" s="242" t="s">
        <v>10637</v>
      </c>
      <c r="F1810" s="242" t="s">
        <v>10638</v>
      </c>
      <c r="G1810" s="240">
        <v>60</v>
      </c>
      <c r="H1810" s="241">
        <v>0</v>
      </c>
      <c r="I1810" s="242" t="s">
        <v>1226</v>
      </c>
      <c r="J1810" s="242" t="s">
        <v>5059</v>
      </c>
      <c r="K1810" s="242" t="s">
        <v>4729</v>
      </c>
      <c r="L1810" s="242" t="s">
        <v>4730</v>
      </c>
      <c r="M1810" s="242" t="s">
        <v>4785</v>
      </c>
      <c r="N1810" s="242"/>
      <c r="O1810" s="242" t="s">
        <v>10639</v>
      </c>
      <c r="P1810" s="242" t="s">
        <v>10635</v>
      </c>
      <c r="Q1810" s="242" t="s">
        <v>4733</v>
      </c>
    </row>
    <row r="1811" spans="1:17">
      <c r="A1811" s="242" t="s">
        <v>10640</v>
      </c>
      <c r="B1811" s="242" t="s">
        <v>10641</v>
      </c>
      <c r="C1811" s="242" t="s">
        <v>10642</v>
      </c>
      <c r="D1811" s="242"/>
      <c r="E1811" s="242" t="s">
        <v>10637</v>
      </c>
      <c r="F1811" s="242" t="s">
        <v>4742</v>
      </c>
      <c r="G1811" s="240">
        <v>60</v>
      </c>
      <c r="H1811" s="241">
        <v>0</v>
      </c>
      <c r="I1811" s="242" t="s">
        <v>1226</v>
      </c>
      <c r="J1811" s="242" t="s">
        <v>5059</v>
      </c>
      <c r="K1811" s="242" t="s">
        <v>4729</v>
      </c>
      <c r="L1811" s="242" t="s">
        <v>4730</v>
      </c>
      <c r="M1811" s="242" t="s">
        <v>4785</v>
      </c>
      <c r="N1811" s="242"/>
      <c r="O1811" s="242" t="s">
        <v>10639</v>
      </c>
      <c r="P1811" s="242" t="s">
        <v>10635</v>
      </c>
      <c r="Q1811" s="242" t="s">
        <v>4733</v>
      </c>
    </row>
    <row r="1812" spans="1:17">
      <c r="A1812" s="242" t="s">
        <v>10643</v>
      </c>
      <c r="B1812" s="242" t="s">
        <v>10644</v>
      </c>
      <c r="C1812" s="242" t="s">
        <v>10645</v>
      </c>
      <c r="D1812" s="242"/>
      <c r="E1812" s="242" t="s">
        <v>4737</v>
      </c>
      <c r="F1812" s="242" t="s">
        <v>10646</v>
      </c>
      <c r="G1812" s="240">
        <v>60</v>
      </c>
      <c r="H1812" s="241">
        <v>0</v>
      </c>
      <c r="I1812" s="242" t="s">
        <v>4775</v>
      </c>
      <c r="J1812" s="242" t="s">
        <v>4776</v>
      </c>
      <c r="K1812" s="242" t="s">
        <v>4729</v>
      </c>
      <c r="L1812" s="242" t="s">
        <v>4730</v>
      </c>
      <c r="M1812" s="242" t="s">
        <v>4749</v>
      </c>
      <c r="N1812" s="242"/>
      <c r="O1812" s="242" t="s">
        <v>10643</v>
      </c>
      <c r="P1812" s="242" t="s">
        <v>10644</v>
      </c>
      <c r="Q1812" s="242" t="s">
        <v>4733</v>
      </c>
    </row>
    <row r="1813" spans="1:17">
      <c r="A1813" s="242" t="s">
        <v>10647</v>
      </c>
      <c r="B1813" s="242" t="s">
        <v>10648</v>
      </c>
      <c r="C1813" s="242"/>
      <c r="D1813" s="242"/>
      <c r="E1813" s="242"/>
      <c r="F1813" s="242"/>
      <c r="G1813" s="240"/>
      <c r="H1813" s="241">
        <v>0</v>
      </c>
      <c r="I1813" s="242"/>
      <c r="J1813" s="242"/>
      <c r="K1813" s="242" t="s">
        <v>4729</v>
      </c>
      <c r="L1813" s="242"/>
      <c r="M1813" s="242"/>
      <c r="N1813" s="242"/>
      <c r="O1813" s="242" t="s">
        <v>10647</v>
      </c>
      <c r="P1813" s="242" t="s">
        <v>10648</v>
      </c>
      <c r="Q1813" s="242" t="s">
        <v>4733</v>
      </c>
    </row>
    <row r="1814" spans="1:17">
      <c r="A1814" s="242" t="s">
        <v>10649</v>
      </c>
      <c r="B1814" s="242" t="s">
        <v>10650</v>
      </c>
      <c r="C1814" s="242" t="s">
        <v>10651</v>
      </c>
      <c r="D1814" s="242"/>
      <c r="E1814" s="242" t="s">
        <v>4737</v>
      </c>
      <c r="F1814" s="242" t="s">
        <v>10652</v>
      </c>
      <c r="G1814" s="240"/>
      <c r="H1814" s="241">
        <v>0</v>
      </c>
      <c r="I1814" s="242"/>
      <c r="J1814" s="242"/>
      <c r="K1814" s="242" t="s">
        <v>4729</v>
      </c>
      <c r="L1814" s="242" t="s">
        <v>4730</v>
      </c>
      <c r="M1814" s="242" t="s">
        <v>4749</v>
      </c>
      <c r="N1814" s="242"/>
      <c r="O1814" s="242" t="s">
        <v>10649</v>
      </c>
      <c r="P1814" s="242" t="s">
        <v>10650</v>
      </c>
      <c r="Q1814" s="242" t="s">
        <v>4733</v>
      </c>
    </row>
    <row r="1815" spans="1:17">
      <c r="A1815" s="242" t="s">
        <v>10653</v>
      </c>
      <c r="B1815" s="242" t="s">
        <v>10654</v>
      </c>
      <c r="C1815" s="242" t="s">
        <v>10655</v>
      </c>
      <c r="D1815" s="242" t="s">
        <v>10656</v>
      </c>
      <c r="E1815" s="242" t="s">
        <v>4737</v>
      </c>
      <c r="F1815" s="242" t="s">
        <v>10656</v>
      </c>
      <c r="G1815" s="240"/>
      <c r="H1815" s="241">
        <v>0</v>
      </c>
      <c r="I1815" s="242"/>
      <c r="J1815" s="242"/>
      <c r="K1815" s="242" t="s">
        <v>4729</v>
      </c>
      <c r="L1815" s="242" t="s">
        <v>4730</v>
      </c>
      <c r="M1815" s="242" t="s">
        <v>6439</v>
      </c>
      <c r="N1815" s="242"/>
      <c r="O1815" s="242" t="s">
        <v>10653</v>
      </c>
      <c r="P1815" s="242" t="s">
        <v>10654</v>
      </c>
      <c r="Q1815" s="242" t="s">
        <v>4733</v>
      </c>
    </row>
    <row r="1816" spans="1:17">
      <c r="A1816" s="242" t="s">
        <v>10657</v>
      </c>
      <c r="B1816" s="242" t="s">
        <v>10658</v>
      </c>
      <c r="C1816" s="242" t="s">
        <v>10659</v>
      </c>
      <c r="D1816" s="242" t="s">
        <v>10656</v>
      </c>
      <c r="E1816" s="242" t="s">
        <v>4737</v>
      </c>
      <c r="F1816" s="242" t="s">
        <v>10656</v>
      </c>
      <c r="G1816" s="240"/>
      <c r="H1816" s="241">
        <v>0</v>
      </c>
      <c r="I1816" s="242" t="s">
        <v>4747</v>
      </c>
      <c r="J1816" s="242" t="s">
        <v>4748</v>
      </c>
      <c r="K1816" s="242" t="s">
        <v>4729</v>
      </c>
      <c r="L1816" s="242" t="s">
        <v>4730</v>
      </c>
      <c r="M1816" s="242" t="s">
        <v>4857</v>
      </c>
      <c r="N1816" s="242"/>
      <c r="O1816" s="242" t="s">
        <v>10653</v>
      </c>
      <c r="P1816" s="242" t="s">
        <v>10654</v>
      </c>
      <c r="Q1816" s="242" t="s">
        <v>4733</v>
      </c>
    </row>
    <row r="1817" spans="1:17">
      <c r="A1817" s="242" t="s">
        <v>10660</v>
      </c>
      <c r="B1817" s="242" t="s">
        <v>10661</v>
      </c>
      <c r="C1817" s="242" t="s">
        <v>10662</v>
      </c>
      <c r="D1817" s="242" t="s">
        <v>10656</v>
      </c>
      <c r="E1817" s="242" t="s">
        <v>4737</v>
      </c>
      <c r="F1817" s="242" t="s">
        <v>10656</v>
      </c>
      <c r="G1817" s="240"/>
      <c r="H1817" s="241">
        <v>0</v>
      </c>
      <c r="I1817" s="242" t="s">
        <v>4808</v>
      </c>
      <c r="J1817" s="242" t="s">
        <v>4809</v>
      </c>
      <c r="K1817" s="242" t="s">
        <v>4729</v>
      </c>
      <c r="L1817" s="242" t="s">
        <v>4730</v>
      </c>
      <c r="M1817" s="242" t="s">
        <v>4731</v>
      </c>
      <c r="N1817" s="242"/>
      <c r="O1817" s="242" t="s">
        <v>10653</v>
      </c>
      <c r="P1817" s="242" t="s">
        <v>10654</v>
      </c>
      <c r="Q1817" s="242" t="s">
        <v>4733</v>
      </c>
    </row>
    <row r="1818" spans="1:17">
      <c r="A1818" s="242" t="s">
        <v>10663</v>
      </c>
      <c r="B1818" s="242" t="s">
        <v>10664</v>
      </c>
      <c r="C1818" s="242" t="s">
        <v>10665</v>
      </c>
      <c r="D1818" s="242" t="s">
        <v>10656</v>
      </c>
      <c r="E1818" s="242" t="s">
        <v>4737</v>
      </c>
      <c r="F1818" s="242" t="s">
        <v>10656</v>
      </c>
      <c r="G1818" s="240"/>
      <c r="H1818" s="241">
        <v>0</v>
      </c>
      <c r="I1818" s="242" t="s">
        <v>4738</v>
      </c>
      <c r="J1818" s="242" t="s">
        <v>4739</v>
      </c>
      <c r="K1818" s="242" t="s">
        <v>4729</v>
      </c>
      <c r="L1818" s="242" t="s">
        <v>4730</v>
      </c>
      <c r="M1818" s="242" t="s">
        <v>4740</v>
      </c>
      <c r="N1818" s="242" t="s">
        <v>4741</v>
      </c>
      <c r="O1818" s="242" t="s">
        <v>10653</v>
      </c>
      <c r="P1818" s="242" t="s">
        <v>10654</v>
      </c>
      <c r="Q1818" s="242" t="s">
        <v>4733</v>
      </c>
    </row>
    <row r="1819" spans="1:17">
      <c r="A1819" s="242" t="s">
        <v>10666</v>
      </c>
      <c r="B1819" s="242" t="s">
        <v>10667</v>
      </c>
      <c r="C1819" s="242" t="s">
        <v>10668</v>
      </c>
      <c r="D1819" s="242" t="s">
        <v>10656</v>
      </c>
      <c r="E1819" s="242" t="s">
        <v>4737</v>
      </c>
      <c r="F1819" s="242" t="s">
        <v>10656</v>
      </c>
      <c r="G1819" s="240"/>
      <c r="H1819" s="241">
        <v>0</v>
      </c>
      <c r="I1819" s="242" t="s">
        <v>4747</v>
      </c>
      <c r="J1819" s="242" t="s">
        <v>4748</v>
      </c>
      <c r="K1819" s="242" t="s">
        <v>4729</v>
      </c>
      <c r="L1819" s="242" t="s">
        <v>4730</v>
      </c>
      <c r="M1819" s="242" t="s">
        <v>4908</v>
      </c>
      <c r="N1819" s="242" t="s">
        <v>9731</v>
      </c>
      <c r="O1819" s="242" t="s">
        <v>10653</v>
      </c>
      <c r="P1819" s="242" t="s">
        <v>10654</v>
      </c>
      <c r="Q1819" s="242" t="s">
        <v>4733</v>
      </c>
    </row>
    <row r="1820" spans="1:17">
      <c r="A1820" s="242" t="s">
        <v>10669</v>
      </c>
      <c r="B1820" s="242" t="s">
        <v>10670</v>
      </c>
      <c r="C1820" s="242" t="s">
        <v>10671</v>
      </c>
      <c r="D1820" s="242" t="s">
        <v>10656</v>
      </c>
      <c r="E1820" s="242" t="s">
        <v>4737</v>
      </c>
      <c r="F1820" s="242" t="s">
        <v>10656</v>
      </c>
      <c r="G1820" s="240"/>
      <c r="H1820" s="241">
        <v>0</v>
      </c>
      <c r="I1820" s="242" t="s">
        <v>4747</v>
      </c>
      <c r="J1820" s="242" t="s">
        <v>4748</v>
      </c>
      <c r="K1820" s="242" t="s">
        <v>4729</v>
      </c>
      <c r="L1820" s="242" t="s">
        <v>4730</v>
      </c>
      <c r="M1820" s="242" t="s">
        <v>4926</v>
      </c>
      <c r="N1820" s="242" t="s">
        <v>7354</v>
      </c>
      <c r="O1820" s="242" t="s">
        <v>10653</v>
      </c>
      <c r="P1820" s="242" t="s">
        <v>10654</v>
      </c>
      <c r="Q1820" s="242" t="s">
        <v>4733</v>
      </c>
    </row>
    <row r="1821" spans="1:17">
      <c r="A1821" s="242" t="s">
        <v>10672</v>
      </c>
      <c r="B1821" s="242" t="s">
        <v>10673</v>
      </c>
      <c r="C1821" s="242" t="s">
        <v>10674</v>
      </c>
      <c r="D1821" s="242" t="s">
        <v>10656</v>
      </c>
      <c r="E1821" s="242" t="s">
        <v>4737</v>
      </c>
      <c r="F1821" s="242" t="s">
        <v>10656</v>
      </c>
      <c r="G1821" s="240"/>
      <c r="H1821" s="241">
        <v>0</v>
      </c>
      <c r="I1821" s="242" t="s">
        <v>4738</v>
      </c>
      <c r="J1821" s="242" t="s">
        <v>4739</v>
      </c>
      <c r="K1821" s="242" t="s">
        <v>4729</v>
      </c>
      <c r="L1821" s="242" t="s">
        <v>4730</v>
      </c>
      <c r="M1821" s="242" t="s">
        <v>4785</v>
      </c>
      <c r="N1821" s="242"/>
      <c r="O1821" s="242" t="s">
        <v>10653</v>
      </c>
      <c r="P1821" s="242" t="s">
        <v>10654</v>
      </c>
      <c r="Q1821" s="242" t="s">
        <v>4733</v>
      </c>
    </row>
    <row r="1822" spans="1:17">
      <c r="A1822" s="242" t="s">
        <v>10675</v>
      </c>
      <c r="B1822" s="242" t="s">
        <v>10676</v>
      </c>
      <c r="C1822" s="242" t="s">
        <v>10677</v>
      </c>
      <c r="D1822" s="242" t="s">
        <v>10656</v>
      </c>
      <c r="E1822" s="242" t="s">
        <v>4737</v>
      </c>
      <c r="F1822" s="242" t="s">
        <v>10656</v>
      </c>
      <c r="G1822" s="240"/>
      <c r="H1822" s="241">
        <v>0</v>
      </c>
      <c r="I1822" s="242" t="s">
        <v>4747</v>
      </c>
      <c r="J1822" s="242" t="s">
        <v>4748</v>
      </c>
      <c r="K1822" s="242" t="s">
        <v>4729</v>
      </c>
      <c r="L1822" s="242" t="s">
        <v>4730</v>
      </c>
      <c r="M1822" s="242" t="s">
        <v>4908</v>
      </c>
      <c r="N1822" s="242"/>
      <c r="O1822" s="242" t="s">
        <v>10653</v>
      </c>
      <c r="P1822" s="242" t="s">
        <v>10654</v>
      </c>
      <c r="Q1822" s="242" t="s">
        <v>4733</v>
      </c>
    </row>
    <row r="1823" spans="1:17">
      <c r="A1823" s="242" t="s">
        <v>10678</v>
      </c>
      <c r="B1823" s="242" t="s">
        <v>10679</v>
      </c>
      <c r="C1823" s="242" t="s">
        <v>10680</v>
      </c>
      <c r="D1823" s="242" t="s">
        <v>10656</v>
      </c>
      <c r="E1823" s="242" t="s">
        <v>4737</v>
      </c>
      <c r="F1823" s="242" t="s">
        <v>10656</v>
      </c>
      <c r="G1823" s="240"/>
      <c r="H1823" s="241">
        <v>0</v>
      </c>
      <c r="I1823" s="242" t="s">
        <v>4738</v>
      </c>
      <c r="J1823" s="242" t="s">
        <v>4739</v>
      </c>
      <c r="K1823" s="242" t="s">
        <v>4729</v>
      </c>
      <c r="L1823" s="242" t="s">
        <v>4730</v>
      </c>
      <c r="M1823" s="242" t="s">
        <v>4785</v>
      </c>
      <c r="N1823" s="242" t="s">
        <v>10681</v>
      </c>
      <c r="O1823" s="242" t="s">
        <v>10653</v>
      </c>
      <c r="P1823" s="242" t="s">
        <v>10654</v>
      </c>
      <c r="Q1823" s="242" t="s">
        <v>4733</v>
      </c>
    </row>
    <row r="1824" spans="1:17">
      <c r="A1824" s="242" t="s">
        <v>10682</v>
      </c>
      <c r="B1824" s="242" t="s">
        <v>10683</v>
      </c>
      <c r="C1824" s="242" t="s">
        <v>10684</v>
      </c>
      <c r="D1824" s="242"/>
      <c r="E1824" s="242" t="s">
        <v>4737</v>
      </c>
      <c r="F1824" s="242" t="s">
        <v>10685</v>
      </c>
      <c r="G1824" s="240"/>
      <c r="H1824" s="241">
        <v>0</v>
      </c>
      <c r="I1824" s="242"/>
      <c r="J1824" s="242"/>
      <c r="K1824" s="242" t="s">
        <v>4729</v>
      </c>
      <c r="L1824" s="242" t="s">
        <v>4730</v>
      </c>
      <c r="M1824" s="242" t="s">
        <v>4785</v>
      </c>
      <c r="N1824" s="242"/>
      <c r="O1824" s="242" t="s">
        <v>10682</v>
      </c>
      <c r="P1824" s="242" t="s">
        <v>10683</v>
      </c>
      <c r="Q1824" s="242" t="s">
        <v>4733</v>
      </c>
    </row>
    <row r="1825" spans="1:17">
      <c r="A1825" s="242" t="s">
        <v>10686</v>
      </c>
      <c r="B1825" s="242" t="s">
        <v>10687</v>
      </c>
      <c r="C1825" s="242" t="s">
        <v>10688</v>
      </c>
      <c r="D1825" s="242"/>
      <c r="E1825" s="242" t="s">
        <v>7247</v>
      </c>
      <c r="F1825" s="242" t="s">
        <v>10689</v>
      </c>
      <c r="G1825" s="240">
        <v>60</v>
      </c>
      <c r="H1825" s="241">
        <v>0</v>
      </c>
      <c r="I1825" s="242" t="s">
        <v>5192</v>
      </c>
      <c r="J1825" s="242" t="s">
        <v>5193</v>
      </c>
      <c r="K1825" s="242" t="s">
        <v>4729</v>
      </c>
      <c r="L1825" s="242" t="s">
        <v>4832</v>
      </c>
      <c r="M1825" s="242" t="s">
        <v>5264</v>
      </c>
      <c r="N1825" s="242" t="s">
        <v>10690</v>
      </c>
      <c r="O1825" s="242" t="s">
        <v>10686</v>
      </c>
      <c r="P1825" s="242" t="s">
        <v>10687</v>
      </c>
      <c r="Q1825" s="242" t="s">
        <v>4733</v>
      </c>
    </row>
    <row r="1826" spans="1:17">
      <c r="A1826" s="242" t="s">
        <v>10691</v>
      </c>
      <c r="B1826" s="242" t="s">
        <v>10692</v>
      </c>
      <c r="C1826" s="242" t="s">
        <v>10693</v>
      </c>
      <c r="D1826" s="242"/>
      <c r="E1826" s="242" t="s">
        <v>4965</v>
      </c>
      <c r="F1826" s="242" t="s">
        <v>10694</v>
      </c>
      <c r="G1826" s="240"/>
      <c r="H1826" s="241">
        <v>0</v>
      </c>
      <c r="I1826" s="242" t="s">
        <v>4967</v>
      </c>
      <c r="J1826" s="242" t="s">
        <v>4968</v>
      </c>
      <c r="K1826" s="242" t="s">
        <v>4729</v>
      </c>
      <c r="L1826" s="242" t="s">
        <v>4832</v>
      </c>
      <c r="M1826" s="242" t="s">
        <v>5222</v>
      </c>
      <c r="N1826" s="242" t="s">
        <v>10695</v>
      </c>
      <c r="O1826" s="242" t="s">
        <v>10691</v>
      </c>
      <c r="P1826" s="242" t="s">
        <v>10692</v>
      </c>
      <c r="Q1826" s="242" t="s">
        <v>4733</v>
      </c>
    </row>
    <row r="1827" spans="1:17">
      <c r="A1827" s="242" t="s">
        <v>10696</v>
      </c>
      <c r="B1827" s="242" t="s">
        <v>10697</v>
      </c>
      <c r="C1827" s="242" t="s">
        <v>10698</v>
      </c>
      <c r="D1827" s="242"/>
      <c r="E1827" s="242" t="s">
        <v>4737</v>
      </c>
      <c r="F1827" s="242" t="s">
        <v>10699</v>
      </c>
      <c r="G1827" s="240"/>
      <c r="H1827" s="241">
        <v>0</v>
      </c>
      <c r="I1827" s="242"/>
      <c r="J1827" s="242"/>
      <c r="K1827" s="242" t="s">
        <v>4729</v>
      </c>
      <c r="L1827" s="242" t="s">
        <v>8836</v>
      </c>
      <c r="M1827" s="242"/>
      <c r="N1827" s="242"/>
      <c r="O1827" s="242" t="s">
        <v>10696</v>
      </c>
      <c r="P1827" s="242" t="s">
        <v>10697</v>
      </c>
      <c r="Q1827" s="242" t="s">
        <v>4733</v>
      </c>
    </row>
    <row r="1828" spans="1:17">
      <c r="A1828" s="242" t="s">
        <v>88</v>
      </c>
      <c r="B1828" s="242" t="s">
        <v>10700</v>
      </c>
      <c r="C1828" s="242" t="s">
        <v>977</v>
      </c>
      <c r="D1828" s="242" t="s">
        <v>10701</v>
      </c>
      <c r="E1828" s="242" t="s">
        <v>10702</v>
      </c>
      <c r="F1828" s="242" t="s">
        <v>10703</v>
      </c>
      <c r="G1828" s="240"/>
      <c r="H1828" s="241">
        <v>0</v>
      </c>
      <c r="I1828" s="242" t="s">
        <v>5192</v>
      </c>
      <c r="J1828" s="242" t="s">
        <v>5193</v>
      </c>
      <c r="K1828" s="242" t="s">
        <v>4729</v>
      </c>
      <c r="L1828" s="242" t="s">
        <v>4832</v>
      </c>
      <c r="M1828" s="242" t="s">
        <v>5194</v>
      </c>
      <c r="N1828" s="242"/>
      <c r="O1828" s="242" t="s">
        <v>88</v>
      </c>
      <c r="P1828" s="242" t="s">
        <v>10700</v>
      </c>
      <c r="Q1828" s="242" t="s">
        <v>8494</v>
      </c>
    </row>
    <row r="1829" spans="1:17">
      <c r="A1829" s="242" t="s">
        <v>10704</v>
      </c>
      <c r="B1829" s="242" t="s">
        <v>10705</v>
      </c>
      <c r="C1829" s="242"/>
      <c r="D1829" s="242"/>
      <c r="E1829" s="242"/>
      <c r="F1829" s="242"/>
      <c r="G1829" s="240"/>
      <c r="H1829" s="241">
        <v>0</v>
      </c>
      <c r="I1829" s="242"/>
      <c r="J1829" s="242"/>
      <c r="K1829" s="242" t="s">
        <v>4729</v>
      </c>
      <c r="L1829" s="242"/>
      <c r="M1829" s="242"/>
      <c r="N1829" s="242"/>
      <c r="O1829" s="242" t="s">
        <v>10704</v>
      </c>
      <c r="P1829" s="242" t="s">
        <v>10705</v>
      </c>
      <c r="Q1829" s="242" t="s">
        <v>4733</v>
      </c>
    </row>
    <row r="1830" spans="1:17">
      <c r="A1830" s="242" t="s">
        <v>10706</v>
      </c>
      <c r="B1830" s="242" t="s">
        <v>10707</v>
      </c>
      <c r="C1830" s="242"/>
      <c r="D1830" s="242"/>
      <c r="E1830" s="242"/>
      <c r="F1830" s="242"/>
      <c r="G1830" s="240"/>
      <c r="H1830" s="241">
        <v>0</v>
      </c>
      <c r="I1830" s="242"/>
      <c r="J1830" s="242"/>
      <c r="K1830" s="242" t="s">
        <v>4729</v>
      </c>
      <c r="L1830" s="242"/>
      <c r="M1830" s="242"/>
      <c r="N1830" s="242"/>
      <c r="O1830" s="242" t="s">
        <v>10704</v>
      </c>
      <c r="P1830" s="242" t="s">
        <v>10707</v>
      </c>
      <c r="Q1830" s="242" t="s">
        <v>4733</v>
      </c>
    </row>
    <row r="1831" spans="1:17">
      <c r="A1831" s="242" t="s">
        <v>110</v>
      </c>
      <c r="B1831" s="242" t="s">
        <v>10708</v>
      </c>
      <c r="C1831" s="242" t="s">
        <v>4742</v>
      </c>
      <c r="D1831" s="242" t="s">
        <v>10709</v>
      </c>
      <c r="E1831" s="242" t="s">
        <v>5393</v>
      </c>
      <c r="F1831" s="242"/>
      <c r="G1831" s="240"/>
      <c r="H1831" s="241">
        <v>0</v>
      </c>
      <c r="I1831" s="242" t="s">
        <v>4848</v>
      </c>
      <c r="J1831" s="242" t="s">
        <v>4849</v>
      </c>
      <c r="K1831" s="242" t="s">
        <v>4729</v>
      </c>
      <c r="L1831" s="242" t="s">
        <v>4832</v>
      </c>
      <c r="M1831" s="242"/>
      <c r="N1831" s="242"/>
      <c r="O1831" s="242" t="s">
        <v>10704</v>
      </c>
      <c r="P1831" s="242" t="s">
        <v>10708</v>
      </c>
      <c r="Q1831" s="242" t="s">
        <v>4733</v>
      </c>
    </row>
    <row r="1832" spans="1:17">
      <c r="A1832" s="242" t="s">
        <v>90</v>
      </c>
      <c r="B1832" s="242" t="s">
        <v>10710</v>
      </c>
      <c r="C1832" s="242" t="s">
        <v>1001</v>
      </c>
      <c r="D1832" s="242" t="s">
        <v>10711</v>
      </c>
      <c r="E1832" s="242" t="s">
        <v>5393</v>
      </c>
      <c r="F1832" s="242" t="s">
        <v>10711</v>
      </c>
      <c r="G1832" s="240"/>
      <c r="H1832" s="241">
        <v>0</v>
      </c>
      <c r="I1832" s="242" t="s">
        <v>5192</v>
      </c>
      <c r="J1832" s="242" t="s">
        <v>5193</v>
      </c>
      <c r="K1832" s="242" t="s">
        <v>4729</v>
      </c>
      <c r="L1832" s="242" t="s">
        <v>4832</v>
      </c>
      <c r="M1832" s="242" t="s">
        <v>5202</v>
      </c>
      <c r="N1832" s="242"/>
      <c r="O1832" s="242" t="s">
        <v>90</v>
      </c>
      <c r="P1832" s="242" t="s">
        <v>10710</v>
      </c>
      <c r="Q1832" s="242" t="s">
        <v>4733</v>
      </c>
    </row>
    <row r="1833" spans="1:17">
      <c r="A1833" s="242" t="s">
        <v>10712</v>
      </c>
      <c r="B1833" s="242" t="s">
        <v>10713</v>
      </c>
      <c r="C1833" s="242" t="s">
        <v>1001</v>
      </c>
      <c r="D1833" s="242" t="s">
        <v>10711</v>
      </c>
      <c r="E1833" s="242" t="s">
        <v>5393</v>
      </c>
      <c r="F1833" s="242" t="s">
        <v>10711</v>
      </c>
      <c r="G1833" s="240"/>
      <c r="H1833" s="241">
        <v>0</v>
      </c>
      <c r="I1833" s="242" t="s">
        <v>5192</v>
      </c>
      <c r="J1833" s="242" t="s">
        <v>5193</v>
      </c>
      <c r="K1833" s="242" t="s">
        <v>4729</v>
      </c>
      <c r="L1833" s="242" t="s">
        <v>4832</v>
      </c>
      <c r="M1833" s="242" t="s">
        <v>5202</v>
      </c>
      <c r="N1833" s="242"/>
      <c r="O1833" s="242" t="s">
        <v>10712</v>
      </c>
      <c r="P1833" s="242" t="s">
        <v>10713</v>
      </c>
      <c r="Q1833" s="242" t="s">
        <v>4733</v>
      </c>
    </row>
    <row r="1834" spans="1:17">
      <c r="A1834" s="242" t="s">
        <v>40</v>
      </c>
      <c r="B1834" s="242" t="s">
        <v>10714</v>
      </c>
      <c r="C1834" s="242" t="s">
        <v>361</v>
      </c>
      <c r="D1834" s="242" t="s">
        <v>10711</v>
      </c>
      <c r="E1834" s="242" t="s">
        <v>5393</v>
      </c>
      <c r="F1834" s="242" t="s">
        <v>10711</v>
      </c>
      <c r="G1834" s="240"/>
      <c r="H1834" s="241">
        <v>0</v>
      </c>
      <c r="I1834" s="242" t="s">
        <v>5192</v>
      </c>
      <c r="J1834" s="242" t="s">
        <v>5193</v>
      </c>
      <c r="K1834" s="242" t="s">
        <v>4729</v>
      </c>
      <c r="L1834" s="242" t="s">
        <v>4832</v>
      </c>
      <c r="M1834" s="242" t="s">
        <v>5202</v>
      </c>
      <c r="N1834" s="242"/>
      <c r="O1834" s="242" t="s">
        <v>40</v>
      </c>
      <c r="P1834" s="242" t="s">
        <v>10714</v>
      </c>
      <c r="Q1834" s="242" t="s">
        <v>4733</v>
      </c>
    </row>
    <row r="1835" spans="1:17">
      <c r="A1835" s="242" t="s">
        <v>10715</v>
      </c>
      <c r="B1835" s="242" t="s">
        <v>10716</v>
      </c>
      <c r="C1835" s="242" t="s">
        <v>10717</v>
      </c>
      <c r="D1835" s="242" t="s">
        <v>10711</v>
      </c>
      <c r="E1835" s="242" t="s">
        <v>5393</v>
      </c>
      <c r="F1835" s="242" t="s">
        <v>10711</v>
      </c>
      <c r="G1835" s="240"/>
      <c r="H1835" s="241">
        <v>0</v>
      </c>
      <c r="I1835" s="242" t="s">
        <v>5192</v>
      </c>
      <c r="J1835" s="242" t="s">
        <v>5193</v>
      </c>
      <c r="K1835" s="242" t="s">
        <v>4729</v>
      </c>
      <c r="L1835" s="242" t="s">
        <v>4832</v>
      </c>
      <c r="M1835" s="242" t="s">
        <v>5202</v>
      </c>
      <c r="N1835" s="242"/>
      <c r="O1835" s="242" t="s">
        <v>10715</v>
      </c>
      <c r="P1835" s="242" t="s">
        <v>10716</v>
      </c>
      <c r="Q1835" s="242" t="s">
        <v>4733</v>
      </c>
    </row>
    <row r="1836" spans="1:17">
      <c r="A1836" s="242" t="s">
        <v>10718</v>
      </c>
      <c r="B1836" s="242" t="s">
        <v>10719</v>
      </c>
      <c r="C1836" s="242" t="s">
        <v>10720</v>
      </c>
      <c r="D1836" s="242"/>
      <c r="E1836" s="242" t="s">
        <v>5393</v>
      </c>
      <c r="F1836" s="242" t="s">
        <v>10721</v>
      </c>
      <c r="G1836" s="240"/>
      <c r="H1836" s="241">
        <v>0</v>
      </c>
      <c r="I1836" s="242" t="s">
        <v>4848</v>
      </c>
      <c r="J1836" s="242" t="s">
        <v>4849</v>
      </c>
      <c r="K1836" s="242" t="s">
        <v>4729</v>
      </c>
      <c r="L1836" s="242" t="s">
        <v>5170</v>
      </c>
      <c r="M1836" s="242" t="s">
        <v>4851</v>
      </c>
      <c r="N1836" s="242" t="s">
        <v>10722</v>
      </c>
      <c r="O1836" s="242" t="s">
        <v>10718</v>
      </c>
      <c r="P1836" s="242" t="s">
        <v>10719</v>
      </c>
      <c r="Q1836" s="242" t="s">
        <v>4733</v>
      </c>
    </row>
    <row r="1837" spans="1:17">
      <c r="A1837" s="242" t="s">
        <v>10723</v>
      </c>
      <c r="B1837" s="242" t="s">
        <v>10724</v>
      </c>
      <c r="C1837" s="242" t="s">
        <v>10725</v>
      </c>
      <c r="D1837" s="242" t="s">
        <v>10726</v>
      </c>
      <c r="E1837" s="242" t="s">
        <v>5393</v>
      </c>
      <c r="F1837" s="242" t="s">
        <v>10726</v>
      </c>
      <c r="G1837" s="240"/>
      <c r="H1837" s="241">
        <v>0</v>
      </c>
      <c r="I1837" s="242" t="s">
        <v>5192</v>
      </c>
      <c r="J1837" s="242" t="s">
        <v>5193</v>
      </c>
      <c r="K1837" s="242" t="s">
        <v>4729</v>
      </c>
      <c r="L1837" s="242" t="s">
        <v>4832</v>
      </c>
      <c r="M1837" s="242" t="s">
        <v>5202</v>
      </c>
      <c r="N1837" s="242"/>
      <c r="O1837" s="242" t="s">
        <v>10723</v>
      </c>
      <c r="P1837" s="242" t="s">
        <v>10724</v>
      </c>
      <c r="Q1837" s="242" t="s">
        <v>4733</v>
      </c>
    </row>
    <row r="1838" spans="1:17">
      <c r="A1838" s="242" t="s">
        <v>79</v>
      </c>
      <c r="B1838" s="242" t="s">
        <v>10727</v>
      </c>
      <c r="C1838" s="242" t="s">
        <v>839</v>
      </c>
      <c r="D1838" s="242" t="s">
        <v>4742</v>
      </c>
      <c r="E1838" s="242" t="s">
        <v>5393</v>
      </c>
      <c r="F1838" s="242"/>
      <c r="G1838" s="240"/>
      <c r="H1838" s="241">
        <v>0</v>
      </c>
      <c r="I1838" s="242" t="s">
        <v>5192</v>
      </c>
      <c r="J1838" s="242" t="s">
        <v>5193</v>
      </c>
      <c r="K1838" s="242" t="s">
        <v>4729</v>
      </c>
      <c r="L1838" s="242" t="s">
        <v>4832</v>
      </c>
      <c r="M1838" s="242" t="s">
        <v>5202</v>
      </c>
      <c r="N1838" s="242" t="s">
        <v>6134</v>
      </c>
      <c r="O1838" s="242" t="s">
        <v>79</v>
      </c>
      <c r="P1838" s="242" t="s">
        <v>10727</v>
      </c>
      <c r="Q1838" s="242" t="s">
        <v>4733</v>
      </c>
    </row>
    <row r="1839" spans="1:17">
      <c r="A1839" s="242" t="s">
        <v>49</v>
      </c>
      <c r="B1839" s="242" t="s">
        <v>10728</v>
      </c>
      <c r="C1839" s="242" t="s">
        <v>466</v>
      </c>
      <c r="D1839" s="242"/>
      <c r="E1839" s="242" t="s">
        <v>9592</v>
      </c>
      <c r="F1839" s="242"/>
      <c r="G1839" s="240"/>
      <c r="H1839" s="241">
        <v>0</v>
      </c>
      <c r="I1839" s="242" t="s">
        <v>4967</v>
      </c>
      <c r="J1839" s="242" t="s">
        <v>4968</v>
      </c>
      <c r="K1839" s="242" t="s">
        <v>4729</v>
      </c>
      <c r="L1839" s="242" t="s">
        <v>4832</v>
      </c>
      <c r="M1839" s="242" t="s">
        <v>5158</v>
      </c>
      <c r="N1839" s="242"/>
      <c r="O1839" s="242" t="s">
        <v>49</v>
      </c>
      <c r="P1839" s="242" t="s">
        <v>10728</v>
      </c>
      <c r="Q1839" s="242" t="s">
        <v>8832</v>
      </c>
    </row>
    <row r="1840" spans="1:17">
      <c r="A1840" s="242" t="s">
        <v>111</v>
      </c>
      <c r="B1840" s="242" t="s">
        <v>1226</v>
      </c>
      <c r="C1840" s="242" t="s">
        <v>1226</v>
      </c>
      <c r="D1840" s="242" t="s">
        <v>10709</v>
      </c>
      <c r="E1840" s="242" t="s">
        <v>4737</v>
      </c>
      <c r="F1840" s="242" t="s">
        <v>10709</v>
      </c>
      <c r="G1840" s="240"/>
      <c r="H1840" s="241">
        <v>0</v>
      </c>
      <c r="I1840" s="242"/>
      <c r="J1840" s="242"/>
      <c r="K1840" s="242" t="s">
        <v>4729</v>
      </c>
      <c r="L1840" s="242" t="s">
        <v>8836</v>
      </c>
      <c r="M1840" s="242"/>
      <c r="N1840" s="242"/>
      <c r="O1840" s="242" t="s">
        <v>111</v>
      </c>
      <c r="P1840" s="242" t="s">
        <v>1226</v>
      </c>
      <c r="Q1840" s="242" t="s">
        <v>4733</v>
      </c>
    </row>
    <row r="1841" spans="1:17">
      <c r="A1841" s="242" t="s">
        <v>10729</v>
      </c>
      <c r="B1841" s="242" t="s">
        <v>10730</v>
      </c>
      <c r="C1841" s="242" t="s">
        <v>10731</v>
      </c>
      <c r="D1841" s="242" t="s">
        <v>10732</v>
      </c>
      <c r="E1841" s="242" t="s">
        <v>4737</v>
      </c>
      <c r="F1841" s="242" t="s">
        <v>10732</v>
      </c>
      <c r="G1841" s="240"/>
      <c r="H1841" s="241">
        <v>0</v>
      </c>
      <c r="I1841" s="242" t="s">
        <v>4820</v>
      </c>
      <c r="J1841" s="242" t="s">
        <v>4821</v>
      </c>
      <c r="K1841" s="242" t="s">
        <v>4729</v>
      </c>
      <c r="L1841" s="242" t="s">
        <v>4730</v>
      </c>
      <c r="M1841" s="242" t="s">
        <v>4872</v>
      </c>
      <c r="N1841" s="242"/>
      <c r="O1841" s="242" t="s">
        <v>10729</v>
      </c>
      <c r="P1841" s="242" t="s">
        <v>10730</v>
      </c>
      <c r="Q1841" s="242" t="s">
        <v>4733</v>
      </c>
    </row>
    <row r="1842" spans="1:17">
      <c r="A1842" s="242" t="s">
        <v>10733</v>
      </c>
      <c r="B1842" s="242" t="s">
        <v>10734</v>
      </c>
      <c r="C1842" s="242" t="s">
        <v>10735</v>
      </c>
      <c r="D1842" s="242"/>
      <c r="E1842" s="242" t="s">
        <v>4737</v>
      </c>
      <c r="F1842" s="242"/>
      <c r="G1842" s="240"/>
      <c r="H1842" s="241">
        <v>0</v>
      </c>
      <c r="I1842" s="242" t="s">
        <v>10736</v>
      </c>
      <c r="J1842" s="242" t="s">
        <v>10737</v>
      </c>
      <c r="K1842" s="242" t="s">
        <v>4729</v>
      </c>
      <c r="L1842" s="242" t="s">
        <v>8645</v>
      </c>
      <c r="M1842" s="242" t="s">
        <v>4798</v>
      </c>
      <c r="N1842" s="242"/>
      <c r="O1842" s="242" t="s">
        <v>10733</v>
      </c>
      <c r="P1842" s="242" t="s">
        <v>10734</v>
      </c>
      <c r="Q1842" s="242" t="s">
        <v>8832</v>
      </c>
    </row>
    <row r="1843" spans="1:17">
      <c r="A1843" s="242" t="s">
        <v>10738</v>
      </c>
      <c r="B1843" s="242" t="s">
        <v>10739</v>
      </c>
      <c r="C1843" s="242" t="s">
        <v>10740</v>
      </c>
      <c r="D1843" s="242"/>
      <c r="E1843" s="242" t="s">
        <v>4737</v>
      </c>
      <c r="F1843" s="242"/>
      <c r="G1843" s="240"/>
      <c r="H1843" s="241">
        <v>0</v>
      </c>
      <c r="I1843" s="242" t="s">
        <v>10736</v>
      </c>
      <c r="J1843" s="242" t="s">
        <v>10737</v>
      </c>
      <c r="K1843" s="242" t="s">
        <v>4729</v>
      </c>
      <c r="L1843" s="242" t="s">
        <v>4730</v>
      </c>
      <c r="M1843" s="242" t="s">
        <v>6439</v>
      </c>
      <c r="N1843" s="242"/>
      <c r="O1843" s="242" t="s">
        <v>10738</v>
      </c>
      <c r="P1843" s="242" t="s">
        <v>10739</v>
      </c>
      <c r="Q1843" s="242" t="s">
        <v>8832</v>
      </c>
    </row>
    <row r="1844" spans="1:17">
      <c r="A1844" s="242" t="s">
        <v>10741</v>
      </c>
      <c r="B1844" s="242" t="s">
        <v>10742</v>
      </c>
      <c r="C1844" s="242" t="s">
        <v>10743</v>
      </c>
      <c r="D1844" s="242"/>
      <c r="E1844" s="242" t="s">
        <v>4737</v>
      </c>
      <c r="F1844" s="242"/>
      <c r="G1844" s="240"/>
      <c r="H1844" s="241">
        <v>0</v>
      </c>
      <c r="I1844" s="242" t="s">
        <v>4820</v>
      </c>
      <c r="J1844" s="242" t="s">
        <v>4821</v>
      </c>
      <c r="K1844" s="242" t="s">
        <v>4729</v>
      </c>
      <c r="L1844" s="242" t="s">
        <v>4730</v>
      </c>
      <c r="M1844" s="242" t="s">
        <v>4816</v>
      </c>
      <c r="N1844" s="242"/>
      <c r="O1844" s="242" t="s">
        <v>10741</v>
      </c>
      <c r="P1844" s="242" t="s">
        <v>10742</v>
      </c>
      <c r="Q1844" s="242" t="s">
        <v>8832</v>
      </c>
    </row>
    <row r="1845" spans="1:17">
      <c r="A1845" s="242" t="s">
        <v>10744</v>
      </c>
      <c r="B1845" s="242" t="s">
        <v>10745</v>
      </c>
      <c r="C1845" s="242" t="s">
        <v>10746</v>
      </c>
      <c r="D1845" s="242"/>
      <c r="E1845" s="242" t="s">
        <v>4737</v>
      </c>
      <c r="F1845" s="242"/>
      <c r="G1845" s="240"/>
      <c r="H1845" s="241">
        <v>0</v>
      </c>
      <c r="I1845" s="242" t="s">
        <v>4820</v>
      </c>
      <c r="J1845" s="242" t="s">
        <v>4821</v>
      </c>
      <c r="K1845" s="242" t="s">
        <v>4729</v>
      </c>
      <c r="L1845" s="242" t="s">
        <v>4730</v>
      </c>
      <c r="M1845" s="242" t="s">
        <v>4782</v>
      </c>
      <c r="N1845" s="242"/>
      <c r="O1845" s="242" t="s">
        <v>10744</v>
      </c>
      <c r="P1845" s="242" t="s">
        <v>10745</v>
      </c>
      <c r="Q1845" s="242" t="s">
        <v>8832</v>
      </c>
    </row>
    <row r="1846" spans="1:17">
      <c r="A1846" s="242" t="s">
        <v>10747</v>
      </c>
      <c r="B1846" s="242" t="s">
        <v>10748</v>
      </c>
      <c r="C1846" s="242" t="s">
        <v>10749</v>
      </c>
      <c r="D1846" s="242"/>
      <c r="E1846" s="242" t="s">
        <v>4737</v>
      </c>
      <c r="F1846" s="242"/>
      <c r="G1846" s="240"/>
      <c r="H1846" s="241">
        <v>0</v>
      </c>
      <c r="I1846" s="242" t="s">
        <v>10736</v>
      </c>
      <c r="J1846" s="242" t="s">
        <v>10737</v>
      </c>
      <c r="K1846" s="242" t="s">
        <v>4729</v>
      </c>
      <c r="L1846" s="242" t="s">
        <v>4730</v>
      </c>
      <c r="M1846" s="242" t="s">
        <v>4731</v>
      </c>
      <c r="N1846" s="242"/>
      <c r="O1846" s="242" t="s">
        <v>10747</v>
      </c>
      <c r="P1846" s="242" t="s">
        <v>10748</v>
      </c>
      <c r="Q1846" s="242" t="s">
        <v>8832</v>
      </c>
    </row>
    <row r="1847" spans="1:17">
      <c r="A1847" s="242" t="s">
        <v>10750</v>
      </c>
      <c r="B1847" s="242" t="s">
        <v>10751</v>
      </c>
      <c r="C1847" s="242" t="s">
        <v>10752</v>
      </c>
      <c r="D1847" s="242"/>
      <c r="E1847" s="242" t="s">
        <v>4737</v>
      </c>
      <c r="F1847" s="242"/>
      <c r="G1847" s="240"/>
      <c r="H1847" s="241">
        <v>0</v>
      </c>
      <c r="I1847" s="242" t="s">
        <v>4820</v>
      </c>
      <c r="J1847" s="242" t="s">
        <v>4821</v>
      </c>
      <c r="K1847" s="242" t="s">
        <v>4729</v>
      </c>
      <c r="L1847" s="242" t="s">
        <v>4730</v>
      </c>
      <c r="M1847" s="242" t="s">
        <v>4816</v>
      </c>
      <c r="N1847" s="242"/>
      <c r="O1847" s="242" t="s">
        <v>10750</v>
      </c>
      <c r="P1847" s="242" t="s">
        <v>10751</v>
      </c>
      <c r="Q1847" s="242" t="s">
        <v>8832</v>
      </c>
    </row>
    <row r="1848" spans="1:17">
      <c r="A1848" s="242" t="s">
        <v>10753</v>
      </c>
      <c r="B1848" s="242" t="s">
        <v>10754</v>
      </c>
      <c r="C1848" s="242" t="s">
        <v>10755</v>
      </c>
      <c r="D1848" s="242" t="s">
        <v>10756</v>
      </c>
      <c r="E1848" s="242" t="s">
        <v>5393</v>
      </c>
      <c r="F1848" s="242" t="s">
        <v>10756</v>
      </c>
      <c r="G1848" s="240"/>
      <c r="H1848" s="241">
        <v>0</v>
      </c>
      <c r="I1848" s="242" t="s">
        <v>4967</v>
      </c>
      <c r="J1848" s="242" t="s">
        <v>4968</v>
      </c>
      <c r="K1848" s="242" t="s">
        <v>4729</v>
      </c>
      <c r="L1848" s="242" t="s">
        <v>4832</v>
      </c>
      <c r="M1848" s="242" t="s">
        <v>5153</v>
      </c>
      <c r="N1848" s="242"/>
      <c r="O1848" s="242" t="s">
        <v>10753</v>
      </c>
      <c r="P1848" s="242" t="s">
        <v>10754</v>
      </c>
      <c r="Q1848" s="242" t="s">
        <v>8832</v>
      </c>
    </row>
    <row r="1849" spans="1:17">
      <c r="A1849" s="242" t="s">
        <v>10757</v>
      </c>
      <c r="B1849" s="242" t="s">
        <v>10758</v>
      </c>
      <c r="C1849" s="242" t="s">
        <v>10759</v>
      </c>
      <c r="D1849" s="242" t="s">
        <v>10760</v>
      </c>
      <c r="E1849" s="242" t="s">
        <v>4737</v>
      </c>
      <c r="F1849" s="242" t="s">
        <v>10760</v>
      </c>
      <c r="G1849" s="240"/>
      <c r="H1849" s="241">
        <v>0</v>
      </c>
      <c r="I1849" s="242" t="s">
        <v>4820</v>
      </c>
      <c r="J1849" s="242" t="s">
        <v>4821</v>
      </c>
      <c r="K1849" s="242" t="s">
        <v>4729</v>
      </c>
      <c r="L1849" s="242" t="s">
        <v>4730</v>
      </c>
      <c r="M1849" s="242" t="s">
        <v>4872</v>
      </c>
      <c r="N1849" s="242"/>
      <c r="O1849" s="242" t="s">
        <v>10757</v>
      </c>
      <c r="P1849" s="242" t="s">
        <v>10758</v>
      </c>
      <c r="Q1849" s="242" t="s">
        <v>8832</v>
      </c>
    </row>
    <row r="1850" spans="1:17">
      <c r="A1850" s="242" t="s">
        <v>10761</v>
      </c>
      <c r="B1850" s="242" t="s">
        <v>10762</v>
      </c>
      <c r="C1850" s="242" t="s">
        <v>10763</v>
      </c>
      <c r="D1850" s="242" t="s">
        <v>10760</v>
      </c>
      <c r="E1850" s="242" t="s">
        <v>4737</v>
      </c>
      <c r="F1850" s="242" t="s">
        <v>10760</v>
      </c>
      <c r="G1850" s="240"/>
      <c r="H1850" s="241">
        <v>0</v>
      </c>
      <c r="I1850" s="242" t="s">
        <v>4775</v>
      </c>
      <c r="J1850" s="242" t="s">
        <v>4776</v>
      </c>
      <c r="K1850" s="242" t="s">
        <v>4729</v>
      </c>
      <c r="L1850" s="242" t="s">
        <v>4730</v>
      </c>
      <c r="M1850" s="242" t="s">
        <v>4872</v>
      </c>
      <c r="N1850" s="242"/>
      <c r="O1850" s="242" t="s">
        <v>10761</v>
      </c>
      <c r="P1850" s="242" t="s">
        <v>10762</v>
      </c>
      <c r="Q1850" s="242" t="s">
        <v>8832</v>
      </c>
    </row>
    <row r="1851" spans="1:17">
      <c r="A1851" s="242" t="s">
        <v>10764</v>
      </c>
      <c r="B1851" s="242" t="s">
        <v>10765</v>
      </c>
      <c r="C1851" s="242" t="s">
        <v>10766</v>
      </c>
      <c r="D1851" s="242" t="s">
        <v>4742</v>
      </c>
      <c r="E1851" s="242" t="s">
        <v>4737</v>
      </c>
      <c r="F1851" s="242" t="s">
        <v>4742</v>
      </c>
      <c r="G1851" s="240"/>
      <c r="H1851" s="241">
        <v>0</v>
      </c>
      <c r="I1851" s="242" t="s">
        <v>5141</v>
      </c>
      <c r="J1851" s="242" t="s">
        <v>5142</v>
      </c>
      <c r="K1851" s="242" t="s">
        <v>4729</v>
      </c>
      <c r="L1851" s="242" t="s">
        <v>4730</v>
      </c>
      <c r="M1851" s="242" t="s">
        <v>4785</v>
      </c>
      <c r="N1851" s="242"/>
      <c r="O1851" s="242" t="s">
        <v>10764</v>
      </c>
      <c r="P1851" s="242" t="s">
        <v>10765</v>
      </c>
      <c r="Q1851" s="242" t="s">
        <v>8832</v>
      </c>
    </row>
    <row r="1852" spans="1:17">
      <c r="A1852" s="242" t="s">
        <v>10767</v>
      </c>
      <c r="B1852" s="242" t="s">
        <v>10768</v>
      </c>
      <c r="C1852" s="242" t="s">
        <v>10769</v>
      </c>
      <c r="D1852" s="242" t="s">
        <v>4742</v>
      </c>
      <c r="E1852" s="242" t="s">
        <v>10770</v>
      </c>
      <c r="F1852" s="242" t="s">
        <v>10771</v>
      </c>
      <c r="G1852" s="240"/>
      <c r="H1852" s="241">
        <v>0</v>
      </c>
      <c r="I1852" s="242" t="s">
        <v>5141</v>
      </c>
      <c r="J1852" s="242" t="s">
        <v>5142</v>
      </c>
      <c r="K1852" s="242" t="s">
        <v>4729</v>
      </c>
      <c r="L1852" s="242" t="s">
        <v>7765</v>
      </c>
      <c r="M1852" s="242" t="s">
        <v>4798</v>
      </c>
      <c r="N1852" s="242"/>
      <c r="O1852" s="242" t="s">
        <v>10767</v>
      </c>
      <c r="P1852" s="242" t="s">
        <v>10768</v>
      </c>
      <c r="Q1852" s="242" t="s">
        <v>8832</v>
      </c>
    </row>
    <row r="1853" spans="1:17">
      <c r="A1853" s="242" t="s">
        <v>10772</v>
      </c>
      <c r="B1853" s="242" t="s">
        <v>10773</v>
      </c>
      <c r="C1853" s="242" t="s">
        <v>4742</v>
      </c>
      <c r="D1853" s="242" t="s">
        <v>4742</v>
      </c>
      <c r="E1853" s="242" t="s">
        <v>4737</v>
      </c>
      <c r="F1853" s="242" t="s">
        <v>4742</v>
      </c>
      <c r="G1853" s="240"/>
      <c r="H1853" s="241">
        <v>0</v>
      </c>
      <c r="I1853" s="242" t="s">
        <v>5141</v>
      </c>
      <c r="J1853" s="242" t="s">
        <v>5142</v>
      </c>
      <c r="K1853" s="242" t="s">
        <v>4729</v>
      </c>
      <c r="L1853" s="242" t="s">
        <v>4730</v>
      </c>
      <c r="M1853" s="242"/>
      <c r="N1853" s="242"/>
      <c r="O1853" s="242" t="s">
        <v>10772</v>
      </c>
      <c r="P1853" s="242" t="s">
        <v>10773</v>
      </c>
      <c r="Q1853" s="242" t="s">
        <v>8832</v>
      </c>
    </row>
    <row r="1854" spans="1:17">
      <c r="A1854" s="242" t="s">
        <v>77</v>
      </c>
      <c r="B1854" s="242" t="s">
        <v>5384</v>
      </c>
      <c r="C1854" s="242" t="s">
        <v>801</v>
      </c>
      <c r="D1854" s="242" t="s">
        <v>10774</v>
      </c>
      <c r="E1854" s="242" t="s">
        <v>9592</v>
      </c>
      <c r="F1854" s="242" t="s">
        <v>10774</v>
      </c>
      <c r="G1854" s="240"/>
      <c r="H1854" s="241">
        <v>0</v>
      </c>
      <c r="I1854" s="242" t="s">
        <v>4967</v>
      </c>
      <c r="J1854" s="242" t="s">
        <v>4968</v>
      </c>
      <c r="K1854" s="242" t="s">
        <v>4729</v>
      </c>
      <c r="L1854" s="242" t="s">
        <v>4832</v>
      </c>
      <c r="M1854" s="242" t="s">
        <v>5167</v>
      </c>
      <c r="N1854" s="242"/>
      <c r="O1854" s="349" t="s">
        <v>10457</v>
      </c>
      <c r="P1854" s="242" t="s">
        <v>5384</v>
      </c>
      <c r="Q1854" s="242" t="s">
        <v>8832</v>
      </c>
    </row>
    <row r="1855" spans="1:17">
      <c r="A1855" s="242" t="s">
        <v>76</v>
      </c>
      <c r="B1855" s="242" t="s">
        <v>5384</v>
      </c>
      <c r="C1855" s="242" t="s">
        <v>785</v>
      </c>
      <c r="D1855" s="242" t="s">
        <v>10774</v>
      </c>
      <c r="E1855" s="242" t="s">
        <v>9592</v>
      </c>
      <c r="F1855" s="242" t="s">
        <v>10460</v>
      </c>
      <c r="G1855" s="240"/>
      <c r="H1855" s="241">
        <v>0</v>
      </c>
      <c r="I1855" s="242" t="s">
        <v>4967</v>
      </c>
      <c r="J1855" s="242" t="s">
        <v>4968</v>
      </c>
      <c r="K1855" s="242" t="s">
        <v>4729</v>
      </c>
      <c r="L1855" s="242" t="s">
        <v>4832</v>
      </c>
      <c r="M1855" s="242" t="s">
        <v>5167</v>
      </c>
      <c r="N1855" s="242"/>
      <c r="O1855" s="349" t="s">
        <v>10457</v>
      </c>
      <c r="P1855" s="242" t="s">
        <v>5384</v>
      </c>
      <c r="Q1855" s="242" t="s">
        <v>8832</v>
      </c>
    </row>
    <row r="1856" spans="1:17">
      <c r="A1856" s="242" t="s">
        <v>91</v>
      </c>
      <c r="B1856" s="242" t="s">
        <v>10775</v>
      </c>
      <c r="C1856" s="242" t="s">
        <v>1017</v>
      </c>
      <c r="D1856" s="242" t="s">
        <v>4742</v>
      </c>
      <c r="E1856" s="242" t="s">
        <v>10776</v>
      </c>
      <c r="F1856" s="242"/>
      <c r="G1856" s="240"/>
      <c r="H1856" s="241">
        <v>0</v>
      </c>
      <c r="I1856" s="242" t="s">
        <v>5192</v>
      </c>
      <c r="J1856" s="242" t="s">
        <v>5193</v>
      </c>
      <c r="K1856" s="242" t="s">
        <v>4729</v>
      </c>
      <c r="L1856" s="242" t="s">
        <v>4832</v>
      </c>
      <c r="M1856" s="242" t="s">
        <v>5325</v>
      </c>
      <c r="N1856" s="242"/>
      <c r="O1856" s="242" t="s">
        <v>91</v>
      </c>
      <c r="P1856" s="242" t="s">
        <v>10775</v>
      </c>
      <c r="Q1856" s="242" t="s">
        <v>4733</v>
      </c>
    </row>
    <row r="1857" spans="1:17">
      <c r="A1857" s="242" t="s">
        <v>10777</v>
      </c>
      <c r="B1857" s="242" t="s">
        <v>10778</v>
      </c>
      <c r="C1857" s="242" t="s">
        <v>10779</v>
      </c>
      <c r="D1857" s="242" t="s">
        <v>10780</v>
      </c>
      <c r="E1857" s="242" t="s">
        <v>10781</v>
      </c>
      <c r="F1857" s="242" t="s">
        <v>10780</v>
      </c>
      <c r="G1857" s="240"/>
      <c r="H1857" s="241">
        <v>0</v>
      </c>
      <c r="I1857" s="242" t="s">
        <v>4848</v>
      </c>
      <c r="J1857" s="242" t="s">
        <v>4849</v>
      </c>
      <c r="K1857" s="242" t="s">
        <v>4729</v>
      </c>
      <c r="L1857" s="242" t="s">
        <v>8012</v>
      </c>
      <c r="M1857" s="242" t="s">
        <v>4851</v>
      </c>
      <c r="N1857" s="242"/>
      <c r="O1857" s="242" t="s">
        <v>10777</v>
      </c>
      <c r="P1857" s="242" t="s">
        <v>10778</v>
      </c>
      <c r="Q1857" s="242" t="s">
        <v>4733</v>
      </c>
    </row>
    <row r="1858" spans="1:17">
      <c r="A1858" s="242" t="s">
        <v>10782</v>
      </c>
      <c r="B1858" s="242" t="s">
        <v>10783</v>
      </c>
      <c r="C1858" s="242" t="s">
        <v>10784</v>
      </c>
      <c r="D1858" s="242" t="s">
        <v>10785</v>
      </c>
      <c r="E1858" s="242" t="s">
        <v>5393</v>
      </c>
      <c r="F1858" s="242" t="s">
        <v>10785</v>
      </c>
      <c r="G1858" s="240"/>
      <c r="H1858" s="241">
        <v>0</v>
      </c>
      <c r="I1858" s="242" t="s">
        <v>5192</v>
      </c>
      <c r="J1858" s="242" t="s">
        <v>5193</v>
      </c>
      <c r="K1858" s="242" t="s">
        <v>4729</v>
      </c>
      <c r="L1858" s="242" t="s">
        <v>4832</v>
      </c>
      <c r="M1858" s="242" t="s">
        <v>5212</v>
      </c>
      <c r="N1858" s="242"/>
      <c r="O1858" s="242" t="s">
        <v>10782</v>
      </c>
      <c r="P1858" s="242" t="s">
        <v>10783</v>
      </c>
      <c r="Q1858" s="242" t="s">
        <v>8832</v>
      </c>
    </row>
    <row r="1859" spans="1:17">
      <c r="A1859" s="242" t="s">
        <v>10786</v>
      </c>
      <c r="B1859" s="242" t="s">
        <v>10787</v>
      </c>
      <c r="C1859" s="242" t="s">
        <v>10788</v>
      </c>
      <c r="D1859" s="242" t="s">
        <v>10789</v>
      </c>
      <c r="E1859" s="242" t="s">
        <v>4737</v>
      </c>
      <c r="F1859" s="242" t="s">
        <v>10789</v>
      </c>
      <c r="G1859" s="240"/>
      <c r="H1859" s="241">
        <v>0</v>
      </c>
      <c r="I1859" s="242" t="s">
        <v>4775</v>
      </c>
      <c r="J1859" s="242" t="s">
        <v>4776</v>
      </c>
      <c r="K1859" s="242" t="s">
        <v>4729</v>
      </c>
      <c r="L1859" s="242" t="s">
        <v>4730</v>
      </c>
      <c r="M1859" s="242" t="s">
        <v>4908</v>
      </c>
      <c r="N1859" s="242" t="s">
        <v>10790</v>
      </c>
      <c r="O1859" s="242" t="s">
        <v>10786</v>
      </c>
      <c r="P1859" s="242" t="s">
        <v>10787</v>
      </c>
      <c r="Q1859" s="242" t="s">
        <v>8832</v>
      </c>
    </row>
    <row r="1860" spans="1:17">
      <c r="A1860" s="242" t="s">
        <v>35</v>
      </c>
      <c r="B1860" s="242" t="s">
        <v>10791</v>
      </c>
      <c r="C1860" s="242" t="s">
        <v>267</v>
      </c>
      <c r="D1860" s="242" t="s">
        <v>4742</v>
      </c>
      <c r="E1860" s="242" t="s">
        <v>10792</v>
      </c>
      <c r="F1860" s="242"/>
      <c r="G1860" s="240"/>
      <c r="H1860" s="241">
        <v>0</v>
      </c>
      <c r="I1860" s="242" t="s">
        <v>5192</v>
      </c>
      <c r="J1860" s="242" t="s">
        <v>5193</v>
      </c>
      <c r="K1860" s="242" t="s">
        <v>4729</v>
      </c>
      <c r="L1860" s="242" t="s">
        <v>4832</v>
      </c>
      <c r="M1860" s="242" t="s">
        <v>5325</v>
      </c>
      <c r="N1860" s="242"/>
      <c r="O1860" s="242" t="s">
        <v>35</v>
      </c>
      <c r="P1860" s="242" t="s">
        <v>10791</v>
      </c>
      <c r="Q1860" s="242" t="s">
        <v>4733</v>
      </c>
    </row>
    <row r="1861" spans="1:17">
      <c r="A1861" s="242" t="s">
        <v>10793</v>
      </c>
      <c r="B1861" s="242" t="s">
        <v>10794</v>
      </c>
      <c r="C1861" s="242" t="s">
        <v>10795</v>
      </c>
      <c r="D1861" s="242" t="s">
        <v>10796</v>
      </c>
      <c r="E1861" s="242" t="s">
        <v>10797</v>
      </c>
      <c r="F1861" s="242" t="s">
        <v>10796</v>
      </c>
      <c r="G1861" s="240"/>
      <c r="H1861" s="241">
        <v>0</v>
      </c>
      <c r="I1861" s="242" t="s">
        <v>4848</v>
      </c>
      <c r="J1861" s="242" t="s">
        <v>4849</v>
      </c>
      <c r="K1861" s="242" t="s">
        <v>4729</v>
      </c>
      <c r="L1861" s="242" t="s">
        <v>8020</v>
      </c>
      <c r="M1861" s="242" t="s">
        <v>4851</v>
      </c>
      <c r="N1861" s="242"/>
      <c r="O1861" s="242" t="s">
        <v>10793</v>
      </c>
      <c r="P1861" s="242" t="s">
        <v>10794</v>
      </c>
      <c r="Q1861" s="242" t="s">
        <v>4733</v>
      </c>
    </row>
    <row r="1862" spans="1:17">
      <c r="A1862" s="242" t="s">
        <v>10798</v>
      </c>
      <c r="B1862" s="242" t="s">
        <v>10799</v>
      </c>
      <c r="C1862" s="242" t="s">
        <v>10800</v>
      </c>
      <c r="D1862" s="242"/>
      <c r="E1862" s="242" t="s">
        <v>4737</v>
      </c>
      <c r="F1862" s="242" t="s">
        <v>10801</v>
      </c>
      <c r="G1862" s="240">
        <v>60</v>
      </c>
      <c r="H1862" s="241">
        <v>0</v>
      </c>
      <c r="I1862" s="242" t="s">
        <v>4775</v>
      </c>
      <c r="J1862" s="242" t="s">
        <v>4776</v>
      </c>
      <c r="K1862" s="242" t="s">
        <v>4729</v>
      </c>
      <c r="L1862" s="242" t="s">
        <v>4730</v>
      </c>
      <c r="M1862" s="242" t="s">
        <v>4857</v>
      </c>
      <c r="N1862" s="242"/>
      <c r="O1862" s="242" t="s">
        <v>10798</v>
      </c>
      <c r="P1862" s="242" t="s">
        <v>10799</v>
      </c>
      <c r="Q1862" s="242" t="s">
        <v>4733</v>
      </c>
    </row>
    <row r="1863" spans="1:17">
      <c r="A1863" s="242" t="s">
        <v>10802</v>
      </c>
      <c r="B1863" s="242" t="s">
        <v>10803</v>
      </c>
      <c r="C1863" s="242" t="s">
        <v>10804</v>
      </c>
      <c r="D1863" s="242" t="s">
        <v>10805</v>
      </c>
      <c r="E1863" s="242" t="s">
        <v>10792</v>
      </c>
      <c r="F1863" s="242" t="s">
        <v>4742</v>
      </c>
      <c r="G1863" s="240"/>
      <c r="H1863" s="241">
        <v>0</v>
      </c>
      <c r="I1863" s="242" t="s">
        <v>4848</v>
      </c>
      <c r="J1863" s="242" t="s">
        <v>4849</v>
      </c>
      <c r="K1863" s="242" t="s">
        <v>4729</v>
      </c>
      <c r="L1863" s="242" t="s">
        <v>4850</v>
      </c>
      <c r="M1863" s="242" t="s">
        <v>4851</v>
      </c>
      <c r="N1863" s="242"/>
      <c r="O1863" s="242" t="s">
        <v>10802</v>
      </c>
      <c r="P1863" s="242" t="s">
        <v>10803</v>
      </c>
      <c r="Q1863" s="242" t="s">
        <v>4733</v>
      </c>
    </row>
    <row r="1864" spans="1:17">
      <c r="A1864" s="242" t="s">
        <v>10806</v>
      </c>
      <c r="B1864" s="242" t="s">
        <v>10807</v>
      </c>
      <c r="C1864" s="242" t="s">
        <v>10808</v>
      </c>
      <c r="D1864" s="242"/>
      <c r="E1864" s="242" t="s">
        <v>4737</v>
      </c>
      <c r="F1864" s="242" t="s">
        <v>10809</v>
      </c>
      <c r="G1864" s="240">
        <v>60</v>
      </c>
      <c r="H1864" s="241">
        <v>0</v>
      </c>
      <c r="I1864" s="242" t="s">
        <v>5141</v>
      </c>
      <c r="J1864" s="242" t="s">
        <v>5142</v>
      </c>
      <c r="K1864" s="242" t="s">
        <v>4729</v>
      </c>
      <c r="L1864" s="242" t="s">
        <v>4730</v>
      </c>
      <c r="M1864" s="242" t="s">
        <v>4810</v>
      </c>
      <c r="N1864" s="242"/>
      <c r="O1864" s="242" t="s">
        <v>10806</v>
      </c>
      <c r="P1864" s="242" t="s">
        <v>10807</v>
      </c>
      <c r="Q1864" s="242" t="s">
        <v>4733</v>
      </c>
    </row>
    <row r="1865" spans="1:17">
      <c r="A1865" s="242" t="s">
        <v>10810</v>
      </c>
      <c r="B1865" s="242" t="s">
        <v>10811</v>
      </c>
      <c r="C1865" s="242" t="s">
        <v>10812</v>
      </c>
      <c r="D1865" s="242" t="s">
        <v>10813</v>
      </c>
      <c r="E1865" s="242" t="s">
        <v>10776</v>
      </c>
      <c r="F1865" s="242" t="s">
        <v>10813</v>
      </c>
      <c r="G1865" s="240"/>
      <c r="H1865" s="241">
        <v>0</v>
      </c>
      <c r="I1865" s="242" t="s">
        <v>4967</v>
      </c>
      <c r="J1865" s="242" t="s">
        <v>4968</v>
      </c>
      <c r="K1865" s="242" t="s">
        <v>4729</v>
      </c>
      <c r="L1865" s="242" t="s">
        <v>4832</v>
      </c>
      <c r="M1865" s="242" t="s">
        <v>6018</v>
      </c>
      <c r="N1865" s="242"/>
      <c r="O1865" s="242" t="s">
        <v>10810</v>
      </c>
      <c r="P1865" s="242" t="s">
        <v>10811</v>
      </c>
      <c r="Q1865" s="242" t="s">
        <v>4733</v>
      </c>
    </row>
    <row r="1866" spans="1:17">
      <c r="A1866" s="242" t="s">
        <v>10814</v>
      </c>
      <c r="B1866" s="242" t="s">
        <v>10815</v>
      </c>
      <c r="C1866" s="242" t="s">
        <v>10816</v>
      </c>
      <c r="D1866" s="242" t="s">
        <v>4742</v>
      </c>
      <c r="E1866" s="242" t="s">
        <v>9592</v>
      </c>
      <c r="F1866" s="242" t="s">
        <v>4742</v>
      </c>
      <c r="G1866" s="240"/>
      <c r="H1866" s="241">
        <v>0</v>
      </c>
      <c r="I1866" s="242" t="s">
        <v>4848</v>
      </c>
      <c r="J1866" s="242" t="s">
        <v>4849</v>
      </c>
      <c r="K1866" s="242" t="s">
        <v>4729</v>
      </c>
      <c r="L1866" s="242" t="s">
        <v>5306</v>
      </c>
      <c r="M1866" s="242" t="s">
        <v>4851</v>
      </c>
      <c r="N1866" s="242"/>
      <c r="O1866" s="242" t="s">
        <v>10814</v>
      </c>
      <c r="P1866" s="242" t="s">
        <v>10815</v>
      </c>
      <c r="Q1866" s="242" t="s">
        <v>4733</v>
      </c>
    </row>
    <row r="1867" spans="1:17">
      <c r="A1867" s="242" t="s">
        <v>10817</v>
      </c>
      <c r="B1867" s="242" t="s">
        <v>10818</v>
      </c>
      <c r="C1867" s="242" t="s">
        <v>10818</v>
      </c>
      <c r="D1867" s="242" t="s">
        <v>4742</v>
      </c>
      <c r="E1867" s="242" t="s">
        <v>9592</v>
      </c>
      <c r="F1867" s="242" t="s">
        <v>4742</v>
      </c>
      <c r="G1867" s="240"/>
      <c r="H1867" s="241">
        <v>0</v>
      </c>
      <c r="I1867" s="242" t="s">
        <v>5192</v>
      </c>
      <c r="J1867" s="242" t="s">
        <v>5193</v>
      </c>
      <c r="K1867" s="242" t="s">
        <v>4729</v>
      </c>
      <c r="L1867" s="242" t="s">
        <v>4832</v>
      </c>
      <c r="M1867" s="242" t="s">
        <v>5212</v>
      </c>
      <c r="N1867" s="242" t="s">
        <v>8502</v>
      </c>
      <c r="O1867" s="242" t="s">
        <v>10817</v>
      </c>
      <c r="P1867" s="242" t="s">
        <v>10818</v>
      </c>
      <c r="Q1867" s="242" t="s">
        <v>4733</v>
      </c>
    </row>
    <row r="1868" spans="1:17">
      <c r="A1868" s="242" t="s">
        <v>87</v>
      </c>
      <c r="B1868" s="242" t="s">
        <v>10819</v>
      </c>
      <c r="C1868" s="242" t="s">
        <v>960</v>
      </c>
      <c r="D1868" s="242" t="s">
        <v>10820</v>
      </c>
      <c r="E1868" s="242" t="s">
        <v>10792</v>
      </c>
      <c r="F1868" s="242" t="s">
        <v>10820</v>
      </c>
      <c r="G1868" s="240"/>
      <c r="H1868" s="241">
        <v>0</v>
      </c>
      <c r="I1868" s="242" t="s">
        <v>4967</v>
      </c>
      <c r="J1868" s="242" t="s">
        <v>4968</v>
      </c>
      <c r="K1868" s="242" t="s">
        <v>4729</v>
      </c>
      <c r="L1868" s="242" t="s">
        <v>4832</v>
      </c>
      <c r="M1868" s="242" t="s">
        <v>4901</v>
      </c>
      <c r="N1868" s="242"/>
      <c r="O1868" s="242" t="s">
        <v>87</v>
      </c>
      <c r="P1868" s="242" t="s">
        <v>10819</v>
      </c>
      <c r="Q1868" s="242" t="s">
        <v>4733</v>
      </c>
    </row>
    <row r="1869" spans="1:17">
      <c r="A1869" s="242" t="s">
        <v>10821</v>
      </c>
      <c r="B1869" s="242" t="s">
        <v>10822</v>
      </c>
      <c r="C1869" s="242" t="s">
        <v>10823</v>
      </c>
      <c r="D1869" s="242" t="s">
        <v>4742</v>
      </c>
      <c r="E1869" s="242" t="s">
        <v>5393</v>
      </c>
      <c r="F1869" s="242"/>
      <c r="G1869" s="240"/>
      <c r="H1869" s="241">
        <v>0</v>
      </c>
      <c r="I1869" s="242" t="s">
        <v>5192</v>
      </c>
      <c r="J1869" s="242" t="s">
        <v>5193</v>
      </c>
      <c r="K1869" s="242" t="s">
        <v>4729</v>
      </c>
      <c r="L1869" s="242" t="s">
        <v>4832</v>
      </c>
      <c r="M1869" s="242" t="s">
        <v>5212</v>
      </c>
      <c r="N1869" s="242"/>
      <c r="O1869" s="242" t="s">
        <v>10821</v>
      </c>
      <c r="P1869" s="242" t="s">
        <v>10822</v>
      </c>
      <c r="Q1869" s="242" t="s">
        <v>4733</v>
      </c>
    </row>
    <row r="1870" spans="1:17">
      <c r="A1870" s="242" t="s">
        <v>10824</v>
      </c>
      <c r="B1870" s="242" t="s">
        <v>10825</v>
      </c>
      <c r="C1870" s="242" t="s">
        <v>10826</v>
      </c>
      <c r="D1870" s="242"/>
      <c r="E1870" s="242" t="s">
        <v>10792</v>
      </c>
      <c r="F1870" s="242" t="s">
        <v>4742</v>
      </c>
      <c r="G1870" s="240"/>
      <c r="H1870" s="241">
        <v>0</v>
      </c>
      <c r="I1870" s="242" t="s">
        <v>5192</v>
      </c>
      <c r="J1870" s="242" t="s">
        <v>5193</v>
      </c>
      <c r="K1870" s="242" t="s">
        <v>4729</v>
      </c>
      <c r="L1870" s="242" t="s">
        <v>4832</v>
      </c>
      <c r="M1870" s="242" t="s">
        <v>5202</v>
      </c>
      <c r="N1870" s="242"/>
      <c r="O1870" s="242" t="s">
        <v>10824</v>
      </c>
      <c r="P1870" s="242" t="s">
        <v>10825</v>
      </c>
      <c r="Q1870" s="242" t="s">
        <v>8494</v>
      </c>
    </row>
    <row r="1871" spans="1:17">
      <c r="A1871" s="242" t="s">
        <v>10827</v>
      </c>
      <c r="B1871" s="242" t="s">
        <v>10828</v>
      </c>
      <c r="C1871" s="242" t="s">
        <v>10829</v>
      </c>
      <c r="D1871" s="242"/>
      <c r="E1871" s="242" t="s">
        <v>5393</v>
      </c>
      <c r="F1871" s="242" t="s">
        <v>4742</v>
      </c>
      <c r="G1871" s="240"/>
      <c r="H1871" s="241">
        <v>0</v>
      </c>
      <c r="I1871" s="242" t="s">
        <v>5192</v>
      </c>
      <c r="J1871" s="242" t="s">
        <v>5193</v>
      </c>
      <c r="K1871" s="242" t="s">
        <v>4729</v>
      </c>
      <c r="L1871" s="242" t="s">
        <v>4832</v>
      </c>
      <c r="M1871" s="242" t="s">
        <v>5325</v>
      </c>
      <c r="N1871" s="242"/>
      <c r="O1871" s="242" t="s">
        <v>10827</v>
      </c>
      <c r="P1871" s="242" t="s">
        <v>10828</v>
      </c>
      <c r="Q1871" s="242" t="s">
        <v>8494</v>
      </c>
    </row>
    <row r="1872" spans="1:17">
      <c r="A1872" s="242" t="s">
        <v>10830</v>
      </c>
      <c r="B1872" s="242" t="s">
        <v>10831</v>
      </c>
      <c r="C1872" s="242" t="s">
        <v>10832</v>
      </c>
      <c r="D1872" s="242" t="s">
        <v>10833</v>
      </c>
      <c r="E1872" s="242" t="s">
        <v>9592</v>
      </c>
      <c r="F1872" s="242" t="s">
        <v>10833</v>
      </c>
      <c r="G1872" s="240"/>
      <c r="H1872" s="241">
        <v>0</v>
      </c>
      <c r="I1872" s="242" t="s">
        <v>4967</v>
      </c>
      <c r="J1872" s="242" t="s">
        <v>4968</v>
      </c>
      <c r="K1872" s="242" t="s">
        <v>4729</v>
      </c>
      <c r="L1872" s="242" t="s">
        <v>4832</v>
      </c>
      <c r="M1872" s="242" t="s">
        <v>5158</v>
      </c>
      <c r="N1872" s="242"/>
      <c r="O1872" s="242" t="s">
        <v>10830</v>
      </c>
      <c r="P1872" s="242" t="s">
        <v>10831</v>
      </c>
      <c r="Q1872" s="242" t="s">
        <v>4733</v>
      </c>
    </row>
    <row r="1873" spans="1:17">
      <c r="A1873" s="242" t="s">
        <v>10834</v>
      </c>
      <c r="B1873" s="242" t="s">
        <v>10835</v>
      </c>
      <c r="C1873" s="242" t="s">
        <v>10836</v>
      </c>
      <c r="D1873" s="242" t="s">
        <v>10837</v>
      </c>
      <c r="E1873" s="242" t="s">
        <v>5393</v>
      </c>
      <c r="F1873" s="242" t="s">
        <v>10837</v>
      </c>
      <c r="G1873" s="240"/>
      <c r="H1873" s="241">
        <v>0</v>
      </c>
      <c r="I1873" s="242" t="s">
        <v>5192</v>
      </c>
      <c r="J1873" s="242" t="s">
        <v>5193</v>
      </c>
      <c r="K1873" s="242" t="s">
        <v>4729</v>
      </c>
      <c r="L1873" s="242" t="s">
        <v>4832</v>
      </c>
      <c r="M1873" s="242" t="s">
        <v>5325</v>
      </c>
      <c r="N1873" s="242"/>
      <c r="O1873" s="242" t="s">
        <v>10834</v>
      </c>
      <c r="P1873" s="242" t="s">
        <v>10835</v>
      </c>
      <c r="Q1873" s="242" t="s">
        <v>4733</v>
      </c>
    </row>
    <row r="1874" spans="1:17">
      <c r="A1874" s="242" t="s">
        <v>10838</v>
      </c>
      <c r="B1874" s="242" t="s">
        <v>10839</v>
      </c>
      <c r="C1874" s="242" t="s">
        <v>10840</v>
      </c>
      <c r="D1874" s="242" t="s">
        <v>10841</v>
      </c>
      <c r="E1874" s="242" t="s">
        <v>5393</v>
      </c>
      <c r="F1874" s="242" t="s">
        <v>10841</v>
      </c>
      <c r="G1874" s="240"/>
      <c r="H1874" s="241">
        <v>0</v>
      </c>
      <c r="I1874" s="242" t="s">
        <v>5192</v>
      </c>
      <c r="J1874" s="242" t="s">
        <v>5193</v>
      </c>
      <c r="K1874" s="242" t="s">
        <v>4729</v>
      </c>
      <c r="L1874" s="242" t="s">
        <v>4832</v>
      </c>
      <c r="M1874" s="242" t="s">
        <v>5202</v>
      </c>
      <c r="N1874" s="242"/>
      <c r="O1874" s="242" t="s">
        <v>10838</v>
      </c>
      <c r="P1874" s="242" t="s">
        <v>10839</v>
      </c>
      <c r="Q1874" s="242" t="s">
        <v>4733</v>
      </c>
    </row>
    <row r="1875" spans="1:17">
      <c r="A1875" s="242" t="s">
        <v>10842</v>
      </c>
      <c r="B1875" s="242" t="s">
        <v>10843</v>
      </c>
      <c r="C1875" s="242" t="s">
        <v>10844</v>
      </c>
      <c r="D1875" s="242"/>
      <c r="E1875" s="242" t="s">
        <v>9592</v>
      </c>
      <c r="F1875" s="242" t="s">
        <v>4742</v>
      </c>
      <c r="G1875" s="240"/>
      <c r="H1875" s="241">
        <v>0</v>
      </c>
      <c r="I1875" s="242" t="s">
        <v>5192</v>
      </c>
      <c r="J1875" s="242" t="s">
        <v>5193</v>
      </c>
      <c r="K1875" s="242" t="s">
        <v>4729</v>
      </c>
      <c r="L1875" s="242" t="s">
        <v>4832</v>
      </c>
      <c r="M1875" s="242" t="s">
        <v>5202</v>
      </c>
      <c r="N1875" s="242"/>
      <c r="O1875" s="242" t="s">
        <v>10842</v>
      </c>
      <c r="P1875" s="242" t="s">
        <v>10843</v>
      </c>
      <c r="Q1875" s="242" t="s">
        <v>8494</v>
      </c>
    </row>
    <row r="1876" spans="1:17">
      <c r="A1876" s="242" t="s">
        <v>10845</v>
      </c>
      <c r="B1876" s="242" t="s">
        <v>10846</v>
      </c>
      <c r="C1876" s="242" t="s">
        <v>10847</v>
      </c>
      <c r="D1876" s="242" t="s">
        <v>10848</v>
      </c>
      <c r="E1876" s="242" t="s">
        <v>5393</v>
      </c>
      <c r="F1876" s="242" t="s">
        <v>10848</v>
      </c>
      <c r="G1876" s="240"/>
      <c r="H1876" s="241">
        <v>0</v>
      </c>
      <c r="I1876" s="242" t="s">
        <v>5192</v>
      </c>
      <c r="J1876" s="242" t="s">
        <v>5193</v>
      </c>
      <c r="K1876" s="242" t="s">
        <v>4729</v>
      </c>
      <c r="L1876" s="242" t="s">
        <v>4832</v>
      </c>
      <c r="M1876" s="242" t="s">
        <v>4844</v>
      </c>
      <c r="N1876" s="242"/>
      <c r="O1876" s="242" t="s">
        <v>10845</v>
      </c>
      <c r="P1876" s="242" t="s">
        <v>10846</v>
      </c>
      <c r="Q1876" s="242" t="s">
        <v>4733</v>
      </c>
    </row>
    <row r="1877" spans="1:17">
      <c r="A1877" s="242" t="s">
        <v>10849</v>
      </c>
      <c r="B1877" s="242" t="s">
        <v>10850</v>
      </c>
      <c r="C1877" s="242" t="s">
        <v>10851</v>
      </c>
      <c r="D1877" s="242" t="s">
        <v>10833</v>
      </c>
      <c r="E1877" s="242" t="s">
        <v>5393</v>
      </c>
      <c r="F1877" s="242" t="s">
        <v>10833</v>
      </c>
      <c r="G1877" s="240"/>
      <c r="H1877" s="241">
        <v>0</v>
      </c>
      <c r="I1877" s="242" t="s">
        <v>5192</v>
      </c>
      <c r="J1877" s="242" t="s">
        <v>5193</v>
      </c>
      <c r="K1877" s="242" t="s">
        <v>4729</v>
      </c>
      <c r="L1877" s="242" t="s">
        <v>4832</v>
      </c>
      <c r="M1877" s="242" t="s">
        <v>4844</v>
      </c>
      <c r="N1877" s="242"/>
      <c r="O1877" s="242" t="s">
        <v>10849</v>
      </c>
      <c r="P1877" s="242" t="s">
        <v>10850</v>
      </c>
      <c r="Q1877" s="242" t="s">
        <v>4733</v>
      </c>
    </row>
    <row r="1878" spans="1:17">
      <c r="A1878" s="242" t="s">
        <v>10852</v>
      </c>
      <c r="B1878" s="242" t="s">
        <v>10853</v>
      </c>
      <c r="C1878" s="242" t="s">
        <v>10854</v>
      </c>
      <c r="D1878" s="242" t="s">
        <v>10848</v>
      </c>
      <c r="E1878" s="242" t="s">
        <v>5393</v>
      </c>
      <c r="F1878" s="242" t="s">
        <v>10848</v>
      </c>
      <c r="G1878" s="240"/>
      <c r="H1878" s="241">
        <v>0</v>
      </c>
      <c r="I1878" s="242" t="s">
        <v>5192</v>
      </c>
      <c r="J1878" s="242" t="s">
        <v>5193</v>
      </c>
      <c r="K1878" s="242" t="s">
        <v>4729</v>
      </c>
      <c r="L1878" s="242" t="s">
        <v>4832</v>
      </c>
      <c r="M1878" s="242" t="s">
        <v>5202</v>
      </c>
      <c r="N1878" s="242"/>
      <c r="O1878" s="242" t="s">
        <v>10852</v>
      </c>
      <c r="P1878" s="242" t="s">
        <v>10853</v>
      </c>
      <c r="Q1878" s="242" t="s">
        <v>4733</v>
      </c>
    </row>
    <row r="1879" spans="1:17">
      <c r="A1879" s="242" t="s">
        <v>10855</v>
      </c>
      <c r="B1879" s="242" t="s">
        <v>10856</v>
      </c>
      <c r="C1879" s="242" t="s">
        <v>10857</v>
      </c>
      <c r="D1879" s="242" t="s">
        <v>10848</v>
      </c>
      <c r="E1879" s="242" t="s">
        <v>5393</v>
      </c>
      <c r="F1879" s="242" t="s">
        <v>10848</v>
      </c>
      <c r="G1879" s="240"/>
      <c r="H1879" s="241">
        <v>0</v>
      </c>
      <c r="I1879" s="242" t="s">
        <v>5192</v>
      </c>
      <c r="J1879" s="242" t="s">
        <v>5193</v>
      </c>
      <c r="K1879" s="242" t="s">
        <v>4729</v>
      </c>
      <c r="L1879" s="242" t="s">
        <v>4832</v>
      </c>
      <c r="M1879" s="242" t="s">
        <v>5202</v>
      </c>
      <c r="N1879" s="242"/>
      <c r="O1879" s="242" t="s">
        <v>10855</v>
      </c>
      <c r="P1879" s="242" t="s">
        <v>10856</v>
      </c>
      <c r="Q1879" s="242" t="s">
        <v>4733</v>
      </c>
    </row>
    <row r="1880" spans="1:17">
      <c r="A1880" s="242" t="s">
        <v>10858</v>
      </c>
      <c r="B1880" s="242" t="s">
        <v>10859</v>
      </c>
      <c r="C1880" s="242" t="s">
        <v>10860</v>
      </c>
      <c r="D1880" s="242" t="s">
        <v>10848</v>
      </c>
      <c r="E1880" s="242" t="s">
        <v>5393</v>
      </c>
      <c r="F1880" s="242" t="s">
        <v>10848</v>
      </c>
      <c r="G1880" s="240"/>
      <c r="H1880" s="241">
        <v>0</v>
      </c>
      <c r="I1880" s="242" t="s">
        <v>5192</v>
      </c>
      <c r="J1880" s="242" t="s">
        <v>5193</v>
      </c>
      <c r="K1880" s="242" t="s">
        <v>4729</v>
      </c>
      <c r="L1880" s="242" t="s">
        <v>4832</v>
      </c>
      <c r="M1880" s="242" t="s">
        <v>4844</v>
      </c>
      <c r="N1880" s="242"/>
      <c r="O1880" s="242" t="s">
        <v>10858</v>
      </c>
      <c r="P1880" s="242" t="s">
        <v>10859</v>
      </c>
      <c r="Q1880" s="242" t="s">
        <v>4733</v>
      </c>
    </row>
    <row r="1881" spans="1:17">
      <c r="A1881" s="242" t="s">
        <v>10861</v>
      </c>
      <c r="B1881" s="242" t="s">
        <v>10862</v>
      </c>
      <c r="C1881" s="242" t="s">
        <v>10863</v>
      </c>
      <c r="D1881" s="242" t="s">
        <v>9253</v>
      </c>
      <c r="E1881" s="242" t="s">
        <v>9592</v>
      </c>
      <c r="F1881" s="242" t="s">
        <v>9253</v>
      </c>
      <c r="G1881" s="240"/>
      <c r="H1881" s="241">
        <v>0</v>
      </c>
      <c r="I1881" s="242" t="s">
        <v>5192</v>
      </c>
      <c r="J1881" s="242" t="s">
        <v>5193</v>
      </c>
      <c r="K1881" s="242" t="s">
        <v>4729</v>
      </c>
      <c r="L1881" s="242" t="s">
        <v>4832</v>
      </c>
      <c r="M1881" s="242" t="s">
        <v>5202</v>
      </c>
      <c r="N1881" s="242"/>
      <c r="O1881" s="242" t="s">
        <v>10861</v>
      </c>
      <c r="P1881" s="242" t="s">
        <v>10862</v>
      </c>
      <c r="Q1881" s="242" t="s">
        <v>4733</v>
      </c>
    </row>
    <row r="1882" spans="1:17">
      <c r="A1882" s="242" t="s">
        <v>10864</v>
      </c>
      <c r="B1882" s="242" t="s">
        <v>10865</v>
      </c>
      <c r="C1882" s="242" t="s">
        <v>10866</v>
      </c>
      <c r="D1882" s="242" t="s">
        <v>10867</v>
      </c>
      <c r="E1882" s="242" t="s">
        <v>10868</v>
      </c>
      <c r="F1882" s="242" t="s">
        <v>10867</v>
      </c>
      <c r="G1882" s="240"/>
      <c r="H1882" s="241">
        <v>0</v>
      </c>
      <c r="I1882" s="242" t="s">
        <v>5192</v>
      </c>
      <c r="J1882" s="242" t="s">
        <v>5193</v>
      </c>
      <c r="K1882" s="242" t="s">
        <v>4729</v>
      </c>
      <c r="L1882" s="242" t="s">
        <v>4832</v>
      </c>
      <c r="M1882" s="242" t="s">
        <v>5202</v>
      </c>
      <c r="N1882" s="242"/>
      <c r="O1882" s="242" t="s">
        <v>10864</v>
      </c>
      <c r="P1882" s="242" t="s">
        <v>10865</v>
      </c>
      <c r="Q1882" s="242" t="s">
        <v>4733</v>
      </c>
    </row>
    <row r="1883" spans="1:17">
      <c r="A1883" s="242" t="s">
        <v>10869</v>
      </c>
      <c r="B1883" s="242" t="s">
        <v>10870</v>
      </c>
      <c r="C1883" s="242" t="s">
        <v>10871</v>
      </c>
      <c r="D1883" s="242" t="s">
        <v>10872</v>
      </c>
      <c r="E1883" s="242" t="s">
        <v>5393</v>
      </c>
      <c r="F1883" s="242" t="s">
        <v>10872</v>
      </c>
      <c r="G1883" s="240"/>
      <c r="H1883" s="241">
        <v>0</v>
      </c>
      <c r="I1883" s="242" t="s">
        <v>5192</v>
      </c>
      <c r="J1883" s="242" t="s">
        <v>5193</v>
      </c>
      <c r="K1883" s="242" t="s">
        <v>4729</v>
      </c>
      <c r="L1883" s="242" t="s">
        <v>4832</v>
      </c>
      <c r="M1883" s="242" t="s">
        <v>5194</v>
      </c>
      <c r="N1883" s="242"/>
      <c r="O1883" s="242" t="s">
        <v>10869</v>
      </c>
      <c r="P1883" s="242" t="s">
        <v>10870</v>
      </c>
      <c r="Q1883" s="242" t="s">
        <v>4733</v>
      </c>
    </row>
    <row r="1884" spans="1:17">
      <c r="A1884" s="242" t="s">
        <v>10873</v>
      </c>
      <c r="B1884" s="242" t="s">
        <v>10874</v>
      </c>
      <c r="C1884" s="242" t="s">
        <v>10875</v>
      </c>
      <c r="D1884" s="242" t="s">
        <v>10872</v>
      </c>
      <c r="E1884" s="242" t="s">
        <v>9592</v>
      </c>
      <c r="F1884" s="242" t="s">
        <v>10872</v>
      </c>
      <c r="G1884" s="240"/>
      <c r="H1884" s="241">
        <v>0</v>
      </c>
      <c r="I1884" s="242" t="s">
        <v>4967</v>
      </c>
      <c r="J1884" s="242" t="s">
        <v>4968</v>
      </c>
      <c r="K1884" s="242" t="s">
        <v>4729</v>
      </c>
      <c r="L1884" s="242" t="s">
        <v>4832</v>
      </c>
      <c r="M1884" s="242" t="s">
        <v>5194</v>
      </c>
      <c r="N1884" s="242"/>
      <c r="O1884" s="242" t="s">
        <v>10873</v>
      </c>
      <c r="P1884" s="242" t="s">
        <v>10874</v>
      </c>
      <c r="Q1884" s="242" t="s">
        <v>4733</v>
      </c>
    </row>
    <row r="1885" spans="1:17">
      <c r="A1885" s="242" t="s">
        <v>47</v>
      </c>
      <c r="B1885" s="242" t="s">
        <v>10876</v>
      </c>
      <c r="C1885" s="242" t="s">
        <v>450</v>
      </c>
      <c r="D1885" s="242" t="s">
        <v>10872</v>
      </c>
      <c r="E1885" s="242" t="s">
        <v>9592</v>
      </c>
      <c r="F1885" s="242" t="s">
        <v>10872</v>
      </c>
      <c r="G1885" s="240"/>
      <c r="H1885" s="241">
        <v>0</v>
      </c>
      <c r="I1885" s="242" t="s">
        <v>4967</v>
      </c>
      <c r="J1885" s="242" t="s">
        <v>4968</v>
      </c>
      <c r="K1885" s="242" t="s">
        <v>4729</v>
      </c>
      <c r="L1885" s="242" t="s">
        <v>4832</v>
      </c>
      <c r="M1885" s="242" t="s">
        <v>5302</v>
      </c>
      <c r="N1885" s="242"/>
      <c r="O1885" s="242" t="s">
        <v>47</v>
      </c>
      <c r="P1885" s="242" t="s">
        <v>10876</v>
      </c>
      <c r="Q1885" s="242" t="s">
        <v>4733</v>
      </c>
    </row>
    <row r="1886" spans="1:17">
      <c r="A1886" s="242" t="s">
        <v>10877</v>
      </c>
      <c r="B1886" s="242" t="s">
        <v>10878</v>
      </c>
      <c r="C1886" s="242" t="s">
        <v>10879</v>
      </c>
      <c r="D1886" s="242" t="s">
        <v>10880</v>
      </c>
      <c r="E1886" s="242" t="s">
        <v>4737</v>
      </c>
      <c r="F1886" s="242" t="s">
        <v>10880</v>
      </c>
      <c r="G1886" s="240"/>
      <c r="H1886" s="241">
        <v>0</v>
      </c>
      <c r="I1886" s="242" t="s">
        <v>9691</v>
      </c>
      <c r="J1886" s="242" t="s">
        <v>9692</v>
      </c>
      <c r="K1886" s="242" t="s">
        <v>4729</v>
      </c>
      <c r="L1886" s="242" t="s">
        <v>4730</v>
      </c>
      <c r="M1886" s="242" t="s">
        <v>4908</v>
      </c>
      <c r="N1886" s="242"/>
      <c r="O1886" s="242" t="s">
        <v>10877</v>
      </c>
      <c r="P1886" s="242" t="s">
        <v>10878</v>
      </c>
      <c r="Q1886" s="242" t="s">
        <v>4733</v>
      </c>
    </row>
    <row r="1887" spans="1:17">
      <c r="A1887" s="242" t="s">
        <v>92</v>
      </c>
      <c r="B1887" s="242" t="s">
        <v>1028</v>
      </c>
      <c r="C1887" s="242" t="s">
        <v>1026</v>
      </c>
      <c r="D1887" s="242" t="s">
        <v>4742</v>
      </c>
      <c r="E1887" s="242" t="s">
        <v>4737</v>
      </c>
      <c r="F1887" s="242"/>
      <c r="G1887" s="240"/>
      <c r="H1887" s="241">
        <v>0</v>
      </c>
      <c r="I1887" s="242" t="s">
        <v>4738</v>
      </c>
      <c r="J1887" s="242" t="s">
        <v>4739</v>
      </c>
      <c r="K1887" s="242" t="s">
        <v>4729</v>
      </c>
      <c r="L1887" s="242" t="s">
        <v>4730</v>
      </c>
      <c r="M1887" s="242" t="s">
        <v>4785</v>
      </c>
      <c r="N1887" s="242"/>
      <c r="O1887" s="242" t="s">
        <v>92</v>
      </c>
      <c r="P1887" s="242" t="s">
        <v>1028</v>
      </c>
      <c r="Q1887" s="242" t="s">
        <v>4733</v>
      </c>
    </row>
    <row r="1888" spans="1:17">
      <c r="A1888" s="242" t="s">
        <v>10881</v>
      </c>
      <c r="B1888" s="242" t="s">
        <v>10882</v>
      </c>
      <c r="C1888" s="242" t="s">
        <v>10883</v>
      </c>
      <c r="D1888" s="242" t="s">
        <v>10884</v>
      </c>
      <c r="E1888" s="242" t="s">
        <v>5393</v>
      </c>
      <c r="F1888" s="242" t="s">
        <v>10884</v>
      </c>
      <c r="G1888" s="240"/>
      <c r="H1888" s="241">
        <v>0</v>
      </c>
      <c r="I1888" s="242" t="s">
        <v>5192</v>
      </c>
      <c r="J1888" s="242" t="s">
        <v>5193</v>
      </c>
      <c r="K1888" s="242" t="s">
        <v>4729</v>
      </c>
      <c r="L1888" s="242" t="s">
        <v>4832</v>
      </c>
      <c r="M1888" s="242" t="s">
        <v>4844</v>
      </c>
      <c r="N1888" s="242"/>
      <c r="O1888" s="242" t="s">
        <v>10881</v>
      </c>
      <c r="P1888" s="242" t="s">
        <v>10882</v>
      </c>
      <c r="Q1888" s="242" t="s">
        <v>4733</v>
      </c>
    </row>
    <row r="1889" spans="1:17">
      <c r="A1889" s="242" t="s">
        <v>10885</v>
      </c>
      <c r="B1889" s="242" t="s">
        <v>10886</v>
      </c>
      <c r="C1889" s="242" t="s">
        <v>10887</v>
      </c>
      <c r="D1889" s="242" t="s">
        <v>10888</v>
      </c>
      <c r="E1889" s="242" t="s">
        <v>5393</v>
      </c>
      <c r="F1889" s="242" t="s">
        <v>10888</v>
      </c>
      <c r="G1889" s="240"/>
      <c r="H1889" s="241">
        <v>0</v>
      </c>
      <c r="I1889" s="242" t="s">
        <v>5192</v>
      </c>
      <c r="J1889" s="242" t="s">
        <v>5193</v>
      </c>
      <c r="K1889" s="242" t="s">
        <v>4729</v>
      </c>
      <c r="L1889" s="242" t="s">
        <v>4832</v>
      </c>
      <c r="M1889" s="242" t="s">
        <v>4844</v>
      </c>
      <c r="N1889" s="242"/>
      <c r="O1889" s="242" t="s">
        <v>10885</v>
      </c>
      <c r="P1889" s="242" t="s">
        <v>10886</v>
      </c>
      <c r="Q1889" s="242" t="s">
        <v>4733</v>
      </c>
    </row>
    <row r="1890" spans="1:17">
      <c r="A1890" s="242" t="s">
        <v>10889</v>
      </c>
      <c r="B1890" s="242" t="s">
        <v>10890</v>
      </c>
      <c r="C1890" s="242" t="s">
        <v>10891</v>
      </c>
      <c r="D1890" s="242" t="s">
        <v>10892</v>
      </c>
      <c r="E1890" s="242" t="s">
        <v>5393</v>
      </c>
      <c r="F1890" s="242" t="s">
        <v>10892</v>
      </c>
      <c r="G1890" s="240"/>
      <c r="H1890" s="241">
        <v>0</v>
      </c>
      <c r="I1890" s="242" t="s">
        <v>5192</v>
      </c>
      <c r="J1890" s="242" t="s">
        <v>5193</v>
      </c>
      <c r="K1890" s="242" t="s">
        <v>4729</v>
      </c>
      <c r="L1890" s="242" t="s">
        <v>4832</v>
      </c>
      <c r="M1890" s="242" t="s">
        <v>5202</v>
      </c>
      <c r="N1890" s="242"/>
      <c r="O1890" s="242" t="s">
        <v>10889</v>
      </c>
      <c r="P1890" s="242" t="s">
        <v>10890</v>
      </c>
      <c r="Q1890" s="242" t="s">
        <v>4733</v>
      </c>
    </row>
    <row r="1891" spans="1:17">
      <c r="A1891" s="242" t="s">
        <v>10893</v>
      </c>
      <c r="B1891" s="242" t="s">
        <v>10894</v>
      </c>
      <c r="C1891" s="242" t="s">
        <v>10895</v>
      </c>
      <c r="D1891" s="242" t="s">
        <v>10896</v>
      </c>
      <c r="E1891" s="242" t="s">
        <v>5393</v>
      </c>
      <c r="F1891" s="242" t="s">
        <v>10896</v>
      </c>
      <c r="G1891" s="240"/>
      <c r="H1891" s="241">
        <v>0</v>
      </c>
      <c r="I1891" s="242" t="s">
        <v>5192</v>
      </c>
      <c r="J1891" s="242" t="s">
        <v>5193</v>
      </c>
      <c r="K1891" s="242" t="s">
        <v>4729</v>
      </c>
      <c r="L1891" s="242" t="s">
        <v>4832</v>
      </c>
      <c r="M1891" s="242" t="s">
        <v>5325</v>
      </c>
      <c r="N1891" s="242"/>
      <c r="O1891" s="242" t="s">
        <v>10893</v>
      </c>
      <c r="P1891" s="242" t="s">
        <v>10894</v>
      </c>
      <c r="Q1891" s="242" t="s">
        <v>4733</v>
      </c>
    </row>
    <row r="1892" spans="1:17">
      <c r="A1892" s="242" t="s">
        <v>93</v>
      </c>
      <c r="B1892" s="242" t="s">
        <v>10897</v>
      </c>
      <c r="C1892" s="242" t="s">
        <v>1055</v>
      </c>
      <c r="D1892" s="242" t="s">
        <v>10896</v>
      </c>
      <c r="E1892" s="242" t="s">
        <v>4965</v>
      </c>
      <c r="F1892" s="242" t="s">
        <v>10896</v>
      </c>
      <c r="G1892" s="240"/>
      <c r="H1892" s="241">
        <v>0</v>
      </c>
      <c r="I1892" s="242" t="s">
        <v>5192</v>
      </c>
      <c r="J1892" s="242" t="s">
        <v>5193</v>
      </c>
      <c r="K1892" s="242" t="s">
        <v>4729</v>
      </c>
      <c r="L1892" s="242" t="s">
        <v>4832</v>
      </c>
      <c r="M1892" s="242" t="s">
        <v>5264</v>
      </c>
      <c r="N1892" s="242"/>
      <c r="O1892" s="242" t="s">
        <v>93</v>
      </c>
      <c r="P1892" s="242" t="s">
        <v>10897</v>
      </c>
      <c r="Q1892" s="242" t="s">
        <v>4733</v>
      </c>
    </row>
    <row r="1893" spans="1:17">
      <c r="A1893" s="242" t="s">
        <v>71</v>
      </c>
      <c r="B1893" s="242" t="s">
        <v>10898</v>
      </c>
      <c r="C1893" s="242" t="s">
        <v>726</v>
      </c>
      <c r="D1893" s="242" t="s">
        <v>10896</v>
      </c>
      <c r="E1893" s="242" t="s">
        <v>5393</v>
      </c>
      <c r="F1893" s="242" t="s">
        <v>10896</v>
      </c>
      <c r="G1893" s="240"/>
      <c r="H1893" s="241">
        <v>0</v>
      </c>
      <c r="I1893" s="242" t="s">
        <v>5192</v>
      </c>
      <c r="J1893" s="242" t="s">
        <v>5193</v>
      </c>
      <c r="K1893" s="242" t="s">
        <v>4729</v>
      </c>
      <c r="L1893" s="242" t="s">
        <v>4832</v>
      </c>
      <c r="M1893" s="242" t="s">
        <v>5202</v>
      </c>
      <c r="N1893" s="242"/>
      <c r="O1893" s="242" t="s">
        <v>71</v>
      </c>
      <c r="P1893" s="242" t="s">
        <v>10898</v>
      </c>
      <c r="Q1893" s="242" t="s">
        <v>4733</v>
      </c>
    </row>
    <row r="1894" spans="1:17">
      <c r="A1894" s="242" t="s">
        <v>10899</v>
      </c>
      <c r="B1894" s="242" t="s">
        <v>10900</v>
      </c>
      <c r="C1894" s="242" t="s">
        <v>10901</v>
      </c>
      <c r="D1894" s="242" t="s">
        <v>10902</v>
      </c>
      <c r="E1894" s="242" t="s">
        <v>9592</v>
      </c>
      <c r="F1894" s="242" t="s">
        <v>10902</v>
      </c>
      <c r="G1894" s="240"/>
      <c r="H1894" s="241">
        <v>0</v>
      </c>
      <c r="I1894" s="242" t="s">
        <v>4967</v>
      </c>
      <c r="J1894" s="242" t="s">
        <v>4968</v>
      </c>
      <c r="K1894" s="242" t="s">
        <v>4729</v>
      </c>
      <c r="L1894" s="242" t="s">
        <v>4832</v>
      </c>
      <c r="M1894" s="242" t="s">
        <v>5167</v>
      </c>
      <c r="N1894" s="242"/>
      <c r="O1894" s="242" t="s">
        <v>10899</v>
      </c>
      <c r="P1894" s="242" t="s">
        <v>10900</v>
      </c>
      <c r="Q1894" s="242" t="s">
        <v>4733</v>
      </c>
    </row>
    <row r="1895" spans="1:17">
      <c r="A1895" s="242" t="s">
        <v>10903</v>
      </c>
      <c r="B1895" s="242" t="s">
        <v>10904</v>
      </c>
      <c r="C1895" s="242" t="s">
        <v>10905</v>
      </c>
      <c r="D1895" s="242" t="s">
        <v>10896</v>
      </c>
      <c r="E1895" s="242" t="s">
        <v>9592</v>
      </c>
      <c r="F1895" s="242" t="s">
        <v>10896</v>
      </c>
      <c r="G1895" s="240"/>
      <c r="H1895" s="241">
        <v>0</v>
      </c>
      <c r="I1895" s="242" t="s">
        <v>4967</v>
      </c>
      <c r="J1895" s="242" t="s">
        <v>4968</v>
      </c>
      <c r="K1895" s="242" t="s">
        <v>4729</v>
      </c>
      <c r="L1895" s="242" t="s">
        <v>4832</v>
      </c>
      <c r="M1895" s="242" t="s">
        <v>6018</v>
      </c>
      <c r="N1895" s="242"/>
      <c r="O1895" s="242" t="s">
        <v>10903</v>
      </c>
      <c r="P1895" s="242" t="s">
        <v>10904</v>
      </c>
      <c r="Q1895" s="242" t="s">
        <v>4733</v>
      </c>
    </row>
    <row r="1896" spans="1:17">
      <c r="A1896" s="242" t="s">
        <v>60</v>
      </c>
      <c r="B1896" s="242" t="s">
        <v>10906</v>
      </c>
      <c r="C1896" s="242" t="s">
        <v>596</v>
      </c>
      <c r="D1896" s="242" t="s">
        <v>10896</v>
      </c>
      <c r="E1896" s="242" t="s">
        <v>9592</v>
      </c>
      <c r="F1896" s="242" t="s">
        <v>10896</v>
      </c>
      <c r="G1896" s="240"/>
      <c r="H1896" s="241">
        <v>0</v>
      </c>
      <c r="I1896" s="242" t="s">
        <v>4967</v>
      </c>
      <c r="J1896" s="242" t="s">
        <v>4968</v>
      </c>
      <c r="K1896" s="242" t="s">
        <v>4729</v>
      </c>
      <c r="L1896" s="242" t="s">
        <v>4832</v>
      </c>
      <c r="M1896" s="242" t="s">
        <v>6018</v>
      </c>
      <c r="N1896" s="242"/>
      <c r="O1896" s="242" t="s">
        <v>60</v>
      </c>
      <c r="P1896" s="242" t="s">
        <v>10906</v>
      </c>
      <c r="Q1896" s="242" t="s">
        <v>4733</v>
      </c>
    </row>
    <row r="1897" spans="1:17">
      <c r="A1897" s="242" t="s">
        <v>43</v>
      </c>
      <c r="B1897" s="242" t="s">
        <v>10907</v>
      </c>
      <c r="C1897" s="242" t="s">
        <v>399</v>
      </c>
      <c r="D1897" s="242" t="s">
        <v>10908</v>
      </c>
      <c r="E1897" s="242" t="s">
        <v>5393</v>
      </c>
      <c r="F1897" s="242" t="s">
        <v>10908</v>
      </c>
      <c r="G1897" s="240"/>
      <c r="H1897" s="241">
        <v>0</v>
      </c>
      <c r="I1897" s="242" t="s">
        <v>4848</v>
      </c>
      <c r="J1897" s="242" t="s">
        <v>4849</v>
      </c>
      <c r="K1897" s="242" t="s">
        <v>4729</v>
      </c>
      <c r="L1897" s="242" t="s">
        <v>8012</v>
      </c>
      <c r="M1897" s="242" t="s">
        <v>4851</v>
      </c>
      <c r="N1897" s="242"/>
      <c r="O1897" s="242" t="s">
        <v>43</v>
      </c>
      <c r="P1897" s="242" t="s">
        <v>10907</v>
      </c>
      <c r="Q1897" s="242" t="s">
        <v>4733</v>
      </c>
    </row>
    <row r="1898" spans="1:17">
      <c r="A1898" s="242" t="s">
        <v>10909</v>
      </c>
      <c r="B1898" s="242" t="s">
        <v>10910</v>
      </c>
      <c r="C1898" s="242" t="s">
        <v>10911</v>
      </c>
      <c r="D1898" s="242" t="s">
        <v>10896</v>
      </c>
      <c r="E1898" s="242" t="s">
        <v>5393</v>
      </c>
      <c r="F1898" s="242" t="s">
        <v>10896</v>
      </c>
      <c r="G1898" s="240"/>
      <c r="H1898" s="241">
        <v>0</v>
      </c>
      <c r="I1898" s="242" t="s">
        <v>5192</v>
      </c>
      <c r="J1898" s="242" t="s">
        <v>5193</v>
      </c>
      <c r="K1898" s="242" t="s">
        <v>4729</v>
      </c>
      <c r="L1898" s="242" t="s">
        <v>4832</v>
      </c>
      <c r="M1898" s="242" t="s">
        <v>5325</v>
      </c>
      <c r="N1898" s="242"/>
      <c r="O1898" s="242" t="s">
        <v>10909</v>
      </c>
      <c r="P1898" s="242" t="s">
        <v>10910</v>
      </c>
      <c r="Q1898" s="242" t="s">
        <v>4733</v>
      </c>
    </row>
    <row r="1899" spans="1:17">
      <c r="A1899" s="242" t="s">
        <v>10912</v>
      </c>
      <c r="B1899" s="242" t="s">
        <v>10913</v>
      </c>
      <c r="C1899" s="242" t="s">
        <v>10914</v>
      </c>
      <c r="D1899" s="242" t="s">
        <v>10896</v>
      </c>
      <c r="E1899" s="242" t="s">
        <v>9592</v>
      </c>
      <c r="F1899" s="242" t="s">
        <v>10896</v>
      </c>
      <c r="G1899" s="240"/>
      <c r="H1899" s="241">
        <v>0</v>
      </c>
      <c r="I1899" s="242" t="s">
        <v>4967</v>
      </c>
      <c r="J1899" s="242" t="s">
        <v>4968</v>
      </c>
      <c r="K1899" s="242" t="s">
        <v>4729</v>
      </c>
      <c r="L1899" s="242" t="s">
        <v>4832</v>
      </c>
      <c r="M1899" s="242" t="s">
        <v>5167</v>
      </c>
      <c r="N1899" s="242"/>
      <c r="O1899" s="242" t="s">
        <v>10912</v>
      </c>
      <c r="P1899" s="242" t="s">
        <v>10913</v>
      </c>
      <c r="Q1899" s="242" t="s">
        <v>4733</v>
      </c>
    </row>
    <row r="1900" spans="1:17">
      <c r="A1900" s="242" t="s">
        <v>10915</v>
      </c>
      <c r="B1900" s="242" t="s">
        <v>10916</v>
      </c>
      <c r="C1900" s="242" t="s">
        <v>10917</v>
      </c>
      <c r="D1900" s="242" t="s">
        <v>10892</v>
      </c>
      <c r="E1900" s="242" t="s">
        <v>5393</v>
      </c>
      <c r="F1900" s="242" t="s">
        <v>10892</v>
      </c>
      <c r="G1900" s="240"/>
      <c r="H1900" s="241">
        <v>0</v>
      </c>
      <c r="I1900" s="242" t="s">
        <v>5192</v>
      </c>
      <c r="J1900" s="242" t="s">
        <v>5193</v>
      </c>
      <c r="K1900" s="242" t="s">
        <v>4729</v>
      </c>
      <c r="L1900" s="242" t="s">
        <v>4832</v>
      </c>
      <c r="M1900" s="242" t="s">
        <v>5212</v>
      </c>
      <c r="N1900" s="242"/>
      <c r="O1900" s="242" t="s">
        <v>10915</v>
      </c>
      <c r="P1900" s="242" t="s">
        <v>10916</v>
      </c>
      <c r="Q1900" s="242" t="s">
        <v>4733</v>
      </c>
    </row>
    <row r="1901" spans="1:17">
      <c r="A1901" s="242" t="s">
        <v>10918</v>
      </c>
      <c r="B1901" s="242" t="s">
        <v>10919</v>
      </c>
      <c r="C1901" s="242" t="s">
        <v>10920</v>
      </c>
      <c r="D1901" s="242" t="s">
        <v>10892</v>
      </c>
      <c r="E1901" s="242" t="s">
        <v>5393</v>
      </c>
      <c r="F1901" s="242" t="s">
        <v>10892</v>
      </c>
      <c r="G1901" s="240"/>
      <c r="H1901" s="241">
        <v>0</v>
      </c>
      <c r="I1901" s="242" t="s">
        <v>5192</v>
      </c>
      <c r="J1901" s="242" t="s">
        <v>5193</v>
      </c>
      <c r="K1901" s="242" t="s">
        <v>4729</v>
      </c>
      <c r="L1901" s="242" t="s">
        <v>4832</v>
      </c>
      <c r="M1901" s="242" t="s">
        <v>5212</v>
      </c>
      <c r="N1901" s="242"/>
      <c r="O1901" s="242" t="s">
        <v>10918</v>
      </c>
      <c r="P1901" s="242" t="s">
        <v>10919</v>
      </c>
      <c r="Q1901" s="242" t="s">
        <v>4733</v>
      </c>
    </row>
    <row r="1902" spans="1:17">
      <c r="A1902" s="242" t="s">
        <v>10921</v>
      </c>
      <c r="B1902" s="242" t="s">
        <v>10922</v>
      </c>
      <c r="C1902" s="242" t="s">
        <v>10923</v>
      </c>
      <c r="D1902" s="242" t="s">
        <v>10896</v>
      </c>
      <c r="E1902" s="242" t="s">
        <v>9592</v>
      </c>
      <c r="F1902" s="242" t="s">
        <v>10896</v>
      </c>
      <c r="G1902" s="240"/>
      <c r="H1902" s="241">
        <v>0</v>
      </c>
      <c r="I1902" s="242" t="s">
        <v>4967</v>
      </c>
      <c r="J1902" s="242" t="s">
        <v>4968</v>
      </c>
      <c r="K1902" s="242" t="s">
        <v>4729</v>
      </c>
      <c r="L1902" s="242" t="s">
        <v>4832</v>
      </c>
      <c r="M1902" s="242" t="s">
        <v>4901</v>
      </c>
      <c r="N1902" s="242"/>
      <c r="O1902" s="242" t="s">
        <v>10921</v>
      </c>
      <c r="P1902" s="242" t="s">
        <v>10922</v>
      </c>
      <c r="Q1902" s="242" t="s">
        <v>4733</v>
      </c>
    </row>
    <row r="1903" spans="1:17">
      <c r="A1903" s="242" t="s">
        <v>10924</v>
      </c>
      <c r="B1903" s="242" t="s">
        <v>10925</v>
      </c>
      <c r="C1903" s="242" t="s">
        <v>10926</v>
      </c>
      <c r="D1903" s="242" t="s">
        <v>10896</v>
      </c>
      <c r="E1903" s="242" t="s">
        <v>9592</v>
      </c>
      <c r="F1903" s="242" t="s">
        <v>10896</v>
      </c>
      <c r="G1903" s="240"/>
      <c r="H1903" s="241">
        <v>0</v>
      </c>
      <c r="I1903" s="242" t="s">
        <v>4967</v>
      </c>
      <c r="J1903" s="242" t="s">
        <v>4968</v>
      </c>
      <c r="K1903" s="242" t="s">
        <v>4729</v>
      </c>
      <c r="L1903" s="242" t="s">
        <v>4832</v>
      </c>
      <c r="M1903" s="242" t="s">
        <v>4833</v>
      </c>
      <c r="N1903" s="242"/>
      <c r="O1903" s="242" t="s">
        <v>10924</v>
      </c>
      <c r="P1903" s="242" t="s">
        <v>10925</v>
      </c>
      <c r="Q1903" s="242" t="s">
        <v>4733</v>
      </c>
    </row>
    <row r="1904" spans="1:17">
      <c r="A1904" s="242" t="s">
        <v>10927</v>
      </c>
      <c r="B1904" s="242" t="s">
        <v>10928</v>
      </c>
      <c r="C1904" s="242" t="s">
        <v>10929</v>
      </c>
      <c r="D1904" s="242" t="s">
        <v>10896</v>
      </c>
      <c r="E1904" s="242" t="s">
        <v>9592</v>
      </c>
      <c r="F1904" s="242" t="s">
        <v>10896</v>
      </c>
      <c r="G1904" s="240"/>
      <c r="H1904" s="241">
        <v>0</v>
      </c>
      <c r="I1904" s="242" t="s">
        <v>4967</v>
      </c>
      <c r="J1904" s="242" t="s">
        <v>4968</v>
      </c>
      <c r="K1904" s="242" t="s">
        <v>4729</v>
      </c>
      <c r="L1904" s="242" t="s">
        <v>4832</v>
      </c>
      <c r="M1904" s="242" t="s">
        <v>4833</v>
      </c>
      <c r="N1904" s="242"/>
      <c r="O1904" s="242" t="s">
        <v>10927</v>
      </c>
      <c r="P1904" s="242" t="s">
        <v>10928</v>
      </c>
      <c r="Q1904" s="242" t="s">
        <v>4733</v>
      </c>
    </row>
    <row r="1905" spans="1:17">
      <c r="A1905" s="242" t="s">
        <v>61</v>
      </c>
      <c r="B1905" s="242" t="s">
        <v>10930</v>
      </c>
      <c r="C1905" s="242" t="s">
        <v>610</v>
      </c>
      <c r="D1905" s="242" t="s">
        <v>10896</v>
      </c>
      <c r="E1905" s="242" t="s">
        <v>5393</v>
      </c>
      <c r="F1905" s="242" t="s">
        <v>10896</v>
      </c>
      <c r="G1905" s="240"/>
      <c r="H1905" s="241">
        <v>0</v>
      </c>
      <c r="I1905" s="242" t="s">
        <v>5192</v>
      </c>
      <c r="J1905" s="242" t="s">
        <v>5193</v>
      </c>
      <c r="K1905" s="242" t="s">
        <v>4729</v>
      </c>
      <c r="L1905" s="242" t="s">
        <v>4832</v>
      </c>
      <c r="M1905" s="242" t="s">
        <v>5264</v>
      </c>
      <c r="N1905" s="242"/>
      <c r="O1905" s="242" t="s">
        <v>61</v>
      </c>
      <c r="P1905" s="242" t="s">
        <v>10930</v>
      </c>
      <c r="Q1905" s="242" t="s">
        <v>4733</v>
      </c>
    </row>
    <row r="1906" spans="1:17">
      <c r="A1906" s="242" t="s">
        <v>70</v>
      </c>
      <c r="B1906" s="242" t="s">
        <v>10931</v>
      </c>
      <c r="C1906" s="242" t="s">
        <v>709</v>
      </c>
      <c r="D1906" s="242"/>
      <c r="E1906" s="242" t="s">
        <v>9592</v>
      </c>
      <c r="F1906" s="242"/>
      <c r="G1906" s="240"/>
      <c r="H1906" s="241">
        <v>0</v>
      </c>
      <c r="I1906" s="242" t="s">
        <v>4967</v>
      </c>
      <c r="J1906" s="242" t="s">
        <v>4968</v>
      </c>
      <c r="K1906" s="242" t="s">
        <v>4729</v>
      </c>
      <c r="L1906" s="242" t="s">
        <v>4832</v>
      </c>
      <c r="M1906" s="242" t="s">
        <v>6018</v>
      </c>
      <c r="N1906" s="242"/>
      <c r="O1906" s="242" t="s">
        <v>70</v>
      </c>
      <c r="P1906" s="242" t="s">
        <v>10931</v>
      </c>
      <c r="Q1906" s="242" t="s">
        <v>4733</v>
      </c>
    </row>
    <row r="1907" spans="1:17">
      <c r="A1907" s="242" t="s">
        <v>10932</v>
      </c>
      <c r="B1907" s="242" t="s">
        <v>10933</v>
      </c>
      <c r="C1907" s="242" t="s">
        <v>10934</v>
      </c>
      <c r="D1907" s="242"/>
      <c r="E1907" s="242" t="s">
        <v>5393</v>
      </c>
      <c r="F1907" s="242"/>
      <c r="G1907" s="240"/>
      <c r="H1907" s="241">
        <v>0</v>
      </c>
      <c r="I1907" s="242" t="s">
        <v>5192</v>
      </c>
      <c r="J1907" s="242" t="s">
        <v>5193</v>
      </c>
      <c r="K1907" s="242" t="s">
        <v>4729</v>
      </c>
      <c r="L1907" s="242" t="s">
        <v>4832</v>
      </c>
      <c r="M1907" s="242" t="s">
        <v>5202</v>
      </c>
      <c r="N1907" s="242"/>
      <c r="O1907" s="242" t="s">
        <v>10932</v>
      </c>
      <c r="P1907" s="242" t="s">
        <v>10933</v>
      </c>
      <c r="Q1907" s="242" t="s">
        <v>4733</v>
      </c>
    </row>
    <row r="1908" spans="1:17">
      <c r="A1908" s="242" t="s">
        <v>55</v>
      </c>
      <c r="B1908" s="242" t="s">
        <v>10935</v>
      </c>
      <c r="C1908" s="242" t="s">
        <v>554</v>
      </c>
      <c r="D1908" s="242"/>
      <c r="E1908" s="242" t="s">
        <v>5393</v>
      </c>
      <c r="F1908" s="242"/>
      <c r="G1908" s="240"/>
      <c r="H1908" s="241">
        <v>0</v>
      </c>
      <c r="I1908" s="242" t="s">
        <v>5192</v>
      </c>
      <c r="J1908" s="242" t="s">
        <v>5193</v>
      </c>
      <c r="K1908" s="242" t="s">
        <v>4729</v>
      </c>
      <c r="L1908" s="242" t="s">
        <v>4832</v>
      </c>
      <c r="M1908" s="242" t="s">
        <v>5194</v>
      </c>
      <c r="N1908" s="242"/>
      <c r="O1908" s="242" t="s">
        <v>55</v>
      </c>
      <c r="P1908" s="242" t="s">
        <v>10935</v>
      </c>
      <c r="Q1908" s="242" t="s">
        <v>4733</v>
      </c>
    </row>
    <row r="1909" spans="1:17">
      <c r="A1909" s="242" t="s">
        <v>10936</v>
      </c>
      <c r="B1909" s="242" t="s">
        <v>10937</v>
      </c>
      <c r="C1909" s="242" t="s">
        <v>10938</v>
      </c>
      <c r="D1909" s="242"/>
      <c r="E1909" s="242" t="s">
        <v>5393</v>
      </c>
      <c r="F1909" s="242"/>
      <c r="G1909" s="240"/>
      <c r="H1909" s="241">
        <v>0</v>
      </c>
      <c r="I1909" s="242" t="s">
        <v>5192</v>
      </c>
      <c r="J1909" s="242" t="s">
        <v>5193</v>
      </c>
      <c r="K1909" s="242" t="s">
        <v>4729</v>
      </c>
      <c r="L1909" s="242" t="s">
        <v>4832</v>
      </c>
      <c r="M1909" s="242" t="s">
        <v>4844</v>
      </c>
      <c r="N1909" s="242"/>
      <c r="O1909" s="242" t="s">
        <v>10936</v>
      </c>
      <c r="P1909" s="242" t="s">
        <v>10937</v>
      </c>
      <c r="Q1909" s="242" t="s">
        <v>4733</v>
      </c>
    </row>
    <row r="1910" spans="1:17">
      <c r="A1910" s="242" t="s">
        <v>10939</v>
      </c>
      <c r="B1910" s="242" t="s">
        <v>10940</v>
      </c>
      <c r="C1910" s="242" t="s">
        <v>10941</v>
      </c>
      <c r="D1910" s="242" t="s">
        <v>10896</v>
      </c>
      <c r="E1910" s="242" t="s">
        <v>5393</v>
      </c>
      <c r="F1910" s="242" t="s">
        <v>10896</v>
      </c>
      <c r="G1910" s="240"/>
      <c r="H1910" s="241">
        <v>0</v>
      </c>
      <c r="I1910" s="242" t="s">
        <v>5192</v>
      </c>
      <c r="J1910" s="242" t="s">
        <v>5193</v>
      </c>
      <c r="K1910" s="242" t="s">
        <v>4729</v>
      </c>
      <c r="L1910" s="242" t="s">
        <v>4832</v>
      </c>
      <c r="M1910" s="242" t="s">
        <v>4844</v>
      </c>
      <c r="N1910" s="242"/>
      <c r="O1910" s="242" t="s">
        <v>10939</v>
      </c>
      <c r="P1910" s="242" t="s">
        <v>10940</v>
      </c>
      <c r="Q1910" s="242" t="s">
        <v>4733</v>
      </c>
    </row>
    <row r="1911" spans="1:17">
      <c r="A1911" s="242" t="s">
        <v>10942</v>
      </c>
      <c r="B1911" s="242" t="s">
        <v>10943</v>
      </c>
      <c r="C1911" s="242" t="s">
        <v>10944</v>
      </c>
      <c r="D1911" s="242" t="s">
        <v>10896</v>
      </c>
      <c r="E1911" s="242" t="s">
        <v>5393</v>
      </c>
      <c r="F1911" s="242" t="s">
        <v>10896</v>
      </c>
      <c r="G1911" s="240"/>
      <c r="H1911" s="241">
        <v>0</v>
      </c>
      <c r="I1911" s="242" t="s">
        <v>5192</v>
      </c>
      <c r="J1911" s="242" t="s">
        <v>5193</v>
      </c>
      <c r="K1911" s="242" t="s">
        <v>4729</v>
      </c>
      <c r="L1911" s="242" t="s">
        <v>4832</v>
      </c>
      <c r="M1911" s="242" t="s">
        <v>5325</v>
      </c>
      <c r="N1911" s="242"/>
      <c r="O1911" s="242" t="s">
        <v>10942</v>
      </c>
      <c r="P1911" s="242" t="s">
        <v>10943</v>
      </c>
      <c r="Q1911" s="242" t="s">
        <v>4733</v>
      </c>
    </row>
    <row r="1912" spans="1:17">
      <c r="A1912" s="242" t="s">
        <v>10945</v>
      </c>
      <c r="B1912" s="242" t="s">
        <v>10946</v>
      </c>
      <c r="C1912" s="242" t="s">
        <v>10947</v>
      </c>
      <c r="D1912" s="242" t="s">
        <v>10896</v>
      </c>
      <c r="E1912" s="242" t="s">
        <v>9592</v>
      </c>
      <c r="F1912" s="242" t="s">
        <v>10896</v>
      </c>
      <c r="G1912" s="240"/>
      <c r="H1912" s="241">
        <v>0</v>
      </c>
      <c r="I1912" s="242" t="s">
        <v>4967</v>
      </c>
      <c r="J1912" s="242" t="s">
        <v>4968</v>
      </c>
      <c r="K1912" s="242" t="s">
        <v>4729</v>
      </c>
      <c r="L1912" s="242" t="s">
        <v>4832</v>
      </c>
      <c r="M1912" s="242" t="s">
        <v>4901</v>
      </c>
      <c r="N1912" s="242"/>
      <c r="O1912" s="242" t="s">
        <v>10945</v>
      </c>
      <c r="P1912" s="242" t="s">
        <v>10946</v>
      </c>
      <c r="Q1912" s="242" t="s">
        <v>4733</v>
      </c>
    </row>
    <row r="1913" spans="1:17">
      <c r="A1913" s="242" t="s">
        <v>89</v>
      </c>
      <c r="B1913" s="242" t="s">
        <v>10948</v>
      </c>
      <c r="C1913" s="242" t="s">
        <v>980</v>
      </c>
      <c r="D1913" s="242" t="s">
        <v>10949</v>
      </c>
      <c r="E1913" s="242" t="s">
        <v>9592</v>
      </c>
      <c r="F1913" s="242" t="s">
        <v>10949</v>
      </c>
      <c r="G1913" s="240"/>
      <c r="H1913" s="241">
        <v>0</v>
      </c>
      <c r="I1913" s="242" t="s">
        <v>4967</v>
      </c>
      <c r="J1913" s="242" t="s">
        <v>4968</v>
      </c>
      <c r="K1913" s="242" t="s">
        <v>4729</v>
      </c>
      <c r="L1913" s="242" t="s">
        <v>4832</v>
      </c>
      <c r="M1913" s="242" t="s">
        <v>6018</v>
      </c>
      <c r="N1913" s="242"/>
      <c r="O1913" s="242" t="s">
        <v>89</v>
      </c>
      <c r="P1913" s="242" t="s">
        <v>10948</v>
      </c>
      <c r="Q1913" s="242" t="s">
        <v>4733</v>
      </c>
    </row>
    <row r="1914" spans="1:17">
      <c r="A1914" s="242" t="s">
        <v>10950</v>
      </c>
      <c r="B1914" s="242" t="s">
        <v>10951</v>
      </c>
      <c r="C1914" s="242" t="s">
        <v>10952</v>
      </c>
      <c r="D1914" s="242" t="s">
        <v>10896</v>
      </c>
      <c r="E1914" s="242" t="s">
        <v>5393</v>
      </c>
      <c r="F1914" s="242" t="s">
        <v>10896</v>
      </c>
      <c r="G1914" s="240"/>
      <c r="H1914" s="241">
        <v>0</v>
      </c>
      <c r="I1914" s="242" t="s">
        <v>5192</v>
      </c>
      <c r="J1914" s="242" t="s">
        <v>5193</v>
      </c>
      <c r="K1914" s="242" t="s">
        <v>4729</v>
      </c>
      <c r="L1914" s="242" t="s">
        <v>4832</v>
      </c>
      <c r="M1914" s="242" t="s">
        <v>5202</v>
      </c>
      <c r="N1914" s="242"/>
      <c r="O1914" s="242" t="s">
        <v>10950</v>
      </c>
      <c r="P1914" s="242" t="s">
        <v>10951</v>
      </c>
      <c r="Q1914" s="242" t="s">
        <v>4733</v>
      </c>
    </row>
    <row r="1915" spans="1:17">
      <c r="A1915" s="242" t="s">
        <v>10953</v>
      </c>
      <c r="B1915" s="242" t="s">
        <v>10954</v>
      </c>
      <c r="C1915" s="242" t="s">
        <v>10955</v>
      </c>
      <c r="D1915" s="242" t="s">
        <v>10896</v>
      </c>
      <c r="E1915" s="242" t="s">
        <v>5393</v>
      </c>
      <c r="F1915" s="242" t="s">
        <v>10896</v>
      </c>
      <c r="G1915" s="240"/>
      <c r="H1915" s="241">
        <v>0</v>
      </c>
      <c r="I1915" s="242" t="s">
        <v>5192</v>
      </c>
      <c r="J1915" s="242" t="s">
        <v>5193</v>
      </c>
      <c r="K1915" s="242" t="s">
        <v>4729</v>
      </c>
      <c r="L1915" s="242" t="s">
        <v>4832</v>
      </c>
      <c r="M1915" s="242" t="s">
        <v>5202</v>
      </c>
      <c r="N1915" s="242"/>
      <c r="O1915" s="242" t="s">
        <v>10953</v>
      </c>
      <c r="P1915" s="242" t="s">
        <v>10954</v>
      </c>
      <c r="Q1915" s="242" t="s">
        <v>4733</v>
      </c>
    </row>
    <row r="1916" spans="1:17">
      <c r="A1916" s="242" t="s">
        <v>10956</v>
      </c>
      <c r="B1916" s="242" t="s">
        <v>10957</v>
      </c>
      <c r="C1916" s="242" t="s">
        <v>10598</v>
      </c>
      <c r="D1916" s="242" t="s">
        <v>10958</v>
      </c>
      <c r="E1916" s="242" t="s">
        <v>9592</v>
      </c>
      <c r="F1916" s="242" t="s">
        <v>10958</v>
      </c>
      <c r="G1916" s="240"/>
      <c r="H1916" s="241">
        <v>0</v>
      </c>
      <c r="I1916" s="242" t="s">
        <v>4967</v>
      </c>
      <c r="J1916" s="242" t="s">
        <v>4968</v>
      </c>
      <c r="K1916" s="242" t="s">
        <v>4729</v>
      </c>
      <c r="L1916" s="242" t="s">
        <v>4832</v>
      </c>
      <c r="M1916" s="242" t="s">
        <v>6018</v>
      </c>
      <c r="N1916" s="242"/>
      <c r="O1916" s="242" t="s">
        <v>10956</v>
      </c>
      <c r="P1916" s="242" t="s">
        <v>10957</v>
      </c>
      <c r="Q1916" s="242" t="s">
        <v>4733</v>
      </c>
    </row>
    <row r="1917" spans="1:17">
      <c r="A1917" s="242" t="s">
        <v>10959</v>
      </c>
      <c r="B1917" s="242" t="s">
        <v>10960</v>
      </c>
      <c r="C1917" s="242" t="s">
        <v>10961</v>
      </c>
      <c r="D1917" s="242" t="s">
        <v>10958</v>
      </c>
      <c r="E1917" s="242" t="s">
        <v>9592</v>
      </c>
      <c r="F1917" s="242" t="s">
        <v>10958</v>
      </c>
      <c r="G1917" s="240"/>
      <c r="H1917" s="241">
        <v>0</v>
      </c>
      <c r="I1917" s="242" t="s">
        <v>4967</v>
      </c>
      <c r="J1917" s="242" t="s">
        <v>4968</v>
      </c>
      <c r="K1917" s="242" t="s">
        <v>4729</v>
      </c>
      <c r="L1917" s="242" t="s">
        <v>4832</v>
      </c>
      <c r="M1917" s="242" t="s">
        <v>6018</v>
      </c>
      <c r="N1917" s="242"/>
      <c r="O1917" s="242" t="s">
        <v>10959</v>
      </c>
      <c r="P1917" s="242" t="s">
        <v>10960</v>
      </c>
      <c r="Q1917" s="242" t="s">
        <v>4733</v>
      </c>
    </row>
    <row r="1918" spans="1:17">
      <c r="A1918" s="242" t="s">
        <v>10962</v>
      </c>
      <c r="B1918" s="242" t="s">
        <v>10963</v>
      </c>
      <c r="C1918" s="242" t="s">
        <v>10964</v>
      </c>
      <c r="D1918" s="242" t="s">
        <v>10574</v>
      </c>
      <c r="E1918" s="242" t="s">
        <v>5393</v>
      </c>
      <c r="F1918" s="242" t="s">
        <v>10574</v>
      </c>
      <c r="G1918" s="240"/>
      <c r="H1918" s="241">
        <v>0</v>
      </c>
      <c r="I1918" s="242" t="s">
        <v>5192</v>
      </c>
      <c r="J1918" s="242" t="s">
        <v>5193</v>
      </c>
      <c r="K1918" s="242" t="s">
        <v>4729</v>
      </c>
      <c r="L1918" s="242" t="s">
        <v>4832</v>
      </c>
      <c r="M1918" s="242" t="s">
        <v>5202</v>
      </c>
      <c r="N1918" s="242"/>
      <c r="O1918" s="242" t="s">
        <v>10962</v>
      </c>
      <c r="P1918" s="242" t="s">
        <v>10963</v>
      </c>
      <c r="Q1918" s="242" t="s">
        <v>4733</v>
      </c>
    </row>
    <row r="1919" spans="1:17">
      <c r="A1919" s="242" t="s">
        <v>56</v>
      </c>
      <c r="B1919" s="242" t="s">
        <v>10965</v>
      </c>
      <c r="C1919" s="242" t="s">
        <v>572</v>
      </c>
      <c r="D1919" s="242" t="s">
        <v>10966</v>
      </c>
      <c r="E1919" s="242" t="s">
        <v>5393</v>
      </c>
      <c r="F1919" s="242" t="s">
        <v>10966</v>
      </c>
      <c r="G1919" s="240"/>
      <c r="H1919" s="241">
        <v>0</v>
      </c>
      <c r="I1919" s="242" t="s">
        <v>5192</v>
      </c>
      <c r="J1919" s="242" t="s">
        <v>5193</v>
      </c>
      <c r="K1919" s="242" t="s">
        <v>4729</v>
      </c>
      <c r="L1919" s="242" t="s">
        <v>4832</v>
      </c>
      <c r="M1919" s="242" t="s">
        <v>10967</v>
      </c>
      <c r="N1919" s="242"/>
      <c r="O1919" s="242" t="s">
        <v>56</v>
      </c>
      <c r="P1919" s="242" t="s">
        <v>10965</v>
      </c>
      <c r="Q1919" s="242" t="s">
        <v>4733</v>
      </c>
    </row>
    <row r="1920" spans="1:17">
      <c r="A1920" s="242" t="s">
        <v>10968</v>
      </c>
      <c r="B1920" s="242" t="s">
        <v>10969</v>
      </c>
      <c r="C1920" s="242" t="s">
        <v>10970</v>
      </c>
      <c r="D1920" s="242" t="s">
        <v>10966</v>
      </c>
      <c r="E1920" s="242" t="s">
        <v>5393</v>
      </c>
      <c r="F1920" s="242" t="s">
        <v>10966</v>
      </c>
      <c r="G1920" s="240"/>
      <c r="H1920" s="241">
        <v>0</v>
      </c>
      <c r="I1920" s="242" t="s">
        <v>5192</v>
      </c>
      <c r="J1920" s="242" t="s">
        <v>5193</v>
      </c>
      <c r="K1920" s="242" t="s">
        <v>4729</v>
      </c>
      <c r="L1920" s="242" t="s">
        <v>4832</v>
      </c>
      <c r="M1920" s="242" t="s">
        <v>4844</v>
      </c>
      <c r="N1920" s="242"/>
      <c r="O1920" s="242" t="s">
        <v>10968</v>
      </c>
      <c r="P1920" s="242" t="s">
        <v>10969</v>
      </c>
      <c r="Q1920" s="242" t="s">
        <v>4733</v>
      </c>
    </row>
    <row r="1921" spans="1:17">
      <c r="A1921" s="242" t="s">
        <v>10971</v>
      </c>
      <c r="B1921" s="242" t="s">
        <v>10972</v>
      </c>
      <c r="C1921" s="242" t="s">
        <v>10891</v>
      </c>
      <c r="D1921" s="242" t="s">
        <v>10896</v>
      </c>
      <c r="E1921" s="242" t="s">
        <v>5393</v>
      </c>
      <c r="F1921" s="242" t="s">
        <v>10896</v>
      </c>
      <c r="G1921" s="240"/>
      <c r="H1921" s="241">
        <v>0</v>
      </c>
      <c r="I1921" s="242" t="s">
        <v>5192</v>
      </c>
      <c r="J1921" s="242" t="s">
        <v>5193</v>
      </c>
      <c r="K1921" s="242" t="s">
        <v>4729</v>
      </c>
      <c r="L1921" s="242" t="s">
        <v>4832</v>
      </c>
      <c r="M1921" s="242" t="s">
        <v>5202</v>
      </c>
      <c r="N1921" s="242"/>
      <c r="O1921" s="242" t="s">
        <v>10971</v>
      </c>
      <c r="P1921" s="242" t="s">
        <v>10972</v>
      </c>
      <c r="Q1921" s="242" t="s">
        <v>4733</v>
      </c>
    </row>
    <row r="1922" spans="1:17">
      <c r="A1922" s="242" t="s">
        <v>78</v>
      </c>
      <c r="B1922" s="242" t="s">
        <v>10973</v>
      </c>
      <c r="C1922" s="242" t="s">
        <v>826</v>
      </c>
      <c r="D1922" s="242" t="s">
        <v>10896</v>
      </c>
      <c r="E1922" s="242" t="s">
        <v>5393</v>
      </c>
      <c r="F1922" s="242" t="s">
        <v>10896</v>
      </c>
      <c r="G1922" s="240"/>
      <c r="H1922" s="241">
        <v>0</v>
      </c>
      <c r="I1922" s="242" t="s">
        <v>5192</v>
      </c>
      <c r="J1922" s="242" t="s">
        <v>5193</v>
      </c>
      <c r="K1922" s="242" t="s">
        <v>4729</v>
      </c>
      <c r="L1922" s="242" t="s">
        <v>4832</v>
      </c>
      <c r="M1922" s="242" t="s">
        <v>5202</v>
      </c>
      <c r="N1922" s="242"/>
      <c r="O1922" s="242" t="s">
        <v>78</v>
      </c>
      <c r="P1922" s="242" t="s">
        <v>10973</v>
      </c>
      <c r="Q1922" s="242" t="s">
        <v>4733</v>
      </c>
    </row>
    <row r="1923" spans="1:17">
      <c r="A1923" s="242" t="s">
        <v>10974</v>
      </c>
      <c r="B1923" s="242" t="s">
        <v>10975</v>
      </c>
      <c r="C1923" s="242" t="s">
        <v>10976</v>
      </c>
      <c r="D1923" s="242" t="s">
        <v>4742</v>
      </c>
      <c r="E1923" s="242" t="s">
        <v>9592</v>
      </c>
      <c r="F1923" s="242"/>
      <c r="G1923" s="240"/>
      <c r="H1923" s="241">
        <v>0</v>
      </c>
      <c r="I1923" s="242" t="s">
        <v>4967</v>
      </c>
      <c r="J1923" s="242" t="s">
        <v>4968</v>
      </c>
      <c r="K1923" s="242" t="s">
        <v>4729</v>
      </c>
      <c r="L1923" s="242" t="s">
        <v>4832</v>
      </c>
      <c r="M1923" s="242" t="s">
        <v>5153</v>
      </c>
      <c r="N1923" s="242"/>
      <c r="O1923" s="242" t="s">
        <v>10974</v>
      </c>
      <c r="P1923" s="242" t="s">
        <v>10975</v>
      </c>
      <c r="Q1923" s="242" t="s">
        <v>4733</v>
      </c>
    </row>
    <row r="1924" spans="1:17">
      <c r="A1924" s="242" t="s">
        <v>10977</v>
      </c>
      <c r="B1924" s="242" t="s">
        <v>10978</v>
      </c>
      <c r="C1924" s="242" t="s">
        <v>10979</v>
      </c>
      <c r="D1924" s="242" t="s">
        <v>4742</v>
      </c>
      <c r="E1924" s="242" t="s">
        <v>9592</v>
      </c>
      <c r="F1924" s="242"/>
      <c r="G1924" s="240"/>
      <c r="H1924" s="241">
        <v>0</v>
      </c>
      <c r="I1924" s="242" t="s">
        <v>4967</v>
      </c>
      <c r="J1924" s="242" t="s">
        <v>4968</v>
      </c>
      <c r="K1924" s="242" t="s">
        <v>4729</v>
      </c>
      <c r="L1924" s="242" t="s">
        <v>4832</v>
      </c>
      <c r="M1924" s="242" t="s">
        <v>5222</v>
      </c>
      <c r="N1924" s="242"/>
      <c r="O1924" s="242" t="s">
        <v>10977</v>
      </c>
      <c r="P1924" s="242" t="s">
        <v>10978</v>
      </c>
      <c r="Q1924" s="242" t="s">
        <v>4733</v>
      </c>
    </row>
    <row r="1925" spans="1:17">
      <c r="A1925" s="242" t="s">
        <v>10980</v>
      </c>
      <c r="B1925" s="242" t="s">
        <v>10981</v>
      </c>
      <c r="C1925" s="242" t="s">
        <v>10982</v>
      </c>
      <c r="D1925" s="242" t="s">
        <v>4742</v>
      </c>
      <c r="E1925" s="242" t="s">
        <v>9592</v>
      </c>
      <c r="F1925" s="242"/>
      <c r="G1925" s="240"/>
      <c r="H1925" s="241">
        <v>0</v>
      </c>
      <c r="I1925" s="242" t="s">
        <v>4967</v>
      </c>
      <c r="J1925" s="242" t="s">
        <v>4968</v>
      </c>
      <c r="K1925" s="242" t="s">
        <v>4729</v>
      </c>
      <c r="L1925" s="242" t="s">
        <v>4832</v>
      </c>
      <c r="M1925" s="242" t="s">
        <v>6018</v>
      </c>
      <c r="N1925" s="242"/>
      <c r="O1925" s="242" t="s">
        <v>10980</v>
      </c>
      <c r="P1925" s="242" t="s">
        <v>10981</v>
      </c>
      <c r="Q1925" s="242" t="s">
        <v>4733</v>
      </c>
    </row>
    <row r="1926" spans="1:17">
      <c r="A1926" s="242" t="s">
        <v>10983</v>
      </c>
      <c r="B1926" s="242" t="s">
        <v>10984</v>
      </c>
      <c r="C1926" s="242" t="s">
        <v>10985</v>
      </c>
      <c r="D1926" s="242" t="s">
        <v>4742</v>
      </c>
      <c r="E1926" s="242" t="s">
        <v>5393</v>
      </c>
      <c r="F1926" s="242"/>
      <c r="G1926" s="240"/>
      <c r="H1926" s="241">
        <v>0</v>
      </c>
      <c r="I1926" s="242" t="s">
        <v>5192</v>
      </c>
      <c r="J1926" s="242" t="s">
        <v>5193</v>
      </c>
      <c r="K1926" s="242" t="s">
        <v>4729</v>
      </c>
      <c r="L1926" s="242" t="s">
        <v>4832</v>
      </c>
      <c r="M1926" s="242" t="s">
        <v>5202</v>
      </c>
      <c r="N1926" s="242"/>
      <c r="O1926" s="242" t="s">
        <v>10983</v>
      </c>
      <c r="P1926" s="242" t="s">
        <v>10984</v>
      </c>
      <c r="Q1926" s="242" t="s">
        <v>4733</v>
      </c>
    </row>
    <row r="1927" spans="1:17">
      <c r="A1927" s="242" t="s">
        <v>174</v>
      </c>
      <c r="B1927" s="242" t="s">
        <v>4514</v>
      </c>
      <c r="C1927" s="242" t="s">
        <v>10986</v>
      </c>
      <c r="D1927" s="242" t="s">
        <v>4742</v>
      </c>
      <c r="E1927" s="242" t="s">
        <v>9592</v>
      </c>
      <c r="F1927" s="242"/>
      <c r="G1927" s="240"/>
      <c r="H1927" s="241">
        <v>0</v>
      </c>
      <c r="I1927" s="242" t="s">
        <v>4967</v>
      </c>
      <c r="J1927" s="242" t="s">
        <v>4968</v>
      </c>
      <c r="K1927" s="242" t="s">
        <v>4729</v>
      </c>
      <c r="L1927" s="242" t="s">
        <v>4832</v>
      </c>
      <c r="M1927" s="242" t="s">
        <v>4901</v>
      </c>
      <c r="N1927" s="242"/>
      <c r="O1927" s="370" t="s">
        <v>19262</v>
      </c>
      <c r="P1927" s="242" t="s">
        <v>4514</v>
      </c>
      <c r="Q1927" s="242" t="s">
        <v>4733</v>
      </c>
    </row>
    <row r="1928" spans="1:17">
      <c r="A1928" s="242" t="s">
        <v>10987</v>
      </c>
      <c r="B1928" s="242" t="s">
        <v>10988</v>
      </c>
      <c r="C1928" s="242" t="s">
        <v>10989</v>
      </c>
      <c r="D1928" s="242"/>
      <c r="E1928" s="242" t="s">
        <v>5393</v>
      </c>
      <c r="F1928" s="242"/>
      <c r="G1928" s="240"/>
      <c r="H1928" s="241">
        <v>0</v>
      </c>
      <c r="I1928" s="242" t="s">
        <v>5192</v>
      </c>
      <c r="J1928" s="242" t="s">
        <v>5193</v>
      </c>
      <c r="K1928" s="242" t="s">
        <v>4729</v>
      </c>
      <c r="L1928" s="242" t="s">
        <v>4832</v>
      </c>
      <c r="M1928" s="242" t="s">
        <v>5202</v>
      </c>
      <c r="N1928" s="242"/>
      <c r="O1928" s="242" t="s">
        <v>10987</v>
      </c>
      <c r="P1928" s="242" t="s">
        <v>10988</v>
      </c>
      <c r="Q1928" s="242" t="s">
        <v>4733</v>
      </c>
    </row>
    <row r="1929" spans="1:17">
      <c r="A1929" s="242" t="s">
        <v>10990</v>
      </c>
      <c r="B1929" s="242" t="s">
        <v>10991</v>
      </c>
      <c r="C1929" s="242" t="s">
        <v>10992</v>
      </c>
      <c r="D1929" s="242" t="s">
        <v>10896</v>
      </c>
      <c r="E1929" s="242" t="s">
        <v>5393</v>
      </c>
      <c r="F1929" s="242" t="s">
        <v>10896</v>
      </c>
      <c r="G1929" s="240"/>
      <c r="H1929" s="241">
        <v>0</v>
      </c>
      <c r="I1929" s="242" t="s">
        <v>5192</v>
      </c>
      <c r="J1929" s="242" t="s">
        <v>5193</v>
      </c>
      <c r="K1929" s="242" t="s">
        <v>4729</v>
      </c>
      <c r="L1929" s="242" t="s">
        <v>4832</v>
      </c>
      <c r="M1929" s="242" t="s">
        <v>5202</v>
      </c>
      <c r="N1929" s="242"/>
      <c r="O1929" s="242" t="s">
        <v>10990</v>
      </c>
      <c r="P1929" s="242" t="s">
        <v>10991</v>
      </c>
      <c r="Q1929" s="242" t="s">
        <v>4733</v>
      </c>
    </row>
    <row r="1930" spans="1:17">
      <c r="A1930" s="242" t="s">
        <v>10993</v>
      </c>
      <c r="B1930" s="242" t="s">
        <v>10994</v>
      </c>
      <c r="C1930" s="242" t="s">
        <v>10995</v>
      </c>
      <c r="D1930" s="242" t="s">
        <v>10896</v>
      </c>
      <c r="E1930" s="242" t="s">
        <v>9592</v>
      </c>
      <c r="F1930" s="242" t="s">
        <v>10896</v>
      </c>
      <c r="G1930" s="240"/>
      <c r="H1930" s="241">
        <v>0</v>
      </c>
      <c r="I1930" s="242" t="s">
        <v>4967</v>
      </c>
      <c r="J1930" s="242" t="s">
        <v>4968</v>
      </c>
      <c r="K1930" s="242" t="s">
        <v>4729</v>
      </c>
      <c r="L1930" s="242" t="s">
        <v>4832</v>
      </c>
      <c r="M1930" s="242" t="s">
        <v>5153</v>
      </c>
      <c r="N1930" s="242"/>
      <c r="O1930" s="242" t="s">
        <v>10993</v>
      </c>
      <c r="P1930" s="242" t="s">
        <v>10994</v>
      </c>
      <c r="Q1930" s="242" t="s">
        <v>4733</v>
      </c>
    </row>
    <row r="1931" spans="1:17">
      <c r="A1931" s="242" t="s">
        <v>10996</v>
      </c>
      <c r="B1931" s="242" t="s">
        <v>10997</v>
      </c>
      <c r="C1931" s="242" t="s">
        <v>10998</v>
      </c>
      <c r="D1931" s="242" t="s">
        <v>10896</v>
      </c>
      <c r="E1931" s="242" t="s">
        <v>9592</v>
      </c>
      <c r="F1931" s="242" t="s">
        <v>10896</v>
      </c>
      <c r="G1931" s="240"/>
      <c r="H1931" s="241">
        <v>0</v>
      </c>
      <c r="I1931" s="242" t="s">
        <v>4967</v>
      </c>
      <c r="J1931" s="242" t="s">
        <v>4968</v>
      </c>
      <c r="K1931" s="242" t="s">
        <v>4729</v>
      </c>
      <c r="L1931" s="242" t="s">
        <v>4832</v>
      </c>
      <c r="M1931" s="242" t="s">
        <v>6018</v>
      </c>
      <c r="N1931" s="242"/>
      <c r="O1931" s="242" t="s">
        <v>10996</v>
      </c>
      <c r="P1931" s="242" t="s">
        <v>10997</v>
      </c>
      <c r="Q1931" s="242" t="s">
        <v>4733</v>
      </c>
    </row>
    <row r="1932" spans="1:17">
      <c r="A1932" s="242" t="s">
        <v>10999</v>
      </c>
      <c r="B1932" s="242" t="s">
        <v>11000</v>
      </c>
      <c r="C1932" s="242" t="s">
        <v>11001</v>
      </c>
      <c r="D1932" s="242" t="s">
        <v>10896</v>
      </c>
      <c r="E1932" s="242" t="s">
        <v>5393</v>
      </c>
      <c r="F1932" s="242" t="s">
        <v>10896</v>
      </c>
      <c r="G1932" s="240"/>
      <c r="H1932" s="241">
        <v>0</v>
      </c>
      <c r="I1932" s="242" t="s">
        <v>5192</v>
      </c>
      <c r="J1932" s="242" t="s">
        <v>5193</v>
      </c>
      <c r="K1932" s="242" t="s">
        <v>4729</v>
      </c>
      <c r="L1932" s="242" t="s">
        <v>4832</v>
      </c>
      <c r="M1932" s="242" t="s">
        <v>5202</v>
      </c>
      <c r="N1932" s="242"/>
      <c r="O1932" s="242" t="s">
        <v>10999</v>
      </c>
      <c r="P1932" s="242" t="s">
        <v>11000</v>
      </c>
      <c r="Q1932" s="242" t="s">
        <v>4733</v>
      </c>
    </row>
    <row r="1933" spans="1:17">
      <c r="A1933" s="242" t="s">
        <v>65</v>
      </c>
      <c r="B1933" s="242" t="s">
        <v>650</v>
      </c>
      <c r="C1933" s="242" t="s">
        <v>11002</v>
      </c>
      <c r="D1933" s="242" t="s">
        <v>10591</v>
      </c>
      <c r="E1933" s="242" t="s">
        <v>5393</v>
      </c>
      <c r="F1933" s="242" t="s">
        <v>10591</v>
      </c>
      <c r="G1933" s="240"/>
      <c r="H1933" s="241">
        <v>0</v>
      </c>
      <c r="I1933" s="242" t="s">
        <v>5192</v>
      </c>
      <c r="J1933" s="242" t="s">
        <v>5193</v>
      </c>
      <c r="K1933" s="242" t="s">
        <v>4729</v>
      </c>
      <c r="L1933" s="242" t="s">
        <v>4832</v>
      </c>
      <c r="M1933" s="242" t="s">
        <v>5325</v>
      </c>
      <c r="N1933" s="242"/>
      <c r="O1933" s="242" t="s">
        <v>65</v>
      </c>
      <c r="P1933" s="242" t="s">
        <v>650</v>
      </c>
      <c r="Q1933" s="242" t="s">
        <v>4733</v>
      </c>
    </row>
    <row r="1934" spans="1:17">
      <c r="A1934" s="242" t="s">
        <v>11003</v>
      </c>
      <c r="B1934" s="242" t="s">
        <v>11004</v>
      </c>
      <c r="C1934" s="242" t="s">
        <v>11005</v>
      </c>
      <c r="D1934" s="242" t="s">
        <v>10591</v>
      </c>
      <c r="E1934" s="242" t="s">
        <v>5393</v>
      </c>
      <c r="F1934" s="242" t="s">
        <v>10591</v>
      </c>
      <c r="G1934" s="240"/>
      <c r="H1934" s="241">
        <v>0</v>
      </c>
      <c r="I1934" s="242" t="s">
        <v>5192</v>
      </c>
      <c r="J1934" s="242" t="s">
        <v>5193</v>
      </c>
      <c r="K1934" s="242" t="s">
        <v>4729</v>
      </c>
      <c r="L1934" s="242" t="s">
        <v>4832</v>
      </c>
      <c r="M1934" s="242" t="s">
        <v>5325</v>
      </c>
      <c r="N1934" s="242"/>
      <c r="O1934" s="242" t="s">
        <v>11003</v>
      </c>
      <c r="P1934" s="242" t="s">
        <v>11004</v>
      </c>
      <c r="Q1934" s="242" t="s">
        <v>4733</v>
      </c>
    </row>
    <row r="1935" spans="1:17">
      <c r="A1935" s="242" t="s">
        <v>11006</v>
      </c>
      <c r="B1935" s="242" t="s">
        <v>11007</v>
      </c>
      <c r="C1935" s="242" t="s">
        <v>11008</v>
      </c>
      <c r="D1935" s="242" t="s">
        <v>11009</v>
      </c>
      <c r="E1935" s="242" t="s">
        <v>5393</v>
      </c>
      <c r="F1935" s="242" t="s">
        <v>11009</v>
      </c>
      <c r="G1935" s="240"/>
      <c r="H1935" s="241">
        <v>0</v>
      </c>
      <c r="I1935" s="242" t="s">
        <v>5192</v>
      </c>
      <c r="J1935" s="242" t="s">
        <v>5193</v>
      </c>
      <c r="K1935" s="242" t="s">
        <v>4729</v>
      </c>
      <c r="L1935" s="242" t="s">
        <v>4832</v>
      </c>
      <c r="M1935" s="242" t="s">
        <v>5202</v>
      </c>
      <c r="N1935" s="242"/>
      <c r="O1935" s="242" t="s">
        <v>11006</v>
      </c>
      <c r="P1935" s="242" t="s">
        <v>11007</v>
      </c>
      <c r="Q1935" s="242" t="s">
        <v>4733</v>
      </c>
    </row>
    <row r="1936" spans="1:17">
      <c r="A1936" s="242" t="s">
        <v>41</v>
      </c>
      <c r="B1936" s="242" t="s">
        <v>11010</v>
      </c>
      <c r="C1936" s="242" t="s">
        <v>378</v>
      </c>
      <c r="D1936" s="242" t="s">
        <v>11011</v>
      </c>
      <c r="E1936" s="242" t="s">
        <v>5393</v>
      </c>
      <c r="F1936" s="242" t="s">
        <v>11011</v>
      </c>
      <c r="G1936" s="240"/>
      <c r="H1936" s="241">
        <v>0</v>
      </c>
      <c r="I1936" s="242" t="s">
        <v>5192</v>
      </c>
      <c r="J1936" s="242" t="s">
        <v>5193</v>
      </c>
      <c r="K1936" s="242" t="s">
        <v>4729</v>
      </c>
      <c r="L1936" s="242" t="s">
        <v>4832</v>
      </c>
      <c r="M1936" s="242" t="s">
        <v>5202</v>
      </c>
      <c r="N1936" s="242"/>
      <c r="O1936" s="242" t="s">
        <v>41</v>
      </c>
      <c r="P1936" s="242" t="s">
        <v>11010</v>
      </c>
      <c r="Q1936" s="242" t="s">
        <v>4733</v>
      </c>
    </row>
    <row r="1937" spans="1:17">
      <c r="A1937" s="242" t="s">
        <v>64</v>
      </c>
      <c r="B1937" s="242" t="s">
        <v>11012</v>
      </c>
      <c r="C1937" s="242" t="s">
        <v>637</v>
      </c>
      <c r="D1937" s="242" t="s">
        <v>11013</v>
      </c>
      <c r="E1937" s="242" t="s">
        <v>9592</v>
      </c>
      <c r="F1937" s="242" t="s">
        <v>11013</v>
      </c>
      <c r="G1937" s="240"/>
      <c r="H1937" s="241">
        <v>0</v>
      </c>
      <c r="I1937" s="242" t="s">
        <v>4967</v>
      </c>
      <c r="J1937" s="242" t="s">
        <v>4968</v>
      </c>
      <c r="K1937" s="242" t="s">
        <v>4729</v>
      </c>
      <c r="L1937" s="242" t="s">
        <v>4832</v>
      </c>
      <c r="M1937" s="242" t="s">
        <v>6018</v>
      </c>
      <c r="N1937" s="242"/>
      <c r="O1937" s="242" t="s">
        <v>64</v>
      </c>
      <c r="P1937" s="242" t="s">
        <v>11012</v>
      </c>
      <c r="Q1937" s="242" t="s">
        <v>4733</v>
      </c>
    </row>
    <row r="1938" spans="1:17">
      <c r="A1938" s="242" t="s">
        <v>11014</v>
      </c>
      <c r="B1938" s="242" t="s">
        <v>11015</v>
      </c>
      <c r="C1938" s="242" t="s">
        <v>11016</v>
      </c>
      <c r="D1938" s="242" t="s">
        <v>10591</v>
      </c>
      <c r="E1938" s="242" t="s">
        <v>9592</v>
      </c>
      <c r="F1938" s="242" t="s">
        <v>10591</v>
      </c>
      <c r="G1938" s="240"/>
      <c r="H1938" s="241">
        <v>0</v>
      </c>
      <c r="I1938" s="242" t="s">
        <v>4967</v>
      </c>
      <c r="J1938" s="242" t="s">
        <v>4968</v>
      </c>
      <c r="K1938" s="242" t="s">
        <v>4729</v>
      </c>
      <c r="L1938" s="242" t="s">
        <v>4832</v>
      </c>
      <c r="M1938" s="242" t="s">
        <v>6018</v>
      </c>
      <c r="N1938" s="242"/>
      <c r="O1938" s="242" t="s">
        <v>11014</v>
      </c>
      <c r="P1938" s="242" t="s">
        <v>11015</v>
      </c>
      <c r="Q1938" s="242" t="s">
        <v>4733</v>
      </c>
    </row>
    <row r="1939" spans="1:17">
      <c r="A1939" s="242" t="s">
        <v>96</v>
      </c>
      <c r="B1939" s="242" t="s">
        <v>11017</v>
      </c>
      <c r="C1939" s="242" t="s">
        <v>1078</v>
      </c>
      <c r="D1939" s="242" t="s">
        <v>11013</v>
      </c>
      <c r="E1939" s="242" t="s">
        <v>5393</v>
      </c>
      <c r="F1939" s="242" t="s">
        <v>11013</v>
      </c>
      <c r="G1939" s="240"/>
      <c r="H1939" s="241">
        <v>0</v>
      </c>
      <c r="I1939" s="242" t="s">
        <v>5192</v>
      </c>
      <c r="J1939" s="242" t="s">
        <v>5193</v>
      </c>
      <c r="K1939" s="242" t="s">
        <v>4729</v>
      </c>
      <c r="L1939" s="242" t="s">
        <v>4832</v>
      </c>
      <c r="M1939" s="242" t="s">
        <v>5194</v>
      </c>
      <c r="N1939" s="242"/>
      <c r="O1939" s="242" t="s">
        <v>96</v>
      </c>
      <c r="P1939" s="242" t="s">
        <v>11017</v>
      </c>
      <c r="Q1939" s="242" t="s">
        <v>4733</v>
      </c>
    </row>
    <row r="1940" spans="1:17">
      <c r="A1940" s="242" t="s">
        <v>58</v>
      </c>
      <c r="B1940" s="242" t="s">
        <v>11018</v>
      </c>
      <c r="C1940" s="242" t="s">
        <v>589</v>
      </c>
      <c r="D1940" s="242" t="s">
        <v>11019</v>
      </c>
      <c r="E1940" s="242" t="s">
        <v>9592</v>
      </c>
      <c r="F1940" s="242" t="s">
        <v>11019</v>
      </c>
      <c r="G1940" s="240"/>
      <c r="H1940" s="241">
        <v>0</v>
      </c>
      <c r="I1940" s="242" t="s">
        <v>4848</v>
      </c>
      <c r="J1940" s="242" t="s">
        <v>4849</v>
      </c>
      <c r="K1940" s="242" t="s">
        <v>4729</v>
      </c>
      <c r="L1940" s="242" t="s">
        <v>5451</v>
      </c>
      <c r="M1940" s="242" t="s">
        <v>4851</v>
      </c>
      <c r="N1940" s="242"/>
      <c r="O1940" s="242" t="s">
        <v>58</v>
      </c>
      <c r="P1940" s="242" t="s">
        <v>11018</v>
      </c>
      <c r="Q1940" s="242" t="s">
        <v>4733</v>
      </c>
    </row>
    <row r="1941" spans="1:17">
      <c r="A1941" s="242" t="s">
        <v>11020</v>
      </c>
      <c r="B1941" s="242" t="s">
        <v>11021</v>
      </c>
      <c r="C1941" s="242" t="s">
        <v>11022</v>
      </c>
      <c r="D1941" s="242" t="s">
        <v>10591</v>
      </c>
      <c r="E1941" s="242" t="s">
        <v>9592</v>
      </c>
      <c r="F1941" s="242" t="s">
        <v>10591</v>
      </c>
      <c r="G1941" s="240"/>
      <c r="H1941" s="241">
        <v>0</v>
      </c>
      <c r="I1941" s="242" t="s">
        <v>4967</v>
      </c>
      <c r="J1941" s="242" t="s">
        <v>4968</v>
      </c>
      <c r="K1941" s="242" t="s">
        <v>4729</v>
      </c>
      <c r="L1941" s="242" t="s">
        <v>4832</v>
      </c>
      <c r="M1941" s="242" t="s">
        <v>4991</v>
      </c>
      <c r="N1941" s="242"/>
      <c r="O1941" s="242" t="s">
        <v>11020</v>
      </c>
      <c r="P1941" s="242" t="s">
        <v>11021</v>
      </c>
      <c r="Q1941" s="242" t="s">
        <v>4733</v>
      </c>
    </row>
    <row r="1942" spans="1:17">
      <c r="A1942" s="242" t="s">
        <v>94</v>
      </c>
      <c r="B1942" s="242" t="s">
        <v>11023</v>
      </c>
      <c r="C1942" s="242" t="s">
        <v>1063</v>
      </c>
      <c r="D1942" s="242" t="s">
        <v>11013</v>
      </c>
      <c r="E1942" s="242" t="s">
        <v>5393</v>
      </c>
      <c r="F1942" s="242" t="s">
        <v>11013</v>
      </c>
      <c r="G1942" s="240"/>
      <c r="H1942" s="241">
        <v>0</v>
      </c>
      <c r="I1942" s="242" t="s">
        <v>5192</v>
      </c>
      <c r="J1942" s="242" t="s">
        <v>5193</v>
      </c>
      <c r="K1942" s="242" t="s">
        <v>4729</v>
      </c>
      <c r="L1942" s="242" t="s">
        <v>4832</v>
      </c>
      <c r="M1942" s="242" t="s">
        <v>5194</v>
      </c>
      <c r="N1942" s="242"/>
      <c r="O1942" s="242" t="s">
        <v>94</v>
      </c>
      <c r="P1942" s="242" t="s">
        <v>11023</v>
      </c>
      <c r="Q1942" s="242" t="s">
        <v>4733</v>
      </c>
    </row>
    <row r="1943" spans="1:17">
      <c r="A1943" s="242" t="s">
        <v>11024</v>
      </c>
      <c r="B1943" s="242" t="s">
        <v>11025</v>
      </c>
      <c r="C1943" s="242" t="s">
        <v>11026</v>
      </c>
      <c r="D1943" s="242" t="s">
        <v>10880</v>
      </c>
      <c r="E1943" s="242" t="s">
        <v>5393</v>
      </c>
      <c r="F1943" s="242" t="s">
        <v>10880</v>
      </c>
      <c r="G1943" s="240"/>
      <c r="H1943" s="241">
        <v>0</v>
      </c>
      <c r="I1943" s="242" t="s">
        <v>5192</v>
      </c>
      <c r="J1943" s="242" t="s">
        <v>5193</v>
      </c>
      <c r="K1943" s="242" t="s">
        <v>4729</v>
      </c>
      <c r="L1943" s="242" t="s">
        <v>4832</v>
      </c>
      <c r="M1943" s="242" t="s">
        <v>5202</v>
      </c>
      <c r="N1943" s="242"/>
      <c r="O1943" s="242" t="s">
        <v>11024</v>
      </c>
      <c r="P1943" s="242" t="s">
        <v>11025</v>
      </c>
      <c r="Q1943" s="242" t="s">
        <v>4733</v>
      </c>
    </row>
    <row r="1944" spans="1:17">
      <c r="A1944" s="242" t="s">
        <v>33</v>
      </c>
      <c r="B1944" s="242" t="s">
        <v>11027</v>
      </c>
      <c r="C1944" s="242" t="s">
        <v>11028</v>
      </c>
      <c r="D1944" s="242" t="s">
        <v>10880</v>
      </c>
      <c r="E1944" s="242" t="s">
        <v>9592</v>
      </c>
      <c r="F1944" s="242" t="s">
        <v>10880</v>
      </c>
      <c r="G1944" s="240"/>
      <c r="H1944" s="241">
        <v>0</v>
      </c>
      <c r="I1944" s="242" t="s">
        <v>4967</v>
      </c>
      <c r="J1944" s="242" t="s">
        <v>4968</v>
      </c>
      <c r="K1944" s="242" t="s">
        <v>4729</v>
      </c>
      <c r="L1944" s="242" t="s">
        <v>4832</v>
      </c>
      <c r="M1944" s="242" t="s">
        <v>4901</v>
      </c>
      <c r="N1944" s="242"/>
      <c r="O1944" s="242" t="s">
        <v>33</v>
      </c>
      <c r="P1944" s="242" t="s">
        <v>11027</v>
      </c>
      <c r="Q1944" s="242" t="s">
        <v>4733</v>
      </c>
    </row>
    <row r="1945" spans="1:17">
      <c r="A1945" s="242" t="s">
        <v>11029</v>
      </c>
      <c r="B1945" s="242" t="s">
        <v>11030</v>
      </c>
      <c r="C1945" s="242" t="s">
        <v>11031</v>
      </c>
      <c r="D1945" s="242" t="s">
        <v>10880</v>
      </c>
      <c r="E1945" s="242" t="s">
        <v>5393</v>
      </c>
      <c r="F1945" s="242" t="s">
        <v>10880</v>
      </c>
      <c r="G1945" s="240"/>
      <c r="H1945" s="241">
        <v>0</v>
      </c>
      <c r="I1945" s="242" t="s">
        <v>5192</v>
      </c>
      <c r="J1945" s="242" t="s">
        <v>5193</v>
      </c>
      <c r="K1945" s="242" t="s">
        <v>4729</v>
      </c>
      <c r="L1945" s="242" t="s">
        <v>4832</v>
      </c>
      <c r="M1945" s="242" t="s">
        <v>5202</v>
      </c>
      <c r="N1945" s="242"/>
      <c r="O1945" s="242" t="s">
        <v>11029</v>
      </c>
      <c r="P1945" s="242" t="s">
        <v>11030</v>
      </c>
      <c r="Q1945" s="242" t="s">
        <v>4733</v>
      </c>
    </row>
    <row r="1946" spans="1:17">
      <c r="A1946" s="242" t="s">
        <v>11032</v>
      </c>
      <c r="B1946" s="242" t="s">
        <v>11033</v>
      </c>
      <c r="C1946" s="242" t="s">
        <v>11034</v>
      </c>
      <c r="D1946" s="242" t="s">
        <v>10880</v>
      </c>
      <c r="E1946" s="242" t="s">
        <v>5393</v>
      </c>
      <c r="F1946" s="242" t="s">
        <v>10880</v>
      </c>
      <c r="G1946" s="240"/>
      <c r="H1946" s="241">
        <v>0</v>
      </c>
      <c r="I1946" s="242" t="s">
        <v>5192</v>
      </c>
      <c r="J1946" s="242" t="s">
        <v>5193</v>
      </c>
      <c r="K1946" s="242" t="s">
        <v>4729</v>
      </c>
      <c r="L1946" s="242" t="s">
        <v>4832</v>
      </c>
      <c r="M1946" s="242" t="s">
        <v>5202</v>
      </c>
      <c r="N1946" s="242"/>
      <c r="O1946" s="242" t="s">
        <v>11032</v>
      </c>
      <c r="P1946" s="242" t="s">
        <v>11033</v>
      </c>
      <c r="Q1946" s="242" t="s">
        <v>4733</v>
      </c>
    </row>
    <row r="1947" spans="1:17">
      <c r="A1947" s="242" t="s">
        <v>11035</v>
      </c>
      <c r="B1947" s="242" t="s">
        <v>11036</v>
      </c>
      <c r="C1947" s="242" t="s">
        <v>11037</v>
      </c>
      <c r="D1947" s="242" t="s">
        <v>4742</v>
      </c>
      <c r="E1947" s="242" t="s">
        <v>9592</v>
      </c>
      <c r="F1947" s="242"/>
      <c r="G1947" s="240"/>
      <c r="H1947" s="241">
        <v>0</v>
      </c>
      <c r="I1947" s="242" t="s">
        <v>4967</v>
      </c>
      <c r="J1947" s="242" t="s">
        <v>4968</v>
      </c>
      <c r="K1947" s="242" t="s">
        <v>4729</v>
      </c>
      <c r="L1947" s="242" t="s">
        <v>4832</v>
      </c>
      <c r="M1947" s="242" t="s">
        <v>6018</v>
      </c>
      <c r="N1947" s="242"/>
      <c r="O1947" s="242" t="s">
        <v>11035</v>
      </c>
      <c r="P1947" s="242" t="s">
        <v>11036</v>
      </c>
      <c r="Q1947" s="242" t="s">
        <v>4733</v>
      </c>
    </row>
    <row r="1948" spans="1:17">
      <c r="A1948" s="242" t="s">
        <v>34</v>
      </c>
      <c r="B1948" s="242" t="s">
        <v>11038</v>
      </c>
      <c r="C1948" s="242" t="s">
        <v>236</v>
      </c>
      <c r="D1948" s="242" t="s">
        <v>11039</v>
      </c>
      <c r="E1948" s="242" t="s">
        <v>5393</v>
      </c>
      <c r="F1948" s="242" t="s">
        <v>11039</v>
      </c>
      <c r="G1948" s="240"/>
      <c r="H1948" s="241">
        <v>0</v>
      </c>
      <c r="I1948" s="242" t="s">
        <v>4848</v>
      </c>
      <c r="J1948" s="242" t="s">
        <v>4849</v>
      </c>
      <c r="K1948" s="242" t="s">
        <v>4729</v>
      </c>
      <c r="L1948" s="242" t="s">
        <v>5306</v>
      </c>
      <c r="M1948" s="242" t="s">
        <v>4851</v>
      </c>
      <c r="N1948" s="242"/>
      <c r="O1948" s="242" t="s">
        <v>34</v>
      </c>
      <c r="P1948" s="242" t="s">
        <v>11038</v>
      </c>
      <c r="Q1948" s="242" t="s">
        <v>4733</v>
      </c>
    </row>
    <row r="1949" spans="1:17">
      <c r="A1949" s="242" t="s">
        <v>11040</v>
      </c>
      <c r="B1949" s="242" t="s">
        <v>11041</v>
      </c>
      <c r="C1949" s="242" t="s">
        <v>11042</v>
      </c>
      <c r="D1949" s="242"/>
      <c r="E1949" s="242" t="s">
        <v>9592</v>
      </c>
      <c r="F1949" s="242" t="s">
        <v>11043</v>
      </c>
      <c r="G1949" s="240"/>
      <c r="H1949" s="241">
        <v>0</v>
      </c>
      <c r="I1949" s="242" t="s">
        <v>4848</v>
      </c>
      <c r="J1949" s="242" t="s">
        <v>4849</v>
      </c>
      <c r="K1949" s="242" t="s">
        <v>4729</v>
      </c>
      <c r="L1949" s="242" t="s">
        <v>5464</v>
      </c>
      <c r="M1949" s="242" t="s">
        <v>4851</v>
      </c>
      <c r="N1949" s="242" t="s">
        <v>11044</v>
      </c>
      <c r="O1949" s="242" t="s">
        <v>11040</v>
      </c>
      <c r="P1949" s="242" t="s">
        <v>11041</v>
      </c>
      <c r="Q1949" s="242" t="s">
        <v>4733</v>
      </c>
    </row>
    <row r="1950" spans="1:17">
      <c r="A1950" s="242" t="s">
        <v>95</v>
      </c>
      <c r="B1950" s="242" t="s">
        <v>11045</v>
      </c>
      <c r="C1950" s="242" t="s">
        <v>1073</v>
      </c>
      <c r="D1950" s="242"/>
      <c r="E1950" s="242" t="s">
        <v>5393</v>
      </c>
      <c r="F1950" s="242"/>
      <c r="G1950" s="240"/>
      <c r="H1950" s="241">
        <v>0</v>
      </c>
      <c r="I1950" s="242" t="s">
        <v>4848</v>
      </c>
      <c r="J1950" s="242" t="s">
        <v>4849</v>
      </c>
      <c r="K1950" s="242" t="s">
        <v>4729</v>
      </c>
      <c r="L1950" s="242" t="s">
        <v>5306</v>
      </c>
      <c r="M1950" s="242" t="s">
        <v>4851</v>
      </c>
      <c r="N1950" s="242" t="s">
        <v>11046</v>
      </c>
      <c r="O1950" s="242" t="s">
        <v>95</v>
      </c>
      <c r="P1950" s="242" t="s">
        <v>11045</v>
      </c>
      <c r="Q1950" s="242" t="s">
        <v>4733</v>
      </c>
    </row>
    <row r="1951" spans="1:17">
      <c r="A1951" s="242" t="s">
        <v>11047</v>
      </c>
      <c r="B1951" s="242" t="s">
        <v>11048</v>
      </c>
      <c r="C1951" s="242" t="s">
        <v>11049</v>
      </c>
      <c r="D1951" s="242"/>
      <c r="E1951" s="242" t="s">
        <v>9592</v>
      </c>
      <c r="F1951" s="242"/>
      <c r="G1951" s="240"/>
      <c r="H1951" s="241">
        <v>0</v>
      </c>
      <c r="I1951" s="242" t="s">
        <v>4967</v>
      </c>
      <c r="J1951" s="242" t="s">
        <v>4968</v>
      </c>
      <c r="K1951" s="242" t="s">
        <v>4729</v>
      </c>
      <c r="L1951" s="242" t="s">
        <v>4832</v>
      </c>
      <c r="M1951" s="242" t="s">
        <v>4901</v>
      </c>
      <c r="N1951" s="242" t="s">
        <v>11050</v>
      </c>
      <c r="O1951" s="242" t="s">
        <v>11047</v>
      </c>
      <c r="P1951" s="242" t="s">
        <v>11048</v>
      </c>
      <c r="Q1951" s="242" t="s">
        <v>4733</v>
      </c>
    </row>
    <row r="1952" spans="1:17">
      <c r="A1952" s="242" t="s">
        <v>11051</v>
      </c>
      <c r="B1952" s="242" t="s">
        <v>11052</v>
      </c>
      <c r="C1952" s="242" t="s">
        <v>11053</v>
      </c>
      <c r="D1952" s="242" t="s">
        <v>11054</v>
      </c>
      <c r="E1952" s="242" t="s">
        <v>5393</v>
      </c>
      <c r="F1952" s="242" t="s">
        <v>11054</v>
      </c>
      <c r="G1952" s="240"/>
      <c r="H1952" s="241">
        <v>0</v>
      </c>
      <c r="I1952" s="242" t="s">
        <v>5192</v>
      </c>
      <c r="J1952" s="242" t="s">
        <v>5193</v>
      </c>
      <c r="K1952" s="242" t="s">
        <v>4729</v>
      </c>
      <c r="L1952" s="242" t="s">
        <v>4832</v>
      </c>
      <c r="M1952" s="242" t="s">
        <v>4844</v>
      </c>
      <c r="N1952" s="242"/>
      <c r="O1952" s="242" t="s">
        <v>11051</v>
      </c>
      <c r="P1952" s="242" t="s">
        <v>11052</v>
      </c>
      <c r="Q1952" s="242" t="s">
        <v>4733</v>
      </c>
    </row>
    <row r="1953" spans="1:17">
      <c r="A1953" s="242" t="s">
        <v>11055</v>
      </c>
      <c r="B1953" s="242" t="s">
        <v>11056</v>
      </c>
      <c r="C1953" s="242" t="s">
        <v>11057</v>
      </c>
      <c r="D1953" s="242" t="s">
        <v>11054</v>
      </c>
      <c r="E1953" s="242" t="s">
        <v>5393</v>
      </c>
      <c r="F1953" s="242" t="s">
        <v>11054</v>
      </c>
      <c r="G1953" s="240"/>
      <c r="H1953" s="241">
        <v>0</v>
      </c>
      <c r="I1953" s="242" t="s">
        <v>4967</v>
      </c>
      <c r="J1953" s="242" t="s">
        <v>4968</v>
      </c>
      <c r="K1953" s="242" t="s">
        <v>4729</v>
      </c>
      <c r="L1953" s="242" t="s">
        <v>4832</v>
      </c>
      <c r="M1953" s="242" t="s">
        <v>5222</v>
      </c>
      <c r="N1953" s="242"/>
      <c r="O1953" s="242" t="s">
        <v>11055</v>
      </c>
      <c r="P1953" s="242" t="s">
        <v>11056</v>
      </c>
      <c r="Q1953" s="242" t="s">
        <v>4733</v>
      </c>
    </row>
    <row r="1954" spans="1:17">
      <c r="A1954" s="242" t="s">
        <v>11058</v>
      </c>
      <c r="B1954" s="242" t="s">
        <v>11059</v>
      </c>
      <c r="C1954" s="242" t="s">
        <v>11060</v>
      </c>
      <c r="D1954" s="242"/>
      <c r="E1954" s="242" t="s">
        <v>5393</v>
      </c>
      <c r="F1954" s="242" t="s">
        <v>11061</v>
      </c>
      <c r="G1954" s="240"/>
      <c r="H1954" s="241">
        <v>0</v>
      </c>
      <c r="I1954" s="242" t="s">
        <v>5192</v>
      </c>
      <c r="J1954" s="242" t="s">
        <v>5193</v>
      </c>
      <c r="K1954" s="242" t="s">
        <v>4729</v>
      </c>
      <c r="L1954" s="242" t="s">
        <v>4832</v>
      </c>
      <c r="M1954" s="242" t="s">
        <v>5212</v>
      </c>
      <c r="N1954" s="242" t="s">
        <v>11062</v>
      </c>
      <c r="O1954" s="242" t="s">
        <v>11058</v>
      </c>
      <c r="P1954" s="242" t="s">
        <v>11059</v>
      </c>
      <c r="Q1954" s="242" t="s">
        <v>4733</v>
      </c>
    </row>
    <row r="1955" spans="1:17">
      <c r="A1955" s="242" t="s">
        <v>97</v>
      </c>
      <c r="B1955" s="242" t="s">
        <v>11063</v>
      </c>
      <c r="C1955" s="242" t="s">
        <v>1085</v>
      </c>
      <c r="D1955" s="242"/>
      <c r="E1955" s="242" t="s">
        <v>9592</v>
      </c>
      <c r="F1955" s="242" t="s">
        <v>11064</v>
      </c>
      <c r="G1955" s="240"/>
      <c r="H1955" s="241">
        <v>0</v>
      </c>
      <c r="I1955" s="242" t="s">
        <v>5192</v>
      </c>
      <c r="J1955" s="242" t="s">
        <v>5193</v>
      </c>
      <c r="K1955" s="242" t="s">
        <v>4729</v>
      </c>
      <c r="L1955" s="242" t="s">
        <v>4832</v>
      </c>
      <c r="M1955" s="242" t="s">
        <v>9226</v>
      </c>
      <c r="N1955" s="242"/>
      <c r="O1955" s="242" t="s">
        <v>97</v>
      </c>
      <c r="P1955" s="242" t="s">
        <v>11063</v>
      </c>
      <c r="Q1955" s="242" t="s">
        <v>4733</v>
      </c>
    </row>
    <row r="1956" spans="1:17">
      <c r="A1956" s="242" t="s">
        <v>11065</v>
      </c>
      <c r="B1956" s="242" t="s">
        <v>11066</v>
      </c>
      <c r="C1956" s="242" t="s">
        <v>11067</v>
      </c>
      <c r="D1956" s="242" t="s">
        <v>11068</v>
      </c>
      <c r="E1956" s="242" t="s">
        <v>10792</v>
      </c>
      <c r="F1956" s="242" t="s">
        <v>11068</v>
      </c>
      <c r="G1956" s="240"/>
      <c r="H1956" s="241">
        <v>0</v>
      </c>
      <c r="I1956" s="242" t="s">
        <v>4967</v>
      </c>
      <c r="J1956" s="242" t="s">
        <v>4968</v>
      </c>
      <c r="K1956" s="242" t="s">
        <v>4729</v>
      </c>
      <c r="L1956" s="242" t="s">
        <v>4832</v>
      </c>
      <c r="M1956" s="242" t="s">
        <v>6018</v>
      </c>
      <c r="N1956" s="242"/>
      <c r="O1956" s="242" t="s">
        <v>11065</v>
      </c>
      <c r="P1956" s="242" t="s">
        <v>11066</v>
      </c>
      <c r="Q1956" s="242" t="s">
        <v>4733</v>
      </c>
    </row>
    <row r="1957" spans="1:17">
      <c r="A1957" s="242" t="s">
        <v>11069</v>
      </c>
      <c r="B1957" s="242" t="s">
        <v>11070</v>
      </c>
      <c r="C1957" s="242" t="s">
        <v>11071</v>
      </c>
      <c r="D1957" s="242" t="s">
        <v>11072</v>
      </c>
      <c r="E1957" s="242" t="s">
        <v>5393</v>
      </c>
      <c r="F1957" s="242" t="s">
        <v>11072</v>
      </c>
      <c r="G1957" s="240"/>
      <c r="H1957" s="241">
        <v>0</v>
      </c>
      <c r="I1957" s="242" t="s">
        <v>5192</v>
      </c>
      <c r="J1957" s="242" t="s">
        <v>5193</v>
      </c>
      <c r="K1957" s="242" t="s">
        <v>4729</v>
      </c>
      <c r="L1957" s="242" t="s">
        <v>4832</v>
      </c>
      <c r="M1957" s="242" t="s">
        <v>5283</v>
      </c>
      <c r="N1957" s="242" t="s">
        <v>11073</v>
      </c>
      <c r="O1957" s="242" t="s">
        <v>11069</v>
      </c>
      <c r="P1957" s="242" t="s">
        <v>11070</v>
      </c>
      <c r="Q1957" s="242" t="s">
        <v>4733</v>
      </c>
    </row>
    <row r="1958" spans="1:17">
      <c r="A1958" s="242" t="s">
        <v>11074</v>
      </c>
      <c r="B1958" s="242" t="s">
        <v>11075</v>
      </c>
      <c r="C1958" s="242" t="s">
        <v>11076</v>
      </c>
      <c r="D1958" s="242" t="s">
        <v>11077</v>
      </c>
      <c r="E1958" s="242" t="s">
        <v>5393</v>
      </c>
      <c r="F1958" s="242" t="s">
        <v>11077</v>
      </c>
      <c r="G1958" s="240"/>
      <c r="H1958" s="241">
        <v>0</v>
      </c>
      <c r="I1958" s="242" t="s">
        <v>5192</v>
      </c>
      <c r="J1958" s="242" t="s">
        <v>5193</v>
      </c>
      <c r="K1958" s="242" t="s">
        <v>4729</v>
      </c>
      <c r="L1958" s="242" t="s">
        <v>4832</v>
      </c>
      <c r="M1958" s="242" t="s">
        <v>5194</v>
      </c>
      <c r="N1958" s="242" t="s">
        <v>11078</v>
      </c>
      <c r="O1958" s="242" t="s">
        <v>11074</v>
      </c>
      <c r="P1958" s="242" t="s">
        <v>11075</v>
      </c>
      <c r="Q1958" s="242" t="s">
        <v>4733</v>
      </c>
    </row>
    <row r="1959" spans="1:17">
      <c r="A1959" s="242" t="s">
        <v>11079</v>
      </c>
      <c r="B1959" s="242" t="s">
        <v>11080</v>
      </c>
      <c r="C1959" s="242" t="s">
        <v>11081</v>
      </c>
      <c r="D1959" s="242"/>
      <c r="E1959" s="242" t="s">
        <v>5393</v>
      </c>
      <c r="F1959" s="242"/>
      <c r="G1959" s="240"/>
      <c r="H1959" s="241">
        <v>0</v>
      </c>
      <c r="I1959" s="242" t="s">
        <v>5192</v>
      </c>
      <c r="J1959" s="242" t="s">
        <v>5193</v>
      </c>
      <c r="K1959" s="242" t="s">
        <v>4729</v>
      </c>
      <c r="L1959" s="242" t="s">
        <v>4832</v>
      </c>
      <c r="M1959" s="242" t="s">
        <v>5202</v>
      </c>
      <c r="N1959" s="242" t="s">
        <v>11082</v>
      </c>
      <c r="O1959" s="242" t="s">
        <v>11079</v>
      </c>
      <c r="P1959" s="242" t="s">
        <v>11080</v>
      </c>
      <c r="Q1959" s="242" t="s">
        <v>4733</v>
      </c>
    </row>
    <row r="1960" spans="1:17">
      <c r="A1960" s="242" t="s">
        <v>11083</v>
      </c>
      <c r="B1960" s="242" t="s">
        <v>11084</v>
      </c>
      <c r="C1960" s="242" t="s">
        <v>11085</v>
      </c>
      <c r="D1960" s="242" t="s">
        <v>4742</v>
      </c>
      <c r="E1960" s="242" t="s">
        <v>5393</v>
      </c>
      <c r="F1960" s="242"/>
      <c r="G1960" s="240"/>
      <c r="H1960" s="241">
        <v>0</v>
      </c>
      <c r="I1960" s="242" t="s">
        <v>5192</v>
      </c>
      <c r="J1960" s="242" t="s">
        <v>5193</v>
      </c>
      <c r="K1960" s="242" t="s">
        <v>4729</v>
      </c>
      <c r="L1960" s="242" t="s">
        <v>4832</v>
      </c>
      <c r="M1960" s="242" t="s">
        <v>5202</v>
      </c>
      <c r="N1960" s="242"/>
      <c r="O1960" s="242" t="s">
        <v>11083</v>
      </c>
      <c r="P1960" s="242" t="s">
        <v>11084</v>
      </c>
      <c r="Q1960" s="242" t="s">
        <v>4733</v>
      </c>
    </row>
    <row r="1961" spans="1:17">
      <c r="A1961" s="242" t="s">
        <v>11086</v>
      </c>
      <c r="B1961" s="242" t="s">
        <v>11087</v>
      </c>
      <c r="C1961" s="242" t="s">
        <v>11088</v>
      </c>
      <c r="D1961" s="242"/>
      <c r="E1961" s="242" t="s">
        <v>5393</v>
      </c>
      <c r="F1961" s="242" t="s">
        <v>4742</v>
      </c>
      <c r="G1961" s="240"/>
      <c r="H1961" s="241">
        <v>0</v>
      </c>
      <c r="I1961" s="242" t="s">
        <v>5192</v>
      </c>
      <c r="J1961" s="242" t="s">
        <v>5193</v>
      </c>
      <c r="K1961" s="242" t="s">
        <v>4729</v>
      </c>
      <c r="L1961" s="242" t="s">
        <v>4832</v>
      </c>
      <c r="M1961" s="242" t="s">
        <v>5194</v>
      </c>
      <c r="N1961" s="242" t="s">
        <v>9349</v>
      </c>
      <c r="O1961" s="242" t="s">
        <v>11086</v>
      </c>
      <c r="P1961" s="242" t="s">
        <v>11087</v>
      </c>
      <c r="Q1961" s="242" t="s">
        <v>4733</v>
      </c>
    </row>
    <row r="1962" spans="1:17">
      <c r="A1962" s="242" t="s">
        <v>98</v>
      </c>
      <c r="B1962" s="242" t="s">
        <v>11089</v>
      </c>
      <c r="C1962" s="242" t="s">
        <v>1089</v>
      </c>
      <c r="D1962" s="242"/>
      <c r="E1962" s="242" t="s">
        <v>5393</v>
      </c>
      <c r="F1962" s="242"/>
      <c r="G1962" s="240"/>
      <c r="H1962" s="241">
        <v>0</v>
      </c>
      <c r="I1962" s="242" t="s">
        <v>5192</v>
      </c>
      <c r="J1962" s="242" t="s">
        <v>5193</v>
      </c>
      <c r="K1962" s="242" t="s">
        <v>4729</v>
      </c>
      <c r="L1962" s="242" t="s">
        <v>4832</v>
      </c>
      <c r="M1962" s="242" t="s">
        <v>5194</v>
      </c>
      <c r="N1962" s="242"/>
      <c r="O1962" s="242" t="s">
        <v>98</v>
      </c>
      <c r="P1962" s="242" t="s">
        <v>11089</v>
      </c>
      <c r="Q1962" s="242" t="s">
        <v>4733</v>
      </c>
    </row>
    <row r="1963" spans="1:17">
      <c r="A1963" s="242" t="s">
        <v>11090</v>
      </c>
      <c r="B1963" s="242" t="s">
        <v>11091</v>
      </c>
      <c r="C1963" s="242" t="s">
        <v>11092</v>
      </c>
      <c r="D1963" s="242"/>
      <c r="E1963" s="242" t="s">
        <v>5393</v>
      </c>
      <c r="F1963" s="242" t="s">
        <v>11093</v>
      </c>
      <c r="G1963" s="240"/>
      <c r="H1963" s="241">
        <v>0</v>
      </c>
      <c r="I1963" s="242"/>
      <c r="J1963" s="242"/>
      <c r="K1963" s="242" t="s">
        <v>4729</v>
      </c>
      <c r="L1963" s="242" t="s">
        <v>5091</v>
      </c>
      <c r="M1963" s="242" t="s">
        <v>4798</v>
      </c>
      <c r="N1963" s="242" t="s">
        <v>11094</v>
      </c>
      <c r="O1963" s="242" t="s">
        <v>11090</v>
      </c>
      <c r="P1963" s="242" t="s">
        <v>11091</v>
      </c>
      <c r="Q1963" s="242" t="s">
        <v>4733</v>
      </c>
    </row>
    <row r="1964" spans="1:17">
      <c r="A1964" s="242" t="s">
        <v>11095</v>
      </c>
      <c r="B1964" s="242" t="s">
        <v>11096</v>
      </c>
      <c r="C1964" s="242" t="s">
        <v>11097</v>
      </c>
      <c r="D1964" s="242"/>
      <c r="E1964" s="242" t="s">
        <v>4737</v>
      </c>
      <c r="F1964" s="242" t="s">
        <v>11098</v>
      </c>
      <c r="G1964" s="240"/>
      <c r="H1964" s="241">
        <v>0</v>
      </c>
      <c r="I1964" s="242" t="s">
        <v>4808</v>
      </c>
      <c r="J1964" s="242" t="s">
        <v>4809</v>
      </c>
      <c r="K1964" s="242" t="s">
        <v>4729</v>
      </c>
      <c r="L1964" s="242" t="s">
        <v>4730</v>
      </c>
      <c r="M1964" s="242" t="s">
        <v>5113</v>
      </c>
      <c r="N1964" s="242" t="s">
        <v>11099</v>
      </c>
      <c r="O1964" s="242" t="s">
        <v>11095</v>
      </c>
      <c r="P1964" s="242" t="s">
        <v>11096</v>
      </c>
      <c r="Q1964" s="242" t="s">
        <v>4733</v>
      </c>
    </row>
    <row r="1965" spans="1:17">
      <c r="A1965" s="242" t="s">
        <v>99</v>
      </c>
      <c r="B1965" s="242" t="s">
        <v>11100</v>
      </c>
      <c r="C1965" s="242" t="s">
        <v>1093</v>
      </c>
      <c r="D1965" s="242"/>
      <c r="E1965" s="242" t="s">
        <v>5393</v>
      </c>
      <c r="F1965" s="242"/>
      <c r="G1965" s="240"/>
      <c r="H1965" s="241">
        <v>0</v>
      </c>
      <c r="I1965" s="242" t="s">
        <v>5192</v>
      </c>
      <c r="J1965" s="242" t="s">
        <v>5193</v>
      </c>
      <c r="K1965" s="242" t="s">
        <v>4729</v>
      </c>
      <c r="L1965" s="242" t="s">
        <v>4832</v>
      </c>
      <c r="M1965" s="242" t="s">
        <v>5283</v>
      </c>
      <c r="N1965" s="242"/>
      <c r="O1965" s="242" t="s">
        <v>99</v>
      </c>
      <c r="P1965" s="242" t="s">
        <v>11100</v>
      </c>
      <c r="Q1965" s="242" t="s">
        <v>4733</v>
      </c>
    </row>
    <row r="1966" spans="1:17">
      <c r="A1966" s="242" t="s">
        <v>84</v>
      </c>
      <c r="B1966" s="242" t="s">
        <v>11101</v>
      </c>
      <c r="C1966" s="242" t="s">
        <v>913</v>
      </c>
      <c r="D1966" s="242"/>
      <c r="E1966" s="242" t="s">
        <v>5393</v>
      </c>
      <c r="F1966" s="242"/>
      <c r="G1966" s="240"/>
      <c r="H1966" s="241">
        <v>0</v>
      </c>
      <c r="I1966" s="242" t="s">
        <v>5192</v>
      </c>
      <c r="J1966" s="242" t="s">
        <v>5193</v>
      </c>
      <c r="K1966" s="242" t="s">
        <v>4729</v>
      </c>
      <c r="L1966" s="242" t="s">
        <v>4832</v>
      </c>
      <c r="M1966" s="242" t="s">
        <v>5194</v>
      </c>
      <c r="N1966" s="242"/>
      <c r="O1966" s="242" t="s">
        <v>84</v>
      </c>
      <c r="P1966" s="242" t="s">
        <v>11101</v>
      </c>
      <c r="Q1966" s="242" t="s">
        <v>4733</v>
      </c>
    </row>
    <row r="1967" spans="1:17">
      <c r="A1967" s="242" t="s">
        <v>86</v>
      </c>
      <c r="B1967" s="242" t="s">
        <v>11102</v>
      </c>
      <c r="C1967" s="242" t="s">
        <v>939</v>
      </c>
      <c r="D1967" s="242"/>
      <c r="E1967" s="242" t="s">
        <v>5393</v>
      </c>
      <c r="F1967" s="242"/>
      <c r="G1967" s="240"/>
      <c r="H1967" s="241">
        <v>0</v>
      </c>
      <c r="I1967" s="242" t="s">
        <v>4967</v>
      </c>
      <c r="J1967" s="242" t="s">
        <v>4968</v>
      </c>
      <c r="K1967" s="242" t="s">
        <v>4729</v>
      </c>
      <c r="L1967" s="242" t="s">
        <v>4832</v>
      </c>
      <c r="M1967" s="242" t="s">
        <v>5222</v>
      </c>
      <c r="N1967" s="242"/>
      <c r="O1967" s="242" t="s">
        <v>86</v>
      </c>
      <c r="P1967" s="242" t="s">
        <v>11102</v>
      </c>
      <c r="Q1967" s="242" t="s">
        <v>8494</v>
      </c>
    </row>
    <row r="1968" spans="1:17">
      <c r="A1968" s="242" t="s">
        <v>11103</v>
      </c>
      <c r="B1968" s="242" t="s">
        <v>11104</v>
      </c>
      <c r="C1968" s="242" t="s">
        <v>11105</v>
      </c>
      <c r="D1968" s="242"/>
      <c r="E1968" s="242" t="s">
        <v>5393</v>
      </c>
      <c r="F1968" s="242" t="s">
        <v>11106</v>
      </c>
      <c r="G1968" s="240"/>
      <c r="H1968" s="241">
        <v>0</v>
      </c>
      <c r="I1968" s="242" t="s">
        <v>4967</v>
      </c>
      <c r="J1968" s="242" t="s">
        <v>4968</v>
      </c>
      <c r="K1968" s="242" t="s">
        <v>4729</v>
      </c>
      <c r="L1968" s="242" t="s">
        <v>4832</v>
      </c>
      <c r="M1968" s="242" t="s">
        <v>5222</v>
      </c>
      <c r="N1968" s="242" t="s">
        <v>11107</v>
      </c>
      <c r="O1968" s="242" t="s">
        <v>11103</v>
      </c>
      <c r="P1968" s="242" t="s">
        <v>11104</v>
      </c>
      <c r="Q1968" s="242" t="s">
        <v>8494</v>
      </c>
    </row>
    <row r="1969" spans="1:17">
      <c r="A1969" s="242" t="s">
        <v>73</v>
      </c>
      <c r="B1969" s="242" t="s">
        <v>11108</v>
      </c>
      <c r="C1969" s="242" t="s">
        <v>751</v>
      </c>
      <c r="D1969" s="242"/>
      <c r="E1969" s="242" t="s">
        <v>5393</v>
      </c>
      <c r="F1969" s="242" t="s">
        <v>11109</v>
      </c>
      <c r="G1969" s="240"/>
      <c r="H1969" s="241">
        <v>0</v>
      </c>
      <c r="I1969" s="242" t="s">
        <v>4738</v>
      </c>
      <c r="J1969" s="242" t="s">
        <v>4739</v>
      </c>
      <c r="K1969" s="242" t="s">
        <v>4729</v>
      </c>
      <c r="L1969" s="242" t="s">
        <v>4730</v>
      </c>
      <c r="M1969" s="242" t="s">
        <v>4813</v>
      </c>
      <c r="N1969" s="242"/>
      <c r="O1969" s="242" t="s">
        <v>73</v>
      </c>
      <c r="P1969" s="242" t="s">
        <v>11108</v>
      </c>
      <c r="Q1969" s="242" t="s">
        <v>4733</v>
      </c>
    </row>
    <row r="1970" spans="1:17">
      <c r="A1970" s="242" t="s">
        <v>11110</v>
      </c>
      <c r="B1970" s="242" t="s">
        <v>11111</v>
      </c>
      <c r="C1970" s="242" t="s">
        <v>11112</v>
      </c>
      <c r="D1970" s="242" t="s">
        <v>4742</v>
      </c>
      <c r="E1970" s="242" t="s">
        <v>9592</v>
      </c>
      <c r="F1970" s="242"/>
      <c r="G1970" s="240"/>
      <c r="H1970" s="241">
        <v>0</v>
      </c>
      <c r="I1970" s="242" t="s">
        <v>4967</v>
      </c>
      <c r="J1970" s="242" t="s">
        <v>4968</v>
      </c>
      <c r="K1970" s="242" t="s">
        <v>4729</v>
      </c>
      <c r="L1970" s="242" t="s">
        <v>4832</v>
      </c>
      <c r="M1970" s="242" t="s">
        <v>6018</v>
      </c>
      <c r="N1970" s="242" t="s">
        <v>9164</v>
      </c>
      <c r="O1970" s="242" t="s">
        <v>11110</v>
      </c>
      <c r="P1970" s="242" t="s">
        <v>11111</v>
      </c>
      <c r="Q1970" s="242" t="s">
        <v>4733</v>
      </c>
    </row>
    <row r="1971" spans="1:17">
      <c r="A1971" s="242" t="s">
        <v>11113</v>
      </c>
      <c r="B1971" s="242" t="s">
        <v>11114</v>
      </c>
      <c r="C1971" s="242" t="s">
        <v>11115</v>
      </c>
      <c r="D1971" s="242"/>
      <c r="E1971" s="242" t="s">
        <v>5393</v>
      </c>
      <c r="F1971" s="242" t="s">
        <v>4742</v>
      </c>
      <c r="G1971" s="240"/>
      <c r="H1971" s="241">
        <v>0</v>
      </c>
      <c r="I1971" s="242" t="s">
        <v>5192</v>
      </c>
      <c r="J1971" s="242" t="s">
        <v>5193</v>
      </c>
      <c r="K1971" s="242" t="s">
        <v>4729</v>
      </c>
      <c r="L1971" s="242" t="s">
        <v>4832</v>
      </c>
      <c r="M1971" s="242" t="s">
        <v>5194</v>
      </c>
      <c r="N1971" s="242"/>
      <c r="O1971" s="242" t="s">
        <v>11113</v>
      </c>
      <c r="P1971" s="242" t="s">
        <v>11114</v>
      </c>
      <c r="Q1971" s="242" t="s">
        <v>4733</v>
      </c>
    </row>
    <row r="1972" spans="1:17">
      <c r="A1972" s="242" t="s">
        <v>11116</v>
      </c>
      <c r="B1972" s="242" t="s">
        <v>11117</v>
      </c>
      <c r="C1972" s="242" t="s">
        <v>11118</v>
      </c>
      <c r="D1972" s="242"/>
      <c r="E1972" s="242" t="s">
        <v>5393</v>
      </c>
      <c r="F1972" s="242" t="s">
        <v>4742</v>
      </c>
      <c r="G1972" s="240"/>
      <c r="H1972" s="241">
        <v>0</v>
      </c>
      <c r="I1972" s="242" t="s">
        <v>5192</v>
      </c>
      <c r="J1972" s="242" t="s">
        <v>5193</v>
      </c>
      <c r="K1972" s="242" t="s">
        <v>4729</v>
      </c>
      <c r="L1972" s="242" t="s">
        <v>4832</v>
      </c>
      <c r="M1972" s="242" t="s">
        <v>5194</v>
      </c>
      <c r="N1972" s="242"/>
      <c r="O1972" s="242" t="s">
        <v>11116</v>
      </c>
      <c r="P1972" s="242" t="s">
        <v>11117</v>
      </c>
      <c r="Q1972" s="242" t="s">
        <v>4733</v>
      </c>
    </row>
    <row r="1973" spans="1:17">
      <c r="A1973" s="242" t="s">
        <v>85</v>
      </c>
      <c r="B1973" s="242" t="s">
        <v>11119</v>
      </c>
      <c r="C1973" s="242" t="s">
        <v>919</v>
      </c>
      <c r="D1973" s="242" t="s">
        <v>4742</v>
      </c>
      <c r="E1973" s="242" t="s">
        <v>9592</v>
      </c>
      <c r="F1973" s="242"/>
      <c r="G1973" s="240"/>
      <c r="H1973" s="241">
        <v>0</v>
      </c>
      <c r="I1973" s="242" t="s">
        <v>4967</v>
      </c>
      <c r="J1973" s="242" t="s">
        <v>4968</v>
      </c>
      <c r="K1973" s="242" t="s">
        <v>4729</v>
      </c>
      <c r="L1973" s="242" t="s">
        <v>4832</v>
      </c>
      <c r="M1973" s="242" t="s">
        <v>4901</v>
      </c>
      <c r="N1973" s="242" t="s">
        <v>11120</v>
      </c>
      <c r="O1973" s="242" t="s">
        <v>85</v>
      </c>
      <c r="P1973" s="242" t="s">
        <v>11119</v>
      </c>
      <c r="Q1973" s="242" t="s">
        <v>4733</v>
      </c>
    </row>
    <row r="1974" spans="1:17">
      <c r="A1974" s="242" t="s">
        <v>62</v>
      </c>
      <c r="B1974" s="242" t="s">
        <v>11121</v>
      </c>
      <c r="C1974" s="242" t="s">
        <v>626</v>
      </c>
      <c r="D1974" s="242" t="s">
        <v>10892</v>
      </c>
      <c r="E1974" s="242" t="s">
        <v>5393</v>
      </c>
      <c r="F1974" s="242" t="s">
        <v>10892</v>
      </c>
      <c r="G1974" s="240"/>
      <c r="H1974" s="241">
        <v>0</v>
      </c>
      <c r="I1974" s="242" t="s">
        <v>5192</v>
      </c>
      <c r="J1974" s="242" t="s">
        <v>5193</v>
      </c>
      <c r="K1974" s="242" t="s">
        <v>4729</v>
      </c>
      <c r="L1974" s="242" t="s">
        <v>4832</v>
      </c>
      <c r="M1974" s="242" t="s">
        <v>5212</v>
      </c>
      <c r="N1974" s="242"/>
      <c r="O1974" s="242" t="s">
        <v>62</v>
      </c>
      <c r="P1974" s="242" t="s">
        <v>11121</v>
      </c>
      <c r="Q1974" s="242" t="s">
        <v>4733</v>
      </c>
    </row>
    <row r="1975" spans="1:17">
      <c r="A1975" s="242" t="s">
        <v>11122</v>
      </c>
      <c r="B1975" s="242" t="s">
        <v>11123</v>
      </c>
      <c r="C1975" s="242" t="s">
        <v>11124</v>
      </c>
      <c r="D1975" s="242" t="s">
        <v>11125</v>
      </c>
      <c r="E1975" s="242" t="s">
        <v>9592</v>
      </c>
      <c r="F1975" s="242" t="s">
        <v>11125</v>
      </c>
      <c r="G1975" s="240"/>
      <c r="H1975" s="241">
        <v>0</v>
      </c>
      <c r="I1975" s="242" t="s">
        <v>4967</v>
      </c>
      <c r="J1975" s="242" t="s">
        <v>4968</v>
      </c>
      <c r="K1975" s="242" t="s">
        <v>4729</v>
      </c>
      <c r="L1975" s="242" t="s">
        <v>4832</v>
      </c>
      <c r="M1975" s="242" t="s">
        <v>5167</v>
      </c>
      <c r="N1975" s="242"/>
      <c r="O1975" s="242" t="s">
        <v>11122</v>
      </c>
      <c r="P1975" s="242" t="s">
        <v>11123</v>
      </c>
      <c r="Q1975" s="242" t="s">
        <v>4733</v>
      </c>
    </row>
    <row r="1976" spans="1:17">
      <c r="A1976" s="242" t="s">
        <v>11126</v>
      </c>
      <c r="B1976" s="242" t="s">
        <v>11127</v>
      </c>
      <c r="C1976" s="242" t="s">
        <v>11128</v>
      </c>
      <c r="D1976" s="242" t="s">
        <v>11129</v>
      </c>
      <c r="E1976" s="242" t="s">
        <v>5393</v>
      </c>
      <c r="F1976" s="242" t="s">
        <v>11129</v>
      </c>
      <c r="G1976" s="240"/>
      <c r="H1976" s="241">
        <v>0</v>
      </c>
      <c r="I1976" s="242" t="s">
        <v>5192</v>
      </c>
      <c r="J1976" s="242" t="s">
        <v>5193</v>
      </c>
      <c r="K1976" s="242" t="s">
        <v>4729</v>
      </c>
      <c r="L1976" s="242" t="s">
        <v>4832</v>
      </c>
      <c r="M1976" s="242" t="s">
        <v>4844</v>
      </c>
      <c r="N1976" s="242" t="s">
        <v>11130</v>
      </c>
      <c r="O1976" s="242" t="s">
        <v>11126</v>
      </c>
      <c r="P1976" s="242" t="s">
        <v>11127</v>
      </c>
      <c r="Q1976" s="242" t="s">
        <v>4733</v>
      </c>
    </row>
    <row r="1977" spans="1:17">
      <c r="A1977" s="242" t="s">
        <v>107</v>
      </c>
      <c r="B1977" s="242" t="s">
        <v>11131</v>
      </c>
      <c r="C1977" s="242" t="s">
        <v>11132</v>
      </c>
      <c r="D1977" s="242" t="s">
        <v>4742</v>
      </c>
      <c r="E1977" s="242" t="s">
        <v>5393</v>
      </c>
      <c r="F1977" s="242"/>
      <c r="G1977" s="240"/>
      <c r="H1977" s="241">
        <v>0</v>
      </c>
      <c r="I1977" s="242" t="s">
        <v>5192</v>
      </c>
      <c r="J1977" s="242" t="s">
        <v>5193</v>
      </c>
      <c r="K1977" s="242" t="s">
        <v>4729</v>
      </c>
      <c r="L1977" s="242" t="s">
        <v>4832</v>
      </c>
      <c r="M1977" s="242" t="s">
        <v>4844</v>
      </c>
      <c r="N1977" s="242" t="s">
        <v>11133</v>
      </c>
      <c r="O1977" s="349" t="s">
        <v>19289</v>
      </c>
      <c r="P1977" s="242" t="s">
        <v>11131</v>
      </c>
      <c r="Q1977" s="242" t="s">
        <v>4733</v>
      </c>
    </row>
    <row r="1978" spans="1:17">
      <c r="A1978" s="242" t="s">
        <v>106</v>
      </c>
      <c r="B1978" s="242" t="s">
        <v>11134</v>
      </c>
      <c r="C1978" s="242" t="s">
        <v>1144</v>
      </c>
      <c r="D1978" s="242" t="s">
        <v>4742</v>
      </c>
      <c r="E1978" s="242" t="s">
        <v>5393</v>
      </c>
      <c r="F1978" s="242"/>
      <c r="G1978" s="240"/>
      <c r="H1978" s="241">
        <v>0</v>
      </c>
      <c r="I1978" s="242" t="s">
        <v>5192</v>
      </c>
      <c r="J1978" s="242" t="s">
        <v>5193</v>
      </c>
      <c r="K1978" s="242" t="s">
        <v>4729</v>
      </c>
      <c r="L1978" s="242" t="s">
        <v>4832</v>
      </c>
      <c r="M1978" s="242" t="s">
        <v>5325</v>
      </c>
      <c r="N1978" s="242" t="s">
        <v>11135</v>
      </c>
      <c r="O1978" s="349" t="s">
        <v>19289</v>
      </c>
      <c r="P1978" s="242" t="s">
        <v>11134</v>
      </c>
      <c r="Q1978" s="242" t="s">
        <v>4733</v>
      </c>
    </row>
    <row r="1979" spans="1:17">
      <c r="A1979" s="242" t="s">
        <v>11136</v>
      </c>
      <c r="B1979" s="242" t="s">
        <v>11137</v>
      </c>
      <c r="C1979" s="242" t="s">
        <v>11138</v>
      </c>
      <c r="D1979" s="242" t="s">
        <v>4742</v>
      </c>
      <c r="E1979" s="242" t="s">
        <v>9592</v>
      </c>
      <c r="F1979" s="242"/>
      <c r="G1979" s="240"/>
      <c r="H1979" s="241">
        <v>0</v>
      </c>
      <c r="I1979" s="242" t="s">
        <v>4967</v>
      </c>
      <c r="J1979" s="242" t="s">
        <v>4968</v>
      </c>
      <c r="K1979" s="242" t="s">
        <v>4729</v>
      </c>
      <c r="L1979" s="242" t="s">
        <v>4832</v>
      </c>
      <c r="M1979" s="242" t="s">
        <v>6018</v>
      </c>
      <c r="N1979" s="242"/>
      <c r="O1979" s="242" t="s">
        <v>11136</v>
      </c>
      <c r="P1979" s="242" t="s">
        <v>11137</v>
      </c>
      <c r="Q1979" s="242" t="s">
        <v>4733</v>
      </c>
    </row>
    <row r="1980" spans="1:17">
      <c r="A1980" s="242" t="s">
        <v>44</v>
      </c>
      <c r="B1980" s="242" t="s">
        <v>11139</v>
      </c>
      <c r="C1980" s="242" t="s">
        <v>428</v>
      </c>
      <c r="D1980" s="242" t="s">
        <v>4742</v>
      </c>
      <c r="E1980" s="242" t="s">
        <v>9592</v>
      </c>
      <c r="F1980" s="242"/>
      <c r="G1980" s="240"/>
      <c r="H1980" s="241">
        <v>0</v>
      </c>
      <c r="I1980" s="242" t="s">
        <v>4967</v>
      </c>
      <c r="J1980" s="242" t="s">
        <v>4968</v>
      </c>
      <c r="K1980" s="242" t="s">
        <v>4729</v>
      </c>
      <c r="L1980" s="242" t="s">
        <v>4832</v>
      </c>
      <c r="M1980" s="242" t="s">
        <v>5222</v>
      </c>
      <c r="N1980" s="242" t="s">
        <v>11140</v>
      </c>
      <c r="O1980" s="242" t="s">
        <v>44</v>
      </c>
      <c r="P1980" s="242" t="s">
        <v>11139</v>
      </c>
      <c r="Q1980" s="242" t="s">
        <v>4733</v>
      </c>
    </row>
    <row r="1981" spans="1:17">
      <c r="A1981" s="242" t="s">
        <v>100</v>
      </c>
      <c r="B1981" s="242" t="s">
        <v>1118</v>
      </c>
      <c r="C1981" s="242" t="s">
        <v>1100</v>
      </c>
      <c r="D1981" s="242"/>
      <c r="E1981" s="242" t="s">
        <v>5393</v>
      </c>
      <c r="F1981" s="242"/>
      <c r="G1981" s="240"/>
      <c r="H1981" s="241">
        <v>0</v>
      </c>
      <c r="I1981" s="242" t="s">
        <v>4848</v>
      </c>
      <c r="J1981" s="242" t="s">
        <v>4849</v>
      </c>
      <c r="K1981" s="242" t="s">
        <v>4729</v>
      </c>
      <c r="L1981" s="242" t="s">
        <v>5178</v>
      </c>
      <c r="M1981" s="242" t="s">
        <v>4851</v>
      </c>
      <c r="N1981" s="242"/>
      <c r="O1981" s="242" t="s">
        <v>100</v>
      </c>
      <c r="P1981" s="242" t="s">
        <v>1118</v>
      </c>
      <c r="Q1981" s="242" t="s">
        <v>4733</v>
      </c>
    </row>
    <row r="1982" spans="1:17">
      <c r="A1982" s="242" t="s">
        <v>102</v>
      </c>
      <c r="B1982" s="242" t="s">
        <v>11141</v>
      </c>
      <c r="C1982" s="242" t="s">
        <v>1122</v>
      </c>
      <c r="D1982" s="242"/>
      <c r="E1982" s="242" t="s">
        <v>5393</v>
      </c>
      <c r="F1982" s="242" t="s">
        <v>11142</v>
      </c>
      <c r="G1982" s="240"/>
      <c r="H1982" s="241">
        <v>0</v>
      </c>
      <c r="I1982" s="242" t="s">
        <v>4967</v>
      </c>
      <c r="J1982" s="242" t="s">
        <v>4968</v>
      </c>
      <c r="K1982" s="242" t="s">
        <v>4729</v>
      </c>
      <c r="L1982" s="242" t="s">
        <v>4832</v>
      </c>
      <c r="M1982" s="242" t="s">
        <v>5158</v>
      </c>
      <c r="N1982" s="242"/>
      <c r="O1982" s="242" t="s">
        <v>102</v>
      </c>
      <c r="P1982" s="242" t="s">
        <v>11141</v>
      </c>
      <c r="Q1982" s="242" t="s">
        <v>4733</v>
      </c>
    </row>
    <row r="1983" spans="1:17">
      <c r="A1983" s="242" t="s">
        <v>103</v>
      </c>
      <c r="B1983" s="242" t="s">
        <v>11143</v>
      </c>
      <c r="C1983" s="242" t="s">
        <v>1126</v>
      </c>
      <c r="D1983" s="242"/>
      <c r="E1983" s="242" t="s">
        <v>5393</v>
      </c>
      <c r="F1983" s="242" t="s">
        <v>4742</v>
      </c>
      <c r="G1983" s="240"/>
      <c r="H1983" s="241">
        <v>0</v>
      </c>
      <c r="I1983" s="242" t="s">
        <v>5192</v>
      </c>
      <c r="J1983" s="242" t="s">
        <v>5193</v>
      </c>
      <c r="K1983" s="242" t="s">
        <v>4729</v>
      </c>
      <c r="L1983" s="242" t="s">
        <v>4832</v>
      </c>
      <c r="M1983" s="242" t="s">
        <v>5194</v>
      </c>
      <c r="N1983" s="242"/>
      <c r="O1983" s="242" t="s">
        <v>103</v>
      </c>
      <c r="P1983" s="242" t="s">
        <v>11143</v>
      </c>
      <c r="Q1983" s="242" t="s">
        <v>4733</v>
      </c>
    </row>
    <row r="1984" spans="1:17">
      <c r="A1984" s="242" t="s">
        <v>11144</v>
      </c>
      <c r="B1984" s="242" t="s">
        <v>11145</v>
      </c>
      <c r="C1984" s="242" t="s">
        <v>11146</v>
      </c>
      <c r="D1984" s="242" t="s">
        <v>4742</v>
      </c>
      <c r="E1984" s="242" t="s">
        <v>9592</v>
      </c>
      <c r="F1984" s="242"/>
      <c r="G1984" s="240"/>
      <c r="H1984" s="241">
        <v>0</v>
      </c>
      <c r="I1984" s="242" t="s">
        <v>4967</v>
      </c>
      <c r="J1984" s="242" t="s">
        <v>4968</v>
      </c>
      <c r="K1984" s="242" t="s">
        <v>4729</v>
      </c>
      <c r="L1984" s="242" t="s">
        <v>4832</v>
      </c>
      <c r="M1984" s="242" t="s">
        <v>6018</v>
      </c>
      <c r="N1984" s="242"/>
      <c r="O1984" s="242" t="s">
        <v>11144</v>
      </c>
      <c r="P1984" s="242" t="s">
        <v>11145</v>
      </c>
      <c r="Q1984" s="242" t="s">
        <v>4733</v>
      </c>
    </row>
    <row r="1985" spans="1:17">
      <c r="A1985" s="242" t="s">
        <v>48</v>
      </c>
      <c r="B1985" s="242" t="s">
        <v>11147</v>
      </c>
      <c r="C1985" s="242" t="s">
        <v>459</v>
      </c>
      <c r="D1985" s="242" t="s">
        <v>4742</v>
      </c>
      <c r="E1985" s="242" t="s">
        <v>9592</v>
      </c>
      <c r="F1985" s="242"/>
      <c r="G1985" s="240"/>
      <c r="H1985" s="241">
        <v>0</v>
      </c>
      <c r="I1985" s="242" t="s">
        <v>4848</v>
      </c>
      <c r="J1985" s="242" t="s">
        <v>4849</v>
      </c>
      <c r="K1985" s="242" t="s">
        <v>4729</v>
      </c>
      <c r="L1985" s="242" t="s">
        <v>9235</v>
      </c>
      <c r="M1985" s="242" t="s">
        <v>4851</v>
      </c>
      <c r="N1985" s="242"/>
      <c r="O1985" s="242" t="s">
        <v>48</v>
      </c>
      <c r="P1985" s="242" t="s">
        <v>11147</v>
      </c>
      <c r="Q1985" s="242" t="s">
        <v>4733</v>
      </c>
    </row>
    <row r="1986" spans="1:17">
      <c r="A1986" s="242" t="s">
        <v>66</v>
      </c>
      <c r="B1986" s="242" t="s">
        <v>671</v>
      </c>
      <c r="C1986" s="242" t="s">
        <v>668</v>
      </c>
      <c r="D1986" s="242"/>
      <c r="E1986" s="242" t="s">
        <v>4737</v>
      </c>
      <c r="F1986" s="242" t="s">
        <v>11148</v>
      </c>
      <c r="G1986" s="240"/>
      <c r="H1986" s="241">
        <v>0</v>
      </c>
      <c r="I1986" s="242" t="s">
        <v>4747</v>
      </c>
      <c r="J1986" s="242" t="s">
        <v>4748</v>
      </c>
      <c r="K1986" s="242" t="s">
        <v>4729</v>
      </c>
      <c r="L1986" s="242" t="s">
        <v>4730</v>
      </c>
      <c r="M1986" s="242" t="s">
        <v>4749</v>
      </c>
      <c r="N1986" s="242" t="s">
        <v>11149</v>
      </c>
      <c r="O1986" s="242" t="s">
        <v>66</v>
      </c>
      <c r="P1986" s="242" t="s">
        <v>671</v>
      </c>
      <c r="Q1986" s="242" t="s">
        <v>4733</v>
      </c>
    </row>
    <row r="1987" spans="1:17">
      <c r="A1987" s="242" t="s">
        <v>104</v>
      </c>
      <c r="B1987" s="242" t="s">
        <v>11150</v>
      </c>
      <c r="C1987" s="242" t="s">
        <v>1136</v>
      </c>
      <c r="D1987" s="242" t="s">
        <v>4742</v>
      </c>
      <c r="E1987" s="242" t="s">
        <v>9592</v>
      </c>
      <c r="F1987" s="242"/>
      <c r="G1987" s="240"/>
      <c r="H1987" s="241">
        <v>0</v>
      </c>
      <c r="I1987" s="242" t="s">
        <v>4848</v>
      </c>
      <c r="J1987" s="242" t="s">
        <v>4849</v>
      </c>
      <c r="K1987" s="242" t="s">
        <v>4729</v>
      </c>
      <c r="L1987" s="242" t="s">
        <v>9248</v>
      </c>
      <c r="M1987" s="242" t="s">
        <v>4851</v>
      </c>
      <c r="N1987" s="242" t="s">
        <v>11151</v>
      </c>
      <c r="O1987" s="242" t="s">
        <v>104</v>
      </c>
      <c r="P1987" s="242" t="s">
        <v>11150</v>
      </c>
      <c r="Q1987" s="242" t="s">
        <v>4733</v>
      </c>
    </row>
    <row r="1988" spans="1:17">
      <c r="A1988" s="242" t="s">
        <v>11152</v>
      </c>
      <c r="B1988" s="242" t="s">
        <v>11153</v>
      </c>
      <c r="C1988" s="242" t="s">
        <v>11154</v>
      </c>
      <c r="D1988" s="242"/>
      <c r="E1988" s="242" t="s">
        <v>5393</v>
      </c>
      <c r="F1988" s="242" t="s">
        <v>11155</v>
      </c>
      <c r="G1988" s="240"/>
      <c r="H1988" s="241">
        <v>0</v>
      </c>
      <c r="I1988" s="242" t="s">
        <v>9691</v>
      </c>
      <c r="J1988" s="242" t="s">
        <v>9692</v>
      </c>
      <c r="K1988" s="242" t="s">
        <v>4729</v>
      </c>
      <c r="L1988" s="242" t="s">
        <v>4730</v>
      </c>
      <c r="M1988" s="242" t="s">
        <v>6439</v>
      </c>
      <c r="N1988" s="242" t="s">
        <v>11156</v>
      </c>
      <c r="O1988" s="242" t="s">
        <v>11152</v>
      </c>
      <c r="P1988" s="242" t="s">
        <v>11153</v>
      </c>
      <c r="Q1988" s="242" t="s">
        <v>4733</v>
      </c>
    </row>
    <row r="1989" spans="1:17">
      <c r="A1989" s="242" t="s">
        <v>63</v>
      </c>
      <c r="B1989" s="242" t="s">
        <v>11157</v>
      </c>
      <c r="C1989" s="242" t="s">
        <v>629</v>
      </c>
      <c r="D1989" s="242" t="s">
        <v>11158</v>
      </c>
      <c r="E1989" s="242" t="s">
        <v>9592</v>
      </c>
      <c r="F1989" s="242" t="s">
        <v>11158</v>
      </c>
      <c r="G1989" s="240"/>
      <c r="H1989" s="241">
        <v>0</v>
      </c>
      <c r="I1989" s="242" t="s">
        <v>4967</v>
      </c>
      <c r="J1989" s="242" t="s">
        <v>4968</v>
      </c>
      <c r="K1989" s="242" t="s">
        <v>4729</v>
      </c>
      <c r="L1989" s="242" t="s">
        <v>4832</v>
      </c>
      <c r="M1989" s="242" t="s">
        <v>6018</v>
      </c>
      <c r="N1989" s="242" t="s">
        <v>9164</v>
      </c>
      <c r="O1989" s="242" t="s">
        <v>63</v>
      </c>
      <c r="P1989" s="242" t="s">
        <v>11157</v>
      </c>
      <c r="Q1989" s="242" t="s">
        <v>4733</v>
      </c>
    </row>
    <row r="1990" spans="1:17">
      <c r="A1990" s="242" t="s">
        <v>105</v>
      </c>
      <c r="B1990" s="242" t="s">
        <v>11159</v>
      </c>
      <c r="C1990" s="242" t="s">
        <v>1140</v>
      </c>
      <c r="D1990" s="242" t="s">
        <v>4742</v>
      </c>
      <c r="E1990" s="242" t="s">
        <v>5393</v>
      </c>
      <c r="F1990" s="242"/>
      <c r="G1990" s="240"/>
      <c r="H1990" s="241">
        <v>0</v>
      </c>
      <c r="I1990" s="242" t="s">
        <v>5192</v>
      </c>
      <c r="J1990" s="242" t="s">
        <v>5193</v>
      </c>
      <c r="K1990" s="242" t="s">
        <v>4729</v>
      </c>
      <c r="L1990" s="242" t="s">
        <v>4832</v>
      </c>
      <c r="M1990" s="242" t="s">
        <v>5202</v>
      </c>
      <c r="N1990" s="242" t="s">
        <v>11160</v>
      </c>
      <c r="O1990" s="349" t="s">
        <v>19289</v>
      </c>
      <c r="P1990" s="242" t="s">
        <v>11159</v>
      </c>
      <c r="Q1990" s="242" t="s">
        <v>4733</v>
      </c>
    </row>
    <row r="1991" spans="1:17">
      <c r="A1991" s="242" t="s">
        <v>74</v>
      </c>
      <c r="B1991" s="242" t="s">
        <v>11161</v>
      </c>
      <c r="C1991" s="242" t="s">
        <v>772</v>
      </c>
      <c r="D1991" s="242" t="s">
        <v>4742</v>
      </c>
      <c r="E1991" s="242" t="s">
        <v>5393</v>
      </c>
      <c r="F1991" s="242"/>
      <c r="G1991" s="240"/>
      <c r="H1991" s="241">
        <v>0</v>
      </c>
      <c r="I1991" s="242" t="s">
        <v>4848</v>
      </c>
      <c r="J1991" s="242" t="s">
        <v>4849</v>
      </c>
      <c r="K1991" s="242" t="s">
        <v>4729</v>
      </c>
      <c r="L1991" s="242" t="s">
        <v>5178</v>
      </c>
      <c r="M1991" s="242" t="s">
        <v>4851</v>
      </c>
      <c r="N1991" s="242"/>
      <c r="O1991" s="242" t="s">
        <v>74</v>
      </c>
      <c r="P1991" s="242" t="s">
        <v>11161</v>
      </c>
      <c r="Q1991" s="242" t="s">
        <v>4733</v>
      </c>
    </row>
    <row r="1992" spans="1:17">
      <c r="A1992" s="242" t="s">
        <v>38</v>
      </c>
      <c r="B1992" s="242" t="s">
        <v>11162</v>
      </c>
      <c r="C1992" s="242" t="s">
        <v>339</v>
      </c>
      <c r="D1992" s="242" t="s">
        <v>4742</v>
      </c>
      <c r="E1992" s="242" t="s">
        <v>5393</v>
      </c>
      <c r="F1992" s="242"/>
      <c r="G1992" s="240"/>
      <c r="H1992" s="241">
        <v>0</v>
      </c>
      <c r="I1992" s="242" t="s">
        <v>5192</v>
      </c>
      <c r="J1992" s="242" t="s">
        <v>5193</v>
      </c>
      <c r="K1992" s="242" t="s">
        <v>4729</v>
      </c>
      <c r="L1992" s="242" t="s">
        <v>4832</v>
      </c>
      <c r="M1992" s="242" t="s">
        <v>10967</v>
      </c>
      <c r="N1992" s="242"/>
      <c r="O1992" s="242" t="s">
        <v>38</v>
      </c>
      <c r="P1992" s="242" t="s">
        <v>11162</v>
      </c>
      <c r="Q1992" s="242" t="s">
        <v>4733</v>
      </c>
    </row>
    <row r="1993" spans="1:17">
      <c r="A1993" s="242" t="s">
        <v>53</v>
      </c>
      <c r="B1993" s="242" t="s">
        <v>11163</v>
      </c>
      <c r="C1993" s="242" t="s">
        <v>518</v>
      </c>
      <c r="D1993" s="242" t="s">
        <v>4742</v>
      </c>
      <c r="E1993" s="242" t="s">
        <v>5393</v>
      </c>
      <c r="F1993" s="242"/>
      <c r="G1993" s="240"/>
      <c r="H1993" s="241">
        <v>0</v>
      </c>
      <c r="I1993" s="242" t="s">
        <v>4967</v>
      </c>
      <c r="J1993" s="242" t="s">
        <v>4968</v>
      </c>
      <c r="K1993" s="242" t="s">
        <v>4729</v>
      </c>
      <c r="L1993" s="242" t="s">
        <v>4832</v>
      </c>
      <c r="M1993" s="242" t="s">
        <v>6018</v>
      </c>
      <c r="N1993" s="242"/>
      <c r="O1993" s="242" t="s">
        <v>53</v>
      </c>
      <c r="P1993" s="242" t="s">
        <v>11163</v>
      </c>
      <c r="Q1993" s="242" t="s">
        <v>4733</v>
      </c>
    </row>
    <row r="1994" spans="1:17">
      <c r="A1994" s="242" t="s">
        <v>57</v>
      </c>
      <c r="B1994" s="242" t="s">
        <v>11164</v>
      </c>
      <c r="C1994" s="242" t="s">
        <v>583</v>
      </c>
      <c r="D1994" s="242" t="s">
        <v>4742</v>
      </c>
      <c r="E1994" s="242" t="s">
        <v>5393</v>
      </c>
      <c r="F1994" s="242"/>
      <c r="G1994" s="240"/>
      <c r="H1994" s="241">
        <v>0</v>
      </c>
      <c r="I1994" s="242" t="s">
        <v>5192</v>
      </c>
      <c r="J1994" s="242" t="s">
        <v>5193</v>
      </c>
      <c r="K1994" s="242" t="s">
        <v>4729</v>
      </c>
      <c r="L1994" s="242" t="s">
        <v>4832</v>
      </c>
      <c r="M1994" s="242" t="s">
        <v>10967</v>
      </c>
      <c r="N1994" s="242"/>
      <c r="O1994" s="242" t="s">
        <v>57</v>
      </c>
      <c r="P1994" s="242" t="s">
        <v>11164</v>
      </c>
      <c r="Q1994" s="242" t="s">
        <v>4733</v>
      </c>
    </row>
    <row r="1995" spans="1:17">
      <c r="A1995" s="242" t="s">
        <v>11165</v>
      </c>
      <c r="B1995" s="242" t="s">
        <v>11166</v>
      </c>
      <c r="C1995" s="242" t="s">
        <v>11167</v>
      </c>
      <c r="D1995" s="242" t="s">
        <v>4742</v>
      </c>
      <c r="E1995" s="242" t="s">
        <v>9592</v>
      </c>
      <c r="F1995" s="242"/>
      <c r="G1995" s="240"/>
      <c r="H1995" s="241">
        <v>0</v>
      </c>
      <c r="I1995" s="242" t="s">
        <v>5192</v>
      </c>
      <c r="J1995" s="242" t="s">
        <v>5193</v>
      </c>
      <c r="K1995" s="242" t="s">
        <v>4729</v>
      </c>
      <c r="L1995" s="242" t="s">
        <v>4832</v>
      </c>
      <c r="M1995" s="242" t="s">
        <v>5202</v>
      </c>
      <c r="N1995" s="242" t="s">
        <v>10403</v>
      </c>
      <c r="O1995" s="242" t="s">
        <v>11165</v>
      </c>
      <c r="P1995" s="242" t="s">
        <v>11166</v>
      </c>
      <c r="Q1995" s="242" t="s">
        <v>4733</v>
      </c>
    </row>
    <row r="1996" spans="1:17">
      <c r="A1996" s="242" t="s">
        <v>72</v>
      </c>
      <c r="B1996" s="242" t="s">
        <v>11168</v>
      </c>
      <c r="C1996" s="242" t="s">
        <v>732</v>
      </c>
      <c r="D1996" s="242" t="s">
        <v>4742</v>
      </c>
      <c r="E1996" s="242" t="s">
        <v>9592</v>
      </c>
      <c r="F1996" s="242"/>
      <c r="G1996" s="240"/>
      <c r="H1996" s="241">
        <v>0</v>
      </c>
      <c r="I1996" s="242" t="s">
        <v>4967</v>
      </c>
      <c r="J1996" s="242" t="s">
        <v>4968</v>
      </c>
      <c r="K1996" s="242" t="s">
        <v>4729</v>
      </c>
      <c r="L1996" s="242" t="s">
        <v>4832</v>
      </c>
      <c r="M1996" s="242" t="s">
        <v>6018</v>
      </c>
      <c r="N1996" s="242"/>
      <c r="O1996" s="242" t="s">
        <v>72</v>
      </c>
      <c r="P1996" s="242" t="s">
        <v>11168</v>
      </c>
      <c r="Q1996" s="242" t="s">
        <v>4733</v>
      </c>
    </row>
    <row r="1997" spans="1:17">
      <c r="A1997" s="242" t="s">
        <v>42</v>
      </c>
      <c r="B1997" s="242" t="s">
        <v>11169</v>
      </c>
      <c r="C1997" s="242" t="s">
        <v>385</v>
      </c>
      <c r="D1997" s="242" t="s">
        <v>4742</v>
      </c>
      <c r="E1997" s="242" t="s">
        <v>9592</v>
      </c>
      <c r="F1997" s="242"/>
      <c r="G1997" s="240"/>
      <c r="H1997" s="241">
        <v>0</v>
      </c>
      <c r="I1997" s="242" t="s">
        <v>4967</v>
      </c>
      <c r="J1997" s="242" t="s">
        <v>4968</v>
      </c>
      <c r="K1997" s="242" t="s">
        <v>4729</v>
      </c>
      <c r="L1997" s="242" t="s">
        <v>4832</v>
      </c>
      <c r="M1997" s="242" t="s">
        <v>6018</v>
      </c>
      <c r="N1997" s="242"/>
      <c r="O1997" s="242" t="s">
        <v>42</v>
      </c>
      <c r="P1997" s="242" t="s">
        <v>11169</v>
      </c>
      <c r="Q1997" s="242" t="s">
        <v>4733</v>
      </c>
    </row>
    <row r="1998" spans="1:17">
      <c r="A1998" s="242" t="s">
        <v>11170</v>
      </c>
      <c r="B1998" s="242" t="s">
        <v>11171</v>
      </c>
      <c r="C1998" s="242" t="s">
        <v>11172</v>
      </c>
      <c r="D1998" s="242"/>
      <c r="E1998" s="242" t="s">
        <v>5393</v>
      </c>
      <c r="F1998" s="242" t="s">
        <v>4742</v>
      </c>
      <c r="G1998" s="240"/>
      <c r="H1998" s="241">
        <v>0</v>
      </c>
      <c r="I1998" s="242" t="s">
        <v>5192</v>
      </c>
      <c r="J1998" s="242" t="s">
        <v>5193</v>
      </c>
      <c r="K1998" s="242" t="s">
        <v>4729</v>
      </c>
      <c r="L1998" s="242" t="s">
        <v>4832</v>
      </c>
      <c r="M1998" s="242" t="s">
        <v>11173</v>
      </c>
      <c r="N1998" s="242"/>
      <c r="O1998" s="242" t="s">
        <v>11170</v>
      </c>
      <c r="P1998" s="242" t="s">
        <v>11171</v>
      </c>
      <c r="Q1998" s="242" t="s">
        <v>4733</v>
      </c>
    </row>
    <row r="1999" spans="1:17">
      <c r="A1999" s="242" t="s">
        <v>82</v>
      </c>
      <c r="B1999" s="242" t="s">
        <v>11174</v>
      </c>
      <c r="C1999" s="242" t="s">
        <v>890</v>
      </c>
      <c r="D1999" s="242" t="s">
        <v>4742</v>
      </c>
      <c r="E1999" s="242" t="s">
        <v>5393</v>
      </c>
      <c r="F1999" s="242" t="s">
        <v>4742</v>
      </c>
      <c r="G1999" s="240"/>
      <c r="H1999" s="241">
        <v>0</v>
      </c>
      <c r="I1999" s="242" t="s">
        <v>4967</v>
      </c>
      <c r="J1999" s="242" t="s">
        <v>4968</v>
      </c>
      <c r="K1999" s="242" t="s">
        <v>4729</v>
      </c>
      <c r="L1999" s="242" t="s">
        <v>4832</v>
      </c>
      <c r="M1999" s="242" t="s">
        <v>5222</v>
      </c>
      <c r="N1999" s="242"/>
      <c r="O1999" s="349" t="s">
        <v>21530</v>
      </c>
      <c r="P1999" s="242" t="s">
        <v>11174</v>
      </c>
      <c r="Q1999" s="242" t="s">
        <v>4733</v>
      </c>
    </row>
    <row r="2000" spans="1:17">
      <c r="A2000" s="242" t="s">
        <v>54</v>
      </c>
      <c r="B2000" s="242" t="s">
        <v>11175</v>
      </c>
      <c r="C2000" s="242" t="s">
        <v>541</v>
      </c>
      <c r="D2000" s="242" t="s">
        <v>4742</v>
      </c>
      <c r="E2000" s="242" t="s">
        <v>5393</v>
      </c>
      <c r="F2000" s="242" t="s">
        <v>4742</v>
      </c>
      <c r="G2000" s="240"/>
      <c r="H2000" s="241">
        <v>0</v>
      </c>
      <c r="I2000" s="242" t="s">
        <v>4967</v>
      </c>
      <c r="J2000" s="242" t="s">
        <v>4968</v>
      </c>
      <c r="K2000" s="242" t="s">
        <v>4729</v>
      </c>
      <c r="L2000" s="242" t="s">
        <v>4832</v>
      </c>
      <c r="M2000" s="242" t="s">
        <v>6018</v>
      </c>
      <c r="N2000" s="242" t="s">
        <v>6223</v>
      </c>
      <c r="O2000" s="242" t="s">
        <v>54</v>
      </c>
      <c r="P2000" s="242" t="s">
        <v>11175</v>
      </c>
      <c r="Q2000" s="242" t="s">
        <v>4733</v>
      </c>
    </row>
    <row r="2001" spans="1:18">
      <c r="A2001" s="242" t="s">
        <v>45</v>
      </c>
      <c r="B2001" s="242" t="s">
        <v>11176</v>
      </c>
      <c r="C2001" s="242" t="s">
        <v>432</v>
      </c>
      <c r="D2001" s="242" t="s">
        <v>4742</v>
      </c>
      <c r="E2001" s="242" t="s">
        <v>5393</v>
      </c>
      <c r="F2001" s="242" t="s">
        <v>4742</v>
      </c>
      <c r="G2001" s="240"/>
      <c r="H2001" s="241">
        <v>0</v>
      </c>
      <c r="I2001" s="242" t="s">
        <v>5192</v>
      </c>
      <c r="J2001" s="242" t="s">
        <v>5193</v>
      </c>
      <c r="K2001" s="242" t="s">
        <v>4729</v>
      </c>
      <c r="L2001" s="242" t="s">
        <v>4832</v>
      </c>
      <c r="M2001" s="242" t="s">
        <v>5264</v>
      </c>
      <c r="N2001" s="242"/>
      <c r="O2001" s="242" t="s">
        <v>45</v>
      </c>
      <c r="P2001" s="242" t="s">
        <v>11176</v>
      </c>
      <c r="Q2001" s="242" t="s">
        <v>4733</v>
      </c>
    </row>
    <row r="2002" spans="1:18">
      <c r="A2002" s="242" t="s">
        <v>39</v>
      </c>
      <c r="B2002" s="242" t="s">
        <v>11177</v>
      </c>
      <c r="C2002" s="242" t="s">
        <v>358</v>
      </c>
      <c r="D2002" s="242" t="s">
        <v>4742</v>
      </c>
      <c r="E2002" s="242" t="s">
        <v>5393</v>
      </c>
      <c r="F2002" s="242" t="s">
        <v>4742</v>
      </c>
      <c r="G2002" s="240"/>
      <c r="H2002" s="241">
        <v>0</v>
      </c>
      <c r="I2002" s="242" t="s">
        <v>5192</v>
      </c>
      <c r="J2002" s="242" t="s">
        <v>5193</v>
      </c>
      <c r="K2002" s="242" t="s">
        <v>4729</v>
      </c>
      <c r="L2002" s="242" t="s">
        <v>4832</v>
      </c>
      <c r="M2002" s="242" t="s">
        <v>5202</v>
      </c>
      <c r="N2002" s="242"/>
      <c r="O2002" s="242" t="s">
        <v>39</v>
      </c>
      <c r="P2002" s="242" t="s">
        <v>11177</v>
      </c>
      <c r="Q2002" s="242" t="s">
        <v>4733</v>
      </c>
    </row>
    <row r="2003" spans="1:18">
      <c r="A2003" s="242" t="s">
        <v>50</v>
      </c>
      <c r="B2003" s="242" t="s">
        <v>11178</v>
      </c>
      <c r="C2003" s="242" t="s">
        <v>469</v>
      </c>
      <c r="D2003" s="242" t="s">
        <v>4742</v>
      </c>
      <c r="E2003" s="242" t="s">
        <v>5393</v>
      </c>
      <c r="F2003" s="242"/>
      <c r="G2003" s="240"/>
      <c r="H2003" s="241">
        <v>0</v>
      </c>
      <c r="I2003" s="242" t="s">
        <v>4967</v>
      </c>
      <c r="J2003" s="242" t="s">
        <v>4968</v>
      </c>
      <c r="K2003" s="242" t="s">
        <v>4729</v>
      </c>
      <c r="L2003" s="242" t="s">
        <v>4832</v>
      </c>
      <c r="M2003" s="242" t="s">
        <v>6018</v>
      </c>
      <c r="N2003" s="242" t="s">
        <v>6223</v>
      </c>
      <c r="O2003" s="242" t="s">
        <v>50</v>
      </c>
      <c r="P2003" s="242" t="s">
        <v>11178</v>
      </c>
      <c r="Q2003" s="242" t="s">
        <v>4733</v>
      </c>
    </row>
    <row r="2004" spans="1:18">
      <c r="A2004" s="242" t="s">
        <v>68</v>
      </c>
      <c r="B2004" s="242" t="s">
        <v>11179</v>
      </c>
      <c r="C2004" s="242" t="s">
        <v>679</v>
      </c>
      <c r="D2004" s="242" t="s">
        <v>4742</v>
      </c>
      <c r="E2004" s="242" t="s">
        <v>5393</v>
      </c>
      <c r="F2004" s="242"/>
      <c r="G2004" s="240"/>
      <c r="H2004" s="241">
        <v>0</v>
      </c>
      <c r="I2004" s="242" t="s">
        <v>4848</v>
      </c>
      <c r="J2004" s="242" t="s">
        <v>4849</v>
      </c>
      <c r="K2004" s="242" t="s">
        <v>4729</v>
      </c>
      <c r="L2004" s="242" t="s">
        <v>5178</v>
      </c>
      <c r="M2004" s="242" t="s">
        <v>4851</v>
      </c>
      <c r="N2004" s="242"/>
      <c r="O2004" s="349" t="s">
        <v>19267</v>
      </c>
      <c r="P2004" s="242" t="s">
        <v>11179</v>
      </c>
      <c r="Q2004" s="242" t="s">
        <v>4733</v>
      </c>
      <c r="R2004" s="369"/>
    </row>
    <row r="2005" spans="1:18">
      <c r="A2005" s="242" t="s">
        <v>51</v>
      </c>
      <c r="B2005" s="242" t="s">
        <v>11180</v>
      </c>
      <c r="C2005" s="242" t="s">
        <v>487</v>
      </c>
      <c r="D2005" s="242" t="s">
        <v>4742</v>
      </c>
      <c r="E2005" s="242" t="s">
        <v>5393</v>
      </c>
      <c r="F2005" s="242"/>
      <c r="G2005" s="240"/>
      <c r="H2005" s="241">
        <v>0</v>
      </c>
      <c r="I2005" s="242" t="s">
        <v>4967</v>
      </c>
      <c r="J2005" s="242" t="s">
        <v>4968</v>
      </c>
      <c r="K2005" s="242" t="s">
        <v>4729</v>
      </c>
      <c r="L2005" s="242" t="s">
        <v>4832</v>
      </c>
      <c r="M2005" s="242" t="s">
        <v>6018</v>
      </c>
      <c r="N2005" s="242" t="s">
        <v>6223</v>
      </c>
      <c r="O2005" s="242" t="s">
        <v>51</v>
      </c>
      <c r="P2005" s="242" t="s">
        <v>11180</v>
      </c>
      <c r="Q2005" s="242" t="s">
        <v>4733</v>
      </c>
    </row>
    <row r="2006" spans="1:18">
      <c r="A2006" s="242" t="s">
        <v>52</v>
      </c>
      <c r="B2006" s="242" t="s">
        <v>11181</v>
      </c>
      <c r="C2006" s="242" t="s">
        <v>502</v>
      </c>
      <c r="D2006" s="242" t="s">
        <v>4742</v>
      </c>
      <c r="E2006" s="242" t="s">
        <v>5393</v>
      </c>
      <c r="F2006" s="242"/>
      <c r="G2006" s="240"/>
      <c r="H2006" s="241">
        <v>0</v>
      </c>
      <c r="I2006" s="242" t="s">
        <v>4747</v>
      </c>
      <c r="J2006" s="242" t="s">
        <v>4748</v>
      </c>
      <c r="K2006" s="242" t="s">
        <v>4729</v>
      </c>
      <c r="L2006" s="242" t="s">
        <v>4730</v>
      </c>
      <c r="M2006" s="242" t="s">
        <v>4908</v>
      </c>
      <c r="N2006" s="242" t="s">
        <v>9731</v>
      </c>
      <c r="O2006" s="242" t="s">
        <v>52</v>
      </c>
      <c r="P2006" s="242" t="s">
        <v>11181</v>
      </c>
      <c r="Q2006" s="242" t="s">
        <v>4733</v>
      </c>
    </row>
    <row r="2007" spans="1:18">
      <c r="A2007" s="242" t="s">
        <v>69</v>
      </c>
      <c r="B2007" s="242" t="s">
        <v>11182</v>
      </c>
      <c r="C2007" s="242" t="s">
        <v>701</v>
      </c>
      <c r="D2007" s="242" t="s">
        <v>4742</v>
      </c>
      <c r="E2007" s="242" t="s">
        <v>5393</v>
      </c>
      <c r="F2007" s="242"/>
      <c r="G2007" s="240"/>
      <c r="H2007" s="241">
        <v>0</v>
      </c>
      <c r="I2007" s="242" t="s">
        <v>5192</v>
      </c>
      <c r="J2007" s="242" t="s">
        <v>5193</v>
      </c>
      <c r="K2007" s="242" t="s">
        <v>4729</v>
      </c>
      <c r="L2007" s="242" t="s">
        <v>4832</v>
      </c>
      <c r="M2007" s="242" t="s">
        <v>5212</v>
      </c>
      <c r="N2007" s="242"/>
      <c r="O2007" s="242" t="s">
        <v>69</v>
      </c>
      <c r="P2007" s="242" t="s">
        <v>11182</v>
      </c>
      <c r="Q2007" s="242" t="s">
        <v>4733</v>
      </c>
    </row>
    <row r="2008" spans="1:18">
      <c r="A2008" s="242" t="s">
        <v>46</v>
      </c>
      <c r="B2008" s="242" t="s">
        <v>11183</v>
      </c>
      <c r="C2008" s="242" t="s">
        <v>436</v>
      </c>
      <c r="D2008" s="242" t="s">
        <v>4742</v>
      </c>
      <c r="E2008" s="242" t="s">
        <v>9592</v>
      </c>
      <c r="F2008" s="242"/>
      <c r="G2008" s="240"/>
      <c r="H2008" s="241">
        <v>0</v>
      </c>
      <c r="I2008" s="242" t="s">
        <v>4967</v>
      </c>
      <c r="J2008" s="242" t="s">
        <v>4968</v>
      </c>
      <c r="K2008" s="242" t="s">
        <v>4729</v>
      </c>
      <c r="L2008" s="242" t="s">
        <v>4832</v>
      </c>
      <c r="M2008" s="242" t="s">
        <v>5153</v>
      </c>
      <c r="N2008" s="242" t="s">
        <v>11184</v>
      </c>
      <c r="O2008" s="242" t="s">
        <v>46</v>
      </c>
      <c r="P2008" s="242" t="s">
        <v>11183</v>
      </c>
      <c r="Q2008" s="242" t="s">
        <v>4733</v>
      </c>
    </row>
    <row r="2009" spans="1:18">
      <c r="A2009" s="242" t="s">
        <v>81</v>
      </c>
      <c r="B2009" s="242" t="s">
        <v>11185</v>
      </c>
      <c r="C2009" s="242" t="s">
        <v>880</v>
      </c>
      <c r="D2009" s="242" t="s">
        <v>4742</v>
      </c>
      <c r="E2009" s="242" t="s">
        <v>5393</v>
      </c>
      <c r="F2009" s="242"/>
      <c r="G2009" s="240"/>
      <c r="H2009" s="241">
        <v>0</v>
      </c>
      <c r="I2009" s="242" t="s">
        <v>5192</v>
      </c>
      <c r="J2009" s="242" t="s">
        <v>5193</v>
      </c>
      <c r="K2009" s="242" t="s">
        <v>4729</v>
      </c>
      <c r="L2009" s="242" t="s">
        <v>4832</v>
      </c>
      <c r="M2009" s="242" t="s">
        <v>5202</v>
      </c>
      <c r="N2009" s="242" t="s">
        <v>10403</v>
      </c>
      <c r="O2009" s="242" t="s">
        <v>81</v>
      </c>
      <c r="P2009" s="242" t="s">
        <v>11185</v>
      </c>
      <c r="Q2009" s="242" t="s">
        <v>4733</v>
      </c>
    </row>
    <row r="2010" spans="1:18">
      <c r="A2010" s="242" t="s">
        <v>59</v>
      </c>
      <c r="B2010" s="242" t="s">
        <v>11186</v>
      </c>
      <c r="C2010" s="242" t="s">
        <v>592</v>
      </c>
      <c r="D2010" s="242" t="s">
        <v>4742</v>
      </c>
      <c r="E2010" s="242" t="s">
        <v>4965</v>
      </c>
      <c r="F2010" s="242"/>
      <c r="G2010" s="240"/>
      <c r="H2010" s="241">
        <v>0</v>
      </c>
      <c r="I2010" s="242" t="s">
        <v>4967</v>
      </c>
      <c r="J2010" s="242" t="s">
        <v>4968</v>
      </c>
      <c r="K2010" s="242" t="s">
        <v>4729</v>
      </c>
      <c r="L2010" s="242" t="s">
        <v>4832</v>
      </c>
      <c r="M2010" s="242" t="s">
        <v>5167</v>
      </c>
      <c r="N2010" s="242"/>
      <c r="O2010" s="242" t="s">
        <v>59</v>
      </c>
      <c r="P2010" s="242" t="s">
        <v>11186</v>
      </c>
      <c r="Q2010" s="242" t="s">
        <v>4733</v>
      </c>
    </row>
    <row r="2011" spans="1:18">
      <c r="A2011" s="242" t="s">
        <v>11187</v>
      </c>
      <c r="B2011" s="242" t="s">
        <v>11188</v>
      </c>
      <c r="C2011" s="242" t="s">
        <v>11189</v>
      </c>
      <c r="D2011" s="242" t="s">
        <v>4742</v>
      </c>
      <c r="E2011" s="242" t="s">
        <v>9592</v>
      </c>
      <c r="F2011" s="242"/>
      <c r="G2011" s="240"/>
      <c r="H2011" s="241">
        <v>0</v>
      </c>
      <c r="I2011" s="242" t="s">
        <v>4967</v>
      </c>
      <c r="J2011" s="242" t="s">
        <v>4968</v>
      </c>
      <c r="K2011" s="242" t="s">
        <v>4729</v>
      </c>
      <c r="L2011" s="242" t="s">
        <v>4832</v>
      </c>
      <c r="M2011" s="242" t="s">
        <v>6018</v>
      </c>
      <c r="N2011" s="242" t="s">
        <v>11190</v>
      </c>
      <c r="O2011" s="242" t="s">
        <v>11187</v>
      </c>
      <c r="P2011" s="242" t="s">
        <v>11188</v>
      </c>
      <c r="Q2011" s="242" t="s">
        <v>4733</v>
      </c>
    </row>
    <row r="2012" spans="1:18">
      <c r="A2012" s="242" t="s">
        <v>175</v>
      </c>
      <c r="B2012" s="242" t="s">
        <v>11191</v>
      </c>
      <c r="C2012" s="242" t="s">
        <v>11192</v>
      </c>
      <c r="D2012" s="242" t="s">
        <v>4742</v>
      </c>
      <c r="E2012" s="242" t="s">
        <v>9592</v>
      </c>
      <c r="F2012" s="242"/>
      <c r="G2012" s="240"/>
      <c r="H2012" s="241">
        <v>0</v>
      </c>
      <c r="I2012" s="242" t="s">
        <v>4967</v>
      </c>
      <c r="J2012" s="242" t="s">
        <v>4968</v>
      </c>
      <c r="K2012" s="242" t="s">
        <v>4729</v>
      </c>
      <c r="L2012" s="242" t="s">
        <v>4832</v>
      </c>
      <c r="M2012" s="242" t="s">
        <v>4901</v>
      </c>
      <c r="N2012" s="242" t="s">
        <v>8889</v>
      </c>
      <c r="O2012" s="370" t="s">
        <v>19262</v>
      </c>
      <c r="P2012" s="242" t="s">
        <v>11191</v>
      </c>
      <c r="Q2012" s="242" t="s">
        <v>4733</v>
      </c>
    </row>
    <row r="2013" spans="1:18">
      <c r="A2013" s="242" t="s">
        <v>108</v>
      </c>
      <c r="B2013" s="242" t="s">
        <v>11193</v>
      </c>
      <c r="C2013" s="242" t="s">
        <v>1152</v>
      </c>
      <c r="D2013" s="242" t="s">
        <v>4742</v>
      </c>
      <c r="E2013" s="242" t="s">
        <v>9592</v>
      </c>
      <c r="F2013" s="242"/>
      <c r="G2013" s="240"/>
      <c r="H2013" s="241">
        <v>0</v>
      </c>
      <c r="I2013" s="242" t="s">
        <v>5192</v>
      </c>
      <c r="J2013" s="242" t="s">
        <v>5193</v>
      </c>
      <c r="K2013" s="242" t="s">
        <v>4729</v>
      </c>
      <c r="L2013" s="242" t="s">
        <v>4832</v>
      </c>
      <c r="M2013" s="242" t="s">
        <v>5202</v>
      </c>
      <c r="N2013" s="242" t="s">
        <v>10403</v>
      </c>
      <c r="O2013" s="242" t="s">
        <v>108</v>
      </c>
      <c r="P2013" s="242" t="s">
        <v>11193</v>
      </c>
      <c r="Q2013" s="242" t="s">
        <v>4733</v>
      </c>
    </row>
    <row r="2014" spans="1:18">
      <c r="A2014" s="242" t="s">
        <v>109</v>
      </c>
      <c r="B2014" s="242" t="s">
        <v>11194</v>
      </c>
      <c r="C2014" s="242" t="s">
        <v>1155</v>
      </c>
      <c r="D2014" s="242" t="s">
        <v>4742</v>
      </c>
      <c r="E2014" s="242" t="s">
        <v>5393</v>
      </c>
      <c r="F2014" s="242"/>
      <c r="G2014" s="240"/>
      <c r="H2014" s="241">
        <v>0</v>
      </c>
      <c r="I2014" s="242" t="s">
        <v>5192</v>
      </c>
      <c r="J2014" s="242" t="s">
        <v>5193</v>
      </c>
      <c r="K2014" s="242" t="s">
        <v>4729</v>
      </c>
      <c r="L2014" s="242" t="s">
        <v>4832</v>
      </c>
      <c r="M2014" s="242" t="s">
        <v>5202</v>
      </c>
      <c r="N2014" s="242" t="s">
        <v>10403</v>
      </c>
      <c r="O2014" s="242" t="s">
        <v>109</v>
      </c>
      <c r="P2014" s="242" t="s">
        <v>11194</v>
      </c>
      <c r="Q2014" s="242" t="s">
        <v>4733</v>
      </c>
    </row>
    <row r="2015" spans="1:18">
      <c r="A2015" s="242" t="s">
        <v>83</v>
      </c>
      <c r="B2015" s="242" t="s">
        <v>11195</v>
      </c>
      <c r="C2015" s="242" t="s">
        <v>906</v>
      </c>
      <c r="D2015" s="242" t="s">
        <v>4742</v>
      </c>
      <c r="E2015" s="242" t="s">
        <v>5393</v>
      </c>
      <c r="F2015" s="242" t="s">
        <v>4742</v>
      </c>
      <c r="G2015" s="240"/>
      <c r="H2015" s="241">
        <v>0</v>
      </c>
      <c r="I2015" s="242" t="s">
        <v>4967</v>
      </c>
      <c r="J2015" s="242" t="s">
        <v>4968</v>
      </c>
      <c r="K2015" s="242" t="s">
        <v>4729</v>
      </c>
      <c r="L2015" s="242" t="s">
        <v>4832</v>
      </c>
      <c r="M2015" s="242" t="s">
        <v>5222</v>
      </c>
      <c r="N2015" s="242"/>
      <c r="O2015" s="349" t="s">
        <v>21530</v>
      </c>
      <c r="P2015" s="242" t="s">
        <v>11195</v>
      </c>
      <c r="Q2015" s="242" t="s">
        <v>4733</v>
      </c>
    </row>
    <row r="2016" spans="1:18">
      <c r="A2016" s="242" t="s">
        <v>80</v>
      </c>
      <c r="B2016" s="242" t="s">
        <v>11196</v>
      </c>
      <c r="C2016" s="242" t="s">
        <v>877</v>
      </c>
      <c r="D2016" s="242" t="s">
        <v>4742</v>
      </c>
      <c r="E2016" s="242" t="s">
        <v>5393</v>
      </c>
      <c r="F2016" s="242" t="s">
        <v>4742</v>
      </c>
      <c r="G2016" s="240"/>
      <c r="H2016" s="241">
        <v>0</v>
      </c>
      <c r="I2016" s="242" t="s">
        <v>4967</v>
      </c>
      <c r="J2016" s="242" t="s">
        <v>4968</v>
      </c>
      <c r="K2016" s="242" t="s">
        <v>4729</v>
      </c>
      <c r="L2016" s="242" t="s">
        <v>4832</v>
      </c>
      <c r="M2016" s="242" t="s">
        <v>5302</v>
      </c>
      <c r="N2016" s="242" t="s">
        <v>11197</v>
      </c>
      <c r="O2016" s="242" t="s">
        <v>80</v>
      </c>
      <c r="P2016" s="242" t="s">
        <v>11196</v>
      </c>
      <c r="Q2016" s="242" t="s">
        <v>4733</v>
      </c>
    </row>
    <row r="2017" spans="1:17">
      <c r="A2017" s="242" t="s">
        <v>11198</v>
      </c>
      <c r="B2017" s="242" t="s">
        <v>11199</v>
      </c>
      <c r="C2017" s="242" t="s">
        <v>11200</v>
      </c>
      <c r="D2017" s="242"/>
      <c r="E2017" s="242" t="s">
        <v>4965</v>
      </c>
      <c r="F2017" s="242" t="s">
        <v>11201</v>
      </c>
      <c r="G2017" s="240"/>
      <c r="H2017" s="241">
        <v>0</v>
      </c>
      <c r="I2017" s="242" t="s">
        <v>5192</v>
      </c>
      <c r="J2017" s="242" t="s">
        <v>5193</v>
      </c>
      <c r="K2017" s="242" t="s">
        <v>4729</v>
      </c>
      <c r="L2017" s="242" t="s">
        <v>4832</v>
      </c>
      <c r="M2017" s="242" t="s">
        <v>5194</v>
      </c>
      <c r="N2017" s="242" t="s">
        <v>6123</v>
      </c>
      <c r="O2017" s="242" t="s">
        <v>11198</v>
      </c>
      <c r="P2017" s="242" t="s">
        <v>11199</v>
      </c>
      <c r="Q2017" s="242" t="s">
        <v>4733</v>
      </c>
    </row>
    <row r="2018" spans="1:17">
      <c r="A2018" s="242" t="s">
        <v>11202</v>
      </c>
      <c r="B2018" s="242" t="s">
        <v>11203</v>
      </c>
      <c r="C2018" s="242" t="s">
        <v>11204</v>
      </c>
      <c r="D2018" s="242"/>
      <c r="E2018" s="242" t="s">
        <v>4965</v>
      </c>
      <c r="F2018" s="242"/>
      <c r="G2018" s="240"/>
      <c r="H2018" s="241">
        <v>0</v>
      </c>
      <c r="I2018" s="242" t="s">
        <v>5192</v>
      </c>
      <c r="J2018" s="242" t="s">
        <v>5193</v>
      </c>
      <c r="K2018" s="242" t="s">
        <v>4729</v>
      </c>
      <c r="L2018" s="242" t="s">
        <v>4832</v>
      </c>
      <c r="M2018" s="242" t="s">
        <v>5202</v>
      </c>
      <c r="N2018" s="242" t="s">
        <v>6119</v>
      </c>
      <c r="O2018" s="242" t="s">
        <v>11198</v>
      </c>
      <c r="P2018" s="242" t="s">
        <v>11199</v>
      </c>
      <c r="Q2018" s="242" t="s">
        <v>4733</v>
      </c>
    </row>
    <row r="2019" spans="1:17">
      <c r="A2019" s="242" t="s">
        <v>11205</v>
      </c>
      <c r="B2019" s="242" t="s">
        <v>11206</v>
      </c>
      <c r="C2019" s="242" t="s">
        <v>11207</v>
      </c>
      <c r="D2019" s="242"/>
      <c r="E2019" s="242" t="s">
        <v>4965</v>
      </c>
      <c r="F2019" s="242"/>
      <c r="G2019" s="240"/>
      <c r="H2019" s="241">
        <v>0</v>
      </c>
      <c r="I2019" s="242" t="s">
        <v>5192</v>
      </c>
      <c r="J2019" s="242" t="s">
        <v>5193</v>
      </c>
      <c r="K2019" s="242" t="s">
        <v>4729</v>
      </c>
      <c r="L2019" s="242" t="s">
        <v>4832</v>
      </c>
      <c r="M2019" s="242" t="s">
        <v>5202</v>
      </c>
      <c r="N2019" s="242" t="s">
        <v>6119</v>
      </c>
      <c r="O2019" s="242" t="s">
        <v>11198</v>
      </c>
      <c r="P2019" s="242" t="s">
        <v>11199</v>
      </c>
      <c r="Q2019" s="242" t="s">
        <v>4733</v>
      </c>
    </row>
    <row r="2020" spans="1:17">
      <c r="A2020" s="242" t="s">
        <v>11208</v>
      </c>
      <c r="B2020" s="242" t="s">
        <v>11209</v>
      </c>
      <c r="C2020" s="242" t="s">
        <v>11210</v>
      </c>
      <c r="D2020" s="242"/>
      <c r="E2020" s="242" t="s">
        <v>4965</v>
      </c>
      <c r="F2020" s="242"/>
      <c r="G2020" s="240"/>
      <c r="H2020" s="241">
        <v>0</v>
      </c>
      <c r="I2020" s="242" t="s">
        <v>5192</v>
      </c>
      <c r="J2020" s="242" t="s">
        <v>5193</v>
      </c>
      <c r="K2020" s="242" t="s">
        <v>4729</v>
      </c>
      <c r="L2020" s="242" t="s">
        <v>4832</v>
      </c>
      <c r="M2020" s="242" t="s">
        <v>5202</v>
      </c>
      <c r="N2020" s="242" t="s">
        <v>10492</v>
      </c>
      <c r="O2020" s="242" t="s">
        <v>11198</v>
      </c>
      <c r="P2020" s="242" t="s">
        <v>11199</v>
      </c>
      <c r="Q2020" s="242" t="s">
        <v>4733</v>
      </c>
    </row>
    <row r="2021" spans="1:17">
      <c r="A2021" s="242" t="s">
        <v>11211</v>
      </c>
      <c r="B2021" s="242" t="s">
        <v>11212</v>
      </c>
      <c r="C2021" s="242" t="s">
        <v>11213</v>
      </c>
      <c r="D2021" s="242"/>
      <c r="E2021" s="242" t="s">
        <v>4965</v>
      </c>
      <c r="F2021" s="242"/>
      <c r="G2021" s="240"/>
      <c r="H2021" s="241">
        <v>0</v>
      </c>
      <c r="I2021" s="242" t="s">
        <v>5192</v>
      </c>
      <c r="J2021" s="242" t="s">
        <v>5193</v>
      </c>
      <c r="K2021" s="242" t="s">
        <v>4729</v>
      </c>
      <c r="L2021" s="242" t="s">
        <v>4832</v>
      </c>
      <c r="M2021" s="242" t="s">
        <v>5202</v>
      </c>
      <c r="N2021" s="242" t="s">
        <v>6119</v>
      </c>
      <c r="O2021" s="242" t="s">
        <v>11198</v>
      </c>
      <c r="P2021" s="242" t="s">
        <v>11199</v>
      </c>
      <c r="Q2021" s="242" t="s">
        <v>4733</v>
      </c>
    </row>
    <row r="2022" spans="1:17">
      <c r="A2022" s="242" t="s">
        <v>11214</v>
      </c>
      <c r="B2022" s="242" t="s">
        <v>11215</v>
      </c>
      <c r="C2022" s="242" t="s">
        <v>11216</v>
      </c>
      <c r="D2022" s="242"/>
      <c r="E2022" s="242" t="s">
        <v>4965</v>
      </c>
      <c r="F2022" s="242"/>
      <c r="G2022" s="240"/>
      <c r="H2022" s="241">
        <v>0</v>
      </c>
      <c r="I2022" s="242" t="s">
        <v>5192</v>
      </c>
      <c r="J2022" s="242" t="s">
        <v>5193</v>
      </c>
      <c r="K2022" s="242" t="s">
        <v>4729</v>
      </c>
      <c r="L2022" s="242" t="s">
        <v>4832</v>
      </c>
      <c r="M2022" s="242" t="s">
        <v>4844</v>
      </c>
      <c r="N2022" s="242" t="s">
        <v>6190</v>
      </c>
      <c r="O2022" s="242" t="s">
        <v>11198</v>
      </c>
      <c r="P2022" s="242" t="s">
        <v>11199</v>
      </c>
      <c r="Q2022" s="242" t="s">
        <v>4733</v>
      </c>
    </row>
    <row r="2023" spans="1:17">
      <c r="A2023" s="242" t="s">
        <v>11217</v>
      </c>
      <c r="B2023" s="242" t="s">
        <v>11218</v>
      </c>
      <c r="C2023" s="242" t="s">
        <v>11219</v>
      </c>
      <c r="D2023" s="242"/>
      <c r="E2023" s="242" t="s">
        <v>4965</v>
      </c>
      <c r="F2023" s="242"/>
      <c r="G2023" s="240"/>
      <c r="H2023" s="241">
        <v>0</v>
      </c>
      <c r="I2023" s="242" t="s">
        <v>5192</v>
      </c>
      <c r="J2023" s="242" t="s">
        <v>5193</v>
      </c>
      <c r="K2023" s="242" t="s">
        <v>4729</v>
      </c>
      <c r="L2023" s="242" t="s">
        <v>4832</v>
      </c>
      <c r="M2023" s="242" t="s">
        <v>5325</v>
      </c>
      <c r="N2023" s="242" t="s">
        <v>11220</v>
      </c>
      <c r="O2023" s="242" t="s">
        <v>11198</v>
      </c>
      <c r="P2023" s="242" t="s">
        <v>11199</v>
      </c>
      <c r="Q2023" s="242" t="s">
        <v>4733</v>
      </c>
    </row>
    <row r="2024" spans="1:17">
      <c r="A2024" s="242" t="s">
        <v>11221</v>
      </c>
      <c r="B2024" s="242" t="s">
        <v>11222</v>
      </c>
      <c r="C2024" s="242" t="s">
        <v>11223</v>
      </c>
      <c r="D2024" s="242"/>
      <c r="E2024" s="242" t="s">
        <v>4965</v>
      </c>
      <c r="F2024" s="242"/>
      <c r="G2024" s="240"/>
      <c r="H2024" s="241">
        <v>0</v>
      </c>
      <c r="I2024" s="242" t="s">
        <v>5192</v>
      </c>
      <c r="J2024" s="242" t="s">
        <v>5193</v>
      </c>
      <c r="K2024" s="242" t="s">
        <v>4729</v>
      </c>
      <c r="L2024" s="242" t="s">
        <v>4832</v>
      </c>
      <c r="M2024" s="242" t="s">
        <v>5325</v>
      </c>
      <c r="N2024" s="242" t="s">
        <v>6077</v>
      </c>
      <c r="O2024" s="242" t="s">
        <v>11198</v>
      </c>
      <c r="P2024" s="242" t="s">
        <v>11199</v>
      </c>
      <c r="Q2024" s="242" t="s">
        <v>4733</v>
      </c>
    </row>
    <row r="2025" spans="1:17">
      <c r="A2025" s="242" t="s">
        <v>11224</v>
      </c>
      <c r="B2025" s="242" t="s">
        <v>11225</v>
      </c>
      <c r="C2025" s="242" t="s">
        <v>11226</v>
      </c>
      <c r="D2025" s="242"/>
      <c r="E2025" s="242" t="s">
        <v>4965</v>
      </c>
      <c r="F2025" s="242"/>
      <c r="G2025" s="240"/>
      <c r="H2025" s="241">
        <v>0</v>
      </c>
      <c r="I2025" s="242" t="s">
        <v>5192</v>
      </c>
      <c r="J2025" s="242" t="s">
        <v>5193</v>
      </c>
      <c r="K2025" s="242" t="s">
        <v>4729</v>
      </c>
      <c r="L2025" s="242" t="s">
        <v>4832</v>
      </c>
      <c r="M2025" s="242" t="s">
        <v>5325</v>
      </c>
      <c r="N2025" s="242" t="s">
        <v>11220</v>
      </c>
      <c r="O2025" s="242" t="s">
        <v>11198</v>
      </c>
      <c r="P2025" s="242" t="s">
        <v>11199</v>
      </c>
      <c r="Q2025" s="242" t="s">
        <v>4733</v>
      </c>
    </row>
    <row r="2026" spans="1:17">
      <c r="A2026" s="242" t="s">
        <v>11227</v>
      </c>
      <c r="B2026" s="242" t="s">
        <v>11228</v>
      </c>
      <c r="C2026" s="242" t="s">
        <v>11229</v>
      </c>
      <c r="D2026" s="242"/>
      <c r="E2026" s="242" t="s">
        <v>4965</v>
      </c>
      <c r="F2026" s="242"/>
      <c r="G2026" s="240"/>
      <c r="H2026" s="241">
        <v>0</v>
      </c>
      <c r="I2026" s="242" t="s">
        <v>4967</v>
      </c>
      <c r="J2026" s="242" t="s">
        <v>4968</v>
      </c>
      <c r="K2026" s="242" t="s">
        <v>4729</v>
      </c>
      <c r="L2026" s="242" t="s">
        <v>4832</v>
      </c>
      <c r="M2026" s="242" t="s">
        <v>4901</v>
      </c>
      <c r="N2026" s="242" t="s">
        <v>11230</v>
      </c>
      <c r="O2026" s="242" t="s">
        <v>11198</v>
      </c>
      <c r="P2026" s="242" t="s">
        <v>11199</v>
      </c>
      <c r="Q2026" s="242" t="s">
        <v>4733</v>
      </c>
    </row>
    <row r="2027" spans="1:17">
      <c r="A2027" s="242" t="s">
        <v>11231</v>
      </c>
      <c r="B2027" s="242" t="s">
        <v>11232</v>
      </c>
      <c r="C2027" s="242" t="s">
        <v>11233</v>
      </c>
      <c r="D2027" s="242"/>
      <c r="E2027" s="242" t="s">
        <v>4965</v>
      </c>
      <c r="F2027" s="242"/>
      <c r="G2027" s="240"/>
      <c r="H2027" s="241">
        <v>0</v>
      </c>
      <c r="I2027" s="242" t="s">
        <v>4967</v>
      </c>
      <c r="J2027" s="242" t="s">
        <v>4968</v>
      </c>
      <c r="K2027" s="242" t="s">
        <v>4729</v>
      </c>
      <c r="L2027" s="242" t="s">
        <v>4832</v>
      </c>
      <c r="M2027" s="242" t="s">
        <v>5222</v>
      </c>
      <c r="N2027" s="242" t="s">
        <v>11234</v>
      </c>
      <c r="O2027" s="242" t="s">
        <v>11198</v>
      </c>
      <c r="P2027" s="242" t="s">
        <v>11199</v>
      </c>
      <c r="Q2027" s="242" t="s">
        <v>4733</v>
      </c>
    </row>
    <row r="2028" spans="1:17">
      <c r="A2028" s="242" t="s">
        <v>11235</v>
      </c>
      <c r="B2028" s="242" t="s">
        <v>11236</v>
      </c>
      <c r="C2028" s="242" t="s">
        <v>11237</v>
      </c>
      <c r="D2028" s="242"/>
      <c r="E2028" s="242" t="s">
        <v>4965</v>
      </c>
      <c r="F2028" s="242"/>
      <c r="G2028" s="240"/>
      <c r="H2028" s="241">
        <v>0</v>
      </c>
      <c r="I2028" s="242" t="s">
        <v>5192</v>
      </c>
      <c r="J2028" s="242" t="s">
        <v>5193</v>
      </c>
      <c r="K2028" s="242" t="s">
        <v>4729</v>
      </c>
      <c r="L2028" s="242" t="s">
        <v>4832</v>
      </c>
      <c r="M2028" s="242" t="s">
        <v>5202</v>
      </c>
      <c r="N2028" s="242" t="s">
        <v>11238</v>
      </c>
      <c r="O2028" s="242" t="s">
        <v>11198</v>
      </c>
      <c r="P2028" s="242" t="s">
        <v>11199</v>
      </c>
      <c r="Q2028" s="242" t="s">
        <v>4733</v>
      </c>
    </row>
    <row r="2029" spans="1:17">
      <c r="A2029" s="242" t="s">
        <v>11239</v>
      </c>
      <c r="B2029" s="242" t="s">
        <v>11240</v>
      </c>
      <c r="C2029" s="242" t="s">
        <v>11241</v>
      </c>
      <c r="D2029" s="242"/>
      <c r="E2029" s="242" t="s">
        <v>4965</v>
      </c>
      <c r="F2029" s="242"/>
      <c r="G2029" s="240"/>
      <c r="H2029" s="241">
        <v>0</v>
      </c>
      <c r="I2029" s="242" t="s">
        <v>5192</v>
      </c>
      <c r="J2029" s="242" t="s">
        <v>5193</v>
      </c>
      <c r="K2029" s="242" t="s">
        <v>4729</v>
      </c>
      <c r="L2029" s="242" t="s">
        <v>4832</v>
      </c>
      <c r="M2029" s="242" t="s">
        <v>5212</v>
      </c>
      <c r="N2029" s="242" t="s">
        <v>11242</v>
      </c>
      <c r="O2029" s="242" t="s">
        <v>11198</v>
      </c>
      <c r="P2029" s="242" t="s">
        <v>11199</v>
      </c>
      <c r="Q2029" s="242" t="s">
        <v>4733</v>
      </c>
    </row>
    <row r="2030" spans="1:17">
      <c r="A2030" s="242" t="s">
        <v>11243</v>
      </c>
      <c r="B2030" s="242" t="s">
        <v>11244</v>
      </c>
      <c r="C2030" s="242" t="s">
        <v>11245</v>
      </c>
      <c r="D2030" s="242"/>
      <c r="E2030" s="242" t="s">
        <v>4965</v>
      </c>
      <c r="F2030" s="242"/>
      <c r="G2030" s="240"/>
      <c r="H2030" s="241">
        <v>0</v>
      </c>
      <c r="I2030" s="242" t="s">
        <v>5192</v>
      </c>
      <c r="J2030" s="242" t="s">
        <v>5193</v>
      </c>
      <c r="K2030" s="242" t="s">
        <v>4729</v>
      </c>
      <c r="L2030" s="242" t="s">
        <v>4832</v>
      </c>
      <c r="M2030" s="242" t="s">
        <v>5212</v>
      </c>
      <c r="N2030" s="242" t="s">
        <v>11246</v>
      </c>
      <c r="O2030" s="242" t="s">
        <v>11198</v>
      </c>
      <c r="P2030" s="242" t="s">
        <v>11199</v>
      </c>
      <c r="Q2030" s="242" t="s">
        <v>4733</v>
      </c>
    </row>
    <row r="2031" spans="1:17">
      <c r="A2031" s="242" t="s">
        <v>11247</v>
      </c>
      <c r="B2031" s="242" t="s">
        <v>11248</v>
      </c>
      <c r="C2031" s="242" t="s">
        <v>11249</v>
      </c>
      <c r="D2031" s="242"/>
      <c r="E2031" s="242" t="s">
        <v>4965</v>
      </c>
      <c r="F2031" s="242"/>
      <c r="G2031" s="240"/>
      <c r="H2031" s="241">
        <v>0</v>
      </c>
      <c r="I2031" s="242" t="s">
        <v>5192</v>
      </c>
      <c r="J2031" s="242" t="s">
        <v>5193</v>
      </c>
      <c r="K2031" s="242" t="s">
        <v>4729</v>
      </c>
      <c r="L2031" s="242" t="s">
        <v>4832</v>
      </c>
      <c r="M2031" s="242" t="s">
        <v>5325</v>
      </c>
      <c r="N2031" s="242" t="s">
        <v>11250</v>
      </c>
      <c r="O2031" s="242" t="s">
        <v>11198</v>
      </c>
      <c r="P2031" s="242" t="s">
        <v>11199</v>
      </c>
      <c r="Q2031" s="242" t="s">
        <v>4733</v>
      </c>
    </row>
    <row r="2032" spans="1:17">
      <c r="A2032" s="242" t="s">
        <v>11251</v>
      </c>
      <c r="B2032" s="242" t="s">
        <v>11252</v>
      </c>
      <c r="C2032" s="242" t="s">
        <v>11253</v>
      </c>
      <c r="D2032" s="242"/>
      <c r="E2032" s="242" t="s">
        <v>4965</v>
      </c>
      <c r="F2032" s="242"/>
      <c r="G2032" s="240"/>
      <c r="H2032" s="241">
        <v>0</v>
      </c>
      <c r="I2032" s="242" t="s">
        <v>5192</v>
      </c>
      <c r="J2032" s="242" t="s">
        <v>5193</v>
      </c>
      <c r="K2032" s="242" t="s">
        <v>4729</v>
      </c>
      <c r="L2032" s="242" t="s">
        <v>4832</v>
      </c>
      <c r="M2032" s="242" t="s">
        <v>5325</v>
      </c>
      <c r="N2032" s="242" t="s">
        <v>11254</v>
      </c>
      <c r="O2032" s="242" t="s">
        <v>11198</v>
      </c>
      <c r="P2032" s="242" t="s">
        <v>11199</v>
      </c>
      <c r="Q2032" s="242" t="s">
        <v>4733</v>
      </c>
    </row>
    <row r="2033" spans="1:17">
      <c r="A2033" s="242" t="s">
        <v>11255</v>
      </c>
      <c r="B2033" s="242" t="s">
        <v>11256</v>
      </c>
      <c r="C2033" s="242" t="s">
        <v>11257</v>
      </c>
      <c r="D2033" s="242"/>
      <c r="E2033" s="242" t="s">
        <v>4965</v>
      </c>
      <c r="F2033" s="242"/>
      <c r="G2033" s="240"/>
      <c r="H2033" s="241">
        <v>0</v>
      </c>
      <c r="I2033" s="242" t="s">
        <v>4967</v>
      </c>
      <c r="J2033" s="242" t="s">
        <v>4968</v>
      </c>
      <c r="K2033" s="242" t="s">
        <v>4729</v>
      </c>
      <c r="L2033" s="242" t="s">
        <v>4832</v>
      </c>
      <c r="M2033" s="242" t="s">
        <v>4991</v>
      </c>
      <c r="N2033" s="242" t="s">
        <v>11258</v>
      </c>
      <c r="O2033" s="242" t="s">
        <v>11198</v>
      </c>
      <c r="P2033" s="242" t="s">
        <v>11199</v>
      </c>
      <c r="Q2033" s="242" t="s">
        <v>4733</v>
      </c>
    </row>
    <row r="2034" spans="1:17">
      <c r="A2034" s="242" t="s">
        <v>11259</v>
      </c>
      <c r="B2034" s="242" t="s">
        <v>11260</v>
      </c>
      <c r="C2034" s="242" t="s">
        <v>11261</v>
      </c>
      <c r="D2034" s="242"/>
      <c r="E2034" s="242" t="s">
        <v>4965</v>
      </c>
      <c r="F2034" s="242"/>
      <c r="G2034" s="240"/>
      <c r="H2034" s="241">
        <v>0</v>
      </c>
      <c r="I2034" s="242" t="s">
        <v>5192</v>
      </c>
      <c r="J2034" s="242" t="s">
        <v>5193</v>
      </c>
      <c r="K2034" s="242" t="s">
        <v>4729</v>
      </c>
      <c r="L2034" s="242" t="s">
        <v>4832</v>
      </c>
      <c r="M2034" s="242" t="s">
        <v>5202</v>
      </c>
      <c r="N2034" s="242" t="s">
        <v>6119</v>
      </c>
      <c r="O2034" s="242" t="s">
        <v>11198</v>
      </c>
      <c r="P2034" s="242" t="s">
        <v>11199</v>
      </c>
      <c r="Q2034" s="242" t="s">
        <v>4733</v>
      </c>
    </row>
    <row r="2035" spans="1:17">
      <c r="A2035" s="242" t="s">
        <v>11262</v>
      </c>
      <c r="B2035" s="242" t="s">
        <v>11263</v>
      </c>
      <c r="C2035" s="242" t="s">
        <v>11264</v>
      </c>
      <c r="D2035" s="242"/>
      <c r="E2035" s="242" t="s">
        <v>4965</v>
      </c>
      <c r="F2035" s="242"/>
      <c r="G2035" s="240"/>
      <c r="H2035" s="241">
        <v>0</v>
      </c>
      <c r="I2035" s="242" t="s">
        <v>5192</v>
      </c>
      <c r="J2035" s="242" t="s">
        <v>5193</v>
      </c>
      <c r="K2035" s="242" t="s">
        <v>4729</v>
      </c>
      <c r="L2035" s="242" t="s">
        <v>4832</v>
      </c>
      <c r="M2035" s="242" t="s">
        <v>5202</v>
      </c>
      <c r="N2035" s="242" t="s">
        <v>10492</v>
      </c>
      <c r="O2035" s="242" t="s">
        <v>11198</v>
      </c>
      <c r="P2035" s="242" t="s">
        <v>11199</v>
      </c>
      <c r="Q2035" s="242" t="s">
        <v>4733</v>
      </c>
    </row>
    <row r="2036" spans="1:17">
      <c r="A2036" s="242" t="s">
        <v>11265</v>
      </c>
      <c r="B2036" s="242" t="s">
        <v>11266</v>
      </c>
      <c r="C2036" s="242" t="s">
        <v>11267</v>
      </c>
      <c r="D2036" s="242"/>
      <c r="E2036" s="242" t="s">
        <v>4965</v>
      </c>
      <c r="F2036" s="242"/>
      <c r="G2036" s="240"/>
      <c r="H2036" s="241">
        <v>0</v>
      </c>
      <c r="I2036" s="242" t="s">
        <v>5192</v>
      </c>
      <c r="J2036" s="242" t="s">
        <v>5193</v>
      </c>
      <c r="K2036" s="242" t="s">
        <v>4729</v>
      </c>
      <c r="L2036" s="242" t="s">
        <v>4832</v>
      </c>
      <c r="M2036" s="242" t="s">
        <v>5202</v>
      </c>
      <c r="N2036" s="242" t="s">
        <v>10492</v>
      </c>
      <c r="O2036" s="242" t="s">
        <v>11198</v>
      </c>
      <c r="P2036" s="242" t="s">
        <v>11199</v>
      </c>
      <c r="Q2036" s="242" t="s">
        <v>4733</v>
      </c>
    </row>
    <row r="2037" spans="1:17">
      <c r="A2037" s="242" t="s">
        <v>11268</v>
      </c>
      <c r="B2037" s="242" t="s">
        <v>11269</v>
      </c>
      <c r="C2037" s="242" t="s">
        <v>11270</v>
      </c>
      <c r="D2037" s="242"/>
      <c r="E2037" s="242" t="s">
        <v>4965</v>
      </c>
      <c r="F2037" s="242"/>
      <c r="G2037" s="240"/>
      <c r="H2037" s="241">
        <v>0</v>
      </c>
      <c r="I2037" s="242" t="s">
        <v>5192</v>
      </c>
      <c r="J2037" s="242" t="s">
        <v>5193</v>
      </c>
      <c r="K2037" s="242" t="s">
        <v>4729</v>
      </c>
      <c r="L2037" s="242" t="s">
        <v>4832</v>
      </c>
      <c r="M2037" s="242" t="s">
        <v>4844</v>
      </c>
      <c r="N2037" s="242" t="s">
        <v>6190</v>
      </c>
      <c r="O2037" s="242" t="s">
        <v>11198</v>
      </c>
      <c r="P2037" s="242" t="s">
        <v>11199</v>
      </c>
      <c r="Q2037" s="242" t="s">
        <v>4733</v>
      </c>
    </row>
    <row r="2038" spans="1:17">
      <c r="A2038" s="242" t="s">
        <v>11271</v>
      </c>
      <c r="B2038" s="242" t="s">
        <v>11272</v>
      </c>
      <c r="C2038" s="242" t="s">
        <v>11273</v>
      </c>
      <c r="D2038" s="242"/>
      <c r="E2038" s="242" t="s">
        <v>4965</v>
      </c>
      <c r="F2038" s="242"/>
      <c r="G2038" s="240"/>
      <c r="H2038" s="241">
        <v>0</v>
      </c>
      <c r="I2038" s="242" t="s">
        <v>5192</v>
      </c>
      <c r="J2038" s="242" t="s">
        <v>5193</v>
      </c>
      <c r="K2038" s="242" t="s">
        <v>4729</v>
      </c>
      <c r="L2038" s="242" t="s">
        <v>4832</v>
      </c>
      <c r="M2038" s="242" t="s">
        <v>4844</v>
      </c>
      <c r="N2038" s="242" t="s">
        <v>6190</v>
      </c>
      <c r="O2038" s="242" t="s">
        <v>11198</v>
      </c>
      <c r="P2038" s="242" t="s">
        <v>11199</v>
      </c>
      <c r="Q2038" s="242" t="s">
        <v>4733</v>
      </c>
    </row>
    <row r="2039" spans="1:17">
      <c r="A2039" s="242" t="s">
        <v>11274</v>
      </c>
      <c r="B2039" s="242" t="s">
        <v>11275</v>
      </c>
      <c r="C2039" s="242" t="s">
        <v>11276</v>
      </c>
      <c r="D2039" s="242"/>
      <c r="E2039" s="242" t="s">
        <v>4965</v>
      </c>
      <c r="F2039" s="242"/>
      <c r="G2039" s="240"/>
      <c r="H2039" s="241">
        <v>0</v>
      </c>
      <c r="I2039" s="242" t="s">
        <v>5192</v>
      </c>
      <c r="J2039" s="242" t="s">
        <v>5193</v>
      </c>
      <c r="K2039" s="242" t="s">
        <v>4729</v>
      </c>
      <c r="L2039" s="242" t="s">
        <v>4832</v>
      </c>
      <c r="M2039" s="242" t="s">
        <v>5202</v>
      </c>
      <c r="N2039" s="242" t="s">
        <v>10492</v>
      </c>
      <c r="O2039" s="242" t="s">
        <v>11198</v>
      </c>
      <c r="P2039" s="242" t="s">
        <v>11199</v>
      </c>
      <c r="Q2039" s="242" t="s">
        <v>4733</v>
      </c>
    </row>
    <row r="2040" spans="1:17">
      <c r="A2040" s="242" t="s">
        <v>11277</v>
      </c>
      <c r="B2040" s="242" t="s">
        <v>11278</v>
      </c>
      <c r="C2040" s="242" t="s">
        <v>11279</v>
      </c>
      <c r="D2040" s="242"/>
      <c r="E2040" s="242" t="s">
        <v>4965</v>
      </c>
      <c r="F2040" s="242"/>
      <c r="G2040" s="240"/>
      <c r="H2040" s="241">
        <v>0</v>
      </c>
      <c r="I2040" s="242" t="s">
        <v>5192</v>
      </c>
      <c r="J2040" s="242" t="s">
        <v>5193</v>
      </c>
      <c r="K2040" s="242" t="s">
        <v>4729</v>
      </c>
      <c r="L2040" s="242" t="s">
        <v>4832</v>
      </c>
      <c r="M2040" s="242" t="s">
        <v>5202</v>
      </c>
      <c r="N2040" s="242" t="s">
        <v>10492</v>
      </c>
      <c r="O2040" s="242" t="s">
        <v>11198</v>
      </c>
      <c r="P2040" s="242" t="s">
        <v>11199</v>
      </c>
      <c r="Q2040" s="242" t="s">
        <v>4733</v>
      </c>
    </row>
    <row r="2041" spans="1:17">
      <c r="A2041" s="242" t="s">
        <v>11280</v>
      </c>
      <c r="B2041" s="242" t="s">
        <v>11281</v>
      </c>
      <c r="C2041" s="242" t="s">
        <v>11282</v>
      </c>
      <c r="D2041" s="242"/>
      <c r="E2041" s="242" t="s">
        <v>4965</v>
      </c>
      <c r="F2041" s="242"/>
      <c r="G2041" s="240"/>
      <c r="H2041" s="241">
        <v>0</v>
      </c>
      <c r="I2041" s="242" t="s">
        <v>5192</v>
      </c>
      <c r="J2041" s="242" t="s">
        <v>5193</v>
      </c>
      <c r="K2041" s="242" t="s">
        <v>4729</v>
      </c>
      <c r="L2041" s="242" t="s">
        <v>4832</v>
      </c>
      <c r="M2041" s="242" t="s">
        <v>5202</v>
      </c>
      <c r="N2041" s="242" t="s">
        <v>11283</v>
      </c>
      <c r="O2041" s="242" t="s">
        <v>11198</v>
      </c>
      <c r="P2041" s="242" t="s">
        <v>11199</v>
      </c>
      <c r="Q2041" s="242" t="s">
        <v>4733</v>
      </c>
    </row>
    <row r="2042" spans="1:17">
      <c r="A2042" s="242" t="s">
        <v>11284</v>
      </c>
      <c r="B2042" s="242" t="s">
        <v>11285</v>
      </c>
      <c r="C2042" s="242" t="s">
        <v>11286</v>
      </c>
      <c r="D2042" s="242"/>
      <c r="E2042" s="242" t="s">
        <v>4965</v>
      </c>
      <c r="F2042" s="242"/>
      <c r="G2042" s="240"/>
      <c r="H2042" s="241">
        <v>0</v>
      </c>
      <c r="I2042" s="242" t="s">
        <v>4848</v>
      </c>
      <c r="J2042" s="242" t="s">
        <v>4849</v>
      </c>
      <c r="K2042" s="242" t="s">
        <v>4729</v>
      </c>
      <c r="L2042" s="242" t="s">
        <v>4850</v>
      </c>
      <c r="M2042" s="242" t="s">
        <v>4851</v>
      </c>
      <c r="N2042" s="242" t="s">
        <v>11287</v>
      </c>
      <c r="O2042" s="242" t="s">
        <v>11198</v>
      </c>
      <c r="P2042" s="242" t="s">
        <v>11199</v>
      </c>
      <c r="Q2042" s="242" t="s">
        <v>4733</v>
      </c>
    </row>
    <row r="2043" spans="1:17">
      <c r="A2043" s="242" t="s">
        <v>11288</v>
      </c>
      <c r="B2043" s="242" t="s">
        <v>11289</v>
      </c>
      <c r="C2043" s="242" t="s">
        <v>11290</v>
      </c>
      <c r="D2043" s="242"/>
      <c r="E2043" s="242" t="s">
        <v>4965</v>
      </c>
      <c r="F2043" s="242"/>
      <c r="G2043" s="240"/>
      <c r="H2043" s="241">
        <v>0</v>
      </c>
      <c r="I2043" s="242" t="s">
        <v>4795</v>
      </c>
      <c r="J2043" s="242" t="s">
        <v>4796</v>
      </c>
      <c r="K2043" s="242" t="s">
        <v>4729</v>
      </c>
      <c r="L2043" s="242" t="s">
        <v>7888</v>
      </c>
      <c r="M2043" s="242" t="s">
        <v>4798</v>
      </c>
      <c r="N2043" s="242" t="s">
        <v>11291</v>
      </c>
      <c r="O2043" s="242" t="s">
        <v>11198</v>
      </c>
      <c r="P2043" s="242" t="s">
        <v>11199</v>
      </c>
      <c r="Q2043" s="242" t="s">
        <v>4733</v>
      </c>
    </row>
    <row r="2044" spans="1:17">
      <c r="A2044" s="242" t="s">
        <v>11292</v>
      </c>
      <c r="B2044" s="242" t="s">
        <v>11293</v>
      </c>
      <c r="C2044" s="242" t="s">
        <v>11294</v>
      </c>
      <c r="D2044" s="242"/>
      <c r="E2044" s="242" t="s">
        <v>4965</v>
      </c>
      <c r="F2044" s="242"/>
      <c r="G2044" s="240"/>
      <c r="H2044" s="241">
        <v>0</v>
      </c>
      <c r="I2044" s="242" t="s">
        <v>4848</v>
      </c>
      <c r="J2044" s="242" t="s">
        <v>4849</v>
      </c>
      <c r="K2044" s="242" t="s">
        <v>4729</v>
      </c>
      <c r="L2044" s="242" t="s">
        <v>5451</v>
      </c>
      <c r="M2044" s="242" t="s">
        <v>4851</v>
      </c>
      <c r="N2044" s="242" t="s">
        <v>11295</v>
      </c>
      <c r="O2044" s="242" t="s">
        <v>11198</v>
      </c>
      <c r="P2044" s="242" t="s">
        <v>11199</v>
      </c>
      <c r="Q2044" s="242" t="s">
        <v>4733</v>
      </c>
    </row>
    <row r="2045" spans="1:17">
      <c r="A2045" s="242" t="s">
        <v>11296</v>
      </c>
      <c r="B2045" s="242" t="s">
        <v>11297</v>
      </c>
      <c r="C2045" s="242" t="s">
        <v>11298</v>
      </c>
      <c r="D2045" s="242"/>
      <c r="E2045" s="242" t="s">
        <v>4965</v>
      </c>
      <c r="F2045" s="242"/>
      <c r="G2045" s="240"/>
      <c r="H2045" s="241">
        <v>0</v>
      </c>
      <c r="I2045" s="242" t="s">
        <v>4848</v>
      </c>
      <c r="J2045" s="242" t="s">
        <v>4849</v>
      </c>
      <c r="K2045" s="242" t="s">
        <v>4729</v>
      </c>
      <c r="L2045" s="242" t="s">
        <v>5451</v>
      </c>
      <c r="M2045" s="242" t="s">
        <v>4851</v>
      </c>
      <c r="N2045" s="242" t="s">
        <v>11299</v>
      </c>
      <c r="O2045" s="242" t="s">
        <v>11198</v>
      </c>
      <c r="P2045" s="242" t="s">
        <v>11199</v>
      </c>
      <c r="Q2045" s="242" t="s">
        <v>4733</v>
      </c>
    </row>
    <row r="2046" spans="1:17">
      <c r="A2046" s="242" t="s">
        <v>11300</v>
      </c>
      <c r="B2046" s="242" t="s">
        <v>11301</v>
      </c>
      <c r="C2046" s="242" t="s">
        <v>11302</v>
      </c>
      <c r="D2046" s="242"/>
      <c r="E2046" s="242" t="s">
        <v>4965</v>
      </c>
      <c r="F2046" s="242"/>
      <c r="G2046" s="240"/>
      <c r="H2046" s="241">
        <v>0</v>
      </c>
      <c r="I2046" s="242" t="s">
        <v>5192</v>
      </c>
      <c r="J2046" s="242" t="s">
        <v>5193</v>
      </c>
      <c r="K2046" s="242" t="s">
        <v>4729</v>
      </c>
      <c r="L2046" s="242" t="s">
        <v>4832</v>
      </c>
      <c r="M2046" s="242" t="s">
        <v>5202</v>
      </c>
      <c r="N2046" s="242" t="s">
        <v>11303</v>
      </c>
      <c r="O2046" s="242" t="s">
        <v>11198</v>
      </c>
      <c r="P2046" s="242" t="s">
        <v>11199</v>
      </c>
      <c r="Q2046" s="242" t="s">
        <v>4733</v>
      </c>
    </row>
    <row r="2047" spans="1:17">
      <c r="A2047" s="242" t="s">
        <v>11304</v>
      </c>
      <c r="B2047" s="242" t="s">
        <v>11305</v>
      </c>
      <c r="C2047" s="242" t="s">
        <v>11306</v>
      </c>
      <c r="D2047" s="242"/>
      <c r="E2047" s="242" t="s">
        <v>4965</v>
      </c>
      <c r="F2047" s="242"/>
      <c r="G2047" s="240"/>
      <c r="H2047" s="241">
        <v>0</v>
      </c>
      <c r="I2047" s="242" t="s">
        <v>5192</v>
      </c>
      <c r="J2047" s="242" t="s">
        <v>5193</v>
      </c>
      <c r="K2047" s="242" t="s">
        <v>4729</v>
      </c>
      <c r="L2047" s="242" t="s">
        <v>4832</v>
      </c>
      <c r="M2047" s="242" t="s">
        <v>5202</v>
      </c>
      <c r="N2047" s="242"/>
      <c r="O2047" s="242" t="s">
        <v>11198</v>
      </c>
      <c r="P2047" s="242" t="s">
        <v>11199</v>
      </c>
      <c r="Q2047" s="242" t="s">
        <v>4733</v>
      </c>
    </row>
    <row r="2048" spans="1:17">
      <c r="A2048" s="242" t="s">
        <v>11307</v>
      </c>
      <c r="B2048" s="242" t="s">
        <v>11308</v>
      </c>
      <c r="C2048" s="242" t="s">
        <v>11309</v>
      </c>
      <c r="D2048" s="242"/>
      <c r="E2048" s="242" t="s">
        <v>4965</v>
      </c>
      <c r="F2048" s="242"/>
      <c r="G2048" s="240"/>
      <c r="H2048" s="241">
        <v>0</v>
      </c>
      <c r="I2048" s="242" t="s">
        <v>4967</v>
      </c>
      <c r="J2048" s="242" t="s">
        <v>4968</v>
      </c>
      <c r="K2048" s="242" t="s">
        <v>4729</v>
      </c>
      <c r="L2048" s="242" t="s">
        <v>4832</v>
      </c>
      <c r="M2048" s="242" t="s">
        <v>5167</v>
      </c>
      <c r="N2048" s="242" t="s">
        <v>11310</v>
      </c>
      <c r="O2048" s="242" t="s">
        <v>11198</v>
      </c>
      <c r="P2048" s="242" t="s">
        <v>11199</v>
      </c>
      <c r="Q2048" s="242" t="s">
        <v>4733</v>
      </c>
    </row>
    <row r="2049" spans="1:17">
      <c r="A2049" s="242" t="s">
        <v>11311</v>
      </c>
      <c r="B2049" s="242" t="s">
        <v>11312</v>
      </c>
      <c r="C2049" s="242" t="s">
        <v>11313</v>
      </c>
      <c r="D2049" s="242"/>
      <c r="E2049" s="242" t="s">
        <v>4965</v>
      </c>
      <c r="F2049" s="242"/>
      <c r="G2049" s="240"/>
      <c r="H2049" s="241">
        <v>0</v>
      </c>
      <c r="I2049" s="242" t="s">
        <v>5192</v>
      </c>
      <c r="J2049" s="242" t="s">
        <v>5193</v>
      </c>
      <c r="K2049" s="242" t="s">
        <v>4729</v>
      </c>
      <c r="L2049" s="242" t="s">
        <v>4832</v>
      </c>
      <c r="M2049" s="242" t="s">
        <v>5202</v>
      </c>
      <c r="N2049" s="242" t="s">
        <v>6119</v>
      </c>
      <c r="O2049" s="242" t="s">
        <v>11198</v>
      </c>
      <c r="P2049" s="242" t="s">
        <v>11199</v>
      </c>
      <c r="Q2049" s="242" t="s">
        <v>4733</v>
      </c>
    </row>
    <row r="2050" spans="1:17">
      <c r="A2050" s="242" t="s">
        <v>11314</v>
      </c>
      <c r="B2050" s="242" t="s">
        <v>11315</v>
      </c>
      <c r="C2050" s="242" t="s">
        <v>11316</v>
      </c>
      <c r="D2050" s="242"/>
      <c r="E2050" s="242" t="s">
        <v>4965</v>
      </c>
      <c r="F2050" s="242"/>
      <c r="G2050" s="240"/>
      <c r="H2050" s="241">
        <v>0</v>
      </c>
      <c r="I2050" s="242" t="s">
        <v>4967</v>
      </c>
      <c r="J2050" s="242" t="s">
        <v>4968</v>
      </c>
      <c r="K2050" s="242" t="s">
        <v>4729</v>
      </c>
      <c r="L2050" s="242" t="s">
        <v>4832</v>
      </c>
      <c r="M2050" s="242" t="s">
        <v>4991</v>
      </c>
      <c r="N2050" s="242" t="s">
        <v>11317</v>
      </c>
      <c r="O2050" s="242" t="s">
        <v>11198</v>
      </c>
      <c r="P2050" s="242" t="s">
        <v>11199</v>
      </c>
      <c r="Q2050" s="242" t="s">
        <v>4733</v>
      </c>
    </row>
    <row r="2051" spans="1:17">
      <c r="A2051" s="242" t="s">
        <v>11318</v>
      </c>
      <c r="B2051" s="242" t="s">
        <v>11319</v>
      </c>
      <c r="C2051" s="242" t="s">
        <v>11320</v>
      </c>
      <c r="D2051" s="242"/>
      <c r="E2051" s="242" t="s">
        <v>4965</v>
      </c>
      <c r="F2051" s="242"/>
      <c r="G2051" s="240"/>
      <c r="H2051" s="241">
        <v>0</v>
      </c>
      <c r="I2051" s="242" t="s">
        <v>5192</v>
      </c>
      <c r="J2051" s="242" t="s">
        <v>5193</v>
      </c>
      <c r="K2051" s="242" t="s">
        <v>4729</v>
      </c>
      <c r="L2051" s="242" t="s">
        <v>4832</v>
      </c>
      <c r="M2051" s="242" t="s">
        <v>5325</v>
      </c>
      <c r="N2051" s="242" t="s">
        <v>6077</v>
      </c>
      <c r="O2051" s="242" t="s">
        <v>11198</v>
      </c>
      <c r="P2051" s="242" t="s">
        <v>11199</v>
      </c>
      <c r="Q2051" s="242" t="s">
        <v>4733</v>
      </c>
    </row>
    <row r="2052" spans="1:17">
      <c r="A2052" s="242" t="s">
        <v>11321</v>
      </c>
      <c r="B2052" s="242" t="s">
        <v>11322</v>
      </c>
      <c r="C2052" s="242" t="s">
        <v>11323</v>
      </c>
      <c r="D2052" s="242"/>
      <c r="E2052" s="242" t="s">
        <v>4965</v>
      </c>
      <c r="F2052" s="242"/>
      <c r="G2052" s="240"/>
      <c r="H2052" s="241">
        <v>0</v>
      </c>
      <c r="I2052" s="242" t="s">
        <v>4795</v>
      </c>
      <c r="J2052" s="242" t="s">
        <v>4796</v>
      </c>
      <c r="K2052" s="242" t="s">
        <v>4729</v>
      </c>
      <c r="L2052" s="242" t="s">
        <v>7888</v>
      </c>
      <c r="M2052" s="242" t="s">
        <v>4798</v>
      </c>
      <c r="N2052" s="242" t="s">
        <v>11324</v>
      </c>
      <c r="O2052" s="242" t="s">
        <v>11198</v>
      </c>
      <c r="P2052" s="242" t="s">
        <v>11199</v>
      </c>
      <c r="Q2052" s="242" t="s">
        <v>4733</v>
      </c>
    </row>
    <row r="2053" spans="1:17">
      <c r="A2053" s="242" t="s">
        <v>11325</v>
      </c>
      <c r="B2053" s="242" t="s">
        <v>11326</v>
      </c>
      <c r="C2053" s="242" t="s">
        <v>11327</v>
      </c>
      <c r="D2053" s="242"/>
      <c r="E2053" s="242" t="s">
        <v>4965</v>
      </c>
      <c r="F2053" s="242"/>
      <c r="G2053" s="240"/>
      <c r="H2053" s="241">
        <v>0</v>
      </c>
      <c r="I2053" s="242" t="s">
        <v>5192</v>
      </c>
      <c r="J2053" s="242" t="s">
        <v>5193</v>
      </c>
      <c r="K2053" s="242" t="s">
        <v>4729</v>
      </c>
      <c r="L2053" s="242" t="s">
        <v>4832</v>
      </c>
      <c r="M2053" s="242" t="s">
        <v>5325</v>
      </c>
      <c r="N2053" s="242" t="s">
        <v>11328</v>
      </c>
      <c r="O2053" s="242" t="s">
        <v>11198</v>
      </c>
      <c r="P2053" s="242" t="s">
        <v>11199</v>
      </c>
      <c r="Q2053" s="242" t="s">
        <v>4733</v>
      </c>
    </row>
    <row r="2054" spans="1:17">
      <c r="A2054" s="242" t="s">
        <v>11329</v>
      </c>
      <c r="B2054" s="242" t="s">
        <v>11330</v>
      </c>
      <c r="C2054" s="242" t="s">
        <v>11331</v>
      </c>
      <c r="D2054" s="242"/>
      <c r="E2054" s="242" t="s">
        <v>4965</v>
      </c>
      <c r="F2054" s="242"/>
      <c r="G2054" s="240"/>
      <c r="H2054" s="241">
        <v>0</v>
      </c>
      <c r="I2054" s="242" t="s">
        <v>4848</v>
      </c>
      <c r="J2054" s="242" t="s">
        <v>4849</v>
      </c>
      <c r="K2054" s="242" t="s">
        <v>4729</v>
      </c>
      <c r="L2054" s="242" t="s">
        <v>5451</v>
      </c>
      <c r="M2054" s="242" t="s">
        <v>4851</v>
      </c>
      <c r="N2054" s="242" t="s">
        <v>11332</v>
      </c>
      <c r="O2054" s="242" t="s">
        <v>11198</v>
      </c>
      <c r="P2054" s="242" t="s">
        <v>11199</v>
      </c>
      <c r="Q2054" s="242" t="s">
        <v>4733</v>
      </c>
    </row>
    <row r="2055" spans="1:17">
      <c r="A2055" s="242" t="s">
        <v>11333</v>
      </c>
      <c r="B2055" s="242" t="s">
        <v>11334</v>
      </c>
      <c r="C2055" s="242" t="s">
        <v>11335</v>
      </c>
      <c r="D2055" s="242"/>
      <c r="E2055" s="242" t="s">
        <v>4965</v>
      </c>
      <c r="F2055" s="242"/>
      <c r="G2055" s="240"/>
      <c r="H2055" s="241">
        <v>0</v>
      </c>
      <c r="I2055" s="242" t="s">
        <v>5192</v>
      </c>
      <c r="J2055" s="242" t="s">
        <v>5193</v>
      </c>
      <c r="K2055" s="242" t="s">
        <v>4729</v>
      </c>
      <c r="L2055" s="242" t="s">
        <v>4832</v>
      </c>
      <c r="M2055" s="242" t="s">
        <v>5202</v>
      </c>
      <c r="N2055" s="242" t="s">
        <v>10492</v>
      </c>
      <c r="O2055" s="242" t="s">
        <v>11198</v>
      </c>
      <c r="P2055" s="242" t="s">
        <v>11199</v>
      </c>
      <c r="Q2055" s="242" t="s">
        <v>4733</v>
      </c>
    </row>
    <row r="2056" spans="1:17">
      <c r="A2056" s="242" t="s">
        <v>11336</v>
      </c>
      <c r="B2056" s="242" t="s">
        <v>11337</v>
      </c>
      <c r="C2056" s="242" t="s">
        <v>11338</v>
      </c>
      <c r="D2056" s="242"/>
      <c r="E2056" s="242" t="s">
        <v>4965</v>
      </c>
      <c r="F2056" s="242"/>
      <c r="G2056" s="240"/>
      <c r="H2056" s="241">
        <v>0</v>
      </c>
      <c r="I2056" s="242" t="s">
        <v>4967</v>
      </c>
      <c r="J2056" s="242" t="s">
        <v>4968</v>
      </c>
      <c r="K2056" s="242" t="s">
        <v>4729</v>
      </c>
      <c r="L2056" s="242" t="s">
        <v>4832</v>
      </c>
      <c r="M2056" s="242" t="s">
        <v>4991</v>
      </c>
      <c r="N2056" s="242" t="s">
        <v>11258</v>
      </c>
      <c r="O2056" s="242" t="s">
        <v>11198</v>
      </c>
      <c r="P2056" s="242" t="s">
        <v>11199</v>
      </c>
      <c r="Q2056" s="242" t="s">
        <v>4733</v>
      </c>
    </row>
    <row r="2057" spans="1:17">
      <c r="A2057" s="242" t="s">
        <v>11339</v>
      </c>
      <c r="B2057" s="242" t="s">
        <v>11340</v>
      </c>
      <c r="C2057" s="242" t="s">
        <v>11341</v>
      </c>
      <c r="D2057" s="242"/>
      <c r="E2057" s="242" t="s">
        <v>4965</v>
      </c>
      <c r="F2057" s="242"/>
      <c r="G2057" s="240"/>
      <c r="H2057" s="241">
        <v>0</v>
      </c>
      <c r="I2057" s="242" t="s">
        <v>4795</v>
      </c>
      <c r="J2057" s="242" t="s">
        <v>4796</v>
      </c>
      <c r="K2057" s="242" t="s">
        <v>4729</v>
      </c>
      <c r="L2057" s="242" t="s">
        <v>7888</v>
      </c>
      <c r="M2057" s="242" t="s">
        <v>4798</v>
      </c>
      <c r="N2057" s="242" t="s">
        <v>11342</v>
      </c>
      <c r="O2057" s="242" t="s">
        <v>11198</v>
      </c>
      <c r="P2057" s="242" t="s">
        <v>11199</v>
      </c>
      <c r="Q2057" s="242" t="s">
        <v>4733</v>
      </c>
    </row>
    <row r="2058" spans="1:17">
      <c r="A2058" s="242" t="s">
        <v>11343</v>
      </c>
      <c r="B2058" s="242" t="s">
        <v>11344</v>
      </c>
      <c r="C2058" s="242" t="s">
        <v>11345</v>
      </c>
      <c r="D2058" s="242"/>
      <c r="E2058" s="242" t="s">
        <v>4965</v>
      </c>
      <c r="F2058" s="242"/>
      <c r="G2058" s="240"/>
      <c r="H2058" s="241">
        <v>0</v>
      </c>
      <c r="I2058" s="242" t="s">
        <v>5192</v>
      </c>
      <c r="J2058" s="242" t="s">
        <v>5193</v>
      </c>
      <c r="K2058" s="242" t="s">
        <v>4729</v>
      </c>
      <c r="L2058" s="242" t="s">
        <v>4832</v>
      </c>
      <c r="M2058" s="242" t="s">
        <v>5202</v>
      </c>
      <c r="N2058" s="242" t="s">
        <v>6119</v>
      </c>
      <c r="O2058" s="242" t="s">
        <v>11198</v>
      </c>
      <c r="P2058" s="242" t="s">
        <v>11199</v>
      </c>
      <c r="Q2058" s="242" t="s">
        <v>4733</v>
      </c>
    </row>
    <row r="2059" spans="1:17">
      <c r="A2059" s="242" t="s">
        <v>11346</v>
      </c>
      <c r="B2059" s="242" t="s">
        <v>11347</v>
      </c>
      <c r="C2059" s="242" t="s">
        <v>11348</v>
      </c>
      <c r="D2059" s="242"/>
      <c r="E2059" s="242" t="s">
        <v>4965</v>
      </c>
      <c r="F2059" s="242"/>
      <c r="G2059" s="240"/>
      <c r="H2059" s="241">
        <v>0</v>
      </c>
      <c r="I2059" s="242" t="s">
        <v>4848</v>
      </c>
      <c r="J2059" s="242" t="s">
        <v>4849</v>
      </c>
      <c r="K2059" s="242" t="s">
        <v>4729</v>
      </c>
      <c r="L2059" s="242" t="s">
        <v>5306</v>
      </c>
      <c r="M2059" s="242" t="s">
        <v>4851</v>
      </c>
      <c r="N2059" s="242"/>
      <c r="O2059" s="242" t="s">
        <v>11198</v>
      </c>
      <c r="P2059" s="242" t="s">
        <v>11199</v>
      </c>
      <c r="Q2059" s="242" t="s">
        <v>4733</v>
      </c>
    </row>
    <row r="2060" spans="1:17">
      <c r="A2060" s="242" t="s">
        <v>11349</v>
      </c>
      <c r="B2060" s="242" t="s">
        <v>11350</v>
      </c>
      <c r="C2060" s="242" t="s">
        <v>11351</v>
      </c>
      <c r="D2060" s="242"/>
      <c r="E2060" s="242" t="s">
        <v>4965</v>
      </c>
      <c r="F2060" s="242"/>
      <c r="G2060" s="240"/>
      <c r="H2060" s="241">
        <v>0</v>
      </c>
      <c r="I2060" s="242" t="s">
        <v>4848</v>
      </c>
      <c r="J2060" s="242" t="s">
        <v>4849</v>
      </c>
      <c r="K2060" s="242" t="s">
        <v>4729</v>
      </c>
      <c r="L2060" s="242" t="s">
        <v>5451</v>
      </c>
      <c r="M2060" s="242" t="s">
        <v>4851</v>
      </c>
      <c r="N2060" s="242" t="s">
        <v>11299</v>
      </c>
      <c r="O2060" s="242" t="s">
        <v>11198</v>
      </c>
      <c r="P2060" s="242" t="s">
        <v>11199</v>
      </c>
      <c r="Q2060" s="242" t="s">
        <v>4733</v>
      </c>
    </row>
    <row r="2061" spans="1:17">
      <c r="A2061" s="242" t="s">
        <v>11352</v>
      </c>
      <c r="B2061" s="242" t="s">
        <v>11353</v>
      </c>
      <c r="C2061" s="242" t="s">
        <v>11354</v>
      </c>
      <c r="D2061" s="242"/>
      <c r="E2061" s="242" t="s">
        <v>4965</v>
      </c>
      <c r="F2061" s="242"/>
      <c r="G2061" s="240"/>
      <c r="H2061" s="241">
        <v>0</v>
      </c>
      <c r="I2061" s="242" t="s">
        <v>4848</v>
      </c>
      <c r="J2061" s="242" t="s">
        <v>4849</v>
      </c>
      <c r="K2061" s="242" t="s">
        <v>4729</v>
      </c>
      <c r="L2061" s="242" t="s">
        <v>5178</v>
      </c>
      <c r="M2061" s="242" t="s">
        <v>4851</v>
      </c>
      <c r="N2061" s="242" t="s">
        <v>11355</v>
      </c>
      <c r="O2061" s="242" t="s">
        <v>11198</v>
      </c>
      <c r="P2061" s="242" t="s">
        <v>11199</v>
      </c>
      <c r="Q2061" s="242" t="s">
        <v>4733</v>
      </c>
    </row>
    <row r="2062" spans="1:17">
      <c r="A2062" s="242" t="s">
        <v>11356</v>
      </c>
      <c r="B2062" s="242" t="s">
        <v>11357</v>
      </c>
      <c r="C2062" s="242" t="s">
        <v>11358</v>
      </c>
      <c r="D2062" s="242"/>
      <c r="E2062" s="242" t="s">
        <v>4965</v>
      </c>
      <c r="F2062" s="242"/>
      <c r="G2062" s="240"/>
      <c r="H2062" s="241">
        <v>0</v>
      </c>
      <c r="I2062" s="242" t="s">
        <v>4848</v>
      </c>
      <c r="J2062" s="242" t="s">
        <v>4849</v>
      </c>
      <c r="K2062" s="242" t="s">
        <v>4729</v>
      </c>
      <c r="L2062" s="242" t="s">
        <v>5178</v>
      </c>
      <c r="M2062" s="242" t="s">
        <v>4851</v>
      </c>
      <c r="N2062" s="242" t="s">
        <v>11359</v>
      </c>
      <c r="O2062" s="242" t="s">
        <v>11198</v>
      </c>
      <c r="P2062" s="242" t="s">
        <v>11199</v>
      </c>
      <c r="Q2062" s="242" t="s">
        <v>4733</v>
      </c>
    </row>
    <row r="2063" spans="1:17">
      <c r="A2063" s="242" t="s">
        <v>11360</v>
      </c>
      <c r="B2063" s="242" t="s">
        <v>11361</v>
      </c>
      <c r="C2063" s="242" t="s">
        <v>11362</v>
      </c>
      <c r="D2063" s="242"/>
      <c r="E2063" s="242" t="s">
        <v>4965</v>
      </c>
      <c r="F2063" s="242"/>
      <c r="G2063" s="240"/>
      <c r="H2063" s="241">
        <v>0</v>
      </c>
      <c r="I2063" s="242" t="s">
        <v>5192</v>
      </c>
      <c r="J2063" s="242" t="s">
        <v>5193</v>
      </c>
      <c r="K2063" s="242" t="s">
        <v>4729</v>
      </c>
      <c r="L2063" s="242" t="s">
        <v>4832</v>
      </c>
      <c r="M2063" s="242" t="s">
        <v>5202</v>
      </c>
      <c r="N2063" s="242"/>
      <c r="O2063" s="242" t="s">
        <v>11198</v>
      </c>
      <c r="P2063" s="242" t="s">
        <v>11199</v>
      </c>
      <c r="Q2063" s="242" t="s">
        <v>4733</v>
      </c>
    </row>
    <row r="2064" spans="1:17">
      <c r="A2064" s="242" t="s">
        <v>11363</v>
      </c>
      <c r="B2064" s="242" t="s">
        <v>11364</v>
      </c>
      <c r="C2064" s="242" t="s">
        <v>11365</v>
      </c>
      <c r="D2064" s="242" t="s">
        <v>4742</v>
      </c>
      <c r="E2064" s="242" t="s">
        <v>4965</v>
      </c>
      <c r="F2064" s="242"/>
      <c r="G2064" s="240"/>
      <c r="H2064" s="241">
        <v>0</v>
      </c>
      <c r="I2064" s="242" t="s">
        <v>4848</v>
      </c>
      <c r="J2064" s="242" t="s">
        <v>4849</v>
      </c>
      <c r="K2064" s="242" t="s">
        <v>4729</v>
      </c>
      <c r="L2064" s="242" t="s">
        <v>4850</v>
      </c>
      <c r="M2064" s="242" t="s">
        <v>4851</v>
      </c>
      <c r="N2064" s="242"/>
      <c r="O2064" s="242" t="s">
        <v>18825</v>
      </c>
      <c r="P2064" s="242" t="s">
        <v>18834</v>
      </c>
      <c r="Q2064" s="242" t="s">
        <v>4733</v>
      </c>
    </row>
    <row r="2065" spans="1:17">
      <c r="A2065" s="242" t="s">
        <v>11366</v>
      </c>
      <c r="B2065" s="242" t="s">
        <v>11367</v>
      </c>
      <c r="C2065" s="242" t="s">
        <v>11368</v>
      </c>
      <c r="D2065" s="242" t="s">
        <v>4742</v>
      </c>
      <c r="E2065" s="242" t="s">
        <v>4965</v>
      </c>
      <c r="F2065" s="242"/>
      <c r="G2065" s="240"/>
      <c r="H2065" s="241">
        <v>0</v>
      </c>
      <c r="I2065" s="242" t="s">
        <v>4848</v>
      </c>
      <c r="J2065" s="242" t="s">
        <v>4849</v>
      </c>
      <c r="K2065" s="242" t="s">
        <v>4729</v>
      </c>
      <c r="L2065" s="242" t="s">
        <v>4850</v>
      </c>
      <c r="M2065" s="242" t="s">
        <v>4851</v>
      </c>
      <c r="N2065" s="242"/>
      <c r="O2065" s="242" t="s">
        <v>18825</v>
      </c>
      <c r="P2065" s="242" t="s">
        <v>18834</v>
      </c>
      <c r="Q2065" s="242" t="s">
        <v>4733</v>
      </c>
    </row>
    <row r="2066" spans="1:17">
      <c r="A2066" s="242" t="s">
        <v>11369</v>
      </c>
      <c r="B2066" s="242" t="s">
        <v>11370</v>
      </c>
      <c r="C2066" s="242" t="s">
        <v>11371</v>
      </c>
      <c r="D2066" s="242" t="s">
        <v>4742</v>
      </c>
      <c r="E2066" s="242" t="s">
        <v>4965</v>
      </c>
      <c r="F2066" s="242"/>
      <c r="G2066" s="240"/>
      <c r="H2066" s="241">
        <v>0</v>
      </c>
      <c r="I2066" s="242" t="s">
        <v>4848</v>
      </c>
      <c r="J2066" s="242" t="s">
        <v>4849</v>
      </c>
      <c r="K2066" s="242" t="s">
        <v>4729</v>
      </c>
      <c r="L2066" s="242" t="s">
        <v>4850</v>
      </c>
      <c r="M2066" s="242" t="s">
        <v>4851</v>
      </c>
      <c r="N2066" s="242"/>
      <c r="O2066" s="242" t="s">
        <v>18825</v>
      </c>
      <c r="P2066" s="242" t="s">
        <v>18834</v>
      </c>
      <c r="Q2066" s="242" t="s">
        <v>4733</v>
      </c>
    </row>
    <row r="2067" spans="1:17">
      <c r="A2067" s="242" t="s">
        <v>11372</v>
      </c>
      <c r="B2067" s="242" t="s">
        <v>11373</v>
      </c>
      <c r="C2067" s="242" t="s">
        <v>11374</v>
      </c>
      <c r="D2067" s="242" t="s">
        <v>4742</v>
      </c>
      <c r="E2067" s="242" t="s">
        <v>4965</v>
      </c>
      <c r="F2067" s="242"/>
      <c r="G2067" s="240"/>
      <c r="H2067" s="241">
        <v>0</v>
      </c>
      <c r="I2067" s="242" t="s">
        <v>4848</v>
      </c>
      <c r="J2067" s="242" t="s">
        <v>4849</v>
      </c>
      <c r="K2067" s="242" t="s">
        <v>4729</v>
      </c>
      <c r="L2067" s="242" t="s">
        <v>4850</v>
      </c>
      <c r="M2067" s="242" t="s">
        <v>4851</v>
      </c>
      <c r="N2067" s="242" t="s">
        <v>11375</v>
      </c>
      <c r="O2067" s="242" t="s">
        <v>18825</v>
      </c>
      <c r="P2067" s="242" t="s">
        <v>18834</v>
      </c>
      <c r="Q2067" s="242" t="s">
        <v>4733</v>
      </c>
    </row>
    <row r="2068" spans="1:17">
      <c r="A2068" s="242" t="s">
        <v>11376</v>
      </c>
      <c r="B2068" s="242" t="s">
        <v>11377</v>
      </c>
      <c r="C2068" s="242" t="s">
        <v>11378</v>
      </c>
      <c r="D2068" s="242" t="s">
        <v>4742</v>
      </c>
      <c r="E2068" s="242" t="s">
        <v>4965</v>
      </c>
      <c r="F2068" s="242"/>
      <c r="G2068" s="240"/>
      <c r="H2068" s="241">
        <v>0</v>
      </c>
      <c r="I2068" s="242" t="s">
        <v>4848</v>
      </c>
      <c r="J2068" s="242" t="s">
        <v>4849</v>
      </c>
      <c r="K2068" s="242" t="s">
        <v>4729</v>
      </c>
      <c r="L2068" s="242" t="s">
        <v>4850</v>
      </c>
      <c r="M2068" s="242" t="s">
        <v>4851</v>
      </c>
      <c r="N2068" s="242"/>
      <c r="O2068" s="242" t="s">
        <v>18825</v>
      </c>
      <c r="P2068" s="242" t="s">
        <v>18834</v>
      </c>
      <c r="Q2068" s="242" t="s">
        <v>4733</v>
      </c>
    </row>
    <row r="2069" spans="1:17">
      <c r="A2069" s="242" t="s">
        <v>11379</v>
      </c>
      <c r="B2069" s="242" t="s">
        <v>11380</v>
      </c>
      <c r="C2069" s="242" t="s">
        <v>11381</v>
      </c>
      <c r="D2069" s="242" t="s">
        <v>4742</v>
      </c>
      <c r="E2069" s="242" t="s">
        <v>4965</v>
      </c>
      <c r="F2069" s="242"/>
      <c r="G2069" s="240"/>
      <c r="H2069" s="241">
        <v>0</v>
      </c>
      <c r="I2069" s="242" t="s">
        <v>5192</v>
      </c>
      <c r="J2069" s="242" t="s">
        <v>5193</v>
      </c>
      <c r="K2069" s="242" t="s">
        <v>4729</v>
      </c>
      <c r="L2069" s="242" t="s">
        <v>4832</v>
      </c>
      <c r="M2069" s="242" t="s">
        <v>5283</v>
      </c>
      <c r="N2069" s="242" t="s">
        <v>11382</v>
      </c>
      <c r="O2069" s="242" t="s">
        <v>18825</v>
      </c>
      <c r="P2069" s="242" t="s">
        <v>18834</v>
      </c>
      <c r="Q2069" s="242" t="s">
        <v>4733</v>
      </c>
    </row>
    <row r="2070" spans="1:17">
      <c r="A2070" s="242" t="s">
        <v>11383</v>
      </c>
      <c r="B2070" s="242" t="s">
        <v>11384</v>
      </c>
      <c r="C2070" s="242" t="s">
        <v>11385</v>
      </c>
      <c r="D2070" s="242" t="s">
        <v>4742</v>
      </c>
      <c r="E2070" s="242" t="s">
        <v>4965</v>
      </c>
      <c r="F2070" s="242"/>
      <c r="G2070" s="240"/>
      <c r="H2070" s="241">
        <v>0</v>
      </c>
      <c r="I2070" s="242" t="s">
        <v>4848</v>
      </c>
      <c r="J2070" s="242" t="s">
        <v>4849</v>
      </c>
      <c r="K2070" s="242" t="s">
        <v>4729</v>
      </c>
      <c r="L2070" s="242" t="s">
        <v>4850</v>
      </c>
      <c r="M2070" s="242" t="s">
        <v>4851</v>
      </c>
      <c r="N2070" s="242"/>
      <c r="O2070" s="242" t="s">
        <v>18825</v>
      </c>
      <c r="P2070" s="242" t="s">
        <v>18834</v>
      </c>
      <c r="Q2070" s="242" t="s">
        <v>4733</v>
      </c>
    </row>
    <row r="2071" spans="1:17">
      <c r="A2071" s="242" t="s">
        <v>101</v>
      </c>
      <c r="B2071" s="242" t="s">
        <v>11386</v>
      </c>
      <c r="C2071" s="242" t="s">
        <v>1119</v>
      </c>
      <c r="D2071" s="242"/>
      <c r="E2071" s="242" t="s">
        <v>4965</v>
      </c>
      <c r="F2071" s="242" t="s">
        <v>11387</v>
      </c>
      <c r="G2071" s="240"/>
      <c r="H2071" s="241">
        <v>0</v>
      </c>
      <c r="I2071" s="242" t="s">
        <v>4848</v>
      </c>
      <c r="J2071" s="242" t="s">
        <v>4849</v>
      </c>
      <c r="K2071" s="242" t="s">
        <v>4729</v>
      </c>
      <c r="L2071" s="242" t="s">
        <v>5178</v>
      </c>
      <c r="M2071" s="242" t="s">
        <v>4851</v>
      </c>
      <c r="N2071" s="242" t="s">
        <v>11388</v>
      </c>
      <c r="O2071" s="349" t="s">
        <v>19268</v>
      </c>
      <c r="P2071" s="242" t="s">
        <v>11386</v>
      </c>
      <c r="Q2071" s="242" t="s">
        <v>4733</v>
      </c>
    </row>
    <row r="2072" spans="1:17">
      <c r="A2072" s="242" t="s">
        <v>11389</v>
      </c>
      <c r="B2072" s="242" t="s">
        <v>11390</v>
      </c>
      <c r="C2072" s="242" t="s">
        <v>11391</v>
      </c>
      <c r="D2072" s="242"/>
      <c r="E2072" s="242" t="s">
        <v>4965</v>
      </c>
      <c r="F2072" s="242" t="s">
        <v>11392</v>
      </c>
      <c r="G2072" s="240">
        <v>60</v>
      </c>
      <c r="H2072" s="241">
        <v>0</v>
      </c>
      <c r="I2072" s="242" t="s">
        <v>4967</v>
      </c>
      <c r="J2072" s="242" t="s">
        <v>4968</v>
      </c>
      <c r="K2072" s="242" t="s">
        <v>4729</v>
      </c>
      <c r="L2072" s="242" t="s">
        <v>4832</v>
      </c>
      <c r="M2072" s="242" t="s">
        <v>6018</v>
      </c>
      <c r="N2072" s="242"/>
      <c r="O2072" s="242" t="s">
        <v>11389</v>
      </c>
      <c r="P2072" s="242" t="s">
        <v>11390</v>
      </c>
      <c r="Q2072" s="242" t="s">
        <v>4733</v>
      </c>
    </row>
    <row r="2073" spans="1:17">
      <c r="A2073" s="242" t="s">
        <v>11393</v>
      </c>
      <c r="B2073" s="242" t="s">
        <v>11394</v>
      </c>
      <c r="C2073" s="242" t="s">
        <v>11395</v>
      </c>
      <c r="D2073" s="242"/>
      <c r="E2073" s="242" t="s">
        <v>11396</v>
      </c>
      <c r="F2073" s="242" t="s">
        <v>11397</v>
      </c>
      <c r="G2073" s="240">
        <v>60</v>
      </c>
      <c r="H2073" s="241">
        <v>0</v>
      </c>
      <c r="I2073" s="242" t="s">
        <v>4795</v>
      </c>
      <c r="J2073" s="242" t="s">
        <v>4796</v>
      </c>
      <c r="K2073" s="242" t="s">
        <v>4729</v>
      </c>
      <c r="L2073" s="242" t="s">
        <v>5079</v>
      </c>
      <c r="M2073" s="242"/>
      <c r="N2073" s="242" t="s">
        <v>9693</v>
      </c>
      <c r="O2073" s="242" t="s">
        <v>18809</v>
      </c>
      <c r="P2073" s="242" t="s">
        <v>11394</v>
      </c>
      <c r="Q2073" s="242" t="s">
        <v>4733</v>
      </c>
    </row>
    <row r="2074" spans="1:17">
      <c r="A2074" s="242" t="s">
        <v>11398</v>
      </c>
      <c r="B2074" s="242" t="s">
        <v>11399</v>
      </c>
      <c r="C2074" s="242" t="s">
        <v>11400</v>
      </c>
      <c r="D2074" s="242"/>
      <c r="E2074" s="242" t="s">
        <v>11401</v>
      </c>
      <c r="F2074" s="242" t="s">
        <v>11402</v>
      </c>
      <c r="G2074" s="240">
        <v>60</v>
      </c>
      <c r="H2074" s="241">
        <v>0</v>
      </c>
      <c r="I2074" s="242" t="s">
        <v>4738</v>
      </c>
      <c r="J2074" s="242" t="s">
        <v>4739</v>
      </c>
      <c r="K2074" s="242" t="s">
        <v>4729</v>
      </c>
      <c r="L2074" s="242" t="s">
        <v>4730</v>
      </c>
      <c r="M2074" s="242" t="s">
        <v>4785</v>
      </c>
      <c r="N2074" s="242"/>
      <c r="O2074" s="242" t="s">
        <v>11398</v>
      </c>
      <c r="P2074" s="242" t="s">
        <v>11399</v>
      </c>
      <c r="Q2074" s="242" t="s">
        <v>4733</v>
      </c>
    </row>
    <row r="2075" spans="1:17">
      <c r="A2075" s="242" t="s">
        <v>11403</v>
      </c>
      <c r="B2075" s="242" t="s">
        <v>11404</v>
      </c>
      <c r="C2075" s="242" t="s">
        <v>11405</v>
      </c>
      <c r="D2075" s="242"/>
      <c r="E2075" s="242" t="s">
        <v>11401</v>
      </c>
      <c r="F2075" s="242" t="s">
        <v>11406</v>
      </c>
      <c r="G2075" s="240">
        <v>60</v>
      </c>
      <c r="H2075" s="241">
        <v>0</v>
      </c>
      <c r="I2075" s="242" t="s">
        <v>4775</v>
      </c>
      <c r="J2075" s="242" t="s">
        <v>4776</v>
      </c>
      <c r="K2075" s="242" t="s">
        <v>4729</v>
      </c>
      <c r="L2075" s="242" t="s">
        <v>5039</v>
      </c>
      <c r="M2075" s="242" t="s">
        <v>4798</v>
      </c>
      <c r="N2075" s="242" t="s">
        <v>7008</v>
      </c>
      <c r="O2075" s="242" t="s">
        <v>11398</v>
      </c>
      <c r="P2075" s="242" t="s">
        <v>11399</v>
      </c>
      <c r="Q2075" s="242" t="s">
        <v>4733</v>
      </c>
    </row>
    <row r="2076" spans="1:17">
      <c r="A2076" s="242" t="s">
        <v>11407</v>
      </c>
      <c r="B2076" s="242" t="s">
        <v>11408</v>
      </c>
      <c r="C2076" s="242" t="s">
        <v>11409</v>
      </c>
      <c r="D2076" s="242"/>
      <c r="E2076" s="242" t="s">
        <v>11401</v>
      </c>
      <c r="F2076" s="242" t="s">
        <v>11410</v>
      </c>
      <c r="G2076" s="240">
        <v>60</v>
      </c>
      <c r="H2076" s="241">
        <v>0</v>
      </c>
      <c r="I2076" s="242" t="s">
        <v>4775</v>
      </c>
      <c r="J2076" s="242" t="s">
        <v>4776</v>
      </c>
      <c r="K2076" s="242" t="s">
        <v>4729</v>
      </c>
      <c r="L2076" s="242" t="s">
        <v>5091</v>
      </c>
      <c r="M2076" s="242" t="s">
        <v>4798</v>
      </c>
      <c r="N2076" s="242"/>
      <c r="O2076" s="242" t="s">
        <v>11398</v>
      </c>
      <c r="P2076" s="242" t="s">
        <v>11399</v>
      </c>
      <c r="Q2076" s="242" t="s">
        <v>4733</v>
      </c>
    </row>
    <row r="2077" spans="1:17">
      <c r="A2077" s="242" t="s">
        <v>11411</v>
      </c>
      <c r="B2077" s="242" t="s">
        <v>11412</v>
      </c>
      <c r="C2077" s="242" t="s">
        <v>11413</v>
      </c>
      <c r="D2077" s="242"/>
      <c r="E2077" s="242" t="s">
        <v>11401</v>
      </c>
      <c r="F2077" s="242" t="s">
        <v>11414</v>
      </c>
      <c r="G2077" s="240">
        <v>60</v>
      </c>
      <c r="H2077" s="241">
        <v>0</v>
      </c>
      <c r="I2077" s="242" t="s">
        <v>4775</v>
      </c>
      <c r="J2077" s="242" t="s">
        <v>4776</v>
      </c>
      <c r="K2077" s="242" t="s">
        <v>4729</v>
      </c>
      <c r="L2077" s="242" t="s">
        <v>4797</v>
      </c>
      <c r="M2077" s="242" t="s">
        <v>4798</v>
      </c>
      <c r="N2077" s="242"/>
      <c r="O2077" s="242" t="s">
        <v>11398</v>
      </c>
      <c r="P2077" s="242" t="s">
        <v>11399</v>
      </c>
      <c r="Q2077" s="242" t="s">
        <v>4733</v>
      </c>
    </row>
    <row r="2078" spans="1:17">
      <c r="A2078" s="242" t="s">
        <v>11415</v>
      </c>
      <c r="B2078" s="242" t="s">
        <v>11416</v>
      </c>
      <c r="C2078" s="242" t="s">
        <v>11417</v>
      </c>
      <c r="D2078" s="242"/>
      <c r="E2078" s="242" t="s">
        <v>11418</v>
      </c>
      <c r="F2078" s="242" t="s">
        <v>11419</v>
      </c>
      <c r="G2078" s="240">
        <v>60</v>
      </c>
      <c r="H2078" s="241">
        <v>0</v>
      </c>
      <c r="I2078" s="242" t="s">
        <v>9474</v>
      </c>
      <c r="J2078" s="242" t="s">
        <v>9475</v>
      </c>
      <c r="K2078" s="242" t="s">
        <v>4729</v>
      </c>
      <c r="L2078" s="242" t="s">
        <v>4832</v>
      </c>
      <c r="M2078" s="242" t="s">
        <v>5158</v>
      </c>
      <c r="N2078" s="242"/>
      <c r="O2078" s="242" t="s">
        <v>11398</v>
      </c>
      <c r="P2078" s="242" t="s">
        <v>11399</v>
      </c>
      <c r="Q2078" s="242" t="s">
        <v>4733</v>
      </c>
    </row>
    <row r="2079" spans="1:17">
      <c r="A2079" s="242" t="s">
        <v>11420</v>
      </c>
      <c r="B2079" s="242" t="s">
        <v>11421</v>
      </c>
      <c r="C2079" s="242" t="s">
        <v>11422</v>
      </c>
      <c r="D2079" s="242"/>
      <c r="E2079" s="242" t="s">
        <v>11401</v>
      </c>
      <c r="F2079" s="242" t="s">
        <v>11423</v>
      </c>
      <c r="G2079" s="240">
        <v>60</v>
      </c>
      <c r="H2079" s="241">
        <v>0</v>
      </c>
      <c r="I2079" s="242" t="s">
        <v>4775</v>
      </c>
      <c r="J2079" s="242" t="s">
        <v>4776</v>
      </c>
      <c r="K2079" s="242" t="s">
        <v>4729</v>
      </c>
      <c r="L2079" s="242" t="s">
        <v>4978</v>
      </c>
      <c r="M2079" s="242" t="s">
        <v>4798</v>
      </c>
      <c r="N2079" s="242"/>
      <c r="O2079" s="242" t="s">
        <v>11398</v>
      </c>
      <c r="P2079" s="242" t="s">
        <v>11399</v>
      </c>
      <c r="Q2079" s="242" t="s">
        <v>4733</v>
      </c>
    </row>
    <row r="2080" spans="1:17">
      <c r="A2080" s="242" t="s">
        <v>11424</v>
      </c>
      <c r="B2080" s="242" t="s">
        <v>11425</v>
      </c>
      <c r="C2080" s="242" t="s">
        <v>11426</v>
      </c>
      <c r="D2080" s="242"/>
      <c r="E2080" s="242" t="s">
        <v>11401</v>
      </c>
      <c r="F2080" s="242" t="s">
        <v>11427</v>
      </c>
      <c r="G2080" s="240">
        <v>60</v>
      </c>
      <c r="H2080" s="241">
        <v>0</v>
      </c>
      <c r="I2080" s="242" t="s">
        <v>4808</v>
      </c>
      <c r="J2080" s="242" t="s">
        <v>4809</v>
      </c>
      <c r="K2080" s="242" t="s">
        <v>4729</v>
      </c>
      <c r="L2080" s="242" t="s">
        <v>4730</v>
      </c>
      <c r="M2080" s="242" t="s">
        <v>4810</v>
      </c>
      <c r="N2080" s="242"/>
      <c r="O2080" s="242" t="s">
        <v>11398</v>
      </c>
      <c r="P2080" s="242" t="s">
        <v>11399</v>
      </c>
      <c r="Q2080" s="242" t="s">
        <v>4733</v>
      </c>
    </row>
    <row r="2081" spans="1:17">
      <c r="A2081" s="242" t="s">
        <v>11428</v>
      </c>
      <c r="B2081" s="242" t="s">
        <v>11429</v>
      </c>
      <c r="C2081" s="242" t="s">
        <v>11430</v>
      </c>
      <c r="D2081" s="242"/>
      <c r="E2081" s="242" t="s">
        <v>11401</v>
      </c>
      <c r="F2081" s="242" t="s">
        <v>11431</v>
      </c>
      <c r="G2081" s="240">
        <v>60</v>
      </c>
      <c r="H2081" s="241">
        <v>0</v>
      </c>
      <c r="I2081" s="242" t="s">
        <v>4775</v>
      </c>
      <c r="J2081" s="242" t="s">
        <v>4776</v>
      </c>
      <c r="K2081" s="242" t="s">
        <v>4729</v>
      </c>
      <c r="L2081" s="242" t="s">
        <v>5043</v>
      </c>
      <c r="M2081" s="242" t="s">
        <v>4798</v>
      </c>
      <c r="N2081" s="242"/>
      <c r="O2081" s="242" t="s">
        <v>11398</v>
      </c>
      <c r="P2081" s="242" t="s">
        <v>11399</v>
      </c>
      <c r="Q2081" s="242" t="s">
        <v>4733</v>
      </c>
    </row>
    <row r="2082" spans="1:17">
      <c r="A2082" s="242" t="s">
        <v>11432</v>
      </c>
      <c r="B2082" s="242" t="s">
        <v>11433</v>
      </c>
      <c r="C2082" s="242" t="s">
        <v>11434</v>
      </c>
      <c r="D2082" s="242"/>
      <c r="E2082" s="242" t="s">
        <v>11418</v>
      </c>
      <c r="F2082" s="242" t="s">
        <v>11435</v>
      </c>
      <c r="G2082" s="240">
        <v>60</v>
      </c>
      <c r="H2082" s="241">
        <v>0</v>
      </c>
      <c r="I2082" s="242" t="s">
        <v>9474</v>
      </c>
      <c r="J2082" s="242" t="s">
        <v>9475</v>
      </c>
      <c r="K2082" s="242" t="s">
        <v>4729</v>
      </c>
      <c r="L2082" s="242" t="s">
        <v>4832</v>
      </c>
      <c r="M2082" s="242" t="s">
        <v>5167</v>
      </c>
      <c r="N2082" s="242" t="s">
        <v>11436</v>
      </c>
      <c r="O2082" s="242" t="s">
        <v>11398</v>
      </c>
      <c r="P2082" s="242" t="s">
        <v>11399</v>
      </c>
      <c r="Q2082" s="242" t="s">
        <v>4733</v>
      </c>
    </row>
    <row r="2083" spans="1:17">
      <c r="A2083" s="242" t="s">
        <v>11437</v>
      </c>
      <c r="B2083" s="242" t="s">
        <v>11438</v>
      </c>
      <c r="C2083" s="242" t="s">
        <v>11439</v>
      </c>
      <c r="D2083" s="242"/>
      <c r="E2083" s="242" t="s">
        <v>11401</v>
      </c>
      <c r="F2083" s="242" t="s">
        <v>11440</v>
      </c>
      <c r="G2083" s="240">
        <v>60</v>
      </c>
      <c r="H2083" s="241">
        <v>0</v>
      </c>
      <c r="I2083" s="242" t="s">
        <v>4775</v>
      </c>
      <c r="J2083" s="242" t="s">
        <v>4776</v>
      </c>
      <c r="K2083" s="242" t="s">
        <v>4729</v>
      </c>
      <c r="L2083" s="242" t="s">
        <v>7888</v>
      </c>
      <c r="M2083" s="242" t="s">
        <v>4798</v>
      </c>
      <c r="N2083" s="242"/>
      <c r="O2083" s="242" t="s">
        <v>11398</v>
      </c>
      <c r="P2083" s="242" t="s">
        <v>11399</v>
      </c>
      <c r="Q2083" s="242" t="s">
        <v>4733</v>
      </c>
    </row>
    <row r="2084" spans="1:17">
      <c r="A2084" s="242" t="s">
        <v>11441</v>
      </c>
      <c r="B2084" s="242" t="s">
        <v>11442</v>
      </c>
      <c r="C2084" s="242" t="s">
        <v>11443</v>
      </c>
      <c r="D2084" s="242"/>
      <c r="E2084" s="242" t="s">
        <v>11401</v>
      </c>
      <c r="F2084" s="242" t="s">
        <v>11444</v>
      </c>
      <c r="G2084" s="240">
        <v>60</v>
      </c>
      <c r="H2084" s="241">
        <v>0</v>
      </c>
      <c r="I2084" s="242" t="s">
        <v>4780</v>
      </c>
      <c r="J2084" s="242" t="s">
        <v>4781</v>
      </c>
      <c r="K2084" s="242" t="s">
        <v>4729</v>
      </c>
      <c r="L2084" s="242" t="s">
        <v>4730</v>
      </c>
      <c r="M2084" s="242" t="s">
        <v>4937</v>
      </c>
      <c r="N2084" s="242"/>
      <c r="O2084" s="242" t="s">
        <v>11398</v>
      </c>
      <c r="P2084" s="242" t="s">
        <v>11399</v>
      </c>
      <c r="Q2084" s="242" t="s">
        <v>4733</v>
      </c>
    </row>
    <row r="2085" spans="1:17">
      <c r="A2085" s="242" t="s">
        <v>11445</v>
      </c>
      <c r="B2085" s="242" t="s">
        <v>11446</v>
      </c>
      <c r="C2085" s="242" t="s">
        <v>11447</v>
      </c>
      <c r="D2085" s="242"/>
      <c r="E2085" s="242" t="s">
        <v>11401</v>
      </c>
      <c r="F2085" s="242" t="s">
        <v>11448</v>
      </c>
      <c r="G2085" s="240">
        <v>60</v>
      </c>
      <c r="H2085" s="241">
        <v>0</v>
      </c>
      <c r="I2085" s="242" t="s">
        <v>4775</v>
      </c>
      <c r="J2085" s="242" t="s">
        <v>4776</v>
      </c>
      <c r="K2085" s="242" t="s">
        <v>4729</v>
      </c>
      <c r="L2085" s="242" t="s">
        <v>4862</v>
      </c>
      <c r="M2085" s="242" t="s">
        <v>4798</v>
      </c>
      <c r="N2085" s="242"/>
      <c r="O2085" s="242" t="s">
        <v>11398</v>
      </c>
      <c r="P2085" s="242" t="s">
        <v>11399</v>
      </c>
      <c r="Q2085" s="242" t="s">
        <v>4733</v>
      </c>
    </row>
    <row r="2086" spans="1:17">
      <c r="A2086" s="242" t="s">
        <v>11449</v>
      </c>
      <c r="B2086" s="242" t="s">
        <v>11450</v>
      </c>
      <c r="C2086" s="242" t="s">
        <v>11451</v>
      </c>
      <c r="D2086" s="242"/>
      <c r="E2086" s="242" t="s">
        <v>11418</v>
      </c>
      <c r="F2086" s="242" t="s">
        <v>11452</v>
      </c>
      <c r="G2086" s="240">
        <v>60</v>
      </c>
      <c r="H2086" s="241">
        <v>0</v>
      </c>
      <c r="I2086" s="242" t="s">
        <v>4848</v>
      </c>
      <c r="J2086" s="242" t="s">
        <v>4849</v>
      </c>
      <c r="K2086" s="242" t="s">
        <v>4729</v>
      </c>
      <c r="L2086" s="242" t="s">
        <v>9359</v>
      </c>
      <c r="M2086" s="242" t="s">
        <v>4851</v>
      </c>
      <c r="N2086" s="242"/>
      <c r="O2086" s="242" t="s">
        <v>11398</v>
      </c>
      <c r="P2086" s="242" t="s">
        <v>11399</v>
      </c>
      <c r="Q2086" s="242" t="s">
        <v>4733</v>
      </c>
    </row>
    <row r="2087" spans="1:17">
      <c r="A2087" s="242" t="s">
        <v>11453</v>
      </c>
      <c r="B2087" s="242" t="s">
        <v>11454</v>
      </c>
      <c r="C2087" s="242" t="s">
        <v>11455</v>
      </c>
      <c r="D2087" s="242"/>
      <c r="E2087" s="242" t="s">
        <v>11418</v>
      </c>
      <c r="F2087" s="242" t="s">
        <v>11456</v>
      </c>
      <c r="G2087" s="240"/>
      <c r="H2087" s="241">
        <v>0</v>
      </c>
      <c r="I2087" s="242" t="s">
        <v>9474</v>
      </c>
      <c r="J2087" s="242" t="s">
        <v>9475</v>
      </c>
      <c r="K2087" s="242" t="s">
        <v>4729</v>
      </c>
      <c r="L2087" s="242" t="s">
        <v>4832</v>
      </c>
      <c r="M2087" s="242" t="s">
        <v>4991</v>
      </c>
      <c r="N2087" s="242" t="s">
        <v>11457</v>
      </c>
      <c r="O2087" s="242" t="s">
        <v>11398</v>
      </c>
      <c r="P2087" s="242" t="s">
        <v>11399</v>
      </c>
      <c r="Q2087" s="242" t="s">
        <v>4733</v>
      </c>
    </row>
    <row r="2088" spans="1:17">
      <c r="A2088" s="242" t="s">
        <v>11458</v>
      </c>
      <c r="B2088" s="242" t="s">
        <v>11459</v>
      </c>
      <c r="C2088" s="242" t="s">
        <v>11460</v>
      </c>
      <c r="D2088" s="242"/>
      <c r="E2088" s="242" t="s">
        <v>11401</v>
      </c>
      <c r="F2088" s="242" t="s">
        <v>4742</v>
      </c>
      <c r="G2088" s="240">
        <v>60</v>
      </c>
      <c r="H2088" s="241">
        <v>0</v>
      </c>
      <c r="I2088" s="242" t="s">
        <v>4780</v>
      </c>
      <c r="J2088" s="242" t="s">
        <v>4781</v>
      </c>
      <c r="K2088" s="242" t="s">
        <v>4729</v>
      </c>
      <c r="L2088" s="242" t="s">
        <v>4730</v>
      </c>
      <c r="M2088" s="242" t="s">
        <v>4822</v>
      </c>
      <c r="N2088" s="242"/>
      <c r="O2088" s="242" t="s">
        <v>11398</v>
      </c>
      <c r="P2088" s="242" t="s">
        <v>11399</v>
      </c>
      <c r="Q2088" s="242" t="s">
        <v>4733</v>
      </c>
    </row>
    <row r="2089" spans="1:17">
      <c r="A2089" s="242" t="s">
        <v>11461</v>
      </c>
      <c r="B2089" s="242" t="s">
        <v>11462</v>
      </c>
      <c r="C2089" s="242" t="s">
        <v>11463</v>
      </c>
      <c r="D2089" s="242"/>
      <c r="E2089" s="242" t="s">
        <v>11418</v>
      </c>
      <c r="F2089" s="242" t="s">
        <v>11464</v>
      </c>
      <c r="G2089" s="240">
        <v>60</v>
      </c>
      <c r="H2089" s="241">
        <v>0</v>
      </c>
      <c r="I2089" s="242" t="s">
        <v>9474</v>
      </c>
      <c r="J2089" s="242" t="s">
        <v>9475</v>
      </c>
      <c r="K2089" s="242" t="s">
        <v>4729</v>
      </c>
      <c r="L2089" s="242" t="s">
        <v>4832</v>
      </c>
      <c r="M2089" s="242" t="s">
        <v>5167</v>
      </c>
      <c r="N2089" s="242"/>
      <c r="O2089" s="242" t="s">
        <v>11398</v>
      </c>
      <c r="P2089" s="242" t="s">
        <v>11399</v>
      </c>
      <c r="Q2089" s="242" t="s">
        <v>4733</v>
      </c>
    </row>
    <row r="2090" spans="1:17">
      <c r="A2090" s="242" t="s">
        <v>11465</v>
      </c>
      <c r="B2090" s="242" t="s">
        <v>11466</v>
      </c>
      <c r="C2090" s="242" t="s">
        <v>11467</v>
      </c>
      <c r="D2090" s="242"/>
      <c r="E2090" s="242"/>
      <c r="F2090" s="242" t="s">
        <v>11468</v>
      </c>
      <c r="G2090" s="240"/>
      <c r="H2090" s="241">
        <v>0</v>
      </c>
      <c r="I2090" s="242"/>
      <c r="J2090" s="242"/>
      <c r="K2090" s="242" t="s">
        <v>4729</v>
      </c>
      <c r="L2090" s="242" t="s">
        <v>4978</v>
      </c>
      <c r="M2090" s="242" t="s">
        <v>4798</v>
      </c>
      <c r="N2090" s="242"/>
      <c r="O2090" s="242" t="s">
        <v>11465</v>
      </c>
      <c r="P2090" s="242" t="s">
        <v>11466</v>
      </c>
      <c r="Q2090" s="242" t="s">
        <v>4733</v>
      </c>
    </row>
    <row r="2091" spans="1:17">
      <c r="A2091" s="242" t="s">
        <v>11469</v>
      </c>
      <c r="B2091" s="242" t="s">
        <v>11470</v>
      </c>
      <c r="C2091" s="242" t="s">
        <v>11471</v>
      </c>
      <c r="D2091" s="242"/>
      <c r="E2091" s="242" t="s">
        <v>4737</v>
      </c>
      <c r="F2091" s="242" t="s">
        <v>11472</v>
      </c>
      <c r="G2091" s="240"/>
      <c r="H2091" s="241">
        <v>0</v>
      </c>
      <c r="I2091" s="242"/>
      <c r="J2091" s="242"/>
      <c r="K2091" s="242" t="s">
        <v>4729</v>
      </c>
      <c r="L2091" s="242" t="s">
        <v>4730</v>
      </c>
      <c r="M2091" s="242" t="s">
        <v>6396</v>
      </c>
      <c r="N2091" s="242"/>
      <c r="O2091" s="242" t="s">
        <v>11469</v>
      </c>
      <c r="P2091" s="242" t="s">
        <v>11470</v>
      </c>
      <c r="Q2091" s="242" t="s">
        <v>4733</v>
      </c>
    </row>
    <row r="2092" spans="1:17">
      <c r="A2092" s="242" t="s">
        <v>11473</v>
      </c>
      <c r="B2092" s="242" t="s">
        <v>11474</v>
      </c>
      <c r="C2092" s="242" t="s">
        <v>11475</v>
      </c>
      <c r="D2092" s="242"/>
      <c r="E2092" s="242" t="s">
        <v>4737</v>
      </c>
      <c r="F2092" s="242" t="s">
        <v>11476</v>
      </c>
      <c r="G2092" s="240"/>
      <c r="H2092" s="241">
        <v>0</v>
      </c>
      <c r="I2092" s="242"/>
      <c r="J2092" s="242"/>
      <c r="K2092" s="242" t="s">
        <v>4729</v>
      </c>
      <c r="L2092" s="242" t="s">
        <v>4730</v>
      </c>
      <c r="M2092" s="242" t="s">
        <v>6396</v>
      </c>
      <c r="N2092" s="242"/>
      <c r="O2092" s="242" t="s">
        <v>11473</v>
      </c>
      <c r="P2092" s="242" t="s">
        <v>11474</v>
      </c>
      <c r="Q2092" s="242" t="s">
        <v>4733</v>
      </c>
    </row>
    <row r="2093" spans="1:17">
      <c r="A2093" s="242" t="s">
        <v>11477</v>
      </c>
      <c r="B2093" s="242" t="s">
        <v>11478</v>
      </c>
      <c r="C2093" s="242" t="s">
        <v>11479</v>
      </c>
      <c r="D2093" s="242"/>
      <c r="E2093" s="242" t="s">
        <v>4737</v>
      </c>
      <c r="F2093" s="242" t="s">
        <v>11480</v>
      </c>
      <c r="G2093" s="240"/>
      <c r="H2093" s="241">
        <v>0</v>
      </c>
      <c r="I2093" s="242"/>
      <c r="J2093" s="242"/>
      <c r="K2093" s="242" t="s">
        <v>4729</v>
      </c>
      <c r="L2093" s="242" t="s">
        <v>4730</v>
      </c>
      <c r="M2093" s="242" t="s">
        <v>6396</v>
      </c>
      <c r="N2093" s="242"/>
      <c r="O2093" s="242" t="s">
        <v>11477</v>
      </c>
      <c r="P2093" s="242" t="s">
        <v>11478</v>
      </c>
      <c r="Q2093" s="242" t="s">
        <v>4733</v>
      </c>
    </row>
    <row r="2094" spans="1:17">
      <c r="A2094" s="242" t="s">
        <v>11481</v>
      </c>
      <c r="B2094" s="242" t="s">
        <v>11482</v>
      </c>
      <c r="C2094" s="242" t="s">
        <v>11483</v>
      </c>
      <c r="D2094" s="242"/>
      <c r="E2094" s="242" t="s">
        <v>4965</v>
      </c>
      <c r="F2094" s="242" t="s">
        <v>11484</v>
      </c>
      <c r="G2094" s="240"/>
      <c r="H2094" s="241">
        <v>0</v>
      </c>
      <c r="I2094" s="242" t="s">
        <v>4848</v>
      </c>
      <c r="J2094" s="242" t="s">
        <v>4849</v>
      </c>
      <c r="K2094" s="242" t="s">
        <v>4729</v>
      </c>
      <c r="L2094" s="242" t="s">
        <v>5170</v>
      </c>
      <c r="M2094" s="242" t="s">
        <v>4851</v>
      </c>
      <c r="N2094" s="242" t="s">
        <v>11485</v>
      </c>
      <c r="O2094" s="242" t="s">
        <v>11481</v>
      </c>
      <c r="P2094" s="242" t="s">
        <v>11482</v>
      </c>
      <c r="Q2094" s="242" t="s">
        <v>4733</v>
      </c>
    </row>
    <row r="2095" spans="1:17">
      <c r="A2095" s="242" t="s">
        <v>11486</v>
      </c>
      <c r="B2095" s="242" t="s">
        <v>11487</v>
      </c>
      <c r="C2095" s="242" t="s">
        <v>11488</v>
      </c>
      <c r="D2095" s="242"/>
      <c r="E2095" s="242" t="s">
        <v>4737</v>
      </c>
      <c r="F2095" s="242" t="s">
        <v>11489</v>
      </c>
      <c r="G2095" s="240"/>
      <c r="H2095" s="241">
        <v>0</v>
      </c>
      <c r="I2095" s="242" t="s">
        <v>4775</v>
      </c>
      <c r="J2095" s="242" t="s">
        <v>4776</v>
      </c>
      <c r="K2095" s="242" t="s">
        <v>4729</v>
      </c>
      <c r="L2095" s="242" t="s">
        <v>4730</v>
      </c>
      <c r="M2095" s="242" t="s">
        <v>4759</v>
      </c>
      <c r="N2095" s="242"/>
      <c r="O2095" s="242" t="s">
        <v>11486</v>
      </c>
      <c r="P2095" s="242" t="s">
        <v>11487</v>
      </c>
      <c r="Q2095" s="242" t="s">
        <v>4733</v>
      </c>
    </row>
    <row r="2096" spans="1:17">
      <c r="A2096" s="242" t="s">
        <v>11490</v>
      </c>
      <c r="B2096" s="242" t="s">
        <v>11491</v>
      </c>
      <c r="C2096" s="242" t="s">
        <v>11492</v>
      </c>
      <c r="D2096" s="242"/>
      <c r="E2096" s="242" t="s">
        <v>4737</v>
      </c>
      <c r="F2096" s="242" t="s">
        <v>11493</v>
      </c>
      <c r="G2096" s="240"/>
      <c r="H2096" s="241">
        <v>0</v>
      </c>
      <c r="I2096" s="242" t="s">
        <v>4738</v>
      </c>
      <c r="J2096" s="242" t="s">
        <v>4739</v>
      </c>
      <c r="K2096" s="242" t="s">
        <v>4729</v>
      </c>
      <c r="L2096" s="242" t="s">
        <v>4730</v>
      </c>
      <c r="M2096" s="242" t="s">
        <v>4785</v>
      </c>
      <c r="N2096" s="242"/>
      <c r="O2096" s="242" t="s">
        <v>11490</v>
      </c>
      <c r="P2096" s="242" t="s">
        <v>11491</v>
      </c>
      <c r="Q2096" s="242" t="s">
        <v>4733</v>
      </c>
    </row>
    <row r="2097" spans="1:17">
      <c r="A2097" s="242" t="s">
        <v>11494</v>
      </c>
      <c r="B2097" s="242" t="s">
        <v>11495</v>
      </c>
      <c r="C2097" s="242" t="s">
        <v>11496</v>
      </c>
      <c r="D2097" s="242"/>
      <c r="E2097" s="242" t="s">
        <v>4737</v>
      </c>
      <c r="F2097" s="242" t="s">
        <v>11497</v>
      </c>
      <c r="G2097" s="240">
        <v>60</v>
      </c>
      <c r="H2097" s="241">
        <v>0</v>
      </c>
      <c r="I2097" s="242" t="s">
        <v>4747</v>
      </c>
      <c r="J2097" s="242" t="s">
        <v>4748</v>
      </c>
      <c r="K2097" s="242" t="s">
        <v>4729</v>
      </c>
      <c r="L2097" s="242" t="s">
        <v>4730</v>
      </c>
      <c r="M2097" s="242" t="s">
        <v>4749</v>
      </c>
      <c r="N2097" s="242"/>
      <c r="O2097" s="242" t="s">
        <v>11494</v>
      </c>
      <c r="P2097" s="242" t="s">
        <v>11495</v>
      </c>
      <c r="Q2097" s="242" t="s">
        <v>4733</v>
      </c>
    </row>
    <row r="2098" spans="1:17">
      <c r="A2098" s="242" t="s">
        <v>11498</v>
      </c>
      <c r="B2098" s="242" t="s">
        <v>11499</v>
      </c>
      <c r="C2098" s="242" t="s">
        <v>11500</v>
      </c>
      <c r="D2098" s="242" t="s">
        <v>4742</v>
      </c>
      <c r="E2098" s="242" t="s">
        <v>4965</v>
      </c>
      <c r="F2098" s="242" t="s">
        <v>11501</v>
      </c>
      <c r="G2098" s="240"/>
      <c r="H2098" s="241">
        <v>0</v>
      </c>
      <c r="I2098" s="242" t="s">
        <v>4848</v>
      </c>
      <c r="J2098" s="242" t="s">
        <v>4849</v>
      </c>
      <c r="K2098" s="242" t="s">
        <v>4729</v>
      </c>
      <c r="L2098" s="242" t="s">
        <v>10436</v>
      </c>
      <c r="M2098" s="242" t="s">
        <v>4851</v>
      </c>
      <c r="N2098" s="242" t="s">
        <v>11502</v>
      </c>
      <c r="O2098" s="242" t="s">
        <v>11498</v>
      </c>
      <c r="P2098" s="242" t="s">
        <v>11499</v>
      </c>
      <c r="Q2098" s="242" t="s">
        <v>4733</v>
      </c>
    </row>
    <row r="2099" spans="1:17">
      <c r="A2099" s="242" t="s">
        <v>11503</v>
      </c>
      <c r="B2099" s="242" t="s">
        <v>11504</v>
      </c>
      <c r="C2099" s="242" t="s">
        <v>11505</v>
      </c>
      <c r="D2099" s="242"/>
      <c r="E2099" s="242" t="s">
        <v>4737</v>
      </c>
      <c r="F2099" s="242" t="s">
        <v>11506</v>
      </c>
      <c r="G2099" s="240"/>
      <c r="H2099" s="241">
        <v>0</v>
      </c>
      <c r="I2099" s="242" t="s">
        <v>4931</v>
      </c>
      <c r="J2099" s="242" t="s">
        <v>4932</v>
      </c>
      <c r="K2099" s="242" t="s">
        <v>4729</v>
      </c>
      <c r="L2099" s="242" t="s">
        <v>4730</v>
      </c>
      <c r="M2099" s="242" t="s">
        <v>4937</v>
      </c>
      <c r="N2099" s="242"/>
      <c r="O2099" s="242" t="s">
        <v>11503</v>
      </c>
      <c r="P2099" s="242" t="s">
        <v>11504</v>
      </c>
      <c r="Q2099" s="242" t="s">
        <v>4733</v>
      </c>
    </row>
    <row r="2100" spans="1:17">
      <c r="A2100" s="242" t="s">
        <v>11507</v>
      </c>
      <c r="B2100" s="242" t="s">
        <v>11508</v>
      </c>
      <c r="C2100" s="242" t="s">
        <v>11509</v>
      </c>
      <c r="D2100" s="242"/>
      <c r="E2100" s="242" t="s">
        <v>11510</v>
      </c>
      <c r="F2100" s="242" t="s">
        <v>11511</v>
      </c>
      <c r="G2100" s="240">
        <v>60</v>
      </c>
      <c r="H2100" s="241">
        <v>0</v>
      </c>
      <c r="I2100" s="242"/>
      <c r="J2100" s="242"/>
      <c r="K2100" s="242" t="s">
        <v>4729</v>
      </c>
      <c r="L2100" s="242" t="s">
        <v>4730</v>
      </c>
      <c r="M2100" s="242" t="s">
        <v>4740</v>
      </c>
      <c r="N2100" s="242"/>
      <c r="O2100" s="242" t="s">
        <v>11507</v>
      </c>
      <c r="P2100" s="242" t="s">
        <v>11508</v>
      </c>
      <c r="Q2100" s="242" t="s">
        <v>4733</v>
      </c>
    </row>
    <row r="2101" spans="1:17">
      <c r="A2101" s="242" t="s">
        <v>11512</v>
      </c>
      <c r="B2101" s="242" t="s">
        <v>11513</v>
      </c>
      <c r="C2101" s="242" t="s">
        <v>11514</v>
      </c>
      <c r="D2101" s="242"/>
      <c r="E2101" s="242" t="s">
        <v>11510</v>
      </c>
      <c r="F2101" s="242" t="s">
        <v>4742</v>
      </c>
      <c r="G2101" s="240">
        <v>60</v>
      </c>
      <c r="H2101" s="241">
        <v>0</v>
      </c>
      <c r="I2101" s="242" t="s">
        <v>4738</v>
      </c>
      <c r="J2101" s="242" t="s">
        <v>4739</v>
      </c>
      <c r="K2101" s="242" t="s">
        <v>4729</v>
      </c>
      <c r="L2101" s="242" t="s">
        <v>4730</v>
      </c>
      <c r="M2101" s="242" t="s">
        <v>4740</v>
      </c>
      <c r="N2101" s="242" t="s">
        <v>5506</v>
      </c>
      <c r="O2101" s="242" t="s">
        <v>11507</v>
      </c>
      <c r="P2101" s="242" t="s">
        <v>11508</v>
      </c>
      <c r="Q2101" s="242" t="s">
        <v>4733</v>
      </c>
    </row>
    <row r="2102" spans="1:17">
      <c r="A2102" s="242" t="s">
        <v>11515</v>
      </c>
      <c r="B2102" s="242" t="s">
        <v>11516</v>
      </c>
      <c r="C2102" s="242" t="s">
        <v>11517</v>
      </c>
      <c r="D2102" s="242"/>
      <c r="E2102" s="242" t="s">
        <v>11510</v>
      </c>
      <c r="F2102" s="242" t="s">
        <v>4742</v>
      </c>
      <c r="G2102" s="240">
        <v>60</v>
      </c>
      <c r="H2102" s="241">
        <v>0</v>
      </c>
      <c r="I2102" s="242" t="s">
        <v>4780</v>
      </c>
      <c r="J2102" s="242" t="s">
        <v>4781</v>
      </c>
      <c r="K2102" s="242" t="s">
        <v>4729</v>
      </c>
      <c r="L2102" s="242" t="s">
        <v>4730</v>
      </c>
      <c r="M2102" s="242" t="s">
        <v>4782</v>
      </c>
      <c r="N2102" s="242"/>
      <c r="O2102" s="242" t="s">
        <v>11507</v>
      </c>
      <c r="P2102" s="242" t="s">
        <v>11508</v>
      </c>
      <c r="Q2102" s="242" t="s">
        <v>4733</v>
      </c>
    </row>
    <row r="2103" spans="1:17">
      <c r="A2103" s="242" t="s">
        <v>11518</v>
      </c>
      <c r="B2103" s="242" t="s">
        <v>11519</v>
      </c>
      <c r="C2103" s="242" t="s">
        <v>11520</v>
      </c>
      <c r="D2103" s="242"/>
      <c r="E2103" s="242" t="s">
        <v>11507</v>
      </c>
      <c r="F2103" s="242" t="s">
        <v>4742</v>
      </c>
      <c r="G2103" s="240">
        <v>60</v>
      </c>
      <c r="H2103" s="241">
        <v>0</v>
      </c>
      <c r="I2103" s="242" t="s">
        <v>4747</v>
      </c>
      <c r="J2103" s="242" t="s">
        <v>4748</v>
      </c>
      <c r="K2103" s="242" t="s">
        <v>4729</v>
      </c>
      <c r="L2103" s="242" t="s">
        <v>4730</v>
      </c>
      <c r="M2103" s="242" t="s">
        <v>4908</v>
      </c>
      <c r="N2103" s="242" t="s">
        <v>8313</v>
      </c>
      <c r="O2103" s="242" t="s">
        <v>11507</v>
      </c>
      <c r="P2103" s="242" t="s">
        <v>11508</v>
      </c>
      <c r="Q2103" s="242" t="s">
        <v>4733</v>
      </c>
    </row>
    <row r="2104" spans="1:17">
      <c r="A2104" s="242" t="s">
        <v>11521</v>
      </c>
      <c r="B2104" s="242" t="s">
        <v>11522</v>
      </c>
      <c r="C2104" s="242" t="s">
        <v>11523</v>
      </c>
      <c r="D2104" s="242"/>
      <c r="E2104" s="242" t="s">
        <v>11510</v>
      </c>
      <c r="F2104" s="242" t="s">
        <v>4742</v>
      </c>
      <c r="G2104" s="240">
        <v>60</v>
      </c>
      <c r="H2104" s="241">
        <v>0</v>
      </c>
      <c r="I2104" s="242" t="s">
        <v>4808</v>
      </c>
      <c r="J2104" s="242" t="s">
        <v>4809</v>
      </c>
      <c r="K2104" s="242" t="s">
        <v>4729</v>
      </c>
      <c r="L2104" s="242" t="s">
        <v>4730</v>
      </c>
      <c r="M2104" s="242" t="s">
        <v>5113</v>
      </c>
      <c r="N2104" s="242"/>
      <c r="O2104" s="242" t="s">
        <v>11507</v>
      </c>
      <c r="P2104" s="242" t="s">
        <v>11508</v>
      </c>
      <c r="Q2104" s="242" t="s">
        <v>4733</v>
      </c>
    </row>
    <row r="2105" spans="1:17">
      <c r="A2105" s="242" t="s">
        <v>11524</v>
      </c>
      <c r="B2105" s="242" t="s">
        <v>11525</v>
      </c>
      <c r="C2105" s="242" t="s">
        <v>11526</v>
      </c>
      <c r="D2105" s="242"/>
      <c r="E2105" s="242" t="s">
        <v>11527</v>
      </c>
      <c r="F2105" s="242" t="s">
        <v>4742</v>
      </c>
      <c r="G2105" s="240">
        <v>60</v>
      </c>
      <c r="H2105" s="241">
        <v>0</v>
      </c>
      <c r="I2105" s="242" t="s">
        <v>4830</v>
      </c>
      <c r="J2105" s="242" t="s">
        <v>4831</v>
      </c>
      <c r="K2105" s="242" t="s">
        <v>4729</v>
      </c>
      <c r="L2105" s="242" t="s">
        <v>4832</v>
      </c>
      <c r="M2105" s="242" t="s">
        <v>5222</v>
      </c>
      <c r="N2105" s="242"/>
      <c r="O2105" s="242" t="s">
        <v>11507</v>
      </c>
      <c r="P2105" s="242" t="s">
        <v>11508</v>
      </c>
      <c r="Q2105" s="242" t="s">
        <v>4733</v>
      </c>
    </row>
    <row r="2106" spans="1:17">
      <c r="A2106" s="242" t="s">
        <v>11528</v>
      </c>
      <c r="B2106" s="242" t="s">
        <v>11529</v>
      </c>
      <c r="C2106" s="242" t="s">
        <v>11530</v>
      </c>
      <c r="D2106" s="242"/>
      <c r="E2106" s="242" t="s">
        <v>11527</v>
      </c>
      <c r="F2106" s="242" t="s">
        <v>4742</v>
      </c>
      <c r="G2106" s="240">
        <v>60</v>
      </c>
      <c r="H2106" s="241">
        <v>0</v>
      </c>
      <c r="I2106" s="242" t="s">
        <v>4842</v>
      </c>
      <c r="J2106" s="242" t="s">
        <v>4843</v>
      </c>
      <c r="K2106" s="242" t="s">
        <v>4729</v>
      </c>
      <c r="L2106" s="242" t="s">
        <v>4832</v>
      </c>
      <c r="M2106" s="242" t="s">
        <v>5325</v>
      </c>
      <c r="N2106" s="242"/>
      <c r="O2106" s="242" t="s">
        <v>11507</v>
      </c>
      <c r="P2106" s="242" t="s">
        <v>11508</v>
      </c>
      <c r="Q2106" s="242" t="s">
        <v>4733</v>
      </c>
    </row>
    <row r="2107" spans="1:17">
      <c r="A2107" s="242" t="s">
        <v>11531</v>
      </c>
      <c r="B2107" s="242" t="s">
        <v>11532</v>
      </c>
      <c r="C2107" s="242" t="s">
        <v>11533</v>
      </c>
      <c r="D2107" s="242"/>
      <c r="E2107" s="242" t="s">
        <v>11527</v>
      </c>
      <c r="F2107" s="242" t="s">
        <v>4742</v>
      </c>
      <c r="G2107" s="240">
        <v>60</v>
      </c>
      <c r="H2107" s="241">
        <v>0</v>
      </c>
      <c r="I2107" s="242" t="s">
        <v>4842</v>
      </c>
      <c r="J2107" s="242" t="s">
        <v>4843</v>
      </c>
      <c r="K2107" s="242" t="s">
        <v>4729</v>
      </c>
      <c r="L2107" s="242" t="s">
        <v>4832</v>
      </c>
      <c r="M2107" s="242" t="s">
        <v>5194</v>
      </c>
      <c r="N2107" s="242"/>
      <c r="O2107" s="242" t="s">
        <v>11507</v>
      </c>
      <c r="P2107" s="242" t="s">
        <v>11508</v>
      </c>
      <c r="Q2107" s="242" t="s">
        <v>4733</v>
      </c>
    </row>
    <row r="2108" spans="1:17">
      <c r="A2108" s="242" t="s">
        <v>11534</v>
      </c>
      <c r="B2108" s="242" t="s">
        <v>11535</v>
      </c>
      <c r="C2108" s="242" t="s">
        <v>11536</v>
      </c>
      <c r="D2108" s="242"/>
      <c r="E2108" s="242" t="s">
        <v>11527</v>
      </c>
      <c r="F2108" s="242" t="s">
        <v>4742</v>
      </c>
      <c r="G2108" s="240">
        <v>60</v>
      </c>
      <c r="H2108" s="241">
        <v>0</v>
      </c>
      <c r="I2108" s="242" t="s">
        <v>9474</v>
      </c>
      <c r="J2108" s="242" t="s">
        <v>9475</v>
      </c>
      <c r="K2108" s="242" t="s">
        <v>4729</v>
      </c>
      <c r="L2108" s="242" t="s">
        <v>4832</v>
      </c>
      <c r="M2108" s="242" t="s">
        <v>5212</v>
      </c>
      <c r="N2108" s="242"/>
      <c r="O2108" s="242" t="s">
        <v>11507</v>
      </c>
      <c r="P2108" s="242" t="s">
        <v>11508</v>
      </c>
      <c r="Q2108" s="242" t="s">
        <v>4733</v>
      </c>
    </row>
    <row r="2109" spans="1:17">
      <c r="A2109" s="242" t="s">
        <v>11537</v>
      </c>
      <c r="B2109" s="242" t="s">
        <v>11538</v>
      </c>
      <c r="C2109" s="242" t="s">
        <v>11539</v>
      </c>
      <c r="D2109" s="242"/>
      <c r="E2109" s="242" t="s">
        <v>11510</v>
      </c>
      <c r="F2109" s="242" t="s">
        <v>4742</v>
      </c>
      <c r="G2109" s="240">
        <v>60</v>
      </c>
      <c r="H2109" s="241">
        <v>0</v>
      </c>
      <c r="I2109" s="242" t="s">
        <v>4808</v>
      </c>
      <c r="J2109" s="242" t="s">
        <v>4809</v>
      </c>
      <c r="K2109" s="242" t="s">
        <v>4729</v>
      </c>
      <c r="L2109" s="242" t="s">
        <v>4730</v>
      </c>
      <c r="M2109" s="242" t="s">
        <v>5113</v>
      </c>
      <c r="N2109" s="242"/>
      <c r="O2109" s="242" t="s">
        <v>11507</v>
      </c>
      <c r="P2109" s="242" t="s">
        <v>11508</v>
      </c>
      <c r="Q2109" s="242" t="s">
        <v>4733</v>
      </c>
    </row>
    <row r="2110" spans="1:17">
      <c r="A2110" s="242" t="s">
        <v>11540</v>
      </c>
      <c r="B2110" s="242" t="s">
        <v>11541</v>
      </c>
      <c r="C2110" s="242" t="s">
        <v>11542</v>
      </c>
      <c r="D2110" s="242" t="s">
        <v>11543</v>
      </c>
      <c r="E2110" s="242" t="s">
        <v>11527</v>
      </c>
      <c r="F2110" s="242" t="s">
        <v>11544</v>
      </c>
      <c r="G2110" s="240">
        <v>60</v>
      </c>
      <c r="H2110" s="241">
        <v>0</v>
      </c>
      <c r="I2110" s="242" t="s">
        <v>4842</v>
      </c>
      <c r="J2110" s="242" t="s">
        <v>4843</v>
      </c>
      <c r="K2110" s="242" t="s">
        <v>4729</v>
      </c>
      <c r="L2110" s="242" t="s">
        <v>4832</v>
      </c>
      <c r="M2110" s="242" t="s">
        <v>5325</v>
      </c>
      <c r="N2110" s="242" t="s">
        <v>11545</v>
      </c>
      <c r="O2110" s="242" t="s">
        <v>11507</v>
      </c>
      <c r="P2110" s="242" t="s">
        <v>11508</v>
      </c>
      <c r="Q2110" s="242" t="s">
        <v>4733</v>
      </c>
    </row>
    <row r="2111" spans="1:17">
      <c r="A2111" s="242" t="s">
        <v>11546</v>
      </c>
      <c r="B2111" s="242" t="s">
        <v>11547</v>
      </c>
      <c r="C2111" s="242" t="s">
        <v>11548</v>
      </c>
      <c r="D2111" s="242" t="s">
        <v>11549</v>
      </c>
      <c r="E2111" s="242" t="s">
        <v>11550</v>
      </c>
      <c r="F2111" s="242" t="s">
        <v>11551</v>
      </c>
      <c r="G2111" s="240">
        <v>60</v>
      </c>
      <c r="H2111" s="241">
        <v>0</v>
      </c>
      <c r="I2111" s="242"/>
      <c r="J2111" s="242"/>
      <c r="K2111" s="242" t="s">
        <v>4729</v>
      </c>
      <c r="L2111" s="242" t="s">
        <v>5043</v>
      </c>
      <c r="M2111" s="242"/>
      <c r="N2111" s="242"/>
      <c r="O2111" s="242" t="s">
        <v>11507</v>
      </c>
      <c r="P2111" s="242" t="s">
        <v>11508</v>
      </c>
      <c r="Q2111" s="242" t="s">
        <v>4733</v>
      </c>
    </row>
    <row r="2112" spans="1:17">
      <c r="A2112" s="242" t="s">
        <v>11552</v>
      </c>
      <c r="B2112" s="242" t="s">
        <v>11553</v>
      </c>
      <c r="C2112" s="242" t="s">
        <v>11554</v>
      </c>
      <c r="D2112" s="242" t="s">
        <v>11555</v>
      </c>
      <c r="E2112" s="242" t="s">
        <v>11527</v>
      </c>
      <c r="F2112" s="242" t="s">
        <v>11556</v>
      </c>
      <c r="G2112" s="240">
        <v>60</v>
      </c>
      <c r="H2112" s="241">
        <v>0</v>
      </c>
      <c r="I2112" s="242" t="s">
        <v>4848</v>
      </c>
      <c r="J2112" s="242" t="s">
        <v>4849</v>
      </c>
      <c r="K2112" s="242" t="s">
        <v>4729</v>
      </c>
      <c r="L2112" s="242" t="s">
        <v>5178</v>
      </c>
      <c r="M2112" s="242" t="s">
        <v>4851</v>
      </c>
      <c r="N2112" s="242"/>
      <c r="O2112" s="242" t="s">
        <v>11507</v>
      </c>
      <c r="P2112" s="242" t="s">
        <v>11508</v>
      </c>
      <c r="Q2112" s="242" t="s">
        <v>4733</v>
      </c>
    </row>
    <row r="2113" spans="1:17">
      <c r="A2113" s="242" t="s">
        <v>11557</v>
      </c>
      <c r="B2113" s="242" t="s">
        <v>11558</v>
      </c>
      <c r="C2113" s="242" t="s">
        <v>11559</v>
      </c>
      <c r="D2113" s="242" t="s">
        <v>11560</v>
      </c>
      <c r="E2113" s="242" t="s">
        <v>11550</v>
      </c>
      <c r="F2113" s="242" t="s">
        <v>11561</v>
      </c>
      <c r="G2113" s="240">
        <v>60</v>
      </c>
      <c r="H2113" s="241">
        <v>0</v>
      </c>
      <c r="I2113" s="242"/>
      <c r="J2113" s="242"/>
      <c r="K2113" s="242" t="s">
        <v>4729</v>
      </c>
      <c r="L2113" s="242" t="s">
        <v>7888</v>
      </c>
      <c r="M2113" s="242"/>
      <c r="N2113" s="242"/>
      <c r="O2113" s="242" t="s">
        <v>11507</v>
      </c>
      <c r="P2113" s="242" t="s">
        <v>11508</v>
      </c>
      <c r="Q2113" s="242" t="s">
        <v>4733</v>
      </c>
    </row>
    <row r="2114" spans="1:17">
      <c r="A2114" s="242" t="s">
        <v>11562</v>
      </c>
      <c r="B2114" s="242" t="s">
        <v>11563</v>
      </c>
      <c r="C2114" s="242" t="s">
        <v>11564</v>
      </c>
      <c r="D2114" s="242" t="s">
        <v>11565</v>
      </c>
      <c r="E2114" s="242" t="s">
        <v>11550</v>
      </c>
      <c r="F2114" s="242" t="s">
        <v>11566</v>
      </c>
      <c r="G2114" s="240">
        <v>60</v>
      </c>
      <c r="H2114" s="241">
        <v>0</v>
      </c>
      <c r="I2114" s="242"/>
      <c r="J2114" s="242"/>
      <c r="K2114" s="242" t="s">
        <v>4729</v>
      </c>
      <c r="L2114" s="242" t="s">
        <v>5039</v>
      </c>
      <c r="M2114" s="242"/>
      <c r="N2114" s="242"/>
      <c r="O2114" s="242" t="s">
        <v>11507</v>
      </c>
      <c r="P2114" s="242" t="s">
        <v>11508</v>
      </c>
      <c r="Q2114" s="242" t="s">
        <v>4733</v>
      </c>
    </row>
    <row r="2115" spans="1:17">
      <c r="A2115" s="242" t="s">
        <v>11567</v>
      </c>
      <c r="B2115" s="242" t="s">
        <v>11568</v>
      </c>
      <c r="C2115" s="242" t="s">
        <v>11569</v>
      </c>
      <c r="D2115" s="242" t="s">
        <v>11570</v>
      </c>
      <c r="E2115" s="242" t="s">
        <v>11550</v>
      </c>
      <c r="F2115" s="242" t="s">
        <v>11571</v>
      </c>
      <c r="G2115" s="240">
        <v>60</v>
      </c>
      <c r="H2115" s="241">
        <v>0</v>
      </c>
      <c r="I2115" s="242"/>
      <c r="J2115" s="242"/>
      <c r="K2115" s="242" t="s">
        <v>4729</v>
      </c>
      <c r="L2115" s="242" t="s">
        <v>5079</v>
      </c>
      <c r="M2115" s="242"/>
      <c r="N2115" s="242"/>
      <c r="O2115" s="242" t="s">
        <v>11507</v>
      </c>
      <c r="P2115" s="242" t="s">
        <v>11508</v>
      </c>
      <c r="Q2115" s="242" t="s">
        <v>4733</v>
      </c>
    </row>
    <row r="2116" spans="1:17">
      <c r="A2116" s="242" t="s">
        <v>11572</v>
      </c>
      <c r="B2116" s="242" t="s">
        <v>11573</v>
      </c>
      <c r="C2116" s="242" t="s">
        <v>11574</v>
      </c>
      <c r="D2116" s="242" t="s">
        <v>11575</v>
      </c>
      <c r="E2116" s="242" t="s">
        <v>11550</v>
      </c>
      <c r="F2116" s="242" t="s">
        <v>11576</v>
      </c>
      <c r="G2116" s="240">
        <v>60</v>
      </c>
      <c r="H2116" s="241">
        <v>0</v>
      </c>
      <c r="I2116" s="242"/>
      <c r="J2116" s="242"/>
      <c r="K2116" s="242" t="s">
        <v>4729</v>
      </c>
      <c r="L2116" s="242" t="s">
        <v>8645</v>
      </c>
      <c r="M2116" s="242"/>
      <c r="N2116" s="242"/>
      <c r="O2116" s="242" t="s">
        <v>11507</v>
      </c>
      <c r="P2116" s="242" t="s">
        <v>11508</v>
      </c>
      <c r="Q2116" s="242" t="s">
        <v>4733</v>
      </c>
    </row>
    <row r="2117" spans="1:17">
      <c r="A2117" s="242" t="s">
        <v>11577</v>
      </c>
      <c r="B2117" s="242" t="s">
        <v>11578</v>
      </c>
      <c r="C2117" s="242" t="s">
        <v>11579</v>
      </c>
      <c r="D2117" s="242" t="s">
        <v>11580</v>
      </c>
      <c r="E2117" s="242" t="s">
        <v>11550</v>
      </c>
      <c r="F2117" s="242" t="s">
        <v>11581</v>
      </c>
      <c r="G2117" s="240">
        <v>60</v>
      </c>
      <c r="H2117" s="241">
        <v>0</v>
      </c>
      <c r="I2117" s="242"/>
      <c r="J2117" s="242"/>
      <c r="K2117" s="242" t="s">
        <v>4729</v>
      </c>
      <c r="L2117" s="242" t="s">
        <v>4730</v>
      </c>
      <c r="M2117" s="242"/>
      <c r="N2117" s="242"/>
      <c r="O2117" s="242" t="s">
        <v>11507</v>
      </c>
      <c r="P2117" s="242" t="s">
        <v>11508</v>
      </c>
      <c r="Q2117" s="242" t="s">
        <v>4733</v>
      </c>
    </row>
    <row r="2118" spans="1:17">
      <c r="A2118" s="242" t="s">
        <v>11582</v>
      </c>
      <c r="B2118" s="242" t="s">
        <v>11583</v>
      </c>
      <c r="C2118" s="242" t="s">
        <v>11584</v>
      </c>
      <c r="D2118" s="242" t="s">
        <v>11585</v>
      </c>
      <c r="E2118" s="242" t="s">
        <v>11550</v>
      </c>
      <c r="F2118" s="242" t="s">
        <v>11586</v>
      </c>
      <c r="G2118" s="240">
        <v>60</v>
      </c>
      <c r="H2118" s="241">
        <v>0</v>
      </c>
      <c r="I2118" s="242"/>
      <c r="J2118" s="242"/>
      <c r="K2118" s="242" t="s">
        <v>4729</v>
      </c>
      <c r="L2118" s="242" t="s">
        <v>4730</v>
      </c>
      <c r="M2118" s="242"/>
      <c r="N2118" s="242"/>
      <c r="O2118" s="242" t="s">
        <v>11507</v>
      </c>
      <c r="P2118" s="242" t="s">
        <v>11508</v>
      </c>
      <c r="Q2118" s="242" t="s">
        <v>4733</v>
      </c>
    </row>
    <row r="2119" spans="1:17">
      <c r="A2119" s="242" t="s">
        <v>11587</v>
      </c>
      <c r="B2119" s="242" t="s">
        <v>11588</v>
      </c>
      <c r="C2119" s="242" t="s">
        <v>11589</v>
      </c>
      <c r="D2119" s="242" t="s">
        <v>11590</v>
      </c>
      <c r="E2119" s="242" t="s">
        <v>11550</v>
      </c>
      <c r="F2119" s="242" t="s">
        <v>11591</v>
      </c>
      <c r="G2119" s="240">
        <v>60</v>
      </c>
      <c r="H2119" s="241">
        <v>0</v>
      </c>
      <c r="I2119" s="242"/>
      <c r="J2119" s="242"/>
      <c r="K2119" s="242" t="s">
        <v>4729</v>
      </c>
      <c r="L2119" s="242" t="s">
        <v>4862</v>
      </c>
      <c r="M2119" s="242"/>
      <c r="N2119" s="242"/>
      <c r="O2119" s="242" t="s">
        <v>11507</v>
      </c>
      <c r="P2119" s="242" t="s">
        <v>11508</v>
      </c>
      <c r="Q2119" s="242" t="s">
        <v>4733</v>
      </c>
    </row>
    <row r="2120" spans="1:17">
      <c r="A2120" s="242" t="s">
        <v>11592</v>
      </c>
      <c r="B2120" s="242" t="s">
        <v>11593</v>
      </c>
      <c r="C2120" s="242" t="s">
        <v>11594</v>
      </c>
      <c r="D2120" s="242" t="s">
        <v>11595</v>
      </c>
      <c r="E2120" s="242" t="s">
        <v>11527</v>
      </c>
      <c r="F2120" s="242" t="s">
        <v>11596</v>
      </c>
      <c r="G2120" s="240">
        <v>60</v>
      </c>
      <c r="H2120" s="241">
        <v>0</v>
      </c>
      <c r="I2120" s="242" t="s">
        <v>4848</v>
      </c>
      <c r="J2120" s="242" t="s">
        <v>4849</v>
      </c>
      <c r="K2120" s="242" t="s">
        <v>4729</v>
      </c>
      <c r="L2120" s="242" t="s">
        <v>5306</v>
      </c>
      <c r="M2120" s="242" t="s">
        <v>4851</v>
      </c>
      <c r="N2120" s="242"/>
      <c r="O2120" s="242" t="s">
        <v>11507</v>
      </c>
      <c r="P2120" s="242" t="s">
        <v>11508</v>
      </c>
      <c r="Q2120" s="242" t="s">
        <v>4733</v>
      </c>
    </row>
    <row r="2121" spans="1:17">
      <c r="A2121" s="242" t="s">
        <v>11597</v>
      </c>
      <c r="B2121" s="242" t="s">
        <v>11598</v>
      </c>
      <c r="C2121" s="242" t="s">
        <v>11599</v>
      </c>
      <c r="D2121" s="242" t="s">
        <v>11600</v>
      </c>
      <c r="E2121" s="242" t="s">
        <v>11550</v>
      </c>
      <c r="F2121" s="242" t="s">
        <v>11601</v>
      </c>
      <c r="G2121" s="240">
        <v>60</v>
      </c>
      <c r="H2121" s="241">
        <v>0</v>
      </c>
      <c r="I2121" s="242" t="s">
        <v>4848</v>
      </c>
      <c r="J2121" s="242" t="s">
        <v>4849</v>
      </c>
      <c r="K2121" s="242" t="s">
        <v>4729</v>
      </c>
      <c r="L2121" s="242" t="s">
        <v>9359</v>
      </c>
      <c r="M2121" s="242" t="s">
        <v>4851</v>
      </c>
      <c r="N2121" s="242"/>
      <c r="O2121" s="242" t="s">
        <v>11507</v>
      </c>
      <c r="P2121" s="242" t="s">
        <v>11508</v>
      </c>
      <c r="Q2121" s="242" t="s">
        <v>4733</v>
      </c>
    </row>
    <row r="2122" spans="1:17">
      <c r="A2122" s="242" t="s">
        <v>11602</v>
      </c>
      <c r="B2122" s="242" t="s">
        <v>11603</v>
      </c>
      <c r="C2122" s="242" t="s">
        <v>11604</v>
      </c>
      <c r="D2122" s="242" t="s">
        <v>11605</v>
      </c>
      <c r="E2122" s="242" t="s">
        <v>11550</v>
      </c>
      <c r="F2122" s="242" t="s">
        <v>11606</v>
      </c>
      <c r="G2122" s="240">
        <v>60</v>
      </c>
      <c r="H2122" s="241">
        <v>0</v>
      </c>
      <c r="I2122" s="242"/>
      <c r="J2122" s="242"/>
      <c r="K2122" s="242" t="s">
        <v>4729</v>
      </c>
      <c r="L2122" s="242" t="s">
        <v>5109</v>
      </c>
      <c r="M2122" s="242"/>
      <c r="N2122" s="242"/>
      <c r="O2122" s="242" t="s">
        <v>11507</v>
      </c>
      <c r="P2122" s="242" t="s">
        <v>11508</v>
      </c>
      <c r="Q2122" s="242" t="s">
        <v>4733</v>
      </c>
    </row>
    <row r="2123" spans="1:17">
      <c r="A2123" s="242" t="s">
        <v>11607</v>
      </c>
      <c r="B2123" s="242" t="s">
        <v>11608</v>
      </c>
      <c r="C2123" s="242" t="s">
        <v>11609</v>
      </c>
      <c r="D2123" s="242" t="s">
        <v>11610</v>
      </c>
      <c r="E2123" s="242" t="s">
        <v>11550</v>
      </c>
      <c r="F2123" s="242" t="s">
        <v>11611</v>
      </c>
      <c r="G2123" s="240">
        <v>60</v>
      </c>
      <c r="H2123" s="241">
        <v>0</v>
      </c>
      <c r="I2123" s="242"/>
      <c r="J2123" s="242"/>
      <c r="K2123" s="242" t="s">
        <v>4729</v>
      </c>
      <c r="L2123" s="242" t="s">
        <v>5079</v>
      </c>
      <c r="M2123" s="242"/>
      <c r="N2123" s="242"/>
      <c r="O2123" s="242" t="s">
        <v>11507</v>
      </c>
      <c r="P2123" s="242" t="s">
        <v>11508</v>
      </c>
      <c r="Q2123" s="242" t="s">
        <v>4733</v>
      </c>
    </row>
    <row r="2124" spans="1:17">
      <c r="A2124" s="242" t="s">
        <v>11612</v>
      </c>
      <c r="B2124" s="242" t="s">
        <v>11613</v>
      </c>
      <c r="C2124" s="242" t="s">
        <v>11614</v>
      </c>
      <c r="D2124" s="242"/>
      <c r="E2124" s="242" t="s">
        <v>11510</v>
      </c>
      <c r="F2124" s="242"/>
      <c r="G2124" s="240"/>
      <c r="H2124" s="241">
        <v>0</v>
      </c>
      <c r="I2124" s="242" t="s">
        <v>4795</v>
      </c>
      <c r="J2124" s="242" t="s">
        <v>4796</v>
      </c>
      <c r="K2124" s="242" t="s">
        <v>4729</v>
      </c>
      <c r="L2124" s="242" t="s">
        <v>11615</v>
      </c>
      <c r="M2124" s="242"/>
      <c r="N2124" s="242" t="s">
        <v>11616</v>
      </c>
      <c r="O2124" s="242" t="s">
        <v>11507</v>
      </c>
      <c r="P2124" s="242" t="s">
        <v>11508</v>
      </c>
      <c r="Q2124" s="242" t="s">
        <v>4733</v>
      </c>
    </row>
    <row r="2125" spans="1:17">
      <c r="A2125" s="242" t="s">
        <v>11617</v>
      </c>
      <c r="B2125" s="242" t="s">
        <v>11618</v>
      </c>
      <c r="C2125" s="242" t="s">
        <v>11619</v>
      </c>
      <c r="D2125" s="242"/>
      <c r="E2125" s="242" t="s">
        <v>4737</v>
      </c>
      <c r="F2125" s="242" t="s">
        <v>11620</v>
      </c>
      <c r="G2125" s="240"/>
      <c r="H2125" s="241">
        <v>0</v>
      </c>
      <c r="I2125" s="242" t="s">
        <v>4747</v>
      </c>
      <c r="J2125" s="242" t="s">
        <v>4748</v>
      </c>
      <c r="K2125" s="242" t="s">
        <v>4729</v>
      </c>
      <c r="L2125" s="242" t="s">
        <v>4730</v>
      </c>
      <c r="M2125" s="242" t="s">
        <v>4749</v>
      </c>
      <c r="N2125" s="242"/>
      <c r="O2125" s="242" t="s">
        <v>11617</v>
      </c>
      <c r="P2125" s="242" t="s">
        <v>11618</v>
      </c>
      <c r="Q2125" s="242" t="s">
        <v>4733</v>
      </c>
    </row>
    <row r="2126" spans="1:17">
      <c r="A2126" s="242" t="s">
        <v>11621</v>
      </c>
      <c r="B2126" s="242" t="s">
        <v>11622</v>
      </c>
      <c r="C2126" s="242" t="s">
        <v>11623</v>
      </c>
      <c r="D2126" s="242"/>
      <c r="E2126" s="242" t="s">
        <v>4737</v>
      </c>
      <c r="F2126" s="242" t="s">
        <v>11624</v>
      </c>
      <c r="G2126" s="240">
        <v>60</v>
      </c>
      <c r="H2126" s="241">
        <v>0</v>
      </c>
      <c r="I2126" s="242" t="s">
        <v>4747</v>
      </c>
      <c r="J2126" s="242" t="s">
        <v>4748</v>
      </c>
      <c r="K2126" s="242" t="s">
        <v>4729</v>
      </c>
      <c r="L2126" s="242" t="s">
        <v>4730</v>
      </c>
      <c r="M2126" s="242" t="s">
        <v>4749</v>
      </c>
      <c r="N2126" s="242"/>
      <c r="O2126" s="242" t="s">
        <v>11621</v>
      </c>
      <c r="P2126" s="242" t="s">
        <v>11622</v>
      </c>
      <c r="Q2126" s="242" t="s">
        <v>4733</v>
      </c>
    </row>
    <row r="2127" spans="1:17">
      <c r="A2127" s="242" t="s">
        <v>19375</v>
      </c>
      <c r="B2127" s="242" t="s">
        <v>11622</v>
      </c>
      <c r="C2127" s="242" t="s">
        <v>11623</v>
      </c>
      <c r="D2127" s="242"/>
      <c r="E2127" s="242" t="s">
        <v>4737</v>
      </c>
      <c r="F2127" s="242" t="s">
        <v>11624</v>
      </c>
      <c r="G2127" s="240">
        <v>60</v>
      </c>
      <c r="H2127" s="241">
        <v>0</v>
      </c>
      <c r="I2127" s="242" t="s">
        <v>4747</v>
      </c>
      <c r="J2127" s="242" t="s">
        <v>4748</v>
      </c>
      <c r="K2127" s="242" t="s">
        <v>4729</v>
      </c>
      <c r="L2127" s="242" t="s">
        <v>4730</v>
      </c>
      <c r="M2127" s="242" t="s">
        <v>4749</v>
      </c>
      <c r="N2127" s="242"/>
      <c r="O2127" s="242" t="s">
        <v>11621</v>
      </c>
      <c r="P2127" s="242" t="s">
        <v>11622</v>
      </c>
      <c r="Q2127" s="242" t="s">
        <v>4733</v>
      </c>
    </row>
    <row r="2128" spans="1:17">
      <c r="A2128" s="242" t="s">
        <v>11625</v>
      </c>
      <c r="B2128" s="242" t="s">
        <v>11626</v>
      </c>
      <c r="C2128" s="242" t="s">
        <v>11627</v>
      </c>
      <c r="D2128" s="242" t="s">
        <v>4742</v>
      </c>
      <c r="E2128" s="242" t="s">
        <v>4737</v>
      </c>
      <c r="F2128" s="242" t="s">
        <v>4742</v>
      </c>
      <c r="G2128" s="240">
        <v>60</v>
      </c>
      <c r="H2128" s="241">
        <v>0</v>
      </c>
      <c r="I2128" s="242" t="s">
        <v>4808</v>
      </c>
      <c r="J2128" s="242" t="s">
        <v>4809</v>
      </c>
      <c r="K2128" s="242" t="s">
        <v>4729</v>
      </c>
      <c r="L2128" s="242" t="s">
        <v>4730</v>
      </c>
      <c r="M2128" s="242" t="s">
        <v>4810</v>
      </c>
      <c r="N2128" s="242"/>
      <c r="O2128" s="242" t="s">
        <v>11625</v>
      </c>
      <c r="P2128" s="242" t="s">
        <v>11626</v>
      </c>
      <c r="Q2128" s="242" t="s">
        <v>4733</v>
      </c>
    </row>
    <row r="2129" spans="1:17">
      <c r="A2129" s="242" t="s">
        <v>11628</v>
      </c>
      <c r="B2129" s="242" t="s">
        <v>11629</v>
      </c>
      <c r="C2129" s="242" t="s">
        <v>11630</v>
      </c>
      <c r="D2129" s="242" t="s">
        <v>11631</v>
      </c>
      <c r="E2129" s="242" t="s">
        <v>4965</v>
      </c>
      <c r="F2129" s="242" t="s">
        <v>11632</v>
      </c>
      <c r="G2129" s="240">
        <v>30</v>
      </c>
      <c r="H2129" s="241">
        <v>30</v>
      </c>
      <c r="I2129" s="242" t="s">
        <v>4848</v>
      </c>
      <c r="J2129" s="242" t="s">
        <v>4849</v>
      </c>
      <c r="K2129" s="242" t="s">
        <v>4729</v>
      </c>
      <c r="L2129" s="242" t="s">
        <v>5464</v>
      </c>
      <c r="M2129" s="242" t="s">
        <v>4851</v>
      </c>
      <c r="N2129" s="242" t="s">
        <v>11633</v>
      </c>
      <c r="O2129" s="242" t="s">
        <v>11628</v>
      </c>
      <c r="P2129" s="242" t="s">
        <v>11629</v>
      </c>
      <c r="Q2129" s="242" t="s">
        <v>4733</v>
      </c>
    </row>
    <row r="2130" spans="1:17">
      <c r="A2130" s="242" t="s">
        <v>11634</v>
      </c>
      <c r="B2130" s="242" t="s">
        <v>11629</v>
      </c>
      <c r="C2130" s="242" t="s">
        <v>11635</v>
      </c>
      <c r="D2130" s="242" t="s">
        <v>11631</v>
      </c>
      <c r="E2130" s="242" t="s">
        <v>11636</v>
      </c>
      <c r="F2130" s="242" t="s">
        <v>4742</v>
      </c>
      <c r="G2130" s="240">
        <v>30</v>
      </c>
      <c r="H2130" s="241">
        <v>30</v>
      </c>
      <c r="I2130" s="242" t="s">
        <v>4848</v>
      </c>
      <c r="J2130" s="242" t="s">
        <v>4849</v>
      </c>
      <c r="K2130" s="242" t="s">
        <v>4729</v>
      </c>
      <c r="L2130" s="242" t="s">
        <v>5464</v>
      </c>
      <c r="M2130" s="242" t="s">
        <v>4851</v>
      </c>
      <c r="N2130" s="242"/>
      <c r="O2130" s="242" t="s">
        <v>11628</v>
      </c>
      <c r="P2130" s="242" t="s">
        <v>11629</v>
      </c>
      <c r="Q2130" s="242" t="s">
        <v>4733</v>
      </c>
    </row>
    <row r="2131" spans="1:17">
      <c r="A2131" s="242" t="s">
        <v>11637</v>
      </c>
      <c r="B2131" s="242" t="s">
        <v>11629</v>
      </c>
      <c r="C2131" s="242" t="s">
        <v>11638</v>
      </c>
      <c r="D2131" s="242" t="s">
        <v>11631</v>
      </c>
      <c r="E2131" s="242" t="s">
        <v>11636</v>
      </c>
      <c r="F2131" s="242" t="s">
        <v>4742</v>
      </c>
      <c r="G2131" s="240">
        <v>30</v>
      </c>
      <c r="H2131" s="241">
        <v>30</v>
      </c>
      <c r="I2131" s="242" t="s">
        <v>4848</v>
      </c>
      <c r="J2131" s="242" t="s">
        <v>4849</v>
      </c>
      <c r="K2131" s="242" t="s">
        <v>4729</v>
      </c>
      <c r="L2131" s="242" t="s">
        <v>5464</v>
      </c>
      <c r="M2131" s="242" t="s">
        <v>4851</v>
      </c>
      <c r="N2131" s="242"/>
      <c r="O2131" s="242" t="s">
        <v>11628</v>
      </c>
      <c r="P2131" s="242" t="s">
        <v>11629</v>
      </c>
      <c r="Q2131" s="242" t="s">
        <v>4733</v>
      </c>
    </row>
    <row r="2132" spans="1:17">
      <c r="A2132" s="242" t="s">
        <v>11639</v>
      </c>
      <c r="B2132" s="242" t="s">
        <v>11629</v>
      </c>
      <c r="C2132" s="242" t="s">
        <v>11640</v>
      </c>
      <c r="D2132" s="242" t="s">
        <v>11631</v>
      </c>
      <c r="E2132" s="242" t="s">
        <v>11636</v>
      </c>
      <c r="F2132" s="242" t="s">
        <v>4742</v>
      </c>
      <c r="G2132" s="240">
        <v>30</v>
      </c>
      <c r="H2132" s="241">
        <v>30</v>
      </c>
      <c r="I2132" s="242" t="s">
        <v>4848</v>
      </c>
      <c r="J2132" s="242" t="s">
        <v>4849</v>
      </c>
      <c r="K2132" s="242" t="s">
        <v>4729</v>
      </c>
      <c r="L2132" s="242" t="s">
        <v>5464</v>
      </c>
      <c r="M2132" s="242" t="s">
        <v>4851</v>
      </c>
      <c r="N2132" s="242"/>
      <c r="O2132" s="242" t="s">
        <v>11628</v>
      </c>
      <c r="P2132" s="242" t="s">
        <v>11629</v>
      </c>
      <c r="Q2132" s="242" t="s">
        <v>4733</v>
      </c>
    </row>
    <row r="2133" spans="1:17">
      <c r="A2133" s="242" t="s">
        <v>11641</v>
      </c>
      <c r="B2133" s="242" t="s">
        <v>11629</v>
      </c>
      <c r="C2133" s="242" t="s">
        <v>11635</v>
      </c>
      <c r="D2133" s="242" t="s">
        <v>11631</v>
      </c>
      <c r="E2133" s="242" t="s">
        <v>11636</v>
      </c>
      <c r="F2133" s="242" t="s">
        <v>4742</v>
      </c>
      <c r="G2133" s="240">
        <v>30</v>
      </c>
      <c r="H2133" s="241">
        <v>30</v>
      </c>
      <c r="I2133" s="242" t="s">
        <v>4848</v>
      </c>
      <c r="J2133" s="242" t="s">
        <v>4849</v>
      </c>
      <c r="K2133" s="242" t="s">
        <v>4729</v>
      </c>
      <c r="L2133" s="242" t="s">
        <v>5464</v>
      </c>
      <c r="M2133" s="242" t="s">
        <v>4851</v>
      </c>
      <c r="N2133" s="242"/>
      <c r="O2133" s="242" t="s">
        <v>11628</v>
      </c>
      <c r="P2133" s="242" t="s">
        <v>11629</v>
      </c>
      <c r="Q2133" s="242" t="s">
        <v>4733</v>
      </c>
    </row>
    <row r="2134" spans="1:17">
      <c r="A2134" s="242" t="s">
        <v>11642</v>
      </c>
      <c r="B2134" s="242" t="s">
        <v>11629</v>
      </c>
      <c r="C2134" s="242" t="s">
        <v>11643</v>
      </c>
      <c r="D2134" s="242" t="s">
        <v>11631</v>
      </c>
      <c r="E2134" s="242" t="s">
        <v>11636</v>
      </c>
      <c r="F2134" s="242" t="s">
        <v>4742</v>
      </c>
      <c r="G2134" s="240">
        <v>30</v>
      </c>
      <c r="H2134" s="241">
        <v>30</v>
      </c>
      <c r="I2134" s="242" t="s">
        <v>4848</v>
      </c>
      <c r="J2134" s="242" t="s">
        <v>4849</v>
      </c>
      <c r="K2134" s="242" t="s">
        <v>4729</v>
      </c>
      <c r="L2134" s="242" t="s">
        <v>5464</v>
      </c>
      <c r="M2134" s="242" t="s">
        <v>4851</v>
      </c>
      <c r="N2134" s="242"/>
      <c r="O2134" s="242" t="s">
        <v>11628</v>
      </c>
      <c r="P2134" s="242" t="s">
        <v>11629</v>
      </c>
      <c r="Q2134" s="242" t="s">
        <v>4733</v>
      </c>
    </row>
    <row r="2135" spans="1:17">
      <c r="A2135" s="242" t="s">
        <v>11644</v>
      </c>
      <c r="B2135" s="242" t="s">
        <v>11629</v>
      </c>
      <c r="C2135" s="242" t="s">
        <v>11645</v>
      </c>
      <c r="D2135" s="242" t="s">
        <v>11631</v>
      </c>
      <c r="E2135" s="242" t="s">
        <v>11636</v>
      </c>
      <c r="F2135" s="242" t="s">
        <v>4742</v>
      </c>
      <c r="G2135" s="240">
        <v>30</v>
      </c>
      <c r="H2135" s="241">
        <v>30</v>
      </c>
      <c r="I2135" s="242" t="s">
        <v>4848</v>
      </c>
      <c r="J2135" s="242" t="s">
        <v>4849</v>
      </c>
      <c r="K2135" s="242" t="s">
        <v>4729</v>
      </c>
      <c r="L2135" s="242" t="s">
        <v>5464</v>
      </c>
      <c r="M2135" s="242" t="s">
        <v>4851</v>
      </c>
      <c r="N2135" s="242"/>
      <c r="O2135" s="242" t="s">
        <v>11628</v>
      </c>
      <c r="P2135" s="242" t="s">
        <v>11629</v>
      </c>
      <c r="Q2135" s="242" t="s">
        <v>4733</v>
      </c>
    </row>
    <row r="2136" spans="1:17">
      <c r="A2136" s="242" t="s">
        <v>11646</v>
      </c>
      <c r="B2136" s="242" t="s">
        <v>11647</v>
      </c>
      <c r="C2136" s="242" t="s">
        <v>11648</v>
      </c>
      <c r="D2136" s="242" t="s">
        <v>11631</v>
      </c>
      <c r="E2136" s="242" t="s">
        <v>11636</v>
      </c>
      <c r="F2136" s="242" t="s">
        <v>4742</v>
      </c>
      <c r="G2136" s="240">
        <v>30</v>
      </c>
      <c r="H2136" s="241">
        <v>30</v>
      </c>
      <c r="I2136" s="242" t="s">
        <v>4848</v>
      </c>
      <c r="J2136" s="242" t="s">
        <v>4849</v>
      </c>
      <c r="K2136" s="242" t="s">
        <v>4729</v>
      </c>
      <c r="L2136" s="242" t="s">
        <v>5464</v>
      </c>
      <c r="M2136" s="242" t="s">
        <v>4851</v>
      </c>
      <c r="N2136" s="242"/>
      <c r="O2136" s="242" t="s">
        <v>11628</v>
      </c>
      <c r="P2136" s="242" t="s">
        <v>11629</v>
      </c>
      <c r="Q2136" s="242" t="s">
        <v>4733</v>
      </c>
    </row>
    <row r="2137" spans="1:17">
      <c r="A2137" s="242" t="s">
        <v>11649</v>
      </c>
      <c r="B2137" s="242" t="s">
        <v>11650</v>
      </c>
      <c r="C2137" s="242" t="s">
        <v>11651</v>
      </c>
      <c r="D2137" s="242" t="s">
        <v>11652</v>
      </c>
      <c r="E2137" s="242" t="s">
        <v>11636</v>
      </c>
      <c r="F2137" s="242" t="s">
        <v>11652</v>
      </c>
      <c r="G2137" s="240">
        <v>30</v>
      </c>
      <c r="H2137" s="241">
        <v>30</v>
      </c>
      <c r="I2137" s="242" t="s">
        <v>4848</v>
      </c>
      <c r="J2137" s="242" t="s">
        <v>4849</v>
      </c>
      <c r="K2137" s="242" t="s">
        <v>4729</v>
      </c>
      <c r="L2137" s="242" t="s">
        <v>5464</v>
      </c>
      <c r="M2137" s="242" t="s">
        <v>4851</v>
      </c>
      <c r="N2137" s="242"/>
      <c r="O2137" s="242" t="s">
        <v>11628</v>
      </c>
      <c r="P2137" s="242" t="s">
        <v>11629</v>
      </c>
      <c r="Q2137" s="242" t="s">
        <v>4733</v>
      </c>
    </row>
    <row r="2138" spans="1:17">
      <c r="A2138" s="242" t="s">
        <v>11653</v>
      </c>
      <c r="B2138" s="242" t="s">
        <v>11654</v>
      </c>
      <c r="C2138" s="242" t="s">
        <v>11655</v>
      </c>
      <c r="D2138" s="242"/>
      <c r="E2138" s="242"/>
      <c r="F2138" s="242" t="s">
        <v>11656</v>
      </c>
      <c r="G2138" s="240"/>
      <c r="H2138" s="241">
        <v>0</v>
      </c>
      <c r="I2138" s="242"/>
      <c r="J2138" s="242"/>
      <c r="K2138" s="242" t="s">
        <v>4729</v>
      </c>
      <c r="L2138" s="242" t="s">
        <v>4832</v>
      </c>
      <c r="M2138" s="242" t="s">
        <v>5222</v>
      </c>
      <c r="N2138" s="242" t="s">
        <v>11657</v>
      </c>
      <c r="O2138" s="242" t="s">
        <v>11653</v>
      </c>
      <c r="P2138" s="242" t="s">
        <v>11654</v>
      </c>
      <c r="Q2138" s="242" t="s">
        <v>4733</v>
      </c>
    </row>
    <row r="2139" spans="1:17">
      <c r="A2139" s="242" t="s">
        <v>11658</v>
      </c>
      <c r="B2139" s="242" t="s">
        <v>11659</v>
      </c>
      <c r="C2139" s="242" t="s">
        <v>11660</v>
      </c>
      <c r="D2139" s="242"/>
      <c r="E2139" s="242" t="s">
        <v>4737</v>
      </c>
      <c r="F2139" s="242" t="s">
        <v>11661</v>
      </c>
      <c r="G2139" s="240">
        <v>60</v>
      </c>
      <c r="H2139" s="241">
        <v>0</v>
      </c>
      <c r="I2139" s="242" t="s">
        <v>11662</v>
      </c>
      <c r="J2139" s="242" t="s">
        <v>11663</v>
      </c>
      <c r="K2139" s="242" t="s">
        <v>4729</v>
      </c>
      <c r="L2139" s="242" t="s">
        <v>4730</v>
      </c>
      <c r="M2139" s="242"/>
      <c r="N2139" s="242"/>
      <c r="O2139" s="242" t="s">
        <v>11658</v>
      </c>
      <c r="P2139" s="242" t="s">
        <v>11659</v>
      </c>
      <c r="Q2139" s="242" t="s">
        <v>4733</v>
      </c>
    </row>
    <row r="2140" spans="1:17">
      <c r="A2140" s="242" t="s">
        <v>11664</v>
      </c>
      <c r="B2140" s="242" t="s">
        <v>11665</v>
      </c>
      <c r="C2140" s="242" t="s">
        <v>11666</v>
      </c>
      <c r="D2140" s="242"/>
      <c r="E2140" s="242"/>
      <c r="F2140" s="242" t="s">
        <v>11667</v>
      </c>
      <c r="G2140" s="240"/>
      <c r="H2140" s="241">
        <v>0</v>
      </c>
      <c r="I2140" s="242"/>
      <c r="J2140" s="242"/>
      <c r="K2140" s="242" t="s">
        <v>4729</v>
      </c>
      <c r="L2140" s="242" t="s">
        <v>4832</v>
      </c>
      <c r="M2140" s="242" t="s">
        <v>4844</v>
      </c>
      <c r="N2140" s="242"/>
      <c r="O2140" s="242" t="s">
        <v>11664</v>
      </c>
      <c r="P2140" s="242" t="s">
        <v>11665</v>
      </c>
      <c r="Q2140" s="242" t="s">
        <v>4733</v>
      </c>
    </row>
    <row r="2141" spans="1:17">
      <c r="A2141" s="242" t="s">
        <v>11668</v>
      </c>
      <c r="B2141" s="242" t="s">
        <v>11669</v>
      </c>
      <c r="C2141" s="242" t="s">
        <v>11670</v>
      </c>
      <c r="D2141" s="242"/>
      <c r="E2141" s="242" t="s">
        <v>4737</v>
      </c>
      <c r="F2141" s="242" t="s">
        <v>11671</v>
      </c>
      <c r="G2141" s="240"/>
      <c r="H2141" s="241">
        <v>0</v>
      </c>
      <c r="I2141" s="242" t="s">
        <v>4738</v>
      </c>
      <c r="J2141" s="242" t="s">
        <v>4739</v>
      </c>
      <c r="K2141" s="242" t="s">
        <v>4729</v>
      </c>
      <c r="L2141" s="242" t="s">
        <v>4730</v>
      </c>
      <c r="M2141" s="242" t="s">
        <v>5320</v>
      </c>
      <c r="N2141" s="242"/>
      <c r="O2141" s="242" t="s">
        <v>11668</v>
      </c>
      <c r="P2141" s="242" t="s">
        <v>11669</v>
      </c>
      <c r="Q2141" s="242" t="s">
        <v>4733</v>
      </c>
    </row>
    <row r="2142" spans="1:17">
      <c r="A2142" s="242" t="s">
        <v>11672</v>
      </c>
      <c r="B2142" s="242" t="s">
        <v>11673</v>
      </c>
      <c r="C2142" s="242" t="s">
        <v>11674</v>
      </c>
      <c r="D2142" s="242"/>
      <c r="E2142" s="242" t="s">
        <v>4737</v>
      </c>
      <c r="F2142" s="242" t="s">
        <v>11675</v>
      </c>
      <c r="G2142" s="240"/>
      <c r="H2142" s="241">
        <v>0</v>
      </c>
      <c r="I2142" s="242" t="s">
        <v>5141</v>
      </c>
      <c r="J2142" s="242" t="s">
        <v>5142</v>
      </c>
      <c r="K2142" s="242" t="s">
        <v>4729</v>
      </c>
      <c r="L2142" s="242" t="s">
        <v>4730</v>
      </c>
      <c r="M2142" s="242" t="s">
        <v>4731</v>
      </c>
      <c r="N2142" s="242" t="s">
        <v>11676</v>
      </c>
      <c r="O2142" s="242" t="s">
        <v>11672</v>
      </c>
      <c r="P2142" s="242" t="s">
        <v>11673</v>
      </c>
      <c r="Q2142" s="242" t="s">
        <v>4733</v>
      </c>
    </row>
    <row r="2143" spans="1:17">
      <c r="A2143" s="242" t="s">
        <v>11677</v>
      </c>
      <c r="B2143" s="242" t="s">
        <v>11678</v>
      </c>
      <c r="C2143" s="242"/>
      <c r="D2143" s="242"/>
      <c r="E2143" s="242"/>
      <c r="F2143" s="242"/>
      <c r="G2143" s="240"/>
      <c r="H2143" s="241">
        <v>0</v>
      </c>
      <c r="I2143" s="242"/>
      <c r="J2143" s="242"/>
      <c r="K2143" s="242" t="s">
        <v>4729</v>
      </c>
      <c r="L2143" s="242"/>
      <c r="M2143" s="242"/>
      <c r="N2143" s="242"/>
      <c r="O2143" s="242" t="s">
        <v>11677</v>
      </c>
      <c r="P2143" s="242" t="s">
        <v>11678</v>
      </c>
      <c r="Q2143" s="242" t="s">
        <v>4733</v>
      </c>
    </row>
    <row r="2144" spans="1:17">
      <c r="A2144" s="242" t="s">
        <v>11679</v>
      </c>
      <c r="B2144" s="242" t="s">
        <v>11680</v>
      </c>
      <c r="C2144" s="242" t="s">
        <v>11681</v>
      </c>
      <c r="D2144" s="242"/>
      <c r="E2144" s="242" t="s">
        <v>4965</v>
      </c>
      <c r="F2144" s="242" t="s">
        <v>11682</v>
      </c>
      <c r="G2144" s="240"/>
      <c r="H2144" s="241">
        <v>0</v>
      </c>
      <c r="I2144" s="242" t="s">
        <v>4848</v>
      </c>
      <c r="J2144" s="242" t="s">
        <v>4849</v>
      </c>
      <c r="K2144" s="242" t="s">
        <v>4729</v>
      </c>
      <c r="L2144" s="242" t="s">
        <v>7779</v>
      </c>
      <c r="M2144" s="242" t="s">
        <v>4851</v>
      </c>
      <c r="N2144" s="242" t="s">
        <v>11683</v>
      </c>
      <c r="O2144" s="242" t="s">
        <v>11679</v>
      </c>
      <c r="P2144" s="242" t="s">
        <v>11680</v>
      </c>
      <c r="Q2144" s="242" t="s">
        <v>4733</v>
      </c>
    </row>
    <row r="2145" spans="1:17">
      <c r="A2145" s="242" t="s">
        <v>11684</v>
      </c>
      <c r="B2145" s="242" t="s">
        <v>11685</v>
      </c>
      <c r="C2145" s="242" t="s">
        <v>11686</v>
      </c>
      <c r="D2145" s="242"/>
      <c r="E2145" s="242" t="s">
        <v>4737</v>
      </c>
      <c r="F2145" s="242" t="s">
        <v>11687</v>
      </c>
      <c r="G2145" s="240"/>
      <c r="H2145" s="241">
        <v>0</v>
      </c>
      <c r="I2145" s="242" t="s">
        <v>4738</v>
      </c>
      <c r="J2145" s="242" t="s">
        <v>4739</v>
      </c>
      <c r="K2145" s="242" t="s">
        <v>4729</v>
      </c>
      <c r="L2145" s="242" t="s">
        <v>4730</v>
      </c>
      <c r="M2145" s="242" t="s">
        <v>4785</v>
      </c>
      <c r="N2145" s="242"/>
      <c r="O2145" s="242" t="s">
        <v>11684</v>
      </c>
      <c r="P2145" s="242" t="s">
        <v>11685</v>
      </c>
      <c r="Q2145" s="242" t="s">
        <v>4733</v>
      </c>
    </row>
    <row r="2146" spans="1:17">
      <c r="A2146" s="242" t="s">
        <v>11688</v>
      </c>
      <c r="B2146" s="242" t="s">
        <v>11689</v>
      </c>
      <c r="C2146" s="242" t="s">
        <v>11690</v>
      </c>
      <c r="D2146" s="242"/>
      <c r="E2146" s="242" t="s">
        <v>4965</v>
      </c>
      <c r="F2146" s="242" t="s">
        <v>11691</v>
      </c>
      <c r="G2146" s="240"/>
      <c r="H2146" s="241">
        <v>0</v>
      </c>
      <c r="I2146" s="242" t="s">
        <v>4967</v>
      </c>
      <c r="J2146" s="242" t="s">
        <v>4968</v>
      </c>
      <c r="K2146" s="242" t="s">
        <v>4729</v>
      </c>
      <c r="L2146" s="242" t="s">
        <v>4832</v>
      </c>
      <c r="M2146" s="242" t="s">
        <v>4991</v>
      </c>
      <c r="N2146" s="242" t="s">
        <v>11692</v>
      </c>
      <c r="O2146" s="242" t="s">
        <v>11688</v>
      </c>
      <c r="P2146" s="242" t="s">
        <v>11689</v>
      </c>
      <c r="Q2146" s="242" t="s">
        <v>4733</v>
      </c>
    </row>
    <row r="2147" spans="1:17">
      <c r="A2147" s="242" t="s">
        <v>11693</v>
      </c>
      <c r="B2147" s="242" t="s">
        <v>11694</v>
      </c>
      <c r="C2147" s="242" t="s">
        <v>11695</v>
      </c>
      <c r="D2147" s="242" t="s">
        <v>4742</v>
      </c>
      <c r="E2147" s="242" t="s">
        <v>4737</v>
      </c>
      <c r="F2147" s="242" t="s">
        <v>11696</v>
      </c>
      <c r="G2147" s="240"/>
      <c r="H2147" s="241">
        <v>0</v>
      </c>
      <c r="I2147" s="242" t="s">
        <v>4820</v>
      </c>
      <c r="J2147" s="242" t="s">
        <v>4821</v>
      </c>
      <c r="K2147" s="242" t="s">
        <v>4729</v>
      </c>
      <c r="L2147" s="242" t="s">
        <v>4730</v>
      </c>
      <c r="M2147" s="242" t="s">
        <v>4926</v>
      </c>
      <c r="N2147" s="242"/>
      <c r="O2147" s="242" t="s">
        <v>11693</v>
      </c>
      <c r="P2147" s="242" t="s">
        <v>11694</v>
      </c>
      <c r="Q2147" s="242" t="s">
        <v>8832</v>
      </c>
    </row>
    <row r="2148" spans="1:17">
      <c r="A2148" s="242" t="s">
        <v>11697</v>
      </c>
      <c r="B2148" s="242" t="s">
        <v>11698</v>
      </c>
      <c r="C2148" s="242"/>
      <c r="D2148" s="242"/>
      <c r="E2148" s="242"/>
      <c r="F2148" s="242" t="s">
        <v>11699</v>
      </c>
      <c r="G2148" s="240"/>
      <c r="H2148" s="241">
        <v>0</v>
      </c>
      <c r="I2148" s="242"/>
      <c r="J2148" s="242"/>
      <c r="K2148" s="242" t="s">
        <v>4729</v>
      </c>
      <c r="L2148" s="242"/>
      <c r="M2148" s="242"/>
      <c r="N2148" s="242"/>
      <c r="O2148" s="242" t="s">
        <v>11697</v>
      </c>
      <c r="P2148" s="242" t="s">
        <v>11698</v>
      </c>
      <c r="Q2148" s="242" t="s">
        <v>8494</v>
      </c>
    </row>
    <row r="2149" spans="1:17">
      <c r="A2149" s="242" t="s">
        <v>11700</v>
      </c>
      <c r="B2149" s="242" t="s">
        <v>11701</v>
      </c>
      <c r="C2149" s="242" t="s">
        <v>11702</v>
      </c>
      <c r="D2149" s="242"/>
      <c r="E2149" s="242"/>
      <c r="F2149" s="242" t="s">
        <v>11703</v>
      </c>
      <c r="G2149" s="240"/>
      <c r="H2149" s="241">
        <v>0</v>
      </c>
      <c r="I2149" s="242"/>
      <c r="J2149" s="242"/>
      <c r="K2149" s="242" t="s">
        <v>4729</v>
      </c>
      <c r="L2149" s="242" t="s">
        <v>4730</v>
      </c>
      <c r="M2149" s="242" t="s">
        <v>4810</v>
      </c>
      <c r="N2149" s="242"/>
      <c r="O2149" s="242" t="s">
        <v>11700</v>
      </c>
      <c r="P2149" s="242" t="s">
        <v>11701</v>
      </c>
      <c r="Q2149" s="242" t="s">
        <v>4733</v>
      </c>
    </row>
    <row r="2150" spans="1:17">
      <c r="A2150" s="242" t="s">
        <v>11704</v>
      </c>
      <c r="B2150" s="242" t="s">
        <v>11705</v>
      </c>
      <c r="C2150" s="242" t="s">
        <v>11706</v>
      </c>
      <c r="D2150" s="242"/>
      <c r="E2150" s="242" t="s">
        <v>4737</v>
      </c>
      <c r="F2150" s="242" t="s">
        <v>11707</v>
      </c>
      <c r="G2150" s="240"/>
      <c r="H2150" s="241">
        <v>0</v>
      </c>
      <c r="I2150" s="242" t="s">
        <v>5141</v>
      </c>
      <c r="J2150" s="242" t="s">
        <v>5142</v>
      </c>
      <c r="K2150" s="242" t="s">
        <v>4729</v>
      </c>
      <c r="L2150" s="242" t="s">
        <v>4730</v>
      </c>
      <c r="M2150" s="242" t="s">
        <v>4740</v>
      </c>
      <c r="N2150" s="242" t="s">
        <v>7770</v>
      </c>
      <c r="O2150" s="242" t="s">
        <v>11704</v>
      </c>
      <c r="P2150" s="242" t="s">
        <v>11705</v>
      </c>
      <c r="Q2150" s="242" t="s">
        <v>4733</v>
      </c>
    </row>
    <row r="2151" spans="1:17">
      <c r="A2151" s="242" t="s">
        <v>11708</v>
      </c>
      <c r="B2151" s="242" t="s">
        <v>11709</v>
      </c>
      <c r="C2151" s="242" t="s">
        <v>11710</v>
      </c>
      <c r="D2151" s="242"/>
      <c r="E2151" s="242" t="s">
        <v>4737</v>
      </c>
      <c r="F2151" s="242" t="s">
        <v>11711</v>
      </c>
      <c r="G2151" s="240"/>
      <c r="H2151" s="241">
        <v>0</v>
      </c>
      <c r="I2151" s="242"/>
      <c r="J2151" s="242"/>
      <c r="K2151" s="242" t="s">
        <v>4729</v>
      </c>
      <c r="L2151" s="242" t="s">
        <v>4730</v>
      </c>
      <c r="M2151" s="242" t="s">
        <v>4749</v>
      </c>
      <c r="N2151" s="242"/>
      <c r="O2151" s="242" t="s">
        <v>11708</v>
      </c>
      <c r="P2151" s="242" t="s">
        <v>11709</v>
      </c>
      <c r="Q2151" s="242" t="s">
        <v>4733</v>
      </c>
    </row>
    <row r="2152" spans="1:17">
      <c r="A2152" s="242" t="s">
        <v>11712</v>
      </c>
      <c r="B2152" s="242" t="s">
        <v>11713</v>
      </c>
      <c r="C2152" s="242" t="s">
        <v>11714</v>
      </c>
      <c r="D2152" s="242"/>
      <c r="E2152" s="242"/>
      <c r="F2152" s="242" t="s">
        <v>11715</v>
      </c>
      <c r="G2152" s="240"/>
      <c r="H2152" s="241">
        <v>0</v>
      </c>
      <c r="I2152" s="242" t="s">
        <v>4775</v>
      </c>
      <c r="J2152" s="242" t="s">
        <v>4776</v>
      </c>
      <c r="K2152" s="242" t="s">
        <v>4729</v>
      </c>
      <c r="L2152" s="242" t="s">
        <v>4730</v>
      </c>
      <c r="M2152" s="242" t="s">
        <v>4926</v>
      </c>
      <c r="N2152" s="242" t="s">
        <v>7298</v>
      </c>
      <c r="O2152" s="242" t="s">
        <v>11712</v>
      </c>
      <c r="P2152" s="242" t="s">
        <v>11713</v>
      </c>
      <c r="Q2152" s="242" t="s">
        <v>4733</v>
      </c>
    </row>
    <row r="2153" spans="1:17">
      <c r="A2153" s="242" t="s">
        <v>11716</v>
      </c>
      <c r="B2153" s="242" t="s">
        <v>11717</v>
      </c>
      <c r="C2153" s="242" t="s">
        <v>11718</v>
      </c>
      <c r="D2153" s="242"/>
      <c r="E2153" s="242"/>
      <c r="F2153" s="242" t="s">
        <v>11719</v>
      </c>
      <c r="G2153" s="240"/>
      <c r="H2153" s="241">
        <v>0</v>
      </c>
      <c r="I2153" s="242"/>
      <c r="J2153" s="242"/>
      <c r="K2153" s="242" t="s">
        <v>4729</v>
      </c>
      <c r="L2153" s="242" t="s">
        <v>4978</v>
      </c>
      <c r="M2153" s="242" t="s">
        <v>4798</v>
      </c>
      <c r="N2153" s="242"/>
      <c r="O2153" s="242" t="s">
        <v>11716</v>
      </c>
      <c r="P2153" s="242" t="s">
        <v>11717</v>
      </c>
      <c r="Q2153" s="242" t="s">
        <v>4733</v>
      </c>
    </row>
    <row r="2154" spans="1:17">
      <c r="A2154" s="242" t="s">
        <v>11720</v>
      </c>
      <c r="B2154" s="242" t="s">
        <v>11721</v>
      </c>
      <c r="C2154" s="242" t="s">
        <v>11722</v>
      </c>
      <c r="D2154" s="242"/>
      <c r="E2154" s="242" t="s">
        <v>4737</v>
      </c>
      <c r="F2154" s="242" t="s">
        <v>11723</v>
      </c>
      <c r="G2154" s="240"/>
      <c r="H2154" s="241">
        <v>0</v>
      </c>
      <c r="I2154" s="242"/>
      <c r="J2154" s="242"/>
      <c r="K2154" s="242" t="s">
        <v>4729</v>
      </c>
      <c r="L2154" s="242" t="s">
        <v>4730</v>
      </c>
      <c r="M2154" s="242" t="s">
        <v>5087</v>
      </c>
      <c r="N2154" s="242"/>
      <c r="O2154" s="242" t="s">
        <v>11720</v>
      </c>
      <c r="P2154" s="242" t="s">
        <v>11721</v>
      </c>
      <c r="Q2154" s="242" t="s">
        <v>4733</v>
      </c>
    </row>
    <row r="2155" spans="1:17">
      <c r="A2155" s="242" t="s">
        <v>11724</v>
      </c>
      <c r="B2155" s="242" t="s">
        <v>11725</v>
      </c>
      <c r="C2155" s="242" t="s">
        <v>11726</v>
      </c>
      <c r="D2155" s="242"/>
      <c r="E2155" s="242" t="s">
        <v>4737</v>
      </c>
      <c r="F2155" s="242" t="s">
        <v>11727</v>
      </c>
      <c r="G2155" s="240"/>
      <c r="H2155" s="241">
        <v>0</v>
      </c>
      <c r="I2155" s="242"/>
      <c r="J2155" s="242"/>
      <c r="K2155" s="242" t="s">
        <v>4729</v>
      </c>
      <c r="L2155" s="242" t="s">
        <v>4730</v>
      </c>
      <c r="M2155" s="242" t="s">
        <v>6439</v>
      </c>
      <c r="N2155" s="242"/>
      <c r="O2155" s="242" t="s">
        <v>18810</v>
      </c>
      <c r="P2155" s="242" t="s">
        <v>11725</v>
      </c>
      <c r="Q2155" s="242" t="s">
        <v>4733</v>
      </c>
    </row>
    <row r="2156" spans="1:17">
      <c r="A2156" s="242" t="s">
        <v>11728</v>
      </c>
      <c r="B2156" s="242" t="s">
        <v>11729</v>
      </c>
      <c r="C2156" s="242" t="s">
        <v>11730</v>
      </c>
      <c r="D2156" s="242"/>
      <c r="E2156" s="242" t="s">
        <v>4737</v>
      </c>
      <c r="F2156" s="242" t="s">
        <v>4742</v>
      </c>
      <c r="G2156" s="240"/>
      <c r="H2156" s="241">
        <v>0</v>
      </c>
      <c r="I2156" s="242" t="s">
        <v>4747</v>
      </c>
      <c r="J2156" s="242" t="s">
        <v>4748</v>
      </c>
      <c r="K2156" s="242" t="s">
        <v>4729</v>
      </c>
      <c r="L2156" s="242" t="s">
        <v>4730</v>
      </c>
      <c r="M2156" s="242" t="s">
        <v>4926</v>
      </c>
      <c r="N2156" s="242" t="s">
        <v>7298</v>
      </c>
      <c r="O2156" s="242" t="s">
        <v>18810</v>
      </c>
      <c r="P2156" s="242" t="s">
        <v>11725</v>
      </c>
      <c r="Q2156" s="242" t="s">
        <v>4733</v>
      </c>
    </row>
    <row r="2157" spans="1:17">
      <c r="A2157" s="242" t="s">
        <v>11731</v>
      </c>
      <c r="B2157" s="242" t="s">
        <v>11732</v>
      </c>
      <c r="C2157" s="242" t="s">
        <v>11733</v>
      </c>
      <c r="D2157" s="242"/>
      <c r="E2157" s="242" t="s">
        <v>4737</v>
      </c>
      <c r="F2157" s="242" t="s">
        <v>4742</v>
      </c>
      <c r="G2157" s="240"/>
      <c r="H2157" s="241">
        <v>0</v>
      </c>
      <c r="I2157" s="242" t="s">
        <v>4808</v>
      </c>
      <c r="J2157" s="242" t="s">
        <v>4809</v>
      </c>
      <c r="K2157" s="242" t="s">
        <v>4729</v>
      </c>
      <c r="L2157" s="242" t="s">
        <v>4730</v>
      </c>
      <c r="M2157" s="242" t="s">
        <v>5113</v>
      </c>
      <c r="N2157" s="242"/>
      <c r="O2157" s="242" t="s">
        <v>18810</v>
      </c>
      <c r="P2157" s="242" t="s">
        <v>11725</v>
      </c>
      <c r="Q2157" s="242" t="s">
        <v>4733</v>
      </c>
    </row>
    <row r="2158" spans="1:17">
      <c r="A2158" s="242" t="s">
        <v>11734</v>
      </c>
      <c r="B2158" s="242" t="s">
        <v>11735</v>
      </c>
      <c r="C2158" s="242" t="s">
        <v>11736</v>
      </c>
      <c r="D2158" s="242"/>
      <c r="E2158" s="242" t="s">
        <v>4737</v>
      </c>
      <c r="F2158" s="242" t="s">
        <v>4742</v>
      </c>
      <c r="G2158" s="240"/>
      <c r="H2158" s="241">
        <v>0</v>
      </c>
      <c r="I2158" s="242" t="s">
        <v>4820</v>
      </c>
      <c r="J2158" s="242" t="s">
        <v>4821</v>
      </c>
      <c r="K2158" s="242" t="s">
        <v>4729</v>
      </c>
      <c r="L2158" s="242" t="s">
        <v>4730</v>
      </c>
      <c r="M2158" s="242" t="s">
        <v>4816</v>
      </c>
      <c r="N2158" s="242"/>
      <c r="O2158" s="242" t="s">
        <v>18810</v>
      </c>
      <c r="P2158" s="242" t="s">
        <v>11725</v>
      </c>
      <c r="Q2158" s="242" t="s">
        <v>4733</v>
      </c>
    </row>
    <row r="2159" spans="1:17">
      <c r="A2159" s="242" t="s">
        <v>11737</v>
      </c>
      <c r="B2159" s="242" t="s">
        <v>11738</v>
      </c>
      <c r="C2159" s="242" t="s">
        <v>11739</v>
      </c>
      <c r="D2159" s="242"/>
      <c r="E2159" s="242" t="s">
        <v>4737</v>
      </c>
      <c r="F2159" s="242" t="s">
        <v>4742</v>
      </c>
      <c r="G2159" s="240"/>
      <c r="H2159" s="241">
        <v>0</v>
      </c>
      <c r="I2159" s="242" t="s">
        <v>4738</v>
      </c>
      <c r="J2159" s="242" t="s">
        <v>4739</v>
      </c>
      <c r="K2159" s="242" t="s">
        <v>4729</v>
      </c>
      <c r="L2159" s="242" t="s">
        <v>4730</v>
      </c>
      <c r="M2159" s="242" t="s">
        <v>4740</v>
      </c>
      <c r="N2159" s="242" t="s">
        <v>4769</v>
      </c>
      <c r="O2159" s="242" t="s">
        <v>18810</v>
      </c>
      <c r="P2159" s="242" t="s">
        <v>11725</v>
      </c>
      <c r="Q2159" s="242" t="s">
        <v>4733</v>
      </c>
    </row>
    <row r="2160" spans="1:17">
      <c r="A2160" s="242" t="s">
        <v>11740</v>
      </c>
      <c r="B2160" s="242" t="s">
        <v>11741</v>
      </c>
      <c r="C2160" s="242" t="s">
        <v>11742</v>
      </c>
      <c r="D2160" s="242"/>
      <c r="E2160" s="242" t="s">
        <v>4737</v>
      </c>
      <c r="F2160" s="242" t="s">
        <v>4742</v>
      </c>
      <c r="G2160" s="240"/>
      <c r="H2160" s="241">
        <v>0</v>
      </c>
      <c r="I2160" s="242" t="s">
        <v>4738</v>
      </c>
      <c r="J2160" s="242" t="s">
        <v>4739</v>
      </c>
      <c r="K2160" s="242" t="s">
        <v>4729</v>
      </c>
      <c r="L2160" s="242" t="s">
        <v>4730</v>
      </c>
      <c r="M2160" s="242" t="s">
        <v>4740</v>
      </c>
      <c r="N2160" s="242" t="s">
        <v>4769</v>
      </c>
      <c r="O2160" s="242" t="s">
        <v>18810</v>
      </c>
      <c r="P2160" s="242" t="s">
        <v>11725</v>
      </c>
      <c r="Q2160" s="242" t="s">
        <v>4733</v>
      </c>
    </row>
    <row r="2161" spans="1:17">
      <c r="A2161" s="242" t="s">
        <v>11743</v>
      </c>
      <c r="B2161" s="242" t="s">
        <v>11744</v>
      </c>
      <c r="C2161" s="242" t="s">
        <v>11745</v>
      </c>
      <c r="D2161" s="242"/>
      <c r="E2161" s="242" t="s">
        <v>4737</v>
      </c>
      <c r="F2161" s="242" t="s">
        <v>4742</v>
      </c>
      <c r="G2161" s="240"/>
      <c r="H2161" s="241">
        <v>0</v>
      </c>
      <c r="I2161" s="242" t="s">
        <v>4808</v>
      </c>
      <c r="J2161" s="242" t="s">
        <v>4809</v>
      </c>
      <c r="K2161" s="242" t="s">
        <v>4729</v>
      </c>
      <c r="L2161" s="242" t="s">
        <v>4730</v>
      </c>
      <c r="M2161" s="242" t="s">
        <v>6564</v>
      </c>
      <c r="N2161" s="242"/>
      <c r="O2161" s="242" t="s">
        <v>18810</v>
      </c>
      <c r="P2161" s="242" t="s">
        <v>11725</v>
      </c>
      <c r="Q2161" s="242" t="s">
        <v>4733</v>
      </c>
    </row>
    <row r="2162" spans="1:17">
      <c r="A2162" s="242" t="s">
        <v>11746</v>
      </c>
      <c r="B2162" s="242" t="s">
        <v>11747</v>
      </c>
      <c r="C2162" s="242" t="s">
        <v>11748</v>
      </c>
      <c r="D2162" s="242"/>
      <c r="E2162" s="242" t="s">
        <v>4737</v>
      </c>
      <c r="F2162" s="242" t="s">
        <v>4742</v>
      </c>
      <c r="G2162" s="240"/>
      <c r="H2162" s="241">
        <v>0</v>
      </c>
      <c r="I2162" s="242" t="s">
        <v>4738</v>
      </c>
      <c r="J2162" s="242" t="s">
        <v>4739</v>
      </c>
      <c r="K2162" s="242" t="s">
        <v>4729</v>
      </c>
      <c r="L2162" s="242" t="s">
        <v>4730</v>
      </c>
      <c r="M2162" s="242" t="s">
        <v>4740</v>
      </c>
      <c r="N2162" s="242"/>
      <c r="O2162" s="242" t="s">
        <v>18810</v>
      </c>
      <c r="P2162" s="242" t="s">
        <v>11725</v>
      </c>
      <c r="Q2162" s="242" t="s">
        <v>4733</v>
      </c>
    </row>
    <row r="2163" spans="1:17">
      <c r="A2163" s="242" t="s">
        <v>11749</v>
      </c>
      <c r="B2163" s="242" t="s">
        <v>11750</v>
      </c>
      <c r="C2163" s="242" t="s">
        <v>11751</v>
      </c>
      <c r="D2163" s="242"/>
      <c r="E2163" s="242" t="s">
        <v>4737</v>
      </c>
      <c r="F2163" s="242" t="s">
        <v>4742</v>
      </c>
      <c r="G2163" s="240"/>
      <c r="H2163" s="241">
        <v>0</v>
      </c>
      <c r="I2163" s="242" t="s">
        <v>4808</v>
      </c>
      <c r="J2163" s="242" t="s">
        <v>4809</v>
      </c>
      <c r="K2163" s="242" t="s">
        <v>4729</v>
      </c>
      <c r="L2163" s="242" t="s">
        <v>4730</v>
      </c>
      <c r="M2163" s="242" t="s">
        <v>6564</v>
      </c>
      <c r="N2163" s="242"/>
      <c r="O2163" s="242" t="s">
        <v>18810</v>
      </c>
      <c r="P2163" s="242" t="s">
        <v>11725</v>
      </c>
      <c r="Q2163" s="242" t="s">
        <v>4733</v>
      </c>
    </row>
    <row r="2164" spans="1:17">
      <c r="A2164" s="242" t="s">
        <v>11752</v>
      </c>
      <c r="B2164" s="242" t="s">
        <v>11753</v>
      </c>
      <c r="C2164" s="242" t="s">
        <v>11754</v>
      </c>
      <c r="D2164" s="242"/>
      <c r="E2164" s="242" t="s">
        <v>4737</v>
      </c>
      <c r="F2164" s="242" t="s">
        <v>4742</v>
      </c>
      <c r="G2164" s="240"/>
      <c r="H2164" s="241">
        <v>0</v>
      </c>
      <c r="I2164" s="242" t="s">
        <v>4747</v>
      </c>
      <c r="J2164" s="242" t="s">
        <v>4748</v>
      </c>
      <c r="K2164" s="242" t="s">
        <v>4729</v>
      </c>
      <c r="L2164" s="242" t="s">
        <v>4730</v>
      </c>
      <c r="M2164" s="242" t="s">
        <v>4926</v>
      </c>
      <c r="N2164" s="242" t="s">
        <v>7298</v>
      </c>
      <c r="O2164" s="242" t="s">
        <v>18810</v>
      </c>
      <c r="P2164" s="242" t="s">
        <v>11725</v>
      </c>
      <c r="Q2164" s="242" t="s">
        <v>4733</v>
      </c>
    </row>
    <row r="2165" spans="1:17">
      <c r="A2165" s="242" t="s">
        <v>11755</v>
      </c>
      <c r="B2165" s="242" t="s">
        <v>11756</v>
      </c>
      <c r="C2165" s="242" t="s">
        <v>11757</v>
      </c>
      <c r="D2165" s="242"/>
      <c r="E2165" s="242" t="s">
        <v>4737</v>
      </c>
      <c r="F2165" s="242" t="s">
        <v>4742</v>
      </c>
      <c r="G2165" s="240"/>
      <c r="H2165" s="241">
        <v>0</v>
      </c>
      <c r="I2165" s="242" t="s">
        <v>4747</v>
      </c>
      <c r="J2165" s="242" t="s">
        <v>4748</v>
      </c>
      <c r="K2165" s="242" t="s">
        <v>4729</v>
      </c>
      <c r="L2165" s="242" t="s">
        <v>4730</v>
      </c>
      <c r="M2165" s="242" t="s">
        <v>4908</v>
      </c>
      <c r="N2165" s="242" t="s">
        <v>4999</v>
      </c>
      <c r="O2165" s="242" t="s">
        <v>18810</v>
      </c>
      <c r="P2165" s="242" t="s">
        <v>11725</v>
      </c>
      <c r="Q2165" s="242" t="s">
        <v>4733</v>
      </c>
    </row>
    <row r="2166" spans="1:17">
      <c r="A2166" s="242" t="s">
        <v>11758</v>
      </c>
      <c r="B2166" s="242" t="s">
        <v>11759</v>
      </c>
      <c r="C2166" s="242" t="s">
        <v>11760</v>
      </c>
      <c r="D2166" s="242"/>
      <c r="E2166" s="242" t="s">
        <v>4737</v>
      </c>
      <c r="F2166" s="242" t="s">
        <v>4742</v>
      </c>
      <c r="G2166" s="240"/>
      <c r="H2166" s="241">
        <v>0</v>
      </c>
      <c r="I2166" s="242" t="s">
        <v>4820</v>
      </c>
      <c r="J2166" s="242" t="s">
        <v>4821</v>
      </c>
      <c r="K2166" s="242" t="s">
        <v>4729</v>
      </c>
      <c r="L2166" s="242" t="s">
        <v>4730</v>
      </c>
      <c r="M2166" s="242" t="s">
        <v>4822</v>
      </c>
      <c r="N2166" s="242"/>
      <c r="O2166" s="242" t="s">
        <v>18810</v>
      </c>
      <c r="P2166" s="242" t="s">
        <v>11725</v>
      </c>
      <c r="Q2166" s="242" t="s">
        <v>4733</v>
      </c>
    </row>
    <row r="2167" spans="1:17">
      <c r="A2167" s="242" t="s">
        <v>11761</v>
      </c>
      <c r="B2167" s="242" t="s">
        <v>11762</v>
      </c>
      <c r="C2167" s="242" t="s">
        <v>11763</v>
      </c>
      <c r="D2167" s="242"/>
      <c r="E2167" s="242" t="s">
        <v>4737</v>
      </c>
      <c r="F2167" s="242" t="s">
        <v>4742</v>
      </c>
      <c r="G2167" s="240"/>
      <c r="H2167" s="241">
        <v>0</v>
      </c>
      <c r="I2167" s="242" t="s">
        <v>4780</v>
      </c>
      <c r="J2167" s="242" t="s">
        <v>4781</v>
      </c>
      <c r="K2167" s="242" t="s">
        <v>4729</v>
      </c>
      <c r="L2167" s="242" t="s">
        <v>4730</v>
      </c>
      <c r="M2167" s="242" t="s">
        <v>4816</v>
      </c>
      <c r="N2167" s="242"/>
      <c r="O2167" s="242" t="s">
        <v>18810</v>
      </c>
      <c r="P2167" s="242" t="s">
        <v>11725</v>
      </c>
      <c r="Q2167" s="242" t="s">
        <v>4733</v>
      </c>
    </row>
    <row r="2168" spans="1:17">
      <c r="A2168" s="242" t="s">
        <v>11764</v>
      </c>
      <c r="B2168" s="242" t="s">
        <v>11765</v>
      </c>
      <c r="C2168" s="242" t="s">
        <v>11766</v>
      </c>
      <c r="D2168" s="242"/>
      <c r="E2168" s="242" t="s">
        <v>4737</v>
      </c>
      <c r="F2168" s="242" t="s">
        <v>4742</v>
      </c>
      <c r="G2168" s="240"/>
      <c r="H2168" s="241">
        <v>0</v>
      </c>
      <c r="I2168" s="242" t="s">
        <v>4820</v>
      </c>
      <c r="J2168" s="242" t="s">
        <v>4821</v>
      </c>
      <c r="K2168" s="242" t="s">
        <v>4729</v>
      </c>
      <c r="L2168" s="242" t="s">
        <v>4730</v>
      </c>
      <c r="M2168" s="242" t="s">
        <v>6439</v>
      </c>
      <c r="N2168" s="242"/>
      <c r="O2168" s="242" t="s">
        <v>18810</v>
      </c>
      <c r="P2168" s="242" t="s">
        <v>11725</v>
      </c>
      <c r="Q2168" s="242" t="s">
        <v>4733</v>
      </c>
    </row>
    <row r="2169" spans="1:17">
      <c r="A2169" s="242" t="s">
        <v>11767</v>
      </c>
      <c r="B2169" s="242" t="s">
        <v>11768</v>
      </c>
      <c r="C2169" s="242" t="s">
        <v>11769</v>
      </c>
      <c r="D2169" s="242"/>
      <c r="E2169" s="242" t="s">
        <v>4737</v>
      </c>
      <c r="F2169" s="242"/>
      <c r="G2169" s="240"/>
      <c r="H2169" s="241">
        <v>0</v>
      </c>
      <c r="I2169" s="242" t="s">
        <v>4747</v>
      </c>
      <c r="J2169" s="242" t="s">
        <v>4748</v>
      </c>
      <c r="K2169" s="242" t="s">
        <v>4729</v>
      </c>
      <c r="L2169" s="242" t="s">
        <v>4730</v>
      </c>
      <c r="M2169" s="242" t="s">
        <v>4926</v>
      </c>
      <c r="N2169" s="242" t="s">
        <v>7008</v>
      </c>
      <c r="O2169" s="242" t="s">
        <v>18810</v>
      </c>
      <c r="P2169" s="242" t="s">
        <v>11725</v>
      </c>
      <c r="Q2169" s="242" t="s">
        <v>4733</v>
      </c>
    </row>
    <row r="2170" spans="1:17">
      <c r="A2170" s="242" t="s">
        <v>11770</v>
      </c>
      <c r="B2170" s="242" t="s">
        <v>11771</v>
      </c>
      <c r="C2170" s="242" t="s">
        <v>11772</v>
      </c>
      <c r="D2170" s="242"/>
      <c r="E2170" s="242" t="s">
        <v>4737</v>
      </c>
      <c r="F2170" s="242"/>
      <c r="G2170" s="240"/>
      <c r="H2170" s="241">
        <v>0</v>
      </c>
      <c r="I2170" s="242" t="s">
        <v>4780</v>
      </c>
      <c r="J2170" s="242" t="s">
        <v>4781</v>
      </c>
      <c r="K2170" s="242" t="s">
        <v>4729</v>
      </c>
      <c r="L2170" s="242" t="s">
        <v>4730</v>
      </c>
      <c r="M2170" s="242" t="s">
        <v>6439</v>
      </c>
      <c r="N2170" s="242" t="s">
        <v>11156</v>
      </c>
      <c r="O2170" s="242" t="s">
        <v>18810</v>
      </c>
      <c r="P2170" s="242" t="s">
        <v>11725</v>
      </c>
      <c r="Q2170" s="242" t="s">
        <v>4733</v>
      </c>
    </row>
    <row r="2171" spans="1:17">
      <c r="A2171" s="242" t="s">
        <v>11773</v>
      </c>
      <c r="B2171" s="242" t="s">
        <v>11774</v>
      </c>
      <c r="C2171" s="242" t="s">
        <v>11775</v>
      </c>
      <c r="D2171" s="242"/>
      <c r="E2171" s="242" t="s">
        <v>4737</v>
      </c>
      <c r="F2171" s="242"/>
      <c r="G2171" s="240"/>
      <c r="H2171" s="241">
        <v>0</v>
      </c>
      <c r="I2171" s="242" t="s">
        <v>4738</v>
      </c>
      <c r="J2171" s="242" t="s">
        <v>4739</v>
      </c>
      <c r="K2171" s="242" t="s">
        <v>4729</v>
      </c>
      <c r="L2171" s="242" t="s">
        <v>4730</v>
      </c>
      <c r="M2171" s="242" t="s">
        <v>4740</v>
      </c>
      <c r="N2171" s="242" t="s">
        <v>11776</v>
      </c>
      <c r="O2171" s="242" t="s">
        <v>18810</v>
      </c>
      <c r="P2171" s="242" t="s">
        <v>11725</v>
      </c>
      <c r="Q2171" s="242" t="s">
        <v>4733</v>
      </c>
    </row>
    <row r="2172" spans="1:17">
      <c r="A2172" s="242" t="s">
        <v>11777</v>
      </c>
      <c r="B2172" s="242" t="s">
        <v>11778</v>
      </c>
      <c r="C2172" s="242" t="s">
        <v>11779</v>
      </c>
      <c r="D2172" s="242"/>
      <c r="E2172" s="242" t="s">
        <v>4737</v>
      </c>
      <c r="F2172" s="242" t="s">
        <v>4742</v>
      </c>
      <c r="G2172" s="240"/>
      <c r="H2172" s="241">
        <v>0</v>
      </c>
      <c r="I2172" s="242" t="s">
        <v>4780</v>
      </c>
      <c r="J2172" s="242" t="s">
        <v>4781</v>
      </c>
      <c r="K2172" s="242" t="s">
        <v>4729</v>
      </c>
      <c r="L2172" s="242" t="s">
        <v>4730</v>
      </c>
      <c r="M2172" s="242" t="s">
        <v>6439</v>
      </c>
      <c r="N2172" s="242"/>
      <c r="O2172" s="242" t="s">
        <v>18810</v>
      </c>
      <c r="P2172" s="242" t="s">
        <v>11725</v>
      </c>
      <c r="Q2172" s="242" t="s">
        <v>4733</v>
      </c>
    </row>
    <row r="2173" spans="1:17">
      <c r="A2173" s="242" t="s">
        <v>11780</v>
      </c>
      <c r="B2173" s="242" t="s">
        <v>11781</v>
      </c>
      <c r="C2173" s="242" t="s">
        <v>11782</v>
      </c>
      <c r="D2173" s="242"/>
      <c r="E2173" s="242" t="s">
        <v>4737</v>
      </c>
      <c r="F2173" s="242" t="s">
        <v>4742</v>
      </c>
      <c r="G2173" s="240"/>
      <c r="H2173" s="241">
        <v>0</v>
      </c>
      <c r="I2173" s="242" t="s">
        <v>4738</v>
      </c>
      <c r="J2173" s="242" t="s">
        <v>4739</v>
      </c>
      <c r="K2173" s="242" t="s">
        <v>4729</v>
      </c>
      <c r="L2173" s="242" t="s">
        <v>4730</v>
      </c>
      <c r="M2173" s="242" t="s">
        <v>5320</v>
      </c>
      <c r="N2173" s="242"/>
      <c r="O2173" s="242" t="s">
        <v>18810</v>
      </c>
      <c r="P2173" s="242" t="s">
        <v>11725</v>
      </c>
      <c r="Q2173" s="242" t="s">
        <v>4733</v>
      </c>
    </row>
    <row r="2174" spans="1:17">
      <c r="A2174" s="242" t="s">
        <v>11783</v>
      </c>
      <c r="B2174" s="242" t="s">
        <v>11784</v>
      </c>
      <c r="C2174" s="242" t="s">
        <v>11785</v>
      </c>
      <c r="D2174" s="242"/>
      <c r="E2174" s="242" t="s">
        <v>4737</v>
      </c>
      <c r="F2174" s="242" t="s">
        <v>4742</v>
      </c>
      <c r="G2174" s="240"/>
      <c r="H2174" s="241">
        <v>0</v>
      </c>
      <c r="I2174" s="242" t="s">
        <v>4747</v>
      </c>
      <c r="J2174" s="242" t="s">
        <v>4748</v>
      </c>
      <c r="K2174" s="242" t="s">
        <v>4729</v>
      </c>
      <c r="L2174" s="242" t="s">
        <v>4730</v>
      </c>
      <c r="M2174" s="242" t="s">
        <v>4908</v>
      </c>
      <c r="N2174" s="242" t="s">
        <v>9731</v>
      </c>
      <c r="O2174" s="242" t="s">
        <v>18810</v>
      </c>
      <c r="P2174" s="242" t="s">
        <v>11725</v>
      </c>
      <c r="Q2174" s="242" t="s">
        <v>4733</v>
      </c>
    </row>
    <row r="2175" spans="1:17">
      <c r="A2175" s="242" t="s">
        <v>11786</v>
      </c>
      <c r="B2175" s="242" t="s">
        <v>11787</v>
      </c>
      <c r="C2175" s="242" t="s">
        <v>11788</v>
      </c>
      <c r="D2175" s="242"/>
      <c r="E2175" s="242" t="s">
        <v>4737</v>
      </c>
      <c r="F2175" s="242" t="s">
        <v>4742</v>
      </c>
      <c r="G2175" s="240"/>
      <c r="H2175" s="241">
        <v>0</v>
      </c>
      <c r="I2175" s="242" t="s">
        <v>4780</v>
      </c>
      <c r="J2175" s="242" t="s">
        <v>4781</v>
      </c>
      <c r="K2175" s="242" t="s">
        <v>4729</v>
      </c>
      <c r="L2175" s="242" t="s">
        <v>4730</v>
      </c>
      <c r="M2175" s="242" t="s">
        <v>6439</v>
      </c>
      <c r="N2175" s="242" t="s">
        <v>7491</v>
      </c>
      <c r="O2175" s="242" t="s">
        <v>18810</v>
      </c>
      <c r="P2175" s="242" t="s">
        <v>11725</v>
      </c>
      <c r="Q2175" s="242" t="s">
        <v>4733</v>
      </c>
    </row>
    <row r="2176" spans="1:17">
      <c r="A2176" s="242" t="s">
        <v>11789</v>
      </c>
      <c r="B2176" s="242" t="s">
        <v>11790</v>
      </c>
      <c r="C2176" s="242" t="s">
        <v>11791</v>
      </c>
      <c r="D2176" s="242"/>
      <c r="E2176" s="242" t="s">
        <v>4737</v>
      </c>
      <c r="F2176" s="242" t="s">
        <v>4742</v>
      </c>
      <c r="G2176" s="240"/>
      <c r="H2176" s="241">
        <v>0</v>
      </c>
      <c r="I2176" s="242" t="s">
        <v>4747</v>
      </c>
      <c r="J2176" s="242" t="s">
        <v>4748</v>
      </c>
      <c r="K2176" s="242" t="s">
        <v>4729</v>
      </c>
      <c r="L2176" s="242" t="s">
        <v>4730</v>
      </c>
      <c r="M2176" s="242" t="s">
        <v>4926</v>
      </c>
      <c r="N2176" s="242" t="s">
        <v>10049</v>
      </c>
      <c r="O2176" s="242" t="s">
        <v>18810</v>
      </c>
      <c r="P2176" s="242" t="s">
        <v>11725</v>
      </c>
      <c r="Q2176" s="242" t="s">
        <v>4733</v>
      </c>
    </row>
    <row r="2177" spans="1:17">
      <c r="A2177" s="242" t="s">
        <v>11792</v>
      </c>
      <c r="B2177" s="242" t="s">
        <v>11793</v>
      </c>
      <c r="C2177" s="242" t="s">
        <v>11794</v>
      </c>
      <c r="D2177" s="242"/>
      <c r="E2177" s="242" t="s">
        <v>4737</v>
      </c>
      <c r="F2177" s="242" t="s">
        <v>4742</v>
      </c>
      <c r="G2177" s="240"/>
      <c r="H2177" s="241">
        <v>0</v>
      </c>
      <c r="I2177" s="242" t="s">
        <v>4747</v>
      </c>
      <c r="J2177" s="242" t="s">
        <v>4748</v>
      </c>
      <c r="K2177" s="242" t="s">
        <v>4729</v>
      </c>
      <c r="L2177" s="242" t="s">
        <v>4730</v>
      </c>
      <c r="M2177" s="242" t="s">
        <v>4908</v>
      </c>
      <c r="N2177" s="242" t="s">
        <v>7228</v>
      </c>
      <c r="O2177" s="242" t="s">
        <v>18810</v>
      </c>
      <c r="P2177" s="242" t="s">
        <v>11725</v>
      </c>
      <c r="Q2177" s="242" t="s">
        <v>4733</v>
      </c>
    </row>
    <row r="2178" spans="1:17">
      <c r="A2178" s="242" t="s">
        <v>11795</v>
      </c>
      <c r="B2178" s="242" t="s">
        <v>11796</v>
      </c>
      <c r="C2178" s="242" t="s">
        <v>11797</v>
      </c>
      <c r="D2178" s="242"/>
      <c r="E2178" s="242" t="s">
        <v>4737</v>
      </c>
      <c r="F2178" s="242" t="s">
        <v>4742</v>
      </c>
      <c r="G2178" s="240"/>
      <c r="H2178" s="241">
        <v>0</v>
      </c>
      <c r="I2178" s="242" t="s">
        <v>4747</v>
      </c>
      <c r="J2178" s="242" t="s">
        <v>4748</v>
      </c>
      <c r="K2178" s="242" t="s">
        <v>4729</v>
      </c>
      <c r="L2178" s="242" t="s">
        <v>4730</v>
      </c>
      <c r="M2178" s="242" t="s">
        <v>4926</v>
      </c>
      <c r="N2178" s="242" t="s">
        <v>7927</v>
      </c>
      <c r="O2178" s="242" t="s">
        <v>18810</v>
      </c>
      <c r="P2178" s="242" t="s">
        <v>11725</v>
      </c>
      <c r="Q2178" s="242" t="s">
        <v>4733</v>
      </c>
    </row>
    <row r="2179" spans="1:17">
      <c r="A2179" s="242" t="s">
        <v>11798</v>
      </c>
      <c r="B2179" s="242" t="s">
        <v>11799</v>
      </c>
      <c r="C2179" s="242" t="s">
        <v>11800</v>
      </c>
      <c r="D2179" s="242"/>
      <c r="E2179" s="242" t="s">
        <v>4737</v>
      </c>
      <c r="F2179" s="242" t="s">
        <v>4742</v>
      </c>
      <c r="G2179" s="240"/>
      <c r="H2179" s="241">
        <v>0</v>
      </c>
      <c r="I2179" s="242" t="s">
        <v>4775</v>
      </c>
      <c r="J2179" s="242" t="s">
        <v>4776</v>
      </c>
      <c r="K2179" s="242" t="s">
        <v>4729</v>
      </c>
      <c r="L2179" s="242" t="s">
        <v>4730</v>
      </c>
      <c r="M2179" s="242" t="s">
        <v>4926</v>
      </c>
      <c r="N2179" s="242" t="s">
        <v>7354</v>
      </c>
      <c r="O2179" s="242" t="s">
        <v>18810</v>
      </c>
      <c r="P2179" s="242" t="s">
        <v>11725</v>
      </c>
      <c r="Q2179" s="242" t="s">
        <v>4733</v>
      </c>
    </row>
    <row r="2180" spans="1:17">
      <c r="A2180" s="242" t="s">
        <v>11801</v>
      </c>
      <c r="B2180" s="242" t="s">
        <v>11802</v>
      </c>
      <c r="C2180" s="242" t="s">
        <v>11803</v>
      </c>
      <c r="D2180" s="242"/>
      <c r="E2180" s="242" t="s">
        <v>4737</v>
      </c>
      <c r="F2180" s="242" t="s">
        <v>4742</v>
      </c>
      <c r="G2180" s="240"/>
      <c r="H2180" s="241">
        <v>0</v>
      </c>
      <c r="I2180" s="242" t="s">
        <v>4747</v>
      </c>
      <c r="J2180" s="242" t="s">
        <v>4748</v>
      </c>
      <c r="K2180" s="242" t="s">
        <v>4729</v>
      </c>
      <c r="L2180" s="242" t="s">
        <v>4730</v>
      </c>
      <c r="M2180" s="242" t="s">
        <v>4926</v>
      </c>
      <c r="N2180" s="242" t="s">
        <v>7927</v>
      </c>
      <c r="O2180" s="242" t="s">
        <v>18810</v>
      </c>
      <c r="P2180" s="242" t="s">
        <v>11725</v>
      </c>
      <c r="Q2180" s="242" t="s">
        <v>4733</v>
      </c>
    </row>
    <row r="2181" spans="1:17">
      <c r="A2181" s="242" t="s">
        <v>11804</v>
      </c>
      <c r="B2181" s="242" t="s">
        <v>11805</v>
      </c>
      <c r="C2181" s="242" t="s">
        <v>11806</v>
      </c>
      <c r="D2181" s="242" t="s">
        <v>11807</v>
      </c>
      <c r="E2181" s="242" t="s">
        <v>4737</v>
      </c>
      <c r="F2181" s="242" t="s">
        <v>11807</v>
      </c>
      <c r="G2181" s="240"/>
      <c r="H2181" s="241">
        <v>0</v>
      </c>
      <c r="I2181" s="242" t="s">
        <v>4747</v>
      </c>
      <c r="J2181" s="242" t="s">
        <v>4748</v>
      </c>
      <c r="K2181" s="242" t="s">
        <v>4729</v>
      </c>
      <c r="L2181" s="242" t="s">
        <v>4730</v>
      </c>
      <c r="M2181" s="242" t="s">
        <v>4908</v>
      </c>
      <c r="N2181" s="242" t="s">
        <v>11808</v>
      </c>
      <c r="O2181" s="242" t="s">
        <v>18810</v>
      </c>
      <c r="P2181" s="242" t="s">
        <v>11725</v>
      </c>
      <c r="Q2181" s="242" t="s">
        <v>4733</v>
      </c>
    </row>
    <row r="2182" spans="1:17">
      <c r="A2182" s="242" t="s">
        <v>11809</v>
      </c>
      <c r="B2182" s="242" t="s">
        <v>11810</v>
      </c>
      <c r="C2182" s="242" t="s">
        <v>11811</v>
      </c>
      <c r="D2182" s="242" t="s">
        <v>4742</v>
      </c>
      <c r="E2182" s="242" t="s">
        <v>4737</v>
      </c>
      <c r="F2182" s="242" t="s">
        <v>4742</v>
      </c>
      <c r="G2182" s="240"/>
      <c r="H2182" s="241">
        <v>0</v>
      </c>
      <c r="I2182" s="242" t="s">
        <v>4931</v>
      </c>
      <c r="J2182" s="242" t="s">
        <v>4932</v>
      </c>
      <c r="K2182" s="242" t="s">
        <v>4729</v>
      </c>
      <c r="L2182" s="242" t="s">
        <v>4730</v>
      </c>
      <c r="M2182" s="242" t="s">
        <v>4937</v>
      </c>
      <c r="N2182" s="242" t="s">
        <v>7041</v>
      </c>
      <c r="O2182" s="242" t="s">
        <v>18810</v>
      </c>
      <c r="P2182" s="242" t="s">
        <v>11725</v>
      </c>
      <c r="Q2182" s="242" t="s">
        <v>4733</v>
      </c>
    </row>
    <row r="2183" spans="1:17">
      <c r="A2183" s="242" t="s">
        <v>11812</v>
      </c>
      <c r="B2183" s="242" t="s">
        <v>11813</v>
      </c>
      <c r="C2183" s="242" t="s">
        <v>11814</v>
      </c>
      <c r="D2183" s="242"/>
      <c r="E2183" s="242" t="s">
        <v>4737</v>
      </c>
      <c r="F2183" s="242" t="s">
        <v>4742</v>
      </c>
      <c r="G2183" s="240"/>
      <c r="H2183" s="241">
        <v>0</v>
      </c>
      <c r="I2183" s="242" t="s">
        <v>4747</v>
      </c>
      <c r="J2183" s="242" t="s">
        <v>4748</v>
      </c>
      <c r="K2183" s="242" t="s">
        <v>4729</v>
      </c>
      <c r="L2183" s="242" t="s">
        <v>4730</v>
      </c>
      <c r="M2183" s="242" t="s">
        <v>4857</v>
      </c>
      <c r="N2183" s="242" t="s">
        <v>11815</v>
      </c>
      <c r="O2183" s="242" t="s">
        <v>18810</v>
      </c>
      <c r="P2183" s="242" t="s">
        <v>11725</v>
      </c>
      <c r="Q2183" s="242" t="s">
        <v>4733</v>
      </c>
    </row>
    <row r="2184" spans="1:17">
      <c r="A2184" s="242" t="s">
        <v>11816</v>
      </c>
      <c r="B2184" s="242" t="s">
        <v>11817</v>
      </c>
      <c r="C2184" s="242" t="s">
        <v>11818</v>
      </c>
      <c r="D2184" s="242"/>
      <c r="E2184" s="242" t="s">
        <v>4737</v>
      </c>
      <c r="F2184" s="242" t="s">
        <v>4742</v>
      </c>
      <c r="G2184" s="240"/>
      <c r="H2184" s="241">
        <v>0</v>
      </c>
      <c r="I2184" s="242" t="s">
        <v>4738</v>
      </c>
      <c r="J2184" s="242" t="s">
        <v>4739</v>
      </c>
      <c r="K2184" s="242" t="s">
        <v>4729</v>
      </c>
      <c r="L2184" s="242" t="s">
        <v>4730</v>
      </c>
      <c r="M2184" s="242" t="s">
        <v>4813</v>
      </c>
      <c r="N2184" s="242"/>
      <c r="O2184" s="242" t="s">
        <v>18810</v>
      </c>
      <c r="P2184" s="242" t="s">
        <v>11725</v>
      </c>
      <c r="Q2184" s="242" t="s">
        <v>4733</v>
      </c>
    </row>
    <row r="2185" spans="1:17">
      <c r="A2185" s="242" t="s">
        <v>11819</v>
      </c>
      <c r="B2185" s="242" t="s">
        <v>11820</v>
      </c>
      <c r="C2185" s="242" t="s">
        <v>11821</v>
      </c>
      <c r="D2185" s="242"/>
      <c r="E2185" s="242" t="s">
        <v>4737</v>
      </c>
      <c r="F2185" s="242" t="s">
        <v>4742</v>
      </c>
      <c r="G2185" s="240"/>
      <c r="H2185" s="241">
        <v>0</v>
      </c>
      <c r="I2185" s="242" t="s">
        <v>4808</v>
      </c>
      <c r="J2185" s="242" t="s">
        <v>4809</v>
      </c>
      <c r="K2185" s="242" t="s">
        <v>4729</v>
      </c>
      <c r="L2185" s="242" t="s">
        <v>4730</v>
      </c>
      <c r="M2185" s="242" t="s">
        <v>6564</v>
      </c>
      <c r="N2185" s="242" t="s">
        <v>7012</v>
      </c>
      <c r="O2185" s="242" t="s">
        <v>18810</v>
      </c>
      <c r="P2185" s="242" t="s">
        <v>11725</v>
      </c>
      <c r="Q2185" s="242" t="s">
        <v>4733</v>
      </c>
    </row>
    <row r="2186" spans="1:17">
      <c r="A2186" s="242" t="s">
        <v>11822</v>
      </c>
      <c r="B2186" s="242" t="s">
        <v>11823</v>
      </c>
      <c r="C2186" s="242" t="s">
        <v>11824</v>
      </c>
      <c r="D2186" s="242"/>
      <c r="E2186" s="242" t="s">
        <v>4737</v>
      </c>
      <c r="F2186" s="242" t="s">
        <v>4742</v>
      </c>
      <c r="G2186" s="240"/>
      <c r="H2186" s="241">
        <v>0</v>
      </c>
      <c r="I2186" s="242" t="s">
        <v>4780</v>
      </c>
      <c r="J2186" s="242" t="s">
        <v>4781</v>
      </c>
      <c r="K2186" s="242" t="s">
        <v>4729</v>
      </c>
      <c r="L2186" s="242" t="s">
        <v>4730</v>
      </c>
      <c r="M2186" s="242" t="s">
        <v>4937</v>
      </c>
      <c r="N2186" s="242" t="s">
        <v>11825</v>
      </c>
      <c r="O2186" s="242" t="s">
        <v>18810</v>
      </c>
      <c r="P2186" s="242" t="s">
        <v>11725</v>
      </c>
      <c r="Q2186" s="242" t="s">
        <v>4733</v>
      </c>
    </row>
    <row r="2187" spans="1:17">
      <c r="A2187" s="242" t="s">
        <v>11826</v>
      </c>
      <c r="B2187" s="242" t="s">
        <v>11827</v>
      </c>
      <c r="C2187" s="242" t="s">
        <v>11828</v>
      </c>
      <c r="D2187" s="242"/>
      <c r="E2187" s="242" t="s">
        <v>4737</v>
      </c>
      <c r="F2187" s="242" t="s">
        <v>4742</v>
      </c>
      <c r="G2187" s="240"/>
      <c r="H2187" s="241">
        <v>0</v>
      </c>
      <c r="I2187" s="242" t="s">
        <v>4775</v>
      </c>
      <c r="J2187" s="242" t="s">
        <v>4776</v>
      </c>
      <c r="K2187" s="242" t="s">
        <v>4729</v>
      </c>
      <c r="L2187" s="242" t="s">
        <v>4730</v>
      </c>
      <c r="M2187" s="242" t="s">
        <v>4908</v>
      </c>
      <c r="N2187" s="242" t="s">
        <v>9125</v>
      </c>
      <c r="O2187" s="242" t="s">
        <v>18810</v>
      </c>
      <c r="P2187" s="242" t="s">
        <v>11725</v>
      </c>
      <c r="Q2187" s="242" t="s">
        <v>4733</v>
      </c>
    </row>
    <row r="2188" spans="1:17">
      <c r="A2188" s="242" t="s">
        <v>11829</v>
      </c>
      <c r="B2188" s="242" t="s">
        <v>11830</v>
      </c>
      <c r="C2188" s="242" t="s">
        <v>11831</v>
      </c>
      <c r="D2188" s="242"/>
      <c r="E2188" s="242" t="s">
        <v>4965</v>
      </c>
      <c r="F2188" s="242" t="s">
        <v>11832</v>
      </c>
      <c r="G2188" s="240"/>
      <c r="H2188" s="241">
        <v>0</v>
      </c>
      <c r="I2188" s="242" t="s">
        <v>4967</v>
      </c>
      <c r="J2188" s="242" t="s">
        <v>4968</v>
      </c>
      <c r="K2188" s="242" t="s">
        <v>4729</v>
      </c>
      <c r="L2188" s="242" t="s">
        <v>4832</v>
      </c>
      <c r="M2188" s="242" t="s">
        <v>4833</v>
      </c>
      <c r="N2188" s="242" t="s">
        <v>11833</v>
      </c>
      <c r="O2188" s="242" t="s">
        <v>11829</v>
      </c>
      <c r="P2188" s="242" t="s">
        <v>11830</v>
      </c>
      <c r="Q2188" s="242" t="s">
        <v>4733</v>
      </c>
    </row>
    <row r="2189" spans="1:17">
      <c r="A2189" s="242" t="s">
        <v>11834</v>
      </c>
      <c r="B2189" s="242" t="s">
        <v>11835</v>
      </c>
      <c r="C2189" s="242" t="s">
        <v>11836</v>
      </c>
      <c r="D2189" s="242" t="s">
        <v>11837</v>
      </c>
      <c r="E2189" s="242"/>
      <c r="F2189" s="242" t="s">
        <v>11837</v>
      </c>
      <c r="G2189" s="240"/>
      <c r="H2189" s="241">
        <v>0</v>
      </c>
      <c r="I2189" s="242"/>
      <c r="J2189" s="242"/>
      <c r="K2189" s="242" t="s">
        <v>4729</v>
      </c>
      <c r="L2189" s="242" t="s">
        <v>4730</v>
      </c>
      <c r="M2189" s="242" t="s">
        <v>4937</v>
      </c>
      <c r="N2189" s="242"/>
      <c r="O2189" s="242" t="s">
        <v>11834</v>
      </c>
      <c r="P2189" s="242" t="s">
        <v>11835</v>
      </c>
      <c r="Q2189" s="242" t="s">
        <v>4733</v>
      </c>
    </row>
    <row r="2190" spans="1:17">
      <c r="A2190" s="242" t="s">
        <v>11838</v>
      </c>
      <c r="B2190" s="242" t="s">
        <v>11839</v>
      </c>
      <c r="C2190" s="242" t="s">
        <v>11840</v>
      </c>
      <c r="D2190" s="242"/>
      <c r="E2190" s="242"/>
      <c r="F2190" s="242" t="s">
        <v>11841</v>
      </c>
      <c r="G2190" s="240"/>
      <c r="H2190" s="241">
        <v>0</v>
      </c>
      <c r="I2190" s="242"/>
      <c r="J2190" s="242"/>
      <c r="K2190" s="242" t="s">
        <v>4729</v>
      </c>
      <c r="L2190" s="242" t="s">
        <v>5039</v>
      </c>
      <c r="M2190" s="242" t="s">
        <v>4798</v>
      </c>
      <c r="N2190" s="242"/>
      <c r="O2190" s="242" t="s">
        <v>11838</v>
      </c>
      <c r="P2190" s="242" t="s">
        <v>11839</v>
      </c>
      <c r="Q2190" s="242" t="s">
        <v>4733</v>
      </c>
    </row>
    <row r="2191" spans="1:17">
      <c r="A2191" s="242" t="s">
        <v>11842</v>
      </c>
      <c r="B2191" s="242" t="s">
        <v>11843</v>
      </c>
      <c r="C2191" s="242" t="s">
        <v>11844</v>
      </c>
      <c r="D2191" s="242"/>
      <c r="E2191" s="242" t="s">
        <v>4737</v>
      </c>
      <c r="F2191" s="242" t="s">
        <v>11845</v>
      </c>
      <c r="G2191" s="240"/>
      <c r="H2191" s="241">
        <v>0</v>
      </c>
      <c r="I2191" s="242"/>
      <c r="J2191" s="242"/>
      <c r="K2191" s="242" t="s">
        <v>4729</v>
      </c>
      <c r="L2191" s="242" t="s">
        <v>5039</v>
      </c>
      <c r="M2191" s="242" t="s">
        <v>4798</v>
      </c>
      <c r="N2191" s="242"/>
      <c r="O2191" s="242" t="s">
        <v>11842</v>
      </c>
      <c r="P2191" s="242" t="s">
        <v>11843</v>
      </c>
      <c r="Q2191" s="242" t="s">
        <v>4733</v>
      </c>
    </row>
    <row r="2192" spans="1:17">
      <c r="A2192" s="242" t="s">
        <v>11846</v>
      </c>
      <c r="B2192" s="242" t="s">
        <v>11847</v>
      </c>
      <c r="C2192" s="242"/>
      <c r="D2192" s="242"/>
      <c r="E2192" s="242"/>
      <c r="F2192" s="242"/>
      <c r="G2192" s="240"/>
      <c r="H2192" s="241">
        <v>0</v>
      </c>
      <c r="I2192" s="242"/>
      <c r="J2192" s="242"/>
      <c r="K2192" s="242" t="s">
        <v>4729</v>
      </c>
      <c r="L2192" s="242"/>
      <c r="M2192" s="242"/>
      <c r="N2192" s="242"/>
      <c r="O2192" s="242" t="s">
        <v>11846</v>
      </c>
      <c r="P2192" s="242" t="s">
        <v>11847</v>
      </c>
      <c r="Q2192" s="242" t="s">
        <v>4733</v>
      </c>
    </row>
    <row r="2193" spans="1:17">
      <c r="A2193" s="242" t="s">
        <v>11848</v>
      </c>
      <c r="B2193" s="242" t="s">
        <v>11849</v>
      </c>
      <c r="C2193" s="242"/>
      <c r="D2193" s="242"/>
      <c r="E2193" s="242"/>
      <c r="F2193" s="242"/>
      <c r="G2193" s="240"/>
      <c r="H2193" s="241">
        <v>0</v>
      </c>
      <c r="I2193" s="242"/>
      <c r="J2193" s="242"/>
      <c r="K2193" s="242" t="s">
        <v>4729</v>
      </c>
      <c r="L2193" s="242"/>
      <c r="M2193" s="242"/>
      <c r="N2193" s="242"/>
      <c r="O2193" s="242" t="s">
        <v>11848</v>
      </c>
      <c r="P2193" s="242" t="s">
        <v>11849</v>
      </c>
      <c r="Q2193" s="242" t="s">
        <v>4733</v>
      </c>
    </row>
    <row r="2194" spans="1:17">
      <c r="A2194" s="242" t="s">
        <v>11850</v>
      </c>
      <c r="B2194" s="242" t="s">
        <v>11851</v>
      </c>
      <c r="C2194" s="242" t="s">
        <v>11852</v>
      </c>
      <c r="D2194" s="242"/>
      <c r="E2194" s="242"/>
      <c r="F2194" s="242" t="s">
        <v>11853</v>
      </c>
      <c r="G2194" s="240"/>
      <c r="H2194" s="241">
        <v>0</v>
      </c>
      <c r="I2194" s="242"/>
      <c r="J2194" s="242"/>
      <c r="K2194" s="242" t="s">
        <v>4729</v>
      </c>
      <c r="L2194" s="242" t="s">
        <v>11854</v>
      </c>
      <c r="M2194" s="242" t="s">
        <v>4798</v>
      </c>
      <c r="N2194" s="242"/>
      <c r="O2194" s="242" t="s">
        <v>11850</v>
      </c>
      <c r="P2194" s="242" t="s">
        <v>11851</v>
      </c>
      <c r="Q2194" s="242" t="s">
        <v>4733</v>
      </c>
    </row>
    <row r="2195" spans="1:17">
      <c r="A2195" s="242" t="s">
        <v>11855</v>
      </c>
      <c r="B2195" s="242" t="s">
        <v>11856</v>
      </c>
      <c r="C2195" s="242" t="s">
        <v>11857</v>
      </c>
      <c r="D2195" s="242" t="s">
        <v>9261</v>
      </c>
      <c r="E2195" s="242" t="s">
        <v>4965</v>
      </c>
      <c r="F2195" s="242" t="s">
        <v>9261</v>
      </c>
      <c r="G2195" s="240"/>
      <c r="H2195" s="241">
        <v>0</v>
      </c>
      <c r="I2195" s="242" t="s">
        <v>5192</v>
      </c>
      <c r="J2195" s="242" t="s">
        <v>5193</v>
      </c>
      <c r="K2195" s="242" t="s">
        <v>4729</v>
      </c>
      <c r="L2195" s="242" t="s">
        <v>4832</v>
      </c>
      <c r="M2195" s="242" t="s">
        <v>5336</v>
      </c>
      <c r="N2195" s="242"/>
      <c r="O2195" s="242" t="s">
        <v>11855</v>
      </c>
      <c r="P2195" s="242" t="s">
        <v>11856</v>
      </c>
      <c r="Q2195" s="242" t="s">
        <v>8494</v>
      </c>
    </row>
    <row r="2196" spans="1:17">
      <c r="A2196" s="242" t="s">
        <v>11858</v>
      </c>
      <c r="B2196" s="242" t="s">
        <v>11859</v>
      </c>
      <c r="C2196" s="242" t="s">
        <v>11860</v>
      </c>
      <c r="D2196" s="242"/>
      <c r="E2196" s="242" t="s">
        <v>4737</v>
      </c>
      <c r="F2196" s="242" t="s">
        <v>11861</v>
      </c>
      <c r="G2196" s="240">
        <v>60</v>
      </c>
      <c r="H2196" s="241">
        <v>0</v>
      </c>
      <c r="I2196" s="242"/>
      <c r="J2196" s="242"/>
      <c r="K2196" s="242" t="s">
        <v>4729</v>
      </c>
      <c r="L2196" s="242" t="s">
        <v>4730</v>
      </c>
      <c r="M2196" s="242" t="s">
        <v>4857</v>
      </c>
      <c r="N2196" s="242"/>
      <c r="O2196" s="242" t="s">
        <v>11858</v>
      </c>
      <c r="P2196" s="242" t="s">
        <v>11859</v>
      </c>
      <c r="Q2196" s="242" t="s">
        <v>4733</v>
      </c>
    </row>
    <row r="2197" spans="1:17">
      <c r="A2197" s="242" t="s">
        <v>11862</v>
      </c>
      <c r="B2197" s="242" t="s">
        <v>11863</v>
      </c>
      <c r="C2197" s="242" t="s">
        <v>11864</v>
      </c>
      <c r="D2197" s="242"/>
      <c r="E2197" s="242" t="s">
        <v>4737</v>
      </c>
      <c r="F2197" s="242" t="s">
        <v>4742</v>
      </c>
      <c r="G2197" s="240">
        <v>60</v>
      </c>
      <c r="H2197" s="241">
        <v>0</v>
      </c>
      <c r="I2197" s="242" t="s">
        <v>4780</v>
      </c>
      <c r="J2197" s="242" t="s">
        <v>4781</v>
      </c>
      <c r="K2197" s="242" t="s">
        <v>4729</v>
      </c>
      <c r="L2197" s="242" t="s">
        <v>4730</v>
      </c>
      <c r="M2197" s="242" t="s">
        <v>4816</v>
      </c>
      <c r="N2197" s="242" t="s">
        <v>11865</v>
      </c>
      <c r="O2197" s="242" t="s">
        <v>11858</v>
      </c>
      <c r="P2197" s="242" t="s">
        <v>11859</v>
      </c>
      <c r="Q2197" s="242" t="s">
        <v>4733</v>
      </c>
    </row>
    <row r="2198" spans="1:17">
      <c r="A2198" s="242" t="s">
        <v>11866</v>
      </c>
      <c r="B2198" s="242" t="s">
        <v>11867</v>
      </c>
      <c r="C2198" s="242" t="s">
        <v>11868</v>
      </c>
      <c r="D2198" s="242"/>
      <c r="E2198" s="242" t="s">
        <v>4737</v>
      </c>
      <c r="F2198" s="242" t="s">
        <v>4742</v>
      </c>
      <c r="G2198" s="240">
        <v>60</v>
      </c>
      <c r="H2198" s="241">
        <v>0</v>
      </c>
      <c r="I2198" s="242" t="s">
        <v>4738</v>
      </c>
      <c r="J2198" s="242" t="s">
        <v>4739</v>
      </c>
      <c r="K2198" s="242" t="s">
        <v>4729</v>
      </c>
      <c r="L2198" s="242" t="s">
        <v>4730</v>
      </c>
      <c r="M2198" s="242" t="s">
        <v>4785</v>
      </c>
      <c r="N2198" s="242" t="s">
        <v>10681</v>
      </c>
      <c r="O2198" s="242" t="s">
        <v>11858</v>
      </c>
      <c r="P2198" s="242" t="s">
        <v>11859</v>
      </c>
      <c r="Q2198" s="242" t="s">
        <v>4733</v>
      </c>
    </row>
    <row r="2199" spans="1:17">
      <c r="A2199" s="242" t="s">
        <v>11869</v>
      </c>
      <c r="B2199" s="242" t="s">
        <v>11870</v>
      </c>
      <c r="C2199" s="242" t="s">
        <v>11871</v>
      </c>
      <c r="D2199" s="242"/>
      <c r="E2199" s="242" t="s">
        <v>4737</v>
      </c>
      <c r="F2199" s="242" t="s">
        <v>4742</v>
      </c>
      <c r="G2199" s="240">
        <v>60</v>
      </c>
      <c r="H2199" s="241">
        <v>0</v>
      </c>
      <c r="I2199" s="242" t="s">
        <v>4738</v>
      </c>
      <c r="J2199" s="242" t="s">
        <v>4739</v>
      </c>
      <c r="K2199" s="242" t="s">
        <v>4729</v>
      </c>
      <c r="L2199" s="242" t="s">
        <v>4730</v>
      </c>
      <c r="M2199" s="242" t="s">
        <v>4785</v>
      </c>
      <c r="N2199" s="242" t="s">
        <v>11872</v>
      </c>
      <c r="O2199" s="242" t="s">
        <v>11858</v>
      </c>
      <c r="P2199" s="242" t="s">
        <v>11859</v>
      </c>
      <c r="Q2199" s="242" t="s">
        <v>4733</v>
      </c>
    </row>
    <row r="2200" spans="1:17">
      <c r="A2200" s="242" t="s">
        <v>182</v>
      </c>
      <c r="B2200" s="242" t="s">
        <v>11873</v>
      </c>
      <c r="C2200" s="242" t="s">
        <v>11874</v>
      </c>
      <c r="D2200" s="242"/>
      <c r="E2200" s="242" t="s">
        <v>11875</v>
      </c>
      <c r="F2200" s="242" t="s">
        <v>11876</v>
      </c>
      <c r="G2200" s="240">
        <v>60</v>
      </c>
      <c r="H2200" s="241">
        <v>0</v>
      </c>
      <c r="I2200" s="242"/>
      <c r="J2200" s="242"/>
      <c r="K2200" s="242" t="s">
        <v>4729</v>
      </c>
      <c r="L2200" s="242" t="s">
        <v>4730</v>
      </c>
      <c r="M2200" s="242" t="s">
        <v>4749</v>
      </c>
      <c r="N2200" s="242"/>
      <c r="O2200" s="242" t="s">
        <v>18811</v>
      </c>
      <c r="P2200" s="242" t="s">
        <v>11873</v>
      </c>
      <c r="Q2200" s="242" t="s">
        <v>4733</v>
      </c>
    </row>
    <row r="2201" spans="1:17">
      <c r="A2201" s="242" t="s">
        <v>11877</v>
      </c>
      <c r="B2201" s="242" t="s">
        <v>11878</v>
      </c>
      <c r="C2201" s="242" t="s">
        <v>11879</v>
      </c>
      <c r="D2201" s="242"/>
      <c r="E2201" s="242" t="s">
        <v>11880</v>
      </c>
      <c r="F2201" s="242" t="s">
        <v>4742</v>
      </c>
      <c r="G2201" s="240">
        <v>60</v>
      </c>
      <c r="H2201" s="241">
        <v>0</v>
      </c>
      <c r="I2201" s="242" t="s">
        <v>4738</v>
      </c>
      <c r="J2201" s="242" t="s">
        <v>4739</v>
      </c>
      <c r="K2201" s="242" t="s">
        <v>4729</v>
      </c>
      <c r="L2201" s="242" t="s">
        <v>4730</v>
      </c>
      <c r="M2201" s="242" t="s">
        <v>4740</v>
      </c>
      <c r="N2201" s="242" t="s">
        <v>5506</v>
      </c>
      <c r="O2201" s="242" t="s">
        <v>18811</v>
      </c>
      <c r="P2201" s="242" t="s">
        <v>11873</v>
      </c>
      <c r="Q2201" s="242" t="s">
        <v>4733</v>
      </c>
    </row>
    <row r="2202" spans="1:17">
      <c r="A2202" s="242" t="s">
        <v>11881</v>
      </c>
      <c r="B2202" s="242" t="s">
        <v>11882</v>
      </c>
      <c r="C2202" s="242" t="s">
        <v>11883</v>
      </c>
      <c r="D2202" s="242"/>
      <c r="E2202" s="242" t="s">
        <v>11880</v>
      </c>
      <c r="F2202" s="242" t="s">
        <v>4742</v>
      </c>
      <c r="G2202" s="240">
        <v>60</v>
      </c>
      <c r="H2202" s="241">
        <v>0</v>
      </c>
      <c r="I2202" s="242" t="s">
        <v>4775</v>
      </c>
      <c r="J2202" s="242" t="s">
        <v>4776</v>
      </c>
      <c r="K2202" s="242" t="s">
        <v>4729</v>
      </c>
      <c r="L2202" s="242" t="s">
        <v>4730</v>
      </c>
      <c r="M2202" s="242" t="s">
        <v>4749</v>
      </c>
      <c r="N2202" s="242"/>
      <c r="O2202" s="242" t="s">
        <v>18811</v>
      </c>
      <c r="P2202" s="242" t="s">
        <v>11873</v>
      </c>
      <c r="Q2202" s="242" t="s">
        <v>4733</v>
      </c>
    </row>
    <row r="2203" spans="1:17">
      <c r="A2203" s="242" t="s">
        <v>11884</v>
      </c>
      <c r="B2203" s="242" t="s">
        <v>11885</v>
      </c>
      <c r="C2203" s="242" t="s">
        <v>11886</v>
      </c>
      <c r="D2203" s="242"/>
      <c r="E2203" s="242" t="s">
        <v>11880</v>
      </c>
      <c r="F2203" s="242" t="s">
        <v>4742</v>
      </c>
      <c r="G2203" s="240">
        <v>60</v>
      </c>
      <c r="H2203" s="241">
        <v>0</v>
      </c>
      <c r="I2203" s="242" t="s">
        <v>4931</v>
      </c>
      <c r="J2203" s="242" t="s">
        <v>4932</v>
      </c>
      <c r="K2203" s="242" t="s">
        <v>4729</v>
      </c>
      <c r="L2203" s="242" t="s">
        <v>4730</v>
      </c>
      <c r="M2203" s="242" t="s">
        <v>4731</v>
      </c>
      <c r="N2203" s="242"/>
      <c r="O2203" s="242" t="s">
        <v>18811</v>
      </c>
      <c r="P2203" s="242" t="s">
        <v>11873</v>
      </c>
      <c r="Q2203" s="242" t="s">
        <v>4733</v>
      </c>
    </row>
    <row r="2204" spans="1:17">
      <c r="A2204" s="242" t="s">
        <v>11887</v>
      </c>
      <c r="B2204" s="242" t="s">
        <v>11888</v>
      </c>
      <c r="C2204" s="242" t="s">
        <v>11889</v>
      </c>
      <c r="D2204" s="242"/>
      <c r="E2204" s="242" t="s">
        <v>11880</v>
      </c>
      <c r="F2204" s="242" t="s">
        <v>4742</v>
      </c>
      <c r="G2204" s="240">
        <v>60</v>
      </c>
      <c r="H2204" s="241">
        <v>0</v>
      </c>
      <c r="I2204" s="242" t="s">
        <v>4738</v>
      </c>
      <c r="J2204" s="242" t="s">
        <v>4739</v>
      </c>
      <c r="K2204" s="242" t="s">
        <v>4729</v>
      </c>
      <c r="L2204" s="242" t="s">
        <v>4730</v>
      </c>
      <c r="M2204" s="242" t="s">
        <v>4740</v>
      </c>
      <c r="N2204" s="242" t="s">
        <v>4741</v>
      </c>
      <c r="O2204" s="242" t="s">
        <v>18811</v>
      </c>
      <c r="P2204" s="242" t="s">
        <v>11873</v>
      </c>
      <c r="Q2204" s="242" t="s">
        <v>4733</v>
      </c>
    </row>
    <row r="2205" spans="1:17">
      <c r="A2205" s="242" t="s">
        <v>11890</v>
      </c>
      <c r="B2205" s="242" t="s">
        <v>11891</v>
      </c>
      <c r="C2205" s="242" t="s">
        <v>11892</v>
      </c>
      <c r="D2205" s="242"/>
      <c r="E2205" s="242" t="s">
        <v>11880</v>
      </c>
      <c r="F2205" s="242" t="s">
        <v>4742</v>
      </c>
      <c r="G2205" s="240">
        <v>60</v>
      </c>
      <c r="H2205" s="241">
        <v>0</v>
      </c>
      <c r="I2205" s="242" t="s">
        <v>4775</v>
      </c>
      <c r="J2205" s="242" t="s">
        <v>4776</v>
      </c>
      <c r="K2205" s="242" t="s">
        <v>4729</v>
      </c>
      <c r="L2205" s="242" t="s">
        <v>4730</v>
      </c>
      <c r="M2205" s="242" t="s">
        <v>4759</v>
      </c>
      <c r="N2205" s="242"/>
      <c r="O2205" s="242" t="s">
        <v>18811</v>
      </c>
      <c r="P2205" s="242" t="s">
        <v>11873</v>
      </c>
      <c r="Q2205" s="242" t="s">
        <v>4733</v>
      </c>
    </row>
    <row r="2206" spans="1:17">
      <c r="A2206" s="242" t="s">
        <v>11893</v>
      </c>
      <c r="B2206" s="242" t="s">
        <v>11894</v>
      </c>
      <c r="C2206" s="242" t="s">
        <v>11895</v>
      </c>
      <c r="D2206" s="242"/>
      <c r="E2206" s="242" t="s">
        <v>11880</v>
      </c>
      <c r="F2206" s="242" t="s">
        <v>4742</v>
      </c>
      <c r="G2206" s="240">
        <v>60</v>
      </c>
      <c r="H2206" s="241">
        <v>0</v>
      </c>
      <c r="I2206" s="242" t="s">
        <v>4820</v>
      </c>
      <c r="J2206" s="242" t="s">
        <v>4821</v>
      </c>
      <c r="K2206" s="242" t="s">
        <v>4729</v>
      </c>
      <c r="L2206" s="242" t="s">
        <v>4730</v>
      </c>
      <c r="M2206" s="242" t="s">
        <v>6439</v>
      </c>
      <c r="N2206" s="242"/>
      <c r="O2206" s="242" t="s">
        <v>18811</v>
      </c>
      <c r="P2206" s="242" t="s">
        <v>11873</v>
      </c>
      <c r="Q2206" s="242" t="s">
        <v>4733</v>
      </c>
    </row>
    <row r="2207" spans="1:17">
      <c r="A2207" s="242" t="s">
        <v>11896</v>
      </c>
      <c r="B2207" s="242" t="s">
        <v>11897</v>
      </c>
      <c r="C2207" s="242" t="s">
        <v>11898</v>
      </c>
      <c r="D2207" s="242"/>
      <c r="E2207" s="242" t="s">
        <v>11880</v>
      </c>
      <c r="F2207" s="242" t="s">
        <v>4742</v>
      </c>
      <c r="G2207" s="240">
        <v>60</v>
      </c>
      <c r="H2207" s="241">
        <v>0</v>
      </c>
      <c r="I2207" s="242" t="s">
        <v>4931</v>
      </c>
      <c r="J2207" s="242" t="s">
        <v>4932</v>
      </c>
      <c r="K2207" s="242" t="s">
        <v>4729</v>
      </c>
      <c r="L2207" s="242" t="s">
        <v>4730</v>
      </c>
      <c r="M2207" s="242" t="s">
        <v>4731</v>
      </c>
      <c r="N2207" s="242"/>
      <c r="O2207" s="242" t="s">
        <v>18811</v>
      </c>
      <c r="P2207" s="242" t="s">
        <v>11873</v>
      </c>
      <c r="Q2207" s="242" t="s">
        <v>4733</v>
      </c>
    </row>
    <row r="2208" spans="1:17">
      <c r="A2208" s="242" t="s">
        <v>11899</v>
      </c>
      <c r="B2208" s="242" t="s">
        <v>11900</v>
      </c>
      <c r="C2208" s="242" t="s">
        <v>11901</v>
      </c>
      <c r="D2208" s="242"/>
      <c r="E2208" s="242" t="s">
        <v>11880</v>
      </c>
      <c r="F2208" s="242" t="s">
        <v>4742</v>
      </c>
      <c r="G2208" s="240">
        <v>60</v>
      </c>
      <c r="H2208" s="241">
        <v>0</v>
      </c>
      <c r="I2208" s="242" t="s">
        <v>4775</v>
      </c>
      <c r="J2208" s="242" t="s">
        <v>4776</v>
      </c>
      <c r="K2208" s="242" t="s">
        <v>4729</v>
      </c>
      <c r="L2208" s="242" t="s">
        <v>4730</v>
      </c>
      <c r="M2208" s="242" t="s">
        <v>4857</v>
      </c>
      <c r="N2208" s="242"/>
      <c r="O2208" s="242" t="s">
        <v>18811</v>
      </c>
      <c r="P2208" s="242" t="s">
        <v>11873</v>
      </c>
      <c r="Q2208" s="242" t="s">
        <v>4733</v>
      </c>
    </row>
    <row r="2209" spans="1:17">
      <c r="A2209" s="242" t="s">
        <v>11902</v>
      </c>
      <c r="B2209" s="242" t="s">
        <v>11903</v>
      </c>
      <c r="C2209" s="242" t="s">
        <v>11904</v>
      </c>
      <c r="D2209" s="242"/>
      <c r="E2209" s="242" t="s">
        <v>11880</v>
      </c>
      <c r="F2209" s="242" t="s">
        <v>4742</v>
      </c>
      <c r="G2209" s="240">
        <v>60</v>
      </c>
      <c r="H2209" s="241">
        <v>0</v>
      </c>
      <c r="I2209" s="242" t="s">
        <v>4931</v>
      </c>
      <c r="J2209" s="242" t="s">
        <v>4932</v>
      </c>
      <c r="K2209" s="242" t="s">
        <v>4729</v>
      </c>
      <c r="L2209" s="242" t="s">
        <v>4730</v>
      </c>
      <c r="M2209" s="242" t="s">
        <v>4810</v>
      </c>
      <c r="N2209" s="242"/>
      <c r="O2209" s="242" t="s">
        <v>18811</v>
      </c>
      <c r="P2209" s="242" t="s">
        <v>11873</v>
      </c>
      <c r="Q2209" s="242" t="s">
        <v>4733</v>
      </c>
    </row>
    <row r="2210" spans="1:17">
      <c r="A2210" s="242" t="s">
        <v>11905</v>
      </c>
      <c r="B2210" s="242" t="s">
        <v>11906</v>
      </c>
      <c r="C2210" s="242" t="s">
        <v>11907</v>
      </c>
      <c r="D2210" s="242"/>
      <c r="E2210" s="242" t="s">
        <v>11880</v>
      </c>
      <c r="F2210" s="242" t="s">
        <v>4742</v>
      </c>
      <c r="G2210" s="240">
        <v>60</v>
      </c>
      <c r="H2210" s="241">
        <v>0</v>
      </c>
      <c r="I2210" s="242" t="s">
        <v>4738</v>
      </c>
      <c r="J2210" s="242" t="s">
        <v>4739</v>
      </c>
      <c r="K2210" s="242" t="s">
        <v>4729</v>
      </c>
      <c r="L2210" s="242" t="s">
        <v>4730</v>
      </c>
      <c r="M2210" s="242" t="s">
        <v>4785</v>
      </c>
      <c r="N2210" s="242"/>
      <c r="O2210" s="242" t="s">
        <v>18811</v>
      </c>
      <c r="P2210" s="242" t="s">
        <v>11873</v>
      </c>
      <c r="Q2210" s="242" t="s">
        <v>4733</v>
      </c>
    </row>
    <row r="2211" spans="1:17">
      <c r="A2211" s="242" t="s">
        <v>11908</v>
      </c>
      <c r="B2211" s="242" t="s">
        <v>11909</v>
      </c>
      <c r="C2211" s="242" t="s">
        <v>11910</v>
      </c>
      <c r="D2211" s="242"/>
      <c r="E2211" s="242" t="s">
        <v>11880</v>
      </c>
      <c r="F2211" s="242" t="s">
        <v>4742</v>
      </c>
      <c r="G2211" s="240">
        <v>60</v>
      </c>
      <c r="H2211" s="241">
        <v>0</v>
      </c>
      <c r="I2211" s="242" t="s">
        <v>4931</v>
      </c>
      <c r="J2211" s="242" t="s">
        <v>4932</v>
      </c>
      <c r="K2211" s="242" t="s">
        <v>4729</v>
      </c>
      <c r="L2211" s="242" t="s">
        <v>4730</v>
      </c>
      <c r="M2211" s="242" t="s">
        <v>4731</v>
      </c>
      <c r="N2211" s="242"/>
      <c r="O2211" s="242" t="s">
        <v>18811</v>
      </c>
      <c r="P2211" s="242" t="s">
        <v>11873</v>
      </c>
      <c r="Q2211" s="242" t="s">
        <v>4733</v>
      </c>
    </row>
    <row r="2212" spans="1:17">
      <c r="A2212" s="242" t="s">
        <v>11911</v>
      </c>
      <c r="B2212" s="242" t="s">
        <v>11912</v>
      </c>
      <c r="C2212" s="242" t="s">
        <v>11913</v>
      </c>
      <c r="D2212" s="242"/>
      <c r="E2212" s="242" t="s">
        <v>11880</v>
      </c>
      <c r="F2212" s="242" t="s">
        <v>4742</v>
      </c>
      <c r="G2212" s="240">
        <v>60</v>
      </c>
      <c r="H2212" s="241">
        <v>0</v>
      </c>
      <c r="I2212" s="242" t="s">
        <v>4738</v>
      </c>
      <c r="J2212" s="242" t="s">
        <v>4739</v>
      </c>
      <c r="K2212" s="242" t="s">
        <v>4729</v>
      </c>
      <c r="L2212" s="242" t="s">
        <v>4730</v>
      </c>
      <c r="M2212" s="242" t="s">
        <v>5320</v>
      </c>
      <c r="N2212" s="242"/>
      <c r="O2212" s="242" t="s">
        <v>18811</v>
      </c>
      <c r="P2212" s="242" t="s">
        <v>11873</v>
      </c>
      <c r="Q2212" s="242" t="s">
        <v>4733</v>
      </c>
    </row>
    <row r="2213" spans="1:17">
      <c r="A2213" s="242" t="s">
        <v>11914</v>
      </c>
      <c r="B2213" s="242" t="s">
        <v>11915</v>
      </c>
      <c r="C2213" s="242" t="s">
        <v>11916</v>
      </c>
      <c r="D2213" s="242"/>
      <c r="E2213" s="242" t="s">
        <v>11880</v>
      </c>
      <c r="F2213" s="242" t="s">
        <v>4742</v>
      </c>
      <c r="G2213" s="240">
        <v>60</v>
      </c>
      <c r="H2213" s="241">
        <v>0</v>
      </c>
      <c r="I2213" s="242" t="s">
        <v>4775</v>
      </c>
      <c r="J2213" s="242" t="s">
        <v>4776</v>
      </c>
      <c r="K2213" s="242" t="s">
        <v>4729</v>
      </c>
      <c r="L2213" s="242" t="s">
        <v>4730</v>
      </c>
      <c r="M2213" s="242" t="s">
        <v>4908</v>
      </c>
      <c r="N2213" s="242" t="s">
        <v>8313</v>
      </c>
      <c r="O2213" s="242" t="s">
        <v>18811</v>
      </c>
      <c r="P2213" s="242" t="s">
        <v>11873</v>
      </c>
      <c r="Q2213" s="242" t="s">
        <v>4733</v>
      </c>
    </row>
    <row r="2214" spans="1:17">
      <c r="A2214" s="242" t="s">
        <v>11917</v>
      </c>
      <c r="B2214" s="242" t="s">
        <v>11918</v>
      </c>
      <c r="C2214" s="242" t="s">
        <v>11919</v>
      </c>
      <c r="D2214" s="242"/>
      <c r="E2214" s="242" t="s">
        <v>11880</v>
      </c>
      <c r="F2214" s="242" t="s">
        <v>4742</v>
      </c>
      <c r="G2214" s="240">
        <v>60</v>
      </c>
      <c r="H2214" s="241">
        <v>0</v>
      </c>
      <c r="I2214" s="242" t="s">
        <v>4775</v>
      </c>
      <c r="J2214" s="242" t="s">
        <v>4776</v>
      </c>
      <c r="K2214" s="242" t="s">
        <v>4729</v>
      </c>
      <c r="L2214" s="242" t="s">
        <v>4730</v>
      </c>
      <c r="M2214" s="242" t="s">
        <v>4749</v>
      </c>
      <c r="N2214" s="242"/>
      <c r="O2214" s="242" t="s">
        <v>18811</v>
      </c>
      <c r="P2214" s="242" t="s">
        <v>11873</v>
      </c>
      <c r="Q2214" s="242" t="s">
        <v>4733</v>
      </c>
    </row>
    <row r="2215" spans="1:17">
      <c r="A2215" s="242" t="s">
        <v>11920</v>
      </c>
      <c r="B2215" s="242" t="s">
        <v>11921</v>
      </c>
      <c r="C2215" s="242" t="s">
        <v>11922</v>
      </c>
      <c r="D2215" s="242"/>
      <c r="E2215" s="242" t="s">
        <v>11880</v>
      </c>
      <c r="F2215" s="242" t="s">
        <v>4742</v>
      </c>
      <c r="G2215" s="240">
        <v>60</v>
      </c>
      <c r="H2215" s="241">
        <v>0</v>
      </c>
      <c r="I2215" s="242" t="s">
        <v>4775</v>
      </c>
      <c r="J2215" s="242" t="s">
        <v>4776</v>
      </c>
      <c r="K2215" s="242" t="s">
        <v>4729</v>
      </c>
      <c r="L2215" s="242" t="s">
        <v>4730</v>
      </c>
      <c r="M2215" s="242" t="s">
        <v>4749</v>
      </c>
      <c r="N2215" s="242"/>
      <c r="O2215" s="242" t="s">
        <v>18811</v>
      </c>
      <c r="P2215" s="242" t="s">
        <v>11873</v>
      </c>
      <c r="Q2215" s="242" t="s">
        <v>4733</v>
      </c>
    </row>
    <row r="2216" spans="1:17">
      <c r="A2216" s="242" t="s">
        <v>11923</v>
      </c>
      <c r="B2216" s="242" t="s">
        <v>11924</v>
      </c>
      <c r="C2216" s="242" t="s">
        <v>11925</v>
      </c>
      <c r="D2216" s="242"/>
      <c r="E2216" s="242" t="s">
        <v>11880</v>
      </c>
      <c r="F2216" s="242" t="s">
        <v>4742</v>
      </c>
      <c r="G2216" s="240">
        <v>60</v>
      </c>
      <c r="H2216" s="241">
        <v>0</v>
      </c>
      <c r="I2216" s="242" t="s">
        <v>4931</v>
      </c>
      <c r="J2216" s="242" t="s">
        <v>4932</v>
      </c>
      <c r="K2216" s="242" t="s">
        <v>4729</v>
      </c>
      <c r="L2216" s="242" t="s">
        <v>4730</v>
      </c>
      <c r="M2216" s="242" t="s">
        <v>4731</v>
      </c>
      <c r="N2216" s="242"/>
      <c r="O2216" s="242" t="s">
        <v>18811</v>
      </c>
      <c r="P2216" s="242" t="s">
        <v>11873</v>
      </c>
      <c r="Q2216" s="242" t="s">
        <v>4733</v>
      </c>
    </row>
    <row r="2217" spans="1:17">
      <c r="A2217" s="242" t="s">
        <v>11926</v>
      </c>
      <c r="B2217" s="242" t="s">
        <v>11927</v>
      </c>
      <c r="C2217" s="242" t="s">
        <v>11928</v>
      </c>
      <c r="D2217" s="242"/>
      <c r="E2217" s="242" t="s">
        <v>11880</v>
      </c>
      <c r="F2217" s="242" t="s">
        <v>4742</v>
      </c>
      <c r="G2217" s="240">
        <v>60</v>
      </c>
      <c r="H2217" s="241">
        <v>0</v>
      </c>
      <c r="I2217" s="242" t="s">
        <v>4738</v>
      </c>
      <c r="J2217" s="242" t="s">
        <v>4739</v>
      </c>
      <c r="K2217" s="242" t="s">
        <v>4729</v>
      </c>
      <c r="L2217" s="242" t="s">
        <v>4730</v>
      </c>
      <c r="M2217" s="242" t="s">
        <v>4740</v>
      </c>
      <c r="N2217" s="242" t="s">
        <v>4769</v>
      </c>
      <c r="O2217" s="242" t="s">
        <v>18811</v>
      </c>
      <c r="P2217" s="242" t="s">
        <v>11873</v>
      </c>
      <c r="Q2217" s="242" t="s">
        <v>4733</v>
      </c>
    </row>
    <row r="2218" spans="1:17">
      <c r="A2218" s="242" t="s">
        <v>11929</v>
      </c>
      <c r="B2218" s="242" t="s">
        <v>11930</v>
      </c>
      <c r="C2218" s="242" t="s">
        <v>11931</v>
      </c>
      <c r="D2218" s="242"/>
      <c r="E2218" s="242" t="s">
        <v>11880</v>
      </c>
      <c r="F2218" s="242" t="s">
        <v>4742</v>
      </c>
      <c r="G2218" s="240">
        <v>60</v>
      </c>
      <c r="H2218" s="241">
        <v>0</v>
      </c>
      <c r="I2218" s="242" t="s">
        <v>4775</v>
      </c>
      <c r="J2218" s="242" t="s">
        <v>4776</v>
      </c>
      <c r="K2218" s="242" t="s">
        <v>4729</v>
      </c>
      <c r="L2218" s="242" t="s">
        <v>4730</v>
      </c>
      <c r="M2218" s="242" t="s">
        <v>4908</v>
      </c>
      <c r="N2218" s="242" t="s">
        <v>9731</v>
      </c>
      <c r="O2218" s="242" t="s">
        <v>18811</v>
      </c>
      <c r="P2218" s="242" t="s">
        <v>11873</v>
      </c>
      <c r="Q2218" s="242" t="s">
        <v>4733</v>
      </c>
    </row>
    <row r="2219" spans="1:17">
      <c r="A2219" s="242" t="s">
        <v>11932</v>
      </c>
      <c r="B2219" s="242" t="s">
        <v>11933</v>
      </c>
      <c r="C2219" s="242" t="s">
        <v>11934</v>
      </c>
      <c r="D2219" s="242"/>
      <c r="E2219" s="242" t="s">
        <v>11880</v>
      </c>
      <c r="F2219" s="242" t="s">
        <v>4742</v>
      </c>
      <c r="G2219" s="240">
        <v>60</v>
      </c>
      <c r="H2219" s="241">
        <v>0</v>
      </c>
      <c r="I2219" s="242" t="s">
        <v>4738</v>
      </c>
      <c r="J2219" s="242" t="s">
        <v>4739</v>
      </c>
      <c r="K2219" s="242" t="s">
        <v>4729</v>
      </c>
      <c r="L2219" s="242" t="s">
        <v>4730</v>
      </c>
      <c r="M2219" s="242" t="s">
        <v>4785</v>
      </c>
      <c r="N2219" s="242"/>
      <c r="O2219" s="242" t="s">
        <v>18811</v>
      </c>
      <c r="P2219" s="242" t="s">
        <v>11873</v>
      </c>
      <c r="Q2219" s="242" t="s">
        <v>4733</v>
      </c>
    </row>
    <row r="2220" spans="1:17">
      <c r="A2220" s="242" t="s">
        <v>11935</v>
      </c>
      <c r="B2220" s="242" t="s">
        <v>11936</v>
      </c>
      <c r="C2220" s="242" t="s">
        <v>11937</v>
      </c>
      <c r="D2220" s="242"/>
      <c r="E2220" s="242" t="s">
        <v>11880</v>
      </c>
      <c r="F2220" s="242" t="s">
        <v>4742</v>
      </c>
      <c r="G2220" s="240">
        <v>60</v>
      </c>
      <c r="H2220" s="241">
        <v>0</v>
      </c>
      <c r="I2220" s="242" t="s">
        <v>4775</v>
      </c>
      <c r="J2220" s="242" t="s">
        <v>4776</v>
      </c>
      <c r="K2220" s="242" t="s">
        <v>4729</v>
      </c>
      <c r="L2220" s="242" t="s">
        <v>4730</v>
      </c>
      <c r="M2220" s="242" t="s">
        <v>4777</v>
      </c>
      <c r="N2220" s="242"/>
      <c r="O2220" s="242" t="s">
        <v>18811</v>
      </c>
      <c r="P2220" s="242" t="s">
        <v>11873</v>
      </c>
      <c r="Q2220" s="242" t="s">
        <v>4733</v>
      </c>
    </row>
    <row r="2221" spans="1:17">
      <c r="A2221" s="242" t="s">
        <v>11938</v>
      </c>
      <c r="B2221" s="242" t="s">
        <v>11939</v>
      </c>
      <c r="C2221" s="242" t="s">
        <v>11940</v>
      </c>
      <c r="D2221" s="242"/>
      <c r="E2221" s="242" t="s">
        <v>11880</v>
      </c>
      <c r="F2221" s="242" t="s">
        <v>4742</v>
      </c>
      <c r="G2221" s="240">
        <v>60</v>
      </c>
      <c r="H2221" s="241">
        <v>0</v>
      </c>
      <c r="I2221" s="242" t="s">
        <v>4775</v>
      </c>
      <c r="J2221" s="242" t="s">
        <v>4776</v>
      </c>
      <c r="K2221" s="242" t="s">
        <v>4729</v>
      </c>
      <c r="L2221" s="242" t="s">
        <v>4730</v>
      </c>
      <c r="M2221" s="242" t="s">
        <v>4857</v>
      </c>
      <c r="N2221" s="242"/>
      <c r="O2221" s="242" t="s">
        <v>18811</v>
      </c>
      <c r="P2221" s="242" t="s">
        <v>11873</v>
      </c>
      <c r="Q2221" s="242" t="s">
        <v>4733</v>
      </c>
    </row>
    <row r="2222" spans="1:17">
      <c r="A2222" s="242" t="s">
        <v>11941</v>
      </c>
      <c r="B2222" s="242" t="s">
        <v>11942</v>
      </c>
      <c r="C2222" s="242" t="s">
        <v>11943</v>
      </c>
      <c r="D2222" s="242"/>
      <c r="E2222" s="242" t="s">
        <v>11880</v>
      </c>
      <c r="F2222" s="242" t="s">
        <v>4742</v>
      </c>
      <c r="G2222" s="240">
        <v>60</v>
      </c>
      <c r="H2222" s="241">
        <v>0</v>
      </c>
      <c r="I2222" s="242" t="s">
        <v>4775</v>
      </c>
      <c r="J2222" s="242" t="s">
        <v>4776</v>
      </c>
      <c r="K2222" s="242" t="s">
        <v>4729</v>
      </c>
      <c r="L2222" s="242" t="s">
        <v>4730</v>
      </c>
      <c r="M2222" s="242" t="s">
        <v>4740</v>
      </c>
      <c r="N2222" s="242" t="s">
        <v>11776</v>
      </c>
      <c r="O2222" s="242" t="s">
        <v>18811</v>
      </c>
      <c r="P2222" s="242" t="s">
        <v>11873</v>
      </c>
      <c r="Q2222" s="242" t="s">
        <v>4733</v>
      </c>
    </row>
    <row r="2223" spans="1:17">
      <c r="A2223" s="242" t="s">
        <v>11944</v>
      </c>
      <c r="B2223" s="242" t="s">
        <v>11945</v>
      </c>
      <c r="C2223" s="242" t="s">
        <v>11946</v>
      </c>
      <c r="D2223" s="242"/>
      <c r="E2223" s="242" t="s">
        <v>11880</v>
      </c>
      <c r="F2223" s="242" t="s">
        <v>4742</v>
      </c>
      <c r="G2223" s="240">
        <v>60</v>
      </c>
      <c r="H2223" s="241">
        <v>0</v>
      </c>
      <c r="I2223" s="242" t="s">
        <v>4738</v>
      </c>
      <c r="J2223" s="242" t="s">
        <v>4739</v>
      </c>
      <c r="K2223" s="242" t="s">
        <v>4729</v>
      </c>
      <c r="L2223" s="242" t="s">
        <v>4730</v>
      </c>
      <c r="M2223" s="242" t="s">
        <v>4740</v>
      </c>
      <c r="N2223" s="242" t="s">
        <v>5506</v>
      </c>
      <c r="O2223" s="242" t="s">
        <v>18811</v>
      </c>
      <c r="P2223" s="242" t="s">
        <v>11873</v>
      </c>
      <c r="Q2223" s="242" t="s">
        <v>4733</v>
      </c>
    </row>
    <row r="2224" spans="1:17">
      <c r="A2224" s="242" t="s">
        <v>11947</v>
      </c>
      <c r="B2224" s="242" t="s">
        <v>11948</v>
      </c>
      <c r="C2224" s="242"/>
      <c r="D2224" s="242"/>
      <c r="E2224" s="242"/>
      <c r="F2224" s="242"/>
      <c r="G2224" s="240"/>
      <c r="H2224" s="241">
        <v>0</v>
      </c>
      <c r="I2224" s="242"/>
      <c r="J2224" s="242"/>
      <c r="K2224" s="242" t="s">
        <v>4729</v>
      </c>
      <c r="L2224" s="242"/>
      <c r="M2224" s="242"/>
      <c r="N2224" s="242"/>
      <c r="O2224" s="242" t="s">
        <v>18826</v>
      </c>
      <c r="P2224" s="242" t="s">
        <v>11948</v>
      </c>
      <c r="Q2224" s="242" t="s">
        <v>4733</v>
      </c>
    </row>
    <row r="2225" spans="1:17">
      <c r="A2225" s="242" t="s">
        <v>11949</v>
      </c>
      <c r="B2225" s="242" t="s">
        <v>11950</v>
      </c>
      <c r="C2225" s="242" t="s">
        <v>11951</v>
      </c>
      <c r="D2225" s="242"/>
      <c r="E2225" s="242"/>
      <c r="F2225" s="242" t="s">
        <v>11952</v>
      </c>
      <c r="G2225" s="240"/>
      <c r="H2225" s="241">
        <v>0</v>
      </c>
      <c r="I2225" s="242"/>
      <c r="J2225" s="242"/>
      <c r="K2225" s="242" t="s">
        <v>4729</v>
      </c>
      <c r="L2225" s="242" t="s">
        <v>5029</v>
      </c>
      <c r="M2225" s="242" t="s">
        <v>4798</v>
      </c>
      <c r="N2225" s="242"/>
      <c r="O2225" s="242" t="s">
        <v>18812</v>
      </c>
      <c r="P2225" s="242" t="s">
        <v>11950</v>
      </c>
      <c r="Q2225" s="242" t="s">
        <v>4733</v>
      </c>
    </row>
    <row r="2226" spans="1:17">
      <c r="A2226" s="242" t="s">
        <v>11953</v>
      </c>
      <c r="B2226" s="242" t="s">
        <v>11954</v>
      </c>
      <c r="C2226" s="242" t="s">
        <v>11955</v>
      </c>
      <c r="D2226" s="242"/>
      <c r="E2226" s="242" t="s">
        <v>4737</v>
      </c>
      <c r="F2226" s="242" t="s">
        <v>11956</v>
      </c>
      <c r="G2226" s="240"/>
      <c r="H2226" s="241">
        <v>0</v>
      </c>
      <c r="I2226" s="242"/>
      <c r="J2226" s="242"/>
      <c r="K2226" s="242" t="s">
        <v>4729</v>
      </c>
      <c r="L2226" s="242" t="s">
        <v>4730</v>
      </c>
      <c r="M2226" s="242" t="s">
        <v>4740</v>
      </c>
      <c r="N2226" s="242"/>
      <c r="O2226" s="242" t="s">
        <v>11953</v>
      </c>
      <c r="P2226" s="242" t="s">
        <v>11954</v>
      </c>
      <c r="Q2226" s="242" t="s">
        <v>4733</v>
      </c>
    </row>
    <row r="2227" spans="1:17">
      <c r="A2227" s="242" t="s">
        <v>11957</v>
      </c>
      <c r="B2227" s="242" t="s">
        <v>11958</v>
      </c>
      <c r="C2227" s="242" t="s">
        <v>11959</v>
      </c>
      <c r="D2227" s="242" t="s">
        <v>11960</v>
      </c>
      <c r="E2227" s="242" t="s">
        <v>4965</v>
      </c>
      <c r="F2227" s="242" t="s">
        <v>11960</v>
      </c>
      <c r="G2227" s="240"/>
      <c r="H2227" s="241">
        <v>0</v>
      </c>
      <c r="I2227" s="242" t="s">
        <v>5192</v>
      </c>
      <c r="J2227" s="242" t="s">
        <v>5193</v>
      </c>
      <c r="K2227" s="242" t="s">
        <v>4729</v>
      </c>
      <c r="L2227" s="242" t="s">
        <v>4832</v>
      </c>
      <c r="M2227" s="242" t="s">
        <v>5336</v>
      </c>
      <c r="N2227" s="242"/>
      <c r="O2227" s="242" t="s">
        <v>18827</v>
      </c>
      <c r="P2227" s="242" t="s">
        <v>18827</v>
      </c>
      <c r="Q2227" s="242" t="s">
        <v>4733</v>
      </c>
    </row>
    <row r="2228" spans="1:17">
      <c r="A2228" s="242" t="s">
        <v>11961</v>
      </c>
      <c r="B2228" s="242" t="s">
        <v>11962</v>
      </c>
      <c r="C2228" s="242" t="s">
        <v>11963</v>
      </c>
      <c r="D2228" s="242" t="s">
        <v>11960</v>
      </c>
      <c r="E2228" s="242" t="s">
        <v>4965</v>
      </c>
      <c r="F2228" s="242" t="s">
        <v>11960</v>
      </c>
      <c r="G2228" s="240"/>
      <c r="H2228" s="241">
        <v>0</v>
      </c>
      <c r="I2228" s="242" t="s">
        <v>5192</v>
      </c>
      <c r="J2228" s="242" t="s">
        <v>5193</v>
      </c>
      <c r="K2228" s="242" t="s">
        <v>4729</v>
      </c>
      <c r="L2228" s="242" t="s">
        <v>4832</v>
      </c>
      <c r="M2228" s="242" t="s">
        <v>5336</v>
      </c>
      <c r="N2228" s="242"/>
      <c r="O2228" s="242" t="s">
        <v>18827</v>
      </c>
      <c r="P2228" s="242" t="s">
        <v>18827</v>
      </c>
      <c r="Q2228" s="242" t="s">
        <v>4733</v>
      </c>
    </row>
    <row r="2229" spans="1:17">
      <c r="A2229" s="242" t="s">
        <v>11964</v>
      </c>
      <c r="B2229" s="242" t="s">
        <v>11965</v>
      </c>
      <c r="C2229" s="242" t="s">
        <v>11966</v>
      </c>
      <c r="D2229" s="242"/>
      <c r="E2229" s="242" t="s">
        <v>4965</v>
      </c>
      <c r="F2229" s="242" t="s">
        <v>11967</v>
      </c>
      <c r="G2229" s="240"/>
      <c r="H2229" s="241">
        <v>0</v>
      </c>
      <c r="I2229" s="242" t="s">
        <v>5192</v>
      </c>
      <c r="J2229" s="242" t="s">
        <v>5193</v>
      </c>
      <c r="K2229" s="242" t="s">
        <v>4729</v>
      </c>
      <c r="L2229" s="242" t="s">
        <v>4832</v>
      </c>
      <c r="M2229" s="242" t="s">
        <v>4844</v>
      </c>
      <c r="N2229" s="242" t="s">
        <v>11968</v>
      </c>
      <c r="O2229" s="242" t="s">
        <v>11964</v>
      </c>
      <c r="P2229" s="242" t="s">
        <v>11965</v>
      </c>
      <c r="Q2229" s="242" t="s">
        <v>4733</v>
      </c>
    </row>
    <row r="2230" spans="1:17">
      <c r="A2230" s="242" t="s">
        <v>11969</v>
      </c>
      <c r="B2230" s="242" t="s">
        <v>11970</v>
      </c>
      <c r="C2230" s="242" t="s">
        <v>11971</v>
      </c>
      <c r="D2230" s="242"/>
      <c r="E2230" s="242" t="s">
        <v>4965</v>
      </c>
      <c r="F2230" s="242" t="s">
        <v>4742</v>
      </c>
      <c r="G2230" s="240"/>
      <c r="H2230" s="241">
        <v>0</v>
      </c>
      <c r="I2230" s="242" t="s">
        <v>5192</v>
      </c>
      <c r="J2230" s="242" t="s">
        <v>5193</v>
      </c>
      <c r="K2230" s="242" t="s">
        <v>4729</v>
      </c>
      <c r="L2230" s="242" t="s">
        <v>4832</v>
      </c>
      <c r="M2230" s="242" t="s">
        <v>5325</v>
      </c>
      <c r="N2230" s="242" t="s">
        <v>11972</v>
      </c>
      <c r="O2230" s="242" t="s">
        <v>11964</v>
      </c>
      <c r="P2230" s="242" t="s">
        <v>11965</v>
      </c>
      <c r="Q2230" s="242" t="s">
        <v>4733</v>
      </c>
    </row>
    <row r="2231" spans="1:17">
      <c r="A2231" s="242" t="s">
        <v>11973</v>
      </c>
      <c r="B2231" s="242" t="s">
        <v>11974</v>
      </c>
      <c r="C2231" s="242" t="s">
        <v>11975</v>
      </c>
      <c r="D2231" s="242"/>
      <c r="E2231" s="242" t="s">
        <v>4965</v>
      </c>
      <c r="F2231" s="242" t="s">
        <v>4742</v>
      </c>
      <c r="G2231" s="240"/>
      <c r="H2231" s="241">
        <v>0</v>
      </c>
      <c r="I2231" s="242" t="s">
        <v>5192</v>
      </c>
      <c r="J2231" s="242" t="s">
        <v>5193</v>
      </c>
      <c r="K2231" s="242" t="s">
        <v>4729</v>
      </c>
      <c r="L2231" s="242" t="s">
        <v>4832</v>
      </c>
      <c r="M2231" s="242" t="s">
        <v>5202</v>
      </c>
      <c r="N2231" s="242" t="s">
        <v>11082</v>
      </c>
      <c r="O2231" s="242" t="s">
        <v>11964</v>
      </c>
      <c r="P2231" s="242" t="s">
        <v>11965</v>
      </c>
      <c r="Q2231" s="242" t="s">
        <v>4733</v>
      </c>
    </row>
    <row r="2232" spans="1:17">
      <c r="A2232" s="242" t="s">
        <v>11976</v>
      </c>
      <c r="B2232" s="242" t="s">
        <v>11977</v>
      </c>
      <c r="C2232" s="242" t="s">
        <v>11978</v>
      </c>
      <c r="D2232" s="242"/>
      <c r="E2232" s="242" t="s">
        <v>4965</v>
      </c>
      <c r="F2232" s="242" t="s">
        <v>4742</v>
      </c>
      <c r="G2232" s="240"/>
      <c r="H2232" s="241">
        <v>0</v>
      </c>
      <c r="I2232" s="242" t="s">
        <v>5192</v>
      </c>
      <c r="J2232" s="242" t="s">
        <v>5193</v>
      </c>
      <c r="K2232" s="242" t="s">
        <v>4729</v>
      </c>
      <c r="L2232" s="242" t="s">
        <v>4832</v>
      </c>
      <c r="M2232" s="242" t="s">
        <v>4844</v>
      </c>
      <c r="N2232" s="242" t="s">
        <v>5217</v>
      </c>
      <c r="O2232" s="242" t="s">
        <v>11964</v>
      </c>
      <c r="P2232" s="242" t="s">
        <v>11965</v>
      </c>
      <c r="Q2232" s="242" t="s">
        <v>4733</v>
      </c>
    </row>
    <row r="2233" spans="1:17">
      <c r="A2233" s="242" t="s">
        <v>11979</v>
      </c>
      <c r="B2233" s="242" t="s">
        <v>11980</v>
      </c>
      <c r="C2233" s="242" t="s">
        <v>11981</v>
      </c>
      <c r="D2233" s="242"/>
      <c r="E2233" s="242" t="s">
        <v>4965</v>
      </c>
      <c r="F2233" s="242" t="s">
        <v>4742</v>
      </c>
      <c r="G2233" s="240"/>
      <c r="H2233" s="241">
        <v>0</v>
      </c>
      <c r="I2233" s="242" t="s">
        <v>5192</v>
      </c>
      <c r="J2233" s="242" t="s">
        <v>5193</v>
      </c>
      <c r="K2233" s="242" t="s">
        <v>4729</v>
      </c>
      <c r="L2233" s="242" t="s">
        <v>4832</v>
      </c>
      <c r="M2233" s="242" t="s">
        <v>5212</v>
      </c>
      <c r="N2233" s="242"/>
      <c r="O2233" s="242" t="s">
        <v>11964</v>
      </c>
      <c r="P2233" s="242" t="s">
        <v>11965</v>
      </c>
      <c r="Q2233" s="242" t="s">
        <v>4733</v>
      </c>
    </row>
    <row r="2234" spans="1:17">
      <c r="A2234" s="242" t="s">
        <v>11982</v>
      </c>
      <c r="B2234" s="242" t="s">
        <v>11983</v>
      </c>
      <c r="C2234" s="242" t="s">
        <v>11984</v>
      </c>
      <c r="D2234" s="242"/>
      <c r="E2234" s="242" t="s">
        <v>4965</v>
      </c>
      <c r="F2234" s="242" t="s">
        <v>4742</v>
      </c>
      <c r="G2234" s="240"/>
      <c r="H2234" s="241">
        <v>0</v>
      </c>
      <c r="I2234" s="242" t="s">
        <v>5192</v>
      </c>
      <c r="J2234" s="242" t="s">
        <v>5193</v>
      </c>
      <c r="K2234" s="242" t="s">
        <v>4729</v>
      </c>
      <c r="L2234" s="242" t="s">
        <v>4832</v>
      </c>
      <c r="M2234" s="242" t="s">
        <v>4844</v>
      </c>
      <c r="N2234" s="242"/>
      <c r="O2234" s="242" t="s">
        <v>11964</v>
      </c>
      <c r="P2234" s="242" t="s">
        <v>11965</v>
      </c>
      <c r="Q2234" s="242" t="s">
        <v>4733</v>
      </c>
    </row>
    <row r="2235" spans="1:17">
      <c r="A2235" s="242" t="s">
        <v>11985</v>
      </c>
      <c r="B2235" s="242" t="s">
        <v>11986</v>
      </c>
      <c r="C2235" s="242" t="s">
        <v>11987</v>
      </c>
      <c r="D2235" s="242"/>
      <c r="E2235" s="242" t="s">
        <v>4965</v>
      </c>
      <c r="F2235" s="242" t="s">
        <v>4742</v>
      </c>
      <c r="G2235" s="240"/>
      <c r="H2235" s="241">
        <v>0</v>
      </c>
      <c r="I2235" s="242" t="s">
        <v>4967</v>
      </c>
      <c r="J2235" s="242" t="s">
        <v>4968</v>
      </c>
      <c r="K2235" s="242" t="s">
        <v>4729</v>
      </c>
      <c r="L2235" s="242" t="s">
        <v>4832</v>
      </c>
      <c r="M2235" s="242" t="s">
        <v>5153</v>
      </c>
      <c r="N2235" s="242"/>
      <c r="O2235" s="242" t="s">
        <v>11964</v>
      </c>
      <c r="P2235" s="242" t="s">
        <v>11965</v>
      </c>
      <c r="Q2235" s="242" t="s">
        <v>4733</v>
      </c>
    </row>
    <row r="2236" spans="1:17">
      <c r="A2236" s="242" t="s">
        <v>11988</v>
      </c>
      <c r="B2236" s="242" t="s">
        <v>11989</v>
      </c>
      <c r="C2236" s="242" t="s">
        <v>11990</v>
      </c>
      <c r="D2236" s="242"/>
      <c r="E2236" s="242" t="s">
        <v>4965</v>
      </c>
      <c r="F2236" s="242" t="s">
        <v>4742</v>
      </c>
      <c r="G2236" s="240"/>
      <c r="H2236" s="241">
        <v>0</v>
      </c>
      <c r="I2236" s="242" t="s">
        <v>5192</v>
      </c>
      <c r="J2236" s="242" t="s">
        <v>5193</v>
      </c>
      <c r="K2236" s="242" t="s">
        <v>4729</v>
      </c>
      <c r="L2236" s="242" t="s">
        <v>4832</v>
      </c>
      <c r="M2236" s="242" t="s">
        <v>4844</v>
      </c>
      <c r="N2236" s="242"/>
      <c r="O2236" s="242" t="s">
        <v>11964</v>
      </c>
      <c r="P2236" s="242" t="s">
        <v>11965</v>
      </c>
      <c r="Q2236" s="242" t="s">
        <v>4733</v>
      </c>
    </row>
    <row r="2237" spans="1:17">
      <c r="A2237" s="242" t="s">
        <v>11991</v>
      </c>
      <c r="B2237" s="242" t="s">
        <v>11992</v>
      </c>
      <c r="C2237" s="242" t="s">
        <v>11993</v>
      </c>
      <c r="D2237" s="242"/>
      <c r="E2237" s="242" t="s">
        <v>4965</v>
      </c>
      <c r="F2237" s="242" t="s">
        <v>4742</v>
      </c>
      <c r="G2237" s="240"/>
      <c r="H2237" s="241">
        <v>0</v>
      </c>
      <c r="I2237" s="242" t="s">
        <v>5192</v>
      </c>
      <c r="J2237" s="242" t="s">
        <v>5193</v>
      </c>
      <c r="K2237" s="242" t="s">
        <v>4729</v>
      </c>
      <c r="L2237" s="242" t="s">
        <v>4832</v>
      </c>
      <c r="M2237" s="242" t="s">
        <v>5202</v>
      </c>
      <c r="N2237" s="242"/>
      <c r="O2237" s="242" t="s">
        <v>11964</v>
      </c>
      <c r="P2237" s="242" t="s">
        <v>11965</v>
      </c>
      <c r="Q2237" s="242" t="s">
        <v>4733</v>
      </c>
    </row>
    <row r="2238" spans="1:17">
      <c r="A2238" s="242" t="s">
        <v>11994</v>
      </c>
      <c r="B2238" s="242" t="s">
        <v>11995</v>
      </c>
      <c r="C2238" s="242" t="s">
        <v>11996</v>
      </c>
      <c r="D2238" s="242"/>
      <c r="E2238" s="242" t="s">
        <v>4965</v>
      </c>
      <c r="F2238" s="242" t="s">
        <v>4742</v>
      </c>
      <c r="G2238" s="240"/>
      <c r="H2238" s="241">
        <v>0</v>
      </c>
      <c r="I2238" s="242" t="s">
        <v>5192</v>
      </c>
      <c r="J2238" s="242" t="s">
        <v>5193</v>
      </c>
      <c r="K2238" s="242" t="s">
        <v>4729</v>
      </c>
      <c r="L2238" s="242" t="s">
        <v>4832</v>
      </c>
      <c r="M2238" s="242" t="s">
        <v>5202</v>
      </c>
      <c r="N2238" s="242"/>
      <c r="O2238" s="242" t="s">
        <v>11964</v>
      </c>
      <c r="P2238" s="242" t="s">
        <v>11965</v>
      </c>
      <c r="Q2238" s="242" t="s">
        <v>4733</v>
      </c>
    </row>
    <row r="2239" spans="1:17">
      <c r="A2239" s="242" t="s">
        <v>11997</v>
      </c>
      <c r="B2239" s="242" t="s">
        <v>11998</v>
      </c>
      <c r="C2239" s="242" t="s">
        <v>11999</v>
      </c>
      <c r="D2239" s="242"/>
      <c r="E2239" s="242" t="s">
        <v>4965</v>
      </c>
      <c r="F2239" s="242" t="s">
        <v>4742</v>
      </c>
      <c r="G2239" s="240"/>
      <c r="H2239" s="241">
        <v>0</v>
      </c>
      <c r="I2239" s="242" t="s">
        <v>4967</v>
      </c>
      <c r="J2239" s="242" t="s">
        <v>4968</v>
      </c>
      <c r="K2239" s="242" t="s">
        <v>4729</v>
      </c>
      <c r="L2239" s="242" t="s">
        <v>4832</v>
      </c>
      <c r="M2239" s="242" t="s">
        <v>5153</v>
      </c>
      <c r="N2239" s="242" t="s">
        <v>12000</v>
      </c>
      <c r="O2239" s="242" t="s">
        <v>11964</v>
      </c>
      <c r="P2239" s="242" t="s">
        <v>11965</v>
      </c>
      <c r="Q2239" s="242" t="s">
        <v>4733</v>
      </c>
    </row>
    <row r="2240" spans="1:17">
      <c r="A2240" s="242" t="s">
        <v>12001</v>
      </c>
      <c r="B2240" s="242" t="s">
        <v>12002</v>
      </c>
      <c r="C2240" s="242" t="s">
        <v>12003</v>
      </c>
      <c r="D2240" s="242"/>
      <c r="E2240" s="242" t="s">
        <v>4965</v>
      </c>
      <c r="F2240" s="242" t="s">
        <v>4742</v>
      </c>
      <c r="G2240" s="240"/>
      <c r="H2240" s="241">
        <v>0</v>
      </c>
      <c r="I2240" s="242" t="s">
        <v>4967</v>
      </c>
      <c r="J2240" s="242" t="s">
        <v>4968</v>
      </c>
      <c r="K2240" s="242" t="s">
        <v>4729</v>
      </c>
      <c r="L2240" s="242" t="s">
        <v>4832</v>
      </c>
      <c r="M2240" s="242" t="s">
        <v>5222</v>
      </c>
      <c r="N2240" s="242"/>
      <c r="O2240" s="242" t="s">
        <v>11964</v>
      </c>
      <c r="P2240" s="242" t="s">
        <v>11965</v>
      </c>
      <c r="Q2240" s="242" t="s">
        <v>4733</v>
      </c>
    </row>
    <row r="2241" spans="1:17">
      <c r="A2241" s="242" t="s">
        <v>12004</v>
      </c>
      <c r="B2241" s="242" t="s">
        <v>12005</v>
      </c>
      <c r="C2241" s="242" t="s">
        <v>12006</v>
      </c>
      <c r="D2241" s="242"/>
      <c r="E2241" s="242" t="s">
        <v>4965</v>
      </c>
      <c r="F2241" s="242" t="s">
        <v>4742</v>
      </c>
      <c r="G2241" s="240"/>
      <c r="H2241" s="241">
        <v>0</v>
      </c>
      <c r="I2241" s="242" t="s">
        <v>4967</v>
      </c>
      <c r="J2241" s="242" t="s">
        <v>4968</v>
      </c>
      <c r="K2241" s="242" t="s">
        <v>4729</v>
      </c>
      <c r="L2241" s="242" t="s">
        <v>4832</v>
      </c>
      <c r="M2241" s="242" t="s">
        <v>5302</v>
      </c>
      <c r="N2241" s="242" t="s">
        <v>6138</v>
      </c>
      <c r="O2241" s="242" t="s">
        <v>11964</v>
      </c>
      <c r="P2241" s="242" t="s">
        <v>11965</v>
      </c>
      <c r="Q2241" s="242" t="s">
        <v>4733</v>
      </c>
    </row>
    <row r="2242" spans="1:17">
      <c r="A2242" s="242" t="s">
        <v>12007</v>
      </c>
      <c r="B2242" s="242" t="s">
        <v>12008</v>
      </c>
      <c r="C2242" s="242" t="s">
        <v>12009</v>
      </c>
      <c r="D2242" s="242"/>
      <c r="E2242" s="242" t="s">
        <v>4965</v>
      </c>
      <c r="F2242" s="242" t="s">
        <v>4742</v>
      </c>
      <c r="G2242" s="240"/>
      <c r="H2242" s="241">
        <v>0</v>
      </c>
      <c r="I2242" s="242" t="s">
        <v>4967</v>
      </c>
      <c r="J2242" s="242" t="s">
        <v>4968</v>
      </c>
      <c r="K2242" s="242" t="s">
        <v>4729</v>
      </c>
      <c r="L2242" s="242" t="s">
        <v>4832</v>
      </c>
      <c r="M2242" s="242" t="s">
        <v>5222</v>
      </c>
      <c r="N2242" s="242"/>
      <c r="O2242" s="242" t="s">
        <v>11964</v>
      </c>
      <c r="P2242" s="242" t="s">
        <v>11965</v>
      </c>
      <c r="Q2242" s="242" t="s">
        <v>4733</v>
      </c>
    </row>
    <row r="2243" spans="1:17">
      <c r="A2243" s="242" t="s">
        <v>12010</v>
      </c>
      <c r="B2243" s="242" t="s">
        <v>12011</v>
      </c>
      <c r="C2243" s="242" t="s">
        <v>12012</v>
      </c>
      <c r="D2243" s="242"/>
      <c r="E2243" s="242" t="s">
        <v>4965</v>
      </c>
      <c r="F2243" s="242" t="s">
        <v>4742</v>
      </c>
      <c r="G2243" s="240"/>
      <c r="H2243" s="241">
        <v>0</v>
      </c>
      <c r="I2243" s="242" t="s">
        <v>5192</v>
      </c>
      <c r="J2243" s="242" t="s">
        <v>5193</v>
      </c>
      <c r="K2243" s="242" t="s">
        <v>4729</v>
      </c>
      <c r="L2243" s="242" t="s">
        <v>4832</v>
      </c>
      <c r="M2243" s="242" t="s">
        <v>5202</v>
      </c>
      <c r="N2243" s="242"/>
      <c r="O2243" s="242" t="s">
        <v>11964</v>
      </c>
      <c r="P2243" s="242" t="s">
        <v>11965</v>
      </c>
      <c r="Q2243" s="242" t="s">
        <v>4733</v>
      </c>
    </row>
    <row r="2244" spans="1:17">
      <c r="A2244" s="242" t="s">
        <v>12013</v>
      </c>
      <c r="B2244" s="242" t="s">
        <v>12014</v>
      </c>
      <c r="C2244" s="242" t="s">
        <v>12015</v>
      </c>
      <c r="D2244" s="242"/>
      <c r="E2244" s="242" t="s">
        <v>4965</v>
      </c>
      <c r="F2244" s="242"/>
      <c r="G2244" s="240"/>
      <c r="H2244" s="241">
        <v>0</v>
      </c>
      <c r="I2244" s="242" t="s">
        <v>5192</v>
      </c>
      <c r="J2244" s="242" t="s">
        <v>5193</v>
      </c>
      <c r="K2244" s="242" t="s">
        <v>4729</v>
      </c>
      <c r="L2244" s="242" t="s">
        <v>4832</v>
      </c>
      <c r="M2244" s="242" t="s">
        <v>4844</v>
      </c>
      <c r="N2244" s="242"/>
      <c r="O2244" s="242" t="s">
        <v>11964</v>
      </c>
      <c r="P2244" s="242" t="s">
        <v>11965</v>
      </c>
      <c r="Q2244" s="242" t="s">
        <v>4733</v>
      </c>
    </row>
    <row r="2245" spans="1:17">
      <c r="A2245" s="242" t="s">
        <v>12016</v>
      </c>
      <c r="B2245" s="242" t="s">
        <v>12017</v>
      </c>
      <c r="C2245" s="242" t="s">
        <v>12018</v>
      </c>
      <c r="D2245" s="242"/>
      <c r="E2245" s="242" t="s">
        <v>4965</v>
      </c>
      <c r="F2245" s="242"/>
      <c r="G2245" s="240"/>
      <c r="H2245" s="241">
        <v>0</v>
      </c>
      <c r="I2245" s="242" t="s">
        <v>5192</v>
      </c>
      <c r="J2245" s="242" t="s">
        <v>5193</v>
      </c>
      <c r="K2245" s="242" t="s">
        <v>4729</v>
      </c>
      <c r="L2245" s="242" t="s">
        <v>4832</v>
      </c>
      <c r="M2245" s="242" t="s">
        <v>5212</v>
      </c>
      <c r="N2245" s="242"/>
      <c r="O2245" s="242" t="s">
        <v>11964</v>
      </c>
      <c r="P2245" s="242" t="s">
        <v>11965</v>
      </c>
      <c r="Q2245" s="242" t="s">
        <v>4733</v>
      </c>
    </row>
    <row r="2246" spans="1:17">
      <c r="A2246" s="242" t="s">
        <v>12019</v>
      </c>
      <c r="B2246" s="242" t="s">
        <v>12020</v>
      </c>
      <c r="C2246" s="242" t="s">
        <v>12021</v>
      </c>
      <c r="D2246" s="242"/>
      <c r="E2246" s="242" t="s">
        <v>4965</v>
      </c>
      <c r="F2246" s="242" t="s">
        <v>4742</v>
      </c>
      <c r="G2246" s="240"/>
      <c r="H2246" s="241">
        <v>0</v>
      </c>
      <c r="I2246" s="242" t="s">
        <v>5192</v>
      </c>
      <c r="J2246" s="242" t="s">
        <v>5193</v>
      </c>
      <c r="K2246" s="242" t="s">
        <v>4729</v>
      </c>
      <c r="L2246" s="242" t="s">
        <v>4832</v>
      </c>
      <c r="M2246" s="242" t="s">
        <v>5212</v>
      </c>
      <c r="N2246" s="242"/>
      <c r="O2246" s="242" t="s">
        <v>11964</v>
      </c>
      <c r="P2246" s="242" t="s">
        <v>11965</v>
      </c>
      <c r="Q2246" s="242" t="s">
        <v>4733</v>
      </c>
    </row>
    <row r="2247" spans="1:17">
      <c r="A2247" s="242" t="s">
        <v>12022</v>
      </c>
      <c r="B2247" s="242" t="s">
        <v>12023</v>
      </c>
      <c r="C2247" s="242" t="s">
        <v>12024</v>
      </c>
      <c r="D2247" s="242"/>
      <c r="E2247" s="242" t="s">
        <v>4965</v>
      </c>
      <c r="F2247" s="242" t="s">
        <v>4742</v>
      </c>
      <c r="G2247" s="240"/>
      <c r="H2247" s="241">
        <v>0</v>
      </c>
      <c r="I2247" s="242" t="s">
        <v>5192</v>
      </c>
      <c r="J2247" s="242" t="s">
        <v>5193</v>
      </c>
      <c r="K2247" s="242" t="s">
        <v>4729</v>
      </c>
      <c r="L2247" s="242" t="s">
        <v>4832</v>
      </c>
      <c r="M2247" s="242" t="s">
        <v>5194</v>
      </c>
      <c r="N2247" s="242"/>
      <c r="O2247" s="242" t="s">
        <v>11964</v>
      </c>
      <c r="P2247" s="242" t="s">
        <v>11965</v>
      </c>
      <c r="Q2247" s="242" t="s">
        <v>4733</v>
      </c>
    </row>
    <row r="2248" spans="1:17">
      <c r="A2248" s="242" t="s">
        <v>12025</v>
      </c>
      <c r="B2248" s="242" t="s">
        <v>12026</v>
      </c>
      <c r="C2248" s="242" t="s">
        <v>12027</v>
      </c>
      <c r="D2248" s="242"/>
      <c r="E2248" s="242" t="s">
        <v>4965</v>
      </c>
      <c r="F2248" s="242" t="s">
        <v>4742</v>
      </c>
      <c r="G2248" s="240"/>
      <c r="H2248" s="241">
        <v>0</v>
      </c>
      <c r="I2248" s="242" t="s">
        <v>5192</v>
      </c>
      <c r="J2248" s="242" t="s">
        <v>5193</v>
      </c>
      <c r="K2248" s="242" t="s">
        <v>4729</v>
      </c>
      <c r="L2248" s="242" t="s">
        <v>4832</v>
      </c>
      <c r="M2248" s="242" t="s">
        <v>5212</v>
      </c>
      <c r="N2248" s="242"/>
      <c r="O2248" s="242" t="s">
        <v>11964</v>
      </c>
      <c r="P2248" s="242" t="s">
        <v>11965</v>
      </c>
      <c r="Q2248" s="242" t="s">
        <v>4733</v>
      </c>
    </row>
    <row r="2249" spans="1:17">
      <c r="A2249" s="242" t="s">
        <v>12028</v>
      </c>
      <c r="B2249" s="242" t="s">
        <v>12029</v>
      </c>
      <c r="C2249" s="242" t="s">
        <v>12030</v>
      </c>
      <c r="D2249" s="242"/>
      <c r="E2249" s="242" t="s">
        <v>4965</v>
      </c>
      <c r="F2249" s="242" t="s">
        <v>4742</v>
      </c>
      <c r="G2249" s="240"/>
      <c r="H2249" s="241">
        <v>0</v>
      </c>
      <c r="I2249" s="242" t="s">
        <v>5192</v>
      </c>
      <c r="J2249" s="242" t="s">
        <v>5193</v>
      </c>
      <c r="K2249" s="242" t="s">
        <v>4729</v>
      </c>
      <c r="L2249" s="242" t="s">
        <v>4832</v>
      </c>
      <c r="M2249" s="242" t="s">
        <v>5202</v>
      </c>
      <c r="N2249" s="242"/>
      <c r="O2249" s="242" t="s">
        <v>11964</v>
      </c>
      <c r="P2249" s="242" t="s">
        <v>11965</v>
      </c>
      <c r="Q2249" s="242" t="s">
        <v>4733</v>
      </c>
    </row>
    <row r="2250" spans="1:17">
      <c r="A2250" s="242" t="s">
        <v>12031</v>
      </c>
      <c r="B2250" s="242" t="s">
        <v>12032</v>
      </c>
      <c r="C2250" s="242" t="s">
        <v>12033</v>
      </c>
      <c r="D2250" s="242"/>
      <c r="E2250" s="242" t="s">
        <v>4965</v>
      </c>
      <c r="F2250" s="242" t="s">
        <v>4742</v>
      </c>
      <c r="G2250" s="240"/>
      <c r="H2250" s="241">
        <v>0</v>
      </c>
      <c r="I2250" s="242" t="s">
        <v>4967</v>
      </c>
      <c r="J2250" s="242" t="s">
        <v>4968</v>
      </c>
      <c r="K2250" s="242" t="s">
        <v>4729</v>
      </c>
      <c r="L2250" s="242" t="s">
        <v>4832</v>
      </c>
      <c r="M2250" s="242" t="s">
        <v>4833</v>
      </c>
      <c r="N2250" s="242"/>
      <c r="O2250" s="242" t="s">
        <v>11964</v>
      </c>
      <c r="P2250" s="242" t="s">
        <v>11965</v>
      </c>
      <c r="Q2250" s="242" t="s">
        <v>4733</v>
      </c>
    </row>
    <row r="2251" spans="1:17">
      <c r="A2251" s="242" t="s">
        <v>12034</v>
      </c>
      <c r="B2251" s="242" t="s">
        <v>12035</v>
      </c>
      <c r="C2251" s="242" t="s">
        <v>12036</v>
      </c>
      <c r="D2251" s="242"/>
      <c r="E2251" s="242" t="s">
        <v>4965</v>
      </c>
      <c r="F2251" s="242" t="s">
        <v>4742</v>
      </c>
      <c r="G2251" s="240"/>
      <c r="H2251" s="241">
        <v>0</v>
      </c>
      <c r="I2251" s="242" t="s">
        <v>5192</v>
      </c>
      <c r="J2251" s="242" t="s">
        <v>5193</v>
      </c>
      <c r="K2251" s="242" t="s">
        <v>4729</v>
      </c>
      <c r="L2251" s="242" t="s">
        <v>4832</v>
      </c>
      <c r="M2251" s="242" t="s">
        <v>4844</v>
      </c>
      <c r="N2251" s="242"/>
      <c r="O2251" s="242" t="s">
        <v>11964</v>
      </c>
      <c r="P2251" s="242" t="s">
        <v>11965</v>
      </c>
      <c r="Q2251" s="242" t="s">
        <v>4733</v>
      </c>
    </row>
    <row r="2252" spans="1:17">
      <c r="A2252" s="242" t="s">
        <v>12037</v>
      </c>
      <c r="B2252" s="242" t="s">
        <v>12038</v>
      </c>
      <c r="C2252" s="242" t="s">
        <v>12039</v>
      </c>
      <c r="D2252" s="242"/>
      <c r="E2252" s="242" t="s">
        <v>4965</v>
      </c>
      <c r="F2252" s="242" t="s">
        <v>4742</v>
      </c>
      <c r="G2252" s="240"/>
      <c r="H2252" s="241">
        <v>0</v>
      </c>
      <c r="I2252" s="242" t="s">
        <v>4967</v>
      </c>
      <c r="J2252" s="242" t="s">
        <v>4968</v>
      </c>
      <c r="K2252" s="242" t="s">
        <v>4729</v>
      </c>
      <c r="L2252" s="242" t="s">
        <v>4832</v>
      </c>
      <c r="M2252" s="242" t="s">
        <v>5158</v>
      </c>
      <c r="N2252" s="242"/>
      <c r="O2252" s="242" t="s">
        <v>11964</v>
      </c>
      <c r="P2252" s="242" t="s">
        <v>11965</v>
      </c>
      <c r="Q2252" s="242" t="s">
        <v>4733</v>
      </c>
    </row>
    <row r="2253" spans="1:17">
      <c r="A2253" s="242" t="s">
        <v>12040</v>
      </c>
      <c r="B2253" s="242" t="s">
        <v>12041</v>
      </c>
      <c r="C2253" s="242" t="s">
        <v>12042</v>
      </c>
      <c r="D2253" s="242"/>
      <c r="E2253" s="242" t="s">
        <v>4965</v>
      </c>
      <c r="F2253" s="242" t="s">
        <v>4742</v>
      </c>
      <c r="G2253" s="240"/>
      <c r="H2253" s="241">
        <v>0</v>
      </c>
      <c r="I2253" s="242" t="s">
        <v>5192</v>
      </c>
      <c r="J2253" s="242" t="s">
        <v>5193</v>
      </c>
      <c r="K2253" s="242" t="s">
        <v>4729</v>
      </c>
      <c r="L2253" s="242" t="s">
        <v>4832</v>
      </c>
      <c r="M2253" s="242" t="s">
        <v>5325</v>
      </c>
      <c r="N2253" s="242"/>
      <c r="O2253" s="242" t="s">
        <v>11964</v>
      </c>
      <c r="P2253" s="242" t="s">
        <v>11965</v>
      </c>
      <c r="Q2253" s="242" t="s">
        <v>4733</v>
      </c>
    </row>
    <row r="2254" spans="1:17">
      <c r="A2254" s="242" t="s">
        <v>12043</v>
      </c>
      <c r="B2254" s="242" t="s">
        <v>12044</v>
      </c>
      <c r="C2254" s="242" t="s">
        <v>12045</v>
      </c>
      <c r="D2254" s="242"/>
      <c r="E2254" s="242" t="s">
        <v>4965</v>
      </c>
      <c r="F2254" s="242" t="s">
        <v>4742</v>
      </c>
      <c r="G2254" s="240"/>
      <c r="H2254" s="241">
        <v>0</v>
      </c>
      <c r="I2254" s="242" t="s">
        <v>4967</v>
      </c>
      <c r="J2254" s="242" t="s">
        <v>4968</v>
      </c>
      <c r="K2254" s="242" t="s">
        <v>4729</v>
      </c>
      <c r="L2254" s="242" t="s">
        <v>4832</v>
      </c>
      <c r="M2254" s="242" t="s">
        <v>5325</v>
      </c>
      <c r="N2254" s="242"/>
      <c r="O2254" s="242" t="s">
        <v>11964</v>
      </c>
      <c r="P2254" s="242" t="s">
        <v>11965</v>
      </c>
      <c r="Q2254" s="242" t="s">
        <v>4733</v>
      </c>
    </row>
    <row r="2255" spans="1:17">
      <c r="A2255" s="242" t="s">
        <v>12046</v>
      </c>
      <c r="B2255" s="242" t="s">
        <v>12047</v>
      </c>
      <c r="C2255" s="242" t="s">
        <v>12048</v>
      </c>
      <c r="D2255" s="242"/>
      <c r="E2255" s="242" t="s">
        <v>4965</v>
      </c>
      <c r="F2255" s="242" t="s">
        <v>4742</v>
      </c>
      <c r="G2255" s="240"/>
      <c r="H2255" s="241">
        <v>0</v>
      </c>
      <c r="I2255" s="242" t="s">
        <v>4967</v>
      </c>
      <c r="J2255" s="242" t="s">
        <v>4968</v>
      </c>
      <c r="K2255" s="242" t="s">
        <v>4729</v>
      </c>
      <c r="L2255" s="242" t="s">
        <v>4832</v>
      </c>
      <c r="M2255" s="242" t="s">
        <v>5167</v>
      </c>
      <c r="N2255" s="242"/>
      <c r="O2255" s="242" t="s">
        <v>11964</v>
      </c>
      <c r="P2255" s="242" t="s">
        <v>11965</v>
      </c>
      <c r="Q2255" s="242" t="s">
        <v>4733</v>
      </c>
    </row>
    <row r="2256" spans="1:17">
      <c r="A2256" s="242" t="s">
        <v>12049</v>
      </c>
      <c r="B2256" s="242" t="s">
        <v>12050</v>
      </c>
      <c r="C2256" s="242" t="s">
        <v>12051</v>
      </c>
      <c r="D2256" s="242"/>
      <c r="E2256" s="242" t="s">
        <v>4965</v>
      </c>
      <c r="F2256" s="242" t="s">
        <v>4742</v>
      </c>
      <c r="G2256" s="240"/>
      <c r="H2256" s="241">
        <v>0</v>
      </c>
      <c r="I2256" s="242" t="s">
        <v>5192</v>
      </c>
      <c r="J2256" s="242" t="s">
        <v>5193</v>
      </c>
      <c r="K2256" s="242" t="s">
        <v>4729</v>
      </c>
      <c r="L2256" s="242" t="s">
        <v>4832</v>
      </c>
      <c r="M2256" s="242" t="s">
        <v>5212</v>
      </c>
      <c r="N2256" s="242"/>
      <c r="O2256" s="242" t="s">
        <v>11964</v>
      </c>
      <c r="P2256" s="242" t="s">
        <v>11965</v>
      </c>
      <c r="Q2256" s="242" t="s">
        <v>4733</v>
      </c>
    </row>
    <row r="2257" spans="1:17">
      <c r="A2257" s="242" t="s">
        <v>12052</v>
      </c>
      <c r="B2257" s="242" t="s">
        <v>12053</v>
      </c>
      <c r="C2257" s="242" t="s">
        <v>12054</v>
      </c>
      <c r="D2257" s="242"/>
      <c r="E2257" s="242" t="s">
        <v>4965</v>
      </c>
      <c r="F2257" s="242" t="s">
        <v>4742</v>
      </c>
      <c r="G2257" s="240"/>
      <c r="H2257" s="241">
        <v>0</v>
      </c>
      <c r="I2257" s="242" t="s">
        <v>5192</v>
      </c>
      <c r="J2257" s="242" t="s">
        <v>5193</v>
      </c>
      <c r="K2257" s="242" t="s">
        <v>4729</v>
      </c>
      <c r="L2257" s="242" t="s">
        <v>4832</v>
      </c>
      <c r="M2257" s="242" t="s">
        <v>4844</v>
      </c>
      <c r="N2257" s="242"/>
      <c r="O2257" s="242" t="s">
        <v>11964</v>
      </c>
      <c r="P2257" s="242" t="s">
        <v>11965</v>
      </c>
      <c r="Q2257" s="242" t="s">
        <v>4733</v>
      </c>
    </row>
    <row r="2258" spans="1:17">
      <c r="A2258" s="242" t="s">
        <v>12055</v>
      </c>
      <c r="B2258" s="242" t="s">
        <v>12056</v>
      </c>
      <c r="C2258" s="242" t="s">
        <v>12057</v>
      </c>
      <c r="D2258" s="242"/>
      <c r="E2258" s="242" t="s">
        <v>4965</v>
      </c>
      <c r="F2258" s="242" t="s">
        <v>4742</v>
      </c>
      <c r="G2258" s="240"/>
      <c r="H2258" s="241">
        <v>0</v>
      </c>
      <c r="I2258" s="242" t="s">
        <v>5192</v>
      </c>
      <c r="J2258" s="242" t="s">
        <v>5193</v>
      </c>
      <c r="K2258" s="242" t="s">
        <v>4729</v>
      </c>
      <c r="L2258" s="242" t="s">
        <v>4832</v>
      </c>
      <c r="M2258" s="242" t="s">
        <v>5325</v>
      </c>
      <c r="N2258" s="242" t="s">
        <v>11220</v>
      </c>
      <c r="O2258" s="242" t="s">
        <v>11964</v>
      </c>
      <c r="P2258" s="242" t="s">
        <v>11965</v>
      </c>
      <c r="Q2258" s="242" t="s">
        <v>4733</v>
      </c>
    </row>
    <row r="2259" spans="1:17">
      <c r="A2259" s="242" t="s">
        <v>12058</v>
      </c>
      <c r="B2259" s="242" t="s">
        <v>12059</v>
      </c>
      <c r="C2259" s="242" t="s">
        <v>12060</v>
      </c>
      <c r="D2259" s="242"/>
      <c r="E2259" s="242" t="s">
        <v>4965</v>
      </c>
      <c r="F2259" s="242" t="s">
        <v>4742</v>
      </c>
      <c r="G2259" s="240"/>
      <c r="H2259" s="241">
        <v>0</v>
      </c>
      <c r="I2259" s="242" t="s">
        <v>5192</v>
      </c>
      <c r="J2259" s="242" t="s">
        <v>5193</v>
      </c>
      <c r="K2259" s="242" t="s">
        <v>4729</v>
      </c>
      <c r="L2259" s="242" t="s">
        <v>4832</v>
      </c>
      <c r="M2259" s="242" t="s">
        <v>5194</v>
      </c>
      <c r="N2259" s="242"/>
      <c r="O2259" s="242" t="s">
        <v>11964</v>
      </c>
      <c r="P2259" s="242" t="s">
        <v>11965</v>
      </c>
      <c r="Q2259" s="242" t="s">
        <v>4733</v>
      </c>
    </row>
    <row r="2260" spans="1:17">
      <c r="A2260" s="242" t="s">
        <v>12061</v>
      </c>
      <c r="B2260" s="242" t="s">
        <v>12062</v>
      </c>
      <c r="C2260" s="242" t="s">
        <v>12063</v>
      </c>
      <c r="D2260" s="242"/>
      <c r="E2260" s="242"/>
      <c r="F2260" s="242"/>
      <c r="G2260" s="240"/>
      <c r="H2260" s="241">
        <v>0</v>
      </c>
      <c r="I2260" s="242"/>
      <c r="J2260" s="242"/>
      <c r="K2260" s="242" t="s">
        <v>4729</v>
      </c>
      <c r="L2260" s="242" t="s">
        <v>7888</v>
      </c>
      <c r="M2260" s="242" t="s">
        <v>4798</v>
      </c>
      <c r="N2260" s="242" t="s">
        <v>12064</v>
      </c>
      <c r="O2260" s="242" t="s">
        <v>11964</v>
      </c>
      <c r="P2260" s="242" t="s">
        <v>11965</v>
      </c>
      <c r="Q2260" s="242" t="s">
        <v>4733</v>
      </c>
    </row>
    <row r="2261" spans="1:17">
      <c r="A2261" s="242" t="s">
        <v>12065</v>
      </c>
      <c r="B2261" s="242" t="s">
        <v>12066</v>
      </c>
      <c r="C2261" s="242" t="s">
        <v>12067</v>
      </c>
      <c r="D2261" s="242"/>
      <c r="E2261" s="242"/>
      <c r="F2261" s="242"/>
      <c r="G2261" s="240"/>
      <c r="H2261" s="241">
        <v>0</v>
      </c>
      <c r="I2261" s="242"/>
      <c r="J2261" s="242"/>
      <c r="K2261" s="242" t="s">
        <v>4729</v>
      </c>
      <c r="L2261" s="242" t="s">
        <v>7888</v>
      </c>
      <c r="M2261" s="242" t="s">
        <v>4798</v>
      </c>
      <c r="N2261" s="242" t="s">
        <v>12068</v>
      </c>
      <c r="O2261" s="242" t="s">
        <v>11964</v>
      </c>
      <c r="P2261" s="242" t="s">
        <v>11965</v>
      </c>
      <c r="Q2261" s="242" t="s">
        <v>4733</v>
      </c>
    </row>
    <row r="2262" spans="1:17">
      <c r="A2262" s="242" t="s">
        <v>12069</v>
      </c>
      <c r="B2262" s="242" t="s">
        <v>12070</v>
      </c>
      <c r="C2262" s="242" t="s">
        <v>12071</v>
      </c>
      <c r="D2262" s="242"/>
      <c r="E2262" s="242" t="s">
        <v>4965</v>
      </c>
      <c r="F2262" s="242"/>
      <c r="G2262" s="240"/>
      <c r="H2262" s="241">
        <v>0</v>
      </c>
      <c r="I2262" s="242" t="s">
        <v>4848</v>
      </c>
      <c r="J2262" s="242" t="s">
        <v>4849</v>
      </c>
      <c r="K2262" s="242" t="s">
        <v>4729</v>
      </c>
      <c r="L2262" s="242" t="s">
        <v>5451</v>
      </c>
      <c r="M2262" s="242" t="s">
        <v>4851</v>
      </c>
      <c r="N2262" s="242" t="s">
        <v>12072</v>
      </c>
      <c r="O2262" s="242" t="s">
        <v>11964</v>
      </c>
      <c r="P2262" s="242" t="s">
        <v>11965</v>
      </c>
      <c r="Q2262" s="242" t="s">
        <v>4733</v>
      </c>
    </row>
    <row r="2263" spans="1:17">
      <c r="A2263" s="242" t="s">
        <v>12073</v>
      </c>
      <c r="B2263" s="242" t="s">
        <v>12074</v>
      </c>
      <c r="C2263" s="242" t="s">
        <v>12075</v>
      </c>
      <c r="D2263" s="242"/>
      <c r="E2263" s="242" t="s">
        <v>4737</v>
      </c>
      <c r="F2263" s="242" t="s">
        <v>12076</v>
      </c>
      <c r="G2263" s="240"/>
      <c r="H2263" s="241">
        <v>0</v>
      </c>
      <c r="I2263" s="242" t="s">
        <v>4775</v>
      </c>
      <c r="J2263" s="242" t="s">
        <v>4776</v>
      </c>
      <c r="K2263" s="242" t="s">
        <v>4729</v>
      </c>
      <c r="L2263" s="242" t="s">
        <v>4730</v>
      </c>
      <c r="M2263" s="242" t="s">
        <v>4926</v>
      </c>
      <c r="N2263" s="242" t="s">
        <v>7927</v>
      </c>
      <c r="O2263" s="242" t="s">
        <v>12073</v>
      </c>
      <c r="P2263" s="242" t="s">
        <v>12074</v>
      </c>
      <c r="Q2263" s="242" t="s">
        <v>4733</v>
      </c>
    </row>
    <row r="2264" spans="1:17">
      <c r="A2264" s="242" t="s">
        <v>12077</v>
      </c>
      <c r="B2264" s="242" t="s">
        <v>12078</v>
      </c>
      <c r="C2264" s="242" t="s">
        <v>12079</v>
      </c>
      <c r="D2264" s="242"/>
      <c r="E2264" s="242"/>
      <c r="F2264" s="242" t="s">
        <v>12080</v>
      </c>
      <c r="G2264" s="240"/>
      <c r="H2264" s="241">
        <v>0</v>
      </c>
      <c r="I2264" s="242"/>
      <c r="J2264" s="242"/>
      <c r="K2264" s="242" t="s">
        <v>4729</v>
      </c>
      <c r="L2264" s="242" t="s">
        <v>4862</v>
      </c>
      <c r="M2264" s="242" t="s">
        <v>4798</v>
      </c>
      <c r="N2264" s="242" t="s">
        <v>12081</v>
      </c>
      <c r="O2264" s="242" t="s">
        <v>12077</v>
      </c>
      <c r="P2264" s="242" t="s">
        <v>12078</v>
      </c>
      <c r="Q2264" s="242" t="s">
        <v>4733</v>
      </c>
    </row>
    <row r="2265" spans="1:17">
      <c r="A2265" s="242" t="s">
        <v>12082</v>
      </c>
      <c r="B2265" s="242" t="s">
        <v>12083</v>
      </c>
      <c r="C2265" s="242" t="s">
        <v>12084</v>
      </c>
      <c r="D2265" s="242"/>
      <c r="E2265" s="242" t="s">
        <v>9314</v>
      </c>
      <c r="F2265" s="242" t="s">
        <v>12085</v>
      </c>
      <c r="G2265" s="240"/>
      <c r="H2265" s="241">
        <v>0</v>
      </c>
      <c r="I2265" s="242" t="s">
        <v>4848</v>
      </c>
      <c r="J2265" s="242" t="s">
        <v>4849</v>
      </c>
      <c r="K2265" s="242" t="s">
        <v>4729</v>
      </c>
      <c r="L2265" s="242" t="s">
        <v>8012</v>
      </c>
      <c r="M2265" s="242" t="s">
        <v>4851</v>
      </c>
      <c r="N2265" s="242" t="s">
        <v>12086</v>
      </c>
      <c r="O2265" s="242" t="s">
        <v>12082</v>
      </c>
      <c r="P2265" s="242" t="s">
        <v>12083</v>
      </c>
      <c r="Q2265" s="242" t="s">
        <v>4733</v>
      </c>
    </row>
    <row r="2266" spans="1:17">
      <c r="A2266" s="242" t="s">
        <v>12087</v>
      </c>
      <c r="B2266" s="242" t="s">
        <v>12088</v>
      </c>
      <c r="C2266" s="242" t="s">
        <v>12089</v>
      </c>
      <c r="D2266" s="242"/>
      <c r="E2266" s="242"/>
      <c r="F2266" s="242" t="s">
        <v>12090</v>
      </c>
      <c r="G2266" s="240"/>
      <c r="H2266" s="241">
        <v>0</v>
      </c>
      <c r="I2266" s="242"/>
      <c r="J2266" s="242"/>
      <c r="K2266" s="242" t="s">
        <v>4729</v>
      </c>
      <c r="L2266" s="242" t="s">
        <v>4730</v>
      </c>
      <c r="M2266" s="242" t="s">
        <v>4749</v>
      </c>
      <c r="N2266" s="242" t="s">
        <v>8633</v>
      </c>
      <c r="O2266" s="242" t="s">
        <v>12087</v>
      </c>
      <c r="P2266" s="242" t="s">
        <v>12088</v>
      </c>
      <c r="Q2266" s="242" t="s">
        <v>4733</v>
      </c>
    </row>
    <row r="2267" spans="1:17">
      <c r="A2267" s="242" t="s">
        <v>12091</v>
      </c>
      <c r="B2267" s="242" t="s">
        <v>12092</v>
      </c>
      <c r="C2267" s="242"/>
      <c r="D2267" s="242"/>
      <c r="E2267" s="242"/>
      <c r="F2267" s="242"/>
      <c r="G2267" s="240"/>
      <c r="H2267" s="241">
        <v>0</v>
      </c>
      <c r="I2267" s="242"/>
      <c r="J2267" s="242"/>
      <c r="K2267" s="242" t="s">
        <v>4729</v>
      </c>
      <c r="L2267" s="242"/>
      <c r="M2267" s="242"/>
      <c r="N2267" s="242"/>
      <c r="O2267" s="242" t="s">
        <v>12091</v>
      </c>
      <c r="P2267" s="242" t="s">
        <v>12092</v>
      </c>
      <c r="Q2267" s="242" t="s">
        <v>4733</v>
      </c>
    </row>
    <row r="2268" spans="1:17">
      <c r="A2268" s="242" t="s">
        <v>12093</v>
      </c>
      <c r="B2268" s="242" t="s">
        <v>12094</v>
      </c>
      <c r="C2268" s="242"/>
      <c r="D2268" s="242"/>
      <c r="E2268" s="242"/>
      <c r="F2268" s="242"/>
      <c r="G2268" s="240"/>
      <c r="H2268" s="241">
        <v>0</v>
      </c>
      <c r="I2268" s="242"/>
      <c r="J2268" s="242"/>
      <c r="K2268" s="242" t="s">
        <v>4729</v>
      </c>
      <c r="L2268" s="242"/>
      <c r="M2268" s="242"/>
      <c r="N2268" s="242"/>
      <c r="O2268" s="242" t="s">
        <v>12093</v>
      </c>
      <c r="P2268" s="242" t="s">
        <v>12094</v>
      </c>
      <c r="Q2268" s="242" t="s">
        <v>4733</v>
      </c>
    </row>
    <row r="2269" spans="1:17">
      <c r="A2269" s="242" t="s">
        <v>12095</v>
      </c>
      <c r="B2269" s="242" t="s">
        <v>12096</v>
      </c>
      <c r="C2269" s="242" t="s">
        <v>12097</v>
      </c>
      <c r="D2269" s="242"/>
      <c r="E2269" s="242" t="s">
        <v>4965</v>
      </c>
      <c r="F2269" s="242" t="s">
        <v>12098</v>
      </c>
      <c r="G2269" s="240"/>
      <c r="H2269" s="241">
        <v>0</v>
      </c>
      <c r="I2269" s="242" t="s">
        <v>4967</v>
      </c>
      <c r="J2269" s="242" t="s">
        <v>4968</v>
      </c>
      <c r="K2269" s="242" t="s">
        <v>4729</v>
      </c>
      <c r="L2269" s="242" t="s">
        <v>4832</v>
      </c>
      <c r="M2269" s="242" t="s">
        <v>5222</v>
      </c>
      <c r="N2269" s="242" t="s">
        <v>12099</v>
      </c>
      <c r="O2269" s="242" t="s">
        <v>12095</v>
      </c>
      <c r="P2269" s="242" t="s">
        <v>12096</v>
      </c>
      <c r="Q2269" s="242" t="s">
        <v>8494</v>
      </c>
    </row>
    <row r="2270" spans="1:17">
      <c r="A2270" s="242" t="s">
        <v>12100</v>
      </c>
      <c r="B2270" s="242" t="s">
        <v>12101</v>
      </c>
      <c r="C2270" s="242" t="s">
        <v>12102</v>
      </c>
      <c r="D2270" s="242" t="s">
        <v>4742</v>
      </c>
      <c r="E2270" s="242" t="s">
        <v>10440</v>
      </c>
      <c r="F2270" s="242"/>
      <c r="G2270" s="240"/>
      <c r="H2270" s="241">
        <v>0</v>
      </c>
      <c r="I2270" s="242" t="s">
        <v>4967</v>
      </c>
      <c r="J2270" s="242" t="s">
        <v>4968</v>
      </c>
      <c r="K2270" s="242" t="s">
        <v>4729</v>
      </c>
      <c r="L2270" s="242" t="s">
        <v>4832</v>
      </c>
      <c r="M2270" s="242" t="s">
        <v>5153</v>
      </c>
      <c r="N2270" s="242"/>
      <c r="O2270" s="242" t="s">
        <v>12095</v>
      </c>
      <c r="P2270" s="242" t="s">
        <v>12096</v>
      </c>
      <c r="Q2270" s="242" t="s">
        <v>4733</v>
      </c>
    </row>
    <row r="2271" spans="1:17">
      <c r="A2271" s="242" t="s">
        <v>12103</v>
      </c>
      <c r="B2271" s="242" t="s">
        <v>12104</v>
      </c>
      <c r="C2271" s="242" t="s">
        <v>12105</v>
      </c>
      <c r="D2271" s="242" t="s">
        <v>4742</v>
      </c>
      <c r="E2271" s="242" t="s">
        <v>10440</v>
      </c>
      <c r="F2271" s="242"/>
      <c r="G2271" s="240"/>
      <c r="H2271" s="241">
        <v>0</v>
      </c>
      <c r="I2271" s="242" t="s">
        <v>5192</v>
      </c>
      <c r="J2271" s="242" t="s">
        <v>5193</v>
      </c>
      <c r="K2271" s="242" t="s">
        <v>4729</v>
      </c>
      <c r="L2271" s="242" t="s">
        <v>4832</v>
      </c>
      <c r="M2271" s="242" t="s">
        <v>5212</v>
      </c>
      <c r="N2271" s="242" t="s">
        <v>8502</v>
      </c>
      <c r="O2271" s="242" t="s">
        <v>12095</v>
      </c>
      <c r="P2271" s="242" t="s">
        <v>12096</v>
      </c>
      <c r="Q2271" s="242" t="s">
        <v>4733</v>
      </c>
    </row>
    <row r="2272" spans="1:17">
      <c r="A2272" s="242" t="s">
        <v>12106</v>
      </c>
      <c r="B2272" s="242" t="s">
        <v>12107</v>
      </c>
      <c r="C2272" s="242" t="s">
        <v>12108</v>
      </c>
      <c r="D2272" s="242" t="s">
        <v>4742</v>
      </c>
      <c r="E2272" s="242" t="s">
        <v>10440</v>
      </c>
      <c r="F2272" s="242"/>
      <c r="G2272" s="240"/>
      <c r="H2272" s="241">
        <v>0</v>
      </c>
      <c r="I2272" s="242" t="s">
        <v>5192</v>
      </c>
      <c r="J2272" s="242" t="s">
        <v>5193</v>
      </c>
      <c r="K2272" s="242" t="s">
        <v>4729</v>
      </c>
      <c r="L2272" s="242" t="s">
        <v>4832</v>
      </c>
      <c r="M2272" s="242" t="s">
        <v>5212</v>
      </c>
      <c r="N2272" s="242" t="s">
        <v>8502</v>
      </c>
      <c r="O2272" s="242" t="s">
        <v>12095</v>
      </c>
      <c r="P2272" s="242" t="s">
        <v>12096</v>
      </c>
      <c r="Q2272" s="242" t="s">
        <v>4733</v>
      </c>
    </row>
    <row r="2273" spans="1:17">
      <c r="A2273" s="242" t="s">
        <v>12109</v>
      </c>
      <c r="B2273" s="242" t="s">
        <v>12110</v>
      </c>
      <c r="C2273" s="242" t="s">
        <v>12111</v>
      </c>
      <c r="D2273" s="242" t="s">
        <v>4742</v>
      </c>
      <c r="E2273" s="242" t="s">
        <v>10440</v>
      </c>
      <c r="F2273" s="242"/>
      <c r="G2273" s="240"/>
      <c r="H2273" s="241">
        <v>0</v>
      </c>
      <c r="I2273" s="242" t="s">
        <v>5192</v>
      </c>
      <c r="J2273" s="242" t="s">
        <v>5193</v>
      </c>
      <c r="K2273" s="242" t="s">
        <v>4729</v>
      </c>
      <c r="L2273" s="242" t="s">
        <v>4832</v>
      </c>
      <c r="M2273" s="242" t="s">
        <v>5212</v>
      </c>
      <c r="N2273" s="242" t="s">
        <v>8502</v>
      </c>
      <c r="O2273" s="242" t="s">
        <v>12095</v>
      </c>
      <c r="P2273" s="242" t="s">
        <v>12096</v>
      </c>
      <c r="Q2273" s="242" t="s">
        <v>4733</v>
      </c>
    </row>
    <row r="2274" spans="1:17">
      <c r="A2274" s="242" t="s">
        <v>12112</v>
      </c>
      <c r="B2274" s="242" t="s">
        <v>12113</v>
      </c>
      <c r="C2274" s="242" t="s">
        <v>12114</v>
      </c>
      <c r="D2274" s="242" t="s">
        <v>4742</v>
      </c>
      <c r="E2274" s="242" t="s">
        <v>4965</v>
      </c>
      <c r="F2274" s="242"/>
      <c r="G2274" s="240"/>
      <c r="H2274" s="241">
        <v>0</v>
      </c>
      <c r="I2274" s="242" t="s">
        <v>5192</v>
      </c>
      <c r="J2274" s="242" t="s">
        <v>5193</v>
      </c>
      <c r="K2274" s="242" t="s">
        <v>4729</v>
      </c>
      <c r="L2274" s="242" t="s">
        <v>4832</v>
      </c>
      <c r="M2274" s="242" t="s">
        <v>4844</v>
      </c>
      <c r="N2274" s="242"/>
      <c r="O2274" s="242" t="s">
        <v>12095</v>
      </c>
      <c r="P2274" s="242" t="s">
        <v>12096</v>
      </c>
      <c r="Q2274" s="242" t="s">
        <v>4733</v>
      </c>
    </row>
    <row r="2275" spans="1:17">
      <c r="A2275" s="242" t="s">
        <v>12115</v>
      </c>
      <c r="B2275" s="242" t="s">
        <v>12116</v>
      </c>
      <c r="C2275" s="242" t="s">
        <v>12117</v>
      </c>
      <c r="D2275" s="242" t="s">
        <v>4742</v>
      </c>
      <c r="E2275" s="242" t="s">
        <v>10440</v>
      </c>
      <c r="F2275" s="242"/>
      <c r="G2275" s="240"/>
      <c r="H2275" s="241">
        <v>0</v>
      </c>
      <c r="I2275" s="242" t="s">
        <v>4967</v>
      </c>
      <c r="J2275" s="242" t="s">
        <v>4968</v>
      </c>
      <c r="K2275" s="242" t="s">
        <v>4729</v>
      </c>
      <c r="L2275" s="242" t="s">
        <v>4832</v>
      </c>
      <c r="M2275" s="242" t="s">
        <v>5222</v>
      </c>
      <c r="N2275" s="242" t="s">
        <v>12118</v>
      </c>
      <c r="O2275" s="242" t="s">
        <v>12095</v>
      </c>
      <c r="P2275" s="242" t="s">
        <v>12096</v>
      </c>
      <c r="Q2275" s="242" t="s">
        <v>4733</v>
      </c>
    </row>
    <row r="2276" spans="1:17">
      <c r="A2276" s="242" t="s">
        <v>12119</v>
      </c>
      <c r="B2276" s="242" t="s">
        <v>12120</v>
      </c>
      <c r="C2276" s="242" t="s">
        <v>12121</v>
      </c>
      <c r="D2276" s="242" t="s">
        <v>4742</v>
      </c>
      <c r="E2276" s="242" t="s">
        <v>10440</v>
      </c>
      <c r="F2276" s="242"/>
      <c r="G2276" s="240"/>
      <c r="H2276" s="241">
        <v>0</v>
      </c>
      <c r="I2276" s="242" t="s">
        <v>5192</v>
      </c>
      <c r="J2276" s="242" t="s">
        <v>5193</v>
      </c>
      <c r="K2276" s="242" t="s">
        <v>4729</v>
      </c>
      <c r="L2276" s="242" t="s">
        <v>4832</v>
      </c>
      <c r="M2276" s="242" t="s">
        <v>5194</v>
      </c>
      <c r="N2276" s="242" t="s">
        <v>8515</v>
      </c>
      <c r="O2276" s="242" t="s">
        <v>12095</v>
      </c>
      <c r="P2276" s="242" t="s">
        <v>12096</v>
      </c>
      <c r="Q2276" s="242" t="s">
        <v>4733</v>
      </c>
    </row>
    <row r="2277" spans="1:17">
      <c r="A2277" s="242" t="s">
        <v>12122</v>
      </c>
      <c r="B2277" s="242" t="s">
        <v>12123</v>
      </c>
      <c r="C2277" s="242" t="s">
        <v>12124</v>
      </c>
      <c r="D2277" s="242" t="s">
        <v>4742</v>
      </c>
      <c r="E2277" s="242" t="s">
        <v>10440</v>
      </c>
      <c r="F2277" s="242"/>
      <c r="G2277" s="240"/>
      <c r="H2277" s="241">
        <v>0</v>
      </c>
      <c r="I2277" s="242" t="s">
        <v>5192</v>
      </c>
      <c r="J2277" s="242" t="s">
        <v>5193</v>
      </c>
      <c r="K2277" s="242" t="s">
        <v>4729</v>
      </c>
      <c r="L2277" s="242" t="s">
        <v>4832</v>
      </c>
      <c r="M2277" s="242" t="s">
        <v>5194</v>
      </c>
      <c r="N2277" s="242"/>
      <c r="O2277" s="242" t="s">
        <v>12095</v>
      </c>
      <c r="P2277" s="242" t="s">
        <v>12096</v>
      </c>
      <c r="Q2277" s="242" t="s">
        <v>4733</v>
      </c>
    </row>
    <row r="2278" spans="1:17">
      <c r="A2278" s="242" t="s">
        <v>12125</v>
      </c>
      <c r="B2278" s="242" t="s">
        <v>12126</v>
      </c>
      <c r="C2278" s="242" t="s">
        <v>12127</v>
      </c>
      <c r="D2278" s="242" t="s">
        <v>4742</v>
      </c>
      <c r="E2278" s="242" t="s">
        <v>10440</v>
      </c>
      <c r="F2278" s="242"/>
      <c r="G2278" s="240"/>
      <c r="H2278" s="241">
        <v>0</v>
      </c>
      <c r="I2278" s="242" t="s">
        <v>4967</v>
      </c>
      <c r="J2278" s="242" t="s">
        <v>4968</v>
      </c>
      <c r="K2278" s="242" t="s">
        <v>4729</v>
      </c>
      <c r="L2278" s="242" t="s">
        <v>4832</v>
      </c>
      <c r="M2278" s="242" t="s">
        <v>5153</v>
      </c>
      <c r="N2278" s="242"/>
      <c r="O2278" s="242" t="s">
        <v>12095</v>
      </c>
      <c r="P2278" s="242" t="s">
        <v>12096</v>
      </c>
      <c r="Q2278" s="242" t="s">
        <v>4733</v>
      </c>
    </row>
    <row r="2279" spans="1:17">
      <c r="A2279" s="242" t="s">
        <v>12128</v>
      </c>
      <c r="B2279" s="242" t="s">
        <v>12129</v>
      </c>
      <c r="C2279" s="242" t="s">
        <v>12130</v>
      </c>
      <c r="D2279" s="242" t="s">
        <v>4742</v>
      </c>
      <c r="E2279" s="242" t="s">
        <v>10440</v>
      </c>
      <c r="F2279" s="242"/>
      <c r="G2279" s="240"/>
      <c r="H2279" s="241">
        <v>0</v>
      </c>
      <c r="I2279" s="242" t="s">
        <v>5192</v>
      </c>
      <c r="J2279" s="242" t="s">
        <v>5193</v>
      </c>
      <c r="K2279" s="242" t="s">
        <v>4729</v>
      </c>
      <c r="L2279" s="242" t="s">
        <v>4832</v>
      </c>
      <c r="M2279" s="242" t="s">
        <v>5212</v>
      </c>
      <c r="N2279" s="242"/>
      <c r="O2279" s="242" t="s">
        <v>12095</v>
      </c>
      <c r="P2279" s="242" t="s">
        <v>12096</v>
      </c>
      <c r="Q2279" s="242" t="s">
        <v>4733</v>
      </c>
    </row>
    <row r="2280" spans="1:17">
      <c r="A2280" s="242" t="s">
        <v>12131</v>
      </c>
      <c r="B2280" s="242" t="s">
        <v>12132</v>
      </c>
      <c r="C2280" s="242" t="s">
        <v>12133</v>
      </c>
      <c r="D2280" s="242" t="s">
        <v>4742</v>
      </c>
      <c r="E2280" s="242" t="s">
        <v>10440</v>
      </c>
      <c r="F2280" s="242"/>
      <c r="G2280" s="240"/>
      <c r="H2280" s="241">
        <v>0</v>
      </c>
      <c r="I2280" s="242" t="s">
        <v>5192</v>
      </c>
      <c r="J2280" s="242" t="s">
        <v>5193</v>
      </c>
      <c r="K2280" s="242" t="s">
        <v>4729</v>
      </c>
      <c r="L2280" s="242" t="s">
        <v>4832</v>
      </c>
      <c r="M2280" s="242" t="s">
        <v>5194</v>
      </c>
      <c r="N2280" s="242" t="s">
        <v>12134</v>
      </c>
      <c r="O2280" s="242" t="s">
        <v>12095</v>
      </c>
      <c r="P2280" s="242" t="s">
        <v>12096</v>
      </c>
      <c r="Q2280" s="242" t="s">
        <v>4733</v>
      </c>
    </row>
    <row r="2281" spans="1:17">
      <c r="A2281" s="242" t="s">
        <v>12135</v>
      </c>
      <c r="B2281" s="242" t="s">
        <v>12136</v>
      </c>
      <c r="C2281" s="242"/>
      <c r="D2281" s="242"/>
      <c r="E2281" s="242"/>
      <c r="F2281" s="242"/>
      <c r="G2281" s="240"/>
      <c r="H2281" s="241">
        <v>0</v>
      </c>
      <c r="I2281" s="242"/>
      <c r="J2281" s="242"/>
      <c r="K2281" s="242" t="s">
        <v>4729</v>
      </c>
      <c r="L2281" s="242"/>
      <c r="M2281" s="242"/>
      <c r="N2281" s="242"/>
      <c r="O2281" s="242" t="s">
        <v>12135</v>
      </c>
      <c r="P2281" s="242" t="s">
        <v>12136</v>
      </c>
      <c r="Q2281" s="242" t="s">
        <v>4733</v>
      </c>
    </row>
    <row r="2282" spans="1:17">
      <c r="A2282" s="242" t="s">
        <v>12137</v>
      </c>
      <c r="B2282" s="242" t="s">
        <v>12138</v>
      </c>
      <c r="C2282" s="242" t="s">
        <v>12139</v>
      </c>
      <c r="D2282" s="242"/>
      <c r="E2282" s="242" t="s">
        <v>4737</v>
      </c>
      <c r="F2282" s="242" t="s">
        <v>12140</v>
      </c>
      <c r="G2282" s="240"/>
      <c r="H2282" s="241">
        <v>0</v>
      </c>
      <c r="I2282" s="242"/>
      <c r="J2282" s="242"/>
      <c r="K2282" s="242" t="s">
        <v>4729</v>
      </c>
      <c r="L2282" s="242" t="s">
        <v>4730</v>
      </c>
      <c r="M2282" s="242" t="s">
        <v>4908</v>
      </c>
      <c r="N2282" s="242"/>
      <c r="O2282" s="242" t="s">
        <v>12137</v>
      </c>
      <c r="P2282" s="242" t="s">
        <v>12138</v>
      </c>
      <c r="Q2282" s="242" t="s">
        <v>4733</v>
      </c>
    </row>
    <row r="2283" spans="1:17">
      <c r="A2283" s="242" t="s">
        <v>12141</v>
      </c>
      <c r="B2283" s="242" t="s">
        <v>12142</v>
      </c>
      <c r="C2283" s="242" t="s">
        <v>10514</v>
      </c>
      <c r="D2283" s="242"/>
      <c r="E2283" s="242" t="s">
        <v>4965</v>
      </c>
      <c r="F2283" s="242"/>
      <c r="G2283" s="240"/>
      <c r="H2283" s="241">
        <v>0</v>
      </c>
      <c r="I2283" s="242" t="s">
        <v>5192</v>
      </c>
      <c r="J2283" s="242" t="s">
        <v>5193</v>
      </c>
      <c r="K2283" s="242" t="s">
        <v>4729</v>
      </c>
      <c r="L2283" s="242" t="s">
        <v>4832</v>
      </c>
      <c r="M2283" s="242" t="s">
        <v>5194</v>
      </c>
      <c r="N2283" s="242" t="s">
        <v>7219</v>
      </c>
      <c r="O2283" s="242" t="s">
        <v>12141</v>
      </c>
      <c r="P2283" s="242" t="s">
        <v>12142</v>
      </c>
      <c r="Q2283" s="242" t="s">
        <v>4733</v>
      </c>
    </row>
    <row r="2284" spans="1:17">
      <c r="A2284" s="242" t="s">
        <v>12143</v>
      </c>
      <c r="B2284" s="242" t="s">
        <v>12144</v>
      </c>
      <c r="C2284" s="242" t="s">
        <v>12145</v>
      </c>
      <c r="D2284" s="242"/>
      <c r="E2284" s="242" t="s">
        <v>4737</v>
      </c>
      <c r="F2284" s="242" t="s">
        <v>12146</v>
      </c>
      <c r="G2284" s="240"/>
      <c r="H2284" s="241">
        <v>0</v>
      </c>
      <c r="I2284" s="242"/>
      <c r="J2284" s="242"/>
      <c r="K2284" s="242" t="s">
        <v>4729</v>
      </c>
      <c r="L2284" s="242" t="s">
        <v>4862</v>
      </c>
      <c r="M2284" s="242" t="s">
        <v>4798</v>
      </c>
      <c r="N2284" s="242" t="s">
        <v>12147</v>
      </c>
      <c r="O2284" s="242" t="s">
        <v>12143</v>
      </c>
      <c r="P2284" s="242" t="s">
        <v>12144</v>
      </c>
      <c r="Q2284" s="242" t="s">
        <v>4733</v>
      </c>
    </row>
    <row r="2285" spans="1:17">
      <c r="A2285" s="242" t="s">
        <v>151</v>
      </c>
      <c r="B2285" s="242" t="s">
        <v>12148</v>
      </c>
      <c r="C2285" s="242"/>
      <c r="D2285" s="242"/>
      <c r="E2285" s="242" t="s">
        <v>4880</v>
      </c>
      <c r="F2285" s="242" t="s">
        <v>11656</v>
      </c>
      <c r="G2285" s="240"/>
      <c r="H2285" s="241">
        <v>0</v>
      </c>
      <c r="I2285" s="242"/>
      <c r="J2285" s="242"/>
      <c r="K2285" s="242" t="s">
        <v>4729</v>
      </c>
      <c r="L2285" s="242"/>
      <c r="M2285" s="242"/>
      <c r="N2285" s="242"/>
      <c r="O2285" s="242" t="s">
        <v>18820</v>
      </c>
      <c r="P2285" s="242" t="s">
        <v>12148</v>
      </c>
      <c r="Q2285" s="242" t="s">
        <v>4733</v>
      </c>
    </row>
    <row r="2286" spans="1:17">
      <c r="A2286" s="242" t="s">
        <v>148</v>
      </c>
      <c r="B2286" s="242" t="s">
        <v>3190</v>
      </c>
      <c r="C2286" s="242" t="s">
        <v>12149</v>
      </c>
      <c r="D2286" s="242" t="s">
        <v>4742</v>
      </c>
      <c r="E2286" s="242" t="s">
        <v>9199</v>
      </c>
      <c r="F2286" s="242"/>
      <c r="G2286" s="240"/>
      <c r="H2286" s="241">
        <v>0</v>
      </c>
      <c r="I2286" s="242" t="s">
        <v>4967</v>
      </c>
      <c r="J2286" s="242" t="s">
        <v>4968</v>
      </c>
      <c r="K2286" s="242" t="s">
        <v>4729</v>
      </c>
      <c r="L2286" s="242" t="s">
        <v>4832</v>
      </c>
      <c r="M2286" s="242" t="s">
        <v>5222</v>
      </c>
      <c r="N2286" s="242"/>
      <c r="O2286" s="242" t="s">
        <v>18820</v>
      </c>
      <c r="P2286" s="242" t="s">
        <v>12148</v>
      </c>
      <c r="Q2286" s="242" t="s">
        <v>4733</v>
      </c>
    </row>
    <row r="2287" spans="1:17">
      <c r="A2287" s="242" t="s">
        <v>152</v>
      </c>
      <c r="B2287" s="242" t="s">
        <v>3185</v>
      </c>
      <c r="C2287" s="242" t="s">
        <v>12150</v>
      </c>
      <c r="D2287" s="242" t="s">
        <v>4742</v>
      </c>
      <c r="E2287" s="242" t="s">
        <v>9199</v>
      </c>
      <c r="F2287" s="242"/>
      <c r="G2287" s="240"/>
      <c r="H2287" s="241">
        <v>0</v>
      </c>
      <c r="I2287" s="242" t="s">
        <v>4967</v>
      </c>
      <c r="J2287" s="242" t="s">
        <v>4968</v>
      </c>
      <c r="K2287" s="242" t="s">
        <v>4729</v>
      </c>
      <c r="L2287" s="242" t="s">
        <v>4832</v>
      </c>
      <c r="M2287" s="242" t="s">
        <v>5222</v>
      </c>
      <c r="N2287" s="242"/>
      <c r="O2287" s="242" t="s">
        <v>18820</v>
      </c>
      <c r="P2287" s="242" t="s">
        <v>12148</v>
      </c>
      <c r="Q2287" s="242" t="s">
        <v>4733</v>
      </c>
    </row>
    <row r="2288" spans="1:17">
      <c r="A2288" s="242" t="s">
        <v>154</v>
      </c>
      <c r="B2288" s="242" t="s">
        <v>3188</v>
      </c>
      <c r="C2288" s="242" t="s">
        <v>12151</v>
      </c>
      <c r="D2288" s="242" t="s">
        <v>4742</v>
      </c>
      <c r="E2288" s="242" t="s">
        <v>9199</v>
      </c>
      <c r="F2288" s="242"/>
      <c r="G2288" s="240"/>
      <c r="H2288" s="241">
        <v>0</v>
      </c>
      <c r="I2288" s="242" t="s">
        <v>4967</v>
      </c>
      <c r="J2288" s="242" t="s">
        <v>4968</v>
      </c>
      <c r="K2288" s="242" t="s">
        <v>4729</v>
      </c>
      <c r="L2288" s="242" t="s">
        <v>4832</v>
      </c>
      <c r="M2288" s="242" t="s">
        <v>5222</v>
      </c>
      <c r="N2288" s="242"/>
      <c r="O2288" s="242" t="s">
        <v>18820</v>
      </c>
      <c r="P2288" s="242" t="s">
        <v>12148</v>
      </c>
      <c r="Q2288" s="242" t="s">
        <v>4733</v>
      </c>
    </row>
    <row r="2289" spans="1:17">
      <c r="A2289" s="242" t="s">
        <v>153</v>
      </c>
      <c r="B2289" s="242" t="s">
        <v>3197</v>
      </c>
      <c r="C2289" s="242" t="s">
        <v>12152</v>
      </c>
      <c r="D2289" s="242" t="s">
        <v>4742</v>
      </c>
      <c r="E2289" s="242" t="s">
        <v>9199</v>
      </c>
      <c r="F2289" s="242"/>
      <c r="G2289" s="240"/>
      <c r="H2289" s="241">
        <v>0</v>
      </c>
      <c r="I2289" s="242" t="s">
        <v>4967</v>
      </c>
      <c r="J2289" s="242" t="s">
        <v>4968</v>
      </c>
      <c r="K2289" s="242" t="s">
        <v>4729</v>
      </c>
      <c r="L2289" s="242" t="s">
        <v>4832</v>
      </c>
      <c r="M2289" s="242" t="s">
        <v>5222</v>
      </c>
      <c r="N2289" s="242"/>
      <c r="O2289" s="242" t="s">
        <v>18820</v>
      </c>
      <c r="P2289" s="242" t="s">
        <v>12148</v>
      </c>
      <c r="Q2289" s="242" t="s">
        <v>4733</v>
      </c>
    </row>
    <row r="2290" spans="1:17">
      <c r="A2290" s="242" t="s">
        <v>149</v>
      </c>
      <c r="B2290" s="242" t="s">
        <v>3193</v>
      </c>
      <c r="C2290" s="242" t="s">
        <v>12153</v>
      </c>
      <c r="D2290" s="242" t="s">
        <v>4742</v>
      </c>
      <c r="E2290" s="242" t="s">
        <v>9199</v>
      </c>
      <c r="F2290" s="242"/>
      <c r="G2290" s="240"/>
      <c r="H2290" s="241">
        <v>0</v>
      </c>
      <c r="I2290" s="242" t="s">
        <v>4967</v>
      </c>
      <c r="J2290" s="242" t="s">
        <v>4968</v>
      </c>
      <c r="K2290" s="242" t="s">
        <v>4729</v>
      </c>
      <c r="L2290" s="242" t="s">
        <v>4832</v>
      </c>
      <c r="M2290" s="242" t="s">
        <v>5222</v>
      </c>
      <c r="N2290" s="242"/>
      <c r="O2290" s="242" t="s">
        <v>18820</v>
      </c>
      <c r="P2290" s="242" t="s">
        <v>12148</v>
      </c>
      <c r="Q2290" s="242" t="s">
        <v>4733</v>
      </c>
    </row>
    <row r="2291" spans="1:17">
      <c r="A2291" s="242" t="s">
        <v>150</v>
      </c>
      <c r="B2291" s="242" t="s">
        <v>3195</v>
      </c>
      <c r="C2291" s="242" t="s">
        <v>12154</v>
      </c>
      <c r="D2291" s="242" t="s">
        <v>4742</v>
      </c>
      <c r="E2291" s="242" t="s">
        <v>9199</v>
      </c>
      <c r="F2291" s="242"/>
      <c r="G2291" s="240"/>
      <c r="H2291" s="241">
        <v>0</v>
      </c>
      <c r="I2291" s="242" t="s">
        <v>4967</v>
      </c>
      <c r="J2291" s="242" t="s">
        <v>4968</v>
      </c>
      <c r="K2291" s="242" t="s">
        <v>4729</v>
      </c>
      <c r="L2291" s="242" t="s">
        <v>4832</v>
      </c>
      <c r="M2291" s="242" t="s">
        <v>5222</v>
      </c>
      <c r="N2291" s="242"/>
      <c r="O2291" s="242" t="s">
        <v>18820</v>
      </c>
      <c r="P2291" s="242" t="s">
        <v>12148</v>
      </c>
      <c r="Q2291" s="242" t="s">
        <v>4733</v>
      </c>
    </row>
    <row r="2292" spans="1:17">
      <c r="A2292" s="242" t="s">
        <v>12155</v>
      </c>
      <c r="B2292" s="242" t="s">
        <v>12156</v>
      </c>
      <c r="C2292" s="242" t="s">
        <v>12157</v>
      </c>
      <c r="D2292" s="242"/>
      <c r="E2292" s="242" t="s">
        <v>4965</v>
      </c>
      <c r="F2292" s="242"/>
      <c r="G2292" s="240"/>
      <c r="H2292" s="241">
        <v>0</v>
      </c>
      <c r="I2292" s="242" t="s">
        <v>5192</v>
      </c>
      <c r="J2292" s="242" t="s">
        <v>5193</v>
      </c>
      <c r="K2292" s="242" t="s">
        <v>4729</v>
      </c>
      <c r="L2292" s="242" t="s">
        <v>10628</v>
      </c>
      <c r="M2292" s="242" t="s">
        <v>12158</v>
      </c>
      <c r="N2292" s="242" t="s">
        <v>12159</v>
      </c>
      <c r="O2292" s="242" t="s">
        <v>18820</v>
      </c>
      <c r="P2292" s="242" t="s">
        <v>12148</v>
      </c>
      <c r="Q2292" s="242" t="s">
        <v>4733</v>
      </c>
    </row>
    <row r="2293" spans="1:17">
      <c r="A2293" s="242" t="s">
        <v>146</v>
      </c>
      <c r="B2293" s="242" t="s">
        <v>4511</v>
      </c>
      <c r="C2293" s="242" t="s">
        <v>12160</v>
      </c>
      <c r="D2293" s="242"/>
      <c r="E2293" s="242" t="s">
        <v>4880</v>
      </c>
      <c r="F2293" s="242" t="s">
        <v>12161</v>
      </c>
      <c r="G2293" s="240"/>
      <c r="H2293" s="241">
        <v>0</v>
      </c>
      <c r="I2293" s="242" t="s">
        <v>4780</v>
      </c>
      <c r="J2293" s="242" t="s">
        <v>4781</v>
      </c>
      <c r="K2293" s="242" t="s">
        <v>4729</v>
      </c>
      <c r="L2293" s="242" t="s">
        <v>4730</v>
      </c>
      <c r="M2293" s="242" t="s">
        <v>4816</v>
      </c>
      <c r="N2293" s="242" t="s">
        <v>7062</v>
      </c>
      <c r="O2293" s="242" t="s">
        <v>146</v>
      </c>
      <c r="P2293" s="242" t="s">
        <v>4511</v>
      </c>
      <c r="Q2293" s="242" t="s">
        <v>4733</v>
      </c>
    </row>
    <row r="2294" spans="1:17">
      <c r="A2294" s="242" t="s">
        <v>12162</v>
      </c>
      <c r="B2294" s="242" t="s">
        <v>12163</v>
      </c>
      <c r="C2294" s="242" t="s">
        <v>12164</v>
      </c>
      <c r="D2294" s="242" t="s">
        <v>12165</v>
      </c>
      <c r="E2294" s="242" t="s">
        <v>4737</v>
      </c>
      <c r="F2294" s="242" t="s">
        <v>12165</v>
      </c>
      <c r="G2294" s="240"/>
      <c r="H2294" s="241">
        <v>0</v>
      </c>
      <c r="I2294" s="242"/>
      <c r="J2294" s="242"/>
      <c r="K2294" s="242" t="s">
        <v>4729</v>
      </c>
      <c r="L2294" s="242" t="s">
        <v>4730</v>
      </c>
      <c r="M2294" s="242" t="s">
        <v>4749</v>
      </c>
      <c r="N2294" s="242"/>
      <c r="O2294" s="242" t="s">
        <v>12162</v>
      </c>
      <c r="P2294" s="242" t="s">
        <v>12163</v>
      </c>
      <c r="Q2294" s="242" t="s">
        <v>4733</v>
      </c>
    </row>
    <row r="2295" spans="1:17">
      <c r="A2295" s="242" t="s">
        <v>12166</v>
      </c>
      <c r="B2295" s="242" t="s">
        <v>12167</v>
      </c>
      <c r="C2295" s="242" t="s">
        <v>12168</v>
      </c>
      <c r="D2295" s="242"/>
      <c r="E2295" s="242" t="s">
        <v>4737</v>
      </c>
      <c r="F2295" s="242" t="s">
        <v>12169</v>
      </c>
      <c r="G2295" s="240">
        <v>15</v>
      </c>
      <c r="H2295" s="241">
        <v>0</v>
      </c>
      <c r="I2295" s="242"/>
      <c r="J2295" s="242"/>
      <c r="K2295" s="242" t="s">
        <v>4729</v>
      </c>
      <c r="L2295" s="242" t="s">
        <v>4730</v>
      </c>
      <c r="M2295" s="242" t="s">
        <v>4749</v>
      </c>
      <c r="N2295" s="242"/>
      <c r="O2295" s="242" t="s">
        <v>12166</v>
      </c>
      <c r="P2295" s="242" t="s">
        <v>12167</v>
      </c>
      <c r="Q2295" s="242" t="s">
        <v>4733</v>
      </c>
    </row>
    <row r="2296" spans="1:17">
      <c r="A2296" s="242" t="s">
        <v>12170</v>
      </c>
      <c r="B2296" s="242" t="s">
        <v>12171</v>
      </c>
      <c r="C2296" s="242" t="s">
        <v>12172</v>
      </c>
      <c r="D2296" s="242"/>
      <c r="E2296" s="242" t="s">
        <v>4727</v>
      </c>
      <c r="F2296" s="242" t="s">
        <v>4742</v>
      </c>
      <c r="G2296" s="240">
        <v>15</v>
      </c>
      <c r="H2296" s="241">
        <v>0</v>
      </c>
      <c r="I2296" s="242" t="s">
        <v>4775</v>
      </c>
      <c r="J2296" s="242" t="s">
        <v>4776</v>
      </c>
      <c r="K2296" s="242" t="s">
        <v>4729</v>
      </c>
      <c r="L2296" s="242" t="s">
        <v>4730</v>
      </c>
      <c r="M2296" s="242" t="s">
        <v>4749</v>
      </c>
      <c r="N2296" s="242"/>
      <c r="O2296" s="242" t="s">
        <v>12166</v>
      </c>
      <c r="P2296" s="242" t="s">
        <v>12167</v>
      </c>
      <c r="Q2296" s="242" t="s">
        <v>4733</v>
      </c>
    </row>
    <row r="2297" spans="1:17">
      <c r="A2297" s="242" t="s">
        <v>12173</v>
      </c>
      <c r="B2297" s="242" t="s">
        <v>12174</v>
      </c>
      <c r="C2297" s="242" t="s">
        <v>12175</v>
      </c>
      <c r="D2297" s="242"/>
      <c r="E2297" s="242" t="s">
        <v>4727</v>
      </c>
      <c r="F2297" s="242" t="s">
        <v>4742</v>
      </c>
      <c r="G2297" s="240">
        <v>15</v>
      </c>
      <c r="H2297" s="241">
        <v>0</v>
      </c>
      <c r="I2297" s="242" t="s">
        <v>4775</v>
      </c>
      <c r="J2297" s="242" t="s">
        <v>4776</v>
      </c>
      <c r="K2297" s="242" t="s">
        <v>4729</v>
      </c>
      <c r="L2297" s="242" t="s">
        <v>4730</v>
      </c>
      <c r="M2297" s="242" t="s">
        <v>4908</v>
      </c>
      <c r="N2297" s="242"/>
      <c r="O2297" s="242" t="s">
        <v>12166</v>
      </c>
      <c r="P2297" s="242" t="s">
        <v>12167</v>
      </c>
      <c r="Q2297" s="242" t="s">
        <v>4733</v>
      </c>
    </row>
    <row r="2298" spans="1:17">
      <c r="A2298" s="242" t="s">
        <v>12176</v>
      </c>
      <c r="B2298" s="242" t="s">
        <v>12177</v>
      </c>
      <c r="C2298" s="242" t="s">
        <v>12178</v>
      </c>
      <c r="D2298" s="242"/>
      <c r="E2298" s="242" t="s">
        <v>4727</v>
      </c>
      <c r="F2298" s="242" t="s">
        <v>4742</v>
      </c>
      <c r="G2298" s="240">
        <v>15</v>
      </c>
      <c r="H2298" s="241">
        <v>0</v>
      </c>
      <c r="I2298" s="242" t="s">
        <v>4775</v>
      </c>
      <c r="J2298" s="242" t="s">
        <v>4776</v>
      </c>
      <c r="K2298" s="242" t="s">
        <v>4729</v>
      </c>
      <c r="L2298" s="242" t="s">
        <v>4730</v>
      </c>
      <c r="M2298" s="242" t="s">
        <v>4749</v>
      </c>
      <c r="N2298" s="242"/>
      <c r="O2298" s="242" t="s">
        <v>12166</v>
      </c>
      <c r="P2298" s="242" t="s">
        <v>12167</v>
      </c>
      <c r="Q2298" s="242" t="s">
        <v>4733</v>
      </c>
    </row>
    <row r="2299" spans="1:17">
      <c r="A2299" s="242" t="s">
        <v>12179</v>
      </c>
      <c r="B2299" s="242" t="s">
        <v>12180</v>
      </c>
      <c r="C2299" s="242" t="s">
        <v>12181</v>
      </c>
      <c r="D2299" s="242"/>
      <c r="E2299" s="242" t="s">
        <v>4727</v>
      </c>
      <c r="F2299" s="242" t="s">
        <v>4742</v>
      </c>
      <c r="G2299" s="240">
        <v>15</v>
      </c>
      <c r="H2299" s="241">
        <v>0</v>
      </c>
      <c r="I2299" s="242" t="s">
        <v>4931</v>
      </c>
      <c r="J2299" s="242" t="s">
        <v>4932</v>
      </c>
      <c r="K2299" s="242" t="s">
        <v>4729</v>
      </c>
      <c r="L2299" s="242" t="s">
        <v>4730</v>
      </c>
      <c r="M2299" s="242" t="s">
        <v>4937</v>
      </c>
      <c r="N2299" s="242"/>
      <c r="O2299" s="242" t="s">
        <v>12166</v>
      </c>
      <c r="P2299" s="242" t="s">
        <v>12167</v>
      </c>
      <c r="Q2299" s="242" t="s">
        <v>4733</v>
      </c>
    </row>
    <row r="2300" spans="1:17">
      <c r="A2300" s="242" t="s">
        <v>12182</v>
      </c>
      <c r="B2300" s="242" t="s">
        <v>12183</v>
      </c>
      <c r="C2300" s="242" t="s">
        <v>12184</v>
      </c>
      <c r="D2300" s="242"/>
      <c r="E2300" s="242" t="s">
        <v>4727</v>
      </c>
      <c r="F2300" s="242" t="s">
        <v>4742</v>
      </c>
      <c r="G2300" s="240">
        <v>15</v>
      </c>
      <c r="H2300" s="241">
        <v>0</v>
      </c>
      <c r="I2300" s="242" t="s">
        <v>4931</v>
      </c>
      <c r="J2300" s="242" t="s">
        <v>4932</v>
      </c>
      <c r="K2300" s="242" t="s">
        <v>4729</v>
      </c>
      <c r="L2300" s="242" t="s">
        <v>4730</v>
      </c>
      <c r="M2300" s="242" t="s">
        <v>5113</v>
      </c>
      <c r="N2300" s="242"/>
      <c r="O2300" s="242" t="s">
        <v>12166</v>
      </c>
      <c r="P2300" s="242" t="s">
        <v>12167</v>
      </c>
      <c r="Q2300" s="242" t="s">
        <v>4733</v>
      </c>
    </row>
    <row r="2301" spans="1:17">
      <c r="A2301" s="242" t="s">
        <v>12185</v>
      </c>
      <c r="B2301" s="242" t="s">
        <v>12186</v>
      </c>
      <c r="C2301" s="242" t="s">
        <v>12187</v>
      </c>
      <c r="D2301" s="242"/>
      <c r="E2301" s="242" t="s">
        <v>4727</v>
      </c>
      <c r="F2301" s="242" t="s">
        <v>4742</v>
      </c>
      <c r="G2301" s="240">
        <v>15</v>
      </c>
      <c r="H2301" s="241">
        <v>0</v>
      </c>
      <c r="I2301" s="242" t="s">
        <v>4738</v>
      </c>
      <c r="J2301" s="242" t="s">
        <v>4739</v>
      </c>
      <c r="K2301" s="242" t="s">
        <v>4729</v>
      </c>
      <c r="L2301" s="242" t="s">
        <v>4730</v>
      </c>
      <c r="M2301" s="242" t="s">
        <v>6396</v>
      </c>
      <c r="N2301" s="242"/>
      <c r="O2301" s="242" t="s">
        <v>12166</v>
      </c>
      <c r="P2301" s="242" t="s">
        <v>12167</v>
      </c>
      <c r="Q2301" s="242" t="s">
        <v>4733</v>
      </c>
    </row>
    <row r="2302" spans="1:17">
      <c r="A2302" s="242" t="s">
        <v>12188</v>
      </c>
      <c r="B2302" s="242" t="s">
        <v>12189</v>
      </c>
      <c r="C2302" s="242" t="s">
        <v>12190</v>
      </c>
      <c r="D2302" s="242"/>
      <c r="E2302" s="242" t="s">
        <v>4727</v>
      </c>
      <c r="F2302" s="242" t="s">
        <v>4742</v>
      </c>
      <c r="G2302" s="240">
        <v>15</v>
      </c>
      <c r="H2302" s="241">
        <v>0</v>
      </c>
      <c r="I2302" s="242" t="s">
        <v>4738</v>
      </c>
      <c r="J2302" s="242" t="s">
        <v>4739</v>
      </c>
      <c r="K2302" s="242" t="s">
        <v>4729</v>
      </c>
      <c r="L2302" s="242" t="s">
        <v>4730</v>
      </c>
      <c r="M2302" s="242" t="s">
        <v>4785</v>
      </c>
      <c r="N2302" s="242"/>
      <c r="O2302" s="242" t="s">
        <v>12166</v>
      </c>
      <c r="P2302" s="242" t="s">
        <v>12167</v>
      </c>
      <c r="Q2302" s="242" t="s">
        <v>4733</v>
      </c>
    </row>
    <row r="2303" spans="1:17">
      <c r="A2303" s="242" t="s">
        <v>12191</v>
      </c>
      <c r="B2303" s="242" t="s">
        <v>12192</v>
      </c>
      <c r="C2303" s="242" t="s">
        <v>12193</v>
      </c>
      <c r="D2303" s="242"/>
      <c r="E2303" s="242" t="s">
        <v>4727</v>
      </c>
      <c r="F2303" s="242" t="s">
        <v>4742</v>
      </c>
      <c r="G2303" s="240">
        <v>15</v>
      </c>
      <c r="H2303" s="241">
        <v>0</v>
      </c>
      <c r="I2303" s="242" t="s">
        <v>4820</v>
      </c>
      <c r="J2303" s="242" t="s">
        <v>4821</v>
      </c>
      <c r="K2303" s="242" t="s">
        <v>4729</v>
      </c>
      <c r="L2303" s="242" t="s">
        <v>4730</v>
      </c>
      <c r="M2303" s="242" t="s">
        <v>6439</v>
      </c>
      <c r="N2303" s="242"/>
      <c r="O2303" s="242" t="s">
        <v>12166</v>
      </c>
      <c r="P2303" s="242" t="s">
        <v>12167</v>
      </c>
      <c r="Q2303" s="242" t="s">
        <v>4733</v>
      </c>
    </row>
    <row r="2304" spans="1:17">
      <c r="A2304" s="242" t="s">
        <v>12194</v>
      </c>
      <c r="B2304" s="242" t="s">
        <v>12195</v>
      </c>
      <c r="C2304" s="242" t="s">
        <v>12196</v>
      </c>
      <c r="D2304" s="242"/>
      <c r="E2304" s="242" t="s">
        <v>4737</v>
      </c>
      <c r="F2304" s="242" t="s">
        <v>12197</v>
      </c>
      <c r="G2304" s="240">
        <v>60</v>
      </c>
      <c r="H2304" s="241">
        <v>0</v>
      </c>
      <c r="I2304" s="242"/>
      <c r="J2304" s="242"/>
      <c r="K2304" s="242" t="s">
        <v>4729</v>
      </c>
      <c r="L2304" s="242" t="s">
        <v>4730</v>
      </c>
      <c r="M2304" s="242" t="s">
        <v>4857</v>
      </c>
      <c r="N2304" s="242"/>
      <c r="O2304" s="242" t="s">
        <v>12194</v>
      </c>
      <c r="P2304" s="242" t="s">
        <v>12195</v>
      </c>
      <c r="Q2304" s="242" t="s">
        <v>4733</v>
      </c>
    </row>
    <row r="2305" spans="1:17">
      <c r="A2305" s="242" t="s">
        <v>12199</v>
      </c>
      <c r="B2305" s="242" t="s">
        <v>12195</v>
      </c>
      <c r="C2305" s="242" t="s">
        <v>12198</v>
      </c>
      <c r="D2305" s="242"/>
      <c r="E2305" s="242" t="s">
        <v>4737</v>
      </c>
      <c r="F2305" s="242" t="s">
        <v>4742</v>
      </c>
      <c r="G2305" s="240">
        <v>60</v>
      </c>
      <c r="H2305" s="241">
        <v>0</v>
      </c>
      <c r="I2305" s="242" t="s">
        <v>4775</v>
      </c>
      <c r="J2305" s="242" t="s">
        <v>4776</v>
      </c>
      <c r="K2305" s="242" t="s">
        <v>4729</v>
      </c>
      <c r="L2305" s="242" t="s">
        <v>4730</v>
      </c>
      <c r="M2305" s="242" t="s">
        <v>4857</v>
      </c>
      <c r="N2305" s="242"/>
      <c r="O2305" s="242" t="s">
        <v>12194</v>
      </c>
      <c r="P2305" s="242" t="s">
        <v>12195</v>
      </c>
      <c r="Q2305" s="242" t="s">
        <v>4733</v>
      </c>
    </row>
    <row r="2306" spans="1:17">
      <c r="A2306" s="242" t="s">
        <v>12200</v>
      </c>
      <c r="B2306" s="242" t="s">
        <v>12201</v>
      </c>
      <c r="C2306" s="242" t="s">
        <v>12202</v>
      </c>
      <c r="D2306" s="242"/>
      <c r="E2306" s="242" t="s">
        <v>4737</v>
      </c>
      <c r="F2306" s="242" t="s">
        <v>4742</v>
      </c>
      <c r="G2306" s="240">
        <v>60</v>
      </c>
      <c r="H2306" s="241">
        <v>0</v>
      </c>
      <c r="I2306" s="242" t="s">
        <v>4780</v>
      </c>
      <c r="J2306" s="242" t="s">
        <v>4781</v>
      </c>
      <c r="K2306" s="242" t="s">
        <v>4729</v>
      </c>
      <c r="L2306" s="242" t="s">
        <v>4730</v>
      </c>
      <c r="M2306" s="242" t="s">
        <v>6439</v>
      </c>
      <c r="N2306" s="242"/>
      <c r="O2306" s="242" t="s">
        <v>12194</v>
      </c>
      <c r="P2306" s="242" t="s">
        <v>12195</v>
      </c>
      <c r="Q2306" s="242" t="s">
        <v>4733</v>
      </c>
    </row>
    <row r="2307" spans="1:17">
      <c r="A2307" s="242" t="s">
        <v>12203</v>
      </c>
      <c r="B2307" s="242" t="s">
        <v>12204</v>
      </c>
      <c r="C2307" s="242" t="s">
        <v>12205</v>
      </c>
      <c r="D2307" s="242"/>
      <c r="E2307" s="242" t="s">
        <v>4737</v>
      </c>
      <c r="F2307" s="242" t="s">
        <v>4742</v>
      </c>
      <c r="G2307" s="240">
        <v>60</v>
      </c>
      <c r="H2307" s="241">
        <v>0</v>
      </c>
      <c r="I2307" s="242" t="s">
        <v>4738</v>
      </c>
      <c r="J2307" s="242" t="s">
        <v>4739</v>
      </c>
      <c r="K2307" s="242" t="s">
        <v>4729</v>
      </c>
      <c r="L2307" s="242" t="s">
        <v>4730</v>
      </c>
      <c r="M2307" s="242" t="s">
        <v>4740</v>
      </c>
      <c r="N2307" s="242" t="s">
        <v>9849</v>
      </c>
      <c r="O2307" s="242" t="s">
        <v>12194</v>
      </c>
      <c r="P2307" s="242" t="s">
        <v>12195</v>
      </c>
      <c r="Q2307" s="242" t="s">
        <v>4733</v>
      </c>
    </row>
    <row r="2308" spans="1:17">
      <c r="A2308" s="242" t="s">
        <v>12206</v>
      </c>
      <c r="B2308" s="242" t="s">
        <v>12207</v>
      </c>
      <c r="C2308" s="242" t="s">
        <v>12208</v>
      </c>
      <c r="D2308" s="242"/>
      <c r="E2308" s="242" t="s">
        <v>4737</v>
      </c>
      <c r="F2308" s="242" t="s">
        <v>4742</v>
      </c>
      <c r="G2308" s="240">
        <v>60</v>
      </c>
      <c r="H2308" s="241">
        <v>0</v>
      </c>
      <c r="I2308" s="242" t="s">
        <v>4738</v>
      </c>
      <c r="J2308" s="242" t="s">
        <v>4739</v>
      </c>
      <c r="K2308" s="242" t="s">
        <v>4729</v>
      </c>
      <c r="L2308" s="242" t="s">
        <v>4730</v>
      </c>
      <c r="M2308" s="242" t="s">
        <v>4740</v>
      </c>
      <c r="N2308" s="242" t="s">
        <v>7770</v>
      </c>
      <c r="O2308" s="242" t="s">
        <v>12194</v>
      </c>
      <c r="P2308" s="242" t="s">
        <v>12195</v>
      </c>
      <c r="Q2308" s="242" t="s">
        <v>4733</v>
      </c>
    </row>
    <row r="2309" spans="1:17">
      <c r="A2309" s="242" t="s">
        <v>12209</v>
      </c>
      <c r="B2309" s="242" t="s">
        <v>12210</v>
      </c>
      <c r="C2309" s="242" t="s">
        <v>12211</v>
      </c>
      <c r="D2309" s="242"/>
      <c r="E2309" s="242" t="s">
        <v>4737</v>
      </c>
      <c r="F2309" s="242" t="s">
        <v>4742</v>
      </c>
      <c r="G2309" s="240">
        <v>60</v>
      </c>
      <c r="H2309" s="241">
        <v>0</v>
      </c>
      <c r="I2309" s="242" t="s">
        <v>4738</v>
      </c>
      <c r="J2309" s="242" t="s">
        <v>4739</v>
      </c>
      <c r="K2309" s="242" t="s">
        <v>4729</v>
      </c>
      <c r="L2309" s="242" t="s">
        <v>4730</v>
      </c>
      <c r="M2309" s="242" t="s">
        <v>4813</v>
      </c>
      <c r="N2309" s="242"/>
      <c r="O2309" s="242" t="s">
        <v>12194</v>
      </c>
      <c r="P2309" s="242" t="s">
        <v>12195</v>
      </c>
      <c r="Q2309" s="242" t="s">
        <v>4733</v>
      </c>
    </row>
    <row r="2310" spans="1:17">
      <c r="A2310" s="242" t="s">
        <v>12212</v>
      </c>
      <c r="B2310" s="242" t="s">
        <v>12213</v>
      </c>
      <c r="C2310" s="242" t="s">
        <v>12214</v>
      </c>
      <c r="D2310" s="242"/>
      <c r="E2310" s="242" t="s">
        <v>4737</v>
      </c>
      <c r="F2310" s="242" t="s">
        <v>4742</v>
      </c>
      <c r="G2310" s="240">
        <v>60</v>
      </c>
      <c r="H2310" s="241">
        <v>0</v>
      </c>
      <c r="I2310" s="242" t="s">
        <v>4747</v>
      </c>
      <c r="J2310" s="242" t="s">
        <v>4748</v>
      </c>
      <c r="K2310" s="242" t="s">
        <v>4729</v>
      </c>
      <c r="L2310" s="242" t="s">
        <v>4730</v>
      </c>
      <c r="M2310" s="242" t="s">
        <v>4908</v>
      </c>
      <c r="N2310" s="242" t="s">
        <v>7699</v>
      </c>
      <c r="O2310" s="242" t="s">
        <v>12194</v>
      </c>
      <c r="P2310" s="242" t="s">
        <v>12195</v>
      </c>
      <c r="Q2310" s="242" t="s">
        <v>4733</v>
      </c>
    </row>
    <row r="2311" spans="1:17">
      <c r="A2311" s="242" t="s">
        <v>12215</v>
      </c>
      <c r="B2311" s="242" t="s">
        <v>12216</v>
      </c>
      <c r="C2311" s="242" t="s">
        <v>12217</v>
      </c>
      <c r="D2311" s="242"/>
      <c r="E2311" s="242" t="s">
        <v>4737</v>
      </c>
      <c r="F2311" s="242" t="s">
        <v>4742</v>
      </c>
      <c r="G2311" s="240">
        <v>60</v>
      </c>
      <c r="H2311" s="241">
        <v>0</v>
      </c>
      <c r="I2311" s="242" t="s">
        <v>4738</v>
      </c>
      <c r="J2311" s="242" t="s">
        <v>4739</v>
      </c>
      <c r="K2311" s="242" t="s">
        <v>4729</v>
      </c>
      <c r="L2311" s="242" t="s">
        <v>4730</v>
      </c>
      <c r="M2311" s="242" t="s">
        <v>4813</v>
      </c>
      <c r="N2311" s="242"/>
      <c r="O2311" s="242" t="s">
        <v>12194</v>
      </c>
      <c r="P2311" s="242" t="s">
        <v>12195</v>
      </c>
      <c r="Q2311" s="242" t="s">
        <v>4733</v>
      </c>
    </row>
    <row r="2312" spans="1:17">
      <c r="A2312" s="242" t="s">
        <v>12218</v>
      </c>
      <c r="B2312" s="242" t="s">
        <v>12219</v>
      </c>
      <c r="C2312" s="242" t="s">
        <v>12220</v>
      </c>
      <c r="D2312" s="242"/>
      <c r="E2312" s="242" t="s">
        <v>4737</v>
      </c>
      <c r="F2312" s="242" t="s">
        <v>4742</v>
      </c>
      <c r="G2312" s="240">
        <v>60</v>
      </c>
      <c r="H2312" s="241">
        <v>0</v>
      </c>
      <c r="I2312" s="242" t="s">
        <v>4738</v>
      </c>
      <c r="J2312" s="242" t="s">
        <v>4739</v>
      </c>
      <c r="K2312" s="242" t="s">
        <v>4729</v>
      </c>
      <c r="L2312" s="242" t="s">
        <v>4730</v>
      </c>
      <c r="M2312" s="242" t="s">
        <v>4740</v>
      </c>
      <c r="N2312" s="242" t="s">
        <v>5506</v>
      </c>
      <c r="O2312" s="242" t="s">
        <v>12194</v>
      </c>
      <c r="P2312" s="242" t="s">
        <v>12195</v>
      </c>
      <c r="Q2312" s="242" t="s">
        <v>4733</v>
      </c>
    </row>
    <row r="2313" spans="1:17">
      <c r="A2313" s="242" t="s">
        <v>12221</v>
      </c>
      <c r="B2313" s="242" t="s">
        <v>12222</v>
      </c>
      <c r="C2313" s="242" t="s">
        <v>12223</v>
      </c>
      <c r="D2313" s="242"/>
      <c r="E2313" s="242" t="s">
        <v>4737</v>
      </c>
      <c r="F2313" s="242" t="s">
        <v>4742</v>
      </c>
      <c r="G2313" s="240">
        <v>60</v>
      </c>
      <c r="H2313" s="241">
        <v>0</v>
      </c>
      <c r="I2313" s="242" t="s">
        <v>4780</v>
      </c>
      <c r="J2313" s="242" t="s">
        <v>4781</v>
      </c>
      <c r="K2313" s="242" t="s">
        <v>4729</v>
      </c>
      <c r="L2313" s="242" t="s">
        <v>4730</v>
      </c>
      <c r="M2313" s="242" t="s">
        <v>6439</v>
      </c>
      <c r="N2313" s="242" t="s">
        <v>12224</v>
      </c>
      <c r="O2313" s="242" t="s">
        <v>12194</v>
      </c>
      <c r="P2313" s="242" t="s">
        <v>12195</v>
      </c>
      <c r="Q2313" s="242" t="s">
        <v>4733</v>
      </c>
    </row>
    <row r="2314" spans="1:17">
      <c r="A2314" s="242" t="s">
        <v>12225</v>
      </c>
      <c r="B2314" s="242" t="s">
        <v>12226</v>
      </c>
      <c r="C2314" s="242" t="s">
        <v>12227</v>
      </c>
      <c r="D2314" s="242"/>
      <c r="E2314" s="242" t="s">
        <v>4737</v>
      </c>
      <c r="F2314" s="242" t="s">
        <v>4742</v>
      </c>
      <c r="G2314" s="240">
        <v>60</v>
      </c>
      <c r="H2314" s="241">
        <v>0</v>
      </c>
      <c r="I2314" s="242" t="s">
        <v>4808</v>
      </c>
      <c r="J2314" s="242" t="s">
        <v>4809</v>
      </c>
      <c r="K2314" s="242" t="s">
        <v>4729</v>
      </c>
      <c r="L2314" s="242" t="s">
        <v>4730</v>
      </c>
      <c r="M2314" s="242" t="s">
        <v>4731</v>
      </c>
      <c r="N2314" s="242" t="s">
        <v>12228</v>
      </c>
      <c r="O2314" s="242" t="s">
        <v>12194</v>
      </c>
      <c r="P2314" s="242" t="s">
        <v>12195</v>
      </c>
      <c r="Q2314" s="242" t="s">
        <v>4733</v>
      </c>
    </row>
    <row r="2315" spans="1:17">
      <c r="A2315" s="242" t="s">
        <v>12229</v>
      </c>
      <c r="B2315" s="242" t="s">
        <v>12230</v>
      </c>
      <c r="C2315" s="242" t="s">
        <v>12231</v>
      </c>
      <c r="D2315" s="242"/>
      <c r="E2315" s="242" t="s">
        <v>4737</v>
      </c>
      <c r="F2315" s="242" t="s">
        <v>4742</v>
      </c>
      <c r="G2315" s="240">
        <v>60</v>
      </c>
      <c r="H2315" s="241">
        <v>0</v>
      </c>
      <c r="I2315" s="242" t="s">
        <v>4738</v>
      </c>
      <c r="J2315" s="242" t="s">
        <v>4739</v>
      </c>
      <c r="K2315" s="242" t="s">
        <v>4729</v>
      </c>
      <c r="L2315" s="242" t="s">
        <v>4730</v>
      </c>
      <c r="M2315" s="242" t="s">
        <v>4785</v>
      </c>
      <c r="N2315" s="242" t="s">
        <v>10681</v>
      </c>
      <c r="O2315" s="242" t="s">
        <v>12194</v>
      </c>
      <c r="P2315" s="242" t="s">
        <v>12195</v>
      </c>
      <c r="Q2315" s="242" t="s">
        <v>4733</v>
      </c>
    </row>
    <row r="2316" spans="1:17">
      <c r="A2316" s="242" t="s">
        <v>12232</v>
      </c>
      <c r="B2316" s="242" t="s">
        <v>12233</v>
      </c>
      <c r="C2316" s="242" t="s">
        <v>12234</v>
      </c>
      <c r="D2316" s="242"/>
      <c r="E2316" s="242" t="s">
        <v>4737</v>
      </c>
      <c r="F2316" s="242" t="s">
        <v>4742</v>
      </c>
      <c r="G2316" s="240">
        <v>60</v>
      </c>
      <c r="H2316" s="241">
        <v>0</v>
      </c>
      <c r="I2316" s="242" t="s">
        <v>4738</v>
      </c>
      <c r="J2316" s="242" t="s">
        <v>4739</v>
      </c>
      <c r="K2316" s="242" t="s">
        <v>4729</v>
      </c>
      <c r="L2316" s="242" t="s">
        <v>4730</v>
      </c>
      <c r="M2316" s="242" t="s">
        <v>4785</v>
      </c>
      <c r="N2316" s="242" t="s">
        <v>12235</v>
      </c>
      <c r="O2316" s="242" t="s">
        <v>12194</v>
      </c>
      <c r="P2316" s="242" t="s">
        <v>12195</v>
      </c>
      <c r="Q2316" s="242" t="s">
        <v>4733</v>
      </c>
    </row>
    <row r="2317" spans="1:17">
      <c r="A2317" s="242" t="s">
        <v>12236</v>
      </c>
      <c r="B2317" s="242" t="s">
        <v>12237</v>
      </c>
      <c r="C2317" s="242" t="s">
        <v>12238</v>
      </c>
      <c r="D2317" s="242"/>
      <c r="E2317" s="242" t="s">
        <v>4737</v>
      </c>
      <c r="F2317" s="242" t="s">
        <v>4742</v>
      </c>
      <c r="G2317" s="240">
        <v>60</v>
      </c>
      <c r="H2317" s="241">
        <v>0</v>
      </c>
      <c r="I2317" s="242" t="s">
        <v>4808</v>
      </c>
      <c r="J2317" s="242" t="s">
        <v>4809</v>
      </c>
      <c r="K2317" s="242" t="s">
        <v>4729</v>
      </c>
      <c r="L2317" s="242" t="s">
        <v>4730</v>
      </c>
      <c r="M2317" s="242" t="s">
        <v>5113</v>
      </c>
      <c r="N2317" s="242"/>
      <c r="O2317" s="242" t="s">
        <v>12194</v>
      </c>
      <c r="P2317" s="242" t="s">
        <v>12195</v>
      </c>
      <c r="Q2317" s="242" t="s">
        <v>4733</v>
      </c>
    </row>
    <row r="2318" spans="1:17">
      <c r="A2318" s="242" t="s">
        <v>12239</v>
      </c>
      <c r="B2318" s="242" t="s">
        <v>12240</v>
      </c>
      <c r="C2318" s="242" t="s">
        <v>12241</v>
      </c>
      <c r="D2318" s="242"/>
      <c r="E2318" s="242" t="s">
        <v>4737</v>
      </c>
      <c r="F2318" s="242" t="s">
        <v>4742</v>
      </c>
      <c r="G2318" s="240">
        <v>60</v>
      </c>
      <c r="H2318" s="241">
        <v>0</v>
      </c>
      <c r="I2318" s="242" t="s">
        <v>4738</v>
      </c>
      <c r="J2318" s="242" t="s">
        <v>4739</v>
      </c>
      <c r="K2318" s="242" t="s">
        <v>4729</v>
      </c>
      <c r="L2318" s="242" t="s">
        <v>4730</v>
      </c>
      <c r="M2318" s="242" t="s">
        <v>6396</v>
      </c>
      <c r="N2318" s="242" t="s">
        <v>7041</v>
      </c>
      <c r="O2318" s="242" t="s">
        <v>12194</v>
      </c>
      <c r="P2318" s="242" t="s">
        <v>12195</v>
      </c>
      <c r="Q2318" s="242" t="s">
        <v>4733</v>
      </c>
    </row>
    <row r="2319" spans="1:17">
      <c r="A2319" s="242" t="s">
        <v>12242</v>
      </c>
      <c r="B2319" s="242" t="s">
        <v>12243</v>
      </c>
      <c r="C2319" s="242" t="s">
        <v>12244</v>
      </c>
      <c r="D2319" s="242"/>
      <c r="E2319" s="242" t="s">
        <v>4737</v>
      </c>
      <c r="F2319" s="242" t="s">
        <v>12245</v>
      </c>
      <c r="G2319" s="240"/>
      <c r="H2319" s="241">
        <v>0</v>
      </c>
      <c r="I2319" s="242" t="s">
        <v>4775</v>
      </c>
      <c r="J2319" s="242" t="s">
        <v>4776</v>
      </c>
      <c r="K2319" s="242" t="s">
        <v>4729</v>
      </c>
      <c r="L2319" s="242" t="s">
        <v>4730</v>
      </c>
      <c r="M2319" s="242" t="s">
        <v>4759</v>
      </c>
      <c r="N2319" s="242"/>
      <c r="O2319" s="242" t="s">
        <v>12242</v>
      </c>
      <c r="P2319" s="242" t="s">
        <v>12243</v>
      </c>
      <c r="Q2319" s="242" t="s">
        <v>4733</v>
      </c>
    </row>
    <row r="2320" spans="1:17">
      <c r="A2320" s="242" t="s">
        <v>12246</v>
      </c>
      <c r="B2320" s="242" t="s">
        <v>12247</v>
      </c>
      <c r="C2320" s="242" t="s">
        <v>12248</v>
      </c>
      <c r="D2320" s="242"/>
      <c r="E2320" s="242" t="s">
        <v>4737</v>
      </c>
      <c r="F2320" s="242" t="s">
        <v>12249</v>
      </c>
      <c r="G2320" s="240"/>
      <c r="H2320" s="241">
        <v>0</v>
      </c>
      <c r="I2320" s="242"/>
      <c r="J2320" s="242"/>
      <c r="K2320" s="242" t="s">
        <v>4729</v>
      </c>
      <c r="L2320" s="242" t="s">
        <v>4862</v>
      </c>
      <c r="M2320" s="242" t="s">
        <v>4798</v>
      </c>
      <c r="N2320" s="242"/>
      <c r="O2320" s="242" t="s">
        <v>12246</v>
      </c>
      <c r="P2320" s="242" t="s">
        <v>18835</v>
      </c>
      <c r="Q2320" s="242" t="s">
        <v>4733</v>
      </c>
    </row>
    <row r="2321" spans="1:17">
      <c r="A2321" s="242" t="s">
        <v>144</v>
      </c>
      <c r="B2321" s="242" t="s">
        <v>4509</v>
      </c>
      <c r="C2321" s="242" t="s">
        <v>12250</v>
      </c>
      <c r="D2321" s="242"/>
      <c r="E2321" s="242" t="s">
        <v>4757</v>
      </c>
      <c r="F2321" s="242" t="s">
        <v>12251</v>
      </c>
      <c r="G2321" s="240"/>
      <c r="H2321" s="241">
        <v>0</v>
      </c>
      <c r="I2321" s="242"/>
      <c r="J2321" s="242"/>
      <c r="K2321" s="242" t="s">
        <v>4729</v>
      </c>
      <c r="L2321" s="242" t="s">
        <v>4730</v>
      </c>
      <c r="M2321" s="242" t="s">
        <v>4740</v>
      </c>
      <c r="N2321" s="242" t="s">
        <v>4765</v>
      </c>
      <c r="O2321" s="242" t="s">
        <v>18813</v>
      </c>
      <c r="P2321" s="242" t="s">
        <v>4509</v>
      </c>
      <c r="Q2321" s="242" t="s">
        <v>4733</v>
      </c>
    </row>
    <row r="2322" spans="1:17">
      <c r="A2322" s="242" t="s">
        <v>12252</v>
      </c>
      <c r="B2322" s="242" t="s">
        <v>2762</v>
      </c>
      <c r="C2322" s="242" t="s">
        <v>12253</v>
      </c>
      <c r="D2322" s="242"/>
      <c r="E2322" s="242" t="s">
        <v>4757</v>
      </c>
      <c r="F2322" s="242" t="s">
        <v>4742</v>
      </c>
      <c r="G2322" s="240"/>
      <c r="H2322" s="241">
        <v>0</v>
      </c>
      <c r="I2322" s="242" t="s">
        <v>4738</v>
      </c>
      <c r="J2322" s="242" t="s">
        <v>4739</v>
      </c>
      <c r="K2322" s="242" t="s">
        <v>4729</v>
      </c>
      <c r="L2322" s="242" t="s">
        <v>4730</v>
      </c>
      <c r="M2322" s="242" t="s">
        <v>4740</v>
      </c>
      <c r="N2322" s="242" t="s">
        <v>4765</v>
      </c>
      <c r="O2322" s="242" t="s">
        <v>18813</v>
      </c>
      <c r="P2322" s="242" t="s">
        <v>4509</v>
      </c>
      <c r="Q2322" s="242" t="s">
        <v>4733</v>
      </c>
    </row>
    <row r="2323" spans="1:17">
      <c r="A2323" s="242" t="s">
        <v>12254</v>
      </c>
      <c r="B2323" s="242" t="s">
        <v>2752</v>
      </c>
      <c r="C2323" s="242" t="s">
        <v>12255</v>
      </c>
      <c r="D2323" s="242"/>
      <c r="E2323" s="242" t="s">
        <v>4757</v>
      </c>
      <c r="F2323" s="242" t="s">
        <v>4742</v>
      </c>
      <c r="G2323" s="240"/>
      <c r="H2323" s="241">
        <v>0</v>
      </c>
      <c r="I2323" s="242" t="s">
        <v>4738</v>
      </c>
      <c r="J2323" s="242" t="s">
        <v>4739</v>
      </c>
      <c r="K2323" s="242" t="s">
        <v>4729</v>
      </c>
      <c r="L2323" s="242" t="s">
        <v>4730</v>
      </c>
      <c r="M2323" s="242" t="s">
        <v>4785</v>
      </c>
      <c r="N2323" s="242"/>
      <c r="O2323" s="242" t="s">
        <v>18813</v>
      </c>
      <c r="P2323" s="242" t="s">
        <v>4509</v>
      </c>
      <c r="Q2323" s="242" t="s">
        <v>4733</v>
      </c>
    </row>
    <row r="2324" spans="1:17">
      <c r="A2324" s="242" t="s">
        <v>12256</v>
      </c>
      <c r="B2324" s="242" t="s">
        <v>2743</v>
      </c>
      <c r="C2324" s="242" t="s">
        <v>12257</v>
      </c>
      <c r="D2324" s="242"/>
      <c r="E2324" s="242" t="s">
        <v>4757</v>
      </c>
      <c r="F2324" s="242" t="s">
        <v>4742</v>
      </c>
      <c r="G2324" s="240"/>
      <c r="H2324" s="241">
        <v>0</v>
      </c>
      <c r="I2324" s="242" t="s">
        <v>4738</v>
      </c>
      <c r="J2324" s="242" t="s">
        <v>4739</v>
      </c>
      <c r="K2324" s="242" t="s">
        <v>4729</v>
      </c>
      <c r="L2324" s="242" t="s">
        <v>4730</v>
      </c>
      <c r="M2324" s="242" t="s">
        <v>4740</v>
      </c>
      <c r="N2324" s="242" t="s">
        <v>4765</v>
      </c>
      <c r="O2324" s="242" t="s">
        <v>18813</v>
      </c>
      <c r="P2324" s="242" t="s">
        <v>4509</v>
      </c>
      <c r="Q2324" s="242" t="s">
        <v>4733</v>
      </c>
    </row>
    <row r="2325" spans="1:17">
      <c r="A2325" s="242" t="s">
        <v>12258</v>
      </c>
      <c r="B2325" s="242" t="s">
        <v>12259</v>
      </c>
      <c r="C2325" s="242" t="s">
        <v>12260</v>
      </c>
      <c r="D2325" s="242"/>
      <c r="E2325" s="242" t="s">
        <v>4757</v>
      </c>
      <c r="F2325" s="242" t="s">
        <v>4742</v>
      </c>
      <c r="G2325" s="240"/>
      <c r="H2325" s="241">
        <v>0</v>
      </c>
      <c r="I2325" s="242" t="s">
        <v>4780</v>
      </c>
      <c r="J2325" s="242" t="s">
        <v>4781</v>
      </c>
      <c r="K2325" s="242" t="s">
        <v>4729</v>
      </c>
      <c r="L2325" s="242" t="s">
        <v>4730</v>
      </c>
      <c r="M2325" s="242" t="s">
        <v>6439</v>
      </c>
      <c r="N2325" s="242"/>
      <c r="O2325" s="242" t="s">
        <v>18813</v>
      </c>
      <c r="P2325" s="242" t="s">
        <v>4509</v>
      </c>
      <c r="Q2325" s="242" t="s">
        <v>4733</v>
      </c>
    </row>
    <row r="2326" spans="1:17">
      <c r="A2326" s="242" t="s">
        <v>12261</v>
      </c>
      <c r="B2326" s="242" t="s">
        <v>2785</v>
      </c>
      <c r="C2326" s="242" t="s">
        <v>12262</v>
      </c>
      <c r="D2326" s="242"/>
      <c r="E2326" s="242" t="s">
        <v>4757</v>
      </c>
      <c r="F2326" s="242" t="s">
        <v>4742</v>
      </c>
      <c r="G2326" s="240"/>
      <c r="H2326" s="241">
        <v>0</v>
      </c>
      <c r="I2326" s="242" t="s">
        <v>4738</v>
      </c>
      <c r="J2326" s="242" t="s">
        <v>4739</v>
      </c>
      <c r="K2326" s="242" t="s">
        <v>4729</v>
      </c>
      <c r="L2326" s="242" t="s">
        <v>4730</v>
      </c>
      <c r="M2326" s="242" t="s">
        <v>4785</v>
      </c>
      <c r="N2326" s="242"/>
      <c r="O2326" s="242" t="s">
        <v>18813</v>
      </c>
      <c r="P2326" s="242" t="s">
        <v>4509</v>
      </c>
      <c r="Q2326" s="242" t="s">
        <v>4733</v>
      </c>
    </row>
    <row r="2327" spans="1:17">
      <c r="A2327" s="242" t="s">
        <v>12263</v>
      </c>
      <c r="B2327" s="242" t="s">
        <v>2740</v>
      </c>
      <c r="C2327" s="242" t="s">
        <v>12257</v>
      </c>
      <c r="D2327" s="242"/>
      <c r="E2327" s="242" t="s">
        <v>4757</v>
      </c>
      <c r="F2327" s="242" t="s">
        <v>4742</v>
      </c>
      <c r="G2327" s="240"/>
      <c r="H2327" s="241">
        <v>0</v>
      </c>
      <c r="I2327" s="242" t="s">
        <v>4738</v>
      </c>
      <c r="J2327" s="242" t="s">
        <v>4739</v>
      </c>
      <c r="K2327" s="242" t="s">
        <v>4729</v>
      </c>
      <c r="L2327" s="242" t="s">
        <v>4730</v>
      </c>
      <c r="M2327" s="242" t="s">
        <v>4740</v>
      </c>
      <c r="N2327" s="242" t="s">
        <v>5506</v>
      </c>
      <c r="O2327" s="242" t="s">
        <v>18813</v>
      </c>
      <c r="P2327" s="242" t="s">
        <v>4509</v>
      </c>
      <c r="Q2327" s="242" t="s">
        <v>4733</v>
      </c>
    </row>
    <row r="2328" spans="1:17">
      <c r="A2328" s="242" t="s">
        <v>12264</v>
      </c>
      <c r="B2328" s="242" t="s">
        <v>12265</v>
      </c>
      <c r="C2328" s="242" t="s">
        <v>12266</v>
      </c>
      <c r="D2328" s="242"/>
      <c r="E2328" s="242" t="s">
        <v>4757</v>
      </c>
      <c r="F2328" s="242" t="s">
        <v>4742</v>
      </c>
      <c r="G2328" s="240"/>
      <c r="H2328" s="241">
        <v>0</v>
      </c>
      <c r="I2328" s="242" t="s">
        <v>4780</v>
      </c>
      <c r="J2328" s="242" t="s">
        <v>4781</v>
      </c>
      <c r="K2328" s="242" t="s">
        <v>4729</v>
      </c>
      <c r="L2328" s="242" t="s">
        <v>4730</v>
      </c>
      <c r="M2328" s="242" t="s">
        <v>6439</v>
      </c>
      <c r="N2328" s="242"/>
      <c r="O2328" s="242" t="s">
        <v>18813</v>
      </c>
      <c r="P2328" s="242" t="s">
        <v>4509</v>
      </c>
      <c r="Q2328" s="242" t="s">
        <v>4733</v>
      </c>
    </row>
    <row r="2329" spans="1:17">
      <c r="A2329" s="242" t="s">
        <v>12267</v>
      </c>
      <c r="B2329" s="242" t="s">
        <v>2755</v>
      </c>
      <c r="C2329" s="242" t="s">
        <v>12268</v>
      </c>
      <c r="D2329" s="242"/>
      <c r="E2329" s="242" t="s">
        <v>4757</v>
      </c>
      <c r="F2329" s="242" t="s">
        <v>4742</v>
      </c>
      <c r="G2329" s="240"/>
      <c r="H2329" s="241">
        <v>0</v>
      </c>
      <c r="I2329" s="242" t="s">
        <v>4747</v>
      </c>
      <c r="J2329" s="242" t="s">
        <v>4748</v>
      </c>
      <c r="K2329" s="242" t="s">
        <v>4729</v>
      </c>
      <c r="L2329" s="242" t="s">
        <v>4730</v>
      </c>
      <c r="M2329" s="242" t="s">
        <v>4857</v>
      </c>
      <c r="N2329" s="242"/>
      <c r="O2329" s="242" t="s">
        <v>18813</v>
      </c>
      <c r="P2329" s="242" t="s">
        <v>4509</v>
      </c>
      <c r="Q2329" s="242" t="s">
        <v>4733</v>
      </c>
    </row>
    <row r="2330" spans="1:17">
      <c r="A2330" s="242" t="s">
        <v>12269</v>
      </c>
      <c r="B2330" s="242" t="s">
        <v>2749</v>
      </c>
      <c r="C2330" s="242" t="s">
        <v>12270</v>
      </c>
      <c r="D2330" s="242"/>
      <c r="E2330" s="242" t="s">
        <v>4757</v>
      </c>
      <c r="F2330" s="242" t="s">
        <v>4742</v>
      </c>
      <c r="G2330" s="240"/>
      <c r="H2330" s="241">
        <v>0</v>
      </c>
      <c r="I2330" s="242" t="s">
        <v>4747</v>
      </c>
      <c r="J2330" s="242" t="s">
        <v>4748</v>
      </c>
      <c r="K2330" s="242" t="s">
        <v>4729</v>
      </c>
      <c r="L2330" s="242" t="s">
        <v>4730</v>
      </c>
      <c r="M2330" s="242" t="s">
        <v>4749</v>
      </c>
      <c r="N2330" s="242"/>
      <c r="O2330" s="242" t="s">
        <v>18813</v>
      </c>
      <c r="P2330" s="242" t="s">
        <v>4509</v>
      </c>
      <c r="Q2330" s="242" t="s">
        <v>4733</v>
      </c>
    </row>
    <row r="2331" spans="1:17">
      <c r="A2331" s="242" t="s">
        <v>12271</v>
      </c>
      <c r="B2331" s="242" t="s">
        <v>2737</v>
      </c>
      <c r="C2331" s="242" t="s">
        <v>12272</v>
      </c>
      <c r="D2331" s="242"/>
      <c r="E2331" s="242" t="s">
        <v>4757</v>
      </c>
      <c r="F2331" s="242" t="s">
        <v>4742</v>
      </c>
      <c r="G2331" s="240"/>
      <c r="H2331" s="241">
        <v>0</v>
      </c>
      <c r="I2331" s="242" t="s">
        <v>4747</v>
      </c>
      <c r="J2331" s="242" t="s">
        <v>4748</v>
      </c>
      <c r="K2331" s="242" t="s">
        <v>4729</v>
      </c>
      <c r="L2331" s="242" t="s">
        <v>4730</v>
      </c>
      <c r="M2331" s="242" t="s">
        <v>4749</v>
      </c>
      <c r="N2331" s="242"/>
      <c r="O2331" s="242" t="s">
        <v>18813</v>
      </c>
      <c r="P2331" s="242" t="s">
        <v>4509</v>
      </c>
      <c r="Q2331" s="242" t="s">
        <v>4733</v>
      </c>
    </row>
    <row r="2332" spans="1:17">
      <c r="A2332" s="242" t="s">
        <v>12273</v>
      </c>
      <c r="B2332" s="242" t="s">
        <v>2746</v>
      </c>
      <c r="C2332" s="242" t="s">
        <v>12274</v>
      </c>
      <c r="D2332" s="242"/>
      <c r="E2332" s="242" t="s">
        <v>4757</v>
      </c>
      <c r="F2332" s="242" t="s">
        <v>4742</v>
      </c>
      <c r="G2332" s="240"/>
      <c r="H2332" s="241">
        <v>0</v>
      </c>
      <c r="I2332" s="242" t="s">
        <v>4738</v>
      </c>
      <c r="J2332" s="242" t="s">
        <v>4739</v>
      </c>
      <c r="K2332" s="242" t="s">
        <v>4729</v>
      </c>
      <c r="L2332" s="242" t="s">
        <v>4730</v>
      </c>
      <c r="M2332" s="242" t="s">
        <v>4740</v>
      </c>
      <c r="N2332" s="242" t="s">
        <v>7770</v>
      </c>
      <c r="O2332" s="242" t="s">
        <v>18813</v>
      </c>
      <c r="P2332" s="242" t="s">
        <v>4509</v>
      </c>
      <c r="Q2332" s="242" t="s">
        <v>4733</v>
      </c>
    </row>
    <row r="2333" spans="1:17">
      <c r="A2333" s="242" t="s">
        <v>12275</v>
      </c>
      <c r="B2333" s="242" t="s">
        <v>12276</v>
      </c>
      <c r="C2333" s="242" t="s">
        <v>12277</v>
      </c>
      <c r="D2333" s="242"/>
      <c r="E2333" s="242" t="s">
        <v>4757</v>
      </c>
      <c r="F2333" s="242" t="s">
        <v>4742</v>
      </c>
      <c r="G2333" s="240"/>
      <c r="H2333" s="241">
        <v>0</v>
      </c>
      <c r="I2333" s="242" t="s">
        <v>4738</v>
      </c>
      <c r="J2333" s="242" t="s">
        <v>4739</v>
      </c>
      <c r="K2333" s="242" t="s">
        <v>4729</v>
      </c>
      <c r="L2333" s="242" t="s">
        <v>4730</v>
      </c>
      <c r="M2333" s="242" t="s">
        <v>4740</v>
      </c>
      <c r="N2333" s="242" t="s">
        <v>4765</v>
      </c>
      <c r="O2333" s="242" t="s">
        <v>18813</v>
      </c>
      <c r="P2333" s="242" t="s">
        <v>4509</v>
      </c>
      <c r="Q2333" s="242" t="s">
        <v>4733</v>
      </c>
    </row>
    <row r="2334" spans="1:17">
      <c r="A2334" s="242" t="s">
        <v>145</v>
      </c>
      <c r="B2334" s="242" t="s">
        <v>4510</v>
      </c>
      <c r="C2334" s="242" t="s">
        <v>12278</v>
      </c>
      <c r="D2334" s="242"/>
      <c r="E2334" s="242" t="s">
        <v>9199</v>
      </c>
      <c r="F2334" s="242" t="s">
        <v>12279</v>
      </c>
      <c r="G2334" s="240"/>
      <c r="H2334" s="241">
        <v>0</v>
      </c>
      <c r="I2334" s="242" t="s">
        <v>4967</v>
      </c>
      <c r="J2334" s="242" t="s">
        <v>4968</v>
      </c>
      <c r="K2334" s="242" t="s">
        <v>4729</v>
      </c>
      <c r="L2334" s="242" t="s">
        <v>4832</v>
      </c>
      <c r="M2334" s="242" t="s">
        <v>5202</v>
      </c>
      <c r="N2334" s="242" t="s">
        <v>12280</v>
      </c>
      <c r="O2334" s="242" t="s">
        <v>18813</v>
      </c>
      <c r="P2334" s="242" t="s">
        <v>4509</v>
      </c>
      <c r="Q2334" s="242" t="s">
        <v>4733</v>
      </c>
    </row>
    <row r="2335" spans="1:17">
      <c r="A2335" s="242" t="s">
        <v>12281</v>
      </c>
      <c r="B2335" s="242" t="s">
        <v>12282</v>
      </c>
      <c r="C2335" s="242" t="s">
        <v>12283</v>
      </c>
      <c r="D2335" s="242"/>
      <c r="E2335" s="242" t="s">
        <v>7178</v>
      </c>
      <c r="F2335" s="242" t="s">
        <v>4742</v>
      </c>
      <c r="G2335" s="240"/>
      <c r="H2335" s="241">
        <v>0</v>
      </c>
      <c r="I2335" s="242" t="s">
        <v>4967</v>
      </c>
      <c r="J2335" s="242" t="s">
        <v>4968</v>
      </c>
      <c r="K2335" s="242" t="s">
        <v>4729</v>
      </c>
      <c r="L2335" s="242" t="s">
        <v>4832</v>
      </c>
      <c r="M2335" s="242" t="s">
        <v>5202</v>
      </c>
      <c r="N2335" s="242"/>
      <c r="O2335" s="242" t="s">
        <v>18813</v>
      </c>
      <c r="P2335" s="242" t="s">
        <v>4509</v>
      </c>
      <c r="Q2335" s="242" t="s">
        <v>4733</v>
      </c>
    </row>
    <row r="2336" spans="1:17">
      <c r="A2336" s="242" t="s">
        <v>12284</v>
      </c>
      <c r="B2336" s="242" t="s">
        <v>3022</v>
      </c>
      <c r="C2336" s="242" t="s">
        <v>12285</v>
      </c>
      <c r="D2336" s="242"/>
      <c r="E2336" s="242" t="s">
        <v>7178</v>
      </c>
      <c r="F2336" s="242" t="s">
        <v>4742</v>
      </c>
      <c r="G2336" s="240"/>
      <c r="H2336" s="241">
        <v>0</v>
      </c>
      <c r="I2336" s="242" t="s">
        <v>4967</v>
      </c>
      <c r="J2336" s="242" t="s">
        <v>4968</v>
      </c>
      <c r="K2336" s="242" t="s">
        <v>4729</v>
      </c>
      <c r="L2336" s="242" t="s">
        <v>4832</v>
      </c>
      <c r="M2336" s="242" t="s">
        <v>4901</v>
      </c>
      <c r="N2336" s="242"/>
      <c r="O2336" s="242" t="s">
        <v>18813</v>
      </c>
      <c r="P2336" s="242" t="s">
        <v>4509</v>
      </c>
      <c r="Q2336" s="242" t="s">
        <v>4733</v>
      </c>
    </row>
    <row r="2337" spans="1:17">
      <c r="A2337" s="242" t="s">
        <v>12286</v>
      </c>
      <c r="B2337" s="242" t="s">
        <v>3025</v>
      </c>
      <c r="C2337" s="242" t="s">
        <v>12287</v>
      </c>
      <c r="D2337" s="242"/>
      <c r="E2337" s="242" t="s">
        <v>7178</v>
      </c>
      <c r="F2337" s="242" t="s">
        <v>4742</v>
      </c>
      <c r="G2337" s="240"/>
      <c r="H2337" s="241">
        <v>0</v>
      </c>
      <c r="I2337" s="242" t="s">
        <v>4967</v>
      </c>
      <c r="J2337" s="242" t="s">
        <v>4968</v>
      </c>
      <c r="K2337" s="242" t="s">
        <v>4729</v>
      </c>
      <c r="L2337" s="242" t="s">
        <v>4832</v>
      </c>
      <c r="M2337" s="242" t="s">
        <v>4991</v>
      </c>
      <c r="N2337" s="242"/>
      <c r="O2337" s="242" t="s">
        <v>18813</v>
      </c>
      <c r="P2337" s="242" t="s">
        <v>4509</v>
      </c>
      <c r="Q2337" s="242" t="s">
        <v>4733</v>
      </c>
    </row>
    <row r="2338" spans="1:17">
      <c r="A2338" s="242" t="s">
        <v>12288</v>
      </c>
      <c r="B2338" s="242" t="s">
        <v>12289</v>
      </c>
      <c r="C2338" s="242" t="s">
        <v>12290</v>
      </c>
      <c r="D2338" s="242"/>
      <c r="E2338" s="242" t="s">
        <v>7178</v>
      </c>
      <c r="F2338" s="242" t="s">
        <v>4742</v>
      </c>
      <c r="G2338" s="240"/>
      <c r="H2338" s="241">
        <v>0</v>
      </c>
      <c r="I2338" s="242" t="s">
        <v>5192</v>
      </c>
      <c r="J2338" s="242" t="s">
        <v>5193</v>
      </c>
      <c r="K2338" s="242" t="s">
        <v>4729</v>
      </c>
      <c r="L2338" s="242" t="s">
        <v>4832</v>
      </c>
      <c r="M2338" s="242" t="s">
        <v>5202</v>
      </c>
      <c r="N2338" s="242"/>
      <c r="O2338" s="242" t="s">
        <v>18813</v>
      </c>
      <c r="P2338" s="242" t="s">
        <v>4509</v>
      </c>
      <c r="Q2338" s="242" t="s">
        <v>4733</v>
      </c>
    </row>
    <row r="2339" spans="1:17">
      <c r="A2339" s="242" t="s">
        <v>12291</v>
      </c>
      <c r="B2339" s="242" t="s">
        <v>12292</v>
      </c>
      <c r="C2339" s="242" t="s">
        <v>12293</v>
      </c>
      <c r="D2339" s="242"/>
      <c r="E2339" s="242"/>
      <c r="F2339" s="242" t="s">
        <v>12294</v>
      </c>
      <c r="G2339" s="240"/>
      <c r="H2339" s="241">
        <v>0</v>
      </c>
      <c r="I2339" s="242"/>
      <c r="J2339" s="242"/>
      <c r="K2339" s="242" t="s">
        <v>4729</v>
      </c>
      <c r="L2339" s="242" t="s">
        <v>4730</v>
      </c>
      <c r="M2339" s="242" t="s">
        <v>4749</v>
      </c>
      <c r="N2339" s="242" t="s">
        <v>8633</v>
      </c>
      <c r="O2339" s="242" t="s">
        <v>12291</v>
      </c>
      <c r="P2339" s="242" t="s">
        <v>12292</v>
      </c>
      <c r="Q2339" s="242" t="s">
        <v>4733</v>
      </c>
    </row>
    <row r="2340" spans="1:17">
      <c r="A2340" s="242" t="s">
        <v>12295</v>
      </c>
      <c r="B2340" s="242" t="s">
        <v>12296</v>
      </c>
      <c r="C2340" s="242" t="s">
        <v>12297</v>
      </c>
      <c r="D2340" s="242"/>
      <c r="E2340" s="242" t="s">
        <v>12298</v>
      </c>
      <c r="F2340" s="242"/>
      <c r="G2340" s="240"/>
      <c r="H2340" s="241">
        <v>0</v>
      </c>
      <c r="I2340" s="242" t="s">
        <v>4747</v>
      </c>
      <c r="J2340" s="242" t="s">
        <v>4748</v>
      </c>
      <c r="K2340" s="242" t="s">
        <v>4729</v>
      </c>
      <c r="L2340" s="242" t="s">
        <v>4730</v>
      </c>
      <c r="M2340" s="242" t="s">
        <v>4749</v>
      </c>
      <c r="N2340" s="242"/>
      <c r="O2340" s="242" t="s">
        <v>12291</v>
      </c>
      <c r="P2340" s="242" t="s">
        <v>12292</v>
      </c>
      <c r="Q2340" s="242" t="s">
        <v>4733</v>
      </c>
    </row>
    <row r="2341" spans="1:17">
      <c r="A2341" s="242" t="s">
        <v>12299</v>
      </c>
      <c r="B2341" s="242" t="s">
        <v>12300</v>
      </c>
      <c r="C2341" s="242" t="s">
        <v>12301</v>
      </c>
      <c r="D2341" s="242"/>
      <c r="E2341" s="242" t="s">
        <v>12298</v>
      </c>
      <c r="F2341" s="242"/>
      <c r="G2341" s="240"/>
      <c r="H2341" s="241">
        <v>0</v>
      </c>
      <c r="I2341" s="242" t="s">
        <v>4775</v>
      </c>
      <c r="J2341" s="242" t="s">
        <v>4776</v>
      </c>
      <c r="K2341" s="242" t="s">
        <v>4729</v>
      </c>
      <c r="L2341" s="242" t="s">
        <v>4730</v>
      </c>
      <c r="M2341" s="242" t="s">
        <v>4749</v>
      </c>
      <c r="N2341" s="242"/>
      <c r="O2341" s="242" t="s">
        <v>12291</v>
      </c>
      <c r="P2341" s="242" t="s">
        <v>12292</v>
      </c>
      <c r="Q2341" s="242" t="s">
        <v>4733</v>
      </c>
    </row>
    <row r="2342" spans="1:17">
      <c r="A2342" s="242" t="s">
        <v>12302</v>
      </c>
      <c r="B2342" s="242" t="s">
        <v>12303</v>
      </c>
      <c r="C2342" s="242" t="s">
        <v>12304</v>
      </c>
      <c r="D2342" s="242"/>
      <c r="E2342" s="242" t="s">
        <v>12298</v>
      </c>
      <c r="F2342" s="242"/>
      <c r="G2342" s="240"/>
      <c r="H2342" s="241">
        <v>0</v>
      </c>
      <c r="I2342" s="242" t="s">
        <v>4775</v>
      </c>
      <c r="J2342" s="242" t="s">
        <v>4776</v>
      </c>
      <c r="K2342" s="242" t="s">
        <v>4729</v>
      </c>
      <c r="L2342" s="242" t="s">
        <v>4730</v>
      </c>
      <c r="M2342" s="242" t="s">
        <v>4749</v>
      </c>
      <c r="N2342" s="242"/>
      <c r="O2342" s="242" t="s">
        <v>12291</v>
      </c>
      <c r="P2342" s="242" t="s">
        <v>12292</v>
      </c>
      <c r="Q2342" s="242" t="s">
        <v>4733</v>
      </c>
    </row>
    <row r="2343" spans="1:17">
      <c r="A2343" s="242" t="s">
        <v>12305</v>
      </c>
      <c r="B2343" s="242" t="s">
        <v>12306</v>
      </c>
      <c r="C2343" s="242" t="s">
        <v>12307</v>
      </c>
      <c r="D2343" s="242"/>
      <c r="E2343" s="242" t="s">
        <v>12298</v>
      </c>
      <c r="F2343" s="242"/>
      <c r="G2343" s="240"/>
      <c r="H2343" s="241">
        <v>0</v>
      </c>
      <c r="I2343" s="242" t="s">
        <v>4775</v>
      </c>
      <c r="J2343" s="242" t="s">
        <v>4776</v>
      </c>
      <c r="K2343" s="242" t="s">
        <v>4729</v>
      </c>
      <c r="L2343" s="242" t="s">
        <v>4730</v>
      </c>
      <c r="M2343" s="242" t="s">
        <v>4749</v>
      </c>
      <c r="N2343" s="242"/>
      <c r="O2343" s="242" t="s">
        <v>12291</v>
      </c>
      <c r="P2343" s="242" t="s">
        <v>12292</v>
      </c>
      <c r="Q2343" s="242" t="s">
        <v>4733</v>
      </c>
    </row>
    <row r="2344" spans="1:17">
      <c r="A2344" s="242" t="s">
        <v>12308</v>
      </c>
      <c r="B2344" s="242" t="s">
        <v>12309</v>
      </c>
      <c r="C2344" s="242" t="s">
        <v>12310</v>
      </c>
      <c r="D2344" s="242"/>
      <c r="E2344" s="242" t="s">
        <v>12298</v>
      </c>
      <c r="F2344" s="242"/>
      <c r="G2344" s="240"/>
      <c r="H2344" s="241">
        <v>0</v>
      </c>
      <c r="I2344" s="242" t="s">
        <v>4775</v>
      </c>
      <c r="J2344" s="242" t="s">
        <v>4776</v>
      </c>
      <c r="K2344" s="242" t="s">
        <v>4729</v>
      </c>
      <c r="L2344" s="242" t="s">
        <v>4730</v>
      </c>
      <c r="M2344" s="242" t="s">
        <v>4749</v>
      </c>
      <c r="N2344" s="242"/>
      <c r="O2344" s="242" t="s">
        <v>12291</v>
      </c>
      <c r="P2344" s="242" t="s">
        <v>12292</v>
      </c>
      <c r="Q2344" s="242" t="s">
        <v>4733</v>
      </c>
    </row>
    <row r="2345" spans="1:17">
      <c r="A2345" s="242" t="s">
        <v>12311</v>
      </c>
      <c r="B2345" s="242" t="s">
        <v>12312</v>
      </c>
      <c r="C2345" s="242" t="s">
        <v>12313</v>
      </c>
      <c r="D2345" s="242"/>
      <c r="E2345" s="242" t="s">
        <v>12298</v>
      </c>
      <c r="F2345" s="242"/>
      <c r="G2345" s="240"/>
      <c r="H2345" s="241">
        <v>0</v>
      </c>
      <c r="I2345" s="242" t="s">
        <v>4747</v>
      </c>
      <c r="J2345" s="242" t="s">
        <v>4748</v>
      </c>
      <c r="K2345" s="242" t="s">
        <v>4729</v>
      </c>
      <c r="L2345" s="242" t="s">
        <v>4730</v>
      </c>
      <c r="M2345" s="242" t="s">
        <v>4749</v>
      </c>
      <c r="N2345" s="242"/>
      <c r="O2345" s="242" t="s">
        <v>12291</v>
      </c>
      <c r="P2345" s="242" t="s">
        <v>12292</v>
      </c>
      <c r="Q2345" s="242" t="s">
        <v>4733</v>
      </c>
    </row>
    <row r="2346" spans="1:17">
      <c r="A2346" s="242" t="s">
        <v>12314</v>
      </c>
      <c r="B2346" s="242" t="s">
        <v>12315</v>
      </c>
      <c r="C2346" s="242" t="s">
        <v>12316</v>
      </c>
      <c r="D2346" s="242"/>
      <c r="E2346" s="242" t="s">
        <v>12298</v>
      </c>
      <c r="F2346" s="242"/>
      <c r="G2346" s="240"/>
      <c r="H2346" s="241">
        <v>0</v>
      </c>
      <c r="I2346" s="242" t="s">
        <v>4747</v>
      </c>
      <c r="J2346" s="242" t="s">
        <v>4748</v>
      </c>
      <c r="K2346" s="242" t="s">
        <v>4729</v>
      </c>
      <c r="L2346" s="242" t="s">
        <v>4730</v>
      </c>
      <c r="M2346" s="242" t="s">
        <v>4749</v>
      </c>
      <c r="N2346" s="242"/>
      <c r="O2346" s="242" t="s">
        <v>12291</v>
      </c>
      <c r="P2346" s="242" t="s">
        <v>12292</v>
      </c>
      <c r="Q2346" s="242" t="s">
        <v>4733</v>
      </c>
    </row>
    <row r="2347" spans="1:17">
      <c r="A2347" s="242" t="s">
        <v>12317</v>
      </c>
      <c r="B2347" s="242" t="s">
        <v>12318</v>
      </c>
      <c r="C2347" s="242" t="s">
        <v>12319</v>
      </c>
      <c r="D2347" s="242"/>
      <c r="E2347" s="242" t="s">
        <v>12298</v>
      </c>
      <c r="F2347" s="242"/>
      <c r="G2347" s="240"/>
      <c r="H2347" s="241">
        <v>0</v>
      </c>
      <c r="I2347" s="242" t="s">
        <v>4775</v>
      </c>
      <c r="J2347" s="242" t="s">
        <v>4776</v>
      </c>
      <c r="K2347" s="242" t="s">
        <v>4729</v>
      </c>
      <c r="L2347" s="242" t="s">
        <v>4730</v>
      </c>
      <c r="M2347" s="242" t="s">
        <v>4749</v>
      </c>
      <c r="N2347" s="242"/>
      <c r="O2347" s="242" t="s">
        <v>12291</v>
      </c>
      <c r="P2347" s="242" t="s">
        <v>12292</v>
      </c>
      <c r="Q2347" s="242" t="s">
        <v>4733</v>
      </c>
    </row>
    <row r="2348" spans="1:17">
      <c r="A2348" s="242" t="s">
        <v>12320</v>
      </c>
      <c r="B2348" s="242" t="s">
        <v>12321</v>
      </c>
      <c r="C2348" s="242" t="s">
        <v>12322</v>
      </c>
      <c r="D2348" s="242"/>
      <c r="E2348" s="242" t="s">
        <v>12298</v>
      </c>
      <c r="F2348" s="242"/>
      <c r="G2348" s="240"/>
      <c r="H2348" s="241">
        <v>0</v>
      </c>
      <c r="I2348" s="242" t="s">
        <v>4775</v>
      </c>
      <c r="J2348" s="242" t="s">
        <v>4776</v>
      </c>
      <c r="K2348" s="242" t="s">
        <v>4729</v>
      </c>
      <c r="L2348" s="242" t="s">
        <v>4730</v>
      </c>
      <c r="M2348" s="242" t="s">
        <v>4749</v>
      </c>
      <c r="N2348" s="242"/>
      <c r="O2348" s="242" t="s">
        <v>12291</v>
      </c>
      <c r="P2348" s="242" t="s">
        <v>12292</v>
      </c>
      <c r="Q2348" s="242" t="s">
        <v>4733</v>
      </c>
    </row>
    <row r="2349" spans="1:17">
      <c r="A2349" s="242" t="s">
        <v>12323</v>
      </c>
      <c r="B2349" s="242" t="s">
        <v>12324</v>
      </c>
      <c r="C2349" s="242" t="s">
        <v>12325</v>
      </c>
      <c r="D2349" s="242"/>
      <c r="E2349" s="242" t="s">
        <v>12326</v>
      </c>
      <c r="F2349" s="242"/>
      <c r="G2349" s="240"/>
      <c r="H2349" s="241">
        <v>0</v>
      </c>
      <c r="I2349" s="242" t="s">
        <v>4738</v>
      </c>
      <c r="J2349" s="242" t="s">
        <v>4739</v>
      </c>
      <c r="K2349" s="242" t="s">
        <v>4729</v>
      </c>
      <c r="L2349" s="242" t="s">
        <v>4730</v>
      </c>
      <c r="M2349" s="242" t="s">
        <v>4740</v>
      </c>
      <c r="N2349" s="242"/>
      <c r="O2349" s="242" t="s">
        <v>12291</v>
      </c>
      <c r="P2349" s="242" t="s">
        <v>12292</v>
      </c>
      <c r="Q2349" s="242" t="s">
        <v>4733</v>
      </c>
    </row>
    <row r="2350" spans="1:17">
      <c r="A2350" s="242" t="s">
        <v>12327</v>
      </c>
      <c r="B2350" s="242" t="s">
        <v>12328</v>
      </c>
      <c r="C2350" s="242" t="s">
        <v>12329</v>
      </c>
      <c r="D2350" s="242"/>
      <c r="E2350" s="242" t="s">
        <v>12326</v>
      </c>
      <c r="F2350" s="242"/>
      <c r="G2350" s="240"/>
      <c r="H2350" s="241">
        <v>0</v>
      </c>
      <c r="I2350" s="242" t="s">
        <v>4738</v>
      </c>
      <c r="J2350" s="242" t="s">
        <v>4739</v>
      </c>
      <c r="K2350" s="242" t="s">
        <v>4729</v>
      </c>
      <c r="L2350" s="242" t="s">
        <v>4730</v>
      </c>
      <c r="M2350" s="242" t="s">
        <v>4740</v>
      </c>
      <c r="N2350" s="242"/>
      <c r="O2350" s="242" t="s">
        <v>12291</v>
      </c>
      <c r="P2350" s="242" t="s">
        <v>12292</v>
      </c>
      <c r="Q2350" s="242" t="s">
        <v>4733</v>
      </c>
    </row>
    <row r="2351" spans="1:17">
      <c r="A2351" s="242" t="s">
        <v>12330</v>
      </c>
      <c r="B2351" s="242" t="s">
        <v>12331</v>
      </c>
      <c r="C2351" s="242" t="s">
        <v>12332</v>
      </c>
      <c r="D2351" s="242"/>
      <c r="E2351" s="242" t="s">
        <v>12326</v>
      </c>
      <c r="F2351" s="242"/>
      <c r="G2351" s="240"/>
      <c r="H2351" s="241">
        <v>0</v>
      </c>
      <c r="I2351" s="242" t="s">
        <v>4738</v>
      </c>
      <c r="J2351" s="242" t="s">
        <v>4739</v>
      </c>
      <c r="K2351" s="242" t="s">
        <v>4729</v>
      </c>
      <c r="L2351" s="242" t="s">
        <v>4730</v>
      </c>
      <c r="M2351" s="242" t="s">
        <v>4740</v>
      </c>
      <c r="N2351" s="242"/>
      <c r="O2351" s="242" t="s">
        <v>12291</v>
      </c>
      <c r="P2351" s="242" t="s">
        <v>12292</v>
      </c>
      <c r="Q2351" s="242" t="s">
        <v>4733</v>
      </c>
    </row>
    <row r="2352" spans="1:17">
      <c r="A2352" s="242" t="s">
        <v>12333</v>
      </c>
      <c r="B2352" s="242" t="s">
        <v>12334</v>
      </c>
      <c r="C2352" s="242" t="s">
        <v>12335</v>
      </c>
      <c r="D2352" s="242"/>
      <c r="E2352" s="242" t="s">
        <v>12326</v>
      </c>
      <c r="F2352" s="242"/>
      <c r="G2352" s="240"/>
      <c r="H2352" s="241">
        <v>0</v>
      </c>
      <c r="I2352" s="242" t="s">
        <v>4738</v>
      </c>
      <c r="J2352" s="242" t="s">
        <v>4739</v>
      </c>
      <c r="K2352" s="242" t="s">
        <v>4729</v>
      </c>
      <c r="L2352" s="242" t="s">
        <v>4730</v>
      </c>
      <c r="M2352" s="242" t="s">
        <v>4740</v>
      </c>
      <c r="N2352" s="242"/>
      <c r="O2352" s="242" t="s">
        <v>12291</v>
      </c>
      <c r="P2352" s="242" t="s">
        <v>12292</v>
      </c>
      <c r="Q2352" s="242" t="s">
        <v>4733</v>
      </c>
    </row>
    <row r="2353" spans="1:17">
      <c r="A2353" s="242" t="s">
        <v>12336</v>
      </c>
      <c r="B2353" s="242" t="s">
        <v>12337</v>
      </c>
      <c r="C2353" s="242" t="s">
        <v>12338</v>
      </c>
      <c r="D2353" s="242"/>
      <c r="E2353" s="242" t="s">
        <v>12298</v>
      </c>
      <c r="F2353" s="242"/>
      <c r="G2353" s="240"/>
      <c r="H2353" s="241">
        <v>0</v>
      </c>
      <c r="I2353" s="242" t="s">
        <v>4747</v>
      </c>
      <c r="J2353" s="242" t="s">
        <v>4748</v>
      </c>
      <c r="K2353" s="242" t="s">
        <v>4729</v>
      </c>
      <c r="L2353" s="242" t="s">
        <v>4730</v>
      </c>
      <c r="M2353" s="242" t="s">
        <v>4759</v>
      </c>
      <c r="N2353" s="242"/>
      <c r="O2353" s="242" t="s">
        <v>12291</v>
      </c>
      <c r="P2353" s="242" t="s">
        <v>12292</v>
      </c>
      <c r="Q2353" s="242" t="s">
        <v>4733</v>
      </c>
    </row>
    <row r="2354" spans="1:17">
      <c r="A2354" s="242" t="s">
        <v>12339</v>
      </c>
      <c r="B2354" s="242" t="s">
        <v>12340</v>
      </c>
      <c r="C2354" s="242" t="s">
        <v>12341</v>
      </c>
      <c r="D2354" s="242"/>
      <c r="E2354" s="242" t="s">
        <v>12298</v>
      </c>
      <c r="F2354" s="242"/>
      <c r="G2354" s="240"/>
      <c r="H2354" s="241">
        <v>0</v>
      </c>
      <c r="I2354" s="242" t="s">
        <v>4747</v>
      </c>
      <c r="J2354" s="242" t="s">
        <v>4748</v>
      </c>
      <c r="K2354" s="242" t="s">
        <v>4729</v>
      </c>
      <c r="L2354" s="242" t="s">
        <v>4730</v>
      </c>
      <c r="M2354" s="242" t="s">
        <v>4759</v>
      </c>
      <c r="N2354" s="242"/>
      <c r="O2354" s="242" t="s">
        <v>12291</v>
      </c>
      <c r="P2354" s="242" t="s">
        <v>12292</v>
      </c>
      <c r="Q2354" s="242" t="s">
        <v>4733</v>
      </c>
    </row>
    <row r="2355" spans="1:17">
      <c r="A2355" s="242" t="s">
        <v>12342</v>
      </c>
      <c r="B2355" s="242" t="s">
        <v>12343</v>
      </c>
      <c r="C2355" s="242" t="s">
        <v>12344</v>
      </c>
      <c r="D2355" s="242"/>
      <c r="E2355" s="242" t="s">
        <v>12326</v>
      </c>
      <c r="F2355" s="242"/>
      <c r="G2355" s="240"/>
      <c r="H2355" s="241">
        <v>0</v>
      </c>
      <c r="I2355" s="242" t="s">
        <v>4738</v>
      </c>
      <c r="J2355" s="242" t="s">
        <v>4739</v>
      </c>
      <c r="K2355" s="242" t="s">
        <v>4729</v>
      </c>
      <c r="L2355" s="242" t="s">
        <v>4730</v>
      </c>
      <c r="M2355" s="242" t="s">
        <v>5320</v>
      </c>
      <c r="N2355" s="242"/>
      <c r="O2355" s="242" t="s">
        <v>12291</v>
      </c>
      <c r="P2355" s="242" t="s">
        <v>12292</v>
      </c>
      <c r="Q2355" s="242" t="s">
        <v>4733</v>
      </c>
    </row>
    <row r="2356" spans="1:17">
      <c r="A2356" s="242" t="s">
        <v>12345</v>
      </c>
      <c r="B2356" s="242" t="s">
        <v>12346</v>
      </c>
      <c r="C2356" s="242" t="s">
        <v>12347</v>
      </c>
      <c r="D2356" s="242"/>
      <c r="E2356" s="242" t="s">
        <v>12326</v>
      </c>
      <c r="F2356" s="242"/>
      <c r="G2356" s="240"/>
      <c r="H2356" s="241">
        <v>0</v>
      </c>
      <c r="I2356" s="242" t="s">
        <v>4738</v>
      </c>
      <c r="J2356" s="242" t="s">
        <v>4739</v>
      </c>
      <c r="K2356" s="242" t="s">
        <v>4729</v>
      </c>
      <c r="L2356" s="242" t="s">
        <v>4730</v>
      </c>
      <c r="M2356" s="242" t="s">
        <v>5320</v>
      </c>
      <c r="N2356" s="242"/>
      <c r="O2356" s="242" t="s">
        <v>12291</v>
      </c>
      <c r="P2356" s="242" t="s">
        <v>12292</v>
      </c>
      <c r="Q2356" s="242" t="s">
        <v>4733</v>
      </c>
    </row>
    <row r="2357" spans="1:17">
      <c r="A2357" s="242" t="s">
        <v>12348</v>
      </c>
      <c r="B2357" s="242" t="s">
        <v>12349</v>
      </c>
      <c r="C2357" s="242" t="s">
        <v>12350</v>
      </c>
      <c r="D2357" s="242"/>
      <c r="E2357" s="242" t="s">
        <v>12326</v>
      </c>
      <c r="F2357" s="242"/>
      <c r="G2357" s="240"/>
      <c r="H2357" s="241">
        <v>0</v>
      </c>
      <c r="I2357" s="242" t="s">
        <v>4738</v>
      </c>
      <c r="J2357" s="242" t="s">
        <v>4739</v>
      </c>
      <c r="K2357" s="242" t="s">
        <v>4729</v>
      </c>
      <c r="L2357" s="242" t="s">
        <v>4730</v>
      </c>
      <c r="M2357" s="242" t="s">
        <v>5320</v>
      </c>
      <c r="N2357" s="242"/>
      <c r="O2357" s="242" t="s">
        <v>12291</v>
      </c>
      <c r="P2357" s="242" t="s">
        <v>12292</v>
      </c>
      <c r="Q2357" s="242" t="s">
        <v>4733</v>
      </c>
    </row>
    <row r="2358" spans="1:17">
      <c r="A2358" s="242" t="s">
        <v>12351</v>
      </c>
      <c r="B2358" s="242" t="s">
        <v>12352</v>
      </c>
      <c r="C2358" s="242" t="s">
        <v>12353</v>
      </c>
      <c r="D2358" s="242"/>
      <c r="E2358" s="242" t="s">
        <v>12354</v>
      </c>
      <c r="F2358" s="242"/>
      <c r="G2358" s="240"/>
      <c r="H2358" s="241">
        <v>0</v>
      </c>
      <c r="I2358" s="242" t="s">
        <v>4738</v>
      </c>
      <c r="J2358" s="242" t="s">
        <v>4739</v>
      </c>
      <c r="K2358" s="242" t="s">
        <v>4729</v>
      </c>
      <c r="L2358" s="242" t="s">
        <v>4730</v>
      </c>
      <c r="M2358" s="242" t="s">
        <v>5320</v>
      </c>
      <c r="N2358" s="242"/>
      <c r="O2358" s="242" t="s">
        <v>12291</v>
      </c>
      <c r="P2358" s="242" t="s">
        <v>12292</v>
      </c>
      <c r="Q2358" s="242" t="s">
        <v>4733</v>
      </c>
    </row>
    <row r="2359" spans="1:17">
      <c r="A2359" s="242" t="s">
        <v>12355</v>
      </c>
      <c r="B2359" s="242" t="s">
        <v>12356</v>
      </c>
      <c r="C2359" s="242" t="s">
        <v>12357</v>
      </c>
      <c r="D2359" s="242"/>
      <c r="E2359" s="242" t="s">
        <v>12326</v>
      </c>
      <c r="F2359" s="242"/>
      <c r="G2359" s="240"/>
      <c r="H2359" s="241">
        <v>0</v>
      </c>
      <c r="I2359" s="242" t="s">
        <v>4738</v>
      </c>
      <c r="J2359" s="242" t="s">
        <v>4739</v>
      </c>
      <c r="K2359" s="242" t="s">
        <v>4729</v>
      </c>
      <c r="L2359" s="242" t="s">
        <v>4730</v>
      </c>
      <c r="M2359" s="242" t="s">
        <v>5320</v>
      </c>
      <c r="N2359" s="242"/>
      <c r="O2359" s="242" t="s">
        <v>12291</v>
      </c>
      <c r="P2359" s="242" t="s">
        <v>12292</v>
      </c>
      <c r="Q2359" s="242" t="s">
        <v>4733</v>
      </c>
    </row>
    <row r="2360" spans="1:17">
      <c r="A2360" s="242" t="s">
        <v>12358</v>
      </c>
      <c r="B2360" s="242" t="s">
        <v>12359</v>
      </c>
      <c r="C2360" s="242" t="s">
        <v>12360</v>
      </c>
      <c r="D2360" s="242"/>
      <c r="E2360" s="242" t="s">
        <v>12326</v>
      </c>
      <c r="F2360" s="242"/>
      <c r="G2360" s="240"/>
      <c r="H2360" s="241">
        <v>0</v>
      </c>
      <c r="I2360" s="242" t="s">
        <v>4738</v>
      </c>
      <c r="J2360" s="242" t="s">
        <v>4739</v>
      </c>
      <c r="K2360" s="242" t="s">
        <v>4729</v>
      </c>
      <c r="L2360" s="242" t="s">
        <v>4730</v>
      </c>
      <c r="M2360" s="242" t="s">
        <v>5320</v>
      </c>
      <c r="N2360" s="242"/>
      <c r="O2360" s="242" t="s">
        <v>12291</v>
      </c>
      <c r="P2360" s="242" t="s">
        <v>12292</v>
      </c>
      <c r="Q2360" s="242" t="s">
        <v>4733</v>
      </c>
    </row>
    <row r="2361" spans="1:17">
      <c r="A2361" s="242" t="s">
        <v>12361</v>
      </c>
      <c r="B2361" s="242" t="s">
        <v>12362</v>
      </c>
      <c r="C2361" s="242" t="s">
        <v>12363</v>
      </c>
      <c r="D2361" s="242"/>
      <c r="E2361" s="242" t="s">
        <v>12298</v>
      </c>
      <c r="F2361" s="242"/>
      <c r="G2361" s="240"/>
      <c r="H2361" s="241">
        <v>0</v>
      </c>
      <c r="I2361" s="242" t="s">
        <v>4747</v>
      </c>
      <c r="J2361" s="242" t="s">
        <v>4748</v>
      </c>
      <c r="K2361" s="242" t="s">
        <v>4729</v>
      </c>
      <c r="L2361" s="242" t="s">
        <v>4730</v>
      </c>
      <c r="M2361" s="242" t="s">
        <v>4777</v>
      </c>
      <c r="N2361" s="242"/>
      <c r="O2361" s="242" t="s">
        <v>12291</v>
      </c>
      <c r="P2361" s="242" t="s">
        <v>12292</v>
      </c>
      <c r="Q2361" s="242" t="s">
        <v>4733</v>
      </c>
    </row>
    <row r="2362" spans="1:17">
      <c r="A2362" s="242" t="s">
        <v>12364</v>
      </c>
      <c r="B2362" s="242" t="s">
        <v>12365</v>
      </c>
      <c r="C2362" s="242" t="s">
        <v>12366</v>
      </c>
      <c r="D2362" s="242"/>
      <c r="E2362" s="242" t="s">
        <v>12298</v>
      </c>
      <c r="F2362" s="242"/>
      <c r="G2362" s="240"/>
      <c r="H2362" s="241">
        <v>0</v>
      </c>
      <c r="I2362" s="242" t="s">
        <v>4775</v>
      </c>
      <c r="J2362" s="242" t="s">
        <v>4776</v>
      </c>
      <c r="K2362" s="242" t="s">
        <v>4729</v>
      </c>
      <c r="L2362" s="242" t="s">
        <v>4730</v>
      </c>
      <c r="M2362" s="242" t="s">
        <v>4777</v>
      </c>
      <c r="N2362" s="242"/>
      <c r="O2362" s="242" t="s">
        <v>12291</v>
      </c>
      <c r="P2362" s="242" t="s">
        <v>12292</v>
      </c>
      <c r="Q2362" s="242" t="s">
        <v>4733</v>
      </c>
    </row>
    <row r="2363" spans="1:17">
      <c r="A2363" s="242" t="s">
        <v>12367</v>
      </c>
      <c r="B2363" s="242" t="s">
        <v>12368</v>
      </c>
      <c r="C2363" s="242" t="s">
        <v>12369</v>
      </c>
      <c r="D2363" s="242"/>
      <c r="E2363" s="242" t="s">
        <v>12298</v>
      </c>
      <c r="F2363" s="242"/>
      <c r="G2363" s="240"/>
      <c r="H2363" s="241">
        <v>0</v>
      </c>
      <c r="I2363" s="242" t="s">
        <v>4747</v>
      </c>
      <c r="J2363" s="242" t="s">
        <v>4748</v>
      </c>
      <c r="K2363" s="242" t="s">
        <v>4729</v>
      </c>
      <c r="L2363" s="242" t="s">
        <v>4730</v>
      </c>
      <c r="M2363" s="242" t="s">
        <v>4777</v>
      </c>
      <c r="N2363" s="242"/>
      <c r="O2363" s="242" t="s">
        <v>12291</v>
      </c>
      <c r="P2363" s="242" t="s">
        <v>12292</v>
      </c>
      <c r="Q2363" s="242" t="s">
        <v>4733</v>
      </c>
    </row>
    <row r="2364" spans="1:17">
      <c r="A2364" s="242" t="s">
        <v>12370</v>
      </c>
      <c r="B2364" s="242" t="s">
        <v>12371</v>
      </c>
      <c r="C2364" s="242" t="s">
        <v>12372</v>
      </c>
      <c r="D2364" s="242"/>
      <c r="E2364" s="242" t="s">
        <v>12298</v>
      </c>
      <c r="F2364" s="242"/>
      <c r="G2364" s="240"/>
      <c r="H2364" s="241">
        <v>0</v>
      </c>
      <c r="I2364" s="242" t="s">
        <v>4747</v>
      </c>
      <c r="J2364" s="242" t="s">
        <v>4748</v>
      </c>
      <c r="K2364" s="242" t="s">
        <v>4729</v>
      </c>
      <c r="L2364" s="242" t="s">
        <v>4730</v>
      </c>
      <c r="M2364" s="242" t="s">
        <v>4777</v>
      </c>
      <c r="N2364" s="242"/>
      <c r="O2364" s="242" t="s">
        <v>12291</v>
      </c>
      <c r="P2364" s="242" t="s">
        <v>12292</v>
      </c>
      <c r="Q2364" s="242" t="s">
        <v>4733</v>
      </c>
    </row>
    <row r="2365" spans="1:17">
      <c r="A2365" s="242" t="s">
        <v>12373</v>
      </c>
      <c r="B2365" s="242" t="s">
        <v>12374</v>
      </c>
      <c r="C2365" s="242" t="s">
        <v>12375</v>
      </c>
      <c r="D2365" s="242"/>
      <c r="E2365" s="242" t="s">
        <v>12298</v>
      </c>
      <c r="F2365" s="242"/>
      <c r="G2365" s="240"/>
      <c r="H2365" s="241">
        <v>0</v>
      </c>
      <c r="I2365" s="242" t="s">
        <v>4747</v>
      </c>
      <c r="J2365" s="242" t="s">
        <v>4748</v>
      </c>
      <c r="K2365" s="242" t="s">
        <v>4729</v>
      </c>
      <c r="L2365" s="242" t="s">
        <v>4730</v>
      </c>
      <c r="M2365" s="242" t="s">
        <v>4777</v>
      </c>
      <c r="N2365" s="242"/>
      <c r="O2365" s="242" t="s">
        <v>12291</v>
      </c>
      <c r="P2365" s="242" t="s">
        <v>12292</v>
      </c>
      <c r="Q2365" s="242" t="s">
        <v>4733</v>
      </c>
    </row>
    <row r="2366" spans="1:17">
      <c r="A2366" s="242" t="s">
        <v>12376</v>
      </c>
      <c r="B2366" s="242" t="s">
        <v>12377</v>
      </c>
      <c r="C2366" s="242" t="s">
        <v>12378</v>
      </c>
      <c r="D2366" s="242"/>
      <c r="E2366" s="242" t="s">
        <v>12326</v>
      </c>
      <c r="F2366" s="242"/>
      <c r="G2366" s="240"/>
      <c r="H2366" s="241">
        <v>0</v>
      </c>
      <c r="I2366" s="242" t="s">
        <v>4820</v>
      </c>
      <c r="J2366" s="242" t="s">
        <v>4821</v>
      </c>
      <c r="K2366" s="242" t="s">
        <v>4729</v>
      </c>
      <c r="L2366" s="242" t="s">
        <v>4730</v>
      </c>
      <c r="M2366" s="242" t="s">
        <v>4782</v>
      </c>
      <c r="N2366" s="242"/>
      <c r="O2366" s="242" t="s">
        <v>12291</v>
      </c>
      <c r="P2366" s="242" t="s">
        <v>12292</v>
      </c>
      <c r="Q2366" s="242" t="s">
        <v>4733</v>
      </c>
    </row>
    <row r="2367" spans="1:17">
      <c r="A2367" s="242" t="s">
        <v>12379</v>
      </c>
      <c r="B2367" s="242" t="s">
        <v>12380</v>
      </c>
      <c r="C2367" s="242" t="s">
        <v>12381</v>
      </c>
      <c r="D2367" s="242"/>
      <c r="E2367" s="242" t="s">
        <v>12326</v>
      </c>
      <c r="F2367" s="242"/>
      <c r="G2367" s="240"/>
      <c r="H2367" s="241">
        <v>0</v>
      </c>
      <c r="I2367" s="242" t="s">
        <v>4820</v>
      </c>
      <c r="J2367" s="242" t="s">
        <v>4821</v>
      </c>
      <c r="K2367" s="242" t="s">
        <v>4729</v>
      </c>
      <c r="L2367" s="242" t="s">
        <v>4730</v>
      </c>
      <c r="M2367" s="242" t="s">
        <v>4782</v>
      </c>
      <c r="N2367" s="242"/>
      <c r="O2367" s="242" t="s">
        <v>12291</v>
      </c>
      <c r="P2367" s="242" t="s">
        <v>12292</v>
      </c>
      <c r="Q2367" s="242" t="s">
        <v>4733</v>
      </c>
    </row>
    <row r="2368" spans="1:17">
      <c r="A2368" s="242" t="s">
        <v>12382</v>
      </c>
      <c r="B2368" s="242" t="s">
        <v>12383</v>
      </c>
      <c r="C2368" s="242" t="s">
        <v>12384</v>
      </c>
      <c r="D2368" s="242"/>
      <c r="E2368" s="242" t="s">
        <v>12326</v>
      </c>
      <c r="F2368" s="242"/>
      <c r="G2368" s="240"/>
      <c r="H2368" s="241">
        <v>0</v>
      </c>
      <c r="I2368" s="242" t="s">
        <v>4780</v>
      </c>
      <c r="J2368" s="242" t="s">
        <v>4781</v>
      </c>
      <c r="K2368" s="242" t="s">
        <v>4729</v>
      </c>
      <c r="L2368" s="242" t="s">
        <v>4730</v>
      </c>
      <c r="M2368" s="242" t="s">
        <v>4782</v>
      </c>
      <c r="N2368" s="242"/>
      <c r="O2368" s="242" t="s">
        <v>12291</v>
      </c>
      <c r="P2368" s="242" t="s">
        <v>12292</v>
      </c>
      <c r="Q2368" s="242" t="s">
        <v>4733</v>
      </c>
    </row>
    <row r="2369" spans="1:17">
      <c r="A2369" s="242" t="s">
        <v>12385</v>
      </c>
      <c r="B2369" s="242" t="s">
        <v>12386</v>
      </c>
      <c r="C2369" s="242" t="s">
        <v>12387</v>
      </c>
      <c r="D2369" s="242"/>
      <c r="E2369" s="242" t="s">
        <v>12326</v>
      </c>
      <c r="F2369" s="242"/>
      <c r="G2369" s="240"/>
      <c r="H2369" s="241">
        <v>0</v>
      </c>
      <c r="I2369" s="242" t="s">
        <v>4780</v>
      </c>
      <c r="J2369" s="242" t="s">
        <v>4781</v>
      </c>
      <c r="K2369" s="242" t="s">
        <v>4729</v>
      </c>
      <c r="L2369" s="242" t="s">
        <v>4730</v>
      </c>
      <c r="M2369" s="242" t="s">
        <v>4782</v>
      </c>
      <c r="N2369" s="242"/>
      <c r="O2369" s="242" t="s">
        <v>12291</v>
      </c>
      <c r="P2369" s="242" t="s">
        <v>12292</v>
      </c>
      <c r="Q2369" s="242" t="s">
        <v>4733</v>
      </c>
    </row>
    <row r="2370" spans="1:17">
      <c r="A2370" s="242" t="s">
        <v>12388</v>
      </c>
      <c r="B2370" s="242" t="s">
        <v>12389</v>
      </c>
      <c r="C2370" s="242" t="s">
        <v>12390</v>
      </c>
      <c r="D2370" s="242"/>
      <c r="E2370" s="242" t="s">
        <v>12326</v>
      </c>
      <c r="F2370" s="242"/>
      <c r="G2370" s="240"/>
      <c r="H2370" s="241">
        <v>0</v>
      </c>
      <c r="I2370" s="242" t="s">
        <v>4780</v>
      </c>
      <c r="J2370" s="242" t="s">
        <v>4781</v>
      </c>
      <c r="K2370" s="242" t="s">
        <v>4729</v>
      </c>
      <c r="L2370" s="242" t="s">
        <v>4730</v>
      </c>
      <c r="M2370" s="242" t="s">
        <v>4782</v>
      </c>
      <c r="N2370" s="242"/>
      <c r="O2370" s="242" t="s">
        <v>12291</v>
      </c>
      <c r="P2370" s="242" t="s">
        <v>12292</v>
      </c>
      <c r="Q2370" s="242" t="s">
        <v>4733</v>
      </c>
    </row>
    <row r="2371" spans="1:17">
      <c r="A2371" s="242" t="s">
        <v>12391</v>
      </c>
      <c r="B2371" s="242" t="s">
        <v>12392</v>
      </c>
      <c r="C2371" s="242" t="s">
        <v>12393</v>
      </c>
      <c r="D2371" s="242"/>
      <c r="E2371" s="242" t="s">
        <v>12326</v>
      </c>
      <c r="F2371" s="242"/>
      <c r="G2371" s="240"/>
      <c r="H2371" s="241">
        <v>0</v>
      </c>
      <c r="I2371" s="242" t="s">
        <v>4780</v>
      </c>
      <c r="J2371" s="242" t="s">
        <v>4781</v>
      </c>
      <c r="K2371" s="242" t="s">
        <v>4729</v>
      </c>
      <c r="L2371" s="242" t="s">
        <v>4730</v>
      </c>
      <c r="M2371" s="242" t="s">
        <v>4782</v>
      </c>
      <c r="N2371" s="242"/>
      <c r="O2371" s="242" t="s">
        <v>12291</v>
      </c>
      <c r="P2371" s="242" t="s">
        <v>12292</v>
      </c>
      <c r="Q2371" s="242" t="s">
        <v>4733</v>
      </c>
    </row>
    <row r="2372" spans="1:17">
      <c r="A2372" s="242" t="s">
        <v>12394</v>
      </c>
      <c r="B2372" s="242" t="s">
        <v>12395</v>
      </c>
      <c r="C2372" s="242" t="s">
        <v>12396</v>
      </c>
      <c r="D2372" s="242"/>
      <c r="E2372" s="242" t="s">
        <v>12326</v>
      </c>
      <c r="F2372" s="242"/>
      <c r="G2372" s="240"/>
      <c r="H2372" s="241">
        <v>0</v>
      </c>
      <c r="I2372" s="242" t="s">
        <v>4780</v>
      </c>
      <c r="J2372" s="242" t="s">
        <v>4781</v>
      </c>
      <c r="K2372" s="242" t="s">
        <v>4729</v>
      </c>
      <c r="L2372" s="242" t="s">
        <v>4730</v>
      </c>
      <c r="M2372" s="242" t="s">
        <v>4782</v>
      </c>
      <c r="N2372" s="242"/>
      <c r="O2372" s="242" t="s">
        <v>12291</v>
      </c>
      <c r="P2372" s="242" t="s">
        <v>12292</v>
      </c>
      <c r="Q2372" s="242" t="s">
        <v>4733</v>
      </c>
    </row>
    <row r="2373" spans="1:17">
      <c r="A2373" s="242" t="s">
        <v>12397</v>
      </c>
      <c r="B2373" s="242" t="s">
        <v>12398</v>
      </c>
      <c r="C2373" s="242" t="s">
        <v>12399</v>
      </c>
      <c r="D2373" s="242"/>
      <c r="E2373" s="242" t="s">
        <v>12326</v>
      </c>
      <c r="F2373" s="242"/>
      <c r="G2373" s="240"/>
      <c r="H2373" s="241">
        <v>0</v>
      </c>
      <c r="I2373" s="242" t="s">
        <v>4738</v>
      </c>
      <c r="J2373" s="242" t="s">
        <v>4739</v>
      </c>
      <c r="K2373" s="242" t="s">
        <v>4729</v>
      </c>
      <c r="L2373" s="242" t="s">
        <v>4730</v>
      </c>
      <c r="M2373" s="242" t="s">
        <v>4785</v>
      </c>
      <c r="N2373" s="242"/>
      <c r="O2373" s="242" t="s">
        <v>12291</v>
      </c>
      <c r="P2373" s="242" t="s">
        <v>12292</v>
      </c>
      <c r="Q2373" s="242" t="s">
        <v>4733</v>
      </c>
    </row>
    <row r="2374" spans="1:17">
      <c r="A2374" s="242" t="s">
        <v>12400</v>
      </c>
      <c r="B2374" s="242" t="s">
        <v>12401</v>
      </c>
      <c r="C2374" s="242" t="s">
        <v>12402</v>
      </c>
      <c r="D2374" s="242"/>
      <c r="E2374" s="242" t="s">
        <v>12326</v>
      </c>
      <c r="F2374" s="242"/>
      <c r="G2374" s="240"/>
      <c r="H2374" s="241">
        <v>0</v>
      </c>
      <c r="I2374" s="242" t="s">
        <v>4738</v>
      </c>
      <c r="J2374" s="242" t="s">
        <v>4739</v>
      </c>
      <c r="K2374" s="242" t="s">
        <v>4729</v>
      </c>
      <c r="L2374" s="242" t="s">
        <v>4730</v>
      </c>
      <c r="M2374" s="242" t="s">
        <v>4785</v>
      </c>
      <c r="N2374" s="242"/>
      <c r="O2374" s="242" t="s">
        <v>12291</v>
      </c>
      <c r="P2374" s="242" t="s">
        <v>12292</v>
      </c>
      <c r="Q2374" s="242" t="s">
        <v>4733</v>
      </c>
    </row>
    <row r="2375" spans="1:17">
      <c r="A2375" s="242" t="s">
        <v>12403</v>
      </c>
      <c r="B2375" s="242" t="s">
        <v>12404</v>
      </c>
      <c r="C2375" s="242" t="s">
        <v>12405</v>
      </c>
      <c r="D2375" s="242"/>
      <c r="E2375" s="242" t="s">
        <v>12326</v>
      </c>
      <c r="F2375" s="242"/>
      <c r="G2375" s="240"/>
      <c r="H2375" s="241">
        <v>0</v>
      </c>
      <c r="I2375" s="242" t="s">
        <v>4738</v>
      </c>
      <c r="J2375" s="242" t="s">
        <v>4739</v>
      </c>
      <c r="K2375" s="242" t="s">
        <v>4729</v>
      </c>
      <c r="L2375" s="242" t="s">
        <v>4730</v>
      </c>
      <c r="M2375" s="242" t="s">
        <v>4785</v>
      </c>
      <c r="N2375" s="242"/>
      <c r="O2375" s="242" t="s">
        <v>12291</v>
      </c>
      <c r="P2375" s="242" t="s">
        <v>12292</v>
      </c>
      <c r="Q2375" s="242" t="s">
        <v>4733</v>
      </c>
    </row>
    <row r="2376" spans="1:17">
      <c r="A2376" s="242" t="s">
        <v>12406</v>
      </c>
      <c r="B2376" s="242" t="s">
        <v>12407</v>
      </c>
      <c r="C2376" s="242" t="s">
        <v>12408</v>
      </c>
      <c r="D2376" s="242"/>
      <c r="E2376" s="242" t="s">
        <v>12326</v>
      </c>
      <c r="F2376" s="242"/>
      <c r="G2376" s="240"/>
      <c r="H2376" s="241">
        <v>0</v>
      </c>
      <c r="I2376" s="242" t="s">
        <v>4738</v>
      </c>
      <c r="J2376" s="242" t="s">
        <v>4739</v>
      </c>
      <c r="K2376" s="242" t="s">
        <v>4729</v>
      </c>
      <c r="L2376" s="242" t="s">
        <v>4730</v>
      </c>
      <c r="M2376" s="242" t="s">
        <v>4785</v>
      </c>
      <c r="N2376" s="242"/>
      <c r="O2376" s="242" t="s">
        <v>12291</v>
      </c>
      <c r="P2376" s="242" t="s">
        <v>12292</v>
      </c>
      <c r="Q2376" s="242" t="s">
        <v>4733</v>
      </c>
    </row>
    <row r="2377" spans="1:17">
      <c r="A2377" s="242" t="s">
        <v>12409</v>
      </c>
      <c r="B2377" s="242" t="s">
        <v>12410</v>
      </c>
      <c r="C2377" s="242" t="s">
        <v>12411</v>
      </c>
      <c r="D2377" s="242"/>
      <c r="E2377" s="242" t="s">
        <v>12326</v>
      </c>
      <c r="F2377" s="242"/>
      <c r="G2377" s="240"/>
      <c r="H2377" s="241">
        <v>0</v>
      </c>
      <c r="I2377" s="242" t="s">
        <v>4738</v>
      </c>
      <c r="J2377" s="242" t="s">
        <v>4739</v>
      </c>
      <c r="K2377" s="242" t="s">
        <v>4729</v>
      </c>
      <c r="L2377" s="242" t="s">
        <v>4730</v>
      </c>
      <c r="M2377" s="242" t="s">
        <v>4785</v>
      </c>
      <c r="N2377" s="242"/>
      <c r="O2377" s="242" t="s">
        <v>12291</v>
      </c>
      <c r="P2377" s="242" t="s">
        <v>12292</v>
      </c>
      <c r="Q2377" s="242" t="s">
        <v>4733</v>
      </c>
    </row>
    <row r="2378" spans="1:17">
      <c r="A2378" s="242" t="s">
        <v>12412</v>
      </c>
      <c r="B2378" s="242" t="s">
        <v>12413</v>
      </c>
      <c r="C2378" s="242" t="s">
        <v>12414</v>
      </c>
      <c r="D2378" s="242"/>
      <c r="E2378" s="242" t="s">
        <v>12415</v>
      </c>
      <c r="F2378" s="242" t="s">
        <v>12416</v>
      </c>
      <c r="G2378" s="240">
        <v>60</v>
      </c>
      <c r="H2378" s="241">
        <v>0</v>
      </c>
      <c r="I2378" s="242" t="s">
        <v>4738</v>
      </c>
      <c r="J2378" s="242" t="s">
        <v>4739</v>
      </c>
      <c r="K2378" s="242" t="s">
        <v>4729</v>
      </c>
      <c r="L2378" s="242" t="s">
        <v>4730</v>
      </c>
      <c r="M2378" s="242" t="s">
        <v>6396</v>
      </c>
      <c r="N2378" s="242"/>
      <c r="O2378" s="242" t="s">
        <v>12291</v>
      </c>
      <c r="P2378" s="242" t="s">
        <v>12292</v>
      </c>
      <c r="Q2378" s="242" t="s">
        <v>4733</v>
      </c>
    </row>
    <row r="2379" spans="1:17">
      <c r="A2379" s="242" t="s">
        <v>12417</v>
      </c>
      <c r="B2379" s="242" t="s">
        <v>12418</v>
      </c>
      <c r="C2379" s="242" t="s">
        <v>12419</v>
      </c>
      <c r="D2379" s="242"/>
      <c r="E2379" s="242" t="s">
        <v>12326</v>
      </c>
      <c r="F2379" s="242"/>
      <c r="G2379" s="240"/>
      <c r="H2379" s="241">
        <v>0</v>
      </c>
      <c r="I2379" s="242" t="s">
        <v>4738</v>
      </c>
      <c r="J2379" s="242" t="s">
        <v>4739</v>
      </c>
      <c r="K2379" s="242" t="s">
        <v>4729</v>
      </c>
      <c r="L2379" s="242" t="s">
        <v>4730</v>
      </c>
      <c r="M2379" s="242" t="s">
        <v>4785</v>
      </c>
      <c r="N2379" s="242"/>
      <c r="O2379" s="242" t="s">
        <v>12291</v>
      </c>
      <c r="P2379" s="242" t="s">
        <v>12292</v>
      </c>
      <c r="Q2379" s="242" t="s">
        <v>4733</v>
      </c>
    </row>
    <row r="2380" spans="1:17">
      <c r="A2380" s="242" t="s">
        <v>12420</v>
      </c>
      <c r="B2380" s="242" t="s">
        <v>12421</v>
      </c>
      <c r="C2380" s="242" t="s">
        <v>12422</v>
      </c>
      <c r="D2380" s="242"/>
      <c r="E2380" s="242" t="s">
        <v>12326</v>
      </c>
      <c r="F2380" s="242"/>
      <c r="G2380" s="240"/>
      <c r="H2380" s="241">
        <v>0</v>
      </c>
      <c r="I2380" s="242" t="s">
        <v>4738</v>
      </c>
      <c r="J2380" s="242" t="s">
        <v>4739</v>
      </c>
      <c r="K2380" s="242" t="s">
        <v>4729</v>
      </c>
      <c r="L2380" s="242" t="s">
        <v>4730</v>
      </c>
      <c r="M2380" s="242" t="s">
        <v>4785</v>
      </c>
      <c r="N2380" s="242"/>
      <c r="O2380" s="242" t="s">
        <v>12291</v>
      </c>
      <c r="P2380" s="242" t="s">
        <v>12292</v>
      </c>
      <c r="Q2380" s="242" t="s">
        <v>4733</v>
      </c>
    </row>
    <row r="2381" spans="1:17">
      <c r="A2381" s="242" t="s">
        <v>12423</v>
      </c>
      <c r="B2381" s="242" t="s">
        <v>12424</v>
      </c>
      <c r="C2381" s="242" t="s">
        <v>12425</v>
      </c>
      <c r="D2381" s="242"/>
      <c r="E2381" s="242" t="s">
        <v>12326</v>
      </c>
      <c r="F2381" s="242"/>
      <c r="G2381" s="240"/>
      <c r="H2381" s="241">
        <v>0</v>
      </c>
      <c r="I2381" s="242" t="s">
        <v>4738</v>
      </c>
      <c r="J2381" s="242" t="s">
        <v>4739</v>
      </c>
      <c r="K2381" s="242" t="s">
        <v>4729</v>
      </c>
      <c r="L2381" s="242" t="s">
        <v>4730</v>
      </c>
      <c r="M2381" s="242" t="s">
        <v>4785</v>
      </c>
      <c r="N2381" s="242"/>
      <c r="O2381" s="242" t="s">
        <v>12291</v>
      </c>
      <c r="P2381" s="242" t="s">
        <v>12292</v>
      </c>
      <c r="Q2381" s="242" t="s">
        <v>4733</v>
      </c>
    </row>
    <row r="2382" spans="1:17">
      <c r="A2382" s="242" t="s">
        <v>12426</v>
      </c>
      <c r="B2382" s="242" t="s">
        <v>12427</v>
      </c>
      <c r="C2382" s="242" t="s">
        <v>12428</v>
      </c>
      <c r="D2382" s="242"/>
      <c r="E2382" s="242" t="s">
        <v>12326</v>
      </c>
      <c r="F2382" s="242"/>
      <c r="G2382" s="240"/>
      <c r="H2382" s="241">
        <v>0</v>
      </c>
      <c r="I2382" s="242" t="s">
        <v>4820</v>
      </c>
      <c r="J2382" s="242" t="s">
        <v>4821</v>
      </c>
      <c r="K2382" s="242" t="s">
        <v>4729</v>
      </c>
      <c r="L2382" s="242" t="s">
        <v>4730</v>
      </c>
      <c r="M2382" s="242" t="s">
        <v>6564</v>
      </c>
      <c r="N2382" s="242"/>
      <c r="O2382" s="242" t="s">
        <v>12291</v>
      </c>
      <c r="P2382" s="242" t="s">
        <v>12292</v>
      </c>
      <c r="Q2382" s="242" t="s">
        <v>4733</v>
      </c>
    </row>
    <row r="2383" spans="1:17">
      <c r="A2383" s="242" t="s">
        <v>12429</v>
      </c>
      <c r="B2383" s="242" t="s">
        <v>12430</v>
      </c>
      <c r="C2383" s="242" t="s">
        <v>12431</v>
      </c>
      <c r="D2383" s="242"/>
      <c r="E2383" s="242" t="s">
        <v>12326</v>
      </c>
      <c r="F2383" s="242"/>
      <c r="G2383" s="240"/>
      <c r="H2383" s="241">
        <v>0</v>
      </c>
      <c r="I2383" s="242" t="s">
        <v>4808</v>
      </c>
      <c r="J2383" s="242" t="s">
        <v>4809</v>
      </c>
      <c r="K2383" s="242" t="s">
        <v>4729</v>
      </c>
      <c r="L2383" s="242" t="s">
        <v>4730</v>
      </c>
      <c r="M2383" s="242" t="s">
        <v>6564</v>
      </c>
      <c r="N2383" s="242"/>
      <c r="O2383" s="242" t="s">
        <v>12291</v>
      </c>
      <c r="P2383" s="242" t="s">
        <v>12292</v>
      </c>
      <c r="Q2383" s="242" t="s">
        <v>4733</v>
      </c>
    </row>
    <row r="2384" spans="1:17">
      <c r="A2384" s="242" t="s">
        <v>12432</v>
      </c>
      <c r="B2384" s="242" t="s">
        <v>12433</v>
      </c>
      <c r="C2384" s="242" t="s">
        <v>12434</v>
      </c>
      <c r="D2384" s="242"/>
      <c r="E2384" s="242" t="s">
        <v>12326</v>
      </c>
      <c r="F2384" s="242"/>
      <c r="G2384" s="240"/>
      <c r="H2384" s="241">
        <v>0</v>
      </c>
      <c r="I2384" s="242" t="s">
        <v>4820</v>
      </c>
      <c r="J2384" s="242" t="s">
        <v>4821</v>
      </c>
      <c r="K2384" s="242" t="s">
        <v>4729</v>
      </c>
      <c r="L2384" s="242" t="s">
        <v>4730</v>
      </c>
      <c r="M2384" s="242" t="s">
        <v>6564</v>
      </c>
      <c r="N2384" s="242"/>
      <c r="O2384" s="242" t="s">
        <v>12291</v>
      </c>
      <c r="P2384" s="242" t="s">
        <v>12292</v>
      </c>
      <c r="Q2384" s="242" t="s">
        <v>4733</v>
      </c>
    </row>
    <row r="2385" spans="1:17">
      <c r="A2385" s="242" t="s">
        <v>12435</v>
      </c>
      <c r="B2385" s="242" t="s">
        <v>12436</v>
      </c>
      <c r="C2385" s="242" t="s">
        <v>12437</v>
      </c>
      <c r="D2385" s="242"/>
      <c r="E2385" s="242" t="s">
        <v>12326</v>
      </c>
      <c r="F2385" s="242"/>
      <c r="G2385" s="240"/>
      <c r="H2385" s="241">
        <v>0</v>
      </c>
      <c r="I2385" s="242" t="s">
        <v>4808</v>
      </c>
      <c r="J2385" s="242" t="s">
        <v>4809</v>
      </c>
      <c r="K2385" s="242" t="s">
        <v>4729</v>
      </c>
      <c r="L2385" s="242" t="s">
        <v>4730</v>
      </c>
      <c r="M2385" s="242" t="s">
        <v>6564</v>
      </c>
      <c r="N2385" s="242"/>
      <c r="O2385" s="242" t="s">
        <v>12291</v>
      </c>
      <c r="P2385" s="242" t="s">
        <v>12292</v>
      </c>
      <c r="Q2385" s="242" t="s">
        <v>4733</v>
      </c>
    </row>
    <row r="2386" spans="1:17">
      <c r="A2386" s="242" t="s">
        <v>12438</v>
      </c>
      <c r="B2386" s="242" t="s">
        <v>12439</v>
      </c>
      <c r="C2386" s="242" t="s">
        <v>12440</v>
      </c>
      <c r="D2386" s="242"/>
      <c r="E2386" s="242" t="s">
        <v>12326</v>
      </c>
      <c r="F2386" s="242"/>
      <c r="G2386" s="240"/>
      <c r="H2386" s="241">
        <v>0</v>
      </c>
      <c r="I2386" s="242" t="s">
        <v>4808</v>
      </c>
      <c r="J2386" s="242" t="s">
        <v>4809</v>
      </c>
      <c r="K2386" s="242" t="s">
        <v>4729</v>
      </c>
      <c r="L2386" s="242" t="s">
        <v>4730</v>
      </c>
      <c r="M2386" s="242" t="s">
        <v>6564</v>
      </c>
      <c r="N2386" s="242"/>
      <c r="O2386" s="242" t="s">
        <v>12291</v>
      </c>
      <c r="P2386" s="242" t="s">
        <v>12292</v>
      </c>
      <c r="Q2386" s="242" t="s">
        <v>4733</v>
      </c>
    </row>
    <row r="2387" spans="1:17">
      <c r="A2387" s="242" t="s">
        <v>12441</v>
      </c>
      <c r="B2387" s="242" t="s">
        <v>12442</v>
      </c>
      <c r="C2387" s="242" t="s">
        <v>12443</v>
      </c>
      <c r="D2387" s="242"/>
      <c r="E2387" s="242" t="s">
        <v>12326</v>
      </c>
      <c r="F2387" s="242"/>
      <c r="G2387" s="240"/>
      <c r="H2387" s="241">
        <v>0</v>
      </c>
      <c r="I2387" s="242" t="s">
        <v>4820</v>
      </c>
      <c r="J2387" s="242" t="s">
        <v>4821</v>
      </c>
      <c r="K2387" s="242" t="s">
        <v>4729</v>
      </c>
      <c r="L2387" s="242" t="s">
        <v>4730</v>
      </c>
      <c r="M2387" s="242" t="s">
        <v>6564</v>
      </c>
      <c r="N2387" s="242"/>
      <c r="O2387" s="242" t="s">
        <v>12291</v>
      </c>
      <c r="P2387" s="242" t="s">
        <v>12292</v>
      </c>
      <c r="Q2387" s="242" t="s">
        <v>4733</v>
      </c>
    </row>
    <row r="2388" spans="1:17">
      <c r="A2388" s="242" t="s">
        <v>12444</v>
      </c>
      <c r="B2388" s="242" t="s">
        <v>12445</v>
      </c>
      <c r="C2388" s="242" t="s">
        <v>12446</v>
      </c>
      <c r="D2388" s="242"/>
      <c r="E2388" s="242" t="s">
        <v>12326</v>
      </c>
      <c r="F2388" s="242"/>
      <c r="G2388" s="240"/>
      <c r="H2388" s="241">
        <v>0</v>
      </c>
      <c r="I2388" s="242" t="s">
        <v>4808</v>
      </c>
      <c r="J2388" s="242" t="s">
        <v>4809</v>
      </c>
      <c r="K2388" s="242" t="s">
        <v>4729</v>
      </c>
      <c r="L2388" s="242" t="s">
        <v>4730</v>
      </c>
      <c r="M2388" s="242" t="s">
        <v>6564</v>
      </c>
      <c r="N2388" s="242"/>
      <c r="O2388" s="242" t="s">
        <v>12291</v>
      </c>
      <c r="P2388" s="242" t="s">
        <v>12292</v>
      </c>
      <c r="Q2388" s="242" t="s">
        <v>4733</v>
      </c>
    </row>
    <row r="2389" spans="1:17">
      <c r="A2389" s="242" t="s">
        <v>12447</v>
      </c>
      <c r="B2389" s="242" t="s">
        <v>12448</v>
      </c>
      <c r="C2389" s="242" t="s">
        <v>12449</v>
      </c>
      <c r="D2389" s="242"/>
      <c r="E2389" s="242" t="s">
        <v>12326</v>
      </c>
      <c r="F2389" s="242"/>
      <c r="G2389" s="240"/>
      <c r="H2389" s="241">
        <v>0</v>
      </c>
      <c r="I2389" s="242" t="s">
        <v>4808</v>
      </c>
      <c r="J2389" s="242" t="s">
        <v>4809</v>
      </c>
      <c r="K2389" s="242" t="s">
        <v>4729</v>
      </c>
      <c r="L2389" s="242" t="s">
        <v>4730</v>
      </c>
      <c r="M2389" s="242" t="s">
        <v>6564</v>
      </c>
      <c r="N2389" s="242"/>
      <c r="O2389" s="242" t="s">
        <v>12291</v>
      </c>
      <c r="P2389" s="242" t="s">
        <v>12292</v>
      </c>
      <c r="Q2389" s="242" t="s">
        <v>4733</v>
      </c>
    </row>
    <row r="2390" spans="1:17">
      <c r="A2390" s="242" t="s">
        <v>12450</v>
      </c>
      <c r="B2390" s="242" t="s">
        <v>12451</v>
      </c>
      <c r="C2390" s="242" t="s">
        <v>12452</v>
      </c>
      <c r="D2390" s="242"/>
      <c r="E2390" s="242" t="s">
        <v>12326</v>
      </c>
      <c r="F2390" s="242"/>
      <c r="G2390" s="240"/>
      <c r="H2390" s="241">
        <v>0</v>
      </c>
      <c r="I2390" s="242" t="s">
        <v>4820</v>
      </c>
      <c r="J2390" s="242" t="s">
        <v>4821</v>
      </c>
      <c r="K2390" s="242" t="s">
        <v>4729</v>
      </c>
      <c r="L2390" s="242" t="s">
        <v>4730</v>
      </c>
      <c r="M2390" s="242" t="s">
        <v>6564</v>
      </c>
      <c r="N2390" s="242"/>
      <c r="O2390" s="242" t="s">
        <v>12291</v>
      </c>
      <c r="P2390" s="242" t="s">
        <v>12292</v>
      </c>
      <c r="Q2390" s="242" t="s">
        <v>4733</v>
      </c>
    </row>
    <row r="2391" spans="1:17">
      <c r="A2391" s="242" t="s">
        <v>12453</v>
      </c>
      <c r="B2391" s="242" t="s">
        <v>12454</v>
      </c>
      <c r="C2391" s="242" t="s">
        <v>12455</v>
      </c>
      <c r="D2391" s="242"/>
      <c r="E2391" s="242" t="s">
        <v>12326</v>
      </c>
      <c r="F2391" s="242"/>
      <c r="G2391" s="240"/>
      <c r="H2391" s="241">
        <v>0</v>
      </c>
      <c r="I2391" s="242" t="s">
        <v>4808</v>
      </c>
      <c r="J2391" s="242" t="s">
        <v>4809</v>
      </c>
      <c r="K2391" s="242" t="s">
        <v>4729</v>
      </c>
      <c r="L2391" s="242" t="s">
        <v>4730</v>
      </c>
      <c r="M2391" s="242" t="s">
        <v>6564</v>
      </c>
      <c r="N2391" s="242"/>
      <c r="O2391" s="242" t="s">
        <v>12291</v>
      </c>
      <c r="P2391" s="242" t="s">
        <v>12292</v>
      </c>
      <c r="Q2391" s="242" t="s">
        <v>4733</v>
      </c>
    </row>
    <row r="2392" spans="1:17">
      <c r="A2392" s="242" t="s">
        <v>12456</v>
      </c>
      <c r="B2392" s="242" t="s">
        <v>12457</v>
      </c>
      <c r="C2392" s="242" t="s">
        <v>12458</v>
      </c>
      <c r="D2392" s="242"/>
      <c r="E2392" s="242" t="s">
        <v>12326</v>
      </c>
      <c r="F2392" s="242"/>
      <c r="G2392" s="240"/>
      <c r="H2392" s="241">
        <v>0</v>
      </c>
      <c r="I2392" s="242" t="s">
        <v>4808</v>
      </c>
      <c r="J2392" s="242" t="s">
        <v>4809</v>
      </c>
      <c r="K2392" s="242" t="s">
        <v>4729</v>
      </c>
      <c r="L2392" s="242" t="s">
        <v>4730</v>
      </c>
      <c r="M2392" s="242" t="s">
        <v>6564</v>
      </c>
      <c r="N2392" s="242"/>
      <c r="O2392" s="242" t="s">
        <v>12291</v>
      </c>
      <c r="P2392" s="242" t="s">
        <v>12292</v>
      </c>
      <c r="Q2392" s="242" t="s">
        <v>4733</v>
      </c>
    </row>
    <row r="2393" spans="1:17">
      <c r="A2393" s="242" t="s">
        <v>12459</v>
      </c>
      <c r="B2393" s="242" t="s">
        <v>12460</v>
      </c>
      <c r="C2393" s="242" t="s">
        <v>12461</v>
      </c>
      <c r="D2393" s="242"/>
      <c r="E2393" s="242" t="s">
        <v>12326</v>
      </c>
      <c r="F2393" s="242"/>
      <c r="G2393" s="240"/>
      <c r="H2393" s="241">
        <v>0</v>
      </c>
      <c r="I2393" s="242" t="s">
        <v>4808</v>
      </c>
      <c r="J2393" s="242" t="s">
        <v>4809</v>
      </c>
      <c r="K2393" s="242" t="s">
        <v>4729</v>
      </c>
      <c r="L2393" s="242" t="s">
        <v>4730</v>
      </c>
      <c r="M2393" s="242" t="s">
        <v>6564</v>
      </c>
      <c r="N2393" s="242"/>
      <c r="O2393" s="242" t="s">
        <v>12291</v>
      </c>
      <c r="P2393" s="242" t="s">
        <v>12292</v>
      </c>
      <c r="Q2393" s="242" t="s">
        <v>4733</v>
      </c>
    </row>
    <row r="2394" spans="1:17">
      <c r="A2394" s="242" t="s">
        <v>12462</v>
      </c>
      <c r="B2394" s="242" t="s">
        <v>12463</v>
      </c>
      <c r="C2394" s="242" t="s">
        <v>12464</v>
      </c>
      <c r="D2394" s="242"/>
      <c r="E2394" s="242" t="s">
        <v>12298</v>
      </c>
      <c r="F2394" s="242"/>
      <c r="G2394" s="240"/>
      <c r="H2394" s="241">
        <v>0</v>
      </c>
      <c r="I2394" s="242" t="s">
        <v>4775</v>
      </c>
      <c r="J2394" s="242" t="s">
        <v>4776</v>
      </c>
      <c r="K2394" s="242" t="s">
        <v>4729</v>
      </c>
      <c r="L2394" s="242" t="s">
        <v>4730</v>
      </c>
      <c r="M2394" s="242" t="s">
        <v>4926</v>
      </c>
      <c r="N2394" s="242" t="s">
        <v>7298</v>
      </c>
      <c r="O2394" s="242" t="s">
        <v>12291</v>
      </c>
      <c r="P2394" s="242" t="s">
        <v>12292</v>
      </c>
      <c r="Q2394" s="242" t="s">
        <v>4733</v>
      </c>
    </row>
    <row r="2395" spans="1:17">
      <c r="A2395" s="242" t="s">
        <v>12465</v>
      </c>
      <c r="B2395" s="242" t="s">
        <v>12466</v>
      </c>
      <c r="C2395" s="242" t="s">
        <v>12467</v>
      </c>
      <c r="D2395" s="242"/>
      <c r="E2395" s="242" t="s">
        <v>12298</v>
      </c>
      <c r="F2395" s="242"/>
      <c r="G2395" s="240"/>
      <c r="H2395" s="241">
        <v>0</v>
      </c>
      <c r="I2395" s="242" t="s">
        <v>4775</v>
      </c>
      <c r="J2395" s="242" t="s">
        <v>4776</v>
      </c>
      <c r="K2395" s="242" t="s">
        <v>4729</v>
      </c>
      <c r="L2395" s="242" t="s">
        <v>4730</v>
      </c>
      <c r="M2395" s="242" t="s">
        <v>4926</v>
      </c>
      <c r="N2395" s="242" t="s">
        <v>7927</v>
      </c>
      <c r="O2395" s="242" t="s">
        <v>12291</v>
      </c>
      <c r="P2395" s="242" t="s">
        <v>12292</v>
      </c>
      <c r="Q2395" s="242" t="s">
        <v>4733</v>
      </c>
    </row>
    <row r="2396" spans="1:17">
      <c r="A2396" s="242" t="s">
        <v>12468</v>
      </c>
      <c r="B2396" s="242" t="s">
        <v>12469</v>
      </c>
      <c r="C2396" s="242" t="s">
        <v>12470</v>
      </c>
      <c r="D2396" s="242"/>
      <c r="E2396" s="242" t="s">
        <v>12298</v>
      </c>
      <c r="F2396" s="242"/>
      <c r="G2396" s="240"/>
      <c r="H2396" s="241">
        <v>0</v>
      </c>
      <c r="I2396" s="242" t="s">
        <v>4775</v>
      </c>
      <c r="J2396" s="242" t="s">
        <v>4776</v>
      </c>
      <c r="K2396" s="242" t="s">
        <v>4729</v>
      </c>
      <c r="L2396" s="242" t="s">
        <v>4730</v>
      </c>
      <c r="M2396" s="242" t="s">
        <v>4926</v>
      </c>
      <c r="N2396" s="242" t="s">
        <v>7298</v>
      </c>
      <c r="O2396" s="242" t="s">
        <v>12291</v>
      </c>
      <c r="P2396" s="242" t="s">
        <v>12292</v>
      </c>
      <c r="Q2396" s="242" t="s">
        <v>4733</v>
      </c>
    </row>
    <row r="2397" spans="1:17">
      <c r="A2397" s="242" t="s">
        <v>12471</v>
      </c>
      <c r="B2397" s="242" t="s">
        <v>12472</v>
      </c>
      <c r="C2397" s="242" t="s">
        <v>12473</v>
      </c>
      <c r="D2397" s="242"/>
      <c r="E2397" s="242" t="s">
        <v>12298</v>
      </c>
      <c r="F2397" s="242"/>
      <c r="G2397" s="240"/>
      <c r="H2397" s="241">
        <v>0</v>
      </c>
      <c r="I2397" s="242" t="s">
        <v>4747</v>
      </c>
      <c r="J2397" s="242" t="s">
        <v>4748</v>
      </c>
      <c r="K2397" s="242" t="s">
        <v>4729</v>
      </c>
      <c r="L2397" s="242" t="s">
        <v>4730</v>
      </c>
      <c r="M2397" s="242" t="s">
        <v>4926</v>
      </c>
      <c r="N2397" s="242"/>
      <c r="O2397" s="242" t="s">
        <v>12291</v>
      </c>
      <c r="P2397" s="242" t="s">
        <v>12292</v>
      </c>
      <c r="Q2397" s="242" t="s">
        <v>4733</v>
      </c>
    </row>
    <row r="2398" spans="1:17">
      <c r="A2398" s="242" t="s">
        <v>12474</v>
      </c>
      <c r="B2398" s="242" t="s">
        <v>12475</v>
      </c>
      <c r="C2398" s="242" t="s">
        <v>12476</v>
      </c>
      <c r="D2398" s="242"/>
      <c r="E2398" s="242" t="s">
        <v>12298</v>
      </c>
      <c r="F2398" s="242"/>
      <c r="G2398" s="240"/>
      <c r="H2398" s="241">
        <v>0</v>
      </c>
      <c r="I2398" s="242" t="s">
        <v>4775</v>
      </c>
      <c r="J2398" s="242" t="s">
        <v>4776</v>
      </c>
      <c r="K2398" s="242" t="s">
        <v>4729</v>
      </c>
      <c r="L2398" s="242" t="s">
        <v>4730</v>
      </c>
      <c r="M2398" s="242" t="s">
        <v>4926</v>
      </c>
      <c r="N2398" s="242" t="s">
        <v>7354</v>
      </c>
      <c r="O2398" s="242" t="s">
        <v>12291</v>
      </c>
      <c r="P2398" s="242" t="s">
        <v>12292</v>
      </c>
      <c r="Q2398" s="242" t="s">
        <v>4733</v>
      </c>
    </row>
    <row r="2399" spans="1:17">
      <c r="A2399" s="242" t="s">
        <v>12477</v>
      </c>
      <c r="B2399" s="242" t="s">
        <v>12478</v>
      </c>
      <c r="C2399" s="242" t="s">
        <v>12479</v>
      </c>
      <c r="D2399" s="242"/>
      <c r="E2399" s="242" t="s">
        <v>12298</v>
      </c>
      <c r="F2399" s="242"/>
      <c r="G2399" s="240"/>
      <c r="H2399" s="241">
        <v>0</v>
      </c>
      <c r="I2399" s="242" t="s">
        <v>4747</v>
      </c>
      <c r="J2399" s="242" t="s">
        <v>4748</v>
      </c>
      <c r="K2399" s="242" t="s">
        <v>4729</v>
      </c>
      <c r="L2399" s="242" t="s">
        <v>4730</v>
      </c>
      <c r="M2399" s="242" t="s">
        <v>4926</v>
      </c>
      <c r="N2399" s="242"/>
      <c r="O2399" s="242" t="s">
        <v>12291</v>
      </c>
      <c r="P2399" s="242" t="s">
        <v>12292</v>
      </c>
      <c r="Q2399" s="242" t="s">
        <v>4733</v>
      </c>
    </row>
    <row r="2400" spans="1:17">
      <c r="A2400" s="242" t="s">
        <v>12480</v>
      </c>
      <c r="B2400" s="242" t="s">
        <v>12481</v>
      </c>
      <c r="C2400" s="242" t="s">
        <v>12482</v>
      </c>
      <c r="D2400" s="242"/>
      <c r="E2400" s="242" t="s">
        <v>12298</v>
      </c>
      <c r="F2400" s="242"/>
      <c r="G2400" s="240"/>
      <c r="H2400" s="241">
        <v>0</v>
      </c>
      <c r="I2400" s="242" t="s">
        <v>4747</v>
      </c>
      <c r="J2400" s="242" t="s">
        <v>4748</v>
      </c>
      <c r="K2400" s="242" t="s">
        <v>4729</v>
      </c>
      <c r="L2400" s="242" t="s">
        <v>4730</v>
      </c>
      <c r="M2400" s="242" t="s">
        <v>4926</v>
      </c>
      <c r="N2400" s="242"/>
      <c r="O2400" s="242" t="s">
        <v>12291</v>
      </c>
      <c r="P2400" s="242" t="s">
        <v>12292</v>
      </c>
      <c r="Q2400" s="242" t="s">
        <v>4733</v>
      </c>
    </row>
    <row r="2401" spans="1:17">
      <c r="A2401" s="242" t="s">
        <v>12483</v>
      </c>
      <c r="B2401" s="242" t="s">
        <v>12484</v>
      </c>
      <c r="C2401" s="242" t="s">
        <v>12485</v>
      </c>
      <c r="D2401" s="242"/>
      <c r="E2401" s="242" t="s">
        <v>12298</v>
      </c>
      <c r="F2401" s="242"/>
      <c r="G2401" s="240"/>
      <c r="H2401" s="241">
        <v>0</v>
      </c>
      <c r="I2401" s="242" t="s">
        <v>4747</v>
      </c>
      <c r="J2401" s="242" t="s">
        <v>4748</v>
      </c>
      <c r="K2401" s="242" t="s">
        <v>4729</v>
      </c>
      <c r="L2401" s="242" t="s">
        <v>4730</v>
      </c>
      <c r="M2401" s="242" t="s">
        <v>4926</v>
      </c>
      <c r="N2401" s="242"/>
      <c r="O2401" s="242" t="s">
        <v>12291</v>
      </c>
      <c r="P2401" s="242" t="s">
        <v>12292</v>
      </c>
      <c r="Q2401" s="242" t="s">
        <v>4733</v>
      </c>
    </row>
    <row r="2402" spans="1:17">
      <c r="A2402" s="242" t="s">
        <v>12486</v>
      </c>
      <c r="B2402" s="242" t="s">
        <v>12487</v>
      </c>
      <c r="C2402" s="242" t="s">
        <v>12488</v>
      </c>
      <c r="D2402" s="242"/>
      <c r="E2402" s="242" t="s">
        <v>12298</v>
      </c>
      <c r="F2402" s="242"/>
      <c r="G2402" s="240"/>
      <c r="H2402" s="241">
        <v>0</v>
      </c>
      <c r="I2402" s="242" t="s">
        <v>4775</v>
      </c>
      <c r="J2402" s="242" t="s">
        <v>4776</v>
      </c>
      <c r="K2402" s="242" t="s">
        <v>4729</v>
      </c>
      <c r="L2402" s="242" t="s">
        <v>4730</v>
      </c>
      <c r="M2402" s="242" t="s">
        <v>4926</v>
      </c>
      <c r="N2402" s="242" t="s">
        <v>9125</v>
      </c>
      <c r="O2402" s="242" t="s">
        <v>12291</v>
      </c>
      <c r="P2402" s="242" t="s">
        <v>12292</v>
      </c>
      <c r="Q2402" s="242" t="s">
        <v>4733</v>
      </c>
    </row>
    <row r="2403" spans="1:17">
      <c r="A2403" s="242" t="s">
        <v>12489</v>
      </c>
      <c r="B2403" s="242" t="s">
        <v>12490</v>
      </c>
      <c r="C2403" s="242" t="s">
        <v>12491</v>
      </c>
      <c r="D2403" s="242"/>
      <c r="E2403" s="242" t="s">
        <v>12298</v>
      </c>
      <c r="F2403" s="242"/>
      <c r="G2403" s="240"/>
      <c r="H2403" s="241">
        <v>0</v>
      </c>
      <c r="I2403" s="242" t="s">
        <v>4747</v>
      </c>
      <c r="J2403" s="242" t="s">
        <v>4748</v>
      </c>
      <c r="K2403" s="242" t="s">
        <v>4729</v>
      </c>
      <c r="L2403" s="242" t="s">
        <v>4730</v>
      </c>
      <c r="M2403" s="242" t="s">
        <v>4926</v>
      </c>
      <c r="N2403" s="242"/>
      <c r="O2403" s="242" t="s">
        <v>12291</v>
      </c>
      <c r="P2403" s="242" t="s">
        <v>12292</v>
      </c>
      <c r="Q2403" s="242" t="s">
        <v>4733</v>
      </c>
    </row>
    <row r="2404" spans="1:17">
      <c r="A2404" s="242" t="s">
        <v>12492</v>
      </c>
      <c r="B2404" s="242" t="s">
        <v>12493</v>
      </c>
      <c r="C2404" s="242" t="s">
        <v>12494</v>
      </c>
      <c r="D2404" s="242"/>
      <c r="E2404" s="242" t="s">
        <v>12298</v>
      </c>
      <c r="F2404" s="242"/>
      <c r="G2404" s="240"/>
      <c r="H2404" s="241">
        <v>0</v>
      </c>
      <c r="I2404" s="242" t="s">
        <v>4747</v>
      </c>
      <c r="J2404" s="242" t="s">
        <v>4748</v>
      </c>
      <c r="K2404" s="242" t="s">
        <v>4729</v>
      </c>
      <c r="L2404" s="242" t="s">
        <v>4730</v>
      </c>
      <c r="M2404" s="242" t="s">
        <v>4926</v>
      </c>
      <c r="N2404" s="242"/>
      <c r="O2404" s="242" t="s">
        <v>12291</v>
      </c>
      <c r="P2404" s="242" t="s">
        <v>12292</v>
      </c>
      <c r="Q2404" s="242" t="s">
        <v>4733</v>
      </c>
    </row>
    <row r="2405" spans="1:17">
      <c r="A2405" s="242" t="s">
        <v>12495</v>
      </c>
      <c r="B2405" s="242" t="s">
        <v>12496</v>
      </c>
      <c r="C2405" s="242" t="s">
        <v>12497</v>
      </c>
      <c r="D2405" s="242"/>
      <c r="E2405" s="242" t="s">
        <v>12298</v>
      </c>
      <c r="F2405" s="242"/>
      <c r="G2405" s="240"/>
      <c r="H2405" s="241">
        <v>0</v>
      </c>
      <c r="I2405" s="242" t="s">
        <v>4747</v>
      </c>
      <c r="J2405" s="242" t="s">
        <v>4748</v>
      </c>
      <c r="K2405" s="242" t="s">
        <v>4729</v>
      </c>
      <c r="L2405" s="242" t="s">
        <v>4730</v>
      </c>
      <c r="M2405" s="242" t="s">
        <v>4926</v>
      </c>
      <c r="N2405" s="242"/>
      <c r="O2405" s="242" t="s">
        <v>12291</v>
      </c>
      <c r="P2405" s="242" t="s">
        <v>12292</v>
      </c>
      <c r="Q2405" s="242" t="s">
        <v>4733</v>
      </c>
    </row>
    <row r="2406" spans="1:17">
      <c r="A2406" s="242" t="s">
        <v>12498</v>
      </c>
      <c r="B2406" s="242" t="s">
        <v>12499</v>
      </c>
      <c r="C2406" s="242" t="s">
        <v>12500</v>
      </c>
      <c r="D2406" s="242"/>
      <c r="E2406" s="242" t="s">
        <v>12298</v>
      </c>
      <c r="F2406" s="242"/>
      <c r="G2406" s="240"/>
      <c r="H2406" s="241">
        <v>0</v>
      </c>
      <c r="I2406" s="242" t="s">
        <v>4747</v>
      </c>
      <c r="J2406" s="242" t="s">
        <v>4748</v>
      </c>
      <c r="K2406" s="242" t="s">
        <v>4729</v>
      </c>
      <c r="L2406" s="242" t="s">
        <v>4730</v>
      </c>
      <c r="M2406" s="242" t="s">
        <v>4926</v>
      </c>
      <c r="N2406" s="242"/>
      <c r="O2406" s="242" t="s">
        <v>12291</v>
      </c>
      <c r="P2406" s="242" t="s">
        <v>12292</v>
      </c>
      <c r="Q2406" s="242" t="s">
        <v>4733</v>
      </c>
    </row>
    <row r="2407" spans="1:17">
      <c r="A2407" s="242" t="s">
        <v>12501</v>
      </c>
      <c r="B2407" s="242" t="s">
        <v>12502</v>
      </c>
      <c r="C2407" s="242" t="s">
        <v>12503</v>
      </c>
      <c r="D2407" s="242"/>
      <c r="E2407" s="242" t="s">
        <v>12298</v>
      </c>
      <c r="F2407" s="242"/>
      <c r="G2407" s="240"/>
      <c r="H2407" s="241">
        <v>0</v>
      </c>
      <c r="I2407" s="242" t="s">
        <v>4747</v>
      </c>
      <c r="J2407" s="242" t="s">
        <v>4748</v>
      </c>
      <c r="K2407" s="242" t="s">
        <v>4729</v>
      </c>
      <c r="L2407" s="242" t="s">
        <v>4730</v>
      </c>
      <c r="M2407" s="242" t="s">
        <v>4926</v>
      </c>
      <c r="N2407" s="242"/>
      <c r="O2407" s="242" t="s">
        <v>12291</v>
      </c>
      <c r="P2407" s="242" t="s">
        <v>12292</v>
      </c>
      <c r="Q2407" s="242" t="s">
        <v>4733</v>
      </c>
    </row>
    <row r="2408" spans="1:17">
      <c r="A2408" s="242" t="s">
        <v>12504</v>
      </c>
      <c r="B2408" s="242" t="s">
        <v>12505</v>
      </c>
      <c r="C2408" s="242" t="s">
        <v>12506</v>
      </c>
      <c r="D2408" s="242"/>
      <c r="E2408" s="242" t="s">
        <v>12298</v>
      </c>
      <c r="F2408" s="242"/>
      <c r="G2408" s="240"/>
      <c r="H2408" s="241">
        <v>0</v>
      </c>
      <c r="I2408" s="242" t="s">
        <v>4747</v>
      </c>
      <c r="J2408" s="242" t="s">
        <v>4748</v>
      </c>
      <c r="K2408" s="242" t="s">
        <v>4729</v>
      </c>
      <c r="L2408" s="242" t="s">
        <v>4730</v>
      </c>
      <c r="M2408" s="242" t="s">
        <v>4926</v>
      </c>
      <c r="N2408" s="242"/>
      <c r="O2408" s="242" t="s">
        <v>12291</v>
      </c>
      <c r="P2408" s="242" t="s">
        <v>12292</v>
      </c>
      <c r="Q2408" s="242" t="s">
        <v>4733</v>
      </c>
    </row>
    <row r="2409" spans="1:17">
      <c r="A2409" s="242" t="s">
        <v>12507</v>
      </c>
      <c r="B2409" s="242" t="s">
        <v>12508</v>
      </c>
      <c r="C2409" s="242" t="s">
        <v>12509</v>
      </c>
      <c r="D2409" s="242"/>
      <c r="E2409" s="242" t="s">
        <v>12326</v>
      </c>
      <c r="F2409" s="242"/>
      <c r="G2409" s="240"/>
      <c r="H2409" s="241">
        <v>0</v>
      </c>
      <c r="I2409" s="242" t="s">
        <v>4738</v>
      </c>
      <c r="J2409" s="242" t="s">
        <v>4739</v>
      </c>
      <c r="K2409" s="242" t="s">
        <v>4729</v>
      </c>
      <c r="L2409" s="242" t="s">
        <v>4730</v>
      </c>
      <c r="M2409" s="242" t="s">
        <v>6396</v>
      </c>
      <c r="N2409" s="242"/>
      <c r="O2409" s="242" t="s">
        <v>12291</v>
      </c>
      <c r="P2409" s="242" t="s">
        <v>12292</v>
      </c>
      <c r="Q2409" s="242" t="s">
        <v>4733</v>
      </c>
    </row>
    <row r="2410" spans="1:17">
      <c r="A2410" s="242" t="s">
        <v>12510</v>
      </c>
      <c r="B2410" s="242" t="s">
        <v>12511</v>
      </c>
      <c r="C2410" s="242" t="s">
        <v>12512</v>
      </c>
      <c r="D2410" s="242"/>
      <c r="E2410" s="242" t="s">
        <v>12326</v>
      </c>
      <c r="F2410" s="242"/>
      <c r="G2410" s="240"/>
      <c r="H2410" s="241">
        <v>0</v>
      </c>
      <c r="I2410" s="242" t="s">
        <v>4738</v>
      </c>
      <c r="J2410" s="242" t="s">
        <v>4739</v>
      </c>
      <c r="K2410" s="242" t="s">
        <v>4729</v>
      </c>
      <c r="L2410" s="242" t="s">
        <v>4730</v>
      </c>
      <c r="M2410" s="242" t="s">
        <v>6396</v>
      </c>
      <c r="N2410" s="242"/>
      <c r="O2410" s="242" t="s">
        <v>12291</v>
      </c>
      <c r="P2410" s="242" t="s">
        <v>12292</v>
      </c>
      <c r="Q2410" s="242" t="s">
        <v>4733</v>
      </c>
    </row>
    <row r="2411" spans="1:17">
      <c r="A2411" s="242" t="s">
        <v>12513</v>
      </c>
      <c r="B2411" s="242" t="s">
        <v>12514</v>
      </c>
      <c r="C2411" s="242" t="s">
        <v>12515</v>
      </c>
      <c r="D2411" s="242"/>
      <c r="E2411" s="242" t="s">
        <v>12326</v>
      </c>
      <c r="F2411" s="242"/>
      <c r="G2411" s="240"/>
      <c r="H2411" s="241">
        <v>0</v>
      </c>
      <c r="I2411" s="242" t="s">
        <v>4820</v>
      </c>
      <c r="J2411" s="242" t="s">
        <v>4821</v>
      </c>
      <c r="K2411" s="242" t="s">
        <v>4729</v>
      </c>
      <c r="L2411" s="242" t="s">
        <v>4730</v>
      </c>
      <c r="M2411" s="242" t="s">
        <v>4822</v>
      </c>
      <c r="N2411" s="242"/>
      <c r="O2411" s="242" t="s">
        <v>12291</v>
      </c>
      <c r="P2411" s="242" t="s">
        <v>12292</v>
      </c>
      <c r="Q2411" s="242" t="s">
        <v>4733</v>
      </c>
    </row>
    <row r="2412" spans="1:17">
      <c r="A2412" s="242" t="s">
        <v>12516</v>
      </c>
      <c r="B2412" s="242" t="s">
        <v>12517</v>
      </c>
      <c r="C2412" s="242" t="s">
        <v>12518</v>
      </c>
      <c r="D2412" s="242"/>
      <c r="E2412" s="242" t="s">
        <v>12326</v>
      </c>
      <c r="F2412" s="242"/>
      <c r="G2412" s="240"/>
      <c r="H2412" s="241">
        <v>0</v>
      </c>
      <c r="I2412" s="242" t="s">
        <v>4780</v>
      </c>
      <c r="J2412" s="242" t="s">
        <v>4781</v>
      </c>
      <c r="K2412" s="242" t="s">
        <v>4729</v>
      </c>
      <c r="L2412" s="242" t="s">
        <v>4730</v>
      </c>
      <c r="M2412" s="242" t="s">
        <v>4822</v>
      </c>
      <c r="N2412" s="242"/>
      <c r="O2412" s="242" t="s">
        <v>12291</v>
      </c>
      <c r="P2412" s="242" t="s">
        <v>12292</v>
      </c>
      <c r="Q2412" s="242" t="s">
        <v>4733</v>
      </c>
    </row>
    <row r="2413" spans="1:17">
      <c r="A2413" s="242" t="s">
        <v>12519</v>
      </c>
      <c r="B2413" s="242" t="s">
        <v>12520</v>
      </c>
      <c r="C2413" s="242" t="s">
        <v>12521</v>
      </c>
      <c r="D2413" s="242"/>
      <c r="E2413" s="242" t="s">
        <v>12326</v>
      </c>
      <c r="F2413" s="242"/>
      <c r="G2413" s="240"/>
      <c r="H2413" s="241">
        <v>0</v>
      </c>
      <c r="I2413" s="242" t="s">
        <v>4780</v>
      </c>
      <c r="J2413" s="242" t="s">
        <v>4781</v>
      </c>
      <c r="K2413" s="242" t="s">
        <v>4729</v>
      </c>
      <c r="L2413" s="242" t="s">
        <v>4730</v>
      </c>
      <c r="M2413" s="242" t="s">
        <v>4822</v>
      </c>
      <c r="N2413" s="242"/>
      <c r="O2413" s="242" t="s">
        <v>12291</v>
      </c>
      <c r="P2413" s="242" t="s">
        <v>12292</v>
      </c>
      <c r="Q2413" s="242" t="s">
        <v>4733</v>
      </c>
    </row>
    <row r="2414" spans="1:17">
      <c r="A2414" s="242" t="s">
        <v>12522</v>
      </c>
      <c r="B2414" s="242" t="s">
        <v>12523</v>
      </c>
      <c r="C2414" s="242" t="s">
        <v>12524</v>
      </c>
      <c r="D2414" s="242"/>
      <c r="E2414" s="242" t="s">
        <v>12326</v>
      </c>
      <c r="F2414" s="242"/>
      <c r="G2414" s="240"/>
      <c r="H2414" s="241">
        <v>0</v>
      </c>
      <c r="I2414" s="242" t="s">
        <v>4780</v>
      </c>
      <c r="J2414" s="242" t="s">
        <v>4781</v>
      </c>
      <c r="K2414" s="242" t="s">
        <v>4729</v>
      </c>
      <c r="L2414" s="242" t="s">
        <v>4730</v>
      </c>
      <c r="M2414" s="242" t="s">
        <v>4822</v>
      </c>
      <c r="N2414" s="242"/>
      <c r="O2414" s="242" t="s">
        <v>12291</v>
      </c>
      <c r="P2414" s="242" t="s">
        <v>12292</v>
      </c>
      <c r="Q2414" s="242" t="s">
        <v>4733</v>
      </c>
    </row>
    <row r="2415" spans="1:17">
      <c r="A2415" s="242" t="s">
        <v>12525</v>
      </c>
      <c r="B2415" s="242" t="s">
        <v>12526</v>
      </c>
      <c r="C2415" s="242" t="s">
        <v>12527</v>
      </c>
      <c r="D2415" s="242"/>
      <c r="E2415" s="242" t="s">
        <v>12326</v>
      </c>
      <c r="F2415" s="242"/>
      <c r="G2415" s="240"/>
      <c r="H2415" s="241">
        <v>0</v>
      </c>
      <c r="I2415" s="242" t="s">
        <v>4780</v>
      </c>
      <c r="J2415" s="242" t="s">
        <v>4781</v>
      </c>
      <c r="K2415" s="242" t="s">
        <v>4729</v>
      </c>
      <c r="L2415" s="242" t="s">
        <v>4730</v>
      </c>
      <c r="M2415" s="242" t="s">
        <v>4822</v>
      </c>
      <c r="N2415" s="242"/>
      <c r="O2415" s="242" t="s">
        <v>12291</v>
      </c>
      <c r="P2415" s="242" t="s">
        <v>12292</v>
      </c>
      <c r="Q2415" s="242" t="s">
        <v>4733</v>
      </c>
    </row>
    <row r="2416" spans="1:17">
      <c r="A2416" s="242" t="s">
        <v>12528</v>
      </c>
      <c r="B2416" s="242" t="s">
        <v>12529</v>
      </c>
      <c r="C2416" s="242" t="s">
        <v>12530</v>
      </c>
      <c r="D2416" s="242"/>
      <c r="E2416" s="242" t="s">
        <v>12326</v>
      </c>
      <c r="F2416" s="242"/>
      <c r="G2416" s="240"/>
      <c r="H2416" s="241">
        <v>0</v>
      </c>
      <c r="I2416" s="242" t="s">
        <v>4808</v>
      </c>
      <c r="J2416" s="242" t="s">
        <v>4809</v>
      </c>
      <c r="K2416" s="242" t="s">
        <v>4729</v>
      </c>
      <c r="L2416" s="242" t="s">
        <v>4730</v>
      </c>
      <c r="M2416" s="242" t="s">
        <v>5113</v>
      </c>
      <c r="N2416" s="242"/>
      <c r="O2416" s="242" t="s">
        <v>12291</v>
      </c>
      <c r="P2416" s="242" t="s">
        <v>12292</v>
      </c>
      <c r="Q2416" s="242" t="s">
        <v>4733</v>
      </c>
    </row>
    <row r="2417" spans="1:17">
      <c r="A2417" s="242" t="s">
        <v>12531</v>
      </c>
      <c r="B2417" s="242" t="s">
        <v>12532</v>
      </c>
      <c r="C2417" s="242" t="s">
        <v>12533</v>
      </c>
      <c r="D2417" s="242"/>
      <c r="E2417" s="242" t="s">
        <v>12326</v>
      </c>
      <c r="F2417" s="242"/>
      <c r="G2417" s="240"/>
      <c r="H2417" s="241">
        <v>0</v>
      </c>
      <c r="I2417" s="242" t="s">
        <v>4808</v>
      </c>
      <c r="J2417" s="242" t="s">
        <v>4809</v>
      </c>
      <c r="K2417" s="242" t="s">
        <v>4729</v>
      </c>
      <c r="L2417" s="242" t="s">
        <v>4730</v>
      </c>
      <c r="M2417" s="242" t="s">
        <v>5113</v>
      </c>
      <c r="N2417" s="242"/>
      <c r="O2417" s="242" t="s">
        <v>12291</v>
      </c>
      <c r="P2417" s="242" t="s">
        <v>12292</v>
      </c>
      <c r="Q2417" s="242" t="s">
        <v>4733</v>
      </c>
    </row>
    <row r="2418" spans="1:17">
      <c r="A2418" s="242" t="s">
        <v>12534</v>
      </c>
      <c r="B2418" s="242" t="s">
        <v>12535</v>
      </c>
      <c r="C2418" s="242" t="s">
        <v>12536</v>
      </c>
      <c r="D2418" s="242"/>
      <c r="E2418" s="242" t="s">
        <v>12326</v>
      </c>
      <c r="F2418" s="242"/>
      <c r="G2418" s="240"/>
      <c r="H2418" s="241">
        <v>0</v>
      </c>
      <c r="I2418" s="242" t="s">
        <v>4931</v>
      </c>
      <c r="J2418" s="242" t="s">
        <v>4932</v>
      </c>
      <c r="K2418" s="242" t="s">
        <v>4729</v>
      </c>
      <c r="L2418" s="242" t="s">
        <v>4730</v>
      </c>
      <c r="M2418" s="242" t="s">
        <v>5113</v>
      </c>
      <c r="N2418" s="242"/>
      <c r="O2418" s="242" t="s">
        <v>12291</v>
      </c>
      <c r="P2418" s="242" t="s">
        <v>12292</v>
      </c>
      <c r="Q2418" s="242" t="s">
        <v>4733</v>
      </c>
    </row>
    <row r="2419" spans="1:17">
      <c r="A2419" s="242" t="s">
        <v>12537</v>
      </c>
      <c r="B2419" s="242" t="s">
        <v>12538</v>
      </c>
      <c r="C2419" s="242" t="s">
        <v>12539</v>
      </c>
      <c r="D2419" s="242"/>
      <c r="E2419" s="242" t="s">
        <v>12326</v>
      </c>
      <c r="F2419" s="242"/>
      <c r="G2419" s="240"/>
      <c r="H2419" s="241">
        <v>0</v>
      </c>
      <c r="I2419" s="242" t="s">
        <v>4808</v>
      </c>
      <c r="J2419" s="242" t="s">
        <v>4809</v>
      </c>
      <c r="K2419" s="242" t="s">
        <v>4729</v>
      </c>
      <c r="L2419" s="242" t="s">
        <v>4730</v>
      </c>
      <c r="M2419" s="242" t="s">
        <v>5113</v>
      </c>
      <c r="N2419" s="242"/>
      <c r="O2419" s="242" t="s">
        <v>12291</v>
      </c>
      <c r="P2419" s="242" t="s">
        <v>12292</v>
      </c>
      <c r="Q2419" s="242" t="s">
        <v>4733</v>
      </c>
    </row>
    <row r="2420" spans="1:17">
      <c r="A2420" s="242" t="s">
        <v>12540</v>
      </c>
      <c r="B2420" s="242" t="s">
        <v>12541</v>
      </c>
      <c r="C2420" s="242" t="s">
        <v>12542</v>
      </c>
      <c r="D2420" s="242"/>
      <c r="E2420" s="242" t="s">
        <v>12326</v>
      </c>
      <c r="F2420" s="242"/>
      <c r="G2420" s="240"/>
      <c r="H2420" s="241">
        <v>0</v>
      </c>
      <c r="I2420" s="242" t="s">
        <v>4808</v>
      </c>
      <c r="J2420" s="242" t="s">
        <v>4809</v>
      </c>
      <c r="K2420" s="242" t="s">
        <v>4729</v>
      </c>
      <c r="L2420" s="242" t="s">
        <v>4730</v>
      </c>
      <c r="M2420" s="242" t="s">
        <v>5113</v>
      </c>
      <c r="N2420" s="242"/>
      <c r="O2420" s="242" t="s">
        <v>12291</v>
      </c>
      <c r="P2420" s="242" t="s">
        <v>12292</v>
      </c>
      <c r="Q2420" s="242" t="s">
        <v>4733</v>
      </c>
    </row>
    <row r="2421" spans="1:17">
      <c r="A2421" s="242" t="s">
        <v>12543</v>
      </c>
      <c r="B2421" s="242" t="s">
        <v>12544</v>
      </c>
      <c r="C2421" s="242" t="s">
        <v>12545</v>
      </c>
      <c r="D2421" s="242"/>
      <c r="E2421" s="242" t="s">
        <v>12326</v>
      </c>
      <c r="F2421" s="242"/>
      <c r="G2421" s="240"/>
      <c r="H2421" s="241">
        <v>0</v>
      </c>
      <c r="I2421" s="242" t="s">
        <v>4808</v>
      </c>
      <c r="J2421" s="242" t="s">
        <v>4809</v>
      </c>
      <c r="K2421" s="242" t="s">
        <v>4729</v>
      </c>
      <c r="L2421" s="242" t="s">
        <v>4730</v>
      </c>
      <c r="M2421" s="242" t="s">
        <v>5113</v>
      </c>
      <c r="N2421" s="242"/>
      <c r="O2421" s="242" t="s">
        <v>12291</v>
      </c>
      <c r="P2421" s="242" t="s">
        <v>12292</v>
      </c>
      <c r="Q2421" s="242" t="s">
        <v>4733</v>
      </c>
    </row>
    <row r="2422" spans="1:17">
      <c r="A2422" s="242" t="s">
        <v>12546</v>
      </c>
      <c r="B2422" s="242" t="s">
        <v>12547</v>
      </c>
      <c r="C2422" s="242" t="s">
        <v>12548</v>
      </c>
      <c r="D2422" s="242"/>
      <c r="E2422" s="242" t="s">
        <v>12326</v>
      </c>
      <c r="F2422" s="242"/>
      <c r="G2422" s="240"/>
      <c r="H2422" s="241">
        <v>0</v>
      </c>
      <c r="I2422" s="242" t="s">
        <v>4808</v>
      </c>
      <c r="J2422" s="242" t="s">
        <v>4809</v>
      </c>
      <c r="K2422" s="242" t="s">
        <v>4729</v>
      </c>
      <c r="L2422" s="242" t="s">
        <v>4730</v>
      </c>
      <c r="M2422" s="242" t="s">
        <v>5113</v>
      </c>
      <c r="N2422" s="242"/>
      <c r="O2422" s="242" t="s">
        <v>12291</v>
      </c>
      <c r="P2422" s="242" t="s">
        <v>12292</v>
      </c>
      <c r="Q2422" s="242" t="s">
        <v>4733</v>
      </c>
    </row>
    <row r="2423" spans="1:17">
      <c r="A2423" s="242" t="s">
        <v>12549</v>
      </c>
      <c r="B2423" s="242" t="s">
        <v>12550</v>
      </c>
      <c r="C2423" s="242" t="s">
        <v>12551</v>
      </c>
      <c r="D2423" s="242"/>
      <c r="E2423" s="242" t="s">
        <v>12326</v>
      </c>
      <c r="F2423" s="242"/>
      <c r="G2423" s="240"/>
      <c r="H2423" s="241">
        <v>0</v>
      </c>
      <c r="I2423" s="242" t="s">
        <v>4808</v>
      </c>
      <c r="J2423" s="242" t="s">
        <v>4809</v>
      </c>
      <c r="K2423" s="242" t="s">
        <v>4729</v>
      </c>
      <c r="L2423" s="242" t="s">
        <v>4730</v>
      </c>
      <c r="M2423" s="242" t="s">
        <v>5113</v>
      </c>
      <c r="N2423" s="242"/>
      <c r="O2423" s="242" t="s">
        <v>12291</v>
      </c>
      <c r="P2423" s="242" t="s">
        <v>12292</v>
      </c>
      <c r="Q2423" s="242" t="s">
        <v>4733</v>
      </c>
    </row>
    <row r="2424" spans="1:17">
      <c r="A2424" s="242" t="s">
        <v>12552</v>
      </c>
      <c r="B2424" s="242" t="s">
        <v>12553</v>
      </c>
      <c r="C2424" s="242" t="s">
        <v>12554</v>
      </c>
      <c r="D2424" s="242"/>
      <c r="E2424" s="242" t="s">
        <v>12326</v>
      </c>
      <c r="F2424" s="242"/>
      <c r="G2424" s="240"/>
      <c r="H2424" s="241">
        <v>0</v>
      </c>
      <c r="I2424" s="242" t="s">
        <v>4931</v>
      </c>
      <c r="J2424" s="242" t="s">
        <v>4932</v>
      </c>
      <c r="K2424" s="242" t="s">
        <v>4729</v>
      </c>
      <c r="L2424" s="242" t="s">
        <v>4730</v>
      </c>
      <c r="M2424" s="242" t="s">
        <v>5113</v>
      </c>
      <c r="N2424" s="242"/>
      <c r="O2424" s="242" t="s">
        <v>12291</v>
      </c>
      <c r="P2424" s="242" t="s">
        <v>12292</v>
      </c>
      <c r="Q2424" s="242" t="s">
        <v>4733</v>
      </c>
    </row>
    <row r="2425" spans="1:17">
      <c r="A2425" s="242" t="s">
        <v>12555</v>
      </c>
      <c r="B2425" s="242" t="s">
        <v>12556</v>
      </c>
      <c r="C2425" s="242" t="s">
        <v>12557</v>
      </c>
      <c r="D2425" s="242"/>
      <c r="E2425" s="242" t="s">
        <v>12326</v>
      </c>
      <c r="F2425" s="242"/>
      <c r="G2425" s="240"/>
      <c r="H2425" s="241">
        <v>0</v>
      </c>
      <c r="I2425" s="242" t="s">
        <v>4808</v>
      </c>
      <c r="J2425" s="242" t="s">
        <v>4809</v>
      </c>
      <c r="K2425" s="242" t="s">
        <v>4729</v>
      </c>
      <c r="L2425" s="242" t="s">
        <v>4730</v>
      </c>
      <c r="M2425" s="242" t="s">
        <v>5113</v>
      </c>
      <c r="N2425" s="242"/>
      <c r="O2425" s="242" t="s">
        <v>12291</v>
      </c>
      <c r="P2425" s="242" t="s">
        <v>12292</v>
      </c>
      <c r="Q2425" s="242" t="s">
        <v>4733</v>
      </c>
    </row>
    <row r="2426" spans="1:17">
      <c r="A2426" s="242" t="s">
        <v>12558</v>
      </c>
      <c r="B2426" s="242" t="s">
        <v>12559</v>
      </c>
      <c r="C2426" s="242" t="s">
        <v>12560</v>
      </c>
      <c r="D2426" s="242"/>
      <c r="E2426" s="242" t="s">
        <v>12326</v>
      </c>
      <c r="F2426" s="242"/>
      <c r="G2426" s="240"/>
      <c r="H2426" s="241">
        <v>0</v>
      </c>
      <c r="I2426" s="242" t="s">
        <v>4931</v>
      </c>
      <c r="J2426" s="242" t="s">
        <v>4932</v>
      </c>
      <c r="K2426" s="242" t="s">
        <v>4729</v>
      </c>
      <c r="L2426" s="242" t="s">
        <v>4730</v>
      </c>
      <c r="M2426" s="242" t="s">
        <v>5113</v>
      </c>
      <c r="N2426" s="242"/>
      <c r="O2426" s="242" t="s">
        <v>12291</v>
      </c>
      <c r="P2426" s="242" t="s">
        <v>12292</v>
      </c>
      <c r="Q2426" s="242" t="s">
        <v>4733</v>
      </c>
    </row>
    <row r="2427" spans="1:17">
      <c r="A2427" s="242" t="s">
        <v>12561</v>
      </c>
      <c r="B2427" s="242" t="s">
        <v>12562</v>
      </c>
      <c r="C2427" s="242" t="s">
        <v>12563</v>
      </c>
      <c r="D2427" s="242"/>
      <c r="E2427" s="242" t="s">
        <v>12326</v>
      </c>
      <c r="F2427" s="242"/>
      <c r="G2427" s="240"/>
      <c r="H2427" s="241">
        <v>0</v>
      </c>
      <c r="I2427" s="242" t="s">
        <v>4808</v>
      </c>
      <c r="J2427" s="242" t="s">
        <v>4809</v>
      </c>
      <c r="K2427" s="242" t="s">
        <v>4729</v>
      </c>
      <c r="L2427" s="242" t="s">
        <v>4730</v>
      </c>
      <c r="M2427" s="242" t="s">
        <v>5113</v>
      </c>
      <c r="N2427" s="242"/>
      <c r="O2427" s="242" t="s">
        <v>12291</v>
      </c>
      <c r="P2427" s="242" t="s">
        <v>12292</v>
      </c>
      <c r="Q2427" s="242" t="s">
        <v>4733</v>
      </c>
    </row>
    <row r="2428" spans="1:17">
      <c r="A2428" s="242" t="s">
        <v>12564</v>
      </c>
      <c r="B2428" s="242" t="s">
        <v>12565</v>
      </c>
      <c r="C2428" s="242" t="s">
        <v>12566</v>
      </c>
      <c r="D2428" s="242"/>
      <c r="E2428" s="242" t="s">
        <v>12326</v>
      </c>
      <c r="F2428" s="242"/>
      <c r="G2428" s="240"/>
      <c r="H2428" s="241">
        <v>0</v>
      </c>
      <c r="I2428" s="242" t="s">
        <v>4808</v>
      </c>
      <c r="J2428" s="242" t="s">
        <v>4809</v>
      </c>
      <c r="K2428" s="242" t="s">
        <v>4729</v>
      </c>
      <c r="L2428" s="242" t="s">
        <v>4730</v>
      </c>
      <c r="M2428" s="242" t="s">
        <v>5113</v>
      </c>
      <c r="N2428" s="242"/>
      <c r="O2428" s="242" t="s">
        <v>12291</v>
      </c>
      <c r="P2428" s="242" t="s">
        <v>12292</v>
      </c>
      <c r="Q2428" s="242" t="s">
        <v>4733</v>
      </c>
    </row>
    <row r="2429" spans="1:17">
      <c r="A2429" s="242" t="s">
        <v>12567</v>
      </c>
      <c r="B2429" s="242" t="s">
        <v>12568</v>
      </c>
      <c r="C2429" s="242" t="s">
        <v>12569</v>
      </c>
      <c r="D2429" s="242"/>
      <c r="E2429" s="242" t="s">
        <v>12326</v>
      </c>
      <c r="F2429" s="242"/>
      <c r="G2429" s="240"/>
      <c r="H2429" s="241">
        <v>0</v>
      </c>
      <c r="I2429" s="242" t="s">
        <v>4808</v>
      </c>
      <c r="J2429" s="242" t="s">
        <v>4809</v>
      </c>
      <c r="K2429" s="242" t="s">
        <v>4729</v>
      </c>
      <c r="L2429" s="242" t="s">
        <v>4730</v>
      </c>
      <c r="M2429" s="242" t="s">
        <v>5113</v>
      </c>
      <c r="N2429" s="242"/>
      <c r="O2429" s="242" t="s">
        <v>12291</v>
      </c>
      <c r="P2429" s="242" t="s">
        <v>12292</v>
      </c>
      <c r="Q2429" s="242" t="s">
        <v>4733</v>
      </c>
    </row>
    <row r="2430" spans="1:17">
      <c r="A2430" s="242" t="s">
        <v>12570</v>
      </c>
      <c r="B2430" s="242" t="s">
        <v>12571</v>
      </c>
      <c r="C2430" s="242" t="s">
        <v>12572</v>
      </c>
      <c r="D2430" s="242"/>
      <c r="E2430" s="242" t="s">
        <v>12326</v>
      </c>
      <c r="F2430" s="242"/>
      <c r="G2430" s="240"/>
      <c r="H2430" s="241">
        <v>0</v>
      </c>
      <c r="I2430" s="242" t="s">
        <v>4808</v>
      </c>
      <c r="J2430" s="242" t="s">
        <v>4809</v>
      </c>
      <c r="K2430" s="242" t="s">
        <v>4729</v>
      </c>
      <c r="L2430" s="242" t="s">
        <v>4730</v>
      </c>
      <c r="M2430" s="242" t="s">
        <v>5113</v>
      </c>
      <c r="N2430" s="242"/>
      <c r="O2430" s="242" t="s">
        <v>12291</v>
      </c>
      <c r="P2430" s="242" t="s">
        <v>12292</v>
      </c>
      <c r="Q2430" s="242" t="s">
        <v>4733</v>
      </c>
    </row>
    <row r="2431" spans="1:17">
      <c r="A2431" s="242" t="s">
        <v>12573</v>
      </c>
      <c r="B2431" s="242" t="s">
        <v>12574</v>
      </c>
      <c r="C2431" s="242" t="s">
        <v>12575</v>
      </c>
      <c r="D2431" s="242"/>
      <c r="E2431" s="242" t="s">
        <v>12326</v>
      </c>
      <c r="F2431" s="242"/>
      <c r="G2431" s="240"/>
      <c r="H2431" s="241">
        <v>0</v>
      </c>
      <c r="I2431" s="242" t="s">
        <v>4808</v>
      </c>
      <c r="J2431" s="242" t="s">
        <v>4809</v>
      </c>
      <c r="K2431" s="242" t="s">
        <v>4729</v>
      </c>
      <c r="L2431" s="242" t="s">
        <v>4730</v>
      </c>
      <c r="M2431" s="242" t="s">
        <v>5113</v>
      </c>
      <c r="N2431" s="242"/>
      <c r="O2431" s="242" t="s">
        <v>12291</v>
      </c>
      <c r="P2431" s="242" t="s">
        <v>12292</v>
      </c>
      <c r="Q2431" s="242" t="s">
        <v>4733</v>
      </c>
    </row>
    <row r="2432" spans="1:17">
      <c r="A2432" s="242" t="s">
        <v>12576</v>
      </c>
      <c r="B2432" s="242" t="s">
        <v>12577</v>
      </c>
      <c r="C2432" s="242" t="s">
        <v>12578</v>
      </c>
      <c r="D2432" s="242"/>
      <c r="E2432" s="242" t="s">
        <v>12326</v>
      </c>
      <c r="F2432" s="242"/>
      <c r="G2432" s="240"/>
      <c r="H2432" s="241">
        <v>0</v>
      </c>
      <c r="I2432" s="242" t="s">
        <v>4931</v>
      </c>
      <c r="J2432" s="242" t="s">
        <v>4932</v>
      </c>
      <c r="K2432" s="242" t="s">
        <v>4729</v>
      </c>
      <c r="L2432" s="242" t="s">
        <v>4730</v>
      </c>
      <c r="M2432" s="242" t="s">
        <v>5113</v>
      </c>
      <c r="N2432" s="242"/>
      <c r="O2432" s="242" t="s">
        <v>12291</v>
      </c>
      <c r="P2432" s="242" t="s">
        <v>12292</v>
      </c>
      <c r="Q2432" s="242" t="s">
        <v>4733</v>
      </c>
    </row>
    <row r="2433" spans="1:17">
      <c r="A2433" s="242" t="s">
        <v>12579</v>
      </c>
      <c r="B2433" s="242" t="s">
        <v>12580</v>
      </c>
      <c r="C2433" s="242" t="s">
        <v>12581</v>
      </c>
      <c r="D2433" s="242"/>
      <c r="E2433" s="242" t="s">
        <v>12326</v>
      </c>
      <c r="F2433" s="242"/>
      <c r="G2433" s="240"/>
      <c r="H2433" s="241">
        <v>0</v>
      </c>
      <c r="I2433" s="242" t="s">
        <v>4808</v>
      </c>
      <c r="J2433" s="242" t="s">
        <v>4809</v>
      </c>
      <c r="K2433" s="242" t="s">
        <v>4729</v>
      </c>
      <c r="L2433" s="242" t="s">
        <v>4730</v>
      </c>
      <c r="M2433" s="242" t="s">
        <v>5113</v>
      </c>
      <c r="N2433" s="242"/>
      <c r="O2433" s="242" t="s">
        <v>12291</v>
      </c>
      <c r="P2433" s="242" t="s">
        <v>12292</v>
      </c>
      <c r="Q2433" s="242" t="s">
        <v>4733</v>
      </c>
    </row>
    <row r="2434" spans="1:17">
      <c r="A2434" s="242" t="s">
        <v>12582</v>
      </c>
      <c r="B2434" s="242" t="s">
        <v>12583</v>
      </c>
      <c r="C2434" s="242" t="s">
        <v>12584</v>
      </c>
      <c r="D2434" s="242"/>
      <c r="E2434" s="242" t="s">
        <v>12326</v>
      </c>
      <c r="F2434" s="242"/>
      <c r="G2434" s="240"/>
      <c r="H2434" s="241">
        <v>0</v>
      </c>
      <c r="I2434" s="242" t="s">
        <v>4780</v>
      </c>
      <c r="J2434" s="242" t="s">
        <v>4781</v>
      </c>
      <c r="K2434" s="242" t="s">
        <v>4729</v>
      </c>
      <c r="L2434" s="242" t="s">
        <v>4730</v>
      </c>
      <c r="M2434" s="242" t="s">
        <v>4816</v>
      </c>
      <c r="N2434" s="242"/>
      <c r="O2434" s="242" t="s">
        <v>12291</v>
      </c>
      <c r="P2434" s="242" t="s">
        <v>12292</v>
      </c>
      <c r="Q2434" s="242" t="s">
        <v>4733</v>
      </c>
    </row>
    <row r="2435" spans="1:17">
      <c r="A2435" s="242" t="s">
        <v>12585</v>
      </c>
      <c r="B2435" s="242" t="s">
        <v>12586</v>
      </c>
      <c r="C2435" s="242" t="s">
        <v>12587</v>
      </c>
      <c r="D2435" s="242"/>
      <c r="E2435" s="242" t="s">
        <v>12326</v>
      </c>
      <c r="F2435" s="242"/>
      <c r="G2435" s="240"/>
      <c r="H2435" s="241">
        <v>0</v>
      </c>
      <c r="I2435" s="242" t="s">
        <v>4780</v>
      </c>
      <c r="J2435" s="242" t="s">
        <v>4781</v>
      </c>
      <c r="K2435" s="242" t="s">
        <v>4729</v>
      </c>
      <c r="L2435" s="242" t="s">
        <v>4730</v>
      </c>
      <c r="M2435" s="242" t="s">
        <v>4816</v>
      </c>
      <c r="N2435" s="242"/>
      <c r="O2435" s="242" t="s">
        <v>12291</v>
      </c>
      <c r="P2435" s="242" t="s">
        <v>12292</v>
      </c>
      <c r="Q2435" s="242" t="s">
        <v>4733</v>
      </c>
    </row>
    <row r="2436" spans="1:17">
      <c r="A2436" s="242" t="s">
        <v>12588</v>
      </c>
      <c r="B2436" s="242" t="s">
        <v>12589</v>
      </c>
      <c r="C2436" s="242" t="s">
        <v>12590</v>
      </c>
      <c r="D2436" s="242"/>
      <c r="E2436" s="242" t="s">
        <v>12326</v>
      </c>
      <c r="F2436" s="242"/>
      <c r="G2436" s="240"/>
      <c r="H2436" s="241">
        <v>0</v>
      </c>
      <c r="I2436" s="242" t="s">
        <v>4820</v>
      </c>
      <c r="J2436" s="242" t="s">
        <v>4821</v>
      </c>
      <c r="K2436" s="242" t="s">
        <v>4729</v>
      </c>
      <c r="L2436" s="242" t="s">
        <v>4730</v>
      </c>
      <c r="M2436" s="242" t="s">
        <v>4816</v>
      </c>
      <c r="N2436" s="242"/>
      <c r="O2436" s="242" t="s">
        <v>12291</v>
      </c>
      <c r="P2436" s="242" t="s">
        <v>12292</v>
      </c>
      <c r="Q2436" s="242" t="s">
        <v>4733</v>
      </c>
    </row>
    <row r="2437" spans="1:17">
      <c r="A2437" s="242" t="s">
        <v>12591</v>
      </c>
      <c r="B2437" s="242" t="s">
        <v>12592</v>
      </c>
      <c r="C2437" s="242" t="s">
        <v>12593</v>
      </c>
      <c r="D2437" s="242"/>
      <c r="E2437" s="242" t="s">
        <v>12326</v>
      </c>
      <c r="F2437" s="242"/>
      <c r="G2437" s="240"/>
      <c r="H2437" s="241">
        <v>0</v>
      </c>
      <c r="I2437" s="242" t="s">
        <v>4820</v>
      </c>
      <c r="J2437" s="242" t="s">
        <v>4821</v>
      </c>
      <c r="K2437" s="242" t="s">
        <v>4729</v>
      </c>
      <c r="L2437" s="242" t="s">
        <v>4730</v>
      </c>
      <c r="M2437" s="242" t="s">
        <v>4816</v>
      </c>
      <c r="N2437" s="242"/>
      <c r="O2437" s="242" t="s">
        <v>12291</v>
      </c>
      <c r="P2437" s="242" t="s">
        <v>12292</v>
      </c>
      <c r="Q2437" s="242" t="s">
        <v>4733</v>
      </c>
    </row>
    <row r="2438" spans="1:17">
      <c r="A2438" s="242" t="s">
        <v>12594</v>
      </c>
      <c r="B2438" s="242" t="s">
        <v>12595</v>
      </c>
      <c r="C2438" s="242" t="s">
        <v>12596</v>
      </c>
      <c r="D2438" s="242"/>
      <c r="E2438" s="242" t="s">
        <v>12326</v>
      </c>
      <c r="F2438" s="242"/>
      <c r="G2438" s="240"/>
      <c r="H2438" s="241">
        <v>0</v>
      </c>
      <c r="I2438" s="242" t="s">
        <v>4780</v>
      </c>
      <c r="J2438" s="242" t="s">
        <v>4781</v>
      </c>
      <c r="K2438" s="242" t="s">
        <v>4729</v>
      </c>
      <c r="L2438" s="242" t="s">
        <v>4730</v>
      </c>
      <c r="M2438" s="242" t="s">
        <v>4816</v>
      </c>
      <c r="N2438" s="242"/>
      <c r="O2438" s="242" t="s">
        <v>12291</v>
      </c>
      <c r="P2438" s="242" t="s">
        <v>12292</v>
      </c>
      <c r="Q2438" s="242" t="s">
        <v>4733</v>
      </c>
    </row>
    <row r="2439" spans="1:17">
      <c r="A2439" s="242" t="s">
        <v>12597</v>
      </c>
      <c r="B2439" s="242" t="s">
        <v>12598</v>
      </c>
      <c r="C2439" s="242" t="s">
        <v>4742</v>
      </c>
      <c r="D2439" s="242"/>
      <c r="E2439" s="242" t="s">
        <v>12326</v>
      </c>
      <c r="F2439" s="242"/>
      <c r="G2439" s="240"/>
      <c r="H2439" s="241">
        <v>0</v>
      </c>
      <c r="I2439" s="242" t="s">
        <v>4820</v>
      </c>
      <c r="J2439" s="242" t="s">
        <v>4821</v>
      </c>
      <c r="K2439" s="242" t="s">
        <v>4729</v>
      </c>
      <c r="L2439" s="242" t="s">
        <v>4730</v>
      </c>
      <c r="M2439" s="242"/>
      <c r="N2439" s="242"/>
      <c r="O2439" s="242" t="s">
        <v>12291</v>
      </c>
      <c r="P2439" s="242" t="s">
        <v>12292</v>
      </c>
      <c r="Q2439" s="242" t="s">
        <v>4733</v>
      </c>
    </row>
    <row r="2440" spans="1:17">
      <c r="A2440" s="242" t="s">
        <v>12599</v>
      </c>
      <c r="B2440" s="242" t="s">
        <v>12600</v>
      </c>
      <c r="C2440" s="242" t="s">
        <v>12601</v>
      </c>
      <c r="D2440" s="242"/>
      <c r="E2440" s="242" t="s">
        <v>12326</v>
      </c>
      <c r="F2440" s="242"/>
      <c r="G2440" s="240"/>
      <c r="H2440" s="241">
        <v>0</v>
      </c>
      <c r="I2440" s="242" t="s">
        <v>4780</v>
      </c>
      <c r="J2440" s="242" t="s">
        <v>4781</v>
      </c>
      <c r="K2440" s="242" t="s">
        <v>4729</v>
      </c>
      <c r="L2440" s="242" t="s">
        <v>4730</v>
      </c>
      <c r="M2440" s="242" t="s">
        <v>4816</v>
      </c>
      <c r="N2440" s="242"/>
      <c r="O2440" s="242" t="s">
        <v>12291</v>
      </c>
      <c r="P2440" s="242" t="s">
        <v>12292</v>
      </c>
      <c r="Q2440" s="242" t="s">
        <v>4733</v>
      </c>
    </row>
    <row r="2441" spans="1:17">
      <c r="A2441" s="242" t="s">
        <v>12602</v>
      </c>
      <c r="B2441" s="242" t="s">
        <v>12603</v>
      </c>
      <c r="C2441" s="242" t="s">
        <v>12604</v>
      </c>
      <c r="D2441" s="242"/>
      <c r="E2441" s="242" t="s">
        <v>12326</v>
      </c>
      <c r="F2441" s="242"/>
      <c r="G2441" s="240"/>
      <c r="H2441" s="241">
        <v>0</v>
      </c>
      <c r="I2441" s="242" t="s">
        <v>4780</v>
      </c>
      <c r="J2441" s="242" t="s">
        <v>4781</v>
      </c>
      <c r="K2441" s="242" t="s">
        <v>4729</v>
      </c>
      <c r="L2441" s="242" t="s">
        <v>4730</v>
      </c>
      <c r="M2441" s="242" t="s">
        <v>4816</v>
      </c>
      <c r="N2441" s="242"/>
      <c r="O2441" s="242" t="s">
        <v>12291</v>
      </c>
      <c r="P2441" s="242" t="s">
        <v>12292</v>
      </c>
      <c r="Q2441" s="242" t="s">
        <v>4733</v>
      </c>
    </row>
    <row r="2442" spans="1:17">
      <c r="A2442" s="242" t="s">
        <v>12605</v>
      </c>
      <c r="B2442" s="242" t="s">
        <v>12606</v>
      </c>
      <c r="C2442" s="242" t="s">
        <v>12607</v>
      </c>
      <c r="D2442" s="242"/>
      <c r="E2442" s="242" t="s">
        <v>12326</v>
      </c>
      <c r="F2442" s="242"/>
      <c r="G2442" s="240"/>
      <c r="H2442" s="241">
        <v>0</v>
      </c>
      <c r="I2442" s="242" t="s">
        <v>4820</v>
      </c>
      <c r="J2442" s="242" t="s">
        <v>4821</v>
      </c>
      <c r="K2442" s="242" t="s">
        <v>4729</v>
      </c>
      <c r="L2442" s="242" t="s">
        <v>4730</v>
      </c>
      <c r="M2442" s="242" t="s">
        <v>4816</v>
      </c>
      <c r="N2442" s="242"/>
      <c r="O2442" s="242" t="s">
        <v>12291</v>
      </c>
      <c r="P2442" s="242" t="s">
        <v>12292</v>
      </c>
      <c r="Q2442" s="242" t="s">
        <v>4733</v>
      </c>
    </row>
    <row r="2443" spans="1:17">
      <c r="A2443" s="242" t="s">
        <v>12608</v>
      </c>
      <c r="B2443" s="242" t="s">
        <v>12609</v>
      </c>
      <c r="C2443" s="242" t="s">
        <v>12610</v>
      </c>
      <c r="D2443" s="242"/>
      <c r="E2443" s="242" t="s">
        <v>12326</v>
      </c>
      <c r="F2443" s="242"/>
      <c r="G2443" s="240"/>
      <c r="H2443" s="241">
        <v>0</v>
      </c>
      <c r="I2443" s="242" t="s">
        <v>4780</v>
      </c>
      <c r="J2443" s="242" t="s">
        <v>4781</v>
      </c>
      <c r="K2443" s="242" t="s">
        <v>4729</v>
      </c>
      <c r="L2443" s="242" t="s">
        <v>4730</v>
      </c>
      <c r="M2443" s="242" t="s">
        <v>4816</v>
      </c>
      <c r="N2443" s="242"/>
      <c r="O2443" s="242" t="s">
        <v>12291</v>
      </c>
      <c r="P2443" s="242" t="s">
        <v>12292</v>
      </c>
      <c r="Q2443" s="242" t="s">
        <v>4733</v>
      </c>
    </row>
    <row r="2444" spans="1:17">
      <c r="A2444" s="242" t="s">
        <v>12611</v>
      </c>
      <c r="B2444" s="242" t="s">
        <v>12612</v>
      </c>
      <c r="C2444" s="242" t="s">
        <v>12613</v>
      </c>
      <c r="D2444" s="242"/>
      <c r="E2444" s="242" t="s">
        <v>12326</v>
      </c>
      <c r="F2444" s="242"/>
      <c r="G2444" s="240"/>
      <c r="H2444" s="241">
        <v>0</v>
      </c>
      <c r="I2444" s="242" t="s">
        <v>4780</v>
      </c>
      <c r="J2444" s="242" t="s">
        <v>4781</v>
      </c>
      <c r="K2444" s="242" t="s">
        <v>4729</v>
      </c>
      <c r="L2444" s="242" t="s">
        <v>4730</v>
      </c>
      <c r="M2444" s="242" t="s">
        <v>4816</v>
      </c>
      <c r="N2444" s="242"/>
      <c r="O2444" s="242" t="s">
        <v>12291</v>
      </c>
      <c r="P2444" s="242" t="s">
        <v>12292</v>
      </c>
      <c r="Q2444" s="242" t="s">
        <v>4733</v>
      </c>
    </row>
    <row r="2445" spans="1:17">
      <c r="A2445" s="242" t="s">
        <v>12614</v>
      </c>
      <c r="B2445" s="242" t="s">
        <v>12615</v>
      </c>
      <c r="C2445" s="242" t="s">
        <v>12616</v>
      </c>
      <c r="D2445" s="242"/>
      <c r="E2445" s="242" t="s">
        <v>12326</v>
      </c>
      <c r="F2445" s="242"/>
      <c r="G2445" s="240"/>
      <c r="H2445" s="241">
        <v>0</v>
      </c>
      <c r="I2445" s="242" t="s">
        <v>4780</v>
      </c>
      <c r="J2445" s="242" t="s">
        <v>4781</v>
      </c>
      <c r="K2445" s="242" t="s">
        <v>4729</v>
      </c>
      <c r="L2445" s="242" t="s">
        <v>4730</v>
      </c>
      <c r="M2445" s="242" t="s">
        <v>4872</v>
      </c>
      <c r="N2445" s="242"/>
      <c r="O2445" s="242" t="s">
        <v>12291</v>
      </c>
      <c r="P2445" s="242" t="s">
        <v>12292</v>
      </c>
      <c r="Q2445" s="242" t="s">
        <v>4733</v>
      </c>
    </row>
    <row r="2446" spans="1:17">
      <c r="A2446" s="242" t="s">
        <v>12617</v>
      </c>
      <c r="B2446" s="242" t="s">
        <v>12618</v>
      </c>
      <c r="C2446" s="242" t="s">
        <v>12619</v>
      </c>
      <c r="D2446" s="242"/>
      <c r="E2446" s="242" t="s">
        <v>12326</v>
      </c>
      <c r="F2446" s="242"/>
      <c r="G2446" s="240"/>
      <c r="H2446" s="241">
        <v>0</v>
      </c>
      <c r="I2446" s="242" t="s">
        <v>4780</v>
      </c>
      <c r="J2446" s="242" t="s">
        <v>4781</v>
      </c>
      <c r="K2446" s="242" t="s">
        <v>4729</v>
      </c>
      <c r="L2446" s="242" t="s">
        <v>4730</v>
      </c>
      <c r="M2446" s="242" t="s">
        <v>4872</v>
      </c>
      <c r="N2446" s="242"/>
      <c r="O2446" s="242" t="s">
        <v>12291</v>
      </c>
      <c r="P2446" s="242" t="s">
        <v>12292</v>
      </c>
      <c r="Q2446" s="242" t="s">
        <v>4733</v>
      </c>
    </row>
    <row r="2447" spans="1:17">
      <c r="A2447" s="242" t="s">
        <v>12620</v>
      </c>
      <c r="B2447" s="242" t="s">
        <v>12621</v>
      </c>
      <c r="C2447" s="242" t="s">
        <v>12622</v>
      </c>
      <c r="D2447" s="242"/>
      <c r="E2447" s="242" t="s">
        <v>12326</v>
      </c>
      <c r="F2447" s="242"/>
      <c r="G2447" s="240"/>
      <c r="H2447" s="241">
        <v>0</v>
      </c>
      <c r="I2447" s="242" t="s">
        <v>4780</v>
      </c>
      <c r="J2447" s="242" t="s">
        <v>4781</v>
      </c>
      <c r="K2447" s="242" t="s">
        <v>4729</v>
      </c>
      <c r="L2447" s="242" t="s">
        <v>4730</v>
      </c>
      <c r="M2447" s="242" t="s">
        <v>4872</v>
      </c>
      <c r="N2447" s="242"/>
      <c r="O2447" s="242" t="s">
        <v>12291</v>
      </c>
      <c r="P2447" s="242" t="s">
        <v>12292</v>
      </c>
      <c r="Q2447" s="242" t="s">
        <v>4733</v>
      </c>
    </row>
    <row r="2448" spans="1:17">
      <c r="A2448" s="242" t="s">
        <v>12623</v>
      </c>
      <c r="B2448" s="242" t="s">
        <v>12624</v>
      </c>
      <c r="C2448" s="242" t="s">
        <v>12625</v>
      </c>
      <c r="D2448" s="242"/>
      <c r="E2448" s="242" t="s">
        <v>12326</v>
      </c>
      <c r="F2448" s="242"/>
      <c r="G2448" s="240"/>
      <c r="H2448" s="241">
        <v>0</v>
      </c>
      <c r="I2448" s="242" t="s">
        <v>4780</v>
      </c>
      <c r="J2448" s="242" t="s">
        <v>4781</v>
      </c>
      <c r="K2448" s="242" t="s">
        <v>4729</v>
      </c>
      <c r="L2448" s="242" t="s">
        <v>4730</v>
      </c>
      <c r="M2448" s="242" t="s">
        <v>4872</v>
      </c>
      <c r="N2448" s="242"/>
      <c r="O2448" s="242" t="s">
        <v>12291</v>
      </c>
      <c r="P2448" s="242" t="s">
        <v>12292</v>
      </c>
      <c r="Q2448" s="242" t="s">
        <v>4733</v>
      </c>
    </row>
    <row r="2449" spans="1:17">
      <c r="A2449" s="242" t="s">
        <v>12626</v>
      </c>
      <c r="B2449" s="242" t="s">
        <v>12627</v>
      </c>
      <c r="C2449" s="242" t="s">
        <v>12628</v>
      </c>
      <c r="D2449" s="242"/>
      <c r="E2449" s="242" t="s">
        <v>12326</v>
      </c>
      <c r="F2449" s="242"/>
      <c r="G2449" s="240"/>
      <c r="H2449" s="241">
        <v>0</v>
      </c>
      <c r="I2449" s="242" t="s">
        <v>4820</v>
      </c>
      <c r="J2449" s="242" t="s">
        <v>4821</v>
      </c>
      <c r="K2449" s="242" t="s">
        <v>4729</v>
      </c>
      <c r="L2449" s="242" t="s">
        <v>4730</v>
      </c>
      <c r="M2449" s="242" t="s">
        <v>4872</v>
      </c>
      <c r="N2449" s="242"/>
      <c r="O2449" s="242" t="s">
        <v>12291</v>
      </c>
      <c r="P2449" s="242" t="s">
        <v>12292</v>
      </c>
      <c r="Q2449" s="242" t="s">
        <v>4733</v>
      </c>
    </row>
    <row r="2450" spans="1:17">
      <c r="A2450" s="242" t="s">
        <v>12629</v>
      </c>
      <c r="B2450" s="242" t="s">
        <v>12630</v>
      </c>
      <c r="C2450" s="242" t="s">
        <v>12631</v>
      </c>
      <c r="D2450" s="242"/>
      <c r="E2450" s="242" t="s">
        <v>12326</v>
      </c>
      <c r="F2450" s="242"/>
      <c r="G2450" s="240"/>
      <c r="H2450" s="241">
        <v>0</v>
      </c>
      <c r="I2450" s="242" t="s">
        <v>4780</v>
      </c>
      <c r="J2450" s="242" t="s">
        <v>4781</v>
      </c>
      <c r="K2450" s="242" t="s">
        <v>4729</v>
      </c>
      <c r="L2450" s="242" t="s">
        <v>4730</v>
      </c>
      <c r="M2450" s="242" t="s">
        <v>4872</v>
      </c>
      <c r="N2450" s="242"/>
      <c r="O2450" s="242" t="s">
        <v>12291</v>
      </c>
      <c r="P2450" s="242" t="s">
        <v>12292</v>
      </c>
      <c r="Q2450" s="242" t="s">
        <v>4733</v>
      </c>
    </row>
    <row r="2451" spans="1:17">
      <c r="A2451" s="242" t="s">
        <v>12632</v>
      </c>
      <c r="B2451" s="242" t="s">
        <v>12633</v>
      </c>
      <c r="C2451" s="242" t="s">
        <v>12634</v>
      </c>
      <c r="D2451" s="242"/>
      <c r="E2451" s="242" t="s">
        <v>12326</v>
      </c>
      <c r="F2451" s="242"/>
      <c r="G2451" s="240"/>
      <c r="H2451" s="241">
        <v>0</v>
      </c>
      <c r="I2451" s="242" t="s">
        <v>4820</v>
      </c>
      <c r="J2451" s="242" t="s">
        <v>4821</v>
      </c>
      <c r="K2451" s="242" t="s">
        <v>4729</v>
      </c>
      <c r="L2451" s="242" t="s">
        <v>4730</v>
      </c>
      <c r="M2451" s="242" t="s">
        <v>4872</v>
      </c>
      <c r="N2451" s="242"/>
      <c r="O2451" s="242" t="s">
        <v>12291</v>
      </c>
      <c r="P2451" s="242" t="s">
        <v>12292</v>
      </c>
      <c r="Q2451" s="242" t="s">
        <v>4733</v>
      </c>
    </row>
    <row r="2452" spans="1:17">
      <c r="A2452" s="242" t="s">
        <v>12635</v>
      </c>
      <c r="B2452" s="242" t="s">
        <v>12636</v>
      </c>
      <c r="C2452" s="242" t="s">
        <v>12637</v>
      </c>
      <c r="D2452" s="242"/>
      <c r="E2452" s="242" t="s">
        <v>12326</v>
      </c>
      <c r="F2452" s="242"/>
      <c r="G2452" s="240"/>
      <c r="H2452" s="241">
        <v>0</v>
      </c>
      <c r="I2452" s="242" t="s">
        <v>4780</v>
      </c>
      <c r="J2452" s="242" t="s">
        <v>4781</v>
      </c>
      <c r="K2452" s="242" t="s">
        <v>4729</v>
      </c>
      <c r="L2452" s="242" t="s">
        <v>4730</v>
      </c>
      <c r="M2452" s="242" t="s">
        <v>4872</v>
      </c>
      <c r="N2452" s="242"/>
      <c r="O2452" s="242" t="s">
        <v>12291</v>
      </c>
      <c r="P2452" s="242" t="s">
        <v>12292</v>
      </c>
      <c r="Q2452" s="242" t="s">
        <v>4733</v>
      </c>
    </row>
    <row r="2453" spans="1:17">
      <c r="A2453" s="242" t="s">
        <v>12638</v>
      </c>
      <c r="B2453" s="242" t="s">
        <v>12639</v>
      </c>
      <c r="C2453" s="242" t="s">
        <v>12640</v>
      </c>
      <c r="D2453" s="242"/>
      <c r="E2453" s="242" t="s">
        <v>12326</v>
      </c>
      <c r="F2453" s="242"/>
      <c r="G2453" s="240"/>
      <c r="H2453" s="241">
        <v>0</v>
      </c>
      <c r="I2453" s="242" t="s">
        <v>4820</v>
      </c>
      <c r="J2453" s="242" t="s">
        <v>4821</v>
      </c>
      <c r="K2453" s="242" t="s">
        <v>4729</v>
      </c>
      <c r="L2453" s="242" t="s">
        <v>4730</v>
      </c>
      <c r="M2453" s="242" t="s">
        <v>4872</v>
      </c>
      <c r="N2453" s="242"/>
      <c r="O2453" s="242" t="s">
        <v>12291</v>
      </c>
      <c r="P2453" s="242" t="s">
        <v>12292</v>
      </c>
      <c r="Q2453" s="242" t="s">
        <v>4733</v>
      </c>
    </row>
    <row r="2454" spans="1:17">
      <c r="A2454" s="242" t="s">
        <v>12641</v>
      </c>
      <c r="B2454" s="242" t="s">
        <v>12642</v>
      </c>
      <c r="C2454" s="242" t="s">
        <v>12643</v>
      </c>
      <c r="D2454" s="242"/>
      <c r="E2454" s="242" t="s">
        <v>12326</v>
      </c>
      <c r="F2454" s="242"/>
      <c r="G2454" s="240"/>
      <c r="H2454" s="241">
        <v>0</v>
      </c>
      <c r="I2454" s="242" t="s">
        <v>4780</v>
      </c>
      <c r="J2454" s="242" t="s">
        <v>4781</v>
      </c>
      <c r="K2454" s="242" t="s">
        <v>4729</v>
      </c>
      <c r="L2454" s="242" t="s">
        <v>4730</v>
      </c>
      <c r="M2454" s="242" t="s">
        <v>4872</v>
      </c>
      <c r="N2454" s="242"/>
      <c r="O2454" s="242" t="s">
        <v>12291</v>
      </c>
      <c r="P2454" s="242" t="s">
        <v>12292</v>
      </c>
      <c r="Q2454" s="242" t="s">
        <v>4733</v>
      </c>
    </row>
    <row r="2455" spans="1:17">
      <c r="A2455" s="242" t="s">
        <v>12644</v>
      </c>
      <c r="B2455" s="242" t="s">
        <v>12645</v>
      </c>
      <c r="C2455" s="242" t="s">
        <v>12646</v>
      </c>
      <c r="D2455" s="242"/>
      <c r="E2455" s="242" t="s">
        <v>12326</v>
      </c>
      <c r="F2455" s="242"/>
      <c r="G2455" s="240"/>
      <c r="H2455" s="241">
        <v>0</v>
      </c>
      <c r="I2455" s="242" t="s">
        <v>4820</v>
      </c>
      <c r="J2455" s="242" t="s">
        <v>4821</v>
      </c>
      <c r="K2455" s="242" t="s">
        <v>4729</v>
      </c>
      <c r="L2455" s="242" t="s">
        <v>4730</v>
      </c>
      <c r="M2455" s="242" t="s">
        <v>4872</v>
      </c>
      <c r="N2455" s="242"/>
      <c r="O2455" s="242" t="s">
        <v>12291</v>
      </c>
      <c r="P2455" s="242" t="s">
        <v>12292</v>
      </c>
      <c r="Q2455" s="242" t="s">
        <v>4733</v>
      </c>
    </row>
    <row r="2456" spans="1:17">
      <c r="A2456" s="242" t="s">
        <v>12647</v>
      </c>
      <c r="B2456" s="242" t="s">
        <v>12648</v>
      </c>
      <c r="C2456" s="242" t="s">
        <v>12649</v>
      </c>
      <c r="D2456" s="242"/>
      <c r="E2456" s="242" t="s">
        <v>12326</v>
      </c>
      <c r="F2456" s="242"/>
      <c r="G2456" s="240"/>
      <c r="H2456" s="241">
        <v>0</v>
      </c>
      <c r="I2456" s="242" t="s">
        <v>4820</v>
      </c>
      <c r="J2456" s="242" t="s">
        <v>4821</v>
      </c>
      <c r="K2456" s="242" t="s">
        <v>4729</v>
      </c>
      <c r="L2456" s="242" t="s">
        <v>4730</v>
      </c>
      <c r="M2456" s="242" t="s">
        <v>4872</v>
      </c>
      <c r="N2456" s="242"/>
      <c r="O2456" s="242" t="s">
        <v>12291</v>
      </c>
      <c r="P2456" s="242" t="s">
        <v>12292</v>
      </c>
      <c r="Q2456" s="242" t="s">
        <v>4733</v>
      </c>
    </row>
    <row r="2457" spans="1:17">
      <c r="A2457" s="242" t="s">
        <v>12650</v>
      </c>
      <c r="B2457" s="242" t="s">
        <v>12651</v>
      </c>
      <c r="C2457" s="242" t="s">
        <v>12652</v>
      </c>
      <c r="D2457" s="242"/>
      <c r="E2457" s="242" t="s">
        <v>12326</v>
      </c>
      <c r="F2457" s="242"/>
      <c r="G2457" s="240"/>
      <c r="H2457" s="241">
        <v>0</v>
      </c>
      <c r="I2457" s="242" t="s">
        <v>4780</v>
      </c>
      <c r="J2457" s="242" t="s">
        <v>4781</v>
      </c>
      <c r="K2457" s="242" t="s">
        <v>4729</v>
      </c>
      <c r="L2457" s="242" t="s">
        <v>4730</v>
      </c>
      <c r="M2457" s="242" t="s">
        <v>4872</v>
      </c>
      <c r="N2457" s="242"/>
      <c r="O2457" s="242" t="s">
        <v>12291</v>
      </c>
      <c r="P2457" s="242" t="s">
        <v>12292</v>
      </c>
      <c r="Q2457" s="242" t="s">
        <v>4733</v>
      </c>
    </row>
    <row r="2458" spans="1:17">
      <c r="A2458" s="242" t="s">
        <v>12653</v>
      </c>
      <c r="B2458" s="242" t="s">
        <v>12654</v>
      </c>
      <c r="C2458" s="242" t="s">
        <v>12655</v>
      </c>
      <c r="D2458" s="242"/>
      <c r="E2458" s="242" t="s">
        <v>12326</v>
      </c>
      <c r="F2458" s="242"/>
      <c r="G2458" s="240"/>
      <c r="H2458" s="241">
        <v>0</v>
      </c>
      <c r="I2458" s="242" t="s">
        <v>4780</v>
      </c>
      <c r="J2458" s="242" t="s">
        <v>4781</v>
      </c>
      <c r="K2458" s="242" t="s">
        <v>4729</v>
      </c>
      <c r="L2458" s="242" t="s">
        <v>4730</v>
      </c>
      <c r="M2458" s="242" t="s">
        <v>4872</v>
      </c>
      <c r="N2458" s="242"/>
      <c r="O2458" s="242" t="s">
        <v>12291</v>
      </c>
      <c r="P2458" s="242" t="s">
        <v>12292</v>
      </c>
      <c r="Q2458" s="242" t="s">
        <v>4733</v>
      </c>
    </row>
    <row r="2459" spans="1:17">
      <c r="A2459" s="242" t="s">
        <v>12656</v>
      </c>
      <c r="B2459" s="242" t="s">
        <v>12657</v>
      </c>
      <c r="C2459" s="242" t="s">
        <v>12658</v>
      </c>
      <c r="D2459" s="242"/>
      <c r="E2459" s="242" t="s">
        <v>12326</v>
      </c>
      <c r="F2459" s="242"/>
      <c r="G2459" s="240"/>
      <c r="H2459" s="241">
        <v>0</v>
      </c>
      <c r="I2459" s="242" t="s">
        <v>4820</v>
      </c>
      <c r="J2459" s="242" t="s">
        <v>4821</v>
      </c>
      <c r="K2459" s="242" t="s">
        <v>4729</v>
      </c>
      <c r="L2459" s="242" t="s">
        <v>4730</v>
      </c>
      <c r="M2459" s="242" t="s">
        <v>6439</v>
      </c>
      <c r="N2459" s="242"/>
      <c r="O2459" s="242" t="s">
        <v>12291</v>
      </c>
      <c r="P2459" s="242" t="s">
        <v>12292</v>
      </c>
      <c r="Q2459" s="242" t="s">
        <v>4733</v>
      </c>
    </row>
    <row r="2460" spans="1:17">
      <c r="A2460" s="242" t="s">
        <v>12659</v>
      </c>
      <c r="B2460" s="242" t="s">
        <v>12660</v>
      </c>
      <c r="C2460" s="242" t="s">
        <v>12661</v>
      </c>
      <c r="D2460" s="242"/>
      <c r="E2460" s="242" t="s">
        <v>12326</v>
      </c>
      <c r="F2460" s="242"/>
      <c r="G2460" s="240"/>
      <c r="H2460" s="241">
        <v>0</v>
      </c>
      <c r="I2460" s="242" t="s">
        <v>4780</v>
      </c>
      <c r="J2460" s="242" t="s">
        <v>4781</v>
      </c>
      <c r="K2460" s="242" t="s">
        <v>4729</v>
      </c>
      <c r="L2460" s="242" t="s">
        <v>4730</v>
      </c>
      <c r="M2460" s="242" t="s">
        <v>6439</v>
      </c>
      <c r="N2460" s="242"/>
      <c r="O2460" s="242" t="s">
        <v>12291</v>
      </c>
      <c r="P2460" s="242" t="s">
        <v>12292</v>
      </c>
      <c r="Q2460" s="242" t="s">
        <v>4733</v>
      </c>
    </row>
    <row r="2461" spans="1:17">
      <c r="A2461" s="242" t="s">
        <v>12662</v>
      </c>
      <c r="B2461" s="242" t="s">
        <v>12663</v>
      </c>
      <c r="C2461" s="242" t="s">
        <v>12664</v>
      </c>
      <c r="D2461" s="242"/>
      <c r="E2461" s="242" t="s">
        <v>12326</v>
      </c>
      <c r="F2461" s="242"/>
      <c r="G2461" s="240"/>
      <c r="H2461" s="241">
        <v>0</v>
      </c>
      <c r="I2461" s="242" t="s">
        <v>4780</v>
      </c>
      <c r="J2461" s="242" t="s">
        <v>4781</v>
      </c>
      <c r="K2461" s="242" t="s">
        <v>4729</v>
      </c>
      <c r="L2461" s="242" t="s">
        <v>4730</v>
      </c>
      <c r="M2461" s="242" t="s">
        <v>6439</v>
      </c>
      <c r="N2461" s="242"/>
      <c r="O2461" s="242" t="s">
        <v>12291</v>
      </c>
      <c r="P2461" s="242" t="s">
        <v>12292</v>
      </c>
      <c r="Q2461" s="242" t="s">
        <v>4733</v>
      </c>
    </row>
    <row r="2462" spans="1:17">
      <c r="A2462" s="242" t="s">
        <v>12665</v>
      </c>
      <c r="B2462" s="242" t="s">
        <v>12666</v>
      </c>
      <c r="C2462" s="242" t="s">
        <v>12667</v>
      </c>
      <c r="D2462" s="242"/>
      <c r="E2462" s="242" t="s">
        <v>12326</v>
      </c>
      <c r="F2462" s="242"/>
      <c r="G2462" s="240"/>
      <c r="H2462" s="241">
        <v>0</v>
      </c>
      <c r="I2462" s="242" t="s">
        <v>4780</v>
      </c>
      <c r="J2462" s="242" t="s">
        <v>4781</v>
      </c>
      <c r="K2462" s="242" t="s">
        <v>4729</v>
      </c>
      <c r="L2462" s="242" t="s">
        <v>4730</v>
      </c>
      <c r="M2462" s="242" t="s">
        <v>6439</v>
      </c>
      <c r="N2462" s="242"/>
      <c r="O2462" s="242" t="s">
        <v>12291</v>
      </c>
      <c r="P2462" s="242" t="s">
        <v>12292</v>
      </c>
      <c r="Q2462" s="242" t="s">
        <v>4733</v>
      </c>
    </row>
    <row r="2463" spans="1:17">
      <c r="A2463" s="242" t="s">
        <v>12668</v>
      </c>
      <c r="B2463" s="242" t="s">
        <v>12669</v>
      </c>
      <c r="C2463" s="242" t="s">
        <v>12670</v>
      </c>
      <c r="D2463" s="242"/>
      <c r="E2463" s="242" t="s">
        <v>12326</v>
      </c>
      <c r="F2463" s="242"/>
      <c r="G2463" s="240"/>
      <c r="H2463" s="241">
        <v>0</v>
      </c>
      <c r="I2463" s="242" t="s">
        <v>4780</v>
      </c>
      <c r="J2463" s="242" t="s">
        <v>4781</v>
      </c>
      <c r="K2463" s="242" t="s">
        <v>4729</v>
      </c>
      <c r="L2463" s="242" t="s">
        <v>4730</v>
      </c>
      <c r="M2463" s="242" t="s">
        <v>6439</v>
      </c>
      <c r="N2463" s="242"/>
      <c r="O2463" s="242" t="s">
        <v>12291</v>
      </c>
      <c r="P2463" s="242" t="s">
        <v>12292</v>
      </c>
      <c r="Q2463" s="242" t="s">
        <v>4733</v>
      </c>
    </row>
    <row r="2464" spans="1:17">
      <c r="A2464" s="242" t="s">
        <v>12671</v>
      </c>
      <c r="B2464" s="242" t="s">
        <v>12672</v>
      </c>
      <c r="C2464" s="242" t="s">
        <v>12673</v>
      </c>
      <c r="D2464" s="242"/>
      <c r="E2464" s="242" t="s">
        <v>12326</v>
      </c>
      <c r="F2464" s="242"/>
      <c r="G2464" s="240"/>
      <c r="H2464" s="241">
        <v>0</v>
      </c>
      <c r="I2464" s="242" t="s">
        <v>4780</v>
      </c>
      <c r="J2464" s="242" t="s">
        <v>4781</v>
      </c>
      <c r="K2464" s="242" t="s">
        <v>4729</v>
      </c>
      <c r="L2464" s="242" t="s">
        <v>4730</v>
      </c>
      <c r="M2464" s="242" t="s">
        <v>6439</v>
      </c>
      <c r="N2464" s="242"/>
      <c r="O2464" s="242" t="s">
        <v>12291</v>
      </c>
      <c r="P2464" s="242" t="s">
        <v>12292</v>
      </c>
      <c r="Q2464" s="242" t="s">
        <v>4733</v>
      </c>
    </row>
    <row r="2465" spans="1:17">
      <c r="A2465" s="242" t="s">
        <v>12674</v>
      </c>
      <c r="B2465" s="242" t="s">
        <v>12675</v>
      </c>
      <c r="C2465" s="242" t="s">
        <v>12676</v>
      </c>
      <c r="D2465" s="242"/>
      <c r="E2465" s="242" t="s">
        <v>12326</v>
      </c>
      <c r="F2465" s="242"/>
      <c r="G2465" s="240"/>
      <c r="H2465" s="241">
        <v>0</v>
      </c>
      <c r="I2465" s="242" t="s">
        <v>4780</v>
      </c>
      <c r="J2465" s="242" t="s">
        <v>4781</v>
      </c>
      <c r="K2465" s="242" t="s">
        <v>4729</v>
      </c>
      <c r="L2465" s="242" t="s">
        <v>4730</v>
      </c>
      <c r="M2465" s="242" t="s">
        <v>6439</v>
      </c>
      <c r="N2465" s="242"/>
      <c r="O2465" s="242" t="s">
        <v>12291</v>
      </c>
      <c r="P2465" s="242" t="s">
        <v>12292</v>
      </c>
      <c r="Q2465" s="242" t="s">
        <v>4733</v>
      </c>
    </row>
    <row r="2466" spans="1:17">
      <c r="A2466" s="242" t="s">
        <v>12677</v>
      </c>
      <c r="B2466" s="242" t="s">
        <v>12678</v>
      </c>
      <c r="C2466" s="242" t="s">
        <v>12679</v>
      </c>
      <c r="D2466" s="242"/>
      <c r="E2466" s="242" t="s">
        <v>12326</v>
      </c>
      <c r="F2466" s="242"/>
      <c r="G2466" s="240"/>
      <c r="H2466" s="241">
        <v>0</v>
      </c>
      <c r="I2466" s="242" t="s">
        <v>4820</v>
      </c>
      <c r="J2466" s="242" t="s">
        <v>4821</v>
      </c>
      <c r="K2466" s="242" t="s">
        <v>4729</v>
      </c>
      <c r="L2466" s="242" t="s">
        <v>4730</v>
      </c>
      <c r="M2466" s="242" t="s">
        <v>6439</v>
      </c>
      <c r="N2466" s="242"/>
      <c r="O2466" s="242" t="s">
        <v>12291</v>
      </c>
      <c r="P2466" s="242" t="s">
        <v>12292</v>
      </c>
      <c r="Q2466" s="242" t="s">
        <v>4733</v>
      </c>
    </row>
    <row r="2467" spans="1:17">
      <c r="A2467" s="242" t="s">
        <v>12680</v>
      </c>
      <c r="B2467" s="242" t="s">
        <v>12681</v>
      </c>
      <c r="C2467" s="242" t="s">
        <v>12682</v>
      </c>
      <c r="D2467" s="242"/>
      <c r="E2467" s="242" t="s">
        <v>12326</v>
      </c>
      <c r="F2467" s="242"/>
      <c r="G2467" s="240"/>
      <c r="H2467" s="241">
        <v>0</v>
      </c>
      <c r="I2467" s="242" t="s">
        <v>4780</v>
      </c>
      <c r="J2467" s="242" t="s">
        <v>4781</v>
      </c>
      <c r="K2467" s="242" t="s">
        <v>4729</v>
      </c>
      <c r="L2467" s="242" t="s">
        <v>4730</v>
      </c>
      <c r="M2467" s="242" t="s">
        <v>6439</v>
      </c>
      <c r="N2467" s="242"/>
      <c r="O2467" s="242" t="s">
        <v>12291</v>
      </c>
      <c r="P2467" s="242" t="s">
        <v>12292</v>
      </c>
      <c r="Q2467" s="242" t="s">
        <v>4733</v>
      </c>
    </row>
    <row r="2468" spans="1:17">
      <c r="A2468" s="242" t="s">
        <v>12683</v>
      </c>
      <c r="B2468" s="242" t="s">
        <v>12684</v>
      </c>
      <c r="C2468" s="242" t="s">
        <v>12685</v>
      </c>
      <c r="D2468" s="242"/>
      <c r="E2468" s="242" t="s">
        <v>12326</v>
      </c>
      <c r="F2468" s="242"/>
      <c r="G2468" s="240"/>
      <c r="H2468" s="241">
        <v>0</v>
      </c>
      <c r="I2468" s="242" t="s">
        <v>4780</v>
      </c>
      <c r="J2468" s="242" t="s">
        <v>4781</v>
      </c>
      <c r="K2468" s="242" t="s">
        <v>4729</v>
      </c>
      <c r="L2468" s="242" t="s">
        <v>4730</v>
      </c>
      <c r="M2468" s="242" t="s">
        <v>6439</v>
      </c>
      <c r="N2468" s="242"/>
      <c r="O2468" s="242" t="s">
        <v>12291</v>
      </c>
      <c r="P2468" s="242" t="s">
        <v>12292</v>
      </c>
      <c r="Q2468" s="242" t="s">
        <v>4733</v>
      </c>
    </row>
    <row r="2469" spans="1:17">
      <c r="A2469" s="242" t="s">
        <v>12686</v>
      </c>
      <c r="B2469" s="242" t="s">
        <v>12687</v>
      </c>
      <c r="C2469" s="242" t="s">
        <v>12688</v>
      </c>
      <c r="D2469" s="242"/>
      <c r="E2469" s="242" t="s">
        <v>12326</v>
      </c>
      <c r="F2469" s="242"/>
      <c r="G2469" s="240"/>
      <c r="H2469" s="241">
        <v>0</v>
      </c>
      <c r="I2469" s="242" t="s">
        <v>4780</v>
      </c>
      <c r="J2469" s="242" t="s">
        <v>4781</v>
      </c>
      <c r="K2469" s="242" t="s">
        <v>4729</v>
      </c>
      <c r="L2469" s="242" t="s">
        <v>4730</v>
      </c>
      <c r="M2469" s="242" t="s">
        <v>6439</v>
      </c>
      <c r="N2469" s="242"/>
      <c r="O2469" s="242" t="s">
        <v>12291</v>
      </c>
      <c r="P2469" s="242" t="s">
        <v>12292</v>
      </c>
      <c r="Q2469" s="242" t="s">
        <v>4733</v>
      </c>
    </row>
    <row r="2470" spans="1:17">
      <c r="A2470" s="242" t="s">
        <v>12689</v>
      </c>
      <c r="B2470" s="242" t="s">
        <v>12690</v>
      </c>
      <c r="C2470" s="242" t="s">
        <v>12691</v>
      </c>
      <c r="D2470" s="242"/>
      <c r="E2470" s="242" t="s">
        <v>12326</v>
      </c>
      <c r="F2470" s="242"/>
      <c r="G2470" s="240"/>
      <c r="H2470" s="241">
        <v>0</v>
      </c>
      <c r="I2470" s="242" t="s">
        <v>4780</v>
      </c>
      <c r="J2470" s="242" t="s">
        <v>4781</v>
      </c>
      <c r="K2470" s="242" t="s">
        <v>4729</v>
      </c>
      <c r="L2470" s="242" t="s">
        <v>4730</v>
      </c>
      <c r="M2470" s="242" t="s">
        <v>6439</v>
      </c>
      <c r="N2470" s="242"/>
      <c r="O2470" s="242" t="s">
        <v>12291</v>
      </c>
      <c r="P2470" s="242" t="s">
        <v>12292</v>
      </c>
      <c r="Q2470" s="242" t="s">
        <v>4733</v>
      </c>
    </row>
    <row r="2471" spans="1:17">
      <c r="A2471" s="242" t="s">
        <v>12692</v>
      </c>
      <c r="B2471" s="242" t="s">
        <v>12693</v>
      </c>
      <c r="C2471" s="242" t="s">
        <v>12694</v>
      </c>
      <c r="D2471" s="242"/>
      <c r="E2471" s="242" t="s">
        <v>12326</v>
      </c>
      <c r="F2471" s="242"/>
      <c r="G2471" s="240"/>
      <c r="H2471" s="241">
        <v>0</v>
      </c>
      <c r="I2471" s="242" t="s">
        <v>4820</v>
      </c>
      <c r="J2471" s="242" t="s">
        <v>4821</v>
      </c>
      <c r="K2471" s="242" t="s">
        <v>4729</v>
      </c>
      <c r="L2471" s="242" t="s">
        <v>4730</v>
      </c>
      <c r="M2471" s="242" t="s">
        <v>6439</v>
      </c>
      <c r="N2471" s="242"/>
      <c r="O2471" s="242" t="s">
        <v>12291</v>
      </c>
      <c r="P2471" s="242" t="s">
        <v>12292</v>
      </c>
      <c r="Q2471" s="242" t="s">
        <v>4733</v>
      </c>
    </row>
    <row r="2472" spans="1:17">
      <c r="A2472" s="242" t="s">
        <v>12695</v>
      </c>
      <c r="B2472" s="242" t="s">
        <v>12696</v>
      </c>
      <c r="C2472" s="242" t="s">
        <v>12697</v>
      </c>
      <c r="D2472" s="242"/>
      <c r="E2472" s="242" t="s">
        <v>12326</v>
      </c>
      <c r="F2472" s="242"/>
      <c r="G2472" s="240"/>
      <c r="H2472" s="241">
        <v>0</v>
      </c>
      <c r="I2472" s="242" t="s">
        <v>4808</v>
      </c>
      <c r="J2472" s="242" t="s">
        <v>4809</v>
      </c>
      <c r="K2472" s="242" t="s">
        <v>4729</v>
      </c>
      <c r="L2472" s="242" t="s">
        <v>4730</v>
      </c>
      <c r="M2472" s="242" t="s">
        <v>7593</v>
      </c>
      <c r="N2472" s="242"/>
      <c r="O2472" s="242" t="s">
        <v>12291</v>
      </c>
      <c r="P2472" s="242" t="s">
        <v>12292</v>
      </c>
      <c r="Q2472" s="242" t="s">
        <v>4733</v>
      </c>
    </row>
    <row r="2473" spans="1:17">
      <c r="A2473" s="242" t="s">
        <v>12698</v>
      </c>
      <c r="B2473" s="242" t="s">
        <v>12699</v>
      </c>
      <c r="C2473" s="242" t="s">
        <v>12700</v>
      </c>
      <c r="D2473" s="242"/>
      <c r="E2473" s="242" t="s">
        <v>12326</v>
      </c>
      <c r="F2473" s="242"/>
      <c r="G2473" s="240"/>
      <c r="H2473" s="241">
        <v>0</v>
      </c>
      <c r="I2473" s="242" t="s">
        <v>4808</v>
      </c>
      <c r="J2473" s="242" t="s">
        <v>4809</v>
      </c>
      <c r="K2473" s="242" t="s">
        <v>4729</v>
      </c>
      <c r="L2473" s="242" t="s">
        <v>4730</v>
      </c>
      <c r="M2473" s="242" t="s">
        <v>7593</v>
      </c>
      <c r="N2473" s="242"/>
      <c r="O2473" s="242" t="s">
        <v>12291</v>
      </c>
      <c r="P2473" s="242" t="s">
        <v>12292</v>
      </c>
      <c r="Q2473" s="242" t="s">
        <v>4733</v>
      </c>
    </row>
    <row r="2474" spans="1:17">
      <c r="A2474" s="242" t="s">
        <v>12701</v>
      </c>
      <c r="B2474" s="242" t="s">
        <v>12702</v>
      </c>
      <c r="C2474" s="242" t="s">
        <v>12703</v>
      </c>
      <c r="D2474" s="242"/>
      <c r="E2474" s="242" t="s">
        <v>12326</v>
      </c>
      <c r="F2474" s="242"/>
      <c r="G2474" s="240"/>
      <c r="H2474" s="241">
        <v>0</v>
      </c>
      <c r="I2474" s="242" t="s">
        <v>4808</v>
      </c>
      <c r="J2474" s="242" t="s">
        <v>4809</v>
      </c>
      <c r="K2474" s="242" t="s">
        <v>4729</v>
      </c>
      <c r="L2474" s="242" t="s">
        <v>4730</v>
      </c>
      <c r="M2474" s="242" t="s">
        <v>7593</v>
      </c>
      <c r="N2474" s="242"/>
      <c r="O2474" s="242" t="s">
        <v>12291</v>
      </c>
      <c r="P2474" s="242" t="s">
        <v>12292</v>
      </c>
      <c r="Q2474" s="242" t="s">
        <v>4733</v>
      </c>
    </row>
    <row r="2475" spans="1:17">
      <c r="A2475" s="242" t="s">
        <v>12704</v>
      </c>
      <c r="B2475" s="242" t="s">
        <v>12705</v>
      </c>
      <c r="C2475" s="242" t="s">
        <v>12706</v>
      </c>
      <c r="D2475" s="242"/>
      <c r="E2475" s="242" t="s">
        <v>12326</v>
      </c>
      <c r="F2475" s="242"/>
      <c r="G2475" s="240"/>
      <c r="H2475" s="241">
        <v>0</v>
      </c>
      <c r="I2475" s="242" t="s">
        <v>4808</v>
      </c>
      <c r="J2475" s="242" t="s">
        <v>4809</v>
      </c>
      <c r="K2475" s="242" t="s">
        <v>4729</v>
      </c>
      <c r="L2475" s="242" t="s">
        <v>4730</v>
      </c>
      <c r="M2475" s="242" t="s">
        <v>7593</v>
      </c>
      <c r="N2475" s="242"/>
      <c r="O2475" s="242" t="s">
        <v>12291</v>
      </c>
      <c r="P2475" s="242" t="s">
        <v>12292</v>
      </c>
      <c r="Q2475" s="242" t="s">
        <v>4733</v>
      </c>
    </row>
    <row r="2476" spans="1:17">
      <c r="A2476" s="242" t="s">
        <v>12707</v>
      </c>
      <c r="B2476" s="242" t="s">
        <v>12708</v>
      </c>
      <c r="C2476" s="242" t="s">
        <v>12709</v>
      </c>
      <c r="D2476" s="242"/>
      <c r="E2476" s="242" t="s">
        <v>12326</v>
      </c>
      <c r="F2476" s="242"/>
      <c r="G2476" s="240"/>
      <c r="H2476" s="241">
        <v>0</v>
      </c>
      <c r="I2476" s="242" t="s">
        <v>4808</v>
      </c>
      <c r="J2476" s="242" t="s">
        <v>4809</v>
      </c>
      <c r="K2476" s="242" t="s">
        <v>4729</v>
      </c>
      <c r="L2476" s="242" t="s">
        <v>4730</v>
      </c>
      <c r="M2476" s="242" t="s">
        <v>7593</v>
      </c>
      <c r="N2476" s="242"/>
      <c r="O2476" s="242" t="s">
        <v>12291</v>
      </c>
      <c r="P2476" s="242" t="s">
        <v>12292</v>
      </c>
      <c r="Q2476" s="242" t="s">
        <v>4733</v>
      </c>
    </row>
    <row r="2477" spans="1:17">
      <c r="A2477" s="242" t="s">
        <v>12710</v>
      </c>
      <c r="B2477" s="242" t="s">
        <v>12711</v>
      </c>
      <c r="C2477" s="242" t="s">
        <v>12712</v>
      </c>
      <c r="D2477" s="242"/>
      <c r="E2477" s="242" t="s">
        <v>12326</v>
      </c>
      <c r="F2477" s="242"/>
      <c r="G2477" s="240"/>
      <c r="H2477" s="241">
        <v>0</v>
      </c>
      <c r="I2477" s="242" t="s">
        <v>4931</v>
      </c>
      <c r="J2477" s="242" t="s">
        <v>4932</v>
      </c>
      <c r="K2477" s="242" t="s">
        <v>4729</v>
      </c>
      <c r="L2477" s="242" t="s">
        <v>4730</v>
      </c>
      <c r="M2477" s="242" t="s">
        <v>7593</v>
      </c>
      <c r="N2477" s="242"/>
      <c r="O2477" s="242" t="s">
        <v>12291</v>
      </c>
      <c r="P2477" s="242" t="s">
        <v>12292</v>
      </c>
      <c r="Q2477" s="242" t="s">
        <v>4733</v>
      </c>
    </row>
    <row r="2478" spans="1:17">
      <c r="A2478" s="242" t="s">
        <v>12713</v>
      </c>
      <c r="B2478" s="242" t="s">
        <v>12714</v>
      </c>
      <c r="C2478" s="242" t="s">
        <v>12715</v>
      </c>
      <c r="D2478" s="242"/>
      <c r="E2478" s="242" t="s">
        <v>12326</v>
      </c>
      <c r="F2478" s="242"/>
      <c r="G2478" s="240"/>
      <c r="H2478" s="241">
        <v>0</v>
      </c>
      <c r="I2478" s="242" t="s">
        <v>4931</v>
      </c>
      <c r="J2478" s="242" t="s">
        <v>4932</v>
      </c>
      <c r="K2478" s="242" t="s">
        <v>4729</v>
      </c>
      <c r="L2478" s="242" t="s">
        <v>4730</v>
      </c>
      <c r="M2478" s="242" t="s">
        <v>4816</v>
      </c>
      <c r="N2478" s="242"/>
      <c r="O2478" s="242" t="s">
        <v>12291</v>
      </c>
      <c r="P2478" s="242" t="s">
        <v>12292</v>
      </c>
      <c r="Q2478" s="242" t="s">
        <v>4733</v>
      </c>
    </row>
    <row r="2479" spans="1:17">
      <c r="A2479" s="242" t="s">
        <v>12716</v>
      </c>
      <c r="B2479" s="242" t="s">
        <v>12717</v>
      </c>
      <c r="C2479" s="242" t="s">
        <v>12718</v>
      </c>
      <c r="D2479" s="242"/>
      <c r="E2479" s="242" t="s">
        <v>12326</v>
      </c>
      <c r="F2479" s="242"/>
      <c r="G2479" s="240"/>
      <c r="H2479" s="241">
        <v>0</v>
      </c>
      <c r="I2479" s="242" t="s">
        <v>4808</v>
      </c>
      <c r="J2479" s="242" t="s">
        <v>4809</v>
      </c>
      <c r="K2479" s="242" t="s">
        <v>4729</v>
      </c>
      <c r="L2479" s="242" t="s">
        <v>4730</v>
      </c>
      <c r="M2479" s="242" t="s">
        <v>7593</v>
      </c>
      <c r="N2479" s="242"/>
      <c r="O2479" s="242" t="s">
        <v>12291</v>
      </c>
      <c r="P2479" s="242" t="s">
        <v>12292</v>
      </c>
      <c r="Q2479" s="242" t="s">
        <v>4733</v>
      </c>
    </row>
    <row r="2480" spans="1:17">
      <c r="A2480" s="242" t="s">
        <v>12719</v>
      </c>
      <c r="B2480" s="242" t="s">
        <v>12720</v>
      </c>
      <c r="C2480" s="242" t="s">
        <v>12721</v>
      </c>
      <c r="D2480" s="242"/>
      <c r="E2480" s="242" t="s">
        <v>12326</v>
      </c>
      <c r="F2480" s="242"/>
      <c r="G2480" s="240"/>
      <c r="H2480" s="241">
        <v>0</v>
      </c>
      <c r="I2480" s="242" t="s">
        <v>4808</v>
      </c>
      <c r="J2480" s="242" t="s">
        <v>4809</v>
      </c>
      <c r="K2480" s="242" t="s">
        <v>4729</v>
      </c>
      <c r="L2480" s="242" t="s">
        <v>4730</v>
      </c>
      <c r="M2480" s="242" t="s">
        <v>7593</v>
      </c>
      <c r="N2480" s="242"/>
      <c r="O2480" s="242" t="s">
        <v>12291</v>
      </c>
      <c r="P2480" s="242" t="s">
        <v>12292</v>
      </c>
      <c r="Q2480" s="242" t="s">
        <v>4733</v>
      </c>
    </row>
    <row r="2481" spans="1:17">
      <c r="A2481" s="242" t="s">
        <v>12722</v>
      </c>
      <c r="B2481" s="242" t="s">
        <v>12723</v>
      </c>
      <c r="C2481" s="242" t="s">
        <v>12724</v>
      </c>
      <c r="D2481" s="242"/>
      <c r="E2481" s="242" t="s">
        <v>12326</v>
      </c>
      <c r="F2481" s="242"/>
      <c r="G2481" s="240"/>
      <c r="H2481" s="241">
        <v>0</v>
      </c>
      <c r="I2481" s="242" t="s">
        <v>4808</v>
      </c>
      <c r="J2481" s="242" t="s">
        <v>4809</v>
      </c>
      <c r="K2481" s="242" t="s">
        <v>4729</v>
      </c>
      <c r="L2481" s="242" t="s">
        <v>4730</v>
      </c>
      <c r="M2481" s="242" t="s">
        <v>7593</v>
      </c>
      <c r="N2481" s="242"/>
      <c r="O2481" s="242" t="s">
        <v>12291</v>
      </c>
      <c r="P2481" s="242" t="s">
        <v>12292</v>
      </c>
      <c r="Q2481" s="242" t="s">
        <v>4733</v>
      </c>
    </row>
    <row r="2482" spans="1:17">
      <c r="A2482" s="242" t="s">
        <v>12725</v>
      </c>
      <c r="B2482" s="242" t="s">
        <v>12726</v>
      </c>
      <c r="C2482" s="242" t="s">
        <v>12727</v>
      </c>
      <c r="D2482" s="242"/>
      <c r="E2482" s="242" t="s">
        <v>12326</v>
      </c>
      <c r="F2482" s="242"/>
      <c r="G2482" s="240"/>
      <c r="H2482" s="241">
        <v>0</v>
      </c>
      <c r="I2482" s="242" t="s">
        <v>4808</v>
      </c>
      <c r="J2482" s="242" t="s">
        <v>4809</v>
      </c>
      <c r="K2482" s="242" t="s">
        <v>4729</v>
      </c>
      <c r="L2482" s="242" t="s">
        <v>4730</v>
      </c>
      <c r="M2482" s="242" t="s">
        <v>7593</v>
      </c>
      <c r="N2482" s="242"/>
      <c r="O2482" s="242" t="s">
        <v>12291</v>
      </c>
      <c r="P2482" s="242" t="s">
        <v>12292</v>
      </c>
      <c r="Q2482" s="242" t="s">
        <v>4733</v>
      </c>
    </row>
    <row r="2483" spans="1:17">
      <c r="A2483" s="242" t="s">
        <v>12728</v>
      </c>
      <c r="B2483" s="242" t="s">
        <v>12729</v>
      </c>
      <c r="C2483" s="242" t="s">
        <v>12730</v>
      </c>
      <c r="D2483" s="242"/>
      <c r="E2483" s="242" t="s">
        <v>12326</v>
      </c>
      <c r="F2483" s="242"/>
      <c r="G2483" s="240"/>
      <c r="H2483" s="241">
        <v>0</v>
      </c>
      <c r="I2483" s="242" t="s">
        <v>4931</v>
      </c>
      <c r="J2483" s="242" t="s">
        <v>4932</v>
      </c>
      <c r="K2483" s="242" t="s">
        <v>4729</v>
      </c>
      <c r="L2483" s="242" t="s">
        <v>4730</v>
      </c>
      <c r="M2483" s="242" t="s">
        <v>7593</v>
      </c>
      <c r="N2483" s="242"/>
      <c r="O2483" s="242" t="s">
        <v>12291</v>
      </c>
      <c r="P2483" s="242" t="s">
        <v>12292</v>
      </c>
      <c r="Q2483" s="242" t="s">
        <v>4733</v>
      </c>
    </row>
    <row r="2484" spans="1:17">
      <c r="A2484" s="242" t="s">
        <v>12731</v>
      </c>
      <c r="B2484" s="242" t="s">
        <v>12732</v>
      </c>
      <c r="C2484" s="242" t="s">
        <v>12733</v>
      </c>
      <c r="D2484" s="242"/>
      <c r="E2484" s="242" t="s">
        <v>12326</v>
      </c>
      <c r="F2484" s="242"/>
      <c r="G2484" s="240"/>
      <c r="H2484" s="241">
        <v>0</v>
      </c>
      <c r="I2484" s="242" t="s">
        <v>4808</v>
      </c>
      <c r="J2484" s="242" t="s">
        <v>4809</v>
      </c>
      <c r="K2484" s="242" t="s">
        <v>4729</v>
      </c>
      <c r="L2484" s="242" t="s">
        <v>4730</v>
      </c>
      <c r="M2484" s="242" t="s">
        <v>7593</v>
      </c>
      <c r="N2484" s="242"/>
      <c r="O2484" s="242" t="s">
        <v>12291</v>
      </c>
      <c r="P2484" s="242" t="s">
        <v>12292</v>
      </c>
      <c r="Q2484" s="242" t="s">
        <v>4733</v>
      </c>
    </row>
    <row r="2485" spans="1:17">
      <c r="A2485" s="242" t="s">
        <v>12734</v>
      </c>
      <c r="B2485" s="242" t="s">
        <v>12735</v>
      </c>
      <c r="C2485" s="242" t="s">
        <v>12736</v>
      </c>
      <c r="D2485" s="242"/>
      <c r="E2485" s="242" t="s">
        <v>12298</v>
      </c>
      <c r="F2485" s="242"/>
      <c r="G2485" s="240"/>
      <c r="H2485" s="241">
        <v>0</v>
      </c>
      <c r="I2485" s="242" t="s">
        <v>4780</v>
      </c>
      <c r="J2485" s="242" t="s">
        <v>4781</v>
      </c>
      <c r="K2485" s="242" t="s">
        <v>4729</v>
      </c>
      <c r="L2485" s="242" t="s">
        <v>4730</v>
      </c>
      <c r="M2485" s="242" t="s">
        <v>4937</v>
      </c>
      <c r="N2485" s="242"/>
      <c r="O2485" s="242" t="s">
        <v>12291</v>
      </c>
      <c r="P2485" s="242" t="s">
        <v>12292</v>
      </c>
      <c r="Q2485" s="242" t="s">
        <v>4733</v>
      </c>
    </row>
    <row r="2486" spans="1:17">
      <c r="A2486" s="242" t="s">
        <v>12737</v>
      </c>
      <c r="B2486" s="242" t="s">
        <v>12738</v>
      </c>
      <c r="C2486" s="242" t="s">
        <v>12739</v>
      </c>
      <c r="D2486" s="242"/>
      <c r="E2486" s="242" t="s">
        <v>12298</v>
      </c>
      <c r="F2486" s="242"/>
      <c r="G2486" s="240"/>
      <c r="H2486" s="241">
        <v>0</v>
      </c>
      <c r="I2486" s="242" t="s">
        <v>4780</v>
      </c>
      <c r="J2486" s="242" t="s">
        <v>4781</v>
      </c>
      <c r="K2486" s="242" t="s">
        <v>4729</v>
      </c>
      <c r="L2486" s="242" t="s">
        <v>4730</v>
      </c>
      <c r="M2486" s="242" t="s">
        <v>4937</v>
      </c>
      <c r="N2486" s="242"/>
      <c r="O2486" s="242" t="s">
        <v>12291</v>
      </c>
      <c r="P2486" s="242" t="s">
        <v>12292</v>
      </c>
      <c r="Q2486" s="242" t="s">
        <v>4733</v>
      </c>
    </row>
    <row r="2487" spans="1:17">
      <c r="A2487" s="242" t="s">
        <v>12740</v>
      </c>
      <c r="B2487" s="242" t="s">
        <v>12741</v>
      </c>
      <c r="C2487" s="242" t="s">
        <v>12742</v>
      </c>
      <c r="D2487" s="242"/>
      <c r="E2487" s="242" t="s">
        <v>12298</v>
      </c>
      <c r="F2487" s="242"/>
      <c r="G2487" s="240"/>
      <c r="H2487" s="241">
        <v>0</v>
      </c>
      <c r="I2487" s="242" t="s">
        <v>4780</v>
      </c>
      <c r="J2487" s="242" t="s">
        <v>4781</v>
      </c>
      <c r="K2487" s="242" t="s">
        <v>4729</v>
      </c>
      <c r="L2487" s="242" t="s">
        <v>4730</v>
      </c>
      <c r="M2487" s="242" t="s">
        <v>4937</v>
      </c>
      <c r="N2487" s="242"/>
      <c r="O2487" s="242" t="s">
        <v>12291</v>
      </c>
      <c r="P2487" s="242" t="s">
        <v>12292</v>
      </c>
      <c r="Q2487" s="242" t="s">
        <v>4733</v>
      </c>
    </row>
    <row r="2488" spans="1:17">
      <c r="A2488" s="242" t="s">
        <v>12743</v>
      </c>
      <c r="B2488" s="242" t="s">
        <v>12744</v>
      </c>
      <c r="C2488" s="242" t="s">
        <v>12745</v>
      </c>
      <c r="D2488" s="242"/>
      <c r="E2488" s="242" t="s">
        <v>12298</v>
      </c>
      <c r="F2488" s="242"/>
      <c r="G2488" s="240"/>
      <c r="H2488" s="241">
        <v>0</v>
      </c>
      <c r="I2488" s="242" t="s">
        <v>4931</v>
      </c>
      <c r="J2488" s="242" t="s">
        <v>4932</v>
      </c>
      <c r="K2488" s="242" t="s">
        <v>4729</v>
      </c>
      <c r="L2488" s="242" t="s">
        <v>4730</v>
      </c>
      <c r="M2488" s="242" t="s">
        <v>4937</v>
      </c>
      <c r="N2488" s="242"/>
      <c r="O2488" s="242" t="s">
        <v>12291</v>
      </c>
      <c r="P2488" s="242" t="s">
        <v>12292</v>
      </c>
      <c r="Q2488" s="242" t="s">
        <v>4733</v>
      </c>
    </row>
    <row r="2489" spans="1:17">
      <c r="A2489" s="242" t="s">
        <v>12746</v>
      </c>
      <c r="B2489" s="242" t="s">
        <v>12747</v>
      </c>
      <c r="C2489" s="242" t="s">
        <v>12748</v>
      </c>
      <c r="D2489" s="242"/>
      <c r="E2489" s="242" t="s">
        <v>12298</v>
      </c>
      <c r="F2489" s="242"/>
      <c r="G2489" s="240"/>
      <c r="H2489" s="241">
        <v>0</v>
      </c>
      <c r="I2489" s="242" t="s">
        <v>4780</v>
      </c>
      <c r="J2489" s="242" t="s">
        <v>4781</v>
      </c>
      <c r="K2489" s="242" t="s">
        <v>4729</v>
      </c>
      <c r="L2489" s="242" t="s">
        <v>4730</v>
      </c>
      <c r="M2489" s="242" t="s">
        <v>4937</v>
      </c>
      <c r="N2489" s="242"/>
      <c r="O2489" s="242" t="s">
        <v>12291</v>
      </c>
      <c r="P2489" s="242" t="s">
        <v>12292</v>
      </c>
      <c r="Q2489" s="242" t="s">
        <v>4733</v>
      </c>
    </row>
    <row r="2490" spans="1:17">
      <c r="A2490" s="242" t="s">
        <v>12749</v>
      </c>
      <c r="B2490" s="242" t="s">
        <v>12750</v>
      </c>
      <c r="C2490" s="242" t="s">
        <v>12751</v>
      </c>
      <c r="D2490" s="242"/>
      <c r="E2490" s="242" t="s">
        <v>12298</v>
      </c>
      <c r="F2490" s="242"/>
      <c r="G2490" s="240"/>
      <c r="H2490" s="241">
        <v>0</v>
      </c>
      <c r="I2490" s="242" t="s">
        <v>4780</v>
      </c>
      <c r="J2490" s="242" t="s">
        <v>4781</v>
      </c>
      <c r="K2490" s="242" t="s">
        <v>4729</v>
      </c>
      <c r="L2490" s="242" t="s">
        <v>4730</v>
      </c>
      <c r="M2490" s="242" t="s">
        <v>4937</v>
      </c>
      <c r="N2490" s="242"/>
      <c r="O2490" s="242" t="s">
        <v>12291</v>
      </c>
      <c r="P2490" s="242" t="s">
        <v>12292</v>
      </c>
      <c r="Q2490" s="242" t="s">
        <v>4733</v>
      </c>
    </row>
    <row r="2491" spans="1:17">
      <c r="A2491" s="242" t="s">
        <v>12752</v>
      </c>
      <c r="B2491" s="242" t="s">
        <v>12753</v>
      </c>
      <c r="C2491" s="242" t="s">
        <v>12754</v>
      </c>
      <c r="D2491" s="242"/>
      <c r="E2491" s="242" t="s">
        <v>12298</v>
      </c>
      <c r="F2491" s="242"/>
      <c r="G2491" s="240"/>
      <c r="H2491" s="241">
        <v>0</v>
      </c>
      <c r="I2491" s="242" t="s">
        <v>4780</v>
      </c>
      <c r="J2491" s="242" t="s">
        <v>4781</v>
      </c>
      <c r="K2491" s="242" t="s">
        <v>4729</v>
      </c>
      <c r="L2491" s="242" t="s">
        <v>4730</v>
      </c>
      <c r="M2491" s="242" t="s">
        <v>4937</v>
      </c>
      <c r="N2491" s="242"/>
      <c r="O2491" s="242" t="s">
        <v>12291</v>
      </c>
      <c r="P2491" s="242" t="s">
        <v>12292</v>
      </c>
      <c r="Q2491" s="242" t="s">
        <v>4733</v>
      </c>
    </row>
    <row r="2492" spans="1:17">
      <c r="A2492" s="242" t="s">
        <v>12755</v>
      </c>
      <c r="B2492" s="242" t="s">
        <v>12756</v>
      </c>
      <c r="C2492" s="242" t="s">
        <v>12757</v>
      </c>
      <c r="D2492" s="242"/>
      <c r="E2492" s="242" t="s">
        <v>12298</v>
      </c>
      <c r="F2492" s="242"/>
      <c r="G2492" s="240"/>
      <c r="H2492" s="241">
        <v>0</v>
      </c>
      <c r="I2492" s="242" t="s">
        <v>4780</v>
      </c>
      <c r="J2492" s="242" t="s">
        <v>4781</v>
      </c>
      <c r="K2492" s="242" t="s">
        <v>4729</v>
      </c>
      <c r="L2492" s="242" t="s">
        <v>4730</v>
      </c>
      <c r="M2492" s="242" t="s">
        <v>4937</v>
      </c>
      <c r="N2492" s="242"/>
      <c r="O2492" s="242" t="s">
        <v>12291</v>
      </c>
      <c r="P2492" s="242" t="s">
        <v>12292</v>
      </c>
      <c r="Q2492" s="242" t="s">
        <v>4733</v>
      </c>
    </row>
    <row r="2493" spans="1:17">
      <c r="A2493" s="242" t="s">
        <v>12758</v>
      </c>
      <c r="B2493" s="242" t="s">
        <v>12759</v>
      </c>
      <c r="C2493" s="242" t="s">
        <v>12760</v>
      </c>
      <c r="D2493" s="242"/>
      <c r="E2493" s="242" t="s">
        <v>12298</v>
      </c>
      <c r="F2493" s="242"/>
      <c r="G2493" s="240"/>
      <c r="H2493" s="241">
        <v>0</v>
      </c>
      <c r="I2493" s="242" t="s">
        <v>4780</v>
      </c>
      <c r="J2493" s="242" t="s">
        <v>4781</v>
      </c>
      <c r="K2493" s="242" t="s">
        <v>4729</v>
      </c>
      <c r="L2493" s="242" t="s">
        <v>4730</v>
      </c>
      <c r="M2493" s="242" t="s">
        <v>4937</v>
      </c>
      <c r="N2493" s="242"/>
      <c r="O2493" s="242" t="s">
        <v>12291</v>
      </c>
      <c r="P2493" s="242" t="s">
        <v>12292</v>
      </c>
      <c r="Q2493" s="242" t="s">
        <v>4733</v>
      </c>
    </row>
    <row r="2494" spans="1:17">
      <c r="A2494" s="242" t="s">
        <v>12761</v>
      </c>
      <c r="B2494" s="242" t="s">
        <v>12762</v>
      </c>
      <c r="C2494" s="242" t="s">
        <v>12763</v>
      </c>
      <c r="D2494" s="242"/>
      <c r="E2494" s="242" t="s">
        <v>12298</v>
      </c>
      <c r="F2494" s="242"/>
      <c r="G2494" s="240"/>
      <c r="H2494" s="241">
        <v>0</v>
      </c>
      <c r="I2494" s="242" t="s">
        <v>4931</v>
      </c>
      <c r="J2494" s="242" t="s">
        <v>4932</v>
      </c>
      <c r="K2494" s="242" t="s">
        <v>4729</v>
      </c>
      <c r="L2494" s="242" t="s">
        <v>4730</v>
      </c>
      <c r="M2494" s="242" t="s">
        <v>4937</v>
      </c>
      <c r="N2494" s="242"/>
      <c r="O2494" s="242" t="s">
        <v>12291</v>
      </c>
      <c r="P2494" s="242" t="s">
        <v>12292</v>
      </c>
      <c r="Q2494" s="242" t="s">
        <v>4733</v>
      </c>
    </row>
    <row r="2495" spans="1:17">
      <c r="A2495" s="242" t="s">
        <v>12764</v>
      </c>
      <c r="B2495" s="242" t="s">
        <v>12765</v>
      </c>
      <c r="C2495" s="242" t="s">
        <v>12766</v>
      </c>
      <c r="D2495" s="242"/>
      <c r="E2495" s="242" t="s">
        <v>12298</v>
      </c>
      <c r="F2495" s="242"/>
      <c r="G2495" s="240"/>
      <c r="H2495" s="241">
        <v>0</v>
      </c>
      <c r="I2495" s="242" t="s">
        <v>4780</v>
      </c>
      <c r="J2495" s="242" t="s">
        <v>4781</v>
      </c>
      <c r="K2495" s="242" t="s">
        <v>4729</v>
      </c>
      <c r="L2495" s="242" t="s">
        <v>4730</v>
      </c>
      <c r="M2495" s="242" t="s">
        <v>4937</v>
      </c>
      <c r="N2495" s="242"/>
      <c r="O2495" s="242" t="s">
        <v>12291</v>
      </c>
      <c r="P2495" s="242" t="s">
        <v>12292</v>
      </c>
      <c r="Q2495" s="242" t="s">
        <v>4733</v>
      </c>
    </row>
    <row r="2496" spans="1:17">
      <c r="A2496" s="242" t="s">
        <v>12767</v>
      </c>
      <c r="B2496" s="242" t="s">
        <v>12768</v>
      </c>
      <c r="C2496" s="242" t="s">
        <v>12769</v>
      </c>
      <c r="D2496" s="242"/>
      <c r="E2496" s="242" t="s">
        <v>12298</v>
      </c>
      <c r="F2496" s="242"/>
      <c r="G2496" s="240"/>
      <c r="H2496" s="241">
        <v>0</v>
      </c>
      <c r="I2496" s="242" t="s">
        <v>4931</v>
      </c>
      <c r="J2496" s="242" t="s">
        <v>4932</v>
      </c>
      <c r="K2496" s="242" t="s">
        <v>4729</v>
      </c>
      <c r="L2496" s="242" t="s">
        <v>4730</v>
      </c>
      <c r="M2496" s="242" t="s">
        <v>4937</v>
      </c>
      <c r="N2496" s="242"/>
      <c r="O2496" s="242" t="s">
        <v>12291</v>
      </c>
      <c r="P2496" s="242" t="s">
        <v>12292</v>
      </c>
      <c r="Q2496" s="242" t="s">
        <v>4733</v>
      </c>
    </row>
    <row r="2497" spans="1:17">
      <c r="A2497" s="242" t="s">
        <v>12770</v>
      </c>
      <c r="B2497" s="242" t="s">
        <v>12771</v>
      </c>
      <c r="C2497" s="242" t="s">
        <v>12772</v>
      </c>
      <c r="D2497" s="242"/>
      <c r="E2497" s="242" t="s">
        <v>12298</v>
      </c>
      <c r="F2497" s="242"/>
      <c r="G2497" s="240"/>
      <c r="H2497" s="241">
        <v>0</v>
      </c>
      <c r="I2497" s="242" t="s">
        <v>4931</v>
      </c>
      <c r="J2497" s="242" t="s">
        <v>4932</v>
      </c>
      <c r="K2497" s="242" t="s">
        <v>4729</v>
      </c>
      <c r="L2497" s="242" t="s">
        <v>4730</v>
      </c>
      <c r="M2497" s="242" t="s">
        <v>4937</v>
      </c>
      <c r="N2497" s="242"/>
      <c r="O2497" s="242" t="s">
        <v>12291</v>
      </c>
      <c r="P2497" s="242" t="s">
        <v>12292</v>
      </c>
      <c r="Q2497" s="242" t="s">
        <v>4733</v>
      </c>
    </row>
    <row r="2498" spans="1:17">
      <c r="A2498" s="242" t="s">
        <v>12773</v>
      </c>
      <c r="B2498" s="242" t="s">
        <v>12774</v>
      </c>
      <c r="C2498" s="242" t="s">
        <v>12775</v>
      </c>
      <c r="D2498" s="242"/>
      <c r="E2498" s="242" t="s">
        <v>12298</v>
      </c>
      <c r="F2498" s="242"/>
      <c r="G2498" s="240"/>
      <c r="H2498" s="241">
        <v>0</v>
      </c>
      <c r="I2498" s="242" t="s">
        <v>4780</v>
      </c>
      <c r="J2498" s="242" t="s">
        <v>4781</v>
      </c>
      <c r="K2498" s="242" t="s">
        <v>4729</v>
      </c>
      <c r="L2498" s="242" t="s">
        <v>4730</v>
      </c>
      <c r="M2498" s="242" t="s">
        <v>4937</v>
      </c>
      <c r="N2498" s="242"/>
      <c r="O2498" s="242" t="s">
        <v>12291</v>
      </c>
      <c r="P2498" s="242" t="s">
        <v>12292</v>
      </c>
      <c r="Q2498" s="242" t="s">
        <v>4733</v>
      </c>
    </row>
    <row r="2499" spans="1:17">
      <c r="A2499" s="242" t="s">
        <v>12776</v>
      </c>
      <c r="B2499" s="242" t="s">
        <v>12777</v>
      </c>
      <c r="C2499" s="242" t="s">
        <v>12778</v>
      </c>
      <c r="D2499" s="242"/>
      <c r="E2499" s="242" t="s">
        <v>12326</v>
      </c>
      <c r="F2499" s="242"/>
      <c r="G2499" s="240"/>
      <c r="H2499" s="241">
        <v>0</v>
      </c>
      <c r="I2499" s="242" t="s">
        <v>4931</v>
      </c>
      <c r="J2499" s="242" t="s">
        <v>4932</v>
      </c>
      <c r="K2499" s="242" t="s">
        <v>4729</v>
      </c>
      <c r="L2499" s="242" t="s">
        <v>4730</v>
      </c>
      <c r="M2499" s="242" t="s">
        <v>5087</v>
      </c>
      <c r="N2499" s="242"/>
      <c r="O2499" s="242" t="s">
        <v>12291</v>
      </c>
      <c r="P2499" s="242" t="s">
        <v>12292</v>
      </c>
      <c r="Q2499" s="242" t="s">
        <v>4733</v>
      </c>
    </row>
    <row r="2500" spans="1:17">
      <c r="A2500" s="242" t="s">
        <v>12779</v>
      </c>
      <c r="B2500" s="242" t="s">
        <v>12780</v>
      </c>
      <c r="C2500" s="242" t="s">
        <v>12781</v>
      </c>
      <c r="D2500" s="242"/>
      <c r="E2500" s="242" t="s">
        <v>12326</v>
      </c>
      <c r="F2500" s="242"/>
      <c r="G2500" s="240"/>
      <c r="H2500" s="241">
        <v>0</v>
      </c>
      <c r="I2500" s="242" t="s">
        <v>4808</v>
      </c>
      <c r="J2500" s="242" t="s">
        <v>4809</v>
      </c>
      <c r="K2500" s="242" t="s">
        <v>4729</v>
      </c>
      <c r="L2500" s="242" t="s">
        <v>4730</v>
      </c>
      <c r="M2500" s="242" t="s">
        <v>5087</v>
      </c>
      <c r="N2500" s="242"/>
      <c r="O2500" s="242" t="s">
        <v>12291</v>
      </c>
      <c r="P2500" s="242" t="s">
        <v>12292</v>
      </c>
      <c r="Q2500" s="242" t="s">
        <v>4733</v>
      </c>
    </row>
    <row r="2501" spans="1:17">
      <c r="A2501" s="242" t="s">
        <v>12782</v>
      </c>
      <c r="B2501" s="242" t="s">
        <v>12783</v>
      </c>
      <c r="C2501" s="242" t="s">
        <v>12784</v>
      </c>
      <c r="D2501" s="242"/>
      <c r="E2501" s="242" t="s">
        <v>12326</v>
      </c>
      <c r="F2501" s="242"/>
      <c r="G2501" s="240"/>
      <c r="H2501" s="241">
        <v>0</v>
      </c>
      <c r="I2501" s="242" t="s">
        <v>4808</v>
      </c>
      <c r="J2501" s="242" t="s">
        <v>4809</v>
      </c>
      <c r="K2501" s="242" t="s">
        <v>4729</v>
      </c>
      <c r="L2501" s="242" t="s">
        <v>4730</v>
      </c>
      <c r="M2501" s="242" t="s">
        <v>5113</v>
      </c>
      <c r="N2501" s="242"/>
      <c r="O2501" s="242" t="s">
        <v>12291</v>
      </c>
      <c r="P2501" s="242" t="s">
        <v>12292</v>
      </c>
      <c r="Q2501" s="242" t="s">
        <v>4733</v>
      </c>
    </row>
    <row r="2502" spans="1:17">
      <c r="A2502" s="242" t="s">
        <v>12785</v>
      </c>
      <c r="B2502" s="242" t="s">
        <v>12786</v>
      </c>
      <c r="C2502" s="242" t="s">
        <v>12787</v>
      </c>
      <c r="D2502" s="242"/>
      <c r="E2502" s="242" t="s">
        <v>12326</v>
      </c>
      <c r="F2502" s="242"/>
      <c r="G2502" s="240"/>
      <c r="H2502" s="241">
        <v>0</v>
      </c>
      <c r="I2502" s="242" t="s">
        <v>4808</v>
      </c>
      <c r="J2502" s="242" t="s">
        <v>4809</v>
      </c>
      <c r="K2502" s="242" t="s">
        <v>4729</v>
      </c>
      <c r="L2502" s="242" t="s">
        <v>4730</v>
      </c>
      <c r="M2502" s="242" t="s">
        <v>5087</v>
      </c>
      <c r="N2502" s="242"/>
      <c r="O2502" s="242" t="s">
        <v>12291</v>
      </c>
      <c r="P2502" s="242" t="s">
        <v>12292</v>
      </c>
      <c r="Q2502" s="242" t="s">
        <v>4733</v>
      </c>
    </row>
    <row r="2503" spans="1:17">
      <c r="A2503" s="242" t="s">
        <v>12788</v>
      </c>
      <c r="B2503" s="242" t="s">
        <v>12789</v>
      </c>
      <c r="C2503" s="242" t="s">
        <v>12790</v>
      </c>
      <c r="D2503" s="242"/>
      <c r="E2503" s="242" t="s">
        <v>12326</v>
      </c>
      <c r="F2503" s="242"/>
      <c r="G2503" s="240"/>
      <c r="H2503" s="241">
        <v>0</v>
      </c>
      <c r="I2503" s="242" t="s">
        <v>4931</v>
      </c>
      <c r="J2503" s="242" t="s">
        <v>4932</v>
      </c>
      <c r="K2503" s="242" t="s">
        <v>4729</v>
      </c>
      <c r="L2503" s="242" t="s">
        <v>4730</v>
      </c>
      <c r="M2503" s="242" t="s">
        <v>5087</v>
      </c>
      <c r="N2503" s="242"/>
      <c r="O2503" s="242" t="s">
        <v>12291</v>
      </c>
      <c r="P2503" s="242" t="s">
        <v>12292</v>
      </c>
      <c r="Q2503" s="242" t="s">
        <v>4733</v>
      </c>
    </row>
    <row r="2504" spans="1:17">
      <c r="A2504" s="242" t="s">
        <v>12791</v>
      </c>
      <c r="B2504" s="242" t="s">
        <v>12792</v>
      </c>
      <c r="C2504" s="242" t="s">
        <v>12793</v>
      </c>
      <c r="D2504" s="242"/>
      <c r="E2504" s="242" t="s">
        <v>12326</v>
      </c>
      <c r="F2504" s="242"/>
      <c r="G2504" s="240"/>
      <c r="H2504" s="241">
        <v>0</v>
      </c>
      <c r="I2504" s="242" t="s">
        <v>4808</v>
      </c>
      <c r="J2504" s="242" t="s">
        <v>4809</v>
      </c>
      <c r="K2504" s="242" t="s">
        <v>4729</v>
      </c>
      <c r="L2504" s="242" t="s">
        <v>4730</v>
      </c>
      <c r="M2504" s="242" t="s">
        <v>5087</v>
      </c>
      <c r="N2504" s="242"/>
      <c r="O2504" s="242" t="s">
        <v>12291</v>
      </c>
      <c r="P2504" s="242" t="s">
        <v>12292</v>
      </c>
      <c r="Q2504" s="242" t="s">
        <v>4733</v>
      </c>
    </row>
    <row r="2505" spans="1:17">
      <c r="A2505" s="242" t="s">
        <v>12794</v>
      </c>
      <c r="B2505" s="242" t="s">
        <v>12795</v>
      </c>
      <c r="C2505" s="242" t="s">
        <v>12796</v>
      </c>
      <c r="D2505" s="242"/>
      <c r="E2505" s="242" t="s">
        <v>12326</v>
      </c>
      <c r="F2505" s="242"/>
      <c r="G2505" s="240"/>
      <c r="H2505" s="241">
        <v>0</v>
      </c>
      <c r="I2505" s="242" t="s">
        <v>4808</v>
      </c>
      <c r="J2505" s="242" t="s">
        <v>4809</v>
      </c>
      <c r="K2505" s="242" t="s">
        <v>4729</v>
      </c>
      <c r="L2505" s="242" t="s">
        <v>4730</v>
      </c>
      <c r="M2505" s="242" t="s">
        <v>5087</v>
      </c>
      <c r="N2505" s="242"/>
      <c r="O2505" s="242" t="s">
        <v>12291</v>
      </c>
      <c r="P2505" s="242" t="s">
        <v>12292</v>
      </c>
      <c r="Q2505" s="242" t="s">
        <v>4733</v>
      </c>
    </row>
    <row r="2506" spans="1:17">
      <c r="A2506" s="242" t="s">
        <v>12797</v>
      </c>
      <c r="B2506" s="242" t="s">
        <v>12798</v>
      </c>
      <c r="C2506" s="242" t="s">
        <v>12799</v>
      </c>
      <c r="D2506" s="242"/>
      <c r="E2506" s="242" t="s">
        <v>12326</v>
      </c>
      <c r="F2506" s="242"/>
      <c r="G2506" s="240"/>
      <c r="H2506" s="241">
        <v>0</v>
      </c>
      <c r="I2506" s="242" t="s">
        <v>4931</v>
      </c>
      <c r="J2506" s="242" t="s">
        <v>4932</v>
      </c>
      <c r="K2506" s="242" t="s">
        <v>4729</v>
      </c>
      <c r="L2506" s="242" t="s">
        <v>4730</v>
      </c>
      <c r="M2506" s="242" t="s">
        <v>5087</v>
      </c>
      <c r="N2506" s="242"/>
      <c r="O2506" s="242" t="s">
        <v>12291</v>
      </c>
      <c r="P2506" s="242" t="s">
        <v>12292</v>
      </c>
      <c r="Q2506" s="242" t="s">
        <v>4733</v>
      </c>
    </row>
    <row r="2507" spans="1:17">
      <c r="A2507" s="242" t="s">
        <v>12800</v>
      </c>
      <c r="B2507" s="242" t="s">
        <v>12801</v>
      </c>
      <c r="C2507" s="242" t="s">
        <v>12802</v>
      </c>
      <c r="D2507" s="242"/>
      <c r="E2507" s="242" t="s">
        <v>12326</v>
      </c>
      <c r="F2507" s="242"/>
      <c r="G2507" s="240"/>
      <c r="H2507" s="241">
        <v>0</v>
      </c>
      <c r="I2507" s="242" t="s">
        <v>4808</v>
      </c>
      <c r="J2507" s="242" t="s">
        <v>4809</v>
      </c>
      <c r="K2507" s="242" t="s">
        <v>4729</v>
      </c>
      <c r="L2507" s="242" t="s">
        <v>4730</v>
      </c>
      <c r="M2507" s="242" t="s">
        <v>5087</v>
      </c>
      <c r="N2507" s="242"/>
      <c r="O2507" s="242" t="s">
        <v>12291</v>
      </c>
      <c r="P2507" s="242" t="s">
        <v>12292</v>
      </c>
      <c r="Q2507" s="242" t="s">
        <v>4733</v>
      </c>
    </row>
    <row r="2508" spans="1:17">
      <c r="A2508" s="242" t="s">
        <v>12803</v>
      </c>
      <c r="B2508" s="242" t="s">
        <v>12804</v>
      </c>
      <c r="C2508" s="242" t="s">
        <v>12805</v>
      </c>
      <c r="D2508" s="242"/>
      <c r="E2508" s="242" t="s">
        <v>12326</v>
      </c>
      <c r="F2508" s="242"/>
      <c r="G2508" s="240"/>
      <c r="H2508" s="241">
        <v>0</v>
      </c>
      <c r="I2508" s="242" t="s">
        <v>4808</v>
      </c>
      <c r="J2508" s="242" t="s">
        <v>4809</v>
      </c>
      <c r="K2508" s="242" t="s">
        <v>4729</v>
      </c>
      <c r="L2508" s="242" t="s">
        <v>4730</v>
      </c>
      <c r="M2508" s="242" t="s">
        <v>5087</v>
      </c>
      <c r="N2508" s="242"/>
      <c r="O2508" s="242" t="s">
        <v>12291</v>
      </c>
      <c r="P2508" s="242" t="s">
        <v>12292</v>
      </c>
      <c r="Q2508" s="242" t="s">
        <v>4733</v>
      </c>
    </row>
    <row r="2509" spans="1:17">
      <c r="A2509" s="242" t="s">
        <v>12806</v>
      </c>
      <c r="B2509" s="242" t="s">
        <v>12807</v>
      </c>
      <c r="C2509" s="242" t="s">
        <v>12808</v>
      </c>
      <c r="D2509" s="242"/>
      <c r="E2509" s="242" t="s">
        <v>12326</v>
      </c>
      <c r="F2509" s="242"/>
      <c r="G2509" s="240"/>
      <c r="H2509" s="241">
        <v>0</v>
      </c>
      <c r="I2509" s="242" t="s">
        <v>4808</v>
      </c>
      <c r="J2509" s="242" t="s">
        <v>4809</v>
      </c>
      <c r="K2509" s="242" t="s">
        <v>4729</v>
      </c>
      <c r="L2509" s="242" t="s">
        <v>4730</v>
      </c>
      <c r="M2509" s="242" t="s">
        <v>5087</v>
      </c>
      <c r="N2509" s="242"/>
      <c r="O2509" s="242" t="s">
        <v>12291</v>
      </c>
      <c r="P2509" s="242" t="s">
        <v>12292</v>
      </c>
      <c r="Q2509" s="242" t="s">
        <v>4733</v>
      </c>
    </row>
    <row r="2510" spans="1:17">
      <c r="A2510" s="242" t="s">
        <v>12809</v>
      </c>
      <c r="B2510" s="242" t="s">
        <v>12810</v>
      </c>
      <c r="C2510" s="242" t="s">
        <v>12811</v>
      </c>
      <c r="D2510" s="242"/>
      <c r="E2510" s="242" t="s">
        <v>12326</v>
      </c>
      <c r="F2510" s="242"/>
      <c r="G2510" s="240"/>
      <c r="H2510" s="241">
        <v>0</v>
      </c>
      <c r="I2510" s="242" t="s">
        <v>4738</v>
      </c>
      <c r="J2510" s="242" t="s">
        <v>4739</v>
      </c>
      <c r="K2510" s="242" t="s">
        <v>4729</v>
      </c>
      <c r="L2510" s="242" t="s">
        <v>4730</v>
      </c>
      <c r="M2510" s="242" t="s">
        <v>4813</v>
      </c>
      <c r="N2510" s="242"/>
      <c r="O2510" s="242" t="s">
        <v>12291</v>
      </c>
      <c r="P2510" s="242" t="s">
        <v>12292</v>
      </c>
      <c r="Q2510" s="242" t="s">
        <v>4733</v>
      </c>
    </row>
    <row r="2511" spans="1:17">
      <c r="A2511" s="242" t="s">
        <v>12812</v>
      </c>
      <c r="B2511" s="242" t="s">
        <v>12813</v>
      </c>
      <c r="C2511" s="242" t="s">
        <v>12814</v>
      </c>
      <c r="D2511" s="242"/>
      <c r="E2511" s="242" t="s">
        <v>12326</v>
      </c>
      <c r="F2511" s="242"/>
      <c r="G2511" s="240"/>
      <c r="H2511" s="241">
        <v>0</v>
      </c>
      <c r="I2511" s="242" t="s">
        <v>4738</v>
      </c>
      <c r="J2511" s="242" t="s">
        <v>4739</v>
      </c>
      <c r="K2511" s="242" t="s">
        <v>4729</v>
      </c>
      <c r="L2511" s="242" t="s">
        <v>4730</v>
      </c>
      <c r="M2511" s="242" t="s">
        <v>4813</v>
      </c>
      <c r="N2511" s="242"/>
      <c r="O2511" s="242" t="s">
        <v>12291</v>
      </c>
      <c r="P2511" s="242" t="s">
        <v>12292</v>
      </c>
      <c r="Q2511" s="242" t="s">
        <v>4733</v>
      </c>
    </row>
    <row r="2512" spans="1:17">
      <c r="A2512" s="242" t="s">
        <v>12815</v>
      </c>
      <c r="B2512" s="242" t="s">
        <v>12816</v>
      </c>
      <c r="C2512" s="242" t="s">
        <v>12817</v>
      </c>
      <c r="D2512" s="242"/>
      <c r="E2512" s="242" t="s">
        <v>12326</v>
      </c>
      <c r="F2512" s="242"/>
      <c r="G2512" s="240"/>
      <c r="H2512" s="241">
        <v>0</v>
      </c>
      <c r="I2512" s="242" t="s">
        <v>4738</v>
      </c>
      <c r="J2512" s="242" t="s">
        <v>4739</v>
      </c>
      <c r="K2512" s="242" t="s">
        <v>4729</v>
      </c>
      <c r="L2512" s="242" t="s">
        <v>4730</v>
      </c>
      <c r="M2512" s="242" t="s">
        <v>4813</v>
      </c>
      <c r="N2512" s="242"/>
      <c r="O2512" s="242" t="s">
        <v>12291</v>
      </c>
      <c r="P2512" s="242" t="s">
        <v>12292</v>
      </c>
      <c r="Q2512" s="242" t="s">
        <v>4733</v>
      </c>
    </row>
    <row r="2513" spans="1:17">
      <c r="A2513" s="242" t="s">
        <v>12818</v>
      </c>
      <c r="B2513" s="242" t="s">
        <v>12819</v>
      </c>
      <c r="C2513" s="242" t="s">
        <v>12820</v>
      </c>
      <c r="D2513" s="242"/>
      <c r="E2513" s="242" t="s">
        <v>12326</v>
      </c>
      <c r="F2513" s="242"/>
      <c r="G2513" s="240"/>
      <c r="H2513" s="241">
        <v>0</v>
      </c>
      <c r="I2513" s="242" t="s">
        <v>4738</v>
      </c>
      <c r="J2513" s="242" t="s">
        <v>4739</v>
      </c>
      <c r="K2513" s="242" t="s">
        <v>4729</v>
      </c>
      <c r="L2513" s="242" t="s">
        <v>4730</v>
      </c>
      <c r="M2513" s="242" t="s">
        <v>4813</v>
      </c>
      <c r="N2513" s="242"/>
      <c r="O2513" s="242" t="s">
        <v>12291</v>
      </c>
      <c r="P2513" s="242" t="s">
        <v>12292</v>
      </c>
      <c r="Q2513" s="242" t="s">
        <v>4733</v>
      </c>
    </row>
    <row r="2514" spans="1:17">
      <c r="A2514" s="242" t="s">
        <v>12821</v>
      </c>
      <c r="B2514" s="242" t="s">
        <v>12822</v>
      </c>
      <c r="C2514" s="242" t="s">
        <v>12823</v>
      </c>
      <c r="D2514" s="242"/>
      <c r="E2514" s="242" t="s">
        <v>12326</v>
      </c>
      <c r="F2514" s="242"/>
      <c r="G2514" s="240"/>
      <c r="H2514" s="241">
        <v>0</v>
      </c>
      <c r="I2514" s="242" t="s">
        <v>4738</v>
      </c>
      <c r="J2514" s="242" t="s">
        <v>4739</v>
      </c>
      <c r="K2514" s="242" t="s">
        <v>4729</v>
      </c>
      <c r="L2514" s="242" t="s">
        <v>4730</v>
      </c>
      <c r="M2514" s="242" t="s">
        <v>4813</v>
      </c>
      <c r="N2514" s="242"/>
      <c r="O2514" s="242" t="s">
        <v>12291</v>
      </c>
      <c r="P2514" s="242" t="s">
        <v>12292</v>
      </c>
      <c r="Q2514" s="242" t="s">
        <v>4733</v>
      </c>
    </row>
    <row r="2515" spans="1:17">
      <c r="A2515" s="242" t="s">
        <v>12824</v>
      </c>
      <c r="B2515" s="242" t="s">
        <v>12825</v>
      </c>
      <c r="C2515" s="242" t="s">
        <v>12826</v>
      </c>
      <c r="D2515" s="242"/>
      <c r="E2515" s="242" t="s">
        <v>12326</v>
      </c>
      <c r="F2515" s="242"/>
      <c r="G2515" s="240"/>
      <c r="H2515" s="241">
        <v>0</v>
      </c>
      <c r="I2515" s="242" t="s">
        <v>4738</v>
      </c>
      <c r="J2515" s="242" t="s">
        <v>4739</v>
      </c>
      <c r="K2515" s="242" t="s">
        <v>4729</v>
      </c>
      <c r="L2515" s="242" t="s">
        <v>4730</v>
      </c>
      <c r="M2515" s="242" t="s">
        <v>4813</v>
      </c>
      <c r="N2515" s="242"/>
      <c r="O2515" s="242" t="s">
        <v>12291</v>
      </c>
      <c r="P2515" s="242" t="s">
        <v>12292</v>
      </c>
      <c r="Q2515" s="242" t="s">
        <v>4733</v>
      </c>
    </row>
    <row r="2516" spans="1:17">
      <c r="A2516" s="242" t="s">
        <v>12827</v>
      </c>
      <c r="B2516" s="242" t="s">
        <v>12828</v>
      </c>
      <c r="C2516" s="242" t="s">
        <v>12829</v>
      </c>
      <c r="D2516" s="242"/>
      <c r="E2516" s="242" t="s">
        <v>12326</v>
      </c>
      <c r="F2516" s="242"/>
      <c r="G2516" s="240"/>
      <c r="H2516" s="241">
        <v>0</v>
      </c>
      <c r="I2516" s="242" t="s">
        <v>4738</v>
      </c>
      <c r="J2516" s="242" t="s">
        <v>4739</v>
      </c>
      <c r="K2516" s="242" t="s">
        <v>4729</v>
      </c>
      <c r="L2516" s="242" t="s">
        <v>4730</v>
      </c>
      <c r="M2516" s="242" t="s">
        <v>4813</v>
      </c>
      <c r="N2516" s="242"/>
      <c r="O2516" s="242" t="s">
        <v>12291</v>
      </c>
      <c r="P2516" s="242" t="s">
        <v>12292</v>
      </c>
      <c r="Q2516" s="242" t="s">
        <v>4733</v>
      </c>
    </row>
    <row r="2517" spans="1:17">
      <c r="A2517" s="242" t="s">
        <v>12830</v>
      </c>
      <c r="B2517" s="242" t="s">
        <v>12831</v>
      </c>
      <c r="C2517" s="242" t="s">
        <v>12832</v>
      </c>
      <c r="D2517" s="242"/>
      <c r="E2517" s="242" t="s">
        <v>12326</v>
      </c>
      <c r="F2517" s="242"/>
      <c r="G2517" s="240"/>
      <c r="H2517" s="241">
        <v>0</v>
      </c>
      <c r="I2517" s="242" t="s">
        <v>4747</v>
      </c>
      <c r="J2517" s="242" t="s">
        <v>4748</v>
      </c>
      <c r="K2517" s="242" t="s">
        <v>4729</v>
      </c>
      <c r="L2517" s="242" t="s">
        <v>4730</v>
      </c>
      <c r="M2517" s="242" t="s">
        <v>4857</v>
      </c>
      <c r="N2517" s="242"/>
      <c r="O2517" s="242" t="s">
        <v>12291</v>
      </c>
      <c r="P2517" s="242" t="s">
        <v>12292</v>
      </c>
      <c r="Q2517" s="242" t="s">
        <v>4733</v>
      </c>
    </row>
    <row r="2518" spans="1:17">
      <c r="A2518" s="242" t="s">
        <v>12833</v>
      </c>
      <c r="B2518" s="242" t="s">
        <v>12834</v>
      </c>
      <c r="C2518" s="242" t="s">
        <v>12835</v>
      </c>
      <c r="D2518" s="242"/>
      <c r="E2518" s="242" t="s">
        <v>12326</v>
      </c>
      <c r="F2518" s="242"/>
      <c r="G2518" s="240"/>
      <c r="H2518" s="241">
        <v>0</v>
      </c>
      <c r="I2518" s="242" t="s">
        <v>4747</v>
      </c>
      <c r="J2518" s="242" t="s">
        <v>4748</v>
      </c>
      <c r="K2518" s="242" t="s">
        <v>4729</v>
      </c>
      <c r="L2518" s="242" t="s">
        <v>4730</v>
      </c>
      <c r="M2518" s="242" t="s">
        <v>4857</v>
      </c>
      <c r="N2518" s="242"/>
      <c r="O2518" s="242" t="s">
        <v>12291</v>
      </c>
      <c r="P2518" s="242" t="s">
        <v>12292</v>
      </c>
      <c r="Q2518" s="242" t="s">
        <v>4733</v>
      </c>
    </row>
    <row r="2519" spans="1:17">
      <c r="A2519" s="242" t="s">
        <v>12836</v>
      </c>
      <c r="B2519" s="242" t="s">
        <v>12837</v>
      </c>
      <c r="C2519" s="242" t="s">
        <v>12838</v>
      </c>
      <c r="D2519" s="242"/>
      <c r="E2519" s="242" t="s">
        <v>12326</v>
      </c>
      <c r="F2519" s="242"/>
      <c r="G2519" s="240"/>
      <c r="H2519" s="241">
        <v>0</v>
      </c>
      <c r="I2519" s="242" t="s">
        <v>4747</v>
      </c>
      <c r="J2519" s="242" t="s">
        <v>4748</v>
      </c>
      <c r="K2519" s="242" t="s">
        <v>4729</v>
      </c>
      <c r="L2519" s="242" t="s">
        <v>4730</v>
      </c>
      <c r="M2519" s="242" t="s">
        <v>4857</v>
      </c>
      <c r="N2519" s="242"/>
      <c r="O2519" s="242" t="s">
        <v>12291</v>
      </c>
      <c r="P2519" s="242" t="s">
        <v>12292</v>
      </c>
      <c r="Q2519" s="242" t="s">
        <v>4733</v>
      </c>
    </row>
    <row r="2520" spans="1:17">
      <c r="A2520" s="242" t="s">
        <v>12839</v>
      </c>
      <c r="B2520" s="242" t="s">
        <v>12840</v>
      </c>
      <c r="C2520" s="242" t="s">
        <v>12841</v>
      </c>
      <c r="D2520" s="242"/>
      <c r="E2520" s="242" t="s">
        <v>12326</v>
      </c>
      <c r="F2520" s="242"/>
      <c r="G2520" s="240"/>
      <c r="H2520" s="241">
        <v>0</v>
      </c>
      <c r="I2520" s="242" t="s">
        <v>4808</v>
      </c>
      <c r="J2520" s="242" t="s">
        <v>4809</v>
      </c>
      <c r="K2520" s="242" t="s">
        <v>4729</v>
      </c>
      <c r="L2520" s="242" t="s">
        <v>4730</v>
      </c>
      <c r="M2520" s="242" t="s">
        <v>4810</v>
      </c>
      <c r="N2520" s="242"/>
      <c r="O2520" s="242" t="s">
        <v>12291</v>
      </c>
      <c r="P2520" s="242" t="s">
        <v>12292</v>
      </c>
      <c r="Q2520" s="242" t="s">
        <v>4733</v>
      </c>
    </row>
    <row r="2521" spans="1:17">
      <c r="A2521" s="242" t="s">
        <v>12842</v>
      </c>
      <c r="B2521" s="242" t="s">
        <v>12843</v>
      </c>
      <c r="C2521" s="242" t="s">
        <v>12844</v>
      </c>
      <c r="D2521" s="242"/>
      <c r="E2521" s="242" t="s">
        <v>12326</v>
      </c>
      <c r="F2521" s="242"/>
      <c r="G2521" s="240"/>
      <c r="H2521" s="241">
        <v>0</v>
      </c>
      <c r="I2521" s="242" t="s">
        <v>4808</v>
      </c>
      <c r="J2521" s="242" t="s">
        <v>4809</v>
      </c>
      <c r="K2521" s="242" t="s">
        <v>4729</v>
      </c>
      <c r="L2521" s="242" t="s">
        <v>4730</v>
      </c>
      <c r="M2521" s="242" t="s">
        <v>4810</v>
      </c>
      <c r="N2521" s="242"/>
      <c r="O2521" s="242" t="s">
        <v>12291</v>
      </c>
      <c r="P2521" s="242" t="s">
        <v>12292</v>
      </c>
      <c r="Q2521" s="242" t="s">
        <v>4733</v>
      </c>
    </row>
    <row r="2522" spans="1:17">
      <c r="A2522" s="242" t="s">
        <v>12845</v>
      </c>
      <c r="B2522" s="242" t="s">
        <v>12846</v>
      </c>
      <c r="C2522" s="242" t="s">
        <v>12847</v>
      </c>
      <c r="D2522" s="242"/>
      <c r="E2522" s="242" t="s">
        <v>12326</v>
      </c>
      <c r="F2522" s="242"/>
      <c r="G2522" s="240"/>
      <c r="H2522" s="241">
        <v>0</v>
      </c>
      <c r="I2522" s="242" t="s">
        <v>4931</v>
      </c>
      <c r="J2522" s="242" t="s">
        <v>4932</v>
      </c>
      <c r="K2522" s="242" t="s">
        <v>4729</v>
      </c>
      <c r="L2522" s="242" t="s">
        <v>4730</v>
      </c>
      <c r="M2522" s="242" t="s">
        <v>4810</v>
      </c>
      <c r="N2522" s="242"/>
      <c r="O2522" s="242" t="s">
        <v>12291</v>
      </c>
      <c r="P2522" s="242" t="s">
        <v>12292</v>
      </c>
      <c r="Q2522" s="242" t="s">
        <v>4733</v>
      </c>
    </row>
    <row r="2523" spans="1:17">
      <c r="A2523" s="242" t="s">
        <v>12848</v>
      </c>
      <c r="B2523" s="242" t="s">
        <v>12849</v>
      </c>
      <c r="C2523" s="242" t="s">
        <v>12850</v>
      </c>
      <c r="D2523" s="242"/>
      <c r="E2523" s="242" t="s">
        <v>12326</v>
      </c>
      <c r="F2523" s="242"/>
      <c r="G2523" s="240"/>
      <c r="H2523" s="241">
        <v>0</v>
      </c>
      <c r="I2523" s="242" t="s">
        <v>4931</v>
      </c>
      <c r="J2523" s="242" t="s">
        <v>4932</v>
      </c>
      <c r="K2523" s="242" t="s">
        <v>4729</v>
      </c>
      <c r="L2523" s="242" t="s">
        <v>4730</v>
      </c>
      <c r="M2523" s="242" t="s">
        <v>4810</v>
      </c>
      <c r="N2523" s="242"/>
      <c r="O2523" s="242" t="s">
        <v>12291</v>
      </c>
      <c r="P2523" s="242" t="s">
        <v>12292</v>
      </c>
      <c r="Q2523" s="242" t="s">
        <v>4733</v>
      </c>
    </row>
    <row r="2524" spans="1:17">
      <c r="A2524" s="242" t="s">
        <v>12851</v>
      </c>
      <c r="B2524" s="242" t="s">
        <v>12852</v>
      </c>
      <c r="C2524" s="242" t="s">
        <v>12853</v>
      </c>
      <c r="D2524" s="242"/>
      <c r="E2524" s="242" t="s">
        <v>12326</v>
      </c>
      <c r="F2524" s="242"/>
      <c r="G2524" s="240"/>
      <c r="H2524" s="241">
        <v>0</v>
      </c>
      <c r="I2524" s="242" t="s">
        <v>4808</v>
      </c>
      <c r="J2524" s="242" t="s">
        <v>4809</v>
      </c>
      <c r="K2524" s="242" t="s">
        <v>4729</v>
      </c>
      <c r="L2524" s="242" t="s">
        <v>4730</v>
      </c>
      <c r="M2524" s="242" t="s">
        <v>4810</v>
      </c>
      <c r="N2524" s="242"/>
      <c r="O2524" s="242" t="s">
        <v>12291</v>
      </c>
      <c r="P2524" s="242" t="s">
        <v>12292</v>
      </c>
      <c r="Q2524" s="242" t="s">
        <v>4733</v>
      </c>
    </row>
    <row r="2525" spans="1:17">
      <c r="A2525" s="242" t="s">
        <v>12854</v>
      </c>
      <c r="B2525" s="242" t="s">
        <v>12855</v>
      </c>
      <c r="C2525" s="242" t="s">
        <v>12856</v>
      </c>
      <c r="D2525" s="242"/>
      <c r="E2525" s="242" t="s">
        <v>12326</v>
      </c>
      <c r="F2525" s="242"/>
      <c r="G2525" s="240"/>
      <c r="H2525" s="241">
        <v>0</v>
      </c>
      <c r="I2525" s="242" t="s">
        <v>4808</v>
      </c>
      <c r="J2525" s="242" t="s">
        <v>4809</v>
      </c>
      <c r="K2525" s="242" t="s">
        <v>4729</v>
      </c>
      <c r="L2525" s="242" t="s">
        <v>4730</v>
      </c>
      <c r="M2525" s="242" t="s">
        <v>4810</v>
      </c>
      <c r="N2525" s="242"/>
      <c r="O2525" s="242" t="s">
        <v>12291</v>
      </c>
      <c r="P2525" s="242" t="s">
        <v>12292</v>
      </c>
      <c r="Q2525" s="242" t="s">
        <v>4733</v>
      </c>
    </row>
    <row r="2526" spans="1:17">
      <c r="A2526" s="242" t="s">
        <v>12857</v>
      </c>
      <c r="B2526" s="242" t="s">
        <v>12858</v>
      </c>
      <c r="C2526" s="242" t="s">
        <v>12859</v>
      </c>
      <c r="D2526" s="242"/>
      <c r="E2526" s="242" t="s">
        <v>12326</v>
      </c>
      <c r="F2526" s="242"/>
      <c r="G2526" s="240"/>
      <c r="H2526" s="241">
        <v>0</v>
      </c>
      <c r="I2526" s="242" t="s">
        <v>4808</v>
      </c>
      <c r="J2526" s="242" t="s">
        <v>4809</v>
      </c>
      <c r="K2526" s="242" t="s">
        <v>4729</v>
      </c>
      <c r="L2526" s="242" t="s">
        <v>4730</v>
      </c>
      <c r="M2526" s="242" t="s">
        <v>4810</v>
      </c>
      <c r="N2526" s="242"/>
      <c r="O2526" s="242" t="s">
        <v>12291</v>
      </c>
      <c r="P2526" s="242" t="s">
        <v>12292</v>
      </c>
      <c r="Q2526" s="242" t="s">
        <v>4733</v>
      </c>
    </row>
    <row r="2527" spans="1:17">
      <c r="A2527" s="242" t="s">
        <v>12860</v>
      </c>
      <c r="B2527" s="242" t="s">
        <v>12861</v>
      </c>
      <c r="C2527" s="242" t="s">
        <v>12862</v>
      </c>
      <c r="D2527" s="242"/>
      <c r="E2527" s="242" t="s">
        <v>12326</v>
      </c>
      <c r="F2527" s="242"/>
      <c r="G2527" s="240"/>
      <c r="H2527" s="241">
        <v>0</v>
      </c>
      <c r="I2527" s="242" t="s">
        <v>4808</v>
      </c>
      <c r="J2527" s="242" t="s">
        <v>4809</v>
      </c>
      <c r="K2527" s="242" t="s">
        <v>4729</v>
      </c>
      <c r="L2527" s="242" t="s">
        <v>4730</v>
      </c>
      <c r="M2527" s="242" t="s">
        <v>4810</v>
      </c>
      <c r="N2527" s="242"/>
      <c r="O2527" s="242" t="s">
        <v>12291</v>
      </c>
      <c r="P2527" s="242" t="s">
        <v>12292</v>
      </c>
      <c r="Q2527" s="242" t="s">
        <v>4733</v>
      </c>
    </row>
    <row r="2528" spans="1:17">
      <c r="A2528" s="242" t="s">
        <v>12863</v>
      </c>
      <c r="B2528" s="242" t="s">
        <v>12864</v>
      </c>
      <c r="C2528" s="242" t="s">
        <v>12865</v>
      </c>
      <c r="D2528" s="242"/>
      <c r="E2528" s="242" t="s">
        <v>12326</v>
      </c>
      <c r="F2528" s="242"/>
      <c r="G2528" s="240"/>
      <c r="H2528" s="241">
        <v>0</v>
      </c>
      <c r="I2528" s="242" t="s">
        <v>4931</v>
      </c>
      <c r="J2528" s="242" t="s">
        <v>4932</v>
      </c>
      <c r="K2528" s="242" t="s">
        <v>4729</v>
      </c>
      <c r="L2528" s="242" t="s">
        <v>4730</v>
      </c>
      <c r="M2528" s="242" t="s">
        <v>4810</v>
      </c>
      <c r="N2528" s="242"/>
      <c r="O2528" s="242" t="s">
        <v>12291</v>
      </c>
      <c r="P2528" s="242" t="s">
        <v>12292</v>
      </c>
      <c r="Q2528" s="242" t="s">
        <v>4733</v>
      </c>
    </row>
    <row r="2529" spans="1:17">
      <c r="A2529" s="242" t="s">
        <v>12866</v>
      </c>
      <c r="B2529" s="242" t="s">
        <v>12867</v>
      </c>
      <c r="C2529" s="242" t="s">
        <v>12868</v>
      </c>
      <c r="D2529" s="242"/>
      <c r="E2529" s="242" t="s">
        <v>12326</v>
      </c>
      <c r="F2529" s="242"/>
      <c r="G2529" s="240"/>
      <c r="H2529" s="241">
        <v>0</v>
      </c>
      <c r="I2529" s="242" t="s">
        <v>4808</v>
      </c>
      <c r="J2529" s="242" t="s">
        <v>4809</v>
      </c>
      <c r="K2529" s="242" t="s">
        <v>4729</v>
      </c>
      <c r="L2529" s="242" t="s">
        <v>4730</v>
      </c>
      <c r="M2529" s="242" t="s">
        <v>4731</v>
      </c>
      <c r="N2529" s="242"/>
      <c r="O2529" s="242" t="s">
        <v>12291</v>
      </c>
      <c r="P2529" s="242" t="s">
        <v>12292</v>
      </c>
      <c r="Q2529" s="242" t="s">
        <v>4733</v>
      </c>
    </row>
    <row r="2530" spans="1:17">
      <c r="A2530" s="242" t="s">
        <v>12869</v>
      </c>
      <c r="B2530" s="242" t="s">
        <v>12870</v>
      </c>
      <c r="C2530" s="242" t="s">
        <v>12871</v>
      </c>
      <c r="D2530" s="242"/>
      <c r="E2530" s="242" t="s">
        <v>12326</v>
      </c>
      <c r="F2530" s="242"/>
      <c r="G2530" s="240"/>
      <c r="H2530" s="241">
        <v>0</v>
      </c>
      <c r="I2530" s="242" t="s">
        <v>4808</v>
      </c>
      <c r="J2530" s="242" t="s">
        <v>4809</v>
      </c>
      <c r="K2530" s="242" t="s">
        <v>4729</v>
      </c>
      <c r="L2530" s="242" t="s">
        <v>4730</v>
      </c>
      <c r="M2530" s="242" t="s">
        <v>4731</v>
      </c>
      <c r="N2530" s="242"/>
      <c r="O2530" s="242" t="s">
        <v>12291</v>
      </c>
      <c r="P2530" s="242" t="s">
        <v>12292</v>
      </c>
      <c r="Q2530" s="242" t="s">
        <v>4733</v>
      </c>
    </row>
    <row r="2531" spans="1:17">
      <c r="A2531" s="242" t="s">
        <v>12872</v>
      </c>
      <c r="B2531" s="242" t="s">
        <v>12873</v>
      </c>
      <c r="C2531" s="242" t="s">
        <v>12874</v>
      </c>
      <c r="D2531" s="242"/>
      <c r="E2531" s="242" t="s">
        <v>12326</v>
      </c>
      <c r="F2531" s="242"/>
      <c r="G2531" s="240"/>
      <c r="H2531" s="241">
        <v>0</v>
      </c>
      <c r="I2531" s="242" t="s">
        <v>4808</v>
      </c>
      <c r="J2531" s="242" t="s">
        <v>4809</v>
      </c>
      <c r="K2531" s="242" t="s">
        <v>4729</v>
      </c>
      <c r="L2531" s="242" t="s">
        <v>4730</v>
      </c>
      <c r="M2531" s="242" t="s">
        <v>4731</v>
      </c>
      <c r="N2531" s="242"/>
      <c r="O2531" s="242" t="s">
        <v>12291</v>
      </c>
      <c r="P2531" s="242" t="s">
        <v>12292</v>
      </c>
      <c r="Q2531" s="242" t="s">
        <v>4733</v>
      </c>
    </row>
    <row r="2532" spans="1:17">
      <c r="A2532" s="242" t="s">
        <v>12875</v>
      </c>
      <c r="B2532" s="242" t="s">
        <v>12876</v>
      </c>
      <c r="C2532" s="242" t="s">
        <v>12877</v>
      </c>
      <c r="D2532" s="242"/>
      <c r="E2532" s="242" t="s">
        <v>12326</v>
      </c>
      <c r="F2532" s="242"/>
      <c r="G2532" s="240"/>
      <c r="H2532" s="241">
        <v>0</v>
      </c>
      <c r="I2532" s="242" t="s">
        <v>4808</v>
      </c>
      <c r="J2532" s="242" t="s">
        <v>4809</v>
      </c>
      <c r="K2532" s="242" t="s">
        <v>4729</v>
      </c>
      <c r="L2532" s="242" t="s">
        <v>4730</v>
      </c>
      <c r="M2532" s="242" t="s">
        <v>4731</v>
      </c>
      <c r="N2532" s="242"/>
      <c r="O2532" s="242" t="s">
        <v>12291</v>
      </c>
      <c r="P2532" s="242" t="s">
        <v>12292</v>
      </c>
      <c r="Q2532" s="242" t="s">
        <v>4733</v>
      </c>
    </row>
    <row r="2533" spans="1:17">
      <c r="A2533" s="242" t="s">
        <v>12878</v>
      </c>
      <c r="B2533" s="242" t="s">
        <v>12879</v>
      </c>
      <c r="C2533" s="242" t="s">
        <v>12880</v>
      </c>
      <c r="D2533" s="242"/>
      <c r="E2533" s="242" t="s">
        <v>12326</v>
      </c>
      <c r="F2533" s="242"/>
      <c r="G2533" s="240"/>
      <c r="H2533" s="241">
        <v>0</v>
      </c>
      <c r="I2533" s="242" t="s">
        <v>4808</v>
      </c>
      <c r="J2533" s="242" t="s">
        <v>4809</v>
      </c>
      <c r="K2533" s="242" t="s">
        <v>4729</v>
      </c>
      <c r="L2533" s="242" t="s">
        <v>4730</v>
      </c>
      <c r="M2533" s="242" t="s">
        <v>4731</v>
      </c>
      <c r="N2533" s="242"/>
      <c r="O2533" s="242" t="s">
        <v>12291</v>
      </c>
      <c r="P2533" s="242" t="s">
        <v>12292</v>
      </c>
      <c r="Q2533" s="242" t="s">
        <v>4733</v>
      </c>
    </row>
    <row r="2534" spans="1:17">
      <c r="A2534" s="242" t="s">
        <v>12881</v>
      </c>
      <c r="B2534" s="242" t="s">
        <v>12882</v>
      </c>
      <c r="C2534" s="242" t="s">
        <v>12883</v>
      </c>
      <c r="D2534" s="242"/>
      <c r="E2534" s="242" t="s">
        <v>12326</v>
      </c>
      <c r="F2534" s="242"/>
      <c r="G2534" s="240"/>
      <c r="H2534" s="241">
        <v>0</v>
      </c>
      <c r="I2534" s="242" t="s">
        <v>4931</v>
      </c>
      <c r="J2534" s="242" t="s">
        <v>4932</v>
      </c>
      <c r="K2534" s="242" t="s">
        <v>4729</v>
      </c>
      <c r="L2534" s="242" t="s">
        <v>4730</v>
      </c>
      <c r="M2534" s="242" t="s">
        <v>4731</v>
      </c>
      <c r="N2534" s="242"/>
      <c r="O2534" s="242" t="s">
        <v>12291</v>
      </c>
      <c r="P2534" s="242" t="s">
        <v>12292</v>
      </c>
      <c r="Q2534" s="242" t="s">
        <v>4733</v>
      </c>
    </row>
    <row r="2535" spans="1:17">
      <c r="A2535" s="242" t="s">
        <v>12884</v>
      </c>
      <c r="B2535" s="242" t="s">
        <v>12885</v>
      </c>
      <c r="C2535" s="242" t="s">
        <v>12886</v>
      </c>
      <c r="D2535" s="242"/>
      <c r="E2535" s="242" t="s">
        <v>12326</v>
      </c>
      <c r="F2535" s="242"/>
      <c r="G2535" s="240"/>
      <c r="H2535" s="241">
        <v>0</v>
      </c>
      <c r="I2535" s="242" t="s">
        <v>4808</v>
      </c>
      <c r="J2535" s="242" t="s">
        <v>4809</v>
      </c>
      <c r="K2535" s="242" t="s">
        <v>4729</v>
      </c>
      <c r="L2535" s="242" t="s">
        <v>4730</v>
      </c>
      <c r="M2535" s="242" t="s">
        <v>4731</v>
      </c>
      <c r="N2535" s="242"/>
      <c r="O2535" s="242" t="s">
        <v>12291</v>
      </c>
      <c r="P2535" s="242" t="s">
        <v>12292</v>
      </c>
      <c r="Q2535" s="242" t="s">
        <v>4733</v>
      </c>
    </row>
    <row r="2536" spans="1:17">
      <c r="A2536" s="242" t="s">
        <v>12887</v>
      </c>
      <c r="B2536" s="242" t="s">
        <v>12888</v>
      </c>
      <c r="C2536" s="242" t="s">
        <v>12889</v>
      </c>
      <c r="D2536" s="242"/>
      <c r="E2536" s="242" t="s">
        <v>12326</v>
      </c>
      <c r="F2536" s="242"/>
      <c r="G2536" s="240"/>
      <c r="H2536" s="241">
        <v>0</v>
      </c>
      <c r="I2536" s="242" t="s">
        <v>4931</v>
      </c>
      <c r="J2536" s="242" t="s">
        <v>4932</v>
      </c>
      <c r="K2536" s="242" t="s">
        <v>4729</v>
      </c>
      <c r="L2536" s="242" t="s">
        <v>4730</v>
      </c>
      <c r="M2536" s="242" t="s">
        <v>4731</v>
      </c>
      <c r="N2536" s="242"/>
      <c r="O2536" s="242" t="s">
        <v>12291</v>
      </c>
      <c r="P2536" s="242" t="s">
        <v>12292</v>
      </c>
      <c r="Q2536" s="242" t="s">
        <v>4733</v>
      </c>
    </row>
    <row r="2537" spans="1:17">
      <c r="A2537" s="242" t="s">
        <v>12890</v>
      </c>
      <c r="B2537" s="242" t="s">
        <v>12891</v>
      </c>
      <c r="C2537" s="242" t="s">
        <v>12892</v>
      </c>
      <c r="D2537" s="242"/>
      <c r="E2537" s="242" t="s">
        <v>12326</v>
      </c>
      <c r="F2537" s="242"/>
      <c r="G2537" s="240"/>
      <c r="H2537" s="241">
        <v>0</v>
      </c>
      <c r="I2537" s="242" t="s">
        <v>4931</v>
      </c>
      <c r="J2537" s="242" t="s">
        <v>4932</v>
      </c>
      <c r="K2537" s="242" t="s">
        <v>4729</v>
      </c>
      <c r="L2537" s="242" t="s">
        <v>4730</v>
      </c>
      <c r="M2537" s="242" t="s">
        <v>4731</v>
      </c>
      <c r="N2537" s="242"/>
      <c r="O2537" s="242" t="s">
        <v>12291</v>
      </c>
      <c r="P2537" s="242" t="s">
        <v>12292</v>
      </c>
      <c r="Q2537" s="242" t="s">
        <v>4733</v>
      </c>
    </row>
    <row r="2538" spans="1:17">
      <c r="A2538" s="242" t="s">
        <v>12893</v>
      </c>
      <c r="B2538" s="242" t="s">
        <v>12894</v>
      </c>
      <c r="C2538" s="242" t="s">
        <v>12895</v>
      </c>
      <c r="D2538" s="242"/>
      <c r="E2538" s="242" t="s">
        <v>12415</v>
      </c>
      <c r="F2538" s="242"/>
      <c r="G2538" s="240"/>
      <c r="H2538" s="241">
        <v>0</v>
      </c>
      <c r="I2538" s="242" t="s">
        <v>4747</v>
      </c>
      <c r="J2538" s="242" t="s">
        <v>4748</v>
      </c>
      <c r="K2538" s="242" t="s">
        <v>4729</v>
      </c>
      <c r="L2538" s="242" t="s">
        <v>4730</v>
      </c>
      <c r="M2538" s="242" t="s">
        <v>4908</v>
      </c>
      <c r="N2538" s="242"/>
      <c r="O2538" s="242" t="s">
        <v>12291</v>
      </c>
      <c r="P2538" s="242" t="s">
        <v>12292</v>
      </c>
      <c r="Q2538" s="242" t="s">
        <v>4733</v>
      </c>
    </row>
    <row r="2539" spans="1:17">
      <c r="A2539" s="242" t="s">
        <v>12896</v>
      </c>
      <c r="B2539" s="242" t="s">
        <v>12897</v>
      </c>
      <c r="C2539" s="242" t="s">
        <v>12898</v>
      </c>
      <c r="D2539" s="242"/>
      <c r="E2539" s="242" t="s">
        <v>12326</v>
      </c>
      <c r="F2539" s="242" t="s">
        <v>12899</v>
      </c>
      <c r="G2539" s="240">
        <v>60</v>
      </c>
      <c r="H2539" s="241">
        <v>0</v>
      </c>
      <c r="I2539" s="242" t="s">
        <v>4780</v>
      </c>
      <c r="J2539" s="242" t="s">
        <v>4781</v>
      </c>
      <c r="K2539" s="242" t="s">
        <v>4729</v>
      </c>
      <c r="L2539" s="242" t="s">
        <v>4730</v>
      </c>
      <c r="M2539" s="242" t="s">
        <v>4816</v>
      </c>
      <c r="N2539" s="242"/>
      <c r="O2539" s="242" t="s">
        <v>12291</v>
      </c>
      <c r="P2539" s="242" t="s">
        <v>12292</v>
      </c>
      <c r="Q2539" s="242" t="s">
        <v>4733</v>
      </c>
    </row>
    <row r="2540" spans="1:17">
      <c r="A2540" s="242" t="s">
        <v>12900</v>
      </c>
      <c r="B2540" s="242" t="s">
        <v>12901</v>
      </c>
      <c r="C2540" s="242" t="s">
        <v>12902</v>
      </c>
      <c r="D2540" s="242"/>
      <c r="E2540" s="242" t="s">
        <v>12298</v>
      </c>
      <c r="F2540" s="242"/>
      <c r="G2540" s="240"/>
      <c r="H2540" s="241">
        <v>0</v>
      </c>
      <c r="I2540" s="242" t="s">
        <v>4747</v>
      </c>
      <c r="J2540" s="242" t="s">
        <v>4748</v>
      </c>
      <c r="K2540" s="242" t="s">
        <v>4729</v>
      </c>
      <c r="L2540" s="242" t="s">
        <v>4730</v>
      </c>
      <c r="M2540" s="242" t="s">
        <v>4908</v>
      </c>
      <c r="N2540" s="242"/>
      <c r="O2540" s="242" t="s">
        <v>12291</v>
      </c>
      <c r="P2540" s="242" t="s">
        <v>12292</v>
      </c>
      <c r="Q2540" s="242" t="s">
        <v>4733</v>
      </c>
    </row>
    <row r="2541" spans="1:17">
      <c r="A2541" s="242" t="s">
        <v>12903</v>
      </c>
      <c r="B2541" s="242" t="s">
        <v>12904</v>
      </c>
      <c r="C2541" s="242" t="s">
        <v>12905</v>
      </c>
      <c r="D2541" s="242"/>
      <c r="E2541" s="242" t="s">
        <v>12298</v>
      </c>
      <c r="F2541" s="242"/>
      <c r="G2541" s="240"/>
      <c r="H2541" s="241">
        <v>0</v>
      </c>
      <c r="I2541" s="242" t="s">
        <v>4747</v>
      </c>
      <c r="J2541" s="242" t="s">
        <v>4748</v>
      </c>
      <c r="K2541" s="242" t="s">
        <v>4729</v>
      </c>
      <c r="L2541" s="242" t="s">
        <v>4730</v>
      </c>
      <c r="M2541" s="242" t="s">
        <v>4908</v>
      </c>
      <c r="N2541" s="242" t="s">
        <v>4999</v>
      </c>
      <c r="O2541" s="242" t="s">
        <v>12291</v>
      </c>
      <c r="P2541" s="242" t="s">
        <v>12292</v>
      </c>
      <c r="Q2541" s="242" t="s">
        <v>4733</v>
      </c>
    </row>
    <row r="2542" spans="1:17">
      <c r="A2542" s="242" t="s">
        <v>12906</v>
      </c>
      <c r="B2542" s="242" t="s">
        <v>12907</v>
      </c>
      <c r="C2542" s="242" t="s">
        <v>12908</v>
      </c>
      <c r="D2542" s="242"/>
      <c r="E2542" s="242" t="s">
        <v>12298</v>
      </c>
      <c r="F2542" s="242"/>
      <c r="G2542" s="240"/>
      <c r="H2542" s="241">
        <v>0</v>
      </c>
      <c r="I2542" s="242" t="s">
        <v>4747</v>
      </c>
      <c r="J2542" s="242" t="s">
        <v>4748</v>
      </c>
      <c r="K2542" s="242" t="s">
        <v>4729</v>
      </c>
      <c r="L2542" s="242" t="s">
        <v>4730</v>
      </c>
      <c r="M2542" s="242" t="s">
        <v>4908</v>
      </c>
      <c r="N2542" s="242"/>
      <c r="O2542" s="242" t="s">
        <v>12291</v>
      </c>
      <c r="P2542" s="242" t="s">
        <v>12292</v>
      </c>
      <c r="Q2542" s="242" t="s">
        <v>4733</v>
      </c>
    </row>
    <row r="2543" spans="1:17">
      <c r="A2543" s="242" t="s">
        <v>12909</v>
      </c>
      <c r="B2543" s="242" t="s">
        <v>12910</v>
      </c>
      <c r="C2543" s="242" t="s">
        <v>12911</v>
      </c>
      <c r="D2543" s="242"/>
      <c r="E2543" s="242" t="s">
        <v>12326</v>
      </c>
      <c r="F2543" s="242"/>
      <c r="G2543" s="240"/>
      <c r="H2543" s="241">
        <v>0</v>
      </c>
      <c r="I2543" s="242" t="s">
        <v>4747</v>
      </c>
      <c r="J2543" s="242" t="s">
        <v>4748</v>
      </c>
      <c r="K2543" s="242" t="s">
        <v>4729</v>
      </c>
      <c r="L2543" s="242" t="s">
        <v>4730</v>
      </c>
      <c r="M2543" s="242" t="s">
        <v>4908</v>
      </c>
      <c r="N2543" s="242" t="s">
        <v>7937</v>
      </c>
      <c r="O2543" s="242" t="s">
        <v>12291</v>
      </c>
      <c r="P2543" s="242" t="s">
        <v>12292</v>
      </c>
      <c r="Q2543" s="242" t="s">
        <v>4733</v>
      </c>
    </row>
    <row r="2544" spans="1:17">
      <c r="A2544" s="242" t="s">
        <v>12912</v>
      </c>
      <c r="B2544" s="242" t="s">
        <v>12913</v>
      </c>
      <c r="C2544" s="242" t="s">
        <v>12914</v>
      </c>
      <c r="D2544" s="242"/>
      <c r="E2544" s="242" t="s">
        <v>12298</v>
      </c>
      <c r="F2544" s="242"/>
      <c r="G2544" s="240"/>
      <c r="H2544" s="241">
        <v>0</v>
      </c>
      <c r="I2544" s="242" t="s">
        <v>4747</v>
      </c>
      <c r="J2544" s="242" t="s">
        <v>4748</v>
      </c>
      <c r="K2544" s="242" t="s">
        <v>4729</v>
      </c>
      <c r="L2544" s="242" t="s">
        <v>4730</v>
      </c>
      <c r="M2544" s="242" t="s">
        <v>4908</v>
      </c>
      <c r="N2544" s="242" t="s">
        <v>7022</v>
      </c>
      <c r="O2544" s="242" t="s">
        <v>12291</v>
      </c>
      <c r="P2544" s="242" t="s">
        <v>12292</v>
      </c>
      <c r="Q2544" s="242" t="s">
        <v>4733</v>
      </c>
    </row>
    <row r="2545" spans="1:17">
      <c r="A2545" s="242" t="s">
        <v>12915</v>
      </c>
      <c r="B2545" s="242" t="s">
        <v>12916</v>
      </c>
      <c r="C2545" s="242" t="s">
        <v>12917</v>
      </c>
      <c r="D2545" s="242"/>
      <c r="E2545" s="242" t="s">
        <v>12298</v>
      </c>
      <c r="F2545" s="242"/>
      <c r="G2545" s="240"/>
      <c r="H2545" s="241">
        <v>0</v>
      </c>
      <c r="I2545" s="242" t="s">
        <v>4747</v>
      </c>
      <c r="J2545" s="242" t="s">
        <v>4748</v>
      </c>
      <c r="K2545" s="242" t="s">
        <v>4729</v>
      </c>
      <c r="L2545" s="242" t="s">
        <v>4730</v>
      </c>
      <c r="M2545" s="242" t="s">
        <v>4908</v>
      </c>
      <c r="N2545" s="242" t="s">
        <v>8313</v>
      </c>
      <c r="O2545" s="242" t="s">
        <v>12291</v>
      </c>
      <c r="P2545" s="242" t="s">
        <v>12292</v>
      </c>
      <c r="Q2545" s="242" t="s">
        <v>4733</v>
      </c>
    </row>
    <row r="2546" spans="1:17">
      <c r="A2546" s="242" t="s">
        <v>12918</v>
      </c>
      <c r="B2546" s="242" t="s">
        <v>12919</v>
      </c>
      <c r="C2546" s="242" t="s">
        <v>12920</v>
      </c>
      <c r="D2546" s="242"/>
      <c r="E2546" s="242" t="s">
        <v>12298</v>
      </c>
      <c r="F2546" s="242"/>
      <c r="G2546" s="240"/>
      <c r="H2546" s="241">
        <v>0</v>
      </c>
      <c r="I2546" s="242" t="s">
        <v>4775</v>
      </c>
      <c r="J2546" s="242" t="s">
        <v>4776</v>
      </c>
      <c r="K2546" s="242" t="s">
        <v>4729</v>
      </c>
      <c r="L2546" s="242" t="s">
        <v>4730</v>
      </c>
      <c r="M2546" s="242" t="s">
        <v>4908</v>
      </c>
      <c r="N2546" s="242" t="s">
        <v>4999</v>
      </c>
      <c r="O2546" s="242" t="s">
        <v>12291</v>
      </c>
      <c r="P2546" s="242" t="s">
        <v>12292</v>
      </c>
      <c r="Q2546" s="242" t="s">
        <v>4733</v>
      </c>
    </row>
    <row r="2547" spans="1:17">
      <c r="A2547" s="242" t="s">
        <v>12921</v>
      </c>
      <c r="B2547" s="242" t="s">
        <v>12922</v>
      </c>
      <c r="C2547" s="242" t="s">
        <v>12923</v>
      </c>
      <c r="D2547" s="242"/>
      <c r="E2547" s="242" t="s">
        <v>12298</v>
      </c>
      <c r="F2547" s="242"/>
      <c r="G2547" s="240"/>
      <c r="H2547" s="241">
        <v>0</v>
      </c>
      <c r="I2547" s="242" t="s">
        <v>4775</v>
      </c>
      <c r="J2547" s="242" t="s">
        <v>4776</v>
      </c>
      <c r="K2547" s="242" t="s">
        <v>4729</v>
      </c>
      <c r="L2547" s="242" t="s">
        <v>4730</v>
      </c>
      <c r="M2547" s="242" t="s">
        <v>4908</v>
      </c>
      <c r="N2547" s="242"/>
      <c r="O2547" s="242" t="s">
        <v>12291</v>
      </c>
      <c r="P2547" s="242" t="s">
        <v>12292</v>
      </c>
      <c r="Q2547" s="242" t="s">
        <v>4733</v>
      </c>
    </row>
    <row r="2548" spans="1:17">
      <c r="A2548" s="242" t="s">
        <v>12924</v>
      </c>
      <c r="B2548" s="242" t="s">
        <v>12925</v>
      </c>
      <c r="C2548" s="242" t="s">
        <v>12926</v>
      </c>
      <c r="D2548" s="242"/>
      <c r="E2548" s="242" t="s">
        <v>12298</v>
      </c>
      <c r="F2548" s="242"/>
      <c r="G2548" s="240"/>
      <c r="H2548" s="241">
        <v>0</v>
      </c>
      <c r="I2548" s="242" t="s">
        <v>4747</v>
      </c>
      <c r="J2548" s="242" t="s">
        <v>4748</v>
      </c>
      <c r="K2548" s="242" t="s">
        <v>4729</v>
      </c>
      <c r="L2548" s="242" t="s">
        <v>4730</v>
      </c>
      <c r="M2548" s="242" t="s">
        <v>4908</v>
      </c>
      <c r="N2548" s="242"/>
      <c r="O2548" s="242" t="s">
        <v>12291</v>
      </c>
      <c r="P2548" s="242" t="s">
        <v>12292</v>
      </c>
      <c r="Q2548" s="242" t="s">
        <v>4733</v>
      </c>
    </row>
    <row r="2549" spans="1:17">
      <c r="A2549" s="242" t="s">
        <v>12927</v>
      </c>
      <c r="B2549" s="242" t="s">
        <v>12928</v>
      </c>
      <c r="C2549" s="242" t="s">
        <v>12929</v>
      </c>
      <c r="D2549" s="242"/>
      <c r="E2549" s="242" t="s">
        <v>12298</v>
      </c>
      <c r="F2549" s="242"/>
      <c r="G2549" s="240"/>
      <c r="H2549" s="241">
        <v>0</v>
      </c>
      <c r="I2549" s="242" t="s">
        <v>4747</v>
      </c>
      <c r="J2549" s="242" t="s">
        <v>4748</v>
      </c>
      <c r="K2549" s="242" t="s">
        <v>4729</v>
      </c>
      <c r="L2549" s="242" t="s">
        <v>4730</v>
      </c>
      <c r="M2549" s="242" t="s">
        <v>4908</v>
      </c>
      <c r="N2549" s="242" t="s">
        <v>7033</v>
      </c>
      <c r="O2549" s="242" t="s">
        <v>12291</v>
      </c>
      <c r="P2549" s="242" t="s">
        <v>12292</v>
      </c>
      <c r="Q2549" s="242" t="s">
        <v>4733</v>
      </c>
    </row>
    <row r="2550" spans="1:17">
      <c r="A2550" s="242" t="s">
        <v>12930</v>
      </c>
      <c r="B2550" s="242" t="s">
        <v>12931</v>
      </c>
      <c r="C2550" s="242" t="s">
        <v>12932</v>
      </c>
      <c r="D2550" s="242"/>
      <c r="E2550" s="242" t="s">
        <v>12298</v>
      </c>
      <c r="F2550" s="242"/>
      <c r="G2550" s="240"/>
      <c r="H2550" s="241">
        <v>0</v>
      </c>
      <c r="I2550" s="242" t="s">
        <v>4747</v>
      </c>
      <c r="J2550" s="242" t="s">
        <v>4748</v>
      </c>
      <c r="K2550" s="242" t="s">
        <v>4729</v>
      </c>
      <c r="L2550" s="242" t="s">
        <v>4730</v>
      </c>
      <c r="M2550" s="242" t="s">
        <v>4908</v>
      </c>
      <c r="N2550" s="242"/>
      <c r="O2550" s="242" t="s">
        <v>12291</v>
      </c>
      <c r="P2550" s="242" t="s">
        <v>12292</v>
      </c>
      <c r="Q2550" s="242" t="s">
        <v>4733</v>
      </c>
    </row>
    <row r="2551" spans="1:17">
      <c r="A2551" s="242" t="s">
        <v>12933</v>
      </c>
      <c r="B2551" s="242" t="s">
        <v>12934</v>
      </c>
      <c r="C2551" s="242" t="s">
        <v>12935</v>
      </c>
      <c r="D2551" s="242"/>
      <c r="E2551" s="242" t="s">
        <v>12298</v>
      </c>
      <c r="F2551" s="242"/>
      <c r="G2551" s="240"/>
      <c r="H2551" s="241">
        <v>0</v>
      </c>
      <c r="I2551" s="242" t="s">
        <v>4747</v>
      </c>
      <c r="J2551" s="242" t="s">
        <v>4748</v>
      </c>
      <c r="K2551" s="242" t="s">
        <v>4729</v>
      </c>
      <c r="L2551" s="242" t="s">
        <v>4730</v>
      </c>
      <c r="M2551" s="242" t="s">
        <v>4908</v>
      </c>
      <c r="N2551" s="242"/>
      <c r="O2551" s="242" t="s">
        <v>12291</v>
      </c>
      <c r="P2551" s="242" t="s">
        <v>12292</v>
      </c>
      <c r="Q2551" s="242" t="s">
        <v>4733</v>
      </c>
    </row>
    <row r="2552" spans="1:17">
      <c r="A2552" s="242" t="s">
        <v>12936</v>
      </c>
      <c r="B2552" s="242" t="s">
        <v>12937</v>
      </c>
      <c r="C2552" s="242" t="s">
        <v>12938</v>
      </c>
      <c r="D2552" s="242"/>
      <c r="E2552" s="242" t="s">
        <v>12298</v>
      </c>
      <c r="F2552" s="242"/>
      <c r="G2552" s="240"/>
      <c r="H2552" s="241">
        <v>0</v>
      </c>
      <c r="I2552" s="242" t="s">
        <v>4747</v>
      </c>
      <c r="J2552" s="242" t="s">
        <v>4748</v>
      </c>
      <c r="K2552" s="242" t="s">
        <v>4729</v>
      </c>
      <c r="L2552" s="242" t="s">
        <v>4730</v>
      </c>
      <c r="M2552" s="242" t="s">
        <v>4908</v>
      </c>
      <c r="N2552" s="242"/>
      <c r="O2552" s="242" t="s">
        <v>12291</v>
      </c>
      <c r="P2552" s="242" t="s">
        <v>12292</v>
      </c>
      <c r="Q2552" s="242" t="s">
        <v>4733</v>
      </c>
    </row>
    <row r="2553" spans="1:17">
      <c r="A2553" s="242" t="s">
        <v>12939</v>
      </c>
      <c r="B2553" s="242" t="s">
        <v>12940</v>
      </c>
      <c r="C2553" s="242" t="s">
        <v>12941</v>
      </c>
      <c r="D2553" s="242"/>
      <c r="E2553" s="242" t="s">
        <v>12298</v>
      </c>
      <c r="F2553" s="242"/>
      <c r="G2553" s="240"/>
      <c r="H2553" s="241">
        <v>0</v>
      </c>
      <c r="I2553" s="242" t="s">
        <v>4747</v>
      </c>
      <c r="J2553" s="242" t="s">
        <v>4748</v>
      </c>
      <c r="K2553" s="242" t="s">
        <v>4729</v>
      </c>
      <c r="L2553" s="242" t="s">
        <v>4730</v>
      </c>
      <c r="M2553" s="242" t="s">
        <v>4908</v>
      </c>
      <c r="N2553" s="242"/>
      <c r="O2553" s="242" t="s">
        <v>12291</v>
      </c>
      <c r="P2553" s="242" t="s">
        <v>12292</v>
      </c>
      <c r="Q2553" s="242" t="s">
        <v>4733</v>
      </c>
    </row>
    <row r="2554" spans="1:17">
      <c r="A2554" s="242" t="s">
        <v>12942</v>
      </c>
      <c r="B2554" s="242" t="s">
        <v>12943</v>
      </c>
      <c r="C2554" s="242" t="s">
        <v>12944</v>
      </c>
      <c r="D2554" s="242"/>
      <c r="E2554" s="242" t="s">
        <v>12298</v>
      </c>
      <c r="F2554" s="242"/>
      <c r="G2554" s="240"/>
      <c r="H2554" s="241">
        <v>0</v>
      </c>
      <c r="I2554" s="242" t="s">
        <v>4747</v>
      </c>
      <c r="J2554" s="242" t="s">
        <v>4748</v>
      </c>
      <c r="K2554" s="242" t="s">
        <v>4729</v>
      </c>
      <c r="L2554" s="242" t="s">
        <v>4730</v>
      </c>
      <c r="M2554" s="242" t="s">
        <v>4908</v>
      </c>
      <c r="N2554" s="242"/>
      <c r="O2554" s="242" t="s">
        <v>12291</v>
      </c>
      <c r="P2554" s="242" t="s">
        <v>12292</v>
      </c>
      <c r="Q2554" s="242" t="s">
        <v>4733</v>
      </c>
    </row>
    <row r="2555" spans="1:17">
      <c r="A2555" s="242" t="s">
        <v>12945</v>
      </c>
      <c r="B2555" s="242" t="s">
        <v>12946</v>
      </c>
      <c r="C2555" s="242" t="s">
        <v>12947</v>
      </c>
      <c r="D2555" s="242"/>
      <c r="E2555" s="242" t="s">
        <v>12298</v>
      </c>
      <c r="F2555" s="242"/>
      <c r="G2555" s="240"/>
      <c r="H2555" s="241">
        <v>0</v>
      </c>
      <c r="I2555" s="242" t="s">
        <v>4775</v>
      </c>
      <c r="J2555" s="242" t="s">
        <v>4776</v>
      </c>
      <c r="K2555" s="242" t="s">
        <v>4729</v>
      </c>
      <c r="L2555" s="242" t="s">
        <v>4730</v>
      </c>
      <c r="M2555" s="242" t="s">
        <v>4908</v>
      </c>
      <c r="N2555" s="242"/>
      <c r="O2555" s="242" t="s">
        <v>12291</v>
      </c>
      <c r="P2555" s="242" t="s">
        <v>12292</v>
      </c>
      <c r="Q2555" s="242" t="s">
        <v>4733</v>
      </c>
    </row>
    <row r="2556" spans="1:17">
      <c r="A2556" s="242" t="s">
        <v>12948</v>
      </c>
      <c r="B2556" s="242" t="s">
        <v>12949</v>
      </c>
      <c r="C2556" s="242" t="s">
        <v>12950</v>
      </c>
      <c r="D2556" s="242" t="s">
        <v>12951</v>
      </c>
      <c r="E2556" s="242" t="s">
        <v>12326</v>
      </c>
      <c r="F2556" s="242" t="s">
        <v>12951</v>
      </c>
      <c r="G2556" s="240"/>
      <c r="H2556" s="241">
        <v>0</v>
      </c>
      <c r="I2556" s="242" t="s">
        <v>4738</v>
      </c>
      <c r="J2556" s="242" t="s">
        <v>4739</v>
      </c>
      <c r="K2556" s="242" t="s">
        <v>4729</v>
      </c>
      <c r="L2556" s="242" t="s">
        <v>4730</v>
      </c>
      <c r="M2556" s="242" t="s">
        <v>4740</v>
      </c>
      <c r="N2556" s="242"/>
      <c r="O2556" s="242" t="s">
        <v>12291</v>
      </c>
      <c r="P2556" s="242" t="s">
        <v>12292</v>
      </c>
      <c r="Q2556" s="242" t="s">
        <v>4733</v>
      </c>
    </row>
    <row r="2557" spans="1:17">
      <c r="A2557" s="242" t="s">
        <v>12952</v>
      </c>
      <c r="B2557" s="242" t="s">
        <v>12953</v>
      </c>
      <c r="C2557" s="242" t="s">
        <v>12954</v>
      </c>
      <c r="D2557" s="242" t="s">
        <v>12951</v>
      </c>
      <c r="E2557" s="242" t="s">
        <v>12326</v>
      </c>
      <c r="F2557" s="242" t="s">
        <v>12951</v>
      </c>
      <c r="G2557" s="240"/>
      <c r="H2557" s="241">
        <v>0</v>
      </c>
      <c r="I2557" s="242" t="s">
        <v>4780</v>
      </c>
      <c r="J2557" s="242" t="s">
        <v>4781</v>
      </c>
      <c r="K2557" s="242" t="s">
        <v>4729</v>
      </c>
      <c r="L2557" s="242" t="s">
        <v>4730</v>
      </c>
      <c r="M2557" s="242" t="s">
        <v>6439</v>
      </c>
      <c r="N2557" s="242"/>
      <c r="O2557" s="242" t="s">
        <v>12291</v>
      </c>
      <c r="P2557" s="242" t="s">
        <v>12292</v>
      </c>
      <c r="Q2557" s="242" t="s">
        <v>4733</v>
      </c>
    </row>
    <row r="2558" spans="1:17">
      <c r="A2558" s="242" t="s">
        <v>12955</v>
      </c>
      <c r="B2558" s="242" t="s">
        <v>12956</v>
      </c>
      <c r="C2558" s="242" t="s">
        <v>12957</v>
      </c>
      <c r="D2558" s="242" t="s">
        <v>4742</v>
      </c>
      <c r="E2558" s="242" t="s">
        <v>12326</v>
      </c>
      <c r="F2558" s="242"/>
      <c r="G2558" s="240"/>
      <c r="H2558" s="241">
        <v>0</v>
      </c>
      <c r="I2558" s="242" t="s">
        <v>4808</v>
      </c>
      <c r="J2558" s="242" t="s">
        <v>4809</v>
      </c>
      <c r="K2558" s="242" t="s">
        <v>4729</v>
      </c>
      <c r="L2558" s="242" t="s">
        <v>4730</v>
      </c>
      <c r="M2558" s="242" t="s">
        <v>4731</v>
      </c>
      <c r="N2558" s="242"/>
      <c r="O2558" s="242" t="s">
        <v>12291</v>
      </c>
      <c r="P2558" s="242" t="s">
        <v>12292</v>
      </c>
      <c r="Q2558" s="242" t="s">
        <v>4733</v>
      </c>
    </row>
    <row r="2559" spans="1:17">
      <c r="A2559" s="242" t="s">
        <v>12958</v>
      </c>
      <c r="B2559" s="242" t="s">
        <v>12959</v>
      </c>
      <c r="C2559" s="242" t="s">
        <v>12960</v>
      </c>
      <c r="D2559" s="242"/>
      <c r="E2559" s="242" t="s">
        <v>12415</v>
      </c>
      <c r="F2559" s="242" t="s">
        <v>12961</v>
      </c>
      <c r="G2559" s="240">
        <v>60</v>
      </c>
      <c r="H2559" s="241">
        <v>0</v>
      </c>
      <c r="I2559" s="242"/>
      <c r="J2559" s="242"/>
      <c r="K2559" s="242" t="s">
        <v>4729</v>
      </c>
      <c r="L2559" s="242" t="s">
        <v>4730</v>
      </c>
      <c r="M2559" s="242" t="s">
        <v>4749</v>
      </c>
      <c r="N2559" s="242"/>
      <c r="O2559" s="242" t="s">
        <v>12291</v>
      </c>
      <c r="P2559" s="242" t="s">
        <v>12292</v>
      </c>
      <c r="Q2559" s="242" t="s">
        <v>4733</v>
      </c>
    </row>
    <row r="2560" spans="1:17">
      <c r="A2560" s="242" t="s">
        <v>12962</v>
      </c>
      <c r="B2560" s="242" t="s">
        <v>12963</v>
      </c>
      <c r="C2560" s="242" t="s">
        <v>12964</v>
      </c>
      <c r="D2560" s="242" t="s">
        <v>4742</v>
      </c>
      <c r="E2560" s="242" t="s">
        <v>12965</v>
      </c>
      <c r="F2560" s="242" t="s">
        <v>12966</v>
      </c>
      <c r="G2560" s="240">
        <v>60</v>
      </c>
      <c r="H2560" s="241">
        <v>0</v>
      </c>
      <c r="I2560" s="242"/>
      <c r="J2560" s="242"/>
      <c r="K2560" s="242" t="s">
        <v>4729</v>
      </c>
      <c r="L2560" s="242" t="s">
        <v>4730</v>
      </c>
      <c r="M2560" s="242" t="s">
        <v>4759</v>
      </c>
      <c r="N2560" s="242"/>
      <c r="O2560" s="242" t="s">
        <v>12291</v>
      </c>
      <c r="P2560" s="242" t="s">
        <v>12292</v>
      </c>
      <c r="Q2560" s="242" t="s">
        <v>4733</v>
      </c>
    </row>
    <row r="2561" spans="1:17">
      <c r="A2561" s="242" t="s">
        <v>12967</v>
      </c>
      <c r="B2561" s="242" t="s">
        <v>12968</v>
      </c>
      <c r="C2561" s="242" t="s">
        <v>12969</v>
      </c>
      <c r="D2561" s="242"/>
      <c r="E2561" s="242" t="s">
        <v>12415</v>
      </c>
      <c r="F2561" s="242" t="s">
        <v>12970</v>
      </c>
      <c r="G2561" s="240">
        <v>60</v>
      </c>
      <c r="H2561" s="241">
        <v>0</v>
      </c>
      <c r="I2561" s="242" t="s">
        <v>4808</v>
      </c>
      <c r="J2561" s="242" t="s">
        <v>4809</v>
      </c>
      <c r="K2561" s="242" t="s">
        <v>4729</v>
      </c>
      <c r="L2561" s="242" t="s">
        <v>4730</v>
      </c>
      <c r="M2561" s="242" t="s">
        <v>7593</v>
      </c>
      <c r="N2561" s="242"/>
      <c r="O2561" s="242" t="s">
        <v>12291</v>
      </c>
      <c r="P2561" s="242" t="s">
        <v>12292</v>
      </c>
      <c r="Q2561" s="242" t="s">
        <v>4733</v>
      </c>
    </row>
    <row r="2562" spans="1:17">
      <c r="A2562" s="242" t="s">
        <v>12971</v>
      </c>
      <c r="B2562" s="242" t="s">
        <v>12972</v>
      </c>
      <c r="C2562" s="242" t="s">
        <v>12973</v>
      </c>
      <c r="D2562" s="242"/>
      <c r="E2562" s="242" t="s">
        <v>12326</v>
      </c>
      <c r="F2562" s="242" t="s">
        <v>12974</v>
      </c>
      <c r="G2562" s="240">
        <v>60</v>
      </c>
      <c r="H2562" s="241">
        <v>0</v>
      </c>
      <c r="I2562" s="242" t="s">
        <v>4780</v>
      </c>
      <c r="J2562" s="242" t="s">
        <v>4781</v>
      </c>
      <c r="K2562" s="242" t="s">
        <v>4729</v>
      </c>
      <c r="L2562" s="242" t="s">
        <v>4730</v>
      </c>
      <c r="M2562" s="242" t="s">
        <v>4782</v>
      </c>
      <c r="N2562" s="242"/>
      <c r="O2562" s="242" t="s">
        <v>12291</v>
      </c>
      <c r="P2562" s="242" t="s">
        <v>12292</v>
      </c>
      <c r="Q2562" s="242" t="s">
        <v>4733</v>
      </c>
    </row>
    <row r="2563" spans="1:17">
      <c r="A2563" s="242" t="s">
        <v>12975</v>
      </c>
      <c r="B2563" s="242" t="s">
        <v>12577</v>
      </c>
      <c r="C2563" s="242" t="s">
        <v>12976</v>
      </c>
      <c r="D2563" s="242"/>
      <c r="E2563" s="242" t="s">
        <v>12326</v>
      </c>
      <c r="F2563" s="242"/>
      <c r="G2563" s="240"/>
      <c r="H2563" s="241">
        <v>0</v>
      </c>
      <c r="I2563" s="242" t="s">
        <v>4808</v>
      </c>
      <c r="J2563" s="242" t="s">
        <v>4809</v>
      </c>
      <c r="K2563" s="242" t="s">
        <v>4729</v>
      </c>
      <c r="L2563" s="242" t="s">
        <v>4730</v>
      </c>
      <c r="M2563" s="242" t="s">
        <v>5113</v>
      </c>
      <c r="N2563" s="242"/>
      <c r="O2563" s="242" t="s">
        <v>12291</v>
      </c>
      <c r="P2563" s="242" t="s">
        <v>12292</v>
      </c>
      <c r="Q2563" s="242" t="s">
        <v>4733</v>
      </c>
    </row>
    <row r="2564" spans="1:17">
      <c r="A2564" s="242" t="s">
        <v>12977</v>
      </c>
      <c r="B2564" s="242" t="s">
        <v>12978</v>
      </c>
      <c r="C2564" s="242" t="s">
        <v>12979</v>
      </c>
      <c r="D2564" s="242" t="s">
        <v>12980</v>
      </c>
      <c r="E2564" s="242" t="s">
        <v>12326</v>
      </c>
      <c r="F2564" s="242" t="s">
        <v>12980</v>
      </c>
      <c r="G2564" s="240"/>
      <c r="H2564" s="241">
        <v>0</v>
      </c>
      <c r="I2564" s="242" t="s">
        <v>4780</v>
      </c>
      <c r="J2564" s="242" t="s">
        <v>4781</v>
      </c>
      <c r="K2564" s="242" t="s">
        <v>4729</v>
      </c>
      <c r="L2564" s="242" t="s">
        <v>4730</v>
      </c>
      <c r="M2564" s="242" t="s">
        <v>4937</v>
      </c>
      <c r="N2564" s="242"/>
      <c r="O2564" s="242" t="s">
        <v>12291</v>
      </c>
      <c r="P2564" s="242" t="s">
        <v>12292</v>
      </c>
      <c r="Q2564" s="242" t="s">
        <v>4733</v>
      </c>
    </row>
    <row r="2565" spans="1:17">
      <c r="A2565" s="242" t="s">
        <v>12981</v>
      </c>
      <c r="B2565" s="242" t="s">
        <v>12982</v>
      </c>
      <c r="C2565" s="242" t="s">
        <v>12983</v>
      </c>
      <c r="D2565" s="242"/>
      <c r="E2565" s="242" t="s">
        <v>12298</v>
      </c>
      <c r="F2565" s="242"/>
      <c r="G2565" s="240"/>
      <c r="H2565" s="241">
        <v>0</v>
      </c>
      <c r="I2565" s="242" t="s">
        <v>4780</v>
      </c>
      <c r="J2565" s="242" t="s">
        <v>4781</v>
      </c>
      <c r="K2565" s="242" t="s">
        <v>4729</v>
      </c>
      <c r="L2565" s="242" t="s">
        <v>4730</v>
      </c>
      <c r="M2565" s="242" t="s">
        <v>6439</v>
      </c>
      <c r="N2565" s="242"/>
      <c r="O2565" s="242" t="s">
        <v>12291</v>
      </c>
      <c r="P2565" s="242" t="s">
        <v>12292</v>
      </c>
      <c r="Q2565" s="242" t="s">
        <v>4733</v>
      </c>
    </row>
    <row r="2566" spans="1:17">
      <c r="A2566" s="242" t="s">
        <v>12984</v>
      </c>
      <c r="B2566" s="242" t="s">
        <v>12985</v>
      </c>
      <c r="C2566" s="242" t="s">
        <v>12986</v>
      </c>
      <c r="D2566" s="242"/>
      <c r="E2566" s="242" t="s">
        <v>12326</v>
      </c>
      <c r="F2566" s="242"/>
      <c r="G2566" s="240"/>
      <c r="H2566" s="241">
        <v>0</v>
      </c>
      <c r="I2566" s="242" t="s">
        <v>4780</v>
      </c>
      <c r="J2566" s="242" t="s">
        <v>4781</v>
      </c>
      <c r="K2566" s="242" t="s">
        <v>4729</v>
      </c>
      <c r="L2566" s="242" t="s">
        <v>4730</v>
      </c>
      <c r="M2566" s="242" t="s">
        <v>6439</v>
      </c>
      <c r="N2566" s="242"/>
      <c r="O2566" s="242" t="s">
        <v>12291</v>
      </c>
      <c r="P2566" s="242" t="s">
        <v>12292</v>
      </c>
      <c r="Q2566" s="242" t="s">
        <v>4733</v>
      </c>
    </row>
    <row r="2567" spans="1:17">
      <c r="A2567" s="242" t="s">
        <v>12987</v>
      </c>
      <c r="B2567" s="242" t="s">
        <v>12988</v>
      </c>
      <c r="C2567" s="242" t="s">
        <v>12989</v>
      </c>
      <c r="D2567" s="242"/>
      <c r="E2567" s="242" t="s">
        <v>12326</v>
      </c>
      <c r="F2567" s="242"/>
      <c r="G2567" s="240"/>
      <c r="H2567" s="241">
        <v>0</v>
      </c>
      <c r="I2567" s="242" t="s">
        <v>4808</v>
      </c>
      <c r="J2567" s="242" t="s">
        <v>4809</v>
      </c>
      <c r="K2567" s="242" t="s">
        <v>4729</v>
      </c>
      <c r="L2567" s="242" t="s">
        <v>4730</v>
      </c>
      <c r="M2567" s="242" t="s">
        <v>7593</v>
      </c>
      <c r="N2567" s="242"/>
      <c r="O2567" s="242" t="s">
        <v>12291</v>
      </c>
      <c r="P2567" s="242" t="s">
        <v>12292</v>
      </c>
      <c r="Q2567" s="242" t="s">
        <v>4733</v>
      </c>
    </row>
    <row r="2568" spans="1:17">
      <c r="A2568" s="242" t="s">
        <v>12990</v>
      </c>
      <c r="B2568" s="242" t="s">
        <v>12991</v>
      </c>
      <c r="C2568" s="242" t="s">
        <v>12992</v>
      </c>
      <c r="D2568" s="242"/>
      <c r="E2568" s="242" t="s">
        <v>12326</v>
      </c>
      <c r="F2568" s="242"/>
      <c r="G2568" s="240"/>
      <c r="H2568" s="241">
        <v>0</v>
      </c>
      <c r="I2568" s="242" t="s">
        <v>4780</v>
      </c>
      <c r="J2568" s="242" t="s">
        <v>4781</v>
      </c>
      <c r="K2568" s="242" t="s">
        <v>4729</v>
      </c>
      <c r="L2568" s="242" t="s">
        <v>4730</v>
      </c>
      <c r="M2568" s="242" t="s">
        <v>4816</v>
      </c>
      <c r="N2568" s="242"/>
      <c r="O2568" s="242" t="s">
        <v>12291</v>
      </c>
      <c r="P2568" s="242" t="s">
        <v>12292</v>
      </c>
      <c r="Q2568" s="242" t="s">
        <v>4733</v>
      </c>
    </row>
    <row r="2569" spans="1:17">
      <c r="A2569" s="242" t="s">
        <v>12993</v>
      </c>
      <c r="B2569" s="242" t="s">
        <v>12994</v>
      </c>
      <c r="C2569" s="242" t="s">
        <v>12995</v>
      </c>
      <c r="D2569" s="242"/>
      <c r="E2569" s="242" t="s">
        <v>12326</v>
      </c>
      <c r="F2569" s="242"/>
      <c r="G2569" s="240"/>
      <c r="H2569" s="241">
        <v>0</v>
      </c>
      <c r="I2569" s="242" t="s">
        <v>4738</v>
      </c>
      <c r="J2569" s="242" t="s">
        <v>4739</v>
      </c>
      <c r="K2569" s="242" t="s">
        <v>4729</v>
      </c>
      <c r="L2569" s="242" t="s">
        <v>4730</v>
      </c>
      <c r="M2569" s="242" t="s">
        <v>4785</v>
      </c>
      <c r="N2569" s="242"/>
      <c r="O2569" s="242" t="s">
        <v>12291</v>
      </c>
      <c r="P2569" s="242" t="s">
        <v>12292</v>
      </c>
      <c r="Q2569" s="242" t="s">
        <v>4733</v>
      </c>
    </row>
    <row r="2570" spans="1:17">
      <c r="A2570" s="242" t="s">
        <v>12996</v>
      </c>
      <c r="B2570" s="242" t="s">
        <v>12997</v>
      </c>
      <c r="C2570" s="242" t="s">
        <v>12998</v>
      </c>
      <c r="D2570" s="242"/>
      <c r="E2570" s="242" t="s">
        <v>12415</v>
      </c>
      <c r="F2570" s="242"/>
      <c r="G2570" s="240"/>
      <c r="H2570" s="241">
        <v>0</v>
      </c>
      <c r="I2570" s="242" t="s">
        <v>4808</v>
      </c>
      <c r="J2570" s="242" t="s">
        <v>4809</v>
      </c>
      <c r="K2570" s="242" t="s">
        <v>4729</v>
      </c>
      <c r="L2570" s="242" t="s">
        <v>4730</v>
      </c>
      <c r="M2570" s="242" t="s">
        <v>7593</v>
      </c>
      <c r="N2570" s="242"/>
      <c r="O2570" s="242" t="s">
        <v>12291</v>
      </c>
      <c r="P2570" s="242" t="s">
        <v>12292</v>
      </c>
      <c r="Q2570" s="242" t="s">
        <v>4733</v>
      </c>
    </row>
    <row r="2571" spans="1:17">
      <c r="A2571" s="242" t="s">
        <v>12999</v>
      </c>
      <c r="B2571" s="242" t="s">
        <v>13000</v>
      </c>
      <c r="C2571" s="242" t="s">
        <v>13001</v>
      </c>
      <c r="D2571" s="242"/>
      <c r="E2571" s="242" t="s">
        <v>12415</v>
      </c>
      <c r="F2571" s="242"/>
      <c r="G2571" s="240"/>
      <c r="H2571" s="241">
        <v>0</v>
      </c>
      <c r="I2571" s="242" t="s">
        <v>4795</v>
      </c>
      <c r="J2571" s="242" t="s">
        <v>4796</v>
      </c>
      <c r="K2571" s="242" t="s">
        <v>4729</v>
      </c>
      <c r="L2571" s="242" t="s">
        <v>4797</v>
      </c>
      <c r="M2571" s="242" t="s">
        <v>4798</v>
      </c>
      <c r="N2571" s="242"/>
      <c r="O2571" s="242" t="s">
        <v>12291</v>
      </c>
      <c r="P2571" s="242" t="s">
        <v>12292</v>
      </c>
      <c r="Q2571" s="242" t="s">
        <v>4733</v>
      </c>
    </row>
    <row r="2572" spans="1:17">
      <c r="A2572" s="242" t="s">
        <v>13002</v>
      </c>
      <c r="B2572" s="242" t="s">
        <v>13003</v>
      </c>
      <c r="C2572" s="242" t="s">
        <v>13004</v>
      </c>
      <c r="D2572" s="242"/>
      <c r="E2572" s="242" t="s">
        <v>4965</v>
      </c>
      <c r="F2572" s="242" t="s">
        <v>13005</v>
      </c>
      <c r="G2572" s="240"/>
      <c r="H2572" s="241">
        <v>0</v>
      </c>
      <c r="I2572" s="242" t="s">
        <v>5192</v>
      </c>
      <c r="J2572" s="242" t="s">
        <v>5193</v>
      </c>
      <c r="K2572" s="242" t="s">
        <v>4729</v>
      </c>
      <c r="L2572" s="242" t="s">
        <v>4832</v>
      </c>
      <c r="M2572" s="242" t="s">
        <v>5212</v>
      </c>
      <c r="N2572" s="242" t="s">
        <v>13006</v>
      </c>
      <c r="O2572" s="242" t="s">
        <v>18814</v>
      </c>
      <c r="P2572" s="242" t="s">
        <v>13003</v>
      </c>
      <c r="Q2572" s="242" t="s">
        <v>4733</v>
      </c>
    </row>
    <row r="2573" spans="1:17">
      <c r="A2573" s="242" t="s">
        <v>13007</v>
      </c>
      <c r="B2573" s="242" t="s">
        <v>13008</v>
      </c>
      <c r="C2573" s="242" t="s">
        <v>13009</v>
      </c>
      <c r="D2573" s="242"/>
      <c r="E2573" s="242" t="s">
        <v>4965</v>
      </c>
      <c r="F2573" s="242" t="s">
        <v>13010</v>
      </c>
      <c r="G2573" s="240"/>
      <c r="H2573" s="241">
        <v>0</v>
      </c>
      <c r="I2573" s="242" t="s">
        <v>5192</v>
      </c>
      <c r="J2573" s="242" t="s">
        <v>5193</v>
      </c>
      <c r="K2573" s="242" t="s">
        <v>4729</v>
      </c>
      <c r="L2573" s="242" t="s">
        <v>4832</v>
      </c>
      <c r="M2573" s="242" t="s">
        <v>5222</v>
      </c>
      <c r="N2573" s="242" t="s">
        <v>11140</v>
      </c>
      <c r="O2573" s="242" t="s">
        <v>13011</v>
      </c>
      <c r="P2573" s="242" t="s">
        <v>13012</v>
      </c>
      <c r="Q2573" s="242" t="s">
        <v>4733</v>
      </c>
    </row>
    <row r="2574" spans="1:17">
      <c r="A2574" s="242" t="s">
        <v>13011</v>
      </c>
      <c r="B2574" s="242" t="s">
        <v>13012</v>
      </c>
      <c r="C2574" s="242" t="s">
        <v>13013</v>
      </c>
      <c r="D2574" s="242"/>
      <c r="E2574" s="242" t="s">
        <v>13014</v>
      </c>
      <c r="F2574" s="242" t="s">
        <v>13015</v>
      </c>
      <c r="G2574" s="240"/>
      <c r="H2574" s="241">
        <v>0</v>
      </c>
      <c r="I2574" s="242" t="s">
        <v>4747</v>
      </c>
      <c r="J2574" s="242" t="s">
        <v>4748</v>
      </c>
      <c r="K2574" s="242" t="s">
        <v>4729</v>
      </c>
      <c r="L2574" s="242" t="s">
        <v>4730</v>
      </c>
      <c r="M2574" s="242" t="s">
        <v>4759</v>
      </c>
      <c r="N2574" s="242"/>
      <c r="O2574" s="242" t="s">
        <v>13011</v>
      </c>
      <c r="P2574" s="242" t="s">
        <v>13012</v>
      </c>
      <c r="Q2574" s="242" t="s">
        <v>4733</v>
      </c>
    </row>
    <row r="2575" spans="1:17">
      <c r="A2575" s="242" t="s">
        <v>13016</v>
      </c>
      <c r="B2575" s="242" t="s">
        <v>13017</v>
      </c>
      <c r="C2575" s="242" t="s">
        <v>13018</v>
      </c>
      <c r="D2575" s="242"/>
      <c r="E2575" s="242" t="s">
        <v>13014</v>
      </c>
      <c r="F2575" s="242" t="s">
        <v>13019</v>
      </c>
      <c r="G2575" s="240"/>
      <c r="H2575" s="241">
        <v>0</v>
      </c>
      <c r="I2575" s="242" t="s">
        <v>1226</v>
      </c>
      <c r="J2575" s="242" t="s">
        <v>5059</v>
      </c>
      <c r="K2575" s="242" t="s">
        <v>4729</v>
      </c>
      <c r="L2575" s="242" t="s">
        <v>5029</v>
      </c>
      <c r="M2575" s="242" t="s">
        <v>4798</v>
      </c>
      <c r="N2575" s="242"/>
      <c r="O2575" s="242" t="s">
        <v>13011</v>
      </c>
      <c r="P2575" s="242" t="s">
        <v>13012</v>
      </c>
      <c r="Q2575" s="242" t="s">
        <v>4733</v>
      </c>
    </row>
    <row r="2576" spans="1:17">
      <c r="A2576" s="242" t="s">
        <v>13020</v>
      </c>
      <c r="B2576" s="242" t="s">
        <v>13021</v>
      </c>
      <c r="C2576" s="242" t="s">
        <v>13022</v>
      </c>
      <c r="D2576" s="242"/>
      <c r="E2576" s="242" t="s">
        <v>13014</v>
      </c>
      <c r="F2576" s="242" t="s">
        <v>13023</v>
      </c>
      <c r="G2576" s="240"/>
      <c r="H2576" s="241">
        <v>0</v>
      </c>
      <c r="I2576" s="242" t="s">
        <v>1226</v>
      </c>
      <c r="J2576" s="242" t="s">
        <v>5059</v>
      </c>
      <c r="K2576" s="242" t="s">
        <v>4729</v>
      </c>
      <c r="L2576" s="242" t="s">
        <v>4797</v>
      </c>
      <c r="M2576" s="242" t="s">
        <v>4798</v>
      </c>
      <c r="N2576" s="242"/>
      <c r="O2576" s="242" t="s">
        <v>13011</v>
      </c>
      <c r="P2576" s="242" t="s">
        <v>13012</v>
      </c>
      <c r="Q2576" s="242" t="s">
        <v>4733</v>
      </c>
    </row>
    <row r="2577" spans="1:17">
      <c r="A2577" s="242" t="s">
        <v>13024</v>
      </c>
      <c r="B2577" s="242" t="s">
        <v>13025</v>
      </c>
      <c r="C2577" s="242" t="s">
        <v>13026</v>
      </c>
      <c r="D2577" s="242"/>
      <c r="E2577" s="242" t="s">
        <v>13027</v>
      </c>
      <c r="F2577" s="242" t="s">
        <v>13028</v>
      </c>
      <c r="G2577" s="240"/>
      <c r="H2577" s="241">
        <v>0</v>
      </c>
      <c r="I2577" s="242" t="s">
        <v>1226</v>
      </c>
      <c r="J2577" s="242" t="s">
        <v>5059</v>
      </c>
      <c r="K2577" s="242" t="s">
        <v>4729</v>
      </c>
      <c r="L2577" s="242" t="s">
        <v>4832</v>
      </c>
      <c r="M2577" s="242" t="s">
        <v>5167</v>
      </c>
      <c r="N2577" s="242" t="s">
        <v>11310</v>
      </c>
      <c r="O2577" s="242" t="s">
        <v>13011</v>
      </c>
      <c r="P2577" s="242" t="s">
        <v>13012</v>
      </c>
      <c r="Q2577" s="242" t="s">
        <v>4733</v>
      </c>
    </row>
    <row r="2578" spans="1:17">
      <c r="A2578" s="242" t="s">
        <v>13029</v>
      </c>
      <c r="B2578" s="242" t="s">
        <v>13030</v>
      </c>
      <c r="C2578" s="242" t="s">
        <v>13031</v>
      </c>
      <c r="D2578" s="242"/>
      <c r="E2578" s="242" t="s">
        <v>4737</v>
      </c>
      <c r="F2578" s="242" t="s">
        <v>13032</v>
      </c>
      <c r="G2578" s="240">
        <v>60</v>
      </c>
      <c r="H2578" s="241">
        <v>0</v>
      </c>
      <c r="I2578" s="242" t="s">
        <v>5141</v>
      </c>
      <c r="J2578" s="242" t="s">
        <v>5142</v>
      </c>
      <c r="K2578" s="242" t="s">
        <v>4729</v>
      </c>
      <c r="L2578" s="242" t="s">
        <v>4730</v>
      </c>
      <c r="M2578" s="242" t="s">
        <v>4816</v>
      </c>
      <c r="N2578" s="242"/>
      <c r="O2578" s="242" t="s">
        <v>13029</v>
      </c>
      <c r="P2578" s="242" t="s">
        <v>13030</v>
      </c>
      <c r="Q2578" s="242" t="s">
        <v>4733</v>
      </c>
    </row>
    <row r="2579" spans="1:17">
      <c r="A2579" s="242" t="s">
        <v>181</v>
      </c>
      <c r="B2579" s="242" t="s">
        <v>4517</v>
      </c>
      <c r="C2579" s="242" t="s">
        <v>13033</v>
      </c>
      <c r="D2579" s="242"/>
      <c r="E2579" s="242" t="s">
        <v>4737</v>
      </c>
      <c r="F2579" s="242" t="s">
        <v>13034</v>
      </c>
      <c r="G2579" s="240"/>
      <c r="H2579" s="241">
        <v>0</v>
      </c>
      <c r="I2579" s="242"/>
      <c r="J2579" s="242"/>
      <c r="K2579" s="242" t="s">
        <v>4729</v>
      </c>
      <c r="L2579" s="242" t="s">
        <v>4730</v>
      </c>
      <c r="M2579" s="242" t="s">
        <v>6439</v>
      </c>
      <c r="N2579" s="242"/>
      <c r="O2579" s="242" t="s">
        <v>181</v>
      </c>
      <c r="P2579" s="242" t="s">
        <v>4517</v>
      </c>
      <c r="Q2579" s="242" t="s">
        <v>4733</v>
      </c>
    </row>
    <row r="2580" spans="1:17">
      <c r="A2580" s="242" t="s">
        <v>13035</v>
      </c>
      <c r="B2580" s="242" t="s">
        <v>13036</v>
      </c>
      <c r="C2580" s="242" t="s">
        <v>13037</v>
      </c>
      <c r="D2580" s="242"/>
      <c r="E2580" s="242" t="s">
        <v>4737</v>
      </c>
      <c r="F2580" s="242" t="s">
        <v>4742</v>
      </c>
      <c r="G2580" s="240"/>
      <c r="H2580" s="241">
        <v>0</v>
      </c>
      <c r="I2580" s="242" t="s">
        <v>4931</v>
      </c>
      <c r="J2580" s="242" t="s">
        <v>4932</v>
      </c>
      <c r="K2580" s="242" t="s">
        <v>4729</v>
      </c>
      <c r="L2580" s="242" t="s">
        <v>4730</v>
      </c>
      <c r="M2580" s="242" t="s">
        <v>4937</v>
      </c>
      <c r="N2580" s="242"/>
      <c r="O2580" s="242" t="s">
        <v>181</v>
      </c>
      <c r="P2580" s="242" t="s">
        <v>4517</v>
      </c>
      <c r="Q2580" s="242" t="s">
        <v>4733</v>
      </c>
    </row>
    <row r="2581" spans="1:17">
      <c r="A2581" s="242" t="s">
        <v>13038</v>
      </c>
      <c r="B2581" s="242" t="s">
        <v>13039</v>
      </c>
      <c r="C2581" s="242" t="s">
        <v>13040</v>
      </c>
      <c r="D2581" s="242"/>
      <c r="E2581" s="242" t="s">
        <v>4737</v>
      </c>
      <c r="F2581" s="242" t="s">
        <v>4742</v>
      </c>
      <c r="G2581" s="240"/>
      <c r="H2581" s="241">
        <v>0</v>
      </c>
      <c r="I2581" s="242" t="s">
        <v>4775</v>
      </c>
      <c r="J2581" s="242" t="s">
        <v>4776</v>
      </c>
      <c r="K2581" s="242" t="s">
        <v>4729</v>
      </c>
      <c r="L2581" s="242" t="s">
        <v>4730</v>
      </c>
      <c r="M2581" s="242" t="s">
        <v>4857</v>
      </c>
      <c r="N2581" s="242"/>
      <c r="O2581" s="242" t="s">
        <v>181</v>
      </c>
      <c r="P2581" s="242" t="s">
        <v>4517</v>
      </c>
      <c r="Q2581" s="242" t="s">
        <v>4733</v>
      </c>
    </row>
    <row r="2582" spans="1:17">
      <c r="A2582" s="242" t="s">
        <v>13041</v>
      </c>
      <c r="B2582" s="242" t="s">
        <v>13042</v>
      </c>
      <c r="C2582" s="242" t="s">
        <v>13043</v>
      </c>
      <c r="D2582" s="242"/>
      <c r="E2582" s="242" t="s">
        <v>4737</v>
      </c>
      <c r="F2582" s="242" t="s">
        <v>4742</v>
      </c>
      <c r="G2582" s="240"/>
      <c r="H2582" s="241">
        <v>0</v>
      </c>
      <c r="I2582" s="242" t="s">
        <v>4820</v>
      </c>
      <c r="J2582" s="242" t="s">
        <v>4821</v>
      </c>
      <c r="K2582" s="242" t="s">
        <v>4729</v>
      </c>
      <c r="L2582" s="242" t="s">
        <v>4730</v>
      </c>
      <c r="M2582" s="242" t="s">
        <v>6439</v>
      </c>
      <c r="N2582" s="242"/>
      <c r="O2582" s="242" t="s">
        <v>181</v>
      </c>
      <c r="P2582" s="242" t="s">
        <v>4517</v>
      </c>
      <c r="Q2582" s="242" t="s">
        <v>4733</v>
      </c>
    </row>
    <row r="2583" spans="1:17">
      <c r="A2583" s="242" t="s">
        <v>13044</v>
      </c>
      <c r="B2583" s="242" t="s">
        <v>13045</v>
      </c>
      <c r="C2583" s="242" t="s">
        <v>13046</v>
      </c>
      <c r="D2583" s="242"/>
      <c r="E2583" s="242" t="s">
        <v>4737</v>
      </c>
      <c r="F2583" s="242" t="s">
        <v>4742</v>
      </c>
      <c r="G2583" s="240"/>
      <c r="H2583" s="241">
        <v>0</v>
      </c>
      <c r="I2583" s="242" t="s">
        <v>4775</v>
      </c>
      <c r="J2583" s="242" t="s">
        <v>4776</v>
      </c>
      <c r="K2583" s="242" t="s">
        <v>4729</v>
      </c>
      <c r="L2583" s="242" t="s">
        <v>4730</v>
      </c>
      <c r="M2583" s="242" t="s">
        <v>4926</v>
      </c>
      <c r="N2583" s="242" t="s">
        <v>9125</v>
      </c>
      <c r="O2583" s="242" t="s">
        <v>181</v>
      </c>
      <c r="P2583" s="242" t="s">
        <v>4517</v>
      </c>
      <c r="Q2583" s="242" t="s">
        <v>4733</v>
      </c>
    </row>
    <row r="2584" spans="1:17">
      <c r="A2584" s="242" t="s">
        <v>13047</v>
      </c>
      <c r="B2584" s="242" t="s">
        <v>13003</v>
      </c>
      <c r="C2584" s="242" t="s">
        <v>13048</v>
      </c>
      <c r="D2584" s="242"/>
      <c r="E2584" s="242" t="s">
        <v>4965</v>
      </c>
      <c r="F2584" s="242" t="s">
        <v>13005</v>
      </c>
      <c r="G2584" s="240"/>
      <c r="H2584" s="241">
        <v>0</v>
      </c>
      <c r="I2584" s="242" t="s">
        <v>5192</v>
      </c>
      <c r="J2584" s="242" t="s">
        <v>5193</v>
      </c>
      <c r="K2584" s="242" t="s">
        <v>4729</v>
      </c>
      <c r="L2584" s="242" t="s">
        <v>4832</v>
      </c>
      <c r="M2584" s="242" t="s">
        <v>5212</v>
      </c>
      <c r="N2584" s="242" t="s">
        <v>11246</v>
      </c>
      <c r="O2584" s="242" t="s">
        <v>18814</v>
      </c>
      <c r="P2584" s="242" t="s">
        <v>13003</v>
      </c>
      <c r="Q2584" s="242" t="s">
        <v>4733</v>
      </c>
    </row>
    <row r="2585" spans="1:17">
      <c r="A2585" s="242" t="s">
        <v>13049</v>
      </c>
      <c r="B2585" s="242" t="s">
        <v>13050</v>
      </c>
      <c r="C2585" s="242" t="s">
        <v>13051</v>
      </c>
      <c r="D2585" s="242" t="s">
        <v>4742</v>
      </c>
      <c r="E2585" s="242" t="s">
        <v>13052</v>
      </c>
      <c r="F2585" s="242" t="s">
        <v>4742</v>
      </c>
      <c r="G2585" s="240"/>
      <c r="H2585" s="241">
        <v>0</v>
      </c>
      <c r="I2585" s="242" t="s">
        <v>5192</v>
      </c>
      <c r="J2585" s="242" t="s">
        <v>5193</v>
      </c>
      <c r="K2585" s="242" t="s">
        <v>4729</v>
      </c>
      <c r="L2585" s="242" t="s">
        <v>4832</v>
      </c>
      <c r="M2585" s="242" t="s">
        <v>5202</v>
      </c>
      <c r="N2585" s="242"/>
      <c r="O2585" s="242" t="s">
        <v>18814</v>
      </c>
      <c r="P2585" s="242" t="s">
        <v>13003</v>
      </c>
      <c r="Q2585" s="242" t="s">
        <v>4733</v>
      </c>
    </row>
    <row r="2586" spans="1:17">
      <c r="A2586" s="242" t="s">
        <v>13053</v>
      </c>
      <c r="B2586" s="242" t="s">
        <v>13054</v>
      </c>
      <c r="C2586" s="242" t="s">
        <v>13055</v>
      </c>
      <c r="D2586" s="242" t="s">
        <v>4742</v>
      </c>
      <c r="E2586" s="242" t="s">
        <v>13052</v>
      </c>
      <c r="F2586" s="242" t="s">
        <v>4742</v>
      </c>
      <c r="G2586" s="240"/>
      <c r="H2586" s="241">
        <v>0</v>
      </c>
      <c r="I2586" s="242" t="s">
        <v>5192</v>
      </c>
      <c r="J2586" s="242" t="s">
        <v>5193</v>
      </c>
      <c r="K2586" s="242" t="s">
        <v>4729</v>
      </c>
      <c r="L2586" s="242" t="s">
        <v>4832</v>
      </c>
      <c r="M2586" s="242" t="s">
        <v>5264</v>
      </c>
      <c r="N2586" s="242"/>
      <c r="O2586" s="242" t="s">
        <v>18814</v>
      </c>
      <c r="P2586" s="242" t="s">
        <v>13003</v>
      </c>
      <c r="Q2586" s="242" t="s">
        <v>4733</v>
      </c>
    </row>
    <row r="2587" spans="1:17">
      <c r="A2587" s="242" t="s">
        <v>13056</v>
      </c>
      <c r="B2587" s="242" t="s">
        <v>13057</v>
      </c>
      <c r="C2587" s="242" t="s">
        <v>13058</v>
      </c>
      <c r="D2587" s="242" t="s">
        <v>4742</v>
      </c>
      <c r="E2587" s="242" t="s">
        <v>13052</v>
      </c>
      <c r="F2587" s="242" t="s">
        <v>4742</v>
      </c>
      <c r="G2587" s="240"/>
      <c r="H2587" s="241">
        <v>0</v>
      </c>
      <c r="I2587" s="242" t="s">
        <v>5192</v>
      </c>
      <c r="J2587" s="242" t="s">
        <v>5193</v>
      </c>
      <c r="K2587" s="242" t="s">
        <v>4729</v>
      </c>
      <c r="L2587" s="242" t="s">
        <v>4832</v>
      </c>
      <c r="M2587" s="242" t="s">
        <v>5153</v>
      </c>
      <c r="N2587" s="242"/>
      <c r="O2587" s="242" t="s">
        <v>18814</v>
      </c>
      <c r="P2587" s="242" t="s">
        <v>13003</v>
      </c>
      <c r="Q2587" s="242" t="s">
        <v>4733</v>
      </c>
    </row>
    <row r="2588" spans="1:17">
      <c r="A2588" s="242" t="s">
        <v>13059</v>
      </c>
      <c r="B2588" s="242" t="s">
        <v>13060</v>
      </c>
      <c r="C2588" s="242" t="s">
        <v>13061</v>
      </c>
      <c r="D2588" s="242" t="s">
        <v>4742</v>
      </c>
      <c r="E2588" s="242" t="s">
        <v>13052</v>
      </c>
      <c r="F2588" s="242" t="s">
        <v>4742</v>
      </c>
      <c r="G2588" s="240"/>
      <c r="H2588" s="241">
        <v>0</v>
      </c>
      <c r="I2588" s="242" t="s">
        <v>4967</v>
      </c>
      <c r="J2588" s="242" t="s">
        <v>4968</v>
      </c>
      <c r="K2588" s="242" t="s">
        <v>4729</v>
      </c>
      <c r="L2588" s="242" t="s">
        <v>4832</v>
      </c>
      <c r="M2588" s="242" t="s">
        <v>6018</v>
      </c>
      <c r="N2588" s="242"/>
      <c r="O2588" s="242" t="s">
        <v>18814</v>
      </c>
      <c r="P2588" s="242" t="s">
        <v>13003</v>
      </c>
      <c r="Q2588" s="242" t="s">
        <v>4733</v>
      </c>
    </row>
    <row r="2589" spans="1:17">
      <c r="A2589" s="242" t="s">
        <v>13062</v>
      </c>
      <c r="B2589" s="242" t="s">
        <v>13063</v>
      </c>
      <c r="C2589" s="242" t="s">
        <v>13064</v>
      </c>
      <c r="D2589" s="242" t="s">
        <v>4742</v>
      </c>
      <c r="E2589" s="242" t="s">
        <v>13052</v>
      </c>
      <c r="F2589" s="242" t="s">
        <v>4742</v>
      </c>
      <c r="G2589" s="240"/>
      <c r="H2589" s="241">
        <v>0</v>
      </c>
      <c r="I2589" s="242" t="s">
        <v>5192</v>
      </c>
      <c r="J2589" s="242" t="s">
        <v>5193</v>
      </c>
      <c r="K2589" s="242" t="s">
        <v>4729</v>
      </c>
      <c r="L2589" s="242" t="s">
        <v>4832</v>
      </c>
      <c r="M2589" s="242" t="s">
        <v>5264</v>
      </c>
      <c r="N2589" s="242"/>
      <c r="O2589" s="242" t="s">
        <v>18814</v>
      </c>
      <c r="P2589" s="242" t="s">
        <v>13003</v>
      </c>
      <c r="Q2589" s="242" t="s">
        <v>4733</v>
      </c>
    </row>
    <row r="2590" spans="1:17">
      <c r="A2590" s="242" t="s">
        <v>13065</v>
      </c>
      <c r="B2590" s="242" t="s">
        <v>13066</v>
      </c>
      <c r="C2590" s="242" t="s">
        <v>13067</v>
      </c>
      <c r="D2590" s="242" t="s">
        <v>4742</v>
      </c>
      <c r="E2590" s="242" t="s">
        <v>13052</v>
      </c>
      <c r="F2590" s="242" t="s">
        <v>4742</v>
      </c>
      <c r="G2590" s="240"/>
      <c r="H2590" s="241">
        <v>0</v>
      </c>
      <c r="I2590" s="242" t="s">
        <v>5192</v>
      </c>
      <c r="J2590" s="242" t="s">
        <v>5193</v>
      </c>
      <c r="K2590" s="242" t="s">
        <v>4729</v>
      </c>
      <c r="L2590" s="242" t="s">
        <v>4832</v>
      </c>
      <c r="M2590" s="242" t="s">
        <v>5325</v>
      </c>
      <c r="N2590" s="242"/>
      <c r="O2590" s="242" t="s">
        <v>18814</v>
      </c>
      <c r="P2590" s="242" t="s">
        <v>13003</v>
      </c>
      <c r="Q2590" s="242" t="s">
        <v>4733</v>
      </c>
    </row>
    <row r="2591" spans="1:17">
      <c r="A2591" s="242" t="s">
        <v>13068</v>
      </c>
      <c r="B2591" s="242" t="s">
        <v>13069</v>
      </c>
      <c r="C2591" s="242" t="s">
        <v>13070</v>
      </c>
      <c r="D2591" s="242" t="s">
        <v>4742</v>
      </c>
      <c r="E2591" s="242" t="s">
        <v>13052</v>
      </c>
      <c r="F2591" s="242" t="s">
        <v>4742</v>
      </c>
      <c r="G2591" s="240"/>
      <c r="H2591" s="241">
        <v>0</v>
      </c>
      <c r="I2591" s="242" t="s">
        <v>5192</v>
      </c>
      <c r="J2591" s="242" t="s">
        <v>5193</v>
      </c>
      <c r="K2591" s="242" t="s">
        <v>4729</v>
      </c>
      <c r="L2591" s="242" t="s">
        <v>4832</v>
      </c>
      <c r="M2591" s="242" t="s">
        <v>5325</v>
      </c>
      <c r="N2591" s="242"/>
      <c r="O2591" s="242" t="s">
        <v>18814</v>
      </c>
      <c r="P2591" s="242" t="s">
        <v>13003</v>
      </c>
      <c r="Q2591" s="242" t="s">
        <v>4733</v>
      </c>
    </row>
    <row r="2592" spans="1:17">
      <c r="A2592" s="242" t="s">
        <v>13071</v>
      </c>
      <c r="B2592" s="242" t="s">
        <v>13072</v>
      </c>
      <c r="C2592" s="242" t="s">
        <v>13073</v>
      </c>
      <c r="D2592" s="242" t="s">
        <v>4742</v>
      </c>
      <c r="E2592" s="242" t="s">
        <v>13052</v>
      </c>
      <c r="F2592" s="242" t="s">
        <v>4742</v>
      </c>
      <c r="G2592" s="240"/>
      <c r="H2592" s="241">
        <v>0</v>
      </c>
      <c r="I2592" s="242" t="s">
        <v>5192</v>
      </c>
      <c r="J2592" s="242" t="s">
        <v>5193</v>
      </c>
      <c r="K2592" s="242" t="s">
        <v>4729</v>
      </c>
      <c r="L2592" s="242" t="s">
        <v>4832</v>
      </c>
      <c r="M2592" s="242" t="s">
        <v>5194</v>
      </c>
      <c r="N2592" s="242"/>
      <c r="O2592" s="242" t="s">
        <v>18814</v>
      </c>
      <c r="P2592" s="242" t="s">
        <v>13003</v>
      </c>
      <c r="Q2592" s="242" t="s">
        <v>4733</v>
      </c>
    </row>
    <row r="2593" spans="1:17">
      <c r="A2593" s="242" t="s">
        <v>13074</v>
      </c>
      <c r="B2593" s="242" t="s">
        <v>13075</v>
      </c>
      <c r="C2593" s="242" t="s">
        <v>13076</v>
      </c>
      <c r="D2593" s="242" t="s">
        <v>4742</v>
      </c>
      <c r="E2593" s="242" t="s">
        <v>13052</v>
      </c>
      <c r="F2593" s="242" t="s">
        <v>4742</v>
      </c>
      <c r="G2593" s="240"/>
      <c r="H2593" s="241">
        <v>0</v>
      </c>
      <c r="I2593" s="242" t="s">
        <v>4967</v>
      </c>
      <c r="J2593" s="242" t="s">
        <v>4968</v>
      </c>
      <c r="K2593" s="242" t="s">
        <v>4729</v>
      </c>
      <c r="L2593" s="242" t="s">
        <v>4832</v>
      </c>
      <c r="M2593" s="242" t="s">
        <v>4901</v>
      </c>
      <c r="N2593" s="242"/>
      <c r="O2593" s="242" t="s">
        <v>18814</v>
      </c>
      <c r="P2593" s="242" t="s">
        <v>13003</v>
      </c>
      <c r="Q2593" s="242" t="s">
        <v>4733</v>
      </c>
    </row>
    <row r="2594" spans="1:17">
      <c r="A2594" s="242" t="s">
        <v>13077</v>
      </c>
      <c r="B2594" s="242" t="s">
        <v>13078</v>
      </c>
      <c r="C2594" s="242" t="s">
        <v>13079</v>
      </c>
      <c r="D2594" s="242" t="s">
        <v>4742</v>
      </c>
      <c r="E2594" s="242" t="s">
        <v>13052</v>
      </c>
      <c r="F2594" s="242" t="s">
        <v>4742</v>
      </c>
      <c r="G2594" s="240"/>
      <c r="H2594" s="241">
        <v>0</v>
      </c>
      <c r="I2594" s="242" t="s">
        <v>4967</v>
      </c>
      <c r="J2594" s="242" t="s">
        <v>4968</v>
      </c>
      <c r="K2594" s="242" t="s">
        <v>4729</v>
      </c>
      <c r="L2594" s="242" t="s">
        <v>4832</v>
      </c>
      <c r="M2594" s="242" t="s">
        <v>6018</v>
      </c>
      <c r="N2594" s="242"/>
      <c r="O2594" s="242" t="s">
        <v>18814</v>
      </c>
      <c r="P2594" s="242" t="s">
        <v>13003</v>
      </c>
      <c r="Q2594" s="242" t="s">
        <v>4733</v>
      </c>
    </row>
    <row r="2595" spans="1:17">
      <c r="A2595" s="242" t="s">
        <v>13080</v>
      </c>
      <c r="B2595" s="242" t="s">
        <v>13081</v>
      </c>
      <c r="C2595" s="242" t="s">
        <v>13082</v>
      </c>
      <c r="D2595" s="242" t="s">
        <v>4742</v>
      </c>
      <c r="E2595" s="242" t="s">
        <v>13052</v>
      </c>
      <c r="F2595" s="242" t="s">
        <v>4742</v>
      </c>
      <c r="G2595" s="240"/>
      <c r="H2595" s="241">
        <v>0</v>
      </c>
      <c r="I2595" s="242" t="s">
        <v>4848</v>
      </c>
      <c r="J2595" s="242" t="s">
        <v>4849</v>
      </c>
      <c r="K2595" s="242" t="s">
        <v>4729</v>
      </c>
      <c r="L2595" s="242" t="s">
        <v>5178</v>
      </c>
      <c r="M2595" s="242" t="s">
        <v>4851</v>
      </c>
      <c r="N2595" s="242"/>
      <c r="O2595" s="242" t="s">
        <v>18814</v>
      </c>
      <c r="P2595" s="242" t="s">
        <v>13003</v>
      </c>
      <c r="Q2595" s="242" t="s">
        <v>4733</v>
      </c>
    </row>
    <row r="2596" spans="1:17">
      <c r="A2596" s="242" t="s">
        <v>13083</v>
      </c>
      <c r="B2596" s="242" t="s">
        <v>13084</v>
      </c>
      <c r="C2596" s="242" t="s">
        <v>13085</v>
      </c>
      <c r="D2596" s="242" t="s">
        <v>4742</v>
      </c>
      <c r="E2596" s="242" t="s">
        <v>13052</v>
      </c>
      <c r="F2596" s="242" t="s">
        <v>4742</v>
      </c>
      <c r="G2596" s="240"/>
      <c r="H2596" s="241">
        <v>0</v>
      </c>
      <c r="I2596" s="242" t="s">
        <v>4967</v>
      </c>
      <c r="J2596" s="242" t="s">
        <v>4968</v>
      </c>
      <c r="K2596" s="242" t="s">
        <v>4729</v>
      </c>
      <c r="L2596" s="242" t="s">
        <v>4832</v>
      </c>
      <c r="M2596" s="242" t="s">
        <v>5158</v>
      </c>
      <c r="N2596" s="242"/>
      <c r="O2596" s="242" t="s">
        <v>18814</v>
      </c>
      <c r="P2596" s="242" t="s">
        <v>13003</v>
      </c>
      <c r="Q2596" s="242" t="s">
        <v>4733</v>
      </c>
    </row>
    <row r="2597" spans="1:17">
      <c r="A2597" s="242" t="s">
        <v>13086</v>
      </c>
      <c r="B2597" s="242" t="s">
        <v>13087</v>
      </c>
      <c r="C2597" s="242" t="s">
        <v>13088</v>
      </c>
      <c r="D2597" s="242" t="s">
        <v>4742</v>
      </c>
      <c r="E2597" s="242" t="s">
        <v>13052</v>
      </c>
      <c r="F2597" s="242" t="s">
        <v>4742</v>
      </c>
      <c r="G2597" s="240"/>
      <c r="H2597" s="241">
        <v>0</v>
      </c>
      <c r="I2597" s="242" t="s">
        <v>4967</v>
      </c>
      <c r="J2597" s="242" t="s">
        <v>4968</v>
      </c>
      <c r="K2597" s="242" t="s">
        <v>4729</v>
      </c>
      <c r="L2597" s="242" t="s">
        <v>4832</v>
      </c>
      <c r="M2597" s="242" t="s">
        <v>5222</v>
      </c>
      <c r="N2597" s="242"/>
      <c r="O2597" s="242" t="s">
        <v>18814</v>
      </c>
      <c r="P2597" s="242" t="s">
        <v>13003</v>
      </c>
      <c r="Q2597" s="242" t="s">
        <v>4733</v>
      </c>
    </row>
    <row r="2598" spans="1:17">
      <c r="A2598" s="242" t="s">
        <v>13089</v>
      </c>
      <c r="B2598" s="242" t="s">
        <v>13090</v>
      </c>
      <c r="C2598" s="242" t="s">
        <v>13091</v>
      </c>
      <c r="D2598" s="242" t="s">
        <v>4742</v>
      </c>
      <c r="E2598" s="242" t="s">
        <v>13052</v>
      </c>
      <c r="F2598" s="242" t="s">
        <v>4742</v>
      </c>
      <c r="G2598" s="240"/>
      <c r="H2598" s="241">
        <v>0</v>
      </c>
      <c r="I2598" s="242" t="s">
        <v>4848</v>
      </c>
      <c r="J2598" s="242" t="s">
        <v>4849</v>
      </c>
      <c r="K2598" s="242" t="s">
        <v>4729</v>
      </c>
      <c r="L2598" s="242" t="s">
        <v>5178</v>
      </c>
      <c r="M2598" s="242" t="s">
        <v>4851</v>
      </c>
      <c r="N2598" s="242"/>
      <c r="O2598" s="242" t="s">
        <v>18814</v>
      </c>
      <c r="P2598" s="242" t="s">
        <v>13003</v>
      </c>
      <c r="Q2598" s="242" t="s">
        <v>4733</v>
      </c>
    </row>
    <row r="2599" spans="1:17">
      <c r="A2599" s="242" t="s">
        <v>13092</v>
      </c>
      <c r="B2599" s="242" t="s">
        <v>13093</v>
      </c>
      <c r="C2599" s="242" t="s">
        <v>13094</v>
      </c>
      <c r="D2599" s="242" t="s">
        <v>4742</v>
      </c>
      <c r="E2599" s="242" t="s">
        <v>13052</v>
      </c>
      <c r="F2599" s="242" t="s">
        <v>4742</v>
      </c>
      <c r="G2599" s="240"/>
      <c r="H2599" s="241">
        <v>0</v>
      </c>
      <c r="I2599" s="242" t="s">
        <v>5192</v>
      </c>
      <c r="J2599" s="242" t="s">
        <v>5193</v>
      </c>
      <c r="K2599" s="242" t="s">
        <v>4729</v>
      </c>
      <c r="L2599" s="242" t="s">
        <v>4832</v>
      </c>
      <c r="M2599" s="242" t="s">
        <v>5194</v>
      </c>
      <c r="N2599" s="242"/>
      <c r="O2599" s="242" t="s">
        <v>18814</v>
      </c>
      <c r="P2599" s="242" t="s">
        <v>13003</v>
      </c>
      <c r="Q2599" s="242" t="s">
        <v>4733</v>
      </c>
    </row>
    <row r="2600" spans="1:17">
      <c r="A2600" s="242" t="s">
        <v>13095</v>
      </c>
      <c r="B2600" s="242" t="s">
        <v>13096</v>
      </c>
      <c r="C2600" s="242" t="s">
        <v>13097</v>
      </c>
      <c r="D2600" s="242" t="s">
        <v>4742</v>
      </c>
      <c r="E2600" s="242" t="s">
        <v>13052</v>
      </c>
      <c r="F2600" s="242" t="s">
        <v>4742</v>
      </c>
      <c r="G2600" s="240"/>
      <c r="H2600" s="241">
        <v>0</v>
      </c>
      <c r="I2600" s="242" t="s">
        <v>4848</v>
      </c>
      <c r="J2600" s="242" t="s">
        <v>4849</v>
      </c>
      <c r="K2600" s="242" t="s">
        <v>4729</v>
      </c>
      <c r="L2600" s="242" t="s">
        <v>9359</v>
      </c>
      <c r="M2600" s="242" t="s">
        <v>4851</v>
      </c>
      <c r="N2600" s="242"/>
      <c r="O2600" s="242" t="s">
        <v>18814</v>
      </c>
      <c r="P2600" s="242" t="s">
        <v>13003</v>
      </c>
      <c r="Q2600" s="242" t="s">
        <v>4733</v>
      </c>
    </row>
    <row r="2601" spans="1:17">
      <c r="A2601" s="242" t="s">
        <v>13098</v>
      </c>
      <c r="B2601" s="242" t="s">
        <v>13099</v>
      </c>
      <c r="C2601" s="242" t="s">
        <v>13100</v>
      </c>
      <c r="D2601" s="242" t="s">
        <v>4742</v>
      </c>
      <c r="E2601" s="242" t="s">
        <v>13052</v>
      </c>
      <c r="F2601" s="242" t="s">
        <v>4742</v>
      </c>
      <c r="G2601" s="240"/>
      <c r="H2601" s="241">
        <v>0</v>
      </c>
      <c r="I2601" s="242" t="s">
        <v>5192</v>
      </c>
      <c r="J2601" s="242" t="s">
        <v>5193</v>
      </c>
      <c r="K2601" s="242" t="s">
        <v>4729</v>
      </c>
      <c r="L2601" s="242" t="s">
        <v>4832</v>
      </c>
      <c r="M2601" s="242" t="s">
        <v>5194</v>
      </c>
      <c r="N2601" s="242" t="s">
        <v>9349</v>
      </c>
      <c r="O2601" s="242" t="s">
        <v>18814</v>
      </c>
      <c r="P2601" s="242" t="s">
        <v>13003</v>
      </c>
      <c r="Q2601" s="242" t="s">
        <v>4733</v>
      </c>
    </row>
    <row r="2602" spans="1:17">
      <c r="A2602" s="242" t="s">
        <v>13101</v>
      </c>
      <c r="B2602" s="242" t="s">
        <v>13102</v>
      </c>
      <c r="C2602" s="242" t="s">
        <v>13103</v>
      </c>
      <c r="D2602" s="242" t="s">
        <v>4742</v>
      </c>
      <c r="E2602" s="242" t="s">
        <v>13052</v>
      </c>
      <c r="F2602" s="242" t="s">
        <v>4742</v>
      </c>
      <c r="G2602" s="240"/>
      <c r="H2602" s="241">
        <v>0</v>
      </c>
      <c r="I2602" s="242" t="s">
        <v>5192</v>
      </c>
      <c r="J2602" s="242" t="s">
        <v>5193</v>
      </c>
      <c r="K2602" s="242" t="s">
        <v>4729</v>
      </c>
      <c r="L2602" s="242" t="s">
        <v>4832</v>
      </c>
      <c r="M2602" s="242" t="s">
        <v>5194</v>
      </c>
      <c r="N2602" s="242"/>
      <c r="O2602" s="242" t="s">
        <v>18814</v>
      </c>
      <c r="P2602" s="242" t="s">
        <v>13003</v>
      </c>
      <c r="Q2602" s="242" t="s">
        <v>4733</v>
      </c>
    </row>
    <row r="2603" spans="1:17">
      <c r="A2603" s="242" t="s">
        <v>13104</v>
      </c>
      <c r="B2603" s="242" t="s">
        <v>13105</v>
      </c>
      <c r="C2603" s="242" t="s">
        <v>13106</v>
      </c>
      <c r="D2603" s="242"/>
      <c r="E2603" s="242" t="s">
        <v>4737</v>
      </c>
      <c r="F2603" s="242" t="s">
        <v>13107</v>
      </c>
      <c r="G2603" s="240">
        <v>60</v>
      </c>
      <c r="H2603" s="241">
        <v>0</v>
      </c>
      <c r="I2603" s="242"/>
      <c r="J2603" s="242"/>
      <c r="K2603" s="242" t="s">
        <v>4729</v>
      </c>
      <c r="L2603" s="242" t="s">
        <v>7765</v>
      </c>
      <c r="M2603" s="242" t="s">
        <v>4798</v>
      </c>
      <c r="N2603" s="242"/>
      <c r="O2603" s="242" t="s">
        <v>13104</v>
      </c>
      <c r="P2603" s="242" t="s">
        <v>13105</v>
      </c>
      <c r="Q2603" s="242" t="s">
        <v>4733</v>
      </c>
    </row>
    <row r="2604" spans="1:17">
      <c r="A2604" s="242" t="s">
        <v>13108</v>
      </c>
      <c r="B2604" s="242" t="s">
        <v>13109</v>
      </c>
      <c r="C2604" s="242" t="s">
        <v>13110</v>
      </c>
      <c r="D2604" s="242"/>
      <c r="E2604" s="242" t="s">
        <v>4737</v>
      </c>
      <c r="F2604" s="242" t="s">
        <v>13111</v>
      </c>
      <c r="G2604" s="240"/>
      <c r="H2604" s="241">
        <v>0</v>
      </c>
      <c r="I2604" s="242"/>
      <c r="J2604" s="242"/>
      <c r="K2604" s="242" t="s">
        <v>4729</v>
      </c>
      <c r="L2604" s="242" t="s">
        <v>4730</v>
      </c>
      <c r="M2604" s="242" t="s">
        <v>4759</v>
      </c>
      <c r="N2604" s="242"/>
      <c r="O2604" s="242" t="s">
        <v>13108</v>
      </c>
      <c r="P2604" s="242" t="s">
        <v>13109</v>
      </c>
      <c r="Q2604" s="242" t="s">
        <v>4733</v>
      </c>
    </row>
    <row r="2605" spans="1:17">
      <c r="A2605" s="242" t="s">
        <v>13112</v>
      </c>
      <c r="B2605" s="242" t="s">
        <v>13113</v>
      </c>
      <c r="C2605" s="242" t="s">
        <v>13114</v>
      </c>
      <c r="D2605" s="242"/>
      <c r="E2605" s="242" t="s">
        <v>4737</v>
      </c>
      <c r="F2605" s="242" t="s">
        <v>13115</v>
      </c>
      <c r="G2605" s="240"/>
      <c r="H2605" s="241">
        <v>0</v>
      </c>
      <c r="I2605" s="242"/>
      <c r="J2605" s="242"/>
      <c r="K2605" s="242" t="s">
        <v>4729</v>
      </c>
      <c r="L2605" s="242" t="s">
        <v>4730</v>
      </c>
      <c r="M2605" s="242" t="s">
        <v>4937</v>
      </c>
      <c r="N2605" s="242"/>
      <c r="O2605" s="242" t="s">
        <v>13112</v>
      </c>
      <c r="P2605" s="242" t="s">
        <v>13113</v>
      </c>
      <c r="Q2605" s="242" t="s">
        <v>4733</v>
      </c>
    </row>
    <row r="2606" spans="1:17">
      <c r="A2606" s="242" t="s">
        <v>13116</v>
      </c>
      <c r="B2606" s="242" t="s">
        <v>13117</v>
      </c>
      <c r="C2606" s="242" t="s">
        <v>13118</v>
      </c>
      <c r="D2606" s="242"/>
      <c r="E2606" s="242" t="s">
        <v>4737</v>
      </c>
      <c r="F2606" s="242" t="s">
        <v>13119</v>
      </c>
      <c r="G2606" s="240"/>
      <c r="H2606" s="241">
        <v>0</v>
      </c>
      <c r="I2606" s="242" t="s">
        <v>4775</v>
      </c>
      <c r="J2606" s="242" t="s">
        <v>4776</v>
      </c>
      <c r="K2606" s="242" t="s">
        <v>4729</v>
      </c>
      <c r="L2606" s="242" t="s">
        <v>4730</v>
      </c>
      <c r="M2606" s="242" t="s">
        <v>4777</v>
      </c>
      <c r="N2606" s="242"/>
      <c r="O2606" s="242" t="s">
        <v>13116</v>
      </c>
      <c r="P2606" s="242" t="s">
        <v>13117</v>
      </c>
      <c r="Q2606" s="242" t="s">
        <v>4733</v>
      </c>
    </row>
    <row r="2607" spans="1:17">
      <c r="A2607" s="242" t="s">
        <v>13120</v>
      </c>
      <c r="B2607" s="242" t="s">
        <v>13121</v>
      </c>
      <c r="C2607" s="242" t="s">
        <v>13122</v>
      </c>
      <c r="D2607" s="242"/>
      <c r="E2607" s="242" t="s">
        <v>4737</v>
      </c>
      <c r="F2607" s="242" t="s">
        <v>13123</v>
      </c>
      <c r="G2607" s="240"/>
      <c r="H2607" s="241">
        <v>0</v>
      </c>
      <c r="I2607" s="242" t="s">
        <v>9691</v>
      </c>
      <c r="J2607" s="242" t="s">
        <v>9692</v>
      </c>
      <c r="K2607" s="242" t="s">
        <v>4729</v>
      </c>
      <c r="L2607" s="242" t="s">
        <v>4730</v>
      </c>
      <c r="M2607" s="242" t="s">
        <v>4937</v>
      </c>
      <c r="N2607" s="242"/>
      <c r="O2607" s="242" t="s">
        <v>13120</v>
      </c>
      <c r="P2607" s="242" t="s">
        <v>13121</v>
      </c>
      <c r="Q2607" s="242" t="s">
        <v>4733</v>
      </c>
    </row>
    <row r="2608" spans="1:17">
      <c r="A2608" s="242" t="s">
        <v>13124</v>
      </c>
      <c r="B2608" s="242" t="s">
        <v>13125</v>
      </c>
      <c r="C2608" s="242" t="s">
        <v>13126</v>
      </c>
      <c r="D2608" s="242"/>
      <c r="E2608" s="242" t="s">
        <v>4965</v>
      </c>
      <c r="F2608" s="242" t="s">
        <v>13127</v>
      </c>
      <c r="G2608" s="240">
        <v>60</v>
      </c>
      <c r="H2608" s="241">
        <v>0</v>
      </c>
      <c r="I2608" s="242" t="s">
        <v>5192</v>
      </c>
      <c r="J2608" s="242" t="s">
        <v>5193</v>
      </c>
      <c r="K2608" s="242" t="s">
        <v>4729</v>
      </c>
      <c r="L2608" s="242" t="s">
        <v>4832</v>
      </c>
      <c r="M2608" s="242" t="s">
        <v>5202</v>
      </c>
      <c r="N2608" s="242" t="s">
        <v>13128</v>
      </c>
      <c r="O2608" s="242" t="s">
        <v>18815</v>
      </c>
      <c r="P2608" s="242" t="s">
        <v>13125</v>
      </c>
      <c r="Q2608" s="242" t="s">
        <v>4733</v>
      </c>
    </row>
    <row r="2609" spans="1:17">
      <c r="A2609" s="242" t="s">
        <v>13129</v>
      </c>
      <c r="B2609" s="242" t="s">
        <v>13130</v>
      </c>
      <c r="C2609" s="242" t="s">
        <v>13131</v>
      </c>
      <c r="D2609" s="242"/>
      <c r="E2609" s="242" t="s">
        <v>4965</v>
      </c>
      <c r="F2609" s="242" t="s">
        <v>4742</v>
      </c>
      <c r="G2609" s="240">
        <v>60</v>
      </c>
      <c r="H2609" s="241">
        <v>0</v>
      </c>
      <c r="I2609" s="242" t="s">
        <v>4967</v>
      </c>
      <c r="J2609" s="242" t="s">
        <v>4968</v>
      </c>
      <c r="K2609" s="242" t="s">
        <v>4729</v>
      </c>
      <c r="L2609" s="242" t="s">
        <v>4832</v>
      </c>
      <c r="M2609" s="242" t="s">
        <v>4991</v>
      </c>
      <c r="N2609" s="242"/>
      <c r="O2609" s="242" t="s">
        <v>18815</v>
      </c>
      <c r="P2609" s="242" t="s">
        <v>13125</v>
      </c>
      <c r="Q2609" s="242" t="s">
        <v>4733</v>
      </c>
    </row>
    <row r="2610" spans="1:17">
      <c r="A2610" s="242" t="s">
        <v>13132</v>
      </c>
      <c r="B2610" s="242" t="s">
        <v>13133</v>
      </c>
      <c r="C2610" s="242" t="s">
        <v>13134</v>
      </c>
      <c r="D2610" s="242"/>
      <c r="E2610" s="242" t="s">
        <v>4965</v>
      </c>
      <c r="F2610" s="242" t="s">
        <v>4742</v>
      </c>
      <c r="G2610" s="240">
        <v>60</v>
      </c>
      <c r="H2610" s="241">
        <v>0</v>
      </c>
      <c r="I2610" s="242" t="s">
        <v>5192</v>
      </c>
      <c r="J2610" s="242" t="s">
        <v>5193</v>
      </c>
      <c r="K2610" s="242" t="s">
        <v>4729</v>
      </c>
      <c r="L2610" s="242" t="s">
        <v>4832</v>
      </c>
      <c r="M2610" s="242" t="s">
        <v>5325</v>
      </c>
      <c r="N2610" s="242"/>
      <c r="O2610" s="242" t="s">
        <v>18815</v>
      </c>
      <c r="P2610" s="242" t="s">
        <v>13125</v>
      </c>
      <c r="Q2610" s="242" t="s">
        <v>4733</v>
      </c>
    </row>
    <row r="2611" spans="1:17">
      <c r="A2611" s="242" t="s">
        <v>13135</v>
      </c>
      <c r="B2611" s="242" t="s">
        <v>13136</v>
      </c>
      <c r="C2611" s="242" t="s">
        <v>13137</v>
      </c>
      <c r="D2611" s="242"/>
      <c r="E2611" s="242" t="s">
        <v>4965</v>
      </c>
      <c r="F2611" s="242" t="s">
        <v>4742</v>
      </c>
      <c r="G2611" s="240">
        <v>60</v>
      </c>
      <c r="H2611" s="241">
        <v>0</v>
      </c>
      <c r="I2611" s="242" t="s">
        <v>5192</v>
      </c>
      <c r="J2611" s="242" t="s">
        <v>5193</v>
      </c>
      <c r="K2611" s="242" t="s">
        <v>4729</v>
      </c>
      <c r="L2611" s="242" t="s">
        <v>4832</v>
      </c>
      <c r="M2611" s="242" t="s">
        <v>5202</v>
      </c>
      <c r="N2611" s="242"/>
      <c r="O2611" s="242" t="s">
        <v>18815</v>
      </c>
      <c r="P2611" s="242" t="s">
        <v>13125</v>
      </c>
      <c r="Q2611" s="242" t="s">
        <v>4733</v>
      </c>
    </row>
    <row r="2612" spans="1:17">
      <c r="A2612" s="242" t="s">
        <v>13138</v>
      </c>
      <c r="B2612" s="242" t="s">
        <v>13139</v>
      </c>
      <c r="C2612" s="242" t="s">
        <v>13140</v>
      </c>
      <c r="D2612" s="242"/>
      <c r="E2612" s="242" t="s">
        <v>4965</v>
      </c>
      <c r="F2612" s="242" t="s">
        <v>4742</v>
      </c>
      <c r="G2612" s="240">
        <v>60</v>
      </c>
      <c r="H2612" s="241">
        <v>0</v>
      </c>
      <c r="I2612" s="242" t="s">
        <v>4967</v>
      </c>
      <c r="J2612" s="242" t="s">
        <v>4968</v>
      </c>
      <c r="K2612" s="242" t="s">
        <v>4729</v>
      </c>
      <c r="L2612" s="242" t="s">
        <v>4832</v>
      </c>
      <c r="M2612" s="242" t="s">
        <v>5222</v>
      </c>
      <c r="N2612" s="242"/>
      <c r="O2612" s="242" t="s">
        <v>18815</v>
      </c>
      <c r="P2612" s="242" t="s">
        <v>13125</v>
      </c>
      <c r="Q2612" s="242" t="s">
        <v>4733</v>
      </c>
    </row>
    <row r="2613" spans="1:17">
      <c r="A2613" s="242" t="s">
        <v>13141</v>
      </c>
      <c r="B2613" s="242" t="s">
        <v>13142</v>
      </c>
      <c r="C2613" s="242" t="s">
        <v>13143</v>
      </c>
      <c r="D2613" s="242"/>
      <c r="E2613" s="242" t="s">
        <v>4965</v>
      </c>
      <c r="F2613" s="242" t="s">
        <v>4742</v>
      </c>
      <c r="G2613" s="240">
        <v>60</v>
      </c>
      <c r="H2613" s="241">
        <v>0</v>
      </c>
      <c r="I2613" s="242" t="s">
        <v>4967</v>
      </c>
      <c r="J2613" s="242" t="s">
        <v>4968</v>
      </c>
      <c r="K2613" s="242" t="s">
        <v>4729</v>
      </c>
      <c r="L2613" s="242" t="s">
        <v>4832</v>
      </c>
      <c r="M2613" s="242" t="s">
        <v>5222</v>
      </c>
      <c r="N2613" s="242"/>
      <c r="O2613" s="242" t="s">
        <v>18815</v>
      </c>
      <c r="P2613" s="242" t="s">
        <v>13125</v>
      </c>
      <c r="Q2613" s="242" t="s">
        <v>4733</v>
      </c>
    </row>
    <row r="2614" spans="1:17">
      <c r="A2614" s="242" t="s">
        <v>13144</v>
      </c>
      <c r="B2614" s="242" t="s">
        <v>13145</v>
      </c>
      <c r="C2614" s="242" t="s">
        <v>13146</v>
      </c>
      <c r="D2614" s="242"/>
      <c r="E2614" s="242" t="s">
        <v>4737</v>
      </c>
      <c r="F2614" s="242" t="s">
        <v>4742</v>
      </c>
      <c r="G2614" s="240">
        <v>60</v>
      </c>
      <c r="H2614" s="241">
        <v>0</v>
      </c>
      <c r="I2614" s="242" t="s">
        <v>4738</v>
      </c>
      <c r="J2614" s="242" t="s">
        <v>4739</v>
      </c>
      <c r="K2614" s="242" t="s">
        <v>4729</v>
      </c>
      <c r="L2614" s="242" t="s">
        <v>4730</v>
      </c>
      <c r="M2614" s="242" t="s">
        <v>4785</v>
      </c>
      <c r="N2614" s="242" t="s">
        <v>9681</v>
      </c>
      <c r="O2614" s="242" t="s">
        <v>18815</v>
      </c>
      <c r="P2614" s="242" t="s">
        <v>13125</v>
      </c>
      <c r="Q2614" s="242" t="s">
        <v>4733</v>
      </c>
    </row>
    <row r="2615" spans="1:17">
      <c r="A2615" s="242" t="s">
        <v>13147</v>
      </c>
      <c r="B2615" s="242" t="s">
        <v>13148</v>
      </c>
      <c r="C2615" s="242" t="s">
        <v>13149</v>
      </c>
      <c r="D2615" s="242"/>
      <c r="E2615" s="242" t="s">
        <v>4737</v>
      </c>
      <c r="F2615" s="242" t="s">
        <v>4742</v>
      </c>
      <c r="G2615" s="240">
        <v>60</v>
      </c>
      <c r="H2615" s="241">
        <v>0</v>
      </c>
      <c r="I2615" s="242" t="s">
        <v>4738</v>
      </c>
      <c r="J2615" s="242" t="s">
        <v>4739</v>
      </c>
      <c r="K2615" s="242" t="s">
        <v>4729</v>
      </c>
      <c r="L2615" s="242" t="s">
        <v>4730</v>
      </c>
      <c r="M2615" s="242" t="s">
        <v>4785</v>
      </c>
      <c r="N2615" s="242" t="s">
        <v>10681</v>
      </c>
      <c r="O2615" s="242" t="s">
        <v>18815</v>
      </c>
      <c r="P2615" s="242" t="s">
        <v>13125</v>
      </c>
      <c r="Q2615" s="242" t="s">
        <v>4733</v>
      </c>
    </row>
    <row r="2616" spans="1:17">
      <c r="A2616" s="242" t="s">
        <v>13150</v>
      </c>
      <c r="B2616" s="242" t="s">
        <v>13151</v>
      </c>
      <c r="C2616" s="242" t="s">
        <v>13152</v>
      </c>
      <c r="D2616" s="242"/>
      <c r="E2616" s="242" t="s">
        <v>4965</v>
      </c>
      <c r="F2616" s="242" t="s">
        <v>13153</v>
      </c>
      <c r="G2616" s="240"/>
      <c r="H2616" s="241">
        <v>0</v>
      </c>
      <c r="I2616" s="242" t="s">
        <v>5192</v>
      </c>
      <c r="J2616" s="242" t="s">
        <v>5193</v>
      </c>
      <c r="K2616" s="242" t="s">
        <v>4729</v>
      </c>
      <c r="L2616" s="242" t="s">
        <v>4832</v>
      </c>
      <c r="M2616" s="242" t="s">
        <v>4844</v>
      </c>
      <c r="N2616" s="242"/>
      <c r="O2616" s="242" t="s">
        <v>13150</v>
      </c>
      <c r="P2616" s="242" t="s">
        <v>13151</v>
      </c>
      <c r="Q2616" s="242" t="s">
        <v>8494</v>
      </c>
    </row>
    <row r="2617" spans="1:17">
      <c r="A2617" s="242" t="s">
        <v>13154</v>
      </c>
      <c r="B2617" s="242" t="s">
        <v>13155</v>
      </c>
      <c r="C2617" s="242" t="s">
        <v>13156</v>
      </c>
      <c r="D2617" s="242"/>
      <c r="E2617" s="242" t="s">
        <v>4965</v>
      </c>
      <c r="F2617" s="242"/>
      <c r="G2617" s="240">
        <v>30</v>
      </c>
      <c r="H2617" s="241">
        <v>0</v>
      </c>
      <c r="I2617" s="242" t="s">
        <v>4967</v>
      </c>
      <c r="J2617" s="242" t="s">
        <v>4968</v>
      </c>
      <c r="K2617" s="242" t="s">
        <v>4729</v>
      </c>
      <c r="L2617" s="242" t="s">
        <v>4832</v>
      </c>
      <c r="M2617" s="242" t="s">
        <v>5167</v>
      </c>
      <c r="N2617" s="242"/>
      <c r="O2617" s="242" t="s">
        <v>18816</v>
      </c>
      <c r="P2617" s="242" t="s">
        <v>4519</v>
      </c>
      <c r="Q2617" s="242" t="s">
        <v>8494</v>
      </c>
    </row>
    <row r="2618" spans="1:17">
      <c r="A2618" s="242" t="s">
        <v>13157</v>
      </c>
      <c r="B2618" s="242" t="s">
        <v>13158</v>
      </c>
      <c r="C2618" s="242" t="s">
        <v>13159</v>
      </c>
      <c r="D2618" s="242"/>
      <c r="E2618" s="242" t="s">
        <v>4965</v>
      </c>
      <c r="F2618" s="242"/>
      <c r="G2618" s="240">
        <v>30</v>
      </c>
      <c r="H2618" s="241">
        <v>0</v>
      </c>
      <c r="I2618" s="242" t="s">
        <v>4967</v>
      </c>
      <c r="J2618" s="242" t="s">
        <v>4968</v>
      </c>
      <c r="K2618" s="242" t="s">
        <v>4729</v>
      </c>
      <c r="L2618" s="242" t="s">
        <v>4832</v>
      </c>
      <c r="M2618" s="242" t="s">
        <v>5167</v>
      </c>
      <c r="N2618" s="242"/>
      <c r="O2618" s="242" t="s">
        <v>18816</v>
      </c>
      <c r="P2618" s="242" t="s">
        <v>4519</v>
      </c>
      <c r="Q2618" s="242" t="s">
        <v>8494</v>
      </c>
    </row>
    <row r="2619" spans="1:17">
      <c r="A2619" s="242" t="s">
        <v>13160</v>
      </c>
      <c r="B2619" s="242" t="s">
        <v>13161</v>
      </c>
      <c r="C2619" s="242" t="s">
        <v>13162</v>
      </c>
      <c r="D2619" s="242"/>
      <c r="E2619" s="242" t="s">
        <v>4965</v>
      </c>
      <c r="F2619" s="242"/>
      <c r="G2619" s="240">
        <v>30</v>
      </c>
      <c r="H2619" s="241">
        <v>0</v>
      </c>
      <c r="I2619" s="242" t="s">
        <v>4967</v>
      </c>
      <c r="J2619" s="242" t="s">
        <v>4968</v>
      </c>
      <c r="K2619" s="242" t="s">
        <v>4729</v>
      </c>
      <c r="L2619" s="242" t="s">
        <v>4832</v>
      </c>
      <c r="M2619" s="242" t="s">
        <v>5167</v>
      </c>
      <c r="N2619" s="242"/>
      <c r="O2619" s="242" t="s">
        <v>18816</v>
      </c>
      <c r="P2619" s="242" t="s">
        <v>4519</v>
      </c>
      <c r="Q2619" s="242" t="s">
        <v>8494</v>
      </c>
    </row>
    <row r="2620" spans="1:17">
      <c r="A2620" s="242" t="s">
        <v>13163</v>
      </c>
      <c r="B2620" s="242" t="s">
        <v>13164</v>
      </c>
      <c r="C2620" s="242" t="s">
        <v>13165</v>
      </c>
      <c r="D2620" s="242"/>
      <c r="E2620" s="242" t="s">
        <v>4965</v>
      </c>
      <c r="F2620" s="242"/>
      <c r="G2620" s="240">
        <v>30</v>
      </c>
      <c r="H2620" s="241">
        <v>0</v>
      </c>
      <c r="I2620" s="242" t="s">
        <v>4967</v>
      </c>
      <c r="J2620" s="242" t="s">
        <v>4968</v>
      </c>
      <c r="K2620" s="242" t="s">
        <v>4729</v>
      </c>
      <c r="L2620" s="242" t="s">
        <v>4832</v>
      </c>
      <c r="M2620" s="242" t="s">
        <v>5167</v>
      </c>
      <c r="N2620" s="242"/>
      <c r="O2620" s="242" t="s">
        <v>18816</v>
      </c>
      <c r="P2620" s="242" t="s">
        <v>4519</v>
      </c>
      <c r="Q2620" s="242" t="s">
        <v>8494</v>
      </c>
    </row>
    <row r="2621" spans="1:17">
      <c r="A2621" s="242" t="s">
        <v>13166</v>
      </c>
      <c r="B2621" s="242" t="s">
        <v>13167</v>
      </c>
      <c r="C2621" s="242" t="s">
        <v>13168</v>
      </c>
      <c r="D2621" s="242"/>
      <c r="E2621" s="242" t="s">
        <v>4965</v>
      </c>
      <c r="F2621" s="242"/>
      <c r="G2621" s="240">
        <v>30</v>
      </c>
      <c r="H2621" s="241">
        <v>0</v>
      </c>
      <c r="I2621" s="242" t="s">
        <v>4967</v>
      </c>
      <c r="J2621" s="242" t="s">
        <v>4968</v>
      </c>
      <c r="K2621" s="242" t="s">
        <v>4729</v>
      </c>
      <c r="L2621" s="242" t="s">
        <v>4832</v>
      </c>
      <c r="M2621" s="242" t="s">
        <v>5167</v>
      </c>
      <c r="N2621" s="242"/>
      <c r="O2621" s="242" t="s">
        <v>18816</v>
      </c>
      <c r="P2621" s="242" t="s">
        <v>4519</v>
      </c>
      <c r="Q2621" s="242" t="s">
        <v>8494</v>
      </c>
    </row>
    <row r="2622" spans="1:17">
      <c r="A2622" s="242" t="s">
        <v>13169</v>
      </c>
      <c r="B2622" s="242" t="s">
        <v>13170</v>
      </c>
      <c r="C2622" s="242" t="s">
        <v>13171</v>
      </c>
      <c r="D2622" s="242"/>
      <c r="E2622" s="242" t="s">
        <v>4965</v>
      </c>
      <c r="F2622" s="242"/>
      <c r="G2622" s="240">
        <v>30</v>
      </c>
      <c r="H2622" s="241">
        <v>0</v>
      </c>
      <c r="I2622" s="242" t="s">
        <v>4967</v>
      </c>
      <c r="J2622" s="242" t="s">
        <v>4968</v>
      </c>
      <c r="K2622" s="242" t="s">
        <v>4729</v>
      </c>
      <c r="L2622" s="242" t="s">
        <v>4832</v>
      </c>
      <c r="M2622" s="242" t="s">
        <v>4844</v>
      </c>
      <c r="N2622" s="242"/>
      <c r="O2622" s="242" t="s">
        <v>18816</v>
      </c>
      <c r="P2622" s="242" t="s">
        <v>4519</v>
      </c>
      <c r="Q2622" s="242" t="s">
        <v>8494</v>
      </c>
    </row>
    <row r="2623" spans="1:17">
      <c r="A2623" s="242" t="s">
        <v>13172</v>
      </c>
      <c r="B2623" s="242" t="s">
        <v>13173</v>
      </c>
      <c r="C2623" s="242" t="s">
        <v>13174</v>
      </c>
      <c r="D2623" s="242"/>
      <c r="E2623" s="242" t="s">
        <v>4965</v>
      </c>
      <c r="F2623" s="242"/>
      <c r="G2623" s="240">
        <v>30</v>
      </c>
      <c r="H2623" s="241">
        <v>0</v>
      </c>
      <c r="I2623" s="242" t="s">
        <v>5192</v>
      </c>
      <c r="J2623" s="242" t="s">
        <v>5193</v>
      </c>
      <c r="K2623" s="242" t="s">
        <v>4729</v>
      </c>
      <c r="L2623" s="242" t="s">
        <v>4832</v>
      </c>
      <c r="M2623" s="242" t="s">
        <v>4844</v>
      </c>
      <c r="N2623" s="242"/>
      <c r="O2623" s="242" t="s">
        <v>18816</v>
      </c>
      <c r="P2623" s="242" t="s">
        <v>4519</v>
      </c>
      <c r="Q2623" s="242" t="s">
        <v>8494</v>
      </c>
    </row>
    <row r="2624" spans="1:17">
      <c r="A2624" s="242" t="s">
        <v>13175</v>
      </c>
      <c r="B2624" s="242" t="s">
        <v>13176</v>
      </c>
      <c r="C2624" s="242" t="s">
        <v>13177</v>
      </c>
      <c r="D2624" s="242"/>
      <c r="E2624" s="242" t="s">
        <v>4965</v>
      </c>
      <c r="F2624" s="242"/>
      <c r="G2624" s="240">
        <v>30</v>
      </c>
      <c r="H2624" s="241">
        <v>0</v>
      </c>
      <c r="I2624" s="242" t="s">
        <v>5192</v>
      </c>
      <c r="J2624" s="242" t="s">
        <v>5193</v>
      </c>
      <c r="K2624" s="242" t="s">
        <v>4729</v>
      </c>
      <c r="L2624" s="242" t="s">
        <v>4832</v>
      </c>
      <c r="M2624" s="242" t="s">
        <v>4844</v>
      </c>
      <c r="N2624" s="242"/>
      <c r="O2624" s="242" t="s">
        <v>18816</v>
      </c>
      <c r="P2624" s="242" t="s">
        <v>4519</v>
      </c>
      <c r="Q2624" s="242" t="s">
        <v>8494</v>
      </c>
    </row>
    <row r="2625" spans="1:17">
      <c r="A2625" s="242" t="s">
        <v>13178</v>
      </c>
      <c r="B2625" s="242" t="s">
        <v>13179</v>
      </c>
      <c r="C2625" s="242" t="s">
        <v>13180</v>
      </c>
      <c r="D2625" s="242"/>
      <c r="E2625" s="242" t="s">
        <v>4965</v>
      </c>
      <c r="F2625" s="242"/>
      <c r="G2625" s="240">
        <v>30</v>
      </c>
      <c r="H2625" s="241">
        <v>0</v>
      </c>
      <c r="I2625" s="242" t="s">
        <v>5192</v>
      </c>
      <c r="J2625" s="242" t="s">
        <v>5193</v>
      </c>
      <c r="K2625" s="242" t="s">
        <v>4729</v>
      </c>
      <c r="L2625" s="242" t="s">
        <v>4832</v>
      </c>
      <c r="M2625" s="242" t="s">
        <v>4844</v>
      </c>
      <c r="N2625" s="242"/>
      <c r="O2625" s="242" t="s">
        <v>18816</v>
      </c>
      <c r="P2625" s="242" t="s">
        <v>4519</v>
      </c>
      <c r="Q2625" s="242" t="s">
        <v>8494</v>
      </c>
    </row>
    <row r="2626" spans="1:17">
      <c r="A2626" s="242" t="s">
        <v>13181</v>
      </c>
      <c r="B2626" s="242" t="s">
        <v>13182</v>
      </c>
      <c r="C2626" s="242" t="s">
        <v>13183</v>
      </c>
      <c r="D2626" s="242"/>
      <c r="E2626" s="242" t="s">
        <v>4965</v>
      </c>
      <c r="F2626" s="242"/>
      <c r="G2626" s="240">
        <v>30</v>
      </c>
      <c r="H2626" s="241">
        <v>0</v>
      </c>
      <c r="I2626" s="242" t="s">
        <v>5192</v>
      </c>
      <c r="J2626" s="242" t="s">
        <v>5193</v>
      </c>
      <c r="K2626" s="242" t="s">
        <v>4729</v>
      </c>
      <c r="L2626" s="242" t="s">
        <v>4832</v>
      </c>
      <c r="M2626" s="242" t="s">
        <v>4844</v>
      </c>
      <c r="N2626" s="242"/>
      <c r="O2626" s="242" t="s">
        <v>18816</v>
      </c>
      <c r="P2626" s="242" t="s">
        <v>4519</v>
      </c>
      <c r="Q2626" s="242" t="s">
        <v>8494</v>
      </c>
    </row>
    <row r="2627" spans="1:17">
      <c r="A2627" s="242" t="s">
        <v>13184</v>
      </c>
      <c r="B2627" s="242" t="s">
        <v>13185</v>
      </c>
      <c r="C2627" s="242" t="s">
        <v>13186</v>
      </c>
      <c r="D2627" s="242"/>
      <c r="E2627" s="242" t="s">
        <v>4965</v>
      </c>
      <c r="F2627" s="242"/>
      <c r="G2627" s="240">
        <v>30</v>
      </c>
      <c r="H2627" s="241">
        <v>0</v>
      </c>
      <c r="I2627" s="242" t="s">
        <v>4967</v>
      </c>
      <c r="J2627" s="242" t="s">
        <v>4968</v>
      </c>
      <c r="K2627" s="242" t="s">
        <v>4729</v>
      </c>
      <c r="L2627" s="242" t="s">
        <v>4832</v>
      </c>
      <c r="M2627" s="242" t="s">
        <v>5158</v>
      </c>
      <c r="N2627" s="242"/>
      <c r="O2627" s="242" t="s">
        <v>18816</v>
      </c>
      <c r="P2627" s="242" t="s">
        <v>4519</v>
      </c>
      <c r="Q2627" s="242" t="s">
        <v>8494</v>
      </c>
    </row>
    <row r="2628" spans="1:17">
      <c r="A2628" s="242" t="s">
        <v>13187</v>
      </c>
      <c r="B2628" s="242" t="s">
        <v>13188</v>
      </c>
      <c r="C2628" s="242" t="s">
        <v>13189</v>
      </c>
      <c r="D2628" s="242"/>
      <c r="E2628" s="242" t="s">
        <v>4965</v>
      </c>
      <c r="F2628" s="242"/>
      <c r="G2628" s="240">
        <v>30</v>
      </c>
      <c r="H2628" s="241">
        <v>0</v>
      </c>
      <c r="I2628" s="242" t="s">
        <v>4967</v>
      </c>
      <c r="J2628" s="242" t="s">
        <v>4968</v>
      </c>
      <c r="K2628" s="242" t="s">
        <v>4729</v>
      </c>
      <c r="L2628" s="242" t="s">
        <v>4832</v>
      </c>
      <c r="M2628" s="242" t="s">
        <v>5158</v>
      </c>
      <c r="N2628" s="242"/>
      <c r="O2628" s="242" t="s">
        <v>18816</v>
      </c>
      <c r="P2628" s="242" t="s">
        <v>4519</v>
      </c>
      <c r="Q2628" s="242" t="s">
        <v>8494</v>
      </c>
    </row>
    <row r="2629" spans="1:17">
      <c r="A2629" s="242" t="s">
        <v>13190</v>
      </c>
      <c r="B2629" s="242" t="s">
        <v>13191</v>
      </c>
      <c r="C2629" s="242" t="s">
        <v>13192</v>
      </c>
      <c r="D2629" s="242"/>
      <c r="E2629" s="242" t="s">
        <v>4965</v>
      </c>
      <c r="F2629" s="242"/>
      <c r="G2629" s="240">
        <v>30</v>
      </c>
      <c r="H2629" s="241">
        <v>0</v>
      </c>
      <c r="I2629" s="242" t="s">
        <v>4967</v>
      </c>
      <c r="J2629" s="242" t="s">
        <v>4968</v>
      </c>
      <c r="K2629" s="242" t="s">
        <v>4729</v>
      </c>
      <c r="L2629" s="242" t="s">
        <v>4832</v>
      </c>
      <c r="M2629" s="242" t="s">
        <v>5158</v>
      </c>
      <c r="N2629" s="242"/>
      <c r="O2629" s="242" t="s">
        <v>18816</v>
      </c>
      <c r="P2629" s="242" t="s">
        <v>4519</v>
      </c>
      <c r="Q2629" s="242" t="s">
        <v>8494</v>
      </c>
    </row>
    <row r="2630" spans="1:17">
      <c r="A2630" s="242" t="s">
        <v>13193</v>
      </c>
      <c r="B2630" s="242" t="s">
        <v>13194</v>
      </c>
      <c r="C2630" s="242" t="s">
        <v>13195</v>
      </c>
      <c r="D2630" s="242"/>
      <c r="E2630" s="242" t="s">
        <v>4965</v>
      </c>
      <c r="F2630" s="242"/>
      <c r="G2630" s="240">
        <v>30</v>
      </c>
      <c r="H2630" s="241">
        <v>0</v>
      </c>
      <c r="I2630" s="242" t="s">
        <v>4967</v>
      </c>
      <c r="J2630" s="242" t="s">
        <v>4968</v>
      </c>
      <c r="K2630" s="242" t="s">
        <v>4729</v>
      </c>
      <c r="L2630" s="242" t="s">
        <v>4832</v>
      </c>
      <c r="M2630" s="242" t="s">
        <v>5158</v>
      </c>
      <c r="N2630" s="242"/>
      <c r="O2630" s="242" t="s">
        <v>18816</v>
      </c>
      <c r="P2630" s="242" t="s">
        <v>4519</v>
      </c>
      <c r="Q2630" s="242" t="s">
        <v>8494</v>
      </c>
    </row>
    <row r="2631" spans="1:17">
      <c r="A2631" s="242" t="s">
        <v>13196</v>
      </c>
      <c r="B2631" s="242" t="s">
        <v>13197</v>
      </c>
      <c r="C2631" s="242" t="s">
        <v>13198</v>
      </c>
      <c r="D2631" s="242"/>
      <c r="E2631" s="242" t="s">
        <v>4965</v>
      </c>
      <c r="F2631" s="242"/>
      <c r="G2631" s="240">
        <v>30</v>
      </c>
      <c r="H2631" s="241">
        <v>0</v>
      </c>
      <c r="I2631" s="242" t="s">
        <v>4967</v>
      </c>
      <c r="J2631" s="242" t="s">
        <v>4968</v>
      </c>
      <c r="K2631" s="242" t="s">
        <v>4729</v>
      </c>
      <c r="L2631" s="242" t="s">
        <v>4832</v>
      </c>
      <c r="M2631" s="242" t="s">
        <v>6018</v>
      </c>
      <c r="N2631" s="242"/>
      <c r="O2631" s="242" t="s">
        <v>18816</v>
      </c>
      <c r="P2631" s="242" t="s">
        <v>4519</v>
      </c>
      <c r="Q2631" s="242" t="s">
        <v>8494</v>
      </c>
    </row>
    <row r="2632" spans="1:17">
      <c r="A2632" s="242" t="s">
        <v>13199</v>
      </c>
      <c r="B2632" s="242" t="s">
        <v>13200</v>
      </c>
      <c r="C2632" s="242" t="s">
        <v>13201</v>
      </c>
      <c r="D2632" s="242"/>
      <c r="E2632" s="242" t="s">
        <v>4965</v>
      </c>
      <c r="F2632" s="242"/>
      <c r="G2632" s="240">
        <v>30</v>
      </c>
      <c r="H2632" s="241">
        <v>0</v>
      </c>
      <c r="I2632" s="242" t="s">
        <v>4967</v>
      </c>
      <c r="J2632" s="242" t="s">
        <v>4968</v>
      </c>
      <c r="K2632" s="242" t="s">
        <v>4729</v>
      </c>
      <c r="L2632" s="242" t="s">
        <v>4832</v>
      </c>
      <c r="M2632" s="242" t="s">
        <v>5153</v>
      </c>
      <c r="N2632" s="242"/>
      <c r="O2632" s="242" t="s">
        <v>18816</v>
      </c>
      <c r="P2632" s="242" t="s">
        <v>4519</v>
      </c>
      <c r="Q2632" s="242" t="s">
        <v>8494</v>
      </c>
    </row>
    <row r="2633" spans="1:17">
      <c r="A2633" s="242" t="s">
        <v>13202</v>
      </c>
      <c r="B2633" s="242" t="s">
        <v>13203</v>
      </c>
      <c r="C2633" s="242" t="s">
        <v>13204</v>
      </c>
      <c r="D2633" s="242"/>
      <c r="E2633" s="242" t="s">
        <v>4965</v>
      </c>
      <c r="F2633" s="242"/>
      <c r="G2633" s="240">
        <v>30</v>
      </c>
      <c r="H2633" s="241">
        <v>0</v>
      </c>
      <c r="I2633" s="242" t="s">
        <v>4967</v>
      </c>
      <c r="J2633" s="242" t="s">
        <v>4968</v>
      </c>
      <c r="K2633" s="242" t="s">
        <v>4729</v>
      </c>
      <c r="L2633" s="242" t="s">
        <v>4832</v>
      </c>
      <c r="M2633" s="242" t="s">
        <v>5153</v>
      </c>
      <c r="N2633" s="242"/>
      <c r="O2633" s="242" t="s">
        <v>18816</v>
      </c>
      <c r="P2633" s="242" t="s">
        <v>4519</v>
      </c>
      <c r="Q2633" s="242" t="s">
        <v>8494</v>
      </c>
    </row>
    <row r="2634" spans="1:17">
      <c r="A2634" s="242" t="s">
        <v>13205</v>
      </c>
      <c r="B2634" s="242" t="s">
        <v>13206</v>
      </c>
      <c r="C2634" s="242" t="s">
        <v>13207</v>
      </c>
      <c r="D2634" s="242"/>
      <c r="E2634" s="242" t="s">
        <v>4965</v>
      </c>
      <c r="F2634" s="242"/>
      <c r="G2634" s="240">
        <v>30</v>
      </c>
      <c r="H2634" s="241">
        <v>0</v>
      </c>
      <c r="I2634" s="242" t="s">
        <v>4967</v>
      </c>
      <c r="J2634" s="242" t="s">
        <v>4968</v>
      </c>
      <c r="K2634" s="242" t="s">
        <v>4729</v>
      </c>
      <c r="L2634" s="242" t="s">
        <v>4832</v>
      </c>
      <c r="M2634" s="242" t="s">
        <v>5153</v>
      </c>
      <c r="N2634" s="242"/>
      <c r="O2634" s="242" t="s">
        <v>18816</v>
      </c>
      <c r="P2634" s="242" t="s">
        <v>4519</v>
      </c>
      <c r="Q2634" s="242" t="s">
        <v>8494</v>
      </c>
    </row>
    <row r="2635" spans="1:17">
      <c r="A2635" s="242" t="s">
        <v>13208</v>
      </c>
      <c r="B2635" s="242" t="s">
        <v>13209</v>
      </c>
      <c r="C2635" s="242" t="s">
        <v>13210</v>
      </c>
      <c r="D2635" s="242"/>
      <c r="E2635" s="242" t="s">
        <v>4965</v>
      </c>
      <c r="F2635" s="242"/>
      <c r="G2635" s="240">
        <v>30</v>
      </c>
      <c r="H2635" s="241">
        <v>0</v>
      </c>
      <c r="I2635" s="242" t="s">
        <v>4967</v>
      </c>
      <c r="J2635" s="242" t="s">
        <v>4968</v>
      </c>
      <c r="K2635" s="242" t="s">
        <v>4729</v>
      </c>
      <c r="L2635" s="242" t="s">
        <v>4832</v>
      </c>
      <c r="M2635" s="242" t="s">
        <v>5153</v>
      </c>
      <c r="N2635" s="242"/>
      <c r="O2635" s="242" t="s">
        <v>18816</v>
      </c>
      <c r="P2635" s="242" t="s">
        <v>4519</v>
      </c>
      <c r="Q2635" s="242" t="s">
        <v>8494</v>
      </c>
    </row>
    <row r="2636" spans="1:17">
      <c r="A2636" s="242" t="s">
        <v>13211</v>
      </c>
      <c r="B2636" s="242" t="s">
        <v>13212</v>
      </c>
      <c r="C2636" s="242" t="s">
        <v>13213</v>
      </c>
      <c r="D2636" s="242"/>
      <c r="E2636" s="242" t="s">
        <v>4965</v>
      </c>
      <c r="F2636" s="242"/>
      <c r="G2636" s="240">
        <v>30</v>
      </c>
      <c r="H2636" s="241">
        <v>0</v>
      </c>
      <c r="I2636" s="242" t="s">
        <v>4967</v>
      </c>
      <c r="J2636" s="242" t="s">
        <v>4968</v>
      </c>
      <c r="K2636" s="242" t="s">
        <v>4729</v>
      </c>
      <c r="L2636" s="242" t="s">
        <v>4832</v>
      </c>
      <c r="M2636" s="242" t="s">
        <v>5153</v>
      </c>
      <c r="N2636" s="242"/>
      <c r="O2636" s="242" t="s">
        <v>18816</v>
      </c>
      <c r="P2636" s="242" t="s">
        <v>4519</v>
      </c>
      <c r="Q2636" s="242" t="s">
        <v>8494</v>
      </c>
    </row>
    <row r="2637" spans="1:17">
      <c r="A2637" s="242" t="s">
        <v>13214</v>
      </c>
      <c r="B2637" s="242" t="s">
        <v>13215</v>
      </c>
      <c r="C2637" s="242" t="s">
        <v>13216</v>
      </c>
      <c r="D2637" s="242"/>
      <c r="E2637" s="242" t="s">
        <v>4965</v>
      </c>
      <c r="F2637" s="242"/>
      <c r="G2637" s="240">
        <v>30</v>
      </c>
      <c r="H2637" s="241">
        <v>0</v>
      </c>
      <c r="I2637" s="242" t="s">
        <v>5192</v>
      </c>
      <c r="J2637" s="242" t="s">
        <v>5193</v>
      </c>
      <c r="K2637" s="242" t="s">
        <v>4729</v>
      </c>
      <c r="L2637" s="242" t="s">
        <v>4832</v>
      </c>
      <c r="M2637" s="242" t="s">
        <v>5264</v>
      </c>
      <c r="N2637" s="242"/>
      <c r="O2637" s="242" t="s">
        <v>18816</v>
      </c>
      <c r="P2637" s="242" t="s">
        <v>4519</v>
      </c>
      <c r="Q2637" s="242" t="s">
        <v>8494</v>
      </c>
    </row>
    <row r="2638" spans="1:17">
      <c r="A2638" s="242" t="s">
        <v>13217</v>
      </c>
      <c r="B2638" s="242" t="s">
        <v>13218</v>
      </c>
      <c r="C2638" s="242" t="s">
        <v>13219</v>
      </c>
      <c r="D2638" s="242"/>
      <c r="E2638" s="242" t="s">
        <v>4965</v>
      </c>
      <c r="F2638" s="242"/>
      <c r="G2638" s="240">
        <v>30</v>
      </c>
      <c r="H2638" s="241">
        <v>0</v>
      </c>
      <c r="I2638" s="242" t="s">
        <v>5192</v>
      </c>
      <c r="J2638" s="242" t="s">
        <v>5193</v>
      </c>
      <c r="K2638" s="242" t="s">
        <v>4729</v>
      </c>
      <c r="L2638" s="242" t="s">
        <v>4832</v>
      </c>
      <c r="M2638" s="242" t="s">
        <v>5194</v>
      </c>
      <c r="N2638" s="242"/>
      <c r="O2638" s="242" t="s">
        <v>18816</v>
      </c>
      <c r="P2638" s="242" t="s">
        <v>4519</v>
      </c>
      <c r="Q2638" s="242" t="s">
        <v>8494</v>
      </c>
    </row>
    <row r="2639" spans="1:17">
      <c r="A2639" s="242" t="s">
        <v>13220</v>
      </c>
      <c r="B2639" s="242" t="s">
        <v>13221</v>
      </c>
      <c r="C2639" s="242" t="s">
        <v>13222</v>
      </c>
      <c r="D2639" s="242"/>
      <c r="E2639" s="242" t="s">
        <v>4965</v>
      </c>
      <c r="F2639" s="242"/>
      <c r="G2639" s="240">
        <v>30</v>
      </c>
      <c r="H2639" s="241">
        <v>0</v>
      </c>
      <c r="I2639" s="242" t="s">
        <v>5192</v>
      </c>
      <c r="J2639" s="242" t="s">
        <v>5193</v>
      </c>
      <c r="K2639" s="242" t="s">
        <v>4729</v>
      </c>
      <c r="L2639" s="242" t="s">
        <v>4832</v>
      </c>
      <c r="M2639" s="242" t="s">
        <v>5194</v>
      </c>
      <c r="N2639" s="242"/>
      <c r="O2639" s="242" t="s">
        <v>18816</v>
      </c>
      <c r="P2639" s="242" t="s">
        <v>4519</v>
      </c>
      <c r="Q2639" s="242" t="s">
        <v>8494</v>
      </c>
    </row>
    <row r="2640" spans="1:17">
      <c r="A2640" s="242" t="s">
        <v>13223</v>
      </c>
      <c r="B2640" s="242" t="s">
        <v>13224</v>
      </c>
      <c r="C2640" s="242" t="s">
        <v>13225</v>
      </c>
      <c r="D2640" s="242"/>
      <c r="E2640" s="242" t="s">
        <v>4965</v>
      </c>
      <c r="F2640" s="242"/>
      <c r="G2640" s="240">
        <v>30</v>
      </c>
      <c r="H2640" s="241">
        <v>0</v>
      </c>
      <c r="I2640" s="242" t="s">
        <v>5192</v>
      </c>
      <c r="J2640" s="242" t="s">
        <v>5193</v>
      </c>
      <c r="K2640" s="242" t="s">
        <v>4729</v>
      </c>
      <c r="L2640" s="242" t="s">
        <v>4832</v>
      </c>
      <c r="M2640" s="242" t="s">
        <v>5194</v>
      </c>
      <c r="N2640" s="242"/>
      <c r="O2640" s="242" t="s">
        <v>18816</v>
      </c>
      <c r="P2640" s="242" t="s">
        <v>4519</v>
      </c>
      <c r="Q2640" s="242" t="s">
        <v>8494</v>
      </c>
    </row>
    <row r="2641" spans="1:17">
      <c r="A2641" s="242" t="s">
        <v>13226</v>
      </c>
      <c r="B2641" s="242" t="s">
        <v>13227</v>
      </c>
      <c r="C2641" s="242" t="s">
        <v>13228</v>
      </c>
      <c r="D2641" s="242"/>
      <c r="E2641" s="242" t="s">
        <v>4965</v>
      </c>
      <c r="F2641" s="242"/>
      <c r="G2641" s="240">
        <v>30</v>
      </c>
      <c r="H2641" s="241">
        <v>0</v>
      </c>
      <c r="I2641" s="242" t="s">
        <v>5192</v>
      </c>
      <c r="J2641" s="242" t="s">
        <v>5193</v>
      </c>
      <c r="K2641" s="242" t="s">
        <v>4729</v>
      </c>
      <c r="L2641" s="242" t="s">
        <v>4832</v>
      </c>
      <c r="M2641" s="242" t="s">
        <v>5194</v>
      </c>
      <c r="N2641" s="242"/>
      <c r="O2641" s="242" t="s">
        <v>18816</v>
      </c>
      <c r="P2641" s="242" t="s">
        <v>4519</v>
      </c>
      <c r="Q2641" s="242" t="s">
        <v>8494</v>
      </c>
    </row>
    <row r="2642" spans="1:17">
      <c r="A2642" s="242" t="s">
        <v>13229</v>
      </c>
      <c r="B2642" s="242" t="s">
        <v>13230</v>
      </c>
      <c r="C2642" s="242" t="s">
        <v>13231</v>
      </c>
      <c r="D2642" s="242"/>
      <c r="E2642" s="242" t="s">
        <v>4965</v>
      </c>
      <c r="F2642" s="242"/>
      <c r="G2642" s="240">
        <v>30</v>
      </c>
      <c r="H2642" s="241">
        <v>0</v>
      </c>
      <c r="I2642" s="242" t="s">
        <v>4967</v>
      </c>
      <c r="J2642" s="242" t="s">
        <v>4968</v>
      </c>
      <c r="K2642" s="242" t="s">
        <v>4729</v>
      </c>
      <c r="L2642" s="242" t="s">
        <v>4832</v>
      </c>
      <c r="M2642" s="242" t="s">
        <v>4833</v>
      </c>
      <c r="N2642" s="242"/>
      <c r="O2642" s="242" t="s">
        <v>18816</v>
      </c>
      <c r="P2642" s="242" t="s">
        <v>4519</v>
      </c>
      <c r="Q2642" s="242" t="s">
        <v>8494</v>
      </c>
    </row>
    <row r="2643" spans="1:17">
      <c r="A2643" s="242" t="s">
        <v>183</v>
      </c>
      <c r="B2643" s="242" t="s">
        <v>4519</v>
      </c>
      <c r="C2643" s="242" t="s">
        <v>13232</v>
      </c>
      <c r="D2643" s="242"/>
      <c r="E2643" s="242" t="s">
        <v>4965</v>
      </c>
      <c r="F2643" s="242" t="s">
        <v>13233</v>
      </c>
      <c r="G2643" s="240"/>
      <c r="H2643" s="241">
        <v>0</v>
      </c>
      <c r="I2643" s="242" t="s">
        <v>4967</v>
      </c>
      <c r="J2643" s="242" t="s">
        <v>4968</v>
      </c>
      <c r="K2643" s="242" t="s">
        <v>4729</v>
      </c>
      <c r="L2643" s="242" t="s">
        <v>4832</v>
      </c>
      <c r="M2643" s="242" t="s">
        <v>5302</v>
      </c>
      <c r="N2643" s="242" t="s">
        <v>13234</v>
      </c>
      <c r="O2643" s="242" t="s">
        <v>18816</v>
      </c>
      <c r="P2643" s="242" t="s">
        <v>4519</v>
      </c>
      <c r="Q2643" s="242" t="s">
        <v>4733</v>
      </c>
    </row>
    <row r="2644" spans="1:17">
      <c r="A2644" s="242" t="s">
        <v>13235</v>
      </c>
      <c r="B2644" s="242" t="s">
        <v>13236</v>
      </c>
      <c r="C2644" s="242" t="s">
        <v>13237</v>
      </c>
      <c r="D2644" s="242"/>
      <c r="E2644" s="242" t="s">
        <v>4965</v>
      </c>
      <c r="F2644" s="242"/>
      <c r="G2644" s="240">
        <v>30</v>
      </c>
      <c r="H2644" s="241">
        <v>0</v>
      </c>
      <c r="I2644" s="242" t="s">
        <v>4967</v>
      </c>
      <c r="J2644" s="242" t="s">
        <v>4968</v>
      </c>
      <c r="K2644" s="242" t="s">
        <v>4729</v>
      </c>
      <c r="L2644" s="242" t="s">
        <v>4832</v>
      </c>
      <c r="M2644" s="242" t="s">
        <v>5222</v>
      </c>
      <c r="N2644" s="242"/>
      <c r="O2644" s="242" t="s">
        <v>18816</v>
      </c>
      <c r="P2644" s="242" t="s">
        <v>4519</v>
      </c>
      <c r="Q2644" s="242" t="s">
        <v>8494</v>
      </c>
    </row>
    <row r="2645" spans="1:17">
      <c r="A2645" s="242" t="s">
        <v>13238</v>
      </c>
      <c r="B2645" s="242" t="s">
        <v>13239</v>
      </c>
      <c r="C2645" s="242" t="s">
        <v>13240</v>
      </c>
      <c r="D2645" s="242"/>
      <c r="E2645" s="242" t="s">
        <v>4965</v>
      </c>
      <c r="F2645" s="242"/>
      <c r="G2645" s="240">
        <v>30</v>
      </c>
      <c r="H2645" s="241">
        <v>0</v>
      </c>
      <c r="I2645" s="242" t="s">
        <v>4967</v>
      </c>
      <c r="J2645" s="242" t="s">
        <v>4968</v>
      </c>
      <c r="K2645" s="242" t="s">
        <v>4729</v>
      </c>
      <c r="L2645" s="242" t="s">
        <v>4832</v>
      </c>
      <c r="M2645" s="242" t="s">
        <v>4901</v>
      </c>
      <c r="N2645" s="242"/>
      <c r="O2645" s="242" t="s">
        <v>18816</v>
      </c>
      <c r="P2645" s="242" t="s">
        <v>4519</v>
      </c>
      <c r="Q2645" s="242" t="s">
        <v>8494</v>
      </c>
    </row>
    <row r="2646" spans="1:17">
      <c r="A2646" s="242" t="s">
        <v>13241</v>
      </c>
      <c r="B2646" s="242" t="s">
        <v>13242</v>
      </c>
      <c r="C2646" s="242" t="s">
        <v>13243</v>
      </c>
      <c r="D2646" s="242"/>
      <c r="E2646" s="242" t="s">
        <v>4965</v>
      </c>
      <c r="F2646" s="242"/>
      <c r="G2646" s="240">
        <v>30</v>
      </c>
      <c r="H2646" s="241">
        <v>0</v>
      </c>
      <c r="I2646" s="242" t="s">
        <v>4967</v>
      </c>
      <c r="J2646" s="242" t="s">
        <v>4968</v>
      </c>
      <c r="K2646" s="242" t="s">
        <v>4729</v>
      </c>
      <c r="L2646" s="242" t="s">
        <v>4832</v>
      </c>
      <c r="M2646" s="242" t="s">
        <v>4901</v>
      </c>
      <c r="N2646" s="242"/>
      <c r="O2646" s="242" t="s">
        <v>18816</v>
      </c>
      <c r="P2646" s="242" t="s">
        <v>4519</v>
      </c>
      <c r="Q2646" s="242" t="s">
        <v>8494</v>
      </c>
    </row>
    <row r="2647" spans="1:17">
      <c r="A2647" s="242" t="s">
        <v>13244</v>
      </c>
      <c r="B2647" s="242" t="s">
        <v>13245</v>
      </c>
      <c r="C2647" s="242" t="s">
        <v>13246</v>
      </c>
      <c r="D2647" s="242"/>
      <c r="E2647" s="242" t="s">
        <v>4965</v>
      </c>
      <c r="F2647" s="242"/>
      <c r="G2647" s="240">
        <v>30</v>
      </c>
      <c r="H2647" s="241">
        <v>0</v>
      </c>
      <c r="I2647" s="242" t="s">
        <v>5192</v>
      </c>
      <c r="J2647" s="242" t="s">
        <v>5193</v>
      </c>
      <c r="K2647" s="242" t="s">
        <v>4729</v>
      </c>
      <c r="L2647" s="242" t="s">
        <v>4832</v>
      </c>
      <c r="M2647" s="242" t="s">
        <v>5202</v>
      </c>
      <c r="N2647" s="242"/>
      <c r="O2647" s="242" t="s">
        <v>18816</v>
      </c>
      <c r="P2647" s="242" t="s">
        <v>4519</v>
      </c>
      <c r="Q2647" s="242" t="s">
        <v>8494</v>
      </c>
    </row>
    <row r="2648" spans="1:17">
      <c r="A2648" s="242" t="s">
        <v>13247</v>
      </c>
      <c r="B2648" s="242" t="s">
        <v>13248</v>
      </c>
      <c r="C2648" s="242" t="s">
        <v>13249</v>
      </c>
      <c r="D2648" s="242"/>
      <c r="E2648" s="242" t="s">
        <v>4965</v>
      </c>
      <c r="F2648" s="242"/>
      <c r="G2648" s="240">
        <v>30</v>
      </c>
      <c r="H2648" s="241">
        <v>0</v>
      </c>
      <c r="I2648" s="242" t="s">
        <v>5192</v>
      </c>
      <c r="J2648" s="242" t="s">
        <v>5193</v>
      </c>
      <c r="K2648" s="242" t="s">
        <v>4729</v>
      </c>
      <c r="L2648" s="242" t="s">
        <v>4832</v>
      </c>
      <c r="M2648" s="242" t="s">
        <v>5202</v>
      </c>
      <c r="N2648" s="242"/>
      <c r="O2648" s="242" t="s">
        <v>18816</v>
      </c>
      <c r="P2648" s="242" t="s">
        <v>4519</v>
      </c>
      <c r="Q2648" s="242" t="s">
        <v>8494</v>
      </c>
    </row>
    <row r="2649" spans="1:17">
      <c r="A2649" s="242" t="s">
        <v>13250</v>
      </c>
      <c r="B2649" s="242" t="s">
        <v>13251</v>
      </c>
      <c r="C2649" s="242" t="s">
        <v>13252</v>
      </c>
      <c r="D2649" s="242"/>
      <c r="E2649" s="242" t="s">
        <v>4965</v>
      </c>
      <c r="F2649" s="242"/>
      <c r="G2649" s="240">
        <v>30</v>
      </c>
      <c r="H2649" s="241">
        <v>0</v>
      </c>
      <c r="I2649" s="242" t="s">
        <v>4967</v>
      </c>
      <c r="J2649" s="242" t="s">
        <v>4968</v>
      </c>
      <c r="K2649" s="242" t="s">
        <v>4729</v>
      </c>
      <c r="L2649" s="242" t="s">
        <v>4832</v>
      </c>
      <c r="M2649" s="242" t="s">
        <v>4991</v>
      </c>
      <c r="N2649" s="242"/>
      <c r="O2649" s="242" t="s">
        <v>18816</v>
      </c>
      <c r="P2649" s="242" t="s">
        <v>4519</v>
      </c>
      <c r="Q2649" s="242" t="s">
        <v>8494</v>
      </c>
    </row>
    <row r="2650" spans="1:17">
      <c r="A2650" s="242" t="s">
        <v>13253</v>
      </c>
      <c r="B2650" s="242" t="s">
        <v>13254</v>
      </c>
      <c r="C2650" s="242" t="s">
        <v>13255</v>
      </c>
      <c r="D2650" s="242"/>
      <c r="E2650" s="242" t="s">
        <v>4965</v>
      </c>
      <c r="F2650" s="242"/>
      <c r="G2650" s="240">
        <v>30</v>
      </c>
      <c r="H2650" s="241">
        <v>0</v>
      </c>
      <c r="I2650" s="242" t="s">
        <v>4967</v>
      </c>
      <c r="J2650" s="242" t="s">
        <v>4968</v>
      </c>
      <c r="K2650" s="242" t="s">
        <v>4729</v>
      </c>
      <c r="L2650" s="242" t="s">
        <v>4832</v>
      </c>
      <c r="M2650" s="242" t="s">
        <v>4991</v>
      </c>
      <c r="N2650" s="242"/>
      <c r="O2650" s="242" t="s">
        <v>18816</v>
      </c>
      <c r="P2650" s="242" t="s">
        <v>4519</v>
      </c>
      <c r="Q2650" s="242" t="s">
        <v>8494</v>
      </c>
    </row>
    <row r="2651" spans="1:17">
      <c r="A2651" s="242" t="s">
        <v>13256</v>
      </c>
      <c r="B2651" s="242" t="s">
        <v>13257</v>
      </c>
      <c r="C2651" s="242" t="s">
        <v>13258</v>
      </c>
      <c r="D2651" s="242"/>
      <c r="E2651" s="242" t="s">
        <v>4965</v>
      </c>
      <c r="F2651" s="242"/>
      <c r="G2651" s="240">
        <v>30</v>
      </c>
      <c r="H2651" s="241">
        <v>0</v>
      </c>
      <c r="I2651" s="242" t="s">
        <v>5192</v>
      </c>
      <c r="J2651" s="242" t="s">
        <v>5193</v>
      </c>
      <c r="K2651" s="242" t="s">
        <v>4729</v>
      </c>
      <c r="L2651" s="242" t="s">
        <v>4832</v>
      </c>
      <c r="M2651" s="242" t="s">
        <v>5212</v>
      </c>
      <c r="N2651" s="242"/>
      <c r="O2651" s="242" t="s">
        <v>18816</v>
      </c>
      <c r="P2651" s="242" t="s">
        <v>4519</v>
      </c>
      <c r="Q2651" s="242" t="s">
        <v>8494</v>
      </c>
    </row>
    <row r="2652" spans="1:17">
      <c r="A2652" s="242" t="s">
        <v>13259</v>
      </c>
      <c r="B2652" s="242" t="s">
        <v>13260</v>
      </c>
      <c r="C2652" s="242" t="s">
        <v>13261</v>
      </c>
      <c r="D2652" s="242"/>
      <c r="E2652" s="242" t="s">
        <v>4965</v>
      </c>
      <c r="F2652" s="242"/>
      <c r="G2652" s="240">
        <v>30</v>
      </c>
      <c r="H2652" s="241">
        <v>0</v>
      </c>
      <c r="I2652" s="242" t="s">
        <v>5192</v>
      </c>
      <c r="J2652" s="242" t="s">
        <v>5193</v>
      </c>
      <c r="K2652" s="242" t="s">
        <v>4729</v>
      </c>
      <c r="L2652" s="242" t="s">
        <v>4832</v>
      </c>
      <c r="M2652" s="242" t="s">
        <v>5212</v>
      </c>
      <c r="N2652" s="242"/>
      <c r="O2652" s="242" t="s">
        <v>18816</v>
      </c>
      <c r="P2652" s="242" t="s">
        <v>4519</v>
      </c>
      <c r="Q2652" s="242" t="s">
        <v>8494</v>
      </c>
    </row>
    <row r="2653" spans="1:17">
      <c r="A2653" s="242" t="s">
        <v>13262</v>
      </c>
      <c r="B2653" s="242" t="s">
        <v>13263</v>
      </c>
      <c r="C2653" s="242" t="s">
        <v>13264</v>
      </c>
      <c r="D2653" s="242"/>
      <c r="E2653" s="242" t="s">
        <v>4965</v>
      </c>
      <c r="F2653" s="242"/>
      <c r="G2653" s="240">
        <v>30</v>
      </c>
      <c r="H2653" s="241">
        <v>0</v>
      </c>
      <c r="I2653" s="242" t="s">
        <v>5192</v>
      </c>
      <c r="J2653" s="242" t="s">
        <v>5193</v>
      </c>
      <c r="K2653" s="242" t="s">
        <v>4729</v>
      </c>
      <c r="L2653" s="242" t="s">
        <v>4832</v>
      </c>
      <c r="M2653" s="242" t="s">
        <v>5212</v>
      </c>
      <c r="N2653" s="242"/>
      <c r="O2653" s="242" t="s">
        <v>18816</v>
      </c>
      <c r="P2653" s="242" t="s">
        <v>4519</v>
      </c>
      <c r="Q2653" s="242" t="s">
        <v>8494</v>
      </c>
    </row>
    <row r="2654" spans="1:17">
      <c r="A2654" s="242" t="s">
        <v>13265</v>
      </c>
      <c r="B2654" s="242" t="s">
        <v>13266</v>
      </c>
      <c r="C2654" s="242" t="s">
        <v>13267</v>
      </c>
      <c r="D2654" s="242"/>
      <c r="E2654" s="242" t="s">
        <v>4965</v>
      </c>
      <c r="F2654" s="242"/>
      <c r="G2654" s="240">
        <v>30</v>
      </c>
      <c r="H2654" s="241">
        <v>0</v>
      </c>
      <c r="I2654" s="242" t="s">
        <v>5192</v>
      </c>
      <c r="J2654" s="242" t="s">
        <v>5193</v>
      </c>
      <c r="K2654" s="242" t="s">
        <v>4729</v>
      </c>
      <c r="L2654" s="242" t="s">
        <v>4832</v>
      </c>
      <c r="M2654" s="242" t="s">
        <v>5212</v>
      </c>
      <c r="N2654" s="242"/>
      <c r="O2654" s="242" t="s">
        <v>18816</v>
      </c>
      <c r="P2654" s="242" t="s">
        <v>4519</v>
      </c>
      <c r="Q2654" s="242" t="s">
        <v>8494</v>
      </c>
    </row>
    <row r="2655" spans="1:17">
      <c r="A2655" s="242" t="s">
        <v>143</v>
      </c>
      <c r="B2655" s="242" t="s">
        <v>4508</v>
      </c>
      <c r="C2655" s="242" t="s">
        <v>13268</v>
      </c>
      <c r="D2655" s="242"/>
      <c r="E2655" s="242" t="s">
        <v>4757</v>
      </c>
      <c r="F2655" s="242" t="s">
        <v>13269</v>
      </c>
      <c r="G2655" s="240"/>
      <c r="H2655" s="241">
        <v>0</v>
      </c>
      <c r="I2655" s="242" t="s">
        <v>4808</v>
      </c>
      <c r="J2655" s="242" t="s">
        <v>4809</v>
      </c>
      <c r="K2655" s="242" t="s">
        <v>4729</v>
      </c>
      <c r="L2655" s="242" t="s">
        <v>4730</v>
      </c>
      <c r="M2655" s="242" t="s">
        <v>6564</v>
      </c>
      <c r="N2655" s="242"/>
      <c r="O2655" s="242" t="s">
        <v>143</v>
      </c>
      <c r="P2655" s="242" t="s">
        <v>4508</v>
      </c>
      <c r="Q2655" s="242" t="s">
        <v>4733</v>
      </c>
    </row>
    <row r="2656" spans="1:17">
      <c r="A2656" s="242" t="s">
        <v>13270</v>
      </c>
      <c r="B2656" s="242" t="s">
        <v>2729</v>
      </c>
      <c r="C2656" s="242" t="s">
        <v>13271</v>
      </c>
      <c r="D2656" s="242"/>
      <c r="E2656" s="242" t="s">
        <v>4757</v>
      </c>
      <c r="F2656" s="242" t="s">
        <v>13272</v>
      </c>
      <c r="G2656" s="240">
        <v>60</v>
      </c>
      <c r="H2656" s="241">
        <v>0</v>
      </c>
      <c r="I2656" s="242" t="s">
        <v>4780</v>
      </c>
      <c r="J2656" s="242" t="s">
        <v>4781</v>
      </c>
      <c r="K2656" s="242" t="s">
        <v>4729</v>
      </c>
      <c r="L2656" s="242" t="s">
        <v>4730</v>
      </c>
      <c r="M2656" s="242" t="s">
        <v>4816</v>
      </c>
      <c r="N2656" s="242"/>
      <c r="O2656" s="242" t="s">
        <v>13270</v>
      </c>
      <c r="P2656" s="242" t="s">
        <v>2729</v>
      </c>
      <c r="Q2656" s="242" t="s">
        <v>4733</v>
      </c>
    </row>
    <row r="2657" spans="1:17">
      <c r="A2657" s="242" t="s">
        <v>13273</v>
      </c>
      <c r="B2657" s="242" t="s">
        <v>13274</v>
      </c>
      <c r="C2657" s="242" t="s">
        <v>13275</v>
      </c>
      <c r="D2657" s="242"/>
      <c r="E2657" s="242" t="s">
        <v>4737</v>
      </c>
      <c r="F2657" s="242" t="s">
        <v>13276</v>
      </c>
      <c r="G2657" s="240"/>
      <c r="H2657" s="241">
        <v>0</v>
      </c>
      <c r="I2657" s="242" t="s">
        <v>4820</v>
      </c>
      <c r="J2657" s="242" t="s">
        <v>4821</v>
      </c>
      <c r="K2657" s="242" t="s">
        <v>4729</v>
      </c>
      <c r="L2657" s="242" t="s">
        <v>4730</v>
      </c>
      <c r="M2657" s="242" t="s">
        <v>6439</v>
      </c>
      <c r="N2657" s="242"/>
      <c r="O2657" s="242" t="s">
        <v>13273</v>
      </c>
      <c r="P2657" s="242" t="s">
        <v>13274</v>
      </c>
      <c r="Q2657" s="242" t="s">
        <v>4733</v>
      </c>
    </row>
    <row r="2658" spans="1:17">
      <c r="A2658" s="242" t="s">
        <v>13277</v>
      </c>
      <c r="B2658" s="242" t="s">
        <v>13278</v>
      </c>
      <c r="C2658" s="242" t="s">
        <v>13279</v>
      </c>
      <c r="D2658" s="242"/>
      <c r="E2658" s="242" t="s">
        <v>4737</v>
      </c>
      <c r="F2658" s="242" t="s">
        <v>4742</v>
      </c>
      <c r="G2658" s="240"/>
      <c r="H2658" s="241">
        <v>0</v>
      </c>
      <c r="I2658" s="242" t="s">
        <v>4820</v>
      </c>
      <c r="J2658" s="242" t="s">
        <v>4821</v>
      </c>
      <c r="K2658" s="242" t="s">
        <v>4729</v>
      </c>
      <c r="L2658" s="242" t="s">
        <v>4730</v>
      </c>
      <c r="M2658" s="242" t="s">
        <v>6439</v>
      </c>
      <c r="N2658" s="242"/>
      <c r="O2658" s="242" t="s">
        <v>13273</v>
      </c>
      <c r="P2658" s="242" t="s">
        <v>13274</v>
      </c>
      <c r="Q2658" s="242" t="s">
        <v>4733</v>
      </c>
    </row>
    <row r="2659" spans="1:17">
      <c r="A2659" s="242" t="s">
        <v>13280</v>
      </c>
      <c r="B2659" s="242" t="s">
        <v>13281</v>
      </c>
      <c r="C2659" s="242" t="s">
        <v>13282</v>
      </c>
      <c r="D2659" s="242"/>
      <c r="E2659" s="242" t="s">
        <v>4737</v>
      </c>
      <c r="F2659" s="242" t="s">
        <v>13283</v>
      </c>
      <c r="G2659" s="240"/>
      <c r="H2659" s="241">
        <v>0</v>
      </c>
      <c r="I2659" s="242"/>
      <c r="J2659" s="242"/>
      <c r="K2659" s="242" t="s">
        <v>4729</v>
      </c>
      <c r="L2659" s="242" t="s">
        <v>4730</v>
      </c>
      <c r="M2659" s="242" t="s">
        <v>4749</v>
      </c>
      <c r="N2659" s="242"/>
      <c r="O2659" s="242" t="s">
        <v>13280</v>
      </c>
      <c r="P2659" s="242" t="s">
        <v>13281</v>
      </c>
      <c r="Q2659" s="242" t="s">
        <v>4733</v>
      </c>
    </row>
    <row r="2660" spans="1:17">
      <c r="A2660" s="242" t="s">
        <v>13284</v>
      </c>
      <c r="B2660" s="242" t="s">
        <v>13285</v>
      </c>
      <c r="C2660" s="242" t="s">
        <v>13286</v>
      </c>
      <c r="D2660" s="242" t="s">
        <v>4742</v>
      </c>
      <c r="E2660" s="242" t="s">
        <v>4965</v>
      </c>
      <c r="F2660" s="242"/>
      <c r="G2660" s="240"/>
      <c r="H2660" s="241">
        <v>0</v>
      </c>
      <c r="I2660" s="242" t="s">
        <v>4967</v>
      </c>
      <c r="J2660" s="242" t="s">
        <v>4968</v>
      </c>
      <c r="K2660" s="242" t="s">
        <v>4729</v>
      </c>
      <c r="L2660" s="242" t="s">
        <v>4832</v>
      </c>
      <c r="M2660" s="242" t="s">
        <v>5167</v>
      </c>
      <c r="N2660" s="242"/>
      <c r="O2660" s="242" t="s">
        <v>13284</v>
      </c>
      <c r="P2660" s="242" t="s">
        <v>13285</v>
      </c>
      <c r="Q2660" s="242" t="s">
        <v>4733</v>
      </c>
    </row>
    <row r="2661" spans="1:17">
      <c r="A2661" s="242" t="s">
        <v>13287</v>
      </c>
      <c r="B2661" s="242" t="s">
        <v>13288</v>
      </c>
      <c r="C2661" s="242" t="s">
        <v>13289</v>
      </c>
      <c r="D2661" s="242"/>
      <c r="E2661" s="242" t="s">
        <v>5393</v>
      </c>
      <c r="F2661" s="242"/>
      <c r="G2661" s="240"/>
      <c r="H2661" s="241">
        <v>0</v>
      </c>
      <c r="I2661" s="242" t="s">
        <v>4848</v>
      </c>
      <c r="J2661" s="242" t="s">
        <v>4849</v>
      </c>
      <c r="K2661" s="242" t="s">
        <v>4729</v>
      </c>
      <c r="L2661" s="242" t="s">
        <v>5178</v>
      </c>
      <c r="M2661" s="242" t="s">
        <v>4851</v>
      </c>
      <c r="N2661" s="242" t="s">
        <v>5395</v>
      </c>
      <c r="O2661" s="242" t="s">
        <v>13287</v>
      </c>
      <c r="P2661" s="242" t="s">
        <v>13288</v>
      </c>
      <c r="Q2661" s="242" t="s">
        <v>4733</v>
      </c>
    </row>
    <row r="2662" spans="1:17">
      <c r="A2662" s="242" t="s">
        <v>13290</v>
      </c>
      <c r="B2662" s="242" t="s">
        <v>13291</v>
      </c>
      <c r="C2662" s="242" t="s">
        <v>13292</v>
      </c>
      <c r="D2662" s="242" t="s">
        <v>4742</v>
      </c>
      <c r="E2662" s="242" t="s">
        <v>9314</v>
      </c>
      <c r="F2662" s="242" t="s">
        <v>13293</v>
      </c>
      <c r="G2662" s="240">
        <v>0</v>
      </c>
      <c r="H2662" s="241">
        <v>0</v>
      </c>
      <c r="I2662" s="242" t="s">
        <v>4967</v>
      </c>
      <c r="J2662" s="242" t="s">
        <v>4968</v>
      </c>
      <c r="K2662" s="242" t="s">
        <v>4729</v>
      </c>
      <c r="L2662" s="242" t="s">
        <v>4832</v>
      </c>
      <c r="M2662" s="242" t="s">
        <v>4901</v>
      </c>
      <c r="N2662" s="242" t="s">
        <v>13294</v>
      </c>
      <c r="O2662" s="242" t="s">
        <v>13290</v>
      </c>
      <c r="P2662" s="242" t="s">
        <v>13291</v>
      </c>
      <c r="Q2662" s="242" t="s">
        <v>4733</v>
      </c>
    </row>
    <row r="2663" spans="1:17">
      <c r="A2663" s="242" t="s">
        <v>13295</v>
      </c>
      <c r="B2663" s="242" t="s">
        <v>13296</v>
      </c>
      <c r="C2663" s="242" t="s">
        <v>13297</v>
      </c>
      <c r="D2663" s="242"/>
      <c r="E2663" s="242"/>
      <c r="F2663" s="242"/>
      <c r="G2663" s="240"/>
      <c r="H2663" s="241">
        <v>0</v>
      </c>
      <c r="I2663" s="242" t="s">
        <v>9691</v>
      </c>
      <c r="J2663" s="242" t="s">
        <v>9692</v>
      </c>
      <c r="K2663" s="242" t="s">
        <v>4729</v>
      </c>
      <c r="L2663" s="242" t="s">
        <v>4730</v>
      </c>
      <c r="M2663" s="242" t="s">
        <v>4740</v>
      </c>
      <c r="N2663" s="242"/>
      <c r="O2663" s="242" t="s">
        <v>18802</v>
      </c>
      <c r="P2663" s="242" t="s">
        <v>13296</v>
      </c>
      <c r="Q2663" s="242" t="s">
        <v>4733</v>
      </c>
    </row>
    <row r="2664" spans="1:17">
      <c r="A2664" s="242" t="s">
        <v>13298</v>
      </c>
      <c r="B2664" s="242" t="s">
        <v>13299</v>
      </c>
      <c r="C2664" s="242" t="s">
        <v>13300</v>
      </c>
      <c r="D2664" s="242"/>
      <c r="E2664" s="242"/>
      <c r="F2664" s="242"/>
      <c r="G2664" s="240"/>
      <c r="H2664" s="241">
        <v>0</v>
      </c>
      <c r="I2664" s="242" t="s">
        <v>9691</v>
      </c>
      <c r="J2664" s="242" t="s">
        <v>9692</v>
      </c>
      <c r="K2664" s="242" t="s">
        <v>4729</v>
      </c>
      <c r="L2664" s="242" t="s">
        <v>4730</v>
      </c>
      <c r="M2664" s="242"/>
      <c r="N2664" s="242"/>
      <c r="O2664" s="242" t="s">
        <v>18802</v>
      </c>
      <c r="P2664" s="242" t="s">
        <v>13299</v>
      </c>
      <c r="Q2664" s="242" t="s">
        <v>4733</v>
      </c>
    </row>
    <row r="2665" spans="1:17">
      <c r="A2665" s="242" t="s">
        <v>13301</v>
      </c>
      <c r="B2665" s="242" t="s">
        <v>13302</v>
      </c>
      <c r="C2665" s="242" t="s">
        <v>13303</v>
      </c>
      <c r="D2665" s="242"/>
      <c r="E2665" s="242"/>
      <c r="F2665" s="242"/>
      <c r="G2665" s="240"/>
      <c r="H2665" s="241">
        <v>0</v>
      </c>
      <c r="I2665" s="242" t="s">
        <v>9691</v>
      </c>
      <c r="J2665" s="242" t="s">
        <v>9692</v>
      </c>
      <c r="K2665" s="242" t="s">
        <v>4729</v>
      </c>
      <c r="L2665" s="242" t="s">
        <v>4730</v>
      </c>
      <c r="M2665" s="242" t="s">
        <v>4872</v>
      </c>
      <c r="N2665" s="242"/>
      <c r="O2665" s="242" t="s">
        <v>18802</v>
      </c>
      <c r="P2665" s="242" t="s">
        <v>13302</v>
      </c>
      <c r="Q2665" s="242" t="s">
        <v>4733</v>
      </c>
    </row>
    <row r="2666" spans="1:17">
      <c r="A2666" s="242" t="s">
        <v>13304</v>
      </c>
      <c r="B2666" s="242" t="s">
        <v>13305</v>
      </c>
      <c r="C2666" s="242" t="s">
        <v>13306</v>
      </c>
      <c r="D2666" s="242"/>
      <c r="E2666" s="242"/>
      <c r="F2666" s="242"/>
      <c r="G2666" s="240"/>
      <c r="H2666" s="241">
        <v>0</v>
      </c>
      <c r="I2666" s="242" t="s">
        <v>9691</v>
      </c>
      <c r="J2666" s="242" t="s">
        <v>9692</v>
      </c>
      <c r="K2666" s="242" t="s">
        <v>4729</v>
      </c>
      <c r="L2666" s="242" t="s">
        <v>4730</v>
      </c>
      <c r="M2666" s="242" t="s">
        <v>4908</v>
      </c>
      <c r="N2666" s="242"/>
      <c r="O2666" s="242" t="s">
        <v>18802</v>
      </c>
      <c r="P2666" s="242" t="s">
        <v>13305</v>
      </c>
      <c r="Q2666" s="242" t="s">
        <v>4733</v>
      </c>
    </row>
    <row r="2667" spans="1:17">
      <c r="A2667" s="242" t="s">
        <v>13307</v>
      </c>
      <c r="B2667" s="242" t="s">
        <v>13308</v>
      </c>
      <c r="C2667" s="242" t="s">
        <v>13309</v>
      </c>
      <c r="D2667" s="242"/>
      <c r="E2667" s="242"/>
      <c r="F2667" s="242"/>
      <c r="G2667" s="240"/>
      <c r="H2667" s="241">
        <v>0</v>
      </c>
      <c r="I2667" s="242" t="s">
        <v>9691</v>
      </c>
      <c r="J2667" s="242" t="s">
        <v>9692</v>
      </c>
      <c r="K2667" s="242" t="s">
        <v>4729</v>
      </c>
      <c r="L2667" s="242" t="s">
        <v>4730</v>
      </c>
      <c r="M2667" s="242" t="s">
        <v>4937</v>
      </c>
      <c r="N2667" s="242"/>
      <c r="O2667" s="242" t="s">
        <v>18802</v>
      </c>
      <c r="P2667" s="242" t="s">
        <v>13308</v>
      </c>
      <c r="Q2667" s="242" t="s">
        <v>4733</v>
      </c>
    </row>
    <row r="2668" spans="1:17">
      <c r="A2668" s="242" t="s">
        <v>13310</v>
      </c>
      <c r="B2668" s="242" t="s">
        <v>13311</v>
      </c>
      <c r="C2668" s="242" t="s">
        <v>13312</v>
      </c>
      <c r="D2668" s="242"/>
      <c r="E2668" s="242"/>
      <c r="F2668" s="242"/>
      <c r="G2668" s="240"/>
      <c r="H2668" s="241">
        <v>0</v>
      </c>
      <c r="I2668" s="242" t="s">
        <v>9691</v>
      </c>
      <c r="J2668" s="242" t="s">
        <v>9692</v>
      </c>
      <c r="K2668" s="242" t="s">
        <v>4729</v>
      </c>
      <c r="L2668" s="242" t="s">
        <v>4730</v>
      </c>
      <c r="M2668" s="242" t="s">
        <v>4816</v>
      </c>
      <c r="N2668" s="242"/>
      <c r="O2668" s="242" t="s">
        <v>18802</v>
      </c>
      <c r="P2668" s="242" t="s">
        <v>13311</v>
      </c>
      <c r="Q2668" s="242" t="s">
        <v>4733</v>
      </c>
    </row>
    <row r="2669" spans="1:17">
      <c r="A2669" s="242" t="s">
        <v>13313</v>
      </c>
      <c r="B2669" s="242" t="s">
        <v>13314</v>
      </c>
      <c r="C2669" s="242" t="s">
        <v>13315</v>
      </c>
      <c r="D2669" s="242"/>
      <c r="E2669" s="242"/>
      <c r="F2669" s="242"/>
      <c r="G2669" s="240"/>
      <c r="H2669" s="241">
        <v>0</v>
      </c>
      <c r="I2669" s="242" t="s">
        <v>9691</v>
      </c>
      <c r="J2669" s="242" t="s">
        <v>9692</v>
      </c>
      <c r="K2669" s="242" t="s">
        <v>4729</v>
      </c>
      <c r="L2669" s="242" t="s">
        <v>4730</v>
      </c>
      <c r="M2669" s="242" t="s">
        <v>4731</v>
      </c>
      <c r="N2669" s="242"/>
      <c r="O2669" s="242" t="s">
        <v>18802</v>
      </c>
      <c r="P2669" s="242" t="s">
        <v>13314</v>
      </c>
      <c r="Q2669" s="242" t="s">
        <v>4733</v>
      </c>
    </row>
    <row r="2670" spans="1:17">
      <c r="A2670" s="242" t="s">
        <v>13316</v>
      </c>
      <c r="B2670" s="242" t="s">
        <v>13317</v>
      </c>
      <c r="C2670" s="242" t="s">
        <v>13318</v>
      </c>
      <c r="D2670" s="242"/>
      <c r="E2670" s="242"/>
      <c r="F2670" s="242"/>
      <c r="G2670" s="240"/>
      <c r="H2670" s="241">
        <v>0</v>
      </c>
      <c r="I2670" s="242" t="s">
        <v>9691</v>
      </c>
      <c r="J2670" s="242" t="s">
        <v>9692</v>
      </c>
      <c r="K2670" s="242" t="s">
        <v>4729</v>
      </c>
      <c r="L2670" s="242" t="s">
        <v>4730</v>
      </c>
      <c r="M2670" s="242" t="s">
        <v>4908</v>
      </c>
      <c r="N2670" s="242"/>
      <c r="O2670" s="242" t="s">
        <v>18802</v>
      </c>
      <c r="P2670" s="242" t="s">
        <v>13317</v>
      </c>
      <c r="Q2670" s="242" t="s">
        <v>4733</v>
      </c>
    </row>
    <row r="2671" spans="1:17">
      <c r="A2671" s="242" t="s">
        <v>13319</v>
      </c>
      <c r="B2671" s="242" t="s">
        <v>13320</v>
      </c>
      <c r="C2671" s="242" t="s">
        <v>13321</v>
      </c>
      <c r="D2671" s="242"/>
      <c r="E2671" s="242"/>
      <c r="F2671" s="242"/>
      <c r="G2671" s="240"/>
      <c r="H2671" s="241">
        <v>0</v>
      </c>
      <c r="I2671" s="242" t="s">
        <v>9691</v>
      </c>
      <c r="J2671" s="242" t="s">
        <v>9692</v>
      </c>
      <c r="K2671" s="242" t="s">
        <v>4729</v>
      </c>
      <c r="L2671" s="242" t="s">
        <v>4730</v>
      </c>
      <c r="M2671" s="242" t="s">
        <v>4937</v>
      </c>
      <c r="N2671" s="242"/>
      <c r="O2671" s="242" t="s">
        <v>18802</v>
      </c>
      <c r="P2671" s="242" t="s">
        <v>13320</v>
      </c>
      <c r="Q2671" s="242" t="s">
        <v>4733</v>
      </c>
    </row>
    <row r="2672" spans="1:17">
      <c r="A2672" s="242" t="s">
        <v>13322</v>
      </c>
      <c r="B2672" s="242" t="s">
        <v>13323</v>
      </c>
      <c r="C2672" s="242" t="s">
        <v>13324</v>
      </c>
      <c r="D2672" s="242"/>
      <c r="E2672" s="242" t="s">
        <v>4737</v>
      </c>
      <c r="F2672" s="242" t="s">
        <v>13325</v>
      </c>
      <c r="G2672" s="240"/>
      <c r="H2672" s="241">
        <v>0</v>
      </c>
      <c r="I2672" s="242" t="s">
        <v>9691</v>
      </c>
      <c r="J2672" s="242" t="s">
        <v>9692</v>
      </c>
      <c r="K2672" s="242" t="s">
        <v>4729</v>
      </c>
      <c r="L2672" s="242" t="s">
        <v>4730</v>
      </c>
      <c r="M2672" s="242" t="s">
        <v>4908</v>
      </c>
      <c r="N2672" s="242" t="s">
        <v>13326</v>
      </c>
      <c r="O2672" s="242" t="s">
        <v>18802</v>
      </c>
      <c r="P2672" s="242" t="s">
        <v>13323</v>
      </c>
      <c r="Q2672" s="242" t="s">
        <v>4733</v>
      </c>
    </row>
    <row r="2673" spans="1:17">
      <c r="A2673" s="242" t="s">
        <v>13327</v>
      </c>
      <c r="B2673" s="242" t="s">
        <v>13328</v>
      </c>
      <c r="C2673" s="242" t="s">
        <v>13329</v>
      </c>
      <c r="D2673" s="242"/>
      <c r="E2673" s="242"/>
      <c r="F2673" s="242"/>
      <c r="G2673" s="240"/>
      <c r="H2673" s="241">
        <v>0</v>
      </c>
      <c r="I2673" s="242" t="s">
        <v>9691</v>
      </c>
      <c r="J2673" s="242" t="s">
        <v>9692</v>
      </c>
      <c r="K2673" s="242" t="s">
        <v>4729</v>
      </c>
      <c r="L2673" s="242" t="s">
        <v>4730</v>
      </c>
      <c r="M2673" s="242" t="s">
        <v>6439</v>
      </c>
      <c r="N2673" s="242"/>
      <c r="O2673" s="242" t="s">
        <v>18802</v>
      </c>
      <c r="P2673" s="242" t="s">
        <v>13328</v>
      </c>
      <c r="Q2673" s="242" t="s">
        <v>4733</v>
      </c>
    </row>
    <row r="2674" spans="1:17">
      <c r="A2674" s="242" t="s">
        <v>13330</v>
      </c>
      <c r="B2674" s="242" t="s">
        <v>13331</v>
      </c>
      <c r="C2674" s="242" t="s">
        <v>13332</v>
      </c>
      <c r="D2674" s="242"/>
      <c r="E2674" s="242"/>
      <c r="F2674" s="242"/>
      <c r="G2674" s="240"/>
      <c r="H2674" s="241">
        <v>0</v>
      </c>
      <c r="I2674" s="242" t="s">
        <v>9691</v>
      </c>
      <c r="J2674" s="242" t="s">
        <v>9692</v>
      </c>
      <c r="K2674" s="242" t="s">
        <v>4729</v>
      </c>
      <c r="L2674" s="242" t="s">
        <v>4730</v>
      </c>
      <c r="M2674" s="242" t="s">
        <v>4749</v>
      </c>
      <c r="N2674" s="242"/>
      <c r="O2674" s="242" t="s">
        <v>18802</v>
      </c>
      <c r="P2674" s="242" t="s">
        <v>13331</v>
      </c>
      <c r="Q2674" s="242" t="s">
        <v>4733</v>
      </c>
    </row>
    <row r="2675" spans="1:17">
      <c r="A2675" s="242" t="s">
        <v>13333</v>
      </c>
      <c r="B2675" s="242" t="s">
        <v>13334</v>
      </c>
      <c r="C2675" s="242" t="s">
        <v>13335</v>
      </c>
      <c r="D2675" s="242"/>
      <c r="E2675" s="242"/>
      <c r="F2675" s="242"/>
      <c r="G2675" s="240"/>
      <c r="H2675" s="241">
        <v>0</v>
      </c>
      <c r="I2675" s="242" t="s">
        <v>9691</v>
      </c>
      <c r="J2675" s="242" t="s">
        <v>9692</v>
      </c>
      <c r="K2675" s="242" t="s">
        <v>4729</v>
      </c>
      <c r="L2675" s="242" t="s">
        <v>4730</v>
      </c>
      <c r="M2675" s="242" t="s">
        <v>4731</v>
      </c>
      <c r="N2675" s="242"/>
      <c r="O2675" s="242" t="s">
        <v>18802</v>
      </c>
      <c r="P2675" s="242" t="s">
        <v>13334</v>
      </c>
      <c r="Q2675" s="242" t="s">
        <v>4733</v>
      </c>
    </row>
    <row r="2676" spans="1:17">
      <c r="A2676" s="242" t="s">
        <v>13336</v>
      </c>
      <c r="B2676" s="242" t="s">
        <v>13337</v>
      </c>
      <c r="C2676" s="242" t="s">
        <v>13338</v>
      </c>
      <c r="D2676" s="242"/>
      <c r="E2676" s="242"/>
      <c r="F2676" s="242"/>
      <c r="G2676" s="240"/>
      <c r="H2676" s="241">
        <v>0</v>
      </c>
      <c r="I2676" s="242" t="s">
        <v>9691</v>
      </c>
      <c r="J2676" s="242" t="s">
        <v>9692</v>
      </c>
      <c r="K2676" s="242" t="s">
        <v>4729</v>
      </c>
      <c r="L2676" s="242" t="s">
        <v>4730</v>
      </c>
      <c r="M2676" s="242" t="s">
        <v>5113</v>
      </c>
      <c r="N2676" s="242"/>
      <c r="O2676" s="242" t="s">
        <v>18802</v>
      </c>
      <c r="P2676" s="242" t="s">
        <v>13337</v>
      </c>
      <c r="Q2676" s="242" t="s">
        <v>4733</v>
      </c>
    </row>
    <row r="2677" spans="1:17">
      <c r="A2677" s="242" t="s">
        <v>13339</v>
      </c>
      <c r="B2677" s="242" t="s">
        <v>13340</v>
      </c>
      <c r="C2677" s="242" t="s">
        <v>13341</v>
      </c>
      <c r="D2677" s="242"/>
      <c r="E2677" s="242"/>
      <c r="F2677" s="242" t="s">
        <v>13342</v>
      </c>
      <c r="G2677" s="240">
        <v>60</v>
      </c>
      <c r="H2677" s="241">
        <v>0</v>
      </c>
      <c r="I2677" s="242" t="s">
        <v>9691</v>
      </c>
      <c r="J2677" s="242" t="s">
        <v>9692</v>
      </c>
      <c r="K2677" s="242" t="s">
        <v>4729</v>
      </c>
      <c r="L2677" s="242" t="s">
        <v>4730</v>
      </c>
      <c r="M2677" s="242" t="s">
        <v>4872</v>
      </c>
      <c r="N2677" s="242"/>
      <c r="O2677" s="242" t="s">
        <v>18802</v>
      </c>
      <c r="P2677" s="242" t="s">
        <v>13340</v>
      </c>
      <c r="Q2677" s="242" t="s">
        <v>4733</v>
      </c>
    </row>
    <row r="2678" spans="1:17">
      <c r="A2678" s="242" t="s">
        <v>13343</v>
      </c>
      <c r="B2678" s="242" t="s">
        <v>13344</v>
      </c>
      <c r="C2678" s="242" t="s">
        <v>13345</v>
      </c>
      <c r="D2678" s="242"/>
      <c r="E2678" s="242" t="s">
        <v>4737</v>
      </c>
      <c r="F2678" s="242" t="s">
        <v>13346</v>
      </c>
      <c r="G2678" s="240"/>
      <c r="H2678" s="241">
        <v>0</v>
      </c>
      <c r="I2678" s="242" t="s">
        <v>9691</v>
      </c>
      <c r="J2678" s="242" t="s">
        <v>9692</v>
      </c>
      <c r="K2678" s="242" t="s">
        <v>4729</v>
      </c>
      <c r="L2678" s="242" t="s">
        <v>5021</v>
      </c>
      <c r="M2678" s="242" t="s">
        <v>4798</v>
      </c>
      <c r="N2678" s="242"/>
      <c r="O2678" s="242" t="s">
        <v>18802</v>
      </c>
      <c r="P2678" s="242" t="s">
        <v>13344</v>
      </c>
      <c r="Q2678" s="242" t="s">
        <v>4733</v>
      </c>
    </row>
    <row r="2679" spans="1:17">
      <c r="A2679" s="242" t="s">
        <v>13347</v>
      </c>
      <c r="B2679" s="242" t="s">
        <v>13348</v>
      </c>
      <c r="C2679" s="242" t="s">
        <v>13349</v>
      </c>
      <c r="D2679" s="242"/>
      <c r="E2679" s="242" t="s">
        <v>4737</v>
      </c>
      <c r="F2679" s="242" t="s">
        <v>13350</v>
      </c>
      <c r="G2679" s="240"/>
      <c r="H2679" s="241">
        <v>0</v>
      </c>
      <c r="I2679" s="242" t="s">
        <v>9691</v>
      </c>
      <c r="J2679" s="242" t="s">
        <v>9692</v>
      </c>
      <c r="K2679" s="242" t="s">
        <v>4729</v>
      </c>
      <c r="L2679" s="242" t="s">
        <v>4730</v>
      </c>
      <c r="M2679" s="242" t="s">
        <v>4731</v>
      </c>
      <c r="N2679" s="242" t="s">
        <v>13351</v>
      </c>
      <c r="O2679" s="242" t="s">
        <v>18802</v>
      </c>
      <c r="P2679" s="242" t="s">
        <v>13348</v>
      </c>
      <c r="Q2679" s="242" t="s">
        <v>4733</v>
      </c>
    </row>
    <row r="2680" spans="1:17">
      <c r="A2680" s="242" t="s">
        <v>13352</v>
      </c>
      <c r="B2680" s="242" t="s">
        <v>13353</v>
      </c>
      <c r="C2680" s="242" t="s">
        <v>13354</v>
      </c>
      <c r="D2680" s="242"/>
      <c r="E2680" s="242" t="s">
        <v>4737</v>
      </c>
      <c r="F2680" s="242" t="s">
        <v>13355</v>
      </c>
      <c r="G2680" s="240"/>
      <c r="H2680" s="241">
        <v>0</v>
      </c>
      <c r="I2680" s="242" t="s">
        <v>9691</v>
      </c>
      <c r="J2680" s="242" t="s">
        <v>9692</v>
      </c>
      <c r="K2680" s="242" t="s">
        <v>4729</v>
      </c>
      <c r="L2680" s="242" t="s">
        <v>4730</v>
      </c>
      <c r="M2680" s="242" t="s">
        <v>4872</v>
      </c>
      <c r="N2680" s="242"/>
      <c r="O2680" s="242" t="s">
        <v>18802</v>
      </c>
      <c r="P2680" s="242" t="s">
        <v>13353</v>
      </c>
      <c r="Q2680" s="242" t="s">
        <v>4733</v>
      </c>
    </row>
    <row r="2681" spans="1:17">
      <c r="A2681" s="242" t="s">
        <v>13356</v>
      </c>
      <c r="B2681" s="242" t="s">
        <v>13357</v>
      </c>
      <c r="C2681" s="242" t="s">
        <v>13358</v>
      </c>
      <c r="D2681" s="242"/>
      <c r="E2681" s="242" t="s">
        <v>4737</v>
      </c>
      <c r="F2681" s="242" t="s">
        <v>13359</v>
      </c>
      <c r="G2681" s="240"/>
      <c r="H2681" s="241">
        <v>0</v>
      </c>
      <c r="I2681" s="242" t="s">
        <v>9691</v>
      </c>
      <c r="J2681" s="242" t="s">
        <v>9692</v>
      </c>
      <c r="K2681" s="242" t="s">
        <v>4729</v>
      </c>
      <c r="L2681" s="242" t="s">
        <v>4730</v>
      </c>
      <c r="M2681" s="242" t="s">
        <v>4749</v>
      </c>
      <c r="N2681" s="242"/>
      <c r="O2681" s="242" t="s">
        <v>18802</v>
      </c>
      <c r="P2681" s="242" t="s">
        <v>13357</v>
      </c>
      <c r="Q2681" s="242" t="s">
        <v>4733</v>
      </c>
    </row>
    <row r="2682" spans="1:17">
      <c r="A2682" s="242" t="s">
        <v>13360</v>
      </c>
      <c r="B2682" s="242" t="s">
        <v>13361</v>
      </c>
      <c r="C2682" s="242" t="s">
        <v>13362</v>
      </c>
      <c r="D2682" s="242"/>
      <c r="E2682" s="242" t="s">
        <v>9592</v>
      </c>
      <c r="F2682" s="242" t="s">
        <v>13363</v>
      </c>
      <c r="G2682" s="240">
        <v>60</v>
      </c>
      <c r="H2682" s="241">
        <v>0</v>
      </c>
      <c r="I2682" s="242" t="s">
        <v>5192</v>
      </c>
      <c r="J2682" s="242" t="s">
        <v>5193</v>
      </c>
      <c r="K2682" s="242" t="s">
        <v>4729</v>
      </c>
      <c r="L2682" s="242" t="s">
        <v>4832</v>
      </c>
      <c r="M2682" s="242" t="s">
        <v>5202</v>
      </c>
      <c r="N2682" s="242" t="s">
        <v>10492</v>
      </c>
      <c r="O2682" s="242" t="s">
        <v>13360</v>
      </c>
      <c r="P2682" s="242" t="s">
        <v>13361</v>
      </c>
      <c r="Q2682" s="242" t="s">
        <v>4733</v>
      </c>
    </row>
    <row r="2683" spans="1:17">
      <c r="A2683" s="242" t="s">
        <v>13364</v>
      </c>
      <c r="B2683" s="242" t="s">
        <v>13365</v>
      </c>
      <c r="C2683" s="242" t="s">
        <v>13366</v>
      </c>
      <c r="D2683" s="242"/>
      <c r="E2683" s="242" t="s">
        <v>4737</v>
      </c>
      <c r="F2683" s="242" t="s">
        <v>13367</v>
      </c>
      <c r="G2683" s="240"/>
      <c r="H2683" s="241">
        <v>0</v>
      </c>
      <c r="I2683" s="242" t="s">
        <v>4931</v>
      </c>
      <c r="J2683" s="242" t="s">
        <v>4932</v>
      </c>
      <c r="K2683" s="242" t="s">
        <v>4729</v>
      </c>
      <c r="L2683" s="242" t="s">
        <v>4730</v>
      </c>
      <c r="M2683" s="242" t="s">
        <v>4731</v>
      </c>
      <c r="N2683" s="242"/>
      <c r="O2683" s="242" t="s">
        <v>13364</v>
      </c>
      <c r="P2683" s="242" t="s">
        <v>13365</v>
      </c>
      <c r="Q2683" s="242" t="s">
        <v>4733</v>
      </c>
    </row>
    <row r="2684" spans="1:17">
      <c r="A2684" s="242" t="s">
        <v>13368</v>
      </c>
      <c r="B2684" s="242" t="s">
        <v>13369</v>
      </c>
      <c r="C2684" s="242" t="s">
        <v>13370</v>
      </c>
      <c r="D2684" s="242"/>
      <c r="E2684" s="242" t="s">
        <v>4737</v>
      </c>
      <c r="F2684" s="242" t="s">
        <v>13371</v>
      </c>
      <c r="G2684" s="240"/>
      <c r="H2684" s="241">
        <v>0</v>
      </c>
      <c r="I2684" s="242"/>
      <c r="J2684" s="242"/>
      <c r="K2684" s="242" t="s">
        <v>4729</v>
      </c>
      <c r="L2684" s="242" t="s">
        <v>4730</v>
      </c>
      <c r="M2684" s="242" t="s">
        <v>6439</v>
      </c>
      <c r="N2684" s="242" t="s">
        <v>13372</v>
      </c>
      <c r="O2684" s="242" t="s">
        <v>13368</v>
      </c>
      <c r="P2684" s="242" t="s">
        <v>13369</v>
      </c>
      <c r="Q2684" s="242" t="s">
        <v>4733</v>
      </c>
    </row>
    <row r="2685" spans="1:17">
      <c r="A2685" s="242" t="s">
        <v>13373</v>
      </c>
      <c r="B2685" s="242" t="s">
        <v>13374</v>
      </c>
      <c r="C2685" s="242" t="s">
        <v>13375</v>
      </c>
      <c r="D2685" s="242"/>
      <c r="E2685" s="242" t="s">
        <v>4965</v>
      </c>
      <c r="F2685" s="242" t="s">
        <v>13376</v>
      </c>
      <c r="G2685" s="240"/>
      <c r="H2685" s="241">
        <v>0</v>
      </c>
      <c r="I2685" s="242" t="s">
        <v>4967</v>
      </c>
      <c r="J2685" s="242" t="s">
        <v>4968</v>
      </c>
      <c r="K2685" s="242" t="s">
        <v>4729</v>
      </c>
      <c r="L2685" s="242" t="s">
        <v>4832</v>
      </c>
      <c r="M2685" s="242" t="s">
        <v>4833</v>
      </c>
      <c r="N2685" s="242" t="s">
        <v>6160</v>
      </c>
      <c r="O2685" s="242" t="s">
        <v>13373</v>
      </c>
      <c r="P2685" s="242" t="s">
        <v>13374</v>
      </c>
      <c r="Q2685" s="242" t="s">
        <v>4733</v>
      </c>
    </row>
    <row r="2686" spans="1:17">
      <c r="A2686" s="242" t="s">
        <v>13377</v>
      </c>
      <c r="B2686" s="242" t="s">
        <v>13378</v>
      </c>
      <c r="C2686" s="242" t="s">
        <v>13379</v>
      </c>
      <c r="D2686" s="242"/>
      <c r="E2686" s="242" t="s">
        <v>4965</v>
      </c>
      <c r="F2686" s="242" t="s">
        <v>4742</v>
      </c>
      <c r="G2686" s="240"/>
      <c r="H2686" s="241">
        <v>0</v>
      </c>
      <c r="I2686" s="242" t="s">
        <v>4967</v>
      </c>
      <c r="J2686" s="242" t="s">
        <v>4968</v>
      </c>
      <c r="K2686" s="242" t="s">
        <v>4729</v>
      </c>
      <c r="L2686" s="242" t="s">
        <v>4832</v>
      </c>
      <c r="M2686" s="242" t="s">
        <v>4833</v>
      </c>
      <c r="N2686" s="242" t="s">
        <v>6160</v>
      </c>
      <c r="O2686" s="242" t="s">
        <v>13373</v>
      </c>
      <c r="P2686" s="242" t="s">
        <v>13374</v>
      </c>
      <c r="Q2686" s="242" t="s">
        <v>4733</v>
      </c>
    </row>
    <row r="2687" spans="1:17">
      <c r="A2687" s="242" t="s">
        <v>13380</v>
      </c>
      <c r="B2687" s="242" t="s">
        <v>13381</v>
      </c>
      <c r="C2687" s="242" t="s">
        <v>13382</v>
      </c>
      <c r="D2687" s="242" t="s">
        <v>10880</v>
      </c>
      <c r="E2687" s="242" t="s">
        <v>4965</v>
      </c>
      <c r="F2687" s="242" t="s">
        <v>10880</v>
      </c>
      <c r="G2687" s="240"/>
      <c r="H2687" s="241">
        <v>0</v>
      </c>
      <c r="I2687" s="242" t="s">
        <v>5192</v>
      </c>
      <c r="J2687" s="242" t="s">
        <v>5193</v>
      </c>
      <c r="K2687" s="242" t="s">
        <v>4729</v>
      </c>
      <c r="L2687" s="242" t="s">
        <v>4832</v>
      </c>
      <c r="M2687" s="242" t="s">
        <v>5325</v>
      </c>
      <c r="N2687" s="242"/>
      <c r="O2687" s="242" t="s">
        <v>13373</v>
      </c>
      <c r="P2687" s="242" t="s">
        <v>13374</v>
      </c>
      <c r="Q2687" s="242" t="s">
        <v>4733</v>
      </c>
    </row>
    <row r="2688" spans="1:17">
      <c r="A2688" s="242" t="s">
        <v>13383</v>
      </c>
      <c r="B2688" s="242" t="s">
        <v>13384</v>
      </c>
      <c r="C2688" s="242" t="s">
        <v>13385</v>
      </c>
      <c r="D2688" s="242" t="s">
        <v>13386</v>
      </c>
      <c r="E2688" s="242" t="s">
        <v>4965</v>
      </c>
      <c r="F2688" s="242" t="s">
        <v>13386</v>
      </c>
      <c r="G2688" s="240"/>
      <c r="H2688" s="241">
        <v>0</v>
      </c>
      <c r="I2688" s="242" t="s">
        <v>4848</v>
      </c>
      <c r="J2688" s="242" t="s">
        <v>4849</v>
      </c>
      <c r="K2688" s="242" t="s">
        <v>4729</v>
      </c>
      <c r="L2688" s="242" t="s">
        <v>5135</v>
      </c>
      <c r="M2688" s="242" t="s">
        <v>4851</v>
      </c>
      <c r="N2688" s="242" t="s">
        <v>13387</v>
      </c>
      <c r="O2688" s="242" t="s">
        <v>18817</v>
      </c>
      <c r="P2688" s="242" t="s">
        <v>13384</v>
      </c>
      <c r="Q2688" s="242" t="s">
        <v>4733</v>
      </c>
    </row>
    <row r="2689" spans="1:17">
      <c r="A2689" s="242" t="s">
        <v>13388</v>
      </c>
      <c r="B2689" s="242" t="s">
        <v>13389</v>
      </c>
      <c r="C2689" s="242" t="s">
        <v>13390</v>
      </c>
      <c r="D2689" s="242"/>
      <c r="E2689" s="242" t="s">
        <v>4737</v>
      </c>
      <c r="F2689" s="242" t="s">
        <v>13391</v>
      </c>
      <c r="G2689" s="240"/>
      <c r="H2689" s="241">
        <v>0</v>
      </c>
      <c r="I2689" s="242" t="s">
        <v>5141</v>
      </c>
      <c r="J2689" s="242" t="s">
        <v>5142</v>
      </c>
      <c r="K2689" s="242" t="s">
        <v>4729</v>
      </c>
      <c r="L2689" s="242" t="s">
        <v>4730</v>
      </c>
      <c r="M2689" s="242" t="s">
        <v>4759</v>
      </c>
      <c r="N2689" s="242"/>
      <c r="O2689" s="242" t="s">
        <v>18802</v>
      </c>
      <c r="P2689" s="242" t="s">
        <v>13389</v>
      </c>
      <c r="Q2689" s="242" t="s">
        <v>4733</v>
      </c>
    </row>
    <row r="2690" spans="1:17">
      <c r="A2690" s="242" t="s">
        <v>13392</v>
      </c>
      <c r="B2690" s="242" t="s">
        <v>13393</v>
      </c>
      <c r="C2690" s="242" t="s">
        <v>13394</v>
      </c>
      <c r="D2690" s="242"/>
      <c r="E2690" s="242"/>
      <c r="F2690" s="242" t="s">
        <v>13395</v>
      </c>
      <c r="G2690" s="240"/>
      <c r="H2690" s="241">
        <v>0</v>
      </c>
      <c r="I2690" s="242"/>
      <c r="J2690" s="242"/>
      <c r="K2690" s="242" t="s">
        <v>4729</v>
      </c>
      <c r="L2690" s="242" t="s">
        <v>4730</v>
      </c>
      <c r="M2690" s="242" t="s">
        <v>4872</v>
      </c>
      <c r="N2690" s="242"/>
      <c r="O2690" s="242" t="s">
        <v>18817</v>
      </c>
      <c r="P2690" s="242" t="s">
        <v>13393</v>
      </c>
      <c r="Q2690" s="242" t="s">
        <v>4733</v>
      </c>
    </row>
    <row r="2691" spans="1:17">
      <c r="A2691" s="242" t="s">
        <v>13396</v>
      </c>
      <c r="B2691" s="242" t="s">
        <v>13397</v>
      </c>
      <c r="C2691" s="242" t="s">
        <v>13398</v>
      </c>
      <c r="D2691" s="242"/>
      <c r="E2691" s="242"/>
      <c r="F2691" s="242" t="s">
        <v>13399</v>
      </c>
      <c r="G2691" s="240"/>
      <c r="H2691" s="241">
        <v>0</v>
      </c>
      <c r="I2691" s="242"/>
      <c r="J2691" s="242"/>
      <c r="K2691" s="242" t="s">
        <v>4729</v>
      </c>
      <c r="L2691" s="242" t="s">
        <v>4730</v>
      </c>
      <c r="M2691" s="242" t="s">
        <v>4749</v>
      </c>
      <c r="N2691" s="242"/>
      <c r="O2691" s="242" t="s">
        <v>13396</v>
      </c>
      <c r="P2691" s="242" t="s">
        <v>13397</v>
      </c>
      <c r="Q2691" s="242" t="s">
        <v>4733</v>
      </c>
    </row>
    <row r="2692" spans="1:17">
      <c r="A2692" s="242" t="s">
        <v>13400</v>
      </c>
      <c r="B2692" s="242" t="s">
        <v>13401</v>
      </c>
      <c r="C2692" s="242" t="s">
        <v>13402</v>
      </c>
      <c r="D2692" s="242"/>
      <c r="E2692" s="242" t="s">
        <v>4737</v>
      </c>
      <c r="F2692" s="242" t="s">
        <v>13403</v>
      </c>
      <c r="G2692" s="240"/>
      <c r="H2692" s="241">
        <v>0</v>
      </c>
      <c r="I2692" s="242"/>
      <c r="J2692" s="242"/>
      <c r="K2692" s="242" t="s">
        <v>4729</v>
      </c>
      <c r="L2692" s="242" t="s">
        <v>7765</v>
      </c>
      <c r="M2692" s="242" t="s">
        <v>4798</v>
      </c>
      <c r="N2692" s="242"/>
      <c r="O2692" s="242" t="s">
        <v>13400</v>
      </c>
      <c r="P2692" s="242" t="s">
        <v>13401</v>
      </c>
      <c r="Q2692" s="242" t="s">
        <v>4733</v>
      </c>
    </row>
    <row r="2693" spans="1:17">
      <c r="A2693" s="242" t="s">
        <v>13404</v>
      </c>
      <c r="B2693" s="242" t="s">
        <v>13405</v>
      </c>
      <c r="C2693" s="242" t="s">
        <v>13406</v>
      </c>
      <c r="D2693" s="242"/>
      <c r="E2693" s="242" t="s">
        <v>4737</v>
      </c>
      <c r="F2693" s="242" t="s">
        <v>13407</v>
      </c>
      <c r="G2693" s="240"/>
      <c r="H2693" s="241">
        <v>0</v>
      </c>
      <c r="I2693" s="242" t="s">
        <v>9691</v>
      </c>
      <c r="J2693" s="242" t="s">
        <v>9692</v>
      </c>
      <c r="K2693" s="242" t="s">
        <v>4729</v>
      </c>
      <c r="L2693" s="242" t="s">
        <v>5025</v>
      </c>
      <c r="M2693" s="242" t="s">
        <v>4798</v>
      </c>
      <c r="N2693" s="242"/>
      <c r="O2693" s="242" t="s">
        <v>13404</v>
      </c>
      <c r="P2693" s="242" t="s">
        <v>13405</v>
      </c>
      <c r="Q2693" s="242" t="s">
        <v>4733</v>
      </c>
    </row>
    <row r="2694" spans="1:17">
      <c r="A2694" s="242" t="s">
        <v>13408</v>
      </c>
      <c r="B2694" s="242" t="s">
        <v>13409</v>
      </c>
      <c r="C2694" s="242" t="s">
        <v>13410</v>
      </c>
      <c r="D2694" s="242" t="s">
        <v>13411</v>
      </c>
      <c r="E2694" s="242" t="s">
        <v>13412</v>
      </c>
      <c r="F2694" s="242" t="s">
        <v>13411</v>
      </c>
      <c r="G2694" s="240"/>
      <c r="H2694" s="241">
        <v>0</v>
      </c>
      <c r="I2694" s="242" t="s">
        <v>9691</v>
      </c>
      <c r="J2694" s="242" t="s">
        <v>9692</v>
      </c>
      <c r="K2694" s="242" t="s">
        <v>4729</v>
      </c>
      <c r="L2694" s="242" t="s">
        <v>4797</v>
      </c>
      <c r="M2694" s="242" t="s">
        <v>4798</v>
      </c>
      <c r="N2694" s="242"/>
      <c r="O2694" s="242" t="s">
        <v>13408</v>
      </c>
      <c r="P2694" s="242" t="s">
        <v>13409</v>
      </c>
      <c r="Q2694" s="242" t="s">
        <v>4733</v>
      </c>
    </row>
    <row r="2695" spans="1:17">
      <c r="A2695" s="242" t="s">
        <v>13413</v>
      </c>
      <c r="B2695" s="242" t="s">
        <v>13414</v>
      </c>
      <c r="C2695" s="242" t="s">
        <v>13415</v>
      </c>
      <c r="D2695" s="242" t="s">
        <v>13416</v>
      </c>
      <c r="E2695" s="242" t="s">
        <v>13412</v>
      </c>
      <c r="F2695" s="242" t="s">
        <v>13416</v>
      </c>
      <c r="G2695" s="240"/>
      <c r="H2695" s="241">
        <v>0</v>
      </c>
      <c r="I2695" s="242" t="s">
        <v>5141</v>
      </c>
      <c r="J2695" s="242" t="s">
        <v>5142</v>
      </c>
      <c r="K2695" s="242" t="s">
        <v>4729</v>
      </c>
      <c r="L2695" s="242" t="s">
        <v>4797</v>
      </c>
      <c r="M2695" s="242" t="s">
        <v>4798</v>
      </c>
      <c r="N2695" s="242"/>
      <c r="O2695" s="242" t="s">
        <v>13413</v>
      </c>
      <c r="P2695" s="242" t="s">
        <v>13414</v>
      </c>
      <c r="Q2695" s="242" t="s">
        <v>4733</v>
      </c>
    </row>
    <row r="2696" spans="1:17">
      <c r="A2696" s="242" t="s">
        <v>13417</v>
      </c>
      <c r="B2696" s="242" t="s">
        <v>13418</v>
      </c>
      <c r="C2696" s="242" t="s">
        <v>13419</v>
      </c>
      <c r="D2696" s="242"/>
      <c r="E2696" s="242"/>
      <c r="F2696" s="242" t="s">
        <v>13420</v>
      </c>
      <c r="G2696" s="240"/>
      <c r="H2696" s="241">
        <v>0</v>
      </c>
      <c r="I2696" s="242"/>
      <c r="J2696" s="242"/>
      <c r="K2696" s="242" t="s">
        <v>4729</v>
      </c>
      <c r="L2696" s="242"/>
      <c r="M2696" s="242"/>
      <c r="N2696" s="242"/>
      <c r="O2696" s="242" t="s">
        <v>13417</v>
      </c>
      <c r="P2696" s="242" t="s">
        <v>13418</v>
      </c>
      <c r="Q2696" s="242" t="s">
        <v>4733</v>
      </c>
    </row>
    <row r="2697" spans="1:17">
      <c r="A2697" s="242" t="s">
        <v>13421</v>
      </c>
      <c r="B2697" s="242" t="s">
        <v>13422</v>
      </c>
      <c r="C2697" s="242" t="s">
        <v>13423</v>
      </c>
      <c r="D2697" s="242"/>
      <c r="E2697" s="242" t="s">
        <v>13424</v>
      </c>
      <c r="F2697" s="242" t="s">
        <v>13425</v>
      </c>
      <c r="G2697" s="240"/>
      <c r="H2697" s="241">
        <v>0</v>
      </c>
      <c r="I2697" s="242"/>
      <c r="J2697" s="242"/>
      <c r="K2697" s="242" t="s">
        <v>4729</v>
      </c>
      <c r="L2697" s="242" t="s">
        <v>4832</v>
      </c>
      <c r="M2697" s="242" t="s">
        <v>4901</v>
      </c>
      <c r="N2697" s="242"/>
      <c r="O2697" s="242" t="s">
        <v>13421</v>
      </c>
      <c r="P2697" s="242" t="s">
        <v>13422</v>
      </c>
      <c r="Q2697" s="242" t="s">
        <v>4733</v>
      </c>
    </row>
    <row r="2698" spans="1:17">
      <c r="A2698" s="242" t="s">
        <v>13426</v>
      </c>
      <c r="B2698" s="242" t="s">
        <v>13427</v>
      </c>
      <c r="C2698" s="242" t="s">
        <v>13428</v>
      </c>
      <c r="D2698" s="242"/>
      <c r="E2698" s="242"/>
      <c r="F2698" s="242" t="s">
        <v>13429</v>
      </c>
      <c r="G2698" s="240"/>
      <c r="H2698" s="241">
        <v>0</v>
      </c>
      <c r="I2698" s="242"/>
      <c r="J2698" s="242"/>
      <c r="K2698" s="242" t="s">
        <v>4729</v>
      </c>
      <c r="L2698" s="242" t="s">
        <v>5573</v>
      </c>
      <c r="M2698" s="242" t="s">
        <v>4798</v>
      </c>
      <c r="N2698" s="242"/>
      <c r="O2698" s="242" t="s">
        <v>13426</v>
      </c>
      <c r="P2698" s="242" t="s">
        <v>13427</v>
      </c>
      <c r="Q2698" s="242" t="s">
        <v>4733</v>
      </c>
    </row>
    <row r="2699" spans="1:17">
      <c r="A2699" s="242" t="s">
        <v>13430</v>
      </c>
      <c r="B2699" s="242" t="s">
        <v>13431</v>
      </c>
      <c r="C2699" s="242" t="s">
        <v>13432</v>
      </c>
      <c r="D2699" s="242" t="s">
        <v>13433</v>
      </c>
      <c r="E2699" s="242" t="s">
        <v>4965</v>
      </c>
      <c r="F2699" s="242" t="s">
        <v>13433</v>
      </c>
      <c r="G2699" s="240"/>
      <c r="H2699" s="241">
        <v>0</v>
      </c>
      <c r="I2699" s="242" t="s">
        <v>5192</v>
      </c>
      <c r="J2699" s="242" t="s">
        <v>5193</v>
      </c>
      <c r="K2699" s="242" t="s">
        <v>4729</v>
      </c>
      <c r="L2699" s="242" t="s">
        <v>4832</v>
      </c>
      <c r="M2699" s="242" t="s">
        <v>5202</v>
      </c>
      <c r="N2699" s="242" t="s">
        <v>13434</v>
      </c>
      <c r="O2699" s="242" t="s">
        <v>13430</v>
      </c>
      <c r="P2699" s="242" t="s">
        <v>13431</v>
      </c>
      <c r="Q2699" s="242" t="s">
        <v>4733</v>
      </c>
    </row>
    <row r="2700" spans="1:17">
      <c r="A2700" s="242" t="s">
        <v>13435</v>
      </c>
      <c r="B2700" s="242" t="s">
        <v>13436</v>
      </c>
      <c r="C2700" s="242" t="s">
        <v>13437</v>
      </c>
      <c r="D2700" s="242" t="s">
        <v>13416</v>
      </c>
      <c r="E2700" s="242" t="s">
        <v>4737</v>
      </c>
      <c r="F2700" s="242" t="s">
        <v>13416</v>
      </c>
      <c r="G2700" s="240"/>
      <c r="H2700" s="241">
        <v>0</v>
      </c>
      <c r="I2700" s="242" t="s">
        <v>5141</v>
      </c>
      <c r="J2700" s="242" t="s">
        <v>5142</v>
      </c>
      <c r="K2700" s="242" t="s">
        <v>4729</v>
      </c>
      <c r="L2700" s="242" t="s">
        <v>4730</v>
      </c>
      <c r="M2700" s="242" t="s">
        <v>4810</v>
      </c>
      <c r="N2700" s="242"/>
      <c r="O2700" s="242" t="s">
        <v>13435</v>
      </c>
      <c r="P2700" s="242" t="s">
        <v>13436</v>
      </c>
      <c r="Q2700" s="242" t="s">
        <v>4733</v>
      </c>
    </row>
    <row r="2701" spans="1:17">
      <c r="A2701" s="242" t="s">
        <v>13438</v>
      </c>
      <c r="B2701" s="242" t="s">
        <v>13439</v>
      </c>
      <c r="C2701" s="242" t="s">
        <v>13440</v>
      </c>
      <c r="D2701" s="242" t="s">
        <v>13416</v>
      </c>
      <c r="E2701" s="242" t="s">
        <v>13441</v>
      </c>
      <c r="F2701" s="242" t="s">
        <v>13416</v>
      </c>
      <c r="G2701" s="240"/>
      <c r="H2701" s="241">
        <v>0</v>
      </c>
      <c r="I2701" s="242" t="s">
        <v>5141</v>
      </c>
      <c r="J2701" s="242" t="s">
        <v>5142</v>
      </c>
      <c r="K2701" s="242" t="s">
        <v>4729</v>
      </c>
      <c r="L2701" s="242" t="s">
        <v>4730</v>
      </c>
      <c r="M2701" s="242" t="s">
        <v>6396</v>
      </c>
      <c r="N2701" s="242"/>
      <c r="O2701" s="242" t="s">
        <v>13435</v>
      </c>
      <c r="P2701" s="242" t="s">
        <v>13436</v>
      </c>
      <c r="Q2701" s="242" t="s">
        <v>4733</v>
      </c>
    </row>
    <row r="2702" spans="1:17">
      <c r="A2702" s="242" t="s">
        <v>13442</v>
      </c>
      <c r="B2702" s="242" t="s">
        <v>13443</v>
      </c>
      <c r="C2702" s="242" t="s">
        <v>13444</v>
      </c>
      <c r="D2702" s="242" t="s">
        <v>13416</v>
      </c>
      <c r="E2702" s="242" t="s">
        <v>13441</v>
      </c>
      <c r="F2702" s="242" t="s">
        <v>13416</v>
      </c>
      <c r="G2702" s="240"/>
      <c r="H2702" s="241">
        <v>0</v>
      </c>
      <c r="I2702" s="242" t="s">
        <v>5141</v>
      </c>
      <c r="J2702" s="242" t="s">
        <v>5142</v>
      </c>
      <c r="K2702" s="242" t="s">
        <v>4729</v>
      </c>
      <c r="L2702" s="242" t="s">
        <v>4730</v>
      </c>
      <c r="M2702" s="242" t="s">
        <v>4785</v>
      </c>
      <c r="N2702" s="242"/>
      <c r="O2702" s="242" t="s">
        <v>13435</v>
      </c>
      <c r="P2702" s="242" t="s">
        <v>13436</v>
      </c>
      <c r="Q2702" s="242" t="s">
        <v>4733</v>
      </c>
    </row>
    <row r="2703" spans="1:17">
      <c r="A2703" s="242" t="s">
        <v>13445</v>
      </c>
      <c r="B2703" s="242" t="s">
        <v>13446</v>
      </c>
      <c r="C2703" s="242" t="s">
        <v>13447</v>
      </c>
      <c r="D2703" s="242" t="s">
        <v>13416</v>
      </c>
      <c r="E2703" s="242" t="s">
        <v>13441</v>
      </c>
      <c r="F2703" s="242" t="s">
        <v>13416</v>
      </c>
      <c r="G2703" s="240"/>
      <c r="H2703" s="241">
        <v>0</v>
      </c>
      <c r="I2703" s="242" t="s">
        <v>5141</v>
      </c>
      <c r="J2703" s="242" t="s">
        <v>5142</v>
      </c>
      <c r="K2703" s="242" t="s">
        <v>4729</v>
      </c>
      <c r="L2703" s="242" t="s">
        <v>4730</v>
      </c>
      <c r="M2703" s="242" t="s">
        <v>4872</v>
      </c>
      <c r="N2703" s="242"/>
      <c r="O2703" s="242" t="s">
        <v>13435</v>
      </c>
      <c r="P2703" s="242" t="s">
        <v>13436</v>
      </c>
      <c r="Q2703" s="242" t="s">
        <v>4733</v>
      </c>
    </row>
    <row r="2704" spans="1:17">
      <c r="A2704" s="242" t="s">
        <v>13448</v>
      </c>
      <c r="B2704" s="242" t="s">
        <v>13449</v>
      </c>
      <c r="C2704" s="242" t="s">
        <v>13450</v>
      </c>
      <c r="D2704" s="242" t="s">
        <v>13416</v>
      </c>
      <c r="E2704" s="242" t="s">
        <v>13441</v>
      </c>
      <c r="F2704" s="242" t="s">
        <v>13416</v>
      </c>
      <c r="G2704" s="240"/>
      <c r="H2704" s="241">
        <v>0</v>
      </c>
      <c r="I2704" s="242" t="s">
        <v>5141</v>
      </c>
      <c r="J2704" s="242" t="s">
        <v>5142</v>
      </c>
      <c r="K2704" s="242" t="s">
        <v>4729</v>
      </c>
      <c r="L2704" s="242" t="s">
        <v>4832</v>
      </c>
      <c r="M2704" s="242" t="s">
        <v>5302</v>
      </c>
      <c r="N2704" s="242"/>
      <c r="O2704" s="242" t="s">
        <v>13435</v>
      </c>
      <c r="P2704" s="242" t="s">
        <v>13436</v>
      </c>
      <c r="Q2704" s="242" t="s">
        <v>4733</v>
      </c>
    </row>
    <row r="2705" spans="1:17">
      <c r="A2705" s="242" t="s">
        <v>13451</v>
      </c>
      <c r="B2705" s="242" t="s">
        <v>13452</v>
      </c>
      <c r="C2705" s="242" t="s">
        <v>13453</v>
      </c>
      <c r="D2705" s="242" t="s">
        <v>13416</v>
      </c>
      <c r="E2705" s="242" t="s">
        <v>13441</v>
      </c>
      <c r="F2705" s="242" t="s">
        <v>13416</v>
      </c>
      <c r="G2705" s="240"/>
      <c r="H2705" s="241">
        <v>0</v>
      </c>
      <c r="I2705" s="242" t="s">
        <v>4967</v>
      </c>
      <c r="J2705" s="242" t="s">
        <v>4968</v>
      </c>
      <c r="K2705" s="242" t="s">
        <v>4729</v>
      </c>
      <c r="L2705" s="242" t="s">
        <v>4832</v>
      </c>
      <c r="M2705" s="242" t="s">
        <v>4901</v>
      </c>
      <c r="N2705" s="242"/>
      <c r="O2705" s="242" t="s">
        <v>13435</v>
      </c>
      <c r="P2705" s="242" t="s">
        <v>13436</v>
      </c>
      <c r="Q2705" s="242" t="s">
        <v>4733</v>
      </c>
    </row>
    <row r="2706" spans="1:17">
      <c r="A2706" s="242" t="s">
        <v>13454</v>
      </c>
      <c r="B2706" s="242" t="s">
        <v>13455</v>
      </c>
      <c r="C2706" s="242" t="s">
        <v>13456</v>
      </c>
      <c r="D2706" s="242" t="s">
        <v>13416</v>
      </c>
      <c r="E2706" s="242" t="s">
        <v>13441</v>
      </c>
      <c r="F2706" s="242" t="s">
        <v>13416</v>
      </c>
      <c r="G2706" s="240"/>
      <c r="H2706" s="241">
        <v>0</v>
      </c>
      <c r="I2706" s="242" t="s">
        <v>5141</v>
      </c>
      <c r="J2706" s="242" t="s">
        <v>5142</v>
      </c>
      <c r="K2706" s="242" t="s">
        <v>4729</v>
      </c>
      <c r="L2706" s="242" t="s">
        <v>4730</v>
      </c>
      <c r="M2706" s="242" t="s">
        <v>4810</v>
      </c>
      <c r="N2706" s="242"/>
      <c r="O2706" s="242" t="s">
        <v>13435</v>
      </c>
      <c r="P2706" s="242" t="s">
        <v>13436</v>
      </c>
      <c r="Q2706" s="242" t="s">
        <v>4733</v>
      </c>
    </row>
    <row r="2707" spans="1:17">
      <c r="A2707" s="242" t="s">
        <v>13457</v>
      </c>
      <c r="B2707" s="242" t="s">
        <v>13458</v>
      </c>
      <c r="C2707" s="242" t="s">
        <v>13459</v>
      </c>
      <c r="D2707" s="242"/>
      <c r="E2707" s="242" t="s">
        <v>4737</v>
      </c>
      <c r="F2707" s="242"/>
      <c r="G2707" s="240"/>
      <c r="H2707" s="241">
        <v>0</v>
      </c>
      <c r="I2707" s="242"/>
      <c r="J2707" s="242"/>
      <c r="K2707" s="242" t="s">
        <v>4729</v>
      </c>
      <c r="L2707" s="242" t="s">
        <v>4730</v>
      </c>
      <c r="M2707" s="242"/>
      <c r="N2707" s="242"/>
      <c r="O2707" s="242" t="s">
        <v>13457</v>
      </c>
      <c r="P2707" s="242" t="s">
        <v>13458</v>
      </c>
      <c r="Q2707" s="242" t="s">
        <v>4733</v>
      </c>
    </row>
    <row r="2708" spans="1:17">
      <c r="A2708" s="242" t="s">
        <v>13460</v>
      </c>
      <c r="B2708" s="242" t="s">
        <v>13461</v>
      </c>
      <c r="C2708" s="242" t="s">
        <v>13462</v>
      </c>
      <c r="D2708" s="242"/>
      <c r="E2708" s="242" t="s">
        <v>4737</v>
      </c>
      <c r="F2708" s="242" t="s">
        <v>13463</v>
      </c>
      <c r="G2708" s="240"/>
      <c r="H2708" s="241">
        <v>0</v>
      </c>
      <c r="I2708" s="242" t="s">
        <v>4775</v>
      </c>
      <c r="J2708" s="242" t="s">
        <v>4776</v>
      </c>
      <c r="K2708" s="242" t="s">
        <v>4729</v>
      </c>
      <c r="L2708" s="242" t="s">
        <v>4730</v>
      </c>
      <c r="M2708" s="242" t="s">
        <v>4908</v>
      </c>
      <c r="N2708" s="242" t="s">
        <v>9125</v>
      </c>
      <c r="O2708" s="242" t="s">
        <v>13460</v>
      </c>
      <c r="P2708" s="242" t="s">
        <v>13461</v>
      </c>
      <c r="Q2708" s="242" t="s">
        <v>4733</v>
      </c>
    </row>
    <row r="2709" spans="1:17">
      <c r="A2709" s="242" t="s">
        <v>13464</v>
      </c>
      <c r="B2709" s="242" t="s">
        <v>13465</v>
      </c>
      <c r="C2709" s="242" t="s">
        <v>13466</v>
      </c>
      <c r="D2709" s="242"/>
      <c r="E2709" s="242" t="s">
        <v>4965</v>
      </c>
      <c r="F2709" s="242" t="s">
        <v>13467</v>
      </c>
      <c r="G2709" s="240">
        <v>60</v>
      </c>
      <c r="H2709" s="241">
        <v>0</v>
      </c>
      <c r="I2709" s="242" t="s">
        <v>4967</v>
      </c>
      <c r="J2709" s="242" t="s">
        <v>4968</v>
      </c>
      <c r="K2709" s="242" t="s">
        <v>4729</v>
      </c>
      <c r="L2709" s="242" t="s">
        <v>4832</v>
      </c>
      <c r="M2709" s="242" t="s">
        <v>5222</v>
      </c>
      <c r="N2709" s="242" t="s">
        <v>13468</v>
      </c>
      <c r="O2709" s="242" t="s">
        <v>18818</v>
      </c>
      <c r="P2709" s="242" t="s">
        <v>13465</v>
      </c>
      <c r="Q2709" s="242" t="s">
        <v>4733</v>
      </c>
    </row>
    <row r="2710" spans="1:17">
      <c r="A2710" s="242" t="s">
        <v>13469</v>
      </c>
      <c r="B2710" s="242" t="s">
        <v>13470</v>
      </c>
      <c r="C2710" s="242" t="s">
        <v>13471</v>
      </c>
      <c r="D2710" s="242"/>
      <c r="E2710" s="242" t="s">
        <v>13472</v>
      </c>
      <c r="F2710" s="242" t="s">
        <v>4742</v>
      </c>
      <c r="G2710" s="240">
        <v>60</v>
      </c>
      <c r="H2710" s="241">
        <v>0</v>
      </c>
      <c r="I2710" s="242" t="s">
        <v>4967</v>
      </c>
      <c r="J2710" s="242" t="s">
        <v>4968</v>
      </c>
      <c r="K2710" s="242" t="s">
        <v>4729</v>
      </c>
      <c r="L2710" s="242" t="s">
        <v>4832</v>
      </c>
      <c r="M2710" s="242" t="s">
        <v>5222</v>
      </c>
      <c r="N2710" s="242"/>
      <c r="O2710" s="242" t="s">
        <v>18818</v>
      </c>
      <c r="P2710" s="242" t="s">
        <v>13465</v>
      </c>
      <c r="Q2710" s="242" t="s">
        <v>4733</v>
      </c>
    </row>
    <row r="2711" spans="1:17">
      <c r="A2711" s="242" t="s">
        <v>13473</v>
      </c>
      <c r="B2711" s="242" t="s">
        <v>13474</v>
      </c>
      <c r="C2711" s="242" t="s">
        <v>13475</v>
      </c>
      <c r="D2711" s="242"/>
      <c r="E2711" s="242" t="s">
        <v>13472</v>
      </c>
      <c r="F2711" s="242" t="s">
        <v>4742</v>
      </c>
      <c r="G2711" s="240">
        <v>60</v>
      </c>
      <c r="H2711" s="241">
        <v>0</v>
      </c>
      <c r="I2711" s="242" t="s">
        <v>5192</v>
      </c>
      <c r="J2711" s="242" t="s">
        <v>5193</v>
      </c>
      <c r="K2711" s="242" t="s">
        <v>4729</v>
      </c>
      <c r="L2711" s="242" t="s">
        <v>4832</v>
      </c>
      <c r="M2711" s="242" t="s">
        <v>5202</v>
      </c>
      <c r="N2711" s="242"/>
      <c r="O2711" s="242" t="s">
        <v>18818</v>
      </c>
      <c r="P2711" s="242" t="s">
        <v>13465</v>
      </c>
      <c r="Q2711" s="242" t="s">
        <v>4733</v>
      </c>
    </row>
    <row r="2712" spans="1:17">
      <c r="A2712" s="242" t="s">
        <v>13476</v>
      </c>
      <c r="B2712" s="242" t="s">
        <v>13477</v>
      </c>
      <c r="C2712" s="242" t="s">
        <v>13478</v>
      </c>
      <c r="D2712" s="242"/>
      <c r="E2712" s="242" t="s">
        <v>13472</v>
      </c>
      <c r="F2712" s="242" t="s">
        <v>4742</v>
      </c>
      <c r="G2712" s="240">
        <v>60</v>
      </c>
      <c r="H2712" s="241">
        <v>0</v>
      </c>
      <c r="I2712" s="242" t="s">
        <v>5192</v>
      </c>
      <c r="J2712" s="242" t="s">
        <v>5193</v>
      </c>
      <c r="K2712" s="242" t="s">
        <v>4729</v>
      </c>
      <c r="L2712" s="242" t="s">
        <v>4832</v>
      </c>
      <c r="M2712" s="242" t="s">
        <v>5212</v>
      </c>
      <c r="N2712" s="242"/>
      <c r="O2712" s="242" t="s">
        <v>18818</v>
      </c>
      <c r="P2712" s="242" t="s">
        <v>13465</v>
      </c>
      <c r="Q2712" s="242" t="s">
        <v>4733</v>
      </c>
    </row>
    <row r="2713" spans="1:17">
      <c r="A2713" s="242" t="s">
        <v>13479</v>
      </c>
      <c r="B2713" s="242" t="s">
        <v>13480</v>
      </c>
      <c r="C2713" s="242" t="s">
        <v>13481</v>
      </c>
      <c r="D2713" s="242"/>
      <c r="E2713" s="242" t="s">
        <v>13472</v>
      </c>
      <c r="F2713" s="242" t="s">
        <v>4742</v>
      </c>
      <c r="G2713" s="240">
        <v>60</v>
      </c>
      <c r="H2713" s="241">
        <v>0</v>
      </c>
      <c r="I2713" s="242" t="s">
        <v>5192</v>
      </c>
      <c r="J2713" s="242" t="s">
        <v>5193</v>
      </c>
      <c r="K2713" s="242" t="s">
        <v>4729</v>
      </c>
      <c r="L2713" s="242" t="s">
        <v>4832</v>
      </c>
      <c r="M2713" s="242" t="s">
        <v>5336</v>
      </c>
      <c r="N2713" s="242" t="s">
        <v>13482</v>
      </c>
      <c r="O2713" s="242" t="s">
        <v>18818</v>
      </c>
      <c r="P2713" s="242" t="s">
        <v>13465</v>
      </c>
      <c r="Q2713" s="242" t="s">
        <v>4733</v>
      </c>
    </row>
    <row r="2714" spans="1:17">
      <c r="A2714" s="242" t="s">
        <v>13483</v>
      </c>
      <c r="B2714" s="242" t="s">
        <v>13484</v>
      </c>
      <c r="C2714" s="242" t="s">
        <v>13485</v>
      </c>
      <c r="D2714" s="242"/>
      <c r="E2714" s="242" t="s">
        <v>13027</v>
      </c>
      <c r="F2714" s="242" t="s">
        <v>4742</v>
      </c>
      <c r="G2714" s="240">
        <v>60</v>
      </c>
      <c r="H2714" s="241">
        <v>0</v>
      </c>
      <c r="I2714" s="242" t="s">
        <v>5192</v>
      </c>
      <c r="J2714" s="242" t="s">
        <v>5193</v>
      </c>
      <c r="K2714" s="242" t="s">
        <v>4729</v>
      </c>
      <c r="L2714" s="242" t="s">
        <v>4832</v>
      </c>
      <c r="M2714" s="242" t="s">
        <v>10967</v>
      </c>
      <c r="N2714" s="242"/>
      <c r="O2714" s="242" t="s">
        <v>18818</v>
      </c>
      <c r="P2714" s="242" t="s">
        <v>13465</v>
      </c>
      <c r="Q2714" s="242" t="s">
        <v>4733</v>
      </c>
    </row>
    <row r="2715" spans="1:17">
      <c r="A2715" s="242" t="s">
        <v>13486</v>
      </c>
      <c r="B2715" s="242" t="s">
        <v>13487</v>
      </c>
      <c r="C2715" s="242" t="s">
        <v>13488</v>
      </c>
      <c r="D2715" s="242"/>
      <c r="E2715" s="242" t="s">
        <v>13472</v>
      </c>
      <c r="F2715" s="242" t="s">
        <v>4742</v>
      </c>
      <c r="G2715" s="240">
        <v>60</v>
      </c>
      <c r="H2715" s="241">
        <v>0</v>
      </c>
      <c r="I2715" s="242" t="s">
        <v>4967</v>
      </c>
      <c r="J2715" s="242" t="s">
        <v>4968</v>
      </c>
      <c r="K2715" s="242" t="s">
        <v>4729</v>
      </c>
      <c r="L2715" s="242" t="s">
        <v>4832</v>
      </c>
      <c r="M2715" s="242" t="s">
        <v>5222</v>
      </c>
      <c r="N2715" s="242"/>
      <c r="O2715" s="242" t="s">
        <v>18818</v>
      </c>
      <c r="P2715" s="242" t="s">
        <v>13465</v>
      </c>
      <c r="Q2715" s="242" t="s">
        <v>4733</v>
      </c>
    </row>
    <row r="2716" spans="1:17">
      <c r="A2716" s="242" t="s">
        <v>13489</v>
      </c>
      <c r="B2716" s="242" t="s">
        <v>13490</v>
      </c>
      <c r="C2716" s="242" t="s">
        <v>13491</v>
      </c>
      <c r="D2716" s="242"/>
      <c r="E2716" s="242" t="s">
        <v>13472</v>
      </c>
      <c r="F2716" s="242" t="s">
        <v>4742</v>
      </c>
      <c r="G2716" s="240">
        <v>60</v>
      </c>
      <c r="H2716" s="241">
        <v>0</v>
      </c>
      <c r="I2716" s="242" t="s">
        <v>4967</v>
      </c>
      <c r="J2716" s="242" t="s">
        <v>4968</v>
      </c>
      <c r="K2716" s="242" t="s">
        <v>4729</v>
      </c>
      <c r="L2716" s="242" t="s">
        <v>4832</v>
      </c>
      <c r="M2716" s="242" t="s">
        <v>5222</v>
      </c>
      <c r="N2716" s="242"/>
      <c r="O2716" s="242" t="s">
        <v>18818</v>
      </c>
      <c r="P2716" s="242" t="s">
        <v>13465</v>
      </c>
      <c r="Q2716" s="242" t="s">
        <v>4733</v>
      </c>
    </row>
    <row r="2717" spans="1:17">
      <c r="A2717" s="242" t="s">
        <v>13492</v>
      </c>
      <c r="B2717" s="242" t="s">
        <v>13493</v>
      </c>
      <c r="C2717" s="242" t="s">
        <v>13494</v>
      </c>
      <c r="D2717" s="242"/>
      <c r="E2717" s="242" t="s">
        <v>13472</v>
      </c>
      <c r="F2717" s="242" t="s">
        <v>4742</v>
      </c>
      <c r="G2717" s="240">
        <v>60</v>
      </c>
      <c r="H2717" s="241">
        <v>0</v>
      </c>
      <c r="I2717" s="242" t="s">
        <v>5192</v>
      </c>
      <c r="J2717" s="242" t="s">
        <v>5193</v>
      </c>
      <c r="K2717" s="242" t="s">
        <v>4729</v>
      </c>
      <c r="L2717" s="242" t="s">
        <v>4832</v>
      </c>
      <c r="M2717" s="242" t="s">
        <v>5194</v>
      </c>
      <c r="N2717" s="242"/>
      <c r="O2717" s="242" t="s">
        <v>18818</v>
      </c>
      <c r="P2717" s="242" t="s">
        <v>13465</v>
      </c>
      <c r="Q2717" s="242" t="s">
        <v>4733</v>
      </c>
    </row>
    <row r="2718" spans="1:17">
      <c r="A2718" s="242" t="s">
        <v>13495</v>
      </c>
      <c r="B2718" s="242" t="s">
        <v>13496</v>
      </c>
      <c r="C2718" s="242" t="s">
        <v>13497</v>
      </c>
      <c r="D2718" s="242"/>
      <c r="E2718" s="242" t="s">
        <v>13472</v>
      </c>
      <c r="F2718" s="242" t="s">
        <v>4742</v>
      </c>
      <c r="G2718" s="240">
        <v>60</v>
      </c>
      <c r="H2718" s="241">
        <v>0</v>
      </c>
      <c r="I2718" s="242" t="s">
        <v>4967</v>
      </c>
      <c r="J2718" s="242" t="s">
        <v>4968</v>
      </c>
      <c r="K2718" s="242" t="s">
        <v>4729</v>
      </c>
      <c r="L2718" s="242" t="s">
        <v>4832</v>
      </c>
      <c r="M2718" s="242" t="s">
        <v>5222</v>
      </c>
      <c r="N2718" s="242"/>
      <c r="O2718" s="242" t="s">
        <v>18818</v>
      </c>
      <c r="P2718" s="242" t="s">
        <v>13465</v>
      </c>
      <c r="Q2718" s="242" t="s">
        <v>4733</v>
      </c>
    </row>
    <row r="2719" spans="1:17">
      <c r="A2719" s="242" t="s">
        <v>13498</v>
      </c>
      <c r="B2719" s="242" t="s">
        <v>13499</v>
      </c>
      <c r="C2719" s="242" t="s">
        <v>13500</v>
      </c>
      <c r="D2719" s="242"/>
      <c r="E2719" s="242" t="s">
        <v>13472</v>
      </c>
      <c r="F2719" s="242" t="s">
        <v>4742</v>
      </c>
      <c r="G2719" s="240">
        <v>60</v>
      </c>
      <c r="H2719" s="241">
        <v>0</v>
      </c>
      <c r="I2719" s="242" t="s">
        <v>5192</v>
      </c>
      <c r="J2719" s="242" t="s">
        <v>5193</v>
      </c>
      <c r="K2719" s="242" t="s">
        <v>4729</v>
      </c>
      <c r="L2719" s="242" t="s">
        <v>4832</v>
      </c>
      <c r="M2719" s="242" t="s">
        <v>5325</v>
      </c>
      <c r="N2719" s="242"/>
      <c r="O2719" s="242" t="s">
        <v>18818</v>
      </c>
      <c r="P2719" s="242" t="s">
        <v>13465</v>
      </c>
      <c r="Q2719" s="242" t="s">
        <v>4733</v>
      </c>
    </row>
    <row r="2720" spans="1:17">
      <c r="A2720" s="242" t="s">
        <v>13501</v>
      </c>
      <c r="B2720" s="242" t="s">
        <v>13502</v>
      </c>
      <c r="C2720" s="242" t="s">
        <v>13503</v>
      </c>
      <c r="D2720" s="242"/>
      <c r="E2720" s="242" t="s">
        <v>13472</v>
      </c>
      <c r="F2720" s="242" t="s">
        <v>4742</v>
      </c>
      <c r="G2720" s="240">
        <v>60</v>
      </c>
      <c r="H2720" s="241">
        <v>0</v>
      </c>
      <c r="I2720" s="242" t="s">
        <v>5192</v>
      </c>
      <c r="J2720" s="242" t="s">
        <v>5193</v>
      </c>
      <c r="K2720" s="242" t="s">
        <v>4729</v>
      </c>
      <c r="L2720" s="242" t="s">
        <v>4832</v>
      </c>
      <c r="M2720" s="242" t="s">
        <v>11173</v>
      </c>
      <c r="N2720" s="242"/>
      <c r="O2720" s="242" t="s">
        <v>18818</v>
      </c>
      <c r="P2720" s="242" t="s">
        <v>13465</v>
      </c>
      <c r="Q2720" s="242" t="s">
        <v>4733</v>
      </c>
    </row>
    <row r="2721" spans="1:17">
      <c r="A2721" s="242" t="s">
        <v>13504</v>
      </c>
      <c r="B2721" s="242" t="s">
        <v>13505</v>
      </c>
      <c r="C2721" s="242" t="s">
        <v>13506</v>
      </c>
      <c r="D2721" s="242"/>
      <c r="E2721" s="242" t="s">
        <v>13472</v>
      </c>
      <c r="F2721" s="242" t="s">
        <v>4742</v>
      </c>
      <c r="G2721" s="240">
        <v>60</v>
      </c>
      <c r="H2721" s="241">
        <v>0</v>
      </c>
      <c r="I2721" s="242" t="s">
        <v>5192</v>
      </c>
      <c r="J2721" s="242" t="s">
        <v>5193</v>
      </c>
      <c r="K2721" s="242" t="s">
        <v>4729</v>
      </c>
      <c r="L2721" s="242" t="s">
        <v>4832</v>
      </c>
      <c r="M2721" s="242" t="s">
        <v>5194</v>
      </c>
      <c r="N2721" s="242"/>
      <c r="O2721" s="242" t="s">
        <v>18818</v>
      </c>
      <c r="P2721" s="242" t="s">
        <v>13465</v>
      </c>
      <c r="Q2721" s="242" t="s">
        <v>4733</v>
      </c>
    </row>
    <row r="2722" spans="1:17">
      <c r="A2722" s="242" t="s">
        <v>13507</v>
      </c>
      <c r="B2722" s="242" t="s">
        <v>13508</v>
      </c>
      <c r="C2722" s="242" t="s">
        <v>13509</v>
      </c>
      <c r="D2722" s="242"/>
      <c r="E2722" s="242" t="s">
        <v>13472</v>
      </c>
      <c r="F2722" s="242" t="s">
        <v>4742</v>
      </c>
      <c r="G2722" s="240">
        <v>60</v>
      </c>
      <c r="H2722" s="241">
        <v>0</v>
      </c>
      <c r="I2722" s="242" t="s">
        <v>5192</v>
      </c>
      <c r="J2722" s="242" t="s">
        <v>5193</v>
      </c>
      <c r="K2722" s="242" t="s">
        <v>4729</v>
      </c>
      <c r="L2722" s="242" t="s">
        <v>4832</v>
      </c>
      <c r="M2722" s="242" t="s">
        <v>5194</v>
      </c>
      <c r="N2722" s="242"/>
      <c r="O2722" s="242" t="s">
        <v>18818</v>
      </c>
      <c r="P2722" s="242" t="s">
        <v>13465</v>
      </c>
      <c r="Q2722" s="242" t="s">
        <v>4733</v>
      </c>
    </row>
    <row r="2723" spans="1:17">
      <c r="A2723" s="242" t="s">
        <v>13510</v>
      </c>
      <c r="B2723" s="242" t="s">
        <v>13511</v>
      </c>
      <c r="C2723" s="242" t="s">
        <v>13512</v>
      </c>
      <c r="D2723" s="242"/>
      <c r="E2723" s="242" t="s">
        <v>13472</v>
      </c>
      <c r="F2723" s="242" t="s">
        <v>4742</v>
      </c>
      <c r="G2723" s="240">
        <v>60</v>
      </c>
      <c r="H2723" s="241">
        <v>0</v>
      </c>
      <c r="I2723" s="242" t="s">
        <v>5192</v>
      </c>
      <c r="J2723" s="242" t="s">
        <v>5193</v>
      </c>
      <c r="K2723" s="242" t="s">
        <v>4729</v>
      </c>
      <c r="L2723" s="242" t="s">
        <v>4832</v>
      </c>
      <c r="M2723" s="242" t="s">
        <v>5264</v>
      </c>
      <c r="N2723" s="242"/>
      <c r="O2723" s="242" t="s">
        <v>18818</v>
      </c>
      <c r="P2723" s="242" t="s">
        <v>13465</v>
      </c>
      <c r="Q2723" s="242" t="s">
        <v>4733</v>
      </c>
    </row>
    <row r="2724" spans="1:17">
      <c r="A2724" s="242" t="s">
        <v>13513</v>
      </c>
      <c r="B2724" s="242" t="s">
        <v>13514</v>
      </c>
      <c r="C2724" s="242" t="s">
        <v>13515</v>
      </c>
      <c r="D2724" s="242"/>
      <c r="E2724" s="242" t="s">
        <v>13472</v>
      </c>
      <c r="F2724" s="242" t="s">
        <v>4742</v>
      </c>
      <c r="G2724" s="240">
        <v>60</v>
      </c>
      <c r="H2724" s="241">
        <v>0</v>
      </c>
      <c r="I2724" s="242" t="s">
        <v>5192</v>
      </c>
      <c r="J2724" s="242" t="s">
        <v>5193</v>
      </c>
      <c r="K2724" s="242" t="s">
        <v>4729</v>
      </c>
      <c r="L2724" s="242" t="s">
        <v>4832</v>
      </c>
      <c r="M2724" s="242" t="s">
        <v>5194</v>
      </c>
      <c r="N2724" s="242"/>
      <c r="O2724" s="242" t="s">
        <v>18818</v>
      </c>
      <c r="P2724" s="242" t="s">
        <v>13465</v>
      </c>
      <c r="Q2724" s="242" t="s">
        <v>4733</v>
      </c>
    </row>
    <row r="2725" spans="1:17">
      <c r="A2725" s="242" t="s">
        <v>13516</v>
      </c>
      <c r="B2725" s="242" t="s">
        <v>13517</v>
      </c>
      <c r="C2725" s="242" t="s">
        <v>13518</v>
      </c>
      <c r="D2725" s="242"/>
      <c r="E2725" s="242" t="s">
        <v>13472</v>
      </c>
      <c r="F2725" s="242" t="s">
        <v>4742</v>
      </c>
      <c r="G2725" s="240">
        <v>60</v>
      </c>
      <c r="H2725" s="241">
        <v>0</v>
      </c>
      <c r="I2725" s="242" t="s">
        <v>4967</v>
      </c>
      <c r="J2725" s="242" t="s">
        <v>4968</v>
      </c>
      <c r="K2725" s="242" t="s">
        <v>4729</v>
      </c>
      <c r="L2725" s="242" t="s">
        <v>4832</v>
      </c>
      <c r="M2725" s="242" t="s">
        <v>5302</v>
      </c>
      <c r="N2725" s="242"/>
      <c r="O2725" s="242" t="s">
        <v>18818</v>
      </c>
      <c r="P2725" s="242" t="s">
        <v>13465</v>
      </c>
      <c r="Q2725" s="242" t="s">
        <v>4733</v>
      </c>
    </row>
    <row r="2726" spans="1:17">
      <c r="A2726" s="242" t="s">
        <v>13519</v>
      </c>
      <c r="B2726" s="242" t="s">
        <v>13520</v>
      </c>
      <c r="C2726" s="242" t="s">
        <v>13521</v>
      </c>
      <c r="D2726" s="242"/>
      <c r="E2726" s="242" t="s">
        <v>13472</v>
      </c>
      <c r="F2726" s="242" t="s">
        <v>4742</v>
      </c>
      <c r="G2726" s="240">
        <v>60</v>
      </c>
      <c r="H2726" s="241">
        <v>0</v>
      </c>
      <c r="I2726" s="242" t="s">
        <v>5192</v>
      </c>
      <c r="J2726" s="242" t="s">
        <v>5193</v>
      </c>
      <c r="K2726" s="242" t="s">
        <v>4729</v>
      </c>
      <c r="L2726" s="242" t="s">
        <v>4832</v>
      </c>
      <c r="M2726" s="242" t="s">
        <v>5212</v>
      </c>
      <c r="N2726" s="242"/>
      <c r="O2726" s="242" t="s">
        <v>18818</v>
      </c>
      <c r="P2726" s="242" t="s">
        <v>13465</v>
      </c>
      <c r="Q2726" s="242" t="s">
        <v>4733</v>
      </c>
    </row>
    <row r="2727" spans="1:17">
      <c r="A2727" s="242" t="s">
        <v>13522</v>
      </c>
      <c r="B2727" s="242" t="s">
        <v>13523</v>
      </c>
      <c r="C2727" s="242" t="s">
        <v>13524</v>
      </c>
      <c r="D2727" s="242"/>
      <c r="E2727" s="242" t="s">
        <v>13472</v>
      </c>
      <c r="F2727" s="242" t="s">
        <v>4742</v>
      </c>
      <c r="G2727" s="240">
        <v>60</v>
      </c>
      <c r="H2727" s="241">
        <v>0</v>
      </c>
      <c r="I2727" s="242" t="s">
        <v>5192</v>
      </c>
      <c r="J2727" s="242" t="s">
        <v>5193</v>
      </c>
      <c r="K2727" s="242" t="s">
        <v>4729</v>
      </c>
      <c r="L2727" s="242" t="s">
        <v>4832</v>
      </c>
      <c r="M2727" s="242" t="s">
        <v>5194</v>
      </c>
      <c r="N2727" s="242"/>
      <c r="O2727" s="242" t="s">
        <v>18818</v>
      </c>
      <c r="P2727" s="242" t="s">
        <v>13465</v>
      </c>
      <c r="Q2727" s="242" t="s">
        <v>4733</v>
      </c>
    </row>
    <row r="2728" spans="1:17">
      <c r="A2728" s="242" t="s">
        <v>13525</v>
      </c>
      <c r="B2728" s="242" t="s">
        <v>13526</v>
      </c>
      <c r="C2728" s="242" t="s">
        <v>13527</v>
      </c>
      <c r="D2728" s="242"/>
      <c r="E2728" s="242" t="s">
        <v>13472</v>
      </c>
      <c r="F2728" s="242" t="s">
        <v>4742</v>
      </c>
      <c r="G2728" s="240">
        <v>60</v>
      </c>
      <c r="H2728" s="241">
        <v>0</v>
      </c>
      <c r="I2728" s="242" t="s">
        <v>5192</v>
      </c>
      <c r="J2728" s="242" t="s">
        <v>5193</v>
      </c>
      <c r="K2728" s="242" t="s">
        <v>4729</v>
      </c>
      <c r="L2728" s="242" t="s">
        <v>4832</v>
      </c>
      <c r="M2728" s="242" t="s">
        <v>5325</v>
      </c>
      <c r="N2728" s="242"/>
      <c r="O2728" s="242" t="s">
        <v>18818</v>
      </c>
      <c r="P2728" s="242" t="s">
        <v>13465</v>
      </c>
      <c r="Q2728" s="242" t="s">
        <v>4733</v>
      </c>
    </row>
    <row r="2729" spans="1:17">
      <c r="A2729" s="242" t="s">
        <v>13528</v>
      </c>
      <c r="B2729" s="242" t="s">
        <v>13529</v>
      </c>
      <c r="C2729" s="242" t="s">
        <v>13530</v>
      </c>
      <c r="D2729" s="242"/>
      <c r="E2729" s="242" t="s">
        <v>13472</v>
      </c>
      <c r="F2729" s="242" t="s">
        <v>4742</v>
      </c>
      <c r="G2729" s="240">
        <v>60</v>
      </c>
      <c r="H2729" s="241">
        <v>0</v>
      </c>
      <c r="I2729" s="242" t="s">
        <v>5192</v>
      </c>
      <c r="J2729" s="242" t="s">
        <v>5193</v>
      </c>
      <c r="K2729" s="242" t="s">
        <v>4729</v>
      </c>
      <c r="L2729" s="242" t="s">
        <v>4832</v>
      </c>
      <c r="M2729" s="242" t="s">
        <v>5194</v>
      </c>
      <c r="N2729" s="242"/>
      <c r="O2729" s="242" t="s">
        <v>18818</v>
      </c>
      <c r="P2729" s="242" t="s">
        <v>13465</v>
      </c>
      <c r="Q2729" s="242" t="s">
        <v>4733</v>
      </c>
    </row>
    <row r="2730" spans="1:17">
      <c r="A2730" s="242" t="s">
        <v>13531</v>
      </c>
      <c r="B2730" s="242" t="s">
        <v>13532</v>
      </c>
      <c r="C2730" s="242" t="s">
        <v>13533</v>
      </c>
      <c r="D2730" s="242"/>
      <c r="E2730" s="242" t="s">
        <v>13472</v>
      </c>
      <c r="F2730" s="242" t="s">
        <v>4742</v>
      </c>
      <c r="G2730" s="240">
        <v>60</v>
      </c>
      <c r="H2730" s="241">
        <v>0</v>
      </c>
      <c r="I2730" s="242" t="s">
        <v>5192</v>
      </c>
      <c r="J2730" s="242" t="s">
        <v>5193</v>
      </c>
      <c r="K2730" s="242" t="s">
        <v>4729</v>
      </c>
      <c r="L2730" s="242" t="s">
        <v>4832</v>
      </c>
      <c r="M2730" s="242" t="s">
        <v>5264</v>
      </c>
      <c r="N2730" s="242"/>
      <c r="O2730" s="242" t="s">
        <v>18818</v>
      </c>
      <c r="P2730" s="242" t="s">
        <v>13465</v>
      </c>
      <c r="Q2730" s="242" t="s">
        <v>4733</v>
      </c>
    </row>
    <row r="2731" spans="1:17">
      <c r="A2731" s="242" t="s">
        <v>13534</v>
      </c>
      <c r="B2731" s="242" t="s">
        <v>13535</v>
      </c>
      <c r="C2731" s="242" t="s">
        <v>13536</v>
      </c>
      <c r="D2731" s="242"/>
      <c r="E2731" s="242" t="s">
        <v>13472</v>
      </c>
      <c r="F2731" s="242" t="s">
        <v>4742</v>
      </c>
      <c r="G2731" s="240">
        <v>60</v>
      </c>
      <c r="H2731" s="241">
        <v>0</v>
      </c>
      <c r="I2731" s="242" t="s">
        <v>5192</v>
      </c>
      <c r="J2731" s="242" t="s">
        <v>5193</v>
      </c>
      <c r="K2731" s="242" t="s">
        <v>4729</v>
      </c>
      <c r="L2731" s="242" t="s">
        <v>4832</v>
      </c>
      <c r="M2731" s="242" t="s">
        <v>5194</v>
      </c>
      <c r="N2731" s="242"/>
      <c r="O2731" s="242" t="s">
        <v>18818</v>
      </c>
      <c r="P2731" s="242" t="s">
        <v>13465</v>
      </c>
      <c r="Q2731" s="242" t="s">
        <v>4733</v>
      </c>
    </row>
    <row r="2732" spans="1:17">
      <c r="A2732" s="242" t="s">
        <v>13537</v>
      </c>
      <c r="B2732" s="242" t="s">
        <v>13538</v>
      </c>
      <c r="C2732" s="242" t="s">
        <v>13539</v>
      </c>
      <c r="D2732" s="242"/>
      <c r="E2732" s="242" t="s">
        <v>13472</v>
      </c>
      <c r="F2732" s="242" t="s">
        <v>4742</v>
      </c>
      <c r="G2732" s="240">
        <v>60</v>
      </c>
      <c r="H2732" s="241">
        <v>0</v>
      </c>
      <c r="I2732" s="242" t="s">
        <v>4967</v>
      </c>
      <c r="J2732" s="242" t="s">
        <v>4968</v>
      </c>
      <c r="K2732" s="242" t="s">
        <v>4729</v>
      </c>
      <c r="L2732" s="242" t="s">
        <v>4832</v>
      </c>
      <c r="M2732" s="242" t="s">
        <v>4991</v>
      </c>
      <c r="N2732" s="242"/>
      <c r="O2732" s="242" t="s">
        <v>18818</v>
      </c>
      <c r="P2732" s="242" t="s">
        <v>13465</v>
      </c>
      <c r="Q2732" s="242" t="s">
        <v>4733</v>
      </c>
    </row>
    <row r="2733" spans="1:17">
      <c r="A2733" s="242" t="s">
        <v>13540</v>
      </c>
      <c r="B2733" s="242" t="s">
        <v>13541</v>
      </c>
      <c r="C2733" s="242" t="s">
        <v>13542</v>
      </c>
      <c r="D2733" s="242"/>
      <c r="E2733" s="242" t="s">
        <v>13472</v>
      </c>
      <c r="F2733" s="242" t="s">
        <v>4742</v>
      </c>
      <c r="G2733" s="240">
        <v>60</v>
      </c>
      <c r="H2733" s="241">
        <v>0</v>
      </c>
      <c r="I2733" s="242" t="s">
        <v>5192</v>
      </c>
      <c r="J2733" s="242" t="s">
        <v>5193</v>
      </c>
      <c r="K2733" s="242" t="s">
        <v>4729</v>
      </c>
      <c r="L2733" s="242" t="s">
        <v>4832</v>
      </c>
      <c r="M2733" s="242" t="s">
        <v>5194</v>
      </c>
      <c r="N2733" s="242"/>
      <c r="O2733" s="242" t="s">
        <v>18818</v>
      </c>
      <c r="P2733" s="242" t="s">
        <v>13465</v>
      </c>
      <c r="Q2733" s="242" t="s">
        <v>4733</v>
      </c>
    </row>
    <row r="2734" spans="1:17">
      <c r="A2734" s="242" t="s">
        <v>13543</v>
      </c>
      <c r="B2734" s="242" t="s">
        <v>13544</v>
      </c>
      <c r="C2734" s="242" t="s">
        <v>13545</v>
      </c>
      <c r="D2734" s="242"/>
      <c r="E2734" s="242" t="s">
        <v>13472</v>
      </c>
      <c r="F2734" s="242" t="s">
        <v>4742</v>
      </c>
      <c r="G2734" s="240">
        <v>60</v>
      </c>
      <c r="H2734" s="241">
        <v>0</v>
      </c>
      <c r="I2734" s="242" t="s">
        <v>5192</v>
      </c>
      <c r="J2734" s="242" t="s">
        <v>5193</v>
      </c>
      <c r="K2734" s="242" t="s">
        <v>4729</v>
      </c>
      <c r="L2734" s="242" t="s">
        <v>4832</v>
      </c>
      <c r="M2734" s="242" t="s">
        <v>5202</v>
      </c>
      <c r="N2734" s="242"/>
      <c r="O2734" s="242" t="s">
        <v>18818</v>
      </c>
      <c r="P2734" s="242" t="s">
        <v>13465</v>
      </c>
      <c r="Q2734" s="242" t="s">
        <v>4733</v>
      </c>
    </row>
    <row r="2735" spans="1:17">
      <c r="A2735" s="242" t="s">
        <v>13546</v>
      </c>
      <c r="B2735" s="242" t="s">
        <v>13547</v>
      </c>
      <c r="C2735" s="242" t="s">
        <v>13548</v>
      </c>
      <c r="D2735" s="242"/>
      <c r="E2735" s="242" t="s">
        <v>13472</v>
      </c>
      <c r="F2735" s="242" t="s">
        <v>4742</v>
      </c>
      <c r="G2735" s="240">
        <v>60</v>
      </c>
      <c r="H2735" s="241">
        <v>0</v>
      </c>
      <c r="I2735" s="242" t="s">
        <v>5192</v>
      </c>
      <c r="J2735" s="242" t="s">
        <v>5193</v>
      </c>
      <c r="K2735" s="242" t="s">
        <v>4729</v>
      </c>
      <c r="L2735" s="242" t="s">
        <v>4832</v>
      </c>
      <c r="M2735" s="242" t="s">
        <v>5325</v>
      </c>
      <c r="N2735" s="242"/>
      <c r="O2735" s="242" t="s">
        <v>18818</v>
      </c>
      <c r="P2735" s="242" t="s">
        <v>13465</v>
      </c>
      <c r="Q2735" s="242" t="s">
        <v>4733</v>
      </c>
    </row>
    <row r="2736" spans="1:17">
      <c r="A2736" s="242" t="s">
        <v>13549</v>
      </c>
      <c r="B2736" s="242" t="s">
        <v>13550</v>
      </c>
      <c r="C2736" s="242" t="s">
        <v>13551</v>
      </c>
      <c r="D2736" s="242"/>
      <c r="E2736" s="242" t="s">
        <v>13472</v>
      </c>
      <c r="F2736" s="242" t="s">
        <v>4742</v>
      </c>
      <c r="G2736" s="240">
        <v>60</v>
      </c>
      <c r="H2736" s="241">
        <v>0</v>
      </c>
      <c r="I2736" s="242" t="s">
        <v>5192</v>
      </c>
      <c r="J2736" s="242" t="s">
        <v>5193</v>
      </c>
      <c r="K2736" s="242" t="s">
        <v>4729</v>
      </c>
      <c r="L2736" s="242" t="s">
        <v>4832</v>
      </c>
      <c r="M2736" s="242" t="s">
        <v>5325</v>
      </c>
      <c r="N2736" s="242"/>
      <c r="O2736" s="242" t="s">
        <v>18818</v>
      </c>
      <c r="P2736" s="242" t="s">
        <v>13465</v>
      </c>
      <c r="Q2736" s="242" t="s">
        <v>4733</v>
      </c>
    </row>
    <row r="2737" spans="1:17">
      <c r="A2737" s="242" t="s">
        <v>13552</v>
      </c>
      <c r="B2737" s="242" t="s">
        <v>13553</v>
      </c>
      <c r="C2737" s="242" t="s">
        <v>13554</v>
      </c>
      <c r="D2737" s="242"/>
      <c r="E2737" s="242" t="s">
        <v>13472</v>
      </c>
      <c r="F2737" s="242" t="s">
        <v>4742</v>
      </c>
      <c r="G2737" s="240">
        <v>60</v>
      </c>
      <c r="H2737" s="241">
        <v>0</v>
      </c>
      <c r="I2737" s="242" t="s">
        <v>5192</v>
      </c>
      <c r="J2737" s="242" t="s">
        <v>5193</v>
      </c>
      <c r="K2737" s="242" t="s">
        <v>4729</v>
      </c>
      <c r="L2737" s="242" t="s">
        <v>4832</v>
      </c>
      <c r="M2737" s="242" t="s">
        <v>5194</v>
      </c>
      <c r="N2737" s="242"/>
      <c r="O2737" s="242" t="s">
        <v>18818</v>
      </c>
      <c r="P2737" s="242" t="s">
        <v>13465</v>
      </c>
      <c r="Q2737" s="242" t="s">
        <v>4733</v>
      </c>
    </row>
    <row r="2738" spans="1:17">
      <c r="A2738" s="242" t="s">
        <v>13555</v>
      </c>
      <c r="B2738" s="242" t="s">
        <v>13556</v>
      </c>
      <c r="C2738" s="242" t="s">
        <v>13557</v>
      </c>
      <c r="D2738" s="242" t="s">
        <v>13558</v>
      </c>
      <c r="E2738" s="242" t="s">
        <v>13472</v>
      </c>
      <c r="F2738" s="242" t="s">
        <v>13558</v>
      </c>
      <c r="G2738" s="240">
        <v>60</v>
      </c>
      <c r="H2738" s="241">
        <v>0</v>
      </c>
      <c r="I2738" s="242" t="s">
        <v>5192</v>
      </c>
      <c r="J2738" s="242" t="s">
        <v>5193</v>
      </c>
      <c r="K2738" s="242" t="s">
        <v>4729</v>
      </c>
      <c r="L2738" s="242" t="s">
        <v>4832</v>
      </c>
      <c r="M2738" s="242" t="s">
        <v>5194</v>
      </c>
      <c r="N2738" s="242"/>
      <c r="O2738" s="242" t="s">
        <v>18818</v>
      </c>
      <c r="P2738" s="242" t="s">
        <v>13465</v>
      </c>
      <c r="Q2738" s="242" t="s">
        <v>4733</v>
      </c>
    </row>
    <row r="2739" spans="1:17">
      <c r="A2739" s="242" t="s">
        <v>13559</v>
      </c>
      <c r="B2739" s="242" t="s">
        <v>13560</v>
      </c>
      <c r="C2739" s="242" t="s">
        <v>13561</v>
      </c>
      <c r="D2739" s="242"/>
      <c r="E2739" s="242" t="s">
        <v>13472</v>
      </c>
      <c r="F2739" s="242" t="s">
        <v>4742</v>
      </c>
      <c r="G2739" s="240">
        <v>60</v>
      </c>
      <c r="H2739" s="241">
        <v>0</v>
      </c>
      <c r="I2739" s="242" t="s">
        <v>4967</v>
      </c>
      <c r="J2739" s="242" t="s">
        <v>4968</v>
      </c>
      <c r="K2739" s="242" t="s">
        <v>4729</v>
      </c>
      <c r="L2739" s="242" t="s">
        <v>4832</v>
      </c>
      <c r="M2739" s="242" t="s">
        <v>5222</v>
      </c>
      <c r="N2739" s="242"/>
      <c r="O2739" s="242" t="s">
        <v>18818</v>
      </c>
      <c r="P2739" s="242" t="s">
        <v>13465</v>
      </c>
      <c r="Q2739" s="242" t="s">
        <v>4733</v>
      </c>
    </row>
    <row r="2740" spans="1:17">
      <c r="A2740" s="242" t="s">
        <v>13562</v>
      </c>
      <c r="B2740" s="242" t="s">
        <v>13563</v>
      </c>
      <c r="C2740" s="242" t="s">
        <v>13564</v>
      </c>
      <c r="D2740" s="242"/>
      <c r="E2740" s="242" t="s">
        <v>13472</v>
      </c>
      <c r="F2740" s="242" t="s">
        <v>4742</v>
      </c>
      <c r="G2740" s="240">
        <v>60</v>
      </c>
      <c r="H2740" s="241">
        <v>0</v>
      </c>
      <c r="I2740" s="242" t="s">
        <v>4967</v>
      </c>
      <c r="J2740" s="242" t="s">
        <v>4968</v>
      </c>
      <c r="K2740" s="242" t="s">
        <v>4729</v>
      </c>
      <c r="L2740" s="242" t="s">
        <v>4832</v>
      </c>
      <c r="M2740" s="242" t="s">
        <v>5302</v>
      </c>
      <c r="N2740" s="242"/>
      <c r="O2740" s="242" t="s">
        <v>18818</v>
      </c>
      <c r="P2740" s="242" t="s">
        <v>13465</v>
      </c>
      <c r="Q2740" s="242" t="s">
        <v>4733</v>
      </c>
    </row>
    <row r="2741" spans="1:17">
      <c r="A2741" s="242" t="s">
        <v>13565</v>
      </c>
      <c r="B2741" s="242" t="s">
        <v>13566</v>
      </c>
      <c r="C2741" s="242" t="s">
        <v>13567</v>
      </c>
      <c r="D2741" s="242"/>
      <c r="E2741" s="242" t="s">
        <v>13472</v>
      </c>
      <c r="F2741" s="242" t="s">
        <v>4742</v>
      </c>
      <c r="G2741" s="240">
        <v>60</v>
      </c>
      <c r="H2741" s="241">
        <v>0</v>
      </c>
      <c r="I2741" s="242" t="s">
        <v>5192</v>
      </c>
      <c r="J2741" s="242" t="s">
        <v>5193</v>
      </c>
      <c r="K2741" s="242" t="s">
        <v>4729</v>
      </c>
      <c r="L2741" s="242" t="s">
        <v>4832</v>
      </c>
      <c r="M2741" s="242" t="s">
        <v>5325</v>
      </c>
      <c r="N2741" s="242"/>
      <c r="O2741" s="242" t="s">
        <v>18818</v>
      </c>
      <c r="P2741" s="242" t="s">
        <v>13465</v>
      </c>
      <c r="Q2741" s="242" t="s">
        <v>4733</v>
      </c>
    </row>
    <row r="2742" spans="1:17">
      <c r="A2742" s="242" t="s">
        <v>13568</v>
      </c>
      <c r="B2742" s="242" t="s">
        <v>13569</v>
      </c>
      <c r="C2742" s="242" t="s">
        <v>13570</v>
      </c>
      <c r="D2742" s="242"/>
      <c r="E2742" s="242" t="s">
        <v>13472</v>
      </c>
      <c r="F2742" s="242" t="s">
        <v>4742</v>
      </c>
      <c r="G2742" s="240">
        <v>60</v>
      </c>
      <c r="H2742" s="241">
        <v>0</v>
      </c>
      <c r="I2742" s="242" t="s">
        <v>4967</v>
      </c>
      <c r="J2742" s="242" t="s">
        <v>4968</v>
      </c>
      <c r="K2742" s="242" t="s">
        <v>4729</v>
      </c>
      <c r="L2742" s="242" t="s">
        <v>4832</v>
      </c>
      <c r="M2742" s="242" t="s">
        <v>5222</v>
      </c>
      <c r="N2742" s="242"/>
      <c r="O2742" s="242" t="s">
        <v>18818</v>
      </c>
      <c r="P2742" s="242" t="s">
        <v>13465</v>
      </c>
      <c r="Q2742" s="242" t="s">
        <v>4733</v>
      </c>
    </row>
    <row r="2743" spans="1:17">
      <c r="A2743" s="242" t="s">
        <v>13571</v>
      </c>
      <c r="B2743" s="242" t="s">
        <v>13572</v>
      </c>
      <c r="C2743" s="242" t="s">
        <v>13573</v>
      </c>
      <c r="D2743" s="242"/>
      <c r="E2743" s="242" t="s">
        <v>13472</v>
      </c>
      <c r="F2743" s="242" t="s">
        <v>4742</v>
      </c>
      <c r="G2743" s="240">
        <v>60</v>
      </c>
      <c r="H2743" s="241">
        <v>0</v>
      </c>
      <c r="I2743" s="242" t="s">
        <v>5192</v>
      </c>
      <c r="J2743" s="242" t="s">
        <v>5193</v>
      </c>
      <c r="K2743" s="242" t="s">
        <v>4729</v>
      </c>
      <c r="L2743" s="242" t="s">
        <v>4832</v>
      </c>
      <c r="M2743" s="242" t="s">
        <v>5325</v>
      </c>
      <c r="N2743" s="242"/>
      <c r="O2743" s="242" t="s">
        <v>18818</v>
      </c>
      <c r="P2743" s="242" t="s">
        <v>13465</v>
      </c>
      <c r="Q2743" s="242" t="s">
        <v>4733</v>
      </c>
    </row>
    <row r="2744" spans="1:17">
      <c r="A2744" s="242" t="s">
        <v>13574</v>
      </c>
      <c r="B2744" s="242" t="s">
        <v>13575</v>
      </c>
      <c r="C2744" s="242" t="s">
        <v>13576</v>
      </c>
      <c r="D2744" s="242"/>
      <c r="E2744" s="242" t="s">
        <v>13472</v>
      </c>
      <c r="F2744" s="242" t="s">
        <v>4742</v>
      </c>
      <c r="G2744" s="240">
        <v>60</v>
      </c>
      <c r="H2744" s="241">
        <v>0</v>
      </c>
      <c r="I2744" s="242" t="s">
        <v>4967</v>
      </c>
      <c r="J2744" s="242" t="s">
        <v>4968</v>
      </c>
      <c r="K2744" s="242" t="s">
        <v>4729</v>
      </c>
      <c r="L2744" s="242" t="s">
        <v>4832</v>
      </c>
      <c r="M2744" s="242" t="s">
        <v>5222</v>
      </c>
      <c r="N2744" s="242"/>
      <c r="O2744" s="242" t="s">
        <v>18818</v>
      </c>
      <c r="P2744" s="242" t="s">
        <v>13465</v>
      </c>
      <c r="Q2744" s="242" t="s">
        <v>4733</v>
      </c>
    </row>
    <row r="2745" spans="1:17">
      <c r="A2745" s="242" t="s">
        <v>13577</v>
      </c>
      <c r="B2745" s="242" t="s">
        <v>13578</v>
      </c>
      <c r="C2745" s="242" t="s">
        <v>13579</v>
      </c>
      <c r="D2745" s="242"/>
      <c r="E2745" s="242" t="s">
        <v>13472</v>
      </c>
      <c r="F2745" s="242" t="s">
        <v>4742</v>
      </c>
      <c r="G2745" s="240">
        <v>60</v>
      </c>
      <c r="H2745" s="241">
        <v>0</v>
      </c>
      <c r="I2745" s="242" t="s">
        <v>5192</v>
      </c>
      <c r="J2745" s="242" t="s">
        <v>5193</v>
      </c>
      <c r="K2745" s="242" t="s">
        <v>4729</v>
      </c>
      <c r="L2745" s="242" t="s">
        <v>4832</v>
      </c>
      <c r="M2745" s="242" t="s">
        <v>5264</v>
      </c>
      <c r="N2745" s="242"/>
      <c r="O2745" s="242" t="s">
        <v>18818</v>
      </c>
      <c r="P2745" s="242" t="s">
        <v>13465</v>
      </c>
      <c r="Q2745" s="242" t="s">
        <v>4733</v>
      </c>
    </row>
    <row r="2746" spans="1:17">
      <c r="A2746" s="242" t="s">
        <v>13580</v>
      </c>
      <c r="B2746" s="242" t="s">
        <v>13581</v>
      </c>
      <c r="C2746" s="242" t="s">
        <v>13582</v>
      </c>
      <c r="D2746" s="242"/>
      <c r="E2746" s="242" t="s">
        <v>13472</v>
      </c>
      <c r="F2746" s="242" t="s">
        <v>4742</v>
      </c>
      <c r="G2746" s="240">
        <v>60</v>
      </c>
      <c r="H2746" s="241">
        <v>0</v>
      </c>
      <c r="I2746" s="242" t="s">
        <v>4967</v>
      </c>
      <c r="J2746" s="242" t="s">
        <v>4968</v>
      </c>
      <c r="K2746" s="242" t="s">
        <v>4729</v>
      </c>
      <c r="L2746" s="242" t="s">
        <v>4832</v>
      </c>
      <c r="M2746" s="242" t="s">
        <v>4991</v>
      </c>
      <c r="N2746" s="242"/>
      <c r="O2746" s="242" t="s">
        <v>18818</v>
      </c>
      <c r="P2746" s="242" t="s">
        <v>13465</v>
      </c>
      <c r="Q2746" s="242" t="s">
        <v>4733</v>
      </c>
    </row>
    <row r="2747" spans="1:17">
      <c r="A2747" s="242" t="s">
        <v>13583</v>
      </c>
      <c r="B2747" s="242" t="s">
        <v>13584</v>
      </c>
      <c r="C2747" s="242" t="s">
        <v>13585</v>
      </c>
      <c r="D2747" s="242"/>
      <c r="E2747" s="242" t="s">
        <v>13472</v>
      </c>
      <c r="F2747" s="242" t="s">
        <v>4742</v>
      </c>
      <c r="G2747" s="240">
        <v>60</v>
      </c>
      <c r="H2747" s="241">
        <v>0</v>
      </c>
      <c r="I2747" s="242" t="s">
        <v>4848</v>
      </c>
      <c r="J2747" s="242" t="s">
        <v>4849</v>
      </c>
      <c r="K2747" s="242" t="s">
        <v>4729</v>
      </c>
      <c r="L2747" s="242" t="s">
        <v>4850</v>
      </c>
      <c r="M2747" s="242" t="s">
        <v>4851</v>
      </c>
      <c r="N2747" s="242"/>
      <c r="O2747" s="242" t="s">
        <v>18818</v>
      </c>
      <c r="P2747" s="242" t="s">
        <v>13465</v>
      </c>
      <c r="Q2747" s="242" t="s">
        <v>4733</v>
      </c>
    </row>
    <row r="2748" spans="1:17">
      <c r="A2748" s="242" t="s">
        <v>13586</v>
      </c>
      <c r="B2748" s="242" t="s">
        <v>13587</v>
      </c>
      <c r="C2748" s="242" t="s">
        <v>13588</v>
      </c>
      <c r="D2748" s="242"/>
      <c r="E2748" s="242" t="s">
        <v>13014</v>
      </c>
      <c r="F2748" s="242" t="s">
        <v>4742</v>
      </c>
      <c r="G2748" s="240">
        <v>60</v>
      </c>
      <c r="H2748" s="241">
        <v>0</v>
      </c>
      <c r="I2748" s="242" t="s">
        <v>4738</v>
      </c>
      <c r="J2748" s="242" t="s">
        <v>4739</v>
      </c>
      <c r="K2748" s="242" t="s">
        <v>4729</v>
      </c>
      <c r="L2748" s="242" t="s">
        <v>4730</v>
      </c>
      <c r="M2748" s="242" t="s">
        <v>4813</v>
      </c>
      <c r="N2748" s="242"/>
      <c r="O2748" s="242" t="s">
        <v>18818</v>
      </c>
      <c r="P2748" s="242" t="s">
        <v>13465</v>
      </c>
      <c r="Q2748" s="242" t="s">
        <v>4733</v>
      </c>
    </row>
    <row r="2749" spans="1:17">
      <c r="A2749" s="242" t="s">
        <v>13589</v>
      </c>
      <c r="B2749" s="242" t="s">
        <v>13590</v>
      </c>
      <c r="C2749" s="242" t="s">
        <v>13591</v>
      </c>
      <c r="D2749" s="242"/>
      <c r="E2749" s="242" t="s">
        <v>13014</v>
      </c>
      <c r="F2749" s="242" t="s">
        <v>4742</v>
      </c>
      <c r="G2749" s="240">
        <v>60</v>
      </c>
      <c r="H2749" s="241">
        <v>0</v>
      </c>
      <c r="I2749" s="242" t="s">
        <v>4780</v>
      </c>
      <c r="J2749" s="242" t="s">
        <v>4781</v>
      </c>
      <c r="K2749" s="242" t="s">
        <v>4729</v>
      </c>
      <c r="L2749" s="242" t="s">
        <v>4730</v>
      </c>
      <c r="M2749" s="242" t="s">
        <v>4816</v>
      </c>
      <c r="N2749" s="242"/>
      <c r="O2749" s="242" t="s">
        <v>18818</v>
      </c>
      <c r="P2749" s="242" t="s">
        <v>13465</v>
      </c>
      <c r="Q2749" s="242" t="s">
        <v>4733</v>
      </c>
    </row>
    <row r="2750" spans="1:17">
      <c r="A2750" s="242" t="s">
        <v>13592</v>
      </c>
      <c r="B2750" s="242" t="s">
        <v>13593</v>
      </c>
      <c r="C2750" s="242" t="s">
        <v>13594</v>
      </c>
      <c r="D2750" s="242"/>
      <c r="E2750" s="242" t="s">
        <v>13014</v>
      </c>
      <c r="F2750" s="242" t="s">
        <v>4742</v>
      </c>
      <c r="G2750" s="240">
        <v>60</v>
      </c>
      <c r="H2750" s="241">
        <v>0</v>
      </c>
      <c r="I2750" s="242" t="s">
        <v>4780</v>
      </c>
      <c r="J2750" s="242" t="s">
        <v>4781</v>
      </c>
      <c r="K2750" s="242" t="s">
        <v>4729</v>
      </c>
      <c r="L2750" s="242" t="s">
        <v>4730</v>
      </c>
      <c r="M2750" s="242" t="s">
        <v>4872</v>
      </c>
      <c r="N2750" s="242"/>
      <c r="O2750" s="242" t="s">
        <v>18818</v>
      </c>
      <c r="P2750" s="242" t="s">
        <v>13465</v>
      </c>
      <c r="Q2750" s="242" t="s">
        <v>4733</v>
      </c>
    </row>
    <row r="2751" spans="1:17">
      <c r="A2751" s="242" t="s">
        <v>13595</v>
      </c>
      <c r="B2751" s="242" t="s">
        <v>13596</v>
      </c>
      <c r="C2751" s="242" t="s">
        <v>13597</v>
      </c>
      <c r="D2751" s="242"/>
      <c r="E2751" s="242" t="s">
        <v>13014</v>
      </c>
      <c r="F2751" s="242" t="s">
        <v>4742</v>
      </c>
      <c r="G2751" s="240">
        <v>60</v>
      </c>
      <c r="H2751" s="241">
        <v>0</v>
      </c>
      <c r="I2751" s="242" t="s">
        <v>4808</v>
      </c>
      <c r="J2751" s="242" t="s">
        <v>4809</v>
      </c>
      <c r="K2751" s="242" t="s">
        <v>4729</v>
      </c>
      <c r="L2751" s="242" t="s">
        <v>4730</v>
      </c>
      <c r="M2751" s="242" t="s">
        <v>5113</v>
      </c>
      <c r="N2751" s="242"/>
      <c r="O2751" s="242" t="s">
        <v>18818</v>
      </c>
      <c r="P2751" s="242" t="s">
        <v>13465</v>
      </c>
      <c r="Q2751" s="242" t="s">
        <v>4733</v>
      </c>
    </row>
    <row r="2752" spans="1:17">
      <c r="A2752" s="242" t="s">
        <v>13598</v>
      </c>
      <c r="B2752" s="242" t="s">
        <v>13599</v>
      </c>
      <c r="C2752" s="242" t="s">
        <v>13600</v>
      </c>
      <c r="D2752" s="242"/>
      <c r="E2752" s="242" t="s">
        <v>13014</v>
      </c>
      <c r="F2752" s="242" t="s">
        <v>4742</v>
      </c>
      <c r="G2752" s="240">
        <v>60</v>
      </c>
      <c r="H2752" s="241">
        <v>0</v>
      </c>
      <c r="I2752" s="242" t="s">
        <v>4808</v>
      </c>
      <c r="J2752" s="242" t="s">
        <v>4809</v>
      </c>
      <c r="K2752" s="242" t="s">
        <v>4729</v>
      </c>
      <c r="L2752" s="242" t="s">
        <v>4730</v>
      </c>
      <c r="M2752" s="242" t="s">
        <v>5113</v>
      </c>
      <c r="N2752" s="242"/>
      <c r="O2752" s="242" t="s">
        <v>18818</v>
      </c>
      <c r="P2752" s="242" t="s">
        <v>13465</v>
      </c>
      <c r="Q2752" s="242" t="s">
        <v>4733</v>
      </c>
    </row>
    <row r="2753" spans="1:17">
      <c r="A2753" s="242" t="s">
        <v>13601</v>
      </c>
      <c r="B2753" s="242" t="s">
        <v>13602</v>
      </c>
      <c r="C2753" s="242" t="s">
        <v>13603</v>
      </c>
      <c r="D2753" s="242"/>
      <c r="E2753" s="242" t="s">
        <v>13014</v>
      </c>
      <c r="F2753" s="242" t="s">
        <v>4742</v>
      </c>
      <c r="G2753" s="240">
        <v>60</v>
      </c>
      <c r="H2753" s="241">
        <v>0</v>
      </c>
      <c r="I2753" s="242" t="s">
        <v>4808</v>
      </c>
      <c r="J2753" s="242" t="s">
        <v>4809</v>
      </c>
      <c r="K2753" s="242" t="s">
        <v>4729</v>
      </c>
      <c r="L2753" s="242" t="s">
        <v>4730</v>
      </c>
      <c r="M2753" s="242" t="s">
        <v>5113</v>
      </c>
      <c r="N2753" s="242"/>
      <c r="O2753" s="242" t="s">
        <v>18818</v>
      </c>
      <c r="P2753" s="242" t="s">
        <v>13465</v>
      </c>
      <c r="Q2753" s="242" t="s">
        <v>4733</v>
      </c>
    </row>
    <row r="2754" spans="1:17">
      <c r="A2754" s="242" t="s">
        <v>13604</v>
      </c>
      <c r="B2754" s="242" t="s">
        <v>13605</v>
      </c>
      <c r="C2754" s="242" t="s">
        <v>13606</v>
      </c>
      <c r="D2754" s="242"/>
      <c r="E2754" s="242" t="s">
        <v>13014</v>
      </c>
      <c r="F2754" s="242" t="s">
        <v>4742</v>
      </c>
      <c r="G2754" s="240">
        <v>60</v>
      </c>
      <c r="H2754" s="241">
        <v>0</v>
      </c>
      <c r="I2754" s="242" t="s">
        <v>4808</v>
      </c>
      <c r="J2754" s="242" t="s">
        <v>4809</v>
      </c>
      <c r="K2754" s="242" t="s">
        <v>4729</v>
      </c>
      <c r="L2754" s="242" t="s">
        <v>4730</v>
      </c>
      <c r="M2754" s="242" t="s">
        <v>5113</v>
      </c>
      <c r="N2754" s="242"/>
      <c r="O2754" s="242" t="s">
        <v>18818</v>
      </c>
      <c r="P2754" s="242" t="s">
        <v>13465</v>
      </c>
      <c r="Q2754" s="242" t="s">
        <v>4733</v>
      </c>
    </row>
    <row r="2755" spans="1:17">
      <c r="A2755" s="242" t="s">
        <v>13607</v>
      </c>
      <c r="B2755" s="242" t="s">
        <v>13608</v>
      </c>
      <c r="C2755" s="242" t="s">
        <v>13609</v>
      </c>
      <c r="D2755" s="242"/>
      <c r="E2755" s="242" t="s">
        <v>13472</v>
      </c>
      <c r="F2755" s="242" t="s">
        <v>4742</v>
      </c>
      <c r="G2755" s="240">
        <v>60</v>
      </c>
      <c r="H2755" s="241">
        <v>0</v>
      </c>
      <c r="I2755" s="242" t="s">
        <v>5192</v>
      </c>
      <c r="J2755" s="242" t="s">
        <v>5193</v>
      </c>
      <c r="K2755" s="242" t="s">
        <v>4729</v>
      </c>
      <c r="L2755" s="242" t="s">
        <v>4832</v>
      </c>
      <c r="M2755" s="242" t="s">
        <v>5264</v>
      </c>
      <c r="N2755" s="242"/>
      <c r="O2755" s="242" t="s">
        <v>18818</v>
      </c>
      <c r="P2755" s="242" t="s">
        <v>13465</v>
      </c>
      <c r="Q2755" s="242" t="s">
        <v>4733</v>
      </c>
    </row>
    <row r="2756" spans="1:17">
      <c r="A2756" s="242" t="s">
        <v>13610</v>
      </c>
      <c r="B2756" s="242" t="s">
        <v>13611</v>
      </c>
      <c r="C2756" s="242" t="s">
        <v>13612</v>
      </c>
      <c r="D2756" s="242"/>
      <c r="E2756" s="242" t="s">
        <v>13472</v>
      </c>
      <c r="F2756" s="242" t="s">
        <v>4742</v>
      </c>
      <c r="G2756" s="240">
        <v>60</v>
      </c>
      <c r="H2756" s="241">
        <v>0</v>
      </c>
      <c r="I2756" s="242" t="s">
        <v>5192</v>
      </c>
      <c r="J2756" s="242" t="s">
        <v>5193</v>
      </c>
      <c r="K2756" s="242" t="s">
        <v>4729</v>
      </c>
      <c r="L2756" s="242" t="s">
        <v>4832</v>
      </c>
      <c r="M2756" s="242" t="s">
        <v>5202</v>
      </c>
      <c r="N2756" s="242"/>
      <c r="O2756" s="242" t="s">
        <v>18818</v>
      </c>
      <c r="P2756" s="242" t="s">
        <v>13465</v>
      </c>
      <c r="Q2756" s="242" t="s">
        <v>4733</v>
      </c>
    </row>
    <row r="2757" spans="1:17">
      <c r="A2757" s="242" t="s">
        <v>13613</v>
      </c>
      <c r="B2757" s="242" t="s">
        <v>13614</v>
      </c>
      <c r="C2757" s="242" t="s">
        <v>13615</v>
      </c>
      <c r="D2757" s="242"/>
      <c r="E2757" s="242" t="s">
        <v>13472</v>
      </c>
      <c r="F2757" s="242" t="s">
        <v>4742</v>
      </c>
      <c r="G2757" s="240">
        <v>60</v>
      </c>
      <c r="H2757" s="241">
        <v>0</v>
      </c>
      <c r="I2757" s="242" t="s">
        <v>5192</v>
      </c>
      <c r="J2757" s="242" t="s">
        <v>5193</v>
      </c>
      <c r="K2757" s="242" t="s">
        <v>4729</v>
      </c>
      <c r="L2757" s="242" t="s">
        <v>4832</v>
      </c>
      <c r="M2757" s="242" t="s">
        <v>5325</v>
      </c>
      <c r="N2757" s="242"/>
      <c r="O2757" s="242" t="s">
        <v>18818</v>
      </c>
      <c r="P2757" s="242" t="s">
        <v>13465</v>
      </c>
      <c r="Q2757" s="242" t="s">
        <v>4733</v>
      </c>
    </row>
    <row r="2758" spans="1:17">
      <c r="A2758" s="242" t="s">
        <v>13616</v>
      </c>
      <c r="B2758" s="242" t="s">
        <v>13617</v>
      </c>
      <c r="C2758" s="242" t="s">
        <v>13618</v>
      </c>
      <c r="D2758" s="242"/>
      <c r="E2758" s="242" t="s">
        <v>13472</v>
      </c>
      <c r="F2758" s="242" t="s">
        <v>4742</v>
      </c>
      <c r="G2758" s="240">
        <v>60</v>
      </c>
      <c r="H2758" s="241">
        <v>0</v>
      </c>
      <c r="I2758" s="242" t="s">
        <v>4967</v>
      </c>
      <c r="J2758" s="242" t="s">
        <v>4968</v>
      </c>
      <c r="K2758" s="242" t="s">
        <v>4729</v>
      </c>
      <c r="L2758" s="242" t="s">
        <v>4832</v>
      </c>
      <c r="M2758" s="242" t="s">
        <v>5302</v>
      </c>
      <c r="N2758" s="242"/>
      <c r="O2758" s="242" t="s">
        <v>18818</v>
      </c>
      <c r="P2758" s="242" t="s">
        <v>13465</v>
      </c>
      <c r="Q2758" s="242" t="s">
        <v>4733</v>
      </c>
    </row>
    <row r="2759" spans="1:17">
      <c r="A2759" s="242" t="s">
        <v>13619</v>
      </c>
      <c r="B2759" s="242" t="s">
        <v>13620</v>
      </c>
      <c r="C2759" s="242" t="s">
        <v>13621</v>
      </c>
      <c r="D2759" s="242"/>
      <c r="E2759" s="242" t="s">
        <v>13472</v>
      </c>
      <c r="F2759" s="242" t="s">
        <v>4742</v>
      </c>
      <c r="G2759" s="240">
        <v>60</v>
      </c>
      <c r="H2759" s="241">
        <v>0</v>
      </c>
      <c r="I2759" s="242" t="s">
        <v>4967</v>
      </c>
      <c r="J2759" s="242" t="s">
        <v>4968</v>
      </c>
      <c r="K2759" s="242" t="s">
        <v>4729</v>
      </c>
      <c r="L2759" s="242" t="s">
        <v>4832</v>
      </c>
      <c r="M2759" s="242" t="s">
        <v>5222</v>
      </c>
      <c r="N2759" s="242"/>
      <c r="O2759" s="242" t="s">
        <v>18818</v>
      </c>
      <c r="P2759" s="242" t="s">
        <v>13465</v>
      </c>
      <c r="Q2759" s="242" t="s">
        <v>4733</v>
      </c>
    </row>
    <row r="2760" spans="1:17">
      <c r="A2760" s="242" t="s">
        <v>13622</v>
      </c>
      <c r="B2760" s="242" t="s">
        <v>13623</v>
      </c>
      <c r="C2760" s="242" t="s">
        <v>13624</v>
      </c>
      <c r="D2760" s="242"/>
      <c r="E2760" s="242" t="s">
        <v>13472</v>
      </c>
      <c r="F2760" s="242" t="s">
        <v>4742</v>
      </c>
      <c r="G2760" s="240">
        <v>60</v>
      </c>
      <c r="H2760" s="241">
        <v>0</v>
      </c>
      <c r="I2760" s="242" t="s">
        <v>5192</v>
      </c>
      <c r="J2760" s="242" t="s">
        <v>5193</v>
      </c>
      <c r="K2760" s="242" t="s">
        <v>4729</v>
      </c>
      <c r="L2760" s="242" t="s">
        <v>4832</v>
      </c>
      <c r="M2760" s="242" t="s">
        <v>5325</v>
      </c>
      <c r="N2760" s="242"/>
      <c r="O2760" s="242" t="s">
        <v>18818</v>
      </c>
      <c r="P2760" s="242" t="s">
        <v>13465</v>
      </c>
      <c r="Q2760" s="242" t="s">
        <v>4733</v>
      </c>
    </row>
    <row r="2761" spans="1:17">
      <c r="A2761" s="242" t="s">
        <v>13625</v>
      </c>
      <c r="B2761" s="242" t="s">
        <v>13626</v>
      </c>
      <c r="C2761" s="242" t="s">
        <v>13627</v>
      </c>
      <c r="D2761" s="242"/>
      <c r="E2761" s="242" t="s">
        <v>13472</v>
      </c>
      <c r="F2761" s="242" t="s">
        <v>4742</v>
      </c>
      <c r="G2761" s="240">
        <v>60</v>
      </c>
      <c r="H2761" s="241">
        <v>0</v>
      </c>
      <c r="I2761" s="242" t="s">
        <v>4967</v>
      </c>
      <c r="J2761" s="242" t="s">
        <v>4968</v>
      </c>
      <c r="K2761" s="242" t="s">
        <v>4729</v>
      </c>
      <c r="L2761" s="242" t="s">
        <v>4832</v>
      </c>
      <c r="M2761" s="242" t="s">
        <v>5302</v>
      </c>
      <c r="N2761" s="242"/>
      <c r="O2761" s="242" t="s">
        <v>18818</v>
      </c>
      <c r="P2761" s="242" t="s">
        <v>13465</v>
      </c>
      <c r="Q2761" s="242" t="s">
        <v>4733</v>
      </c>
    </row>
    <row r="2762" spans="1:17">
      <c r="A2762" s="242" t="s">
        <v>13628</v>
      </c>
      <c r="B2762" s="242" t="s">
        <v>13629</v>
      </c>
      <c r="C2762" s="242" t="s">
        <v>13630</v>
      </c>
      <c r="D2762" s="242"/>
      <c r="E2762" s="242" t="s">
        <v>13472</v>
      </c>
      <c r="F2762" s="242" t="s">
        <v>4742</v>
      </c>
      <c r="G2762" s="240">
        <v>60</v>
      </c>
      <c r="H2762" s="241">
        <v>0</v>
      </c>
      <c r="I2762" s="242" t="s">
        <v>4967</v>
      </c>
      <c r="J2762" s="242" t="s">
        <v>4968</v>
      </c>
      <c r="K2762" s="242" t="s">
        <v>4729</v>
      </c>
      <c r="L2762" s="242" t="s">
        <v>4832</v>
      </c>
      <c r="M2762" s="242" t="s">
        <v>5222</v>
      </c>
      <c r="N2762" s="242"/>
      <c r="O2762" s="242" t="s">
        <v>18818</v>
      </c>
      <c r="P2762" s="242" t="s">
        <v>13465</v>
      </c>
      <c r="Q2762" s="242" t="s">
        <v>4733</v>
      </c>
    </row>
    <row r="2763" spans="1:17">
      <c r="A2763" s="242" t="s">
        <v>13631</v>
      </c>
      <c r="B2763" s="242" t="s">
        <v>13632</v>
      </c>
      <c r="C2763" s="242" t="s">
        <v>13633</v>
      </c>
      <c r="D2763" s="242"/>
      <c r="E2763" s="242" t="s">
        <v>13472</v>
      </c>
      <c r="F2763" s="242" t="s">
        <v>4742</v>
      </c>
      <c r="G2763" s="240">
        <v>60</v>
      </c>
      <c r="H2763" s="241">
        <v>0</v>
      </c>
      <c r="I2763" s="242" t="s">
        <v>5192</v>
      </c>
      <c r="J2763" s="242" t="s">
        <v>5193</v>
      </c>
      <c r="K2763" s="242" t="s">
        <v>4729</v>
      </c>
      <c r="L2763" s="242" t="s">
        <v>4832</v>
      </c>
      <c r="M2763" s="242" t="s">
        <v>5212</v>
      </c>
      <c r="N2763" s="242"/>
      <c r="O2763" s="242" t="s">
        <v>18818</v>
      </c>
      <c r="P2763" s="242" t="s">
        <v>13465</v>
      </c>
      <c r="Q2763" s="242" t="s">
        <v>4733</v>
      </c>
    </row>
    <row r="2764" spans="1:17">
      <c r="A2764" s="242" t="s">
        <v>13634</v>
      </c>
      <c r="B2764" s="242" t="s">
        <v>13635</v>
      </c>
      <c r="C2764" s="242" t="s">
        <v>13636</v>
      </c>
      <c r="D2764" s="242"/>
      <c r="E2764" s="242" t="s">
        <v>13472</v>
      </c>
      <c r="F2764" s="242" t="s">
        <v>4742</v>
      </c>
      <c r="G2764" s="240">
        <v>60</v>
      </c>
      <c r="H2764" s="241">
        <v>0</v>
      </c>
      <c r="I2764" s="242" t="s">
        <v>4967</v>
      </c>
      <c r="J2764" s="242" t="s">
        <v>4968</v>
      </c>
      <c r="K2764" s="242" t="s">
        <v>4729</v>
      </c>
      <c r="L2764" s="242" t="s">
        <v>4832</v>
      </c>
      <c r="M2764" s="242" t="s">
        <v>5222</v>
      </c>
      <c r="N2764" s="242"/>
      <c r="O2764" s="242" t="s">
        <v>18818</v>
      </c>
      <c r="P2764" s="242" t="s">
        <v>13465</v>
      </c>
      <c r="Q2764" s="242" t="s">
        <v>4733</v>
      </c>
    </row>
    <row r="2765" spans="1:17">
      <c r="A2765" s="242" t="s">
        <v>13637</v>
      </c>
      <c r="B2765" s="242" t="s">
        <v>13638</v>
      </c>
      <c r="C2765" s="242" t="s">
        <v>13639</v>
      </c>
      <c r="D2765" s="242"/>
      <c r="E2765" s="242" t="s">
        <v>13472</v>
      </c>
      <c r="F2765" s="242" t="s">
        <v>4742</v>
      </c>
      <c r="G2765" s="240">
        <v>60</v>
      </c>
      <c r="H2765" s="241">
        <v>0</v>
      </c>
      <c r="I2765" s="242" t="s">
        <v>5192</v>
      </c>
      <c r="J2765" s="242" t="s">
        <v>5193</v>
      </c>
      <c r="K2765" s="242" t="s">
        <v>4729</v>
      </c>
      <c r="L2765" s="242" t="s">
        <v>4832</v>
      </c>
      <c r="M2765" s="242" t="s">
        <v>5325</v>
      </c>
      <c r="N2765" s="242"/>
      <c r="O2765" s="242" t="s">
        <v>18818</v>
      </c>
      <c r="P2765" s="242" t="s">
        <v>13465</v>
      </c>
      <c r="Q2765" s="242" t="s">
        <v>4733</v>
      </c>
    </row>
    <row r="2766" spans="1:17">
      <c r="A2766" s="242" t="s">
        <v>13640</v>
      </c>
      <c r="B2766" s="242" t="s">
        <v>13641</v>
      </c>
      <c r="C2766" s="242" t="s">
        <v>13642</v>
      </c>
      <c r="D2766" s="242"/>
      <c r="E2766" s="242" t="s">
        <v>13472</v>
      </c>
      <c r="F2766" s="242" t="s">
        <v>4742</v>
      </c>
      <c r="G2766" s="240">
        <v>60</v>
      </c>
      <c r="H2766" s="241">
        <v>0</v>
      </c>
      <c r="I2766" s="242" t="s">
        <v>5192</v>
      </c>
      <c r="J2766" s="242" t="s">
        <v>5193</v>
      </c>
      <c r="K2766" s="242" t="s">
        <v>4729</v>
      </c>
      <c r="L2766" s="242" t="s">
        <v>4832</v>
      </c>
      <c r="M2766" s="242" t="s">
        <v>5194</v>
      </c>
      <c r="N2766" s="242"/>
      <c r="O2766" s="242" t="s">
        <v>18818</v>
      </c>
      <c r="P2766" s="242" t="s">
        <v>13465</v>
      </c>
      <c r="Q2766" s="242" t="s">
        <v>4733</v>
      </c>
    </row>
    <row r="2767" spans="1:17">
      <c r="A2767" s="242" t="s">
        <v>13643</v>
      </c>
      <c r="B2767" s="242" t="s">
        <v>13644</v>
      </c>
      <c r="C2767" s="242" t="s">
        <v>13645</v>
      </c>
      <c r="D2767" s="242"/>
      <c r="E2767" s="242" t="s">
        <v>13472</v>
      </c>
      <c r="F2767" s="242" t="s">
        <v>4742</v>
      </c>
      <c r="G2767" s="240">
        <v>60</v>
      </c>
      <c r="H2767" s="241">
        <v>0</v>
      </c>
      <c r="I2767" s="242" t="s">
        <v>4967</v>
      </c>
      <c r="J2767" s="242" t="s">
        <v>4968</v>
      </c>
      <c r="K2767" s="242" t="s">
        <v>4729</v>
      </c>
      <c r="L2767" s="242" t="s">
        <v>4832</v>
      </c>
      <c r="M2767" s="242" t="s">
        <v>5283</v>
      </c>
      <c r="N2767" s="242"/>
      <c r="O2767" s="242" t="s">
        <v>18818</v>
      </c>
      <c r="P2767" s="242" t="s">
        <v>13465</v>
      </c>
      <c r="Q2767" s="242" t="s">
        <v>4733</v>
      </c>
    </row>
    <row r="2768" spans="1:17">
      <c r="A2768" s="242" t="s">
        <v>13646</v>
      </c>
      <c r="B2768" s="242" t="s">
        <v>13647</v>
      </c>
      <c r="C2768" s="242" t="s">
        <v>13648</v>
      </c>
      <c r="D2768" s="242"/>
      <c r="E2768" s="242" t="s">
        <v>13472</v>
      </c>
      <c r="F2768" s="242" t="s">
        <v>4742</v>
      </c>
      <c r="G2768" s="240">
        <v>60</v>
      </c>
      <c r="H2768" s="241">
        <v>0</v>
      </c>
      <c r="I2768" s="242" t="s">
        <v>5192</v>
      </c>
      <c r="J2768" s="242" t="s">
        <v>5193</v>
      </c>
      <c r="K2768" s="242" t="s">
        <v>4729</v>
      </c>
      <c r="L2768" s="242" t="s">
        <v>4832</v>
      </c>
      <c r="M2768" s="242" t="s">
        <v>5325</v>
      </c>
      <c r="N2768" s="242"/>
      <c r="O2768" s="242" t="s">
        <v>18818</v>
      </c>
      <c r="P2768" s="242" t="s">
        <v>13465</v>
      </c>
      <c r="Q2768" s="242" t="s">
        <v>4733</v>
      </c>
    </row>
    <row r="2769" spans="1:17">
      <c r="A2769" s="242" t="s">
        <v>13649</v>
      </c>
      <c r="B2769" s="242" t="s">
        <v>13650</v>
      </c>
      <c r="C2769" s="242" t="s">
        <v>13651</v>
      </c>
      <c r="D2769" s="242"/>
      <c r="E2769" s="242" t="s">
        <v>13472</v>
      </c>
      <c r="F2769" s="242" t="s">
        <v>4742</v>
      </c>
      <c r="G2769" s="240">
        <v>60</v>
      </c>
      <c r="H2769" s="241">
        <v>0</v>
      </c>
      <c r="I2769" s="242" t="s">
        <v>4967</v>
      </c>
      <c r="J2769" s="242" t="s">
        <v>4968</v>
      </c>
      <c r="K2769" s="242" t="s">
        <v>4729</v>
      </c>
      <c r="L2769" s="242" t="s">
        <v>4832</v>
      </c>
      <c r="M2769" s="242" t="s">
        <v>5222</v>
      </c>
      <c r="N2769" s="242"/>
      <c r="O2769" s="242" t="s">
        <v>18818</v>
      </c>
      <c r="P2769" s="242" t="s">
        <v>13465</v>
      </c>
      <c r="Q2769" s="242" t="s">
        <v>4733</v>
      </c>
    </row>
    <row r="2770" spans="1:17">
      <c r="A2770" s="242" t="s">
        <v>13652</v>
      </c>
      <c r="B2770" s="242" t="s">
        <v>13653</v>
      </c>
      <c r="C2770" s="242" t="s">
        <v>13654</v>
      </c>
      <c r="D2770" s="242"/>
      <c r="E2770" s="242" t="s">
        <v>13472</v>
      </c>
      <c r="F2770" s="242" t="s">
        <v>4742</v>
      </c>
      <c r="G2770" s="240">
        <v>60</v>
      </c>
      <c r="H2770" s="241">
        <v>0</v>
      </c>
      <c r="I2770" s="242" t="s">
        <v>5192</v>
      </c>
      <c r="J2770" s="242" t="s">
        <v>5193</v>
      </c>
      <c r="K2770" s="242" t="s">
        <v>4729</v>
      </c>
      <c r="L2770" s="242" t="s">
        <v>4832</v>
      </c>
      <c r="M2770" s="242" t="s">
        <v>5202</v>
      </c>
      <c r="N2770" s="242"/>
      <c r="O2770" s="242" t="s">
        <v>18818</v>
      </c>
      <c r="P2770" s="242" t="s">
        <v>13465</v>
      </c>
      <c r="Q2770" s="242" t="s">
        <v>4733</v>
      </c>
    </row>
    <row r="2771" spans="1:17">
      <c r="A2771" s="242" t="s">
        <v>13655</v>
      </c>
      <c r="B2771" s="242" t="s">
        <v>13656</v>
      </c>
      <c r="C2771" s="242" t="s">
        <v>13657</v>
      </c>
      <c r="D2771" s="242"/>
      <c r="E2771" s="242" t="s">
        <v>13472</v>
      </c>
      <c r="F2771" s="242" t="s">
        <v>4742</v>
      </c>
      <c r="G2771" s="240">
        <v>60</v>
      </c>
      <c r="H2771" s="241">
        <v>0</v>
      </c>
      <c r="I2771" s="242" t="s">
        <v>4967</v>
      </c>
      <c r="J2771" s="242" t="s">
        <v>4968</v>
      </c>
      <c r="K2771" s="242" t="s">
        <v>4729</v>
      </c>
      <c r="L2771" s="242" t="s">
        <v>4832</v>
      </c>
      <c r="M2771" s="242" t="s">
        <v>5222</v>
      </c>
      <c r="N2771" s="242"/>
      <c r="O2771" s="242" t="s">
        <v>18818</v>
      </c>
      <c r="P2771" s="242" t="s">
        <v>13465</v>
      </c>
      <c r="Q2771" s="242" t="s">
        <v>4733</v>
      </c>
    </row>
    <row r="2772" spans="1:17">
      <c r="A2772" s="242" t="s">
        <v>13658</v>
      </c>
      <c r="B2772" s="242" t="s">
        <v>13659</v>
      </c>
      <c r="C2772" s="242" t="s">
        <v>13660</v>
      </c>
      <c r="D2772" s="242"/>
      <c r="E2772" s="242" t="s">
        <v>13472</v>
      </c>
      <c r="F2772" s="242" t="s">
        <v>4742</v>
      </c>
      <c r="G2772" s="240">
        <v>60</v>
      </c>
      <c r="H2772" s="241">
        <v>0</v>
      </c>
      <c r="I2772" s="242" t="s">
        <v>5192</v>
      </c>
      <c r="J2772" s="242" t="s">
        <v>5193</v>
      </c>
      <c r="K2772" s="242" t="s">
        <v>4729</v>
      </c>
      <c r="L2772" s="242" t="s">
        <v>4832</v>
      </c>
      <c r="M2772" s="242" t="s">
        <v>5325</v>
      </c>
      <c r="N2772" s="242"/>
      <c r="O2772" s="242" t="s">
        <v>18818</v>
      </c>
      <c r="P2772" s="242" t="s">
        <v>13465</v>
      </c>
      <c r="Q2772" s="242" t="s">
        <v>4733</v>
      </c>
    </row>
    <row r="2773" spans="1:17">
      <c r="A2773" s="242" t="s">
        <v>13661</v>
      </c>
      <c r="B2773" s="242" t="s">
        <v>13662</v>
      </c>
      <c r="C2773" s="242" t="s">
        <v>13663</v>
      </c>
      <c r="D2773" s="242"/>
      <c r="E2773" s="242" t="s">
        <v>13472</v>
      </c>
      <c r="F2773" s="242" t="s">
        <v>4742</v>
      </c>
      <c r="G2773" s="240">
        <v>60</v>
      </c>
      <c r="H2773" s="241">
        <v>0</v>
      </c>
      <c r="I2773" s="242" t="s">
        <v>4967</v>
      </c>
      <c r="J2773" s="242" t="s">
        <v>4968</v>
      </c>
      <c r="K2773" s="242" t="s">
        <v>4729</v>
      </c>
      <c r="L2773" s="242" t="s">
        <v>4832</v>
      </c>
      <c r="M2773" s="242" t="s">
        <v>5302</v>
      </c>
      <c r="N2773" s="242"/>
      <c r="O2773" s="242" t="s">
        <v>18818</v>
      </c>
      <c r="P2773" s="242" t="s">
        <v>13465</v>
      </c>
      <c r="Q2773" s="242" t="s">
        <v>4733</v>
      </c>
    </row>
    <row r="2774" spans="1:17">
      <c r="A2774" s="242" t="s">
        <v>13664</v>
      </c>
      <c r="B2774" s="242" t="s">
        <v>13665</v>
      </c>
      <c r="C2774" s="242" t="s">
        <v>13666</v>
      </c>
      <c r="D2774" s="242"/>
      <c r="E2774" s="242" t="s">
        <v>13472</v>
      </c>
      <c r="F2774" s="242" t="s">
        <v>4742</v>
      </c>
      <c r="G2774" s="240">
        <v>60</v>
      </c>
      <c r="H2774" s="241">
        <v>0</v>
      </c>
      <c r="I2774" s="242" t="s">
        <v>5192</v>
      </c>
      <c r="J2774" s="242" t="s">
        <v>5193</v>
      </c>
      <c r="K2774" s="242" t="s">
        <v>4729</v>
      </c>
      <c r="L2774" s="242" t="s">
        <v>4832</v>
      </c>
      <c r="M2774" s="242" t="s">
        <v>5325</v>
      </c>
      <c r="N2774" s="242"/>
      <c r="O2774" s="242" t="s">
        <v>18818</v>
      </c>
      <c r="P2774" s="242" t="s">
        <v>13465</v>
      </c>
      <c r="Q2774" s="242" t="s">
        <v>4733</v>
      </c>
    </row>
    <row r="2775" spans="1:17">
      <c r="A2775" s="242" t="s">
        <v>13667</v>
      </c>
      <c r="B2775" s="242" t="s">
        <v>13668</v>
      </c>
      <c r="C2775" s="242" t="s">
        <v>13669</v>
      </c>
      <c r="D2775" s="242"/>
      <c r="E2775" s="242" t="s">
        <v>13472</v>
      </c>
      <c r="F2775" s="242" t="s">
        <v>4742</v>
      </c>
      <c r="G2775" s="240">
        <v>60</v>
      </c>
      <c r="H2775" s="241">
        <v>0</v>
      </c>
      <c r="I2775" s="242" t="s">
        <v>5192</v>
      </c>
      <c r="J2775" s="242" t="s">
        <v>5193</v>
      </c>
      <c r="K2775" s="242" t="s">
        <v>4729</v>
      </c>
      <c r="L2775" s="242" t="s">
        <v>4832</v>
      </c>
      <c r="M2775" s="242" t="s">
        <v>5212</v>
      </c>
      <c r="N2775" s="242"/>
      <c r="O2775" s="242" t="s">
        <v>18818</v>
      </c>
      <c r="P2775" s="242" t="s">
        <v>13465</v>
      </c>
      <c r="Q2775" s="242" t="s">
        <v>4733</v>
      </c>
    </row>
    <row r="2776" spans="1:17">
      <c r="A2776" s="242" t="s">
        <v>13670</v>
      </c>
      <c r="B2776" s="242" t="s">
        <v>13671</v>
      </c>
      <c r="C2776" s="242" t="s">
        <v>13657</v>
      </c>
      <c r="D2776" s="242"/>
      <c r="E2776" s="242" t="s">
        <v>13472</v>
      </c>
      <c r="F2776" s="242" t="s">
        <v>4742</v>
      </c>
      <c r="G2776" s="240">
        <v>60</v>
      </c>
      <c r="H2776" s="241">
        <v>0</v>
      </c>
      <c r="I2776" s="242" t="s">
        <v>4967</v>
      </c>
      <c r="J2776" s="242" t="s">
        <v>4968</v>
      </c>
      <c r="K2776" s="242" t="s">
        <v>4729</v>
      </c>
      <c r="L2776" s="242" t="s">
        <v>4832</v>
      </c>
      <c r="M2776" s="242" t="s">
        <v>5222</v>
      </c>
      <c r="N2776" s="242"/>
      <c r="O2776" s="242" t="s">
        <v>18818</v>
      </c>
      <c r="P2776" s="242" t="s">
        <v>13465</v>
      </c>
      <c r="Q2776" s="242" t="s">
        <v>4733</v>
      </c>
    </row>
    <row r="2777" spans="1:17">
      <c r="A2777" s="242" t="s">
        <v>13672</v>
      </c>
      <c r="B2777" s="242" t="s">
        <v>13673</v>
      </c>
      <c r="C2777" s="242" t="s">
        <v>13674</v>
      </c>
      <c r="D2777" s="242"/>
      <c r="E2777" s="242" t="s">
        <v>13472</v>
      </c>
      <c r="F2777" s="242" t="s">
        <v>4742</v>
      </c>
      <c r="G2777" s="240">
        <v>60</v>
      </c>
      <c r="H2777" s="241">
        <v>0</v>
      </c>
      <c r="I2777" s="242" t="s">
        <v>5192</v>
      </c>
      <c r="J2777" s="242" t="s">
        <v>5193</v>
      </c>
      <c r="K2777" s="242" t="s">
        <v>4729</v>
      </c>
      <c r="L2777" s="242" t="s">
        <v>4832</v>
      </c>
      <c r="M2777" s="242" t="s">
        <v>5325</v>
      </c>
      <c r="N2777" s="242"/>
      <c r="O2777" s="242" t="s">
        <v>18818</v>
      </c>
      <c r="P2777" s="242" t="s">
        <v>13465</v>
      </c>
      <c r="Q2777" s="242" t="s">
        <v>4733</v>
      </c>
    </row>
    <row r="2778" spans="1:17">
      <c r="A2778" s="242" t="s">
        <v>13675</v>
      </c>
      <c r="B2778" s="242" t="s">
        <v>13676</v>
      </c>
      <c r="C2778" s="242" t="s">
        <v>13677</v>
      </c>
      <c r="D2778" s="242"/>
      <c r="E2778" s="242" t="s">
        <v>13472</v>
      </c>
      <c r="F2778" s="242" t="s">
        <v>4742</v>
      </c>
      <c r="G2778" s="240">
        <v>60</v>
      </c>
      <c r="H2778" s="241">
        <v>0</v>
      </c>
      <c r="I2778" s="242" t="s">
        <v>4967</v>
      </c>
      <c r="J2778" s="242" t="s">
        <v>4968</v>
      </c>
      <c r="K2778" s="242" t="s">
        <v>4729</v>
      </c>
      <c r="L2778" s="242" t="s">
        <v>4832</v>
      </c>
      <c r="M2778" s="242" t="s">
        <v>4901</v>
      </c>
      <c r="N2778" s="242"/>
      <c r="O2778" s="242" t="s">
        <v>18818</v>
      </c>
      <c r="P2778" s="242" t="s">
        <v>13465</v>
      </c>
      <c r="Q2778" s="242" t="s">
        <v>4733</v>
      </c>
    </row>
    <row r="2779" spans="1:17">
      <c r="A2779" s="242" t="s">
        <v>13678</v>
      </c>
      <c r="B2779" s="242" t="s">
        <v>13679</v>
      </c>
      <c r="C2779" s="242" t="s">
        <v>13680</v>
      </c>
      <c r="D2779" s="242"/>
      <c r="E2779" s="242" t="s">
        <v>13472</v>
      </c>
      <c r="F2779" s="242" t="s">
        <v>4742</v>
      </c>
      <c r="G2779" s="240">
        <v>60</v>
      </c>
      <c r="H2779" s="241">
        <v>0</v>
      </c>
      <c r="I2779" s="242" t="s">
        <v>5192</v>
      </c>
      <c r="J2779" s="242" t="s">
        <v>5193</v>
      </c>
      <c r="K2779" s="242" t="s">
        <v>4729</v>
      </c>
      <c r="L2779" s="242" t="s">
        <v>4832</v>
      </c>
      <c r="M2779" s="242" t="s">
        <v>5212</v>
      </c>
      <c r="N2779" s="242"/>
      <c r="O2779" s="242" t="s">
        <v>18818</v>
      </c>
      <c r="P2779" s="242" t="s">
        <v>13465</v>
      </c>
      <c r="Q2779" s="242" t="s">
        <v>4733</v>
      </c>
    </row>
    <row r="2780" spans="1:17">
      <c r="A2780" s="242" t="s">
        <v>13681</v>
      </c>
      <c r="B2780" s="242" t="s">
        <v>13682</v>
      </c>
      <c r="C2780" s="242" t="s">
        <v>13683</v>
      </c>
      <c r="D2780" s="242"/>
      <c r="E2780" s="242" t="s">
        <v>13472</v>
      </c>
      <c r="F2780" s="242" t="s">
        <v>4742</v>
      </c>
      <c r="G2780" s="240">
        <v>60</v>
      </c>
      <c r="H2780" s="241">
        <v>0</v>
      </c>
      <c r="I2780" s="242" t="s">
        <v>4967</v>
      </c>
      <c r="J2780" s="242" t="s">
        <v>4968</v>
      </c>
      <c r="K2780" s="242" t="s">
        <v>4729</v>
      </c>
      <c r="L2780" s="242" t="s">
        <v>4832</v>
      </c>
      <c r="M2780" s="242" t="s">
        <v>5222</v>
      </c>
      <c r="N2780" s="242"/>
      <c r="O2780" s="242" t="s">
        <v>18818</v>
      </c>
      <c r="P2780" s="242" t="s">
        <v>13465</v>
      </c>
      <c r="Q2780" s="242" t="s">
        <v>4733</v>
      </c>
    </row>
    <row r="2781" spans="1:17">
      <c r="A2781" s="242" t="s">
        <v>13684</v>
      </c>
      <c r="B2781" s="242" t="s">
        <v>13685</v>
      </c>
      <c r="C2781" s="242" t="s">
        <v>13686</v>
      </c>
      <c r="D2781" s="242"/>
      <c r="E2781" s="242" t="s">
        <v>13472</v>
      </c>
      <c r="F2781" s="242" t="s">
        <v>4742</v>
      </c>
      <c r="G2781" s="240">
        <v>60</v>
      </c>
      <c r="H2781" s="241">
        <v>0</v>
      </c>
      <c r="I2781" s="242" t="s">
        <v>5192</v>
      </c>
      <c r="J2781" s="242" t="s">
        <v>5193</v>
      </c>
      <c r="K2781" s="242" t="s">
        <v>4729</v>
      </c>
      <c r="L2781" s="242" t="s">
        <v>4832</v>
      </c>
      <c r="M2781" s="242" t="s">
        <v>5194</v>
      </c>
      <c r="N2781" s="242"/>
      <c r="O2781" s="242" t="s">
        <v>18818</v>
      </c>
      <c r="P2781" s="242" t="s">
        <v>13465</v>
      </c>
      <c r="Q2781" s="242" t="s">
        <v>4733</v>
      </c>
    </row>
    <row r="2782" spans="1:17">
      <c r="A2782" s="242" t="s">
        <v>13687</v>
      </c>
      <c r="B2782" s="242" t="s">
        <v>13688</v>
      </c>
      <c r="C2782" s="242" t="s">
        <v>13689</v>
      </c>
      <c r="D2782" s="242"/>
      <c r="E2782" s="242" t="s">
        <v>13472</v>
      </c>
      <c r="F2782" s="242" t="s">
        <v>4742</v>
      </c>
      <c r="G2782" s="240">
        <v>60</v>
      </c>
      <c r="H2782" s="241">
        <v>0</v>
      </c>
      <c r="I2782" s="242" t="s">
        <v>5192</v>
      </c>
      <c r="J2782" s="242" t="s">
        <v>5193</v>
      </c>
      <c r="K2782" s="242" t="s">
        <v>4729</v>
      </c>
      <c r="L2782" s="242" t="s">
        <v>4832</v>
      </c>
      <c r="M2782" s="242" t="s">
        <v>5325</v>
      </c>
      <c r="N2782" s="242"/>
      <c r="O2782" s="242" t="s">
        <v>18818</v>
      </c>
      <c r="P2782" s="242" t="s">
        <v>13465</v>
      </c>
      <c r="Q2782" s="242" t="s">
        <v>4733</v>
      </c>
    </row>
    <row r="2783" spans="1:17">
      <c r="A2783" s="242" t="s">
        <v>13690</v>
      </c>
      <c r="B2783" s="242" t="s">
        <v>13691</v>
      </c>
      <c r="C2783" s="242" t="s">
        <v>13692</v>
      </c>
      <c r="D2783" s="242"/>
      <c r="E2783" s="242" t="s">
        <v>13472</v>
      </c>
      <c r="F2783" s="242" t="s">
        <v>4742</v>
      </c>
      <c r="G2783" s="240">
        <v>60</v>
      </c>
      <c r="H2783" s="241">
        <v>0</v>
      </c>
      <c r="I2783" s="242" t="s">
        <v>5192</v>
      </c>
      <c r="J2783" s="242" t="s">
        <v>5193</v>
      </c>
      <c r="K2783" s="242" t="s">
        <v>4729</v>
      </c>
      <c r="L2783" s="242" t="s">
        <v>4832</v>
      </c>
      <c r="M2783" s="242" t="s">
        <v>5212</v>
      </c>
      <c r="N2783" s="242"/>
      <c r="O2783" s="242" t="s">
        <v>18818</v>
      </c>
      <c r="P2783" s="242" t="s">
        <v>13465</v>
      </c>
      <c r="Q2783" s="242" t="s">
        <v>4733</v>
      </c>
    </row>
    <row r="2784" spans="1:17">
      <c r="A2784" s="242" t="s">
        <v>13693</v>
      </c>
      <c r="B2784" s="242" t="s">
        <v>13694</v>
      </c>
      <c r="C2784" s="242" t="s">
        <v>13695</v>
      </c>
      <c r="D2784" s="242"/>
      <c r="E2784" s="242" t="s">
        <v>13472</v>
      </c>
      <c r="F2784" s="242" t="s">
        <v>4742</v>
      </c>
      <c r="G2784" s="240">
        <v>60</v>
      </c>
      <c r="H2784" s="241">
        <v>0</v>
      </c>
      <c r="I2784" s="242" t="s">
        <v>4967</v>
      </c>
      <c r="J2784" s="242" t="s">
        <v>4968</v>
      </c>
      <c r="K2784" s="242" t="s">
        <v>4729</v>
      </c>
      <c r="L2784" s="242" t="s">
        <v>4832</v>
      </c>
      <c r="M2784" s="242" t="s">
        <v>6018</v>
      </c>
      <c r="N2784" s="242"/>
      <c r="O2784" s="242" t="s">
        <v>18818</v>
      </c>
      <c r="P2784" s="242" t="s">
        <v>13465</v>
      </c>
      <c r="Q2784" s="242" t="s">
        <v>4733</v>
      </c>
    </row>
    <row r="2785" spans="1:17">
      <c r="A2785" s="242" t="s">
        <v>13696</v>
      </c>
      <c r="B2785" s="242" t="s">
        <v>13697</v>
      </c>
      <c r="C2785" s="242" t="s">
        <v>13698</v>
      </c>
      <c r="D2785" s="242"/>
      <c r="E2785" s="242" t="s">
        <v>13472</v>
      </c>
      <c r="F2785" s="242" t="s">
        <v>4742</v>
      </c>
      <c r="G2785" s="240">
        <v>60</v>
      </c>
      <c r="H2785" s="241">
        <v>0</v>
      </c>
      <c r="I2785" s="242" t="s">
        <v>4967</v>
      </c>
      <c r="J2785" s="242" t="s">
        <v>4968</v>
      </c>
      <c r="K2785" s="242" t="s">
        <v>4729</v>
      </c>
      <c r="L2785" s="242" t="s">
        <v>4832</v>
      </c>
      <c r="M2785" s="242" t="s">
        <v>6018</v>
      </c>
      <c r="N2785" s="242"/>
      <c r="O2785" s="242" t="s">
        <v>18818</v>
      </c>
      <c r="P2785" s="242" t="s">
        <v>13465</v>
      </c>
      <c r="Q2785" s="242" t="s">
        <v>4733</v>
      </c>
    </row>
    <row r="2786" spans="1:17">
      <c r="A2786" s="242" t="s">
        <v>13699</v>
      </c>
      <c r="B2786" s="242" t="s">
        <v>13700</v>
      </c>
      <c r="C2786" s="242" t="s">
        <v>13701</v>
      </c>
      <c r="D2786" s="242"/>
      <c r="E2786" s="242" t="s">
        <v>13472</v>
      </c>
      <c r="F2786" s="242" t="s">
        <v>4742</v>
      </c>
      <c r="G2786" s="240">
        <v>60</v>
      </c>
      <c r="H2786" s="241">
        <v>0</v>
      </c>
      <c r="I2786" s="242" t="s">
        <v>5192</v>
      </c>
      <c r="J2786" s="242" t="s">
        <v>5193</v>
      </c>
      <c r="K2786" s="242" t="s">
        <v>4729</v>
      </c>
      <c r="L2786" s="242" t="s">
        <v>4832</v>
      </c>
      <c r="M2786" s="242" t="s">
        <v>5283</v>
      </c>
      <c r="N2786" s="242"/>
      <c r="O2786" s="242" t="s">
        <v>18818</v>
      </c>
      <c r="P2786" s="242" t="s">
        <v>13465</v>
      </c>
      <c r="Q2786" s="242" t="s">
        <v>4733</v>
      </c>
    </row>
    <row r="2787" spans="1:17">
      <c r="A2787" s="242" t="s">
        <v>13702</v>
      </c>
      <c r="B2787" s="242" t="s">
        <v>13703</v>
      </c>
      <c r="C2787" s="242" t="s">
        <v>13704</v>
      </c>
      <c r="D2787" s="242"/>
      <c r="E2787" s="242" t="s">
        <v>13472</v>
      </c>
      <c r="F2787" s="242" t="s">
        <v>4742</v>
      </c>
      <c r="G2787" s="240">
        <v>60</v>
      </c>
      <c r="H2787" s="241">
        <v>0</v>
      </c>
      <c r="I2787" s="242" t="s">
        <v>5192</v>
      </c>
      <c r="J2787" s="242" t="s">
        <v>5193</v>
      </c>
      <c r="K2787" s="242" t="s">
        <v>4729</v>
      </c>
      <c r="L2787" s="242" t="s">
        <v>4832</v>
      </c>
      <c r="M2787" s="242" t="s">
        <v>5202</v>
      </c>
      <c r="N2787" s="242"/>
      <c r="O2787" s="242" t="s">
        <v>18818</v>
      </c>
      <c r="P2787" s="242" t="s">
        <v>13465</v>
      </c>
      <c r="Q2787" s="242" t="s">
        <v>4733</v>
      </c>
    </row>
    <row r="2788" spans="1:17">
      <c r="A2788" s="242" t="s">
        <v>13705</v>
      </c>
      <c r="B2788" s="242" t="s">
        <v>13706</v>
      </c>
      <c r="C2788" s="242" t="s">
        <v>13707</v>
      </c>
      <c r="D2788" s="242"/>
      <c r="E2788" s="242" t="s">
        <v>13472</v>
      </c>
      <c r="F2788" s="242" t="s">
        <v>4742</v>
      </c>
      <c r="G2788" s="240">
        <v>60</v>
      </c>
      <c r="H2788" s="241">
        <v>0</v>
      </c>
      <c r="I2788" s="242" t="s">
        <v>4848</v>
      </c>
      <c r="J2788" s="242" t="s">
        <v>4849</v>
      </c>
      <c r="K2788" s="242" t="s">
        <v>4729</v>
      </c>
      <c r="L2788" s="242" t="s">
        <v>5451</v>
      </c>
      <c r="M2788" s="242" t="s">
        <v>4851</v>
      </c>
      <c r="N2788" s="242"/>
      <c r="O2788" s="242" t="s">
        <v>18818</v>
      </c>
      <c r="P2788" s="242" t="s">
        <v>13465</v>
      </c>
      <c r="Q2788" s="242" t="s">
        <v>4733</v>
      </c>
    </row>
    <row r="2789" spans="1:17">
      <c r="A2789" s="242" t="s">
        <v>13708</v>
      </c>
      <c r="B2789" s="242" t="s">
        <v>13709</v>
      </c>
      <c r="C2789" s="242" t="s">
        <v>13710</v>
      </c>
      <c r="D2789" s="242"/>
      <c r="E2789" s="242" t="s">
        <v>13472</v>
      </c>
      <c r="F2789" s="242" t="s">
        <v>4742</v>
      </c>
      <c r="G2789" s="240">
        <v>60</v>
      </c>
      <c r="H2789" s="241">
        <v>0</v>
      </c>
      <c r="I2789" s="242" t="s">
        <v>4848</v>
      </c>
      <c r="J2789" s="242" t="s">
        <v>4849</v>
      </c>
      <c r="K2789" s="242" t="s">
        <v>4729</v>
      </c>
      <c r="L2789" s="242" t="s">
        <v>4850</v>
      </c>
      <c r="M2789" s="242" t="s">
        <v>4851</v>
      </c>
      <c r="N2789" s="242"/>
      <c r="O2789" s="242" t="s">
        <v>18818</v>
      </c>
      <c r="P2789" s="242" t="s">
        <v>13465</v>
      </c>
      <c r="Q2789" s="242" t="s">
        <v>4733</v>
      </c>
    </row>
    <row r="2790" spans="1:17">
      <c r="A2790" s="242" t="s">
        <v>13711</v>
      </c>
      <c r="B2790" s="242" t="s">
        <v>13712</v>
      </c>
      <c r="C2790" s="242" t="s">
        <v>13713</v>
      </c>
      <c r="D2790" s="242"/>
      <c r="E2790" s="242" t="s">
        <v>13472</v>
      </c>
      <c r="F2790" s="242" t="s">
        <v>4742</v>
      </c>
      <c r="G2790" s="240">
        <v>60</v>
      </c>
      <c r="H2790" s="241">
        <v>0</v>
      </c>
      <c r="I2790" s="242" t="s">
        <v>4967</v>
      </c>
      <c r="J2790" s="242" t="s">
        <v>4968</v>
      </c>
      <c r="K2790" s="242" t="s">
        <v>4729</v>
      </c>
      <c r="L2790" s="242" t="s">
        <v>4832</v>
      </c>
      <c r="M2790" s="242" t="s">
        <v>5302</v>
      </c>
      <c r="N2790" s="242"/>
      <c r="O2790" s="242" t="s">
        <v>18818</v>
      </c>
      <c r="P2790" s="242" t="s">
        <v>13465</v>
      </c>
      <c r="Q2790" s="242" t="s">
        <v>4733</v>
      </c>
    </row>
    <row r="2791" spans="1:17">
      <c r="A2791" s="242" t="s">
        <v>13714</v>
      </c>
      <c r="B2791" s="242" t="s">
        <v>13715</v>
      </c>
      <c r="C2791" s="242" t="s">
        <v>13716</v>
      </c>
      <c r="D2791" s="242"/>
      <c r="E2791" s="242" t="s">
        <v>13472</v>
      </c>
      <c r="F2791" s="242" t="s">
        <v>4742</v>
      </c>
      <c r="G2791" s="240">
        <v>60</v>
      </c>
      <c r="H2791" s="241">
        <v>0</v>
      </c>
      <c r="I2791" s="242" t="s">
        <v>5192</v>
      </c>
      <c r="J2791" s="242" t="s">
        <v>5193</v>
      </c>
      <c r="K2791" s="242" t="s">
        <v>4729</v>
      </c>
      <c r="L2791" s="242" t="s">
        <v>4832</v>
      </c>
      <c r="M2791" s="242" t="s">
        <v>5194</v>
      </c>
      <c r="N2791" s="242"/>
      <c r="O2791" s="242" t="s">
        <v>18818</v>
      </c>
      <c r="P2791" s="242" t="s">
        <v>13465</v>
      </c>
      <c r="Q2791" s="242" t="s">
        <v>4733</v>
      </c>
    </row>
    <row r="2792" spans="1:17">
      <c r="A2792" s="242" t="s">
        <v>13717</v>
      </c>
      <c r="B2792" s="242" t="s">
        <v>13718</v>
      </c>
      <c r="C2792" s="242" t="s">
        <v>13554</v>
      </c>
      <c r="D2792" s="242"/>
      <c r="E2792" s="242" t="s">
        <v>13472</v>
      </c>
      <c r="F2792" s="242" t="s">
        <v>4742</v>
      </c>
      <c r="G2792" s="240">
        <v>60</v>
      </c>
      <c r="H2792" s="241">
        <v>0</v>
      </c>
      <c r="I2792" s="242" t="s">
        <v>5192</v>
      </c>
      <c r="J2792" s="242" t="s">
        <v>5193</v>
      </c>
      <c r="K2792" s="242" t="s">
        <v>4729</v>
      </c>
      <c r="L2792" s="242" t="s">
        <v>4832</v>
      </c>
      <c r="M2792" s="242" t="s">
        <v>5302</v>
      </c>
      <c r="N2792" s="242"/>
      <c r="O2792" s="242" t="s">
        <v>18818</v>
      </c>
      <c r="P2792" s="242" t="s">
        <v>13465</v>
      </c>
      <c r="Q2792" s="242" t="s">
        <v>4733</v>
      </c>
    </row>
    <row r="2793" spans="1:17">
      <c r="A2793" s="242" t="s">
        <v>13719</v>
      </c>
      <c r="B2793" s="242" t="s">
        <v>13720</v>
      </c>
      <c r="C2793" s="242" t="s">
        <v>13721</v>
      </c>
      <c r="D2793" s="242"/>
      <c r="E2793" s="242" t="s">
        <v>4965</v>
      </c>
      <c r="F2793" s="242"/>
      <c r="G2793" s="240"/>
      <c r="H2793" s="241">
        <v>0</v>
      </c>
      <c r="I2793" s="242" t="s">
        <v>4967</v>
      </c>
      <c r="J2793" s="242" t="s">
        <v>4968</v>
      </c>
      <c r="K2793" s="242" t="s">
        <v>4729</v>
      </c>
      <c r="L2793" s="242" t="s">
        <v>4832</v>
      </c>
      <c r="M2793" s="242" t="s">
        <v>5302</v>
      </c>
      <c r="N2793" s="242" t="s">
        <v>13722</v>
      </c>
      <c r="O2793" s="242" t="s">
        <v>18818</v>
      </c>
      <c r="P2793" s="242" t="s">
        <v>13465</v>
      </c>
      <c r="Q2793" s="242" t="s">
        <v>4733</v>
      </c>
    </row>
    <row r="2794" spans="1:17">
      <c r="A2794" s="242" t="s">
        <v>13723</v>
      </c>
      <c r="B2794" s="242" t="s">
        <v>13724</v>
      </c>
      <c r="C2794" s="242" t="s">
        <v>13725</v>
      </c>
      <c r="D2794" s="242"/>
      <c r="E2794" s="242" t="s">
        <v>13472</v>
      </c>
      <c r="F2794" s="242" t="s">
        <v>4742</v>
      </c>
      <c r="G2794" s="240">
        <v>60</v>
      </c>
      <c r="H2794" s="241">
        <v>0</v>
      </c>
      <c r="I2794" s="242" t="s">
        <v>5192</v>
      </c>
      <c r="J2794" s="242" t="s">
        <v>5193</v>
      </c>
      <c r="K2794" s="242" t="s">
        <v>4729</v>
      </c>
      <c r="L2794" s="242" t="s">
        <v>4832</v>
      </c>
      <c r="M2794" s="242" t="s">
        <v>5212</v>
      </c>
      <c r="N2794" s="242"/>
      <c r="O2794" s="242" t="s">
        <v>18818</v>
      </c>
      <c r="P2794" s="242" t="s">
        <v>13465</v>
      </c>
      <c r="Q2794" s="242" t="s">
        <v>4733</v>
      </c>
    </row>
    <row r="2795" spans="1:17">
      <c r="A2795" s="242" t="s">
        <v>13726</v>
      </c>
      <c r="B2795" s="242" t="s">
        <v>13727</v>
      </c>
      <c r="C2795" s="242" t="s">
        <v>13728</v>
      </c>
      <c r="D2795" s="242"/>
      <c r="E2795" s="242" t="s">
        <v>13472</v>
      </c>
      <c r="F2795" s="242" t="s">
        <v>4742</v>
      </c>
      <c r="G2795" s="240">
        <v>60</v>
      </c>
      <c r="H2795" s="241">
        <v>0</v>
      </c>
      <c r="I2795" s="242" t="s">
        <v>5192</v>
      </c>
      <c r="J2795" s="242" t="s">
        <v>5193</v>
      </c>
      <c r="K2795" s="242" t="s">
        <v>4729</v>
      </c>
      <c r="L2795" s="242" t="s">
        <v>4832</v>
      </c>
      <c r="M2795" s="242" t="s">
        <v>5325</v>
      </c>
      <c r="N2795" s="242"/>
      <c r="O2795" s="242" t="s">
        <v>18818</v>
      </c>
      <c r="P2795" s="242" t="s">
        <v>13465</v>
      </c>
      <c r="Q2795" s="242" t="s">
        <v>4733</v>
      </c>
    </row>
    <row r="2796" spans="1:17">
      <c r="A2796" s="242" t="s">
        <v>13729</v>
      </c>
      <c r="B2796" s="242" t="s">
        <v>13730</v>
      </c>
      <c r="C2796" s="242" t="s">
        <v>13731</v>
      </c>
      <c r="D2796" s="242"/>
      <c r="E2796" s="242" t="s">
        <v>13472</v>
      </c>
      <c r="F2796" s="242" t="s">
        <v>4742</v>
      </c>
      <c r="G2796" s="240">
        <v>60</v>
      </c>
      <c r="H2796" s="241">
        <v>0</v>
      </c>
      <c r="I2796" s="242" t="s">
        <v>5192</v>
      </c>
      <c r="J2796" s="242" t="s">
        <v>5193</v>
      </c>
      <c r="K2796" s="242" t="s">
        <v>4729</v>
      </c>
      <c r="L2796" s="242" t="s">
        <v>4832</v>
      </c>
      <c r="M2796" s="242" t="s">
        <v>5194</v>
      </c>
      <c r="N2796" s="242"/>
      <c r="O2796" s="242" t="s">
        <v>18818</v>
      </c>
      <c r="P2796" s="242" t="s">
        <v>13465</v>
      </c>
      <c r="Q2796" s="242" t="s">
        <v>4733</v>
      </c>
    </row>
    <row r="2797" spans="1:17">
      <c r="A2797" s="242" t="s">
        <v>13732</v>
      </c>
      <c r="B2797" s="242" t="s">
        <v>13733</v>
      </c>
      <c r="C2797" s="242" t="s">
        <v>13734</v>
      </c>
      <c r="D2797" s="242"/>
      <c r="E2797" s="242" t="s">
        <v>13472</v>
      </c>
      <c r="F2797" s="242" t="s">
        <v>4742</v>
      </c>
      <c r="G2797" s="240">
        <v>60</v>
      </c>
      <c r="H2797" s="241">
        <v>0</v>
      </c>
      <c r="I2797" s="242" t="s">
        <v>4967</v>
      </c>
      <c r="J2797" s="242" t="s">
        <v>4968</v>
      </c>
      <c r="K2797" s="242" t="s">
        <v>4729</v>
      </c>
      <c r="L2797" s="242" t="s">
        <v>4832</v>
      </c>
      <c r="M2797" s="242" t="s">
        <v>5222</v>
      </c>
      <c r="N2797" s="242" t="s">
        <v>11234</v>
      </c>
      <c r="O2797" s="242" t="s">
        <v>18818</v>
      </c>
      <c r="P2797" s="242" t="s">
        <v>13465</v>
      </c>
      <c r="Q2797" s="242" t="s">
        <v>4733</v>
      </c>
    </row>
    <row r="2798" spans="1:17">
      <c r="A2798" s="242" t="s">
        <v>13735</v>
      </c>
      <c r="B2798" s="242" t="s">
        <v>13736</v>
      </c>
      <c r="C2798" s="242" t="s">
        <v>13737</v>
      </c>
      <c r="D2798" s="242"/>
      <c r="E2798" s="242" t="s">
        <v>13472</v>
      </c>
      <c r="F2798" s="242" t="s">
        <v>4742</v>
      </c>
      <c r="G2798" s="240">
        <v>60</v>
      </c>
      <c r="H2798" s="241">
        <v>0</v>
      </c>
      <c r="I2798" s="242" t="s">
        <v>5192</v>
      </c>
      <c r="J2798" s="242" t="s">
        <v>5193</v>
      </c>
      <c r="K2798" s="242" t="s">
        <v>4729</v>
      </c>
      <c r="L2798" s="242" t="s">
        <v>4832</v>
      </c>
      <c r="M2798" s="242" t="s">
        <v>10967</v>
      </c>
      <c r="N2798" s="242" t="s">
        <v>6119</v>
      </c>
      <c r="O2798" s="242" t="s">
        <v>18818</v>
      </c>
      <c r="P2798" s="242" t="s">
        <v>13465</v>
      </c>
      <c r="Q2798" s="242" t="s">
        <v>4733</v>
      </c>
    </row>
    <row r="2799" spans="1:17">
      <c r="A2799" s="242" t="s">
        <v>13738</v>
      </c>
      <c r="B2799" s="242" t="s">
        <v>13739</v>
      </c>
      <c r="C2799" s="242" t="s">
        <v>13740</v>
      </c>
      <c r="D2799" s="242"/>
      <c r="E2799" s="242" t="s">
        <v>13472</v>
      </c>
      <c r="F2799" s="242" t="s">
        <v>4742</v>
      </c>
      <c r="G2799" s="240">
        <v>60</v>
      </c>
      <c r="H2799" s="241">
        <v>0</v>
      </c>
      <c r="I2799" s="242" t="s">
        <v>4967</v>
      </c>
      <c r="J2799" s="242" t="s">
        <v>4968</v>
      </c>
      <c r="K2799" s="242" t="s">
        <v>4729</v>
      </c>
      <c r="L2799" s="242" t="s">
        <v>4832</v>
      </c>
      <c r="M2799" s="242" t="s">
        <v>5222</v>
      </c>
      <c r="N2799" s="242" t="s">
        <v>11140</v>
      </c>
      <c r="O2799" s="242" t="s">
        <v>18818</v>
      </c>
      <c r="P2799" s="242" t="s">
        <v>13465</v>
      </c>
      <c r="Q2799" s="242" t="s">
        <v>4733</v>
      </c>
    </row>
    <row r="2800" spans="1:17">
      <c r="A2800" s="242" t="s">
        <v>13741</v>
      </c>
      <c r="B2800" s="242" t="s">
        <v>13742</v>
      </c>
      <c r="C2800" s="242" t="s">
        <v>13743</v>
      </c>
      <c r="D2800" s="242"/>
      <c r="E2800" s="242" t="s">
        <v>13472</v>
      </c>
      <c r="F2800" s="242" t="s">
        <v>4742</v>
      </c>
      <c r="G2800" s="240">
        <v>60</v>
      </c>
      <c r="H2800" s="241">
        <v>0</v>
      </c>
      <c r="I2800" s="242" t="s">
        <v>5192</v>
      </c>
      <c r="J2800" s="242" t="s">
        <v>5193</v>
      </c>
      <c r="K2800" s="242" t="s">
        <v>4729</v>
      </c>
      <c r="L2800" s="242" t="s">
        <v>4832</v>
      </c>
      <c r="M2800" s="242" t="s">
        <v>5325</v>
      </c>
      <c r="N2800" s="242"/>
      <c r="O2800" s="242" t="s">
        <v>18818</v>
      </c>
      <c r="P2800" s="242" t="s">
        <v>13465</v>
      </c>
      <c r="Q2800" s="242" t="s">
        <v>4733</v>
      </c>
    </row>
    <row r="2801" spans="1:17">
      <c r="A2801" s="242" t="s">
        <v>13744</v>
      </c>
      <c r="B2801" s="242" t="s">
        <v>13745</v>
      </c>
      <c r="C2801" s="242" t="s">
        <v>13746</v>
      </c>
      <c r="D2801" s="242"/>
      <c r="E2801" s="242" t="s">
        <v>13472</v>
      </c>
      <c r="F2801" s="242" t="s">
        <v>4742</v>
      </c>
      <c r="G2801" s="240">
        <v>60</v>
      </c>
      <c r="H2801" s="241">
        <v>0</v>
      </c>
      <c r="I2801" s="242" t="s">
        <v>5192</v>
      </c>
      <c r="J2801" s="242" t="s">
        <v>5193</v>
      </c>
      <c r="K2801" s="242" t="s">
        <v>4729</v>
      </c>
      <c r="L2801" s="242" t="s">
        <v>4832</v>
      </c>
      <c r="M2801" s="242" t="s">
        <v>13746</v>
      </c>
      <c r="N2801" s="242"/>
      <c r="O2801" s="242" t="s">
        <v>18818</v>
      </c>
      <c r="P2801" s="242" t="s">
        <v>13465</v>
      </c>
      <c r="Q2801" s="242" t="s">
        <v>4733</v>
      </c>
    </row>
    <row r="2802" spans="1:17">
      <c r="A2802" s="242" t="s">
        <v>13747</v>
      </c>
      <c r="B2802" s="242" t="s">
        <v>13748</v>
      </c>
      <c r="C2802" s="242" t="s">
        <v>13749</v>
      </c>
      <c r="D2802" s="242"/>
      <c r="E2802" s="242" t="s">
        <v>13472</v>
      </c>
      <c r="F2802" s="242" t="s">
        <v>4742</v>
      </c>
      <c r="G2802" s="240">
        <v>60</v>
      </c>
      <c r="H2802" s="241">
        <v>0</v>
      </c>
      <c r="I2802" s="242" t="s">
        <v>4967</v>
      </c>
      <c r="J2802" s="242" t="s">
        <v>4968</v>
      </c>
      <c r="K2802" s="242" t="s">
        <v>4729</v>
      </c>
      <c r="L2802" s="242" t="s">
        <v>4832</v>
      </c>
      <c r="M2802" s="242" t="s">
        <v>5222</v>
      </c>
      <c r="N2802" s="242"/>
      <c r="O2802" s="242" t="s">
        <v>18818</v>
      </c>
      <c r="P2802" s="242" t="s">
        <v>13465</v>
      </c>
      <c r="Q2802" s="242" t="s">
        <v>4733</v>
      </c>
    </row>
    <row r="2803" spans="1:17">
      <c r="A2803" s="242" t="s">
        <v>13750</v>
      </c>
      <c r="B2803" s="242" t="s">
        <v>13751</v>
      </c>
      <c r="C2803" s="242" t="s">
        <v>13752</v>
      </c>
      <c r="D2803" s="242"/>
      <c r="E2803" s="242" t="s">
        <v>13472</v>
      </c>
      <c r="F2803" s="242" t="s">
        <v>4742</v>
      </c>
      <c r="G2803" s="240">
        <v>60</v>
      </c>
      <c r="H2803" s="241">
        <v>0</v>
      </c>
      <c r="I2803" s="242" t="s">
        <v>5192</v>
      </c>
      <c r="J2803" s="242" t="s">
        <v>5193</v>
      </c>
      <c r="K2803" s="242" t="s">
        <v>4729</v>
      </c>
      <c r="L2803" s="242" t="s">
        <v>4832</v>
      </c>
      <c r="M2803" s="242" t="s">
        <v>13752</v>
      </c>
      <c r="N2803" s="242"/>
      <c r="O2803" s="242" t="s">
        <v>18818</v>
      </c>
      <c r="P2803" s="242" t="s">
        <v>13465</v>
      </c>
      <c r="Q2803" s="242" t="s">
        <v>4733</v>
      </c>
    </row>
    <row r="2804" spans="1:17">
      <c r="A2804" s="242" t="s">
        <v>13753</v>
      </c>
      <c r="B2804" s="242" t="s">
        <v>13754</v>
      </c>
      <c r="C2804" s="242" t="s">
        <v>13755</v>
      </c>
      <c r="D2804" s="242"/>
      <c r="E2804" s="242" t="s">
        <v>13472</v>
      </c>
      <c r="F2804" s="242" t="s">
        <v>4742</v>
      </c>
      <c r="G2804" s="240">
        <v>60</v>
      </c>
      <c r="H2804" s="241">
        <v>0</v>
      </c>
      <c r="I2804" s="242" t="s">
        <v>5192</v>
      </c>
      <c r="J2804" s="242" t="s">
        <v>5193</v>
      </c>
      <c r="K2804" s="242" t="s">
        <v>4729</v>
      </c>
      <c r="L2804" s="242" t="s">
        <v>4832</v>
      </c>
      <c r="M2804" s="242" t="s">
        <v>5194</v>
      </c>
      <c r="N2804" s="242"/>
      <c r="O2804" s="242" t="s">
        <v>18818</v>
      </c>
      <c r="P2804" s="242" t="s">
        <v>13465</v>
      </c>
      <c r="Q2804" s="242" t="s">
        <v>4733</v>
      </c>
    </row>
    <row r="2805" spans="1:17">
      <c r="A2805" s="242" t="s">
        <v>13756</v>
      </c>
      <c r="B2805" s="242" t="s">
        <v>13757</v>
      </c>
      <c r="C2805" s="242" t="s">
        <v>13758</v>
      </c>
      <c r="D2805" s="242"/>
      <c r="E2805" s="242" t="s">
        <v>13027</v>
      </c>
      <c r="F2805" s="242" t="s">
        <v>4742</v>
      </c>
      <c r="G2805" s="240">
        <v>60</v>
      </c>
      <c r="H2805" s="241">
        <v>0</v>
      </c>
      <c r="I2805" s="242" t="s">
        <v>5192</v>
      </c>
      <c r="J2805" s="242" t="s">
        <v>5193</v>
      </c>
      <c r="K2805" s="242" t="s">
        <v>4729</v>
      </c>
      <c r="L2805" s="242" t="s">
        <v>4832</v>
      </c>
      <c r="M2805" s="242" t="s">
        <v>10967</v>
      </c>
      <c r="N2805" s="242"/>
      <c r="O2805" s="242" t="s">
        <v>18818</v>
      </c>
      <c r="P2805" s="242" t="s">
        <v>13465</v>
      </c>
      <c r="Q2805" s="242" t="s">
        <v>4733</v>
      </c>
    </row>
    <row r="2806" spans="1:17">
      <c r="A2806" s="242" t="s">
        <v>13759</v>
      </c>
      <c r="B2806" s="242" t="s">
        <v>13760</v>
      </c>
      <c r="C2806" s="242" t="s">
        <v>13761</v>
      </c>
      <c r="D2806" s="242"/>
      <c r="E2806" s="242" t="s">
        <v>13472</v>
      </c>
      <c r="F2806" s="242" t="s">
        <v>4742</v>
      </c>
      <c r="G2806" s="240">
        <v>60</v>
      </c>
      <c r="H2806" s="241">
        <v>0</v>
      </c>
      <c r="I2806" s="242" t="s">
        <v>4967</v>
      </c>
      <c r="J2806" s="242" t="s">
        <v>4968</v>
      </c>
      <c r="K2806" s="242" t="s">
        <v>4729</v>
      </c>
      <c r="L2806" s="242" t="s">
        <v>4832</v>
      </c>
      <c r="M2806" s="242" t="s">
        <v>4901</v>
      </c>
      <c r="N2806" s="242"/>
      <c r="O2806" s="242" t="s">
        <v>18818</v>
      </c>
      <c r="P2806" s="242" t="s">
        <v>13465</v>
      </c>
      <c r="Q2806" s="242" t="s">
        <v>4733</v>
      </c>
    </row>
    <row r="2807" spans="1:17">
      <c r="A2807" s="242" t="s">
        <v>13762</v>
      </c>
      <c r="B2807" s="242" t="s">
        <v>13763</v>
      </c>
      <c r="C2807" s="242" t="s">
        <v>13764</v>
      </c>
      <c r="D2807" s="242"/>
      <c r="E2807" s="242" t="s">
        <v>13472</v>
      </c>
      <c r="F2807" s="242" t="s">
        <v>4742</v>
      </c>
      <c r="G2807" s="240">
        <v>60</v>
      </c>
      <c r="H2807" s="241">
        <v>0</v>
      </c>
      <c r="I2807" s="242" t="s">
        <v>5192</v>
      </c>
      <c r="J2807" s="242" t="s">
        <v>5193</v>
      </c>
      <c r="K2807" s="242" t="s">
        <v>4729</v>
      </c>
      <c r="L2807" s="242" t="s">
        <v>4832</v>
      </c>
      <c r="M2807" s="242" t="s">
        <v>5325</v>
      </c>
      <c r="N2807" s="242" t="s">
        <v>11545</v>
      </c>
      <c r="O2807" s="242" t="s">
        <v>18818</v>
      </c>
      <c r="P2807" s="242" t="s">
        <v>13465</v>
      </c>
      <c r="Q2807" s="242" t="s">
        <v>4733</v>
      </c>
    </row>
    <row r="2808" spans="1:17">
      <c r="A2808" s="242" t="s">
        <v>13765</v>
      </c>
      <c r="B2808" s="242" t="s">
        <v>13766</v>
      </c>
      <c r="C2808" s="242" t="s">
        <v>13767</v>
      </c>
      <c r="D2808" s="242"/>
      <c r="E2808" s="242" t="s">
        <v>13027</v>
      </c>
      <c r="F2808" s="242" t="s">
        <v>4742</v>
      </c>
      <c r="G2808" s="240">
        <v>60</v>
      </c>
      <c r="H2808" s="241">
        <v>0</v>
      </c>
      <c r="I2808" s="242" t="s">
        <v>5192</v>
      </c>
      <c r="J2808" s="242" t="s">
        <v>5193</v>
      </c>
      <c r="K2808" s="242" t="s">
        <v>4729</v>
      </c>
      <c r="L2808" s="242" t="s">
        <v>4832</v>
      </c>
      <c r="M2808" s="242" t="s">
        <v>5202</v>
      </c>
      <c r="N2808" s="242"/>
      <c r="O2808" s="242" t="s">
        <v>18818</v>
      </c>
      <c r="P2808" s="242" t="s">
        <v>13465</v>
      </c>
      <c r="Q2808" s="242" t="s">
        <v>4733</v>
      </c>
    </row>
    <row r="2809" spans="1:17">
      <c r="A2809" s="242" t="s">
        <v>13768</v>
      </c>
      <c r="B2809" s="242" t="s">
        <v>13769</v>
      </c>
      <c r="C2809" s="242" t="s">
        <v>13770</v>
      </c>
      <c r="D2809" s="242"/>
      <c r="E2809" s="242" t="s">
        <v>13027</v>
      </c>
      <c r="F2809" s="242" t="s">
        <v>4742</v>
      </c>
      <c r="G2809" s="240">
        <v>60</v>
      </c>
      <c r="H2809" s="241">
        <v>0</v>
      </c>
      <c r="I2809" s="242" t="s">
        <v>4967</v>
      </c>
      <c r="J2809" s="242" t="s">
        <v>4968</v>
      </c>
      <c r="K2809" s="242" t="s">
        <v>4729</v>
      </c>
      <c r="L2809" s="242" t="s">
        <v>4832</v>
      </c>
      <c r="M2809" s="242" t="s">
        <v>5212</v>
      </c>
      <c r="N2809" s="242"/>
      <c r="O2809" s="242" t="s">
        <v>18818</v>
      </c>
      <c r="P2809" s="242" t="s">
        <v>13465</v>
      </c>
      <c r="Q2809" s="242" t="s">
        <v>4733</v>
      </c>
    </row>
    <row r="2810" spans="1:17">
      <c r="A2810" s="242" t="s">
        <v>13771</v>
      </c>
      <c r="B2810" s="242" t="s">
        <v>13772</v>
      </c>
      <c r="C2810" s="242" t="s">
        <v>13773</v>
      </c>
      <c r="D2810" s="242"/>
      <c r="E2810" s="242" t="s">
        <v>13027</v>
      </c>
      <c r="F2810" s="242" t="s">
        <v>4742</v>
      </c>
      <c r="G2810" s="240">
        <v>60</v>
      </c>
      <c r="H2810" s="241">
        <v>0</v>
      </c>
      <c r="I2810" s="242" t="s">
        <v>5192</v>
      </c>
      <c r="J2810" s="242" t="s">
        <v>5193</v>
      </c>
      <c r="K2810" s="242" t="s">
        <v>4729</v>
      </c>
      <c r="L2810" s="242" t="s">
        <v>4832</v>
      </c>
      <c r="M2810" s="242" t="s">
        <v>4844</v>
      </c>
      <c r="N2810" s="242"/>
      <c r="O2810" s="242" t="s">
        <v>18818</v>
      </c>
      <c r="P2810" s="242" t="s">
        <v>13465</v>
      </c>
      <c r="Q2810" s="242" t="s">
        <v>4733</v>
      </c>
    </row>
    <row r="2811" spans="1:17">
      <c r="A2811" s="242" t="s">
        <v>13774</v>
      </c>
      <c r="B2811" s="242" t="s">
        <v>13775</v>
      </c>
      <c r="C2811" s="242" t="s">
        <v>13776</v>
      </c>
      <c r="D2811" s="242"/>
      <c r="E2811" s="242" t="s">
        <v>13027</v>
      </c>
      <c r="F2811" s="242" t="s">
        <v>4742</v>
      </c>
      <c r="G2811" s="240">
        <v>60</v>
      </c>
      <c r="H2811" s="241">
        <v>0</v>
      </c>
      <c r="I2811" s="242" t="s">
        <v>4967</v>
      </c>
      <c r="J2811" s="242" t="s">
        <v>4968</v>
      </c>
      <c r="K2811" s="242" t="s">
        <v>4729</v>
      </c>
      <c r="L2811" s="242" t="s">
        <v>4832</v>
      </c>
      <c r="M2811" s="242" t="s">
        <v>5222</v>
      </c>
      <c r="N2811" s="242"/>
      <c r="O2811" s="242" t="s">
        <v>18818</v>
      </c>
      <c r="P2811" s="242" t="s">
        <v>13465</v>
      </c>
      <c r="Q2811" s="242" t="s">
        <v>4733</v>
      </c>
    </row>
    <row r="2812" spans="1:17">
      <c r="A2812" s="242" t="s">
        <v>13777</v>
      </c>
      <c r="B2812" s="242" t="s">
        <v>13778</v>
      </c>
      <c r="C2812" s="242" t="s">
        <v>13779</v>
      </c>
      <c r="D2812" s="242"/>
      <c r="E2812" s="242" t="s">
        <v>4965</v>
      </c>
      <c r="F2812" s="242" t="s">
        <v>4742</v>
      </c>
      <c r="G2812" s="240">
        <v>60</v>
      </c>
      <c r="H2812" s="241">
        <v>0</v>
      </c>
      <c r="I2812" s="242" t="s">
        <v>4967</v>
      </c>
      <c r="J2812" s="242" t="s">
        <v>4968</v>
      </c>
      <c r="K2812" s="242" t="s">
        <v>4729</v>
      </c>
      <c r="L2812" s="242" t="s">
        <v>4832</v>
      </c>
      <c r="M2812" s="242" t="s">
        <v>5222</v>
      </c>
      <c r="N2812" s="242" t="s">
        <v>13780</v>
      </c>
      <c r="O2812" s="242" t="s">
        <v>18818</v>
      </c>
      <c r="P2812" s="242" t="s">
        <v>13465</v>
      </c>
      <c r="Q2812" s="242" t="s">
        <v>4733</v>
      </c>
    </row>
    <row r="2813" spans="1:17">
      <c r="A2813" s="242" t="s">
        <v>13781</v>
      </c>
      <c r="B2813" s="242" t="s">
        <v>4511</v>
      </c>
      <c r="C2813" s="242" t="s">
        <v>13782</v>
      </c>
      <c r="D2813" s="242"/>
      <c r="E2813" s="242" t="s">
        <v>4737</v>
      </c>
      <c r="F2813" s="242" t="s">
        <v>12161</v>
      </c>
      <c r="G2813" s="240">
        <v>60</v>
      </c>
      <c r="H2813" s="241">
        <v>0</v>
      </c>
      <c r="I2813" s="242" t="s">
        <v>4820</v>
      </c>
      <c r="J2813" s="242" t="s">
        <v>4821</v>
      </c>
      <c r="K2813" s="242" t="s">
        <v>4729</v>
      </c>
      <c r="L2813" s="242" t="s">
        <v>4730</v>
      </c>
      <c r="M2813" s="242" t="s">
        <v>4816</v>
      </c>
      <c r="N2813" s="242"/>
      <c r="O2813" s="242" t="s">
        <v>13781</v>
      </c>
      <c r="P2813" s="242" t="s">
        <v>4511</v>
      </c>
      <c r="Q2813" s="242" t="s">
        <v>4733</v>
      </c>
    </row>
    <row r="2814" spans="1:17">
      <c r="A2814" s="242" t="s">
        <v>115</v>
      </c>
      <c r="B2814" s="242" t="s">
        <v>1843</v>
      </c>
      <c r="C2814" s="242" t="s">
        <v>13783</v>
      </c>
      <c r="D2814" s="242"/>
      <c r="E2814" s="242" t="s">
        <v>7178</v>
      </c>
      <c r="F2814" s="242" t="s">
        <v>13784</v>
      </c>
      <c r="G2814" s="240"/>
      <c r="H2814" s="241">
        <v>0</v>
      </c>
      <c r="I2814" s="242" t="s">
        <v>5192</v>
      </c>
      <c r="J2814" s="242" t="s">
        <v>5193</v>
      </c>
      <c r="K2814" s="242" t="s">
        <v>4729</v>
      </c>
      <c r="L2814" s="242" t="s">
        <v>4832</v>
      </c>
      <c r="M2814" s="242" t="s">
        <v>5325</v>
      </c>
      <c r="N2814" s="242" t="s">
        <v>13785</v>
      </c>
      <c r="O2814" s="242" t="s">
        <v>115</v>
      </c>
      <c r="P2814" s="242" t="s">
        <v>1843</v>
      </c>
      <c r="Q2814" s="242" t="s">
        <v>4733</v>
      </c>
    </row>
    <row r="2815" spans="1:17">
      <c r="A2815" s="242" t="s">
        <v>13786</v>
      </c>
      <c r="B2815" s="242" t="s">
        <v>13787</v>
      </c>
      <c r="C2815" s="242" t="s">
        <v>13788</v>
      </c>
      <c r="D2815" s="242" t="s">
        <v>4742</v>
      </c>
      <c r="E2815" s="242" t="s">
        <v>7178</v>
      </c>
      <c r="F2815" s="242"/>
      <c r="G2815" s="240"/>
      <c r="H2815" s="241">
        <v>0</v>
      </c>
      <c r="I2815" s="242" t="s">
        <v>5192</v>
      </c>
      <c r="J2815" s="242" t="s">
        <v>5193</v>
      </c>
      <c r="K2815" s="242" t="s">
        <v>4729</v>
      </c>
      <c r="L2815" s="242" t="s">
        <v>4832</v>
      </c>
      <c r="M2815" s="242" t="s">
        <v>5202</v>
      </c>
      <c r="N2815" s="242"/>
      <c r="O2815" s="242" t="s">
        <v>115</v>
      </c>
      <c r="P2815" s="242" t="s">
        <v>1843</v>
      </c>
      <c r="Q2815" s="242" t="s">
        <v>4733</v>
      </c>
    </row>
    <row r="2816" spans="1:17">
      <c r="A2816" s="242" t="s">
        <v>13789</v>
      </c>
      <c r="B2816" s="242" t="s">
        <v>13790</v>
      </c>
      <c r="C2816" s="242" t="s">
        <v>13791</v>
      </c>
      <c r="D2816" s="242" t="s">
        <v>4742</v>
      </c>
      <c r="E2816" s="242" t="s">
        <v>7178</v>
      </c>
      <c r="F2816" s="242"/>
      <c r="G2816" s="240"/>
      <c r="H2816" s="241">
        <v>0</v>
      </c>
      <c r="I2816" s="242" t="s">
        <v>5192</v>
      </c>
      <c r="J2816" s="242" t="s">
        <v>5193</v>
      </c>
      <c r="K2816" s="242" t="s">
        <v>4729</v>
      </c>
      <c r="L2816" s="242" t="s">
        <v>4832</v>
      </c>
      <c r="M2816" s="242" t="s">
        <v>5202</v>
      </c>
      <c r="N2816" s="242"/>
      <c r="O2816" s="242" t="s">
        <v>115</v>
      </c>
      <c r="P2816" s="242" t="s">
        <v>1843</v>
      </c>
      <c r="Q2816" s="242" t="s">
        <v>4733</v>
      </c>
    </row>
    <row r="2817" spans="1:17">
      <c r="A2817" s="242" t="s">
        <v>13792</v>
      </c>
      <c r="B2817" s="242" t="s">
        <v>1851</v>
      </c>
      <c r="C2817" s="242" t="s">
        <v>13793</v>
      </c>
      <c r="D2817" s="242" t="s">
        <v>4742</v>
      </c>
      <c r="E2817" s="242" t="s">
        <v>7178</v>
      </c>
      <c r="F2817" s="242"/>
      <c r="G2817" s="240"/>
      <c r="H2817" s="241">
        <v>0</v>
      </c>
      <c r="I2817" s="242" t="s">
        <v>5192</v>
      </c>
      <c r="J2817" s="242" t="s">
        <v>5193</v>
      </c>
      <c r="K2817" s="242" t="s">
        <v>4729</v>
      </c>
      <c r="L2817" s="242" t="s">
        <v>4832</v>
      </c>
      <c r="M2817" s="242" t="s">
        <v>5194</v>
      </c>
      <c r="N2817" s="242"/>
      <c r="O2817" s="242" t="s">
        <v>115</v>
      </c>
      <c r="P2817" s="242" t="s">
        <v>1843</v>
      </c>
      <c r="Q2817" s="242" t="s">
        <v>4733</v>
      </c>
    </row>
    <row r="2818" spans="1:17">
      <c r="A2818" s="242" t="s">
        <v>13794</v>
      </c>
      <c r="B2818" s="242" t="s">
        <v>13795</v>
      </c>
      <c r="C2818" s="242" t="s">
        <v>13796</v>
      </c>
      <c r="D2818" s="242" t="s">
        <v>4742</v>
      </c>
      <c r="E2818" s="242" t="s">
        <v>7178</v>
      </c>
      <c r="F2818" s="242"/>
      <c r="G2818" s="240"/>
      <c r="H2818" s="241">
        <v>0</v>
      </c>
      <c r="I2818" s="242" t="s">
        <v>5192</v>
      </c>
      <c r="J2818" s="242" t="s">
        <v>5193</v>
      </c>
      <c r="K2818" s="242" t="s">
        <v>4729</v>
      </c>
      <c r="L2818" s="242" t="s">
        <v>4832</v>
      </c>
      <c r="M2818" s="242" t="s">
        <v>5202</v>
      </c>
      <c r="N2818" s="242"/>
      <c r="O2818" s="242" t="s">
        <v>115</v>
      </c>
      <c r="P2818" s="242" t="s">
        <v>1843</v>
      </c>
      <c r="Q2818" s="242" t="s">
        <v>4733</v>
      </c>
    </row>
    <row r="2819" spans="1:17">
      <c r="A2819" s="242" t="s">
        <v>13797</v>
      </c>
      <c r="B2819" s="242" t="s">
        <v>13798</v>
      </c>
      <c r="C2819" s="242" t="s">
        <v>13799</v>
      </c>
      <c r="D2819" s="242" t="s">
        <v>4742</v>
      </c>
      <c r="E2819" s="242" t="s">
        <v>7178</v>
      </c>
      <c r="F2819" s="242"/>
      <c r="G2819" s="240"/>
      <c r="H2819" s="241">
        <v>0</v>
      </c>
      <c r="I2819" s="242" t="s">
        <v>5192</v>
      </c>
      <c r="J2819" s="242" t="s">
        <v>5193</v>
      </c>
      <c r="K2819" s="242" t="s">
        <v>4729</v>
      </c>
      <c r="L2819" s="242" t="s">
        <v>4832</v>
      </c>
      <c r="M2819" s="242" t="s">
        <v>5202</v>
      </c>
      <c r="N2819" s="242"/>
      <c r="O2819" s="242" t="s">
        <v>115</v>
      </c>
      <c r="P2819" s="242" t="s">
        <v>1843</v>
      </c>
      <c r="Q2819" s="242" t="s">
        <v>4733</v>
      </c>
    </row>
    <row r="2820" spans="1:17">
      <c r="A2820" s="242" t="s">
        <v>13800</v>
      </c>
      <c r="B2820" s="242" t="s">
        <v>13801</v>
      </c>
      <c r="C2820" s="242" t="s">
        <v>13802</v>
      </c>
      <c r="D2820" s="242"/>
      <c r="E2820" s="242" t="s">
        <v>4737</v>
      </c>
      <c r="F2820" s="242" t="s">
        <v>13803</v>
      </c>
      <c r="G2820" s="240">
        <v>60</v>
      </c>
      <c r="H2820" s="241">
        <v>0</v>
      </c>
      <c r="I2820" s="242" t="s">
        <v>4808</v>
      </c>
      <c r="J2820" s="242" t="s">
        <v>4809</v>
      </c>
      <c r="K2820" s="242" t="s">
        <v>4729</v>
      </c>
      <c r="L2820" s="242" t="s">
        <v>4730</v>
      </c>
      <c r="M2820" s="242" t="s">
        <v>4810</v>
      </c>
      <c r="N2820" s="242" t="s">
        <v>13804</v>
      </c>
      <c r="O2820" s="242" t="s">
        <v>13800</v>
      </c>
      <c r="P2820" s="242" t="s">
        <v>13801</v>
      </c>
      <c r="Q2820" s="242" t="s">
        <v>4733</v>
      </c>
    </row>
    <row r="2821" spans="1:17">
      <c r="A2821" s="242" t="s">
        <v>13805</v>
      </c>
      <c r="B2821" s="242" t="s">
        <v>13806</v>
      </c>
      <c r="C2821" s="242" t="s">
        <v>13807</v>
      </c>
      <c r="D2821" s="242"/>
      <c r="E2821" s="242" t="s">
        <v>4737</v>
      </c>
      <c r="F2821" s="242" t="s">
        <v>13808</v>
      </c>
      <c r="G2821" s="240">
        <v>60</v>
      </c>
      <c r="H2821" s="241">
        <v>0</v>
      </c>
      <c r="I2821" s="242"/>
      <c r="J2821" s="242"/>
      <c r="K2821" s="242" t="s">
        <v>4729</v>
      </c>
      <c r="L2821" s="242" t="s">
        <v>4730</v>
      </c>
      <c r="M2821" s="242" t="s">
        <v>6439</v>
      </c>
      <c r="N2821" s="242"/>
      <c r="O2821" s="242" t="s">
        <v>18836</v>
      </c>
      <c r="P2821" s="242" t="s">
        <v>18837</v>
      </c>
      <c r="Q2821" s="242" t="s">
        <v>4733</v>
      </c>
    </row>
    <row r="2822" spans="1:17">
      <c r="A2822" s="242" t="s">
        <v>13809</v>
      </c>
      <c r="B2822" s="242" t="s">
        <v>13810</v>
      </c>
      <c r="C2822" s="242" t="s">
        <v>13811</v>
      </c>
      <c r="D2822" s="242"/>
      <c r="E2822" s="242" t="s">
        <v>4737</v>
      </c>
      <c r="F2822" s="242" t="s">
        <v>13812</v>
      </c>
      <c r="G2822" s="240">
        <v>60</v>
      </c>
      <c r="H2822" s="241">
        <v>0</v>
      </c>
      <c r="I2822" s="242"/>
      <c r="J2822" s="242"/>
      <c r="K2822" s="242" t="s">
        <v>4729</v>
      </c>
      <c r="L2822" s="242" t="s">
        <v>4730</v>
      </c>
      <c r="M2822" s="242" t="s">
        <v>4759</v>
      </c>
      <c r="N2822" s="242"/>
      <c r="O2822" s="242" t="s">
        <v>18836</v>
      </c>
      <c r="P2822" s="242" t="s">
        <v>18837</v>
      </c>
      <c r="Q2822" s="242" t="s">
        <v>4733</v>
      </c>
    </row>
    <row r="2823" spans="1:17">
      <c r="A2823" s="242" t="s">
        <v>13813</v>
      </c>
      <c r="B2823" s="242" t="s">
        <v>13814</v>
      </c>
      <c r="C2823" s="242" t="s">
        <v>13815</v>
      </c>
      <c r="D2823" s="242"/>
      <c r="E2823" s="242" t="s">
        <v>4737</v>
      </c>
      <c r="F2823" s="242" t="s">
        <v>13816</v>
      </c>
      <c r="G2823" s="240">
        <v>60</v>
      </c>
      <c r="H2823" s="241">
        <v>0</v>
      </c>
      <c r="I2823" s="242"/>
      <c r="J2823" s="242"/>
      <c r="K2823" s="242" t="s">
        <v>4729</v>
      </c>
      <c r="L2823" s="242" t="s">
        <v>4730</v>
      </c>
      <c r="M2823" s="242" t="s">
        <v>4822</v>
      </c>
      <c r="N2823" s="242"/>
      <c r="O2823" s="242" t="s">
        <v>18836</v>
      </c>
      <c r="P2823" s="242" t="s">
        <v>18837</v>
      </c>
      <c r="Q2823" s="242" t="s">
        <v>4733</v>
      </c>
    </row>
    <row r="2824" spans="1:17">
      <c r="A2824" s="242" t="s">
        <v>13817</v>
      </c>
      <c r="B2824" s="242" t="s">
        <v>13818</v>
      </c>
      <c r="C2824" s="242" t="s">
        <v>13819</v>
      </c>
      <c r="D2824" s="242"/>
      <c r="E2824" s="242" t="s">
        <v>4737</v>
      </c>
      <c r="F2824" s="242" t="s">
        <v>13820</v>
      </c>
      <c r="G2824" s="240">
        <v>60</v>
      </c>
      <c r="H2824" s="241">
        <v>0</v>
      </c>
      <c r="I2824" s="242" t="s">
        <v>4931</v>
      </c>
      <c r="J2824" s="242" t="s">
        <v>4932</v>
      </c>
      <c r="K2824" s="242" t="s">
        <v>4729</v>
      </c>
      <c r="L2824" s="242" t="s">
        <v>4730</v>
      </c>
      <c r="M2824" s="242" t="s">
        <v>4810</v>
      </c>
      <c r="N2824" s="242"/>
      <c r="O2824" s="242" t="s">
        <v>18836</v>
      </c>
      <c r="P2824" s="242" t="s">
        <v>18837</v>
      </c>
      <c r="Q2824" s="242" t="s">
        <v>4733</v>
      </c>
    </row>
    <row r="2825" spans="1:17">
      <c r="A2825" s="242" t="s">
        <v>13821</v>
      </c>
      <c r="B2825" s="242" t="s">
        <v>13822</v>
      </c>
      <c r="C2825" s="242" t="s">
        <v>13823</v>
      </c>
      <c r="D2825" s="242"/>
      <c r="E2825" s="242" t="s">
        <v>4737</v>
      </c>
      <c r="F2825" s="242" t="s">
        <v>13824</v>
      </c>
      <c r="G2825" s="240">
        <v>60</v>
      </c>
      <c r="H2825" s="241">
        <v>0</v>
      </c>
      <c r="I2825" s="242"/>
      <c r="J2825" s="242"/>
      <c r="K2825" s="242" t="s">
        <v>4729</v>
      </c>
      <c r="L2825" s="242" t="s">
        <v>4730</v>
      </c>
      <c r="M2825" s="242" t="s">
        <v>6396</v>
      </c>
      <c r="N2825" s="242"/>
      <c r="O2825" s="242" t="s">
        <v>18836</v>
      </c>
      <c r="P2825" s="242" t="s">
        <v>18837</v>
      </c>
      <c r="Q2825" s="242" t="s">
        <v>4733</v>
      </c>
    </row>
    <row r="2826" spans="1:17">
      <c r="A2826" s="242" t="s">
        <v>13825</v>
      </c>
      <c r="B2826" s="242" t="s">
        <v>13826</v>
      </c>
      <c r="C2826" s="242" t="s">
        <v>13827</v>
      </c>
      <c r="D2826" s="242"/>
      <c r="E2826" s="242" t="s">
        <v>4737</v>
      </c>
      <c r="F2826" s="242" t="s">
        <v>13828</v>
      </c>
      <c r="G2826" s="240">
        <v>60</v>
      </c>
      <c r="H2826" s="241">
        <v>0</v>
      </c>
      <c r="I2826" s="242"/>
      <c r="J2826" s="242"/>
      <c r="K2826" s="242" t="s">
        <v>4729</v>
      </c>
      <c r="L2826" s="242" t="s">
        <v>4730</v>
      </c>
      <c r="M2826" s="242" t="s">
        <v>4937</v>
      </c>
      <c r="N2826" s="242"/>
      <c r="O2826" s="242" t="s">
        <v>18836</v>
      </c>
      <c r="P2826" s="242" t="s">
        <v>18837</v>
      </c>
      <c r="Q2826" s="242" t="s">
        <v>4733</v>
      </c>
    </row>
    <row r="2827" spans="1:17">
      <c r="A2827" s="242" t="s">
        <v>13829</v>
      </c>
      <c r="B2827" s="242" t="s">
        <v>13830</v>
      </c>
      <c r="C2827" s="242" t="s">
        <v>13831</v>
      </c>
      <c r="D2827" s="242"/>
      <c r="E2827" s="242" t="s">
        <v>4737</v>
      </c>
      <c r="F2827" s="242" t="s">
        <v>13832</v>
      </c>
      <c r="G2827" s="240">
        <v>60</v>
      </c>
      <c r="H2827" s="241">
        <v>0</v>
      </c>
      <c r="I2827" s="242"/>
      <c r="J2827" s="242"/>
      <c r="K2827" s="242" t="s">
        <v>4729</v>
      </c>
      <c r="L2827" s="242" t="s">
        <v>4730</v>
      </c>
      <c r="M2827" s="242" t="s">
        <v>4749</v>
      </c>
      <c r="N2827" s="242"/>
      <c r="O2827" s="242" t="s">
        <v>18836</v>
      </c>
      <c r="P2827" s="242" t="s">
        <v>18837</v>
      </c>
      <c r="Q2827" s="242" t="s">
        <v>4733</v>
      </c>
    </row>
    <row r="2828" spans="1:17">
      <c r="A2828" s="242" t="s">
        <v>13833</v>
      </c>
      <c r="B2828" s="242" t="s">
        <v>13834</v>
      </c>
      <c r="C2828" s="242" t="s">
        <v>13835</v>
      </c>
      <c r="D2828" s="242"/>
      <c r="E2828" s="242" t="s">
        <v>4737</v>
      </c>
      <c r="F2828" s="242" t="s">
        <v>13836</v>
      </c>
      <c r="G2828" s="240">
        <v>60</v>
      </c>
      <c r="H2828" s="241">
        <v>0</v>
      </c>
      <c r="I2828" s="242" t="s">
        <v>4775</v>
      </c>
      <c r="J2828" s="242" t="s">
        <v>4776</v>
      </c>
      <c r="K2828" s="242" t="s">
        <v>4729</v>
      </c>
      <c r="L2828" s="242" t="s">
        <v>4730</v>
      </c>
      <c r="M2828" s="242" t="s">
        <v>4908</v>
      </c>
      <c r="N2828" s="242"/>
      <c r="O2828" s="242" t="s">
        <v>18836</v>
      </c>
      <c r="P2828" s="242" t="s">
        <v>18837</v>
      </c>
      <c r="Q2828" s="242" t="s">
        <v>4733</v>
      </c>
    </row>
    <row r="2829" spans="1:17">
      <c r="A2829" s="242" t="s">
        <v>13837</v>
      </c>
      <c r="B2829" s="242" t="s">
        <v>13838</v>
      </c>
      <c r="C2829" s="242" t="s">
        <v>13839</v>
      </c>
      <c r="D2829" s="242" t="s">
        <v>13840</v>
      </c>
      <c r="E2829" s="242" t="s">
        <v>13412</v>
      </c>
      <c r="F2829" s="242" t="s">
        <v>13841</v>
      </c>
      <c r="G2829" s="240"/>
      <c r="H2829" s="241">
        <v>0</v>
      </c>
      <c r="I2829" s="242" t="s">
        <v>9691</v>
      </c>
      <c r="J2829" s="242" t="s">
        <v>9692</v>
      </c>
      <c r="K2829" s="242" t="s">
        <v>4729</v>
      </c>
      <c r="L2829" s="242" t="s">
        <v>4730</v>
      </c>
      <c r="M2829" s="242" t="s">
        <v>4926</v>
      </c>
      <c r="N2829" s="242" t="s">
        <v>7008</v>
      </c>
      <c r="O2829" s="242" t="s">
        <v>13837</v>
      </c>
      <c r="P2829" s="242" t="s">
        <v>13838</v>
      </c>
      <c r="Q2829" s="242" t="s">
        <v>4733</v>
      </c>
    </row>
    <row r="2830" spans="1:17">
      <c r="A2830" s="242" t="s">
        <v>13842</v>
      </c>
      <c r="B2830" s="242" t="s">
        <v>13843</v>
      </c>
      <c r="C2830" s="242" t="s">
        <v>13844</v>
      </c>
      <c r="D2830" s="242"/>
      <c r="E2830" s="242" t="s">
        <v>4737</v>
      </c>
      <c r="F2830" s="242" t="s">
        <v>13845</v>
      </c>
      <c r="G2830" s="240"/>
      <c r="H2830" s="241">
        <v>0</v>
      </c>
      <c r="I2830" s="242" t="s">
        <v>4931</v>
      </c>
      <c r="J2830" s="242" t="s">
        <v>4932</v>
      </c>
      <c r="K2830" s="242" t="s">
        <v>4729</v>
      </c>
      <c r="L2830" s="242" t="s">
        <v>4730</v>
      </c>
      <c r="M2830" s="242" t="s">
        <v>5113</v>
      </c>
      <c r="N2830" s="242"/>
      <c r="O2830" s="242" t="s">
        <v>13842</v>
      </c>
      <c r="P2830" s="242" t="s">
        <v>13843</v>
      </c>
      <c r="Q2830" s="242" t="s">
        <v>4733</v>
      </c>
    </row>
    <row r="2831" spans="1:17">
      <c r="A2831" s="242" t="s">
        <v>116</v>
      </c>
      <c r="B2831" s="242" t="s">
        <v>1856</v>
      </c>
      <c r="C2831" s="242" t="s">
        <v>13846</v>
      </c>
      <c r="D2831" s="242" t="s">
        <v>13847</v>
      </c>
      <c r="E2831" s="242" t="s">
        <v>7178</v>
      </c>
      <c r="F2831" s="242" t="s">
        <v>13847</v>
      </c>
      <c r="G2831" s="240"/>
      <c r="H2831" s="241">
        <v>0</v>
      </c>
      <c r="I2831" s="242" t="s">
        <v>4848</v>
      </c>
      <c r="J2831" s="242" t="s">
        <v>4849</v>
      </c>
      <c r="K2831" s="242" t="s">
        <v>4729</v>
      </c>
      <c r="L2831" s="242" t="s">
        <v>4850</v>
      </c>
      <c r="M2831" s="242" t="s">
        <v>4851</v>
      </c>
      <c r="N2831" s="242"/>
      <c r="O2831" s="242" t="s">
        <v>116</v>
      </c>
      <c r="P2831" s="242" t="s">
        <v>1856</v>
      </c>
      <c r="Q2831" s="242" t="s">
        <v>4733</v>
      </c>
    </row>
    <row r="2832" spans="1:17">
      <c r="A2832" s="242" t="s">
        <v>121</v>
      </c>
      <c r="B2832" s="242" t="s">
        <v>1997</v>
      </c>
      <c r="C2832" s="242" t="s">
        <v>13848</v>
      </c>
      <c r="D2832" s="242"/>
      <c r="E2832" s="242" t="s">
        <v>13849</v>
      </c>
      <c r="F2832" s="242"/>
      <c r="G2832" s="240"/>
      <c r="H2832" s="241">
        <v>0</v>
      </c>
      <c r="I2832" s="242" t="s">
        <v>4967</v>
      </c>
      <c r="J2832" s="242" t="s">
        <v>4968</v>
      </c>
      <c r="K2832" s="242" t="s">
        <v>4729</v>
      </c>
      <c r="L2832" s="242" t="s">
        <v>4832</v>
      </c>
      <c r="M2832" s="242" t="s">
        <v>5153</v>
      </c>
      <c r="N2832" s="242"/>
      <c r="O2832" s="242" t="s">
        <v>116</v>
      </c>
      <c r="P2832" s="242" t="s">
        <v>1856</v>
      </c>
      <c r="Q2832" s="242" t="s">
        <v>4733</v>
      </c>
    </row>
    <row r="2833" spans="1:17">
      <c r="A2833" s="242" t="s">
        <v>13850</v>
      </c>
      <c r="B2833" s="242" t="s">
        <v>13851</v>
      </c>
      <c r="C2833" s="242" t="s">
        <v>13852</v>
      </c>
      <c r="D2833" s="242"/>
      <c r="E2833" s="242" t="s">
        <v>13853</v>
      </c>
      <c r="F2833" s="242"/>
      <c r="G2833" s="240"/>
      <c r="H2833" s="241">
        <v>0</v>
      </c>
      <c r="I2833" s="242" t="s">
        <v>4967</v>
      </c>
      <c r="J2833" s="242" t="s">
        <v>4968</v>
      </c>
      <c r="K2833" s="242" t="s">
        <v>4729</v>
      </c>
      <c r="L2833" s="242" t="s">
        <v>4832</v>
      </c>
      <c r="M2833" s="242" t="s">
        <v>5222</v>
      </c>
      <c r="N2833" s="242"/>
      <c r="O2833" s="242" t="s">
        <v>116</v>
      </c>
      <c r="P2833" s="242" t="s">
        <v>1856</v>
      </c>
      <c r="Q2833" s="242" t="s">
        <v>4733</v>
      </c>
    </row>
    <row r="2834" spans="1:17">
      <c r="A2834" s="242" t="s">
        <v>13854</v>
      </c>
      <c r="B2834" s="242" t="s">
        <v>13855</v>
      </c>
      <c r="C2834" s="242" t="s">
        <v>13856</v>
      </c>
      <c r="D2834" s="242"/>
      <c r="E2834" s="242" t="s">
        <v>13849</v>
      </c>
      <c r="F2834" s="242"/>
      <c r="G2834" s="240"/>
      <c r="H2834" s="241">
        <v>0</v>
      </c>
      <c r="I2834" s="242" t="s">
        <v>4967</v>
      </c>
      <c r="J2834" s="242" t="s">
        <v>4968</v>
      </c>
      <c r="K2834" s="242" t="s">
        <v>4729</v>
      </c>
      <c r="L2834" s="242" t="s">
        <v>4832</v>
      </c>
      <c r="M2834" s="242" t="s">
        <v>5153</v>
      </c>
      <c r="N2834" s="242" t="s">
        <v>12000</v>
      </c>
      <c r="O2834" s="242" t="s">
        <v>116</v>
      </c>
      <c r="P2834" s="242" t="s">
        <v>1856</v>
      </c>
      <c r="Q2834" s="242" t="s">
        <v>4733</v>
      </c>
    </row>
    <row r="2835" spans="1:17">
      <c r="A2835" s="242" t="s">
        <v>119</v>
      </c>
      <c r="B2835" s="242" t="s">
        <v>1964</v>
      </c>
      <c r="C2835" s="242" t="s">
        <v>13857</v>
      </c>
      <c r="D2835" s="242"/>
      <c r="E2835" s="242" t="s">
        <v>13849</v>
      </c>
      <c r="F2835" s="242"/>
      <c r="G2835" s="240"/>
      <c r="H2835" s="241">
        <v>0</v>
      </c>
      <c r="I2835" s="242" t="s">
        <v>4967</v>
      </c>
      <c r="J2835" s="242" t="s">
        <v>4968</v>
      </c>
      <c r="K2835" s="242" t="s">
        <v>4729</v>
      </c>
      <c r="L2835" s="242" t="s">
        <v>4832</v>
      </c>
      <c r="M2835" s="242" t="s">
        <v>5153</v>
      </c>
      <c r="N2835" s="242" t="s">
        <v>12000</v>
      </c>
      <c r="O2835" s="242" t="s">
        <v>116</v>
      </c>
      <c r="P2835" s="242" t="s">
        <v>1856</v>
      </c>
      <c r="Q2835" s="242" t="s">
        <v>4733</v>
      </c>
    </row>
    <row r="2836" spans="1:17">
      <c r="A2836" s="242" t="s">
        <v>125</v>
      </c>
      <c r="B2836" s="242" t="s">
        <v>2018</v>
      </c>
      <c r="C2836" s="242" t="s">
        <v>13858</v>
      </c>
      <c r="D2836" s="242"/>
      <c r="E2836" s="242" t="s">
        <v>13849</v>
      </c>
      <c r="F2836" s="242"/>
      <c r="G2836" s="240"/>
      <c r="H2836" s="241">
        <v>0</v>
      </c>
      <c r="I2836" s="242" t="s">
        <v>4967</v>
      </c>
      <c r="J2836" s="242" t="s">
        <v>4968</v>
      </c>
      <c r="K2836" s="242" t="s">
        <v>4729</v>
      </c>
      <c r="L2836" s="242" t="s">
        <v>4832</v>
      </c>
      <c r="M2836" s="242" t="s">
        <v>5153</v>
      </c>
      <c r="N2836" s="242" t="s">
        <v>12000</v>
      </c>
      <c r="O2836" s="242" t="s">
        <v>116</v>
      </c>
      <c r="P2836" s="242" t="s">
        <v>1856</v>
      </c>
      <c r="Q2836" s="242" t="s">
        <v>8832</v>
      </c>
    </row>
    <row r="2837" spans="1:17">
      <c r="A2837" s="242" t="s">
        <v>13859</v>
      </c>
      <c r="B2837" s="242" t="s">
        <v>13860</v>
      </c>
      <c r="C2837" s="242" t="s">
        <v>13861</v>
      </c>
      <c r="D2837" s="242"/>
      <c r="E2837" s="242" t="s">
        <v>13849</v>
      </c>
      <c r="F2837" s="242"/>
      <c r="G2837" s="240"/>
      <c r="H2837" s="241">
        <v>0</v>
      </c>
      <c r="I2837" s="242" t="s">
        <v>4967</v>
      </c>
      <c r="J2837" s="242" t="s">
        <v>4968</v>
      </c>
      <c r="K2837" s="242" t="s">
        <v>4729</v>
      </c>
      <c r="L2837" s="242" t="s">
        <v>4832</v>
      </c>
      <c r="M2837" s="242" t="s">
        <v>5222</v>
      </c>
      <c r="N2837" s="242" t="s">
        <v>12099</v>
      </c>
      <c r="O2837" s="242" t="s">
        <v>116</v>
      </c>
      <c r="P2837" s="242" t="s">
        <v>1856</v>
      </c>
      <c r="Q2837" s="242" t="s">
        <v>4733</v>
      </c>
    </row>
    <row r="2838" spans="1:17">
      <c r="A2838" s="242" t="s">
        <v>13862</v>
      </c>
      <c r="B2838" s="242" t="s">
        <v>13863</v>
      </c>
      <c r="C2838" s="242" t="s">
        <v>13864</v>
      </c>
      <c r="D2838" s="242"/>
      <c r="E2838" s="242" t="s">
        <v>13849</v>
      </c>
      <c r="F2838" s="242"/>
      <c r="G2838" s="240"/>
      <c r="H2838" s="241">
        <v>0</v>
      </c>
      <c r="I2838" s="242" t="s">
        <v>4967</v>
      </c>
      <c r="J2838" s="242" t="s">
        <v>4968</v>
      </c>
      <c r="K2838" s="242" t="s">
        <v>4729</v>
      </c>
      <c r="L2838" s="242" t="s">
        <v>4832</v>
      </c>
      <c r="M2838" s="242" t="s">
        <v>6018</v>
      </c>
      <c r="N2838" s="242"/>
      <c r="O2838" s="242" t="s">
        <v>116</v>
      </c>
      <c r="P2838" s="242" t="s">
        <v>1856</v>
      </c>
      <c r="Q2838" s="242" t="s">
        <v>4733</v>
      </c>
    </row>
    <row r="2839" spans="1:17">
      <c r="A2839" s="242" t="s">
        <v>13865</v>
      </c>
      <c r="B2839" s="242" t="s">
        <v>13866</v>
      </c>
      <c r="C2839" s="242" t="s">
        <v>13867</v>
      </c>
      <c r="D2839" s="242"/>
      <c r="E2839" s="242" t="s">
        <v>13849</v>
      </c>
      <c r="F2839" s="242"/>
      <c r="G2839" s="240"/>
      <c r="H2839" s="241">
        <v>0</v>
      </c>
      <c r="I2839" s="242" t="s">
        <v>4967</v>
      </c>
      <c r="J2839" s="242" t="s">
        <v>4968</v>
      </c>
      <c r="K2839" s="242" t="s">
        <v>4729</v>
      </c>
      <c r="L2839" s="242" t="s">
        <v>4832</v>
      </c>
      <c r="M2839" s="242" t="s">
        <v>6018</v>
      </c>
      <c r="N2839" s="242"/>
      <c r="O2839" s="242" t="s">
        <v>116</v>
      </c>
      <c r="P2839" s="242" t="s">
        <v>1856</v>
      </c>
      <c r="Q2839" s="242" t="s">
        <v>4733</v>
      </c>
    </row>
    <row r="2840" spans="1:17">
      <c r="A2840" s="242" t="s">
        <v>120</v>
      </c>
      <c r="B2840" s="242" t="s">
        <v>1972</v>
      </c>
      <c r="C2840" s="242" t="s">
        <v>13868</v>
      </c>
      <c r="D2840" s="242"/>
      <c r="E2840" s="242" t="s">
        <v>13849</v>
      </c>
      <c r="F2840" s="242"/>
      <c r="G2840" s="240"/>
      <c r="H2840" s="241">
        <v>0</v>
      </c>
      <c r="I2840" s="242" t="s">
        <v>4967</v>
      </c>
      <c r="J2840" s="242" t="s">
        <v>4968</v>
      </c>
      <c r="K2840" s="242" t="s">
        <v>4729</v>
      </c>
      <c r="L2840" s="242" t="s">
        <v>4832</v>
      </c>
      <c r="M2840" s="242" t="s">
        <v>5222</v>
      </c>
      <c r="N2840" s="242" t="s">
        <v>12000</v>
      </c>
      <c r="O2840" s="242" t="s">
        <v>116</v>
      </c>
      <c r="P2840" s="242" t="s">
        <v>1856</v>
      </c>
      <c r="Q2840" s="242" t="s">
        <v>4733</v>
      </c>
    </row>
    <row r="2841" spans="1:17">
      <c r="A2841" s="242" t="s">
        <v>118</v>
      </c>
      <c r="B2841" s="242" t="s">
        <v>1865</v>
      </c>
      <c r="C2841" s="242" t="s">
        <v>13869</v>
      </c>
      <c r="D2841" s="242"/>
      <c r="E2841" s="242" t="s">
        <v>13849</v>
      </c>
      <c r="F2841" s="242"/>
      <c r="G2841" s="240"/>
      <c r="H2841" s="241">
        <v>0</v>
      </c>
      <c r="I2841" s="242" t="s">
        <v>4967</v>
      </c>
      <c r="J2841" s="242" t="s">
        <v>4968</v>
      </c>
      <c r="K2841" s="242" t="s">
        <v>4729</v>
      </c>
      <c r="L2841" s="242" t="s">
        <v>4832</v>
      </c>
      <c r="M2841" s="242" t="s">
        <v>5222</v>
      </c>
      <c r="N2841" s="242" t="s">
        <v>12000</v>
      </c>
      <c r="O2841" s="242" t="s">
        <v>116</v>
      </c>
      <c r="P2841" s="242" t="s">
        <v>1856</v>
      </c>
      <c r="Q2841" s="242" t="s">
        <v>4733</v>
      </c>
    </row>
    <row r="2842" spans="1:17">
      <c r="A2842" s="242" t="s">
        <v>117</v>
      </c>
      <c r="B2842" s="242" t="s">
        <v>1860</v>
      </c>
      <c r="C2842" s="242" t="s">
        <v>13870</v>
      </c>
      <c r="D2842" s="242"/>
      <c r="E2842" s="242" t="s">
        <v>13849</v>
      </c>
      <c r="F2842" s="242"/>
      <c r="G2842" s="240"/>
      <c r="H2842" s="241">
        <v>0</v>
      </c>
      <c r="I2842" s="242" t="s">
        <v>4967</v>
      </c>
      <c r="J2842" s="242" t="s">
        <v>4968</v>
      </c>
      <c r="K2842" s="242" t="s">
        <v>4729</v>
      </c>
      <c r="L2842" s="242" t="s">
        <v>4832</v>
      </c>
      <c r="M2842" s="242" t="s">
        <v>5153</v>
      </c>
      <c r="N2842" s="242" t="s">
        <v>12000</v>
      </c>
      <c r="O2842" s="242" t="s">
        <v>116</v>
      </c>
      <c r="P2842" s="242" t="s">
        <v>1856</v>
      </c>
      <c r="Q2842" s="242" t="s">
        <v>4733</v>
      </c>
    </row>
    <row r="2843" spans="1:17">
      <c r="A2843" s="242" t="s">
        <v>123</v>
      </c>
      <c r="B2843" s="242" t="s">
        <v>2009</v>
      </c>
      <c r="C2843" s="242" t="s">
        <v>13871</v>
      </c>
      <c r="D2843" s="242"/>
      <c r="E2843" s="242" t="s">
        <v>13849</v>
      </c>
      <c r="F2843" s="242"/>
      <c r="G2843" s="240"/>
      <c r="H2843" s="241">
        <v>0</v>
      </c>
      <c r="I2843" s="242" t="s">
        <v>4967</v>
      </c>
      <c r="J2843" s="242" t="s">
        <v>4968</v>
      </c>
      <c r="K2843" s="242" t="s">
        <v>4729</v>
      </c>
      <c r="L2843" s="242" t="s">
        <v>4832</v>
      </c>
      <c r="M2843" s="242" t="s">
        <v>6018</v>
      </c>
      <c r="N2843" s="242"/>
      <c r="O2843" s="242" t="s">
        <v>116</v>
      </c>
      <c r="P2843" s="242" t="s">
        <v>1856</v>
      </c>
      <c r="Q2843" s="242" t="s">
        <v>4733</v>
      </c>
    </row>
    <row r="2844" spans="1:17">
      <c r="A2844" s="242" t="s">
        <v>124</v>
      </c>
      <c r="B2844" s="242" t="s">
        <v>2012</v>
      </c>
      <c r="C2844" s="242" t="s">
        <v>13872</v>
      </c>
      <c r="D2844" s="242"/>
      <c r="E2844" s="242" t="s">
        <v>13849</v>
      </c>
      <c r="F2844" s="242"/>
      <c r="G2844" s="240"/>
      <c r="H2844" s="241">
        <v>0</v>
      </c>
      <c r="I2844" s="242" t="s">
        <v>4967</v>
      </c>
      <c r="J2844" s="242" t="s">
        <v>4968</v>
      </c>
      <c r="K2844" s="242" t="s">
        <v>4729</v>
      </c>
      <c r="L2844" s="242" t="s">
        <v>4832</v>
      </c>
      <c r="M2844" s="242" t="s">
        <v>5153</v>
      </c>
      <c r="N2844" s="242" t="s">
        <v>11972</v>
      </c>
      <c r="O2844" s="242" t="s">
        <v>116</v>
      </c>
      <c r="P2844" s="242" t="s">
        <v>1856</v>
      </c>
      <c r="Q2844" s="242" t="s">
        <v>4733</v>
      </c>
    </row>
    <row r="2845" spans="1:17">
      <c r="A2845" s="242" t="s">
        <v>122</v>
      </c>
      <c r="B2845" s="242" t="s">
        <v>2000</v>
      </c>
      <c r="C2845" s="242" t="s">
        <v>13873</v>
      </c>
      <c r="D2845" s="242"/>
      <c r="E2845" s="242" t="s">
        <v>13849</v>
      </c>
      <c r="F2845" s="242"/>
      <c r="G2845" s="240"/>
      <c r="H2845" s="241">
        <v>0</v>
      </c>
      <c r="I2845" s="242" t="s">
        <v>4967</v>
      </c>
      <c r="J2845" s="242" t="s">
        <v>4968</v>
      </c>
      <c r="K2845" s="242" t="s">
        <v>4729</v>
      </c>
      <c r="L2845" s="242" t="s">
        <v>4832</v>
      </c>
      <c r="M2845" s="242" t="s">
        <v>5222</v>
      </c>
      <c r="N2845" s="242" t="s">
        <v>11972</v>
      </c>
      <c r="O2845" s="242" t="s">
        <v>116</v>
      </c>
      <c r="P2845" s="242" t="s">
        <v>1856</v>
      </c>
      <c r="Q2845" s="242" t="s">
        <v>4733</v>
      </c>
    </row>
    <row r="2846" spans="1:17">
      <c r="A2846" s="242" t="s">
        <v>13874</v>
      </c>
      <c r="B2846" s="242" t="s">
        <v>13875</v>
      </c>
      <c r="C2846" s="242" t="s">
        <v>13876</v>
      </c>
      <c r="D2846" s="242"/>
      <c r="E2846" s="242" t="s">
        <v>4737</v>
      </c>
      <c r="F2846" s="242" t="s">
        <v>13877</v>
      </c>
      <c r="G2846" s="240"/>
      <c r="H2846" s="241">
        <v>0</v>
      </c>
      <c r="I2846" s="242"/>
      <c r="J2846" s="242"/>
      <c r="K2846" s="242" t="s">
        <v>4729</v>
      </c>
      <c r="L2846" s="242" t="s">
        <v>4730</v>
      </c>
      <c r="M2846" s="242" t="s">
        <v>4777</v>
      </c>
      <c r="N2846" s="242"/>
      <c r="O2846" s="242" t="s">
        <v>13874</v>
      </c>
      <c r="P2846" s="242" t="s">
        <v>13875</v>
      </c>
      <c r="Q2846" s="242" t="s">
        <v>4733</v>
      </c>
    </row>
    <row r="2847" spans="1:17">
      <c r="A2847" s="242" t="s">
        <v>13878</v>
      </c>
      <c r="B2847" s="242" t="s">
        <v>13879</v>
      </c>
      <c r="C2847" s="242" t="s">
        <v>13880</v>
      </c>
      <c r="D2847" s="242"/>
      <c r="E2847" s="242" t="s">
        <v>4737</v>
      </c>
      <c r="F2847" s="242" t="s">
        <v>13881</v>
      </c>
      <c r="G2847" s="240"/>
      <c r="H2847" s="241">
        <v>0</v>
      </c>
      <c r="I2847" s="242" t="s">
        <v>4775</v>
      </c>
      <c r="J2847" s="242" t="s">
        <v>4776</v>
      </c>
      <c r="K2847" s="242" t="s">
        <v>4729</v>
      </c>
      <c r="L2847" s="242" t="s">
        <v>4730</v>
      </c>
      <c r="M2847" s="242" t="s">
        <v>4908</v>
      </c>
      <c r="N2847" s="242" t="s">
        <v>13882</v>
      </c>
      <c r="O2847" s="242" t="s">
        <v>13878</v>
      </c>
      <c r="P2847" s="242" t="s">
        <v>13879</v>
      </c>
      <c r="Q2847" s="242" t="s">
        <v>4733</v>
      </c>
    </row>
    <row r="2848" spans="1:17">
      <c r="A2848" s="242" t="s">
        <v>13883</v>
      </c>
      <c r="B2848" s="242" t="s">
        <v>13884</v>
      </c>
      <c r="C2848" s="242" t="s">
        <v>13885</v>
      </c>
      <c r="D2848" s="242" t="s">
        <v>10789</v>
      </c>
      <c r="E2848" s="242" t="s">
        <v>4737</v>
      </c>
      <c r="F2848" s="242" t="s">
        <v>10789</v>
      </c>
      <c r="G2848" s="240"/>
      <c r="H2848" s="241">
        <v>0</v>
      </c>
      <c r="I2848" s="242" t="s">
        <v>5192</v>
      </c>
      <c r="J2848" s="242" t="s">
        <v>5193</v>
      </c>
      <c r="K2848" s="242" t="s">
        <v>4729</v>
      </c>
      <c r="L2848" s="242" t="s">
        <v>4832</v>
      </c>
      <c r="M2848" s="242" t="s">
        <v>5202</v>
      </c>
      <c r="N2848" s="242"/>
      <c r="O2848" s="242" t="s">
        <v>13883</v>
      </c>
      <c r="P2848" s="242" t="s">
        <v>13884</v>
      </c>
      <c r="Q2848" s="242" t="s">
        <v>4733</v>
      </c>
    </row>
    <row r="2849" spans="1:17">
      <c r="A2849" s="242" t="s">
        <v>13886</v>
      </c>
      <c r="B2849" s="242" t="s">
        <v>13887</v>
      </c>
      <c r="C2849" s="242" t="s">
        <v>13888</v>
      </c>
      <c r="D2849" s="242" t="s">
        <v>10789</v>
      </c>
      <c r="E2849" s="242" t="s">
        <v>4737</v>
      </c>
      <c r="F2849" s="242" t="s">
        <v>10789</v>
      </c>
      <c r="G2849" s="240"/>
      <c r="H2849" s="241">
        <v>0</v>
      </c>
      <c r="I2849" s="242" t="s">
        <v>9620</v>
      </c>
      <c r="J2849" s="242" t="s">
        <v>9621</v>
      </c>
      <c r="K2849" s="242" t="s">
        <v>4729</v>
      </c>
      <c r="L2849" s="242" t="s">
        <v>4730</v>
      </c>
      <c r="M2849" s="242" t="s">
        <v>6396</v>
      </c>
      <c r="N2849" s="242"/>
      <c r="O2849" s="242" t="s">
        <v>13883</v>
      </c>
      <c r="P2849" s="242" t="s">
        <v>13884</v>
      </c>
      <c r="Q2849" s="242" t="s">
        <v>4733</v>
      </c>
    </row>
    <row r="2850" spans="1:17">
      <c r="A2850" s="242" t="s">
        <v>13889</v>
      </c>
      <c r="B2850" s="242" t="s">
        <v>13890</v>
      </c>
      <c r="C2850" s="242" t="s">
        <v>13891</v>
      </c>
      <c r="D2850" s="242" t="s">
        <v>10789</v>
      </c>
      <c r="E2850" s="242" t="s">
        <v>4737</v>
      </c>
      <c r="F2850" s="242" t="s">
        <v>10789</v>
      </c>
      <c r="G2850" s="240"/>
      <c r="H2850" s="241">
        <v>0</v>
      </c>
      <c r="I2850" s="242" t="s">
        <v>9620</v>
      </c>
      <c r="J2850" s="242" t="s">
        <v>9621</v>
      </c>
      <c r="K2850" s="242" t="s">
        <v>4729</v>
      </c>
      <c r="L2850" s="242" t="s">
        <v>4730</v>
      </c>
      <c r="M2850" s="242" t="s">
        <v>4749</v>
      </c>
      <c r="N2850" s="242" t="s">
        <v>4750</v>
      </c>
      <c r="O2850" s="242" t="s">
        <v>13883</v>
      </c>
      <c r="P2850" s="242" t="s">
        <v>13884</v>
      </c>
      <c r="Q2850" s="242" t="s">
        <v>4733</v>
      </c>
    </row>
    <row r="2851" spans="1:17">
      <c r="A2851" s="242" t="s">
        <v>13892</v>
      </c>
      <c r="B2851" s="242" t="s">
        <v>13893</v>
      </c>
      <c r="C2851" s="242" t="s">
        <v>13894</v>
      </c>
      <c r="D2851" s="242"/>
      <c r="E2851" s="242" t="s">
        <v>4965</v>
      </c>
      <c r="F2851" s="242" t="s">
        <v>13895</v>
      </c>
      <c r="G2851" s="240"/>
      <c r="H2851" s="241">
        <v>0</v>
      </c>
      <c r="I2851" s="242" t="s">
        <v>4967</v>
      </c>
      <c r="J2851" s="242" t="s">
        <v>4968</v>
      </c>
      <c r="K2851" s="242" t="s">
        <v>4729</v>
      </c>
      <c r="L2851" s="242" t="s">
        <v>4832</v>
      </c>
      <c r="M2851" s="242" t="s">
        <v>5167</v>
      </c>
      <c r="N2851" s="242" t="s">
        <v>13896</v>
      </c>
      <c r="O2851" s="242" t="s">
        <v>13892</v>
      </c>
      <c r="P2851" s="242" t="s">
        <v>13893</v>
      </c>
      <c r="Q2851" s="242" t="s">
        <v>8494</v>
      </c>
    </row>
    <row r="2852" spans="1:17">
      <c r="A2852" s="242" t="s">
        <v>13897</v>
      </c>
      <c r="B2852" s="242" t="s">
        <v>13898</v>
      </c>
      <c r="C2852" s="242" t="s">
        <v>13899</v>
      </c>
      <c r="D2852" s="242" t="s">
        <v>4742</v>
      </c>
      <c r="E2852" s="242" t="s">
        <v>10440</v>
      </c>
      <c r="F2852" s="242"/>
      <c r="G2852" s="240"/>
      <c r="H2852" s="241">
        <v>0</v>
      </c>
      <c r="I2852" s="242" t="s">
        <v>5192</v>
      </c>
      <c r="J2852" s="242" t="s">
        <v>5193</v>
      </c>
      <c r="K2852" s="242" t="s">
        <v>4729</v>
      </c>
      <c r="L2852" s="242" t="s">
        <v>4832</v>
      </c>
      <c r="M2852" s="242" t="s">
        <v>5212</v>
      </c>
      <c r="N2852" s="242"/>
      <c r="O2852" s="242" t="s">
        <v>13892</v>
      </c>
      <c r="P2852" s="242" t="s">
        <v>13893</v>
      </c>
      <c r="Q2852" s="242" t="s">
        <v>4733</v>
      </c>
    </row>
    <row r="2853" spans="1:17">
      <c r="A2853" s="242" t="s">
        <v>13900</v>
      </c>
      <c r="B2853" s="242" t="s">
        <v>13901</v>
      </c>
      <c r="C2853" s="242" t="s">
        <v>13902</v>
      </c>
      <c r="D2853" s="242" t="s">
        <v>4742</v>
      </c>
      <c r="E2853" s="242" t="s">
        <v>10440</v>
      </c>
      <c r="F2853" s="242"/>
      <c r="G2853" s="240"/>
      <c r="H2853" s="241">
        <v>0</v>
      </c>
      <c r="I2853" s="242" t="s">
        <v>5192</v>
      </c>
      <c r="J2853" s="242" t="s">
        <v>5193</v>
      </c>
      <c r="K2853" s="242" t="s">
        <v>4729</v>
      </c>
      <c r="L2853" s="242" t="s">
        <v>4832</v>
      </c>
      <c r="M2853" s="242" t="s">
        <v>5212</v>
      </c>
      <c r="N2853" s="242"/>
      <c r="O2853" s="242" t="s">
        <v>13892</v>
      </c>
      <c r="P2853" s="242" t="s">
        <v>13893</v>
      </c>
      <c r="Q2853" s="242" t="s">
        <v>4733</v>
      </c>
    </row>
    <row r="2854" spans="1:17">
      <c r="A2854" s="242" t="s">
        <v>13903</v>
      </c>
      <c r="B2854" s="242" t="s">
        <v>13904</v>
      </c>
      <c r="C2854" s="242" t="s">
        <v>13905</v>
      </c>
      <c r="D2854" s="242" t="s">
        <v>4742</v>
      </c>
      <c r="E2854" s="242" t="s">
        <v>10440</v>
      </c>
      <c r="F2854" s="242"/>
      <c r="G2854" s="240"/>
      <c r="H2854" s="241">
        <v>0</v>
      </c>
      <c r="I2854" s="242" t="s">
        <v>4967</v>
      </c>
      <c r="J2854" s="242" t="s">
        <v>4968</v>
      </c>
      <c r="K2854" s="242" t="s">
        <v>4729</v>
      </c>
      <c r="L2854" s="242" t="s">
        <v>4832</v>
      </c>
      <c r="M2854" s="242" t="s">
        <v>5158</v>
      </c>
      <c r="N2854" s="242"/>
      <c r="O2854" s="242" t="s">
        <v>13892</v>
      </c>
      <c r="P2854" s="242" t="s">
        <v>13893</v>
      </c>
      <c r="Q2854" s="242" t="s">
        <v>4733</v>
      </c>
    </row>
    <row r="2855" spans="1:17">
      <c r="A2855" s="242" t="s">
        <v>13906</v>
      </c>
      <c r="B2855" s="242" t="s">
        <v>13907</v>
      </c>
      <c r="C2855" s="242" t="s">
        <v>13908</v>
      </c>
      <c r="D2855" s="242" t="s">
        <v>4742</v>
      </c>
      <c r="E2855" s="242" t="s">
        <v>10440</v>
      </c>
      <c r="F2855" s="242"/>
      <c r="G2855" s="240"/>
      <c r="H2855" s="241">
        <v>0</v>
      </c>
      <c r="I2855" s="242" t="s">
        <v>4967</v>
      </c>
      <c r="J2855" s="242" t="s">
        <v>4968</v>
      </c>
      <c r="K2855" s="242" t="s">
        <v>4729</v>
      </c>
      <c r="L2855" s="242" t="s">
        <v>4832</v>
      </c>
      <c r="M2855" s="242" t="s">
        <v>4833</v>
      </c>
      <c r="N2855" s="242"/>
      <c r="O2855" s="242" t="s">
        <v>13892</v>
      </c>
      <c r="P2855" s="242" t="s">
        <v>13893</v>
      </c>
      <c r="Q2855" s="242" t="s">
        <v>4733</v>
      </c>
    </row>
    <row r="2856" spans="1:17" ht="16.5">
      <c r="A2856" s="242" t="s">
        <v>126</v>
      </c>
      <c r="B2856" s="242" t="s">
        <v>4506</v>
      </c>
      <c r="C2856" s="242" t="s">
        <v>13909</v>
      </c>
      <c r="D2856" s="242"/>
      <c r="E2856" s="242" t="s">
        <v>7178</v>
      </c>
      <c r="F2856" s="242" t="s">
        <v>13910</v>
      </c>
      <c r="G2856" s="240"/>
      <c r="H2856" s="241">
        <v>0</v>
      </c>
      <c r="I2856" s="242" t="s">
        <v>5192</v>
      </c>
      <c r="J2856" s="242" t="s">
        <v>5193</v>
      </c>
      <c r="K2856" s="242" t="s">
        <v>4729</v>
      </c>
      <c r="L2856" s="242" t="s">
        <v>4832</v>
      </c>
      <c r="M2856" s="242" t="s">
        <v>5202</v>
      </c>
      <c r="N2856" s="242" t="s">
        <v>9329</v>
      </c>
      <c r="O2856" s="371" t="s">
        <v>19269</v>
      </c>
      <c r="P2856" s="242" t="s">
        <v>4506</v>
      </c>
      <c r="Q2856" s="242" t="s">
        <v>4733</v>
      </c>
    </row>
    <row r="2857" spans="1:17" ht="16.5">
      <c r="A2857" s="242" t="s">
        <v>136</v>
      </c>
      <c r="B2857" s="242" t="s">
        <v>2053</v>
      </c>
      <c r="C2857" s="242" t="s">
        <v>13911</v>
      </c>
      <c r="D2857" s="242" t="s">
        <v>13912</v>
      </c>
      <c r="E2857" s="242" t="s">
        <v>7178</v>
      </c>
      <c r="F2857" s="242" t="s">
        <v>13912</v>
      </c>
      <c r="G2857" s="240"/>
      <c r="H2857" s="241">
        <v>0</v>
      </c>
      <c r="I2857" s="242" t="s">
        <v>4967</v>
      </c>
      <c r="J2857" s="242" t="s">
        <v>4968</v>
      </c>
      <c r="K2857" s="242" t="s">
        <v>4729</v>
      </c>
      <c r="L2857" s="242" t="s">
        <v>4832</v>
      </c>
      <c r="M2857" s="242" t="s">
        <v>5222</v>
      </c>
      <c r="N2857" s="242"/>
      <c r="O2857" s="371" t="s">
        <v>19269</v>
      </c>
      <c r="P2857" s="242" t="s">
        <v>4506</v>
      </c>
      <c r="Q2857" s="242" t="s">
        <v>4733</v>
      </c>
    </row>
    <row r="2858" spans="1:17" ht="16.5">
      <c r="A2858" s="242" t="s">
        <v>127</v>
      </c>
      <c r="B2858" s="242" t="s">
        <v>2071</v>
      </c>
      <c r="C2858" s="242" t="s">
        <v>13913</v>
      </c>
      <c r="D2858" s="242" t="s">
        <v>4742</v>
      </c>
      <c r="E2858" s="242" t="s">
        <v>7178</v>
      </c>
      <c r="F2858" s="242" t="s">
        <v>4742</v>
      </c>
      <c r="G2858" s="240"/>
      <c r="H2858" s="241">
        <v>0</v>
      </c>
      <c r="I2858" s="242" t="s">
        <v>4967</v>
      </c>
      <c r="J2858" s="242" t="s">
        <v>4968</v>
      </c>
      <c r="K2858" s="242" t="s">
        <v>4729</v>
      </c>
      <c r="L2858" s="242" t="s">
        <v>4832</v>
      </c>
      <c r="M2858" s="242" t="s">
        <v>5302</v>
      </c>
      <c r="N2858" s="242" t="s">
        <v>8567</v>
      </c>
      <c r="O2858" s="371" t="s">
        <v>19269</v>
      </c>
      <c r="P2858" s="242" t="s">
        <v>4506</v>
      </c>
      <c r="Q2858" s="242" t="s">
        <v>4733</v>
      </c>
    </row>
    <row r="2859" spans="1:17" ht="16.5">
      <c r="A2859" s="242" t="s">
        <v>129</v>
      </c>
      <c r="B2859" s="242" t="s">
        <v>2036</v>
      </c>
      <c r="C2859" s="242" t="s">
        <v>13914</v>
      </c>
      <c r="D2859" s="242" t="s">
        <v>4742</v>
      </c>
      <c r="E2859" s="242" t="s">
        <v>7178</v>
      </c>
      <c r="F2859" s="242" t="s">
        <v>4742</v>
      </c>
      <c r="G2859" s="240"/>
      <c r="H2859" s="241">
        <v>0</v>
      </c>
      <c r="I2859" s="242" t="s">
        <v>4967</v>
      </c>
      <c r="J2859" s="242" t="s">
        <v>4968</v>
      </c>
      <c r="K2859" s="242" t="s">
        <v>4729</v>
      </c>
      <c r="L2859" s="242" t="s">
        <v>4832</v>
      </c>
      <c r="M2859" s="242" t="s">
        <v>5222</v>
      </c>
      <c r="N2859" s="242" t="s">
        <v>8535</v>
      </c>
      <c r="O2859" s="371" t="s">
        <v>19269</v>
      </c>
      <c r="P2859" s="242" t="s">
        <v>4506</v>
      </c>
      <c r="Q2859" s="242" t="s">
        <v>4733</v>
      </c>
    </row>
    <row r="2860" spans="1:17" ht="16.5">
      <c r="A2860" s="242" t="s">
        <v>135</v>
      </c>
      <c r="B2860" s="242" t="s">
        <v>2047</v>
      </c>
      <c r="C2860" s="242" t="s">
        <v>13915</v>
      </c>
      <c r="D2860" s="242" t="s">
        <v>4742</v>
      </c>
      <c r="E2860" s="242" t="s">
        <v>7178</v>
      </c>
      <c r="F2860" s="242" t="s">
        <v>4742</v>
      </c>
      <c r="G2860" s="240"/>
      <c r="H2860" s="241">
        <v>0</v>
      </c>
      <c r="I2860" s="242" t="s">
        <v>4967</v>
      </c>
      <c r="J2860" s="242" t="s">
        <v>4968</v>
      </c>
      <c r="K2860" s="242" t="s">
        <v>4729</v>
      </c>
      <c r="L2860" s="242" t="s">
        <v>4832</v>
      </c>
      <c r="M2860" s="242" t="s">
        <v>6018</v>
      </c>
      <c r="N2860" s="242" t="s">
        <v>10327</v>
      </c>
      <c r="O2860" s="371" t="s">
        <v>19269</v>
      </c>
      <c r="P2860" s="242" t="s">
        <v>4506</v>
      </c>
      <c r="Q2860" s="242" t="s">
        <v>4733</v>
      </c>
    </row>
    <row r="2861" spans="1:17" ht="16.5">
      <c r="A2861" s="242" t="s">
        <v>13916</v>
      </c>
      <c r="B2861" s="242" t="s">
        <v>13917</v>
      </c>
      <c r="C2861" s="242" t="s">
        <v>13918</v>
      </c>
      <c r="D2861" s="242" t="s">
        <v>4742</v>
      </c>
      <c r="E2861" s="242" t="s">
        <v>13919</v>
      </c>
      <c r="F2861" s="242" t="s">
        <v>4742</v>
      </c>
      <c r="G2861" s="240"/>
      <c r="H2861" s="241">
        <v>0</v>
      </c>
      <c r="I2861" s="242" t="s">
        <v>4967</v>
      </c>
      <c r="J2861" s="242" t="s">
        <v>4968</v>
      </c>
      <c r="K2861" s="242" t="s">
        <v>4729</v>
      </c>
      <c r="L2861" s="242" t="s">
        <v>4832</v>
      </c>
      <c r="M2861" s="242" t="s">
        <v>5222</v>
      </c>
      <c r="N2861" s="242"/>
      <c r="O2861" s="371" t="s">
        <v>19269</v>
      </c>
      <c r="P2861" s="242" t="s">
        <v>4506</v>
      </c>
      <c r="Q2861" s="242" t="s">
        <v>4733</v>
      </c>
    </row>
    <row r="2862" spans="1:17" ht="16.5">
      <c r="A2862" s="242" t="s">
        <v>13920</v>
      </c>
      <c r="B2862" s="242" t="s">
        <v>13921</v>
      </c>
      <c r="C2862" s="242" t="s">
        <v>13922</v>
      </c>
      <c r="D2862" s="242" t="s">
        <v>4742</v>
      </c>
      <c r="E2862" s="242" t="s">
        <v>7178</v>
      </c>
      <c r="F2862" s="242" t="s">
        <v>4742</v>
      </c>
      <c r="G2862" s="240"/>
      <c r="H2862" s="241">
        <v>0</v>
      </c>
      <c r="I2862" s="242" t="s">
        <v>5192</v>
      </c>
      <c r="J2862" s="242" t="s">
        <v>5193</v>
      </c>
      <c r="K2862" s="242" t="s">
        <v>4729</v>
      </c>
      <c r="L2862" s="242" t="s">
        <v>4832</v>
      </c>
      <c r="M2862" s="242" t="s">
        <v>5212</v>
      </c>
      <c r="N2862" s="242" t="s">
        <v>10348</v>
      </c>
      <c r="O2862" s="371" t="s">
        <v>19269</v>
      </c>
      <c r="P2862" s="242" t="s">
        <v>4506</v>
      </c>
      <c r="Q2862" s="242" t="s">
        <v>4733</v>
      </c>
    </row>
    <row r="2863" spans="1:17" ht="16.5">
      <c r="A2863" s="242" t="s">
        <v>134</v>
      </c>
      <c r="B2863" s="242" t="s">
        <v>13923</v>
      </c>
      <c r="C2863" s="242" t="s">
        <v>13924</v>
      </c>
      <c r="D2863" s="242" t="s">
        <v>4742</v>
      </c>
      <c r="E2863" s="242" t="s">
        <v>7178</v>
      </c>
      <c r="F2863" s="242" t="s">
        <v>4742</v>
      </c>
      <c r="G2863" s="240"/>
      <c r="H2863" s="241">
        <v>0</v>
      </c>
      <c r="I2863" s="242" t="s">
        <v>5192</v>
      </c>
      <c r="J2863" s="242" t="s">
        <v>5193</v>
      </c>
      <c r="K2863" s="242" t="s">
        <v>4729</v>
      </c>
      <c r="L2863" s="242" t="s">
        <v>4832</v>
      </c>
      <c r="M2863" s="242" t="s">
        <v>4844</v>
      </c>
      <c r="N2863" s="242" t="s">
        <v>9467</v>
      </c>
      <c r="O2863" s="371" t="s">
        <v>19269</v>
      </c>
      <c r="P2863" s="242" t="s">
        <v>4506</v>
      </c>
      <c r="Q2863" s="242" t="s">
        <v>4733</v>
      </c>
    </row>
    <row r="2864" spans="1:17" ht="16.5">
      <c r="A2864" s="242" t="s">
        <v>133</v>
      </c>
      <c r="B2864" s="242" t="s">
        <v>2081</v>
      </c>
      <c r="C2864" s="242" t="s">
        <v>13925</v>
      </c>
      <c r="D2864" s="242" t="s">
        <v>4742</v>
      </c>
      <c r="E2864" s="242" t="s">
        <v>7178</v>
      </c>
      <c r="F2864" s="242" t="s">
        <v>4742</v>
      </c>
      <c r="G2864" s="240"/>
      <c r="H2864" s="241">
        <v>0</v>
      </c>
      <c r="I2864" s="242" t="s">
        <v>5192</v>
      </c>
      <c r="J2864" s="242" t="s">
        <v>5193</v>
      </c>
      <c r="K2864" s="242" t="s">
        <v>4729</v>
      </c>
      <c r="L2864" s="242" t="s">
        <v>4832</v>
      </c>
      <c r="M2864" s="242" t="s">
        <v>5325</v>
      </c>
      <c r="N2864" s="242" t="s">
        <v>11545</v>
      </c>
      <c r="O2864" s="371" t="s">
        <v>19269</v>
      </c>
      <c r="P2864" s="242" t="s">
        <v>4506</v>
      </c>
      <c r="Q2864" s="242" t="s">
        <v>4733</v>
      </c>
    </row>
    <row r="2865" spans="1:17" ht="16.5">
      <c r="A2865" s="242" t="s">
        <v>137</v>
      </c>
      <c r="B2865" s="242" t="s">
        <v>2024</v>
      </c>
      <c r="C2865" s="242" t="s">
        <v>13926</v>
      </c>
      <c r="D2865" s="242" t="s">
        <v>4742</v>
      </c>
      <c r="E2865" s="242" t="s">
        <v>7178</v>
      </c>
      <c r="F2865" s="242" t="s">
        <v>4742</v>
      </c>
      <c r="G2865" s="240"/>
      <c r="H2865" s="241">
        <v>0</v>
      </c>
      <c r="I2865" s="242" t="s">
        <v>4967</v>
      </c>
      <c r="J2865" s="242" t="s">
        <v>4968</v>
      </c>
      <c r="K2865" s="242" t="s">
        <v>4729</v>
      </c>
      <c r="L2865" s="242" t="s">
        <v>4832</v>
      </c>
      <c r="M2865" s="242" t="s">
        <v>5222</v>
      </c>
      <c r="N2865" s="242" t="s">
        <v>13927</v>
      </c>
      <c r="O2865" s="371" t="s">
        <v>19269</v>
      </c>
      <c r="P2865" s="242" t="s">
        <v>4506</v>
      </c>
      <c r="Q2865" s="242" t="s">
        <v>4733</v>
      </c>
    </row>
    <row r="2866" spans="1:17" ht="16.5">
      <c r="A2866" s="242" t="s">
        <v>132</v>
      </c>
      <c r="B2866" s="242" t="s">
        <v>2058</v>
      </c>
      <c r="C2866" s="242" t="s">
        <v>13928</v>
      </c>
      <c r="D2866" s="242" t="s">
        <v>4742</v>
      </c>
      <c r="E2866" s="242" t="s">
        <v>7178</v>
      </c>
      <c r="F2866" s="242" t="s">
        <v>4742</v>
      </c>
      <c r="G2866" s="240"/>
      <c r="H2866" s="241">
        <v>0</v>
      </c>
      <c r="I2866" s="242" t="s">
        <v>4967</v>
      </c>
      <c r="J2866" s="242" t="s">
        <v>4968</v>
      </c>
      <c r="K2866" s="242" t="s">
        <v>4729</v>
      </c>
      <c r="L2866" s="242" t="s">
        <v>4832</v>
      </c>
      <c r="M2866" s="242" t="s">
        <v>4991</v>
      </c>
      <c r="N2866" s="242" t="s">
        <v>13929</v>
      </c>
      <c r="O2866" s="371" t="s">
        <v>19269</v>
      </c>
      <c r="P2866" s="242" t="s">
        <v>4506</v>
      </c>
      <c r="Q2866" s="242" t="s">
        <v>4733</v>
      </c>
    </row>
    <row r="2867" spans="1:17" ht="16.5">
      <c r="A2867" s="242" t="s">
        <v>130</v>
      </c>
      <c r="B2867" s="242" t="s">
        <v>2026</v>
      </c>
      <c r="C2867" s="242" t="s">
        <v>13930</v>
      </c>
      <c r="D2867" s="242" t="s">
        <v>4742</v>
      </c>
      <c r="E2867" s="242" t="s">
        <v>7178</v>
      </c>
      <c r="F2867" s="242" t="s">
        <v>4742</v>
      </c>
      <c r="G2867" s="240"/>
      <c r="H2867" s="241">
        <v>0</v>
      </c>
      <c r="I2867" s="242" t="s">
        <v>5192</v>
      </c>
      <c r="J2867" s="242" t="s">
        <v>5193</v>
      </c>
      <c r="K2867" s="242" t="s">
        <v>4729</v>
      </c>
      <c r="L2867" s="242" t="s">
        <v>4832</v>
      </c>
      <c r="M2867" s="242" t="s">
        <v>5212</v>
      </c>
      <c r="N2867" s="242"/>
      <c r="O2867" s="371" t="s">
        <v>19269</v>
      </c>
      <c r="P2867" s="242" t="s">
        <v>4506</v>
      </c>
      <c r="Q2867" s="242" t="s">
        <v>4733</v>
      </c>
    </row>
    <row r="2868" spans="1:17" ht="16.5">
      <c r="A2868" s="242" t="s">
        <v>131</v>
      </c>
      <c r="B2868" s="242" t="s">
        <v>2040</v>
      </c>
      <c r="C2868" s="242" t="s">
        <v>13931</v>
      </c>
      <c r="D2868" s="242" t="s">
        <v>13932</v>
      </c>
      <c r="E2868" s="242" t="s">
        <v>7178</v>
      </c>
      <c r="F2868" s="242" t="s">
        <v>13932</v>
      </c>
      <c r="G2868" s="240"/>
      <c r="H2868" s="241">
        <v>0</v>
      </c>
      <c r="I2868" s="242" t="s">
        <v>5192</v>
      </c>
      <c r="J2868" s="242" t="s">
        <v>5193</v>
      </c>
      <c r="K2868" s="242" t="s">
        <v>4729</v>
      </c>
      <c r="L2868" s="242" t="s">
        <v>4832</v>
      </c>
      <c r="M2868" s="242" t="s">
        <v>5194</v>
      </c>
      <c r="N2868" s="242"/>
      <c r="O2868" s="371" t="s">
        <v>19269</v>
      </c>
      <c r="P2868" s="242" t="s">
        <v>4506</v>
      </c>
      <c r="Q2868" s="242" t="s">
        <v>4733</v>
      </c>
    </row>
    <row r="2869" spans="1:17" ht="16.5">
      <c r="A2869" s="242" t="s">
        <v>13933</v>
      </c>
      <c r="B2869" s="242" t="s">
        <v>2030</v>
      </c>
      <c r="C2869" s="242" t="s">
        <v>13934</v>
      </c>
      <c r="D2869" s="242" t="s">
        <v>13932</v>
      </c>
      <c r="E2869" s="242" t="s">
        <v>7178</v>
      </c>
      <c r="F2869" s="242" t="s">
        <v>13932</v>
      </c>
      <c r="G2869" s="240"/>
      <c r="H2869" s="241">
        <v>0</v>
      </c>
      <c r="I2869" s="242" t="s">
        <v>5192</v>
      </c>
      <c r="J2869" s="242" t="s">
        <v>5193</v>
      </c>
      <c r="K2869" s="242" t="s">
        <v>4729</v>
      </c>
      <c r="L2869" s="242" t="s">
        <v>4832</v>
      </c>
      <c r="M2869" s="242" t="s">
        <v>5202</v>
      </c>
      <c r="N2869" s="242"/>
      <c r="O2869" s="371" t="s">
        <v>19269</v>
      </c>
      <c r="P2869" s="242" t="s">
        <v>4506</v>
      </c>
      <c r="Q2869" s="242" t="s">
        <v>4733</v>
      </c>
    </row>
    <row r="2870" spans="1:17" ht="16.5">
      <c r="A2870" s="242" t="s">
        <v>128</v>
      </c>
      <c r="B2870" s="242" t="s">
        <v>2111</v>
      </c>
      <c r="C2870" s="242" t="s">
        <v>2077</v>
      </c>
      <c r="D2870" s="242" t="s">
        <v>4742</v>
      </c>
      <c r="E2870" s="242" t="s">
        <v>7178</v>
      </c>
      <c r="F2870" s="242"/>
      <c r="G2870" s="240"/>
      <c r="H2870" s="241">
        <v>0</v>
      </c>
      <c r="I2870" s="242" t="s">
        <v>5192</v>
      </c>
      <c r="J2870" s="242" t="s">
        <v>5193</v>
      </c>
      <c r="K2870" s="242" t="s">
        <v>4729</v>
      </c>
      <c r="L2870" s="242" t="s">
        <v>4832</v>
      </c>
      <c r="M2870" s="242" t="s">
        <v>5202</v>
      </c>
      <c r="N2870" s="242"/>
      <c r="O2870" s="371" t="s">
        <v>19269</v>
      </c>
      <c r="P2870" s="242" t="s">
        <v>4506</v>
      </c>
      <c r="Q2870" s="242" t="s">
        <v>4733</v>
      </c>
    </row>
    <row r="2871" spans="1:17">
      <c r="A2871" s="242" t="s">
        <v>13935</v>
      </c>
      <c r="B2871" s="242" t="s">
        <v>13936</v>
      </c>
      <c r="C2871" s="242" t="s">
        <v>13937</v>
      </c>
      <c r="D2871" s="242"/>
      <c r="E2871" s="242" t="s">
        <v>4965</v>
      </c>
      <c r="F2871" s="242" t="s">
        <v>13938</v>
      </c>
      <c r="G2871" s="240"/>
      <c r="H2871" s="241">
        <v>0</v>
      </c>
      <c r="I2871" s="242" t="s">
        <v>5192</v>
      </c>
      <c r="J2871" s="242" t="s">
        <v>5193</v>
      </c>
      <c r="K2871" s="242" t="s">
        <v>4729</v>
      </c>
      <c r="L2871" s="242" t="s">
        <v>4832</v>
      </c>
      <c r="M2871" s="242" t="s">
        <v>5325</v>
      </c>
      <c r="N2871" s="242"/>
      <c r="O2871" s="242" t="s">
        <v>13935</v>
      </c>
      <c r="P2871" s="242" t="s">
        <v>13936</v>
      </c>
      <c r="Q2871" s="242" t="s">
        <v>8494</v>
      </c>
    </row>
    <row r="2872" spans="1:17">
      <c r="A2872" s="242" t="s">
        <v>13939</v>
      </c>
      <c r="B2872" s="242" t="s">
        <v>13940</v>
      </c>
      <c r="C2872" s="242" t="s">
        <v>13941</v>
      </c>
      <c r="D2872" s="242"/>
      <c r="E2872" s="242" t="s">
        <v>10702</v>
      </c>
      <c r="F2872" s="242" t="s">
        <v>4742</v>
      </c>
      <c r="G2872" s="240"/>
      <c r="H2872" s="241">
        <v>0</v>
      </c>
      <c r="I2872" s="242" t="s">
        <v>5192</v>
      </c>
      <c r="J2872" s="242" t="s">
        <v>5193</v>
      </c>
      <c r="K2872" s="242" t="s">
        <v>4729</v>
      </c>
      <c r="L2872" s="242" t="s">
        <v>4832</v>
      </c>
      <c r="M2872" s="242" t="s">
        <v>5325</v>
      </c>
      <c r="N2872" s="242"/>
      <c r="O2872" s="242" t="s">
        <v>13935</v>
      </c>
      <c r="P2872" s="242" t="s">
        <v>13936</v>
      </c>
      <c r="Q2872" s="242" t="s">
        <v>8494</v>
      </c>
    </row>
    <row r="2873" spans="1:17">
      <c r="A2873" s="242" t="s">
        <v>13942</v>
      </c>
      <c r="B2873" s="242" t="s">
        <v>13943</v>
      </c>
      <c r="C2873" s="242" t="s">
        <v>13944</v>
      </c>
      <c r="D2873" s="242"/>
      <c r="E2873" s="242" t="s">
        <v>4737</v>
      </c>
      <c r="F2873" s="242" t="s">
        <v>13945</v>
      </c>
      <c r="G2873" s="240">
        <v>60</v>
      </c>
      <c r="H2873" s="241">
        <v>0</v>
      </c>
      <c r="I2873" s="242" t="s">
        <v>4830</v>
      </c>
      <c r="J2873" s="242" t="s">
        <v>4831</v>
      </c>
      <c r="K2873" s="242" t="s">
        <v>4729</v>
      </c>
      <c r="L2873" s="242" t="s">
        <v>4730</v>
      </c>
      <c r="M2873" s="242" t="s">
        <v>4749</v>
      </c>
      <c r="N2873" s="242"/>
      <c r="O2873" s="242" t="s">
        <v>13942</v>
      </c>
      <c r="P2873" s="242" t="s">
        <v>13943</v>
      </c>
      <c r="Q2873" s="242" t="s">
        <v>4733</v>
      </c>
    </row>
    <row r="2874" spans="1:17">
      <c r="A2874" s="242" t="s">
        <v>13946</v>
      </c>
      <c r="B2874" s="242" t="s">
        <v>13947</v>
      </c>
      <c r="C2874" s="242" t="s">
        <v>13948</v>
      </c>
      <c r="D2874" s="242" t="s">
        <v>4742</v>
      </c>
      <c r="E2874" s="242" t="s">
        <v>13949</v>
      </c>
      <c r="F2874" s="242" t="s">
        <v>13950</v>
      </c>
      <c r="G2874" s="240"/>
      <c r="H2874" s="241">
        <v>0</v>
      </c>
      <c r="I2874" s="242" t="s">
        <v>4967</v>
      </c>
      <c r="J2874" s="242" t="s">
        <v>4968</v>
      </c>
      <c r="K2874" s="242" t="s">
        <v>4729</v>
      </c>
      <c r="L2874" s="242" t="s">
        <v>4832</v>
      </c>
      <c r="M2874" s="242" t="s">
        <v>5153</v>
      </c>
      <c r="N2874" s="242"/>
      <c r="O2874" s="242" t="s">
        <v>13946</v>
      </c>
      <c r="P2874" s="242" t="s">
        <v>13947</v>
      </c>
      <c r="Q2874" s="242" t="s">
        <v>4733</v>
      </c>
    </row>
    <row r="2875" spans="1:17">
      <c r="A2875" s="242" t="s">
        <v>13951</v>
      </c>
      <c r="B2875" s="242" t="s">
        <v>13952</v>
      </c>
      <c r="C2875" s="242" t="s">
        <v>13953</v>
      </c>
      <c r="D2875" s="242" t="s">
        <v>13954</v>
      </c>
      <c r="E2875" s="242" t="s">
        <v>4737</v>
      </c>
      <c r="F2875" s="242" t="s">
        <v>13955</v>
      </c>
      <c r="G2875" s="240"/>
      <c r="H2875" s="241">
        <v>0</v>
      </c>
      <c r="I2875" s="242" t="s">
        <v>4820</v>
      </c>
      <c r="J2875" s="242" t="s">
        <v>4821</v>
      </c>
      <c r="K2875" s="242" t="s">
        <v>4729</v>
      </c>
      <c r="L2875" s="242" t="s">
        <v>8836</v>
      </c>
      <c r="M2875" s="242"/>
      <c r="N2875" s="242"/>
      <c r="O2875" s="242" t="s">
        <v>13951</v>
      </c>
      <c r="P2875" s="242" t="s">
        <v>13952</v>
      </c>
      <c r="Q2875" s="242" t="s">
        <v>8832</v>
      </c>
    </row>
    <row r="2876" spans="1:17">
      <c r="A2876" s="242" t="s">
        <v>13956</v>
      </c>
      <c r="B2876" s="242" t="s">
        <v>13957</v>
      </c>
      <c r="C2876" s="242" t="s">
        <v>13958</v>
      </c>
      <c r="D2876" s="242"/>
      <c r="E2876" s="242"/>
      <c r="F2876" s="242" t="s">
        <v>13959</v>
      </c>
      <c r="G2876" s="240"/>
      <c r="H2876" s="241">
        <v>0</v>
      </c>
      <c r="I2876" s="242"/>
      <c r="J2876" s="242"/>
      <c r="K2876" s="242" t="s">
        <v>4729</v>
      </c>
      <c r="L2876" s="242" t="s">
        <v>4730</v>
      </c>
      <c r="M2876" s="242" t="s">
        <v>5320</v>
      </c>
      <c r="N2876" s="242"/>
      <c r="O2876" s="242" t="s">
        <v>13956</v>
      </c>
      <c r="P2876" s="242" t="s">
        <v>13957</v>
      </c>
      <c r="Q2876" s="242" t="s">
        <v>4733</v>
      </c>
    </row>
    <row r="2877" spans="1:17">
      <c r="A2877" s="242" t="s">
        <v>13960</v>
      </c>
      <c r="B2877" s="242" t="s">
        <v>13961</v>
      </c>
      <c r="C2877" s="242" t="s">
        <v>13962</v>
      </c>
      <c r="D2877" s="242"/>
      <c r="E2877" s="242" t="s">
        <v>4737</v>
      </c>
      <c r="F2877" s="242" t="s">
        <v>13963</v>
      </c>
      <c r="G2877" s="240"/>
      <c r="H2877" s="241">
        <v>0</v>
      </c>
      <c r="I2877" s="242" t="s">
        <v>4738</v>
      </c>
      <c r="J2877" s="242" t="s">
        <v>4739</v>
      </c>
      <c r="K2877" s="242" t="s">
        <v>4729</v>
      </c>
      <c r="L2877" s="242" t="s">
        <v>4730</v>
      </c>
      <c r="M2877" s="242" t="s">
        <v>6396</v>
      </c>
      <c r="N2877" s="242"/>
      <c r="O2877" s="242" t="s">
        <v>13960</v>
      </c>
      <c r="P2877" s="242" t="s">
        <v>13961</v>
      </c>
      <c r="Q2877" s="242" t="s">
        <v>4733</v>
      </c>
    </row>
    <row r="2878" spans="1:17">
      <c r="A2878" s="242" t="s">
        <v>13964</v>
      </c>
      <c r="B2878" s="242" t="s">
        <v>13965</v>
      </c>
      <c r="C2878" s="242" t="s">
        <v>13966</v>
      </c>
      <c r="D2878" s="242"/>
      <c r="E2878" s="242" t="s">
        <v>4737</v>
      </c>
      <c r="F2878" s="242" t="s">
        <v>13967</v>
      </c>
      <c r="G2878" s="240"/>
      <c r="H2878" s="241">
        <v>0</v>
      </c>
      <c r="I2878" s="242"/>
      <c r="J2878" s="242"/>
      <c r="K2878" s="242" t="s">
        <v>4729</v>
      </c>
      <c r="L2878" s="242" t="s">
        <v>4730</v>
      </c>
      <c r="M2878" s="242" t="s">
        <v>4759</v>
      </c>
      <c r="N2878" s="242"/>
      <c r="O2878" s="242" t="s">
        <v>13964</v>
      </c>
      <c r="P2878" s="242" t="s">
        <v>13965</v>
      </c>
      <c r="Q2878" s="242" t="s">
        <v>4733</v>
      </c>
    </row>
    <row r="2879" spans="1:17">
      <c r="A2879" s="242" t="s">
        <v>13968</v>
      </c>
      <c r="B2879" s="242" t="s">
        <v>13969</v>
      </c>
      <c r="C2879" s="242" t="s">
        <v>13970</v>
      </c>
      <c r="D2879" s="242"/>
      <c r="E2879" s="242"/>
      <c r="F2879" s="242" t="s">
        <v>13971</v>
      </c>
      <c r="G2879" s="240"/>
      <c r="H2879" s="241">
        <v>0</v>
      </c>
      <c r="I2879" s="242"/>
      <c r="J2879" s="242"/>
      <c r="K2879" s="242" t="s">
        <v>4729</v>
      </c>
      <c r="L2879" s="242" t="s">
        <v>4730</v>
      </c>
      <c r="M2879" s="242" t="s">
        <v>4759</v>
      </c>
      <c r="N2879" s="242" t="s">
        <v>11815</v>
      </c>
      <c r="O2879" s="242" t="s">
        <v>13968</v>
      </c>
      <c r="P2879" s="242" t="s">
        <v>13969</v>
      </c>
      <c r="Q2879" s="242" t="s">
        <v>4733</v>
      </c>
    </row>
    <row r="2880" spans="1:17">
      <c r="A2880" s="242" t="s">
        <v>13972</v>
      </c>
      <c r="B2880" s="242" t="s">
        <v>13973</v>
      </c>
      <c r="C2880" s="242" t="s">
        <v>13974</v>
      </c>
      <c r="D2880" s="242"/>
      <c r="E2880" s="242" t="s">
        <v>4737</v>
      </c>
      <c r="F2880" s="242" t="s">
        <v>13975</v>
      </c>
      <c r="G2880" s="240"/>
      <c r="H2880" s="241">
        <v>0</v>
      </c>
      <c r="I2880" s="242" t="s">
        <v>4775</v>
      </c>
      <c r="J2880" s="242" t="s">
        <v>4776</v>
      </c>
      <c r="K2880" s="242" t="s">
        <v>4729</v>
      </c>
      <c r="L2880" s="242" t="s">
        <v>4730</v>
      </c>
      <c r="M2880" s="242" t="s">
        <v>4908</v>
      </c>
      <c r="N2880" s="242"/>
      <c r="O2880" s="242" t="s">
        <v>13972</v>
      </c>
      <c r="P2880" s="242" t="s">
        <v>13973</v>
      </c>
      <c r="Q2880" s="242" t="s">
        <v>4733</v>
      </c>
    </row>
    <row r="2881" spans="1:18">
      <c r="A2881" s="242" t="s">
        <v>147</v>
      </c>
      <c r="B2881" s="242" t="s">
        <v>4512</v>
      </c>
      <c r="C2881" s="242" t="s">
        <v>13976</v>
      </c>
      <c r="D2881" s="242"/>
      <c r="E2881" s="242" t="s">
        <v>9165</v>
      </c>
      <c r="F2881" s="242" t="s">
        <v>13977</v>
      </c>
      <c r="G2881" s="240">
        <v>60</v>
      </c>
      <c r="H2881" s="241">
        <v>0</v>
      </c>
      <c r="I2881" s="242" t="s">
        <v>4967</v>
      </c>
      <c r="J2881" s="242" t="s">
        <v>4968</v>
      </c>
      <c r="K2881" s="242" t="s">
        <v>4729</v>
      </c>
      <c r="L2881" s="242" t="s">
        <v>4832</v>
      </c>
      <c r="M2881" s="242" t="s">
        <v>5222</v>
      </c>
      <c r="N2881" s="242" t="s">
        <v>8542</v>
      </c>
      <c r="O2881" s="349" t="s">
        <v>147</v>
      </c>
      <c r="P2881" s="242" t="s">
        <v>18838</v>
      </c>
      <c r="Q2881" s="242" t="s">
        <v>4733</v>
      </c>
    </row>
    <row r="2882" spans="1:18">
      <c r="A2882" s="242" t="s">
        <v>13978</v>
      </c>
      <c r="B2882" s="242" t="s">
        <v>3072</v>
      </c>
      <c r="C2882" s="242" t="s">
        <v>13979</v>
      </c>
      <c r="D2882" s="242"/>
      <c r="E2882" s="242" t="s">
        <v>7178</v>
      </c>
      <c r="F2882" s="242" t="s">
        <v>4742</v>
      </c>
      <c r="G2882" s="240">
        <v>60</v>
      </c>
      <c r="H2882" s="241">
        <v>0</v>
      </c>
      <c r="I2882" s="242" t="s">
        <v>4967</v>
      </c>
      <c r="J2882" s="242" t="s">
        <v>4968</v>
      </c>
      <c r="K2882" s="242" t="s">
        <v>4729</v>
      </c>
      <c r="L2882" s="242" t="s">
        <v>4832</v>
      </c>
      <c r="M2882" s="242" t="s">
        <v>5302</v>
      </c>
      <c r="N2882" s="242"/>
      <c r="O2882" s="349" t="s">
        <v>147</v>
      </c>
      <c r="P2882" s="242" t="s">
        <v>18838</v>
      </c>
      <c r="Q2882" s="242" t="s">
        <v>4733</v>
      </c>
    </row>
    <row r="2883" spans="1:18">
      <c r="A2883" s="242" t="s">
        <v>13980</v>
      </c>
      <c r="B2883" s="242" t="s">
        <v>3085</v>
      </c>
      <c r="C2883" s="242" t="s">
        <v>13981</v>
      </c>
      <c r="D2883" s="242"/>
      <c r="E2883" s="242" t="s">
        <v>7178</v>
      </c>
      <c r="F2883" s="242" t="s">
        <v>4742</v>
      </c>
      <c r="G2883" s="240">
        <v>60</v>
      </c>
      <c r="H2883" s="241">
        <v>0</v>
      </c>
      <c r="I2883" s="242" t="s">
        <v>4967</v>
      </c>
      <c r="J2883" s="242" t="s">
        <v>4968</v>
      </c>
      <c r="K2883" s="242" t="s">
        <v>4729</v>
      </c>
      <c r="L2883" s="242" t="s">
        <v>4832</v>
      </c>
      <c r="M2883" s="242" t="s">
        <v>6018</v>
      </c>
      <c r="N2883" s="242"/>
      <c r="O2883" s="349" t="s">
        <v>147</v>
      </c>
      <c r="P2883" s="242" t="s">
        <v>18838</v>
      </c>
      <c r="Q2883" s="242" t="s">
        <v>4733</v>
      </c>
    </row>
    <row r="2884" spans="1:18">
      <c r="A2884" s="242" t="s">
        <v>13982</v>
      </c>
      <c r="B2884" s="242" t="s">
        <v>13983</v>
      </c>
      <c r="C2884" s="242" t="s">
        <v>13984</v>
      </c>
      <c r="D2884" s="242"/>
      <c r="E2884" s="242" t="s">
        <v>7178</v>
      </c>
      <c r="F2884" s="242" t="s">
        <v>4742</v>
      </c>
      <c r="G2884" s="240">
        <v>60</v>
      </c>
      <c r="H2884" s="241">
        <v>0</v>
      </c>
      <c r="I2884" s="242" t="s">
        <v>4967</v>
      </c>
      <c r="J2884" s="242" t="s">
        <v>4968</v>
      </c>
      <c r="K2884" s="242" t="s">
        <v>4729</v>
      </c>
      <c r="L2884" s="242" t="s">
        <v>4832</v>
      </c>
      <c r="M2884" s="242" t="s">
        <v>6018</v>
      </c>
      <c r="N2884" s="242"/>
      <c r="O2884" s="349" t="s">
        <v>147</v>
      </c>
      <c r="P2884" s="242" t="s">
        <v>18838</v>
      </c>
      <c r="Q2884" s="242" t="s">
        <v>4733</v>
      </c>
    </row>
    <row r="2885" spans="1:18">
      <c r="A2885" s="242" t="s">
        <v>13985</v>
      </c>
      <c r="B2885" s="242" t="s">
        <v>3122</v>
      </c>
      <c r="C2885" s="242" t="s">
        <v>13986</v>
      </c>
      <c r="D2885" s="242"/>
      <c r="E2885" s="242" t="s">
        <v>7178</v>
      </c>
      <c r="F2885" s="242" t="s">
        <v>4742</v>
      </c>
      <c r="G2885" s="240">
        <v>60</v>
      </c>
      <c r="H2885" s="241">
        <v>0</v>
      </c>
      <c r="I2885" s="242" t="s">
        <v>4967</v>
      </c>
      <c r="J2885" s="242" t="s">
        <v>4968</v>
      </c>
      <c r="K2885" s="242" t="s">
        <v>4729</v>
      </c>
      <c r="L2885" s="242" t="s">
        <v>4832</v>
      </c>
      <c r="M2885" s="242" t="s">
        <v>6018</v>
      </c>
      <c r="N2885" s="242" t="s">
        <v>10327</v>
      </c>
      <c r="O2885" s="349" t="s">
        <v>147</v>
      </c>
      <c r="P2885" s="242" t="s">
        <v>18838</v>
      </c>
      <c r="Q2885" s="242" t="s">
        <v>4733</v>
      </c>
    </row>
    <row r="2886" spans="1:18">
      <c r="A2886" s="242" t="s">
        <v>13987</v>
      </c>
      <c r="B2886" s="242" t="s">
        <v>13988</v>
      </c>
      <c r="C2886" s="242" t="s">
        <v>13989</v>
      </c>
      <c r="D2886" s="242"/>
      <c r="E2886" s="242" t="s">
        <v>7178</v>
      </c>
      <c r="F2886" s="242" t="s">
        <v>4742</v>
      </c>
      <c r="G2886" s="240">
        <v>60</v>
      </c>
      <c r="H2886" s="241">
        <v>0</v>
      </c>
      <c r="I2886" s="242" t="s">
        <v>4967</v>
      </c>
      <c r="J2886" s="242" t="s">
        <v>4968</v>
      </c>
      <c r="K2886" s="242" t="s">
        <v>4729</v>
      </c>
      <c r="L2886" s="242" t="s">
        <v>4832</v>
      </c>
      <c r="M2886" s="242" t="s">
        <v>4901</v>
      </c>
      <c r="N2886" s="242" t="s">
        <v>13990</v>
      </c>
      <c r="O2886" s="349" t="s">
        <v>147</v>
      </c>
      <c r="P2886" s="242" t="s">
        <v>18838</v>
      </c>
      <c r="Q2886" s="242" t="s">
        <v>4733</v>
      </c>
    </row>
    <row r="2887" spans="1:18">
      <c r="A2887" s="242" t="s">
        <v>13991</v>
      </c>
      <c r="B2887" s="242" t="s">
        <v>13992</v>
      </c>
      <c r="C2887" s="242" t="s">
        <v>13993</v>
      </c>
      <c r="D2887" s="242"/>
      <c r="E2887" s="242" t="s">
        <v>9625</v>
      </c>
      <c r="F2887" s="242" t="s">
        <v>13994</v>
      </c>
      <c r="G2887" s="240"/>
      <c r="H2887" s="241">
        <v>0</v>
      </c>
      <c r="I2887" s="242" t="s">
        <v>9691</v>
      </c>
      <c r="J2887" s="242" t="s">
        <v>9692</v>
      </c>
      <c r="K2887" s="242" t="s">
        <v>4729</v>
      </c>
      <c r="L2887" s="242" t="s">
        <v>4862</v>
      </c>
      <c r="M2887" s="242" t="s">
        <v>4798</v>
      </c>
      <c r="N2887" s="242"/>
      <c r="O2887" s="349" t="s">
        <v>13991</v>
      </c>
      <c r="P2887" s="242" t="s">
        <v>18838</v>
      </c>
      <c r="Q2887" s="242" t="s">
        <v>4733</v>
      </c>
      <c r="R2887" s="374" t="s">
        <v>19272</v>
      </c>
    </row>
    <row r="2888" spans="1:18">
      <c r="A2888" s="242" t="s">
        <v>13995</v>
      </c>
      <c r="B2888" s="242" t="s">
        <v>13996</v>
      </c>
      <c r="C2888" s="242" t="s">
        <v>13997</v>
      </c>
      <c r="D2888" s="242"/>
      <c r="E2888" s="242" t="s">
        <v>4965</v>
      </c>
      <c r="F2888" s="242" t="s">
        <v>13998</v>
      </c>
      <c r="G2888" s="240"/>
      <c r="H2888" s="241">
        <v>0</v>
      </c>
      <c r="I2888" s="242" t="s">
        <v>4967</v>
      </c>
      <c r="J2888" s="242" t="s">
        <v>4968</v>
      </c>
      <c r="K2888" s="242" t="s">
        <v>4729</v>
      </c>
      <c r="L2888" s="242" t="s">
        <v>4832</v>
      </c>
      <c r="M2888" s="242" t="s">
        <v>5222</v>
      </c>
      <c r="N2888" s="242" t="s">
        <v>11657</v>
      </c>
      <c r="O2888" s="349" t="s">
        <v>13995</v>
      </c>
      <c r="P2888" s="242" t="s">
        <v>18838</v>
      </c>
      <c r="Q2888" s="242" t="s">
        <v>4733</v>
      </c>
    </row>
    <row r="2889" spans="1:18">
      <c r="A2889" s="242" t="s">
        <v>13999</v>
      </c>
      <c r="B2889" s="242" t="s">
        <v>14000</v>
      </c>
      <c r="C2889" s="242" t="s">
        <v>14001</v>
      </c>
      <c r="D2889" s="242"/>
      <c r="E2889" s="242" t="s">
        <v>4737</v>
      </c>
      <c r="F2889" s="242" t="s">
        <v>14002</v>
      </c>
      <c r="G2889" s="240"/>
      <c r="H2889" s="241">
        <v>0</v>
      </c>
      <c r="I2889" s="242"/>
      <c r="J2889" s="242"/>
      <c r="K2889" s="242" t="s">
        <v>4729</v>
      </c>
      <c r="L2889" s="242" t="s">
        <v>4730</v>
      </c>
      <c r="M2889" s="242" t="s">
        <v>4759</v>
      </c>
      <c r="N2889" s="242"/>
      <c r="O2889" s="242" t="s">
        <v>13999</v>
      </c>
      <c r="P2889" s="242" t="s">
        <v>14000</v>
      </c>
      <c r="Q2889" s="242" t="s">
        <v>4733</v>
      </c>
    </row>
    <row r="2890" spans="1:18">
      <c r="A2890" s="242" t="s">
        <v>14003</v>
      </c>
      <c r="B2890" s="242" t="s">
        <v>14004</v>
      </c>
      <c r="C2890" s="242" t="s">
        <v>14005</v>
      </c>
      <c r="D2890" s="242"/>
      <c r="E2890" s="242" t="s">
        <v>4965</v>
      </c>
      <c r="F2890" s="242" t="s">
        <v>14006</v>
      </c>
      <c r="G2890" s="240"/>
      <c r="H2890" s="241">
        <v>0</v>
      </c>
      <c r="I2890" s="242" t="s">
        <v>4967</v>
      </c>
      <c r="J2890" s="242" t="s">
        <v>4968</v>
      </c>
      <c r="K2890" s="242" t="s">
        <v>4729</v>
      </c>
      <c r="L2890" s="242" t="s">
        <v>4832</v>
      </c>
      <c r="M2890" s="242" t="s">
        <v>4991</v>
      </c>
      <c r="N2890" s="242" t="s">
        <v>11692</v>
      </c>
      <c r="O2890" s="242" t="s">
        <v>14003</v>
      </c>
      <c r="P2890" s="242" t="s">
        <v>14004</v>
      </c>
      <c r="Q2890" s="242" t="s">
        <v>4733</v>
      </c>
    </row>
    <row r="2891" spans="1:18">
      <c r="A2891" s="242" t="s">
        <v>14007</v>
      </c>
      <c r="B2891" s="242" t="s">
        <v>14008</v>
      </c>
      <c r="C2891" s="242" t="s">
        <v>14009</v>
      </c>
      <c r="D2891" s="242"/>
      <c r="E2891" s="242" t="s">
        <v>4965</v>
      </c>
      <c r="F2891" s="242" t="s">
        <v>14010</v>
      </c>
      <c r="G2891" s="240"/>
      <c r="H2891" s="241">
        <v>0</v>
      </c>
      <c r="I2891" s="242" t="s">
        <v>14011</v>
      </c>
      <c r="J2891" s="242" t="s">
        <v>14012</v>
      </c>
      <c r="K2891" s="242" t="s">
        <v>4729</v>
      </c>
      <c r="L2891" s="242" t="s">
        <v>4832</v>
      </c>
      <c r="M2891" s="242" t="s">
        <v>5153</v>
      </c>
      <c r="N2891" s="242"/>
      <c r="O2891" s="242" t="s">
        <v>14007</v>
      </c>
      <c r="P2891" s="242" t="s">
        <v>14008</v>
      </c>
      <c r="Q2891" s="242" t="s">
        <v>4733</v>
      </c>
    </row>
    <row r="2892" spans="1:18">
      <c r="A2892" s="242" t="s">
        <v>14013</v>
      </c>
      <c r="B2892" s="242" t="s">
        <v>14014</v>
      </c>
      <c r="C2892" s="242" t="s">
        <v>14015</v>
      </c>
      <c r="D2892" s="242"/>
      <c r="E2892" s="242" t="s">
        <v>4965</v>
      </c>
      <c r="F2892" s="242" t="s">
        <v>14016</v>
      </c>
      <c r="G2892" s="240"/>
      <c r="H2892" s="241">
        <v>0</v>
      </c>
      <c r="I2892" s="242" t="s">
        <v>5192</v>
      </c>
      <c r="J2892" s="242" t="s">
        <v>5193</v>
      </c>
      <c r="K2892" s="242" t="s">
        <v>4729</v>
      </c>
      <c r="L2892" s="242" t="s">
        <v>4832</v>
      </c>
      <c r="M2892" s="242" t="s">
        <v>5194</v>
      </c>
      <c r="N2892" s="242" t="s">
        <v>14017</v>
      </c>
      <c r="O2892" s="242" t="s">
        <v>14013</v>
      </c>
      <c r="P2892" s="242" t="s">
        <v>14014</v>
      </c>
      <c r="Q2892" s="242" t="s">
        <v>4733</v>
      </c>
    </row>
    <row r="2893" spans="1:18">
      <c r="A2893" s="242" t="s">
        <v>14018</v>
      </c>
      <c r="B2893" s="242" t="s">
        <v>14019</v>
      </c>
      <c r="C2893" s="242" t="s">
        <v>14020</v>
      </c>
      <c r="D2893" s="242"/>
      <c r="E2893" s="242" t="s">
        <v>4965</v>
      </c>
      <c r="F2893" s="242"/>
      <c r="G2893" s="240"/>
      <c r="H2893" s="241">
        <v>0</v>
      </c>
      <c r="I2893" s="242" t="s">
        <v>5192</v>
      </c>
      <c r="J2893" s="242" t="s">
        <v>5193</v>
      </c>
      <c r="K2893" s="242" t="s">
        <v>4729</v>
      </c>
      <c r="L2893" s="242" t="s">
        <v>4832</v>
      </c>
      <c r="M2893" s="242" t="s">
        <v>4844</v>
      </c>
      <c r="N2893" s="242"/>
      <c r="O2893" s="242" t="s">
        <v>14013</v>
      </c>
      <c r="P2893" s="242" t="s">
        <v>14014</v>
      </c>
      <c r="Q2893" s="242" t="s">
        <v>4733</v>
      </c>
    </row>
    <row r="2894" spans="1:18">
      <c r="A2894" s="242" t="s">
        <v>14021</v>
      </c>
      <c r="B2894" s="242" t="s">
        <v>14022</v>
      </c>
      <c r="C2894" s="242" t="s">
        <v>14023</v>
      </c>
      <c r="D2894" s="242"/>
      <c r="E2894" s="242" t="s">
        <v>4965</v>
      </c>
      <c r="F2894" s="242"/>
      <c r="G2894" s="240"/>
      <c r="H2894" s="241">
        <v>0</v>
      </c>
      <c r="I2894" s="242" t="s">
        <v>5192</v>
      </c>
      <c r="J2894" s="242" t="s">
        <v>5193</v>
      </c>
      <c r="K2894" s="242" t="s">
        <v>4729</v>
      </c>
      <c r="L2894" s="242" t="s">
        <v>4832</v>
      </c>
      <c r="M2894" s="242" t="s">
        <v>4844</v>
      </c>
      <c r="N2894" s="242"/>
      <c r="O2894" s="242" t="s">
        <v>14013</v>
      </c>
      <c r="P2894" s="242" t="s">
        <v>14014</v>
      </c>
      <c r="Q2894" s="242" t="s">
        <v>4733</v>
      </c>
    </row>
    <row r="2895" spans="1:18">
      <c r="A2895" s="242" t="s">
        <v>14024</v>
      </c>
      <c r="B2895" s="242" t="s">
        <v>14025</v>
      </c>
      <c r="C2895" s="242" t="s">
        <v>14026</v>
      </c>
      <c r="D2895" s="242"/>
      <c r="E2895" s="242" t="s">
        <v>4965</v>
      </c>
      <c r="F2895" s="242"/>
      <c r="G2895" s="240"/>
      <c r="H2895" s="241">
        <v>0</v>
      </c>
      <c r="I2895" s="242" t="s">
        <v>5192</v>
      </c>
      <c r="J2895" s="242" t="s">
        <v>5193</v>
      </c>
      <c r="K2895" s="242" t="s">
        <v>4729</v>
      </c>
      <c r="L2895" s="242" t="s">
        <v>4832</v>
      </c>
      <c r="M2895" s="242" t="s">
        <v>4844</v>
      </c>
      <c r="N2895" s="242"/>
      <c r="O2895" s="242" t="s">
        <v>14013</v>
      </c>
      <c r="P2895" s="242" t="s">
        <v>14014</v>
      </c>
      <c r="Q2895" s="242" t="s">
        <v>4733</v>
      </c>
    </row>
    <row r="2896" spans="1:18">
      <c r="A2896" s="242" t="s">
        <v>14027</v>
      </c>
      <c r="B2896" s="242" t="s">
        <v>14028</v>
      </c>
      <c r="C2896" s="242" t="s">
        <v>14029</v>
      </c>
      <c r="D2896" s="242"/>
      <c r="E2896" s="242" t="s">
        <v>4965</v>
      </c>
      <c r="F2896" s="242"/>
      <c r="G2896" s="240"/>
      <c r="H2896" s="241">
        <v>0</v>
      </c>
      <c r="I2896" s="242" t="s">
        <v>5192</v>
      </c>
      <c r="J2896" s="242" t="s">
        <v>5193</v>
      </c>
      <c r="K2896" s="242" t="s">
        <v>4729</v>
      </c>
      <c r="L2896" s="242" t="s">
        <v>4832</v>
      </c>
      <c r="M2896" s="242" t="s">
        <v>5194</v>
      </c>
      <c r="N2896" s="242"/>
      <c r="O2896" s="242" t="s">
        <v>14013</v>
      </c>
      <c r="P2896" s="242" t="s">
        <v>14014</v>
      </c>
      <c r="Q2896" s="242" t="s">
        <v>4733</v>
      </c>
    </row>
    <row r="2897" spans="1:17">
      <c r="A2897" s="242" t="s">
        <v>14030</v>
      </c>
      <c r="B2897" s="242" t="s">
        <v>14031</v>
      </c>
      <c r="C2897" s="242" t="s">
        <v>14032</v>
      </c>
      <c r="D2897" s="242"/>
      <c r="E2897" s="242" t="s">
        <v>4965</v>
      </c>
      <c r="F2897" s="242"/>
      <c r="G2897" s="240"/>
      <c r="H2897" s="241">
        <v>0</v>
      </c>
      <c r="I2897" s="242" t="s">
        <v>5192</v>
      </c>
      <c r="J2897" s="242" t="s">
        <v>5193</v>
      </c>
      <c r="K2897" s="242" t="s">
        <v>4729</v>
      </c>
      <c r="L2897" s="242" t="s">
        <v>4832</v>
      </c>
      <c r="M2897" s="242" t="s">
        <v>5202</v>
      </c>
      <c r="N2897" s="242"/>
      <c r="O2897" s="242" t="s">
        <v>14013</v>
      </c>
      <c r="P2897" s="242" t="s">
        <v>14014</v>
      </c>
      <c r="Q2897" s="242" t="s">
        <v>4733</v>
      </c>
    </row>
    <row r="2898" spans="1:17">
      <c r="A2898" s="242" t="s">
        <v>14033</v>
      </c>
      <c r="B2898" s="242" t="s">
        <v>14034</v>
      </c>
      <c r="C2898" s="242" t="s">
        <v>14035</v>
      </c>
      <c r="D2898" s="242"/>
      <c r="E2898" s="242" t="s">
        <v>4965</v>
      </c>
      <c r="F2898" s="242"/>
      <c r="G2898" s="240"/>
      <c r="H2898" s="241">
        <v>0</v>
      </c>
      <c r="I2898" s="242" t="s">
        <v>5192</v>
      </c>
      <c r="J2898" s="242" t="s">
        <v>5193</v>
      </c>
      <c r="K2898" s="242" t="s">
        <v>4729</v>
      </c>
      <c r="L2898" s="242" t="s">
        <v>4832</v>
      </c>
      <c r="M2898" s="242" t="s">
        <v>5202</v>
      </c>
      <c r="N2898" s="242"/>
      <c r="O2898" s="242" t="s">
        <v>14013</v>
      </c>
      <c r="P2898" s="242" t="s">
        <v>14014</v>
      </c>
      <c r="Q2898" s="242" t="s">
        <v>4733</v>
      </c>
    </row>
    <row r="2899" spans="1:17">
      <c r="A2899" s="242" t="s">
        <v>14036</v>
      </c>
      <c r="B2899" s="242" t="s">
        <v>14037</v>
      </c>
      <c r="C2899" s="242" t="s">
        <v>14038</v>
      </c>
      <c r="D2899" s="242"/>
      <c r="E2899" s="242" t="s">
        <v>4965</v>
      </c>
      <c r="F2899" s="242"/>
      <c r="G2899" s="240"/>
      <c r="H2899" s="241">
        <v>0</v>
      </c>
      <c r="I2899" s="242" t="s">
        <v>5192</v>
      </c>
      <c r="J2899" s="242" t="s">
        <v>5193</v>
      </c>
      <c r="K2899" s="242" t="s">
        <v>4729</v>
      </c>
      <c r="L2899" s="242" t="s">
        <v>4832</v>
      </c>
      <c r="M2899" s="242" t="s">
        <v>5202</v>
      </c>
      <c r="N2899" s="242"/>
      <c r="O2899" s="242" t="s">
        <v>14013</v>
      </c>
      <c r="P2899" s="242" t="s">
        <v>14014</v>
      </c>
      <c r="Q2899" s="242" t="s">
        <v>4733</v>
      </c>
    </row>
    <row r="2900" spans="1:17">
      <c r="A2900" s="242" t="s">
        <v>14039</v>
      </c>
      <c r="B2900" s="242" t="s">
        <v>14040</v>
      </c>
      <c r="C2900" s="242" t="s">
        <v>14041</v>
      </c>
      <c r="D2900" s="242"/>
      <c r="E2900" s="242" t="s">
        <v>4965</v>
      </c>
      <c r="F2900" s="242"/>
      <c r="G2900" s="240"/>
      <c r="H2900" s="241">
        <v>0</v>
      </c>
      <c r="I2900" s="242" t="s">
        <v>5192</v>
      </c>
      <c r="J2900" s="242" t="s">
        <v>5193</v>
      </c>
      <c r="K2900" s="242" t="s">
        <v>4729</v>
      </c>
      <c r="L2900" s="242" t="s">
        <v>4832</v>
      </c>
      <c r="M2900" s="242" t="s">
        <v>5202</v>
      </c>
      <c r="N2900" s="242"/>
      <c r="O2900" s="242" t="s">
        <v>14013</v>
      </c>
      <c r="P2900" s="242" t="s">
        <v>14014</v>
      </c>
      <c r="Q2900" s="242" t="s">
        <v>4733</v>
      </c>
    </row>
    <row r="2901" spans="1:17">
      <c r="A2901" s="242" t="s">
        <v>14042</v>
      </c>
      <c r="B2901" s="242" t="s">
        <v>14043</v>
      </c>
      <c r="C2901" s="242" t="s">
        <v>14044</v>
      </c>
      <c r="D2901" s="242"/>
      <c r="E2901" s="242" t="s">
        <v>4965</v>
      </c>
      <c r="F2901" s="242"/>
      <c r="G2901" s="240"/>
      <c r="H2901" s="241">
        <v>0</v>
      </c>
      <c r="I2901" s="242" t="s">
        <v>5192</v>
      </c>
      <c r="J2901" s="242" t="s">
        <v>5193</v>
      </c>
      <c r="K2901" s="242" t="s">
        <v>4729</v>
      </c>
      <c r="L2901" s="242" t="s">
        <v>4832</v>
      </c>
      <c r="M2901" s="242" t="s">
        <v>5202</v>
      </c>
      <c r="N2901" s="242"/>
      <c r="O2901" s="242" t="s">
        <v>14013</v>
      </c>
      <c r="P2901" s="242" t="s">
        <v>14014</v>
      </c>
      <c r="Q2901" s="242" t="s">
        <v>4733</v>
      </c>
    </row>
    <row r="2902" spans="1:17">
      <c r="A2902" s="242" t="s">
        <v>14045</v>
      </c>
      <c r="B2902" s="242" t="s">
        <v>14046</v>
      </c>
      <c r="C2902" s="242" t="s">
        <v>14047</v>
      </c>
      <c r="D2902" s="242"/>
      <c r="E2902" s="242" t="s">
        <v>4965</v>
      </c>
      <c r="F2902" s="242"/>
      <c r="G2902" s="240"/>
      <c r="H2902" s="241">
        <v>0</v>
      </c>
      <c r="I2902" s="242" t="s">
        <v>5192</v>
      </c>
      <c r="J2902" s="242" t="s">
        <v>5193</v>
      </c>
      <c r="K2902" s="242" t="s">
        <v>4729</v>
      </c>
      <c r="L2902" s="242" t="s">
        <v>4832</v>
      </c>
      <c r="M2902" s="242" t="s">
        <v>5202</v>
      </c>
      <c r="N2902" s="242"/>
      <c r="O2902" s="242" t="s">
        <v>14013</v>
      </c>
      <c r="P2902" s="242" t="s">
        <v>14014</v>
      </c>
      <c r="Q2902" s="242" t="s">
        <v>4733</v>
      </c>
    </row>
    <row r="2903" spans="1:17">
      <c r="A2903" s="242" t="s">
        <v>14048</v>
      </c>
      <c r="B2903" s="242" t="s">
        <v>14049</v>
      </c>
      <c r="C2903" s="242" t="s">
        <v>14050</v>
      </c>
      <c r="D2903" s="242"/>
      <c r="E2903" s="242" t="s">
        <v>4965</v>
      </c>
      <c r="F2903" s="242"/>
      <c r="G2903" s="240"/>
      <c r="H2903" s="241">
        <v>0</v>
      </c>
      <c r="I2903" s="242" t="s">
        <v>5192</v>
      </c>
      <c r="J2903" s="242" t="s">
        <v>5193</v>
      </c>
      <c r="K2903" s="242" t="s">
        <v>4729</v>
      </c>
      <c r="L2903" s="242" t="s">
        <v>10628</v>
      </c>
      <c r="M2903" s="242" t="s">
        <v>4844</v>
      </c>
      <c r="N2903" s="242" t="s">
        <v>14051</v>
      </c>
      <c r="O2903" s="242" t="s">
        <v>14013</v>
      </c>
      <c r="P2903" s="242" t="s">
        <v>14014</v>
      </c>
      <c r="Q2903" s="242" t="s">
        <v>4733</v>
      </c>
    </row>
    <row r="2904" spans="1:17">
      <c r="A2904" s="242" t="s">
        <v>14052</v>
      </c>
      <c r="B2904" s="242" t="s">
        <v>14053</v>
      </c>
      <c r="C2904" s="242" t="s">
        <v>14054</v>
      </c>
      <c r="D2904" s="242"/>
      <c r="E2904" s="242" t="s">
        <v>4965</v>
      </c>
      <c r="F2904" s="242" t="s">
        <v>14055</v>
      </c>
      <c r="G2904" s="240">
        <v>60</v>
      </c>
      <c r="H2904" s="241">
        <v>0</v>
      </c>
      <c r="I2904" s="242" t="s">
        <v>5192</v>
      </c>
      <c r="J2904" s="242" t="s">
        <v>5193</v>
      </c>
      <c r="K2904" s="242" t="s">
        <v>4729</v>
      </c>
      <c r="L2904" s="242" t="s">
        <v>4832</v>
      </c>
      <c r="M2904" s="242" t="s">
        <v>4844</v>
      </c>
      <c r="N2904" s="242" t="s">
        <v>14056</v>
      </c>
      <c r="O2904" s="242" t="s">
        <v>14052</v>
      </c>
      <c r="P2904" s="242" t="s">
        <v>14053</v>
      </c>
      <c r="Q2904" s="242" t="s">
        <v>4733</v>
      </c>
    </row>
    <row r="2905" spans="1:17">
      <c r="A2905" s="242" t="s">
        <v>14057</v>
      </c>
      <c r="B2905" s="242" t="s">
        <v>14058</v>
      </c>
      <c r="C2905" s="242" t="s">
        <v>14059</v>
      </c>
      <c r="D2905" s="242"/>
      <c r="E2905" s="242" t="s">
        <v>4737</v>
      </c>
      <c r="F2905" s="242" t="s">
        <v>4742</v>
      </c>
      <c r="G2905" s="240"/>
      <c r="H2905" s="241">
        <v>0</v>
      </c>
      <c r="I2905" s="242" t="s">
        <v>4808</v>
      </c>
      <c r="J2905" s="242" t="s">
        <v>4809</v>
      </c>
      <c r="K2905" s="242" t="s">
        <v>4729</v>
      </c>
      <c r="L2905" s="242" t="s">
        <v>4730</v>
      </c>
      <c r="M2905" s="242" t="s">
        <v>7593</v>
      </c>
      <c r="N2905" s="242"/>
      <c r="O2905" s="242" t="s">
        <v>14052</v>
      </c>
      <c r="P2905" s="242" t="s">
        <v>14053</v>
      </c>
      <c r="Q2905" s="242" t="s">
        <v>4733</v>
      </c>
    </row>
    <row r="2906" spans="1:17">
      <c r="A2906" s="242" t="s">
        <v>14060</v>
      </c>
      <c r="B2906" s="242" t="s">
        <v>14061</v>
      </c>
      <c r="C2906" s="242" t="s">
        <v>14062</v>
      </c>
      <c r="D2906" s="242"/>
      <c r="E2906" s="242" t="s">
        <v>4737</v>
      </c>
      <c r="F2906" s="242" t="s">
        <v>4742</v>
      </c>
      <c r="G2906" s="240"/>
      <c r="H2906" s="241">
        <v>0</v>
      </c>
      <c r="I2906" s="242" t="s">
        <v>4747</v>
      </c>
      <c r="J2906" s="242" t="s">
        <v>4748</v>
      </c>
      <c r="K2906" s="242" t="s">
        <v>4729</v>
      </c>
      <c r="L2906" s="242" t="s">
        <v>4730</v>
      </c>
      <c r="M2906" s="242" t="s">
        <v>4857</v>
      </c>
      <c r="N2906" s="242"/>
      <c r="O2906" s="242" t="s">
        <v>14052</v>
      </c>
      <c r="P2906" s="242" t="s">
        <v>14053</v>
      </c>
      <c r="Q2906" s="242" t="s">
        <v>4733</v>
      </c>
    </row>
    <row r="2907" spans="1:17">
      <c r="A2907" s="242" t="s">
        <v>14063</v>
      </c>
      <c r="B2907" s="242" t="s">
        <v>14064</v>
      </c>
      <c r="C2907" s="242" t="s">
        <v>14065</v>
      </c>
      <c r="D2907" s="242"/>
      <c r="E2907" s="242" t="s">
        <v>4737</v>
      </c>
      <c r="F2907" s="242" t="s">
        <v>4742</v>
      </c>
      <c r="G2907" s="240"/>
      <c r="H2907" s="241">
        <v>0</v>
      </c>
      <c r="I2907" s="242" t="s">
        <v>4780</v>
      </c>
      <c r="J2907" s="242" t="s">
        <v>4781</v>
      </c>
      <c r="K2907" s="242" t="s">
        <v>4729</v>
      </c>
      <c r="L2907" s="242" t="s">
        <v>4730</v>
      </c>
      <c r="M2907" s="242" t="s">
        <v>6439</v>
      </c>
      <c r="N2907" s="242"/>
      <c r="O2907" s="242" t="s">
        <v>14052</v>
      </c>
      <c r="P2907" s="242" t="s">
        <v>14053</v>
      </c>
      <c r="Q2907" s="242" t="s">
        <v>4733</v>
      </c>
    </row>
    <row r="2908" spans="1:17">
      <c r="A2908" s="242" t="s">
        <v>14066</v>
      </c>
      <c r="B2908" s="242" t="s">
        <v>14067</v>
      </c>
      <c r="C2908" s="242" t="s">
        <v>14068</v>
      </c>
      <c r="D2908" s="242"/>
      <c r="E2908" s="242" t="s">
        <v>4737</v>
      </c>
      <c r="F2908" s="242" t="s">
        <v>4742</v>
      </c>
      <c r="G2908" s="240"/>
      <c r="H2908" s="241">
        <v>0</v>
      </c>
      <c r="I2908" s="242" t="s">
        <v>4808</v>
      </c>
      <c r="J2908" s="242" t="s">
        <v>4809</v>
      </c>
      <c r="K2908" s="242" t="s">
        <v>4729</v>
      </c>
      <c r="L2908" s="242" t="s">
        <v>4730</v>
      </c>
      <c r="M2908" s="242" t="s">
        <v>7593</v>
      </c>
      <c r="N2908" s="242"/>
      <c r="O2908" s="242" t="s">
        <v>14052</v>
      </c>
      <c r="P2908" s="242" t="s">
        <v>14053</v>
      </c>
      <c r="Q2908" s="242" t="s">
        <v>4733</v>
      </c>
    </row>
    <row r="2909" spans="1:17">
      <c r="A2909" s="242" t="s">
        <v>14069</v>
      </c>
      <c r="B2909" s="242" t="s">
        <v>14070</v>
      </c>
      <c r="C2909" s="242" t="s">
        <v>14071</v>
      </c>
      <c r="D2909" s="242"/>
      <c r="E2909" s="242" t="s">
        <v>4737</v>
      </c>
      <c r="F2909" s="242" t="s">
        <v>4742</v>
      </c>
      <c r="G2909" s="240"/>
      <c r="H2909" s="241">
        <v>0</v>
      </c>
      <c r="I2909" s="242" t="s">
        <v>4808</v>
      </c>
      <c r="J2909" s="242" t="s">
        <v>4809</v>
      </c>
      <c r="K2909" s="242" t="s">
        <v>4729</v>
      </c>
      <c r="L2909" s="242" t="s">
        <v>4730</v>
      </c>
      <c r="M2909" s="242" t="s">
        <v>5087</v>
      </c>
      <c r="N2909" s="242"/>
      <c r="O2909" s="242" t="s">
        <v>14052</v>
      </c>
      <c r="P2909" s="242" t="s">
        <v>14053</v>
      </c>
      <c r="Q2909" s="242" t="s">
        <v>4733</v>
      </c>
    </row>
    <row r="2910" spans="1:17">
      <c r="A2910" s="242" t="s">
        <v>14072</v>
      </c>
      <c r="B2910" s="242" t="s">
        <v>14073</v>
      </c>
      <c r="C2910" s="242" t="s">
        <v>14074</v>
      </c>
      <c r="D2910" s="242"/>
      <c r="E2910" s="242" t="s">
        <v>4737</v>
      </c>
      <c r="F2910" s="242" t="s">
        <v>4742</v>
      </c>
      <c r="G2910" s="240"/>
      <c r="H2910" s="241">
        <v>0</v>
      </c>
      <c r="I2910" s="242" t="s">
        <v>4808</v>
      </c>
      <c r="J2910" s="242" t="s">
        <v>4809</v>
      </c>
      <c r="K2910" s="242" t="s">
        <v>4729</v>
      </c>
      <c r="L2910" s="242" t="s">
        <v>4730</v>
      </c>
      <c r="M2910" s="242" t="s">
        <v>4731</v>
      </c>
      <c r="N2910" s="242"/>
      <c r="O2910" s="242" t="s">
        <v>14052</v>
      </c>
      <c r="P2910" s="242" t="s">
        <v>14053</v>
      </c>
      <c r="Q2910" s="242" t="s">
        <v>4733</v>
      </c>
    </row>
    <row r="2911" spans="1:17">
      <c r="A2911" s="242" t="s">
        <v>14075</v>
      </c>
      <c r="B2911" s="242" t="s">
        <v>14076</v>
      </c>
      <c r="C2911" s="242" t="s">
        <v>14077</v>
      </c>
      <c r="D2911" s="242"/>
      <c r="E2911" s="242" t="s">
        <v>4965</v>
      </c>
      <c r="F2911" s="242" t="s">
        <v>4742</v>
      </c>
      <c r="G2911" s="240"/>
      <c r="H2911" s="241">
        <v>0</v>
      </c>
      <c r="I2911" s="242" t="s">
        <v>4848</v>
      </c>
      <c r="J2911" s="242" t="s">
        <v>4849</v>
      </c>
      <c r="K2911" s="242" t="s">
        <v>4729</v>
      </c>
      <c r="L2911" s="242" t="s">
        <v>5170</v>
      </c>
      <c r="M2911" s="242" t="s">
        <v>4851</v>
      </c>
      <c r="N2911" s="242"/>
      <c r="O2911" s="242" t="s">
        <v>14052</v>
      </c>
      <c r="P2911" s="242" t="s">
        <v>14053</v>
      </c>
      <c r="Q2911" s="242" t="s">
        <v>4733</v>
      </c>
    </row>
    <row r="2912" spans="1:17">
      <c r="A2912" s="242" t="s">
        <v>14078</v>
      </c>
      <c r="B2912" s="242" t="s">
        <v>14079</v>
      </c>
      <c r="C2912" s="242" t="s">
        <v>14080</v>
      </c>
      <c r="D2912" s="242"/>
      <c r="E2912" s="242" t="s">
        <v>4965</v>
      </c>
      <c r="F2912" s="242" t="s">
        <v>4742</v>
      </c>
      <c r="G2912" s="240"/>
      <c r="H2912" s="241">
        <v>0</v>
      </c>
      <c r="I2912" s="242" t="s">
        <v>4848</v>
      </c>
      <c r="J2912" s="242" t="s">
        <v>4849</v>
      </c>
      <c r="K2912" s="242" t="s">
        <v>4729</v>
      </c>
      <c r="L2912" s="242" t="s">
        <v>5170</v>
      </c>
      <c r="M2912" s="242" t="s">
        <v>4851</v>
      </c>
      <c r="N2912" s="242"/>
      <c r="O2912" s="242" t="s">
        <v>14052</v>
      </c>
      <c r="P2912" s="242" t="s">
        <v>14053</v>
      </c>
      <c r="Q2912" s="242" t="s">
        <v>4733</v>
      </c>
    </row>
    <row r="2913" spans="1:17">
      <c r="A2913" s="242" t="s">
        <v>14081</v>
      </c>
      <c r="B2913" s="242" t="s">
        <v>14082</v>
      </c>
      <c r="C2913" s="242" t="s">
        <v>14083</v>
      </c>
      <c r="D2913" s="242"/>
      <c r="E2913" s="242" t="s">
        <v>4965</v>
      </c>
      <c r="F2913" s="242" t="s">
        <v>4742</v>
      </c>
      <c r="G2913" s="240"/>
      <c r="H2913" s="241">
        <v>0</v>
      </c>
      <c r="I2913" s="242" t="s">
        <v>4848</v>
      </c>
      <c r="J2913" s="242" t="s">
        <v>4849</v>
      </c>
      <c r="K2913" s="242" t="s">
        <v>4729</v>
      </c>
      <c r="L2913" s="242" t="s">
        <v>5170</v>
      </c>
      <c r="M2913" s="242" t="s">
        <v>4851</v>
      </c>
      <c r="N2913" s="242"/>
      <c r="O2913" s="242" t="s">
        <v>14052</v>
      </c>
      <c r="P2913" s="242" t="s">
        <v>14053</v>
      </c>
      <c r="Q2913" s="242" t="s">
        <v>4733</v>
      </c>
    </row>
    <row r="2914" spans="1:17">
      <c r="A2914" s="242" t="s">
        <v>14084</v>
      </c>
      <c r="B2914" s="242" t="s">
        <v>14085</v>
      </c>
      <c r="C2914" s="242" t="s">
        <v>14086</v>
      </c>
      <c r="D2914" s="242"/>
      <c r="E2914" s="242" t="s">
        <v>4965</v>
      </c>
      <c r="F2914" s="242" t="s">
        <v>4742</v>
      </c>
      <c r="G2914" s="240"/>
      <c r="H2914" s="241">
        <v>0</v>
      </c>
      <c r="I2914" s="242" t="s">
        <v>4848</v>
      </c>
      <c r="J2914" s="242" t="s">
        <v>4849</v>
      </c>
      <c r="K2914" s="242" t="s">
        <v>4729</v>
      </c>
      <c r="L2914" s="242" t="s">
        <v>5170</v>
      </c>
      <c r="M2914" s="242" t="s">
        <v>4851</v>
      </c>
      <c r="N2914" s="242"/>
      <c r="O2914" s="242" t="s">
        <v>14052</v>
      </c>
      <c r="P2914" s="242" t="s">
        <v>14053</v>
      </c>
      <c r="Q2914" s="242" t="s">
        <v>4733</v>
      </c>
    </row>
    <row r="2915" spans="1:17">
      <c r="A2915" s="242" t="s">
        <v>14087</v>
      </c>
      <c r="B2915" s="242" t="s">
        <v>14088</v>
      </c>
      <c r="C2915" s="242" t="s">
        <v>14089</v>
      </c>
      <c r="D2915" s="242"/>
      <c r="E2915" s="242" t="s">
        <v>4965</v>
      </c>
      <c r="F2915" s="242" t="s">
        <v>4742</v>
      </c>
      <c r="G2915" s="240"/>
      <c r="H2915" s="241">
        <v>0</v>
      </c>
      <c r="I2915" s="242" t="s">
        <v>4967</v>
      </c>
      <c r="J2915" s="242" t="s">
        <v>4968</v>
      </c>
      <c r="K2915" s="242" t="s">
        <v>4729</v>
      </c>
      <c r="L2915" s="242" t="s">
        <v>4832</v>
      </c>
      <c r="M2915" s="242" t="s">
        <v>5167</v>
      </c>
      <c r="N2915" s="242"/>
      <c r="O2915" s="242" t="s">
        <v>14052</v>
      </c>
      <c r="P2915" s="242" t="s">
        <v>14053</v>
      </c>
      <c r="Q2915" s="242" t="s">
        <v>4733</v>
      </c>
    </row>
    <row r="2916" spans="1:17">
      <c r="A2916" s="242" t="s">
        <v>14090</v>
      </c>
      <c r="B2916" s="242" t="s">
        <v>14091</v>
      </c>
      <c r="C2916" s="242" t="s">
        <v>14092</v>
      </c>
      <c r="D2916" s="242"/>
      <c r="E2916" s="242" t="s">
        <v>4965</v>
      </c>
      <c r="F2916" s="242" t="s">
        <v>4742</v>
      </c>
      <c r="G2916" s="240"/>
      <c r="H2916" s="241">
        <v>0</v>
      </c>
      <c r="I2916" s="242" t="s">
        <v>5192</v>
      </c>
      <c r="J2916" s="242" t="s">
        <v>5193</v>
      </c>
      <c r="K2916" s="242" t="s">
        <v>4729</v>
      </c>
      <c r="L2916" s="242" t="s">
        <v>4832</v>
      </c>
      <c r="M2916" s="242" t="s">
        <v>5325</v>
      </c>
      <c r="N2916" s="242"/>
      <c r="O2916" s="242" t="s">
        <v>14052</v>
      </c>
      <c r="P2916" s="242" t="s">
        <v>14053</v>
      </c>
      <c r="Q2916" s="242" t="s">
        <v>4733</v>
      </c>
    </row>
    <row r="2917" spans="1:17">
      <c r="A2917" s="242" t="s">
        <v>14093</v>
      </c>
      <c r="B2917" s="242" t="s">
        <v>14094</v>
      </c>
      <c r="C2917" s="242" t="s">
        <v>14095</v>
      </c>
      <c r="D2917" s="242"/>
      <c r="E2917" s="242" t="s">
        <v>4965</v>
      </c>
      <c r="F2917" s="242" t="s">
        <v>4742</v>
      </c>
      <c r="G2917" s="240"/>
      <c r="H2917" s="241">
        <v>0</v>
      </c>
      <c r="I2917" s="242" t="s">
        <v>5192</v>
      </c>
      <c r="J2917" s="242" t="s">
        <v>5193</v>
      </c>
      <c r="K2917" s="242" t="s">
        <v>4729</v>
      </c>
      <c r="L2917" s="242" t="s">
        <v>4832</v>
      </c>
      <c r="M2917" s="242" t="s">
        <v>4844</v>
      </c>
      <c r="N2917" s="242"/>
      <c r="O2917" s="242" t="s">
        <v>14052</v>
      </c>
      <c r="P2917" s="242" t="s">
        <v>14053</v>
      </c>
      <c r="Q2917" s="242" t="s">
        <v>4733</v>
      </c>
    </row>
    <row r="2918" spans="1:17">
      <c r="A2918" s="242" t="s">
        <v>14096</v>
      </c>
      <c r="B2918" s="242" t="s">
        <v>14097</v>
      </c>
      <c r="C2918" s="242" t="s">
        <v>14098</v>
      </c>
      <c r="D2918" s="242"/>
      <c r="E2918" s="242" t="s">
        <v>4965</v>
      </c>
      <c r="F2918" s="242" t="s">
        <v>4742</v>
      </c>
      <c r="G2918" s="240"/>
      <c r="H2918" s="241">
        <v>0</v>
      </c>
      <c r="I2918" s="242" t="s">
        <v>5192</v>
      </c>
      <c r="J2918" s="242" t="s">
        <v>5193</v>
      </c>
      <c r="K2918" s="242" t="s">
        <v>4729</v>
      </c>
      <c r="L2918" s="242" t="s">
        <v>4832</v>
      </c>
      <c r="M2918" s="242" t="s">
        <v>5283</v>
      </c>
      <c r="N2918" s="242"/>
      <c r="O2918" s="242" t="s">
        <v>14052</v>
      </c>
      <c r="P2918" s="242" t="s">
        <v>14053</v>
      </c>
      <c r="Q2918" s="242" t="s">
        <v>4733</v>
      </c>
    </row>
    <row r="2919" spans="1:17">
      <c r="A2919" s="242" t="s">
        <v>14099</v>
      </c>
      <c r="B2919" s="242" t="s">
        <v>14100</v>
      </c>
      <c r="C2919" s="242" t="s">
        <v>14101</v>
      </c>
      <c r="D2919" s="242"/>
      <c r="E2919" s="242" t="s">
        <v>4965</v>
      </c>
      <c r="F2919" s="242" t="s">
        <v>4742</v>
      </c>
      <c r="G2919" s="240"/>
      <c r="H2919" s="241">
        <v>0</v>
      </c>
      <c r="I2919" s="242" t="s">
        <v>5192</v>
      </c>
      <c r="J2919" s="242" t="s">
        <v>5193</v>
      </c>
      <c r="K2919" s="242" t="s">
        <v>4729</v>
      </c>
      <c r="L2919" s="242" t="s">
        <v>4832</v>
      </c>
      <c r="M2919" s="242" t="s">
        <v>5194</v>
      </c>
      <c r="N2919" s="242"/>
      <c r="O2919" s="242" t="s">
        <v>14052</v>
      </c>
      <c r="P2919" s="242" t="s">
        <v>14053</v>
      </c>
      <c r="Q2919" s="242" t="s">
        <v>4733</v>
      </c>
    </row>
    <row r="2920" spans="1:17">
      <c r="A2920" s="242" t="s">
        <v>14102</v>
      </c>
      <c r="B2920" s="242" t="s">
        <v>14103</v>
      </c>
      <c r="C2920" s="242" t="s">
        <v>14104</v>
      </c>
      <c r="D2920" s="242"/>
      <c r="E2920" s="242" t="s">
        <v>4965</v>
      </c>
      <c r="F2920" s="242" t="s">
        <v>4742</v>
      </c>
      <c r="G2920" s="240"/>
      <c r="H2920" s="241">
        <v>0</v>
      </c>
      <c r="I2920" s="242" t="s">
        <v>4967</v>
      </c>
      <c r="J2920" s="242" t="s">
        <v>4968</v>
      </c>
      <c r="K2920" s="242" t="s">
        <v>4729</v>
      </c>
      <c r="L2920" s="242" t="s">
        <v>4832</v>
      </c>
      <c r="M2920" s="242" t="s">
        <v>4833</v>
      </c>
      <c r="N2920" s="242"/>
      <c r="O2920" s="242" t="s">
        <v>14052</v>
      </c>
      <c r="P2920" s="242" t="s">
        <v>14053</v>
      </c>
      <c r="Q2920" s="242" t="s">
        <v>4733</v>
      </c>
    </row>
    <row r="2921" spans="1:17">
      <c r="A2921" s="242" t="s">
        <v>14105</v>
      </c>
      <c r="B2921" s="242" t="s">
        <v>14106</v>
      </c>
      <c r="C2921" s="242" t="s">
        <v>14107</v>
      </c>
      <c r="D2921" s="242"/>
      <c r="E2921" s="242" t="s">
        <v>4965</v>
      </c>
      <c r="F2921" s="242" t="s">
        <v>4742</v>
      </c>
      <c r="G2921" s="240"/>
      <c r="H2921" s="241">
        <v>0</v>
      </c>
      <c r="I2921" s="242" t="s">
        <v>5192</v>
      </c>
      <c r="J2921" s="242" t="s">
        <v>5193</v>
      </c>
      <c r="K2921" s="242" t="s">
        <v>4729</v>
      </c>
      <c r="L2921" s="242" t="s">
        <v>4832</v>
      </c>
      <c r="M2921" s="242" t="s">
        <v>10967</v>
      </c>
      <c r="N2921" s="242"/>
      <c r="O2921" s="242" t="s">
        <v>14052</v>
      </c>
      <c r="P2921" s="242" t="s">
        <v>14053</v>
      </c>
      <c r="Q2921" s="242" t="s">
        <v>4733</v>
      </c>
    </row>
    <row r="2922" spans="1:17">
      <c r="A2922" s="242" t="s">
        <v>14108</v>
      </c>
      <c r="B2922" s="242" t="s">
        <v>14109</v>
      </c>
      <c r="C2922" s="242" t="s">
        <v>14110</v>
      </c>
      <c r="D2922" s="242"/>
      <c r="E2922" s="242" t="s">
        <v>4965</v>
      </c>
      <c r="F2922" s="242" t="s">
        <v>4742</v>
      </c>
      <c r="G2922" s="240"/>
      <c r="H2922" s="241">
        <v>0</v>
      </c>
      <c r="I2922" s="242" t="s">
        <v>5192</v>
      </c>
      <c r="J2922" s="242" t="s">
        <v>5193</v>
      </c>
      <c r="K2922" s="242" t="s">
        <v>4729</v>
      </c>
      <c r="L2922" s="242" t="s">
        <v>4832</v>
      </c>
      <c r="M2922" s="242" t="s">
        <v>14111</v>
      </c>
      <c r="N2922" s="242"/>
      <c r="O2922" s="242" t="s">
        <v>14052</v>
      </c>
      <c r="P2922" s="242" t="s">
        <v>14053</v>
      </c>
      <c r="Q2922" s="242" t="s">
        <v>4733</v>
      </c>
    </row>
    <row r="2923" spans="1:17">
      <c r="A2923" s="242" t="s">
        <v>14112</v>
      </c>
      <c r="B2923" s="242" t="s">
        <v>14113</v>
      </c>
      <c r="C2923" s="242" t="s">
        <v>14114</v>
      </c>
      <c r="D2923" s="242"/>
      <c r="E2923" s="242" t="s">
        <v>4965</v>
      </c>
      <c r="F2923" s="242" t="s">
        <v>4742</v>
      </c>
      <c r="G2923" s="240"/>
      <c r="H2923" s="241">
        <v>0</v>
      </c>
      <c r="I2923" s="242" t="s">
        <v>4967</v>
      </c>
      <c r="J2923" s="242" t="s">
        <v>4968</v>
      </c>
      <c r="K2923" s="242" t="s">
        <v>4729</v>
      </c>
      <c r="L2923" s="242" t="s">
        <v>4832</v>
      </c>
      <c r="M2923" s="242" t="s">
        <v>5302</v>
      </c>
      <c r="N2923" s="242"/>
      <c r="O2923" s="242" t="s">
        <v>14052</v>
      </c>
      <c r="P2923" s="242" t="s">
        <v>14053</v>
      </c>
      <c r="Q2923" s="242" t="s">
        <v>4733</v>
      </c>
    </row>
    <row r="2924" spans="1:17">
      <c r="A2924" s="242" t="s">
        <v>14115</v>
      </c>
      <c r="B2924" s="242" t="s">
        <v>14116</v>
      </c>
      <c r="C2924" s="242" t="s">
        <v>14117</v>
      </c>
      <c r="D2924" s="242"/>
      <c r="E2924" s="242" t="s">
        <v>4737</v>
      </c>
      <c r="F2924" s="242" t="s">
        <v>14118</v>
      </c>
      <c r="G2924" s="240"/>
      <c r="H2924" s="241">
        <v>0</v>
      </c>
      <c r="I2924" s="242"/>
      <c r="J2924" s="242"/>
      <c r="K2924" s="242" t="s">
        <v>4729</v>
      </c>
      <c r="L2924" s="242" t="s">
        <v>4730</v>
      </c>
      <c r="M2924" s="242" t="s">
        <v>4759</v>
      </c>
      <c r="N2924" s="242"/>
      <c r="O2924" s="242" t="s">
        <v>14115</v>
      </c>
      <c r="P2924" s="242" t="s">
        <v>14116</v>
      </c>
      <c r="Q2924" s="242" t="s">
        <v>4733</v>
      </c>
    </row>
    <row r="2925" spans="1:17">
      <c r="A2925" s="242" t="s">
        <v>14119</v>
      </c>
      <c r="B2925" s="242" t="s">
        <v>14120</v>
      </c>
      <c r="C2925" s="242" t="s">
        <v>14121</v>
      </c>
      <c r="D2925" s="242"/>
      <c r="E2925" s="242" t="s">
        <v>4737</v>
      </c>
      <c r="F2925" s="242" t="s">
        <v>14122</v>
      </c>
      <c r="G2925" s="240"/>
      <c r="H2925" s="241">
        <v>0</v>
      </c>
      <c r="I2925" s="242" t="s">
        <v>5141</v>
      </c>
      <c r="J2925" s="242" t="s">
        <v>5142</v>
      </c>
      <c r="K2925" s="242" t="s">
        <v>4729</v>
      </c>
      <c r="L2925" s="242" t="s">
        <v>4730</v>
      </c>
      <c r="M2925" s="242" t="s">
        <v>4749</v>
      </c>
      <c r="N2925" s="242"/>
      <c r="O2925" s="242" t="s">
        <v>14119</v>
      </c>
      <c r="P2925" s="242" t="s">
        <v>14120</v>
      </c>
      <c r="Q2925" s="242" t="s">
        <v>4733</v>
      </c>
    </row>
    <row r="2926" spans="1:17">
      <c r="A2926" s="242" t="s">
        <v>14123</v>
      </c>
      <c r="B2926" s="242" t="s">
        <v>14124</v>
      </c>
      <c r="C2926" s="242" t="s">
        <v>14125</v>
      </c>
      <c r="D2926" s="242"/>
      <c r="E2926" s="242"/>
      <c r="F2926" s="242" t="s">
        <v>14126</v>
      </c>
      <c r="G2926" s="240"/>
      <c r="H2926" s="241">
        <v>0</v>
      </c>
      <c r="I2926" s="242"/>
      <c r="J2926" s="242"/>
      <c r="K2926" s="242" t="s">
        <v>4729</v>
      </c>
      <c r="L2926" s="242" t="s">
        <v>4730</v>
      </c>
      <c r="M2926" s="242" t="s">
        <v>6439</v>
      </c>
      <c r="N2926" s="242"/>
      <c r="O2926" s="242" t="s">
        <v>14123</v>
      </c>
      <c r="P2926" s="242" t="s">
        <v>14124</v>
      </c>
      <c r="Q2926" s="242" t="s">
        <v>4733</v>
      </c>
    </row>
    <row r="2927" spans="1:17">
      <c r="A2927" s="242" t="s">
        <v>14127</v>
      </c>
      <c r="B2927" s="242" t="s">
        <v>14128</v>
      </c>
      <c r="C2927" s="242" t="s">
        <v>14129</v>
      </c>
      <c r="D2927" s="242"/>
      <c r="E2927" s="242" t="s">
        <v>14130</v>
      </c>
      <c r="F2927" s="242" t="s">
        <v>14131</v>
      </c>
      <c r="G2927" s="240">
        <v>60</v>
      </c>
      <c r="H2927" s="241">
        <v>0</v>
      </c>
      <c r="I2927" s="242"/>
      <c r="J2927" s="242"/>
      <c r="K2927" s="242" t="s">
        <v>4729</v>
      </c>
      <c r="L2927" s="242" t="s">
        <v>4730</v>
      </c>
      <c r="M2927" s="242" t="s">
        <v>4749</v>
      </c>
      <c r="N2927" s="242"/>
      <c r="O2927" s="242" t="s">
        <v>18819</v>
      </c>
      <c r="P2927" s="242" t="s">
        <v>14128</v>
      </c>
      <c r="Q2927" s="242" t="s">
        <v>4733</v>
      </c>
    </row>
    <row r="2928" spans="1:17">
      <c r="A2928" s="242" t="s">
        <v>14132</v>
      </c>
      <c r="B2928" s="242" t="s">
        <v>14133</v>
      </c>
      <c r="C2928" s="242" t="s">
        <v>14134</v>
      </c>
      <c r="D2928" s="242"/>
      <c r="E2928" s="242" t="s">
        <v>14130</v>
      </c>
      <c r="F2928" s="242" t="s">
        <v>14135</v>
      </c>
      <c r="G2928" s="240">
        <v>60</v>
      </c>
      <c r="H2928" s="241">
        <v>0</v>
      </c>
      <c r="I2928" s="242" t="s">
        <v>4775</v>
      </c>
      <c r="J2928" s="242" t="s">
        <v>4776</v>
      </c>
      <c r="K2928" s="242" t="s">
        <v>4729</v>
      </c>
      <c r="L2928" s="242" t="s">
        <v>5109</v>
      </c>
      <c r="M2928" s="242" t="s">
        <v>4798</v>
      </c>
      <c r="N2928" s="242" t="s">
        <v>14136</v>
      </c>
      <c r="O2928" s="242" t="s">
        <v>18819</v>
      </c>
      <c r="P2928" s="242" t="s">
        <v>14128</v>
      </c>
      <c r="Q2928" s="242" t="s">
        <v>4733</v>
      </c>
    </row>
    <row r="2929" spans="1:17">
      <c r="A2929" s="242" t="s">
        <v>14137</v>
      </c>
      <c r="B2929" s="242" t="s">
        <v>14138</v>
      </c>
      <c r="C2929" s="242" t="s">
        <v>14139</v>
      </c>
      <c r="D2929" s="242"/>
      <c r="E2929" s="242" t="s">
        <v>14130</v>
      </c>
      <c r="F2929" s="242" t="s">
        <v>14140</v>
      </c>
      <c r="G2929" s="240">
        <v>60</v>
      </c>
      <c r="H2929" s="241">
        <v>0</v>
      </c>
      <c r="I2929" s="242" t="s">
        <v>4775</v>
      </c>
      <c r="J2929" s="242" t="s">
        <v>4776</v>
      </c>
      <c r="K2929" s="242" t="s">
        <v>4729</v>
      </c>
      <c r="L2929" s="242" t="s">
        <v>14141</v>
      </c>
      <c r="M2929" s="242" t="s">
        <v>4798</v>
      </c>
      <c r="N2929" s="242"/>
      <c r="O2929" s="242" t="s">
        <v>18819</v>
      </c>
      <c r="P2929" s="242" t="s">
        <v>14128</v>
      </c>
      <c r="Q2929" s="242" t="s">
        <v>4733</v>
      </c>
    </row>
    <row r="2930" spans="1:17">
      <c r="A2930" s="242" t="s">
        <v>14142</v>
      </c>
      <c r="B2930" s="242" t="s">
        <v>14143</v>
      </c>
      <c r="C2930" s="242" t="s">
        <v>14144</v>
      </c>
      <c r="D2930" s="242"/>
      <c r="E2930" s="242" t="s">
        <v>14130</v>
      </c>
      <c r="F2930" s="242" t="s">
        <v>14145</v>
      </c>
      <c r="G2930" s="240">
        <v>60</v>
      </c>
      <c r="H2930" s="241">
        <v>0</v>
      </c>
      <c r="I2930" s="242" t="s">
        <v>4775</v>
      </c>
      <c r="J2930" s="242" t="s">
        <v>4776</v>
      </c>
      <c r="K2930" s="242" t="s">
        <v>4729</v>
      </c>
      <c r="L2930" s="242" t="s">
        <v>5083</v>
      </c>
      <c r="M2930" s="242" t="s">
        <v>4798</v>
      </c>
      <c r="N2930" s="242" t="s">
        <v>14146</v>
      </c>
      <c r="O2930" s="242" t="s">
        <v>18819</v>
      </c>
      <c r="P2930" s="242" t="s">
        <v>14128</v>
      </c>
      <c r="Q2930" s="242" t="s">
        <v>4733</v>
      </c>
    </row>
    <row r="2931" spans="1:17">
      <c r="A2931" s="242" t="s">
        <v>14147</v>
      </c>
      <c r="B2931" s="242" t="s">
        <v>14148</v>
      </c>
      <c r="C2931" s="242" t="s">
        <v>14149</v>
      </c>
      <c r="D2931" s="242"/>
      <c r="E2931" s="242" t="s">
        <v>14150</v>
      </c>
      <c r="F2931" s="242" t="s">
        <v>14151</v>
      </c>
      <c r="G2931" s="240">
        <v>60</v>
      </c>
      <c r="H2931" s="241">
        <v>0</v>
      </c>
      <c r="I2931" s="242" t="s">
        <v>4848</v>
      </c>
      <c r="J2931" s="242" t="s">
        <v>4849</v>
      </c>
      <c r="K2931" s="242" t="s">
        <v>4729</v>
      </c>
      <c r="L2931" s="242" t="s">
        <v>8801</v>
      </c>
      <c r="M2931" s="242" t="s">
        <v>4851</v>
      </c>
      <c r="N2931" s="242"/>
      <c r="O2931" s="242" t="s">
        <v>18819</v>
      </c>
      <c r="P2931" s="242" t="s">
        <v>14128</v>
      </c>
      <c r="Q2931" s="242" t="s">
        <v>4733</v>
      </c>
    </row>
    <row r="2932" spans="1:17">
      <c r="A2932" s="242" t="s">
        <v>14152</v>
      </c>
      <c r="B2932" s="242" t="s">
        <v>14153</v>
      </c>
      <c r="C2932" s="242" t="s">
        <v>14154</v>
      </c>
      <c r="D2932" s="242"/>
      <c r="E2932" s="242" t="s">
        <v>14130</v>
      </c>
      <c r="F2932" s="242" t="s">
        <v>14155</v>
      </c>
      <c r="G2932" s="240">
        <v>60</v>
      </c>
      <c r="H2932" s="241">
        <v>0</v>
      </c>
      <c r="I2932" s="242" t="s">
        <v>4775</v>
      </c>
      <c r="J2932" s="242" t="s">
        <v>4776</v>
      </c>
      <c r="K2932" s="242" t="s">
        <v>4729</v>
      </c>
      <c r="L2932" s="242" t="s">
        <v>8857</v>
      </c>
      <c r="M2932" s="242" t="s">
        <v>4798</v>
      </c>
      <c r="N2932" s="242"/>
      <c r="O2932" s="242" t="s">
        <v>18819</v>
      </c>
      <c r="P2932" s="242" t="s">
        <v>14128</v>
      </c>
      <c r="Q2932" s="242" t="s">
        <v>4733</v>
      </c>
    </row>
    <row r="2933" spans="1:17">
      <c r="A2933" s="242" t="s">
        <v>14156</v>
      </c>
      <c r="B2933" s="242" t="s">
        <v>14157</v>
      </c>
      <c r="C2933" s="242" t="s">
        <v>14158</v>
      </c>
      <c r="D2933" s="242"/>
      <c r="E2933" s="242" t="s">
        <v>14130</v>
      </c>
      <c r="F2933" s="242" t="s">
        <v>14159</v>
      </c>
      <c r="G2933" s="240">
        <v>60</v>
      </c>
      <c r="H2933" s="241">
        <v>0</v>
      </c>
      <c r="I2933" s="242" t="s">
        <v>4775</v>
      </c>
      <c r="J2933" s="242" t="s">
        <v>4776</v>
      </c>
      <c r="K2933" s="242" t="s">
        <v>4729</v>
      </c>
      <c r="L2933" s="242" t="s">
        <v>8645</v>
      </c>
      <c r="M2933" s="242" t="s">
        <v>4798</v>
      </c>
      <c r="N2933" s="242"/>
      <c r="O2933" s="242" t="s">
        <v>18819</v>
      </c>
      <c r="P2933" s="242" t="s">
        <v>14128</v>
      </c>
      <c r="Q2933" s="242" t="s">
        <v>4733</v>
      </c>
    </row>
    <row r="2934" spans="1:17">
      <c r="A2934" s="242" t="s">
        <v>14160</v>
      </c>
      <c r="B2934" s="242" t="s">
        <v>14161</v>
      </c>
      <c r="C2934" s="242" t="s">
        <v>14162</v>
      </c>
      <c r="D2934" s="242"/>
      <c r="E2934" s="242" t="s">
        <v>14130</v>
      </c>
      <c r="F2934" s="242" t="s">
        <v>14163</v>
      </c>
      <c r="G2934" s="240">
        <v>60</v>
      </c>
      <c r="H2934" s="241">
        <v>0</v>
      </c>
      <c r="I2934" s="242" t="s">
        <v>4775</v>
      </c>
      <c r="J2934" s="242" t="s">
        <v>4776</v>
      </c>
      <c r="K2934" s="242" t="s">
        <v>4729</v>
      </c>
      <c r="L2934" s="242" t="s">
        <v>5039</v>
      </c>
      <c r="M2934" s="242" t="s">
        <v>4798</v>
      </c>
      <c r="N2934" s="242"/>
      <c r="O2934" s="242" t="s">
        <v>18819</v>
      </c>
      <c r="P2934" s="242" t="s">
        <v>14128</v>
      </c>
      <c r="Q2934" s="242" t="s">
        <v>4733</v>
      </c>
    </row>
    <row r="2935" spans="1:17">
      <c r="A2935" s="242" t="s">
        <v>14164</v>
      </c>
      <c r="B2935" s="242" t="s">
        <v>14165</v>
      </c>
      <c r="C2935" s="242" t="s">
        <v>14166</v>
      </c>
      <c r="D2935" s="242"/>
      <c r="E2935" s="242" t="s">
        <v>14130</v>
      </c>
      <c r="F2935" s="242" t="s">
        <v>14167</v>
      </c>
      <c r="G2935" s="240">
        <v>60</v>
      </c>
      <c r="H2935" s="241">
        <v>0</v>
      </c>
      <c r="I2935" s="242" t="s">
        <v>4775</v>
      </c>
      <c r="J2935" s="242" t="s">
        <v>4776</v>
      </c>
      <c r="K2935" s="242" t="s">
        <v>4729</v>
      </c>
      <c r="L2935" s="242" t="s">
        <v>4797</v>
      </c>
      <c r="M2935" s="242" t="s">
        <v>4798</v>
      </c>
      <c r="N2935" s="242"/>
      <c r="O2935" s="242" t="s">
        <v>18819</v>
      </c>
      <c r="P2935" s="242" t="s">
        <v>14128</v>
      </c>
      <c r="Q2935" s="242" t="s">
        <v>4733</v>
      </c>
    </row>
    <row r="2936" spans="1:17">
      <c r="A2936" s="242" t="s">
        <v>14168</v>
      </c>
      <c r="B2936" s="242" t="s">
        <v>14169</v>
      </c>
      <c r="C2936" s="242" t="s">
        <v>14170</v>
      </c>
      <c r="D2936" s="242"/>
      <c r="E2936" s="242" t="s">
        <v>14150</v>
      </c>
      <c r="F2936" s="242" t="s">
        <v>14171</v>
      </c>
      <c r="G2936" s="240">
        <v>60</v>
      </c>
      <c r="H2936" s="241">
        <v>0</v>
      </c>
      <c r="I2936" s="242" t="s">
        <v>4848</v>
      </c>
      <c r="J2936" s="242" t="s">
        <v>4849</v>
      </c>
      <c r="K2936" s="242" t="s">
        <v>4729</v>
      </c>
      <c r="L2936" s="242" t="s">
        <v>5178</v>
      </c>
      <c r="M2936" s="242" t="s">
        <v>4851</v>
      </c>
      <c r="N2936" s="242"/>
      <c r="O2936" s="242" t="s">
        <v>18819</v>
      </c>
      <c r="P2936" s="242" t="s">
        <v>14128</v>
      </c>
      <c r="Q2936" s="242" t="s">
        <v>4733</v>
      </c>
    </row>
    <row r="2937" spans="1:17">
      <c r="A2937" s="242" t="s">
        <v>14172</v>
      </c>
      <c r="B2937" s="242" t="s">
        <v>14173</v>
      </c>
      <c r="C2937" s="242" t="s">
        <v>14174</v>
      </c>
      <c r="D2937" s="242"/>
      <c r="E2937" s="242" t="s">
        <v>14130</v>
      </c>
      <c r="F2937" s="242" t="s">
        <v>14175</v>
      </c>
      <c r="G2937" s="240">
        <v>60</v>
      </c>
      <c r="H2937" s="241">
        <v>0</v>
      </c>
      <c r="I2937" s="242" t="s">
        <v>4775</v>
      </c>
      <c r="J2937" s="242" t="s">
        <v>4776</v>
      </c>
      <c r="K2937" s="242" t="s">
        <v>4729</v>
      </c>
      <c r="L2937" s="242" t="s">
        <v>11854</v>
      </c>
      <c r="M2937" s="242" t="s">
        <v>4798</v>
      </c>
      <c r="N2937" s="242" t="s">
        <v>14176</v>
      </c>
      <c r="O2937" s="242" t="s">
        <v>18819</v>
      </c>
      <c r="P2937" s="242" t="s">
        <v>14128</v>
      </c>
      <c r="Q2937" s="242" t="s">
        <v>4733</v>
      </c>
    </row>
    <row r="2938" spans="1:17">
      <c r="A2938" s="242" t="s">
        <v>14177</v>
      </c>
      <c r="B2938" s="242" t="s">
        <v>14178</v>
      </c>
      <c r="C2938" s="242" t="s">
        <v>14179</v>
      </c>
      <c r="D2938" s="242"/>
      <c r="E2938" s="242" t="s">
        <v>14130</v>
      </c>
      <c r="F2938" s="242" t="s">
        <v>14180</v>
      </c>
      <c r="G2938" s="240">
        <v>60</v>
      </c>
      <c r="H2938" s="241">
        <v>0</v>
      </c>
      <c r="I2938" s="242" t="s">
        <v>4775</v>
      </c>
      <c r="J2938" s="242" t="s">
        <v>4776</v>
      </c>
      <c r="K2938" s="242" t="s">
        <v>4729</v>
      </c>
      <c r="L2938" s="242" t="s">
        <v>4862</v>
      </c>
      <c r="M2938" s="242" t="s">
        <v>4798</v>
      </c>
      <c r="N2938" s="242"/>
      <c r="O2938" s="242" t="s">
        <v>18819</v>
      </c>
      <c r="P2938" s="242" t="s">
        <v>14128</v>
      </c>
      <c r="Q2938" s="242" t="s">
        <v>4733</v>
      </c>
    </row>
    <row r="2939" spans="1:17">
      <c r="A2939" s="242" t="s">
        <v>14181</v>
      </c>
      <c r="B2939" s="242" t="s">
        <v>14182</v>
      </c>
      <c r="C2939" s="242" t="s">
        <v>14183</v>
      </c>
      <c r="D2939" s="242"/>
      <c r="E2939" s="242" t="s">
        <v>14150</v>
      </c>
      <c r="F2939" s="242" t="s">
        <v>14184</v>
      </c>
      <c r="G2939" s="240">
        <v>60</v>
      </c>
      <c r="H2939" s="241">
        <v>0</v>
      </c>
      <c r="I2939" s="242" t="s">
        <v>4848</v>
      </c>
      <c r="J2939" s="242" t="s">
        <v>4849</v>
      </c>
      <c r="K2939" s="242" t="s">
        <v>4729</v>
      </c>
      <c r="L2939" s="242" t="s">
        <v>14185</v>
      </c>
      <c r="M2939" s="242" t="s">
        <v>4851</v>
      </c>
      <c r="N2939" s="242"/>
      <c r="O2939" s="242" t="s">
        <v>18819</v>
      </c>
      <c r="P2939" s="242" t="s">
        <v>14128</v>
      </c>
      <c r="Q2939" s="242" t="s">
        <v>4733</v>
      </c>
    </row>
    <row r="2940" spans="1:17">
      <c r="A2940" s="242" t="s">
        <v>14186</v>
      </c>
      <c r="B2940" s="242" t="s">
        <v>14187</v>
      </c>
      <c r="C2940" s="242" t="s">
        <v>14188</v>
      </c>
      <c r="D2940" s="242"/>
      <c r="E2940" s="242" t="s">
        <v>14150</v>
      </c>
      <c r="F2940" s="242" t="s">
        <v>14189</v>
      </c>
      <c r="G2940" s="240">
        <v>60</v>
      </c>
      <c r="H2940" s="241">
        <v>0</v>
      </c>
      <c r="I2940" s="242" t="s">
        <v>4848</v>
      </c>
      <c r="J2940" s="242" t="s">
        <v>4849</v>
      </c>
      <c r="K2940" s="242" t="s">
        <v>4729</v>
      </c>
      <c r="L2940" s="242" t="s">
        <v>10436</v>
      </c>
      <c r="M2940" s="242" t="s">
        <v>4851</v>
      </c>
      <c r="N2940" s="242"/>
      <c r="O2940" s="242" t="s">
        <v>18819</v>
      </c>
      <c r="P2940" s="242" t="s">
        <v>14128</v>
      </c>
      <c r="Q2940" s="242" t="s">
        <v>4733</v>
      </c>
    </row>
    <row r="2941" spans="1:17">
      <c r="A2941" s="242" t="s">
        <v>14190</v>
      </c>
      <c r="B2941" s="242" t="s">
        <v>14191</v>
      </c>
      <c r="C2941" s="242" t="s">
        <v>14192</v>
      </c>
      <c r="D2941" s="242"/>
      <c r="E2941" s="242" t="s">
        <v>14150</v>
      </c>
      <c r="F2941" s="242" t="s">
        <v>14193</v>
      </c>
      <c r="G2941" s="240">
        <v>60</v>
      </c>
      <c r="H2941" s="241">
        <v>0</v>
      </c>
      <c r="I2941" s="242" t="s">
        <v>4848</v>
      </c>
      <c r="J2941" s="242" t="s">
        <v>4849</v>
      </c>
      <c r="K2941" s="242" t="s">
        <v>4729</v>
      </c>
      <c r="L2941" s="242" t="s">
        <v>5451</v>
      </c>
      <c r="M2941" s="242" t="s">
        <v>4851</v>
      </c>
      <c r="N2941" s="242"/>
      <c r="O2941" s="242" t="s">
        <v>18819</v>
      </c>
      <c r="P2941" s="242" t="s">
        <v>14128</v>
      </c>
      <c r="Q2941" s="242" t="s">
        <v>4733</v>
      </c>
    </row>
    <row r="2942" spans="1:17">
      <c r="A2942" s="242" t="s">
        <v>14194</v>
      </c>
      <c r="B2942" s="242" t="s">
        <v>14195</v>
      </c>
      <c r="C2942" s="242" t="s">
        <v>14196</v>
      </c>
      <c r="D2942" s="242"/>
      <c r="E2942" s="242" t="s">
        <v>14130</v>
      </c>
      <c r="F2942" s="242" t="s">
        <v>14197</v>
      </c>
      <c r="G2942" s="240">
        <v>60</v>
      </c>
      <c r="H2942" s="241">
        <v>0</v>
      </c>
      <c r="I2942" s="242" t="s">
        <v>4775</v>
      </c>
      <c r="J2942" s="242" t="s">
        <v>4776</v>
      </c>
      <c r="K2942" s="242" t="s">
        <v>4729</v>
      </c>
      <c r="L2942" s="242" t="s">
        <v>5065</v>
      </c>
      <c r="M2942" s="242" t="s">
        <v>4798</v>
      </c>
      <c r="N2942" s="242"/>
      <c r="O2942" s="242" t="s">
        <v>18819</v>
      </c>
      <c r="P2942" s="242" t="s">
        <v>14128</v>
      </c>
      <c r="Q2942" s="242" t="s">
        <v>4733</v>
      </c>
    </row>
    <row r="2943" spans="1:17">
      <c r="A2943" s="242" t="s">
        <v>14198</v>
      </c>
      <c r="B2943" s="242" t="s">
        <v>14199</v>
      </c>
      <c r="C2943" s="242" t="s">
        <v>14200</v>
      </c>
      <c r="D2943" s="242"/>
      <c r="E2943" s="242" t="s">
        <v>14150</v>
      </c>
      <c r="F2943" s="242" t="s">
        <v>14201</v>
      </c>
      <c r="G2943" s="240">
        <v>60</v>
      </c>
      <c r="H2943" s="241">
        <v>0</v>
      </c>
      <c r="I2943" s="242" t="s">
        <v>4848</v>
      </c>
      <c r="J2943" s="242" t="s">
        <v>4849</v>
      </c>
      <c r="K2943" s="242" t="s">
        <v>4729</v>
      </c>
      <c r="L2943" s="242" t="s">
        <v>14202</v>
      </c>
      <c r="M2943" s="242" t="s">
        <v>4851</v>
      </c>
      <c r="N2943" s="242"/>
      <c r="O2943" s="242" t="s">
        <v>18819</v>
      </c>
      <c r="P2943" s="242" t="s">
        <v>14128</v>
      </c>
      <c r="Q2943" s="242" t="s">
        <v>4733</v>
      </c>
    </row>
    <row r="2944" spans="1:17">
      <c r="A2944" s="242" t="s">
        <v>14203</v>
      </c>
      <c r="B2944" s="242" t="s">
        <v>14204</v>
      </c>
      <c r="C2944" s="242" t="s">
        <v>14205</v>
      </c>
      <c r="D2944" s="242"/>
      <c r="E2944" s="242" t="s">
        <v>14150</v>
      </c>
      <c r="F2944" s="242" t="s">
        <v>14206</v>
      </c>
      <c r="G2944" s="240">
        <v>60</v>
      </c>
      <c r="H2944" s="241">
        <v>0</v>
      </c>
      <c r="I2944" s="242" t="s">
        <v>4848</v>
      </c>
      <c r="J2944" s="242" t="s">
        <v>4849</v>
      </c>
      <c r="K2944" s="242" t="s">
        <v>4729</v>
      </c>
      <c r="L2944" s="242" t="s">
        <v>14207</v>
      </c>
      <c r="M2944" s="242" t="s">
        <v>4851</v>
      </c>
      <c r="N2944" s="242"/>
      <c r="O2944" s="242" t="s">
        <v>18819</v>
      </c>
      <c r="P2944" s="242" t="s">
        <v>14128</v>
      </c>
      <c r="Q2944" s="242" t="s">
        <v>4733</v>
      </c>
    </row>
    <row r="2945" spans="1:17">
      <c r="A2945" s="242" t="s">
        <v>14208</v>
      </c>
      <c r="B2945" s="242" t="s">
        <v>14209</v>
      </c>
      <c r="C2945" s="242" t="s">
        <v>14210</v>
      </c>
      <c r="D2945" s="242"/>
      <c r="E2945" s="242" t="s">
        <v>14150</v>
      </c>
      <c r="F2945" s="242" t="s">
        <v>14211</v>
      </c>
      <c r="G2945" s="240">
        <v>60</v>
      </c>
      <c r="H2945" s="241">
        <v>0</v>
      </c>
      <c r="I2945" s="242" t="s">
        <v>4848</v>
      </c>
      <c r="J2945" s="242" t="s">
        <v>4849</v>
      </c>
      <c r="K2945" s="242" t="s">
        <v>4729</v>
      </c>
      <c r="L2945" s="242" t="s">
        <v>14212</v>
      </c>
      <c r="M2945" s="242" t="s">
        <v>4851</v>
      </c>
      <c r="N2945" s="242"/>
      <c r="O2945" s="242" t="s">
        <v>18819</v>
      </c>
      <c r="P2945" s="242" t="s">
        <v>14128</v>
      </c>
      <c r="Q2945" s="242" t="s">
        <v>4733</v>
      </c>
    </row>
    <row r="2946" spans="1:17">
      <c r="A2946" s="242" t="s">
        <v>14213</v>
      </c>
      <c r="B2946" s="242" t="s">
        <v>14214</v>
      </c>
      <c r="C2946" s="242" t="s">
        <v>14215</v>
      </c>
      <c r="D2946" s="242"/>
      <c r="E2946" s="242" t="s">
        <v>14130</v>
      </c>
      <c r="F2946" s="242" t="s">
        <v>14216</v>
      </c>
      <c r="G2946" s="240">
        <v>60</v>
      </c>
      <c r="H2946" s="241">
        <v>0</v>
      </c>
      <c r="I2946" s="242" t="s">
        <v>4775</v>
      </c>
      <c r="J2946" s="242" t="s">
        <v>4776</v>
      </c>
      <c r="K2946" s="242" t="s">
        <v>4729</v>
      </c>
      <c r="L2946" s="242" t="s">
        <v>5143</v>
      </c>
      <c r="M2946" s="242" t="s">
        <v>4798</v>
      </c>
      <c r="N2946" s="242"/>
      <c r="O2946" s="242" t="s">
        <v>18819</v>
      </c>
      <c r="P2946" s="242" t="s">
        <v>14128</v>
      </c>
      <c r="Q2946" s="242" t="s">
        <v>4733</v>
      </c>
    </row>
    <row r="2947" spans="1:17">
      <c r="A2947" s="242" t="s">
        <v>14217</v>
      </c>
      <c r="B2947" s="242" t="s">
        <v>14218</v>
      </c>
      <c r="C2947" s="242" t="s">
        <v>14219</v>
      </c>
      <c r="D2947" s="242"/>
      <c r="E2947" s="242" t="s">
        <v>14130</v>
      </c>
      <c r="F2947" s="242" t="s">
        <v>14220</v>
      </c>
      <c r="G2947" s="240">
        <v>60</v>
      </c>
      <c r="H2947" s="241">
        <v>0</v>
      </c>
      <c r="I2947" s="242" t="s">
        <v>4775</v>
      </c>
      <c r="J2947" s="242" t="s">
        <v>4776</v>
      </c>
      <c r="K2947" s="242" t="s">
        <v>4729</v>
      </c>
      <c r="L2947" s="242" t="s">
        <v>4942</v>
      </c>
      <c r="M2947" s="242" t="s">
        <v>4798</v>
      </c>
      <c r="N2947" s="242" t="s">
        <v>14221</v>
      </c>
      <c r="O2947" s="242" t="s">
        <v>18819</v>
      </c>
      <c r="P2947" s="242" t="s">
        <v>14128</v>
      </c>
      <c r="Q2947" s="242" t="s">
        <v>4733</v>
      </c>
    </row>
    <row r="2948" spans="1:17">
      <c r="A2948" s="242" t="s">
        <v>14222</v>
      </c>
      <c r="B2948" s="242" t="s">
        <v>14223</v>
      </c>
      <c r="C2948" s="242" t="s">
        <v>14224</v>
      </c>
      <c r="D2948" s="242"/>
      <c r="E2948" s="242" t="s">
        <v>14130</v>
      </c>
      <c r="F2948" s="242" t="s">
        <v>14225</v>
      </c>
      <c r="G2948" s="240">
        <v>60</v>
      </c>
      <c r="H2948" s="241">
        <v>0</v>
      </c>
      <c r="I2948" s="242" t="s">
        <v>4775</v>
      </c>
      <c r="J2948" s="242" t="s">
        <v>4776</v>
      </c>
      <c r="K2948" s="242" t="s">
        <v>4729</v>
      </c>
      <c r="L2948" s="242" t="s">
        <v>7765</v>
      </c>
      <c r="M2948" s="242" t="s">
        <v>4798</v>
      </c>
      <c r="N2948" s="242"/>
      <c r="O2948" s="242" t="s">
        <v>18819</v>
      </c>
      <c r="P2948" s="242" t="s">
        <v>14128</v>
      </c>
      <c r="Q2948" s="242" t="s">
        <v>4733</v>
      </c>
    </row>
    <row r="2949" spans="1:17">
      <c r="A2949" s="242" t="s">
        <v>14226</v>
      </c>
      <c r="B2949" s="242" t="s">
        <v>14227</v>
      </c>
      <c r="C2949" s="242" t="s">
        <v>14228</v>
      </c>
      <c r="D2949" s="242"/>
      <c r="E2949" s="242" t="s">
        <v>14150</v>
      </c>
      <c r="F2949" s="242" t="s">
        <v>14229</v>
      </c>
      <c r="G2949" s="240">
        <v>60</v>
      </c>
      <c r="H2949" s="241">
        <v>0</v>
      </c>
      <c r="I2949" s="242" t="s">
        <v>4848</v>
      </c>
      <c r="J2949" s="242" t="s">
        <v>4849</v>
      </c>
      <c r="K2949" s="242" t="s">
        <v>4729</v>
      </c>
      <c r="L2949" s="242" t="s">
        <v>5135</v>
      </c>
      <c r="M2949" s="242" t="s">
        <v>4851</v>
      </c>
      <c r="N2949" s="242"/>
      <c r="O2949" s="242" t="s">
        <v>18819</v>
      </c>
      <c r="P2949" s="242" t="s">
        <v>14128</v>
      </c>
      <c r="Q2949" s="242" t="s">
        <v>4733</v>
      </c>
    </row>
    <row r="2950" spans="1:17">
      <c r="A2950" s="242" t="s">
        <v>14230</v>
      </c>
      <c r="B2950" s="242" t="s">
        <v>14231</v>
      </c>
      <c r="C2950" s="242" t="s">
        <v>14232</v>
      </c>
      <c r="D2950" s="242"/>
      <c r="E2950" s="242" t="s">
        <v>14150</v>
      </c>
      <c r="F2950" s="242" t="s">
        <v>14233</v>
      </c>
      <c r="G2950" s="240">
        <v>60</v>
      </c>
      <c r="H2950" s="241">
        <v>0</v>
      </c>
      <c r="I2950" s="242" t="s">
        <v>4848</v>
      </c>
      <c r="J2950" s="242" t="s">
        <v>4849</v>
      </c>
      <c r="K2950" s="242" t="s">
        <v>4729</v>
      </c>
      <c r="L2950" s="242" t="s">
        <v>14234</v>
      </c>
      <c r="M2950" s="242" t="s">
        <v>4851</v>
      </c>
      <c r="N2950" s="242"/>
      <c r="O2950" s="242" t="s">
        <v>18819</v>
      </c>
      <c r="P2950" s="242" t="s">
        <v>14128</v>
      </c>
      <c r="Q2950" s="242" t="s">
        <v>4733</v>
      </c>
    </row>
    <row r="2951" spans="1:17">
      <c r="A2951" s="242" t="s">
        <v>14235</v>
      </c>
      <c r="B2951" s="242" t="s">
        <v>14236</v>
      </c>
      <c r="C2951" s="242" t="s">
        <v>14237</v>
      </c>
      <c r="D2951" s="242"/>
      <c r="E2951" s="242" t="s">
        <v>14130</v>
      </c>
      <c r="F2951" s="242" t="s">
        <v>14238</v>
      </c>
      <c r="G2951" s="240">
        <v>60</v>
      </c>
      <c r="H2951" s="241">
        <v>0</v>
      </c>
      <c r="I2951" s="242" t="s">
        <v>4775</v>
      </c>
      <c r="J2951" s="242" t="s">
        <v>4776</v>
      </c>
      <c r="K2951" s="242" t="s">
        <v>4729</v>
      </c>
      <c r="L2951" s="242" t="s">
        <v>5029</v>
      </c>
      <c r="M2951" s="242" t="s">
        <v>4798</v>
      </c>
      <c r="N2951" s="242"/>
      <c r="O2951" s="242" t="s">
        <v>18819</v>
      </c>
      <c r="P2951" s="242" t="s">
        <v>14128</v>
      </c>
      <c r="Q2951" s="242" t="s">
        <v>4733</v>
      </c>
    </row>
    <row r="2952" spans="1:17">
      <c r="A2952" s="242" t="s">
        <v>14239</v>
      </c>
      <c r="B2952" s="242" t="s">
        <v>14240</v>
      </c>
      <c r="C2952" s="242" t="s">
        <v>14241</v>
      </c>
      <c r="D2952" s="242"/>
      <c r="E2952" s="242" t="s">
        <v>14130</v>
      </c>
      <c r="F2952" s="242" t="s">
        <v>14242</v>
      </c>
      <c r="G2952" s="240">
        <v>60</v>
      </c>
      <c r="H2952" s="241">
        <v>0</v>
      </c>
      <c r="I2952" s="242" t="s">
        <v>4775</v>
      </c>
      <c r="J2952" s="242" t="s">
        <v>4776</v>
      </c>
      <c r="K2952" s="242" t="s">
        <v>4729</v>
      </c>
      <c r="L2952" s="242" t="s">
        <v>4978</v>
      </c>
      <c r="M2952" s="242" t="s">
        <v>4798</v>
      </c>
      <c r="N2952" s="242"/>
      <c r="O2952" s="242" t="s">
        <v>18819</v>
      </c>
      <c r="P2952" s="242" t="s">
        <v>14128</v>
      </c>
      <c r="Q2952" s="242" t="s">
        <v>4733</v>
      </c>
    </row>
    <row r="2953" spans="1:17">
      <c r="A2953" s="242" t="s">
        <v>14243</v>
      </c>
      <c r="B2953" s="242" t="s">
        <v>14128</v>
      </c>
      <c r="C2953" s="242" t="s">
        <v>14244</v>
      </c>
      <c r="D2953" s="242"/>
      <c r="E2953" s="242" t="s">
        <v>14130</v>
      </c>
      <c r="F2953" s="242" t="s">
        <v>14245</v>
      </c>
      <c r="G2953" s="240">
        <v>60</v>
      </c>
      <c r="H2953" s="241">
        <v>0</v>
      </c>
      <c r="I2953" s="242" t="s">
        <v>4775</v>
      </c>
      <c r="J2953" s="242" t="s">
        <v>4776</v>
      </c>
      <c r="K2953" s="242" t="s">
        <v>4729</v>
      </c>
      <c r="L2953" s="242" t="s">
        <v>4730</v>
      </c>
      <c r="M2953" s="242" t="s">
        <v>4749</v>
      </c>
      <c r="N2953" s="242"/>
      <c r="O2953" s="242" t="s">
        <v>18819</v>
      </c>
      <c r="P2953" s="242" t="s">
        <v>14128</v>
      </c>
      <c r="Q2953" s="242" t="s">
        <v>4733</v>
      </c>
    </row>
    <row r="2954" spans="1:17">
      <c r="A2954" s="242" t="s">
        <v>14246</v>
      </c>
      <c r="B2954" s="242" t="s">
        <v>14247</v>
      </c>
      <c r="C2954" s="242" t="s">
        <v>14248</v>
      </c>
      <c r="D2954" s="242"/>
      <c r="E2954" s="242" t="s">
        <v>14150</v>
      </c>
      <c r="F2954" s="242" t="s">
        <v>14249</v>
      </c>
      <c r="G2954" s="240">
        <v>60</v>
      </c>
      <c r="H2954" s="241">
        <v>0</v>
      </c>
      <c r="I2954" s="242" t="s">
        <v>4848</v>
      </c>
      <c r="J2954" s="242" t="s">
        <v>4849</v>
      </c>
      <c r="K2954" s="242" t="s">
        <v>4729</v>
      </c>
      <c r="L2954" s="242" t="s">
        <v>14250</v>
      </c>
      <c r="M2954" s="242" t="s">
        <v>4851</v>
      </c>
      <c r="N2954" s="242"/>
      <c r="O2954" s="242" t="s">
        <v>18819</v>
      </c>
      <c r="P2954" s="242" t="s">
        <v>14128</v>
      </c>
      <c r="Q2954" s="242" t="s">
        <v>4733</v>
      </c>
    </row>
    <row r="2955" spans="1:17">
      <c r="A2955" s="242" t="s">
        <v>14251</v>
      </c>
      <c r="B2955" s="242" t="s">
        <v>14252</v>
      </c>
      <c r="C2955" s="242" t="s">
        <v>14253</v>
      </c>
      <c r="D2955" s="242"/>
      <c r="E2955" s="242" t="s">
        <v>14150</v>
      </c>
      <c r="F2955" s="242" t="s">
        <v>14254</v>
      </c>
      <c r="G2955" s="240">
        <v>60</v>
      </c>
      <c r="H2955" s="241">
        <v>0</v>
      </c>
      <c r="I2955" s="242" t="s">
        <v>4848</v>
      </c>
      <c r="J2955" s="242" t="s">
        <v>4849</v>
      </c>
      <c r="K2955" s="242" t="s">
        <v>4729</v>
      </c>
      <c r="L2955" s="242" t="s">
        <v>9248</v>
      </c>
      <c r="M2955" s="242" t="s">
        <v>4851</v>
      </c>
      <c r="N2955" s="242"/>
      <c r="O2955" s="242" t="s">
        <v>18819</v>
      </c>
      <c r="P2955" s="242" t="s">
        <v>14128</v>
      </c>
      <c r="Q2955" s="242" t="s">
        <v>4733</v>
      </c>
    </row>
    <row r="2956" spans="1:17">
      <c r="A2956" s="242" t="s">
        <v>14255</v>
      </c>
      <c r="B2956" s="242" t="s">
        <v>14256</v>
      </c>
      <c r="C2956" s="242" t="s">
        <v>14257</v>
      </c>
      <c r="D2956" s="242"/>
      <c r="E2956" s="242" t="s">
        <v>14130</v>
      </c>
      <c r="F2956" s="242" t="s">
        <v>14258</v>
      </c>
      <c r="G2956" s="240">
        <v>60</v>
      </c>
      <c r="H2956" s="241">
        <v>0</v>
      </c>
      <c r="I2956" s="242" t="s">
        <v>4775</v>
      </c>
      <c r="J2956" s="242" t="s">
        <v>4776</v>
      </c>
      <c r="K2956" s="242" t="s">
        <v>4729</v>
      </c>
      <c r="L2956" s="242" t="s">
        <v>14259</v>
      </c>
      <c r="M2956" s="242" t="s">
        <v>4798</v>
      </c>
      <c r="N2956" s="242"/>
      <c r="O2956" s="242" t="s">
        <v>18819</v>
      </c>
      <c r="P2956" s="242" t="s">
        <v>14128</v>
      </c>
      <c r="Q2956" s="242" t="s">
        <v>4733</v>
      </c>
    </row>
    <row r="2957" spans="1:17">
      <c r="A2957" s="242" t="s">
        <v>14260</v>
      </c>
      <c r="B2957" s="242" t="s">
        <v>14261</v>
      </c>
      <c r="C2957" s="242" t="s">
        <v>14262</v>
      </c>
      <c r="D2957" s="242"/>
      <c r="E2957" s="242" t="s">
        <v>14150</v>
      </c>
      <c r="F2957" s="242" t="s">
        <v>14263</v>
      </c>
      <c r="G2957" s="240">
        <v>60</v>
      </c>
      <c r="H2957" s="241">
        <v>0</v>
      </c>
      <c r="I2957" s="242" t="s">
        <v>4848</v>
      </c>
      <c r="J2957" s="242" t="s">
        <v>4849</v>
      </c>
      <c r="K2957" s="242" t="s">
        <v>4729</v>
      </c>
      <c r="L2957" s="242" t="s">
        <v>4850</v>
      </c>
      <c r="M2957" s="242" t="s">
        <v>4851</v>
      </c>
      <c r="N2957" s="242"/>
      <c r="O2957" s="242" t="s">
        <v>18819</v>
      </c>
      <c r="P2957" s="242" t="s">
        <v>14128</v>
      </c>
      <c r="Q2957" s="242" t="s">
        <v>4733</v>
      </c>
    </row>
    <row r="2958" spans="1:17">
      <c r="A2958" s="242" t="s">
        <v>14264</v>
      </c>
      <c r="B2958" s="242" t="s">
        <v>14265</v>
      </c>
      <c r="C2958" s="242" t="s">
        <v>14266</v>
      </c>
      <c r="D2958" s="242"/>
      <c r="E2958" s="242" t="s">
        <v>14130</v>
      </c>
      <c r="F2958" s="242" t="s">
        <v>14267</v>
      </c>
      <c r="G2958" s="240">
        <v>60</v>
      </c>
      <c r="H2958" s="241">
        <v>0</v>
      </c>
      <c r="I2958" s="242" t="s">
        <v>4775</v>
      </c>
      <c r="J2958" s="242" t="s">
        <v>4776</v>
      </c>
      <c r="K2958" s="242" t="s">
        <v>4729</v>
      </c>
      <c r="L2958" s="242" t="s">
        <v>5021</v>
      </c>
      <c r="M2958" s="242" t="s">
        <v>4798</v>
      </c>
      <c r="N2958" s="242"/>
      <c r="O2958" s="242" t="s">
        <v>18819</v>
      </c>
      <c r="P2958" s="242" t="s">
        <v>14128</v>
      </c>
      <c r="Q2958" s="242" t="s">
        <v>4733</v>
      </c>
    </row>
    <row r="2959" spans="1:17">
      <c r="A2959" s="242" t="s">
        <v>14268</v>
      </c>
      <c r="B2959" s="242" t="s">
        <v>14269</v>
      </c>
      <c r="C2959" s="242" t="s">
        <v>14270</v>
      </c>
      <c r="D2959" s="242"/>
      <c r="E2959" s="242" t="s">
        <v>14150</v>
      </c>
      <c r="F2959" s="242" t="s">
        <v>14271</v>
      </c>
      <c r="G2959" s="240">
        <v>60</v>
      </c>
      <c r="H2959" s="241">
        <v>0</v>
      </c>
      <c r="I2959" s="242" t="s">
        <v>4848</v>
      </c>
      <c r="J2959" s="242" t="s">
        <v>4849</v>
      </c>
      <c r="K2959" s="242" t="s">
        <v>4729</v>
      </c>
      <c r="L2959" s="242" t="s">
        <v>9359</v>
      </c>
      <c r="M2959" s="242" t="s">
        <v>4851</v>
      </c>
      <c r="N2959" s="242"/>
      <c r="O2959" s="242" t="s">
        <v>18819</v>
      </c>
      <c r="P2959" s="242" t="s">
        <v>14128</v>
      </c>
      <c r="Q2959" s="242" t="s">
        <v>4733</v>
      </c>
    </row>
    <row r="2960" spans="1:17">
      <c r="A2960" s="242" t="s">
        <v>14272</v>
      </c>
      <c r="B2960" s="242" t="s">
        <v>14273</v>
      </c>
      <c r="C2960" s="242" t="s">
        <v>14274</v>
      </c>
      <c r="D2960" s="242"/>
      <c r="E2960" s="242" t="s">
        <v>14150</v>
      </c>
      <c r="F2960" s="242" t="s">
        <v>14275</v>
      </c>
      <c r="G2960" s="240">
        <v>60</v>
      </c>
      <c r="H2960" s="241">
        <v>0</v>
      </c>
      <c r="I2960" s="242" t="s">
        <v>4848</v>
      </c>
      <c r="J2960" s="242" t="s">
        <v>4849</v>
      </c>
      <c r="K2960" s="242" t="s">
        <v>4729</v>
      </c>
      <c r="L2960" s="242" t="s">
        <v>5464</v>
      </c>
      <c r="M2960" s="242" t="s">
        <v>4851</v>
      </c>
      <c r="N2960" s="242"/>
      <c r="O2960" s="242" t="s">
        <v>18819</v>
      </c>
      <c r="P2960" s="242" t="s">
        <v>14128</v>
      </c>
      <c r="Q2960" s="242" t="s">
        <v>4733</v>
      </c>
    </row>
    <row r="2961" spans="1:17">
      <c r="A2961" s="242" t="s">
        <v>14276</v>
      </c>
      <c r="B2961" s="242" t="s">
        <v>14277</v>
      </c>
      <c r="C2961" s="242" t="s">
        <v>14278</v>
      </c>
      <c r="D2961" s="242"/>
      <c r="E2961" s="242" t="s">
        <v>14130</v>
      </c>
      <c r="F2961" s="242" t="s">
        <v>14279</v>
      </c>
      <c r="G2961" s="240">
        <v>60</v>
      </c>
      <c r="H2961" s="241">
        <v>0</v>
      </c>
      <c r="I2961" s="242" t="s">
        <v>4775</v>
      </c>
      <c r="J2961" s="242" t="s">
        <v>4776</v>
      </c>
      <c r="K2961" s="242" t="s">
        <v>4729</v>
      </c>
      <c r="L2961" s="242" t="s">
        <v>5013</v>
      </c>
      <c r="M2961" s="242" t="s">
        <v>4798</v>
      </c>
      <c r="N2961" s="242"/>
      <c r="O2961" s="242" t="s">
        <v>18819</v>
      </c>
      <c r="P2961" s="242" t="s">
        <v>14128</v>
      </c>
      <c r="Q2961" s="242" t="s">
        <v>4733</v>
      </c>
    </row>
    <row r="2962" spans="1:17">
      <c r="A2962" s="242" t="s">
        <v>14280</v>
      </c>
      <c r="B2962" s="242" t="s">
        <v>14281</v>
      </c>
      <c r="C2962" s="242" t="s">
        <v>14282</v>
      </c>
      <c r="D2962" s="242"/>
      <c r="E2962" s="242" t="s">
        <v>14130</v>
      </c>
      <c r="F2962" s="242" t="s">
        <v>14283</v>
      </c>
      <c r="G2962" s="240">
        <v>60</v>
      </c>
      <c r="H2962" s="241">
        <v>0</v>
      </c>
      <c r="I2962" s="242" t="s">
        <v>4775</v>
      </c>
      <c r="J2962" s="242" t="s">
        <v>4776</v>
      </c>
      <c r="K2962" s="242" t="s">
        <v>4729</v>
      </c>
      <c r="L2962" s="242" t="s">
        <v>14284</v>
      </c>
      <c r="M2962" s="242" t="s">
        <v>4798</v>
      </c>
      <c r="N2962" s="242"/>
      <c r="O2962" s="242" t="s">
        <v>18819</v>
      </c>
      <c r="P2962" s="242" t="s">
        <v>14128</v>
      </c>
      <c r="Q2962" s="242" t="s">
        <v>4733</v>
      </c>
    </row>
    <row r="2963" spans="1:17">
      <c r="A2963" s="242" t="s">
        <v>14285</v>
      </c>
      <c r="B2963" s="242" t="s">
        <v>14286</v>
      </c>
      <c r="C2963" s="242" t="s">
        <v>14287</v>
      </c>
      <c r="D2963" s="242"/>
      <c r="E2963" s="242" t="s">
        <v>14130</v>
      </c>
      <c r="F2963" s="242" t="s">
        <v>14288</v>
      </c>
      <c r="G2963" s="240">
        <v>60</v>
      </c>
      <c r="H2963" s="241">
        <v>0</v>
      </c>
      <c r="I2963" s="242" t="s">
        <v>4775</v>
      </c>
      <c r="J2963" s="242" t="s">
        <v>4776</v>
      </c>
      <c r="K2963" s="242" t="s">
        <v>4729</v>
      </c>
      <c r="L2963" s="242" t="s">
        <v>5091</v>
      </c>
      <c r="M2963" s="242" t="s">
        <v>4798</v>
      </c>
      <c r="N2963" s="242"/>
      <c r="O2963" s="242" t="s">
        <v>18819</v>
      </c>
      <c r="P2963" s="242" t="s">
        <v>14128</v>
      </c>
      <c r="Q2963" s="242" t="s">
        <v>4733</v>
      </c>
    </row>
    <row r="2964" spans="1:17">
      <c r="A2964" s="242" t="s">
        <v>14289</v>
      </c>
      <c r="B2964" s="242" t="s">
        <v>14290</v>
      </c>
      <c r="C2964" s="242" t="s">
        <v>14291</v>
      </c>
      <c r="D2964" s="242"/>
      <c r="E2964" s="242" t="s">
        <v>14130</v>
      </c>
      <c r="F2964" s="242" t="s">
        <v>14292</v>
      </c>
      <c r="G2964" s="240">
        <v>60</v>
      </c>
      <c r="H2964" s="241">
        <v>0</v>
      </c>
      <c r="I2964" s="242" t="s">
        <v>4775</v>
      </c>
      <c r="J2964" s="242" t="s">
        <v>4776</v>
      </c>
      <c r="K2964" s="242" t="s">
        <v>4729</v>
      </c>
      <c r="L2964" s="242" t="s">
        <v>5573</v>
      </c>
      <c r="M2964" s="242" t="s">
        <v>4798</v>
      </c>
      <c r="N2964" s="242"/>
      <c r="O2964" s="242" t="s">
        <v>18819</v>
      </c>
      <c r="P2964" s="242" t="s">
        <v>14128</v>
      </c>
      <c r="Q2964" s="242" t="s">
        <v>4733</v>
      </c>
    </row>
    <row r="2965" spans="1:17">
      <c r="A2965" s="242" t="s">
        <v>14293</v>
      </c>
      <c r="B2965" s="242" t="s">
        <v>14294</v>
      </c>
      <c r="C2965" s="242" t="s">
        <v>14295</v>
      </c>
      <c r="D2965" s="242"/>
      <c r="E2965" s="242" t="s">
        <v>14150</v>
      </c>
      <c r="F2965" s="242" t="s">
        <v>14296</v>
      </c>
      <c r="G2965" s="240">
        <v>60</v>
      </c>
      <c r="H2965" s="241">
        <v>0</v>
      </c>
      <c r="I2965" s="242" t="s">
        <v>4848</v>
      </c>
      <c r="J2965" s="242" t="s">
        <v>4849</v>
      </c>
      <c r="K2965" s="242" t="s">
        <v>4729</v>
      </c>
      <c r="L2965" s="242" t="s">
        <v>7779</v>
      </c>
      <c r="M2965" s="242" t="s">
        <v>4851</v>
      </c>
      <c r="N2965" s="242"/>
      <c r="O2965" s="242" t="s">
        <v>18819</v>
      </c>
      <c r="P2965" s="242" t="s">
        <v>14128</v>
      </c>
      <c r="Q2965" s="242" t="s">
        <v>4733</v>
      </c>
    </row>
    <row r="2966" spans="1:17">
      <c r="A2966" s="242" t="s">
        <v>14297</v>
      </c>
      <c r="B2966" s="242" t="s">
        <v>14298</v>
      </c>
      <c r="C2966" s="242" t="s">
        <v>14299</v>
      </c>
      <c r="D2966" s="242"/>
      <c r="E2966" s="242" t="s">
        <v>14150</v>
      </c>
      <c r="F2966" s="242" t="s">
        <v>14300</v>
      </c>
      <c r="G2966" s="240">
        <v>60</v>
      </c>
      <c r="H2966" s="241">
        <v>0</v>
      </c>
      <c r="I2966" s="242" t="s">
        <v>4848</v>
      </c>
      <c r="J2966" s="242" t="s">
        <v>4849</v>
      </c>
      <c r="K2966" s="242" t="s">
        <v>4729</v>
      </c>
      <c r="L2966" s="242" t="s">
        <v>9235</v>
      </c>
      <c r="M2966" s="242" t="s">
        <v>4851</v>
      </c>
      <c r="N2966" s="242"/>
      <c r="O2966" s="242" t="s">
        <v>18819</v>
      </c>
      <c r="P2966" s="242" t="s">
        <v>14128</v>
      </c>
      <c r="Q2966" s="242" t="s">
        <v>4733</v>
      </c>
    </row>
    <row r="2967" spans="1:17">
      <c r="A2967" s="242" t="s">
        <v>14301</v>
      </c>
      <c r="B2967" s="242" t="s">
        <v>14302</v>
      </c>
      <c r="C2967" s="242" t="s">
        <v>14303</v>
      </c>
      <c r="D2967" s="242"/>
      <c r="E2967" s="242" t="s">
        <v>14130</v>
      </c>
      <c r="F2967" s="242" t="s">
        <v>14304</v>
      </c>
      <c r="G2967" s="240">
        <v>60</v>
      </c>
      <c r="H2967" s="241">
        <v>0</v>
      </c>
      <c r="I2967" s="242" t="s">
        <v>4775</v>
      </c>
      <c r="J2967" s="242" t="s">
        <v>4776</v>
      </c>
      <c r="K2967" s="242" t="s">
        <v>4729</v>
      </c>
      <c r="L2967" s="242" t="s">
        <v>14305</v>
      </c>
      <c r="M2967" s="242" t="s">
        <v>4798</v>
      </c>
      <c r="N2967" s="242"/>
      <c r="O2967" s="242" t="s">
        <v>18819</v>
      </c>
      <c r="P2967" s="242" t="s">
        <v>14128</v>
      </c>
      <c r="Q2967" s="242" t="s">
        <v>4733</v>
      </c>
    </row>
    <row r="2968" spans="1:17">
      <c r="A2968" s="242" t="s">
        <v>14306</v>
      </c>
      <c r="B2968" s="242" t="s">
        <v>14307</v>
      </c>
      <c r="C2968" s="242" t="s">
        <v>14308</v>
      </c>
      <c r="D2968" s="242"/>
      <c r="E2968" s="242" t="s">
        <v>14130</v>
      </c>
      <c r="F2968" s="242" t="s">
        <v>14309</v>
      </c>
      <c r="G2968" s="240">
        <v>60</v>
      </c>
      <c r="H2968" s="241">
        <v>0</v>
      </c>
      <c r="I2968" s="242" t="s">
        <v>4775</v>
      </c>
      <c r="J2968" s="242" t="s">
        <v>4776</v>
      </c>
      <c r="K2968" s="242" t="s">
        <v>4729</v>
      </c>
      <c r="L2968" s="242" t="s">
        <v>14310</v>
      </c>
      <c r="M2968" s="242" t="s">
        <v>4798</v>
      </c>
      <c r="N2968" s="242"/>
      <c r="O2968" s="242" t="s">
        <v>18819</v>
      </c>
      <c r="P2968" s="242" t="s">
        <v>14128</v>
      </c>
      <c r="Q2968" s="242" t="s">
        <v>4733</v>
      </c>
    </row>
    <row r="2969" spans="1:17">
      <c r="A2969" s="242" t="s">
        <v>14311</v>
      </c>
      <c r="B2969" s="242" t="s">
        <v>14312</v>
      </c>
      <c r="C2969" s="242" t="s">
        <v>14313</v>
      </c>
      <c r="D2969" s="242"/>
      <c r="E2969" s="242" t="s">
        <v>14130</v>
      </c>
      <c r="F2969" s="242" t="s">
        <v>14314</v>
      </c>
      <c r="G2969" s="240">
        <v>60</v>
      </c>
      <c r="H2969" s="241">
        <v>0</v>
      </c>
      <c r="I2969" s="242" t="s">
        <v>4775</v>
      </c>
      <c r="J2969" s="242" t="s">
        <v>4776</v>
      </c>
      <c r="K2969" s="242" t="s">
        <v>4729</v>
      </c>
      <c r="L2969" s="242" t="s">
        <v>7507</v>
      </c>
      <c r="M2969" s="242" t="s">
        <v>4798</v>
      </c>
      <c r="N2969" s="242"/>
      <c r="O2969" s="242" t="s">
        <v>18819</v>
      </c>
      <c r="P2969" s="242" t="s">
        <v>14128</v>
      </c>
      <c r="Q2969" s="242" t="s">
        <v>4733</v>
      </c>
    </row>
    <row r="2970" spans="1:17">
      <c r="A2970" s="242" t="s">
        <v>14315</v>
      </c>
      <c r="B2970" s="242" t="s">
        <v>14316</v>
      </c>
      <c r="C2970" s="242" t="s">
        <v>14317</v>
      </c>
      <c r="D2970" s="242"/>
      <c r="E2970" s="242" t="s">
        <v>14130</v>
      </c>
      <c r="F2970" s="242" t="s">
        <v>14318</v>
      </c>
      <c r="G2970" s="240">
        <v>60</v>
      </c>
      <c r="H2970" s="241">
        <v>0</v>
      </c>
      <c r="I2970" s="242" t="s">
        <v>4775</v>
      </c>
      <c r="J2970" s="242" t="s">
        <v>4776</v>
      </c>
      <c r="K2970" s="242" t="s">
        <v>4729</v>
      </c>
      <c r="L2970" s="242" t="s">
        <v>7444</v>
      </c>
      <c r="M2970" s="242" t="s">
        <v>4798</v>
      </c>
      <c r="N2970" s="242"/>
      <c r="O2970" s="242" t="s">
        <v>18819</v>
      </c>
      <c r="P2970" s="242" t="s">
        <v>14128</v>
      </c>
      <c r="Q2970" s="242" t="s">
        <v>4733</v>
      </c>
    </row>
    <row r="2971" spans="1:17">
      <c r="A2971" s="242" t="s">
        <v>14319</v>
      </c>
      <c r="B2971" s="242" t="s">
        <v>14320</v>
      </c>
      <c r="C2971" s="242" t="s">
        <v>14321</v>
      </c>
      <c r="D2971" s="242"/>
      <c r="E2971" s="242" t="s">
        <v>14150</v>
      </c>
      <c r="F2971" s="242" t="s">
        <v>14322</v>
      </c>
      <c r="G2971" s="240">
        <v>60</v>
      </c>
      <c r="H2971" s="241">
        <v>0</v>
      </c>
      <c r="I2971" s="242" t="s">
        <v>4848</v>
      </c>
      <c r="J2971" s="242" t="s">
        <v>4849</v>
      </c>
      <c r="K2971" s="242" t="s">
        <v>4729</v>
      </c>
      <c r="L2971" s="242" t="s">
        <v>9396</v>
      </c>
      <c r="M2971" s="242" t="s">
        <v>4851</v>
      </c>
      <c r="N2971" s="242"/>
      <c r="O2971" s="242" t="s">
        <v>18819</v>
      </c>
      <c r="P2971" s="242" t="s">
        <v>14128</v>
      </c>
      <c r="Q2971" s="242" t="s">
        <v>4733</v>
      </c>
    </row>
    <row r="2972" spans="1:17">
      <c r="A2972" s="242" t="s">
        <v>14323</v>
      </c>
      <c r="B2972" s="242" t="s">
        <v>14324</v>
      </c>
      <c r="C2972" s="242" t="s">
        <v>14325</v>
      </c>
      <c r="D2972" s="242"/>
      <c r="E2972" s="242" t="s">
        <v>14150</v>
      </c>
      <c r="F2972" s="242" t="s">
        <v>14326</v>
      </c>
      <c r="G2972" s="240">
        <v>60</v>
      </c>
      <c r="H2972" s="241">
        <v>0</v>
      </c>
      <c r="I2972" s="242" t="s">
        <v>4848</v>
      </c>
      <c r="J2972" s="242" t="s">
        <v>4849</v>
      </c>
      <c r="K2972" s="242" t="s">
        <v>4729</v>
      </c>
      <c r="L2972" s="242" t="s">
        <v>14327</v>
      </c>
      <c r="M2972" s="242" t="s">
        <v>4851</v>
      </c>
      <c r="N2972" s="242"/>
      <c r="O2972" s="242" t="s">
        <v>18819</v>
      </c>
      <c r="P2972" s="242" t="s">
        <v>14128</v>
      </c>
      <c r="Q2972" s="242" t="s">
        <v>4733</v>
      </c>
    </row>
    <row r="2973" spans="1:17">
      <c r="A2973" s="242" t="s">
        <v>14328</v>
      </c>
      <c r="B2973" s="242" t="s">
        <v>14329</v>
      </c>
      <c r="C2973" s="242" t="s">
        <v>14330</v>
      </c>
      <c r="D2973" s="242"/>
      <c r="E2973" s="242" t="s">
        <v>14130</v>
      </c>
      <c r="F2973" s="242" t="s">
        <v>14331</v>
      </c>
      <c r="G2973" s="240">
        <v>60</v>
      </c>
      <c r="H2973" s="241">
        <v>0</v>
      </c>
      <c r="I2973" s="242" t="s">
        <v>4775</v>
      </c>
      <c r="J2973" s="242" t="s">
        <v>4776</v>
      </c>
      <c r="K2973" s="242" t="s">
        <v>4729</v>
      </c>
      <c r="L2973" s="242" t="s">
        <v>5025</v>
      </c>
      <c r="M2973" s="242" t="s">
        <v>4798</v>
      </c>
      <c r="N2973" s="242"/>
      <c r="O2973" s="242" t="s">
        <v>18819</v>
      </c>
      <c r="P2973" s="242" t="s">
        <v>14128</v>
      </c>
      <c r="Q2973" s="242" t="s">
        <v>4733</v>
      </c>
    </row>
    <row r="2974" spans="1:17">
      <c r="A2974" s="242" t="s">
        <v>14332</v>
      </c>
      <c r="B2974" s="242" t="s">
        <v>14333</v>
      </c>
      <c r="C2974" s="242" t="s">
        <v>14334</v>
      </c>
      <c r="D2974" s="242"/>
      <c r="E2974" s="242" t="s">
        <v>14150</v>
      </c>
      <c r="F2974" s="242" t="s">
        <v>14335</v>
      </c>
      <c r="G2974" s="240">
        <v>60</v>
      </c>
      <c r="H2974" s="241">
        <v>0</v>
      </c>
      <c r="I2974" s="242" t="s">
        <v>4848</v>
      </c>
      <c r="J2974" s="242" t="s">
        <v>4849</v>
      </c>
      <c r="K2974" s="242" t="s">
        <v>4729</v>
      </c>
      <c r="L2974" s="242" t="s">
        <v>14336</v>
      </c>
      <c r="M2974" s="242" t="s">
        <v>4851</v>
      </c>
      <c r="N2974" s="242"/>
      <c r="O2974" s="242" t="s">
        <v>18819</v>
      </c>
      <c r="P2974" s="242" t="s">
        <v>14128</v>
      </c>
      <c r="Q2974" s="242" t="s">
        <v>4733</v>
      </c>
    </row>
    <row r="2975" spans="1:17">
      <c r="A2975" s="242" t="s">
        <v>14337</v>
      </c>
      <c r="B2975" s="242" t="s">
        <v>14338</v>
      </c>
      <c r="C2975" s="242" t="s">
        <v>14339</v>
      </c>
      <c r="D2975" s="242"/>
      <c r="E2975" s="242" t="s">
        <v>14150</v>
      </c>
      <c r="F2975" s="242" t="s">
        <v>14340</v>
      </c>
      <c r="G2975" s="240">
        <v>60</v>
      </c>
      <c r="H2975" s="241">
        <v>0</v>
      </c>
      <c r="I2975" s="242" t="s">
        <v>4848</v>
      </c>
      <c r="J2975" s="242" t="s">
        <v>4849</v>
      </c>
      <c r="K2975" s="242" t="s">
        <v>4729</v>
      </c>
      <c r="L2975" s="242" t="s">
        <v>14341</v>
      </c>
      <c r="M2975" s="242" t="s">
        <v>4851</v>
      </c>
      <c r="N2975" s="242"/>
      <c r="O2975" s="242" t="s">
        <v>18819</v>
      </c>
      <c r="P2975" s="242" t="s">
        <v>14128</v>
      </c>
      <c r="Q2975" s="242" t="s">
        <v>4733</v>
      </c>
    </row>
    <row r="2976" spans="1:17">
      <c r="A2976" s="242" t="s">
        <v>14342</v>
      </c>
      <c r="B2976" s="242" t="s">
        <v>14343</v>
      </c>
      <c r="C2976" s="242" t="s">
        <v>14344</v>
      </c>
      <c r="D2976" s="242"/>
      <c r="E2976" s="242" t="s">
        <v>14150</v>
      </c>
      <c r="F2976" s="242" t="s">
        <v>14345</v>
      </c>
      <c r="G2976" s="240">
        <v>60</v>
      </c>
      <c r="H2976" s="241">
        <v>0</v>
      </c>
      <c r="I2976" s="242" t="s">
        <v>4848</v>
      </c>
      <c r="J2976" s="242" t="s">
        <v>4849</v>
      </c>
      <c r="K2976" s="242" t="s">
        <v>4729</v>
      </c>
      <c r="L2976" s="242" t="s">
        <v>14346</v>
      </c>
      <c r="M2976" s="242" t="s">
        <v>4851</v>
      </c>
      <c r="N2976" s="242"/>
      <c r="O2976" s="242" t="s">
        <v>18819</v>
      </c>
      <c r="P2976" s="242" t="s">
        <v>14128</v>
      </c>
      <c r="Q2976" s="242" t="s">
        <v>4733</v>
      </c>
    </row>
    <row r="2977" spans="1:17">
      <c r="A2977" s="242" t="s">
        <v>14347</v>
      </c>
      <c r="B2977" s="242" t="s">
        <v>14348</v>
      </c>
      <c r="C2977" s="242" t="s">
        <v>14349</v>
      </c>
      <c r="D2977" s="242"/>
      <c r="E2977" s="242" t="s">
        <v>14150</v>
      </c>
      <c r="F2977" s="242" t="s">
        <v>14350</v>
      </c>
      <c r="G2977" s="240">
        <v>60</v>
      </c>
      <c r="H2977" s="241">
        <v>0</v>
      </c>
      <c r="I2977" s="242" t="s">
        <v>4848</v>
      </c>
      <c r="J2977" s="242" t="s">
        <v>4849</v>
      </c>
      <c r="K2977" s="242" t="s">
        <v>4729</v>
      </c>
      <c r="L2977" s="242" t="s">
        <v>14351</v>
      </c>
      <c r="M2977" s="242" t="s">
        <v>4851</v>
      </c>
      <c r="N2977" s="242"/>
      <c r="O2977" s="242" t="s">
        <v>18819</v>
      </c>
      <c r="P2977" s="242" t="s">
        <v>14128</v>
      </c>
      <c r="Q2977" s="242" t="s">
        <v>8494</v>
      </c>
    </row>
    <row r="2978" spans="1:17">
      <c r="A2978" s="242" t="s">
        <v>14352</v>
      </c>
      <c r="B2978" s="242" t="s">
        <v>14353</v>
      </c>
      <c r="C2978" s="242" t="s">
        <v>14354</v>
      </c>
      <c r="D2978" s="242"/>
      <c r="E2978" s="242" t="s">
        <v>14130</v>
      </c>
      <c r="F2978" s="242" t="s">
        <v>4742</v>
      </c>
      <c r="G2978" s="240">
        <v>60</v>
      </c>
      <c r="H2978" s="241">
        <v>0</v>
      </c>
      <c r="I2978" s="242" t="s">
        <v>4775</v>
      </c>
      <c r="J2978" s="242" t="s">
        <v>4776</v>
      </c>
      <c r="K2978" s="242" t="s">
        <v>4729</v>
      </c>
      <c r="L2978" s="242" t="s">
        <v>4730</v>
      </c>
      <c r="M2978" s="242" t="s">
        <v>4872</v>
      </c>
      <c r="N2978" s="242"/>
      <c r="O2978" s="242" t="s">
        <v>18819</v>
      </c>
      <c r="P2978" s="242" t="s">
        <v>14128</v>
      </c>
      <c r="Q2978" s="242" t="s">
        <v>4733</v>
      </c>
    </row>
    <row r="2979" spans="1:17">
      <c r="A2979" s="242" t="s">
        <v>14355</v>
      </c>
      <c r="B2979" s="242" t="s">
        <v>14356</v>
      </c>
      <c r="C2979" s="242" t="s">
        <v>14357</v>
      </c>
      <c r="D2979" s="242"/>
      <c r="E2979" s="242" t="s">
        <v>14130</v>
      </c>
      <c r="F2979" s="242" t="s">
        <v>4742</v>
      </c>
      <c r="G2979" s="240">
        <v>60</v>
      </c>
      <c r="H2979" s="241">
        <v>0</v>
      </c>
      <c r="I2979" s="242" t="s">
        <v>4738</v>
      </c>
      <c r="J2979" s="242" t="s">
        <v>4739</v>
      </c>
      <c r="K2979" s="242" t="s">
        <v>4729</v>
      </c>
      <c r="L2979" s="242" t="s">
        <v>4730</v>
      </c>
      <c r="M2979" s="242" t="s">
        <v>6396</v>
      </c>
      <c r="N2979" s="242"/>
      <c r="O2979" s="242" t="s">
        <v>18819</v>
      </c>
      <c r="P2979" s="242" t="s">
        <v>14128</v>
      </c>
      <c r="Q2979" s="242" t="s">
        <v>4733</v>
      </c>
    </row>
    <row r="2980" spans="1:17">
      <c r="A2980" s="242" t="s">
        <v>14358</v>
      </c>
      <c r="B2980" s="242" t="s">
        <v>14353</v>
      </c>
      <c r="C2980" s="242" t="s">
        <v>14359</v>
      </c>
      <c r="D2980" s="242" t="s">
        <v>4742</v>
      </c>
      <c r="E2980" s="242" t="s">
        <v>14360</v>
      </c>
      <c r="F2980" s="242"/>
      <c r="G2980" s="240">
        <v>60</v>
      </c>
      <c r="H2980" s="241">
        <v>0</v>
      </c>
      <c r="I2980" s="242" t="s">
        <v>4808</v>
      </c>
      <c r="J2980" s="242" t="s">
        <v>4809</v>
      </c>
      <c r="K2980" s="242" t="s">
        <v>4729</v>
      </c>
      <c r="L2980" s="242" t="s">
        <v>4730</v>
      </c>
      <c r="M2980" s="242" t="s">
        <v>4810</v>
      </c>
      <c r="N2980" s="242"/>
      <c r="O2980" s="242" t="s">
        <v>18819</v>
      </c>
      <c r="P2980" s="242" t="s">
        <v>14128</v>
      </c>
      <c r="Q2980" s="242" t="s">
        <v>8494</v>
      </c>
    </row>
    <row r="2981" spans="1:17">
      <c r="A2981" s="242" t="s">
        <v>14361</v>
      </c>
      <c r="B2981" s="242" t="s">
        <v>14362</v>
      </c>
      <c r="C2981" s="242" t="s">
        <v>14363</v>
      </c>
      <c r="D2981" s="242"/>
      <c r="E2981" s="242" t="s">
        <v>14130</v>
      </c>
      <c r="F2981" s="242" t="s">
        <v>4742</v>
      </c>
      <c r="G2981" s="240">
        <v>60</v>
      </c>
      <c r="H2981" s="241">
        <v>0</v>
      </c>
      <c r="I2981" s="242" t="s">
        <v>4738</v>
      </c>
      <c r="J2981" s="242" t="s">
        <v>4739</v>
      </c>
      <c r="K2981" s="242" t="s">
        <v>4729</v>
      </c>
      <c r="L2981" s="242" t="s">
        <v>4730</v>
      </c>
      <c r="M2981" s="242" t="s">
        <v>4740</v>
      </c>
      <c r="N2981" s="242" t="s">
        <v>4741</v>
      </c>
      <c r="O2981" s="242" t="s">
        <v>18819</v>
      </c>
      <c r="P2981" s="242" t="s">
        <v>14128</v>
      </c>
      <c r="Q2981" s="242" t="s">
        <v>4733</v>
      </c>
    </row>
    <row r="2982" spans="1:17">
      <c r="A2982" s="242" t="s">
        <v>14364</v>
      </c>
      <c r="B2982" s="242" t="s">
        <v>14365</v>
      </c>
      <c r="C2982" s="242" t="s">
        <v>14366</v>
      </c>
      <c r="D2982" s="242" t="s">
        <v>4742</v>
      </c>
      <c r="E2982" s="242" t="s">
        <v>14150</v>
      </c>
      <c r="F2982" s="242"/>
      <c r="G2982" s="240">
        <v>60</v>
      </c>
      <c r="H2982" s="241">
        <v>0</v>
      </c>
      <c r="I2982" s="242" t="s">
        <v>4842</v>
      </c>
      <c r="J2982" s="242" t="s">
        <v>4843</v>
      </c>
      <c r="K2982" s="242" t="s">
        <v>4729</v>
      </c>
      <c r="L2982" s="242" t="s">
        <v>4832</v>
      </c>
      <c r="M2982" s="242" t="s">
        <v>5194</v>
      </c>
      <c r="N2982" s="242"/>
      <c r="O2982" s="242" t="s">
        <v>18819</v>
      </c>
      <c r="P2982" s="242" t="s">
        <v>14128</v>
      </c>
      <c r="Q2982" s="242" t="s">
        <v>8494</v>
      </c>
    </row>
    <row r="2983" spans="1:17">
      <c r="A2983" s="242" t="s">
        <v>14367</v>
      </c>
      <c r="B2983" s="242" t="s">
        <v>14368</v>
      </c>
      <c r="C2983" s="242" t="s">
        <v>14369</v>
      </c>
      <c r="D2983" s="242" t="s">
        <v>4742</v>
      </c>
      <c r="E2983" s="242" t="s">
        <v>14150</v>
      </c>
      <c r="F2983" s="242"/>
      <c r="G2983" s="240">
        <v>60</v>
      </c>
      <c r="H2983" s="241">
        <v>0</v>
      </c>
      <c r="I2983" s="242" t="s">
        <v>4842</v>
      </c>
      <c r="J2983" s="242" t="s">
        <v>4843</v>
      </c>
      <c r="K2983" s="242" t="s">
        <v>4729</v>
      </c>
      <c r="L2983" s="242" t="s">
        <v>4832</v>
      </c>
      <c r="M2983" s="242" t="s">
        <v>4844</v>
      </c>
      <c r="N2983" s="242"/>
      <c r="O2983" s="242" t="s">
        <v>18819</v>
      </c>
      <c r="P2983" s="242" t="s">
        <v>14128</v>
      </c>
      <c r="Q2983" s="242" t="s">
        <v>8494</v>
      </c>
    </row>
    <row r="2984" spans="1:17">
      <c r="A2984" s="242" t="s">
        <v>14370</v>
      </c>
      <c r="B2984" s="242" t="s">
        <v>14365</v>
      </c>
      <c r="C2984" s="242" t="s">
        <v>14371</v>
      </c>
      <c r="D2984" s="242" t="s">
        <v>4742</v>
      </c>
      <c r="E2984" s="242" t="s">
        <v>14150</v>
      </c>
      <c r="F2984" s="242"/>
      <c r="G2984" s="240">
        <v>60</v>
      </c>
      <c r="H2984" s="241">
        <v>0</v>
      </c>
      <c r="I2984" s="242" t="s">
        <v>9474</v>
      </c>
      <c r="J2984" s="242" t="s">
        <v>9475</v>
      </c>
      <c r="K2984" s="242" t="s">
        <v>4729</v>
      </c>
      <c r="L2984" s="242" t="s">
        <v>4832</v>
      </c>
      <c r="M2984" s="242" t="s">
        <v>5212</v>
      </c>
      <c r="N2984" s="242"/>
      <c r="O2984" s="242" t="s">
        <v>18819</v>
      </c>
      <c r="P2984" s="242" t="s">
        <v>14128</v>
      </c>
      <c r="Q2984" s="242" t="s">
        <v>8494</v>
      </c>
    </row>
    <row r="2985" spans="1:17">
      <c r="A2985" s="242" t="s">
        <v>14372</v>
      </c>
      <c r="B2985" s="242" t="s">
        <v>14368</v>
      </c>
      <c r="C2985" s="242" t="s">
        <v>14373</v>
      </c>
      <c r="D2985" s="242" t="s">
        <v>4742</v>
      </c>
      <c r="E2985" s="242" t="s">
        <v>14150</v>
      </c>
      <c r="F2985" s="242"/>
      <c r="G2985" s="240">
        <v>60</v>
      </c>
      <c r="H2985" s="241">
        <v>0</v>
      </c>
      <c r="I2985" s="242" t="s">
        <v>4842</v>
      </c>
      <c r="J2985" s="242" t="s">
        <v>4843</v>
      </c>
      <c r="K2985" s="242" t="s">
        <v>4729</v>
      </c>
      <c r="L2985" s="242" t="s">
        <v>4832</v>
      </c>
      <c r="M2985" s="242" t="s">
        <v>4844</v>
      </c>
      <c r="N2985" s="242"/>
      <c r="O2985" s="242" t="s">
        <v>18819</v>
      </c>
      <c r="P2985" s="242" t="s">
        <v>14128</v>
      </c>
      <c r="Q2985" s="242" t="s">
        <v>8494</v>
      </c>
    </row>
    <row r="2986" spans="1:17">
      <c r="A2986" s="242" t="s">
        <v>14374</v>
      </c>
      <c r="B2986" s="242" t="s">
        <v>14368</v>
      </c>
      <c r="C2986" s="242" t="s">
        <v>14375</v>
      </c>
      <c r="D2986" s="242" t="s">
        <v>4742</v>
      </c>
      <c r="E2986" s="242" t="s">
        <v>14150</v>
      </c>
      <c r="F2986" s="242"/>
      <c r="G2986" s="240">
        <v>60</v>
      </c>
      <c r="H2986" s="241">
        <v>0</v>
      </c>
      <c r="I2986" s="242" t="s">
        <v>4830</v>
      </c>
      <c r="J2986" s="242" t="s">
        <v>4831</v>
      </c>
      <c r="K2986" s="242" t="s">
        <v>4729</v>
      </c>
      <c r="L2986" s="242" t="s">
        <v>4832</v>
      </c>
      <c r="M2986" s="242" t="s">
        <v>5153</v>
      </c>
      <c r="N2986" s="242"/>
      <c r="O2986" s="242" t="s">
        <v>18819</v>
      </c>
      <c r="P2986" s="242" t="s">
        <v>14128</v>
      </c>
      <c r="Q2986" s="242" t="s">
        <v>8494</v>
      </c>
    </row>
    <row r="2987" spans="1:17">
      <c r="A2987" s="242" t="s">
        <v>14376</v>
      </c>
      <c r="B2987" s="242" t="s">
        <v>14368</v>
      </c>
      <c r="C2987" s="242" t="s">
        <v>14377</v>
      </c>
      <c r="D2987" s="242" t="s">
        <v>4742</v>
      </c>
      <c r="E2987" s="242" t="s">
        <v>14150</v>
      </c>
      <c r="F2987" s="242"/>
      <c r="G2987" s="240">
        <v>60</v>
      </c>
      <c r="H2987" s="241">
        <v>0</v>
      </c>
      <c r="I2987" s="242" t="s">
        <v>4830</v>
      </c>
      <c r="J2987" s="242" t="s">
        <v>4831</v>
      </c>
      <c r="K2987" s="242" t="s">
        <v>4729</v>
      </c>
      <c r="L2987" s="242" t="s">
        <v>4832</v>
      </c>
      <c r="M2987" s="242" t="s">
        <v>5153</v>
      </c>
      <c r="N2987" s="242"/>
      <c r="O2987" s="242" t="s">
        <v>18819</v>
      </c>
      <c r="P2987" s="242" t="s">
        <v>14128</v>
      </c>
      <c r="Q2987" s="242" t="s">
        <v>8494</v>
      </c>
    </row>
    <row r="2988" spans="1:17">
      <c r="A2988" s="242" t="s">
        <v>14378</v>
      </c>
      <c r="B2988" s="242" t="s">
        <v>14379</v>
      </c>
      <c r="C2988" s="242" t="s">
        <v>14380</v>
      </c>
      <c r="D2988" s="242" t="s">
        <v>4742</v>
      </c>
      <c r="E2988" s="242" t="s">
        <v>14150</v>
      </c>
      <c r="F2988" s="242"/>
      <c r="G2988" s="240">
        <v>60</v>
      </c>
      <c r="H2988" s="241">
        <v>0</v>
      </c>
      <c r="I2988" s="242" t="s">
        <v>4830</v>
      </c>
      <c r="J2988" s="242" t="s">
        <v>4831</v>
      </c>
      <c r="K2988" s="242" t="s">
        <v>4729</v>
      </c>
      <c r="L2988" s="242" t="s">
        <v>4832</v>
      </c>
      <c r="M2988" s="242" t="s">
        <v>4901</v>
      </c>
      <c r="N2988" s="242"/>
      <c r="O2988" s="242" t="s">
        <v>18819</v>
      </c>
      <c r="P2988" s="242" t="s">
        <v>14128</v>
      </c>
      <c r="Q2988" s="242" t="s">
        <v>8494</v>
      </c>
    </row>
    <row r="2989" spans="1:17">
      <c r="A2989" s="242" t="s">
        <v>14381</v>
      </c>
      <c r="B2989" s="242" t="s">
        <v>14365</v>
      </c>
      <c r="C2989" s="242" t="s">
        <v>14382</v>
      </c>
      <c r="D2989" s="242" t="s">
        <v>4742</v>
      </c>
      <c r="E2989" s="242" t="s">
        <v>14150</v>
      </c>
      <c r="F2989" s="242"/>
      <c r="G2989" s="240">
        <v>60</v>
      </c>
      <c r="H2989" s="241">
        <v>0</v>
      </c>
      <c r="I2989" s="242" t="s">
        <v>4842</v>
      </c>
      <c r="J2989" s="242" t="s">
        <v>4843</v>
      </c>
      <c r="K2989" s="242" t="s">
        <v>4729</v>
      </c>
      <c r="L2989" s="242" t="s">
        <v>4832</v>
      </c>
      <c r="M2989" s="242" t="s">
        <v>5194</v>
      </c>
      <c r="N2989" s="242"/>
      <c r="O2989" s="242" t="s">
        <v>18819</v>
      </c>
      <c r="P2989" s="242" t="s">
        <v>14128</v>
      </c>
      <c r="Q2989" s="242" t="s">
        <v>8494</v>
      </c>
    </row>
    <row r="2990" spans="1:17">
      <c r="A2990" s="242" t="s">
        <v>14383</v>
      </c>
      <c r="B2990" s="242" t="s">
        <v>14362</v>
      </c>
      <c r="C2990" s="242" t="s">
        <v>14384</v>
      </c>
      <c r="D2990" s="242"/>
      <c r="E2990" s="242" t="s">
        <v>14130</v>
      </c>
      <c r="F2990" s="242" t="s">
        <v>4742</v>
      </c>
      <c r="G2990" s="240">
        <v>60</v>
      </c>
      <c r="H2990" s="241">
        <v>0</v>
      </c>
      <c r="I2990" s="242" t="s">
        <v>4747</v>
      </c>
      <c r="J2990" s="242" t="s">
        <v>4748</v>
      </c>
      <c r="K2990" s="242" t="s">
        <v>4729</v>
      </c>
      <c r="L2990" s="242" t="s">
        <v>4730</v>
      </c>
      <c r="M2990" s="242" t="s">
        <v>4908</v>
      </c>
      <c r="N2990" s="242" t="s">
        <v>7022</v>
      </c>
      <c r="O2990" s="242" t="s">
        <v>18819</v>
      </c>
      <c r="P2990" s="242" t="s">
        <v>14128</v>
      </c>
      <c r="Q2990" s="242" t="s">
        <v>4733</v>
      </c>
    </row>
    <row r="2991" spans="1:17">
      <c r="A2991" s="242" t="s">
        <v>14385</v>
      </c>
      <c r="B2991" s="242" t="s">
        <v>14362</v>
      </c>
      <c r="C2991" s="242" t="s">
        <v>14386</v>
      </c>
      <c r="D2991" s="242"/>
      <c r="E2991" s="242" t="s">
        <v>14130</v>
      </c>
      <c r="F2991" s="242" t="s">
        <v>4742</v>
      </c>
      <c r="G2991" s="240">
        <v>60</v>
      </c>
      <c r="H2991" s="241">
        <v>0</v>
      </c>
      <c r="I2991" s="242" t="s">
        <v>4747</v>
      </c>
      <c r="J2991" s="242" t="s">
        <v>4748</v>
      </c>
      <c r="K2991" s="242" t="s">
        <v>4729</v>
      </c>
      <c r="L2991" s="242" t="s">
        <v>4730</v>
      </c>
      <c r="M2991" s="242" t="s">
        <v>4749</v>
      </c>
      <c r="N2991" s="242"/>
      <c r="O2991" s="242" t="s">
        <v>18819</v>
      </c>
      <c r="P2991" s="242" t="s">
        <v>14128</v>
      </c>
      <c r="Q2991" s="242" t="s">
        <v>4733</v>
      </c>
    </row>
    <row r="2992" spans="1:17">
      <c r="A2992" s="242" t="s">
        <v>14387</v>
      </c>
      <c r="B2992" s="242" t="s">
        <v>14388</v>
      </c>
      <c r="C2992" s="242" t="s">
        <v>14389</v>
      </c>
      <c r="D2992" s="242"/>
      <c r="E2992" s="242" t="s">
        <v>14130</v>
      </c>
      <c r="F2992" s="242" t="s">
        <v>4742</v>
      </c>
      <c r="G2992" s="240">
        <v>60</v>
      </c>
      <c r="H2992" s="241">
        <v>0</v>
      </c>
      <c r="I2992" s="242" t="s">
        <v>4780</v>
      </c>
      <c r="J2992" s="242" t="s">
        <v>4781</v>
      </c>
      <c r="K2992" s="242" t="s">
        <v>4729</v>
      </c>
      <c r="L2992" s="242" t="s">
        <v>4730</v>
      </c>
      <c r="M2992" s="242" t="s">
        <v>4937</v>
      </c>
      <c r="N2992" s="242"/>
      <c r="O2992" s="242" t="s">
        <v>18819</v>
      </c>
      <c r="P2992" s="242" t="s">
        <v>14128</v>
      </c>
      <c r="Q2992" s="242" t="s">
        <v>4733</v>
      </c>
    </row>
    <row r="2993" spans="1:17">
      <c r="A2993" s="242" t="s">
        <v>14390</v>
      </c>
      <c r="B2993" s="242" t="s">
        <v>14388</v>
      </c>
      <c r="C2993" s="242" t="s">
        <v>14391</v>
      </c>
      <c r="D2993" s="242"/>
      <c r="E2993" s="242" t="s">
        <v>14130</v>
      </c>
      <c r="F2993" s="242" t="s">
        <v>4742</v>
      </c>
      <c r="G2993" s="240">
        <v>60</v>
      </c>
      <c r="H2993" s="241">
        <v>0</v>
      </c>
      <c r="I2993" s="242" t="s">
        <v>4780</v>
      </c>
      <c r="J2993" s="242" t="s">
        <v>4781</v>
      </c>
      <c r="K2993" s="242" t="s">
        <v>4729</v>
      </c>
      <c r="L2993" s="242" t="s">
        <v>4730</v>
      </c>
      <c r="M2993" s="242" t="s">
        <v>4937</v>
      </c>
      <c r="N2993" s="242"/>
      <c r="O2993" s="242" t="s">
        <v>18819</v>
      </c>
      <c r="P2993" s="242" t="s">
        <v>14128</v>
      </c>
      <c r="Q2993" s="242" t="s">
        <v>4733</v>
      </c>
    </row>
    <row r="2994" spans="1:17">
      <c r="A2994" s="242" t="s">
        <v>14392</v>
      </c>
      <c r="B2994" s="242" t="s">
        <v>14368</v>
      </c>
      <c r="C2994" s="242" t="s">
        <v>14393</v>
      </c>
      <c r="D2994" s="242" t="s">
        <v>4742</v>
      </c>
      <c r="E2994" s="242" t="s">
        <v>14150</v>
      </c>
      <c r="F2994" s="242"/>
      <c r="G2994" s="240">
        <v>60</v>
      </c>
      <c r="H2994" s="241">
        <v>0</v>
      </c>
      <c r="I2994" s="242" t="s">
        <v>4830</v>
      </c>
      <c r="J2994" s="242" t="s">
        <v>4831</v>
      </c>
      <c r="K2994" s="242" t="s">
        <v>4729</v>
      </c>
      <c r="L2994" s="242" t="s">
        <v>4832</v>
      </c>
      <c r="M2994" s="242" t="s">
        <v>5158</v>
      </c>
      <c r="N2994" s="242"/>
      <c r="O2994" s="242" t="s">
        <v>18819</v>
      </c>
      <c r="P2994" s="242" t="s">
        <v>14128</v>
      </c>
      <c r="Q2994" s="242" t="s">
        <v>8494</v>
      </c>
    </row>
    <row r="2995" spans="1:17">
      <c r="A2995" s="242" t="s">
        <v>14394</v>
      </c>
      <c r="B2995" s="242" t="s">
        <v>14362</v>
      </c>
      <c r="C2995" s="242" t="s">
        <v>14395</v>
      </c>
      <c r="D2995" s="242"/>
      <c r="E2995" s="242" t="s">
        <v>14130</v>
      </c>
      <c r="F2995" s="242" t="s">
        <v>4742</v>
      </c>
      <c r="G2995" s="240">
        <v>60</v>
      </c>
      <c r="H2995" s="241">
        <v>0</v>
      </c>
      <c r="I2995" s="242" t="s">
        <v>4738</v>
      </c>
      <c r="J2995" s="242" t="s">
        <v>4739</v>
      </c>
      <c r="K2995" s="242" t="s">
        <v>4729</v>
      </c>
      <c r="L2995" s="242" t="s">
        <v>4730</v>
      </c>
      <c r="M2995" s="242" t="s">
        <v>4740</v>
      </c>
      <c r="N2995" s="242" t="s">
        <v>4765</v>
      </c>
      <c r="O2995" s="242" t="s">
        <v>18819</v>
      </c>
      <c r="P2995" s="242" t="s">
        <v>14128</v>
      </c>
      <c r="Q2995" s="242" t="s">
        <v>4733</v>
      </c>
    </row>
    <row r="2996" spans="1:17">
      <c r="A2996" s="242" t="s">
        <v>14396</v>
      </c>
      <c r="B2996" s="242" t="s">
        <v>14362</v>
      </c>
      <c r="C2996" s="242" t="s">
        <v>14397</v>
      </c>
      <c r="D2996" s="242"/>
      <c r="E2996" s="242" t="s">
        <v>14130</v>
      </c>
      <c r="F2996" s="242" t="s">
        <v>4742</v>
      </c>
      <c r="G2996" s="240">
        <v>60</v>
      </c>
      <c r="H2996" s="241">
        <v>0</v>
      </c>
      <c r="I2996" s="242" t="s">
        <v>4747</v>
      </c>
      <c r="J2996" s="242" t="s">
        <v>4748</v>
      </c>
      <c r="K2996" s="242" t="s">
        <v>4729</v>
      </c>
      <c r="L2996" s="242" t="s">
        <v>4730</v>
      </c>
      <c r="M2996" s="242" t="s">
        <v>4926</v>
      </c>
      <c r="N2996" s="242" t="s">
        <v>9125</v>
      </c>
      <c r="O2996" s="242" t="s">
        <v>18819</v>
      </c>
      <c r="P2996" s="242" t="s">
        <v>14128</v>
      </c>
      <c r="Q2996" s="242" t="s">
        <v>4733</v>
      </c>
    </row>
    <row r="2997" spans="1:17">
      <c r="A2997" s="242" t="s">
        <v>14398</v>
      </c>
      <c r="B2997" s="242" t="s">
        <v>14362</v>
      </c>
      <c r="C2997" s="242" t="s">
        <v>14399</v>
      </c>
      <c r="D2997" s="242"/>
      <c r="E2997" s="242" t="s">
        <v>14130</v>
      </c>
      <c r="F2997" s="242" t="s">
        <v>4742</v>
      </c>
      <c r="G2997" s="240">
        <v>60</v>
      </c>
      <c r="H2997" s="241">
        <v>0</v>
      </c>
      <c r="I2997" s="242" t="s">
        <v>4738</v>
      </c>
      <c r="J2997" s="242" t="s">
        <v>4739</v>
      </c>
      <c r="K2997" s="242" t="s">
        <v>4729</v>
      </c>
      <c r="L2997" s="242" t="s">
        <v>4730</v>
      </c>
      <c r="M2997" s="242" t="s">
        <v>4740</v>
      </c>
      <c r="N2997" s="242" t="s">
        <v>4741</v>
      </c>
      <c r="O2997" s="242" t="s">
        <v>18819</v>
      </c>
      <c r="P2997" s="242" t="s">
        <v>14128</v>
      </c>
      <c r="Q2997" s="242" t="s">
        <v>4733</v>
      </c>
    </row>
    <row r="2998" spans="1:17">
      <c r="A2998" s="242" t="s">
        <v>14400</v>
      </c>
      <c r="B2998" s="242" t="s">
        <v>14365</v>
      </c>
      <c r="C2998" s="242" t="s">
        <v>14401</v>
      </c>
      <c r="D2998" s="242" t="s">
        <v>4742</v>
      </c>
      <c r="E2998" s="242" t="s">
        <v>14150</v>
      </c>
      <c r="F2998" s="242"/>
      <c r="G2998" s="240">
        <v>60</v>
      </c>
      <c r="H2998" s="241">
        <v>0</v>
      </c>
      <c r="I2998" s="242" t="s">
        <v>4842</v>
      </c>
      <c r="J2998" s="242" t="s">
        <v>4843</v>
      </c>
      <c r="K2998" s="242" t="s">
        <v>4729</v>
      </c>
      <c r="L2998" s="242" t="s">
        <v>4832</v>
      </c>
      <c r="M2998" s="242" t="s">
        <v>11173</v>
      </c>
      <c r="N2998" s="242"/>
      <c r="O2998" s="242" t="s">
        <v>18819</v>
      </c>
      <c r="P2998" s="242" t="s">
        <v>14128</v>
      </c>
      <c r="Q2998" s="242" t="s">
        <v>8494</v>
      </c>
    </row>
    <row r="2999" spans="1:17">
      <c r="A2999" s="242" t="s">
        <v>14402</v>
      </c>
      <c r="B2999" s="242" t="s">
        <v>14365</v>
      </c>
      <c r="C2999" s="242" t="s">
        <v>14403</v>
      </c>
      <c r="D2999" s="242" t="s">
        <v>4742</v>
      </c>
      <c r="E2999" s="242" t="s">
        <v>14150</v>
      </c>
      <c r="F2999" s="242"/>
      <c r="G2999" s="240">
        <v>60</v>
      </c>
      <c r="H2999" s="241">
        <v>0</v>
      </c>
      <c r="I2999" s="242" t="s">
        <v>4842</v>
      </c>
      <c r="J2999" s="242" t="s">
        <v>4843</v>
      </c>
      <c r="K2999" s="242" t="s">
        <v>4729</v>
      </c>
      <c r="L2999" s="242" t="s">
        <v>4832</v>
      </c>
      <c r="M2999" s="242" t="s">
        <v>5264</v>
      </c>
      <c r="N2999" s="242"/>
      <c r="O2999" s="242" t="s">
        <v>18819</v>
      </c>
      <c r="P2999" s="242" t="s">
        <v>14128</v>
      </c>
      <c r="Q2999" s="242" t="s">
        <v>8494</v>
      </c>
    </row>
    <row r="3000" spans="1:17">
      <c r="A3000" s="242" t="s">
        <v>14404</v>
      </c>
      <c r="B3000" s="242" t="s">
        <v>14368</v>
      </c>
      <c r="C3000" s="242" t="s">
        <v>14405</v>
      </c>
      <c r="D3000" s="242" t="s">
        <v>4742</v>
      </c>
      <c r="E3000" s="242" t="s">
        <v>14150</v>
      </c>
      <c r="F3000" s="242"/>
      <c r="G3000" s="240">
        <v>60</v>
      </c>
      <c r="H3000" s="241">
        <v>0</v>
      </c>
      <c r="I3000" s="242" t="s">
        <v>4830</v>
      </c>
      <c r="J3000" s="242" t="s">
        <v>4831</v>
      </c>
      <c r="K3000" s="242" t="s">
        <v>4729</v>
      </c>
      <c r="L3000" s="242" t="s">
        <v>4832</v>
      </c>
      <c r="M3000" s="242" t="s">
        <v>5158</v>
      </c>
      <c r="N3000" s="242"/>
      <c r="O3000" s="242" t="s">
        <v>18819</v>
      </c>
      <c r="P3000" s="242" t="s">
        <v>14128</v>
      </c>
      <c r="Q3000" s="242" t="s">
        <v>8494</v>
      </c>
    </row>
    <row r="3001" spans="1:17">
      <c r="A3001" s="242" t="s">
        <v>14406</v>
      </c>
      <c r="B3001" s="242" t="s">
        <v>14365</v>
      </c>
      <c r="C3001" s="242" t="s">
        <v>14407</v>
      </c>
      <c r="D3001" s="242" t="s">
        <v>4742</v>
      </c>
      <c r="E3001" s="242" t="s">
        <v>14150</v>
      </c>
      <c r="F3001" s="242"/>
      <c r="G3001" s="240">
        <v>60</v>
      </c>
      <c r="H3001" s="241">
        <v>0</v>
      </c>
      <c r="I3001" s="242" t="s">
        <v>4842</v>
      </c>
      <c r="J3001" s="242" t="s">
        <v>4843</v>
      </c>
      <c r="K3001" s="242" t="s">
        <v>4729</v>
      </c>
      <c r="L3001" s="242" t="s">
        <v>4832</v>
      </c>
      <c r="M3001" s="242" t="s">
        <v>5325</v>
      </c>
      <c r="N3001" s="242"/>
      <c r="O3001" s="242" t="s">
        <v>18819</v>
      </c>
      <c r="P3001" s="242" t="s">
        <v>14128</v>
      </c>
      <c r="Q3001" s="242" t="s">
        <v>8494</v>
      </c>
    </row>
    <row r="3002" spans="1:17">
      <c r="A3002" s="242" t="s">
        <v>14408</v>
      </c>
      <c r="B3002" s="242" t="s">
        <v>14362</v>
      </c>
      <c r="C3002" s="242" t="s">
        <v>14409</v>
      </c>
      <c r="D3002" s="242"/>
      <c r="E3002" s="242" t="s">
        <v>14130</v>
      </c>
      <c r="F3002" s="242" t="s">
        <v>4742</v>
      </c>
      <c r="G3002" s="240">
        <v>60</v>
      </c>
      <c r="H3002" s="241">
        <v>0</v>
      </c>
      <c r="I3002" s="242" t="s">
        <v>4780</v>
      </c>
      <c r="J3002" s="242" t="s">
        <v>4781</v>
      </c>
      <c r="K3002" s="242" t="s">
        <v>4729</v>
      </c>
      <c r="L3002" s="242" t="s">
        <v>4730</v>
      </c>
      <c r="M3002" s="242" t="s">
        <v>6439</v>
      </c>
      <c r="N3002" s="242"/>
      <c r="O3002" s="242" t="s">
        <v>18819</v>
      </c>
      <c r="P3002" s="242" t="s">
        <v>14128</v>
      </c>
      <c r="Q3002" s="242" t="s">
        <v>4733</v>
      </c>
    </row>
    <row r="3003" spans="1:17">
      <c r="A3003" s="242" t="s">
        <v>14410</v>
      </c>
      <c r="B3003" s="242" t="s">
        <v>14362</v>
      </c>
      <c r="C3003" s="242" t="s">
        <v>14411</v>
      </c>
      <c r="D3003" s="242"/>
      <c r="E3003" s="242" t="s">
        <v>14130</v>
      </c>
      <c r="F3003" s="242" t="s">
        <v>4742</v>
      </c>
      <c r="G3003" s="240">
        <v>60</v>
      </c>
      <c r="H3003" s="241">
        <v>0</v>
      </c>
      <c r="I3003" s="242" t="s">
        <v>4738</v>
      </c>
      <c r="J3003" s="242" t="s">
        <v>4739</v>
      </c>
      <c r="K3003" s="242" t="s">
        <v>4729</v>
      </c>
      <c r="L3003" s="242" t="s">
        <v>4730</v>
      </c>
      <c r="M3003" s="242" t="s">
        <v>4785</v>
      </c>
      <c r="N3003" s="242"/>
      <c r="O3003" s="242" t="s">
        <v>18819</v>
      </c>
      <c r="P3003" s="242" t="s">
        <v>14128</v>
      </c>
      <c r="Q3003" s="242" t="s">
        <v>4733</v>
      </c>
    </row>
    <row r="3004" spans="1:17">
      <c r="A3004" s="242" t="s">
        <v>14412</v>
      </c>
      <c r="B3004" s="242" t="s">
        <v>14379</v>
      </c>
      <c r="C3004" s="242" t="s">
        <v>14413</v>
      </c>
      <c r="D3004" s="242" t="s">
        <v>4742</v>
      </c>
      <c r="E3004" s="242" t="s">
        <v>14150</v>
      </c>
      <c r="F3004" s="242"/>
      <c r="G3004" s="240">
        <v>60</v>
      </c>
      <c r="H3004" s="241">
        <v>0</v>
      </c>
      <c r="I3004" s="242" t="s">
        <v>4830</v>
      </c>
      <c r="J3004" s="242" t="s">
        <v>4831</v>
      </c>
      <c r="K3004" s="242" t="s">
        <v>4729</v>
      </c>
      <c r="L3004" s="242" t="s">
        <v>4832</v>
      </c>
      <c r="M3004" s="242" t="s">
        <v>5158</v>
      </c>
      <c r="N3004" s="242"/>
      <c r="O3004" s="242" t="s">
        <v>18819</v>
      </c>
      <c r="P3004" s="242" t="s">
        <v>14128</v>
      </c>
      <c r="Q3004" s="242" t="s">
        <v>8494</v>
      </c>
    </row>
    <row r="3005" spans="1:17">
      <c r="A3005" s="242" t="s">
        <v>14414</v>
      </c>
      <c r="B3005" s="242" t="s">
        <v>14365</v>
      </c>
      <c r="C3005" s="242" t="s">
        <v>14415</v>
      </c>
      <c r="D3005" s="242" t="s">
        <v>4742</v>
      </c>
      <c r="E3005" s="242" t="s">
        <v>14150</v>
      </c>
      <c r="F3005" s="242"/>
      <c r="G3005" s="240">
        <v>60</v>
      </c>
      <c r="H3005" s="241">
        <v>0</v>
      </c>
      <c r="I3005" s="242" t="s">
        <v>9474</v>
      </c>
      <c r="J3005" s="242" t="s">
        <v>9475</v>
      </c>
      <c r="K3005" s="242" t="s">
        <v>4729</v>
      </c>
      <c r="L3005" s="242" t="s">
        <v>4832</v>
      </c>
      <c r="M3005" s="242" t="s">
        <v>5167</v>
      </c>
      <c r="N3005" s="242"/>
      <c r="O3005" s="242" t="s">
        <v>18819</v>
      </c>
      <c r="P3005" s="242" t="s">
        <v>14128</v>
      </c>
      <c r="Q3005" s="242" t="s">
        <v>8494</v>
      </c>
    </row>
    <row r="3006" spans="1:17">
      <c r="A3006" s="242" t="s">
        <v>14416</v>
      </c>
      <c r="B3006" s="242" t="s">
        <v>14365</v>
      </c>
      <c r="C3006" s="242" t="s">
        <v>14417</v>
      </c>
      <c r="D3006" s="242" t="s">
        <v>4742</v>
      </c>
      <c r="E3006" s="242" t="s">
        <v>14150</v>
      </c>
      <c r="F3006" s="242"/>
      <c r="G3006" s="240">
        <v>60</v>
      </c>
      <c r="H3006" s="241">
        <v>0</v>
      </c>
      <c r="I3006" s="242" t="s">
        <v>4842</v>
      </c>
      <c r="J3006" s="242" t="s">
        <v>4843</v>
      </c>
      <c r="K3006" s="242" t="s">
        <v>4729</v>
      </c>
      <c r="L3006" s="242" t="s">
        <v>4832</v>
      </c>
      <c r="M3006" s="242" t="s">
        <v>5325</v>
      </c>
      <c r="N3006" s="242"/>
      <c r="O3006" s="242" t="s">
        <v>18819</v>
      </c>
      <c r="P3006" s="242" t="s">
        <v>14128</v>
      </c>
      <c r="Q3006" s="242" t="s">
        <v>8494</v>
      </c>
    </row>
    <row r="3007" spans="1:17">
      <c r="A3007" s="242" t="s">
        <v>14418</v>
      </c>
      <c r="B3007" s="242" t="s">
        <v>14362</v>
      </c>
      <c r="C3007" s="242" t="s">
        <v>14419</v>
      </c>
      <c r="D3007" s="242"/>
      <c r="E3007" s="242" t="s">
        <v>14130</v>
      </c>
      <c r="F3007" s="242" t="s">
        <v>4742</v>
      </c>
      <c r="G3007" s="240">
        <v>60</v>
      </c>
      <c r="H3007" s="241">
        <v>0</v>
      </c>
      <c r="I3007" s="242" t="s">
        <v>4780</v>
      </c>
      <c r="J3007" s="242" t="s">
        <v>4781</v>
      </c>
      <c r="K3007" s="242" t="s">
        <v>4729</v>
      </c>
      <c r="L3007" s="242" t="s">
        <v>4730</v>
      </c>
      <c r="M3007" s="242" t="s">
        <v>6439</v>
      </c>
      <c r="N3007" s="242"/>
      <c r="O3007" s="242" t="s">
        <v>18819</v>
      </c>
      <c r="P3007" s="242" t="s">
        <v>14128</v>
      </c>
      <c r="Q3007" s="242" t="s">
        <v>4733</v>
      </c>
    </row>
    <row r="3008" spans="1:17">
      <c r="A3008" s="242" t="s">
        <v>14420</v>
      </c>
      <c r="B3008" s="242" t="s">
        <v>14353</v>
      </c>
      <c r="C3008" s="242" t="s">
        <v>14421</v>
      </c>
      <c r="D3008" s="242"/>
      <c r="E3008" s="242" t="s">
        <v>14130</v>
      </c>
      <c r="F3008" s="242" t="s">
        <v>4742</v>
      </c>
      <c r="G3008" s="240">
        <v>60</v>
      </c>
      <c r="H3008" s="241">
        <v>0</v>
      </c>
      <c r="I3008" s="242" t="s">
        <v>4808</v>
      </c>
      <c r="J3008" s="242" t="s">
        <v>4809</v>
      </c>
      <c r="K3008" s="242" t="s">
        <v>4729</v>
      </c>
      <c r="L3008" s="242" t="s">
        <v>4730</v>
      </c>
      <c r="M3008" s="242" t="s">
        <v>4810</v>
      </c>
      <c r="N3008" s="242"/>
      <c r="O3008" s="242" t="s">
        <v>18819</v>
      </c>
      <c r="P3008" s="242" t="s">
        <v>14128</v>
      </c>
      <c r="Q3008" s="242" t="s">
        <v>4733</v>
      </c>
    </row>
    <row r="3009" spans="1:17">
      <c r="A3009" s="242" t="s">
        <v>14423</v>
      </c>
      <c r="B3009" s="242" t="s">
        <v>14424</v>
      </c>
      <c r="C3009" s="242" t="s">
        <v>14425</v>
      </c>
      <c r="D3009" s="242" t="s">
        <v>4742</v>
      </c>
      <c r="E3009" s="242" t="s">
        <v>14150</v>
      </c>
      <c r="F3009" s="242"/>
      <c r="G3009" s="240">
        <v>60</v>
      </c>
      <c r="H3009" s="241">
        <v>0</v>
      </c>
      <c r="I3009" s="242" t="s">
        <v>4842</v>
      </c>
      <c r="J3009" s="242" t="s">
        <v>4843</v>
      </c>
      <c r="K3009" s="242" t="s">
        <v>4729</v>
      </c>
      <c r="L3009" s="242" t="s">
        <v>4832</v>
      </c>
      <c r="M3009" s="242" t="s">
        <v>5202</v>
      </c>
      <c r="N3009" s="242"/>
      <c r="O3009" s="242" t="s">
        <v>18819</v>
      </c>
      <c r="P3009" s="242" t="s">
        <v>14128</v>
      </c>
      <c r="Q3009" s="242" t="s">
        <v>8494</v>
      </c>
    </row>
    <row r="3010" spans="1:17">
      <c r="A3010" s="242" t="s">
        <v>14426</v>
      </c>
      <c r="B3010" s="242" t="s">
        <v>14365</v>
      </c>
      <c r="C3010" s="242" t="s">
        <v>14427</v>
      </c>
      <c r="D3010" s="242" t="s">
        <v>4742</v>
      </c>
      <c r="E3010" s="242" t="s">
        <v>14150</v>
      </c>
      <c r="F3010" s="242"/>
      <c r="G3010" s="240">
        <v>60</v>
      </c>
      <c r="H3010" s="241">
        <v>0</v>
      </c>
      <c r="I3010" s="242" t="s">
        <v>4830</v>
      </c>
      <c r="J3010" s="242" t="s">
        <v>4831</v>
      </c>
      <c r="K3010" s="242" t="s">
        <v>4729</v>
      </c>
      <c r="L3010" s="242" t="s">
        <v>4832</v>
      </c>
      <c r="M3010" s="242" t="s">
        <v>5222</v>
      </c>
      <c r="N3010" s="242"/>
      <c r="O3010" s="242" t="s">
        <v>18819</v>
      </c>
      <c r="P3010" s="242" t="s">
        <v>14128</v>
      </c>
      <c r="Q3010" s="242" t="s">
        <v>8494</v>
      </c>
    </row>
    <row r="3011" spans="1:17">
      <c r="A3011" s="242" t="s">
        <v>14428</v>
      </c>
      <c r="B3011" s="242" t="s">
        <v>14368</v>
      </c>
      <c r="C3011" s="242" t="s">
        <v>14429</v>
      </c>
      <c r="D3011" s="242" t="s">
        <v>4742</v>
      </c>
      <c r="E3011" s="242" t="s">
        <v>14150</v>
      </c>
      <c r="F3011" s="242"/>
      <c r="G3011" s="240">
        <v>60</v>
      </c>
      <c r="H3011" s="241">
        <v>0</v>
      </c>
      <c r="I3011" s="242" t="s">
        <v>4842</v>
      </c>
      <c r="J3011" s="242" t="s">
        <v>4843</v>
      </c>
      <c r="K3011" s="242" t="s">
        <v>4729</v>
      </c>
      <c r="L3011" s="242" t="s">
        <v>4832</v>
      </c>
      <c r="M3011" s="242" t="s">
        <v>4844</v>
      </c>
      <c r="N3011" s="242"/>
      <c r="O3011" s="242" t="s">
        <v>18819</v>
      </c>
      <c r="P3011" s="242" t="s">
        <v>14128</v>
      </c>
      <c r="Q3011" s="242" t="s">
        <v>8494</v>
      </c>
    </row>
    <row r="3012" spans="1:17">
      <c r="A3012" s="242" t="s">
        <v>14430</v>
      </c>
      <c r="B3012" s="242" t="s">
        <v>14368</v>
      </c>
      <c r="C3012" s="242" t="s">
        <v>14431</v>
      </c>
      <c r="D3012" s="242" t="s">
        <v>4742</v>
      </c>
      <c r="E3012" s="242" t="s">
        <v>14150</v>
      </c>
      <c r="F3012" s="242"/>
      <c r="G3012" s="240">
        <v>60</v>
      </c>
      <c r="H3012" s="241">
        <v>0</v>
      </c>
      <c r="I3012" s="242" t="s">
        <v>4842</v>
      </c>
      <c r="J3012" s="242" t="s">
        <v>4843</v>
      </c>
      <c r="K3012" s="242" t="s">
        <v>4729</v>
      </c>
      <c r="L3012" s="242" t="s">
        <v>4832</v>
      </c>
      <c r="M3012" s="242" t="s">
        <v>4844</v>
      </c>
      <c r="N3012" s="242"/>
      <c r="O3012" s="242" t="s">
        <v>18819</v>
      </c>
      <c r="P3012" s="242" t="s">
        <v>14128</v>
      </c>
      <c r="Q3012" s="242" t="s">
        <v>8494</v>
      </c>
    </row>
    <row r="3013" spans="1:17">
      <c r="A3013" s="242" t="s">
        <v>14432</v>
      </c>
      <c r="B3013" s="242" t="s">
        <v>14368</v>
      </c>
      <c r="C3013" s="242" t="s">
        <v>14433</v>
      </c>
      <c r="D3013" s="242" t="s">
        <v>4742</v>
      </c>
      <c r="E3013" s="242" t="s">
        <v>14150</v>
      </c>
      <c r="F3013" s="242"/>
      <c r="G3013" s="240">
        <v>60</v>
      </c>
      <c r="H3013" s="241">
        <v>0</v>
      </c>
      <c r="I3013" s="242" t="s">
        <v>4830</v>
      </c>
      <c r="J3013" s="242" t="s">
        <v>4831</v>
      </c>
      <c r="K3013" s="242" t="s">
        <v>4729</v>
      </c>
      <c r="L3013" s="242" t="s">
        <v>4832</v>
      </c>
      <c r="M3013" s="242" t="s">
        <v>5158</v>
      </c>
      <c r="N3013" s="242"/>
      <c r="O3013" s="242" t="s">
        <v>18819</v>
      </c>
      <c r="P3013" s="242" t="s">
        <v>14128</v>
      </c>
      <c r="Q3013" s="242" t="s">
        <v>8494</v>
      </c>
    </row>
    <row r="3014" spans="1:17">
      <c r="A3014" s="242" t="s">
        <v>14434</v>
      </c>
      <c r="B3014" s="242" t="s">
        <v>14365</v>
      </c>
      <c r="C3014" s="242" t="s">
        <v>14435</v>
      </c>
      <c r="D3014" s="242" t="s">
        <v>4742</v>
      </c>
      <c r="E3014" s="242" t="s">
        <v>14150</v>
      </c>
      <c r="F3014" s="242"/>
      <c r="G3014" s="240">
        <v>60</v>
      </c>
      <c r="H3014" s="241">
        <v>0</v>
      </c>
      <c r="I3014" s="242" t="s">
        <v>4830</v>
      </c>
      <c r="J3014" s="242" t="s">
        <v>4831</v>
      </c>
      <c r="K3014" s="242" t="s">
        <v>4729</v>
      </c>
      <c r="L3014" s="242" t="s">
        <v>4832</v>
      </c>
      <c r="M3014" s="242" t="s">
        <v>5222</v>
      </c>
      <c r="N3014" s="242"/>
      <c r="O3014" s="242" t="s">
        <v>18819</v>
      </c>
      <c r="P3014" s="242" t="s">
        <v>14128</v>
      </c>
      <c r="Q3014" s="242" t="s">
        <v>8494</v>
      </c>
    </row>
    <row r="3015" spans="1:17">
      <c r="A3015" s="242" t="s">
        <v>14436</v>
      </c>
      <c r="B3015" s="242" t="s">
        <v>14365</v>
      </c>
      <c r="C3015" s="242" t="s">
        <v>14437</v>
      </c>
      <c r="D3015" s="242" t="s">
        <v>4742</v>
      </c>
      <c r="E3015" s="242" t="s">
        <v>14150</v>
      </c>
      <c r="F3015" s="242"/>
      <c r="G3015" s="240">
        <v>60</v>
      </c>
      <c r="H3015" s="241">
        <v>0</v>
      </c>
      <c r="I3015" s="242" t="s">
        <v>9474</v>
      </c>
      <c r="J3015" s="242" t="s">
        <v>9475</v>
      </c>
      <c r="K3015" s="242" t="s">
        <v>4729</v>
      </c>
      <c r="L3015" s="242" t="s">
        <v>4832</v>
      </c>
      <c r="M3015" s="242" t="s">
        <v>5167</v>
      </c>
      <c r="N3015" s="242"/>
      <c r="O3015" s="242" t="s">
        <v>18819</v>
      </c>
      <c r="P3015" s="242" t="s">
        <v>14128</v>
      </c>
      <c r="Q3015" s="242" t="s">
        <v>8494</v>
      </c>
    </row>
    <row r="3016" spans="1:17">
      <c r="A3016" s="242" t="s">
        <v>14438</v>
      </c>
      <c r="B3016" s="242" t="s">
        <v>14368</v>
      </c>
      <c r="C3016" s="242" t="s">
        <v>14439</v>
      </c>
      <c r="D3016" s="242" t="s">
        <v>4742</v>
      </c>
      <c r="E3016" s="242" t="s">
        <v>14150</v>
      </c>
      <c r="F3016" s="242"/>
      <c r="G3016" s="240">
        <v>60</v>
      </c>
      <c r="H3016" s="241">
        <v>0</v>
      </c>
      <c r="I3016" s="242" t="s">
        <v>4830</v>
      </c>
      <c r="J3016" s="242" t="s">
        <v>4831</v>
      </c>
      <c r="K3016" s="242" t="s">
        <v>4729</v>
      </c>
      <c r="L3016" s="242" t="s">
        <v>4832</v>
      </c>
      <c r="M3016" s="242" t="s">
        <v>5153</v>
      </c>
      <c r="N3016" s="242"/>
      <c r="O3016" s="242" t="s">
        <v>18819</v>
      </c>
      <c r="P3016" s="242" t="s">
        <v>14128</v>
      </c>
      <c r="Q3016" s="242" t="s">
        <v>8494</v>
      </c>
    </row>
    <row r="3017" spans="1:17">
      <c r="A3017" s="242" t="s">
        <v>14440</v>
      </c>
      <c r="B3017" s="242" t="s">
        <v>14368</v>
      </c>
      <c r="C3017" s="242" t="s">
        <v>14441</v>
      </c>
      <c r="D3017" s="242" t="s">
        <v>4742</v>
      </c>
      <c r="E3017" s="242" t="s">
        <v>14150</v>
      </c>
      <c r="F3017" s="242"/>
      <c r="G3017" s="240">
        <v>60</v>
      </c>
      <c r="H3017" s="241">
        <v>0</v>
      </c>
      <c r="I3017" s="242" t="s">
        <v>9474</v>
      </c>
      <c r="J3017" s="242" t="s">
        <v>9475</v>
      </c>
      <c r="K3017" s="242" t="s">
        <v>4729</v>
      </c>
      <c r="L3017" s="242" t="s">
        <v>4832</v>
      </c>
      <c r="M3017" s="242" t="s">
        <v>4991</v>
      </c>
      <c r="N3017" s="242"/>
      <c r="O3017" s="242" t="s">
        <v>18819</v>
      </c>
      <c r="P3017" s="242" t="s">
        <v>14128</v>
      </c>
      <c r="Q3017" s="242" t="s">
        <v>8494</v>
      </c>
    </row>
    <row r="3018" spans="1:17">
      <c r="A3018" s="242" t="s">
        <v>14442</v>
      </c>
      <c r="B3018" s="242" t="s">
        <v>14365</v>
      </c>
      <c r="C3018" s="242" t="s">
        <v>14443</v>
      </c>
      <c r="D3018" s="242" t="s">
        <v>4742</v>
      </c>
      <c r="E3018" s="242" t="s">
        <v>14150</v>
      </c>
      <c r="F3018" s="242"/>
      <c r="G3018" s="240">
        <v>60</v>
      </c>
      <c r="H3018" s="241">
        <v>0</v>
      </c>
      <c r="I3018" s="242" t="s">
        <v>4842</v>
      </c>
      <c r="J3018" s="242" t="s">
        <v>4843</v>
      </c>
      <c r="K3018" s="242" t="s">
        <v>4729</v>
      </c>
      <c r="L3018" s="242" t="s">
        <v>4832</v>
      </c>
      <c r="M3018" s="242" t="s">
        <v>5194</v>
      </c>
      <c r="N3018" s="242"/>
      <c r="O3018" s="242" t="s">
        <v>18819</v>
      </c>
      <c r="P3018" s="242" t="s">
        <v>14128</v>
      </c>
      <c r="Q3018" s="242" t="s">
        <v>8494</v>
      </c>
    </row>
    <row r="3019" spans="1:17">
      <c r="A3019" s="242" t="s">
        <v>14444</v>
      </c>
      <c r="B3019" s="242" t="s">
        <v>14368</v>
      </c>
      <c r="C3019" s="242" t="s">
        <v>14445</v>
      </c>
      <c r="D3019" s="242" t="s">
        <v>4742</v>
      </c>
      <c r="E3019" s="242" t="s">
        <v>14150</v>
      </c>
      <c r="F3019" s="242"/>
      <c r="G3019" s="240">
        <v>60</v>
      </c>
      <c r="H3019" s="241">
        <v>0</v>
      </c>
      <c r="I3019" s="242" t="s">
        <v>4842</v>
      </c>
      <c r="J3019" s="242" t="s">
        <v>4843</v>
      </c>
      <c r="K3019" s="242" t="s">
        <v>4729</v>
      </c>
      <c r="L3019" s="242" t="s">
        <v>4832</v>
      </c>
      <c r="M3019" s="242" t="s">
        <v>5202</v>
      </c>
      <c r="N3019" s="242"/>
      <c r="O3019" s="242" t="s">
        <v>18819</v>
      </c>
      <c r="P3019" s="242" t="s">
        <v>14128</v>
      </c>
      <c r="Q3019" s="242" t="s">
        <v>8494</v>
      </c>
    </row>
    <row r="3020" spans="1:17">
      <c r="A3020" s="242" t="s">
        <v>14446</v>
      </c>
      <c r="B3020" s="242" t="s">
        <v>14379</v>
      </c>
      <c r="C3020" s="242" t="s">
        <v>14447</v>
      </c>
      <c r="D3020" s="242" t="s">
        <v>4742</v>
      </c>
      <c r="E3020" s="242" t="s">
        <v>14150</v>
      </c>
      <c r="F3020" s="242"/>
      <c r="G3020" s="240">
        <v>60</v>
      </c>
      <c r="H3020" s="241">
        <v>0</v>
      </c>
      <c r="I3020" s="242" t="s">
        <v>4830</v>
      </c>
      <c r="J3020" s="242" t="s">
        <v>4831</v>
      </c>
      <c r="K3020" s="242" t="s">
        <v>4729</v>
      </c>
      <c r="L3020" s="242" t="s">
        <v>4832</v>
      </c>
      <c r="M3020" s="242" t="s">
        <v>5153</v>
      </c>
      <c r="N3020" s="242"/>
      <c r="O3020" s="242" t="s">
        <v>18819</v>
      </c>
      <c r="P3020" s="242" t="s">
        <v>14128</v>
      </c>
      <c r="Q3020" s="242" t="s">
        <v>8494</v>
      </c>
    </row>
    <row r="3021" spans="1:17">
      <c r="A3021" s="242" t="s">
        <v>14448</v>
      </c>
      <c r="B3021" s="242" t="s">
        <v>14368</v>
      </c>
      <c r="C3021" s="242" t="s">
        <v>14449</v>
      </c>
      <c r="D3021" s="242" t="s">
        <v>4742</v>
      </c>
      <c r="E3021" s="242" t="s">
        <v>14150</v>
      </c>
      <c r="F3021" s="242"/>
      <c r="G3021" s="240">
        <v>60</v>
      </c>
      <c r="H3021" s="241">
        <v>0</v>
      </c>
      <c r="I3021" s="242" t="s">
        <v>4830</v>
      </c>
      <c r="J3021" s="242" t="s">
        <v>4831</v>
      </c>
      <c r="K3021" s="242" t="s">
        <v>4729</v>
      </c>
      <c r="L3021" s="242" t="s">
        <v>4832</v>
      </c>
      <c r="M3021" s="242" t="s">
        <v>5158</v>
      </c>
      <c r="N3021" s="242"/>
      <c r="O3021" s="242" t="s">
        <v>18819</v>
      </c>
      <c r="P3021" s="242" t="s">
        <v>14128</v>
      </c>
      <c r="Q3021" s="242" t="s">
        <v>8494</v>
      </c>
    </row>
    <row r="3022" spans="1:17">
      <c r="A3022" s="242" t="s">
        <v>14450</v>
      </c>
      <c r="B3022" s="242" t="s">
        <v>14368</v>
      </c>
      <c r="C3022" s="242" t="s">
        <v>14451</v>
      </c>
      <c r="D3022" s="242" t="s">
        <v>4742</v>
      </c>
      <c r="E3022" s="242" t="s">
        <v>14150</v>
      </c>
      <c r="F3022" s="242"/>
      <c r="G3022" s="240">
        <v>60</v>
      </c>
      <c r="H3022" s="241">
        <v>0</v>
      </c>
      <c r="I3022" s="242" t="s">
        <v>4842</v>
      </c>
      <c r="J3022" s="242" t="s">
        <v>4843</v>
      </c>
      <c r="K3022" s="242" t="s">
        <v>4729</v>
      </c>
      <c r="L3022" s="242" t="s">
        <v>4832</v>
      </c>
      <c r="M3022" s="242" t="s">
        <v>4844</v>
      </c>
      <c r="N3022" s="242"/>
      <c r="O3022" s="242" t="s">
        <v>18819</v>
      </c>
      <c r="P3022" s="242" t="s">
        <v>14128</v>
      </c>
      <c r="Q3022" s="242" t="s">
        <v>8494</v>
      </c>
    </row>
    <row r="3023" spans="1:17">
      <c r="A3023" s="242" t="s">
        <v>14452</v>
      </c>
      <c r="B3023" s="242" t="s">
        <v>14368</v>
      </c>
      <c r="C3023" s="242" t="s">
        <v>14453</v>
      </c>
      <c r="D3023" s="242" t="s">
        <v>4742</v>
      </c>
      <c r="E3023" s="242" t="s">
        <v>14150</v>
      </c>
      <c r="F3023" s="242"/>
      <c r="G3023" s="240">
        <v>60</v>
      </c>
      <c r="H3023" s="241">
        <v>0</v>
      </c>
      <c r="I3023" s="242" t="s">
        <v>9474</v>
      </c>
      <c r="J3023" s="242" t="s">
        <v>9475</v>
      </c>
      <c r="K3023" s="242" t="s">
        <v>4729</v>
      </c>
      <c r="L3023" s="242" t="s">
        <v>4832</v>
      </c>
      <c r="M3023" s="242" t="s">
        <v>4991</v>
      </c>
      <c r="N3023" s="242"/>
      <c r="O3023" s="242" t="s">
        <v>18819</v>
      </c>
      <c r="P3023" s="242" t="s">
        <v>14128</v>
      </c>
      <c r="Q3023" s="242" t="s">
        <v>8494</v>
      </c>
    </row>
    <row r="3024" spans="1:17">
      <c r="A3024" s="242" t="s">
        <v>14454</v>
      </c>
      <c r="B3024" s="242" t="s">
        <v>14368</v>
      </c>
      <c r="C3024" s="242" t="s">
        <v>14455</v>
      </c>
      <c r="D3024" s="242" t="s">
        <v>4742</v>
      </c>
      <c r="E3024" s="242" t="s">
        <v>14150</v>
      </c>
      <c r="F3024" s="242"/>
      <c r="G3024" s="240">
        <v>60</v>
      </c>
      <c r="H3024" s="241">
        <v>0</v>
      </c>
      <c r="I3024" s="242" t="s">
        <v>4830</v>
      </c>
      <c r="J3024" s="242" t="s">
        <v>4831</v>
      </c>
      <c r="K3024" s="242" t="s">
        <v>4729</v>
      </c>
      <c r="L3024" s="242" t="s">
        <v>4832</v>
      </c>
      <c r="M3024" s="242" t="s">
        <v>5158</v>
      </c>
      <c r="N3024" s="242"/>
      <c r="O3024" s="242" t="s">
        <v>18819</v>
      </c>
      <c r="P3024" s="242" t="s">
        <v>14128</v>
      </c>
      <c r="Q3024" s="242" t="s">
        <v>8494</v>
      </c>
    </row>
    <row r="3025" spans="1:17">
      <c r="A3025" s="242" t="s">
        <v>14456</v>
      </c>
      <c r="B3025" s="242" t="s">
        <v>14368</v>
      </c>
      <c r="C3025" s="242" t="s">
        <v>14457</v>
      </c>
      <c r="D3025" s="242" t="s">
        <v>4742</v>
      </c>
      <c r="E3025" s="242" t="s">
        <v>14150</v>
      </c>
      <c r="F3025" s="242"/>
      <c r="G3025" s="240">
        <v>60</v>
      </c>
      <c r="H3025" s="241">
        <v>0</v>
      </c>
      <c r="I3025" s="242" t="s">
        <v>4842</v>
      </c>
      <c r="J3025" s="242" t="s">
        <v>4843</v>
      </c>
      <c r="K3025" s="242" t="s">
        <v>4729</v>
      </c>
      <c r="L3025" s="242" t="s">
        <v>4832</v>
      </c>
      <c r="M3025" s="242" t="s">
        <v>4844</v>
      </c>
      <c r="N3025" s="242"/>
      <c r="O3025" s="242" t="s">
        <v>18819</v>
      </c>
      <c r="P3025" s="242" t="s">
        <v>14128</v>
      </c>
      <c r="Q3025" s="242" t="s">
        <v>8494</v>
      </c>
    </row>
    <row r="3026" spans="1:17">
      <c r="A3026" s="242" t="s">
        <v>14458</v>
      </c>
      <c r="B3026" s="242" t="s">
        <v>14368</v>
      </c>
      <c r="C3026" s="242" t="s">
        <v>14459</v>
      </c>
      <c r="D3026" s="242" t="s">
        <v>4742</v>
      </c>
      <c r="E3026" s="242" t="s">
        <v>14150</v>
      </c>
      <c r="F3026" s="242"/>
      <c r="G3026" s="240">
        <v>60</v>
      </c>
      <c r="H3026" s="241">
        <v>0</v>
      </c>
      <c r="I3026" s="242" t="s">
        <v>4830</v>
      </c>
      <c r="J3026" s="242" t="s">
        <v>4831</v>
      </c>
      <c r="K3026" s="242" t="s">
        <v>4729</v>
      </c>
      <c r="L3026" s="242" t="s">
        <v>4832</v>
      </c>
      <c r="M3026" s="242" t="s">
        <v>5158</v>
      </c>
      <c r="N3026" s="242"/>
      <c r="O3026" s="242" t="s">
        <v>18819</v>
      </c>
      <c r="P3026" s="242" t="s">
        <v>14128</v>
      </c>
      <c r="Q3026" s="242" t="s">
        <v>8494</v>
      </c>
    </row>
    <row r="3027" spans="1:17">
      <c r="A3027" s="242" t="s">
        <v>14460</v>
      </c>
      <c r="B3027" s="242" t="s">
        <v>14365</v>
      </c>
      <c r="C3027" s="242" t="s">
        <v>14461</v>
      </c>
      <c r="D3027" s="242" t="s">
        <v>4742</v>
      </c>
      <c r="E3027" s="242" t="s">
        <v>14150</v>
      </c>
      <c r="F3027" s="242"/>
      <c r="G3027" s="240">
        <v>60</v>
      </c>
      <c r="H3027" s="241">
        <v>0</v>
      </c>
      <c r="I3027" s="242" t="s">
        <v>4830</v>
      </c>
      <c r="J3027" s="242" t="s">
        <v>4831</v>
      </c>
      <c r="K3027" s="242" t="s">
        <v>4729</v>
      </c>
      <c r="L3027" s="242" t="s">
        <v>4832</v>
      </c>
      <c r="M3027" s="242" t="s">
        <v>5222</v>
      </c>
      <c r="N3027" s="242"/>
      <c r="O3027" s="242" t="s">
        <v>18819</v>
      </c>
      <c r="P3027" s="242" t="s">
        <v>14128</v>
      </c>
      <c r="Q3027" s="242" t="s">
        <v>8494</v>
      </c>
    </row>
    <row r="3028" spans="1:17">
      <c r="A3028" s="242" t="s">
        <v>14462</v>
      </c>
      <c r="B3028" s="242" t="s">
        <v>14379</v>
      </c>
      <c r="C3028" s="242" t="s">
        <v>14463</v>
      </c>
      <c r="D3028" s="242" t="s">
        <v>4742</v>
      </c>
      <c r="E3028" s="242" t="s">
        <v>14150</v>
      </c>
      <c r="F3028" s="242"/>
      <c r="G3028" s="240">
        <v>60</v>
      </c>
      <c r="H3028" s="241">
        <v>0</v>
      </c>
      <c r="I3028" s="242" t="s">
        <v>9474</v>
      </c>
      <c r="J3028" s="242" t="s">
        <v>9475</v>
      </c>
      <c r="K3028" s="242" t="s">
        <v>4729</v>
      </c>
      <c r="L3028" s="242" t="s">
        <v>4832</v>
      </c>
      <c r="M3028" s="242" t="s">
        <v>5212</v>
      </c>
      <c r="N3028" s="242"/>
      <c r="O3028" s="242" t="s">
        <v>18819</v>
      </c>
      <c r="P3028" s="242" t="s">
        <v>14128</v>
      </c>
      <c r="Q3028" s="242" t="s">
        <v>8494</v>
      </c>
    </row>
    <row r="3029" spans="1:17">
      <c r="A3029" s="242" t="s">
        <v>14464</v>
      </c>
      <c r="B3029" s="242" t="s">
        <v>14379</v>
      </c>
      <c r="C3029" s="242" t="s">
        <v>14465</v>
      </c>
      <c r="D3029" s="242" t="s">
        <v>4742</v>
      </c>
      <c r="E3029" s="242" t="s">
        <v>14150</v>
      </c>
      <c r="F3029" s="242"/>
      <c r="G3029" s="240">
        <v>60</v>
      </c>
      <c r="H3029" s="241">
        <v>0</v>
      </c>
      <c r="I3029" s="242" t="s">
        <v>4830</v>
      </c>
      <c r="J3029" s="242" t="s">
        <v>4831</v>
      </c>
      <c r="K3029" s="242" t="s">
        <v>4729</v>
      </c>
      <c r="L3029" s="242" t="s">
        <v>4832</v>
      </c>
      <c r="M3029" s="242" t="s">
        <v>4901</v>
      </c>
      <c r="N3029" s="242"/>
      <c r="O3029" s="242" t="s">
        <v>18819</v>
      </c>
      <c r="P3029" s="242" t="s">
        <v>14128</v>
      </c>
      <c r="Q3029" s="242" t="s">
        <v>8494</v>
      </c>
    </row>
    <row r="3030" spans="1:17">
      <c r="A3030" s="242" t="s">
        <v>14466</v>
      </c>
      <c r="B3030" s="242" t="s">
        <v>14368</v>
      </c>
      <c r="C3030" s="242" t="s">
        <v>14467</v>
      </c>
      <c r="D3030" s="242" t="s">
        <v>4742</v>
      </c>
      <c r="E3030" s="242" t="s">
        <v>14150</v>
      </c>
      <c r="F3030" s="242"/>
      <c r="G3030" s="240">
        <v>60</v>
      </c>
      <c r="H3030" s="241">
        <v>0</v>
      </c>
      <c r="I3030" s="242" t="s">
        <v>9474</v>
      </c>
      <c r="J3030" s="242" t="s">
        <v>9475</v>
      </c>
      <c r="K3030" s="242" t="s">
        <v>4729</v>
      </c>
      <c r="L3030" s="242" t="s">
        <v>4832</v>
      </c>
      <c r="M3030" s="242" t="s">
        <v>4991</v>
      </c>
      <c r="N3030" s="242"/>
      <c r="O3030" s="242" t="s">
        <v>18819</v>
      </c>
      <c r="P3030" s="242" t="s">
        <v>14128</v>
      </c>
      <c r="Q3030" s="242" t="s">
        <v>8494</v>
      </c>
    </row>
    <row r="3031" spans="1:17">
      <c r="A3031" s="242" t="s">
        <v>14468</v>
      </c>
      <c r="B3031" s="242" t="s">
        <v>14368</v>
      </c>
      <c r="C3031" s="242" t="s">
        <v>14469</v>
      </c>
      <c r="D3031" s="242" t="s">
        <v>4742</v>
      </c>
      <c r="E3031" s="242" t="s">
        <v>14150</v>
      </c>
      <c r="F3031" s="242"/>
      <c r="G3031" s="240">
        <v>60</v>
      </c>
      <c r="H3031" s="241">
        <v>0</v>
      </c>
      <c r="I3031" s="242" t="s">
        <v>4830</v>
      </c>
      <c r="J3031" s="242" t="s">
        <v>4831</v>
      </c>
      <c r="K3031" s="242" t="s">
        <v>4729</v>
      </c>
      <c r="L3031" s="242" t="s">
        <v>4832</v>
      </c>
      <c r="M3031" s="242" t="s">
        <v>5153</v>
      </c>
      <c r="N3031" s="242"/>
      <c r="O3031" s="242" t="s">
        <v>18819</v>
      </c>
      <c r="P3031" s="242" t="s">
        <v>14128</v>
      </c>
      <c r="Q3031" s="242" t="s">
        <v>8494</v>
      </c>
    </row>
    <row r="3032" spans="1:17">
      <c r="A3032" s="242" t="s">
        <v>14470</v>
      </c>
      <c r="B3032" s="242" t="s">
        <v>14362</v>
      </c>
      <c r="C3032" s="242" t="s">
        <v>14471</v>
      </c>
      <c r="D3032" s="242"/>
      <c r="E3032" s="242" t="s">
        <v>14130</v>
      </c>
      <c r="F3032" s="242" t="s">
        <v>4742</v>
      </c>
      <c r="G3032" s="240">
        <v>60</v>
      </c>
      <c r="H3032" s="241">
        <v>0</v>
      </c>
      <c r="I3032" s="242" t="s">
        <v>4738</v>
      </c>
      <c r="J3032" s="242" t="s">
        <v>4739</v>
      </c>
      <c r="K3032" s="242" t="s">
        <v>4729</v>
      </c>
      <c r="L3032" s="242" t="s">
        <v>4730</v>
      </c>
      <c r="M3032" s="242" t="s">
        <v>4785</v>
      </c>
      <c r="N3032" s="242"/>
      <c r="O3032" s="242" t="s">
        <v>18819</v>
      </c>
      <c r="P3032" s="242" t="s">
        <v>14128</v>
      </c>
      <c r="Q3032" s="242" t="s">
        <v>4733</v>
      </c>
    </row>
    <row r="3033" spans="1:17">
      <c r="A3033" s="242" t="s">
        <v>14472</v>
      </c>
      <c r="B3033" s="242" t="s">
        <v>14353</v>
      </c>
      <c r="C3033" s="242" t="s">
        <v>14473</v>
      </c>
      <c r="D3033" s="242"/>
      <c r="E3033" s="242" t="s">
        <v>14130</v>
      </c>
      <c r="F3033" s="242" t="s">
        <v>4742</v>
      </c>
      <c r="G3033" s="240">
        <v>60</v>
      </c>
      <c r="H3033" s="241">
        <v>0</v>
      </c>
      <c r="I3033" s="242" t="s">
        <v>4780</v>
      </c>
      <c r="J3033" s="242" t="s">
        <v>4781</v>
      </c>
      <c r="K3033" s="242" t="s">
        <v>4729</v>
      </c>
      <c r="L3033" s="242" t="s">
        <v>4730</v>
      </c>
      <c r="M3033" s="242" t="s">
        <v>4816</v>
      </c>
      <c r="N3033" s="242"/>
      <c r="O3033" s="242" t="s">
        <v>18819</v>
      </c>
      <c r="P3033" s="242" t="s">
        <v>14128</v>
      </c>
      <c r="Q3033" s="242" t="s">
        <v>4733</v>
      </c>
    </row>
    <row r="3034" spans="1:17">
      <c r="A3034" s="242" t="s">
        <v>14474</v>
      </c>
      <c r="B3034" s="242" t="s">
        <v>14362</v>
      </c>
      <c r="C3034" s="242" t="s">
        <v>14475</v>
      </c>
      <c r="D3034" s="242"/>
      <c r="E3034" s="242" t="s">
        <v>14130</v>
      </c>
      <c r="F3034" s="242" t="s">
        <v>4742</v>
      </c>
      <c r="G3034" s="240">
        <v>60</v>
      </c>
      <c r="H3034" s="241">
        <v>0</v>
      </c>
      <c r="I3034" s="242" t="s">
        <v>4738</v>
      </c>
      <c r="J3034" s="242" t="s">
        <v>4739</v>
      </c>
      <c r="K3034" s="242" t="s">
        <v>4729</v>
      </c>
      <c r="L3034" s="242" t="s">
        <v>4730</v>
      </c>
      <c r="M3034" s="242" t="s">
        <v>4740</v>
      </c>
      <c r="N3034" s="242" t="s">
        <v>4741</v>
      </c>
      <c r="O3034" s="242" t="s">
        <v>18819</v>
      </c>
      <c r="P3034" s="242" t="s">
        <v>14128</v>
      </c>
      <c r="Q3034" s="242" t="s">
        <v>4733</v>
      </c>
    </row>
    <row r="3035" spans="1:17">
      <c r="A3035" s="242" t="s">
        <v>14476</v>
      </c>
      <c r="B3035" s="242" t="s">
        <v>14368</v>
      </c>
      <c r="C3035" s="242" t="s">
        <v>14477</v>
      </c>
      <c r="D3035" s="242" t="s">
        <v>4742</v>
      </c>
      <c r="E3035" s="242" t="s">
        <v>14150</v>
      </c>
      <c r="F3035" s="242"/>
      <c r="G3035" s="240">
        <v>60</v>
      </c>
      <c r="H3035" s="241">
        <v>0</v>
      </c>
      <c r="I3035" s="242" t="s">
        <v>4842</v>
      </c>
      <c r="J3035" s="242" t="s">
        <v>4843</v>
      </c>
      <c r="K3035" s="242" t="s">
        <v>4729</v>
      </c>
      <c r="L3035" s="242" t="s">
        <v>4832</v>
      </c>
      <c r="M3035" s="242" t="s">
        <v>5202</v>
      </c>
      <c r="N3035" s="242"/>
      <c r="O3035" s="242" t="s">
        <v>18819</v>
      </c>
      <c r="P3035" s="242" t="s">
        <v>14128</v>
      </c>
      <c r="Q3035" s="242" t="s">
        <v>8494</v>
      </c>
    </row>
    <row r="3036" spans="1:17">
      <c r="A3036" s="242" t="s">
        <v>14478</v>
      </c>
      <c r="B3036" s="242" t="s">
        <v>14479</v>
      </c>
      <c r="C3036" s="242" t="s">
        <v>14480</v>
      </c>
      <c r="D3036" s="242" t="s">
        <v>4742</v>
      </c>
      <c r="E3036" s="242" t="s">
        <v>14150</v>
      </c>
      <c r="F3036" s="242"/>
      <c r="G3036" s="240">
        <v>60</v>
      </c>
      <c r="H3036" s="241">
        <v>0</v>
      </c>
      <c r="I3036" s="242" t="s">
        <v>9474</v>
      </c>
      <c r="J3036" s="242" t="s">
        <v>9475</v>
      </c>
      <c r="K3036" s="242" t="s">
        <v>4729</v>
      </c>
      <c r="L3036" s="242" t="s">
        <v>4832</v>
      </c>
      <c r="M3036" s="242" t="s">
        <v>6018</v>
      </c>
      <c r="N3036" s="242"/>
      <c r="O3036" s="242" t="s">
        <v>18819</v>
      </c>
      <c r="P3036" s="242" t="s">
        <v>14128</v>
      </c>
      <c r="Q3036" s="242" t="s">
        <v>8494</v>
      </c>
    </row>
    <row r="3037" spans="1:17">
      <c r="A3037" s="242" t="s">
        <v>14481</v>
      </c>
      <c r="B3037" s="242" t="s">
        <v>14482</v>
      </c>
      <c r="C3037" s="242" t="s">
        <v>14483</v>
      </c>
      <c r="D3037" s="242"/>
      <c r="E3037" s="242" t="s">
        <v>14130</v>
      </c>
      <c r="F3037" s="242" t="s">
        <v>4742</v>
      </c>
      <c r="G3037" s="240">
        <v>60</v>
      </c>
      <c r="H3037" s="241">
        <v>0</v>
      </c>
      <c r="I3037" s="242" t="s">
        <v>4747</v>
      </c>
      <c r="J3037" s="242" t="s">
        <v>4748</v>
      </c>
      <c r="K3037" s="242" t="s">
        <v>4729</v>
      </c>
      <c r="L3037" s="242" t="s">
        <v>4730</v>
      </c>
      <c r="M3037" s="242" t="s">
        <v>4908</v>
      </c>
      <c r="N3037" s="242"/>
      <c r="O3037" s="242" t="s">
        <v>18819</v>
      </c>
      <c r="P3037" s="242" t="s">
        <v>14128</v>
      </c>
      <c r="Q3037" s="242" t="s">
        <v>4733</v>
      </c>
    </row>
    <row r="3038" spans="1:17">
      <c r="A3038" s="242" t="s">
        <v>14484</v>
      </c>
      <c r="B3038" s="242" t="s">
        <v>14379</v>
      </c>
      <c r="C3038" s="242" t="s">
        <v>14485</v>
      </c>
      <c r="D3038" s="242" t="s">
        <v>4742</v>
      </c>
      <c r="E3038" s="242" t="s">
        <v>14150</v>
      </c>
      <c r="F3038" s="242"/>
      <c r="G3038" s="240">
        <v>60</v>
      </c>
      <c r="H3038" s="241">
        <v>0</v>
      </c>
      <c r="I3038" s="242" t="s">
        <v>4830</v>
      </c>
      <c r="J3038" s="242" t="s">
        <v>4831</v>
      </c>
      <c r="K3038" s="242" t="s">
        <v>4729</v>
      </c>
      <c r="L3038" s="242" t="s">
        <v>4832</v>
      </c>
      <c r="M3038" s="242" t="s">
        <v>5283</v>
      </c>
      <c r="N3038" s="242"/>
      <c r="O3038" s="242" t="s">
        <v>18819</v>
      </c>
      <c r="P3038" s="242" t="s">
        <v>14128</v>
      </c>
      <c r="Q3038" s="242" t="s">
        <v>8494</v>
      </c>
    </row>
    <row r="3039" spans="1:17">
      <c r="A3039" s="242" t="s">
        <v>14486</v>
      </c>
      <c r="B3039" s="242" t="s">
        <v>14487</v>
      </c>
      <c r="C3039" s="242" t="s">
        <v>14488</v>
      </c>
      <c r="D3039" s="242" t="s">
        <v>4742</v>
      </c>
      <c r="E3039" s="242" t="s">
        <v>14150</v>
      </c>
      <c r="F3039" s="242"/>
      <c r="G3039" s="240">
        <v>60</v>
      </c>
      <c r="H3039" s="241">
        <v>0</v>
      </c>
      <c r="I3039" s="242" t="s">
        <v>9474</v>
      </c>
      <c r="J3039" s="242" t="s">
        <v>9475</v>
      </c>
      <c r="K3039" s="242" t="s">
        <v>4729</v>
      </c>
      <c r="L3039" s="242" t="s">
        <v>4832</v>
      </c>
      <c r="M3039" s="242" t="s">
        <v>5212</v>
      </c>
      <c r="N3039" s="242"/>
      <c r="O3039" s="242" t="s">
        <v>18819</v>
      </c>
      <c r="P3039" s="242" t="s">
        <v>14128</v>
      </c>
      <c r="Q3039" s="242" t="s">
        <v>8494</v>
      </c>
    </row>
    <row r="3040" spans="1:17">
      <c r="A3040" s="242" t="s">
        <v>14489</v>
      </c>
      <c r="B3040" s="242" t="s">
        <v>14490</v>
      </c>
      <c r="C3040" s="242" t="s">
        <v>14491</v>
      </c>
      <c r="D3040" s="242"/>
      <c r="E3040" s="242" t="s">
        <v>14130</v>
      </c>
      <c r="F3040" s="242" t="s">
        <v>4742</v>
      </c>
      <c r="G3040" s="240">
        <v>60</v>
      </c>
      <c r="H3040" s="241">
        <v>0</v>
      </c>
      <c r="I3040" s="242" t="s">
        <v>4775</v>
      </c>
      <c r="J3040" s="242" t="s">
        <v>4776</v>
      </c>
      <c r="K3040" s="242" t="s">
        <v>4729</v>
      </c>
      <c r="L3040" s="242" t="s">
        <v>4730</v>
      </c>
      <c r="M3040" s="242" t="s">
        <v>4908</v>
      </c>
      <c r="N3040" s="242"/>
      <c r="O3040" s="242" t="s">
        <v>18819</v>
      </c>
      <c r="P3040" s="242" t="s">
        <v>14128</v>
      </c>
      <c r="Q3040" s="242" t="s">
        <v>4733</v>
      </c>
    </row>
    <row r="3041" spans="1:17">
      <c r="A3041" s="242" t="s">
        <v>14492</v>
      </c>
      <c r="B3041" s="242" t="s">
        <v>14379</v>
      </c>
      <c r="C3041" s="242" t="s">
        <v>14493</v>
      </c>
      <c r="D3041" s="242" t="s">
        <v>4742</v>
      </c>
      <c r="E3041" s="242" t="s">
        <v>14150</v>
      </c>
      <c r="F3041" s="242"/>
      <c r="G3041" s="240">
        <v>60</v>
      </c>
      <c r="H3041" s="241">
        <v>0</v>
      </c>
      <c r="I3041" s="242" t="s">
        <v>4830</v>
      </c>
      <c r="J3041" s="242" t="s">
        <v>4831</v>
      </c>
      <c r="K3041" s="242" t="s">
        <v>4729</v>
      </c>
      <c r="L3041" s="242" t="s">
        <v>4832</v>
      </c>
      <c r="M3041" s="242" t="s">
        <v>4901</v>
      </c>
      <c r="N3041" s="242"/>
      <c r="O3041" s="242" t="s">
        <v>18819</v>
      </c>
      <c r="P3041" s="242" t="s">
        <v>14128</v>
      </c>
      <c r="Q3041" s="242" t="s">
        <v>8494</v>
      </c>
    </row>
    <row r="3042" spans="1:17">
      <c r="A3042" s="242" t="s">
        <v>14494</v>
      </c>
      <c r="B3042" s="242" t="s">
        <v>14368</v>
      </c>
      <c r="C3042" s="242" t="s">
        <v>14495</v>
      </c>
      <c r="D3042" s="242" t="s">
        <v>4742</v>
      </c>
      <c r="E3042" s="242" t="s">
        <v>14150</v>
      </c>
      <c r="F3042" s="242"/>
      <c r="G3042" s="240">
        <v>60</v>
      </c>
      <c r="H3042" s="241">
        <v>0</v>
      </c>
      <c r="I3042" s="242" t="s">
        <v>4842</v>
      </c>
      <c r="J3042" s="242" t="s">
        <v>4843</v>
      </c>
      <c r="K3042" s="242" t="s">
        <v>4729</v>
      </c>
      <c r="L3042" s="242" t="s">
        <v>4832</v>
      </c>
      <c r="M3042" s="242" t="s">
        <v>5202</v>
      </c>
      <c r="N3042" s="242"/>
      <c r="O3042" s="242" t="s">
        <v>18819</v>
      </c>
      <c r="P3042" s="242" t="s">
        <v>14128</v>
      </c>
      <c r="Q3042" s="242" t="s">
        <v>8494</v>
      </c>
    </row>
    <row r="3043" spans="1:17">
      <c r="A3043" s="242" t="s">
        <v>14496</v>
      </c>
      <c r="B3043" s="242" t="s">
        <v>14379</v>
      </c>
      <c r="C3043" s="242" t="s">
        <v>14497</v>
      </c>
      <c r="D3043" s="242" t="s">
        <v>4742</v>
      </c>
      <c r="E3043" s="242" t="s">
        <v>14150</v>
      </c>
      <c r="F3043" s="242"/>
      <c r="G3043" s="240">
        <v>60</v>
      </c>
      <c r="H3043" s="241">
        <v>0</v>
      </c>
      <c r="I3043" s="242" t="s">
        <v>9474</v>
      </c>
      <c r="J3043" s="242" t="s">
        <v>9475</v>
      </c>
      <c r="K3043" s="242" t="s">
        <v>4729</v>
      </c>
      <c r="L3043" s="242" t="s">
        <v>4832</v>
      </c>
      <c r="M3043" s="242" t="s">
        <v>5212</v>
      </c>
      <c r="N3043" s="242"/>
      <c r="O3043" s="242" t="s">
        <v>18819</v>
      </c>
      <c r="P3043" s="242" t="s">
        <v>14128</v>
      </c>
      <c r="Q3043" s="242" t="s">
        <v>8494</v>
      </c>
    </row>
    <row r="3044" spans="1:17">
      <c r="A3044" s="242" t="s">
        <v>14498</v>
      </c>
      <c r="B3044" s="242" t="s">
        <v>14368</v>
      </c>
      <c r="C3044" s="242" t="s">
        <v>14499</v>
      </c>
      <c r="D3044" s="242" t="s">
        <v>4742</v>
      </c>
      <c r="E3044" s="242" t="s">
        <v>14150</v>
      </c>
      <c r="F3044" s="242"/>
      <c r="G3044" s="240">
        <v>60</v>
      </c>
      <c r="H3044" s="241">
        <v>0</v>
      </c>
      <c r="I3044" s="242" t="s">
        <v>4830</v>
      </c>
      <c r="J3044" s="242" t="s">
        <v>4831</v>
      </c>
      <c r="K3044" s="242" t="s">
        <v>4729</v>
      </c>
      <c r="L3044" s="242" t="s">
        <v>4832</v>
      </c>
      <c r="M3044" s="242" t="s">
        <v>5153</v>
      </c>
      <c r="N3044" s="242"/>
      <c r="O3044" s="242" t="s">
        <v>18819</v>
      </c>
      <c r="P3044" s="242" t="s">
        <v>14128</v>
      </c>
      <c r="Q3044" s="242" t="s">
        <v>8494</v>
      </c>
    </row>
    <row r="3045" spans="1:17">
      <c r="A3045" s="242" t="s">
        <v>14500</v>
      </c>
      <c r="B3045" s="242" t="s">
        <v>14368</v>
      </c>
      <c r="C3045" s="242" t="s">
        <v>14501</v>
      </c>
      <c r="D3045" s="242" t="s">
        <v>4742</v>
      </c>
      <c r="E3045" s="242" t="s">
        <v>14150</v>
      </c>
      <c r="F3045" s="242"/>
      <c r="G3045" s="240">
        <v>60</v>
      </c>
      <c r="H3045" s="241">
        <v>0</v>
      </c>
      <c r="I3045" s="242" t="s">
        <v>4830</v>
      </c>
      <c r="J3045" s="242" t="s">
        <v>4831</v>
      </c>
      <c r="K3045" s="242" t="s">
        <v>4729</v>
      </c>
      <c r="L3045" s="242" t="s">
        <v>4832</v>
      </c>
      <c r="M3045" s="242" t="s">
        <v>5153</v>
      </c>
      <c r="N3045" s="242"/>
      <c r="O3045" s="242" t="s">
        <v>18819</v>
      </c>
      <c r="P3045" s="242" t="s">
        <v>14128</v>
      </c>
      <c r="Q3045" s="242" t="s">
        <v>8494</v>
      </c>
    </row>
    <row r="3046" spans="1:17">
      <c r="A3046" s="242" t="s">
        <v>14502</v>
      </c>
      <c r="B3046" s="242" t="s">
        <v>14379</v>
      </c>
      <c r="C3046" s="242" t="s">
        <v>14503</v>
      </c>
      <c r="D3046" s="242" t="s">
        <v>4742</v>
      </c>
      <c r="E3046" s="242" t="s">
        <v>14150</v>
      </c>
      <c r="F3046" s="242"/>
      <c r="G3046" s="240">
        <v>60</v>
      </c>
      <c r="H3046" s="241">
        <v>0</v>
      </c>
      <c r="I3046" s="242" t="s">
        <v>9474</v>
      </c>
      <c r="J3046" s="242" t="s">
        <v>9475</v>
      </c>
      <c r="K3046" s="242" t="s">
        <v>4729</v>
      </c>
      <c r="L3046" s="242" t="s">
        <v>4832</v>
      </c>
      <c r="M3046" s="242" t="s">
        <v>5212</v>
      </c>
      <c r="N3046" s="242"/>
      <c r="O3046" s="242" t="s">
        <v>18819</v>
      </c>
      <c r="P3046" s="242" t="s">
        <v>14128</v>
      </c>
      <c r="Q3046" s="242" t="s">
        <v>8494</v>
      </c>
    </row>
    <row r="3047" spans="1:17">
      <c r="A3047" s="242" t="s">
        <v>14504</v>
      </c>
      <c r="B3047" s="242" t="s">
        <v>14368</v>
      </c>
      <c r="C3047" s="242" t="s">
        <v>14505</v>
      </c>
      <c r="D3047" s="242" t="s">
        <v>4742</v>
      </c>
      <c r="E3047" s="242" t="s">
        <v>14150</v>
      </c>
      <c r="F3047" s="242"/>
      <c r="G3047" s="240">
        <v>60</v>
      </c>
      <c r="H3047" s="241">
        <v>0</v>
      </c>
      <c r="I3047" s="242" t="s">
        <v>9474</v>
      </c>
      <c r="J3047" s="242" t="s">
        <v>9475</v>
      </c>
      <c r="K3047" s="242" t="s">
        <v>4729</v>
      </c>
      <c r="L3047" s="242" t="s">
        <v>4832</v>
      </c>
      <c r="M3047" s="242" t="s">
        <v>5212</v>
      </c>
      <c r="N3047" s="242"/>
      <c r="O3047" s="242" t="s">
        <v>18819</v>
      </c>
      <c r="P3047" s="242" t="s">
        <v>14128</v>
      </c>
      <c r="Q3047" s="242" t="s">
        <v>8494</v>
      </c>
    </row>
    <row r="3048" spans="1:17">
      <c r="A3048" s="242" t="s">
        <v>14506</v>
      </c>
      <c r="B3048" s="242" t="s">
        <v>14368</v>
      </c>
      <c r="C3048" s="242" t="s">
        <v>14507</v>
      </c>
      <c r="D3048" s="242" t="s">
        <v>4742</v>
      </c>
      <c r="E3048" s="242" t="s">
        <v>14150</v>
      </c>
      <c r="F3048" s="242"/>
      <c r="G3048" s="240">
        <v>60</v>
      </c>
      <c r="H3048" s="241">
        <v>0</v>
      </c>
      <c r="I3048" s="242" t="s">
        <v>4830</v>
      </c>
      <c r="J3048" s="242" t="s">
        <v>4831</v>
      </c>
      <c r="K3048" s="242" t="s">
        <v>4729</v>
      </c>
      <c r="L3048" s="242" t="s">
        <v>4832</v>
      </c>
      <c r="M3048" s="242" t="s">
        <v>5153</v>
      </c>
      <c r="N3048" s="242"/>
      <c r="O3048" s="242" t="s">
        <v>18819</v>
      </c>
      <c r="P3048" s="242" t="s">
        <v>14128</v>
      </c>
      <c r="Q3048" s="242" t="s">
        <v>8494</v>
      </c>
    </row>
    <row r="3049" spans="1:17">
      <c r="A3049" s="242" t="s">
        <v>14508</v>
      </c>
      <c r="B3049" s="242" t="s">
        <v>14368</v>
      </c>
      <c r="C3049" s="242" t="s">
        <v>14509</v>
      </c>
      <c r="D3049" s="242" t="s">
        <v>4742</v>
      </c>
      <c r="E3049" s="242" t="s">
        <v>14150</v>
      </c>
      <c r="F3049" s="242"/>
      <c r="G3049" s="240">
        <v>60</v>
      </c>
      <c r="H3049" s="241">
        <v>0</v>
      </c>
      <c r="I3049" s="242" t="s">
        <v>4830</v>
      </c>
      <c r="J3049" s="242" t="s">
        <v>4831</v>
      </c>
      <c r="K3049" s="242" t="s">
        <v>4729</v>
      </c>
      <c r="L3049" s="242" t="s">
        <v>4832</v>
      </c>
      <c r="M3049" s="242" t="s">
        <v>5222</v>
      </c>
      <c r="N3049" s="242"/>
      <c r="O3049" s="242" t="s">
        <v>18819</v>
      </c>
      <c r="P3049" s="242" t="s">
        <v>14128</v>
      </c>
      <c r="Q3049" s="242" t="s">
        <v>8494</v>
      </c>
    </row>
    <row r="3050" spans="1:17">
      <c r="A3050" s="242" t="s">
        <v>14510</v>
      </c>
      <c r="B3050" s="242" t="s">
        <v>14368</v>
      </c>
      <c r="C3050" s="242" t="s">
        <v>14511</v>
      </c>
      <c r="D3050" s="242" t="s">
        <v>4742</v>
      </c>
      <c r="E3050" s="242" t="s">
        <v>14150</v>
      </c>
      <c r="F3050" s="242"/>
      <c r="G3050" s="240">
        <v>60</v>
      </c>
      <c r="H3050" s="241">
        <v>0</v>
      </c>
      <c r="I3050" s="242" t="s">
        <v>4842</v>
      </c>
      <c r="J3050" s="242" t="s">
        <v>4843</v>
      </c>
      <c r="K3050" s="242" t="s">
        <v>4729</v>
      </c>
      <c r="L3050" s="242" t="s">
        <v>4832</v>
      </c>
      <c r="M3050" s="242" t="s">
        <v>4844</v>
      </c>
      <c r="N3050" s="242"/>
      <c r="O3050" s="242" t="s">
        <v>18819</v>
      </c>
      <c r="P3050" s="242" t="s">
        <v>14128</v>
      </c>
      <c r="Q3050" s="242" t="s">
        <v>8494</v>
      </c>
    </row>
    <row r="3051" spans="1:17">
      <c r="A3051" s="242" t="s">
        <v>14512</v>
      </c>
      <c r="B3051" s="242" t="s">
        <v>14362</v>
      </c>
      <c r="C3051" s="242" t="s">
        <v>14513</v>
      </c>
      <c r="D3051" s="242"/>
      <c r="E3051" s="242" t="s">
        <v>14130</v>
      </c>
      <c r="F3051" s="242" t="s">
        <v>4742</v>
      </c>
      <c r="G3051" s="240">
        <v>60</v>
      </c>
      <c r="H3051" s="241">
        <v>0</v>
      </c>
      <c r="I3051" s="242" t="s">
        <v>4747</v>
      </c>
      <c r="J3051" s="242" t="s">
        <v>4748</v>
      </c>
      <c r="K3051" s="242" t="s">
        <v>4729</v>
      </c>
      <c r="L3051" s="242" t="s">
        <v>4730</v>
      </c>
      <c r="M3051" s="242" t="s">
        <v>4749</v>
      </c>
      <c r="N3051" s="242"/>
      <c r="O3051" s="242" t="s">
        <v>18819</v>
      </c>
      <c r="P3051" s="242" t="s">
        <v>14128</v>
      </c>
      <c r="Q3051" s="242" t="s">
        <v>4733</v>
      </c>
    </row>
    <row r="3052" spans="1:17">
      <c r="A3052" s="242" t="s">
        <v>14514</v>
      </c>
      <c r="B3052" s="242" t="s">
        <v>14368</v>
      </c>
      <c r="C3052" s="242" t="s">
        <v>14515</v>
      </c>
      <c r="D3052" s="242" t="s">
        <v>4742</v>
      </c>
      <c r="E3052" s="242" t="s">
        <v>14150</v>
      </c>
      <c r="F3052" s="242"/>
      <c r="G3052" s="240">
        <v>60</v>
      </c>
      <c r="H3052" s="241">
        <v>0</v>
      </c>
      <c r="I3052" s="242" t="s">
        <v>4842</v>
      </c>
      <c r="J3052" s="242" t="s">
        <v>4843</v>
      </c>
      <c r="K3052" s="242" t="s">
        <v>4729</v>
      </c>
      <c r="L3052" s="242" t="s">
        <v>4832</v>
      </c>
      <c r="M3052" s="242" t="s">
        <v>5202</v>
      </c>
      <c r="N3052" s="242"/>
      <c r="O3052" s="242" t="s">
        <v>18819</v>
      </c>
      <c r="P3052" s="242" t="s">
        <v>14128</v>
      </c>
      <c r="Q3052" s="242" t="s">
        <v>8494</v>
      </c>
    </row>
    <row r="3053" spans="1:17">
      <c r="A3053" s="242" t="s">
        <v>14516</v>
      </c>
      <c r="B3053" s="242" t="s">
        <v>14362</v>
      </c>
      <c r="C3053" s="242" t="s">
        <v>14517</v>
      </c>
      <c r="D3053" s="242"/>
      <c r="E3053" s="242" t="s">
        <v>14130</v>
      </c>
      <c r="F3053" s="242" t="s">
        <v>4742</v>
      </c>
      <c r="G3053" s="240">
        <v>60</v>
      </c>
      <c r="H3053" s="241">
        <v>0</v>
      </c>
      <c r="I3053" s="242" t="s">
        <v>4738</v>
      </c>
      <c r="J3053" s="242" t="s">
        <v>4739</v>
      </c>
      <c r="K3053" s="242" t="s">
        <v>4729</v>
      </c>
      <c r="L3053" s="242" t="s">
        <v>4730</v>
      </c>
      <c r="M3053" s="242" t="s">
        <v>4740</v>
      </c>
      <c r="N3053" s="242" t="s">
        <v>4765</v>
      </c>
      <c r="O3053" s="242" t="s">
        <v>18819</v>
      </c>
      <c r="P3053" s="242" t="s">
        <v>14128</v>
      </c>
      <c r="Q3053" s="242" t="s">
        <v>4733</v>
      </c>
    </row>
    <row r="3054" spans="1:17">
      <c r="A3054" s="242" t="s">
        <v>14518</v>
      </c>
      <c r="B3054" s="242" t="s">
        <v>14362</v>
      </c>
      <c r="C3054" s="242" t="s">
        <v>14519</v>
      </c>
      <c r="D3054" s="242"/>
      <c r="E3054" s="242" t="s">
        <v>14130</v>
      </c>
      <c r="F3054" s="242" t="s">
        <v>4742</v>
      </c>
      <c r="G3054" s="240">
        <v>60</v>
      </c>
      <c r="H3054" s="241">
        <v>0</v>
      </c>
      <c r="I3054" s="242" t="s">
        <v>4738</v>
      </c>
      <c r="J3054" s="242" t="s">
        <v>4739</v>
      </c>
      <c r="K3054" s="242" t="s">
        <v>4729</v>
      </c>
      <c r="L3054" s="242" t="s">
        <v>4730</v>
      </c>
      <c r="M3054" s="242" t="s">
        <v>4813</v>
      </c>
      <c r="N3054" s="242"/>
      <c r="O3054" s="242" t="s">
        <v>18819</v>
      </c>
      <c r="P3054" s="242" t="s">
        <v>14128</v>
      </c>
      <c r="Q3054" s="242" t="s">
        <v>4733</v>
      </c>
    </row>
    <row r="3055" spans="1:17">
      <c r="A3055" s="242" t="s">
        <v>14520</v>
      </c>
      <c r="B3055" s="242" t="s">
        <v>14521</v>
      </c>
      <c r="C3055" s="242" t="s">
        <v>14522</v>
      </c>
      <c r="D3055" s="242"/>
      <c r="E3055" s="242" t="s">
        <v>14130</v>
      </c>
      <c r="F3055" s="242" t="s">
        <v>4742</v>
      </c>
      <c r="G3055" s="240">
        <v>60</v>
      </c>
      <c r="H3055" s="241">
        <v>0</v>
      </c>
      <c r="I3055" s="242" t="s">
        <v>4738</v>
      </c>
      <c r="J3055" s="242" t="s">
        <v>4739</v>
      </c>
      <c r="K3055" s="242" t="s">
        <v>4729</v>
      </c>
      <c r="L3055" s="242" t="s">
        <v>4730</v>
      </c>
      <c r="M3055" s="242" t="s">
        <v>5320</v>
      </c>
      <c r="N3055" s="242"/>
      <c r="O3055" s="242" t="s">
        <v>18819</v>
      </c>
      <c r="P3055" s="242" t="s">
        <v>14128</v>
      </c>
      <c r="Q3055" s="242" t="s">
        <v>4733</v>
      </c>
    </row>
    <row r="3056" spans="1:17">
      <c r="A3056" s="242" t="s">
        <v>14523</v>
      </c>
      <c r="B3056" s="242" t="s">
        <v>14368</v>
      </c>
      <c r="C3056" s="242" t="s">
        <v>14524</v>
      </c>
      <c r="D3056" s="242" t="s">
        <v>4742</v>
      </c>
      <c r="E3056" s="242" t="s">
        <v>14150</v>
      </c>
      <c r="F3056" s="242"/>
      <c r="G3056" s="240">
        <v>60</v>
      </c>
      <c r="H3056" s="241">
        <v>0</v>
      </c>
      <c r="I3056" s="242" t="s">
        <v>4830</v>
      </c>
      <c r="J3056" s="242" t="s">
        <v>4831</v>
      </c>
      <c r="K3056" s="242" t="s">
        <v>4729</v>
      </c>
      <c r="L3056" s="242" t="s">
        <v>4832</v>
      </c>
      <c r="M3056" s="242" t="s">
        <v>5153</v>
      </c>
      <c r="N3056" s="242"/>
      <c r="O3056" s="242" t="s">
        <v>18819</v>
      </c>
      <c r="P3056" s="242" t="s">
        <v>14128</v>
      </c>
      <c r="Q3056" s="242" t="s">
        <v>8494</v>
      </c>
    </row>
    <row r="3057" spans="1:17">
      <c r="A3057" s="242" t="s">
        <v>14525</v>
      </c>
      <c r="B3057" s="242" t="s">
        <v>14368</v>
      </c>
      <c r="C3057" s="242" t="s">
        <v>14526</v>
      </c>
      <c r="D3057" s="242" t="s">
        <v>4742</v>
      </c>
      <c r="E3057" s="242" t="s">
        <v>14150</v>
      </c>
      <c r="F3057" s="242"/>
      <c r="G3057" s="240">
        <v>60</v>
      </c>
      <c r="H3057" s="241">
        <v>0</v>
      </c>
      <c r="I3057" s="242" t="s">
        <v>9474</v>
      </c>
      <c r="J3057" s="242" t="s">
        <v>9475</v>
      </c>
      <c r="K3057" s="242" t="s">
        <v>4729</v>
      </c>
      <c r="L3057" s="242" t="s">
        <v>4832</v>
      </c>
      <c r="M3057" s="242" t="s">
        <v>4991</v>
      </c>
      <c r="N3057" s="242"/>
      <c r="O3057" s="242" t="s">
        <v>18819</v>
      </c>
      <c r="P3057" s="242" t="s">
        <v>14128</v>
      </c>
      <c r="Q3057" s="242" t="s">
        <v>8494</v>
      </c>
    </row>
    <row r="3058" spans="1:17">
      <c r="A3058" s="242" t="s">
        <v>14527</v>
      </c>
      <c r="B3058" s="242" t="s">
        <v>14362</v>
      </c>
      <c r="C3058" s="242" t="s">
        <v>14528</v>
      </c>
      <c r="D3058" s="242"/>
      <c r="E3058" s="242" t="s">
        <v>14130</v>
      </c>
      <c r="F3058" s="242" t="s">
        <v>4742</v>
      </c>
      <c r="G3058" s="240">
        <v>60</v>
      </c>
      <c r="H3058" s="241">
        <v>0</v>
      </c>
      <c r="I3058" s="242" t="s">
        <v>4780</v>
      </c>
      <c r="J3058" s="242" t="s">
        <v>4781</v>
      </c>
      <c r="K3058" s="242" t="s">
        <v>4729</v>
      </c>
      <c r="L3058" s="242" t="s">
        <v>4730</v>
      </c>
      <c r="M3058" s="242" t="s">
        <v>6439</v>
      </c>
      <c r="N3058" s="242"/>
      <c r="O3058" s="242" t="s">
        <v>18819</v>
      </c>
      <c r="P3058" s="242" t="s">
        <v>14128</v>
      </c>
      <c r="Q3058" s="242" t="s">
        <v>4733</v>
      </c>
    </row>
    <row r="3059" spans="1:17">
      <c r="A3059" s="242" t="s">
        <v>14529</v>
      </c>
      <c r="B3059" s="242" t="s">
        <v>14362</v>
      </c>
      <c r="C3059" s="242" t="s">
        <v>14530</v>
      </c>
      <c r="D3059" s="242"/>
      <c r="E3059" s="242" t="s">
        <v>14130</v>
      </c>
      <c r="F3059" s="242" t="s">
        <v>4742</v>
      </c>
      <c r="G3059" s="240">
        <v>60</v>
      </c>
      <c r="H3059" s="241">
        <v>0</v>
      </c>
      <c r="I3059" s="242" t="s">
        <v>4780</v>
      </c>
      <c r="J3059" s="242" t="s">
        <v>4781</v>
      </c>
      <c r="K3059" s="242" t="s">
        <v>4729</v>
      </c>
      <c r="L3059" s="242" t="s">
        <v>4730</v>
      </c>
      <c r="M3059" s="242" t="s">
        <v>4822</v>
      </c>
      <c r="N3059" s="242"/>
      <c r="O3059" s="242" t="s">
        <v>18819</v>
      </c>
      <c r="P3059" s="242" t="s">
        <v>14128</v>
      </c>
      <c r="Q3059" s="242" t="s">
        <v>4733</v>
      </c>
    </row>
    <row r="3060" spans="1:17">
      <c r="A3060" s="242" t="s">
        <v>14531</v>
      </c>
      <c r="B3060" s="242" t="s">
        <v>14362</v>
      </c>
      <c r="C3060" s="242" t="s">
        <v>14532</v>
      </c>
      <c r="D3060" s="242"/>
      <c r="E3060" s="242" t="s">
        <v>14130</v>
      </c>
      <c r="F3060" s="242" t="s">
        <v>4742</v>
      </c>
      <c r="G3060" s="240">
        <v>60</v>
      </c>
      <c r="H3060" s="241">
        <v>0</v>
      </c>
      <c r="I3060" s="242" t="s">
        <v>4775</v>
      </c>
      <c r="J3060" s="242" t="s">
        <v>4776</v>
      </c>
      <c r="K3060" s="242" t="s">
        <v>4729</v>
      </c>
      <c r="L3060" s="242" t="s">
        <v>4730</v>
      </c>
      <c r="M3060" s="242" t="s">
        <v>4908</v>
      </c>
      <c r="N3060" s="242" t="s">
        <v>7937</v>
      </c>
      <c r="O3060" s="242" t="s">
        <v>18819</v>
      </c>
      <c r="P3060" s="242" t="s">
        <v>14128</v>
      </c>
      <c r="Q3060" s="242" t="s">
        <v>4733</v>
      </c>
    </row>
    <row r="3061" spans="1:17">
      <c r="A3061" s="242" t="s">
        <v>14533</v>
      </c>
      <c r="B3061" s="242" t="s">
        <v>14368</v>
      </c>
      <c r="C3061" s="242" t="s">
        <v>14534</v>
      </c>
      <c r="D3061" s="242" t="s">
        <v>4742</v>
      </c>
      <c r="E3061" s="242" t="s">
        <v>14150</v>
      </c>
      <c r="F3061" s="242"/>
      <c r="G3061" s="240">
        <v>60</v>
      </c>
      <c r="H3061" s="241">
        <v>0</v>
      </c>
      <c r="I3061" s="242" t="s">
        <v>4830</v>
      </c>
      <c r="J3061" s="242" t="s">
        <v>4831</v>
      </c>
      <c r="K3061" s="242" t="s">
        <v>4729</v>
      </c>
      <c r="L3061" s="242" t="s">
        <v>4832</v>
      </c>
      <c r="M3061" s="242" t="s">
        <v>5153</v>
      </c>
      <c r="N3061" s="242"/>
      <c r="O3061" s="242" t="s">
        <v>18819</v>
      </c>
      <c r="P3061" s="242" t="s">
        <v>14128</v>
      </c>
      <c r="Q3061" s="242" t="s">
        <v>8494</v>
      </c>
    </row>
    <row r="3062" spans="1:17">
      <c r="A3062" s="242" t="s">
        <v>14535</v>
      </c>
      <c r="B3062" s="242" t="s">
        <v>14362</v>
      </c>
      <c r="C3062" s="242" t="s">
        <v>14536</v>
      </c>
      <c r="D3062" s="242"/>
      <c r="E3062" s="242" t="s">
        <v>14130</v>
      </c>
      <c r="F3062" s="242" t="s">
        <v>4742</v>
      </c>
      <c r="G3062" s="240">
        <v>60</v>
      </c>
      <c r="H3062" s="241">
        <v>0</v>
      </c>
      <c r="I3062" s="242" t="s">
        <v>4738</v>
      </c>
      <c r="J3062" s="242" t="s">
        <v>4739</v>
      </c>
      <c r="K3062" s="242" t="s">
        <v>4729</v>
      </c>
      <c r="L3062" s="242" t="s">
        <v>4730</v>
      </c>
      <c r="M3062" s="242" t="s">
        <v>4813</v>
      </c>
      <c r="N3062" s="242"/>
      <c r="O3062" s="242" t="s">
        <v>18819</v>
      </c>
      <c r="P3062" s="242" t="s">
        <v>14128</v>
      </c>
      <c r="Q3062" s="242" t="s">
        <v>4733</v>
      </c>
    </row>
    <row r="3063" spans="1:17">
      <c r="A3063" s="242" t="s">
        <v>14537</v>
      </c>
      <c r="B3063" s="242" t="s">
        <v>14362</v>
      </c>
      <c r="C3063" s="242" t="s">
        <v>14538</v>
      </c>
      <c r="D3063" s="242"/>
      <c r="E3063" s="242" t="s">
        <v>14130</v>
      </c>
      <c r="F3063" s="242" t="s">
        <v>4742</v>
      </c>
      <c r="G3063" s="240">
        <v>60</v>
      </c>
      <c r="H3063" s="241">
        <v>0</v>
      </c>
      <c r="I3063" s="242" t="s">
        <v>4738</v>
      </c>
      <c r="J3063" s="242" t="s">
        <v>4739</v>
      </c>
      <c r="K3063" s="242" t="s">
        <v>4729</v>
      </c>
      <c r="L3063" s="242" t="s">
        <v>4730</v>
      </c>
      <c r="M3063" s="242" t="s">
        <v>4785</v>
      </c>
      <c r="N3063" s="242"/>
      <c r="O3063" s="242" t="s">
        <v>18819</v>
      </c>
      <c r="P3063" s="242" t="s">
        <v>14128</v>
      </c>
      <c r="Q3063" s="242" t="s">
        <v>4733</v>
      </c>
    </row>
    <row r="3064" spans="1:17">
      <c r="A3064" s="242" t="s">
        <v>14539</v>
      </c>
      <c r="B3064" s="242" t="s">
        <v>14353</v>
      </c>
      <c r="C3064" s="242" t="s">
        <v>14540</v>
      </c>
      <c r="D3064" s="242"/>
      <c r="E3064" s="242" t="s">
        <v>14130</v>
      </c>
      <c r="F3064" s="242" t="s">
        <v>4742</v>
      </c>
      <c r="G3064" s="240">
        <v>60</v>
      </c>
      <c r="H3064" s="241">
        <v>0</v>
      </c>
      <c r="I3064" s="242" t="s">
        <v>4808</v>
      </c>
      <c r="J3064" s="242" t="s">
        <v>4809</v>
      </c>
      <c r="K3064" s="242" t="s">
        <v>4729</v>
      </c>
      <c r="L3064" s="242" t="s">
        <v>4730</v>
      </c>
      <c r="M3064" s="242" t="s">
        <v>4810</v>
      </c>
      <c r="N3064" s="242"/>
      <c r="O3064" s="242" t="s">
        <v>18819</v>
      </c>
      <c r="P3064" s="242" t="s">
        <v>14128</v>
      </c>
      <c r="Q3064" s="242" t="s">
        <v>4733</v>
      </c>
    </row>
    <row r="3065" spans="1:17">
      <c r="A3065" s="242" t="s">
        <v>14541</v>
      </c>
      <c r="B3065" s="242" t="s">
        <v>14365</v>
      </c>
      <c r="C3065" s="242" t="s">
        <v>14542</v>
      </c>
      <c r="D3065" s="242" t="s">
        <v>4742</v>
      </c>
      <c r="E3065" s="242" t="s">
        <v>14150</v>
      </c>
      <c r="F3065" s="242"/>
      <c r="G3065" s="240">
        <v>60</v>
      </c>
      <c r="H3065" s="241">
        <v>0</v>
      </c>
      <c r="I3065" s="242" t="s">
        <v>4842</v>
      </c>
      <c r="J3065" s="242" t="s">
        <v>4843</v>
      </c>
      <c r="K3065" s="242" t="s">
        <v>4729</v>
      </c>
      <c r="L3065" s="242" t="s">
        <v>4832</v>
      </c>
      <c r="M3065" s="242" t="s">
        <v>5325</v>
      </c>
      <c r="N3065" s="242"/>
      <c r="O3065" s="242" t="s">
        <v>18819</v>
      </c>
      <c r="P3065" s="242" t="s">
        <v>14128</v>
      </c>
      <c r="Q3065" s="242" t="s">
        <v>8494</v>
      </c>
    </row>
    <row r="3066" spans="1:17">
      <c r="A3066" s="242" t="s">
        <v>14543</v>
      </c>
      <c r="B3066" s="242" t="s">
        <v>14368</v>
      </c>
      <c r="C3066" s="242" t="s">
        <v>14544</v>
      </c>
      <c r="D3066" s="242" t="s">
        <v>4742</v>
      </c>
      <c r="E3066" s="242" t="s">
        <v>14150</v>
      </c>
      <c r="F3066" s="242"/>
      <c r="G3066" s="240">
        <v>60</v>
      </c>
      <c r="H3066" s="241">
        <v>0</v>
      </c>
      <c r="I3066" s="242" t="s">
        <v>4830</v>
      </c>
      <c r="J3066" s="242" t="s">
        <v>4831</v>
      </c>
      <c r="K3066" s="242" t="s">
        <v>4729</v>
      </c>
      <c r="L3066" s="242" t="s">
        <v>4832</v>
      </c>
      <c r="M3066" s="242" t="s">
        <v>5153</v>
      </c>
      <c r="N3066" s="242"/>
      <c r="O3066" s="242" t="s">
        <v>18819</v>
      </c>
      <c r="P3066" s="242" t="s">
        <v>14128</v>
      </c>
      <c r="Q3066" s="242" t="s">
        <v>8494</v>
      </c>
    </row>
    <row r="3067" spans="1:17">
      <c r="A3067" s="242" t="s">
        <v>14545</v>
      </c>
      <c r="B3067" s="242" t="s">
        <v>14353</v>
      </c>
      <c r="C3067" s="242" t="s">
        <v>14546</v>
      </c>
      <c r="D3067" s="242"/>
      <c r="E3067" s="242" t="s">
        <v>14130</v>
      </c>
      <c r="F3067" s="242" t="s">
        <v>4742</v>
      </c>
      <c r="G3067" s="240">
        <v>60</v>
      </c>
      <c r="H3067" s="241">
        <v>0</v>
      </c>
      <c r="I3067" s="242" t="s">
        <v>4808</v>
      </c>
      <c r="J3067" s="242" t="s">
        <v>4809</v>
      </c>
      <c r="K3067" s="242" t="s">
        <v>4729</v>
      </c>
      <c r="L3067" s="242" t="s">
        <v>4730</v>
      </c>
      <c r="M3067" s="242" t="s">
        <v>4810</v>
      </c>
      <c r="N3067" s="242"/>
      <c r="O3067" s="242" t="s">
        <v>18819</v>
      </c>
      <c r="P3067" s="242" t="s">
        <v>14128</v>
      </c>
      <c r="Q3067" s="242" t="s">
        <v>4733</v>
      </c>
    </row>
    <row r="3068" spans="1:17">
      <c r="A3068" s="242" t="s">
        <v>14547</v>
      </c>
      <c r="B3068" s="242" t="s">
        <v>14368</v>
      </c>
      <c r="C3068" s="242" t="s">
        <v>14548</v>
      </c>
      <c r="D3068" s="242" t="s">
        <v>4742</v>
      </c>
      <c r="E3068" s="242" t="s">
        <v>14150</v>
      </c>
      <c r="F3068" s="242"/>
      <c r="G3068" s="240">
        <v>60</v>
      </c>
      <c r="H3068" s="241">
        <v>0</v>
      </c>
      <c r="I3068" s="242" t="s">
        <v>4830</v>
      </c>
      <c r="J3068" s="242" t="s">
        <v>4831</v>
      </c>
      <c r="K3068" s="242" t="s">
        <v>4729</v>
      </c>
      <c r="L3068" s="242" t="s">
        <v>4832</v>
      </c>
      <c r="M3068" s="242" t="s">
        <v>5153</v>
      </c>
      <c r="N3068" s="242"/>
      <c r="O3068" s="242" t="s">
        <v>18819</v>
      </c>
      <c r="P3068" s="242" t="s">
        <v>14128</v>
      </c>
      <c r="Q3068" s="242" t="s">
        <v>8494</v>
      </c>
    </row>
    <row r="3069" spans="1:17">
      <c r="A3069" s="242" t="s">
        <v>14549</v>
      </c>
      <c r="B3069" s="242" t="s">
        <v>14368</v>
      </c>
      <c r="C3069" s="242" t="s">
        <v>14550</v>
      </c>
      <c r="D3069" s="242" t="s">
        <v>4742</v>
      </c>
      <c r="E3069" s="242" t="s">
        <v>14150</v>
      </c>
      <c r="F3069" s="242"/>
      <c r="G3069" s="240">
        <v>60</v>
      </c>
      <c r="H3069" s="241">
        <v>0</v>
      </c>
      <c r="I3069" s="242" t="s">
        <v>9474</v>
      </c>
      <c r="J3069" s="242" t="s">
        <v>9475</v>
      </c>
      <c r="K3069" s="242" t="s">
        <v>4729</v>
      </c>
      <c r="L3069" s="242" t="s">
        <v>4832</v>
      </c>
      <c r="M3069" s="242" t="s">
        <v>4833</v>
      </c>
      <c r="N3069" s="242"/>
      <c r="O3069" s="242" t="s">
        <v>18819</v>
      </c>
      <c r="P3069" s="242" t="s">
        <v>14128</v>
      </c>
      <c r="Q3069" s="242" t="s">
        <v>8494</v>
      </c>
    </row>
    <row r="3070" spans="1:17">
      <c r="A3070" s="242" t="s">
        <v>14551</v>
      </c>
      <c r="B3070" s="242" t="s">
        <v>14379</v>
      </c>
      <c r="C3070" s="242" t="s">
        <v>14552</v>
      </c>
      <c r="D3070" s="242" t="s">
        <v>4742</v>
      </c>
      <c r="E3070" s="242" t="s">
        <v>14150</v>
      </c>
      <c r="F3070" s="242"/>
      <c r="G3070" s="240">
        <v>60</v>
      </c>
      <c r="H3070" s="241">
        <v>0</v>
      </c>
      <c r="I3070" s="242" t="s">
        <v>4830</v>
      </c>
      <c r="J3070" s="242" t="s">
        <v>4831</v>
      </c>
      <c r="K3070" s="242" t="s">
        <v>4729</v>
      </c>
      <c r="L3070" s="242" t="s">
        <v>4832</v>
      </c>
      <c r="M3070" s="242" t="s">
        <v>4901</v>
      </c>
      <c r="N3070" s="242"/>
      <c r="O3070" s="242" t="s">
        <v>18819</v>
      </c>
      <c r="P3070" s="242" t="s">
        <v>14128</v>
      </c>
      <c r="Q3070" s="242" t="s">
        <v>8494</v>
      </c>
    </row>
    <row r="3071" spans="1:17">
      <c r="A3071" s="242" t="s">
        <v>14553</v>
      </c>
      <c r="B3071" s="242" t="s">
        <v>14368</v>
      </c>
      <c r="C3071" s="242" t="s">
        <v>14554</v>
      </c>
      <c r="D3071" s="242" t="s">
        <v>4742</v>
      </c>
      <c r="E3071" s="242" t="s">
        <v>14150</v>
      </c>
      <c r="F3071" s="242"/>
      <c r="G3071" s="240">
        <v>60</v>
      </c>
      <c r="H3071" s="241">
        <v>0</v>
      </c>
      <c r="I3071" s="242" t="s">
        <v>4842</v>
      </c>
      <c r="J3071" s="242" t="s">
        <v>4843</v>
      </c>
      <c r="K3071" s="242" t="s">
        <v>4729</v>
      </c>
      <c r="L3071" s="242" t="s">
        <v>4832</v>
      </c>
      <c r="M3071" s="242" t="s">
        <v>4844</v>
      </c>
      <c r="N3071" s="242"/>
      <c r="O3071" s="242" t="s">
        <v>18819</v>
      </c>
      <c r="P3071" s="242" t="s">
        <v>14128</v>
      </c>
      <c r="Q3071" s="242" t="s">
        <v>8494</v>
      </c>
    </row>
    <row r="3072" spans="1:17">
      <c r="A3072" s="242" t="s">
        <v>14555</v>
      </c>
      <c r="B3072" s="242" t="s">
        <v>14368</v>
      </c>
      <c r="C3072" s="242" t="s">
        <v>14556</v>
      </c>
      <c r="D3072" s="242" t="s">
        <v>4742</v>
      </c>
      <c r="E3072" s="242" t="s">
        <v>14150</v>
      </c>
      <c r="F3072" s="242"/>
      <c r="G3072" s="240">
        <v>60</v>
      </c>
      <c r="H3072" s="241">
        <v>0</v>
      </c>
      <c r="I3072" s="242" t="s">
        <v>4830</v>
      </c>
      <c r="J3072" s="242" t="s">
        <v>4831</v>
      </c>
      <c r="K3072" s="242" t="s">
        <v>4729</v>
      </c>
      <c r="L3072" s="242" t="s">
        <v>4832</v>
      </c>
      <c r="M3072" s="242" t="s">
        <v>5153</v>
      </c>
      <c r="N3072" s="242"/>
      <c r="O3072" s="242" t="s">
        <v>18819</v>
      </c>
      <c r="P3072" s="242" t="s">
        <v>14128</v>
      </c>
      <c r="Q3072" s="242" t="s">
        <v>8494</v>
      </c>
    </row>
    <row r="3073" spans="1:17">
      <c r="A3073" s="242" t="s">
        <v>14557</v>
      </c>
      <c r="B3073" s="242" t="s">
        <v>14368</v>
      </c>
      <c r="C3073" s="242" t="s">
        <v>14558</v>
      </c>
      <c r="D3073" s="242" t="s">
        <v>4742</v>
      </c>
      <c r="E3073" s="242" t="s">
        <v>14150</v>
      </c>
      <c r="F3073" s="242"/>
      <c r="G3073" s="240">
        <v>60</v>
      </c>
      <c r="H3073" s="241">
        <v>0</v>
      </c>
      <c r="I3073" s="242" t="s">
        <v>4830</v>
      </c>
      <c r="J3073" s="242" t="s">
        <v>4831</v>
      </c>
      <c r="K3073" s="242" t="s">
        <v>4729</v>
      </c>
      <c r="L3073" s="242" t="s">
        <v>4832</v>
      </c>
      <c r="M3073" s="242" t="s">
        <v>5153</v>
      </c>
      <c r="N3073" s="242"/>
      <c r="O3073" s="242" t="s">
        <v>18819</v>
      </c>
      <c r="P3073" s="242" t="s">
        <v>14128</v>
      </c>
      <c r="Q3073" s="242" t="s">
        <v>8494</v>
      </c>
    </row>
    <row r="3074" spans="1:17">
      <c r="A3074" s="242" t="s">
        <v>14559</v>
      </c>
      <c r="B3074" s="242" t="s">
        <v>14368</v>
      </c>
      <c r="C3074" s="242" t="s">
        <v>14560</v>
      </c>
      <c r="D3074" s="242" t="s">
        <v>4742</v>
      </c>
      <c r="E3074" s="242" t="s">
        <v>14150</v>
      </c>
      <c r="F3074" s="242"/>
      <c r="G3074" s="240">
        <v>60</v>
      </c>
      <c r="H3074" s="241">
        <v>0</v>
      </c>
      <c r="I3074" s="242" t="s">
        <v>4830</v>
      </c>
      <c r="J3074" s="242" t="s">
        <v>4831</v>
      </c>
      <c r="K3074" s="242" t="s">
        <v>4729</v>
      </c>
      <c r="L3074" s="242" t="s">
        <v>4832</v>
      </c>
      <c r="M3074" s="242" t="s">
        <v>5222</v>
      </c>
      <c r="N3074" s="242"/>
      <c r="O3074" s="242" t="s">
        <v>18819</v>
      </c>
      <c r="P3074" s="242" t="s">
        <v>14128</v>
      </c>
      <c r="Q3074" s="242" t="s">
        <v>8494</v>
      </c>
    </row>
    <row r="3075" spans="1:17">
      <c r="A3075" s="242" t="s">
        <v>14561</v>
      </c>
      <c r="B3075" s="242" t="s">
        <v>14368</v>
      </c>
      <c r="C3075" s="242" t="s">
        <v>14562</v>
      </c>
      <c r="D3075" s="242" t="s">
        <v>4742</v>
      </c>
      <c r="E3075" s="242" t="s">
        <v>14150</v>
      </c>
      <c r="F3075" s="242"/>
      <c r="G3075" s="240">
        <v>60</v>
      </c>
      <c r="H3075" s="241">
        <v>0</v>
      </c>
      <c r="I3075" s="242" t="s">
        <v>9474</v>
      </c>
      <c r="J3075" s="242" t="s">
        <v>9475</v>
      </c>
      <c r="K3075" s="242" t="s">
        <v>4729</v>
      </c>
      <c r="L3075" s="242" t="s">
        <v>4832</v>
      </c>
      <c r="M3075" s="242" t="s">
        <v>5212</v>
      </c>
      <c r="N3075" s="242"/>
      <c r="O3075" s="242" t="s">
        <v>18819</v>
      </c>
      <c r="P3075" s="242" t="s">
        <v>14128</v>
      </c>
      <c r="Q3075" s="242" t="s">
        <v>8494</v>
      </c>
    </row>
    <row r="3076" spans="1:17">
      <c r="A3076" s="242" t="s">
        <v>14563</v>
      </c>
      <c r="B3076" s="242" t="s">
        <v>14365</v>
      </c>
      <c r="C3076" s="242" t="s">
        <v>14564</v>
      </c>
      <c r="D3076" s="242" t="s">
        <v>4742</v>
      </c>
      <c r="E3076" s="242" t="s">
        <v>14150</v>
      </c>
      <c r="F3076" s="242"/>
      <c r="G3076" s="240">
        <v>60</v>
      </c>
      <c r="H3076" s="241">
        <v>0</v>
      </c>
      <c r="I3076" s="242" t="s">
        <v>9474</v>
      </c>
      <c r="J3076" s="242" t="s">
        <v>9475</v>
      </c>
      <c r="K3076" s="242" t="s">
        <v>4729</v>
      </c>
      <c r="L3076" s="242" t="s">
        <v>4832</v>
      </c>
      <c r="M3076" s="242" t="s">
        <v>5167</v>
      </c>
      <c r="N3076" s="242"/>
      <c r="O3076" s="242" t="s">
        <v>18819</v>
      </c>
      <c r="P3076" s="242" t="s">
        <v>14128</v>
      </c>
      <c r="Q3076" s="242" t="s">
        <v>8494</v>
      </c>
    </row>
    <row r="3077" spans="1:17">
      <c r="A3077" s="242" t="s">
        <v>14565</v>
      </c>
      <c r="B3077" s="242" t="s">
        <v>14368</v>
      </c>
      <c r="C3077" s="242" t="s">
        <v>14566</v>
      </c>
      <c r="D3077" s="242" t="s">
        <v>4742</v>
      </c>
      <c r="E3077" s="242" t="s">
        <v>14150</v>
      </c>
      <c r="F3077" s="242"/>
      <c r="G3077" s="240">
        <v>60</v>
      </c>
      <c r="H3077" s="241">
        <v>0</v>
      </c>
      <c r="I3077" s="242" t="s">
        <v>4842</v>
      </c>
      <c r="J3077" s="242" t="s">
        <v>4843</v>
      </c>
      <c r="K3077" s="242" t="s">
        <v>4729</v>
      </c>
      <c r="L3077" s="242" t="s">
        <v>4832</v>
      </c>
      <c r="M3077" s="242" t="s">
        <v>4844</v>
      </c>
      <c r="N3077" s="242"/>
      <c r="O3077" s="242" t="s">
        <v>18819</v>
      </c>
      <c r="P3077" s="242" t="s">
        <v>14128</v>
      </c>
      <c r="Q3077" s="242" t="s">
        <v>8494</v>
      </c>
    </row>
    <row r="3078" spans="1:17">
      <c r="A3078" s="242" t="s">
        <v>14567</v>
      </c>
      <c r="B3078" s="242" t="s">
        <v>14368</v>
      </c>
      <c r="C3078" s="242" t="s">
        <v>14568</v>
      </c>
      <c r="D3078" s="242" t="s">
        <v>4742</v>
      </c>
      <c r="E3078" s="242" t="s">
        <v>14150</v>
      </c>
      <c r="F3078" s="242"/>
      <c r="G3078" s="240">
        <v>60</v>
      </c>
      <c r="H3078" s="241">
        <v>0</v>
      </c>
      <c r="I3078" s="242" t="s">
        <v>9474</v>
      </c>
      <c r="J3078" s="242" t="s">
        <v>9475</v>
      </c>
      <c r="K3078" s="242" t="s">
        <v>4729</v>
      </c>
      <c r="L3078" s="242" t="s">
        <v>4832</v>
      </c>
      <c r="M3078" s="242" t="s">
        <v>4833</v>
      </c>
      <c r="N3078" s="242"/>
      <c r="O3078" s="242" t="s">
        <v>18819</v>
      </c>
      <c r="P3078" s="242" t="s">
        <v>14128</v>
      </c>
      <c r="Q3078" s="242" t="s">
        <v>8494</v>
      </c>
    </row>
    <row r="3079" spans="1:17">
      <c r="A3079" s="242" t="s">
        <v>14569</v>
      </c>
      <c r="B3079" s="242" t="s">
        <v>14368</v>
      </c>
      <c r="C3079" s="242" t="s">
        <v>14570</v>
      </c>
      <c r="D3079" s="242" t="s">
        <v>4742</v>
      </c>
      <c r="E3079" s="242" t="s">
        <v>14150</v>
      </c>
      <c r="F3079" s="242"/>
      <c r="G3079" s="240">
        <v>60</v>
      </c>
      <c r="H3079" s="241">
        <v>0</v>
      </c>
      <c r="I3079" s="242" t="s">
        <v>4830</v>
      </c>
      <c r="J3079" s="242" t="s">
        <v>4831</v>
      </c>
      <c r="K3079" s="242" t="s">
        <v>4729</v>
      </c>
      <c r="L3079" s="242" t="s">
        <v>4832</v>
      </c>
      <c r="M3079" s="242" t="s">
        <v>5153</v>
      </c>
      <c r="N3079" s="242"/>
      <c r="O3079" s="242" t="s">
        <v>18819</v>
      </c>
      <c r="P3079" s="242" t="s">
        <v>14128</v>
      </c>
      <c r="Q3079" s="242" t="s">
        <v>8494</v>
      </c>
    </row>
    <row r="3080" spans="1:17">
      <c r="A3080" s="242" t="s">
        <v>14571</v>
      </c>
      <c r="B3080" s="242" t="s">
        <v>14368</v>
      </c>
      <c r="C3080" s="242" t="s">
        <v>14572</v>
      </c>
      <c r="D3080" s="242" t="s">
        <v>4742</v>
      </c>
      <c r="E3080" s="242" t="s">
        <v>14150</v>
      </c>
      <c r="F3080" s="242"/>
      <c r="G3080" s="240">
        <v>60</v>
      </c>
      <c r="H3080" s="241">
        <v>0</v>
      </c>
      <c r="I3080" s="242" t="s">
        <v>4842</v>
      </c>
      <c r="J3080" s="242" t="s">
        <v>4843</v>
      </c>
      <c r="K3080" s="242" t="s">
        <v>4729</v>
      </c>
      <c r="L3080" s="242" t="s">
        <v>4832</v>
      </c>
      <c r="M3080" s="242" t="s">
        <v>4844</v>
      </c>
      <c r="N3080" s="242"/>
      <c r="O3080" s="242" t="s">
        <v>18819</v>
      </c>
      <c r="P3080" s="242" t="s">
        <v>14128</v>
      </c>
      <c r="Q3080" s="242" t="s">
        <v>8494</v>
      </c>
    </row>
    <row r="3081" spans="1:17">
      <c r="A3081" s="242" t="s">
        <v>14573</v>
      </c>
      <c r="B3081" s="242" t="s">
        <v>14365</v>
      </c>
      <c r="C3081" s="242" t="s">
        <v>14574</v>
      </c>
      <c r="D3081" s="242" t="s">
        <v>4742</v>
      </c>
      <c r="E3081" s="242" t="s">
        <v>14150</v>
      </c>
      <c r="F3081" s="242"/>
      <c r="G3081" s="240">
        <v>60</v>
      </c>
      <c r="H3081" s="241">
        <v>0</v>
      </c>
      <c r="I3081" s="242" t="s">
        <v>9474</v>
      </c>
      <c r="J3081" s="242" t="s">
        <v>9475</v>
      </c>
      <c r="K3081" s="242" t="s">
        <v>4729</v>
      </c>
      <c r="L3081" s="242" t="s">
        <v>4832</v>
      </c>
      <c r="M3081" s="242" t="s">
        <v>5167</v>
      </c>
      <c r="N3081" s="242"/>
      <c r="O3081" s="242" t="s">
        <v>18819</v>
      </c>
      <c r="P3081" s="242" t="s">
        <v>14128</v>
      </c>
      <c r="Q3081" s="242" t="s">
        <v>8494</v>
      </c>
    </row>
    <row r="3082" spans="1:17">
      <c r="A3082" s="242" t="s">
        <v>14575</v>
      </c>
      <c r="B3082" s="242" t="s">
        <v>14368</v>
      </c>
      <c r="C3082" s="242" t="s">
        <v>14576</v>
      </c>
      <c r="D3082" s="242" t="s">
        <v>4742</v>
      </c>
      <c r="E3082" s="242" t="s">
        <v>14150</v>
      </c>
      <c r="F3082" s="242"/>
      <c r="G3082" s="240">
        <v>60</v>
      </c>
      <c r="H3082" s="241">
        <v>0</v>
      </c>
      <c r="I3082" s="242" t="s">
        <v>4830</v>
      </c>
      <c r="J3082" s="242" t="s">
        <v>4831</v>
      </c>
      <c r="K3082" s="242" t="s">
        <v>4729</v>
      </c>
      <c r="L3082" s="242" t="s">
        <v>4832</v>
      </c>
      <c r="M3082" s="242" t="s">
        <v>5158</v>
      </c>
      <c r="N3082" s="242"/>
      <c r="O3082" s="242" t="s">
        <v>18819</v>
      </c>
      <c r="P3082" s="242" t="s">
        <v>14128</v>
      </c>
      <c r="Q3082" s="242" t="s">
        <v>8494</v>
      </c>
    </row>
    <row r="3083" spans="1:17">
      <c r="A3083" s="242" t="s">
        <v>14577</v>
      </c>
      <c r="B3083" s="242" t="s">
        <v>14368</v>
      </c>
      <c r="C3083" s="242" t="s">
        <v>14578</v>
      </c>
      <c r="D3083" s="242" t="s">
        <v>4742</v>
      </c>
      <c r="E3083" s="242" t="s">
        <v>14150</v>
      </c>
      <c r="F3083" s="242"/>
      <c r="G3083" s="240">
        <v>60</v>
      </c>
      <c r="H3083" s="241">
        <v>0</v>
      </c>
      <c r="I3083" s="242" t="s">
        <v>9474</v>
      </c>
      <c r="J3083" s="242" t="s">
        <v>9475</v>
      </c>
      <c r="K3083" s="242" t="s">
        <v>4729</v>
      </c>
      <c r="L3083" s="242" t="s">
        <v>4832</v>
      </c>
      <c r="M3083" s="242" t="s">
        <v>5212</v>
      </c>
      <c r="N3083" s="242"/>
      <c r="O3083" s="242" t="s">
        <v>18819</v>
      </c>
      <c r="P3083" s="242" t="s">
        <v>14128</v>
      </c>
      <c r="Q3083" s="242" t="s">
        <v>8494</v>
      </c>
    </row>
    <row r="3084" spans="1:17">
      <c r="A3084" s="242" t="s">
        <v>14579</v>
      </c>
      <c r="B3084" s="242" t="s">
        <v>14368</v>
      </c>
      <c r="C3084" s="242" t="s">
        <v>14580</v>
      </c>
      <c r="D3084" s="242" t="s">
        <v>4742</v>
      </c>
      <c r="E3084" s="242" t="s">
        <v>14150</v>
      </c>
      <c r="F3084" s="242"/>
      <c r="G3084" s="240">
        <v>60</v>
      </c>
      <c r="H3084" s="241">
        <v>0</v>
      </c>
      <c r="I3084" s="242" t="s">
        <v>4830</v>
      </c>
      <c r="J3084" s="242" t="s">
        <v>4831</v>
      </c>
      <c r="K3084" s="242" t="s">
        <v>4729</v>
      </c>
      <c r="L3084" s="242" t="s">
        <v>4832</v>
      </c>
      <c r="M3084" s="242" t="s">
        <v>5153</v>
      </c>
      <c r="N3084" s="242"/>
      <c r="O3084" s="242" t="s">
        <v>18819</v>
      </c>
      <c r="P3084" s="242" t="s">
        <v>14128</v>
      </c>
      <c r="Q3084" s="242" t="s">
        <v>8494</v>
      </c>
    </row>
    <row r="3085" spans="1:17">
      <c r="A3085" s="242" t="s">
        <v>14581</v>
      </c>
      <c r="B3085" s="242" t="s">
        <v>14368</v>
      </c>
      <c r="C3085" s="242" t="s">
        <v>14582</v>
      </c>
      <c r="D3085" s="242" t="s">
        <v>4742</v>
      </c>
      <c r="E3085" s="242" t="s">
        <v>14150</v>
      </c>
      <c r="F3085" s="242"/>
      <c r="G3085" s="240">
        <v>60</v>
      </c>
      <c r="H3085" s="241">
        <v>0</v>
      </c>
      <c r="I3085" s="242" t="s">
        <v>4830</v>
      </c>
      <c r="J3085" s="242" t="s">
        <v>4831</v>
      </c>
      <c r="K3085" s="242" t="s">
        <v>4729</v>
      </c>
      <c r="L3085" s="242" t="s">
        <v>4832</v>
      </c>
      <c r="M3085" s="242" t="s">
        <v>5222</v>
      </c>
      <c r="N3085" s="242"/>
      <c r="O3085" s="242" t="s">
        <v>18819</v>
      </c>
      <c r="P3085" s="242" t="s">
        <v>14128</v>
      </c>
      <c r="Q3085" s="242" t="s">
        <v>8494</v>
      </c>
    </row>
    <row r="3086" spans="1:17">
      <c r="A3086" s="242" t="s">
        <v>14583</v>
      </c>
      <c r="B3086" s="242" t="s">
        <v>14365</v>
      </c>
      <c r="C3086" s="242" t="s">
        <v>14584</v>
      </c>
      <c r="D3086" s="242" t="s">
        <v>4742</v>
      </c>
      <c r="E3086" s="242" t="s">
        <v>14150</v>
      </c>
      <c r="F3086" s="242"/>
      <c r="G3086" s="240">
        <v>60</v>
      </c>
      <c r="H3086" s="241">
        <v>0</v>
      </c>
      <c r="I3086" s="242" t="s">
        <v>4842</v>
      </c>
      <c r="J3086" s="242" t="s">
        <v>4843</v>
      </c>
      <c r="K3086" s="242" t="s">
        <v>4729</v>
      </c>
      <c r="L3086" s="242" t="s">
        <v>4832</v>
      </c>
      <c r="M3086" s="242" t="s">
        <v>5202</v>
      </c>
      <c r="N3086" s="242"/>
      <c r="O3086" s="242" t="s">
        <v>18819</v>
      </c>
      <c r="P3086" s="242" t="s">
        <v>14128</v>
      </c>
      <c r="Q3086" s="242" t="s">
        <v>8494</v>
      </c>
    </row>
    <row r="3087" spans="1:17">
      <c r="A3087" s="242" t="s">
        <v>14585</v>
      </c>
      <c r="B3087" s="242" t="s">
        <v>14368</v>
      </c>
      <c r="C3087" s="242" t="s">
        <v>14586</v>
      </c>
      <c r="D3087" s="242" t="s">
        <v>4742</v>
      </c>
      <c r="E3087" s="242" t="s">
        <v>14150</v>
      </c>
      <c r="F3087" s="242"/>
      <c r="G3087" s="240">
        <v>60</v>
      </c>
      <c r="H3087" s="241">
        <v>0</v>
      </c>
      <c r="I3087" s="242" t="s">
        <v>4830</v>
      </c>
      <c r="J3087" s="242" t="s">
        <v>4831</v>
      </c>
      <c r="K3087" s="242" t="s">
        <v>4729</v>
      </c>
      <c r="L3087" s="242" t="s">
        <v>4832</v>
      </c>
      <c r="M3087" s="242" t="s">
        <v>5153</v>
      </c>
      <c r="N3087" s="242"/>
      <c r="O3087" s="242" t="s">
        <v>18819</v>
      </c>
      <c r="P3087" s="242" t="s">
        <v>14128</v>
      </c>
      <c r="Q3087" s="242" t="s">
        <v>8494</v>
      </c>
    </row>
    <row r="3088" spans="1:17">
      <c r="A3088" s="242" t="s">
        <v>14587</v>
      </c>
      <c r="B3088" s="242" t="s">
        <v>14365</v>
      </c>
      <c r="C3088" s="242" t="s">
        <v>14588</v>
      </c>
      <c r="D3088" s="242" t="s">
        <v>4742</v>
      </c>
      <c r="E3088" s="242" t="s">
        <v>14150</v>
      </c>
      <c r="F3088" s="242"/>
      <c r="G3088" s="240">
        <v>60</v>
      </c>
      <c r="H3088" s="241">
        <v>0</v>
      </c>
      <c r="I3088" s="242" t="s">
        <v>9474</v>
      </c>
      <c r="J3088" s="242" t="s">
        <v>9475</v>
      </c>
      <c r="K3088" s="242" t="s">
        <v>4729</v>
      </c>
      <c r="L3088" s="242" t="s">
        <v>4832</v>
      </c>
      <c r="M3088" s="242" t="s">
        <v>5167</v>
      </c>
      <c r="N3088" s="242"/>
      <c r="O3088" s="242" t="s">
        <v>18819</v>
      </c>
      <c r="P3088" s="242" t="s">
        <v>14128</v>
      </c>
      <c r="Q3088" s="242" t="s">
        <v>8494</v>
      </c>
    </row>
    <row r="3089" spans="1:17">
      <c r="A3089" s="242" t="s">
        <v>14589</v>
      </c>
      <c r="B3089" s="242" t="s">
        <v>14368</v>
      </c>
      <c r="C3089" s="242" t="s">
        <v>14590</v>
      </c>
      <c r="D3089" s="242" t="s">
        <v>4742</v>
      </c>
      <c r="E3089" s="242" t="s">
        <v>14150</v>
      </c>
      <c r="F3089" s="242"/>
      <c r="G3089" s="240">
        <v>60</v>
      </c>
      <c r="H3089" s="241">
        <v>0</v>
      </c>
      <c r="I3089" s="242" t="s">
        <v>4830</v>
      </c>
      <c r="J3089" s="242" t="s">
        <v>4831</v>
      </c>
      <c r="K3089" s="242" t="s">
        <v>4729</v>
      </c>
      <c r="L3089" s="242" t="s">
        <v>4832</v>
      </c>
      <c r="M3089" s="242" t="s">
        <v>5153</v>
      </c>
      <c r="N3089" s="242"/>
      <c r="O3089" s="242" t="s">
        <v>18819</v>
      </c>
      <c r="P3089" s="242" t="s">
        <v>14128</v>
      </c>
      <c r="Q3089" s="242" t="s">
        <v>8494</v>
      </c>
    </row>
    <row r="3090" spans="1:17">
      <c r="A3090" s="242" t="s">
        <v>14591</v>
      </c>
      <c r="B3090" s="242" t="s">
        <v>14368</v>
      </c>
      <c r="C3090" s="242" t="s">
        <v>14592</v>
      </c>
      <c r="D3090" s="242" t="s">
        <v>4742</v>
      </c>
      <c r="E3090" s="242" t="s">
        <v>14150</v>
      </c>
      <c r="F3090" s="242"/>
      <c r="G3090" s="240">
        <v>60</v>
      </c>
      <c r="H3090" s="241">
        <v>0</v>
      </c>
      <c r="I3090" s="242" t="s">
        <v>4842</v>
      </c>
      <c r="J3090" s="242" t="s">
        <v>4843</v>
      </c>
      <c r="K3090" s="242" t="s">
        <v>4729</v>
      </c>
      <c r="L3090" s="242" t="s">
        <v>4832</v>
      </c>
      <c r="M3090" s="242" t="s">
        <v>4844</v>
      </c>
      <c r="N3090" s="242"/>
      <c r="O3090" s="242" t="s">
        <v>18819</v>
      </c>
      <c r="P3090" s="242" t="s">
        <v>14128</v>
      </c>
      <c r="Q3090" s="242" t="s">
        <v>8494</v>
      </c>
    </row>
    <row r="3091" spans="1:17">
      <c r="A3091" s="242" t="s">
        <v>14593</v>
      </c>
      <c r="B3091" s="242" t="s">
        <v>14365</v>
      </c>
      <c r="C3091" s="242" t="s">
        <v>14594</v>
      </c>
      <c r="D3091" s="242" t="s">
        <v>4742</v>
      </c>
      <c r="E3091" s="242" t="s">
        <v>14150</v>
      </c>
      <c r="F3091" s="242"/>
      <c r="G3091" s="240">
        <v>60</v>
      </c>
      <c r="H3091" s="241">
        <v>0</v>
      </c>
      <c r="I3091" s="242" t="s">
        <v>9474</v>
      </c>
      <c r="J3091" s="242" t="s">
        <v>9475</v>
      </c>
      <c r="K3091" s="242" t="s">
        <v>4729</v>
      </c>
      <c r="L3091" s="242" t="s">
        <v>4832</v>
      </c>
      <c r="M3091" s="242" t="s">
        <v>5167</v>
      </c>
      <c r="N3091" s="242"/>
      <c r="O3091" s="242" t="s">
        <v>18819</v>
      </c>
      <c r="P3091" s="242" t="s">
        <v>14128</v>
      </c>
      <c r="Q3091" s="242" t="s">
        <v>8494</v>
      </c>
    </row>
    <row r="3092" spans="1:17">
      <c r="A3092" s="242" t="s">
        <v>14595</v>
      </c>
      <c r="B3092" s="242" t="s">
        <v>14368</v>
      </c>
      <c r="C3092" s="242" t="s">
        <v>14596</v>
      </c>
      <c r="D3092" s="242" t="s">
        <v>4742</v>
      </c>
      <c r="E3092" s="242" t="s">
        <v>14150</v>
      </c>
      <c r="F3092" s="242"/>
      <c r="G3092" s="240">
        <v>60</v>
      </c>
      <c r="H3092" s="241">
        <v>0</v>
      </c>
      <c r="I3092" s="242" t="s">
        <v>9474</v>
      </c>
      <c r="J3092" s="242" t="s">
        <v>9475</v>
      </c>
      <c r="K3092" s="242" t="s">
        <v>4729</v>
      </c>
      <c r="L3092" s="242" t="s">
        <v>4832</v>
      </c>
      <c r="M3092" s="242" t="s">
        <v>4991</v>
      </c>
      <c r="N3092" s="242"/>
      <c r="O3092" s="242" t="s">
        <v>18819</v>
      </c>
      <c r="P3092" s="242" t="s">
        <v>14128</v>
      </c>
      <c r="Q3092" s="242" t="s">
        <v>8494</v>
      </c>
    </row>
    <row r="3093" spans="1:17">
      <c r="A3093" s="242" t="s">
        <v>14597</v>
      </c>
      <c r="B3093" s="242" t="s">
        <v>14368</v>
      </c>
      <c r="C3093" s="242" t="s">
        <v>14598</v>
      </c>
      <c r="D3093" s="242" t="s">
        <v>4742</v>
      </c>
      <c r="E3093" s="242" t="s">
        <v>14150</v>
      </c>
      <c r="F3093" s="242"/>
      <c r="G3093" s="240">
        <v>60</v>
      </c>
      <c r="H3093" s="241">
        <v>0</v>
      </c>
      <c r="I3093" s="242" t="s">
        <v>9474</v>
      </c>
      <c r="J3093" s="242" t="s">
        <v>9475</v>
      </c>
      <c r="K3093" s="242" t="s">
        <v>4729</v>
      </c>
      <c r="L3093" s="242" t="s">
        <v>4832</v>
      </c>
      <c r="M3093" s="242" t="s">
        <v>4991</v>
      </c>
      <c r="N3093" s="242"/>
      <c r="O3093" s="242" t="s">
        <v>18819</v>
      </c>
      <c r="P3093" s="242" t="s">
        <v>14128</v>
      </c>
      <c r="Q3093" s="242" t="s">
        <v>8494</v>
      </c>
    </row>
    <row r="3094" spans="1:17">
      <c r="A3094" s="242" t="s">
        <v>14599</v>
      </c>
      <c r="B3094" s="242" t="s">
        <v>14368</v>
      </c>
      <c r="C3094" s="242" t="s">
        <v>14600</v>
      </c>
      <c r="D3094" s="242" t="s">
        <v>4742</v>
      </c>
      <c r="E3094" s="242" t="s">
        <v>14150</v>
      </c>
      <c r="F3094" s="242"/>
      <c r="G3094" s="240">
        <v>60</v>
      </c>
      <c r="H3094" s="241">
        <v>0</v>
      </c>
      <c r="I3094" s="242" t="s">
        <v>9474</v>
      </c>
      <c r="J3094" s="242" t="s">
        <v>9475</v>
      </c>
      <c r="K3094" s="242" t="s">
        <v>4729</v>
      </c>
      <c r="L3094" s="242" t="s">
        <v>4832</v>
      </c>
      <c r="M3094" s="242" t="s">
        <v>5212</v>
      </c>
      <c r="N3094" s="242"/>
      <c r="O3094" s="242" t="s">
        <v>18819</v>
      </c>
      <c r="P3094" s="242" t="s">
        <v>14128</v>
      </c>
      <c r="Q3094" s="242" t="s">
        <v>8494</v>
      </c>
    </row>
    <row r="3095" spans="1:17">
      <c r="A3095" s="242" t="s">
        <v>14601</v>
      </c>
      <c r="B3095" s="242" t="s">
        <v>14362</v>
      </c>
      <c r="C3095" s="242" t="s">
        <v>14602</v>
      </c>
      <c r="D3095" s="242"/>
      <c r="E3095" s="242" t="s">
        <v>14130</v>
      </c>
      <c r="F3095" s="242" t="s">
        <v>4742</v>
      </c>
      <c r="G3095" s="240">
        <v>60</v>
      </c>
      <c r="H3095" s="241">
        <v>0</v>
      </c>
      <c r="I3095" s="242" t="s">
        <v>4747</v>
      </c>
      <c r="J3095" s="242" t="s">
        <v>4748</v>
      </c>
      <c r="K3095" s="242" t="s">
        <v>4729</v>
      </c>
      <c r="L3095" s="242" t="s">
        <v>4730</v>
      </c>
      <c r="M3095" s="242" t="s">
        <v>4857</v>
      </c>
      <c r="N3095" s="242"/>
      <c r="O3095" s="242" t="s">
        <v>18819</v>
      </c>
      <c r="P3095" s="242" t="s">
        <v>14128</v>
      </c>
      <c r="Q3095" s="242" t="s">
        <v>4733</v>
      </c>
    </row>
    <row r="3096" spans="1:17">
      <c r="A3096" s="242" t="s">
        <v>14603</v>
      </c>
      <c r="B3096" s="242" t="s">
        <v>14362</v>
      </c>
      <c r="C3096" s="242" t="s">
        <v>14604</v>
      </c>
      <c r="D3096" s="242"/>
      <c r="E3096" s="242" t="s">
        <v>14130</v>
      </c>
      <c r="F3096" s="242" t="s">
        <v>4742</v>
      </c>
      <c r="G3096" s="240">
        <v>60</v>
      </c>
      <c r="H3096" s="241">
        <v>0</v>
      </c>
      <c r="I3096" s="242" t="s">
        <v>4820</v>
      </c>
      <c r="J3096" s="242" t="s">
        <v>4821</v>
      </c>
      <c r="K3096" s="242" t="s">
        <v>4729</v>
      </c>
      <c r="L3096" s="242" t="s">
        <v>4730</v>
      </c>
      <c r="M3096" s="242" t="s">
        <v>6439</v>
      </c>
      <c r="N3096" s="242"/>
      <c r="O3096" s="242" t="s">
        <v>18819</v>
      </c>
      <c r="P3096" s="242" t="s">
        <v>14128</v>
      </c>
      <c r="Q3096" s="242" t="s">
        <v>4733</v>
      </c>
    </row>
    <row r="3097" spans="1:17">
      <c r="A3097" s="242" t="s">
        <v>14605</v>
      </c>
      <c r="B3097" s="242" t="s">
        <v>14368</v>
      </c>
      <c r="C3097" s="242" t="s">
        <v>14606</v>
      </c>
      <c r="D3097" s="242" t="s">
        <v>4742</v>
      </c>
      <c r="E3097" s="242" t="s">
        <v>14150</v>
      </c>
      <c r="F3097" s="242"/>
      <c r="G3097" s="240">
        <v>60</v>
      </c>
      <c r="H3097" s="241">
        <v>0</v>
      </c>
      <c r="I3097" s="242" t="s">
        <v>9474</v>
      </c>
      <c r="J3097" s="242" t="s">
        <v>9475</v>
      </c>
      <c r="K3097" s="242" t="s">
        <v>4729</v>
      </c>
      <c r="L3097" s="242" t="s">
        <v>4832</v>
      </c>
      <c r="M3097" s="242" t="s">
        <v>4991</v>
      </c>
      <c r="N3097" s="242"/>
      <c r="O3097" s="242" t="s">
        <v>18819</v>
      </c>
      <c r="P3097" s="242" t="s">
        <v>14128</v>
      </c>
      <c r="Q3097" s="242" t="s">
        <v>8494</v>
      </c>
    </row>
    <row r="3098" spans="1:17">
      <c r="A3098" s="242" t="s">
        <v>14607</v>
      </c>
      <c r="B3098" s="242" t="s">
        <v>14368</v>
      </c>
      <c r="C3098" s="242" t="s">
        <v>14608</v>
      </c>
      <c r="D3098" s="242" t="s">
        <v>4742</v>
      </c>
      <c r="E3098" s="242" t="s">
        <v>14150</v>
      </c>
      <c r="F3098" s="242"/>
      <c r="G3098" s="240">
        <v>60</v>
      </c>
      <c r="H3098" s="241">
        <v>0</v>
      </c>
      <c r="I3098" s="242" t="s">
        <v>4830</v>
      </c>
      <c r="J3098" s="242" t="s">
        <v>4831</v>
      </c>
      <c r="K3098" s="242" t="s">
        <v>4729</v>
      </c>
      <c r="L3098" s="242" t="s">
        <v>4832</v>
      </c>
      <c r="M3098" s="242" t="s">
        <v>5158</v>
      </c>
      <c r="N3098" s="242"/>
      <c r="O3098" s="242" t="s">
        <v>18819</v>
      </c>
      <c r="P3098" s="242" t="s">
        <v>14128</v>
      </c>
      <c r="Q3098" s="242" t="s">
        <v>8494</v>
      </c>
    </row>
    <row r="3099" spans="1:17">
      <c r="A3099" s="242" t="s">
        <v>14609</v>
      </c>
      <c r="B3099" s="242" t="s">
        <v>14368</v>
      </c>
      <c r="C3099" s="242" t="s">
        <v>14610</v>
      </c>
      <c r="D3099" s="242" t="s">
        <v>4742</v>
      </c>
      <c r="E3099" s="242" t="s">
        <v>14150</v>
      </c>
      <c r="F3099" s="242"/>
      <c r="G3099" s="240">
        <v>60</v>
      </c>
      <c r="H3099" s="241">
        <v>0</v>
      </c>
      <c r="I3099" s="242" t="s">
        <v>9474</v>
      </c>
      <c r="J3099" s="242" t="s">
        <v>9475</v>
      </c>
      <c r="K3099" s="242" t="s">
        <v>4729</v>
      </c>
      <c r="L3099" s="242" t="s">
        <v>4832</v>
      </c>
      <c r="M3099" s="242" t="s">
        <v>5167</v>
      </c>
      <c r="N3099" s="242"/>
      <c r="O3099" s="242" t="s">
        <v>18819</v>
      </c>
      <c r="P3099" s="242" t="s">
        <v>14128</v>
      </c>
      <c r="Q3099" s="242" t="s">
        <v>8494</v>
      </c>
    </row>
    <row r="3100" spans="1:17">
      <c r="A3100" s="242" t="s">
        <v>14611</v>
      </c>
      <c r="B3100" s="242" t="s">
        <v>14368</v>
      </c>
      <c r="C3100" s="242" t="s">
        <v>14612</v>
      </c>
      <c r="D3100" s="242" t="s">
        <v>4742</v>
      </c>
      <c r="E3100" s="242" t="s">
        <v>14150</v>
      </c>
      <c r="F3100" s="242"/>
      <c r="G3100" s="240">
        <v>60</v>
      </c>
      <c r="H3100" s="241">
        <v>0</v>
      </c>
      <c r="I3100" s="242" t="s">
        <v>4842</v>
      </c>
      <c r="J3100" s="242" t="s">
        <v>4843</v>
      </c>
      <c r="K3100" s="242" t="s">
        <v>4729</v>
      </c>
      <c r="L3100" s="242" t="s">
        <v>4832</v>
      </c>
      <c r="M3100" s="242" t="s">
        <v>5202</v>
      </c>
      <c r="N3100" s="242"/>
      <c r="O3100" s="242" t="s">
        <v>18819</v>
      </c>
      <c r="P3100" s="242" t="s">
        <v>14128</v>
      </c>
      <c r="Q3100" s="242" t="s">
        <v>8494</v>
      </c>
    </row>
    <row r="3101" spans="1:17">
      <c r="A3101" s="242" t="s">
        <v>14613</v>
      </c>
      <c r="B3101" s="242" t="s">
        <v>14368</v>
      </c>
      <c r="C3101" s="242" t="s">
        <v>14614</v>
      </c>
      <c r="D3101" s="242" t="s">
        <v>4742</v>
      </c>
      <c r="E3101" s="242" t="s">
        <v>14150</v>
      </c>
      <c r="F3101" s="242"/>
      <c r="G3101" s="240">
        <v>60</v>
      </c>
      <c r="H3101" s="241">
        <v>0</v>
      </c>
      <c r="I3101" s="242" t="s">
        <v>4842</v>
      </c>
      <c r="J3101" s="242" t="s">
        <v>4843</v>
      </c>
      <c r="K3101" s="242" t="s">
        <v>4729</v>
      </c>
      <c r="L3101" s="242" t="s">
        <v>4832</v>
      </c>
      <c r="M3101" s="242" t="s">
        <v>4844</v>
      </c>
      <c r="N3101" s="242"/>
      <c r="O3101" s="242" t="s">
        <v>18819</v>
      </c>
      <c r="P3101" s="242" t="s">
        <v>14128</v>
      </c>
      <c r="Q3101" s="242" t="s">
        <v>8494</v>
      </c>
    </row>
    <row r="3102" spans="1:17">
      <c r="A3102" s="242" t="s">
        <v>14615</v>
      </c>
      <c r="B3102" s="242" t="s">
        <v>14368</v>
      </c>
      <c r="C3102" s="242" t="s">
        <v>14616</v>
      </c>
      <c r="D3102" s="242" t="s">
        <v>4742</v>
      </c>
      <c r="E3102" s="242" t="s">
        <v>14150</v>
      </c>
      <c r="F3102" s="242"/>
      <c r="G3102" s="240">
        <v>60</v>
      </c>
      <c r="H3102" s="241">
        <v>0</v>
      </c>
      <c r="I3102" s="242" t="s">
        <v>4830</v>
      </c>
      <c r="J3102" s="242" t="s">
        <v>4831</v>
      </c>
      <c r="K3102" s="242" t="s">
        <v>4729</v>
      </c>
      <c r="L3102" s="242" t="s">
        <v>4832</v>
      </c>
      <c r="M3102" s="242" t="s">
        <v>5153</v>
      </c>
      <c r="N3102" s="242"/>
      <c r="O3102" s="242" t="s">
        <v>18819</v>
      </c>
      <c r="P3102" s="242" t="s">
        <v>14128</v>
      </c>
      <c r="Q3102" s="242" t="s">
        <v>8494</v>
      </c>
    </row>
    <row r="3103" spans="1:17">
      <c r="A3103" s="242" t="s">
        <v>14617</v>
      </c>
      <c r="B3103" s="242" t="s">
        <v>14368</v>
      </c>
      <c r="C3103" s="242" t="s">
        <v>14618</v>
      </c>
      <c r="D3103" s="242" t="s">
        <v>4742</v>
      </c>
      <c r="E3103" s="242" t="s">
        <v>14150</v>
      </c>
      <c r="F3103" s="242"/>
      <c r="G3103" s="240">
        <v>60</v>
      </c>
      <c r="H3103" s="241">
        <v>0</v>
      </c>
      <c r="I3103" s="242" t="s">
        <v>9474</v>
      </c>
      <c r="J3103" s="242" t="s">
        <v>9475</v>
      </c>
      <c r="K3103" s="242" t="s">
        <v>4729</v>
      </c>
      <c r="L3103" s="242" t="s">
        <v>4832</v>
      </c>
      <c r="M3103" s="242" t="s">
        <v>4991</v>
      </c>
      <c r="N3103" s="242"/>
      <c r="O3103" s="242" t="s">
        <v>18819</v>
      </c>
      <c r="P3103" s="242" t="s">
        <v>14128</v>
      </c>
      <c r="Q3103" s="242" t="s">
        <v>8494</v>
      </c>
    </row>
    <row r="3104" spans="1:17">
      <c r="A3104" s="242" t="s">
        <v>14619</v>
      </c>
      <c r="B3104" s="242" t="s">
        <v>14368</v>
      </c>
      <c r="C3104" s="242" t="s">
        <v>14620</v>
      </c>
      <c r="D3104" s="242" t="s">
        <v>4742</v>
      </c>
      <c r="E3104" s="242" t="s">
        <v>14150</v>
      </c>
      <c r="F3104" s="242"/>
      <c r="G3104" s="240">
        <v>60</v>
      </c>
      <c r="H3104" s="241">
        <v>0</v>
      </c>
      <c r="I3104" s="242" t="s">
        <v>4830</v>
      </c>
      <c r="J3104" s="242" t="s">
        <v>4831</v>
      </c>
      <c r="K3104" s="242" t="s">
        <v>4729</v>
      </c>
      <c r="L3104" s="242" t="s">
        <v>4832</v>
      </c>
      <c r="M3104" s="242" t="s">
        <v>5153</v>
      </c>
      <c r="N3104" s="242"/>
      <c r="O3104" s="242" t="s">
        <v>18819</v>
      </c>
      <c r="P3104" s="242" t="s">
        <v>14128</v>
      </c>
      <c r="Q3104" s="242" t="s">
        <v>8494</v>
      </c>
    </row>
    <row r="3105" spans="1:17">
      <c r="A3105" s="242" t="s">
        <v>14621</v>
      </c>
      <c r="B3105" s="242" t="s">
        <v>14368</v>
      </c>
      <c r="C3105" s="242" t="s">
        <v>14622</v>
      </c>
      <c r="D3105" s="242" t="s">
        <v>4742</v>
      </c>
      <c r="E3105" s="242" t="s">
        <v>14150</v>
      </c>
      <c r="F3105" s="242"/>
      <c r="G3105" s="240">
        <v>60</v>
      </c>
      <c r="H3105" s="241">
        <v>0</v>
      </c>
      <c r="I3105" s="242" t="s">
        <v>9474</v>
      </c>
      <c r="J3105" s="242" t="s">
        <v>9475</v>
      </c>
      <c r="K3105" s="242" t="s">
        <v>4729</v>
      </c>
      <c r="L3105" s="242" t="s">
        <v>4832</v>
      </c>
      <c r="M3105" s="242" t="s">
        <v>5167</v>
      </c>
      <c r="N3105" s="242"/>
      <c r="O3105" s="242" t="s">
        <v>18819</v>
      </c>
      <c r="P3105" s="242" t="s">
        <v>14128</v>
      </c>
      <c r="Q3105" s="242" t="s">
        <v>8494</v>
      </c>
    </row>
    <row r="3106" spans="1:17">
      <c r="A3106" s="242" t="s">
        <v>14623</v>
      </c>
      <c r="B3106" s="242" t="s">
        <v>14368</v>
      </c>
      <c r="C3106" s="242" t="s">
        <v>14624</v>
      </c>
      <c r="D3106" s="242" t="s">
        <v>4742</v>
      </c>
      <c r="E3106" s="242" t="s">
        <v>14150</v>
      </c>
      <c r="F3106" s="242"/>
      <c r="G3106" s="240">
        <v>60</v>
      </c>
      <c r="H3106" s="241">
        <v>0</v>
      </c>
      <c r="I3106" s="242" t="s">
        <v>4842</v>
      </c>
      <c r="J3106" s="242" t="s">
        <v>4843</v>
      </c>
      <c r="K3106" s="242" t="s">
        <v>4729</v>
      </c>
      <c r="L3106" s="242" t="s">
        <v>4832</v>
      </c>
      <c r="M3106" s="242" t="s">
        <v>4844</v>
      </c>
      <c r="N3106" s="242"/>
      <c r="O3106" s="242" t="s">
        <v>18819</v>
      </c>
      <c r="P3106" s="242" t="s">
        <v>14128</v>
      </c>
      <c r="Q3106" s="242" t="s">
        <v>8494</v>
      </c>
    </row>
    <row r="3107" spans="1:17">
      <c r="A3107" s="242" t="s">
        <v>14625</v>
      </c>
      <c r="B3107" s="242" t="s">
        <v>14368</v>
      </c>
      <c r="C3107" s="242" t="s">
        <v>14626</v>
      </c>
      <c r="D3107" s="242" t="s">
        <v>4742</v>
      </c>
      <c r="E3107" s="242" t="s">
        <v>14150</v>
      </c>
      <c r="F3107" s="242"/>
      <c r="G3107" s="240">
        <v>60</v>
      </c>
      <c r="H3107" s="241">
        <v>0</v>
      </c>
      <c r="I3107" s="242" t="s">
        <v>4830</v>
      </c>
      <c r="J3107" s="242" t="s">
        <v>4831</v>
      </c>
      <c r="K3107" s="242" t="s">
        <v>4729</v>
      </c>
      <c r="L3107" s="242" t="s">
        <v>4832</v>
      </c>
      <c r="M3107" s="242" t="s">
        <v>5153</v>
      </c>
      <c r="N3107" s="242"/>
      <c r="O3107" s="242" t="s">
        <v>18819</v>
      </c>
      <c r="P3107" s="242" t="s">
        <v>14128</v>
      </c>
      <c r="Q3107" s="242" t="s">
        <v>8494</v>
      </c>
    </row>
    <row r="3108" spans="1:17">
      <c r="A3108" s="242" t="s">
        <v>14627</v>
      </c>
      <c r="B3108" s="242" t="s">
        <v>14368</v>
      </c>
      <c r="C3108" s="242" t="s">
        <v>14628</v>
      </c>
      <c r="D3108" s="242" t="s">
        <v>4742</v>
      </c>
      <c r="E3108" s="242" t="s">
        <v>14150</v>
      </c>
      <c r="F3108" s="242"/>
      <c r="G3108" s="240">
        <v>60</v>
      </c>
      <c r="H3108" s="241">
        <v>0</v>
      </c>
      <c r="I3108" s="242" t="s">
        <v>4830</v>
      </c>
      <c r="J3108" s="242" t="s">
        <v>4831</v>
      </c>
      <c r="K3108" s="242" t="s">
        <v>4729</v>
      </c>
      <c r="L3108" s="242" t="s">
        <v>4832</v>
      </c>
      <c r="M3108" s="242" t="s">
        <v>5153</v>
      </c>
      <c r="N3108" s="242"/>
      <c r="O3108" s="242" t="s">
        <v>18819</v>
      </c>
      <c r="P3108" s="242" t="s">
        <v>14128</v>
      </c>
      <c r="Q3108" s="242" t="s">
        <v>8494</v>
      </c>
    </row>
    <row r="3109" spans="1:17">
      <c r="A3109" s="242" t="s">
        <v>14629</v>
      </c>
      <c r="B3109" s="242" t="s">
        <v>14368</v>
      </c>
      <c r="C3109" s="242" t="s">
        <v>14630</v>
      </c>
      <c r="D3109" s="242" t="s">
        <v>4742</v>
      </c>
      <c r="E3109" s="242" t="s">
        <v>14150</v>
      </c>
      <c r="F3109" s="242"/>
      <c r="G3109" s="240">
        <v>60</v>
      </c>
      <c r="H3109" s="241">
        <v>0</v>
      </c>
      <c r="I3109" s="242" t="s">
        <v>9474</v>
      </c>
      <c r="J3109" s="242" t="s">
        <v>9475</v>
      </c>
      <c r="K3109" s="242" t="s">
        <v>4729</v>
      </c>
      <c r="L3109" s="242" t="s">
        <v>4832</v>
      </c>
      <c r="M3109" s="242" t="s">
        <v>5212</v>
      </c>
      <c r="N3109" s="242"/>
      <c r="O3109" s="242" t="s">
        <v>18819</v>
      </c>
      <c r="P3109" s="242" t="s">
        <v>14128</v>
      </c>
      <c r="Q3109" s="242" t="s">
        <v>8494</v>
      </c>
    </row>
    <row r="3110" spans="1:17">
      <c r="A3110" s="242" t="s">
        <v>14631</v>
      </c>
      <c r="B3110" s="242" t="s">
        <v>14365</v>
      </c>
      <c r="C3110" s="242" t="s">
        <v>14632</v>
      </c>
      <c r="D3110" s="242" t="s">
        <v>4742</v>
      </c>
      <c r="E3110" s="242" t="s">
        <v>14150</v>
      </c>
      <c r="F3110" s="242"/>
      <c r="G3110" s="240">
        <v>60</v>
      </c>
      <c r="H3110" s="241">
        <v>0</v>
      </c>
      <c r="I3110" s="242" t="s">
        <v>4842</v>
      </c>
      <c r="J3110" s="242" t="s">
        <v>4843</v>
      </c>
      <c r="K3110" s="242" t="s">
        <v>4729</v>
      </c>
      <c r="L3110" s="242" t="s">
        <v>4832</v>
      </c>
      <c r="M3110" s="242" t="s">
        <v>5194</v>
      </c>
      <c r="N3110" s="242"/>
      <c r="O3110" s="242" t="s">
        <v>18819</v>
      </c>
      <c r="P3110" s="242" t="s">
        <v>14128</v>
      </c>
      <c r="Q3110" s="242" t="s">
        <v>8494</v>
      </c>
    </row>
    <row r="3111" spans="1:17">
      <c r="A3111" s="242" t="s">
        <v>14633</v>
      </c>
      <c r="B3111" s="242" t="s">
        <v>14368</v>
      </c>
      <c r="C3111" s="242" t="s">
        <v>14634</v>
      </c>
      <c r="D3111" s="242" t="s">
        <v>4742</v>
      </c>
      <c r="E3111" s="242" t="s">
        <v>14150</v>
      </c>
      <c r="F3111" s="242"/>
      <c r="G3111" s="240">
        <v>60</v>
      </c>
      <c r="H3111" s="241">
        <v>0</v>
      </c>
      <c r="I3111" s="242" t="s">
        <v>4830</v>
      </c>
      <c r="J3111" s="242" t="s">
        <v>4831</v>
      </c>
      <c r="K3111" s="242" t="s">
        <v>4729</v>
      </c>
      <c r="L3111" s="242" t="s">
        <v>4832</v>
      </c>
      <c r="M3111" s="242" t="s">
        <v>5158</v>
      </c>
      <c r="N3111" s="242"/>
      <c r="O3111" s="242" t="s">
        <v>18819</v>
      </c>
      <c r="P3111" s="242" t="s">
        <v>14128</v>
      </c>
      <c r="Q3111" s="242" t="s">
        <v>8494</v>
      </c>
    </row>
    <row r="3112" spans="1:17">
      <c r="A3112" s="242" t="s">
        <v>14635</v>
      </c>
      <c r="B3112" s="242" t="s">
        <v>14368</v>
      </c>
      <c r="C3112" s="242" t="s">
        <v>14636</v>
      </c>
      <c r="D3112" s="242" t="s">
        <v>4742</v>
      </c>
      <c r="E3112" s="242" t="s">
        <v>14150</v>
      </c>
      <c r="F3112" s="242"/>
      <c r="G3112" s="240">
        <v>60</v>
      </c>
      <c r="H3112" s="241">
        <v>0</v>
      </c>
      <c r="I3112" s="242" t="s">
        <v>9474</v>
      </c>
      <c r="J3112" s="242" t="s">
        <v>9475</v>
      </c>
      <c r="K3112" s="242" t="s">
        <v>4729</v>
      </c>
      <c r="L3112" s="242" t="s">
        <v>4832</v>
      </c>
      <c r="M3112" s="242" t="s">
        <v>5212</v>
      </c>
      <c r="N3112" s="242"/>
      <c r="O3112" s="242" t="s">
        <v>18819</v>
      </c>
      <c r="P3112" s="242" t="s">
        <v>14128</v>
      </c>
      <c r="Q3112" s="242" t="s">
        <v>8494</v>
      </c>
    </row>
    <row r="3113" spans="1:17">
      <c r="A3113" s="242" t="s">
        <v>14637</v>
      </c>
      <c r="B3113" s="242" t="s">
        <v>14368</v>
      </c>
      <c r="C3113" s="242" t="s">
        <v>14638</v>
      </c>
      <c r="D3113" s="242" t="s">
        <v>4742</v>
      </c>
      <c r="E3113" s="242" t="s">
        <v>14150</v>
      </c>
      <c r="F3113" s="242"/>
      <c r="G3113" s="240">
        <v>60</v>
      </c>
      <c r="H3113" s="241">
        <v>0</v>
      </c>
      <c r="I3113" s="242" t="s">
        <v>9474</v>
      </c>
      <c r="J3113" s="242" t="s">
        <v>9475</v>
      </c>
      <c r="K3113" s="242" t="s">
        <v>4729</v>
      </c>
      <c r="L3113" s="242" t="s">
        <v>4832</v>
      </c>
      <c r="M3113" s="242" t="s">
        <v>5212</v>
      </c>
      <c r="N3113" s="242"/>
      <c r="O3113" s="242" t="s">
        <v>18819</v>
      </c>
      <c r="P3113" s="242" t="s">
        <v>14128</v>
      </c>
      <c r="Q3113" s="242" t="s">
        <v>8494</v>
      </c>
    </row>
    <row r="3114" spans="1:17">
      <c r="A3114" s="242" t="s">
        <v>14639</v>
      </c>
      <c r="B3114" s="242" t="s">
        <v>14368</v>
      </c>
      <c r="C3114" s="242" t="s">
        <v>14640</v>
      </c>
      <c r="D3114" s="242" t="s">
        <v>4742</v>
      </c>
      <c r="E3114" s="242" t="s">
        <v>14150</v>
      </c>
      <c r="F3114" s="242"/>
      <c r="G3114" s="240">
        <v>60</v>
      </c>
      <c r="H3114" s="241">
        <v>0</v>
      </c>
      <c r="I3114" s="242" t="s">
        <v>4830</v>
      </c>
      <c r="J3114" s="242" t="s">
        <v>4831</v>
      </c>
      <c r="K3114" s="242" t="s">
        <v>4729</v>
      </c>
      <c r="L3114" s="242" t="s">
        <v>4832</v>
      </c>
      <c r="M3114" s="242" t="s">
        <v>4901</v>
      </c>
      <c r="N3114" s="242"/>
      <c r="O3114" s="242" t="s">
        <v>18819</v>
      </c>
      <c r="P3114" s="242" t="s">
        <v>14128</v>
      </c>
      <c r="Q3114" s="242" t="s">
        <v>8494</v>
      </c>
    </row>
    <row r="3115" spans="1:17">
      <c r="A3115" s="242" t="s">
        <v>14641</v>
      </c>
      <c r="B3115" s="242" t="s">
        <v>14368</v>
      </c>
      <c r="C3115" s="242" t="s">
        <v>14642</v>
      </c>
      <c r="D3115" s="242" t="s">
        <v>4742</v>
      </c>
      <c r="E3115" s="242" t="s">
        <v>14150</v>
      </c>
      <c r="F3115" s="242"/>
      <c r="G3115" s="240">
        <v>60</v>
      </c>
      <c r="H3115" s="241">
        <v>0</v>
      </c>
      <c r="I3115" s="242" t="s">
        <v>9474</v>
      </c>
      <c r="J3115" s="242" t="s">
        <v>9475</v>
      </c>
      <c r="K3115" s="242" t="s">
        <v>4729</v>
      </c>
      <c r="L3115" s="242" t="s">
        <v>4832</v>
      </c>
      <c r="M3115" s="242" t="s">
        <v>5167</v>
      </c>
      <c r="N3115" s="242"/>
      <c r="O3115" s="242" t="s">
        <v>18819</v>
      </c>
      <c r="P3115" s="242" t="s">
        <v>14128</v>
      </c>
      <c r="Q3115" s="242" t="s">
        <v>8494</v>
      </c>
    </row>
    <row r="3116" spans="1:17">
      <c r="A3116" s="242" t="s">
        <v>14643</v>
      </c>
      <c r="B3116" s="242" t="s">
        <v>14368</v>
      </c>
      <c r="C3116" s="242" t="s">
        <v>14644</v>
      </c>
      <c r="D3116" s="242" t="s">
        <v>4742</v>
      </c>
      <c r="E3116" s="242" t="s">
        <v>14150</v>
      </c>
      <c r="F3116" s="242"/>
      <c r="G3116" s="240">
        <v>60</v>
      </c>
      <c r="H3116" s="241">
        <v>0</v>
      </c>
      <c r="I3116" s="242" t="s">
        <v>4830</v>
      </c>
      <c r="J3116" s="242" t="s">
        <v>4831</v>
      </c>
      <c r="K3116" s="242" t="s">
        <v>4729</v>
      </c>
      <c r="L3116" s="242" t="s">
        <v>4832</v>
      </c>
      <c r="M3116" s="242" t="s">
        <v>5153</v>
      </c>
      <c r="N3116" s="242"/>
      <c r="O3116" s="242" t="s">
        <v>18819</v>
      </c>
      <c r="P3116" s="242" t="s">
        <v>14128</v>
      </c>
      <c r="Q3116" s="242" t="s">
        <v>8494</v>
      </c>
    </row>
    <row r="3117" spans="1:17">
      <c r="A3117" s="242" t="s">
        <v>14645</v>
      </c>
      <c r="B3117" s="242" t="s">
        <v>14368</v>
      </c>
      <c r="C3117" s="242" t="s">
        <v>14646</v>
      </c>
      <c r="D3117" s="242" t="s">
        <v>4742</v>
      </c>
      <c r="E3117" s="242" t="s">
        <v>14150</v>
      </c>
      <c r="F3117" s="242"/>
      <c r="G3117" s="240">
        <v>60</v>
      </c>
      <c r="H3117" s="241">
        <v>0</v>
      </c>
      <c r="I3117" s="242" t="s">
        <v>4830</v>
      </c>
      <c r="J3117" s="242" t="s">
        <v>4831</v>
      </c>
      <c r="K3117" s="242" t="s">
        <v>4729</v>
      </c>
      <c r="L3117" s="242" t="s">
        <v>4832</v>
      </c>
      <c r="M3117" s="242" t="s">
        <v>5158</v>
      </c>
      <c r="N3117" s="242"/>
      <c r="O3117" s="242" t="s">
        <v>18819</v>
      </c>
      <c r="P3117" s="242" t="s">
        <v>14128</v>
      </c>
      <c r="Q3117" s="242" t="s">
        <v>8494</v>
      </c>
    </row>
    <row r="3118" spans="1:17">
      <c r="A3118" s="242" t="s">
        <v>14647</v>
      </c>
      <c r="B3118" s="242" t="s">
        <v>14368</v>
      </c>
      <c r="C3118" s="242" t="s">
        <v>14648</v>
      </c>
      <c r="D3118" s="242" t="s">
        <v>4742</v>
      </c>
      <c r="E3118" s="242" t="s">
        <v>14150</v>
      </c>
      <c r="F3118" s="242"/>
      <c r="G3118" s="240">
        <v>60</v>
      </c>
      <c r="H3118" s="241">
        <v>0</v>
      </c>
      <c r="I3118" s="242" t="s">
        <v>4830</v>
      </c>
      <c r="J3118" s="242" t="s">
        <v>4831</v>
      </c>
      <c r="K3118" s="242" t="s">
        <v>4729</v>
      </c>
      <c r="L3118" s="242" t="s">
        <v>4832</v>
      </c>
      <c r="M3118" s="242" t="s">
        <v>5222</v>
      </c>
      <c r="N3118" s="242"/>
      <c r="O3118" s="242" t="s">
        <v>18819</v>
      </c>
      <c r="P3118" s="242" t="s">
        <v>14128</v>
      </c>
      <c r="Q3118" s="242" t="s">
        <v>8494</v>
      </c>
    </row>
    <row r="3119" spans="1:17">
      <c r="A3119" s="242" t="s">
        <v>14649</v>
      </c>
      <c r="B3119" s="242" t="s">
        <v>14365</v>
      </c>
      <c r="C3119" s="242" t="s">
        <v>14650</v>
      </c>
      <c r="D3119" s="242" t="s">
        <v>4742</v>
      </c>
      <c r="E3119" s="242" t="s">
        <v>14150</v>
      </c>
      <c r="F3119" s="242"/>
      <c r="G3119" s="240">
        <v>60</v>
      </c>
      <c r="H3119" s="241">
        <v>0</v>
      </c>
      <c r="I3119" s="242" t="s">
        <v>4842</v>
      </c>
      <c r="J3119" s="242" t="s">
        <v>4843</v>
      </c>
      <c r="K3119" s="242" t="s">
        <v>4729</v>
      </c>
      <c r="L3119" s="242" t="s">
        <v>4832</v>
      </c>
      <c r="M3119" s="242" t="s">
        <v>5194</v>
      </c>
      <c r="N3119" s="242"/>
      <c r="O3119" s="242" t="s">
        <v>18819</v>
      </c>
      <c r="P3119" s="242" t="s">
        <v>14128</v>
      </c>
      <c r="Q3119" s="242" t="s">
        <v>8494</v>
      </c>
    </row>
    <row r="3120" spans="1:17">
      <c r="A3120" s="242" t="s">
        <v>14651</v>
      </c>
      <c r="B3120" s="242" t="s">
        <v>14368</v>
      </c>
      <c r="C3120" s="242" t="s">
        <v>14652</v>
      </c>
      <c r="D3120" s="242" t="s">
        <v>4742</v>
      </c>
      <c r="E3120" s="242" t="s">
        <v>14150</v>
      </c>
      <c r="F3120" s="242"/>
      <c r="G3120" s="240">
        <v>60</v>
      </c>
      <c r="H3120" s="241">
        <v>0</v>
      </c>
      <c r="I3120" s="242" t="s">
        <v>4830</v>
      </c>
      <c r="J3120" s="242" t="s">
        <v>4831</v>
      </c>
      <c r="K3120" s="242" t="s">
        <v>4729</v>
      </c>
      <c r="L3120" s="242" t="s">
        <v>4832</v>
      </c>
      <c r="M3120" s="242" t="s">
        <v>5153</v>
      </c>
      <c r="N3120" s="242"/>
      <c r="O3120" s="242" t="s">
        <v>18819</v>
      </c>
      <c r="P3120" s="242" t="s">
        <v>14128</v>
      </c>
      <c r="Q3120" s="242" t="s">
        <v>8494</v>
      </c>
    </row>
    <row r="3121" spans="1:17">
      <c r="A3121" s="242" t="s">
        <v>14653</v>
      </c>
      <c r="B3121" s="242" t="s">
        <v>14365</v>
      </c>
      <c r="C3121" s="242" t="s">
        <v>14654</v>
      </c>
      <c r="D3121" s="242" t="s">
        <v>4742</v>
      </c>
      <c r="E3121" s="242" t="s">
        <v>14150</v>
      </c>
      <c r="F3121" s="242"/>
      <c r="G3121" s="240">
        <v>60</v>
      </c>
      <c r="H3121" s="241">
        <v>0</v>
      </c>
      <c r="I3121" s="242" t="s">
        <v>4842</v>
      </c>
      <c r="J3121" s="242" t="s">
        <v>4843</v>
      </c>
      <c r="K3121" s="242" t="s">
        <v>4729</v>
      </c>
      <c r="L3121" s="242" t="s">
        <v>4832</v>
      </c>
      <c r="M3121" s="242" t="s">
        <v>5194</v>
      </c>
      <c r="N3121" s="242"/>
      <c r="O3121" s="242" t="s">
        <v>18819</v>
      </c>
      <c r="P3121" s="242" t="s">
        <v>14128</v>
      </c>
      <c r="Q3121" s="242" t="s">
        <v>8494</v>
      </c>
    </row>
    <row r="3122" spans="1:17">
      <c r="A3122" s="242" t="s">
        <v>14655</v>
      </c>
      <c r="B3122" s="242" t="s">
        <v>14368</v>
      </c>
      <c r="C3122" s="242" t="s">
        <v>14656</v>
      </c>
      <c r="D3122" s="242" t="s">
        <v>4742</v>
      </c>
      <c r="E3122" s="242" t="s">
        <v>14150</v>
      </c>
      <c r="F3122" s="242"/>
      <c r="G3122" s="240">
        <v>60</v>
      </c>
      <c r="H3122" s="241">
        <v>0</v>
      </c>
      <c r="I3122" s="242" t="s">
        <v>4830</v>
      </c>
      <c r="J3122" s="242" t="s">
        <v>4831</v>
      </c>
      <c r="K3122" s="242" t="s">
        <v>4729</v>
      </c>
      <c r="L3122" s="242" t="s">
        <v>4832</v>
      </c>
      <c r="M3122" s="242" t="s">
        <v>4901</v>
      </c>
      <c r="N3122" s="242"/>
      <c r="O3122" s="242" t="s">
        <v>18819</v>
      </c>
      <c r="P3122" s="242" t="s">
        <v>14128</v>
      </c>
      <c r="Q3122" s="242" t="s">
        <v>8494</v>
      </c>
    </row>
    <row r="3123" spans="1:17">
      <c r="A3123" s="242" t="s">
        <v>14657</v>
      </c>
      <c r="B3123" s="242" t="s">
        <v>14368</v>
      </c>
      <c r="C3123" s="242" t="s">
        <v>14658</v>
      </c>
      <c r="D3123" s="242" t="s">
        <v>4742</v>
      </c>
      <c r="E3123" s="242" t="s">
        <v>14150</v>
      </c>
      <c r="F3123" s="242"/>
      <c r="G3123" s="240">
        <v>60</v>
      </c>
      <c r="H3123" s="241">
        <v>0</v>
      </c>
      <c r="I3123" s="242" t="s">
        <v>9474</v>
      </c>
      <c r="J3123" s="242" t="s">
        <v>9475</v>
      </c>
      <c r="K3123" s="242" t="s">
        <v>4729</v>
      </c>
      <c r="L3123" s="242" t="s">
        <v>4832</v>
      </c>
      <c r="M3123" s="242" t="s">
        <v>5167</v>
      </c>
      <c r="N3123" s="242"/>
      <c r="O3123" s="242" t="s">
        <v>18819</v>
      </c>
      <c r="P3123" s="242" t="s">
        <v>14128</v>
      </c>
      <c r="Q3123" s="242" t="s">
        <v>8494</v>
      </c>
    </row>
    <row r="3124" spans="1:17">
      <c r="A3124" s="242" t="s">
        <v>14659</v>
      </c>
      <c r="B3124" s="242" t="s">
        <v>14368</v>
      </c>
      <c r="C3124" s="242" t="s">
        <v>14660</v>
      </c>
      <c r="D3124" s="242" t="s">
        <v>4742</v>
      </c>
      <c r="E3124" s="242" t="s">
        <v>14150</v>
      </c>
      <c r="F3124" s="242"/>
      <c r="G3124" s="240">
        <v>60</v>
      </c>
      <c r="H3124" s="241">
        <v>0</v>
      </c>
      <c r="I3124" s="242" t="s">
        <v>4842</v>
      </c>
      <c r="J3124" s="242" t="s">
        <v>4843</v>
      </c>
      <c r="K3124" s="242" t="s">
        <v>4729</v>
      </c>
      <c r="L3124" s="242" t="s">
        <v>4832</v>
      </c>
      <c r="M3124" s="242" t="s">
        <v>4844</v>
      </c>
      <c r="N3124" s="242"/>
      <c r="O3124" s="242" t="s">
        <v>18819</v>
      </c>
      <c r="P3124" s="242" t="s">
        <v>14128</v>
      </c>
      <c r="Q3124" s="242" t="s">
        <v>8494</v>
      </c>
    </row>
    <row r="3125" spans="1:17">
      <c r="A3125" s="242" t="s">
        <v>14661</v>
      </c>
      <c r="B3125" s="242" t="s">
        <v>14365</v>
      </c>
      <c r="C3125" s="242" t="s">
        <v>14662</v>
      </c>
      <c r="D3125" s="242" t="s">
        <v>4742</v>
      </c>
      <c r="E3125" s="242" t="s">
        <v>14150</v>
      </c>
      <c r="F3125" s="242"/>
      <c r="G3125" s="240">
        <v>60</v>
      </c>
      <c r="H3125" s="241">
        <v>0</v>
      </c>
      <c r="I3125" s="242" t="s">
        <v>4842</v>
      </c>
      <c r="J3125" s="242" t="s">
        <v>4843</v>
      </c>
      <c r="K3125" s="242" t="s">
        <v>4729</v>
      </c>
      <c r="L3125" s="242" t="s">
        <v>4832</v>
      </c>
      <c r="M3125" s="242" t="s">
        <v>5325</v>
      </c>
      <c r="N3125" s="242"/>
      <c r="O3125" s="242" t="s">
        <v>18819</v>
      </c>
      <c r="P3125" s="242" t="s">
        <v>14128</v>
      </c>
      <c r="Q3125" s="242" t="s">
        <v>8494</v>
      </c>
    </row>
    <row r="3126" spans="1:17">
      <c r="A3126" s="242" t="s">
        <v>14663</v>
      </c>
      <c r="B3126" s="242" t="s">
        <v>14368</v>
      </c>
      <c r="C3126" s="242" t="s">
        <v>14664</v>
      </c>
      <c r="D3126" s="242" t="s">
        <v>4742</v>
      </c>
      <c r="E3126" s="242" t="s">
        <v>14150</v>
      </c>
      <c r="F3126" s="242"/>
      <c r="G3126" s="240">
        <v>60</v>
      </c>
      <c r="H3126" s="241">
        <v>0</v>
      </c>
      <c r="I3126" s="242" t="s">
        <v>4830</v>
      </c>
      <c r="J3126" s="242" t="s">
        <v>4831</v>
      </c>
      <c r="K3126" s="242" t="s">
        <v>4729</v>
      </c>
      <c r="L3126" s="242" t="s">
        <v>4832</v>
      </c>
      <c r="M3126" s="242" t="s">
        <v>5222</v>
      </c>
      <c r="N3126" s="242"/>
      <c r="O3126" s="242" t="s">
        <v>18819</v>
      </c>
      <c r="P3126" s="242" t="s">
        <v>14128</v>
      </c>
      <c r="Q3126" s="242" t="s">
        <v>8494</v>
      </c>
    </row>
    <row r="3127" spans="1:17">
      <c r="A3127" s="242" t="s">
        <v>14665</v>
      </c>
      <c r="B3127" s="242" t="s">
        <v>14368</v>
      </c>
      <c r="C3127" s="242" t="s">
        <v>14666</v>
      </c>
      <c r="D3127" s="242" t="s">
        <v>4742</v>
      </c>
      <c r="E3127" s="242" t="s">
        <v>14150</v>
      </c>
      <c r="F3127" s="242"/>
      <c r="G3127" s="240">
        <v>60</v>
      </c>
      <c r="H3127" s="241">
        <v>0</v>
      </c>
      <c r="I3127" s="242" t="s">
        <v>4830</v>
      </c>
      <c r="J3127" s="242" t="s">
        <v>4831</v>
      </c>
      <c r="K3127" s="242" t="s">
        <v>4729</v>
      </c>
      <c r="L3127" s="242" t="s">
        <v>4832</v>
      </c>
      <c r="M3127" s="242" t="s">
        <v>5153</v>
      </c>
      <c r="N3127" s="242"/>
      <c r="O3127" s="242" t="s">
        <v>18819</v>
      </c>
      <c r="P3127" s="242" t="s">
        <v>14128</v>
      </c>
      <c r="Q3127" s="242" t="s">
        <v>8494</v>
      </c>
    </row>
    <row r="3128" spans="1:17">
      <c r="A3128" s="242" t="s">
        <v>14667</v>
      </c>
      <c r="B3128" s="242" t="s">
        <v>14368</v>
      </c>
      <c r="C3128" s="242" t="s">
        <v>14668</v>
      </c>
      <c r="D3128" s="242" t="s">
        <v>4742</v>
      </c>
      <c r="E3128" s="242" t="s">
        <v>14150</v>
      </c>
      <c r="F3128" s="242"/>
      <c r="G3128" s="240">
        <v>60</v>
      </c>
      <c r="H3128" s="241">
        <v>0</v>
      </c>
      <c r="I3128" s="242" t="s">
        <v>4842</v>
      </c>
      <c r="J3128" s="242" t="s">
        <v>4843</v>
      </c>
      <c r="K3128" s="242" t="s">
        <v>4729</v>
      </c>
      <c r="L3128" s="242" t="s">
        <v>4832</v>
      </c>
      <c r="M3128" s="242" t="s">
        <v>4844</v>
      </c>
      <c r="N3128" s="242"/>
      <c r="O3128" s="242" t="s">
        <v>18819</v>
      </c>
      <c r="P3128" s="242" t="s">
        <v>14128</v>
      </c>
      <c r="Q3128" s="242" t="s">
        <v>8494</v>
      </c>
    </row>
    <row r="3129" spans="1:17">
      <c r="A3129" s="242" t="s">
        <v>14669</v>
      </c>
      <c r="B3129" s="242" t="s">
        <v>14368</v>
      </c>
      <c r="C3129" s="242" t="s">
        <v>14670</v>
      </c>
      <c r="D3129" s="242" t="s">
        <v>4742</v>
      </c>
      <c r="E3129" s="242" t="s">
        <v>14150</v>
      </c>
      <c r="F3129" s="242"/>
      <c r="G3129" s="240">
        <v>60</v>
      </c>
      <c r="H3129" s="241">
        <v>0</v>
      </c>
      <c r="I3129" s="242" t="s">
        <v>9474</v>
      </c>
      <c r="J3129" s="242" t="s">
        <v>9475</v>
      </c>
      <c r="K3129" s="242" t="s">
        <v>4729</v>
      </c>
      <c r="L3129" s="242" t="s">
        <v>4832</v>
      </c>
      <c r="M3129" s="242" t="s">
        <v>5167</v>
      </c>
      <c r="N3129" s="242"/>
      <c r="O3129" s="242" t="s">
        <v>18819</v>
      </c>
      <c r="P3129" s="242" t="s">
        <v>14128</v>
      </c>
      <c r="Q3129" s="242" t="s">
        <v>8494</v>
      </c>
    </row>
    <row r="3130" spans="1:17">
      <c r="A3130" s="242" t="s">
        <v>14671</v>
      </c>
      <c r="B3130" s="242" t="s">
        <v>14368</v>
      </c>
      <c r="C3130" s="242" t="s">
        <v>14672</v>
      </c>
      <c r="D3130" s="242" t="s">
        <v>4742</v>
      </c>
      <c r="E3130" s="242" t="s">
        <v>14150</v>
      </c>
      <c r="F3130" s="242"/>
      <c r="G3130" s="240">
        <v>60</v>
      </c>
      <c r="H3130" s="241">
        <v>0</v>
      </c>
      <c r="I3130" s="242" t="s">
        <v>4830</v>
      </c>
      <c r="J3130" s="242" t="s">
        <v>4831</v>
      </c>
      <c r="K3130" s="242" t="s">
        <v>4729</v>
      </c>
      <c r="L3130" s="242" t="s">
        <v>4832</v>
      </c>
      <c r="M3130" s="242" t="s">
        <v>5153</v>
      </c>
      <c r="N3130" s="242"/>
      <c r="O3130" s="242" t="s">
        <v>18819</v>
      </c>
      <c r="P3130" s="242" t="s">
        <v>14128</v>
      </c>
      <c r="Q3130" s="242" t="s">
        <v>8494</v>
      </c>
    </row>
    <row r="3131" spans="1:17">
      <c r="A3131" s="242" t="s">
        <v>14673</v>
      </c>
      <c r="B3131" s="242" t="s">
        <v>14368</v>
      </c>
      <c r="C3131" s="242" t="s">
        <v>14674</v>
      </c>
      <c r="D3131" s="242" t="s">
        <v>4742</v>
      </c>
      <c r="E3131" s="242" t="s">
        <v>14150</v>
      </c>
      <c r="F3131" s="242"/>
      <c r="G3131" s="240">
        <v>60</v>
      </c>
      <c r="H3131" s="241">
        <v>0</v>
      </c>
      <c r="I3131" s="242" t="s">
        <v>4830</v>
      </c>
      <c r="J3131" s="242" t="s">
        <v>4831</v>
      </c>
      <c r="K3131" s="242" t="s">
        <v>4729</v>
      </c>
      <c r="L3131" s="242" t="s">
        <v>4832</v>
      </c>
      <c r="M3131" s="242" t="s">
        <v>5158</v>
      </c>
      <c r="N3131" s="242"/>
      <c r="O3131" s="242" t="s">
        <v>18819</v>
      </c>
      <c r="P3131" s="242" t="s">
        <v>14128</v>
      </c>
      <c r="Q3131" s="242" t="s">
        <v>8494</v>
      </c>
    </row>
    <row r="3132" spans="1:17">
      <c r="A3132" s="242" t="s">
        <v>14675</v>
      </c>
      <c r="B3132" s="242" t="s">
        <v>14362</v>
      </c>
      <c r="C3132" s="242" t="s">
        <v>14676</v>
      </c>
      <c r="D3132" s="242"/>
      <c r="E3132" s="242" t="s">
        <v>14130</v>
      </c>
      <c r="F3132" s="242" t="s">
        <v>4742</v>
      </c>
      <c r="G3132" s="240">
        <v>60</v>
      </c>
      <c r="H3132" s="241">
        <v>0</v>
      </c>
      <c r="I3132" s="242" t="s">
        <v>4738</v>
      </c>
      <c r="J3132" s="242" t="s">
        <v>4739</v>
      </c>
      <c r="K3132" s="242" t="s">
        <v>4729</v>
      </c>
      <c r="L3132" s="242" t="s">
        <v>4730</v>
      </c>
      <c r="M3132" s="242" t="s">
        <v>5320</v>
      </c>
      <c r="N3132" s="242"/>
      <c r="O3132" s="242" t="s">
        <v>18819</v>
      </c>
      <c r="P3132" s="242" t="s">
        <v>14128</v>
      </c>
      <c r="Q3132" s="242" t="s">
        <v>4733</v>
      </c>
    </row>
    <row r="3133" spans="1:17">
      <c r="A3133" s="242" t="s">
        <v>14677</v>
      </c>
      <c r="B3133" s="242" t="s">
        <v>14368</v>
      </c>
      <c r="C3133" s="242" t="s">
        <v>14678</v>
      </c>
      <c r="D3133" s="242" t="s">
        <v>4742</v>
      </c>
      <c r="E3133" s="242" t="s">
        <v>14150</v>
      </c>
      <c r="F3133" s="242"/>
      <c r="G3133" s="240">
        <v>60</v>
      </c>
      <c r="H3133" s="241">
        <v>0</v>
      </c>
      <c r="I3133" s="242" t="s">
        <v>4842</v>
      </c>
      <c r="J3133" s="242" t="s">
        <v>4843</v>
      </c>
      <c r="K3133" s="242" t="s">
        <v>4729</v>
      </c>
      <c r="L3133" s="242" t="s">
        <v>4832</v>
      </c>
      <c r="M3133" s="242" t="s">
        <v>4844</v>
      </c>
      <c r="N3133" s="242"/>
      <c r="O3133" s="242" t="s">
        <v>18819</v>
      </c>
      <c r="P3133" s="242" t="s">
        <v>14128</v>
      </c>
      <c r="Q3133" s="242" t="s">
        <v>8494</v>
      </c>
    </row>
    <row r="3134" spans="1:17">
      <c r="A3134" s="242" t="s">
        <v>14679</v>
      </c>
      <c r="B3134" s="242" t="s">
        <v>14368</v>
      </c>
      <c r="C3134" s="242" t="s">
        <v>14680</v>
      </c>
      <c r="D3134" s="242" t="s">
        <v>4742</v>
      </c>
      <c r="E3134" s="242" t="s">
        <v>14150</v>
      </c>
      <c r="F3134" s="242"/>
      <c r="G3134" s="240">
        <v>60</v>
      </c>
      <c r="H3134" s="241">
        <v>0</v>
      </c>
      <c r="I3134" s="242" t="s">
        <v>9474</v>
      </c>
      <c r="J3134" s="242" t="s">
        <v>9475</v>
      </c>
      <c r="K3134" s="242" t="s">
        <v>4729</v>
      </c>
      <c r="L3134" s="242" t="s">
        <v>4832</v>
      </c>
      <c r="M3134" s="242" t="s">
        <v>5167</v>
      </c>
      <c r="N3134" s="242"/>
      <c r="O3134" s="242" t="s">
        <v>18819</v>
      </c>
      <c r="P3134" s="242" t="s">
        <v>14128</v>
      </c>
      <c r="Q3134" s="242" t="s">
        <v>8494</v>
      </c>
    </row>
    <row r="3135" spans="1:17">
      <c r="A3135" s="242" t="s">
        <v>14681</v>
      </c>
      <c r="B3135" s="242" t="s">
        <v>14368</v>
      </c>
      <c r="C3135" s="242" t="s">
        <v>14682</v>
      </c>
      <c r="D3135" s="242" t="s">
        <v>4742</v>
      </c>
      <c r="E3135" s="242" t="s">
        <v>14150</v>
      </c>
      <c r="F3135" s="242"/>
      <c r="G3135" s="240">
        <v>60</v>
      </c>
      <c r="H3135" s="241">
        <v>0</v>
      </c>
      <c r="I3135" s="242" t="s">
        <v>9474</v>
      </c>
      <c r="J3135" s="242" t="s">
        <v>9475</v>
      </c>
      <c r="K3135" s="242" t="s">
        <v>4729</v>
      </c>
      <c r="L3135" s="242" t="s">
        <v>4832</v>
      </c>
      <c r="M3135" s="242" t="s">
        <v>5167</v>
      </c>
      <c r="N3135" s="242"/>
      <c r="O3135" s="242" t="s">
        <v>18819</v>
      </c>
      <c r="P3135" s="242" t="s">
        <v>14128</v>
      </c>
      <c r="Q3135" s="242" t="s">
        <v>8494</v>
      </c>
    </row>
    <row r="3136" spans="1:17">
      <c r="A3136" s="242" t="s">
        <v>14683</v>
      </c>
      <c r="B3136" s="242" t="s">
        <v>14368</v>
      </c>
      <c r="C3136" s="242" t="s">
        <v>14684</v>
      </c>
      <c r="D3136" s="242" t="s">
        <v>4742</v>
      </c>
      <c r="E3136" s="242" t="s">
        <v>14150</v>
      </c>
      <c r="F3136" s="242"/>
      <c r="G3136" s="240">
        <v>60</v>
      </c>
      <c r="H3136" s="241">
        <v>0</v>
      </c>
      <c r="I3136" s="242" t="s">
        <v>9474</v>
      </c>
      <c r="J3136" s="242" t="s">
        <v>9475</v>
      </c>
      <c r="K3136" s="242" t="s">
        <v>4729</v>
      </c>
      <c r="L3136" s="242" t="s">
        <v>4832</v>
      </c>
      <c r="M3136" s="242" t="s">
        <v>4991</v>
      </c>
      <c r="N3136" s="242"/>
      <c r="O3136" s="242" t="s">
        <v>18819</v>
      </c>
      <c r="P3136" s="242" t="s">
        <v>14128</v>
      </c>
      <c r="Q3136" s="242" t="s">
        <v>8494</v>
      </c>
    </row>
    <row r="3137" spans="1:17">
      <c r="A3137" s="242" t="s">
        <v>14685</v>
      </c>
      <c r="B3137" s="242" t="s">
        <v>14365</v>
      </c>
      <c r="C3137" s="242" t="s">
        <v>14686</v>
      </c>
      <c r="D3137" s="242" t="s">
        <v>4742</v>
      </c>
      <c r="E3137" s="242" t="s">
        <v>14150</v>
      </c>
      <c r="F3137" s="242"/>
      <c r="G3137" s="240">
        <v>60</v>
      </c>
      <c r="H3137" s="241">
        <v>0</v>
      </c>
      <c r="I3137" s="242" t="s">
        <v>4842</v>
      </c>
      <c r="J3137" s="242" t="s">
        <v>4843</v>
      </c>
      <c r="K3137" s="242" t="s">
        <v>4729</v>
      </c>
      <c r="L3137" s="242" t="s">
        <v>4832</v>
      </c>
      <c r="M3137" s="242" t="s">
        <v>5194</v>
      </c>
      <c r="N3137" s="242"/>
      <c r="O3137" s="242" t="s">
        <v>18819</v>
      </c>
      <c r="P3137" s="242" t="s">
        <v>14128</v>
      </c>
      <c r="Q3137" s="242" t="s">
        <v>8494</v>
      </c>
    </row>
    <row r="3138" spans="1:17">
      <c r="A3138" s="242" t="s">
        <v>14687</v>
      </c>
      <c r="B3138" s="242" t="s">
        <v>14368</v>
      </c>
      <c r="C3138" s="242" t="s">
        <v>14688</v>
      </c>
      <c r="D3138" s="242" t="s">
        <v>4742</v>
      </c>
      <c r="E3138" s="242" t="s">
        <v>14150</v>
      </c>
      <c r="F3138" s="242"/>
      <c r="G3138" s="240">
        <v>60</v>
      </c>
      <c r="H3138" s="241">
        <v>0</v>
      </c>
      <c r="I3138" s="242" t="s">
        <v>4830</v>
      </c>
      <c r="J3138" s="242" t="s">
        <v>4831</v>
      </c>
      <c r="K3138" s="242" t="s">
        <v>4729</v>
      </c>
      <c r="L3138" s="242" t="s">
        <v>4832</v>
      </c>
      <c r="M3138" s="242" t="s">
        <v>5158</v>
      </c>
      <c r="N3138" s="242"/>
      <c r="O3138" s="242" t="s">
        <v>18819</v>
      </c>
      <c r="P3138" s="242" t="s">
        <v>14128</v>
      </c>
      <c r="Q3138" s="242" t="s">
        <v>8494</v>
      </c>
    </row>
    <row r="3139" spans="1:17">
      <c r="A3139" s="242" t="s">
        <v>14689</v>
      </c>
      <c r="B3139" s="242" t="s">
        <v>14368</v>
      </c>
      <c r="C3139" s="242" t="s">
        <v>14690</v>
      </c>
      <c r="D3139" s="242" t="s">
        <v>4742</v>
      </c>
      <c r="E3139" s="242" t="s">
        <v>14150</v>
      </c>
      <c r="F3139" s="242"/>
      <c r="G3139" s="240">
        <v>60</v>
      </c>
      <c r="H3139" s="241">
        <v>0</v>
      </c>
      <c r="I3139" s="242" t="s">
        <v>4830</v>
      </c>
      <c r="J3139" s="242" t="s">
        <v>4831</v>
      </c>
      <c r="K3139" s="242" t="s">
        <v>4729</v>
      </c>
      <c r="L3139" s="242" t="s">
        <v>4832</v>
      </c>
      <c r="M3139" s="242" t="s">
        <v>5158</v>
      </c>
      <c r="N3139" s="242"/>
      <c r="O3139" s="242" t="s">
        <v>18819</v>
      </c>
      <c r="P3139" s="242" t="s">
        <v>14128</v>
      </c>
      <c r="Q3139" s="242" t="s">
        <v>8494</v>
      </c>
    </row>
    <row r="3140" spans="1:17">
      <c r="A3140" s="242" t="s">
        <v>14691</v>
      </c>
      <c r="B3140" s="242" t="s">
        <v>14362</v>
      </c>
      <c r="C3140" s="242" t="s">
        <v>14692</v>
      </c>
      <c r="D3140" s="242"/>
      <c r="E3140" s="242" t="s">
        <v>14130</v>
      </c>
      <c r="F3140" s="242" t="s">
        <v>4742</v>
      </c>
      <c r="G3140" s="240">
        <v>60</v>
      </c>
      <c r="H3140" s="241">
        <v>0</v>
      </c>
      <c r="I3140" s="242" t="s">
        <v>4747</v>
      </c>
      <c r="J3140" s="242" t="s">
        <v>4748</v>
      </c>
      <c r="K3140" s="242" t="s">
        <v>4729</v>
      </c>
      <c r="L3140" s="242" t="s">
        <v>4730</v>
      </c>
      <c r="M3140" s="242" t="s">
        <v>4777</v>
      </c>
      <c r="N3140" s="242"/>
      <c r="O3140" s="242" t="s">
        <v>18819</v>
      </c>
      <c r="P3140" s="242" t="s">
        <v>14128</v>
      </c>
      <c r="Q3140" s="242" t="s">
        <v>4733</v>
      </c>
    </row>
    <row r="3141" spans="1:17">
      <c r="A3141" s="242" t="s">
        <v>14693</v>
      </c>
      <c r="B3141" s="242" t="s">
        <v>14362</v>
      </c>
      <c r="C3141" s="242" t="s">
        <v>14694</v>
      </c>
      <c r="D3141" s="242"/>
      <c r="E3141" s="242" t="s">
        <v>14130</v>
      </c>
      <c r="F3141" s="242" t="s">
        <v>4742</v>
      </c>
      <c r="G3141" s="240">
        <v>60</v>
      </c>
      <c r="H3141" s="241">
        <v>0</v>
      </c>
      <c r="I3141" s="242" t="s">
        <v>4780</v>
      </c>
      <c r="J3141" s="242" t="s">
        <v>4781</v>
      </c>
      <c r="K3141" s="242" t="s">
        <v>4729</v>
      </c>
      <c r="L3141" s="242" t="s">
        <v>4730</v>
      </c>
      <c r="M3141" s="242" t="s">
        <v>6439</v>
      </c>
      <c r="N3141" s="242"/>
      <c r="O3141" s="242" t="s">
        <v>18819</v>
      </c>
      <c r="P3141" s="242" t="s">
        <v>14128</v>
      </c>
      <c r="Q3141" s="242" t="s">
        <v>4733</v>
      </c>
    </row>
    <row r="3142" spans="1:17">
      <c r="A3142" s="242" t="s">
        <v>14695</v>
      </c>
      <c r="B3142" s="242" t="s">
        <v>14368</v>
      </c>
      <c r="C3142" s="242" t="s">
        <v>14696</v>
      </c>
      <c r="D3142" s="242" t="s">
        <v>4742</v>
      </c>
      <c r="E3142" s="242" t="s">
        <v>14150</v>
      </c>
      <c r="F3142" s="242"/>
      <c r="G3142" s="240">
        <v>60</v>
      </c>
      <c r="H3142" s="241">
        <v>0</v>
      </c>
      <c r="I3142" s="242" t="s">
        <v>4830</v>
      </c>
      <c r="J3142" s="242" t="s">
        <v>4831</v>
      </c>
      <c r="K3142" s="242" t="s">
        <v>4729</v>
      </c>
      <c r="L3142" s="242" t="s">
        <v>4832</v>
      </c>
      <c r="M3142" s="242" t="s">
        <v>5153</v>
      </c>
      <c r="N3142" s="242"/>
      <c r="O3142" s="242" t="s">
        <v>18819</v>
      </c>
      <c r="P3142" s="242" t="s">
        <v>14128</v>
      </c>
      <c r="Q3142" s="242" t="s">
        <v>8494</v>
      </c>
    </row>
    <row r="3143" spans="1:17">
      <c r="A3143" s="242" t="s">
        <v>14697</v>
      </c>
      <c r="B3143" s="242" t="s">
        <v>14368</v>
      </c>
      <c r="C3143" s="242" t="s">
        <v>14698</v>
      </c>
      <c r="D3143" s="242" t="s">
        <v>4742</v>
      </c>
      <c r="E3143" s="242" t="s">
        <v>14150</v>
      </c>
      <c r="F3143" s="242"/>
      <c r="G3143" s="240">
        <v>60</v>
      </c>
      <c r="H3143" s="241">
        <v>0</v>
      </c>
      <c r="I3143" s="242" t="s">
        <v>4830</v>
      </c>
      <c r="J3143" s="242" t="s">
        <v>4831</v>
      </c>
      <c r="K3143" s="242" t="s">
        <v>4729</v>
      </c>
      <c r="L3143" s="242" t="s">
        <v>4832</v>
      </c>
      <c r="M3143" s="242" t="s">
        <v>5222</v>
      </c>
      <c r="N3143" s="242"/>
      <c r="O3143" s="242" t="s">
        <v>18819</v>
      </c>
      <c r="P3143" s="242" t="s">
        <v>14128</v>
      </c>
      <c r="Q3143" s="242" t="s">
        <v>8494</v>
      </c>
    </row>
    <row r="3144" spans="1:17">
      <c r="A3144" s="242" t="s">
        <v>14699</v>
      </c>
      <c r="B3144" s="242" t="s">
        <v>14368</v>
      </c>
      <c r="C3144" s="242" t="s">
        <v>14700</v>
      </c>
      <c r="D3144" s="242" t="s">
        <v>4742</v>
      </c>
      <c r="E3144" s="242" t="s">
        <v>14150</v>
      </c>
      <c r="F3144" s="242"/>
      <c r="G3144" s="240">
        <v>60</v>
      </c>
      <c r="H3144" s="241">
        <v>0</v>
      </c>
      <c r="I3144" s="242" t="s">
        <v>4842</v>
      </c>
      <c r="J3144" s="242" t="s">
        <v>4843</v>
      </c>
      <c r="K3144" s="242" t="s">
        <v>4729</v>
      </c>
      <c r="L3144" s="242" t="s">
        <v>4832</v>
      </c>
      <c r="M3144" s="242" t="s">
        <v>4844</v>
      </c>
      <c r="N3144" s="242"/>
      <c r="O3144" s="242" t="s">
        <v>18819</v>
      </c>
      <c r="P3144" s="242" t="s">
        <v>14128</v>
      </c>
      <c r="Q3144" s="242" t="s">
        <v>8494</v>
      </c>
    </row>
    <row r="3145" spans="1:17">
      <c r="A3145" s="242" t="s">
        <v>14701</v>
      </c>
      <c r="B3145" s="242" t="s">
        <v>14368</v>
      </c>
      <c r="C3145" s="242" t="s">
        <v>14702</v>
      </c>
      <c r="D3145" s="242" t="s">
        <v>4742</v>
      </c>
      <c r="E3145" s="242" t="s">
        <v>14150</v>
      </c>
      <c r="F3145" s="242"/>
      <c r="G3145" s="240">
        <v>60</v>
      </c>
      <c r="H3145" s="241">
        <v>0</v>
      </c>
      <c r="I3145" s="242" t="s">
        <v>9474</v>
      </c>
      <c r="J3145" s="242" t="s">
        <v>9475</v>
      </c>
      <c r="K3145" s="242" t="s">
        <v>4729</v>
      </c>
      <c r="L3145" s="242" t="s">
        <v>4832</v>
      </c>
      <c r="M3145" s="242" t="s">
        <v>5212</v>
      </c>
      <c r="N3145" s="242"/>
      <c r="O3145" s="242" t="s">
        <v>18819</v>
      </c>
      <c r="P3145" s="242" t="s">
        <v>14128</v>
      </c>
      <c r="Q3145" s="242" t="s">
        <v>8494</v>
      </c>
    </row>
    <row r="3146" spans="1:17">
      <c r="A3146" s="242" t="s">
        <v>14703</v>
      </c>
      <c r="B3146" s="242" t="s">
        <v>14365</v>
      </c>
      <c r="C3146" s="242" t="s">
        <v>14654</v>
      </c>
      <c r="D3146" s="242" t="s">
        <v>4742</v>
      </c>
      <c r="E3146" s="242" t="s">
        <v>14150</v>
      </c>
      <c r="F3146" s="242"/>
      <c r="G3146" s="240">
        <v>60</v>
      </c>
      <c r="H3146" s="241">
        <v>0</v>
      </c>
      <c r="I3146" s="242" t="s">
        <v>4842</v>
      </c>
      <c r="J3146" s="242" t="s">
        <v>4843</v>
      </c>
      <c r="K3146" s="242" t="s">
        <v>4729</v>
      </c>
      <c r="L3146" s="242" t="s">
        <v>4832</v>
      </c>
      <c r="M3146" s="242" t="s">
        <v>5194</v>
      </c>
      <c r="N3146" s="242"/>
      <c r="O3146" s="242" t="s">
        <v>18819</v>
      </c>
      <c r="P3146" s="242" t="s">
        <v>14128</v>
      </c>
      <c r="Q3146" s="242" t="s">
        <v>8494</v>
      </c>
    </row>
    <row r="3147" spans="1:17">
      <c r="A3147" s="242" t="s">
        <v>14704</v>
      </c>
      <c r="B3147" s="242" t="s">
        <v>14368</v>
      </c>
      <c r="C3147" s="242" t="s">
        <v>14705</v>
      </c>
      <c r="D3147" s="242" t="s">
        <v>4742</v>
      </c>
      <c r="E3147" s="242" t="s">
        <v>14150</v>
      </c>
      <c r="F3147" s="242"/>
      <c r="G3147" s="240">
        <v>60</v>
      </c>
      <c r="H3147" s="241">
        <v>0</v>
      </c>
      <c r="I3147" s="242" t="s">
        <v>9474</v>
      </c>
      <c r="J3147" s="242" t="s">
        <v>9475</v>
      </c>
      <c r="K3147" s="242" t="s">
        <v>4729</v>
      </c>
      <c r="L3147" s="242" t="s">
        <v>4832</v>
      </c>
      <c r="M3147" s="242" t="s">
        <v>4991</v>
      </c>
      <c r="N3147" s="242"/>
      <c r="O3147" s="242" t="s">
        <v>18819</v>
      </c>
      <c r="P3147" s="242" t="s">
        <v>14128</v>
      </c>
      <c r="Q3147" s="242" t="s">
        <v>8494</v>
      </c>
    </row>
    <row r="3148" spans="1:17">
      <c r="A3148" s="242" t="s">
        <v>14706</v>
      </c>
      <c r="B3148" s="242" t="s">
        <v>14368</v>
      </c>
      <c r="C3148" s="242" t="s">
        <v>14707</v>
      </c>
      <c r="D3148" s="242" t="s">
        <v>4742</v>
      </c>
      <c r="E3148" s="242" t="s">
        <v>14150</v>
      </c>
      <c r="F3148" s="242"/>
      <c r="G3148" s="240">
        <v>60</v>
      </c>
      <c r="H3148" s="241">
        <v>0</v>
      </c>
      <c r="I3148" s="242" t="s">
        <v>9474</v>
      </c>
      <c r="J3148" s="242" t="s">
        <v>9475</v>
      </c>
      <c r="K3148" s="242" t="s">
        <v>4729</v>
      </c>
      <c r="L3148" s="242" t="s">
        <v>4832</v>
      </c>
      <c r="M3148" s="242" t="s">
        <v>4833</v>
      </c>
      <c r="N3148" s="242"/>
      <c r="O3148" s="242" t="s">
        <v>18819</v>
      </c>
      <c r="P3148" s="242" t="s">
        <v>14128</v>
      </c>
      <c r="Q3148" s="242" t="s">
        <v>8494</v>
      </c>
    </row>
    <row r="3149" spans="1:17">
      <c r="A3149" s="242" t="s">
        <v>14708</v>
      </c>
      <c r="B3149" s="242" t="s">
        <v>14368</v>
      </c>
      <c r="C3149" s="242" t="s">
        <v>14709</v>
      </c>
      <c r="D3149" s="242" t="s">
        <v>4742</v>
      </c>
      <c r="E3149" s="242" t="s">
        <v>14150</v>
      </c>
      <c r="F3149" s="242"/>
      <c r="G3149" s="240">
        <v>60</v>
      </c>
      <c r="H3149" s="241">
        <v>0</v>
      </c>
      <c r="I3149" s="242" t="s">
        <v>4830</v>
      </c>
      <c r="J3149" s="242" t="s">
        <v>4831</v>
      </c>
      <c r="K3149" s="242" t="s">
        <v>4729</v>
      </c>
      <c r="L3149" s="242" t="s">
        <v>4832</v>
      </c>
      <c r="M3149" s="242" t="s">
        <v>4901</v>
      </c>
      <c r="N3149" s="242"/>
      <c r="O3149" s="242" t="s">
        <v>18819</v>
      </c>
      <c r="P3149" s="242" t="s">
        <v>14128</v>
      </c>
      <c r="Q3149" s="242" t="s">
        <v>8494</v>
      </c>
    </row>
    <row r="3150" spans="1:17">
      <c r="A3150" s="242" t="s">
        <v>14710</v>
      </c>
      <c r="B3150" s="242" t="s">
        <v>14711</v>
      </c>
      <c r="C3150" s="242" t="s">
        <v>14712</v>
      </c>
      <c r="D3150" s="242" t="s">
        <v>4742</v>
      </c>
      <c r="E3150" s="242" t="s">
        <v>14150</v>
      </c>
      <c r="F3150" s="242"/>
      <c r="G3150" s="240">
        <v>60</v>
      </c>
      <c r="H3150" s="241">
        <v>0</v>
      </c>
      <c r="I3150" s="242" t="s">
        <v>4830</v>
      </c>
      <c r="J3150" s="242" t="s">
        <v>4831</v>
      </c>
      <c r="K3150" s="242" t="s">
        <v>4729</v>
      </c>
      <c r="L3150" s="242" t="s">
        <v>4832</v>
      </c>
      <c r="M3150" s="242" t="s">
        <v>5153</v>
      </c>
      <c r="N3150" s="242"/>
      <c r="O3150" s="242" t="s">
        <v>18819</v>
      </c>
      <c r="P3150" s="242" t="s">
        <v>14128</v>
      </c>
      <c r="Q3150" s="242" t="s">
        <v>8494</v>
      </c>
    </row>
    <row r="3151" spans="1:17">
      <c r="A3151" s="242" t="s">
        <v>14713</v>
      </c>
      <c r="B3151" s="242" t="s">
        <v>14368</v>
      </c>
      <c r="C3151" s="242" t="s">
        <v>14714</v>
      </c>
      <c r="D3151" s="242" t="s">
        <v>4742</v>
      </c>
      <c r="E3151" s="242" t="s">
        <v>14150</v>
      </c>
      <c r="F3151" s="242"/>
      <c r="G3151" s="240">
        <v>60</v>
      </c>
      <c r="H3151" s="241">
        <v>0</v>
      </c>
      <c r="I3151" s="242" t="s">
        <v>4830</v>
      </c>
      <c r="J3151" s="242" t="s">
        <v>4831</v>
      </c>
      <c r="K3151" s="242" t="s">
        <v>4729</v>
      </c>
      <c r="L3151" s="242" t="s">
        <v>4832</v>
      </c>
      <c r="M3151" s="242" t="s">
        <v>5153</v>
      </c>
      <c r="N3151" s="242"/>
      <c r="O3151" s="242" t="s">
        <v>18819</v>
      </c>
      <c r="P3151" s="242" t="s">
        <v>14128</v>
      </c>
      <c r="Q3151" s="242" t="s">
        <v>8494</v>
      </c>
    </row>
    <row r="3152" spans="1:17">
      <c r="A3152" s="242" t="s">
        <v>14715</v>
      </c>
      <c r="B3152" s="242" t="s">
        <v>14368</v>
      </c>
      <c r="C3152" s="242" t="s">
        <v>14716</v>
      </c>
      <c r="D3152" s="242" t="s">
        <v>4742</v>
      </c>
      <c r="E3152" s="242" t="s">
        <v>14150</v>
      </c>
      <c r="F3152" s="242"/>
      <c r="G3152" s="240">
        <v>60</v>
      </c>
      <c r="H3152" s="241">
        <v>0</v>
      </c>
      <c r="I3152" s="242" t="s">
        <v>4830</v>
      </c>
      <c r="J3152" s="242" t="s">
        <v>4831</v>
      </c>
      <c r="K3152" s="242" t="s">
        <v>4729</v>
      </c>
      <c r="L3152" s="242" t="s">
        <v>4832</v>
      </c>
      <c r="M3152" s="242" t="s">
        <v>5158</v>
      </c>
      <c r="N3152" s="242"/>
      <c r="O3152" s="242" t="s">
        <v>18819</v>
      </c>
      <c r="P3152" s="242" t="s">
        <v>14128</v>
      </c>
      <c r="Q3152" s="242" t="s">
        <v>8494</v>
      </c>
    </row>
    <row r="3153" spans="1:17">
      <c r="A3153" s="242" t="s">
        <v>14717</v>
      </c>
      <c r="B3153" s="242" t="s">
        <v>14368</v>
      </c>
      <c r="C3153" s="242" t="s">
        <v>14718</v>
      </c>
      <c r="D3153" s="242" t="s">
        <v>4742</v>
      </c>
      <c r="E3153" s="242" t="s">
        <v>14150</v>
      </c>
      <c r="F3153" s="242"/>
      <c r="G3153" s="240">
        <v>60</v>
      </c>
      <c r="H3153" s="241">
        <v>0</v>
      </c>
      <c r="I3153" s="242" t="s">
        <v>4830</v>
      </c>
      <c r="J3153" s="242" t="s">
        <v>4831</v>
      </c>
      <c r="K3153" s="242" t="s">
        <v>4729</v>
      </c>
      <c r="L3153" s="242" t="s">
        <v>4832</v>
      </c>
      <c r="M3153" s="242" t="s">
        <v>4901</v>
      </c>
      <c r="N3153" s="242"/>
      <c r="O3153" s="242" t="s">
        <v>18819</v>
      </c>
      <c r="P3153" s="242" t="s">
        <v>14128</v>
      </c>
      <c r="Q3153" s="242" t="s">
        <v>8494</v>
      </c>
    </row>
    <row r="3154" spans="1:17">
      <c r="A3154" s="242" t="s">
        <v>14719</v>
      </c>
      <c r="B3154" s="242" t="s">
        <v>14365</v>
      </c>
      <c r="C3154" s="242" t="s">
        <v>14720</v>
      </c>
      <c r="D3154" s="242" t="s">
        <v>4742</v>
      </c>
      <c r="E3154" s="242" t="s">
        <v>14150</v>
      </c>
      <c r="F3154" s="242"/>
      <c r="G3154" s="240">
        <v>60</v>
      </c>
      <c r="H3154" s="241">
        <v>0</v>
      </c>
      <c r="I3154" s="242" t="s">
        <v>4842</v>
      </c>
      <c r="J3154" s="242" t="s">
        <v>4843</v>
      </c>
      <c r="K3154" s="242" t="s">
        <v>4729</v>
      </c>
      <c r="L3154" s="242" t="s">
        <v>4832</v>
      </c>
      <c r="M3154" s="242" t="s">
        <v>5325</v>
      </c>
      <c r="N3154" s="242"/>
      <c r="O3154" s="242" t="s">
        <v>18819</v>
      </c>
      <c r="P3154" s="242" t="s">
        <v>14128</v>
      </c>
      <c r="Q3154" s="242" t="s">
        <v>8494</v>
      </c>
    </row>
    <row r="3155" spans="1:17">
      <c r="A3155" s="242" t="s">
        <v>14721</v>
      </c>
      <c r="B3155" s="242" t="s">
        <v>14368</v>
      </c>
      <c r="C3155" s="242" t="s">
        <v>14722</v>
      </c>
      <c r="D3155" s="242" t="s">
        <v>4742</v>
      </c>
      <c r="E3155" s="242" t="s">
        <v>14150</v>
      </c>
      <c r="F3155" s="242"/>
      <c r="G3155" s="240">
        <v>60</v>
      </c>
      <c r="H3155" s="241">
        <v>0</v>
      </c>
      <c r="I3155" s="242" t="s">
        <v>4830</v>
      </c>
      <c r="J3155" s="242" t="s">
        <v>4831</v>
      </c>
      <c r="K3155" s="242" t="s">
        <v>4729</v>
      </c>
      <c r="L3155" s="242" t="s">
        <v>4832</v>
      </c>
      <c r="M3155" s="242" t="s">
        <v>5222</v>
      </c>
      <c r="N3155" s="242"/>
      <c r="O3155" s="242" t="s">
        <v>18819</v>
      </c>
      <c r="P3155" s="242" t="s">
        <v>14128</v>
      </c>
      <c r="Q3155" s="242" t="s">
        <v>8494</v>
      </c>
    </row>
    <row r="3156" spans="1:17">
      <c r="A3156" s="242" t="s">
        <v>14723</v>
      </c>
      <c r="B3156" s="242" t="s">
        <v>14368</v>
      </c>
      <c r="C3156" s="242" t="s">
        <v>14724</v>
      </c>
      <c r="D3156" s="242" t="s">
        <v>4742</v>
      </c>
      <c r="E3156" s="242" t="s">
        <v>14150</v>
      </c>
      <c r="F3156" s="242"/>
      <c r="G3156" s="240">
        <v>60</v>
      </c>
      <c r="H3156" s="241">
        <v>0</v>
      </c>
      <c r="I3156" s="242" t="s">
        <v>4842</v>
      </c>
      <c r="J3156" s="242" t="s">
        <v>4843</v>
      </c>
      <c r="K3156" s="242" t="s">
        <v>4729</v>
      </c>
      <c r="L3156" s="242" t="s">
        <v>4832</v>
      </c>
      <c r="M3156" s="242" t="s">
        <v>5202</v>
      </c>
      <c r="N3156" s="242"/>
      <c r="O3156" s="242" t="s">
        <v>18819</v>
      </c>
      <c r="P3156" s="242" t="s">
        <v>14128</v>
      </c>
      <c r="Q3156" s="242" t="s">
        <v>8494</v>
      </c>
    </row>
    <row r="3157" spans="1:17">
      <c r="A3157" s="242" t="s">
        <v>14725</v>
      </c>
      <c r="B3157" s="242" t="s">
        <v>14368</v>
      </c>
      <c r="C3157" s="242" t="s">
        <v>14726</v>
      </c>
      <c r="D3157" s="242" t="s">
        <v>4742</v>
      </c>
      <c r="E3157" s="242" t="s">
        <v>14150</v>
      </c>
      <c r="F3157" s="242"/>
      <c r="G3157" s="240">
        <v>60</v>
      </c>
      <c r="H3157" s="241">
        <v>0</v>
      </c>
      <c r="I3157" s="242" t="s">
        <v>4830</v>
      </c>
      <c r="J3157" s="242" t="s">
        <v>4831</v>
      </c>
      <c r="K3157" s="242" t="s">
        <v>4729</v>
      </c>
      <c r="L3157" s="242" t="s">
        <v>4832</v>
      </c>
      <c r="M3157" s="242" t="s">
        <v>4901</v>
      </c>
      <c r="N3157" s="242"/>
      <c r="O3157" s="242" t="s">
        <v>18819</v>
      </c>
      <c r="P3157" s="242" t="s">
        <v>14128</v>
      </c>
      <c r="Q3157" s="242" t="s">
        <v>8494</v>
      </c>
    </row>
    <row r="3158" spans="1:17">
      <c r="A3158" s="242" t="s">
        <v>14727</v>
      </c>
      <c r="B3158" s="242" t="s">
        <v>14368</v>
      </c>
      <c r="C3158" s="242" t="s">
        <v>14728</v>
      </c>
      <c r="D3158" s="242" t="s">
        <v>4742</v>
      </c>
      <c r="E3158" s="242" t="s">
        <v>14150</v>
      </c>
      <c r="F3158" s="242"/>
      <c r="G3158" s="240">
        <v>60</v>
      </c>
      <c r="H3158" s="241">
        <v>0</v>
      </c>
      <c r="I3158" s="242" t="s">
        <v>4830</v>
      </c>
      <c r="J3158" s="242" t="s">
        <v>4831</v>
      </c>
      <c r="K3158" s="242" t="s">
        <v>4729</v>
      </c>
      <c r="L3158" s="242" t="s">
        <v>4832</v>
      </c>
      <c r="M3158" s="242" t="s">
        <v>5222</v>
      </c>
      <c r="N3158" s="242"/>
      <c r="O3158" s="242" t="s">
        <v>18819</v>
      </c>
      <c r="P3158" s="242" t="s">
        <v>14128</v>
      </c>
      <c r="Q3158" s="242" t="s">
        <v>8494</v>
      </c>
    </row>
    <row r="3159" spans="1:17">
      <c r="A3159" s="242" t="s">
        <v>14729</v>
      </c>
      <c r="B3159" s="242" t="s">
        <v>14368</v>
      </c>
      <c r="C3159" s="242" t="s">
        <v>14730</v>
      </c>
      <c r="D3159" s="242" t="s">
        <v>4742</v>
      </c>
      <c r="E3159" s="242" t="s">
        <v>14150</v>
      </c>
      <c r="F3159" s="242"/>
      <c r="G3159" s="240">
        <v>60</v>
      </c>
      <c r="H3159" s="241">
        <v>0</v>
      </c>
      <c r="I3159" s="242" t="s">
        <v>4830</v>
      </c>
      <c r="J3159" s="242" t="s">
        <v>4831</v>
      </c>
      <c r="K3159" s="242" t="s">
        <v>4729</v>
      </c>
      <c r="L3159" s="242" t="s">
        <v>4832</v>
      </c>
      <c r="M3159" s="242" t="s">
        <v>4901</v>
      </c>
      <c r="N3159" s="242"/>
      <c r="O3159" s="242" t="s">
        <v>18819</v>
      </c>
      <c r="P3159" s="242" t="s">
        <v>14128</v>
      </c>
      <c r="Q3159" s="242" t="s">
        <v>8494</v>
      </c>
    </row>
    <row r="3160" spans="1:17">
      <c r="A3160" s="242" t="s">
        <v>14731</v>
      </c>
      <c r="B3160" s="242" t="s">
        <v>14368</v>
      </c>
      <c r="C3160" s="242" t="s">
        <v>14732</v>
      </c>
      <c r="D3160" s="242" t="s">
        <v>4742</v>
      </c>
      <c r="E3160" s="242" t="s">
        <v>14150</v>
      </c>
      <c r="F3160" s="242"/>
      <c r="G3160" s="240">
        <v>60</v>
      </c>
      <c r="H3160" s="241">
        <v>0</v>
      </c>
      <c r="I3160" s="242" t="s">
        <v>4830</v>
      </c>
      <c r="J3160" s="242" t="s">
        <v>4831</v>
      </c>
      <c r="K3160" s="242" t="s">
        <v>4729</v>
      </c>
      <c r="L3160" s="242" t="s">
        <v>4832</v>
      </c>
      <c r="M3160" s="242" t="s">
        <v>5158</v>
      </c>
      <c r="N3160" s="242"/>
      <c r="O3160" s="242" t="s">
        <v>18819</v>
      </c>
      <c r="P3160" s="242" t="s">
        <v>14128</v>
      </c>
      <c r="Q3160" s="242" t="s">
        <v>8494</v>
      </c>
    </row>
    <row r="3161" spans="1:17">
      <c r="A3161" s="242" t="s">
        <v>14733</v>
      </c>
      <c r="B3161" s="242" t="s">
        <v>14368</v>
      </c>
      <c r="C3161" s="242" t="s">
        <v>14734</v>
      </c>
      <c r="D3161" s="242" t="s">
        <v>4742</v>
      </c>
      <c r="E3161" s="242" t="s">
        <v>14150</v>
      </c>
      <c r="F3161" s="242"/>
      <c r="G3161" s="240">
        <v>60</v>
      </c>
      <c r="H3161" s="241">
        <v>0</v>
      </c>
      <c r="I3161" s="242" t="s">
        <v>4830</v>
      </c>
      <c r="J3161" s="242" t="s">
        <v>4831</v>
      </c>
      <c r="K3161" s="242" t="s">
        <v>4729</v>
      </c>
      <c r="L3161" s="242" t="s">
        <v>4832</v>
      </c>
      <c r="M3161" s="242" t="s">
        <v>5158</v>
      </c>
      <c r="N3161" s="242"/>
      <c r="O3161" s="242" t="s">
        <v>18819</v>
      </c>
      <c r="P3161" s="242" t="s">
        <v>14128</v>
      </c>
      <c r="Q3161" s="242" t="s">
        <v>8494</v>
      </c>
    </row>
    <row r="3162" spans="1:17">
      <c r="A3162" s="242" t="s">
        <v>14735</v>
      </c>
      <c r="B3162" s="242" t="s">
        <v>14368</v>
      </c>
      <c r="C3162" s="242" t="s">
        <v>14736</v>
      </c>
      <c r="D3162" s="242" t="s">
        <v>4742</v>
      </c>
      <c r="E3162" s="242" t="s">
        <v>14150</v>
      </c>
      <c r="F3162" s="242"/>
      <c r="G3162" s="240">
        <v>60</v>
      </c>
      <c r="H3162" s="241">
        <v>0</v>
      </c>
      <c r="I3162" s="242" t="s">
        <v>9474</v>
      </c>
      <c r="J3162" s="242" t="s">
        <v>9475</v>
      </c>
      <c r="K3162" s="242" t="s">
        <v>4729</v>
      </c>
      <c r="L3162" s="242" t="s">
        <v>4832</v>
      </c>
      <c r="M3162" s="242" t="s">
        <v>4833</v>
      </c>
      <c r="N3162" s="242"/>
      <c r="O3162" s="242" t="s">
        <v>18819</v>
      </c>
      <c r="P3162" s="242" t="s">
        <v>14128</v>
      </c>
      <c r="Q3162" s="242" t="s">
        <v>8494</v>
      </c>
    </row>
    <row r="3163" spans="1:17">
      <c r="A3163" s="242" t="s">
        <v>14737</v>
      </c>
      <c r="B3163" s="242" t="s">
        <v>14368</v>
      </c>
      <c r="C3163" s="242" t="s">
        <v>14738</v>
      </c>
      <c r="D3163" s="242" t="s">
        <v>4742</v>
      </c>
      <c r="E3163" s="242" t="s">
        <v>14150</v>
      </c>
      <c r="F3163" s="242"/>
      <c r="G3163" s="240">
        <v>60</v>
      </c>
      <c r="H3163" s="241">
        <v>0</v>
      </c>
      <c r="I3163" s="242" t="s">
        <v>4830</v>
      </c>
      <c r="J3163" s="242" t="s">
        <v>4831</v>
      </c>
      <c r="K3163" s="242" t="s">
        <v>4729</v>
      </c>
      <c r="L3163" s="242" t="s">
        <v>4832</v>
      </c>
      <c r="M3163" s="242" t="s">
        <v>5222</v>
      </c>
      <c r="N3163" s="242"/>
      <c r="O3163" s="242" t="s">
        <v>18819</v>
      </c>
      <c r="P3163" s="242" t="s">
        <v>14128</v>
      </c>
      <c r="Q3163" s="242" t="s">
        <v>8494</v>
      </c>
    </row>
    <row r="3164" spans="1:17">
      <c r="A3164" s="242" t="s">
        <v>14739</v>
      </c>
      <c r="B3164" s="242" t="s">
        <v>14368</v>
      </c>
      <c r="C3164" s="242" t="s">
        <v>14740</v>
      </c>
      <c r="D3164" s="242" t="s">
        <v>4742</v>
      </c>
      <c r="E3164" s="242" t="s">
        <v>14150</v>
      </c>
      <c r="F3164" s="242"/>
      <c r="G3164" s="240">
        <v>60</v>
      </c>
      <c r="H3164" s="241">
        <v>0</v>
      </c>
      <c r="I3164" s="242" t="s">
        <v>4842</v>
      </c>
      <c r="J3164" s="242" t="s">
        <v>4843</v>
      </c>
      <c r="K3164" s="242" t="s">
        <v>4729</v>
      </c>
      <c r="L3164" s="242" t="s">
        <v>4832</v>
      </c>
      <c r="M3164" s="242" t="s">
        <v>4844</v>
      </c>
      <c r="N3164" s="242"/>
      <c r="O3164" s="242" t="s">
        <v>18819</v>
      </c>
      <c r="P3164" s="242" t="s">
        <v>14128</v>
      </c>
      <c r="Q3164" s="242" t="s">
        <v>8494</v>
      </c>
    </row>
    <row r="3165" spans="1:17">
      <c r="A3165" s="242" t="s">
        <v>14741</v>
      </c>
      <c r="B3165" s="242" t="s">
        <v>14368</v>
      </c>
      <c r="C3165" s="242" t="s">
        <v>14742</v>
      </c>
      <c r="D3165" s="242" t="s">
        <v>4742</v>
      </c>
      <c r="E3165" s="242" t="s">
        <v>14150</v>
      </c>
      <c r="F3165" s="242"/>
      <c r="G3165" s="240">
        <v>60</v>
      </c>
      <c r="H3165" s="241">
        <v>0</v>
      </c>
      <c r="I3165" s="242" t="s">
        <v>4830</v>
      </c>
      <c r="J3165" s="242" t="s">
        <v>4831</v>
      </c>
      <c r="K3165" s="242" t="s">
        <v>4729</v>
      </c>
      <c r="L3165" s="242" t="s">
        <v>4832</v>
      </c>
      <c r="M3165" s="242" t="s">
        <v>5222</v>
      </c>
      <c r="N3165" s="242"/>
      <c r="O3165" s="242" t="s">
        <v>18819</v>
      </c>
      <c r="P3165" s="242" t="s">
        <v>14128</v>
      </c>
      <c r="Q3165" s="242" t="s">
        <v>8494</v>
      </c>
    </row>
    <row r="3166" spans="1:17">
      <c r="A3166" s="242" t="s">
        <v>14743</v>
      </c>
      <c r="B3166" s="242" t="s">
        <v>14368</v>
      </c>
      <c r="C3166" s="242" t="s">
        <v>14744</v>
      </c>
      <c r="D3166" s="242" t="s">
        <v>4742</v>
      </c>
      <c r="E3166" s="242" t="s">
        <v>14150</v>
      </c>
      <c r="F3166" s="242"/>
      <c r="G3166" s="240">
        <v>60</v>
      </c>
      <c r="H3166" s="241">
        <v>0</v>
      </c>
      <c r="I3166" s="242" t="s">
        <v>9474</v>
      </c>
      <c r="J3166" s="242" t="s">
        <v>9475</v>
      </c>
      <c r="K3166" s="242" t="s">
        <v>4729</v>
      </c>
      <c r="L3166" s="242" t="s">
        <v>4832</v>
      </c>
      <c r="M3166" s="242" t="s">
        <v>5167</v>
      </c>
      <c r="N3166" s="242"/>
      <c r="O3166" s="242" t="s">
        <v>18819</v>
      </c>
      <c r="P3166" s="242" t="s">
        <v>14128</v>
      </c>
      <c r="Q3166" s="242" t="s">
        <v>8494</v>
      </c>
    </row>
    <row r="3167" spans="1:17">
      <c r="A3167" s="242" t="s">
        <v>14745</v>
      </c>
      <c r="B3167" s="242" t="s">
        <v>14368</v>
      </c>
      <c r="C3167" s="242" t="s">
        <v>14746</v>
      </c>
      <c r="D3167" s="242" t="s">
        <v>4742</v>
      </c>
      <c r="E3167" s="242" t="s">
        <v>14150</v>
      </c>
      <c r="F3167" s="242"/>
      <c r="G3167" s="240">
        <v>60</v>
      </c>
      <c r="H3167" s="241">
        <v>0</v>
      </c>
      <c r="I3167" s="242" t="s">
        <v>4830</v>
      </c>
      <c r="J3167" s="242" t="s">
        <v>4831</v>
      </c>
      <c r="K3167" s="242" t="s">
        <v>4729</v>
      </c>
      <c r="L3167" s="242" t="s">
        <v>4832</v>
      </c>
      <c r="M3167" s="242" t="s">
        <v>5153</v>
      </c>
      <c r="N3167" s="242"/>
      <c r="O3167" s="242" t="s">
        <v>18819</v>
      </c>
      <c r="P3167" s="242" t="s">
        <v>14128</v>
      </c>
      <c r="Q3167" s="242" t="s">
        <v>8494</v>
      </c>
    </row>
    <row r="3168" spans="1:17">
      <c r="A3168" s="242" t="s">
        <v>14747</v>
      </c>
      <c r="B3168" s="242" t="s">
        <v>14368</v>
      </c>
      <c r="C3168" s="242" t="s">
        <v>14748</v>
      </c>
      <c r="D3168" s="242" t="s">
        <v>4742</v>
      </c>
      <c r="E3168" s="242" t="s">
        <v>14150</v>
      </c>
      <c r="F3168" s="242"/>
      <c r="G3168" s="240">
        <v>60</v>
      </c>
      <c r="H3168" s="241">
        <v>0</v>
      </c>
      <c r="I3168" s="242" t="s">
        <v>4830</v>
      </c>
      <c r="J3168" s="242" t="s">
        <v>4831</v>
      </c>
      <c r="K3168" s="242" t="s">
        <v>4729</v>
      </c>
      <c r="L3168" s="242" t="s">
        <v>4832</v>
      </c>
      <c r="M3168" s="242" t="s">
        <v>5153</v>
      </c>
      <c r="N3168" s="242"/>
      <c r="O3168" s="242" t="s">
        <v>18819</v>
      </c>
      <c r="P3168" s="242" t="s">
        <v>14128</v>
      </c>
      <c r="Q3168" s="242" t="s">
        <v>8494</v>
      </c>
    </row>
    <row r="3169" spans="1:17">
      <c r="A3169" s="242" t="s">
        <v>14749</v>
      </c>
      <c r="B3169" s="242" t="s">
        <v>14368</v>
      </c>
      <c r="C3169" s="242" t="s">
        <v>14750</v>
      </c>
      <c r="D3169" s="242" t="s">
        <v>4742</v>
      </c>
      <c r="E3169" s="242" t="s">
        <v>14150</v>
      </c>
      <c r="F3169" s="242"/>
      <c r="G3169" s="240">
        <v>60</v>
      </c>
      <c r="H3169" s="241">
        <v>0</v>
      </c>
      <c r="I3169" s="242" t="s">
        <v>4830</v>
      </c>
      <c r="J3169" s="242" t="s">
        <v>4831</v>
      </c>
      <c r="K3169" s="242" t="s">
        <v>4729</v>
      </c>
      <c r="L3169" s="242" t="s">
        <v>4832</v>
      </c>
      <c r="M3169" s="242" t="s">
        <v>5153</v>
      </c>
      <c r="N3169" s="242"/>
      <c r="O3169" s="242" t="s">
        <v>18819</v>
      </c>
      <c r="P3169" s="242" t="s">
        <v>14128</v>
      </c>
      <c r="Q3169" s="242" t="s">
        <v>8494</v>
      </c>
    </row>
    <row r="3170" spans="1:17">
      <c r="A3170" s="242" t="s">
        <v>14751</v>
      </c>
      <c r="B3170" s="242" t="s">
        <v>14368</v>
      </c>
      <c r="C3170" s="242" t="s">
        <v>14752</v>
      </c>
      <c r="D3170" s="242" t="s">
        <v>4742</v>
      </c>
      <c r="E3170" s="242" t="s">
        <v>14150</v>
      </c>
      <c r="F3170" s="242"/>
      <c r="G3170" s="240">
        <v>60</v>
      </c>
      <c r="H3170" s="241">
        <v>0</v>
      </c>
      <c r="I3170" s="242" t="s">
        <v>9474</v>
      </c>
      <c r="J3170" s="242" t="s">
        <v>9475</v>
      </c>
      <c r="K3170" s="242" t="s">
        <v>4729</v>
      </c>
      <c r="L3170" s="242" t="s">
        <v>4832</v>
      </c>
      <c r="M3170" s="242" t="s">
        <v>5212</v>
      </c>
      <c r="N3170" s="242"/>
      <c r="O3170" s="242" t="s">
        <v>18819</v>
      </c>
      <c r="P3170" s="242" t="s">
        <v>14128</v>
      </c>
      <c r="Q3170" s="242" t="s">
        <v>8494</v>
      </c>
    </row>
    <row r="3171" spans="1:17">
      <c r="A3171" s="242" t="s">
        <v>14753</v>
      </c>
      <c r="B3171" s="242" t="s">
        <v>14368</v>
      </c>
      <c r="C3171" s="242" t="s">
        <v>14754</v>
      </c>
      <c r="D3171" s="242" t="s">
        <v>4742</v>
      </c>
      <c r="E3171" s="242" t="s">
        <v>14150</v>
      </c>
      <c r="F3171" s="242"/>
      <c r="G3171" s="240">
        <v>60</v>
      </c>
      <c r="H3171" s="241">
        <v>0</v>
      </c>
      <c r="I3171" s="242" t="s">
        <v>4830</v>
      </c>
      <c r="J3171" s="242" t="s">
        <v>4831</v>
      </c>
      <c r="K3171" s="242" t="s">
        <v>4729</v>
      </c>
      <c r="L3171" s="242" t="s">
        <v>4832</v>
      </c>
      <c r="M3171" s="242" t="s">
        <v>5158</v>
      </c>
      <c r="N3171" s="242"/>
      <c r="O3171" s="242" t="s">
        <v>18819</v>
      </c>
      <c r="P3171" s="242" t="s">
        <v>14128</v>
      </c>
      <c r="Q3171" s="242" t="s">
        <v>8494</v>
      </c>
    </row>
    <row r="3172" spans="1:17">
      <c r="A3172" s="242" t="s">
        <v>14755</v>
      </c>
      <c r="B3172" s="242" t="s">
        <v>14365</v>
      </c>
      <c r="C3172" s="242" t="s">
        <v>14756</v>
      </c>
      <c r="D3172" s="242" t="s">
        <v>4742</v>
      </c>
      <c r="E3172" s="242" t="s">
        <v>14150</v>
      </c>
      <c r="F3172" s="242"/>
      <c r="G3172" s="240">
        <v>60</v>
      </c>
      <c r="H3172" s="241">
        <v>0</v>
      </c>
      <c r="I3172" s="242" t="s">
        <v>4842</v>
      </c>
      <c r="J3172" s="242" t="s">
        <v>4843</v>
      </c>
      <c r="K3172" s="242" t="s">
        <v>4729</v>
      </c>
      <c r="L3172" s="242" t="s">
        <v>4832</v>
      </c>
      <c r="M3172" s="242" t="s">
        <v>5194</v>
      </c>
      <c r="N3172" s="242"/>
      <c r="O3172" s="242" t="s">
        <v>18819</v>
      </c>
      <c r="P3172" s="242" t="s">
        <v>14128</v>
      </c>
      <c r="Q3172" s="242" t="s">
        <v>8494</v>
      </c>
    </row>
    <row r="3173" spans="1:17">
      <c r="A3173" s="242" t="s">
        <v>14757</v>
      </c>
      <c r="B3173" s="242" t="s">
        <v>14368</v>
      </c>
      <c r="C3173" s="242" t="s">
        <v>14758</v>
      </c>
      <c r="D3173" s="242" t="s">
        <v>4742</v>
      </c>
      <c r="E3173" s="242" t="s">
        <v>14150</v>
      </c>
      <c r="F3173" s="242"/>
      <c r="G3173" s="240">
        <v>60</v>
      </c>
      <c r="H3173" s="241">
        <v>0</v>
      </c>
      <c r="I3173" s="242" t="s">
        <v>9474</v>
      </c>
      <c r="J3173" s="242" t="s">
        <v>9475</v>
      </c>
      <c r="K3173" s="242" t="s">
        <v>4729</v>
      </c>
      <c r="L3173" s="242" t="s">
        <v>4832</v>
      </c>
      <c r="M3173" s="242" t="s">
        <v>5167</v>
      </c>
      <c r="N3173" s="242"/>
      <c r="O3173" s="242" t="s">
        <v>18819</v>
      </c>
      <c r="P3173" s="242" t="s">
        <v>14128</v>
      </c>
      <c r="Q3173" s="242" t="s">
        <v>8494</v>
      </c>
    </row>
    <row r="3174" spans="1:17">
      <c r="A3174" s="242" t="s">
        <v>14759</v>
      </c>
      <c r="B3174" s="242" t="s">
        <v>14368</v>
      </c>
      <c r="C3174" s="242" t="s">
        <v>14760</v>
      </c>
      <c r="D3174" s="242" t="s">
        <v>4742</v>
      </c>
      <c r="E3174" s="242" t="s">
        <v>14150</v>
      </c>
      <c r="F3174" s="242"/>
      <c r="G3174" s="240">
        <v>60</v>
      </c>
      <c r="H3174" s="241">
        <v>0</v>
      </c>
      <c r="I3174" s="242" t="s">
        <v>4830</v>
      </c>
      <c r="J3174" s="242" t="s">
        <v>4831</v>
      </c>
      <c r="K3174" s="242" t="s">
        <v>4729</v>
      </c>
      <c r="L3174" s="242" t="s">
        <v>4832</v>
      </c>
      <c r="M3174" s="242" t="s">
        <v>4901</v>
      </c>
      <c r="N3174" s="242"/>
      <c r="O3174" s="242" t="s">
        <v>18819</v>
      </c>
      <c r="P3174" s="242" t="s">
        <v>14128</v>
      </c>
      <c r="Q3174" s="242" t="s">
        <v>8494</v>
      </c>
    </row>
    <row r="3175" spans="1:17">
      <c r="A3175" s="242" t="s">
        <v>14761</v>
      </c>
      <c r="B3175" s="242" t="s">
        <v>14368</v>
      </c>
      <c r="C3175" s="242" t="s">
        <v>14762</v>
      </c>
      <c r="D3175" s="242" t="s">
        <v>4742</v>
      </c>
      <c r="E3175" s="242" t="s">
        <v>14150</v>
      </c>
      <c r="F3175" s="242"/>
      <c r="G3175" s="240">
        <v>60</v>
      </c>
      <c r="H3175" s="241">
        <v>0</v>
      </c>
      <c r="I3175" s="242" t="s">
        <v>9474</v>
      </c>
      <c r="J3175" s="242" t="s">
        <v>9475</v>
      </c>
      <c r="K3175" s="242" t="s">
        <v>4729</v>
      </c>
      <c r="L3175" s="242" t="s">
        <v>4832</v>
      </c>
      <c r="M3175" s="242" t="s">
        <v>5212</v>
      </c>
      <c r="N3175" s="242"/>
      <c r="O3175" s="242" t="s">
        <v>18819</v>
      </c>
      <c r="P3175" s="242" t="s">
        <v>14128</v>
      </c>
      <c r="Q3175" s="242" t="s">
        <v>8494</v>
      </c>
    </row>
    <row r="3176" spans="1:17">
      <c r="A3176" s="242" t="s">
        <v>14763</v>
      </c>
      <c r="B3176" s="242" t="s">
        <v>14368</v>
      </c>
      <c r="C3176" s="242" t="s">
        <v>14764</v>
      </c>
      <c r="D3176" s="242" t="s">
        <v>4742</v>
      </c>
      <c r="E3176" s="242" t="s">
        <v>14150</v>
      </c>
      <c r="F3176" s="242"/>
      <c r="G3176" s="240">
        <v>60</v>
      </c>
      <c r="H3176" s="241">
        <v>0</v>
      </c>
      <c r="I3176" s="242" t="s">
        <v>4830</v>
      </c>
      <c r="J3176" s="242" t="s">
        <v>4831</v>
      </c>
      <c r="K3176" s="242" t="s">
        <v>4729</v>
      </c>
      <c r="L3176" s="242" t="s">
        <v>4832</v>
      </c>
      <c r="M3176" s="242" t="s">
        <v>5153</v>
      </c>
      <c r="N3176" s="242"/>
      <c r="O3176" s="242" t="s">
        <v>18819</v>
      </c>
      <c r="P3176" s="242" t="s">
        <v>14128</v>
      </c>
      <c r="Q3176" s="242" t="s">
        <v>8494</v>
      </c>
    </row>
    <row r="3177" spans="1:17">
      <c r="A3177" s="242" t="s">
        <v>14765</v>
      </c>
      <c r="B3177" s="242" t="s">
        <v>14368</v>
      </c>
      <c r="C3177" s="242" t="s">
        <v>14534</v>
      </c>
      <c r="D3177" s="242" t="s">
        <v>4742</v>
      </c>
      <c r="E3177" s="242" t="s">
        <v>14150</v>
      </c>
      <c r="F3177" s="242"/>
      <c r="G3177" s="240">
        <v>60</v>
      </c>
      <c r="H3177" s="241">
        <v>0</v>
      </c>
      <c r="I3177" s="242" t="s">
        <v>4830</v>
      </c>
      <c r="J3177" s="242" t="s">
        <v>4831</v>
      </c>
      <c r="K3177" s="242" t="s">
        <v>4729</v>
      </c>
      <c r="L3177" s="242" t="s">
        <v>4832</v>
      </c>
      <c r="M3177" s="242" t="s">
        <v>5153</v>
      </c>
      <c r="N3177" s="242"/>
      <c r="O3177" s="242" t="s">
        <v>18819</v>
      </c>
      <c r="P3177" s="242" t="s">
        <v>14128</v>
      </c>
      <c r="Q3177" s="242" t="s">
        <v>8494</v>
      </c>
    </row>
    <row r="3178" spans="1:17">
      <c r="A3178" s="242" t="s">
        <v>14766</v>
      </c>
      <c r="B3178" s="242" t="s">
        <v>14368</v>
      </c>
      <c r="C3178" s="242" t="s">
        <v>14767</v>
      </c>
      <c r="D3178" s="242" t="s">
        <v>4742</v>
      </c>
      <c r="E3178" s="242" t="s">
        <v>14150</v>
      </c>
      <c r="F3178" s="242"/>
      <c r="G3178" s="240">
        <v>60</v>
      </c>
      <c r="H3178" s="241">
        <v>0</v>
      </c>
      <c r="I3178" s="242" t="s">
        <v>4842</v>
      </c>
      <c r="J3178" s="242" t="s">
        <v>4843</v>
      </c>
      <c r="K3178" s="242" t="s">
        <v>4729</v>
      </c>
      <c r="L3178" s="242" t="s">
        <v>4832</v>
      </c>
      <c r="M3178" s="242" t="s">
        <v>4844</v>
      </c>
      <c r="N3178" s="242"/>
      <c r="O3178" s="242" t="s">
        <v>18819</v>
      </c>
      <c r="P3178" s="242" t="s">
        <v>14128</v>
      </c>
      <c r="Q3178" s="242" t="s">
        <v>8494</v>
      </c>
    </row>
    <row r="3179" spans="1:17">
      <c r="A3179" s="242" t="s">
        <v>14768</v>
      </c>
      <c r="B3179" s="242" t="s">
        <v>14368</v>
      </c>
      <c r="C3179" s="242" t="s">
        <v>14769</v>
      </c>
      <c r="D3179" s="242" t="s">
        <v>4742</v>
      </c>
      <c r="E3179" s="242" t="s">
        <v>14150</v>
      </c>
      <c r="F3179" s="242"/>
      <c r="G3179" s="240">
        <v>60</v>
      </c>
      <c r="H3179" s="241">
        <v>0</v>
      </c>
      <c r="I3179" s="242" t="s">
        <v>4830</v>
      </c>
      <c r="J3179" s="242" t="s">
        <v>4831</v>
      </c>
      <c r="K3179" s="242" t="s">
        <v>4729</v>
      </c>
      <c r="L3179" s="242" t="s">
        <v>4832</v>
      </c>
      <c r="M3179" s="242" t="s">
        <v>5222</v>
      </c>
      <c r="N3179" s="242"/>
      <c r="O3179" s="242" t="s">
        <v>18819</v>
      </c>
      <c r="P3179" s="242" t="s">
        <v>14128</v>
      </c>
      <c r="Q3179" s="242" t="s">
        <v>8494</v>
      </c>
    </row>
    <row r="3180" spans="1:17">
      <c r="A3180" s="242" t="s">
        <v>14770</v>
      </c>
      <c r="B3180" s="242" t="s">
        <v>14368</v>
      </c>
      <c r="C3180" s="242" t="s">
        <v>14771</v>
      </c>
      <c r="D3180" s="242" t="s">
        <v>4742</v>
      </c>
      <c r="E3180" s="242" t="s">
        <v>14150</v>
      </c>
      <c r="F3180" s="242"/>
      <c r="G3180" s="240">
        <v>60</v>
      </c>
      <c r="H3180" s="241">
        <v>0</v>
      </c>
      <c r="I3180" s="242" t="s">
        <v>4842</v>
      </c>
      <c r="J3180" s="242" t="s">
        <v>4843</v>
      </c>
      <c r="K3180" s="242" t="s">
        <v>4729</v>
      </c>
      <c r="L3180" s="242" t="s">
        <v>4832</v>
      </c>
      <c r="M3180" s="242" t="s">
        <v>4844</v>
      </c>
      <c r="N3180" s="242"/>
      <c r="O3180" s="242" t="s">
        <v>18819</v>
      </c>
      <c r="P3180" s="242" t="s">
        <v>14128</v>
      </c>
      <c r="Q3180" s="242" t="s">
        <v>8494</v>
      </c>
    </row>
    <row r="3181" spans="1:17">
      <c r="A3181" s="242" t="s">
        <v>14772</v>
      </c>
      <c r="B3181" s="242" t="s">
        <v>14368</v>
      </c>
      <c r="C3181" s="242" t="s">
        <v>14773</v>
      </c>
      <c r="D3181" s="242" t="s">
        <v>4742</v>
      </c>
      <c r="E3181" s="242" t="s">
        <v>14150</v>
      </c>
      <c r="F3181" s="242"/>
      <c r="G3181" s="240">
        <v>60</v>
      </c>
      <c r="H3181" s="241">
        <v>0</v>
      </c>
      <c r="I3181" s="242" t="s">
        <v>4830</v>
      </c>
      <c r="J3181" s="242" t="s">
        <v>4831</v>
      </c>
      <c r="K3181" s="242" t="s">
        <v>4729</v>
      </c>
      <c r="L3181" s="242" t="s">
        <v>4832</v>
      </c>
      <c r="M3181" s="242" t="s">
        <v>5222</v>
      </c>
      <c r="N3181" s="242"/>
      <c r="O3181" s="242" t="s">
        <v>18819</v>
      </c>
      <c r="P3181" s="242" t="s">
        <v>14128</v>
      </c>
      <c r="Q3181" s="242" t="s">
        <v>8494</v>
      </c>
    </row>
    <row r="3182" spans="1:17">
      <c r="A3182" s="242" t="s">
        <v>14774</v>
      </c>
      <c r="B3182" s="242" t="s">
        <v>14368</v>
      </c>
      <c r="C3182" s="242" t="s">
        <v>14775</v>
      </c>
      <c r="D3182" s="242" t="s">
        <v>4742</v>
      </c>
      <c r="E3182" s="242" t="s">
        <v>14150</v>
      </c>
      <c r="F3182" s="242"/>
      <c r="G3182" s="240">
        <v>60</v>
      </c>
      <c r="H3182" s="241">
        <v>0</v>
      </c>
      <c r="I3182" s="242" t="s">
        <v>9474</v>
      </c>
      <c r="J3182" s="242" t="s">
        <v>9475</v>
      </c>
      <c r="K3182" s="242" t="s">
        <v>4729</v>
      </c>
      <c r="L3182" s="242" t="s">
        <v>4832</v>
      </c>
      <c r="M3182" s="242" t="s">
        <v>5167</v>
      </c>
      <c r="N3182" s="242"/>
      <c r="O3182" s="242" t="s">
        <v>18819</v>
      </c>
      <c r="P3182" s="242" t="s">
        <v>14128</v>
      </c>
      <c r="Q3182" s="242" t="s">
        <v>8494</v>
      </c>
    </row>
    <row r="3183" spans="1:17">
      <c r="A3183" s="242" t="s">
        <v>14776</v>
      </c>
      <c r="B3183" s="242" t="s">
        <v>14368</v>
      </c>
      <c r="C3183" s="242" t="s">
        <v>14777</v>
      </c>
      <c r="D3183" s="242" t="s">
        <v>4742</v>
      </c>
      <c r="E3183" s="242" t="s">
        <v>14150</v>
      </c>
      <c r="F3183" s="242"/>
      <c r="G3183" s="240">
        <v>60</v>
      </c>
      <c r="H3183" s="241">
        <v>0</v>
      </c>
      <c r="I3183" s="242" t="s">
        <v>4830</v>
      </c>
      <c r="J3183" s="242" t="s">
        <v>4831</v>
      </c>
      <c r="K3183" s="242" t="s">
        <v>4729</v>
      </c>
      <c r="L3183" s="242" t="s">
        <v>4832</v>
      </c>
      <c r="M3183" s="242" t="s">
        <v>4901</v>
      </c>
      <c r="N3183" s="242"/>
      <c r="O3183" s="242" t="s">
        <v>18819</v>
      </c>
      <c r="P3183" s="242" t="s">
        <v>14128</v>
      </c>
      <c r="Q3183" s="242" t="s">
        <v>8494</v>
      </c>
    </row>
    <row r="3184" spans="1:17">
      <c r="A3184" s="242" t="s">
        <v>14778</v>
      </c>
      <c r="B3184" s="242" t="s">
        <v>14368</v>
      </c>
      <c r="C3184" s="242" t="s">
        <v>14779</v>
      </c>
      <c r="D3184" s="242" t="s">
        <v>4742</v>
      </c>
      <c r="E3184" s="242" t="s">
        <v>14150</v>
      </c>
      <c r="F3184" s="242"/>
      <c r="G3184" s="240">
        <v>60</v>
      </c>
      <c r="H3184" s="241">
        <v>0</v>
      </c>
      <c r="I3184" s="242" t="s">
        <v>4830</v>
      </c>
      <c r="J3184" s="242" t="s">
        <v>4831</v>
      </c>
      <c r="K3184" s="242" t="s">
        <v>4729</v>
      </c>
      <c r="L3184" s="242" t="s">
        <v>4832</v>
      </c>
      <c r="M3184" s="242" t="s">
        <v>5222</v>
      </c>
      <c r="N3184" s="242"/>
      <c r="O3184" s="242" t="s">
        <v>18819</v>
      </c>
      <c r="P3184" s="242" t="s">
        <v>14128</v>
      </c>
      <c r="Q3184" s="242" t="s">
        <v>8494</v>
      </c>
    </row>
    <row r="3185" spans="1:17">
      <c r="A3185" s="242" t="s">
        <v>14780</v>
      </c>
      <c r="B3185" s="242" t="s">
        <v>14368</v>
      </c>
      <c r="C3185" s="242" t="s">
        <v>14781</v>
      </c>
      <c r="D3185" s="242" t="s">
        <v>4742</v>
      </c>
      <c r="E3185" s="242" t="s">
        <v>14150</v>
      </c>
      <c r="F3185" s="242"/>
      <c r="G3185" s="240">
        <v>60</v>
      </c>
      <c r="H3185" s="241">
        <v>0</v>
      </c>
      <c r="I3185" s="242" t="s">
        <v>9474</v>
      </c>
      <c r="J3185" s="242" t="s">
        <v>9475</v>
      </c>
      <c r="K3185" s="242" t="s">
        <v>4729</v>
      </c>
      <c r="L3185" s="242" t="s">
        <v>4832</v>
      </c>
      <c r="M3185" s="242" t="s">
        <v>5212</v>
      </c>
      <c r="N3185" s="242"/>
      <c r="O3185" s="242" t="s">
        <v>18819</v>
      </c>
      <c r="P3185" s="242" t="s">
        <v>14128</v>
      </c>
      <c r="Q3185" s="242" t="s">
        <v>8494</v>
      </c>
    </row>
    <row r="3186" spans="1:17">
      <c r="A3186" s="242" t="s">
        <v>14782</v>
      </c>
      <c r="B3186" s="242" t="s">
        <v>14368</v>
      </c>
      <c r="C3186" s="242" t="s">
        <v>14783</v>
      </c>
      <c r="D3186" s="242" t="s">
        <v>4742</v>
      </c>
      <c r="E3186" s="242" t="s">
        <v>14150</v>
      </c>
      <c r="F3186" s="242"/>
      <c r="G3186" s="240">
        <v>60</v>
      </c>
      <c r="H3186" s="241">
        <v>0</v>
      </c>
      <c r="I3186" s="242" t="s">
        <v>4830</v>
      </c>
      <c r="J3186" s="242" t="s">
        <v>4831</v>
      </c>
      <c r="K3186" s="242" t="s">
        <v>4729</v>
      </c>
      <c r="L3186" s="242" t="s">
        <v>4832</v>
      </c>
      <c r="M3186" s="242" t="s">
        <v>5222</v>
      </c>
      <c r="N3186" s="242"/>
      <c r="O3186" s="242" t="s">
        <v>18819</v>
      </c>
      <c r="P3186" s="242" t="s">
        <v>14128</v>
      </c>
      <c r="Q3186" s="242" t="s">
        <v>8494</v>
      </c>
    </row>
    <row r="3187" spans="1:17">
      <c r="A3187" s="242" t="s">
        <v>14784</v>
      </c>
      <c r="B3187" s="242" t="s">
        <v>14368</v>
      </c>
      <c r="C3187" s="242" t="s">
        <v>14785</v>
      </c>
      <c r="D3187" s="242" t="s">
        <v>4742</v>
      </c>
      <c r="E3187" s="242" t="s">
        <v>14150</v>
      </c>
      <c r="F3187" s="242"/>
      <c r="G3187" s="240">
        <v>60</v>
      </c>
      <c r="H3187" s="241">
        <v>0</v>
      </c>
      <c r="I3187" s="242" t="s">
        <v>4830</v>
      </c>
      <c r="J3187" s="242" t="s">
        <v>4831</v>
      </c>
      <c r="K3187" s="242" t="s">
        <v>4729</v>
      </c>
      <c r="L3187" s="242" t="s">
        <v>4832</v>
      </c>
      <c r="M3187" s="242" t="s">
        <v>5158</v>
      </c>
      <c r="N3187" s="242"/>
      <c r="O3187" s="242" t="s">
        <v>18819</v>
      </c>
      <c r="P3187" s="242" t="s">
        <v>14128</v>
      </c>
      <c r="Q3187" s="242" t="s">
        <v>8494</v>
      </c>
    </row>
    <row r="3188" spans="1:17">
      <c r="A3188" s="242" t="s">
        <v>14786</v>
      </c>
      <c r="B3188" s="242" t="s">
        <v>14368</v>
      </c>
      <c r="C3188" s="242" t="s">
        <v>14787</v>
      </c>
      <c r="D3188" s="242" t="s">
        <v>4742</v>
      </c>
      <c r="E3188" s="242" t="s">
        <v>14150</v>
      </c>
      <c r="F3188" s="242"/>
      <c r="G3188" s="240">
        <v>60</v>
      </c>
      <c r="H3188" s="241">
        <v>0</v>
      </c>
      <c r="I3188" s="242" t="s">
        <v>9474</v>
      </c>
      <c r="J3188" s="242" t="s">
        <v>9475</v>
      </c>
      <c r="K3188" s="242" t="s">
        <v>4729</v>
      </c>
      <c r="L3188" s="242" t="s">
        <v>4832</v>
      </c>
      <c r="M3188" s="242" t="s">
        <v>4991</v>
      </c>
      <c r="N3188" s="242"/>
      <c r="O3188" s="242" t="s">
        <v>18819</v>
      </c>
      <c r="P3188" s="242" t="s">
        <v>14128</v>
      </c>
      <c r="Q3188" s="242" t="s">
        <v>8494</v>
      </c>
    </row>
    <row r="3189" spans="1:17">
      <c r="A3189" s="242" t="s">
        <v>14788</v>
      </c>
      <c r="B3189" s="242" t="s">
        <v>14368</v>
      </c>
      <c r="C3189" s="242" t="s">
        <v>14789</v>
      </c>
      <c r="D3189" s="242" t="s">
        <v>4742</v>
      </c>
      <c r="E3189" s="242" t="s">
        <v>14150</v>
      </c>
      <c r="F3189" s="242"/>
      <c r="G3189" s="240">
        <v>60</v>
      </c>
      <c r="H3189" s="241">
        <v>0</v>
      </c>
      <c r="I3189" s="242" t="s">
        <v>4830</v>
      </c>
      <c r="J3189" s="242" t="s">
        <v>4831</v>
      </c>
      <c r="K3189" s="242" t="s">
        <v>4729</v>
      </c>
      <c r="L3189" s="242" t="s">
        <v>4832</v>
      </c>
      <c r="M3189" s="242" t="s">
        <v>4901</v>
      </c>
      <c r="N3189" s="242"/>
      <c r="O3189" s="242" t="s">
        <v>18819</v>
      </c>
      <c r="P3189" s="242" t="s">
        <v>14128</v>
      </c>
      <c r="Q3189" s="242" t="s">
        <v>8494</v>
      </c>
    </row>
    <row r="3190" spans="1:17">
      <c r="A3190" s="242" t="s">
        <v>14790</v>
      </c>
      <c r="B3190" s="242" t="s">
        <v>14368</v>
      </c>
      <c r="C3190" s="242" t="s">
        <v>14791</v>
      </c>
      <c r="D3190" s="242" t="s">
        <v>4742</v>
      </c>
      <c r="E3190" s="242" t="s">
        <v>14150</v>
      </c>
      <c r="F3190" s="242"/>
      <c r="G3190" s="240">
        <v>60</v>
      </c>
      <c r="H3190" s="241">
        <v>0</v>
      </c>
      <c r="I3190" s="242" t="s">
        <v>9474</v>
      </c>
      <c r="J3190" s="242" t="s">
        <v>9475</v>
      </c>
      <c r="K3190" s="242" t="s">
        <v>4729</v>
      </c>
      <c r="L3190" s="242" t="s">
        <v>4832</v>
      </c>
      <c r="M3190" s="242" t="s">
        <v>5212</v>
      </c>
      <c r="N3190" s="242"/>
      <c r="O3190" s="242" t="s">
        <v>18819</v>
      </c>
      <c r="P3190" s="242" t="s">
        <v>14128</v>
      </c>
      <c r="Q3190" s="242" t="s">
        <v>8494</v>
      </c>
    </row>
    <row r="3191" spans="1:17">
      <c r="A3191" s="242" t="s">
        <v>14792</v>
      </c>
      <c r="B3191" s="242" t="s">
        <v>14362</v>
      </c>
      <c r="C3191" s="242" t="s">
        <v>14793</v>
      </c>
      <c r="D3191" s="242"/>
      <c r="E3191" s="242" t="s">
        <v>14130</v>
      </c>
      <c r="F3191" s="242" t="s">
        <v>4742</v>
      </c>
      <c r="G3191" s="240">
        <v>60</v>
      </c>
      <c r="H3191" s="241">
        <v>0</v>
      </c>
      <c r="I3191" s="242" t="s">
        <v>4808</v>
      </c>
      <c r="J3191" s="242" t="s">
        <v>4809</v>
      </c>
      <c r="K3191" s="242" t="s">
        <v>4729</v>
      </c>
      <c r="L3191" s="242" t="s">
        <v>4730</v>
      </c>
      <c r="M3191" s="242" t="s">
        <v>5113</v>
      </c>
      <c r="N3191" s="242"/>
      <c r="O3191" s="242" t="s">
        <v>18819</v>
      </c>
      <c r="P3191" s="242" t="s">
        <v>14128</v>
      </c>
      <c r="Q3191" s="242" t="s">
        <v>4733</v>
      </c>
    </row>
    <row r="3192" spans="1:17">
      <c r="A3192" s="242" t="s">
        <v>14794</v>
      </c>
      <c r="B3192" s="242" t="s">
        <v>14362</v>
      </c>
      <c r="C3192" s="242" t="s">
        <v>14795</v>
      </c>
      <c r="D3192" s="242"/>
      <c r="E3192" s="242" t="s">
        <v>14130</v>
      </c>
      <c r="F3192" s="242" t="s">
        <v>4742</v>
      </c>
      <c r="G3192" s="240">
        <v>60</v>
      </c>
      <c r="H3192" s="241">
        <v>0</v>
      </c>
      <c r="I3192" s="242" t="s">
        <v>4747</v>
      </c>
      <c r="J3192" s="242" t="s">
        <v>4748</v>
      </c>
      <c r="K3192" s="242" t="s">
        <v>4729</v>
      </c>
      <c r="L3192" s="242" t="s">
        <v>4730</v>
      </c>
      <c r="M3192" s="242" t="s">
        <v>4908</v>
      </c>
      <c r="N3192" s="242" t="s">
        <v>7271</v>
      </c>
      <c r="O3192" s="242" t="s">
        <v>18819</v>
      </c>
      <c r="P3192" s="242" t="s">
        <v>14128</v>
      </c>
      <c r="Q3192" s="242" t="s">
        <v>4733</v>
      </c>
    </row>
    <row r="3193" spans="1:17">
      <c r="A3193" s="242" t="s">
        <v>14796</v>
      </c>
      <c r="B3193" s="242" t="s">
        <v>14368</v>
      </c>
      <c r="C3193" s="242" t="s">
        <v>14797</v>
      </c>
      <c r="D3193" s="242" t="s">
        <v>4742</v>
      </c>
      <c r="E3193" s="242" t="s">
        <v>14150</v>
      </c>
      <c r="F3193" s="242"/>
      <c r="G3193" s="240">
        <v>60</v>
      </c>
      <c r="H3193" s="241">
        <v>0</v>
      </c>
      <c r="I3193" s="242" t="s">
        <v>9474</v>
      </c>
      <c r="J3193" s="242" t="s">
        <v>9475</v>
      </c>
      <c r="K3193" s="242" t="s">
        <v>4729</v>
      </c>
      <c r="L3193" s="242" t="s">
        <v>4832</v>
      </c>
      <c r="M3193" s="242" t="s">
        <v>4991</v>
      </c>
      <c r="N3193" s="242"/>
      <c r="O3193" s="242" t="s">
        <v>18819</v>
      </c>
      <c r="P3193" s="242" t="s">
        <v>14128</v>
      </c>
      <c r="Q3193" s="242" t="s">
        <v>8494</v>
      </c>
    </row>
    <row r="3194" spans="1:17">
      <c r="A3194" s="242" t="s">
        <v>14798</v>
      </c>
      <c r="B3194" s="242" t="s">
        <v>14368</v>
      </c>
      <c r="C3194" s="242" t="s">
        <v>14799</v>
      </c>
      <c r="D3194" s="242" t="s">
        <v>4742</v>
      </c>
      <c r="E3194" s="242" t="s">
        <v>14150</v>
      </c>
      <c r="F3194" s="242"/>
      <c r="G3194" s="240">
        <v>60</v>
      </c>
      <c r="H3194" s="241">
        <v>0</v>
      </c>
      <c r="I3194" s="242" t="s">
        <v>4830</v>
      </c>
      <c r="J3194" s="242" t="s">
        <v>4831</v>
      </c>
      <c r="K3194" s="242" t="s">
        <v>4729</v>
      </c>
      <c r="L3194" s="242" t="s">
        <v>4832</v>
      </c>
      <c r="M3194" s="242" t="s">
        <v>5222</v>
      </c>
      <c r="N3194" s="242"/>
      <c r="O3194" s="242" t="s">
        <v>18819</v>
      </c>
      <c r="P3194" s="242" t="s">
        <v>14128</v>
      </c>
      <c r="Q3194" s="242" t="s">
        <v>8494</v>
      </c>
    </row>
    <row r="3195" spans="1:17">
      <c r="A3195" s="242" t="s">
        <v>14800</v>
      </c>
      <c r="B3195" s="242" t="s">
        <v>14368</v>
      </c>
      <c r="C3195" s="242" t="s">
        <v>14801</v>
      </c>
      <c r="D3195" s="242" t="s">
        <v>4742</v>
      </c>
      <c r="E3195" s="242" t="s">
        <v>14150</v>
      </c>
      <c r="F3195" s="242"/>
      <c r="G3195" s="240">
        <v>60</v>
      </c>
      <c r="H3195" s="241">
        <v>0</v>
      </c>
      <c r="I3195" s="242" t="s">
        <v>4842</v>
      </c>
      <c r="J3195" s="242" t="s">
        <v>4843</v>
      </c>
      <c r="K3195" s="242" t="s">
        <v>4729</v>
      </c>
      <c r="L3195" s="242" t="s">
        <v>4832</v>
      </c>
      <c r="M3195" s="242" t="s">
        <v>5202</v>
      </c>
      <c r="N3195" s="242"/>
      <c r="O3195" s="242" t="s">
        <v>18819</v>
      </c>
      <c r="P3195" s="242" t="s">
        <v>14128</v>
      </c>
      <c r="Q3195" s="242" t="s">
        <v>8494</v>
      </c>
    </row>
    <row r="3196" spans="1:17">
      <c r="A3196" s="242" t="s">
        <v>14802</v>
      </c>
      <c r="B3196" s="242" t="s">
        <v>14368</v>
      </c>
      <c r="C3196" s="242" t="s">
        <v>14803</v>
      </c>
      <c r="D3196" s="242" t="s">
        <v>4742</v>
      </c>
      <c r="E3196" s="242" t="s">
        <v>14150</v>
      </c>
      <c r="F3196" s="242"/>
      <c r="G3196" s="240">
        <v>60</v>
      </c>
      <c r="H3196" s="241">
        <v>0</v>
      </c>
      <c r="I3196" s="242" t="s">
        <v>4830</v>
      </c>
      <c r="J3196" s="242" t="s">
        <v>4831</v>
      </c>
      <c r="K3196" s="242" t="s">
        <v>4729</v>
      </c>
      <c r="L3196" s="242" t="s">
        <v>4832</v>
      </c>
      <c r="M3196" s="242" t="s">
        <v>5153</v>
      </c>
      <c r="N3196" s="242"/>
      <c r="O3196" s="242" t="s">
        <v>18819</v>
      </c>
      <c r="P3196" s="242" t="s">
        <v>14128</v>
      </c>
      <c r="Q3196" s="242" t="s">
        <v>8494</v>
      </c>
    </row>
    <row r="3197" spans="1:17">
      <c r="A3197" s="242" t="s">
        <v>14804</v>
      </c>
      <c r="B3197" s="242" t="s">
        <v>14368</v>
      </c>
      <c r="C3197" s="242" t="s">
        <v>14805</v>
      </c>
      <c r="D3197" s="242" t="s">
        <v>4742</v>
      </c>
      <c r="E3197" s="242" t="s">
        <v>14150</v>
      </c>
      <c r="F3197" s="242"/>
      <c r="G3197" s="240">
        <v>60</v>
      </c>
      <c r="H3197" s="241">
        <v>0</v>
      </c>
      <c r="I3197" s="242" t="s">
        <v>9474</v>
      </c>
      <c r="J3197" s="242" t="s">
        <v>9475</v>
      </c>
      <c r="K3197" s="242" t="s">
        <v>4729</v>
      </c>
      <c r="L3197" s="242" t="s">
        <v>4832</v>
      </c>
      <c r="M3197" s="242" t="s">
        <v>4991</v>
      </c>
      <c r="N3197" s="242"/>
      <c r="O3197" s="242" t="s">
        <v>18819</v>
      </c>
      <c r="P3197" s="242" t="s">
        <v>14128</v>
      </c>
      <c r="Q3197" s="242" t="s">
        <v>8494</v>
      </c>
    </row>
    <row r="3198" spans="1:17">
      <c r="A3198" s="242" t="s">
        <v>14806</v>
      </c>
      <c r="B3198" s="242" t="s">
        <v>14368</v>
      </c>
      <c r="C3198" s="242" t="s">
        <v>14807</v>
      </c>
      <c r="D3198" s="242" t="s">
        <v>4742</v>
      </c>
      <c r="E3198" s="242" t="s">
        <v>14150</v>
      </c>
      <c r="F3198" s="242"/>
      <c r="G3198" s="240">
        <v>60</v>
      </c>
      <c r="H3198" s="241">
        <v>0</v>
      </c>
      <c r="I3198" s="242" t="s">
        <v>4830</v>
      </c>
      <c r="J3198" s="242" t="s">
        <v>4831</v>
      </c>
      <c r="K3198" s="242" t="s">
        <v>4729</v>
      </c>
      <c r="L3198" s="242" t="s">
        <v>4832</v>
      </c>
      <c r="M3198" s="242" t="s">
        <v>5158</v>
      </c>
      <c r="N3198" s="242"/>
      <c r="O3198" s="242" t="s">
        <v>18819</v>
      </c>
      <c r="P3198" s="242" t="s">
        <v>14128</v>
      </c>
      <c r="Q3198" s="242" t="s">
        <v>8494</v>
      </c>
    </row>
    <row r="3199" spans="1:17">
      <c r="A3199" s="242" t="s">
        <v>14808</v>
      </c>
      <c r="B3199" s="242" t="s">
        <v>14368</v>
      </c>
      <c r="C3199" s="242" t="s">
        <v>14809</v>
      </c>
      <c r="D3199" s="242" t="s">
        <v>4742</v>
      </c>
      <c r="E3199" s="242" t="s">
        <v>14150</v>
      </c>
      <c r="F3199" s="242"/>
      <c r="G3199" s="240">
        <v>60</v>
      </c>
      <c r="H3199" s="241">
        <v>0</v>
      </c>
      <c r="I3199" s="242" t="s">
        <v>4830</v>
      </c>
      <c r="J3199" s="242" t="s">
        <v>4831</v>
      </c>
      <c r="K3199" s="242" t="s">
        <v>4729</v>
      </c>
      <c r="L3199" s="242" t="s">
        <v>4832</v>
      </c>
      <c r="M3199" s="242" t="s">
        <v>5158</v>
      </c>
      <c r="N3199" s="242"/>
      <c r="O3199" s="242" t="s">
        <v>18819</v>
      </c>
      <c r="P3199" s="242" t="s">
        <v>14128</v>
      </c>
      <c r="Q3199" s="242" t="s">
        <v>8494</v>
      </c>
    </row>
    <row r="3200" spans="1:17">
      <c r="A3200" s="242" t="s">
        <v>14810</v>
      </c>
      <c r="B3200" s="242" t="s">
        <v>14365</v>
      </c>
      <c r="C3200" s="242" t="s">
        <v>14811</v>
      </c>
      <c r="D3200" s="242" t="s">
        <v>4742</v>
      </c>
      <c r="E3200" s="242" t="s">
        <v>14150</v>
      </c>
      <c r="F3200" s="242"/>
      <c r="G3200" s="240">
        <v>60</v>
      </c>
      <c r="H3200" s="241">
        <v>0</v>
      </c>
      <c r="I3200" s="242" t="s">
        <v>4842</v>
      </c>
      <c r="J3200" s="242" t="s">
        <v>4843</v>
      </c>
      <c r="K3200" s="242" t="s">
        <v>4729</v>
      </c>
      <c r="L3200" s="242" t="s">
        <v>4832</v>
      </c>
      <c r="M3200" s="242" t="s">
        <v>5325</v>
      </c>
      <c r="N3200" s="242"/>
      <c r="O3200" s="242" t="s">
        <v>18819</v>
      </c>
      <c r="P3200" s="242" t="s">
        <v>14128</v>
      </c>
      <c r="Q3200" s="242" t="s">
        <v>8494</v>
      </c>
    </row>
    <row r="3201" spans="1:17">
      <c r="A3201" s="242" t="s">
        <v>14812</v>
      </c>
      <c r="B3201" s="242" t="s">
        <v>14368</v>
      </c>
      <c r="C3201" s="242" t="s">
        <v>14813</v>
      </c>
      <c r="D3201" s="242" t="s">
        <v>4742</v>
      </c>
      <c r="E3201" s="242" t="s">
        <v>14150</v>
      </c>
      <c r="F3201" s="242"/>
      <c r="G3201" s="240">
        <v>60</v>
      </c>
      <c r="H3201" s="241">
        <v>0</v>
      </c>
      <c r="I3201" s="242" t="s">
        <v>4842</v>
      </c>
      <c r="J3201" s="242" t="s">
        <v>4843</v>
      </c>
      <c r="K3201" s="242" t="s">
        <v>4729</v>
      </c>
      <c r="L3201" s="242" t="s">
        <v>4832</v>
      </c>
      <c r="M3201" s="242" t="s">
        <v>5202</v>
      </c>
      <c r="N3201" s="242"/>
      <c r="O3201" s="242" t="s">
        <v>18819</v>
      </c>
      <c r="P3201" s="242" t="s">
        <v>14128</v>
      </c>
      <c r="Q3201" s="242" t="s">
        <v>8494</v>
      </c>
    </row>
    <row r="3202" spans="1:17">
      <c r="A3202" s="242" t="s">
        <v>14814</v>
      </c>
      <c r="B3202" s="242" t="s">
        <v>14368</v>
      </c>
      <c r="C3202" s="242" t="s">
        <v>14815</v>
      </c>
      <c r="D3202" s="242" t="s">
        <v>4742</v>
      </c>
      <c r="E3202" s="242" t="s">
        <v>14150</v>
      </c>
      <c r="F3202" s="242"/>
      <c r="G3202" s="240">
        <v>60</v>
      </c>
      <c r="H3202" s="241">
        <v>0</v>
      </c>
      <c r="I3202" s="242" t="s">
        <v>9474</v>
      </c>
      <c r="J3202" s="242" t="s">
        <v>9475</v>
      </c>
      <c r="K3202" s="242" t="s">
        <v>4729</v>
      </c>
      <c r="L3202" s="242" t="s">
        <v>4832</v>
      </c>
      <c r="M3202" s="242" t="s">
        <v>4991</v>
      </c>
      <c r="N3202" s="242"/>
      <c r="O3202" s="242" t="s">
        <v>18819</v>
      </c>
      <c r="P3202" s="242" t="s">
        <v>14128</v>
      </c>
      <c r="Q3202" s="242" t="s">
        <v>8494</v>
      </c>
    </row>
    <row r="3203" spans="1:17">
      <c r="A3203" s="242" t="s">
        <v>14816</v>
      </c>
      <c r="B3203" s="242" t="s">
        <v>14368</v>
      </c>
      <c r="C3203" s="242" t="s">
        <v>14817</v>
      </c>
      <c r="D3203" s="242" t="s">
        <v>4742</v>
      </c>
      <c r="E3203" s="242" t="s">
        <v>14150</v>
      </c>
      <c r="F3203" s="242"/>
      <c r="G3203" s="240">
        <v>60</v>
      </c>
      <c r="H3203" s="241">
        <v>0</v>
      </c>
      <c r="I3203" s="242" t="s">
        <v>4830</v>
      </c>
      <c r="J3203" s="242" t="s">
        <v>4831</v>
      </c>
      <c r="K3203" s="242" t="s">
        <v>4729</v>
      </c>
      <c r="L3203" s="242" t="s">
        <v>4832</v>
      </c>
      <c r="M3203" s="242" t="s">
        <v>5158</v>
      </c>
      <c r="N3203" s="242"/>
      <c r="O3203" s="242" t="s">
        <v>18819</v>
      </c>
      <c r="P3203" s="242" t="s">
        <v>14128</v>
      </c>
      <c r="Q3203" s="242" t="s">
        <v>8494</v>
      </c>
    </row>
    <row r="3204" spans="1:17">
      <c r="A3204" s="242" t="s">
        <v>14818</v>
      </c>
      <c r="B3204" s="242" t="s">
        <v>14368</v>
      </c>
      <c r="C3204" s="242" t="s">
        <v>14819</v>
      </c>
      <c r="D3204" s="242" t="s">
        <v>4742</v>
      </c>
      <c r="E3204" s="242" t="s">
        <v>14150</v>
      </c>
      <c r="F3204" s="242"/>
      <c r="G3204" s="240">
        <v>60</v>
      </c>
      <c r="H3204" s="241">
        <v>0</v>
      </c>
      <c r="I3204" s="242" t="s">
        <v>4830</v>
      </c>
      <c r="J3204" s="242" t="s">
        <v>4831</v>
      </c>
      <c r="K3204" s="242" t="s">
        <v>4729</v>
      </c>
      <c r="L3204" s="242" t="s">
        <v>4832</v>
      </c>
      <c r="M3204" s="242" t="s">
        <v>5158</v>
      </c>
      <c r="N3204" s="242"/>
      <c r="O3204" s="242" t="s">
        <v>18819</v>
      </c>
      <c r="P3204" s="242" t="s">
        <v>14128</v>
      </c>
      <c r="Q3204" s="242" t="s">
        <v>8494</v>
      </c>
    </row>
    <row r="3205" spans="1:17">
      <c r="A3205" s="242" t="s">
        <v>14820</v>
      </c>
      <c r="B3205" s="242" t="s">
        <v>14368</v>
      </c>
      <c r="C3205" s="242" t="s">
        <v>14821</v>
      </c>
      <c r="D3205" s="242" t="s">
        <v>4742</v>
      </c>
      <c r="E3205" s="242" t="s">
        <v>14150</v>
      </c>
      <c r="F3205" s="242"/>
      <c r="G3205" s="240">
        <v>60</v>
      </c>
      <c r="H3205" s="241">
        <v>0</v>
      </c>
      <c r="I3205" s="242" t="s">
        <v>4830</v>
      </c>
      <c r="J3205" s="242" t="s">
        <v>4831</v>
      </c>
      <c r="K3205" s="242" t="s">
        <v>4729</v>
      </c>
      <c r="L3205" s="242" t="s">
        <v>4832</v>
      </c>
      <c r="M3205" s="242" t="s">
        <v>5153</v>
      </c>
      <c r="N3205" s="242"/>
      <c r="O3205" s="242" t="s">
        <v>18819</v>
      </c>
      <c r="P3205" s="242" t="s">
        <v>14128</v>
      </c>
      <c r="Q3205" s="242" t="s">
        <v>8494</v>
      </c>
    </row>
    <row r="3206" spans="1:17">
      <c r="A3206" s="242" t="s">
        <v>14822</v>
      </c>
      <c r="B3206" s="242" t="s">
        <v>14368</v>
      </c>
      <c r="C3206" s="242" t="s">
        <v>14823</v>
      </c>
      <c r="D3206" s="242" t="s">
        <v>4742</v>
      </c>
      <c r="E3206" s="242" t="s">
        <v>14150</v>
      </c>
      <c r="F3206" s="242"/>
      <c r="G3206" s="240">
        <v>60</v>
      </c>
      <c r="H3206" s="241">
        <v>0</v>
      </c>
      <c r="I3206" s="242" t="s">
        <v>4830</v>
      </c>
      <c r="J3206" s="242" t="s">
        <v>4831</v>
      </c>
      <c r="K3206" s="242" t="s">
        <v>4729</v>
      </c>
      <c r="L3206" s="242" t="s">
        <v>4832</v>
      </c>
      <c r="M3206" s="242" t="s">
        <v>5222</v>
      </c>
      <c r="N3206" s="242"/>
      <c r="O3206" s="242" t="s">
        <v>18819</v>
      </c>
      <c r="P3206" s="242" t="s">
        <v>14128</v>
      </c>
      <c r="Q3206" s="242" t="s">
        <v>8494</v>
      </c>
    </row>
    <row r="3207" spans="1:17">
      <c r="A3207" s="242" t="s">
        <v>14824</v>
      </c>
      <c r="B3207" s="242" t="s">
        <v>14368</v>
      </c>
      <c r="C3207" s="242" t="s">
        <v>14825</v>
      </c>
      <c r="D3207" s="242" t="s">
        <v>4742</v>
      </c>
      <c r="E3207" s="242" t="s">
        <v>14150</v>
      </c>
      <c r="F3207" s="242"/>
      <c r="G3207" s="240">
        <v>60</v>
      </c>
      <c r="H3207" s="241">
        <v>0</v>
      </c>
      <c r="I3207" s="242" t="s">
        <v>4830</v>
      </c>
      <c r="J3207" s="242" t="s">
        <v>4831</v>
      </c>
      <c r="K3207" s="242" t="s">
        <v>4729</v>
      </c>
      <c r="L3207" s="242" t="s">
        <v>4832</v>
      </c>
      <c r="M3207" s="242" t="s">
        <v>5222</v>
      </c>
      <c r="N3207" s="242"/>
      <c r="O3207" s="242" t="s">
        <v>18819</v>
      </c>
      <c r="P3207" s="242" t="s">
        <v>14128</v>
      </c>
      <c r="Q3207" s="242" t="s">
        <v>8494</v>
      </c>
    </row>
    <row r="3208" spans="1:17">
      <c r="A3208" s="242" t="s">
        <v>14826</v>
      </c>
      <c r="B3208" s="242" t="s">
        <v>14368</v>
      </c>
      <c r="C3208" s="242" t="s">
        <v>14827</v>
      </c>
      <c r="D3208" s="242" t="s">
        <v>4742</v>
      </c>
      <c r="E3208" s="242" t="s">
        <v>14150</v>
      </c>
      <c r="F3208" s="242"/>
      <c r="G3208" s="240">
        <v>60</v>
      </c>
      <c r="H3208" s="241">
        <v>0</v>
      </c>
      <c r="I3208" s="242" t="s">
        <v>4830</v>
      </c>
      <c r="J3208" s="242" t="s">
        <v>4831</v>
      </c>
      <c r="K3208" s="242" t="s">
        <v>4729</v>
      </c>
      <c r="L3208" s="242" t="s">
        <v>4832</v>
      </c>
      <c r="M3208" s="242" t="s">
        <v>5222</v>
      </c>
      <c r="N3208" s="242"/>
      <c r="O3208" s="242" t="s">
        <v>18819</v>
      </c>
      <c r="P3208" s="242" t="s">
        <v>14128</v>
      </c>
      <c r="Q3208" s="242" t="s">
        <v>8494</v>
      </c>
    </row>
    <row r="3209" spans="1:17">
      <c r="A3209" s="242" t="s">
        <v>14828</v>
      </c>
      <c r="B3209" s="242" t="s">
        <v>14368</v>
      </c>
      <c r="C3209" s="242" t="s">
        <v>14829</v>
      </c>
      <c r="D3209" s="242" t="s">
        <v>4742</v>
      </c>
      <c r="E3209" s="242" t="s">
        <v>14150</v>
      </c>
      <c r="F3209" s="242"/>
      <c r="G3209" s="240">
        <v>60</v>
      </c>
      <c r="H3209" s="241">
        <v>0</v>
      </c>
      <c r="I3209" s="242" t="s">
        <v>4830</v>
      </c>
      <c r="J3209" s="242" t="s">
        <v>4831</v>
      </c>
      <c r="K3209" s="242" t="s">
        <v>4729</v>
      </c>
      <c r="L3209" s="242" t="s">
        <v>4832</v>
      </c>
      <c r="M3209" s="242" t="s">
        <v>4901</v>
      </c>
      <c r="N3209" s="242"/>
      <c r="O3209" s="242" t="s">
        <v>18819</v>
      </c>
      <c r="P3209" s="242" t="s">
        <v>14128</v>
      </c>
      <c r="Q3209" s="242" t="s">
        <v>8494</v>
      </c>
    </row>
    <row r="3210" spans="1:17">
      <c r="A3210" s="242" t="s">
        <v>14830</v>
      </c>
      <c r="B3210" s="242" t="s">
        <v>14368</v>
      </c>
      <c r="C3210" s="242" t="s">
        <v>14831</v>
      </c>
      <c r="D3210" s="242" t="s">
        <v>4742</v>
      </c>
      <c r="E3210" s="242" t="s">
        <v>14150</v>
      </c>
      <c r="F3210" s="242"/>
      <c r="G3210" s="240">
        <v>60</v>
      </c>
      <c r="H3210" s="241">
        <v>0</v>
      </c>
      <c r="I3210" s="242" t="s">
        <v>4830</v>
      </c>
      <c r="J3210" s="242" t="s">
        <v>4831</v>
      </c>
      <c r="K3210" s="242" t="s">
        <v>4729</v>
      </c>
      <c r="L3210" s="242" t="s">
        <v>4832</v>
      </c>
      <c r="M3210" s="242" t="s">
        <v>5222</v>
      </c>
      <c r="N3210" s="242"/>
      <c r="O3210" s="242" t="s">
        <v>18819</v>
      </c>
      <c r="P3210" s="242" t="s">
        <v>14128</v>
      </c>
      <c r="Q3210" s="242" t="s">
        <v>8494</v>
      </c>
    </row>
    <row r="3211" spans="1:17">
      <c r="A3211" s="242" t="s">
        <v>14832</v>
      </c>
      <c r="B3211" s="242" t="s">
        <v>14368</v>
      </c>
      <c r="C3211" s="242" t="s">
        <v>14833</v>
      </c>
      <c r="D3211" s="242" t="s">
        <v>4742</v>
      </c>
      <c r="E3211" s="242" t="s">
        <v>14150</v>
      </c>
      <c r="F3211" s="242"/>
      <c r="G3211" s="240">
        <v>60</v>
      </c>
      <c r="H3211" s="241">
        <v>0</v>
      </c>
      <c r="I3211" s="242" t="s">
        <v>4830</v>
      </c>
      <c r="J3211" s="242" t="s">
        <v>4831</v>
      </c>
      <c r="K3211" s="242" t="s">
        <v>4729</v>
      </c>
      <c r="L3211" s="242" t="s">
        <v>4832</v>
      </c>
      <c r="M3211" s="242" t="s">
        <v>5222</v>
      </c>
      <c r="N3211" s="242"/>
      <c r="O3211" s="242" t="s">
        <v>18819</v>
      </c>
      <c r="P3211" s="242" t="s">
        <v>14128</v>
      </c>
      <c r="Q3211" s="242" t="s">
        <v>8494</v>
      </c>
    </row>
    <row r="3212" spans="1:17">
      <c r="A3212" s="242" t="s">
        <v>14834</v>
      </c>
      <c r="B3212" s="242" t="s">
        <v>14368</v>
      </c>
      <c r="C3212" s="242" t="s">
        <v>14835</v>
      </c>
      <c r="D3212" s="242" t="s">
        <v>4742</v>
      </c>
      <c r="E3212" s="242" t="s">
        <v>14150</v>
      </c>
      <c r="F3212" s="242"/>
      <c r="G3212" s="240">
        <v>60</v>
      </c>
      <c r="H3212" s="241">
        <v>0</v>
      </c>
      <c r="I3212" s="242" t="s">
        <v>4830</v>
      </c>
      <c r="J3212" s="242" t="s">
        <v>4831</v>
      </c>
      <c r="K3212" s="242" t="s">
        <v>4729</v>
      </c>
      <c r="L3212" s="242" t="s">
        <v>4832</v>
      </c>
      <c r="M3212" s="242" t="s">
        <v>5158</v>
      </c>
      <c r="N3212" s="242"/>
      <c r="O3212" s="242" t="s">
        <v>18819</v>
      </c>
      <c r="P3212" s="242" t="s">
        <v>14128</v>
      </c>
      <c r="Q3212" s="242" t="s">
        <v>8494</v>
      </c>
    </row>
    <row r="3213" spans="1:17">
      <c r="A3213" s="242" t="s">
        <v>14836</v>
      </c>
      <c r="B3213" s="242" t="s">
        <v>14368</v>
      </c>
      <c r="C3213" s="242" t="s">
        <v>14837</v>
      </c>
      <c r="D3213" s="242" t="s">
        <v>4742</v>
      </c>
      <c r="E3213" s="242" t="s">
        <v>14150</v>
      </c>
      <c r="F3213" s="242"/>
      <c r="G3213" s="240">
        <v>60</v>
      </c>
      <c r="H3213" s="241">
        <v>0</v>
      </c>
      <c r="I3213" s="242" t="s">
        <v>9474</v>
      </c>
      <c r="J3213" s="242" t="s">
        <v>9475</v>
      </c>
      <c r="K3213" s="242" t="s">
        <v>4729</v>
      </c>
      <c r="L3213" s="242" t="s">
        <v>4832</v>
      </c>
      <c r="M3213" s="242" t="s">
        <v>4833</v>
      </c>
      <c r="N3213" s="242"/>
      <c r="O3213" s="242" t="s">
        <v>18819</v>
      </c>
      <c r="P3213" s="242" t="s">
        <v>14128</v>
      </c>
      <c r="Q3213" s="242" t="s">
        <v>8494</v>
      </c>
    </row>
    <row r="3214" spans="1:17">
      <c r="A3214" s="242" t="s">
        <v>14838</v>
      </c>
      <c r="B3214" s="242" t="s">
        <v>14368</v>
      </c>
      <c r="C3214" s="242" t="s">
        <v>14839</v>
      </c>
      <c r="D3214" s="242" t="s">
        <v>4742</v>
      </c>
      <c r="E3214" s="242" t="s">
        <v>14150</v>
      </c>
      <c r="F3214" s="242"/>
      <c r="G3214" s="240">
        <v>60</v>
      </c>
      <c r="H3214" s="241">
        <v>0</v>
      </c>
      <c r="I3214" s="242" t="s">
        <v>4842</v>
      </c>
      <c r="J3214" s="242" t="s">
        <v>4843</v>
      </c>
      <c r="K3214" s="242" t="s">
        <v>4729</v>
      </c>
      <c r="L3214" s="242" t="s">
        <v>4832</v>
      </c>
      <c r="M3214" s="242" t="s">
        <v>4844</v>
      </c>
      <c r="N3214" s="242"/>
      <c r="O3214" s="242" t="s">
        <v>18819</v>
      </c>
      <c r="P3214" s="242" t="s">
        <v>14128</v>
      </c>
      <c r="Q3214" s="242" t="s">
        <v>8494</v>
      </c>
    </row>
    <row r="3215" spans="1:17">
      <c r="A3215" s="242" t="s">
        <v>14840</v>
      </c>
      <c r="B3215" s="242" t="s">
        <v>14368</v>
      </c>
      <c r="C3215" s="242" t="s">
        <v>14841</v>
      </c>
      <c r="D3215" s="242" t="s">
        <v>4742</v>
      </c>
      <c r="E3215" s="242" t="s">
        <v>14150</v>
      </c>
      <c r="F3215" s="242"/>
      <c r="G3215" s="240">
        <v>60</v>
      </c>
      <c r="H3215" s="241">
        <v>0</v>
      </c>
      <c r="I3215" s="242" t="s">
        <v>4830</v>
      </c>
      <c r="J3215" s="242" t="s">
        <v>4831</v>
      </c>
      <c r="K3215" s="242" t="s">
        <v>4729</v>
      </c>
      <c r="L3215" s="242" t="s">
        <v>4832</v>
      </c>
      <c r="M3215" s="242" t="s">
        <v>4901</v>
      </c>
      <c r="N3215" s="242"/>
      <c r="O3215" s="242" t="s">
        <v>18819</v>
      </c>
      <c r="P3215" s="242" t="s">
        <v>14128</v>
      </c>
      <c r="Q3215" s="242" t="s">
        <v>8494</v>
      </c>
    </row>
    <row r="3216" spans="1:17">
      <c r="A3216" s="242" t="s">
        <v>14842</v>
      </c>
      <c r="B3216" s="242" t="s">
        <v>14368</v>
      </c>
      <c r="C3216" s="242" t="s">
        <v>14843</v>
      </c>
      <c r="D3216" s="242" t="s">
        <v>4742</v>
      </c>
      <c r="E3216" s="242" t="s">
        <v>14150</v>
      </c>
      <c r="F3216" s="242"/>
      <c r="G3216" s="240">
        <v>60</v>
      </c>
      <c r="H3216" s="241">
        <v>0</v>
      </c>
      <c r="I3216" s="242" t="s">
        <v>4842</v>
      </c>
      <c r="J3216" s="242" t="s">
        <v>4843</v>
      </c>
      <c r="K3216" s="242" t="s">
        <v>4729</v>
      </c>
      <c r="L3216" s="242" t="s">
        <v>4832</v>
      </c>
      <c r="M3216" s="242" t="s">
        <v>4844</v>
      </c>
      <c r="N3216" s="242"/>
      <c r="O3216" s="242" t="s">
        <v>18819</v>
      </c>
      <c r="P3216" s="242" t="s">
        <v>14128</v>
      </c>
      <c r="Q3216" s="242" t="s">
        <v>8494</v>
      </c>
    </row>
    <row r="3217" spans="1:17">
      <c r="A3217" s="242" t="s">
        <v>14844</v>
      </c>
      <c r="B3217" s="242" t="s">
        <v>14368</v>
      </c>
      <c r="C3217" s="242" t="s">
        <v>14845</v>
      </c>
      <c r="D3217" s="242" t="s">
        <v>4742</v>
      </c>
      <c r="E3217" s="242" t="s">
        <v>14150</v>
      </c>
      <c r="F3217" s="242"/>
      <c r="G3217" s="240">
        <v>60</v>
      </c>
      <c r="H3217" s="241">
        <v>0</v>
      </c>
      <c r="I3217" s="242" t="s">
        <v>4830</v>
      </c>
      <c r="J3217" s="242" t="s">
        <v>4831</v>
      </c>
      <c r="K3217" s="242" t="s">
        <v>4729</v>
      </c>
      <c r="L3217" s="242" t="s">
        <v>4832</v>
      </c>
      <c r="M3217" s="242" t="s">
        <v>5153</v>
      </c>
      <c r="N3217" s="242"/>
      <c r="O3217" s="242" t="s">
        <v>18819</v>
      </c>
      <c r="P3217" s="242" t="s">
        <v>14128</v>
      </c>
      <c r="Q3217" s="242" t="s">
        <v>8494</v>
      </c>
    </row>
    <row r="3218" spans="1:17">
      <c r="A3218" s="242" t="s">
        <v>14846</v>
      </c>
      <c r="B3218" s="242" t="s">
        <v>14368</v>
      </c>
      <c r="C3218" s="242" t="s">
        <v>14847</v>
      </c>
      <c r="D3218" s="242" t="s">
        <v>4742</v>
      </c>
      <c r="E3218" s="242" t="s">
        <v>14150</v>
      </c>
      <c r="F3218" s="242"/>
      <c r="G3218" s="240">
        <v>60</v>
      </c>
      <c r="H3218" s="241">
        <v>0</v>
      </c>
      <c r="I3218" s="242" t="s">
        <v>4842</v>
      </c>
      <c r="J3218" s="242" t="s">
        <v>4843</v>
      </c>
      <c r="K3218" s="242" t="s">
        <v>4729</v>
      </c>
      <c r="L3218" s="242" t="s">
        <v>4832</v>
      </c>
      <c r="M3218" s="242" t="s">
        <v>4844</v>
      </c>
      <c r="N3218" s="242"/>
      <c r="O3218" s="242" t="s">
        <v>18819</v>
      </c>
      <c r="P3218" s="242" t="s">
        <v>14128</v>
      </c>
      <c r="Q3218" s="242" t="s">
        <v>8494</v>
      </c>
    </row>
    <row r="3219" spans="1:17">
      <c r="A3219" s="242" t="s">
        <v>14848</v>
      </c>
      <c r="B3219" s="242" t="s">
        <v>14368</v>
      </c>
      <c r="C3219" s="242" t="s">
        <v>14849</v>
      </c>
      <c r="D3219" s="242" t="s">
        <v>4742</v>
      </c>
      <c r="E3219" s="242" t="s">
        <v>14150</v>
      </c>
      <c r="F3219" s="242"/>
      <c r="G3219" s="240">
        <v>60</v>
      </c>
      <c r="H3219" s="241">
        <v>0</v>
      </c>
      <c r="I3219" s="242" t="s">
        <v>9474</v>
      </c>
      <c r="J3219" s="242" t="s">
        <v>9475</v>
      </c>
      <c r="K3219" s="242" t="s">
        <v>4729</v>
      </c>
      <c r="L3219" s="242" t="s">
        <v>4832</v>
      </c>
      <c r="M3219" s="242" t="s">
        <v>4833</v>
      </c>
      <c r="N3219" s="242"/>
      <c r="O3219" s="242" t="s">
        <v>18819</v>
      </c>
      <c r="P3219" s="242" t="s">
        <v>14128</v>
      </c>
      <c r="Q3219" s="242" t="s">
        <v>8494</v>
      </c>
    </row>
    <row r="3220" spans="1:17">
      <c r="A3220" s="242" t="s">
        <v>14850</v>
      </c>
      <c r="B3220" s="242" t="s">
        <v>14353</v>
      </c>
      <c r="C3220" s="242" t="s">
        <v>14851</v>
      </c>
      <c r="D3220" s="242"/>
      <c r="E3220" s="242" t="s">
        <v>14130</v>
      </c>
      <c r="F3220" s="242" t="s">
        <v>4742</v>
      </c>
      <c r="G3220" s="240">
        <v>60</v>
      </c>
      <c r="H3220" s="241">
        <v>0</v>
      </c>
      <c r="I3220" s="242" t="s">
        <v>4808</v>
      </c>
      <c r="J3220" s="242" t="s">
        <v>4809</v>
      </c>
      <c r="K3220" s="242" t="s">
        <v>4729</v>
      </c>
      <c r="L3220" s="242" t="s">
        <v>4730</v>
      </c>
      <c r="M3220" s="242" t="s">
        <v>4810</v>
      </c>
      <c r="N3220" s="242"/>
      <c r="O3220" s="242" t="s">
        <v>18819</v>
      </c>
      <c r="P3220" s="242" t="s">
        <v>14128</v>
      </c>
      <c r="Q3220" s="242" t="s">
        <v>4733</v>
      </c>
    </row>
    <row r="3221" spans="1:17">
      <c r="A3221" s="242" t="s">
        <v>14852</v>
      </c>
      <c r="B3221" s="242" t="s">
        <v>14353</v>
      </c>
      <c r="C3221" s="242" t="s">
        <v>14853</v>
      </c>
      <c r="D3221" s="242"/>
      <c r="E3221" s="242" t="s">
        <v>14130</v>
      </c>
      <c r="F3221" s="242" t="s">
        <v>4742</v>
      </c>
      <c r="G3221" s="240">
        <v>60</v>
      </c>
      <c r="H3221" s="241">
        <v>0</v>
      </c>
      <c r="I3221" s="242" t="s">
        <v>4780</v>
      </c>
      <c r="J3221" s="242" t="s">
        <v>4781</v>
      </c>
      <c r="K3221" s="242" t="s">
        <v>4729</v>
      </c>
      <c r="L3221" s="242" t="s">
        <v>4730</v>
      </c>
      <c r="M3221" s="242" t="s">
        <v>4872</v>
      </c>
      <c r="N3221" s="242"/>
      <c r="O3221" s="242" t="s">
        <v>18819</v>
      </c>
      <c r="P3221" s="242" t="s">
        <v>14128</v>
      </c>
      <c r="Q3221" s="242" t="s">
        <v>4733</v>
      </c>
    </row>
    <row r="3222" spans="1:17">
      <c r="A3222" s="242" t="s">
        <v>14854</v>
      </c>
      <c r="B3222" s="242" t="s">
        <v>14362</v>
      </c>
      <c r="C3222" s="242" t="s">
        <v>14855</v>
      </c>
      <c r="D3222" s="242"/>
      <c r="E3222" s="242" t="s">
        <v>14130</v>
      </c>
      <c r="F3222" s="242" t="s">
        <v>4742</v>
      </c>
      <c r="G3222" s="240">
        <v>60</v>
      </c>
      <c r="H3222" s="241">
        <v>0</v>
      </c>
      <c r="I3222" s="242" t="s">
        <v>4738</v>
      </c>
      <c r="J3222" s="242" t="s">
        <v>4739</v>
      </c>
      <c r="K3222" s="242" t="s">
        <v>4729</v>
      </c>
      <c r="L3222" s="242" t="s">
        <v>4730</v>
      </c>
      <c r="M3222" s="242" t="s">
        <v>4785</v>
      </c>
      <c r="N3222" s="242"/>
      <c r="O3222" s="242" t="s">
        <v>18819</v>
      </c>
      <c r="P3222" s="242" t="s">
        <v>14128</v>
      </c>
      <c r="Q3222" s="242" t="s">
        <v>4733</v>
      </c>
    </row>
    <row r="3223" spans="1:17">
      <c r="A3223" s="242" t="s">
        <v>14856</v>
      </c>
      <c r="B3223" s="242" t="s">
        <v>14362</v>
      </c>
      <c r="C3223" s="242" t="s">
        <v>14857</v>
      </c>
      <c r="D3223" s="242"/>
      <c r="E3223" s="242" t="s">
        <v>14130</v>
      </c>
      <c r="F3223" s="242" t="s">
        <v>4742</v>
      </c>
      <c r="G3223" s="240">
        <v>60</v>
      </c>
      <c r="H3223" s="241">
        <v>0</v>
      </c>
      <c r="I3223" s="242" t="s">
        <v>4738</v>
      </c>
      <c r="J3223" s="242" t="s">
        <v>4739</v>
      </c>
      <c r="K3223" s="242" t="s">
        <v>4729</v>
      </c>
      <c r="L3223" s="242" t="s">
        <v>4730</v>
      </c>
      <c r="M3223" s="242" t="s">
        <v>4740</v>
      </c>
      <c r="N3223" s="242" t="s">
        <v>11776</v>
      </c>
      <c r="O3223" s="242" t="s">
        <v>18819</v>
      </c>
      <c r="P3223" s="242" t="s">
        <v>14128</v>
      </c>
      <c r="Q3223" s="242" t="s">
        <v>4733</v>
      </c>
    </row>
    <row r="3224" spans="1:17">
      <c r="A3224" s="242" t="s">
        <v>14858</v>
      </c>
      <c r="B3224" s="242" t="s">
        <v>14368</v>
      </c>
      <c r="C3224" s="242" t="s">
        <v>14859</v>
      </c>
      <c r="D3224" s="242" t="s">
        <v>4742</v>
      </c>
      <c r="E3224" s="242" t="s">
        <v>14150</v>
      </c>
      <c r="F3224" s="242"/>
      <c r="G3224" s="240">
        <v>60</v>
      </c>
      <c r="H3224" s="241">
        <v>0</v>
      </c>
      <c r="I3224" s="242" t="s">
        <v>9474</v>
      </c>
      <c r="J3224" s="242" t="s">
        <v>9475</v>
      </c>
      <c r="K3224" s="242" t="s">
        <v>4729</v>
      </c>
      <c r="L3224" s="242" t="s">
        <v>4832</v>
      </c>
      <c r="M3224" s="242" t="s">
        <v>5212</v>
      </c>
      <c r="N3224" s="242"/>
      <c r="O3224" s="242" t="s">
        <v>18819</v>
      </c>
      <c r="P3224" s="242" t="s">
        <v>14128</v>
      </c>
      <c r="Q3224" s="242" t="s">
        <v>8494</v>
      </c>
    </row>
    <row r="3225" spans="1:17">
      <c r="A3225" s="242" t="s">
        <v>14860</v>
      </c>
      <c r="B3225" s="242" t="s">
        <v>14365</v>
      </c>
      <c r="C3225" s="242" t="s">
        <v>14861</v>
      </c>
      <c r="D3225" s="242" t="s">
        <v>4742</v>
      </c>
      <c r="E3225" s="242" t="s">
        <v>14150</v>
      </c>
      <c r="F3225" s="242"/>
      <c r="G3225" s="240">
        <v>60</v>
      </c>
      <c r="H3225" s="241">
        <v>0</v>
      </c>
      <c r="I3225" s="242" t="s">
        <v>4842</v>
      </c>
      <c r="J3225" s="242" t="s">
        <v>4843</v>
      </c>
      <c r="K3225" s="242" t="s">
        <v>4729</v>
      </c>
      <c r="L3225" s="242" t="s">
        <v>4832</v>
      </c>
      <c r="M3225" s="242" t="s">
        <v>5325</v>
      </c>
      <c r="N3225" s="242"/>
      <c r="O3225" s="242" t="s">
        <v>18819</v>
      </c>
      <c r="P3225" s="242" t="s">
        <v>14128</v>
      </c>
      <c r="Q3225" s="242" t="s">
        <v>8494</v>
      </c>
    </row>
    <row r="3226" spans="1:17">
      <c r="A3226" s="242" t="s">
        <v>14862</v>
      </c>
      <c r="B3226" s="242" t="s">
        <v>14368</v>
      </c>
      <c r="C3226" s="242" t="s">
        <v>14863</v>
      </c>
      <c r="D3226" s="242" t="s">
        <v>4742</v>
      </c>
      <c r="E3226" s="242" t="s">
        <v>14150</v>
      </c>
      <c r="F3226" s="242"/>
      <c r="G3226" s="240">
        <v>60</v>
      </c>
      <c r="H3226" s="241">
        <v>0</v>
      </c>
      <c r="I3226" s="242" t="s">
        <v>9474</v>
      </c>
      <c r="J3226" s="242" t="s">
        <v>9475</v>
      </c>
      <c r="K3226" s="242" t="s">
        <v>4729</v>
      </c>
      <c r="L3226" s="242" t="s">
        <v>4832</v>
      </c>
      <c r="M3226" s="242" t="s">
        <v>5167</v>
      </c>
      <c r="N3226" s="242"/>
      <c r="O3226" s="242" t="s">
        <v>18819</v>
      </c>
      <c r="P3226" s="242" t="s">
        <v>14128</v>
      </c>
      <c r="Q3226" s="242" t="s">
        <v>8494</v>
      </c>
    </row>
    <row r="3227" spans="1:17">
      <c r="A3227" s="242" t="s">
        <v>14864</v>
      </c>
      <c r="B3227" s="242" t="s">
        <v>14365</v>
      </c>
      <c r="C3227" s="242" t="s">
        <v>14865</v>
      </c>
      <c r="D3227" s="242" t="s">
        <v>4742</v>
      </c>
      <c r="E3227" s="242" t="s">
        <v>14150</v>
      </c>
      <c r="F3227" s="242"/>
      <c r="G3227" s="240">
        <v>60</v>
      </c>
      <c r="H3227" s="241">
        <v>0</v>
      </c>
      <c r="I3227" s="242" t="s">
        <v>9474</v>
      </c>
      <c r="J3227" s="242" t="s">
        <v>9475</v>
      </c>
      <c r="K3227" s="242" t="s">
        <v>4729</v>
      </c>
      <c r="L3227" s="242" t="s">
        <v>4832</v>
      </c>
      <c r="M3227" s="242" t="s">
        <v>5302</v>
      </c>
      <c r="N3227" s="242"/>
      <c r="O3227" s="242" t="s">
        <v>18819</v>
      </c>
      <c r="P3227" s="242" t="s">
        <v>14128</v>
      </c>
      <c r="Q3227" s="242" t="s">
        <v>8494</v>
      </c>
    </row>
    <row r="3228" spans="1:17">
      <c r="A3228" s="242" t="s">
        <v>14866</v>
      </c>
      <c r="B3228" s="242" t="s">
        <v>14368</v>
      </c>
      <c r="C3228" s="242" t="s">
        <v>14867</v>
      </c>
      <c r="D3228" s="242" t="s">
        <v>4742</v>
      </c>
      <c r="E3228" s="242" t="s">
        <v>14150</v>
      </c>
      <c r="F3228" s="242"/>
      <c r="G3228" s="240">
        <v>60</v>
      </c>
      <c r="H3228" s="241">
        <v>0</v>
      </c>
      <c r="I3228" s="242" t="s">
        <v>4830</v>
      </c>
      <c r="J3228" s="242" t="s">
        <v>4831</v>
      </c>
      <c r="K3228" s="242" t="s">
        <v>4729</v>
      </c>
      <c r="L3228" s="242" t="s">
        <v>4832</v>
      </c>
      <c r="M3228" s="242" t="s">
        <v>4901</v>
      </c>
      <c r="N3228" s="242"/>
      <c r="O3228" s="242" t="s">
        <v>18819</v>
      </c>
      <c r="P3228" s="242" t="s">
        <v>14128</v>
      </c>
      <c r="Q3228" s="242" t="s">
        <v>8494</v>
      </c>
    </row>
    <row r="3229" spans="1:17">
      <c r="A3229" s="242" t="s">
        <v>14868</v>
      </c>
      <c r="B3229" s="242" t="s">
        <v>14368</v>
      </c>
      <c r="C3229" s="242" t="s">
        <v>14869</v>
      </c>
      <c r="D3229" s="242" t="s">
        <v>4742</v>
      </c>
      <c r="E3229" s="242" t="s">
        <v>14150</v>
      </c>
      <c r="F3229" s="242"/>
      <c r="G3229" s="240">
        <v>60</v>
      </c>
      <c r="H3229" s="241">
        <v>0</v>
      </c>
      <c r="I3229" s="242" t="s">
        <v>4842</v>
      </c>
      <c r="J3229" s="242" t="s">
        <v>4843</v>
      </c>
      <c r="K3229" s="242" t="s">
        <v>4729</v>
      </c>
      <c r="L3229" s="242" t="s">
        <v>4832</v>
      </c>
      <c r="M3229" s="242" t="s">
        <v>4844</v>
      </c>
      <c r="N3229" s="242"/>
      <c r="O3229" s="242" t="s">
        <v>18819</v>
      </c>
      <c r="P3229" s="242" t="s">
        <v>14128</v>
      </c>
      <c r="Q3229" s="242" t="s">
        <v>8494</v>
      </c>
    </row>
    <row r="3230" spans="1:17">
      <c r="A3230" s="242" t="s">
        <v>14870</v>
      </c>
      <c r="B3230" s="242" t="s">
        <v>14379</v>
      </c>
      <c r="C3230" s="242" t="s">
        <v>14871</v>
      </c>
      <c r="D3230" s="242" t="s">
        <v>4742</v>
      </c>
      <c r="E3230" s="242" t="s">
        <v>14150</v>
      </c>
      <c r="F3230" s="242"/>
      <c r="G3230" s="240">
        <v>60</v>
      </c>
      <c r="H3230" s="241">
        <v>0</v>
      </c>
      <c r="I3230" s="242" t="s">
        <v>9474</v>
      </c>
      <c r="J3230" s="242" t="s">
        <v>9475</v>
      </c>
      <c r="K3230" s="242" t="s">
        <v>4729</v>
      </c>
      <c r="L3230" s="242" t="s">
        <v>4832</v>
      </c>
      <c r="M3230" s="242" t="s">
        <v>4833</v>
      </c>
      <c r="N3230" s="242"/>
      <c r="O3230" s="242" t="s">
        <v>18819</v>
      </c>
      <c r="P3230" s="242" t="s">
        <v>14128</v>
      </c>
      <c r="Q3230" s="242" t="s">
        <v>8494</v>
      </c>
    </row>
    <row r="3231" spans="1:17">
      <c r="A3231" s="242" t="s">
        <v>14872</v>
      </c>
      <c r="B3231" s="242" t="s">
        <v>14368</v>
      </c>
      <c r="C3231" s="242" t="s">
        <v>14873</v>
      </c>
      <c r="D3231" s="242" t="s">
        <v>4742</v>
      </c>
      <c r="E3231" s="242" t="s">
        <v>14150</v>
      </c>
      <c r="F3231" s="242"/>
      <c r="G3231" s="240">
        <v>60</v>
      </c>
      <c r="H3231" s="241">
        <v>0</v>
      </c>
      <c r="I3231" s="242" t="s">
        <v>9474</v>
      </c>
      <c r="J3231" s="242" t="s">
        <v>9475</v>
      </c>
      <c r="K3231" s="242" t="s">
        <v>4729</v>
      </c>
      <c r="L3231" s="242" t="s">
        <v>4832</v>
      </c>
      <c r="M3231" s="242" t="s">
        <v>5167</v>
      </c>
      <c r="N3231" s="242"/>
      <c r="O3231" s="242" t="s">
        <v>18819</v>
      </c>
      <c r="P3231" s="242" t="s">
        <v>14128</v>
      </c>
      <c r="Q3231" s="242" t="s">
        <v>8494</v>
      </c>
    </row>
    <row r="3232" spans="1:17">
      <c r="A3232" s="242" t="s">
        <v>14874</v>
      </c>
      <c r="B3232" s="242" t="s">
        <v>14368</v>
      </c>
      <c r="C3232" s="242" t="s">
        <v>14875</v>
      </c>
      <c r="D3232" s="242" t="s">
        <v>4742</v>
      </c>
      <c r="E3232" s="242" t="s">
        <v>14150</v>
      </c>
      <c r="F3232" s="242"/>
      <c r="G3232" s="240">
        <v>60</v>
      </c>
      <c r="H3232" s="241">
        <v>0</v>
      </c>
      <c r="I3232" s="242" t="s">
        <v>4830</v>
      </c>
      <c r="J3232" s="242" t="s">
        <v>4831</v>
      </c>
      <c r="K3232" s="242" t="s">
        <v>4729</v>
      </c>
      <c r="L3232" s="242" t="s">
        <v>4832</v>
      </c>
      <c r="M3232" s="242" t="s">
        <v>5158</v>
      </c>
      <c r="N3232" s="242"/>
      <c r="O3232" s="242" t="s">
        <v>18819</v>
      </c>
      <c r="P3232" s="242" t="s">
        <v>14128</v>
      </c>
      <c r="Q3232" s="242" t="s">
        <v>8494</v>
      </c>
    </row>
    <row r="3233" spans="1:17">
      <c r="A3233" s="242" t="s">
        <v>14876</v>
      </c>
      <c r="B3233" s="242" t="s">
        <v>14368</v>
      </c>
      <c r="C3233" s="242" t="s">
        <v>14877</v>
      </c>
      <c r="D3233" s="242" t="s">
        <v>4742</v>
      </c>
      <c r="E3233" s="242" t="s">
        <v>14150</v>
      </c>
      <c r="F3233" s="242"/>
      <c r="G3233" s="240">
        <v>60</v>
      </c>
      <c r="H3233" s="241">
        <v>0</v>
      </c>
      <c r="I3233" s="242" t="s">
        <v>4830</v>
      </c>
      <c r="J3233" s="242" t="s">
        <v>4831</v>
      </c>
      <c r="K3233" s="242" t="s">
        <v>4729</v>
      </c>
      <c r="L3233" s="242" t="s">
        <v>4832</v>
      </c>
      <c r="M3233" s="242" t="s">
        <v>5222</v>
      </c>
      <c r="N3233" s="242"/>
      <c r="O3233" s="242" t="s">
        <v>18819</v>
      </c>
      <c r="P3233" s="242" t="s">
        <v>14128</v>
      </c>
      <c r="Q3233" s="242" t="s">
        <v>8494</v>
      </c>
    </row>
    <row r="3234" spans="1:17">
      <c r="A3234" s="242" t="s">
        <v>14878</v>
      </c>
      <c r="B3234" s="242" t="s">
        <v>14368</v>
      </c>
      <c r="C3234" s="242" t="s">
        <v>14879</v>
      </c>
      <c r="D3234" s="242" t="s">
        <v>4742</v>
      </c>
      <c r="E3234" s="242" t="s">
        <v>14150</v>
      </c>
      <c r="F3234" s="242"/>
      <c r="G3234" s="240">
        <v>60</v>
      </c>
      <c r="H3234" s="241">
        <v>0</v>
      </c>
      <c r="I3234" s="242" t="s">
        <v>4830</v>
      </c>
      <c r="J3234" s="242" t="s">
        <v>4831</v>
      </c>
      <c r="K3234" s="242" t="s">
        <v>4729</v>
      </c>
      <c r="L3234" s="242" t="s">
        <v>4832</v>
      </c>
      <c r="M3234" s="242" t="s">
        <v>5153</v>
      </c>
      <c r="N3234" s="242"/>
      <c r="O3234" s="242" t="s">
        <v>18819</v>
      </c>
      <c r="P3234" s="242" t="s">
        <v>14128</v>
      </c>
      <c r="Q3234" s="242" t="s">
        <v>8494</v>
      </c>
    </row>
    <row r="3235" spans="1:17">
      <c r="A3235" s="242" t="s">
        <v>14880</v>
      </c>
      <c r="B3235" s="242" t="s">
        <v>14368</v>
      </c>
      <c r="C3235" s="242" t="s">
        <v>14881</v>
      </c>
      <c r="D3235" s="242" t="s">
        <v>4742</v>
      </c>
      <c r="E3235" s="242" t="s">
        <v>14150</v>
      </c>
      <c r="F3235" s="242"/>
      <c r="G3235" s="240">
        <v>60</v>
      </c>
      <c r="H3235" s="241">
        <v>0</v>
      </c>
      <c r="I3235" s="242" t="s">
        <v>9474</v>
      </c>
      <c r="J3235" s="242" t="s">
        <v>9475</v>
      </c>
      <c r="K3235" s="242" t="s">
        <v>4729</v>
      </c>
      <c r="L3235" s="242" t="s">
        <v>4832</v>
      </c>
      <c r="M3235" s="242" t="s">
        <v>4833</v>
      </c>
      <c r="N3235" s="242"/>
      <c r="O3235" s="242" t="s">
        <v>18819</v>
      </c>
      <c r="P3235" s="242" t="s">
        <v>14128</v>
      </c>
      <c r="Q3235" s="242" t="s">
        <v>8494</v>
      </c>
    </row>
    <row r="3236" spans="1:17">
      <c r="A3236" s="242" t="s">
        <v>14882</v>
      </c>
      <c r="B3236" s="242" t="s">
        <v>14368</v>
      </c>
      <c r="C3236" s="242" t="s">
        <v>14883</v>
      </c>
      <c r="D3236" s="242" t="s">
        <v>4742</v>
      </c>
      <c r="E3236" s="242" t="s">
        <v>14150</v>
      </c>
      <c r="F3236" s="242"/>
      <c r="G3236" s="240">
        <v>60</v>
      </c>
      <c r="H3236" s="241">
        <v>0</v>
      </c>
      <c r="I3236" s="242" t="s">
        <v>9474</v>
      </c>
      <c r="J3236" s="242" t="s">
        <v>9475</v>
      </c>
      <c r="K3236" s="242" t="s">
        <v>4729</v>
      </c>
      <c r="L3236" s="242" t="s">
        <v>4832</v>
      </c>
      <c r="M3236" s="242" t="s">
        <v>5212</v>
      </c>
      <c r="N3236" s="242"/>
      <c r="O3236" s="242" t="s">
        <v>18819</v>
      </c>
      <c r="P3236" s="242" t="s">
        <v>14128</v>
      </c>
      <c r="Q3236" s="242" t="s">
        <v>8494</v>
      </c>
    </row>
    <row r="3237" spans="1:17">
      <c r="A3237" s="242" t="s">
        <v>14884</v>
      </c>
      <c r="B3237" s="242" t="s">
        <v>14368</v>
      </c>
      <c r="C3237" s="242" t="s">
        <v>14885</v>
      </c>
      <c r="D3237" s="242" t="s">
        <v>4742</v>
      </c>
      <c r="E3237" s="242" t="s">
        <v>14150</v>
      </c>
      <c r="F3237" s="242"/>
      <c r="G3237" s="240">
        <v>60</v>
      </c>
      <c r="H3237" s="241">
        <v>0</v>
      </c>
      <c r="I3237" s="242" t="s">
        <v>4830</v>
      </c>
      <c r="J3237" s="242" t="s">
        <v>4831</v>
      </c>
      <c r="K3237" s="242" t="s">
        <v>4729</v>
      </c>
      <c r="L3237" s="242" t="s">
        <v>4832</v>
      </c>
      <c r="M3237" s="242" t="s">
        <v>4901</v>
      </c>
      <c r="N3237" s="242"/>
      <c r="O3237" s="242" t="s">
        <v>18819</v>
      </c>
      <c r="P3237" s="242" t="s">
        <v>14128</v>
      </c>
      <c r="Q3237" s="242" t="s">
        <v>8494</v>
      </c>
    </row>
    <row r="3238" spans="1:17">
      <c r="A3238" s="242" t="s">
        <v>14886</v>
      </c>
      <c r="B3238" s="242" t="s">
        <v>14368</v>
      </c>
      <c r="C3238" s="242" t="s">
        <v>14887</v>
      </c>
      <c r="D3238" s="242" t="s">
        <v>4742</v>
      </c>
      <c r="E3238" s="242" t="s">
        <v>14150</v>
      </c>
      <c r="F3238" s="242"/>
      <c r="G3238" s="240">
        <v>60</v>
      </c>
      <c r="H3238" s="241">
        <v>0</v>
      </c>
      <c r="I3238" s="242" t="s">
        <v>9474</v>
      </c>
      <c r="J3238" s="242" t="s">
        <v>9475</v>
      </c>
      <c r="K3238" s="242" t="s">
        <v>4729</v>
      </c>
      <c r="L3238" s="242" t="s">
        <v>4832</v>
      </c>
      <c r="M3238" s="242" t="s">
        <v>5212</v>
      </c>
      <c r="N3238" s="242"/>
      <c r="O3238" s="242" t="s">
        <v>18819</v>
      </c>
      <c r="P3238" s="242" t="s">
        <v>14128</v>
      </c>
      <c r="Q3238" s="242" t="s">
        <v>8494</v>
      </c>
    </row>
    <row r="3239" spans="1:17">
      <c r="A3239" s="242" t="s">
        <v>14888</v>
      </c>
      <c r="B3239" s="242" t="s">
        <v>14368</v>
      </c>
      <c r="C3239" s="242" t="s">
        <v>14889</v>
      </c>
      <c r="D3239" s="242" t="s">
        <v>4742</v>
      </c>
      <c r="E3239" s="242" t="s">
        <v>14150</v>
      </c>
      <c r="F3239" s="242"/>
      <c r="G3239" s="240">
        <v>60</v>
      </c>
      <c r="H3239" s="241">
        <v>0</v>
      </c>
      <c r="I3239" s="242" t="s">
        <v>4830</v>
      </c>
      <c r="J3239" s="242" t="s">
        <v>4831</v>
      </c>
      <c r="K3239" s="242" t="s">
        <v>4729</v>
      </c>
      <c r="L3239" s="242" t="s">
        <v>4832</v>
      </c>
      <c r="M3239" s="242" t="s">
        <v>5158</v>
      </c>
      <c r="N3239" s="242"/>
      <c r="O3239" s="242" t="s">
        <v>18819</v>
      </c>
      <c r="P3239" s="242" t="s">
        <v>14128</v>
      </c>
      <c r="Q3239" s="242" t="s">
        <v>8494</v>
      </c>
    </row>
    <row r="3240" spans="1:17">
      <c r="A3240" s="242" t="s">
        <v>14890</v>
      </c>
      <c r="B3240" s="242" t="s">
        <v>14368</v>
      </c>
      <c r="C3240" s="242" t="s">
        <v>14891</v>
      </c>
      <c r="D3240" s="242" t="s">
        <v>4742</v>
      </c>
      <c r="E3240" s="242" t="s">
        <v>14150</v>
      </c>
      <c r="F3240" s="242"/>
      <c r="G3240" s="240">
        <v>60</v>
      </c>
      <c r="H3240" s="241">
        <v>0</v>
      </c>
      <c r="I3240" s="242" t="s">
        <v>4830</v>
      </c>
      <c r="J3240" s="242" t="s">
        <v>4831</v>
      </c>
      <c r="K3240" s="242" t="s">
        <v>4729</v>
      </c>
      <c r="L3240" s="242" t="s">
        <v>4832</v>
      </c>
      <c r="M3240" s="242" t="s">
        <v>5158</v>
      </c>
      <c r="N3240" s="242"/>
      <c r="O3240" s="242" t="s">
        <v>18819</v>
      </c>
      <c r="P3240" s="242" t="s">
        <v>14128</v>
      </c>
      <c r="Q3240" s="242" t="s">
        <v>8494</v>
      </c>
    </row>
    <row r="3241" spans="1:17">
      <c r="A3241" s="242" t="s">
        <v>14892</v>
      </c>
      <c r="B3241" s="242" t="s">
        <v>14368</v>
      </c>
      <c r="C3241" s="242" t="s">
        <v>14893</v>
      </c>
      <c r="D3241" s="242" t="s">
        <v>4742</v>
      </c>
      <c r="E3241" s="242" t="s">
        <v>14150</v>
      </c>
      <c r="F3241" s="242"/>
      <c r="G3241" s="240">
        <v>60</v>
      </c>
      <c r="H3241" s="241">
        <v>0</v>
      </c>
      <c r="I3241" s="242" t="s">
        <v>4830</v>
      </c>
      <c r="J3241" s="242" t="s">
        <v>4831</v>
      </c>
      <c r="K3241" s="242" t="s">
        <v>4729</v>
      </c>
      <c r="L3241" s="242" t="s">
        <v>4832</v>
      </c>
      <c r="M3241" s="242" t="s">
        <v>4901</v>
      </c>
      <c r="N3241" s="242"/>
      <c r="O3241" s="242" t="s">
        <v>18819</v>
      </c>
      <c r="P3241" s="242" t="s">
        <v>14128</v>
      </c>
      <c r="Q3241" s="242" t="s">
        <v>8494</v>
      </c>
    </row>
    <row r="3242" spans="1:17">
      <c r="A3242" s="242" t="s">
        <v>14894</v>
      </c>
      <c r="B3242" s="242" t="s">
        <v>14368</v>
      </c>
      <c r="C3242" s="242" t="s">
        <v>14895</v>
      </c>
      <c r="D3242" s="242" t="s">
        <v>4742</v>
      </c>
      <c r="E3242" s="242" t="s">
        <v>14150</v>
      </c>
      <c r="F3242" s="242"/>
      <c r="G3242" s="240">
        <v>60</v>
      </c>
      <c r="H3242" s="241">
        <v>0</v>
      </c>
      <c r="I3242" s="242" t="s">
        <v>4842</v>
      </c>
      <c r="J3242" s="242" t="s">
        <v>4843</v>
      </c>
      <c r="K3242" s="242" t="s">
        <v>4729</v>
      </c>
      <c r="L3242" s="242" t="s">
        <v>4832</v>
      </c>
      <c r="M3242" s="242" t="s">
        <v>4844</v>
      </c>
      <c r="N3242" s="242"/>
      <c r="O3242" s="242" t="s">
        <v>18819</v>
      </c>
      <c r="P3242" s="242" t="s">
        <v>14128</v>
      </c>
      <c r="Q3242" s="242" t="s">
        <v>8494</v>
      </c>
    </row>
    <row r="3243" spans="1:17">
      <c r="A3243" s="242" t="s">
        <v>14896</v>
      </c>
      <c r="B3243" s="242" t="s">
        <v>14368</v>
      </c>
      <c r="C3243" s="242" t="s">
        <v>14897</v>
      </c>
      <c r="D3243" s="242" t="s">
        <v>4742</v>
      </c>
      <c r="E3243" s="242" t="s">
        <v>14150</v>
      </c>
      <c r="F3243" s="242"/>
      <c r="G3243" s="240">
        <v>60</v>
      </c>
      <c r="H3243" s="241">
        <v>0</v>
      </c>
      <c r="I3243" s="242" t="s">
        <v>9474</v>
      </c>
      <c r="J3243" s="242" t="s">
        <v>9475</v>
      </c>
      <c r="K3243" s="242" t="s">
        <v>4729</v>
      </c>
      <c r="L3243" s="242" t="s">
        <v>4832</v>
      </c>
      <c r="M3243" s="242" t="s">
        <v>5167</v>
      </c>
      <c r="N3243" s="242"/>
      <c r="O3243" s="242" t="s">
        <v>18819</v>
      </c>
      <c r="P3243" s="242" t="s">
        <v>14128</v>
      </c>
      <c r="Q3243" s="242" t="s">
        <v>8494</v>
      </c>
    </row>
    <row r="3244" spans="1:17">
      <c r="A3244" s="242" t="s">
        <v>14898</v>
      </c>
      <c r="B3244" s="242" t="s">
        <v>14365</v>
      </c>
      <c r="C3244" s="242" t="s">
        <v>14899</v>
      </c>
      <c r="D3244" s="242" t="s">
        <v>4742</v>
      </c>
      <c r="E3244" s="242" t="s">
        <v>14150</v>
      </c>
      <c r="F3244" s="242"/>
      <c r="G3244" s="240">
        <v>60</v>
      </c>
      <c r="H3244" s="241">
        <v>0</v>
      </c>
      <c r="I3244" s="242" t="s">
        <v>4842</v>
      </c>
      <c r="J3244" s="242" t="s">
        <v>4843</v>
      </c>
      <c r="K3244" s="242" t="s">
        <v>4729</v>
      </c>
      <c r="L3244" s="242" t="s">
        <v>4832</v>
      </c>
      <c r="M3244" s="242" t="s">
        <v>5194</v>
      </c>
      <c r="N3244" s="242"/>
      <c r="O3244" s="242" t="s">
        <v>18819</v>
      </c>
      <c r="P3244" s="242" t="s">
        <v>14128</v>
      </c>
      <c r="Q3244" s="242" t="s">
        <v>8494</v>
      </c>
    </row>
    <row r="3245" spans="1:17">
      <c r="A3245" s="242" t="s">
        <v>14900</v>
      </c>
      <c r="B3245" s="242" t="s">
        <v>14368</v>
      </c>
      <c r="C3245" s="242" t="s">
        <v>14901</v>
      </c>
      <c r="D3245" s="242" t="s">
        <v>4742</v>
      </c>
      <c r="E3245" s="242" t="s">
        <v>14150</v>
      </c>
      <c r="F3245" s="242"/>
      <c r="G3245" s="240">
        <v>60</v>
      </c>
      <c r="H3245" s="241">
        <v>0</v>
      </c>
      <c r="I3245" s="242" t="s">
        <v>4830</v>
      </c>
      <c r="J3245" s="242" t="s">
        <v>4831</v>
      </c>
      <c r="K3245" s="242" t="s">
        <v>4729</v>
      </c>
      <c r="L3245" s="242" t="s">
        <v>4832</v>
      </c>
      <c r="M3245" s="242" t="s">
        <v>5222</v>
      </c>
      <c r="N3245" s="242"/>
      <c r="O3245" s="242" t="s">
        <v>18819</v>
      </c>
      <c r="P3245" s="242" t="s">
        <v>14128</v>
      </c>
      <c r="Q3245" s="242" t="s">
        <v>8494</v>
      </c>
    </row>
    <row r="3246" spans="1:17">
      <c r="A3246" s="242" t="s">
        <v>14902</v>
      </c>
      <c r="B3246" s="242" t="s">
        <v>14365</v>
      </c>
      <c r="C3246" s="242" t="s">
        <v>14903</v>
      </c>
      <c r="D3246" s="242" t="s">
        <v>4742</v>
      </c>
      <c r="E3246" s="242" t="s">
        <v>14150</v>
      </c>
      <c r="F3246" s="242"/>
      <c r="G3246" s="240">
        <v>60</v>
      </c>
      <c r="H3246" s="241">
        <v>0</v>
      </c>
      <c r="I3246" s="242" t="s">
        <v>4842</v>
      </c>
      <c r="J3246" s="242" t="s">
        <v>4843</v>
      </c>
      <c r="K3246" s="242" t="s">
        <v>4729</v>
      </c>
      <c r="L3246" s="242" t="s">
        <v>4832</v>
      </c>
      <c r="M3246" s="242" t="s">
        <v>5325</v>
      </c>
      <c r="N3246" s="242"/>
      <c r="O3246" s="242" t="s">
        <v>18819</v>
      </c>
      <c r="P3246" s="242" t="s">
        <v>14128</v>
      </c>
      <c r="Q3246" s="242" t="s">
        <v>8494</v>
      </c>
    </row>
    <row r="3247" spans="1:17">
      <c r="A3247" s="242" t="s">
        <v>14904</v>
      </c>
      <c r="B3247" s="242" t="s">
        <v>14368</v>
      </c>
      <c r="C3247" s="242" t="s">
        <v>14905</v>
      </c>
      <c r="D3247" s="242" t="s">
        <v>4742</v>
      </c>
      <c r="E3247" s="242" t="s">
        <v>14150</v>
      </c>
      <c r="F3247" s="242"/>
      <c r="G3247" s="240">
        <v>60</v>
      </c>
      <c r="H3247" s="241">
        <v>0</v>
      </c>
      <c r="I3247" s="242" t="s">
        <v>9474</v>
      </c>
      <c r="J3247" s="242" t="s">
        <v>9475</v>
      </c>
      <c r="K3247" s="242" t="s">
        <v>4729</v>
      </c>
      <c r="L3247" s="242" t="s">
        <v>4832</v>
      </c>
      <c r="M3247" s="242" t="s">
        <v>5212</v>
      </c>
      <c r="N3247" s="242"/>
      <c r="O3247" s="242" t="s">
        <v>18819</v>
      </c>
      <c r="P3247" s="242" t="s">
        <v>14128</v>
      </c>
      <c r="Q3247" s="242" t="s">
        <v>8494</v>
      </c>
    </row>
    <row r="3248" spans="1:17">
      <c r="A3248" s="242" t="s">
        <v>14906</v>
      </c>
      <c r="B3248" s="242" t="s">
        <v>14353</v>
      </c>
      <c r="C3248" s="242" t="s">
        <v>14907</v>
      </c>
      <c r="D3248" s="242"/>
      <c r="E3248" s="242" t="s">
        <v>14130</v>
      </c>
      <c r="F3248" s="242" t="s">
        <v>4742</v>
      </c>
      <c r="G3248" s="240">
        <v>60</v>
      </c>
      <c r="H3248" s="241">
        <v>0</v>
      </c>
      <c r="I3248" s="242" t="s">
        <v>4780</v>
      </c>
      <c r="J3248" s="242" t="s">
        <v>4781</v>
      </c>
      <c r="K3248" s="242" t="s">
        <v>4729</v>
      </c>
      <c r="L3248" s="242" t="s">
        <v>4730</v>
      </c>
      <c r="M3248" s="242" t="s">
        <v>4872</v>
      </c>
      <c r="N3248" s="242"/>
      <c r="O3248" s="242" t="s">
        <v>18819</v>
      </c>
      <c r="P3248" s="242" t="s">
        <v>14128</v>
      </c>
      <c r="Q3248" s="242" t="s">
        <v>4733</v>
      </c>
    </row>
    <row r="3249" spans="1:17">
      <c r="A3249" s="242" t="s">
        <v>14908</v>
      </c>
      <c r="B3249" s="242" t="s">
        <v>14362</v>
      </c>
      <c r="C3249" s="242" t="s">
        <v>14909</v>
      </c>
      <c r="D3249" s="242"/>
      <c r="E3249" s="242" t="s">
        <v>14130</v>
      </c>
      <c r="F3249" s="242" t="s">
        <v>4742</v>
      </c>
      <c r="G3249" s="240">
        <v>60</v>
      </c>
      <c r="H3249" s="241">
        <v>0</v>
      </c>
      <c r="I3249" s="242" t="s">
        <v>4747</v>
      </c>
      <c r="J3249" s="242" t="s">
        <v>4748</v>
      </c>
      <c r="K3249" s="242" t="s">
        <v>4729</v>
      </c>
      <c r="L3249" s="242" t="s">
        <v>4730</v>
      </c>
      <c r="M3249" s="242" t="s">
        <v>4908</v>
      </c>
      <c r="N3249" s="242" t="s">
        <v>8313</v>
      </c>
      <c r="O3249" s="242" t="s">
        <v>18819</v>
      </c>
      <c r="P3249" s="242" t="s">
        <v>14128</v>
      </c>
      <c r="Q3249" s="242" t="s">
        <v>4733</v>
      </c>
    </row>
    <row r="3250" spans="1:17">
      <c r="A3250" s="242" t="s">
        <v>14910</v>
      </c>
      <c r="B3250" s="242" t="s">
        <v>14362</v>
      </c>
      <c r="C3250" s="242" t="s">
        <v>14911</v>
      </c>
      <c r="D3250" s="242"/>
      <c r="E3250" s="242" t="s">
        <v>14130</v>
      </c>
      <c r="F3250" s="242" t="s">
        <v>4742</v>
      </c>
      <c r="G3250" s="240">
        <v>60</v>
      </c>
      <c r="H3250" s="241">
        <v>0</v>
      </c>
      <c r="I3250" s="242" t="s">
        <v>4747</v>
      </c>
      <c r="J3250" s="242" t="s">
        <v>4748</v>
      </c>
      <c r="K3250" s="242" t="s">
        <v>4729</v>
      </c>
      <c r="L3250" s="242" t="s">
        <v>4730</v>
      </c>
      <c r="M3250" s="242" t="s">
        <v>4926</v>
      </c>
      <c r="N3250" s="242" t="s">
        <v>9714</v>
      </c>
      <c r="O3250" s="242" t="s">
        <v>18819</v>
      </c>
      <c r="P3250" s="242" t="s">
        <v>14128</v>
      </c>
      <c r="Q3250" s="242" t="s">
        <v>4733</v>
      </c>
    </row>
    <row r="3251" spans="1:17">
      <c r="A3251" s="242" t="s">
        <v>14912</v>
      </c>
      <c r="B3251" s="242" t="s">
        <v>14362</v>
      </c>
      <c r="C3251" s="242" t="s">
        <v>14422</v>
      </c>
      <c r="D3251" s="242"/>
      <c r="E3251" s="242" t="s">
        <v>14130</v>
      </c>
      <c r="F3251" s="242" t="s">
        <v>4742</v>
      </c>
      <c r="G3251" s="240">
        <v>60</v>
      </c>
      <c r="H3251" s="241">
        <v>0</v>
      </c>
      <c r="I3251" s="242" t="s">
        <v>4738</v>
      </c>
      <c r="J3251" s="242" t="s">
        <v>4739</v>
      </c>
      <c r="K3251" s="242" t="s">
        <v>4729</v>
      </c>
      <c r="L3251" s="242" t="s">
        <v>4730</v>
      </c>
      <c r="M3251" s="242" t="s">
        <v>4740</v>
      </c>
      <c r="N3251" s="242" t="s">
        <v>5506</v>
      </c>
      <c r="O3251" s="242" t="s">
        <v>18819</v>
      </c>
      <c r="P3251" s="242" t="s">
        <v>14128</v>
      </c>
      <c r="Q3251" s="242" t="s">
        <v>4733</v>
      </c>
    </row>
    <row r="3252" spans="1:17">
      <c r="A3252" s="242" t="s">
        <v>14913</v>
      </c>
      <c r="B3252" s="242" t="s">
        <v>14362</v>
      </c>
      <c r="C3252" s="242" t="s">
        <v>14914</v>
      </c>
      <c r="D3252" s="242"/>
      <c r="E3252" s="242" t="s">
        <v>14130</v>
      </c>
      <c r="F3252" s="242" t="s">
        <v>4742</v>
      </c>
      <c r="G3252" s="240">
        <v>60</v>
      </c>
      <c r="H3252" s="241">
        <v>0</v>
      </c>
      <c r="I3252" s="242" t="s">
        <v>4747</v>
      </c>
      <c r="J3252" s="242" t="s">
        <v>4748</v>
      </c>
      <c r="K3252" s="242" t="s">
        <v>4729</v>
      </c>
      <c r="L3252" s="242" t="s">
        <v>4730</v>
      </c>
      <c r="M3252" s="242" t="s">
        <v>4759</v>
      </c>
      <c r="N3252" s="242"/>
      <c r="O3252" s="242" t="s">
        <v>18819</v>
      </c>
      <c r="P3252" s="242" t="s">
        <v>14128</v>
      </c>
      <c r="Q3252" s="242" t="s">
        <v>4733</v>
      </c>
    </row>
    <row r="3253" spans="1:17">
      <c r="A3253" s="242" t="s">
        <v>14915</v>
      </c>
      <c r="B3253" s="242" t="s">
        <v>14362</v>
      </c>
      <c r="C3253" s="242" t="s">
        <v>14916</v>
      </c>
      <c r="D3253" s="242"/>
      <c r="E3253" s="242" t="s">
        <v>14130</v>
      </c>
      <c r="F3253" s="242" t="s">
        <v>4742</v>
      </c>
      <c r="G3253" s="240">
        <v>60</v>
      </c>
      <c r="H3253" s="241">
        <v>0</v>
      </c>
      <c r="I3253" s="242" t="s">
        <v>4780</v>
      </c>
      <c r="J3253" s="242" t="s">
        <v>4781</v>
      </c>
      <c r="K3253" s="242" t="s">
        <v>4729</v>
      </c>
      <c r="L3253" s="242" t="s">
        <v>4730</v>
      </c>
      <c r="M3253" s="242" t="s">
        <v>6439</v>
      </c>
      <c r="N3253" s="242"/>
      <c r="O3253" s="242" t="s">
        <v>18819</v>
      </c>
      <c r="P3253" s="242" t="s">
        <v>14128</v>
      </c>
      <c r="Q3253" s="242" t="s">
        <v>4733</v>
      </c>
    </row>
    <row r="3254" spans="1:17">
      <c r="A3254" s="242" t="s">
        <v>14917</v>
      </c>
      <c r="B3254" s="242" t="s">
        <v>14362</v>
      </c>
      <c r="C3254" s="242" t="s">
        <v>14918</v>
      </c>
      <c r="D3254" s="242"/>
      <c r="E3254" s="242" t="s">
        <v>14130</v>
      </c>
      <c r="F3254" s="242" t="s">
        <v>4742</v>
      </c>
      <c r="G3254" s="240">
        <v>60</v>
      </c>
      <c r="H3254" s="241">
        <v>0</v>
      </c>
      <c r="I3254" s="242" t="s">
        <v>4780</v>
      </c>
      <c r="J3254" s="242" t="s">
        <v>4781</v>
      </c>
      <c r="K3254" s="242" t="s">
        <v>4729</v>
      </c>
      <c r="L3254" s="242" t="s">
        <v>4730</v>
      </c>
      <c r="M3254" s="242" t="s">
        <v>6439</v>
      </c>
      <c r="N3254" s="242"/>
      <c r="O3254" s="242" t="s">
        <v>18819</v>
      </c>
      <c r="P3254" s="242" t="s">
        <v>14128</v>
      </c>
      <c r="Q3254" s="242" t="s">
        <v>4733</v>
      </c>
    </row>
    <row r="3255" spans="1:17">
      <c r="A3255" s="242" t="s">
        <v>14919</v>
      </c>
      <c r="B3255" s="242" t="s">
        <v>14362</v>
      </c>
      <c r="C3255" s="242" t="s">
        <v>14920</v>
      </c>
      <c r="D3255" s="242"/>
      <c r="E3255" s="242" t="s">
        <v>14130</v>
      </c>
      <c r="F3255" s="242" t="s">
        <v>4742</v>
      </c>
      <c r="G3255" s="240">
        <v>60</v>
      </c>
      <c r="H3255" s="241">
        <v>0</v>
      </c>
      <c r="I3255" s="242" t="s">
        <v>4747</v>
      </c>
      <c r="J3255" s="242" t="s">
        <v>4748</v>
      </c>
      <c r="K3255" s="242" t="s">
        <v>4729</v>
      </c>
      <c r="L3255" s="242" t="s">
        <v>4730</v>
      </c>
      <c r="M3255" s="242" t="s">
        <v>4759</v>
      </c>
      <c r="N3255" s="242"/>
      <c r="O3255" s="242" t="s">
        <v>18819</v>
      </c>
      <c r="P3255" s="242" t="s">
        <v>14128</v>
      </c>
      <c r="Q3255" s="242" t="s">
        <v>4733</v>
      </c>
    </row>
    <row r="3256" spans="1:17">
      <c r="A3256" s="242" t="s">
        <v>14921</v>
      </c>
      <c r="B3256" s="242" t="s">
        <v>14922</v>
      </c>
      <c r="C3256" s="242" t="s">
        <v>14923</v>
      </c>
      <c r="D3256" s="242"/>
      <c r="E3256" s="242" t="s">
        <v>14130</v>
      </c>
      <c r="F3256" s="242" t="s">
        <v>4742</v>
      </c>
      <c r="G3256" s="240">
        <v>60</v>
      </c>
      <c r="H3256" s="241">
        <v>0</v>
      </c>
      <c r="I3256" s="242" t="s">
        <v>4738</v>
      </c>
      <c r="J3256" s="242" t="s">
        <v>4739</v>
      </c>
      <c r="K3256" s="242" t="s">
        <v>4729</v>
      </c>
      <c r="L3256" s="242" t="s">
        <v>4730</v>
      </c>
      <c r="M3256" s="242" t="s">
        <v>6396</v>
      </c>
      <c r="N3256" s="242"/>
      <c r="O3256" s="242" t="s">
        <v>18819</v>
      </c>
      <c r="P3256" s="242" t="s">
        <v>14128</v>
      </c>
      <c r="Q3256" s="242" t="s">
        <v>4733</v>
      </c>
    </row>
    <row r="3257" spans="1:17">
      <c r="A3257" s="242" t="s">
        <v>14924</v>
      </c>
      <c r="B3257" s="242" t="s">
        <v>14368</v>
      </c>
      <c r="C3257" s="242" t="s">
        <v>14925</v>
      </c>
      <c r="D3257" s="242" t="s">
        <v>4742</v>
      </c>
      <c r="E3257" s="242" t="s">
        <v>14150</v>
      </c>
      <c r="F3257" s="242"/>
      <c r="G3257" s="240">
        <v>60</v>
      </c>
      <c r="H3257" s="241">
        <v>0</v>
      </c>
      <c r="I3257" s="242" t="s">
        <v>4830</v>
      </c>
      <c r="J3257" s="242" t="s">
        <v>4831</v>
      </c>
      <c r="K3257" s="242" t="s">
        <v>4729</v>
      </c>
      <c r="L3257" s="242" t="s">
        <v>4832</v>
      </c>
      <c r="M3257" s="242" t="s">
        <v>5153</v>
      </c>
      <c r="N3257" s="242"/>
      <c r="O3257" s="242" t="s">
        <v>18819</v>
      </c>
      <c r="P3257" s="242" t="s">
        <v>14128</v>
      </c>
      <c r="Q3257" s="242" t="s">
        <v>8494</v>
      </c>
    </row>
    <row r="3258" spans="1:17">
      <c r="A3258" s="242" t="s">
        <v>14926</v>
      </c>
      <c r="B3258" s="242" t="s">
        <v>14368</v>
      </c>
      <c r="C3258" s="242" t="s">
        <v>14927</v>
      </c>
      <c r="D3258" s="242" t="s">
        <v>4742</v>
      </c>
      <c r="E3258" s="242" t="s">
        <v>14150</v>
      </c>
      <c r="F3258" s="242"/>
      <c r="G3258" s="240">
        <v>60</v>
      </c>
      <c r="H3258" s="241">
        <v>0</v>
      </c>
      <c r="I3258" s="242" t="s">
        <v>4830</v>
      </c>
      <c r="J3258" s="242" t="s">
        <v>4831</v>
      </c>
      <c r="K3258" s="242" t="s">
        <v>4729</v>
      </c>
      <c r="L3258" s="242" t="s">
        <v>4832</v>
      </c>
      <c r="M3258" s="242" t="s">
        <v>5158</v>
      </c>
      <c r="N3258" s="242"/>
      <c r="O3258" s="242" t="s">
        <v>18819</v>
      </c>
      <c r="P3258" s="242" t="s">
        <v>14128</v>
      </c>
      <c r="Q3258" s="242" t="s">
        <v>8494</v>
      </c>
    </row>
    <row r="3259" spans="1:17">
      <c r="A3259" s="242" t="s">
        <v>14928</v>
      </c>
      <c r="B3259" s="242" t="s">
        <v>14368</v>
      </c>
      <c r="C3259" s="242" t="s">
        <v>14929</v>
      </c>
      <c r="D3259" s="242" t="s">
        <v>4742</v>
      </c>
      <c r="E3259" s="242" t="s">
        <v>14150</v>
      </c>
      <c r="F3259" s="242"/>
      <c r="G3259" s="240">
        <v>60</v>
      </c>
      <c r="H3259" s="241">
        <v>0</v>
      </c>
      <c r="I3259" s="242" t="s">
        <v>4842</v>
      </c>
      <c r="J3259" s="242" t="s">
        <v>4843</v>
      </c>
      <c r="K3259" s="242" t="s">
        <v>4729</v>
      </c>
      <c r="L3259" s="242" t="s">
        <v>4832</v>
      </c>
      <c r="M3259" s="242" t="s">
        <v>5202</v>
      </c>
      <c r="N3259" s="242"/>
      <c r="O3259" s="242" t="s">
        <v>18819</v>
      </c>
      <c r="P3259" s="242" t="s">
        <v>14128</v>
      </c>
      <c r="Q3259" s="242" t="s">
        <v>8494</v>
      </c>
    </row>
    <row r="3260" spans="1:17">
      <c r="A3260" s="242" t="s">
        <v>14930</v>
      </c>
      <c r="B3260" s="242" t="s">
        <v>14368</v>
      </c>
      <c r="C3260" s="242" t="s">
        <v>14931</v>
      </c>
      <c r="D3260" s="242" t="s">
        <v>4742</v>
      </c>
      <c r="E3260" s="242" t="s">
        <v>14150</v>
      </c>
      <c r="F3260" s="242"/>
      <c r="G3260" s="240">
        <v>60</v>
      </c>
      <c r="H3260" s="241">
        <v>0</v>
      </c>
      <c r="I3260" s="242" t="s">
        <v>4830</v>
      </c>
      <c r="J3260" s="242" t="s">
        <v>4831</v>
      </c>
      <c r="K3260" s="242" t="s">
        <v>4729</v>
      </c>
      <c r="L3260" s="242" t="s">
        <v>4832</v>
      </c>
      <c r="M3260" s="242" t="s">
        <v>5222</v>
      </c>
      <c r="N3260" s="242"/>
      <c r="O3260" s="242" t="s">
        <v>18819</v>
      </c>
      <c r="P3260" s="242" t="s">
        <v>14128</v>
      </c>
      <c r="Q3260" s="242" t="s">
        <v>8494</v>
      </c>
    </row>
    <row r="3261" spans="1:17">
      <c r="A3261" s="242" t="s">
        <v>14932</v>
      </c>
      <c r="B3261" s="242" t="s">
        <v>14365</v>
      </c>
      <c r="C3261" s="242" t="s">
        <v>14933</v>
      </c>
      <c r="D3261" s="242" t="s">
        <v>4742</v>
      </c>
      <c r="E3261" s="242" t="s">
        <v>14150</v>
      </c>
      <c r="F3261" s="242"/>
      <c r="G3261" s="240">
        <v>60</v>
      </c>
      <c r="H3261" s="241">
        <v>0</v>
      </c>
      <c r="I3261" s="242" t="s">
        <v>4842</v>
      </c>
      <c r="J3261" s="242" t="s">
        <v>4843</v>
      </c>
      <c r="K3261" s="242" t="s">
        <v>4729</v>
      </c>
      <c r="L3261" s="242" t="s">
        <v>4832</v>
      </c>
      <c r="M3261" s="242" t="s">
        <v>5194</v>
      </c>
      <c r="N3261" s="242"/>
      <c r="O3261" s="242" t="s">
        <v>18819</v>
      </c>
      <c r="P3261" s="242" t="s">
        <v>14128</v>
      </c>
      <c r="Q3261" s="242" t="s">
        <v>8494</v>
      </c>
    </row>
    <row r="3262" spans="1:17">
      <c r="A3262" s="242" t="s">
        <v>14934</v>
      </c>
      <c r="B3262" s="242" t="s">
        <v>14368</v>
      </c>
      <c r="C3262" s="242" t="s">
        <v>14935</v>
      </c>
      <c r="D3262" s="242" t="s">
        <v>4742</v>
      </c>
      <c r="E3262" s="242" t="s">
        <v>14150</v>
      </c>
      <c r="F3262" s="242"/>
      <c r="G3262" s="240">
        <v>60</v>
      </c>
      <c r="H3262" s="241">
        <v>0</v>
      </c>
      <c r="I3262" s="242" t="s">
        <v>9474</v>
      </c>
      <c r="J3262" s="242" t="s">
        <v>9475</v>
      </c>
      <c r="K3262" s="242" t="s">
        <v>4729</v>
      </c>
      <c r="L3262" s="242" t="s">
        <v>4832</v>
      </c>
      <c r="M3262" s="242" t="s">
        <v>4833</v>
      </c>
      <c r="N3262" s="242"/>
      <c r="O3262" s="242" t="s">
        <v>18819</v>
      </c>
      <c r="P3262" s="242" t="s">
        <v>14128</v>
      </c>
      <c r="Q3262" s="242" t="s">
        <v>8494</v>
      </c>
    </row>
    <row r="3263" spans="1:17">
      <c r="A3263" s="242" t="s">
        <v>14936</v>
      </c>
      <c r="B3263" s="242" t="s">
        <v>14368</v>
      </c>
      <c r="C3263" s="242" t="s">
        <v>14937</v>
      </c>
      <c r="D3263" s="242" t="s">
        <v>4742</v>
      </c>
      <c r="E3263" s="242" t="s">
        <v>14150</v>
      </c>
      <c r="F3263" s="242"/>
      <c r="G3263" s="240">
        <v>60</v>
      </c>
      <c r="H3263" s="241">
        <v>0</v>
      </c>
      <c r="I3263" s="242" t="s">
        <v>9474</v>
      </c>
      <c r="J3263" s="242" t="s">
        <v>9475</v>
      </c>
      <c r="K3263" s="242" t="s">
        <v>4729</v>
      </c>
      <c r="L3263" s="242" t="s">
        <v>4832</v>
      </c>
      <c r="M3263" s="242" t="s">
        <v>5167</v>
      </c>
      <c r="N3263" s="242"/>
      <c r="O3263" s="242" t="s">
        <v>18819</v>
      </c>
      <c r="P3263" s="242" t="s">
        <v>14128</v>
      </c>
      <c r="Q3263" s="242" t="s">
        <v>8494</v>
      </c>
    </row>
    <row r="3264" spans="1:17">
      <c r="A3264" s="242" t="s">
        <v>14938</v>
      </c>
      <c r="B3264" s="242" t="s">
        <v>14365</v>
      </c>
      <c r="C3264" s="242" t="s">
        <v>14939</v>
      </c>
      <c r="D3264" s="242" t="s">
        <v>4742</v>
      </c>
      <c r="E3264" s="242" t="s">
        <v>14150</v>
      </c>
      <c r="F3264" s="242"/>
      <c r="G3264" s="240">
        <v>60</v>
      </c>
      <c r="H3264" s="241">
        <v>0</v>
      </c>
      <c r="I3264" s="242" t="s">
        <v>4842</v>
      </c>
      <c r="J3264" s="242" t="s">
        <v>4843</v>
      </c>
      <c r="K3264" s="242" t="s">
        <v>4729</v>
      </c>
      <c r="L3264" s="242" t="s">
        <v>4832</v>
      </c>
      <c r="M3264" s="242" t="s">
        <v>5325</v>
      </c>
      <c r="N3264" s="242"/>
      <c r="O3264" s="242" t="s">
        <v>18819</v>
      </c>
      <c r="P3264" s="242" t="s">
        <v>14128</v>
      </c>
      <c r="Q3264" s="242" t="s">
        <v>8494</v>
      </c>
    </row>
    <row r="3265" spans="1:17">
      <c r="A3265" s="242" t="s">
        <v>14940</v>
      </c>
      <c r="B3265" s="242" t="s">
        <v>14365</v>
      </c>
      <c r="C3265" s="242" t="s">
        <v>14941</v>
      </c>
      <c r="D3265" s="242" t="s">
        <v>4742</v>
      </c>
      <c r="E3265" s="242" t="s">
        <v>14150</v>
      </c>
      <c r="F3265" s="242"/>
      <c r="G3265" s="240">
        <v>60</v>
      </c>
      <c r="H3265" s="241">
        <v>0</v>
      </c>
      <c r="I3265" s="242" t="s">
        <v>4842</v>
      </c>
      <c r="J3265" s="242" t="s">
        <v>4843</v>
      </c>
      <c r="K3265" s="242" t="s">
        <v>4729</v>
      </c>
      <c r="L3265" s="242" t="s">
        <v>4832</v>
      </c>
      <c r="M3265" s="242" t="s">
        <v>5194</v>
      </c>
      <c r="N3265" s="242"/>
      <c r="O3265" s="242" t="s">
        <v>18819</v>
      </c>
      <c r="P3265" s="242" t="s">
        <v>14128</v>
      </c>
      <c r="Q3265" s="242" t="s">
        <v>8494</v>
      </c>
    </row>
    <row r="3266" spans="1:17">
      <c r="A3266" s="242" t="s">
        <v>14942</v>
      </c>
      <c r="B3266" s="242" t="s">
        <v>14368</v>
      </c>
      <c r="C3266" s="242" t="s">
        <v>14943</v>
      </c>
      <c r="D3266" s="242" t="s">
        <v>4742</v>
      </c>
      <c r="E3266" s="242" t="s">
        <v>14150</v>
      </c>
      <c r="F3266" s="242"/>
      <c r="G3266" s="240">
        <v>60</v>
      </c>
      <c r="H3266" s="241">
        <v>0</v>
      </c>
      <c r="I3266" s="242" t="s">
        <v>9474</v>
      </c>
      <c r="J3266" s="242" t="s">
        <v>9475</v>
      </c>
      <c r="K3266" s="242" t="s">
        <v>4729</v>
      </c>
      <c r="L3266" s="242" t="s">
        <v>4832</v>
      </c>
      <c r="M3266" s="242" t="s">
        <v>4991</v>
      </c>
      <c r="N3266" s="242"/>
      <c r="O3266" s="242" t="s">
        <v>18819</v>
      </c>
      <c r="P3266" s="242" t="s">
        <v>14128</v>
      </c>
      <c r="Q3266" s="242" t="s">
        <v>8494</v>
      </c>
    </row>
    <row r="3267" spans="1:17">
      <c r="A3267" s="242" t="s">
        <v>14944</v>
      </c>
      <c r="B3267" s="242" t="s">
        <v>14368</v>
      </c>
      <c r="C3267" s="242" t="s">
        <v>14945</v>
      </c>
      <c r="D3267" s="242" t="s">
        <v>4742</v>
      </c>
      <c r="E3267" s="242" t="s">
        <v>14150</v>
      </c>
      <c r="F3267" s="242"/>
      <c r="G3267" s="240">
        <v>60</v>
      </c>
      <c r="H3267" s="241">
        <v>0</v>
      </c>
      <c r="I3267" s="242" t="s">
        <v>4830</v>
      </c>
      <c r="J3267" s="242" t="s">
        <v>4831</v>
      </c>
      <c r="K3267" s="242" t="s">
        <v>4729</v>
      </c>
      <c r="L3267" s="242" t="s">
        <v>4832</v>
      </c>
      <c r="M3267" s="242" t="s">
        <v>5153</v>
      </c>
      <c r="N3267" s="242"/>
      <c r="O3267" s="242" t="s">
        <v>18819</v>
      </c>
      <c r="P3267" s="242" t="s">
        <v>14128</v>
      </c>
      <c r="Q3267" s="242" t="s">
        <v>8494</v>
      </c>
    </row>
    <row r="3268" spans="1:17">
      <c r="A3268" s="242" t="s">
        <v>14946</v>
      </c>
      <c r="B3268" s="242" t="s">
        <v>14368</v>
      </c>
      <c r="C3268" s="242" t="s">
        <v>14947</v>
      </c>
      <c r="D3268" s="242" t="s">
        <v>4742</v>
      </c>
      <c r="E3268" s="242" t="s">
        <v>14150</v>
      </c>
      <c r="F3268" s="242"/>
      <c r="G3268" s="240">
        <v>60</v>
      </c>
      <c r="H3268" s="241">
        <v>0</v>
      </c>
      <c r="I3268" s="242" t="s">
        <v>4830</v>
      </c>
      <c r="J3268" s="242" t="s">
        <v>4831</v>
      </c>
      <c r="K3268" s="242" t="s">
        <v>4729</v>
      </c>
      <c r="L3268" s="242" t="s">
        <v>4832</v>
      </c>
      <c r="M3268" s="242" t="s">
        <v>5153</v>
      </c>
      <c r="N3268" s="242"/>
      <c r="O3268" s="242" t="s">
        <v>18819</v>
      </c>
      <c r="P3268" s="242" t="s">
        <v>14128</v>
      </c>
      <c r="Q3268" s="242" t="s">
        <v>8494</v>
      </c>
    </row>
    <row r="3269" spans="1:17">
      <c r="A3269" s="242" t="s">
        <v>14948</v>
      </c>
      <c r="B3269" s="242" t="s">
        <v>14368</v>
      </c>
      <c r="C3269" s="242" t="s">
        <v>14949</v>
      </c>
      <c r="D3269" s="242" t="s">
        <v>4742</v>
      </c>
      <c r="E3269" s="242" t="s">
        <v>14150</v>
      </c>
      <c r="F3269" s="242"/>
      <c r="G3269" s="240">
        <v>60</v>
      </c>
      <c r="H3269" s="241">
        <v>0</v>
      </c>
      <c r="I3269" s="242" t="s">
        <v>4842</v>
      </c>
      <c r="J3269" s="242" t="s">
        <v>4843</v>
      </c>
      <c r="K3269" s="242" t="s">
        <v>4729</v>
      </c>
      <c r="L3269" s="242" t="s">
        <v>4832</v>
      </c>
      <c r="M3269" s="242" t="s">
        <v>5202</v>
      </c>
      <c r="N3269" s="242"/>
      <c r="O3269" s="242" t="s">
        <v>18819</v>
      </c>
      <c r="P3269" s="242" t="s">
        <v>14128</v>
      </c>
      <c r="Q3269" s="242" t="s">
        <v>8494</v>
      </c>
    </row>
    <row r="3270" spans="1:17">
      <c r="A3270" s="242" t="s">
        <v>14950</v>
      </c>
      <c r="B3270" s="242" t="s">
        <v>14368</v>
      </c>
      <c r="C3270" s="242" t="s">
        <v>14951</v>
      </c>
      <c r="D3270" s="242" t="s">
        <v>4742</v>
      </c>
      <c r="E3270" s="242" t="s">
        <v>14150</v>
      </c>
      <c r="F3270" s="242"/>
      <c r="G3270" s="240">
        <v>60</v>
      </c>
      <c r="H3270" s="241">
        <v>0</v>
      </c>
      <c r="I3270" s="242" t="s">
        <v>4842</v>
      </c>
      <c r="J3270" s="242" t="s">
        <v>4843</v>
      </c>
      <c r="K3270" s="242" t="s">
        <v>4729</v>
      </c>
      <c r="L3270" s="242" t="s">
        <v>4832</v>
      </c>
      <c r="M3270" s="242" t="s">
        <v>5325</v>
      </c>
      <c r="N3270" s="242"/>
      <c r="O3270" s="242" t="s">
        <v>18819</v>
      </c>
      <c r="P3270" s="242" t="s">
        <v>14128</v>
      </c>
      <c r="Q3270" s="242" t="s">
        <v>8494</v>
      </c>
    </row>
    <row r="3271" spans="1:17">
      <c r="A3271" s="242" t="s">
        <v>14952</v>
      </c>
      <c r="B3271" s="242" t="s">
        <v>14368</v>
      </c>
      <c r="C3271" s="242" t="s">
        <v>14953</v>
      </c>
      <c r="D3271" s="242" t="s">
        <v>4742</v>
      </c>
      <c r="E3271" s="242" t="s">
        <v>14150</v>
      </c>
      <c r="F3271" s="242"/>
      <c r="G3271" s="240">
        <v>60</v>
      </c>
      <c r="H3271" s="241">
        <v>0</v>
      </c>
      <c r="I3271" s="242" t="s">
        <v>4830</v>
      </c>
      <c r="J3271" s="242" t="s">
        <v>4831</v>
      </c>
      <c r="K3271" s="242" t="s">
        <v>4729</v>
      </c>
      <c r="L3271" s="242" t="s">
        <v>4832</v>
      </c>
      <c r="M3271" s="242" t="s">
        <v>4901</v>
      </c>
      <c r="N3271" s="242"/>
      <c r="O3271" s="242" t="s">
        <v>18819</v>
      </c>
      <c r="P3271" s="242" t="s">
        <v>14128</v>
      </c>
      <c r="Q3271" s="242" t="s">
        <v>8494</v>
      </c>
    </row>
    <row r="3272" spans="1:17">
      <c r="A3272" s="242" t="s">
        <v>14954</v>
      </c>
      <c r="B3272" s="242" t="s">
        <v>14368</v>
      </c>
      <c r="C3272" s="242" t="s">
        <v>14955</v>
      </c>
      <c r="D3272" s="242" t="s">
        <v>4742</v>
      </c>
      <c r="E3272" s="242" t="s">
        <v>14150</v>
      </c>
      <c r="F3272" s="242"/>
      <c r="G3272" s="240">
        <v>60</v>
      </c>
      <c r="H3272" s="241">
        <v>0</v>
      </c>
      <c r="I3272" s="242" t="s">
        <v>4830</v>
      </c>
      <c r="J3272" s="242" t="s">
        <v>4831</v>
      </c>
      <c r="K3272" s="242" t="s">
        <v>4729</v>
      </c>
      <c r="L3272" s="242" t="s">
        <v>4832</v>
      </c>
      <c r="M3272" s="242" t="s">
        <v>5222</v>
      </c>
      <c r="N3272" s="242"/>
      <c r="O3272" s="242" t="s">
        <v>18819</v>
      </c>
      <c r="P3272" s="242" t="s">
        <v>14128</v>
      </c>
      <c r="Q3272" s="242" t="s">
        <v>8494</v>
      </c>
    </row>
    <row r="3273" spans="1:17">
      <c r="A3273" s="242" t="s">
        <v>14956</v>
      </c>
      <c r="B3273" s="242" t="s">
        <v>14957</v>
      </c>
      <c r="C3273" s="242" t="s">
        <v>14958</v>
      </c>
      <c r="D3273" s="242" t="s">
        <v>4742</v>
      </c>
      <c r="E3273" s="242" t="s">
        <v>14150</v>
      </c>
      <c r="F3273" s="242"/>
      <c r="G3273" s="240">
        <v>60</v>
      </c>
      <c r="H3273" s="241">
        <v>0</v>
      </c>
      <c r="I3273" s="242" t="s">
        <v>4842</v>
      </c>
      <c r="J3273" s="242" t="s">
        <v>4843</v>
      </c>
      <c r="K3273" s="242" t="s">
        <v>4729</v>
      </c>
      <c r="L3273" s="242" t="s">
        <v>4832</v>
      </c>
      <c r="M3273" s="242" t="s">
        <v>4844</v>
      </c>
      <c r="N3273" s="242"/>
      <c r="O3273" s="242" t="s">
        <v>18819</v>
      </c>
      <c r="P3273" s="242" t="s">
        <v>14128</v>
      </c>
      <c r="Q3273" s="242" t="s">
        <v>8494</v>
      </c>
    </row>
    <row r="3274" spans="1:17">
      <c r="A3274" s="242" t="s">
        <v>14959</v>
      </c>
      <c r="B3274" s="242" t="s">
        <v>14368</v>
      </c>
      <c r="C3274" s="242" t="s">
        <v>14960</v>
      </c>
      <c r="D3274" s="242" t="s">
        <v>4742</v>
      </c>
      <c r="E3274" s="242" t="s">
        <v>14150</v>
      </c>
      <c r="F3274" s="242"/>
      <c r="G3274" s="240">
        <v>60</v>
      </c>
      <c r="H3274" s="241">
        <v>0</v>
      </c>
      <c r="I3274" s="242" t="s">
        <v>9474</v>
      </c>
      <c r="J3274" s="242" t="s">
        <v>9475</v>
      </c>
      <c r="K3274" s="242" t="s">
        <v>4729</v>
      </c>
      <c r="L3274" s="242" t="s">
        <v>4832</v>
      </c>
      <c r="M3274" s="242" t="s">
        <v>5167</v>
      </c>
      <c r="N3274" s="242"/>
      <c r="O3274" s="242" t="s">
        <v>18819</v>
      </c>
      <c r="P3274" s="242" t="s">
        <v>14128</v>
      </c>
      <c r="Q3274" s="242" t="s">
        <v>8494</v>
      </c>
    </row>
    <row r="3275" spans="1:17">
      <c r="A3275" s="242" t="s">
        <v>14961</v>
      </c>
      <c r="B3275" s="242" t="s">
        <v>14368</v>
      </c>
      <c r="C3275" s="242" t="s">
        <v>14962</v>
      </c>
      <c r="D3275" s="242" t="s">
        <v>4742</v>
      </c>
      <c r="E3275" s="242" t="s">
        <v>14150</v>
      </c>
      <c r="F3275" s="242"/>
      <c r="G3275" s="240">
        <v>60</v>
      </c>
      <c r="H3275" s="241">
        <v>0</v>
      </c>
      <c r="I3275" s="242" t="s">
        <v>4830</v>
      </c>
      <c r="J3275" s="242" t="s">
        <v>4831</v>
      </c>
      <c r="K3275" s="242" t="s">
        <v>4729</v>
      </c>
      <c r="L3275" s="242" t="s">
        <v>4832</v>
      </c>
      <c r="M3275" s="242" t="s">
        <v>5153</v>
      </c>
      <c r="N3275" s="242"/>
      <c r="O3275" s="242" t="s">
        <v>18819</v>
      </c>
      <c r="P3275" s="242" t="s">
        <v>14128</v>
      </c>
      <c r="Q3275" s="242" t="s">
        <v>8494</v>
      </c>
    </row>
    <row r="3276" spans="1:17">
      <c r="A3276" s="242" t="s">
        <v>14963</v>
      </c>
      <c r="B3276" s="242" t="s">
        <v>14368</v>
      </c>
      <c r="C3276" s="242" t="s">
        <v>14964</v>
      </c>
      <c r="D3276" s="242" t="s">
        <v>4742</v>
      </c>
      <c r="E3276" s="242" t="s">
        <v>14150</v>
      </c>
      <c r="F3276" s="242"/>
      <c r="G3276" s="240">
        <v>60</v>
      </c>
      <c r="H3276" s="241">
        <v>0</v>
      </c>
      <c r="I3276" s="242" t="s">
        <v>4830</v>
      </c>
      <c r="J3276" s="242" t="s">
        <v>4831</v>
      </c>
      <c r="K3276" s="242" t="s">
        <v>4729</v>
      </c>
      <c r="L3276" s="242" t="s">
        <v>4832</v>
      </c>
      <c r="M3276" s="242" t="s">
        <v>5158</v>
      </c>
      <c r="N3276" s="242"/>
      <c r="O3276" s="242" t="s">
        <v>18819</v>
      </c>
      <c r="P3276" s="242" t="s">
        <v>14128</v>
      </c>
      <c r="Q3276" s="242" t="s">
        <v>8494</v>
      </c>
    </row>
    <row r="3277" spans="1:17">
      <c r="A3277" s="242" t="s">
        <v>14965</v>
      </c>
      <c r="B3277" s="242" t="s">
        <v>14368</v>
      </c>
      <c r="C3277" s="242" t="s">
        <v>14966</v>
      </c>
      <c r="D3277" s="242" t="s">
        <v>4742</v>
      </c>
      <c r="E3277" s="242" t="s">
        <v>14150</v>
      </c>
      <c r="F3277" s="242"/>
      <c r="G3277" s="240">
        <v>60</v>
      </c>
      <c r="H3277" s="241">
        <v>0</v>
      </c>
      <c r="I3277" s="242" t="s">
        <v>4830</v>
      </c>
      <c r="J3277" s="242" t="s">
        <v>4831</v>
      </c>
      <c r="K3277" s="242" t="s">
        <v>4729</v>
      </c>
      <c r="L3277" s="242" t="s">
        <v>4832</v>
      </c>
      <c r="M3277" s="242" t="s">
        <v>5222</v>
      </c>
      <c r="N3277" s="242"/>
      <c r="O3277" s="242" t="s">
        <v>18819</v>
      </c>
      <c r="P3277" s="242" t="s">
        <v>14128</v>
      </c>
      <c r="Q3277" s="242" t="s">
        <v>8494</v>
      </c>
    </row>
    <row r="3278" spans="1:17">
      <c r="A3278" s="242" t="s">
        <v>14967</v>
      </c>
      <c r="B3278" s="242" t="s">
        <v>14368</v>
      </c>
      <c r="C3278" s="242" t="s">
        <v>14968</v>
      </c>
      <c r="D3278" s="242" t="s">
        <v>4742</v>
      </c>
      <c r="E3278" s="242" t="s">
        <v>14150</v>
      </c>
      <c r="F3278" s="242"/>
      <c r="G3278" s="240">
        <v>60</v>
      </c>
      <c r="H3278" s="241">
        <v>0</v>
      </c>
      <c r="I3278" s="242" t="s">
        <v>9474</v>
      </c>
      <c r="J3278" s="242" t="s">
        <v>9475</v>
      </c>
      <c r="K3278" s="242" t="s">
        <v>4729</v>
      </c>
      <c r="L3278" s="242" t="s">
        <v>4832</v>
      </c>
      <c r="M3278" s="242" t="s">
        <v>5212</v>
      </c>
      <c r="N3278" s="242"/>
      <c r="O3278" s="242" t="s">
        <v>18819</v>
      </c>
      <c r="P3278" s="242" t="s">
        <v>14128</v>
      </c>
      <c r="Q3278" s="242" t="s">
        <v>8494</v>
      </c>
    </row>
    <row r="3279" spans="1:17">
      <c r="A3279" s="242" t="s">
        <v>14969</v>
      </c>
      <c r="B3279" s="242" t="s">
        <v>14368</v>
      </c>
      <c r="C3279" s="242" t="s">
        <v>14970</v>
      </c>
      <c r="D3279" s="242" t="s">
        <v>4742</v>
      </c>
      <c r="E3279" s="242" t="s">
        <v>14150</v>
      </c>
      <c r="F3279" s="242"/>
      <c r="G3279" s="240">
        <v>60</v>
      </c>
      <c r="H3279" s="241">
        <v>0</v>
      </c>
      <c r="I3279" s="242" t="s">
        <v>4830</v>
      </c>
      <c r="J3279" s="242" t="s">
        <v>4831</v>
      </c>
      <c r="K3279" s="242" t="s">
        <v>4729</v>
      </c>
      <c r="L3279" s="242" t="s">
        <v>4832</v>
      </c>
      <c r="M3279" s="242" t="s">
        <v>5153</v>
      </c>
      <c r="N3279" s="242"/>
      <c r="O3279" s="242" t="s">
        <v>18819</v>
      </c>
      <c r="P3279" s="242" t="s">
        <v>14128</v>
      </c>
      <c r="Q3279" s="242" t="s">
        <v>8494</v>
      </c>
    </row>
    <row r="3280" spans="1:17">
      <c r="A3280" s="242" t="s">
        <v>14971</v>
      </c>
      <c r="B3280" s="242" t="s">
        <v>14368</v>
      </c>
      <c r="C3280" s="242" t="s">
        <v>14972</v>
      </c>
      <c r="D3280" s="242" t="s">
        <v>4742</v>
      </c>
      <c r="E3280" s="242" t="s">
        <v>14150</v>
      </c>
      <c r="F3280" s="242"/>
      <c r="G3280" s="240">
        <v>60</v>
      </c>
      <c r="H3280" s="241">
        <v>0</v>
      </c>
      <c r="I3280" s="242" t="s">
        <v>9474</v>
      </c>
      <c r="J3280" s="242" t="s">
        <v>9475</v>
      </c>
      <c r="K3280" s="242" t="s">
        <v>4729</v>
      </c>
      <c r="L3280" s="242" t="s">
        <v>4832</v>
      </c>
      <c r="M3280" s="242" t="s">
        <v>5167</v>
      </c>
      <c r="N3280" s="242"/>
      <c r="O3280" s="242" t="s">
        <v>18819</v>
      </c>
      <c r="P3280" s="242" t="s">
        <v>14128</v>
      </c>
      <c r="Q3280" s="242" t="s">
        <v>8494</v>
      </c>
    </row>
    <row r="3281" spans="1:17">
      <c r="A3281" s="242" t="s">
        <v>14973</v>
      </c>
      <c r="B3281" s="242" t="s">
        <v>14368</v>
      </c>
      <c r="C3281" s="242" t="s">
        <v>14974</v>
      </c>
      <c r="D3281" s="242" t="s">
        <v>4742</v>
      </c>
      <c r="E3281" s="242" t="s">
        <v>14150</v>
      </c>
      <c r="F3281" s="242"/>
      <c r="G3281" s="240">
        <v>60</v>
      </c>
      <c r="H3281" s="241">
        <v>0</v>
      </c>
      <c r="I3281" s="242" t="s">
        <v>4830</v>
      </c>
      <c r="J3281" s="242" t="s">
        <v>4831</v>
      </c>
      <c r="K3281" s="242" t="s">
        <v>4729</v>
      </c>
      <c r="L3281" s="242" t="s">
        <v>4832</v>
      </c>
      <c r="M3281" s="242" t="s">
        <v>5158</v>
      </c>
      <c r="N3281" s="242"/>
      <c r="O3281" s="242" t="s">
        <v>18819</v>
      </c>
      <c r="P3281" s="242" t="s">
        <v>14128</v>
      </c>
      <c r="Q3281" s="242" t="s">
        <v>8494</v>
      </c>
    </row>
    <row r="3282" spans="1:17">
      <c r="A3282" s="242" t="s">
        <v>14975</v>
      </c>
      <c r="B3282" s="242" t="s">
        <v>14368</v>
      </c>
      <c r="C3282" s="242" t="s">
        <v>14976</v>
      </c>
      <c r="D3282" s="242" t="s">
        <v>4742</v>
      </c>
      <c r="E3282" s="242" t="s">
        <v>14150</v>
      </c>
      <c r="F3282" s="242"/>
      <c r="G3282" s="240">
        <v>60</v>
      </c>
      <c r="H3282" s="241">
        <v>0</v>
      </c>
      <c r="I3282" s="242" t="s">
        <v>4830</v>
      </c>
      <c r="J3282" s="242" t="s">
        <v>4831</v>
      </c>
      <c r="K3282" s="242" t="s">
        <v>4729</v>
      </c>
      <c r="L3282" s="242" t="s">
        <v>4832</v>
      </c>
      <c r="M3282" s="242" t="s">
        <v>5158</v>
      </c>
      <c r="N3282" s="242"/>
      <c r="O3282" s="242" t="s">
        <v>18819</v>
      </c>
      <c r="P3282" s="242" t="s">
        <v>14128</v>
      </c>
      <c r="Q3282" s="242" t="s">
        <v>8494</v>
      </c>
    </row>
    <row r="3283" spans="1:17">
      <c r="A3283" s="242" t="s">
        <v>14977</v>
      </c>
      <c r="B3283" s="242" t="s">
        <v>14368</v>
      </c>
      <c r="C3283" s="242" t="s">
        <v>14978</v>
      </c>
      <c r="D3283" s="242" t="s">
        <v>4742</v>
      </c>
      <c r="E3283" s="242" t="s">
        <v>14150</v>
      </c>
      <c r="F3283" s="242"/>
      <c r="G3283" s="240">
        <v>60</v>
      </c>
      <c r="H3283" s="241">
        <v>0</v>
      </c>
      <c r="I3283" s="242" t="s">
        <v>9474</v>
      </c>
      <c r="J3283" s="242" t="s">
        <v>9475</v>
      </c>
      <c r="K3283" s="242" t="s">
        <v>4729</v>
      </c>
      <c r="L3283" s="242" t="s">
        <v>4832</v>
      </c>
      <c r="M3283" s="242" t="s">
        <v>4991</v>
      </c>
      <c r="N3283" s="242"/>
      <c r="O3283" s="242" t="s">
        <v>18819</v>
      </c>
      <c r="P3283" s="242" t="s">
        <v>14128</v>
      </c>
      <c r="Q3283" s="242" t="s">
        <v>8494</v>
      </c>
    </row>
    <row r="3284" spans="1:17">
      <c r="A3284" s="242" t="s">
        <v>14979</v>
      </c>
      <c r="B3284" s="242" t="s">
        <v>14368</v>
      </c>
      <c r="C3284" s="242" t="s">
        <v>14980</v>
      </c>
      <c r="D3284" s="242" t="s">
        <v>4742</v>
      </c>
      <c r="E3284" s="242" t="s">
        <v>14150</v>
      </c>
      <c r="F3284" s="242"/>
      <c r="G3284" s="240">
        <v>60</v>
      </c>
      <c r="H3284" s="241">
        <v>0</v>
      </c>
      <c r="I3284" s="242" t="s">
        <v>4830</v>
      </c>
      <c r="J3284" s="242" t="s">
        <v>4831</v>
      </c>
      <c r="K3284" s="242" t="s">
        <v>4729</v>
      </c>
      <c r="L3284" s="242" t="s">
        <v>4832</v>
      </c>
      <c r="M3284" s="242" t="s">
        <v>4901</v>
      </c>
      <c r="N3284" s="242"/>
      <c r="O3284" s="242" t="s">
        <v>18819</v>
      </c>
      <c r="P3284" s="242" t="s">
        <v>14128</v>
      </c>
      <c r="Q3284" s="242" t="s">
        <v>8494</v>
      </c>
    </row>
    <row r="3285" spans="1:17">
      <c r="A3285" s="242" t="s">
        <v>14981</v>
      </c>
      <c r="B3285" s="242" t="s">
        <v>14368</v>
      </c>
      <c r="C3285" s="242" t="s">
        <v>14982</v>
      </c>
      <c r="D3285" s="242" t="s">
        <v>4742</v>
      </c>
      <c r="E3285" s="242" t="s">
        <v>14150</v>
      </c>
      <c r="F3285" s="242"/>
      <c r="G3285" s="240">
        <v>60</v>
      </c>
      <c r="H3285" s="241">
        <v>0</v>
      </c>
      <c r="I3285" s="242" t="s">
        <v>4830</v>
      </c>
      <c r="J3285" s="242" t="s">
        <v>4831</v>
      </c>
      <c r="K3285" s="242" t="s">
        <v>4729</v>
      </c>
      <c r="L3285" s="242" t="s">
        <v>4832</v>
      </c>
      <c r="M3285" s="242" t="s">
        <v>5153</v>
      </c>
      <c r="N3285" s="242"/>
      <c r="O3285" s="242" t="s">
        <v>18819</v>
      </c>
      <c r="P3285" s="242" t="s">
        <v>14128</v>
      </c>
      <c r="Q3285" s="242" t="s">
        <v>8494</v>
      </c>
    </row>
    <row r="3286" spans="1:17">
      <c r="A3286" s="242" t="s">
        <v>14983</v>
      </c>
      <c r="B3286" s="242" t="s">
        <v>14368</v>
      </c>
      <c r="C3286" s="242" t="s">
        <v>14984</v>
      </c>
      <c r="D3286" s="242" t="s">
        <v>4742</v>
      </c>
      <c r="E3286" s="242" t="s">
        <v>14150</v>
      </c>
      <c r="F3286" s="242"/>
      <c r="G3286" s="240">
        <v>60</v>
      </c>
      <c r="H3286" s="241">
        <v>0</v>
      </c>
      <c r="I3286" s="242" t="s">
        <v>4830</v>
      </c>
      <c r="J3286" s="242" t="s">
        <v>4831</v>
      </c>
      <c r="K3286" s="242" t="s">
        <v>4729</v>
      </c>
      <c r="L3286" s="242" t="s">
        <v>4832</v>
      </c>
      <c r="M3286" s="242" t="s">
        <v>4901</v>
      </c>
      <c r="N3286" s="242"/>
      <c r="O3286" s="242" t="s">
        <v>18819</v>
      </c>
      <c r="P3286" s="242" t="s">
        <v>14128</v>
      </c>
      <c r="Q3286" s="242" t="s">
        <v>8494</v>
      </c>
    </row>
    <row r="3287" spans="1:17">
      <c r="A3287" s="242" t="s">
        <v>14985</v>
      </c>
      <c r="B3287" s="242" t="s">
        <v>14368</v>
      </c>
      <c r="C3287" s="242" t="s">
        <v>14986</v>
      </c>
      <c r="D3287" s="242" t="s">
        <v>4742</v>
      </c>
      <c r="E3287" s="242" t="s">
        <v>14150</v>
      </c>
      <c r="F3287" s="242"/>
      <c r="G3287" s="240">
        <v>60</v>
      </c>
      <c r="H3287" s="241">
        <v>0</v>
      </c>
      <c r="I3287" s="242" t="s">
        <v>4830</v>
      </c>
      <c r="J3287" s="242" t="s">
        <v>4831</v>
      </c>
      <c r="K3287" s="242" t="s">
        <v>4729</v>
      </c>
      <c r="L3287" s="242" t="s">
        <v>4832</v>
      </c>
      <c r="M3287" s="242" t="s">
        <v>4901</v>
      </c>
      <c r="N3287" s="242"/>
      <c r="O3287" s="242" t="s">
        <v>18819</v>
      </c>
      <c r="P3287" s="242" t="s">
        <v>14128</v>
      </c>
      <c r="Q3287" s="242" t="s">
        <v>8494</v>
      </c>
    </row>
    <row r="3288" spans="1:17">
      <c r="A3288" s="242" t="s">
        <v>14987</v>
      </c>
      <c r="B3288" s="242" t="s">
        <v>14479</v>
      </c>
      <c r="C3288" s="242" t="s">
        <v>14988</v>
      </c>
      <c r="D3288" s="242" t="s">
        <v>4742</v>
      </c>
      <c r="E3288" s="242" t="s">
        <v>14150</v>
      </c>
      <c r="F3288" s="242"/>
      <c r="G3288" s="240">
        <v>60</v>
      </c>
      <c r="H3288" s="241">
        <v>0</v>
      </c>
      <c r="I3288" s="242" t="s">
        <v>9474</v>
      </c>
      <c r="J3288" s="242" t="s">
        <v>9475</v>
      </c>
      <c r="K3288" s="242" t="s">
        <v>4729</v>
      </c>
      <c r="L3288" s="242" t="s">
        <v>4832</v>
      </c>
      <c r="M3288" s="242" t="s">
        <v>6018</v>
      </c>
      <c r="N3288" s="242"/>
      <c r="O3288" s="242" t="s">
        <v>18819</v>
      </c>
      <c r="P3288" s="242" t="s">
        <v>14128</v>
      </c>
      <c r="Q3288" s="242" t="s">
        <v>8494</v>
      </c>
    </row>
    <row r="3289" spans="1:17">
      <c r="A3289" s="242" t="s">
        <v>14989</v>
      </c>
      <c r="B3289" s="242" t="s">
        <v>14368</v>
      </c>
      <c r="C3289" s="242" t="s">
        <v>14990</v>
      </c>
      <c r="D3289" s="242" t="s">
        <v>4742</v>
      </c>
      <c r="E3289" s="242" t="s">
        <v>14150</v>
      </c>
      <c r="F3289" s="242"/>
      <c r="G3289" s="240">
        <v>60</v>
      </c>
      <c r="H3289" s="241">
        <v>0</v>
      </c>
      <c r="I3289" s="242" t="s">
        <v>4830</v>
      </c>
      <c r="J3289" s="242" t="s">
        <v>4831</v>
      </c>
      <c r="K3289" s="242" t="s">
        <v>4729</v>
      </c>
      <c r="L3289" s="242" t="s">
        <v>4832</v>
      </c>
      <c r="M3289" s="242" t="s">
        <v>4901</v>
      </c>
      <c r="N3289" s="242"/>
      <c r="O3289" s="242" t="s">
        <v>18819</v>
      </c>
      <c r="P3289" s="242" t="s">
        <v>14128</v>
      </c>
      <c r="Q3289" s="242" t="s">
        <v>8494</v>
      </c>
    </row>
    <row r="3290" spans="1:17">
      <c r="A3290" s="242" t="s">
        <v>14991</v>
      </c>
      <c r="B3290" s="242" t="s">
        <v>14368</v>
      </c>
      <c r="C3290" s="242" t="s">
        <v>14992</v>
      </c>
      <c r="D3290" s="242" t="s">
        <v>4742</v>
      </c>
      <c r="E3290" s="242" t="s">
        <v>14150</v>
      </c>
      <c r="F3290" s="242"/>
      <c r="G3290" s="240">
        <v>60</v>
      </c>
      <c r="H3290" s="241">
        <v>0</v>
      </c>
      <c r="I3290" s="242" t="s">
        <v>4830</v>
      </c>
      <c r="J3290" s="242" t="s">
        <v>4831</v>
      </c>
      <c r="K3290" s="242" t="s">
        <v>4729</v>
      </c>
      <c r="L3290" s="242" t="s">
        <v>4832</v>
      </c>
      <c r="M3290" s="242" t="s">
        <v>5222</v>
      </c>
      <c r="N3290" s="242"/>
      <c r="O3290" s="242" t="s">
        <v>18819</v>
      </c>
      <c r="P3290" s="242" t="s">
        <v>14128</v>
      </c>
      <c r="Q3290" s="242" t="s">
        <v>8494</v>
      </c>
    </row>
    <row r="3291" spans="1:17">
      <c r="A3291" s="242" t="s">
        <v>14993</v>
      </c>
      <c r="B3291" s="242" t="s">
        <v>14368</v>
      </c>
      <c r="C3291" s="242" t="s">
        <v>14994</v>
      </c>
      <c r="D3291" s="242" t="s">
        <v>4742</v>
      </c>
      <c r="E3291" s="242" t="s">
        <v>14150</v>
      </c>
      <c r="F3291" s="242"/>
      <c r="G3291" s="240">
        <v>60</v>
      </c>
      <c r="H3291" s="241">
        <v>0</v>
      </c>
      <c r="I3291" s="242" t="s">
        <v>4830</v>
      </c>
      <c r="J3291" s="242" t="s">
        <v>4831</v>
      </c>
      <c r="K3291" s="242" t="s">
        <v>4729</v>
      </c>
      <c r="L3291" s="242" t="s">
        <v>4832</v>
      </c>
      <c r="M3291" s="242" t="s">
        <v>5222</v>
      </c>
      <c r="N3291" s="242"/>
      <c r="O3291" s="242" t="s">
        <v>18819</v>
      </c>
      <c r="P3291" s="242" t="s">
        <v>14128</v>
      </c>
      <c r="Q3291" s="242" t="s">
        <v>8494</v>
      </c>
    </row>
    <row r="3292" spans="1:17">
      <c r="A3292" s="242" t="s">
        <v>14995</v>
      </c>
      <c r="B3292" s="242" t="s">
        <v>14368</v>
      </c>
      <c r="C3292" s="242" t="s">
        <v>14996</v>
      </c>
      <c r="D3292" s="242" t="s">
        <v>4742</v>
      </c>
      <c r="E3292" s="242" t="s">
        <v>14150</v>
      </c>
      <c r="F3292" s="242"/>
      <c r="G3292" s="240">
        <v>60</v>
      </c>
      <c r="H3292" s="241">
        <v>0</v>
      </c>
      <c r="I3292" s="242" t="s">
        <v>9474</v>
      </c>
      <c r="J3292" s="242" t="s">
        <v>9475</v>
      </c>
      <c r="K3292" s="242" t="s">
        <v>4729</v>
      </c>
      <c r="L3292" s="242" t="s">
        <v>4832</v>
      </c>
      <c r="M3292" s="242" t="s">
        <v>4991</v>
      </c>
      <c r="N3292" s="242"/>
      <c r="O3292" s="242" t="s">
        <v>18819</v>
      </c>
      <c r="P3292" s="242" t="s">
        <v>14128</v>
      </c>
      <c r="Q3292" s="242" t="s">
        <v>8494</v>
      </c>
    </row>
    <row r="3293" spans="1:17">
      <c r="A3293" s="242" t="s">
        <v>14997</v>
      </c>
      <c r="B3293" s="242" t="s">
        <v>14368</v>
      </c>
      <c r="C3293" s="242" t="s">
        <v>14998</v>
      </c>
      <c r="D3293" s="242" t="s">
        <v>4742</v>
      </c>
      <c r="E3293" s="242" t="s">
        <v>14150</v>
      </c>
      <c r="F3293" s="242"/>
      <c r="G3293" s="240">
        <v>60</v>
      </c>
      <c r="H3293" s="241">
        <v>0</v>
      </c>
      <c r="I3293" s="242" t="s">
        <v>4830</v>
      </c>
      <c r="J3293" s="242" t="s">
        <v>4831</v>
      </c>
      <c r="K3293" s="242" t="s">
        <v>4729</v>
      </c>
      <c r="L3293" s="242" t="s">
        <v>4832</v>
      </c>
      <c r="M3293" s="242" t="s">
        <v>4901</v>
      </c>
      <c r="N3293" s="242"/>
      <c r="O3293" s="242" t="s">
        <v>18819</v>
      </c>
      <c r="P3293" s="242" t="s">
        <v>14128</v>
      </c>
      <c r="Q3293" s="242" t="s">
        <v>8494</v>
      </c>
    </row>
    <row r="3294" spans="1:17">
      <c r="A3294" s="242" t="s">
        <v>14999</v>
      </c>
      <c r="B3294" s="242" t="s">
        <v>14365</v>
      </c>
      <c r="C3294" s="242" t="s">
        <v>15000</v>
      </c>
      <c r="D3294" s="242" t="s">
        <v>4742</v>
      </c>
      <c r="E3294" s="242" t="s">
        <v>14150</v>
      </c>
      <c r="F3294" s="242"/>
      <c r="G3294" s="240">
        <v>60</v>
      </c>
      <c r="H3294" s="241">
        <v>0</v>
      </c>
      <c r="I3294" s="242" t="s">
        <v>4842</v>
      </c>
      <c r="J3294" s="242" t="s">
        <v>4843</v>
      </c>
      <c r="K3294" s="242" t="s">
        <v>4729</v>
      </c>
      <c r="L3294" s="242" t="s">
        <v>4832</v>
      </c>
      <c r="M3294" s="242" t="s">
        <v>5194</v>
      </c>
      <c r="N3294" s="242"/>
      <c r="O3294" s="242" t="s">
        <v>18819</v>
      </c>
      <c r="P3294" s="242" t="s">
        <v>14128</v>
      </c>
      <c r="Q3294" s="242" t="s">
        <v>8494</v>
      </c>
    </row>
    <row r="3295" spans="1:17">
      <c r="A3295" s="242" t="s">
        <v>15001</v>
      </c>
      <c r="B3295" s="242" t="s">
        <v>14368</v>
      </c>
      <c r="C3295" s="242" t="s">
        <v>15002</v>
      </c>
      <c r="D3295" s="242" t="s">
        <v>4742</v>
      </c>
      <c r="E3295" s="242" t="s">
        <v>14150</v>
      </c>
      <c r="F3295" s="242"/>
      <c r="G3295" s="240">
        <v>60</v>
      </c>
      <c r="H3295" s="241">
        <v>0</v>
      </c>
      <c r="I3295" s="242" t="s">
        <v>9474</v>
      </c>
      <c r="J3295" s="242" t="s">
        <v>9475</v>
      </c>
      <c r="K3295" s="242" t="s">
        <v>4729</v>
      </c>
      <c r="L3295" s="242" t="s">
        <v>4832</v>
      </c>
      <c r="M3295" s="242" t="s">
        <v>4833</v>
      </c>
      <c r="N3295" s="242"/>
      <c r="O3295" s="242" t="s">
        <v>18819</v>
      </c>
      <c r="P3295" s="242" t="s">
        <v>14128</v>
      </c>
      <c r="Q3295" s="242" t="s">
        <v>8494</v>
      </c>
    </row>
    <row r="3296" spans="1:17">
      <c r="A3296" s="242" t="s">
        <v>15003</v>
      </c>
      <c r="B3296" s="242" t="s">
        <v>14368</v>
      </c>
      <c r="C3296" s="242" t="s">
        <v>15004</v>
      </c>
      <c r="D3296" s="242" t="s">
        <v>4742</v>
      </c>
      <c r="E3296" s="242" t="s">
        <v>14150</v>
      </c>
      <c r="F3296" s="242"/>
      <c r="G3296" s="240">
        <v>60</v>
      </c>
      <c r="H3296" s="241">
        <v>0</v>
      </c>
      <c r="I3296" s="242" t="s">
        <v>4830</v>
      </c>
      <c r="J3296" s="242" t="s">
        <v>4831</v>
      </c>
      <c r="K3296" s="242" t="s">
        <v>4729</v>
      </c>
      <c r="L3296" s="242" t="s">
        <v>4832</v>
      </c>
      <c r="M3296" s="242" t="s">
        <v>5222</v>
      </c>
      <c r="N3296" s="242"/>
      <c r="O3296" s="242" t="s">
        <v>18819</v>
      </c>
      <c r="P3296" s="242" t="s">
        <v>14128</v>
      </c>
      <c r="Q3296" s="242" t="s">
        <v>8494</v>
      </c>
    </row>
    <row r="3297" spans="1:17">
      <c r="A3297" s="242" t="s">
        <v>15005</v>
      </c>
      <c r="B3297" s="242" t="s">
        <v>14368</v>
      </c>
      <c r="C3297" s="242" t="s">
        <v>15006</v>
      </c>
      <c r="D3297" s="242" t="s">
        <v>4742</v>
      </c>
      <c r="E3297" s="242" t="s">
        <v>14150</v>
      </c>
      <c r="F3297" s="242"/>
      <c r="G3297" s="240">
        <v>60</v>
      </c>
      <c r="H3297" s="241">
        <v>0</v>
      </c>
      <c r="I3297" s="242" t="s">
        <v>9474</v>
      </c>
      <c r="J3297" s="242" t="s">
        <v>9475</v>
      </c>
      <c r="K3297" s="242" t="s">
        <v>4729</v>
      </c>
      <c r="L3297" s="242" t="s">
        <v>4832</v>
      </c>
      <c r="M3297" s="242" t="s">
        <v>5167</v>
      </c>
      <c r="N3297" s="242"/>
      <c r="O3297" s="242" t="s">
        <v>18819</v>
      </c>
      <c r="P3297" s="242" t="s">
        <v>14128</v>
      </c>
      <c r="Q3297" s="242" t="s">
        <v>8494</v>
      </c>
    </row>
    <row r="3298" spans="1:17">
      <c r="A3298" s="242" t="s">
        <v>15007</v>
      </c>
      <c r="B3298" s="242" t="s">
        <v>14368</v>
      </c>
      <c r="C3298" s="242" t="s">
        <v>15008</v>
      </c>
      <c r="D3298" s="242" t="s">
        <v>4742</v>
      </c>
      <c r="E3298" s="242" t="s">
        <v>14150</v>
      </c>
      <c r="F3298" s="242"/>
      <c r="G3298" s="240">
        <v>60</v>
      </c>
      <c r="H3298" s="241">
        <v>0</v>
      </c>
      <c r="I3298" s="242" t="s">
        <v>4842</v>
      </c>
      <c r="J3298" s="242" t="s">
        <v>4843</v>
      </c>
      <c r="K3298" s="242" t="s">
        <v>4729</v>
      </c>
      <c r="L3298" s="242" t="s">
        <v>4832</v>
      </c>
      <c r="M3298" s="242" t="s">
        <v>5325</v>
      </c>
      <c r="N3298" s="242"/>
      <c r="O3298" s="242" t="s">
        <v>18819</v>
      </c>
      <c r="P3298" s="242" t="s">
        <v>14128</v>
      </c>
      <c r="Q3298" s="242" t="s">
        <v>8494</v>
      </c>
    </row>
    <row r="3299" spans="1:17">
      <c r="A3299" s="242" t="s">
        <v>15009</v>
      </c>
      <c r="B3299" s="242" t="s">
        <v>14368</v>
      </c>
      <c r="C3299" s="242" t="s">
        <v>15010</v>
      </c>
      <c r="D3299" s="242" t="s">
        <v>4742</v>
      </c>
      <c r="E3299" s="242" t="s">
        <v>14150</v>
      </c>
      <c r="F3299" s="242"/>
      <c r="G3299" s="240">
        <v>60</v>
      </c>
      <c r="H3299" s="241">
        <v>0</v>
      </c>
      <c r="I3299" s="242" t="s">
        <v>4830</v>
      </c>
      <c r="J3299" s="242" t="s">
        <v>4831</v>
      </c>
      <c r="K3299" s="242" t="s">
        <v>4729</v>
      </c>
      <c r="L3299" s="242" t="s">
        <v>4832</v>
      </c>
      <c r="M3299" s="242" t="s">
        <v>5222</v>
      </c>
      <c r="N3299" s="242"/>
      <c r="O3299" s="242" t="s">
        <v>18819</v>
      </c>
      <c r="P3299" s="242" t="s">
        <v>14128</v>
      </c>
      <c r="Q3299" s="242" t="s">
        <v>8494</v>
      </c>
    </row>
    <row r="3300" spans="1:17">
      <c r="A3300" s="242" t="s">
        <v>15011</v>
      </c>
      <c r="B3300" s="242" t="s">
        <v>14368</v>
      </c>
      <c r="C3300" s="242" t="s">
        <v>15012</v>
      </c>
      <c r="D3300" s="242" t="s">
        <v>4742</v>
      </c>
      <c r="E3300" s="242" t="s">
        <v>14150</v>
      </c>
      <c r="F3300" s="242"/>
      <c r="G3300" s="240">
        <v>60</v>
      </c>
      <c r="H3300" s="241">
        <v>0</v>
      </c>
      <c r="I3300" s="242" t="s">
        <v>4842</v>
      </c>
      <c r="J3300" s="242" t="s">
        <v>4843</v>
      </c>
      <c r="K3300" s="242" t="s">
        <v>4729</v>
      </c>
      <c r="L3300" s="242" t="s">
        <v>4832</v>
      </c>
      <c r="M3300" s="242" t="s">
        <v>4844</v>
      </c>
      <c r="N3300" s="242"/>
      <c r="O3300" s="242" t="s">
        <v>18819</v>
      </c>
      <c r="P3300" s="242" t="s">
        <v>14128</v>
      </c>
      <c r="Q3300" s="242" t="s">
        <v>8494</v>
      </c>
    </row>
    <row r="3301" spans="1:17">
      <c r="A3301" s="242" t="s">
        <v>15013</v>
      </c>
      <c r="B3301" s="242" t="s">
        <v>14368</v>
      </c>
      <c r="C3301" s="242" t="s">
        <v>15014</v>
      </c>
      <c r="D3301" s="242" t="s">
        <v>4742</v>
      </c>
      <c r="E3301" s="242" t="s">
        <v>14150</v>
      </c>
      <c r="F3301" s="242"/>
      <c r="G3301" s="240">
        <v>60</v>
      </c>
      <c r="H3301" s="241">
        <v>0</v>
      </c>
      <c r="I3301" s="242" t="s">
        <v>4830</v>
      </c>
      <c r="J3301" s="242" t="s">
        <v>4831</v>
      </c>
      <c r="K3301" s="242" t="s">
        <v>4729</v>
      </c>
      <c r="L3301" s="242" t="s">
        <v>4832</v>
      </c>
      <c r="M3301" s="242" t="s">
        <v>5158</v>
      </c>
      <c r="N3301" s="242"/>
      <c r="O3301" s="242" t="s">
        <v>18819</v>
      </c>
      <c r="P3301" s="242" t="s">
        <v>14128</v>
      </c>
      <c r="Q3301" s="242" t="s">
        <v>8494</v>
      </c>
    </row>
    <row r="3302" spans="1:17">
      <c r="A3302" s="242" t="s">
        <v>15015</v>
      </c>
      <c r="B3302" s="242" t="s">
        <v>14368</v>
      </c>
      <c r="C3302" s="242" t="s">
        <v>15016</v>
      </c>
      <c r="D3302" s="242" t="s">
        <v>4742</v>
      </c>
      <c r="E3302" s="242" t="s">
        <v>14150</v>
      </c>
      <c r="F3302" s="242"/>
      <c r="G3302" s="240">
        <v>60</v>
      </c>
      <c r="H3302" s="241">
        <v>0</v>
      </c>
      <c r="I3302" s="242" t="s">
        <v>4830</v>
      </c>
      <c r="J3302" s="242" t="s">
        <v>4831</v>
      </c>
      <c r="K3302" s="242" t="s">
        <v>4729</v>
      </c>
      <c r="L3302" s="242" t="s">
        <v>4832</v>
      </c>
      <c r="M3302" s="242" t="s">
        <v>5222</v>
      </c>
      <c r="N3302" s="242"/>
      <c r="O3302" s="242" t="s">
        <v>18819</v>
      </c>
      <c r="P3302" s="242" t="s">
        <v>14128</v>
      </c>
      <c r="Q3302" s="242" t="s">
        <v>8494</v>
      </c>
    </row>
    <row r="3303" spans="1:17">
      <c r="A3303" s="242" t="s">
        <v>15017</v>
      </c>
      <c r="B3303" s="242" t="s">
        <v>14365</v>
      </c>
      <c r="C3303" s="242" t="s">
        <v>15018</v>
      </c>
      <c r="D3303" s="242" t="s">
        <v>4742</v>
      </c>
      <c r="E3303" s="242" t="s">
        <v>14150</v>
      </c>
      <c r="F3303" s="242"/>
      <c r="G3303" s="240">
        <v>60</v>
      </c>
      <c r="H3303" s="241">
        <v>0</v>
      </c>
      <c r="I3303" s="242" t="s">
        <v>9474</v>
      </c>
      <c r="J3303" s="242" t="s">
        <v>9475</v>
      </c>
      <c r="K3303" s="242" t="s">
        <v>4729</v>
      </c>
      <c r="L3303" s="242" t="s">
        <v>4832</v>
      </c>
      <c r="M3303" s="242" t="s">
        <v>5302</v>
      </c>
      <c r="N3303" s="242"/>
      <c r="O3303" s="242" t="s">
        <v>18819</v>
      </c>
      <c r="P3303" s="242" t="s">
        <v>14128</v>
      </c>
      <c r="Q3303" s="242" t="s">
        <v>8494</v>
      </c>
    </row>
    <row r="3304" spans="1:17">
      <c r="A3304" s="242" t="s">
        <v>15019</v>
      </c>
      <c r="B3304" s="242" t="s">
        <v>14365</v>
      </c>
      <c r="C3304" s="242" t="s">
        <v>15020</v>
      </c>
      <c r="D3304" s="242" t="s">
        <v>4742</v>
      </c>
      <c r="E3304" s="242" t="s">
        <v>14150</v>
      </c>
      <c r="F3304" s="242"/>
      <c r="G3304" s="240">
        <v>60</v>
      </c>
      <c r="H3304" s="241">
        <v>0</v>
      </c>
      <c r="I3304" s="242" t="s">
        <v>4842</v>
      </c>
      <c r="J3304" s="242" t="s">
        <v>4843</v>
      </c>
      <c r="K3304" s="242" t="s">
        <v>4729</v>
      </c>
      <c r="L3304" s="242" t="s">
        <v>4832</v>
      </c>
      <c r="M3304" s="242" t="s">
        <v>5325</v>
      </c>
      <c r="N3304" s="242"/>
      <c r="O3304" s="242" t="s">
        <v>18819</v>
      </c>
      <c r="P3304" s="242" t="s">
        <v>14128</v>
      </c>
      <c r="Q3304" s="242" t="s">
        <v>8494</v>
      </c>
    </row>
    <row r="3305" spans="1:17">
      <c r="A3305" s="242" t="s">
        <v>15021</v>
      </c>
      <c r="B3305" s="242" t="s">
        <v>14368</v>
      </c>
      <c r="C3305" s="242" t="s">
        <v>15022</v>
      </c>
      <c r="D3305" s="242" t="s">
        <v>4742</v>
      </c>
      <c r="E3305" s="242" t="s">
        <v>14150</v>
      </c>
      <c r="F3305" s="242"/>
      <c r="G3305" s="240">
        <v>60</v>
      </c>
      <c r="H3305" s="241">
        <v>0</v>
      </c>
      <c r="I3305" s="242" t="s">
        <v>4830</v>
      </c>
      <c r="J3305" s="242" t="s">
        <v>4831</v>
      </c>
      <c r="K3305" s="242" t="s">
        <v>4729</v>
      </c>
      <c r="L3305" s="242" t="s">
        <v>4832</v>
      </c>
      <c r="M3305" s="242" t="s">
        <v>5222</v>
      </c>
      <c r="N3305" s="242"/>
      <c r="O3305" s="242" t="s">
        <v>18819</v>
      </c>
      <c r="P3305" s="242" t="s">
        <v>14128</v>
      </c>
      <c r="Q3305" s="242" t="s">
        <v>8494</v>
      </c>
    </row>
    <row r="3306" spans="1:17">
      <c r="A3306" s="242" t="s">
        <v>15023</v>
      </c>
      <c r="B3306" s="242" t="s">
        <v>14368</v>
      </c>
      <c r="C3306" s="242" t="s">
        <v>15024</v>
      </c>
      <c r="D3306" s="242" t="s">
        <v>4742</v>
      </c>
      <c r="E3306" s="242" t="s">
        <v>14150</v>
      </c>
      <c r="F3306" s="242"/>
      <c r="G3306" s="240">
        <v>60</v>
      </c>
      <c r="H3306" s="241">
        <v>0</v>
      </c>
      <c r="I3306" s="242" t="s">
        <v>4842</v>
      </c>
      <c r="J3306" s="242" t="s">
        <v>4843</v>
      </c>
      <c r="K3306" s="242" t="s">
        <v>4729</v>
      </c>
      <c r="L3306" s="242" t="s">
        <v>4832</v>
      </c>
      <c r="M3306" s="242" t="s">
        <v>4844</v>
      </c>
      <c r="N3306" s="242"/>
      <c r="O3306" s="242" t="s">
        <v>18819</v>
      </c>
      <c r="P3306" s="242" t="s">
        <v>14128</v>
      </c>
      <c r="Q3306" s="242" t="s">
        <v>8494</v>
      </c>
    </row>
    <row r="3307" spans="1:17">
      <c r="A3307" s="242" t="s">
        <v>15025</v>
      </c>
      <c r="B3307" s="242" t="s">
        <v>14368</v>
      </c>
      <c r="C3307" s="242" t="s">
        <v>15026</v>
      </c>
      <c r="D3307" s="242" t="s">
        <v>4742</v>
      </c>
      <c r="E3307" s="242" t="s">
        <v>14150</v>
      </c>
      <c r="F3307" s="242"/>
      <c r="G3307" s="240">
        <v>60</v>
      </c>
      <c r="H3307" s="241">
        <v>0</v>
      </c>
      <c r="I3307" s="242" t="s">
        <v>4830</v>
      </c>
      <c r="J3307" s="242" t="s">
        <v>4831</v>
      </c>
      <c r="K3307" s="242" t="s">
        <v>4729</v>
      </c>
      <c r="L3307" s="242" t="s">
        <v>4832</v>
      </c>
      <c r="M3307" s="242" t="s">
        <v>4901</v>
      </c>
      <c r="N3307" s="242"/>
      <c r="O3307" s="242" t="s">
        <v>18819</v>
      </c>
      <c r="P3307" s="242" t="s">
        <v>14128</v>
      </c>
      <c r="Q3307" s="242" t="s">
        <v>8494</v>
      </c>
    </row>
    <row r="3308" spans="1:17">
      <c r="A3308" s="242" t="s">
        <v>15027</v>
      </c>
      <c r="B3308" s="242" t="s">
        <v>14368</v>
      </c>
      <c r="C3308" s="242" t="s">
        <v>15028</v>
      </c>
      <c r="D3308" s="242" t="s">
        <v>4742</v>
      </c>
      <c r="E3308" s="242" t="s">
        <v>14150</v>
      </c>
      <c r="F3308" s="242"/>
      <c r="G3308" s="240">
        <v>60</v>
      </c>
      <c r="H3308" s="241">
        <v>0</v>
      </c>
      <c r="I3308" s="242" t="s">
        <v>4830</v>
      </c>
      <c r="J3308" s="242" t="s">
        <v>4831</v>
      </c>
      <c r="K3308" s="242" t="s">
        <v>4729</v>
      </c>
      <c r="L3308" s="242" t="s">
        <v>4832</v>
      </c>
      <c r="M3308" s="242" t="s">
        <v>4901</v>
      </c>
      <c r="N3308" s="242"/>
      <c r="O3308" s="242" t="s">
        <v>18819</v>
      </c>
      <c r="P3308" s="242" t="s">
        <v>14128</v>
      </c>
      <c r="Q3308" s="242" t="s">
        <v>8494</v>
      </c>
    </row>
    <row r="3309" spans="1:17">
      <c r="A3309" s="242" t="s">
        <v>15029</v>
      </c>
      <c r="B3309" s="242" t="s">
        <v>14368</v>
      </c>
      <c r="C3309" s="242" t="s">
        <v>15030</v>
      </c>
      <c r="D3309" s="242" t="s">
        <v>4742</v>
      </c>
      <c r="E3309" s="242" t="s">
        <v>14150</v>
      </c>
      <c r="F3309" s="242"/>
      <c r="G3309" s="240">
        <v>60</v>
      </c>
      <c r="H3309" s="241">
        <v>0</v>
      </c>
      <c r="I3309" s="242" t="s">
        <v>4842</v>
      </c>
      <c r="J3309" s="242" t="s">
        <v>4843</v>
      </c>
      <c r="K3309" s="242" t="s">
        <v>4729</v>
      </c>
      <c r="L3309" s="242" t="s">
        <v>4832</v>
      </c>
      <c r="M3309" s="242" t="s">
        <v>5202</v>
      </c>
      <c r="N3309" s="242"/>
      <c r="O3309" s="242" t="s">
        <v>18819</v>
      </c>
      <c r="P3309" s="242" t="s">
        <v>14128</v>
      </c>
      <c r="Q3309" s="242" t="s">
        <v>8494</v>
      </c>
    </row>
    <row r="3310" spans="1:17">
      <c r="A3310" s="242" t="s">
        <v>15031</v>
      </c>
      <c r="B3310" s="242" t="s">
        <v>14368</v>
      </c>
      <c r="C3310" s="242" t="s">
        <v>15032</v>
      </c>
      <c r="D3310" s="242" t="s">
        <v>4742</v>
      </c>
      <c r="E3310" s="242" t="s">
        <v>14150</v>
      </c>
      <c r="F3310" s="242"/>
      <c r="G3310" s="240">
        <v>60</v>
      </c>
      <c r="H3310" s="241">
        <v>0</v>
      </c>
      <c r="I3310" s="242" t="s">
        <v>9474</v>
      </c>
      <c r="J3310" s="242" t="s">
        <v>9475</v>
      </c>
      <c r="K3310" s="242" t="s">
        <v>4729</v>
      </c>
      <c r="L3310" s="242" t="s">
        <v>4832</v>
      </c>
      <c r="M3310" s="242" t="s">
        <v>5212</v>
      </c>
      <c r="N3310" s="242"/>
      <c r="O3310" s="242" t="s">
        <v>18819</v>
      </c>
      <c r="P3310" s="242" t="s">
        <v>14128</v>
      </c>
      <c r="Q3310" s="242" t="s">
        <v>8494</v>
      </c>
    </row>
    <row r="3311" spans="1:17">
      <c r="A3311" s="242" t="s">
        <v>15033</v>
      </c>
      <c r="B3311" s="242" t="s">
        <v>14368</v>
      </c>
      <c r="C3311" s="242" t="s">
        <v>15034</v>
      </c>
      <c r="D3311" s="242" t="s">
        <v>4742</v>
      </c>
      <c r="E3311" s="242" t="s">
        <v>14150</v>
      </c>
      <c r="F3311" s="242"/>
      <c r="G3311" s="240">
        <v>60</v>
      </c>
      <c r="H3311" s="241">
        <v>0</v>
      </c>
      <c r="I3311" s="242" t="s">
        <v>4842</v>
      </c>
      <c r="J3311" s="242" t="s">
        <v>4843</v>
      </c>
      <c r="K3311" s="242" t="s">
        <v>4729</v>
      </c>
      <c r="L3311" s="242" t="s">
        <v>4832</v>
      </c>
      <c r="M3311" s="242" t="s">
        <v>4844</v>
      </c>
      <c r="N3311" s="242"/>
      <c r="O3311" s="242" t="s">
        <v>18819</v>
      </c>
      <c r="P3311" s="242" t="s">
        <v>14128</v>
      </c>
      <c r="Q3311" s="242" t="s">
        <v>8494</v>
      </c>
    </row>
    <row r="3312" spans="1:17">
      <c r="A3312" s="242" t="s">
        <v>15035</v>
      </c>
      <c r="B3312" s="242" t="s">
        <v>14368</v>
      </c>
      <c r="C3312" s="242" t="s">
        <v>15036</v>
      </c>
      <c r="D3312" s="242" t="s">
        <v>4742</v>
      </c>
      <c r="E3312" s="242" t="s">
        <v>14150</v>
      </c>
      <c r="F3312" s="242"/>
      <c r="G3312" s="240">
        <v>60</v>
      </c>
      <c r="H3312" s="241">
        <v>0</v>
      </c>
      <c r="I3312" s="242" t="s">
        <v>4842</v>
      </c>
      <c r="J3312" s="242" t="s">
        <v>4843</v>
      </c>
      <c r="K3312" s="242" t="s">
        <v>4729</v>
      </c>
      <c r="L3312" s="242" t="s">
        <v>4832</v>
      </c>
      <c r="M3312" s="242" t="s">
        <v>5202</v>
      </c>
      <c r="N3312" s="242"/>
      <c r="O3312" s="242" t="s">
        <v>18819</v>
      </c>
      <c r="P3312" s="242" t="s">
        <v>14128</v>
      </c>
      <c r="Q3312" s="242" t="s">
        <v>8494</v>
      </c>
    </row>
    <row r="3313" spans="1:17">
      <c r="A3313" s="242" t="s">
        <v>15037</v>
      </c>
      <c r="B3313" s="242" t="s">
        <v>14368</v>
      </c>
      <c r="C3313" s="242" t="s">
        <v>15038</v>
      </c>
      <c r="D3313" s="242" t="s">
        <v>4742</v>
      </c>
      <c r="E3313" s="242" t="s">
        <v>14150</v>
      </c>
      <c r="F3313" s="242"/>
      <c r="G3313" s="240">
        <v>60</v>
      </c>
      <c r="H3313" s="241">
        <v>0</v>
      </c>
      <c r="I3313" s="242" t="s">
        <v>4830</v>
      </c>
      <c r="J3313" s="242" t="s">
        <v>4831</v>
      </c>
      <c r="K3313" s="242" t="s">
        <v>4729</v>
      </c>
      <c r="L3313" s="242" t="s">
        <v>4832</v>
      </c>
      <c r="M3313" s="242" t="s">
        <v>5158</v>
      </c>
      <c r="N3313" s="242"/>
      <c r="O3313" s="242" t="s">
        <v>18819</v>
      </c>
      <c r="P3313" s="242" t="s">
        <v>14128</v>
      </c>
      <c r="Q3313" s="242" t="s">
        <v>8494</v>
      </c>
    </row>
    <row r="3314" spans="1:17">
      <c r="A3314" s="242" t="s">
        <v>15039</v>
      </c>
      <c r="B3314" s="242" t="s">
        <v>14368</v>
      </c>
      <c r="C3314" s="242" t="s">
        <v>15040</v>
      </c>
      <c r="D3314" s="242" t="s">
        <v>4742</v>
      </c>
      <c r="E3314" s="242" t="s">
        <v>14150</v>
      </c>
      <c r="F3314" s="242"/>
      <c r="G3314" s="240">
        <v>60</v>
      </c>
      <c r="H3314" s="241">
        <v>0</v>
      </c>
      <c r="I3314" s="242" t="s">
        <v>4830</v>
      </c>
      <c r="J3314" s="242" t="s">
        <v>4831</v>
      </c>
      <c r="K3314" s="242" t="s">
        <v>4729</v>
      </c>
      <c r="L3314" s="242" t="s">
        <v>4832</v>
      </c>
      <c r="M3314" s="242" t="s">
        <v>5222</v>
      </c>
      <c r="N3314" s="242"/>
      <c r="O3314" s="242" t="s">
        <v>18819</v>
      </c>
      <c r="P3314" s="242" t="s">
        <v>14128</v>
      </c>
      <c r="Q3314" s="242" t="s">
        <v>8494</v>
      </c>
    </row>
    <row r="3315" spans="1:17">
      <c r="A3315" s="242" t="s">
        <v>15041</v>
      </c>
      <c r="B3315" s="242" t="s">
        <v>14368</v>
      </c>
      <c r="C3315" s="242" t="s">
        <v>15042</v>
      </c>
      <c r="D3315" s="242" t="s">
        <v>4742</v>
      </c>
      <c r="E3315" s="242" t="s">
        <v>14150</v>
      </c>
      <c r="F3315" s="242"/>
      <c r="G3315" s="240">
        <v>60</v>
      </c>
      <c r="H3315" s="241">
        <v>0</v>
      </c>
      <c r="I3315" s="242" t="s">
        <v>9474</v>
      </c>
      <c r="J3315" s="242" t="s">
        <v>9475</v>
      </c>
      <c r="K3315" s="242" t="s">
        <v>4729</v>
      </c>
      <c r="L3315" s="242" t="s">
        <v>4832</v>
      </c>
      <c r="M3315" s="242" t="s">
        <v>5212</v>
      </c>
      <c r="N3315" s="242"/>
      <c r="O3315" s="242" t="s">
        <v>18819</v>
      </c>
      <c r="P3315" s="242" t="s">
        <v>14128</v>
      </c>
      <c r="Q3315" s="242" t="s">
        <v>8494</v>
      </c>
    </row>
    <row r="3316" spans="1:17">
      <c r="A3316" s="242" t="s">
        <v>15043</v>
      </c>
      <c r="B3316" s="242" t="s">
        <v>14368</v>
      </c>
      <c r="C3316" s="242" t="s">
        <v>15044</v>
      </c>
      <c r="D3316" s="242" t="s">
        <v>4742</v>
      </c>
      <c r="E3316" s="242" t="s">
        <v>14150</v>
      </c>
      <c r="F3316" s="242"/>
      <c r="G3316" s="240">
        <v>60</v>
      </c>
      <c r="H3316" s="241">
        <v>0</v>
      </c>
      <c r="I3316" s="242" t="s">
        <v>4830</v>
      </c>
      <c r="J3316" s="242" t="s">
        <v>4831</v>
      </c>
      <c r="K3316" s="242" t="s">
        <v>4729</v>
      </c>
      <c r="L3316" s="242" t="s">
        <v>4832</v>
      </c>
      <c r="M3316" s="242" t="s">
        <v>5222</v>
      </c>
      <c r="N3316" s="242"/>
      <c r="O3316" s="242" t="s">
        <v>18819</v>
      </c>
      <c r="P3316" s="242" t="s">
        <v>14128</v>
      </c>
      <c r="Q3316" s="242" t="s">
        <v>8494</v>
      </c>
    </row>
    <row r="3317" spans="1:17">
      <c r="A3317" s="242" t="s">
        <v>15045</v>
      </c>
      <c r="B3317" s="242" t="s">
        <v>14362</v>
      </c>
      <c r="C3317" s="242" t="s">
        <v>15046</v>
      </c>
      <c r="D3317" s="242"/>
      <c r="E3317" s="242" t="s">
        <v>14130</v>
      </c>
      <c r="F3317" s="242" t="s">
        <v>4742</v>
      </c>
      <c r="G3317" s="240">
        <v>60</v>
      </c>
      <c r="H3317" s="241">
        <v>0</v>
      </c>
      <c r="I3317" s="242" t="s">
        <v>4808</v>
      </c>
      <c r="J3317" s="242" t="s">
        <v>4809</v>
      </c>
      <c r="K3317" s="242" t="s">
        <v>4729</v>
      </c>
      <c r="L3317" s="242" t="s">
        <v>4730</v>
      </c>
      <c r="M3317" s="242" t="s">
        <v>5113</v>
      </c>
      <c r="N3317" s="242"/>
      <c r="O3317" s="242" t="s">
        <v>18819</v>
      </c>
      <c r="P3317" s="242" t="s">
        <v>14128</v>
      </c>
      <c r="Q3317" s="242" t="s">
        <v>4733</v>
      </c>
    </row>
    <row r="3318" spans="1:17">
      <c r="A3318" s="242" t="s">
        <v>15047</v>
      </c>
      <c r="B3318" s="242" t="s">
        <v>14362</v>
      </c>
      <c r="C3318" s="242" t="s">
        <v>15048</v>
      </c>
      <c r="D3318" s="242"/>
      <c r="E3318" s="242" t="s">
        <v>14130</v>
      </c>
      <c r="F3318" s="242" t="s">
        <v>4742</v>
      </c>
      <c r="G3318" s="240">
        <v>60</v>
      </c>
      <c r="H3318" s="241">
        <v>0</v>
      </c>
      <c r="I3318" s="242" t="s">
        <v>4747</v>
      </c>
      <c r="J3318" s="242" t="s">
        <v>4748</v>
      </c>
      <c r="K3318" s="242" t="s">
        <v>4729</v>
      </c>
      <c r="L3318" s="242" t="s">
        <v>4730</v>
      </c>
      <c r="M3318" s="242" t="s">
        <v>4857</v>
      </c>
      <c r="N3318" s="242"/>
      <c r="O3318" s="242" t="s">
        <v>18819</v>
      </c>
      <c r="P3318" s="242" t="s">
        <v>14128</v>
      </c>
      <c r="Q3318" s="242" t="s">
        <v>4733</v>
      </c>
    </row>
    <row r="3319" spans="1:17">
      <c r="A3319" s="242" t="s">
        <v>15049</v>
      </c>
      <c r="B3319" s="242" t="s">
        <v>14353</v>
      </c>
      <c r="C3319" s="242" t="s">
        <v>15050</v>
      </c>
      <c r="D3319" s="242"/>
      <c r="E3319" s="242" t="s">
        <v>14130</v>
      </c>
      <c r="F3319" s="242" t="s">
        <v>4742</v>
      </c>
      <c r="G3319" s="240">
        <v>60</v>
      </c>
      <c r="H3319" s="241">
        <v>0</v>
      </c>
      <c r="I3319" s="242" t="s">
        <v>4808</v>
      </c>
      <c r="J3319" s="242" t="s">
        <v>4809</v>
      </c>
      <c r="K3319" s="242" t="s">
        <v>4729</v>
      </c>
      <c r="L3319" s="242" t="s">
        <v>4730</v>
      </c>
      <c r="M3319" s="242" t="s">
        <v>4810</v>
      </c>
      <c r="N3319" s="242"/>
      <c r="O3319" s="242" t="s">
        <v>18819</v>
      </c>
      <c r="P3319" s="242" t="s">
        <v>14128</v>
      </c>
      <c r="Q3319" s="242" t="s">
        <v>4733</v>
      </c>
    </row>
    <row r="3320" spans="1:17">
      <c r="A3320" s="242" t="s">
        <v>15051</v>
      </c>
      <c r="B3320" s="242" t="s">
        <v>14362</v>
      </c>
      <c r="C3320" s="242" t="s">
        <v>15052</v>
      </c>
      <c r="D3320" s="242"/>
      <c r="E3320" s="242" t="s">
        <v>14130</v>
      </c>
      <c r="F3320" s="242" t="s">
        <v>4742</v>
      </c>
      <c r="G3320" s="240">
        <v>60</v>
      </c>
      <c r="H3320" s="241">
        <v>0</v>
      </c>
      <c r="I3320" s="242" t="s">
        <v>4747</v>
      </c>
      <c r="J3320" s="242" t="s">
        <v>4748</v>
      </c>
      <c r="K3320" s="242" t="s">
        <v>4729</v>
      </c>
      <c r="L3320" s="242" t="s">
        <v>4730</v>
      </c>
      <c r="M3320" s="242" t="s">
        <v>4908</v>
      </c>
      <c r="N3320" s="242" t="s">
        <v>7699</v>
      </c>
      <c r="O3320" s="242" t="s">
        <v>18819</v>
      </c>
      <c r="P3320" s="242" t="s">
        <v>14128</v>
      </c>
      <c r="Q3320" s="242" t="s">
        <v>4733</v>
      </c>
    </row>
    <row r="3321" spans="1:17">
      <c r="A3321" s="242" t="s">
        <v>15053</v>
      </c>
      <c r="B3321" s="242" t="s">
        <v>14362</v>
      </c>
      <c r="C3321" s="242" t="s">
        <v>15054</v>
      </c>
      <c r="D3321" s="242"/>
      <c r="E3321" s="242" t="s">
        <v>14130</v>
      </c>
      <c r="F3321" s="242" t="s">
        <v>4742</v>
      </c>
      <c r="G3321" s="240">
        <v>60</v>
      </c>
      <c r="H3321" s="241">
        <v>0</v>
      </c>
      <c r="I3321" s="242" t="s">
        <v>4808</v>
      </c>
      <c r="J3321" s="242" t="s">
        <v>4809</v>
      </c>
      <c r="K3321" s="242" t="s">
        <v>4729</v>
      </c>
      <c r="L3321" s="242" t="s">
        <v>4730</v>
      </c>
      <c r="M3321" s="242" t="s">
        <v>5113</v>
      </c>
      <c r="N3321" s="242"/>
      <c r="O3321" s="242" t="s">
        <v>18819</v>
      </c>
      <c r="P3321" s="242" t="s">
        <v>14128</v>
      </c>
      <c r="Q3321" s="242" t="s">
        <v>4733</v>
      </c>
    </row>
    <row r="3322" spans="1:17">
      <c r="A3322" s="242" t="s">
        <v>15055</v>
      </c>
      <c r="B3322" s="242" t="s">
        <v>14362</v>
      </c>
      <c r="C3322" s="242" t="s">
        <v>15056</v>
      </c>
      <c r="D3322" s="242"/>
      <c r="E3322" s="242" t="s">
        <v>14130</v>
      </c>
      <c r="F3322" s="242" t="s">
        <v>4742</v>
      </c>
      <c r="G3322" s="240">
        <v>60</v>
      </c>
      <c r="H3322" s="241">
        <v>0</v>
      </c>
      <c r="I3322" s="242" t="s">
        <v>4747</v>
      </c>
      <c r="J3322" s="242" t="s">
        <v>4748</v>
      </c>
      <c r="K3322" s="242" t="s">
        <v>4729</v>
      </c>
      <c r="L3322" s="242" t="s">
        <v>4730</v>
      </c>
      <c r="M3322" s="242" t="s">
        <v>4857</v>
      </c>
      <c r="N3322" s="242"/>
      <c r="O3322" s="242" t="s">
        <v>18819</v>
      </c>
      <c r="P3322" s="242" t="s">
        <v>14128</v>
      </c>
      <c r="Q3322" s="242" t="s">
        <v>4733</v>
      </c>
    </row>
    <row r="3323" spans="1:17">
      <c r="A3323" s="242" t="s">
        <v>15057</v>
      </c>
      <c r="B3323" s="242" t="s">
        <v>14368</v>
      </c>
      <c r="C3323" s="242" t="s">
        <v>15058</v>
      </c>
      <c r="D3323" s="242" t="s">
        <v>4742</v>
      </c>
      <c r="E3323" s="242" t="s">
        <v>14150</v>
      </c>
      <c r="F3323" s="242"/>
      <c r="G3323" s="240">
        <v>60</v>
      </c>
      <c r="H3323" s="241">
        <v>0</v>
      </c>
      <c r="I3323" s="242" t="s">
        <v>4842</v>
      </c>
      <c r="J3323" s="242" t="s">
        <v>4843</v>
      </c>
      <c r="K3323" s="242" t="s">
        <v>4729</v>
      </c>
      <c r="L3323" s="242" t="s">
        <v>4832</v>
      </c>
      <c r="M3323" s="242" t="s">
        <v>4844</v>
      </c>
      <c r="N3323" s="242"/>
      <c r="O3323" s="242" t="s">
        <v>18819</v>
      </c>
      <c r="P3323" s="242" t="s">
        <v>14128</v>
      </c>
      <c r="Q3323" s="242" t="s">
        <v>8494</v>
      </c>
    </row>
    <row r="3324" spans="1:17">
      <c r="A3324" s="242" t="s">
        <v>15059</v>
      </c>
      <c r="B3324" s="242" t="s">
        <v>14368</v>
      </c>
      <c r="C3324" s="242" t="s">
        <v>15060</v>
      </c>
      <c r="D3324" s="242" t="s">
        <v>4742</v>
      </c>
      <c r="E3324" s="242" t="s">
        <v>14150</v>
      </c>
      <c r="F3324" s="242"/>
      <c r="G3324" s="240">
        <v>60</v>
      </c>
      <c r="H3324" s="241">
        <v>0</v>
      </c>
      <c r="I3324" s="242" t="s">
        <v>4842</v>
      </c>
      <c r="J3324" s="242" t="s">
        <v>4843</v>
      </c>
      <c r="K3324" s="242" t="s">
        <v>4729</v>
      </c>
      <c r="L3324" s="242" t="s">
        <v>4832</v>
      </c>
      <c r="M3324" s="242" t="s">
        <v>5325</v>
      </c>
      <c r="N3324" s="242"/>
      <c r="O3324" s="242" t="s">
        <v>18819</v>
      </c>
      <c r="P3324" s="242" t="s">
        <v>14128</v>
      </c>
      <c r="Q3324" s="242" t="s">
        <v>8494</v>
      </c>
    </row>
    <row r="3325" spans="1:17">
      <c r="A3325" s="242" t="s">
        <v>15061</v>
      </c>
      <c r="B3325" s="242" t="s">
        <v>14479</v>
      </c>
      <c r="C3325" s="242" t="s">
        <v>15062</v>
      </c>
      <c r="D3325" s="242" t="s">
        <v>4742</v>
      </c>
      <c r="E3325" s="242" t="s">
        <v>14150</v>
      </c>
      <c r="F3325" s="242"/>
      <c r="G3325" s="240">
        <v>60</v>
      </c>
      <c r="H3325" s="241">
        <v>0</v>
      </c>
      <c r="I3325" s="242" t="s">
        <v>9474</v>
      </c>
      <c r="J3325" s="242" t="s">
        <v>9475</v>
      </c>
      <c r="K3325" s="242" t="s">
        <v>4729</v>
      </c>
      <c r="L3325" s="242" t="s">
        <v>4832</v>
      </c>
      <c r="M3325" s="242" t="s">
        <v>6018</v>
      </c>
      <c r="N3325" s="242"/>
      <c r="O3325" s="242" t="s">
        <v>18819</v>
      </c>
      <c r="P3325" s="242" t="s">
        <v>14128</v>
      </c>
      <c r="Q3325" s="242" t="s">
        <v>8494</v>
      </c>
    </row>
    <row r="3326" spans="1:17">
      <c r="A3326" s="242" t="s">
        <v>15063</v>
      </c>
      <c r="B3326" s="242" t="s">
        <v>14368</v>
      </c>
      <c r="C3326" s="242" t="s">
        <v>15064</v>
      </c>
      <c r="D3326" s="242" t="s">
        <v>4742</v>
      </c>
      <c r="E3326" s="242" t="s">
        <v>14150</v>
      </c>
      <c r="F3326" s="242"/>
      <c r="G3326" s="240">
        <v>60</v>
      </c>
      <c r="H3326" s="241">
        <v>0</v>
      </c>
      <c r="I3326" s="242" t="s">
        <v>4830</v>
      </c>
      <c r="J3326" s="242" t="s">
        <v>4831</v>
      </c>
      <c r="K3326" s="242" t="s">
        <v>4729</v>
      </c>
      <c r="L3326" s="242" t="s">
        <v>4832</v>
      </c>
      <c r="M3326" s="242" t="s">
        <v>5158</v>
      </c>
      <c r="N3326" s="242"/>
      <c r="O3326" s="242" t="s">
        <v>18819</v>
      </c>
      <c r="P3326" s="242" t="s">
        <v>14128</v>
      </c>
      <c r="Q3326" s="242" t="s">
        <v>8494</v>
      </c>
    </row>
    <row r="3327" spans="1:17">
      <c r="A3327" s="242" t="s">
        <v>15065</v>
      </c>
      <c r="B3327" s="242" t="s">
        <v>14362</v>
      </c>
      <c r="C3327" s="242" t="s">
        <v>15066</v>
      </c>
      <c r="D3327" s="242"/>
      <c r="E3327" s="242" t="s">
        <v>14130</v>
      </c>
      <c r="F3327" s="242" t="s">
        <v>4742</v>
      </c>
      <c r="G3327" s="240">
        <v>60</v>
      </c>
      <c r="H3327" s="241">
        <v>0</v>
      </c>
      <c r="I3327" s="242" t="s">
        <v>4738</v>
      </c>
      <c r="J3327" s="242" t="s">
        <v>4739</v>
      </c>
      <c r="K3327" s="242" t="s">
        <v>4729</v>
      </c>
      <c r="L3327" s="242" t="s">
        <v>4730</v>
      </c>
      <c r="M3327" s="242" t="s">
        <v>4785</v>
      </c>
      <c r="N3327" s="242"/>
      <c r="O3327" s="242" t="s">
        <v>18819</v>
      </c>
      <c r="P3327" s="242" t="s">
        <v>14128</v>
      </c>
      <c r="Q3327" s="242" t="s">
        <v>4733</v>
      </c>
    </row>
    <row r="3328" spans="1:17">
      <c r="A3328" s="242" t="s">
        <v>15067</v>
      </c>
      <c r="B3328" s="242" t="s">
        <v>14362</v>
      </c>
      <c r="C3328" s="242" t="s">
        <v>15068</v>
      </c>
      <c r="D3328" s="242"/>
      <c r="E3328" s="242" t="s">
        <v>14130</v>
      </c>
      <c r="F3328" s="242" t="s">
        <v>4742</v>
      </c>
      <c r="G3328" s="240">
        <v>60</v>
      </c>
      <c r="H3328" s="241">
        <v>0</v>
      </c>
      <c r="I3328" s="242" t="s">
        <v>4738</v>
      </c>
      <c r="J3328" s="242" t="s">
        <v>4739</v>
      </c>
      <c r="K3328" s="242" t="s">
        <v>4729</v>
      </c>
      <c r="L3328" s="242" t="s">
        <v>4730</v>
      </c>
      <c r="M3328" s="242" t="s">
        <v>4740</v>
      </c>
      <c r="N3328" s="242" t="s">
        <v>11776</v>
      </c>
      <c r="O3328" s="242" t="s">
        <v>18819</v>
      </c>
      <c r="P3328" s="242" t="s">
        <v>14128</v>
      </c>
      <c r="Q3328" s="242" t="s">
        <v>4733</v>
      </c>
    </row>
    <row r="3329" spans="1:17">
      <c r="A3329" s="242" t="s">
        <v>15069</v>
      </c>
      <c r="B3329" s="242" t="s">
        <v>14353</v>
      </c>
      <c r="C3329" s="242" t="s">
        <v>15070</v>
      </c>
      <c r="D3329" s="242"/>
      <c r="E3329" s="242" t="s">
        <v>14130</v>
      </c>
      <c r="F3329" s="242" t="s">
        <v>4742</v>
      </c>
      <c r="G3329" s="240">
        <v>60</v>
      </c>
      <c r="H3329" s="241">
        <v>0</v>
      </c>
      <c r="I3329" s="242" t="s">
        <v>4808</v>
      </c>
      <c r="J3329" s="242" t="s">
        <v>4809</v>
      </c>
      <c r="K3329" s="242" t="s">
        <v>4729</v>
      </c>
      <c r="L3329" s="242" t="s">
        <v>4730</v>
      </c>
      <c r="M3329" s="242" t="s">
        <v>6564</v>
      </c>
      <c r="N3329" s="242"/>
      <c r="O3329" s="242" t="s">
        <v>18819</v>
      </c>
      <c r="P3329" s="242" t="s">
        <v>14128</v>
      </c>
      <c r="Q3329" s="242" t="s">
        <v>4733</v>
      </c>
    </row>
    <row r="3330" spans="1:17">
      <c r="A3330" s="242" t="s">
        <v>15071</v>
      </c>
      <c r="B3330" s="242" t="s">
        <v>14388</v>
      </c>
      <c r="C3330" s="242" t="s">
        <v>15072</v>
      </c>
      <c r="D3330" s="242"/>
      <c r="E3330" s="242" t="s">
        <v>14130</v>
      </c>
      <c r="F3330" s="242" t="s">
        <v>4742</v>
      </c>
      <c r="G3330" s="240">
        <v>60</v>
      </c>
      <c r="H3330" s="241">
        <v>0</v>
      </c>
      <c r="I3330" s="242" t="s">
        <v>4808</v>
      </c>
      <c r="J3330" s="242" t="s">
        <v>4809</v>
      </c>
      <c r="K3330" s="242" t="s">
        <v>4729</v>
      </c>
      <c r="L3330" s="242" t="s">
        <v>4730</v>
      </c>
      <c r="M3330" s="242" t="s">
        <v>4731</v>
      </c>
      <c r="N3330" s="242"/>
      <c r="O3330" s="242" t="s">
        <v>18819</v>
      </c>
      <c r="P3330" s="242" t="s">
        <v>14128</v>
      </c>
      <c r="Q3330" s="242" t="s">
        <v>4733</v>
      </c>
    </row>
    <row r="3331" spans="1:17">
      <c r="A3331" s="242" t="s">
        <v>15073</v>
      </c>
      <c r="B3331" s="242" t="s">
        <v>14362</v>
      </c>
      <c r="C3331" s="242" t="s">
        <v>15074</v>
      </c>
      <c r="D3331" s="242"/>
      <c r="E3331" s="242" t="s">
        <v>14130</v>
      </c>
      <c r="F3331" s="242" t="s">
        <v>4742</v>
      </c>
      <c r="G3331" s="240">
        <v>60</v>
      </c>
      <c r="H3331" s="241">
        <v>0</v>
      </c>
      <c r="I3331" s="242" t="s">
        <v>4738</v>
      </c>
      <c r="J3331" s="242" t="s">
        <v>4739</v>
      </c>
      <c r="K3331" s="242" t="s">
        <v>4729</v>
      </c>
      <c r="L3331" s="242" t="s">
        <v>4730</v>
      </c>
      <c r="M3331" s="242" t="s">
        <v>4740</v>
      </c>
      <c r="N3331" s="242" t="s">
        <v>5506</v>
      </c>
      <c r="O3331" s="242" t="s">
        <v>18819</v>
      </c>
      <c r="P3331" s="242" t="s">
        <v>14128</v>
      </c>
      <c r="Q3331" s="242" t="s">
        <v>4733</v>
      </c>
    </row>
    <row r="3332" spans="1:17">
      <c r="A3332" s="242" t="s">
        <v>15075</v>
      </c>
      <c r="B3332" s="242" t="s">
        <v>14362</v>
      </c>
      <c r="C3332" s="242" t="s">
        <v>15076</v>
      </c>
      <c r="D3332" s="242"/>
      <c r="E3332" s="242" t="s">
        <v>14130</v>
      </c>
      <c r="F3332" s="242" t="s">
        <v>4742</v>
      </c>
      <c r="G3332" s="240">
        <v>60</v>
      </c>
      <c r="H3332" s="241">
        <v>0</v>
      </c>
      <c r="I3332" s="242" t="s">
        <v>4780</v>
      </c>
      <c r="J3332" s="242" t="s">
        <v>4781</v>
      </c>
      <c r="K3332" s="242" t="s">
        <v>4729</v>
      </c>
      <c r="L3332" s="242" t="s">
        <v>4730</v>
      </c>
      <c r="M3332" s="242" t="s">
        <v>6439</v>
      </c>
      <c r="N3332" s="242"/>
      <c r="O3332" s="242" t="s">
        <v>18819</v>
      </c>
      <c r="P3332" s="242" t="s">
        <v>14128</v>
      </c>
      <c r="Q3332" s="242" t="s">
        <v>4733</v>
      </c>
    </row>
    <row r="3333" spans="1:17">
      <c r="A3333" s="242" t="s">
        <v>15077</v>
      </c>
      <c r="B3333" s="242" t="s">
        <v>14368</v>
      </c>
      <c r="C3333" s="242" t="s">
        <v>15078</v>
      </c>
      <c r="D3333" s="242" t="s">
        <v>4742</v>
      </c>
      <c r="E3333" s="242" t="s">
        <v>14150</v>
      </c>
      <c r="F3333" s="242"/>
      <c r="G3333" s="240">
        <v>60</v>
      </c>
      <c r="H3333" s="241">
        <v>0</v>
      </c>
      <c r="I3333" s="242" t="s">
        <v>4830</v>
      </c>
      <c r="J3333" s="242" t="s">
        <v>4831</v>
      </c>
      <c r="K3333" s="242" t="s">
        <v>4729</v>
      </c>
      <c r="L3333" s="242" t="s">
        <v>4832</v>
      </c>
      <c r="M3333" s="242" t="s">
        <v>5222</v>
      </c>
      <c r="N3333" s="242"/>
      <c r="O3333" s="242" t="s">
        <v>18819</v>
      </c>
      <c r="P3333" s="242" t="s">
        <v>14128</v>
      </c>
      <c r="Q3333" s="242" t="s">
        <v>8494</v>
      </c>
    </row>
    <row r="3334" spans="1:17">
      <c r="A3334" s="242" t="s">
        <v>15079</v>
      </c>
      <c r="B3334" s="242" t="s">
        <v>14362</v>
      </c>
      <c r="C3334" s="242" t="s">
        <v>15080</v>
      </c>
      <c r="D3334" s="242"/>
      <c r="E3334" s="242" t="s">
        <v>14130</v>
      </c>
      <c r="F3334" s="242" t="s">
        <v>4742</v>
      </c>
      <c r="G3334" s="240">
        <v>60</v>
      </c>
      <c r="H3334" s="241">
        <v>0</v>
      </c>
      <c r="I3334" s="242" t="s">
        <v>4775</v>
      </c>
      <c r="J3334" s="242" t="s">
        <v>4776</v>
      </c>
      <c r="K3334" s="242" t="s">
        <v>4729</v>
      </c>
      <c r="L3334" s="242" t="s">
        <v>4730</v>
      </c>
      <c r="M3334" s="242" t="s">
        <v>4908</v>
      </c>
      <c r="N3334" s="242" t="s">
        <v>4909</v>
      </c>
      <c r="O3334" s="242" t="s">
        <v>18819</v>
      </c>
      <c r="P3334" s="242" t="s">
        <v>14128</v>
      </c>
      <c r="Q3334" s="242" t="s">
        <v>4733</v>
      </c>
    </row>
    <row r="3335" spans="1:17">
      <c r="A3335" s="242" t="s">
        <v>15081</v>
      </c>
      <c r="B3335" s="242" t="s">
        <v>14368</v>
      </c>
      <c r="C3335" s="242" t="s">
        <v>15082</v>
      </c>
      <c r="D3335" s="242" t="s">
        <v>4742</v>
      </c>
      <c r="E3335" s="242" t="s">
        <v>14150</v>
      </c>
      <c r="F3335" s="242"/>
      <c r="G3335" s="240">
        <v>60</v>
      </c>
      <c r="H3335" s="241">
        <v>0</v>
      </c>
      <c r="I3335" s="242" t="s">
        <v>4830</v>
      </c>
      <c r="J3335" s="242" t="s">
        <v>4831</v>
      </c>
      <c r="K3335" s="242" t="s">
        <v>4729</v>
      </c>
      <c r="L3335" s="242" t="s">
        <v>4832</v>
      </c>
      <c r="M3335" s="242" t="s">
        <v>5222</v>
      </c>
      <c r="N3335" s="242"/>
      <c r="O3335" s="242" t="s">
        <v>18819</v>
      </c>
      <c r="P3335" s="242" t="s">
        <v>14128</v>
      </c>
      <c r="Q3335" s="242" t="s">
        <v>8494</v>
      </c>
    </row>
    <row r="3336" spans="1:17">
      <c r="A3336" s="242" t="s">
        <v>15083</v>
      </c>
      <c r="B3336" s="242" t="s">
        <v>14479</v>
      </c>
      <c r="C3336" s="242" t="s">
        <v>15084</v>
      </c>
      <c r="D3336" s="242" t="s">
        <v>4742</v>
      </c>
      <c r="E3336" s="242" t="s">
        <v>14150</v>
      </c>
      <c r="F3336" s="242"/>
      <c r="G3336" s="240">
        <v>60</v>
      </c>
      <c r="H3336" s="241">
        <v>0</v>
      </c>
      <c r="I3336" s="242" t="s">
        <v>4848</v>
      </c>
      <c r="J3336" s="242" t="s">
        <v>4849</v>
      </c>
      <c r="K3336" s="242" t="s">
        <v>4729</v>
      </c>
      <c r="L3336" s="242" t="s">
        <v>4832</v>
      </c>
      <c r="M3336" s="242" t="s">
        <v>6018</v>
      </c>
      <c r="N3336" s="242"/>
      <c r="O3336" s="242" t="s">
        <v>18819</v>
      </c>
      <c r="P3336" s="242" t="s">
        <v>14128</v>
      </c>
      <c r="Q3336" s="242" t="s">
        <v>8494</v>
      </c>
    </row>
    <row r="3337" spans="1:17">
      <c r="A3337" s="242" t="s">
        <v>15085</v>
      </c>
      <c r="B3337" s="242" t="s">
        <v>14368</v>
      </c>
      <c r="C3337" s="242" t="s">
        <v>15086</v>
      </c>
      <c r="D3337" s="242" t="s">
        <v>4742</v>
      </c>
      <c r="E3337" s="242" t="s">
        <v>14150</v>
      </c>
      <c r="F3337" s="242"/>
      <c r="G3337" s="240">
        <v>60</v>
      </c>
      <c r="H3337" s="241">
        <v>0</v>
      </c>
      <c r="I3337" s="242" t="s">
        <v>4830</v>
      </c>
      <c r="J3337" s="242" t="s">
        <v>4831</v>
      </c>
      <c r="K3337" s="242" t="s">
        <v>4729</v>
      </c>
      <c r="L3337" s="242" t="s">
        <v>4832</v>
      </c>
      <c r="M3337" s="242" t="s">
        <v>5222</v>
      </c>
      <c r="N3337" s="242"/>
      <c r="O3337" s="242" t="s">
        <v>18819</v>
      </c>
      <c r="P3337" s="242" t="s">
        <v>14128</v>
      </c>
      <c r="Q3337" s="242" t="s">
        <v>8494</v>
      </c>
    </row>
    <row r="3338" spans="1:17">
      <c r="A3338" s="242" t="s">
        <v>15087</v>
      </c>
      <c r="B3338" s="242" t="s">
        <v>14368</v>
      </c>
      <c r="C3338" s="242" t="s">
        <v>15088</v>
      </c>
      <c r="D3338" s="242" t="s">
        <v>4742</v>
      </c>
      <c r="E3338" s="242" t="s">
        <v>14150</v>
      </c>
      <c r="F3338" s="242"/>
      <c r="G3338" s="240">
        <v>60</v>
      </c>
      <c r="H3338" s="241">
        <v>0</v>
      </c>
      <c r="I3338" s="242" t="s">
        <v>4830</v>
      </c>
      <c r="J3338" s="242" t="s">
        <v>4831</v>
      </c>
      <c r="K3338" s="242" t="s">
        <v>4729</v>
      </c>
      <c r="L3338" s="242" t="s">
        <v>4832</v>
      </c>
      <c r="M3338" s="242" t="s">
        <v>4901</v>
      </c>
      <c r="N3338" s="242"/>
      <c r="O3338" s="242" t="s">
        <v>18819</v>
      </c>
      <c r="P3338" s="242" t="s">
        <v>14128</v>
      </c>
      <c r="Q3338" s="242" t="s">
        <v>8494</v>
      </c>
    </row>
    <row r="3339" spans="1:17">
      <c r="A3339" s="242" t="s">
        <v>15089</v>
      </c>
      <c r="B3339" s="242" t="s">
        <v>15090</v>
      </c>
      <c r="C3339" s="242" t="s">
        <v>15091</v>
      </c>
      <c r="D3339" s="242" t="s">
        <v>4742</v>
      </c>
      <c r="E3339" s="242" t="s">
        <v>14150</v>
      </c>
      <c r="F3339" s="242"/>
      <c r="G3339" s="240">
        <v>60</v>
      </c>
      <c r="H3339" s="241">
        <v>0</v>
      </c>
      <c r="I3339" s="242" t="s">
        <v>9474</v>
      </c>
      <c r="J3339" s="242" t="s">
        <v>9475</v>
      </c>
      <c r="K3339" s="242" t="s">
        <v>4729</v>
      </c>
      <c r="L3339" s="242" t="s">
        <v>4832</v>
      </c>
      <c r="M3339" s="242" t="s">
        <v>5302</v>
      </c>
      <c r="N3339" s="242"/>
      <c r="O3339" s="242" t="s">
        <v>18819</v>
      </c>
      <c r="P3339" s="242" t="s">
        <v>14128</v>
      </c>
      <c r="Q3339" s="242" t="s">
        <v>8494</v>
      </c>
    </row>
    <row r="3340" spans="1:17">
      <c r="A3340" s="242" t="s">
        <v>15092</v>
      </c>
      <c r="B3340" s="242" t="s">
        <v>15093</v>
      </c>
      <c r="C3340" s="242" t="s">
        <v>15094</v>
      </c>
      <c r="D3340" s="242"/>
      <c r="E3340" s="242" t="s">
        <v>14130</v>
      </c>
      <c r="F3340" s="242" t="s">
        <v>4742</v>
      </c>
      <c r="G3340" s="240">
        <v>60</v>
      </c>
      <c r="H3340" s="241">
        <v>0</v>
      </c>
      <c r="I3340" s="242" t="s">
        <v>4808</v>
      </c>
      <c r="J3340" s="242" t="s">
        <v>4809</v>
      </c>
      <c r="K3340" s="242" t="s">
        <v>4729</v>
      </c>
      <c r="L3340" s="242" t="s">
        <v>4730</v>
      </c>
      <c r="M3340" s="242" t="s">
        <v>4810</v>
      </c>
      <c r="N3340" s="242" t="s">
        <v>7012</v>
      </c>
      <c r="O3340" s="242" t="s">
        <v>18819</v>
      </c>
      <c r="P3340" s="242" t="s">
        <v>14128</v>
      </c>
      <c r="Q3340" s="242" t="s">
        <v>4733</v>
      </c>
    </row>
    <row r="3341" spans="1:17">
      <c r="A3341" s="242" t="s">
        <v>15095</v>
      </c>
      <c r="B3341" s="242" t="s">
        <v>15096</v>
      </c>
      <c r="C3341" s="242" t="s">
        <v>15097</v>
      </c>
      <c r="D3341" s="242"/>
      <c r="E3341" s="242" t="s">
        <v>14130</v>
      </c>
      <c r="F3341" s="242" t="s">
        <v>4742</v>
      </c>
      <c r="G3341" s="240">
        <v>60</v>
      </c>
      <c r="H3341" s="241">
        <v>0</v>
      </c>
      <c r="I3341" s="242" t="s">
        <v>4747</v>
      </c>
      <c r="J3341" s="242" t="s">
        <v>4748</v>
      </c>
      <c r="K3341" s="242" t="s">
        <v>4729</v>
      </c>
      <c r="L3341" s="242" t="s">
        <v>4730</v>
      </c>
      <c r="M3341" s="242" t="s">
        <v>4926</v>
      </c>
      <c r="N3341" s="242" t="s">
        <v>11872</v>
      </c>
      <c r="O3341" s="242" t="s">
        <v>18819</v>
      </c>
      <c r="P3341" s="242" t="s">
        <v>14128</v>
      </c>
      <c r="Q3341" s="242" t="s">
        <v>4733</v>
      </c>
    </row>
    <row r="3342" spans="1:17">
      <c r="A3342" s="242" t="s">
        <v>15098</v>
      </c>
      <c r="B3342" s="242" t="s">
        <v>15099</v>
      </c>
      <c r="C3342" s="242" t="s">
        <v>15100</v>
      </c>
      <c r="D3342" s="242"/>
      <c r="E3342" s="242" t="s">
        <v>14130</v>
      </c>
      <c r="F3342" s="242" t="s">
        <v>4742</v>
      </c>
      <c r="G3342" s="240">
        <v>60</v>
      </c>
      <c r="H3342" s="241">
        <v>0</v>
      </c>
      <c r="I3342" s="242" t="s">
        <v>4738</v>
      </c>
      <c r="J3342" s="242" t="s">
        <v>4739</v>
      </c>
      <c r="K3342" s="242" t="s">
        <v>4729</v>
      </c>
      <c r="L3342" s="242" t="s">
        <v>4730</v>
      </c>
      <c r="M3342" s="242" t="s">
        <v>4785</v>
      </c>
      <c r="N3342" s="242" t="s">
        <v>11872</v>
      </c>
      <c r="O3342" s="242" t="s">
        <v>18819</v>
      </c>
      <c r="P3342" s="242" t="s">
        <v>14128</v>
      </c>
      <c r="Q3342" s="242" t="s">
        <v>4733</v>
      </c>
    </row>
    <row r="3343" spans="1:17">
      <c r="A3343" s="242" t="s">
        <v>15101</v>
      </c>
      <c r="B3343" s="242" t="s">
        <v>15102</v>
      </c>
      <c r="C3343" s="242" t="s">
        <v>15103</v>
      </c>
      <c r="D3343" s="242"/>
      <c r="E3343" s="242" t="s">
        <v>14130</v>
      </c>
      <c r="F3343" s="242" t="s">
        <v>4742</v>
      </c>
      <c r="G3343" s="240">
        <v>60</v>
      </c>
      <c r="H3343" s="241">
        <v>0</v>
      </c>
      <c r="I3343" s="242" t="s">
        <v>4738</v>
      </c>
      <c r="J3343" s="242" t="s">
        <v>4739</v>
      </c>
      <c r="K3343" s="242" t="s">
        <v>4729</v>
      </c>
      <c r="L3343" s="242" t="s">
        <v>4730</v>
      </c>
      <c r="M3343" s="242" t="s">
        <v>4740</v>
      </c>
      <c r="N3343" s="242" t="s">
        <v>5506</v>
      </c>
      <c r="O3343" s="242" t="s">
        <v>18819</v>
      </c>
      <c r="P3343" s="242" t="s">
        <v>14128</v>
      </c>
      <c r="Q3343" s="242" t="s">
        <v>4733</v>
      </c>
    </row>
    <row r="3344" spans="1:17">
      <c r="A3344" s="242" t="s">
        <v>15104</v>
      </c>
      <c r="B3344" s="242" t="s">
        <v>15105</v>
      </c>
      <c r="C3344" s="242" t="s">
        <v>15106</v>
      </c>
      <c r="D3344" s="242" t="s">
        <v>4742</v>
      </c>
      <c r="E3344" s="242" t="s">
        <v>14150</v>
      </c>
      <c r="F3344" s="242"/>
      <c r="G3344" s="240">
        <v>60</v>
      </c>
      <c r="H3344" s="241">
        <v>0</v>
      </c>
      <c r="I3344" s="242" t="s">
        <v>4842</v>
      </c>
      <c r="J3344" s="242" t="s">
        <v>4843</v>
      </c>
      <c r="K3344" s="242" t="s">
        <v>4729</v>
      </c>
      <c r="L3344" s="242" t="s">
        <v>4832</v>
      </c>
      <c r="M3344" s="242" t="s">
        <v>5264</v>
      </c>
      <c r="N3344" s="242"/>
      <c r="O3344" s="242" t="s">
        <v>18819</v>
      </c>
      <c r="P3344" s="242" t="s">
        <v>14128</v>
      </c>
      <c r="Q3344" s="242" t="s">
        <v>8494</v>
      </c>
    </row>
    <row r="3345" spans="1:17">
      <c r="A3345" s="242" t="s">
        <v>15107</v>
      </c>
      <c r="B3345" s="242" t="s">
        <v>15108</v>
      </c>
      <c r="C3345" s="242" t="s">
        <v>15109</v>
      </c>
      <c r="D3345" s="242" t="s">
        <v>4742</v>
      </c>
      <c r="E3345" s="242" t="s">
        <v>14150</v>
      </c>
      <c r="F3345" s="242"/>
      <c r="G3345" s="240">
        <v>60</v>
      </c>
      <c r="H3345" s="241">
        <v>0</v>
      </c>
      <c r="I3345" s="242" t="s">
        <v>4830</v>
      </c>
      <c r="J3345" s="242" t="s">
        <v>4831</v>
      </c>
      <c r="K3345" s="242" t="s">
        <v>4729</v>
      </c>
      <c r="L3345" s="242" t="s">
        <v>4832</v>
      </c>
      <c r="M3345" s="242" t="s">
        <v>5283</v>
      </c>
      <c r="N3345" s="242"/>
      <c r="O3345" s="242" t="s">
        <v>18819</v>
      </c>
      <c r="P3345" s="242" t="s">
        <v>14128</v>
      </c>
      <c r="Q3345" s="242" t="s">
        <v>8494</v>
      </c>
    </row>
    <row r="3346" spans="1:17">
      <c r="A3346" s="242" t="s">
        <v>15110</v>
      </c>
      <c r="B3346" s="242" t="s">
        <v>15111</v>
      </c>
      <c r="C3346" s="242" t="s">
        <v>15112</v>
      </c>
      <c r="D3346" s="242"/>
      <c r="E3346" s="242" t="s">
        <v>14130</v>
      </c>
      <c r="F3346" s="242" t="s">
        <v>4742</v>
      </c>
      <c r="G3346" s="240">
        <v>60</v>
      </c>
      <c r="H3346" s="241">
        <v>0</v>
      </c>
      <c r="I3346" s="242" t="s">
        <v>4747</v>
      </c>
      <c r="J3346" s="242" t="s">
        <v>4748</v>
      </c>
      <c r="K3346" s="242" t="s">
        <v>4729</v>
      </c>
      <c r="L3346" s="242" t="s">
        <v>4730</v>
      </c>
      <c r="M3346" s="242" t="s">
        <v>4926</v>
      </c>
      <c r="N3346" s="242" t="s">
        <v>7354</v>
      </c>
      <c r="O3346" s="242" t="s">
        <v>18819</v>
      </c>
      <c r="P3346" s="242" t="s">
        <v>14128</v>
      </c>
      <c r="Q3346" s="242" t="s">
        <v>4733</v>
      </c>
    </row>
    <row r="3347" spans="1:17">
      <c r="A3347" s="242" t="s">
        <v>15113</v>
      </c>
      <c r="B3347" s="242" t="s">
        <v>15114</v>
      </c>
      <c r="C3347" s="242" t="s">
        <v>15115</v>
      </c>
      <c r="D3347" s="242"/>
      <c r="E3347" s="242" t="s">
        <v>14130</v>
      </c>
      <c r="F3347" s="242" t="s">
        <v>4742</v>
      </c>
      <c r="G3347" s="240">
        <v>60</v>
      </c>
      <c r="H3347" s="241">
        <v>0</v>
      </c>
      <c r="I3347" s="242" t="s">
        <v>4808</v>
      </c>
      <c r="J3347" s="242" t="s">
        <v>4809</v>
      </c>
      <c r="K3347" s="242" t="s">
        <v>4729</v>
      </c>
      <c r="L3347" s="242" t="s">
        <v>4730</v>
      </c>
      <c r="M3347" s="242" t="s">
        <v>6564</v>
      </c>
      <c r="N3347" s="242"/>
      <c r="O3347" s="242" t="s">
        <v>18819</v>
      </c>
      <c r="P3347" s="242" t="s">
        <v>14128</v>
      </c>
      <c r="Q3347" s="242" t="s">
        <v>4733</v>
      </c>
    </row>
    <row r="3348" spans="1:17">
      <c r="A3348" s="242" t="s">
        <v>15116</v>
      </c>
      <c r="B3348" s="242" t="s">
        <v>15117</v>
      </c>
      <c r="C3348" s="242" t="s">
        <v>15118</v>
      </c>
      <c r="D3348" s="242"/>
      <c r="E3348" s="242" t="s">
        <v>14130</v>
      </c>
      <c r="F3348" s="242" t="s">
        <v>4742</v>
      </c>
      <c r="G3348" s="240">
        <v>60</v>
      </c>
      <c r="H3348" s="241">
        <v>0</v>
      </c>
      <c r="I3348" s="242" t="s">
        <v>4780</v>
      </c>
      <c r="J3348" s="242" t="s">
        <v>4781</v>
      </c>
      <c r="K3348" s="242" t="s">
        <v>4729</v>
      </c>
      <c r="L3348" s="242" t="s">
        <v>4730</v>
      </c>
      <c r="M3348" s="242" t="s">
        <v>6439</v>
      </c>
      <c r="N3348" s="242" t="s">
        <v>7026</v>
      </c>
      <c r="O3348" s="242" t="s">
        <v>18819</v>
      </c>
      <c r="P3348" s="242" t="s">
        <v>14128</v>
      </c>
      <c r="Q3348" s="242" t="s">
        <v>4733</v>
      </c>
    </row>
    <row r="3349" spans="1:17">
      <c r="A3349" s="242" t="s">
        <v>15119</v>
      </c>
      <c r="B3349" s="242" t="s">
        <v>15120</v>
      </c>
      <c r="C3349" s="242" t="s">
        <v>15121</v>
      </c>
      <c r="D3349" s="242"/>
      <c r="E3349" s="242" t="s">
        <v>14130</v>
      </c>
      <c r="F3349" s="242" t="s">
        <v>4742</v>
      </c>
      <c r="G3349" s="240">
        <v>60</v>
      </c>
      <c r="H3349" s="241">
        <v>0</v>
      </c>
      <c r="I3349" s="242" t="s">
        <v>4808</v>
      </c>
      <c r="J3349" s="242" t="s">
        <v>4809</v>
      </c>
      <c r="K3349" s="242" t="s">
        <v>4729</v>
      </c>
      <c r="L3349" s="242" t="s">
        <v>4730</v>
      </c>
      <c r="M3349" s="242" t="s">
        <v>5113</v>
      </c>
      <c r="N3349" s="242" t="s">
        <v>15122</v>
      </c>
      <c r="O3349" s="242" t="s">
        <v>18819</v>
      </c>
      <c r="P3349" s="242" t="s">
        <v>14128</v>
      </c>
      <c r="Q3349" s="242" t="s">
        <v>4733</v>
      </c>
    </row>
    <row r="3350" spans="1:17">
      <c r="A3350" s="242" t="s">
        <v>15123</v>
      </c>
      <c r="B3350" s="242" t="s">
        <v>15124</v>
      </c>
      <c r="C3350" s="242" t="s">
        <v>15125</v>
      </c>
      <c r="D3350" s="242"/>
      <c r="E3350" s="242" t="s">
        <v>14130</v>
      </c>
      <c r="F3350" s="242" t="s">
        <v>4742</v>
      </c>
      <c r="G3350" s="240">
        <v>60</v>
      </c>
      <c r="H3350" s="241">
        <v>0</v>
      </c>
      <c r="I3350" s="242" t="s">
        <v>4747</v>
      </c>
      <c r="J3350" s="242" t="s">
        <v>4748</v>
      </c>
      <c r="K3350" s="242" t="s">
        <v>4729</v>
      </c>
      <c r="L3350" s="242" t="s">
        <v>4730</v>
      </c>
      <c r="M3350" s="242" t="s">
        <v>4926</v>
      </c>
      <c r="N3350" s="242" t="s">
        <v>7354</v>
      </c>
      <c r="O3350" s="242" t="s">
        <v>18819</v>
      </c>
      <c r="P3350" s="242" t="s">
        <v>14128</v>
      </c>
      <c r="Q3350" s="242" t="s">
        <v>4733</v>
      </c>
    </row>
    <row r="3351" spans="1:17">
      <c r="A3351" s="242" t="s">
        <v>15126</v>
      </c>
      <c r="B3351" s="242" t="s">
        <v>15127</v>
      </c>
      <c r="C3351" s="242" t="s">
        <v>15128</v>
      </c>
      <c r="D3351" s="242"/>
      <c r="E3351" s="242" t="s">
        <v>14130</v>
      </c>
      <c r="F3351" s="242" t="s">
        <v>4742</v>
      </c>
      <c r="G3351" s="240">
        <v>60</v>
      </c>
      <c r="H3351" s="241">
        <v>0</v>
      </c>
      <c r="I3351" s="242" t="s">
        <v>4780</v>
      </c>
      <c r="J3351" s="242" t="s">
        <v>4781</v>
      </c>
      <c r="K3351" s="242" t="s">
        <v>4729</v>
      </c>
      <c r="L3351" s="242" t="s">
        <v>4730</v>
      </c>
      <c r="M3351" s="242" t="s">
        <v>4816</v>
      </c>
      <c r="N3351" s="242" t="s">
        <v>15129</v>
      </c>
      <c r="O3351" s="242" t="s">
        <v>18819</v>
      </c>
      <c r="P3351" s="242" t="s">
        <v>14128</v>
      </c>
      <c r="Q3351" s="242" t="s">
        <v>4733</v>
      </c>
    </row>
    <row r="3352" spans="1:17">
      <c r="A3352" s="242" t="s">
        <v>15130</v>
      </c>
      <c r="B3352" s="242" t="s">
        <v>15131</v>
      </c>
      <c r="C3352" s="242" t="s">
        <v>15132</v>
      </c>
      <c r="D3352" s="242" t="s">
        <v>4742</v>
      </c>
      <c r="E3352" s="242" t="s">
        <v>14150</v>
      </c>
      <c r="F3352" s="242"/>
      <c r="G3352" s="240">
        <v>60</v>
      </c>
      <c r="H3352" s="241">
        <v>0</v>
      </c>
      <c r="I3352" s="242" t="s">
        <v>4842</v>
      </c>
      <c r="J3352" s="242" t="s">
        <v>4843</v>
      </c>
      <c r="K3352" s="242" t="s">
        <v>4729</v>
      </c>
      <c r="L3352" s="242" t="s">
        <v>4832</v>
      </c>
      <c r="M3352" s="242" t="s">
        <v>5264</v>
      </c>
      <c r="N3352" s="242"/>
      <c r="O3352" s="242" t="s">
        <v>18819</v>
      </c>
      <c r="P3352" s="242" t="s">
        <v>14128</v>
      </c>
      <c r="Q3352" s="242" t="s">
        <v>8494</v>
      </c>
    </row>
    <row r="3353" spans="1:17">
      <c r="A3353" s="242" t="s">
        <v>15133</v>
      </c>
      <c r="B3353" s="242" t="s">
        <v>15134</v>
      </c>
      <c r="C3353" s="242" t="s">
        <v>15135</v>
      </c>
      <c r="D3353" s="242" t="s">
        <v>4742</v>
      </c>
      <c r="E3353" s="242" t="s">
        <v>14150</v>
      </c>
      <c r="F3353" s="242"/>
      <c r="G3353" s="240">
        <v>60</v>
      </c>
      <c r="H3353" s="241">
        <v>0</v>
      </c>
      <c r="I3353" s="242" t="s">
        <v>9474</v>
      </c>
      <c r="J3353" s="242" t="s">
        <v>9475</v>
      </c>
      <c r="K3353" s="242" t="s">
        <v>4729</v>
      </c>
      <c r="L3353" s="242" t="s">
        <v>4832</v>
      </c>
      <c r="M3353" s="242" t="s">
        <v>13746</v>
      </c>
      <c r="N3353" s="242"/>
      <c r="O3353" s="242" t="s">
        <v>18819</v>
      </c>
      <c r="P3353" s="242" t="s">
        <v>14128</v>
      </c>
      <c r="Q3353" s="242" t="s">
        <v>8494</v>
      </c>
    </row>
    <row r="3354" spans="1:17">
      <c r="A3354" s="242" t="s">
        <v>15136</v>
      </c>
      <c r="B3354" s="242" t="s">
        <v>15137</v>
      </c>
      <c r="C3354" s="242" t="s">
        <v>15138</v>
      </c>
      <c r="D3354" s="242"/>
      <c r="E3354" s="242" t="s">
        <v>14130</v>
      </c>
      <c r="F3354" s="242" t="s">
        <v>4742</v>
      </c>
      <c r="G3354" s="240">
        <v>60</v>
      </c>
      <c r="H3354" s="241">
        <v>0</v>
      </c>
      <c r="I3354" s="242" t="s">
        <v>4808</v>
      </c>
      <c r="J3354" s="242" t="s">
        <v>4809</v>
      </c>
      <c r="K3354" s="242" t="s">
        <v>4729</v>
      </c>
      <c r="L3354" s="242" t="s">
        <v>4730</v>
      </c>
      <c r="M3354" s="242" t="s">
        <v>4810</v>
      </c>
      <c r="N3354" s="242" t="s">
        <v>7026</v>
      </c>
      <c r="O3354" s="242" t="s">
        <v>18819</v>
      </c>
      <c r="P3354" s="242" t="s">
        <v>14128</v>
      </c>
      <c r="Q3354" s="242" t="s">
        <v>4733</v>
      </c>
    </row>
    <row r="3355" spans="1:17">
      <c r="A3355" s="242" t="s">
        <v>15139</v>
      </c>
      <c r="B3355" s="242" t="s">
        <v>15140</v>
      </c>
      <c r="C3355" s="242" t="s">
        <v>15141</v>
      </c>
      <c r="D3355" s="242"/>
      <c r="E3355" s="242" t="s">
        <v>15142</v>
      </c>
      <c r="F3355" s="242" t="s">
        <v>4742</v>
      </c>
      <c r="G3355" s="240">
        <v>60</v>
      </c>
      <c r="H3355" s="241">
        <v>0</v>
      </c>
      <c r="I3355" s="242" t="s">
        <v>4842</v>
      </c>
      <c r="J3355" s="242" t="s">
        <v>4843</v>
      </c>
      <c r="K3355" s="242" t="s">
        <v>4729</v>
      </c>
      <c r="L3355" s="242" t="s">
        <v>4832</v>
      </c>
      <c r="M3355" s="242" t="s">
        <v>5202</v>
      </c>
      <c r="N3355" s="242"/>
      <c r="O3355" s="242" t="s">
        <v>18819</v>
      </c>
      <c r="P3355" s="242" t="s">
        <v>14128</v>
      </c>
      <c r="Q3355" s="242" t="s">
        <v>4733</v>
      </c>
    </row>
    <row r="3356" spans="1:17">
      <c r="A3356" s="242" t="s">
        <v>15143</v>
      </c>
      <c r="B3356" s="242" t="s">
        <v>15144</v>
      </c>
      <c r="C3356" s="242" t="s">
        <v>15145</v>
      </c>
      <c r="D3356" s="242"/>
      <c r="E3356" s="242" t="s">
        <v>15142</v>
      </c>
      <c r="F3356" s="242" t="s">
        <v>4742</v>
      </c>
      <c r="G3356" s="240">
        <v>60</v>
      </c>
      <c r="H3356" s="241">
        <v>0</v>
      </c>
      <c r="I3356" s="242" t="s">
        <v>4830</v>
      </c>
      <c r="J3356" s="242" t="s">
        <v>4831</v>
      </c>
      <c r="K3356" s="242" t="s">
        <v>4729</v>
      </c>
      <c r="L3356" s="242" t="s">
        <v>4832</v>
      </c>
      <c r="M3356" s="242" t="s">
        <v>9489</v>
      </c>
      <c r="N3356" s="242"/>
      <c r="O3356" s="242" t="s">
        <v>18819</v>
      </c>
      <c r="P3356" s="242" t="s">
        <v>14128</v>
      </c>
      <c r="Q3356" s="242" t="s">
        <v>4733</v>
      </c>
    </row>
    <row r="3357" spans="1:17">
      <c r="A3357" s="242" t="s">
        <v>15146</v>
      </c>
      <c r="B3357" s="242" t="s">
        <v>15147</v>
      </c>
      <c r="C3357" s="242" t="s">
        <v>15148</v>
      </c>
      <c r="D3357" s="242"/>
      <c r="E3357" s="242" t="s">
        <v>14130</v>
      </c>
      <c r="F3357" s="242" t="s">
        <v>4742</v>
      </c>
      <c r="G3357" s="240">
        <v>60</v>
      </c>
      <c r="H3357" s="241">
        <v>0</v>
      </c>
      <c r="I3357" s="242" t="s">
        <v>4780</v>
      </c>
      <c r="J3357" s="242" t="s">
        <v>4781</v>
      </c>
      <c r="K3357" s="242" t="s">
        <v>4729</v>
      </c>
      <c r="L3357" s="242" t="s">
        <v>4730</v>
      </c>
      <c r="M3357" s="242" t="s">
        <v>4872</v>
      </c>
      <c r="N3357" s="242" t="s">
        <v>7026</v>
      </c>
      <c r="O3357" s="242" t="s">
        <v>18819</v>
      </c>
      <c r="P3357" s="242" t="s">
        <v>14128</v>
      </c>
      <c r="Q3357" s="242" t="s">
        <v>4733</v>
      </c>
    </row>
    <row r="3358" spans="1:17">
      <c r="A3358" s="242" t="s">
        <v>15149</v>
      </c>
      <c r="B3358" s="242" t="s">
        <v>15150</v>
      </c>
      <c r="C3358" s="242" t="s">
        <v>15151</v>
      </c>
      <c r="D3358" s="242"/>
      <c r="E3358" s="242" t="s">
        <v>14360</v>
      </c>
      <c r="F3358" s="242"/>
      <c r="G3358" s="240">
        <v>60</v>
      </c>
      <c r="H3358" s="241">
        <v>0</v>
      </c>
      <c r="I3358" s="242" t="s">
        <v>4808</v>
      </c>
      <c r="J3358" s="242" t="s">
        <v>4809</v>
      </c>
      <c r="K3358" s="242" t="s">
        <v>4729</v>
      </c>
      <c r="L3358" s="242" t="s">
        <v>4730</v>
      </c>
      <c r="M3358" s="242" t="s">
        <v>4810</v>
      </c>
      <c r="N3358" s="242"/>
      <c r="O3358" s="242" t="s">
        <v>18819</v>
      </c>
      <c r="P3358" s="242" t="s">
        <v>14128</v>
      </c>
      <c r="Q3358" s="242" t="s">
        <v>4733</v>
      </c>
    </row>
    <row r="3359" spans="1:17">
      <c r="A3359" s="242" t="s">
        <v>15152</v>
      </c>
      <c r="B3359" s="242" t="s">
        <v>15153</v>
      </c>
      <c r="C3359" s="242" t="s">
        <v>15154</v>
      </c>
      <c r="D3359" s="242" t="s">
        <v>4742</v>
      </c>
      <c r="E3359" s="242" t="s">
        <v>14150</v>
      </c>
      <c r="F3359" s="242"/>
      <c r="G3359" s="240">
        <v>60</v>
      </c>
      <c r="H3359" s="241">
        <v>0</v>
      </c>
      <c r="I3359" s="242" t="s">
        <v>4830</v>
      </c>
      <c r="J3359" s="242" t="s">
        <v>4831</v>
      </c>
      <c r="K3359" s="242" t="s">
        <v>4729</v>
      </c>
      <c r="L3359" s="242" t="s">
        <v>4832</v>
      </c>
      <c r="M3359" s="242" t="s">
        <v>9489</v>
      </c>
      <c r="N3359" s="242"/>
      <c r="O3359" s="242" t="s">
        <v>18819</v>
      </c>
      <c r="P3359" s="242" t="s">
        <v>14128</v>
      </c>
      <c r="Q3359" s="242" t="s">
        <v>8494</v>
      </c>
    </row>
    <row r="3360" spans="1:17">
      <c r="A3360" s="242" t="s">
        <v>15155</v>
      </c>
      <c r="B3360" s="242" t="s">
        <v>15156</v>
      </c>
      <c r="C3360" s="242" t="s">
        <v>15157</v>
      </c>
      <c r="D3360" s="242"/>
      <c r="E3360" s="242" t="s">
        <v>14130</v>
      </c>
      <c r="F3360" s="242" t="s">
        <v>4742</v>
      </c>
      <c r="G3360" s="240">
        <v>60</v>
      </c>
      <c r="H3360" s="241">
        <v>0</v>
      </c>
      <c r="I3360" s="242" t="s">
        <v>4780</v>
      </c>
      <c r="J3360" s="242" t="s">
        <v>4781</v>
      </c>
      <c r="K3360" s="242" t="s">
        <v>4729</v>
      </c>
      <c r="L3360" s="242" t="s">
        <v>4730</v>
      </c>
      <c r="M3360" s="242" t="s">
        <v>4872</v>
      </c>
      <c r="N3360" s="242"/>
      <c r="O3360" s="242" t="s">
        <v>18819</v>
      </c>
      <c r="P3360" s="242" t="s">
        <v>14128</v>
      </c>
      <c r="Q3360" s="242" t="s">
        <v>4733</v>
      </c>
    </row>
    <row r="3361" spans="1:17">
      <c r="A3361" s="242" t="s">
        <v>15158</v>
      </c>
      <c r="B3361" s="242" t="s">
        <v>15159</v>
      </c>
      <c r="C3361" s="242" t="s">
        <v>15160</v>
      </c>
      <c r="D3361" s="242" t="s">
        <v>4742</v>
      </c>
      <c r="E3361" s="242" t="s">
        <v>14150</v>
      </c>
      <c r="F3361" s="242"/>
      <c r="G3361" s="240">
        <v>60</v>
      </c>
      <c r="H3361" s="241">
        <v>0</v>
      </c>
      <c r="I3361" s="242" t="s">
        <v>9474</v>
      </c>
      <c r="J3361" s="242" t="s">
        <v>9475</v>
      </c>
      <c r="K3361" s="242" t="s">
        <v>4729</v>
      </c>
      <c r="L3361" s="242" t="s">
        <v>4832</v>
      </c>
      <c r="M3361" s="242" t="s">
        <v>5336</v>
      </c>
      <c r="N3361" s="242"/>
      <c r="O3361" s="242" t="s">
        <v>18819</v>
      </c>
      <c r="P3361" s="242" t="s">
        <v>14128</v>
      </c>
      <c r="Q3361" s="242" t="s">
        <v>8494</v>
      </c>
    </row>
    <row r="3362" spans="1:17">
      <c r="A3362" s="242" t="s">
        <v>15161</v>
      </c>
      <c r="B3362" s="242" t="s">
        <v>15162</v>
      </c>
      <c r="C3362" s="242" t="s">
        <v>15163</v>
      </c>
      <c r="D3362" s="242"/>
      <c r="E3362" s="242" t="s">
        <v>14130</v>
      </c>
      <c r="F3362" s="242" t="s">
        <v>4742</v>
      </c>
      <c r="G3362" s="240">
        <v>60</v>
      </c>
      <c r="H3362" s="241">
        <v>0</v>
      </c>
      <c r="I3362" s="242" t="s">
        <v>4808</v>
      </c>
      <c r="J3362" s="242" t="s">
        <v>4809</v>
      </c>
      <c r="K3362" s="242" t="s">
        <v>4729</v>
      </c>
      <c r="L3362" s="242" t="s">
        <v>4730</v>
      </c>
      <c r="M3362" s="242" t="s">
        <v>5113</v>
      </c>
      <c r="N3362" s="242" t="s">
        <v>15122</v>
      </c>
      <c r="O3362" s="242" t="s">
        <v>18819</v>
      </c>
      <c r="P3362" s="242" t="s">
        <v>14128</v>
      </c>
      <c r="Q3362" s="242" t="s">
        <v>4733</v>
      </c>
    </row>
    <row r="3363" spans="1:17">
      <c r="A3363" s="242" t="s">
        <v>15164</v>
      </c>
      <c r="B3363" s="242" t="s">
        <v>15165</v>
      </c>
      <c r="C3363" s="242" t="s">
        <v>15166</v>
      </c>
      <c r="D3363" s="242"/>
      <c r="E3363" s="242" t="s">
        <v>15142</v>
      </c>
      <c r="F3363" s="242"/>
      <c r="G3363" s="240">
        <v>60</v>
      </c>
      <c r="H3363" s="241">
        <v>0</v>
      </c>
      <c r="I3363" s="242" t="s">
        <v>4842</v>
      </c>
      <c r="J3363" s="242" t="s">
        <v>4843</v>
      </c>
      <c r="K3363" s="242" t="s">
        <v>4729</v>
      </c>
      <c r="L3363" s="242" t="s">
        <v>4832</v>
      </c>
      <c r="M3363" s="242" t="s">
        <v>5194</v>
      </c>
      <c r="N3363" s="242" t="s">
        <v>15167</v>
      </c>
      <c r="O3363" s="242" t="s">
        <v>18819</v>
      </c>
      <c r="P3363" s="242" t="s">
        <v>14128</v>
      </c>
      <c r="Q3363" s="242" t="s">
        <v>4733</v>
      </c>
    </row>
    <row r="3364" spans="1:17">
      <c r="A3364" s="242" t="s">
        <v>15168</v>
      </c>
      <c r="B3364" s="242" t="s">
        <v>15169</v>
      </c>
      <c r="C3364" s="242" t="s">
        <v>15170</v>
      </c>
      <c r="D3364" s="242" t="s">
        <v>4742</v>
      </c>
      <c r="E3364" s="242" t="s">
        <v>14150</v>
      </c>
      <c r="F3364" s="242"/>
      <c r="G3364" s="240">
        <v>60</v>
      </c>
      <c r="H3364" s="241">
        <v>0</v>
      </c>
      <c r="I3364" s="242" t="s">
        <v>4842</v>
      </c>
      <c r="J3364" s="242" t="s">
        <v>4843</v>
      </c>
      <c r="K3364" s="242" t="s">
        <v>4729</v>
      </c>
      <c r="L3364" s="242" t="s">
        <v>4832</v>
      </c>
      <c r="M3364" s="242" t="s">
        <v>14111</v>
      </c>
      <c r="N3364" s="242"/>
      <c r="O3364" s="242" t="s">
        <v>18819</v>
      </c>
      <c r="P3364" s="242" t="s">
        <v>14128</v>
      </c>
      <c r="Q3364" s="242" t="s">
        <v>8494</v>
      </c>
    </row>
    <row r="3365" spans="1:17">
      <c r="A3365" s="242" t="s">
        <v>15171</v>
      </c>
      <c r="B3365" s="242" t="s">
        <v>15172</v>
      </c>
      <c r="C3365" s="242" t="s">
        <v>15173</v>
      </c>
      <c r="D3365" s="242"/>
      <c r="E3365" s="242" t="s">
        <v>14130</v>
      </c>
      <c r="F3365" s="242" t="s">
        <v>4742</v>
      </c>
      <c r="G3365" s="240">
        <v>60</v>
      </c>
      <c r="H3365" s="241">
        <v>0</v>
      </c>
      <c r="I3365" s="242" t="s">
        <v>4747</v>
      </c>
      <c r="J3365" s="242" t="s">
        <v>4748</v>
      </c>
      <c r="K3365" s="242" t="s">
        <v>4729</v>
      </c>
      <c r="L3365" s="242" t="s">
        <v>4730</v>
      </c>
      <c r="M3365" s="242" t="s">
        <v>4908</v>
      </c>
      <c r="N3365" s="242"/>
      <c r="O3365" s="242" t="s">
        <v>18819</v>
      </c>
      <c r="P3365" s="242" t="s">
        <v>14128</v>
      </c>
      <c r="Q3365" s="242" t="s">
        <v>4733</v>
      </c>
    </row>
    <row r="3366" spans="1:17">
      <c r="A3366" s="242" t="s">
        <v>15174</v>
      </c>
      <c r="B3366" s="242" t="s">
        <v>15175</v>
      </c>
      <c r="C3366" s="242" t="s">
        <v>15176</v>
      </c>
      <c r="D3366" s="242"/>
      <c r="E3366" s="242" t="s">
        <v>14130</v>
      </c>
      <c r="F3366" s="242" t="s">
        <v>4742</v>
      </c>
      <c r="G3366" s="240">
        <v>60</v>
      </c>
      <c r="H3366" s="241">
        <v>0</v>
      </c>
      <c r="I3366" s="242" t="s">
        <v>4738</v>
      </c>
      <c r="J3366" s="242" t="s">
        <v>4739</v>
      </c>
      <c r="K3366" s="242" t="s">
        <v>4729</v>
      </c>
      <c r="L3366" s="242" t="s">
        <v>4730</v>
      </c>
      <c r="M3366" s="242" t="s">
        <v>4740</v>
      </c>
      <c r="N3366" s="242"/>
      <c r="O3366" s="242" t="s">
        <v>18819</v>
      </c>
      <c r="P3366" s="242" t="s">
        <v>14128</v>
      </c>
      <c r="Q3366" s="242" t="s">
        <v>4733</v>
      </c>
    </row>
    <row r="3367" spans="1:17">
      <c r="A3367" s="242" t="s">
        <v>15177</v>
      </c>
      <c r="B3367" s="242" t="s">
        <v>15178</v>
      </c>
      <c r="C3367" s="242" t="s">
        <v>15179</v>
      </c>
      <c r="D3367" s="242"/>
      <c r="E3367" s="242" t="s">
        <v>15142</v>
      </c>
      <c r="F3367" s="242"/>
      <c r="G3367" s="240">
        <v>60</v>
      </c>
      <c r="H3367" s="241">
        <v>0</v>
      </c>
      <c r="I3367" s="242" t="s">
        <v>9474</v>
      </c>
      <c r="J3367" s="242" t="s">
        <v>9475</v>
      </c>
      <c r="K3367" s="242" t="s">
        <v>4729</v>
      </c>
      <c r="L3367" s="242" t="s">
        <v>4832</v>
      </c>
      <c r="M3367" s="242" t="s">
        <v>5336</v>
      </c>
      <c r="N3367" s="242"/>
      <c r="O3367" s="242" t="s">
        <v>18819</v>
      </c>
      <c r="P3367" s="242" t="s">
        <v>14128</v>
      </c>
      <c r="Q3367" s="242" t="s">
        <v>4733</v>
      </c>
    </row>
    <row r="3368" spans="1:17">
      <c r="A3368" s="242" t="s">
        <v>15180</v>
      </c>
      <c r="B3368" s="242" t="s">
        <v>15181</v>
      </c>
      <c r="C3368" s="242" t="s">
        <v>15182</v>
      </c>
      <c r="D3368" s="242"/>
      <c r="E3368" s="242" t="s">
        <v>14130</v>
      </c>
      <c r="F3368" s="242" t="s">
        <v>4742</v>
      </c>
      <c r="G3368" s="240">
        <v>60</v>
      </c>
      <c r="H3368" s="241">
        <v>0</v>
      </c>
      <c r="I3368" s="242" t="s">
        <v>4738</v>
      </c>
      <c r="J3368" s="242" t="s">
        <v>4739</v>
      </c>
      <c r="K3368" s="242" t="s">
        <v>4729</v>
      </c>
      <c r="L3368" s="242" t="s">
        <v>4730</v>
      </c>
      <c r="M3368" s="242" t="s">
        <v>4740</v>
      </c>
      <c r="N3368" s="242"/>
      <c r="O3368" s="242" t="s">
        <v>18819</v>
      </c>
      <c r="P3368" s="242" t="s">
        <v>14128</v>
      </c>
      <c r="Q3368" s="242" t="s">
        <v>4733</v>
      </c>
    </row>
    <row r="3369" spans="1:17">
      <c r="A3369" s="242" t="s">
        <v>15183</v>
      </c>
      <c r="B3369" s="242" t="s">
        <v>15184</v>
      </c>
      <c r="C3369" s="242" t="s">
        <v>15185</v>
      </c>
      <c r="D3369" s="242"/>
      <c r="E3369" s="242" t="s">
        <v>14360</v>
      </c>
      <c r="F3369" s="242"/>
      <c r="G3369" s="240">
        <v>60</v>
      </c>
      <c r="H3369" s="241">
        <v>0</v>
      </c>
      <c r="I3369" s="242" t="s">
        <v>4738</v>
      </c>
      <c r="J3369" s="242" t="s">
        <v>4739</v>
      </c>
      <c r="K3369" s="242" t="s">
        <v>4729</v>
      </c>
      <c r="L3369" s="242" t="s">
        <v>4730</v>
      </c>
      <c r="M3369" s="242" t="s">
        <v>4785</v>
      </c>
      <c r="N3369" s="242" t="s">
        <v>15186</v>
      </c>
      <c r="O3369" s="242" t="s">
        <v>18819</v>
      </c>
      <c r="P3369" s="242" t="s">
        <v>14128</v>
      </c>
      <c r="Q3369" s="242" t="s">
        <v>4733</v>
      </c>
    </row>
    <row r="3370" spans="1:17">
      <c r="A3370" s="242" t="s">
        <v>15187</v>
      </c>
      <c r="B3370" s="242" t="s">
        <v>15188</v>
      </c>
      <c r="C3370" s="242" t="s">
        <v>15189</v>
      </c>
      <c r="D3370" s="242"/>
      <c r="E3370" s="242" t="s">
        <v>14130</v>
      </c>
      <c r="F3370" s="242" t="s">
        <v>4742</v>
      </c>
      <c r="G3370" s="240">
        <v>60</v>
      </c>
      <c r="H3370" s="241">
        <v>0</v>
      </c>
      <c r="I3370" s="242" t="s">
        <v>4780</v>
      </c>
      <c r="J3370" s="242" t="s">
        <v>4781</v>
      </c>
      <c r="K3370" s="242" t="s">
        <v>4729</v>
      </c>
      <c r="L3370" s="242" t="s">
        <v>4730</v>
      </c>
      <c r="M3370" s="242" t="s">
        <v>4816</v>
      </c>
      <c r="N3370" s="242"/>
      <c r="O3370" s="242" t="s">
        <v>18819</v>
      </c>
      <c r="P3370" s="242" t="s">
        <v>14128</v>
      </c>
      <c r="Q3370" s="242" t="s">
        <v>4733</v>
      </c>
    </row>
    <row r="3371" spans="1:17">
      <c r="A3371" s="242" t="s">
        <v>15190</v>
      </c>
      <c r="B3371" s="242" t="s">
        <v>15191</v>
      </c>
      <c r="C3371" s="242" t="s">
        <v>15192</v>
      </c>
      <c r="D3371" s="242"/>
      <c r="E3371" s="242" t="s">
        <v>14130</v>
      </c>
      <c r="F3371" s="242" t="s">
        <v>4742</v>
      </c>
      <c r="G3371" s="240">
        <v>60</v>
      </c>
      <c r="H3371" s="241">
        <v>0</v>
      </c>
      <c r="I3371" s="242" t="s">
        <v>4747</v>
      </c>
      <c r="J3371" s="242" t="s">
        <v>4748</v>
      </c>
      <c r="K3371" s="242" t="s">
        <v>4729</v>
      </c>
      <c r="L3371" s="242" t="s">
        <v>4730</v>
      </c>
      <c r="M3371" s="242" t="s">
        <v>4749</v>
      </c>
      <c r="N3371" s="242"/>
      <c r="O3371" s="242" t="s">
        <v>18819</v>
      </c>
      <c r="P3371" s="242" t="s">
        <v>14128</v>
      </c>
      <c r="Q3371" s="242" t="s">
        <v>4733</v>
      </c>
    </row>
    <row r="3372" spans="1:17">
      <c r="A3372" s="242" t="s">
        <v>15193</v>
      </c>
      <c r="B3372" s="242" t="s">
        <v>15194</v>
      </c>
      <c r="C3372" s="242" t="s">
        <v>15195</v>
      </c>
      <c r="D3372" s="242"/>
      <c r="E3372" s="242" t="s">
        <v>14130</v>
      </c>
      <c r="F3372" s="242" t="s">
        <v>4742</v>
      </c>
      <c r="G3372" s="240">
        <v>60</v>
      </c>
      <c r="H3372" s="241">
        <v>0</v>
      </c>
      <c r="I3372" s="242" t="s">
        <v>4738</v>
      </c>
      <c r="J3372" s="242" t="s">
        <v>4739</v>
      </c>
      <c r="K3372" s="242" t="s">
        <v>4729</v>
      </c>
      <c r="L3372" s="242" t="s">
        <v>4730</v>
      </c>
      <c r="M3372" s="242" t="s">
        <v>4813</v>
      </c>
      <c r="N3372" s="242" t="s">
        <v>15196</v>
      </c>
      <c r="O3372" s="242" t="s">
        <v>18819</v>
      </c>
      <c r="P3372" s="242" t="s">
        <v>14128</v>
      </c>
      <c r="Q3372" s="242" t="s">
        <v>4733</v>
      </c>
    </row>
    <row r="3373" spans="1:17">
      <c r="A3373" s="242" t="s">
        <v>15197</v>
      </c>
      <c r="B3373" s="242" t="s">
        <v>15198</v>
      </c>
      <c r="C3373" s="242" t="s">
        <v>15199</v>
      </c>
      <c r="D3373" s="242"/>
      <c r="E3373" s="242" t="s">
        <v>14130</v>
      </c>
      <c r="F3373" s="242" t="s">
        <v>4742</v>
      </c>
      <c r="G3373" s="240">
        <v>60</v>
      </c>
      <c r="H3373" s="241">
        <v>0</v>
      </c>
      <c r="I3373" s="242" t="s">
        <v>4738</v>
      </c>
      <c r="J3373" s="242" t="s">
        <v>4739</v>
      </c>
      <c r="K3373" s="242" t="s">
        <v>4729</v>
      </c>
      <c r="L3373" s="242" t="s">
        <v>4730</v>
      </c>
      <c r="M3373" s="242" t="s">
        <v>6396</v>
      </c>
      <c r="N3373" s="242" t="s">
        <v>15200</v>
      </c>
      <c r="O3373" s="242" t="s">
        <v>18819</v>
      </c>
      <c r="P3373" s="242" t="s">
        <v>14128</v>
      </c>
      <c r="Q3373" s="242" t="s">
        <v>4733</v>
      </c>
    </row>
    <row r="3374" spans="1:17">
      <c r="A3374" s="242" t="s">
        <v>15201</v>
      </c>
      <c r="B3374" s="242" t="s">
        <v>15202</v>
      </c>
      <c r="C3374" s="242" t="s">
        <v>15203</v>
      </c>
      <c r="D3374" s="242" t="s">
        <v>4742</v>
      </c>
      <c r="E3374" s="242" t="s">
        <v>14150</v>
      </c>
      <c r="F3374" s="242"/>
      <c r="G3374" s="240">
        <v>60</v>
      </c>
      <c r="H3374" s="241">
        <v>0</v>
      </c>
      <c r="I3374" s="242" t="s">
        <v>9474</v>
      </c>
      <c r="J3374" s="242" t="s">
        <v>9475</v>
      </c>
      <c r="K3374" s="242" t="s">
        <v>4729</v>
      </c>
      <c r="L3374" s="242" t="s">
        <v>4832</v>
      </c>
      <c r="M3374" s="242" t="s">
        <v>5302</v>
      </c>
      <c r="N3374" s="242"/>
      <c r="O3374" s="242" t="s">
        <v>18819</v>
      </c>
      <c r="P3374" s="242" t="s">
        <v>14128</v>
      </c>
      <c r="Q3374" s="242" t="s">
        <v>8494</v>
      </c>
    </row>
    <row r="3375" spans="1:17">
      <c r="A3375" s="242" t="s">
        <v>15204</v>
      </c>
      <c r="B3375" s="242" t="s">
        <v>15205</v>
      </c>
      <c r="C3375" s="242" t="s">
        <v>15206</v>
      </c>
      <c r="D3375" s="242"/>
      <c r="E3375" s="242" t="s">
        <v>15142</v>
      </c>
      <c r="F3375" s="242"/>
      <c r="G3375" s="240">
        <v>60</v>
      </c>
      <c r="H3375" s="241">
        <v>0</v>
      </c>
      <c r="I3375" s="242" t="s">
        <v>4830</v>
      </c>
      <c r="J3375" s="242" t="s">
        <v>4831</v>
      </c>
      <c r="K3375" s="242" t="s">
        <v>4729</v>
      </c>
      <c r="L3375" s="242" t="s">
        <v>4832</v>
      </c>
      <c r="M3375" s="242" t="s">
        <v>4901</v>
      </c>
      <c r="N3375" s="242" t="s">
        <v>15207</v>
      </c>
      <c r="O3375" s="242" t="s">
        <v>18819</v>
      </c>
      <c r="P3375" s="242" t="s">
        <v>14128</v>
      </c>
      <c r="Q3375" s="242" t="s">
        <v>4733</v>
      </c>
    </row>
    <row r="3376" spans="1:17">
      <c r="A3376" s="242" t="s">
        <v>15208</v>
      </c>
      <c r="B3376" s="242" t="s">
        <v>15209</v>
      </c>
      <c r="C3376" s="242" t="s">
        <v>15210</v>
      </c>
      <c r="D3376" s="242"/>
      <c r="E3376" s="242" t="s">
        <v>15142</v>
      </c>
      <c r="F3376" s="242"/>
      <c r="G3376" s="240">
        <v>60</v>
      </c>
      <c r="H3376" s="241">
        <v>0</v>
      </c>
      <c r="I3376" s="242" t="s">
        <v>4842</v>
      </c>
      <c r="J3376" s="242" t="s">
        <v>4843</v>
      </c>
      <c r="K3376" s="242" t="s">
        <v>4729</v>
      </c>
      <c r="L3376" s="242" t="s">
        <v>4832</v>
      </c>
      <c r="M3376" s="242" t="s">
        <v>14111</v>
      </c>
      <c r="N3376" s="242"/>
      <c r="O3376" s="242" t="s">
        <v>18819</v>
      </c>
      <c r="P3376" s="242" t="s">
        <v>14128</v>
      </c>
      <c r="Q3376" s="242" t="s">
        <v>4733</v>
      </c>
    </row>
    <row r="3377" spans="1:17">
      <c r="A3377" s="242" t="s">
        <v>15211</v>
      </c>
      <c r="B3377" s="242" t="s">
        <v>15212</v>
      </c>
      <c r="C3377" s="242" t="s">
        <v>15213</v>
      </c>
      <c r="D3377" s="242" t="s">
        <v>4742</v>
      </c>
      <c r="E3377" s="242" t="s">
        <v>14150</v>
      </c>
      <c r="F3377" s="242"/>
      <c r="G3377" s="240">
        <v>60</v>
      </c>
      <c r="H3377" s="241">
        <v>0</v>
      </c>
      <c r="I3377" s="242" t="s">
        <v>4830</v>
      </c>
      <c r="J3377" s="242" t="s">
        <v>4831</v>
      </c>
      <c r="K3377" s="242" t="s">
        <v>4729</v>
      </c>
      <c r="L3377" s="242" t="s">
        <v>4832</v>
      </c>
      <c r="M3377" s="242" t="s">
        <v>5222</v>
      </c>
      <c r="N3377" s="242"/>
      <c r="O3377" s="242" t="s">
        <v>18819</v>
      </c>
      <c r="P3377" s="242" t="s">
        <v>14128</v>
      </c>
      <c r="Q3377" s="242" t="s">
        <v>8494</v>
      </c>
    </row>
    <row r="3378" spans="1:17">
      <c r="A3378" s="242" t="s">
        <v>15214</v>
      </c>
      <c r="B3378" s="242" t="s">
        <v>15215</v>
      </c>
      <c r="C3378" s="242" t="s">
        <v>15216</v>
      </c>
      <c r="D3378" s="242"/>
      <c r="E3378" s="242" t="s">
        <v>14130</v>
      </c>
      <c r="F3378" s="242" t="s">
        <v>4742</v>
      </c>
      <c r="G3378" s="240">
        <v>60</v>
      </c>
      <c r="H3378" s="241">
        <v>0</v>
      </c>
      <c r="I3378" s="242" t="s">
        <v>4747</v>
      </c>
      <c r="J3378" s="242" t="s">
        <v>4748</v>
      </c>
      <c r="K3378" s="242" t="s">
        <v>4729</v>
      </c>
      <c r="L3378" s="242" t="s">
        <v>4730</v>
      </c>
      <c r="M3378" s="242" t="s">
        <v>4908</v>
      </c>
      <c r="N3378" s="242" t="s">
        <v>8313</v>
      </c>
      <c r="O3378" s="242" t="s">
        <v>18819</v>
      </c>
      <c r="P3378" s="242" t="s">
        <v>14128</v>
      </c>
      <c r="Q3378" s="242" t="s">
        <v>4733</v>
      </c>
    </row>
    <row r="3379" spans="1:17">
      <c r="A3379" s="242" t="s">
        <v>15217</v>
      </c>
      <c r="B3379" s="242" t="s">
        <v>15218</v>
      </c>
      <c r="C3379" s="242" t="s">
        <v>15094</v>
      </c>
      <c r="D3379" s="242"/>
      <c r="E3379" s="242" t="s">
        <v>14130</v>
      </c>
      <c r="F3379" s="242" t="s">
        <v>4742</v>
      </c>
      <c r="G3379" s="240">
        <v>60</v>
      </c>
      <c r="H3379" s="241">
        <v>0</v>
      </c>
      <c r="I3379" s="242" t="s">
        <v>4780</v>
      </c>
      <c r="J3379" s="242" t="s">
        <v>4781</v>
      </c>
      <c r="K3379" s="242" t="s">
        <v>4729</v>
      </c>
      <c r="L3379" s="242" t="s">
        <v>4730</v>
      </c>
      <c r="M3379" s="242" t="s">
        <v>4937</v>
      </c>
      <c r="N3379" s="242" t="s">
        <v>7041</v>
      </c>
      <c r="O3379" s="242" t="s">
        <v>18819</v>
      </c>
      <c r="P3379" s="242" t="s">
        <v>14128</v>
      </c>
      <c r="Q3379" s="242" t="s">
        <v>4733</v>
      </c>
    </row>
    <row r="3380" spans="1:17">
      <c r="A3380" s="242" t="s">
        <v>15219</v>
      </c>
      <c r="B3380" s="242" t="s">
        <v>15220</v>
      </c>
      <c r="C3380" s="242" t="s">
        <v>15221</v>
      </c>
      <c r="D3380" s="242"/>
      <c r="E3380" s="242" t="s">
        <v>14130</v>
      </c>
      <c r="F3380" s="242" t="s">
        <v>4742</v>
      </c>
      <c r="G3380" s="240">
        <v>60</v>
      </c>
      <c r="H3380" s="241">
        <v>0</v>
      </c>
      <c r="I3380" s="242" t="s">
        <v>4808</v>
      </c>
      <c r="J3380" s="242" t="s">
        <v>4809</v>
      </c>
      <c r="K3380" s="242" t="s">
        <v>4729</v>
      </c>
      <c r="L3380" s="242" t="s">
        <v>4730</v>
      </c>
      <c r="M3380" s="242" t="s">
        <v>5087</v>
      </c>
      <c r="N3380" s="242" t="s">
        <v>15222</v>
      </c>
      <c r="O3380" s="242" t="s">
        <v>18819</v>
      </c>
      <c r="P3380" s="242" t="s">
        <v>14128</v>
      </c>
      <c r="Q3380" s="242" t="s">
        <v>4733</v>
      </c>
    </row>
    <row r="3381" spans="1:17">
      <c r="A3381" s="242" t="s">
        <v>15223</v>
      </c>
      <c r="B3381" s="242" t="s">
        <v>15224</v>
      </c>
      <c r="C3381" s="242" t="s">
        <v>15225</v>
      </c>
      <c r="D3381" s="242"/>
      <c r="E3381" s="242" t="s">
        <v>14130</v>
      </c>
      <c r="F3381" s="242" t="s">
        <v>4742</v>
      </c>
      <c r="G3381" s="240">
        <v>60</v>
      </c>
      <c r="H3381" s="241">
        <v>0</v>
      </c>
      <c r="I3381" s="242" t="s">
        <v>4808</v>
      </c>
      <c r="J3381" s="242" t="s">
        <v>4809</v>
      </c>
      <c r="K3381" s="242" t="s">
        <v>4729</v>
      </c>
      <c r="L3381" s="242" t="s">
        <v>4730</v>
      </c>
      <c r="M3381" s="242" t="s">
        <v>5087</v>
      </c>
      <c r="N3381" s="242" t="s">
        <v>15226</v>
      </c>
      <c r="O3381" s="242" t="s">
        <v>18819</v>
      </c>
      <c r="P3381" s="242" t="s">
        <v>14128</v>
      </c>
      <c r="Q3381" s="242" t="s">
        <v>4733</v>
      </c>
    </row>
    <row r="3382" spans="1:17">
      <c r="A3382" s="242" t="s">
        <v>15227</v>
      </c>
      <c r="B3382" s="242" t="s">
        <v>15228</v>
      </c>
      <c r="C3382" s="242" t="s">
        <v>15229</v>
      </c>
      <c r="D3382" s="242" t="s">
        <v>4742</v>
      </c>
      <c r="E3382" s="242" t="s">
        <v>14150</v>
      </c>
      <c r="F3382" s="242"/>
      <c r="G3382" s="240">
        <v>60</v>
      </c>
      <c r="H3382" s="241">
        <v>0</v>
      </c>
      <c r="I3382" s="242" t="s">
        <v>4830</v>
      </c>
      <c r="J3382" s="242" t="s">
        <v>4831</v>
      </c>
      <c r="K3382" s="242" t="s">
        <v>4729</v>
      </c>
      <c r="L3382" s="242" t="s">
        <v>4832</v>
      </c>
      <c r="M3382" s="242" t="s">
        <v>5222</v>
      </c>
      <c r="N3382" s="242"/>
      <c r="O3382" s="242" t="s">
        <v>18819</v>
      </c>
      <c r="P3382" s="242" t="s">
        <v>14128</v>
      </c>
      <c r="Q3382" s="242" t="s">
        <v>8494</v>
      </c>
    </row>
    <row r="3383" spans="1:17">
      <c r="A3383" s="242" t="s">
        <v>15230</v>
      </c>
      <c r="B3383" s="242" t="s">
        <v>15231</v>
      </c>
      <c r="C3383" s="242" t="s">
        <v>15232</v>
      </c>
      <c r="D3383" s="242"/>
      <c r="E3383" s="242" t="s">
        <v>14130</v>
      </c>
      <c r="F3383" s="242" t="s">
        <v>4742</v>
      </c>
      <c r="G3383" s="240">
        <v>60</v>
      </c>
      <c r="H3383" s="241">
        <v>0</v>
      </c>
      <c r="I3383" s="242" t="s">
        <v>4808</v>
      </c>
      <c r="J3383" s="242" t="s">
        <v>4809</v>
      </c>
      <c r="K3383" s="242" t="s">
        <v>4729</v>
      </c>
      <c r="L3383" s="242" t="s">
        <v>4730</v>
      </c>
      <c r="M3383" s="242" t="s">
        <v>4731</v>
      </c>
      <c r="N3383" s="242" t="s">
        <v>15233</v>
      </c>
      <c r="O3383" s="242" t="s">
        <v>18819</v>
      </c>
      <c r="P3383" s="242" t="s">
        <v>14128</v>
      </c>
      <c r="Q3383" s="242" t="s">
        <v>4733</v>
      </c>
    </row>
    <row r="3384" spans="1:17">
      <c r="A3384" s="242" t="s">
        <v>15234</v>
      </c>
      <c r="B3384" s="242" t="s">
        <v>15235</v>
      </c>
      <c r="C3384" s="242" t="s">
        <v>15236</v>
      </c>
      <c r="D3384" s="242"/>
      <c r="E3384" s="242" t="s">
        <v>15142</v>
      </c>
      <c r="F3384" s="242"/>
      <c r="G3384" s="240">
        <v>60</v>
      </c>
      <c r="H3384" s="241">
        <v>0</v>
      </c>
      <c r="I3384" s="242" t="s">
        <v>4842</v>
      </c>
      <c r="J3384" s="242" t="s">
        <v>4843</v>
      </c>
      <c r="K3384" s="242" t="s">
        <v>4729</v>
      </c>
      <c r="L3384" s="242" t="s">
        <v>4832</v>
      </c>
      <c r="M3384" s="242" t="s">
        <v>14111</v>
      </c>
      <c r="N3384" s="242"/>
      <c r="O3384" s="242" t="s">
        <v>18819</v>
      </c>
      <c r="P3384" s="242" t="s">
        <v>14128</v>
      </c>
      <c r="Q3384" s="242" t="s">
        <v>4733</v>
      </c>
    </row>
    <row r="3385" spans="1:17">
      <c r="A3385" s="242" t="s">
        <v>15237</v>
      </c>
      <c r="B3385" s="242" t="s">
        <v>15238</v>
      </c>
      <c r="C3385" s="242" t="s">
        <v>15239</v>
      </c>
      <c r="D3385" s="242"/>
      <c r="E3385" s="242" t="s">
        <v>14360</v>
      </c>
      <c r="F3385" s="242"/>
      <c r="G3385" s="240">
        <v>60</v>
      </c>
      <c r="H3385" s="241">
        <v>0</v>
      </c>
      <c r="I3385" s="242" t="s">
        <v>4738</v>
      </c>
      <c r="J3385" s="242" t="s">
        <v>4739</v>
      </c>
      <c r="K3385" s="242" t="s">
        <v>4729</v>
      </c>
      <c r="L3385" s="242" t="s">
        <v>4730</v>
      </c>
      <c r="M3385" s="242" t="s">
        <v>4785</v>
      </c>
      <c r="N3385" s="242"/>
      <c r="O3385" s="242" t="s">
        <v>18819</v>
      </c>
      <c r="P3385" s="242" t="s">
        <v>14128</v>
      </c>
      <c r="Q3385" s="242" t="s">
        <v>4733</v>
      </c>
    </row>
    <row r="3386" spans="1:17">
      <c r="A3386" s="242" t="s">
        <v>15240</v>
      </c>
      <c r="B3386" s="242" t="s">
        <v>15241</v>
      </c>
      <c r="C3386" s="242" t="s">
        <v>15242</v>
      </c>
      <c r="D3386" s="242" t="s">
        <v>4742</v>
      </c>
      <c r="E3386" s="242" t="s">
        <v>14150</v>
      </c>
      <c r="F3386" s="242"/>
      <c r="G3386" s="240">
        <v>60</v>
      </c>
      <c r="H3386" s="241">
        <v>0</v>
      </c>
      <c r="I3386" s="242" t="s">
        <v>9474</v>
      </c>
      <c r="J3386" s="242" t="s">
        <v>9475</v>
      </c>
      <c r="K3386" s="242" t="s">
        <v>4729</v>
      </c>
      <c r="L3386" s="242" t="s">
        <v>4832</v>
      </c>
      <c r="M3386" s="242" t="s">
        <v>13746</v>
      </c>
      <c r="N3386" s="242"/>
      <c r="O3386" s="242" t="s">
        <v>18819</v>
      </c>
      <c r="P3386" s="242" t="s">
        <v>14128</v>
      </c>
      <c r="Q3386" s="242" t="s">
        <v>8494</v>
      </c>
    </row>
    <row r="3387" spans="1:17">
      <c r="A3387" s="242" t="s">
        <v>15243</v>
      </c>
      <c r="B3387" s="242" t="s">
        <v>15244</v>
      </c>
      <c r="C3387" s="242" t="s">
        <v>15245</v>
      </c>
      <c r="D3387" s="242"/>
      <c r="E3387" s="242" t="s">
        <v>14130</v>
      </c>
      <c r="F3387" s="242" t="s">
        <v>4742</v>
      </c>
      <c r="G3387" s="240">
        <v>60</v>
      </c>
      <c r="H3387" s="241">
        <v>0</v>
      </c>
      <c r="I3387" s="242" t="s">
        <v>4738</v>
      </c>
      <c r="J3387" s="242" t="s">
        <v>4739</v>
      </c>
      <c r="K3387" s="242" t="s">
        <v>4729</v>
      </c>
      <c r="L3387" s="242" t="s">
        <v>4730</v>
      </c>
      <c r="M3387" s="242" t="s">
        <v>4785</v>
      </c>
      <c r="N3387" s="242" t="s">
        <v>12235</v>
      </c>
      <c r="O3387" s="242" t="s">
        <v>18819</v>
      </c>
      <c r="P3387" s="242" t="s">
        <v>14128</v>
      </c>
      <c r="Q3387" s="242" t="s">
        <v>4733</v>
      </c>
    </row>
    <row r="3388" spans="1:17">
      <c r="A3388" s="242" t="s">
        <v>15246</v>
      </c>
      <c r="B3388" s="242" t="s">
        <v>15247</v>
      </c>
      <c r="C3388" s="242" t="s">
        <v>15248</v>
      </c>
      <c r="D3388" s="242"/>
      <c r="E3388" s="242" t="s">
        <v>14130</v>
      </c>
      <c r="F3388" s="242" t="s">
        <v>4742</v>
      </c>
      <c r="G3388" s="240">
        <v>60</v>
      </c>
      <c r="H3388" s="241">
        <v>0</v>
      </c>
      <c r="I3388" s="242" t="s">
        <v>4780</v>
      </c>
      <c r="J3388" s="242" t="s">
        <v>4781</v>
      </c>
      <c r="K3388" s="242" t="s">
        <v>4729</v>
      </c>
      <c r="L3388" s="242" t="s">
        <v>4730</v>
      </c>
      <c r="M3388" s="242" t="s">
        <v>4872</v>
      </c>
      <c r="N3388" s="242" t="s">
        <v>15249</v>
      </c>
      <c r="O3388" s="242" t="s">
        <v>18819</v>
      </c>
      <c r="P3388" s="242" t="s">
        <v>14128</v>
      </c>
      <c r="Q3388" s="242" t="s">
        <v>4733</v>
      </c>
    </row>
    <row r="3389" spans="1:17">
      <c r="A3389" s="242" t="s">
        <v>15250</v>
      </c>
      <c r="B3389" s="242" t="s">
        <v>15251</v>
      </c>
      <c r="C3389" s="242" t="s">
        <v>15252</v>
      </c>
      <c r="D3389" s="242"/>
      <c r="E3389" s="242" t="s">
        <v>14130</v>
      </c>
      <c r="F3389" s="242" t="s">
        <v>4742</v>
      </c>
      <c r="G3389" s="240">
        <v>60</v>
      </c>
      <c r="H3389" s="241">
        <v>0</v>
      </c>
      <c r="I3389" s="242" t="s">
        <v>4747</v>
      </c>
      <c r="J3389" s="242" t="s">
        <v>4748</v>
      </c>
      <c r="K3389" s="242" t="s">
        <v>4729</v>
      </c>
      <c r="L3389" s="242" t="s">
        <v>4730</v>
      </c>
      <c r="M3389" s="242" t="s">
        <v>4908</v>
      </c>
      <c r="N3389" s="242" t="s">
        <v>4999</v>
      </c>
      <c r="O3389" s="242" t="s">
        <v>18819</v>
      </c>
      <c r="P3389" s="242" t="s">
        <v>14128</v>
      </c>
      <c r="Q3389" s="242" t="s">
        <v>4733</v>
      </c>
    </row>
    <row r="3390" spans="1:17">
      <c r="A3390" s="242" t="s">
        <v>15253</v>
      </c>
      <c r="B3390" s="242" t="s">
        <v>15254</v>
      </c>
      <c r="C3390" s="242" t="s">
        <v>15255</v>
      </c>
      <c r="D3390" s="242"/>
      <c r="E3390" s="242" t="s">
        <v>15142</v>
      </c>
      <c r="F3390" s="242"/>
      <c r="G3390" s="240">
        <v>60</v>
      </c>
      <c r="H3390" s="241">
        <v>0</v>
      </c>
      <c r="I3390" s="242" t="s">
        <v>4842</v>
      </c>
      <c r="J3390" s="242" t="s">
        <v>4843</v>
      </c>
      <c r="K3390" s="242" t="s">
        <v>4729</v>
      </c>
      <c r="L3390" s="242" t="s">
        <v>4832</v>
      </c>
      <c r="M3390" s="242" t="s">
        <v>5202</v>
      </c>
      <c r="N3390" s="242"/>
      <c r="O3390" s="242" t="s">
        <v>18819</v>
      </c>
      <c r="P3390" s="242" t="s">
        <v>14128</v>
      </c>
      <c r="Q3390" s="242" t="s">
        <v>4733</v>
      </c>
    </row>
    <row r="3391" spans="1:17">
      <c r="A3391" s="242" t="s">
        <v>15256</v>
      </c>
      <c r="B3391" s="242" t="s">
        <v>15257</v>
      </c>
      <c r="C3391" s="242" t="s">
        <v>15258</v>
      </c>
      <c r="D3391" s="242"/>
      <c r="E3391" s="242" t="s">
        <v>15142</v>
      </c>
      <c r="F3391" s="242"/>
      <c r="G3391" s="240">
        <v>60</v>
      </c>
      <c r="H3391" s="241">
        <v>0</v>
      </c>
      <c r="I3391" s="242" t="s">
        <v>4830</v>
      </c>
      <c r="J3391" s="242" t="s">
        <v>4831</v>
      </c>
      <c r="K3391" s="242" t="s">
        <v>4729</v>
      </c>
      <c r="L3391" s="242" t="s">
        <v>4832</v>
      </c>
      <c r="M3391" s="242" t="s">
        <v>5283</v>
      </c>
      <c r="N3391" s="242"/>
      <c r="O3391" s="242" t="s">
        <v>18819</v>
      </c>
      <c r="P3391" s="242" t="s">
        <v>14128</v>
      </c>
      <c r="Q3391" s="242" t="s">
        <v>4733</v>
      </c>
    </row>
    <row r="3392" spans="1:17">
      <c r="A3392" s="242" t="s">
        <v>15259</v>
      </c>
      <c r="B3392" s="242" t="s">
        <v>15260</v>
      </c>
      <c r="C3392" s="242" t="s">
        <v>15261</v>
      </c>
      <c r="D3392" s="242"/>
      <c r="E3392" s="242" t="s">
        <v>14130</v>
      </c>
      <c r="F3392" s="242" t="s">
        <v>4742</v>
      </c>
      <c r="G3392" s="240">
        <v>60</v>
      </c>
      <c r="H3392" s="241">
        <v>0</v>
      </c>
      <c r="I3392" s="242" t="s">
        <v>4780</v>
      </c>
      <c r="J3392" s="242" t="s">
        <v>4781</v>
      </c>
      <c r="K3392" s="242" t="s">
        <v>4729</v>
      </c>
      <c r="L3392" s="242" t="s">
        <v>4730</v>
      </c>
      <c r="M3392" s="242" t="s">
        <v>4937</v>
      </c>
      <c r="N3392" s="242" t="s">
        <v>7012</v>
      </c>
      <c r="O3392" s="242" t="s">
        <v>18819</v>
      </c>
      <c r="P3392" s="242" t="s">
        <v>14128</v>
      </c>
      <c r="Q3392" s="242" t="s">
        <v>4733</v>
      </c>
    </row>
    <row r="3393" spans="1:17">
      <c r="A3393" s="242" t="s">
        <v>15262</v>
      </c>
      <c r="B3393" s="242" t="s">
        <v>15263</v>
      </c>
      <c r="C3393" s="242" t="s">
        <v>15264</v>
      </c>
      <c r="D3393" s="242"/>
      <c r="E3393" s="242" t="s">
        <v>14130</v>
      </c>
      <c r="F3393" s="242" t="s">
        <v>4742</v>
      </c>
      <c r="G3393" s="240">
        <v>60</v>
      </c>
      <c r="H3393" s="241">
        <v>0</v>
      </c>
      <c r="I3393" s="242" t="s">
        <v>4808</v>
      </c>
      <c r="J3393" s="242" t="s">
        <v>4809</v>
      </c>
      <c r="K3393" s="242" t="s">
        <v>4729</v>
      </c>
      <c r="L3393" s="242" t="s">
        <v>4730</v>
      </c>
      <c r="M3393" s="242" t="s">
        <v>5087</v>
      </c>
      <c r="N3393" s="242" t="s">
        <v>15265</v>
      </c>
      <c r="O3393" s="242" t="s">
        <v>18819</v>
      </c>
      <c r="P3393" s="242" t="s">
        <v>14128</v>
      </c>
      <c r="Q3393" s="242" t="s">
        <v>4733</v>
      </c>
    </row>
    <row r="3394" spans="1:17">
      <c r="A3394" s="242" t="s">
        <v>15266</v>
      </c>
      <c r="B3394" s="242" t="s">
        <v>15267</v>
      </c>
      <c r="C3394" s="242" t="s">
        <v>15268</v>
      </c>
      <c r="D3394" s="242"/>
      <c r="E3394" s="242" t="s">
        <v>14130</v>
      </c>
      <c r="F3394" s="242" t="s">
        <v>4742</v>
      </c>
      <c r="G3394" s="240">
        <v>60</v>
      </c>
      <c r="H3394" s="241">
        <v>0</v>
      </c>
      <c r="I3394" s="242" t="s">
        <v>4780</v>
      </c>
      <c r="J3394" s="242" t="s">
        <v>4781</v>
      </c>
      <c r="K3394" s="242" t="s">
        <v>4729</v>
      </c>
      <c r="L3394" s="242" t="s">
        <v>4730</v>
      </c>
      <c r="M3394" s="242" t="s">
        <v>4937</v>
      </c>
      <c r="N3394" s="242"/>
      <c r="O3394" s="242" t="s">
        <v>18819</v>
      </c>
      <c r="P3394" s="242" t="s">
        <v>14128</v>
      </c>
      <c r="Q3394" s="242" t="s">
        <v>4733</v>
      </c>
    </row>
    <row r="3395" spans="1:17">
      <c r="A3395" s="242" t="s">
        <v>15269</v>
      </c>
      <c r="B3395" s="242" t="s">
        <v>15270</v>
      </c>
      <c r="C3395" s="242" t="s">
        <v>15271</v>
      </c>
      <c r="D3395" s="242"/>
      <c r="E3395" s="242" t="s">
        <v>15142</v>
      </c>
      <c r="F3395" s="242" t="s">
        <v>4742</v>
      </c>
      <c r="G3395" s="240">
        <v>60</v>
      </c>
      <c r="H3395" s="241">
        <v>0</v>
      </c>
      <c r="I3395" s="242" t="s">
        <v>4830</v>
      </c>
      <c r="J3395" s="242" t="s">
        <v>4831</v>
      </c>
      <c r="K3395" s="242" t="s">
        <v>4729</v>
      </c>
      <c r="L3395" s="242" t="s">
        <v>4832</v>
      </c>
      <c r="M3395" s="242" t="s">
        <v>5222</v>
      </c>
      <c r="N3395" s="242"/>
      <c r="O3395" s="242" t="s">
        <v>18819</v>
      </c>
      <c r="P3395" s="242" t="s">
        <v>14128</v>
      </c>
      <c r="Q3395" s="242" t="s">
        <v>4733</v>
      </c>
    </row>
    <row r="3396" spans="1:17">
      <c r="A3396" s="242" t="s">
        <v>15272</v>
      </c>
      <c r="B3396" s="242" t="s">
        <v>15273</v>
      </c>
      <c r="C3396" s="242" t="s">
        <v>15274</v>
      </c>
      <c r="D3396" s="242"/>
      <c r="E3396" s="242" t="s">
        <v>15142</v>
      </c>
      <c r="F3396" s="242"/>
      <c r="G3396" s="240">
        <v>60</v>
      </c>
      <c r="H3396" s="241">
        <v>0</v>
      </c>
      <c r="I3396" s="242" t="s">
        <v>4842</v>
      </c>
      <c r="J3396" s="242" t="s">
        <v>4843</v>
      </c>
      <c r="K3396" s="242" t="s">
        <v>4729</v>
      </c>
      <c r="L3396" s="242" t="s">
        <v>4832</v>
      </c>
      <c r="M3396" s="242" t="s">
        <v>5202</v>
      </c>
      <c r="N3396" s="242"/>
      <c r="O3396" s="242" t="s">
        <v>18819</v>
      </c>
      <c r="P3396" s="242" t="s">
        <v>14128</v>
      </c>
      <c r="Q3396" s="242" t="s">
        <v>4733</v>
      </c>
    </row>
    <row r="3397" spans="1:17">
      <c r="A3397" s="242" t="s">
        <v>15275</v>
      </c>
      <c r="B3397" s="242" t="s">
        <v>15276</v>
      </c>
      <c r="C3397" s="242" t="s">
        <v>15277</v>
      </c>
      <c r="D3397" s="242"/>
      <c r="E3397" s="242" t="s">
        <v>15142</v>
      </c>
      <c r="F3397" s="242" t="s">
        <v>4742</v>
      </c>
      <c r="G3397" s="240">
        <v>60</v>
      </c>
      <c r="H3397" s="241">
        <v>0</v>
      </c>
      <c r="I3397" s="242" t="s">
        <v>4830</v>
      </c>
      <c r="J3397" s="242" t="s">
        <v>4831</v>
      </c>
      <c r="K3397" s="242" t="s">
        <v>4729</v>
      </c>
      <c r="L3397" s="242" t="s">
        <v>4832</v>
      </c>
      <c r="M3397" s="242" t="s">
        <v>4901</v>
      </c>
      <c r="N3397" s="242" t="s">
        <v>11050</v>
      </c>
      <c r="O3397" s="242" t="s">
        <v>18819</v>
      </c>
      <c r="P3397" s="242" t="s">
        <v>14128</v>
      </c>
      <c r="Q3397" s="242" t="s">
        <v>4733</v>
      </c>
    </row>
    <row r="3398" spans="1:17">
      <c r="A3398" s="242" t="s">
        <v>15278</v>
      </c>
      <c r="B3398" s="242" t="s">
        <v>15279</v>
      </c>
      <c r="C3398" s="242" t="s">
        <v>15280</v>
      </c>
      <c r="D3398" s="242"/>
      <c r="E3398" s="242" t="s">
        <v>15142</v>
      </c>
      <c r="F3398" s="242"/>
      <c r="G3398" s="240">
        <v>60</v>
      </c>
      <c r="H3398" s="241">
        <v>0</v>
      </c>
      <c r="I3398" s="242" t="s">
        <v>4830</v>
      </c>
      <c r="J3398" s="242" t="s">
        <v>4831</v>
      </c>
      <c r="K3398" s="242" t="s">
        <v>4729</v>
      </c>
      <c r="L3398" s="242" t="s">
        <v>4832</v>
      </c>
      <c r="M3398" s="242" t="s">
        <v>5222</v>
      </c>
      <c r="N3398" s="242"/>
      <c r="O3398" s="242" t="s">
        <v>18819</v>
      </c>
      <c r="P3398" s="242" t="s">
        <v>14128</v>
      </c>
      <c r="Q3398" s="242" t="s">
        <v>4733</v>
      </c>
    </row>
    <row r="3399" spans="1:17">
      <c r="A3399" s="242" t="s">
        <v>15281</v>
      </c>
      <c r="B3399" s="242" t="s">
        <v>15282</v>
      </c>
      <c r="C3399" s="242" t="s">
        <v>15283</v>
      </c>
      <c r="D3399" s="242"/>
      <c r="E3399" s="242" t="s">
        <v>15142</v>
      </c>
      <c r="F3399" s="242"/>
      <c r="G3399" s="240">
        <v>60</v>
      </c>
      <c r="H3399" s="241">
        <v>0</v>
      </c>
      <c r="I3399" s="242" t="s">
        <v>4830</v>
      </c>
      <c r="J3399" s="242" t="s">
        <v>4831</v>
      </c>
      <c r="K3399" s="242" t="s">
        <v>4729</v>
      </c>
      <c r="L3399" s="242" t="s">
        <v>4832</v>
      </c>
      <c r="M3399" s="242" t="s">
        <v>5222</v>
      </c>
      <c r="N3399" s="242" t="s">
        <v>15284</v>
      </c>
      <c r="O3399" s="242" t="s">
        <v>18819</v>
      </c>
      <c r="P3399" s="242" t="s">
        <v>14128</v>
      </c>
      <c r="Q3399" s="242" t="s">
        <v>4733</v>
      </c>
    </row>
    <row r="3400" spans="1:17">
      <c r="A3400" s="242" t="s">
        <v>15285</v>
      </c>
      <c r="B3400" s="242" t="s">
        <v>15286</v>
      </c>
      <c r="C3400" s="242" t="s">
        <v>15287</v>
      </c>
      <c r="D3400" s="242"/>
      <c r="E3400" s="242" t="s">
        <v>14130</v>
      </c>
      <c r="F3400" s="242" t="s">
        <v>4742</v>
      </c>
      <c r="G3400" s="240">
        <v>60</v>
      </c>
      <c r="H3400" s="241">
        <v>0</v>
      </c>
      <c r="I3400" s="242" t="s">
        <v>4738</v>
      </c>
      <c r="J3400" s="242" t="s">
        <v>4739</v>
      </c>
      <c r="K3400" s="242" t="s">
        <v>4729</v>
      </c>
      <c r="L3400" s="242" t="s">
        <v>4730</v>
      </c>
      <c r="M3400" s="242" t="s">
        <v>6396</v>
      </c>
      <c r="N3400" s="242" t="s">
        <v>11156</v>
      </c>
      <c r="O3400" s="242" t="s">
        <v>18819</v>
      </c>
      <c r="P3400" s="242" t="s">
        <v>14128</v>
      </c>
      <c r="Q3400" s="242" t="s">
        <v>4733</v>
      </c>
    </row>
    <row r="3401" spans="1:17">
      <c r="A3401" s="242" t="s">
        <v>15288</v>
      </c>
      <c r="B3401" s="242" t="s">
        <v>15289</v>
      </c>
      <c r="C3401" s="242" t="s">
        <v>15290</v>
      </c>
      <c r="D3401" s="242"/>
      <c r="E3401" s="242" t="s">
        <v>14360</v>
      </c>
      <c r="F3401" s="242"/>
      <c r="G3401" s="240">
        <v>60</v>
      </c>
      <c r="H3401" s="241">
        <v>0</v>
      </c>
      <c r="I3401" s="242" t="s">
        <v>4738</v>
      </c>
      <c r="J3401" s="242" t="s">
        <v>4739</v>
      </c>
      <c r="K3401" s="242" t="s">
        <v>4729</v>
      </c>
      <c r="L3401" s="242" t="s">
        <v>4730</v>
      </c>
      <c r="M3401" s="242" t="s">
        <v>4785</v>
      </c>
      <c r="N3401" s="242" t="s">
        <v>11872</v>
      </c>
      <c r="O3401" s="242" t="s">
        <v>18819</v>
      </c>
      <c r="P3401" s="242" t="s">
        <v>14128</v>
      </c>
      <c r="Q3401" s="242" t="s">
        <v>4733</v>
      </c>
    </row>
    <row r="3402" spans="1:17">
      <c r="A3402" s="242" t="s">
        <v>15291</v>
      </c>
      <c r="B3402" s="242" t="s">
        <v>15292</v>
      </c>
      <c r="C3402" s="242" t="s">
        <v>15293</v>
      </c>
      <c r="D3402" s="242"/>
      <c r="E3402" s="242" t="s">
        <v>15142</v>
      </c>
      <c r="F3402" s="242" t="s">
        <v>4742</v>
      </c>
      <c r="G3402" s="240">
        <v>60</v>
      </c>
      <c r="H3402" s="241">
        <v>0</v>
      </c>
      <c r="I3402" s="242" t="s">
        <v>4830</v>
      </c>
      <c r="J3402" s="242" t="s">
        <v>4831</v>
      </c>
      <c r="K3402" s="242" t="s">
        <v>4729</v>
      </c>
      <c r="L3402" s="242" t="s">
        <v>4832</v>
      </c>
      <c r="M3402" s="242" t="s">
        <v>9489</v>
      </c>
      <c r="N3402" s="242"/>
      <c r="O3402" s="242" t="s">
        <v>18819</v>
      </c>
      <c r="P3402" s="242" t="s">
        <v>14128</v>
      </c>
      <c r="Q3402" s="242" t="s">
        <v>4733</v>
      </c>
    </row>
    <row r="3403" spans="1:17">
      <c r="A3403" s="242" t="s">
        <v>15294</v>
      </c>
      <c r="B3403" s="242" t="s">
        <v>15295</v>
      </c>
      <c r="C3403" s="242" t="s">
        <v>15296</v>
      </c>
      <c r="D3403" s="242"/>
      <c r="E3403" s="242" t="s">
        <v>14130</v>
      </c>
      <c r="F3403" s="242" t="s">
        <v>4742</v>
      </c>
      <c r="G3403" s="240">
        <v>60</v>
      </c>
      <c r="H3403" s="241">
        <v>0</v>
      </c>
      <c r="I3403" s="242" t="s">
        <v>4780</v>
      </c>
      <c r="J3403" s="242" t="s">
        <v>4781</v>
      </c>
      <c r="K3403" s="242" t="s">
        <v>4729</v>
      </c>
      <c r="L3403" s="242" t="s">
        <v>4730</v>
      </c>
      <c r="M3403" s="242" t="s">
        <v>4937</v>
      </c>
      <c r="N3403" s="242" t="s">
        <v>7012</v>
      </c>
      <c r="O3403" s="242" t="s">
        <v>18819</v>
      </c>
      <c r="P3403" s="242" t="s">
        <v>14128</v>
      </c>
      <c r="Q3403" s="242" t="s">
        <v>4733</v>
      </c>
    </row>
    <row r="3404" spans="1:17">
      <c r="A3404" s="242" t="s">
        <v>15297</v>
      </c>
      <c r="B3404" s="242" t="s">
        <v>15298</v>
      </c>
      <c r="C3404" s="242" t="s">
        <v>15299</v>
      </c>
      <c r="D3404" s="242" t="s">
        <v>4742</v>
      </c>
      <c r="E3404" s="242" t="s">
        <v>14150</v>
      </c>
      <c r="F3404" s="242"/>
      <c r="G3404" s="240">
        <v>60</v>
      </c>
      <c r="H3404" s="241">
        <v>0</v>
      </c>
      <c r="I3404" s="242" t="s">
        <v>9474</v>
      </c>
      <c r="J3404" s="242" t="s">
        <v>9475</v>
      </c>
      <c r="K3404" s="242" t="s">
        <v>4729</v>
      </c>
      <c r="L3404" s="242" t="s">
        <v>4832</v>
      </c>
      <c r="M3404" s="242" t="s">
        <v>5302</v>
      </c>
      <c r="N3404" s="242"/>
      <c r="O3404" s="242" t="s">
        <v>18819</v>
      </c>
      <c r="P3404" s="242" t="s">
        <v>14128</v>
      </c>
      <c r="Q3404" s="242" t="s">
        <v>8494</v>
      </c>
    </row>
    <row r="3405" spans="1:17">
      <c r="A3405" s="242" t="s">
        <v>15300</v>
      </c>
      <c r="B3405" s="242" t="s">
        <v>15301</v>
      </c>
      <c r="C3405" s="242" t="s">
        <v>15302</v>
      </c>
      <c r="D3405" s="242"/>
      <c r="E3405" s="242" t="s">
        <v>15142</v>
      </c>
      <c r="F3405" s="242"/>
      <c r="G3405" s="240">
        <v>60</v>
      </c>
      <c r="H3405" s="241">
        <v>0</v>
      </c>
      <c r="I3405" s="242" t="s">
        <v>4842</v>
      </c>
      <c r="J3405" s="242" t="s">
        <v>4843</v>
      </c>
      <c r="K3405" s="242" t="s">
        <v>4729</v>
      </c>
      <c r="L3405" s="242" t="s">
        <v>4832</v>
      </c>
      <c r="M3405" s="242" t="s">
        <v>5202</v>
      </c>
      <c r="N3405" s="242"/>
      <c r="O3405" s="242" t="s">
        <v>18819</v>
      </c>
      <c r="P3405" s="242" t="s">
        <v>14128</v>
      </c>
      <c r="Q3405" s="242" t="s">
        <v>4733</v>
      </c>
    </row>
    <row r="3406" spans="1:17">
      <c r="A3406" s="242" t="s">
        <v>15303</v>
      </c>
      <c r="B3406" s="242" t="s">
        <v>15304</v>
      </c>
      <c r="C3406" s="242" t="s">
        <v>15305</v>
      </c>
      <c r="D3406" s="242" t="s">
        <v>4742</v>
      </c>
      <c r="E3406" s="242" t="s">
        <v>14150</v>
      </c>
      <c r="F3406" s="242"/>
      <c r="G3406" s="240">
        <v>60</v>
      </c>
      <c r="H3406" s="241">
        <v>0</v>
      </c>
      <c r="I3406" s="242" t="s">
        <v>4830</v>
      </c>
      <c r="J3406" s="242" t="s">
        <v>4831</v>
      </c>
      <c r="K3406" s="242" t="s">
        <v>4729</v>
      </c>
      <c r="L3406" s="242" t="s">
        <v>4832</v>
      </c>
      <c r="M3406" s="242" t="s">
        <v>9489</v>
      </c>
      <c r="N3406" s="242" t="s">
        <v>15306</v>
      </c>
      <c r="O3406" s="242" t="s">
        <v>18819</v>
      </c>
      <c r="P3406" s="242" t="s">
        <v>14128</v>
      </c>
      <c r="Q3406" s="242" t="s">
        <v>8494</v>
      </c>
    </row>
    <row r="3407" spans="1:17">
      <c r="A3407" s="242" t="s">
        <v>15307</v>
      </c>
      <c r="B3407" s="242" t="s">
        <v>15308</v>
      </c>
      <c r="C3407" s="242" t="s">
        <v>15309</v>
      </c>
      <c r="D3407" s="242"/>
      <c r="E3407" s="242" t="s">
        <v>14130</v>
      </c>
      <c r="F3407" s="242" t="s">
        <v>4742</v>
      </c>
      <c r="G3407" s="240">
        <v>60</v>
      </c>
      <c r="H3407" s="241">
        <v>0</v>
      </c>
      <c r="I3407" s="242" t="s">
        <v>4738</v>
      </c>
      <c r="J3407" s="242" t="s">
        <v>4739</v>
      </c>
      <c r="K3407" s="242" t="s">
        <v>4729</v>
      </c>
      <c r="L3407" s="242" t="s">
        <v>4730</v>
      </c>
      <c r="M3407" s="242" t="s">
        <v>4785</v>
      </c>
      <c r="N3407" s="242"/>
      <c r="O3407" s="242" t="s">
        <v>18819</v>
      </c>
      <c r="P3407" s="242" t="s">
        <v>14128</v>
      </c>
      <c r="Q3407" s="242" t="s">
        <v>4733</v>
      </c>
    </row>
    <row r="3408" spans="1:17">
      <c r="A3408" s="242" t="s">
        <v>15310</v>
      </c>
      <c r="B3408" s="242" t="s">
        <v>15311</v>
      </c>
      <c r="C3408" s="242" t="s">
        <v>15312</v>
      </c>
      <c r="D3408" s="242"/>
      <c r="E3408" s="242" t="s">
        <v>14130</v>
      </c>
      <c r="F3408" s="242" t="s">
        <v>4742</v>
      </c>
      <c r="G3408" s="240">
        <v>60</v>
      </c>
      <c r="H3408" s="241">
        <v>0</v>
      </c>
      <c r="I3408" s="242" t="s">
        <v>4747</v>
      </c>
      <c r="J3408" s="242" t="s">
        <v>4748</v>
      </c>
      <c r="K3408" s="242" t="s">
        <v>4729</v>
      </c>
      <c r="L3408" s="242" t="s">
        <v>4730</v>
      </c>
      <c r="M3408" s="242" t="s">
        <v>4908</v>
      </c>
      <c r="N3408" s="242" t="s">
        <v>15313</v>
      </c>
      <c r="O3408" s="242" t="s">
        <v>18819</v>
      </c>
      <c r="P3408" s="242" t="s">
        <v>14128</v>
      </c>
      <c r="Q3408" s="242" t="s">
        <v>4733</v>
      </c>
    </row>
    <row r="3409" spans="1:17">
      <c r="A3409" s="242" t="s">
        <v>15314</v>
      </c>
      <c r="B3409" s="242" t="s">
        <v>15315</v>
      </c>
      <c r="C3409" s="242" t="s">
        <v>15316</v>
      </c>
      <c r="D3409" s="242"/>
      <c r="E3409" s="242" t="s">
        <v>15142</v>
      </c>
      <c r="F3409" s="242"/>
      <c r="G3409" s="240">
        <v>60</v>
      </c>
      <c r="H3409" s="241">
        <v>0</v>
      </c>
      <c r="I3409" s="242" t="s">
        <v>9474</v>
      </c>
      <c r="J3409" s="242" t="s">
        <v>9475</v>
      </c>
      <c r="K3409" s="242" t="s">
        <v>4729</v>
      </c>
      <c r="L3409" s="242" t="s">
        <v>4832</v>
      </c>
      <c r="M3409" s="242" t="s">
        <v>6018</v>
      </c>
      <c r="N3409" s="242" t="s">
        <v>9164</v>
      </c>
      <c r="O3409" s="242" t="s">
        <v>18819</v>
      </c>
      <c r="P3409" s="242" t="s">
        <v>14128</v>
      </c>
      <c r="Q3409" s="242" t="s">
        <v>4733</v>
      </c>
    </row>
    <row r="3410" spans="1:17">
      <c r="A3410" s="242" t="s">
        <v>15317</v>
      </c>
      <c r="B3410" s="242" t="s">
        <v>15318</v>
      </c>
      <c r="C3410" s="242" t="s">
        <v>15319</v>
      </c>
      <c r="D3410" s="242"/>
      <c r="E3410" s="242" t="s">
        <v>15142</v>
      </c>
      <c r="F3410" s="242"/>
      <c r="G3410" s="240">
        <v>60</v>
      </c>
      <c r="H3410" s="241">
        <v>0</v>
      </c>
      <c r="I3410" s="242" t="s">
        <v>4842</v>
      </c>
      <c r="J3410" s="242" t="s">
        <v>4843</v>
      </c>
      <c r="K3410" s="242" t="s">
        <v>4729</v>
      </c>
      <c r="L3410" s="242" t="s">
        <v>4832</v>
      </c>
      <c r="M3410" s="242" t="s">
        <v>11173</v>
      </c>
      <c r="N3410" s="242" t="s">
        <v>15320</v>
      </c>
      <c r="O3410" s="242" t="s">
        <v>18819</v>
      </c>
      <c r="P3410" s="242" t="s">
        <v>14128</v>
      </c>
      <c r="Q3410" s="242" t="s">
        <v>4733</v>
      </c>
    </row>
    <row r="3411" spans="1:17">
      <c r="A3411" s="242" t="s">
        <v>15321</v>
      </c>
      <c r="B3411" s="242" t="s">
        <v>15322</v>
      </c>
      <c r="C3411" s="242" t="s">
        <v>15323</v>
      </c>
      <c r="D3411" s="242"/>
      <c r="E3411" s="242" t="s">
        <v>15142</v>
      </c>
      <c r="F3411" s="242"/>
      <c r="G3411" s="240">
        <v>60</v>
      </c>
      <c r="H3411" s="241">
        <v>0</v>
      </c>
      <c r="I3411" s="242" t="s">
        <v>4842</v>
      </c>
      <c r="J3411" s="242" t="s">
        <v>4843</v>
      </c>
      <c r="K3411" s="242" t="s">
        <v>4729</v>
      </c>
      <c r="L3411" s="242" t="s">
        <v>4832</v>
      </c>
      <c r="M3411" s="242" t="s">
        <v>11173</v>
      </c>
      <c r="N3411" s="242" t="s">
        <v>15324</v>
      </c>
      <c r="O3411" s="242" t="s">
        <v>18819</v>
      </c>
      <c r="P3411" s="242" t="s">
        <v>14128</v>
      </c>
      <c r="Q3411" s="242" t="s">
        <v>4733</v>
      </c>
    </row>
    <row r="3412" spans="1:17">
      <c r="A3412" s="242" t="s">
        <v>15325</v>
      </c>
      <c r="B3412" s="242" t="s">
        <v>15326</v>
      </c>
      <c r="C3412" s="242" t="s">
        <v>15327</v>
      </c>
      <c r="D3412" s="242" t="s">
        <v>4742</v>
      </c>
      <c r="E3412" s="242" t="s">
        <v>14150</v>
      </c>
      <c r="F3412" s="242"/>
      <c r="G3412" s="240">
        <v>60</v>
      </c>
      <c r="H3412" s="241">
        <v>0</v>
      </c>
      <c r="I3412" s="242" t="s">
        <v>9474</v>
      </c>
      <c r="J3412" s="242" t="s">
        <v>9475</v>
      </c>
      <c r="K3412" s="242" t="s">
        <v>4729</v>
      </c>
      <c r="L3412" s="242" t="s">
        <v>4832</v>
      </c>
      <c r="M3412" s="242" t="s">
        <v>5212</v>
      </c>
      <c r="N3412" s="242"/>
      <c r="O3412" s="242" t="s">
        <v>18819</v>
      </c>
      <c r="P3412" s="242" t="s">
        <v>14128</v>
      </c>
      <c r="Q3412" s="242" t="s">
        <v>8494</v>
      </c>
    </row>
    <row r="3413" spans="1:17">
      <c r="A3413" s="242" t="s">
        <v>15328</v>
      </c>
      <c r="B3413" s="242" t="s">
        <v>15329</v>
      </c>
      <c r="C3413" s="242" t="s">
        <v>15330</v>
      </c>
      <c r="D3413" s="242" t="s">
        <v>4742</v>
      </c>
      <c r="E3413" s="242" t="s">
        <v>14150</v>
      </c>
      <c r="F3413" s="242"/>
      <c r="G3413" s="240">
        <v>60</v>
      </c>
      <c r="H3413" s="241">
        <v>0</v>
      </c>
      <c r="I3413" s="242" t="s">
        <v>9474</v>
      </c>
      <c r="J3413" s="242" t="s">
        <v>9475</v>
      </c>
      <c r="K3413" s="242" t="s">
        <v>4729</v>
      </c>
      <c r="L3413" s="242" t="s">
        <v>4832</v>
      </c>
      <c r="M3413" s="242" t="s">
        <v>13752</v>
      </c>
      <c r="N3413" s="242"/>
      <c r="O3413" s="242" t="s">
        <v>18819</v>
      </c>
      <c r="P3413" s="242" t="s">
        <v>14128</v>
      </c>
      <c r="Q3413" s="242" t="s">
        <v>8494</v>
      </c>
    </row>
    <row r="3414" spans="1:17">
      <c r="A3414" s="242" t="s">
        <v>15331</v>
      </c>
      <c r="B3414" s="242" t="s">
        <v>15332</v>
      </c>
      <c r="C3414" s="242" t="s">
        <v>15333</v>
      </c>
      <c r="D3414" s="242"/>
      <c r="E3414" s="242" t="s">
        <v>14130</v>
      </c>
      <c r="F3414" s="242" t="s">
        <v>4742</v>
      </c>
      <c r="G3414" s="240">
        <v>60</v>
      </c>
      <c r="H3414" s="241">
        <v>0</v>
      </c>
      <c r="I3414" s="242" t="s">
        <v>4747</v>
      </c>
      <c r="J3414" s="242" t="s">
        <v>4748</v>
      </c>
      <c r="K3414" s="242" t="s">
        <v>4729</v>
      </c>
      <c r="L3414" s="242" t="s">
        <v>4730</v>
      </c>
      <c r="M3414" s="242" t="s">
        <v>4908</v>
      </c>
      <c r="N3414" s="242"/>
      <c r="O3414" s="242" t="s">
        <v>18819</v>
      </c>
      <c r="P3414" s="242" t="s">
        <v>14128</v>
      </c>
      <c r="Q3414" s="242" t="s">
        <v>4733</v>
      </c>
    </row>
    <row r="3415" spans="1:17">
      <c r="A3415" s="242" t="s">
        <v>15334</v>
      </c>
      <c r="B3415" s="242" t="s">
        <v>15335</v>
      </c>
      <c r="C3415" s="242" t="s">
        <v>15336</v>
      </c>
      <c r="D3415" s="242"/>
      <c r="E3415" s="242" t="s">
        <v>15142</v>
      </c>
      <c r="F3415" s="242"/>
      <c r="G3415" s="240">
        <v>60</v>
      </c>
      <c r="H3415" s="241">
        <v>0</v>
      </c>
      <c r="I3415" s="242" t="s">
        <v>9474</v>
      </c>
      <c r="J3415" s="242" t="s">
        <v>9475</v>
      </c>
      <c r="K3415" s="242" t="s">
        <v>4729</v>
      </c>
      <c r="L3415" s="242" t="s">
        <v>4832</v>
      </c>
      <c r="M3415" s="242" t="s">
        <v>5302</v>
      </c>
      <c r="N3415" s="242"/>
      <c r="O3415" s="242" t="s">
        <v>18819</v>
      </c>
      <c r="P3415" s="242" t="s">
        <v>14128</v>
      </c>
      <c r="Q3415" s="242" t="s">
        <v>4733</v>
      </c>
    </row>
    <row r="3416" spans="1:17">
      <c r="A3416" s="242" t="s">
        <v>15337</v>
      </c>
      <c r="B3416" s="242" t="s">
        <v>15338</v>
      </c>
      <c r="C3416" s="242" t="s">
        <v>15339</v>
      </c>
      <c r="D3416" s="242"/>
      <c r="E3416" s="242" t="s">
        <v>15142</v>
      </c>
      <c r="F3416" s="242"/>
      <c r="G3416" s="240">
        <v>60</v>
      </c>
      <c r="H3416" s="241">
        <v>0</v>
      </c>
      <c r="I3416" s="242" t="s">
        <v>4842</v>
      </c>
      <c r="J3416" s="242" t="s">
        <v>4843</v>
      </c>
      <c r="K3416" s="242" t="s">
        <v>4729</v>
      </c>
      <c r="L3416" s="242" t="s">
        <v>4832</v>
      </c>
      <c r="M3416" s="242" t="s">
        <v>5264</v>
      </c>
      <c r="N3416" s="242" t="s">
        <v>15340</v>
      </c>
      <c r="O3416" s="242" t="s">
        <v>18819</v>
      </c>
      <c r="P3416" s="242" t="s">
        <v>14128</v>
      </c>
      <c r="Q3416" s="242" t="s">
        <v>4733</v>
      </c>
    </row>
    <row r="3417" spans="1:17">
      <c r="A3417" s="242" t="s">
        <v>15341</v>
      </c>
      <c r="B3417" s="242" t="s">
        <v>15342</v>
      </c>
      <c r="C3417" s="242" t="s">
        <v>15343</v>
      </c>
      <c r="D3417" s="242"/>
      <c r="E3417" s="242" t="s">
        <v>15142</v>
      </c>
      <c r="F3417" s="242"/>
      <c r="G3417" s="240">
        <v>60</v>
      </c>
      <c r="H3417" s="241">
        <v>0</v>
      </c>
      <c r="I3417" s="242" t="s">
        <v>4842</v>
      </c>
      <c r="J3417" s="242" t="s">
        <v>4843</v>
      </c>
      <c r="K3417" s="242" t="s">
        <v>4729</v>
      </c>
      <c r="L3417" s="242" t="s">
        <v>4832</v>
      </c>
      <c r="M3417" s="242" t="s">
        <v>11173</v>
      </c>
      <c r="N3417" s="242" t="s">
        <v>15344</v>
      </c>
      <c r="O3417" s="242" t="s">
        <v>18819</v>
      </c>
      <c r="P3417" s="242" t="s">
        <v>14128</v>
      </c>
      <c r="Q3417" s="242" t="s">
        <v>4733</v>
      </c>
    </row>
    <row r="3418" spans="1:17">
      <c r="A3418" s="242" t="s">
        <v>15345</v>
      </c>
      <c r="B3418" s="242" t="s">
        <v>15346</v>
      </c>
      <c r="C3418" s="242" t="s">
        <v>15347</v>
      </c>
      <c r="D3418" s="242"/>
      <c r="E3418" s="242" t="s">
        <v>14130</v>
      </c>
      <c r="F3418" s="242" t="s">
        <v>4742</v>
      </c>
      <c r="G3418" s="240">
        <v>60</v>
      </c>
      <c r="H3418" s="241">
        <v>0</v>
      </c>
      <c r="I3418" s="242" t="s">
        <v>4808</v>
      </c>
      <c r="J3418" s="242" t="s">
        <v>4809</v>
      </c>
      <c r="K3418" s="242" t="s">
        <v>4729</v>
      </c>
      <c r="L3418" s="242" t="s">
        <v>4730</v>
      </c>
      <c r="M3418" s="242" t="s">
        <v>4731</v>
      </c>
      <c r="N3418" s="242" t="s">
        <v>15233</v>
      </c>
      <c r="O3418" s="242" t="s">
        <v>18819</v>
      </c>
      <c r="P3418" s="242" t="s">
        <v>14128</v>
      </c>
      <c r="Q3418" s="242" t="s">
        <v>4733</v>
      </c>
    </row>
    <row r="3419" spans="1:17">
      <c r="A3419" s="242" t="s">
        <v>15348</v>
      </c>
      <c r="B3419" s="242" t="s">
        <v>15349</v>
      </c>
      <c r="C3419" s="242" t="s">
        <v>15350</v>
      </c>
      <c r="D3419" s="242"/>
      <c r="E3419" s="242" t="s">
        <v>14130</v>
      </c>
      <c r="F3419" s="242" t="s">
        <v>4742</v>
      </c>
      <c r="G3419" s="240">
        <v>60</v>
      </c>
      <c r="H3419" s="241">
        <v>0</v>
      </c>
      <c r="I3419" s="242" t="s">
        <v>4780</v>
      </c>
      <c r="J3419" s="242" t="s">
        <v>4781</v>
      </c>
      <c r="K3419" s="242" t="s">
        <v>4729</v>
      </c>
      <c r="L3419" s="242" t="s">
        <v>4730</v>
      </c>
      <c r="M3419" s="242" t="s">
        <v>4872</v>
      </c>
      <c r="N3419" s="242" t="s">
        <v>15351</v>
      </c>
      <c r="O3419" s="242" t="s">
        <v>18819</v>
      </c>
      <c r="P3419" s="242" t="s">
        <v>14128</v>
      </c>
      <c r="Q3419" s="242" t="s">
        <v>4733</v>
      </c>
    </row>
    <row r="3420" spans="1:17">
      <c r="A3420" s="242" t="s">
        <v>15352</v>
      </c>
      <c r="B3420" s="242" t="s">
        <v>15353</v>
      </c>
      <c r="C3420" s="242" t="s">
        <v>15354</v>
      </c>
      <c r="D3420" s="242"/>
      <c r="E3420" s="242" t="s">
        <v>14130</v>
      </c>
      <c r="F3420" s="242" t="s">
        <v>4742</v>
      </c>
      <c r="G3420" s="240">
        <v>60</v>
      </c>
      <c r="H3420" s="241">
        <v>0</v>
      </c>
      <c r="I3420" s="242" t="s">
        <v>4738</v>
      </c>
      <c r="J3420" s="242" t="s">
        <v>4739</v>
      </c>
      <c r="K3420" s="242" t="s">
        <v>4729</v>
      </c>
      <c r="L3420" s="242" t="s">
        <v>4730</v>
      </c>
      <c r="M3420" s="242" t="s">
        <v>4785</v>
      </c>
      <c r="N3420" s="242" t="s">
        <v>10681</v>
      </c>
      <c r="O3420" s="242" t="s">
        <v>18819</v>
      </c>
      <c r="P3420" s="242" t="s">
        <v>14128</v>
      </c>
      <c r="Q3420" s="242" t="s">
        <v>4733</v>
      </c>
    </row>
    <row r="3421" spans="1:17">
      <c r="A3421" s="242" t="s">
        <v>15355</v>
      </c>
      <c r="B3421" s="242" t="s">
        <v>15356</v>
      </c>
      <c r="C3421" s="242" t="s">
        <v>15357</v>
      </c>
      <c r="D3421" s="242"/>
      <c r="E3421" s="242" t="s">
        <v>15142</v>
      </c>
      <c r="F3421" s="242" t="s">
        <v>4742</v>
      </c>
      <c r="G3421" s="240">
        <v>60</v>
      </c>
      <c r="H3421" s="241">
        <v>0</v>
      </c>
      <c r="I3421" s="242" t="s">
        <v>4830</v>
      </c>
      <c r="J3421" s="242" t="s">
        <v>4831</v>
      </c>
      <c r="K3421" s="242" t="s">
        <v>4729</v>
      </c>
      <c r="L3421" s="242" t="s">
        <v>4832</v>
      </c>
      <c r="M3421" s="242" t="s">
        <v>5153</v>
      </c>
      <c r="N3421" s="242" t="s">
        <v>15358</v>
      </c>
      <c r="O3421" s="242" t="s">
        <v>18819</v>
      </c>
      <c r="P3421" s="242" t="s">
        <v>14128</v>
      </c>
      <c r="Q3421" s="242" t="s">
        <v>4733</v>
      </c>
    </row>
    <row r="3422" spans="1:17">
      <c r="A3422" s="242" t="s">
        <v>15359</v>
      </c>
      <c r="B3422" s="242" t="s">
        <v>15360</v>
      </c>
      <c r="C3422" s="242" t="s">
        <v>15361</v>
      </c>
      <c r="D3422" s="242"/>
      <c r="E3422" s="242" t="s">
        <v>14130</v>
      </c>
      <c r="F3422" s="242" t="s">
        <v>4742</v>
      </c>
      <c r="G3422" s="240">
        <v>60</v>
      </c>
      <c r="H3422" s="241">
        <v>0</v>
      </c>
      <c r="I3422" s="242" t="s">
        <v>4780</v>
      </c>
      <c r="J3422" s="242" t="s">
        <v>4781</v>
      </c>
      <c r="K3422" s="242" t="s">
        <v>4729</v>
      </c>
      <c r="L3422" s="242" t="s">
        <v>4730</v>
      </c>
      <c r="M3422" s="242" t="s">
        <v>4937</v>
      </c>
      <c r="N3422" s="242"/>
      <c r="O3422" s="242" t="s">
        <v>18819</v>
      </c>
      <c r="P3422" s="242" t="s">
        <v>14128</v>
      </c>
      <c r="Q3422" s="242" t="s">
        <v>4733</v>
      </c>
    </row>
    <row r="3423" spans="1:17">
      <c r="A3423" s="242" t="s">
        <v>15362</v>
      </c>
      <c r="B3423" s="242" t="s">
        <v>15363</v>
      </c>
      <c r="C3423" s="242" t="s">
        <v>15364</v>
      </c>
      <c r="D3423" s="242"/>
      <c r="E3423" s="242" t="s">
        <v>14130</v>
      </c>
      <c r="F3423" s="242" t="s">
        <v>4742</v>
      </c>
      <c r="G3423" s="240">
        <v>60</v>
      </c>
      <c r="H3423" s="241">
        <v>0</v>
      </c>
      <c r="I3423" s="242" t="s">
        <v>4747</v>
      </c>
      <c r="J3423" s="242" t="s">
        <v>4748</v>
      </c>
      <c r="K3423" s="242" t="s">
        <v>4729</v>
      </c>
      <c r="L3423" s="242" t="s">
        <v>4730</v>
      </c>
      <c r="M3423" s="242" t="s">
        <v>4749</v>
      </c>
      <c r="N3423" s="242" t="s">
        <v>15365</v>
      </c>
      <c r="O3423" s="242" t="s">
        <v>18819</v>
      </c>
      <c r="P3423" s="242" t="s">
        <v>14128</v>
      </c>
      <c r="Q3423" s="242" t="s">
        <v>4733</v>
      </c>
    </row>
    <row r="3424" spans="1:17">
      <c r="A3424" s="242" t="s">
        <v>15366</v>
      </c>
      <c r="B3424" s="242" t="s">
        <v>15367</v>
      </c>
      <c r="C3424" s="242" t="s">
        <v>15368</v>
      </c>
      <c r="D3424" s="242"/>
      <c r="E3424" s="242" t="s">
        <v>15142</v>
      </c>
      <c r="F3424" s="242"/>
      <c r="G3424" s="240">
        <v>60</v>
      </c>
      <c r="H3424" s="241">
        <v>0</v>
      </c>
      <c r="I3424" s="242" t="s">
        <v>9474</v>
      </c>
      <c r="J3424" s="242" t="s">
        <v>9475</v>
      </c>
      <c r="K3424" s="242" t="s">
        <v>4729</v>
      </c>
      <c r="L3424" s="242" t="s">
        <v>4832</v>
      </c>
      <c r="M3424" s="242" t="s">
        <v>9226</v>
      </c>
      <c r="N3424" s="242" t="s">
        <v>15369</v>
      </c>
      <c r="O3424" s="242" t="s">
        <v>18819</v>
      </c>
      <c r="P3424" s="242" t="s">
        <v>14128</v>
      </c>
      <c r="Q3424" s="242" t="s">
        <v>4733</v>
      </c>
    </row>
    <row r="3425" spans="1:17">
      <c r="A3425" s="242" t="s">
        <v>15370</v>
      </c>
      <c r="B3425" s="242" t="s">
        <v>15371</v>
      </c>
      <c r="C3425" s="242" t="s">
        <v>15372</v>
      </c>
      <c r="D3425" s="242"/>
      <c r="E3425" s="242" t="s">
        <v>15142</v>
      </c>
      <c r="F3425" s="242" t="s">
        <v>4742</v>
      </c>
      <c r="G3425" s="240">
        <v>60</v>
      </c>
      <c r="H3425" s="241">
        <v>0</v>
      </c>
      <c r="I3425" s="242" t="s">
        <v>9474</v>
      </c>
      <c r="J3425" s="242" t="s">
        <v>9475</v>
      </c>
      <c r="K3425" s="242" t="s">
        <v>4729</v>
      </c>
      <c r="L3425" s="242" t="s">
        <v>4832</v>
      </c>
      <c r="M3425" s="242" t="s">
        <v>8546</v>
      </c>
      <c r="N3425" s="242"/>
      <c r="O3425" s="242" t="s">
        <v>18819</v>
      </c>
      <c r="P3425" s="242" t="s">
        <v>14128</v>
      </c>
      <c r="Q3425" s="242" t="s">
        <v>4733</v>
      </c>
    </row>
    <row r="3426" spans="1:17">
      <c r="A3426" s="242" t="s">
        <v>15373</v>
      </c>
      <c r="B3426" s="242" t="s">
        <v>15374</v>
      </c>
      <c r="C3426" s="242" t="s">
        <v>15375</v>
      </c>
      <c r="D3426" s="242"/>
      <c r="E3426" s="242" t="s">
        <v>15142</v>
      </c>
      <c r="F3426" s="242" t="s">
        <v>4742</v>
      </c>
      <c r="G3426" s="240">
        <v>60</v>
      </c>
      <c r="H3426" s="241">
        <v>0</v>
      </c>
      <c r="I3426" s="242" t="s">
        <v>9474</v>
      </c>
      <c r="J3426" s="242" t="s">
        <v>9475</v>
      </c>
      <c r="K3426" s="242" t="s">
        <v>4729</v>
      </c>
      <c r="L3426" s="242" t="s">
        <v>4832</v>
      </c>
      <c r="M3426" s="242" t="s">
        <v>5302</v>
      </c>
      <c r="N3426" s="242"/>
      <c r="O3426" s="242" t="s">
        <v>18819</v>
      </c>
      <c r="P3426" s="242" t="s">
        <v>14128</v>
      </c>
      <c r="Q3426" s="242" t="s">
        <v>4733</v>
      </c>
    </row>
    <row r="3427" spans="1:17">
      <c r="A3427" s="242" t="s">
        <v>15376</v>
      </c>
      <c r="B3427" s="242" t="s">
        <v>15377</v>
      </c>
      <c r="C3427" s="242" t="s">
        <v>15378</v>
      </c>
      <c r="D3427" s="242"/>
      <c r="E3427" s="242" t="s">
        <v>14360</v>
      </c>
      <c r="F3427" s="242" t="s">
        <v>4742</v>
      </c>
      <c r="G3427" s="240">
        <v>60</v>
      </c>
      <c r="H3427" s="241">
        <v>0</v>
      </c>
      <c r="I3427" s="242" t="s">
        <v>4780</v>
      </c>
      <c r="J3427" s="242" t="s">
        <v>4781</v>
      </c>
      <c r="K3427" s="242" t="s">
        <v>4729</v>
      </c>
      <c r="L3427" s="242" t="s">
        <v>4730</v>
      </c>
      <c r="M3427" s="242" t="s">
        <v>6439</v>
      </c>
      <c r="N3427" s="242"/>
      <c r="O3427" s="242" t="s">
        <v>18819</v>
      </c>
      <c r="P3427" s="242" t="s">
        <v>14128</v>
      </c>
      <c r="Q3427" s="242" t="s">
        <v>4733</v>
      </c>
    </row>
    <row r="3428" spans="1:17">
      <c r="A3428" s="242" t="s">
        <v>15379</v>
      </c>
      <c r="B3428" s="242" t="s">
        <v>15380</v>
      </c>
      <c r="C3428" s="242" t="s">
        <v>15381</v>
      </c>
      <c r="D3428" s="242"/>
      <c r="E3428" s="242" t="s">
        <v>15142</v>
      </c>
      <c r="F3428" s="242"/>
      <c r="G3428" s="240">
        <v>60</v>
      </c>
      <c r="H3428" s="241">
        <v>0</v>
      </c>
      <c r="I3428" s="242" t="s">
        <v>4842</v>
      </c>
      <c r="J3428" s="242" t="s">
        <v>4843</v>
      </c>
      <c r="K3428" s="242" t="s">
        <v>4729</v>
      </c>
      <c r="L3428" s="242" t="s">
        <v>4832</v>
      </c>
      <c r="M3428" s="242" t="s">
        <v>5202</v>
      </c>
      <c r="N3428" s="242" t="s">
        <v>15382</v>
      </c>
      <c r="O3428" s="242" t="s">
        <v>18819</v>
      </c>
      <c r="P3428" s="242" t="s">
        <v>14128</v>
      </c>
      <c r="Q3428" s="242" t="s">
        <v>4733</v>
      </c>
    </row>
    <row r="3429" spans="1:17">
      <c r="A3429" s="242" t="s">
        <v>15383</v>
      </c>
      <c r="B3429" s="242" t="s">
        <v>15384</v>
      </c>
      <c r="C3429" s="242" t="s">
        <v>15385</v>
      </c>
      <c r="D3429" s="242"/>
      <c r="E3429" s="242" t="s">
        <v>14130</v>
      </c>
      <c r="F3429" s="242" t="s">
        <v>4742</v>
      </c>
      <c r="G3429" s="240">
        <v>60</v>
      </c>
      <c r="H3429" s="241">
        <v>0</v>
      </c>
      <c r="I3429" s="242" t="s">
        <v>4738</v>
      </c>
      <c r="J3429" s="242" t="s">
        <v>4739</v>
      </c>
      <c r="K3429" s="242" t="s">
        <v>4729</v>
      </c>
      <c r="L3429" s="242" t="s">
        <v>4730</v>
      </c>
      <c r="M3429" s="242" t="s">
        <v>4740</v>
      </c>
      <c r="N3429" s="242" t="s">
        <v>4765</v>
      </c>
      <c r="O3429" s="242" t="s">
        <v>18819</v>
      </c>
      <c r="P3429" s="242" t="s">
        <v>14128</v>
      </c>
      <c r="Q3429" s="242" t="s">
        <v>4733</v>
      </c>
    </row>
    <row r="3430" spans="1:17">
      <c r="A3430" s="242" t="s">
        <v>15386</v>
      </c>
      <c r="B3430" s="242" t="s">
        <v>15387</v>
      </c>
      <c r="C3430" s="242" t="s">
        <v>15388</v>
      </c>
      <c r="D3430" s="242" t="s">
        <v>4742</v>
      </c>
      <c r="E3430" s="242" t="s">
        <v>14150</v>
      </c>
      <c r="F3430" s="242"/>
      <c r="G3430" s="240">
        <v>60</v>
      </c>
      <c r="H3430" s="241">
        <v>0</v>
      </c>
      <c r="I3430" s="242" t="s">
        <v>4842</v>
      </c>
      <c r="J3430" s="242" t="s">
        <v>4843</v>
      </c>
      <c r="K3430" s="242" t="s">
        <v>4729</v>
      </c>
      <c r="L3430" s="242" t="s">
        <v>4832</v>
      </c>
      <c r="M3430" s="242" t="s">
        <v>5194</v>
      </c>
      <c r="N3430" s="242"/>
      <c r="O3430" s="242" t="s">
        <v>18819</v>
      </c>
      <c r="P3430" s="242" t="s">
        <v>14128</v>
      </c>
      <c r="Q3430" s="242" t="s">
        <v>8494</v>
      </c>
    </row>
    <row r="3431" spans="1:17">
      <c r="A3431" s="242" t="s">
        <v>15389</v>
      </c>
      <c r="B3431" s="242" t="s">
        <v>15390</v>
      </c>
      <c r="C3431" s="242" t="s">
        <v>15391</v>
      </c>
      <c r="D3431" s="242"/>
      <c r="E3431" s="242" t="s">
        <v>15142</v>
      </c>
      <c r="F3431" s="242" t="s">
        <v>4742</v>
      </c>
      <c r="G3431" s="240">
        <v>60</v>
      </c>
      <c r="H3431" s="241">
        <v>0</v>
      </c>
      <c r="I3431" s="242" t="s">
        <v>9474</v>
      </c>
      <c r="J3431" s="242" t="s">
        <v>9475</v>
      </c>
      <c r="K3431" s="242" t="s">
        <v>4729</v>
      </c>
      <c r="L3431" s="242" t="s">
        <v>4832</v>
      </c>
      <c r="M3431" s="242" t="s">
        <v>5302</v>
      </c>
      <c r="N3431" s="242" t="s">
        <v>6138</v>
      </c>
      <c r="O3431" s="242" t="s">
        <v>18819</v>
      </c>
      <c r="P3431" s="242" t="s">
        <v>14128</v>
      </c>
      <c r="Q3431" s="242" t="s">
        <v>4733</v>
      </c>
    </row>
    <row r="3432" spans="1:17">
      <c r="A3432" s="242" t="s">
        <v>15392</v>
      </c>
      <c r="B3432" s="242" t="s">
        <v>15393</v>
      </c>
      <c r="C3432" s="242" t="s">
        <v>15394</v>
      </c>
      <c r="D3432" s="242"/>
      <c r="E3432" s="242" t="s">
        <v>15142</v>
      </c>
      <c r="F3432" s="242" t="s">
        <v>4742</v>
      </c>
      <c r="G3432" s="240">
        <v>60</v>
      </c>
      <c r="H3432" s="241">
        <v>0</v>
      </c>
      <c r="I3432" s="242" t="s">
        <v>9474</v>
      </c>
      <c r="J3432" s="242" t="s">
        <v>9475</v>
      </c>
      <c r="K3432" s="242" t="s">
        <v>4729</v>
      </c>
      <c r="L3432" s="242" t="s">
        <v>4832</v>
      </c>
      <c r="M3432" s="242" t="s">
        <v>8546</v>
      </c>
      <c r="N3432" s="242" t="s">
        <v>15395</v>
      </c>
      <c r="O3432" s="242" t="s">
        <v>18819</v>
      </c>
      <c r="P3432" s="242" t="s">
        <v>14128</v>
      </c>
      <c r="Q3432" s="242" t="s">
        <v>4733</v>
      </c>
    </row>
    <row r="3433" spans="1:17">
      <c r="A3433" s="242" t="s">
        <v>15396</v>
      </c>
      <c r="B3433" s="242" t="s">
        <v>15397</v>
      </c>
      <c r="C3433" s="242" t="s">
        <v>15398</v>
      </c>
      <c r="D3433" s="242"/>
      <c r="E3433" s="242" t="s">
        <v>15142</v>
      </c>
      <c r="F3433" s="242" t="s">
        <v>4742</v>
      </c>
      <c r="G3433" s="240">
        <v>60</v>
      </c>
      <c r="H3433" s="241">
        <v>0</v>
      </c>
      <c r="I3433" s="242" t="s">
        <v>4842</v>
      </c>
      <c r="J3433" s="242" t="s">
        <v>4843</v>
      </c>
      <c r="K3433" s="242" t="s">
        <v>4729</v>
      </c>
      <c r="L3433" s="242" t="s">
        <v>4832</v>
      </c>
      <c r="M3433" s="242" t="s">
        <v>5264</v>
      </c>
      <c r="N3433" s="242" t="s">
        <v>15399</v>
      </c>
      <c r="O3433" s="242" t="s">
        <v>18819</v>
      </c>
      <c r="P3433" s="242" t="s">
        <v>14128</v>
      </c>
      <c r="Q3433" s="242" t="s">
        <v>4733</v>
      </c>
    </row>
    <row r="3434" spans="1:17">
      <c r="A3434" s="242" t="s">
        <v>15400</v>
      </c>
      <c r="B3434" s="242" t="s">
        <v>15401</v>
      </c>
      <c r="C3434" s="242" t="s">
        <v>15402</v>
      </c>
      <c r="D3434" s="242"/>
      <c r="E3434" s="242" t="s">
        <v>15142</v>
      </c>
      <c r="F3434" s="242" t="s">
        <v>4742</v>
      </c>
      <c r="G3434" s="240">
        <v>60</v>
      </c>
      <c r="H3434" s="241">
        <v>0</v>
      </c>
      <c r="I3434" s="242" t="s">
        <v>9474</v>
      </c>
      <c r="J3434" s="242" t="s">
        <v>9475</v>
      </c>
      <c r="K3434" s="242" t="s">
        <v>4729</v>
      </c>
      <c r="L3434" s="242" t="s">
        <v>4832</v>
      </c>
      <c r="M3434" s="242" t="s">
        <v>5336</v>
      </c>
      <c r="N3434" s="242" t="s">
        <v>15403</v>
      </c>
      <c r="O3434" s="242" t="s">
        <v>18819</v>
      </c>
      <c r="P3434" s="242" t="s">
        <v>14128</v>
      </c>
      <c r="Q3434" s="242" t="s">
        <v>4733</v>
      </c>
    </row>
    <row r="3435" spans="1:17">
      <c r="A3435" s="242" t="s">
        <v>15404</v>
      </c>
      <c r="B3435" s="242" t="s">
        <v>15405</v>
      </c>
      <c r="C3435" s="242" t="s">
        <v>15406</v>
      </c>
      <c r="D3435" s="242"/>
      <c r="E3435" s="242" t="s">
        <v>15142</v>
      </c>
      <c r="F3435" s="242"/>
      <c r="G3435" s="240">
        <v>60</v>
      </c>
      <c r="H3435" s="241">
        <v>0</v>
      </c>
      <c r="I3435" s="242" t="s">
        <v>9474</v>
      </c>
      <c r="J3435" s="242" t="s">
        <v>9475</v>
      </c>
      <c r="K3435" s="242" t="s">
        <v>4729</v>
      </c>
      <c r="L3435" s="242" t="s">
        <v>4832</v>
      </c>
      <c r="M3435" s="242" t="s">
        <v>5167</v>
      </c>
      <c r="N3435" s="242" t="s">
        <v>13896</v>
      </c>
      <c r="O3435" s="242" t="s">
        <v>18819</v>
      </c>
      <c r="P3435" s="242" t="s">
        <v>14128</v>
      </c>
      <c r="Q3435" s="242" t="s">
        <v>4733</v>
      </c>
    </row>
    <row r="3436" spans="1:17">
      <c r="A3436" s="242" t="s">
        <v>15407</v>
      </c>
      <c r="B3436" s="242" t="s">
        <v>15408</v>
      </c>
      <c r="C3436" s="242" t="s">
        <v>15409</v>
      </c>
      <c r="D3436" s="242"/>
      <c r="E3436" s="242" t="s">
        <v>15142</v>
      </c>
      <c r="F3436" s="242"/>
      <c r="G3436" s="240">
        <v>60</v>
      </c>
      <c r="H3436" s="241">
        <v>0</v>
      </c>
      <c r="I3436" s="242" t="s">
        <v>4842</v>
      </c>
      <c r="J3436" s="242" t="s">
        <v>4843</v>
      </c>
      <c r="K3436" s="242" t="s">
        <v>4729</v>
      </c>
      <c r="L3436" s="242" t="s">
        <v>4832</v>
      </c>
      <c r="M3436" s="242" t="s">
        <v>11173</v>
      </c>
      <c r="N3436" s="242" t="s">
        <v>15410</v>
      </c>
      <c r="O3436" s="242" t="s">
        <v>18819</v>
      </c>
      <c r="P3436" s="242" t="s">
        <v>14128</v>
      </c>
      <c r="Q3436" s="242" t="s">
        <v>4733</v>
      </c>
    </row>
    <row r="3437" spans="1:17">
      <c r="A3437" s="242" t="s">
        <v>15411</v>
      </c>
      <c r="B3437" s="242" t="s">
        <v>15412</v>
      </c>
      <c r="C3437" s="242" t="s">
        <v>15413</v>
      </c>
      <c r="D3437" s="242" t="s">
        <v>4742</v>
      </c>
      <c r="E3437" s="242" t="s">
        <v>14150</v>
      </c>
      <c r="F3437" s="242"/>
      <c r="G3437" s="240">
        <v>60</v>
      </c>
      <c r="H3437" s="241">
        <v>0</v>
      </c>
      <c r="I3437" s="242" t="s">
        <v>4842</v>
      </c>
      <c r="J3437" s="242" t="s">
        <v>4843</v>
      </c>
      <c r="K3437" s="242" t="s">
        <v>4729</v>
      </c>
      <c r="L3437" s="242" t="s">
        <v>4832</v>
      </c>
      <c r="M3437" s="242" t="s">
        <v>5194</v>
      </c>
      <c r="N3437" s="242"/>
      <c r="O3437" s="242" t="s">
        <v>18819</v>
      </c>
      <c r="P3437" s="242" t="s">
        <v>14128</v>
      </c>
      <c r="Q3437" s="242" t="s">
        <v>8494</v>
      </c>
    </row>
    <row r="3438" spans="1:17">
      <c r="A3438" s="242" t="s">
        <v>15414</v>
      </c>
      <c r="B3438" s="242" t="s">
        <v>15415</v>
      </c>
      <c r="C3438" s="242" t="s">
        <v>15416</v>
      </c>
      <c r="D3438" s="242"/>
      <c r="E3438" s="242" t="s">
        <v>14130</v>
      </c>
      <c r="F3438" s="242" t="s">
        <v>4742</v>
      </c>
      <c r="G3438" s="240">
        <v>60</v>
      </c>
      <c r="H3438" s="241">
        <v>0</v>
      </c>
      <c r="I3438" s="242" t="s">
        <v>4738</v>
      </c>
      <c r="J3438" s="242" t="s">
        <v>4739</v>
      </c>
      <c r="K3438" s="242" t="s">
        <v>4729</v>
      </c>
      <c r="L3438" s="242" t="s">
        <v>4730</v>
      </c>
      <c r="M3438" s="242" t="s">
        <v>4740</v>
      </c>
      <c r="N3438" s="242" t="s">
        <v>7770</v>
      </c>
      <c r="O3438" s="242" t="s">
        <v>18819</v>
      </c>
      <c r="P3438" s="242" t="s">
        <v>14128</v>
      </c>
      <c r="Q3438" s="242" t="s">
        <v>4733</v>
      </c>
    </row>
    <row r="3439" spans="1:17">
      <c r="A3439" s="242" t="s">
        <v>15417</v>
      </c>
      <c r="B3439" s="242" t="s">
        <v>15418</v>
      </c>
      <c r="C3439" s="242" t="s">
        <v>15419</v>
      </c>
      <c r="D3439" s="242"/>
      <c r="E3439" s="242" t="s">
        <v>14130</v>
      </c>
      <c r="F3439" s="242" t="s">
        <v>4742</v>
      </c>
      <c r="G3439" s="240">
        <v>60</v>
      </c>
      <c r="H3439" s="241">
        <v>0</v>
      </c>
      <c r="I3439" s="242" t="s">
        <v>4738</v>
      </c>
      <c r="J3439" s="242" t="s">
        <v>4739</v>
      </c>
      <c r="K3439" s="242" t="s">
        <v>4729</v>
      </c>
      <c r="L3439" s="242" t="s">
        <v>4730</v>
      </c>
      <c r="M3439" s="242" t="s">
        <v>4785</v>
      </c>
      <c r="N3439" s="242"/>
      <c r="O3439" s="242" t="s">
        <v>18819</v>
      </c>
      <c r="P3439" s="242" t="s">
        <v>14128</v>
      </c>
      <c r="Q3439" s="242" t="s">
        <v>4733</v>
      </c>
    </row>
    <row r="3440" spans="1:17">
      <c r="A3440" s="242" t="s">
        <v>15420</v>
      </c>
      <c r="B3440" s="242" t="s">
        <v>15421</v>
      </c>
      <c r="C3440" s="242" t="s">
        <v>15422</v>
      </c>
      <c r="D3440" s="242"/>
      <c r="E3440" s="242" t="s">
        <v>15142</v>
      </c>
      <c r="F3440" s="242"/>
      <c r="G3440" s="240">
        <v>60</v>
      </c>
      <c r="H3440" s="241">
        <v>0</v>
      </c>
      <c r="I3440" s="242" t="s">
        <v>4842</v>
      </c>
      <c r="J3440" s="242" t="s">
        <v>4843</v>
      </c>
      <c r="K3440" s="242" t="s">
        <v>4729</v>
      </c>
      <c r="L3440" s="242" t="s">
        <v>4832</v>
      </c>
      <c r="M3440" s="242" t="s">
        <v>14111</v>
      </c>
      <c r="N3440" s="242" t="s">
        <v>15423</v>
      </c>
      <c r="O3440" s="242" t="s">
        <v>18819</v>
      </c>
      <c r="P3440" s="242" t="s">
        <v>14128</v>
      </c>
      <c r="Q3440" s="242" t="s">
        <v>4733</v>
      </c>
    </row>
    <row r="3441" spans="1:17">
      <c r="A3441" s="242" t="s">
        <v>15424</v>
      </c>
      <c r="B3441" s="242" t="s">
        <v>15425</v>
      </c>
      <c r="C3441" s="242" t="s">
        <v>15426</v>
      </c>
      <c r="D3441" s="242" t="s">
        <v>4742</v>
      </c>
      <c r="E3441" s="242" t="s">
        <v>14150</v>
      </c>
      <c r="F3441" s="242"/>
      <c r="G3441" s="240">
        <v>60</v>
      </c>
      <c r="H3441" s="241">
        <v>0</v>
      </c>
      <c r="I3441" s="242" t="s">
        <v>9474</v>
      </c>
      <c r="J3441" s="242" t="s">
        <v>9475</v>
      </c>
      <c r="K3441" s="242" t="s">
        <v>4729</v>
      </c>
      <c r="L3441" s="242" t="s">
        <v>4832</v>
      </c>
      <c r="M3441" s="242" t="s">
        <v>5302</v>
      </c>
      <c r="N3441" s="242"/>
      <c r="O3441" s="242" t="s">
        <v>18819</v>
      </c>
      <c r="P3441" s="242" t="s">
        <v>14128</v>
      </c>
      <c r="Q3441" s="242" t="s">
        <v>8494</v>
      </c>
    </row>
    <row r="3442" spans="1:17">
      <c r="A3442" s="242" t="s">
        <v>15427</v>
      </c>
      <c r="B3442" s="242" t="s">
        <v>15428</v>
      </c>
      <c r="C3442" s="242" t="s">
        <v>15429</v>
      </c>
      <c r="D3442" s="242"/>
      <c r="E3442" s="242" t="s">
        <v>14130</v>
      </c>
      <c r="F3442" s="242" t="s">
        <v>4742</v>
      </c>
      <c r="G3442" s="240">
        <v>60</v>
      </c>
      <c r="H3442" s="241">
        <v>0</v>
      </c>
      <c r="I3442" s="242" t="s">
        <v>4780</v>
      </c>
      <c r="J3442" s="242" t="s">
        <v>4781</v>
      </c>
      <c r="K3442" s="242" t="s">
        <v>4729</v>
      </c>
      <c r="L3442" s="242" t="s">
        <v>4730</v>
      </c>
      <c r="M3442" s="242" t="s">
        <v>4816</v>
      </c>
      <c r="N3442" s="242" t="s">
        <v>15129</v>
      </c>
      <c r="O3442" s="242" t="s">
        <v>18819</v>
      </c>
      <c r="P3442" s="242" t="s">
        <v>14128</v>
      </c>
      <c r="Q3442" s="242" t="s">
        <v>4733</v>
      </c>
    </row>
    <row r="3443" spans="1:17">
      <c r="A3443" s="242" t="s">
        <v>15430</v>
      </c>
      <c r="B3443" s="242" t="s">
        <v>15431</v>
      </c>
      <c r="C3443" s="242" t="s">
        <v>15432</v>
      </c>
      <c r="D3443" s="242" t="s">
        <v>4742</v>
      </c>
      <c r="E3443" s="242" t="s">
        <v>14150</v>
      </c>
      <c r="F3443" s="242"/>
      <c r="G3443" s="240">
        <v>60</v>
      </c>
      <c r="H3443" s="241">
        <v>0</v>
      </c>
      <c r="I3443" s="242" t="s">
        <v>4830</v>
      </c>
      <c r="J3443" s="242" t="s">
        <v>4831</v>
      </c>
      <c r="K3443" s="242" t="s">
        <v>4729</v>
      </c>
      <c r="L3443" s="242" t="s">
        <v>4832</v>
      </c>
      <c r="M3443" s="242" t="s">
        <v>5222</v>
      </c>
      <c r="N3443" s="242"/>
      <c r="O3443" s="242" t="s">
        <v>18819</v>
      </c>
      <c r="P3443" s="242" t="s">
        <v>14128</v>
      </c>
      <c r="Q3443" s="242" t="s">
        <v>8494</v>
      </c>
    </row>
    <row r="3444" spans="1:17">
      <c r="A3444" s="242" t="s">
        <v>15433</v>
      </c>
      <c r="B3444" s="242" t="s">
        <v>15434</v>
      </c>
      <c r="C3444" s="242" t="s">
        <v>15435</v>
      </c>
      <c r="D3444" s="242"/>
      <c r="E3444" s="242" t="s">
        <v>15142</v>
      </c>
      <c r="F3444" s="242"/>
      <c r="G3444" s="240">
        <v>60</v>
      </c>
      <c r="H3444" s="241">
        <v>0</v>
      </c>
      <c r="I3444" s="242" t="s">
        <v>9474</v>
      </c>
      <c r="J3444" s="242" t="s">
        <v>9475</v>
      </c>
      <c r="K3444" s="242" t="s">
        <v>4729</v>
      </c>
      <c r="L3444" s="242" t="s">
        <v>4832</v>
      </c>
      <c r="M3444" s="242" t="s">
        <v>5336</v>
      </c>
      <c r="N3444" s="242" t="s">
        <v>15403</v>
      </c>
      <c r="O3444" s="242" t="s">
        <v>18819</v>
      </c>
      <c r="P3444" s="242" t="s">
        <v>14128</v>
      </c>
      <c r="Q3444" s="242" t="s">
        <v>4733</v>
      </c>
    </row>
    <row r="3445" spans="1:17">
      <c r="A3445" s="242" t="s">
        <v>15436</v>
      </c>
      <c r="B3445" s="242" t="s">
        <v>15437</v>
      </c>
      <c r="C3445" s="242" t="s">
        <v>15438</v>
      </c>
      <c r="D3445" s="242"/>
      <c r="E3445" s="242" t="s">
        <v>15142</v>
      </c>
      <c r="F3445" s="242"/>
      <c r="G3445" s="240">
        <v>60</v>
      </c>
      <c r="H3445" s="241">
        <v>0</v>
      </c>
      <c r="I3445" s="242" t="s">
        <v>9474</v>
      </c>
      <c r="J3445" s="242" t="s">
        <v>9475</v>
      </c>
      <c r="K3445" s="242" t="s">
        <v>4729</v>
      </c>
      <c r="L3445" s="242" t="s">
        <v>4832</v>
      </c>
      <c r="M3445" s="242" t="s">
        <v>5336</v>
      </c>
      <c r="N3445" s="242" t="s">
        <v>15403</v>
      </c>
      <c r="O3445" s="242" t="s">
        <v>18819</v>
      </c>
      <c r="P3445" s="242" t="s">
        <v>14128</v>
      </c>
      <c r="Q3445" s="242" t="s">
        <v>4733</v>
      </c>
    </row>
    <row r="3446" spans="1:17">
      <c r="A3446" s="242" t="s">
        <v>15439</v>
      </c>
      <c r="B3446" s="242" t="s">
        <v>15440</v>
      </c>
      <c r="C3446" s="242" t="s">
        <v>15441</v>
      </c>
      <c r="D3446" s="242"/>
      <c r="E3446" s="242" t="s">
        <v>15142</v>
      </c>
      <c r="F3446" s="242"/>
      <c r="G3446" s="240">
        <v>60</v>
      </c>
      <c r="H3446" s="241">
        <v>0</v>
      </c>
      <c r="I3446" s="242" t="s">
        <v>4830</v>
      </c>
      <c r="J3446" s="242" t="s">
        <v>4831</v>
      </c>
      <c r="K3446" s="242" t="s">
        <v>4729</v>
      </c>
      <c r="L3446" s="242" t="s">
        <v>4832</v>
      </c>
      <c r="M3446" s="242" t="s">
        <v>10967</v>
      </c>
      <c r="N3446" s="242" t="s">
        <v>15442</v>
      </c>
      <c r="O3446" s="242" t="s">
        <v>18819</v>
      </c>
      <c r="P3446" s="242" t="s">
        <v>14128</v>
      </c>
      <c r="Q3446" s="242" t="s">
        <v>4733</v>
      </c>
    </row>
    <row r="3447" spans="1:17">
      <c r="A3447" s="242" t="s">
        <v>15443</v>
      </c>
      <c r="B3447" s="242" t="s">
        <v>15444</v>
      </c>
      <c r="C3447" s="242" t="s">
        <v>15445</v>
      </c>
      <c r="D3447" s="242"/>
      <c r="E3447" s="242" t="s">
        <v>15142</v>
      </c>
      <c r="F3447" s="242" t="s">
        <v>4742</v>
      </c>
      <c r="G3447" s="240">
        <v>60</v>
      </c>
      <c r="H3447" s="241">
        <v>0</v>
      </c>
      <c r="I3447" s="242" t="s">
        <v>4842</v>
      </c>
      <c r="J3447" s="242" t="s">
        <v>4843</v>
      </c>
      <c r="K3447" s="242" t="s">
        <v>4729</v>
      </c>
      <c r="L3447" s="242" t="s">
        <v>4832</v>
      </c>
      <c r="M3447" s="242" t="s">
        <v>15446</v>
      </c>
      <c r="N3447" s="242" t="s">
        <v>15447</v>
      </c>
      <c r="O3447" s="242" t="s">
        <v>18819</v>
      </c>
      <c r="P3447" s="242" t="s">
        <v>14128</v>
      </c>
      <c r="Q3447" s="242" t="s">
        <v>4733</v>
      </c>
    </row>
    <row r="3448" spans="1:17">
      <c r="A3448" s="242" t="s">
        <v>15448</v>
      </c>
      <c r="B3448" s="242" t="s">
        <v>15449</v>
      </c>
      <c r="C3448" s="242" t="s">
        <v>15450</v>
      </c>
      <c r="D3448" s="242"/>
      <c r="E3448" s="242" t="s">
        <v>15142</v>
      </c>
      <c r="F3448" s="242"/>
      <c r="G3448" s="240">
        <v>60</v>
      </c>
      <c r="H3448" s="241">
        <v>0</v>
      </c>
      <c r="I3448" s="242" t="s">
        <v>4842</v>
      </c>
      <c r="J3448" s="242" t="s">
        <v>4843</v>
      </c>
      <c r="K3448" s="242" t="s">
        <v>4729</v>
      </c>
      <c r="L3448" s="242" t="s">
        <v>4832</v>
      </c>
      <c r="M3448" s="242" t="s">
        <v>5194</v>
      </c>
      <c r="N3448" s="242" t="s">
        <v>9316</v>
      </c>
      <c r="O3448" s="242" t="s">
        <v>18819</v>
      </c>
      <c r="P3448" s="242" t="s">
        <v>14128</v>
      </c>
      <c r="Q3448" s="242" t="s">
        <v>4733</v>
      </c>
    </row>
    <row r="3449" spans="1:17">
      <c r="A3449" s="242" t="s">
        <v>15451</v>
      </c>
      <c r="B3449" s="242" t="s">
        <v>15452</v>
      </c>
      <c r="C3449" s="242" t="s">
        <v>15453</v>
      </c>
      <c r="D3449" s="242"/>
      <c r="E3449" s="242" t="s">
        <v>15142</v>
      </c>
      <c r="F3449" s="242"/>
      <c r="G3449" s="240">
        <v>60</v>
      </c>
      <c r="H3449" s="241">
        <v>0</v>
      </c>
      <c r="I3449" s="242" t="s">
        <v>4830</v>
      </c>
      <c r="J3449" s="242" t="s">
        <v>4831</v>
      </c>
      <c r="K3449" s="242" t="s">
        <v>4729</v>
      </c>
      <c r="L3449" s="242" t="s">
        <v>4832</v>
      </c>
      <c r="M3449" s="242" t="s">
        <v>10967</v>
      </c>
      <c r="N3449" s="242" t="s">
        <v>15454</v>
      </c>
      <c r="O3449" s="242" t="s">
        <v>18819</v>
      </c>
      <c r="P3449" s="242" t="s">
        <v>14128</v>
      </c>
      <c r="Q3449" s="242" t="s">
        <v>4733</v>
      </c>
    </row>
    <row r="3450" spans="1:17">
      <c r="A3450" s="242" t="s">
        <v>15455</v>
      </c>
      <c r="B3450" s="242" t="s">
        <v>15456</v>
      </c>
      <c r="C3450" s="242" t="s">
        <v>15457</v>
      </c>
      <c r="D3450" s="242"/>
      <c r="E3450" s="242" t="s">
        <v>15142</v>
      </c>
      <c r="F3450" s="242"/>
      <c r="G3450" s="240">
        <v>60</v>
      </c>
      <c r="H3450" s="241">
        <v>0</v>
      </c>
      <c r="I3450" s="242" t="s">
        <v>4842</v>
      </c>
      <c r="J3450" s="242" t="s">
        <v>4843</v>
      </c>
      <c r="K3450" s="242" t="s">
        <v>4729</v>
      </c>
      <c r="L3450" s="242" t="s">
        <v>4832</v>
      </c>
      <c r="M3450" s="242" t="s">
        <v>5202</v>
      </c>
      <c r="N3450" s="242" t="s">
        <v>15382</v>
      </c>
      <c r="O3450" s="242" t="s">
        <v>18819</v>
      </c>
      <c r="P3450" s="242" t="s">
        <v>14128</v>
      </c>
      <c r="Q3450" s="242" t="s">
        <v>4733</v>
      </c>
    </row>
    <row r="3451" spans="1:17">
      <c r="A3451" s="242" t="s">
        <v>15458</v>
      </c>
      <c r="B3451" s="242" t="s">
        <v>15459</v>
      </c>
      <c r="C3451" s="242" t="s">
        <v>15460</v>
      </c>
      <c r="D3451" s="242"/>
      <c r="E3451" s="242" t="s">
        <v>15142</v>
      </c>
      <c r="F3451" s="242"/>
      <c r="G3451" s="240">
        <v>60</v>
      </c>
      <c r="H3451" s="241">
        <v>0</v>
      </c>
      <c r="I3451" s="242" t="s">
        <v>4842</v>
      </c>
      <c r="J3451" s="242" t="s">
        <v>4843</v>
      </c>
      <c r="K3451" s="242" t="s">
        <v>4729</v>
      </c>
      <c r="L3451" s="242" t="s">
        <v>4832</v>
      </c>
      <c r="M3451" s="242" t="s">
        <v>15446</v>
      </c>
      <c r="N3451" s="242" t="s">
        <v>15447</v>
      </c>
      <c r="O3451" s="242" t="s">
        <v>18819</v>
      </c>
      <c r="P3451" s="242" t="s">
        <v>14128</v>
      </c>
      <c r="Q3451" s="242" t="s">
        <v>4733</v>
      </c>
    </row>
    <row r="3452" spans="1:17">
      <c r="A3452" s="242" t="s">
        <v>15461</v>
      </c>
      <c r="B3452" s="242" t="s">
        <v>15462</v>
      </c>
      <c r="C3452" s="242" t="s">
        <v>15463</v>
      </c>
      <c r="D3452" s="242"/>
      <c r="E3452" s="242" t="s">
        <v>14130</v>
      </c>
      <c r="F3452" s="242" t="s">
        <v>4742</v>
      </c>
      <c r="G3452" s="240">
        <v>60</v>
      </c>
      <c r="H3452" s="241">
        <v>0</v>
      </c>
      <c r="I3452" s="242" t="s">
        <v>4808</v>
      </c>
      <c r="J3452" s="242" t="s">
        <v>4809</v>
      </c>
      <c r="K3452" s="242" t="s">
        <v>4729</v>
      </c>
      <c r="L3452" s="242" t="s">
        <v>4730</v>
      </c>
      <c r="M3452" s="242" t="s">
        <v>4810</v>
      </c>
      <c r="N3452" s="242" t="s">
        <v>15464</v>
      </c>
      <c r="O3452" s="242" t="s">
        <v>18819</v>
      </c>
      <c r="P3452" s="242" t="s">
        <v>14128</v>
      </c>
      <c r="Q3452" s="242" t="s">
        <v>4733</v>
      </c>
    </row>
    <row r="3453" spans="1:17">
      <c r="A3453" s="242" t="s">
        <v>15465</v>
      </c>
      <c r="B3453" s="242" t="s">
        <v>15466</v>
      </c>
      <c r="C3453" s="242" t="s">
        <v>15467</v>
      </c>
      <c r="D3453" s="242" t="s">
        <v>4742</v>
      </c>
      <c r="E3453" s="242" t="s">
        <v>14150</v>
      </c>
      <c r="F3453" s="242"/>
      <c r="G3453" s="240">
        <v>60</v>
      </c>
      <c r="H3453" s="241">
        <v>0</v>
      </c>
      <c r="I3453" s="242" t="s">
        <v>9474</v>
      </c>
      <c r="J3453" s="242" t="s">
        <v>9475</v>
      </c>
      <c r="K3453" s="242" t="s">
        <v>4729</v>
      </c>
      <c r="L3453" s="242" t="s">
        <v>4832</v>
      </c>
      <c r="M3453" s="242" t="s">
        <v>6018</v>
      </c>
      <c r="N3453" s="242"/>
      <c r="O3453" s="242" t="s">
        <v>18819</v>
      </c>
      <c r="P3453" s="242" t="s">
        <v>14128</v>
      </c>
      <c r="Q3453" s="242" t="s">
        <v>8494</v>
      </c>
    </row>
    <row r="3454" spans="1:17">
      <c r="A3454" s="242" t="s">
        <v>15468</v>
      </c>
      <c r="B3454" s="242" t="s">
        <v>15469</v>
      </c>
      <c r="C3454" s="242" t="s">
        <v>15470</v>
      </c>
      <c r="D3454" s="242"/>
      <c r="E3454" s="242" t="s">
        <v>14130</v>
      </c>
      <c r="F3454" s="242" t="s">
        <v>4742</v>
      </c>
      <c r="G3454" s="240">
        <v>60</v>
      </c>
      <c r="H3454" s="241">
        <v>0</v>
      </c>
      <c r="I3454" s="242" t="s">
        <v>4808</v>
      </c>
      <c r="J3454" s="242" t="s">
        <v>4809</v>
      </c>
      <c r="K3454" s="242" t="s">
        <v>4729</v>
      </c>
      <c r="L3454" s="242" t="s">
        <v>4730</v>
      </c>
      <c r="M3454" s="242" t="s">
        <v>5113</v>
      </c>
      <c r="N3454" s="242" t="s">
        <v>11099</v>
      </c>
      <c r="O3454" s="242" t="s">
        <v>18819</v>
      </c>
      <c r="P3454" s="242" t="s">
        <v>14128</v>
      </c>
      <c r="Q3454" s="242" t="s">
        <v>4733</v>
      </c>
    </row>
    <row r="3455" spans="1:17">
      <c r="A3455" s="242" t="s">
        <v>15471</v>
      </c>
      <c r="B3455" s="242" t="s">
        <v>15472</v>
      </c>
      <c r="C3455" s="242" t="s">
        <v>15473</v>
      </c>
      <c r="D3455" s="242"/>
      <c r="E3455" s="242" t="s">
        <v>14130</v>
      </c>
      <c r="F3455" s="242" t="s">
        <v>4742</v>
      </c>
      <c r="G3455" s="240">
        <v>60</v>
      </c>
      <c r="H3455" s="241">
        <v>0</v>
      </c>
      <c r="I3455" s="242" t="s">
        <v>4808</v>
      </c>
      <c r="J3455" s="242" t="s">
        <v>4809</v>
      </c>
      <c r="K3455" s="242" t="s">
        <v>4729</v>
      </c>
      <c r="L3455" s="242" t="s">
        <v>4730</v>
      </c>
      <c r="M3455" s="242" t="s">
        <v>4810</v>
      </c>
      <c r="N3455" s="242" t="s">
        <v>14221</v>
      </c>
      <c r="O3455" s="242" t="s">
        <v>18819</v>
      </c>
      <c r="P3455" s="242" t="s">
        <v>14128</v>
      </c>
      <c r="Q3455" s="242" t="s">
        <v>4733</v>
      </c>
    </row>
    <row r="3456" spans="1:17">
      <c r="A3456" s="242" t="s">
        <v>15474</v>
      </c>
      <c r="B3456" s="242" t="s">
        <v>15475</v>
      </c>
      <c r="C3456" s="242" t="s">
        <v>15476</v>
      </c>
      <c r="D3456" s="242"/>
      <c r="E3456" s="242" t="s">
        <v>14130</v>
      </c>
      <c r="F3456" s="242" t="s">
        <v>4742</v>
      </c>
      <c r="G3456" s="240">
        <v>60</v>
      </c>
      <c r="H3456" s="241">
        <v>0</v>
      </c>
      <c r="I3456" s="242" t="s">
        <v>4747</v>
      </c>
      <c r="J3456" s="242" t="s">
        <v>4748</v>
      </c>
      <c r="K3456" s="242" t="s">
        <v>4729</v>
      </c>
      <c r="L3456" s="242" t="s">
        <v>4730</v>
      </c>
      <c r="M3456" s="242" t="s">
        <v>4749</v>
      </c>
      <c r="N3456" s="242" t="s">
        <v>4750</v>
      </c>
      <c r="O3456" s="242" t="s">
        <v>18819</v>
      </c>
      <c r="P3456" s="242" t="s">
        <v>14128</v>
      </c>
      <c r="Q3456" s="242" t="s">
        <v>4733</v>
      </c>
    </row>
    <row r="3457" spans="1:17">
      <c r="A3457" s="242" t="s">
        <v>15477</v>
      </c>
      <c r="B3457" s="242" t="s">
        <v>15478</v>
      </c>
      <c r="C3457" s="242" t="s">
        <v>15479</v>
      </c>
      <c r="D3457" s="242"/>
      <c r="E3457" s="242" t="s">
        <v>15142</v>
      </c>
      <c r="F3457" s="242"/>
      <c r="G3457" s="240">
        <v>60</v>
      </c>
      <c r="H3457" s="241">
        <v>0</v>
      </c>
      <c r="I3457" s="242" t="s">
        <v>4842</v>
      </c>
      <c r="J3457" s="242" t="s">
        <v>4843</v>
      </c>
      <c r="K3457" s="242" t="s">
        <v>4729</v>
      </c>
      <c r="L3457" s="242" t="s">
        <v>4832</v>
      </c>
      <c r="M3457" s="242" t="s">
        <v>4844</v>
      </c>
      <c r="N3457" s="242"/>
      <c r="O3457" s="242" t="s">
        <v>18819</v>
      </c>
      <c r="P3457" s="242" t="s">
        <v>14128</v>
      </c>
      <c r="Q3457" s="242" t="s">
        <v>4733</v>
      </c>
    </row>
    <row r="3458" spans="1:17">
      <c r="A3458" s="242" t="s">
        <v>15480</v>
      </c>
      <c r="B3458" s="242" t="s">
        <v>15481</v>
      </c>
      <c r="C3458" s="242" t="s">
        <v>15482</v>
      </c>
      <c r="D3458" s="242"/>
      <c r="E3458" s="242" t="s">
        <v>15142</v>
      </c>
      <c r="F3458" s="242" t="s">
        <v>4742</v>
      </c>
      <c r="G3458" s="240">
        <v>60</v>
      </c>
      <c r="H3458" s="241">
        <v>0</v>
      </c>
      <c r="I3458" s="242" t="s">
        <v>4830</v>
      </c>
      <c r="J3458" s="242" t="s">
        <v>4831</v>
      </c>
      <c r="K3458" s="242" t="s">
        <v>4729</v>
      </c>
      <c r="L3458" s="242" t="s">
        <v>4832</v>
      </c>
      <c r="M3458" s="242" t="s">
        <v>5222</v>
      </c>
      <c r="N3458" s="242" t="s">
        <v>10695</v>
      </c>
      <c r="O3458" s="242" t="s">
        <v>18819</v>
      </c>
      <c r="P3458" s="242" t="s">
        <v>14128</v>
      </c>
      <c r="Q3458" s="242" t="s">
        <v>4733</v>
      </c>
    </row>
    <row r="3459" spans="1:17">
      <c r="A3459" s="242" t="s">
        <v>15483</v>
      </c>
      <c r="B3459" s="242" t="s">
        <v>15484</v>
      </c>
      <c r="C3459" s="242" t="s">
        <v>15485</v>
      </c>
      <c r="D3459" s="242"/>
      <c r="E3459" s="242" t="s">
        <v>15142</v>
      </c>
      <c r="F3459" s="242"/>
      <c r="G3459" s="240">
        <v>60</v>
      </c>
      <c r="H3459" s="241">
        <v>0</v>
      </c>
      <c r="I3459" s="242" t="s">
        <v>4842</v>
      </c>
      <c r="J3459" s="242" t="s">
        <v>4843</v>
      </c>
      <c r="K3459" s="242" t="s">
        <v>4729</v>
      </c>
      <c r="L3459" s="242" t="s">
        <v>4832</v>
      </c>
      <c r="M3459" s="242" t="s">
        <v>5325</v>
      </c>
      <c r="N3459" s="242"/>
      <c r="O3459" s="242" t="s">
        <v>18819</v>
      </c>
      <c r="P3459" s="242" t="s">
        <v>14128</v>
      </c>
      <c r="Q3459" s="242" t="s">
        <v>4733</v>
      </c>
    </row>
    <row r="3460" spans="1:17">
      <c r="A3460" s="242" t="s">
        <v>15486</v>
      </c>
      <c r="B3460" s="242" t="s">
        <v>15487</v>
      </c>
      <c r="C3460" s="242" t="s">
        <v>15488</v>
      </c>
      <c r="D3460" s="242"/>
      <c r="E3460" s="242" t="s">
        <v>15142</v>
      </c>
      <c r="F3460" s="242"/>
      <c r="G3460" s="240">
        <v>60</v>
      </c>
      <c r="H3460" s="241">
        <v>0</v>
      </c>
      <c r="I3460" s="242" t="s">
        <v>4842</v>
      </c>
      <c r="J3460" s="242" t="s">
        <v>4843</v>
      </c>
      <c r="K3460" s="242" t="s">
        <v>4729</v>
      </c>
      <c r="L3460" s="242" t="s">
        <v>4832</v>
      </c>
      <c r="M3460" s="242" t="s">
        <v>15489</v>
      </c>
      <c r="N3460" s="242" t="s">
        <v>15490</v>
      </c>
      <c r="O3460" s="242" t="s">
        <v>18819</v>
      </c>
      <c r="P3460" s="242" t="s">
        <v>14128</v>
      </c>
      <c r="Q3460" s="242" t="s">
        <v>4733</v>
      </c>
    </row>
    <row r="3461" spans="1:17">
      <c r="A3461" s="242" t="s">
        <v>15491</v>
      </c>
      <c r="B3461" s="242" t="s">
        <v>15492</v>
      </c>
      <c r="C3461" s="242" t="s">
        <v>15493</v>
      </c>
      <c r="D3461" s="242"/>
      <c r="E3461" s="242" t="s">
        <v>15142</v>
      </c>
      <c r="F3461" s="242"/>
      <c r="G3461" s="240">
        <v>60</v>
      </c>
      <c r="H3461" s="241">
        <v>0</v>
      </c>
      <c r="I3461" s="242" t="s">
        <v>9474</v>
      </c>
      <c r="J3461" s="242" t="s">
        <v>9475</v>
      </c>
      <c r="K3461" s="242" t="s">
        <v>4729</v>
      </c>
      <c r="L3461" s="242" t="s">
        <v>4832</v>
      </c>
      <c r="M3461" s="242" t="s">
        <v>4991</v>
      </c>
      <c r="N3461" s="242" t="s">
        <v>15494</v>
      </c>
      <c r="O3461" s="242" t="s">
        <v>18819</v>
      </c>
      <c r="P3461" s="242" t="s">
        <v>14128</v>
      </c>
      <c r="Q3461" s="242" t="s">
        <v>4733</v>
      </c>
    </row>
    <row r="3462" spans="1:17">
      <c r="A3462" s="242" t="s">
        <v>15495</v>
      </c>
      <c r="B3462" s="242" t="s">
        <v>15496</v>
      </c>
      <c r="C3462" s="242" t="s">
        <v>15497</v>
      </c>
      <c r="D3462" s="242"/>
      <c r="E3462" s="242" t="s">
        <v>15142</v>
      </c>
      <c r="F3462" s="242"/>
      <c r="G3462" s="240">
        <v>60</v>
      </c>
      <c r="H3462" s="241">
        <v>0</v>
      </c>
      <c r="I3462" s="242" t="s">
        <v>4830</v>
      </c>
      <c r="J3462" s="242" t="s">
        <v>4831</v>
      </c>
      <c r="K3462" s="242" t="s">
        <v>4729</v>
      </c>
      <c r="L3462" s="242" t="s">
        <v>4832</v>
      </c>
      <c r="M3462" s="242" t="s">
        <v>4901</v>
      </c>
      <c r="N3462" s="242" t="s">
        <v>11230</v>
      </c>
      <c r="O3462" s="242" t="s">
        <v>18819</v>
      </c>
      <c r="P3462" s="242" t="s">
        <v>14128</v>
      </c>
      <c r="Q3462" s="242" t="s">
        <v>4733</v>
      </c>
    </row>
    <row r="3463" spans="1:17">
      <c r="A3463" s="242" t="s">
        <v>15498</v>
      </c>
      <c r="B3463" s="242" t="s">
        <v>15499</v>
      </c>
      <c r="C3463" s="242" t="s">
        <v>15500</v>
      </c>
      <c r="D3463" s="242"/>
      <c r="E3463" s="242" t="s">
        <v>15142</v>
      </c>
      <c r="F3463" s="242"/>
      <c r="G3463" s="240">
        <v>60</v>
      </c>
      <c r="H3463" s="241">
        <v>0</v>
      </c>
      <c r="I3463" s="242" t="s">
        <v>9474</v>
      </c>
      <c r="J3463" s="242" t="s">
        <v>9475</v>
      </c>
      <c r="K3463" s="242" t="s">
        <v>4729</v>
      </c>
      <c r="L3463" s="242" t="s">
        <v>4832</v>
      </c>
      <c r="M3463" s="242" t="s">
        <v>15501</v>
      </c>
      <c r="N3463" s="242" t="s">
        <v>15502</v>
      </c>
      <c r="O3463" s="242" t="s">
        <v>18819</v>
      </c>
      <c r="P3463" s="242" t="s">
        <v>14128</v>
      </c>
      <c r="Q3463" s="242" t="s">
        <v>4733</v>
      </c>
    </row>
    <row r="3464" spans="1:17">
      <c r="A3464" s="242" t="s">
        <v>15503</v>
      </c>
      <c r="B3464" s="242" t="s">
        <v>15504</v>
      </c>
      <c r="C3464" s="242" t="s">
        <v>15505</v>
      </c>
      <c r="D3464" s="242"/>
      <c r="E3464" s="242" t="s">
        <v>14130</v>
      </c>
      <c r="F3464" s="242" t="s">
        <v>4742</v>
      </c>
      <c r="G3464" s="240">
        <v>60</v>
      </c>
      <c r="H3464" s="241">
        <v>0</v>
      </c>
      <c r="I3464" s="242" t="s">
        <v>4842</v>
      </c>
      <c r="J3464" s="242" t="s">
        <v>4843</v>
      </c>
      <c r="K3464" s="242" t="s">
        <v>4729</v>
      </c>
      <c r="L3464" s="242" t="s">
        <v>4832</v>
      </c>
      <c r="M3464" s="242" t="s">
        <v>5264</v>
      </c>
      <c r="N3464" s="242"/>
      <c r="O3464" s="242" t="s">
        <v>18819</v>
      </c>
      <c r="P3464" s="242" t="s">
        <v>14128</v>
      </c>
      <c r="Q3464" s="242" t="s">
        <v>4733</v>
      </c>
    </row>
    <row r="3465" spans="1:17">
      <c r="A3465" s="242" t="s">
        <v>15506</v>
      </c>
      <c r="B3465" s="242" t="s">
        <v>15507</v>
      </c>
      <c r="C3465" s="242" t="s">
        <v>15508</v>
      </c>
      <c r="D3465" s="242"/>
      <c r="E3465" s="242" t="s">
        <v>15142</v>
      </c>
      <c r="F3465" s="242"/>
      <c r="G3465" s="240">
        <v>60</v>
      </c>
      <c r="H3465" s="241">
        <v>0</v>
      </c>
      <c r="I3465" s="242" t="s">
        <v>9474</v>
      </c>
      <c r="J3465" s="242" t="s">
        <v>9475</v>
      </c>
      <c r="K3465" s="242" t="s">
        <v>4729</v>
      </c>
      <c r="L3465" s="242" t="s">
        <v>4832</v>
      </c>
      <c r="M3465" s="242" t="s">
        <v>15509</v>
      </c>
      <c r="N3465" s="242" t="s">
        <v>15510</v>
      </c>
      <c r="O3465" s="242" t="s">
        <v>18819</v>
      </c>
      <c r="P3465" s="242" t="s">
        <v>14128</v>
      </c>
      <c r="Q3465" s="242" t="s">
        <v>4733</v>
      </c>
    </row>
    <row r="3466" spans="1:17">
      <c r="A3466" s="242" t="s">
        <v>15511</v>
      </c>
      <c r="B3466" s="242" t="s">
        <v>15512</v>
      </c>
      <c r="C3466" s="242" t="s">
        <v>15513</v>
      </c>
      <c r="D3466" s="242"/>
      <c r="E3466" s="242" t="s">
        <v>15142</v>
      </c>
      <c r="F3466" s="242"/>
      <c r="G3466" s="240">
        <v>60</v>
      </c>
      <c r="H3466" s="241">
        <v>0</v>
      </c>
      <c r="I3466" s="242" t="s">
        <v>4842</v>
      </c>
      <c r="J3466" s="242" t="s">
        <v>4843</v>
      </c>
      <c r="K3466" s="242" t="s">
        <v>4729</v>
      </c>
      <c r="L3466" s="242" t="s">
        <v>4832</v>
      </c>
      <c r="M3466" s="242" t="s">
        <v>5264</v>
      </c>
      <c r="N3466" s="242" t="s">
        <v>15514</v>
      </c>
      <c r="O3466" s="242" t="s">
        <v>18819</v>
      </c>
      <c r="P3466" s="242" t="s">
        <v>14128</v>
      </c>
      <c r="Q3466" s="242" t="s">
        <v>4733</v>
      </c>
    </row>
    <row r="3467" spans="1:17">
      <c r="A3467" s="242" t="s">
        <v>15515</v>
      </c>
      <c r="B3467" s="242" t="s">
        <v>15516</v>
      </c>
      <c r="C3467" s="242" t="s">
        <v>15517</v>
      </c>
      <c r="D3467" s="242"/>
      <c r="E3467" s="242" t="s">
        <v>15142</v>
      </c>
      <c r="F3467" s="242"/>
      <c r="G3467" s="240">
        <v>60</v>
      </c>
      <c r="H3467" s="241">
        <v>0</v>
      </c>
      <c r="I3467" s="242" t="s">
        <v>4842</v>
      </c>
      <c r="J3467" s="242" t="s">
        <v>4843</v>
      </c>
      <c r="K3467" s="242" t="s">
        <v>4729</v>
      </c>
      <c r="L3467" s="242" t="s">
        <v>4832</v>
      </c>
      <c r="M3467" s="242" t="s">
        <v>5202</v>
      </c>
      <c r="N3467" s="242" t="s">
        <v>8498</v>
      </c>
      <c r="O3467" s="242" t="s">
        <v>18819</v>
      </c>
      <c r="P3467" s="242" t="s">
        <v>14128</v>
      </c>
      <c r="Q3467" s="242" t="s">
        <v>4733</v>
      </c>
    </row>
    <row r="3468" spans="1:17">
      <c r="A3468" s="242" t="s">
        <v>15518</v>
      </c>
      <c r="B3468" s="242" t="s">
        <v>15519</v>
      </c>
      <c r="C3468" s="242" t="s">
        <v>15520</v>
      </c>
      <c r="D3468" s="242"/>
      <c r="E3468" s="242" t="s">
        <v>15142</v>
      </c>
      <c r="F3468" s="242"/>
      <c r="G3468" s="240">
        <v>60</v>
      </c>
      <c r="H3468" s="241">
        <v>0</v>
      </c>
      <c r="I3468" s="242" t="s">
        <v>9474</v>
      </c>
      <c r="J3468" s="242" t="s">
        <v>9475</v>
      </c>
      <c r="K3468" s="242" t="s">
        <v>4729</v>
      </c>
      <c r="L3468" s="242" t="s">
        <v>4832</v>
      </c>
      <c r="M3468" s="242" t="s">
        <v>13752</v>
      </c>
      <c r="N3468" s="242"/>
      <c r="O3468" s="242" t="s">
        <v>18819</v>
      </c>
      <c r="P3468" s="242" t="s">
        <v>14128</v>
      </c>
      <c r="Q3468" s="242" t="s">
        <v>4733</v>
      </c>
    </row>
    <row r="3469" spans="1:17">
      <c r="A3469" s="242" t="s">
        <v>15521</v>
      </c>
      <c r="B3469" s="242" t="s">
        <v>15522</v>
      </c>
      <c r="C3469" s="242" t="s">
        <v>15523</v>
      </c>
      <c r="D3469" s="242"/>
      <c r="E3469" s="242" t="s">
        <v>15142</v>
      </c>
      <c r="F3469" s="242"/>
      <c r="G3469" s="240">
        <v>60</v>
      </c>
      <c r="H3469" s="241">
        <v>0</v>
      </c>
      <c r="I3469" s="242" t="s">
        <v>4842</v>
      </c>
      <c r="J3469" s="242" t="s">
        <v>4843</v>
      </c>
      <c r="K3469" s="242" t="s">
        <v>4729</v>
      </c>
      <c r="L3469" s="242" t="s">
        <v>4832</v>
      </c>
      <c r="M3469" s="242" t="s">
        <v>4844</v>
      </c>
      <c r="N3469" s="242" t="s">
        <v>15524</v>
      </c>
      <c r="O3469" s="242" t="s">
        <v>18819</v>
      </c>
      <c r="P3469" s="242" t="s">
        <v>14128</v>
      </c>
      <c r="Q3469" s="242" t="s">
        <v>4733</v>
      </c>
    </row>
    <row r="3470" spans="1:17">
      <c r="A3470" s="242" t="s">
        <v>15525</v>
      </c>
      <c r="B3470" s="242" t="s">
        <v>15526</v>
      </c>
      <c r="C3470" s="242" t="s">
        <v>15527</v>
      </c>
      <c r="D3470" s="242"/>
      <c r="E3470" s="242" t="s">
        <v>15142</v>
      </c>
      <c r="F3470" s="242"/>
      <c r="G3470" s="240">
        <v>60</v>
      </c>
      <c r="H3470" s="241">
        <v>0</v>
      </c>
      <c r="I3470" s="242" t="s">
        <v>9474</v>
      </c>
      <c r="J3470" s="242" t="s">
        <v>9475</v>
      </c>
      <c r="K3470" s="242" t="s">
        <v>4729</v>
      </c>
      <c r="L3470" s="242" t="s">
        <v>4832</v>
      </c>
      <c r="M3470" s="242" t="s">
        <v>13752</v>
      </c>
      <c r="N3470" s="242" t="s">
        <v>15528</v>
      </c>
      <c r="O3470" s="242" t="s">
        <v>18819</v>
      </c>
      <c r="P3470" s="242" t="s">
        <v>14128</v>
      </c>
      <c r="Q3470" s="242" t="s">
        <v>4733</v>
      </c>
    </row>
    <row r="3471" spans="1:17">
      <c r="A3471" s="242" t="s">
        <v>15529</v>
      </c>
      <c r="B3471" s="242" t="s">
        <v>15530</v>
      </c>
      <c r="C3471" s="242" t="s">
        <v>15531</v>
      </c>
      <c r="D3471" s="242"/>
      <c r="E3471" s="242" t="s">
        <v>15142</v>
      </c>
      <c r="F3471" s="242"/>
      <c r="G3471" s="240">
        <v>60</v>
      </c>
      <c r="H3471" s="241">
        <v>0</v>
      </c>
      <c r="I3471" s="242" t="s">
        <v>9474</v>
      </c>
      <c r="J3471" s="242" t="s">
        <v>9475</v>
      </c>
      <c r="K3471" s="242" t="s">
        <v>4729</v>
      </c>
      <c r="L3471" s="242" t="s">
        <v>4832</v>
      </c>
      <c r="M3471" s="242" t="s">
        <v>4833</v>
      </c>
      <c r="N3471" s="242" t="s">
        <v>15532</v>
      </c>
      <c r="O3471" s="242" t="s">
        <v>18819</v>
      </c>
      <c r="P3471" s="242" t="s">
        <v>14128</v>
      </c>
      <c r="Q3471" s="242" t="s">
        <v>4733</v>
      </c>
    </row>
    <row r="3472" spans="1:17">
      <c r="A3472" s="242" t="s">
        <v>15533</v>
      </c>
      <c r="B3472" s="242" t="s">
        <v>15534</v>
      </c>
      <c r="C3472" s="242" t="s">
        <v>15535</v>
      </c>
      <c r="D3472" s="242" t="s">
        <v>4742</v>
      </c>
      <c r="E3472" s="242" t="s">
        <v>15142</v>
      </c>
      <c r="F3472" s="242"/>
      <c r="G3472" s="240">
        <v>60</v>
      </c>
      <c r="H3472" s="241">
        <v>0</v>
      </c>
      <c r="I3472" s="242" t="s">
        <v>4830</v>
      </c>
      <c r="J3472" s="242" t="s">
        <v>4831</v>
      </c>
      <c r="K3472" s="242" t="s">
        <v>4729</v>
      </c>
      <c r="L3472" s="242" t="s">
        <v>4832</v>
      </c>
      <c r="M3472" s="242" t="s">
        <v>10967</v>
      </c>
      <c r="N3472" s="242"/>
      <c r="O3472" s="242" t="s">
        <v>18819</v>
      </c>
      <c r="P3472" s="242" t="s">
        <v>14128</v>
      </c>
      <c r="Q3472" s="242" t="s">
        <v>8494</v>
      </c>
    </row>
    <row r="3473" spans="1:17">
      <c r="A3473" s="242" t="s">
        <v>15536</v>
      </c>
      <c r="B3473" s="242" t="s">
        <v>15537</v>
      </c>
      <c r="C3473" s="242" t="s">
        <v>15538</v>
      </c>
      <c r="D3473" s="242"/>
      <c r="E3473" s="242" t="s">
        <v>15142</v>
      </c>
      <c r="F3473" s="242"/>
      <c r="G3473" s="240">
        <v>60</v>
      </c>
      <c r="H3473" s="241">
        <v>0</v>
      </c>
      <c r="I3473" s="242" t="s">
        <v>9474</v>
      </c>
      <c r="J3473" s="242" t="s">
        <v>9475</v>
      </c>
      <c r="K3473" s="242" t="s">
        <v>4729</v>
      </c>
      <c r="L3473" s="242" t="s">
        <v>4832</v>
      </c>
      <c r="M3473" s="242" t="s">
        <v>13746</v>
      </c>
      <c r="N3473" s="242" t="s">
        <v>15539</v>
      </c>
      <c r="O3473" s="242" t="s">
        <v>18819</v>
      </c>
      <c r="P3473" s="242" t="s">
        <v>14128</v>
      </c>
      <c r="Q3473" s="242" t="s">
        <v>4733</v>
      </c>
    </row>
    <row r="3474" spans="1:17">
      <c r="A3474" s="242" t="s">
        <v>15540</v>
      </c>
      <c r="B3474" s="242" t="s">
        <v>15541</v>
      </c>
      <c r="C3474" s="242" t="s">
        <v>15542</v>
      </c>
      <c r="D3474" s="242"/>
      <c r="E3474" s="242" t="s">
        <v>14130</v>
      </c>
      <c r="F3474" s="242" t="s">
        <v>4742</v>
      </c>
      <c r="G3474" s="240">
        <v>60</v>
      </c>
      <c r="H3474" s="241">
        <v>0</v>
      </c>
      <c r="I3474" s="242" t="s">
        <v>4780</v>
      </c>
      <c r="J3474" s="242" t="s">
        <v>4781</v>
      </c>
      <c r="K3474" s="242" t="s">
        <v>4729</v>
      </c>
      <c r="L3474" s="242" t="s">
        <v>4730</v>
      </c>
      <c r="M3474" s="242" t="s">
        <v>4872</v>
      </c>
      <c r="N3474" s="242"/>
      <c r="O3474" s="242" t="s">
        <v>18819</v>
      </c>
      <c r="P3474" s="242" t="s">
        <v>14128</v>
      </c>
      <c r="Q3474" s="242" t="s">
        <v>4733</v>
      </c>
    </row>
    <row r="3475" spans="1:17">
      <c r="A3475" s="242" t="s">
        <v>15543</v>
      </c>
      <c r="B3475" s="242" t="s">
        <v>15544</v>
      </c>
      <c r="C3475" s="242" t="s">
        <v>15545</v>
      </c>
      <c r="D3475" s="242"/>
      <c r="E3475" s="242" t="s">
        <v>15142</v>
      </c>
      <c r="F3475" s="242"/>
      <c r="G3475" s="240">
        <v>60</v>
      </c>
      <c r="H3475" s="241">
        <v>0</v>
      </c>
      <c r="I3475" s="242" t="s">
        <v>9474</v>
      </c>
      <c r="J3475" s="242" t="s">
        <v>9475</v>
      </c>
      <c r="K3475" s="242" t="s">
        <v>4729</v>
      </c>
      <c r="L3475" s="242" t="s">
        <v>4832</v>
      </c>
      <c r="M3475" s="242" t="s">
        <v>13752</v>
      </c>
      <c r="N3475" s="242" t="s">
        <v>15546</v>
      </c>
      <c r="O3475" s="242" t="s">
        <v>18819</v>
      </c>
      <c r="P3475" s="242" t="s">
        <v>14128</v>
      </c>
      <c r="Q3475" s="242" t="s">
        <v>4733</v>
      </c>
    </row>
    <row r="3476" spans="1:17">
      <c r="A3476" s="242" t="s">
        <v>15547</v>
      </c>
      <c r="B3476" s="242" t="s">
        <v>15548</v>
      </c>
      <c r="C3476" s="242" t="s">
        <v>15549</v>
      </c>
      <c r="D3476" s="242"/>
      <c r="E3476" s="242" t="s">
        <v>15142</v>
      </c>
      <c r="F3476" s="242"/>
      <c r="G3476" s="240">
        <v>60</v>
      </c>
      <c r="H3476" s="241">
        <v>0</v>
      </c>
      <c r="I3476" s="242" t="s">
        <v>4830</v>
      </c>
      <c r="J3476" s="242" t="s">
        <v>4831</v>
      </c>
      <c r="K3476" s="242" t="s">
        <v>4729</v>
      </c>
      <c r="L3476" s="242" t="s">
        <v>4832</v>
      </c>
      <c r="M3476" s="242" t="s">
        <v>9489</v>
      </c>
      <c r="N3476" s="242" t="s">
        <v>15306</v>
      </c>
      <c r="O3476" s="242" t="s">
        <v>18819</v>
      </c>
      <c r="P3476" s="242" t="s">
        <v>14128</v>
      </c>
      <c r="Q3476" s="242" t="s">
        <v>4733</v>
      </c>
    </row>
    <row r="3477" spans="1:17">
      <c r="A3477" s="242" t="s">
        <v>15550</v>
      </c>
      <c r="B3477" s="242" t="s">
        <v>15551</v>
      </c>
      <c r="C3477" s="242" t="s">
        <v>15552</v>
      </c>
      <c r="D3477" s="242"/>
      <c r="E3477" s="242" t="s">
        <v>15142</v>
      </c>
      <c r="F3477" s="242"/>
      <c r="G3477" s="240">
        <v>60</v>
      </c>
      <c r="H3477" s="241">
        <v>0</v>
      </c>
      <c r="I3477" s="242" t="s">
        <v>4830</v>
      </c>
      <c r="J3477" s="242" t="s">
        <v>4831</v>
      </c>
      <c r="K3477" s="242" t="s">
        <v>4729</v>
      </c>
      <c r="L3477" s="242" t="s">
        <v>4832</v>
      </c>
      <c r="M3477" s="242" t="s">
        <v>5283</v>
      </c>
      <c r="N3477" s="242" t="s">
        <v>10690</v>
      </c>
      <c r="O3477" s="242" t="s">
        <v>18819</v>
      </c>
      <c r="P3477" s="242" t="s">
        <v>14128</v>
      </c>
      <c r="Q3477" s="242" t="s">
        <v>4733</v>
      </c>
    </row>
    <row r="3478" spans="1:17">
      <c r="A3478" s="242" t="s">
        <v>15553</v>
      </c>
      <c r="B3478" s="242" t="s">
        <v>15554</v>
      </c>
      <c r="C3478" s="242" t="s">
        <v>15555</v>
      </c>
      <c r="D3478" s="242"/>
      <c r="E3478" s="242" t="s">
        <v>15142</v>
      </c>
      <c r="F3478" s="242"/>
      <c r="G3478" s="240">
        <v>60</v>
      </c>
      <c r="H3478" s="241">
        <v>0</v>
      </c>
      <c r="I3478" s="242" t="s">
        <v>9474</v>
      </c>
      <c r="J3478" s="242" t="s">
        <v>9475</v>
      </c>
      <c r="K3478" s="242" t="s">
        <v>4729</v>
      </c>
      <c r="L3478" s="242" t="s">
        <v>4832</v>
      </c>
      <c r="M3478" s="242" t="s">
        <v>13746</v>
      </c>
      <c r="N3478" s="242" t="s">
        <v>15556</v>
      </c>
      <c r="O3478" s="242" t="s">
        <v>18819</v>
      </c>
      <c r="P3478" s="242" t="s">
        <v>14128</v>
      </c>
      <c r="Q3478" s="242" t="s">
        <v>4733</v>
      </c>
    </row>
    <row r="3479" spans="1:17">
      <c r="A3479" s="242" t="s">
        <v>15557</v>
      </c>
      <c r="B3479" s="242" t="s">
        <v>15558</v>
      </c>
      <c r="C3479" s="242" t="s">
        <v>15559</v>
      </c>
      <c r="D3479" s="242"/>
      <c r="E3479" s="242" t="s">
        <v>15142</v>
      </c>
      <c r="F3479" s="242"/>
      <c r="G3479" s="240">
        <v>60</v>
      </c>
      <c r="H3479" s="241">
        <v>0</v>
      </c>
      <c r="I3479" s="242" t="s">
        <v>9474</v>
      </c>
      <c r="J3479" s="242" t="s">
        <v>9475</v>
      </c>
      <c r="K3479" s="242" t="s">
        <v>4729</v>
      </c>
      <c r="L3479" s="242" t="s">
        <v>4832</v>
      </c>
      <c r="M3479" s="242" t="s">
        <v>8546</v>
      </c>
      <c r="N3479" s="242" t="s">
        <v>15560</v>
      </c>
      <c r="O3479" s="242" t="s">
        <v>18819</v>
      </c>
      <c r="P3479" s="242" t="s">
        <v>14128</v>
      </c>
      <c r="Q3479" s="242" t="s">
        <v>4733</v>
      </c>
    </row>
    <row r="3480" spans="1:17">
      <c r="A3480" s="242" t="s">
        <v>15561</v>
      </c>
      <c r="B3480" s="242" t="s">
        <v>15562</v>
      </c>
      <c r="C3480" s="242" t="s">
        <v>15563</v>
      </c>
      <c r="D3480" s="242"/>
      <c r="E3480" s="242" t="s">
        <v>14130</v>
      </c>
      <c r="F3480" s="242" t="s">
        <v>4742</v>
      </c>
      <c r="G3480" s="240">
        <v>60</v>
      </c>
      <c r="H3480" s="241">
        <v>0</v>
      </c>
      <c r="I3480" s="242" t="s">
        <v>4808</v>
      </c>
      <c r="J3480" s="242" t="s">
        <v>4809</v>
      </c>
      <c r="K3480" s="242" t="s">
        <v>4729</v>
      </c>
      <c r="L3480" s="242" t="s">
        <v>4730</v>
      </c>
      <c r="M3480" s="242" t="s">
        <v>4731</v>
      </c>
      <c r="N3480" s="242" t="s">
        <v>15233</v>
      </c>
      <c r="O3480" s="242" t="s">
        <v>18819</v>
      </c>
      <c r="P3480" s="242" t="s">
        <v>14128</v>
      </c>
      <c r="Q3480" s="242" t="s">
        <v>4733</v>
      </c>
    </row>
    <row r="3481" spans="1:17">
      <c r="A3481" s="242" t="s">
        <v>15564</v>
      </c>
      <c r="B3481" s="242" t="s">
        <v>15565</v>
      </c>
      <c r="C3481" s="242" t="s">
        <v>15566</v>
      </c>
      <c r="D3481" s="242" t="s">
        <v>4742</v>
      </c>
      <c r="E3481" s="242" t="s">
        <v>14150</v>
      </c>
      <c r="F3481" s="242"/>
      <c r="G3481" s="240">
        <v>60</v>
      </c>
      <c r="H3481" s="241">
        <v>0</v>
      </c>
      <c r="I3481" s="242" t="s">
        <v>4842</v>
      </c>
      <c r="J3481" s="242" t="s">
        <v>4843</v>
      </c>
      <c r="K3481" s="242" t="s">
        <v>4729</v>
      </c>
      <c r="L3481" s="242" t="s">
        <v>4832</v>
      </c>
      <c r="M3481" s="242" t="s">
        <v>5194</v>
      </c>
      <c r="N3481" s="242"/>
      <c r="O3481" s="242" t="s">
        <v>18819</v>
      </c>
      <c r="P3481" s="242" t="s">
        <v>14128</v>
      </c>
      <c r="Q3481" s="242" t="s">
        <v>8494</v>
      </c>
    </row>
    <row r="3482" spans="1:17">
      <c r="A3482" s="242" t="s">
        <v>15567</v>
      </c>
      <c r="B3482" s="242" t="s">
        <v>15568</v>
      </c>
      <c r="C3482" s="242" t="s">
        <v>15569</v>
      </c>
      <c r="D3482" s="242"/>
      <c r="E3482" s="242" t="s">
        <v>15142</v>
      </c>
      <c r="F3482" s="242"/>
      <c r="G3482" s="240">
        <v>60</v>
      </c>
      <c r="H3482" s="241">
        <v>0</v>
      </c>
      <c r="I3482" s="242" t="s">
        <v>9474</v>
      </c>
      <c r="J3482" s="242" t="s">
        <v>9475</v>
      </c>
      <c r="K3482" s="242" t="s">
        <v>4729</v>
      </c>
      <c r="L3482" s="242" t="s">
        <v>4832</v>
      </c>
      <c r="M3482" s="242" t="s">
        <v>15501</v>
      </c>
      <c r="N3482" s="242" t="s">
        <v>15570</v>
      </c>
      <c r="O3482" s="242" t="s">
        <v>18819</v>
      </c>
      <c r="P3482" s="242" t="s">
        <v>14128</v>
      </c>
      <c r="Q3482" s="242" t="s">
        <v>4733</v>
      </c>
    </row>
    <row r="3483" spans="1:17">
      <c r="A3483" s="242" t="s">
        <v>15571</v>
      </c>
      <c r="B3483" s="242" t="s">
        <v>15572</v>
      </c>
      <c r="C3483" s="242" t="s">
        <v>15573</v>
      </c>
      <c r="D3483" s="242" t="s">
        <v>4742</v>
      </c>
      <c r="E3483" s="242" t="s">
        <v>14150</v>
      </c>
      <c r="F3483" s="242"/>
      <c r="G3483" s="240">
        <v>60</v>
      </c>
      <c r="H3483" s="241">
        <v>0</v>
      </c>
      <c r="I3483" s="242" t="s">
        <v>9474</v>
      </c>
      <c r="J3483" s="242" t="s">
        <v>9475</v>
      </c>
      <c r="K3483" s="242" t="s">
        <v>4729</v>
      </c>
      <c r="L3483" s="242" t="s">
        <v>4832</v>
      </c>
      <c r="M3483" s="242" t="s">
        <v>5336</v>
      </c>
      <c r="N3483" s="242"/>
      <c r="O3483" s="242" t="s">
        <v>18819</v>
      </c>
      <c r="P3483" s="242" t="s">
        <v>14128</v>
      </c>
      <c r="Q3483" s="242" t="s">
        <v>8494</v>
      </c>
    </row>
    <row r="3484" spans="1:17">
      <c r="A3484" s="242" t="s">
        <v>15574</v>
      </c>
      <c r="B3484" s="242" t="s">
        <v>15575</v>
      </c>
      <c r="C3484" s="242" t="s">
        <v>15368</v>
      </c>
      <c r="D3484" s="242"/>
      <c r="E3484" s="242" t="s">
        <v>15142</v>
      </c>
      <c r="F3484" s="242"/>
      <c r="G3484" s="240">
        <v>60</v>
      </c>
      <c r="H3484" s="241">
        <v>0</v>
      </c>
      <c r="I3484" s="242" t="s">
        <v>9474</v>
      </c>
      <c r="J3484" s="242" t="s">
        <v>9475</v>
      </c>
      <c r="K3484" s="242" t="s">
        <v>4729</v>
      </c>
      <c r="L3484" s="242" t="s">
        <v>4832</v>
      </c>
      <c r="M3484" s="242" t="s">
        <v>9226</v>
      </c>
      <c r="N3484" s="242" t="s">
        <v>15369</v>
      </c>
      <c r="O3484" s="242" t="s">
        <v>18819</v>
      </c>
      <c r="P3484" s="242" t="s">
        <v>14128</v>
      </c>
      <c r="Q3484" s="242" t="s">
        <v>4733</v>
      </c>
    </row>
    <row r="3485" spans="1:17">
      <c r="A3485" s="242" t="s">
        <v>15576</v>
      </c>
      <c r="B3485" s="242" t="s">
        <v>15577</v>
      </c>
      <c r="C3485" s="242" t="s">
        <v>15578</v>
      </c>
      <c r="D3485" s="242"/>
      <c r="E3485" s="242" t="s">
        <v>15142</v>
      </c>
      <c r="F3485" s="242"/>
      <c r="G3485" s="240">
        <v>60</v>
      </c>
      <c r="H3485" s="241">
        <v>0</v>
      </c>
      <c r="I3485" s="242" t="s">
        <v>9474</v>
      </c>
      <c r="J3485" s="242" t="s">
        <v>9475</v>
      </c>
      <c r="K3485" s="242" t="s">
        <v>4729</v>
      </c>
      <c r="L3485" s="242" t="s">
        <v>4832</v>
      </c>
      <c r="M3485" s="242" t="s">
        <v>15509</v>
      </c>
      <c r="N3485" s="242" t="s">
        <v>15579</v>
      </c>
      <c r="O3485" s="242" t="s">
        <v>18819</v>
      </c>
      <c r="P3485" s="242" t="s">
        <v>14128</v>
      </c>
      <c r="Q3485" s="242" t="s">
        <v>4733</v>
      </c>
    </row>
    <row r="3486" spans="1:17">
      <c r="A3486" s="242" t="s">
        <v>15580</v>
      </c>
      <c r="B3486" s="242" t="s">
        <v>15581</v>
      </c>
      <c r="C3486" s="242" t="s">
        <v>15582</v>
      </c>
      <c r="D3486" s="242"/>
      <c r="E3486" s="242" t="s">
        <v>15142</v>
      </c>
      <c r="F3486" s="242"/>
      <c r="G3486" s="240">
        <v>60</v>
      </c>
      <c r="H3486" s="241">
        <v>0</v>
      </c>
      <c r="I3486" s="242" t="s">
        <v>4842</v>
      </c>
      <c r="J3486" s="242" t="s">
        <v>4843</v>
      </c>
      <c r="K3486" s="242" t="s">
        <v>4729</v>
      </c>
      <c r="L3486" s="242" t="s">
        <v>4832</v>
      </c>
      <c r="M3486" s="242" t="s">
        <v>15489</v>
      </c>
      <c r="N3486" s="242" t="s">
        <v>15583</v>
      </c>
      <c r="O3486" s="242" t="s">
        <v>18819</v>
      </c>
      <c r="P3486" s="242" t="s">
        <v>14128</v>
      </c>
      <c r="Q3486" s="242" t="s">
        <v>4733</v>
      </c>
    </row>
    <row r="3487" spans="1:17">
      <c r="A3487" s="242" t="s">
        <v>15584</v>
      </c>
      <c r="B3487" s="242" t="s">
        <v>15585</v>
      </c>
      <c r="C3487" s="242" t="s">
        <v>15586</v>
      </c>
      <c r="D3487" s="242"/>
      <c r="E3487" s="242" t="s">
        <v>15142</v>
      </c>
      <c r="F3487" s="242"/>
      <c r="G3487" s="240">
        <v>60</v>
      </c>
      <c r="H3487" s="241">
        <v>0</v>
      </c>
      <c r="I3487" s="242" t="s">
        <v>9474</v>
      </c>
      <c r="J3487" s="242" t="s">
        <v>9475</v>
      </c>
      <c r="K3487" s="242" t="s">
        <v>4729</v>
      </c>
      <c r="L3487" s="242" t="s">
        <v>4832</v>
      </c>
      <c r="M3487" s="242" t="s">
        <v>5336</v>
      </c>
      <c r="N3487" s="242" t="s">
        <v>15587</v>
      </c>
      <c r="O3487" s="242" t="s">
        <v>18819</v>
      </c>
      <c r="P3487" s="242" t="s">
        <v>14128</v>
      </c>
      <c r="Q3487" s="242" t="s">
        <v>4733</v>
      </c>
    </row>
    <row r="3488" spans="1:17">
      <c r="A3488" s="242" t="s">
        <v>15588</v>
      </c>
      <c r="B3488" s="242" t="s">
        <v>15589</v>
      </c>
      <c r="C3488" s="242" t="s">
        <v>15590</v>
      </c>
      <c r="D3488" s="242" t="s">
        <v>4742</v>
      </c>
      <c r="E3488" s="242" t="s">
        <v>14150</v>
      </c>
      <c r="F3488" s="242"/>
      <c r="G3488" s="240">
        <v>60</v>
      </c>
      <c r="H3488" s="241">
        <v>0</v>
      </c>
      <c r="I3488" s="242" t="s">
        <v>4830</v>
      </c>
      <c r="J3488" s="242" t="s">
        <v>4831</v>
      </c>
      <c r="K3488" s="242" t="s">
        <v>4729</v>
      </c>
      <c r="L3488" s="242" t="s">
        <v>4832</v>
      </c>
      <c r="M3488" s="242" t="s">
        <v>5222</v>
      </c>
      <c r="N3488" s="242"/>
      <c r="O3488" s="242" t="s">
        <v>18819</v>
      </c>
      <c r="P3488" s="242" t="s">
        <v>14128</v>
      </c>
      <c r="Q3488" s="242" t="s">
        <v>8494</v>
      </c>
    </row>
    <row r="3489" spans="1:17">
      <c r="A3489" s="242" t="s">
        <v>15591</v>
      </c>
      <c r="B3489" s="242" t="s">
        <v>15592</v>
      </c>
      <c r="C3489" s="242" t="s">
        <v>15593</v>
      </c>
      <c r="D3489" s="242" t="s">
        <v>4742</v>
      </c>
      <c r="E3489" s="242" t="s">
        <v>14150</v>
      </c>
      <c r="F3489" s="242"/>
      <c r="G3489" s="240">
        <v>60</v>
      </c>
      <c r="H3489" s="241">
        <v>0</v>
      </c>
      <c r="I3489" s="242" t="s">
        <v>9474</v>
      </c>
      <c r="J3489" s="242" t="s">
        <v>9475</v>
      </c>
      <c r="K3489" s="242" t="s">
        <v>4729</v>
      </c>
      <c r="L3489" s="242" t="s">
        <v>4832</v>
      </c>
      <c r="M3489" s="242" t="s">
        <v>5336</v>
      </c>
      <c r="N3489" s="242"/>
      <c r="O3489" s="242" t="s">
        <v>18819</v>
      </c>
      <c r="P3489" s="242" t="s">
        <v>14128</v>
      </c>
      <c r="Q3489" s="242" t="s">
        <v>8494</v>
      </c>
    </row>
    <row r="3490" spans="1:17">
      <c r="A3490" s="242" t="s">
        <v>15594</v>
      </c>
      <c r="B3490" s="242" t="s">
        <v>15595</v>
      </c>
      <c r="C3490" s="242" t="s">
        <v>15596</v>
      </c>
      <c r="D3490" s="242" t="s">
        <v>4742</v>
      </c>
      <c r="E3490" s="242" t="s">
        <v>14150</v>
      </c>
      <c r="F3490" s="242"/>
      <c r="G3490" s="240">
        <v>60</v>
      </c>
      <c r="H3490" s="241">
        <v>0</v>
      </c>
      <c r="I3490" s="242" t="s">
        <v>4842</v>
      </c>
      <c r="J3490" s="242" t="s">
        <v>4843</v>
      </c>
      <c r="K3490" s="242" t="s">
        <v>4729</v>
      </c>
      <c r="L3490" s="242" t="s">
        <v>4832</v>
      </c>
      <c r="M3490" s="242" t="s">
        <v>5202</v>
      </c>
      <c r="N3490" s="242" t="s">
        <v>15597</v>
      </c>
      <c r="O3490" s="242" t="s">
        <v>18819</v>
      </c>
      <c r="P3490" s="242" t="s">
        <v>14128</v>
      </c>
      <c r="Q3490" s="242" t="s">
        <v>8494</v>
      </c>
    </row>
    <row r="3491" spans="1:17">
      <c r="A3491" s="242" t="s">
        <v>15598</v>
      </c>
      <c r="B3491" s="242" t="s">
        <v>15599</v>
      </c>
      <c r="C3491" s="242" t="s">
        <v>15600</v>
      </c>
      <c r="D3491" s="242"/>
      <c r="E3491" s="242" t="s">
        <v>15142</v>
      </c>
      <c r="F3491" s="242"/>
      <c r="G3491" s="240">
        <v>60</v>
      </c>
      <c r="H3491" s="241">
        <v>0</v>
      </c>
      <c r="I3491" s="242" t="s">
        <v>9474</v>
      </c>
      <c r="J3491" s="242" t="s">
        <v>9475</v>
      </c>
      <c r="K3491" s="242" t="s">
        <v>4729</v>
      </c>
      <c r="L3491" s="242" t="s">
        <v>4832</v>
      </c>
      <c r="M3491" s="242" t="s">
        <v>9226</v>
      </c>
      <c r="N3491" s="242" t="s">
        <v>15601</v>
      </c>
      <c r="O3491" s="242" t="s">
        <v>18819</v>
      </c>
      <c r="P3491" s="242" t="s">
        <v>14128</v>
      </c>
      <c r="Q3491" s="242" t="s">
        <v>4733</v>
      </c>
    </row>
    <row r="3492" spans="1:17">
      <c r="A3492" s="242" t="s">
        <v>15602</v>
      </c>
      <c r="B3492" s="242" t="s">
        <v>15603</v>
      </c>
      <c r="C3492" s="242" t="s">
        <v>15604</v>
      </c>
      <c r="D3492" s="242" t="s">
        <v>4742</v>
      </c>
      <c r="E3492" s="242" t="s">
        <v>14150</v>
      </c>
      <c r="F3492" s="242"/>
      <c r="G3492" s="240">
        <v>60</v>
      </c>
      <c r="H3492" s="241">
        <v>0</v>
      </c>
      <c r="I3492" s="242" t="s">
        <v>9474</v>
      </c>
      <c r="J3492" s="242" t="s">
        <v>9475</v>
      </c>
      <c r="K3492" s="242" t="s">
        <v>4729</v>
      </c>
      <c r="L3492" s="242" t="s">
        <v>4832</v>
      </c>
      <c r="M3492" s="242" t="s">
        <v>15501</v>
      </c>
      <c r="N3492" s="242"/>
      <c r="O3492" s="242" t="s">
        <v>18819</v>
      </c>
      <c r="P3492" s="242" t="s">
        <v>14128</v>
      </c>
      <c r="Q3492" s="242" t="s">
        <v>8494</v>
      </c>
    </row>
    <row r="3493" spans="1:17">
      <c r="A3493" s="242" t="s">
        <v>15605</v>
      </c>
      <c r="B3493" s="242" t="s">
        <v>15606</v>
      </c>
      <c r="C3493" s="242" t="s">
        <v>15607</v>
      </c>
      <c r="D3493" s="242"/>
      <c r="E3493" s="242" t="s">
        <v>15142</v>
      </c>
      <c r="F3493" s="242"/>
      <c r="G3493" s="240">
        <v>60</v>
      </c>
      <c r="H3493" s="241">
        <v>0</v>
      </c>
      <c r="I3493" s="242" t="s">
        <v>4842</v>
      </c>
      <c r="J3493" s="242" t="s">
        <v>4843</v>
      </c>
      <c r="K3493" s="242" t="s">
        <v>4729</v>
      </c>
      <c r="L3493" s="242" t="s">
        <v>4832</v>
      </c>
      <c r="M3493" s="242" t="s">
        <v>15489</v>
      </c>
      <c r="N3493" s="242" t="s">
        <v>15608</v>
      </c>
      <c r="O3493" s="242" t="s">
        <v>18819</v>
      </c>
      <c r="P3493" s="242" t="s">
        <v>14128</v>
      </c>
      <c r="Q3493" s="242" t="s">
        <v>4733</v>
      </c>
    </row>
    <row r="3494" spans="1:17">
      <c r="A3494" s="242" t="s">
        <v>15609</v>
      </c>
      <c r="B3494" s="242" t="s">
        <v>15610</v>
      </c>
      <c r="C3494" s="242" t="s">
        <v>15611</v>
      </c>
      <c r="D3494" s="242"/>
      <c r="E3494" s="242" t="s">
        <v>15142</v>
      </c>
      <c r="F3494" s="242"/>
      <c r="G3494" s="240">
        <v>60</v>
      </c>
      <c r="H3494" s="241">
        <v>0</v>
      </c>
      <c r="I3494" s="242" t="s">
        <v>4842</v>
      </c>
      <c r="J3494" s="242" t="s">
        <v>4843</v>
      </c>
      <c r="K3494" s="242" t="s">
        <v>4729</v>
      </c>
      <c r="L3494" s="242" t="s">
        <v>4832</v>
      </c>
      <c r="M3494" s="242" t="s">
        <v>11173</v>
      </c>
      <c r="N3494" s="242" t="s">
        <v>15612</v>
      </c>
      <c r="O3494" s="242" t="s">
        <v>18819</v>
      </c>
      <c r="P3494" s="242" t="s">
        <v>14128</v>
      </c>
      <c r="Q3494" s="242" t="s">
        <v>4733</v>
      </c>
    </row>
    <row r="3495" spans="1:17">
      <c r="A3495" s="242" t="s">
        <v>15613</v>
      </c>
      <c r="B3495" s="242" t="s">
        <v>15614</v>
      </c>
      <c r="C3495" s="242" t="s">
        <v>15615</v>
      </c>
      <c r="D3495" s="242"/>
      <c r="E3495" s="242" t="s">
        <v>15142</v>
      </c>
      <c r="F3495" s="242"/>
      <c r="G3495" s="240">
        <v>60</v>
      </c>
      <c r="H3495" s="241">
        <v>0</v>
      </c>
      <c r="I3495" s="242" t="s">
        <v>4842</v>
      </c>
      <c r="J3495" s="242" t="s">
        <v>4843</v>
      </c>
      <c r="K3495" s="242" t="s">
        <v>4729</v>
      </c>
      <c r="L3495" s="242" t="s">
        <v>4832</v>
      </c>
      <c r="M3495" s="242" t="s">
        <v>5194</v>
      </c>
      <c r="N3495" s="242" t="s">
        <v>6130</v>
      </c>
      <c r="O3495" s="242" t="s">
        <v>18819</v>
      </c>
      <c r="P3495" s="242" t="s">
        <v>14128</v>
      </c>
      <c r="Q3495" s="242" t="s">
        <v>4733</v>
      </c>
    </row>
    <row r="3496" spans="1:17">
      <c r="A3496" s="242" t="s">
        <v>15616</v>
      </c>
      <c r="B3496" s="242" t="s">
        <v>15617</v>
      </c>
      <c r="C3496" s="242" t="s">
        <v>15618</v>
      </c>
      <c r="D3496" s="242"/>
      <c r="E3496" s="242" t="s">
        <v>15142</v>
      </c>
      <c r="F3496" s="242"/>
      <c r="G3496" s="240">
        <v>60</v>
      </c>
      <c r="H3496" s="241">
        <v>0</v>
      </c>
      <c r="I3496" s="242" t="s">
        <v>4842</v>
      </c>
      <c r="J3496" s="242" t="s">
        <v>4843</v>
      </c>
      <c r="K3496" s="242" t="s">
        <v>4729</v>
      </c>
      <c r="L3496" s="242" t="s">
        <v>4832</v>
      </c>
      <c r="M3496" s="242" t="s">
        <v>15446</v>
      </c>
      <c r="N3496" s="242"/>
      <c r="O3496" s="242" t="s">
        <v>18819</v>
      </c>
      <c r="P3496" s="242" t="s">
        <v>14128</v>
      </c>
      <c r="Q3496" s="242" t="s">
        <v>4733</v>
      </c>
    </row>
    <row r="3497" spans="1:17">
      <c r="A3497" s="242" t="s">
        <v>15619</v>
      </c>
      <c r="B3497" s="242" t="s">
        <v>15620</v>
      </c>
      <c r="C3497" s="242" t="s">
        <v>15621</v>
      </c>
      <c r="D3497" s="242"/>
      <c r="E3497" s="242" t="s">
        <v>15142</v>
      </c>
      <c r="F3497" s="242"/>
      <c r="G3497" s="240">
        <v>60</v>
      </c>
      <c r="H3497" s="241">
        <v>0</v>
      </c>
      <c r="I3497" s="242" t="s">
        <v>9474</v>
      </c>
      <c r="J3497" s="242" t="s">
        <v>9475</v>
      </c>
      <c r="K3497" s="242" t="s">
        <v>4729</v>
      </c>
      <c r="L3497" s="242" t="s">
        <v>4832</v>
      </c>
      <c r="M3497" s="242" t="s">
        <v>15509</v>
      </c>
      <c r="N3497" s="242" t="s">
        <v>15622</v>
      </c>
      <c r="O3497" s="242" t="s">
        <v>18819</v>
      </c>
      <c r="P3497" s="242" t="s">
        <v>14128</v>
      </c>
      <c r="Q3497" s="242" t="s">
        <v>4733</v>
      </c>
    </row>
    <row r="3498" spans="1:17">
      <c r="A3498" s="242" t="s">
        <v>15623</v>
      </c>
      <c r="B3498" s="242" t="s">
        <v>15624</v>
      </c>
      <c r="C3498" s="242" t="s">
        <v>15625</v>
      </c>
      <c r="D3498" s="242"/>
      <c r="E3498" s="242" t="s">
        <v>15142</v>
      </c>
      <c r="F3498" s="242"/>
      <c r="G3498" s="240">
        <v>60</v>
      </c>
      <c r="H3498" s="241">
        <v>0</v>
      </c>
      <c r="I3498" s="242" t="s">
        <v>4842</v>
      </c>
      <c r="J3498" s="242" t="s">
        <v>4843</v>
      </c>
      <c r="K3498" s="242" t="s">
        <v>4729</v>
      </c>
      <c r="L3498" s="242" t="s">
        <v>4832</v>
      </c>
      <c r="M3498" s="242" t="s">
        <v>15489</v>
      </c>
      <c r="N3498" s="242" t="s">
        <v>15626</v>
      </c>
      <c r="O3498" s="242" t="s">
        <v>18819</v>
      </c>
      <c r="P3498" s="242" t="s">
        <v>14128</v>
      </c>
      <c r="Q3498" s="242" t="s">
        <v>4733</v>
      </c>
    </row>
    <row r="3499" spans="1:17">
      <c r="A3499" s="242" t="s">
        <v>15627</v>
      </c>
      <c r="B3499" s="242" t="s">
        <v>15628</v>
      </c>
      <c r="C3499" s="242" t="s">
        <v>15629</v>
      </c>
      <c r="D3499" s="242"/>
      <c r="E3499" s="242" t="s">
        <v>15142</v>
      </c>
      <c r="F3499" s="242" t="s">
        <v>4742</v>
      </c>
      <c r="G3499" s="240">
        <v>60</v>
      </c>
      <c r="H3499" s="241">
        <v>0</v>
      </c>
      <c r="I3499" s="242" t="s">
        <v>4842</v>
      </c>
      <c r="J3499" s="242" t="s">
        <v>4843</v>
      </c>
      <c r="K3499" s="242" t="s">
        <v>4729</v>
      </c>
      <c r="L3499" s="242" t="s">
        <v>4832</v>
      </c>
      <c r="M3499" s="242" t="s">
        <v>15446</v>
      </c>
      <c r="N3499" s="242"/>
      <c r="O3499" s="242" t="s">
        <v>18819</v>
      </c>
      <c r="P3499" s="242" t="s">
        <v>14128</v>
      </c>
      <c r="Q3499" s="242" t="s">
        <v>4733</v>
      </c>
    </row>
    <row r="3500" spans="1:17">
      <c r="A3500" s="242" t="s">
        <v>15630</v>
      </c>
      <c r="B3500" s="242" t="s">
        <v>15631</v>
      </c>
      <c r="C3500" s="242" t="s">
        <v>15632</v>
      </c>
      <c r="D3500" s="242"/>
      <c r="E3500" s="242" t="s">
        <v>15142</v>
      </c>
      <c r="F3500" s="242"/>
      <c r="G3500" s="240">
        <v>60</v>
      </c>
      <c r="H3500" s="241">
        <v>0</v>
      </c>
      <c r="I3500" s="242" t="s">
        <v>4842</v>
      </c>
      <c r="J3500" s="242" t="s">
        <v>4843</v>
      </c>
      <c r="K3500" s="242" t="s">
        <v>4729</v>
      </c>
      <c r="L3500" s="242" t="s">
        <v>4832</v>
      </c>
      <c r="M3500" s="242" t="s">
        <v>11173</v>
      </c>
      <c r="N3500" s="242" t="s">
        <v>15633</v>
      </c>
      <c r="O3500" s="242" t="s">
        <v>18819</v>
      </c>
      <c r="P3500" s="242" t="s">
        <v>14128</v>
      </c>
      <c r="Q3500" s="242" t="s">
        <v>4733</v>
      </c>
    </row>
    <row r="3501" spans="1:17">
      <c r="A3501" s="242" t="s">
        <v>15634</v>
      </c>
      <c r="B3501" s="242" t="s">
        <v>15635</v>
      </c>
      <c r="C3501" s="242" t="s">
        <v>15636</v>
      </c>
      <c r="D3501" s="242" t="s">
        <v>4742</v>
      </c>
      <c r="E3501" s="242" t="s">
        <v>14150</v>
      </c>
      <c r="F3501" s="242"/>
      <c r="G3501" s="240">
        <v>60</v>
      </c>
      <c r="H3501" s="241">
        <v>0</v>
      </c>
      <c r="I3501" s="242" t="s">
        <v>4842</v>
      </c>
      <c r="J3501" s="242" t="s">
        <v>4843</v>
      </c>
      <c r="K3501" s="242" t="s">
        <v>4729</v>
      </c>
      <c r="L3501" s="242" t="s">
        <v>4832</v>
      </c>
      <c r="M3501" s="242" t="s">
        <v>5264</v>
      </c>
      <c r="N3501" s="242"/>
      <c r="O3501" s="242" t="s">
        <v>18819</v>
      </c>
      <c r="P3501" s="242" t="s">
        <v>14128</v>
      </c>
      <c r="Q3501" s="242" t="s">
        <v>8494</v>
      </c>
    </row>
    <row r="3502" spans="1:17">
      <c r="A3502" s="242" t="s">
        <v>15637</v>
      </c>
      <c r="B3502" s="242" t="s">
        <v>15638</v>
      </c>
      <c r="C3502" s="242" t="s">
        <v>15639</v>
      </c>
      <c r="D3502" s="242"/>
      <c r="E3502" s="242" t="s">
        <v>14130</v>
      </c>
      <c r="F3502" s="242" t="s">
        <v>4742</v>
      </c>
      <c r="G3502" s="240">
        <v>60</v>
      </c>
      <c r="H3502" s="241">
        <v>0</v>
      </c>
      <c r="I3502" s="242" t="s">
        <v>4747</v>
      </c>
      <c r="J3502" s="242" t="s">
        <v>4748</v>
      </c>
      <c r="K3502" s="242" t="s">
        <v>4729</v>
      </c>
      <c r="L3502" s="242" t="s">
        <v>4730</v>
      </c>
      <c r="M3502" s="242" t="s">
        <v>4908</v>
      </c>
      <c r="N3502" s="242"/>
      <c r="O3502" s="242" t="s">
        <v>18819</v>
      </c>
      <c r="P3502" s="242" t="s">
        <v>14128</v>
      </c>
      <c r="Q3502" s="242" t="s">
        <v>4733</v>
      </c>
    </row>
    <row r="3503" spans="1:17">
      <c r="A3503" s="242" t="s">
        <v>15640</v>
      </c>
      <c r="B3503" s="242" t="s">
        <v>15641</v>
      </c>
      <c r="C3503" s="242" t="s">
        <v>15642</v>
      </c>
      <c r="D3503" s="242"/>
      <c r="E3503" s="242" t="s">
        <v>14130</v>
      </c>
      <c r="F3503" s="242" t="s">
        <v>4742</v>
      </c>
      <c r="G3503" s="240">
        <v>60</v>
      </c>
      <c r="H3503" s="241">
        <v>0</v>
      </c>
      <c r="I3503" s="242" t="s">
        <v>4747</v>
      </c>
      <c r="J3503" s="242" t="s">
        <v>4748</v>
      </c>
      <c r="K3503" s="242" t="s">
        <v>4729</v>
      </c>
      <c r="L3503" s="242" t="s">
        <v>4730</v>
      </c>
      <c r="M3503" s="242" t="s">
        <v>4908</v>
      </c>
      <c r="N3503" s="242"/>
      <c r="O3503" s="242" t="s">
        <v>18819</v>
      </c>
      <c r="P3503" s="242" t="s">
        <v>14128</v>
      </c>
      <c r="Q3503" s="242" t="s">
        <v>4733</v>
      </c>
    </row>
    <row r="3504" spans="1:17">
      <c r="A3504" s="242" t="s">
        <v>15643</v>
      </c>
      <c r="B3504" s="242" t="s">
        <v>15644</v>
      </c>
      <c r="C3504" s="242" t="s">
        <v>15645</v>
      </c>
      <c r="D3504" s="242"/>
      <c r="E3504" s="242" t="s">
        <v>14130</v>
      </c>
      <c r="F3504" s="242" t="s">
        <v>4742</v>
      </c>
      <c r="G3504" s="240">
        <v>60</v>
      </c>
      <c r="H3504" s="241">
        <v>0</v>
      </c>
      <c r="I3504" s="242" t="s">
        <v>4808</v>
      </c>
      <c r="J3504" s="242" t="s">
        <v>4809</v>
      </c>
      <c r="K3504" s="242" t="s">
        <v>4729</v>
      </c>
      <c r="L3504" s="242" t="s">
        <v>4730</v>
      </c>
      <c r="M3504" s="242" t="s">
        <v>6564</v>
      </c>
      <c r="N3504" s="242"/>
      <c r="O3504" s="242" t="s">
        <v>18819</v>
      </c>
      <c r="P3504" s="242" t="s">
        <v>14128</v>
      </c>
      <c r="Q3504" s="242" t="s">
        <v>4733</v>
      </c>
    </row>
    <row r="3505" spans="1:17">
      <c r="A3505" s="242" t="s">
        <v>15646</v>
      </c>
      <c r="B3505" s="242" t="s">
        <v>15647</v>
      </c>
      <c r="C3505" s="242" t="s">
        <v>15648</v>
      </c>
      <c r="D3505" s="242" t="s">
        <v>4742</v>
      </c>
      <c r="E3505" s="242" t="s">
        <v>14150</v>
      </c>
      <c r="F3505" s="242"/>
      <c r="G3505" s="240">
        <v>60</v>
      </c>
      <c r="H3505" s="241">
        <v>0</v>
      </c>
      <c r="I3505" s="242" t="s">
        <v>9474</v>
      </c>
      <c r="J3505" s="242" t="s">
        <v>9475</v>
      </c>
      <c r="K3505" s="242" t="s">
        <v>4729</v>
      </c>
      <c r="L3505" s="242" t="s">
        <v>4832</v>
      </c>
      <c r="M3505" s="242" t="s">
        <v>5336</v>
      </c>
      <c r="N3505" s="242"/>
      <c r="O3505" s="242" t="s">
        <v>18819</v>
      </c>
      <c r="P3505" s="242" t="s">
        <v>14128</v>
      </c>
      <c r="Q3505" s="242" t="s">
        <v>8494</v>
      </c>
    </row>
    <row r="3506" spans="1:17">
      <c r="A3506" s="242" t="s">
        <v>15649</v>
      </c>
      <c r="B3506" s="242" t="s">
        <v>15650</v>
      </c>
      <c r="C3506" s="242" t="s">
        <v>15651</v>
      </c>
      <c r="D3506" s="242" t="s">
        <v>4742</v>
      </c>
      <c r="E3506" s="242" t="s">
        <v>14150</v>
      </c>
      <c r="F3506" s="242"/>
      <c r="G3506" s="240">
        <v>60</v>
      </c>
      <c r="H3506" s="241">
        <v>0</v>
      </c>
      <c r="I3506" s="242" t="s">
        <v>4842</v>
      </c>
      <c r="J3506" s="242" t="s">
        <v>4843</v>
      </c>
      <c r="K3506" s="242" t="s">
        <v>4729</v>
      </c>
      <c r="L3506" s="242" t="s">
        <v>4832</v>
      </c>
      <c r="M3506" s="242" t="s">
        <v>14111</v>
      </c>
      <c r="N3506" s="242"/>
      <c r="O3506" s="242" t="s">
        <v>18819</v>
      </c>
      <c r="P3506" s="242" t="s">
        <v>14128</v>
      </c>
      <c r="Q3506" s="242" t="s">
        <v>8494</v>
      </c>
    </row>
    <row r="3507" spans="1:17">
      <c r="A3507" s="242" t="s">
        <v>15652</v>
      </c>
      <c r="B3507" s="242" t="s">
        <v>15653</v>
      </c>
      <c r="C3507" s="242" t="s">
        <v>15654</v>
      </c>
      <c r="D3507" s="242" t="s">
        <v>4742</v>
      </c>
      <c r="E3507" s="242" t="s">
        <v>14150</v>
      </c>
      <c r="F3507" s="242"/>
      <c r="G3507" s="240">
        <v>60</v>
      </c>
      <c r="H3507" s="241">
        <v>0</v>
      </c>
      <c r="I3507" s="242" t="s">
        <v>4842</v>
      </c>
      <c r="J3507" s="242" t="s">
        <v>4843</v>
      </c>
      <c r="K3507" s="242" t="s">
        <v>4729</v>
      </c>
      <c r="L3507" s="242" t="s">
        <v>4832</v>
      </c>
      <c r="M3507" s="242" t="s">
        <v>15489</v>
      </c>
      <c r="N3507" s="242"/>
      <c r="O3507" s="242" t="s">
        <v>18819</v>
      </c>
      <c r="P3507" s="242" t="s">
        <v>14128</v>
      </c>
      <c r="Q3507" s="242" t="s">
        <v>8494</v>
      </c>
    </row>
    <row r="3508" spans="1:17">
      <c r="A3508" s="242" t="s">
        <v>15655</v>
      </c>
      <c r="B3508" s="242" t="s">
        <v>15656</v>
      </c>
      <c r="C3508" s="242" t="s">
        <v>15657</v>
      </c>
      <c r="D3508" s="242"/>
      <c r="E3508" s="242" t="s">
        <v>14130</v>
      </c>
      <c r="F3508" s="242" t="s">
        <v>4742</v>
      </c>
      <c r="G3508" s="240">
        <v>60</v>
      </c>
      <c r="H3508" s="241">
        <v>0</v>
      </c>
      <c r="I3508" s="242" t="s">
        <v>4738</v>
      </c>
      <c r="J3508" s="242" t="s">
        <v>4739</v>
      </c>
      <c r="K3508" s="242" t="s">
        <v>4729</v>
      </c>
      <c r="L3508" s="242" t="s">
        <v>4730</v>
      </c>
      <c r="M3508" s="242" t="s">
        <v>6396</v>
      </c>
      <c r="N3508" s="242" t="s">
        <v>15658</v>
      </c>
      <c r="O3508" s="242" t="s">
        <v>18819</v>
      </c>
      <c r="P3508" s="242" t="s">
        <v>14128</v>
      </c>
      <c r="Q3508" s="242" t="s">
        <v>4733</v>
      </c>
    </row>
    <row r="3509" spans="1:17">
      <c r="A3509" s="242" t="s">
        <v>15659</v>
      </c>
      <c r="B3509" s="242" t="s">
        <v>15660</v>
      </c>
      <c r="C3509" s="242" t="s">
        <v>15661</v>
      </c>
      <c r="D3509" s="242" t="s">
        <v>4742</v>
      </c>
      <c r="E3509" s="242" t="s">
        <v>14150</v>
      </c>
      <c r="F3509" s="242"/>
      <c r="G3509" s="240">
        <v>60</v>
      </c>
      <c r="H3509" s="241">
        <v>0</v>
      </c>
      <c r="I3509" s="242" t="s">
        <v>9474</v>
      </c>
      <c r="J3509" s="242" t="s">
        <v>9475</v>
      </c>
      <c r="K3509" s="242" t="s">
        <v>4729</v>
      </c>
      <c r="L3509" s="242" t="s">
        <v>4832</v>
      </c>
      <c r="M3509" s="242" t="s">
        <v>15509</v>
      </c>
      <c r="N3509" s="242"/>
      <c r="O3509" s="242" t="s">
        <v>18819</v>
      </c>
      <c r="P3509" s="242" t="s">
        <v>14128</v>
      </c>
      <c r="Q3509" s="242" t="s">
        <v>8494</v>
      </c>
    </row>
    <row r="3510" spans="1:17">
      <c r="A3510" s="242" t="s">
        <v>15662</v>
      </c>
      <c r="B3510" s="242" t="s">
        <v>15663</v>
      </c>
      <c r="C3510" s="242" t="s">
        <v>15664</v>
      </c>
      <c r="D3510" s="242"/>
      <c r="E3510" s="242" t="s">
        <v>15142</v>
      </c>
      <c r="F3510" s="242" t="s">
        <v>4742</v>
      </c>
      <c r="G3510" s="240">
        <v>60</v>
      </c>
      <c r="H3510" s="241">
        <v>0</v>
      </c>
      <c r="I3510" s="242" t="s">
        <v>4842</v>
      </c>
      <c r="J3510" s="242" t="s">
        <v>4843</v>
      </c>
      <c r="K3510" s="242" t="s">
        <v>4729</v>
      </c>
      <c r="L3510" s="242" t="s">
        <v>4832</v>
      </c>
      <c r="M3510" s="242" t="s">
        <v>15446</v>
      </c>
      <c r="N3510" s="242"/>
      <c r="O3510" s="242" t="s">
        <v>18819</v>
      </c>
      <c r="P3510" s="242" t="s">
        <v>14128</v>
      </c>
      <c r="Q3510" s="242" t="s">
        <v>4733</v>
      </c>
    </row>
    <row r="3511" spans="1:17">
      <c r="A3511" s="242" t="s">
        <v>15665</v>
      </c>
      <c r="B3511" s="242" t="s">
        <v>15666</v>
      </c>
      <c r="C3511" s="242" t="s">
        <v>15667</v>
      </c>
      <c r="D3511" s="242" t="s">
        <v>4742</v>
      </c>
      <c r="E3511" s="242" t="s">
        <v>14150</v>
      </c>
      <c r="F3511" s="242"/>
      <c r="G3511" s="240">
        <v>60</v>
      </c>
      <c r="H3511" s="241">
        <v>0</v>
      </c>
      <c r="I3511" s="242" t="s">
        <v>4830</v>
      </c>
      <c r="J3511" s="242" t="s">
        <v>4831</v>
      </c>
      <c r="K3511" s="242" t="s">
        <v>4729</v>
      </c>
      <c r="L3511" s="242" t="s">
        <v>4832</v>
      </c>
      <c r="M3511" s="242" t="s">
        <v>9489</v>
      </c>
      <c r="N3511" s="242"/>
      <c r="O3511" s="242" t="s">
        <v>18819</v>
      </c>
      <c r="P3511" s="242" t="s">
        <v>14128</v>
      </c>
      <c r="Q3511" s="242" t="s">
        <v>8494</v>
      </c>
    </row>
    <row r="3512" spans="1:17">
      <c r="A3512" s="242" t="s">
        <v>15668</v>
      </c>
      <c r="B3512" s="242" t="s">
        <v>15669</v>
      </c>
      <c r="C3512" s="242" t="s">
        <v>15670</v>
      </c>
      <c r="D3512" s="242"/>
      <c r="E3512" s="242" t="s">
        <v>15142</v>
      </c>
      <c r="F3512" s="242"/>
      <c r="G3512" s="240">
        <v>60</v>
      </c>
      <c r="H3512" s="241">
        <v>0</v>
      </c>
      <c r="I3512" s="242" t="s">
        <v>4842</v>
      </c>
      <c r="J3512" s="242" t="s">
        <v>4843</v>
      </c>
      <c r="K3512" s="242" t="s">
        <v>4729</v>
      </c>
      <c r="L3512" s="242" t="s">
        <v>4832</v>
      </c>
      <c r="M3512" s="242" t="s">
        <v>5202</v>
      </c>
      <c r="N3512" s="242"/>
      <c r="O3512" s="242" t="s">
        <v>18819</v>
      </c>
      <c r="P3512" s="242" t="s">
        <v>14128</v>
      </c>
      <c r="Q3512" s="242" t="s">
        <v>4733</v>
      </c>
    </row>
    <row r="3513" spans="1:17">
      <c r="A3513" s="242" t="s">
        <v>15671</v>
      </c>
      <c r="B3513" s="242" t="s">
        <v>15672</v>
      </c>
      <c r="C3513" s="242" t="s">
        <v>15673</v>
      </c>
      <c r="D3513" s="242" t="s">
        <v>4742</v>
      </c>
      <c r="E3513" s="242" t="s">
        <v>14150</v>
      </c>
      <c r="F3513" s="242"/>
      <c r="G3513" s="240">
        <v>60</v>
      </c>
      <c r="H3513" s="241">
        <v>0</v>
      </c>
      <c r="I3513" s="242" t="s">
        <v>4830</v>
      </c>
      <c r="J3513" s="242" t="s">
        <v>4831</v>
      </c>
      <c r="K3513" s="242" t="s">
        <v>4729</v>
      </c>
      <c r="L3513" s="242" t="s">
        <v>4832</v>
      </c>
      <c r="M3513" s="242" t="s">
        <v>10967</v>
      </c>
      <c r="N3513" s="242"/>
      <c r="O3513" s="242" t="s">
        <v>18819</v>
      </c>
      <c r="P3513" s="242" t="s">
        <v>14128</v>
      </c>
      <c r="Q3513" s="242" t="s">
        <v>8494</v>
      </c>
    </row>
    <row r="3514" spans="1:17">
      <c r="A3514" s="242" t="s">
        <v>15674</v>
      </c>
      <c r="B3514" s="242" t="s">
        <v>15675</v>
      </c>
      <c r="C3514" s="242" t="s">
        <v>15676</v>
      </c>
      <c r="D3514" s="242"/>
      <c r="E3514" s="242" t="s">
        <v>15142</v>
      </c>
      <c r="F3514" s="242"/>
      <c r="G3514" s="240">
        <v>60</v>
      </c>
      <c r="H3514" s="241">
        <v>0</v>
      </c>
      <c r="I3514" s="242" t="s">
        <v>4830</v>
      </c>
      <c r="J3514" s="242" t="s">
        <v>4831</v>
      </c>
      <c r="K3514" s="242" t="s">
        <v>4729</v>
      </c>
      <c r="L3514" s="242" t="s">
        <v>4832</v>
      </c>
      <c r="M3514" s="242" t="s">
        <v>9489</v>
      </c>
      <c r="N3514" s="242" t="s">
        <v>15677</v>
      </c>
      <c r="O3514" s="242" t="s">
        <v>18819</v>
      </c>
      <c r="P3514" s="242" t="s">
        <v>14128</v>
      </c>
      <c r="Q3514" s="242" t="s">
        <v>4733</v>
      </c>
    </row>
    <row r="3515" spans="1:17">
      <c r="A3515" s="242" t="s">
        <v>15678</v>
      </c>
      <c r="B3515" s="242" t="s">
        <v>15679</v>
      </c>
      <c r="C3515" s="242" t="s">
        <v>15680</v>
      </c>
      <c r="D3515" s="242"/>
      <c r="E3515" s="242" t="s">
        <v>15142</v>
      </c>
      <c r="F3515" s="242"/>
      <c r="G3515" s="240">
        <v>60</v>
      </c>
      <c r="H3515" s="241">
        <v>0</v>
      </c>
      <c r="I3515" s="242" t="s">
        <v>4830</v>
      </c>
      <c r="J3515" s="242" t="s">
        <v>4831</v>
      </c>
      <c r="K3515" s="242" t="s">
        <v>4729</v>
      </c>
      <c r="L3515" s="242" t="s">
        <v>4832</v>
      </c>
      <c r="M3515" s="242" t="s">
        <v>10967</v>
      </c>
      <c r="N3515" s="242" t="s">
        <v>15681</v>
      </c>
      <c r="O3515" s="242" t="s">
        <v>18819</v>
      </c>
      <c r="P3515" s="242" t="s">
        <v>14128</v>
      </c>
      <c r="Q3515" s="242" t="s">
        <v>4733</v>
      </c>
    </row>
    <row r="3516" spans="1:17">
      <c r="A3516" s="242" t="s">
        <v>15682</v>
      </c>
      <c r="B3516" s="242" t="s">
        <v>15683</v>
      </c>
      <c r="C3516" s="242" t="s">
        <v>15684</v>
      </c>
      <c r="D3516" s="242"/>
      <c r="E3516" s="242" t="s">
        <v>15142</v>
      </c>
      <c r="F3516" s="242"/>
      <c r="G3516" s="240">
        <v>60</v>
      </c>
      <c r="H3516" s="241">
        <v>0</v>
      </c>
      <c r="I3516" s="242" t="s">
        <v>4830</v>
      </c>
      <c r="J3516" s="242" t="s">
        <v>4831</v>
      </c>
      <c r="K3516" s="242" t="s">
        <v>4729</v>
      </c>
      <c r="L3516" s="242" t="s">
        <v>4832</v>
      </c>
      <c r="M3516" s="242" t="s">
        <v>9489</v>
      </c>
      <c r="N3516" s="242" t="s">
        <v>15685</v>
      </c>
      <c r="O3516" s="242" t="s">
        <v>18819</v>
      </c>
      <c r="P3516" s="242" t="s">
        <v>14128</v>
      </c>
      <c r="Q3516" s="242" t="s">
        <v>4733</v>
      </c>
    </row>
    <row r="3517" spans="1:17">
      <c r="A3517" s="242" t="s">
        <v>15686</v>
      </c>
      <c r="B3517" s="242" t="s">
        <v>15687</v>
      </c>
      <c r="C3517" s="242" t="s">
        <v>15688</v>
      </c>
      <c r="D3517" s="242"/>
      <c r="E3517" s="242" t="s">
        <v>15142</v>
      </c>
      <c r="F3517" s="242" t="s">
        <v>4742</v>
      </c>
      <c r="G3517" s="240">
        <v>60</v>
      </c>
      <c r="H3517" s="241">
        <v>0</v>
      </c>
      <c r="I3517" s="242" t="s">
        <v>4842</v>
      </c>
      <c r="J3517" s="242" t="s">
        <v>4843</v>
      </c>
      <c r="K3517" s="242" t="s">
        <v>4729</v>
      </c>
      <c r="L3517" s="242" t="s">
        <v>4832</v>
      </c>
      <c r="M3517" s="242" t="s">
        <v>5202</v>
      </c>
      <c r="N3517" s="242"/>
      <c r="O3517" s="242" t="s">
        <v>18819</v>
      </c>
      <c r="P3517" s="242" t="s">
        <v>14128</v>
      </c>
      <c r="Q3517" s="242" t="s">
        <v>4733</v>
      </c>
    </row>
    <row r="3518" spans="1:17">
      <c r="A3518" s="242" t="s">
        <v>15689</v>
      </c>
      <c r="B3518" s="242" t="s">
        <v>15690</v>
      </c>
      <c r="C3518" s="242" t="s">
        <v>15691</v>
      </c>
      <c r="D3518" s="242" t="s">
        <v>4742</v>
      </c>
      <c r="E3518" s="242" t="s">
        <v>14150</v>
      </c>
      <c r="F3518" s="242"/>
      <c r="G3518" s="240">
        <v>60</v>
      </c>
      <c r="H3518" s="241">
        <v>0</v>
      </c>
      <c r="I3518" s="242" t="s">
        <v>9474</v>
      </c>
      <c r="J3518" s="242" t="s">
        <v>9475</v>
      </c>
      <c r="K3518" s="242" t="s">
        <v>4729</v>
      </c>
      <c r="L3518" s="242" t="s">
        <v>4832</v>
      </c>
      <c r="M3518" s="242" t="s">
        <v>6018</v>
      </c>
      <c r="N3518" s="242"/>
      <c r="O3518" s="242" t="s">
        <v>18819</v>
      </c>
      <c r="P3518" s="242" t="s">
        <v>14128</v>
      </c>
      <c r="Q3518" s="242" t="s">
        <v>8494</v>
      </c>
    </row>
    <row r="3519" spans="1:17">
      <c r="A3519" s="242" t="s">
        <v>15692</v>
      </c>
      <c r="B3519" s="242" t="s">
        <v>15693</v>
      </c>
      <c r="C3519" s="242" t="s">
        <v>15694</v>
      </c>
      <c r="D3519" s="242"/>
      <c r="E3519" s="242" t="s">
        <v>15142</v>
      </c>
      <c r="F3519" s="242"/>
      <c r="G3519" s="240">
        <v>60</v>
      </c>
      <c r="H3519" s="241">
        <v>0</v>
      </c>
      <c r="I3519" s="242" t="s">
        <v>4830</v>
      </c>
      <c r="J3519" s="242" t="s">
        <v>4831</v>
      </c>
      <c r="K3519" s="242" t="s">
        <v>4729</v>
      </c>
      <c r="L3519" s="242" t="s">
        <v>4832</v>
      </c>
      <c r="M3519" s="242" t="s">
        <v>4901</v>
      </c>
      <c r="N3519" s="242"/>
      <c r="O3519" s="242" t="s">
        <v>18819</v>
      </c>
      <c r="P3519" s="242" t="s">
        <v>14128</v>
      </c>
      <c r="Q3519" s="242" t="s">
        <v>4733</v>
      </c>
    </row>
    <row r="3520" spans="1:17">
      <c r="A3520" s="242" t="s">
        <v>15695</v>
      </c>
      <c r="B3520" s="242" t="s">
        <v>15696</v>
      </c>
      <c r="C3520" s="242" t="s">
        <v>15697</v>
      </c>
      <c r="D3520" s="242"/>
      <c r="E3520" s="242" t="s">
        <v>15142</v>
      </c>
      <c r="F3520" s="242"/>
      <c r="G3520" s="240">
        <v>60</v>
      </c>
      <c r="H3520" s="241">
        <v>0</v>
      </c>
      <c r="I3520" s="242" t="s">
        <v>9474</v>
      </c>
      <c r="J3520" s="242" t="s">
        <v>9475</v>
      </c>
      <c r="K3520" s="242" t="s">
        <v>4729</v>
      </c>
      <c r="L3520" s="242" t="s">
        <v>4832</v>
      </c>
      <c r="M3520" s="242" t="s">
        <v>9226</v>
      </c>
      <c r="N3520" s="242"/>
      <c r="O3520" s="242" t="s">
        <v>18819</v>
      </c>
      <c r="P3520" s="242" t="s">
        <v>14128</v>
      </c>
      <c r="Q3520" s="242" t="s">
        <v>4733</v>
      </c>
    </row>
    <row r="3521" spans="1:17">
      <c r="A3521" s="242" t="s">
        <v>15698</v>
      </c>
      <c r="B3521" s="242" t="s">
        <v>15699</v>
      </c>
      <c r="C3521" s="242" t="s">
        <v>15700</v>
      </c>
      <c r="D3521" s="242"/>
      <c r="E3521" s="242" t="s">
        <v>15142</v>
      </c>
      <c r="F3521" s="242"/>
      <c r="G3521" s="240">
        <v>60</v>
      </c>
      <c r="H3521" s="241">
        <v>0</v>
      </c>
      <c r="I3521" s="242" t="s">
        <v>9474</v>
      </c>
      <c r="J3521" s="242" t="s">
        <v>9475</v>
      </c>
      <c r="K3521" s="242" t="s">
        <v>4729</v>
      </c>
      <c r="L3521" s="242" t="s">
        <v>4832</v>
      </c>
      <c r="M3521" s="242" t="s">
        <v>9226</v>
      </c>
      <c r="N3521" s="242" t="s">
        <v>15601</v>
      </c>
      <c r="O3521" s="242" t="s">
        <v>18819</v>
      </c>
      <c r="P3521" s="242" t="s">
        <v>14128</v>
      </c>
      <c r="Q3521" s="242" t="s">
        <v>4733</v>
      </c>
    </row>
    <row r="3522" spans="1:17">
      <c r="A3522" s="242" t="s">
        <v>15701</v>
      </c>
      <c r="B3522" s="242" t="s">
        <v>15702</v>
      </c>
      <c r="C3522" s="242" t="s">
        <v>15703</v>
      </c>
      <c r="D3522" s="242"/>
      <c r="E3522" s="242" t="s">
        <v>15142</v>
      </c>
      <c r="F3522" s="242"/>
      <c r="G3522" s="240">
        <v>60</v>
      </c>
      <c r="H3522" s="241">
        <v>0</v>
      </c>
      <c r="I3522" s="242" t="s">
        <v>9474</v>
      </c>
      <c r="J3522" s="242" t="s">
        <v>9475</v>
      </c>
      <c r="K3522" s="242" t="s">
        <v>4729</v>
      </c>
      <c r="L3522" s="242" t="s">
        <v>4832</v>
      </c>
      <c r="M3522" s="242" t="s">
        <v>9226</v>
      </c>
      <c r="N3522" s="242"/>
      <c r="O3522" s="242" t="s">
        <v>18819</v>
      </c>
      <c r="P3522" s="242" t="s">
        <v>14128</v>
      </c>
      <c r="Q3522" s="242" t="s">
        <v>4733</v>
      </c>
    </row>
    <row r="3523" spans="1:17">
      <c r="A3523" s="242" t="s">
        <v>15704</v>
      </c>
      <c r="B3523" s="242" t="s">
        <v>15705</v>
      </c>
      <c r="C3523" s="242" t="s">
        <v>15706</v>
      </c>
      <c r="D3523" s="242"/>
      <c r="E3523" s="242" t="s">
        <v>15142</v>
      </c>
      <c r="F3523" s="242"/>
      <c r="G3523" s="240">
        <v>60</v>
      </c>
      <c r="H3523" s="241">
        <v>0</v>
      </c>
      <c r="I3523" s="242" t="s">
        <v>4830</v>
      </c>
      <c r="J3523" s="242" t="s">
        <v>4831</v>
      </c>
      <c r="K3523" s="242" t="s">
        <v>4729</v>
      </c>
      <c r="L3523" s="242" t="s">
        <v>4832</v>
      </c>
      <c r="M3523" s="242" t="s">
        <v>10967</v>
      </c>
      <c r="N3523" s="242" t="s">
        <v>15707</v>
      </c>
      <c r="O3523" s="242" t="s">
        <v>18819</v>
      </c>
      <c r="P3523" s="242" t="s">
        <v>14128</v>
      </c>
      <c r="Q3523" s="242" t="s">
        <v>4733</v>
      </c>
    </row>
    <row r="3524" spans="1:17">
      <c r="A3524" s="242" t="s">
        <v>15708</v>
      </c>
      <c r="B3524" s="242" t="s">
        <v>15709</v>
      </c>
      <c r="C3524" s="242" t="s">
        <v>15710</v>
      </c>
      <c r="D3524" s="242"/>
      <c r="E3524" s="242" t="s">
        <v>14130</v>
      </c>
      <c r="F3524" s="242" t="s">
        <v>4742</v>
      </c>
      <c r="G3524" s="240">
        <v>60</v>
      </c>
      <c r="H3524" s="241">
        <v>0</v>
      </c>
      <c r="I3524" s="242" t="s">
        <v>4808</v>
      </c>
      <c r="J3524" s="242" t="s">
        <v>4809</v>
      </c>
      <c r="K3524" s="242" t="s">
        <v>4729</v>
      </c>
      <c r="L3524" s="242" t="s">
        <v>4730</v>
      </c>
      <c r="M3524" s="242" t="s">
        <v>4810</v>
      </c>
      <c r="N3524" s="242"/>
      <c r="O3524" s="242" t="s">
        <v>18819</v>
      </c>
      <c r="P3524" s="242" t="s">
        <v>14128</v>
      </c>
      <c r="Q3524" s="242" t="s">
        <v>4733</v>
      </c>
    </row>
    <row r="3525" spans="1:17">
      <c r="A3525" s="242" t="s">
        <v>15711</v>
      </c>
      <c r="B3525" s="242" t="s">
        <v>15712</v>
      </c>
      <c r="C3525" s="242" t="s">
        <v>15713</v>
      </c>
      <c r="D3525" s="242" t="s">
        <v>4742</v>
      </c>
      <c r="E3525" s="242" t="s">
        <v>14150</v>
      </c>
      <c r="F3525" s="242"/>
      <c r="G3525" s="240">
        <v>60</v>
      </c>
      <c r="H3525" s="241">
        <v>0</v>
      </c>
      <c r="I3525" s="242" t="s">
        <v>4830</v>
      </c>
      <c r="J3525" s="242" t="s">
        <v>4831</v>
      </c>
      <c r="K3525" s="242" t="s">
        <v>4729</v>
      </c>
      <c r="L3525" s="242" t="s">
        <v>4832</v>
      </c>
      <c r="M3525" s="242" t="s">
        <v>9489</v>
      </c>
      <c r="N3525" s="242"/>
      <c r="O3525" s="242" t="s">
        <v>18819</v>
      </c>
      <c r="P3525" s="242" t="s">
        <v>14128</v>
      </c>
      <c r="Q3525" s="242" t="s">
        <v>8494</v>
      </c>
    </row>
    <row r="3526" spans="1:17">
      <c r="A3526" s="242" t="s">
        <v>15714</v>
      </c>
      <c r="B3526" s="242" t="s">
        <v>15715</v>
      </c>
      <c r="C3526" s="242" t="s">
        <v>15716</v>
      </c>
      <c r="D3526" s="242" t="s">
        <v>4742</v>
      </c>
      <c r="E3526" s="242" t="s">
        <v>14150</v>
      </c>
      <c r="F3526" s="242"/>
      <c r="G3526" s="240">
        <v>60</v>
      </c>
      <c r="H3526" s="241">
        <v>0</v>
      </c>
      <c r="I3526" s="242" t="s">
        <v>4830</v>
      </c>
      <c r="J3526" s="242" t="s">
        <v>4831</v>
      </c>
      <c r="K3526" s="242" t="s">
        <v>4729</v>
      </c>
      <c r="L3526" s="242" t="s">
        <v>4832</v>
      </c>
      <c r="M3526" s="242" t="s">
        <v>9489</v>
      </c>
      <c r="N3526" s="242"/>
      <c r="O3526" s="242" t="s">
        <v>18819</v>
      </c>
      <c r="P3526" s="242" t="s">
        <v>14128</v>
      </c>
      <c r="Q3526" s="242" t="s">
        <v>8494</v>
      </c>
    </row>
    <row r="3527" spans="1:17">
      <c r="A3527" s="242" t="s">
        <v>15717</v>
      </c>
      <c r="B3527" s="242" t="s">
        <v>15718</v>
      </c>
      <c r="C3527" s="242" t="s">
        <v>15719</v>
      </c>
      <c r="D3527" s="242"/>
      <c r="E3527" s="242" t="s">
        <v>14360</v>
      </c>
      <c r="F3527" s="242"/>
      <c r="G3527" s="240">
        <v>60</v>
      </c>
      <c r="H3527" s="241">
        <v>0</v>
      </c>
      <c r="I3527" s="242" t="s">
        <v>4747</v>
      </c>
      <c r="J3527" s="242" t="s">
        <v>4748</v>
      </c>
      <c r="K3527" s="242" t="s">
        <v>4729</v>
      </c>
      <c r="L3527" s="242" t="s">
        <v>4730</v>
      </c>
      <c r="M3527" s="242" t="s">
        <v>4926</v>
      </c>
      <c r="N3527" s="242"/>
      <c r="O3527" s="242" t="s">
        <v>18819</v>
      </c>
      <c r="P3527" s="242" t="s">
        <v>14128</v>
      </c>
      <c r="Q3527" s="242" t="s">
        <v>4733</v>
      </c>
    </row>
    <row r="3528" spans="1:17">
      <c r="A3528" s="242" t="s">
        <v>15720</v>
      </c>
      <c r="B3528" s="242" t="s">
        <v>15721</v>
      </c>
      <c r="C3528" s="242" t="s">
        <v>15722</v>
      </c>
      <c r="D3528" s="242"/>
      <c r="E3528" s="242" t="s">
        <v>14130</v>
      </c>
      <c r="F3528" s="242" t="s">
        <v>4742</v>
      </c>
      <c r="G3528" s="240">
        <v>60</v>
      </c>
      <c r="H3528" s="241">
        <v>0</v>
      </c>
      <c r="I3528" s="242" t="s">
        <v>4780</v>
      </c>
      <c r="J3528" s="242" t="s">
        <v>4781</v>
      </c>
      <c r="K3528" s="242" t="s">
        <v>4729</v>
      </c>
      <c r="L3528" s="242" t="s">
        <v>4730</v>
      </c>
      <c r="M3528" s="242" t="s">
        <v>4816</v>
      </c>
      <c r="N3528" s="242"/>
      <c r="O3528" s="242" t="s">
        <v>18819</v>
      </c>
      <c r="P3528" s="242" t="s">
        <v>14128</v>
      </c>
      <c r="Q3528" s="242" t="s">
        <v>4733</v>
      </c>
    </row>
    <row r="3529" spans="1:17">
      <c r="A3529" s="242" t="s">
        <v>15723</v>
      </c>
      <c r="B3529" s="242" t="s">
        <v>15724</v>
      </c>
      <c r="C3529" s="242" t="s">
        <v>15725</v>
      </c>
      <c r="D3529" s="242" t="s">
        <v>4742</v>
      </c>
      <c r="E3529" s="242" t="s">
        <v>14150</v>
      </c>
      <c r="F3529" s="242"/>
      <c r="G3529" s="240">
        <v>60</v>
      </c>
      <c r="H3529" s="241">
        <v>0</v>
      </c>
      <c r="I3529" s="242" t="s">
        <v>4830</v>
      </c>
      <c r="J3529" s="242" t="s">
        <v>4831</v>
      </c>
      <c r="K3529" s="242" t="s">
        <v>4729</v>
      </c>
      <c r="L3529" s="242" t="s">
        <v>4832</v>
      </c>
      <c r="M3529" s="242" t="s">
        <v>9489</v>
      </c>
      <c r="N3529" s="242"/>
      <c r="O3529" s="242" t="s">
        <v>18819</v>
      </c>
      <c r="P3529" s="242" t="s">
        <v>14128</v>
      </c>
      <c r="Q3529" s="242" t="s">
        <v>8494</v>
      </c>
    </row>
    <row r="3530" spans="1:17">
      <c r="A3530" s="242" t="s">
        <v>15726</v>
      </c>
      <c r="B3530" s="242" t="s">
        <v>15727</v>
      </c>
      <c r="C3530" s="242" t="s">
        <v>15728</v>
      </c>
      <c r="D3530" s="242" t="s">
        <v>4742</v>
      </c>
      <c r="E3530" s="242" t="s">
        <v>14150</v>
      </c>
      <c r="F3530" s="242"/>
      <c r="G3530" s="240">
        <v>60</v>
      </c>
      <c r="H3530" s="241">
        <v>0</v>
      </c>
      <c r="I3530" s="242" t="s">
        <v>4830</v>
      </c>
      <c r="J3530" s="242" t="s">
        <v>4831</v>
      </c>
      <c r="K3530" s="242" t="s">
        <v>4729</v>
      </c>
      <c r="L3530" s="242" t="s">
        <v>4832</v>
      </c>
      <c r="M3530" s="242" t="s">
        <v>5158</v>
      </c>
      <c r="N3530" s="242"/>
      <c r="O3530" s="242" t="s">
        <v>18819</v>
      </c>
      <c r="P3530" s="242" t="s">
        <v>14128</v>
      </c>
      <c r="Q3530" s="242" t="s">
        <v>8494</v>
      </c>
    </row>
    <row r="3531" spans="1:17">
      <c r="A3531" s="242" t="s">
        <v>15729</v>
      </c>
      <c r="B3531" s="242" t="s">
        <v>15730</v>
      </c>
      <c r="C3531" s="242" t="s">
        <v>15731</v>
      </c>
      <c r="D3531" s="242"/>
      <c r="E3531" s="242" t="s">
        <v>15142</v>
      </c>
      <c r="F3531" s="242"/>
      <c r="G3531" s="240">
        <v>60</v>
      </c>
      <c r="H3531" s="241">
        <v>0</v>
      </c>
      <c r="I3531" s="242" t="s">
        <v>4830</v>
      </c>
      <c r="J3531" s="242" t="s">
        <v>4831</v>
      </c>
      <c r="K3531" s="242" t="s">
        <v>4729</v>
      </c>
      <c r="L3531" s="242" t="s">
        <v>4832</v>
      </c>
      <c r="M3531" s="242" t="s">
        <v>5222</v>
      </c>
      <c r="N3531" s="242" t="s">
        <v>8585</v>
      </c>
      <c r="O3531" s="242" t="s">
        <v>18819</v>
      </c>
      <c r="P3531" s="242" t="s">
        <v>14128</v>
      </c>
      <c r="Q3531" s="242" t="s">
        <v>4733</v>
      </c>
    </row>
    <row r="3532" spans="1:17">
      <c r="A3532" s="242" t="s">
        <v>15732</v>
      </c>
      <c r="B3532" s="242" t="s">
        <v>15733</v>
      </c>
      <c r="C3532" s="242" t="s">
        <v>15734</v>
      </c>
      <c r="D3532" s="242" t="s">
        <v>4742</v>
      </c>
      <c r="E3532" s="242" t="s">
        <v>14150</v>
      </c>
      <c r="F3532" s="242"/>
      <c r="G3532" s="240">
        <v>60</v>
      </c>
      <c r="H3532" s="241">
        <v>0</v>
      </c>
      <c r="I3532" s="242" t="s">
        <v>9474</v>
      </c>
      <c r="J3532" s="242" t="s">
        <v>9475</v>
      </c>
      <c r="K3532" s="242" t="s">
        <v>4729</v>
      </c>
      <c r="L3532" s="242" t="s">
        <v>4832</v>
      </c>
      <c r="M3532" s="242" t="s">
        <v>6018</v>
      </c>
      <c r="N3532" s="242"/>
      <c r="O3532" s="242" t="s">
        <v>18819</v>
      </c>
      <c r="P3532" s="242" t="s">
        <v>14128</v>
      </c>
      <c r="Q3532" s="242" t="s">
        <v>8494</v>
      </c>
    </row>
    <row r="3533" spans="1:17">
      <c r="A3533" s="242" t="s">
        <v>15735</v>
      </c>
      <c r="B3533" s="242" t="s">
        <v>15736</v>
      </c>
      <c r="C3533" s="242" t="s">
        <v>15737</v>
      </c>
      <c r="D3533" s="242" t="s">
        <v>4742</v>
      </c>
      <c r="E3533" s="242" t="s">
        <v>14150</v>
      </c>
      <c r="F3533" s="242"/>
      <c r="G3533" s="240">
        <v>60</v>
      </c>
      <c r="H3533" s="241">
        <v>0</v>
      </c>
      <c r="I3533" s="242" t="s">
        <v>9474</v>
      </c>
      <c r="J3533" s="242" t="s">
        <v>9475</v>
      </c>
      <c r="K3533" s="242" t="s">
        <v>4729</v>
      </c>
      <c r="L3533" s="242" t="s">
        <v>4832</v>
      </c>
      <c r="M3533" s="242" t="s">
        <v>15509</v>
      </c>
      <c r="N3533" s="242"/>
      <c r="O3533" s="242" t="s">
        <v>18819</v>
      </c>
      <c r="P3533" s="242" t="s">
        <v>14128</v>
      </c>
      <c r="Q3533" s="242" t="s">
        <v>8494</v>
      </c>
    </row>
    <row r="3534" spans="1:17">
      <c r="A3534" s="242" t="s">
        <v>15738</v>
      </c>
      <c r="B3534" s="242" t="s">
        <v>15739</v>
      </c>
      <c r="C3534" s="242" t="s">
        <v>15740</v>
      </c>
      <c r="D3534" s="242"/>
      <c r="E3534" s="242" t="s">
        <v>15142</v>
      </c>
      <c r="F3534" s="242" t="s">
        <v>4742</v>
      </c>
      <c r="G3534" s="240">
        <v>60</v>
      </c>
      <c r="H3534" s="241">
        <v>0</v>
      </c>
      <c r="I3534" s="242" t="s">
        <v>4830</v>
      </c>
      <c r="J3534" s="242" t="s">
        <v>4831</v>
      </c>
      <c r="K3534" s="242" t="s">
        <v>4729</v>
      </c>
      <c r="L3534" s="242" t="s">
        <v>4832</v>
      </c>
      <c r="M3534" s="242" t="s">
        <v>4901</v>
      </c>
      <c r="N3534" s="242"/>
      <c r="O3534" s="242" t="s">
        <v>18819</v>
      </c>
      <c r="P3534" s="242" t="s">
        <v>14128</v>
      </c>
      <c r="Q3534" s="242" t="s">
        <v>4733</v>
      </c>
    </row>
    <row r="3535" spans="1:17">
      <c r="A3535" s="242" t="s">
        <v>15741</v>
      </c>
      <c r="B3535" s="242" t="s">
        <v>15742</v>
      </c>
      <c r="C3535" s="242" t="s">
        <v>15743</v>
      </c>
      <c r="D3535" s="242"/>
      <c r="E3535" s="242" t="s">
        <v>15142</v>
      </c>
      <c r="F3535" s="242"/>
      <c r="G3535" s="240">
        <v>60</v>
      </c>
      <c r="H3535" s="241">
        <v>0</v>
      </c>
      <c r="I3535" s="242" t="s">
        <v>4830</v>
      </c>
      <c r="J3535" s="242" t="s">
        <v>4831</v>
      </c>
      <c r="K3535" s="242" t="s">
        <v>4729</v>
      </c>
      <c r="L3535" s="242" t="s">
        <v>4832</v>
      </c>
      <c r="M3535" s="242" t="s">
        <v>10967</v>
      </c>
      <c r="N3535" s="242" t="s">
        <v>15744</v>
      </c>
      <c r="O3535" s="242" t="s">
        <v>18819</v>
      </c>
      <c r="P3535" s="242" t="s">
        <v>14128</v>
      </c>
      <c r="Q3535" s="242" t="s">
        <v>4733</v>
      </c>
    </row>
    <row r="3536" spans="1:17">
      <c r="A3536" s="242" t="s">
        <v>15745</v>
      </c>
      <c r="B3536" s="242" t="s">
        <v>15746</v>
      </c>
      <c r="C3536" s="242" t="s">
        <v>15747</v>
      </c>
      <c r="D3536" s="242" t="s">
        <v>4742</v>
      </c>
      <c r="E3536" s="242" t="s">
        <v>14150</v>
      </c>
      <c r="F3536" s="242"/>
      <c r="G3536" s="240">
        <v>60</v>
      </c>
      <c r="H3536" s="241">
        <v>0</v>
      </c>
      <c r="I3536" s="242" t="s">
        <v>9474</v>
      </c>
      <c r="J3536" s="242" t="s">
        <v>9475</v>
      </c>
      <c r="K3536" s="242" t="s">
        <v>4729</v>
      </c>
      <c r="L3536" s="242" t="s">
        <v>4832</v>
      </c>
      <c r="M3536" s="242" t="s">
        <v>5212</v>
      </c>
      <c r="N3536" s="242"/>
      <c r="O3536" s="242" t="s">
        <v>18819</v>
      </c>
      <c r="P3536" s="242" t="s">
        <v>14128</v>
      </c>
      <c r="Q3536" s="242" t="s">
        <v>8494</v>
      </c>
    </row>
    <row r="3537" spans="1:17">
      <c r="A3537" s="242" t="s">
        <v>15748</v>
      </c>
      <c r="B3537" s="242" t="s">
        <v>15749</v>
      </c>
      <c r="C3537" s="242" t="s">
        <v>15750</v>
      </c>
      <c r="D3537" s="242" t="s">
        <v>4742</v>
      </c>
      <c r="E3537" s="242" t="s">
        <v>14150</v>
      </c>
      <c r="F3537" s="242"/>
      <c r="G3537" s="240">
        <v>60</v>
      </c>
      <c r="H3537" s="241">
        <v>0</v>
      </c>
      <c r="I3537" s="242" t="s">
        <v>4830</v>
      </c>
      <c r="J3537" s="242" t="s">
        <v>4831</v>
      </c>
      <c r="K3537" s="242" t="s">
        <v>4729</v>
      </c>
      <c r="L3537" s="242" t="s">
        <v>4832</v>
      </c>
      <c r="M3537" s="242" t="s">
        <v>9489</v>
      </c>
      <c r="N3537" s="242"/>
      <c r="O3537" s="242" t="s">
        <v>18819</v>
      </c>
      <c r="P3537" s="242" t="s">
        <v>14128</v>
      </c>
      <c r="Q3537" s="242" t="s">
        <v>8494</v>
      </c>
    </row>
    <row r="3538" spans="1:17">
      <c r="A3538" s="242" t="s">
        <v>15751</v>
      </c>
      <c r="B3538" s="242" t="s">
        <v>15752</v>
      </c>
      <c r="C3538" s="242" t="s">
        <v>15753</v>
      </c>
      <c r="D3538" s="242"/>
      <c r="E3538" s="242" t="s">
        <v>15142</v>
      </c>
      <c r="F3538" s="242"/>
      <c r="G3538" s="240">
        <v>60</v>
      </c>
      <c r="H3538" s="241">
        <v>0</v>
      </c>
      <c r="I3538" s="242" t="s">
        <v>4830</v>
      </c>
      <c r="J3538" s="242" t="s">
        <v>4831</v>
      </c>
      <c r="K3538" s="242" t="s">
        <v>4729</v>
      </c>
      <c r="L3538" s="242" t="s">
        <v>4832</v>
      </c>
      <c r="M3538" s="242" t="s">
        <v>10967</v>
      </c>
      <c r="N3538" s="242" t="s">
        <v>15754</v>
      </c>
      <c r="O3538" s="242" t="s">
        <v>18819</v>
      </c>
      <c r="P3538" s="242" t="s">
        <v>14128</v>
      </c>
      <c r="Q3538" s="242" t="s">
        <v>4733</v>
      </c>
    </row>
    <row r="3539" spans="1:17">
      <c r="A3539" s="242" t="s">
        <v>15755</v>
      </c>
      <c r="B3539" s="242" t="s">
        <v>15756</v>
      </c>
      <c r="C3539" s="242" t="s">
        <v>15757</v>
      </c>
      <c r="D3539" s="242" t="s">
        <v>4742</v>
      </c>
      <c r="E3539" s="242" t="s">
        <v>14150</v>
      </c>
      <c r="F3539" s="242"/>
      <c r="G3539" s="240">
        <v>60</v>
      </c>
      <c r="H3539" s="241">
        <v>0</v>
      </c>
      <c r="I3539" s="242" t="s">
        <v>9474</v>
      </c>
      <c r="J3539" s="242" t="s">
        <v>9475</v>
      </c>
      <c r="K3539" s="242" t="s">
        <v>4729</v>
      </c>
      <c r="L3539" s="242" t="s">
        <v>4832</v>
      </c>
      <c r="M3539" s="242" t="s">
        <v>5336</v>
      </c>
      <c r="N3539" s="242"/>
      <c r="O3539" s="242" t="s">
        <v>18819</v>
      </c>
      <c r="P3539" s="242" t="s">
        <v>14128</v>
      </c>
      <c r="Q3539" s="242" t="s">
        <v>8494</v>
      </c>
    </row>
    <row r="3540" spans="1:17">
      <c r="A3540" s="242" t="s">
        <v>15758</v>
      </c>
      <c r="B3540" s="242" t="s">
        <v>15759</v>
      </c>
      <c r="C3540" s="242" t="s">
        <v>15760</v>
      </c>
      <c r="D3540" s="242" t="s">
        <v>4742</v>
      </c>
      <c r="E3540" s="242" t="s">
        <v>14150</v>
      </c>
      <c r="F3540" s="242"/>
      <c r="G3540" s="240">
        <v>60</v>
      </c>
      <c r="H3540" s="241">
        <v>0</v>
      </c>
      <c r="I3540" s="242" t="s">
        <v>9474</v>
      </c>
      <c r="J3540" s="242" t="s">
        <v>9475</v>
      </c>
      <c r="K3540" s="242" t="s">
        <v>4729</v>
      </c>
      <c r="L3540" s="242" t="s">
        <v>4832</v>
      </c>
      <c r="M3540" s="242" t="s">
        <v>13746</v>
      </c>
      <c r="N3540" s="242" t="s">
        <v>15761</v>
      </c>
      <c r="O3540" s="242" t="s">
        <v>18819</v>
      </c>
      <c r="P3540" s="242" t="s">
        <v>14128</v>
      </c>
      <c r="Q3540" s="242" t="s">
        <v>8494</v>
      </c>
    </row>
    <row r="3541" spans="1:17">
      <c r="A3541" s="242" t="s">
        <v>15762</v>
      </c>
      <c r="B3541" s="242" t="s">
        <v>15763</v>
      </c>
      <c r="C3541" s="242" t="s">
        <v>15764</v>
      </c>
      <c r="D3541" s="242" t="s">
        <v>4742</v>
      </c>
      <c r="E3541" s="242" t="s">
        <v>14150</v>
      </c>
      <c r="F3541" s="242"/>
      <c r="G3541" s="240">
        <v>60</v>
      </c>
      <c r="H3541" s="241">
        <v>0</v>
      </c>
      <c r="I3541" s="242" t="s">
        <v>4830</v>
      </c>
      <c r="J3541" s="242" t="s">
        <v>4831</v>
      </c>
      <c r="K3541" s="242" t="s">
        <v>4729</v>
      </c>
      <c r="L3541" s="242" t="s">
        <v>4832</v>
      </c>
      <c r="M3541" s="242" t="s">
        <v>9489</v>
      </c>
      <c r="N3541" s="242"/>
      <c r="O3541" s="242" t="s">
        <v>18819</v>
      </c>
      <c r="P3541" s="242" t="s">
        <v>14128</v>
      </c>
      <c r="Q3541" s="242" t="s">
        <v>8494</v>
      </c>
    </row>
    <row r="3542" spans="1:17">
      <c r="A3542" s="242" t="s">
        <v>15765</v>
      </c>
      <c r="B3542" s="242" t="s">
        <v>15766</v>
      </c>
      <c r="C3542" s="242" t="s">
        <v>15767</v>
      </c>
      <c r="D3542" s="242" t="s">
        <v>4742</v>
      </c>
      <c r="E3542" s="242" t="s">
        <v>14150</v>
      </c>
      <c r="F3542" s="242"/>
      <c r="G3542" s="240">
        <v>60</v>
      </c>
      <c r="H3542" s="241">
        <v>0</v>
      </c>
      <c r="I3542" s="242" t="s">
        <v>4830</v>
      </c>
      <c r="J3542" s="242" t="s">
        <v>4831</v>
      </c>
      <c r="K3542" s="242" t="s">
        <v>4729</v>
      </c>
      <c r="L3542" s="242" t="s">
        <v>4832</v>
      </c>
      <c r="M3542" s="242" t="s">
        <v>5283</v>
      </c>
      <c r="N3542" s="242"/>
      <c r="O3542" s="242" t="s">
        <v>18819</v>
      </c>
      <c r="P3542" s="242" t="s">
        <v>14128</v>
      </c>
      <c r="Q3542" s="242" t="s">
        <v>8494</v>
      </c>
    </row>
    <row r="3543" spans="1:17">
      <c r="A3543" s="242" t="s">
        <v>15768</v>
      </c>
      <c r="B3543" s="242" t="s">
        <v>15769</v>
      </c>
      <c r="C3543" s="242" t="s">
        <v>15770</v>
      </c>
      <c r="D3543" s="242" t="s">
        <v>4742</v>
      </c>
      <c r="E3543" s="242" t="s">
        <v>14150</v>
      </c>
      <c r="F3543" s="242"/>
      <c r="G3543" s="240">
        <v>60</v>
      </c>
      <c r="H3543" s="241">
        <v>0</v>
      </c>
      <c r="I3543" s="242" t="s">
        <v>4830</v>
      </c>
      <c r="J3543" s="242" t="s">
        <v>4831</v>
      </c>
      <c r="K3543" s="242" t="s">
        <v>4729</v>
      </c>
      <c r="L3543" s="242" t="s">
        <v>4832</v>
      </c>
      <c r="M3543" s="242" t="s">
        <v>5283</v>
      </c>
      <c r="N3543" s="242"/>
      <c r="O3543" s="242" t="s">
        <v>18819</v>
      </c>
      <c r="P3543" s="242" t="s">
        <v>14128</v>
      </c>
      <c r="Q3543" s="242" t="s">
        <v>8494</v>
      </c>
    </row>
    <row r="3544" spans="1:17">
      <c r="A3544" s="242" t="s">
        <v>15771</v>
      </c>
      <c r="B3544" s="242" t="s">
        <v>15772</v>
      </c>
      <c r="C3544" s="242" t="s">
        <v>15773</v>
      </c>
      <c r="D3544" s="242" t="s">
        <v>4742</v>
      </c>
      <c r="E3544" s="242" t="s">
        <v>14150</v>
      </c>
      <c r="F3544" s="242"/>
      <c r="G3544" s="240">
        <v>60</v>
      </c>
      <c r="H3544" s="241">
        <v>0</v>
      </c>
      <c r="I3544" s="242" t="s">
        <v>9474</v>
      </c>
      <c r="J3544" s="242" t="s">
        <v>9475</v>
      </c>
      <c r="K3544" s="242" t="s">
        <v>4729</v>
      </c>
      <c r="L3544" s="242" t="s">
        <v>4832</v>
      </c>
      <c r="M3544" s="242" t="s">
        <v>6018</v>
      </c>
      <c r="N3544" s="242"/>
      <c r="O3544" s="242" t="s">
        <v>18819</v>
      </c>
      <c r="P3544" s="242" t="s">
        <v>14128</v>
      </c>
      <c r="Q3544" s="242" t="s">
        <v>8494</v>
      </c>
    </row>
    <row r="3545" spans="1:17">
      <c r="A3545" s="242" t="s">
        <v>15774</v>
      </c>
      <c r="B3545" s="242" t="s">
        <v>15775</v>
      </c>
      <c r="C3545" s="242" t="s">
        <v>15776</v>
      </c>
      <c r="D3545" s="242" t="s">
        <v>4742</v>
      </c>
      <c r="E3545" s="242" t="s">
        <v>15142</v>
      </c>
      <c r="F3545" s="242"/>
      <c r="G3545" s="240">
        <v>60</v>
      </c>
      <c r="H3545" s="241">
        <v>0</v>
      </c>
      <c r="I3545" s="242" t="s">
        <v>4830</v>
      </c>
      <c r="J3545" s="242" t="s">
        <v>4831</v>
      </c>
      <c r="K3545" s="242" t="s">
        <v>4729</v>
      </c>
      <c r="L3545" s="242" t="s">
        <v>4832</v>
      </c>
      <c r="M3545" s="242" t="s">
        <v>10967</v>
      </c>
      <c r="N3545" s="242"/>
      <c r="O3545" s="242" t="s">
        <v>18819</v>
      </c>
      <c r="P3545" s="242" t="s">
        <v>14128</v>
      </c>
      <c r="Q3545" s="242" t="s">
        <v>8494</v>
      </c>
    </row>
    <row r="3546" spans="1:17">
      <c r="A3546" s="242" t="s">
        <v>15777</v>
      </c>
      <c r="B3546" s="242" t="s">
        <v>15778</v>
      </c>
      <c r="C3546" s="242" t="s">
        <v>15779</v>
      </c>
      <c r="D3546" s="242" t="s">
        <v>4742</v>
      </c>
      <c r="E3546" s="242" t="s">
        <v>14150</v>
      </c>
      <c r="F3546" s="242"/>
      <c r="G3546" s="240">
        <v>60</v>
      </c>
      <c r="H3546" s="241">
        <v>0</v>
      </c>
      <c r="I3546" s="242" t="s">
        <v>4830</v>
      </c>
      <c r="J3546" s="242" t="s">
        <v>4831</v>
      </c>
      <c r="K3546" s="242" t="s">
        <v>4729</v>
      </c>
      <c r="L3546" s="242" t="s">
        <v>4832</v>
      </c>
      <c r="M3546" s="242" t="s">
        <v>5222</v>
      </c>
      <c r="N3546" s="242"/>
      <c r="O3546" s="242" t="s">
        <v>18819</v>
      </c>
      <c r="P3546" s="242" t="s">
        <v>14128</v>
      </c>
      <c r="Q3546" s="242" t="s">
        <v>8494</v>
      </c>
    </row>
    <row r="3547" spans="1:17">
      <c r="A3547" s="242" t="s">
        <v>15780</v>
      </c>
      <c r="B3547" s="242" t="s">
        <v>15781</v>
      </c>
      <c r="C3547" s="242" t="s">
        <v>15782</v>
      </c>
      <c r="D3547" s="242"/>
      <c r="E3547" s="242" t="s">
        <v>15142</v>
      </c>
      <c r="F3547" s="242"/>
      <c r="G3547" s="240">
        <v>60</v>
      </c>
      <c r="H3547" s="241">
        <v>0</v>
      </c>
      <c r="I3547" s="242" t="s">
        <v>9474</v>
      </c>
      <c r="J3547" s="242" t="s">
        <v>9475</v>
      </c>
      <c r="K3547" s="242" t="s">
        <v>4729</v>
      </c>
      <c r="L3547" s="242" t="s">
        <v>4832</v>
      </c>
      <c r="M3547" s="242" t="s">
        <v>13746</v>
      </c>
      <c r="N3547" s="242" t="s">
        <v>15783</v>
      </c>
      <c r="O3547" s="242" t="s">
        <v>18819</v>
      </c>
      <c r="P3547" s="242" t="s">
        <v>14128</v>
      </c>
      <c r="Q3547" s="242" t="s">
        <v>4733</v>
      </c>
    </row>
    <row r="3548" spans="1:17">
      <c r="A3548" s="242" t="s">
        <v>15784</v>
      </c>
      <c r="B3548" s="242" t="s">
        <v>15785</v>
      </c>
      <c r="C3548" s="242" t="s">
        <v>15786</v>
      </c>
      <c r="D3548" s="242"/>
      <c r="E3548" s="242" t="s">
        <v>15142</v>
      </c>
      <c r="F3548" s="242" t="s">
        <v>4742</v>
      </c>
      <c r="G3548" s="240">
        <v>60</v>
      </c>
      <c r="H3548" s="241">
        <v>0</v>
      </c>
      <c r="I3548" s="242" t="s">
        <v>4842</v>
      </c>
      <c r="J3548" s="242" t="s">
        <v>4843</v>
      </c>
      <c r="K3548" s="242" t="s">
        <v>4729</v>
      </c>
      <c r="L3548" s="242" t="s">
        <v>4832</v>
      </c>
      <c r="M3548" s="242" t="s">
        <v>5202</v>
      </c>
      <c r="N3548" s="242" t="s">
        <v>10403</v>
      </c>
      <c r="O3548" s="242" t="s">
        <v>18819</v>
      </c>
      <c r="P3548" s="242" t="s">
        <v>14128</v>
      </c>
      <c r="Q3548" s="242" t="s">
        <v>4733</v>
      </c>
    </row>
    <row r="3549" spans="1:17">
      <c r="A3549" s="242" t="s">
        <v>15787</v>
      </c>
      <c r="B3549" s="242" t="s">
        <v>15788</v>
      </c>
      <c r="C3549" s="242" t="s">
        <v>15789</v>
      </c>
      <c r="D3549" s="242" t="s">
        <v>4742</v>
      </c>
      <c r="E3549" s="242" t="s">
        <v>14150</v>
      </c>
      <c r="F3549" s="242"/>
      <c r="G3549" s="240">
        <v>60</v>
      </c>
      <c r="H3549" s="241">
        <v>0</v>
      </c>
      <c r="I3549" s="242" t="s">
        <v>4830</v>
      </c>
      <c r="J3549" s="242" t="s">
        <v>4831</v>
      </c>
      <c r="K3549" s="242" t="s">
        <v>4729</v>
      </c>
      <c r="L3549" s="242" t="s">
        <v>4832</v>
      </c>
      <c r="M3549" s="242" t="s">
        <v>9489</v>
      </c>
      <c r="N3549" s="242"/>
      <c r="O3549" s="242" t="s">
        <v>18819</v>
      </c>
      <c r="P3549" s="242" t="s">
        <v>14128</v>
      </c>
      <c r="Q3549" s="242" t="s">
        <v>8494</v>
      </c>
    </row>
    <row r="3550" spans="1:17">
      <c r="A3550" s="242" t="s">
        <v>15790</v>
      </c>
      <c r="B3550" s="242" t="s">
        <v>15791</v>
      </c>
      <c r="C3550" s="242" t="s">
        <v>15792</v>
      </c>
      <c r="D3550" s="242" t="s">
        <v>4742</v>
      </c>
      <c r="E3550" s="242" t="s">
        <v>14150</v>
      </c>
      <c r="F3550" s="242"/>
      <c r="G3550" s="240">
        <v>60</v>
      </c>
      <c r="H3550" s="241">
        <v>0</v>
      </c>
      <c r="I3550" s="242" t="s">
        <v>9474</v>
      </c>
      <c r="J3550" s="242" t="s">
        <v>9475</v>
      </c>
      <c r="K3550" s="242" t="s">
        <v>4729</v>
      </c>
      <c r="L3550" s="242" t="s">
        <v>4832</v>
      </c>
      <c r="M3550" s="242" t="s">
        <v>13752</v>
      </c>
      <c r="N3550" s="242" t="s">
        <v>15793</v>
      </c>
      <c r="O3550" s="242" t="s">
        <v>18819</v>
      </c>
      <c r="P3550" s="242" t="s">
        <v>14128</v>
      </c>
      <c r="Q3550" s="242" t="s">
        <v>8494</v>
      </c>
    </row>
    <row r="3551" spans="1:17">
      <c r="A3551" s="242" t="s">
        <v>15794</v>
      </c>
      <c r="B3551" s="242" t="s">
        <v>15795</v>
      </c>
      <c r="C3551" s="242" t="s">
        <v>15796</v>
      </c>
      <c r="D3551" s="242" t="s">
        <v>4742</v>
      </c>
      <c r="E3551" s="242" t="s">
        <v>14150</v>
      </c>
      <c r="F3551" s="242"/>
      <c r="G3551" s="240">
        <v>60</v>
      </c>
      <c r="H3551" s="241">
        <v>0</v>
      </c>
      <c r="I3551" s="242" t="s">
        <v>4830</v>
      </c>
      <c r="J3551" s="242" t="s">
        <v>4831</v>
      </c>
      <c r="K3551" s="242" t="s">
        <v>4729</v>
      </c>
      <c r="L3551" s="242" t="s">
        <v>4832</v>
      </c>
      <c r="M3551" s="242" t="s">
        <v>10967</v>
      </c>
      <c r="N3551" s="242" t="s">
        <v>15797</v>
      </c>
      <c r="O3551" s="242" t="s">
        <v>18819</v>
      </c>
      <c r="P3551" s="242" t="s">
        <v>14128</v>
      </c>
      <c r="Q3551" s="242" t="s">
        <v>8494</v>
      </c>
    </row>
    <row r="3552" spans="1:17">
      <c r="A3552" s="242" t="s">
        <v>15798</v>
      </c>
      <c r="B3552" s="242" t="s">
        <v>15799</v>
      </c>
      <c r="C3552" s="242" t="s">
        <v>15800</v>
      </c>
      <c r="D3552" s="242" t="s">
        <v>4742</v>
      </c>
      <c r="E3552" s="242" t="s">
        <v>14150</v>
      </c>
      <c r="F3552" s="242"/>
      <c r="G3552" s="240">
        <v>60</v>
      </c>
      <c r="H3552" s="241">
        <v>0</v>
      </c>
      <c r="I3552" s="242" t="s">
        <v>4842</v>
      </c>
      <c r="J3552" s="242" t="s">
        <v>4843</v>
      </c>
      <c r="K3552" s="242" t="s">
        <v>4729</v>
      </c>
      <c r="L3552" s="242" t="s">
        <v>4832</v>
      </c>
      <c r="M3552" s="242" t="s">
        <v>4844</v>
      </c>
      <c r="N3552" s="242"/>
      <c r="O3552" s="242" t="s">
        <v>18819</v>
      </c>
      <c r="P3552" s="242" t="s">
        <v>14128</v>
      </c>
      <c r="Q3552" s="242" t="s">
        <v>8494</v>
      </c>
    </row>
    <row r="3553" spans="1:17">
      <c r="A3553" s="242" t="s">
        <v>15801</v>
      </c>
      <c r="B3553" s="242" t="s">
        <v>15802</v>
      </c>
      <c r="C3553" s="242" t="s">
        <v>15803</v>
      </c>
      <c r="D3553" s="242" t="s">
        <v>4742</v>
      </c>
      <c r="E3553" s="242" t="s">
        <v>14150</v>
      </c>
      <c r="F3553" s="242"/>
      <c r="G3553" s="240">
        <v>60</v>
      </c>
      <c r="H3553" s="241">
        <v>0</v>
      </c>
      <c r="I3553" s="242" t="s">
        <v>4842</v>
      </c>
      <c r="J3553" s="242" t="s">
        <v>4843</v>
      </c>
      <c r="K3553" s="242" t="s">
        <v>4729</v>
      </c>
      <c r="L3553" s="242" t="s">
        <v>4832</v>
      </c>
      <c r="M3553" s="242" t="s">
        <v>15446</v>
      </c>
      <c r="N3553" s="242" t="s">
        <v>15804</v>
      </c>
      <c r="O3553" s="242" t="s">
        <v>18819</v>
      </c>
      <c r="P3553" s="242" t="s">
        <v>14128</v>
      </c>
      <c r="Q3553" s="242" t="s">
        <v>8494</v>
      </c>
    </row>
    <row r="3554" spans="1:17">
      <c r="A3554" s="242" t="s">
        <v>15805</v>
      </c>
      <c r="B3554" s="242" t="s">
        <v>15806</v>
      </c>
      <c r="C3554" s="242" t="s">
        <v>15807</v>
      </c>
      <c r="D3554" s="242"/>
      <c r="E3554" s="242" t="s">
        <v>15142</v>
      </c>
      <c r="F3554" s="242" t="s">
        <v>4742</v>
      </c>
      <c r="G3554" s="240">
        <v>60</v>
      </c>
      <c r="H3554" s="241">
        <v>0</v>
      </c>
      <c r="I3554" s="242" t="s">
        <v>4842</v>
      </c>
      <c r="J3554" s="242" t="s">
        <v>4843</v>
      </c>
      <c r="K3554" s="242" t="s">
        <v>4729</v>
      </c>
      <c r="L3554" s="242" t="s">
        <v>4832</v>
      </c>
      <c r="M3554" s="242" t="s">
        <v>5194</v>
      </c>
      <c r="N3554" s="242" t="s">
        <v>8515</v>
      </c>
      <c r="O3554" s="242" t="s">
        <v>18819</v>
      </c>
      <c r="P3554" s="242" t="s">
        <v>14128</v>
      </c>
      <c r="Q3554" s="242" t="s">
        <v>4733</v>
      </c>
    </row>
    <row r="3555" spans="1:17">
      <c r="A3555" s="242" t="s">
        <v>15808</v>
      </c>
      <c r="B3555" s="242" t="s">
        <v>15809</v>
      </c>
      <c r="C3555" s="242" t="s">
        <v>15810</v>
      </c>
      <c r="D3555" s="242" t="s">
        <v>4742</v>
      </c>
      <c r="E3555" s="242" t="s">
        <v>14150</v>
      </c>
      <c r="F3555" s="242"/>
      <c r="G3555" s="240">
        <v>60</v>
      </c>
      <c r="H3555" s="241">
        <v>0</v>
      </c>
      <c r="I3555" s="242" t="s">
        <v>9474</v>
      </c>
      <c r="J3555" s="242" t="s">
        <v>9475</v>
      </c>
      <c r="K3555" s="242" t="s">
        <v>4729</v>
      </c>
      <c r="L3555" s="242" t="s">
        <v>4832</v>
      </c>
      <c r="M3555" s="242" t="s">
        <v>8546</v>
      </c>
      <c r="N3555" s="242" t="s">
        <v>15811</v>
      </c>
      <c r="O3555" s="242" t="s">
        <v>18819</v>
      </c>
      <c r="P3555" s="242" t="s">
        <v>14128</v>
      </c>
      <c r="Q3555" s="242" t="s">
        <v>8494</v>
      </c>
    </row>
    <row r="3556" spans="1:17">
      <c r="A3556" s="242" t="s">
        <v>15812</v>
      </c>
      <c r="B3556" s="242" t="s">
        <v>15813</v>
      </c>
      <c r="C3556" s="242" t="s">
        <v>15814</v>
      </c>
      <c r="D3556" s="242"/>
      <c r="E3556" s="242" t="s">
        <v>15142</v>
      </c>
      <c r="F3556" s="242"/>
      <c r="G3556" s="240">
        <v>60</v>
      </c>
      <c r="H3556" s="241">
        <v>0</v>
      </c>
      <c r="I3556" s="242" t="s">
        <v>4842</v>
      </c>
      <c r="J3556" s="242" t="s">
        <v>4843</v>
      </c>
      <c r="K3556" s="242" t="s">
        <v>4729</v>
      </c>
      <c r="L3556" s="242" t="s">
        <v>4832</v>
      </c>
      <c r="M3556" s="242" t="s">
        <v>15446</v>
      </c>
      <c r="N3556" s="242"/>
      <c r="O3556" s="242" t="s">
        <v>18819</v>
      </c>
      <c r="P3556" s="242" t="s">
        <v>14128</v>
      </c>
      <c r="Q3556" s="242" t="s">
        <v>4733</v>
      </c>
    </row>
    <row r="3557" spans="1:17">
      <c r="A3557" s="242" t="s">
        <v>15815</v>
      </c>
      <c r="B3557" s="242" t="s">
        <v>15816</v>
      </c>
      <c r="C3557" s="242" t="s">
        <v>15817</v>
      </c>
      <c r="D3557" s="242" t="s">
        <v>4742</v>
      </c>
      <c r="E3557" s="242" t="s">
        <v>14150</v>
      </c>
      <c r="F3557" s="242"/>
      <c r="G3557" s="240">
        <v>60</v>
      </c>
      <c r="H3557" s="241">
        <v>0</v>
      </c>
      <c r="I3557" s="242" t="s">
        <v>9474</v>
      </c>
      <c r="J3557" s="242" t="s">
        <v>9475</v>
      </c>
      <c r="K3557" s="242" t="s">
        <v>4729</v>
      </c>
      <c r="L3557" s="242" t="s">
        <v>4832</v>
      </c>
      <c r="M3557" s="242" t="s">
        <v>15509</v>
      </c>
      <c r="N3557" s="242"/>
      <c r="O3557" s="242" t="s">
        <v>18819</v>
      </c>
      <c r="P3557" s="242" t="s">
        <v>14128</v>
      </c>
      <c r="Q3557" s="242" t="s">
        <v>8494</v>
      </c>
    </row>
    <row r="3558" spans="1:17">
      <c r="A3558" s="242" t="s">
        <v>15818</v>
      </c>
      <c r="B3558" s="242" t="s">
        <v>15819</v>
      </c>
      <c r="C3558" s="242" t="s">
        <v>15820</v>
      </c>
      <c r="D3558" s="242"/>
      <c r="E3558" s="242" t="s">
        <v>15142</v>
      </c>
      <c r="F3558" s="242"/>
      <c r="G3558" s="240">
        <v>60</v>
      </c>
      <c r="H3558" s="241">
        <v>0</v>
      </c>
      <c r="I3558" s="242" t="s">
        <v>9474</v>
      </c>
      <c r="J3558" s="242" t="s">
        <v>9475</v>
      </c>
      <c r="K3558" s="242" t="s">
        <v>4729</v>
      </c>
      <c r="L3558" s="242" t="s">
        <v>4832</v>
      </c>
      <c r="M3558" s="242" t="s">
        <v>13752</v>
      </c>
      <c r="N3558" s="242" t="s">
        <v>15821</v>
      </c>
      <c r="O3558" s="242" t="s">
        <v>18819</v>
      </c>
      <c r="P3558" s="242" t="s">
        <v>14128</v>
      </c>
      <c r="Q3558" s="242" t="s">
        <v>4733</v>
      </c>
    </row>
    <row r="3559" spans="1:17">
      <c r="A3559" s="242" t="s">
        <v>15822</v>
      </c>
      <c r="B3559" s="242" t="s">
        <v>15823</v>
      </c>
      <c r="C3559" s="242" t="s">
        <v>15824</v>
      </c>
      <c r="D3559" s="242"/>
      <c r="E3559" s="242" t="s">
        <v>15142</v>
      </c>
      <c r="F3559" s="242"/>
      <c r="G3559" s="240">
        <v>60</v>
      </c>
      <c r="H3559" s="241">
        <v>0</v>
      </c>
      <c r="I3559" s="242" t="s">
        <v>9474</v>
      </c>
      <c r="J3559" s="242" t="s">
        <v>9475</v>
      </c>
      <c r="K3559" s="242" t="s">
        <v>4729</v>
      </c>
      <c r="L3559" s="242" t="s">
        <v>4832</v>
      </c>
      <c r="M3559" s="242" t="s">
        <v>13746</v>
      </c>
      <c r="N3559" s="242"/>
      <c r="O3559" s="242" t="s">
        <v>18819</v>
      </c>
      <c r="P3559" s="242" t="s">
        <v>14128</v>
      </c>
      <c r="Q3559" s="242" t="s">
        <v>4733</v>
      </c>
    </row>
    <row r="3560" spans="1:17">
      <c r="A3560" s="242" t="s">
        <v>15825</v>
      </c>
      <c r="B3560" s="242" t="s">
        <v>15826</v>
      </c>
      <c r="C3560" s="242" t="s">
        <v>15827</v>
      </c>
      <c r="D3560" s="242"/>
      <c r="E3560" s="242" t="s">
        <v>15142</v>
      </c>
      <c r="F3560" s="242"/>
      <c r="G3560" s="240">
        <v>60</v>
      </c>
      <c r="H3560" s="241">
        <v>0</v>
      </c>
      <c r="I3560" s="242" t="s">
        <v>4842</v>
      </c>
      <c r="J3560" s="242" t="s">
        <v>4843</v>
      </c>
      <c r="K3560" s="242" t="s">
        <v>4729</v>
      </c>
      <c r="L3560" s="242" t="s">
        <v>4832</v>
      </c>
      <c r="M3560" s="242" t="s">
        <v>15489</v>
      </c>
      <c r="N3560" s="242"/>
      <c r="O3560" s="242" t="s">
        <v>18819</v>
      </c>
      <c r="P3560" s="242" t="s">
        <v>14128</v>
      </c>
      <c r="Q3560" s="242" t="s">
        <v>4733</v>
      </c>
    </row>
    <row r="3561" spans="1:17">
      <c r="A3561" s="242" t="s">
        <v>15828</v>
      </c>
      <c r="B3561" s="242" t="s">
        <v>15829</v>
      </c>
      <c r="C3561" s="242" t="s">
        <v>15830</v>
      </c>
      <c r="D3561" s="242"/>
      <c r="E3561" s="242" t="s">
        <v>15142</v>
      </c>
      <c r="F3561" s="242"/>
      <c r="G3561" s="240">
        <v>60</v>
      </c>
      <c r="H3561" s="241">
        <v>0</v>
      </c>
      <c r="I3561" s="242" t="s">
        <v>4842</v>
      </c>
      <c r="J3561" s="242" t="s">
        <v>4843</v>
      </c>
      <c r="K3561" s="242" t="s">
        <v>4729</v>
      </c>
      <c r="L3561" s="242" t="s">
        <v>4832</v>
      </c>
      <c r="M3561" s="242" t="s">
        <v>15489</v>
      </c>
      <c r="N3561" s="242"/>
      <c r="O3561" s="242" t="s">
        <v>18819</v>
      </c>
      <c r="P3561" s="242" t="s">
        <v>14128</v>
      </c>
      <c r="Q3561" s="242" t="s">
        <v>4733</v>
      </c>
    </row>
    <row r="3562" spans="1:17">
      <c r="A3562" s="242" t="s">
        <v>15831</v>
      </c>
      <c r="B3562" s="242" t="s">
        <v>15832</v>
      </c>
      <c r="C3562" s="242" t="s">
        <v>15833</v>
      </c>
      <c r="D3562" s="242" t="s">
        <v>4742</v>
      </c>
      <c r="E3562" s="242" t="s">
        <v>14150</v>
      </c>
      <c r="F3562" s="242"/>
      <c r="G3562" s="240">
        <v>60</v>
      </c>
      <c r="H3562" s="241">
        <v>0</v>
      </c>
      <c r="I3562" s="242" t="s">
        <v>9474</v>
      </c>
      <c r="J3562" s="242" t="s">
        <v>9475</v>
      </c>
      <c r="K3562" s="242" t="s">
        <v>4729</v>
      </c>
      <c r="L3562" s="242" t="s">
        <v>4832</v>
      </c>
      <c r="M3562" s="242" t="s">
        <v>4844</v>
      </c>
      <c r="N3562" s="242"/>
      <c r="O3562" s="242" t="s">
        <v>18819</v>
      </c>
      <c r="P3562" s="242" t="s">
        <v>14128</v>
      </c>
      <c r="Q3562" s="242" t="s">
        <v>8494</v>
      </c>
    </row>
    <row r="3563" spans="1:17">
      <c r="A3563" s="242" t="s">
        <v>15834</v>
      </c>
      <c r="B3563" s="242" t="s">
        <v>15835</v>
      </c>
      <c r="C3563" s="242" t="s">
        <v>15836</v>
      </c>
      <c r="D3563" s="242" t="s">
        <v>4742</v>
      </c>
      <c r="E3563" s="242" t="s">
        <v>14150</v>
      </c>
      <c r="F3563" s="242"/>
      <c r="G3563" s="240">
        <v>60</v>
      </c>
      <c r="H3563" s="241">
        <v>0</v>
      </c>
      <c r="I3563" s="242" t="s">
        <v>9474</v>
      </c>
      <c r="J3563" s="242" t="s">
        <v>9475</v>
      </c>
      <c r="K3563" s="242" t="s">
        <v>4729</v>
      </c>
      <c r="L3563" s="242" t="s">
        <v>4832</v>
      </c>
      <c r="M3563" s="242" t="s">
        <v>10452</v>
      </c>
      <c r="N3563" s="242"/>
      <c r="O3563" s="242" t="s">
        <v>18819</v>
      </c>
      <c r="P3563" s="242" t="s">
        <v>14128</v>
      </c>
      <c r="Q3563" s="242" t="s">
        <v>8494</v>
      </c>
    </row>
    <row r="3564" spans="1:17">
      <c r="A3564" s="242" t="s">
        <v>15837</v>
      </c>
      <c r="B3564" s="242" t="s">
        <v>15838</v>
      </c>
      <c r="C3564" s="242" t="s">
        <v>15839</v>
      </c>
      <c r="D3564" s="242"/>
      <c r="E3564" s="242" t="s">
        <v>15142</v>
      </c>
      <c r="F3564" s="242"/>
      <c r="G3564" s="240">
        <v>60</v>
      </c>
      <c r="H3564" s="241">
        <v>0</v>
      </c>
      <c r="I3564" s="242" t="s">
        <v>4830</v>
      </c>
      <c r="J3564" s="242" t="s">
        <v>4831</v>
      </c>
      <c r="K3564" s="242" t="s">
        <v>4729</v>
      </c>
      <c r="L3564" s="242" t="s">
        <v>4832</v>
      </c>
      <c r="M3564" s="242" t="s">
        <v>5283</v>
      </c>
      <c r="N3564" s="242"/>
      <c r="O3564" s="242" t="s">
        <v>18819</v>
      </c>
      <c r="P3564" s="242" t="s">
        <v>14128</v>
      </c>
      <c r="Q3564" s="242" t="s">
        <v>4733</v>
      </c>
    </row>
    <row r="3565" spans="1:17">
      <c r="A3565" s="242" t="s">
        <v>15840</v>
      </c>
      <c r="B3565" s="242" t="s">
        <v>15841</v>
      </c>
      <c r="C3565" s="242" t="s">
        <v>15842</v>
      </c>
      <c r="D3565" s="242"/>
      <c r="E3565" s="242" t="s">
        <v>15142</v>
      </c>
      <c r="F3565" s="242"/>
      <c r="G3565" s="240">
        <v>60</v>
      </c>
      <c r="H3565" s="241">
        <v>0</v>
      </c>
      <c r="I3565" s="242" t="s">
        <v>9474</v>
      </c>
      <c r="J3565" s="242" t="s">
        <v>9475</v>
      </c>
      <c r="K3565" s="242" t="s">
        <v>4729</v>
      </c>
      <c r="L3565" s="242" t="s">
        <v>4832</v>
      </c>
      <c r="M3565" s="242" t="s">
        <v>5336</v>
      </c>
      <c r="N3565" s="242"/>
      <c r="O3565" s="242" t="s">
        <v>18819</v>
      </c>
      <c r="P3565" s="242" t="s">
        <v>14128</v>
      </c>
      <c r="Q3565" s="242" t="s">
        <v>4733</v>
      </c>
    </row>
    <row r="3566" spans="1:17">
      <c r="A3566" s="242" t="s">
        <v>15843</v>
      </c>
      <c r="B3566" s="242" t="s">
        <v>15844</v>
      </c>
      <c r="C3566" s="242" t="s">
        <v>15845</v>
      </c>
      <c r="D3566" s="242" t="s">
        <v>4742</v>
      </c>
      <c r="E3566" s="242" t="s">
        <v>14150</v>
      </c>
      <c r="F3566" s="242"/>
      <c r="G3566" s="240">
        <v>60</v>
      </c>
      <c r="H3566" s="241">
        <v>0</v>
      </c>
      <c r="I3566" s="242" t="s">
        <v>4842</v>
      </c>
      <c r="J3566" s="242" t="s">
        <v>4843</v>
      </c>
      <c r="K3566" s="242" t="s">
        <v>4729</v>
      </c>
      <c r="L3566" s="242" t="s">
        <v>4832</v>
      </c>
      <c r="M3566" s="242" t="s">
        <v>5202</v>
      </c>
      <c r="N3566" s="242"/>
      <c r="O3566" s="242" t="s">
        <v>18819</v>
      </c>
      <c r="P3566" s="242" t="s">
        <v>14128</v>
      </c>
      <c r="Q3566" s="242" t="s">
        <v>8494</v>
      </c>
    </row>
    <row r="3567" spans="1:17">
      <c r="A3567" s="242" t="s">
        <v>15846</v>
      </c>
      <c r="B3567" s="242" t="s">
        <v>15847</v>
      </c>
      <c r="C3567" s="242" t="s">
        <v>15848</v>
      </c>
      <c r="D3567" s="242"/>
      <c r="E3567" s="242" t="s">
        <v>15142</v>
      </c>
      <c r="F3567" s="242"/>
      <c r="G3567" s="240">
        <v>60</v>
      </c>
      <c r="H3567" s="241">
        <v>0</v>
      </c>
      <c r="I3567" s="242" t="s">
        <v>4830</v>
      </c>
      <c r="J3567" s="242" t="s">
        <v>4831</v>
      </c>
      <c r="K3567" s="242" t="s">
        <v>4729</v>
      </c>
      <c r="L3567" s="242" t="s">
        <v>4832</v>
      </c>
      <c r="M3567" s="242" t="s">
        <v>13746</v>
      </c>
      <c r="N3567" s="242"/>
      <c r="O3567" s="242" t="s">
        <v>18819</v>
      </c>
      <c r="P3567" s="242" t="s">
        <v>14128</v>
      </c>
      <c r="Q3567" s="242" t="s">
        <v>4733</v>
      </c>
    </row>
    <row r="3568" spans="1:17">
      <c r="A3568" s="242" t="s">
        <v>15849</v>
      </c>
      <c r="B3568" s="242" t="s">
        <v>15850</v>
      </c>
      <c r="C3568" s="242" t="s">
        <v>15851</v>
      </c>
      <c r="D3568" s="242"/>
      <c r="E3568" s="242" t="s">
        <v>15142</v>
      </c>
      <c r="F3568" s="242"/>
      <c r="G3568" s="240">
        <v>60</v>
      </c>
      <c r="H3568" s="241">
        <v>0</v>
      </c>
      <c r="I3568" s="242" t="s">
        <v>4842</v>
      </c>
      <c r="J3568" s="242" t="s">
        <v>4843</v>
      </c>
      <c r="K3568" s="242" t="s">
        <v>4729</v>
      </c>
      <c r="L3568" s="242" t="s">
        <v>4832</v>
      </c>
      <c r="M3568" s="242" t="s">
        <v>15489</v>
      </c>
      <c r="N3568" s="242" t="s">
        <v>15852</v>
      </c>
      <c r="O3568" s="242" t="s">
        <v>18819</v>
      </c>
      <c r="P3568" s="242" t="s">
        <v>14128</v>
      </c>
      <c r="Q3568" s="242" t="s">
        <v>4733</v>
      </c>
    </row>
    <row r="3569" spans="1:17">
      <c r="A3569" s="242" t="s">
        <v>15853</v>
      </c>
      <c r="B3569" s="242" t="s">
        <v>15854</v>
      </c>
      <c r="C3569" s="242" t="s">
        <v>15855</v>
      </c>
      <c r="D3569" s="242"/>
      <c r="E3569" s="242" t="s">
        <v>4965</v>
      </c>
      <c r="F3569" s="242"/>
      <c r="G3569" s="240">
        <v>60</v>
      </c>
      <c r="H3569" s="241">
        <v>0</v>
      </c>
      <c r="I3569" s="242" t="s">
        <v>9474</v>
      </c>
      <c r="J3569" s="242" t="s">
        <v>9475</v>
      </c>
      <c r="K3569" s="242" t="s">
        <v>4729</v>
      </c>
      <c r="L3569" s="242" t="s">
        <v>4832</v>
      </c>
      <c r="M3569" s="242" t="s">
        <v>15501</v>
      </c>
      <c r="N3569" s="242" t="s">
        <v>15856</v>
      </c>
      <c r="O3569" s="242" t="s">
        <v>18819</v>
      </c>
      <c r="P3569" s="242" t="s">
        <v>14128</v>
      </c>
      <c r="Q3569" s="242" t="s">
        <v>4733</v>
      </c>
    </row>
    <row r="3570" spans="1:17">
      <c r="A3570" s="242" t="s">
        <v>15857</v>
      </c>
      <c r="B3570" s="242" t="s">
        <v>15858</v>
      </c>
      <c r="C3570" s="242" t="s">
        <v>15859</v>
      </c>
      <c r="D3570" s="242"/>
      <c r="E3570" s="242" t="s">
        <v>15142</v>
      </c>
      <c r="F3570" s="242"/>
      <c r="G3570" s="240">
        <v>60</v>
      </c>
      <c r="H3570" s="241">
        <v>0</v>
      </c>
      <c r="I3570" s="242" t="s">
        <v>4830</v>
      </c>
      <c r="J3570" s="242" t="s">
        <v>4831</v>
      </c>
      <c r="K3570" s="242" t="s">
        <v>4729</v>
      </c>
      <c r="L3570" s="242" t="s">
        <v>4832</v>
      </c>
      <c r="M3570" s="242" t="s">
        <v>5222</v>
      </c>
      <c r="N3570" s="242" t="s">
        <v>11657</v>
      </c>
      <c r="O3570" s="242" t="s">
        <v>18819</v>
      </c>
      <c r="P3570" s="242" t="s">
        <v>14128</v>
      </c>
      <c r="Q3570" s="242" t="s">
        <v>4733</v>
      </c>
    </row>
    <row r="3571" spans="1:17">
      <c r="A3571" s="242" t="s">
        <v>15860</v>
      </c>
      <c r="B3571" s="242" t="s">
        <v>15861</v>
      </c>
      <c r="C3571" s="242" t="s">
        <v>15862</v>
      </c>
      <c r="D3571" s="242" t="s">
        <v>4742</v>
      </c>
      <c r="E3571" s="242" t="s">
        <v>14150</v>
      </c>
      <c r="F3571" s="242"/>
      <c r="G3571" s="240">
        <v>60</v>
      </c>
      <c r="H3571" s="241">
        <v>0</v>
      </c>
      <c r="I3571" s="242" t="s">
        <v>4830</v>
      </c>
      <c r="J3571" s="242" t="s">
        <v>4831</v>
      </c>
      <c r="K3571" s="242" t="s">
        <v>4729</v>
      </c>
      <c r="L3571" s="242" t="s">
        <v>4832</v>
      </c>
      <c r="M3571" s="242" t="s">
        <v>5222</v>
      </c>
      <c r="N3571" s="242"/>
      <c r="O3571" s="242" t="s">
        <v>18819</v>
      </c>
      <c r="P3571" s="242" t="s">
        <v>14128</v>
      </c>
      <c r="Q3571" s="242" t="s">
        <v>8494</v>
      </c>
    </row>
    <row r="3572" spans="1:17">
      <c r="A3572" s="242" t="s">
        <v>15863</v>
      </c>
      <c r="B3572" s="242" t="s">
        <v>15864</v>
      </c>
      <c r="C3572" s="242" t="s">
        <v>15865</v>
      </c>
      <c r="D3572" s="242" t="s">
        <v>4742</v>
      </c>
      <c r="E3572" s="242" t="s">
        <v>14150</v>
      </c>
      <c r="F3572" s="242"/>
      <c r="G3572" s="240">
        <v>60</v>
      </c>
      <c r="H3572" s="241">
        <v>0</v>
      </c>
      <c r="I3572" s="242" t="s">
        <v>4830</v>
      </c>
      <c r="J3572" s="242" t="s">
        <v>4831</v>
      </c>
      <c r="K3572" s="242" t="s">
        <v>4729</v>
      </c>
      <c r="L3572" s="242" t="s">
        <v>4832</v>
      </c>
      <c r="M3572" s="242" t="s">
        <v>10967</v>
      </c>
      <c r="N3572" s="242"/>
      <c r="O3572" s="242" t="s">
        <v>18819</v>
      </c>
      <c r="P3572" s="242" t="s">
        <v>14128</v>
      </c>
      <c r="Q3572" s="242" t="s">
        <v>8494</v>
      </c>
    </row>
    <row r="3573" spans="1:17">
      <c r="A3573" s="242" t="s">
        <v>15866</v>
      </c>
      <c r="B3573" s="242" t="s">
        <v>15867</v>
      </c>
      <c r="C3573" s="242" t="s">
        <v>15868</v>
      </c>
      <c r="D3573" s="242"/>
      <c r="E3573" s="242" t="s">
        <v>4965</v>
      </c>
      <c r="F3573" s="242"/>
      <c r="G3573" s="240">
        <v>60</v>
      </c>
      <c r="H3573" s="241">
        <v>0</v>
      </c>
      <c r="I3573" s="242" t="s">
        <v>9474</v>
      </c>
      <c r="J3573" s="242" t="s">
        <v>9475</v>
      </c>
      <c r="K3573" s="242" t="s">
        <v>4729</v>
      </c>
      <c r="L3573" s="242" t="s">
        <v>4832</v>
      </c>
      <c r="M3573" s="242" t="s">
        <v>15509</v>
      </c>
      <c r="N3573" s="242" t="s">
        <v>15869</v>
      </c>
      <c r="O3573" s="242" t="s">
        <v>18819</v>
      </c>
      <c r="P3573" s="242" t="s">
        <v>14128</v>
      </c>
      <c r="Q3573" s="242" t="s">
        <v>4733</v>
      </c>
    </row>
    <row r="3574" spans="1:17">
      <c r="A3574" s="242" t="s">
        <v>15870</v>
      </c>
      <c r="B3574" s="242" t="s">
        <v>15871</v>
      </c>
      <c r="C3574" s="242" t="s">
        <v>15872</v>
      </c>
      <c r="D3574" s="242"/>
      <c r="E3574" s="242" t="s">
        <v>14130</v>
      </c>
      <c r="F3574" s="242" t="s">
        <v>4742</v>
      </c>
      <c r="G3574" s="240">
        <v>60</v>
      </c>
      <c r="H3574" s="241">
        <v>0</v>
      </c>
      <c r="I3574" s="242" t="s">
        <v>4780</v>
      </c>
      <c r="J3574" s="242" t="s">
        <v>4781</v>
      </c>
      <c r="K3574" s="242" t="s">
        <v>4729</v>
      </c>
      <c r="L3574" s="242" t="s">
        <v>4730</v>
      </c>
      <c r="M3574" s="242" t="s">
        <v>6439</v>
      </c>
      <c r="N3574" s="242"/>
      <c r="O3574" s="242" t="s">
        <v>18819</v>
      </c>
      <c r="P3574" s="242" t="s">
        <v>14128</v>
      </c>
      <c r="Q3574" s="242" t="s">
        <v>4733</v>
      </c>
    </row>
    <row r="3575" spans="1:17">
      <c r="A3575" s="242" t="s">
        <v>15873</v>
      </c>
      <c r="B3575" s="242" t="s">
        <v>15874</v>
      </c>
      <c r="C3575" s="242" t="s">
        <v>15875</v>
      </c>
      <c r="D3575" s="242"/>
      <c r="E3575" s="242" t="s">
        <v>14130</v>
      </c>
      <c r="F3575" s="242" t="s">
        <v>4742</v>
      </c>
      <c r="G3575" s="240">
        <v>60</v>
      </c>
      <c r="H3575" s="241">
        <v>0</v>
      </c>
      <c r="I3575" s="242" t="s">
        <v>4747</v>
      </c>
      <c r="J3575" s="242" t="s">
        <v>4748</v>
      </c>
      <c r="K3575" s="242" t="s">
        <v>4729</v>
      </c>
      <c r="L3575" s="242" t="s">
        <v>4730</v>
      </c>
      <c r="M3575" s="242" t="s">
        <v>4749</v>
      </c>
      <c r="N3575" s="242"/>
      <c r="O3575" s="242" t="s">
        <v>18819</v>
      </c>
      <c r="P3575" s="242" t="s">
        <v>14128</v>
      </c>
      <c r="Q3575" s="242" t="s">
        <v>4733</v>
      </c>
    </row>
    <row r="3576" spans="1:17">
      <c r="A3576" s="242" t="s">
        <v>15876</v>
      </c>
      <c r="B3576" s="242" t="s">
        <v>15877</v>
      </c>
      <c r="C3576" s="242" t="s">
        <v>15878</v>
      </c>
      <c r="D3576" s="242"/>
      <c r="E3576" s="242" t="s">
        <v>15142</v>
      </c>
      <c r="F3576" s="242"/>
      <c r="G3576" s="240">
        <v>60</v>
      </c>
      <c r="H3576" s="241">
        <v>0</v>
      </c>
      <c r="I3576" s="242" t="s">
        <v>9474</v>
      </c>
      <c r="J3576" s="242" t="s">
        <v>9475</v>
      </c>
      <c r="K3576" s="242" t="s">
        <v>4729</v>
      </c>
      <c r="L3576" s="242" t="s">
        <v>4832</v>
      </c>
      <c r="M3576" s="242" t="s">
        <v>4833</v>
      </c>
      <c r="N3576" s="242" t="s">
        <v>11833</v>
      </c>
      <c r="O3576" s="242" t="s">
        <v>18819</v>
      </c>
      <c r="P3576" s="242" t="s">
        <v>14128</v>
      </c>
      <c r="Q3576" s="242" t="s">
        <v>4733</v>
      </c>
    </row>
    <row r="3577" spans="1:17">
      <c r="A3577" s="242" t="s">
        <v>15879</v>
      </c>
      <c r="B3577" s="242" t="s">
        <v>14362</v>
      </c>
      <c r="C3577" s="242" t="s">
        <v>15880</v>
      </c>
      <c r="D3577" s="242"/>
      <c r="E3577" s="242" t="s">
        <v>14130</v>
      </c>
      <c r="F3577" s="242" t="s">
        <v>4742</v>
      </c>
      <c r="G3577" s="240">
        <v>60</v>
      </c>
      <c r="H3577" s="241">
        <v>0</v>
      </c>
      <c r="I3577" s="242" t="s">
        <v>4808</v>
      </c>
      <c r="J3577" s="242" t="s">
        <v>4809</v>
      </c>
      <c r="K3577" s="242" t="s">
        <v>4729</v>
      </c>
      <c r="L3577" s="242" t="s">
        <v>4730</v>
      </c>
      <c r="M3577" s="242" t="s">
        <v>7593</v>
      </c>
      <c r="N3577" s="242"/>
      <c r="O3577" s="242" t="s">
        <v>18819</v>
      </c>
      <c r="P3577" s="242" t="s">
        <v>14128</v>
      </c>
      <c r="Q3577" s="242" t="s">
        <v>4733</v>
      </c>
    </row>
    <row r="3578" spans="1:17">
      <c r="A3578" s="242" t="s">
        <v>15881</v>
      </c>
      <c r="B3578" s="242" t="s">
        <v>14362</v>
      </c>
      <c r="C3578" s="242" t="s">
        <v>15882</v>
      </c>
      <c r="D3578" s="242"/>
      <c r="E3578" s="242" t="s">
        <v>14130</v>
      </c>
      <c r="F3578" s="242" t="s">
        <v>4742</v>
      </c>
      <c r="G3578" s="240">
        <v>60</v>
      </c>
      <c r="H3578" s="241">
        <v>0</v>
      </c>
      <c r="I3578" s="242" t="s">
        <v>4747</v>
      </c>
      <c r="J3578" s="242" t="s">
        <v>4748</v>
      </c>
      <c r="K3578" s="242" t="s">
        <v>4729</v>
      </c>
      <c r="L3578" s="242" t="s">
        <v>4730</v>
      </c>
      <c r="M3578" s="242" t="s">
        <v>4908</v>
      </c>
      <c r="N3578" s="242" t="s">
        <v>4909</v>
      </c>
      <c r="O3578" s="242" t="s">
        <v>18819</v>
      </c>
      <c r="P3578" s="242" t="s">
        <v>14128</v>
      </c>
      <c r="Q3578" s="242" t="s">
        <v>4733</v>
      </c>
    </row>
    <row r="3579" spans="1:17">
      <c r="A3579" s="242" t="s">
        <v>15883</v>
      </c>
      <c r="B3579" s="242" t="s">
        <v>14368</v>
      </c>
      <c r="C3579" s="242" t="s">
        <v>15884</v>
      </c>
      <c r="D3579" s="242" t="s">
        <v>4742</v>
      </c>
      <c r="E3579" s="242" t="s">
        <v>14150</v>
      </c>
      <c r="F3579" s="242"/>
      <c r="G3579" s="240">
        <v>60</v>
      </c>
      <c r="H3579" s="241">
        <v>0</v>
      </c>
      <c r="I3579" s="242" t="s">
        <v>4842</v>
      </c>
      <c r="J3579" s="242" t="s">
        <v>4843</v>
      </c>
      <c r="K3579" s="242" t="s">
        <v>4729</v>
      </c>
      <c r="L3579" s="242" t="s">
        <v>4832</v>
      </c>
      <c r="M3579" s="242" t="s">
        <v>5202</v>
      </c>
      <c r="N3579" s="242"/>
      <c r="O3579" s="242" t="s">
        <v>18819</v>
      </c>
      <c r="P3579" s="242" t="s">
        <v>14128</v>
      </c>
      <c r="Q3579" s="242" t="s">
        <v>8494</v>
      </c>
    </row>
    <row r="3580" spans="1:17">
      <c r="A3580" s="242" t="s">
        <v>15885</v>
      </c>
      <c r="B3580" s="242" t="s">
        <v>14368</v>
      </c>
      <c r="C3580" s="242" t="s">
        <v>15886</v>
      </c>
      <c r="D3580" s="242" t="s">
        <v>4742</v>
      </c>
      <c r="E3580" s="242" t="s">
        <v>14150</v>
      </c>
      <c r="F3580" s="242"/>
      <c r="G3580" s="240">
        <v>60</v>
      </c>
      <c r="H3580" s="241">
        <v>0</v>
      </c>
      <c r="I3580" s="242" t="s">
        <v>4830</v>
      </c>
      <c r="J3580" s="242" t="s">
        <v>4831</v>
      </c>
      <c r="K3580" s="242" t="s">
        <v>4729</v>
      </c>
      <c r="L3580" s="242" t="s">
        <v>4832</v>
      </c>
      <c r="M3580" s="242" t="s">
        <v>5222</v>
      </c>
      <c r="N3580" s="242"/>
      <c r="O3580" s="242" t="s">
        <v>18819</v>
      </c>
      <c r="P3580" s="242" t="s">
        <v>14128</v>
      </c>
      <c r="Q3580" s="242" t="s">
        <v>8494</v>
      </c>
    </row>
    <row r="3581" spans="1:17">
      <c r="A3581" s="242" t="s">
        <v>15887</v>
      </c>
      <c r="B3581" s="242" t="s">
        <v>14368</v>
      </c>
      <c r="C3581" s="242" t="s">
        <v>15888</v>
      </c>
      <c r="D3581" s="242" t="s">
        <v>4742</v>
      </c>
      <c r="E3581" s="242" t="s">
        <v>14150</v>
      </c>
      <c r="F3581" s="242"/>
      <c r="G3581" s="240">
        <v>60</v>
      </c>
      <c r="H3581" s="241">
        <v>0</v>
      </c>
      <c r="I3581" s="242" t="s">
        <v>4842</v>
      </c>
      <c r="J3581" s="242" t="s">
        <v>4843</v>
      </c>
      <c r="K3581" s="242" t="s">
        <v>4729</v>
      </c>
      <c r="L3581" s="242" t="s">
        <v>4832</v>
      </c>
      <c r="M3581" s="242" t="s">
        <v>5325</v>
      </c>
      <c r="N3581" s="242"/>
      <c r="O3581" s="242" t="s">
        <v>18819</v>
      </c>
      <c r="P3581" s="242" t="s">
        <v>14128</v>
      </c>
      <c r="Q3581" s="242" t="s">
        <v>8494</v>
      </c>
    </row>
    <row r="3582" spans="1:17">
      <c r="A3582" s="242" t="s">
        <v>15889</v>
      </c>
      <c r="B3582" s="242" t="s">
        <v>14368</v>
      </c>
      <c r="C3582" s="242" t="s">
        <v>15890</v>
      </c>
      <c r="D3582" s="242" t="s">
        <v>4742</v>
      </c>
      <c r="E3582" s="242" t="s">
        <v>14150</v>
      </c>
      <c r="F3582" s="242"/>
      <c r="G3582" s="240">
        <v>60</v>
      </c>
      <c r="H3582" s="241">
        <v>0</v>
      </c>
      <c r="I3582" s="242" t="s">
        <v>4830</v>
      </c>
      <c r="J3582" s="242" t="s">
        <v>4831</v>
      </c>
      <c r="K3582" s="242" t="s">
        <v>4729</v>
      </c>
      <c r="L3582" s="242" t="s">
        <v>4832</v>
      </c>
      <c r="M3582" s="242" t="s">
        <v>5222</v>
      </c>
      <c r="N3582" s="242"/>
      <c r="O3582" s="242" t="s">
        <v>18819</v>
      </c>
      <c r="P3582" s="242" t="s">
        <v>14128</v>
      </c>
      <c r="Q3582" s="242" t="s">
        <v>8494</v>
      </c>
    </row>
    <row r="3583" spans="1:17">
      <c r="A3583" s="242" t="s">
        <v>15891</v>
      </c>
      <c r="B3583" s="242" t="s">
        <v>14368</v>
      </c>
      <c r="C3583" s="242" t="s">
        <v>15892</v>
      </c>
      <c r="D3583" s="242" t="s">
        <v>4742</v>
      </c>
      <c r="E3583" s="242" t="s">
        <v>14150</v>
      </c>
      <c r="F3583" s="242"/>
      <c r="G3583" s="240">
        <v>60</v>
      </c>
      <c r="H3583" s="241">
        <v>0</v>
      </c>
      <c r="I3583" s="242" t="s">
        <v>4830</v>
      </c>
      <c r="J3583" s="242" t="s">
        <v>4831</v>
      </c>
      <c r="K3583" s="242" t="s">
        <v>4729</v>
      </c>
      <c r="L3583" s="242" t="s">
        <v>4832</v>
      </c>
      <c r="M3583" s="242" t="s">
        <v>5153</v>
      </c>
      <c r="N3583" s="242"/>
      <c r="O3583" s="242" t="s">
        <v>18819</v>
      </c>
      <c r="P3583" s="242" t="s">
        <v>14128</v>
      </c>
      <c r="Q3583" s="242" t="s">
        <v>8494</v>
      </c>
    </row>
    <row r="3584" spans="1:17">
      <c r="A3584" s="242" t="s">
        <v>15893</v>
      </c>
      <c r="B3584" s="242" t="s">
        <v>14362</v>
      </c>
      <c r="C3584" s="242" t="s">
        <v>15894</v>
      </c>
      <c r="D3584" s="242"/>
      <c r="E3584" s="242" t="s">
        <v>14130</v>
      </c>
      <c r="F3584" s="242" t="s">
        <v>4742</v>
      </c>
      <c r="G3584" s="240">
        <v>60</v>
      </c>
      <c r="H3584" s="241">
        <v>0</v>
      </c>
      <c r="I3584" s="242" t="s">
        <v>4738</v>
      </c>
      <c r="J3584" s="242" t="s">
        <v>4739</v>
      </c>
      <c r="K3584" s="242" t="s">
        <v>4729</v>
      </c>
      <c r="L3584" s="242" t="s">
        <v>4730</v>
      </c>
      <c r="M3584" s="242" t="s">
        <v>4785</v>
      </c>
      <c r="N3584" s="242"/>
      <c r="O3584" s="242" t="s">
        <v>18819</v>
      </c>
      <c r="P3584" s="242" t="s">
        <v>14128</v>
      </c>
      <c r="Q3584" s="242" t="s">
        <v>4733</v>
      </c>
    </row>
    <row r="3585" spans="1:17">
      <c r="A3585" s="242" t="s">
        <v>15895</v>
      </c>
      <c r="B3585" s="242" t="s">
        <v>14362</v>
      </c>
      <c r="C3585" s="242" t="s">
        <v>15896</v>
      </c>
      <c r="D3585" s="242"/>
      <c r="E3585" s="242" t="s">
        <v>14130</v>
      </c>
      <c r="F3585" s="242" t="s">
        <v>4742</v>
      </c>
      <c r="G3585" s="240">
        <v>60</v>
      </c>
      <c r="H3585" s="241">
        <v>0</v>
      </c>
      <c r="I3585" s="242" t="s">
        <v>4747</v>
      </c>
      <c r="J3585" s="242" t="s">
        <v>4748</v>
      </c>
      <c r="K3585" s="242" t="s">
        <v>4729</v>
      </c>
      <c r="L3585" s="242" t="s">
        <v>4730</v>
      </c>
      <c r="M3585" s="242" t="s">
        <v>4908</v>
      </c>
      <c r="N3585" s="242" t="s">
        <v>8313</v>
      </c>
      <c r="O3585" s="242" t="s">
        <v>18819</v>
      </c>
      <c r="P3585" s="242" t="s">
        <v>14128</v>
      </c>
      <c r="Q3585" s="242" t="s">
        <v>4733</v>
      </c>
    </row>
    <row r="3586" spans="1:17">
      <c r="A3586" s="242" t="s">
        <v>15897</v>
      </c>
      <c r="B3586" s="242" t="s">
        <v>14368</v>
      </c>
      <c r="C3586" s="242" t="s">
        <v>15898</v>
      </c>
      <c r="D3586" s="242" t="s">
        <v>4742</v>
      </c>
      <c r="E3586" s="242" t="s">
        <v>14150</v>
      </c>
      <c r="F3586" s="242"/>
      <c r="G3586" s="240">
        <v>60</v>
      </c>
      <c r="H3586" s="241">
        <v>0</v>
      </c>
      <c r="I3586" s="242" t="s">
        <v>4842</v>
      </c>
      <c r="J3586" s="242" t="s">
        <v>4843</v>
      </c>
      <c r="K3586" s="242" t="s">
        <v>4729</v>
      </c>
      <c r="L3586" s="242" t="s">
        <v>4832</v>
      </c>
      <c r="M3586" s="242" t="s">
        <v>4844</v>
      </c>
      <c r="N3586" s="242"/>
      <c r="O3586" s="242" t="s">
        <v>18819</v>
      </c>
      <c r="P3586" s="242" t="s">
        <v>14128</v>
      </c>
      <c r="Q3586" s="242" t="s">
        <v>8494</v>
      </c>
    </row>
    <row r="3587" spans="1:17">
      <c r="A3587" s="242" t="s">
        <v>15899</v>
      </c>
      <c r="B3587" s="242" t="s">
        <v>14365</v>
      </c>
      <c r="C3587" s="242" t="s">
        <v>15900</v>
      </c>
      <c r="D3587" s="242" t="s">
        <v>4742</v>
      </c>
      <c r="E3587" s="242" t="s">
        <v>14150</v>
      </c>
      <c r="F3587" s="242"/>
      <c r="G3587" s="240">
        <v>60</v>
      </c>
      <c r="H3587" s="241">
        <v>0</v>
      </c>
      <c r="I3587" s="242" t="s">
        <v>4842</v>
      </c>
      <c r="J3587" s="242" t="s">
        <v>4843</v>
      </c>
      <c r="K3587" s="242" t="s">
        <v>4729</v>
      </c>
      <c r="L3587" s="242" t="s">
        <v>4832</v>
      </c>
      <c r="M3587" s="242" t="s">
        <v>5194</v>
      </c>
      <c r="N3587" s="242"/>
      <c r="O3587" s="242" t="s">
        <v>18819</v>
      </c>
      <c r="P3587" s="242" t="s">
        <v>14128</v>
      </c>
      <c r="Q3587" s="242" t="s">
        <v>8494</v>
      </c>
    </row>
    <row r="3588" spans="1:17">
      <c r="A3588" s="242" t="s">
        <v>15901</v>
      </c>
      <c r="B3588" s="242" t="s">
        <v>14368</v>
      </c>
      <c r="C3588" s="242" t="s">
        <v>15902</v>
      </c>
      <c r="D3588" s="242" t="s">
        <v>4742</v>
      </c>
      <c r="E3588" s="242" t="s">
        <v>14150</v>
      </c>
      <c r="F3588" s="242"/>
      <c r="G3588" s="240">
        <v>60</v>
      </c>
      <c r="H3588" s="241">
        <v>0</v>
      </c>
      <c r="I3588" s="242" t="s">
        <v>9474</v>
      </c>
      <c r="J3588" s="242" t="s">
        <v>9475</v>
      </c>
      <c r="K3588" s="242" t="s">
        <v>4729</v>
      </c>
      <c r="L3588" s="242" t="s">
        <v>4832</v>
      </c>
      <c r="M3588" s="242" t="s">
        <v>5167</v>
      </c>
      <c r="N3588" s="242"/>
      <c r="O3588" s="242" t="s">
        <v>18819</v>
      </c>
      <c r="P3588" s="242" t="s">
        <v>14128</v>
      </c>
      <c r="Q3588" s="242" t="s">
        <v>8494</v>
      </c>
    </row>
    <row r="3589" spans="1:17">
      <c r="A3589" s="242" t="s">
        <v>15903</v>
      </c>
      <c r="B3589" s="242" t="s">
        <v>14368</v>
      </c>
      <c r="C3589" s="242" t="s">
        <v>15904</v>
      </c>
      <c r="D3589" s="242" t="s">
        <v>4742</v>
      </c>
      <c r="E3589" s="242" t="s">
        <v>14150</v>
      </c>
      <c r="F3589" s="242"/>
      <c r="G3589" s="240">
        <v>60</v>
      </c>
      <c r="H3589" s="241">
        <v>0</v>
      </c>
      <c r="I3589" s="242" t="s">
        <v>4842</v>
      </c>
      <c r="J3589" s="242" t="s">
        <v>4843</v>
      </c>
      <c r="K3589" s="242" t="s">
        <v>4729</v>
      </c>
      <c r="L3589" s="242" t="s">
        <v>4832</v>
      </c>
      <c r="M3589" s="242" t="s">
        <v>5325</v>
      </c>
      <c r="N3589" s="242"/>
      <c r="O3589" s="242" t="s">
        <v>18819</v>
      </c>
      <c r="P3589" s="242" t="s">
        <v>14128</v>
      </c>
      <c r="Q3589" s="242" t="s">
        <v>8494</v>
      </c>
    </row>
    <row r="3590" spans="1:17">
      <c r="A3590" s="242" t="s">
        <v>15905</v>
      </c>
      <c r="B3590" s="242" t="s">
        <v>14368</v>
      </c>
      <c r="C3590" s="242" t="s">
        <v>15906</v>
      </c>
      <c r="D3590" s="242" t="s">
        <v>4742</v>
      </c>
      <c r="E3590" s="242" t="s">
        <v>14150</v>
      </c>
      <c r="F3590" s="242"/>
      <c r="G3590" s="240">
        <v>60</v>
      </c>
      <c r="H3590" s="241">
        <v>0</v>
      </c>
      <c r="I3590" s="242" t="s">
        <v>4830</v>
      </c>
      <c r="J3590" s="242" t="s">
        <v>4831</v>
      </c>
      <c r="K3590" s="242" t="s">
        <v>4729</v>
      </c>
      <c r="L3590" s="242" t="s">
        <v>4832</v>
      </c>
      <c r="M3590" s="242" t="s">
        <v>5222</v>
      </c>
      <c r="N3590" s="242"/>
      <c r="O3590" s="242" t="s">
        <v>18819</v>
      </c>
      <c r="P3590" s="242" t="s">
        <v>14128</v>
      </c>
      <c r="Q3590" s="242" t="s">
        <v>8494</v>
      </c>
    </row>
    <row r="3591" spans="1:17">
      <c r="A3591" s="242" t="s">
        <v>15907</v>
      </c>
      <c r="B3591" s="242" t="s">
        <v>14365</v>
      </c>
      <c r="C3591" s="242" t="s">
        <v>15908</v>
      </c>
      <c r="D3591" s="242" t="s">
        <v>4742</v>
      </c>
      <c r="E3591" s="242" t="s">
        <v>14150</v>
      </c>
      <c r="F3591" s="242"/>
      <c r="G3591" s="240">
        <v>60</v>
      </c>
      <c r="H3591" s="241">
        <v>0</v>
      </c>
      <c r="I3591" s="242" t="s">
        <v>4842</v>
      </c>
      <c r="J3591" s="242" t="s">
        <v>4843</v>
      </c>
      <c r="K3591" s="242" t="s">
        <v>4729</v>
      </c>
      <c r="L3591" s="242" t="s">
        <v>4832</v>
      </c>
      <c r="M3591" s="242" t="s">
        <v>5194</v>
      </c>
      <c r="N3591" s="242"/>
      <c r="O3591" s="242" t="s">
        <v>18819</v>
      </c>
      <c r="P3591" s="242" t="s">
        <v>14128</v>
      </c>
      <c r="Q3591" s="242" t="s">
        <v>8494</v>
      </c>
    </row>
    <row r="3592" spans="1:17">
      <c r="A3592" s="242" t="s">
        <v>15909</v>
      </c>
      <c r="B3592" s="242" t="s">
        <v>14368</v>
      </c>
      <c r="C3592" s="242" t="s">
        <v>15910</v>
      </c>
      <c r="D3592" s="242" t="s">
        <v>4742</v>
      </c>
      <c r="E3592" s="242" t="s">
        <v>14150</v>
      </c>
      <c r="F3592" s="242"/>
      <c r="G3592" s="240">
        <v>60</v>
      </c>
      <c r="H3592" s="241">
        <v>0</v>
      </c>
      <c r="I3592" s="242" t="s">
        <v>4842</v>
      </c>
      <c r="J3592" s="242" t="s">
        <v>4843</v>
      </c>
      <c r="K3592" s="242" t="s">
        <v>4729</v>
      </c>
      <c r="L3592" s="242" t="s">
        <v>4832</v>
      </c>
      <c r="M3592" s="242" t="s">
        <v>5202</v>
      </c>
      <c r="N3592" s="242"/>
      <c r="O3592" s="242" t="s">
        <v>18819</v>
      </c>
      <c r="P3592" s="242" t="s">
        <v>14128</v>
      </c>
      <c r="Q3592" s="242" t="s">
        <v>8494</v>
      </c>
    </row>
    <row r="3593" spans="1:17">
      <c r="A3593" s="242" t="s">
        <v>15911</v>
      </c>
      <c r="B3593" s="242" t="s">
        <v>14368</v>
      </c>
      <c r="C3593" s="242" t="s">
        <v>15912</v>
      </c>
      <c r="D3593" s="242" t="s">
        <v>4742</v>
      </c>
      <c r="E3593" s="242" t="s">
        <v>14150</v>
      </c>
      <c r="F3593" s="242"/>
      <c r="G3593" s="240">
        <v>60</v>
      </c>
      <c r="H3593" s="241">
        <v>0</v>
      </c>
      <c r="I3593" s="242" t="s">
        <v>4830</v>
      </c>
      <c r="J3593" s="242" t="s">
        <v>4831</v>
      </c>
      <c r="K3593" s="242" t="s">
        <v>4729</v>
      </c>
      <c r="L3593" s="242" t="s">
        <v>4832</v>
      </c>
      <c r="M3593" s="242" t="s">
        <v>5222</v>
      </c>
      <c r="N3593" s="242"/>
      <c r="O3593" s="242" t="s">
        <v>18819</v>
      </c>
      <c r="P3593" s="242" t="s">
        <v>14128</v>
      </c>
      <c r="Q3593" s="242" t="s">
        <v>8494</v>
      </c>
    </row>
    <row r="3594" spans="1:17">
      <c r="A3594" s="242" t="s">
        <v>15913</v>
      </c>
      <c r="B3594" s="242" t="s">
        <v>14353</v>
      </c>
      <c r="C3594" s="242" t="s">
        <v>15914</v>
      </c>
      <c r="D3594" s="242"/>
      <c r="E3594" s="242" t="s">
        <v>14130</v>
      </c>
      <c r="F3594" s="242" t="s">
        <v>4742</v>
      </c>
      <c r="G3594" s="240">
        <v>60</v>
      </c>
      <c r="H3594" s="241">
        <v>0</v>
      </c>
      <c r="I3594" s="242" t="s">
        <v>4780</v>
      </c>
      <c r="J3594" s="242" t="s">
        <v>4781</v>
      </c>
      <c r="K3594" s="242" t="s">
        <v>4729</v>
      </c>
      <c r="L3594" s="242" t="s">
        <v>4730</v>
      </c>
      <c r="M3594" s="242" t="s">
        <v>4816</v>
      </c>
      <c r="N3594" s="242"/>
      <c r="O3594" s="242" t="s">
        <v>18819</v>
      </c>
      <c r="P3594" s="242" t="s">
        <v>14128</v>
      </c>
      <c r="Q3594" s="242" t="s">
        <v>4733</v>
      </c>
    </row>
    <row r="3595" spans="1:17">
      <c r="A3595" s="242" t="s">
        <v>15915</v>
      </c>
      <c r="B3595" s="242" t="s">
        <v>14362</v>
      </c>
      <c r="C3595" s="242" t="s">
        <v>15916</v>
      </c>
      <c r="D3595" s="242"/>
      <c r="E3595" s="242" t="s">
        <v>14130</v>
      </c>
      <c r="F3595" s="242" t="s">
        <v>4742</v>
      </c>
      <c r="G3595" s="240">
        <v>60</v>
      </c>
      <c r="H3595" s="241">
        <v>0</v>
      </c>
      <c r="I3595" s="242" t="s">
        <v>4747</v>
      </c>
      <c r="J3595" s="242" t="s">
        <v>4748</v>
      </c>
      <c r="K3595" s="242" t="s">
        <v>4729</v>
      </c>
      <c r="L3595" s="242" t="s">
        <v>4730</v>
      </c>
      <c r="M3595" s="242" t="s">
        <v>4926</v>
      </c>
      <c r="N3595" s="242" t="s">
        <v>9125</v>
      </c>
      <c r="O3595" s="242" t="s">
        <v>18819</v>
      </c>
      <c r="P3595" s="242" t="s">
        <v>14128</v>
      </c>
      <c r="Q3595" s="242" t="s">
        <v>4733</v>
      </c>
    </row>
    <row r="3596" spans="1:17">
      <c r="A3596" s="242" t="s">
        <v>15917</v>
      </c>
      <c r="B3596" s="242" t="s">
        <v>14365</v>
      </c>
      <c r="C3596" s="242" t="s">
        <v>15918</v>
      </c>
      <c r="D3596" s="242" t="s">
        <v>4742</v>
      </c>
      <c r="E3596" s="242" t="s">
        <v>14150</v>
      </c>
      <c r="F3596" s="242"/>
      <c r="G3596" s="240">
        <v>60</v>
      </c>
      <c r="H3596" s="241">
        <v>0</v>
      </c>
      <c r="I3596" s="242" t="s">
        <v>4842</v>
      </c>
      <c r="J3596" s="242" t="s">
        <v>4843</v>
      </c>
      <c r="K3596" s="242" t="s">
        <v>4729</v>
      </c>
      <c r="L3596" s="242" t="s">
        <v>4832</v>
      </c>
      <c r="M3596" s="242" t="s">
        <v>5264</v>
      </c>
      <c r="N3596" s="242"/>
      <c r="O3596" s="242" t="s">
        <v>18819</v>
      </c>
      <c r="P3596" s="242" t="s">
        <v>14128</v>
      </c>
      <c r="Q3596" s="242" t="s">
        <v>8494</v>
      </c>
    </row>
    <row r="3597" spans="1:17">
      <c r="A3597" s="242" t="s">
        <v>15919</v>
      </c>
      <c r="B3597" s="242" t="s">
        <v>14368</v>
      </c>
      <c r="C3597" s="242" t="s">
        <v>15920</v>
      </c>
      <c r="D3597" s="242" t="s">
        <v>4742</v>
      </c>
      <c r="E3597" s="242" t="s">
        <v>14150</v>
      </c>
      <c r="F3597" s="242"/>
      <c r="G3597" s="240">
        <v>60</v>
      </c>
      <c r="H3597" s="241">
        <v>0</v>
      </c>
      <c r="I3597" s="242" t="s">
        <v>4830</v>
      </c>
      <c r="J3597" s="242" t="s">
        <v>4831</v>
      </c>
      <c r="K3597" s="242" t="s">
        <v>4729</v>
      </c>
      <c r="L3597" s="242" t="s">
        <v>4832</v>
      </c>
      <c r="M3597" s="242" t="s">
        <v>4901</v>
      </c>
      <c r="N3597" s="242"/>
      <c r="O3597" s="242" t="s">
        <v>18819</v>
      </c>
      <c r="P3597" s="242" t="s">
        <v>14128</v>
      </c>
      <c r="Q3597" s="242" t="s">
        <v>8494</v>
      </c>
    </row>
    <row r="3598" spans="1:17">
      <c r="A3598" s="242" t="s">
        <v>15921</v>
      </c>
      <c r="B3598" s="242" t="s">
        <v>14362</v>
      </c>
      <c r="C3598" s="242" t="s">
        <v>15922</v>
      </c>
      <c r="D3598" s="242"/>
      <c r="E3598" s="242" t="s">
        <v>14130</v>
      </c>
      <c r="F3598" s="242" t="s">
        <v>4742</v>
      </c>
      <c r="G3598" s="240">
        <v>60</v>
      </c>
      <c r="H3598" s="241">
        <v>0</v>
      </c>
      <c r="I3598" s="242" t="s">
        <v>4738</v>
      </c>
      <c r="J3598" s="242" t="s">
        <v>4739</v>
      </c>
      <c r="K3598" s="242" t="s">
        <v>4729</v>
      </c>
      <c r="L3598" s="242" t="s">
        <v>4730</v>
      </c>
      <c r="M3598" s="242" t="s">
        <v>4785</v>
      </c>
      <c r="N3598" s="242"/>
      <c r="O3598" s="242" t="s">
        <v>18819</v>
      </c>
      <c r="P3598" s="242" t="s">
        <v>14128</v>
      </c>
      <c r="Q3598" s="242" t="s">
        <v>4733</v>
      </c>
    </row>
    <row r="3599" spans="1:17">
      <c r="A3599" s="242" t="s">
        <v>15923</v>
      </c>
      <c r="B3599" s="242" t="s">
        <v>14353</v>
      </c>
      <c r="C3599" s="242" t="s">
        <v>15924</v>
      </c>
      <c r="D3599" s="242"/>
      <c r="E3599" s="242" t="s">
        <v>14130</v>
      </c>
      <c r="F3599" s="242" t="s">
        <v>4742</v>
      </c>
      <c r="G3599" s="240">
        <v>60</v>
      </c>
      <c r="H3599" s="241">
        <v>0</v>
      </c>
      <c r="I3599" s="242" t="s">
        <v>4780</v>
      </c>
      <c r="J3599" s="242" t="s">
        <v>4781</v>
      </c>
      <c r="K3599" s="242" t="s">
        <v>4729</v>
      </c>
      <c r="L3599" s="242" t="s">
        <v>4730</v>
      </c>
      <c r="M3599" s="242" t="s">
        <v>4872</v>
      </c>
      <c r="N3599" s="242"/>
      <c r="O3599" s="242" t="s">
        <v>18819</v>
      </c>
      <c r="P3599" s="242" t="s">
        <v>14128</v>
      </c>
      <c r="Q3599" s="242" t="s">
        <v>4733</v>
      </c>
    </row>
    <row r="3600" spans="1:17">
      <c r="A3600" s="242" t="s">
        <v>15925</v>
      </c>
      <c r="B3600" s="242" t="s">
        <v>14368</v>
      </c>
      <c r="C3600" s="242" t="s">
        <v>15926</v>
      </c>
      <c r="D3600" s="242" t="s">
        <v>4742</v>
      </c>
      <c r="E3600" s="242" t="s">
        <v>14150</v>
      </c>
      <c r="F3600" s="242"/>
      <c r="G3600" s="240">
        <v>60</v>
      </c>
      <c r="H3600" s="241">
        <v>0</v>
      </c>
      <c r="I3600" s="242" t="s">
        <v>4842</v>
      </c>
      <c r="J3600" s="242" t="s">
        <v>4843</v>
      </c>
      <c r="K3600" s="242" t="s">
        <v>4729</v>
      </c>
      <c r="L3600" s="242" t="s">
        <v>4832</v>
      </c>
      <c r="M3600" s="242" t="s">
        <v>5202</v>
      </c>
      <c r="N3600" s="242"/>
      <c r="O3600" s="242" t="s">
        <v>18819</v>
      </c>
      <c r="P3600" s="242" t="s">
        <v>14128</v>
      </c>
      <c r="Q3600" s="242" t="s">
        <v>8494</v>
      </c>
    </row>
    <row r="3601" spans="1:17">
      <c r="A3601" s="242" t="s">
        <v>15927</v>
      </c>
      <c r="B3601" s="242" t="s">
        <v>14362</v>
      </c>
      <c r="C3601" s="242" t="s">
        <v>15928</v>
      </c>
      <c r="D3601" s="242"/>
      <c r="E3601" s="242" t="s">
        <v>14130</v>
      </c>
      <c r="F3601" s="242" t="s">
        <v>4742</v>
      </c>
      <c r="G3601" s="240">
        <v>60</v>
      </c>
      <c r="H3601" s="241">
        <v>0</v>
      </c>
      <c r="I3601" s="242" t="s">
        <v>4738</v>
      </c>
      <c r="J3601" s="242" t="s">
        <v>4739</v>
      </c>
      <c r="K3601" s="242" t="s">
        <v>4729</v>
      </c>
      <c r="L3601" s="242" t="s">
        <v>4730</v>
      </c>
      <c r="M3601" s="242" t="s">
        <v>4785</v>
      </c>
      <c r="N3601" s="242"/>
      <c r="O3601" s="242" t="s">
        <v>18819</v>
      </c>
      <c r="P3601" s="242" t="s">
        <v>14128</v>
      </c>
      <c r="Q3601" s="242" t="s">
        <v>4733</v>
      </c>
    </row>
    <row r="3602" spans="1:17">
      <c r="A3602" s="242" t="s">
        <v>15929</v>
      </c>
      <c r="B3602" s="242" t="s">
        <v>14379</v>
      </c>
      <c r="C3602" s="242" t="s">
        <v>15930</v>
      </c>
      <c r="D3602" s="242" t="s">
        <v>4742</v>
      </c>
      <c r="E3602" s="242" t="s">
        <v>14150</v>
      </c>
      <c r="F3602" s="242"/>
      <c r="G3602" s="240">
        <v>60</v>
      </c>
      <c r="H3602" s="241">
        <v>0</v>
      </c>
      <c r="I3602" s="242" t="s">
        <v>4830</v>
      </c>
      <c r="J3602" s="242" t="s">
        <v>4831</v>
      </c>
      <c r="K3602" s="242" t="s">
        <v>4729</v>
      </c>
      <c r="L3602" s="242" t="s">
        <v>4832</v>
      </c>
      <c r="M3602" s="242" t="s">
        <v>5283</v>
      </c>
      <c r="N3602" s="242"/>
      <c r="O3602" s="242" t="s">
        <v>18819</v>
      </c>
      <c r="P3602" s="242" t="s">
        <v>14128</v>
      </c>
      <c r="Q3602" s="242" t="s">
        <v>8494</v>
      </c>
    </row>
    <row r="3603" spans="1:17">
      <c r="A3603" s="242" t="s">
        <v>15931</v>
      </c>
      <c r="B3603" s="242" t="s">
        <v>14379</v>
      </c>
      <c r="C3603" s="242" t="s">
        <v>15932</v>
      </c>
      <c r="D3603" s="242" t="s">
        <v>4742</v>
      </c>
      <c r="E3603" s="242" t="s">
        <v>14150</v>
      </c>
      <c r="F3603" s="242"/>
      <c r="G3603" s="240">
        <v>60</v>
      </c>
      <c r="H3603" s="241">
        <v>0</v>
      </c>
      <c r="I3603" s="242" t="s">
        <v>4830</v>
      </c>
      <c r="J3603" s="242" t="s">
        <v>4831</v>
      </c>
      <c r="K3603" s="242" t="s">
        <v>4729</v>
      </c>
      <c r="L3603" s="242" t="s">
        <v>4832</v>
      </c>
      <c r="M3603" s="242" t="s">
        <v>5283</v>
      </c>
      <c r="N3603" s="242"/>
      <c r="O3603" s="242" t="s">
        <v>18819</v>
      </c>
      <c r="P3603" s="242" t="s">
        <v>14128</v>
      </c>
      <c r="Q3603" s="242" t="s">
        <v>8494</v>
      </c>
    </row>
    <row r="3604" spans="1:17">
      <c r="A3604" s="242" t="s">
        <v>15933</v>
      </c>
      <c r="B3604" s="242" t="s">
        <v>14368</v>
      </c>
      <c r="C3604" s="242" t="s">
        <v>15934</v>
      </c>
      <c r="D3604" s="242" t="s">
        <v>4742</v>
      </c>
      <c r="E3604" s="242" t="s">
        <v>14150</v>
      </c>
      <c r="F3604" s="242"/>
      <c r="G3604" s="240">
        <v>60</v>
      </c>
      <c r="H3604" s="241">
        <v>0</v>
      </c>
      <c r="I3604" s="242" t="s">
        <v>9474</v>
      </c>
      <c r="J3604" s="242" t="s">
        <v>9475</v>
      </c>
      <c r="K3604" s="242" t="s">
        <v>4729</v>
      </c>
      <c r="L3604" s="242" t="s">
        <v>4832</v>
      </c>
      <c r="M3604" s="242" t="s">
        <v>4991</v>
      </c>
      <c r="N3604" s="242"/>
      <c r="O3604" s="242" t="s">
        <v>18819</v>
      </c>
      <c r="P3604" s="242" t="s">
        <v>14128</v>
      </c>
      <c r="Q3604" s="242" t="s">
        <v>8494</v>
      </c>
    </row>
    <row r="3605" spans="1:17">
      <c r="A3605" s="242" t="s">
        <v>15935</v>
      </c>
      <c r="B3605" s="242" t="s">
        <v>14379</v>
      </c>
      <c r="C3605" s="242" t="s">
        <v>15936</v>
      </c>
      <c r="D3605" s="242" t="s">
        <v>4742</v>
      </c>
      <c r="E3605" s="242" t="s">
        <v>14150</v>
      </c>
      <c r="F3605" s="242"/>
      <c r="G3605" s="240">
        <v>60</v>
      </c>
      <c r="H3605" s="241">
        <v>0</v>
      </c>
      <c r="I3605" s="242" t="s">
        <v>4830</v>
      </c>
      <c r="J3605" s="242" t="s">
        <v>4831</v>
      </c>
      <c r="K3605" s="242" t="s">
        <v>4729</v>
      </c>
      <c r="L3605" s="242" t="s">
        <v>4832</v>
      </c>
      <c r="M3605" s="242" t="s">
        <v>5283</v>
      </c>
      <c r="N3605" s="242"/>
      <c r="O3605" s="242" t="s">
        <v>18819</v>
      </c>
      <c r="P3605" s="242" t="s">
        <v>14128</v>
      </c>
      <c r="Q3605" s="242" t="s">
        <v>8494</v>
      </c>
    </row>
    <row r="3606" spans="1:17">
      <c r="A3606" s="242" t="s">
        <v>15937</v>
      </c>
      <c r="B3606" s="242" t="s">
        <v>14379</v>
      </c>
      <c r="C3606" s="242" t="s">
        <v>15938</v>
      </c>
      <c r="D3606" s="242" t="s">
        <v>4742</v>
      </c>
      <c r="E3606" s="242" t="s">
        <v>14150</v>
      </c>
      <c r="F3606" s="242"/>
      <c r="G3606" s="240">
        <v>60</v>
      </c>
      <c r="H3606" s="241">
        <v>0</v>
      </c>
      <c r="I3606" s="242" t="s">
        <v>4830</v>
      </c>
      <c r="J3606" s="242" t="s">
        <v>4831</v>
      </c>
      <c r="K3606" s="242" t="s">
        <v>4729</v>
      </c>
      <c r="L3606" s="242" t="s">
        <v>4832</v>
      </c>
      <c r="M3606" s="242" t="s">
        <v>5283</v>
      </c>
      <c r="N3606" s="242"/>
      <c r="O3606" s="242" t="s">
        <v>18819</v>
      </c>
      <c r="P3606" s="242" t="s">
        <v>14128</v>
      </c>
      <c r="Q3606" s="242" t="s">
        <v>8494</v>
      </c>
    </row>
    <row r="3607" spans="1:17">
      <c r="A3607" s="242" t="s">
        <v>15939</v>
      </c>
      <c r="B3607" s="242" t="s">
        <v>14365</v>
      </c>
      <c r="C3607" s="242" t="s">
        <v>15940</v>
      </c>
      <c r="D3607" s="242" t="s">
        <v>4742</v>
      </c>
      <c r="E3607" s="242" t="s">
        <v>14150</v>
      </c>
      <c r="F3607" s="242"/>
      <c r="G3607" s="240">
        <v>60</v>
      </c>
      <c r="H3607" s="241">
        <v>0</v>
      </c>
      <c r="I3607" s="242" t="s">
        <v>9474</v>
      </c>
      <c r="J3607" s="242" t="s">
        <v>9475</v>
      </c>
      <c r="K3607" s="242" t="s">
        <v>4729</v>
      </c>
      <c r="L3607" s="242" t="s">
        <v>4832</v>
      </c>
      <c r="M3607" s="242" t="s">
        <v>5302</v>
      </c>
      <c r="N3607" s="242"/>
      <c r="O3607" s="242" t="s">
        <v>18819</v>
      </c>
      <c r="P3607" s="242" t="s">
        <v>14128</v>
      </c>
      <c r="Q3607" s="242" t="s">
        <v>8494</v>
      </c>
    </row>
    <row r="3608" spans="1:17">
      <c r="A3608" s="242" t="s">
        <v>15941</v>
      </c>
      <c r="B3608" s="242" t="s">
        <v>14365</v>
      </c>
      <c r="C3608" s="242" t="s">
        <v>15942</v>
      </c>
      <c r="D3608" s="242" t="s">
        <v>4742</v>
      </c>
      <c r="E3608" s="242" t="s">
        <v>14150</v>
      </c>
      <c r="F3608" s="242"/>
      <c r="G3608" s="240">
        <v>60</v>
      </c>
      <c r="H3608" s="241">
        <v>0</v>
      </c>
      <c r="I3608" s="242" t="s">
        <v>4842</v>
      </c>
      <c r="J3608" s="242" t="s">
        <v>4843</v>
      </c>
      <c r="K3608" s="242" t="s">
        <v>4729</v>
      </c>
      <c r="L3608" s="242" t="s">
        <v>4832</v>
      </c>
      <c r="M3608" s="242" t="s">
        <v>5325</v>
      </c>
      <c r="N3608" s="242"/>
      <c r="O3608" s="242" t="s">
        <v>18819</v>
      </c>
      <c r="P3608" s="242" t="s">
        <v>14128</v>
      </c>
      <c r="Q3608" s="242" t="s">
        <v>8494</v>
      </c>
    </row>
    <row r="3609" spans="1:17">
      <c r="A3609" s="242" t="s">
        <v>15943</v>
      </c>
      <c r="B3609" s="242" t="s">
        <v>14368</v>
      </c>
      <c r="C3609" s="242" t="s">
        <v>15944</v>
      </c>
      <c r="D3609" s="242" t="s">
        <v>4742</v>
      </c>
      <c r="E3609" s="242" t="s">
        <v>14150</v>
      </c>
      <c r="F3609" s="242"/>
      <c r="G3609" s="240">
        <v>60</v>
      </c>
      <c r="H3609" s="241">
        <v>0</v>
      </c>
      <c r="I3609" s="242" t="s">
        <v>4830</v>
      </c>
      <c r="J3609" s="242" t="s">
        <v>4831</v>
      </c>
      <c r="K3609" s="242" t="s">
        <v>4729</v>
      </c>
      <c r="L3609" s="242" t="s">
        <v>4832</v>
      </c>
      <c r="M3609" s="242" t="s">
        <v>5153</v>
      </c>
      <c r="N3609" s="242"/>
      <c r="O3609" s="242" t="s">
        <v>18819</v>
      </c>
      <c r="P3609" s="242" t="s">
        <v>14128</v>
      </c>
      <c r="Q3609" s="242" t="s">
        <v>8494</v>
      </c>
    </row>
    <row r="3610" spans="1:17">
      <c r="A3610" s="242" t="s">
        <v>15945</v>
      </c>
      <c r="B3610" s="242" t="s">
        <v>14368</v>
      </c>
      <c r="C3610" s="242" t="s">
        <v>15946</v>
      </c>
      <c r="D3610" s="242" t="s">
        <v>4742</v>
      </c>
      <c r="E3610" s="242" t="s">
        <v>14150</v>
      </c>
      <c r="F3610" s="242"/>
      <c r="G3610" s="240">
        <v>60</v>
      </c>
      <c r="H3610" s="241">
        <v>0</v>
      </c>
      <c r="I3610" s="242" t="s">
        <v>4842</v>
      </c>
      <c r="J3610" s="242" t="s">
        <v>4843</v>
      </c>
      <c r="K3610" s="242" t="s">
        <v>4729</v>
      </c>
      <c r="L3610" s="242" t="s">
        <v>4832</v>
      </c>
      <c r="M3610" s="242" t="s">
        <v>5202</v>
      </c>
      <c r="N3610" s="242"/>
      <c r="O3610" s="242" t="s">
        <v>18819</v>
      </c>
      <c r="P3610" s="242" t="s">
        <v>14128</v>
      </c>
      <c r="Q3610" s="242" t="s">
        <v>8494</v>
      </c>
    </row>
    <row r="3611" spans="1:17">
      <c r="A3611" s="242" t="s">
        <v>15947</v>
      </c>
      <c r="B3611" s="242" t="s">
        <v>14368</v>
      </c>
      <c r="C3611" s="242" t="s">
        <v>15948</v>
      </c>
      <c r="D3611" s="242" t="s">
        <v>4742</v>
      </c>
      <c r="E3611" s="242" t="s">
        <v>14150</v>
      </c>
      <c r="F3611" s="242"/>
      <c r="G3611" s="240">
        <v>60</v>
      </c>
      <c r="H3611" s="241">
        <v>0</v>
      </c>
      <c r="I3611" s="242" t="s">
        <v>4842</v>
      </c>
      <c r="J3611" s="242" t="s">
        <v>4843</v>
      </c>
      <c r="K3611" s="242" t="s">
        <v>4729</v>
      </c>
      <c r="L3611" s="242" t="s">
        <v>4832</v>
      </c>
      <c r="M3611" s="242" t="s">
        <v>5325</v>
      </c>
      <c r="N3611" s="242"/>
      <c r="O3611" s="242" t="s">
        <v>18819</v>
      </c>
      <c r="P3611" s="242" t="s">
        <v>14128</v>
      </c>
      <c r="Q3611" s="242" t="s">
        <v>8494</v>
      </c>
    </row>
    <row r="3612" spans="1:17">
      <c r="A3612" s="242" t="s">
        <v>15949</v>
      </c>
      <c r="B3612" s="242" t="s">
        <v>14362</v>
      </c>
      <c r="C3612" s="242" t="s">
        <v>15950</v>
      </c>
      <c r="D3612" s="242"/>
      <c r="E3612" s="242" t="s">
        <v>14130</v>
      </c>
      <c r="F3612" s="242" t="s">
        <v>4742</v>
      </c>
      <c r="G3612" s="240">
        <v>60</v>
      </c>
      <c r="H3612" s="241">
        <v>0</v>
      </c>
      <c r="I3612" s="242" t="s">
        <v>4738</v>
      </c>
      <c r="J3612" s="242" t="s">
        <v>4739</v>
      </c>
      <c r="K3612" s="242" t="s">
        <v>4729</v>
      </c>
      <c r="L3612" s="242" t="s">
        <v>4730</v>
      </c>
      <c r="M3612" s="242" t="s">
        <v>4813</v>
      </c>
      <c r="N3612" s="242"/>
      <c r="O3612" s="242" t="s">
        <v>18819</v>
      </c>
      <c r="P3612" s="242" t="s">
        <v>14128</v>
      </c>
      <c r="Q3612" s="242" t="s">
        <v>4733</v>
      </c>
    </row>
    <row r="3613" spans="1:17">
      <c r="A3613" s="242" t="s">
        <v>15951</v>
      </c>
      <c r="B3613" s="242" t="s">
        <v>14362</v>
      </c>
      <c r="C3613" s="242" t="s">
        <v>15952</v>
      </c>
      <c r="D3613" s="242"/>
      <c r="E3613" s="242" t="s">
        <v>14130</v>
      </c>
      <c r="F3613" s="242" t="s">
        <v>4742</v>
      </c>
      <c r="G3613" s="240">
        <v>60</v>
      </c>
      <c r="H3613" s="241">
        <v>0</v>
      </c>
      <c r="I3613" s="242" t="s">
        <v>4820</v>
      </c>
      <c r="J3613" s="242" t="s">
        <v>4821</v>
      </c>
      <c r="K3613" s="242" t="s">
        <v>4729</v>
      </c>
      <c r="L3613" s="242" t="s">
        <v>4730</v>
      </c>
      <c r="M3613" s="242" t="s">
        <v>6439</v>
      </c>
      <c r="N3613" s="242"/>
      <c r="O3613" s="242" t="s">
        <v>18819</v>
      </c>
      <c r="P3613" s="242" t="s">
        <v>14128</v>
      </c>
      <c r="Q3613" s="242" t="s">
        <v>4733</v>
      </c>
    </row>
    <row r="3614" spans="1:17">
      <c r="A3614" s="242" t="s">
        <v>15953</v>
      </c>
      <c r="B3614" s="242" t="s">
        <v>14922</v>
      </c>
      <c r="C3614" s="242" t="s">
        <v>15954</v>
      </c>
      <c r="D3614" s="242"/>
      <c r="E3614" s="242" t="s">
        <v>14130</v>
      </c>
      <c r="F3614" s="242" t="s">
        <v>4742</v>
      </c>
      <c r="G3614" s="240">
        <v>60</v>
      </c>
      <c r="H3614" s="241">
        <v>0</v>
      </c>
      <c r="I3614" s="242" t="s">
        <v>4738</v>
      </c>
      <c r="J3614" s="242" t="s">
        <v>4739</v>
      </c>
      <c r="K3614" s="242" t="s">
        <v>4729</v>
      </c>
      <c r="L3614" s="242" t="s">
        <v>4730</v>
      </c>
      <c r="M3614" s="242" t="s">
        <v>4813</v>
      </c>
      <c r="N3614" s="242"/>
      <c r="O3614" s="242" t="s">
        <v>18819</v>
      </c>
      <c r="P3614" s="242" t="s">
        <v>14128</v>
      </c>
      <c r="Q3614" s="242" t="s">
        <v>4733</v>
      </c>
    </row>
    <row r="3615" spans="1:17">
      <c r="A3615" s="242" t="s">
        <v>15955</v>
      </c>
      <c r="B3615" s="242" t="s">
        <v>14362</v>
      </c>
      <c r="C3615" s="242" t="s">
        <v>15956</v>
      </c>
      <c r="D3615" s="242"/>
      <c r="E3615" s="242" t="s">
        <v>14130</v>
      </c>
      <c r="F3615" s="242" t="s">
        <v>4742</v>
      </c>
      <c r="G3615" s="240">
        <v>60</v>
      </c>
      <c r="H3615" s="241">
        <v>0</v>
      </c>
      <c r="I3615" s="242" t="s">
        <v>4738</v>
      </c>
      <c r="J3615" s="242" t="s">
        <v>4739</v>
      </c>
      <c r="K3615" s="242" t="s">
        <v>4729</v>
      </c>
      <c r="L3615" s="242" t="s">
        <v>4730</v>
      </c>
      <c r="M3615" s="242" t="s">
        <v>4740</v>
      </c>
      <c r="N3615" s="242" t="s">
        <v>4741</v>
      </c>
      <c r="O3615" s="242" t="s">
        <v>18819</v>
      </c>
      <c r="P3615" s="242" t="s">
        <v>14128</v>
      </c>
      <c r="Q3615" s="242" t="s">
        <v>4733</v>
      </c>
    </row>
    <row r="3616" spans="1:17">
      <c r="A3616" s="242" t="s">
        <v>15957</v>
      </c>
      <c r="B3616" s="242" t="s">
        <v>14365</v>
      </c>
      <c r="C3616" s="242" t="s">
        <v>15958</v>
      </c>
      <c r="D3616" s="242" t="s">
        <v>4742</v>
      </c>
      <c r="E3616" s="242" t="s">
        <v>14150</v>
      </c>
      <c r="F3616" s="242"/>
      <c r="G3616" s="240">
        <v>60</v>
      </c>
      <c r="H3616" s="241">
        <v>0</v>
      </c>
      <c r="I3616" s="242" t="s">
        <v>4842</v>
      </c>
      <c r="J3616" s="242" t="s">
        <v>4843</v>
      </c>
      <c r="K3616" s="242" t="s">
        <v>4729</v>
      </c>
      <c r="L3616" s="242" t="s">
        <v>4832</v>
      </c>
      <c r="M3616" s="242" t="s">
        <v>5194</v>
      </c>
      <c r="N3616" s="242"/>
      <c r="O3616" s="242" t="s">
        <v>18819</v>
      </c>
      <c r="P3616" s="242" t="s">
        <v>14128</v>
      </c>
      <c r="Q3616" s="242" t="s">
        <v>8494</v>
      </c>
    </row>
    <row r="3617" spans="1:17">
      <c r="A3617" s="242" t="s">
        <v>15959</v>
      </c>
      <c r="B3617" s="242" t="s">
        <v>14362</v>
      </c>
      <c r="C3617" s="242" t="s">
        <v>15960</v>
      </c>
      <c r="D3617" s="242"/>
      <c r="E3617" s="242" t="s">
        <v>14130</v>
      </c>
      <c r="F3617" s="242" t="s">
        <v>4742</v>
      </c>
      <c r="G3617" s="240">
        <v>60</v>
      </c>
      <c r="H3617" s="241">
        <v>0</v>
      </c>
      <c r="I3617" s="242" t="s">
        <v>4780</v>
      </c>
      <c r="J3617" s="242" t="s">
        <v>4781</v>
      </c>
      <c r="K3617" s="242" t="s">
        <v>4729</v>
      </c>
      <c r="L3617" s="242" t="s">
        <v>4730</v>
      </c>
      <c r="M3617" s="242" t="s">
        <v>6439</v>
      </c>
      <c r="N3617" s="242"/>
      <c r="O3617" s="242" t="s">
        <v>18819</v>
      </c>
      <c r="P3617" s="242" t="s">
        <v>14128</v>
      </c>
      <c r="Q3617" s="242" t="s">
        <v>4733</v>
      </c>
    </row>
    <row r="3618" spans="1:17">
      <c r="A3618" s="242" t="s">
        <v>15961</v>
      </c>
      <c r="B3618" s="242" t="s">
        <v>14368</v>
      </c>
      <c r="C3618" s="242" t="s">
        <v>15962</v>
      </c>
      <c r="D3618" s="242" t="s">
        <v>4742</v>
      </c>
      <c r="E3618" s="242" t="s">
        <v>14150</v>
      </c>
      <c r="F3618" s="242"/>
      <c r="G3618" s="240">
        <v>60</v>
      </c>
      <c r="H3618" s="241">
        <v>0</v>
      </c>
      <c r="I3618" s="242" t="s">
        <v>4830</v>
      </c>
      <c r="J3618" s="242" t="s">
        <v>4831</v>
      </c>
      <c r="K3618" s="242" t="s">
        <v>4729</v>
      </c>
      <c r="L3618" s="242" t="s">
        <v>4832</v>
      </c>
      <c r="M3618" s="242" t="s">
        <v>5222</v>
      </c>
      <c r="N3618" s="242"/>
      <c r="O3618" s="242" t="s">
        <v>18819</v>
      </c>
      <c r="P3618" s="242" t="s">
        <v>14128</v>
      </c>
      <c r="Q3618" s="242" t="s">
        <v>8494</v>
      </c>
    </row>
    <row r="3619" spans="1:17">
      <c r="A3619" s="242" t="s">
        <v>15963</v>
      </c>
      <c r="B3619" s="242" t="s">
        <v>14379</v>
      </c>
      <c r="C3619" s="242" t="s">
        <v>15964</v>
      </c>
      <c r="D3619" s="242" t="s">
        <v>4742</v>
      </c>
      <c r="E3619" s="242" t="s">
        <v>14150</v>
      </c>
      <c r="F3619" s="242"/>
      <c r="G3619" s="240">
        <v>60</v>
      </c>
      <c r="H3619" s="241">
        <v>0</v>
      </c>
      <c r="I3619" s="242" t="s">
        <v>4830</v>
      </c>
      <c r="J3619" s="242" t="s">
        <v>4831</v>
      </c>
      <c r="K3619" s="242" t="s">
        <v>4729</v>
      </c>
      <c r="L3619" s="242" t="s">
        <v>4832</v>
      </c>
      <c r="M3619" s="242" t="s">
        <v>5283</v>
      </c>
      <c r="N3619" s="242"/>
      <c r="O3619" s="242" t="s">
        <v>18819</v>
      </c>
      <c r="P3619" s="242" t="s">
        <v>14128</v>
      </c>
      <c r="Q3619" s="242" t="s">
        <v>8494</v>
      </c>
    </row>
    <row r="3620" spans="1:17">
      <c r="A3620" s="242" t="s">
        <v>15965</v>
      </c>
      <c r="B3620" s="242" t="s">
        <v>14379</v>
      </c>
      <c r="C3620" s="242" t="s">
        <v>15966</v>
      </c>
      <c r="D3620" s="242" t="s">
        <v>4742</v>
      </c>
      <c r="E3620" s="242" t="s">
        <v>14150</v>
      </c>
      <c r="F3620" s="242"/>
      <c r="G3620" s="240">
        <v>60</v>
      </c>
      <c r="H3620" s="241">
        <v>0</v>
      </c>
      <c r="I3620" s="242" t="s">
        <v>4830</v>
      </c>
      <c r="J3620" s="242" t="s">
        <v>4831</v>
      </c>
      <c r="K3620" s="242" t="s">
        <v>4729</v>
      </c>
      <c r="L3620" s="242" t="s">
        <v>4832</v>
      </c>
      <c r="M3620" s="242" t="s">
        <v>5283</v>
      </c>
      <c r="N3620" s="242"/>
      <c r="O3620" s="242" t="s">
        <v>18819</v>
      </c>
      <c r="P3620" s="242" t="s">
        <v>14128</v>
      </c>
      <c r="Q3620" s="242" t="s">
        <v>8494</v>
      </c>
    </row>
    <row r="3621" spans="1:17">
      <c r="A3621" s="242" t="s">
        <v>15967</v>
      </c>
      <c r="B3621" s="242" t="s">
        <v>14365</v>
      </c>
      <c r="C3621" s="242" t="s">
        <v>15968</v>
      </c>
      <c r="D3621" s="242" t="s">
        <v>4742</v>
      </c>
      <c r="E3621" s="242" t="s">
        <v>14150</v>
      </c>
      <c r="F3621" s="242"/>
      <c r="G3621" s="240">
        <v>60</v>
      </c>
      <c r="H3621" s="241">
        <v>0</v>
      </c>
      <c r="I3621" s="242" t="s">
        <v>4842</v>
      </c>
      <c r="J3621" s="242" t="s">
        <v>4843</v>
      </c>
      <c r="K3621" s="242" t="s">
        <v>4729</v>
      </c>
      <c r="L3621" s="242" t="s">
        <v>4832</v>
      </c>
      <c r="M3621" s="242" t="s">
        <v>5264</v>
      </c>
      <c r="N3621" s="242"/>
      <c r="O3621" s="242" t="s">
        <v>18819</v>
      </c>
      <c r="P3621" s="242" t="s">
        <v>14128</v>
      </c>
      <c r="Q3621" s="242" t="s">
        <v>8494</v>
      </c>
    </row>
    <row r="3622" spans="1:17">
      <c r="A3622" s="242" t="s">
        <v>15969</v>
      </c>
      <c r="B3622" s="242" t="s">
        <v>14362</v>
      </c>
      <c r="C3622" s="242" t="s">
        <v>15970</v>
      </c>
      <c r="D3622" s="242"/>
      <c r="E3622" s="242" t="s">
        <v>14130</v>
      </c>
      <c r="F3622" s="242" t="s">
        <v>4742</v>
      </c>
      <c r="G3622" s="240">
        <v>60</v>
      </c>
      <c r="H3622" s="241">
        <v>0</v>
      </c>
      <c r="I3622" s="242" t="s">
        <v>4738</v>
      </c>
      <c r="J3622" s="242" t="s">
        <v>4739</v>
      </c>
      <c r="K3622" s="242" t="s">
        <v>4729</v>
      </c>
      <c r="L3622" s="242" t="s">
        <v>4730</v>
      </c>
      <c r="M3622" s="242" t="s">
        <v>4785</v>
      </c>
      <c r="N3622" s="242"/>
      <c r="O3622" s="242" t="s">
        <v>18819</v>
      </c>
      <c r="P3622" s="242" t="s">
        <v>14128</v>
      </c>
      <c r="Q3622" s="242" t="s">
        <v>4733</v>
      </c>
    </row>
    <row r="3623" spans="1:17">
      <c r="A3623" s="242" t="s">
        <v>15971</v>
      </c>
      <c r="B3623" s="242" t="s">
        <v>14368</v>
      </c>
      <c r="C3623" s="242" t="s">
        <v>15972</v>
      </c>
      <c r="D3623" s="242" t="s">
        <v>4742</v>
      </c>
      <c r="E3623" s="242" t="s">
        <v>14150</v>
      </c>
      <c r="F3623" s="242"/>
      <c r="G3623" s="240">
        <v>60</v>
      </c>
      <c r="H3623" s="241">
        <v>0</v>
      </c>
      <c r="I3623" s="242" t="s">
        <v>4842</v>
      </c>
      <c r="J3623" s="242" t="s">
        <v>4843</v>
      </c>
      <c r="K3623" s="242" t="s">
        <v>4729</v>
      </c>
      <c r="L3623" s="242" t="s">
        <v>4832</v>
      </c>
      <c r="M3623" s="242" t="s">
        <v>5325</v>
      </c>
      <c r="N3623" s="242"/>
      <c r="O3623" s="242" t="s">
        <v>18819</v>
      </c>
      <c r="P3623" s="242" t="s">
        <v>14128</v>
      </c>
      <c r="Q3623" s="242" t="s">
        <v>8494</v>
      </c>
    </row>
    <row r="3624" spans="1:17">
      <c r="A3624" s="242" t="s">
        <v>15973</v>
      </c>
      <c r="B3624" s="242" t="s">
        <v>14368</v>
      </c>
      <c r="C3624" s="242" t="s">
        <v>15974</v>
      </c>
      <c r="D3624" s="242" t="s">
        <v>4742</v>
      </c>
      <c r="E3624" s="242" t="s">
        <v>14150</v>
      </c>
      <c r="F3624" s="242"/>
      <c r="G3624" s="240">
        <v>60</v>
      </c>
      <c r="H3624" s="241">
        <v>0</v>
      </c>
      <c r="I3624" s="242" t="s">
        <v>9474</v>
      </c>
      <c r="J3624" s="242" t="s">
        <v>9475</v>
      </c>
      <c r="K3624" s="242" t="s">
        <v>4729</v>
      </c>
      <c r="L3624" s="242" t="s">
        <v>4832</v>
      </c>
      <c r="M3624" s="242" t="s">
        <v>4991</v>
      </c>
      <c r="N3624" s="242"/>
      <c r="O3624" s="242" t="s">
        <v>18819</v>
      </c>
      <c r="P3624" s="242" t="s">
        <v>14128</v>
      </c>
      <c r="Q3624" s="242" t="s">
        <v>8494</v>
      </c>
    </row>
    <row r="3625" spans="1:17">
      <c r="A3625" s="242" t="s">
        <v>15975</v>
      </c>
      <c r="B3625" s="242" t="s">
        <v>14368</v>
      </c>
      <c r="C3625" s="242" t="s">
        <v>15976</v>
      </c>
      <c r="D3625" s="242" t="s">
        <v>4742</v>
      </c>
      <c r="E3625" s="242" t="s">
        <v>14150</v>
      </c>
      <c r="F3625" s="242"/>
      <c r="G3625" s="240">
        <v>60</v>
      </c>
      <c r="H3625" s="241">
        <v>0</v>
      </c>
      <c r="I3625" s="242" t="s">
        <v>9474</v>
      </c>
      <c r="J3625" s="242" t="s">
        <v>9475</v>
      </c>
      <c r="K3625" s="242" t="s">
        <v>4729</v>
      </c>
      <c r="L3625" s="242" t="s">
        <v>4832</v>
      </c>
      <c r="M3625" s="242" t="s">
        <v>4991</v>
      </c>
      <c r="N3625" s="242"/>
      <c r="O3625" s="242" t="s">
        <v>18819</v>
      </c>
      <c r="P3625" s="242" t="s">
        <v>14128</v>
      </c>
      <c r="Q3625" s="242" t="s">
        <v>8494</v>
      </c>
    </row>
    <row r="3626" spans="1:17">
      <c r="A3626" s="242" t="s">
        <v>15977</v>
      </c>
      <c r="B3626" s="242" t="s">
        <v>14362</v>
      </c>
      <c r="C3626" s="242" t="s">
        <v>15978</v>
      </c>
      <c r="D3626" s="242"/>
      <c r="E3626" s="242" t="s">
        <v>14130</v>
      </c>
      <c r="F3626" s="242" t="s">
        <v>4742</v>
      </c>
      <c r="G3626" s="240">
        <v>60</v>
      </c>
      <c r="H3626" s="241">
        <v>0</v>
      </c>
      <c r="I3626" s="242" t="s">
        <v>4780</v>
      </c>
      <c r="J3626" s="242" t="s">
        <v>4781</v>
      </c>
      <c r="K3626" s="242" t="s">
        <v>4729</v>
      </c>
      <c r="L3626" s="242" t="s">
        <v>4730</v>
      </c>
      <c r="M3626" s="242" t="s">
        <v>6439</v>
      </c>
      <c r="N3626" s="242"/>
      <c r="O3626" s="242" t="s">
        <v>18819</v>
      </c>
      <c r="P3626" s="242" t="s">
        <v>14128</v>
      </c>
      <c r="Q3626" s="242" t="s">
        <v>4733</v>
      </c>
    </row>
    <row r="3627" spans="1:17">
      <c r="A3627" s="242" t="s">
        <v>15979</v>
      </c>
      <c r="B3627" s="242" t="s">
        <v>14365</v>
      </c>
      <c r="C3627" s="242" t="s">
        <v>15980</v>
      </c>
      <c r="D3627" s="242" t="s">
        <v>4742</v>
      </c>
      <c r="E3627" s="242" t="s">
        <v>14150</v>
      </c>
      <c r="F3627" s="242"/>
      <c r="G3627" s="240">
        <v>60</v>
      </c>
      <c r="H3627" s="241">
        <v>0</v>
      </c>
      <c r="I3627" s="242" t="s">
        <v>4842</v>
      </c>
      <c r="J3627" s="242" t="s">
        <v>4843</v>
      </c>
      <c r="K3627" s="242" t="s">
        <v>4729</v>
      </c>
      <c r="L3627" s="242" t="s">
        <v>4832</v>
      </c>
      <c r="M3627" s="242" t="s">
        <v>5194</v>
      </c>
      <c r="N3627" s="242"/>
      <c r="O3627" s="242" t="s">
        <v>18819</v>
      </c>
      <c r="P3627" s="242" t="s">
        <v>14128</v>
      </c>
      <c r="Q3627" s="242" t="s">
        <v>8494</v>
      </c>
    </row>
    <row r="3628" spans="1:17">
      <c r="A3628" s="242" t="s">
        <v>15981</v>
      </c>
      <c r="B3628" s="242" t="s">
        <v>14368</v>
      </c>
      <c r="C3628" s="242" t="s">
        <v>15982</v>
      </c>
      <c r="D3628" s="242" t="s">
        <v>4742</v>
      </c>
      <c r="E3628" s="242" t="s">
        <v>14150</v>
      </c>
      <c r="F3628" s="242"/>
      <c r="G3628" s="240">
        <v>60</v>
      </c>
      <c r="H3628" s="241">
        <v>0</v>
      </c>
      <c r="I3628" s="242" t="s">
        <v>4830</v>
      </c>
      <c r="J3628" s="242" t="s">
        <v>4831</v>
      </c>
      <c r="K3628" s="242" t="s">
        <v>4729</v>
      </c>
      <c r="L3628" s="242" t="s">
        <v>4832</v>
      </c>
      <c r="M3628" s="242" t="s">
        <v>5222</v>
      </c>
      <c r="N3628" s="242"/>
      <c r="O3628" s="242" t="s">
        <v>18819</v>
      </c>
      <c r="P3628" s="242" t="s">
        <v>14128</v>
      </c>
      <c r="Q3628" s="242" t="s">
        <v>8494</v>
      </c>
    </row>
    <row r="3629" spans="1:17">
      <c r="A3629" s="242" t="s">
        <v>15983</v>
      </c>
      <c r="B3629" s="242" t="s">
        <v>14368</v>
      </c>
      <c r="C3629" s="242" t="s">
        <v>15984</v>
      </c>
      <c r="D3629" s="242" t="s">
        <v>4742</v>
      </c>
      <c r="E3629" s="242" t="s">
        <v>14150</v>
      </c>
      <c r="F3629" s="242"/>
      <c r="G3629" s="240">
        <v>60</v>
      </c>
      <c r="H3629" s="241">
        <v>0</v>
      </c>
      <c r="I3629" s="242" t="s">
        <v>4842</v>
      </c>
      <c r="J3629" s="242" t="s">
        <v>4843</v>
      </c>
      <c r="K3629" s="242" t="s">
        <v>4729</v>
      </c>
      <c r="L3629" s="242" t="s">
        <v>4832</v>
      </c>
      <c r="M3629" s="242" t="s">
        <v>5325</v>
      </c>
      <c r="N3629" s="242"/>
      <c r="O3629" s="242" t="s">
        <v>18819</v>
      </c>
      <c r="P3629" s="242" t="s">
        <v>14128</v>
      </c>
      <c r="Q3629" s="242" t="s">
        <v>8494</v>
      </c>
    </row>
    <row r="3630" spans="1:17">
      <c r="A3630" s="242" t="s">
        <v>15985</v>
      </c>
      <c r="B3630" s="242" t="s">
        <v>14368</v>
      </c>
      <c r="C3630" s="242" t="s">
        <v>15986</v>
      </c>
      <c r="D3630" s="242" t="s">
        <v>4742</v>
      </c>
      <c r="E3630" s="242" t="s">
        <v>14150</v>
      </c>
      <c r="F3630" s="242"/>
      <c r="G3630" s="240">
        <v>60</v>
      </c>
      <c r="H3630" s="241">
        <v>0</v>
      </c>
      <c r="I3630" s="242" t="s">
        <v>4830</v>
      </c>
      <c r="J3630" s="242" t="s">
        <v>4831</v>
      </c>
      <c r="K3630" s="242" t="s">
        <v>4729</v>
      </c>
      <c r="L3630" s="242" t="s">
        <v>4832</v>
      </c>
      <c r="M3630" s="242" t="s">
        <v>5222</v>
      </c>
      <c r="N3630" s="242"/>
      <c r="O3630" s="242" t="s">
        <v>18819</v>
      </c>
      <c r="P3630" s="242" t="s">
        <v>14128</v>
      </c>
      <c r="Q3630" s="242" t="s">
        <v>8494</v>
      </c>
    </row>
    <row r="3631" spans="1:17">
      <c r="A3631" s="242" t="s">
        <v>15987</v>
      </c>
      <c r="B3631" s="242" t="s">
        <v>14922</v>
      </c>
      <c r="C3631" s="242" t="s">
        <v>15988</v>
      </c>
      <c r="D3631" s="242"/>
      <c r="E3631" s="242" t="s">
        <v>14130</v>
      </c>
      <c r="F3631" s="242" t="s">
        <v>4742</v>
      </c>
      <c r="G3631" s="240">
        <v>60</v>
      </c>
      <c r="H3631" s="241">
        <v>0</v>
      </c>
      <c r="I3631" s="242" t="s">
        <v>4738</v>
      </c>
      <c r="J3631" s="242" t="s">
        <v>4739</v>
      </c>
      <c r="K3631" s="242" t="s">
        <v>4729</v>
      </c>
      <c r="L3631" s="242" t="s">
        <v>4730</v>
      </c>
      <c r="M3631" s="242" t="s">
        <v>6396</v>
      </c>
      <c r="N3631" s="242"/>
      <c r="O3631" s="242" t="s">
        <v>18819</v>
      </c>
      <c r="P3631" s="242" t="s">
        <v>14128</v>
      </c>
      <c r="Q3631" s="242" t="s">
        <v>4733</v>
      </c>
    </row>
    <row r="3632" spans="1:17">
      <c r="A3632" s="242" t="s">
        <v>15989</v>
      </c>
      <c r="B3632" s="242" t="s">
        <v>14362</v>
      </c>
      <c r="C3632" s="242" t="s">
        <v>15990</v>
      </c>
      <c r="D3632" s="242"/>
      <c r="E3632" s="242" t="s">
        <v>14130</v>
      </c>
      <c r="F3632" s="242" t="s">
        <v>4742</v>
      </c>
      <c r="G3632" s="240">
        <v>60</v>
      </c>
      <c r="H3632" s="241">
        <v>0</v>
      </c>
      <c r="I3632" s="242" t="s">
        <v>4738</v>
      </c>
      <c r="J3632" s="242" t="s">
        <v>4739</v>
      </c>
      <c r="K3632" s="242" t="s">
        <v>4729</v>
      </c>
      <c r="L3632" s="242" t="s">
        <v>4730</v>
      </c>
      <c r="M3632" s="242" t="s">
        <v>4740</v>
      </c>
      <c r="N3632" s="242" t="s">
        <v>8480</v>
      </c>
      <c r="O3632" s="242" t="s">
        <v>18819</v>
      </c>
      <c r="P3632" s="242" t="s">
        <v>14128</v>
      </c>
      <c r="Q3632" s="242" t="s">
        <v>4733</v>
      </c>
    </row>
    <row r="3633" spans="1:17">
      <c r="A3633" s="242" t="s">
        <v>15991</v>
      </c>
      <c r="B3633" s="242" t="s">
        <v>14362</v>
      </c>
      <c r="C3633" s="242" t="s">
        <v>15992</v>
      </c>
      <c r="D3633" s="242"/>
      <c r="E3633" s="242" t="s">
        <v>14130</v>
      </c>
      <c r="F3633" s="242" t="s">
        <v>4742</v>
      </c>
      <c r="G3633" s="240">
        <v>60</v>
      </c>
      <c r="H3633" s="241">
        <v>0</v>
      </c>
      <c r="I3633" s="242" t="s">
        <v>4738</v>
      </c>
      <c r="J3633" s="242" t="s">
        <v>4739</v>
      </c>
      <c r="K3633" s="242" t="s">
        <v>4729</v>
      </c>
      <c r="L3633" s="242" t="s">
        <v>4730</v>
      </c>
      <c r="M3633" s="242" t="s">
        <v>4740</v>
      </c>
      <c r="N3633" s="242" t="s">
        <v>11776</v>
      </c>
      <c r="O3633" s="242" t="s">
        <v>18819</v>
      </c>
      <c r="P3633" s="242" t="s">
        <v>14128</v>
      </c>
      <c r="Q3633" s="242" t="s">
        <v>4733</v>
      </c>
    </row>
    <row r="3634" spans="1:17">
      <c r="A3634" s="242" t="s">
        <v>15993</v>
      </c>
      <c r="B3634" s="242" t="s">
        <v>14362</v>
      </c>
      <c r="C3634" s="242" t="s">
        <v>15994</v>
      </c>
      <c r="D3634" s="242"/>
      <c r="E3634" s="242" t="s">
        <v>14130</v>
      </c>
      <c r="F3634" s="242" t="s">
        <v>4742</v>
      </c>
      <c r="G3634" s="240">
        <v>60</v>
      </c>
      <c r="H3634" s="241">
        <v>0</v>
      </c>
      <c r="I3634" s="242" t="s">
        <v>4747</v>
      </c>
      <c r="J3634" s="242" t="s">
        <v>4748</v>
      </c>
      <c r="K3634" s="242" t="s">
        <v>4729</v>
      </c>
      <c r="L3634" s="242" t="s">
        <v>4730</v>
      </c>
      <c r="M3634" s="242" t="s">
        <v>4908</v>
      </c>
      <c r="N3634" s="242" t="s">
        <v>7022</v>
      </c>
      <c r="O3634" s="242" t="s">
        <v>18819</v>
      </c>
      <c r="P3634" s="242" t="s">
        <v>14128</v>
      </c>
      <c r="Q3634" s="242" t="s">
        <v>4733</v>
      </c>
    </row>
    <row r="3635" spans="1:17">
      <c r="A3635" s="242" t="s">
        <v>15995</v>
      </c>
      <c r="B3635" s="242" t="s">
        <v>14368</v>
      </c>
      <c r="C3635" s="242" t="s">
        <v>15996</v>
      </c>
      <c r="D3635" s="242" t="s">
        <v>4742</v>
      </c>
      <c r="E3635" s="242" t="s">
        <v>14150</v>
      </c>
      <c r="F3635" s="242"/>
      <c r="G3635" s="240">
        <v>60</v>
      </c>
      <c r="H3635" s="241">
        <v>0</v>
      </c>
      <c r="I3635" s="242" t="s">
        <v>4842</v>
      </c>
      <c r="J3635" s="242" t="s">
        <v>4843</v>
      </c>
      <c r="K3635" s="242" t="s">
        <v>4729</v>
      </c>
      <c r="L3635" s="242" t="s">
        <v>4832</v>
      </c>
      <c r="M3635" s="242" t="s">
        <v>5202</v>
      </c>
      <c r="N3635" s="242"/>
      <c r="O3635" s="242" t="s">
        <v>18819</v>
      </c>
      <c r="P3635" s="242" t="s">
        <v>14128</v>
      </c>
      <c r="Q3635" s="242" t="s">
        <v>8494</v>
      </c>
    </row>
    <row r="3636" spans="1:17">
      <c r="A3636" s="242" t="s">
        <v>15997</v>
      </c>
      <c r="B3636" s="242" t="s">
        <v>14479</v>
      </c>
      <c r="C3636" s="242" t="s">
        <v>15998</v>
      </c>
      <c r="D3636" s="242" t="s">
        <v>4742</v>
      </c>
      <c r="E3636" s="242" t="s">
        <v>14150</v>
      </c>
      <c r="F3636" s="242"/>
      <c r="G3636" s="240">
        <v>60</v>
      </c>
      <c r="H3636" s="241">
        <v>0</v>
      </c>
      <c r="I3636" s="242" t="s">
        <v>4848</v>
      </c>
      <c r="J3636" s="242" t="s">
        <v>4849</v>
      </c>
      <c r="K3636" s="242" t="s">
        <v>4729</v>
      </c>
      <c r="L3636" s="242" t="s">
        <v>4832</v>
      </c>
      <c r="M3636" s="242" t="s">
        <v>6018</v>
      </c>
      <c r="N3636" s="242"/>
      <c r="O3636" s="242" t="s">
        <v>18819</v>
      </c>
      <c r="P3636" s="242" t="s">
        <v>14128</v>
      </c>
      <c r="Q3636" s="242" t="s">
        <v>8494</v>
      </c>
    </row>
    <row r="3637" spans="1:17">
      <c r="A3637" s="242" t="s">
        <v>15999</v>
      </c>
      <c r="B3637" s="242" t="s">
        <v>14479</v>
      </c>
      <c r="C3637" s="242" t="s">
        <v>16000</v>
      </c>
      <c r="D3637" s="242" t="s">
        <v>4742</v>
      </c>
      <c r="E3637" s="242" t="s">
        <v>14150</v>
      </c>
      <c r="F3637" s="242"/>
      <c r="G3637" s="240">
        <v>60</v>
      </c>
      <c r="H3637" s="241">
        <v>0</v>
      </c>
      <c r="I3637" s="242" t="s">
        <v>4848</v>
      </c>
      <c r="J3637" s="242" t="s">
        <v>4849</v>
      </c>
      <c r="K3637" s="242" t="s">
        <v>4729</v>
      </c>
      <c r="L3637" s="242" t="s">
        <v>4832</v>
      </c>
      <c r="M3637" s="242" t="s">
        <v>6018</v>
      </c>
      <c r="N3637" s="242"/>
      <c r="O3637" s="242" t="s">
        <v>18819</v>
      </c>
      <c r="P3637" s="242" t="s">
        <v>14128</v>
      </c>
      <c r="Q3637" s="242" t="s">
        <v>8494</v>
      </c>
    </row>
    <row r="3638" spans="1:17">
      <c r="A3638" s="242" t="s">
        <v>16001</v>
      </c>
      <c r="B3638" s="242" t="s">
        <v>14368</v>
      </c>
      <c r="C3638" s="242" t="s">
        <v>16002</v>
      </c>
      <c r="D3638" s="242" t="s">
        <v>4742</v>
      </c>
      <c r="E3638" s="242" t="s">
        <v>14150</v>
      </c>
      <c r="F3638" s="242"/>
      <c r="G3638" s="240">
        <v>60</v>
      </c>
      <c r="H3638" s="241">
        <v>0</v>
      </c>
      <c r="I3638" s="242" t="s">
        <v>4842</v>
      </c>
      <c r="J3638" s="242" t="s">
        <v>4843</v>
      </c>
      <c r="K3638" s="242" t="s">
        <v>4729</v>
      </c>
      <c r="L3638" s="242" t="s">
        <v>4832</v>
      </c>
      <c r="M3638" s="242" t="s">
        <v>5202</v>
      </c>
      <c r="N3638" s="242"/>
      <c r="O3638" s="242" t="s">
        <v>18819</v>
      </c>
      <c r="P3638" s="242" t="s">
        <v>14128</v>
      </c>
      <c r="Q3638" s="242" t="s">
        <v>8494</v>
      </c>
    </row>
    <row r="3639" spans="1:17">
      <c r="A3639" s="242" t="s">
        <v>16003</v>
      </c>
      <c r="B3639" s="242" t="s">
        <v>14362</v>
      </c>
      <c r="C3639" s="242" t="s">
        <v>16004</v>
      </c>
      <c r="D3639" s="242"/>
      <c r="E3639" s="242" t="s">
        <v>14130</v>
      </c>
      <c r="F3639" s="242" t="s">
        <v>4742</v>
      </c>
      <c r="G3639" s="240">
        <v>60</v>
      </c>
      <c r="H3639" s="241">
        <v>0</v>
      </c>
      <c r="I3639" s="242" t="s">
        <v>4808</v>
      </c>
      <c r="J3639" s="242" t="s">
        <v>4809</v>
      </c>
      <c r="K3639" s="242" t="s">
        <v>4729</v>
      </c>
      <c r="L3639" s="242" t="s">
        <v>4730</v>
      </c>
      <c r="M3639" s="242" t="s">
        <v>5113</v>
      </c>
      <c r="N3639" s="242"/>
      <c r="O3639" s="242" t="s">
        <v>18819</v>
      </c>
      <c r="P3639" s="242" t="s">
        <v>14128</v>
      </c>
      <c r="Q3639" s="242" t="s">
        <v>4733</v>
      </c>
    </row>
    <row r="3640" spans="1:17">
      <c r="A3640" s="242" t="s">
        <v>16005</v>
      </c>
      <c r="B3640" s="242" t="s">
        <v>14368</v>
      </c>
      <c r="C3640" s="242" t="s">
        <v>16006</v>
      </c>
      <c r="D3640" s="242" t="s">
        <v>4742</v>
      </c>
      <c r="E3640" s="242" t="s">
        <v>14150</v>
      </c>
      <c r="F3640" s="242"/>
      <c r="G3640" s="240">
        <v>60</v>
      </c>
      <c r="H3640" s="241">
        <v>0</v>
      </c>
      <c r="I3640" s="242" t="s">
        <v>4842</v>
      </c>
      <c r="J3640" s="242" t="s">
        <v>4843</v>
      </c>
      <c r="K3640" s="242" t="s">
        <v>4729</v>
      </c>
      <c r="L3640" s="242" t="s">
        <v>4832</v>
      </c>
      <c r="M3640" s="242" t="s">
        <v>5202</v>
      </c>
      <c r="N3640" s="242"/>
      <c r="O3640" s="242" t="s">
        <v>18819</v>
      </c>
      <c r="P3640" s="242" t="s">
        <v>14128</v>
      </c>
      <c r="Q3640" s="242" t="s">
        <v>8494</v>
      </c>
    </row>
    <row r="3641" spans="1:17">
      <c r="A3641" s="242" t="s">
        <v>16007</v>
      </c>
      <c r="B3641" s="242" t="s">
        <v>14368</v>
      </c>
      <c r="C3641" s="242" t="s">
        <v>16008</v>
      </c>
      <c r="D3641" s="242" t="s">
        <v>4742</v>
      </c>
      <c r="E3641" s="242" t="s">
        <v>14150</v>
      </c>
      <c r="F3641" s="242"/>
      <c r="G3641" s="240">
        <v>60</v>
      </c>
      <c r="H3641" s="241">
        <v>0</v>
      </c>
      <c r="I3641" s="242" t="s">
        <v>9474</v>
      </c>
      <c r="J3641" s="242" t="s">
        <v>9475</v>
      </c>
      <c r="K3641" s="242" t="s">
        <v>4729</v>
      </c>
      <c r="L3641" s="242" t="s">
        <v>4832</v>
      </c>
      <c r="M3641" s="242" t="s">
        <v>5212</v>
      </c>
      <c r="N3641" s="242"/>
      <c r="O3641" s="242" t="s">
        <v>18819</v>
      </c>
      <c r="P3641" s="242" t="s">
        <v>14128</v>
      </c>
      <c r="Q3641" s="242" t="s">
        <v>8494</v>
      </c>
    </row>
    <row r="3642" spans="1:17">
      <c r="A3642" s="242" t="s">
        <v>16009</v>
      </c>
      <c r="B3642" s="242" t="s">
        <v>14362</v>
      </c>
      <c r="C3642" s="242" t="s">
        <v>16010</v>
      </c>
      <c r="D3642" s="242"/>
      <c r="E3642" s="242" t="s">
        <v>14130</v>
      </c>
      <c r="F3642" s="242" t="s">
        <v>4742</v>
      </c>
      <c r="G3642" s="240">
        <v>60</v>
      </c>
      <c r="H3642" s="241">
        <v>0</v>
      </c>
      <c r="I3642" s="242" t="s">
        <v>4775</v>
      </c>
      <c r="J3642" s="242" t="s">
        <v>4776</v>
      </c>
      <c r="K3642" s="242" t="s">
        <v>4729</v>
      </c>
      <c r="L3642" s="242" t="s">
        <v>4730</v>
      </c>
      <c r="M3642" s="242" t="s">
        <v>4908</v>
      </c>
      <c r="N3642" s="242" t="s">
        <v>7937</v>
      </c>
      <c r="O3642" s="242" t="s">
        <v>18819</v>
      </c>
      <c r="P3642" s="242" t="s">
        <v>14128</v>
      </c>
      <c r="Q3642" s="242" t="s">
        <v>4733</v>
      </c>
    </row>
    <row r="3643" spans="1:17">
      <c r="A3643" s="242" t="s">
        <v>16011</v>
      </c>
      <c r="B3643" s="242" t="s">
        <v>14388</v>
      </c>
      <c r="C3643" s="242" t="s">
        <v>16012</v>
      </c>
      <c r="D3643" s="242"/>
      <c r="E3643" s="242" t="s">
        <v>14130</v>
      </c>
      <c r="F3643" s="242" t="s">
        <v>4742</v>
      </c>
      <c r="G3643" s="240">
        <v>60</v>
      </c>
      <c r="H3643" s="241">
        <v>0</v>
      </c>
      <c r="I3643" s="242" t="s">
        <v>4780</v>
      </c>
      <c r="J3643" s="242" t="s">
        <v>4781</v>
      </c>
      <c r="K3643" s="242" t="s">
        <v>4729</v>
      </c>
      <c r="L3643" s="242" t="s">
        <v>4730</v>
      </c>
      <c r="M3643" s="242" t="s">
        <v>4937</v>
      </c>
      <c r="N3643" s="242"/>
      <c r="O3643" s="242" t="s">
        <v>18819</v>
      </c>
      <c r="P3643" s="242" t="s">
        <v>14128</v>
      </c>
      <c r="Q3643" s="242" t="s">
        <v>4733</v>
      </c>
    </row>
    <row r="3644" spans="1:17">
      <c r="A3644" s="242" t="s">
        <v>16013</v>
      </c>
      <c r="B3644" s="242" t="s">
        <v>14353</v>
      </c>
      <c r="C3644" s="242" t="s">
        <v>16014</v>
      </c>
      <c r="D3644" s="242"/>
      <c r="E3644" s="242" t="s">
        <v>14130</v>
      </c>
      <c r="F3644" s="242" t="s">
        <v>4742</v>
      </c>
      <c r="G3644" s="240">
        <v>60</v>
      </c>
      <c r="H3644" s="241">
        <v>0</v>
      </c>
      <c r="I3644" s="242" t="s">
        <v>4808</v>
      </c>
      <c r="J3644" s="242" t="s">
        <v>4809</v>
      </c>
      <c r="K3644" s="242" t="s">
        <v>4729</v>
      </c>
      <c r="L3644" s="242" t="s">
        <v>4730</v>
      </c>
      <c r="M3644" s="242" t="s">
        <v>4810</v>
      </c>
      <c r="N3644" s="242"/>
      <c r="O3644" s="242" t="s">
        <v>18819</v>
      </c>
      <c r="P3644" s="242" t="s">
        <v>14128</v>
      </c>
      <c r="Q3644" s="242" t="s">
        <v>4733</v>
      </c>
    </row>
    <row r="3645" spans="1:17">
      <c r="A3645" s="242" t="s">
        <v>16015</v>
      </c>
      <c r="B3645" s="242" t="s">
        <v>14368</v>
      </c>
      <c r="C3645" s="242" t="s">
        <v>16016</v>
      </c>
      <c r="D3645" s="242" t="s">
        <v>4742</v>
      </c>
      <c r="E3645" s="242" t="s">
        <v>14150</v>
      </c>
      <c r="F3645" s="242"/>
      <c r="G3645" s="240">
        <v>60</v>
      </c>
      <c r="H3645" s="241">
        <v>0</v>
      </c>
      <c r="I3645" s="242" t="s">
        <v>4830</v>
      </c>
      <c r="J3645" s="242" t="s">
        <v>4831</v>
      </c>
      <c r="K3645" s="242" t="s">
        <v>4729</v>
      </c>
      <c r="L3645" s="242" t="s">
        <v>4832</v>
      </c>
      <c r="M3645" s="242" t="s">
        <v>4901</v>
      </c>
      <c r="N3645" s="242"/>
      <c r="O3645" s="242" t="s">
        <v>18819</v>
      </c>
      <c r="P3645" s="242" t="s">
        <v>14128</v>
      </c>
      <c r="Q3645" s="242" t="s">
        <v>8494</v>
      </c>
    </row>
    <row r="3646" spans="1:17">
      <c r="A3646" s="242" t="s">
        <v>16017</v>
      </c>
      <c r="B3646" s="242" t="s">
        <v>14479</v>
      </c>
      <c r="C3646" s="242" t="s">
        <v>16018</v>
      </c>
      <c r="D3646" s="242" t="s">
        <v>4742</v>
      </c>
      <c r="E3646" s="242" t="s">
        <v>14150</v>
      </c>
      <c r="F3646" s="242"/>
      <c r="G3646" s="240">
        <v>60</v>
      </c>
      <c r="H3646" s="241">
        <v>0</v>
      </c>
      <c r="I3646" s="242" t="s">
        <v>9474</v>
      </c>
      <c r="J3646" s="242" t="s">
        <v>9475</v>
      </c>
      <c r="K3646" s="242" t="s">
        <v>4729</v>
      </c>
      <c r="L3646" s="242" t="s">
        <v>4832</v>
      </c>
      <c r="M3646" s="242" t="s">
        <v>6018</v>
      </c>
      <c r="N3646" s="242"/>
      <c r="O3646" s="242" t="s">
        <v>18819</v>
      </c>
      <c r="P3646" s="242" t="s">
        <v>14128</v>
      </c>
      <c r="Q3646" s="242" t="s">
        <v>8494</v>
      </c>
    </row>
    <row r="3647" spans="1:17">
      <c r="A3647" s="242" t="s">
        <v>16019</v>
      </c>
      <c r="B3647" s="242" t="s">
        <v>14368</v>
      </c>
      <c r="C3647" s="242" t="s">
        <v>16020</v>
      </c>
      <c r="D3647" s="242" t="s">
        <v>4742</v>
      </c>
      <c r="E3647" s="242" t="s">
        <v>14150</v>
      </c>
      <c r="F3647" s="242"/>
      <c r="G3647" s="240">
        <v>60</v>
      </c>
      <c r="H3647" s="241">
        <v>0</v>
      </c>
      <c r="I3647" s="242" t="s">
        <v>4842</v>
      </c>
      <c r="J3647" s="242" t="s">
        <v>4843</v>
      </c>
      <c r="K3647" s="242" t="s">
        <v>4729</v>
      </c>
      <c r="L3647" s="242" t="s">
        <v>4832</v>
      </c>
      <c r="M3647" s="242" t="s">
        <v>4844</v>
      </c>
      <c r="N3647" s="242"/>
      <c r="O3647" s="242" t="s">
        <v>18819</v>
      </c>
      <c r="P3647" s="242" t="s">
        <v>14128</v>
      </c>
      <c r="Q3647" s="242" t="s">
        <v>8494</v>
      </c>
    </row>
    <row r="3648" spans="1:17">
      <c r="A3648" s="242" t="s">
        <v>16021</v>
      </c>
      <c r="B3648" s="242" t="s">
        <v>14368</v>
      </c>
      <c r="C3648" s="242" t="s">
        <v>16022</v>
      </c>
      <c r="D3648" s="242" t="s">
        <v>4742</v>
      </c>
      <c r="E3648" s="242" t="s">
        <v>14150</v>
      </c>
      <c r="F3648" s="242"/>
      <c r="G3648" s="240">
        <v>60</v>
      </c>
      <c r="H3648" s="241">
        <v>0</v>
      </c>
      <c r="I3648" s="242" t="s">
        <v>4830</v>
      </c>
      <c r="J3648" s="242" t="s">
        <v>4831</v>
      </c>
      <c r="K3648" s="242" t="s">
        <v>4729</v>
      </c>
      <c r="L3648" s="242" t="s">
        <v>4832</v>
      </c>
      <c r="M3648" s="242" t="s">
        <v>5153</v>
      </c>
      <c r="N3648" s="242"/>
      <c r="O3648" s="242" t="s">
        <v>18819</v>
      </c>
      <c r="P3648" s="242" t="s">
        <v>14128</v>
      </c>
      <c r="Q3648" s="242" t="s">
        <v>8494</v>
      </c>
    </row>
    <row r="3649" spans="1:17">
      <c r="A3649" s="242" t="s">
        <v>16023</v>
      </c>
      <c r="B3649" s="242" t="s">
        <v>14368</v>
      </c>
      <c r="C3649" s="242" t="s">
        <v>16024</v>
      </c>
      <c r="D3649" s="242" t="s">
        <v>4742</v>
      </c>
      <c r="E3649" s="242" t="s">
        <v>14150</v>
      </c>
      <c r="F3649" s="242"/>
      <c r="G3649" s="240">
        <v>60</v>
      </c>
      <c r="H3649" s="241">
        <v>0</v>
      </c>
      <c r="I3649" s="242" t="s">
        <v>4842</v>
      </c>
      <c r="J3649" s="242" t="s">
        <v>4843</v>
      </c>
      <c r="K3649" s="242" t="s">
        <v>4729</v>
      </c>
      <c r="L3649" s="242" t="s">
        <v>4832</v>
      </c>
      <c r="M3649" s="242" t="s">
        <v>4844</v>
      </c>
      <c r="N3649" s="242"/>
      <c r="O3649" s="242" t="s">
        <v>18819</v>
      </c>
      <c r="P3649" s="242" t="s">
        <v>14128</v>
      </c>
      <c r="Q3649" s="242" t="s">
        <v>8494</v>
      </c>
    </row>
    <row r="3650" spans="1:17">
      <c r="A3650" s="242" t="s">
        <v>16025</v>
      </c>
      <c r="B3650" s="242" t="s">
        <v>14368</v>
      </c>
      <c r="C3650" s="242" t="s">
        <v>16026</v>
      </c>
      <c r="D3650" s="242" t="s">
        <v>4742</v>
      </c>
      <c r="E3650" s="242" t="s">
        <v>14150</v>
      </c>
      <c r="F3650" s="242"/>
      <c r="G3650" s="240">
        <v>60</v>
      </c>
      <c r="H3650" s="241">
        <v>0</v>
      </c>
      <c r="I3650" s="242" t="s">
        <v>4830</v>
      </c>
      <c r="J3650" s="242" t="s">
        <v>4831</v>
      </c>
      <c r="K3650" s="242" t="s">
        <v>4729</v>
      </c>
      <c r="L3650" s="242" t="s">
        <v>4832</v>
      </c>
      <c r="M3650" s="242" t="s">
        <v>4901</v>
      </c>
      <c r="N3650" s="242"/>
      <c r="O3650" s="242" t="s">
        <v>18819</v>
      </c>
      <c r="P3650" s="242" t="s">
        <v>14128</v>
      </c>
      <c r="Q3650" s="242" t="s">
        <v>8494</v>
      </c>
    </row>
    <row r="3651" spans="1:17">
      <c r="A3651" s="242" t="s">
        <v>16027</v>
      </c>
      <c r="B3651" s="242" t="s">
        <v>14368</v>
      </c>
      <c r="C3651" s="242" t="s">
        <v>16028</v>
      </c>
      <c r="D3651" s="242" t="s">
        <v>4742</v>
      </c>
      <c r="E3651" s="242" t="s">
        <v>14150</v>
      </c>
      <c r="F3651" s="242"/>
      <c r="G3651" s="240">
        <v>60</v>
      </c>
      <c r="H3651" s="241">
        <v>0</v>
      </c>
      <c r="I3651" s="242" t="s">
        <v>9474</v>
      </c>
      <c r="J3651" s="242" t="s">
        <v>9475</v>
      </c>
      <c r="K3651" s="242" t="s">
        <v>4729</v>
      </c>
      <c r="L3651" s="242" t="s">
        <v>4832</v>
      </c>
      <c r="M3651" s="242" t="s">
        <v>5167</v>
      </c>
      <c r="N3651" s="242"/>
      <c r="O3651" s="242" t="s">
        <v>18819</v>
      </c>
      <c r="P3651" s="242" t="s">
        <v>14128</v>
      </c>
      <c r="Q3651" s="242" t="s">
        <v>8494</v>
      </c>
    </row>
    <row r="3652" spans="1:17">
      <c r="A3652" s="242" t="s">
        <v>16029</v>
      </c>
      <c r="B3652" s="242" t="s">
        <v>14922</v>
      </c>
      <c r="C3652" s="242" t="s">
        <v>16030</v>
      </c>
      <c r="D3652" s="242"/>
      <c r="E3652" s="242" t="s">
        <v>14130</v>
      </c>
      <c r="F3652" s="242" t="s">
        <v>4742</v>
      </c>
      <c r="G3652" s="240">
        <v>60</v>
      </c>
      <c r="H3652" s="241">
        <v>0</v>
      </c>
      <c r="I3652" s="242" t="s">
        <v>4747</v>
      </c>
      <c r="J3652" s="242" t="s">
        <v>4748</v>
      </c>
      <c r="K3652" s="242" t="s">
        <v>4729</v>
      </c>
      <c r="L3652" s="242" t="s">
        <v>4730</v>
      </c>
      <c r="M3652" s="242" t="s">
        <v>4908</v>
      </c>
      <c r="N3652" s="242" t="s">
        <v>10790</v>
      </c>
      <c r="O3652" s="242" t="s">
        <v>18819</v>
      </c>
      <c r="P3652" s="242" t="s">
        <v>14128</v>
      </c>
      <c r="Q3652" s="242" t="s">
        <v>4733</v>
      </c>
    </row>
    <row r="3653" spans="1:17">
      <c r="A3653" s="242" t="s">
        <v>16031</v>
      </c>
      <c r="B3653" s="242" t="s">
        <v>14368</v>
      </c>
      <c r="C3653" s="242" t="s">
        <v>16032</v>
      </c>
      <c r="D3653" s="242" t="s">
        <v>4742</v>
      </c>
      <c r="E3653" s="242" t="s">
        <v>14150</v>
      </c>
      <c r="F3653" s="242"/>
      <c r="G3653" s="240">
        <v>60</v>
      </c>
      <c r="H3653" s="241">
        <v>0</v>
      </c>
      <c r="I3653" s="242" t="s">
        <v>9474</v>
      </c>
      <c r="J3653" s="242" t="s">
        <v>9475</v>
      </c>
      <c r="K3653" s="242" t="s">
        <v>4729</v>
      </c>
      <c r="L3653" s="242" t="s">
        <v>4832</v>
      </c>
      <c r="M3653" s="242" t="s">
        <v>5212</v>
      </c>
      <c r="N3653" s="242"/>
      <c r="O3653" s="242" t="s">
        <v>18819</v>
      </c>
      <c r="P3653" s="242" t="s">
        <v>14128</v>
      </c>
      <c r="Q3653" s="242" t="s">
        <v>8494</v>
      </c>
    </row>
    <row r="3654" spans="1:17">
      <c r="A3654" s="242" t="s">
        <v>16033</v>
      </c>
      <c r="B3654" s="242" t="s">
        <v>14368</v>
      </c>
      <c r="C3654" s="242" t="s">
        <v>16034</v>
      </c>
      <c r="D3654" s="242" t="s">
        <v>4742</v>
      </c>
      <c r="E3654" s="242" t="s">
        <v>14150</v>
      </c>
      <c r="F3654" s="242"/>
      <c r="G3654" s="240">
        <v>60</v>
      </c>
      <c r="H3654" s="241">
        <v>0</v>
      </c>
      <c r="I3654" s="242" t="s">
        <v>4842</v>
      </c>
      <c r="J3654" s="242" t="s">
        <v>4843</v>
      </c>
      <c r="K3654" s="242" t="s">
        <v>4729</v>
      </c>
      <c r="L3654" s="242" t="s">
        <v>4832</v>
      </c>
      <c r="M3654" s="242" t="s">
        <v>4844</v>
      </c>
      <c r="N3654" s="242"/>
      <c r="O3654" s="242" t="s">
        <v>18819</v>
      </c>
      <c r="P3654" s="242" t="s">
        <v>14128</v>
      </c>
      <c r="Q3654" s="242" t="s">
        <v>8494</v>
      </c>
    </row>
    <row r="3655" spans="1:17">
      <c r="A3655" s="242" t="s">
        <v>16035</v>
      </c>
      <c r="B3655" s="242" t="s">
        <v>14368</v>
      </c>
      <c r="C3655" s="242" t="s">
        <v>16036</v>
      </c>
      <c r="D3655" s="242" t="s">
        <v>4742</v>
      </c>
      <c r="E3655" s="242" t="s">
        <v>14150</v>
      </c>
      <c r="F3655" s="242"/>
      <c r="G3655" s="240">
        <v>60</v>
      </c>
      <c r="H3655" s="241">
        <v>0</v>
      </c>
      <c r="I3655" s="242" t="s">
        <v>4830</v>
      </c>
      <c r="J3655" s="242" t="s">
        <v>4831</v>
      </c>
      <c r="K3655" s="242" t="s">
        <v>4729</v>
      </c>
      <c r="L3655" s="242" t="s">
        <v>4832</v>
      </c>
      <c r="M3655" s="242" t="s">
        <v>5222</v>
      </c>
      <c r="N3655" s="242"/>
      <c r="O3655" s="242" t="s">
        <v>18819</v>
      </c>
      <c r="P3655" s="242" t="s">
        <v>14128</v>
      </c>
      <c r="Q3655" s="242" t="s">
        <v>8494</v>
      </c>
    </row>
    <row r="3656" spans="1:17">
      <c r="A3656" s="242" t="s">
        <v>16037</v>
      </c>
      <c r="B3656" s="242" t="s">
        <v>14353</v>
      </c>
      <c r="C3656" s="242" t="s">
        <v>16038</v>
      </c>
      <c r="D3656" s="242"/>
      <c r="E3656" s="242" t="s">
        <v>14130</v>
      </c>
      <c r="F3656" s="242" t="s">
        <v>4742</v>
      </c>
      <c r="G3656" s="240">
        <v>60</v>
      </c>
      <c r="H3656" s="241">
        <v>0</v>
      </c>
      <c r="I3656" s="242" t="s">
        <v>4808</v>
      </c>
      <c r="J3656" s="242" t="s">
        <v>4809</v>
      </c>
      <c r="K3656" s="242" t="s">
        <v>4729</v>
      </c>
      <c r="L3656" s="242" t="s">
        <v>4730</v>
      </c>
      <c r="M3656" s="242" t="s">
        <v>4810</v>
      </c>
      <c r="N3656" s="242"/>
      <c r="O3656" s="242" t="s">
        <v>18819</v>
      </c>
      <c r="P3656" s="242" t="s">
        <v>14128</v>
      </c>
      <c r="Q3656" s="242" t="s">
        <v>4733</v>
      </c>
    </row>
    <row r="3657" spans="1:17">
      <c r="A3657" s="242" t="s">
        <v>16039</v>
      </c>
      <c r="B3657" s="242" t="s">
        <v>14368</v>
      </c>
      <c r="C3657" s="242" t="s">
        <v>16040</v>
      </c>
      <c r="D3657" s="242" t="s">
        <v>4742</v>
      </c>
      <c r="E3657" s="242" t="s">
        <v>14150</v>
      </c>
      <c r="F3657" s="242"/>
      <c r="G3657" s="240">
        <v>60</v>
      </c>
      <c r="H3657" s="241">
        <v>0</v>
      </c>
      <c r="I3657" s="242" t="s">
        <v>4830</v>
      </c>
      <c r="J3657" s="242" t="s">
        <v>4831</v>
      </c>
      <c r="K3657" s="242" t="s">
        <v>4729</v>
      </c>
      <c r="L3657" s="242" t="s">
        <v>4832</v>
      </c>
      <c r="M3657" s="242" t="s">
        <v>5222</v>
      </c>
      <c r="N3657" s="242"/>
      <c r="O3657" s="242" t="s">
        <v>18819</v>
      </c>
      <c r="P3657" s="242" t="s">
        <v>14128</v>
      </c>
      <c r="Q3657" s="242" t="s">
        <v>8494</v>
      </c>
    </row>
    <row r="3658" spans="1:17">
      <c r="A3658" s="242" t="s">
        <v>16041</v>
      </c>
      <c r="B3658" s="242" t="s">
        <v>14368</v>
      </c>
      <c r="C3658" s="242" t="s">
        <v>16042</v>
      </c>
      <c r="D3658" s="242" t="s">
        <v>4742</v>
      </c>
      <c r="E3658" s="242" t="s">
        <v>14150</v>
      </c>
      <c r="F3658" s="242"/>
      <c r="G3658" s="240">
        <v>60</v>
      </c>
      <c r="H3658" s="241">
        <v>0</v>
      </c>
      <c r="I3658" s="242" t="s">
        <v>4842</v>
      </c>
      <c r="J3658" s="242" t="s">
        <v>4843</v>
      </c>
      <c r="K3658" s="242" t="s">
        <v>4729</v>
      </c>
      <c r="L3658" s="242" t="s">
        <v>4832</v>
      </c>
      <c r="M3658" s="242" t="s">
        <v>5202</v>
      </c>
      <c r="N3658" s="242"/>
      <c r="O3658" s="242" t="s">
        <v>18819</v>
      </c>
      <c r="P3658" s="242" t="s">
        <v>14128</v>
      </c>
      <c r="Q3658" s="242" t="s">
        <v>8494</v>
      </c>
    </row>
    <row r="3659" spans="1:17">
      <c r="A3659" s="242" t="s">
        <v>16043</v>
      </c>
      <c r="B3659" s="242" t="s">
        <v>14353</v>
      </c>
      <c r="C3659" s="242" t="s">
        <v>16044</v>
      </c>
      <c r="D3659" s="242"/>
      <c r="E3659" s="242" t="s">
        <v>14130</v>
      </c>
      <c r="F3659" s="242" t="s">
        <v>4742</v>
      </c>
      <c r="G3659" s="240">
        <v>60</v>
      </c>
      <c r="H3659" s="241">
        <v>0</v>
      </c>
      <c r="I3659" s="242" t="s">
        <v>4820</v>
      </c>
      <c r="J3659" s="242" t="s">
        <v>4821</v>
      </c>
      <c r="K3659" s="242" t="s">
        <v>4729</v>
      </c>
      <c r="L3659" s="242" t="s">
        <v>4730</v>
      </c>
      <c r="M3659" s="242" t="s">
        <v>6564</v>
      </c>
      <c r="N3659" s="242"/>
      <c r="O3659" s="242" t="s">
        <v>18819</v>
      </c>
      <c r="P3659" s="242" t="s">
        <v>14128</v>
      </c>
      <c r="Q3659" s="242" t="s">
        <v>4733</v>
      </c>
    </row>
    <row r="3660" spans="1:17">
      <c r="A3660" s="242" t="s">
        <v>16045</v>
      </c>
      <c r="B3660" s="242" t="s">
        <v>14353</v>
      </c>
      <c r="C3660" s="242" t="s">
        <v>16046</v>
      </c>
      <c r="D3660" s="242"/>
      <c r="E3660" s="242" t="s">
        <v>14130</v>
      </c>
      <c r="F3660" s="242" t="s">
        <v>4742</v>
      </c>
      <c r="G3660" s="240">
        <v>60</v>
      </c>
      <c r="H3660" s="241">
        <v>0</v>
      </c>
      <c r="I3660" s="242" t="s">
        <v>4808</v>
      </c>
      <c r="J3660" s="242" t="s">
        <v>4809</v>
      </c>
      <c r="K3660" s="242" t="s">
        <v>4729</v>
      </c>
      <c r="L3660" s="242" t="s">
        <v>4730</v>
      </c>
      <c r="M3660" s="242" t="s">
        <v>4810</v>
      </c>
      <c r="N3660" s="242"/>
      <c r="O3660" s="242" t="s">
        <v>18819</v>
      </c>
      <c r="P3660" s="242" t="s">
        <v>14128</v>
      </c>
      <c r="Q3660" s="242" t="s">
        <v>4733</v>
      </c>
    </row>
    <row r="3661" spans="1:17">
      <c r="A3661" s="242" t="s">
        <v>16047</v>
      </c>
      <c r="B3661" s="242" t="s">
        <v>14388</v>
      </c>
      <c r="C3661" s="242" t="s">
        <v>16048</v>
      </c>
      <c r="D3661" s="242"/>
      <c r="E3661" s="242" t="s">
        <v>14130</v>
      </c>
      <c r="F3661" s="242" t="s">
        <v>4742</v>
      </c>
      <c r="G3661" s="240">
        <v>60</v>
      </c>
      <c r="H3661" s="241">
        <v>0</v>
      </c>
      <c r="I3661" s="242" t="s">
        <v>4808</v>
      </c>
      <c r="J3661" s="242" t="s">
        <v>4809</v>
      </c>
      <c r="K3661" s="242" t="s">
        <v>4729</v>
      </c>
      <c r="L3661" s="242" t="s">
        <v>4730</v>
      </c>
      <c r="M3661" s="242" t="s">
        <v>4731</v>
      </c>
      <c r="N3661" s="242"/>
      <c r="O3661" s="242" t="s">
        <v>18819</v>
      </c>
      <c r="P3661" s="242" t="s">
        <v>14128</v>
      </c>
      <c r="Q3661" s="242" t="s">
        <v>4733</v>
      </c>
    </row>
    <row r="3662" spans="1:17">
      <c r="A3662" s="242" t="s">
        <v>16049</v>
      </c>
      <c r="B3662" s="242" t="s">
        <v>16050</v>
      </c>
      <c r="C3662" s="242" t="s">
        <v>16051</v>
      </c>
      <c r="D3662" s="242"/>
      <c r="E3662" s="242" t="s">
        <v>14130</v>
      </c>
      <c r="F3662" s="242" t="s">
        <v>4742</v>
      </c>
      <c r="G3662" s="240">
        <v>60</v>
      </c>
      <c r="H3662" s="241">
        <v>0</v>
      </c>
      <c r="I3662" s="242" t="s">
        <v>4931</v>
      </c>
      <c r="J3662" s="242" t="s">
        <v>4932</v>
      </c>
      <c r="K3662" s="242" t="s">
        <v>4729</v>
      </c>
      <c r="L3662" s="242" t="s">
        <v>4730</v>
      </c>
      <c r="M3662" s="242" t="s">
        <v>4937</v>
      </c>
      <c r="N3662" s="242"/>
      <c r="O3662" s="242" t="s">
        <v>18819</v>
      </c>
      <c r="P3662" s="242" t="s">
        <v>14128</v>
      </c>
      <c r="Q3662" s="242" t="s">
        <v>4733</v>
      </c>
    </row>
    <row r="3663" spans="1:17">
      <c r="A3663" s="242" t="s">
        <v>16052</v>
      </c>
      <c r="B3663" s="242" t="s">
        <v>14368</v>
      </c>
      <c r="C3663" s="242" t="s">
        <v>16053</v>
      </c>
      <c r="D3663" s="242" t="s">
        <v>4742</v>
      </c>
      <c r="E3663" s="242" t="s">
        <v>14150</v>
      </c>
      <c r="F3663" s="242"/>
      <c r="G3663" s="240">
        <v>60</v>
      </c>
      <c r="H3663" s="241">
        <v>0</v>
      </c>
      <c r="I3663" s="242" t="s">
        <v>4842</v>
      </c>
      <c r="J3663" s="242" t="s">
        <v>4843</v>
      </c>
      <c r="K3663" s="242" t="s">
        <v>4729</v>
      </c>
      <c r="L3663" s="242" t="s">
        <v>4832</v>
      </c>
      <c r="M3663" s="242" t="s">
        <v>5202</v>
      </c>
      <c r="N3663" s="242"/>
      <c r="O3663" s="242" t="s">
        <v>18819</v>
      </c>
      <c r="P3663" s="242" t="s">
        <v>14128</v>
      </c>
      <c r="Q3663" s="242" t="s">
        <v>8494</v>
      </c>
    </row>
    <row r="3664" spans="1:17">
      <c r="A3664" s="242" t="s">
        <v>16054</v>
      </c>
      <c r="B3664" s="242" t="s">
        <v>14365</v>
      </c>
      <c r="C3664" s="242" t="s">
        <v>16055</v>
      </c>
      <c r="D3664" s="242" t="s">
        <v>4742</v>
      </c>
      <c r="E3664" s="242" t="s">
        <v>14150</v>
      </c>
      <c r="F3664" s="242"/>
      <c r="G3664" s="240">
        <v>60</v>
      </c>
      <c r="H3664" s="241">
        <v>0</v>
      </c>
      <c r="I3664" s="242" t="s">
        <v>4842</v>
      </c>
      <c r="J3664" s="242" t="s">
        <v>4843</v>
      </c>
      <c r="K3664" s="242" t="s">
        <v>4729</v>
      </c>
      <c r="L3664" s="242" t="s">
        <v>4832</v>
      </c>
      <c r="M3664" s="242" t="s">
        <v>5194</v>
      </c>
      <c r="N3664" s="242"/>
      <c r="O3664" s="242" t="s">
        <v>18819</v>
      </c>
      <c r="P3664" s="242" t="s">
        <v>14128</v>
      </c>
      <c r="Q3664" s="242" t="s">
        <v>8494</v>
      </c>
    </row>
    <row r="3665" spans="1:17">
      <c r="A3665" s="242" t="s">
        <v>16056</v>
      </c>
      <c r="B3665" s="242" t="s">
        <v>14353</v>
      </c>
      <c r="C3665" s="242" t="s">
        <v>16057</v>
      </c>
      <c r="D3665" s="242"/>
      <c r="E3665" s="242" t="s">
        <v>14130</v>
      </c>
      <c r="F3665" s="242" t="s">
        <v>4742</v>
      </c>
      <c r="G3665" s="240">
        <v>60</v>
      </c>
      <c r="H3665" s="241">
        <v>0</v>
      </c>
      <c r="I3665" s="242" t="s">
        <v>4780</v>
      </c>
      <c r="J3665" s="242" t="s">
        <v>4781</v>
      </c>
      <c r="K3665" s="242" t="s">
        <v>4729</v>
      </c>
      <c r="L3665" s="242" t="s">
        <v>4730</v>
      </c>
      <c r="M3665" s="242" t="s">
        <v>4816</v>
      </c>
      <c r="N3665" s="242"/>
      <c r="O3665" s="242" t="s">
        <v>18819</v>
      </c>
      <c r="P3665" s="242" t="s">
        <v>14128</v>
      </c>
      <c r="Q3665" s="242" t="s">
        <v>4733</v>
      </c>
    </row>
    <row r="3666" spans="1:17">
      <c r="A3666" s="242" t="s">
        <v>16058</v>
      </c>
      <c r="B3666" s="242" t="s">
        <v>14388</v>
      </c>
      <c r="C3666" s="242" t="s">
        <v>16059</v>
      </c>
      <c r="D3666" s="242"/>
      <c r="E3666" s="242" t="s">
        <v>14130</v>
      </c>
      <c r="F3666" s="242" t="s">
        <v>4742</v>
      </c>
      <c r="G3666" s="240">
        <v>60</v>
      </c>
      <c r="H3666" s="241">
        <v>0</v>
      </c>
      <c r="I3666" s="242" t="s">
        <v>4931</v>
      </c>
      <c r="J3666" s="242" t="s">
        <v>4932</v>
      </c>
      <c r="K3666" s="242" t="s">
        <v>4729</v>
      </c>
      <c r="L3666" s="242" t="s">
        <v>4730</v>
      </c>
      <c r="M3666" s="242" t="s">
        <v>4731</v>
      </c>
      <c r="N3666" s="242"/>
      <c r="O3666" s="242" t="s">
        <v>18819</v>
      </c>
      <c r="P3666" s="242" t="s">
        <v>14128</v>
      </c>
      <c r="Q3666" s="242" t="s">
        <v>4733</v>
      </c>
    </row>
    <row r="3667" spans="1:17">
      <c r="A3667" s="242" t="s">
        <v>16060</v>
      </c>
      <c r="B3667" s="242" t="s">
        <v>14362</v>
      </c>
      <c r="C3667" s="242" t="s">
        <v>16061</v>
      </c>
      <c r="D3667" s="242"/>
      <c r="E3667" s="242" t="s">
        <v>14130</v>
      </c>
      <c r="F3667" s="242" t="s">
        <v>4742</v>
      </c>
      <c r="G3667" s="240">
        <v>60</v>
      </c>
      <c r="H3667" s="241">
        <v>0</v>
      </c>
      <c r="I3667" s="242" t="s">
        <v>4738</v>
      </c>
      <c r="J3667" s="242" t="s">
        <v>4739</v>
      </c>
      <c r="K3667" s="242" t="s">
        <v>4729</v>
      </c>
      <c r="L3667" s="242" t="s">
        <v>4730</v>
      </c>
      <c r="M3667" s="242" t="s">
        <v>4785</v>
      </c>
      <c r="N3667" s="242"/>
      <c r="O3667" s="242" t="s">
        <v>18819</v>
      </c>
      <c r="P3667" s="242" t="s">
        <v>14128</v>
      </c>
      <c r="Q3667" s="242" t="s">
        <v>4733</v>
      </c>
    </row>
    <row r="3668" spans="1:17">
      <c r="A3668" s="242" t="s">
        <v>16062</v>
      </c>
      <c r="B3668" s="242" t="s">
        <v>14353</v>
      </c>
      <c r="C3668" s="242" t="s">
        <v>16063</v>
      </c>
      <c r="D3668" s="242"/>
      <c r="E3668" s="242" t="s">
        <v>14130</v>
      </c>
      <c r="F3668" s="242" t="s">
        <v>4742</v>
      </c>
      <c r="G3668" s="240">
        <v>60</v>
      </c>
      <c r="H3668" s="241">
        <v>0</v>
      </c>
      <c r="I3668" s="242" t="s">
        <v>4808</v>
      </c>
      <c r="J3668" s="242" t="s">
        <v>4809</v>
      </c>
      <c r="K3668" s="242" t="s">
        <v>4729</v>
      </c>
      <c r="L3668" s="242" t="s">
        <v>4730</v>
      </c>
      <c r="M3668" s="242" t="s">
        <v>4810</v>
      </c>
      <c r="N3668" s="242"/>
      <c r="O3668" s="242" t="s">
        <v>18819</v>
      </c>
      <c r="P3668" s="242" t="s">
        <v>14128</v>
      </c>
      <c r="Q3668" s="242" t="s">
        <v>4733</v>
      </c>
    </row>
    <row r="3669" spans="1:17">
      <c r="A3669" s="242" t="s">
        <v>16064</v>
      </c>
      <c r="B3669" s="242" t="s">
        <v>14368</v>
      </c>
      <c r="C3669" s="242" t="s">
        <v>16065</v>
      </c>
      <c r="D3669" s="242" t="s">
        <v>4742</v>
      </c>
      <c r="E3669" s="242" t="s">
        <v>14150</v>
      </c>
      <c r="F3669" s="242"/>
      <c r="G3669" s="240">
        <v>60</v>
      </c>
      <c r="H3669" s="241">
        <v>0</v>
      </c>
      <c r="I3669" s="242" t="s">
        <v>4842</v>
      </c>
      <c r="J3669" s="242" t="s">
        <v>4843</v>
      </c>
      <c r="K3669" s="242" t="s">
        <v>4729</v>
      </c>
      <c r="L3669" s="242" t="s">
        <v>4832</v>
      </c>
      <c r="M3669" s="242" t="s">
        <v>4844</v>
      </c>
      <c r="N3669" s="242"/>
      <c r="O3669" s="242" t="s">
        <v>18819</v>
      </c>
      <c r="P3669" s="242" t="s">
        <v>14128</v>
      </c>
      <c r="Q3669" s="242" t="s">
        <v>8494</v>
      </c>
    </row>
    <row r="3670" spans="1:17">
      <c r="A3670" s="242" t="s">
        <v>16066</v>
      </c>
      <c r="B3670" s="242" t="s">
        <v>14365</v>
      </c>
      <c r="C3670" s="242" t="s">
        <v>16067</v>
      </c>
      <c r="D3670" s="242" t="s">
        <v>4742</v>
      </c>
      <c r="E3670" s="242" t="s">
        <v>14150</v>
      </c>
      <c r="F3670" s="242"/>
      <c r="G3670" s="240">
        <v>60</v>
      </c>
      <c r="H3670" s="241">
        <v>0</v>
      </c>
      <c r="I3670" s="242" t="s">
        <v>9474</v>
      </c>
      <c r="J3670" s="242" t="s">
        <v>9475</v>
      </c>
      <c r="K3670" s="242" t="s">
        <v>4729</v>
      </c>
      <c r="L3670" s="242" t="s">
        <v>4832</v>
      </c>
      <c r="M3670" s="242" t="s">
        <v>5302</v>
      </c>
      <c r="N3670" s="242"/>
      <c r="O3670" s="242" t="s">
        <v>18819</v>
      </c>
      <c r="P3670" s="242" t="s">
        <v>14128</v>
      </c>
      <c r="Q3670" s="242" t="s">
        <v>8494</v>
      </c>
    </row>
    <row r="3671" spans="1:17">
      <c r="A3671" s="242" t="s">
        <v>16068</v>
      </c>
      <c r="B3671" s="242" t="s">
        <v>14362</v>
      </c>
      <c r="C3671" s="242" t="s">
        <v>16069</v>
      </c>
      <c r="D3671" s="242"/>
      <c r="E3671" s="242" t="s">
        <v>14130</v>
      </c>
      <c r="F3671" s="242" t="s">
        <v>4742</v>
      </c>
      <c r="G3671" s="240">
        <v>60</v>
      </c>
      <c r="H3671" s="241">
        <v>0</v>
      </c>
      <c r="I3671" s="242" t="s">
        <v>4808</v>
      </c>
      <c r="J3671" s="242" t="s">
        <v>4809</v>
      </c>
      <c r="K3671" s="242" t="s">
        <v>4729</v>
      </c>
      <c r="L3671" s="242" t="s">
        <v>4730</v>
      </c>
      <c r="M3671" s="242" t="s">
        <v>5113</v>
      </c>
      <c r="N3671" s="242"/>
      <c r="O3671" s="242" t="s">
        <v>18819</v>
      </c>
      <c r="P3671" s="242" t="s">
        <v>14128</v>
      </c>
      <c r="Q3671" s="242" t="s">
        <v>4733</v>
      </c>
    </row>
    <row r="3672" spans="1:17">
      <c r="A3672" s="242" t="s">
        <v>16070</v>
      </c>
      <c r="B3672" s="242" t="s">
        <v>14368</v>
      </c>
      <c r="C3672" s="242" t="s">
        <v>16071</v>
      </c>
      <c r="D3672" s="242" t="s">
        <v>4742</v>
      </c>
      <c r="E3672" s="242" t="s">
        <v>14150</v>
      </c>
      <c r="F3672" s="242"/>
      <c r="G3672" s="240">
        <v>60</v>
      </c>
      <c r="H3672" s="241">
        <v>0</v>
      </c>
      <c r="I3672" s="242" t="s">
        <v>4830</v>
      </c>
      <c r="J3672" s="242" t="s">
        <v>4831</v>
      </c>
      <c r="K3672" s="242" t="s">
        <v>4729</v>
      </c>
      <c r="L3672" s="242" t="s">
        <v>4832</v>
      </c>
      <c r="M3672" s="242" t="s">
        <v>5222</v>
      </c>
      <c r="N3672" s="242"/>
      <c r="O3672" s="242" t="s">
        <v>18819</v>
      </c>
      <c r="P3672" s="242" t="s">
        <v>14128</v>
      </c>
      <c r="Q3672" s="242" t="s">
        <v>8494</v>
      </c>
    </row>
    <row r="3673" spans="1:17">
      <c r="A3673" s="242" t="s">
        <v>16072</v>
      </c>
      <c r="B3673" s="242" t="s">
        <v>14368</v>
      </c>
      <c r="C3673" s="242" t="s">
        <v>16073</v>
      </c>
      <c r="D3673" s="242" t="s">
        <v>4742</v>
      </c>
      <c r="E3673" s="242" t="s">
        <v>14150</v>
      </c>
      <c r="F3673" s="242"/>
      <c r="G3673" s="240">
        <v>60</v>
      </c>
      <c r="H3673" s="241">
        <v>0</v>
      </c>
      <c r="I3673" s="242" t="s">
        <v>4830</v>
      </c>
      <c r="J3673" s="242" t="s">
        <v>4831</v>
      </c>
      <c r="K3673" s="242" t="s">
        <v>4729</v>
      </c>
      <c r="L3673" s="242" t="s">
        <v>4832</v>
      </c>
      <c r="M3673" s="242" t="s">
        <v>5153</v>
      </c>
      <c r="N3673" s="242"/>
      <c r="O3673" s="242" t="s">
        <v>18819</v>
      </c>
      <c r="P3673" s="242" t="s">
        <v>14128</v>
      </c>
      <c r="Q3673" s="242" t="s">
        <v>8494</v>
      </c>
    </row>
    <row r="3674" spans="1:17">
      <c r="A3674" s="242" t="s">
        <v>16074</v>
      </c>
      <c r="B3674" s="242" t="s">
        <v>14365</v>
      </c>
      <c r="C3674" s="242" t="s">
        <v>16075</v>
      </c>
      <c r="D3674" s="242" t="s">
        <v>4742</v>
      </c>
      <c r="E3674" s="242" t="s">
        <v>14150</v>
      </c>
      <c r="F3674" s="242"/>
      <c r="G3674" s="240">
        <v>60</v>
      </c>
      <c r="H3674" s="241">
        <v>0</v>
      </c>
      <c r="I3674" s="242" t="s">
        <v>4842</v>
      </c>
      <c r="J3674" s="242" t="s">
        <v>4843</v>
      </c>
      <c r="K3674" s="242" t="s">
        <v>4729</v>
      </c>
      <c r="L3674" s="242" t="s">
        <v>4832</v>
      </c>
      <c r="M3674" s="242" t="s">
        <v>5325</v>
      </c>
      <c r="N3674" s="242"/>
      <c r="O3674" s="242" t="s">
        <v>18819</v>
      </c>
      <c r="P3674" s="242" t="s">
        <v>14128</v>
      </c>
      <c r="Q3674" s="242" t="s">
        <v>8494</v>
      </c>
    </row>
    <row r="3675" spans="1:17">
      <c r="A3675" s="242" t="s">
        <v>16076</v>
      </c>
      <c r="B3675" s="242" t="s">
        <v>14365</v>
      </c>
      <c r="C3675" s="242" t="s">
        <v>16077</v>
      </c>
      <c r="D3675" s="242" t="s">
        <v>4742</v>
      </c>
      <c r="E3675" s="242" t="s">
        <v>14150</v>
      </c>
      <c r="F3675" s="242"/>
      <c r="G3675" s="240">
        <v>60</v>
      </c>
      <c r="H3675" s="241">
        <v>0</v>
      </c>
      <c r="I3675" s="242" t="s">
        <v>4842</v>
      </c>
      <c r="J3675" s="242" t="s">
        <v>4843</v>
      </c>
      <c r="K3675" s="242" t="s">
        <v>4729</v>
      </c>
      <c r="L3675" s="242" t="s">
        <v>4832</v>
      </c>
      <c r="M3675" s="242" t="s">
        <v>5194</v>
      </c>
      <c r="N3675" s="242"/>
      <c r="O3675" s="242" t="s">
        <v>18819</v>
      </c>
      <c r="P3675" s="242" t="s">
        <v>14128</v>
      </c>
      <c r="Q3675" s="242" t="s">
        <v>8494</v>
      </c>
    </row>
    <row r="3676" spans="1:17">
      <c r="A3676" s="242" t="s">
        <v>16078</v>
      </c>
      <c r="B3676" s="242" t="s">
        <v>14368</v>
      </c>
      <c r="C3676" s="242" t="s">
        <v>16079</v>
      </c>
      <c r="D3676" s="242" t="s">
        <v>4742</v>
      </c>
      <c r="E3676" s="242" t="s">
        <v>14150</v>
      </c>
      <c r="F3676" s="242"/>
      <c r="G3676" s="240">
        <v>60</v>
      </c>
      <c r="H3676" s="241">
        <v>0</v>
      </c>
      <c r="I3676" s="242" t="s">
        <v>4830</v>
      </c>
      <c r="J3676" s="242" t="s">
        <v>4831</v>
      </c>
      <c r="K3676" s="242" t="s">
        <v>4729</v>
      </c>
      <c r="L3676" s="242" t="s">
        <v>4832</v>
      </c>
      <c r="M3676" s="242" t="s">
        <v>4901</v>
      </c>
      <c r="N3676" s="242"/>
      <c r="O3676" s="242" t="s">
        <v>18819</v>
      </c>
      <c r="P3676" s="242" t="s">
        <v>14128</v>
      </c>
      <c r="Q3676" s="242" t="s">
        <v>8494</v>
      </c>
    </row>
    <row r="3677" spans="1:17">
      <c r="A3677" s="242" t="s">
        <v>16080</v>
      </c>
      <c r="B3677" s="242" t="s">
        <v>14479</v>
      </c>
      <c r="C3677" s="242" t="s">
        <v>16081</v>
      </c>
      <c r="D3677" s="242" t="s">
        <v>4742</v>
      </c>
      <c r="E3677" s="242" t="s">
        <v>14150</v>
      </c>
      <c r="F3677" s="242"/>
      <c r="G3677" s="240">
        <v>60</v>
      </c>
      <c r="H3677" s="241">
        <v>0</v>
      </c>
      <c r="I3677" s="242" t="s">
        <v>9474</v>
      </c>
      <c r="J3677" s="242" t="s">
        <v>9475</v>
      </c>
      <c r="K3677" s="242" t="s">
        <v>4729</v>
      </c>
      <c r="L3677" s="242" t="s">
        <v>4832</v>
      </c>
      <c r="M3677" s="242" t="s">
        <v>6018</v>
      </c>
      <c r="N3677" s="242"/>
      <c r="O3677" s="242" t="s">
        <v>18819</v>
      </c>
      <c r="P3677" s="242" t="s">
        <v>14128</v>
      </c>
      <c r="Q3677" s="242" t="s">
        <v>8494</v>
      </c>
    </row>
    <row r="3678" spans="1:17">
      <c r="A3678" s="242" t="s">
        <v>16082</v>
      </c>
      <c r="B3678" s="242" t="s">
        <v>14368</v>
      </c>
      <c r="C3678" s="242" t="s">
        <v>16083</v>
      </c>
      <c r="D3678" s="242" t="s">
        <v>4742</v>
      </c>
      <c r="E3678" s="242" t="s">
        <v>14150</v>
      </c>
      <c r="F3678" s="242"/>
      <c r="G3678" s="240">
        <v>60</v>
      </c>
      <c r="H3678" s="241">
        <v>0</v>
      </c>
      <c r="I3678" s="242" t="s">
        <v>4842</v>
      </c>
      <c r="J3678" s="242" t="s">
        <v>4843</v>
      </c>
      <c r="K3678" s="242" t="s">
        <v>4729</v>
      </c>
      <c r="L3678" s="242" t="s">
        <v>4832</v>
      </c>
      <c r="M3678" s="242" t="s">
        <v>5325</v>
      </c>
      <c r="N3678" s="242"/>
      <c r="O3678" s="242" t="s">
        <v>18819</v>
      </c>
      <c r="P3678" s="242" t="s">
        <v>14128</v>
      </c>
      <c r="Q3678" s="242" t="s">
        <v>8494</v>
      </c>
    </row>
    <row r="3679" spans="1:17">
      <c r="A3679" s="242" t="s">
        <v>16084</v>
      </c>
      <c r="B3679" s="242" t="s">
        <v>14365</v>
      </c>
      <c r="C3679" s="242" t="s">
        <v>16085</v>
      </c>
      <c r="D3679" s="242" t="s">
        <v>4742</v>
      </c>
      <c r="E3679" s="242" t="s">
        <v>14150</v>
      </c>
      <c r="F3679" s="242"/>
      <c r="G3679" s="240">
        <v>60</v>
      </c>
      <c r="H3679" s="241">
        <v>0</v>
      </c>
      <c r="I3679" s="242" t="s">
        <v>4842</v>
      </c>
      <c r="J3679" s="242" t="s">
        <v>4843</v>
      </c>
      <c r="K3679" s="242" t="s">
        <v>4729</v>
      </c>
      <c r="L3679" s="242" t="s">
        <v>4832</v>
      </c>
      <c r="M3679" s="242" t="s">
        <v>5194</v>
      </c>
      <c r="N3679" s="242"/>
      <c r="O3679" s="242" t="s">
        <v>18819</v>
      </c>
      <c r="P3679" s="242" t="s">
        <v>14128</v>
      </c>
      <c r="Q3679" s="242" t="s">
        <v>8494</v>
      </c>
    </row>
    <row r="3680" spans="1:17">
      <c r="A3680" s="242" t="s">
        <v>16086</v>
      </c>
      <c r="B3680" s="242" t="s">
        <v>14365</v>
      </c>
      <c r="C3680" s="242" t="s">
        <v>16087</v>
      </c>
      <c r="D3680" s="242" t="s">
        <v>4742</v>
      </c>
      <c r="E3680" s="242" t="s">
        <v>14150</v>
      </c>
      <c r="F3680" s="242"/>
      <c r="G3680" s="240">
        <v>60</v>
      </c>
      <c r="H3680" s="241">
        <v>0</v>
      </c>
      <c r="I3680" s="242" t="s">
        <v>4842</v>
      </c>
      <c r="J3680" s="242" t="s">
        <v>4843</v>
      </c>
      <c r="K3680" s="242" t="s">
        <v>4729</v>
      </c>
      <c r="L3680" s="242" t="s">
        <v>4832</v>
      </c>
      <c r="M3680" s="242" t="s">
        <v>5264</v>
      </c>
      <c r="N3680" s="242"/>
      <c r="O3680" s="242" t="s">
        <v>18819</v>
      </c>
      <c r="P3680" s="242" t="s">
        <v>14128</v>
      </c>
      <c r="Q3680" s="242" t="s">
        <v>8494</v>
      </c>
    </row>
    <row r="3681" spans="1:17">
      <c r="A3681" s="242" t="s">
        <v>16088</v>
      </c>
      <c r="B3681" s="242" t="s">
        <v>16089</v>
      </c>
      <c r="C3681" s="242" t="s">
        <v>16090</v>
      </c>
      <c r="D3681" s="242"/>
      <c r="E3681" s="242" t="s">
        <v>14130</v>
      </c>
      <c r="F3681" s="242" t="s">
        <v>4742</v>
      </c>
      <c r="G3681" s="240">
        <v>60</v>
      </c>
      <c r="H3681" s="241">
        <v>0</v>
      </c>
      <c r="I3681" s="242" t="s">
        <v>4780</v>
      </c>
      <c r="J3681" s="242" t="s">
        <v>4781</v>
      </c>
      <c r="K3681" s="242" t="s">
        <v>4729</v>
      </c>
      <c r="L3681" s="242" t="s">
        <v>4730</v>
      </c>
      <c r="M3681" s="242" t="s">
        <v>4937</v>
      </c>
      <c r="N3681" s="242"/>
      <c r="O3681" s="242" t="s">
        <v>18819</v>
      </c>
      <c r="P3681" s="242" t="s">
        <v>14128</v>
      </c>
      <c r="Q3681" s="242" t="s">
        <v>4733</v>
      </c>
    </row>
    <row r="3682" spans="1:17">
      <c r="A3682" s="242" t="s">
        <v>16091</v>
      </c>
      <c r="B3682" s="242" t="s">
        <v>14922</v>
      </c>
      <c r="C3682" s="242" t="s">
        <v>16092</v>
      </c>
      <c r="D3682" s="242"/>
      <c r="E3682" s="242" t="s">
        <v>14130</v>
      </c>
      <c r="F3682" s="242" t="s">
        <v>4742</v>
      </c>
      <c r="G3682" s="240">
        <v>60</v>
      </c>
      <c r="H3682" s="241">
        <v>0</v>
      </c>
      <c r="I3682" s="242" t="s">
        <v>4747</v>
      </c>
      <c r="J3682" s="242" t="s">
        <v>4748</v>
      </c>
      <c r="K3682" s="242" t="s">
        <v>4729</v>
      </c>
      <c r="L3682" s="242" t="s">
        <v>4730</v>
      </c>
      <c r="M3682" s="242" t="s">
        <v>4926</v>
      </c>
      <c r="N3682" s="242" t="s">
        <v>7298</v>
      </c>
      <c r="O3682" s="242" t="s">
        <v>18819</v>
      </c>
      <c r="P3682" s="242" t="s">
        <v>14128</v>
      </c>
      <c r="Q3682" s="242" t="s">
        <v>4733</v>
      </c>
    </row>
    <row r="3683" spans="1:17">
      <c r="A3683" s="242" t="s">
        <v>16093</v>
      </c>
      <c r="B3683" s="242" t="s">
        <v>14388</v>
      </c>
      <c r="C3683" s="242" t="s">
        <v>16094</v>
      </c>
      <c r="D3683" s="242"/>
      <c r="E3683" s="242" t="s">
        <v>14130</v>
      </c>
      <c r="F3683" s="242" t="s">
        <v>4742</v>
      </c>
      <c r="G3683" s="240">
        <v>60</v>
      </c>
      <c r="H3683" s="241">
        <v>0</v>
      </c>
      <c r="I3683" s="242" t="s">
        <v>4808</v>
      </c>
      <c r="J3683" s="242" t="s">
        <v>4809</v>
      </c>
      <c r="K3683" s="242" t="s">
        <v>4729</v>
      </c>
      <c r="L3683" s="242" t="s">
        <v>4730</v>
      </c>
      <c r="M3683" s="242" t="s">
        <v>4731</v>
      </c>
      <c r="N3683" s="242"/>
      <c r="O3683" s="242" t="s">
        <v>18819</v>
      </c>
      <c r="P3683" s="242" t="s">
        <v>14128</v>
      </c>
      <c r="Q3683" s="242" t="s">
        <v>4733</v>
      </c>
    </row>
    <row r="3684" spans="1:17">
      <c r="A3684" s="242" t="s">
        <v>16095</v>
      </c>
      <c r="B3684" s="242" t="s">
        <v>14368</v>
      </c>
      <c r="C3684" s="242" t="s">
        <v>16096</v>
      </c>
      <c r="D3684" s="242" t="s">
        <v>4742</v>
      </c>
      <c r="E3684" s="242" t="s">
        <v>14150</v>
      </c>
      <c r="F3684" s="242"/>
      <c r="G3684" s="240">
        <v>60</v>
      </c>
      <c r="H3684" s="241">
        <v>0</v>
      </c>
      <c r="I3684" s="242" t="s">
        <v>4842</v>
      </c>
      <c r="J3684" s="242" t="s">
        <v>4843</v>
      </c>
      <c r="K3684" s="242" t="s">
        <v>4729</v>
      </c>
      <c r="L3684" s="242" t="s">
        <v>4832</v>
      </c>
      <c r="M3684" s="242" t="s">
        <v>5325</v>
      </c>
      <c r="N3684" s="242"/>
      <c r="O3684" s="242" t="s">
        <v>18819</v>
      </c>
      <c r="P3684" s="242" t="s">
        <v>14128</v>
      </c>
      <c r="Q3684" s="242" t="s">
        <v>8494</v>
      </c>
    </row>
    <row r="3685" spans="1:17">
      <c r="A3685" s="242" t="s">
        <v>16097</v>
      </c>
      <c r="B3685" s="242" t="s">
        <v>14368</v>
      </c>
      <c r="C3685" s="242" t="s">
        <v>16098</v>
      </c>
      <c r="D3685" s="242" t="s">
        <v>4742</v>
      </c>
      <c r="E3685" s="242" t="s">
        <v>14150</v>
      </c>
      <c r="F3685" s="242"/>
      <c r="G3685" s="240">
        <v>60</v>
      </c>
      <c r="H3685" s="241">
        <v>0</v>
      </c>
      <c r="I3685" s="242" t="s">
        <v>4830</v>
      </c>
      <c r="J3685" s="242" t="s">
        <v>4831</v>
      </c>
      <c r="K3685" s="242" t="s">
        <v>4729</v>
      </c>
      <c r="L3685" s="242" t="s">
        <v>4832</v>
      </c>
      <c r="M3685" s="242" t="s">
        <v>4901</v>
      </c>
      <c r="N3685" s="242"/>
      <c r="O3685" s="242" t="s">
        <v>18819</v>
      </c>
      <c r="P3685" s="242" t="s">
        <v>14128</v>
      </c>
      <c r="Q3685" s="242" t="s">
        <v>8494</v>
      </c>
    </row>
    <row r="3686" spans="1:17">
      <c r="A3686" s="242" t="s">
        <v>16099</v>
      </c>
      <c r="B3686" s="242" t="s">
        <v>14365</v>
      </c>
      <c r="C3686" s="242" t="s">
        <v>16100</v>
      </c>
      <c r="D3686" s="242" t="s">
        <v>4742</v>
      </c>
      <c r="E3686" s="242" t="s">
        <v>14150</v>
      </c>
      <c r="F3686" s="242"/>
      <c r="G3686" s="240">
        <v>60</v>
      </c>
      <c r="H3686" s="241">
        <v>0</v>
      </c>
      <c r="I3686" s="242" t="s">
        <v>4842</v>
      </c>
      <c r="J3686" s="242" t="s">
        <v>4843</v>
      </c>
      <c r="K3686" s="242" t="s">
        <v>4729</v>
      </c>
      <c r="L3686" s="242" t="s">
        <v>4832</v>
      </c>
      <c r="M3686" s="242" t="s">
        <v>5194</v>
      </c>
      <c r="N3686" s="242"/>
      <c r="O3686" s="242" t="s">
        <v>18819</v>
      </c>
      <c r="P3686" s="242" t="s">
        <v>14128</v>
      </c>
      <c r="Q3686" s="242" t="s">
        <v>8494</v>
      </c>
    </row>
    <row r="3687" spans="1:17">
      <c r="A3687" s="242" t="s">
        <v>16101</v>
      </c>
      <c r="B3687" s="242" t="s">
        <v>14368</v>
      </c>
      <c r="C3687" s="242" t="s">
        <v>16102</v>
      </c>
      <c r="D3687" s="242" t="s">
        <v>4742</v>
      </c>
      <c r="E3687" s="242" t="s">
        <v>14150</v>
      </c>
      <c r="F3687" s="242"/>
      <c r="G3687" s="240">
        <v>60</v>
      </c>
      <c r="H3687" s="241">
        <v>0</v>
      </c>
      <c r="I3687" s="242" t="s">
        <v>9474</v>
      </c>
      <c r="J3687" s="242" t="s">
        <v>9475</v>
      </c>
      <c r="K3687" s="242" t="s">
        <v>4729</v>
      </c>
      <c r="L3687" s="242" t="s">
        <v>4832</v>
      </c>
      <c r="M3687" s="242" t="s">
        <v>4991</v>
      </c>
      <c r="N3687" s="242"/>
      <c r="O3687" s="242" t="s">
        <v>18819</v>
      </c>
      <c r="P3687" s="242" t="s">
        <v>14128</v>
      </c>
      <c r="Q3687" s="242" t="s">
        <v>8494</v>
      </c>
    </row>
    <row r="3688" spans="1:17">
      <c r="A3688" s="242" t="s">
        <v>16103</v>
      </c>
      <c r="B3688" s="242" t="s">
        <v>14388</v>
      </c>
      <c r="C3688" s="242" t="s">
        <v>16104</v>
      </c>
      <c r="D3688" s="242"/>
      <c r="E3688" s="242" t="s">
        <v>14130</v>
      </c>
      <c r="F3688" s="242" t="s">
        <v>4742</v>
      </c>
      <c r="G3688" s="240">
        <v>60</v>
      </c>
      <c r="H3688" s="241">
        <v>0</v>
      </c>
      <c r="I3688" s="242" t="s">
        <v>4931</v>
      </c>
      <c r="J3688" s="242" t="s">
        <v>4932</v>
      </c>
      <c r="K3688" s="242" t="s">
        <v>4729</v>
      </c>
      <c r="L3688" s="242" t="s">
        <v>4730</v>
      </c>
      <c r="M3688" s="242" t="s">
        <v>4937</v>
      </c>
      <c r="N3688" s="242"/>
      <c r="O3688" s="242" t="s">
        <v>18819</v>
      </c>
      <c r="P3688" s="242" t="s">
        <v>14128</v>
      </c>
      <c r="Q3688" s="242" t="s">
        <v>4733</v>
      </c>
    </row>
    <row r="3689" spans="1:17">
      <c r="A3689" s="242" t="s">
        <v>16105</v>
      </c>
      <c r="B3689" s="242" t="s">
        <v>14362</v>
      </c>
      <c r="C3689" s="242" t="s">
        <v>16106</v>
      </c>
      <c r="D3689" s="242"/>
      <c r="E3689" s="242" t="s">
        <v>14130</v>
      </c>
      <c r="F3689" s="242" t="s">
        <v>4742</v>
      </c>
      <c r="G3689" s="240">
        <v>60</v>
      </c>
      <c r="H3689" s="241">
        <v>0</v>
      </c>
      <c r="I3689" s="242" t="s">
        <v>4747</v>
      </c>
      <c r="J3689" s="242" t="s">
        <v>4748</v>
      </c>
      <c r="K3689" s="242" t="s">
        <v>4729</v>
      </c>
      <c r="L3689" s="242" t="s">
        <v>4730</v>
      </c>
      <c r="M3689" s="242" t="s">
        <v>4857</v>
      </c>
      <c r="N3689" s="242"/>
      <c r="O3689" s="242" t="s">
        <v>18819</v>
      </c>
      <c r="P3689" s="242" t="s">
        <v>14128</v>
      </c>
      <c r="Q3689" s="242" t="s">
        <v>4733</v>
      </c>
    </row>
    <row r="3690" spans="1:17">
      <c r="A3690" s="242" t="s">
        <v>16107</v>
      </c>
      <c r="B3690" s="242" t="s">
        <v>14362</v>
      </c>
      <c r="C3690" s="242" t="s">
        <v>16108</v>
      </c>
      <c r="D3690" s="242"/>
      <c r="E3690" s="242" t="s">
        <v>14130</v>
      </c>
      <c r="F3690" s="242" t="s">
        <v>4742</v>
      </c>
      <c r="G3690" s="240">
        <v>60</v>
      </c>
      <c r="H3690" s="241">
        <v>0</v>
      </c>
      <c r="I3690" s="242" t="s">
        <v>4775</v>
      </c>
      <c r="J3690" s="242" t="s">
        <v>4776</v>
      </c>
      <c r="K3690" s="242" t="s">
        <v>4729</v>
      </c>
      <c r="L3690" s="242" t="s">
        <v>4730</v>
      </c>
      <c r="M3690" s="242" t="s">
        <v>4926</v>
      </c>
      <c r="N3690" s="242" t="s">
        <v>7354</v>
      </c>
      <c r="O3690" s="242" t="s">
        <v>18819</v>
      </c>
      <c r="P3690" s="242" t="s">
        <v>14128</v>
      </c>
      <c r="Q3690" s="242" t="s">
        <v>4733</v>
      </c>
    </row>
    <row r="3691" spans="1:17">
      <c r="A3691" s="242" t="s">
        <v>16109</v>
      </c>
      <c r="B3691" s="242" t="s">
        <v>14362</v>
      </c>
      <c r="C3691" s="242" t="s">
        <v>16110</v>
      </c>
      <c r="D3691" s="242"/>
      <c r="E3691" s="242" t="s">
        <v>14130</v>
      </c>
      <c r="F3691" s="242" t="s">
        <v>4742</v>
      </c>
      <c r="G3691" s="240">
        <v>60</v>
      </c>
      <c r="H3691" s="241">
        <v>0</v>
      </c>
      <c r="I3691" s="242" t="s">
        <v>4808</v>
      </c>
      <c r="J3691" s="242" t="s">
        <v>4809</v>
      </c>
      <c r="K3691" s="242" t="s">
        <v>4729</v>
      </c>
      <c r="L3691" s="242" t="s">
        <v>4730</v>
      </c>
      <c r="M3691" s="242" t="s">
        <v>5113</v>
      </c>
      <c r="N3691" s="242"/>
      <c r="O3691" s="242" t="s">
        <v>18819</v>
      </c>
      <c r="P3691" s="242" t="s">
        <v>14128</v>
      </c>
      <c r="Q3691" s="242" t="s">
        <v>4733</v>
      </c>
    </row>
    <row r="3692" spans="1:17">
      <c r="A3692" s="242" t="s">
        <v>16111</v>
      </c>
      <c r="B3692" s="242" t="s">
        <v>14922</v>
      </c>
      <c r="C3692" s="242" t="s">
        <v>16112</v>
      </c>
      <c r="D3692" s="242"/>
      <c r="E3692" s="242" t="s">
        <v>14130</v>
      </c>
      <c r="F3692" s="242" t="s">
        <v>4742</v>
      </c>
      <c r="G3692" s="240">
        <v>60</v>
      </c>
      <c r="H3692" s="241">
        <v>0</v>
      </c>
      <c r="I3692" s="242" t="s">
        <v>4747</v>
      </c>
      <c r="J3692" s="242" t="s">
        <v>4748</v>
      </c>
      <c r="K3692" s="242" t="s">
        <v>4729</v>
      </c>
      <c r="L3692" s="242" t="s">
        <v>4730</v>
      </c>
      <c r="M3692" s="242" t="s">
        <v>4926</v>
      </c>
      <c r="N3692" s="242" t="s">
        <v>7298</v>
      </c>
      <c r="O3692" s="242" t="s">
        <v>18819</v>
      </c>
      <c r="P3692" s="242" t="s">
        <v>14128</v>
      </c>
      <c r="Q3692" s="242" t="s">
        <v>4733</v>
      </c>
    </row>
    <row r="3693" spans="1:17">
      <c r="A3693" s="242" t="s">
        <v>16113</v>
      </c>
      <c r="B3693" s="242" t="s">
        <v>14479</v>
      </c>
      <c r="C3693" s="242" t="s">
        <v>16114</v>
      </c>
      <c r="D3693" s="242" t="s">
        <v>4742</v>
      </c>
      <c r="E3693" s="242" t="s">
        <v>14150</v>
      </c>
      <c r="F3693" s="242"/>
      <c r="G3693" s="240">
        <v>60</v>
      </c>
      <c r="H3693" s="241">
        <v>0</v>
      </c>
      <c r="I3693" s="242" t="s">
        <v>9474</v>
      </c>
      <c r="J3693" s="242" t="s">
        <v>9475</v>
      </c>
      <c r="K3693" s="242" t="s">
        <v>4729</v>
      </c>
      <c r="L3693" s="242" t="s">
        <v>4832</v>
      </c>
      <c r="M3693" s="242" t="s">
        <v>6018</v>
      </c>
      <c r="N3693" s="242"/>
      <c r="O3693" s="242" t="s">
        <v>18819</v>
      </c>
      <c r="P3693" s="242" t="s">
        <v>14128</v>
      </c>
      <c r="Q3693" s="242" t="s">
        <v>8494</v>
      </c>
    </row>
    <row r="3694" spans="1:17">
      <c r="A3694" s="242" t="s">
        <v>16115</v>
      </c>
      <c r="B3694" s="242" t="s">
        <v>14368</v>
      </c>
      <c r="C3694" s="242" t="s">
        <v>16116</v>
      </c>
      <c r="D3694" s="242" t="s">
        <v>4742</v>
      </c>
      <c r="E3694" s="242" t="s">
        <v>14150</v>
      </c>
      <c r="F3694" s="242"/>
      <c r="G3694" s="240">
        <v>60</v>
      </c>
      <c r="H3694" s="241">
        <v>0</v>
      </c>
      <c r="I3694" s="242" t="s">
        <v>9474</v>
      </c>
      <c r="J3694" s="242" t="s">
        <v>9475</v>
      </c>
      <c r="K3694" s="242" t="s">
        <v>4729</v>
      </c>
      <c r="L3694" s="242" t="s">
        <v>4832</v>
      </c>
      <c r="M3694" s="242" t="s">
        <v>6018</v>
      </c>
      <c r="N3694" s="242"/>
      <c r="O3694" s="242" t="s">
        <v>18819</v>
      </c>
      <c r="P3694" s="242" t="s">
        <v>14128</v>
      </c>
      <c r="Q3694" s="242" t="s">
        <v>8494</v>
      </c>
    </row>
    <row r="3695" spans="1:17">
      <c r="A3695" s="242" t="s">
        <v>16117</v>
      </c>
      <c r="B3695" s="242" t="s">
        <v>14368</v>
      </c>
      <c r="C3695" s="242" t="s">
        <v>16118</v>
      </c>
      <c r="D3695" s="242" t="s">
        <v>4742</v>
      </c>
      <c r="E3695" s="242" t="s">
        <v>14150</v>
      </c>
      <c r="F3695" s="242"/>
      <c r="G3695" s="240">
        <v>60</v>
      </c>
      <c r="H3695" s="241">
        <v>0</v>
      </c>
      <c r="I3695" s="242" t="s">
        <v>4842</v>
      </c>
      <c r="J3695" s="242" t="s">
        <v>4843</v>
      </c>
      <c r="K3695" s="242" t="s">
        <v>4729</v>
      </c>
      <c r="L3695" s="242" t="s">
        <v>4832</v>
      </c>
      <c r="M3695" s="242" t="s">
        <v>4844</v>
      </c>
      <c r="N3695" s="242"/>
      <c r="O3695" s="242" t="s">
        <v>18819</v>
      </c>
      <c r="P3695" s="242" t="s">
        <v>14128</v>
      </c>
      <c r="Q3695" s="242" t="s">
        <v>8494</v>
      </c>
    </row>
    <row r="3696" spans="1:17">
      <c r="A3696" s="242" t="s">
        <v>16119</v>
      </c>
      <c r="B3696" s="242" t="s">
        <v>14368</v>
      </c>
      <c r="C3696" s="242" t="s">
        <v>16120</v>
      </c>
      <c r="D3696" s="242" t="s">
        <v>4742</v>
      </c>
      <c r="E3696" s="242" t="s">
        <v>14150</v>
      </c>
      <c r="F3696" s="242"/>
      <c r="G3696" s="240">
        <v>60</v>
      </c>
      <c r="H3696" s="241">
        <v>0</v>
      </c>
      <c r="I3696" s="242" t="s">
        <v>4842</v>
      </c>
      <c r="J3696" s="242" t="s">
        <v>4843</v>
      </c>
      <c r="K3696" s="242" t="s">
        <v>4729</v>
      </c>
      <c r="L3696" s="242" t="s">
        <v>4832</v>
      </c>
      <c r="M3696" s="242" t="s">
        <v>5325</v>
      </c>
      <c r="N3696" s="242"/>
      <c r="O3696" s="242" t="s">
        <v>18819</v>
      </c>
      <c r="P3696" s="242" t="s">
        <v>14128</v>
      </c>
      <c r="Q3696" s="242" t="s">
        <v>8494</v>
      </c>
    </row>
    <row r="3697" spans="1:17">
      <c r="A3697" s="242" t="s">
        <v>16121</v>
      </c>
      <c r="B3697" s="242" t="s">
        <v>14368</v>
      </c>
      <c r="C3697" s="242" t="s">
        <v>16122</v>
      </c>
      <c r="D3697" s="242" t="s">
        <v>4742</v>
      </c>
      <c r="E3697" s="242" t="s">
        <v>14150</v>
      </c>
      <c r="F3697" s="242"/>
      <c r="G3697" s="240">
        <v>60</v>
      </c>
      <c r="H3697" s="241">
        <v>0</v>
      </c>
      <c r="I3697" s="242" t="s">
        <v>4842</v>
      </c>
      <c r="J3697" s="242" t="s">
        <v>4843</v>
      </c>
      <c r="K3697" s="242" t="s">
        <v>4729</v>
      </c>
      <c r="L3697" s="242" t="s">
        <v>4832</v>
      </c>
      <c r="M3697" s="242" t="s">
        <v>5202</v>
      </c>
      <c r="N3697" s="242"/>
      <c r="O3697" s="242" t="s">
        <v>18819</v>
      </c>
      <c r="P3697" s="242" t="s">
        <v>14128</v>
      </c>
      <c r="Q3697" s="242" t="s">
        <v>8494</v>
      </c>
    </row>
    <row r="3698" spans="1:17">
      <c r="A3698" s="242" t="s">
        <v>16123</v>
      </c>
      <c r="B3698" s="242" t="s">
        <v>14388</v>
      </c>
      <c r="C3698" s="242" t="s">
        <v>16124</v>
      </c>
      <c r="D3698" s="242"/>
      <c r="E3698" s="242" t="s">
        <v>14130</v>
      </c>
      <c r="F3698" s="242" t="s">
        <v>4742</v>
      </c>
      <c r="G3698" s="240">
        <v>60</v>
      </c>
      <c r="H3698" s="241">
        <v>0</v>
      </c>
      <c r="I3698" s="242" t="s">
        <v>4808</v>
      </c>
      <c r="J3698" s="242" t="s">
        <v>4809</v>
      </c>
      <c r="K3698" s="242" t="s">
        <v>4729</v>
      </c>
      <c r="L3698" s="242" t="s">
        <v>4730</v>
      </c>
      <c r="M3698" s="242" t="s">
        <v>4731</v>
      </c>
      <c r="N3698" s="242"/>
      <c r="O3698" s="242" t="s">
        <v>18819</v>
      </c>
      <c r="P3698" s="242" t="s">
        <v>14128</v>
      </c>
      <c r="Q3698" s="242" t="s">
        <v>4733</v>
      </c>
    </row>
    <row r="3699" spans="1:17">
      <c r="A3699" s="242" t="s">
        <v>16125</v>
      </c>
      <c r="B3699" s="242" t="s">
        <v>14368</v>
      </c>
      <c r="C3699" s="242" t="s">
        <v>16126</v>
      </c>
      <c r="D3699" s="242" t="s">
        <v>4742</v>
      </c>
      <c r="E3699" s="242" t="s">
        <v>14150</v>
      </c>
      <c r="F3699" s="242"/>
      <c r="G3699" s="240">
        <v>60</v>
      </c>
      <c r="H3699" s="241">
        <v>0</v>
      </c>
      <c r="I3699" s="242" t="s">
        <v>9474</v>
      </c>
      <c r="J3699" s="242" t="s">
        <v>9475</v>
      </c>
      <c r="K3699" s="242" t="s">
        <v>4729</v>
      </c>
      <c r="L3699" s="242" t="s">
        <v>4832</v>
      </c>
      <c r="M3699" s="242" t="s">
        <v>6018</v>
      </c>
      <c r="N3699" s="242"/>
      <c r="O3699" s="242" t="s">
        <v>18819</v>
      </c>
      <c r="P3699" s="242" t="s">
        <v>14128</v>
      </c>
      <c r="Q3699" s="242" t="s">
        <v>8494</v>
      </c>
    </row>
    <row r="3700" spans="1:17">
      <c r="A3700" s="242" t="s">
        <v>16127</v>
      </c>
      <c r="B3700" s="242" t="s">
        <v>14368</v>
      </c>
      <c r="C3700" s="242" t="s">
        <v>16128</v>
      </c>
      <c r="D3700" s="242" t="s">
        <v>4742</v>
      </c>
      <c r="E3700" s="242" t="s">
        <v>14150</v>
      </c>
      <c r="F3700" s="242"/>
      <c r="G3700" s="240">
        <v>60</v>
      </c>
      <c r="H3700" s="241">
        <v>0</v>
      </c>
      <c r="I3700" s="242" t="s">
        <v>9474</v>
      </c>
      <c r="J3700" s="242" t="s">
        <v>9475</v>
      </c>
      <c r="K3700" s="242" t="s">
        <v>4729</v>
      </c>
      <c r="L3700" s="242" t="s">
        <v>4832</v>
      </c>
      <c r="M3700" s="242" t="s">
        <v>4991</v>
      </c>
      <c r="N3700" s="242"/>
      <c r="O3700" s="242" t="s">
        <v>18819</v>
      </c>
      <c r="P3700" s="242" t="s">
        <v>14128</v>
      </c>
      <c r="Q3700" s="242" t="s">
        <v>8494</v>
      </c>
    </row>
    <row r="3701" spans="1:17">
      <c r="A3701" s="242" t="s">
        <v>16129</v>
      </c>
      <c r="B3701" s="242" t="s">
        <v>14368</v>
      </c>
      <c r="C3701" s="242" t="s">
        <v>16130</v>
      </c>
      <c r="D3701" s="242" t="s">
        <v>4742</v>
      </c>
      <c r="E3701" s="242" t="s">
        <v>14150</v>
      </c>
      <c r="F3701" s="242"/>
      <c r="G3701" s="240">
        <v>60</v>
      </c>
      <c r="H3701" s="241">
        <v>0</v>
      </c>
      <c r="I3701" s="242" t="s">
        <v>4830</v>
      </c>
      <c r="J3701" s="242" t="s">
        <v>4831</v>
      </c>
      <c r="K3701" s="242" t="s">
        <v>4729</v>
      </c>
      <c r="L3701" s="242" t="s">
        <v>4832</v>
      </c>
      <c r="M3701" s="242" t="s">
        <v>5283</v>
      </c>
      <c r="N3701" s="242"/>
      <c r="O3701" s="242" t="s">
        <v>18819</v>
      </c>
      <c r="P3701" s="242" t="s">
        <v>14128</v>
      </c>
      <c r="Q3701" s="242" t="s">
        <v>8494</v>
      </c>
    </row>
    <row r="3702" spans="1:17">
      <c r="A3702" s="242" t="s">
        <v>16131</v>
      </c>
      <c r="B3702" s="242" t="s">
        <v>14368</v>
      </c>
      <c r="C3702" s="242" t="s">
        <v>16132</v>
      </c>
      <c r="D3702" s="242" t="s">
        <v>4742</v>
      </c>
      <c r="E3702" s="242" t="s">
        <v>14150</v>
      </c>
      <c r="F3702" s="242"/>
      <c r="G3702" s="240">
        <v>60</v>
      </c>
      <c r="H3702" s="241">
        <v>0</v>
      </c>
      <c r="I3702" s="242" t="s">
        <v>4842</v>
      </c>
      <c r="J3702" s="242" t="s">
        <v>4843</v>
      </c>
      <c r="K3702" s="242" t="s">
        <v>4729</v>
      </c>
      <c r="L3702" s="242" t="s">
        <v>4832</v>
      </c>
      <c r="M3702" s="242" t="s">
        <v>5202</v>
      </c>
      <c r="N3702" s="242"/>
      <c r="O3702" s="242" t="s">
        <v>18819</v>
      </c>
      <c r="P3702" s="242" t="s">
        <v>14128</v>
      </c>
      <c r="Q3702" s="242" t="s">
        <v>8494</v>
      </c>
    </row>
    <row r="3703" spans="1:17">
      <c r="A3703" s="242" t="s">
        <v>16133</v>
      </c>
      <c r="B3703" s="242" t="s">
        <v>14368</v>
      </c>
      <c r="C3703" s="242" t="s">
        <v>16134</v>
      </c>
      <c r="D3703" s="242" t="s">
        <v>4742</v>
      </c>
      <c r="E3703" s="242" t="s">
        <v>14150</v>
      </c>
      <c r="F3703" s="242"/>
      <c r="G3703" s="240">
        <v>60</v>
      </c>
      <c r="H3703" s="241">
        <v>0</v>
      </c>
      <c r="I3703" s="242" t="s">
        <v>4842</v>
      </c>
      <c r="J3703" s="242" t="s">
        <v>4843</v>
      </c>
      <c r="K3703" s="242" t="s">
        <v>4729</v>
      </c>
      <c r="L3703" s="242" t="s">
        <v>4832</v>
      </c>
      <c r="M3703" s="242" t="s">
        <v>5202</v>
      </c>
      <c r="N3703" s="242"/>
      <c r="O3703" s="242" t="s">
        <v>18819</v>
      </c>
      <c r="P3703" s="242" t="s">
        <v>14128</v>
      </c>
      <c r="Q3703" s="242" t="s">
        <v>8494</v>
      </c>
    </row>
    <row r="3704" spans="1:17">
      <c r="A3704" s="242" t="s">
        <v>16135</v>
      </c>
      <c r="B3704" s="242" t="s">
        <v>14368</v>
      </c>
      <c r="C3704" s="242" t="s">
        <v>16136</v>
      </c>
      <c r="D3704" s="242" t="s">
        <v>4742</v>
      </c>
      <c r="E3704" s="242" t="s">
        <v>14150</v>
      </c>
      <c r="F3704" s="242"/>
      <c r="G3704" s="240">
        <v>60</v>
      </c>
      <c r="H3704" s="241">
        <v>0</v>
      </c>
      <c r="I3704" s="242" t="s">
        <v>4842</v>
      </c>
      <c r="J3704" s="242" t="s">
        <v>4843</v>
      </c>
      <c r="K3704" s="242" t="s">
        <v>4729</v>
      </c>
      <c r="L3704" s="242" t="s">
        <v>4832</v>
      </c>
      <c r="M3704" s="242" t="s">
        <v>5202</v>
      </c>
      <c r="N3704" s="242"/>
      <c r="O3704" s="242" t="s">
        <v>18819</v>
      </c>
      <c r="P3704" s="242" t="s">
        <v>14128</v>
      </c>
      <c r="Q3704" s="242" t="s">
        <v>8494</v>
      </c>
    </row>
    <row r="3705" spans="1:17">
      <c r="A3705" s="242" t="s">
        <v>16137</v>
      </c>
      <c r="B3705" s="242" t="s">
        <v>14365</v>
      </c>
      <c r="C3705" s="242" t="s">
        <v>16138</v>
      </c>
      <c r="D3705" s="242" t="s">
        <v>4742</v>
      </c>
      <c r="E3705" s="242" t="s">
        <v>14150</v>
      </c>
      <c r="F3705" s="242"/>
      <c r="G3705" s="240">
        <v>60</v>
      </c>
      <c r="H3705" s="241">
        <v>0</v>
      </c>
      <c r="I3705" s="242" t="s">
        <v>9474</v>
      </c>
      <c r="J3705" s="242" t="s">
        <v>9475</v>
      </c>
      <c r="K3705" s="242" t="s">
        <v>4729</v>
      </c>
      <c r="L3705" s="242" t="s">
        <v>4832</v>
      </c>
      <c r="M3705" s="242" t="s">
        <v>5302</v>
      </c>
      <c r="N3705" s="242"/>
      <c r="O3705" s="242" t="s">
        <v>18819</v>
      </c>
      <c r="P3705" s="242" t="s">
        <v>14128</v>
      </c>
      <c r="Q3705" s="242" t="s">
        <v>8494</v>
      </c>
    </row>
    <row r="3706" spans="1:17">
      <c r="A3706" s="242" t="s">
        <v>16139</v>
      </c>
      <c r="B3706" s="242" t="s">
        <v>14362</v>
      </c>
      <c r="C3706" s="242" t="s">
        <v>16140</v>
      </c>
      <c r="D3706" s="242"/>
      <c r="E3706" s="242" t="s">
        <v>14130</v>
      </c>
      <c r="F3706" s="242" t="s">
        <v>4742</v>
      </c>
      <c r="G3706" s="240">
        <v>60</v>
      </c>
      <c r="H3706" s="241">
        <v>0</v>
      </c>
      <c r="I3706" s="242" t="s">
        <v>4747</v>
      </c>
      <c r="J3706" s="242" t="s">
        <v>4748</v>
      </c>
      <c r="K3706" s="242" t="s">
        <v>4729</v>
      </c>
      <c r="L3706" s="242" t="s">
        <v>4730</v>
      </c>
      <c r="M3706" s="242" t="s">
        <v>4908</v>
      </c>
      <c r="N3706" s="242" t="s">
        <v>7271</v>
      </c>
      <c r="O3706" s="242" t="s">
        <v>18819</v>
      </c>
      <c r="P3706" s="242" t="s">
        <v>14128</v>
      </c>
      <c r="Q3706" s="242" t="s">
        <v>4733</v>
      </c>
    </row>
    <row r="3707" spans="1:17">
      <c r="A3707" s="242" t="s">
        <v>16141</v>
      </c>
      <c r="B3707" s="242" t="s">
        <v>14362</v>
      </c>
      <c r="C3707" s="242" t="s">
        <v>16142</v>
      </c>
      <c r="D3707" s="242"/>
      <c r="E3707" s="242" t="s">
        <v>14130</v>
      </c>
      <c r="F3707" s="242" t="s">
        <v>4742</v>
      </c>
      <c r="G3707" s="240">
        <v>60</v>
      </c>
      <c r="H3707" s="241">
        <v>0</v>
      </c>
      <c r="I3707" s="242" t="s">
        <v>4808</v>
      </c>
      <c r="J3707" s="242" t="s">
        <v>4809</v>
      </c>
      <c r="K3707" s="242" t="s">
        <v>4729</v>
      </c>
      <c r="L3707" s="242" t="s">
        <v>4730</v>
      </c>
      <c r="M3707" s="242" t="s">
        <v>5113</v>
      </c>
      <c r="N3707" s="242"/>
      <c r="O3707" s="242" t="s">
        <v>18819</v>
      </c>
      <c r="P3707" s="242" t="s">
        <v>14128</v>
      </c>
      <c r="Q3707" s="242" t="s">
        <v>4733</v>
      </c>
    </row>
    <row r="3708" spans="1:17">
      <c r="A3708" s="242" t="s">
        <v>16143</v>
      </c>
      <c r="B3708" s="242" t="s">
        <v>14362</v>
      </c>
      <c r="C3708" s="242" t="s">
        <v>16144</v>
      </c>
      <c r="D3708" s="242"/>
      <c r="E3708" s="242" t="s">
        <v>14130</v>
      </c>
      <c r="F3708" s="242" t="s">
        <v>4742</v>
      </c>
      <c r="G3708" s="240">
        <v>60</v>
      </c>
      <c r="H3708" s="241">
        <v>0</v>
      </c>
      <c r="I3708" s="242" t="s">
        <v>4808</v>
      </c>
      <c r="J3708" s="242" t="s">
        <v>4809</v>
      </c>
      <c r="K3708" s="242" t="s">
        <v>4729</v>
      </c>
      <c r="L3708" s="242" t="s">
        <v>4730</v>
      </c>
      <c r="M3708" s="242" t="s">
        <v>5087</v>
      </c>
      <c r="N3708" s="242"/>
      <c r="O3708" s="242" t="s">
        <v>18819</v>
      </c>
      <c r="P3708" s="242" t="s">
        <v>14128</v>
      </c>
      <c r="Q3708" s="242" t="s">
        <v>4733</v>
      </c>
    </row>
    <row r="3709" spans="1:17">
      <c r="A3709" s="242" t="s">
        <v>16145</v>
      </c>
      <c r="B3709" s="242" t="s">
        <v>14362</v>
      </c>
      <c r="C3709" s="242" t="s">
        <v>16146</v>
      </c>
      <c r="D3709" s="242"/>
      <c r="E3709" s="242" t="s">
        <v>14130</v>
      </c>
      <c r="F3709" s="242" t="s">
        <v>4742</v>
      </c>
      <c r="G3709" s="240">
        <v>60</v>
      </c>
      <c r="H3709" s="241">
        <v>0</v>
      </c>
      <c r="I3709" s="242" t="s">
        <v>4808</v>
      </c>
      <c r="J3709" s="242" t="s">
        <v>4809</v>
      </c>
      <c r="K3709" s="242" t="s">
        <v>4729</v>
      </c>
      <c r="L3709" s="242" t="s">
        <v>4730</v>
      </c>
      <c r="M3709" s="242" t="s">
        <v>5113</v>
      </c>
      <c r="N3709" s="242"/>
      <c r="O3709" s="242" t="s">
        <v>18819</v>
      </c>
      <c r="P3709" s="242" t="s">
        <v>14128</v>
      </c>
      <c r="Q3709" s="242" t="s">
        <v>4733</v>
      </c>
    </row>
    <row r="3710" spans="1:17">
      <c r="A3710" s="242" t="s">
        <v>16147</v>
      </c>
      <c r="B3710" s="242" t="s">
        <v>14362</v>
      </c>
      <c r="C3710" s="242" t="s">
        <v>16148</v>
      </c>
      <c r="D3710" s="242"/>
      <c r="E3710" s="242" t="s">
        <v>14130</v>
      </c>
      <c r="F3710" s="242" t="s">
        <v>4742</v>
      </c>
      <c r="G3710" s="240">
        <v>60</v>
      </c>
      <c r="H3710" s="241">
        <v>0</v>
      </c>
      <c r="I3710" s="242" t="s">
        <v>4780</v>
      </c>
      <c r="J3710" s="242" t="s">
        <v>4781</v>
      </c>
      <c r="K3710" s="242" t="s">
        <v>4729</v>
      </c>
      <c r="L3710" s="242" t="s">
        <v>4730</v>
      </c>
      <c r="M3710" s="242" t="s">
        <v>4872</v>
      </c>
      <c r="N3710" s="242"/>
      <c r="O3710" s="242" t="s">
        <v>18819</v>
      </c>
      <c r="P3710" s="242" t="s">
        <v>14128</v>
      </c>
      <c r="Q3710" s="242" t="s">
        <v>4733</v>
      </c>
    </row>
    <row r="3711" spans="1:17">
      <c r="A3711" s="242" t="s">
        <v>16149</v>
      </c>
      <c r="B3711" s="242" t="s">
        <v>14368</v>
      </c>
      <c r="C3711" s="242" t="s">
        <v>16150</v>
      </c>
      <c r="D3711" s="242" t="s">
        <v>4742</v>
      </c>
      <c r="E3711" s="242" t="s">
        <v>14150</v>
      </c>
      <c r="F3711" s="242"/>
      <c r="G3711" s="240">
        <v>60</v>
      </c>
      <c r="H3711" s="241">
        <v>0</v>
      </c>
      <c r="I3711" s="242" t="s">
        <v>4830</v>
      </c>
      <c r="J3711" s="242" t="s">
        <v>4831</v>
      </c>
      <c r="K3711" s="242" t="s">
        <v>4729</v>
      </c>
      <c r="L3711" s="242" t="s">
        <v>4832</v>
      </c>
      <c r="M3711" s="242" t="s">
        <v>5283</v>
      </c>
      <c r="N3711" s="242"/>
      <c r="O3711" s="242" t="s">
        <v>18819</v>
      </c>
      <c r="P3711" s="242" t="s">
        <v>14128</v>
      </c>
      <c r="Q3711" s="242" t="s">
        <v>8494</v>
      </c>
    </row>
    <row r="3712" spans="1:17">
      <c r="A3712" s="242" t="s">
        <v>16151</v>
      </c>
      <c r="B3712" s="242" t="s">
        <v>14365</v>
      </c>
      <c r="C3712" s="242" t="s">
        <v>16152</v>
      </c>
      <c r="D3712" s="242" t="s">
        <v>4742</v>
      </c>
      <c r="E3712" s="242" t="s">
        <v>14150</v>
      </c>
      <c r="F3712" s="242"/>
      <c r="G3712" s="240">
        <v>60</v>
      </c>
      <c r="H3712" s="241">
        <v>0</v>
      </c>
      <c r="I3712" s="242" t="s">
        <v>9474</v>
      </c>
      <c r="J3712" s="242" t="s">
        <v>9475</v>
      </c>
      <c r="K3712" s="242" t="s">
        <v>4729</v>
      </c>
      <c r="L3712" s="242" t="s">
        <v>4832</v>
      </c>
      <c r="M3712" s="242" t="s">
        <v>5302</v>
      </c>
      <c r="N3712" s="242"/>
      <c r="O3712" s="242" t="s">
        <v>18819</v>
      </c>
      <c r="P3712" s="242" t="s">
        <v>14128</v>
      </c>
      <c r="Q3712" s="242" t="s">
        <v>8494</v>
      </c>
    </row>
    <row r="3713" spans="1:17">
      <c r="A3713" s="242" t="s">
        <v>16153</v>
      </c>
      <c r="B3713" s="242" t="s">
        <v>14353</v>
      </c>
      <c r="C3713" s="242" t="s">
        <v>16154</v>
      </c>
      <c r="D3713" s="242"/>
      <c r="E3713" s="242" t="s">
        <v>14130</v>
      </c>
      <c r="F3713" s="242" t="s">
        <v>4742</v>
      </c>
      <c r="G3713" s="240">
        <v>60</v>
      </c>
      <c r="H3713" s="241">
        <v>0</v>
      </c>
      <c r="I3713" s="242" t="s">
        <v>4820</v>
      </c>
      <c r="J3713" s="242" t="s">
        <v>4821</v>
      </c>
      <c r="K3713" s="242" t="s">
        <v>4729</v>
      </c>
      <c r="L3713" s="242" t="s">
        <v>4730</v>
      </c>
      <c r="M3713" s="242" t="s">
        <v>6564</v>
      </c>
      <c r="N3713" s="242"/>
      <c r="O3713" s="242" t="s">
        <v>18819</v>
      </c>
      <c r="P3713" s="242" t="s">
        <v>14128</v>
      </c>
      <c r="Q3713" s="242" t="s">
        <v>4733</v>
      </c>
    </row>
    <row r="3714" spans="1:17">
      <c r="A3714" s="242" t="s">
        <v>16155</v>
      </c>
      <c r="B3714" s="242" t="s">
        <v>14353</v>
      </c>
      <c r="C3714" s="242" t="s">
        <v>16156</v>
      </c>
      <c r="D3714" s="242"/>
      <c r="E3714" s="242" t="s">
        <v>14130</v>
      </c>
      <c r="F3714" s="242" t="s">
        <v>4742</v>
      </c>
      <c r="G3714" s="240">
        <v>60</v>
      </c>
      <c r="H3714" s="241">
        <v>0</v>
      </c>
      <c r="I3714" s="242" t="s">
        <v>4780</v>
      </c>
      <c r="J3714" s="242" t="s">
        <v>4781</v>
      </c>
      <c r="K3714" s="242" t="s">
        <v>4729</v>
      </c>
      <c r="L3714" s="242" t="s">
        <v>4730</v>
      </c>
      <c r="M3714" s="242" t="s">
        <v>4816</v>
      </c>
      <c r="N3714" s="242"/>
      <c r="O3714" s="242" t="s">
        <v>18819</v>
      </c>
      <c r="P3714" s="242" t="s">
        <v>14128</v>
      </c>
      <c r="Q3714" s="242" t="s">
        <v>4733</v>
      </c>
    </row>
    <row r="3715" spans="1:17">
      <c r="A3715" s="242" t="s">
        <v>16157</v>
      </c>
      <c r="B3715" s="242" t="s">
        <v>14362</v>
      </c>
      <c r="C3715" s="242" t="s">
        <v>16158</v>
      </c>
      <c r="D3715" s="242"/>
      <c r="E3715" s="242" t="s">
        <v>14130</v>
      </c>
      <c r="F3715" s="242" t="s">
        <v>4742</v>
      </c>
      <c r="G3715" s="240">
        <v>60</v>
      </c>
      <c r="H3715" s="241">
        <v>0</v>
      </c>
      <c r="I3715" s="242" t="s">
        <v>4808</v>
      </c>
      <c r="J3715" s="242" t="s">
        <v>4809</v>
      </c>
      <c r="K3715" s="242" t="s">
        <v>4729</v>
      </c>
      <c r="L3715" s="242" t="s">
        <v>4730</v>
      </c>
      <c r="M3715" s="242" t="s">
        <v>5113</v>
      </c>
      <c r="N3715" s="242"/>
      <c r="O3715" s="242" t="s">
        <v>18819</v>
      </c>
      <c r="P3715" s="242" t="s">
        <v>14128</v>
      </c>
      <c r="Q3715" s="242" t="s">
        <v>4733</v>
      </c>
    </row>
    <row r="3716" spans="1:17">
      <c r="A3716" s="242" t="s">
        <v>16159</v>
      </c>
      <c r="B3716" s="242" t="s">
        <v>14368</v>
      </c>
      <c r="C3716" s="242" t="s">
        <v>16160</v>
      </c>
      <c r="D3716" s="242" t="s">
        <v>4742</v>
      </c>
      <c r="E3716" s="242" t="s">
        <v>14150</v>
      </c>
      <c r="F3716" s="242"/>
      <c r="G3716" s="240">
        <v>60</v>
      </c>
      <c r="H3716" s="241">
        <v>0</v>
      </c>
      <c r="I3716" s="242" t="s">
        <v>4842</v>
      </c>
      <c r="J3716" s="242" t="s">
        <v>4843</v>
      </c>
      <c r="K3716" s="242" t="s">
        <v>4729</v>
      </c>
      <c r="L3716" s="242" t="s">
        <v>4832</v>
      </c>
      <c r="M3716" s="242" t="s">
        <v>5202</v>
      </c>
      <c r="N3716" s="242"/>
      <c r="O3716" s="242" t="s">
        <v>18819</v>
      </c>
      <c r="P3716" s="242" t="s">
        <v>14128</v>
      </c>
      <c r="Q3716" s="242" t="s">
        <v>8494</v>
      </c>
    </row>
    <row r="3717" spans="1:17">
      <c r="A3717" s="242" t="s">
        <v>16161</v>
      </c>
      <c r="B3717" s="242" t="s">
        <v>14368</v>
      </c>
      <c r="C3717" s="242" t="s">
        <v>16162</v>
      </c>
      <c r="D3717" s="242" t="s">
        <v>4742</v>
      </c>
      <c r="E3717" s="242" t="s">
        <v>14150</v>
      </c>
      <c r="F3717" s="242"/>
      <c r="G3717" s="240">
        <v>60</v>
      </c>
      <c r="H3717" s="241">
        <v>0</v>
      </c>
      <c r="I3717" s="242" t="s">
        <v>4842</v>
      </c>
      <c r="J3717" s="242" t="s">
        <v>4843</v>
      </c>
      <c r="K3717" s="242" t="s">
        <v>4729</v>
      </c>
      <c r="L3717" s="242" t="s">
        <v>4832</v>
      </c>
      <c r="M3717" s="242" t="s">
        <v>5202</v>
      </c>
      <c r="N3717" s="242"/>
      <c r="O3717" s="242" t="s">
        <v>18819</v>
      </c>
      <c r="P3717" s="242" t="s">
        <v>14128</v>
      </c>
      <c r="Q3717" s="242" t="s">
        <v>8494</v>
      </c>
    </row>
    <row r="3718" spans="1:17">
      <c r="A3718" s="242" t="s">
        <v>16163</v>
      </c>
      <c r="B3718" s="242" t="s">
        <v>14368</v>
      </c>
      <c r="C3718" s="242" t="s">
        <v>16164</v>
      </c>
      <c r="D3718" s="242" t="s">
        <v>4742</v>
      </c>
      <c r="E3718" s="242" t="s">
        <v>14150</v>
      </c>
      <c r="F3718" s="242"/>
      <c r="G3718" s="240">
        <v>60</v>
      </c>
      <c r="H3718" s="241">
        <v>0</v>
      </c>
      <c r="I3718" s="242" t="s">
        <v>4842</v>
      </c>
      <c r="J3718" s="242" t="s">
        <v>4843</v>
      </c>
      <c r="K3718" s="242" t="s">
        <v>4729</v>
      </c>
      <c r="L3718" s="242" t="s">
        <v>4832</v>
      </c>
      <c r="M3718" s="242" t="s">
        <v>4844</v>
      </c>
      <c r="N3718" s="242"/>
      <c r="O3718" s="242" t="s">
        <v>18819</v>
      </c>
      <c r="P3718" s="242" t="s">
        <v>14128</v>
      </c>
      <c r="Q3718" s="242" t="s">
        <v>8494</v>
      </c>
    </row>
    <row r="3719" spans="1:17">
      <c r="A3719" s="242" t="s">
        <v>16165</v>
      </c>
      <c r="B3719" s="242" t="s">
        <v>14362</v>
      </c>
      <c r="C3719" s="242" t="s">
        <v>16166</v>
      </c>
      <c r="D3719" s="242"/>
      <c r="E3719" s="242" t="s">
        <v>14130</v>
      </c>
      <c r="F3719" s="242" t="s">
        <v>4742</v>
      </c>
      <c r="G3719" s="240">
        <v>60</v>
      </c>
      <c r="H3719" s="241">
        <v>0</v>
      </c>
      <c r="I3719" s="242" t="s">
        <v>4780</v>
      </c>
      <c r="J3719" s="242" t="s">
        <v>4781</v>
      </c>
      <c r="K3719" s="242" t="s">
        <v>4729</v>
      </c>
      <c r="L3719" s="242" t="s">
        <v>4730</v>
      </c>
      <c r="M3719" s="242" t="s">
        <v>6439</v>
      </c>
      <c r="N3719" s="242"/>
      <c r="O3719" s="242" t="s">
        <v>18819</v>
      </c>
      <c r="P3719" s="242" t="s">
        <v>14128</v>
      </c>
      <c r="Q3719" s="242" t="s">
        <v>4733</v>
      </c>
    </row>
    <row r="3720" spans="1:17">
      <c r="A3720" s="242" t="s">
        <v>16167</v>
      </c>
      <c r="B3720" s="242" t="s">
        <v>14362</v>
      </c>
      <c r="C3720" s="242" t="s">
        <v>16168</v>
      </c>
      <c r="D3720" s="242"/>
      <c r="E3720" s="242" t="s">
        <v>14130</v>
      </c>
      <c r="F3720" s="242" t="s">
        <v>4742</v>
      </c>
      <c r="G3720" s="240">
        <v>60</v>
      </c>
      <c r="H3720" s="241">
        <v>0</v>
      </c>
      <c r="I3720" s="242" t="s">
        <v>4931</v>
      </c>
      <c r="J3720" s="242" t="s">
        <v>4932</v>
      </c>
      <c r="K3720" s="242" t="s">
        <v>4729</v>
      </c>
      <c r="L3720" s="242" t="s">
        <v>4730</v>
      </c>
      <c r="M3720" s="242" t="s">
        <v>4810</v>
      </c>
      <c r="N3720" s="242"/>
      <c r="O3720" s="242" t="s">
        <v>18819</v>
      </c>
      <c r="P3720" s="242" t="s">
        <v>14128</v>
      </c>
      <c r="Q3720" s="242" t="s">
        <v>4733</v>
      </c>
    </row>
    <row r="3721" spans="1:17">
      <c r="A3721" s="242" t="s">
        <v>16169</v>
      </c>
      <c r="B3721" s="242" t="s">
        <v>14365</v>
      </c>
      <c r="C3721" s="242" t="s">
        <v>16170</v>
      </c>
      <c r="D3721" s="242" t="s">
        <v>4742</v>
      </c>
      <c r="E3721" s="242" t="s">
        <v>14150</v>
      </c>
      <c r="F3721" s="242"/>
      <c r="G3721" s="240">
        <v>60</v>
      </c>
      <c r="H3721" s="241">
        <v>0</v>
      </c>
      <c r="I3721" s="242" t="s">
        <v>9474</v>
      </c>
      <c r="J3721" s="242" t="s">
        <v>9475</v>
      </c>
      <c r="K3721" s="242" t="s">
        <v>4729</v>
      </c>
      <c r="L3721" s="242" t="s">
        <v>4832</v>
      </c>
      <c r="M3721" s="242" t="s">
        <v>5302</v>
      </c>
      <c r="N3721" s="242"/>
      <c r="O3721" s="242" t="s">
        <v>18819</v>
      </c>
      <c r="P3721" s="242" t="s">
        <v>14128</v>
      </c>
      <c r="Q3721" s="242" t="s">
        <v>8494</v>
      </c>
    </row>
    <row r="3722" spans="1:17">
      <c r="A3722" s="242" t="s">
        <v>16171</v>
      </c>
      <c r="B3722" s="242" t="s">
        <v>14368</v>
      </c>
      <c r="C3722" s="242" t="s">
        <v>16172</v>
      </c>
      <c r="D3722" s="242" t="s">
        <v>4742</v>
      </c>
      <c r="E3722" s="242" t="s">
        <v>14150</v>
      </c>
      <c r="F3722" s="242"/>
      <c r="G3722" s="240">
        <v>60</v>
      </c>
      <c r="H3722" s="241">
        <v>0</v>
      </c>
      <c r="I3722" s="242" t="s">
        <v>4842</v>
      </c>
      <c r="J3722" s="242" t="s">
        <v>4843</v>
      </c>
      <c r="K3722" s="242" t="s">
        <v>4729</v>
      </c>
      <c r="L3722" s="242" t="s">
        <v>4832</v>
      </c>
      <c r="M3722" s="242" t="s">
        <v>5202</v>
      </c>
      <c r="N3722" s="242"/>
      <c r="O3722" s="242" t="s">
        <v>18819</v>
      </c>
      <c r="P3722" s="242" t="s">
        <v>14128</v>
      </c>
      <c r="Q3722" s="242" t="s">
        <v>8494</v>
      </c>
    </row>
    <row r="3723" spans="1:17">
      <c r="A3723" s="242" t="s">
        <v>16173</v>
      </c>
      <c r="B3723" s="242" t="s">
        <v>14922</v>
      </c>
      <c r="C3723" s="242" t="s">
        <v>16174</v>
      </c>
      <c r="D3723" s="242"/>
      <c r="E3723" s="242" t="s">
        <v>14130</v>
      </c>
      <c r="F3723" s="242" t="s">
        <v>4742</v>
      </c>
      <c r="G3723" s="240">
        <v>60</v>
      </c>
      <c r="H3723" s="241">
        <v>0</v>
      </c>
      <c r="I3723" s="242" t="s">
        <v>4808</v>
      </c>
      <c r="J3723" s="242" t="s">
        <v>4809</v>
      </c>
      <c r="K3723" s="242" t="s">
        <v>4729</v>
      </c>
      <c r="L3723" s="242" t="s">
        <v>4730</v>
      </c>
      <c r="M3723" s="242" t="s">
        <v>5087</v>
      </c>
      <c r="N3723" s="242"/>
      <c r="O3723" s="242" t="s">
        <v>18819</v>
      </c>
      <c r="P3723" s="242" t="s">
        <v>14128</v>
      </c>
      <c r="Q3723" s="242" t="s">
        <v>4733</v>
      </c>
    </row>
    <row r="3724" spans="1:17">
      <c r="A3724" s="242" t="s">
        <v>16175</v>
      </c>
      <c r="B3724" s="242" t="s">
        <v>14353</v>
      </c>
      <c r="C3724" s="242" t="s">
        <v>16176</v>
      </c>
      <c r="D3724" s="242"/>
      <c r="E3724" s="242" t="s">
        <v>14130</v>
      </c>
      <c r="F3724" s="242" t="s">
        <v>4742</v>
      </c>
      <c r="G3724" s="240">
        <v>60</v>
      </c>
      <c r="H3724" s="241">
        <v>0</v>
      </c>
      <c r="I3724" s="242" t="s">
        <v>4780</v>
      </c>
      <c r="J3724" s="242" t="s">
        <v>4781</v>
      </c>
      <c r="K3724" s="242" t="s">
        <v>4729</v>
      </c>
      <c r="L3724" s="242" t="s">
        <v>4730</v>
      </c>
      <c r="M3724" s="242" t="s">
        <v>4816</v>
      </c>
      <c r="N3724" s="242"/>
      <c r="O3724" s="242" t="s">
        <v>18819</v>
      </c>
      <c r="P3724" s="242" t="s">
        <v>14128</v>
      </c>
      <c r="Q3724" s="242" t="s">
        <v>4733</v>
      </c>
    </row>
    <row r="3725" spans="1:17">
      <c r="A3725" s="242" t="s">
        <v>16177</v>
      </c>
      <c r="B3725" s="242" t="s">
        <v>14368</v>
      </c>
      <c r="C3725" s="242" t="s">
        <v>16178</v>
      </c>
      <c r="D3725" s="242" t="s">
        <v>4742</v>
      </c>
      <c r="E3725" s="242" t="s">
        <v>14150</v>
      </c>
      <c r="F3725" s="242"/>
      <c r="G3725" s="240">
        <v>60</v>
      </c>
      <c r="H3725" s="241">
        <v>0</v>
      </c>
      <c r="I3725" s="242" t="s">
        <v>9474</v>
      </c>
      <c r="J3725" s="242" t="s">
        <v>9475</v>
      </c>
      <c r="K3725" s="242" t="s">
        <v>4729</v>
      </c>
      <c r="L3725" s="242" t="s">
        <v>4832</v>
      </c>
      <c r="M3725" s="242" t="s">
        <v>5212</v>
      </c>
      <c r="N3725" s="242"/>
      <c r="O3725" s="242" t="s">
        <v>18819</v>
      </c>
      <c r="P3725" s="242" t="s">
        <v>14128</v>
      </c>
      <c r="Q3725" s="242" t="s">
        <v>8494</v>
      </c>
    </row>
    <row r="3726" spans="1:17">
      <c r="A3726" s="242" t="s">
        <v>16179</v>
      </c>
      <c r="B3726" s="242" t="s">
        <v>14365</v>
      </c>
      <c r="C3726" s="242" t="s">
        <v>16180</v>
      </c>
      <c r="D3726" s="242" t="s">
        <v>4742</v>
      </c>
      <c r="E3726" s="242" t="s">
        <v>14150</v>
      </c>
      <c r="F3726" s="242"/>
      <c r="G3726" s="240">
        <v>60</v>
      </c>
      <c r="H3726" s="241">
        <v>0</v>
      </c>
      <c r="I3726" s="242" t="s">
        <v>4842</v>
      </c>
      <c r="J3726" s="242" t="s">
        <v>4843</v>
      </c>
      <c r="K3726" s="242" t="s">
        <v>4729</v>
      </c>
      <c r="L3726" s="242" t="s">
        <v>4832</v>
      </c>
      <c r="M3726" s="242" t="s">
        <v>5325</v>
      </c>
      <c r="N3726" s="242"/>
      <c r="O3726" s="242" t="s">
        <v>18819</v>
      </c>
      <c r="P3726" s="242" t="s">
        <v>14128</v>
      </c>
      <c r="Q3726" s="242" t="s">
        <v>8494</v>
      </c>
    </row>
    <row r="3727" spans="1:17">
      <c r="A3727" s="242" t="s">
        <v>16181</v>
      </c>
      <c r="B3727" s="242" t="s">
        <v>14368</v>
      </c>
      <c r="C3727" s="242" t="s">
        <v>16182</v>
      </c>
      <c r="D3727" s="242" t="s">
        <v>4742</v>
      </c>
      <c r="E3727" s="242" t="s">
        <v>14150</v>
      </c>
      <c r="F3727" s="242"/>
      <c r="G3727" s="240">
        <v>60</v>
      </c>
      <c r="H3727" s="241">
        <v>0</v>
      </c>
      <c r="I3727" s="242" t="s">
        <v>4830</v>
      </c>
      <c r="J3727" s="242" t="s">
        <v>4831</v>
      </c>
      <c r="K3727" s="242" t="s">
        <v>4729</v>
      </c>
      <c r="L3727" s="242" t="s">
        <v>4832</v>
      </c>
      <c r="M3727" s="242" t="s">
        <v>5283</v>
      </c>
      <c r="N3727" s="242"/>
      <c r="O3727" s="242" t="s">
        <v>18819</v>
      </c>
      <c r="P3727" s="242" t="s">
        <v>14128</v>
      </c>
      <c r="Q3727" s="242" t="s">
        <v>8494</v>
      </c>
    </row>
    <row r="3728" spans="1:17">
      <c r="A3728" s="242" t="s">
        <v>16183</v>
      </c>
      <c r="B3728" s="242" t="s">
        <v>14362</v>
      </c>
      <c r="C3728" s="242" t="s">
        <v>16184</v>
      </c>
      <c r="D3728" s="242"/>
      <c r="E3728" s="242" t="s">
        <v>14130</v>
      </c>
      <c r="F3728" s="242" t="s">
        <v>4742</v>
      </c>
      <c r="G3728" s="240">
        <v>60</v>
      </c>
      <c r="H3728" s="241">
        <v>0</v>
      </c>
      <c r="I3728" s="242" t="s">
        <v>4780</v>
      </c>
      <c r="J3728" s="242" t="s">
        <v>4781</v>
      </c>
      <c r="K3728" s="242" t="s">
        <v>4729</v>
      </c>
      <c r="L3728" s="242" t="s">
        <v>4730</v>
      </c>
      <c r="M3728" s="242" t="s">
        <v>4872</v>
      </c>
      <c r="N3728" s="242"/>
      <c r="O3728" s="242" t="s">
        <v>18819</v>
      </c>
      <c r="P3728" s="242" t="s">
        <v>14128</v>
      </c>
      <c r="Q3728" s="242" t="s">
        <v>4733</v>
      </c>
    </row>
    <row r="3729" spans="1:17">
      <c r="A3729" s="242" t="s">
        <v>16185</v>
      </c>
      <c r="B3729" s="242" t="s">
        <v>14362</v>
      </c>
      <c r="C3729" s="242" t="s">
        <v>16186</v>
      </c>
      <c r="D3729" s="242"/>
      <c r="E3729" s="242" t="s">
        <v>14130</v>
      </c>
      <c r="F3729" s="242" t="s">
        <v>4742</v>
      </c>
      <c r="G3729" s="240">
        <v>60</v>
      </c>
      <c r="H3729" s="241">
        <v>0</v>
      </c>
      <c r="I3729" s="242" t="s">
        <v>4775</v>
      </c>
      <c r="J3729" s="242" t="s">
        <v>4776</v>
      </c>
      <c r="K3729" s="242" t="s">
        <v>4729</v>
      </c>
      <c r="L3729" s="242" t="s">
        <v>4730</v>
      </c>
      <c r="M3729" s="242" t="s">
        <v>4908</v>
      </c>
      <c r="N3729" s="242" t="s">
        <v>15313</v>
      </c>
      <c r="O3729" s="242" t="s">
        <v>18819</v>
      </c>
      <c r="P3729" s="242" t="s">
        <v>14128</v>
      </c>
      <c r="Q3729" s="242" t="s">
        <v>4733</v>
      </c>
    </row>
    <row r="3730" spans="1:17">
      <c r="A3730" s="242" t="s">
        <v>16187</v>
      </c>
      <c r="B3730" s="242" t="s">
        <v>14368</v>
      </c>
      <c r="C3730" s="242" t="s">
        <v>16188</v>
      </c>
      <c r="D3730" s="242" t="s">
        <v>4742</v>
      </c>
      <c r="E3730" s="242" t="s">
        <v>14150</v>
      </c>
      <c r="F3730" s="242"/>
      <c r="G3730" s="240">
        <v>60</v>
      </c>
      <c r="H3730" s="241">
        <v>0</v>
      </c>
      <c r="I3730" s="242" t="s">
        <v>9474</v>
      </c>
      <c r="J3730" s="242" t="s">
        <v>9475</v>
      </c>
      <c r="K3730" s="242" t="s">
        <v>4729</v>
      </c>
      <c r="L3730" s="242" t="s">
        <v>4832</v>
      </c>
      <c r="M3730" s="242" t="s">
        <v>5302</v>
      </c>
      <c r="N3730" s="242"/>
      <c r="O3730" s="242" t="s">
        <v>18819</v>
      </c>
      <c r="P3730" s="242" t="s">
        <v>14128</v>
      </c>
      <c r="Q3730" s="242" t="s">
        <v>8494</v>
      </c>
    </row>
    <row r="3731" spans="1:17">
      <c r="A3731" s="242" t="s">
        <v>16189</v>
      </c>
      <c r="B3731" s="242" t="s">
        <v>14388</v>
      </c>
      <c r="C3731" s="242" t="s">
        <v>16190</v>
      </c>
      <c r="D3731" s="242"/>
      <c r="E3731" s="242" t="s">
        <v>14130</v>
      </c>
      <c r="F3731" s="242" t="s">
        <v>4742</v>
      </c>
      <c r="G3731" s="240">
        <v>60</v>
      </c>
      <c r="H3731" s="241">
        <v>0</v>
      </c>
      <c r="I3731" s="242" t="s">
        <v>4780</v>
      </c>
      <c r="J3731" s="242" t="s">
        <v>4781</v>
      </c>
      <c r="K3731" s="242" t="s">
        <v>4729</v>
      </c>
      <c r="L3731" s="242" t="s">
        <v>4730</v>
      </c>
      <c r="M3731" s="242" t="s">
        <v>4937</v>
      </c>
      <c r="N3731" s="242"/>
      <c r="O3731" s="242" t="s">
        <v>18819</v>
      </c>
      <c r="P3731" s="242" t="s">
        <v>14128</v>
      </c>
      <c r="Q3731" s="242" t="s">
        <v>4733</v>
      </c>
    </row>
    <row r="3732" spans="1:17">
      <c r="A3732" s="242" t="s">
        <v>16191</v>
      </c>
      <c r="B3732" s="242" t="s">
        <v>14368</v>
      </c>
      <c r="C3732" s="242" t="s">
        <v>16192</v>
      </c>
      <c r="D3732" s="242" t="s">
        <v>4742</v>
      </c>
      <c r="E3732" s="242" t="s">
        <v>14150</v>
      </c>
      <c r="F3732" s="242"/>
      <c r="G3732" s="240">
        <v>60</v>
      </c>
      <c r="H3732" s="241">
        <v>0</v>
      </c>
      <c r="I3732" s="242" t="s">
        <v>9474</v>
      </c>
      <c r="J3732" s="242" t="s">
        <v>9475</v>
      </c>
      <c r="K3732" s="242" t="s">
        <v>4729</v>
      </c>
      <c r="L3732" s="242" t="s">
        <v>4832</v>
      </c>
      <c r="M3732" s="242" t="s">
        <v>5212</v>
      </c>
      <c r="N3732" s="242"/>
      <c r="O3732" s="242" t="s">
        <v>18819</v>
      </c>
      <c r="P3732" s="242" t="s">
        <v>14128</v>
      </c>
      <c r="Q3732" s="242" t="s">
        <v>8494</v>
      </c>
    </row>
    <row r="3733" spans="1:17">
      <c r="A3733" s="242" t="s">
        <v>16193</v>
      </c>
      <c r="B3733" s="242" t="s">
        <v>14365</v>
      </c>
      <c r="C3733" s="242" t="s">
        <v>16194</v>
      </c>
      <c r="D3733" s="242" t="s">
        <v>4742</v>
      </c>
      <c r="E3733" s="242" t="s">
        <v>14150</v>
      </c>
      <c r="F3733" s="242"/>
      <c r="G3733" s="240">
        <v>60</v>
      </c>
      <c r="H3733" s="241">
        <v>0</v>
      </c>
      <c r="I3733" s="242" t="s">
        <v>4842</v>
      </c>
      <c r="J3733" s="242" t="s">
        <v>4843</v>
      </c>
      <c r="K3733" s="242" t="s">
        <v>4729</v>
      </c>
      <c r="L3733" s="242" t="s">
        <v>4832</v>
      </c>
      <c r="M3733" s="242" t="s">
        <v>5194</v>
      </c>
      <c r="N3733" s="242"/>
      <c r="O3733" s="242" t="s">
        <v>18819</v>
      </c>
      <c r="P3733" s="242" t="s">
        <v>14128</v>
      </c>
      <c r="Q3733" s="242" t="s">
        <v>8494</v>
      </c>
    </row>
    <row r="3734" spans="1:17">
      <c r="A3734" s="242" t="s">
        <v>16195</v>
      </c>
      <c r="B3734" s="242" t="s">
        <v>14368</v>
      </c>
      <c r="C3734" s="242" t="s">
        <v>16196</v>
      </c>
      <c r="D3734" s="242" t="s">
        <v>4742</v>
      </c>
      <c r="E3734" s="242" t="s">
        <v>14150</v>
      </c>
      <c r="F3734" s="242"/>
      <c r="G3734" s="240">
        <v>60</v>
      </c>
      <c r="H3734" s="241">
        <v>0</v>
      </c>
      <c r="I3734" s="242" t="s">
        <v>4842</v>
      </c>
      <c r="J3734" s="242" t="s">
        <v>4843</v>
      </c>
      <c r="K3734" s="242" t="s">
        <v>4729</v>
      </c>
      <c r="L3734" s="242" t="s">
        <v>4832</v>
      </c>
      <c r="M3734" s="242" t="s">
        <v>5202</v>
      </c>
      <c r="N3734" s="242"/>
      <c r="O3734" s="242" t="s">
        <v>18819</v>
      </c>
      <c r="P3734" s="242" t="s">
        <v>14128</v>
      </c>
      <c r="Q3734" s="242" t="s">
        <v>8494</v>
      </c>
    </row>
    <row r="3735" spans="1:17">
      <c r="A3735" s="242" t="s">
        <v>16197</v>
      </c>
      <c r="B3735" s="242" t="s">
        <v>14368</v>
      </c>
      <c r="C3735" s="242" t="s">
        <v>16198</v>
      </c>
      <c r="D3735" s="242" t="s">
        <v>4742</v>
      </c>
      <c r="E3735" s="242" t="s">
        <v>14150</v>
      </c>
      <c r="F3735" s="242"/>
      <c r="G3735" s="240">
        <v>60</v>
      </c>
      <c r="H3735" s="241">
        <v>0</v>
      </c>
      <c r="I3735" s="242" t="s">
        <v>4830</v>
      </c>
      <c r="J3735" s="242" t="s">
        <v>4831</v>
      </c>
      <c r="K3735" s="242" t="s">
        <v>4729</v>
      </c>
      <c r="L3735" s="242" t="s">
        <v>4832</v>
      </c>
      <c r="M3735" s="242" t="s">
        <v>5153</v>
      </c>
      <c r="N3735" s="242"/>
      <c r="O3735" s="242" t="s">
        <v>18819</v>
      </c>
      <c r="P3735" s="242" t="s">
        <v>14128</v>
      </c>
      <c r="Q3735" s="242" t="s">
        <v>8494</v>
      </c>
    </row>
    <row r="3736" spans="1:17">
      <c r="A3736" s="242" t="s">
        <v>16199</v>
      </c>
      <c r="B3736" s="242" t="s">
        <v>14353</v>
      </c>
      <c r="C3736" s="242" t="s">
        <v>16200</v>
      </c>
      <c r="D3736" s="242"/>
      <c r="E3736" s="242" t="s">
        <v>14130</v>
      </c>
      <c r="F3736" s="242" t="s">
        <v>4742</v>
      </c>
      <c r="G3736" s="240">
        <v>60</v>
      </c>
      <c r="H3736" s="241">
        <v>0</v>
      </c>
      <c r="I3736" s="242" t="s">
        <v>4808</v>
      </c>
      <c r="J3736" s="242" t="s">
        <v>4809</v>
      </c>
      <c r="K3736" s="242" t="s">
        <v>4729</v>
      </c>
      <c r="L3736" s="242" t="s">
        <v>4730</v>
      </c>
      <c r="M3736" s="242" t="s">
        <v>6564</v>
      </c>
      <c r="N3736" s="242"/>
      <c r="O3736" s="242" t="s">
        <v>18819</v>
      </c>
      <c r="P3736" s="242" t="s">
        <v>14128</v>
      </c>
      <c r="Q3736" s="242" t="s">
        <v>4733</v>
      </c>
    </row>
    <row r="3737" spans="1:17">
      <c r="A3737" s="242" t="s">
        <v>16201</v>
      </c>
      <c r="B3737" s="242" t="s">
        <v>14353</v>
      </c>
      <c r="C3737" s="242" t="s">
        <v>16202</v>
      </c>
      <c r="D3737" s="242"/>
      <c r="E3737" s="242" t="s">
        <v>14130</v>
      </c>
      <c r="F3737" s="242" t="s">
        <v>4742</v>
      </c>
      <c r="G3737" s="240">
        <v>60</v>
      </c>
      <c r="H3737" s="241">
        <v>0</v>
      </c>
      <c r="I3737" s="242" t="s">
        <v>4780</v>
      </c>
      <c r="J3737" s="242" t="s">
        <v>4781</v>
      </c>
      <c r="K3737" s="242" t="s">
        <v>4729</v>
      </c>
      <c r="L3737" s="242" t="s">
        <v>4730</v>
      </c>
      <c r="M3737" s="242" t="s">
        <v>4816</v>
      </c>
      <c r="N3737" s="242"/>
      <c r="O3737" s="242" t="s">
        <v>18819</v>
      </c>
      <c r="P3737" s="242" t="s">
        <v>14128</v>
      </c>
      <c r="Q3737" s="242" t="s">
        <v>4733</v>
      </c>
    </row>
    <row r="3738" spans="1:17">
      <c r="A3738" s="242" t="s">
        <v>16203</v>
      </c>
      <c r="B3738" s="242" t="s">
        <v>14362</v>
      </c>
      <c r="C3738" s="242" t="s">
        <v>16204</v>
      </c>
      <c r="D3738" s="242"/>
      <c r="E3738" s="242" t="s">
        <v>14130</v>
      </c>
      <c r="F3738" s="242" t="s">
        <v>4742</v>
      </c>
      <c r="G3738" s="240">
        <v>60</v>
      </c>
      <c r="H3738" s="241">
        <v>0</v>
      </c>
      <c r="I3738" s="242" t="s">
        <v>4780</v>
      </c>
      <c r="J3738" s="242" t="s">
        <v>4781</v>
      </c>
      <c r="K3738" s="242" t="s">
        <v>4729</v>
      </c>
      <c r="L3738" s="242" t="s">
        <v>4730</v>
      </c>
      <c r="M3738" s="242" t="s">
        <v>4872</v>
      </c>
      <c r="N3738" s="242"/>
      <c r="O3738" s="242" t="s">
        <v>18819</v>
      </c>
      <c r="P3738" s="242" t="s">
        <v>14128</v>
      </c>
      <c r="Q3738" s="242" t="s">
        <v>4733</v>
      </c>
    </row>
    <row r="3739" spans="1:17">
      <c r="A3739" s="242" t="s">
        <v>16205</v>
      </c>
      <c r="B3739" s="242" t="s">
        <v>14362</v>
      </c>
      <c r="C3739" s="242" t="s">
        <v>16206</v>
      </c>
      <c r="D3739" s="242"/>
      <c r="E3739" s="242" t="s">
        <v>14130</v>
      </c>
      <c r="F3739" s="242" t="s">
        <v>4742</v>
      </c>
      <c r="G3739" s="240">
        <v>60</v>
      </c>
      <c r="H3739" s="241">
        <v>0</v>
      </c>
      <c r="I3739" s="242" t="s">
        <v>4808</v>
      </c>
      <c r="J3739" s="242" t="s">
        <v>4809</v>
      </c>
      <c r="K3739" s="242" t="s">
        <v>4729</v>
      </c>
      <c r="L3739" s="242" t="s">
        <v>4730</v>
      </c>
      <c r="M3739" s="242" t="s">
        <v>7593</v>
      </c>
      <c r="N3739" s="242"/>
      <c r="O3739" s="242" t="s">
        <v>18819</v>
      </c>
      <c r="P3739" s="242" t="s">
        <v>14128</v>
      </c>
      <c r="Q3739" s="242" t="s">
        <v>4733</v>
      </c>
    </row>
    <row r="3740" spans="1:17">
      <c r="A3740" s="242" t="s">
        <v>16207</v>
      </c>
      <c r="B3740" s="242" t="s">
        <v>16208</v>
      </c>
      <c r="C3740" s="242" t="s">
        <v>16209</v>
      </c>
      <c r="D3740" s="242"/>
      <c r="E3740" s="242" t="s">
        <v>14360</v>
      </c>
      <c r="F3740" s="242"/>
      <c r="G3740" s="240">
        <v>60</v>
      </c>
      <c r="H3740" s="241">
        <v>0</v>
      </c>
      <c r="I3740" s="242" t="s">
        <v>4775</v>
      </c>
      <c r="J3740" s="242" t="s">
        <v>4776</v>
      </c>
      <c r="K3740" s="242" t="s">
        <v>4729</v>
      </c>
      <c r="L3740" s="242" t="s">
        <v>4797</v>
      </c>
      <c r="M3740" s="242" t="s">
        <v>4798</v>
      </c>
      <c r="N3740" s="242"/>
      <c r="O3740" s="242" t="s">
        <v>18819</v>
      </c>
      <c r="P3740" s="242" t="s">
        <v>14128</v>
      </c>
      <c r="Q3740" s="242" t="s">
        <v>4733</v>
      </c>
    </row>
    <row r="3741" spans="1:17">
      <c r="A3741" s="242" t="s">
        <v>16210</v>
      </c>
      <c r="B3741" s="242" t="s">
        <v>14368</v>
      </c>
      <c r="C3741" s="242" t="s">
        <v>16211</v>
      </c>
      <c r="D3741" s="242" t="s">
        <v>4742</v>
      </c>
      <c r="E3741" s="242" t="s">
        <v>14150</v>
      </c>
      <c r="F3741" s="242"/>
      <c r="G3741" s="240">
        <v>60</v>
      </c>
      <c r="H3741" s="241">
        <v>0</v>
      </c>
      <c r="I3741" s="242" t="s">
        <v>4842</v>
      </c>
      <c r="J3741" s="242" t="s">
        <v>4843</v>
      </c>
      <c r="K3741" s="242" t="s">
        <v>4729</v>
      </c>
      <c r="L3741" s="242" t="s">
        <v>4832</v>
      </c>
      <c r="M3741" s="242" t="s">
        <v>5202</v>
      </c>
      <c r="N3741" s="242"/>
      <c r="O3741" s="242" t="s">
        <v>18819</v>
      </c>
      <c r="P3741" s="242" t="s">
        <v>14128</v>
      </c>
      <c r="Q3741" s="242" t="s">
        <v>8494</v>
      </c>
    </row>
    <row r="3742" spans="1:17">
      <c r="A3742" s="242" t="s">
        <v>16212</v>
      </c>
      <c r="B3742" s="242" t="s">
        <v>14365</v>
      </c>
      <c r="C3742" s="242" t="s">
        <v>16213</v>
      </c>
      <c r="D3742" s="242" t="s">
        <v>4742</v>
      </c>
      <c r="E3742" s="242" t="s">
        <v>14150</v>
      </c>
      <c r="F3742" s="242"/>
      <c r="G3742" s="240">
        <v>60</v>
      </c>
      <c r="H3742" s="241">
        <v>0</v>
      </c>
      <c r="I3742" s="242" t="s">
        <v>4842</v>
      </c>
      <c r="J3742" s="242" t="s">
        <v>4843</v>
      </c>
      <c r="K3742" s="242" t="s">
        <v>4729</v>
      </c>
      <c r="L3742" s="242" t="s">
        <v>4832</v>
      </c>
      <c r="M3742" s="242" t="s">
        <v>5325</v>
      </c>
      <c r="N3742" s="242"/>
      <c r="O3742" s="242" t="s">
        <v>18819</v>
      </c>
      <c r="P3742" s="242" t="s">
        <v>14128</v>
      </c>
      <c r="Q3742" s="242" t="s">
        <v>8494</v>
      </c>
    </row>
    <row r="3743" spans="1:17">
      <c r="A3743" s="242" t="s">
        <v>16214</v>
      </c>
      <c r="B3743" s="242" t="s">
        <v>14368</v>
      </c>
      <c r="C3743" s="242" t="s">
        <v>16215</v>
      </c>
      <c r="D3743" s="242" t="s">
        <v>4742</v>
      </c>
      <c r="E3743" s="242" t="s">
        <v>14150</v>
      </c>
      <c r="F3743" s="242"/>
      <c r="G3743" s="240">
        <v>60</v>
      </c>
      <c r="H3743" s="241">
        <v>0</v>
      </c>
      <c r="I3743" s="242" t="s">
        <v>4842</v>
      </c>
      <c r="J3743" s="242" t="s">
        <v>4843</v>
      </c>
      <c r="K3743" s="242" t="s">
        <v>4729</v>
      </c>
      <c r="L3743" s="242" t="s">
        <v>4832</v>
      </c>
      <c r="M3743" s="242" t="s">
        <v>4844</v>
      </c>
      <c r="N3743" s="242"/>
      <c r="O3743" s="242" t="s">
        <v>18819</v>
      </c>
      <c r="P3743" s="242" t="s">
        <v>14128</v>
      </c>
      <c r="Q3743" s="242" t="s">
        <v>8494</v>
      </c>
    </row>
    <row r="3744" spans="1:17">
      <c r="A3744" s="242" t="s">
        <v>16216</v>
      </c>
      <c r="B3744" s="242" t="s">
        <v>14368</v>
      </c>
      <c r="C3744" s="242" t="s">
        <v>16217</v>
      </c>
      <c r="D3744" s="242" t="s">
        <v>4742</v>
      </c>
      <c r="E3744" s="242" t="s">
        <v>14150</v>
      </c>
      <c r="F3744" s="242"/>
      <c r="G3744" s="240">
        <v>60</v>
      </c>
      <c r="H3744" s="241">
        <v>0</v>
      </c>
      <c r="I3744" s="242" t="s">
        <v>4842</v>
      </c>
      <c r="J3744" s="242" t="s">
        <v>4843</v>
      </c>
      <c r="K3744" s="242" t="s">
        <v>4729</v>
      </c>
      <c r="L3744" s="242" t="s">
        <v>4832</v>
      </c>
      <c r="M3744" s="242" t="s">
        <v>4844</v>
      </c>
      <c r="N3744" s="242"/>
      <c r="O3744" s="242" t="s">
        <v>18819</v>
      </c>
      <c r="P3744" s="242" t="s">
        <v>14128</v>
      </c>
      <c r="Q3744" s="242" t="s">
        <v>8494</v>
      </c>
    </row>
    <row r="3745" spans="1:17">
      <c r="A3745" s="242" t="s">
        <v>16218</v>
      </c>
      <c r="B3745" s="242" t="s">
        <v>14362</v>
      </c>
      <c r="C3745" s="242" t="s">
        <v>16219</v>
      </c>
      <c r="D3745" s="242"/>
      <c r="E3745" s="242" t="s">
        <v>14130</v>
      </c>
      <c r="F3745" s="242" t="s">
        <v>4742</v>
      </c>
      <c r="G3745" s="240">
        <v>60</v>
      </c>
      <c r="H3745" s="241">
        <v>0</v>
      </c>
      <c r="I3745" s="242" t="s">
        <v>4780</v>
      </c>
      <c r="J3745" s="242" t="s">
        <v>4781</v>
      </c>
      <c r="K3745" s="242" t="s">
        <v>4729</v>
      </c>
      <c r="L3745" s="242" t="s">
        <v>4730</v>
      </c>
      <c r="M3745" s="242" t="s">
        <v>6439</v>
      </c>
      <c r="N3745" s="242"/>
      <c r="O3745" s="242" t="s">
        <v>18819</v>
      </c>
      <c r="P3745" s="242" t="s">
        <v>14128</v>
      </c>
      <c r="Q3745" s="242" t="s">
        <v>4733</v>
      </c>
    </row>
    <row r="3746" spans="1:17">
      <c r="A3746" s="242" t="s">
        <v>16220</v>
      </c>
      <c r="B3746" s="242" t="s">
        <v>14362</v>
      </c>
      <c r="C3746" s="242" t="s">
        <v>16221</v>
      </c>
      <c r="D3746" s="242"/>
      <c r="E3746" s="242" t="s">
        <v>14130</v>
      </c>
      <c r="F3746" s="242" t="s">
        <v>4742</v>
      </c>
      <c r="G3746" s="240">
        <v>60</v>
      </c>
      <c r="H3746" s="241">
        <v>0</v>
      </c>
      <c r="I3746" s="242" t="s">
        <v>4747</v>
      </c>
      <c r="J3746" s="242" t="s">
        <v>4748</v>
      </c>
      <c r="K3746" s="242" t="s">
        <v>4729</v>
      </c>
      <c r="L3746" s="242" t="s">
        <v>4730</v>
      </c>
      <c r="M3746" s="242" t="s">
        <v>4926</v>
      </c>
      <c r="N3746" s="242" t="s">
        <v>9731</v>
      </c>
      <c r="O3746" s="242" t="s">
        <v>18819</v>
      </c>
      <c r="P3746" s="242" t="s">
        <v>14128</v>
      </c>
      <c r="Q3746" s="242" t="s">
        <v>4733</v>
      </c>
    </row>
    <row r="3747" spans="1:17">
      <c r="A3747" s="242" t="s">
        <v>16222</v>
      </c>
      <c r="B3747" s="242" t="s">
        <v>14362</v>
      </c>
      <c r="C3747" s="242" t="s">
        <v>16223</v>
      </c>
      <c r="D3747" s="242"/>
      <c r="E3747" s="242" t="s">
        <v>14130</v>
      </c>
      <c r="F3747" s="242" t="s">
        <v>4742</v>
      </c>
      <c r="G3747" s="240">
        <v>60</v>
      </c>
      <c r="H3747" s="241">
        <v>0</v>
      </c>
      <c r="I3747" s="242" t="s">
        <v>4747</v>
      </c>
      <c r="J3747" s="242" t="s">
        <v>4748</v>
      </c>
      <c r="K3747" s="242" t="s">
        <v>4729</v>
      </c>
      <c r="L3747" s="242" t="s">
        <v>4730</v>
      </c>
      <c r="M3747" s="242" t="s">
        <v>4908</v>
      </c>
      <c r="N3747" s="242" t="s">
        <v>7271</v>
      </c>
      <c r="O3747" s="242" t="s">
        <v>18819</v>
      </c>
      <c r="P3747" s="242" t="s">
        <v>14128</v>
      </c>
      <c r="Q3747" s="242" t="s">
        <v>4733</v>
      </c>
    </row>
    <row r="3748" spans="1:17">
      <c r="A3748" s="242" t="s">
        <v>16224</v>
      </c>
      <c r="B3748" s="242" t="s">
        <v>14362</v>
      </c>
      <c r="C3748" s="242" t="s">
        <v>16225</v>
      </c>
      <c r="D3748" s="242"/>
      <c r="E3748" s="242" t="s">
        <v>14130</v>
      </c>
      <c r="F3748" s="242" t="s">
        <v>4742</v>
      </c>
      <c r="G3748" s="240">
        <v>60</v>
      </c>
      <c r="H3748" s="241">
        <v>0</v>
      </c>
      <c r="I3748" s="242" t="s">
        <v>4780</v>
      </c>
      <c r="J3748" s="242" t="s">
        <v>4781</v>
      </c>
      <c r="K3748" s="242" t="s">
        <v>4729</v>
      </c>
      <c r="L3748" s="242" t="s">
        <v>4730</v>
      </c>
      <c r="M3748" s="242" t="s">
        <v>6439</v>
      </c>
      <c r="N3748" s="242"/>
      <c r="O3748" s="242" t="s">
        <v>18819</v>
      </c>
      <c r="P3748" s="242" t="s">
        <v>14128</v>
      </c>
      <c r="Q3748" s="242" t="s">
        <v>4733</v>
      </c>
    </row>
    <row r="3749" spans="1:17">
      <c r="A3749" s="242" t="s">
        <v>16226</v>
      </c>
      <c r="B3749" s="242" t="s">
        <v>14362</v>
      </c>
      <c r="C3749" s="242" t="s">
        <v>16227</v>
      </c>
      <c r="D3749" s="242"/>
      <c r="E3749" s="242" t="s">
        <v>14130</v>
      </c>
      <c r="F3749" s="242" t="s">
        <v>4742</v>
      </c>
      <c r="G3749" s="240">
        <v>60</v>
      </c>
      <c r="H3749" s="241">
        <v>0</v>
      </c>
      <c r="I3749" s="242" t="s">
        <v>4820</v>
      </c>
      <c r="J3749" s="242" t="s">
        <v>4821</v>
      </c>
      <c r="K3749" s="242" t="s">
        <v>4729</v>
      </c>
      <c r="L3749" s="242" t="s">
        <v>4730</v>
      </c>
      <c r="M3749" s="242" t="s">
        <v>6439</v>
      </c>
      <c r="N3749" s="242"/>
      <c r="O3749" s="242" t="s">
        <v>18819</v>
      </c>
      <c r="P3749" s="242" t="s">
        <v>14128</v>
      </c>
      <c r="Q3749" s="242" t="s">
        <v>4733</v>
      </c>
    </row>
    <row r="3750" spans="1:17">
      <c r="A3750" s="242" t="s">
        <v>16228</v>
      </c>
      <c r="B3750" s="242" t="s">
        <v>14362</v>
      </c>
      <c r="C3750" s="242" t="s">
        <v>16229</v>
      </c>
      <c r="D3750" s="242"/>
      <c r="E3750" s="242" t="s">
        <v>14130</v>
      </c>
      <c r="F3750" s="242" t="s">
        <v>4742</v>
      </c>
      <c r="G3750" s="240">
        <v>60</v>
      </c>
      <c r="H3750" s="241">
        <v>0</v>
      </c>
      <c r="I3750" s="242" t="s">
        <v>4808</v>
      </c>
      <c r="J3750" s="242" t="s">
        <v>4809</v>
      </c>
      <c r="K3750" s="242" t="s">
        <v>4729</v>
      </c>
      <c r="L3750" s="242" t="s">
        <v>4730</v>
      </c>
      <c r="M3750" s="242" t="s">
        <v>5087</v>
      </c>
      <c r="N3750" s="242"/>
      <c r="O3750" s="242" t="s">
        <v>18819</v>
      </c>
      <c r="P3750" s="242" t="s">
        <v>14128</v>
      </c>
      <c r="Q3750" s="242" t="s">
        <v>4733</v>
      </c>
    </row>
    <row r="3751" spans="1:17">
      <c r="A3751" s="242" t="s">
        <v>16230</v>
      </c>
      <c r="B3751" s="242" t="s">
        <v>14362</v>
      </c>
      <c r="C3751" s="242" t="s">
        <v>16231</v>
      </c>
      <c r="D3751" s="242"/>
      <c r="E3751" s="242" t="s">
        <v>14130</v>
      </c>
      <c r="F3751" s="242" t="s">
        <v>4742</v>
      </c>
      <c r="G3751" s="240">
        <v>60</v>
      </c>
      <c r="H3751" s="241">
        <v>0</v>
      </c>
      <c r="I3751" s="242" t="s">
        <v>4808</v>
      </c>
      <c r="J3751" s="242" t="s">
        <v>4809</v>
      </c>
      <c r="K3751" s="242" t="s">
        <v>4729</v>
      </c>
      <c r="L3751" s="242" t="s">
        <v>4730</v>
      </c>
      <c r="M3751" s="242" t="s">
        <v>5113</v>
      </c>
      <c r="N3751" s="242"/>
      <c r="O3751" s="242" t="s">
        <v>18819</v>
      </c>
      <c r="P3751" s="242" t="s">
        <v>14128</v>
      </c>
      <c r="Q3751" s="242" t="s">
        <v>4733</v>
      </c>
    </row>
    <row r="3752" spans="1:17">
      <c r="A3752" s="242" t="s">
        <v>16232</v>
      </c>
      <c r="B3752" s="242" t="s">
        <v>14368</v>
      </c>
      <c r="C3752" s="242" t="s">
        <v>16233</v>
      </c>
      <c r="D3752" s="242" t="s">
        <v>4742</v>
      </c>
      <c r="E3752" s="242" t="s">
        <v>14150</v>
      </c>
      <c r="F3752" s="242"/>
      <c r="G3752" s="240">
        <v>60</v>
      </c>
      <c r="H3752" s="241">
        <v>0</v>
      </c>
      <c r="I3752" s="242" t="s">
        <v>4842</v>
      </c>
      <c r="J3752" s="242" t="s">
        <v>4843</v>
      </c>
      <c r="K3752" s="242" t="s">
        <v>4729</v>
      </c>
      <c r="L3752" s="242" t="s">
        <v>4832</v>
      </c>
      <c r="M3752" s="242" t="s">
        <v>5202</v>
      </c>
      <c r="N3752" s="242"/>
      <c r="O3752" s="242" t="s">
        <v>18819</v>
      </c>
      <c r="P3752" s="242" t="s">
        <v>14128</v>
      </c>
      <c r="Q3752" s="242" t="s">
        <v>8494</v>
      </c>
    </row>
    <row r="3753" spans="1:17">
      <c r="A3753" s="242" t="s">
        <v>16234</v>
      </c>
      <c r="B3753" s="242" t="s">
        <v>14388</v>
      </c>
      <c r="C3753" s="242" t="s">
        <v>16235</v>
      </c>
      <c r="D3753" s="242"/>
      <c r="E3753" s="242" t="s">
        <v>14130</v>
      </c>
      <c r="F3753" s="242" t="s">
        <v>4742</v>
      </c>
      <c r="G3753" s="240">
        <v>60</v>
      </c>
      <c r="H3753" s="241">
        <v>0</v>
      </c>
      <c r="I3753" s="242" t="s">
        <v>4808</v>
      </c>
      <c r="J3753" s="242" t="s">
        <v>4809</v>
      </c>
      <c r="K3753" s="242" t="s">
        <v>4729</v>
      </c>
      <c r="L3753" s="242" t="s">
        <v>4730</v>
      </c>
      <c r="M3753" s="242" t="s">
        <v>4731</v>
      </c>
      <c r="N3753" s="242"/>
      <c r="O3753" s="242" t="s">
        <v>18819</v>
      </c>
      <c r="P3753" s="242" t="s">
        <v>14128</v>
      </c>
      <c r="Q3753" s="242" t="s">
        <v>4733</v>
      </c>
    </row>
    <row r="3754" spans="1:17">
      <c r="A3754" s="242" t="s">
        <v>16236</v>
      </c>
      <c r="B3754" s="242" t="s">
        <v>14362</v>
      </c>
      <c r="C3754" s="242" t="s">
        <v>16237</v>
      </c>
      <c r="D3754" s="242"/>
      <c r="E3754" s="242" t="s">
        <v>14130</v>
      </c>
      <c r="F3754" s="242" t="s">
        <v>4742</v>
      </c>
      <c r="G3754" s="240">
        <v>60</v>
      </c>
      <c r="H3754" s="241">
        <v>0</v>
      </c>
      <c r="I3754" s="242" t="s">
        <v>4747</v>
      </c>
      <c r="J3754" s="242" t="s">
        <v>4748</v>
      </c>
      <c r="K3754" s="242" t="s">
        <v>4729</v>
      </c>
      <c r="L3754" s="242" t="s">
        <v>4730</v>
      </c>
      <c r="M3754" s="242" t="s">
        <v>4908</v>
      </c>
      <c r="N3754" s="242" t="s">
        <v>7228</v>
      </c>
      <c r="O3754" s="242" t="s">
        <v>18819</v>
      </c>
      <c r="P3754" s="242" t="s">
        <v>14128</v>
      </c>
      <c r="Q3754" s="242" t="s">
        <v>4733</v>
      </c>
    </row>
    <row r="3755" spans="1:17">
      <c r="A3755" s="242" t="s">
        <v>16238</v>
      </c>
      <c r="B3755" s="242" t="s">
        <v>14353</v>
      </c>
      <c r="C3755" s="242" t="s">
        <v>16239</v>
      </c>
      <c r="D3755" s="242"/>
      <c r="E3755" s="242" t="s">
        <v>14130</v>
      </c>
      <c r="F3755" s="242" t="s">
        <v>4742</v>
      </c>
      <c r="G3755" s="240">
        <v>60</v>
      </c>
      <c r="H3755" s="241">
        <v>0</v>
      </c>
      <c r="I3755" s="242" t="s">
        <v>4780</v>
      </c>
      <c r="J3755" s="242" t="s">
        <v>4781</v>
      </c>
      <c r="K3755" s="242" t="s">
        <v>4729</v>
      </c>
      <c r="L3755" s="242" t="s">
        <v>4730</v>
      </c>
      <c r="M3755" s="242" t="s">
        <v>4816</v>
      </c>
      <c r="N3755" s="242"/>
      <c r="O3755" s="242" t="s">
        <v>18819</v>
      </c>
      <c r="P3755" s="242" t="s">
        <v>14128</v>
      </c>
      <c r="Q3755" s="242" t="s">
        <v>4733</v>
      </c>
    </row>
    <row r="3756" spans="1:17">
      <c r="A3756" s="242" t="s">
        <v>16240</v>
      </c>
      <c r="B3756" s="242" t="s">
        <v>14362</v>
      </c>
      <c r="C3756" s="242" t="s">
        <v>16241</v>
      </c>
      <c r="D3756" s="242"/>
      <c r="E3756" s="242" t="s">
        <v>14130</v>
      </c>
      <c r="F3756" s="242" t="s">
        <v>4742</v>
      </c>
      <c r="G3756" s="240">
        <v>60</v>
      </c>
      <c r="H3756" s="241">
        <v>0</v>
      </c>
      <c r="I3756" s="242" t="s">
        <v>4747</v>
      </c>
      <c r="J3756" s="242" t="s">
        <v>4748</v>
      </c>
      <c r="K3756" s="242" t="s">
        <v>4729</v>
      </c>
      <c r="L3756" s="242" t="s">
        <v>4730</v>
      </c>
      <c r="M3756" s="242" t="s">
        <v>4908</v>
      </c>
      <c r="N3756" s="242" t="s">
        <v>15313</v>
      </c>
      <c r="O3756" s="242" t="s">
        <v>18819</v>
      </c>
      <c r="P3756" s="242" t="s">
        <v>14128</v>
      </c>
      <c r="Q3756" s="242" t="s">
        <v>4733</v>
      </c>
    </row>
    <row r="3757" spans="1:17">
      <c r="A3757" s="242" t="s">
        <v>16242</v>
      </c>
      <c r="B3757" s="242" t="s">
        <v>14362</v>
      </c>
      <c r="C3757" s="242" t="s">
        <v>16243</v>
      </c>
      <c r="D3757" s="242"/>
      <c r="E3757" s="242" t="s">
        <v>14130</v>
      </c>
      <c r="F3757" s="242" t="s">
        <v>4742</v>
      </c>
      <c r="G3757" s="240">
        <v>60</v>
      </c>
      <c r="H3757" s="241">
        <v>0</v>
      </c>
      <c r="I3757" s="242" t="s">
        <v>4808</v>
      </c>
      <c r="J3757" s="242" t="s">
        <v>4809</v>
      </c>
      <c r="K3757" s="242" t="s">
        <v>4729</v>
      </c>
      <c r="L3757" s="242" t="s">
        <v>4730</v>
      </c>
      <c r="M3757" s="242" t="s">
        <v>5113</v>
      </c>
      <c r="N3757" s="242"/>
      <c r="O3757" s="242" t="s">
        <v>18819</v>
      </c>
      <c r="P3757" s="242" t="s">
        <v>14128</v>
      </c>
      <c r="Q3757" s="242" t="s">
        <v>4733</v>
      </c>
    </row>
    <row r="3758" spans="1:17">
      <c r="A3758" s="242" t="s">
        <v>16244</v>
      </c>
      <c r="B3758" s="242" t="s">
        <v>14353</v>
      </c>
      <c r="C3758" s="242" t="s">
        <v>16245</v>
      </c>
      <c r="D3758" s="242"/>
      <c r="E3758" s="242" t="s">
        <v>14130</v>
      </c>
      <c r="F3758" s="242" t="s">
        <v>4742</v>
      </c>
      <c r="G3758" s="240">
        <v>60</v>
      </c>
      <c r="H3758" s="241">
        <v>0</v>
      </c>
      <c r="I3758" s="242" t="s">
        <v>4808</v>
      </c>
      <c r="J3758" s="242" t="s">
        <v>4809</v>
      </c>
      <c r="K3758" s="242" t="s">
        <v>4729</v>
      </c>
      <c r="L3758" s="242" t="s">
        <v>4730</v>
      </c>
      <c r="M3758" s="242" t="s">
        <v>6564</v>
      </c>
      <c r="N3758" s="242"/>
      <c r="O3758" s="242" t="s">
        <v>18819</v>
      </c>
      <c r="P3758" s="242" t="s">
        <v>14128</v>
      </c>
      <c r="Q3758" s="242" t="s">
        <v>4733</v>
      </c>
    </row>
    <row r="3759" spans="1:17">
      <c r="A3759" s="242" t="s">
        <v>16246</v>
      </c>
      <c r="B3759" s="242" t="s">
        <v>14922</v>
      </c>
      <c r="C3759" s="242" t="s">
        <v>16247</v>
      </c>
      <c r="D3759" s="242"/>
      <c r="E3759" s="242" t="s">
        <v>14130</v>
      </c>
      <c r="F3759" s="242" t="s">
        <v>4742</v>
      </c>
      <c r="G3759" s="240">
        <v>60</v>
      </c>
      <c r="H3759" s="241">
        <v>0</v>
      </c>
      <c r="I3759" s="242" t="s">
        <v>4808</v>
      </c>
      <c r="J3759" s="242" t="s">
        <v>4809</v>
      </c>
      <c r="K3759" s="242" t="s">
        <v>4729</v>
      </c>
      <c r="L3759" s="242" t="s">
        <v>4730</v>
      </c>
      <c r="M3759" s="242" t="s">
        <v>5087</v>
      </c>
      <c r="N3759" s="242"/>
      <c r="O3759" s="242" t="s">
        <v>18819</v>
      </c>
      <c r="P3759" s="242" t="s">
        <v>14128</v>
      </c>
      <c r="Q3759" s="242" t="s">
        <v>4733</v>
      </c>
    </row>
    <row r="3760" spans="1:17">
      <c r="A3760" s="242" t="s">
        <v>16248</v>
      </c>
      <c r="B3760" s="242" t="s">
        <v>14353</v>
      </c>
      <c r="C3760" s="242" t="s">
        <v>16249</v>
      </c>
      <c r="D3760" s="242"/>
      <c r="E3760" s="242" t="s">
        <v>14130</v>
      </c>
      <c r="F3760" s="242" t="s">
        <v>4742</v>
      </c>
      <c r="G3760" s="240">
        <v>60</v>
      </c>
      <c r="H3760" s="241">
        <v>0</v>
      </c>
      <c r="I3760" s="242" t="s">
        <v>4780</v>
      </c>
      <c r="J3760" s="242" t="s">
        <v>4781</v>
      </c>
      <c r="K3760" s="242" t="s">
        <v>4729</v>
      </c>
      <c r="L3760" s="242" t="s">
        <v>4730</v>
      </c>
      <c r="M3760" s="242" t="s">
        <v>4816</v>
      </c>
      <c r="N3760" s="242"/>
      <c r="O3760" s="242" t="s">
        <v>18819</v>
      </c>
      <c r="P3760" s="242" t="s">
        <v>14128</v>
      </c>
      <c r="Q3760" s="242" t="s">
        <v>4733</v>
      </c>
    </row>
    <row r="3761" spans="1:17">
      <c r="A3761" s="242" t="s">
        <v>16250</v>
      </c>
      <c r="B3761" s="242" t="s">
        <v>14368</v>
      </c>
      <c r="C3761" s="242" t="s">
        <v>16251</v>
      </c>
      <c r="D3761" s="242" t="s">
        <v>4742</v>
      </c>
      <c r="E3761" s="242" t="s">
        <v>14150</v>
      </c>
      <c r="F3761" s="242"/>
      <c r="G3761" s="240">
        <v>60</v>
      </c>
      <c r="H3761" s="241">
        <v>0</v>
      </c>
      <c r="I3761" s="242" t="s">
        <v>4830</v>
      </c>
      <c r="J3761" s="242" t="s">
        <v>4831</v>
      </c>
      <c r="K3761" s="242" t="s">
        <v>4729</v>
      </c>
      <c r="L3761" s="242" t="s">
        <v>4832</v>
      </c>
      <c r="M3761" s="242" t="s">
        <v>4901</v>
      </c>
      <c r="N3761" s="242"/>
      <c r="O3761" s="242" t="s">
        <v>18819</v>
      </c>
      <c r="P3761" s="242" t="s">
        <v>14128</v>
      </c>
      <c r="Q3761" s="242" t="s">
        <v>8494</v>
      </c>
    </row>
    <row r="3762" spans="1:17">
      <c r="A3762" s="242" t="s">
        <v>16252</v>
      </c>
      <c r="B3762" s="242" t="s">
        <v>14368</v>
      </c>
      <c r="C3762" s="242" t="s">
        <v>16253</v>
      </c>
      <c r="D3762" s="242" t="s">
        <v>4742</v>
      </c>
      <c r="E3762" s="242" t="s">
        <v>14150</v>
      </c>
      <c r="F3762" s="242"/>
      <c r="G3762" s="240">
        <v>60</v>
      </c>
      <c r="H3762" s="241">
        <v>0</v>
      </c>
      <c r="I3762" s="242" t="s">
        <v>9474</v>
      </c>
      <c r="J3762" s="242" t="s">
        <v>9475</v>
      </c>
      <c r="K3762" s="242" t="s">
        <v>4729</v>
      </c>
      <c r="L3762" s="242" t="s">
        <v>4832</v>
      </c>
      <c r="M3762" s="242" t="s">
        <v>5167</v>
      </c>
      <c r="N3762" s="242"/>
      <c r="O3762" s="242" t="s">
        <v>18819</v>
      </c>
      <c r="P3762" s="242" t="s">
        <v>14128</v>
      </c>
      <c r="Q3762" s="242" t="s">
        <v>8494</v>
      </c>
    </row>
    <row r="3763" spans="1:17">
      <c r="A3763" s="242" t="s">
        <v>16254</v>
      </c>
      <c r="B3763" s="242" t="s">
        <v>14353</v>
      </c>
      <c r="C3763" s="242" t="s">
        <v>16255</v>
      </c>
      <c r="D3763" s="242"/>
      <c r="E3763" s="242" t="s">
        <v>14130</v>
      </c>
      <c r="F3763" s="242" t="s">
        <v>4742</v>
      </c>
      <c r="G3763" s="240">
        <v>60</v>
      </c>
      <c r="H3763" s="241">
        <v>0</v>
      </c>
      <c r="I3763" s="242" t="s">
        <v>4780</v>
      </c>
      <c r="J3763" s="242" t="s">
        <v>4781</v>
      </c>
      <c r="K3763" s="242" t="s">
        <v>4729</v>
      </c>
      <c r="L3763" s="242" t="s">
        <v>4730</v>
      </c>
      <c r="M3763" s="242" t="s">
        <v>4816</v>
      </c>
      <c r="N3763" s="242"/>
      <c r="O3763" s="242" t="s">
        <v>18819</v>
      </c>
      <c r="P3763" s="242" t="s">
        <v>14128</v>
      </c>
      <c r="Q3763" s="242" t="s">
        <v>4733</v>
      </c>
    </row>
    <row r="3764" spans="1:17">
      <c r="A3764" s="242" t="s">
        <v>16256</v>
      </c>
      <c r="B3764" s="242" t="s">
        <v>14388</v>
      </c>
      <c r="C3764" s="242" t="s">
        <v>16257</v>
      </c>
      <c r="D3764" s="242"/>
      <c r="E3764" s="242" t="s">
        <v>14130</v>
      </c>
      <c r="F3764" s="242" t="s">
        <v>4742</v>
      </c>
      <c r="G3764" s="240">
        <v>60</v>
      </c>
      <c r="H3764" s="241">
        <v>0</v>
      </c>
      <c r="I3764" s="242" t="s">
        <v>4780</v>
      </c>
      <c r="J3764" s="242" t="s">
        <v>4781</v>
      </c>
      <c r="K3764" s="242" t="s">
        <v>4729</v>
      </c>
      <c r="L3764" s="242" t="s">
        <v>4730</v>
      </c>
      <c r="M3764" s="242" t="s">
        <v>4937</v>
      </c>
      <c r="N3764" s="242"/>
      <c r="O3764" s="242" t="s">
        <v>18819</v>
      </c>
      <c r="P3764" s="242" t="s">
        <v>14128</v>
      </c>
      <c r="Q3764" s="242" t="s">
        <v>4733</v>
      </c>
    </row>
    <row r="3765" spans="1:17">
      <c r="A3765" s="242" t="s">
        <v>16258</v>
      </c>
      <c r="B3765" s="242" t="s">
        <v>14388</v>
      </c>
      <c r="C3765" s="242" t="s">
        <v>16259</v>
      </c>
      <c r="D3765" s="242"/>
      <c r="E3765" s="242" t="s">
        <v>14130</v>
      </c>
      <c r="F3765" s="242" t="s">
        <v>4742</v>
      </c>
      <c r="G3765" s="240">
        <v>60</v>
      </c>
      <c r="H3765" s="241">
        <v>0</v>
      </c>
      <c r="I3765" s="242" t="s">
        <v>4780</v>
      </c>
      <c r="J3765" s="242" t="s">
        <v>4781</v>
      </c>
      <c r="K3765" s="242" t="s">
        <v>4729</v>
      </c>
      <c r="L3765" s="242" t="s">
        <v>4730</v>
      </c>
      <c r="M3765" s="242" t="s">
        <v>4937</v>
      </c>
      <c r="N3765" s="242"/>
      <c r="O3765" s="242" t="s">
        <v>18819</v>
      </c>
      <c r="P3765" s="242" t="s">
        <v>14128</v>
      </c>
      <c r="Q3765" s="242" t="s">
        <v>4733</v>
      </c>
    </row>
    <row r="3766" spans="1:17">
      <c r="A3766" s="242" t="s">
        <v>16260</v>
      </c>
      <c r="B3766" s="242" t="s">
        <v>14368</v>
      </c>
      <c r="C3766" s="242" t="s">
        <v>16261</v>
      </c>
      <c r="D3766" s="242" t="s">
        <v>4742</v>
      </c>
      <c r="E3766" s="242" t="s">
        <v>14150</v>
      </c>
      <c r="F3766" s="242"/>
      <c r="G3766" s="240">
        <v>60</v>
      </c>
      <c r="H3766" s="241">
        <v>0</v>
      </c>
      <c r="I3766" s="242" t="s">
        <v>4842</v>
      </c>
      <c r="J3766" s="242" t="s">
        <v>4843</v>
      </c>
      <c r="K3766" s="242" t="s">
        <v>4729</v>
      </c>
      <c r="L3766" s="242" t="s">
        <v>4832</v>
      </c>
      <c r="M3766" s="242" t="s">
        <v>5202</v>
      </c>
      <c r="N3766" s="242"/>
      <c r="O3766" s="242" t="s">
        <v>18819</v>
      </c>
      <c r="P3766" s="242" t="s">
        <v>14128</v>
      </c>
      <c r="Q3766" s="242" t="s">
        <v>8494</v>
      </c>
    </row>
    <row r="3767" spans="1:17">
      <c r="A3767" s="242" t="s">
        <v>16262</v>
      </c>
      <c r="B3767" s="242" t="s">
        <v>14922</v>
      </c>
      <c r="C3767" s="242" t="s">
        <v>16263</v>
      </c>
      <c r="D3767" s="242"/>
      <c r="E3767" s="242" t="s">
        <v>14130</v>
      </c>
      <c r="F3767" s="242" t="s">
        <v>4742</v>
      </c>
      <c r="G3767" s="240">
        <v>60</v>
      </c>
      <c r="H3767" s="241">
        <v>0</v>
      </c>
      <c r="I3767" s="242" t="s">
        <v>4747</v>
      </c>
      <c r="J3767" s="242" t="s">
        <v>4748</v>
      </c>
      <c r="K3767" s="242" t="s">
        <v>4729</v>
      </c>
      <c r="L3767" s="242" t="s">
        <v>4730</v>
      </c>
      <c r="M3767" s="242" t="s">
        <v>4908</v>
      </c>
      <c r="N3767" s="242" t="s">
        <v>15313</v>
      </c>
      <c r="O3767" s="242" t="s">
        <v>18819</v>
      </c>
      <c r="P3767" s="242" t="s">
        <v>14128</v>
      </c>
      <c r="Q3767" s="242" t="s">
        <v>4733</v>
      </c>
    </row>
    <row r="3768" spans="1:17">
      <c r="A3768" s="242" t="s">
        <v>16264</v>
      </c>
      <c r="B3768" s="242" t="s">
        <v>14922</v>
      </c>
      <c r="C3768" s="242" t="s">
        <v>16265</v>
      </c>
      <c r="D3768" s="242"/>
      <c r="E3768" s="242" t="s">
        <v>14130</v>
      </c>
      <c r="F3768" s="242" t="s">
        <v>4742</v>
      </c>
      <c r="G3768" s="240">
        <v>60</v>
      </c>
      <c r="H3768" s="241">
        <v>0</v>
      </c>
      <c r="I3768" s="242" t="s">
        <v>4738</v>
      </c>
      <c r="J3768" s="242" t="s">
        <v>4739</v>
      </c>
      <c r="K3768" s="242" t="s">
        <v>4729</v>
      </c>
      <c r="L3768" s="242" t="s">
        <v>4730</v>
      </c>
      <c r="M3768" s="242" t="s">
        <v>6396</v>
      </c>
      <c r="N3768" s="242"/>
      <c r="O3768" s="242" t="s">
        <v>18819</v>
      </c>
      <c r="P3768" s="242" t="s">
        <v>14128</v>
      </c>
      <c r="Q3768" s="242" t="s">
        <v>4733</v>
      </c>
    </row>
    <row r="3769" spans="1:17">
      <c r="A3769" s="242" t="s">
        <v>16266</v>
      </c>
      <c r="B3769" s="242" t="s">
        <v>14368</v>
      </c>
      <c r="C3769" s="242" t="s">
        <v>16267</v>
      </c>
      <c r="D3769" s="242" t="s">
        <v>4742</v>
      </c>
      <c r="E3769" s="242" t="s">
        <v>14150</v>
      </c>
      <c r="F3769" s="242"/>
      <c r="G3769" s="240">
        <v>60</v>
      </c>
      <c r="H3769" s="241">
        <v>0</v>
      </c>
      <c r="I3769" s="242" t="s">
        <v>4842</v>
      </c>
      <c r="J3769" s="242" t="s">
        <v>4843</v>
      </c>
      <c r="K3769" s="242" t="s">
        <v>4729</v>
      </c>
      <c r="L3769" s="242" t="s">
        <v>4832</v>
      </c>
      <c r="M3769" s="242" t="s">
        <v>5202</v>
      </c>
      <c r="N3769" s="242"/>
      <c r="O3769" s="242" t="s">
        <v>18819</v>
      </c>
      <c r="P3769" s="242" t="s">
        <v>14128</v>
      </c>
      <c r="Q3769" s="242" t="s">
        <v>8494</v>
      </c>
    </row>
    <row r="3770" spans="1:17">
      <c r="A3770" s="242" t="s">
        <v>16268</v>
      </c>
      <c r="B3770" s="242" t="s">
        <v>14365</v>
      </c>
      <c r="C3770" s="242" t="s">
        <v>16269</v>
      </c>
      <c r="D3770" s="242" t="s">
        <v>4742</v>
      </c>
      <c r="E3770" s="242" t="s">
        <v>14150</v>
      </c>
      <c r="F3770" s="242"/>
      <c r="G3770" s="240">
        <v>60</v>
      </c>
      <c r="H3770" s="241">
        <v>0</v>
      </c>
      <c r="I3770" s="242" t="s">
        <v>4842</v>
      </c>
      <c r="J3770" s="242" t="s">
        <v>4843</v>
      </c>
      <c r="K3770" s="242" t="s">
        <v>4729</v>
      </c>
      <c r="L3770" s="242" t="s">
        <v>4832</v>
      </c>
      <c r="M3770" s="242" t="s">
        <v>5264</v>
      </c>
      <c r="N3770" s="242"/>
      <c r="O3770" s="242" t="s">
        <v>18819</v>
      </c>
      <c r="P3770" s="242" t="s">
        <v>14128</v>
      </c>
      <c r="Q3770" s="242" t="s">
        <v>8494</v>
      </c>
    </row>
    <row r="3771" spans="1:17">
      <c r="A3771" s="242" t="s">
        <v>16270</v>
      </c>
      <c r="B3771" s="242" t="s">
        <v>14922</v>
      </c>
      <c r="C3771" s="242" t="s">
        <v>16271</v>
      </c>
      <c r="D3771" s="242"/>
      <c r="E3771" s="242" t="s">
        <v>14130</v>
      </c>
      <c r="F3771" s="242" t="s">
        <v>4742</v>
      </c>
      <c r="G3771" s="240">
        <v>60</v>
      </c>
      <c r="H3771" s="241">
        <v>0</v>
      </c>
      <c r="I3771" s="242" t="s">
        <v>4747</v>
      </c>
      <c r="J3771" s="242" t="s">
        <v>4748</v>
      </c>
      <c r="K3771" s="242" t="s">
        <v>4729</v>
      </c>
      <c r="L3771" s="242" t="s">
        <v>4730</v>
      </c>
      <c r="M3771" s="242" t="s">
        <v>4926</v>
      </c>
      <c r="N3771" s="242" t="s">
        <v>7298</v>
      </c>
      <c r="O3771" s="242" t="s">
        <v>18819</v>
      </c>
      <c r="P3771" s="242" t="s">
        <v>14128</v>
      </c>
      <c r="Q3771" s="242" t="s">
        <v>4733</v>
      </c>
    </row>
    <row r="3772" spans="1:17">
      <c r="A3772" s="242" t="s">
        <v>16272</v>
      </c>
      <c r="B3772" s="242" t="s">
        <v>14368</v>
      </c>
      <c r="C3772" s="242" t="s">
        <v>16273</v>
      </c>
      <c r="D3772" s="242" t="s">
        <v>4742</v>
      </c>
      <c r="E3772" s="242" t="s">
        <v>14150</v>
      </c>
      <c r="F3772" s="242"/>
      <c r="G3772" s="240">
        <v>60</v>
      </c>
      <c r="H3772" s="241">
        <v>0</v>
      </c>
      <c r="I3772" s="242" t="s">
        <v>9474</v>
      </c>
      <c r="J3772" s="242" t="s">
        <v>9475</v>
      </c>
      <c r="K3772" s="242" t="s">
        <v>4729</v>
      </c>
      <c r="L3772" s="242" t="s">
        <v>4832</v>
      </c>
      <c r="M3772" s="242" t="s">
        <v>5167</v>
      </c>
      <c r="N3772" s="242"/>
      <c r="O3772" s="242" t="s">
        <v>18819</v>
      </c>
      <c r="P3772" s="242" t="s">
        <v>14128</v>
      </c>
      <c r="Q3772" s="242" t="s">
        <v>8494</v>
      </c>
    </row>
    <row r="3773" spans="1:17">
      <c r="A3773" s="242" t="s">
        <v>16274</v>
      </c>
      <c r="B3773" s="242" t="s">
        <v>14368</v>
      </c>
      <c r="C3773" s="242" t="s">
        <v>16275</v>
      </c>
      <c r="D3773" s="242" t="s">
        <v>4742</v>
      </c>
      <c r="E3773" s="242" t="s">
        <v>14150</v>
      </c>
      <c r="F3773" s="242"/>
      <c r="G3773" s="240">
        <v>60</v>
      </c>
      <c r="H3773" s="241">
        <v>0</v>
      </c>
      <c r="I3773" s="242" t="s">
        <v>9474</v>
      </c>
      <c r="J3773" s="242" t="s">
        <v>9475</v>
      </c>
      <c r="K3773" s="242" t="s">
        <v>4729</v>
      </c>
      <c r="L3773" s="242" t="s">
        <v>4832</v>
      </c>
      <c r="M3773" s="242" t="s">
        <v>5302</v>
      </c>
      <c r="N3773" s="242"/>
      <c r="O3773" s="242" t="s">
        <v>18819</v>
      </c>
      <c r="P3773" s="242" t="s">
        <v>14128</v>
      </c>
      <c r="Q3773" s="242" t="s">
        <v>8494</v>
      </c>
    </row>
    <row r="3774" spans="1:17">
      <c r="A3774" s="242" t="s">
        <v>16276</v>
      </c>
      <c r="B3774" s="242" t="s">
        <v>14362</v>
      </c>
      <c r="C3774" s="242" t="s">
        <v>16277</v>
      </c>
      <c r="D3774" s="242"/>
      <c r="E3774" s="242" t="s">
        <v>14130</v>
      </c>
      <c r="F3774" s="242" t="s">
        <v>4742</v>
      </c>
      <c r="G3774" s="240">
        <v>60</v>
      </c>
      <c r="H3774" s="241">
        <v>0</v>
      </c>
      <c r="I3774" s="242" t="s">
        <v>4738</v>
      </c>
      <c r="J3774" s="242" t="s">
        <v>4739</v>
      </c>
      <c r="K3774" s="242" t="s">
        <v>4729</v>
      </c>
      <c r="L3774" s="242" t="s">
        <v>4730</v>
      </c>
      <c r="M3774" s="242" t="s">
        <v>4740</v>
      </c>
      <c r="N3774" s="242" t="s">
        <v>4741</v>
      </c>
      <c r="O3774" s="242" t="s">
        <v>18819</v>
      </c>
      <c r="P3774" s="242" t="s">
        <v>14128</v>
      </c>
      <c r="Q3774" s="242" t="s">
        <v>4733</v>
      </c>
    </row>
    <row r="3775" spans="1:17">
      <c r="A3775" s="242" t="s">
        <v>16278</v>
      </c>
      <c r="B3775" s="242" t="s">
        <v>14362</v>
      </c>
      <c r="C3775" s="242" t="s">
        <v>16279</v>
      </c>
      <c r="D3775" s="242"/>
      <c r="E3775" s="242" t="s">
        <v>14130</v>
      </c>
      <c r="F3775" s="242" t="s">
        <v>4742</v>
      </c>
      <c r="G3775" s="240">
        <v>60</v>
      </c>
      <c r="H3775" s="241">
        <v>0</v>
      </c>
      <c r="I3775" s="242" t="s">
        <v>4747</v>
      </c>
      <c r="J3775" s="242" t="s">
        <v>4748</v>
      </c>
      <c r="K3775" s="242" t="s">
        <v>4729</v>
      </c>
      <c r="L3775" s="242" t="s">
        <v>4730</v>
      </c>
      <c r="M3775" s="242" t="s">
        <v>4908</v>
      </c>
      <c r="N3775" s="242" t="s">
        <v>10790</v>
      </c>
      <c r="O3775" s="242" t="s">
        <v>18819</v>
      </c>
      <c r="P3775" s="242" t="s">
        <v>14128</v>
      </c>
      <c r="Q3775" s="242" t="s">
        <v>4733</v>
      </c>
    </row>
    <row r="3776" spans="1:17">
      <c r="A3776" s="242" t="s">
        <v>16280</v>
      </c>
      <c r="B3776" s="242" t="s">
        <v>14365</v>
      </c>
      <c r="C3776" s="242" t="s">
        <v>16281</v>
      </c>
      <c r="D3776" s="242" t="s">
        <v>4742</v>
      </c>
      <c r="E3776" s="242" t="s">
        <v>14150</v>
      </c>
      <c r="F3776" s="242"/>
      <c r="G3776" s="240">
        <v>60</v>
      </c>
      <c r="H3776" s="241">
        <v>0</v>
      </c>
      <c r="I3776" s="242" t="s">
        <v>4842</v>
      </c>
      <c r="J3776" s="242" t="s">
        <v>4843</v>
      </c>
      <c r="K3776" s="242" t="s">
        <v>4729</v>
      </c>
      <c r="L3776" s="242" t="s">
        <v>4832</v>
      </c>
      <c r="M3776" s="242" t="s">
        <v>5194</v>
      </c>
      <c r="N3776" s="242"/>
      <c r="O3776" s="242" t="s">
        <v>18819</v>
      </c>
      <c r="P3776" s="242" t="s">
        <v>14128</v>
      </c>
      <c r="Q3776" s="242" t="s">
        <v>8494</v>
      </c>
    </row>
    <row r="3777" spans="1:17">
      <c r="A3777" s="242" t="s">
        <v>16282</v>
      </c>
      <c r="B3777" s="242" t="s">
        <v>14368</v>
      </c>
      <c r="C3777" s="242" t="s">
        <v>16283</v>
      </c>
      <c r="D3777" s="242" t="s">
        <v>4742</v>
      </c>
      <c r="E3777" s="242" t="s">
        <v>14150</v>
      </c>
      <c r="F3777" s="242"/>
      <c r="G3777" s="240">
        <v>60</v>
      </c>
      <c r="H3777" s="241">
        <v>0</v>
      </c>
      <c r="I3777" s="242" t="s">
        <v>4830</v>
      </c>
      <c r="J3777" s="242" t="s">
        <v>4831</v>
      </c>
      <c r="K3777" s="242" t="s">
        <v>4729</v>
      </c>
      <c r="L3777" s="242" t="s">
        <v>4832</v>
      </c>
      <c r="M3777" s="242" t="s">
        <v>5222</v>
      </c>
      <c r="N3777" s="242"/>
      <c r="O3777" s="242" t="s">
        <v>18819</v>
      </c>
      <c r="P3777" s="242" t="s">
        <v>14128</v>
      </c>
      <c r="Q3777" s="242" t="s">
        <v>8494</v>
      </c>
    </row>
    <row r="3778" spans="1:17">
      <c r="A3778" s="242" t="s">
        <v>16284</v>
      </c>
      <c r="B3778" s="242" t="s">
        <v>14365</v>
      </c>
      <c r="C3778" s="242" t="s">
        <v>16285</v>
      </c>
      <c r="D3778" s="242" t="s">
        <v>4742</v>
      </c>
      <c r="E3778" s="242" t="s">
        <v>14150</v>
      </c>
      <c r="F3778" s="242"/>
      <c r="G3778" s="240">
        <v>60</v>
      </c>
      <c r="H3778" s="241">
        <v>0</v>
      </c>
      <c r="I3778" s="242" t="s">
        <v>4842</v>
      </c>
      <c r="J3778" s="242" t="s">
        <v>4843</v>
      </c>
      <c r="K3778" s="242" t="s">
        <v>4729</v>
      </c>
      <c r="L3778" s="242" t="s">
        <v>4832</v>
      </c>
      <c r="M3778" s="242" t="s">
        <v>5325</v>
      </c>
      <c r="N3778" s="242"/>
      <c r="O3778" s="242" t="s">
        <v>18819</v>
      </c>
      <c r="P3778" s="242" t="s">
        <v>14128</v>
      </c>
      <c r="Q3778" s="242" t="s">
        <v>8494</v>
      </c>
    </row>
    <row r="3779" spans="1:17">
      <c r="A3779" s="242" t="s">
        <v>16286</v>
      </c>
      <c r="B3779" s="242" t="s">
        <v>14922</v>
      </c>
      <c r="C3779" s="242" t="s">
        <v>16287</v>
      </c>
      <c r="D3779" s="242"/>
      <c r="E3779" s="242" t="s">
        <v>14130</v>
      </c>
      <c r="F3779" s="242" t="s">
        <v>4742</v>
      </c>
      <c r="G3779" s="240">
        <v>60</v>
      </c>
      <c r="H3779" s="241">
        <v>0</v>
      </c>
      <c r="I3779" s="242" t="s">
        <v>4808</v>
      </c>
      <c r="J3779" s="242" t="s">
        <v>4809</v>
      </c>
      <c r="K3779" s="242" t="s">
        <v>4729</v>
      </c>
      <c r="L3779" s="242" t="s">
        <v>4730</v>
      </c>
      <c r="M3779" s="242" t="s">
        <v>5087</v>
      </c>
      <c r="N3779" s="242"/>
      <c r="O3779" s="242" t="s">
        <v>18819</v>
      </c>
      <c r="P3779" s="242" t="s">
        <v>14128</v>
      </c>
      <c r="Q3779" s="242" t="s">
        <v>4733</v>
      </c>
    </row>
    <row r="3780" spans="1:17">
      <c r="A3780" s="242" t="s">
        <v>16288</v>
      </c>
      <c r="B3780" s="242" t="s">
        <v>14365</v>
      </c>
      <c r="C3780" s="242" t="s">
        <v>16289</v>
      </c>
      <c r="D3780" s="242" t="s">
        <v>4742</v>
      </c>
      <c r="E3780" s="242" t="s">
        <v>14150</v>
      </c>
      <c r="F3780" s="242"/>
      <c r="G3780" s="240">
        <v>60</v>
      </c>
      <c r="H3780" s="241">
        <v>0</v>
      </c>
      <c r="I3780" s="242" t="s">
        <v>4842</v>
      </c>
      <c r="J3780" s="242" t="s">
        <v>4843</v>
      </c>
      <c r="K3780" s="242" t="s">
        <v>4729</v>
      </c>
      <c r="L3780" s="242" t="s">
        <v>4832</v>
      </c>
      <c r="M3780" s="242" t="s">
        <v>5325</v>
      </c>
      <c r="N3780" s="242"/>
      <c r="O3780" s="242" t="s">
        <v>18819</v>
      </c>
      <c r="P3780" s="242" t="s">
        <v>14128</v>
      </c>
      <c r="Q3780" s="242" t="s">
        <v>8494</v>
      </c>
    </row>
    <row r="3781" spans="1:17">
      <c r="A3781" s="242" t="s">
        <v>16290</v>
      </c>
      <c r="B3781" s="242" t="s">
        <v>14368</v>
      </c>
      <c r="C3781" s="242" t="s">
        <v>16291</v>
      </c>
      <c r="D3781" s="242" t="s">
        <v>4742</v>
      </c>
      <c r="E3781" s="242" t="s">
        <v>14150</v>
      </c>
      <c r="F3781" s="242"/>
      <c r="G3781" s="240">
        <v>60</v>
      </c>
      <c r="H3781" s="241">
        <v>0</v>
      </c>
      <c r="I3781" s="242" t="s">
        <v>4830</v>
      </c>
      <c r="J3781" s="242" t="s">
        <v>4831</v>
      </c>
      <c r="K3781" s="242" t="s">
        <v>4729</v>
      </c>
      <c r="L3781" s="242" t="s">
        <v>4832</v>
      </c>
      <c r="M3781" s="242" t="s">
        <v>5222</v>
      </c>
      <c r="N3781" s="242"/>
      <c r="O3781" s="242" t="s">
        <v>18819</v>
      </c>
      <c r="P3781" s="242" t="s">
        <v>14128</v>
      </c>
      <c r="Q3781" s="242" t="s">
        <v>8494</v>
      </c>
    </row>
    <row r="3782" spans="1:17">
      <c r="A3782" s="242" t="s">
        <v>16292</v>
      </c>
      <c r="B3782" s="242" t="s">
        <v>14368</v>
      </c>
      <c r="C3782" s="242" t="s">
        <v>16293</v>
      </c>
      <c r="D3782" s="242" t="s">
        <v>4742</v>
      </c>
      <c r="E3782" s="242" t="s">
        <v>14150</v>
      </c>
      <c r="F3782" s="242"/>
      <c r="G3782" s="240">
        <v>60</v>
      </c>
      <c r="H3782" s="241">
        <v>0</v>
      </c>
      <c r="I3782" s="242" t="s">
        <v>4830</v>
      </c>
      <c r="J3782" s="242" t="s">
        <v>4831</v>
      </c>
      <c r="K3782" s="242" t="s">
        <v>4729</v>
      </c>
      <c r="L3782" s="242" t="s">
        <v>4832</v>
      </c>
      <c r="M3782" s="242" t="s">
        <v>5283</v>
      </c>
      <c r="N3782" s="242"/>
      <c r="O3782" s="242" t="s">
        <v>18819</v>
      </c>
      <c r="P3782" s="242" t="s">
        <v>14128</v>
      </c>
      <c r="Q3782" s="242" t="s">
        <v>8494</v>
      </c>
    </row>
    <row r="3783" spans="1:17">
      <c r="A3783" s="242" t="s">
        <v>16294</v>
      </c>
      <c r="B3783" s="242" t="s">
        <v>14368</v>
      </c>
      <c r="C3783" s="242" t="s">
        <v>16295</v>
      </c>
      <c r="D3783" s="242" t="s">
        <v>4742</v>
      </c>
      <c r="E3783" s="242" t="s">
        <v>14150</v>
      </c>
      <c r="F3783" s="242"/>
      <c r="G3783" s="240">
        <v>60</v>
      </c>
      <c r="H3783" s="241">
        <v>0</v>
      </c>
      <c r="I3783" s="242" t="s">
        <v>9474</v>
      </c>
      <c r="J3783" s="242" t="s">
        <v>9475</v>
      </c>
      <c r="K3783" s="242" t="s">
        <v>4729</v>
      </c>
      <c r="L3783" s="242" t="s">
        <v>4832</v>
      </c>
      <c r="M3783" s="242" t="s">
        <v>4991</v>
      </c>
      <c r="N3783" s="242"/>
      <c r="O3783" s="242" t="s">
        <v>18819</v>
      </c>
      <c r="P3783" s="242" t="s">
        <v>14128</v>
      </c>
      <c r="Q3783" s="242" t="s">
        <v>8494</v>
      </c>
    </row>
    <row r="3784" spans="1:17">
      <c r="A3784" s="242" t="s">
        <v>16296</v>
      </c>
      <c r="B3784" s="242" t="s">
        <v>14388</v>
      </c>
      <c r="C3784" s="242" t="s">
        <v>16297</v>
      </c>
      <c r="D3784" s="242"/>
      <c r="E3784" s="242" t="s">
        <v>14130</v>
      </c>
      <c r="F3784" s="242" t="s">
        <v>4742</v>
      </c>
      <c r="G3784" s="240">
        <v>60</v>
      </c>
      <c r="H3784" s="241">
        <v>0</v>
      </c>
      <c r="I3784" s="242" t="s">
        <v>4808</v>
      </c>
      <c r="J3784" s="242" t="s">
        <v>4809</v>
      </c>
      <c r="K3784" s="242" t="s">
        <v>4729</v>
      </c>
      <c r="L3784" s="242" t="s">
        <v>4730</v>
      </c>
      <c r="M3784" s="242" t="s">
        <v>4731</v>
      </c>
      <c r="N3784" s="242"/>
      <c r="O3784" s="242" t="s">
        <v>18819</v>
      </c>
      <c r="P3784" s="242" t="s">
        <v>14128</v>
      </c>
      <c r="Q3784" s="242" t="s">
        <v>4733</v>
      </c>
    </row>
    <row r="3785" spans="1:17">
      <c r="A3785" s="242" t="s">
        <v>16298</v>
      </c>
      <c r="B3785" s="242" t="s">
        <v>14388</v>
      </c>
      <c r="C3785" s="242" t="s">
        <v>16299</v>
      </c>
      <c r="D3785" s="242"/>
      <c r="E3785" s="242" t="s">
        <v>14130</v>
      </c>
      <c r="F3785" s="242" t="s">
        <v>4742</v>
      </c>
      <c r="G3785" s="240">
        <v>60</v>
      </c>
      <c r="H3785" s="241">
        <v>0</v>
      </c>
      <c r="I3785" s="242" t="s">
        <v>4780</v>
      </c>
      <c r="J3785" s="242" t="s">
        <v>4781</v>
      </c>
      <c r="K3785" s="242" t="s">
        <v>4729</v>
      </c>
      <c r="L3785" s="242" t="s">
        <v>4730</v>
      </c>
      <c r="M3785" s="242" t="s">
        <v>4937</v>
      </c>
      <c r="N3785" s="242"/>
      <c r="O3785" s="242" t="s">
        <v>18819</v>
      </c>
      <c r="P3785" s="242" t="s">
        <v>14128</v>
      </c>
      <c r="Q3785" s="242" t="s">
        <v>4733</v>
      </c>
    </row>
    <row r="3786" spans="1:17">
      <c r="A3786" s="242" t="s">
        <v>16300</v>
      </c>
      <c r="B3786" s="242" t="s">
        <v>14388</v>
      </c>
      <c r="C3786" s="242" t="s">
        <v>16301</v>
      </c>
      <c r="D3786" s="242"/>
      <c r="E3786" s="242" t="s">
        <v>14130</v>
      </c>
      <c r="F3786" s="242" t="s">
        <v>4742</v>
      </c>
      <c r="G3786" s="240">
        <v>60</v>
      </c>
      <c r="H3786" s="241">
        <v>0</v>
      </c>
      <c r="I3786" s="242" t="s">
        <v>4808</v>
      </c>
      <c r="J3786" s="242" t="s">
        <v>4809</v>
      </c>
      <c r="K3786" s="242" t="s">
        <v>4729</v>
      </c>
      <c r="L3786" s="242" t="s">
        <v>4730</v>
      </c>
      <c r="M3786" s="242" t="s">
        <v>4731</v>
      </c>
      <c r="N3786" s="242"/>
      <c r="O3786" s="242" t="s">
        <v>18819</v>
      </c>
      <c r="P3786" s="242" t="s">
        <v>14128</v>
      </c>
      <c r="Q3786" s="242" t="s">
        <v>4733</v>
      </c>
    </row>
    <row r="3787" spans="1:17">
      <c r="A3787" s="242" t="s">
        <v>16302</v>
      </c>
      <c r="B3787" s="242" t="s">
        <v>14368</v>
      </c>
      <c r="C3787" s="242" t="s">
        <v>16303</v>
      </c>
      <c r="D3787" s="242" t="s">
        <v>4742</v>
      </c>
      <c r="E3787" s="242" t="s">
        <v>14150</v>
      </c>
      <c r="F3787" s="242"/>
      <c r="G3787" s="240">
        <v>60</v>
      </c>
      <c r="H3787" s="241">
        <v>0</v>
      </c>
      <c r="I3787" s="242" t="s">
        <v>9474</v>
      </c>
      <c r="J3787" s="242" t="s">
        <v>9475</v>
      </c>
      <c r="K3787" s="242" t="s">
        <v>4729</v>
      </c>
      <c r="L3787" s="242" t="s">
        <v>4832</v>
      </c>
      <c r="M3787" s="242" t="s">
        <v>5302</v>
      </c>
      <c r="N3787" s="242"/>
      <c r="O3787" s="242" t="s">
        <v>18819</v>
      </c>
      <c r="P3787" s="242" t="s">
        <v>14128</v>
      </c>
      <c r="Q3787" s="242" t="s">
        <v>8494</v>
      </c>
    </row>
    <row r="3788" spans="1:17">
      <c r="A3788" s="242" t="s">
        <v>16304</v>
      </c>
      <c r="B3788" s="242" t="s">
        <v>14362</v>
      </c>
      <c r="C3788" s="242" t="s">
        <v>16305</v>
      </c>
      <c r="D3788" s="242"/>
      <c r="E3788" s="242" t="s">
        <v>14130</v>
      </c>
      <c r="F3788" s="242" t="s">
        <v>4742</v>
      </c>
      <c r="G3788" s="240">
        <v>60</v>
      </c>
      <c r="H3788" s="241">
        <v>0</v>
      </c>
      <c r="I3788" s="242" t="s">
        <v>4808</v>
      </c>
      <c r="J3788" s="242" t="s">
        <v>4809</v>
      </c>
      <c r="K3788" s="242" t="s">
        <v>4729</v>
      </c>
      <c r="L3788" s="242" t="s">
        <v>4730</v>
      </c>
      <c r="M3788" s="242" t="s">
        <v>5087</v>
      </c>
      <c r="N3788" s="242"/>
      <c r="O3788" s="242" t="s">
        <v>18819</v>
      </c>
      <c r="P3788" s="242" t="s">
        <v>14128</v>
      </c>
      <c r="Q3788" s="242" t="s">
        <v>4733</v>
      </c>
    </row>
    <row r="3789" spans="1:17">
      <c r="A3789" s="242" t="s">
        <v>16306</v>
      </c>
      <c r="B3789" s="242" t="s">
        <v>14368</v>
      </c>
      <c r="C3789" s="242" t="s">
        <v>16307</v>
      </c>
      <c r="D3789" s="242" t="s">
        <v>4742</v>
      </c>
      <c r="E3789" s="242" t="s">
        <v>14150</v>
      </c>
      <c r="F3789" s="242"/>
      <c r="G3789" s="240">
        <v>60</v>
      </c>
      <c r="H3789" s="241">
        <v>0</v>
      </c>
      <c r="I3789" s="242" t="s">
        <v>4830</v>
      </c>
      <c r="J3789" s="242" t="s">
        <v>4831</v>
      </c>
      <c r="K3789" s="242" t="s">
        <v>4729</v>
      </c>
      <c r="L3789" s="242" t="s">
        <v>4832</v>
      </c>
      <c r="M3789" s="242" t="s">
        <v>4901</v>
      </c>
      <c r="N3789" s="242"/>
      <c r="O3789" s="242" t="s">
        <v>18819</v>
      </c>
      <c r="P3789" s="242" t="s">
        <v>14128</v>
      </c>
      <c r="Q3789" s="242" t="s">
        <v>8494</v>
      </c>
    </row>
    <row r="3790" spans="1:17">
      <c r="A3790" s="242" t="s">
        <v>16308</v>
      </c>
      <c r="B3790" s="242" t="s">
        <v>14368</v>
      </c>
      <c r="C3790" s="242" t="s">
        <v>16309</v>
      </c>
      <c r="D3790" s="242" t="s">
        <v>4742</v>
      </c>
      <c r="E3790" s="242" t="s">
        <v>14150</v>
      </c>
      <c r="F3790" s="242"/>
      <c r="G3790" s="240">
        <v>60</v>
      </c>
      <c r="H3790" s="241">
        <v>0</v>
      </c>
      <c r="I3790" s="242" t="s">
        <v>4842</v>
      </c>
      <c r="J3790" s="242" t="s">
        <v>4843</v>
      </c>
      <c r="K3790" s="242" t="s">
        <v>4729</v>
      </c>
      <c r="L3790" s="242" t="s">
        <v>4832</v>
      </c>
      <c r="M3790" s="242" t="s">
        <v>5202</v>
      </c>
      <c r="N3790" s="242"/>
      <c r="O3790" s="242" t="s">
        <v>18819</v>
      </c>
      <c r="P3790" s="242" t="s">
        <v>14128</v>
      </c>
      <c r="Q3790" s="242" t="s">
        <v>8494</v>
      </c>
    </row>
    <row r="3791" spans="1:17">
      <c r="A3791" s="242" t="s">
        <v>16310</v>
      </c>
      <c r="B3791" s="242" t="s">
        <v>14368</v>
      </c>
      <c r="C3791" s="242" t="s">
        <v>16311</v>
      </c>
      <c r="D3791" s="242" t="s">
        <v>4742</v>
      </c>
      <c r="E3791" s="242" t="s">
        <v>14150</v>
      </c>
      <c r="F3791" s="242"/>
      <c r="G3791" s="240">
        <v>60</v>
      </c>
      <c r="H3791" s="241">
        <v>0</v>
      </c>
      <c r="I3791" s="242" t="s">
        <v>9474</v>
      </c>
      <c r="J3791" s="242" t="s">
        <v>9475</v>
      </c>
      <c r="K3791" s="242" t="s">
        <v>4729</v>
      </c>
      <c r="L3791" s="242" t="s">
        <v>4832</v>
      </c>
      <c r="M3791" s="242" t="s">
        <v>5212</v>
      </c>
      <c r="N3791" s="242"/>
      <c r="O3791" s="242" t="s">
        <v>18819</v>
      </c>
      <c r="P3791" s="242" t="s">
        <v>14128</v>
      </c>
      <c r="Q3791" s="242" t="s">
        <v>8494</v>
      </c>
    </row>
    <row r="3792" spans="1:17">
      <c r="A3792" s="242" t="s">
        <v>16312</v>
      </c>
      <c r="B3792" s="242" t="s">
        <v>14368</v>
      </c>
      <c r="C3792" s="242" t="s">
        <v>16313</v>
      </c>
      <c r="D3792" s="242" t="s">
        <v>4742</v>
      </c>
      <c r="E3792" s="242" t="s">
        <v>14150</v>
      </c>
      <c r="F3792" s="242"/>
      <c r="G3792" s="240">
        <v>60</v>
      </c>
      <c r="H3792" s="241">
        <v>0</v>
      </c>
      <c r="I3792" s="242" t="s">
        <v>9474</v>
      </c>
      <c r="J3792" s="242" t="s">
        <v>9475</v>
      </c>
      <c r="K3792" s="242" t="s">
        <v>4729</v>
      </c>
      <c r="L3792" s="242" t="s">
        <v>4832</v>
      </c>
      <c r="M3792" s="242" t="s">
        <v>5212</v>
      </c>
      <c r="N3792" s="242"/>
      <c r="O3792" s="242" t="s">
        <v>18819</v>
      </c>
      <c r="P3792" s="242" t="s">
        <v>14128</v>
      </c>
      <c r="Q3792" s="242" t="s">
        <v>8494</v>
      </c>
    </row>
    <row r="3793" spans="1:17">
      <c r="A3793" s="242" t="s">
        <v>16314</v>
      </c>
      <c r="B3793" s="242" t="s">
        <v>14362</v>
      </c>
      <c r="C3793" s="242" t="s">
        <v>16315</v>
      </c>
      <c r="D3793" s="242"/>
      <c r="E3793" s="242" t="s">
        <v>14130</v>
      </c>
      <c r="F3793" s="242" t="s">
        <v>4742</v>
      </c>
      <c r="G3793" s="240">
        <v>60</v>
      </c>
      <c r="H3793" s="241">
        <v>0</v>
      </c>
      <c r="I3793" s="242" t="s">
        <v>4738</v>
      </c>
      <c r="J3793" s="242" t="s">
        <v>4739</v>
      </c>
      <c r="K3793" s="242" t="s">
        <v>4729</v>
      </c>
      <c r="L3793" s="242" t="s">
        <v>4730</v>
      </c>
      <c r="M3793" s="242" t="s">
        <v>4813</v>
      </c>
      <c r="N3793" s="242"/>
      <c r="O3793" s="242" t="s">
        <v>18819</v>
      </c>
      <c r="P3793" s="242" t="s">
        <v>14128</v>
      </c>
      <c r="Q3793" s="242" t="s">
        <v>4733</v>
      </c>
    </row>
    <row r="3794" spans="1:17">
      <c r="A3794" s="242" t="s">
        <v>16316</v>
      </c>
      <c r="B3794" s="242" t="s">
        <v>14362</v>
      </c>
      <c r="C3794" s="242" t="s">
        <v>16317</v>
      </c>
      <c r="D3794" s="242"/>
      <c r="E3794" s="242" t="s">
        <v>14130</v>
      </c>
      <c r="F3794" s="242" t="s">
        <v>4742</v>
      </c>
      <c r="G3794" s="240">
        <v>60</v>
      </c>
      <c r="H3794" s="241">
        <v>0</v>
      </c>
      <c r="I3794" s="242" t="s">
        <v>4780</v>
      </c>
      <c r="J3794" s="242" t="s">
        <v>4781</v>
      </c>
      <c r="K3794" s="242" t="s">
        <v>4729</v>
      </c>
      <c r="L3794" s="242" t="s">
        <v>4730</v>
      </c>
      <c r="M3794" s="242" t="s">
        <v>6439</v>
      </c>
      <c r="N3794" s="242"/>
      <c r="O3794" s="242" t="s">
        <v>18819</v>
      </c>
      <c r="P3794" s="242" t="s">
        <v>14128</v>
      </c>
      <c r="Q3794" s="242" t="s">
        <v>4733</v>
      </c>
    </row>
    <row r="3795" spans="1:17">
      <c r="A3795" s="242" t="s">
        <v>16318</v>
      </c>
      <c r="B3795" s="242" t="s">
        <v>14362</v>
      </c>
      <c r="C3795" s="242" t="s">
        <v>16319</v>
      </c>
      <c r="D3795" s="242"/>
      <c r="E3795" s="242" t="s">
        <v>14130</v>
      </c>
      <c r="F3795" s="242" t="s">
        <v>4742</v>
      </c>
      <c r="G3795" s="240">
        <v>60</v>
      </c>
      <c r="H3795" s="241">
        <v>0</v>
      </c>
      <c r="I3795" s="242" t="s">
        <v>4747</v>
      </c>
      <c r="J3795" s="242" t="s">
        <v>4748</v>
      </c>
      <c r="K3795" s="242" t="s">
        <v>4729</v>
      </c>
      <c r="L3795" s="242" t="s">
        <v>4730</v>
      </c>
      <c r="M3795" s="242" t="s">
        <v>4749</v>
      </c>
      <c r="N3795" s="242"/>
      <c r="O3795" s="242" t="s">
        <v>18819</v>
      </c>
      <c r="P3795" s="242" t="s">
        <v>14128</v>
      </c>
      <c r="Q3795" s="242" t="s">
        <v>4733</v>
      </c>
    </row>
    <row r="3796" spans="1:17">
      <c r="A3796" s="242" t="s">
        <v>16320</v>
      </c>
      <c r="B3796" s="242" t="s">
        <v>14365</v>
      </c>
      <c r="C3796" s="242" t="s">
        <v>16321</v>
      </c>
      <c r="D3796" s="242" t="s">
        <v>4742</v>
      </c>
      <c r="E3796" s="242" t="s">
        <v>14150</v>
      </c>
      <c r="F3796" s="242"/>
      <c r="G3796" s="240">
        <v>60</v>
      </c>
      <c r="H3796" s="241">
        <v>0</v>
      </c>
      <c r="I3796" s="242" t="s">
        <v>4842</v>
      </c>
      <c r="J3796" s="242" t="s">
        <v>4843</v>
      </c>
      <c r="K3796" s="242" t="s">
        <v>4729</v>
      </c>
      <c r="L3796" s="242" t="s">
        <v>4832</v>
      </c>
      <c r="M3796" s="242" t="s">
        <v>5325</v>
      </c>
      <c r="N3796" s="242"/>
      <c r="O3796" s="242" t="s">
        <v>18819</v>
      </c>
      <c r="P3796" s="242" t="s">
        <v>14128</v>
      </c>
      <c r="Q3796" s="242" t="s">
        <v>8494</v>
      </c>
    </row>
    <row r="3797" spans="1:17">
      <c r="A3797" s="242" t="s">
        <v>16322</v>
      </c>
      <c r="B3797" s="242" t="s">
        <v>14368</v>
      </c>
      <c r="C3797" s="242" t="s">
        <v>16323</v>
      </c>
      <c r="D3797" s="242" t="s">
        <v>4742</v>
      </c>
      <c r="E3797" s="242" t="s">
        <v>14150</v>
      </c>
      <c r="F3797" s="242"/>
      <c r="G3797" s="240">
        <v>60</v>
      </c>
      <c r="H3797" s="241">
        <v>0</v>
      </c>
      <c r="I3797" s="242" t="s">
        <v>4830</v>
      </c>
      <c r="J3797" s="242" t="s">
        <v>4831</v>
      </c>
      <c r="K3797" s="242" t="s">
        <v>4729</v>
      </c>
      <c r="L3797" s="242" t="s">
        <v>4832</v>
      </c>
      <c r="M3797" s="242" t="s">
        <v>5222</v>
      </c>
      <c r="N3797" s="242"/>
      <c r="O3797" s="242" t="s">
        <v>18819</v>
      </c>
      <c r="P3797" s="242" t="s">
        <v>14128</v>
      </c>
      <c r="Q3797" s="242" t="s">
        <v>8494</v>
      </c>
    </row>
    <row r="3798" spans="1:17">
      <c r="A3798" s="242" t="s">
        <v>16324</v>
      </c>
      <c r="B3798" s="242" t="s">
        <v>14365</v>
      </c>
      <c r="C3798" s="242" t="s">
        <v>16325</v>
      </c>
      <c r="D3798" s="242" t="s">
        <v>4742</v>
      </c>
      <c r="E3798" s="242" t="s">
        <v>14150</v>
      </c>
      <c r="F3798" s="242"/>
      <c r="G3798" s="240">
        <v>60</v>
      </c>
      <c r="H3798" s="241">
        <v>0</v>
      </c>
      <c r="I3798" s="242" t="s">
        <v>4842</v>
      </c>
      <c r="J3798" s="242" t="s">
        <v>4843</v>
      </c>
      <c r="K3798" s="242" t="s">
        <v>4729</v>
      </c>
      <c r="L3798" s="242" t="s">
        <v>4832</v>
      </c>
      <c r="M3798" s="242" t="s">
        <v>5194</v>
      </c>
      <c r="N3798" s="242"/>
      <c r="O3798" s="242" t="s">
        <v>18819</v>
      </c>
      <c r="P3798" s="242" t="s">
        <v>14128</v>
      </c>
      <c r="Q3798" s="242" t="s">
        <v>8494</v>
      </c>
    </row>
    <row r="3799" spans="1:17">
      <c r="A3799" s="242" t="s">
        <v>16326</v>
      </c>
      <c r="B3799" s="242" t="s">
        <v>14368</v>
      </c>
      <c r="C3799" s="242" t="s">
        <v>16327</v>
      </c>
      <c r="D3799" s="242" t="s">
        <v>4742</v>
      </c>
      <c r="E3799" s="242" t="s">
        <v>14150</v>
      </c>
      <c r="F3799" s="242"/>
      <c r="G3799" s="240">
        <v>60</v>
      </c>
      <c r="H3799" s="241">
        <v>0</v>
      </c>
      <c r="I3799" s="242" t="s">
        <v>4830</v>
      </c>
      <c r="J3799" s="242" t="s">
        <v>4831</v>
      </c>
      <c r="K3799" s="242" t="s">
        <v>4729</v>
      </c>
      <c r="L3799" s="242" t="s">
        <v>4832</v>
      </c>
      <c r="M3799" s="242" t="s">
        <v>4901</v>
      </c>
      <c r="N3799" s="242"/>
      <c r="O3799" s="242" t="s">
        <v>18819</v>
      </c>
      <c r="P3799" s="242" t="s">
        <v>14128</v>
      </c>
      <c r="Q3799" s="242" t="s">
        <v>8494</v>
      </c>
    </row>
    <row r="3800" spans="1:17">
      <c r="A3800" s="242" t="s">
        <v>16328</v>
      </c>
      <c r="B3800" s="242" t="s">
        <v>14368</v>
      </c>
      <c r="C3800" s="242" t="s">
        <v>16329</v>
      </c>
      <c r="D3800" s="242" t="s">
        <v>4742</v>
      </c>
      <c r="E3800" s="242" t="s">
        <v>14150</v>
      </c>
      <c r="F3800" s="242"/>
      <c r="G3800" s="240">
        <v>60</v>
      </c>
      <c r="H3800" s="241">
        <v>0</v>
      </c>
      <c r="I3800" s="242" t="s">
        <v>9474</v>
      </c>
      <c r="J3800" s="242" t="s">
        <v>9475</v>
      </c>
      <c r="K3800" s="242" t="s">
        <v>4729</v>
      </c>
      <c r="L3800" s="242" t="s">
        <v>4832</v>
      </c>
      <c r="M3800" s="242" t="s">
        <v>5302</v>
      </c>
      <c r="N3800" s="242"/>
      <c r="O3800" s="242" t="s">
        <v>18819</v>
      </c>
      <c r="P3800" s="242" t="s">
        <v>14128</v>
      </c>
      <c r="Q3800" s="242" t="s">
        <v>8494</v>
      </c>
    </row>
    <row r="3801" spans="1:17">
      <c r="A3801" s="242" t="s">
        <v>16330</v>
      </c>
      <c r="B3801" s="242" t="s">
        <v>14368</v>
      </c>
      <c r="C3801" s="242" t="s">
        <v>16331</v>
      </c>
      <c r="D3801" s="242" t="s">
        <v>4742</v>
      </c>
      <c r="E3801" s="242" t="s">
        <v>14150</v>
      </c>
      <c r="F3801" s="242"/>
      <c r="G3801" s="240">
        <v>60</v>
      </c>
      <c r="H3801" s="241">
        <v>0</v>
      </c>
      <c r="I3801" s="242" t="s">
        <v>4842</v>
      </c>
      <c r="J3801" s="242" t="s">
        <v>4843</v>
      </c>
      <c r="K3801" s="242" t="s">
        <v>4729</v>
      </c>
      <c r="L3801" s="242" t="s">
        <v>4832</v>
      </c>
      <c r="M3801" s="242" t="s">
        <v>5202</v>
      </c>
      <c r="N3801" s="242"/>
      <c r="O3801" s="242" t="s">
        <v>18819</v>
      </c>
      <c r="P3801" s="242" t="s">
        <v>14128</v>
      </c>
      <c r="Q3801" s="242" t="s">
        <v>8494</v>
      </c>
    </row>
    <row r="3802" spans="1:17">
      <c r="A3802" s="242" t="s">
        <v>16332</v>
      </c>
      <c r="B3802" s="242" t="s">
        <v>14388</v>
      </c>
      <c r="C3802" s="242" t="s">
        <v>16333</v>
      </c>
      <c r="D3802" s="242"/>
      <c r="E3802" s="242" t="s">
        <v>14130</v>
      </c>
      <c r="F3802" s="242" t="s">
        <v>4742</v>
      </c>
      <c r="G3802" s="240">
        <v>60</v>
      </c>
      <c r="H3802" s="241">
        <v>0</v>
      </c>
      <c r="I3802" s="242" t="s">
        <v>4808</v>
      </c>
      <c r="J3802" s="242" t="s">
        <v>4809</v>
      </c>
      <c r="K3802" s="242" t="s">
        <v>4729</v>
      </c>
      <c r="L3802" s="242" t="s">
        <v>4730</v>
      </c>
      <c r="M3802" s="242" t="s">
        <v>4731</v>
      </c>
      <c r="N3802" s="242"/>
      <c r="O3802" s="242" t="s">
        <v>18819</v>
      </c>
      <c r="P3802" s="242" t="s">
        <v>14128</v>
      </c>
      <c r="Q3802" s="242" t="s">
        <v>4733</v>
      </c>
    </row>
    <row r="3803" spans="1:17">
      <c r="A3803" s="242" t="s">
        <v>16334</v>
      </c>
      <c r="B3803" s="242" t="s">
        <v>14922</v>
      </c>
      <c r="C3803" s="242" t="s">
        <v>16335</v>
      </c>
      <c r="D3803" s="242"/>
      <c r="E3803" s="242" t="s">
        <v>14130</v>
      </c>
      <c r="F3803" s="242" t="s">
        <v>4742</v>
      </c>
      <c r="G3803" s="240">
        <v>60</v>
      </c>
      <c r="H3803" s="241">
        <v>0</v>
      </c>
      <c r="I3803" s="242" t="s">
        <v>4738</v>
      </c>
      <c r="J3803" s="242" t="s">
        <v>4739</v>
      </c>
      <c r="K3803" s="242" t="s">
        <v>4729</v>
      </c>
      <c r="L3803" s="242" t="s">
        <v>4730</v>
      </c>
      <c r="M3803" s="242" t="s">
        <v>6396</v>
      </c>
      <c r="N3803" s="242"/>
      <c r="O3803" s="242" t="s">
        <v>18819</v>
      </c>
      <c r="P3803" s="242" t="s">
        <v>14128</v>
      </c>
      <c r="Q3803" s="242" t="s">
        <v>4733</v>
      </c>
    </row>
    <row r="3804" spans="1:17">
      <c r="A3804" s="242" t="s">
        <v>16336</v>
      </c>
      <c r="B3804" s="242" t="s">
        <v>14362</v>
      </c>
      <c r="C3804" s="242" t="s">
        <v>16337</v>
      </c>
      <c r="D3804" s="242"/>
      <c r="E3804" s="242" t="s">
        <v>14130</v>
      </c>
      <c r="F3804" s="242" t="s">
        <v>4742</v>
      </c>
      <c r="G3804" s="240">
        <v>60</v>
      </c>
      <c r="H3804" s="241">
        <v>0</v>
      </c>
      <c r="I3804" s="242" t="s">
        <v>4747</v>
      </c>
      <c r="J3804" s="242" t="s">
        <v>4748</v>
      </c>
      <c r="K3804" s="242" t="s">
        <v>4729</v>
      </c>
      <c r="L3804" s="242" t="s">
        <v>4730</v>
      </c>
      <c r="M3804" s="242" t="s">
        <v>4857</v>
      </c>
      <c r="N3804" s="242"/>
      <c r="O3804" s="242" t="s">
        <v>18819</v>
      </c>
      <c r="P3804" s="242" t="s">
        <v>14128</v>
      </c>
      <c r="Q3804" s="242" t="s">
        <v>4733</v>
      </c>
    </row>
    <row r="3805" spans="1:17">
      <c r="A3805" s="242" t="s">
        <v>16338</v>
      </c>
      <c r="B3805" s="242" t="s">
        <v>14362</v>
      </c>
      <c r="C3805" s="242" t="s">
        <v>16339</v>
      </c>
      <c r="D3805" s="242"/>
      <c r="E3805" s="242" t="s">
        <v>14130</v>
      </c>
      <c r="F3805" s="242" t="s">
        <v>4742</v>
      </c>
      <c r="G3805" s="240">
        <v>60</v>
      </c>
      <c r="H3805" s="241">
        <v>0</v>
      </c>
      <c r="I3805" s="242" t="s">
        <v>4808</v>
      </c>
      <c r="J3805" s="242" t="s">
        <v>4809</v>
      </c>
      <c r="K3805" s="242" t="s">
        <v>4729</v>
      </c>
      <c r="L3805" s="242" t="s">
        <v>4730</v>
      </c>
      <c r="M3805" s="242" t="s">
        <v>5087</v>
      </c>
      <c r="N3805" s="242"/>
      <c r="O3805" s="242" t="s">
        <v>18819</v>
      </c>
      <c r="P3805" s="242" t="s">
        <v>14128</v>
      </c>
      <c r="Q3805" s="242" t="s">
        <v>4733</v>
      </c>
    </row>
    <row r="3806" spans="1:17">
      <c r="A3806" s="242" t="s">
        <v>16340</v>
      </c>
      <c r="B3806" s="242" t="s">
        <v>14368</v>
      </c>
      <c r="C3806" s="242" t="s">
        <v>16341</v>
      </c>
      <c r="D3806" s="242" t="s">
        <v>4742</v>
      </c>
      <c r="E3806" s="242" t="s">
        <v>14150</v>
      </c>
      <c r="F3806" s="242"/>
      <c r="G3806" s="240">
        <v>60</v>
      </c>
      <c r="H3806" s="241">
        <v>0</v>
      </c>
      <c r="I3806" s="242" t="s">
        <v>4830</v>
      </c>
      <c r="J3806" s="242" t="s">
        <v>4831</v>
      </c>
      <c r="K3806" s="242" t="s">
        <v>4729</v>
      </c>
      <c r="L3806" s="242" t="s">
        <v>4832</v>
      </c>
      <c r="M3806" s="242" t="s">
        <v>5222</v>
      </c>
      <c r="N3806" s="242"/>
      <c r="O3806" s="242" t="s">
        <v>18819</v>
      </c>
      <c r="P3806" s="242" t="s">
        <v>14128</v>
      </c>
      <c r="Q3806" s="242" t="s">
        <v>8494</v>
      </c>
    </row>
    <row r="3807" spans="1:17">
      <c r="A3807" s="242" t="s">
        <v>16342</v>
      </c>
      <c r="B3807" s="242" t="s">
        <v>14368</v>
      </c>
      <c r="C3807" s="242" t="s">
        <v>16343</v>
      </c>
      <c r="D3807" s="242" t="s">
        <v>4742</v>
      </c>
      <c r="E3807" s="242" t="s">
        <v>14150</v>
      </c>
      <c r="F3807" s="242"/>
      <c r="G3807" s="240">
        <v>60</v>
      </c>
      <c r="H3807" s="241">
        <v>0</v>
      </c>
      <c r="I3807" s="242" t="s">
        <v>4848</v>
      </c>
      <c r="J3807" s="242" t="s">
        <v>4849</v>
      </c>
      <c r="K3807" s="242" t="s">
        <v>4729</v>
      </c>
      <c r="L3807" s="242" t="s">
        <v>4832</v>
      </c>
      <c r="M3807" s="242" t="s">
        <v>6018</v>
      </c>
      <c r="N3807" s="242"/>
      <c r="O3807" s="242" t="s">
        <v>18819</v>
      </c>
      <c r="P3807" s="242" t="s">
        <v>14128</v>
      </c>
      <c r="Q3807" s="242" t="s">
        <v>8494</v>
      </c>
    </row>
    <row r="3808" spans="1:17">
      <c r="A3808" s="242" t="s">
        <v>16344</v>
      </c>
      <c r="B3808" s="242" t="s">
        <v>14368</v>
      </c>
      <c r="C3808" s="242" t="s">
        <v>16345</v>
      </c>
      <c r="D3808" s="242" t="s">
        <v>4742</v>
      </c>
      <c r="E3808" s="242" t="s">
        <v>14150</v>
      </c>
      <c r="F3808" s="242"/>
      <c r="G3808" s="240">
        <v>60</v>
      </c>
      <c r="H3808" s="241">
        <v>0</v>
      </c>
      <c r="I3808" s="242" t="s">
        <v>4848</v>
      </c>
      <c r="J3808" s="242" t="s">
        <v>4849</v>
      </c>
      <c r="K3808" s="242" t="s">
        <v>4729</v>
      </c>
      <c r="L3808" s="242" t="s">
        <v>4832</v>
      </c>
      <c r="M3808" s="242" t="s">
        <v>6018</v>
      </c>
      <c r="N3808" s="242"/>
      <c r="O3808" s="242" t="s">
        <v>18819</v>
      </c>
      <c r="P3808" s="242" t="s">
        <v>14128</v>
      </c>
      <c r="Q3808" s="242" t="s">
        <v>8494</v>
      </c>
    </row>
    <row r="3809" spans="1:17">
      <c r="A3809" s="242" t="s">
        <v>16346</v>
      </c>
      <c r="B3809" s="242" t="s">
        <v>14368</v>
      </c>
      <c r="C3809" s="242" t="s">
        <v>16347</v>
      </c>
      <c r="D3809" s="242" t="s">
        <v>4742</v>
      </c>
      <c r="E3809" s="242" t="s">
        <v>14150</v>
      </c>
      <c r="F3809" s="242"/>
      <c r="G3809" s="240">
        <v>60</v>
      </c>
      <c r="H3809" s="241">
        <v>0</v>
      </c>
      <c r="I3809" s="242" t="s">
        <v>4830</v>
      </c>
      <c r="J3809" s="242" t="s">
        <v>4831</v>
      </c>
      <c r="K3809" s="242" t="s">
        <v>4729</v>
      </c>
      <c r="L3809" s="242" t="s">
        <v>4832</v>
      </c>
      <c r="M3809" s="242" t="s">
        <v>4901</v>
      </c>
      <c r="N3809" s="242"/>
      <c r="O3809" s="242" t="s">
        <v>18819</v>
      </c>
      <c r="P3809" s="242" t="s">
        <v>14128</v>
      </c>
      <c r="Q3809" s="242" t="s">
        <v>8494</v>
      </c>
    </row>
    <row r="3810" spans="1:17">
      <c r="A3810" s="242" t="s">
        <v>16348</v>
      </c>
      <c r="B3810" s="242" t="s">
        <v>14368</v>
      </c>
      <c r="C3810" s="242" t="s">
        <v>16349</v>
      </c>
      <c r="D3810" s="242" t="s">
        <v>4742</v>
      </c>
      <c r="E3810" s="242" t="s">
        <v>14150</v>
      </c>
      <c r="F3810" s="242"/>
      <c r="G3810" s="240">
        <v>60</v>
      </c>
      <c r="H3810" s="241">
        <v>0</v>
      </c>
      <c r="I3810" s="242" t="s">
        <v>4830</v>
      </c>
      <c r="J3810" s="242" t="s">
        <v>4831</v>
      </c>
      <c r="K3810" s="242" t="s">
        <v>4729</v>
      </c>
      <c r="L3810" s="242" t="s">
        <v>4832</v>
      </c>
      <c r="M3810" s="242" t="s">
        <v>5222</v>
      </c>
      <c r="N3810" s="242"/>
      <c r="O3810" s="242" t="s">
        <v>18819</v>
      </c>
      <c r="P3810" s="242" t="s">
        <v>14128</v>
      </c>
      <c r="Q3810" s="242" t="s">
        <v>8494</v>
      </c>
    </row>
    <row r="3811" spans="1:17">
      <c r="A3811" s="242" t="s">
        <v>16350</v>
      </c>
      <c r="B3811" s="242" t="s">
        <v>14362</v>
      </c>
      <c r="C3811" s="242" t="s">
        <v>16351</v>
      </c>
      <c r="D3811" s="242"/>
      <c r="E3811" s="242" t="s">
        <v>14130</v>
      </c>
      <c r="F3811" s="242" t="s">
        <v>4742</v>
      </c>
      <c r="G3811" s="240">
        <v>60</v>
      </c>
      <c r="H3811" s="241">
        <v>0</v>
      </c>
      <c r="I3811" s="242" t="s">
        <v>4747</v>
      </c>
      <c r="J3811" s="242" t="s">
        <v>4748</v>
      </c>
      <c r="K3811" s="242" t="s">
        <v>4729</v>
      </c>
      <c r="L3811" s="242" t="s">
        <v>4730</v>
      </c>
      <c r="M3811" s="242" t="s">
        <v>4926</v>
      </c>
      <c r="N3811" s="242" t="s">
        <v>7927</v>
      </c>
      <c r="O3811" s="242" t="s">
        <v>18819</v>
      </c>
      <c r="P3811" s="242" t="s">
        <v>14128</v>
      </c>
      <c r="Q3811" s="242" t="s">
        <v>4733</v>
      </c>
    </row>
    <row r="3812" spans="1:17">
      <c r="A3812" s="242" t="s">
        <v>16352</v>
      </c>
      <c r="B3812" s="242" t="s">
        <v>14362</v>
      </c>
      <c r="C3812" s="242" t="s">
        <v>16353</v>
      </c>
      <c r="D3812" s="242"/>
      <c r="E3812" s="242" t="s">
        <v>14130</v>
      </c>
      <c r="F3812" s="242" t="s">
        <v>4742</v>
      </c>
      <c r="G3812" s="240">
        <v>60</v>
      </c>
      <c r="H3812" s="241">
        <v>0</v>
      </c>
      <c r="I3812" s="242" t="s">
        <v>4780</v>
      </c>
      <c r="J3812" s="242" t="s">
        <v>4781</v>
      </c>
      <c r="K3812" s="242" t="s">
        <v>4729</v>
      </c>
      <c r="L3812" s="242" t="s">
        <v>4730</v>
      </c>
      <c r="M3812" s="242" t="s">
        <v>4872</v>
      </c>
      <c r="N3812" s="242"/>
      <c r="O3812" s="242" t="s">
        <v>18819</v>
      </c>
      <c r="P3812" s="242" t="s">
        <v>14128</v>
      </c>
      <c r="Q3812" s="242" t="s">
        <v>4733</v>
      </c>
    </row>
    <row r="3813" spans="1:17">
      <c r="A3813" s="242" t="s">
        <v>16354</v>
      </c>
      <c r="B3813" s="242" t="s">
        <v>14365</v>
      </c>
      <c r="C3813" s="242" t="s">
        <v>16355</v>
      </c>
      <c r="D3813" s="242" t="s">
        <v>4742</v>
      </c>
      <c r="E3813" s="242" t="s">
        <v>14150</v>
      </c>
      <c r="F3813" s="242"/>
      <c r="G3813" s="240">
        <v>60</v>
      </c>
      <c r="H3813" s="241">
        <v>0</v>
      </c>
      <c r="I3813" s="242" t="s">
        <v>4842</v>
      </c>
      <c r="J3813" s="242" t="s">
        <v>4843</v>
      </c>
      <c r="K3813" s="242" t="s">
        <v>4729</v>
      </c>
      <c r="L3813" s="242" t="s">
        <v>4832</v>
      </c>
      <c r="M3813" s="242" t="s">
        <v>5325</v>
      </c>
      <c r="N3813" s="242"/>
      <c r="O3813" s="242" t="s">
        <v>18819</v>
      </c>
      <c r="P3813" s="242" t="s">
        <v>14128</v>
      </c>
      <c r="Q3813" s="242" t="s">
        <v>8494</v>
      </c>
    </row>
    <row r="3814" spans="1:17">
      <c r="A3814" s="242" t="s">
        <v>16356</v>
      </c>
      <c r="B3814" s="242" t="s">
        <v>14365</v>
      </c>
      <c r="C3814" s="242" t="s">
        <v>16357</v>
      </c>
      <c r="D3814" s="242" t="s">
        <v>4742</v>
      </c>
      <c r="E3814" s="242" t="s">
        <v>14150</v>
      </c>
      <c r="F3814" s="242"/>
      <c r="G3814" s="240">
        <v>60</v>
      </c>
      <c r="H3814" s="241">
        <v>0</v>
      </c>
      <c r="I3814" s="242" t="s">
        <v>4842</v>
      </c>
      <c r="J3814" s="242" t="s">
        <v>4843</v>
      </c>
      <c r="K3814" s="242" t="s">
        <v>4729</v>
      </c>
      <c r="L3814" s="242" t="s">
        <v>4832</v>
      </c>
      <c r="M3814" s="242" t="s">
        <v>5194</v>
      </c>
      <c r="N3814" s="242"/>
      <c r="O3814" s="242" t="s">
        <v>18819</v>
      </c>
      <c r="P3814" s="242" t="s">
        <v>14128</v>
      </c>
      <c r="Q3814" s="242" t="s">
        <v>8494</v>
      </c>
    </row>
    <row r="3815" spans="1:17">
      <c r="A3815" s="242" t="s">
        <v>16358</v>
      </c>
      <c r="B3815" s="242" t="s">
        <v>14362</v>
      </c>
      <c r="C3815" s="242" t="s">
        <v>16359</v>
      </c>
      <c r="D3815" s="242"/>
      <c r="E3815" s="242" t="s">
        <v>14130</v>
      </c>
      <c r="F3815" s="242" t="s">
        <v>4742</v>
      </c>
      <c r="G3815" s="240">
        <v>60</v>
      </c>
      <c r="H3815" s="241">
        <v>0</v>
      </c>
      <c r="I3815" s="242" t="s">
        <v>4780</v>
      </c>
      <c r="J3815" s="242" t="s">
        <v>4781</v>
      </c>
      <c r="K3815" s="242" t="s">
        <v>4729</v>
      </c>
      <c r="L3815" s="242" t="s">
        <v>4730</v>
      </c>
      <c r="M3815" s="242" t="s">
        <v>4872</v>
      </c>
      <c r="N3815" s="242"/>
      <c r="O3815" s="242" t="s">
        <v>18819</v>
      </c>
      <c r="P3815" s="242" t="s">
        <v>14128</v>
      </c>
      <c r="Q3815" s="242" t="s">
        <v>4733</v>
      </c>
    </row>
    <row r="3816" spans="1:17">
      <c r="A3816" s="242" t="s">
        <v>16360</v>
      </c>
      <c r="B3816" s="242" t="s">
        <v>14368</v>
      </c>
      <c r="C3816" s="242" t="s">
        <v>16361</v>
      </c>
      <c r="D3816" s="242" t="s">
        <v>4742</v>
      </c>
      <c r="E3816" s="242" t="s">
        <v>14150</v>
      </c>
      <c r="F3816" s="242"/>
      <c r="G3816" s="240">
        <v>60</v>
      </c>
      <c r="H3816" s="241">
        <v>0</v>
      </c>
      <c r="I3816" s="242" t="s">
        <v>4830</v>
      </c>
      <c r="J3816" s="242" t="s">
        <v>4831</v>
      </c>
      <c r="K3816" s="242" t="s">
        <v>4729</v>
      </c>
      <c r="L3816" s="242" t="s">
        <v>4832</v>
      </c>
      <c r="M3816" s="242" t="s">
        <v>5158</v>
      </c>
      <c r="N3816" s="242"/>
      <c r="O3816" s="242" t="s">
        <v>18819</v>
      </c>
      <c r="P3816" s="242" t="s">
        <v>14128</v>
      </c>
      <c r="Q3816" s="242" t="s">
        <v>8494</v>
      </c>
    </row>
    <row r="3817" spans="1:17">
      <c r="A3817" s="242" t="s">
        <v>16362</v>
      </c>
      <c r="B3817" s="242" t="s">
        <v>14365</v>
      </c>
      <c r="C3817" s="242" t="s">
        <v>16363</v>
      </c>
      <c r="D3817" s="242" t="s">
        <v>4742</v>
      </c>
      <c r="E3817" s="242" t="s">
        <v>14150</v>
      </c>
      <c r="F3817" s="242"/>
      <c r="G3817" s="240">
        <v>60</v>
      </c>
      <c r="H3817" s="241">
        <v>0</v>
      </c>
      <c r="I3817" s="242" t="s">
        <v>4842</v>
      </c>
      <c r="J3817" s="242" t="s">
        <v>4843</v>
      </c>
      <c r="K3817" s="242" t="s">
        <v>4729</v>
      </c>
      <c r="L3817" s="242" t="s">
        <v>4832</v>
      </c>
      <c r="M3817" s="242" t="s">
        <v>5194</v>
      </c>
      <c r="N3817" s="242"/>
      <c r="O3817" s="242" t="s">
        <v>18819</v>
      </c>
      <c r="P3817" s="242" t="s">
        <v>14128</v>
      </c>
      <c r="Q3817" s="242" t="s">
        <v>8494</v>
      </c>
    </row>
    <row r="3818" spans="1:17">
      <c r="A3818" s="242" t="s">
        <v>16364</v>
      </c>
      <c r="B3818" s="242" t="s">
        <v>14368</v>
      </c>
      <c r="C3818" s="242" t="s">
        <v>16365</v>
      </c>
      <c r="D3818" s="242" t="s">
        <v>4742</v>
      </c>
      <c r="E3818" s="242" t="s">
        <v>14150</v>
      </c>
      <c r="F3818" s="242"/>
      <c r="G3818" s="240">
        <v>60</v>
      </c>
      <c r="H3818" s="241">
        <v>0</v>
      </c>
      <c r="I3818" s="242" t="s">
        <v>4830</v>
      </c>
      <c r="J3818" s="242" t="s">
        <v>4831</v>
      </c>
      <c r="K3818" s="242" t="s">
        <v>4729</v>
      </c>
      <c r="L3818" s="242" t="s">
        <v>4832</v>
      </c>
      <c r="M3818" s="242" t="s">
        <v>5283</v>
      </c>
      <c r="N3818" s="242"/>
      <c r="O3818" s="242" t="s">
        <v>18819</v>
      </c>
      <c r="P3818" s="242" t="s">
        <v>14128</v>
      </c>
      <c r="Q3818" s="242" t="s">
        <v>8494</v>
      </c>
    </row>
    <row r="3819" spans="1:17">
      <c r="A3819" s="242" t="s">
        <v>16366</v>
      </c>
      <c r="B3819" s="242" t="s">
        <v>14368</v>
      </c>
      <c r="C3819" s="242" t="s">
        <v>16367</v>
      </c>
      <c r="D3819" s="242" t="s">
        <v>4742</v>
      </c>
      <c r="E3819" s="242" t="s">
        <v>14150</v>
      </c>
      <c r="F3819" s="242"/>
      <c r="G3819" s="240">
        <v>60</v>
      </c>
      <c r="H3819" s="241">
        <v>0</v>
      </c>
      <c r="I3819" s="242" t="s">
        <v>4842</v>
      </c>
      <c r="J3819" s="242" t="s">
        <v>4843</v>
      </c>
      <c r="K3819" s="242" t="s">
        <v>4729</v>
      </c>
      <c r="L3819" s="242" t="s">
        <v>4832</v>
      </c>
      <c r="M3819" s="242" t="s">
        <v>4844</v>
      </c>
      <c r="N3819" s="242"/>
      <c r="O3819" s="242" t="s">
        <v>18819</v>
      </c>
      <c r="P3819" s="242" t="s">
        <v>14128</v>
      </c>
      <c r="Q3819" s="242" t="s">
        <v>8494</v>
      </c>
    </row>
    <row r="3820" spans="1:17">
      <c r="A3820" s="242" t="s">
        <v>16368</v>
      </c>
      <c r="B3820" s="242" t="s">
        <v>14388</v>
      </c>
      <c r="C3820" s="242" t="s">
        <v>16369</v>
      </c>
      <c r="D3820" s="242"/>
      <c r="E3820" s="242" t="s">
        <v>14130</v>
      </c>
      <c r="F3820" s="242" t="s">
        <v>4742</v>
      </c>
      <c r="G3820" s="240">
        <v>60</v>
      </c>
      <c r="H3820" s="241">
        <v>0</v>
      </c>
      <c r="I3820" s="242" t="s">
        <v>4808</v>
      </c>
      <c r="J3820" s="242" t="s">
        <v>4809</v>
      </c>
      <c r="K3820" s="242" t="s">
        <v>4729</v>
      </c>
      <c r="L3820" s="242" t="s">
        <v>4730</v>
      </c>
      <c r="M3820" s="242" t="s">
        <v>4731</v>
      </c>
      <c r="N3820" s="242"/>
      <c r="O3820" s="242" t="s">
        <v>18819</v>
      </c>
      <c r="P3820" s="242" t="s">
        <v>14128</v>
      </c>
      <c r="Q3820" s="242" t="s">
        <v>4733</v>
      </c>
    </row>
    <row r="3821" spans="1:17">
      <c r="A3821" s="242" t="s">
        <v>16370</v>
      </c>
      <c r="B3821" s="242" t="s">
        <v>14388</v>
      </c>
      <c r="C3821" s="242" t="s">
        <v>16371</v>
      </c>
      <c r="D3821" s="242"/>
      <c r="E3821" s="242" t="s">
        <v>14130</v>
      </c>
      <c r="F3821" s="242" t="s">
        <v>4742</v>
      </c>
      <c r="G3821" s="240">
        <v>60</v>
      </c>
      <c r="H3821" s="241">
        <v>0</v>
      </c>
      <c r="I3821" s="242" t="s">
        <v>4780</v>
      </c>
      <c r="J3821" s="242" t="s">
        <v>4781</v>
      </c>
      <c r="K3821" s="242" t="s">
        <v>4729</v>
      </c>
      <c r="L3821" s="242" t="s">
        <v>4730</v>
      </c>
      <c r="M3821" s="242" t="s">
        <v>4937</v>
      </c>
      <c r="N3821" s="242"/>
      <c r="O3821" s="242" t="s">
        <v>18819</v>
      </c>
      <c r="P3821" s="242" t="s">
        <v>14128</v>
      </c>
      <c r="Q3821" s="242" t="s">
        <v>4733</v>
      </c>
    </row>
    <row r="3822" spans="1:17">
      <c r="A3822" s="242" t="s">
        <v>16372</v>
      </c>
      <c r="B3822" s="242" t="s">
        <v>14388</v>
      </c>
      <c r="C3822" s="242" t="s">
        <v>16373</v>
      </c>
      <c r="D3822" s="242"/>
      <c r="E3822" s="242" t="s">
        <v>14130</v>
      </c>
      <c r="F3822" s="242" t="s">
        <v>4742</v>
      </c>
      <c r="G3822" s="240">
        <v>60</v>
      </c>
      <c r="H3822" s="241">
        <v>0</v>
      </c>
      <c r="I3822" s="242" t="s">
        <v>4931</v>
      </c>
      <c r="J3822" s="242" t="s">
        <v>4932</v>
      </c>
      <c r="K3822" s="242" t="s">
        <v>4729</v>
      </c>
      <c r="L3822" s="242" t="s">
        <v>4730</v>
      </c>
      <c r="M3822" s="242" t="s">
        <v>4937</v>
      </c>
      <c r="N3822" s="242"/>
      <c r="O3822" s="242" t="s">
        <v>18819</v>
      </c>
      <c r="P3822" s="242" t="s">
        <v>14128</v>
      </c>
      <c r="Q3822" s="242" t="s">
        <v>4733</v>
      </c>
    </row>
    <row r="3823" spans="1:17">
      <c r="A3823" s="242" t="s">
        <v>16374</v>
      </c>
      <c r="B3823" s="242" t="s">
        <v>14368</v>
      </c>
      <c r="C3823" s="242" t="s">
        <v>16375</v>
      </c>
      <c r="D3823" s="242" t="s">
        <v>4742</v>
      </c>
      <c r="E3823" s="242" t="s">
        <v>14150</v>
      </c>
      <c r="F3823" s="242"/>
      <c r="G3823" s="240">
        <v>60</v>
      </c>
      <c r="H3823" s="241">
        <v>0</v>
      </c>
      <c r="I3823" s="242" t="s">
        <v>4842</v>
      </c>
      <c r="J3823" s="242" t="s">
        <v>4843</v>
      </c>
      <c r="K3823" s="242" t="s">
        <v>4729</v>
      </c>
      <c r="L3823" s="242" t="s">
        <v>4832</v>
      </c>
      <c r="M3823" s="242" t="s">
        <v>5202</v>
      </c>
      <c r="N3823" s="242"/>
      <c r="O3823" s="242" t="s">
        <v>18819</v>
      </c>
      <c r="P3823" s="242" t="s">
        <v>14128</v>
      </c>
      <c r="Q3823" s="242" t="s">
        <v>8494</v>
      </c>
    </row>
    <row r="3824" spans="1:17">
      <c r="A3824" s="242" t="s">
        <v>16376</v>
      </c>
      <c r="B3824" s="242" t="s">
        <v>14365</v>
      </c>
      <c r="C3824" s="242" t="s">
        <v>16377</v>
      </c>
      <c r="D3824" s="242" t="s">
        <v>4742</v>
      </c>
      <c r="E3824" s="242" t="s">
        <v>14150</v>
      </c>
      <c r="F3824" s="242"/>
      <c r="G3824" s="240">
        <v>60</v>
      </c>
      <c r="H3824" s="241">
        <v>0</v>
      </c>
      <c r="I3824" s="242" t="s">
        <v>4842</v>
      </c>
      <c r="J3824" s="242" t="s">
        <v>4843</v>
      </c>
      <c r="K3824" s="242" t="s">
        <v>4729</v>
      </c>
      <c r="L3824" s="242" t="s">
        <v>4832</v>
      </c>
      <c r="M3824" s="242" t="s">
        <v>5194</v>
      </c>
      <c r="N3824" s="242"/>
      <c r="O3824" s="242" t="s">
        <v>18819</v>
      </c>
      <c r="P3824" s="242" t="s">
        <v>14128</v>
      </c>
      <c r="Q3824" s="242" t="s">
        <v>8494</v>
      </c>
    </row>
    <row r="3825" spans="1:17">
      <c r="A3825" s="242" t="s">
        <v>16378</v>
      </c>
      <c r="B3825" s="242" t="s">
        <v>14368</v>
      </c>
      <c r="C3825" s="242" t="s">
        <v>16379</v>
      </c>
      <c r="D3825" s="242" t="s">
        <v>4742</v>
      </c>
      <c r="E3825" s="242" t="s">
        <v>14150</v>
      </c>
      <c r="F3825" s="242"/>
      <c r="G3825" s="240">
        <v>60</v>
      </c>
      <c r="H3825" s="241">
        <v>0</v>
      </c>
      <c r="I3825" s="242" t="s">
        <v>4842</v>
      </c>
      <c r="J3825" s="242" t="s">
        <v>4843</v>
      </c>
      <c r="K3825" s="242" t="s">
        <v>4729</v>
      </c>
      <c r="L3825" s="242" t="s">
        <v>4832</v>
      </c>
      <c r="M3825" s="242" t="s">
        <v>5202</v>
      </c>
      <c r="N3825" s="242"/>
      <c r="O3825" s="242" t="s">
        <v>18819</v>
      </c>
      <c r="P3825" s="242" t="s">
        <v>14128</v>
      </c>
      <c r="Q3825" s="242" t="s">
        <v>8494</v>
      </c>
    </row>
    <row r="3826" spans="1:17">
      <c r="A3826" s="242" t="s">
        <v>16380</v>
      </c>
      <c r="B3826" s="242" t="s">
        <v>14362</v>
      </c>
      <c r="C3826" s="242" t="s">
        <v>16381</v>
      </c>
      <c r="D3826" s="242"/>
      <c r="E3826" s="242" t="s">
        <v>14130</v>
      </c>
      <c r="F3826" s="242" t="s">
        <v>4742</v>
      </c>
      <c r="G3826" s="240">
        <v>60</v>
      </c>
      <c r="H3826" s="241">
        <v>0</v>
      </c>
      <c r="I3826" s="242" t="s">
        <v>4808</v>
      </c>
      <c r="J3826" s="242" t="s">
        <v>4809</v>
      </c>
      <c r="K3826" s="242" t="s">
        <v>4729</v>
      </c>
      <c r="L3826" s="242" t="s">
        <v>4730</v>
      </c>
      <c r="M3826" s="242" t="s">
        <v>5113</v>
      </c>
      <c r="N3826" s="242"/>
      <c r="O3826" s="242" t="s">
        <v>18819</v>
      </c>
      <c r="P3826" s="242" t="s">
        <v>14128</v>
      </c>
      <c r="Q3826" s="242" t="s">
        <v>4733</v>
      </c>
    </row>
    <row r="3827" spans="1:17">
      <c r="A3827" s="242" t="s">
        <v>16382</v>
      </c>
      <c r="B3827" s="242" t="s">
        <v>14362</v>
      </c>
      <c r="C3827" s="242" t="s">
        <v>16383</v>
      </c>
      <c r="D3827" s="242"/>
      <c r="E3827" s="242" t="s">
        <v>14130</v>
      </c>
      <c r="F3827" s="242" t="s">
        <v>4742</v>
      </c>
      <c r="G3827" s="240">
        <v>60</v>
      </c>
      <c r="H3827" s="241">
        <v>0</v>
      </c>
      <c r="I3827" s="242" t="s">
        <v>4780</v>
      </c>
      <c r="J3827" s="242" t="s">
        <v>4781</v>
      </c>
      <c r="K3827" s="242" t="s">
        <v>4729</v>
      </c>
      <c r="L3827" s="242" t="s">
        <v>4730</v>
      </c>
      <c r="M3827" s="242" t="s">
        <v>4872</v>
      </c>
      <c r="N3827" s="242"/>
      <c r="O3827" s="242" t="s">
        <v>18819</v>
      </c>
      <c r="P3827" s="242" t="s">
        <v>14128</v>
      </c>
      <c r="Q3827" s="242" t="s">
        <v>4733</v>
      </c>
    </row>
    <row r="3828" spans="1:17">
      <c r="A3828" s="242" t="s">
        <v>16384</v>
      </c>
      <c r="B3828" s="242" t="s">
        <v>14388</v>
      </c>
      <c r="C3828" s="242" t="s">
        <v>16385</v>
      </c>
      <c r="D3828" s="242"/>
      <c r="E3828" s="242" t="s">
        <v>14130</v>
      </c>
      <c r="F3828" s="242" t="s">
        <v>4742</v>
      </c>
      <c r="G3828" s="240">
        <v>60</v>
      </c>
      <c r="H3828" s="241">
        <v>0</v>
      </c>
      <c r="I3828" s="242" t="s">
        <v>4780</v>
      </c>
      <c r="J3828" s="242" t="s">
        <v>4781</v>
      </c>
      <c r="K3828" s="242" t="s">
        <v>4729</v>
      </c>
      <c r="L3828" s="242" t="s">
        <v>4730</v>
      </c>
      <c r="M3828" s="242" t="s">
        <v>4937</v>
      </c>
      <c r="N3828" s="242"/>
      <c r="O3828" s="242" t="s">
        <v>18819</v>
      </c>
      <c r="P3828" s="242" t="s">
        <v>14128</v>
      </c>
      <c r="Q3828" s="242" t="s">
        <v>4733</v>
      </c>
    </row>
    <row r="3829" spans="1:17">
      <c r="A3829" s="242" t="s">
        <v>16386</v>
      </c>
      <c r="B3829" s="242" t="s">
        <v>14365</v>
      </c>
      <c r="C3829" s="242" t="s">
        <v>16387</v>
      </c>
      <c r="D3829" s="242" t="s">
        <v>4742</v>
      </c>
      <c r="E3829" s="242" t="s">
        <v>14150</v>
      </c>
      <c r="F3829" s="242"/>
      <c r="G3829" s="240">
        <v>60</v>
      </c>
      <c r="H3829" s="241">
        <v>0</v>
      </c>
      <c r="I3829" s="242" t="s">
        <v>4842</v>
      </c>
      <c r="J3829" s="242" t="s">
        <v>4843</v>
      </c>
      <c r="K3829" s="242" t="s">
        <v>4729</v>
      </c>
      <c r="L3829" s="242" t="s">
        <v>4832</v>
      </c>
      <c r="M3829" s="242" t="s">
        <v>5264</v>
      </c>
      <c r="N3829" s="242"/>
      <c r="O3829" s="242" t="s">
        <v>18819</v>
      </c>
      <c r="P3829" s="242" t="s">
        <v>14128</v>
      </c>
      <c r="Q3829" s="242" t="s">
        <v>8494</v>
      </c>
    </row>
    <row r="3830" spans="1:17">
      <c r="A3830" s="242" t="s">
        <v>16388</v>
      </c>
      <c r="B3830" s="242" t="s">
        <v>14368</v>
      </c>
      <c r="C3830" s="242" t="s">
        <v>16389</v>
      </c>
      <c r="D3830" s="242" t="s">
        <v>4742</v>
      </c>
      <c r="E3830" s="242" t="s">
        <v>14150</v>
      </c>
      <c r="F3830" s="242"/>
      <c r="G3830" s="240">
        <v>60</v>
      </c>
      <c r="H3830" s="241">
        <v>0</v>
      </c>
      <c r="I3830" s="242" t="s">
        <v>4830</v>
      </c>
      <c r="J3830" s="242" t="s">
        <v>4831</v>
      </c>
      <c r="K3830" s="242" t="s">
        <v>4729</v>
      </c>
      <c r="L3830" s="242" t="s">
        <v>4832</v>
      </c>
      <c r="M3830" s="242" t="s">
        <v>5153</v>
      </c>
      <c r="N3830" s="242"/>
      <c r="O3830" s="242" t="s">
        <v>18819</v>
      </c>
      <c r="P3830" s="242" t="s">
        <v>14128</v>
      </c>
      <c r="Q3830" s="242" t="s">
        <v>8494</v>
      </c>
    </row>
    <row r="3831" spans="1:17">
      <c r="A3831" s="242" t="s">
        <v>16390</v>
      </c>
      <c r="B3831" s="242" t="s">
        <v>14362</v>
      </c>
      <c r="C3831" s="242" t="s">
        <v>16391</v>
      </c>
      <c r="D3831" s="242"/>
      <c r="E3831" s="242" t="s">
        <v>14130</v>
      </c>
      <c r="F3831" s="242" t="s">
        <v>4742</v>
      </c>
      <c r="G3831" s="240">
        <v>60</v>
      </c>
      <c r="H3831" s="241">
        <v>0</v>
      </c>
      <c r="I3831" s="242" t="s">
        <v>4808</v>
      </c>
      <c r="J3831" s="242" t="s">
        <v>4809</v>
      </c>
      <c r="K3831" s="242" t="s">
        <v>4729</v>
      </c>
      <c r="L3831" s="242" t="s">
        <v>4730</v>
      </c>
      <c r="M3831" s="242" t="s">
        <v>4810</v>
      </c>
      <c r="N3831" s="242"/>
      <c r="O3831" s="242" t="s">
        <v>18819</v>
      </c>
      <c r="P3831" s="242" t="s">
        <v>14128</v>
      </c>
      <c r="Q3831" s="242" t="s">
        <v>4733</v>
      </c>
    </row>
    <row r="3832" spans="1:17">
      <c r="A3832" s="242" t="s">
        <v>16392</v>
      </c>
      <c r="B3832" s="242" t="s">
        <v>14362</v>
      </c>
      <c r="C3832" s="242" t="s">
        <v>16393</v>
      </c>
      <c r="D3832" s="242"/>
      <c r="E3832" s="242" t="s">
        <v>14130</v>
      </c>
      <c r="F3832" s="242" t="s">
        <v>4742</v>
      </c>
      <c r="G3832" s="240">
        <v>60</v>
      </c>
      <c r="H3832" s="241">
        <v>0</v>
      </c>
      <c r="I3832" s="242" t="s">
        <v>4780</v>
      </c>
      <c r="J3832" s="242" t="s">
        <v>4781</v>
      </c>
      <c r="K3832" s="242" t="s">
        <v>4729</v>
      </c>
      <c r="L3832" s="242" t="s">
        <v>4730</v>
      </c>
      <c r="M3832" s="242" t="s">
        <v>6439</v>
      </c>
      <c r="N3832" s="242"/>
      <c r="O3832" s="242" t="s">
        <v>18819</v>
      </c>
      <c r="P3832" s="242" t="s">
        <v>14128</v>
      </c>
      <c r="Q3832" s="242" t="s">
        <v>4733</v>
      </c>
    </row>
    <row r="3833" spans="1:17">
      <c r="A3833" s="242" t="s">
        <v>16394</v>
      </c>
      <c r="B3833" s="242" t="s">
        <v>14362</v>
      </c>
      <c r="C3833" s="242" t="s">
        <v>16395</v>
      </c>
      <c r="D3833" s="242"/>
      <c r="E3833" s="242" t="s">
        <v>14130</v>
      </c>
      <c r="F3833" s="242" t="s">
        <v>4742</v>
      </c>
      <c r="G3833" s="240">
        <v>60</v>
      </c>
      <c r="H3833" s="241">
        <v>0</v>
      </c>
      <c r="I3833" s="242" t="s">
        <v>4747</v>
      </c>
      <c r="J3833" s="242" t="s">
        <v>4748</v>
      </c>
      <c r="K3833" s="242" t="s">
        <v>4729</v>
      </c>
      <c r="L3833" s="242" t="s">
        <v>4730</v>
      </c>
      <c r="M3833" s="242" t="s">
        <v>4908</v>
      </c>
      <c r="N3833" s="242" t="s">
        <v>7937</v>
      </c>
      <c r="O3833" s="242" t="s">
        <v>18819</v>
      </c>
      <c r="P3833" s="242" t="s">
        <v>14128</v>
      </c>
      <c r="Q3833" s="242" t="s">
        <v>4733</v>
      </c>
    </row>
    <row r="3834" spans="1:17">
      <c r="A3834" s="242" t="s">
        <v>16396</v>
      </c>
      <c r="B3834" s="242" t="s">
        <v>14362</v>
      </c>
      <c r="C3834" s="242" t="s">
        <v>16397</v>
      </c>
      <c r="D3834" s="242"/>
      <c r="E3834" s="242" t="s">
        <v>14130</v>
      </c>
      <c r="F3834" s="242" t="s">
        <v>4742</v>
      </c>
      <c r="G3834" s="240">
        <v>60</v>
      </c>
      <c r="H3834" s="241">
        <v>0</v>
      </c>
      <c r="I3834" s="242" t="s">
        <v>4780</v>
      </c>
      <c r="J3834" s="242" t="s">
        <v>4781</v>
      </c>
      <c r="K3834" s="242" t="s">
        <v>4729</v>
      </c>
      <c r="L3834" s="242" t="s">
        <v>4730</v>
      </c>
      <c r="M3834" s="242" t="s">
        <v>4872</v>
      </c>
      <c r="N3834" s="242"/>
      <c r="O3834" s="242" t="s">
        <v>18819</v>
      </c>
      <c r="P3834" s="242" t="s">
        <v>14128</v>
      </c>
      <c r="Q3834" s="242" t="s">
        <v>4733</v>
      </c>
    </row>
    <row r="3835" spans="1:17">
      <c r="A3835" s="242" t="s">
        <v>16398</v>
      </c>
      <c r="B3835" s="242" t="s">
        <v>14365</v>
      </c>
      <c r="C3835" s="242" t="s">
        <v>16399</v>
      </c>
      <c r="D3835" s="242" t="s">
        <v>4742</v>
      </c>
      <c r="E3835" s="242" t="s">
        <v>14150</v>
      </c>
      <c r="F3835" s="242"/>
      <c r="G3835" s="240">
        <v>60</v>
      </c>
      <c r="H3835" s="241">
        <v>0</v>
      </c>
      <c r="I3835" s="242" t="s">
        <v>4842</v>
      </c>
      <c r="J3835" s="242" t="s">
        <v>4843</v>
      </c>
      <c r="K3835" s="242" t="s">
        <v>4729</v>
      </c>
      <c r="L3835" s="242" t="s">
        <v>4832</v>
      </c>
      <c r="M3835" s="242" t="s">
        <v>5325</v>
      </c>
      <c r="N3835" s="242"/>
      <c r="O3835" s="242" t="s">
        <v>18819</v>
      </c>
      <c r="P3835" s="242" t="s">
        <v>14128</v>
      </c>
      <c r="Q3835" s="242" t="s">
        <v>8494</v>
      </c>
    </row>
    <row r="3836" spans="1:17">
      <c r="A3836" s="242" t="s">
        <v>16400</v>
      </c>
      <c r="B3836" s="242" t="s">
        <v>14368</v>
      </c>
      <c r="C3836" s="242" t="s">
        <v>16401</v>
      </c>
      <c r="D3836" s="242" t="s">
        <v>4742</v>
      </c>
      <c r="E3836" s="242" t="s">
        <v>14150</v>
      </c>
      <c r="F3836" s="242"/>
      <c r="G3836" s="240">
        <v>60</v>
      </c>
      <c r="H3836" s="241">
        <v>0</v>
      </c>
      <c r="I3836" s="242" t="s">
        <v>4830</v>
      </c>
      <c r="J3836" s="242" t="s">
        <v>4831</v>
      </c>
      <c r="K3836" s="242" t="s">
        <v>4729</v>
      </c>
      <c r="L3836" s="242" t="s">
        <v>4832</v>
      </c>
      <c r="M3836" s="242" t="s">
        <v>4901</v>
      </c>
      <c r="N3836" s="242"/>
      <c r="O3836" s="242" t="s">
        <v>18819</v>
      </c>
      <c r="P3836" s="242" t="s">
        <v>14128</v>
      </c>
      <c r="Q3836" s="242" t="s">
        <v>8494</v>
      </c>
    </row>
    <row r="3837" spans="1:17">
      <c r="A3837" s="242" t="s">
        <v>16402</v>
      </c>
      <c r="B3837" s="242" t="s">
        <v>14368</v>
      </c>
      <c r="C3837" s="242" t="s">
        <v>16403</v>
      </c>
      <c r="D3837" s="242" t="s">
        <v>4742</v>
      </c>
      <c r="E3837" s="242" t="s">
        <v>14150</v>
      </c>
      <c r="F3837" s="242"/>
      <c r="G3837" s="240">
        <v>60</v>
      </c>
      <c r="H3837" s="241">
        <v>0</v>
      </c>
      <c r="I3837" s="242" t="s">
        <v>4830</v>
      </c>
      <c r="J3837" s="242" t="s">
        <v>4831</v>
      </c>
      <c r="K3837" s="242" t="s">
        <v>4729</v>
      </c>
      <c r="L3837" s="242" t="s">
        <v>4832</v>
      </c>
      <c r="M3837" s="242" t="s">
        <v>4901</v>
      </c>
      <c r="N3837" s="242"/>
      <c r="O3837" s="242" t="s">
        <v>18819</v>
      </c>
      <c r="P3837" s="242" t="s">
        <v>14128</v>
      </c>
      <c r="Q3837" s="242" t="s">
        <v>8494</v>
      </c>
    </row>
    <row r="3838" spans="1:17">
      <c r="A3838" s="242" t="s">
        <v>16404</v>
      </c>
      <c r="B3838" s="242" t="s">
        <v>14368</v>
      </c>
      <c r="C3838" s="242" t="s">
        <v>16405</v>
      </c>
      <c r="D3838" s="242" t="s">
        <v>4742</v>
      </c>
      <c r="E3838" s="242" t="s">
        <v>14150</v>
      </c>
      <c r="F3838" s="242"/>
      <c r="G3838" s="240">
        <v>60</v>
      </c>
      <c r="H3838" s="241">
        <v>0</v>
      </c>
      <c r="I3838" s="242" t="s">
        <v>4842</v>
      </c>
      <c r="J3838" s="242" t="s">
        <v>4843</v>
      </c>
      <c r="K3838" s="242" t="s">
        <v>4729</v>
      </c>
      <c r="L3838" s="242" t="s">
        <v>4832</v>
      </c>
      <c r="M3838" s="242" t="s">
        <v>5202</v>
      </c>
      <c r="N3838" s="242"/>
      <c r="O3838" s="242" t="s">
        <v>18819</v>
      </c>
      <c r="P3838" s="242" t="s">
        <v>14128</v>
      </c>
      <c r="Q3838" s="242" t="s">
        <v>8494</v>
      </c>
    </row>
    <row r="3839" spans="1:17">
      <c r="A3839" s="242" t="s">
        <v>16406</v>
      </c>
      <c r="B3839" s="242" t="s">
        <v>14368</v>
      </c>
      <c r="C3839" s="242" t="s">
        <v>16407</v>
      </c>
      <c r="D3839" s="242" t="s">
        <v>4742</v>
      </c>
      <c r="E3839" s="242" t="s">
        <v>14150</v>
      </c>
      <c r="F3839" s="242"/>
      <c r="G3839" s="240">
        <v>60</v>
      </c>
      <c r="H3839" s="241">
        <v>0</v>
      </c>
      <c r="I3839" s="242" t="s">
        <v>9474</v>
      </c>
      <c r="J3839" s="242" t="s">
        <v>9475</v>
      </c>
      <c r="K3839" s="242" t="s">
        <v>4729</v>
      </c>
      <c r="L3839" s="242" t="s">
        <v>4832</v>
      </c>
      <c r="M3839" s="242" t="s">
        <v>6018</v>
      </c>
      <c r="N3839" s="242"/>
      <c r="O3839" s="242" t="s">
        <v>18819</v>
      </c>
      <c r="P3839" s="242" t="s">
        <v>14128</v>
      </c>
      <c r="Q3839" s="242" t="s">
        <v>8494</v>
      </c>
    </row>
    <row r="3840" spans="1:17">
      <c r="A3840" s="242" t="s">
        <v>16408</v>
      </c>
      <c r="B3840" s="242" t="s">
        <v>14362</v>
      </c>
      <c r="C3840" s="242" t="s">
        <v>16409</v>
      </c>
      <c r="D3840" s="242"/>
      <c r="E3840" s="242" t="s">
        <v>14130</v>
      </c>
      <c r="F3840" s="242" t="s">
        <v>4742</v>
      </c>
      <c r="G3840" s="240">
        <v>60</v>
      </c>
      <c r="H3840" s="241">
        <v>0</v>
      </c>
      <c r="I3840" s="242" t="s">
        <v>4780</v>
      </c>
      <c r="J3840" s="242" t="s">
        <v>4781</v>
      </c>
      <c r="K3840" s="242" t="s">
        <v>4729</v>
      </c>
      <c r="L3840" s="242" t="s">
        <v>4730</v>
      </c>
      <c r="M3840" s="242" t="s">
        <v>4782</v>
      </c>
      <c r="N3840" s="242"/>
      <c r="O3840" s="242" t="s">
        <v>18819</v>
      </c>
      <c r="P3840" s="242" t="s">
        <v>14128</v>
      </c>
      <c r="Q3840" s="242" t="s">
        <v>4733</v>
      </c>
    </row>
    <row r="3841" spans="1:17">
      <c r="A3841" s="242" t="s">
        <v>16410</v>
      </c>
      <c r="B3841" s="242" t="s">
        <v>14922</v>
      </c>
      <c r="C3841" s="242" t="s">
        <v>16411</v>
      </c>
      <c r="D3841" s="242"/>
      <c r="E3841" s="242" t="s">
        <v>14130</v>
      </c>
      <c r="F3841" s="242" t="s">
        <v>4742</v>
      </c>
      <c r="G3841" s="240">
        <v>60</v>
      </c>
      <c r="H3841" s="241">
        <v>0</v>
      </c>
      <c r="I3841" s="242" t="s">
        <v>4738</v>
      </c>
      <c r="J3841" s="242" t="s">
        <v>4739</v>
      </c>
      <c r="K3841" s="242" t="s">
        <v>4729</v>
      </c>
      <c r="L3841" s="242" t="s">
        <v>4730</v>
      </c>
      <c r="M3841" s="242" t="s">
        <v>6396</v>
      </c>
      <c r="N3841" s="242"/>
      <c r="O3841" s="242" t="s">
        <v>18819</v>
      </c>
      <c r="P3841" s="242" t="s">
        <v>14128</v>
      </c>
      <c r="Q3841" s="242" t="s">
        <v>4733</v>
      </c>
    </row>
    <row r="3842" spans="1:17">
      <c r="A3842" s="242" t="s">
        <v>16412</v>
      </c>
      <c r="B3842" s="242" t="s">
        <v>14388</v>
      </c>
      <c r="C3842" s="242" t="s">
        <v>16413</v>
      </c>
      <c r="D3842" s="242"/>
      <c r="E3842" s="242" t="s">
        <v>14130</v>
      </c>
      <c r="F3842" s="242" t="s">
        <v>4742</v>
      </c>
      <c r="G3842" s="240">
        <v>60</v>
      </c>
      <c r="H3842" s="241">
        <v>0</v>
      </c>
      <c r="I3842" s="242" t="s">
        <v>4780</v>
      </c>
      <c r="J3842" s="242" t="s">
        <v>4781</v>
      </c>
      <c r="K3842" s="242" t="s">
        <v>4729</v>
      </c>
      <c r="L3842" s="242" t="s">
        <v>4730</v>
      </c>
      <c r="M3842" s="242" t="s">
        <v>4937</v>
      </c>
      <c r="N3842" s="242"/>
      <c r="O3842" s="242" t="s">
        <v>18819</v>
      </c>
      <c r="P3842" s="242" t="s">
        <v>14128</v>
      </c>
      <c r="Q3842" s="242" t="s">
        <v>4733</v>
      </c>
    </row>
    <row r="3843" spans="1:17">
      <c r="A3843" s="242" t="s">
        <v>16414</v>
      </c>
      <c r="B3843" s="242" t="s">
        <v>16415</v>
      </c>
      <c r="C3843" s="242" t="s">
        <v>16416</v>
      </c>
      <c r="D3843" s="242"/>
      <c r="E3843" s="242" t="s">
        <v>14360</v>
      </c>
      <c r="F3843" s="242"/>
      <c r="G3843" s="240">
        <v>60</v>
      </c>
      <c r="H3843" s="241">
        <v>0</v>
      </c>
      <c r="I3843" s="242" t="s">
        <v>4775</v>
      </c>
      <c r="J3843" s="242" t="s">
        <v>4776</v>
      </c>
      <c r="K3843" s="242" t="s">
        <v>4729</v>
      </c>
      <c r="L3843" s="242" t="s">
        <v>4797</v>
      </c>
      <c r="M3843" s="242" t="s">
        <v>4798</v>
      </c>
      <c r="N3843" s="242"/>
      <c r="O3843" s="242" t="s">
        <v>18819</v>
      </c>
      <c r="P3843" s="242" t="s">
        <v>14128</v>
      </c>
      <c r="Q3843" s="242" t="s">
        <v>4733</v>
      </c>
    </row>
    <row r="3844" spans="1:17">
      <c r="A3844" s="242" t="s">
        <v>16417</v>
      </c>
      <c r="B3844" s="242" t="s">
        <v>14362</v>
      </c>
      <c r="C3844" s="242" t="s">
        <v>16418</v>
      </c>
      <c r="D3844" s="242"/>
      <c r="E3844" s="242" t="s">
        <v>14130</v>
      </c>
      <c r="F3844" s="242" t="s">
        <v>4742</v>
      </c>
      <c r="G3844" s="240">
        <v>60</v>
      </c>
      <c r="H3844" s="241">
        <v>0</v>
      </c>
      <c r="I3844" s="242" t="s">
        <v>4747</v>
      </c>
      <c r="J3844" s="242" t="s">
        <v>4748</v>
      </c>
      <c r="K3844" s="242" t="s">
        <v>4729</v>
      </c>
      <c r="L3844" s="242" t="s">
        <v>4730</v>
      </c>
      <c r="M3844" s="242" t="s">
        <v>4908</v>
      </c>
      <c r="N3844" s="242" t="s">
        <v>4909</v>
      </c>
      <c r="O3844" s="242" t="s">
        <v>18819</v>
      </c>
      <c r="P3844" s="242" t="s">
        <v>14128</v>
      </c>
      <c r="Q3844" s="242" t="s">
        <v>4733</v>
      </c>
    </row>
    <row r="3845" spans="1:17">
      <c r="A3845" s="242" t="s">
        <v>16419</v>
      </c>
      <c r="B3845" s="242" t="s">
        <v>14362</v>
      </c>
      <c r="C3845" s="242" t="s">
        <v>16420</v>
      </c>
      <c r="D3845" s="242"/>
      <c r="E3845" s="242" t="s">
        <v>14130</v>
      </c>
      <c r="F3845" s="242" t="s">
        <v>4742</v>
      </c>
      <c r="G3845" s="240">
        <v>60</v>
      </c>
      <c r="H3845" s="241">
        <v>0</v>
      </c>
      <c r="I3845" s="242" t="s">
        <v>4780</v>
      </c>
      <c r="J3845" s="242" t="s">
        <v>4781</v>
      </c>
      <c r="K3845" s="242" t="s">
        <v>4729</v>
      </c>
      <c r="L3845" s="242" t="s">
        <v>4730</v>
      </c>
      <c r="M3845" s="242" t="s">
        <v>4782</v>
      </c>
      <c r="N3845" s="242"/>
      <c r="O3845" s="242" t="s">
        <v>18819</v>
      </c>
      <c r="P3845" s="242" t="s">
        <v>14128</v>
      </c>
      <c r="Q3845" s="242" t="s">
        <v>4733</v>
      </c>
    </row>
    <row r="3846" spans="1:17">
      <c r="A3846" s="242" t="s">
        <v>16421</v>
      </c>
      <c r="B3846" s="242" t="s">
        <v>14362</v>
      </c>
      <c r="C3846" s="242" t="s">
        <v>16422</v>
      </c>
      <c r="D3846" s="242"/>
      <c r="E3846" s="242" t="s">
        <v>14130</v>
      </c>
      <c r="F3846" s="242" t="s">
        <v>4742</v>
      </c>
      <c r="G3846" s="240">
        <v>60</v>
      </c>
      <c r="H3846" s="241">
        <v>0</v>
      </c>
      <c r="I3846" s="242" t="s">
        <v>4738</v>
      </c>
      <c r="J3846" s="242" t="s">
        <v>4739</v>
      </c>
      <c r="K3846" s="242" t="s">
        <v>4729</v>
      </c>
      <c r="L3846" s="242" t="s">
        <v>4730</v>
      </c>
      <c r="M3846" s="242" t="s">
        <v>4740</v>
      </c>
      <c r="N3846" s="242" t="s">
        <v>11776</v>
      </c>
      <c r="O3846" s="242" t="s">
        <v>18819</v>
      </c>
      <c r="P3846" s="242" t="s">
        <v>14128</v>
      </c>
      <c r="Q3846" s="242" t="s">
        <v>4733</v>
      </c>
    </row>
    <row r="3847" spans="1:17">
      <c r="A3847" s="242" t="s">
        <v>16423</v>
      </c>
      <c r="B3847" s="242" t="s">
        <v>14362</v>
      </c>
      <c r="C3847" s="242" t="s">
        <v>16424</v>
      </c>
      <c r="D3847" s="242"/>
      <c r="E3847" s="242" t="s">
        <v>14130</v>
      </c>
      <c r="F3847" s="242" t="s">
        <v>4742</v>
      </c>
      <c r="G3847" s="240">
        <v>60</v>
      </c>
      <c r="H3847" s="241">
        <v>0</v>
      </c>
      <c r="I3847" s="242" t="s">
        <v>4780</v>
      </c>
      <c r="J3847" s="242" t="s">
        <v>4781</v>
      </c>
      <c r="K3847" s="242" t="s">
        <v>4729</v>
      </c>
      <c r="L3847" s="242" t="s">
        <v>4730</v>
      </c>
      <c r="M3847" s="242" t="s">
        <v>4937</v>
      </c>
      <c r="N3847" s="242"/>
      <c r="O3847" s="242" t="s">
        <v>18819</v>
      </c>
      <c r="P3847" s="242" t="s">
        <v>14128</v>
      </c>
      <c r="Q3847" s="242" t="s">
        <v>4733</v>
      </c>
    </row>
    <row r="3848" spans="1:17">
      <c r="A3848" s="242" t="s">
        <v>16425</v>
      </c>
      <c r="B3848" s="242" t="s">
        <v>14362</v>
      </c>
      <c r="C3848" s="242" t="s">
        <v>16426</v>
      </c>
      <c r="D3848" s="242"/>
      <c r="E3848" s="242" t="s">
        <v>14130</v>
      </c>
      <c r="F3848" s="242" t="s">
        <v>4742</v>
      </c>
      <c r="G3848" s="240">
        <v>60</v>
      </c>
      <c r="H3848" s="241">
        <v>0</v>
      </c>
      <c r="I3848" s="242" t="s">
        <v>4747</v>
      </c>
      <c r="J3848" s="242" t="s">
        <v>4748</v>
      </c>
      <c r="K3848" s="242" t="s">
        <v>4729</v>
      </c>
      <c r="L3848" s="242" t="s">
        <v>4730</v>
      </c>
      <c r="M3848" s="242" t="s">
        <v>4908</v>
      </c>
      <c r="N3848" s="242" t="s">
        <v>7937</v>
      </c>
      <c r="O3848" s="242" t="s">
        <v>18819</v>
      </c>
      <c r="P3848" s="242" t="s">
        <v>14128</v>
      </c>
      <c r="Q3848" s="242" t="s">
        <v>4733</v>
      </c>
    </row>
    <row r="3849" spans="1:17">
      <c r="A3849" s="242" t="s">
        <v>16427</v>
      </c>
      <c r="B3849" s="242" t="s">
        <v>14365</v>
      </c>
      <c r="C3849" s="242" t="s">
        <v>16428</v>
      </c>
      <c r="D3849" s="242" t="s">
        <v>4742</v>
      </c>
      <c r="E3849" s="242" t="s">
        <v>14150</v>
      </c>
      <c r="F3849" s="242"/>
      <c r="G3849" s="240">
        <v>60</v>
      </c>
      <c r="H3849" s="241">
        <v>0</v>
      </c>
      <c r="I3849" s="242" t="s">
        <v>9474</v>
      </c>
      <c r="J3849" s="242" t="s">
        <v>9475</v>
      </c>
      <c r="K3849" s="242" t="s">
        <v>4729</v>
      </c>
      <c r="L3849" s="242" t="s">
        <v>4832</v>
      </c>
      <c r="M3849" s="242" t="s">
        <v>8546</v>
      </c>
      <c r="N3849" s="242"/>
      <c r="O3849" s="242" t="s">
        <v>18819</v>
      </c>
      <c r="P3849" s="242" t="s">
        <v>14128</v>
      </c>
      <c r="Q3849" s="242" t="s">
        <v>8494</v>
      </c>
    </row>
    <row r="3850" spans="1:17">
      <c r="A3850" s="242" t="s">
        <v>16429</v>
      </c>
      <c r="B3850" s="242" t="s">
        <v>14368</v>
      </c>
      <c r="C3850" s="242" t="s">
        <v>16430</v>
      </c>
      <c r="D3850" s="242" t="s">
        <v>4742</v>
      </c>
      <c r="E3850" s="242" t="s">
        <v>14150</v>
      </c>
      <c r="F3850" s="242"/>
      <c r="G3850" s="240">
        <v>60</v>
      </c>
      <c r="H3850" s="241">
        <v>0</v>
      </c>
      <c r="I3850" s="242" t="s">
        <v>4842</v>
      </c>
      <c r="J3850" s="242" t="s">
        <v>4843</v>
      </c>
      <c r="K3850" s="242" t="s">
        <v>4729</v>
      </c>
      <c r="L3850" s="242" t="s">
        <v>4832</v>
      </c>
      <c r="M3850" s="242" t="s">
        <v>5202</v>
      </c>
      <c r="N3850" s="242"/>
      <c r="O3850" s="242" t="s">
        <v>18819</v>
      </c>
      <c r="P3850" s="242" t="s">
        <v>14128</v>
      </c>
      <c r="Q3850" s="242" t="s">
        <v>8494</v>
      </c>
    </row>
    <row r="3851" spans="1:17">
      <c r="A3851" s="242" t="s">
        <v>16431</v>
      </c>
      <c r="B3851" s="242" t="s">
        <v>14368</v>
      </c>
      <c r="C3851" s="242" t="s">
        <v>16432</v>
      </c>
      <c r="D3851" s="242" t="s">
        <v>4742</v>
      </c>
      <c r="E3851" s="242" t="s">
        <v>14150</v>
      </c>
      <c r="F3851" s="242"/>
      <c r="G3851" s="240">
        <v>60</v>
      </c>
      <c r="H3851" s="241">
        <v>0</v>
      </c>
      <c r="I3851" s="242" t="s">
        <v>4830</v>
      </c>
      <c r="J3851" s="242" t="s">
        <v>4831</v>
      </c>
      <c r="K3851" s="242" t="s">
        <v>4729</v>
      </c>
      <c r="L3851" s="242" t="s">
        <v>4832</v>
      </c>
      <c r="M3851" s="242" t="s">
        <v>4901</v>
      </c>
      <c r="N3851" s="242"/>
      <c r="O3851" s="242" t="s">
        <v>18819</v>
      </c>
      <c r="P3851" s="242" t="s">
        <v>14128</v>
      </c>
      <c r="Q3851" s="242" t="s">
        <v>8494</v>
      </c>
    </row>
    <row r="3852" spans="1:17">
      <c r="A3852" s="242" t="s">
        <v>16433</v>
      </c>
      <c r="B3852" s="242" t="s">
        <v>14365</v>
      </c>
      <c r="C3852" s="242" t="s">
        <v>16434</v>
      </c>
      <c r="D3852" s="242" t="s">
        <v>4742</v>
      </c>
      <c r="E3852" s="242" t="s">
        <v>14150</v>
      </c>
      <c r="F3852" s="242"/>
      <c r="G3852" s="240">
        <v>60</v>
      </c>
      <c r="H3852" s="241">
        <v>0</v>
      </c>
      <c r="I3852" s="242" t="s">
        <v>4842</v>
      </c>
      <c r="J3852" s="242" t="s">
        <v>4843</v>
      </c>
      <c r="K3852" s="242" t="s">
        <v>4729</v>
      </c>
      <c r="L3852" s="242" t="s">
        <v>4832</v>
      </c>
      <c r="M3852" s="242" t="s">
        <v>5264</v>
      </c>
      <c r="N3852" s="242"/>
      <c r="O3852" s="242" t="s">
        <v>18819</v>
      </c>
      <c r="P3852" s="242" t="s">
        <v>14128</v>
      </c>
      <c r="Q3852" s="242" t="s">
        <v>8494</v>
      </c>
    </row>
    <row r="3853" spans="1:17">
      <c r="A3853" s="242" t="s">
        <v>16435</v>
      </c>
      <c r="B3853" s="242" t="s">
        <v>14368</v>
      </c>
      <c r="C3853" s="242" t="s">
        <v>16436</v>
      </c>
      <c r="D3853" s="242" t="s">
        <v>4742</v>
      </c>
      <c r="E3853" s="242" t="s">
        <v>14150</v>
      </c>
      <c r="F3853" s="242"/>
      <c r="G3853" s="240">
        <v>60</v>
      </c>
      <c r="H3853" s="241">
        <v>0</v>
      </c>
      <c r="I3853" s="242" t="s">
        <v>4830</v>
      </c>
      <c r="J3853" s="242" t="s">
        <v>4831</v>
      </c>
      <c r="K3853" s="242" t="s">
        <v>4729</v>
      </c>
      <c r="L3853" s="242" t="s">
        <v>4832</v>
      </c>
      <c r="M3853" s="242" t="s">
        <v>5222</v>
      </c>
      <c r="N3853" s="242"/>
      <c r="O3853" s="242" t="s">
        <v>18819</v>
      </c>
      <c r="P3853" s="242" t="s">
        <v>14128</v>
      </c>
      <c r="Q3853" s="242" t="s">
        <v>8494</v>
      </c>
    </row>
    <row r="3854" spans="1:17">
      <c r="A3854" s="242" t="s">
        <v>16437</v>
      </c>
      <c r="B3854" s="242" t="s">
        <v>14368</v>
      </c>
      <c r="C3854" s="242" t="s">
        <v>16438</v>
      </c>
      <c r="D3854" s="242" t="s">
        <v>4742</v>
      </c>
      <c r="E3854" s="242" t="s">
        <v>14150</v>
      </c>
      <c r="F3854" s="242"/>
      <c r="G3854" s="240">
        <v>60</v>
      </c>
      <c r="H3854" s="241">
        <v>0</v>
      </c>
      <c r="I3854" s="242" t="s">
        <v>9474</v>
      </c>
      <c r="J3854" s="242" t="s">
        <v>9475</v>
      </c>
      <c r="K3854" s="242" t="s">
        <v>4729</v>
      </c>
      <c r="L3854" s="242" t="s">
        <v>4832</v>
      </c>
      <c r="M3854" s="242" t="s">
        <v>5212</v>
      </c>
      <c r="N3854" s="242"/>
      <c r="O3854" s="242" t="s">
        <v>18819</v>
      </c>
      <c r="P3854" s="242" t="s">
        <v>14128</v>
      </c>
      <c r="Q3854" s="242" t="s">
        <v>8494</v>
      </c>
    </row>
    <row r="3855" spans="1:17">
      <c r="A3855" s="242" t="s">
        <v>16439</v>
      </c>
      <c r="B3855" s="242" t="s">
        <v>14365</v>
      </c>
      <c r="C3855" s="242" t="s">
        <v>16440</v>
      </c>
      <c r="D3855" s="242" t="s">
        <v>4742</v>
      </c>
      <c r="E3855" s="242" t="s">
        <v>14150</v>
      </c>
      <c r="F3855" s="242"/>
      <c r="G3855" s="240">
        <v>60</v>
      </c>
      <c r="H3855" s="241">
        <v>0</v>
      </c>
      <c r="I3855" s="242" t="s">
        <v>4842</v>
      </c>
      <c r="J3855" s="242" t="s">
        <v>4843</v>
      </c>
      <c r="K3855" s="242" t="s">
        <v>4729</v>
      </c>
      <c r="L3855" s="242" t="s">
        <v>4832</v>
      </c>
      <c r="M3855" s="242" t="s">
        <v>5325</v>
      </c>
      <c r="N3855" s="242"/>
      <c r="O3855" s="242" t="s">
        <v>18819</v>
      </c>
      <c r="P3855" s="242" t="s">
        <v>14128</v>
      </c>
      <c r="Q3855" s="242" t="s">
        <v>8494</v>
      </c>
    </row>
    <row r="3856" spans="1:17">
      <c r="A3856" s="242" t="s">
        <v>16441</v>
      </c>
      <c r="B3856" s="242" t="s">
        <v>14362</v>
      </c>
      <c r="C3856" s="242" t="s">
        <v>16442</v>
      </c>
      <c r="D3856" s="242"/>
      <c r="E3856" s="242" t="s">
        <v>14130</v>
      </c>
      <c r="F3856" s="242" t="s">
        <v>4742</v>
      </c>
      <c r="G3856" s="240">
        <v>60</v>
      </c>
      <c r="H3856" s="241">
        <v>0</v>
      </c>
      <c r="I3856" s="242" t="s">
        <v>4780</v>
      </c>
      <c r="J3856" s="242" t="s">
        <v>4781</v>
      </c>
      <c r="K3856" s="242" t="s">
        <v>4729</v>
      </c>
      <c r="L3856" s="242" t="s">
        <v>4730</v>
      </c>
      <c r="M3856" s="242" t="s">
        <v>4937</v>
      </c>
      <c r="N3856" s="242"/>
      <c r="O3856" s="242" t="s">
        <v>18819</v>
      </c>
      <c r="P3856" s="242" t="s">
        <v>14128</v>
      </c>
      <c r="Q3856" s="242" t="s">
        <v>4733</v>
      </c>
    </row>
    <row r="3857" spans="1:17">
      <c r="A3857" s="242" t="s">
        <v>16443</v>
      </c>
      <c r="B3857" s="242" t="s">
        <v>14368</v>
      </c>
      <c r="C3857" s="242" t="s">
        <v>16444</v>
      </c>
      <c r="D3857" s="242" t="s">
        <v>4742</v>
      </c>
      <c r="E3857" s="242" t="s">
        <v>14150</v>
      </c>
      <c r="F3857" s="242"/>
      <c r="G3857" s="240">
        <v>60</v>
      </c>
      <c r="H3857" s="241">
        <v>0</v>
      </c>
      <c r="I3857" s="242" t="s">
        <v>4842</v>
      </c>
      <c r="J3857" s="242" t="s">
        <v>4843</v>
      </c>
      <c r="K3857" s="242" t="s">
        <v>4729</v>
      </c>
      <c r="L3857" s="242" t="s">
        <v>4832</v>
      </c>
      <c r="M3857" s="242" t="s">
        <v>4844</v>
      </c>
      <c r="N3857" s="242"/>
      <c r="O3857" s="242" t="s">
        <v>18819</v>
      </c>
      <c r="P3857" s="242" t="s">
        <v>14128</v>
      </c>
      <c r="Q3857" s="242" t="s">
        <v>8494</v>
      </c>
    </row>
    <row r="3858" spans="1:17">
      <c r="A3858" s="242" t="s">
        <v>16445</v>
      </c>
      <c r="B3858" s="242" t="s">
        <v>14368</v>
      </c>
      <c r="C3858" s="242" t="s">
        <v>16446</v>
      </c>
      <c r="D3858" s="242" t="s">
        <v>4742</v>
      </c>
      <c r="E3858" s="242" t="s">
        <v>14150</v>
      </c>
      <c r="F3858" s="242"/>
      <c r="G3858" s="240">
        <v>60</v>
      </c>
      <c r="H3858" s="241">
        <v>0</v>
      </c>
      <c r="I3858" s="242" t="s">
        <v>9474</v>
      </c>
      <c r="J3858" s="242" t="s">
        <v>9475</v>
      </c>
      <c r="K3858" s="242" t="s">
        <v>4729</v>
      </c>
      <c r="L3858" s="242" t="s">
        <v>4832</v>
      </c>
      <c r="M3858" s="242" t="s">
        <v>5212</v>
      </c>
      <c r="N3858" s="242"/>
      <c r="O3858" s="242" t="s">
        <v>18819</v>
      </c>
      <c r="P3858" s="242" t="s">
        <v>14128</v>
      </c>
      <c r="Q3858" s="242" t="s">
        <v>8494</v>
      </c>
    </row>
    <row r="3859" spans="1:17">
      <c r="A3859" s="242" t="s">
        <v>16447</v>
      </c>
      <c r="B3859" s="242" t="s">
        <v>14365</v>
      </c>
      <c r="C3859" s="242" t="s">
        <v>16448</v>
      </c>
      <c r="D3859" s="242" t="s">
        <v>4742</v>
      </c>
      <c r="E3859" s="242" t="s">
        <v>14150</v>
      </c>
      <c r="F3859" s="242"/>
      <c r="G3859" s="240">
        <v>60</v>
      </c>
      <c r="H3859" s="241">
        <v>0</v>
      </c>
      <c r="I3859" s="242" t="s">
        <v>4842</v>
      </c>
      <c r="J3859" s="242" t="s">
        <v>4843</v>
      </c>
      <c r="K3859" s="242" t="s">
        <v>4729</v>
      </c>
      <c r="L3859" s="242" t="s">
        <v>4832</v>
      </c>
      <c r="M3859" s="242" t="s">
        <v>5264</v>
      </c>
      <c r="N3859" s="242"/>
      <c r="O3859" s="242" t="s">
        <v>18819</v>
      </c>
      <c r="P3859" s="242" t="s">
        <v>14128</v>
      </c>
      <c r="Q3859" s="242" t="s">
        <v>8494</v>
      </c>
    </row>
    <row r="3860" spans="1:17">
      <c r="A3860" s="242" t="s">
        <v>16449</v>
      </c>
      <c r="B3860" s="242" t="s">
        <v>14365</v>
      </c>
      <c r="C3860" s="242" t="s">
        <v>16450</v>
      </c>
      <c r="D3860" s="242" t="s">
        <v>4742</v>
      </c>
      <c r="E3860" s="242" t="s">
        <v>14150</v>
      </c>
      <c r="F3860" s="242"/>
      <c r="G3860" s="240">
        <v>60</v>
      </c>
      <c r="H3860" s="241">
        <v>0</v>
      </c>
      <c r="I3860" s="242" t="s">
        <v>4842</v>
      </c>
      <c r="J3860" s="242" t="s">
        <v>4843</v>
      </c>
      <c r="K3860" s="242" t="s">
        <v>4729</v>
      </c>
      <c r="L3860" s="242" t="s">
        <v>4832</v>
      </c>
      <c r="M3860" s="242" t="s">
        <v>5194</v>
      </c>
      <c r="N3860" s="242"/>
      <c r="O3860" s="242" t="s">
        <v>18819</v>
      </c>
      <c r="P3860" s="242" t="s">
        <v>14128</v>
      </c>
      <c r="Q3860" s="242" t="s">
        <v>8494</v>
      </c>
    </row>
    <row r="3861" spans="1:17">
      <c r="A3861" s="242" t="s">
        <v>16451</v>
      </c>
      <c r="B3861" s="242" t="s">
        <v>14365</v>
      </c>
      <c r="C3861" s="242" t="s">
        <v>16452</v>
      </c>
      <c r="D3861" s="242" t="s">
        <v>4742</v>
      </c>
      <c r="E3861" s="242" t="s">
        <v>14150</v>
      </c>
      <c r="F3861" s="242"/>
      <c r="G3861" s="240">
        <v>60</v>
      </c>
      <c r="H3861" s="241">
        <v>0</v>
      </c>
      <c r="I3861" s="242" t="s">
        <v>4842</v>
      </c>
      <c r="J3861" s="242" t="s">
        <v>4843</v>
      </c>
      <c r="K3861" s="242" t="s">
        <v>4729</v>
      </c>
      <c r="L3861" s="242" t="s">
        <v>4832</v>
      </c>
      <c r="M3861" s="242" t="s">
        <v>5264</v>
      </c>
      <c r="N3861" s="242"/>
      <c r="O3861" s="242" t="s">
        <v>18819</v>
      </c>
      <c r="P3861" s="242" t="s">
        <v>14128</v>
      </c>
      <c r="Q3861" s="242" t="s">
        <v>8494</v>
      </c>
    </row>
    <row r="3862" spans="1:17">
      <c r="A3862" s="242" t="s">
        <v>16453</v>
      </c>
      <c r="B3862" s="242" t="s">
        <v>14368</v>
      </c>
      <c r="C3862" s="242" t="s">
        <v>16454</v>
      </c>
      <c r="D3862" s="242" t="s">
        <v>4742</v>
      </c>
      <c r="E3862" s="242" t="s">
        <v>14150</v>
      </c>
      <c r="F3862" s="242"/>
      <c r="G3862" s="240">
        <v>60</v>
      </c>
      <c r="H3862" s="241">
        <v>0</v>
      </c>
      <c r="I3862" s="242" t="s">
        <v>4830</v>
      </c>
      <c r="J3862" s="242" t="s">
        <v>4831</v>
      </c>
      <c r="K3862" s="242" t="s">
        <v>4729</v>
      </c>
      <c r="L3862" s="242" t="s">
        <v>4832</v>
      </c>
      <c r="M3862" s="242" t="s">
        <v>5222</v>
      </c>
      <c r="N3862" s="242"/>
      <c r="O3862" s="242" t="s">
        <v>18819</v>
      </c>
      <c r="P3862" s="242" t="s">
        <v>14128</v>
      </c>
      <c r="Q3862" s="242" t="s">
        <v>8494</v>
      </c>
    </row>
    <row r="3863" spans="1:17">
      <c r="A3863" s="242" t="s">
        <v>16455</v>
      </c>
      <c r="B3863" s="242" t="s">
        <v>14362</v>
      </c>
      <c r="C3863" s="242" t="s">
        <v>16456</v>
      </c>
      <c r="D3863" s="242"/>
      <c r="E3863" s="242" t="s">
        <v>14130</v>
      </c>
      <c r="F3863" s="242" t="s">
        <v>4742</v>
      </c>
      <c r="G3863" s="240">
        <v>60</v>
      </c>
      <c r="H3863" s="241">
        <v>0</v>
      </c>
      <c r="I3863" s="242" t="s">
        <v>4775</v>
      </c>
      <c r="J3863" s="242" t="s">
        <v>4776</v>
      </c>
      <c r="K3863" s="242" t="s">
        <v>4729</v>
      </c>
      <c r="L3863" s="242" t="s">
        <v>4730</v>
      </c>
      <c r="M3863" s="242" t="s">
        <v>4926</v>
      </c>
      <c r="N3863" s="242" t="s">
        <v>15313</v>
      </c>
      <c r="O3863" s="242" t="s">
        <v>18819</v>
      </c>
      <c r="P3863" s="242" t="s">
        <v>14128</v>
      </c>
      <c r="Q3863" s="242" t="s">
        <v>4733</v>
      </c>
    </row>
    <row r="3864" spans="1:17">
      <c r="A3864" s="242" t="s">
        <v>16457</v>
      </c>
      <c r="B3864" s="242" t="s">
        <v>14362</v>
      </c>
      <c r="C3864" s="242" t="s">
        <v>16458</v>
      </c>
      <c r="D3864" s="242"/>
      <c r="E3864" s="242" t="s">
        <v>14130</v>
      </c>
      <c r="F3864" s="242" t="s">
        <v>4742</v>
      </c>
      <c r="G3864" s="240">
        <v>60</v>
      </c>
      <c r="H3864" s="241">
        <v>0</v>
      </c>
      <c r="I3864" s="242" t="s">
        <v>4808</v>
      </c>
      <c r="J3864" s="242" t="s">
        <v>4809</v>
      </c>
      <c r="K3864" s="242" t="s">
        <v>4729</v>
      </c>
      <c r="L3864" s="242" t="s">
        <v>4730</v>
      </c>
      <c r="M3864" s="242" t="s">
        <v>5087</v>
      </c>
      <c r="N3864" s="242"/>
      <c r="O3864" s="242" t="s">
        <v>18819</v>
      </c>
      <c r="P3864" s="242" t="s">
        <v>14128</v>
      </c>
      <c r="Q3864" s="242" t="s">
        <v>4733</v>
      </c>
    </row>
    <row r="3865" spans="1:17">
      <c r="A3865" s="242" t="s">
        <v>16459</v>
      </c>
      <c r="B3865" s="242" t="s">
        <v>14368</v>
      </c>
      <c r="C3865" s="242" t="s">
        <v>16460</v>
      </c>
      <c r="D3865" s="242" t="s">
        <v>4742</v>
      </c>
      <c r="E3865" s="242" t="s">
        <v>14150</v>
      </c>
      <c r="F3865" s="242"/>
      <c r="G3865" s="240">
        <v>60</v>
      </c>
      <c r="H3865" s="241">
        <v>0</v>
      </c>
      <c r="I3865" s="242" t="s">
        <v>4842</v>
      </c>
      <c r="J3865" s="242" t="s">
        <v>4843</v>
      </c>
      <c r="K3865" s="242" t="s">
        <v>4729</v>
      </c>
      <c r="L3865" s="242" t="s">
        <v>4832</v>
      </c>
      <c r="M3865" s="242" t="s">
        <v>5202</v>
      </c>
      <c r="N3865" s="242"/>
      <c r="O3865" s="242" t="s">
        <v>18819</v>
      </c>
      <c r="P3865" s="242" t="s">
        <v>14128</v>
      </c>
      <c r="Q3865" s="242" t="s">
        <v>8494</v>
      </c>
    </row>
    <row r="3866" spans="1:17">
      <c r="A3866" s="242" t="s">
        <v>16461</v>
      </c>
      <c r="B3866" s="242" t="s">
        <v>14365</v>
      </c>
      <c r="C3866" s="242" t="s">
        <v>16462</v>
      </c>
      <c r="D3866" s="242" t="s">
        <v>4742</v>
      </c>
      <c r="E3866" s="242" t="s">
        <v>14150</v>
      </c>
      <c r="F3866" s="242"/>
      <c r="G3866" s="240">
        <v>60</v>
      </c>
      <c r="H3866" s="241">
        <v>0</v>
      </c>
      <c r="I3866" s="242" t="s">
        <v>4842</v>
      </c>
      <c r="J3866" s="242" t="s">
        <v>4843</v>
      </c>
      <c r="K3866" s="242" t="s">
        <v>4729</v>
      </c>
      <c r="L3866" s="242" t="s">
        <v>4832</v>
      </c>
      <c r="M3866" s="242" t="s">
        <v>5194</v>
      </c>
      <c r="N3866" s="242"/>
      <c r="O3866" s="242" t="s">
        <v>18819</v>
      </c>
      <c r="P3866" s="242" t="s">
        <v>14128</v>
      </c>
      <c r="Q3866" s="242" t="s">
        <v>8494</v>
      </c>
    </row>
    <row r="3867" spans="1:17">
      <c r="A3867" s="242" t="s">
        <v>16463</v>
      </c>
      <c r="B3867" s="242" t="s">
        <v>14365</v>
      </c>
      <c r="C3867" s="242" t="s">
        <v>16464</v>
      </c>
      <c r="D3867" s="242" t="s">
        <v>4742</v>
      </c>
      <c r="E3867" s="242" t="s">
        <v>14150</v>
      </c>
      <c r="F3867" s="242"/>
      <c r="G3867" s="240">
        <v>60</v>
      </c>
      <c r="H3867" s="241">
        <v>0</v>
      </c>
      <c r="I3867" s="242" t="s">
        <v>4842</v>
      </c>
      <c r="J3867" s="242" t="s">
        <v>4843</v>
      </c>
      <c r="K3867" s="242" t="s">
        <v>4729</v>
      </c>
      <c r="L3867" s="242" t="s">
        <v>4832</v>
      </c>
      <c r="M3867" s="242" t="s">
        <v>5264</v>
      </c>
      <c r="N3867" s="242"/>
      <c r="O3867" s="242" t="s">
        <v>18819</v>
      </c>
      <c r="P3867" s="242" t="s">
        <v>14128</v>
      </c>
      <c r="Q3867" s="242" t="s">
        <v>8494</v>
      </c>
    </row>
    <row r="3868" spans="1:17">
      <c r="A3868" s="242" t="s">
        <v>16465</v>
      </c>
      <c r="B3868" s="242" t="s">
        <v>14368</v>
      </c>
      <c r="C3868" s="242" t="s">
        <v>16466</v>
      </c>
      <c r="D3868" s="242" t="s">
        <v>4742</v>
      </c>
      <c r="E3868" s="242" t="s">
        <v>14150</v>
      </c>
      <c r="F3868" s="242"/>
      <c r="G3868" s="240">
        <v>60</v>
      </c>
      <c r="H3868" s="241">
        <v>0</v>
      </c>
      <c r="I3868" s="242" t="s">
        <v>4830</v>
      </c>
      <c r="J3868" s="242" t="s">
        <v>4831</v>
      </c>
      <c r="K3868" s="242" t="s">
        <v>4729</v>
      </c>
      <c r="L3868" s="242" t="s">
        <v>4832</v>
      </c>
      <c r="M3868" s="242" t="s">
        <v>5222</v>
      </c>
      <c r="N3868" s="242"/>
      <c r="O3868" s="242" t="s">
        <v>18819</v>
      </c>
      <c r="P3868" s="242" t="s">
        <v>14128</v>
      </c>
      <c r="Q3868" s="242" t="s">
        <v>8494</v>
      </c>
    </row>
    <row r="3869" spans="1:17">
      <c r="A3869" s="242" t="s">
        <v>16467</v>
      </c>
      <c r="B3869" s="242" t="s">
        <v>14362</v>
      </c>
      <c r="C3869" s="242" t="s">
        <v>16468</v>
      </c>
      <c r="D3869" s="242"/>
      <c r="E3869" s="242" t="s">
        <v>14130</v>
      </c>
      <c r="F3869" s="242" t="s">
        <v>4742</v>
      </c>
      <c r="G3869" s="240">
        <v>60</v>
      </c>
      <c r="H3869" s="241">
        <v>0</v>
      </c>
      <c r="I3869" s="242" t="s">
        <v>4808</v>
      </c>
      <c r="J3869" s="242" t="s">
        <v>4809</v>
      </c>
      <c r="K3869" s="242" t="s">
        <v>4729</v>
      </c>
      <c r="L3869" s="242" t="s">
        <v>4730</v>
      </c>
      <c r="M3869" s="242" t="s">
        <v>4810</v>
      </c>
      <c r="N3869" s="242"/>
      <c r="O3869" s="242" t="s">
        <v>18819</v>
      </c>
      <c r="P3869" s="242" t="s">
        <v>14128</v>
      </c>
      <c r="Q3869" s="242" t="s">
        <v>4733</v>
      </c>
    </row>
    <row r="3870" spans="1:17">
      <c r="A3870" s="242" t="s">
        <v>16469</v>
      </c>
      <c r="B3870" s="242" t="s">
        <v>14362</v>
      </c>
      <c r="C3870" s="242" t="s">
        <v>16470</v>
      </c>
      <c r="D3870" s="242"/>
      <c r="E3870" s="242" t="s">
        <v>14130</v>
      </c>
      <c r="F3870" s="242" t="s">
        <v>4742</v>
      </c>
      <c r="G3870" s="240">
        <v>60</v>
      </c>
      <c r="H3870" s="241">
        <v>0</v>
      </c>
      <c r="I3870" s="242" t="s">
        <v>4775</v>
      </c>
      <c r="J3870" s="242" t="s">
        <v>4776</v>
      </c>
      <c r="K3870" s="242" t="s">
        <v>4729</v>
      </c>
      <c r="L3870" s="242" t="s">
        <v>4730</v>
      </c>
      <c r="M3870" s="242" t="s">
        <v>4926</v>
      </c>
      <c r="N3870" s="242" t="s">
        <v>13882</v>
      </c>
      <c r="O3870" s="242" t="s">
        <v>18819</v>
      </c>
      <c r="P3870" s="242" t="s">
        <v>14128</v>
      </c>
      <c r="Q3870" s="242" t="s">
        <v>4733</v>
      </c>
    </row>
    <row r="3871" spans="1:17">
      <c r="A3871" s="242" t="s">
        <v>16471</v>
      </c>
      <c r="B3871" s="242" t="s">
        <v>14922</v>
      </c>
      <c r="C3871" s="242" t="s">
        <v>16472</v>
      </c>
      <c r="D3871" s="242"/>
      <c r="E3871" s="242" t="s">
        <v>14130</v>
      </c>
      <c r="F3871" s="242" t="s">
        <v>4742</v>
      </c>
      <c r="G3871" s="240">
        <v>60</v>
      </c>
      <c r="H3871" s="241">
        <v>0</v>
      </c>
      <c r="I3871" s="242" t="s">
        <v>4747</v>
      </c>
      <c r="J3871" s="242" t="s">
        <v>4748</v>
      </c>
      <c r="K3871" s="242" t="s">
        <v>4729</v>
      </c>
      <c r="L3871" s="242" t="s">
        <v>4730</v>
      </c>
      <c r="M3871" s="242" t="s">
        <v>4926</v>
      </c>
      <c r="N3871" s="242" t="s">
        <v>7298</v>
      </c>
      <c r="O3871" s="242" t="s">
        <v>18819</v>
      </c>
      <c r="P3871" s="242" t="s">
        <v>14128</v>
      </c>
      <c r="Q3871" s="242" t="s">
        <v>4733</v>
      </c>
    </row>
    <row r="3872" spans="1:17">
      <c r="A3872" s="242" t="s">
        <v>16473</v>
      </c>
      <c r="B3872" s="242" t="s">
        <v>14362</v>
      </c>
      <c r="C3872" s="242" t="s">
        <v>16474</v>
      </c>
      <c r="D3872" s="242"/>
      <c r="E3872" s="242" t="s">
        <v>14130</v>
      </c>
      <c r="F3872" s="242" t="s">
        <v>4742</v>
      </c>
      <c r="G3872" s="240">
        <v>60</v>
      </c>
      <c r="H3872" s="241">
        <v>0</v>
      </c>
      <c r="I3872" s="242" t="s">
        <v>4780</v>
      </c>
      <c r="J3872" s="242" t="s">
        <v>4781</v>
      </c>
      <c r="K3872" s="242" t="s">
        <v>4729</v>
      </c>
      <c r="L3872" s="242" t="s">
        <v>4730</v>
      </c>
      <c r="M3872" s="242" t="s">
        <v>4822</v>
      </c>
      <c r="N3872" s="242"/>
      <c r="O3872" s="242" t="s">
        <v>18819</v>
      </c>
      <c r="P3872" s="242" t="s">
        <v>14128</v>
      </c>
      <c r="Q3872" s="242" t="s">
        <v>4733</v>
      </c>
    </row>
    <row r="3873" spans="1:17">
      <c r="A3873" s="242" t="s">
        <v>16475</v>
      </c>
      <c r="B3873" s="242" t="s">
        <v>14365</v>
      </c>
      <c r="C3873" s="242" t="s">
        <v>16476</v>
      </c>
      <c r="D3873" s="242" t="s">
        <v>4742</v>
      </c>
      <c r="E3873" s="242" t="s">
        <v>14150</v>
      </c>
      <c r="F3873" s="242"/>
      <c r="G3873" s="240">
        <v>60</v>
      </c>
      <c r="H3873" s="241">
        <v>0</v>
      </c>
      <c r="I3873" s="242" t="s">
        <v>4842</v>
      </c>
      <c r="J3873" s="242" t="s">
        <v>4843</v>
      </c>
      <c r="K3873" s="242" t="s">
        <v>4729</v>
      </c>
      <c r="L3873" s="242" t="s">
        <v>4832</v>
      </c>
      <c r="M3873" s="242" t="s">
        <v>5194</v>
      </c>
      <c r="N3873" s="242"/>
      <c r="O3873" s="242" t="s">
        <v>18819</v>
      </c>
      <c r="P3873" s="242" t="s">
        <v>14128</v>
      </c>
      <c r="Q3873" s="242" t="s">
        <v>8494</v>
      </c>
    </row>
    <row r="3874" spans="1:17">
      <c r="A3874" s="242" t="s">
        <v>16477</v>
      </c>
      <c r="B3874" s="242" t="s">
        <v>14368</v>
      </c>
      <c r="C3874" s="242" t="s">
        <v>16478</v>
      </c>
      <c r="D3874" s="242" t="s">
        <v>4742</v>
      </c>
      <c r="E3874" s="242" t="s">
        <v>14150</v>
      </c>
      <c r="F3874" s="242"/>
      <c r="G3874" s="240">
        <v>60</v>
      </c>
      <c r="H3874" s="241">
        <v>0</v>
      </c>
      <c r="I3874" s="242" t="s">
        <v>4830</v>
      </c>
      <c r="J3874" s="242" t="s">
        <v>4831</v>
      </c>
      <c r="K3874" s="242" t="s">
        <v>4729</v>
      </c>
      <c r="L3874" s="242" t="s">
        <v>4832</v>
      </c>
      <c r="M3874" s="242" t="s">
        <v>5283</v>
      </c>
      <c r="N3874" s="242"/>
      <c r="O3874" s="242" t="s">
        <v>18819</v>
      </c>
      <c r="P3874" s="242" t="s">
        <v>14128</v>
      </c>
      <c r="Q3874" s="242" t="s">
        <v>8494</v>
      </c>
    </row>
    <row r="3875" spans="1:17">
      <c r="A3875" s="242" t="s">
        <v>16479</v>
      </c>
      <c r="B3875" s="242" t="s">
        <v>14368</v>
      </c>
      <c r="C3875" s="242" t="s">
        <v>16480</v>
      </c>
      <c r="D3875" s="242" t="s">
        <v>4742</v>
      </c>
      <c r="E3875" s="242" t="s">
        <v>14150</v>
      </c>
      <c r="F3875" s="242"/>
      <c r="G3875" s="240">
        <v>60</v>
      </c>
      <c r="H3875" s="241">
        <v>0</v>
      </c>
      <c r="I3875" s="242" t="s">
        <v>9474</v>
      </c>
      <c r="J3875" s="242" t="s">
        <v>9475</v>
      </c>
      <c r="K3875" s="242" t="s">
        <v>4729</v>
      </c>
      <c r="L3875" s="242" t="s">
        <v>4832</v>
      </c>
      <c r="M3875" s="242" t="s">
        <v>5302</v>
      </c>
      <c r="N3875" s="242"/>
      <c r="O3875" s="242" t="s">
        <v>18819</v>
      </c>
      <c r="P3875" s="242" t="s">
        <v>14128</v>
      </c>
      <c r="Q3875" s="242" t="s">
        <v>8494</v>
      </c>
    </row>
    <row r="3876" spans="1:17">
      <c r="A3876" s="242" t="s">
        <v>16481</v>
      </c>
      <c r="B3876" s="242" t="s">
        <v>14362</v>
      </c>
      <c r="C3876" s="242" t="s">
        <v>16482</v>
      </c>
      <c r="D3876" s="242"/>
      <c r="E3876" s="242" t="s">
        <v>14130</v>
      </c>
      <c r="F3876" s="242" t="s">
        <v>4742</v>
      </c>
      <c r="G3876" s="240">
        <v>60</v>
      </c>
      <c r="H3876" s="241">
        <v>0</v>
      </c>
      <c r="I3876" s="242" t="s">
        <v>4780</v>
      </c>
      <c r="J3876" s="242" t="s">
        <v>4781</v>
      </c>
      <c r="K3876" s="242" t="s">
        <v>4729</v>
      </c>
      <c r="L3876" s="242" t="s">
        <v>4730</v>
      </c>
      <c r="M3876" s="242" t="s">
        <v>4822</v>
      </c>
      <c r="N3876" s="242"/>
      <c r="O3876" s="242" t="s">
        <v>18819</v>
      </c>
      <c r="P3876" s="242" t="s">
        <v>14128</v>
      </c>
      <c r="Q3876" s="242" t="s">
        <v>4733</v>
      </c>
    </row>
    <row r="3877" spans="1:17">
      <c r="A3877" s="242" t="s">
        <v>16483</v>
      </c>
      <c r="B3877" s="242" t="s">
        <v>14362</v>
      </c>
      <c r="C3877" s="242" t="s">
        <v>16484</v>
      </c>
      <c r="D3877" s="242"/>
      <c r="E3877" s="242" t="s">
        <v>14130</v>
      </c>
      <c r="F3877" s="242" t="s">
        <v>4742</v>
      </c>
      <c r="G3877" s="240">
        <v>60</v>
      </c>
      <c r="H3877" s="241">
        <v>0</v>
      </c>
      <c r="I3877" s="242" t="s">
        <v>4738</v>
      </c>
      <c r="J3877" s="242" t="s">
        <v>4739</v>
      </c>
      <c r="K3877" s="242" t="s">
        <v>4729</v>
      </c>
      <c r="L3877" s="242" t="s">
        <v>4730</v>
      </c>
      <c r="M3877" s="242" t="s">
        <v>4785</v>
      </c>
      <c r="N3877" s="242"/>
      <c r="O3877" s="242" t="s">
        <v>18819</v>
      </c>
      <c r="P3877" s="242" t="s">
        <v>14128</v>
      </c>
      <c r="Q3877" s="242" t="s">
        <v>4733</v>
      </c>
    </row>
    <row r="3878" spans="1:17">
      <c r="A3878" s="242" t="s">
        <v>16485</v>
      </c>
      <c r="B3878" s="242" t="s">
        <v>14353</v>
      </c>
      <c r="C3878" s="242" t="s">
        <v>16486</v>
      </c>
      <c r="D3878" s="242"/>
      <c r="E3878" s="242" t="s">
        <v>14130</v>
      </c>
      <c r="F3878" s="242" t="s">
        <v>4742</v>
      </c>
      <c r="G3878" s="240">
        <v>60</v>
      </c>
      <c r="H3878" s="241">
        <v>0</v>
      </c>
      <c r="I3878" s="242" t="s">
        <v>4808</v>
      </c>
      <c r="J3878" s="242" t="s">
        <v>4809</v>
      </c>
      <c r="K3878" s="242" t="s">
        <v>4729</v>
      </c>
      <c r="L3878" s="242" t="s">
        <v>4730</v>
      </c>
      <c r="M3878" s="242" t="s">
        <v>6564</v>
      </c>
      <c r="N3878" s="242"/>
      <c r="O3878" s="242" t="s">
        <v>18819</v>
      </c>
      <c r="P3878" s="242" t="s">
        <v>14128</v>
      </c>
      <c r="Q3878" s="242" t="s">
        <v>4733</v>
      </c>
    </row>
    <row r="3879" spans="1:17">
      <c r="A3879" s="242" t="s">
        <v>16487</v>
      </c>
      <c r="B3879" s="242" t="s">
        <v>14353</v>
      </c>
      <c r="C3879" s="242" t="s">
        <v>16488</v>
      </c>
      <c r="D3879" s="242"/>
      <c r="E3879" s="242" t="s">
        <v>14130</v>
      </c>
      <c r="F3879" s="242" t="s">
        <v>4742</v>
      </c>
      <c r="G3879" s="240">
        <v>60</v>
      </c>
      <c r="H3879" s="241">
        <v>0</v>
      </c>
      <c r="I3879" s="242" t="s">
        <v>4808</v>
      </c>
      <c r="J3879" s="242" t="s">
        <v>4809</v>
      </c>
      <c r="K3879" s="242" t="s">
        <v>4729</v>
      </c>
      <c r="L3879" s="242" t="s">
        <v>4730</v>
      </c>
      <c r="M3879" s="242" t="s">
        <v>6564</v>
      </c>
      <c r="N3879" s="242"/>
      <c r="O3879" s="242" t="s">
        <v>18819</v>
      </c>
      <c r="P3879" s="242" t="s">
        <v>14128</v>
      </c>
      <c r="Q3879" s="242" t="s">
        <v>4733</v>
      </c>
    </row>
    <row r="3880" spans="1:17">
      <c r="A3880" s="242" t="s">
        <v>16489</v>
      </c>
      <c r="B3880" s="242" t="s">
        <v>14368</v>
      </c>
      <c r="C3880" s="242" t="s">
        <v>16490</v>
      </c>
      <c r="D3880" s="242" t="s">
        <v>4742</v>
      </c>
      <c r="E3880" s="242" t="s">
        <v>14150</v>
      </c>
      <c r="F3880" s="242"/>
      <c r="G3880" s="240">
        <v>60</v>
      </c>
      <c r="H3880" s="241">
        <v>0</v>
      </c>
      <c r="I3880" s="242" t="s">
        <v>9474</v>
      </c>
      <c r="J3880" s="242" t="s">
        <v>9475</v>
      </c>
      <c r="K3880" s="242" t="s">
        <v>4729</v>
      </c>
      <c r="L3880" s="242" t="s">
        <v>4832</v>
      </c>
      <c r="M3880" s="242" t="s">
        <v>5302</v>
      </c>
      <c r="N3880" s="242"/>
      <c r="O3880" s="242" t="s">
        <v>18819</v>
      </c>
      <c r="P3880" s="242" t="s">
        <v>14128</v>
      </c>
      <c r="Q3880" s="242" t="s">
        <v>8494</v>
      </c>
    </row>
    <row r="3881" spans="1:17">
      <c r="A3881" s="242" t="s">
        <v>16491</v>
      </c>
      <c r="B3881" s="242" t="s">
        <v>14368</v>
      </c>
      <c r="C3881" s="242" t="s">
        <v>16492</v>
      </c>
      <c r="D3881" s="242" t="s">
        <v>4742</v>
      </c>
      <c r="E3881" s="242" t="s">
        <v>14150</v>
      </c>
      <c r="F3881" s="242"/>
      <c r="G3881" s="240">
        <v>60</v>
      </c>
      <c r="H3881" s="241">
        <v>0</v>
      </c>
      <c r="I3881" s="242" t="s">
        <v>9474</v>
      </c>
      <c r="J3881" s="242" t="s">
        <v>9475</v>
      </c>
      <c r="K3881" s="242" t="s">
        <v>4729</v>
      </c>
      <c r="L3881" s="242" t="s">
        <v>4832</v>
      </c>
      <c r="M3881" s="242" t="s">
        <v>4991</v>
      </c>
      <c r="N3881" s="242"/>
      <c r="O3881" s="242" t="s">
        <v>18819</v>
      </c>
      <c r="P3881" s="242" t="s">
        <v>14128</v>
      </c>
      <c r="Q3881" s="242" t="s">
        <v>8494</v>
      </c>
    </row>
    <row r="3882" spans="1:17">
      <c r="A3882" s="242" t="s">
        <v>16493</v>
      </c>
      <c r="B3882" s="242" t="s">
        <v>14362</v>
      </c>
      <c r="C3882" s="242" t="s">
        <v>16494</v>
      </c>
      <c r="D3882" s="242"/>
      <c r="E3882" s="242" t="s">
        <v>14130</v>
      </c>
      <c r="F3882" s="242" t="s">
        <v>4742</v>
      </c>
      <c r="G3882" s="240">
        <v>60</v>
      </c>
      <c r="H3882" s="241">
        <v>0</v>
      </c>
      <c r="I3882" s="242" t="s">
        <v>4780</v>
      </c>
      <c r="J3882" s="242" t="s">
        <v>4781</v>
      </c>
      <c r="K3882" s="242" t="s">
        <v>4729</v>
      </c>
      <c r="L3882" s="242" t="s">
        <v>4730</v>
      </c>
      <c r="M3882" s="242" t="s">
        <v>6439</v>
      </c>
      <c r="N3882" s="242"/>
      <c r="O3882" s="242" t="s">
        <v>18819</v>
      </c>
      <c r="P3882" s="242" t="s">
        <v>14128</v>
      </c>
      <c r="Q3882" s="242" t="s">
        <v>4733</v>
      </c>
    </row>
    <row r="3883" spans="1:17">
      <c r="A3883" s="242" t="s">
        <v>16495</v>
      </c>
      <c r="B3883" s="242" t="s">
        <v>14362</v>
      </c>
      <c r="C3883" s="242" t="s">
        <v>16496</v>
      </c>
      <c r="D3883" s="242"/>
      <c r="E3883" s="242" t="s">
        <v>14130</v>
      </c>
      <c r="F3883" s="242" t="s">
        <v>4742</v>
      </c>
      <c r="G3883" s="240">
        <v>60</v>
      </c>
      <c r="H3883" s="241">
        <v>0</v>
      </c>
      <c r="I3883" s="242" t="s">
        <v>4808</v>
      </c>
      <c r="J3883" s="242" t="s">
        <v>4809</v>
      </c>
      <c r="K3883" s="242" t="s">
        <v>4729</v>
      </c>
      <c r="L3883" s="242" t="s">
        <v>4730</v>
      </c>
      <c r="M3883" s="242" t="s">
        <v>4810</v>
      </c>
      <c r="N3883" s="242"/>
      <c r="O3883" s="242" t="s">
        <v>18819</v>
      </c>
      <c r="P3883" s="242" t="s">
        <v>14128</v>
      </c>
      <c r="Q3883" s="242" t="s">
        <v>4733</v>
      </c>
    </row>
    <row r="3884" spans="1:17">
      <c r="A3884" s="242" t="s">
        <v>16497</v>
      </c>
      <c r="B3884" s="242" t="s">
        <v>14362</v>
      </c>
      <c r="C3884" s="242" t="s">
        <v>16498</v>
      </c>
      <c r="D3884" s="242"/>
      <c r="E3884" s="242" t="s">
        <v>14130</v>
      </c>
      <c r="F3884" s="242" t="s">
        <v>4742</v>
      </c>
      <c r="G3884" s="240">
        <v>60</v>
      </c>
      <c r="H3884" s="241">
        <v>0</v>
      </c>
      <c r="I3884" s="242" t="s">
        <v>4780</v>
      </c>
      <c r="J3884" s="242" t="s">
        <v>4781</v>
      </c>
      <c r="K3884" s="242" t="s">
        <v>4729</v>
      </c>
      <c r="L3884" s="242" t="s">
        <v>4730</v>
      </c>
      <c r="M3884" s="242" t="s">
        <v>4937</v>
      </c>
      <c r="N3884" s="242"/>
      <c r="O3884" s="242" t="s">
        <v>18819</v>
      </c>
      <c r="P3884" s="242" t="s">
        <v>14128</v>
      </c>
      <c r="Q3884" s="242" t="s">
        <v>4733</v>
      </c>
    </row>
    <row r="3885" spans="1:17">
      <c r="A3885" s="242" t="s">
        <v>16499</v>
      </c>
      <c r="B3885" s="242" t="s">
        <v>14362</v>
      </c>
      <c r="C3885" s="242" t="s">
        <v>16500</v>
      </c>
      <c r="D3885" s="242"/>
      <c r="E3885" s="242" t="s">
        <v>14130</v>
      </c>
      <c r="F3885" s="242" t="s">
        <v>4742</v>
      </c>
      <c r="G3885" s="240">
        <v>60</v>
      </c>
      <c r="H3885" s="241">
        <v>0</v>
      </c>
      <c r="I3885" s="242" t="s">
        <v>4780</v>
      </c>
      <c r="J3885" s="242" t="s">
        <v>4781</v>
      </c>
      <c r="K3885" s="242" t="s">
        <v>4729</v>
      </c>
      <c r="L3885" s="242" t="s">
        <v>4730</v>
      </c>
      <c r="M3885" s="242" t="s">
        <v>4782</v>
      </c>
      <c r="N3885" s="242"/>
      <c r="O3885" s="242" t="s">
        <v>18819</v>
      </c>
      <c r="P3885" s="242" t="s">
        <v>14128</v>
      </c>
      <c r="Q3885" s="242" t="s">
        <v>4733</v>
      </c>
    </row>
    <row r="3886" spans="1:17">
      <c r="A3886" s="242" t="s">
        <v>16501</v>
      </c>
      <c r="B3886" s="242" t="s">
        <v>14368</v>
      </c>
      <c r="C3886" s="242" t="s">
        <v>16502</v>
      </c>
      <c r="D3886" s="242" t="s">
        <v>4742</v>
      </c>
      <c r="E3886" s="242" t="s">
        <v>14150</v>
      </c>
      <c r="F3886" s="242"/>
      <c r="G3886" s="240">
        <v>60</v>
      </c>
      <c r="H3886" s="241">
        <v>0</v>
      </c>
      <c r="I3886" s="242" t="s">
        <v>4830</v>
      </c>
      <c r="J3886" s="242" t="s">
        <v>4831</v>
      </c>
      <c r="K3886" s="242" t="s">
        <v>4729</v>
      </c>
      <c r="L3886" s="242" t="s">
        <v>4832</v>
      </c>
      <c r="M3886" s="242" t="s">
        <v>5283</v>
      </c>
      <c r="N3886" s="242"/>
      <c r="O3886" s="242" t="s">
        <v>18819</v>
      </c>
      <c r="P3886" s="242" t="s">
        <v>14128</v>
      </c>
      <c r="Q3886" s="242" t="s">
        <v>8494</v>
      </c>
    </row>
    <row r="3887" spans="1:17">
      <c r="A3887" s="242" t="s">
        <v>16503</v>
      </c>
      <c r="B3887" s="242" t="s">
        <v>14365</v>
      </c>
      <c r="C3887" s="242" t="s">
        <v>16504</v>
      </c>
      <c r="D3887" s="242" t="s">
        <v>4742</v>
      </c>
      <c r="E3887" s="242" t="s">
        <v>14150</v>
      </c>
      <c r="F3887" s="242"/>
      <c r="G3887" s="240">
        <v>60</v>
      </c>
      <c r="H3887" s="241">
        <v>0</v>
      </c>
      <c r="I3887" s="242" t="s">
        <v>4842</v>
      </c>
      <c r="J3887" s="242" t="s">
        <v>4843</v>
      </c>
      <c r="K3887" s="242" t="s">
        <v>4729</v>
      </c>
      <c r="L3887" s="242" t="s">
        <v>4832</v>
      </c>
      <c r="M3887" s="242" t="s">
        <v>5194</v>
      </c>
      <c r="N3887" s="242"/>
      <c r="O3887" s="242" t="s">
        <v>18819</v>
      </c>
      <c r="P3887" s="242" t="s">
        <v>14128</v>
      </c>
      <c r="Q3887" s="242" t="s">
        <v>8494</v>
      </c>
    </row>
    <row r="3888" spans="1:17">
      <c r="A3888" s="242" t="s">
        <v>16505</v>
      </c>
      <c r="B3888" s="242" t="s">
        <v>14368</v>
      </c>
      <c r="C3888" s="242" t="s">
        <v>16506</v>
      </c>
      <c r="D3888" s="242" t="s">
        <v>4742</v>
      </c>
      <c r="E3888" s="242" t="s">
        <v>14150</v>
      </c>
      <c r="F3888" s="242"/>
      <c r="G3888" s="240">
        <v>60</v>
      </c>
      <c r="H3888" s="241">
        <v>0</v>
      </c>
      <c r="I3888" s="242" t="s">
        <v>4842</v>
      </c>
      <c r="J3888" s="242" t="s">
        <v>4843</v>
      </c>
      <c r="K3888" s="242" t="s">
        <v>4729</v>
      </c>
      <c r="L3888" s="242" t="s">
        <v>4832</v>
      </c>
      <c r="M3888" s="242" t="s">
        <v>5202</v>
      </c>
      <c r="N3888" s="242"/>
      <c r="O3888" s="242" t="s">
        <v>18819</v>
      </c>
      <c r="P3888" s="242" t="s">
        <v>14128</v>
      </c>
      <c r="Q3888" s="242" t="s">
        <v>8494</v>
      </c>
    </row>
    <row r="3889" spans="1:17">
      <c r="A3889" s="242" t="s">
        <v>16507</v>
      </c>
      <c r="B3889" s="242" t="s">
        <v>14922</v>
      </c>
      <c r="C3889" s="242" t="s">
        <v>16508</v>
      </c>
      <c r="D3889" s="242"/>
      <c r="E3889" s="242" t="s">
        <v>14130</v>
      </c>
      <c r="F3889" s="242" t="s">
        <v>4742</v>
      </c>
      <c r="G3889" s="240">
        <v>60</v>
      </c>
      <c r="H3889" s="241">
        <v>0</v>
      </c>
      <c r="I3889" s="242" t="s">
        <v>4738</v>
      </c>
      <c r="J3889" s="242" t="s">
        <v>4739</v>
      </c>
      <c r="K3889" s="242" t="s">
        <v>4729</v>
      </c>
      <c r="L3889" s="242" t="s">
        <v>4730</v>
      </c>
      <c r="M3889" s="242" t="s">
        <v>6396</v>
      </c>
      <c r="N3889" s="242"/>
      <c r="O3889" s="242" t="s">
        <v>18819</v>
      </c>
      <c r="P3889" s="242" t="s">
        <v>14128</v>
      </c>
      <c r="Q3889" s="242" t="s">
        <v>4733</v>
      </c>
    </row>
    <row r="3890" spans="1:17">
      <c r="A3890" s="242" t="s">
        <v>16509</v>
      </c>
      <c r="B3890" s="242" t="s">
        <v>14922</v>
      </c>
      <c r="C3890" s="242" t="s">
        <v>16510</v>
      </c>
      <c r="D3890" s="242"/>
      <c r="E3890" s="242" t="s">
        <v>14130</v>
      </c>
      <c r="F3890" s="242" t="s">
        <v>4742</v>
      </c>
      <c r="G3890" s="240">
        <v>60</v>
      </c>
      <c r="H3890" s="241">
        <v>0</v>
      </c>
      <c r="I3890" s="242" t="s">
        <v>4747</v>
      </c>
      <c r="J3890" s="242" t="s">
        <v>4748</v>
      </c>
      <c r="K3890" s="242" t="s">
        <v>4729</v>
      </c>
      <c r="L3890" s="242" t="s">
        <v>4730</v>
      </c>
      <c r="M3890" s="242" t="s">
        <v>4926</v>
      </c>
      <c r="N3890" s="242" t="s">
        <v>7298</v>
      </c>
      <c r="O3890" s="242" t="s">
        <v>18819</v>
      </c>
      <c r="P3890" s="242" t="s">
        <v>14128</v>
      </c>
      <c r="Q3890" s="242" t="s">
        <v>4733</v>
      </c>
    </row>
    <row r="3891" spans="1:17">
      <c r="A3891" s="242" t="s">
        <v>16511</v>
      </c>
      <c r="B3891" s="242" t="s">
        <v>14362</v>
      </c>
      <c r="C3891" s="242" t="s">
        <v>16512</v>
      </c>
      <c r="D3891" s="242"/>
      <c r="E3891" s="242" t="s">
        <v>14130</v>
      </c>
      <c r="F3891" s="242" t="s">
        <v>4742</v>
      </c>
      <c r="G3891" s="240">
        <v>60</v>
      </c>
      <c r="H3891" s="241">
        <v>0</v>
      </c>
      <c r="I3891" s="242" t="s">
        <v>4780</v>
      </c>
      <c r="J3891" s="242" t="s">
        <v>4781</v>
      </c>
      <c r="K3891" s="242" t="s">
        <v>4729</v>
      </c>
      <c r="L3891" s="242" t="s">
        <v>4730</v>
      </c>
      <c r="M3891" s="242" t="s">
        <v>4782</v>
      </c>
      <c r="N3891" s="242"/>
      <c r="O3891" s="242" t="s">
        <v>18819</v>
      </c>
      <c r="P3891" s="242" t="s">
        <v>14128</v>
      </c>
      <c r="Q3891" s="242" t="s">
        <v>4733</v>
      </c>
    </row>
    <row r="3892" spans="1:17">
      <c r="A3892" s="242" t="s">
        <v>16513</v>
      </c>
      <c r="B3892" s="242" t="s">
        <v>16514</v>
      </c>
      <c r="C3892" s="242" t="s">
        <v>16515</v>
      </c>
      <c r="D3892" s="242"/>
      <c r="E3892" s="242" t="s">
        <v>14360</v>
      </c>
      <c r="F3892" s="242"/>
      <c r="G3892" s="240">
        <v>60</v>
      </c>
      <c r="H3892" s="241">
        <v>0</v>
      </c>
      <c r="I3892" s="242" t="s">
        <v>4775</v>
      </c>
      <c r="J3892" s="242" t="s">
        <v>4776</v>
      </c>
      <c r="K3892" s="242" t="s">
        <v>4729</v>
      </c>
      <c r="L3892" s="242" t="s">
        <v>5039</v>
      </c>
      <c r="M3892" s="242" t="s">
        <v>4798</v>
      </c>
      <c r="N3892" s="242"/>
      <c r="O3892" s="242" t="s">
        <v>18819</v>
      </c>
      <c r="P3892" s="242" t="s">
        <v>14128</v>
      </c>
      <c r="Q3892" s="242" t="s">
        <v>4733</v>
      </c>
    </row>
    <row r="3893" spans="1:17">
      <c r="A3893" s="242" t="s">
        <v>16516</v>
      </c>
      <c r="B3893" s="242" t="s">
        <v>14362</v>
      </c>
      <c r="C3893" s="242" t="s">
        <v>16517</v>
      </c>
      <c r="D3893" s="242"/>
      <c r="E3893" s="242" t="s">
        <v>14130</v>
      </c>
      <c r="F3893" s="242" t="s">
        <v>4742</v>
      </c>
      <c r="G3893" s="240">
        <v>60</v>
      </c>
      <c r="H3893" s="241">
        <v>0</v>
      </c>
      <c r="I3893" s="242" t="s">
        <v>4747</v>
      </c>
      <c r="J3893" s="242" t="s">
        <v>4748</v>
      </c>
      <c r="K3893" s="242" t="s">
        <v>4729</v>
      </c>
      <c r="L3893" s="242" t="s">
        <v>4730</v>
      </c>
      <c r="M3893" s="242" t="s">
        <v>4857</v>
      </c>
      <c r="N3893" s="242"/>
      <c r="O3893" s="242" t="s">
        <v>18819</v>
      </c>
      <c r="P3893" s="242" t="s">
        <v>14128</v>
      </c>
      <c r="Q3893" s="242" t="s">
        <v>4733</v>
      </c>
    </row>
    <row r="3894" spans="1:17">
      <c r="A3894" s="242" t="s">
        <v>16518</v>
      </c>
      <c r="B3894" s="242" t="s">
        <v>16519</v>
      </c>
      <c r="C3894" s="242" t="s">
        <v>16520</v>
      </c>
      <c r="D3894" s="242"/>
      <c r="E3894" s="242" t="s">
        <v>14360</v>
      </c>
      <c r="F3894" s="242"/>
      <c r="G3894" s="240">
        <v>60</v>
      </c>
      <c r="H3894" s="241">
        <v>0</v>
      </c>
      <c r="I3894" s="242" t="s">
        <v>4775</v>
      </c>
      <c r="J3894" s="242" t="s">
        <v>4776</v>
      </c>
      <c r="K3894" s="242" t="s">
        <v>4729</v>
      </c>
      <c r="L3894" s="242" t="s">
        <v>4797</v>
      </c>
      <c r="M3894" s="242" t="s">
        <v>4798</v>
      </c>
      <c r="N3894" s="242"/>
      <c r="O3894" s="242" t="s">
        <v>18819</v>
      </c>
      <c r="P3894" s="242" t="s">
        <v>14128</v>
      </c>
      <c r="Q3894" s="242" t="s">
        <v>4733</v>
      </c>
    </row>
    <row r="3895" spans="1:17">
      <c r="A3895" s="242" t="s">
        <v>16521</v>
      </c>
      <c r="B3895" s="242" t="s">
        <v>14388</v>
      </c>
      <c r="C3895" s="242" t="s">
        <v>16522</v>
      </c>
      <c r="D3895" s="242"/>
      <c r="E3895" s="242" t="s">
        <v>14130</v>
      </c>
      <c r="F3895" s="242" t="s">
        <v>4742</v>
      </c>
      <c r="G3895" s="240">
        <v>60</v>
      </c>
      <c r="H3895" s="241">
        <v>0</v>
      </c>
      <c r="I3895" s="242" t="s">
        <v>4808</v>
      </c>
      <c r="J3895" s="242" t="s">
        <v>4809</v>
      </c>
      <c r="K3895" s="242" t="s">
        <v>4729</v>
      </c>
      <c r="L3895" s="242" t="s">
        <v>4730</v>
      </c>
      <c r="M3895" s="242" t="s">
        <v>4731</v>
      </c>
      <c r="N3895" s="242"/>
      <c r="O3895" s="242" t="s">
        <v>18819</v>
      </c>
      <c r="P3895" s="242" t="s">
        <v>14128</v>
      </c>
      <c r="Q3895" s="242" t="s">
        <v>4733</v>
      </c>
    </row>
    <row r="3896" spans="1:17">
      <c r="A3896" s="242" t="s">
        <v>16523</v>
      </c>
      <c r="B3896" s="242" t="s">
        <v>14388</v>
      </c>
      <c r="C3896" s="242" t="s">
        <v>16524</v>
      </c>
      <c r="D3896" s="242"/>
      <c r="E3896" s="242" t="s">
        <v>14130</v>
      </c>
      <c r="F3896" s="242" t="s">
        <v>4742</v>
      </c>
      <c r="G3896" s="240">
        <v>60</v>
      </c>
      <c r="H3896" s="241">
        <v>0</v>
      </c>
      <c r="I3896" s="242" t="s">
        <v>4931</v>
      </c>
      <c r="J3896" s="242" t="s">
        <v>4932</v>
      </c>
      <c r="K3896" s="242" t="s">
        <v>4729</v>
      </c>
      <c r="L3896" s="242" t="s">
        <v>4730</v>
      </c>
      <c r="M3896" s="242" t="s">
        <v>4731</v>
      </c>
      <c r="N3896" s="242"/>
      <c r="O3896" s="242" t="s">
        <v>18819</v>
      </c>
      <c r="P3896" s="242" t="s">
        <v>14128</v>
      </c>
      <c r="Q3896" s="242" t="s">
        <v>4733</v>
      </c>
    </row>
    <row r="3897" spans="1:17">
      <c r="A3897" s="242" t="s">
        <v>16525</v>
      </c>
      <c r="B3897" s="242" t="s">
        <v>14362</v>
      </c>
      <c r="C3897" s="242" t="s">
        <v>16526</v>
      </c>
      <c r="D3897" s="242"/>
      <c r="E3897" s="242" t="s">
        <v>14130</v>
      </c>
      <c r="F3897" s="242" t="s">
        <v>4742</v>
      </c>
      <c r="G3897" s="240">
        <v>60</v>
      </c>
      <c r="H3897" s="241">
        <v>0</v>
      </c>
      <c r="I3897" s="242" t="s">
        <v>4747</v>
      </c>
      <c r="J3897" s="242" t="s">
        <v>4748</v>
      </c>
      <c r="K3897" s="242" t="s">
        <v>4729</v>
      </c>
      <c r="L3897" s="242" t="s">
        <v>4730</v>
      </c>
      <c r="M3897" s="242" t="s">
        <v>4908</v>
      </c>
      <c r="N3897" s="242" t="s">
        <v>16527</v>
      </c>
      <c r="O3897" s="242" t="s">
        <v>18819</v>
      </c>
      <c r="P3897" s="242" t="s">
        <v>14128</v>
      </c>
      <c r="Q3897" s="242" t="s">
        <v>4733</v>
      </c>
    </row>
    <row r="3898" spans="1:17">
      <c r="A3898" s="242" t="s">
        <v>16528</v>
      </c>
      <c r="B3898" s="242" t="s">
        <v>14362</v>
      </c>
      <c r="C3898" s="242" t="s">
        <v>16529</v>
      </c>
      <c r="D3898" s="242"/>
      <c r="E3898" s="242" t="s">
        <v>14130</v>
      </c>
      <c r="F3898" s="242" t="s">
        <v>4742</v>
      </c>
      <c r="G3898" s="240">
        <v>60</v>
      </c>
      <c r="H3898" s="241">
        <v>0</v>
      </c>
      <c r="I3898" s="242" t="s">
        <v>4775</v>
      </c>
      <c r="J3898" s="242" t="s">
        <v>4776</v>
      </c>
      <c r="K3898" s="242" t="s">
        <v>4729</v>
      </c>
      <c r="L3898" s="242" t="s">
        <v>4730</v>
      </c>
      <c r="M3898" s="242" t="s">
        <v>4777</v>
      </c>
      <c r="N3898" s="242"/>
      <c r="O3898" s="242" t="s">
        <v>18819</v>
      </c>
      <c r="P3898" s="242" t="s">
        <v>14128</v>
      </c>
      <c r="Q3898" s="242" t="s">
        <v>4733</v>
      </c>
    </row>
    <row r="3899" spans="1:17">
      <c r="A3899" s="242" t="s">
        <v>16530</v>
      </c>
      <c r="B3899" s="242" t="s">
        <v>14362</v>
      </c>
      <c r="C3899" s="242" t="s">
        <v>16531</v>
      </c>
      <c r="D3899" s="242"/>
      <c r="E3899" s="242" t="s">
        <v>14130</v>
      </c>
      <c r="F3899" s="242" t="s">
        <v>4742</v>
      </c>
      <c r="G3899" s="240">
        <v>60</v>
      </c>
      <c r="H3899" s="241">
        <v>0</v>
      </c>
      <c r="I3899" s="242" t="s">
        <v>4780</v>
      </c>
      <c r="J3899" s="242" t="s">
        <v>4781</v>
      </c>
      <c r="K3899" s="242" t="s">
        <v>4729</v>
      </c>
      <c r="L3899" s="242" t="s">
        <v>4730</v>
      </c>
      <c r="M3899" s="242" t="s">
        <v>4872</v>
      </c>
      <c r="N3899" s="242"/>
      <c r="O3899" s="242" t="s">
        <v>18819</v>
      </c>
      <c r="P3899" s="242" t="s">
        <v>14128</v>
      </c>
      <c r="Q3899" s="242" t="s">
        <v>4733</v>
      </c>
    </row>
    <row r="3900" spans="1:17">
      <c r="A3900" s="242" t="s">
        <v>16532</v>
      </c>
      <c r="B3900" s="242" t="s">
        <v>14922</v>
      </c>
      <c r="C3900" s="242" t="s">
        <v>16533</v>
      </c>
      <c r="D3900" s="242"/>
      <c r="E3900" s="242" t="s">
        <v>14130</v>
      </c>
      <c r="F3900" s="242" t="s">
        <v>4742</v>
      </c>
      <c r="G3900" s="240">
        <v>60</v>
      </c>
      <c r="H3900" s="241">
        <v>0</v>
      </c>
      <c r="I3900" s="242" t="s">
        <v>4747</v>
      </c>
      <c r="J3900" s="242" t="s">
        <v>4748</v>
      </c>
      <c r="K3900" s="242" t="s">
        <v>4729</v>
      </c>
      <c r="L3900" s="242" t="s">
        <v>4730</v>
      </c>
      <c r="M3900" s="242" t="s">
        <v>4926</v>
      </c>
      <c r="N3900" s="242" t="s">
        <v>9714</v>
      </c>
      <c r="O3900" s="242" t="s">
        <v>18819</v>
      </c>
      <c r="P3900" s="242" t="s">
        <v>14128</v>
      </c>
      <c r="Q3900" s="242" t="s">
        <v>4733</v>
      </c>
    </row>
    <row r="3901" spans="1:17">
      <c r="A3901" s="242" t="s">
        <v>16534</v>
      </c>
      <c r="B3901" s="242" t="s">
        <v>14362</v>
      </c>
      <c r="C3901" s="242" t="s">
        <v>16535</v>
      </c>
      <c r="D3901" s="242"/>
      <c r="E3901" s="242" t="s">
        <v>14130</v>
      </c>
      <c r="F3901" s="242" t="s">
        <v>4742</v>
      </c>
      <c r="G3901" s="240">
        <v>60</v>
      </c>
      <c r="H3901" s="241">
        <v>0</v>
      </c>
      <c r="I3901" s="242" t="s">
        <v>4808</v>
      </c>
      <c r="J3901" s="242" t="s">
        <v>4809</v>
      </c>
      <c r="K3901" s="242" t="s">
        <v>4729</v>
      </c>
      <c r="L3901" s="242" t="s">
        <v>4730</v>
      </c>
      <c r="M3901" s="242" t="s">
        <v>4810</v>
      </c>
      <c r="N3901" s="242"/>
      <c r="O3901" s="242" t="s">
        <v>18819</v>
      </c>
      <c r="P3901" s="242" t="s">
        <v>14128</v>
      </c>
      <c r="Q3901" s="242" t="s">
        <v>4733</v>
      </c>
    </row>
    <row r="3902" spans="1:17">
      <c r="A3902" s="242" t="s">
        <v>16536</v>
      </c>
      <c r="B3902" s="242" t="s">
        <v>14368</v>
      </c>
      <c r="C3902" s="242" t="s">
        <v>16537</v>
      </c>
      <c r="D3902" s="242" t="s">
        <v>4742</v>
      </c>
      <c r="E3902" s="242" t="s">
        <v>14150</v>
      </c>
      <c r="F3902" s="242"/>
      <c r="G3902" s="240">
        <v>60</v>
      </c>
      <c r="H3902" s="241">
        <v>0</v>
      </c>
      <c r="I3902" s="242" t="s">
        <v>9474</v>
      </c>
      <c r="J3902" s="242" t="s">
        <v>9475</v>
      </c>
      <c r="K3902" s="242" t="s">
        <v>4729</v>
      </c>
      <c r="L3902" s="242" t="s">
        <v>4832</v>
      </c>
      <c r="M3902" s="242" t="s">
        <v>6018</v>
      </c>
      <c r="N3902" s="242"/>
      <c r="O3902" s="242" t="s">
        <v>18819</v>
      </c>
      <c r="P3902" s="242" t="s">
        <v>14128</v>
      </c>
      <c r="Q3902" s="242" t="s">
        <v>8494</v>
      </c>
    </row>
    <row r="3903" spans="1:17">
      <c r="A3903" s="242" t="s">
        <v>16538</v>
      </c>
      <c r="B3903" s="242" t="s">
        <v>14368</v>
      </c>
      <c r="C3903" s="242" t="s">
        <v>16539</v>
      </c>
      <c r="D3903" s="242" t="s">
        <v>4742</v>
      </c>
      <c r="E3903" s="242" t="s">
        <v>14150</v>
      </c>
      <c r="F3903" s="242"/>
      <c r="G3903" s="240">
        <v>60</v>
      </c>
      <c r="H3903" s="241">
        <v>0</v>
      </c>
      <c r="I3903" s="242" t="s">
        <v>4830</v>
      </c>
      <c r="J3903" s="242" t="s">
        <v>4831</v>
      </c>
      <c r="K3903" s="242" t="s">
        <v>4729</v>
      </c>
      <c r="L3903" s="242" t="s">
        <v>4832</v>
      </c>
      <c r="M3903" s="242" t="s">
        <v>5153</v>
      </c>
      <c r="N3903" s="242"/>
      <c r="O3903" s="242" t="s">
        <v>18819</v>
      </c>
      <c r="P3903" s="242" t="s">
        <v>14128</v>
      </c>
      <c r="Q3903" s="242" t="s">
        <v>8494</v>
      </c>
    </row>
    <row r="3904" spans="1:17">
      <c r="A3904" s="242" t="s">
        <v>16540</v>
      </c>
      <c r="B3904" s="242" t="s">
        <v>14368</v>
      </c>
      <c r="C3904" s="242" t="s">
        <v>16541</v>
      </c>
      <c r="D3904" s="242" t="s">
        <v>4742</v>
      </c>
      <c r="E3904" s="242" t="s">
        <v>14150</v>
      </c>
      <c r="F3904" s="242"/>
      <c r="G3904" s="240">
        <v>60</v>
      </c>
      <c r="H3904" s="241">
        <v>0</v>
      </c>
      <c r="I3904" s="242" t="s">
        <v>4830</v>
      </c>
      <c r="J3904" s="242" t="s">
        <v>4831</v>
      </c>
      <c r="K3904" s="242" t="s">
        <v>4729</v>
      </c>
      <c r="L3904" s="242" t="s">
        <v>4832</v>
      </c>
      <c r="M3904" s="242" t="s">
        <v>5158</v>
      </c>
      <c r="N3904" s="242"/>
      <c r="O3904" s="242" t="s">
        <v>18819</v>
      </c>
      <c r="P3904" s="242" t="s">
        <v>14128</v>
      </c>
      <c r="Q3904" s="242" t="s">
        <v>8494</v>
      </c>
    </row>
    <row r="3905" spans="1:17">
      <c r="A3905" s="242" t="s">
        <v>16542</v>
      </c>
      <c r="B3905" s="242" t="s">
        <v>14362</v>
      </c>
      <c r="C3905" s="242" t="s">
        <v>16543</v>
      </c>
      <c r="D3905" s="242"/>
      <c r="E3905" s="242" t="s">
        <v>14130</v>
      </c>
      <c r="F3905" s="242" t="s">
        <v>4742</v>
      </c>
      <c r="G3905" s="240">
        <v>60</v>
      </c>
      <c r="H3905" s="241">
        <v>0</v>
      </c>
      <c r="I3905" s="242" t="s">
        <v>4808</v>
      </c>
      <c r="J3905" s="242" t="s">
        <v>4809</v>
      </c>
      <c r="K3905" s="242" t="s">
        <v>4729</v>
      </c>
      <c r="L3905" s="242" t="s">
        <v>4730</v>
      </c>
      <c r="M3905" s="242" t="s">
        <v>5113</v>
      </c>
      <c r="N3905" s="242"/>
      <c r="O3905" s="242" t="s">
        <v>18819</v>
      </c>
      <c r="P3905" s="242" t="s">
        <v>14128</v>
      </c>
      <c r="Q3905" s="242" t="s">
        <v>4733</v>
      </c>
    </row>
    <row r="3906" spans="1:17">
      <c r="A3906" s="242" t="s">
        <v>16544</v>
      </c>
      <c r="B3906" s="242" t="s">
        <v>14362</v>
      </c>
      <c r="C3906" s="242" t="s">
        <v>16545</v>
      </c>
      <c r="D3906" s="242"/>
      <c r="E3906" s="242" t="s">
        <v>14130</v>
      </c>
      <c r="F3906" s="242" t="s">
        <v>4742</v>
      </c>
      <c r="G3906" s="240">
        <v>60</v>
      </c>
      <c r="H3906" s="241">
        <v>0</v>
      </c>
      <c r="I3906" s="242" t="s">
        <v>4808</v>
      </c>
      <c r="J3906" s="242" t="s">
        <v>4809</v>
      </c>
      <c r="K3906" s="242" t="s">
        <v>4729</v>
      </c>
      <c r="L3906" s="242" t="s">
        <v>4730</v>
      </c>
      <c r="M3906" s="242" t="s">
        <v>5113</v>
      </c>
      <c r="N3906" s="242"/>
      <c r="O3906" s="242" t="s">
        <v>18819</v>
      </c>
      <c r="P3906" s="242" t="s">
        <v>14128</v>
      </c>
      <c r="Q3906" s="242" t="s">
        <v>4733</v>
      </c>
    </row>
    <row r="3907" spans="1:17">
      <c r="A3907" s="242" t="s">
        <v>16546</v>
      </c>
      <c r="B3907" s="242" t="s">
        <v>14368</v>
      </c>
      <c r="C3907" s="242" t="s">
        <v>16547</v>
      </c>
      <c r="D3907" s="242" t="s">
        <v>4742</v>
      </c>
      <c r="E3907" s="242" t="s">
        <v>14150</v>
      </c>
      <c r="F3907" s="242"/>
      <c r="G3907" s="240">
        <v>60</v>
      </c>
      <c r="H3907" s="241">
        <v>0</v>
      </c>
      <c r="I3907" s="242" t="s">
        <v>9474</v>
      </c>
      <c r="J3907" s="242" t="s">
        <v>9475</v>
      </c>
      <c r="K3907" s="242" t="s">
        <v>4729</v>
      </c>
      <c r="L3907" s="242" t="s">
        <v>4832</v>
      </c>
      <c r="M3907" s="242" t="s">
        <v>5212</v>
      </c>
      <c r="N3907" s="242"/>
      <c r="O3907" s="242" t="s">
        <v>18819</v>
      </c>
      <c r="P3907" s="242" t="s">
        <v>14128</v>
      </c>
      <c r="Q3907" s="242" t="s">
        <v>8494</v>
      </c>
    </row>
    <row r="3908" spans="1:17">
      <c r="A3908" s="242" t="s">
        <v>16548</v>
      </c>
      <c r="B3908" s="242" t="s">
        <v>14368</v>
      </c>
      <c r="C3908" s="242" t="s">
        <v>16549</v>
      </c>
      <c r="D3908" s="242" t="s">
        <v>4742</v>
      </c>
      <c r="E3908" s="242" t="s">
        <v>14150</v>
      </c>
      <c r="F3908" s="242"/>
      <c r="G3908" s="240">
        <v>60</v>
      </c>
      <c r="H3908" s="241">
        <v>0</v>
      </c>
      <c r="I3908" s="242" t="s">
        <v>4842</v>
      </c>
      <c r="J3908" s="242" t="s">
        <v>4843</v>
      </c>
      <c r="K3908" s="242" t="s">
        <v>4729</v>
      </c>
      <c r="L3908" s="242" t="s">
        <v>4832</v>
      </c>
      <c r="M3908" s="242" t="s">
        <v>5202</v>
      </c>
      <c r="N3908" s="242"/>
      <c r="O3908" s="242" t="s">
        <v>18819</v>
      </c>
      <c r="P3908" s="242" t="s">
        <v>14128</v>
      </c>
      <c r="Q3908" s="242" t="s">
        <v>8494</v>
      </c>
    </row>
    <row r="3909" spans="1:17">
      <c r="A3909" s="242" t="s">
        <v>16550</v>
      </c>
      <c r="B3909" s="242" t="s">
        <v>14362</v>
      </c>
      <c r="C3909" s="242" t="s">
        <v>16551</v>
      </c>
      <c r="D3909" s="242"/>
      <c r="E3909" s="242" t="s">
        <v>14130</v>
      </c>
      <c r="F3909" s="242" t="s">
        <v>4742</v>
      </c>
      <c r="G3909" s="240">
        <v>60</v>
      </c>
      <c r="H3909" s="241">
        <v>0</v>
      </c>
      <c r="I3909" s="242" t="s">
        <v>4775</v>
      </c>
      <c r="J3909" s="242" t="s">
        <v>4776</v>
      </c>
      <c r="K3909" s="242" t="s">
        <v>4729</v>
      </c>
      <c r="L3909" s="242" t="s">
        <v>4730</v>
      </c>
      <c r="M3909" s="242" t="s">
        <v>4926</v>
      </c>
      <c r="N3909" s="242" t="s">
        <v>7354</v>
      </c>
      <c r="O3909" s="242" t="s">
        <v>18819</v>
      </c>
      <c r="P3909" s="242" t="s">
        <v>14128</v>
      </c>
      <c r="Q3909" s="242" t="s">
        <v>4733</v>
      </c>
    </row>
    <row r="3910" spans="1:17">
      <c r="A3910" s="242" t="s">
        <v>16552</v>
      </c>
      <c r="B3910" s="242" t="s">
        <v>14368</v>
      </c>
      <c r="C3910" s="242" t="s">
        <v>16553</v>
      </c>
      <c r="D3910" s="242" t="s">
        <v>4742</v>
      </c>
      <c r="E3910" s="242" t="s">
        <v>14150</v>
      </c>
      <c r="F3910" s="242"/>
      <c r="G3910" s="240">
        <v>60</v>
      </c>
      <c r="H3910" s="241">
        <v>0</v>
      </c>
      <c r="I3910" s="242" t="s">
        <v>4830</v>
      </c>
      <c r="J3910" s="242" t="s">
        <v>4831</v>
      </c>
      <c r="K3910" s="242" t="s">
        <v>4729</v>
      </c>
      <c r="L3910" s="242" t="s">
        <v>4832</v>
      </c>
      <c r="M3910" s="242" t="s">
        <v>4901</v>
      </c>
      <c r="N3910" s="242"/>
      <c r="O3910" s="242" t="s">
        <v>18819</v>
      </c>
      <c r="P3910" s="242" t="s">
        <v>14128</v>
      </c>
      <c r="Q3910" s="242" t="s">
        <v>8494</v>
      </c>
    </row>
    <row r="3911" spans="1:17">
      <c r="A3911" s="242" t="s">
        <v>16554</v>
      </c>
      <c r="B3911" s="242" t="s">
        <v>14368</v>
      </c>
      <c r="C3911" s="242" t="s">
        <v>16555</v>
      </c>
      <c r="D3911" s="242" t="s">
        <v>4742</v>
      </c>
      <c r="E3911" s="242" t="s">
        <v>14150</v>
      </c>
      <c r="F3911" s="242"/>
      <c r="G3911" s="240">
        <v>60</v>
      </c>
      <c r="H3911" s="241">
        <v>0</v>
      </c>
      <c r="I3911" s="242" t="s">
        <v>4830</v>
      </c>
      <c r="J3911" s="242" t="s">
        <v>4831</v>
      </c>
      <c r="K3911" s="242" t="s">
        <v>4729</v>
      </c>
      <c r="L3911" s="242" t="s">
        <v>4832</v>
      </c>
      <c r="M3911" s="242" t="s">
        <v>5222</v>
      </c>
      <c r="N3911" s="242"/>
      <c r="O3911" s="242" t="s">
        <v>18819</v>
      </c>
      <c r="P3911" s="242" t="s">
        <v>14128</v>
      </c>
      <c r="Q3911" s="242" t="s">
        <v>8494</v>
      </c>
    </row>
    <row r="3912" spans="1:17">
      <c r="A3912" s="242" t="s">
        <v>16556</v>
      </c>
      <c r="B3912" s="242" t="s">
        <v>14362</v>
      </c>
      <c r="C3912" s="242" t="s">
        <v>16557</v>
      </c>
      <c r="D3912" s="242"/>
      <c r="E3912" s="242" t="s">
        <v>14130</v>
      </c>
      <c r="F3912" s="242" t="s">
        <v>4742</v>
      </c>
      <c r="G3912" s="240">
        <v>60</v>
      </c>
      <c r="H3912" s="241">
        <v>0</v>
      </c>
      <c r="I3912" s="242" t="s">
        <v>4931</v>
      </c>
      <c r="J3912" s="242" t="s">
        <v>4932</v>
      </c>
      <c r="K3912" s="242" t="s">
        <v>4729</v>
      </c>
      <c r="L3912" s="242" t="s">
        <v>4730</v>
      </c>
      <c r="M3912" s="242" t="s">
        <v>5113</v>
      </c>
      <c r="N3912" s="242"/>
      <c r="O3912" s="242" t="s">
        <v>18819</v>
      </c>
      <c r="P3912" s="242" t="s">
        <v>14128</v>
      </c>
      <c r="Q3912" s="242" t="s">
        <v>4733</v>
      </c>
    </row>
    <row r="3913" spans="1:17">
      <c r="A3913" s="242" t="s">
        <v>16558</v>
      </c>
      <c r="B3913" s="242" t="s">
        <v>14362</v>
      </c>
      <c r="C3913" s="242" t="s">
        <v>16559</v>
      </c>
      <c r="D3913" s="242"/>
      <c r="E3913" s="242" t="s">
        <v>14130</v>
      </c>
      <c r="F3913" s="242" t="s">
        <v>4742</v>
      </c>
      <c r="G3913" s="240">
        <v>60</v>
      </c>
      <c r="H3913" s="241">
        <v>0</v>
      </c>
      <c r="I3913" s="242" t="s">
        <v>4747</v>
      </c>
      <c r="J3913" s="242" t="s">
        <v>4748</v>
      </c>
      <c r="K3913" s="242" t="s">
        <v>4729</v>
      </c>
      <c r="L3913" s="242" t="s">
        <v>4730</v>
      </c>
      <c r="M3913" s="242" t="s">
        <v>4908</v>
      </c>
      <c r="N3913" s="242" t="s">
        <v>7228</v>
      </c>
      <c r="O3913" s="242" t="s">
        <v>18819</v>
      </c>
      <c r="P3913" s="242" t="s">
        <v>14128</v>
      </c>
      <c r="Q3913" s="242" t="s">
        <v>4733</v>
      </c>
    </row>
    <row r="3914" spans="1:17">
      <c r="A3914" s="242" t="s">
        <v>16560</v>
      </c>
      <c r="B3914" s="242" t="s">
        <v>14362</v>
      </c>
      <c r="C3914" s="242" t="s">
        <v>16561</v>
      </c>
      <c r="D3914" s="242"/>
      <c r="E3914" s="242" t="s">
        <v>14130</v>
      </c>
      <c r="F3914" s="242" t="s">
        <v>4742</v>
      </c>
      <c r="G3914" s="240">
        <v>60</v>
      </c>
      <c r="H3914" s="241">
        <v>0</v>
      </c>
      <c r="I3914" s="242" t="s">
        <v>4780</v>
      </c>
      <c r="J3914" s="242" t="s">
        <v>4781</v>
      </c>
      <c r="K3914" s="242" t="s">
        <v>4729</v>
      </c>
      <c r="L3914" s="242" t="s">
        <v>4730</v>
      </c>
      <c r="M3914" s="242" t="s">
        <v>6439</v>
      </c>
      <c r="N3914" s="242"/>
      <c r="O3914" s="242" t="s">
        <v>18819</v>
      </c>
      <c r="P3914" s="242" t="s">
        <v>14128</v>
      </c>
      <c r="Q3914" s="242" t="s">
        <v>4733</v>
      </c>
    </row>
    <row r="3915" spans="1:17">
      <c r="A3915" s="242" t="s">
        <v>16562</v>
      </c>
      <c r="B3915" s="242" t="s">
        <v>14368</v>
      </c>
      <c r="C3915" s="242" t="s">
        <v>16563</v>
      </c>
      <c r="D3915" s="242" t="s">
        <v>4742</v>
      </c>
      <c r="E3915" s="242" t="s">
        <v>14150</v>
      </c>
      <c r="F3915" s="242"/>
      <c r="G3915" s="240">
        <v>60</v>
      </c>
      <c r="H3915" s="241">
        <v>0</v>
      </c>
      <c r="I3915" s="242" t="s">
        <v>4830</v>
      </c>
      <c r="J3915" s="242" t="s">
        <v>4831</v>
      </c>
      <c r="K3915" s="242" t="s">
        <v>4729</v>
      </c>
      <c r="L3915" s="242" t="s">
        <v>4832</v>
      </c>
      <c r="M3915" s="242" t="s">
        <v>5283</v>
      </c>
      <c r="N3915" s="242"/>
      <c r="O3915" s="242" t="s">
        <v>18819</v>
      </c>
      <c r="P3915" s="242" t="s">
        <v>14128</v>
      </c>
      <c r="Q3915" s="242" t="s">
        <v>8494</v>
      </c>
    </row>
    <row r="3916" spans="1:17">
      <c r="A3916" s="242" t="s">
        <v>16564</v>
      </c>
      <c r="B3916" s="242" t="s">
        <v>14368</v>
      </c>
      <c r="C3916" s="242" t="s">
        <v>16565</v>
      </c>
      <c r="D3916" s="242" t="s">
        <v>4742</v>
      </c>
      <c r="E3916" s="242" t="s">
        <v>14150</v>
      </c>
      <c r="F3916" s="242"/>
      <c r="G3916" s="240">
        <v>60</v>
      </c>
      <c r="H3916" s="241">
        <v>0</v>
      </c>
      <c r="I3916" s="242" t="s">
        <v>4830</v>
      </c>
      <c r="J3916" s="242" t="s">
        <v>4831</v>
      </c>
      <c r="K3916" s="242" t="s">
        <v>4729</v>
      </c>
      <c r="L3916" s="242" t="s">
        <v>4832</v>
      </c>
      <c r="M3916" s="242" t="s">
        <v>5222</v>
      </c>
      <c r="N3916" s="242"/>
      <c r="O3916" s="242" t="s">
        <v>18819</v>
      </c>
      <c r="P3916" s="242" t="s">
        <v>14128</v>
      </c>
      <c r="Q3916" s="242" t="s">
        <v>8494</v>
      </c>
    </row>
    <row r="3917" spans="1:17">
      <c r="A3917" s="242" t="s">
        <v>16566</v>
      </c>
      <c r="B3917" s="242" t="s">
        <v>14362</v>
      </c>
      <c r="C3917" s="242" t="s">
        <v>16567</v>
      </c>
      <c r="D3917" s="242"/>
      <c r="E3917" s="242" t="s">
        <v>14130</v>
      </c>
      <c r="F3917" s="242" t="s">
        <v>4742</v>
      </c>
      <c r="G3917" s="240">
        <v>60</v>
      </c>
      <c r="H3917" s="241">
        <v>0</v>
      </c>
      <c r="I3917" s="242" t="s">
        <v>4780</v>
      </c>
      <c r="J3917" s="242" t="s">
        <v>4781</v>
      </c>
      <c r="K3917" s="242" t="s">
        <v>4729</v>
      </c>
      <c r="L3917" s="242" t="s">
        <v>4730</v>
      </c>
      <c r="M3917" s="242" t="s">
        <v>6439</v>
      </c>
      <c r="N3917" s="242"/>
      <c r="O3917" s="242" t="s">
        <v>18819</v>
      </c>
      <c r="P3917" s="242" t="s">
        <v>14128</v>
      </c>
      <c r="Q3917" s="242" t="s">
        <v>4733</v>
      </c>
    </row>
    <row r="3918" spans="1:17">
      <c r="A3918" s="242" t="s">
        <v>16568</v>
      </c>
      <c r="B3918" s="242" t="s">
        <v>14368</v>
      </c>
      <c r="C3918" s="242" t="s">
        <v>16569</v>
      </c>
      <c r="D3918" s="242" t="s">
        <v>4742</v>
      </c>
      <c r="E3918" s="242" t="s">
        <v>14150</v>
      </c>
      <c r="F3918" s="242"/>
      <c r="G3918" s="240">
        <v>60</v>
      </c>
      <c r="H3918" s="241">
        <v>0</v>
      </c>
      <c r="I3918" s="242" t="s">
        <v>4842</v>
      </c>
      <c r="J3918" s="242" t="s">
        <v>4843</v>
      </c>
      <c r="K3918" s="242" t="s">
        <v>4729</v>
      </c>
      <c r="L3918" s="242" t="s">
        <v>4832</v>
      </c>
      <c r="M3918" s="242" t="s">
        <v>5202</v>
      </c>
      <c r="N3918" s="242"/>
      <c r="O3918" s="242" t="s">
        <v>18819</v>
      </c>
      <c r="P3918" s="242" t="s">
        <v>14128</v>
      </c>
      <c r="Q3918" s="242" t="s">
        <v>8494</v>
      </c>
    </row>
    <row r="3919" spans="1:17">
      <c r="A3919" s="242" t="s">
        <v>16570</v>
      </c>
      <c r="B3919" s="242" t="s">
        <v>14365</v>
      </c>
      <c r="C3919" s="242" t="s">
        <v>16571</v>
      </c>
      <c r="D3919" s="242" t="s">
        <v>4742</v>
      </c>
      <c r="E3919" s="242" t="s">
        <v>14150</v>
      </c>
      <c r="F3919" s="242"/>
      <c r="G3919" s="240">
        <v>60</v>
      </c>
      <c r="H3919" s="241">
        <v>0</v>
      </c>
      <c r="I3919" s="242" t="s">
        <v>4842</v>
      </c>
      <c r="J3919" s="242" t="s">
        <v>4843</v>
      </c>
      <c r="K3919" s="242" t="s">
        <v>4729</v>
      </c>
      <c r="L3919" s="242" t="s">
        <v>4832</v>
      </c>
      <c r="M3919" s="242" t="s">
        <v>5264</v>
      </c>
      <c r="N3919" s="242"/>
      <c r="O3919" s="242" t="s">
        <v>18819</v>
      </c>
      <c r="P3919" s="242" t="s">
        <v>14128</v>
      </c>
      <c r="Q3919" s="242" t="s">
        <v>8494</v>
      </c>
    </row>
    <row r="3920" spans="1:17">
      <c r="A3920" s="242" t="s">
        <v>16572</v>
      </c>
      <c r="B3920" s="242" t="s">
        <v>14368</v>
      </c>
      <c r="C3920" s="242" t="s">
        <v>16573</v>
      </c>
      <c r="D3920" s="242" t="s">
        <v>4742</v>
      </c>
      <c r="E3920" s="242" t="s">
        <v>14150</v>
      </c>
      <c r="F3920" s="242"/>
      <c r="G3920" s="240">
        <v>60</v>
      </c>
      <c r="H3920" s="241">
        <v>0</v>
      </c>
      <c r="I3920" s="242" t="s">
        <v>4830</v>
      </c>
      <c r="J3920" s="242" t="s">
        <v>4831</v>
      </c>
      <c r="K3920" s="242" t="s">
        <v>4729</v>
      </c>
      <c r="L3920" s="242" t="s">
        <v>4832</v>
      </c>
      <c r="M3920" s="242" t="s">
        <v>4901</v>
      </c>
      <c r="N3920" s="242"/>
      <c r="O3920" s="242" t="s">
        <v>18819</v>
      </c>
      <c r="P3920" s="242" t="s">
        <v>14128</v>
      </c>
      <c r="Q3920" s="242" t="s">
        <v>8494</v>
      </c>
    </row>
    <row r="3921" spans="1:17">
      <c r="A3921" s="242" t="s">
        <v>16574</v>
      </c>
      <c r="B3921" s="242" t="s">
        <v>14365</v>
      </c>
      <c r="C3921" s="242" t="s">
        <v>16575</v>
      </c>
      <c r="D3921" s="242" t="s">
        <v>4742</v>
      </c>
      <c r="E3921" s="242" t="s">
        <v>14150</v>
      </c>
      <c r="F3921" s="242"/>
      <c r="G3921" s="240">
        <v>60</v>
      </c>
      <c r="H3921" s="241">
        <v>0</v>
      </c>
      <c r="I3921" s="242" t="s">
        <v>4842</v>
      </c>
      <c r="J3921" s="242" t="s">
        <v>4843</v>
      </c>
      <c r="K3921" s="242" t="s">
        <v>4729</v>
      </c>
      <c r="L3921" s="242" t="s">
        <v>4832</v>
      </c>
      <c r="M3921" s="242" t="s">
        <v>5194</v>
      </c>
      <c r="N3921" s="242"/>
      <c r="O3921" s="242" t="s">
        <v>18819</v>
      </c>
      <c r="P3921" s="242" t="s">
        <v>14128</v>
      </c>
      <c r="Q3921" s="242" t="s">
        <v>8494</v>
      </c>
    </row>
    <row r="3922" spans="1:17">
      <c r="A3922" s="242" t="s">
        <v>16576</v>
      </c>
      <c r="B3922" s="242" t="s">
        <v>14368</v>
      </c>
      <c r="C3922" s="242" t="s">
        <v>16577</v>
      </c>
      <c r="D3922" s="242" t="s">
        <v>4742</v>
      </c>
      <c r="E3922" s="242" t="s">
        <v>14150</v>
      </c>
      <c r="F3922" s="242"/>
      <c r="G3922" s="240">
        <v>60</v>
      </c>
      <c r="H3922" s="241">
        <v>0</v>
      </c>
      <c r="I3922" s="242" t="s">
        <v>4830</v>
      </c>
      <c r="J3922" s="242" t="s">
        <v>4831</v>
      </c>
      <c r="K3922" s="242" t="s">
        <v>4729</v>
      </c>
      <c r="L3922" s="242" t="s">
        <v>4832</v>
      </c>
      <c r="M3922" s="242" t="s">
        <v>4901</v>
      </c>
      <c r="N3922" s="242"/>
      <c r="O3922" s="242" t="s">
        <v>18819</v>
      </c>
      <c r="P3922" s="242" t="s">
        <v>14128</v>
      </c>
      <c r="Q3922" s="242" t="s">
        <v>8494</v>
      </c>
    </row>
    <row r="3923" spans="1:17">
      <c r="A3923" s="242" t="s">
        <v>16578</v>
      </c>
      <c r="B3923" s="242" t="s">
        <v>14362</v>
      </c>
      <c r="C3923" s="242" t="s">
        <v>16579</v>
      </c>
      <c r="D3923" s="242"/>
      <c r="E3923" s="242" t="s">
        <v>14130</v>
      </c>
      <c r="F3923" s="242" t="s">
        <v>4742</v>
      </c>
      <c r="G3923" s="240">
        <v>60</v>
      </c>
      <c r="H3923" s="241">
        <v>0</v>
      </c>
      <c r="I3923" s="242" t="s">
        <v>4738</v>
      </c>
      <c r="J3923" s="242" t="s">
        <v>4739</v>
      </c>
      <c r="K3923" s="242" t="s">
        <v>4729</v>
      </c>
      <c r="L3923" s="242" t="s">
        <v>4730</v>
      </c>
      <c r="M3923" s="242" t="s">
        <v>4785</v>
      </c>
      <c r="N3923" s="242"/>
      <c r="O3923" s="242" t="s">
        <v>18819</v>
      </c>
      <c r="P3923" s="242" t="s">
        <v>14128</v>
      </c>
      <c r="Q3923" s="242" t="s">
        <v>4733</v>
      </c>
    </row>
    <row r="3924" spans="1:17">
      <c r="A3924" s="242" t="s">
        <v>16580</v>
      </c>
      <c r="B3924" s="242" t="s">
        <v>14362</v>
      </c>
      <c r="C3924" s="242" t="s">
        <v>16581</v>
      </c>
      <c r="D3924" s="242"/>
      <c r="E3924" s="242" t="s">
        <v>14130</v>
      </c>
      <c r="F3924" s="242" t="s">
        <v>4742</v>
      </c>
      <c r="G3924" s="240">
        <v>60</v>
      </c>
      <c r="H3924" s="241">
        <v>0</v>
      </c>
      <c r="I3924" s="242" t="s">
        <v>4775</v>
      </c>
      <c r="J3924" s="242" t="s">
        <v>4776</v>
      </c>
      <c r="K3924" s="242" t="s">
        <v>4729</v>
      </c>
      <c r="L3924" s="242" t="s">
        <v>4730</v>
      </c>
      <c r="M3924" s="242" t="s">
        <v>4908</v>
      </c>
      <c r="N3924" s="242" t="s">
        <v>7699</v>
      </c>
      <c r="O3924" s="242" t="s">
        <v>18819</v>
      </c>
      <c r="P3924" s="242" t="s">
        <v>14128</v>
      </c>
      <c r="Q3924" s="242" t="s">
        <v>4733</v>
      </c>
    </row>
    <row r="3925" spans="1:17">
      <c r="A3925" s="242" t="s">
        <v>16582</v>
      </c>
      <c r="B3925" s="242" t="s">
        <v>14368</v>
      </c>
      <c r="C3925" s="242" t="s">
        <v>16583</v>
      </c>
      <c r="D3925" s="242" t="s">
        <v>4742</v>
      </c>
      <c r="E3925" s="242" t="s">
        <v>14150</v>
      </c>
      <c r="F3925" s="242"/>
      <c r="G3925" s="240">
        <v>60</v>
      </c>
      <c r="H3925" s="241">
        <v>0</v>
      </c>
      <c r="I3925" s="242" t="s">
        <v>4830</v>
      </c>
      <c r="J3925" s="242" t="s">
        <v>4831</v>
      </c>
      <c r="K3925" s="242" t="s">
        <v>4729</v>
      </c>
      <c r="L3925" s="242" t="s">
        <v>4832</v>
      </c>
      <c r="M3925" s="242" t="s">
        <v>4901</v>
      </c>
      <c r="N3925" s="242"/>
      <c r="O3925" s="242" t="s">
        <v>18819</v>
      </c>
      <c r="P3925" s="242" t="s">
        <v>14128</v>
      </c>
      <c r="Q3925" s="242" t="s">
        <v>8494</v>
      </c>
    </row>
    <row r="3926" spans="1:17">
      <c r="A3926" s="242" t="s">
        <v>16584</v>
      </c>
      <c r="B3926" s="242" t="s">
        <v>14362</v>
      </c>
      <c r="C3926" s="242" t="s">
        <v>16585</v>
      </c>
      <c r="D3926" s="242"/>
      <c r="E3926" s="242" t="s">
        <v>14130</v>
      </c>
      <c r="F3926" s="242" t="s">
        <v>4742</v>
      </c>
      <c r="G3926" s="240">
        <v>60</v>
      </c>
      <c r="H3926" s="241">
        <v>0</v>
      </c>
      <c r="I3926" s="242" t="s">
        <v>4747</v>
      </c>
      <c r="J3926" s="242" t="s">
        <v>4748</v>
      </c>
      <c r="K3926" s="242" t="s">
        <v>4729</v>
      </c>
      <c r="L3926" s="242" t="s">
        <v>4730</v>
      </c>
      <c r="M3926" s="242" t="s">
        <v>4857</v>
      </c>
      <c r="N3926" s="242"/>
      <c r="O3926" s="242" t="s">
        <v>18819</v>
      </c>
      <c r="P3926" s="242" t="s">
        <v>14128</v>
      </c>
      <c r="Q3926" s="242" t="s">
        <v>4733</v>
      </c>
    </row>
    <row r="3927" spans="1:17">
      <c r="A3927" s="242" t="s">
        <v>16586</v>
      </c>
      <c r="B3927" s="242" t="s">
        <v>14362</v>
      </c>
      <c r="C3927" s="242" t="s">
        <v>16587</v>
      </c>
      <c r="D3927" s="242"/>
      <c r="E3927" s="242" t="s">
        <v>14130</v>
      </c>
      <c r="F3927" s="242" t="s">
        <v>4742</v>
      </c>
      <c r="G3927" s="240">
        <v>60</v>
      </c>
      <c r="H3927" s="241">
        <v>0</v>
      </c>
      <c r="I3927" s="242" t="s">
        <v>4808</v>
      </c>
      <c r="J3927" s="242" t="s">
        <v>4809</v>
      </c>
      <c r="K3927" s="242" t="s">
        <v>4729</v>
      </c>
      <c r="L3927" s="242" t="s">
        <v>4730</v>
      </c>
      <c r="M3927" s="242" t="s">
        <v>5113</v>
      </c>
      <c r="N3927" s="242"/>
      <c r="O3927" s="242" t="s">
        <v>18819</v>
      </c>
      <c r="P3927" s="242" t="s">
        <v>14128</v>
      </c>
      <c r="Q3927" s="242" t="s">
        <v>4733</v>
      </c>
    </row>
    <row r="3928" spans="1:17">
      <c r="A3928" s="242" t="s">
        <v>16588</v>
      </c>
      <c r="B3928" s="242" t="s">
        <v>14362</v>
      </c>
      <c r="C3928" s="242" t="s">
        <v>16589</v>
      </c>
      <c r="D3928" s="242"/>
      <c r="E3928" s="242" t="s">
        <v>14130</v>
      </c>
      <c r="F3928" s="242" t="s">
        <v>4742</v>
      </c>
      <c r="G3928" s="240">
        <v>60</v>
      </c>
      <c r="H3928" s="241">
        <v>0</v>
      </c>
      <c r="I3928" s="242" t="s">
        <v>4738</v>
      </c>
      <c r="J3928" s="242" t="s">
        <v>4739</v>
      </c>
      <c r="K3928" s="242" t="s">
        <v>4729</v>
      </c>
      <c r="L3928" s="242" t="s">
        <v>4730</v>
      </c>
      <c r="M3928" s="242" t="s">
        <v>4813</v>
      </c>
      <c r="N3928" s="242"/>
      <c r="O3928" s="242" t="s">
        <v>18819</v>
      </c>
      <c r="P3928" s="242" t="s">
        <v>14128</v>
      </c>
      <c r="Q3928" s="242" t="s">
        <v>4733</v>
      </c>
    </row>
    <row r="3929" spans="1:17">
      <c r="A3929" s="242" t="s">
        <v>16590</v>
      </c>
      <c r="B3929" s="242" t="s">
        <v>14368</v>
      </c>
      <c r="C3929" s="242" t="s">
        <v>16591</v>
      </c>
      <c r="D3929" s="242" t="s">
        <v>4742</v>
      </c>
      <c r="E3929" s="242" t="s">
        <v>14150</v>
      </c>
      <c r="F3929" s="242"/>
      <c r="G3929" s="240">
        <v>60</v>
      </c>
      <c r="H3929" s="241">
        <v>0</v>
      </c>
      <c r="I3929" s="242" t="s">
        <v>4830</v>
      </c>
      <c r="J3929" s="242" t="s">
        <v>4831</v>
      </c>
      <c r="K3929" s="242" t="s">
        <v>4729</v>
      </c>
      <c r="L3929" s="242" t="s">
        <v>4832</v>
      </c>
      <c r="M3929" s="242" t="s">
        <v>5283</v>
      </c>
      <c r="N3929" s="242"/>
      <c r="O3929" s="242" t="s">
        <v>18819</v>
      </c>
      <c r="P3929" s="242" t="s">
        <v>14128</v>
      </c>
      <c r="Q3929" s="242" t="s">
        <v>8494</v>
      </c>
    </row>
    <row r="3930" spans="1:17">
      <c r="A3930" s="242" t="s">
        <v>16592</v>
      </c>
      <c r="B3930" s="242" t="s">
        <v>14362</v>
      </c>
      <c r="C3930" s="242" t="s">
        <v>16593</v>
      </c>
      <c r="D3930" s="242"/>
      <c r="E3930" s="242" t="s">
        <v>14130</v>
      </c>
      <c r="F3930" s="242" t="s">
        <v>4742</v>
      </c>
      <c r="G3930" s="240">
        <v>60</v>
      </c>
      <c r="H3930" s="241">
        <v>0</v>
      </c>
      <c r="I3930" s="242" t="s">
        <v>4738</v>
      </c>
      <c r="J3930" s="242" t="s">
        <v>4739</v>
      </c>
      <c r="K3930" s="242" t="s">
        <v>4729</v>
      </c>
      <c r="L3930" s="242" t="s">
        <v>4730</v>
      </c>
      <c r="M3930" s="242" t="s">
        <v>5320</v>
      </c>
      <c r="N3930" s="242"/>
      <c r="O3930" s="242" t="s">
        <v>18819</v>
      </c>
      <c r="P3930" s="242" t="s">
        <v>14128</v>
      </c>
      <c r="Q3930" s="242" t="s">
        <v>4733</v>
      </c>
    </row>
    <row r="3931" spans="1:17">
      <c r="A3931" s="242" t="s">
        <v>16594</v>
      </c>
      <c r="B3931" s="242" t="s">
        <v>14368</v>
      </c>
      <c r="C3931" s="242" t="s">
        <v>16595</v>
      </c>
      <c r="D3931" s="242" t="s">
        <v>4742</v>
      </c>
      <c r="E3931" s="242" t="s">
        <v>14150</v>
      </c>
      <c r="F3931" s="242"/>
      <c r="G3931" s="240">
        <v>60</v>
      </c>
      <c r="H3931" s="241">
        <v>0</v>
      </c>
      <c r="I3931" s="242" t="s">
        <v>4842</v>
      </c>
      <c r="J3931" s="242" t="s">
        <v>4843</v>
      </c>
      <c r="K3931" s="242" t="s">
        <v>4729</v>
      </c>
      <c r="L3931" s="242" t="s">
        <v>4832</v>
      </c>
      <c r="M3931" s="242" t="s">
        <v>4844</v>
      </c>
      <c r="N3931" s="242"/>
      <c r="O3931" s="242" t="s">
        <v>18819</v>
      </c>
      <c r="P3931" s="242" t="s">
        <v>14128</v>
      </c>
      <c r="Q3931" s="242" t="s">
        <v>8494</v>
      </c>
    </row>
    <row r="3932" spans="1:17">
      <c r="A3932" s="242" t="s">
        <v>16596</v>
      </c>
      <c r="B3932" s="242" t="s">
        <v>16597</v>
      </c>
      <c r="C3932" s="242" t="s">
        <v>16598</v>
      </c>
      <c r="D3932" s="242"/>
      <c r="E3932" s="242" t="s">
        <v>14360</v>
      </c>
      <c r="F3932" s="242"/>
      <c r="G3932" s="240">
        <v>60</v>
      </c>
      <c r="H3932" s="241">
        <v>0</v>
      </c>
      <c r="I3932" s="242" t="s">
        <v>4775</v>
      </c>
      <c r="J3932" s="242" t="s">
        <v>4776</v>
      </c>
      <c r="K3932" s="242" t="s">
        <v>4729</v>
      </c>
      <c r="L3932" s="242" t="s">
        <v>4797</v>
      </c>
      <c r="M3932" s="242" t="s">
        <v>4798</v>
      </c>
      <c r="N3932" s="242"/>
      <c r="O3932" s="242" t="s">
        <v>18819</v>
      </c>
      <c r="P3932" s="242" t="s">
        <v>14128</v>
      </c>
      <c r="Q3932" s="242" t="s">
        <v>4733</v>
      </c>
    </row>
    <row r="3933" spans="1:17">
      <c r="A3933" s="242" t="s">
        <v>16599</v>
      </c>
      <c r="B3933" s="242" t="s">
        <v>14362</v>
      </c>
      <c r="C3933" s="242" t="s">
        <v>16600</v>
      </c>
      <c r="D3933" s="242"/>
      <c r="E3933" s="242" t="s">
        <v>14130</v>
      </c>
      <c r="F3933" s="242" t="s">
        <v>4742</v>
      </c>
      <c r="G3933" s="240">
        <v>60</v>
      </c>
      <c r="H3933" s="241">
        <v>0</v>
      </c>
      <c r="I3933" s="242" t="s">
        <v>4747</v>
      </c>
      <c r="J3933" s="242" t="s">
        <v>4748</v>
      </c>
      <c r="K3933" s="242" t="s">
        <v>4729</v>
      </c>
      <c r="L3933" s="242" t="s">
        <v>4730</v>
      </c>
      <c r="M3933" s="242" t="s">
        <v>4908</v>
      </c>
      <c r="N3933" s="242" t="s">
        <v>7228</v>
      </c>
      <c r="O3933" s="242" t="s">
        <v>18819</v>
      </c>
      <c r="P3933" s="242" t="s">
        <v>14128</v>
      </c>
      <c r="Q3933" s="242" t="s">
        <v>4733</v>
      </c>
    </row>
    <row r="3934" spans="1:17">
      <c r="A3934" s="242" t="s">
        <v>16601</v>
      </c>
      <c r="B3934" s="242" t="s">
        <v>14362</v>
      </c>
      <c r="C3934" s="242" t="s">
        <v>16602</v>
      </c>
      <c r="D3934" s="242"/>
      <c r="E3934" s="242" t="s">
        <v>14130</v>
      </c>
      <c r="F3934" s="242" t="s">
        <v>4742</v>
      </c>
      <c r="G3934" s="240">
        <v>60</v>
      </c>
      <c r="H3934" s="241">
        <v>0</v>
      </c>
      <c r="I3934" s="242" t="s">
        <v>4780</v>
      </c>
      <c r="J3934" s="242" t="s">
        <v>4781</v>
      </c>
      <c r="K3934" s="242" t="s">
        <v>4729</v>
      </c>
      <c r="L3934" s="242" t="s">
        <v>4730</v>
      </c>
      <c r="M3934" s="242" t="s">
        <v>4872</v>
      </c>
      <c r="N3934" s="242"/>
      <c r="O3934" s="242" t="s">
        <v>18819</v>
      </c>
      <c r="P3934" s="242" t="s">
        <v>14128</v>
      </c>
      <c r="Q3934" s="242" t="s">
        <v>4733</v>
      </c>
    </row>
    <row r="3935" spans="1:17">
      <c r="A3935" s="242" t="s">
        <v>16603</v>
      </c>
      <c r="B3935" s="242" t="s">
        <v>14368</v>
      </c>
      <c r="C3935" s="242" t="s">
        <v>16604</v>
      </c>
      <c r="D3935" s="242" t="s">
        <v>4742</v>
      </c>
      <c r="E3935" s="242" t="s">
        <v>14150</v>
      </c>
      <c r="F3935" s="242"/>
      <c r="G3935" s="240">
        <v>60</v>
      </c>
      <c r="H3935" s="241">
        <v>0</v>
      </c>
      <c r="I3935" s="242" t="s">
        <v>9474</v>
      </c>
      <c r="J3935" s="242" t="s">
        <v>9475</v>
      </c>
      <c r="K3935" s="242" t="s">
        <v>4729</v>
      </c>
      <c r="L3935" s="242" t="s">
        <v>4832</v>
      </c>
      <c r="M3935" s="242" t="s">
        <v>5212</v>
      </c>
      <c r="N3935" s="242"/>
      <c r="O3935" s="242" t="s">
        <v>18819</v>
      </c>
      <c r="P3935" s="242" t="s">
        <v>14128</v>
      </c>
      <c r="Q3935" s="242" t="s">
        <v>8494</v>
      </c>
    </row>
    <row r="3936" spans="1:17">
      <c r="A3936" s="242" t="s">
        <v>16605</v>
      </c>
      <c r="B3936" s="242" t="s">
        <v>14362</v>
      </c>
      <c r="C3936" s="242" t="s">
        <v>16606</v>
      </c>
      <c r="D3936" s="242"/>
      <c r="E3936" s="242" t="s">
        <v>14130</v>
      </c>
      <c r="F3936" s="242" t="s">
        <v>4742</v>
      </c>
      <c r="G3936" s="240">
        <v>60</v>
      </c>
      <c r="H3936" s="241">
        <v>0</v>
      </c>
      <c r="I3936" s="242" t="s">
        <v>4780</v>
      </c>
      <c r="J3936" s="242" t="s">
        <v>4781</v>
      </c>
      <c r="K3936" s="242" t="s">
        <v>4729</v>
      </c>
      <c r="L3936" s="242" t="s">
        <v>4730</v>
      </c>
      <c r="M3936" s="242" t="s">
        <v>4872</v>
      </c>
      <c r="N3936" s="242"/>
      <c r="O3936" s="242" t="s">
        <v>18819</v>
      </c>
      <c r="P3936" s="242" t="s">
        <v>14128</v>
      </c>
      <c r="Q3936" s="242" t="s">
        <v>4733</v>
      </c>
    </row>
    <row r="3937" spans="1:17">
      <c r="A3937" s="242" t="s">
        <v>16607</v>
      </c>
      <c r="B3937" s="242" t="s">
        <v>14388</v>
      </c>
      <c r="C3937" s="242" t="s">
        <v>16608</v>
      </c>
      <c r="D3937" s="242"/>
      <c r="E3937" s="242" t="s">
        <v>14130</v>
      </c>
      <c r="F3937" s="242" t="s">
        <v>4742</v>
      </c>
      <c r="G3937" s="240">
        <v>60</v>
      </c>
      <c r="H3937" s="241">
        <v>0</v>
      </c>
      <c r="I3937" s="242" t="s">
        <v>4780</v>
      </c>
      <c r="J3937" s="242" t="s">
        <v>4781</v>
      </c>
      <c r="K3937" s="242" t="s">
        <v>4729</v>
      </c>
      <c r="L3937" s="242" t="s">
        <v>4730</v>
      </c>
      <c r="M3937" s="242" t="s">
        <v>4937</v>
      </c>
      <c r="N3937" s="242"/>
      <c r="O3937" s="242" t="s">
        <v>18819</v>
      </c>
      <c r="P3937" s="242" t="s">
        <v>14128</v>
      </c>
      <c r="Q3937" s="242" t="s">
        <v>4733</v>
      </c>
    </row>
    <row r="3938" spans="1:17">
      <c r="A3938" s="242" t="s">
        <v>16609</v>
      </c>
      <c r="B3938" s="242" t="s">
        <v>14362</v>
      </c>
      <c r="C3938" s="242" t="s">
        <v>16610</v>
      </c>
      <c r="D3938" s="242"/>
      <c r="E3938" s="242" t="s">
        <v>14130</v>
      </c>
      <c r="F3938" s="242" t="s">
        <v>4742</v>
      </c>
      <c r="G3938" s="240">
        <v>60</v>
      </c>
      <c r="H3938" s="241">
        <v>0</v>
      </c>
      <c r="I3938" s="242" t="s">
        <v>4780</v>
      </c>
      <c r="J3938" s="242" t="s">
        <v>4781</v>
      </c>
      <c r="K3938" s="242" t="s">
        <v>4729</v>
      </c>
      <c r="L3938" s="242" t="s">
        <v>4730</v>
      </c>
      <c r="M3938" s="242" t="s">
        <v>4872</v>
      </c>
      <c r="N3938" s="242"/>
      <c r="O3938" s="242" t="s">
        <v>18819</v>
      </c>
      <c r="P3938" s="242" t="s">
        <v>14128</v>
      </c>
      <c r="Q3938" s="242" t="s">
        <v>4733</v>
      </c>
    </row>
    <row r="3939" spans="1:17">
      <c r="A3939" s="242" t="s">
        <v>16611</v>
      </c>
      <c r="B3939" s="242" t="s">
        <v>14362</v>
      </c>
      <c r="C3939" s="242" t="s">
        <v>16612</v>
      </c>
      <c r="D3939" s="242"/>
      <c r="E3939" s="242" t="s">
        <v>14130</v>
      </c>
      <c r="F3939" s="242" t="s">
        <v>4742</v>
      </c>
      <c r="G3939" s="240">
        <v>60</v>
      </c>
      <c r="H3939" s="241">
        <v>0</v>
      </c>
      <c r="I3939" s="242" t="s">
        <v>4747</v>
      </c>
      <c r="J3939" s="242" t="s">
        <v>4748</v>
      </c>
      <c r="K3939" s="242" t="s">
        <v>4729</v>
      </c>
      <c r="L3939" s="242" t="s">
        <v>4730</v>
      </c>
      <c r="M3939" s="242" t="s">
        <v>4908</v>
      </c>
      <c r="N3939" s="242" t="s">
        <v>7699</v>
      </c>
      <c r="O3939" s="242" t="s">
        <v>18819</v>
      </c>
      <c r="P3939" s="242" t="s">
        <v>14128</v>
      </c>
      <c r="Q3939" s="242" t="s">
        <v>4733</v>
      </c>
    </row>
    <row r="3940" spans="1:17">
      <c r="A3940" s="242" t="s">
        <v>16613</v>
      </c>
      <c r="B3940" s="242" t="s">
        <v>14362</v>
      </c>
      <c r="C3940" s="242" t="s">
        <v>16614</v>
      </c>
      <c r="D3940" s="242"/>
      <c r="E3940" s="242" t="s">
        <v>14130</v>
      </c>
      <c r="F3940" s="242" t="s">
        <v>4742</v>
      </c>
      <c r="G3940" s="240">
        <v>60</v>
      </c>
      <c r="H3940" s="241">
        <v>0</v>
      </c>
      <c r="I3940" s="242" t="s">
        <v>4775</v>
      </c>
      <c r="J3940" s="242" t="s">
        <v>4776</v>
      </c>
      <c r="K3940" s="242" t="s">
        <v>4729</v>
      </c>
      <c r="L3940" s="242" t="s">
        <v>4730</v>
      </c>
      <c r="M3940" s="242" t="s">
        <v>4908</v>
      </c>
      <c r="N3940" s="242" t="s">
        <v>7228</v>
      </c>
      <c r="O3940" s="242" t="s">
        <v>18819</v>
      </c>
      <c r="P3940" s="242" t="s">
        <v>14128</v>
      </c>
      <c r="Q3940" s="242" t="s">
        <v>4733</v>
      </c>
    </row>
    <row r="3941" spans="1:17">
      <c r="A3941" s="242" t="s">
        <v>16615</v>
      </c>
      <c r="B3941" s="242" t="s">
        <v>14368</v>
      </c>
      <c r="C3941" s="242" t="s">
        <v>16616</v>
      </c>
      <c r="D3941" s="242" t="s">
        <v>4742</v>
      </c>
      <c r="E3941" s="242" t="s">
        <v>14150</v>
      </c>
      <c r="F3941" s="242"/>
      <c r="G3941" s="240">
        <v>60</v>
      </c>
      <c r="H3941" s="241">
        <v>0</v>
      </c>
      <c r="I3941" s="242" t="s">
        <v>4842</v>
      </c>
      <c r="J3941" s="242" t="s">
        <v>4843</v>
      </c>
      <c r="K3941" s="242" t="s">
        <v>4729</v>
      </c>
      <c r="L3941" s="242" t="s">
        <v>4832</v>
      </c>
      <c r="M3941" s="242" t="s">
        <v>5202</v>
      </c>
      <c r="N3941" s="242"/>
      <c r="O3941" s="242" t="s">
        <v>18819</v>
      </c>
      <c r="P3941" s="242" t="s">
        <v>14128</v>
      </c>
      <c r="Q3941" s="242" t="s">
        <v>8494</v>
      </c>
    </row>
    <row r="3942" spans="1:17">
      <c r="A3942" s="242" t="s">
        <v>16617</v>
      </c>
      <c r="B3942" s="242" t="s">
        <v>14362</v>
      </c>
      <c r="C3942" s="242" t="s">
        <v>16618</v>
      </c>
      <c r="D3942" s="242"/>
      <c r="E3942" s="242" t="s">
        <v>14130</v>
      </c>
      <c r="F3942" s="242" t="s">
        <v>4742</v>
      </c>
      <c r="G3942" s="240">
        <v>60</v>
      </c>
      <c r="H3942" s="241">
        <v>0</v>
      </c>
      <c r="I3942" s="242" t="s">
        <v>4747</v>
      </c>
      <c r="J3942" s="242" t="s">
        <v>4748</v>
      </c>
      <c r="K3942" s="242" t="s">
        <v>4729</v>
      </c>
      <c r="L3942" s="242" t="s">
        <v>4730</v>
      </c>
      <c r="M3942" s="242" t="s">
        <v>4908</v>
      </c>
      <c r="N3942" s="242" t="s">
        <v>7699</v>
      </c>
      <c r="O3942" s="242" t="s">
        <v>18819</v>
      </c>
      <c r="P3942" s="242" t="s">
        <v>14128</v>
      </c>
      <c r="Q3942" s="242" t="s">
        <v>4733</v>
      </c>
    </row>
    <row r="3943" spans="1:17">
      <c r="A3943" s="242" t="s">
        <v>16619</v>
      </c>
      <c r="B3943" s="242" t="s">
        <v>14368</v>
      </c>
      <c r="C3943" s="242" t="s">
        <v>16620</v>
      </c>
      <c r="D3943" s="242" t="s">
        <v>4742</v>
      </c>
      <c r="E3943" s="242" t="s">
        <v>14150</v>
      </c>
      <c r="F3943" s="242"/>
      <c r="G3943" s="240">
        <v>60</v>
      </c>
      <c r="H3943" s="241">
        <v>0</v>
      </c>
      <c r="I3943" s="242" t="s">
        <v>4842</v>
      </c>
      <c r="J3943" s="242" t="s">
        <v>4843</v>
      </c>
      <c r="K3943" s="242" t="s">
        <v>4729</v>
      </c>
      <c r="L3943" s="242" t="s">
        <v>4832</v>
      </c>
      <c r="M3943" s="242" t="s">
        <v>5202</v>
      </c>
      <c r="N3943" s="242"/>
      <c r="O3943" s="242" t="s">
        <v>18819</v>
      </c>
      <c r="P3943" s="242" t="s">
        <v>14128</v>
      </c>
      <c r="Q3943" s="242" t="s">
        <v>8494</v>
      </c>
    </row>
    <row r="3944" spans="1:17">
      <c r="A3944" s="242" t="s">
        <v>16621</v>
      </c>
      <c r="B3944" s="242" t="s">
        <v>14368</v>
      </c>
      <c r="C3944" s="242" t="s">
        <v>16622</v>
      </c>
      <c r="D3944" s="242" t="s">
        <v>4742</v>
      </c>
      <c r="E3944" s="242" t="s">
        <v>14150</v>
      </c>
      <c r="F3944" s="242"/>
      <c r="G3944" s="240">
        <v>60</v>
      </c>
      <c r="H3944" s="241">
        <v>0</v>
      </c>
      <c r="I3944" s="242" t="s">
        <v>4830</v>
      </c>
      <c r="J3944" s="242" t="s">
        <v>4831</v>
      </c>
      <c r="K3944" s="242" t="s">
        <v>4729</v>
      </c>
      <c r="L3944" s="242" t="s">
        <v>4832</v>
      </c>
      <c r="M3944" s="242" t="s">
        <v>4901</v>
      </c>
      <c r="N3944" s="242"/>
      <c r="O3944" s="242" t="s">
        <v>18819</v>
      </c>
      <c r="P3944" s="242" t="s">
        <v>14128</v>
      </c>
      <c r="Q3944" s="242" t="s">
        <v>8494</v>
      </c>
    </row>
    <row r="3945" spans="1:17">
      <c r="A3945" s="242" t="s">
        <v>16623</v>
      </c>
      <c r="B3945" s="242" t="s">
        <v>14368</v>
      </c>
      <c r="C3945" s="242" t="s">
        <v>16624</v>
      </c>
      <c r="D3945" s="242" t="s">
        <v>4742</v>
      </c>
      <c r="E3945" s="242" t="s">
        <v>14150</v>
      </c>
      <c r="F3945" s="242"/>
      <c r="G3945" s="240">
        <v>60</v>
      </c>
      <c r="H3945" s="241">
        <v>0</v>
      </c>
      <c r="I3945" s="242" t="s">
        <v>4830</v>
      </c>
      <c r="J3945" s="242" t="s">
        <v>4831</v>
      </c>
      <c r="K3945" s="242" t="s">
        <v>4729</v>
      </c>
      <c r="L3945" s="242" t="s">
        <v>4832</v>
      </c>
      <c r="M3945" s="242" t="s">
        <v>5158</v>
      </c>
      <c r="N3945" s="242"/>
      <c r="O3945" s="242" t="s">
        <v>18819</v>
      </c>
      <c r="P3945" s="242" t="s">
        <v>14128</v>
      </c>
      <c r="Q3945" s="242" t="s">
        <v>8494</v>
      </c>
    </row>
    <row r="3946" spans="1:17">
      <c r="A3946" s="242" t="s">
        <v>16625</v>
      </c>
      <c r="B3946" s="242" t="s">
        <v>14362</v>
      </c>
      <c r="C3946" s="242" t="s">
        <v>16626</v>
      </c>
      <c r="D3946" s="242"/>
      <c r="E3946" s="242" t="s">
        <v>14130</v>
      </c>
      <c r="F3946" s="242" t="s">
        <v>4742</v>
      </c>
      <c r="G3946" s="240">
        <v>60</v>
      </c>
      <c r="H3946" s="241">
        <v>0</v>
      </c>
      <c r="I3946" s="242" t="s">
        <v>4780</v>
      </c>
      <c r="J3946" s="242" t="s">
        <v>4781</v>
      </c>
      <c r="K3946" s="242" t="s">
        <v>4729</v>
      </c>
      <c r="L3946" s="242" t="s">
        <v>4730</v>
      </c>
      <c r="M3946" s="242" t="s">
        <v>4872</v>
      </c>
      <c r="N3946" s="242"/>
      <c r="O3946" s="242" t="s">
        <v>18819</v>
      </c>
      <c r="P3946" s="242" t="s">
        <v>14128</v>
      </c>
      <c r="Q3946" s="242" t="s">
        <v>4733</v>
      </c>
    </row>
    <row r="3947" spans="1:17">
      <c r="A3947" s="242" t="s">
        <v>16627</v>
      </c>
      <c r="B3947" s="242" t="s">
        <v>14368</v>
      </c>
      <c r="C3947" s="242" t="s">
        <v>16628</v>
      </c>
      <c r="D3947" s="242" t="s">
        <v>4742</v>
      </c>
      <c r="E3947" s="242" t="s">
        <v>14150</v>
      </c>
      <c r="F3947" s="242"/>
      <c r="G3947" s="240">
        <v>60</v>
      </c>
      <c r="H3947" s="241">
        <v>0</v>
      </c>
      <c r="I3947" s="242" t="s">
        <v>9474</v>
      </c>
      <c r="J3947" s="242" t="s">
        <v>9475</v>
      </c>
      <c r="K3947" s="242" t="s">
        <v>4729</v>
      </c>
      <c r="L3947" s="242" t="s">
        <v>4832</v>
      </c>
      <c r="M3947" s="242" t="s">
        <v>6018</v>
      </c>
      <c r="N3947" s="242"/>
      <c r="O3947" s="242" t="s">
        <v>18819</v>
      </c>
      <c r="P3947" s="242" t="s">
        <v>14128</v>
      </c>
      <c r="Q3947" s="242" t="s">
        <v>8494</v>
      </c>
    </row>
    <row r="3948" spans="1:17">
      <c r="A3948" s="242" t="s">
        <v>16629</v>
      </c>
      <c r="B3948" s="242" t="s">
        <v>14368</v>
      </c>
      <c r="C3948" s="242" t="s">
        <v>16630</v>
      </c>
      <c r="D3948" s="242" t="s">
        <v>4742</v>
      </c>
      <c r="E3948" s="242" t="s">
        <v>14150</v>
      </c>
      <c r="F3948" s="242"/>
      <c r="G3948" s="240">
        <v>60</v>
      </c>
      <c r="H3948" s="241">
        <v>0</v>
      </c>
      <c r="I3948" s="242" t="s">
        <v>4830</v>
      </c>
      <c r="J3948" s="242" t="s">
        <v>4831</v>
      </c>
      <c r="K3948" s="242" t="s">
        <v>4729</v>
      </c>
      <c r="L3948" s="242" t="s">
        <v>4832</v>
      </c>
      <c r="M3948" s="242" t="s">
        <v>5158</v>
      </c>
      <c r="N3948" s="242"/>
      <c r="O3948" s="242" t="s">
        <v>18819</v>
      </c>
      <c r="P3948" s="242" t="s">
        <v>14128</v>
      </c>
      <c r="Q3948" s="242" t="s">
        <v>8494</v>
      </c>
    </row>
    <row r="3949" spans="1:17">
      <c r="A3949" s="242" t="s">
        <v>16631</v>
      </c>
      <c r="B3949" s="242" t="s">
        <v>14368</v>
      </c>
      <c r="C3949" s="242" t="s">
        <v>16632</v>
      </c>
      <c r="D3949" s="242" t="s">
        <v>4742</v>
      </c>
      <c r="E3949" s="242" t="s">
        <v>14150</v>
      </c>
      <c r="F3949" s="242"/>
      <c r="G3949" s="240">
        <v>60</v>
      </c>
      <c r="H3949" s="241">
        <v>0</v>
      </c>
      <c r="I3949" s="242" t="s">
        <v>4842</v>
      </c>
      <c r="J3949" s="242" t="s">
        <v>4843</v>
      </c>
      <c r="K3949" s="242" t="s">
        <v>4729</v>
      </c>
      <c r="L3949" s="242" t="s">
        <v>4832</v>
      </c>
      <c r="M3949" s="242" t="s">
        <v>5202</v>
      </c>
      <c r="N3949" s="242"/>
      <c r="O3949" s="242" t="s">
        <v>18819</v>
      </c>
      <c r="P3949" s="242" t="s">
        <v>14128</v>
      </c>
      <c r="Q3949" s="242" t="s">
        <v>8494</v>
      </c>
    </row>
    <row r="3950" spans="1:17">
      <c r="A3950" s="242" t="s">
        <v>16633</v>
      </c>
      <c r="B3950" s="242" t="s">
        <v>14362</v>
      </c>
      <c r="C3950" s="242" t="s">
        <v>16634</v>
      </c>
      <c r="D3950" s="242"/>
      <c r="E3950" s="242" t="s">
        <v>14130</v>
      </c>
      <c r="F3950" s="242" t="s">
        <v>4742</v>
      </c>
      <c r="G3950" s="240">
        <v>60</v>
      </c>
      <c r="H3950" s="241">
        <v>0</v>
      </c>
      <c r="I3950" s="242" t="s">
        <v>4738</v>
      </c>
      <c r="J3950" s="242" t="s">
        <v>4739</v>
      </c>
      <c r="K3950" s="242" t="s">
        <v>4729</v>
      </c>
      <c r="L3950" s="242" t="s">
        <v>4730</v>
      </c>
      <c r="M3950" s="242" t="s">
        <v>4813</v>
      </c>
      <c r="N3950" s="242"/>
      <c r="O3950" s="242" t="s">
        <v>18819</v>
      </c>
      <c r="P3950" s="242" t="s">
        <v>14128</v>
      </c>
      <c r="Q3950" s="242" t="s">
        <v>4733</v>
      </c>
    </row>
    <row r="3951" spans="1:17">
      <c r="A3951" s="242" t="s">
        <v>16635</v>
      </c>
      <c r="B3951" s="242" t="s">
        <v>14353</v>
      </c>
      <c r="C3951" s="242" t="s">
        <v>16636</v>
      </c>
      <c r="D3951" s="242"/>
      <c r="E3951" s="242" t="s">
        <v>14130</v>
      </c>
      <c r="F3951" s="242" t="s">
        <v>4742</v>
      </c>
      <c r="G3951" s="240">
        <v>60</v>
      </c>
      <c r="H3951" s="241">
        <v>0</v>
      </c>
      <c r="I3951" s="242" t="s">
        <v>4780</v>
      </c>
      <c r="J3951" s="242" t="s">
        <v>4781</v>
      </c>
      <c r="K3951" s="242" t="s">
        <v>4729</v>
      </c>
      <c r="L3951" s="242" t="s">
        <v>4730</v>
      </c>
      <c r="M3951" s="242" t="s">
        <v>4816</v>
      </c>
      <c r="N3951" s="242"/>
      <c r="O3951" s="242" t="s">
        <v>18819</v>
      </c>
      <c r="P3951" s="242" t="s">
        <v>14128</v>
      </c>
      <c r="Q3951" s="242" t="s">
        <v>4733</v>
      </c>
    </row>
    <row r="3952" spans="1:17">
      <c r="A3952" s="242" t="s">
        <v>16637</v>
      </c>
      <c r="B3952" s="242" t="s">
        <v>14362</v>
      </c>
      <c r="C3952" s="242" t="s">
        <v>16638</v>
      </c>
      <c r="D3952" s="242"/>
      <c r="E3952" s="242" t="s">
        <v>14130</v>
      </c>
      <c r="F3952" s="242" t="s">
        <v>4742</v>
      </c>
      <c r="G3952" s="240">
        <v>60</v>
      </c>
      <c r="H3952" s="241">
        <v>0</v>
      </c>
      <c r="I3952" s="242" t="s">
        <v>4747</v>
      </c>
      <c r="J3952" s="242" t="s">
        <v>4748</v>
      </c>
      <c r="K3952" s="242" t="s">
        <v>4729</v>
      </c>
      <c r="L3952" s="242" t="s">
        <v>4730</v>
      </c>
      <c r="M3952" s="242" t="s">
        <v>4759</v>
      </c>
      <c r="N3952" s="242"/>
      <c r="O3952" s="242" t="s">
        <v>18819</v>
      </c>
      <c r="P3952" s="242" t="s">
        <v>14128</v>
      </c>
      <c r="Q3952" s="242" t="s">
        <v>4733</v>
      </c>
    </row>
    <row r="3953" spans="1:17">
      <c r="A3953" s="242" t="s">
        <v>16639</v>
      </c>
      <c r="B3953" s="242" t="s">
        <v>14362</v>
      </c>
      <c r="C3953" s="242" t="s">
        <v>16640</v>
      </c>
      <c r="D3953" s="242"/>
      <c r="E3953" s="242" t="s">
        <v>14130</v>
      </c>
      <c r="F3953" s="242" t="s">
        <v>4742</v>
      </c>
      <c r="G3953" s="240">
        <v>60</v>
      </c>
      <c r="H3953" s="241">
        <v>0</v>
      </c>
      <c r="I3953" s="242" t="s">
        <v>4747</v>
      </c>
      <c r="J3953" s="242" t="s">
        <v>4748</v>
      </c>
      <c r="K3953" s="242" t="s">
        <v>4729</v>
      </c>
      <c r="L3953" s="242" t="s">
        <v>4730</v>
      </c>
      <c r="M3953" s="242" t="s">
        <v>4926</v>
      </c>
      <c r="N3953" s="242" t="s">
        <v>13882</v>
      </c>
      <c r="O3953" s="242" t="s">
        <v>18819</v>
      </c>
      <c r="P3953" s="242" t="s">
        <v>14128</v>
      </c>
      <c r="Q3953" s="242" t="s">
        <v>4733</v>
      </c>
    </row>
    <row r="3954" spans="1:17">
      <c r="A3954" s="242" t="s">
        <v>16641</v>
      </c>
      <c r="B3954" s="242" t="s">
        <v>14368</v>
      </c>
      <c r="C3954" s="242" t="s">
        <v>16642</v>
      </c>
      <c r="D3954" s="242" t="s">
        <v>4742</v>
      </c>
      <c r="E3954" s="242" t="s">
        <v>14150</v>
      </c>
      <c r="F3954" s="242"/>
      <c r="G3954" s="240">
        <v>60</v>
      </c>
      <c r="H3954" s="241">
        <v>0</v>
      </c>
      <c r="I3954" s="242" t="s">
        <v>4830</v>
      </c>
      <c r="J3954" s="242" t="s">
        <v>4831</v>
      </c>
      <c r="K3954" s="242" t="s">
        <v>4729</v>
      </c>
      <c r="L3954" s="242" t="s">
        <v>4832</v>
      </c>
      <c r="M3954" s="242" t="s">
        <v>5222</v>
      </c>
      <c r="N3954" s="242"/>
      <c r="O3954" s="242" t="s">
        <v>18819</v>
      </c>
      <c r="P3954" s="242" t="s">
        <v>14128</v>
      </c>
      <c r="Q3954" s="242" t="s">
        <v>8494</v>
      </c>
    </row>
    <row r="3955" spans="1:17">
      <c r="A3955" s="242" t="s">
        <v>16643</v>
      </c>
      <c r="B3955" s="242" t="s">
        <v>14362</v>
      </c>
      <c r="C3955" s="242" t="s">
        <v>16644</v>
      </c>
      <c r="D3955" s="242"/>
      <c r="E3955" s="242" t="s">
        <v>14130</v>
      </c>
      <c r="F3955" s="242" t="s">
        <v>4742</v>
      </c>
      <c r="G3955" s="240">
        <v>60</v>
      </c>
      <c r="H3955" s="241">
        <v>0</v>
      </c>
      <c r="I3955" s="242" t="s">
        <v>4747</v>
      </c>
      <c r="J3955" s="242" t="s">
        <v>4748</v>
      </c>
      <c r="K3955" s="242" t="s">
        <v>4729</v>
      </c>
      <c r="L3955" s="242" t="s">
        <v>4730</v>
      </c>
      <c r="M3955" s="242" t="s">
        <v>4908</v>
      </c>
      <c r="N3955" s="242" t="s">
        <v>4909</v>
      </c>
      <c r="O3955" s="242" t="s">
        <v>18819</v>
      </c>
      <c r="P3955" s="242" t="s">
        <v>14128</v>
      </c>
      <c r="Q3955" s="242" t="s">
        <v>4733</v>
      </c>
    </row>
    <row r="3956" spans="1:17">
      <c r="A3956" s="242" t="s">
        <v>16645</v>
      </c>
      <c r="B3956" s="242" t="s">
        <v>14388</v>
      </c>
      <c r="C3956" s="242" t="s">
        <v>16646</v>
      </c>
      <c r="D3956" s="242"/>
      <c r="E3956" s="242" t="s">
        <v>14130</v>
      </c>
      <c r="F3956" s="242" t="s">
        <v>4742</v>
      </c>
      <c r="G3956" s="240">
        <v>60</v>
      </c>
      <c r="H3956" s="241">
        <v>0</v>
      </c>
      <c r="I3956" s="242" t="s">
        <v>4808</v>
      </c>
      <c r="J3956" s="242" t="s">
        <v>4809</v>
      </c>
      <c r="K3956" s="242" t="s">
        <v>4729</v>
      </c>
      <c r="L3956" s="242" t="s">
        <v>4730</v>
      </c>
      <c r="M3956" s="242" t="s">
        <v>4731</v>
      </c>
      <c r="N3956" s="242"/>
      <c r="O3956" s="242" t="s">
        <v>18819</v>
      </c>
      <c r="P3956" s="242" t="s">
        <v>14128</v>
      </c>
      <c r="Q3956" s="242" t="s">
        <v>4733</v>
      </c>
    </row>
    <row r="3957" spans="1:17">
      <c r="A3957" s="242" t="s">
        <v>16647</v>
      </c>
      <c r="B3957" s="242" t="s">
        <v>14362</v>
      </c>
      <c r="C3957" s="242" t="s">
        <v>16648</v>
      </c>
      <c r="D3957" s="242"/>
      <c r="E3957" s="242" t="s">
        <v>14130</v>
      </c>
      <c r="F3957" s="242" t="s">
        <v>4742</v>
      </c>
      <c r="G3957" s="240">
        <v>60</v>
      </c>
      <c r="H3957" s="241">
        <v>0</v>
      </c>
      <c r="I3957" s="242" t="s">
        <v>4780</v>
      </c>
      <c r="J3957" s="242" t="s">
        <v>4781</v>
      </c>
      <c r="K3957" s="242" t="s">
        <v>4729</v>
      </c>
      <c r="L3957" s="242" t="s">
        <v>4730</v>
      </c>
      <c r="M3957" s="242" t="s">
        <v>4872</v>
      </c>
      <c r="N3957" s="242"/>
      <c r="O3957" s="242" t="s">
        <v>18819</v>
      </c>
      <c r="P3957" s="242" t="s">
        <v>14128</v>
      </c>
      <c r="Q3957" s="242" t="s">
        <v>4733</v>
      </c>
    </row>
    <row r="3958" spans="1:17">
      <c r="A3958" s="242" t="s">
        <v>16649</v>
      </c>
      <c r="B3958" s="242" t="s">
        <v>14368</v>
      </c>
      <c r="C3958" s="242" t="s">
        <v>16650</v>
      </c>
      <c r="D3958" s="242" t="s">
        <v>4742</v>
      </c>
      <c r="E3958" s="242" t="s">
        <v>14150</v>
      </c>
      <c r="F3958" s="242"/>
      <c r="G3958" s="240">
        <v>60</v>
      </c>
      <c r="H3958" s="241">
        <v>0</v>
      </c>
      <c r="I3958" s="242" t="s">
        <v>9474</v>
      </c>
      <c r="J3958" s="242" t="s">
        <v>9475</v>
      </c>
      <c r="K3958" s="242" t="s">
        <v>4729</v>
      </c>
      <c r="L3958" s="242" t="s">
        <v>4832</v>
      </c>
      <c r="M3958" s="242" t="s">
        <v>5302</v>
      </c>
      <c r="N3958" s="242"/>
      <c r="O3958" s="242" t="s">
        <v>18819</v>
      </c>
      <c r="P3958" s="242" t="s">
        <v>14128</v>
      </c>
      <c r="Q3958" s="242" t="s">
        <v>8494</v>
      </c>
    </row>
    <row r="3959" spans="1:17">
      <c r="A3959" s="242" t="s">
        <v>16651</v>
      </c>
      <c r="B3959" s="242" t="s">
        <v>14368</v>
      </c>
      <c r="C3959" s="242" t="s">
        <v>16652</v>
      </c>
      <c r="D3959" s="242" t="s">
        <v>4742</v>
      </c>
      <c r="E3959" s="242" t="s">
        <v>14150</v>
      </c>
      <c r="F3959" s="242"/>
      <c r="G3959" s="240">
        <v>60</v>
      </c>
      <c r="H3959" s="241">
        <v>0</v>
      </c>
      <c r="I3959" s="242" t="s">
        <v>4842</v>
      </c>
      <c r="J3959" s="242" t="s">
        <v>4843</v>
      </c>
      <c r="K3959" s="242" t="s">
        <v>4729</v>
      </c>
      <c r="L3959" s="242" t="s">
        <v>4832</v>
      </c>
      <c r="M3959" s="242" t="s">
        <v>5202</v>
      </c>
      <c r="N3959" s="242"/>
      <c r="O3959" s="242" t="s">
        <v>18819</v>
      </c>
      <c r="P3959" s="242" t="s">
        <v>14128</v>
      </c>
      <c r="Q3959" s="242" t="s">
        <v>8494</v>
      </c>
    </row>
    <row r="3960" spans="1:17">
      <c r="A3960" s="242" t="s">
        <v>16653</v>
      </c>
      <c r="B3960" s="242" t="s">
        <v>14353</v>
      </c>
      <c r="C3960" s="242" t="s">
        <v>16654</v>
      </c>
      <c r="D3960" s="242"/>
      <c r="E3960" s="242" t="s">
        <v>14130</v>
      </c>
      <c r="F3960" s="242" t="s">
        <v>4742</v>
      </c>
      <c r="G3960" s="240">
        <v>60</v>
      </c>
      <c r="H3960" s="241">
        <v>0</v>
      </c>
      <c r="I3960" s="242" t="s">
        <v>4808</v>
      </c>
      <c r="J3960" s="242" t="s">
        <v>4809</v>
      </c>
      <c r="K3960" s="242" t="s">
        <v>4729</v>
      </c>
      <c r="L3960" s="242" t="s">
        <v>4730</v>
      </c>
      <c r="M3960" s="242" t="s">
        <v>6564</v>
      </c>
      <c r="N3960" s="242"/>
      <c r="O3960" s="242" t="s">
        <v>18819</v>
      </c>
      <c r="P3960" s="242" t="s">
        <v>14128</v>
      </c>
      <c r="Q3960" s="242" t="s">
        <v>4733</v>
      </c>
    </row>
    <row r="3961" spans="1:17">
      <c r="A3961" s="242" t="s">
        <v>16655</v>
      </c>
      <c r="B3961" s="242" t="s">
        <v>14388</v>
      </c>
      <c r="C3961" s="242" t="s">
        <v>16656</v>
      </c>
      <c r="D3961" s="242"/>
      <c r="E3961" s="242" t="s">
        <v>14130</v>
      </c>
      <c r="F3961" s="242" t="s">
        <v>4742</v>
      </c>
      <c r="G3961" s="240">
        <v>60</v>
      </c>
      <c r="H3961" s="241">
        <v>0</v>
      </c>
      <c r="I3961" s="242" t="s">
        <v>4780</v>
      </c>
      <c r="J3961" s="242" t="s">
        <v>4781</v>
      </c>
      <c r="K3961" s="242" t="s">
        <v>4729</v>
      </c>
      <c r="L3961" s="242" t="s">
        <v>4730</v>
      </c>
      <c r="M3961" s="242" t="s">
        <v>4937</v>
      </c>
      <c r="N3961" s="242"/>
      <c r="O3961" s="242" t="s">
        <v>18819</v>
      </c>
      <c r="P3961" s="242" t="s">
        <v>14128</v>
      </c>
      <c r="Q3961" s="242" t="s">
        <v>4733</v>
      </c>
    </row>
    <row r="3962" spans="1:17">
      <c r="A3962" s="242" t="s">
        <v>16657</v>
      </c>
      <c r="B3962" s="242" t="s">
        <v>14362</v>
      </c>
      <c r="C3962" s="242" t="s">
        <v>16658</v>
      </c>
      <c r="D3962" s="242"/>
      <c r="E3962" s="242" t="s">
        <v>14130</v>
      </c>
      <c r="F3962" s="242" t="s">
        <v>4742</v>
      </c>
      <c r="G3962" s="240">
        <v>60</v>
      </c>
      <c r="H3962" s="241">
        <v>0</v>
      </c>
      <c r="I3962" s="242" t="s">
        <v>4738</v>
      </c>
      <c r="J3962" s="242" t="s">
        <v>4739</v>
      </c>
      <c r="K3962" s="242" t="s">
        <v>4729</v>
      </c>
      <c r="L3962" s="242" t="s">
        <v>4730</v>
      </c>
      <c r="M3962" s="242" t="s">
        <v>4785</v>
      </c>
      <c r="N3962" s="242"/>
      <c r="O3962" s="242" t="s">
        <v>18819</v>
      </c>
      <c r="P3962" s="242" t="s">
        <v>14128</v>
      </c>
      <c r="Q3962" s="242" t="s">
        <v>4733</v>
      </c>
    </row>
    <row r="3963" spans="1:17">
      <c r="A3963" s="242" t="s">
        <v>16659</v>
      </c>
      <c r="B3963" s="242" t="s">
        <v>14368</v>
      </c>
      <c r="C3963" s="242" t="s">
        <v>16660</v>
      </c>
      <c r="D3963" s="242" t="s">
        <v>4742</v>
      </c>
      <c r="E3963" s="242" t="s">
        <v>14150</v>
      </c>
      <c r="F3963" s="242"/>
      <c r="G3963" s="240">
        <v>60</v>
      </c>
      <c r="H3963" s="241">
        <v>0</v>
      </c>
      <c r="I3963" s="242" t="s">
        <v>4830</v>
      </c>
      <c r="J3963" s="242" t="s">
        <v>4831</v>
      </c>
      <c r="K3963" s="242" t="s">
        <v>4729</v>
      </c>
      <c r="L3963" s="242" t="s">
        <v>4832</v>
      </c>
      <c r="M3963" s="242" t="s">
        <v>5283</v>
      </c>
      <c r="N3963" s="242"/>
      <c r="O3963" s="242" t="s">
        <v>18819</v>
      </c>
      <c r="P3963" s="242" t="s">
        <v>14128</v>
      </c>
      <c r="Q3963" s="242" t="s">
        <v>8494</v>
      </c>
    </row>
    <row r="3964" spans="1:17">
      <c r="A3964" s="242" t="s">
        <v>16661</v>
      </c>
      <c r="B3964" s="242" t="s">
        <v>14368</v>
      </c>
      <c r="C3964" s="242" t="s">
        <v>16662</v>
      </c>
      <c r="D3964" s="242" t="s">
        <v>4742</v>
      </c>
      <c r="E3964" s="242" t="s">
        <v>14150</v>
      </c>
      <c r="F3964" s="242"/>
      <c r="G3964" s="240">
        <v>60</v>
      </c>
      <c r="H3964" s="241">
        <v>0</v>
      </c>
      <c r="I3964" s="242" t="s">
        <v>9474</v>
      </c>
      <c r="J3964" s="242" t="s">
        <v>9475</v>
      </c>
      <c r="K3964" s="242" t="s">
        <v>4729</v>
      </c>
      <c r="L3964" s="242" t="s">
        <v>4832</v>
      </c>
      <c r="M3964" s="242" t="s">
        <v>6018</v>
      </c>
      <c r="N3964" s="242"/>
      <c r="O3964" s="242" t="s">
        <v>18819</v>
      </c>
      <c r="P3964" s="242" t="s">
        <v>14128</v>
      </c>
      <c r="Q3964" s="242" t="s">
        <v>8494</v>
      </c>
    </row>
    <row r="3965" spans="1:17">
      <c r="A3965" s="242" t="s">
        <v>16663</v>
      </c>
      <c r="B3965" s="242" t="s">
        <v>14368</v>
      </c>
      <c r="C3965" s="242" t="s">
        <v>16664</v>
      </c>
      <c r="D3965" s="242" t="s">
        <v>4742</v>
      </c>
      <c r="E3965" s="242" t="s">
        <v>14150</v>
      </c>
      <c r="F3965" s="242"/>
      <c r="G3965" s="240">
        <v>60</v>
      </c>
      <c r="H3965" s="241">
        <v>0</v>
      </c>
      <c r="I3965" s="242" t="s">
        <v>4830</v>
      </c>
      <c r="J3965" s="242" t="s">
        <v>4831</v>
      </c>
      <c r="K3965" s="242" t="s">
        <v>4729</v>
      </c>
      <c r="L3965" s="242" t="s">
        <v>4832</v>
      </c>
      <c r="M3965" s="242" t="s">
        <v>5283</v>
      </c>
      <c r="N3965" s="242"/>
      <c r="O3965" s="242" t="s">
        <v>18819</v>
      </c>
      <c r="P3965" s="242" t="s">
        <v>14128</v>
      </c>
      <c r="Q3965" s="242" t="s">
        <v>8494</v>
      </c>
    </row>
    <row r="3966" spans="1:17">
      <c r="A3966" s="242" t="s">
        <v>16665</v>
      </c>
      <c r="B3966" s="242" t="s">
        <v>14362</v>
      </c>
      <c r="C3966" s="242" t="s">
        <v>16666</v>
      </c>
      <c r="D3966" s="242"/>
      <c r="E3966" s="242" t="s">
        <v>14130</v>
      </c>
      <c r="F3966" s="242" t="s">
        <v>4742</v>
      </c>
      <c r="G3966" s="240">
        <v>60</v>
      </c>
      <c r="H3966" s="241">
        <v>0</v>
      </c>
      <c r="I3966" s="242" t="s">
        <v>4780</v>
      </c>
      <c r="J3966" s="242" t="s">
        <v>4781</v>
      </c>
      <c r="K3966" s="242" t="s">
        <v>4729</v>
      </c>
      <c r="L3966" s="242" t="s">
        <v>4730</v>
      </c>
      <c r="M3966" s="242" t="s">
        <v>4872</v>
      </c>
      <c r="N3966" s="242"/>
      <c r="O3966" s="242" t="s">
        <v>18819</v>
      </c>
      <c r="P3966" s="242" t="s">
        <v>14128</v>
      </c>
      <c r="Q3966" s="242" t="s">
        <v>4733</v>
      </c>
    </row>
    <row r="3967" spans="1:17">
      <c r="A3967" s="242" t="s">
        <v>16667</v>
      </c>
      <c r="B3967" s="242" t="s">
        <v>14368</v>
      </c>
      <c r="C3967" s="242" t="s">
        <v>16446</v>
      </c>
      <c r="D3967" s="242" t="s">
        <v>4742</v>
      </c>
      <c r="E3967" s="242" t="s">
        <v>14150</v>
      </c>
      <c r="F3967" s="242"/>
      <c r="G3967" s="240">
        <v>60</v>
      </c>
      <c r="H3967" s="241">
        <v>0</v>
      </c>
      <c r="I3967" s="242" t="s">
        <v>9474</v>
      </c>
      <c r="J3967" s="242" t="s">
        <v>9475</v>
      </c>
      <c r="K3967" s="242" t="s">
        <v>4729</v>
      </c>
      <c r="L3967" s="242" t="s">
        <v>4832</v>
      </c>
      <c r="M3967" s="242" t="s">
        <v>5212</v>
      </c>
      <c r="N3967" s="242"/>
      <c r="O3967" s="242" t="s">
        <v>18819</v>
      </c>
      <c r="P3967" s="242" t="s">
        <v>14128</v>
      </c>
      <c r="Q3967" s="242" t="s">
        <v>8494</v>
      </c>
    </row>
    <row r="3968" spans="1:17">
      <c r="A3968" s="242" t="s">
        <v>16668</v>
      </c>
      <c r="B3968" s="242" t="s">
        <v>14365</v>
      </c>
      <c r="C3968" s="242" t="s">
        <v>16669</v>
      </c>
      <c r="D3968" s="242" t="s">
        <v>4742</v>
      </c>
      <c r="E3968" s="242" t="s">
        <v>14150</v>
      </c>
      <c r="F3968" s="242"/>
      <c r="G3968" s="240">
        <v>60</v>
      </c>
      <c r="H3968" s="241">
        <v>0</v>
      </c>
      <c r="I3968" s="242" t="s">
        <v>4842</v>
      </c>
      <c r="J3968" s="242" t="s">
        <v>4843</v>
      </c>
      <c r="K3968" s="242" t="s">
        <v>4729</v>
      </c>
      <c r="L3968" s="242" t="s">
        <v>4832</v>
      </c>
      <c r="M3968" s="242" t="s">
        <v>5264</v>
      </c>
      <c r="N3968" s="242"/>
      <c r="O3968" s="242" t="s">
        <v>18819</v>
      </c>
      <c r="P3968" s="242" t="s">
        <v>14128</v>
      </c>
      <c r="Q3968" s="242" t="s">
        <v>8494</v>
      </c>
    </row>
    <row r="3969" spans="1:17">
      <c r="A3969" s="242" t="s">
        <v>16670</v>
      </c>
      <c r="B3969" s="242" t="s">
        <v>14365</v>
      </c>
      <c r="C3969" s="242" t="s">
        <v>16671</v>
      </c>
      <c r="D3969" s="242" t="s">
        <v>4742</v>
      </c>
      <c r="E3969" s="242" t="s">
        <v>14150</v>
      </c>
      <c r="F3969" s="242"/>
      <c r="G3969" s="240">
        <v>60</v>
      </c>
      <c r="H3969" s="241">
        <v>0</v>
      </c>
      <c r="I3969" s="242" t="s">
        <v>4842</v>
      </c>
      <c r="J3969" s="242" t="s">
        <v>4843</v>
      </c>
      <c r="K3969" s="242" t="s">
        <v>4729</v>
      </c>
      <c r="L3969" s="242" t="s">
        <v>4832</v>
      </c>
      <c r="M3969" s="242" t="s">
        <v>5264</v>
      </c>
      <c r="N3969" s="242"/>
      <c r="O3969" s="242" t="s">
        <v>18819</v>
      </c>
      <c r="P3969" s="242" t="s">
        <v>14128</v>
      </c>
      <c r="Q3969" s="242" t="s">
        <v>8494</v>
      </c>
    </row>
    <row r="3970" spans="1:17">
      <c r="A3970" s="242" t="s">
        <v>16672</v>
      </c>
      <c r="B3970" s="242" t="s">
        <v>14368</v>
      </c>
      <c r="C3970" s="242" t="s">
        <v>16673</v>
      </c>
      <c r="D3970" s="242" t="s">
        <v>4742</v>
      </c>
      <c r="E3970" s="242" t="s">
        <v>14150</v>
      </c>
      <c r="F3970" s="242"/>
      <c r="G3970" s="240">
        <v>60</v>
      </c>
      <c r="H3970" s="241">
        <v>0</v>
      </c>
      <c r="I3970" s="242" t="s">
        <v>9474</v>
      </c>
      <c r="J3970" s="242" t="s">
        <v>9475</v>
      </c>
      <c r="K3970" s="242" t="s">
        <v>4729</v>
      </c>
      <c r="L3970" s="242" t="s">
        <v>4832</v>
      </c>
      <c r="M3970" s="242" t="s">
        <v>4833</v>
      </c>
      <c r="N3970" s="242"/>
      <c r="O3970" s="242" t="s">
        <v>18819</v>
      </c>
      <c r="P3970" s="242" t="s">
        <v>14128</v>
      </c>
      <c r="Q3970" s="242" t="s">
        <v>8494</v>
      </c>
    </row>
    <row r="3971" spans="1:17">
      <c r="A3971" s="242" t="s">
        <v>16674</v>
      </c>
      <c r="B3971" s="242" t="s">
        <v>14368</v>
      </c>
      <c r="C3971" s="242" t="s">
        <v>16675</v>
      </c>
      <c r="D3971" s="242" t="s">
        <v>4742</v>
      </c>
      <c r="E3971" s="242" t="s">
        <v>14150</v>
      </c>
      <c r="F3971" s="242"/>
      <c r="G3971" s="240">
        <v>60</v>
      </c>
      <c r="H3971" s="241">
        <v>0</v>
      </c>
      <c r="I3971" s="242" t="s">
        <v>4842</v>
      </c>
      <c r="J3971" s="242" t="s">
        <v>4843</v>
      </c>
      <c r="K3971" s="242" t="s">
        <v>4729</v>
      </c>
      <c r="L3971" s="242" t="s">
        <v>4832</v>
      </c>
      <c r="M3971" s="242" t="s">
        <v>4844</v>
      </c>
      <c r="N3971" s="242"/>
      <c r="O3971" s="242" t="s">
        <v>18819</v>
      </c>
      <c r="P3971" s="242" t="s">
        <v>14128</v>
      </c>
      <c r="Q3971" s="242" t="s">
        <v>8494</v>
      </c>
    </row>
    <row r="3972" spans="1:17">
      <c r="A3972" s="242" t="s">
        <v>16676</v>
      </c>
      <c r="B3972" s="242" t="s">
        <v>14353</v>
      </c>
      <c r="C3972" s="242" t="s">
        <v>16677</v>
      </c>
      <c r="D3972" s="242"/>
      <c r="E3972" s="242" t="s">
        <v>14130</v>
      </c>
      <c r="F3972" s="242" t="s">
        <v>4742</v>
      </c>
      <c r="G3972" s="240">
        <v>60</v>
      </c>
      <c r="H3972" s="241">
        <v>0</v>
      </c>
      <c r="I3972" s="242" t="s">
        <v>4808</v>
      </c>
      <c r="J3972" s="242" t="s">
        <v>4809</v>
      </c>
      <c r="K3972" s="242" t="s">
        <v>4729</v>
      </c>
      <c r="L3972" s="242" t="s">
        <v>4730</v>
      </c>
      <c r="M3972" s="242" t="s">
        <v>6564</v>
      </c>
      <c r="N3972" s="242"/>
      <c r="O3972" s="242" t="s">
        <v>18819</v>
      </c>
      <c r="P3972" s="242" t="s">
        <v>14128</v>
      </c>
      <c r="Q3972" s="242" t="s">
        <v>4733</v>
      </c>
    </row>
    <row r="3973" spans="1:17">
      <c r="A3973" s="242" t="s">
        <v>16678</v>
      </c>
      <c r="B3973" s="242" t="s">
        <v>14362</v>
      </c>
      <c r="C3973" s="242" t="s">
        <v>16679</v>
      </c>
      <c r="D3973" s="242"/>
      <c r="E3973" s="242" t="s">
        <v>14130</v>
      </c>
      <c r="F3973" s="242" t="s">
        <v>4742</v>
      </c>
      <c r="G3973" s="240">
        <v>60</v>
      </c>
      <c r="H3973" s="241">
        <v>0</v>
      </c>
      <c r="I3973" s="242" t="s">
        <v>4808</v>
      </c>
      <c r="J3973" s="242" t="s">
        <v>4809</v>
      </c>
      <c r="K3973" s="242" t="s">
        <v>4729</v>
      </c>
      <c r="L3973" s="242" t="s">
        <v>4730</v>
      </c>
      <c r="M3973" s="242" t="s">
        <v>5113</v>
      </c>
      <c r="N3973" s="242"/>
      <c r="O3973" s="242" t="s">
        <v>18819</v>
      </c>
      <c r="P3973" s="242" t="s">
        <v>14128</v>
      </c>
      <c r="Q3973" s="242" t="s">
        <v>4733</v>
      </c>
    </row>
    <row r="3974" spans="1:17">
      <c r="A3974" s="242" t="s">
        <v>16680</v>
      </c>
      <c r="B3974" s="242" t="s">
        <v>14362</v>
      </c>
      <c r="C3974" s="242" t="s">
        <v>16681</v>
      </c>
      <c r="D3974" s="242"/>
      <c r="E3974" s="242" t="s">
        <v>14130</v>
      </c>
      <c r="F3974" s="242" t="s">
        <v>4742</v>
      </c>
      <c r="G3974" s="240">
        <v>60</v>
      </c>
      <c r="H3974" s="241">
        <v>0</v>
      </c>
      <c r="I3974" s="242" t="s">
        <v>4780</v>
      </c>
      <c r="J3974" s="242" t="s">
        <v>4781</v>
      </c>
      <c r="K3974" s="242" t="s">
        <v>4729</v>
      </c>
      <c r="L3974" s="242" t="s">
        <v>4730</v>
      </c>
      <c r="M3974" s="242" t="s">
        <v>4872</v>
      </c>
      <c r="N3974" s="242"/>
      <c r="O3974" s="242" t="s">
        <v>18819</v>
      </c>
      <c r="P3974" s="242" t="s">
        <v>14128</v>
      </c>
      <c r="Q3974" s="242" t="s">
        <v>4733</v>
      </c>
    </row>
    <row r="3975" spans="1:17">
      <c r="A3975" s="242" t="s">
        <v>16682</v>
      </c>
      <c r="B3975" s="242" t="s">
        <v>14368</v>
      </c>
      <c r="C3975" s="242" t="s">
        <v>16683</v>
      </c>
      <c r="D3975" s="242" t="s">
        <v>4742</v>
      </c>
      <c r="E3975" s="242" t="s">
        <v>14150</v>
      </c>
      <c r="F3975" s="242"/>
      <c r="G3975" s="240">
        <v>60</v>
      </c>
      <c r="H3975" s="241">
        <v>0</v>
      </c>
      <c r="I3975" s="242" t="s">
        <v>4842</v>
      </c>
      <c r="J3975" s="242" t="s">
        <v>4843</v>
      </c>
      <c r="K3975" s="242" t="s">
        <v>4729</v>
      </c>
      <c r="L3975" s="242" t="s">
        <v>4832</v>
      </c>
      <c r="M3975" s="242" t="s">
        <v>5202</v>
      </c>
      <c r="N3975" s="242"/>
      <c r="O3975" s="242" t="s">
        <v>18819</v>
      </c>
      <c r="P3975" s="242" t="s">
        <v>14128</v>
      </c>
      <c r="Q3975" s="242" t="s">
        <v>8494</v>
      </c>
    </row>
    <row r="3976" spans="1:17">
      <c r="A3976" s="242" t="s">
        <v>16684</v>
      </c>
      <c r="B3976" s="242" t="s">
        <v>14368</v>
      </c>
      <c r="C3976" s="242" t="s">
        <v>16685</v>
      </c>
      <c r="D3976" s="242" t="s">
        <v>4742</v>
      </c>
      <c r="E3976" s="242" t="s">
        <v>14150</v>
      </c>
      <c r="F3976" s="242"/>
      <c r="G3976" s="240">
        <v>60</v>
      </c>
      <c r="H3976" s="241">
        <v>0</v>
      </c>
      <c r="I3976" s="242" t="s">
        <v>4830</v>
      </c>
      <c r="J3976" s="242" t="s">
        <v>4831</v>
      </c>
      <c r="K3976" s="242" t="s">
        <v>4729</v>
      </c>
      <c r="L3976" s="242" t="s">
        <v>4832</v>
      </c>
      <c r="M3976" s="242" t="s">
        <v>5153</v>
      </c>
      <c r="N3976" s="242"/>
      <c r="O3976" s="242" t="s">
        <v>18819</v>
      </c>
      <c r="P3976" s="242" t="s">
        <v>14128</v>
      </c>
      <c r="Q3976" s="242" t="s">
        <v>8494</v>
      </c>
    </row>
    <row r="3977" spans="1:17">
      <c r="A3977" s="242" t="s">
        <v>16686</v>
      </c>
      <c r="B3977" s="242" t="s">
        <v>14365</v>
      </c>
      <c r="C3977" s="242" t="s">
        <v>16687</v>
      </c>
      <c r="D3977" s="242" t="s">
        <v>4742</v>
      </c>
      <c r="E3977" s="242" t="s">
        <v>14150</v>
      </c>
      <c r="F3977" s="242"/>
      <c r="G3977" s="240">
        <v>60</v>
      </c>
      <c r="H3977" s="241">
        <v>0</v>
      </c>
      <c r="I3977" s="242" t="s">
        <v>4842</v>
      </c>
      <c r="J3977" s="242" t="s">
        <v>4843</v>
      </c>
      <c r="K3977" s="242" t="s">
        <v>4729</v>
      </c>
      <c r="L3977" s="242" t="s">
        <v>4832</v>
      </c>
      <c r="M3977" s="242" t="s">
        <v>5264</v>
      </c>
      <c r="N3977" s="242"/>
      <c r="O3977" s="242" t="s">
        <v>18819</v>
      </c>
      <c r="P3977" s="242" t="s">
        <v>14128</v>
      </c>
      <c r="Q3977" s="242" t="s">
        <v>8494</v>
      </c>
    </row>
    <row r="3978" spans="1:17">
      <c r="A3978" s="242" t="s">
        <v>16688</v>
      </c>
      <c r="B3978" s="242" t="s">
        <v>14362</v>
      </c>
      <c r="C3978" s="242" t="s">
        <v>16689</v>
      </c>
      <c r="D3978" s="242"/>
      <c r="E3978" s="242" t="s">
        <v>14130</v>
      </c>
      <c r="F3978" s="242" t="s">
        <v>4742</v>
      </c>
      <c r="G3978" s="240">
        <v>60</v>
      </c>
      <c r="H3978" s="241">
        <v>0</v>
      </c>
      <c r="I3978" s="242" t="s">
        <v>4808</v>
      </c>
      <c r="J3978" s="242" t="s">
        <v>4809</v>
      </c>
      <c r="K3978" s="242" t="s">
        <v>4729</v>
      </c>
      <c r="L3978" s="242" t="s">
        <v>4730</v>
      </c>
      <c r="M3978" s="242" t="s">
        <v>5087</v>
      </c>
      <c r="N3978" s="242"/>
      <c r="O3978" s="242" t="s">
        <v>18819</v>
      </c>
      <c r="P3978" s="242" t="s">
        <v>14128</v>
      </c>
      <c r="Q3978" s="242" t="s">
        <v>4733</v>
      </c>
    </row>
    <row r="3979" spans="1:17">
      <c r="A3979" s="242" t="s">
        <v>16690</v>
      </c>
      <c r="B3979" s="242" t="s">
        <v>14368</v>
      </c>
      <c r="C3979" s="242" t="s">
        <v>16691</v>
      </c>
      <c r="D3979" s="242" t="s">
        <v>4742</v>
      </c>
      <c r="E3979" s="242" t="s">
        <v>14150</v>
      </c>
      <c r="F3979" s="242"/>
      <c r="G3979" s="240">
        <v>60</v>
      </c>
      <c r="H3979" s="241">
        <v>0</v>
      </c>
      <c r="I3979" s="242" t="s">
        <v>9474</v>
      </c>
      <c r="J3979" s="242" t="s">
        <v>9475</v>
      </c>
      <c r="K3979" s="242" t="s">
        <v>4729</v>
      </c>
      <c r="L3979" s="242" t="s">
        <v>4832</v>
      </c>
      <c r="M3979" s="242" t="s">
        <v>5302</v>
      </c>
      <c r="N3979" s="242"/>
      <c r="O3979" s="242" t="s">
        <v>18819</v>
      </c>
      <c r="P3979" s="242" t="s">
        <v>14128</v>
      </c>
      <c r="Q3979" s="242" t="s">
        <v>8494</v>
      </c>
    </row>
    <row r="3980" spans="1:17">
      <c r="A3980" s="242" t="s">
        <v>16692</v>
      </c>
      <c r="B3980" s="242" t="s">
        <v>14368</v>
      </c>
      <c r="C3980" s="242" t="s">
        <v>16693</v>
      </c>
      <c r="D3980" s="242" t="s">
        <v>4742</v>
      </c>
      <c r="E3980" s="242" t="s">
        <v>14150</v>
      </c>
      <c r="F3980" s="242"/>
      <c r="G3980" s="240">
        <v>60</v>
      </c>
      <c r="H3980" s="241">
        <v>0</v>
      </c>
      <c r="I3980" s="242" t="s">
        <v>9474</v>
      </c>
      <c r="J3980" s="242" t="s">
        <v>9475</v>
      </c>
      <c r="K3980" s="242" t="s">
        <v>4729</v>
      </c>
      <c r="L3980" s="242" t="s">
        <v>4832</v>
      </c>
      <c r="M3980" s="242" t="s">
        <v>5212</v>
      </c>
      <c r="N3980" s="242"/>
      <c r="O3980" s="242" t="s">
        <v>18819</v>
      </c>
      <c r="P3980" s="242" t="s">
        <v>14128</v>
      </c>
      <c r="Q3980" s="242" t="s">
        <v>8494</v>
      </c>
    </row>
    <row r="3981" spans="1:17">
      <c r="A3981" s="242" t="s">
        <v>16694</v>
      </c>
      <c r="B3981" s="242" t="s">
        <v>14368</v>
      </c>
      <c r="C3981" s="242" t="s">
        <v>16695</v>
      </c>
      <c r="D3981" s="242" t="s">
        <v>4742</v>
      </c>
      <c r="E3981" s="242" t="s">
        <v>14150</v>
      </c>
      <c r="F3981" s="242"/>
      <c r="G3981" s="240">
        <v>60</v>
      </c>
      <c r="H3981" s="241">
        <v>0</v>
      </c>
      <c r="I3981" s="242" t="s">
        <v>4830</v>
      </c>
      <c r="J3981" s="242" t="s">
        <v>4831</v>
      </c>
      <c r="K3981" s="242" t="s">
        <v>4729</v>
      </c>
      <c r="L3981" s="242" t="s">
        <v>4832</v>
      </c>
      <c r="M3981" s="242" t="s">
        <v>5222</v>
      </c>
      <c r="N3981" s="242"/>
      <c r="O3981" s="242" t="s">
        <v>18819</v>
      </c>
      <c r="P3981" s="242" t="s">
        <v>14128</v>
      </c>
      <c r="Q3981" s="242" t="s">
        <v>8494</v>
      </c>
    </row>
    <row r="3982" spans="1:17">
      <c r="A3982" s="242" t="s">
        <v>16696</v>
      </c>
      <c r="B3982" s="242" t="s">
        <v>14368</v>
      </c>
      <c r="C3982" s="242" t="s">
        <v>16697</v>
      </c>
      <c r="D3982" s="242" t="s">
        <v>4742</v>
      </c>
      <c r="E3982" s="242" t="s">
        <v>14150</v>
      </c>
      <c r="F3982" s="242"/>
      <c r="G3982" s="240">
        <v>60</v>
      </c>
      <c r="H3982" s="241">
        <v>0</v>
      </c>
      <c r="I3982" s="242" t="s">
        <v>4830</v>
      </c>
      <c r="J3982" s="242" t="s">
        <v>4831</v>
      </c>
      <c r="K3982" s="242" t="s">
        <v>4729</v>
      </c>
      <c r="L3982" s="242" t="s">
        <v>4832</v>
      </c>
      <c r="M3982" s="242" t="s">
        <v>5222</v>
      </c>
      <c r="N3982" s="242"/>
      <c r="O3982" s="242" t="s">
        <v>18819</v>
      </c>
      <c r="P3982" s="242" t="s">
        <v>14128</v>
      </c>
      <c r="Q3982" s="242" t="s">
        <v>8494</v>
      </c>
    </row>
    <row r="3983" spans="1:17">
      <c r="A3983" s="242" t="s">
        <v>16698</v>
      </c>
      <c r="B3983" s="242" t="s">
        <v>14368</v>
      </c>
      <c r="C3983" s="242" t="s">
        <v>16699</v>
      </c>
      <c r="D3983" s="242" t="s">
        <v>4742</v>
      </c>
      <c r="E3983" s="242" t="s">
        <v>14150</v>
      </c>
      <c r="F3983" s="242"/>
      <c r="G3983" s="240">
        <v>60</v>
      </c>
      <c r="H3983" s="241">
        <v>0</v>
      </c>
      <c r="I3983" s="242" t="s">
        <v>9474</v>
      </c>
      <c r="J3983" s="242" t="s">
        <v>9475</v>
      </c>
      <c r="K3983" s="242" t="s">
        <v>4729</v>
      </c>
      <c r="L3983" s="242" t="s">
        <v>4832</v>
      </c>
      <c r="M3983" s="242" t="s">
        <v>4991</v>
      </c>
      <c r="N3983" s="242"/>
      <c r="O3983" s="242" t="s">
        <v>18819</v>
      </c>
      <c r="P3983" s="242" t="s">
        <v>14128</v>
      </c>
      <c r="Q3983" s="242" t="s">
        <v>8494</v>
      </c>
    </row>
    <row r="3984" spans="1:17">
      <c r="A3984" s="242" t="s">
        <v>16700</v>
      </c>
      <c r="B3984" s="242" t="s">
        <v>14362</v>
      </c>
      <c r="C3984" s="242" t="s">
        <v>16701</v>
      </c>
      <c r="D3984" s="242"/>
      <c r="E3984" s="242" t="s">
        <v>14130</v>
      </c>
      <c r="F3984" s="242" t="s">
        <v>4742</v>
      </c>
      <c r="G3984" s="240">
        <v>60</v>
      </c>
      <c r="H3984" s="241">
        <v>0</v>
      </c>
      <c r="I3984" s="242" t="s">
        <v>4808</v>
      </c>
      <c r="J3984" s="242" t="s">
        <v>4809</v>
      </c>
      <c r="K3984" s="242" t="s">
        <v>4729</v>
      </c>
      <c r="L3984" s="242" t="s">
        <v>4730</v>
      </c>
      <c r="M3984" s="242" t="s">
        <v>4810</v>
      </c>
      <c r="N3984" s="242"/>
      <c r="O3984" s="242" t="s">
        <v>18819</v>
      </c>
      <c r="P3984" s="242" t="s">
        <v>14128</v>
      </c>
      <c r="Q3984" s="242" t="s">
        <v>4733</v>
      </c>
    </row>
    <row r="3985" spans="1:17">
      <c r="A3985" s="242" t="s">
        <v>16702</v>
      </c>
      <c r="B3985" s="242" t="s">
        <v>14388</v>
      </c>
      <c r="C3985" s="242" t="s">
        <v>16703</v>
      </c>
      <c r="D3985" s="242"/>
      <c r="E3985" s="242" t="s">
        <v>14130</v>
      </c>
      <c r="F3985" s="242" t="s">
        <v>4742</v>
      </c>
      <c r="G3985" s="240">
        <v>60</v>
      </c>
      <c r="H3985" s="241">
        <v>0</v>
      </c>
      <c r="I3985" s="242" t="s">
        <v>4931</v>
      </c>
      <c r="J3985" s="242" t="s">
        <v>4932</v>
      </c>
      <c r="K3985" s="242" t="s">
        <v>4729</v>
      </c>
      <c r="L3985" s="242" t="s">
        <v>4730</v>
      </c>
      <c r="M3985" s="242" t="s">
        <v>4937</v>
      </c>
      <c r="N3985" s="242"/>
      <c r="O3985" s="242" t="s">
        <v>18819</v>
      </c>
      <c r="P3985" s="242" t="s">
        <v>14128</v>
      </c>
      <c r="Q3985" s="242" t="s">
        <v>4733</v>
      </c>
    </row>
    <row r="3986" spans="1:17">
      <c r="A3986" s="242" t="s">
        <v>16704</v>
      </c>
      <c r="B3986" s="242" t="s">
        <v>14388</v>
      </c>
      <c r="C3986" s="242" t="s">
        <v>16705</v>
      </c>
      <c r="D3986" s="242"/>
      <c r="E3986" s="242" t="s">
        <v>14130</v>
      </c>
      <c r="F3986" s="242" t="s">
        <v>4742</v>
      </c>
      <c r="G3986" s="240">
        <v>60</v>
      </c>
      <c r="H3986" s="241">
        <v>0</v>
      </c>
      <c r="I3986" s="242" t="s">
        <v>4808</v>
      </c>
      <c r="J3986" s="242" t="s">
        <v>4809</v>
      </c>
      <c r="K3986" s="242" t="s">
        <v>4729</v>
      </c>
      <c r="L3986" s="242" t="s">
        <v>4730</v>
      </c>
      <c r="M3986" s="242" t="s">
        <v>4731</v>
      </c>
      <c r="N3986" s="242"/>
      <c r="O3986" s="242" t="s">
        <v>18819</v>
      </c>
      <c r="P3986" s="242" t="s">
        <v>14128</v>
      </c>
      <c r="Q3986" s="242" t="s">
        <v>4733</v>
      </c>
    </row>
    <row r="3987" spans="1:17">
      <c r="A3987" s="242" t="s">
        <v>16706</v>
      </c>
      <c r="B3987" s="242" t="s">
        <v>14368</v>
      </c>
      <c r="C3987" s="242" t="s">
        <v>16707</v>
      </c>
      <c r="D3987" s="242" t="s">
        <v>4742</v>
      </c>
      <c r="E3987" s="242" t="s">
        <v>14150</v>
      </c>
      <c r="F3987" s="242"/>
      <c r="G3987" s="240">
        <v>60</v>
      </c>
      <c r="H3987" s="241">
        <v>0</v>
      </c>
      <c r="I3987" s="242" t="s">
        <v>4842</v>
      </c>
      <c r="J3987" s="242" t="s">
        <v>4843</v>
      </c>
      <c r="K3987" s="242" t="s">
        <v>4729</v>
      </c>
      <c r="L3987" s="242" t="s">
        <v>4832</v>
      </c>
      <c r="M3987" s="242" t="s">
        <v>5202</v>
      </c>
      <c r="N3987" s="242"/>
      <c r="O3987" s="242" t="s">
        <v>18819</v>
      </c>
      <c r="P3987" s="242" t="s">
        <v>14128</v>
      </c>
      <c r="Q3987" s="242" t="s">
        <v>8494</v>
      </c>
    </row>
    <row r="3988" spans="1:17">
      <c r="A3988" s="242" t="s">
        <v>16708</v>
      </c>
      <c r="B3988" s="242" t="s">
        <v>14368</v>
      </c>
      <c r="C3988" s="242" t="s">
        <v>16709</v>
      </c>
      <c r="D3988" s="242" t="s">
        <v>4742</v>
      </c>
      <c r="E3988" s="242" t="s">
        <v>14150</v>
      </c>
      <c r="F3988" s="242"/>
      <c r="G3988" s="240">
        <v>60</v>
      </c>
      <c r="H3988" s="241">
        <v>0</v>
      </c>
      <c r="I3988" s="242" t="s">
        <v>4842</v>
      </c>
      <c r="J3988" s="242" t="s">
        <v>4843</v>
      </c>
      <c r="K3988" s="242" t="s">
        <v>4729</v>
      </c>
      <c r="L3988" s="242" t="s">
        <v>4832</v>
      </c>
      <c r="M3988" s="242" t="s">
        <v>5202</v>
      </c>
      <c r="N3988" s="242"/>
      <c r="O3988" s="242" t="s">
        <v>18819</v>
      </c>
      <c r="P3988" s="242" t="s">
        <v>14128</v>
      </c>
      <c r="Q3988" s="242" t="s">
        <v>8494</v>
      </c>
    </row>
    <row r="3989" spans="1:17">
      <c r="A3989" s="242" t="s">
        <v>16710</v>
      </c>
      <c r="B3989" s="242" t="s">
        <v>14368</v>
      </c>
      <c r="C3989" s="242" t="s">
        <v>16711</v>
      </c>
      <c r="D3989" s="242" t="s">
        <v>4742</v>
      </c>
      <c r="E3989" s="242" t="s">
        <v>14150</v>
      </c>
      <c r="F3989" s="242"/>
      <c r="G3989" s="240">
        <v>60</v>
      </c>
      <c r="H3989" s="241">
        <v>0</v>
      </c>
      <c r="I3989" s="242" t="s">
        <v>4842</v>
      </c>
      <c r="J3989" s="242" t="s">
        <v>4843</v>
      </c>
      <c r="K3989" s="242" t="s">
        <v>4729</v>
      </c>
      <c r="L3989" s="242" t="s">
        <v>4832</v>
      </c>
      <c r="M3989" s="242" t="s">
        <v>5202</v>
      </c>
      <c r="N3989" s="242"/>
      <c r="O3989" s="242" t="s">
        <v>18819</v>
      </c>
      <c r="P3989" s="242" t="s">
        <v>14128</v>
      </c>
      <c r="Q3989" s="242" t="s">
        <v>8494</v>
      </c>
    </row>
    <row r="3990" spans="1:17">
      <c r="A3990" s="242" t="s">
        <v>16712</v>
      </c>
      <c r="B3990" s="242" t="s">
        <v>14362</v>
      </c>
      <c r="C3990" s="242" t="s">
        <v>16713</v>
      </c>
      <c r="D3990" s="242"/>
      <c r="E3990" s="242" t="s">
        <v>14130</v>
      </c>
      <c r="F3990" s="242" t="s">
        <v>4742</v>
      </c>
      <c r="G3990" s="240">
        <v>60</v>
      </c>
      <c r="H3990" s="241">
        <v>0</v>
      </c>
      <c r="I3990" s="242" t="s">
        <v>4808</v>
      </c>
      <c r="J3990" s="242" t="s">
        <v>4809</v>
      </c>
      <c r="K3990" s="242" t="s">
        <v>4729</v>
      </c>
      <c r="L3990" s="242" t="s">
        <v>4730</v>
      </c>
      <c r="M3990" s="242" t="s">
        <v>4810</v>
      </c>
      <c r="N3990" s="242"/>
      <c r="O3990" s="242" t="s">
        <v>18819</v>
      </c>
      <c r="P3990" s="242" t="s">
        <v>14128</v>
      </c>
      <c r="Q3990" s="242" t="s">
        <v>4733</v>
      </c>
    </row>
    <row r="3991" spans="1:17">
      <c r="A3991" s="242" t="s">
        <v>16714</v>
      </c>
      <c r="B3991" s="242" t="s">
        <v>14388</v>
      </c>
      <c r="C3991" s="242" t="s">
        <v>16715</v>
      </c>
      <c r="D3991" s="242"/>
      <c r="E3991" s="242" t="s">
        <v>14130</v>
      </c>
      <c r="F3991" s="242" t="s">
        <v>4742</v>
      </c>
      <c r="G3991" s="240">
        <v>60</v>
      </c>
      <c r="H3991" s="241">
        <v>0</v>
      </c>
      <c r="I3991" s="242" t="s">
        <v>4780</v>
      </c>
      <c r="J3991" s="242" t="s">
        <v>4781</v>
      </c>
      <c r="K3991" s="242" t="s">
        <v>4729</v>
      </c>
      <c r="L3991" s="242" t="s">
        <v>4730</v>
      </c>
      <c r="M3991" s="242" t="s">
        <v>4937</v>
      </c>
      <c r="N3991" s="242"/>
      <c r="O3991" s="242" t="s">
        <v>18819</v>
      </c>
      <c r="P3991" s="242" t="s">
        <v>14128</v>
      </c>
      <c r="Q3991" s="242" t="s">
        <v>4733</v>
      </c>
    </row>
    <row r="3992" spans="1:17">
      <c r="A3992" s="242" t="s">
        <v>16716</v>
      </c>
      <c r="B3992" s="242" t="s">
        <v>14922</v>
      </c>
      <c r="C3992" s="242" t="s">
        <v>16717</v>
      </c>
      <c r="D3992" s="242"/>
      <c r="E3992" s="242" t="s">
        <v>14130</v>
      </c>
      <c r="F3992" s="242" t="s">
        <v>4742</v>
      </c>
      <c r="G3992" s="240">
        <v>60</v>
      </c>
      <c r="H3992" s="241">
        <v>0</v>
      </c>
      <c r="I3992" s="242" t="s">
        <v>4747</v>
      </c>
      <c r="J3992" s="242" t="s">
        <v>4748</v>
      </c>
      <c r="K3992" s="242" t="s">
        <v>4729</v>
      </c>
      <c r="L3992" s="242" t="s">
        <v>4730</v>
      </c>
      <c r="M3992" s="242" t="s">
        <v>4926</v>
      </c>
      <c r="N3992" s="242" t="s">
        <v>7298</v>
      </c>
      <c r="O3992" s="242" t="s">
        <v>18819</v>
      </c>
      <c r="P3992" s="242" t="s">
        <v>14128</v>
      </c>
      <c r="Q3992" s="242" t="s">
        <v>4733</v>
      </c>
    </row>
    <row r="3993" spans="1:17">
      <c r="A3993" s="242" t="s">
        <v>16718</v>
      </c>
      <c r="B3993" s="242" t="s">
        <v>14368</v>
      </c>
      <c r="C3993" s="242" t="s">
        <v>16719</v>
      </c>
      <c r="D3993" s="242" t="s">
        <v>4742</v>
      </c>
      <c r="E3993" s="242" t="s">
        <v>14150</v>
      </c>
      <c r="F3993" s="242"/>
      <c r="G3993" s="240">
        <v>60</v>
      </c>
      <c r="H3993" s="241">
        <v>0</v>
      </c>
      <c r="I3993" s="242" t="s">
        <v>4842</v>
      </c>
      <c r="J3993" s="242" t="s">
        <v>4843</v>
      </c>
      <c r="K3993" s="242" t="s">
        <v>4729</v>
      </c>
      <c r="L3993" s="242" t="s">
        <v>4832</v>
      </c>
      <c r="M3993" s="242" t="s">
        <v>5202</v>
      </c>
      <c r="N3993" s="242"/>
      <c r="O3993" s="242" t="s">
        <v>18819</v>
      </c>
      <c r="P3993" s="242" t="s">
        <v>14128</v>
      </c>
      <c r="Q3993" s="242" t="s">
        <v>8494</v>
      </c>
    </row>
    <row r="3994" spans="1:17">
      <c r="A3994" s="242" t="s">
        <v>16720</v>
      </c>
      <c r="B3994" s="242" t="s">
        <v>14368</v>
      </c>
      <c r="C3994" s="242" t="s">
        <v>16721</v>
      </c>
      <c r="D3994" s="242" t="s">
        <v>4742</v>
      </c>
      <c r="E3994" s="242" t="s">
        <v>14150</v>
      </c>
      <c r="F3994" s="242"/>
      <c r="G3994" s="240">
        <v>60</v>
      </c>
      <c r="H3994" s="241">
        <v>0</v>
      </c>
      <c r="I3994" s="242" t="s">
        <v>4842</v>
      </c>
      <c r="J3994" s="242" t="s">
        <v>4843</v>
      </c>
      <c r="K3994" s="242" t="s">
        <v>4729</v>
      </c>
      <c r="L3994" s="242" t="s">
        <v>4832</v>
      </c>
      <c r="M3994" s="242" t="s">
        <v>5202</v>
      </c>
      <c r="N3994" s="242"/>
      <c r="O3994" s="242" t="s">
        <v>18819</v>
      </c>
      <c r="P3994" s="242" t="s">
        <v>14128</v>
      </c>
      <c r="Q3994" s="242" t="s">
        <v>8494</v>
      </c>
    </row>
    <row r="3995" spans="1:17">
      <c r="A3995" s="242" t="s">
        <v>16722</v>
      </c>
      <c r="B3995" s="242" t="s">
        <v>14368</v>
      </c>
      <c r="C3995" s="242" t="s">
        <v>16723</v>
      </c>
      <c r="D3995" s="242" t="s">
        <v>4742</v>
      </c>
      <c r="E3995" s="242" t="s">
        <v>14150</v>
      </c>
      <c r="F3995" s="242"/>
      <c r="G3995" s="240">
        <v>60</v>
      </c>
      <c r="H3995" s="241">
        <v>0</v>
      </c>
      <c r="I3995" s="242" t="s">
        <v>4848</v>
      </c>
      <c r="J3995" s="242" t="s">
        <v>4849</v>
      </c>
      <c r="K3995" s="242" t="s">
        <v>4729</v>
      </c>
      <c r="L3995" s="242" t="s">
        <v>4832</v>
      </c>
      <c r="M3995" s="242" t="s">
        <v>6018</v>
      </c>
      <c r="N3995" s="242"/>
      <c r="O3995" s="242" t="s">
        <v>18819</v>
      </c>
      <c r="P3995" s="242" t="s">
        <v>14128</v>
      </c>
      <c r="Q3995" s="242" t="s">
        <v>8494</v>
      </c>
    </row>
    <row r="3996" spans="1:17">
      <c r="A3996" s="242" t="s">
        <v>16724</v>
      </c>
      <c r="B3996" s="242" t="s">
        <v>14365</v>
      </c>
      <c r="C3996" s="242" t="s">
        <v>16725</v>
      </c>
      <c r="D3996" s="242" t="s">
        <v>4742</v>
      </c>
      <c r="E3996" s="242" t="s">
        <v>14150</v>
      </c>
      <c r="F3996" s="242"/>
      <c r="G3996" s="240">
        <v>60</v>
      </c>
      <c r="H3996" s="241">
        <v>0</v>
      </c>
      <c r="I3996" s="242" t="s">
        <v>4842</v>
      </c>
      <c r="J3996" s="242" t="s">
        <v>4843</v>
      </c>
      <c r="K3996" s="242" t="s">
        <v>4729</v>
      </c>
      <c r="L3996" s="242" t="s">
        <v>4832</v>
      </c>
      <c r="M3996" s="242" t="s">
        <v>5325</v>
      </c>
      <c r="N3996" s="242"/>
      <c r="O3996" s="242" t="s">
        <v>18819</v>
      </c>
      <c r="P3996" s="242" t="s">
        <v>14128</v>
      </c>
      <c r="Q3996" s="242" t="s">
        <v>8494</v>
      </c>
    </row>
    <row r="3997" spans="1:17">
      <c r="A3997" s="242" t="s">
        <v>16726</v>
      </c>
      <c r="B3997" s="242" t="s">
        <v>14368</v>
      </c>
      <c r="C3997" s="242" t="s">
        <v>16727</v>
      </c>
      <c r="D3997" s="242" t="s">
        <v>4742</v>
      </c>
      <c r="E3997" s="242" t="s">
        <v>14150</v>
      </c>
      <c r="F3997" s="242"/>
      <c r="G3997" s="240">
        <v>60</v>
      </c>
      <c r="H3997" s="241">
        <v>0</v>
      </c>
      <c r="I3997" s="242" t="s">
        <v>4830</v>
      </c>
      <c r="J3997" s="242" t="s">
        <v>4831</v>
      </c>
      <c r="K3997" s="242" t="s">
        <v>4729</v>
      </c>
      <c r="L3997" s="242" t="s">
        <v>4832</v>
      </c>
      <c r="M3997" s="242" t="s">
        <v>4901</v>
      </c>
      <c r="N3997" s="242"/>
      <c r="O3997" s="242" t="s">
        <v>18819</v>
      </c>
      <c r="P3997" s="242" t="s">
        <v>14128</v>
      </c>
      <c r="Q3997" s="242" t="s">
        <v>8494</v>
      </c>
    </row>
    <row r="3998" spans="1:17">
      <c r="A3998" s="242" t="s">
        <v>16728</v>
      </c>
      <c r="B3998" s="242" t="s">
        <v>14368</v>
      </c>
      <c r="C3998" s="242" t="s">
        <v>16729</v>
      </c>
      <c r="D3998" s="242" t="s">
        <v>4742</v>
      </c>
      <c r="E3998" s="242" t="s">
        <v>14150</v>
      </c>
      <c r="F3998" s="242"/>
      <c r="G3998" s="240">
        <v>60</v>
      </c>
      <c r="H3998" s="241">
        <v>0</v>
      </c>
      <c r="I3998" s="242" t="s">
        <v>4830</v>
      </c>
      <c r="J3998" s="242" t="s">
        <v>4831</v>
      </c>
      <c r="K3998" s="242" t="s">
        <v>4729</v>
      </c>
      <c r="L3998" s="242" t="s">
        <v>4832</v>
      </c>
      <c r="M3998" s="242" t="s">
        <v>5153</v>
      </c>
      <c r="N3998" s="242"/>
      <c r="O3998" s="242" t="s">
        <v>18819</v>
      </c>
      <c r="P3998" s="242" t="s">
        <v>14128</v>
      </c>
      <c r="Q3998" s="242" t="s">
        <v>8494</v>
      </c>
    </row>
    <row r="3999" spans="1:17">
      <c r="A3999" s="242" t="s">
        <v>16730</v>
      </c>
      <c r="B3999" s="242" t="s">
        <v>14368</v>
      </c>
      <c r="C3999" s="242" t="s">
        <v>16731</v>
      </c>
      <c r="D3999" s="242" t="s">
        <v>4742</v>
      </c>
      <c r="E3999" s="242" t="s">
        <v>14150</v>
      </c>
      <c r="F3999" s="242"/>
      <c r="G3999" s="240">
        <v>60</v>
      </c>
      <c r="H3999" s="241">
        <v>0</v>
      </c>
      <c r="I3999" s="242" t="s">
        <v>9474</v>
      </c>
      <c r="J3999" s="242" t="s">
        <v>9475</v>
      </c>
      <c r="K3999" s="242" t="s">
        <v>4729</v>
      </c>
      <c r="L3999" s="242" t="s">
        <v>4832</v>
      </c>
      <c r="M3999" s="242" t="s">
        <v>5302</v>
      </c>
      <c r="N3999" s="242"/>
      <c r="O3999" s="242" t="s">
        <v>18819</v>
      </c>
      <c r="P3999" s="242" t="s">
        <v>14128</v>
      </c>
      <c r="Q3999" s="242" t="s">
        <v>8494</v>
      </c>
    </row>
    <row r="4000" spans="1:17">
      <c r="A4000" s="242" t="s">
        <v>16732</v>
      </c>
      <c r="B4000" s="242" t="s">
        <v>14362</v>
      </c>
      <c r="C4000" s="242" t="s">
        <v>16733</v>
      </c>
      <c r="D4000" s="242"/>
      <c r="E4000" s="242" t="s">
        <v>14130</v>
      </c>
      <c r="F4000" s="242" t="s">
        <v>4742</v>
      </c>
      <c r="G4000" s="240">
        <v>60</v>
      </c>
      <c r="H4000" s="241">
        <v>0</v>
      </c>
      <c r="I4000" s="242" t="s">
        <v>4738</v>
      </c>
      <c r="J4000" s="242" t="s">
        <v>4739</v>
      </c>
      <c r="K4000" s="242" t="s">
        <v>4729</v>
      </c>
      <c r="L4000" s="242" t="s">
        <v>4730</v>
      </c>
      <c r="M4000" s="242" t="s">
        <v>4785</v>
      </c>
      <c r="N4000" s="242"/>
      <c r="O4000" s="242" t="s">
        <v>18819</v>
      </c>
      <c r="P4000" s="242" t="s">
        <v>14128</v>
      </c>
      <c r="Q4000" s="242" t="s">
        <v>4733</v>
      </c>
    </row>
    <row r="4001" spans="1:17">
      <c r="A4001" s="242" t="s">
        <v>16734</v>
      </c>
      <c r="B4001" s="242" t="s">
        <v>14368</v>
      </c>
      <c r="C4001" s="242" t="s">
        <v>16735</v>
      </c>
      <c r="D4001" s="242" t="s">
        <v>4742</v>
      </c>
      <c r="E4001" s="242" t="s">
        <v>14150</v>
      </c>
      <c r="F4001" s="242"/>
      <c r="G4001" s="240">
        <v>60</v>
      </c>
      <c r="H4001" s="241">
        <v>0</v>
      </c>
      <c r="I4001" s="242" t="s">
        <v>9474</v>
      </c>
      <c r="J4001" s="242" t="s">
        <v>9475</v>
      </c>
      <c r="K4001" s="242" t="s">
        <v>4729</v>
      </c>
      <c r="L4001" s="242" t="s">
        <v>4832</v>
      </c>
      <c r="M4001" s="242" t="s">
        <v>4991</v>
      </c>
      <c r="N4001" s="242"/>
      <c r="O4001" s="242" t="s">
        <v>18819</v>
      </c>
      <c r="P4001" s="242" t="s">
        <v>14128</v>
      </c>
      <c r="Q4001" s="242" t="s">
        <v>8494</v>
      </c>
    </row>
    <row r="4002" spans="1:17">
      <c r="A4002" s="242" t="s">
        <v>16736</v>
      </c>
      <c r="B4002" s="242" t="s">
        <v>14365</v>
      </c>
      <c r="C4002" s="242" t="s">
        <v>16737</v>
      </c>
      <c r="D4002" s="242" t="s">
        <v>4742</v>
      </c>
      <c r="E4002" s="242" t="s">
        <v>14150</v>
      </c>
      <c r="F4002" s="242"/>
      <c r="G4002" s="240">
        <v>60</v>
      </c>
      <c r="H4002" s="241">
        <v>0</v>
      </c>
      <c r="I4002" s="242" t="s">
        <v>4842</v>
      </c>
      <c r="J4002" s="242" t="s">
        <v>4843</v>
      </c>
      <c r="K4002" s="242" t="s">
        <v>4729</v>
      </c>
      <c r="L4002" s="242" t="s">
        <v>4832</v>
      </c>
      <c r="M4002" s="242" t="s">
        <v>5194</v>
      </c>
      <c r="N4002" s="242"/>
      <c r="O4002" s="242" t="s">
        <v>18819</v>
      </c>
      <c r="P4002" s="242" t="s">
        <v>14128</v>
      </c>
      <c r="Q4002" s="242" t="s">
        <v>8494</v>
      </c>
    </row>
    <row r="4003" spans="1:17">
      <c r="A4003" s="242" t="s">
        <v>16738</v>
      </c>
      <c r="B4003" s="242" t="s">
        <v>14368</v>
      </c>
      <c r="C4003" s="242" t="s">
        <v>16739</v>
      </c>
      <c r="D4003" s="242" t="s">
        <v>4742</v>
      </c>
      <c r="E4003" s="242" t="s">
        <v>14150</v>
      </c>
      <c r="F4003" s="242"/>
      <c r="G4003" s="240">
        <v>60</v>
      </c>
      <c r="H4003" s="241">
        <v>0</v>
      </c>
      <c r="I4003" s="242" t="s">
        <v>9474</v>
      </c>
      <c r="J4003" s="242" t="s">
        <v>9475</v>
      </c>
      <c r="K4003" s="242" t="s">
        <v>4729</v>
      </c>
      <c r="L4003" s="242" t="s">
        <v>4832</v>
      </c>
      <c r="M4003" s="242" t="s">
        <v>5302</v>
      </c>
      <c r="N4003" s="242"/>
      <c r="O4003" s="242" t="s">
        <v>18819</v>
      </c>
      <c r="P4003" s="242" t="s">
        <v>14128</v>
      </c>
      <c r="Q4003" s="242" t="s">
        <v>8494</v>
      </c>
    </row>
    <row r="4004" spans="1:17">
      <c r="A4004" s="242" t="s">
        <v>16740</v>
      </c>
      <c r="B4004" s="242" t="s">
        <v>14922</v>
      </c>
      <c r="C4004" s="242" t="s">
        <v>16741</v>
      </c>
      <c r="D4004" s="242"/>
      <c r="E4004" s="242" t="s">
        <v>14130</v>
      </c>
      <c r="F4004" s="242" t="s">
        <v>4742</v>
      </c>
      <c r="G4004" s="240">
        <v>60</v>
      </c>
      <c r="H4004" s="241">
        <v>0</v>
      </c>
      <c r="I4004" s="242" t="s">
        <v>4738</v>
      </c>
      <c r="J4004" s="242" t="s">
        <v>4739</v>
      </c>
      <c r="K4004" s="242" t="s">
        <v>4729</v>
      </c>
      <c r="L4004" s="242" t="s">
        <v>4730</v>
      </c>
      <c r="M4004" s="242" t="s">
        <v>4740</v>
      </c>
      <c r="N4004" s="242" t="s">
        <v>4765</v>
      </c>
      <c r="O4004" s="242" t="s">
        <v>18819</v>
      </c>
      <c r="P4004" s="242" t="s">
        <v>14128</v>
      </c>
      <c r="Q4004" s="242" t="s">
        <v>4733</v>
      </c>
    </row>
    <row r="4005" spans="1:17">
      <c r="A4005" s="242" t="s">
        <v>16742</v>
      </c>
      <c r="B4005" s="242" t="s">
        <v>14368</v>
      </c>
      <c r="C4005" s="242" t="s">
        <v>16743</v>
      </c>
      <c r="D4005" s="242" t="s">
        <v>4742</v>
      </c>
      <c r="E4005" s="242" t="s">
        <v>14150</v>
      </c>
      <c r="F4005" s="242"/>
      <c r="G4005" s="240">
        <v>60</v>
      </c>
      <c r="H4005" s="241">
        <v>0</v>
      </c>
      <c r="I4005" s="242" t="s">
        <v>4842</v>
      </c>
      <c r="J4005" s="242" t="s">
        <v>4843</v>
      </c>
      <c r="K4005" s="242" t="s">
        <v>4729</v>
      </c>
      <c r="L4005" s="242" t="s">
        <v>4832</v>
      </c>
      <c r="M4005" s="242" t="s">
        <v>4844</v>
      </c>
      <c r="N4005" s="242"/>
      <c r="O4005" s="242" t="s">
        <v>18819</v>
      </c>
      <c r="P4005" s="242" t="s">
        <v>14128</v>
      </c>
      <c r="Q4005" s="242" t="s">
        <v>8494</v>
      </c>
    </row>
    <row r="4006" spans="1:17">
      <c r="A4006" s="242" t="s">
        <v>16744</v>
      </c>
      <c r="B4006" s="242" t="s">
        <v>14362</v>
      </c>
      <c r="C4006" s="242" t="s">
        <v>16745</v>
      </c>
      <c r="D4006" s="242"/>
      <c r="E4006" s="242" t="s">
        <v>14130</v>
      </c>
      <c r="F4006" s="242" t="s">
        <v>4742</v>
      </c>
      <c r="G4006" s="240">
        <v>60</v>
      </c>
      <c r="H4006" s="241">
        <v>0</v>
      </c>
      <c r="I4006" s="242" t="s">
        <v>4747</v>
      </c>
      <c r="J4006" s="242" t="s">
        <v>4748</v>
      </c>
      <c r="K4006" s="242" t="s">
        <v>4729</v>
      </c>
      <c r="L4006" s="242" t="s">
        <v>4730</v>
      </c>
      <c r="M4006" s="242" t="s">
        <v>4926</v>
      </c>
      <c r="N4006" s="242" t="s">
        <v>7703</v>
      </c>
      <c r="O4006" s="242" t="s">
        <v>18819</v>
      </c>
      <c r="P4006" s="242" t="s">
        <v>14128</v>
      </c>
      <c r="Q4006" s="242" t="s">
        <v>4733</v>
      </c>
    </row>
    <row r="4007" spans="1:17">
      <c r="A4007" s="242" t="s">
        <v>16746</v>
      </c>
      <c r="B4007" s="242" t="s">
        <v>14365</v>
      </c>
      <c r="C4007" s="242" t="s">
        <v>16747</v>
      </c>
      <c r="D4007" s="242" t="s">
        <v>4742</v>
      </c>
      <c r="E4007" s="242" t="s">
        <v>14150</v>
      </c>
      <c r="F4007" s="242"/>
      <c r="G4007" s="240">
        <v>60</v>
      </c>
      <c r="H4007" s="241">
        <v>0</v>
      </c>
      <c r="I4007" s="242" t="s">
        <v>4842</v>
      </c>
      <c r="J4007" s="242" t="s">
        <v>4843</v>
      </c>
      <c r="K4007" s="242" t="s">
        <v>4729</v>
      </c>
      <c r="L4007" s="242" t="s">
        <v>4832</v>
      </c>
      <c r="M4007" s="242" t="s">
        <v>5325</v>
      </c>
      <c r="N4007" s="242"/>
      <c r="O4007" s="242" t="s">
        <v>18819</v>
      </c>
      <c r="P4007" s="242" t="s">
        <v>14128</v>
      </c>
      <c r="Q4007" s="242" t="s">
        <v>8494</v>
      </c>
    </row>
    <row r="4008" spans="1:17">
      <c r="A4008" s="242" t="s">
        <v>16748</v>
      </c>
      <c r="B4008" s="242" t="s">
        <v>14388</v>
      </c>
      <c r="C4008" s="242" t="s">
        <v>16749</v>
      </c>
      <c r="D4008" s="242"/>
      <c r="E4008" s="242" t="s">
        <v>14130</v>
      </c>
      <c r="F4008" s="242" t="s">
        <v>4742</v>
      </c>
      <c r="G4008" s="240">
        <v>60</v>
      </c>
      <c r="H4008" s="241">
        <v>0</v>
      </c>
      <c r="I4008" s="242" t="s">
        <v>4931</v>
      </c>
      <c r="J4008" s="242" t="s">
        <v>4932</v>
      </c>
      <c r="K4008" s="242" t="s">
        <v>4729</v>
      </c>
      <c r="L4008" s="242" t="s">
        <v>4730</v>
      </c>
      <c r="M4008" s="242" t="s">
        <v>4731</v>
      </c>
      <c r="N4008" s="242"/>
      <c r="O4008" s="242" t="s">
        <v>18819</v>
      </c>
      <c r="P4008" s="242" t="s">
        <v>14128</v>
      </c>
      <c r="Q4008" s="242" t="s">
        <v>4733</v>
      </c>
    </row>
    <row r="4009" spans="1:17">
      <c r="A4009" s="242" t="s">
        <v>16750</v>
      </c>
      <c r="B4009" s="242" t="s">
        <v>14362</v>
      </c>
      <c r="C4009" s="242" t="s">
        <v>16751</v>
      </c>
      <c r="D4009" s="242"/>
      <c r="E4009" s="242" t="s">
        <v>14130</v>
      </c>
      <c r="F4009" s="242" t="s">
        <v>4742</v>
      </c>
      <c r="G4009" s="240">
        <v>60</v>
      </c>
      <c r="H4009" s="241">
        <v>0</v>
      </c>
      <c r="I4009" s="242" t="s">
        <v>4738</v>
      </c>
      <c r="J4009" s="242" t="s">
        <v>4739</v>
      </c>
      <c r="K4009" s="242" t="s">
        <v>4729</v>
      </c>
      <c r="L4009" s="242" t="s">
        <v>4730</v>
      </c>
      <c r="M4009" s="242" t="s">
        <v>4785</v>
      </c>
      <c r="N4009" s="242"/>
      <c r="O4009" s="242" t="s">
        <v>18819</v>
      </c>
      <c r="P4009" s="242" t="s">
        <v>14128</v>
      </c>
      <c r="Q4009" s="242" t="s">
        <v>4733</v>
      </c>
    </row>
    <row r="4010" spans="1:17">
      <c r="A4010" s="242" t="s">
        <v>16752</v>
      </c>
      <c r="B4010" s="242" t="s">
        <v>14368</v>
      </c>
      <c r="C4010" s="242" t="s">
        <v>16753</v>
      </c>
      <c r="D4010" s="242" t="s">
        <v>4742</v>
      </c>
      <c r="E4010" s="242" t="s">
        <v>14150</v>
      </c>
      <c r="F4010" s="242"/>
      <c r="G4010" s="240">
        <v>60</v>
      </c>
      <c r="H4010" s="241">
        <v>0</v>
      </c>
      <c r="I4010" s="242" t="s">
        <v>9474</v>
      </c>
      <c r="J4010" s="242" t="s">
        <v>9475</v>
      </c>
      <c r="K4010" s="242" t="s">
        <v>4729</v>
      </c>
      <c r="L4010" s="242" t="s">
        <v>4832</v>
      </c>
      <c r="M4010" s="242" t="s">
        <v>4991</v>
      </c>
      <c r="N4010" s="242"/>
      <c r="O4010" s="242" t="s">
        <v>18819</v>
      </c>
      <c r="P4010" s="242" t="s">
        <v>14128</v>
      </c>
      <c r="Q4010" s="242" t="s">
        <v>8494</v>
      </c>
    </row>
    <row r="4011" spans="1:17">
      <c r="A4011" s="242" t="s">
        <v>16754</v>
      </c>
      <c r="B4011" s="242" t="s">
        <v>14368</v>
      </c>
      <c r="C4011" s="242" t="s">
        <v>16755</v>
      </c>
      <c r="D4011" s="242" t="s">
        <v>4742</v>
      </c>
      <c r="E4011" s="242" t="s">
        <v>14150</v>
      </c>
      <c r="F4011" s="242"/>
      <c r="G4011" s="240">
        <v>60</v>
      </c>
      <c r="H4011" s="241">
        <v>0</v>
      </c>
      <c r="I4011" s="242" t="s">
        <v>4848</v>
      </c>
      <c r="J4011" s="242" t="s">
        <v>4849</v>
      </c>
      <c r="K4011" s="242" t="s">
        <v>4729</v>
      </c>
      <c r="L4011" s="242" t="s">
        <v>4832</v>
      </c>
      <c r="M4011" s="242" t="s">
        <v>6018</v>
      </c>
      <c r="N4011" s="242"/>
      <c r="O4011" s="242" t="s">
        <v>18819</v>
      </c>
      <c r="P4011" s="242" t="s">
        <v>14128</v>
      </c>
      <c r="Q4011" s="242" t="s">
        <v>8494</v>
      </c>
    </row>
    <row r="4012" spans="1:17">
      <c r="A4012" s="242" t="s">
        <v>16756</v>
      </c>
      <c r="B4012" s="242" t="s">
        <v>14368</v>
      </c>
      <c r="C4012" s="242" t="s">
        <v>16757</v>
      </c>
      <c r="D4012" s="242" t="s">
        <v>4742</v>
      </c>
      <c r="E4012" s="242" t="s">
        <v>14150</v>
      </c>
      <c r="F4012" s="242"/>
      <c r="G4012" s="240">
        <v>60</v>
      </c>
      <c r="H4012" s="241">
        <v>0</v>
      </c>
      <c r="I4012" s="242" t="s">
        <v>4842</v>
      </c>
      <c r="J4012" s="242" t="s">
        <v>4843</v>
      </c>
      <c r="K4012" s="242" t="s">
        <v>4729</v>
      </c>
      <c r="L4012" s="242" t="s">
        <v>4832</v>
      </c>
      <c r="M4012" s="242" t="s">
        <v>4844</v>
      </c>
      <c r="N4012" s="242"/>
      <c r="O4012" s="242" t="s">
        <v>18819</v>
      </c>
      <c r="P4012" s="242" t="s">
        <v>14128</v>
      </c>
      <c r="Q4012" s="242" t="s">
        <v>8494</v>
      </c>
    </row>
    <row r="4013" spans="1:17">
      <c r="A4013" s="242" t="s">
        <v>16758</v>
      </c>
      <c r="B4013" s="242" t="s">
        <v>14365</v>
      </c>
      <c r="C4013" s="242" t="s">
        <v>16759</v>
      </c>
      <c r="D4013" s="242" t="s">
        <v>4742</v>
      </c>
      <c r="E4013" s="242" t="s">
        <v>14150</v>
      </c>
      <c r="F4013" s="242"/>
      <c r="G4013" s="240">
        <v>60</v>
      </c>
      <c r="H4013" s="241">
        <v>0</v>
      </c>
      <c r="I4013" s="242" t="s">
        <v>4842</v>
      </c>
      <c r="J4013" s="242" t="s">
        <v>4843</v>
      </c>
      <c r="K4013" s="242" t="s">
        <v>4729</v>
      </c>
      <c r="L4013" s="242" t="s">
        <v>4832</v>
      </c>
      <c r="M4013" s="242" t="s">
        <v>15446</v>
      </c>
      <c r="N4013" s="242"/>
      <c r="O4013" s="242" t="s">
        <v>18819</v>
      </c>
      <c r="P4013" s="242" t="s">
        <v>14128</v>
      </c>
      <c r="Q4013" s="242" t="s">
        <v>8494</v>
      </c>
    </row>
    <row r="4014" spans="1:17">
      <c r="A4014" s="242" t="s">
        <v>16760</v>
      </c>
      <c r="B4014" s="242" t="s">
        <v>14368</v>
      </c>
      <c r="C4014" s="242" t="s">
        <v>16761</v>
      </c>
      <c r="D4014" s="242" t="s">
        <v>4742</v>
      </c>
      <c r="E4014" s="242" t="s">
        <v>14150</v>
      </c>
      <c r="F4014" s="242"/>
      <c r="G4014" s="240">
        <v>60</v>
      </c>
      <c r="H4014" s="241">
        <v>0</v>
      </c>
      <c r="I4014" s="242" t="s">
        <v>4830</v>
      </c>
      <c r="J4014" s="242" t="s">
        <v>4831</v>
      </c>
      <c r="K4014" s="242" t="s">
        <v>4729</v>
      </c>
      <c r="L4014" s="242" t="s">
        <v>4832</v>
      </c>
      <c r="M4014" s="242" t="s">
        <v>5283</v>
      </c>
      <c r="N4014" s="242"/>
      <c r="O4014" s="242" t="s">
        <v>18819</v>
      </c>
      <c r="P4014" s="242" t="s">
        <v>14128</v>
      </c>
      <c r="Q4014" s="242" t="s">
        <v>8494</v>
      </c>
    </row>
    <row r="4015" spans="1:17">
      <c r="A4015" s="242" t="s">
        <v>16762</v>
      </c>
      <c r="B4015" s="242" t="s">
        <v>14368</v>
      </c>
      <c r="C4015" s="242" t="s">
        <v>16763</v>
      </c>
      <c r="D4015" s="242" t="s">
        <v>4742</v>
      </c>
      <c r="E4015" s="242" t="s">
        <v>14150</v>
      </c>
      <c r="F4015" s="242"/>
      <c r="G4015" s="240">
        <v>60</v>
      </c>
      <c r="H4015" s="241">
        <v>0</v>
      </c>
      <c r="I4015" s="242" t="s">
        <v>4842</v>
      </c>
      <c r="J4015" s="242" t="s">
        <v>4843</v>
      </c>
      <c r="K4015" s="242" t="s">
        <v>4729</v>
      </c>
      <c r="L4015" s="242" t="s">
        <v>4832</v>
      </c>
      <c r="M4015" s="242" t="s">
        <v>5202</v>
      </c>
      <c r="N4015" s="242"/>
      <c r="O4015" s="242" t="s">
        <v>18819</v>
      </c>
      <c r="P4015" s="242" t="s">
        <v>14128</v>
      </c>
      <c r="Q4015" s="242" t="s">
        <v>8494</v>
      </c>
    </row>
    <row r="4016" spans="1:17">
      <c r="A4016" s="242" t="s">
        <v>16764</v>
      </c>
      <c r="B4016" s="242" t="s">
        <v>14368</v>
      </c>
      <c r="C4016" s="242" t="s">
        <v>16765</v>
      </c>
      <c r="D4016" s="242" t="s">
        <v>4742</v>
      </c>
      <c r="E4016" s="242" t="s">
        <v>14150</v>
      </c>
      <c r="F4016" s="242"/>
      <c r="G4016" s="240">
        <v>60</v>
      </c>
      <c r="H4016" s="241">
        <v>0</v>
      </c>
      <c r="I4016" s="242" t="s">
        <v>9474</v>
      </c>
      <c r="J4016" s="242" t="s">
        <v>9475</v>
      </c>
      <c r="K4016" s="242" t="s">
        <v>4729</v>
      </c>
      <c r="L4016" s="242" t="s">
        <v>4832</v>
      </c>
      <c r="M4016" s="242" t="s">
        <v>5302</v>
      </c>
      <c r="N4016" s="242"/>
      <c r="O4016" s="242" t="s">
        <v>18819</v>
      </c>
      <c r="P4016" s="242" t="s">
        <v>14128</v>
      </c>
      <c r="Q4016" s="242" t="s">
        <v>8494</v>
      </c>
    </row>
    <row r="4017" spans="1:17">
      <c r="A4017" s="242" t="s">
        <v>16766</v>
      </c>
      <c r="B4017" s="242" t="s">
        <v>14368</v>
      </c>
      <c r="C4017" s="242" t="s">
        <v>16767</v>
      </c>
      <c r="D4017" s="242" t="s">
        <v>4742</v>
      </c>
      <c r="E4017" s="242" t="s">
        <v>14150</v>
      </c>
      <c r="F4017" s="242"/>
      <c r="G4017" s="240">
        <v>60</v>
      </c>
      <c r="H4017" s="241">
        <v>0</v>
      </c>
      <c r="I4017" s="242" t="s">
        <v>4830</v>
      </c>
      <c r="J4017" s="242" t="s">
        <v>4831</v>
      </c>
      <c r="K4017" s="242" t="s">
        <v>4729</v>
      </c>
      <c r="L4017" s="242" t="s">
        <v>4832</v>
      </c>
      <c r="M4017" s="242" t="s">
        <v>5222</v>
      </c>
      <c r="N4017" s="242"/>
      <c r="O4017" s="242" t="s">
        <v>18819</v>
      </c>
      <c r="P4017" s="242" t="s">
        <v>14128</v>
      </c>
      <c r="Q4017" s="242" t="s">
        <v>8494</v>
      </c>
    </row>
    <row r="4018" spans="1:17">
      <c r="A4018" s="242" t="s">
        <v>16768</v>
      </c>
      <c r="B4018" s="242" t="s">
        <v>14368</v>
      </c>
      <c r="C4018" s="242" t="s">
        <v>16769</v>
      </c>
      <c r="D4018" s="242" t="s">
        <v>4742</v>
      </c>
      <c r="E4018" s="242" t="s">
        <v>14150</v>
      </c>
      <c r="F4018" s="242"/>
      <c r="G4018" s="240">
        <v>60</v>
      </c>
      <c r="H4018" s="241">
        <v>0</v>
      </c>
      <c r="I4018" s="242" t="s">
        <v>9474</v>
      </c>
      <c r="J4018" s="242" t="s">
        <v>9475</v>
      </c>
      <c r="K4018" s="242" t="s">
        <v>4729</v>
      </c>
      <c r="L4018" s="242" t="s">
        <v>4832</v>
      </c>
      <c r="M4018" s="242" t="s">
        <v>4833</v>
      </c>
      <c r="N4018" s="242"/>
      <c r="O4018" s="242" t="s">
        <v>18819</v>
      </c>
      <c r="P4018" s="242" t="s">
        <v>14128</v>
      </c>
      <c r="Q4018" s="242" t="s">
        <v>8494</v>
      </c>
    </row>
    <row r="4019" spans="1:17">
      <c r="A4019" s="242" t="s">
        <v>16770</v>
      </c>
      <c r="B4019" s="242" t="s">
        <v>14368</v>
      </c>
      <c r="C4019" s="242" t="s">
        <v>16771</v>
      </c>
      <c r="D4019" s="242" t="s">
        <v>4742</v>
      </c>
      <c r="E4019" s="242" t="s">
        <v>14150</v>
      </c>
      <c r="F4019" s="242"/>
      <c r="G4019" s="240">
        <v>60</v>
      </c>
      <c r="H4019" s="241">
        <v>0</v>
      </c>
      <c r="I4019" s="242" t="s">
        <v>4842</v>
      </c>
      <c r="J4019" s="242" t="s">
        <v>4843</v>
      </c>
      <c r="K4019" s="242" t="s">
        <v>4729</v>
      </c>
      <c r="L4019" s="242" t="s">
        <v>4832</v>
      </c>
      <c r="M4019" s="242" t="s">
        <v>5202</v>
      </c>
      <c r="N4019" s="242"/>
      <c r="O4019" s="242" t="s">
        <v>18819</v>
      </c>
      <c r="P4019" s="242" t="s">
        <v>14128</v>
      </c>
      <c r="Q4019" s="242" t="s">
        <v>8494</v>
      </c>
    </row>
    <row r="4020" spans="1:17">
      <c r="A4020" s="242" t="s">
        <v>16772</v>
      </c>
      <c r="B4020" s="242" t="s">
        <v>14368</v>
      </c>
      <c r="C4020" s="242" t="s">
        <v>16773</v>
      </c>
      <c r="D4020" s="242" t="s">
        <v>4742</v>
      </c>
      <c r="E4020" s="242" t="s">
        <v>14150</v>
      </c>
      <c r="F4020" s="242"/>
      <c r="G4020" s="240">
        <v>60</v>
      </c>
      <c r="H4020" s="241">
        <v>0</v>
      </c>
      <c r="I4020" s="242" t="s">
        <v>4830</v>
      </c>
      <c r="J4020" s="242" t="s">
        <v>4831</v>
      </c>
      <c r="K4020" s="242" t="s">
        <v>4729</v>
      </c>
      <c r="L4020" s="242" t="s">
        <v>4832</v>
      </c>
      <c r="M4020" s="242" t="s">
        <v>5283</v>
      </c>
      <c r="N4020" s="242"/>
      <c r="O4020" s="242" t="s">
        <v>18819</v>
      </c>
      <c r="P4020" s="242" t="s">
        <v>14128</v>
      </c>
      <c r="Q4020" s="242" t="s">
        <v>8494</v>
      </c>
    </row>
    <row r="4021" spans="1:17">
      <c r="A4021" s="242" t="s">
        <v>16774</v>
      </c>
      <c r="B4021" s="242" t="s">
        <v>14368</v>
      </c>
      <c r="C4021" s="242" t="s">
        <v>16775</v>
      </c>
      <c r="D4021" s="242" t="s">
        <v>4742</v>
      </c>
      <c r="E4021" s="242" t="s">
        <v>14150</v>
      </c>
      <c r="F4021" s="242"/>
      <c r="G4021" s="240">
        <v>60</v>
      </c>
      <c r="H4021" s="241">
        <v>0</v>
      </c>
      <c r="I4021" s="242" t="s">
        <v>9474</v>
      </c>
      <c r="J4021" s="242" t="s">
        <v>9475</v>
      </c>
      <c r="K4021" s="242" t="s">
        <v>4729</v>
      </c>
      <c r="L4021" s="242" t="s">
        <v>4832</v>
      </c>
      <c r="M4021" s="242" t="s">
        <v>6018</v>
      </c>
      <c r="N4021" s="242"/>
      <c r="O4021" s="242" t="s">
        <v>18819</v>
      </c>
      <c r="P4021" s="242" t="s">
        <v>14128</v>
      </c>
      <c r="Q4021" s="242" t="s">
        <v>8494</v>
      </c>
    </row>
    <row r="4022" spans="1:17">
      <c r="A4022" s="242" t="s">
        <v>16776</v>
      </c>
      <c r="B4022" s="242" t="s">
        <v>14368</v>
      </c>
      <c r="C4022" s="242" t="s">
        <v>16777</v>
      </c>
      <c r="D4022" s="242" t="s">
        <v>4742</v>
      </c>
      <c r="E4022" s="242" t="s">
        <v>14150</v>
      </c>
      <c r="F4022" s="242"/>
      <c r="G4022" s="240">
        <v>60</v>
      </c>
      <c r="H4022" s="241">
        <v>0</v>
      </c>
      <c r="I4022" s="242" t="s">
        <v>9474</v>
      </c>
      <c r="J4022" s="242" t="s">
        <v>9475</v>
      </c>
      <c r="K4022" s="242" t="s">
        <v>4729</v>
      </c>
      <c r="L4022" s="242" t="s">
        <v>4832</v>
      </c>
      <c r="M4022" s="242" t="s">
        <v>5167</v>
      </c>
      <c r="N4022" s="242"/>
      <c r="O4022" s="242" t="s">
        <v>18819</v>
      </c>
      <c r="P4022" s="242" t="s">
        <v>14128</v>
      </c>
      <c r="Q4022" s="242" t="s">
        <v>8494</v>
      </c>
    </row>
    <row r="4023" spans="1:17">
      <c r="A4023" s="242" t="s">
        <v>16778</v>
      </c>
      <c r="B4023" s="242" t="s">
        <v>14368</v>
      </c>
      <c r="C4023" s="242" t="s">
        <v>16779</v>
      </c>
      <c r="D4023" s="242" t="s">
        <v>4742</v>
      </c>
      <c r="E4023" s="242" t="s">
        <v>14150</v>
      </c>
      <c r="F4023" s="242"/>
      <c r="G4023" s="240">
        <v>60</v>
      </c>
      <c r="H4023" s="241">
        <v>0</v>
      </c>
      <c r="I4023" s="242" t="s">
        <v>9474</v>
      </c>
      <c r="J4023" s="242" t="s">
        <v>9475</v>
      </c>
      <c r="K4023" s="242" t="s">
        <v>4729</v>
      </c>
      <c r="L4023" s="242" t="s">
        <v>4832</v>
      </c>
      <c r="M4023" s="242" t="s">
        <v>4991</v>
      </c>
      <c r="N4023" s="242"/>
      <c r="O4023" s="242" t="s">
        <v>18819</v>
      </c>
      <c r="P4023" s="242" t="s">
        <v>14128</v>
      </c>
      <c r="Q4023" s="242" t="s">
        <v>8494</v>
      </c>
    </row>
    <row r="4024" spans="1:17">
      <c r="A4024" s="242" t="s">
        <v>16780</v>
      </c>
      <c r="B4024" s="242" t="s">
        <v>14365</v>
      </c>
      <c r="C4024" s="242" t="s">
        <v>16781</v>
      </c>
      <c r="D4024" s="242" t="s">
        <v>4742</v>
      </c>
      <c r="E4024" s="242" t="s">
        <v>14150</v>
      </c>
      <c r="F4024" s="242"/>
      <c r="G4024" s="240">
        <v>60</v>
      </c>
      <c r="H4024" s="241">
        <v>0</v>
      </c>
      <c r="I4024" s="242" t="s">
        <v>4842</v>
      </c>
      <c r="J4024" s="242" t="s">
        <v>4843</v>
      </c>
      <c r="K4024" s="242" t="s">
        <v>4729</v>
      </c>
      <c r="L4024" s="242" t="s">
        <v>4832</v>
      </c>
      <c r="M4024" s="242" t="s">
        <v>14111</v>
      </c>
      <c r="N4024" s="242"/>
      <c r="O4024" s="242" t="s">
        <v>18819</v>
      </c>
      <c r="P4024" s="242" t="s">
        <v>14128</v>
      </c>
      <c r="Q4024" s="242" t="s">
        <v>8494</v>
      </c>
    </row>
    <row r="4025" spans="1:17">
      <c r="A4025" s="242" t="s">
        <v>16782</v>
      </c>
      <c r="B4025" s="242" t="s">
        <v>14362</v>
      </c>
      <c r="C4025" s="242" t="s">
        <v>16783</v>
      </c>
      <c r="D4025" s="242"/>
      <c r="E4025" s="242" t="s">
        <v>14130</v>
      </c>
      <c r="F4025" s="242" t="s">
        <v>4742</v>
      </c>
      <c r="G4025" s="240">
        <v>60</v>
      </c>
      <c r="H4025" s="241">
        <v>0</v>
      </c>
      <c r="I4025" s="242" t="s">
        <v>4780</v>
      </c>
      <c r="J4025" s="242" t="s">
        <v>4781</v>
      </c>
      <c r="K4025" s="242" t="s">
        <v>4729</v>
      </c>
      <c r="L4025" s="242" t="s">
        <v>4730</v>
      </c>
      <c r="M4025" s="242" t="s">
        <v>4822</v>
      </c>
      <c r="N4025" s="242"/>
      <c r="O4025" s="242" t="s">
        <v>18819</v>
      </c>
      <c r="P4025" s="242" t="s">
        <v>14128</v>
      </c>
      <c r="Q4025" s="242" t="s">
        <v>4733</v>
      </c>
    </row>
    <row r="4026" spans="1:17">
      <c r="A4026" s="242" t="s">
        <v>16784</v>
      </c>
      <c r="B4026" s="242" t="s">
        <v>14362</v>
      </c>
      <c r="C4026" s="242" t="s">
        <v>16785</v>
      </c>
      <c r="D4026" s="242"/>
      <c r="E4026" s="242" t="s">
        <v>14130</v>
      </c>
      <c r="F4026" s="242" t="s">
        <v>4742</v>
      </c>
      <c r="G4026" s="240">
        <v>60</v>
      </c>
      <c r="H4026" s="241">
        <v>0</v>
      </c>
      <c r="I4026" s="242" t="s">
        <v>4738</v>
      </c>
      <c r="J4026" s="242" t="s">
        <v>4739</v>
      </c>
      <c r="K4026" s="242" t="s">
        <v>4729</v>
      </c>
      <c r="L4026" s="242" t="s">
        <v>4730</v>
      </c>
      <c r="M4026" s="242" t="s">
        <v>4785</v>
      </c>
      <c r="N4026" s="242"/>
      <c r="O4026" s="242" t="s">
        <v>18819</v>
      </c>
      <c r="P4026" s="242" t="s">
        <v>14128</v>
      </c>
      <c r="Q4026" s="242" t="s">
        <v>4733</v>
      </c>
    </row>
    <row r="4027" spans="1:17">
      <c r="A4027" s="242" t="s">
        <v>16786</v>
      </c>
      <c r="B4027" s="242" t="s">
        <v>14368</v>
      </c>
      <c r="C4027" s="242" t="s">
        <v>16787</v>
      </c>
      <c r="D4027" s="242" t="s">
        <v>4742</v>
      </c>
      <c r="E4027" s="242" t="s">
        <v>14150</v>
      </c>
      <c r="F4027" s="242"/>
      <c r="G4027" s="240">
        <v>60</v>
      </c>
      <c r="H4027" s="241">
        <v>0</v>
      </c>
      <c r="I4027" s="242" t="s">
        <v>4830</v>
      </c>
      <c r="J4027" s="242" t="s">
        <v>4831</v>
      </c>
      <c r="K4027" s="242" t="s">
        <v>4729</v>
      </c>
      <c r="L4027" s="242" t="s">
        <v>4832</v>
      </c>
      <c r="M4027" s="242" t="s">
        <v>5153</v>
      </c>
      <c r="N4027" s="242"/>
      <c r="O4027" s="242" t="s">
        <v>18819</v>
      </c>
      <c r="P4027" s="242" t="s">
        <v>14128</v>
      </c>
      <c r="Q4027" s="242" t="s">
        <v>8494</v>
      </c>
    </row>
    <row r="4028" spans="1:17">
      <c r="A4028" s="242" t="s">
        <v>16788</v>
      </c>
      <c r="B4028" s="242" t="s">
        <v>14368</v>
      </c>
      <c r="C4028" s="242" t="s">
        <v>16789</v>
      </c>
      <c r="D4028" s="242" t="s">
        <v>4742</v>
      </c>
      <c r="E4028" s="242" t="s">
        <v>14150</v>
      </c>
      <c r="F4028" s="242"/>
      <c r="G4028" s="240">
        <v>60</v>
      </c>
      <c r="H4028" s="241">
        <v>0</v>
      </c>
      <c r="I4028" s="242" t="s">
        <v>4842</v>
      </c>
      <c r="J4028" s="242" t="s">
        <v>4843</v>
      </c>
      <c r="K4028" s="242" t="s">
        <v>4729</v>
      </c>
      <c r="L4028" s="242" t="s">
        <v>4832</v>
      </c>
      <c r="M4028" s="242" t="s">
        <v>4844</v>
      </c>
      <c r="N4028" s="242"/>
      <c r="O4028" s="242" t="s">
        <v>18819</v>
      </c>
      <c r="P4028" s="242" t="s">
        <v>14128</v>
      </c>
      <c r="Q4028" s="242" t="s">
        <v>8494</v>
      </c>
    </row>
    <row r="4029" spans="1:17">
      <c r="A4029" s="242" t="s">
        <v>16790</v>
      </c>
      <c r="B4029" s="242" t="s">
        <v>14365</v>
      </c>
      <c r="C4029" s="242" t="s">
        <v>16791</v>
      </c>
      <c r="D4029" s="242" t="s">
        <v>4742</v>
      </c>
      <c r="E4029" s="242" t="s">
        <v>14150</v>
      </c>
      <c r="F4029" s="242"/>
      <c r="G4029" s="240">
        <v>60</v>
      </c>
      <c r="H4029" s="241">
        <v>0</v>
      </c>
      <c r="I4029" s="242" t="s">
        <v>4842</v>
      </c>
      <c r="J4029" s="242" t="s">
        <v>4843</v>
      </c>
      <c r="K4029" s="242" t="s">
        <v>4729</v>
      </c>
      <c r="L4029" s="242" t="s">
        <v>4832</v>
      </c>
      <c r="M4029" s="242" t="s">
        <v>15446</v>
      </c>
      <c r="N4029" s="242"/>
      <c r="O4029" s="242" t="s">
        <v>18819</v>
      </c>
      <c r="P4029" s="242" t="s">
        <v>14128</v>
      </c>
      <c r="Q4029" s="242" t="s">
        <v>8494</v>
      </c>
    </row>
    <row r="4030" spans="1:17">
      <c r="A4030" s="242" t="s">
        <v>16792</v>
      </c>
      <c r="B4030" s="242" t="s">
        <v>14368</v>
      </c>
      <c r="C4030" s="242" t="s">
        <v>16793</v>
      </c>
      <c r="D4030" s="242" t="s">
        <v>4742</v>
      </c>
      <c r="E4030" s="242" t="s">
        <v>14150</v>
      </c>
      <c r="F4030" s="242"/>
      <c r="G4030" s="240">
        <v>60</v>
      </c>
      <c r="H4030" s="241">
        <v>0</v>
      </c>
      <c r="I4030" s="242" t="s">
        <v>4830</v>
      </c>
      <c r="J4030" s="242" t="s">
        <v>4831</v>
      </c>
      <c r="K4030" s="242" t="s">
        <v>4729</v>
      </c>
      <c r="L4030" s="242" t="s">
        <v>4832</v>
      </c>
      <c r="M4030" s="242" t="s">
        <v>5222</v>
      </c>
      <c r="N4030" s="242"/>
      <c r="O4030" s="242" t="s">
        <v>18819</v>
      </c>
      <c r="P4030" s="242" t="s">
        <v>14128</v>
      </c>
      <c r="Q4030" s="242" t="s">
        <v>8494</v>
      </c>
    </row>
    <row r="4031" spans="1:17">
      <c r="A4031" s="242" t="s">
        <v>16794</v>
      </c>
      <c r="B4031" s="242" t="s">
        <v>14365</v>
      </c>
      <c r="C4031" s="242" t="s">
        <v>16795</v>
      </c>
      <c r="D4031" s="242" t="s">
        <v>4742</v>
      </c>
      <c r="E4031" s="242" t="s">
        <v>14150</v>
      </c>
      <c r="F4031" s="242"/>
      <c r="G4031" s="240">
        <v>60</v>
      </c>
      <c r="H4031" s="241">
        <v>0</v>
      </c>
      <c r="I4031" s="242" t="s">
        <v>4842</v>
      </c>
      <c r="J4031" s="242" t="s">
        <v>4843</v>
      </c>
      <c r="K4031" s="242" t="s">
        <v>4729</v>
      </c>
      <c r="L4031" s="242" t="s">
        <v>4832</v>
      </c>
      <c r="M4031" s="242" t="s">
        <v>5194</v>
      </c>
      <c r="N4031" s="242"/>
      <c r="O4031" s="242" t="s">
        <v>18819</v>
      </c>
      <c r="P4031" s="242" t="s">
        <v>14128</v>
      </c>
      <c r="Q4031" s="242" t="s">
        <v>8494</v>
      </c>
    </row>
    <row r="4032" spans="1:17">
      <c r="A4032" s="242" t="s">
        <v>16796</v>
      </c>
      <c r="B4032" s="242" t="s">
        <v>14362</v>
      </c>
      <c r="C4032" s="242" t="s">
        <v>16797</v>
      </c>
      <c r="D4032" s="242"/>
      <c r="E4032" s="242" t="s">
        <v>14130</v>
      </c>
      <c r="F4032" s="242" t="s">
        <v>4742</v>
      </c>
      <c r="G4032" s="240">
        <v>60</v>
      </c>
      <c r="H4032" s="241">
        <v>0</v>
      </c>
      <c r="I4032" s="242" t="s">
        <v>4808</v>
      </c>
      <c r="J4032" s="242" t="s">
        <v>4809</v>
      </c>
      <c r="K4032" s="242" t="s">
        <v>4729</v>
      </c>
      <c r="L4032" s="242" t="s">
        <v>4730</v>
      </c>
      <c r="M4032" s="242" t="s">
        <v>4810</v>
      </c>
      <c r="N4032" s="242"/>
      <c r="O4032" s="242" t="s">
        <v>18819</v>
      </c>
      <c r="P4032" s="242" t="s">
        <v>14128</v>
      </c>
      <c r="Q4032" s="242" t="s">
        <v>4733</v>
      </c>
    </row>
    <row r="4033" spans="1:17">
      <c r="A4033" s="242" t="s">
        <v>16798</v>
      </c>
      <c r="B4033" s="242" t="s">
        <v>14353</v>
      </c>
      <c r="C4033" s="242" t="s">
        <v>16799</v>
      </c>
      <c r="D4033" s="242"/>
      <c r="E4033" s="242" t="s">
        <v>14130</v>
      </c>
      <c r="F4033" s="242" t="s">
        <v>4742</v>
      </c>
      <c r="G4033" s="240">
        <v>60</v>
      </c>
      <c r="H4033" s="241">
        <v>0</v>
      </c>
      <c r="I4033" s="242" t="s">
        <v>4808</v>
      </c>
      <c r="J4033" s="242" t="s">
        <v>4809</v>
      </c>
      <c r="K4033" s="242" t="s">
        <v>4729</v>
      </c>
      <c r="L4033" s="242" t="s">
        <v>4730</v>
      </c>
      <c r="M4033" s="242" t="s">
        <v>6564</v>
      </c>
      <c r="N4033" s="242"/>
      <c r="O4033" s="242" t="s">
        <v>18819</v>
      </c>
      <c r="P4033" s="242" t="s">
        <v>14128</v>
      </c>
      <c r="Q4033" s="242" t="s">
        <v>4733</v>
      </c>
    </row>
    <row r="4034" spans="1:17">
      <c r="A4034" s="242" t="s">
        <v>16800</v>
      </c>
      <c r="B4034" s="242" t="s">
        <v>14362</v>
      </c>
      <c r="C4034" s="242" t="s">
        <v>16801</v>
      </c>
      <c r="D4034" s="242"/>
      <c r="E4034" s="242" t="s">
        <v>14130</v>
      </c>
      <c r="F4034" s="242" t="s">
        <v>4742</v>
      </c>
      <c r="G4034" s="240">
        <v>60</v>
      </c>
      <c r="H4034" s="241">
        <v>0</v>
      </c>
      <c r="I4034" s="242" t="s">
        <v>4780</v>
      </c>
      <c r="J4034" s="242" t="s">
        <v>4781</v>
      </c>
      <c r="K4034" s="242" t="s">
        <v>4729</v>
      </c>
      <c r="L4034" s="242" t="s">
        <v>4730</v>
      </c>
      <c r="M4034" s="242" t="s">
        <v>6439</v>
      </c>
      <c r="N4034" s="242"/>
      <c r="O4034" s="242" t="s">
        <v>18819</v>
      </c>
      <c r="P4034" s="242" t="s">
        <v>14128</v>
      </c>
      <c r="Q4034" s="242" t="s">
        <v>4733</v>
      </c>
    </row>
    <row r="4035" spans="1:17">
      <c r="A4035" s="242" t="s">
        <v>16802</v>
      </c>
      <c r="B4035" s="242" t="s">
        <v>14362</v>
      </c>
      <c r="C4035" s="242" t="s">
        <v>16803</v>
      </c>
      <c r="D4035" s="242"/>
      <c r="E4035" s="242" t="s">
        <v>14130</v>
      </c>
      <c r="F4035" s="242" t="s">
        <v>4742</v>
      </c>
      <c r="G4035" s="240">
        <v>60</v>
      </c>
      <c r="H4035" s="241">
        <v>0</v>
      </c>
      <c r="I4035" s="242" t="s">
        <v>4808</v>
      </c>
      <c r="J4035" s="242" t="s">
        <v>4809</v>
      </c>
      <c r="K4035" s="242" t="s">
        <v>4729</v>
      </c>
      <c r="L4035" s="242" t="s">
        <v>4730</v>
      </c>
      <c r="M4035" s="242" t="s">
        <v>5087</v>
      </c>
      <c r="N4035" s="242"/>
      <c r="O4035" s="242" t="s">
        <v>18819</v>
      </c>
      <c r="P4035" s="242" t="s">
        <v>14128</v>
      </c>
      <c r="Q4035" s="242" t="s">
        <v>4733</v>
      </c>
    </row>
    <row r="4036" spans="1:17">
      <c r="A4036" s="242" t="s">
        <v>16804</v>
      </c>
      <c r="B4036" s="242" t="s">
        <v>14388</v>
      </c>
      <c r="C4036" s="242" t="s">
        <v>16805</v>
      </c>
      <c r="D4036" s="242"/>
      <c r="E4036" s="242" t="s">
        <v>14130</v>
      </c>
      <c r="F4036" s="242" t="s">
        <v>4742</v>
      </c>
      <c r="G4036" s="240">
        <v>60</v>
      </c>
      <c r="H4036" s="241">
        <v>0</v>
      </c>
      <c r="I4036" s="242" t="s">
        <v>4808</v>
      </c>
      <c r="J4036" s="242" t="s">
        <v>4809</v>
      </c>
      <c r="K4036" s="242" t="s">
        <v>4729</v>
      </c>
      <c r="L4036" s="242" t="s">
        <v>4730</v>
      </c>
      <c r="M4036" s="242" t="s">
        <v>4731</v>
      </c>
      <c r="N4036" s="242"/>
      <c r="O4036" s="242" t="s">
        <v>18819</v>
      </c>
      <c r="P4036" s="242" t="s">
        <v>14128</v>
      </c>
      <c r="Q4036" s="242" t="s">
        <v>4733</v>
      </c>
    </row>
    <row r="4037" spans="1:17">
      <c r="A4037" s="242" t="s">
        <v>16806</v>
      </c>
      <c r="B4037" s="242" t="s">
        <v>14362</v>
      </c>
      <c r="C4037" s="242" t="s">
        <v>16807</v>
      </c>
      <c r="D4037" s="242"/>
      <c r="E4037" s="242" t="s">
        <v>14130</v>
      </c>
      <c r="F4037" s="242" t="s">
        <v>4742</v>
      </c>
      <c r="G4037" s="240">
        <v>60</v>
      </c>
      <c r="H4037" s="241">
        <v>0</v>
      </c>
      <c r="I4037" s="242" t="s">
        <v>4780</v>
      </c>
      <c r="J4037" s="242" t="s">
        <v>4781</v>
      </c>
      <c r="K4037" s="242" t="s">
        <v>4729</v>
      </c>
      <c r="L4037" s="242" t="s">
        <v>4730</v>
      </c>
      <c r="M4037" s="242" t="s">
        <v>6439</v>
      </c>
      <c r="N4037" s="242"/>
      <c r="O4037" s="242" t="s">
        <v>18819</v>
      </c>
      <c r="P4037" s="242" t="s">
        <v>14128</v>
      </c>
      <c r="Q4037" s="242" t="s">
        <v>4733</v>
      </c>
    </row>
    <row r="4038" spans="1:17">
      <c r="A4038" s="242" t="s">
        <v>16808</v>
      </c>
      <c r="B4038" s="242" t="s">
        <v>14388</v>
      </c>
      <c r="C4038" s="242" t="s">
        <v>16809</v>
      </c>
      <c r="D4038" s="242"/>
      <c r="E4038" s="242" t="s">
        <v>14130</v>
      </c>
      <c r="F4038" s="242" t="s">
        <v>4742</v>
      </c>
      <c r="G4038" s="240">
        <v>60</v>
      </c>
      <c r="H4038" s="241">
        <v>0</v>
      </c>
      <c r="I4038" s="242" t="s">
        <v>4780</v>
      </c>
      <c r="J4038" s="242" t="s">
        <v>4781</v>
      </c>
      <c r="K4038" s="242" t="s">
        <v>4729</v>
      </c>
      <c r="L4038" s="242" t="s">
        <v>4730</v>
      </c>
      <c r="M4038" s="242" t="s">
        <v>4937</v>
      </c>
      <c r="N4038" s="242"/>
      <c r="O4038" s="242" t="s">
        <v>18819</v>
      </c>
      <c r="P4038" s="242" t="s">
        <v>14128</v>
      </c>
      <c r="Q4038" s="242" t="s">
        <v>4733</v>
      </c>
    </row>
    <row r="4039" spans="1:17">
      <c r="A4039" s="242" t="s">
        <v>16810</v>
      </c>
      <c r="B4039" s="242" t="s">
        <v>14362</v>
      </c>
      <c r="C4039" s="242" t="s">
        <v>16811</v>
      </c>
      <c r="D4039" s="242"/>
      <c r="E4039" s="242" t="s">
        <v>14130</v>
      </c>
      <c r="F4039" s="242" t="s">
        <v>4742</v>
      </c>
      <c r="G4039" s="240">
        <v>60</v>
      </c>
      <c r="H4039" s="241">
        <v>0</v>
      </c>
      <c r="I4039" s="242" t="s">
        <v>4780</v>
      </c>
      <c r="J4039" s="242" t="s">
        <v>4781</v>
      </c>
      <c r="K4039" s="242" t="s">
        <v>4729</v>
      </c>
      <c r="L4039" s="242" t="s">
        <v>4730</v>
      </c>
      <c r="M4039" s="242" t="s">
        <v>4872</v>
      </c>
      <c r="N4039" s="242"/>
      <c r="O4039" s="242" t="s">
        <v>18819</v>
      </c>
      <c r="P4039" s="242" t="s">
        <v>14128</v>
      </c>
      <c r="Q4039" s="242" t="s">
        <v>4733</v>
      </c>
    </row>
    <row r="4040" spans="1:17">
      <c r="A4040" s="242" t="s">
        <v>16812</v>
      </c>
      <c r="B4040" s="242" t="s">
        <v>14362</v>
      </c>
      <c r="C4040" s="242" t="s">
        <v>16813</v>
      </c>
      <c r="D4040" s="242"/>
      <c r="E4040" s="242" t="s">
        <v>14130</v>
      </c>
      <c r="F4040" s="242" t="s">
        <v>4742</v>
      </c>
      <c r="G4040" s="240">
        <v>60</v>
      </c>
      <c r="H4040" s="241">
        <v>0</v>
      </c>
      <c r="I4040" s="242" t="s">
        <v>4747</v>
      </c>
      <c r="J4040" s="242" t="s">
        <v>4748</v>
      </c>
      <c r="K4040" s="242" t="s">
        <v>4729</v>
      </c>
      <c r="L4040" s="242" t="s">
        <v>4730</v>
      </c>
      <c r="M4040" s="242" t="s">
        <v>4908</v>
      </c>
      <c r="N4040" s="242" t="s">
        <v>4909</v>
      </c>
      <c r="O4040" s="242" t="s">
        <v>18819</v>
      </c>
      <c r="P4040" s="242" t="s">
        <v>14128</v>
      </c>
      <c r="Q4040" s="242" t="s">
        <v>4733</v>
      </c>
    </row>
    <row r="4041" spans="1:17">
      <c r="A4041" s="242" t="s">
        <v>16814</v>
      </c>
      <c r="B4041" s="242" t="s">
        <v>14362</v>
      </c>
      <c r="C4041" s="242" t="s">
        <v>16815</v>
      </c>
      <c r="D4041" s="242"/>
      <c r="E4041" s="242" t="s">
        <v>14130</v>
      </c>
      <c r="F4041" s="242" t="s">
        <v>4742</v>
      </c>
      <c r="G4041" s="240">
        <v>60</v>
      </c>
      <c r="H4041" s="241">
        <v>0</v>
      </c>
      <c r="I4041" s="242" t="s">
        <v>4738</v>
      </c>
      <c r="J4041" s="242" t="s">
        <v>4739</v>
      </c>
      <c r="K4041" s="242" t="s">
        <v>4729</v>
      </c>
      <c r="L4041" s="242" t="s">
        <v>4730</v>
      </c>
      <c r="M4041" s="242" t="s">
        <v>5320</v>
      </c>
      <c r="N4041" s="242"/>
      <c r="O4041" s="242" t="s">
        <v>18819</v>
      </c>
      <c r="P4041" s="242" t="s">
        <v>14128</v>
      </c>
      <c r="Q4041" s="242" t="s">
        <v>4733</v>
      </c>
    </row>
    <row r="4042" spans="1:17">
      <c r="A4042" s="242" t="s">
        <v>16816</v>
      </c>
      <c r="B4042" s="242" t="s">
        <v>14368</v>
      </c>
      <c r="C4042" s="242" t="s">
        <v>16817</v>
      </c>
      <c r="D4042" s="242" t="s">
        <v>4742</v>
      </c>
      <c r="E4042" s="242" t="s">
        <v>14150</v>
      </c>
      <c r="F4042" s="242"/>
      <c r="G4042" s="240">
        <v>60</v>
      </c>
      <c r="H4042" s="241">
        <v>0</v>
      </c>
      <c r="I4042" s="242" t="s">
        <v>9474</v>
      </c>
      <c r="J4042" s="242" t="s">
        <v>9475</v>
      </c>
      <c r="K4042" s="242" t="s">
        <v>4729</v>
      </c>
      <c r="L4042" s="242" t="s">
        <v>4832</v>
      </c>
      <c r="M4042" s="242" t="s">
        <v>5212</v>
      </c>
      <c r="N4042" s="242"/>
      <c r="O4042" s="242" t="s">
        <v>18819</v>
      </c>
      <c r="P4042" s="242" t="s">
        <v>14128</v>
      </c>
      <c r="Q4042" s="242" t="s">
        <v>8494</v>
      </c>
    </row>
    <row r="4043" spans="1:17">
      <c r="A4043" s="242" t="s">
        <v>16818</v>
      </c>
      <c r="B4043" s="242" t="s">
        <v>14365</v>
      </c>
      <c r="C4043" s="242" t="s">
        <v>16819</v>
      </c>
      <c r="D4043" s="242" t="s">
        <v>4742</v>
      </c>
      <c r="E4043" s="242" t="s">
        <v>14150</v>
      </c>
      <c r="F4043" s="242"/>
      <c r="G4043" s="240">
        <v>60</v>
      </c>
      <c r="H4043" s="241">
        <v>0</v>
      </c>
      <c r="I4043" s="242" t="s">
        <v>4842</v>
      </c>
      <c r="J4043" s="242" t="s">
        <v>4843</v>
      </c>
      <c r="K4043" s="242" t="s">
        <v>4729</v>
      </c>
      <c r="L4043" s="242" t="s">
        <v>4832</v>
      </c>
      <c r="M4043" s="242" t="s">
        <v>15446</v>
      </c>
      <c r="N4043" s="242"/>
      <c r="O4043" s="242" t="s">
        <v>18819</v>
      </c>
      <c r="P4043" s="242" t="s">
        <v>14128</v>
      </c>
      <c r="Q4043" s="242" t="s">
        <v>8494</v>
      </c>
    </row>
    <row r="4044" spans="1:17">
      <c r="A4044" s="242" t="s">
        <v>16820</v>
      </c>
      <c r="B4044" s="242" t="s">
        <v>14368</v>
      </c>
      <c r="C4044" s="242" t="s">
        <v>16821</v>
      </c>
      <c r="D4044" s="242" t="s">
        <v>4742</v>
      </c>
      <c r="E4044" s="242" t="s">
        <v>14150</v>
      </c>
      <c r="F4044" s="242"/>
      <c r="G4044" s="240">
        <v>60</v>
      </c>
      <c r="H4044" s="241">
        <v>0</v>
      </c>
      <c r="I4044" s="242" t="s">
        <v>4830</v>
      </c>
      <c r="J4044" s="242" t="s">
        <v>4831</v>
      </c>
      <c r="K4044" s="242" t="s">
        <v>4729</v>
      </c>
      <c r="L4044" s="242" t="s">
        <v>4832</v>
      </c>
      <c r="M4044" s="242" t="s">
        <v>5222</v>
      </c>
      <c r="N4044" s="242"/>
      <c r="O4044" s="242" t="s">
        <v>18819</v>
      </c>
      <c r="P4044" s="242" t="s">
        <v>14128</v>
      </c>
      <c r="Q4044" s="242" t="s">
        <v>8494</v>
      </c>
    </row>
    <row r="4045" spans="1:17">
      <c r="A4045" s="242" t="s">
        <v>16822</v>
      </c>
      <c r="B4045" s="242" t="s">
        <v>14368</v>
      </c>
      <c r="C4045" s="242" t="s">
        <v>16823</v>
      </c>
      <c r="D4045" s="242" t="s">
        <v>4742</v>
      </c>
      <c r="E4045" s="242" t="s">
        <v>14150</v>
      </c>
      <c r="F4045" s="242"/>
      <c r="G4045" s="240">
        <v>60</v>
      </c>
      <c r="H4045" s="241">
        <v>0</v>
      </c>
      <c r="I4045" s="242" t="s">
        <v>9474</v>
      </c>
      <c r="J4045" s="242" t="s">
        <v>9475</v>
      </c>
      <c r="K4045" s="242" t="s">
        <v>4729</v>
      </c>
      <c r="L4045" s="242" t="s">
        <v>4832</v>
      </c>
      <c r="M4045" s="242" t="s">
        <v>5212</v>
      </c>
      <c r="N4045" s="242"/>
      <c r="O4045" s="242" t="s">
        <v>18819</v>
      </c>
      <c r="P4045" s="242" t="s">
        <v>14128</v>
      </c>
      <c r="Q4045" s="242" t="s">
        <v>8494</v>
      </c>
    </row>
    <row r="4046" spans="1:17">
      <c r="A4046" s="242" t="s">
        <v>16824</v>
      </c>
      <c r="B4046" s="242" t="s">
        <v>14368</v>
      </c>
      <c r="C4046" s="242" t="s">
        <v>16825</v>
      </c>
      <c r="D4046" s="242" t="s">
        <v>4742</v>
      </c>
      <c r="E4046" s="242" t="s">
        <v>14150</v>
      </c>
      <c r="F4046" s="242"/>
      <c r="G4046" s="240">
        <v>60</v>
      </c>
      <c r="H4046" s="241">
        <v>0</v>
      </c>
      <c r="I4046" s="242" t="s">
        <v>9474</v>
      </c>
      <c r="J4046" s="242" t="s">
        <v>9475</v>
      </c>
      <c r="K4046" s="242" t="s">
        <v>4729</v>
      </c>
      <c r="L4046" s="242" t="s">
        <v>4832</v>
      </c>
      <c r="M4046" s="242" t="s">
        <v>5212</v>
      </c>
      <c r="N4046" s="242"/>
      <c r="O4046" s="242" t="s">
        <v>18819</v>
      </c>
      <c r="P4046" s="242" t="s">
        <v>14128</v>
      </c>
      <c r="Q4046" s="242" t="s">
        <v>8494</v>
      </c>
    </row>
    <row r="4047" spans="1:17">
      <c r="A4047" s="242" t="s">
        <v>16826</v>
      </c>
      <c r="B4047" s="242" t="s">
        <v>14368</v>
      </c>
      <c r="C4047" s="242" t="s">
        <v>16827</v>
      </c>
      <c r="D4047" s="242" t="s">
        <v>4742</v>
      </c>
      <c r="E4047" s="242" t="s">
        <v>14150</v>
      </c>
      <c r="F4047" s="242"/>
      <c r="G4047" s="240">
        <v>60</v>
      </c>
      <c r="H4047" s="241">
        <v>0</v>
      </c>
      <c r="I4047" s="242" t="s">
        <v>4842</v>
      </c>
      <c r="J4047" s="242" t="s">
        <v>4843</v>
      </c>
      <c r="K4047" s="242" t="s">
        <v>4729</v>
      </c>
      <c r="L4047" s="242" t="s">
        <v>4832</v>
      </c>
      <c r="M4047" s="242" t="s">
        <v>4844</v>
      </c>
      <c r="N4047" s="242"/>
      <c r="O4047" s="242" t="s">
        <v>18819</v>
      </c>
      <c r="P4047" s="242" t="s">
        <v>14128</v>
      </c>
      <c r="Q4047" s="242" t="s">
        <v>8494</v>
      </c>
    </row>
    <row r="4048" spans="1:17">
      <c r="A4048" s="242" t="s">
        <v>16828</v>
      </c>
      <c r="B4048" s="242" t="s">
        <v>14365</v>
      </c>
      <c r="C4048" s="242" t="s">
        <v>16829</v>
      </c>
      <c r="D4048" s="242" t="s">
        <v>4742</v>
      </c>
      <c r="E4048" s="242" t="s">
        <v>14150</v>
      </c>
      <c r="F4048" s="242"/>
      <c r="G4048" s="240">
        <v>60</v>
      </c>
      <c r="H4048" s="241">
        <v>0</v>
      </c>
      <c r="I4048" s="242" t="s">
        <v>4842</v>
      </c>
      <c r="J4048" s="242" t="s">
        <v>4843</v>
      </c>
      <c r="K4048" s="242" t="s">
        <v>4729</v>
      </c>
      <c r="L4048" s="242" t="s">
        <v>4832</v>
      </c>
      <c r="M4048" s="242" t="s">
        <v>5325</v>
      </c>
      <c r="N4048" s="242"/>
      <c r="O4048" s="242" t="s">
        <v>18819</v>
      </c>
      <c r="P4048" s="242" t="s">
        <v>14128</v>
      </c>
      <c r="Q4048" s="242" t="s">
        <v>8494</v>
      </c>
    </row>
    <row r="4049" spans="1:17">
      <c r="A4049" s="242" t="s">
        <v>16830</v>
      </c>
      <c r="B4049" s="242" t="s">
        <v>14365</v>
      </c>
      <c r="C4049" s="242" t="s">
        <v>16831</v>
      </c>
      <c r="D4049" s="242" t="s">
        <v>4742</v>
      </c>
      <c r="E4049" s="242" t="s">
        <v>14150</v>
      </c>
      <c r="F4049" s="242"/>
      <c r="G4049" s="240">
        <v>60</v>
      </c>
      <c r="H4049" s="241">
        <v>0</v>
      </c>
      <c r="I4049" s="242" t="s">
        <v>4842</v>
      </c>
      <c r="J4049" s="242" t="s">
        <v>4843</v>
      </c>
      <c r="K4049" s="242" t="s">
        <v>4729</v>
      </c>
      <c r="L4049" s="242" t="s">
        <v>4832</v>
      </c>
      <c r="M4049" s="242" t="s">
        <v>5194</v>
      </c>
      <c r="N4049" s="242"/>
      <c r="O4049" s="242" t="s">
        <v>18819</v>
      </c>
      <c r="P4049" s="242" t="s">
        <v>14128</v>
      </c>
      <c r="Q4049" s="242" t="s">
        <v>8494</v>
      </c>
    </row>
    <row r="4050" spans="1:17">
      <c r="A4050" s="242" t="s">
        <v>16832</v>
      </c>
      <c r="B4050" s="242" t="s">
        <v>14368</v>
      </c>
      <c r="C4050" s="242" t="s">
        <v>16833</v>
      </c>
      <c r="D4050" s="242" t="s">
        <v>4742</v>
      </c>
      <c r="E4050" s="242" t="s">
        <v>14150</v>
      </c>
      <c r="F4050" s="242"/>
      <c r="G4050" s="240">
        <v>60</v>
      </c>
      <c r="H4050" s="241">
        <v>0</v>
      </c>
      <c r="I4050" s="242" t="s">
        <v>4842</v>
      </c>
      <c r="J4050" s="242" t="s">
        <v>4843</v>
      </c>
      <c r="K4050" s="242" t="s">
        <v>4729</v>
      </c>
      <c r="L4050" s="242" t="s">
        <v>4832</v>
      </c>
      <c r="M4050" s="242" t="s">
        <v>5194</v>
      </c>
      <c r="N4050" s="242"/>
      <c r="O4050" s="242" t="s">
        <v>18819</v>
      </c>
      <c r="P4050" s="242" t="s">
        <v>14128</v>
      </c>
      <c r="Q4050" s="242" t="s">
        <v>8494</v>
      </c>
    </row>
    <row r="4051" spans="1:17">
      <c r="A4051" s="242" t="s">
        <v>16834</v>
      </c>
      <c r="B4051" s="242" t="s">
        <v>14365</v>
      </c>
      <c r="C4051" s="242" t="s">
        <v>16835</v>
      </c>
      <c r="D4051" s="242" t="s">
        <v>4742</v>
      </c>
      <c r="E4051" s="242" t="s">
        <v>14150</v>
      </c>
      <c r="F4051" s="242"/>
      <c r="G4051" s="240">
        <v>60</v>
      </c>
      <c r="H4051" s="241">
        <v>0</v>
      </c>
      <c r="I4051" s="242" t="s">
        <v>9474</v>
      </c>
      <c r="J4051" s="242" t="s">
        <v>9475</v>
      </c>
      <c r="K4051" s="242" t="s">
        <v>4729</v>
      </c>
      <c r="L4051" s="242" t="s">
        <v>4832</v>
      </c>
      <c r="M4051" s="242" t="s">
        <v>8546</v>
      </c>
      <c r="N4051" s="242"/>
      <c r="O4051" s="242" t="s">
        <v>18819</v>
      </c>
      <c r="P4051" s="242" t="s">
        <v>14128</v>
      </c>
      <c r="Q4051" s="242" t="s">
        <v>8494</v>
      </c>
    </row>
    <row r="4052" spans="1:17">
      <c r="A4052" s="242" t="s">
        <v>16836</v>
      </c>
      <c r="B4052" s="242" t="s">
        <v>16837</v>
      </c>
      <c r="C4052" s="242" t="s">
        <v>16838</v>
      </c>
      <c r="D4052" s="242"/>
      <c r="E4052" s="242" t="s">
        <v>14360</v>
      </c>
      <c r="F4052" s="242"/>
      <c r="G4052" s="240">
        <v>60</v>
      </c>
      <c r="H4052" s="241">
        <v>0</v>
      </c>
      <c r="I4052" s="242" t="s">
        <v>4775</v>
      </c>
      <c r="J4052" s="242" t="s">
        <v>4776</v>
      </c>
      <c r="K4052" s="242" t="s">
        <v>4729</v>
      </c>
      <c r="L4052" s="242" t="s">
        <v>5039</v>
      </c>
      <c r="M4052" s="242" t="s">
        <v>4798</v>
      </c>
      <c r="N4052" s="242"/>
      <c r="O4052" s="242" t="s">
        <v>18819</v>
      </c>
      <c r="P4052" s="242" t="s">
        <v>14128</v>
      </c>
      <c r="Q4052" s="242" t="s">
        <v>4733</v>
      </c>
    </row>
    <row r="4053" spans="1:17">
      <c r="A4053" s="242" t="s">
        <v>16839</v>
      </c>
      <c r="B4053" s="242" t="s">
        <v>16840</v>
      </c>
      <c r="C4053" s="242" t="s">
        <v>16841</v>
      </c>
      <c r="D4053" s="242"/>
      <c r="E4053" s="242" t="s">
        <v>14360</v>
      </c>
      <c r="F4053" s="242"/>
      <c r="G4053" s="240">
        <v>60</v>
      </c>
      <c r="H4053" s="241">
        <v>0</v>
      </c>
      <c r="I4053" s="242" t="s">
        <v>4775</v>
      </c>
      <c r="J4053" s="242" t="s">
        <v>4776</v>
      </c>
      <c r="K4053" s="242" t="s">
        <v>4729</v>
      </c>
      <c r="L4053" s="242" t="s">
        <v>5039</v>
      </c>
      <c r="M4053" s="242" t="s">
        <v>4798</v>
      </c>
      <c r="N4053" s="242"/>
      <c r="O4053" s="242" t="s">
        <v>18819</v>
      </c>
      <c r="P4053" s="242" t="s">
        <v>14128</v>
      </c>
      <c r="Q4053" s="242" t="s">
        <v>4733</v>
      </c>
    </row>
    <row r="4054" spans="1:17">
      <c r="A4054" s="242" t="s">
        <v>16842</v>
      </c>
      <c r="B4054" s="242" t="s">
        <v>14368</v>
      </c>
      <c r="C4054" s="242" t="s">
        <v>16843</v>
      </c>
      <c r="D4054" s="242" t="s">
        <v>4742</v>
      </c>
      <c r="E4054" s="242" t="s">
        <v>15142</v>
      </c>
      <c r="F4054" s="242"/>
      <c r="G4054" s="240">
        <v>60</v>
      </c>
      <c r="H4054" s="241">
        <v>0</v>
      </c>
      <c r="I4054" s="242" t="s">
        <v>4830</v>
      </c>
      <c r="J4054" s="242" t="s">
        <v>4831</v>
      </c>
      <c r="K4054" s="242" t="s">
        <v>4729</v>
      </c>
      <c r="L4054" s="242" t="s">
        <v>4832</v>
      </c>
      <c r="M4054" s="242" t="s">
        <v>10967</v>
      </c>
      <c r="N4054" s="242"/>
      <c r="O4054" s="242" t="s">
        <v>18819</v>
      </c>
      <c r="P4054" s="242" t="s">
        <v>14128</v>
      </c>
      <c r="Q4054" s="242" t="s">
        <v>8494</v>
      </c>
    </row>
    <row r="4055" spans="1:17">
      <c r="A4055" s="242" t="s">
        <v>16844</v>
      </c>
      <c r="B4055" s="242" t="s">
        <v>14368</v>
      </c>
      <c r="C4055" s="242" t="s">
        <v>16845</v>
      </c>
      <c r="D4055" s="242" t="s">
        <v>4742</v>
      </c>
      <c r="E4055" s="242" t="s">
        <v>15142</v>
      </c>
      <c r="F4055" s="242"/>
      <c r="G4055" s="240">
        <v>60</v>
      </c>
      <c r="H4055" s="241">
        <v>0</v>
      </c>
      <c r="I4055" s="242" t="s">
        <v>4830</v>
      </c>
      <c r="J4055" s="242" t="s">
        <v>4831</v>
      </c>
      <c r="K4055" s="242" t="s">
        <v>4729</v>
      </c>
      <c r="L4055" s="242" t="s">
        <v>4832</v>
      </c>
      <c r="M4055" s="242" t="s">
        <v>10967</v>
      </c>
      <c r="N4055" s="242"/>
      <c r="O4055" s="242" t="s">
        <v>18819</v>
      </c>
      <c r="P4055" s="242" t="s">
        <v>14128</v>
      </c>
      <c r="Q4055" s="242" t="s">
        <v>8494</v>
      </c>
    </row>
    <row r="4056" spans="1:17">
      <c r="A4056" s="242" t="s">
        <v>16846</v>
      </c>
      <c r="B4056" s="242" t="s">
        <v>14368</v>
      </c>
      <c r="C4056" s="242" t="s">
        <v>16847</v>
      </c>
      <c r="D4056" s="242" t="s">
        <v>4742</v>
      </c>
      <c r="E4056" s="242" t="s">
        <v>14150</v>
      </c>
      <c r="F4056" s="242"/>
      <c r="G4056" s="240">
        <v>60</v>
      </c>
      <c r="H4056" s="241">
        <v>0</v>
      </c>
      <c r="I4056" s="242" t="s">
        <v>9474</v>
      </c>
      <c r="J4056" s="242" t="s">
        <v>9475</v>
      </c>
      <c r="K4056" s="242" t="s">
        <v>4729</v>
      </c>
      <c r="L4056" s="242" t="s">
        <v>4832</v>
      </c>
      <c r="M4056" s="242" t="s">
        <v>6018</v>
      </c>
      <c r="N4056" s="242"/>
      <c r="O4056" s="242" t="s">
        <v>18819</v>
      </c>
      <c r="P4056" s="242" t="s">
        <v>14128</v>
      </c>
      <c r="Q4056" s="242" t="s">
        <v>8494</v>
      </c>
    </row>
    <row r="4057" spans="1:17">
      <c r="A4057" s="242" t="s">
        <v>16848</v>
      </c>
      <c r="B4057" s="242" t="s">
        <v>14388</v>
      </c>
      <c r="C4057" s="242" t="s">
        <v>16849</v>
      </c>
      <c r="D4057" s="242"/>
      <c r="E4057" s="242" t="s">
        <v>14130</v>
      </c>
      <c r="F4057" s="242" t="s">
        <v>4742</v>
      </c>
      <c r="G4057" s="240">
        <v>60</v>
      </c>
      <c r="H4057" s="241">
        <v>0</v>
      </c>
      <c r="I4057" s="242" t="s">
        <v>4931</v>
      </c>
      <c r="J4057" s="242" t="s">
        <v>4932</v>
      </c>
      <c r="K4057" s="242" t="s">
        <v>4729</v>
      </c>
      <c r="L4057" s="242" t="s">
        <v>4730</v>
      </c>
      <c r="M4057" s="242" t="s">
        <v>4937</v>
      </c>
      <c r="N4057" s="242"/>
      <c r="O4057" s="242" t="s">
        <v>18819</v>
      </c>
      <c r="P4057" s="242" t="s">
        <v>14128</v>
      </c>
      <c r="Q4057" s="242" t="s">
        <v>4733</v>
      </c>
    </row>
    <row r="4058" spans="1:17">
      <c r="A4058" s="242" t="s">
        <v>16850</v>
      </c>
      <c r="B4058" s="242" t="s">
        <v>14388</v>
      </c>
      <c r="C4058" s="242" t="s">
        <v>16851</v>
      </c>
      <c r="D4058" s="242"/>
      <c r="E4058" s="242" t="s">
        <v>14130</v>
      </c>
      <c r="F4058" s="242" t="s">
        <v>4742</v>
      </c>
      <c r="G4058" s="240">
        <v>60</v>
      </c>
      <c r="H4058" s="241">
        <v>0</v>
      </c>
      <c r="I4058" s="242" t="s">
        <v>4780</v>
      </c>
      <c r="J4058" s="242" t="s">
        <v>4781</v>
      </c>
      <c r="K4058" s="242" t="s">
        <v>4729</v>
      </c>
      <c r="L4058" s="242" t="s">
        <v>4730</v>
      </c>
      <c r="M4058" s="242" t="s">
        <v>4937</v>
      </c>
      <c r="N4058" s="242"/>
      <c r="O4058" s="242" t="s">
        <v>18819</v>
      </c>
      <c r="P4058" s="242" t="s">
        <v>14128</v>
      </c>
      <c r="Q4058" s="242" t="s">
        <v>4733</v>
      </c>
    </row>
    <row r="4059" spans="1:17">
      <c r="A4059" s="242" t="s">
        <v>16852</v>
      </c>
      <c r="B4059" s="242" t="s">
        <v>14368</v>
      </c>
      <c r="C4059" s="242" t="s">
        <v>16853</v>
      </c>
      <c r="D4059" s="242" t="s">
        <v>4742</v>
      </c>
      <c r="E4059" s="242" t="s">
        <v>14150</v>
      </c>
      <c r="F4059" s="242"/>
      <c r="G4059" s="240">
        <v>60</v>
      </c>
      <c r="H4059" s="241">
        <v>0</v>
      </c>
      <c r="I4059" s="242" t="s">
        <v>4830</v>
      </c>
      <c r="J4059" s="242" t="s">
        <v>4831</v>
      </c>
      <c r="K4059" s="242" t="s">
        <v>4729</v>
      </c>
      <c r="L4059" s="242" t="s">
        <v>4832</v>
      </c>
      <c r="M4059" s="242" t="s">
        <v>5283</v>
      </c>
      <c r="N4059" s="242"/>
      <c r="O4059" s="242" t="s">
        <v>18819</v>
      </c>
      <c r="P4059" s="242" t="s">
        <v>14128</v>
      </c>
      <c r="Q4059" s="242" t="s">
        <v>8494</v>
      </c>
    </row>
    <row r="4060" spans="1:17">
      <c r="A4060" s="242" t="s">
        <v>16854</v>
      </c>
      <c r="B4060" s="242" t="s">
        <v>14368</v>
      </c>
      <c r="C4060" s="242" t="s">
        <v>16855</v>
      </c>
      <c r="D4060" s="242" t="s">
        <v>4742</v>
      </c>
      <c r="E4060" s="242" t="s">
        <v>14150</v>
      </c>
      <c r="F4060" s="242"/>
      <c r="G4060" s="240">
        <v>60</v>
      </c>
      <c r="H4060" s="241">
        <v>0</v>
      </c>
      <c r="I4060" s="242" t="s">
        <v>9474</v>
      </c>
      <c r="J4060" s="242" t="s">
        <v>9475</v>
      </c>
      <c r="K4060" s="242" t="s">
        <v>4729</v>
      </c>
      <c r="L4060" s="242" t="s">
        <v>4832</v>
      </c>
      <c r="M4060" s="242" t="s">
        <v>5302</v>
      </c>
      <c r="N4060" s="242"/>
      <c r="O4060" s="242" t="s">
        <v>18819</v>
      </c>
      <c r="P4060" s="242" t="s">
        <v>14128</v>
      </c>
      <c r="Q4060" s="242" t="s">
        <v>8494</v>
      </c>
    </row>
    <row r="4061" spans="1:17">
      <c r="A4061" s="242" t="s">
        <v>16856</v>
      </c>
      <c r="B4061" s="242" t="s">
        <v>14362</v>
      </c>
      <c r="C4061" s="242" t="s">
        <v>16857</v>
      </c>
      <c r="D4061" s="242"/>
      <c r="E4061" s="242" t="s">
        <v>14130</v>
      </c>
      <c r="F4061" s="242" t="s">
        <v>4742</v>
      </c>
      <c r="G4061" s="240">
        <v>60</v>
      </c>
      <c r="H4061" s="241">
        <v>0</v>
      </c>
      <c r="I4061" s="242" t="s">
        <v>4747</v>
      </c>
      <c r="J4061" s="242" t="s">
        <v>4748</v>
      </c>
      <c r="K4061" s="242" t="s">
        <v>4729</v>
      </c>
      <c r="L4061" s="242" t="s">
        <v>4730</v>
      </c>
      <c r="M4061" s="242" t="s">
        <v>4749</v>
      </c>
      <c r="N4061" s="242"/>
      <c r="O4061" s="242" t="s">
        <v>18819</v>
      </c>
      <c r="P4061" s="242" t="s">
        <v>14128</v>
      </c>
      <c r="Q4061" s="242" t="s">
        <v>4733</v>
      </c>
    </row>
    <row r="4062" spans="1:17">
      <c r="A4062" s="242" t="s">
        <v>16858</v>
      </c>
      <c r="B4062" s="242" t="s">
        <v>14362</v>
      </c>
      <c r="C4062" s="242" t="s">
        <v>16859</v>
      </c>
      <c r="D4062" s="242"/>
      <c r="E4062" s="242" t="s">
        <v>14130</v>
      </c>
      <c r="F4062" s="242" t="s">
        <v>4742</v>
      </c>
      <c r="G4062" s="240">
        <v>60</v>
      </c>
      <c r="H4062" s="241">
        <v>0</v>
      </c>
      <c r="I4062" s="242" t="s">
        <v>4808</v>
      </c>
      <c r="J4062" s="242" t="s">
        <v>4809</v>
      </c>
      <c r="K4062" s="242" t="s">
        <v>4729</v>
      </c>
      <c r="L4062" s="242" t="s">
        <v>4730</v>
      </c>
      <c r="M4062" s="242" t="s">
        <v>7593</v>
      </c>
      <c r="N4062" s="242"/>
      <c r="O4062" s="242" t="s">
        <v>18819</v>
      </c>
      <c r="P4062" s="242" t="s">
        <v>14128</v>
      </c>
      <c r="Q4062" s="242" t="s">
        <v>4733</v>
      </c>
    </row>
    <row r="4063" spans="1:17">
      <c r="A4063" s="242" t="s">
        <v>16860</v>
      </c>
      <c r="B4063" s="242" t="s">
        <v>14362</v>
      </c>
      <c r="C4063" s="242" t="s">
        <v>16861</v>
      </c>
      <c r="D4063" s="242"/>
      <c r="E4063" s="242" t="s">
        <v>14130</v>
      </c>
      <c r="F4063" s="242" t="s">
        <v>4742</v>
      </c>
      <c r="G4063" s="240">
        <v>60</v>
      </c>
      <c r="H4063" s="241">
        <v>0</v>
      </c>
      <c r="I4063" s="242" t="s">
        <v>4738</v>
      </c>
      <c r="J4063" s="242" t="s">
        <v>4739</v>
      </c>
      <c r="K4063" s="242" t="s">
        <v>4729</v>
      </c>
      <c r="L4063" s="242" t="s">
        <v>4730</v>
      </c>
      <c r="M4063" s="242" t="s">
        <v>5320</v>
      </c>
      <c r="N4063" s="242"/>
      <c r="O4063" s="242" t="s">
        <v>18819</v>
      </c>
      <c r="P4063" s="242" t="s">
        <v>14128</v>
      </c>
      <c r="Q4063" s="242" t="s">
        <v>4733</v>
      </c>
    </row>
    <row r="4064" spans="1:17">
      <c r="A4064" s="242" t="s">
        <v>16862</v>
      </c>
      <c r="B4064" s="242" t="s">
        <v>14362</v>
      </c>
      <c r="C4064" s="242" t="s">
        <v>16863</v>
      </c>
      <c r="D4064" s="242"/>
      <c r="E4064" s="242" t="s">
        <v>14130</v>
      </c>
      <c r="F4064" s="242" t="s">
        <v>4742</v>
      </c>
      <c r="G4064" s="240">
        <v>60</v>
      </c>
      <c r="H4064" s="241">
        <v>0</v>
      </c>
      <c r="I4064" s="242" t="s">
        <v>4780</v>
      </c>
      <c r="J4064" s="242" t="s">
        <v>4781</v>
      </c>
      <c r="K4064" s="242" t="s">
        <v>4729</v>
      </c>
      <c r="L4064" s="242" t="s">
        <v>4730</v>
      </c>
      <c r="M4064" s="242" t="s">
        <v>4872</v>
      </c>
      <c r="N4064" s="242"/>
      <c r="O4064" s="242" t="s">
        <v>18819</v>
      </c>
      <c r="P4064" s="242" t="s">
        <v>14128</v>
      </c>
      <c r="Q4064" s="242" t="s">
        <v>4733</v>
      </c>
    </row>
    <row r="4065" spans="1:17">
      <c r="A4065" s="242" t="s">
        <v>16864</v>
      </c>
      <c r="B4065" s="242" t="s">
        <v>14388</v>
      </c>
      <c r="C4065" s="242" t="s">
        <v>16865</v>
      </c>
      <c r="D4065" s="242"/>
      <c r="E4065" s="242" t="s">
        <v>14130</v>
      </c>
      <c r="F4065" s="242" t="s">
        <v>4742</v>
      </c>
      <c r="G4065" s="240">
        <v>60</v>
      </c>
      <c r="H4065" s="241">
        <v>0</v>
      </c>
      <c r="I4065" s="242" t="s">
        <v>4808</v>
      </c>
      <c r="J4065" s="242" t="s">
        <v>4809</v>
      </c>
      <c r="K4065" s="242" t="s">
        <v>4729</v>
      </c>
      <c r="L4065" s="242" t="s">
        <v>4730</v>
      </c>
      <c r="M4065" s="242" t="s">
        <v>4731</v>
      </c>
      <c r="N4065" s="242"/>
      <c r="O4065" s="242" t="s">
        <v>18819</v>
      </c>
      <c r="P4065" s="242" t="s">
        <v>14128</v>
      </c>
      <c r="Q4065" s="242" t="s">
        <v>4733</v>
      </c>
    </row>
    <row r="4066" spans="1:17">
      <c r="A4066" s="242" t="s">
        <v>16866</v>
      </c>
      <c r="B4066" s="242" t="s">
        <v>14365</v>
      </c>
      <c r="C4066" s="242" t="s">
        <v>16867</v>
      </c>
      <c r="D4066" s="242" t="s">
        <v>4742</v>
      </c>
      <c r="E4066" s="242" t="s">
        <v>14150</v>
      </c>
      <c r="F4066" s="242"/>
      <c r="G4066" s="240">
        <v>60</v>
      </c>
      <c r="H4066" s="241">
        <v>0</v>
      </c>
      <c r="I4066" s="242" t="s">
        <v>4830</v>
      </c>
      <c r="J4066" s="242" t="s">
        <v>4831</v>
      </c>
      <c r="K4066" s="242" t="s">
        <v>4729</v>
      </c>
      <c r="L4066" s="242" t="s">
        <v>4832</v>
      </c>
      <c r="M4066" s="242" t="s">
        <v>9489</v>
      </c>
      <c r="N4066" s="242"/>
      <c r="O4066" s="242" t="s">
        <v>18819</v>
      </c>
      <c r="P4066" s="242" t="s">
        <v>14128</v>
      </c>
      <c r="Q4066" s="242" t="s">
        <v>8494</v>
      </c>
    </row>
    <row r="4067" spans="1:17">
      <c r="A4067" s="242" t="s">
        <v>16868</v>
      </c>
      <c r="B4067" s="242" t="s">
        <v>14365</v>
      </c>
      <c r="C4067" s="242" t="s">
        <v>16869</v>
      </c>
      <c r="D4067" s="242" t="s">
        <v>4742</v>
      </c>
      <c r="E4067" s="242" t="s">
        <v>14150</v>
      </c>
      <c r="F4067" s="242"/>
      <c r="G4067" s="240">
        <v>60</v>
      </c>
      <c r="H4067" s="241">
        <v>0</v>
      </c>
      <c r="I4067" s="242" t="s">
        <v>4842</v>
      </c>
      <c r="J4067" s="242" t="s">
        <v>4843</v>
      </c>
      <c r="K4067" s="242" t="s">
        <v>4729</v>
      </c>
      <c r="L4067" s="242" t="s">
        <v>4832</v>
      </c>
      <c r="M4067" s="242" t="s">
        <v>5325</v>
      </c>
      <c r="N4067" s="242"/>
      <c r="O4067" s="242" t="s">
        <v>18819</v>
      </c>
      <c r="P4067" s="242" t="s">
        <v>14128</v>
      </c>
      <c r="Q4067" s="242" t="s">
        <v>8494</v>
      </c>
    </row>
    <row r="4068" spans="1:17">
      <c r="A4068" s="242" t="s">
        <v>16870</v>
      </c>
      <c r="B4068" s="242" t="s">
        <v>14368</v>
      </c>
      <c r="C4068" s="242" t="s">
        <v>16871</v>
      </c>
      <c r="D4068" s="242" t="s">
        <v>4742</v>
      </c>
      <c r="E4068" s="242" t="s">
        <v>14150</v>
      </c>
      <c r="F4068" s="242"/>
      <c r="G4068" s="240">
        <v>60</v>
      </c>
      <c r="H4068" s="241">
        <v>0</v>
      </c>
      <c r="I4068" s="242" t="s">
        <v>9474</v>
      </c>
      <c r="J4068" s="242" t="s">
        <v>9475</v>
      </c>
      <c r="K4068" s="242" t="s">
        <v>4729</v>
      </c>
      <c r="L4068" s="242" t="s">
        <v>4832</v>
      </c>
      <c r="M4068" s="242" t="s">
        <v>5212</v>
      </c>
      <c r="N4068" s="242"/>
      <c r="O4068" s="242" t="s">
        <v>18819</v>
      </c>
      <c r="P4068" s="242" t="s">
        <v>14128</v>
      </c>
      <c r="Q4068" s="242" t="s">
        <v>8494</v>
      </c>
    </row>
    <row r="4069" spans="1:17">
      <c r="A4069" s="242" t="s">
        <v>16872</v>
      </c>
      <c r="B4069" s="242" t="s">
        <v>14365</v>
      </c>
      <c r="C4069" s="242" t="s">
        <v>16873</v>
      </c>
      <c r="D4069" s="242" t="s">
        <v>4742</v>
      </c>
      <c r="E4069" s="242" t="s">
        <v>14150</v>
      </c>
      <c r="F4069" s="242"/>
      <c r="G4069" s="240">
        <v>60</v>
      </c>
      <c r="H4069" s="241">
        <v>0</v>
      </c>
      <c r="I4069" s="242" t="s">
        <v>9474</v>
      </c>
      <c r="J4069" s="242" t="s">
        <v>9475</v>
      </c>
      <c r="K4069" s="242" t="s">
        <v>4729</v>
      </c>
      <c r="L4069" s="242" t="s">
        <v>4832</v>
      </c>
      <c r="M4069" s="242" t="s">
        <v>8546</v>
      </c>
      <c r="N4069" s="242"/>
      <c r="O4069" s="242" t="s">
        <v>18819</v>
      </c>
      <c r="P4069" s="242" t="s">
        <v>14128</v>
      </c>
      <c r="Q4069" s="242" t="s">
        <v>8494</v>
      </c>
    </row>
    <row r="4070" spans="1:17">
      <c r="A4070" s="242" t="s">
        <v>16874</v>
      </c>
      <c r="B4070" s="242" t="s">
        <v>14365</v>
      </c>
      <c r="C4070" s="242" t="s">
        <v>16875</v>
      </c>
      <c r="D4070" s="242" t="s">
        <v>4742</v>
      </c>
      <c r="E4070" s="242" t="s">
        <v>14150</v>
      </c>
      <c r="F4070" s="242"/>
      <c r="G4070" s="240">
        <v>60</v>
      </c>
      <c r="H4070" s="241">
        <v>0</v>
      </c>
      <c r="I4070" s="242" t="s">
        <v>4842</v>
      </c>
      <c r="J4070" s="242" t="s">
        <v>4843</v>
      </c>
      <c r="K4070" s="242" t="s">
        <v>4729</v>
      </c>
      <c r="L4070" s="242" t="s">
        <v>4832</v>
      </c>
      <c r="M4070" s="242" t="s">
        <v>14111</v>
      </c>
      <c r="N4070" s="242"/>
      <c r="O4070" s="242" t="s">
        <v>18819</v>
      </c>
      <c r="P4070" s="242" t="s">
        <v>14128</v>
      </c>
      <c r="Q4070" s="242" t="s">
        <v>8494</v>
      </c>
    </row>
    <row r="4071" spans="1:17">
      <c r="A4071" s="242" t="s">
        <v>16876</v>
      </c>
      <c r="B4071" s="242" t="s">
        <v>14388</v>
      </c>
      <c r="C4071" s="242" t="s">
        <v>16877</v>
      </c>
      <c r="D4071" s="242"/>
      <c r="E4071" s="242" t="s">
        <v>14130</v>
      </c>
      <c r="F4071" s="242" t="s">
        <v>4742</v>
      </c>
      <c r="G4071" s="240">
        <v>60</v>
      </c>
      <c r="H4071" s="241">
        <v>0</v>
      </c>
      <c r="I4071" s="242" t="s">
        <v>4780</v>
      </c>
      <c r="J4071" s="242" t="s">
        <v>4781</v>
      </c>
      <c r="K4071" s="242" t="s">
        <v>4729</v>
      </c>
      <c r="L4071" s="242" t="s">
        <v>4730</v>
      </c>
      <c r="M4071" s="242" t="s">
        <v>4937</v>
      </c>
      <c r="N4071" s="242"/>
      <c r="O4071" s="242" t="s">
        <v>18819</v>
      </c>
      <c r="P4071" s="242" t="s">
        <v>14128</v>
      </c>
      <c r="Q4071" s="242" t="s">
        <v>4733</v>
      </c>
    </row>
    <row r="4072" spans="1:17">
      <c r="A4072" s="242" t="s">
        <v>16878</v>
      </c>
      <c r="B4072" s="242" t="s">
        <v>14362</v>
      </c>
      <c r="C4072" s="242" t="s">
        <v>16879</v>
      </c>
      <c r="D4072" s="242"/>
      <c r="E4072" s="242" t="s">
        <v>14130</v>
      </c>
      <c r="F4072" s="242" t="s">
        <v>4742</v>
      </c>
      <c r="G4072" s="240">
        <v>60</v>
      </c>
      <c r="H4072" s="241">
        <v>0</v>
      </c>
      <c r="I4072" s="242" t="s">
        <v>4738</v>
      </c>
      <c r="J4072" s="242" t="s">
        <v>4739</v>
      </c>
      <c r="K4072" s="242" t="s">
        <v>4729</v>
      </c>
      <c r="L4072" s="242" t="s">
        <v>4730</v>
      </c>
      <c r="M4072" s="242" t="s">
        <v>4785</v>
      </c>
      <c r="N4072" s="242"/>
      <c r="O4072" s="242" t="s">
        <v>18819</v>
      </c>
      <c r="P4072" s="242" t="s">
        <v>14128</v>
      </c>
      <c r="Q4072" s="242" t="s">
        <v>4733</v>
      </c>
    </row>
    <row r="4073" spans="1:17">
      <c r="A4073" s="242" t="s">
        <v>16880</v>
      </c>
      <c r="B4073" s="242" t="s">
        <v>14388</v>
      </c>
      <c r="C4073" s="242" t="s">
        <v>16881</v>
      </c>
      <c r="D4073" s="242"/>
      <c r="E4073" s="242" t="s">
        <v>14130</v>
      </c>
      <c r="F4073" s="242" t="s">
        <v>4742</v>
      </c>
      <c r="G4073" s="240">
        <v>60</v>
      </c>
      <c r="H4073" s="241">
        <v>0</v>
      </c>
      <c r="I4073" s="242" t="s">
        <v>4780</v>
      </c>
      <c r="J4073" s="242" t="s">
        <v>4781</v>
      </c>
      <c r="K4073" s="242" t="s">
        <v>4729</v>
      </c>
      <c r="L4073" s="242" t="s">
        <v>4730</v>
      </c>
      <c r="M4073" s="242" t="s">
        <v>4937</v>
      </c>
      <c r="N4073" s="242"/>
      <c r="O4073" s="242" t="s">
        <v>18819</v>
      </c>
      <c r="P4073" s="242" t="s">
        <v>14128</v>
      </c>
      <c r="Q4073" s="242" t="s">
        <v>4733</v>
      </c>
    </row>
    <row r="4074" spans="1:17">
      <c r="A4074" s="242" t="s">
        <v>16882</v>
      </c>
      <c r="B4074" s="242" t="s">
        <v>14362</v>
      </c>
      <c r="C4074" s="242" t="s">
        <v>16883</v>
      </c>
      <c r="D4074" s="242"/>
      <c r="E4074" s="242" t="s">
        <v>14130</v>
      </c>
      <c r="F4074" s="242" t="s">
        <v>4742</v>
      </c>
      <c r="G4074" s="240">
        <v>60</v>
      </c>
      <c r="H4074" s="241">
        <v>0</v>
      </c>
      <c r="I4074" s="242" t="s">
        <v>4738</v>
      </c>
      <c r="J4074" s="242" t="s">
        <v>4739</v>
      </c>
      <c r="K4074" s="242" t="s">
        <v>4729</v>
      </c>
      <c r="L4074" s="242" t="s">
        <v>4730</v>
      </c>
      <c r="M4074" s="242" t="s">
        <v>4740</v>
      </c>
      <c r="N4074" s="242" t="s">
        <v>4765</v>
      </c>
      <c r="O4074" s="242" t="s">
        <v>18819</v>
      </c>
      <c r="P4074" s="242" t="s">
        <v>14128</v>
      </c>
      <c r="Q4074" s="242" t="s">
        <v>4733</v>
      </c>
    </row>
    <row r="4075" spans="1:17">
      <c r="A4075" s="242" t="s">
        <v>16884</v>
      </c>
      <c r="B4075" s="242" t="s">
        <v>14368</v>
      </c>
      <c r="C4075" s="242" t="s">
        <v>16885</v>
      </c>
      <c r="D4075" s="242" t="s">
        <v>4742</v>
      </c>
      <c r="E4075" s="242" t="s">
        <v>15142</v>
      </c>
      <c r="F4075" s="242"/>
      <c r="G4075" s="240">
        <v>60</v>
      </c>
      <c r="H4075" s="241">
        <v>0</v>
      </c>
      <c r="I4075" s="242" t="s">
        <v>4830</v>
      </c>
      <c r="J4075" s="242" t="s">
        <v>4831</v>
      </c>
      <c r="K4075" s="242" t="s">
        <v>4729</v>
      </c>
      <c r="L4075" s="242" t="s">
        <v>4832</v>
      </c>
      <c r="M4075" s="242" t="s">
        <v>10967</v>
      </c>
      <c r="N4075" s="242"/>
      <c r="O4075" s="242" t="s">
        <v>18819</v>
      </c>
      <c r="P4075" s="242" t="s">
        <v>14128</v>
      </c>
      <c r="Q4075" s="242" t="s">
        <v>8494</v>
      </c>
    </row>
    <row r="4076" spans="1:17">
      <c r="A4076" s="242" t="s">
        <v>16886</v>
      </c>
      <c r="B4076" s="242" t="s">
        <v>14362</v>
      </c>
      <c r="C4076" s="242" t="s">
        <v>16887</v>
      </c>
      <c r="D4076" s="242"/>
      <c r="E4076" s="242" t="s">
        <v>14130</v>
      </c>
      <c r="F4076" s="242" t="s">
        <v>4742</v>
      </c>
      <c r="G4076" s="240">
        <v>60</v>
      </c>
      <c r="H4076" s="241">
        <v>0</v>
      </c>
      <c r="I4076" s="242" t="s">
        <v>4738</v>
      </c>
      <c r="J4076" s="242" t="s">
        <v>4739</v>
      </c>
      <c r="K4076" s="242" t="s">
        <v>4729</v>
      </c>
      <c r="L4076" s="242" t="s">
        <v>4730</v>
      </c>
      <c r="M4076" s="242" t="s">
        <v>4740</v>
      </c>
      <c r="N4076" s="242" t="s">
        <v>5506</v>
      </c>
      <c r="O4076" s="242" t="s">
        <v>18819</v>
      </c>
      <c r="P4076" s="242" t="s">
        <v>14128</v>
      </c>
      <c r="Q4076" s="242" t="s">
        <v>4733</v>
      </c>
    </row>
    <row r="4077" spans="1:17">
      <c r="A4077" s="242" t="s">
        <v>16888</v>
      </c>
      <c r="B4077" s="242" t="s">
        <v>14365</v>
      </c>
      <c r="C4077" s="242" t="s">
        <v>16889</v>
      </c>
      <c r="D4077" s="242" t="s">
        <v>4742</v>
      </c>
      <c r="E4077" s="242" t="s">
        <v>14150</v>
      </c>
      <c r="F4077" s="242"/>
      <c r="G4077" s="240">
        <v>60</v>
      </c>
      <c r="H4077" s="241">
        <v>0</v>
      </c>
      <c r="I4077" s="242" t="s">
        <v>4842</v>
      </c>
      <c r="J4077" s="242" t="s">
        <v>4843</v>
      </c>
      <c r="K4077" s="242" t="s">
        <v>4729</v>
      </c>
      <c r="L4077" s="242" t="s">
        <v>4832</v>
      </c>
      <c r="M4077" s="242" t="s">
        <v>15446</v>
      </c>
      <c r="N4077" s="242"/>
      <c r="O4077" s="242" t="s">
        <v>18819</v>
      </c>
      <c r="P4077" s="242" t="s">
        <v>14128</v>
      </c>
      <c r="Q4077" s="242" t="s">
        <v>8494</v>
      </c>
    </row>
    <row r="4078" spans="1:17">
      <c r="A4078" s="242" t="s">
        <v>16890</v>
      </c>
      <c r="B4078" s="242" t="s">
        <v>14362</v>
      </c>
      <c r="C4078" s="242" t="s">
        <v>16891</v>
      </c>
      <c r="D4078" s="242"/>
      <c r="E4078" s="242" t="s">
        <v>14130</v>
      </c>
      <c r="F4078" s="242" t="s">
        <v>4742</v>
      </c>
      <c r="G4078" s="240">
        <v>60</v>
      </c>
      <c r="H4078" s="241">
        <v>0</v>
      </c>
      <c r="I4078" s="242" t="s">
        <v>4780</v>
      </c>
      <c r="J4078" s="242" t="s">
        <v>4781</v>
      </c>
      <c r="K4078" s="242" t="s">
        <v>4729</v>
      </c>
      <c r="L4078" s="242" t="s">
        <v>4730</v>
      </c>
      <c r="M4078" s="242" t="s">
        <v>4872</v>
      </c>
      <c r="N4078" s="242"/>
      <c r="O4078" s="242" t="s">
        <v>18819</v>
      </c>
      <c r="P4078" s="242" t="s">
        <v>14128</v>
      </c>
      <c r="Q4078" s="242" t="s">
        <v>4733</v>
      </c>
    </row>
    <row r="4079" spans="1:17">
      <c r="A4079" s="242" t="s">
        <v>16892</v>
      </c>
      <c r="B4079" s="242" t="s">
        <v>14365</v>
      </c>
      <c r="C4079" s="242" t="s">
        <v>16893</v>
      </c>
      <c r="D4079" s="242" t="s">
        <v>4742</v>
      </c>
      <c r="E4079" s="242" t="s">
        <v>14150</v>
      </c>
      <c r="F4079" s="242"/>
      <c r="G4079" s="240">
        <v>60</v>
      </c>
      <c r="H4079" s="241">
        <v>0</v>
      </c>
      <c r="I4079" s="242" t="s">
        <v>4842</v>
      </c>
      <c r="J4079" s="242" t="s">
        <v>4843</v>
      </c>
      <c r="K4079" s="242" t="s">
        <v>4729</v>
      </c>
      <c r="L4079" s="242" t="s">
        <v>4832</v>
      </c>
      <c r="M4079" s="242" t="s">
        <v>5194</v>
      </c>
      <c r="N4079" s="242"/>
      <c r="O4079" s="242" t="s">
        <v>18819</v>
      </c>
      <c r="P4079" s="242" t="s">
        <v>14128</v>
      </c>
      <c r="Q4079" s="242" t="s">
        <v>8494</v>
      </c>
    </row>
    <row r="4080" spans="1:17">
      <c r="A4080" s="242" t="s">
        <v>16894</v>
      </c>
      <c r="B4080" s="242" t="s">
        <v>14368</v>
      </c>
      <c r="C4080" s="242" t="s">
        <v>16895</v>
      </c>
      <c r="D4080" s="242" t="s">
        <v>4742</v>
      </c>
      <c r="E4080" s="242" t="s">
        <v>14150</v>
      </c>
      <c r="F4080" s="242"/>
      <c r="G4080" s="240">
        <v>60</v>
      </c>
      <c r="H4080" s="241">
        <v>0</v>
      </c>
      <c r="I4080" s="242" t="s">
        <v>4830</v>
      </c>
      <c r="J4080" s="242" t="s">
        <v>4831</v>
      </c>
      <c r="K4080" s="242" t="s">
        <v>4729</v>
      </c>
      <c r="L4080" s="242" t="s">
        <v>4832</v>
      </c>
      <c r="M4080" s="242" t="s">
        <v>5222</v>
      </c>
      <c r="N4080" s="242"/>
      <c r="O4080" s="242" t="s">
        <v>18819</v>
      </c>
      <c r="P4080" s="242" t="s">
        <v>14128</v>
      </c>
      <c r="Q4080" s="242" t="s">
        <v>8494</v>
      </c>
    </row>
    <row r="4081" spans="1:17">
      <c r="A4081" s="242" t="s">
        <v>16896</v>
      </c>
      <c r="B4081" s="242" t="s">
        <v>14368</v>
      </c>
      <c r="C4081" s="242" t="s">
        <v>16897</v>
      </c>
      <c r="D4081" s="242" t="s">
        <v>4742</v>
      </c>
      <c r="E4081" s="242" t="s">
        <v>14150</v>
      </c>
      <c r="F4081" s="242"/>
      <c r="G4081" s="240">
        <v>60</v>
      </c>
      <c r="H4081" s="241">
        <v>0</v>
      </c>
      <c r="I4081" s="242" t="s">
        <v>9474</v>
      </c>
      <c r="J4081" s="242" t="s">
        <v>9475</v>
      </c>
      <c r="K4081" s="242" t="s">
        <v>4729</v>
      </c>
      <c r="L4081" s="242" t="s">
        <v>4832</v>
      </c>
      <c r="M4081" s="242" t="s">
        <v>5212</v>
      </c>
      <c r="N4081" s="242"/>
      <c r="O4081" s="242" t="s">
        <v>18819</v>
      </c>
      <c r="P4081" s="242" t="s">
        <v>14128</v>
      </c>
      <c r="Q4081" s="242" t="s">
        <v>8494</v>
      </c>
    </row>
    <row r="4082" spans="1:17">
      <c r="A4082" s="242" t="s">
        <v>16898</v>
      </c>
      <c r="B4082" s="242" t="s">
        <v>14362</v>
      </c>
      <c r="C4082" s="242" t="s">
        <v>16899</v>
      </c>
      <c r="D4082" s="242"/>
      <c r="E4082" s="242" t="s">
        <v>14130</v>
      </c>
      <c r="F4082" s="242" t="s">
        <v>4742</v>
      </c>
      <c r="G4082" s="240">
        <v>60</v>
      </c>
      <c r="H4082" s="241">
        <v>0</v>
      </c>
      <c r="I4082" s="242" t="s">
        <v>4738</v>
      </c>
      <c r="J4082" s="242" t="s">
        <v>4739</v>
      </c>
      <c r="K4082" s="242" t="s">
        <v>4729</v>
      </c>
      <c r="L4082" s="242" t="s">
        <v>4730</v>
      </c>
      <c r="M4082" s="242" t="s">
        <v>4785</v>
      </c>
      <c r="N4082" s="242"/>
      <c r="O4082" s="242" t="s">
        <v>18819</v>
      </c>
      <c r="P4082" s="242" t="s">
        <v>14128</v>
      </c>
      <c r="Q4082" s="242" t="s">
        <v>4733</v>
      </c>
    </row>
    <row r="4083" spans="1:17">
      <c r="A4083" s="242" t="s">
        <v>16900</v>
      </c>
      <c r="B4083" s="242" t="s">
        <v>14362</v>
      </c>
      <c r="C4083" s="242" t="s">
        <v>16901</v>
      </c>
      <c r="D4083" s="242"/>
      <c r="E4083" s="242" t="s">
        <v>14130</v>
      </c>
      <c r="F4083" s="242" t="s">
        <v>4742</v>
      </c>
      <c r="G4083" s="240">
        <v>60</v>
      </c>
      <c r="H4083" s="241">
        <v>0</v>
      </c>
      <c r="I4083" s="242" t="s">
        <v>4747</v>
      </c>
      <c r="J4083" s="242" t="s">
        <v>4748</v>
      </c>
      <c r="K4083" s="242" t="s">
        <v>4729</v>
      </c>
      <c r="L4083" s="242" t="s">
        <v>4730</v>
      </c>
      <c r="M4083" s="242" t="s">
        <v>4908</v>
      </c>
      <c r="N4083" s="242" t="s">
        <v>7228</v>
      </c>
      <c r="O4083" s="242" t="s">
        <v>18819</v>
      </c>
      <c r="P4083" s="242" t="s">
        <v>14128</v>
      </c>
      <c r="Q4083" s="242" t="s">
        <v>4733</v>
      </c>
    </row>
    <row r="4084" spans="1:17">
      <c r="A4084" s="242" t="s">
        <v>16902</v>
      </c>
      <c r="B4084" s="242" t="s">
        <v>14368</v>
      </c>
      <c r="C4084" s="242" t="s">
        <v>16903</v>
      </c>
      <c r="D4084" s="242" t="s">
        <v>4742</v>
      </c>
      <c r="E4084" s="242" t="s">
        <v>14150</v>
      </c>
      <c r="F4084" s="242"/>
      <c r="G4084" s="240">
        <v>60</v>
      </c>
      <c r="H4084" s="241">
        <v>0</v>
      </c>
      <c r="I4084" s="242" t="s">
        <v>4830</v>
      </c>
      <c r="J4084" s="242" t="s">
        <v>4831</v>
      </c>
      <c r="K4084" s="242" t="s">
        <v>4729</v>
      </c>
      <c r="L4084" s="242" t="s">
        <v>4832</v>
      </c>
      <c r="M4084" s="242" t="s">
        <v>5158</v>
      </c>
      <c r="N4084" s="242"/>
      <c r="O4084" s="242" t="s">
        <v>18819</v>
      </c>
      <c r="P4084" s="242" t="s">
        <v>14128</v>
      </c>
      <c r="Q4084" s="242" t="s">
        <v>8494</v>
      </c>
    </row>
    <row r="4085" spans="1:17">
      <c r="A4085" s="242" t="s">
        <v>16904</v>
      </c>
      <c r="B4085" s="242" t="s">
        <v>14368</v>
      </c>
      <c r="C4085" s="242" t="s">
        <v>16905</v>
      </c>
      <c r="D4085" s="242" t="s">
        <v>4742</v>
      </c>
      <c r="E4085" s="242" t="s">
        <v>14150</v>
      </c>
      <c r="F4085" s="242"/>
      <c r="G4085" s="240">
        <v>60</v>
      </c>
      <c r="H4085" s="241">
        <v>0</v>
      </c>
      <c r="I4085" s="242" t="s">
        <v>4842</v>
      </c>
      <c r="J4085" s="242" t="s">
        <v>4843</v>
      </c>
      <c r="K4085" s="242" t="s">
        <v>4729</v>
      </c>
      <c r="L4085" s="242" t="s">
        <v>4832</v>
      </c>
      <c r="M4085" s="242" t="s">
        <v>5325</v>
      </c>
      <c r="N4085" s="242"/>
      <c r="O4085" s="242" t="s">
        <v>18819</v>
      </c>
      <c r="P4085" s="242" t="s">
        <v>14128</v>
      </c>
      <c r="Q4085" s="242" t="s">
        <v>8494</v>
      </c>
    </row>
    <row r="4086" spans="1:17">
      <c r="A4086" s="242" t="s">
        <v>16906</v>
      </c>
      <c r="B4086" s="242" t="s">
        <v>14365</v>
      </c>
      <c r="C4086" s="242" t="s">
        <v>16907</v>
      </c>
      <c r="D4086" s="242" t="s">
        <v>4742</v>
      </c>
      <c r="E4086" s="242" t="s">
        <v>14150</v>
      </c>
      <c r="F4086" s="242"/>
      <c r="G4086" s="240">
        <v>60</v>
      </c>
      <c r="H4086" s="241">
        <v>0</v>
      </c>
      <c r="I4086" s="242" t="s">
        <v>4842</v>
      </c>
      <c r="J4086" s="242" t="s">
        <v>4843</v>
      </c>
      <c r="K4086" s="242" t="s">
        <v>4729</v>
      </c>
      <c r="L4086" s="242" t="s">
        <v>4832</v>
      </c>
      <c r="M4086" s="242" t="s">
        <v>14111</v>
      </c>
      <c r="N4086" s="242"/>
      <c r="O4086" s="242" t="s">
        <v>18819</v>
      </c>
      <c r="P4086" s="242" t="s">
        <v>14128</v>
      </c>
      <c r="Q4086" s="242" t="s">
        <v>8494</v>
      </c>
    </row>
    <row r="4087" spans="1:17">
      <c r="A4087" s="242" t="s">
        <v>16908</v>
      </c>
      <c r="B4087" s="242" t="s">
        <v>14368</v>
      </c>
      <c r="C4087" s="242" t="s">
        <v>16909</v>
      </c>
      <c r="D4087" s="242" t="s">
        <v>4742</v>
      </c>
      <c r="E4087" s="242" t="s">
        <v>14150</v>
      </c>
      <c r="F4087" s="242"/>
      <c r="G4087" s="240">
        <v>60</v>
      </c>
      <c r="H4087" s="241">
        <v>0</v>
      </c>
      <c r="I4087" s="242" t="s">
        <v>9474</v>
      </c>
      <c r="J4087" s="242" t="s">
        <v>9475</v>
      </c>
      <c r="K4087" s="242" t="s">
        <v>4729</v>
      </c>
      <c r="L4087" s="242" t="s">
        <v>4832</v>
      </c>
      <c r="M4087" s="242" t="s">
        <v>5212</v>
      </c>
      <c r="N4087" s="242"/>
      <c r="O4087" s="242" t="s">
        <v>18819</v>
      </c>
      <c r="P4087" s="242" t="s">
        <v>14128</v>
      </c>
      <c r="Q4087" s="242" t="s">
        <v>8494</v>
      </c>
    </row>
    <row r="4088" spans="1:17">
      <c r="A4088" s="242" t="s">
        <v>16910</v>
      </c>
      <c r="B4088" s="242" t="s">
        <v>14368</v>
      </c>
      <c r="C4088" s="242" t="s">
        <v>16911</v>
      </c>
      <c r="D4088" s="242" t="s">
        <v>4742</v>
      </c>
      <c r="E4088" s="242" t="s">
        <v>14150</v>
      </c>
      <c r="F4088" s="242"/>
      <c r="G4088" s="240">
        <v>60</v>
      </c>
      <c r="H4088" s="241">
        <v>0</v>
      </c>
      <c r="I4088" s="242" t="s">
        <v>4842</v>
      </c>
      <c r="J4088" s="242" t="s">
        <v>4843</v>
      </c>
      <c r="K4088" s="242" t="s">
        <v>4729</v>
      </c>
      <c r="L4088" s="242" t="s">
        <v>4832</v>
      </c>
      <c r="M4088" s="242" t="s">
        <v>5194</v>
      </c>
      <c r="N4088" s="242"/>
      <c r="O4088" s="242" t="s">
        <v>18819</v>
      </c>
      <c r="P4088" s="242" t="s">
        <v>14128</v>
      </c>
      <c r="Q4088" s="242" t="s">
        <v>8494</v>
      </c>
    </row>
    <row r="4089" spans="1:17">
      <c r="A4089" s="242" t="s">
        <v>16912</v>
      </c>
      <c r="B4089" s="242" t="s">
        <v>14368</v>
      </c>
      <c r="C4089" s="242" t="s">
        <v>16913</v>
      </c>
      <c r="D4089" s="242" t="s">
        <v>4742</v>
      </c>
      <c r="E4089" s="242" t="s">
        <v>14150</v>
      </c>
      <c r="F4089" s="242"/>
      <c r="G4089" s="240">
        <v>60</v>
      </c>
      <c r="H4089" s="241">
        <v>0</v>
      </c>
      <c r="I4089" s="242" t="s">
        <v>9474</v>
      </c>
      <c r="J4089" s="242" t="s">
        <v>9475</v>
      </c>
      <c r="K4089" s="242" t="s">
        <v>4729</v>
      </c>
      <c r="L4089" s="242" t="s">
        <v>4832</v>
      </c>
      <c r="M4089" s="242" t="s">
        <v>6018</v>
      </c>
      <c r="N4089" s="242"/>
      <c r="O4089" s="242" t="s">
        <v>18819</v>
      </c>
      <c r="P4089" s="242" t="s">
        <v>14128</v>
      </c>
      <c r="Q4089" s="242" t="s">
        <v>8494</v>
      </c>
    </row>
    <row r="4090" spans="1:17">
      <c r="A4090" s="242" t="s">
        <v>16914</v>
      </c>
      <c r="B4090" s="242" t="s">
        <v>14368</v>
      </c>
      <c r="C4090" s="242" t="s">
        <v>16915</v>
      </c>
      <c r="D4090" s="242" t="s">
        <v>4742</v>
      </c>
      <c r="E4090" s="242" t="s">
        <v>14150</v>
      </c>
      <c r="F4090" s="242"/>
      <c r="G4090" s="240">
        <v>60</v>
      </c>
      <c r="H4090" s="241">
        <v>0</v>
      </c>
      <c r="I4090" s="242" t="s">
        <v>4842</v>
      </c>
      <c r="J4090" s="242" t="s">
        <v>4843</v>
      </c>
      <c r="K4090" s="242" t="s">
        <v>4729</v>
      </c>
      <c r="L4090" s="242" t="s">
        <v>4832</v>
      </c>
      <c r="M4090" s="242" t="s">
        <v>4844</v>
      </c>
      <c r="N4090" s="242"/>
      <c r="O4090" s="242" t="s">
        <v>18819</v>
      </c>
      <c r="P4090" s="242" t="s">
        <v>14128</v>
      </c>
      <c r="Q4090" s="242" t="s">
        <v>8494</v>
      </c>
    </row>
    <row r="4091" spans="1:17">
      <c r="A4091" s="242" t="s">
        <v>16916</v>
      </c>
      <c r="B4091" s="242" t="s">
        <v>14362</v>
      </c>
      <c r="C4091" s="242" t="s">
        <v>16917</v>
      </c>
      <c r="D4091" s="242"/>
      <c r="E4091" s="242" t="s">
        <v>14130</v>
      </c>
      <c r="F4091" s="242" t="s">
        <v>4742</v>
      </c>
      <c r="G4091" s="240">
        <v>60</v>
      </c>
      <c r="H4091" s="241">
        <v>0</v>
      </c>
      <c r="I4091" s="242" t="s">
        <v>4747</v>
      </c>
      <c r="J4091" s="242" t="s">
        <v>4748</v>
      </c>
      <c r="K4091" s="242" t="s">
        <v>4729</v>
      </c>
      <c r="L4091" s="242" t="s">
        <v>4730</v>
      </c>
      <c r="M4091" s="242" t="s">
        <v>4759</v>
      </c>
      <c r="N4091" s="242"/>
      <c r="O4091" s="242" t="s">
        <v>18819</v>
      </c>
      <c r="P4091" s="242" t="s">
        <v>14128</v>
      </c>
      <c r="Q4091" s="242" t="s">
        <v>4733</v>
      </c>
    </row>
    <row r="4092" spans="1:17">
      <c r="A4092" s="242" t="s">
        <v>16918</v>
      </c>
      <c r="B4092" s="242" t="s">
        <v>14362</v>
      </c>
      <c r="C4092" s="242" t="s">
        <v>16919</v>
      </c>
      <c r="D4092" s="242"/>
      <c r="E4092" s="242" t="s">
        <v>14130</v>
      </c>
      <c r="F4092" s="242" t="s">
        <v>4742</v>
      </c>
      <c r="G4092" s="240">
        <v>60</v>
      </c>
      <c r="H4092" s="241">
        <v>0</v>
      </c>
      <c r="I4092" s="242" t="s">
        <v>4747</v>
      </c>
      <c r="J4092" s="242" t="s">
        <v>4748</v>
      </c>
      <c r="K4092" s="242" t="s">
        <v>4729</v>
      </c>
      <c r="L4092" s="242" t="s">
        <v>4730</v>
      </c>
      <c r="M4092" s="242" t="s">
        <v>4908</v>
      </c>
      <c r="N4092" s="242" t="s">
        <v>7228</v>
      </c>
      <c r="O4092" s="242" t="s">
        <v>18819</v>
      </c>
      <c r="P4092" s="242" t="s">
        <v>14128</v>
      </c>
      <c r="Q4092" s="242" t="s">
        <v>4733</v>
      </c>
    </row>
    <row r="4093" spans="1:17">
      <c r="A4093" s="242" t="s">
        <v>16920</v>
      </c>
      <c r="B4093" s="242" t="s">
        <v>14368</v>
      </c>
      <c r="C4093" s="242" t="s">
        <v>16921</v>
      </c>
      <c r="D4093" s="242" t="s">
        <v>4742</v>
      </c>
      <c r="E4093" s="242" t="s">
        <v>14150</v>
      </c>
      <c r="F4093" s="242"/>
      <c r="G4093" s="240">
        <v>60</v>
      </c>
      <c r="H4093" s="241">
        <v>0</v>
      </c>
      <c r="I4093" s="242" t="s">
        <v>9474</v>
      </c>
      <c r="J4093" s="242" t="s">
        <v>9475</v>
      </c>
      <c r="K4093" s="242" t="s">
        <v>4729</v>
      </c>
      <c r="L4093" s="242" t="s">
        <v>4832</v>
      </c>
      <c r="M4093" s="242" t="s">
        <v>5212</v>
      </c>
      <c r="N4093" s="242"/>
      <c r="O4093" s="242" t="s">
        <v>18819</v>
      </c>
      <c r="P4093" s="242" t="s">
        <v>14128</v>
      </c>
      <c r="Q4093" s="242" t="s">
        <v>8494</v>
      </c>
    </row>
    <row r="4094" spans="1:17">
      <c r="A4094" s="242" t="s">
        <v>16922</v>
      </c>
      <c r="B4094" s="242" t="s">
        <v>14365</v>
      </c>
      <c r="C4094" s="242" t="s">
        <v>16923</v>
      </c>
      <c r="D4094" s="242" t="s">
        <v>4742</v>
      </c>
      <c r="E4094" s="242" t="s">
        <v>14150</v>
      </c>
      <c r="F4094" s="242"/>
      <c r="G4094" s="240">
        <v>60</v>
      </c>
      <c r="H4094" s="241">
        <v>0</v>
      </c>
      <c r="I4094" s="242" t="s">
        <v>9474</v>
      </c>
      <c r="J4094" s="242" t="s">
        <v>9475</v>
      </c>
      <c r="K4094" s="242" t="s">
        <v>4729</v>
      </c>
      <c r="L4094" s="242" t="s">
        <v>4832</v>
      </c>
      <c r="M4094" s="242" t="s">
        <v>8546</v>
      </c>
      <c r="N4094" s="242"/>
      <c r="O4094" s="242" t="s">
        <v>18819</v>
      </c>
      <c r="P4094" s="242" t="s">
        <v>14128</v>
      </c>
      <c r="Q4094" s="242" t="s">
        <v>8494</v>
      </c>
    </row>
    <row r="4095" spans="1:17">
      <c r="A4095" s="242" t="s">
        <v>16924</v>
      </c>
      <c r="B4095" s="242" t="s">
        <v>14368</v>
      </c>
      <c r="C4095" s="242" t="s">
        <v>16925</v>
      </c>
      <c r="D4095" s="242" t="s">
        <v>4742</v>
      </c>
      <c r="E4095" s="242" t="s">
        <v>14150</v>
      </c>
      <c r="F4095" s="242"/>
      <c r="G4095" s="240">
        <v>60</v>
      </c>
      <c r="H4095" s="241">
        <v>0</v>
      </c>
      <c r="I4095" s="242" t="s">
        <v>4830</v>
      </c>
      <c r="J4095" s="242" t="s">
        <v>4831</v>
      </c>
      <c r="K4095" s="242" t="s">
        <v>4729</v>
      </c>
      <c r="L4095" s="242" t="s">
        <v>4832</v>
      </c>
      <c r="M4095" s="242" t="s">
        <v>4901</v>
      </c>
      <c r="N4095" s="242"/>
      <c r="O4095" s="242" t="s">
        <v>18819</v>
      </c>
      <c r="P4095" s="242" t="s">
        <v>14128</v>
      </c>
      <c r="Q4095" s="242" t="s">
        <v>8494</v>
      </c>
    </row>
    <row r="4096" spans="1:17">
      <c r="A4096" s="242" t="s">
        <v>16926</v>
      </c>
      <c r="B4096" s="242" t="s">
        <v>14368</v>
      </c>
      <c r="C4096" s="242" t="s">
        <v>16927</v>
      </c>
      <c r="D4096" s="242" t="s">
        <v>4742</v>
      </c>
      <c r="E4096" s="242" t="s">
        <v>15142</v>
      </c>
      <c r="F4096" s="242"/>
      <c r="G4096" s="240">
        <v>60</v>
      </c>
      <c r="H4096" s="241">
        <v>0</v>
      </c>
      <c r="I4096" s="242" t="s">
        <v>4830</v>
      </c>
      <c r="J4096" s="242" t="s">
        <v>4831</v>
      </c>
      <c r="K4096" s="242" t="s">
        <v>4729</v>
      </c>
      <c r="L4096" s="242" t="s">
        <v>4832</v>
      </c>
      <c r="M4096" s="242" t="s">
        <v>10967</v>
      </c>
      <c r="N4096" s="242"/>
      <c r="O4096" s="242" t="s">
        <v>18819</v>
      </c>
      <c r="P4096" s="242" t="s">
        <v>14128</v>
      </c>
      <c r="Q4096" s="242" t="s">
        <v>8494</v>
      </c>
    </row>
    <row r="4097" spans="1:17">
      <c r="A4097" s="242" t="s">
        <v>16928</v>
      </c>
      <c r="B4097" s="242" t="s">
        <v>14368</v>
      </c>
      <c r="C4097" s="242" t="s">
        <v>16929</v>
      </c>
      <c r="D4097" s="242" t="s">
        <v>4742</v>
      </c>
      <c r="E4097" s="242" t="s">
        <v>14150</v>
      </c>
      <c r="F4097" s="242"/>
      <c r="G4097" s="240">
        <v>60</v>
      </c>
      <c r="H4097" s="241">
        <v>0</v>
      </c>
      <c r="I4097" s="242" t="s">
        <v>4842</v>
      </c>
      <c r="J4097" s="242" t="s">
        <v>4843</v>
      </c>
      <c r="K4097" s="242" t="s">
        <v>4729</v>
      </c>
      <c r="L4097" s="242" t="s">
        <v>4832</v>
      </c>
      <c r="M4097" s="242" t="s">
        <v>5202</v>
      </c>
      <c r="N4097" s="242"/>
      <c r="O4097" s="242" t="s">
        <v>18819</v>
      </c>
      <c r="P4097" s="242" t="s">
        <v>14128</v>
      </c>
      <c r="Q4097" s="242" t="s">
        <v>8494</v>
      </c>
    </row>
    <row r="4098" spans="1:17">
      <c r="A4098" s="242" t="s">
        <v>16930</v>
      </c>
      <c r="B4098" s="242" t="s">
        <v>14362</v>
      </c>
      <c r="C4098" s="242" t="s">
        <v>16931</v>
      </c>
      <c r="D4098" s="242"/>
      <c r="E4098" s="242" t="s">
        <v>14130</v>
      </c>
      <c r="F4098" s="242" t="s">
        <v>4742</v>
      </c>
      <c r="G4098" s="240">
        <v>60</v>
      </c>
      <c r="H4098" s="241">
        <v>0</v>
      </c>
      <c r="I4098" s="242" t="s">
        <v>4738</v>
      </c>
      <c r="J4098" s="242" t="s">
        <v>4739</v>
      </c>
      <c r="K4098" s="242" t="s">
        <v>4729</v>
      </c>
      <c r="L4098" s="242" t="s">
        <v>4730</v>
      </c>
      <c r="M4098" s="242" t="s">
        <v>4785</v>
      </c>
      <c r="N4098" s="242"/>
      <c r="O4098" s="242" t="s">
        <v>18819</v>
      </c>
      <c r="P4098" s="242" t="s">
        <v>14128</v>
      </c>
      <c r="Q4098" s="242" t="s">
        <v>4733</v>
      </c>
    </row>
    <row r="4099" spans="1:17">
      <c r="A4099" s="242" t="s">
        <v>16932</v>
      </c>
      <c r="B4099" s="242" t="s">
        <v>14362</v>
      </c>
      <c r="C4099" s="242" t="s">
        <v>16933</v>
      </c>
      <c r="D4099" s="242"/>
      <c r="E4099" s="242" t="s">
        <v>14130</v>
      </c>
      <c r="F4099" s="242" t="s">
        <v>4742</v>
      </c>
      <c r="G4099" s="240">
        <v>60</v>
      </c>
      <c r="H4099" s="241">
        <v>0</v>
      </c>
      <c r="I4099" s="242" t="s">
        <v>4808</v>
      </c>
      <c r="J4099" s="242" t="s">
        <v>4809</v>
      </c>
      <c r="K4099" s="242" t="s">
        <v>4729</v>
      </c>
      <c r="L4099" s="242" t="s">
        <v>4730</v>
      </c>
      <c r="M4099" s="242" t="s">
        <v>5113</v>
      </c>
      <c r="N4099" s="242"/>
      <c r="O4099" s="242" t="s">
        <v>18819</v>
      </c>
      <c r="P4099" s="242" t="s">
        <v>14128</v>
      </c>
      <c r="Q4099" s="242" t="s">
        <v>4733</v>
      </c>
    </row>
    <row r="4100" spans="1:17">
      <c r="A4100" s="242" t="s">
        <v>16934</v>
      </c>
      <c r="B4100" s="242" t="s">
        <v>14368</v>
      </c>
      <c r="C4100" s="242" t="s">
        <v>16935</v>
      </c>
      <c r="D4100" s="242" t="s">
        <v>4742</v>
      </c>
      <c r="E4100" s="242" t="s">
        <v>14150</v>
      </c>
      <c r="F4100" s="242"/>
      <c r="G4100" s="240">
        <v>60</v>
      </c>
      <c r="H4100" s="241">
        <v>0</v>
      </c>
      <c r="I4100" s="242" t="s">
        <v>4830</v>
      </c>
      <c r="J4100" s="242" t="s">
        <v>4831</v>
      </c>
      <c r="K4100" s="242" t="s">
        <v>4729</v>
      </c>
      <c r="L4100" s="242" t="s">
        <v>4832</v>
      </c>
      <c r="M4100" s="242" t="s">
        <v>5283</v>
      </c>
      <c r="N4100" s="242"/>
      <c r="O4100" s="242" t="s">
        <v>18819</v>
      </c>
      <c r="P4100" s="242" t="s">
        <v>14128</v>
      </c>
      <c r="Q4100" s="242" t="s">
        <v>8494</v>
      </c>
    </row>
    <row r="4101" spans="1:17">
      <c r="A4101" s="242" t="s">
        <v>16936</v>
      </c>
      <c r="B4101" s="242" t="s">
        <v>14362</v>
      </c>
      <c r="C4101" s="242" t="s">
        <v>16937</v>
      </c>
      <c r="D4101" s="242"/>
      <c r="E4101" s="242" t="s">
        <v>14130</v>
      </c>
      <c r="F4101" s="242" t="s">
        <v>4742</v>
      </c>
      <c r="G4101" s="240">
        <v>60</v>
      </c>
      <c r="H4101" s="241">
        <v>0</v>
      </c>
      <c r="I4101" s="242" t="s">
        <v>4808</v>
      </c>
      <c r="J4101" s="242" t="s">
        <v>4809</v>
      </c>
      <c r="K4101" s="242" t="s">
        <v>4729</v>
      </c>
      <c r="L4101" s="242" t="s">
        <v>4730</v>
      </c>
      <c r="M4101" s="242" t="s">
        <v>4810</v>
      </c>
      <c r="N4101" s="242"/>
      <c r="O4101" s="242" t="s">
        <v>18819</v>
      </c>
      <c r="P4101" s="242" t="s">
        <v>14128</v>
      </c>
      <c r="Q4101" s="242" t="s">
        <v>4733</v>
      </c>
    </row>
    <row r="4102" spans="1:17">
      <c r="A4102" s="242" t="s">
        <v>16938</v>
      </c>
      <c r="B4102" s="242" t="s">
        <v>14362</v>
      </c>
      <c r="C4102" s="242" t="s">
        <v>16939</v>
      </c>
      <c r="D4102" s="242"/>
      <c r="E4102" s="242" t="s">
        <v>14130</v>
      </c>
      <c r="F4102" s="242" t="s">
        <v>4742</v>
      </c>
      <c r="G4102" s="240">
        <v>60</v>
      </c>
      <c r="H4102" s="241">
        <v>0</v>
      </c>
      <c r="I4102" s="242" t="s">
        <v>4747</v>
      </c>
      <c r="J4102" s="242" t="s">
        <v>4748</v>
      </c>
      <c r="K4102" s="242" t="s">
        <v>4729</v>
      </c>
      <c r="L4102" s="242" t="s">
        <v>4730</v>
      </c>
      <c r="M4102" s="242" t="s">
        <v>4926</v>
      </c>
      <c r="N4102" s="242" t="s">
        <v>9714</v>
      </c>
      <c r="O4102" s="242" t="s">
        <v>18819</v>
      </c>
      <c r="P4102" s="242" t="s">
        <v>14128</v>
      </c>
      <c r="Q4102" s="242" t="s">
        <v>4733</v>
      </c>
    </row>
    <row r="4103" spans="1:17">
      <c r="A4103" s="242" t="s">
        <v>16940</v>
      </c>
      <c r="B4103" s="242" t="s">
        <v>14368</v>
      </c>
      <c r="C4103" s="242" t="s">
        <v>16941</v>
      </c>
      <c r="D4103" s="242" t="s">
        <v>4742</v>
      </c>
      <c r="E4103" s="242" t="s">
        <v>14150</v>
      </c>
      <c r="F4103" s="242"/>
      <c r="G4103" s="240">
        <v>60</v>
      </c>
      <c r="H4103" s="241">
        <v>0</v>
      </c>
      <c r="I4103" s="242" t="s">
        <v>4830</v>
      </c>
      <c r="J4103" s="242" t="s">
        <v>4831</v>
      </c>
      <c r="K4103" s="242" t="s">
        <v>4729</v>
      </c>
      <c r="L4103" s="242" t="s">
        <v>4832</v>
      </c>
      <c r="M4103" s="242" t="s">
        <v>5158</v>
      </c>
      <c r="N4103" s="242"/>
      <c r="O4103" s="242" t="s">
        <v>18819</v>
      </c>
      <c r="P4103" s="242" t="s">
        <v>14128</v>
      </c>
      <c r="Q4103" s="242" t="s">
        <v>8494</v>
      </c>
    </row>
    <row r="4104" spans="1:17">
      <c r="A4104" s="242" t="s">
        <v>16942</v>
      </c>
      <c r="B4104" s="242" t="s">
        <v>14368</v>
      </c>
      <c r="C4104" s="242" t="s">
        <v>16943</v>
      </c>
      <c r="D4104" s="242" t="s">
        <v>4742</v>
      </c>
      <c r="E4104" s="242" t="s">
        <v>14150</v>
      </c>
      <c r="F4104" s="242"/>
      <c r="G4104" s="240">
        <v>60</v>
      </c>
      <c r="H4104" s="241">
        <v>0</v>
      </c>
      <c r="I4104" s="242" t="s">
        <v>4842</v>
      </c>
      <c r="J4104" s="242" t="s">
        <v>4843</v>
      </c>
      <c r="K4104" s="242" t="s">
        <v>4729</v>
      </c>
      <c r="L4104" s="242" t="s">
        <v>4832</v>
      </c>
      <c r="M4104" s="242" t="s">
        <v>5202</v>
      </c>
      <c r="N4104" s="242"/>
      <c r="O4104" s="242" t="s">
        <v>18819</v>
      </c>
      <c r="P4104" s="242" t="s">
        <v>14128</v>
      </c>
      <c r="Q4104" s="242" t="s">
        <v>8494</v>
      </c>
    </row>
    <row r="4105" spans="1:17">
      <c r="A4105" s="242" t="s">
        <v>16944</v>
      </c>
      <c r="B4105" s="242" t="s">
        <v>14368</v>
      </c>
      <c r="C4105" s="242" t="s">
        <v>16945</v>
      </c>
      <c r="D4105" s="242" t="s">
        <v>4742</v>
      </c>
      <c r="E4105" s="242" t="s">
        <v>14150</v>
      </c>
      <c r="F4105" s="242"/>
      <c r="G4105" s="240">
        <v>60</v>
      </c>
      <c r="H4105" s="241">
        <v>0</v>
      </c>
      <c r="I4105" s="242" t="s">
        <v>4842</v>
      </c>
      <c r="J4105" s="242" t="s">
        <v>4843</v>
      </c>
      <c r="K4105" s="242" t="s">
        <v>4729</v>
      </c>
      <c r="L4105" s="242" t="s">
        <v>4832</v>
      </c>
      <c r="M4105" s="242" t="s">
        <v>5325</v>
      </c>
      <c r="N4105" s="242"/>
      <c r="O4105" s="242" t="s">
        <v>18819</v>
      </c>
      <c r="P4105" s="242" t="s">
        <v>14128</v>
      </c>
      <c r="Q4105" s="242" t="s">
        <v>8494</v>
      </c>
    </row>
    <row r="4106" spans="1:17">
      <c r="A4106" s="242" t="s">
        <v>16946</v>
      </c>
      <c r="B4106" s="242" t="s">
        <v>14388</v>
      </c>
      <c r="C4106" s="242" t="s">
        <v>16947</v>
      </c>
      <c r="D4106" s="242"/>
      <c r="E4106" s="242" t="s">
        <v>14130</v>
      </c>
      <c r="F4106" s="242" t="s">
        <v>4742</v>
      </c>
      <c r="G4106" s="240">
        <v>60</v>
      </c>
      <c r="H4106" s="241">
        <v>0</v>
      </c>
      <c r="I4106" s="242" t="s">
        <v>4808</v>
      </c>
      <c r="J4106" s="242" t="s">
        <v>4809</v>
      </c>
      <c r="K4106" s="242" t="s">
        <v>4729</v>
      </c>
      <c r="L4106" s="242" t="s">
        <v>4730</v>
      </c>
      <c r="M4106" s="242" t="s">
        <v>4731</v>
      </c>
      <c r="N4106" s="242"/>
      <c r="O4106" s="242" t="s">
        <v>18819</v>
      </c>
      <c r="P4106" s="242" t="s">
        <v>14128</v>
      </c>
      <c r="Q4106" s="242" t="s">
        <v>4733</v>
      </c>
    </row>
    <row r="4107" spans="1:17">
      <c r="A4107" s="242" t="s">
        <v>16948</v>
      </c>
      <c r="B4107" s="242" t="s">
        <v>14368</v>
      </c>
      <c r="C4107" s="242" t="s">
        <v>16949</v>
      </c>
      <c r="D4107" s="242" t="s">
        <v>4742</v>
      </c>
      <c r="E4107" s="242" t="s">
        <v>14150</v>
      </c>
      <c r="F4107" s="242"/>
      <c r="G4107" s="240">
        <v>60</v>
      </c>
      <c r="H4107" s="241">
        <v>0</v>
      </c>
      <c r="I4107" s="242" t="s">
        <v>4830</v>
      </c>
      <c r="J4107" s="242" t="s">
        <v>4831</v>
      </c>
      <c r="K4107" s="242" t="s">
        <v>4729</v>
      </c>
      <c r="L4107" s="242" t="s">
        <v>4832</v>
      </c>
      <c r="M4107" s="242" t="s">
        <v>4901</v>
      </c>
      <c r="N4107" s="242"/>
      <c r="O4107" s="242" t="s">
        <v>18819</v>
      </c>
      <c r="P4107" s="242" t="s">
        <v>14128</v>
      </c>
      <c r="Q4107" s="242" t="s">
        <v>8494</v>
      </c>
    </row>
    <row r="4108" spans="1:17">
      <c r="A4108" s="242" t="s">
        <v>16950</v>
      </c>
      <c r="B4108" s="242" t="s">
        <v>14368</v>
      </c>
      <c r="C4108" s="242" t="s">
        <v>16951</v>
      </c>
      <c r="D4108" s="242" t="s">
        <v>4742</v>
      </c>
      <c r="E4108" s="242" t="s">
        <v>14150</v>
      </c>
      <c r="F4108" s="242"/>
      <c r="G4108" s="240">
        <v>60</v>
      </c>
      <c r="H4108" s="241">
        <v>0</v>
      </c>
      <c r="I4108" s="242" t="s">
        <v>4842</v>
      </c>
      <c r="J4108" s="242" t="s">
        <v>4843</v>
      </c>
      <c r="K4108" s="242" t="s">
        <v>4729</v>
      </c>
      <c r="L4108" s="242" t="s">
        <v>4832</v>
      </c>
      <c r="M4108" s="242" t="s">
        <v>4844</v>
      </c>
      <c r="N4108" s="242"/>
      <c r="O4108" s="242" t="s">
        <v>18819</v>
      </c>
      <c r="P4108" s="242" t="s">
        <v>14128</v>
      </c>
      <c r="Q4108" s="242" t="s">
        <v>8494</v>
      </c>
    </row>
    <row r="4109" spans="1:17">
      <c r="A4109" s="242" t="s">
        <v>16952</v>
      </c>
      <c r="B4109" s="242" t="s">
        <v>14365</v>
      </c>
      <c r="C4109" s="242" t="s">
        <v>16953</v>
      </c>
      <c r="D4109" s="242" t="s">
        <v>4742</v>
      </c>
      <c r="E4109" s="242" t="s">
        <v>14150</v>
      </c>
      <c r="F4109" s="242"/>
      <c r="G4109" s="240">
        <v>60</v>
      </c>
      <c r="H4109" s="241">
        <v>0</v>
      </c>
      <c r="I4109" s="242" t="s">
        <v>9474</v>
      </c>
      <c r="J4109" s="242" t="s">
        <v>9475</v>
      </c>
      <c r="K4109" s="242" t="s">
        <v>4729</v>
      </c>
      <c r="L4109" s="242" t="s">
        <v>4832</v>
      </c>
      <c r="M4109" s="242" t="s">
        <v>8546</v>
      </c>
      <c r="N4109" s="242"/>
      <c r="O4109" s="242" t="s">
        <v>18819</v>
      </c>
      <c r="P4109" s="242" t="s">
        <v>14128</v>
      </c>
      <c r="Q4109" s="242" t="s">
        <v>8494</v>
      </c>
    </row>
    <row r="4110" spans="1:17">
      <c r="A4110" s="242" t="s">
        <v>16954</v>
      </c>
      <c r="B4110" s="242" t="s">
        <v>14388</v>
      </c>
      <c r="C4110" s="242" t="s">
        <v>16955</v>
      </c>
      <c r="D4110" s="242"/>
      <c r="E4110" s="242" t="s">
        <v>14130</v>
      </c>
      <c r="F4110" s="242" t="s">
        <v>4742</v>
      </c>
      <c r="G4110" s="240">
        <v>60</v>
      </c>
      <c r="H4110" s="241">
        <v>0</v>
      </c>
      <c r="I4110" s="242" t="s">
        <v>4808</v>
      </c>
      <c r="J4110" s="242" t="s">
        <v>4809</v>
      </c>
      <c r="K4110" s="242" t="s">
        <v>4729</v>
      </c>
      <c r="L4110" s="242" t="s">
        <v>4730</v>
      </c>
      <c r="M4110" s="242" t="s">
        <v>4731</v>
      </c>
      <c r="N4110" s="242"/>
      <c r="O4110" s="242" t="s">
        <v>18819</v>
      </c>
      <c r="P4110" s="242" t="s">
        <v>14128</v>
      </c>
      <c r="Q4110" s="242" t="s">
        <v>4733</v>
      </c>
    </row>
    <row r="4111" spans="1:17">
      <c r="A4111" s="242" t="s">
        <v>16956</v>
      </c>
      <c r="B4111" s="242" t="s">
        <v>14362</v>
      </c>
      <c r="C4111" s="242" t="s">
        <v>16957</v>
      </c>
      <c r="D4111" s="242"/>
      <c r="E4111" s="242" t="s">
        <v>14130</v>
      </c>
      <c r="F4111" s="242" t="s">
        <v>4742</v>
      </c>
      <c r="G4111" s="240">
        <v>60</v>
      </c>
      <c r="H4111" s="241">
        <v>0</v>
      </c>
      <c r="I4111" s="242" t="s">
        <v>4747</v>
      </c>
      <c r="J4111" s="242" t="s">
        <v>4748</v>
      </c>
      <c r="K4111" s="242" t="s">
        <v>4729</v>
      </c>
      <c r="L4111" s="242" t="s">
        <v>4730</v>
      </c>
      <c r="M4111" s="242" t="s">
        <v>4908</v>
      </c>
      <c r="N4111" s="242" t="s">
        <v>4909</v>
      </c>
      <c r="O4111" s="242" t="s">
        <v>18819</v>
      </c>
      <c r="P4111" s="242" t="s">
        <v>14128</v>
      </c>
      <c r="Q4111" s="242" t="s">
        <v>4733</v>
      </c>
    </row>
    <row r="4112" spans="1:17">
      <c r="A4112" s="242" t="s">
        <v>16958</v>
      </c>
      <c r="B4112" s="242" t="s">
        <v>14362</v>
      </c>
      <c r="C4112" s="242" t="s">
        <v>16959</v>
      </c>
      <c r="D4112" s="242"/>
      <c r="E4112" s="242" t="s">
        <v>14130</v>
      </c>
      <c r="F4112" s="242" t="s">
        <v>4742</v>
      </c>
      <c r="G4112" s="240">
        <v>60</v>
      </c>
      <c r="H4112" s="241">
        <v>0</v>
      </c>
      <c r="I4112" s="242" t="s">
        <v>4738</v>
      </c>
      <c r="J4112" s="242" t="s">
        <v>4739</v>
      </c>
      <c r="K4112" s="242" t="s">
        <v>4729</v>
      </c>
      <c r="L4112" s="242" t="s">
        <v>4730</v>
      </c>
      <c r="M4112" s="242" t="s">
        <v>4785</v>
      </c>
      <c r="N4112" s="242"/>
      <c r="O4112" s="242" t="s">
        <v>18819</v>
      </c>
      <c r="P4112" s="242" t="s">
        <v>14128</v>
      </c>
      <c r="Q4112" s="242" t="s">
        <v>4733</v>
      </c>
    </row>
    <row r="4113" spans="1:17">
      <c r="A4113" s="242" t="s">
        <v>16960</v>
      </c>
      <c r="B4113" s="242" t="s">
        <v>14368</v>
      </c>
      <c r="C4113" s="242" t="s">
        <v>16961</v>
      </c>
      <c r="D4113" s="242" t="s">
        <v>4742</v>
      </c>
      <c r="E4113" s="242" t="s">
        <v>14150</v>
      </c>
      <c r="F4113" s="242"/>
      <c r="G4113" s="240">
        <v>60</v>
      </c>
      <c r="H4113" s="241">
        <v>0</v>
      </c>
      <c r="I4113" s="242" t="s">
        <v>4842</v>
      </c>
      <c r="J4113" s="242" t="s">
        <v>4843</v>
      </c>
      <c r="K4113" s="242" t="s">
        <v>4729</v>
      </c>
      <c r="L4113" s="242" t="s">
        <v>4832</v>
      </c>
      <c r="M4113" s="242" t="s">
        <v>4844</v>
      </c>
      <c r="N4113" s="242"/>
      <c r="O4113" s="242" t="s">
        <v>18819</v>
      </c>
      <c r="P4113" s="242" t="s">
        <v>14128</v>
      </c>
      <c r="Q4113" s="242" t="s">
        <v>8494</v>
      </c>
    </row>
    <row r="4114" spans="1:17">
      <c r="A4114" s="242" t="s">
        <v>16962</v>
      </c>
      <c r="B4114" s="242" t="s">
        <v>14362</v>
      </c>
      <c r="C4114" s="242" t="s">
        <v>16963</v>
      </c>
      <c r="D4114" s="242"/>
      <c r="E4114" s="242" t="s">
        <v>14130</v>
      </c>
      <c r="F4114" s="242" t="s">
        <v>4742</v>
      </c>
      <c r="G4114" s="240">
        <v>60</v>
      </c>
      <c r="H4114" s="241">
        <v>0</v>
      </c>
      <c r="I4114" s="242" t="s">
        <v>4780</v>
      </c>
      <c r="J4114" s="242" t="s">
        <v>4781</v>
      </c>
      <c r="K4114" s="242" t="s">
        <v>4729</v>
      </c>
      <c r="L4114" s="242" t="s">
        <v>4730</v>
      </c>
      <c r="M4114" s="242" t="s">
        <v>4872</v>
      </c>
      <c r="N4114" s="242"/>
      <c r="O4114" s="242" t="s">
        <v>18819</v>
      </c>
      <c r="P4114" s="242" t="s">
        <v>14128</v>
      </c>
      <c r="Q4114" s="242" t="s">
        <v>4733</v>
      </c>
    </row>
    <row r="4115" spans="1:17">
      <c r="A4115" s="242" t="s">
        <v>16964</v>
      </c>
      <c r="B4115" s="242" t="s">
        <v>14362</v>
      </c>
      <c r="C4115" s="242" t="s">
        <v>16965</v>
      </c>
      <c r="D4115" s="242"/>
      <c r="E4115" s="242" t="s">
        <v>14130</v>
      </c>
      <c r="F4115" s="242" t="s">
        <v>4742</v>
      </c>
      <c r="G4115" s="240">
        <v>60</v>
      </c>
      <c r="H4115" s="241">
        <v>0</v>
      </c>
      <c r="I4115" s="242" t="s">
        <v>4747</v>
      </c>
      <c r="J4115" s="242" t="s">
        <v>4748</v>
      </c>
      <c r="K4115" s="242" t="s">
        <v>4729</v>
      </c>
      <c r="L4115" s="242" t="s">
        <v>4730</v>
      </c>
      <c r="M4115" s="242" t="s">
        <v>4926</v>
      </c>
      <c r="N4115" s="242" t="s">
        <v>9731</v>
      </c>
      <c r="O4115" s="242" t="s">
        <v>18819</v>
      </c>
      <c r="P4115" s="242" t="s">
        <v>14128</v>
      </c>
      <c r="Q4115" s="242" t="s">
        <v>4733</v>
      </c>
    </row>
    <row r="4116" spans="1:17">
      <c r="A4116" s="242" t="s">
        <v>16966</v>
      </c>
      <c r="B4116" s="242" t="s">
        <v>14362</v>
      </c>
      <c r="C4116" s="242" t="s">
        <v>16967</v>
      </c>
      <c r="D4116" s="242"/>
      <c r="E4116" s="242" t="s">
        <v>14130</v>
      </c>
      <c r="F4116" s="242" t="s">
        <v>4742</v>
      </c>
      <c r="G4116" s="240">
        <v>60</v>
      </c>
      <c r="H4116" s="241">
        <v>0</v>
      </c>
      <c r="I4116" s="242" t="s">
        <v>4747</v>
      </c>
      <c r="J4116" s="242" t="s">
        <v>4748</v>
      </c>
      <c r="K4116" s="242" t="s">
        <v>4729</v>
      </c>
      <c r="L4116" s="242" t="s">
        <v>4730</v>
      </c>
      <c r="M4116" s="242" t="s">
        <v>4908</v>
      </c>
      <c r="N4116" s="242" t="s">
        <v>7271</v>
      </c>
      <c r="O4116" s="242" t="s">
        <v>18819</v>
      </c>
      <c r="P4116" s="242" t="s">
        <v>14128</v>
      </c>
      <c r="Q4116" s="242" t="s">
        <v>4733</v>
      </c>
    </row>
    <row r="4117" spans="1:17">
      <c r="A4117" s="242" t="s">
        <v>16968</v>
      </c>
      <c r="B4117" s="242" t="s">
        <v>14362</v>
      </c>
      <c r="C4117" s="242" t="s">
        <v>16969</v>
      </c>
      <c r="D4117" s="242"/>
      <c r="E4117" s="242" t="s">
        <v>14130</v>
      </c>
      <c r="F4117" s="242" t="s">
        <v>4742</v>
      </c>
      <c r="G4117" s="240">
        <v>60</v>
      </c>
      <c r="H4117" s="241">
        <v>0</v>
      </c>
      <c r="I4117" s="242" t="s">
        <v>4808</v>
      </c>
      <c r="J4117" s="242" t="s">
        <v>4809</v>
      </c>
      <c r="K4117" s="242" t="s">
        <v>4729</v>
      </c>
      <c r="L4117" s="242" t="s">
        <v>4730</v>
      </c>
      <c r="M4117" s="242" t="s">
        <v>5113</v>
      </c>
      <c r="N4117" s="242"/>
      <c r="O4117" s="242" t="s">
        <v>18819</v>
      </c>
      <c r="P4117" s="242" t="s">
        <v>14128</v>
      </c>
      <c r="Q4117" s="242" t="s">
        <v>4733</v>
      </c>
    </row>
    <row r="4118" spans="1:17">
      <c r="A4118" s="242" t="s">
        <v>16970</v>
      </c>
      <c r="B4118" s="242" t="s">
        <v>14365</v>
      </c>
      <c r="C4118" s="242" t="s">
        <v>16971</v>
      </c>
      <c r="D4118" s="242" t="s">
        <v>4742</v>
      </c>
      <c r="E4118" s="242" t="s">
        <v>14150</v>
      </c>
      <c r="F4118" s="242"/>
      <c r="G4118" s="240">
        <v>60</v>
      </c>
      <c r="H4118" s="241">
        <v>0</v>
      </c>
      <c r="I4118" s="242" t="s">
        <v>4842</v>
      </c>
      <c r="J4118" s="242" t="s">
        <v>4843</v>
      </c>
      <c r="K4118" s="242" t="s">
        <v>4729</v>
      </c>
      <c r="L4118" s="242" t="s">
        <v>4832</v>
      </c>
      <c r="M4118" s="242" t="s">
        <v>15446</v>
      </c>
      <c r="N4118" s="242"/>
      <c r="O4118" s="242" t="s">
        <v>18819</v>
      </c>
      <c r="P4118" s="242" t="s">
        <v>14128</v>
      </c>
      <c r="Q4118" s="242" t="s">
        <v>8494</v>
      </c>
    </row>
    <row r="4119" spans="1:17">
      <c r="A4119" s="242" t="s">
        <v>16972</v>
      </c>
      <c r="B4119" s="242" t="s">
        <v>14368</v>
      </c>
      <c r="C4119" s="242" t="s">
        <v>16973</v>
      </c>
      <c r="D4119" s="242" t="s">
        <v>4742</v>
      </c>
      <c r="E4119" s="242" t="s">
        <v>14150</v>
      </c>
      <c r="F4119" s="242"/>
      <c r="G4119" s="240">
        <v>60</v>
      </c>
      <c r="H4119" s="241">
        <v>0</v>
      </c>
      <c r="I4119" s="242" t="s">
        <v>4842</v>
      </c>
      <c r="J4119" s="242" t="s">
        <v>4843</v>
      </c>
      <c r="K4119" s="242" t="s">
        <v>4729</v>
      </c>
      <c r="L4119" s="242" t="s">
        <v>4832</v>
      </c>
      <c r="M4119" s="242" t="s">
        <v>4844</v>
      </c>
      <c r="N4119" s="242"/>
      <c r="O4119" s="242" t="s">
        <v>18819</v>
      </c>
      <c r="P4119" s="242" t="s">
        <v>14128</v>
      </c>
      <c r="Q4119" s="242" t="s">
        <v>8494</v>
      </c>
    </row>
    <row r="4120" spans="1:17">
      <c r="A4120" s="242" t="s">
        <v>16974</v>
      </c>
      <c r="B4120" s="242" t="s">
        <v>14368</v>
      </c>
      <c r="C4120" s="242" t="s">
        <v>16975</v>
      </c>
      <c r="D4120" s="242" t="s">
        <v>4742</v>
      </c>
      <c r="E4120" s="242" t="s">
        <v>14150</v>
      </c>
      <c r="F4120" s="242"/>
      <c r="G4120" s="240">
        <v>60</v>
      </c>
      <c r="H4120" s="241">
        <v>0</v>
      </c>
      <c r="I4120" s="242" t="s">
        <v>4842</v>
      </c>
      <c r="J4120" s="242" t="s">
        <v>4843</v>
      </c>
      <c r="K4120" s="242" t="s">
        <v>4729</v>
      </c>
      <c r="L4120" s="242" t="s">
        <v>4832</v>
      </c>
      <c r="M4120" s="242" t="s">
        <v>4844</v>
      </c>
      <c r="N4120" s="242"/>
      <c r="O4120" s="242" t="s">
        <v>18819</v>
      </c>
      <c r="P4120" s="242" t="s">
        <v>14128</v>
      </c>
      <c r="Q4120" s="242" t="s">
        <v>8494</v>
      </c>
    </row>
    <row r="4121" spans="1:17">
      <c r="A4121" s="242" t="s">
        <v>16976</v>
      </c>
      <c r="B4121" s="242" t="s">
        <v>14362</v>
      </c>
      <c r="C4121" s="242" t="s">
        <v>16977</v>
      </c>
      <c r="D4121" s="242"/>
      <c r="E4121" s="242" t="s">
        <v>14130</v>
      </c>
      <c r="F4121" s="242" t="s">
        <v>4742</v>
      </c>
      <c r="G4121" s="240">
        <v>60</v>
      </c>
      <c r="H4121" s="241">
        <v>0</v>
      </c>
      <c r="I4121" s="242" t="s">
        <v>4738</v>
      </c>
      <c r="J4121" s="242" t="s">
        <v>4739</v>
      </c>
      <c r="K4121" s="242" t="s">
        <v>4729</v>
      </c>
      <c r="L4121" s="242" t="s">
        <v>4730</v>
      </c>
      <c r="M4121" s="242" t="s">
        <v>4785</v>
      </c>
      <c r="N4121" s="242"/>
      <c r="O4121" s="242" t="s">
        <v>18819</v>
      </c>
      <c r="P4121" s="242" t="s">
        <v>14128</v>
      </c>
      <c r="Q4121" s="242" t="s">
        <v>4733</v>
      </c>
    </row>
    <row r="4122" spans="1:17">
      <c r="A4122" s="242" t="s">
        <v>16978</v>
      </c>
      <c r="B4122" s="242" t="s">
        <v>14368</v>
      </c>
      <c r="C4122" s="242" t="s">
        <v>16979</v>
      </c>
      <c r="D4122" s="242" t="s">
        <v>4742</v>
      </c>
      <c r="E4122" s="242" t="s">
        <v>14150</v>
      </c>
      <c r="F4122" s="242"/>
      <c r="G4122" s="240">
        <v>60</v>
      </c>
      <c r="H4122" s="241">
        <v>0</v>
      </c>
      <c r="I4122" s="242" t="s">
        <v>4830</v>
      </c>
      <c r="J4122" s="242" t="s">
        <v>4831</v>
      </c>
      <c r="K4122" s="242" t="s">
        <v>4729</v>
      </c>
      <c r="L4122" s="242" t="s">
        <v>4832</v>
      </c>
      <c r="M4122" s="242" t="s">
        <v>4901</v>
      </c>
      <c r="N4122" s="242"/>
      <c r="O4122" s="242" t="s">
        <v>18819</v>
      </c>
      <c r="P4122" s="242" t="s">
        <v>14128</v>
      </c>
      <c r="Q4122" s="242" t="s">
        <v>8494</v>
      </c>
    </row>
    <row r="4123" spans="1:17">
      <c r="A4123" s="242" t="s">
        <v>16980</v>
      </c>
      <c r="B4123" s="242" t="s">
        <v>14362</v>
      </c>
      <c r="C4123" s="242" t="s">
        <v>16981</v>
      </c>
      <c r="D4123" s="242"/>
      <c r="E4123" s="242" t="s">
        <v>14130</v>
      </c>
      <c r="F4123" s="242" t="s">
        <v>4742</v>
      </c>
      <c r="G4123" s="240">
        <v>60</v>
      </c>
      <c r="H4123" s="241">
        <v>0</v>
      </c>
      <c r="I4123" s="242" t="s">
        <v>4780</v>
      </c>
      <c r="J4123" s="242" t="s">
        <v>4781</v>
      </c>
      <c r="K4123" s="242" t="s">
        <v>4729</v>
      </c>
      <c r="L4123" s="242" t="s">
        <v>4730</v>
      </c>
      <c r="M4123" s="242" t="s">
        <v>4872</v>
      </c>
      <c r="N4123" s="242"/>
      <c r="O4123" s="242" t="s">
        <v>18819</v>
      </c>
      <c r="P4123" s="242" t="s">
        <v>14128</v>
      </c>
      <c r="Q4123" s="242" t="s">
        <v>4733</v>
      </c>
    </row>
    <row r="4124" spans="1:17">
      <c r="A4124" s="242" t="s">
        <v>16982</v>
      </c>
      <c r="B4124" s="242" t="s">
        <v>14362</v>
      </c>
      <c r="C4124" s="242" t="s">
        <v>16983</v>
      </c>
      <c r="D4124" s="242"/>
      <c r="E4124" s="242" t="s">
        <v>14130</v>
      </c>
      <c r="F4124" s="242" t="s">
        <v>4742</v>
      </c>
      <c r="G4124" s="240">
        <v>60</v>
      </c>
      <c r="H4124" s="241">
        <v>0</v>
      </c>
      <c r="I4124" s="242" t="s">
        <v>4747</v>
      </c>
      <c r="J4124" s="242" t="s">
        <v>4748</v>
      </c>
      <c r="K4124" s="242" t="s">
        <v>4729</v>
      </c>
      <c r="L4124" s="242" t="s">
        <v>4730</v>
      </c>
      <c r="M4124" s="242" t="s">
        <v>4777</v>
      </c>
      <c r="N4124" s="242"/>
      <c r="O4124" s="242" t="s">
        <v>18819</v>
      </c>
      <c r="P4124" s="242" t="s">
        <v>14128</v>
      </c>
      <c r="Q4124" s="242" t="s">
        <v>4733</v>
      </c>
    </row>
    <row r="4125" spans="1:17">
      <c r="A4125" s="242" t="s">
        <v>16984</v>
      </c>
      <c r="B4125" s="242" t="s">
        <v>14368</v>
      </c>
      <c r="C4125" s="242" t="s">
        <v>16985</v>
      </c>
      <c r="D4125" s="242" t="s">
        <v>4742</v>
      </c>
      <c r="E4125" s="242" t="s">
        <v>14150</v>
      </c>
      <c r="F4125" s="242"/>
      <c r="G4125" s="240">
        <v>60</v>
      </c>
      <c r="H4125" s="241">
        <v>0</v>
      </c>
      <c r="I4125" s="242" t="s">
        <v>4830</v>
      </c>
      <c r="J4125" s="242" t="s">
        <v>4831</v>
      </c>
      <c r="K4125" s="242" t="s">
        <v>4729</v>
      </c>
      <c r="L4125" s="242" t="s">
        <v>4832</v>
      </c>
      <c r="M4125" s="242" t="s">
        <v>5153</v>
      </c>
      <c r="N4125" s="242"/>
      <c r="O4125" s="242" t="s">
        <v>18819</v>
      </c>
      <c r="P4125" s="242" t="s">
        <v>14128</v>
      </c>
      <c r="Q4125" s="242" t="s">
        <v>8494</v>
      </c>
    </row>
    <row r="4126" spans="1:17">
      <c r="A4126" s="242" t="s">
        <v>16986</v>
      </c>
      <c r="B4126" s="242" t="s">
        <v>14362</v>
      </c>
      <c r="C4126" s="242" t="s">
        <v>16987</v>
      </c>
      <c r="D4126" s="242"/>
      <c r="E4126" s="242" t="s">
        <v>14130</v>
      </c>
      <c r="F4126" s="242" t="s">
        <v>4742</v>
      </c>
      <c r="G4126" s="240">
        <v>60</v>
      </c>
      <c r="H4126" s="241">
        <v>0</v>
      </c>
      <c r="I4126" s="242" t="s">
        <v>4808</v>
      </c>
      <c r="J4126" s="242" t="s">
        <v>4809</v>
      </c>
      <c r="K4126" s="242" t="s">
        <v>4729</v>
      </c>
      <c r="L4126" s="242" t="s">
        <v>4730</v>
      </c>
      <c r="M4126" s="242" t="s">
        <v>5113</v>
      </c>
      <c r="N4126" s="242"/>
      <c r="O4126" s="242" t="s">
        <v>18819</v>
      </c>
      <c r="P4126" s="242" t="s">
        <v>14128</v>
      </c>
      <c r="Q4126" s="242" t="s">
        <v>4733</v>
      </c>
    </row>
    <row r="4127" spans="1:17">
      <c r="A4127" s="242" t="s">
        <v>16988</v>
      </c>
      <c r="B4127" s="242" t="s">
        <v>14362</v>
      </c>
      <c r="C4127" s="242" t="s">
        <v>16989</v>
      </c>
      <c r="D4127" s="242"/>
      <c r="E4127" s="242" t="s">
        <v>14130</v>
      </c>
      <c r="F4127" s="242" t="s">
        <v>4742</v>
      </c>
      <c r="G4127" s="240">
        <v>60</v>
      </c>
      <c r="H4127" s="241">
        <v>0</v>
      </c>
      <c r="I4127" s="242" t="s">
        <v>4780</v>
      </c>
      <c r="J4127" s="242" t="s">
        <v>4781</v>
      </c>
      <c r="K4127" s="242" t="s">
        <v>4729</v>
      </c>
      <c r="L4127" s="242" t="s">
        <v>4730</v>
      </c>
      <c r="M4127" s="242" t="s">
        <v>4937</v>
      </c>
      <c r="N4127" s="242"/>
      <c r="O4127" s="242" t="s">
        <v>18819</v>
      </c>
      <c r="P4127" s="242" t="s">
        <v>14128</v>
      </c>
      <c r="Q4127" s="242" t="s">
        <v>4733</v>
      </c>
    </row>
    <row r="4128" spans="1:17">
      <c r="A4128" s="242" t="s">
        <v>16990</v>
      </c>
      <c r="B4128" s="242" t="s">
        <v>14362</v>
      </c>
      <c r="C4128" s="242" t="s">
        <v>16991</v>
      </c>
      <c r="D4128" s="242"/>
      <c r="E4128" s="242" t="s">
        <v>14130</v>
      </c>
      <c r="F4128" s="242" t="s">
        <v>4742</v>
      </c>
      <c r="G4128" s="240">
        <v>60</v>
      </c>
      <c r="H4128" s="241">
        <v>0</v>
      </c>
      <c r="I4128" s="242" t="s">
        <v>4931</v>
      </c>
      <c r="J4128" s="242" t="s">
        <v>4932</v>
      </c>
      <c r="K4128" s="242" t="s">
        <v>4729</v>
      </c>
      <c r="L4128" s="242" t="s">
        <v>4730</v>
      </c>
      <c r="M4128" s="242" t="s">
        <v>4810</v>
      </c>
      <c r="N4128" s="242"/>
      <c r="O4128" s="242" t="s">
        <v>18819</v>
      </c>
      <c r="P4128" s="242" t="s">
        <v>14128</v>
      </c>
      <c r="Q4128" s="242" t="s">
        <v>4733</v>
      </c>
    </row>
    <row r="4129" spans="1:17">
      <c r="A4129" s="242" t="s">
        <v>16992</v>
      </c>
      <c r="B4129" s="242" t="s">
        <v>14368</v>
      </c>
      <c r="C4129" s="242" t="s">
        <v>16993</v>
      </c>
      <c r="D4129" s="242" t="s">
        <v>4742</v>
      </c>
      <c r="E4129" s="242" t="s">
        <v>15142</v>
      </c>
      <c r="F4129" s="242"/>
      <c r="G4129" s="240">
        <v>60</v>
      </c>
      <c r="H4129" s="241">
        <v>0</v>
      </c>
      <c r="I4129" s="242" t="s">
        <v>4830</v>
      </c>
      <c r="J4129" s="242" t="s">
        <v>4831</v>
      </c>
      <c r="K4129" s="242" t="s">
        <v>4729</v>
      </c>
      <c r="L4129" s="242" t="s">
        <v>4832</v>
      </c>
      <c r="M4129" s="242" t="s">
        <v>10967</v>
      </c>
      <c r="N4129" s="242"/>
      <c r="O4129" s="242" t="s">
        <v>18819</v>
      </c>
      <c r="P4129" s="242" t="s">
        <v>14128</v>
      </c>
      <c r="Q4129" s="242" t="s">
        <v>8494</v>
      </c>
    </row>
    <row r="4130" spans="1:17">
      <c r="A4130" s="242" t="s">
        <v>16994</v>
      </c>
      <c r="B4130" s="242" t="s">
        <v>14368</v>
      </c>
      <c r="C4130" s="242" t="s">
        <v>16995</v>
      </c>
      <c r="D4130" s="242" t="s">
        <v>4742</v>
      </c>
      <c r="E4130" s="242" t="s">
        <v>14150</v>
      </c>
      <c r="F4130" s="242"/>
      <c r="G4130" s="240">
        <v>60</v>
      </c>
      <c r="H4130" s="241">
        <v>0</v>
      </c>
      <c r="I4130" s="242" t="s">
        <v>9474</v>
      </c>
      <c r="J4130" s="242" t="s">
        <v>9475</v>
      </c>
      <c r="K4130" s="242" t="s">
        <v>4729</v>
      </c>
      <c r="L4130" s="242" t="s">
        <v>4832</v>
      </c>
      <c r="M4130" s="242" t="s">
        <v>6018</v>
      </c>
      <c r="N4130" s="242"/>
      <c r="O4130" s="242" t="s">
        <v>18819</v>
      </c>
      <c r="P4130" s="242" t="s">
        <v>14128</v>
      </c>
      <c r="Q4130" s="242" t="s">
        <v>8494</v>
      </c>
    </row>
    <row r="4131" spans="1:17">
      <c r="A4131" s="242" t="s">
        <v>16996</v>
      </c>
      <c r="B4131" s="242" t="s">
        <v>14365</v>
      </c>
      <c r="C4131" s="242" t="s">
        <v>16997</v>
      </c>
      <c r="D4131" s="242" t="s">
        <v>4742</v>
      </c>
      <c r="E4131" s="242" t="s">
        <v>14150</v>
      </c>
      <c r="F4131" s="242"/>
      <c r="G4131" s="240">
        <v>60</v>
      </c>
      <c r="H4131" s="241">
        <v>0</v>
      </c>
      <c r="I4131" s="242" t="s">
        <v>4830</v>
      </c>
      <c r="J4131" s="242" t="s">
        <v>4831</v>
      </c>
      <c r="K4131" s="242" t="s">
        <v>4729</v>
      </c>
      <c r="L4131" s="242" t="s">
        <v>4832</v>
      </c>
      <c r="M4131" s="242" t="s">
        <v>9489</v>
      </c>
      <c r="N4131" s="242"/>
      <c r="O4131" s="242" t="s">
        <v>18819</v>
      </c>
      <c r="P4131" s="242" t="s">
        <v>14128</v>
      </c>
      <c r="Q4131" s="242" t="s">
        <v>8494</v>
      </c>
    </row>
    <row r="4132" spans="1:17">
      <c r="A4132" s="242" t="s">
        <v>16998</v>
      </c>
      <c r="B4132" s="242" t="s">
        <v>14368</v>
      </c>
      <c r="C4132" s="242" t="s">
        <v>16999</v>
      </c>
      <c r="D4132" s="242" t="s">
        <v>4742</v>
      </c>
      <c r="E4132" s="242" t="s">
        <v>14150</v>
      </c>
      <c r="F4132" s="242"/>
      <c r="G4132" s="240">
        <v>60</v>
      </c>
      <c r="H4132" s="241">
        <v>0</v>
      </c>
      <c r="I4132" s="242" t="s">
        <v>4842</v>
      </c>
      <c r="J4132" s="242" t="s">
        <v>4843</v>
      </c>
      <c r="K4132" s="242" t="s">
        <v>4729</v>
      </c>
      <c r="L4132" s="242" t="s">
        <v>4832</v>
      </c>
      <c r="M4132" s="242" t="s">
        <v>5194</v>
      </c>
      <c r="N4132" s="242"/>
      <c r="O4132" s="242" t="s">
        <v>18819</v>
      </c>
      <c r="P4132" s="242" t="s">
        <v>14128</v>
      </c>
      <c r="Q4132" s="242" t="s">
        <v>8494</v>
      </c>
    </row>
    <row r="4133" spans="1:17">
      <c r="A4133" s="242" t="s">
        <v>17000</v>
      </c>
      <c r="B4133" s="242" t="s">
        <v>14365</v>
      </c>
      <c r="C4133" s="242" t="s">
        <v>17001</v>
      </c>
      <c r="D4133" s="242" t="s">
        <v>4742</v>
      </c>
      <c r="E4133" s="242" t="s">
        <v>14150</v>
      </c>
      <c r="F4133" s="242"/>
      <c r="G4133" s="240">
        <v>60</v>
      </c>
      <c r="H4133" s="241">
        <v>0</v>
      </c>
      <c r="I4133" s="242" t="s">
        <v>4842</v>
      </c>
      <c r="J4133" s="242" t="s">
        <v>4843</v>
      </c>
      <c r="K4133" s="242" t="s">
        <v>4729</v>
      </c>
      <c r="L4133" s="242" t="s">
        <v>4832</v>
      </c>
      <c r="M4133" s="242" t="s">
        <v>5264</v>
      </c>
      <c r="N4133" s="242"/>
      <c r="O4133" s="242" t="s">
        <v>18819</v>
      </c>
      <c r="P4133" s="242" t="s">
        <v>14128</v>
      </c>
      <c r="Q4133" s="242" t="s">
        <v>8494</v>
      </c>
    </row>
    <row r="4134" spans="1:17">
      <c r="A4134" s="242" t="s">
        <v>17002</v>
      </c>
      <c r="B4134" s="242" t="s">
        <v>14362</v>
      </c>
      <c r="C4134" s="242" t="s">
        <v>17003</v>
      </c>
      <c r="D4134" s="242"/>
      <c r="E4134" s="242" t="s">
        <v>14130</v>
      </c>
      <c r="F4134" s="242" t="s">
        <v>4742</v>
      </c>
      <c r="G4134" s="240">
        <v>60</v>
      </c>
      <c r="H4134" s="241">
        <v>0</v>
      </c>
      <c r="I4134" s="242" t="s">
        <v>4738</v>
      </c>
      <c r="J4134" s="242" t="s">
        <v>4739</v>
      </c>
      <c r="K4134" s="242" t="s">
        <v>4729</v>
      </c>
      <c r="L4134" s="242" t="s">
        <v>4730</v>
      </c>
      <c r="M4134" s="242" t="s">
        <v>4740</v>
      </c>
      <c r="N4134" s="242" t="s">
        <v>4765</v>
      </c>
      <c r="O4134" s="242" t="s">
        <v>18819</v>
      </c>
      <c r="P4134" s="242" t="s">
        <v>14128</v>
      </c>
      <c r="Q4134" s="242" t="s">
        <v>4733</v>
      </c>
    </row>
    <row r="4135" spans="1:17">
      <c r="A4135" s="242" t="s">
        <v>17004</v>
      </c>
      <c r="B4135" s="242" t="s">
        <v>14922</v>
      </c>
      <c r="C4135" s="242" t="s">
        <v>17005</v>
      </c>
      <c r="D4135" s="242"/>
      <c r="E4135" s="242" t="s">
        <v>14130</v>
      </c>
      <c r="F4135" s="242" t="s">
        <v>4742</v>
      </c>
      <c r="G4135" s="240">
        <v>60</v>
      </c>
      <c r="H4135" s="241">
        <v>0</v>
      </c>
      <c r="I4135" s="242" t="s">
        <v>4775</v>
      </c>
      <c r="J4135" s="242" t="s">
        <v>4776</v>
      </c>
      <c r="K4135" s="242" t="s">
        <v>4729</v>
      </c>
      <c r="L4135" s="242" t="s">
        <v>4730</v>
      </c>
      <c r="M4135" s="242" t="s">
        <v>4908</v>
      </c>
      <c r="N4135" s="242" t="s">
        <v>8313</v>
      </c>
      <c r="O4135" s="242" t="s">
        <v>18819</v>
      </c>
      <c r="P4135" s="242" t="s">
        <v>14128</v>
      </c>
      <c r="Q4135" s="242" t="s">
        <v>4733</v>
      </c>
    </row>
    <row r="4136" spans="1:17">
      <c r="A4136" s="242" t="s">
        <v>17006</v>
      </c>
      <c r="B4136" s="242" t="s">
        <v>14362</v>
      </c>
      <c r="C4136" s="242" t="s">
        <v>17007</v>
      </c>
      <c r="D4136" s="242"/>
      <c r="E4136" s="242" t="s">
        <v>14130</v>
      </c>
      <c r="F4136" s="242" t="s">
        <v>4742</v>
      </c>
      <c r="G4136" s="240">
        <v>60</v>
      </c>
      <c r="H4136" s="241">
        <v>0</v>
      </c>
      <c r="I4136" s="242" t="s">
        <v>4747</v>
      </c>
      <c r="J4136" s="242" t="s">
        <v>4748</v>
      </c>
      <c r="K4136" s="242" t="s">
        <v>4729</v>
      </c>
      <c r="L4136" s="242" t="s">
        <v>4730</v>
      </c>
      <c r="M4136" s="242" t="s">
        <v>4908</v>
      </c>
      <c r="N4136" s="242" t="s">
        <v>7228</v>
      </c>
      <c r="O4136" s="242" t="s">
        <v>18819</v>
      </c>
      <c r="P4136" s="242" t="s">
        <v>14128</v>
      </c>
      <c r="Q4136" s="242" t="s">
        <v>4733</v>
      </c>
    </row>
    <row r="4137" spans="1:17">
      <c r="A4137" s="242" t="s">
        <v>17008</v>
      </c>
      <c r="B4137" s="242" t="s">
        <v>14362</v>
      </c>
      <c r="C4137" s="242" t="s">
        <v>17009</v>
      </c>
      <c r="D4137" s="242"/>
      <c r="E4137" s="242" t="s">
        <v>14130</v>
      </c>
      <c r="F4137" s="242" t="s">
        <v>4742</v>
      </c>
      <c r="G4137" s="240">
        <v>60</v>
      </c>
      <c r="H4137" s="241">
        <v>0</v>
      </c>
      <c r="I4137" s="242" t="s">
        <v>4780</v>
      </c>
      <c r="J4137" s="242" t="s">
        <v>4781</v>
      </c>
      <c r="K4137" s="242" t="s">
        <v>4729</v>
      </c>
      <c r="L4137" s="242" t="s">
        <v>4730</v>
      </c>
      <c r="M4137" s="242" t="s">
        <v>4872</v>
      </c>
      <c r="N4137" s="242"/>
      <c r="O4137" s="242" t="s">
        <v>18819</v>
      </c>
      <c r="P4137" s="242" t="s">
        <v>14128</v>
      </c>
      <c r="Q4137" s="242" t="s">
        <v>4733</v>
      </c>
    </row>
    <row r="4138" spans="1:17">
      <c r="A4138" s="242" t="s">
        <v>17010</v>
      </c>
      <c r="B4138" s="242" t="s">
        <v>14388</v>
      </c>
      <c r="C4138" s="242" t="s">
        <v>17011</v>
      </c>
      <c r="D4138" s="242"/>
      <c r="E4138" s="242" t="s">
        <v>14130</v>
      </c>
      <c r="F4138" s="242" t="s">
        <v>4742</v>
      </c>
      <c r="G4138" s="240">
        <v>60</v>
      </c>
      <c r="H4138" s="241">
        <v>0</v>
      </c>
      <c r="I4138" s="242" t="s">
        <v>4808</v>
      </c>
      <c r="J4138" s="242" t="s">
        <v>4809</v>
      </c>
      <c r="K4138" s="242" t="s">
        <v>4729</v>
      </c>
      <c r="L4138" s="242" t="s">
        <v>4730</v>
      </c>
      <c r="M4138" s="242" t="s">
        <v>4731</v>
      </c>
      <c r="N4138" s="242"/>
      <c r="O4138" s="242" t="s">
        <v>18819</v>
      </c>
      <c r="P4138" s="242" t="s">
        <v>14128</v>
      </c>
      <c r="Q4138" s="242" t="s">
        <v>4733</v>
      </c>
    </row>
    <row r="4139" spans="1:17">
      <c r="A4139" s="242" t="s">
        <v>17012</v>
      </c>
      <c r="B4139" s="242" t="s">
        <v>14362</v>
      </c>
      <c r="C4139" s="242" t="s">
        <v>17013</v>
      </c>
      <c r="D4139" s="242"/>
      <c r="E4139" s="242" t="s">
        <v>14130</v>
      </c>
      <c r="F4139" s="242" t="s">
        <v>4742</v>
      </c>
      <c r="G4139" s="240">
        <v>60</v>
      </c>
      <c r="H4139" s="241">
        <v>0</v>
      </c>
      <c r="I4139" s="242" t="s">
        <v>4738</v>
      </c>
      <c r="J4139" s="242" t="s">
        <v>4739</v>
      </c>
      <c r="K4139" s="242" t="s">
        <v>4729</v>
      </c>
      <c r="L4139" s="242" t="s">
        <v>4730</v>
      </c>
      <c r="M4139" s="242" t="s">
        <v>5320</v>
      </c>
      <c r="N4139" s="242"/>
      <c r="O4139" s="242" t="s">
        <v>18819</v>
      </c>
      <c r="P4139" s="242" t="s">
        <v>14128</v>
      </c>
      <c r="Q4139" s="242" t="s">
        <v>4733</v>
      </c>
    </row>
    <row r="4140" spans="1:17">
      <c r="A4140" s="242" t="s">
        <v>17014</v>
      </c>
      <c r="B4140" s="242" t="s">
        <v>14362</v>
      </c>
      <c r="C4140" s="242" t="s">
        <v>17015</v>
      </c>
      <c r="D4140" s="242"/>
      <c r="E4140" s="242" t="s">
        <v>14130</v>
      </c>
      <c r="F4140" s="242" t="s">
        <v>4742</v>
      </c>
      <c r="G4140" s="240">
        <v>60</v>
      </c>
      <c r="H4140" s="241">
        <v>0</v>
      </c>
      <c r="I4140" s="242" t="s">
        <v>4738</v>
      </c>
      <c r="J4140" s="242" t="s">
        <v>4739</v>
      </c>
      <c r="K4140" s="242" t="s">
        <v>4729</v>
      </c>
      <c r="L4140" s="242" t="s">
        <v>4730</v>
      </c>
      <c r="M4140" s="242" t="s">
        <v>4785</v>
      </c>
      <c r="N4140" s="242"/>
      <c r="O4140" s="242" t="s">
        <v>18819</v>
      </c>
      <c r="P4140" s="242" t="s">
        <v>14128</v>
      </c>
      <c r="Q4140" s="242" t="s">
        <v>4733</v>
      </c>
    </row>
    <row r="4141" spans="1:17">
      <c r="A4141" s="242" t="s">
        <v>17016</v>
      </c>
      <c r="B4141" s="242" t="s">
        <v>14362</v>
      </c>
      <c r="C4141" s="242" t="s">
        <v>17017</v>
      </c>
      <c r="D4141" s="242"/>
      <c r="E4141" s="242" t="s">
        <v>14130</v>
      </c>
      <c r="F4141" s="242" t="s">
        <v>4742</v>
      </c>
      <c r="G4141" s="240">
        <v>60</v>
      </c>
      <c r="H4141" s="241">
        <v>0</v>
      </c>
      <c r="I4141" s="242" t="s">
        <v>4738</v>
      </c>
      <c r="J4141" s="242" t="s">
        <v>4739</v>
      </c>
      <c r="K4141" s="242" t="s">
        <v>4729</v>
      </c>
      <c r="L4141" s="242" t="s">
        <v>4730</v>
      </c>
      <c r="M4141" s="242" t="s">
        <v>4785</v>
      </c>
      <c r="N4141" s="242"/>
      <c r="O4141" s="242" t="s">
        <v>18819</v>
      </c>
      <c r="P4141" s="242" t="s">
        <v>14128</v>
      </c>
      <c r="Q4141" s="242" t="s">
        <v>4733</v>
      </c>
    </row>
    <row r="4142" spans="1:17">
      <c r="A4142" s="242" t="s">
        <v>17018</v>
      </c>
      <c r="B4142" s="242" t="s">
        <v>14362</v>
      </c>
      <c r="C4142" s="242" t="s">
        <v>17019</v>
      </c>
      <c r="D4142" s="242"/>
      <c r="E4142" s="242" t="s">
        <v>14130</v>
      </c>
      <c r="F4142" s="242" t="s">
        <v>4742</v>
      </c>
      <c r="G4142" s="240">
        <v>60</v>
      </c>
      <c r="H4142" s="241">
        <v>0</v>
      </c>
      <c r="I4142" s="242" t="s">
        <v>4738</v>
      </c>
      <c r="J4142" s="242" t="s">
        <v>4739</v>
      </c>
      <c r="K4142" s="242" t="s">
        <v>4729</v>
      </c>
      <c r="L4142" s="242" t="s">
        <v>4730</v>
      </c>
      <c r="M4142" s="242" t="s">
        <v>4785</v>
      </c>
      <c r="N4142" s="242"/>
      <c r="O4142" s="242" t="s">
        <v>18819</v>
      </c>
      <c r="P4142" s="242" t="s">
        <v>14128</v>
      </c>
      <c r="Q4142" s="242" t="s">
        <v>4733</v>
      </c>
    </row>
    <row r="4143" spans="1:17">
      <c r="A4143" s="242" t="s">
        <v>17020</v>
      </c>
      <c r="B4143" s="242" t="s">
        <v>14362</v>
      </c>
      <c r="C4143" s="242" t="s">
        <v>17021</v>
      </c>
      <c r="D4143" s="242"/>
      <c r="E4143" s="242" t="s">
        <v>14130</v>
      </c>
      <c r="F4143" s="242" t="s">
        <v>4742</v>
      </c>
      <c r="G4143" s="240">
        <v>60</v>
      </c>
      <c r="H4143" s="241">
        <v>0</v>
      </c>
      <c r="I4143" s="242" t="s">
        <v>4780</v>
      </c>
      <c r="J4143" s="242" t="s">
        <v>4781</v>
      </c>
      <c r="K4143" s="242" t="s">
        <v>4729</v>
      </c>
      <c r="L4143" s="242" t="s">
        <v>4730</v>
      </c>
      <c r="M4143" s="242" t="s">
        <v>4782</v>
      </c>
      <c r="N4143" s="242"/>
      <c r="O4143" s="242" t="s">
        <v>18819</v>
      </c>
      <c r="P4143" s="242" t="s">
        <v>14128</v>
      </c>
      <c r="Q4143" s="242" t="s">
        <v>4733</v>
      </c>
    </row>
    <row r="4144" spans="1:17">
      <c r="A4144" s="242" t="s">
        <v>17022</v>
      </c>
      <c r="B4144" s="242" t="s">
        <v>14353</v>
      </c>
      <c r="C4144" s="242" t="s">
        <v>17023</v>
      </c>
      <c r="D4144" s="242"/>
      <c r="E4144" s="242" t="s">
        <v>14130</v>
      </c>
      <c r="F4144" s="242" t="s">
        <v>4742</v>
      </c>
      <c r="G4144" s="240">
        <v>60</v>
      </c>
      <c r="H4144" s="241">
        <v>0</v>
      </c>
      <c r="I4144" s="242" t="s">
        <v>4820</v>
      </c>
      <c r="J4144" s="242" t="s">
        <v>4821</v>
      </c>
      <c r="K4144" s="242" t="s">
        <v>4729</v>
      </c>
      <c r="L4144" s="242" t="s">
        <v>4730</v>
      </c>
      <c r="M4144" s="242" t="s">
        <v>6564</v>
      </c>
      <c r="N4144" s="242"/>
      <c r="O4144" s="242" t="s">
        <v>18819</v>
      </c>
      <c r="P4144" s="242" t="s">
        <v>14128</v>
      </c>
      <c r="Q4144" s="242" t="s">
        <v>4733</v>
      </c>
    </row>
    <row r="4145" spans="1:17">
      <c r="A4145" s="242" t="s">
        <v>17024</v>
      </c>
      <c r="B4145" s="242" t="s">
        <v>14353</v>
      </c>
      <c r="C4145" s="242" t="s">
        <v>17025</v>
      </c>
      <c r="D4145" s="242"/>
      <c r="E4145" s="242" t="s">
        <v>14130</v>
      </c>
      <c r="F4145" s="242" t="s">
        <v>4742</v>
      </c>
      <c r="G4145" s="240">
        <v>60</v>
      </c>
      <c r="H4145" s="241">
        <v>0</v>
      </c>
      <c r="I4145" s="242" t="s">
        <v>4808</v>
      </c>
      <c r="J4145" s="242" t="s">
        <v>4809</v>
      </c>
      <c r="K4145" s="242" t="s">
        <v>4729</v>
      </c>
      <c r="L4145" s="242" t="s">
        <v>4730</v>
      </c>
      <c r="M4145" s="242" t="s">
        <v>6564</v>
      </c>
      <c r="N4145" s="242"/>
      <c r="O4145" s="242" t="s">
        <v>18819</v>
      </c>
      <c r="P4145" s="242" t="s">
        <v>14128</v>
      </c>
      <c r="Q4145" s="242" t="s">
        <v>4733</v>
      </c>
    </row>
    <row r="4146" spans="1:17">
      <c r="A4146" s="242" t="s">
        <v>17026</v>
      </c>
      <c r="B4146" s="242" t="s">
        <v>14353</v>
      </c>
      <c r="C4146" s="242" t="s">
        <v>17027</v>
      </c>
      <c r="D4146" s="242"/>
      <c r="E4146" s="242" t="s">
        <v>14130</v>
      </c>
      <c r="F4146" s="242" t="s">
        <v>4742</v>
      </c>
      <c r="G4146" s="240">
        <v>60</v>
      </c>
      <c r="H4146" s="241">
        <v>0</v>
      </c>
      <c r="I4146" s="242" t="s">
        <v>4780</v>
      </c>
      <c r="J4146" s="242" t="s">
        <v>4781</v>
      </c>
      <c r="K4146" s="242" t="s">
        <v>4729</v>
      </c>
      <c r="L4146" s="242" t="s">
        <v>4730</v>
      </c>
      <c r="M4146" s="242" t="s">
        <v>4816</v>
      </c>
      <c r="N4146" s="242"/>
      <c r="O4146" s="242" t="s">
        <v>18819</v>
      </c>
      <c r="P4146" s="242" t="s">
        <v>14128</v>
      </c>
      <c r="Q4146" s="242" t="s">
        <v>4733</v>
      </c>
    </row>
    <row r="4147" spans="1:17">
      <c r="A4147" s="242" t="s">
        <v>17028</v>
      </c>
      <c r="B4147" s="242" t="s">
        <v>14362</v>
      </c>
      <c r="C4147" s="242" t="s">
        <v>17029</v>
      </c>
      <c r="D4147" s="242"/>
      <c r="E4147" s="242" t="s">
        <v>14130</v>
      </c>
      <c r="F4147" s="242" t="s">
        <v>4742</v>
      </c>
      <c r="G4147" s="240">
        <v>60</v>
      </c>
      <c r="H4147" s="241">
        <v>0</v>
      </c>
      <c r="I4147" s="242" t="s">
        <v>4780</v>
      </c>
      <c r="J4147" s="242" t="s">
        <v>4781</v>
      </c>
      <c r="K4147" s="242" t="s">
        <v>4729</v>
      </c>
      <c r="L4147" s="242" t="s">
        <v>4730</v>
      </c>
      <c r="M4147" s="242" t="s">
        <v>6439</v>
      </c>
      <c r="N4147" s="242"/>
      <c r="O4147" s="242" t="s">
        <v>18819</v>
      </c>
      <c r="P4147" s="242" t="s">
        <v>14128</v>
      </c>
      <c r="Q4147" s="242" t="s">
        <v>4733</v>
      </c>
    </row>
    <row r="4148" spans="1:17">
      <c r="A4148" s="242" t="s">
        <v>17030</v>
      </c>
      <c r="B4148" s="242" t="s">
        <v>14362</v>
      </c>
      <c r="C4148" s="242" t="s">
        <v>17031</v>
      </c>
      <c r="D4148" s="242"/>
      <c r="E4148" s="242" t="s">
        <v>14130</v>
      </c>
      <c r="F4148" s="242" t="s">
        <v>4742</v>
      </c>
      <c r="G4148" s="240">
        <v>60</v>
      </c>
      <c r="H4148" s="241">
        <v>0</v>
      </c>
      <c r="I4148" s="242" t="s">
        <v>4780</v>
      </c>
      <c r="J4148" s="242" t="s">
        <v>4781</v>
      </c>
      <c r="K4148" s="242" t="s">
        <v>4729</v>
      </c>
      <c r="L4148" s="242" t="s">
        <v>4730</v>
      </c>
      <c r="M4148" s="242" t="s">
        <v>6439</v>
      </c>
      <c r="N4148" s="242"/>
      <c r="O4148" s="242" t="s">
        <v>18819</v>
      </c>
      <c r="P4148" s="242" t="s">
        <v>14128</v>
      </c>
      <c r="Q4148" s="242" t="s">
        <v>4733</v>
      </c>
    </row>
    <row r="4149" spans="1:17">
      <c r="A4149" s="242" t="s">
        <v>17032</v>
      </c>
      <c r="B4149" s="242" t="s">
        <v>14362</v>
      </c>
      <c r="C4149" s="242" t="s">
        <v>17033</v>
      </c>
      <c r="D4149" s="242"/>
      <c r="E4149" s="242" t="s">
        <v>14130</v>
      </c>
      <c r="F4149" s="242" t="s">
        <v>4742</v>
      </c>
      <c r="G4149" s="240">
        <v>60</v>
      </c>
      <c r="H4149" s="241">
        <v>0</v>
      </c>
      <c r="I4149" s="242" t="s">
        <v>4780</v>
      </c>
      <c r="J4149" s="242" t="s">
        <v>4781</v>
      </c>
      <c r="K4149" s="242" t="s">
        <v>4729</v>
      </c>
      <c r="L4149" s="242" t="s">
        <v>4730</v>
      </c>
      <c r="M4149" s="242" t="s">
        <v>6439</v>
      </c>
      <c r="N4149" s="242"/>
      <c r="O4149" s="242" t="s">
        <v>18819</v>
      </c>
      <c r="P4149" s="242" t="s">
        <v>14128</v>
      </c>
      <c r="Q4149" s="242" t="s">
        <v>4733</v>
      </c>
    </row>
    <row r="4150" spans="1:17">
      <c r="A4150" s="242" t="s">
        <v>17034</v>
      </c>
      <c r="B4150" s="242" t="s">
        <v>14362</v>
      </c>
      <c r="C4150" s="242" t="s">
        <v>17035</v>
      </c>
      <c r="D4150" s="242"/>
      <c r="E4150" s="242" t="s">
        <v>14130</v>
      </c>
      <c r="F4150" s="242" t="s">
        <v>4742</v>
      </c>
      <c r="G4150" s="240">
        <v>60</v>
      </c>
      <c r="H4150" s="241">
        <v>0</v>
      </c>
      <c r="I4150" s="242" t="s">
        <v>4780</v>
      </c>
      <c r="J4150" s="242" t="s">
        <v>4781</v>
      </c>
      <c r="K4150" s="242" t="s">
        <v>4729</v>
      </c>
      <c r="L4150" s="242" t="s">
        <v>4730</v>
      </c>
      <c r="M4150" s="242" t="s">
        <v>6439</v>
      </c>
      <c r="N4150" s="242"/>
      <c r="O4150" s="242" t="s">
        <v>18819</v>
      </c>
      <c r="P4150" s="242" t="s">
        <v>14128</v>
      </c>
      <c r="Q4150" s="242" t="s">
        <v>4733</v>
      </c>
    </row>
    <row r="4151" spans="1:17">
      <c r="A4151" s="242" t="s">
        <v>17036</v>
      </c>
      <c r="B4151" s="242" t="s">
        <v>14362</v>
      </c>
      <c r="C4151" s="242" t="s">
        <v>17037</v>
      </c>
      <c r="D4151" s="242"/>
      <c r="E4151" s="242" t="s">
        <v>14130</v>
      </c>
      <c r="F4151" s="242" t="s">
        <v>4742</v>
      </c>
      <c r="G4151" s="240">
        <v>60</v>
      </c>
      <c r="H4151" s="241">
        <v>0</v>
      </c>
      <c r="I4151" s="242" t="s">
        <v>4820</v>
      </c>
      <c r="J4151" s="242" t="s">
        <v>4821</v>
      </c>
      <c r="K4151" s="242" t="s">
        <v>4729</v>
      </c>
      <c r="L4151" s="242" t="s">
        <v>4730</v>
      </c>
      <c r="M4151" s="242" t="s">
        <v>6439</v>
      </c>
      <c r="N4151" s="242"/>
      <c r="O4151" s="242" t="s">
        <v>18819</v>
      </c>
      <c r="P4151" s="242" t="s">
        <v>14128</v>
      </c>
      <c r="Q4151" s="242" t="s">
        <v>4733</v>
      </c>
    </row>
    <row r="4152" spans="1:17">
      <c r="A4152" s="242" t="s">
        <v>17038</v>
      </c>
      <c r="B4152" s="242" t="s">
        <v>14368</v>
      </c>
      <c r="C4152" s="242" t="s">
        <v>17039</v>
      </c>
      <c r="D4152" s="242" t="s">
        <v>4742</v>
      </c>
      <c r="E4152" s="242" t="s">
        <v>14150</v>
      </c>
      <c r="F4152" s="242"/>
      <c r="G4152" s="240">
        <v>60</v>
      </c>
      <c r="H4152" s="241">
        <v>0</v>
      </c>
      <c r="I4152" s="242" t="s">
        <v>4830</v>
      </c>
      <c r="J4152" s="242" t="s">
        <v>4831</v>
      </c>
      <c r="K4152" s="242" t="s">
        <v>4729</v>
      </c>
      <c r="L4152" s="242" t="s">
        <v>4832</v>
      </c>
      <c r="M4152" s="242" t="s">
        <v>5222</v>
      </c>
      <c r="N4152" s="242"/>
      <c r="O4152" s="242" t="s">
        <v>18819</v>
      </c>
      <c r="P4152" s="242" t="s">
        <v>14128</v>
      </c>
      <c r="Q4152" s="242" t="s">
        <v>8494</v>
      </c>
    </row>
    <row r="4153" spans="1:17">
      <c r="A4153" s="242" t="s">
        <v>17040</v>
      </c>
      <c r="B4153" s="242" t="s">
        <v>14362</v>
      </c>
      <c r="C4153" s="242" t="s">
        <v>17041</v>
      </c>
      <c r="D4153" s="242"/>
      <c r="E4153" s="242" t="s">
        <v>14130</v>
      </c>
      <c r="F4153" s="242" t="s">
        <v>4742</v>
      </c>
      <c r="G4153" s="240">
        <v>60</v>
      </c>
      <c r="H4153" s="241">
        <v>0</v>
      </c>
      <c r="I4153" s="242" t="s">
        <v>4747</v>
      </c>
      <c r="J4153" s="242" t="s">
        <v>4748</v>
      </c>
      <c r="K4153" s="242" t="s">
        <v>4729</v>
      </c>
      <c r="L4153" s="242" t="s">
        <v>4730</v>
      </c>
      <c r="M4153" s="242" t="s">
        <v>4926</v>
      </c>
      <c r="N4153" s="242" t="s">
        <v>11808</v>
      </c>
      <c r="O4153" s="242" t="s">
        <v>18819</v>
      </c>
      <c r="P4153" s="242" t="s">
        <v>14128</v>
      </c>
      <c r="Q4153" s="242" t="s">
        <v>4733</v>
      </c>
    </row>
    <row r="4154" spans="1:17">
      <c r="A4154" s="242" t="s">
        <v>17042</v>
      </c>
      <c r="B4154" s="242" t="s">
        <v>14368</v>
      </c>
      <c r="C4154" s="242" t="s">
        <v>17043</v>
      </c>
      <c r="D4154" s="242" t="s">
        <v>4742</v>
      </c>
      <c r="E4154" s="242" t="s">
        <v>14150</v>
      </c>
      <c r="F4154" s="242"/>
      <c r="G4154" s="240">
        <v>60</v>
      </c>
      <c r="H4154" s="241">
        <v>0</v>
      </c>
      <c r="I4154" s="242" t="s">
        <v>4842</v>
      </c>
      <c r="J4154" s="242" t="s">
        <v>4843</v>
      </c>
      <c r="K4154" s="242" t="s">
        <v>4729</v>
      </c>
      <c r="L4154" s="242" t="s">
        <v>4832</v>
      </c>
      <c r="M4154" s="242" t="s">
        <v>5202</v>
      </c>
      <c r="N4154" s="242"/>
      <c r="O4154" s="242" t="s">
        <v>18819</v>
      </c>
      <c r="P4154" s="242" t="s">
        <v>14128</v>
      </c>
      <c r="Q4154" s="242" t="s">
        <v>8494</v>
      </c>
    </row>
    <row r="4155" spans="1:17">
      <c r="A4155" s="242" t="s">
        <v>17044</v>
      </c>
      <c r="B4155" s="242" t="s">
        <v>14368</v>
      </c>
      <c r="C4155" s="242" t="s">
        <v>17045</v>
      </c>
      <c r="D4155" s="242" t="s">
        <v>4742</v>
      </c>
      <c r="E4155" s="242" t="s">
        <v>14150</v>
      </c>
      <c r="F4155" s="242"/>
      <c r="G4155" s="240">
        <v>60</v>
      </c>
      <c r="H4155" s="241">
        <v>0</v>
      </c>
      <c r="I4155" s="242" t="s">
        <v>4830</v>
      </c>
      <c r="J4155" s="242" t="s">
        <v>4831</v>
      </c>
      <c r="K4155" s="242" t="s">
        <v>4729</v>
      </c>
      <c r="L4155" s="242" t="s">
        <v>4832</v>
      </c>
      <c r="M4155" s="242" t="s">
        <v>4901</v>
      </c>
      <c r="N4155" s="242"/>
      <c r="O4155" s="242" t="s">
        <v>18819</v>
      </c>
      <c r="P4155" s="242" t="s">
        <v>14128</v>
      </c>
      <c r="Q4155" s="242" t="s">
        <v>8494</v>
      </c>
    </row>
    <row r="4156" spans="1:17">
      <c r="A4156" s="242" t="s">
        <v>17046</v>
      </c>
      <c r="B4156" s="242" t="s">
        <v>14362</v>
      </c>
      <c r="C4156" s="242" t="s">
        <v>17047</v>
      </c>
      <c r="D4156" s="242"/>
      <c r="E4156" s="242" t="s">
        <v>14130</v>
      </c>
      <c r="F4156" s="242" t="s">
        <v>4742</v>
      </c>
      <c r="G4156" s="240">
        <v>60</v>
      </c>
      <c r="H4156" s="241">
        <v>0</v>
      </c>
      <c r="I4156" s="242" t="s">
        <v>4808</v>
      </c>
      <c r="J4156" s="242" t="s">
        <v>4809</v>
      </c>
      <c r="K4156" s="242" t="s">
        <v>4729</v>
      </c>
      <c r="L4156" s="242" t="s">
        <v>4730</v>
      </c>
      <c r="M4156" s="242" t="s">
        <v>4810</v>
      </c>
      <c r="N4156" s="242"/>
      <c r="O4156" s="242" t="s">
        <v>18819</v>
      </c>
      <c r="P4156" s="242" t="s">
        <v>14128</v>
      </c>
      <c r="Q4156" s="242" t="s">
        <v>4733</v>
      </c>
    </row>
    <row r="4157" spans="1:17">
      <c r="A4157" s="242" t="s">
        <v>17048</v>
      </c>
      <c r="B4157" s="242" t="s">
        <v>14365</v>
      </c>
      <c r="C4157" s="242" t="s">
        <v>17049</v>
      </c>
      <c r="D4157" s="242" t="s">
        <v>4742</v>
      </c>
      <c r="E4157" s="242" t="s">
        <v>14150</v>
      </c>
      <c r="F4157" s="242"/>
      <c r="G4157" s="240">
        <v>60</v>
      </c>
      <c r="H4157" s="241">
        <v>0</v>
      </c>
      <c r="I4157" s="242" t="s">
        <v>4842</v>
      </c>
      <c r="J4157" s="242" t="s">
        <v>4843</v>
      </c>
      <c r="K4157" s="242" t="s">
        <v>4729</v>
      </c>
      <c r="L4157" s="242" t="s">
        <v>4832</v>
      </c>
      <c r="M4157" s="242" t="s">
        <v>5194</v>
      </c>
      <c r="N4157" s="242"/>
      <c r="O4157" s="242" t="s">
        <v>18819</v>
      </c>
      <c r="P4157" s="242" t="s">
        <v>14128</v>
      </c>
      <c r="Q4157" s="242" t="s">
        <v>8494</v>
      </c>
    </row>
    <row r="4158" spans="1:17">
      <c r="A4158" s="242" t="s">
        <v>17050</v>
      </c>
      <c r="B4158" s="242" t="s">
        <v>14362</v>
      </c>
      <c r="C4158" s="242" t="s">
        <v>17051</v>
      </c>
      <c r="D4158" s="242"/>
      <c r="E4158" s="242" t="s">
        <v>14130</v>
      </c>
      <c r="F4158" s="242" t="s">
        <v>4742</v>
      </c>
      <c r="G4158" s="240">
        <v>60</v>
      </c>
      <c r="H4158" s="241">
        <v>0</v>
      </c>
      <c r="I4158" s="242" t="s">
        <v>4747</v>
      </c>
      <c r="J4158" s="242" t="s">
        <v>4748</v>
      </c>
      <c r="K4158" s="242" t="s">
        <v>4729</v>
      </c>
      <c r="L4158" s="242" t="s">
        <v>4730</v>
      </c>
      <c r="M4158" s="242" t="s">
        <v>4908</v>
      </c>
      <c r="N4158" s="242" t="s">
        <v>16527</v>
      </c>
      <c r="O4158" s="242" t="s">
        <v>18819</v>
      </c>
      <c r="P4158" s="242" t="s">
        <v>14128</v>
      </c>
      <c r="Q4158" s="242" t="s">
        <v>4733</v>
      </c>
    </row>
    <row r="4159" spans="1:17">
      <c r="A4159" s="242" t="s">
        <v>17052</v>
      </c>
      <c r="B4159" s="242" t="s">
        <v>14365</v>
      </c>
      <c r="C4159" s="242" t="s">
        <v>17053</v>
      </c>
      <c r="D4159" s="242" t="s">
        <v>4742</v>
      </c>
      <c r="E4159" s="242" t="s">
        <v>14150</v>
      </c>
      <c r="F4159" s="242"/>
      <c r="G4159" s="240">
        <v>60</v>
      </c>
      <c r="H4159" s="241">
        <v>0</v>
      </c>
      <c r="I4159" s="242" t="s">
        <v>4830</v>
      </c>
      <c r="J4159" s="242" t="s">
        <v>4831</v>
      </c>
      <c r="K4159" s="242" t="s">
        <v>4729</v>
      </c>
      <c r="L4159" s="242" t="s">
        <v>4832</v>
      </c>
      <c r="M4159" s="242" t="s">
        <v>9489</v>
      </c>
      <c r="N4159" s="242"/>
      <c r="O4159" s="242" t="s">
        <v>18819</v>
      </c>
      <c r="P4159" s="242" t="s">
        <v>14128</v>
      </c>
      <c r="Q4159" s="242" t="s">
        <v>8494</v>
      </c>
    </row>
    <row r="4160" spans="1:17">
      <c r="A4160" s="242" t="s">
        <v>17054</v>
      </c>
      <c r="B4160" s="242" t="s">
        <v>14368</v>
      </c>
      <c r="C4160" s="242" t="s">
        <v>17055</v>
      </c>
      <c r="D4160" s="242" t="s">
        <v>4742</v>
      </c>
      <c r="E4160" s="242" t="s">
        <v>14150</v>
      </c>
      <c r="F4160" s="242"/>
      <c r="G4160" s="240">
        <v>60</v>
      </c>
      <c r="H4160" s="241">
        <v>0</v>
      </c>
      <c r="I4160" s="242" t="s">
        <v>4830</v>
      </c>
      <c r="J4160" s="242" t="s">
        <v>4831</v>
      </c>
      <c r="K4160" s="242" t="s">
        <v>4729</v>
      </c>
      <c r="L4160" s="242" t="s">
        <v>4832</v>
      </c>
      <c r="M4160" s="242" t="s">
        <v>5222</v>
      </c>
      <c r="N4160" s="242"/>
      <c r="O4160" s="242" t="s">
        <v>18819</v>
      </c>
      <c r="P4160" s="242" t="s">
        <v>14128</v>
      </c>
      <c r="Q4160" s="242" t="s">
        <v>8494</v>
      </c>
    </row>
    <row r="4161" spans="1:17">
      <c r="A4161" s="242" t="s">
        <v>17056</v>
      </c>
      <c r="B4161" s="242" t="s">
        <v>14368</v>
      </c>
      <c r="C4161" s="242" t="s">
        <v>17057</v>
      </c>
      <c r="D4161" s="242" t="s">
        <v>4742</v>
      </c>
      <c r="E4161" s="242" t="s">
        <v>14150</v>
      </c>
      <c r="F4161" s="242"/>
      <c r="G4161" s="240">
        <v>60</v>
      </c>
      <c r="H4161" s="241">
        <v>0</v>
      </c>
      <c r="I4161" s="242" t="s">
        <v>4842</v>
      </c>
      <c r="J4161" s="242" t="s">
        <v>4843</v>
      </c>
      <c r="K4161" s="242" t="s">
        <v>4729</v>
      </c>
      <c r="L4161" s="242" t="s">
        <v>4832</v>
      </c>
      <c r="M4161" s="242" t="s">
        <v>5202</v>
      </c>
      <c r="N4161" s="242"/>
      <c r="O4161" s="242" t="s">
        <v>18819</v>
      </c>
      <c r="P4161" s="242" t="s">
        <v>14128</v>
      </c>
      <c r="Q4161" s="242" t="s">
        <v>8494</v>
      </c>
    </row>
    <row r="4162" spans="1:17">
      <c r="A4162" s="242" t="s">
        <v>17058</v>
      </c>
      <c r="B4162" s="242" t="s">
        <v>14362</v>
      </c>
      <c r="C4162" s="242" t="s">
        <v>17059</v>
      </c>
      <c r="D4162" s="242"/>
      <c r="E4162" s="242" t="s">
        <v>14130</v>
      </c>
      <c r="F4162" s="242" t="s">
        <v>4742</v>
      </c>
      <c r="G4162" s="240">
        <v>60</v>
      </c>
      <c r="H4162" s="241">
        <v>0</v>
      </c>
      <c r="I4162" s="242" t="s">
        <v>4808</v>
      </c>
      <c r="J4162" s="242" t="s">
        <v>4809</v>
      </c>
      <c r="K4162" s="242" t="s">
        <v>4729</v>
      </c>
      <c r="L4162" s="242" t="s">
        <v>4730</v>
      </c>
      <c r="M4162" s="242" t="s">
        <v>5113</v>
      </c>
      <c r="N4162" s="242"/>
      <c r="O4162" s="242" t="s">
        <v>18819</v>
      </c>
      <c r="P4162" s="242" t="s">
        <v>14128</v>
      </c>
      <c r="Q4162" s="242" t="s">
        <v>4733</v>
      </c>
    </row>
    <row r="4163" spans="1:17">
      <c r="A4163" s="242" t="s">
        <v>17060</v>
      </c>
      <c r="B4163" s="242" t="s">
        <v>14362</v>
      </c>
      <c r="C4163" s="242" t="s">
        <v>17061</v>
      </c>
      <c r="D4163" s="242"/>
      <c r="E4163" s="242" t="s">
        <v>14130</v>
      </c>
      <c r="F4163" s="242" t="s">
        <v>4742</v>
      </c>
      <c r="G4163" s="240">
        <v>60</v>
      </c>
      <c r="H4163" s="241">
        <v>0</v>
      </c>
      <c r="I4163" s="242" t="s">
        <v>4780</v>
      </c>
      <c r="J4163" s="242" t="s">
        <v>4781</v>
      </c>
      <c r="K4163" s="242" t="s">
        <v>4729</v>
      </c>
      <c r="L4163" s="242" t="s">
        <v>4730</v>
      </c>
      <c r="M4163" s="242" t="s">
        <v>6439</v>
      </c>
      <c r="N4163" s="242"/>
      <c r="O4163" s="242" t="s">
        <v>18819</v>
      </c>
      <c r="P4163" s="242" t="s">
        <v>14128</v>
      </c>
      <c r="Q4163" s="242" t="s">
        <v>4733</v>
      </c>
    </row>
    <row r="4164" spans="1:17">
      <c r="A4164" s="242" t="s">
        <v>17062</v>
      </c>
      <c r="B4164" s="242" t="s">
        <v>14368</v>
      </c>
      <c r="C4164" s="242" t="s">
        <v>17063</v>
      </c>
      <c r="D4164" s="242" t="s">
        <v>4742</v>
      </c>
      <c r="E4164" s="242" t="s">
        <v>14150</v>
      </c>
      <c r="F4164" s="242"/>
      <c r="G4164" s="240">
        <v>60</v>
      </c>
      <c r="H4164" s="241">
        <v>0</v>
      </c>
      <c r="I4164" s="242" t="s">
        <v>4830</v>
      </c>
      <c r="J4164" s="242" t="s">
        <v>4831</v>
      </c>
      <c r="K4164" s="242" t="s">
        <v>4729</v>
      </c>
      <c r="L4164" s="242" t="s">
        <v>4832</v>
      </c>
      <c r="M4164" s="242" t="s">
        <v>4901</v>
      </c>
      <c r="N4164" s="242"/>
      <c r="O4164" s="242" t="s">
        <v>18819</v>
      </c>
      <c r="P4164" s="242" t="s">
        <v>14128</v>
      </c>
      <c r="Q4164" s="242" t="s">
        <v>8494</v>
      </c>
    </row>
    <row r="4165" spans="1:17">
      <c r="A4165" s="242" t="s">
        <v>17064</v>
      </c>
      <c r="B4165" s="242" t="s">
        <v>14368</v>
      </c>
      <c r="C4165" s="242" t="s">
        <v>17065</v>
      </c>
      <c r="D4165" s="242" t="s">
        <v>4742</v>
      </c>
      <c r="E4165" s="242" t="s">
        <v>14150</v>
      </c>
      <c r="F4165" s="242"/>
      <c r="G4165" s="240">
        <v>60</v>
      </c>
      <c r="H4165" s="241">
        <v>0</v>
      </c>
      <c r="I4165" s="242" t="s">
        <v>4842</v>
      </c>
      <c r="J4165" s="242" t="s">
        <v>4843</v>
      </c>
      <c r="K4165" s="242" t="s">
        <v>4729</v>
      </c>
      <c r="L4165" s="242" t="s">
        <v>4832</v>
      </c>
      <c r="M4165" s="242" t="s">
        <v>4844</v>
      </c>
      <c r="N4165" s="242"/>
      <c r="O4165" s="242" t="s">
        <v>18819</v>
      </c>
      <c r="P4165" s="242" t="s">
        <v>14128</v>
      </c>
      <c r="Q4165" s="242" t="s">
        <v>8494</v>
      </c>
    </row>
    <row r="4166" spans="1:17">
      <c r="A4166" s="242" t="s">
        <v>17066</v>
      </c>
      <c r="B4166" s="242" t="s">
        <v>14388</v>
      </c>
      <c r="C4166" s="242" t="s">
        <v>17067</v>
      </c>
      <c r="D4166" s="242"/>
      <c r="E4166" s="242" t="s">
        <v>14130</v>
      </c>
      <c r="F4166" s="242" t="s">
        <v>4742</v>
      </c>
      <c r="G4166" s="240">
        <v>60</v>
      </c>
      <c r="H4166" s="241">
        <v>0</v>
      </c>
      <c r="I4166" s="242" t="s">
        <v>4808</v>
      </c>
      <c r="J4166" s="242" t="s">
        <v>4809</v>
      </c>
      <c r="K4166" s="242" t="s">
        <v>4729</v>
      </c>
      <c r="L4166" s="242" t="s">
        <v>4730</v>
      </c>
      <c r="M4166" s="242" t="s">
        <v>4731</v>
      </c>
      <c r="N4166" s="242"/>
      <c r="O4166" s="242" t="s">
        <v>18819</v>
      </c>
      <c r="P4166" s="242" t="s">
        <v>14128</v>
      </c>
      <c r="Q4166" s="242" t="s">
        <v>4733</v>
      </c>
    </row>
    <row r="4167" spans="1:17">
      <c r="A4167" s="242" t="s">
        <v>17068</v>
      </c>
      <c r="B4167" s="242" t="s">
        <v>14365</v>
      </c>
      <c r="C4167" s="242" t="s">
        <v>17069</v>
      </c>
      <c r="D4167" s="242" t="s">
        <v>4742</v>
      </c>
      <c r="E4167" s="242" t="s">
        <v>14150</v>
      </c>
      <c r="F4167" s="242"/>
      <c r="G4167" s="240">
        <v>60</v>
      </c>
      <c r="H4167" s="241">
        <v>0</v>
      </c>
      <c r="I4167" s="242" t="s">
        <v>4842</v>
      </c>
      <c r="J4167" s="242" t="s">
        <v>4843</v>
      </c>
      <c r="K4167" s="242" t="s">
        <v>4729</v>
      </c>
      <c r="L4167" s="242" t="s">
        <v>4832</v>
      </c>
      <c r="M4167" s="242" t="s">
        <v>14111</v>
      </c>
      <c r="N4167" s="242"/>
      <c r="O4167" s="242" t="s">
        <v>18819</v>
      </c>
      <c r="P4167" s="242" t="s">
        <v>14128</v>
      </c>
      <c r="Q4167" s="242" t="s">
        <v>8494</v>
      </c>
    </row>
    <row r="4168" spans="1:17">
      <c r="A4168" s="242" t="s">
        <v>17070</v>
      </c>
      <c r="B4168" s="242" t="s">
        <v>14365</v>
      </c>
      <c r="C4168" s="242" t="s">
        <v>17071</v>
      </c>
      <c r="D4168" s="242" t="s">
        <v>4742</v>
      </c>
      <c r="E4168" s="242" t="s">
        <v>14150</v>
      </c>
      <c r="F4168" s="242"/>
      <c r="G4168" s="240">
        <v>60</v>
      </c>
      <c r="H4168" s="241">
        <v>0</v>
      </c>
      <c r="I4168" s="242" t="s">
        <v>4842</v>
      </c>
      <c r="J4168" s="242" t="s">
        <v>4843</v>
      </c>
      <c r="K4168" s="242" t="s">
        <v>4729</v>
      </c>
      <c r="L4168" s="242" t="s">
        <v>4832</v>
      </c>
      <c r="M4168" s="242" t="s">
        <v>5325</v>
      </c>
      <c r="N4168" s="242"/>
      <c r="O4168" s="242" t="s">
        <v>18819</v>
      </c>
      <c r="P4168" s="242" t="s">
        <v>14128</v>
      </c>
      <c r="Q4168" s="242" t="s">
        <v>8494</v>
      </c>
    </row>
    <row r="4169" spans="1:17">
      <c r="A4169" s="242" t="s">
        <v>17072</v>
      </c>
      <c r="B4169" s="242" t="s">
        <v>14362</v>
      </c>
      <c r="C4169" s="242" t="s">
        <v>17073</v>
      </c>
      <c r="D4169" s="242"/>
      <c r="E4169" s="242" t="s">
        <v>14130</v>
      </c>
      <c r="F4169" s="242" t="s">
        <v>4742</v>
      </c>
      <c r="G4169" s="240">
        <v>60</v>
      </c>
      <c r="H4169" s="241">
        <v>0</v>
      </c>
      <c r="I4169" s="242" t="s">
        <v>4780</v>
      </c>
      <c r="J4169" s="242" t="s">
        <v>4781</v>
      </c>
      <c r="K4169" s="242" t="s">
        <v>4729</v>
      </c>
      <c r="L4169" s="242" t="s">
        <v>4730</v>
      </c>
      <c r="M4169" s="242" t="s">
        <v>4782</v>
      </c>
      <c r="N4169" s="242"/>
      <c r="O4169" s="242" t="s">
        <v>18819</v>
      </c>
      <c r="P4169" s="242" t="s">
        <v>14128</v>
      </c>
      <c r="Q4169" s="242" t="s">
        <v>4733</v>
      </c>
    </row>
    <row r="4170" spans="1:17">
      <c r="A4170" s="242" t="s">
        <v>17074</v>
      </c>
      <c r="B4170" s="242" t="s">
        <v>14368</v>
      </c>
      <c r="C4170" s="242" t="s">
        <v>17075</v>
      </c>
      <c r="D4170" s="242" t="s">
        <v>4742</v>
      </c>
      <c r="E4170" s="242" t="s">
        <v>14150</v>
      </c>
      <c r="F4170" s="242"/>
      <c r="G4170" s="240">
        <v>60</v>
      </c>
      <c r="H4170" s="241">
        <v>0</v>
      </c>
      <c r="I4170" s="242" t="s">
        <v>9474</v>
      </c>
      <c r="J4170" s="242" t="s">
        <v>9475</v>
      </c>
      <c r="K4170" s="242" t="s">
        <v>4729</v>
      </c>
      <c r="L4170" s="242" t="s">
        <v>4832</v>
      </c>
      <c r="M4170" s="242" t="s">
        <v>6018</v>
      </c>
      <c r="N4170" s="242"/>
      <c r="O4170" s="242" t="s">
        <v>18819</v>
      </c>
      <c r="P4170" s="242" t="s">
        <v>14128</v>
      </c>
      <c r="Q4170" s="242" t="s">
        <v>8494</v>
      </c>
    </row>
    <row r="4171" spans="1:17">
      <c r="A4171" s="242" t="s">
        <v>17076</v>
      </c>
      <c r="B4171" s="242" t="s">
        <v>14368</v>
      </c>
      <c r="C4171" s="242" t="s">
        <v>17077</v>
      </c>
      <c r="D4171" s="242" t="s">
        <v>4742</v>
      </c>
      <c r="E4171" s="242" t="s">
        <v>15142</v>
      </c>
      <c r="F4171" s="242"/>
      <c r="G4171" s="240">
        <v>60</v>
      </c>
      <c r="H4171" s="241">
        <v>0</v>
      </c>
      <c r="I4171" s="242" t="s">
        <v>4830</v>
      </c>
      <c r="J4171" s="242" t="s">
        <v>4831</v>
      </c>
      <c r="K4171" s="242" t="s">
        <v>4729</v>
      </c>
      <c r="L4171" s="242" t="s">
        <v>4832</v>
      </c>
      <c r="M4171" s="242" t="s">
        <v>10967</v>
      </c>
      <c r="N4171" s="242"/>
      <c r="O4171" s="242" t="s">
        <v>18819</v>
      </c>
      <c r="P4171" s="242" t="s">
        <v>14128</v>
      </c>
      <c r="Q4171" s="242" t="s">
        <v>8494</v>
      </c>
    </row>
    <row r="4172" spans="1:17">
      <c r="A4172" s="242" t="s">
        <v>17078</v>
      </c>
      <c r="B4172" s="242" t="s">
        <v>14368</v>
      </c>
      <c r="C4172" s="242" t="s">
        <v>17079</v>
      </c>
      <c r="D4172" s="242" t="s">
        <v>4742</v>
      </c>
      <c r="E4172" s="242" t="s">
        <v>14150</v>
      </c>
      <c r="F4172" s="242"/>
      <c r="G4172" s="240">
        <v>60</v>
      </c>
      <c r="H4172" s="241">
        <v>0</v>
      </c>
      <c r="I4172" s="242" t="s">
        <v>4830</v>
      </c>
      <c r="J4172" s="242" t="s">
        <v>4831</v>
      </c>
      <c r="K4172" s="242" t="s">
        <v>4729</v>
      </c>
      <c r="L4172" s="242" t="s">
        <v>4832</v>
      </c>
      <c r="M4172" s="242" t="s">
        <v>5222</v>
      </c>
      <c r="N4172" s="242"/>
      <c r="O4172" s="242" t="s">
        <v>18819</v>
      </c>
      <c r="P4172" s="242" t="s">
        <v>14128</v>
      </c>
      <c r="Q4172" s="242" t="s">
        <v>8494</v>
      </c>
    </row>
    <row r="4173" spans="1:17">
      <c r="A4173" s="242" t="s">
        <v>17080</v>
      </c>
      <c r="B4173" s="242" t="s">
        <v>14368</v>
      </c>
      <c r="C4173" s="242" t="s">
        <v>17081</v>
      </c>
      <c r="D4173" s="242" t="s">
        <v>4742</v>
      </c>
      <c r="E4173" s="242" t="s">
        <v>14150</v>
      </c>
      <c r="F4173" s="242"/>
      <c r="G4173" s="240">
        <v>60</v>
      </c>
      <c r="H4173" s="241">
        <v>0</v>
      </c>
      <c r="I4173" s="242" t="s">
        <v>4842</v>
      </c>
      <c r="J4173" s="242" t="s">
        <v>4843</v>
      </c>
      <c r="K4173" s="242" t="s">
        <v>4729</v>
      </c>
      <c r="L4173" s="242" t="s">
        <v>4832</v>
      </c>
      <c r="M4173" s="242" t="s">
        <v>5202</v>
      </c>
      <c r="N4173" s="242"/>
      <c r="O4173" s="242" t="s">
        <v>18819</v>
      </c>
      <c r="P4173" s="242" t="s">
        <v>14128</v>
      </c>
      <c r="Q4173" s="242" t="s">
        <v>8494</v>
      </c>
    </row>
    <row r="4174" spans="1:17">
      <c r="A4174" s="242" t="s">
        <v>17082</v>
      </c>
      <c r="B4174" s="242" t="s">
        <v>14368</v>
      </c>
      <c r="C4174" s="242" t="s">
        <v>17083</v>
      </c>
      <c r="D4174" s="242" t="s">
        <v>4742</v>
      </c>
      <c r="E4174" s="242" t="s">
        <v>14150</v>
      </c>
      <c r="F4174" s="242"/>
      <c r="G4174" s="240">
        <v>60</v>
      </c>
      <c r="H4174" s="241">
        <v>0</v>
      </c>
      <c r="I4174" s="242" t="s">
        <v>4842</v>
      </c>
      <c r="J4174" s="242" t="s">
        <v>4843</v>
      </c>
      <c r="K4174" s="242" t="s">
        <v>4729</v>
      </c>
      <c r="L4174" s="242" t="s">
        <v>4832</v>
      </c>
      <c r="M4174" s="242" t="s">
        <v>5202</v>
      </c>
      <c r="N4174" s="242"/>
      <c r="O4174" s="242" t="s">
        <v>18819</v>
      </c>
      <c r="P4174" s="242" t="s">
        <v>14128</v>
      </c>
      <c r="Q4174" s="242" t="s">
        <v>8494</v>
      </c>
    </row>
    <row r="4175" spans="1:17">
      <c r="A4175" s="242" t="s">
        <v>17084</v>
      </c>
      <c r="B4175" s="242" t="s">
        <v>14362</v>
      </c>
      <c r="C4175" s="242" t="s">
        <v>17085</v>
      </c>
      <c r="D4175" s="242"/>
      <c r="E4175" s="242" t="s">
        <v>14130</v>
      </c>
      <c r="F4175" s="242" t="s">
        <v>4742</v>
      </c>
      <c r="G4175" s="240">
        <v>60</v>
      </c>
      <c r="H4175" s="241">
        <v>0</v>
      </c>
      <c r="I4175" s="242" t="s">
        <v>4747</v>
      </c>
      <c r="J4175" s="242" t="s">
        <v>4748</v>
      </c>
      <c r="K4175" s="242" t="s">
        <v>4729</v>
      </c>
      <c r="L4175" s="242" t="s">
        <v>4730</v>
      </c>
      <c r="M4175" s="242" t="s">
        <v>4908</v>
      </c>
      <c r="N4175" s="242" t="s">
        <v>7033</v>
      </c>
      <c r="O4175" s="242" t="s">
        <v>18819</v>
      </c>
      <c r="P4175" s="242" t="s">
        <v>14128</v>
      </c>
      <c r="Q4175" s="242" t="s">
        <v>4733</v>
      </c>
    </row>
    <row r="4176" spans="1:17">
      <c r="A4176" s="242" t="s">
        <v>17086</v>
      </c>
      <c r="B4176" s="242" t="s">
        <v>14362</v>
      </c>
      <c r="C4176" s="242" t="s">
        <v>17087</v>
      </c>
      <c r="D4176" s="242"/>
      <c r="E4176" s="242" t="s">
        <v>14130</v>
      </c>
      <c r="F4176" s="242" t="s">
        <v>4742</v>
      </c>
      <c r="G4176" s="240">
        <v>60</v>
      </c>
      <c r="H4176" s="241">
        <v>0</v>
      </c>
      <c r="I4176" s="242" t="s">
        <v>4747</v>
      </c>
      <c r="J4176" s="242" t="s">
        <v>4748</v>
      </c>
      <c r="K4176" s="242" t="s">
        <v>4729</v>
      </c>
      <c r="L4176" s="242" t="s">
        <v>4730</v>
      </c>
      <c r="M4176" s="242" t="s">
        <v>4908</v>
      </c>
      <c r="N4176" s="242" t="s">
        <v>7228</v>
      </c>
      <c r="O4176" s="242" t="s">
        <v>18819</v>
      </c>
      <c r="P4176" s="242" t="s">
        <v>14128</v>
      </c>
      <c r="Q4176" s="242" t="s">
        <v>4733</v>
      </c>
    </row>
    <row r="4177" spans="1:17">
      <c r="A4177" s="242" t="s">
        <v>17088</v>
      </c>
      <c r="B4177" s="242" t="s">
        <v>14362</v>
      </c>
      <c r="C4177" s="242" t="s">
        <v>17089</v>
      </c>
      <c r="D4177" s="242"/>
      <c r="E4177" s="242" t="s">
        <v>14130</v>
      </c>
      <c r="F4177" s="242" t="s">
        <v>4742</v>
      </c>
      <c r="G4177" s="240">
        <v>60</v>
      </c>
      <c r="H4177" s="241">
        <v>0</v>
      </c>
      <c r="I4177" s="242" t="s">
        <v>4747</v>
      </c>
      <c r="J4177" s="242" t="s">
        <v>4748</v>
      </c>
      <c r="K4177" s="242" t="s">
        <v>4729</v>
      </c>
      <c r="L4177" s="242" t="s">
        <v>4730</v>
      </c>
      <c r="M4177" s="242" t="s">
        <v>4908</v>
      </c>
      <c r="N4177" s="242" t="s">
        <v>15313</v>
      </c>
      <c r="O4177" s="242" t="s">
        <v>18819</v>
      </c>
      <c r="P4177" s="242" t="s">
        <v>14128</v>
      </c>
      <c r="Q4177" s="242" t="s">
        <v>4733</v>
      </c>
    </row>
    <row r="4178" spans="1:17">
      <c r="A4178" s="242" t="s">
        <v>17090</v>
      </c>
      <c r="B4178" s="242" t="s">
        <v>14368</v>
      </c>
      <c r="C4178" s="242" t="s">
        <v>17091</v>
      </c>
      <c r="D4178" s="242" t="s">
        <v>4742</v>
      </c>
      <c r="E4178" s="242" t="s">
        <v>14150</v>
      </c>
      <c r="F4178" s="242"/>
      <c r="G4178" s="240">
        <v>60</v>
      </c>
      <c r="H4178" s="241">
        <v>0</v>
      </c>
      <c r="I4178" s="242" t="s">
        <v>4842</v>
      </c>
      <c r="J4178" s="242" t="s">
        <v>4843</v>
      </c>
      <c r="K4178" s="242" t="s">
        <v>4729</v>
      </c>
      <c r="L4178" s="242" t="s">
        <v>4832</v>
      </c>
      <c r="M4178" s="242" t="s">
        <v>5202</v>
      </c>
      <c r="N4178" s="242"/>
      <c r="O4178" s="242" t="s">
        <v>18819</v>
      </c>
      <c r="P4178" s="242" t="s">
        <v>14128</v>
      </c>
      <c r="Q4178" s="242" t="s">
        <v>8494</v>
      </c>
    </row>
    <row r="4179" spans="1:17">
      <c r="A4179" s="242" t="s">
        <v>17092</v>
      </c>
      <c r="B4179" s="242" t="s">
        <v>14368</v>
      </c>
      <c r="C4179" s="242" t="s">
        <v>17093</v>
      </c>
      <c r="D4179" s="242" t="s">
        <v>4742</v>
      </c>
      <c r="E4179" s="242" t="s">
        <v>14150</v>
      </c>
      <c r="F4179" s="242"/>
      <c r="G4179" s="240">
        <v>60</v>
      </c>
      <c r="H4179" s="241">
        <v>0</v>
      </c>
      <c r="I4179" s="242" t="s">
        <v>4830</v>
      </c>
      <c r="J4179" s="242" t="s">
        <v>4831</v>
      </c>
      <c r="K4179" s="242" t="s">
        <v>4729</v>
      </c>
      <c r="L4179" s="242" t="s">
        <v>4832</v>
      </c>
      <c r="M4179" s="242" t="s">
        <v>5283</v>
      </c>
      <c r="N4179" s="242"/>
      <c r="O4179" s="242" t="s">
        <v>18819</v>
      </c>
      <c r="P4179" s="242" t="s">
        <v>14128</v>
      </c>
      <c r="Q4179" s="242" t="s">
        <v>8494</v>
      </c>
    </row>
    <row r="4180" spans="1:17">
      <c r="A4180" s="242" t="s">
        <v>17094</v>
      </c>
      <c r="B4180" s="242" t="s">
        <v>14362</v>
      </c>
      <c r="C4180" s="242" t="s">
        <v>17095</v>
      </c>
      <c r="D4180" s="242"/>
      <c r="E4180" s="242" t="s">
        <v>14130</v>
      </c>
      <c r="F4180" s="242" t="s">
        <v>4742</v>
      </c>
      <c r="G4180" s="240">
        <v>60</v>
      </c>
      <c r="H4180" s="241">
        <v>0</v>
      </c>
      <c r="I4180" s="242" t="s">
        <v>4808</v>
      </c>
      <c r="J4180" s="242" t="s">
        <v>4809</v>
      </c>
      <c r="K4180" s="242" t="s">
        <v>4729</v>
      </c>
      <c r="L4180" s="242" t="s">
        <v>4730</v>
      </c>
      <c r="M4180" s="242" t="s">
        <v>5113</v>
      </c>
      <c r="N4180" s="242"/>
      <c r="O4180" s="242" t="s">
        <v>18819</v>
      </c>
      <c r="P4180" s="242" t="s">
        <v>14128</v>
      </c>
      <c r="Q4180" s="242" t="s">
        <v>4733</v>
      </c>
    </row>
    <row r="4181" spans="1:17">
      <c r="A4181" s="242" t="s">
        <v>17096</v>
      </c>
      <c r="B4181" s="242" t="s">
        <v>14368</v>
      </c>
      <c r="C4181" s="242" t="s">
        <v>17097</v>
      </c>
      <c r="D4181" s="242" t="s">
        <v>4742</v>
      </c>
      <c r="E4181" s="242" t="s">
        <v>14150</v>
      </c>
      <c r="F4181" s="242"/>
      <c r="G4181" s="240">
        <v>60</v>
      </c>
      <c r="H4181" s="241">
        <v>0</v>
      </c>
      <c r="I4181" s="242" t="s">
        <v>4830</v>
      </c>
      <c r="J4181" s="242" t="s">
        <v>4831</v>
      </c>
      <c r="K4181" s="242" t="s">
        <v>4729</v>
      </c>
      <c r="L4181" s="242" t="s">
        <v>4832</v>
      </c>
      <c r="M4181" s="242" t="s">
        <v>4901</v>
      </c>
      <c r="N4181" s="242"/>
      <c r="O4181" s="242" t="s">
        <v>18819</v>
      </c>
      <c r="P4181" s="242" t="s">
        <v>14128</v>
      </c>
      <c r="Q4181" s="242" t="s">
        <v>8494</v>
      </c>
    </row>
    <row r="4182" spans="1:17">
      <c r="A4182" s="242" t="s">
        <v>17098</v>
      </c>
      <c r="B4182" s="242" t="s">
        <v>14368</v>
      </c>
      <c r="C4182" s="242" t="s">
        <v>17099</v>
      </c>
      <c r="D4182" s="242" t="s">
        <v>4742</v>
      </c>
      <c r="E4182" s="242" t="s">
        <v>14150</v>
      </c>
      <c r="F4182" s="242"/>
      <c r="G4182" s="240">
        <v>60</v>
      </c>
      <c r="H4182" s="241">
        <v>0</v>
      </c>
      <c r="I4182" s="242" t="s">
        <v>9474</v>
      </c>
      <c r="J4182" s="242" t="s">
        <v>9475</v>
      </c>
      <c r="K4182" s="242" t="s">
        <v>4729</v>
      </c>
      <c r="L4182" s="242" t="s">
        <v>4832</v>
      </c>
      <c r="M4182" s="242" t="s">
        <v>6018</v>
      </c>
      <c r="N4182" s="242"/>
      <c r="O4182" s="242" t="s">
        <v>18819</v>
      </c>
      <c r="P4182" s="242" t="s">
        <v>14128</v>
      </c>
      <c r="Q4182" s="242" t="s">
        <v>8494</v>
      </c>
    </row>
    <row r="4183" spans="1:17">
      <c r="A4183" s="242" t="s">
        <v>17100</v>
      </c>
      <c r="B4183" s="242" t="s">
        <v>17101</v>
      </c>
      <c r="C4183" s="242" t="s">
        <v>17102</v>
      </c>
      <c r="D4183" s="242"/>
      <c r="E4183" s="242" t="s">
        <v>14360</v>
      </c>
      <c r="F4183" s="242"/>
      <c r="G4183" s="240">
        <v>60</v>
      </c>
      <c r="H4183" s="241">
        <v>0</v>
      </c>
      <c r="I4183" s="242" t="s">
        <v>4775</v>
      </c>
      <c r="J4183" s="242" t="s">
        <v>4776</v>
      </c>
      <c r="K4183" s="242" t="s">
        <v>4729</v>
      </c>
      <c r="L4183" s="242" t="s">
        <v>5039</v>
      </c>
      <c r="M4183" s="242" t="s">
        <v>4798</v>
      </c>
      <c r="N4183" s="242"/>
      <c r="O4183" s="242" t="s">
        <v>18819</v>
      </c>
      <c r="P4183" s="242" t="s">
        <v>14128</v>
      </c>
      <c r="Q4183" s="242" t="s">
        <v>4733</v>
      </c>
    </row>
    <row r="4184" spans="1:17">
      <c r="A4184" s="242" t="s">
        <v>17103</v>
      </c>
      <c r="B4184" s="242" t="s">
        <v>17104</v>
      </c>
      <c r="C4184" s="242" t="s">
        <v>17105</v>
      </c>
      <c r="D4184" s="242"/>
      <c r="E4184" s="242" t="s">
        <v>14360</v>
      </c>
      <c r="F4184" s="242"/>
      <c r="G4184" s="240">
        <v>60</v>
      </c>
      <c r="H4184" s="241">
        <v>0</v>
      </c>
      <c r="I4184" s="242" t="s">
        <v>4775</v>
      </c>
      <c r="J4184" s="242" t="s">
        <v>4776</v>
      </c>
      <c r="K4184" s="242" t="s">
        <v>4729</v>
      </c>
      <c r="L4184" s="242" t="s">
        <v>5039</v>
      </c>
      <c r="M4184" s="242" t="s">
        <v>4798</v>
      </c>
      <c r="N4184" s="242"/>
      <c r="O4184" s="242" t="s">
        <v>18819</v>
      </c>
      <c r="P4184" s="242" t="s">
        <v>14128</v>
      </c>
      <c r="Q4184" s="242" t="s">
        <v>4733</v>
      </c>
    </row>
    <row r="4185" spans="1:17">
      <c r="A4185" s="242" t="s">
        <v>17106</v>
      </c>
      <c r="B4185" s="242" t="s">
        <v>14368</v>
      </c>
      <c r="C4185" s="242" t="s">
        <v>17107</v>
      </c>
      <c r="D4185" s="242" t="s">
        <v>4742</v>
      </c>
      <c r="E4185" s="242" t="s">
        <v>14150</v>
      </c>
      <c r="F4185" s="242"/>
      <c r="G4185" s="240">
        <v>60</v>
      </c>
      <c r="H4185" s="241">
        <v>0</v>
      </c>
      <c r="I4185" s="242" t="s">
        <v>4830</v>
      </c>
      <c r="J4185" s="242" t="s">
        <v>4831</v>
      </c>
      <c r="K4185" s="242" t="s">
        <v>4729</v>
      </c>
      <c r="L4185" s="242" t="s">
        <v>4832</v>
      </c>
      <c r="M4185" s="242" t="s">
        <v>5158</v>
      </c>
      <c r="N4185" s="242"/>
      <c r="O4185" s="242" t="s">
        <v>18819</v>
      </c>
      <c r="P4185" s="242" t="s">
        <v>14128</v>
      </c>
      <c r="Q4185" s="242" t="s">
        <v>8494</v>
      </c>
    </row>
    <row r="4186" spans="1:17">
      <c r="A4186" s="242" t="s">
        <v>17108</v>
      </c>
      <c r="B4186" s="242" t="s">
        <v>14368</v>
      </c>
      <c r="C4186" s="242" t="s">
        <v>17109</v>
      </c>
      <c r="D4186" s="242" t="s">
        <v>4742</v>
      </c>
      <c r="E4186" s="242" t="s">
        <v>14150</v>
      </c>
      <c r="F4186" s="242"/>
      <c r="G4186" s="240">
        <v>60</v>
      </c>
      <c r="H4186" s="241">
        <v>0</v>
      </c>
      <c r="I4186" s="242" t="s">
        <v>4842</v>
      </c>
      <c r="J4186" s="242" t="s">
        <v>4843</v>
      </c>
      <c r="K4186" s="242" t="s">
        <v>4729</v>
      </c>
      <c r="L4186" s="242" t="s">
        <v>4832</v>
      </c>
      <c r="M4186" s="242" t="s">
        <v>5202</v>
      </c>
      <c r="N4186" s="242"/>
      <c r="O4186" s="242" t="s">
        <v>18819</v>
      </c>
      <c r="P4186" s="242" t="s">
        <v>14128</v>
      </c>
      <c r="Q4186" s="242" t="s">
        <v>8494</v>
      </c>
    </row>
    <row r="4187" spans="1:17">
      <c r="A4187" s="242" t="s">
        <v>17110</v>
      </c>
      <c r="B4187" s="242" t="s">
        <v>14368</v>
      </c>
      <c r="C4187" s="242" t="s">
        <v>17111</v>
      </c>
      <c r="D4187" s="242" t="s">
        <v>4742</v>
      </c>
      <c r="E4187" s="242" t="s">
        <v>14150</v>
      </c>
      <c r="F4187" s="242"/>
      <c r="G4187" s="240">
        <v>60</v>
      </c>
      <c r="H4187" s="241">
        <v>0</v>
      </c>
      <c r="I4187" s="242" t="s">
        <v>4842</v>
      </c>
      <c r="J4187" s="242" t="s">
        <v>4843</v>
      </c>
      <c r="K4187" s="242" t="s">
        <v>4729</v>
      </c>
      <c r="L4187" s="242" t="s">
        <v>4832</v>
      </c>
      <c r="M4187" s="242" t="s">
        <v>5194</v>
      </c>
      <c r="N4187" s="242"/>
      <c r="O4187" s="242" t="s">
        <v>18819</v>
      </c>
      <c r="P4187" s="242" t="s">
        <v>14128</v>
      </c>
      <c r="Q4187" s="242" t="s">
        <v>8494</v>
      </c>
    </row>
    <row r="4188" spans="1:17">
      <c r="A4188" s="242" t="s">
        <v>17112</v>
      </c>
      <c r="B4188" s="242" t="s">
        <v>14368</v>
      </c>
      <c r="C4188" s="242" t="s">
        <v>17113</v>
      </c>
      <c r="D4188" s="242" t="s">
        <v>4742</v>
      </c>
      <c r="E4188" s="242" t="s">
        <v>14150</v>
      </c>
      <c r="F4188" s="242"/>
      <c r="G4188" s="240">
        <v>60</v>
      </c>
      <c r="H4188" s="241">
        <v>0</v>
      </c>
      <c r="I4188" s="242" t="s">
        <v>9474</v>
      </c>
      <c r="J4188" s="242" t="s">
        <v>9475</v>
      </c>
      <c r="K4188" s="242" t="s">
        <v>4729</v>
      </c>
      <c r="L4188" s="242" t="s">
        <v>4832</v>
      </c>
      <c r="M4188" s="242" t="s">
        <v>5212</v>
      </c>
      <c r="N4188" s="242"/>
      <c r="O4188" s="242" t="s">
        <v>18819</v>
      </c>
      <c r="P4188" s="242" t="s">
        <v>14128</v>
      </c>
      <c r="Q4188" s="242" t="s">
        <v>8494</v>
      </c>
    </row>
    <row r="4189" spans="1:17">
      <c r="A4189" s="242" t="s">
        <v>17114</v>
      </c>
      <c r="B4189" s="242" t="s">
        <v>14368</v>
      </c>
      <c r="C4189" s="242" t="s">
        <v>17115</v>
      </c>
      <c r="D4189" s="242" t="s">
        <v>4742</v>
      </c>
      <c r="E4189" s="242" t="s">
        <v>14150</v>
      </c>
      <c r="F4189" s="242"/>
      <c r="G4189" s="240">
        <v>60</v>
      </c>
      <c r="H4189" s="241">
        <v>0</v>
      </c>
      <c r="I4189" s="242" t="s">
        <v>4830</v>
      </c>
      <c r="J4189" s="242" t="s">
        <v>4831</v>
      </c>
      <c r="K4189" s="242" t="s">
        <v>4729</v>
      </c>
      <c r="L4189" s="242" t="s">
        <v>4832</v>
      </c>
      <c r="M4189" s="242" t="s">
        <v>4901</v>
      </c>
      <c r="N4189" s="242"/>
      <c r="O4189" s="242" t="s">
        <v>18819</v>
      </c>
      <c r="P4189" s="242" t="s">
        <v>14128</v>
      </c>
      <c r="Q4189" s="242" t="s">
        <v>8494</v>
      </c>
    </row>
    <row r="4190" spans="1:17">
      <c r="A4190" s="242" t="s">
        <v>17116</v>
      </c>
      <c r="B4190" s="242" t="s">
        <v>14365</v>
      </c>
      <c r="C4190" s="242" t="s">
        <v>17117</v>
      </c>
      <c r="D4190" s="242" t="s">
        <v>4742</v>
      </c>
      <c r="E4190" s="242" t="s">
        <v>14150</v>
      </c>
      <c r="F4190" s="242"/>
      <c r="G4190" s="240">
        <v>60</v>
      </c>
      <c r="H4190" s="241">
        <v>0</v>
      </c>
      <c r="I4190" s="242" t="s">
        <v>4842</v>
      </c>
      <c r="J4190" s="242" t="s">
        <v>4843</v>
      </c>
      <c r="K4190" s="242" t="s">
        <v>4729</v>
      </c>
      <c r="L4190" s="242" t="s">
        <v>4832</v>
      </c>
      <c r="M4190" s="242" t="s">
        <v>5264</v>
      </c>
      <c r="N4190" s="242"/>
      <c r="O4190" s="242" t="s">
        <v>18819</v>
      </c>
      <c r="P4190" s="242" t="s">
        <v>14128</v>
      </c>
      <c r="Q4190" s="242" t="s">
        <v>8494</v>
      </c>
    </row>
    <row r="4191" spans="1:17">
      <c r="A4191" s="242" t="s">
        <v>17118</v>
      </c>
      <c r="B4191" s="242" t="s">
        <v>14365</v>
      </c>
      <c r="C4191" s="242" t="s">
        <v>17119</v>
      </c>
      <c r="D4191" s="242" t="s">
        <v>4742</v>
      </c>
      <c r="E4191" s="242" t="s">
        <v>14150</v>
      </c>
      <c r="F4191" s="242"/>
      <c r="G4191" s="240">
        <v>60</v>
      </c>
      <c r="H4191" s="241">
        <v>0</v>
      </c>
      <c r="I4191" s="242" t="s">
        <v>4842</v>
      </c>
      <c r="J4191" s="242" t="s">
        <v>4843</v>
      </c>
      <c r="K4191" s="242" t="s">
        <v>4729</v>
      </c>
      <c r="L4191" s="242" t="s">
        <v>4832</v>
      </c>
      <c r="M4191" s="242" t="s">
        <v>5264</v>
      </c>
      <c r="N4191" s="242"/>
      <c r="O4191" s="242" t="s">
        <v>18819</v>
      </c>
      <c r="P4191" s="242" t="s">
        <v>14128</v>
      </c>
      <c r="Q4191" s="242" t="s">
        <v>8494</v>
      </c>
    </row>
    <row r="4192" spans="1:17">
      <c r="A4192" s="242" t="s">
        <v>17120</v>
      </c>
      <c r="B4192" s="242" t="s">
        <v>14368</v>
      </c>
      <c r="C4192" s="242" t="s">
        <v>17121</v>
      </c>
      <c r="D4192" s="242" t="s">
        <v>4742</v>
      </c>
      <c r="E4192" s="242" t="s">
        <v>14150</v>
      </c>
      <c r="F4192" s="242"/>
      <c r="G4192" s="240">
        <v>60</v>
      </c>
      <c r="H4192" s="241">
        <v>0</v>
      </c>
      <c r="I4192" s="242" t="s">
        <v>4830</v>
      </c>
      <c r="J4192" s="242" t="s">
        <v>4831</v>
      </c>
      <c r="K4192" s="242" t="s">
        <v>4729</v>
      </c>
      <c r="L4192" s="242" t="s">
        <v>4832</v>
      </c>
      <c r="M4192" s="242" t="s">
        <v>5222</v>
      </c>
      <c r="N4192" s="242"/>
      <c r="O4192" s="242" t="s">
        <v>18819</v>
      </c>
      <c r="P4192" s="242" t="s">
        <v>14128</v>
      </c>
      <c r="Q4192" s="242" t="s">
        <v>8494</v>
      </c>
    </row>
    <row r="4193" spans="1:17">
      <c r="A4193" s="242" t="s">
        <v>17122</v>
      </c>
      <c r="B4193" s="242" t="s">
        <v>14368</v>
      </c>
      <c r="C4193" s="242" t="s">
        <v>17123</v>
      </c>
      <c r="D4193" s="242" t="s">
        <v>4742</v>
      </c>
      <c r="E4193" s="242" t="s">
        <v>14150</v>
      </c>
      <c r="F4193" s="242"/>
      <c r="G4193" s="240">
        <v>60</v>
      </c>
      <c r="H4193" s="241">
        <v>0</v>
      </c>
      <c r="I4193" s="242" t="s">
        <v>4830</v>
      </c>
      <c r="J4193" s="242" t="s">
        <v>4831</v>
      </c>
      <c r="K4193" s="242" t="s">
        <v>4729</v>
      </c>
      <c r="L4193" s="242" t="s">
        <v>4832</v>
      </c>
      <c r="M4193" s="242" t="s">
        <v>5153</v>
      </c>
      <c r="N4193" s="242"/>
      <c r="O4193" s="242" t="s">
        <v>18819</v>
      </c>
      <c r="P4193" s="242" t="s">
        <v>14128</v>
      </c>
      <c r="Q4193" s="242" t="s">
        <v>8494</v>
      </c>
    </row>
    <row r="4194" spans="1:17">
      <c r="A4194" s="242" t="s">
        <v>17124</v>
      </c>
      <c r="B4194" s="242" t="s">
        <v>14368</v>
      </c>
      <c r="C4194" s="242" t="s">
        <v>17125</v>
      </c>
      <c r="D4194" s="242" t="s">
        <v>4742</v>
      </c>
      <c r="E4194" s="242" t="s">
        <v>14150</v>
      </c>
      <c r="F4194" s="242"/>
      <c r="G4194" s="240">
        <v>60</v>
      </c>
      <c r="H4194" s="241">
        <v>0</v>
      </c>
      <c r="I4194" s="242" t="s">
        <v>4842</v>
      </c>
      <c r="J4194" s="242" t="s">
        <v>4843</v>
      </c>
      <c r="K4194" s="242" t="s">
        <v>4729</v>
      </c>
      <c r="L4194" s="242" t="s">
        <v>4832</v>
      </c>
      <c r="M4194" s="242" t="s">
        <v>5202</v>
      </c>
      <c r="N4194" s="242"/>
      <c r="O4194" s="242" t="s">
        <v>18819</v>
      </c>
      <c r="P4194" s="242" t="s">
        <v>14128</v>
      </c>
      <c r="Q4194" s="242" t="s">
        <v>8494</v>
      </c>
    </row>
    <row r="4195" spans="1:17">
      <c r="A4195" s="242" t="s">
        <v>17126</v>
      </c>
      <c r="B4195" s="242" t="s">
        <v>14368</v>
      </c>
      <c r="C4195" s="242" t="s">
        <v>17127</v>
      </c>
      <c r="D4195" s="242" t="s">
        <v>4742</v>
      </c>
      <c r="E4195" s="242" t="s">
        <v>14150</v>
      </c>
      <c r="F4195" s="242"/>
      <c r="G4195" s="240">
        <v>60</v>
      </c>
      <c r="H4195" s="241">
        <v>0</v>
      </c>
      <c r="I4195" s="242" t="s">
        <v>4830</v>
      </c>
      <c r="J4195" s="242" t="s">
        <v>4831</v>
      </c>
      <c r="K4195" s="242" t="s">
        <v>4729</v>
      </c>
      <c r="L4195" s="242" t="s">
        <v>4832</v>
      </c>
      <c r="M4195" s="242" t="s">
        <v>4901</v>
      </c>
      <c r="N4195" s="242"/>
      <c r="O4195" s="242" t="s">
        <v>18819</v>
      </c>
      <c r="P4195" s="242" t="s">
        <v>14128</v>
      </c>
      <c r="Q4195" s="242" t="s">
        <v>8494</v>
      </c>
    </row>
    <row r="4196" spans="1:17">
      <c r="A4196" s="242" t="s">
        <v>17128</v>
      </c>
      <c r="B4196" s="242" t="s">
        <v>14368</v>
      </c>
      <c r="C4196" s="242" t="s">
        <v>17129</v>
      </c>
      <c r="D4196" s="242" t="s">
        <v>4742</v>
      </c>
      <c r="E4196" s="242" t="s">
        <v>15142</v>
      </c>
      <c r="F4196" s="242"/>
      <c r="G4196" s="240">
        <v>60</v>
      </c>
      <c r="H4196" s="241">
        <v>0</v>
      </c>
      <c r="I4196" s="242" t="s">
        <v>4830</v>
      </c>
      <c r="J4196" s="242" t="s">
        <v>4831</v>
      </c>
      <c r="K4196" s="242" t="s">
        <v>4729</v>
      </c>
      <c r="L4196" s="242" t="s">
        <v>4832</v>
      </c>
      <c r="M4196" s="242" t="s">
        <v>10967</v>
      </c>
      <c r="N4196" s="242"/>
      <c r="O4196" s="242" t="s">
        <v>18819</v>
      </c>
      <c r="P4196" s="242" t="s">
        <v>14128</v>
      </c>
      <c r="Q4196" s="242" t="s">
        <v>8494</v>
      </c>
    </row>
    <row r="4197" spans="1:17">
      <c r="A4197" s="242" t="s">
        <v>17130</v>
      </c>
      <c r="B4197" s="242" t="s">
        <v>14368</v>
      </c>
      <c r="C4197" s="242" t="s">
        <v>17131</v>
      </c>
      <c r="D4197" s="242" t="s">
        <v>4742</v>
      </c>
      <c r="E4197" s="242" t="s">
        <v>14150</v>
      </c>
      <c r="F4197" s="242"/>
      <c r="G4197" s="240">
        <v>60</v>
      </c>
      <c r="H4197" s="241">
        <v>0</v>
      </c>
      <c r="I4197" s="242" t="s">
        <v>4830</v>
      </c>
      <c r="J4197" s="242" t="s">
        <v>4831</v>
      </c>
      <c r="K4197" s="242" t="s">
        <v>4729</v>
      </c>
      <c r="L4197" s="242" t="s">
        <v>4832</v>
      </c>
      <c r="M4197" s="242" t="s">
        <v>4901</v>
      </c>
      <c r="N4197" s="242"/>
      <c r="O4197" s="242" t="s">
        <v>18819</v>
      </c>
      <c r="P4197" s="242" t="s">
        <v>14128</v>
      </c>
      <c r="Q4197" s="242" t="s">
        <v>8494</v>
      </c>
    </row>
    <row r="4198" spans="1:17">
      <c r="A4198" s="242" t="s">
        <v>17132</v>
      </c>
      <c r="B4198" s="242" t="s">
        <v>14368</v>
      </c>
      <c r="C4198" s="242" t="s">
        <v>17133</v>
      </c>
      <c r="D4198" s="242" t="s">
        <v>4742</v>
      </c>
      <c r="E4198" s="242" t="s">
        <v>14150</v>
      </c>
      <c r="F4198" s="242"/>
      <c r="G4198" s="240">
        <v>60</v>
      </c>
      <c r="H4198" s="241">
        <v>0</v>
      </c>
      <c r="I4198" s="242" t="s">
        <v>9474</v>
      </c>
      <c r="J4198" s="242" t="s">
        <v>9475</v>
      </c>
      <c r="K4198" s="242" t="s">
        <v>4729</v>
      </c>
      <c r="L4198" s="242" t="s">
        <v>4832</v>
      </c>
      <c r="M4198" s="242" t="s">
        <v>4833</v>
      </c>
      <c r="N4198" s="242"/>
      <c r="O4198" s="242" t="s">
        <v>18819</v>
      </c>
      <c r="P4198" s="242" t="s">
        <v>14128</v>
      </c>
      <c r="Q4198" s="242" t="s">
        <v>8494</v>
      </c>
    </row>
    <row r="4199" spans="1:17">
      <c r="A4199" s="242" t="s">
        <v>17134</v>
      </c>
      <c r="B4199" s="242" t="s">
        <v>14365</v>
      </c>
      <c r="C4199" s="242" t="s">
        <v>17135</v>
      </c>
      <c r="D4199" s="242" t="s">
        <v>4742</v>
      </c>
      <c r="E4199" s="242" t="s">
        <v>14150</v>
      </c>
      <c r="F4199" s="242"/>
      <c r="G4199" s="240">
        <v>60</v>
      </c>
      <c r="H4199" s="241">
        <v>0</v>
      </c>
      <c r="I4199" s="242" t="s">
        <v>9474</v>
      </c>
      <c r="J4199" s="242" t="s">
        <v>9475</v>
      </c>
      <c r="K4199" s="242" t="s">
        <v>4729</v>
      </c>
      <c r="L4199" s="242" t="s">
        <v>4832</v>
      </c>
      <c r="M4199" s="242" t="s">
        <v>8546</v>
      </c>
      <c r="N4199" s="242"/>
      <c r="O4199" s="242" t="s">
        <v>18819</v>
      </c>
      <c r="P4199" s="242" t="s">
        <v>14128</v>
      </c>
      <c r="Q4199" s="242" t="s">
        <v>8494</v>
      </c>
    </row>
    <row r="4200" spans="1:17">
      <c r="A4200" s="242" t="s">
        <v>17136</v>
      </c>
      <c r="B4200" s="242" t="s">
        <v>14368</v>
      </c>
      <c r="C4200" s="242" t="s">
        <v>17137</v>
      </c>
      <c r="D4200" s="242" t="s">
        <v>4742</v>
      </c>
      <c r="E4200" s="242" t="s">
        <v>14150</v>
      </c>
      <c r="F4200" s="242"/>
      <c r="G4200" s="240">
        <v>60</v>
      </c>
      <c r="H4200" s="241">
        <v>0</v>
      </c>
      <c r="I4200" s="242" t="s">
        <v>9474</v>
      </c>
      <c r="J4200" s="242" t="s">
        <v>9475</v>
      </c>
      <c r="K4200" s="242" t="s">
        <v>4729</v>
      </c>
      <c r="L4200" s="242" t="s">
        <v>4832</v>
      </c>
      <c r="M4200" s="242" t="s">
        <v>5302</v>
      </c>
      <c r="N4200" s="242"/>
      <c r="O4200" s="242" t="s">
        <v>18819</v>
      </c>
      <c r="P4200" s="242" t="s">
        <v>14128</v>
      </c>
      <c r="Q4200" s="242" t="s">
        <v>8494</v>
      </c>
    </row>
    <row r="4201" spans="1:17">
      <c r="A4201" s="242" t="s">
        <v>17138</v>
      </c>
      <c r="B4201" s="242" t="s">
        <v>14368</v>
      </c>
      <c r="C4201" s="242" t="s">
        <v>17139</v>
      </c>
      <c r="D4201" s="242" t="s">
        <v>4742</v>
      </c>
      <c r="E4201" s="242" t="s">
        <v>14150</v>
      </c>
      <c r="F4201" s="242"/>
      <c r="G4201" s="240">
        <v>60</v>
      </c>
      <c r="H4201" s="241">
        <v>0</v>
      </c>
      <c r="I4201" s="242" t="s">
        <v>4830</v>
      </c>
      <c r="J4201" s="242" t="s">
        <v>4831</v>
      </c>
      <c r="K4201" s="242" t="s">
        <v>4729</v>
      </c>
      <c r="L4201" s="242" t="s">
        <v>4832</v>
      </c>
      <c r="M4201" s="242" t="s">
        <v>5222</v>
      </c>
      <c r="N4201" s="242"/>
      <c r="O4201" s="242" t="s">
        <v>18819</v>
      </c>
      <c r="P4201" s="242" t="s">
        <v>14128</v>
      </c>
      <c r="Q4201" s="242" t="s">
        <v>8494</v>
      </c>
    </row>
    <row r="4202" spans="1:17">
      <c r="A4202" s="242" t="s">
        <v>17140</v>
      </c>
      <c r="B4202" s="242" t="s">
        <v>14368</v>
      </c>
      <c r="C4202" s="242" t="s">
        <v>17141</v>
      </c>
      <c r="D4202" s="242" t="s">
        <v>4742</v>
      </c>
      <c r="E4202" s="242" t="s">
        <v>14150</v>
      </c>
      <c r="F4202" s="242"/>
      <c r="G4202" s="240">
        <v>60</v>
      </c>
      <c r="H4202" s="241">
        <v>0</v>
      </c>
      <c r="I4202" s="242" t="s">
        <v>9474</v>
      </c>
      <c r="J4202" s="242" t="s">
        <v>9475</v>
      </c>
      <c r="K4202" s="242" t="s">
        <v>4729</v>
      </c>
      <c r="L4202" s="242" t="s">
        <v>4832</v>
      </c>
      <c r="M4202" s="242" t="s">
        <v>6018</v>
      </c>
      <c r="N4202" s="242"/>
      <c r="O4202" s="242" t="s">
        <v>18819</v>
      </c>
      <c r="P4202" s="242" t="s">
        <v>14128</v>
      </c>
      <c r="Q4202" s="242" t="s">
        <v>8494</v>
      </c>
    </row>
    <row r="4203" spans="1:17">
      <c r="A4203" s="242" t="s">
        <v>17142</v>
      </c>
      <c r="B4203" s="242" t="s">
        <v>14362</v>
      </c>
      <c r="C4203" s="242" t="s">
        <v>17143</v>
      </c>
      <c r="D4203" s="242"/>
      <c r="E4203" s="242" t="s">
        <v>14130</v>
      </c>
      <c r="F4203" s="242" t="s">
        <v>4742</v>
      </c>
      <c r="G4203" s="240">
        <v>60</v>
      </c>
      <c r="H4203" s="241">
        <v>0</v>
      </c>
      <c r="I4203" s="242" t="s">
        <v>4738</v>
      </c>
      <c r="J4203" s="242" t="s">
        <v>4739</v>
      </c>
      <c r="K4203" s="242" t="s">
        <v>4729</v>
      </c>
      <c r="L4203" s="242" t="s">
        <v>4730</v>
      </c>
      <c r="M4203" s="242" t="s">
        <v>5320</v>
      </c>
      <c r="N4203" s="242"/>
      <c r="O4203" s="242" t="s">
        <v>18819</v>
      </c>
      <c r="P4203" s="242" t="s">
        <v>14128</v>
      </c>
      <c r="Q4203" s="242" t="s">
        <v>4733</v>
      </c>
    </row>
    <row r="4204" spans="1:17">
      <c r="A4204" s="242" t="s">
        <v>17144</v>
      </c>
      <c r="B4204" s="242" t="s">
        <v>14362</v>
      </c>
      <c r="C4204" s="242" t="s">
        <v>17145</v>
      </c>
      <c r="D4204" s="242"/>
      <c r="E4204" s="242" t="s">
        <v>14130</v>
      </c>
      <c r="F4204" s="242" t="s">
        <v>4742</v>
      </c>
      <c r="G4204" s="240">
        <v>60</v>
      </c>
      <c r="H4204" s="241">
        <v>0</v>
      </c>
      <c r="I4204" s="242" t="s">
        <v>4780</v>
      </c>
      <c r="J4204" s="242" t="s">
        <v>4781</v>
      </c>
      <c r="K4204" s="242" t="s">
        <v>4729</v>
      </c>
      <c r="L4204" s="242" t="s">
        <v>4730</v>
      </c>
      <c r="M4204" s="242" t="s">
        <v>4872</v>
      </c>
      <c r="N4204" s="242"/>
      <c r="O4204" s="242" t="s">
        <v>18819</v>
      </c>
      <c r="P4204" s="242" t="s">
        <v>14128</v>
      </c>
      <c r="Q4204" s="242" t="s">
        <v>4733</v>
      </c>
    </row>
    <row r="4205" spans="1:17">
      <c r="A4205" s="242" t="s">
        <v>17146</v>
      </c>
      <c r="B4205" s="242" t="s">
        <v>14365</v>
      </c>
      <c r="C4205" s="242" t="s">
        <v>17147</v>
      </c>
      <c r="D4205" s="242" t="s">
        <v>4742</v>
      </c>
      <c r="E4205" s="242" t="s">
        <v>14150</v>
      </c>
      <c r="F4205" s="242"/>
      <c r="G4205" s="240">
        <v>60</v>
      </c>
      <c r="H4205" s="241">
        <v>0</v>
      </c>
      <c r="I4205" s="242" t="s">
        <v>4842</v>
      </c>
      <c r="J4205" s="242" t="s">
        <v>4843</v>
      </c>
      <c r="K4205" s="242" t="s">
        <v>4729</v>
      </c>
      <c r="L4205" s="242" t="s">
        <v>4832</v>
      </c>
      <c r="M4205" s="242" t="s">
        <v>14111</v>
      </c>
      <c r="N4205" s="242"/>
      <c r="O4205" s="242" t="s">
        <v>18819</v>
      </c>
      <c r="P4205" s="242" t="s">
        <v>14128</v>
      </c>
      <c r="Q4205" s="242" t="s">
        <v>8494</v>
      </c>
    </row>
    <row r="4206" spans="1:17">
      <c r="A4206" s="242" t="s">
        <v>17148</v>
      </c>
      <c r="B4206" s="242" t="s">
        <v>14368</v>
      </c>
      <c r="C4206" s="242" t="s">
        <v>17149</v>
      </c>
      <c r="D4206" s="242" t="s">
        <v>4742</v>
      </c>
      <c r="E4206" s="242" t="s">
        <v>14150</v>
      </c>
      <c r="F4206" s="242"/>
      <c r="G4206" s="240">
        <v>60</v>
      </c>
      <c r="H4206" s="241">
        <v>0</v>
      </c>
      <c r="I4206" s="242" t="s">
        <v>9474</v>
      </c>
      <c r="J4206" s="242" t="s">
        <v>9475</v>
      </c>
      <c r="K4206" s="242" t="s">
        <v>4729</v>
      </c>
      <c r="L4206" s="242" t="s">
        <v>4832</v>
      </c>
      <c r="M4206" s="242" t="s">
        <v>5212</v>
      </c>
      <c r="N4206" s="242"/>
      <c r="O4206" s="242" t="s">
        <v>18819</v>
      </c>
      <c r="P4206" s="242" t="s">
        <v>14128</v>
      </c>
      <c r="Q4206" s="242" t="s">
        <v>8494</v>
      </c>
    </row>
    <row r="4207" spans="1:17">
      <c r="A4207" s="242" t="s">
        <v>17150</v>
      </c>
      <c r="B4207" s="242" t="s">
        <v>14368</v>
      </c>
      <c r="C4207" s="242" t="s">
        <v>17151</v>
      </c>
      <c r="D4207" s="242" t="s">
        <v>4742</v>
      </c>
      <c r="E4207" s="242" t="s">
        <v>14150</v>
      </c>
      <c r="F4207" s="242"/>
      <c r="G4207" s="240">
        <v>60</v>
      </c>
      <c r="H4207" s="241">
        <v>0</v>
      </c>
      <c r="I4207" s="242" t="s">
        <v>9474</v>
      </c>
      <c r="J4207" s="242" t="s">
        <v>9475</v>
      </c>
      <c r="K4207" s="242" t="s">
        <v>4729</v>
      </c>
      <c r="L4207" s="242" t="s">
        <v>4832</v>
      </c>
      <c r="M4207" s="242" t="s">
        <v>13746</v>
      </c>
      <c r="N4207" s="242"/>
      <c r="O4207" s="242" t="s">
        <v>18819</v>
      </c>
      <c r="P4207" s="242" t="s">
        <v>14128</v>
      </c>
      <c r="Q4207" s="242" t="s">
        <v>8494</v>
      </c>
    </row>
    <row r="4208" spans="1:17">
      <c r="A4208" s="242" t="s">
        <v>17152</v>
      </c>
      <c r="B4208" s="242" t="s">
        <v>14368</v>
      </c>
      <c r="C4208" s="242" t="s">
        <v>17153</v>
      </c>
      <c r="D4208" s="242" t="s">
        <v>4742</v>
      </c>
      <c r="E4208" s="242" t="s">
        <v>14150</v>
      </c>
      <c r="F4208" s="242"/>
      <c r="G4208" s="240">
        <v>60</v>
      </c>
      <c r="H4208" s="241">
        <v>0</v>
      </c>
      <c r="I4208" s="242" t="s">
        <v>9474</v>
      </c>
      <c r="J4208" s="242" t="s">
        <v>9475</v>
      </c>
      <c r="K4208" s="242" t="s">
        <v>4729</v>
      </c>
      <c r="L4208" s="242" t="s">
        <v>4832</v>
      </c>
      <c r="M4208" s="242" t="s">
        <v>13746</v>
      </c>
      <c r="N4208" s="242"/>
      <c r="O4208" s="242" t="s">
        <v>18819</v>
      </c>
      <c r="P4208" s="242" t="s">
        <v>14128</v>
      </c>
      <c r="Q4208" s="242" t="s">
        <v>8494</v>
      </c>
    </row>
    <row r="4209" spans="1:17">
      <c r="A4209" s="242" t="s">
        <v>17154</v>
      </c>
      <c r="B4209" s="242" t="s">
        <v>14362</v>
      </c>
      <c r="C4209" s="242" t="s">
        <v>17155</v>
      </c>
      <c r="D4209" s="242"/>
      <c r="E4209" s="242" t="s">
        <v>14130</v>
      </c>
      <c r="F4209" s="242" t="s">
        <v>4742</v>
      </c>
      <c r="G4209" s="240">
        <v>60</v>
      </c>
      <c r="H4209" s="241">
        <v>0</v>
      </c>
      <c r="I4209" s="242" t="s">
        <v>4738</v>
      </c>
      <c r="J4209" s="242" t="s">
        <v>4739</v>
      </c>
      <c r="K4209" s="242" t="s">
        <v>4729</v>
      </c>
      <c r="L4209" s="242" t="s">
        <v>4730</v>
      </c>
      <c r="M4209" s="242" t="s">
        <v>4785</v>
      </c>
      <c r="N4209" s="242"/>
      <c r="O4209" s="242" t="s">
        <v>18819</v>
      </c>
      <c r="P4209" s="242" t="s">
        <v>14128</v>
      </c>
      <c r="Q4209" s="242" t="s">
        <v>4733</v>
      </c>
    </row>
    <row r="4210" spans="1:17">
      <c r="A4210" s="242" t="s">
        <v>17156</v>
      </c>
      <c r="B4210" s="242" t="s">
        <v>14368</v>
      </c>
      <c r="C4210" s="242" t="s">
        <v>17157</v>
      </c>
      <c r="D4210" s="242" t="s">
        <v>4742</v>
      </c>
      <c r="E4210" s="242" t="s">
        <v>14150</v>
      </c>
      <c r="F4210" s="242"/>
      <c r="G4210" s="240">
        <v>60</v>
      </c>
      <c r="H4210" s="241">
        <v>0</v>
      </c>
      <c r="I4210" s="242" t="s">
        <v>4842</v>
      </c>
      <c r="J4210" s="242" t="s">
        <v>4843</v>
      </c>
      <c r="K4210" s="242" t="s">
        <v>4729</v>
      </c>
      <c r="L4210" s="242" t="s">
        <v>4832</v>
      </c>
      <c r="M4210" s="242" t="s">
        <v>5194</v>
      </c>
      <c r="N4210" s="242"/>
      <c r="O4210" s="242" t="s">
        <v>18819</v>
      </c>
      <c r="P4210" s="242" t="s">
        <v>14128</v>
      </c>
      <c r="Q4210" s="242" t="s">
        <v>8494</v>
      </c>
    </row>
    <row r="4211" spans="1:17">
      <c r="A4211" s="242" t="s">
        <v>17158</v>
      </c>
      <c r="B4211" s="242" t="s">
        <v>14368</v>
      </c>
      <c r="C4211" s="242" t="s">
        <v>17159</v>
      </c>
      <c r="D4211" s="242" t="s">
        <v>4742</v>
      </c>
      <c r="E4211" s="242" t="s">
        <v>14150</v>
      </c>
      <c r="F4211" s="242"/>
      <c r="G4211" s="240">
        <v>60</v>
      </c>
      <c r="H4211" s="241">
        <v>0</v>
      </c>
      <c r="I4211" s="242" t="s">
        <v>9474</v>
      </c>
      <c r="J4211" s="242" t="s">
        <v>9475</v>
      </c>
      <c r="K4211" s="242" t="s">
        <v>4729</v>
      </c>
      <c r="L4211" s="242" t="s">
        <v>4832</v>
      </c>
      <c r="M4211" s="242" t="s">
        <v>5302</v>
      </c>
      <c r="N4211" s="242"/>
      <c r="O4211" s="242" t="s">
        <v>18819</v>
      </c>
      <c r="P4211" s="242" t="s">
        <v>14128</v>
      </c>
      <c r="Q4211" s="242" t="s">
        <v>8494</v>
      </c>
    </row>
    <row r="4212" spans="1:17">
      <c r="A4212" s="242" t="s">
        <v>17160</v>
      </c>
      <c r="B4212" s="242" t="s">
        <v>14365</v>
      </c>
      <c r="C4212" s="242" t="s">
        <v>17161</v>
      </c>
      <c r="D4212" s="242" t="s">
        <v>4742</v>
      </c>
      <c r="E4212" s="242" t="s">
        <v>14150</v>
      </c>
      <c r="F4212" s="242"/>
      <c r="G4212" s="240">
        <v>60</v>
      </c>
      <c r="H4212" s="241">
        <v>0</v>
      </c>
      <c r="I4212" s="242" t="s">
        <v>4842</v>
      </c>
      <c r="J4212" s="242" t="s">
        <v>4843</v>
      </c>
      <c r="K4212" s="242" t="s">
        <v>4729</v>
      </c>
      <c r="L4212" s="242" t="s">
        <v>4832</v>
      </c>
      <c r="M4212" s="242" t="s">
        <v>14111</v>
      </c>
      <c r="N4212" s="242"/>
      <c r="O4212" s="242" t="s">
        <v>18819</v>
      </c>
      <c r="P4212" s="242" t="s">
        <v>14128</v>
      </c>
      <c r="Q4212" s="242" t="s">
        <v>8494</v>
      </c>
    </row>
    <row r="4213" spans="1:17">
      <c r="A4213" s="242" t="s">
        <v>17162</v>
      </c>
      <c r="B4213" s="242" t="s">
        <v>14362</v>
      </c>
      <c r="C4213" s="242" t="s">
        <v>17163</v>
      </c>
      <c r="D4213" s="242"/>
      <c r="E4213" s="242" t="s">
        <v>14130</v>
      </c>
      <c r="F4213" s="242" t="s">
        <v>4742</v>
      </c>
      <c r="G4213" s="240">
        <v>60</v>
      </c>
      <c r="H4213" s="241">
        <v>0</v>
      </c>
      <c r="I4213" s="242" t="s">
        <v>4747</v>
      </c>
      <c r="J4213" s="242" t="s">
        <v>4748</v>
      </c>
      <c r="K4213" s="242" t="s">
        <v>4729</v>
      </c>
      <c r="L4213" s="242" t="s">
        <v>4730</v>
      </c>
      <c r="M4213" s="242" t="s">
        <v>4759</v>
      </c>
      <c r="N4213" s="242"/>
      <c r="O4213" s="242" t="s">
        <v>18819</v>
      </c>
      <c r="P4213" s="242" t="s">
        <v>14128</v>
      </c>
      <c r="Q4213" s="242" t="s">
        <v>4733</v>
      </c>
    </row>
    <row r="4214" spans="1:17">
      <c r="A4214" s="242" t="s">
        <v>17164</v>
      </c>
      <c r="B4214" s="242" t="s">
        <v>14368</v>
      </c>
      <c r="C4214" s="242" t="s">
        <v>17165</v>
      </c>
      <c r="D4214" s="242" t="s">
        <v>4742</v>
      </c>
      <c r="E4214" s="242" t="s">
        <v>14150</v>
      </c>
      <c r="F4214" s="242"/>
      <c r="G4214" s="240">
        <v>60</v>
      </c>
      <c r="H4214" s="241">
        <v>0</v>
      </c>
      <c r="I4214" s="242" t="s">
        <v>4842</v>
      </c>
      <c r="J4214" s="242" t="s">
        <v>4843</v>
      </c>
      <c r="K4214" s="242" t="s">
        <v>4729</v>
      </c>
      <c r="L4214" s="242" t="s">
        <v>4832</v>
      </c>
      <c r="M4214" s="242" t="s">
        <v>5194</v>
      </c>
      <c r="N4214" s="242"/>
      <c r="O4214" s="242" t="s">
        <v>18819</v>
      </c>
      <c r="P4214" s="242" t="s">
        <v>14128</v>
      </c>
      <c r="Q4214" s="242" t="s">
        <v>8494</v>
      </c>
    </row>
    <row r="4215" spans="1:17">
      <c r="A4215" s="242" t="s">
        <v>17166</v>
      </c>
      <c r="B4215" s="242" t="s">
        <v>14368</v>
      </c>
      <c r="C4215" s="242" t="s">
        <v>17167</v>
      </c>
      <c r="D4215" s="242" t="s">
        <v>4742</v>
      </c>
      <c r="E4215" s="242" t="s">
        <v>14150</v>
      </c>
      <c r="F4215" s="242"/>
      <c r="G4215" s="240">
        <v>60</v>
      </c>
      <c r="H4215" s="241">
        <v>0</v>
      </c>
      <c r="I4215" s="242" t="s">
        <v>4830</v>
      </c>
      <c r="J4215" s="242" t="s">
        <v>4831</v>
      </c>
      <c r="K4215" s="242" t="s">
        <v>4729</v>
      </c>
      <c r="L4215" s="242" t="s">
        <v>4832</v>
      </c>
      <c r="M4215" s="242" t="s">
        <v>4901</v>
      </c>
      <c r="N4215" s="242"/>
      <c r="O4215" s="242" t="s">
        <v>18819</v>
      </c>
      <c r="P4215" s="242" t="s">
        <v>14128</v>
      </c>
      <c r="Q4215" s="242" t="s">
        <v>8494</v>
      </c>
    </row>
    <row r="4216" spans="1:17">
      <c r="A4216" s="242" t="s">
        <v>17168</v>
      </c>
      <c r="B4216" s="242" t="s">
        <v>14353</v>
      </c>
      <c r="C4216" s="242" t="s">
        <v>17169</v>
      </c>
      <c r="D4216" s="242"/>
      <c r="E4216" s="242" t="s">
        <v>14130</v>
      </c>
      <c r="F4216" s="242" t="s">
        <v>4742</v>
      </c>
      <c r="G4216" s="240">
        <v>60</v>
      </c>
      <c r="H4216" s="241">
        <v>0</v>
      </c>
      <c r="I4216" s="242" t="s">
        <v>4808</v>
      </c>
      <c r="J4216" s="242" t="s">
        <v>4809</v>
      </c>
      <c r="K4216" s="242" t="s">
        <v>4729</v>
      </c>
      <c r="L4216" s="242" t="s">
        <v>4730</v>
      </c>
      <c r="M4216" s="242" t="s">
        <v>6564</v>
      </c>
      <c r="N4216" s="242"/>
      <c r="O4216" s="242" t="s">
        <v>18819</v>
      </c>
      <c r="P4216" s="242" t="s">
        <v>14128</v>
      </c>
      <c r="Q4216" s="242" t="s">
        <v>4733</v>
      </c>
    </row>
    <row r="4217" spans="1:17">
      <c r="A4217" s="242" t="s">
        <v>17170</v>
      </c>
      <c r="B4217" s="242" t="s">
        <v>14368</v>
      </c>
      <c r="C4217" s="242" t="s">
        <v>17171</v>
      </c>
      <c r="D4217" s="242" t="s">
        <v>4742</v>
      </c>
      <c r="E4217" s="242" t="s">
        <v>15142</v>
      </c>
      <c r="F4217" s="242"/>
      <c r="G4217" s="240">
        <v>60</v>
      </c>
      <c r="H4217" s="241">
        <v>0</v>
      </c>
      <c r="I4217" s="242" t="s">
        <v>4830</v>
      </c>
      <c r="J4217" s="242" t="s">
        <v>4831</v>
      </c>
      <c r="K4217" s="242" t="s">
        <v>4729</v>
      </c>
      <c r="L4217" s="242" t="s">
        <v>4832</v>
      </c>
      <c r="M4217" s="242" t="s">
        <v>10967</v>
      </c>
      <c r="N4217" s="242"/>
      <c r="O4217" s="242" t="s">
        <v>18819</v>
      </c>
      <c r="P4217" s="242" t="s">
        <v>14128</v>
      </c>
      <c r="Q4217" s="242" t="s">
        <v>8494</v>
      </c>
    </row>
    <row r="4218" spans="1:17">
      <c r="A4218" s="242" t="s">
        <v>17172</v>
      </c>
      <c r="B4218" s="242" t="s">
        <v>14365</v>
      </c>
      <c r="C4218" s="242" t="s">
        <v>17173</v>
      </c>
      <c r="D4218" s="242" t="s">
        <v>4742</v>
      </c>
      <c r="E4218" s="242" t="s">
        <v>14150</v>
      </c>
      <c r="F4218" s="242"/>
      <c r="G4218" s="240">
        <v>60</v>
      </c>
      <c r="H4218" s="241">
        <v>0</v>
      </c>
      <c r="I4218" s="242" t="s">
        <v>4842</v>
      </c>
      <c r="J4218" s="242" t="s">
        <v>4843</v>
      </c>
      <c r="K4218" s="242" t="s">
        <v>4729</v>
      </c>
      <c r="L4218" s="242" t="s">
        <v>4832</v>
      </c>
      <c r="M4218" s="242" t="s">
        <v>14111</v>
      </c>
      <c r="N4218" s="242"/>
      <c r="O4218" s="242" t="s">
        <v>18819</v>
      </c>
      <c r="P4218" s="242" t="s">
        <v>14128</v>
      </c>
      <c r="Q4218" s="242" t="s">
        <v>8494</v>
      </c>
    </row>
    <row r="4219" spans="1:17">
      <c r="A4219" s="242" t="s">
        <v>17174</v>
      </c>
      <c r="B4219" s="242" t="s">
        <v>14368</v>
      </c>
      <c r="C4219" s="242" t="s">
        <v>17175</v>
      </c>
      <c r="D4219" s="242" t="s">
        <v>4742</v>
      </c>
      <c r="E4219" s="242" t="s">
        <v>14150</v>
      </c>
      <c r="F4219" s="242"/>
      <c r="G4219" s="240">
        <v>60</v>
      </c>
      <c r="H4219" s="241">
        <v>0</v>
      </c>
      <c r="I4219" s="242" t="s">
        <v>9474</v>
      </c>
      <c r="J4219" s="242" t="s">
        <v>9475</v>
      </c>
      <c r="K4219" s="242" t="s">
        <v>4729</v>
      </c>
      <c r="L4219" s="242" t="s">
        <v>4832</v>
      </c>
      <c r="M4219" s="242" t="s">
        <v>15509</v>
      </c>
      <c r="N4219" s="242"/>
      <c r="O4219" s="242" t="s">
        <v>18819</v>
      </c>
      <c r="P4219" s="242" t="s">
        <v>14128</v>
      </c>
      <c r="Q4219" s="242" t="s">
        <v>8494</v>
      </c>
    </row>
    <row r="4220" spans="1:17">
      <c r="A4220" s="242" t="s">
        <v>17176</v>
      </c>
      <c r="B4220" s="242" t="s">
        <v>14368</v>
      </c>
      <c r="C4220" s="242" t="s">
        <v>17177</v>
      </c>
      <c r="D4220" s="242" t="s">
        <v>4742</v>
      </c>
      <c r="E4220" s="242" t="s">
        <v>14150</v>
      </c>
      <c r="F4220" s="242"/>
      <c r="G4220" s="240">
        <v>60</v>
      </c>
      <c r="H4220" s="241">
        <v>0</v>
      </c>
      <c r="I4220" s="242" t="s">
        <v>4842</v>
      </c>
      <c r="J4220" s="242" t="s">
        <v>4843</v>
      </c>
      <c r="K4220" s="242" t="s">
        <v>4729</v>
      </c>
      <c r="L4220" s="242" t="s">
        <v>4832</v>
      </c>
      <c r="M4220" s="242" t="s">
        <v>5194</v>
      </c>
      <c r="N4220" s="242"/>
      <c r="O4220" s="242" t="s">
        <v>18819</v>
      </c>
      <c r="P4220" s="242" t="s">
        <v>14128</v>
      </c>
      <c r="Q4220" s="242" t="s">
        <v>8494</v>
      </c>
    </row>
    <row r="4221" spans="1:17">
      <c r="A4221" s="242" t="s">
        <v>17178</v>
      </c>
      <c r="B4221" s="242" t="s">
        <v>14368</v>
      </c>
      <c r="C4221" s="242" t="s">
        <v>17179</v>
      </c>
      <c r="D4221" s="242" t="s">
        <v>4742</v>
      </c>
      <c r="E4221" s="242" t="s">
        <v>14150</v>
      </c>
      <c r="F4221" s="242"/>
      <c r="G4221" s="240">
        <v>60</v>
      </c>
      <c r="H4221" s="241">
        <v>0</v>
      </c>
      <c r="I4221" s="242" t="s">
        <v>9474</v>
      </c>
      <c r="J4221" s="242" t="s">
        <v>9475</v>
      </c>
      <c r="K4221" s="242" t="s">
        <v>4729</v>
      </c>
      <c r="L4221" s="242" t="s">
        <v>4832</v>
      </c>
      <c r="M4221" s="242" t="s">
        <v>5302</v>
      </c>
      <c r="N4221" s="242"/>
      <c r="O4221" s="242" t="s">
        <v>18819</v>
      </c>
      <c r="P4221" s="242" t="s">
        <v>14128</v>
      </c>
      <c r="Q4221" s="242" t="s">
        <v>8494</v>
      </c>
    </row>
    <row r="4222" spans="1:17">
      <c r="A4222" s="242" t="s">
        <v>17180</v>
      </c>
      <c r="B4222" s="242" t="s">
        <v>14365</v>
      </c>
      <c r="C4222" s="242" t="s">
        <v>17181</v>
      </c>
      <c r="D4222" s="242" t="s">
        <v>4742</v>
      </c>
      <c r="E4222" s="242" t="s">
        <v>14150</v>
      </c>
      <c r="F4222" s="242"/>
      <c r="G4222" s="240">
        <v>60</v>
      </c>
      <c r="H4222" s="241">
        <v>0</v>
      </c>
      <c r="I4222" s="242" t="s">
        <v>4842</v>
      </c>
      <c r="J4222" s="242" t="s">
        <v>4843</v>
      </c>
      <c r="K4222" s="242" t="s">
        <v>4729</v>
      </c>
      <c r="L4222" s="242" t="s">
        <v>4832</v>
      </c>
      <c r="M4222" s="242" t="s">
        <v>14111</v>
      </c>
      <c r="N4222" s="242"/>
      <c r="O4222" s="242" t="s">
        <v>18819</v>
      </c>
      <c r="P4222" s="242" t="s">
        <v>14128</v>
      </c>
      <c r="Q4222" s="242" t="s">
        <v>8494</v>
      </c>
    </row>
    <row r="4223" spans="1:17">
      <c r="A4223" s="242" t="s">
        <v>17182</v>
      </c>
      <c r="B4223" s="242" t="s">
        <v>14362</v>
      </c>
      <c r="C4223" s="242" t="s">
        <v>17183</v>
      </c>
      <c r="D4223" s="242"/>
      <c r="E4223" s="242" t="s">
        <v>14130</v>
      </c>
      <c r="F4223" s="242" t="s">
        <v>4742</v>
      </c>
      <c r="G4223" s="240">
        <v>60</v>
      </c>
      <c r="H4223" s="241">
        <v>0</v>
      </c>
      <c r="I4223" s="242" t="s">
        <v>4738</v>
      </c>
      <c r="J4223" s="242" t="s">
        <v>4739</v>
      </c>
      <c r="K4223" s="242" t="s">
        <v>4729</v>
      </c>
      <c r="L4223" s="242" t="s">
        <v>4730</v>
      </c>
      <c r="M4223" s="242" t="s">
        <v>4740</v>
      </c>
      <c r="N4223" s="242" t="s">
        <v>4765</v>
      </c>
      <c r="O4223" s="242" t="s">
        <v>18819</v>
      </c>
      <c r="P4223" s="242" t="s">
        <v>14128</v>
      </c>
      <c r="Q4223" s="242" t="s">
        <v>4733</v>
      </c>
    </row>
    <row r="4224" spans="1:17">
      <c r="A4224" s="242" t="s">
        <v>17184</v>
      </c>
      <c r="B4224" s="242" t="s">
        <v>14368</v>
      </c>
      <c r="C4224" s="242" t="s">
        <v>17185</v>
      </c>
      <c r="D4224" s="242" t="s">
        <v>4742</v>
      </c>
      <c r="E4224" s="242" t="s">
        <v>14150</v>
      </c>
      <c r="F4224" s="242"/>
      <c r="G4224" s="240">
        <v>60</v>
      </c>
      <c r="H4224" s="241">
        <v>0</v>
      </c>
      <c r="I4224" s="242" t="s">
        <v>4830</v>
      </c>
      <c r="J4224" s="242" t="s">
        <v>4831</v>
      </c>
      <c r="K4224" s="242" t="s">
        <v>4729</v>
      </c>
      <c r="L4224" s="242" t="s">
        <v>4832</v>
      </c>
      <c r="M4224" s="242" t="s">
        <v>5222</v>
      </c>
      <c r="N4224" s="242"/>
      <c r="O4224" s="242" t="s">
        <v>18819</v>
      </c>
      <c r="P4224" s="242" t="s">
        <v>14128</v>
      </c>
      <c r="Q4224" s="242" t="s">
        <v>8494</v>
      </c>
    </row>
    <row r="4225" spans="1:17">
      <c r="A4225" s="242" t="s">
        <v>17186</v>
      </c>
      <c r="B4225" s="242" t="s">
        <v>14368</v>
      </c>
      <c r="C4225" s="242" t="s">
        <v>17187</v>
      </c>
      <c r="D4225" s="242" t="s">
        <v>4742</v>
      </c>
      <c r="E4225" s="242" t="s">
        <v>14150</v>
      </c>
      <c r="F4225" s="242"/>
      <c r="G4225" s="240">
        <v>60</v>
      </c>
      <c r="H4225" s="241">
        <v>0</v>
      </c>
      <c r="I4225" s="242" t="s">
        <v>9474</v>
      </c>
      <c r="J4225" s="242" t="s">
        <v>9475</v>
      </c>
      <c r="K4225" s="242" t="s">
        <v>4729</v>
      </c>
      <c r="L4225" s="242" t="s">
        <v>4832</v>
      </c>
      <c r="M4225" s="242" t="s">
        <v>5302</v>
      </c>
      <c r="N4225" s="242"/>
      <c r="O4225" s="242" t="s">
        <v>18819</v>
      </c>
      <c r="P4225" s="242" t="s">
        <v>14128</v>
      </c>
      <c r="Q4225" s="242" t="s">
        <v>8494</v>
      </c>
    </row>
    <row r="4226" spans="1:17">
      <c r="A4226" s="242" t="s">
        <v>17188</v>
      </c>
      <c r="B4226" s="242" t="s">
        <v>14368</v>
      </c>
      <c r="C4226" s="242" t="s">
        <v>17189</v>
      </c>
      <c r="D4226" s="242" t="s">
        <v>4742</v>
      </c>
      <c r="E4226" s="242" t="s">
        <v>14150</v>
      </c>
      <c r="F4226" s="242"/>
      <c r="G4226" s="240">
        <v>60</v>
      </c>
      <c r="H4226" s="241">
        <v>0</v>
      </c>
      <c r="I4226" s="242" t="s">
        <v>9474</v>
      </c>
      <c r="J4226" s="242" t="s">
        <v>9475</v>
      </c>
      <c r="K4226" s="242" t="s">
        <v>4729</v>
      </c>
      <c r="L4226" s="242" t="s">
        <v>4832</v>
      </c>
      <c r="M4226" s="242" t="s">
        <v>15509</v>
      </c>
      <c r="N4226" s="242"/>
      <c r="O4226" s="242" t="s">
        <v>18819</v>
      </c>
      <c r="P4226" s="242" t="s">
        <v>14128</v>
      </c>
      <c r="Q4226" s="242" t="s">
        <v>8494</v>
      </c>
    </row>
    <row r="4227" spans="1:17">
      <c r="A4227" s="242" t="s">
        <v>17190</v>
      </c>
      <c r="B4227" s="242" t="s">
        <v>14368</v>
      </c>
      <c r="C4227" s="242" t="s">
        <v>17191</v>
      </c>
      <c r="D4227" s="242" t="s">
        <v>4742</v>
      </c>
      <c r="E4227" s="242" t="s">
        <v>14150</v>
      </c>
      <c r="F4227" s="242"/>
      <c r="G4227" s="240">
        <v>60</v>
      </c>
      <c r="H4227" s="241">
        <v>0</v>
      </c>
      <c r="I4227" s="242" t="s">
        <v>9474</v>
      </c>
      <c r="J4227" s="242" t="s">
        <v>9475</v>
      </c>
      <c r="K4227" s="242" t="s">
        <v>4729</v>
      </c>
      <c r="L4227" s="242" t="s">
        <v>4832</v>
      </c>
      <c r="M4227" s="242" t="s">
        <v>15509</v>
      </c>
      <c r="N4227" s="242"/>
      <c r="O4227" s="242" t="s">
        <v>18819</v>
      </c>
      <c r="P4227" s="242" t="s">
        <v>14128</v>
      </c>
      <c r="Q4227" s="242" t="s">
        <v>8494</v>
      </c>
    </row>
    <row r="4228" spans="1:17">
      <c r="A4228" s="242" t="s">
        <v>17192</v>
      </c>
      <c r="B4228" s="242" t="s">
        <v>14362</v>
      </c>
      <c r="C4228" s="242" t="s">
        <v>17193</v>
      </c>
      <c r="D4228" s="242"/>
      <c r="E4228" s="242" t="s">
        <v>14130</v>
      </c>
      <c r="F4228" s="242" t="s">
        <v>4742</v>
      </c>
      <c r="G4228" s="240">
        <v>60</v>
      </c>
      <c r="H4228" s="241">
        <v>0</v>
      </c>
      <c r="I4228" s="242" t="s">
        <v>4747</v>
      </c>
      <c r="J4228" s="242" t="s">
        <v>4748</v>
      </c>
      <c r="K4228" s="242" t="s">
        <v>4729</v>
      </c>
      <c r="L4228" s="242" t="s">
        <v>4730</v>
      </c>
      <c r="M4228" s="242" t="s">
        <v>4926</v>
      </c>
      <c r="N4228" s="242" t="s">
        <v>9125</v>
      </c>
      <c r="O4228" s="242" t="s">
        <v>18819</v>
      </c>
      <c r="P4228" s="242" t="s">
        <v>14128</v>
      </c>
      <c r="Q4228" s="242" t="s">
        <v>4733</v>
      </c>
    </row>
    <row r="4229" spans="1:17">
      <c r="A4229" s="242" t="s">
        <v>17194</v>
      </c>
      <c r="B4229" s="242" t="s">
        <v>14368</v>
      </c>
      <c r="C4229" s="242" t="s">
        <v>17195</v>
      </c>
      <c r="D4229" s="242" t="s">
        <v>4742</v>
      </c>
      <c r="E4229" s="242" t="s">
        <v>14150</v>
      </c>
      <c r="F4229" s="242"/>
      <c r="G4229" s="240">
        <v>60</v>
      </c>
      <c r="H4229" s="241">
        <v>0</v>
      </c>
      <c r="I4229" s="242" t="s">
        <v>9474</v>
      </c>
      <c r="J4229" s="242" t="s">
        <v>9475</v>
      </c>
      <c r="K4229" s="242" t="s">
        <v>4729</v>
      </c>
      <c r="L4229" s="242" t="s">
        <v>4832</v>
      </c>
      <c r="M4229" s="242" t="s">
        <v>15509</v>
      </c>
      <c r="N4229" s="242"/>
      <c r="O4229" s="242" t="s">
        <v>18819</v>
      </c>
      <c r="P4229" s="242" t="s">
        <v>14128</v>
      </c>
      <c r="Q4229" s="242" t="s">
        <v>8494</v>
      </c>
    </row>
    <row r="4230" spans="1:17">
      <c r="A4230" s="242" t="s">
        <v>17196</v>
      </c>
      <c r="B4230" s="242" t="s">
        <v>14922</v>
      </c>
      <c r="C4230" s="242" t="s">
        <v>17197</v>
      </c>
      <c r="D4230" s="242"/>
      <c r="E4230" s="242" t="s">
        <v>14130</v>
      </c>
      <c r="F4230" s="242" t="s">
        <v>4742</v>
      </c>
      <c r="G4230" s="240">
        <v>60</v>
      </c>
      <c r="H4230" s="241">
        <v>0</v>
      </c>
      <c r="I4230" s="242" t="s">
        <v>4738</v>
      </c>
      <c r="J4230" s="242" t="s">
        <v>4739</v>
      </c>
      <c r="K4230" s="242" t="s">
        <v>4729</v>
      </c>
      <c r="L4230" s="242" t="s">
        <v>4730</v>
      </c>
      <c r="M4230" s="242" t="s">
        <v>6396</v>
      </c>
      <c r="N4230" s="242"/>
      <c r="O4230" s="242" t="s">
        <v>18819</v>
      </c>
      <c r="P4230" s="242" t="s">
        <v>14128</v>
      </c>
      <c r="Q4230" s="242" t="s">
        <v>4733</v>
      </c>
    </row>
    <row r="4231" spans="1:17">
      <c r="A4231" s="242" t="s">
        <v>17198</v>
      </c>
      <c r="B4231" s="242" t="s">
        <v>14368</v>
      </c>
      <c r="C4231" s="242" t="s">
        <v>17199</v>
      </c>
      <c r="D4231" s="242" t="s">
        <v>4742</v>
      </c>
      <c r="E4231" s="242" t="s">
        <v>14150</v>
      </c>
      <c r="F4231" s="242"/>
      <c r="G4231" s="240">
        <v>60</v>
      </c>
      <c r="H4231" s="241">
        <v>0</v>
      </c>
      <c r="I4231" s="242" t="s">
        <v>9474</v>
      </c>
      <c r="J4231" s="242" t="s">
        <v>9475</v>
      </c>
      <c r="K4231" s="242" t="s">
        <v>4729</v>
      </c>
      <c r="L4231" s="242" t="s">
        <v>4832</v>
      </c>
      <c r="M4231" s="242" t="s">
        <v>15509</v>
      </c>
      <c r="N4231" s="242"/>
      <c r="O4231" s="242" t="s">
        <v>18819</v>
      </c>
      <c r="P4231" s="242" t="s">
        <v>14128</v>
      </c>
      <c r="Q4231" s="242" t="s">
        <v>8494</v>
      </c>
    </row>
    <row r="4232" spans="1:17">
      <c r="A4232" s="242" t="s">
        <v>17200</v>
      </c>
      <c r="B4232" s="242" t="s">
        <v>14365</v>
      </c>
      <c r="C4232" s="242" t="s">
        <v>17201</v>
      </c>
      <c r="D4232" s="242" t="s">
        <v>4742</v>
      </c>
      <c r="E4232" s="242" t="s">
        <v>14150</v>
      </c>
      <c r="F4232" s="242"/>
      <c r="G4232" s="240">
        <v>60</v>
      </c>
      <c r="H4232" s="241">
        <v>0</v>
      </c>
      <c r="I4232" s="242" t="s">
        <v>4842</v>
      </c>
      <c r="J4232" s="242" t="s">
        <v>4843</v>
      </c>
      <c r="K4232" s="242" t="s">
        <v>4729</v>
      </c>
      <c r="L4232" s="242" t="s">
        <v>4832</v>
      </c>
      <c r="M4232" s="242" t="s">
        <v>14111</v>
      </c>
      <c r="N4232" s="242"/>
      <c r="O4232" s="242" t="s">
        <v>18819</v>
      </c>
      <c r="P4232" s="242" t="s">
        <v>14128</v>
      </c>
      <c r="Q4232" s="242" t="s">
        <v>8494</v>
      </c>
    </row>
    <row r="4233" spans="1:17">
      <c r="A4233" s="242" t="s">
        <v>17203</v>
      </c>
      <c r="B4233" s="242" t="s">
        <v>14365</v>
      </c>
      <c r="C4233" s="242" t="s">
        <v>17204</v>
      </c>
      <c r="D4233" s="242" t="s">
        <v>4742</v>
      </c>
      <c r="E4233" s="242" t="s">
        <v>14150</v>
      </c>
      <c r="F4233" s="242"/>
      <c r="G4233" s="240">
        <v>60</v>
      </c>
      <c r="H4233" s="241">
        <v>0</v>
      </c>
      <c r="I4233" s="242" t="s">
        <v>4842</v>
      </c>
      <c r="J4233" s="242" t="s">
        <v>4843</v>
      </c>
      <c r="K4233" s="242" t="s">
        <v>4729</v>
      </c>
      <c r="L4233" s="242" t="s">
        <v>4832</v>
      </c>
      <c r="M4233" s="242" t="s">
        <v>5264</v>
      </c>
      <c r="N4233" s="242"/>
      <c r="O4233" s="242" t="s">
        <v>18819</v>
      </c>
      <c r="P4233" s="242" t="s">
        <v>14128</v>
      </c>
      <c r="Q4233" s="242" t="s">
        <v>8494</v>
      </c>
    </row>
    <row r="4234" spans="1:17">
      <c r="A4234" s="242" t="s">
        <v>17205</v>
      </c>
      <c r="B4234" s="242" t="s">
        <v>14362</v>
      </c>
      <c r="C4234" s="242" t="s">
        <v>17206</v>
      </c>
      <c r="D4234" s="242"/>
      <c r="E4234" s="242" t="s">
        <v>14130</v>
      </c>
      <c r="F4234" s="242" t="s">
        <v>4742</v>
      </c>
      <c r="G4234" s="240">
        <v>60</v>
      </c>
      <c r="H4234" s="241">
        <v>0</v>
      </c>
      <c r="I4234" s="242" t="s">
        <v>4738</v>
      </c>
      <c r="J4234" s="242" t="s">
        <v>4739</v>
      </c>
      <c r="K4234" s="242" t="s">
        <v>4729</v>
      </c>
      <c r="L4234" s="242" t="s">
        <v>4730</v>
      </c>
      <c r="M4234" s="242" t="s">
        <v>4740</v>
      </c>
      <c r="N4234" s="242" t="s">
        <v>5506</v>
      </c>
      <c r="O4234" s="242" t="s">
        <v>18819</v>
      </c>
      <c r="P4234" s="242" t="s">
        <v>14128</v>
      </c>
      <c r="Q4234" s="242" t="s">
        <v>4733</v>
      </c>
    </row>
    <row r="4235" spans="1:17">
      <c r="A4235" s="242" t="s">
        <v>17207</v>
      </c>
      <c r="B4235" s="242" t="s">
        <v>14362</v>
      </c>
      <c r="C4235" s="242" t="s">
        <v>17208</v>
      </c>
      <c r="D4235" s="242"/>
      <c r="E4235" s="242" t="s">
        <v>14130</v>
      </c>
      <c r="F4235" s="242" t="s">
        <v>4742</v>
      </c>
      <c r="G4235" s="240">
        <v>60</v>
      </c>
      <c r="H4235" s="241">
        <v>0</v>
      </c>
      <c r="I4235" s="242" t="s">
        <v>4808</v>
      </c>
      <c r="J4235" s="242" t="s">
        <v>4809</v>
      </c>
      <c r="K4235" s="242" t="s">
        <v>4729</v>
      </c>
      <c r="L4235" s="242" t="s">
        <v>4730</v>
      </c>
      <c r="M4235" s="242" t="s">
        <v>5113</v>
      </c>
      <c r="N4235" s="242"/>
      <c r="O4235" s="242" t="s">
        <v>18819</v>
      </c>
      <c r="P4235" s="242" t="s">
        <v>14128</v>
      </c>
      <c r="Q4235" s="242" t="s">
        <v>4733</v>
      </c>
    </row>
    <row r="4236" spans="1:17">
      <c r="A4236" s="242" t="s">
        <v>17209</v>
      </c>
      <c r="B4236" s="242" t="s">
        <v>14368</v>
      </c>
      <c r="C4236" s="242" t="s">
        <v>17210</v>
      </c>
      <c r="D4236" s="242" t="s">
        <v>4742</v>
      </c>
      <c r="E4236" s="242" t="s">
        <v>14150</v>
      </c>
      <c r="F4236" s="242"/>
      <c r="G4236" s="240">
        <v>60</v>
      </c>
      <c r="H4236" s="241">
        <v>0</v>
      </c>
      <c r="I4236" s="242" t="s">
        <v>4842</v>
      </c>
      <c r="J4236" s="242" t="s">
        <v>4843</v>
      </c>
      <c r="K4236" s="242" t="s">
        <v>4729</v>
      </c>
      <c r="L4236" s="242" t="s">
        <v>4832</v>
      </c>
      <c r="M4236" s="242" t="s">
        <v>5202</v>
      </c>
      <c r="N4236" s="242"/>
      <c r="O4236" s="242" t="s">
        <v>18819</v>
      </c>
      <c r="P4236" s="242" t="s">
        <v>14128</v>
      </c>
      <c r="Q4236" s="242" t="s">
        <v>8494</v>
      </c>
    </row>
    <row r="4237" spans="1:17">
      <c r="A4237" s="242" t="s">
        <v>17211</v>
      </c>
      <c r="B4237" s="242" t="s">
        <v>14368</v>
      </c>
      <c r="C4237" s="242" t="s">
        <v>17212</v>
      </c>
      <c r="D4237" s="242" t="s">
        <v>4742</v>
      </c>
      <c r="E4237" s="242" t="s">
        <v>14150</v>
      </c>
      <c r="F4237" s="242"/>
      <c r="G4237" s="240">
        <v>60</v>
      </c>
      <c r="H4237" s="241">
        <v>0</v>
      </c>
      <c r="I4237" s="242" t="s">
        <v>4842</v>
      </c>
      <c r="J4237" s="242" t="s">
        <v>4843</v>
      </c>
      <c r="K4237" s="242" t="s">
        <v>4729</v>
      </c>
      <c r="L4237" s="242" t="s">
        <v>4832</v>
      </c>
      <c r="M4237" s="242" t="s">
        <v>5202</v>
      </c>
      <c r="N4237" s="242"/>
      <c r="O4237" s="242" t="s">
        <v>18819</v>
      </c>
      <c r="P4237" s="242" t="s">
        <v>14128</v>
      </c>
      <c r="Q4237" s="242" t="s">
        <v>8494</v>
      </c>
    </row>
    <row r="4238" spans="1:17">
      <c r="A4238" s="242" t="s">
        <v>17213</v>
      </c>
      <c r="B4238" s="242" t="s">
        <v>14362</v>
      </c>
      <c r="C4238" s="242" t="s">
        <v>17214</v>
      </c>
      <c r="D4238" s="242"/>
      <c r="E4238" s="242" t="s">
        <v>14130</v>
      </c>
      <c r="F4238" s="242" t="s">
        <v>4742</v>
      </c>
      <c r="G4238" s="240">
        <v>60</v>
      </c>
      <c r="H4238" s="241">
        <v>0</v>
      </c>
      <c r="I4238" s="242" t="s">
        <v>4808</v>
      </c>
      <c r="J4238" s="242" t="s">
        <v>4809</v>
      </c>
      <c r="K4238" s="242" t="s">
        <v>4729</v>
      </c>
      <c r="L4238" s="242" t="s">
        <v>4730</v>
      </c>
      <c r="M4238" s="242" t="s">
        <v>5113</v>
      </c>
      <c r="N4238" s="242"/>
      <c r="O4238" s="242" t="s">
        <v>18819</v>
      </c>
      <c r="P4238" s="242" t="s">
        <v>14128</v>
      </c>
      <c r="Q4238" s="242" t="s">
        <v>4733</v>
      </c>
    </row>
    <row r="4239" spans="1:17">
      <c r="A4239" s="242" t="s">
        <v>17215</v>
      </c>
      <c r="B4239" s="242" t="s">
        <v>14368</v>
      </c>
      <c r="C4239" s="242" t="s">
        <v>17216</v>
      </c>
      <c r="D4239" s="242" t="s">
        <v>4742</v>
      </c>
      <c r="E4239" s="242" t="s">
        <v>14150</v>
      </c>
      <c r="F4239" s="242"/>
      <c r="G4239" s="240">
        <v>60</v>
      </c>
      <c r="H4239" s="241">
        <v>0</v>
      </c>
      <c r="I4239" s="242" t="s">
        <v>4842</v>
      </c>
      <c r="J4239" s="242" t="s">
        <v>4843</v>
      </c>
      <c r="K4239" s="242" t="s">
        <v>4729</v>
      </c>
      <c r="L4239" s="242" t="s">
        <v>4832</v>
      </c>
      <c r="M4239" s="242" t="s">
        <v>5325</v>
      </c>
      <c r="N4239" s="242"/>
      <c r="O4239" s="242" t="s">
        <v>18819</v>
      </c>
      <c r="P4239" s="242" t="s">
        <v>14128</v>
      </c>
      <c r="Q4239" s="242" t="s">
        <v>8494</v>
      </c>
    </row>
    <row r="4240" spans="1:17">
      <c r="A4240" s="242" t="s">
        <v>17217</v>
      </c>
      <c r="B4240" s="242" t="s">
        <v>14362</v>
      </c>
      <c r="C4240" s="242" t="s">
        <v>17218</v>
      </c>
      <c r="D4240" s="242"/>
      <c r="E4240" s="242" t="s">
        <v>14130</v>
      </c>
      <c r="F4240" s="242" t="s">
        <v>4742</v>
      </c>
      <c r="G4240" s="240">
        <v>60</v>
      </c>
      <c r="H4240" s="241">
        <v>0</v>
      </c>
      <c r="I4240" s="242" t="s">
        <v>4780</v>
      </c>
      <c r="J4240" s="242" t="s">
        <v>4781</v>
      </c>
      <c r="K4240" s="242" t="s">
        <v>4729</v>
      </c>
      <c r="L4240" s="242" t="s">
        <v>4730</v>
      </c>
      <c r="M4240" s="242" t="s">
        <v>4937</v>
      </c>
      <c r="N4240" s="242"/>
      <c r="O4240" s="242" t="s">
        <v>18819</v>
      </c>
      <c r="P4240" s="242" t="s">
        <v>14128</v>
      </c>
      <c r="Q4240" s="242" t="s">
        <v>4733</v>
      </c>
    </row>
    <row r="4241" spans="1:17">
      <c r="A4241" s="242" t="s">
        <v>17219</v>
      </c>
      <c r="B4241" s="242" t="s">
        <v>14353</v>
      </c>
      <c r="C4241" s="242" t="s">
        <v>17220</v>
      </c>
      <c r="D4241" s="242"/>
      <c r="E4241" s="242" t="s">
        <v>14130</v>
      </c>
      <c r="F4241" s="242" t="s">
        <v>4742</v>
      </c>
      <c r="G4241" s="240">
        <v>60</v>
      </c>
      <c r="H4241" s="241">
        <v>0</v>
      </c>
      <c r="I4241" s="242" t="s">
        <v>4808</v>
      </c>
      <c r="J4241" s="242" t="s">
        <v>4809</v>
      </c>
      <c r="K4241" s="242" t="s">
        <v>4729</v>
      </c>
      <c r="L4241" s="242" t="s">
        <v>4730</v>
      </c>
      <c r="M4241" s="242" t="s">
        <v>6564</v>
      </c>
      <c r="N4241" s="242"/>
      <c r="O4241" s="242" t="s">
        <v>18819</v>
      </c>
      <c r="P4241" s="242" t="s">
        <v>14128</v>
      </c>
      <c r="Q4241" s="242" t="s">
        <v>4733</v>
      </c>
    </row>
    <row r="4242" spans="1:17">
      <c r="A4242" s="242" t="s">
        <v>17221</v>
      </c>
      <c r="B4242" s="242" t="s">
        <v>14368</v>
      </c>
      <c r="C4242" s="242" t="s">
        <v>17222</v>
      </c>
      <c r="D4242" s="242" t="s">
        <v>4742</v>
      </c>
      <c r="E4242" s="242" t="s">
        <v>14150</v>
      </c>
      <c r="F4242" s="242"/>
      <c r="G4242" s="240">
        <v>60</v>
      </c>
      <c r="H4242" s="241">
        <v>0</v>
      </c>
      <c r="I4242" s="242" t="s">
        <v>4830</v>
      </c>
      <c r="J4242" s="242" t="s">
        <v>4831</v>
      </c>
      <c r="K4242" s="242" t="s">
        <v>4729</v>
      </c>
      <c r="L4242" s="242" t="s">
        <v>4832</v>
      </c>
      <c r="M4242" s="242" t="s">
        <v>5153</v>
      </c>
      <c r="N4242" s="242"/>
      <c r="O4242" s="242" t="s">
        <v>18819</v>
      </c>
      <c r="P4242" s="242" t="s">
        <v>14128</v>
      </c>
      <c r="Q4242" s="242" t="s">
        <v>8494</v>
      </c>
    </row>
    <row r="4243" spans="1:17">
      <c r="A4243" s="242" t="s">
        <v>17223</v>
      </c>
      <c r="B4243" s="242" t="s">
        <v>14368</v>
      </c>
      <c r="C4243" s="242" t="s">
        <v>17224</v>
      </c>
      <c r="D4243" s="242" t="s">
        <v>4742</v>
      </c>
      <c r="E4243" s="242" t="s">
        <v>14150</v>
      </c>
      <c r="F4243" s="242"/>
      <c r="G4243" s="240">
        <v>60</v>
      </c>
      <c r="H4243" s="241">
        <v>0</v>
      </c>
      <c r="I4243" s="242" t="s">
        <v>4830</v>
      </c>
      <c r="J4243" s="242" t="s">
        <v>4831</v>
      </c>
      <c r="K4243" s="242" t="s">
        <v>4729</v>
      </c>
      <c r="L4243" s="242" t="s">
        <v>4832</v>
      </c>
      <c r="M4243" s="242" t="s">
        <v>4901</v>
      </c>
      <c r="N4243" s="242"/>
      <c r="O4243" s="242" t="s">
        <v>18819</v>
      </c>
      <c r="P4243" s="242" t="s">
        <v>14128</v>
      </c>
      <c r="Q4243" s="242" t="s">
        <v>8494</v>
      </c>
    </row>
    <row r="4244" spans="1:17">
      <c r="A4244" s="242" t="s">
        <v>17225</v>
      </c>
      <c r="B4244" s="242" t="s">
        <v>14368</v>
      </c>
      <c r="C4244" s="242" t="s">
        <v>17226</v>
      </c>
      <c r="D4244" s="242" t="s">
        <v>4742</v>
      </c>
      <c r="E4244" s="242" t="s">
        <v>14150</v>
      </c>
      <c r="F4244" s="242"/>
      <c r="G4244" s="240">
        <v>60</v>
      </c>
      <c r="H4244" s="241">
        <v>0</v>
      </c>
      <c r="I4244" s="242" t="s">
        <v>9474</v>
      </c>
      <c r="J4244" s="242" t="s">
        <v>9475</v>
      </c>
      <c r="K4244" s="242" t="s">
        <v>4729</v>
      </c>
      <c r="L4244" s="242" t="s">
        <v>4832</v>
      </c>
      <c r="M4244" s="242" t="s">
        <v>6018</v>
      </c>
      <c r="N4244" s="242"/>
      <c r="O4244" s="242" t="s">
        <v>18819</v>
      </c>
      <c r="P4244" s="242" t="s">
        <v>14128</v>
      </c>
      <c r="Q4244" s="242" t="s">
        <v>8494</v>
      </c>
    </row>
    <row r="4245" spans="1:17">
      <c r="A4245" s="242" t="s">
        <v>17227</v>
      </c>
      <c r="B4245" s="242" t="s">
        <v>14388</v>
      </c>
      <c r="C4245" s="242" t="s">
        <v>17228</v>
      </c>
      <c r="D4245" s="242"/>
      <c r="E4245" s="242" t="s">
        <v>14130</v>
      </c>
      <c r="F4245" s="242" t="s">
        <v>4742</v>
      </c>
      <c r="G4245" s="240">
        <v>60</v>
      </c>
      <c r="H4245" s="241">
        <v>0</v>
      </c>
      <c r="I4245" s="242" t="s">
        <v>4808</v>
      </c>
      <c r="J4245" s="242" t="s">
        <v>4809</v>
      </c>
      <c r="K4245" s="242" t="s">
        <v>4729</v>
      </c>
      <c r="L4245" s="242" t="s">
        <v>4730</v>
      </c>
      <c r="M4245" s="242" t="s">
        <v>4731</v>
      </c>
      <c r="N4245" s="242"/>
      <c r="O4245" s="242" t="s">
        <v>18819</v>
      </c>
      <c r="P4245" s="242" t="s">
        <v>14128</v>
      </c>
      <c r="Q4245" s="242" t="s">
        <v>4733</v>
      </c>
    </row>
    <row r="4246" spans="1:17">
      <c r="A4246" s="242" t="s">
        <v>17229</v>
      </c>
      <c r="B4246" s="242" t="s">
        <v>14368</v>
      </c>
      <c r="C4246" s="242" t="s">
        <v>17230</v>
      </c>
      <c r="D4246" s="242" t="s">
        <v>4742</v>
      </c>
      <c r="E4246" s="242" t="s">
        <v>14150</v>
      </c>
      <c r="F4246" s="242"/>
      <c r="G4246" s="240">
        <v>60</v>
      </c>
      <c r="H4246" s="241">
        <v>0</v>
      </c>
      <c r="I4246" s="242" t="s">
        <v>4830</v>
      </c>
      <c r="J4246" s="242" t="s">
        <v>4831</v>
      </c>
      <c r="K4246" s="242" t="s">
        <v>4729</v>
      </c>
      <c r="L4246" s="242" t="s">
        <v>4832</v>
      </c>
      <c r="M4246" s="242" t="s">
        <v>5153</v>
      </c>
      <c r="N4246" s="242"/>
      <c r="O4246" s="242" t="s">
        <v>18819</v>
      </c>
      <c r="P4246" s="242" t="s">
        <v>14128</v>
      </c>
      <c r="Q4246" s="242" t="s">
        <v>8494</v>
      </c>
    </row>
    <row r="4247" spans="1:17">
      <c r="A4247" s="242" t="s">
        <v>17231</v>
      </c>
      <c r="B4247" s="242" t="s">
        <v>14368</v>
      </c>
      <c r="C4247" s="242" t="s">
        <v>17232</v>
      </c>
      <c r="D4247" s="242" t="s">
        <v>4742</v>
      </c>
      <c r="E4247" s="242" t="s">
        <v>14150</v>
      </c>
      <c r="F4247" s="242"/>
      <c r="G4247" s="240">
        <v>60</v>
      </c>
      <c r="H4247" s="241">
        <v>0</v>
      </c>
      <c r="I4247" s="242" t="s">
        <v>4842</v>
      </c>
      <c r="J4247" s="242" t="s">
        <v>4843</v>
      </c>
      <c r="K4247" s="242" t="s">
        <v>4729</v>
      </c>
      <c r="L4247" s="242" t="s">
        <v>4832</v>
      </c>
      <c r="M4247" s="242" t="s">
        <v>5325</v>
      </c>
      <c r="N4247" s="242"/>
      <c r="O4247" s="242" t="s">
        <v>18819</v>
      </c>
      <c r="P4247" s="242" t="s">
        <v>14128</v>
      </c>
      <c r="Q4247" s="242" t="s">
        <v>8494</v>
      </c>
    </row>
    <row r="4248" spans="1:17">
      <c r="A4248" s="242" t="s">
        <v>17233</v>
      </c>
      <c r="B4248" s="242" t="s">
        <v>14362</v>
      </c>
      <c r="C4248" s="242" t="s">
        <v>17234</v>
      </c>
      <c r="D4248" s="242"/>
      <c r="E4248" s="242" t="s">
        <v>14130</v>
      </c>
      <c r="F4248" s="242" t="s">
        <v>4742</v>
      </c>
      <c r="G4248" s="240">
        <v>60</v>
      </c>
      <c r="H4248" s="241">
        <v>0</v>
      </c>
      <c r="I4248" s="242" t="s">
        <v>4747</v>
      </c>
      <c r="J4248" s="242" t="s">
        <v>4748</v>
      </c>
      <c r="K4248" s="242" t="s">
        <v>4729</v>
      </c>
      <c r="L4248" s="242" t="s">
        <v>4730</v>
      </c>
      <c r="M4248" s="242" t="s">
        <v>4908</v>
      </c>
      <c r="N4248" s="242" t="s">
        <v>7699</v>
      </c>
      <c r="O4248" s="242" t="s">
        <v>18819</v>
      </c>
      <c r="P4248" s="242" t="s">
        <v>14128</v>
      </c>
      <c r="Q4248" s="242" t="s">
        <v>4733</v>
      </c>
    </row>
    <row r="4249" spans="1:17">
      <c r="A4249" s="242" t="s">
        <v>17235</v>
      </c>
      <c r="B4249" s="242" t="s">
        <v>14388</v>
      </c>
      <c r="C4249" s="242" t="s">
        <v>17236</v>
      </c>
      <c r="D4249" s="242"/>
      <c r="E4249" s="242" t="s">
        <v>14130</v>
      </c>
      <c r="F4249" s="242" t="s">
        <v>4742</v>
      </c>
      <c r="G4249" s="240">
        <v>60</v>
      </c>
      <c r="H4249" s="241">
        <v>0</v>
      </c>
      <c r="I4249" s="242" t="s">
        <v>4808</v>
      </c>
      <c r="J4249" s="242" t="s">
        <v>4809</v>
      </c>
      <c r="K4249" s="242" t="s">
        <v>4729</v>
      </c>
      <c r="L4249" s="242" t="s">
        <v>4730</v>
      </c>
      <c r="M4249" s="242" t="s">
        <v>4731</v>
      </c>
      <c r="N4249" s="242"/>
      <c r="O4249" s="242" t="s">
        <v>18819</v>
      </c>
      <c r="P4249" s="242" t="s">
        <v>14128</v>
      </c>
      <c r="Q4249" s="242" t="s">
        <v>4733</v>
      </c>
    </row>
    <row r="4250" spans="1:17">
      <c r="A4250" s="242" t="s">
        <v>17237</v>
      </c>
      <c r="B4250" s="242" t="s">
        <v>14368</v>
      </c>
      <c r="C4250" s="242" t="s">
        <v>17238</v>
      </c>
      <c r="D4250" s="242" t="s">
        <v>4742</v>
      </c>
      <c r="E4250" s="242" t="s">
        <v>15142</v>
      </c>
      <c r="F4250" s="242"/>
      <c r="G4250" s="240">
        <v>60</v>
      </c>
      <c r="H4250" s="241">
        <v>0</v>
      </c>
      <c r="I4250" s="242" t="s">
        <v>4830</v>
      </c>
      <c r="J4250" s="242" t="s">
        <v>4831</v>
      </c>
      <c r="K4250" s="242" t="s">
        <v>4729</v>
      </c>
      <c r="L4250" s="242" t="s">
        <v>4832</v>
      </c>
      <c r="M4250" s="242" t="s">
        <v>10967</v>
      </c>
      <c r="N4250" s="242"/>
      <c r="O4250" s="242" t="s">
        <v>18819</v>
      </c>
      <c r="P4250" s="242" t="s">
        <v>14128</v>
      </c>
      <c r="Q4250" s="242" t="s">
        <v>8494</v>
      </c>
    </row>
    <row r="4251" spans="1:17">
      <c r="A4251" s="242" t="s">
        <v>17239</v>
      </c>
      <c r="B4251" s="242" t="s">
        <v>14368</v>
      </c>
      <c r="C4251" s="242" t="s">
        <v>17240</v>
      </c>
      <c r="D4251" s="242" t="s">
        <v>4742</v>
      </c>
      <c r="E4251" s="242" t="s">
        <v>15142</v>
      </c>
      <c r="F4251" s="242"/>
      <c r="G4251" s="240">
        <v>60</v>
      </c>
      <c r="H4251" s="241">
        <v>0</v>
      </c>
      <c r="I4251" s="242" t="s">
        <v>4830</v>
      </c>
      <c r="J4251" s="242" t="s">
        <v>4831</v>
      </c>
      <c r="K4251" s="242" t="s">
        <v>4729</v>
      </c>
      <c r="L4251" s="242" t="s">
        <v>4832</v>
      </c>
      <c r="M4251" s="242" t="s">
        <v>10967</v>
      </c>
      <c r="N4251" s="242"/>
      <c r="O4251" s="242" t="s">
        <v>18819</v>
      </c>
      <c r="P4251" s="242" t="s">
        <v>14128</v>
      </c>
      <c r="Q4251" s="242" t="s">
        <v>8494</v>
      </c>
    </row>
    <row r="4252" spans="1:17">
      <c r="A4252" s="242" t="s">
        <v>17241</v>
      </c>
      <c r="B4252" s="242" t="s">
        <v>14365</v>
      </c>
      <c r="C4252" s="242" t="s">
        <v>17242</v>
      </c>
      <c r="D4252" s="242" t="s">
        <v>4742</v>
      </c>
      <c r="E4252" s="242" t="s">
        <v>14150</v>
      </c>
      <c r="F4252" s="242"/>
      <c r="G4252" s="240">
        <v>60</v>
      </c>
      <c r="H4252" s="241">
        <v>0</v>
      </c>
      <c r="I4252" s="242" t="s">
        <v>4830</v>
      </c>
      <c r="J4252" s="242" t="s">
        <v>4831</v>
      </c>
      <c r="K4252" s="242" t="s">
        <v>4729</v>
      </c>
      <c r="L4252" s="242" t="s">
        <v>4832</v>
      </c>
      <c r="M4252" s="242" t="s">
        <v>9489</v>
      </c>
      <c r="N4252" s="242"/>
      <c r="O4252" s="242" t="s">
        <v>18819</v>
      </c>
      <c r="P4252" s="242" t="s">
        <v>14128</v>
      </c>
      <c r="Q4252" s="242" t="s">
        <v>8494</v>
      </c>
    </row>
    <row r="4253" spans="1:17">
      <c r="A4253" s="242" t="s">
        <v>17243</v>
      </c>
      <c r="B4253" s="242" t="s">
        <v>14353</v>
      </c>
      <c r="C4253" s="242" t="s">
        <v>17244</v>
      </c>
      <c r="D4253" s="242"/>
      <c r="E4253" s="242" t="s">
        <v>14130</v>
      </c>
      <c r="F4253" s="242" t="s">
        <v>4742</v>
      </c>
      <c r="G4253" s="240">
        <v>60</v>
      </c>
      <c r="H4253" s="241">
        <v>0</v>
      </c>
      <c r="I4253" s="242" t="s">
        <v>4780</v>
      </c>
      <c r="J4253" s="242" t="s">
        <v>4781</v>
      </c>
      <c r="K4253" s="242" t="s">
        <v>4729</v>
      </c>
      <c r="L4253" s="242" t="s">
        <v>4730</v>
      </c>
      <c r="M4253" s="242" t="s">
        <v>4816</v>
      </c>
      <c r="N4253" s="242"/>
      <c r="O4253" s="242" t="s">
        <v>18819</v>
      </c>
      <c r="P4253" s="242" t="s">
        <v>14128</v>
      </c>
      <c r="Q4253" s="242" t="s">
        <v>4733</v>
      </c>
    </row>
    <row r="4254" spans="1:17">
      <c r="A4254" s="242" t="s">
        <v>17245</v>
      </c>
      <c r="B4254" s="242" t="s">
        <v>14362</v>
      </c>
      <c r="C4254" s="242" t="s">
        <v>17246</v>
      </c>
      <c r="D4254" s="242"/>
      <c r="E4254" s="242" t="s">
        <v>14130</v>
      </c>
      <c r="F4254" s="242" t="s">
        <v>4742</v>
      </c>
      <c r="G4254" s="240">
        <v>60</v>
      </c>
      <c r="H4254" s="241">
        <v>0</v>
      </c>
      <c r="I4254" s="242" t="s">
        <v>4780</v>
      </c>
      <c r="J4254" s="242" t="s">
        <v>4781</v>
      </c>
      <c r="K4254" s="242" t="s">
        <v>4729</v>
      </c>
      <c r="L4254" s="242" t="s">
        <v>4730</v>
      </c>
      <c r="M4254" s="242" t="s">
        <v>4822</v>
      </c>
      <c r="N4254" s="242"/>
      <c r="O4254" s="242" t="s">
        <v>18819</v>
      </c>
      <c r="P4254" s="242" t="s">
        <v>14128</v>
      </c>
      <c r="Q4254" s="242" t="s">
        <v>4733</v>
      </c>
    </row>
    <row r="4255" spans="1:17">
      <c r="A4255" s="242" t="s">
        <v>17247</v>
      </c>
      <c r="B4255" s="242" t="s">
        <v>14365</v>
      </c>
      <c r="C4255" s="242" t="s">
        <v>17248</v>
      </c>
      <c r="D4255" s="242" t="s">
        <v>4742</v>
      </c>
      <c r="E4255" s="242" t="s">
        <v>14150</v>
      </c>
      <c r="F4255" s="242"/>
      <c r="G4255" s="240">
        <v>60</v>
      </c>
      <c r="H4255" s="241">
        <v>0</v>
      </c>
      <c r="I4255" s="242" t="s">
        <v>4842</v>
      </c>
      <c r="J4255" s="242" t="s">
        <v>4843</v>
      </c>
      <c r="K4255" s="242" t="s">
        <v>4729</v>
      </c>
      <c r="L4255" s="242" t="s">
        <v>4832</v>
      </c>
      <c r="M4255" s="242" t="s">
        <v>5194</v>
      </c>
      <c r="N4255" s="242"/>
      <c r="O4255" s="242" t="s">
        <v>18819</v>
      </c>
      <c r="P4255" s="242" t="s">
        <v>14128</v>
      </c>
      <c r="Q4255" s="242" t="s">
        <v>8494</v>
      </c>
    </row>
    <row r="4256" spans="1:17">
      <c r="A4256" s="242" t="s">
        <v>17249</v>
      </c>
      <c r="B4256" s="242" t="s">
        <v>14368</v>
      </c>
      <c r="C4256" s="242" t="s">
        <v>17250</v>
      </c>
      <c r="D4256" s="242" t="s">
        <v>4742</v>
      </c>
      <c r="E4256" s="242" t="s">
        <v>14150</v>
      </c>
      <c r="F4256" s="242"/>
      <c r="G4256" s="240">
        <v>60</v>
      </c>
      <c r="H4256" s="241">
        <v>0</v>
      </c>
      <c r="I4256" s="242" t="s">
        <v>4848</v>
      </c>
      <c r="J4256" s="242" t="s">
        <v>4849</v>
      </c>
      <c r="K4256" s="242" t="s">
        <v>4729</v>
      </c>
      <c r="L4256" s="242" t="s">
        <v>4832</v>
      </c>
      <c r="M4256" s="242" t="s">
        <v>6018</v>
      </c>
      <c r="N4256" s="242"/>
      <c r="O4256" s="242" t="s">
        <v>18819</v>
      </c>
      <c r="P4256" s="242" t="s">
        <v>14128</v>
      </c>
      <c r="Q4256" s="242" t="s">
        <v>8494</v>
      </c>
    </row>
    <row r="4257" spans="1:17">
      <c r="A4257" s="242" t="s">
        <v>17251</v>
      </c>
      <c r="B4257" s="242" t="s">
        <v>14368</v>
      </c>
      <c r="C4257" s="242" t="s">
        <v>17252</v>
      </c>
      <c r="D4257" s="242" t="s">
        <v>4742</v>
      </c>
      <c r="E4257" s="242" t="s">
        <v>14150</v>
      </c>
      <c r="F4257" s="242"/>
      <c r="G4257" s="240">
        <v>60</v>
      </c>
      <c r="H4257" s="241">
        <v>0</v>
      </c>
      <c r="I4257" s="242" t="s">
        <v>4830</v>
      </c>
      <c r="J4257" s="242" t="s">
        <v>4831</v>
      </c>
      <c r="K4257" s="242" t="s">
        <v>4729</v>
      </c>
      <c r="L4257" s="242" t="s">
        <v>4832</v>
      </c>
      <c r="M4257" s="242" t="s">
        <v>5158</v>
      </c>
      <c r="N4257" s="242"/>
      <c r="O4257" s="242" t="s">
        <v>18819</v>
      </c>
      <c r="P4257" s="242" t="s">
        <v>14128</v>
      </c>
      <c r="Q4257" s="242" t="s">
        <v>8494</v>
      </c>
    </row>
    <row r="4258" spans="1:17">
      <c r="A4258" s="242" t="s">
        <v>17253</v>
      </c>
      <c r="B4258" s="242" t="s">
        <v>14368</v>
      </c>
      <c r="C4258" s="242" t="s">
        <v>17254</v>
      </c>
      <c r="D4258" s="242" t="s">
        <v>4742</v>
      </c>
      <c r="E4258" s="242" t="s">
        <v>14150</v>
      </c>
      <c r="F4258" s="242"/>
      <c r="G4258" s="240">
        <v>60</v>
      </c>
      <c r="H4258" s="241">
        <v>0</v>
      </c>
      <c r="I4258" s="242" t="s">
        <v>9474</v>
      </c>
      <c r="J4258" s="242" t="s">
        <v>9475</v>
      </c>
      <c r="K4258" s="242" t="s">
        <v>4729</v>
      </c>
      <c r="L4258" s="242" t="s">
        <v>4832</v>
      </c>
      <c r="M4258" s="242" t="s">
        <v>5302</v>
      </c>
      <c r="N4258" s="242"/>
      <c r="O4258" s="242" t="s">
        <v>18819</v>
      </c>
      <c r="P4258" s="242" t="s">
        <v>14128</v>
      </c>
      <c r="Q4258" s="242" t="s">
        <v>8494</v>
      </c>
    </row>
    <row r="4259" spans="1:17">
      <c r="A4259" s="242" t="s">
        <v>17255</v>
      </c>
      <c r="B4259" s="242" t="s">
        <v>14368</v>
      </c>
      <c r="C4259" s="242" t="s">
        <v>17256</v>
      </c>
      <c r="D4259" s="242" t="s">
        <v>4742</v>
      </c>
      <c r="E4259" s="242" t="s">
        <v>14150</v>
      </c>
      <c r="F4259" s="242"/>
      <c r="G4259" s="240">
        <v>60</v>
      </c>
      <c r="H4259" s="241">
        <v>0</v>
      </c>
      <c r="I4259" s="242" t="s">
        <v>4848</v>
      </c>
      <c r="J4259" s="242" t="s">
        <v>4849</v>
      </c>
      <c r="K4259" s="242" t="s">
        <v>4729</v>
      </c>
      <c r="L4259" s="242" t="s">
        <v>4832</v>
      </c>
      <c r="M4259" s="242" t="s">
        <v>6018</v>
      </c>
      <c r="N4259" s="242"/>
      <c r="O4259" s="242" t="s">
        <v>18819</v>
      </c>
      <c r="P4259" s="242" t="s">
        <v>14128</v>
      </c>
      <c r="Q4259" s="242" t="s">
        <v>8494</v>
      </c>
    </row>
    <row r="4260" spans="1:17">
      <c r="A4260" s="242" t="s">
        <v>17257</v>
      </c>
      <c r="B4260" s="242" t="s">
        <v>14362</v>
      </c>
      <c r="C4260" s="242" t="s">
        <v>17258</v>
      </c>
      <c r="D4260" s="242"/>
      <c r="E4260" s="242" t="s">
        <v>14130</v>
      </c>
      <c r="F4260" s="242" t="s">
        <v>4742</v>
      </c>
      <c r="G4260" s="240">
        <v>60</v>
      </c>
      <c r="H4260" s="241">
        <v>0</v>
      </c>
      <c r="I4260" s="242" t="s">
        <v>4738</v>
      </c>
      <c r="J4260" s="242" t="s">
        <v>4739</v>
      </c>
      <c r="K4260" s="242" t="s">
        <v>4729</v>
      </c>
      <c r="L4260" s="242" t="s">
        <v>4730</v>
      </c>
      <c r="M4260" s="242" t="s">
        <v>4740</v>
      </c>
      <c r="N4260" s="242" t="s">
        <v>5506</v>
      </c>
      <c r="O4260" s="242" t="s">
        <v>18819</v>
      </c>
      <c r="P4260" s="242" t="s">
        <v>14128</v>
      </c>
      <c r="Q4260" s="242" t="s">
        <v>4733</v>
      </c>
    </row>
    <row r="4261" spans="1:17">
      <c r="A4261" s="242" t="s">
        <v>17259</v>
      </c>
      <c r="B4261" s="242" t="s">
        <v>14362</v>
      </c>
      <c r="C4261" s="242" t="s">
        <v>17260</v>
      </c>
      <c r="D4261" s="242"/>
      <c r="E4261" s="242" t="s">
        <v>14130</v>
      </c>
      <c r="F4261" s="242" t="s">
        <v>4742</v>
      </c>
      <c r="G4261" s="240">
        <v>60</v>
      </c>
      <c r="H4261" s="241">
        <v>0</v>
      </c>
      <c r="I4261" s="242" t="s">
        <v>4747</v>
      </c>
      <c r="J4261" s="242" t="s">
        <v>4748</v>
      </c>
      <c r="K4261" s="242" t="s">
        <v>4729</v>
      </c>
      <c r="L4261" s="242" t="s">
        <v>4730</v>
      </c>
      <c r="M4261" s="242" t="s">
        <v>4908</v>
      </c>
      <c r="N4261" s="242" t="s">
        <v>7699</v>
      </c>
      <c r="O4261" s="242" t="s">
        <v>18819</v>
      </c>
      <c r="P4261" s="242" t="s">
        <v>14128</v>
      </c>
      <c r="Q4261" s="242" t="s">
        <v>4733</v>
      </c>
    </row>
    <row r="4262" spans="1:17">
      <c r="A4262" s="242" t="s">
        <v>17261</v>
      </c>
      <c r="B4262" s="242" t="s">
        <v>14368</v>
      </c>
      <c r="C4262" s="242" t="s">
        <v>17262</v>
      </c>
      <c r="D4262" s="242" t="s">
        <v>4742</v>
      </c>
      <c r="E4262" s="242" t="s">
        <v>14150</v>
      </c>
      <c r="F4262" s="242"/>
      <c r="G4262" s="240">
        <v>60</v>
      </c>
      <c r="H4262" s="241">
        <v>0</v>
      </c>
      <c r="I4262" s="242" t="s">
        <v>9474</v>
      </c>
      <c r="J4262" s="242" t="s">
        <v>9475</v>
      </c>
      <c r="K4262" s="242" t="s">
        <v>4729</v>
      </c>
      <c r="L4262" s="242" t="s">
        <v>4832</v>
      </c>
      <c r="M4262" s="242" t="s">
        <v>13752</v>
      </c>
      <c r="N4262" s="242"/>
      <c r="O4262" s="242" t="s">
        <v>18819</v>
      </c>
      <c r="P4262" s="242" t="s">
        <v>14128</v>
      </c>
      <c r="Q4262" s="242" t="s">
        <v>8494</v>
      </c>
    </row>
    <row r="4263" spans="1:17">
      <c r="A4263" s="242" t="s">
        <v>17263</v>
      </c>
      <c r="B4263" s="242" t="s">
        <v>14362</v>
      </c>
      <c r="C4263" s="242" t="s">
        <v>17264</v>
      </c>
      <c r="D4263" s="242"/>
      <c r="E4263" s="242" t="s">
        <v>14130</v>
      </c>
      <c r="F4263" s="242" t="s">
        <v>4742</v>
      </c>
      <c r="G4263" s="240">
        <v>60</v>
      </c>
      <c r="H4263" s="241">
        <v>0</v>
      </c>
      <c r="I4263" s="242" t="s">
        <v>4808</v>
      </c>
      <c r="J4263" s="242" t="s">
        <v>4809</v>
      </c>
      <c r="K4263" s="242" t="s">
        <v>4729</v>
      </c>
      <c r="L4263" s="242" t="s">
        <v>4730</v>
      </c>
      <c r="M4263" s="242" t="s">
        <v>4810</v>
      </c>
      <c r="N4263" s="242"/>
      <c r="O4263" s="242" t="s">
        <v>18819</v>
      </c>
      <c r="P4263" s="242" t="s">
        <v>14128</v>
      </c>
      <c r="Q4263" s="242" t="s">
        <v>4733</v>
      </c>
    </row>
    <row r="4264" spans="1:17">
      <c r="A4264" s="242" t="s">
        <v>17265</v>
      </c>
      <c r="B4264" s="242" t="s">
        <v>14368</v>
      </c>
      <c r="C4264" s="242" t="s">
        <v>17266</v>
      </c>
      <c r="D4264" s="242" t="s">
        <v>4742</v>
      </c>
      <c r="E4264" s="242" t="s">
        <v>14150</v>
      </c>
      <c r="F4264" s="242"/>
      <c r="G4264" s="240">
        <v>60</v>
      </c>
      <c r="H4264" s="241">
        <v>0</v>
      </c>
      <c r="I4264" s="242" t="s">
        <v>4830</v>
      </c>
      <c r="J4264" s="242" t="s">
        <v>4831</v>
      </c>
      <c r="K4264" s="242" t="s">
        <v>4729</v>
      </c>
      <c r="L4264" s="242" t="s">
        <v>4832</v>
      </c>
      <c r="M4264" s="242" t="s">
        <v>4901</v>
      </c>
      <c r="N4264" s="242"/>
      <c r="O4264" s="242" t="s">
        <v>18819</v>
      </c>
      <c r="P4264" s="242" t="s">
        <v>14128</v>
      </c>
      <c r="Q4264" s="242" t="s">
        <v>8494</v>
      </c>
    </row>
    <row r="4265" spans="1:17">
      <c r="A4265" s="242" t="s">
        <v>17267</v>
      </c>
      <c r="B4265" s="242" t="s">
        <v>14362</v>
      </c>
      <c r="C4265" s="242" t="s">
        <v>17268</v>
      </c>
      <c r="D4265" s="242"/>
      <c r="E4265" s="242" t="s">
        <v>14130</v>
      </c>
      <c r="F4265" s="242" t="s">
        <v>4742</v>
      </c>
      <c r="G4265" s="240">
        <v>60</v>
      </c>
      <c r="H4265" s="241">
        <v>0</v>
      </c>
      <c r="I4265" s="242" t="s">
        <v>4738</v>
      </c>
      <c r="J4265" s="242" t="s">
        <v>4739</v>
      </c>
      <c r="K4265" s="242" t="s">
        <v>4729</v>
      </c>
      <c r="L4265" s="242" t="s">
        <v>4730</v>
      </c>
      <c r="M4265" s="242" t="s">
        <v>4740</v>
      </c>
      <c r="N4265" s="242" t="s">
        <v>5506</v>
      </c>
      <c r="O4265" s="242" t="s">
        <v>18819</v>
      </c>
      <c r="P4265" s="242" t="s">
        <v>14128</v>
      </c>
      <c r="Q4265" s="242" t="s">
        <v>4733</v>
      </c>
    </row>
    <row r="4266" spans="1:17">
      <c r="A4266" s="242" t="s">
        <v>17269</v>
      </c>
      <c r="B4266" s="242" t="s">
        <v>14368</v>
      </c>
      <c r="C4266" s="242" t="s">
        <v>17270</v>
      </c>
      <c r="D4266" s="242" t="s">
        <v>4742</v>
      </c>
      <c r="E4266" s="242" t="s">
        <v>14150</v>
      </c>
      <c r="F4266" s="242"/>
      <c r="G4266" s="240">
        <v>60</v>
      </c>
      <c r="H4266" s="241">
        <v>0</v>
      </c>
      <c r="I4266" s="242" t="s">
        <v>4830</v>
      </c>
      <c r="J4266" s="242" t="s">
        <v>4831</v>
      </c>
      <c r="K4266" s="242" t="s">
        <v>4729</v>
      </c>
      <c r="L4266" s="242" t="s">
        <v>4832</v>
      </c>
      <c r="M4266" s="242" t="s">
        <v>5222</v>
      </c>
      <c r="N4266" s="242"/>
      <c r="O4266" s="242" t="s">
        <v>18819</v>
      </c>
      <c r="P4266" s="242" t="s">
        <v>14128</v>
      </c>
      <c r="Q4266" s="242" t="s">
        <v>8494</v>
      </c>
    </row>
    <row r="4267" spans="1:17">
      <c r="A4267" s="242" t="s">
        <v>17271</v>
      </c>
      <c r="B4267" s="242" t="s">
        <v>14362</v>
      </c>
      <c r="C4267" s="242" t="s">
        <v>17272</v>
      </c>
      <c r="D4267" s="242"/>
      <c r="E4267" s="242" t="s">
        <v>14130</v>
      </c>
      <c r="F4267" s="242" t="s">
        <v>4742</v>
      </c>
      <c r="G4267" s="240">
        <v>60</v>
      </c>
      <c r="H4267" s="241">
        <v>0</v>
      </c>
      <c r="I4267" s="242" t="s">
        <v>4780</v>
      </c>
      <c r="J4267" s="242" t="s">
        <v>4781</v>
      </c>
      <c r="K4267" s="242" t="s">
        <v>4729</v>
      </c>
      <c r="L4267" s="242" t="s">
        <v>4730</v>
      </c>
      <c r="M4267" s="242" t="s">
        <v>4782</v>
      </c>
      <c r="N4267" s="242"/>
      <c r="O4267" s="242" t="s">
        <v>18819</v>
      </c>
      <c r="P4267" s="242" t="s">
        <v>14128</v>
      </c>
      <c r="Q4267" s="242" t="s">
        <v>4733</v>
      </c>
    </row>
    <row r="4268" spans="1:17">
      <c r="A4268" s="242" t="s">
        <v>17273</v>
      </c>
      <c r="B4268" s="242" t="s">
        <v>14365</v>
      </c>
      <c r="C4268" s="242" t="s">
        <v>17274</v>
      </c>
      <c r="D4268" s="242" t="s">
        <v>4742</v>
      </c>
      <c r="E4268" s="242" t="s">
        <v>14150</v>
      </c>
      <c r="F4268" s="242"/>
      <c r="G4268" s="240">
        <v>60</v>
      </c>
      <c r="H4268" s="241">
        <v>0</v>
      </c>
      <c r="I4268" s="242" t="s">
        <v>4842</v>
      </c>
      <c r="J4268" s="242" t="s">
        <v>4843</v>
      </c>
      <c r="K4268" s="242" t="s">
        <v>4729</v>
      </c>
      <c r="L4268" s="242" t="s">
        <v>4832</v>
      </c>
      <c r="M4268" s="242" t="s">
        <v>5264</v>
      </c>
      <c r="N4268" s="242"/>
      <c r="O4268" s="242" t="s">
        <v>18819</v>
      </c>
      <c r="P4268" s="242" t="s">
        <v>14128</v>
      </c>
      <c r="Q4268" s="242" t="s">
        <v>8494</v>
      </c>
    </row>
    <row r="4269" spans="1:17">
      <c r="A4269" s="242" t="s">
        <v>17275</v>
      </c>
      <c r="B4269" s="242" t="s">
        <v>14365</v>
      </c>
      <c r="C4269" s="242" t="s">
        <v>17276</v>
      </c>
      <c r="D4269" s="242" t="s">
        <v>4742</v>
      </c>
      <c r="E4269" s="242" t="s">
        <v>14150</v>
      </c>
      <c r="F4269" s="242"/>
      <c r="G4269" s="240">
        <v>60</v>
      </c>
      <c r="H4269" s="241">
        <v>0</v>
      </c>
      <c r="I4269" s="242" t="s">
        <v>4830</v>
      </c>
      <c r="J4269" s="242" t="s">
        <v>4831</v>
      </c>
      <c r="K4269" s="242" t="s">
        <v>4729</v>
      </c>
      <c r="L4269" s="242" t="s">
        <v>4832</v>
      </c>
      <c r="M4269" s="242" t="s">
        <v>9489</v>
      </c>
      <c r="N4269" s="242"/>
      <c r="O4269" s="242" t="s">
        <v>18819</v>
      </c>
      <c r="P4269" s="242" t="s">
        <v>14128</v>
      </c>
      <c r="Q4269" s="242" t="s">
        <v>8494</v>
      </c>
    </row>
    <row r="4270" spans="1:17">
      <c r="A4270" s="242" t="s">
        <v>17277</v>
      </c>
      <c r="B4270" s="242" t="s">
        <v>14362</v>
      </c>
      <c r="C4270" s="242" t="s">
        <v>17278</v>
      </c>
      <c r="D4270" s="242"/>
      <c r="E4270" s="242" t="s">
        <v>14130</v>
      </c>
      <c r="F4270" s="242" t="s">
        <v>4742</v>
      </c>
      <c r="G4270" s="240">
        <v>60</v>
      </c>
      <c r="H4270" s="241">
        <v>0</v>
      </c>
      <c r="I4270" s="242" t="s">
        <v>4747</v>
      </c>
      <c r="J4270" s="242" t="s">
        <v>4748</v>
      </c>
      <c r="K4270" s="242" t="s">
        <v>4729</v>
      </c>
      <c r="L4270" s="242" t="s">
        <v>4730</v>
      </c>
      <c r="M4270" s="242" t="s">
        <v>4749</v>
      </c>
      <c r="N4270" s="242"/>
      <c r="O4270" s="242" t="s">
        <v>18819</v>
      </c>
      <c r="P4270" s="242" t="s">
        <v>14128</v>
      </c>
      <c r="Q4270" s="242" t="s">
        <v>4733</v>
      </c>
    </row>
    <row r="4271" spans="1:17">
      <c r="A4271" s="242" t="s">
        <v>17279</v>
      </c>
      <c r="B4271" s="242" t="s">
        <v>14362</v>
      </c>
      <c r="C4271" s="242" t="s">
        <v>17280</v>
      </c>
      <c r="D4271" s="242"/>
      <c r="E4271" s="242" t="s">
        <v>14130</v>
      </c>
      <c r="F4271" s="242" t="s">
        <v>4742</v>
      </c>
      <c r="G4271" s="240">
        <v>60</v>
      </c>
      <c r="H4271" s="241">
        <v>0</v>
      </c>
      <c r="I4271" s="242" t="s">
        <v>4747</v>
      </c>
      <c r="J4271" s="242" t="s">
        <v>4748</v>
      </c>
      <c r="K4271" s="242" t="s">
        <v>4729</v>
      </c>
      <c r="L4271" s="242" t="s">
        <v>4730</v>
      </c>
      <c r="M4271" s="242" t="s">
        <v>4926</v>
      </c>
      <c r="N4271" s="242" t="s">
        <v>9731</v>
      </c>
      <c r="O4271" s="242" t="s">
        <v>18819</v>
      </c>
      <c r="P4271" s="242" t="s">
        <v>14128</v>
      </c>
      <c r="Q4271" s="242" t="s">
        <v>4733</v>
      </c>
    </row>
    <row r="4272" spans="1:17">
      <c r="A4272" s="242" t="s">
        <v>17281</v>
      </c>
      <c r="B4272" s="242" t="s">
        <v>14362</v>
      </c>
      <c r="C4272" s="242" t="s">
        <v>17282</v>
      </c>
      <c r="D4272" s="242"/>
      <c r="E4272" s="242" t="s">
        <v>14130</v>
      </c>
      <c r="F4272" s="242" t="s">
        <v>4742</v>
      </c>
      <c r="G4272" s="240">
        <v>60</v>
      </c>
      <c r="H4272" s="241">
        <v>0</v>
      </c>
      <c r="I4272" s="242" t="s">
        <v>4738</v>
      </c>
      <c r="J4272" s="242" t="s">
        <v>4739</v>
      </c>
      <c r="K4272" s="242" t="s">
        <v>4729</v>
      </c>
      <c r="L4272" s="242" t="s">
        <v>4730</v>
      </c>
      <c r="M4272" s="242" t="s">
        <v>4740</v>
      </c>
      <c r="N4272" s="242" t="s">
        <v>5506</v>
      </c>
      <c r="O4272" s="242" t="s">
        <v>18819</v>
      </c>
      <c r="P4272" s="242" t="s">
        <v>14128</v>
      </c>
      <c r="Q4272" s="242" t="s">
        <v>4733</v>
      </c>
    </row>
    <row r="4273" spans="1:17">
      <c r="A4273" s="242" t="s">
        <v>17283</v>
      </c>
      <c r="B4273" s="242" t="s">
        <v>14362</v>
      </c>
      <c r="C4273" s="242" t="s">
        <v>17284</v>
      </c>
      <c r="D4273" s="242"/>
      <c r="E4273" s="242" t="s">
        <v>14130</v>
      </c>
      <c r="F4273" s="242" t="s">
        <v>4742</v>
      </c>
      <c r="G4273" s="240">
        <v>60</v>
      </c>
      <c r="H4273" s="241">
        <v>0</v>
      </c>
      <c r="I4273" s="242" t="s">
        <v>4780</v>
      </c>
      <c r="J4273" s="242" t="s">
        <v>4781</v>
      </c>
      <c r="K4273" s="242" t="s">
        <v>4729</v>
      </c>
      <c r="L4273" s="242" t="s">
        <v>4730</v>
      </c>
      <c r="M4273" s="242" t="s">
        <v>4937</v>
      </c>
      <c r="N4273" s="242"/>
      <c r="O4273" s="242" t="s">
        <v>18819</v>
      </c>
      <c r="P4273" s="242" t="s">
        <v>14128</v>
      </c>
      <c r="Q4273" s="242" t="s">
        <v>4733</v>
      </c>
    </row>
    <row r="4274" spans="1:17">
      <c r="A4274" s="242" t="s">
        <v>17285</v>
      </c>
      <c r="B4274" s="242" t="s">
        <v>17286</v>
      </c>
      <c r="C4274" s="242" t="s">
        <v>17287</v>
      </c>
      <c r="D4274" s="242"/>
      <c r="E4274" s="242" t="s">
        <v>14360</v>
      </c>
      <c r="F4274" s="242"/>
      <c r="G4274" s="240">
        <v>60</v>
      </c>
      <c r="H4274" s="241">
        <v>0</v>
      </c>
      <c r="I4274" s="242" t="s">
        <v>4775</v>
      </c>
      <c r="J4274" s="242" t="s">
        <v>4776</v>
      </c>
      <c r="K4274" s="242" t="s">
        <v>4729</v>
      </c>
      <c r="L4274" s="242" t="s">
        <v>5039</v>
      </c>
      <c r="M4274" s="242" t="s">
        <v>4798</v>
      </c>
      <c r="N4274" s="242"/>
      <c r="O4274" s="242" t="s">
        <v>18819</v>
      </c>
      <c r="P4274" s="242" t="s">
        <v>14128</v>
      </c>
      <c r="Q4274" s="242" t="s">
        <v>4733</v>
      </c>
    </row>
    <row r="4275" spans="1:17">
      <c r="A4275" s="242" t="s">
        <v>17288</v>
      </c>
      <c r="B4275" s="242" t="s">
        <v>14362</v>
      </c>
      <c r="C4275" s="242" t="s">
        <v>17289</v>
      </c>
      <c r="D4275" s="242"/>
      <c r="E4275" s="242" t="s">
        <v>14130</v>
      </c>
      <c r="F4275" s="242" t="s">
        <v>4742</v>
      </c>
      <c r="G4275" s="240">
        <v>60</v>
      </c>
      <c r="H4275" s="241">
        <v>0</v>
      </c>
      <c r="I4275" s="242" t="s">
        <v>4780</v>
      </c>
      <c r="J4275" s="242" t="s">
        <v>4781</v>
      </c>
      <c r="K4275" s="242" t="s">
        <v>4729</v>
      </c>
      <c r="L4275" s="242" t="s">
        <v>4730</v>
      </c>
      <c r="M4275" s="242" t="s">
        <v>4937</v>
      </c>
      <c r="N4275" s="242"/>
      <c r="O4275" s="242" t="s">
        <v>18819</v>
      </c>
      <c r="P4275" s="242" t="s">
        <v>14128</v>
      </c>
      <c r="Q4275" s="242" t="s">
        <v>4733</v>
      </c>
    </row>
    <row r="4276" spans="1:17">
      <c r="A4276" s="242" t="s">
        <v>17290</v>
      </c>
      <c r="B4276" s="242" t="s">
        <v>14368</v>
      </c>
      <c r="C4276" s="242" t="s">
        <v>17291</v>
      </c>
      <c r="D4276" s="242" t="s">
        <v>4742</v>
      </c>
      <c r="E4276" s="242" t="s">
        <v>14150</v>
      </c>
      <c r="F4276" s="242"/>
      <c r="G4276" s="240">
        <v>60</v>
      </c>
      <c r="H4276" s="241">
        <v>0</v>
      </c>
      <c r="I4276" s="242" t="s">
        <v>4830</v>
      </c>
      <c r="J4276" s="242" t="s">
        <v>4831</v>
      </c>
      <c r="K4276" s="242" t="s">
        <v>4729</v>
      </c>
      <c r="L4276" s="242" t="s">
        <v>4832</v>
      </c>
      <c r="M4276" s="242" t="s">
        <v>4901</v>
      </c>
      <c r="N4276" s="242"/>
      <c r="O4276" s="242" t="s">
        <v>18819</v>
      </c>
      <c r="P4276" s="242" t="s">
        <v>14128</v>
      </c>
      <c r="Q4276" s="242" t="s">
        <v>8494</v>
      </c>
    </row>
    <row r="4277" spans="1:17">
      <c r="A4277" s="242" t="s">
        <v>17292</v>
      </c>
      <c r="B4277" s="242" t="s">
        <v>14368</v>
      </c>
      <c r="C4277" s="242" t="s">
        <v>17293</v>
      </c>
      <c r="D4277" s="242" t="s">
        <v>4742</v>
      </c>
      <c r="E4277" s="242" t="s">
        <v>14150</v>
      </c>
      <c r="F4277" s="242"/>
      <c r="G4277" s="240">
        <v>60</v>
      </c>
      <c r="H4277" s="241">
        <v>0</v>
      </c>
      <c r="I4277" s="242" t="s">
        <v>9474</v>
      </c>
      <c r="J4277" s="242" t="s">
        <v>9475</v>
      </c>
      <c r="K4277" s="242" t="s">
        <v>4729</v>
      </c>
      <c r="L4277" s="242" t="s">
        <v>4832</v>
      </c>
      <c r="M4277" s="242" t="s">
        <v>5212</v>
      </c>
      <c r="N4277" s="242"/>
      <c r="O4277" s="242" t="s">
        <v>18819</v>
      </c>
      <c r="P4277" s="242" t="s">
        <v>14128</v>
      </c>
      <c r="Q4277" s="242" t="s">
        <v>8494</v>
      </c>
    </row>
    <row r="4278" spans="1:17">
      <c r="A4278" s="242" t="s">
        <v>17294</v>
      </c>
      <c r="B4278" s="242" t="s">
        <v>14368</v>
      </c>
      <c r="C4278" s="242" t="s">
        <v>17295</v>
      </c>
      <c r="D4278" s="242" t="s">
        <v>4742</v>
      </c>
      <c r="E4278" s="242" t="s">
        <v>14150</v>
      </c>
      <c r="F4278" s="242"/>
      <c r="G4278" s="240">
        <v>60</v>
      </c>
      <c r="H4278" s="241">
        <v>0</v>
      </c>
      <c r="I4278" s="242" t="s">
        <v>4830</v>
      </c>
      <c r="J4278" s="242" t="s">
        <v>4831</v>
      </c>
      <c r="K4278" s="242" t="s">
        <v>4729</v>
      </c>
      <c r="L4278" s="242" t="s">
        <v>4832</v>
      </c>
      <c r="M4278" s="242" t="s">
        <v>5283</v>
      </c>
      <c r="N4278" s="242"/>
      <c r="O4278" s="242" t="s">
        <v>18819</v>
      </c>
      <c r="P4278" s="242" t="s">
        <v>14128</v>
      </c>
      <c r="Q4278" s="242" t="s">
        <v>8494</v>
      </c>
    </row>
    <row r="4279" spans="1:17">
      <c r="A4279" s="242" t="s">
        <v>17296</v>
      </c>
      <c r="B4279" s="242" t="s">
        <v>14368</v>
      </c>
      <c r="C4279" s="242" t="s">
        <v>17297</v>
      </c>
      <c r="D4279" s="242" t="s">
        <v>4742</v>
      </c>
      <c r="E4279" s="242" t="s">
        <v>15142</v>
      </c>
      <c r="F4279" s="242"/>
      <c r="G4279" s="240">
        <v>60</v>
      </c>
      <c r="H4279" s="241">
        <v>0</v>
      </c>
      <c r="I4279" s="242" t="s">
        <v>4830</v>
      </c>
      <c r="J4279" s="242" t="s">
        <v>4831</v>
      </c>
      <c r="K4279" s="242" t="s">
        <v>4729</v>
      </c>
      <c r="L4279" s="242" t="s">
        <v>4832</v>
      </c>
      <c r="M4279" s="242" t="s">
        <v>10967</v>
      </c>
      <c r="N4279" s="242"/>
      <c r="O4279" s="242" t="s">
        <v>18819</v>
      </c>
      <c r="P4279" s="242" t="s">
        <v>14128</v>
      </c>
      <c r="Q4279" s="242" t="s">
        <v>8494</v>
      </c>
    </row>
    <row r="4280" spans="1:17">
      <c r="A4280" s="242" t="s">
        <v>17298</v>
      </c>
      <c r="B4280" s="242" t="s">
        <v>14368</v>
      </c>
      <c r="C4280" s="242" t="s">
        <v>17299</v>
      </c>
      <c r="D4280" s="242" t="s">
        <v>4742</v>
      </c>
      <c r="E4280" s="242" t="s">
        <v>14150</v>
      </c>
      <c r="F4280" s="242"/>
      <c r="G4280" s="240">
        <v>60</v>
      </c>
      <c r="H4280" s="241">
        <v>0</v>
      </c>
      <c r="I4280" s="242" t="s">
        <v>4842</v>
      </c>
      <c r="J4280" s="242" t="s">
        <v>4843</v>
      </c>
      <c r="K4280" s="242" t="s">
        <v>4729</v>
      </c>
      <c r="L4280" s="242" t="s">
        <v>4832</v>
      </c>
      <c r="M4280" s="242" t="s">
        <v>5202</v>
      </c>
      <c r="N4280" s="242"/>
      <c r="O4280" s="242" t="s">
        <v>18819</v>
      </c>
      <c r="P4280" s="242" t="s">
        <v>14128</v>
      </c>
      <c r="Q4280" s="242" t="s">
        <v>8494</v>
      </c>
    </row>
    <row r="4281" spans="1:17">
      <c r="A4281" s="242" t="s">
        <v>17300</v>
      </c>
      <c r="B4281" s="242" t="s">
        <v>14368</v>
      </c>
      <c r="C4281" s="242" t="s">
        <v>17301</v>
      </c>
      <c r="D4281" s="242" t="s">
        <v>4742</v>
      </c>
      <c r="E4281" s="242" t="s">
        <v>14150</v>
      </c>
      <c r="F4281" s="242"/>
      <c r="G4281" s="240">
        <v>60</v>
      </c>
      <c r="H4281" s="241">
        <v>0</v>
      </c>
      <c r="I4281" s="242" t="s">
        <v>4830</v>
      </c>
      <c r="J4281" s="242" t="s">
        <v>4831</v>
      </c>
      <c r="K4281" s="242" t="s">
        <v>4729</v>
      </c>
      <c r="L4281" s="242" t="s">
        <v>4832</v>
      </c>
      <c r="M4281" s="242" t="s">
        <v>5283</v>
      </c>
      <c r="N4281" s="242"/>
      <c r="O4281" s="242" t="s">
        <v>18819</v>
      </c>
      <c r="P4281" s="242" t="s">
        <v>14128</v>
      </c>
      <c r="Q4281" s="242" t="s">
        <v>8494</v>
      </c>
    </row>
    <row r="4282" spans="1:17">
      <c r="A4282" s="242" t="s">
        <v>17302</v>
      </c>
      <c r="B4282" s="242" t="s">
        <v>14388</v>
      </c>
      <c r="C4282" s="242" t="s">
        <v>17303</v>
      </c>
      <c r="D4282" s="242"/>
      <c r="E4282" s="242" t="s">
        <v>14130</v>
      </c>
      <c r="F4282" s="242" t="s">
        <v>4742</v>
      </c>
      <c r="G4282" s="240">
        <v>60</v>
      </c>
      <c r="H4282" s="241">
        <v>0</v>
      </c>
      <c r="I4282" s="242" t="s">
        <v>4808</v>
      </c>
      <c r="J4282" s="242" t="s">
        <v>4809</v>
      </c>
      <c r="K4282" s="242" t="s">
        <v>4729</v>
      </c>
      <c r="L4282" s="242" t="s">
        <v>4730</v>
      </c>
      <c r="M4282" s="242" t="s">
        <v>4731</v>
      </c>
      <c r="N4282" s="242"/>
      <c r="O4282" s="242" t="s">
        <v>18819</v>
      </c>
      <c r="P4282" s="242" t="s">
        <v>14128</v>
      </c>
      <c r="Q4282" s="242" t="s">
        <v>4733</v>
      </c>
    </row>
    <row r="4283" spans="1:17">
      <c r="A4283" s="242" t="s">
        <v>17304</v>
      </c>
      <c r="B4283" s="242" t="s">
        <v>14362</v>
      </c>
      <c r="C4283" s="242" t="s">
        <v>17305</v>
      </c>
      <c r="D4283" s="242"/>
      <c r="E4283" s="242" t="s">
        <v>14130</v>
      </c>
      <c r="F4283" s="242" t="s">
        <v>4742</v>
      </c>
      <c r="G4283" s="240">
        <v>60</v>
      </c>
      <c r="H4283" s="241">
        <v>0</v>
      </c>
      <c r="I4283" s="242" t="s">
        <v>4738</v>
      </c>
      <c r="J4283" s="242" t="s">
        <v>4739</v>
      </c>
      <c r="K4283" s="242" t="s">
        <v>4729</v>
      </c>
      <c r="L4283" s="242" t="s">
        <v>4730</v>
      </c>
      <c r="M4283" s="242" t="s">
        <v>4740</v>
      </c>
      <c r="N4283" s="242" t="s">
        <v>5506</v>
      </c>
      <c r="O4283" s="242" t="s">
        <v>18819</v>
      </c>
      <c r="P4283" s="242" t="s">
        <v>14128</v>
      </c>
      <c r="Q4283" s="242" t="s">
        <v>4733</v>
      </c>
    </row>
    <row r="4284" spans="1:17">
      <c r="A4284" s="242" t="s">
        <v>17306</v>
      </c>
      <c r="B4284" s="242" t="s">
        <v>14362</v>
      </c>
      <c r="C4284" s="242" t="s">
        <v>17307</v>
      </c>
      <c r="D4284" s="242"/>
      <c r="E4284" s="242" t="s">
        <v>14130</v>
      </c>
      <c r="F4284" s="242" t="s">
        <v>4742</v>
      </c>
      <c r="G4284" s="240">
        <v>60</v>
      </c>
      <c r="H4284" s="241">
        <v>0</v>
      </c>
      <c r="I4284" s="242" t="s">
        <v>4747</v>
      </c>
      <c r="J4284" s="242" t="s">
        <v>4748</v>
      </c>
      <c r="K4284" s="242" t="s">
        <v>4729</v>
      </c>
      <c r="L4284" s="242" t="s">
        <v>4730</v>
      </c>
      <c r="M4284" s="242" t="s">
        <v>4759</v>
      </c>
      <c r="N4284" s="242"/>
      <c r="O4284" s="242" t="s">
        <v>18819</v>
      </c>
      <c r="P4284" s="242" t="s">
        <v>14128</v>
      </c>
      <c r="Q4284" s="242" t="s">
        <v>4733</v>
      </c>
    </row>
    <row r="4285" spans="1:17">
      <c r="A4285" s="242" t="s">
        <v>17308</v>
      </c>
      <c r="B4285" s="242" t="s">
        <v>14368</v>
      </c>
      <c r="C4285" s="242" t="s">
        <v>17309</v>
      </c>
      <c r="D4285" s="242" t="s">
        <v>4742</v>
      </c>
      <c r="E4285" s="242" t="s">
        <v>14150</v>
      </c>
      <c r="F4285" s="242"/>
      <c r="G4285" s="240">
        <v>60</v>
      </c>
      <c r="H4285" s="241">
        <v>0</v>
      </c>
      <c r="I4285" s="242" t="s">
        <v>9474</v>
      </c>
      <c r="J4285" s="242" t="s">
        <v>9475</v>
      </c>
      <c r="K4285" s="242" t="s">
        <v>4729</v>
      </c>
      <c r="L4285" s="242" t="s">
        <v>4832</v>
      </c>
      <c r="M4285" s="242" t="s">
        <v>15509</v>
      </c>
      <c r="N4285" s="242"/>
      <c r="O4285" s="242" t="s">
        <v>18819</v>
      </c>
      <c r="P4285" s="242" t="s">
        <v>14128</v>
      </c>
      <c r="Q4285" s="242" t="s">
        <v>8494</v>
      </c>
    </row>
    <row r="4286" spans="1:17">
      <c r="A4286" s="242" t="s">
        <v>17310</v>
      </c>
      <c r="B4286" s="242" t="s">
        <v>14922</v>
      </c>
      <c r="C4286" s="242" t="s">
        <v>17311</v>
      </c>
      <c r="D4286" s="242"/>
      <c r="E4286" s="242" t="s">
        <v>14130</v>
      </c>
      <c r="F4286" s="242" t="s">
        <v>4742</v>
      </c>
      <c r="G4286" s="240">
        <v>60</v>
      </c>
      <c r="H4286" s="241">
        <v>0</v>
      </c>
      <c r="I4286" s="242" t="s">
        <v>4738</v>
      </c>
      <c r="J4286" s="242" t="s">
        <v>4739</v>
      </c>
      <c r="K4286" s="242" t="s">
        <v>4729</v>
      </c>
      <c r="L4286" s="242" t="s">
        <v>4730</v>
      </c>
      <c r="M4286" s="242" t="s">
        <v>6396</v>
      </c>
      <c r="N4286" s="242"/>
      <c r="O4286" s="242" t="s">
        <v>18819</v>
      </c>
      <c r="P4286" s="242" t="s">
        <v>14128</v>
      </c>
      <c r="Q4286" s="242" t="s">
        <v>4733</v>
      </c>
    </row>
    <row r="4287" spans="1:17">
      <c r="A4287" s="242" t="s">
        <v>17312</v>
      </c>
      <c r="B4287" s="242" t="s">
        <v>14368</v>
      </c>
      <c r="C4287" s="242" t="s">
        <v>17313</v>
      </c>
      <c r="D4287" s="242" t="s">
        <v>4742</v>
      </c>
      <c r="E4287" s="242" t="s">
        <v>14150</v>
      </c>
      <c r="F4287" s="242"/>
      <c r="G4287" s="240">
        <v>60</v>
      </c>
      <c r="H4287" s="241">
        <v>0</v>
      </c>
      <c r="I4287" s="242" t="s">
        <v>4842</v>
      </c>
      <c r="J4287" s="242" t="s">
        <v>4843</v>
      </c>
      <c r="K4287" s="242" t="s">
        <v>4729</v>
      </c>
      <c r="L4287" s="242" t="s">
        <v>4832</v>
      </c>
      <c r="M4287" s="242" t="s">
        <v>5194</v>
      </c>
      <c r="N4287" s="242"/>
      <c r="O4287" s="242" t="s">
        <v>18819</v>
      </c>
      <c r="P4287" s="242" t="s">
        <v>14128</v>
      </c>
      <c r="Q4287" s="242" t="s">
        <v>8494</v>
      </c>
    </row>
    <row r="4288" spans="1:17">
      <c r="A4288" s="242" t="s">
        <v>17314</v>
      </c>
      <c r="B4288" s="242" t="s">
        <v>14362</v>
      </c>
      <c r="C4288" s="242" t="s">
        <v>17315</v>
      </c>
      <c r="D4288" s="242"/>
      <c r="E4288" s="242" t="s">
        <v>14130</v>
      </c>
      <c r="F4288" s="242" t="s">
        <v>4742</v>
      </c>
      <c r="G4288" s="240">
        <v>60</v>
      </c>
      <c r="H4288" s="241">
        <v>0</v>
      </c>
      <c r="I4288" s="242" t="s">
        <v>4808</v>
      </c>
      <c r="J4288" s="242" t="s">
        <v>4809</v>
      </c>
      <c r="K4288" s="242" t="s">
        <v>4729</v>
      </c>
      <c r="L4288" s="242" t="s">
        <v>4730</v>
      </c>
      <c r="M4288" s="242" t="s">
        <v>5087</v>
      </c>
      <c r="N4288" s="242"/>
      <c r="O4288" s="242" t="s">
        <v>18819</v>
      </c>
      <c r="P4288" s="242" t="s">
        <v>14128</v>
      </c>
      <c r="Q4288" s="242" t="s">
        <v>4733</v>
      </c>
    </row>
    <row r="4289" spans="1:17">
      <c r="A4289" s="242" t="s">
        <v>17316</v>
      </c>
      <c r="B4289" s="242" t="s">
        <v>14362</v>
      </c>
      <c r="C4289" s="242" t="s">
        <v>17317</v>
      </c>
      <c r="D4289" s="242"/>
      <c r="E4289" s="242" t="s">
        <v>14130</v>
      </c>
      <c r="F4289" s="242" t="s">
        <v>4742</v>
      </c>
      <c r="G4289" s="240">
        <v>60</v>
      </c>
      <c r="H4289" s="241">
        <v>0</v>
      </c>
      <c r="I4289" s="242" t="s">
        <v>4808</v>
      </c>
      <c r="J4289" s="242" t="s">
        <v>4809</v>
      </c>
      <c r="K4289" s="242" t="s">
        <v>4729</v>
      </c>
      <c r="L4289" s="242" t="s">
        <v>4730</v>
      </c>
      <c r="M4289" s="242" t="s">
        <v>4810</v>
      </c>
      <c r="N4289" s="242"/>
      <c r="O4289" s="242" t="s">
        <v>18819</v>
      </c>
      <c r="P4289" s="242" t="s">
        <v>14128</v>
      </c>
      <c r="Q4289" s="242" t="s">
        <v>4733</v>
      </c>
    </row>
    <row r="4290" spans="1:17">
      <c r="A4290" s="242" t="s">
        <v>17318</v>
      </c>
      <c r="B4290" s="242" t="s">
        <v>14922</v>
      </c>
      <c r="C4290" s="242" t="s">
        <v>17319</v>
      </c>
      <c r="D4290" s="242"/>
      <c r="E4290" s="242" t="s">
        <v>14130</v>
      </c>
      <c r="F4290" s="242" t="s">
        <v>4742</v>
      </c>
      <c r="G4290" s="240">
        <v>60</v>
      </c>
      <c r="H4290" s="241">
        <v>0</v>
      </c>
      <c r="I4290" s="242" t="s">
        <v>4738</v>
      </c>
      <c r="J4290" s="242" t="s">
        <v>4739</v>
      </c>
      <c r="K4290" s="242" t="s">
        <v>4729</v>
      </c>
      <c r="L4290" s="242" t="s">
        <v>4730</v>
      </c>
      <c r="M4290" s="242" t="s">
        <v>6396</v>
      </c>
      <c r="N4290" s="242"/>
      <c r="O4290" s="242" t="s">
        <v>18819</v>
      </c>
      <c r="P4290" s="242" t="s">
        <v>14128</v>
      </c>
      <c r="Q4290" s="242" t="s">
        <v>4733</v>
      </c>
    </row>
    <row r="4291" spans="1:17">
      <c r="A4291" s="242" t="s">
        <v>17320</v>
      </c>
      <c r="B4291" s="242" t="s">
        <v>14362</v>
      </c>
      <c r="C4291" s="242" t="s">
        <v>17321</v>
      </c>
      <c r="D4291" s="242"/>
      <c r="E4291" s="242" t="s">
        <v>14130</v>
      </c>
      <c r="F4291" s="242" t="s">
        <v>4742</v>
      </c>
      <c r="G4291" s="240">
        <v>60</v>
      </c>
      <c r="H4291" s="241">
        <v>0</v>
      </c>
      <c r="I4291" s="242" t="s">
        <v>4808</v>
      </c>
      <c r="J4291" s="242" t="s">
        <v>4809</v>
      </c>
      <c r="K4291" s="242" t="s">
        <v>4729</v>
      </c>
      <c r="L4291" s="242" t="s">
        <v>4730</v>
      </c>
      <c r="M4291" s="242" t="s">
        <v>4810</v>
      </c>
      <c r="N4291" s="242"/>
      <c r="O4291" s="242" t="s">
        <v>18819</v>
      </c>
      <c r="P4291" s="242" t="s">
        <v>14128</v>
      </c>
      <c r="Q4291" s="242" t="s">
        <v>4733</v>
      </c>
    </row>
    <row r="4292" spans="1:17">
      <c r="A4292" s="242" t="s">
        <v>17322</v>
      </c>
      <c r="B4292" s="242" t="s">
        <v>14362</v>
      </c>
      <c r="C4292" s="242" t="s">
        <v>17323</v>
      </c>
      <c r="D4292" s="242"/>
      <c r="E4292" s="242" t="s">
        <v>14130</v>
      </c>
      <c r="F4292" s="242" t="s">
        <v>4742</v>
      </c>
      <c r="G4292" s="240">
        <v>60</v>
      </c>
      <c r="H4292" s="241">
        <v>0</v>
      </c>
      <c r="I4292" s="242" t="s">
        <v>4747</v>
      </c>
      <c r="J4292" s="242" t="s">
        <v>4748</v>
      </c>
      <c r="K4292" s="242" t="s">
        <v>4729</v>
      </c>
      <c r="L4292" s="242" t="s">
        <v>4730</v>
      </c>
      <c r="M4292" s="242" t="s">
        <v>4908</v>
      </c>
      <c r="N4292" s="242" t="s">
        <v>4909</v>
      </c>
      <c r="O4292" s="242" t="s">
        <v>18819</v>
      </c>
      <c r="P4292" s="242" t="s">
        <v>14128</v>
      </c>
      <c r="Q4292" s="242" t="s">
        <v>4733</v>
      </c>
    </row>
    <row r="4293" spans="1:17">
      <c r="A4293" s="242" t="s">
        <v>17324</v>
      </c>
      <c r="B4293" s="242" t="s">
        <v>14368</v>
      </c>
      <c r="C4293" s="242" t="s">
        <v>17325</v>
      </c>
      <c r="D4293" s="242" t="s">
        <v>4742</v>
      </c>
      <c r="E4293" s="242" t="s">
        <v>14150</v>
      </c>
      <c r="F4293" s="242"/>
      <c r="G4293" s="240">
        <v>60</v>
      </c>
      <c r="H4293" s="241">
        <v>0</v>
      </c>
      <c r="I4293" s="242" t="s">
        <v>9474</v>
      </c>
      <c r="J4293" s="242" t="s">
        <v>9475</v>
      </c>
      <c r="K4293" s="242" t="s">
        <v>4729</v>
      </c>
      <c r="L4293" s="242" t="s">
        <v>4832</v>
      </c>
      <c r="M4293" s="242" t="s">
        <v>13746</v>
      </c>
      <c r="N4293" s="242"/>
      <c r="O4293" s="242" t="s">
        <v>18819</v>
      </c>
      <c r="P4293" s="242" t="s">
        <v>14128</v>
      </c>
      <c r="Q4293" s="242" t="s">
        <v>8494</v>
      </c>
    </row>
    <row r="4294" spans="1:17">
      <c r="A4294" s="242" t="s">
        <v>17326</v>
      </c>
      <c r="B4294" s="242" t="s">
        <v>14368</v>
      </c>
      <c r="C4294" s="242" t="s">
        <v>17327</v>
      </c>
      <c r="D4294" s="242" t="s">
        <v>4742</v>
      </c>
      <c r="E4294" s="242" t="s">
        <v>14150</v>
      </c>
      <c r="F4294" s="242"/>
      <c r="G4294" s="240">
        <v>60</v>
      </c>
      <c r="H4294" s="241">
        <v>0</v>
      </c>
      <c r="I4294" s="242" t="s">
        <v>4842</v>
      </c>
      <c r="J4294" s="242" t="s">
        <v>4843</v>
      </c>
      <c r="K4294" s="242" t="s">
        <v>4729</v>
      </c>
      <c r="L4294" s="242" t="s">
        <v>4832</v>
      </c>
      <c r="M4294" s="242" t="s">
        <v>5202</v>
      </c>
      <c r="N4294" s="242"/>
      <c r="O4294" s="242" t="s">
        <v>18819</v>
      </c>
      <c r="P4294" s="242" t="s">
        <v>14128</v>
      </c>
      <c r="Q4294" s="242" t="s">
        <v>8494</v>
      </c>
    </row>
    <row r="4295" spans="1:17">
      <c r="A4295" s="242" t="s">
        <v>17328</v>
      </c>
      <c r="B4295" s="242" t="s">
        <v>14368</v>
      </c>
      <c r="C4295" s="242" t="s">
        <v>17329</v>
      </c>
      <c r="D4295" s="242" t="s">
        <v>4742</v>
      </c>
      <c r="E4295" s="242" t="s">
        <v>14150</v>
      </c>
      <c r="F4295" s="242"/>
      <c r="G4295" s="240">
        <v>60</v>
      </c>
      <c r="H4295" s="241">
        <v>0</v>
      </c>
      <c r="I4295" s="242" t="s">
        <v>4842</v>
      </c>
      <c r="J4295" s="242" t="s">
        <v>4843</v>
      </c>
      <c r="K4295" s="242" t="s">
        <v>4729</v>
      </c>
      <c r="L4295" s="242" t="s">
        <v>4832</v>
      </c>
      <c r="M4295" s="242" t="s">
        <v>5194</v>
      </c>
      <c r="N4295" s="242"/>
      <c r="O4295" s="242" t="s">
        <v>18819</v>
      </c>
      <c r="P4295" s="242" t="s">
        <v>14128</v>
      </c>
      <c r="Q4295" s="242" t="s">
        <v>8494</v>
      </c>
    </row>
    <row r="4296" spans="1:17">
      <c r="A4296" s="242" t="s">
        <v>17330</v>
      </c>
      <c r="B4296" s="242" t="s">
        <v>14368</v>
      </c>
      <c r="C4296" s="242" t="s">
        <v>17331</v>
      </c>
      <c r="D4296" s="242" t="s">
        <v>4742</v>
      </c>
      <c r="E4296" s="242" t="s">
        <v>14150</v>
      </c>
      <c r="F4296" s="242"/>
      <c r="G4296" s="240">
        <v>60</v>
      </c>
      <c r="H4296" s="241">
        <v>0</v>
      </c>
      <c r="I4296" s="242" t="s">
        <v>9474</v>
      </c>
      <c r="J4296" s="242" t="s">
        <v>9475</v>
      </c>
      <c r="K4296" s="242" t="s">
        <v>4729</v>
      </c>
      <c r="L4296" s="242" t="s">
        <v>4832</v>
      </c>
      <c r="M4296" s="242" t="s">
        <v>15509</v>
      </c>
      <c r="N4296" s="242"/>
      <c r="O4296" s="242" t="s">
        <v>18819</v>
      </c>
      <c r="P4296" s="242" t="s">
        <v>14128</v>
      </c>
      <c r="Q4296" s="242" t="s">
        <v>8494</v>
      </c>
    </row>
    <row r="4297" spans="1:17">
      <c r="A4297" s="242" t="s">
        <v>17332</v>
      </c>
      <c r="B4297" s="242" t="s">
        <v>14368</v>
      </c>
      <c r="C4297" s="242" t="s">
        <v>17333</v>
      </c>
      <c r="D4297" s="242" t="s">
        <v>4742</v>
      </c>
      <c r="E4297" s="242" t="s">
        <v>14150</v>
      </c>
      <c r="F4297" s="242"/>
      <c r="G4297" s="240">
        <v>60</v>
      </c>
      <c r="H4297" s="241">
        <v>0</v>
      </c>
      <c r="I4297" s="242" t="s">
        <v>9474</v>
      </c>
      <c r="J4297" s="242" t="s">
        <v>9475</v>
      </c>
      <c r="K4297" s="242" t="s">
        <v>4729</v>
      </c>
      <c r="L4297" s="242" t="s">
        <v>4832</v>
      </c>
      <c r="M4297" s="242" t="s">
        <v>5336</v>
      </c>
      <c r="N4297" s="242"/>
      <c r="O4297" s="242" t="s">
        <v>18819</v>
      </c>
      <c r="P4297" s="242" t="s">
        <v>14128</v>
      </c>
      <c r="Q4297" s="242" t="s">
        <v>8494</v>
      </c>
    </row>
    <row r="4298" spans="1:17">
      <c r="A4298" s="242" t="s">
        <v>17334</v>
      </c>
      <c r="B4298" s="242" t="s">
        <v>14379</v>
      </c>
      <c r="C4298" s="242" t="s">
        <v>17335</v>
      </c>
      <c r="D4298" s="242" t="s">
        <v>4742</v>
      </c>
      <c r="E4298" s="242" t="s">
        <v>14150</v>
      </c>
      <c r="F4298" s="242"/>
      <c r="G4298" s="240">
        <v>60</v>
      </c>
      <c r="H4298" s="241">
        <v>0</v>
      </c>
      <c r="I4298" s="242" t="s">
        <v>9474</v>
      </c>
      <c r="J4298" s="242" t="s">
        <v>9475</v>
      </c>
      <c r="K4298" s="242" t="s">
        <v>4729</v>
      </c>
      <c r="L4298" s="242" t="s">
        <v>4832</v>
      </c>
      <c r="M4298" s="242" t="s">
        <v>13746</v>
      </c>
      <c r="N4298" s="242"/>
      <c r="O4298" s="242" t="s">
        <v>18819</v>
      </c>
      <c r="P4298" s="242" t="s">
        <v>14128</v>
      </c>
      <c r="Q4298" s="242" t="s">
        <v>8494</v>
      </c>
    </row>
    <row r="4299" spans="1:17">
      <c r="A4299" s="242" t="s">
        <v>17336</v>
      </c>
      <c r="B4299" s="242" t="s">
        <v>14362</v>
      </c>
      <c r="C4299" s="242" t="s">
        <v>17337</v>
      </c>
      <c r="D4299" s="242"/>
      <c r="E4299" s="242" t="s">
        <v>14130</v>
      </c>
      <c r="F4299" s="242" t="s">
        <v>4742</v>
      </c>
      <c r="G4299" s="240">
        <v>60</v>
      </c>
      <c r="H4299" s="241">
        <v>0</v>
      </c>
      <c r="I4299" s="242" t="s">
        <v>4808</v>
      </c>
      <c r="J4299" s="242" t="s">
        <v>4809</v>
      </c>
      <c r="K4299" s="242" t="s">
        <v>4729</v>
      </c>
      <c r="L4299" s="242" t="s">
        <v>4730</v>
      </c>
      <c r="M4299" s="242" t="s">
        <v>4810</v>
      </c>
      <c r="N4299" s="242"/>
      <c r="O4299" s="242" t="s">
        <v>18819</v>
      </c>
      <c r="P4299" s="242" t="s">
        <v>14128</v>
      </c>
      <c r="Q4299" s="242" t="s">
        <v>4733</v>
      </c>
    </row>
    <row r="4300" spans="1:17">
      <c r="A4300" s="242" t="s">
        <v>17338</v>
      </c>
      <c r="B4300" s="242" t="s">
        <v>14922</v>
      </c>
      <c r="C4300" s="242" t="s">
        <v>17339</v>
      </c>
      <c r="D4300" s="242"/>
      <c r="E4300" s="242" t="s">
        <v>14130</v>
      </c>
      <c r="F4300" s="242" t="s">
        <v>4742</v>
      </c>
      <c r="G4300" s="240">
        <v>60</v>
      </c>
      <c r="H4300" s="241">
        <v>0</v>
      </c>
      <c r="I4300" s="242" t="s">
        <v>4931</v>
      </c>
      <c r="J4300" s="242" t="s">
        <v>4932</v>
      </c>
      <c r="K4300" s="242" t="s">
        <v>4729</v>
      </c>
      <c r="L4300" s="242" t="s">
        <v>4730</v>
      </c>
      <c r="M4300" s="242" t="s">
        <v>7593</v>
      </c>
      <c r="N4300" s="242"/>
      <c r="O4300" s="242" t="s">
        <v>18819</v>
      </c>
      <c r="P4300" s="242" t="s">
        <v>14128</v>
      </c>
      <c r="Q4300" s="242" t="s">
        <v>4733</v>
      </c>
    </row>
    <row r="4301" spans="1:17">
      <c r="A4301" s="242" t="s">
        <v>17340</v>
      </c>
      <c r="B4301" s="242" t="s">
        <v>14362</v>
      </c>
      <c r="C4301" s="242" t="s">
        <v>17341</v>
      </c>
      <c r="D4301" s="242"/>
      <c r="E4301" s="242" t="s">
        <v>14130</v>
      </c>
      <c r="F4301" s="242" t="s">
        <v>4742</v>
      </c>
      <c r="G4301" s="240">
        <v>60</v>
      </c>
      <c r="H4301" s="241">
        <v>0</v>
      </c>
      <c r="I4301" s="242" t="s">
        <v>4747</v>
      </c>
      <c r="J4301" s="242" t="s">
        <v>4748</v>
      </c>
      <c r="K4301" s="242" t="s">
        <v>4729</v>
      </c>
      <c r="L4301" s="242" t="s">
        <v>4730</v>
      </c>
      <c r="M4301" s="242" t="s">
        <v>4926</v>
      </c>
      <c r="N4301" s="242" t="s">
        <v>13882</v>
      </c>
      <c r="O4301" s="242" t="s">
        <v>18819</v>
      </c>
      <c r="P4301" s="242" t="s">
        <v>14128</v>
      </c>
      <c r="Q4301" s="242" t="s">
        <v>4733</v>
      </c>
    </row>
    <row r="4302" spans="1:17">
      <c r="A4302" s="242" t="s">
        <v>17342</v>
      </c>
      <c r="B4302" s="242" t="s">
        <v>14368</v>
      </c>
      <c r="C4302" s="242" t="s">
        <v>17343</v>
      </c>
      <c r="D4302" s="242" t="s">
        <v>4742</v>
      </c>
      <c r="E4302" s="242" t="s">
        <v>14150</v>
      </c>
      <c r="F4302" s="242"/>
      <c r="G4302" s="240">
        <v>60</v>
      </c>
      <c r="H4302" s="241">
        <v>0</v>
      </c>
      <c r="I4302" s="242" t="s">
        <v>4842</v>
      </c>
      <c r="J4302" s="242" t="s">
        <v>4843</v>
      </c>
      <c r="K4302" s="242" t="s">
        <v>4729</v>
      </c>
      <c r="L4302" s="242" t="s">
        <v>4832</v>
      </c>
      <c r="M4302" s="242" t="s">
        <v>5202</v>
      </c>
      <c r="N4302" s="242"/>
      <c r="O4302" s="242" t="s">
        <v>18819</v>
      </c>
      <c r="P4302" s="242" t="s">
        <v>14128</v>
      </c>
      <c r="Q4302" s="242" t="s">
        <v>8494</v>
      </c>
    </row>
    <row r="4303" spans="1:17">
      <c r="A4303" s="242" t="s">
        <v>17344</v>
      </c>
      <c r="B4303" s="242" t="s">
        <v>14368</v>
      </c>
      <c r="C4303" s="242" t="s">
        <v>17345</v>
      </c>
      <c r="D4303" s="242" t="s">
        <v>4742</v>
      </c>
      <c r="E4303" s="242" t="s">
        <v>14150</v>
      </c>
      <c r="F4303" s="242"/>
      <c r="G4303" s="240">
        <v>60</v>
      </c>
      <c r="H4303" s="241">
        <v>0</v>
      </c>
      <c r="I4303" s="242" t="s">
        <v>4842</v>
      </c>
      <c r="J4303" s="242" t="s">
        <v>4843</v>
      </c>
      <c r="K4303" s="242" t="s">
        <v>4729</v>
      </c>
      <c r="L4303" s="242" t="s">
        <v>4832</v>
      </c>
      <c r="M4303" s="242" t="s">
        <v>5194</v>
      </c>
      <c r="N4303" s="242"/>
      <c r="O4303" s="242" t="s">
        <v>18819</v>
      </c>
      <c r="P4303" s="242" t="s">
        <v>14128</v>
      </c>
      <c r="Q4303" s="242" t="s">
        <v>8494</v>
      </c>
    </row>
    <row r="4304" spans="1:17">
      <c r="A4304" s="242" t="s">
        <v>17346</v>
      </c>
      <c r="B4304" s="242" t="s">
        <v>14368</v>
      </c>
      <c r="C4304" s="242" t="s">
        <v>17347</v>
      </c>
      <c r="D4304" s="242" t="s">
        <v>4742</v>
      </c>
      <c r="E4304" s="242" t="s">
        <v>14150</v>
      </c>
      <c r="F4304" s="242"/>
      <c r="G4304" s="240">
        <v>60</v>
      </c>
      <c r="H4304" s="241">
        <v>0</v>
      </c>
      <c r="I4304" s="242" t="s">
        <v>4830</v>
      </c>
      <c r="J4304" s="242" t="s">
        <v>4831</v>
      </c>
      <c r="K4304" s="242" t="s">
        <v>4729</v>
      </c>
      <c r="L4304" s="242" t="s">
        <v>4832</v>
      </c>
      <c r="M4304" s="242" t="s">
        <v>5283</v>
      </c>
      <c r="N4304" s="242"/>
      <c r="O4304" s="242" t="s">
        <v>18819</v>
      </c>
      <c r="P4304" s="242" t="s">
        <v>14128</v>
      </c>
      <c r="Q4304" s="242" t="s">
        <v>8494</v>
      </c>
    </row>
    <row r="4305" spans="1:17">
      <c r="A4305" s="242" t="s">
        <v>17348</v>
      </c>
      <c r="B4305" s="242" t="s">
        <v>14368</v>
      </c>
      <c r="C4305" s="242" t="s">
        <v>17349</v>
      </c>
      <c r="D4305" s="242" t="s">
        <v>4742</v>
      </c>
      <c r="E4305" s="242" t="s">
        <v>14150</v>
      </c>
      <c r="F4305" s="242"/>
      <c r="G4305" s="240">
        <v>60</v>
      </c>
      <c r="H4305" s="241">
        <v>0</v>
      </c>
      <c r="I4305" s="242" t="s">
        <v>4842</v>
      </c>
      <c r="J4305" s="242" t="s">
        <v>4843</v>
      </c>
      <c r="K4305" s="242" t="s">
        <v>4729</v>
      </c>
      <c r="L4305" s="242" t="s">
        <v>4832</v>
      </c>
      <c r="M4305" s="242" t="s">
        <v>5202</v>
      </c>
      <c r="N4305" s="242"/>
      <c r="O4305" s="242" t="s">
        <v>18819</v>
      </c>
      <c r="P4305" s="242" t="s">
        <v>14128</v>
      </c>
      <c r="Q4305" s="242" t="s">
        <v>8494</v>
      </c>
    </row>
    <row r="4306" spans="1:17">
      <c r="A4306" s="242" t="s">
        <v>17350</v>
      </c>
      <c r="B4306" s="242" t="s">
        <v>14365</v>
      </c>
      <c r="C4306" s="242" t="s">
        <v>17351</v>
      </c>
      <c r="D4306" s="242" t="s">
        <v>4742</v>
      </c>
      <c r="E4306" s="242" t="s">
        <v>14150</v>
      </c>
      <c r="F4306" s="242"/>
      <c r="G4306" s="240">
        <v>60</v>
      </c>
      <c r="H4306" s="241">
        <v>0</v>
      </c>
      <c r="I4306" s="242" t="s">
        <v>9474</v>
      </c>
      <c r="J4306" s="242" t="s">
        <v>9475</v>
      </c>
      <c r="K4306" s="242" t="s">
        <v>4729</v>
      </c>
      <c r="L4306" s="242" t="s">
        <v>4832</v>
      </c>
      <c r="M4306" s="242" t="s">
        <v>8546</v>
      </c>
      <c r="N4306" s="242"/>
      <c r="O4306" s="242" t="s">
        <v>18819</v>
      </c>
      <c r="P4306" s="242" t="s">
        <v>14128</v>
      </c>
      <c r="Q4306" s="242" t="s">
        <v>8494</v>
      </c>
    </row>
    <row r="4307" spans="1:17">
      <c r="A4307" s="242" t="s">
        <v>17352</v>
      </c>
      <c r="B4307" s="242" t="s">
        <v>14362</v>
      </c>
      <c r="C4307" s="242" t="s">
        <v>17353</v>
      </c>
      <c r="D4307" s="242"/>
      <c r="E4307" s="242" t="s">
        <v>14130</v>
      </c>
      <c r="F4307" s="242" t="s">
        <v>4742</v>
      </c>
      <c r="G4307" s="240">
        <v>60</v>
      </c>
      <c r="H4307" s="241">
        <v>0</v>
      </c>
      <c r="I4307" s="242" t="s">
        <v>4808</v>
      </c>
      <c r="J4307" s="242" t="s">
        <v>4809</v>
      </c>
      <c r="K4307" s="242" t="s">
        <v>4729</v>
      </c>
      <c r="L4307" s="242" t="s">
        <v>4730</v>
      </c>
      <c r="M4307" s="242" t="s">
        <v>5113</v>
      </c>
      <c r="N4307" s="242"/>
      <c r="O4307" s="242" t="s">
        <v>18819</v>
      </c>
      <c r="P4307" s="242" t="s">
        <v>14128</v>
      </c>
      <c r="Q4307" s="242" t="s">
        <v>4733</v>
      </c>
    </row>
    <row r="4308" spans="1:17">
      <c r="A4308" s="242" t="s">
        <v>17354</v>
      </c>
      <c r="B4308" s="242" t="s">
        <v>14362</v>
      </c>
      <c r="C4308" s="242" t="s">
        <v>17355</v>
      </c>
      <c r="D4308" s="242"/>
      <c r="E4308" s="242" t="s">
        <v>14130</v>
      </c>
      <c r="F4308" s="242" t="s">
        <v>4742</v>
      </c>
      <c r="G4308" s="240">
        <v>60</v>
      </c>
      <c r="H4308" s="241">
        <v>0</v>
      </c>
      <c r="I4308" s="242" t="s">
        <v>4747</v>
      </c>
      <c r="J4308" s="242" t="s">
        <v>4748</v>
      </c>
      <c r="K4308" s="242" t="s">
        <v>4729</v>
      </c>
      <c r="L4308" s="242" t="s">
        <v>4730</v>
      </c>
      <c r="M4308" s="242" t="s">
        <v>4926</v>
      </c>
      <c r="N4308" s="242" t="s">
        <v>7298</v>
      </c>
      <c r="O4308" s="242" t="s">
        <v>18819</v>
      </c>
      <c r="P4308" s="242" t="s">
        <v>14128</v>
      </c>
      <c r="Q4308" s="242" t="s">
        <v>4733</v>
      </c>
    </row>
    <row r="4309" spans="1:17">
      <c r="A4309" s="242" t="s">
        <v>17356</v>
      </c>
      <c r="B4309" s="242" t="s">
        <v>14362</v>
      </c>
      <c r="C4309" s="242" t="s">
        <v>17357</v>
      </c>
      <c r="D4309" s="242"/>
      <c r="E4309" s="242" t="s">
        <v>14130</v>
      </c>
      <c r="F4309" s="242" t="s">
        <v>4742</v>
      </c>
      <c r="G4309" s="240">
        <v>60</v>
      </c>
      <c r="H4309" s="241">
        <v>0</v>
      </c>
      <c r="I4309" s="242" t="s">
        <v>4808</v>
      </c>
      <c r="J4309" s="242" t="s">
        <v>4809</v>
      </c>
      <c r="K4309" s="242" t="s">
        <v>4729</v>
      </c>
      <c r="L4309" s="242" t="s">
        <v>4730</v>
      </c>
      <c r="M4309" s="242" t="s">
        <v>5113</v>
      </c>
      <c r="N4309" s="242"/>
      <c r="O4309" s="242" t="s">
        <v>18819</v>
      </c>
      <c r="P4309" s="242" t="s">
        <v>14128</v>
      </c>
      <c r="Q4309" s="242" t="s">
        <v>4733</v>
      </c>
    </row>
    <row r="4310" spans="1:17">
      <c r="A4310" s="242" t="s">
        <v>17358</v>
      </c>
      <c r="B4310" s="242" t="s">
        <v>14368</v>
      </c>
      <c r="C4310" s="242" t="s">
        <v>17359</v>
      </c>
      <c r="D4310" s="242" t="s">
        <v>4742</v>
      </c>
      <c r="E4310" s="242" t="s">
        <v>14150</v>
      </c>
      <c r="F4310" s="242"/>
      <c r="G4310" s="240">
        <v>60</v>
      </c>
      <c r="H4310" s="241">
        <v>0</v>
      </c>
      <c r="I4310" s="242" t="s">
        <v>9474</v>
      </c>
      <c r="J4310" s="242" t="s">
        <v>9475</v>
      </c>
      <c r="K4310" s="242" t="s">
        <v>4729</v>
      </c>
      <c r="L4310" s="242" t="s">
        <v>4832</v>
      </c>
      <c r="M4310" s="242" t="s">
        <v>5302</v>
      </c>
      <c r="N4310" s="242"/>
      <c r="O4310" s="242" t="s">
        <v>18819</v>
      </c>
      <c r="P4310" s="242" t="s">
        <v>14128</v>
      </c>
      <c r="Q4310" s="242" t="s">
        <v>8494</v>
      </c>
    </row>
    <row r="4311" spans="1:17">
      <c r="A4311" s="242" t="s">
        <v>17360</v>
      </c>
      <c r="B4311" s="242" t="s">
        <v>14365</v>
      </c>
      <c r="C4311" s="242" t="s">
        <v>17361</v>
      </c>
      <c r="D4311" s="242" t="s">
        <v>4742</v>
      </c>
      <c r="E4311" s="242" t="s">
        <v>14150</v>
      </c>
      <c r="F4311" s="242"/>
      <c r="G4311" s="240">
        <v>60</v>
      </c>
      <c r="H4311" s="241">
        <v>0</v>
      </c>
      <c r="I4311" s="242" t="s">
        <v>9474</v>
      </c>
      <c r="J4311" s="242" t="s">
        <v>9475</v>
      </c>
      <c r="K4311" s="242" t="s">
        <v>4729</v>
      </c>
      <c r="L4311" s="242" t="s">
        <v>4832</v>
      </c>
      <c r="M4311" s="242" t="s">
        <v>8546</v>
      </c>
      <c r="N4311" s="242"/>
      <c r="O4311" s="242" t="s">
        <v>18819</v>
      </c>
      <c r="P4311" s="242" t="s">
        <v>14128</v>
      </c>
      <c r="Q4311" s="242" t="s">
        <v>8494</v>
      </c>
    </row>
    <row r="4312" spans="1:17">
      <c r="A4312" s="242" t="s">
        <v>17362</v>
      </c>
      <c r="B4312" s="242" t="s">
        <v>14365</v>
      </c>
      <c r="C4312" s="242" t="s">
        <v>17363</v>
      </c>
      <c r="D4312" s="242" t="s">
        <v>4742</v>
      </c>
      <c r="E4312" s="242" t="s">
        <v>14150</v>
      </c>
      <c r="F4312" s="242"/>
      <c r="G4312" s="240">
        <v>60</v>
      </c>
      <c r="H4312" s="241">
        <v>0</v>
      </c>
      <c r="I4312" s="242" t="s">
        <v>9474</v>
      </c>
      <c r="J4312" s="242" t="s">
        <v>9475</v>
      </c>
      <c r="K4312" s="242" t="s">
        <v>4729</v>
      </c>
      <c r="L4312" s="242" t="s">
        <v>4832</v>
      </c>
      <c r="M4312" s="242" t="s">
        <v>8546</v>
      </c>
      <c r="N4312" s="242"/>
      <c r="O4312" s="242" t="s">
        <v>18819</v>
      </c>
      <c r="P4312" s="242" t="s">
        <v>14128</v>
      </c>
      <c r="Q4312" s="242" t="s">
        <v>8494</v>
      </c>
    </row>
    <row r="4313" spans="1:17">
      <c r="A4313" s="242" t="s">
        <v>17364</v>
      </c>
      <c r="B4313" s="242" t="s">
        <v>14365</v>
      </c>
      <c r="C4313" s="242" t="s">
        <v>17365</v>
      </c>
      <c r="D4313" s="242" t="s">
        <v>4742</v>
      </c>
      <c r="E4313" s="242" t="s">
        <v>14150</v>
      </c>
      <c r="F4313" s="242"/>
      <c r="G4313" s="240">
        <v>60</v>
      </c>
      <c r="H4313" s="241">
        <v>0</v>
      </c>
      <c r="I4313" s="242" t="s">
        <v>9474</v>
      </c>
      <c r="J4313" s="242" t="s">
        <v>9475</v>
      </c>
      <c r="K4313" s="242" t="s">
        <v>4729</v>
      </c>
      <c r="L4313" s="242" t="s">
        <v>4832</v>
      </c>
      <c r="M4313" s="242" t="s">
        <v>8546</v>
      </c>
      <c r="N4313" s="242"/>
      <c r="O4313" s="242" t="s">
        <v>18819</v>
      </c>
      <c r="P4313" s="242" t="s">
        <v>14128</v>
      </c>
      <c r="Q4313" s="242" t="s">
        <v>8494</v>
      </c>
    </row>
    <row r="4314" spans="1:17">
      <c r="A4314" s="242" t="s">
        <v>17366</v>
      </c>
      <c r="B4314" s="242" t="s">
        <v>14368</v>
      </c>
      <c r="C4314" s="242" t="s">
        <v>17367</v>
      </c>
      <c r="D4314" s="242" t="s">
        <v>4742</v>
      </c>
      <c r="E4314" s="242" t="s">
        <v>14150</v>
      </c>
      <c r="F4314" s="242"/>
      <c r="G4314" s="240">
        <v>60</v>
      </c>
      <c r="H4314" s="241">
        <v>0</v>
      </c>
      <c r="I4314" s="242" t="s">
        <v>4830</v>
      </c>
      <c r="J4314" s="242" t="s">
        <v>4831</v>
      </c>
      <c r="K4314" s="242" t="s">
        <v>4729</v>
      </c>
      <c r="L4314" s="242" t="s">
        <v>4832</v>
      </c>
      <c r="M4314" s="242" t="s">
        <v>5283</v>
      </c>
      <c r="N4314" s="242"/>
      <c r="O4314" s="242" t="s">
        <v>18819</v>
      </c>
      <c r="P4314" s="242" t="s">
        <v>14128</v>
      </c>
      <c r="Q4314" s="242" t="s">
        <v>8494</v>
      </c>
    </row>
    <row r="4315" spans="1:17">
      <c r="A4315" s="242" t="s">
        <v>17368</v>
      </c>
      <c r="B4315" s="242" t="s">
        <v>14362</v>
      </c>
      <c r="C4315" s="242" t="s">
        <v>17369</v>
      </c>
      <c r="D4315" s="242"/>
      <c r="E4315" s="242" t="s">
        <v>14130</v>
      </c>
      <c r="F4315" s="242" t="s">
        <v>4742</v>
      </c>
      <c r="G4315" s="240">
        <v>60</v>
      </c>
      <c r="H4315" s="241">
        <v>0</v>
      </c>
      <c r="I4315" s="242" t="s">
        <v>4808</v>
      </c>
      <c r="J4315" s="242" t="s">
        <v>4809</v>
      </c>
      <c r="K4315" s="242" t="s">
        <v>4729</v>
      </c>
      <c r="L4315" s="242" t="s">
        <v>4730</v>
      </c>
      <c r="M4315" s="242" t="s">
        <v>5087</v>
      </c>
      <c r="N4315" s="242"/>
      <c r="O4315" s="242" t="s">
        <v>18819</v>
      </c>
      <c r="P4315" s="242" t="s">
        <v>14128</v>
      </c>
      <c r="Q4315" s="242" t="s">
        <v>4733</v>
      </c>
    </row>
    <row r="4316" spans="1:17">
      <c r="A4316" s="242" t="s">
        <v>17370</v>
      </c>
      <c r="B4316" s="242" t="s">
        <v>14362</v>
      </c>
      <c r="C4316" s="242" t="s">
        <v>17371</v>
      </c>
      <c r="D4316" s="242"/>
      <c r="E4316" s="242" t="s">
        <v>14130</v>
      </c>
      <c r="F4316" s="242" t="s">
        <v>4742</v>
      </c>
      <c r="G4316" s="240">
        <v>60</v>
      </c>
      <c r="H4316" s="241">
        <v>0</v>
      </c>
      <c r="I4316" s="242" t="s">
        <v>4780</v>
      </c>
      <c r="J4316" s="242" t="s">
        <v>4781</v>
      </c>
      <c r="K4316" s="242" t="s">
        <v>4729</v>
      </c>
      <c r="L4316" s="242" t="s">
        <v>4730</v>
      </c>
      <c r="M4316" s="242" t="s">
        <v>4872</v>
      </c>
      <c r="N4316" s="242"/>
      <c r="O4316" s="242" t="s">
        <v>18819</v>
      </c>
      <c r="P4316" s="242" t="s">
        <v>14128</v>
      </c>
      <c r="Q4316" s="242" t="s">
        <v>4733</v>
      </c>
    </row>
    <row r="4317" spans="1:17">
      <c r="A4317" s="242" t="s">
        <v>17372</v>
      </c>
      <c r="B4317" s="242" t="s">
        <v>14368</v>
      </c>
      <c r="C4317" s="242" t="s">
        <v>17373</v>
      </c>
      <c r="D4317" s="242" t="s">
        <v>4742</v>
      </c>
      <c r="E4317" s="242" t="s">
        <v>14150</v>
      </c>
      <c r="F4317" s="242"/>
      <c r="G4317" s="240">
        <v>60</v>
      </c>
      <c r="H4317" s="241">
        <v>0</v>
      </c>
      <c r="I4317" s="242" t="s">
        <v>4830</v>
      </c>
      <c r="J4317" s="242" t="s">
        <v>4831</v>
      </c>
      <c r="K4317" s="242" t="s">
        <v>4729</v>
      </c>
      <c r="L4317" s="242" t="s">
        <v>4832</v>
      </c>
      <c r="M4317" s="242" t="s">
        <v>5283</v>
      </c>
      <c r="N4317" s="242"/>
      <c r="O4317" s="242" t="s">
        <v>18819</v>
      </c>
      <c r="P4317" s="242" t="s">
        <v>14128</v>
      </c>
      <c r="Q4317" s="242" t="s">
        <v>8494</v>
      </c>
    </row>
    <row r="4318" spans="1:17">
      <c r="A4318" s="242" t="s">
        <v>17374</v>
      </c>
      <c r="B4318" s="242" t="s">
        <v>14368</v>
      </c>
      <c r="C4318" s="242" t="s">
        <v>17375</v>
      </c>
      <c r="D4318" s="242" t="s">
        <v>4742</v>
      </c>
      <c r="E4318" s="242" t="s">
        <v>14150</v>
      </c>
      <c r="F4318" s="242"/>
      <c r="G4318" s="240">
        <v>60</v>
      </c>
      <c r="H4318" s="241">
        <v>0</v>
      </c>
      <c r="I4318" s="242" t="s">
        <v>4830</v>
      </c>
      <c r="J4318" s="242" t="s">
        <v>4831</v>
      </c>
      <c r="K4318" s="242" t="s">
        <v>4729</v>
      </c>
      <c r="L4318" s="242" t="s">
        <v>4832</v>
      </c>
      <c r="M4318" s="242" t="s">
        <v>5222</v>
      </c>
      <c r="N4318" s="242"/>
      <c r="O4318" s="242" t="s">
        <v>18819</v>
      </c>
      <c r="P4318" s="242" t="s">
        <v>14128</v>
      </c>
      <c r="Q4318" s="242" t="s">
        <v>8494</v>
      </c>
    </row>
    <row r="4319" spans="1:17">
      <c r="A4319" s="242" t="s">
        <v>17376</v>
      </c>
      <c r="B4319" s="242" t="s">
        <v>17377</v>
      </c>
      <c r="C4319" s="242" t="s">
        <v>17378</v>
      </c>
      <c r="D4319" s="242"/>
      <c r="E4319" s="242" t="s">
        <v>14360</v>
      </c>
      <c r="F4319" s="242"/>
      <c r="G4319" s="240">
        <v>60</v>
      </c>
      <c r="H4319" s="241">
        <v>0</v>
      </c>
      <c r="I4319" s="242" t="s">
        <v>4775</v>
      </c>
      <c r="J4319" s="242" t="s">
        <v>4776</v>
      </c>
      <c r="K4319" s="242" t="s">
        <v>4729</v>
      </c>
      <c r="L4319" s="242" t="s">
        <v>5039</v>
      </c>
      <c r="M4319" s="242" t="s">
        <v>4798</v>
      </c>
      <c r="N4319" s="242"/>
      <c r="O4319" s="242" t="s">
        <v>18819</v>
      </c>
      <c r="P4319" s="242" t="s">
        <v>14128</v>
      </c>
      <c r="Q4319" s="242" t="s">
        <v>4733</v>
      </c>
    </row>
    <row r="4320" spans="1:17">
      <c r="A4320" s="242" t="s">
        <v>17379</v>
      </c>
      <c r="B4320" s="242" t="s">
        <v>14368</v>
      </c>
      <c r="C4320" s="242" t="s">
        <v>17380</v>
      </c>
      <c r="D4320" s="242" t="s">
        <v>4742</v>
      </c>
      <c r="E4320" s="242" t="s">
        <v>14150</v>
      </c>
      <c r="F4320" s="242"/>
      <c r="G4320" s="240">
        <v>60</v>
      </c>
      <c r="H4320" s="241">
        <v>0</v>
      </c>
      <c r="I4320" s="242" t="s">
        <v>4830</v>
      </c>
      <c r="J4320" s="242" t="s">
        <v>4831</v>
      </c>
      <c r="K4320" s="242" t="s">
        <v>4729</v>
      </c>
      <c r="L4320" s="242" t="s">
        <v>4832</v>
      </c>
      <c r="M4320" s="242" t="s">
        <v>5283</v>
      </c>
      <c r="N4320" s="242"/>
      <c r="O4320" s="242" t="s">
        <v>18819</v>
      </c>
      <c r="P4320" s="242" t="s">
        <v>14128</v>
      </c>
      <c r="Q4320" s="242" t="s">
        <v>8494</v>
      </c>
    </row>
    <row r="4321" spans="1:17">
      <c r="A4321" s="242" t="s">
        <v>17381</v>
      </c>
      <c r="B4321" s="242" t="s">
        <v>14368</v>
      </c>
      <c r="C4321" s="242" t="s">
        <v>17382</v>
      </c>
      <c r="D4321" s="242" t="s">
        <v>4742</v>
      </c>
      <c r="E4321" s="242" t="s">
        <v>15142</v>
      </c>
      <c r="F4321" s="242"/>
      <c r="G4321" s="240">
        <v>60</v>
      </c>
      <c r="H4321" s="241">
        <v>0</v>
      </c>
      <c r="I4321" s="242" t="s">
        <v>4830</v>
      </c>
      <c r="J4321" s="242" t="s">
        <v>4831</v>
      </c>
      <c r="K4321" s="242" t="s">
        <v>4729</v>
      </c>
      <c r="L4321" s="242" t="s">
        <v>4832</v>
      </c>
      <c r="M4321" s="242" t="s">
        <v>10967</v>
      </c>
      <c r="N4321" s="242"/>
      <c r="O4321" s="242" t="s">
        <v>18819</v>
      </c>
      <c r="P4321" s="242" t="s">
        <v>14128</v>
      </c>
      <c r="Q4321" s="242" t="s">
        <v>8494</v>
      </c>
    </row>
    <row r="4322" spans="1:17">
      <c r="A4322" s="242" t="s">
        <v>17383</v>
      </c>
      <c r="B4322" s="242" t="s">
        <v>14368</v>
      </c>
      <c r="C4322" s="242" t="s">
        <v>17384</v>
      </c>
      <c r="D4322" s="242" t="s">
        <v>4742</v>
      </c>
      <c r="E4322" s="242" t="s">
        <v>14150</v>
      </c>
      <c r="F4322" s="242"/>
      <c r="G4322" s="240">
        <v>60</v>
      </c>
      <c r="H4322" s="241">
        <v>0</v>
      </c>
      <c r="I4322" s="242" t="s">
        <v>4842</v>
      </c>
      <c r="J4322" s="242" t="s">
        <v>4843</v>
      </c>
      <c r="K4322" s="242" t="s">
        <v>4729</v>
      </c>
      <c r="L4322" s="242" t="s">
        <v>4832</v>
      </c>
      <c r="M4322" s="242" t="s">
        <v>4844</v>
      </c>
      <c r="N4322" s="242"/>
      <c r="O4322" s="242" t="s">
        <v>18819</v>
      </c>
      <c r="P4322" s="242" t="s">
        <v>14128</v>
      </c>
      <c r="Q4322" s="242" t="s">
        <v>8494</v>
      </c>
    </row>
    <row r="4323" spans="1:17">
      <c r="A4323" s="242" t="s">
        <v>17385</v>
      </c>
      <c r="B4323" s="242" t="s">
        <v>14368</v>
      </c>
      <c r="C4323" s="242" t="s">
        <v>17386</v>
      </c>
      <c r="D4323" s="242" t="s">
        <v>4742</v>
      </c>
      <c r="E4323" s="242" t="s">
        <v>14150</v>
      </c>
      <c r="F4323" s="242"/>
      <c r="G4323" s="240">
        <v>60</v>
      </c>
      <c r="H4323" s="241">
        <v>0</v>
      </c>
      <c r="I4323" s="242" t="s">
        <v>4830</v>
      </c>
      <c r="J4323" s="242" t="s">
        <v>4831</v>
      </c>
      <c r="K4323" s="242" t="s">
        <v>4729</v>
      </c>
      <c r="L4323" s="242" t="s">
        <v>4832</v>
      </c>
      <c r="M4323" s="242" t="s">
        <v>5222</v>
      </c>
      <c r="N4323" s="242"/>
      <c r="O4323" s="242" t="s">
        <v>18819</v>
      </c>
      <c r="P4323" s="242" t="s">
        <v>14128</v>
      </c>
      <c r="Q4323" s="242" t="s">
        <v>8494</v>
      </c>
    </row>
    <row r="4324" spans="1:17">
      <c r="A4324" s="242" t="s">
        <v>17387</v>
      </c>
      <c r="B4324" s="242" t="s">
        <v>14368</v>
      </c>
      <c r="C4324" s="242" t="s">
        <v>17388</v>
      </c>
      <c r="D4324" s="242" t="s">
        <v>4742</v>
      </c>
      <c r="E4324" s="242" t="s">
        <v>14150</v>
      </c>
      <c r="F4324" s="242"/>
      <c r="G4324" s="240">
        <v>60</v>
      </c>
      <c r="H4324" s="241">
        <v>0</v>
      </c>
      <c r="I4324" s="242" t="s">
        <v>4830</v>
      </c>
      <c r="J4324" s="242" t="s">
        <v>4831</v>
      </c>
      <c r="K4324" s="242" t="s">
        <v>4729</v>
      </c>
      <c r="L4324" s="242" t="s">
        <v>4832</v>
      </c>
      <c r="M4324" s="242" t="s">
        <v>5222</v>
      </c>
      <c r="N4324" s="242"/>
      <c r="O4324" s="242" t="s">
        <v>18819</v>
      </c>
      <c r="P4324" s="242" t="s">
        <v>14128</v>
      </c>
      <c r="Q4324" s="242" t="s">
        <v>8494</v>
      </c>
    </row>
    <row r="4325" spans="1:17">
      <c r="A4325" s="242" t="s">
        <v>17389</v>
      </c>
      <c r="B4325" s="242" t="s">
        <v>14362</v>
      </c>
      <c r="C4325" s="242" t="s">
        <v>17390</v>
      </c>
      <c r="D4325" s="242"/>
      <c r="E4325" s="242" t="s">
        <v>14130</v>
      </c>
      <c r="F4325" s="242" t="s">
        <v>4742</v>
      </c>
      <c r="G4325" s="240">
        <v>60</v>
      </c>
      <c r="H4325" s="241">
        <v>0</v>
      </c>
      <c r="I4325" s="242" t="s">
        <v>4808</v>
      </c>
      <c r="J4325" s="242" t="s">
        <v>4809</v>
      </c>
      <c r="K4325" s="242" t="s">
        <v>4729</v>
      </c>
      <c r="L4325" s="242" t="s">
        <v>4730</v>
      </c>
      <c r="M4325" s="242" t="s">
        <v>4810</v>
      </c>
      <c r="N4325" s="242"/>
      <c r="O4325" s="242" t="s">
        <v>18819</v>
      </c>
      <c r="P4325" s="242" t="s">
        <v>14128</v>
      </c>
      <c r="Q4325" s="242" t="s">
        <v>4733</v>
      </c>
    </row>
    <row r="4326" spans="1:17">
      <c r="A4326" s="242" t="s">
        <v>17391</v>
      </c>
      <c r="B4326" s="242" t="s">
        <v>14362</v>
      </c>
      <c r="C4326" s="242" t="s">
        <v>17392</v>
      </c>
      <c r="D4326" s="242"/>
      <c r="E4326" s="242" t="s">
        <v>14130</v>
      </c>
      <c r="F4326" s="242" t="s">
        <v>4742</v>
      </c>
      <c r="G4326" s="240">
        <v>60</v>
      </c>
      <c r="H4326" s="241">
        <v>0</v>
      </c>
      <c r="I4326" s="242" t="s">
        <v>4738</v>
      </c>
      <c r="J4326" s="242" t="s">
        <v>4739</v>
      </c>
      <c r="K4326" s="242" t="s">
        <v>4729</v>
      </c>
      <c r="L4326" s="242" t="s">
        <v>4730</v>
      </c>
      <c r="M4326" s="242" t="s">
        <v>4740</v>
      </c>
      <c r="N4326" s="242" t="s">
        <v>4741</v>
      </c>
      <c r="O4326" s="242" t="s">
        <v>18819</v>
      </c>
      <c r="P4326" s="242" t="s">
        <v>14128</v>
      </c>
      <c r="Q4326" s="242" t="s">
        <v>4733</v>
      </c>
    </row>
    <row r="4327" spans="1:17">
      <c r="A4327" s="242" t="s">
        <v>17393</v>
      </c>
      <c r="B4327" s="242" t="s">
        <v>14362</v>
      </c>
      <c r="C4327" s="242" t="s">
        <v>17394</v>
      </c>
      <c r="D4327" s="242"/>
      <c r="E4327" s="242" t="s">
        <v>14130</v>
      </c>
      <c r="F4327" s="242" t="s">
        <v>4742</v>
      </c>
      <c r="G4327" s="240">
        <v>60</v>
      </c>
      <c r="H4327" s="241">
        <v>0</v>
      </c>
      <c r="I4327" s="242" t="s">
        <v>4747</v>
      </c>
      <c r="J4327" s="242" t="s">
        <v>4748</v>
      </c>
      <c r="K4327" s="242" t="s">
        <v>4729</v>
      </c>
      <c r="L4327" s="242" t="s">
        <v>4730</v>
      </c>
      <c r="M4327" s="242" t="s">
        <v>4908</v>
      </c>
      <c r="N4327" s="242" t="s">
        <v>7937</v>
      </c>
      <c r="O4327" s="242" t="s">
        <v>18819</v>
      </c>
      <c r="P4327" s="242" t="s">
        <v>14128</v>
      </c>
      <c r="Q4327" s="242" t="s">
        <v>4733</v>
      </c>
    </row>
    <row r="4328" spans="1:17">
      <c r="A4328" s="242" t="s">
        <v>17395</v>
      </c>
      <c r="B4328" s="242" t="s">
        <v>14353</v>
      </c>
      <c r="C4328" s="242" t="s">
        <v>17396</v>
      </c>
      <c r="D4328" s="242"/>
      <c r="E4328" s="242" t="s">
        <v>14130</v>
      </c>
      <c r="F4328" s="242" t="s">
        <v>4742</v>
      </c>
      <c r="G4328" s="240">
        <v>60</v>
      </c>
      <c r="H4328" s="241">
        <v>0</v>
      </c>
      <c r="I4328" s="242" t="s">
        <v>4747</v>
      </c>
      <c r="J4328" s="242" t="s">
        <v>4748</v>
      </c>
      <c r="K4328" s="242" t="s">
        <v>4729</v>
      </c>
      <c r="L4328" s="242" t="s">
        <v>4730</v>
      </c>
      <c r="M4328" s="242" t="s">
        <v>4926</v>
      </c>
      <c r="N4328" s="242" t="s">
        <v>9681</v>
      </c>
      <c r="O4328" s="242" t="s">
        <v>18819</v>
      </c>
      <c r="P4328" s="242" t="s">
        <v>14128</v>
      </c>
      <c r="Q4328" s="242" t="s">
        <v>4733</v>
      </c>
    </row>
    <row r="4329" spans="1:17">
      <c r="A4329" s="242" t="s">
        <v>17397</v>
      </c>
      <c r="B4329" s="242" t="s">
        <v>14362</v>
      </c>
      <c r="C4329" s="242" t="s">
        <v>17398</v>
      </c>
      <c r="D4329" s="242"/>
      <c r="E4329" s="242" t="s">
        <v>14130</v>
      </c>
      <c r="F4329" s="242" t="s">
        <v>4742</v>
      </c>
      <c r="G4329" s="240">
        <v>60</v>
      </c>
      <c r="H4329" s="241">
        <v>0</v>
      </c>
      <c r="I4329" s="242" t="s">
        <v>4808</v>
      </c>
      <c r="J4329" s="242" t="s">
        <v>4809</v>
      </c>
      <c r="K4329" s="242" t="s">
        <v>4729</v>
      </c>
      <c r="L4329" s="242" t="s">
        <v>4730</v>
      </c>
      <c r="M4329" s="242" t="s">
        <v>5113</v>
      </c>
      <c r="N4329" s="242"/>
      <c r="O4329" s="242" t="s">
        <v>18819</v>
      </c>
      <c r="P4329" s="242" t="s">
        <v>14128</v>
      </c>
      <c r="Q4329" s="242" t="s">
        <v>4733</v>
      </c>
    </row>
    <row r="4330" spans="1:17">
      <c r="A4330" s="242" t="s">
        <v>17399</v>
      </c>
      <c r="B4330" s="242" t="s">
        <v>14368</v>
      </c>
      <c r="C4330" s="242" t="s">
        <v>17400</v>
      </c>
      <c r="D4330" s="242" t="s">
        <v>4742</v>
      </c>
      <c r="E4330" s="242" t="s">
        <v>14150</v>
      </c>
      <c r="F4330" s="242"/>
      <c r="G4330" s="240">
        <v>60</v>
      </c>
      <c r="H4330" s="241">
        <v>0</v>
      </c>
      <c r="I4330" s="242" t="s">
        <v>9474</v>
      </c>
      <c r="J4330" s="242" t="s">
        <v>9475</v>
      </c>
      <c r="K4330" s="242" t="s">
        <v>4729</v>
      </c>
      <c r="L4330" s="242" t="s">
        <v>4832</v>
      </c>
      <c r="M4330" s="242" t="s">
        <v>5212</v>
      </c>
      <c r="N4330" s="242"/>
      <c r="O4330" s="242" t="s">
        <v>18819</v>
      </c>
      <c r="P4330" s="242" t="s">
        <v>14128</v>
      </c>
      <c r="Q4330" s="242" t="s">
        <v>8494</v>
      </c>
    </row>
    <row r="4331" spans="1:17">
      <c r="A4331" s="242" t="s">
        <v>17401</v>
      </c>
      <c r="B4331" s="242" t="s">
        <v>14365</v>
      </c>
      <c r="C4331" s="242" t="s">
        <v>17402</v>
      </c>
      <c r="D4331" s="242" t="s">
        <v>4742</v>
      </c>
      <c r="E4331" s="242" t="s">
        <v>14150</v>
      </c>
      <c r="F4331" s="242"/>
      <c r="G4331" s="240">
        <v>60</v>
      </c>
      <c r="H4331" s="241">
        <v>0</v>
      </c>
      <c r="I4331" s="242" t="s">
        <v>4830</v>
      </c>
      <c r="J4331" s="242" t="s">
        <v>4831</v>
      </c>
      <c r="K4331" s="242" t="s">
        <v>4729</v>
      </c>
      <c r="L4331" s="242" t="s">
        <v>4832</v>
      </c>
      <c r="M4331" s="242" t="s">
        <v>9489</v>
      </c>
      <c r="N4331" s="242"/>
      <c r="O4331" s="242" t="s">
        <v>18819</v>
      </c>
      <c r="P4331" s="242" t="s">
        <v>14128</v>
      </c>
      <c r="Q4331" s="242" t="s">
        <v>8494</v>
      </c>
    </row>
    <row r="4332" spans="1:17">
      <c r="A4332" s="242" t="s">
        <v>17403</v>
      </c>
      <c r="B4332" s="242" t="s">
        <v>14365</v>
      </c>
      <c r="C4332" s="242" t="s">
        <v>17404</v>
      </c>
      <c r="D4332" s="242" t="s">
        <v>4742</v>
      </c>
      <c r="E4332" s="242" t="s">
        <v>14150</v>
      </c>
      <c r="F4332" s="242"/>
      <c r="G4332" s="240">
        <v>60</v>
      </c>
      <c r="H4332" s="241">
        <v>0</v>
      </c>
      <c r="I4332" s="242" t="s">
        <v>4830</v>
      </c>
      <c r="J4332" s="242" t="s">
        <v>4831</v>
      </c>
      <c r="K4332" s="242" t="s">
        <v>4729</v>
      </c>
      <c r="L4332" s="242" t="s">
        <v>4832</v>
      </c>
      <c r="M4332" s="242" t="s">
        <v>9489</v>
      </c>
      <c r="N4332" s="242"/>
      <c r="O4332" s="242" t="s">
        <v>18819</v>
      </c>
      <c r="P4332" s="242" t="s">
        <v>14128</v>
      </c>
      <c r="Q4332" s="242" t="s">
        <v>8494</v>
      </c>
    </row>
    <row r="4333" spans="1:17">
      <c r="A4333" s="242" t="s">
        <v>17405</v>
      </c>
      <c r="B4333" s="242" t="s">
        <v>14365</v>
      </c>
      <c r="C4333" s="242" t="s">
        <v>17406</v>
      </c>
      <c r="D4333" s="242" t="s">
        <v>4742</v>
      </c>
      <c r="E4333" s="242" t="s">
        <v>14150</v>
      </c>
      <c r="F4333" s="242"/>
      <c r="G4333" s="240">
        <v>60</v>
      </c>
      <c r="H4333" s="241">
        <v>0</v>
      </c>
      <c r="I4333" s="242" t="s">
        <v>4830</v>
      </c>
      <c r="J4333" s="242" t="s">
        <v>4831</v>
      </c>
      <c r="K4333" s="242" t="s">
        <v>4729</v>
      </c>
      <c r="L4333" s="242" t="s">
        <v>4832</v>
      </c>
      <c r="M4333" s="242" t="s">
        <v>9489</v>
      </c>
      <c r="N4333" s="242"/>
      <c r="O4333" s="242" t="s">
        <v>18819</v>
      </c>
      <c r="P4333" s="242" t="s">
        <v>14128</v>
      </c>
      <c r="Q4333" s="242" t="s">
        <v>8494</v>
      </c>
    </row>
    <row r="4334" spans="1:17">
      <c r="A4334" s="242" t="s">
        <v>17407</v>
      </c>
      <c r="B4334" s="242" t="s">
        <v>14365</v>
      </c>
      <c r="C4334" s="242" t="s">
        <v>17408</v>
      </c>
      <c r="D4334" s="242" t="s">
        <v>4742</v>
      </c>
      <c r="E4334" s="242" t="s">
        <v>14150</v>
      </c>
      <c r="F4334" s="242"/>
      <c r="G4334" s="240">
        <v>60</v>
      </c>
      <c r="H4334" s="241">
        <v>0</v>
      </c>
      <c r="I4334" s="242" t="s">
        <v>4842</v>
      </c>
      <c r="J4334" s="242" t="s">
        <v>4843</v>
      </c>
      <c r="K4334" s="242" t="s">
        <v>4729</v>
      </c>
      <c r="L4334" s="242" t="s">
        <v>4832</v>
      </c>
      <c r="M4334" s="242" t="s">
        <v>5325</v>
      </c>
      <c r="N4334" s="242"/>
      <c r="O4334" s="242" t="s">
        <v>18819</v>
      </c>
      <c r="P4334" s="242" t="s">
        <v>14128</v>
      </c>
      <c r="Q4334" s="242" t="s">
        <v>8494</v>
      </c>
    </row>
    <row r="4335" spans="1:17">
      <c r="A4335" s="242" t="s">
        <v>17409</v>
      </c>
      <c r="B4335" s="242" t="s">
        <v>14362</v>
      </c>
      <c r="C4335" s="242" t="s">
        <v>17410</v>
      </c>
      <c r="D4335" s="242"/>
      <c r="E4335" s="242" t="s">
        <v>14130</v>
      </c>
      <c r="F4335" s="242" t="s">
        <v>4742</v>
      </c>
      <c r="G4335" s="240">
        <v>60</v>
      </c>
      <c r="H4335" s="241">
        <v>0</v>
      </c>
      <c r="I4335" s="242" t="s">
        <v>4808</v>
      </c>
      <c r="J4335" s="242" t="s">
        <v>4809</v>
      </c>
      <c r="K4335" s="242" t="s">
        <v>4729</v>
      </c>
      <c r="L4335" s="242" t="s">
        <v>4730</v>
      </c>
      <c r="M4335" s="242" t="s">
        <v>4810</v>
      </c>
      <c r="N4335" s="242"/>
      <c r="O4335" s="242" t="s">
        <v>18819</v>
      </c>
      <c r="P4335" s="242" t="s">
        <v>14128</v>
      </c>
      <c r="Q4335" s="242" t="s">
        <v>4733</v>
      </c>
    </row>
    <row r="4336" spans="1:17">
      <c r="A4336" s="242" t="s">
        <v>17411</v>
      </c>
      <c r="B4336" s="242" t="s">
        <v>14362</v>
      </c>
      <c r="C4336" s="242" t="s">
        <v>17412</v>
      </c>
      <c r="D4336" s="242"/>
      <c r="E4336" s="242" t="s">
        <v>14130</v>
      </c>
      <c r="F4336" s="242" t="s">
        <v>4742</v>
      </c>
      <c r="G4336" s="240">
        <v>60</v>
      </c>
      <c r="H4336" s="241">
        <v>0</v>
      </c>
      <c r="I4336" s="242" t="s">
        <v>4747</v>
      </c>
      <c r="J4336" s="242" t="s">
        <v>4748</v>
      </c>
      <c r="K4336" s="242" t="s">
        <v>4729</v>
      </c>
      <c r="L4336" s="242" t="s">
        <v>4730</v>
      </c>
      <c r="M4336" s="242" t="s">
        <v>4908</v>
      </c>
      <c r="N4336" s="242" t="s">
        <v>7033</v>
      </c>
      <c r="O4336" s="242" t="s">
        <v>18819</v>
      </c>
      <c r="P4336" s="242" t="s">
        <v>14128</v>
      </c>
      <c r="Q4336" s="242" t="s">
        <v>4733</v>
      </c>
    </row>
    <row r="4337" spans="1:17">
      <c r="A4337" s="242" t="s">
        <v>17413</v>
      </c>
      <c r="B4337" s="242" t="s">
        <v>14368</v>
      </c>
      <c r="C4337" s="242" t="s">
        <v>17414</v>
      </c>
      <c r="D4337" s="242" t="s">
        <v>4742</v>
      </c>
      <c r="E4337" s="242" t="s">
        <v>15142</v>
      </c>
      <c r="F4337" s="242"/>
      <c r="G4337" s="240">
        <v>60</v>
      </c>
      <c r="H4337" s="241">
        <v>0</v>
      </c>
      <c r="I4337" s="242" t="s">
        <v>4830</v>
      </c>
      <c r="J4337" s="242" t="s">
        <v>4831</v>
      </c>
      <c r="K4337" s="242" t="s">
        <v>4729</v>
      </c>
      <c r="L4337" s="242" t="s">
        <v>4832</v>
      </c>
      <c r="M4337" s="242" t="s">
        <v>10967</v>
      </c>
      <c r="N4337" s="242"/>
      <c r="O4337" s="242" t="s">
        <v>18819</v>
      </c>
      <c r="P4337" s="242" t="s">
        <v>14128</v>
      </c>
      <c r="Q4337" s="242" t="s">
        <v>8494</v>
      </c>
    </row>
    <row r="4338" spans="1:17">
      <c r="A4338" s="242" t="s">
        <v>17415</v>
      </c>
      <c r="B4338" s="242" t="s">
        <v>14388</v>
      </c>
      <c r="C4338" s="242" t="s">
        <v>17416</v>
      </c>
      <c r="D4338" s="242"/>
      <c r="E4338" s="242" t="s">
        <v>14130</v>
      </c>
      <c r="F4338" s="242" t="s">
        <v>4742</v>
      </c>
      <c r="G4338" s="240">
        <v>60</v>
      </c>
      <c r="H4338" s="241">
        <v>0</v>
      </c>
      <c r="I4338" s="242" t="s">
        <v>4808</v>
      </c>
      <c r="J4338" s="242" t="s">
        <v>4809</v>
      </c>
      <c r="K4338" s="242" t="s">
        <v>4729</v>
      </c>
      <c r="L4338" s="242" t="s">
        <v>4730</v>
      </c>
      <c r="M4338" s="242" t="s">
        <v>4731</v>
      </c>
      <c r="N4338" s="242"/>
      <c r="O4338" s="242" t="s">
        <v>18819</v>
      </c>
      <c r="P4338" s="242" t="s">
        <v>14128</v>
      </c>
      <c r="Q4338" s="242" t="s">
        <v>4733</v>
      </c>
    </row>
    <row r="4339" spans="1:17">
      <c r="A4339" s="242" t="s">
        <v>17417</v>
      </c>
      <c r="B4339" s="242" t="s">
        <v>14362</v>
      </c>
      <c r="C4339" s="242" t="s">
        <v>17418</v>
      </c>
      <c r="D4339" s="242"/>
      <c r="E4339" s="242" t="s">
        <v>14130</v>
      </c>
      <c r="F4339" s="242" t="s">
        <v>4742</v>
      </c>
      <c r="G4339" s="240">
        <v>60</v>
      </c>
      <c r="H4339" s="241">
        <v>0</v>
      </c>
      <c r="I4339" s="242" t="s">
        <v>4775</v>
      </c>
      <c r="J4339" s="242" t="s">
        <v>4776</v>
      </c>
      <c r="K4339" s="242" t="s">
        <v>4729</v>
      </c>
      <c r="L4339" s="242" t="s">
        <v>4730</v>
      </c>
      <c r="M4339" s="242" t="s">
        <v>4908</v>
      </c>
      <c r="N4339" s="242" t="s">
        <v>8313</v>
      </c>
      <c r="O4339" s="242" t="s">
        <v>18819</v>
      </c>
      <c r="P4339" s="242" t="s">
        <v>14128</v>
      </c>
      <c r="Q4339" s="242" t="s">
        <v>4733</v>
      </c>
    </row>
    <row r="4340" spans="1:17">
      <c r="A4340" s="242" t="s">
        <v>17419</v>
      </c>
      <c r="B4340" s="242" t="s">
        <v>14362</v>
      </c>
      <c r="C4340" s="242" t="s">
        <v>17420</v>
      </c>
      <c r="D4340" s="242"/>
      <c r="E4340" s="242" t="s">
        <v>14130</v>
      </c>
      <c r="F4340" s="242" t="s">
        <v>4742</v>
      </c>
      <c r="G4340" s="240">
        <v>60</v>
      </c>
      <c r="H4340" s="241">
        <v>0</v>
      </c>
      <c r="I4340" s="242" t="s">
        <v>4808</v>
      </c>
      <c r="J4340" s="242" t="s">
        <v>4809</v>
      </c>
      <c r="K4340" s="242" t="s">
        <v>4729</v>
      </c>
      <c r="L4340" s="242" t="s">
        <v>4730</v>
      </c>
      <c r="M4340" s="242" t="s">
        <v>5113</v>
      </c>
      <c r="N4340" s="242"/>
      <c r="O4340" s="242" t="s">
        <v>18819</v>
      </c>
      <c r="P4340" s="242" t="s">
        <v>14128</v>
      </c>
      <c r="Q4340" s="242" t="s">
        <v>4733</v>
      </c>
    </row>
    <row r="4341" spans="1:17">
      <c r="A4341" s="242" t="s">
        <v>17421</v>
      </c>
      <c r="B4341" s="242" t="s">
        <v>14368</v>
      </c>
      <c r="C4341" s="242" t="s">
        <v>17422</v>
      </c>
      <c r="D4341" s="242" t="s">
        <v>4742</v>
      </c>
      <c r="E4341" s="242" t="s">
        <v>14150</v>
      </c>
      <c r="F4341" s="242"/>
      <c r="G4341" s="240">
        <v>60</v>
      </c>
      <c r="H4341" s="241">
        <v>0</v>
      </c>
      <c r="I4341" s="242" t="s">
        <v>4830</v>
      </c>
      <c r="J4341" s="242" t="s">
        <v>4831</v>
      </c>
      <c r="K4341" s="242" t="s">
        <v>4729</v>
      </c>
      <c r="L4341" s="242" t="s">
        <v>4832</v>
      </c>
      <c r="M4341" s="242" t="s">
        <v>5283</v>
      </c>
      <c r="N4341" s="242"/>
      <c r="O4341" s="242" t="s">
        <v>18819</v>
      </c>
      <c r="P4341" s="242" t="s">
        <v>14128</v>
      </c>
      <c r="Q4341" s="242" t="s">
        <v>8494</v>
      </c>
    </row>
    <row r="4342" spans="1:17">
      <c r="A4342" s="242" t="s">
        <v>17423</v>
      </c>
      <c r="B4342" s="242" t="s">
        <v>14368</v>
      </c>
      <c r="C4342" s="242" t="s">
        <v>17424</v>
      </c>
      <c r="D4342" s="242" t="s">
        <v>4742</v>
      </c>
      <c r="E4342" s="242" t="s">
        <v>14150</v>
      </c>
      <c r="F4342" s="242"/>
      <c r="G4342" s="240">
        <v>60</v>
      </c>
      <c r="H4342" s="241">
        <v>0</v>
      </c>
      <c r="I4342" s="242" t="s">
        <v>9474</v>
      </c>
      <c r="J4342" s="242" t="s">
        <v>9475</v>
      </c>
      <c r="K4342" s="242" t="s">
        <v>4729</v>
      </c>
      <c r="L4342" s="242" t="s">
        <v>4832</v>
      </c>
      <c r="M4342" s="242" t="s">
        <v>6018</v>
      </c>
      <c r="N4342" s="242"/>
      <c r="O4342" s="242" t="s">
        <v>18819</v>
      </c>
      <c r="P4342" s="242" t="s">
        <v>14128</v>
      </c>
      <c r="Q4342" s="242" t="s">
        <v>8494</v>
      </c>
    </row>
    <row r="4343" spans="1:17">
      <c r="A4343" s="242" t="s">
        <v>17425</v>
      </c>
      <c r="B4343" s="242" t="s">
        <v>14368</v>
      </c>
      <c r="C4343" s="242" t="s">
        <v>17426</v>
      </c>
      <c r="D4343" s="242" t="s">
        <v>4742</v>
      </c>
      <c r="E4343" s="242" t="s">
        <v>14150</v>
      </c>
      <c r="F4343" s="242"/>
      <c r="G4343" s="240">
        <v>60</v>
      </c>
      <c r="H4343" s="241">
        <v>0</v>
      </c>
      <c r="I4343" s="242" t="s">
        <v>9474</v>
      </c>
      <c r="J4343" s="242" t="s">
        <v>9475</v>
      </c>
      <c r="K4343" s="242" t="s">
        <v>4729</v>
      </c>
      <c r="L4343" s="242" t="s">
        <v>4832</v>
      </c>
      <c r="M4343" s="242" t="s">
        <v>10452</v>
      </c>
      <c r="N4343" s="242"/>
      <c r="O4343" s="242" t="s">
        <v>18819</v>
      </c>
      <c r="P4343" s="242" t="s">
        <v>14128</v>
      </c>
      <c r="Q4343" s="242" t="s">
        <v>8494</v>
      </c>
    </row>
    <row r="4344" spans="1:17">
      <c r="A4344" s="242" t="s">
        <v>17427</v>
      </c>
      <c r="B4344" s="242" t="s">
        <v>14368</v>
      </c>
      <c r="C4344" s="242" t="s">
        <v>17428</v>
      </c>
      <c r="D4344" s="242" t="s">
        <v>4742</v>
      </c>
      <c r="E4344" s="242" t="s">
        <v>14150</v>
      </c>
      <c r="F4344" s="242"/>
      <c r="G4344" s="240">
        <v>60</v>
      </c>
      <c r="H4344" s="241">
        <v>0</v>
      </c>
      <c r="I4344" s="242" t="s">
        <v>9474</v>
      </c>
      <c r="J4344" s="242" t="s">
        <v>9475</v>
      </c>
      <c r="K4344" s="242" t="s">
        <v>4729</v>
      </c>
      <c r="L4344" s="242" t="s">
        <v>4832</v>
      </c>
      <c r="M4344" s="242" t="s">
        <v>10452</v>
      </c>
      <c r="N4344" s="242"/>
      <c r="O4344" s="242" t="s">
        <v>18819</v>
      </c>
      <c r="P4344" s="242" t="s">
        <v>14128</v>
      </c>
      <c r="Q4344" s="242" t="s">
        <v>8494</v>
      </c>
    </row>
    <row r="4345" spans="1:17">
      <c r="A4345" s="242" t="s">
        <v>17429</v>
      </c>
      <c r="B4345" s="242" t="s">
        <v>14368</v>
      </c>
      <c r="C4345" s="242" t="s">
        <v>17430</v>
      </c>
      <c r="D4345" s="242" t="s">
        <v>4742</v>
      </c>
      <c r="E4345" s="242" t="s">
        <v>14150</v>
      </c>
      <c r="F4345" s="242"/>
      <c r="G4345" s="240">
        <v>60</v>
      </c>
      <c r="H4345" s="241">
        <v>0</v>
      </c>
      <c r="I4345" s="242" t="s">
        <v>4830</v>
      </c>
      <c r="J4345" s="242" t="s">
        <v>4831</v>
      </c>
      <c r="K4345" s="242" t="s">
        <v>4729</v>
      </c>
      <c r="L4345" s="242" t="s">
        <v>4832</v>
      </c>
      <c r="M4345" s="242" t="s">
        <v>5222</v>
      </c>
      <c r="N4345" s="242"/>
      <c r="O4345" s="242" t="s">
        <v>18819</v>
      </c>
      <c r="P4345" s="242" t="s">
        <v>14128</v>
      </c>
      <c r="Q4345" s="242" t="s">
        <v>8494</v>
      </c>
    </row>
    <row r="4346" spans="1:17">
      <c r="A4346" s="242" t="s">
        <v>17431</v>
      </c>
      <c r="B4346" s="242" t="s">
        <v>14368</v>
      </c>
      <c r="C4346" s="242" t="s">
        <v>17432</v>
      </c>
      <c r="D4346" s="242" t="s">
        <v>4742</v>
      </c>
      <c r="E4346" s="242" t="s">
        <v>14150</v>
      </c>
      <c r="F4346" s="242"/>
      <c r="G4346" s="240">
        <v>60</v>
      </c>
      <c r="H4346" s="241">
        <v>0</v>
      </c>
      <c r="I4346" s="242" t="s">
        <v>4842</v>
      </c>
      <c r="J4346" s="242" t="s">
        <v>4843</v>
      </c>
      <c r="K4346" s="242" t="s">
        <v>4729</v>
      </c>
      <c r="L4346" s="242" t="s">
        <v>4832</v>
      </c>
      <c r="M4346" s="242" t="s">
        <v>5202</v>
      </c>
      <c r="N4346" s="242"/>
      <c r="O4346" s="242" t="s">
        <v>18819</v>
      </c>
      <c r="P4346" s="242" t="s">
        <v>14128</v>
      </c>
      <c r="Q4346" s="242" t="s">
        <v>8494</v>
      </c>
    </row>
    <row r="4347" spans="1:17">
      <c r="A4347" s="242" t="s">
        <v>17433</v>
      </c>
      <c r="B4347" s="242" t="s">
        <v>14362</v>
      </c>
      <c r="C4347" s="242" t="s">
        <v>17434</v>
      </c>
      <c r="D4347" s="242"/>
      <c r="E4347" s="242" t="s">
        <v>14130</v>
      </c>
      <c r="F4347" s="242" t="s">
        <v>4742</v>
      </c>
      <c r="G4347" s="240">
        <v>60</v>
      </c>
      <c r="H4347" s="241">
        <v>0</v>
      </c>
      <c r="I4347" s="242" t="s">
        <v>4780</v>
      </c>
      <c r="J4347" s="242" t="s">
        <v>4781</v>
      </c>
      <c r="K4347" s="242" t="s">
        <v>4729</v>
      </c>
      <c r="L4347" s="242" t="s">
        <v>4730</v>
      </c>
      <c r="M4347" s="242" t="s">
        <v>4872</v>
      </c>
      <c r="N4347" s="242"/>
      <c r="O4347" s="242" t="s">
        <v>18819</v>
      </c>
      <c r="P4347" s="242" t="s">
        <v>14128</v>
      </c>
      <c r="Q4347" s="242" t="s">
        <v>4733</v>
      </c>
    </row>
    <row r="4348" spans="1:17">
      <c r="A4348" s="242" t="s">
        <v>17435</v>
      </c>
      <c r="B4348" s="242" t="s">
        <v>14362</v>
      </c>
      <c r="C4348" s="242" t="s">
        <v>17436</v>
      </c>
      <c r="D4348" s="242"/>
      <c r="E4348" s="242" t="s">
        <v>14130</v>
      </c>
      <c r="F4348" s="242" t="s">
        <v>4742</v>
      </c>
      <c r="G4348" s="240">
        <v>60</v>
      </c>
      <c r="H4348" s="241">
        <v>0</v>
      </c>
      <c r="I4348" s="242" t="s">
        <v>4775</v>
      </c>
      <c r="J4348" s="242" t="s">
        <v>4776</v>
      </c>
      <c r="K4348" s="242" t="s">
        <v>4729</v>
      </c>
      <c r="L4348" s="242" t="s">
        <v>4730</v>
      </c>
      <c r="M4348" s="242" t="s">
        <v>4759</v>
      </c>
      <c r="N4348" s="242"/>
      <c r="O4348" s="242" t="s">
        <v>18819</v>
      </c>
      <c r="P4348" s="242" t="s">
        <v>14128</v>
      </c>
      <c r="Q4348" s="242" t="s">
        <v>4733</v>
      </c>
    </row>
    <row r="4349" spans="1:17">
      <c r="A4349" s="242" t="s">
        <v>17437</v>
      </c>
      <c r="B4349" s="242" t="s">
        <v>14379</v>
      </c>
      <c r="C4349" s="242" t="s">
        <v>17438</v>
      </c>
      <c r="D4349" s="242" t="s">
        <v>4742</v>
      </c>
      <c r="E4349" s="242" t="s">
        <v>14150</v>
      </c>
      <c r="F4349" s="242"/>
      <c r="G4349" s="240">
        <v>60</v>
      </c>
      <c r="H4349" s="241">
        <v>0</v>
      </c>
      <c r="I4349" s="242" t="s">
        <v>9474</v>
      </c>
      <c r="J4349" s="242" t="s">
        <v>9475</v>
      </c>
      <c r="K4349" s="242" t="s">
        <v>4729</v>
      </c>
      <c r="L4349" s="242" t="s">
        <v>4832</v>
      </c>
      <c r="M4349" s="242" t="s">
        <v>15501</v>
      </c>
      <c r="N4349" s="242"/>
      <c r="O4349" s="242" t="s">
        <v>18819</v>
      </c>
      <c r="P4349" s="242" t="s">
        <v>14128</v>
      </c>
      <c r="Q4349" s="242" t="s">
        <v>8494</v>
      </c>
    </row>
    <row r="4350" spans="1:17">
      <c r="A4350" s="242" t="s">
        <v>17439</v>
      </c>
      <c r="B4350" s="242" t="s">
        <v>14362</v>
      </c>
      <c r="C4350" s="242" t="s">
        <v>17440</v>
      </c>
      <c r="D4350" s="242"/>
      <c r="E4350" s="242" t="s">
        <v>14130</v>
      </c>
      <c r="F4350" s="242" t="s">
        <v>4742</v>
      </c>
      <c r="G4350" s="240">
        <v>60</v>
      </c>
      <c r="H4350" s="241">
        <v>0</v>
      </c>
      <c r="I4350" s="242" t="s">
        <v>4747</v>
      </c>
      <c r="J4350" s="242" t="s">
        <v>4748</v>
      </c>
      <c r="K4350" s="242" t="s">
        <v>4729</v>
      </c>
      <c r="L4350" s="242" t="s">
        <v>4730</v>
      </c>
      <c r="M4350" s="242" t="s">
        <v>4926</v>
      </c>
      <c r="N4350" s="242" t="s">
        <v>7008</v>
      </c>
      <c r="O4350" s="242" t="s">
        <v>18819</v>
      </c>
      <c r="P4350" s="242" t="s">
        <v>14128</v>
      </c>
      <c r="Q4350" s="242" t="s">
        <v>4733</v>
      </c>
    </row>
    <row r="4351" spans="1:17">
      <c r="A4351" s="242" t="s">
        <v>17441</v>
      </c>
      <c r="B4351" s="242" t="s">
        <v>14362</v>
      </c>
      <c r="C4351" s="242" t="s">
        <v>17442</v>
      </c>
      <c r="D4351" s="242"/>
      <c r="E4351" s="242" t="s">
        <v>14130</v>
      </c>
      <c r="F4351" s="242" t="s">
        <v>4742</v>
      </c>
      <c r="G4351" s="240">
        <v>60</v>
      </c>
      <c r="H4351" s="241">
        <v>0</v>
      </c>
      <c r="I4351" s="242" t="s">
        <v>4931</v>
      </c>
      <c r="J4351" s="242" t="s">
        <v>4932</v>
      </c>
      <c r="K4351" s="242" t="s">
        <v>4729</v>
      </c>
      <c r="L4351" s="242" t="s">
        <v>4730</v>
      </c>
      <c r="M4351" s="242" t="s">
        <v>4810</v>
      </c>
      <c r="N4351" s="242"/>
      <c r="O4351" s="242" t="s">
        <v>18819</v>
      </c>
      <c r="P4351" s="242" t="s">
        <v>14128</v>
      </c>
      <c r="Q4351" s="242" t="s">
        <v>4733</v>
      </c>
    </row>
    <row r="4352" spans="1:17">
      <c r="A4352" s="242" t="s">
        <v>17443</v>
      </c>
      <c r="B4352" s="242" t="s">
        <v>14368</v>
      </c>
      <c r="C4352" s="242" t="s">
        <v>17444</v>
      </c>
      <c r="D4352" s="242" t="s">
        <v>4742</v>
      </c>
      <c r="E4352" s="242" t="s">
        <v>14150</v>
      </c>
      <c r="F4352" s="242"/>
      <c r="G4352" s="240">
        <v>60</v>
      </c>
      <c r="H4352" s="241">
        <v>0</v>
      </c>
      <c r="I4352" s="242" t="s">
        <v>4830</v>
      </c>
      <c r="J4352" s="242" t="s">
        <v>4831</v>
      </c>
      <c r="K4352" s="242" t="s">
        <v>4729</v>
      </c>
      <c r="L4352" s="242" t="s">
        <v>4832</v>
      </c>
      <c r="M4352" s="242" t="s">
        <v>5158</v>
      </c>
      <c r="N4352" s="242"/>
      <c r="O4352" s="242" t="s">
        <v>18819</v>
      </c>
      <c r="P4352" s="242" t="s">
        <v>14128</v>
      </c>
      <c r="Q4352" s="242" t="s">
        <v>8494</v>
      </c>
    </row>
    <row r="4353" spans="1:17">
      <c r="A4353" s="242" t="s">
        <v>17445</v>
      </c>
      <c r="B4353" s="242" t="s">
        <v>14368</v>
      </c>
      <c r="C4353" s="242" t="s">
        <v>17446</v>
      </c>
      <c r="D4353" s="242" t="s">
        <v>4742</v>
      </c>
      <c r="E4353" s="242" t="s">
        <v>14150</v>
      </c>
      <c r="F4353" s="242"/>
      <c r="G4353" s="240">
        <v>60</v>
      </c>
      <c r="H4353" s="241">
        <v>0</v>
      </c>
      <c r="I4353" s="242" t="s">
        <v>4830</v>
      </c>
      <c r="J4353" s="242" t="s">
        <v>4831</v>
      </c>
      <c r="K4353" s="242" t="s">
        <v>4729</v>
      </c>
      <c r="L4353" s="242" t="s">
        <v>4832</v>
      </c>
      <c r="M4353" s="242" t="s">
        <v>5153</v>
      </c>
      <c r="N4353" s="242"/>
      <c r="O4353" s="242" t="s">
        <v>18819</v>
      </c>
      <c r="P4353" s="242" t="s">
        <v>14128</v>
      </c>
      <c r="Q4353" s="242" t="s">
        <v>8494</v>
      </c>
    </row>
    <row r="4354" spans="1:17">
      <c r="A4354" s="242" t="s">
        <v>17447</v>
      </c>
      <c r="B4354" s="242" t="s">
        <v>14368</v>
      </c>
      <c r="C4354" s="242" t="s">
        <v>17448</v>
      </c>
      <c r="D4354" s="242" t="s">
        <v>4742</v>
      </c>
      <c r="E4354" s="242" t="s">
        <v>14150</v>
      </c>
      <c r="F4354" s="242"/>
      <c r="G4354" s="240">
        <v>60</v>
      </c>
      <c r="H4354" s="241">
        <v>0</v>
      </c>
      <c r="I4354" s="242" t="s">
        <v>4830</v>
      </c>
      <c r="J4354" s="242" t="s">
        <v>4831</v>
      </c>
      <c r="K4354" s="242" t="s">
        <v>4729</v>
      </c>
      <c r="L4354" s="242" t="s">
        <v>4832</v>
      </c>
      <c r="M4354" s="242" t="s">
        <v>5222</v>
      </c>
      <c r="N4354" s="242"/>
      <c r="O4354" s="242" t="s">
        <v>18819</v>
      </c>
      <c r="P4354" s="242" t="s">
        <v>14128</v>
      </c>
      <c r="Q4354" s="242" t="s">
        <v>8494</v>
      </c>
    </row>
    <row r="4355" spans="1:17">
      <c r="A4355" s="242" t="s">
        <v>17449</v>
      </c>
      <c r="B4355" s="242" t="s">
        <v>14365</v>
      </c>
      <c r="C4355" s="242" t="s">
        <v>17450</v>
      </c>
      <c r="D4355" s="242" t="s">
        <v>4742</v>
      </c>
      <c r="E4355" s="242" t="s">
        <v>14150</v>
      </c>
      <c r="F4355" s="242"/>
      <c r="G4355" s="240">
        <v>60</v>
      </c>
      <c r="H4355" s="241">
        <v>0</v>
      </c>
      <c r="I4355" s="242" t="s">
        <v>4830</v>
      </c>
      <c r="J4355" s="242" t="s">
        <v>4831</v>
      </c>
      <c r="K4355" s="242" t="s">
        <v>4729</v>
      </c>
      <c r="L4355" s="242" t="s">
        <v>4832</v>
      </c>
      <c r="M4355" s="242" t="s">
        <v>9489</v>
      </c>
      <c r="N4355" s="242"/>
      <c r="O4355" s="242" t="s">
        <v>18819</v>
      </c>
      <c r="P4355" s="242" t="s">
        <v>14128</v>
      </c>
      <c r="Q4355" s="242" t="s">
        <v>8494</v>
      </c>
    </row>
    <row r="4356" spans="1:17">
      <c r="A4356" s="242" t="s">
        <v>17451</v>
      </c>
      <c r="B4356" s="242" t="s">
        <v>14368</v>
      </c>
      <c r="C4356" s="242" t="s">
        <v>17452</v>
      </c>
      <c r="D4356" s="242" t="s">
        <v>4742</v>
      </c>
      <c r="E4356" s="242" t="s">
        <v>14150</v>
      </c>
      <c r="F4356" s="242"/>
      <c r="G4356" s="240">
        <v>60</v>
      </c>
      <c r="H4356" s="241">
        <v>0</v>
      </c>
      <c r="I4356" s="242" t="s">
        <v>4830</v>
      </c>
      <c r="J4356" s="242" t="s">
        <v>4831</v>
      </c>
      <c r="K4356" s="242" t="s">
        <v>4729</v>
      </c>
      <c r="L4356" s="242" t="s">
        <v>4832</v>
      </c>
      <c r="M4356" s="242" t="s">
        <v>5283</v>
      </c>
      <c r="N4356" s="242"/>
      <c r="O4356" s="242" t="s">
        <v>18819</v>
      </c>
      <c r="P4356" s="242" t="s">
        <v>14128</v>
      </c>
      <c r="Q4356" s="242" t="s">
        <v>8494</v>
      </c>
    </row>
    <row r="4357" spans="1:17">
      <c r="A4357" s="242" t="s">
        <v>17453</v>
      </c>
      <c r="B4357" s="242" t="s">
        <v>14365</v>
      </c>
      <c r="C4357" s="242" t="s">
        <v>17454</v>
      </c>
      <c r="D4357" s="242" t="s">
        <v>4742</v>
      </c>
      <c r="E4357" s="242" t="s">
        <v>14150</v>
      </c>
      <c r="F4357" s="242"/>
      <c r="G4357" s="240">
        <v>60</v>
      </c>
      <c r="H4357" s="241">
        <v>0</v>
      </c>
      <c r="I4357" s="242" t="s">
        <v>4842</v>
      </c>
      <c r="J4357" s="242" t="s">
        <v>4843</v>
      </c>
      <c r="K4357" s="242" t="s">
        <v>4729</v>
      </c>
      <c r="L4357" s="242" t="s">
        <v>4832</v>
      </c>
      <c r="M4357" s="242" t="s">
        <v>15446</v>
      </c>
      <c r="N4357" s="242"/>
      <c r="O4357" s="242" t="s">
        <v>18819</v>
      </c>
      <c r="P4357" s="242" t="s">
        <v>14128</v>
      </c>
      <c r="Q4357" s="242" t="s">
        <v>8494</v>
      </c>
    </row>
    <row r="4358" spans="1:17">
      <c r="A4358" s="242" t="s">
        <v>17455</v>
      </c>
      <c r="B4358" s="242" t="s">
        <v>14365</v>
      </c>
      <c r="C4358" s="242" t="s">
        <v>17456</v>
      </c>
      <c r="D4358" s="242" t="s">
        <v>4742</v>
      </c>
      <c r="E4358" s="242" t="s">
        <v>14150</v>
      </c>
      <c r="F4358" s="242"/>
      <c r="G4358" s="240">
        <v>60</v>
      </c>
      <c r="H4358" s="241">
        <v>0</v>
      </c>
      <c r="I4358" s="242" t="s">
        <v>4842</v>
      </c>
      <c r="J4358" s="242" t="s">
        <v>4843</v>
      </c>
      <c r="K4358" s="242" t="s">
        <v>4729</v>
      </c>
      <c r="L4358" s="242" t="s">
        <v>4832</v>
      </c>
      <c r="M4358" s="242" t="s">
        <v>15446</v>
      </c>
      <c r="N4358" s="242"/>
      <c r="O4358" s="242" t="s">
        <v>18819</v>
      </c>
      <c r="P4358" s="242" t="s">
        <v>14128</v>
      </c>
      <c r="Q4358" s="242" t="s">
        <v>8494</v>
      </c>
    </row>
    <row r="4359" spans="1:17">
      <c r="A4359" s="242" t="s">
        <v>17457</v>
      </c>
      <c r="B4359" s="242" t="s">
        <v>14368</v>
      </c>
      <c r="C4359" s="242" t="s">
        <v>17458</v>
      </c>
      <c r="D4359" s="242" t="s">
        <v>4742</v>
      </c>
      <c r="E4359" s="242" t="s">
        <v>14150</v>
      </c>
      <c r="F4359" s="242"/>
      <c r="G4359" s="240">
        <v>60</v>
      </c>
      <c r="H4359" s="241">
        <v>0</v>
      </c>
      <c r="I4359" s="242" t="s">
        <v>9474</v>
      </c>
      <c r="J4359" s="242" t="s">
        <v>9475</v>
      </c>
      <c r="K4359" s="242" t="s">
        <v>4729</v>
      </c>
      <c r="L4359" s="242" t="s">
        <v>4832</v>
      </c>
      <c r="M4359" s="242" t="s">
        <v>4991</v>
      </c>
      <c r="N4359" s="242"/>
      <c r="O4359" s="242" t="s">
        <v>18819</v>
      </c>
      <c r="P4359" s="242" t="s">
        <v>14128</v>
      </c>
      <c r="Q4359" s="242" t="s">
        <v>8494</v>
      </c>
    </row>
    <row r="4360" spans="1:17">
      <c r="A4360" s="242" t="s">
        <v>17459</v>
      </c>
      <c r="B4360" s="242" t="s">
        <v>14362</v>
      </c>
      <c r="C4360" s="242" t="s">
        <v>17460</v>
      </c>
      <c r="D4360" s="242"/>
      <c r="E4360" s="242" t="s">
        <v>14130</v>
      </c>
      <c r="F4360" s="242" t="s">
        <v>4742</v>
      </c>
      <c r="G4360" s="240">
        <v>60</v>
      </c>
      <c r="H4360" s="241">
        <v>0</v>
      </c>
      <c r="I4360" s="242" t="s">
        <v>4747</v>
      </c>
      <c r="J4360" s="242" t="s">
        <v>4748</v>
      </c>
      <c r="K4360" s="242" t="s">
        <v>4729</v>
      </c>
      <c r="L4360" s="242" t="s">
        <v>4730</v>
      </c>
      <c r="M4360" s="242" t="s">
        <v>4926</v>
      </c>
      <c r="N4360" s="242" t="s">
        <v>7927</v>
      </c>
      <c r="O4360" s="242" t="s">
        <v>18819</v>
      </c>
      <c r="P4360" s="242" t="s">
        <v>14128</v>
      </c>
      <c r="Q4360" s="242" t="s">
        <v>4733</v>
      </c>
    </row>
    <row r="4361" spans="1:17">
      <c r="A4361" s="242" t="s">
        <v>17461</v>
      </c>
      <c r="B4361" s="242" t="s">
        <v>14362</v>
      </c>
      <c r="C4361" s="242" t="s">
        <v>17462</v>
      </c>
      <c r="D4361" s="242"/>
      <c r="E4361" s="242" t="s">
        <v>14130</v>
      </c>
      <c r="F4361" s="242" t="s">
        <v>4742</v>
      </c>
      <c r="G4361" s="240">
        <v>60</v>
      </c>
      <c r="H4361" s="241">
        <v>0</v>
      </c>
      <c r="I4361" s="242" t="s">
        <v>4747</v>
      </c>
      <c r="J4361" s="242" t="s">
        <v>4748</v>
      </c>
      <c r="K4361" s="242" t="s">
        <v>4729</v>
      </c>
      <c r="L4361" s="242" t="s">
        <v>4730</v>
      </c>
      <c r="M4361" s="242" t="s">
        <v>4926</v>
      </c>
      <c r="N4361" s="242" t="s">
        <v>11808</v>
      </c>
      <c r="O4361" s="242" t="s">
        <v>18819</v>
      </c>
      <c r="P4361" s="242" t="s">
        <v>14128</v>
      </c>
      <c r="Q4361" s="242" t="s">
        <v>4733</v>
      </c>
    </row>
    <row r="4362" spans="1:17">
      <c r="A4362" s="242" t="s">
        <v>17463</v>
      </c>
      <c r="B4362" s="242" t="s">
        <v>14362</v>
      </c>
      <c r="C4362" s="242" t="s">
        <v>17464</v>
      </c>
      <c r="D4362" s="242"/>
      <c r="E4362" s="242" t="s">
        <v>14130</v>
      </c>
      <c r="F4362" s="242" t="s">
        <v>4742</v>
      </c>
      <c r="G4362" s="240">
        <v>60</v>
      </c>
      <c r="H4362" s="241">
        <v>0</v>
      </c>
      <c r="I4362" s="242" t="s">
        <v>4780</v>
      </c>
      <c r="J4362" s="242" t="s">
        <v>4781</v>
      </c>
      <c r="K4362" s="242" t="s">
        <v>4729</v>
      </c>
      <c r="L4362" s="242" t="s">
        <v>4730</v>
      </c>
      <c r="M4362" s="242" t="s">
        <v>4872</v>
      </c>
      <c r="N4362" s="242"/>
      <c r="O4362" s="242" t="s">
        <v>18819</v>
      </c>
      <c r="P4362" s="242" t="s">
        <v>14128</v>
      </c>
      <c r="Q4362" s="242" t="s">
        <v>4733</v>
      </c>
    </row>
    <row r="4363" spans="1:17">
      <c r="A4363" s="242" t="s">
        <v>17465</v>
      </c>
      <c r="B4363" s="242" t="s">
        <v>14368</v>
      </c>
      <c r="C4363" s="242" t="s">
        <v>17466</v>
      </c>
      <c r="D4363" s="242" t="s">
        <v>4742</v>
      </c>
      <c r="E4363" s="242" t="s">
        <v>14150</v>
      </c>
      <c r="F4363" s="242"/>
      <c r="G4363" s="240">
        <v>60</v>
      </c>
      <c r="H4363" s="241">
        <v>0</v>
      </c>
      <c r="I4363" s="242" t="s">
        <v>4842</v>
      </c>
      <c r="J4363" s="242" t="s">
        <v>4843</v>
      </c>
      <c r="K4363" s="242" t="s">
        <v>4729</v>
      </c>
      <c r="L4363" s="242" t="s">
        <v>4832</v>
      </c>
      <c r="M4363" s="242" t="s">
        <v>4844</v>
      </c>
      <c r="N4363" s="242"/>
      <c r="O4363" s="242" t="s">
        <v>18819</v>
      </c>
      <c r="P4363" s="242" t="s">
        <v>14128</v>
      </c>
      <c r="Q4363" s="242" t="s">
        <v>8494</v>
      </c>
    </row>
    <row r="4364" spans="1:17">
      <c r="A4364" s="242" t="s">
        <v>17467</v>
      </c>
      <c r="B4364" s="242" t="s">
        <v>14365</v>
      </c>
      <c r="C4364" s="242" t="s">
        <v>17468</v>
      </c>
      <c r="D4364" s="242" t="s">
        <v>4742</v>
      </c>
      <c r="E4364" s="242" t="s">
        <v>14150</v>
      </c>
      <c r="F4364" s="242"/>
      <c r="G4364" s="240">
        <v>60</v>
      </c>
      <c r="H4364" s="241">
        <v>0</v>
      </c>
      <c r="I4364" s="242" t="s">
        <v>4842</v>
      </c>
      <c r="J4364" s="242" t="s">
        <v>4843</v>
      </c>
      <c r="K4364" s="242" t="s">
        <v>4729</v>
      </c>
      <c r="L4364" s="242" t="s">
        <v>4832</v>
      </c>
      <c r="M4364" s="242" t="s">
        <v>15446</v>
      </c>
      <c r="N4364" s="242"/>
      <c r="O4364" s="242" t="s">
        <v>18819</v>
      </c>
      <c r="P4364" s="242" t="s">
        <v>14128</v>
      </c>
      <c r="Q4364" s="242" t="s">
        <v>8494</v>
      </c>
    </row>
    <row r="4365" spans="1:17">
      <c r="A4365" s="242" t="s">
        <v>17469</v>
      </c>
      <c r="B4365" s="242" t="s">
        <v>14368</v>
      </c>
      <c r="C4365" s="242" t="s">
        <v>17470</v>
      </c>
      <c r="D4365" s="242" t="s">
        <v>4742</v>
      </c>
      <c r="E4365" s="242" t="s">
        <v>14150</v>
      </c>
      <c r="F4365" s="242"/>
      <c r="G4365" s="240">
        <v>60</v>
      </c>
      <c r="H4365" s="241">
        <v>0</v>
      </c>
      <c r="I4365" s="242" t="s">
        <v>4842</v>
      </c>
      <c r="J4365" s="242" t="s">
        <v>4843</v>
      </c>
      <c r="K4365" s="242" t="s">
        <v>4729</v>
      </c>
      <c r="L4365" s="242" t="s">
        <v>4832</v>
      </c>
      <c r="M4365" s="242" t="s">
        <v>4844</v>
      </c>
      <c r="N4365" s="242"/>
      <c r="O4365" s="242" t="s">
        <v>18819</v>
      </c>
      <c r="P4365" s="242" t="s">
        <v>14128</v>
      </c>
      <c r="Q4365" s="242" t="s">
        <v>8494</v>
      </c>
    </row>
    <row r="4366" spans="1:17">
      <c r="A4366" s="242" t="s">
        <v>17471</v>
      </c>
      <c r="B4366" s="242" t="s">
        <v>14368</v>
      </c>
      <c r="C4366" s="242" t="s">
        <v>17472</v>
      </c>
      <c r="D4366" s="242" t="s">
        <v>4742</v>
      </c>
      <c r="E4366" s="242" t="s">
        <v>14150</v>
      </c>
      <c r="F4366" s="242"/>
      <c r="G4366" s="240">
        <v>60</v>
      </c>
      <c r="H4366" s="241">
        <v>0</v>
      </c>
      <c r="I4366" s="242" t="s">
        <v>4842</v>
      </c>
      <c r="J4366" s="242" t="s">
        <v>4843</v>
      </c>
      <c r="K4366" s="242" t="s">
        <v>4729</v>
      </c>
      <c r="L4366" s="242" t="s">
        <v>4832</v>
      </c>
      <c r="M4366" s="242" t="s">
        <v>5325</v>
      </c>
      <c r="N4366" s="242"/>
      <c r="O4366" s="242" t="s">
        <v>18819</v>
      </c>
      <c r="P4366" s="242" t="s">
        <v>14128</v>
      </c>
      <c r="Q4366" s="242" t="s">
        <v>8494</v>
      </c>
    </row>
    <row r="4367" spans="1:17">
      <c r="A4367" s="242" t="s">
        <v>17473</v>
      </c>
      <c r="B4367" s="242" t="s">
        <v>14379</v>
      </c>
      <c r="C4367" s="242" t="s">
        <v>17474</v>
      </c>
      <c r="D4367" s="242" t="s">
        <v>4742</v>
      </c>
      <c r="E4367" s="242" t="s">
        <v>14150</v>
      </c>
      <c r="F4367" s="242"/>
      <c r="G4367" s="240">
        <v>60</v>
      </c>
      <c r="H4367" s="241">
        <v>0</v>
      </c>
      <c r="I4367" s="242" t="s">
        <v>9474</v>
      </c>
      <c r="J4367" s="242" t="s">
        <v>9475</v>
      </c>
      <c r="K4367" s="242" t="s">
        <v>4729</v>
      </c>
      <c r="L4367" s="242" t="s">
        <v>4832</v>
      </c>
      <c r="M4367" s="242" t="s">
        <v>15501</v>
      </c>
      <c r="N4367" s="242"/>
      <c r="O4367" s="242" t="s">
        <v>18819</v>
      </c>
      <c r="P4367" s="242" t="s">
        <v>14128</v>
      </c>
      <c r="Q4367" s="242" t="s">
        <v>8494</v>
      </c>
    </row>
    <row r="4368" spans="1:17">
      <c r="A4368" s="242" t="s">
        <v>17475</v>
      </c>
      <c r="B4368" s="242" t="s">
        <v>14368</v>
      </c>
      <c r="C4368" s="242" t="s">
        <v>17476</v>
      </c>
      <c r="D4368" s="242" t="s">
        <v>4742</v>
      </c>
      <c r="E4368" s="242" t="s">
        <v>14150</v>
      </c>
      <c r="F4368" s="242"/>
      <c r="G4368" s="240">
        <v>60</v>
      </c>
      <c r="H4368" s="241">
        <v>0</v>
      </c>
      <c r="I4368" s="242" t="s">
        <v>9474</v>
      </c>
      <c r="J4368" s="242" t="s">
        <v>9475</v>
      </c>
      <c r="K4368" s="242" t="s">
        <v>4729</v>
      </c>
      <c r="L4368" s="242" t="s">
        <v>4832</v>
      </c>
      <c r="M4368" s="242" t="s">
        <v>6018</v>
      </c>
      <c r="N4368" s="242"/>
      <c r="O4368" s="242" t="s">
        <v>18819</v>
      </c>
      <c r="P4368" s="242" t="s">
        <v>14128</v>
      </c>
      <c r="Q4368" s="242" t="s">
        <v>8494</v>
      </c>
    </row>
    <row r="4369" spans="1:17">
      <c r="A4369" s="242" t="s">
        <v>17477</v>
      </c>
      <c r="B4369" s="242" t="s">
        <v>14365</v>
      </c>
      <c r="C4369" s="242" t="s">
        <v>17478</v>
      </c>
      <c r="D4369" s="242" t="s">
        <v>4742</v>
      </c>
      <c r="E4369" s="242" t="s">
        <v>14150</v>
      </c>
      <c r="F4369" s="242"/>
      <c r="G4369" s="240">
        <v>60</v>
      </c>
      <c r="H4369" s="241">
        <v>0</v>
      </c>
      <c r="I4369" s="242" t="s">
        <v>4842</v>
      </c>
      <c r="J4369" s="242" t="s">
        <v>4843</v>
      </c>
      <c r="K4369" s="242" t="s">
        <v>4729</v>
      </c>
      <c r="L4369" s="242" t="s">
        <v>4832</v>
      </c>
      <c r="M4369" s="242" t="s">
        <v>5194</v>
      </c>
      <c r="N4369" s="242"/>
      <c r="O4369" s="242" t="s">
        <v>18819</v>
      </c>
      <c r="P4369" s="242" t="s">
        <v>14128</v>
      </c>
      <c r="Q4369" s="242" t="s">
        <v>8494</v>
      </c>
    </row>
    <row r="4370" spans="1:17">
      <c r="A4370" s="242" t="s">
        <v>17479</v>
      </c>
      <c r="B4370" s="242" t="s">
        <v>14362</v>
      </c>
      <c r="C4370" s="242" t="s">
        <v>17480</v>
      </c>
      <c r="D4370" s="242"/>
      <c r="E4370" s="242" t="s">
        <v>14130</v>
      </c>
      <c r="F4370" s="242" t="s">
        <v>4742</v>
      </c>
      <c r="G4370" s="240">
        <v>60</v>
      </c>
      <c r="H4370" s="241">
        <v>0</v>
      </c>
      <c r="I4370" s="242" t="s">
        <v>4747</v>
      </c>
      <c r="J4370" s="242" t="s">
        <v>4748</v>
      </c>
      <c r="K4370" s="242" t="s">
        <v>4729</v>
      </c>
      <c r="L4370" s="242" t="s">
        <v>4730</v>
      </c>
      <c r="M4370" s="242" t="s">
        <v>4926</v>
      </c>
      <c r="N4370" s="242" t="s">
        <v>7298</v>
      </c>
      <c r="O4370" s="242" t="s">
        <v>18819</v>
      </c>
      <c r="P4370" s="242" t="s">
        <v>14128</v>
      </c>
      <c r="Q4370" s="242" t="s">
        <v>4733</v>
      </c>
    </row>
    <row r="4371" spans="1:17">
      <c r="A4371" s="242" t="s">
        <v>17481</v>
      </c>
      <c r="B4371" s="242" t="s">
        <v>14362</v>
      </c>
      <c r="C4371" s="242" t="s">
        <v>17482</v>
      </c>
      <c r="D4371" s="242"/>
      <c r="E4371" s="242" t="s">
        <v>14130</v>
      </c>
      <c r="F4371" s="242" t="s">
        <v>4742</v>
      </c>
      <c r="G4371" s="240">
        <v>60</v>
      </c>
      <c r="H4371" s="241">
        <v>0</v>
      </c>
      <c r="I4371" s="242" t="s">
        <v>4808</v>
      </c>
      <c r="J4371" s="242" t="s">
        <v>4809</v>
      </c>
      <c r="K4371" s="242" t="s">
        <v>4729</v>
      </c>
      <c r="L4371" s="242" t="s">
        <v>4730</v>
      </c>
      <c r="M4371" s="242" t="s">
        <v>4810</v>
      </c>
      <c r="N4371" s="242"/>
      <c r="O4371" s="242" t="s">
        <v>18819</v>
      </c>
      <c r="P4371" s="242" t="s">
        <v>14128</v>
      </c>
      <c r="Q4371" s="242" t="s">
        <v>4733</v>
      </c>
    </row>
    <row r="4372" spans="1:17">
      <c r="A4372" s="242" t="s">
        <v>17483</v>
      </c>
      <c r="B4372" s="242" t="s">
        <v>14353</v>
      </c>
      <c r="C4372" s="242" t="s">
        <v>17484</v>
      </c>
      <c r="D4372" s="242"/>
      <c r="E4372" s="242" t="s">
        <v>14130</v>
      </c>
      <c r="F4372" s="242" t="s">
        <v>4742</v>
      </c>
      <c r="G4372" s="240">
        <v>60</v>
      </c>
      <c r="H4372" s="241">
        <v>0</v>
      </c>
      <c r="I4372" s="242" t="s">
        <v>4808</v>
      </c>
      <c r="J4372" s="242" t="s">
        <v>4809</v>
      </c>
      <c r="K4372" s="242" t="s">
        <v>4729</v>
      </c>
      <c r="L4372" s="242" t="s">
        <v>4730</v>
      </c>
      <c r="M4372" s="242" t="s">
        <v>6564</v>
      </c>
      <c r="N4372" s="242"/>
      <c r="O4372" s="242" t="s">
        <v>18819</v>
      </c>
      <c r="P4372" s="242" t="s">
        <v>14128</v>
      </c>
      <c r="Q4372" s="242" t="s">
        <v>4733</v>
      </c>
    </row>
    <row r="4373" spans="1:17">
      <c r="A4373" s="242" t="s">
        <v>17485</v>
      </c>
      <c r="B4373" s="242" t="s">
        <v>14368</v>
      </c>
      <c r="C4373" s="242" t="s">
        <v>17486</v>
      </c>
      <c r="D4373" s="242" t="s">
        <v>4742</v>
      </c>
      <c r="E4373" s="242" t="s">
        <v>14150</v>
      </c>
      <c r="F4373" s="242"/>
      <c r="G4373" s="240">
        <v>60</v>
      </c>
      <c r="H4373" s="241">
        <v>0</v>
      </c>
      <c r="I4373" s="242" t="s">
        <v>4842</v>
      </c>
      <c r="J4373" s="242" t="s">
        <v>4843</v>
      </c>
      <c r="K4373" s="242" t="s">
        <v>4729</v>
      </c>
      <c r="L4373" s="242" t="s">
        <v>4832</v>
      </c>
      <c r="M4373" s="242" t="s">
        <v>4844</v>
      </c>
      <c r="N4373" s="242"/>
      <c r="O4373" s="242" t="s">
        <v>18819</v>
      </c>
      <c r="P4373" s="242" t="s">
        <v>14128</v>
      </c>
      <c r="Q4373" s="242" t="s">
        <v>8494</v>
      </c>
    </row>
    <row r="4374" spans="1:17">
      <c r="A4374" s="242" t="s">
        <v>17487</v>
      </c>
      <c r="B4374" s="242" t="s">
        <v>14368</v>
      </c>
      <c r="C4374" s="242" t="s">
        <v>17488</v>
      </c>
      <c r="D4374" s="242" t="s">
        <v>4742</v>
      </c>
      <c r="E4374" s="242" t="s">
        <v>15142</v>
      </c>
      <c r="F4374" s="242"/>
      <c r="G4374" s="240">
        <v>60</v>
      </c>
      <c r="H4374" s="241">
        <v>0</v>
      </c>
      <c r="I4374" s="242" t="s">
        <v>4830</v>
      </c>
      <c r="J4374" s="242" t="s">
        <v>4831</v>
      </c>
      <c r="K4374" s="242" t="s">
        <v>4729</v>
      </c>
      <c r="L4374" s="242" t="s">
        <v>4832</v>
      </c>
      <c r="M4374" s="242" t="s">
        <v>10967</v>
      </c>
      <c r="N4374" s="242"/>
      <c r="O4374" s="242" t="s">
        <v>18819</v>
      </c>
      <c r="P4374" s="242" t="s">
        <v>14128</v>
      </c>
      <c r="Q4374" s="242" t="s">
        <v>8494</v>
      </c>
    </row>
    <row r="4375" spans="1:17">
      <c r="A4375" s="242" t="s">
        <v>17489</v>
      </c>
      <c r="B4375" s="242" t="s">
        <v>14368</v>
      </c>
      <c r="C4375" s="242" t="s">
        <v>17490</v>
      </c>
      <c r="D4375" s="242" t="s">
        <v>4742</v>
      </c>
      <c r="E4375" s="242" t="s">
        <v>14150</v>
      </c>
      <c r="F4375" s="242"/>
      <c r="G4375" s="240">
        <v>60</v>
      </c>
      <c r="H4375" s="241">
        <v>0</v>
      </c>
      <c r="I4375" s="242" t="s">
        <v>9474</v>
      </c>
      <c r="J4375" s="242" t="s">
        <v>9475</v>
      </c>
      <c r="K4375" s="242" t="s">
        <v>4729</v>
      </c>
      <c r="L4375" s="242" t="s">
        <v>4832</v>
      </c>
      <c r="M4375" s="242" t="s">
        <v>13746</v>
      </c>
      <c r="N4375" s="242"/>
      <c r="O4375" s="242" t="s">
        <v>18819</v>
      </c>
      <c r="P4375" s="242" t="s">
        <v>14128</v>
      </c>
      <c r="Q4375" s="242" t="s">
        <v>8494</v>
      </c>
    </row>
    <row r="4376" spans="1:17">
      <c r="A4376" s="242" t="s">
        <v>17491</v>
      </c>
      <c r="B4376" s="242" t="s">
        <v>14368</v>
      </c>
      <c r="C4376" s="242" t="s">
        <v>17492</v>
      </c>
      <c r="D4376" s="242" t="s">
        <v>4742</v>
      </c>
      <c r="E4376" s="242" t="s">
        <v>14150</v>
      </c>
      <c r="F4376" s="242"/>
      <c r="G4376" s="240">
        <v>60</v>
      </c>
      <c r="H4376" s="241">
        <v>0</v>
      </c>
      <c r="I4376" s="242" t="s">
        <v>4842</v>
      </c>
      <c r="J4376" s="242" t="s">
        <v>4843</v>
      </c>
      <c r="K4376" s="242" t="s">
        <v>4729</v>
      </c>
      <c r="L4376" s="242" t="s">
        <v>4832</v>
      </c>
      <c r="M4376" s="242" t="s">
        <v>5194</v>
      </c>
      <c r="N4376" s="242"/>
      <c r="O4376" s="242" t="s">
        <v>18819</v>
      </c>
      <c r="P4376" s="242" t="s">
        <v>14128</v>
      </c>
      <c r="Q4376" s="242" t="s">
        <v>8494</v>
      </c>
    </row>
    <row r="4377" spans="1:17">
      <c r="A4377" s="242" t="s">
        <v>17493</v>
      </c>
      <c r="B4377" s="242" t="s">
        <v>14368</v>
      </c>
      <c r="C4377" s="242" t="s">
        <v>17494</v>
      </c>
      <c r="D4377" s="242" t="s">
        <v>4742</v>
      </c>
      <c r="E4377" s="242" t="s">
        <v>14150</v>
      </c>
      <c r="F4377" s="242"/>
      <c r="G4377" s="240">
        <v>60</v>
      </c>
      <c r="H4377" s="241">
        <v>0</v>
      </c>
      <c r="I4377" s="242" t="s">
        <v>9474</v>
      </c>
      <c r="J4377" s="242" t="s">
        <v>9475</v>
      </c>
      <c r="K4377" s="242" t="s">
        <v>4729</v>
      </c>
      <c r="L4377" s="242" t="s">
        <v>4832</v>
      </c>
      <c r="M4377" s="242" t="s">
        <v>5302</v>
      </c>
      <c r="N4377" s="242"/>
      <c r="O4377" s="242" t="s">
        <v>18819</v>
      </c>
      <c r="P4377" s="242" t="s">
        <v>14128</v>
      </c>
      <c r="Q4377" s="242" t="s">
        <v>8494</v>
      </c>
    </row>
    <row r="4378" spans="1:17">
      <c r="A4378" s="242" t="s">
        <v>17495</v>
      </c>
      <c r="B4378" s="242" t="s">
        <v>14368</v>
      </c>
      <c r="C4378" s="242" t="s">
        <v>17496</v>
      </c>
      <c r="D4378" s="242" t="s">
        <v>4742</v>
      </c>
      <c r="E4378" s="242" t="s">
        <v>14150</v>
      </c>
      <c r="F4378" s="242"/>
      <c r="G4378" s="240">
        <v>60</v>
      </c>
      <c r="H4378" s="241">
        <v>0</v>
      </c>
      <c r="I4378" s="242" t="s">
        <v>4830</v>
      </c>
      <c r="J4378" s="242" t="s">
        <v>4831</v>
      </c>
      <c r="K4378" s="242" t="s">
        <v>4729</v>
      </c>
      <c r="L4378" s="242" t="s">
        <v>4832</v>
      </c>
      <c r="M4378" s="242" t="s">
        <v>5283</v>
      </c>
      <c r="N4378" s="242"/>
      <c r="O4378" s="242" t="s">
        <v>18819</v>
      </c>
      <c r="P4378" s="242" t="s">
        <v>14128</v>
      </c>
      <c r="Q4378" s="242" t="s">
        <v>8494</v>
      </c>
    </row>
    <row r="4379" spans="1:17">
      <c r="A4379" s="242" t="s">
        <v>17497</v>
      </c>
      <c r="B4379" s="242" t="s">
        <v>14362</v>
      </c>
      <c r="C4379" s="242" t="s">
        <v>17498</v>
      </c>
      <c r="D4379" s="242"/>
      <c r="E4379" s="242" t="s">
        <v>14130</v>
      </c>
      <c r="F4379" s="242" t="s">
        <v>4742</v>
      </c>
      <c r="G4379" s="240">
        <v>60</v>
      </c>
      <c r="H4379" s="241">
        <v>0</v>
      </c>
      <c r="I4379" s="242" t="s">
        <v>4780</v>
      </c>
      <c r="J4379" s="242" t="s">
        <v>4781</v>
      </c>
      <c r="K4379" s="242" t="s">
        <v>4729</v>
      </c>
      <c r="L4379" s="242" t="s">
        <v>4730</v>
      </c>
      <c r="M4379" s="242" t="s">
        <v>4822</v>
      </c>
      <c r="N4379" s="242"/>
      <c r="O4379" s="242" t="s">
        <v>18819</v>
      </c>
      <c r="P4379" s="242" t="s">
        <v>14128</v>
      </c>
      <c r="Q4379" s="242" t="s">
        <v>4733</v>
      </c>
    </row>
    <row r="4380" spans="1:17">
      <c r="A4380" s="242" t="s">
        <v>17499</v>
      </c>
      <c r="B4380" s="242" t="s">
        <v>14368</v>
      </c>
      <c r="C4380" s="242" t="s">
        <v>17500</v>
      </c>
      <c r="D4380" s="242" t="s">
        <v>4742</v>
      </c>
      <c r="E4380" s="242" t="s">
        <v>14150</v>
      </c>
      <c r="F4380" s="242"/>
      <c r="G4380" s="240">
        <v>60</v>
      </c>
      <c r="H4380" s="241">
        <v>0</v>
      </c>
      <c r="I4380" s="242" t="s">
        <v>4842</v>
      </c>
      <c r="J4380" s="242" t="s">
        <v>4843</v>
      </c>
      <c r="K4380" s="242" t="s">
        <v>4729</v>
      </c>
      <c r="L4380" s="242" t="s">
        <v>4832</v>
      </c>
      <c r="M4380" s="242" t="s">
        <v>5325</v>
      </c>
      <c r="N4380" s="242"/>
      <c r="O4380" s="242" t="s">
        <v>18819</v>
      </c>
      <c r="P4380" s="242" t="s">
        <v>14128</v>
      </c>
      <c r="Q4380" s="242" t="s">
        <v>8494</v>
      </c>
    </row>
    <row r="4381" spans="1:17">
      <c r="A4381" s="242" t="s">
        <v>17501</v>
      </c>
      <c r="B4381" s="242" t="s">
        <v>14362</v>
      </c>
      <c r="C4381" s="242" t="s">
        <v>17502</v>
      </c>
      <c r="D4381" s="242"/>
      <c r="E4381" s="242" t="s">
        <v>14130</v>
      </c>
      <c r="F4381" s="242" t="s">
        <v>4742</v>
      </c>
      <c r="G4381" s="240">
        <v>60</v>
      </c>
      <c r="H4381" s="241">
        <v>0</v>
      </c>
      <c r="I4381" s="242" t="s">
        <v>4808</v>
      </c>
      <c r="J4381" s="242" t="s">
        <v>4809</v>
      </c>
      <c r="K4381" s="242" t="s">
        <v>4729</v>
      </c>
      <c r="L4381" s="242" t="s">
        <v>4730</v>
      </c>
      <c r="M4381" s="242" t="s">
        <v>7593</v>
      </c>
      <c r="N4381" s="242"/>
      <c r="O4381" s="242" t="s">
        <v>18819</v>
      </c>
      <c r="P4381" s="242" t="s">
        <v>14128</v>
      </c>
      <c r="Q4381" s="242" t="s">
        <v>4733</v>
      </c>
    </row>
    <row r="4382" spans="1:17">
      <c r="A4382" s="242" t="s">
        <v>17503</v>
      </c>
      <c r="B4382" s="242" t="s">
        <v>14362</v>
      </c>
      <c r="C4382" s="242" t="s">
        <v>17504</v>
      </c>
      <c r="D4382" s="242"/>
      <c r="E4382" s="242" t="s">
        <v>14130</v>
      </c>
      <c r="F4382" s="242" t="s">
        <v>4742</v>
      </c>
      <c r="G4382" s="240">
        <v>60</v>
      </c>
      <c r="H4382" s="241">
        <v>0</v>
      </c>
      <c r="I4382" s="242" t="s">
        <v>4738</v>
      </c>
      <c r="J4382" s="242" t="s">
        <v>4739</v>
      </c>
      <c r="K4382" s="242" t="s">
        <v>4729</v>
      </c>
      <c r="L4382" s="242" t="s">
        <v>4730</v>
      </c>
      <c r="M4382" s="242" t="s">
        <v>4740</v>
      </c>
      <c r="N4382" s="242" t="s">
        <v>4741</v>
      </c>
      <c r="O4382" s="242" t="s">
        <v>18819</v>
      </c>
      <c r="P4382" s="242" t="s">
        <v>14128</v>
      </c>
      <c r="Q4382" s="242" t="s">
        <v>4733</v>
      </c>
    </row>
    <row r="4383" spans="1:17">
      <c r="A4383" s="242" t="s">
        <v>17505</v>
      </c>
      <c r="B4383" s="242" t="s">
        <v>14353</v>
      </c>
      <c r="C4383" s="242" t="s">
        <v>17506</v>
      </c>
      <c r="D4383" s="242"/>
      <c r="E4383" s="242" t="s">
        <v>14130</v>
      </c>
      <c r="F4383" s="242" t="s">
        <v>4742</v>
      </c>
      <c r="G4383" s="240">
        <v>60</v>
      </c>
      <c r="H4383" s="241">
        <v>0</v>
      </c>
      <c r="I4383" s="242" t="s">
        <v>4780</v>
      </c>
      <c r="J4383" s="242" t="s">
        <v>4781</v>
      </c>
      <c r="K4383" s="242" t="s">
        <v>4729</v>
      </c>
      <c r="L4383" s="242" t="s">
        <v>4730</v>
      </c>
      <c r="M4383" s="242" t="s">
        <v>4816</v>
      </c>
      <c r="N4383" s="242"/>
      <c r="O4383" s="242" t="s">
        <v>18819</v>
      </c>
      <c r="P4383" s="242" t="s">
        <v>14128</v>
      </c>
      <c r="Q4383" s="242" t="s">
        <v>4733</v>
      </c>
    </row>
    <row r="4384" spans="1:17">
      <c r="A4384" s="242" t="s">
        <v>17507</v>
      </c>
      <c r="B4384" s="242" t="s">
        <v>14368</v>
      </c>
      <c r="C4384" s="242" t="s">
        <v>17508</v>
      </c>
      <c r="D4384" s="242" t="s">
        <v>4742</v>
      </c>
      <c r="E4384" s="242" t="s">
        <v>14150</v>
      </c>
      <c r="F4384" s="242"/>
      <c r="G4384" s="240">
        <v>60</v>
      </c>
      <c r="H4384" s="241">
        <v>0</v>
      </c>
      <c r="I4384" s="242" t="s">
        <v>4830</v>
      </c>
      <c r="J4384" s="242" t="s">
        <v>4831</v>
      </c>
      <c r="K4384" s="242" t="s">
        <v>4729</v>
      </c>
      <c r="L4384" s="242" t="s">
        <v>4832</v>
      </c>
      <c r="M4384" s="242" t="s">
        <v>5283</v>
      </c>
      <c r="N4384" s="242"/>
      <c r="O4384" s="242" t="s">
        <v>18819</v>
      </c>
      <c r="P4384" s="242" t="s">
        <v>14128</v>
      </c>
      <c r="Q4384" s="242" t="s">
        <v>8494</v>
      </c>
    </row>
    <row r="4385" spans="1:17">
      <c r="A4385" s="242" t="s">
        <v>17509</v>
      </c>
      <c r="B4385" s="242" t="s">
        <v>14368</v>
      </c>
      <c r="C4385" s="242" t="s">
        <v>17510</v>
      </c>
      <c r="D4385" s="242" t="s">
        <v>4742</v>
      </c>
      <c r="E4385" s="242" t="s">
        <v>14150</v>
      </c>
      <c r="F4385" s="242"/>
      <c r="G4385" s="240">
        <v>60</v>
      </c>
      <c r="H4385" s="241">
        <v>0</v>
      </c>
      <c r="I4385" s="242" t="s">
        <v>4830</v>
      </c>
      <c r="J4385" s="242" t="s">
        <v>4831</v>
      </c>
      <c r="K4385" s="242" t="s">
        <v>4729</v>
      </c>
      <c r="L4385" s="242" t="s">
        <v>4832</v>
      </c>
      <c r="M4385" s="242" t="s">
        <v>4901</v>
      </c>
      <c r="N4385" s="242"/>
      <c r="O4385" s="242" t="s">
        <v>18819</v>
      </c>
      <c r="P4385" s="242" t="s">
        <v>14128</v>
      </c>
      <c r="Q4385" s="242" t="s">
        <v>8494</v>
      </c>
    </row>
    <row r="4386" spans="1:17">
      <c r="A4386" s="242" t="s">
        <v>17511</v>
      </c>
      <c r="B4386" s="242" t="s">
        <v>14362</v>
      </c>
      <c r="C4386" s="242" t="s">
        <v>17512</v>
      </c>
      <c r="D4386" s="242"/>
      <c r="E4386" s="242" t="s">
        <v>14130</v>
      </c>
      <c r="F4386" s="242" t="s">
        <v>4742</v>
      </c>
      <c r="G4386" s="240">
        <v>60</v>
      </c>
      <c r="H4386" s="241">
        <v>0</v>
      </c>
      <c r="I4386" s="242" t="s">
        <v>4808</v>
      </c>
      <c r="J4386" s="242" t="s">
        <v>4809</v>
      </c>
      <c r="K4386" s="242" t="s">
        <v>4729</v>
      </c>
      <c r="L4386" s="242" t="s">
        <v>4730</v>
      </c>
      <c r="M4386" s="242" t="s">
        <v>5087</v>
      </c>
      <c r="N4386" s="242"/>
      <c r="O4386" s="242" t="s">
        <v>18819</v>
      </c>
      <c r="P4386" s="242" t="s">
        <v>14128</v>
      </c>
      <c r="Q4386" s="242" t="s">
        <v>4733</v>
      </c>
    </row>
    <row r="4387" spans="1:17">
      <c r="A4387" s="242" t="s">
        <v>17513</v>
      </c>
      <c r="B4387" s="242" t="s">
        <v>14368</v>
      </c>
      <c r="C4387" s="242" t="s">
        <v>17514</v>
      </c>
      <c r="D4387" s="242" t="s">
        <v>4742</v>
      </c>
      <c r="E4387" s="242" t="s">
        <v>14150</v>
      </c>
      <c r="F4387" s="242"/>
      <c r="G4387" s="240">
        <v>60</v>
      </c>
      <c r="H4387" s="241">
        <v>0</v>
      </c>
      <c r="I4387" s="242" t="s">
        <v>4842</v>
      </c>
      <c r="J4387" s="242" t="s">
        <v>4843</v>
      </c>
      <c r="K4387" s="242" t="s">
        <v>4729</v>
      </c>
      <c r="L4387" s="242" t="s">
        <v>4832</v>
      </c>
      <c r="M4387" s="242" t="s">
        <v>4844</v>
      </c>
      <c r="N4387" s="242"/>
      <c r="O4387" s="242" t="s">
        <v>18819</v>
      </c>
      <c r="P4387" s="242" t="s">
        <v>14128</v>
      </c>
      <c r="Q4387" s="242" t="s">
        <v>8494</v>
      </c>
    </row>
    <row r="4388" spans="1:17">
      <c r="A4388" s="242" t="s">
        <v>17515</v>
      </c>
      <c r="B4388" s="242" t="s">
        <v>14362</v>
      </c>
      <c r="C4388" s="242" t="s">
        <v>17516</v>
      </c>
      <c r="D4388" s="242"/>
      <c r="E4388" s="242" t="s">
        <v>14130</v>
      </c>
      <c r="F4388" s="242" t="s">
        <v>4742</v>
      </c>
      <c r="G4388" s="240">
        <v>60</v>
      </c>
      <c r="H4388" s="241">
        <v>0</v>
      </c>
      <c r="I4388" s="242" t="s">
        <v>4780</v>
      </c>
      <c r="J4388" s="242" t="s">
        <v>4781</v>
      </c>
      <c r="K4388" s="242" t="s">
        <v>4729</v>
      </c>
      <c r="L4388" s="242" t="s">
        <v>4730</v>
      </c>
      <c r="M4388" s="242" t="s">
        <v>4822</v>
      </c>
      <c r="N4388" s="242"/>
      <c r="O4388" s="242" t="s">
        <v>18819</v>
      </c>
      <c r="P4388" s="242" t="s">
        <v>14128</v>
      </c>
      <c r="Q4388" s="242" t="s">
        <v>4733</v>
      </c>
    </row>
    <row r="4389" spans="1:17">
      <c r="A4389" s="242" t="s">
        <v>17517</v>
      </c>
      <c r="B4389" s="242" t="s">
        <v>14365</v>
      </c>
      <c r="C4389" s="242" t="s">
        <v>17518</v>
      </c>
      <c r="D4389" s="242" t="s">
        <v>4742</v>
      </c>
      <c r="E4389" s="242" t="s">
        <v>14150</v>
      </c>
      <c r="F4389" s="242"/>
      <c r="G4389" s="240">
        <v>60</v>
      </c>
      <c r="H4389" s="241">
        <v>0</v>
      </c>
      <c r="I4389" s="242" t="s">
        <v>4842</v>
      </c>
      <c r="J4389" s="242" t="s">
        <v>4843</v>
      </c>
      <c r="K4389" s="242" t="s">
        <v>4729</v>
      </c>
      <c r="L4389" s="242" t="s">
        <v>4832</v>
      </c>
      <c r="M4389" s="242" t="s">
        <v>15446</v>
      </c>
      <c r="N4389" s="242"/>
      <c r="O4389" s="242" t="s">
        <v>18819</v>
      </c>
      <c r="P4389" s="242" t="s">
        <v>14128</v>
      </c>
      <c r="Q4389" s="242" t="s">
        <v>8494</v>
      </c>
    </row>
    <row r="4390" spans="1:17">
      <c r="A4390" s="242" t="s">
        <v>17519</v>
      </c>
      <c r="B4390" s="242" t="s">
        <v>14368</v>
      </c>
      <c r="C4390" s="242" t="s">
        <v>17520</v>
      </c>
      <c r="D4390" s="242" t="s">
        <v>4742</v>
      </c>
      <c r="E4390" s="242" t="s">
        <v>14150</v>
      </c>
      <c r="F4390" s="242"/>
      <c r="G4390" s="240">
        <v>60</v>
      </c>
      <c r="H4390" s="241">
        <v>0</v>
      </c>
      <c r="I4390" s="242" t="s">
        <v>9474</v>
      </c>
      <c r="J4390" s="242" t="s">
        <v>9475</v>
      </c>
      <c r="K4390" s="242" t="s">
        <v>4729</v>
      </c>
      <c r="L4390" s="242" t="s">
        <v>4832</v>
      </c>
      <c r="M4390" s="242" t="s">
        <v>13752</v>
      </c>
      <c r="N4390" s="242"/>
      <c r="O4390" s="242" t="s">
        <v>18819</v>
      </c>
      <c r="P4390" s="242" t="s">
        <v>14128</v>
      </c>
      <c r="Q4390" s="242" t="s">
        <v>8494</v>
      </c>
    </row>
    <row r="4391" spans="1:17">
      <c r="A4391" s="242" t="s">
        <v>17521</v>
      </c>
      <c r="B4391" s="242" t="s">
        <v>14362</v>
      </c>
      <c r="C4391" s="242" t="s">
        <v>17522</v>
      </c>
      <c r="D4391" s="242"/>
      <c r="E4391" s="242" t="s">
        <v>14130</v>
      </c>
      <c r="F4391" s="242" t="s">
        <v>4742</v>
      </c>
      <c r="G4391" s="240">
        <v>60</v>
      </c>
      <c r="H4391" s="241">
        <v>0</v>
      </c>
      <c r="I4391" s="242" t="s">
        <v>4747</v>
      </c>
      <c r="J4391" s="242" t="s">
        <v>4748</v>
      </c>
      <c r="K4391" s="242" t="s">
        <v>4729</v>
      </c>
      <c r="L4391" s="242" t="s">
        <v>4730</v>
      </c>
      <c r="M4391" s="242" t="s">
        <v>4857</v>
      </c>
      <c r="N4391" s="242"/>
      <c r="O4391" s="242" t="s">
        <v>18819</v>
      </c>
      <c r="P4391" s="242" t="s">
        <v>14128</v>
      </c>
      <c r="Q4391" s="242" t="s">
        <v>4733</v>
      </c>
    </row>
    <row r="4392" spans="1:17">
      <c r="A4392" s="242" t="s">
        <v>17523</v>
      </c>
      <c r="B4392" s="242" t="s">
        <v>14379</v>
      </c>
      <c r="C4392" s="242" t="s">
        <v>17524</v>
      </c>
      <c r="D4392" s="242" t="s">
        <v>4742</v>
      </c>
      <c r="E4392" s="242" t="s">
        <v>14150</v>
      </c>
      <c r="F4392" s="242"/>
      <c r="G4392" s="240">
        <v>60</v>
      </c>
      <c r="H4392" s="241">
        <v>0</v>
      </c>
      <c r="I4392" s="242" t="s">
        <v>9474</v>
      </c>
      <c r="J4392" s="242" t="s">
        <v>9475</v>
      </c>
      <c r="K4392" s="242" t="s">
        <v>4729</v>
      </c>
      <c r="L4392" s="242" t="s">
        <v>4832</v>
      </c>
      <c r="M4392" s="242" t="s">
        <v>15501</v>
      </c>
      <c r="N4392" s="242"/>
      <c r="O4392" s="242" t="s">
        <v>18819</v>
      </c>
      <c r="P4392" s="242" t="s">
        <v>14128</v>
      </c>
      <c r="Q4392" s="242" t="s">
        <v>8494</v>
      </c>
    </row>
    <row r="4393" spans="1:17">
      <c r="A4393" s="242" t="s">
        <v>17525</v>
      </c>
      <c r="B4393" s="242" t="s">
        <v>14368</v>
      </c>
      <c r="C4393" s="242" t="s">
        <v>17526</v>
      </c>
      <c r="D4393" s="242" t="s">
        <v>4742</v>
      </c>
      <c r="E4393" s="242" t="s">
        <v>14150</v>
      </c>
      <c r="F4393" s="242"/>
      <c r="G4393" s="240">
        <v>60</v>
      </c>
      <c r="H4393" s="241">
        <v>0</v>
      </c>
      <c r="I4393" s="242" t="s">
        <v>4830</v>
      </c>
      <c r="J4393" s="242" t="s">
        <v>4831</v>
      </c>
      <c r="K4393" s="242" t="s">
        <v>4729</v>
      </c>
      <c r="L4393" s="242" t="s">
        <v>4832</v>
      </c>
      <c r="M4393" s="242" t="s">
        <v>4901</v>
      </c>
      <c r="N4393" s="242"/>
      <c r="O4393" s="242" t="s">
        <v>18819</v>
      </c>
      <c r="P4393" s="242" t="s">
        <v>14128</v>
      </c>
      <c r="Q4393" s="242" t="s">
        <v>8494</v>
      </c>
    </row>
    <row r="4394" spans="1:17">
      <c r="A4394" s="242" t="s">
        <v>17527</v>
      </c>
      <c r="B4394" s="242" t="s">
        <v>14368</v>
      </c>
      <c r="C4394" s="242" t="s">
        <v>17528</v>
      </c>
      <c r="D4394" s="242" t="s">
        <v>4742</v>
      </c>
      <c r="E4394" s="242" t="s">
        <v>14150</v>
      </c>
      <c r="F4394" s="242"/>
      <c r="G4394" s="240">
        <v>60</v>
      </c>
      <c r="H4394" s="241">
        <v>0</v>
      </c>
      <c r="I4394" s="242" t="s">
        <v>9474</v>
      </c>
      <c r="J4394" s="242" t="s">
        <v>9475</v>
      </c>
      <c r="K4394" s="242" t="s">
        <v>4729</v>
      </c>
      <c r="L4394" s="242" t="s">
        <v>4832</v>
      </c>
      <c r="M4394" s="242" t="s">
        <v>6018</v>
      </c>
      <c r="N4394" s="242"/>
      <c r="O4394" s="242" t="s">
        <v>18819</v>
      </c>
      <c r="P4394" s="242" t="s">
        <v>14128</v>
      </c>
      <c r="Q4394" s="242" t="s">
        <v>8494</v>
      </c>
    </row>
    <row r="4395" spans="1:17">
      <c r="A4395" s="242" t="s">
        <v>17529</v>
      </c>
      <c r="B4395" s="242" t="s">
        <v>14368</v>
      </c>
      <c r="C4395" s="242" t="s">
        <v>17530</v>
      </c>
      <c r="D4395" s="242" t="s">
        <v>4742</v>
      </c>
      <c r="E4395" s="242" t="s">
        <v>14150</v>
      </c>
      <c r="F4395" s="242"/>
      <c r="G4395" s="240">
        <v>60</v>
      </c>
      <c r="H4395" s="241">
        <v>0</v>
      </c>
      <c r="I4395" s="242" t="s">
        <v>4830</v>
      </c>
      <c r="J4395" s="242" t="s">
        <v>4831</v>
      </c>
      <c r="K4395" s="242" t="s">
        <v>4729</v>
      </c>
      <c r="L4395" s="242" t="s">
        <v>4832</v>
      </c>
      <c r="M4395" s="242" t="s">
        <v>5158</v>
      </c>
      <c r="N4395" s="242"/>
      <c r="O4395" s="242" t="s">
        <v>18819</v>
      </c>
      <c r="P4395" s="242" t="s">
        <v>14128</v>
      </c>
      <c r="Q4395" s="242" t="s">
        <v>8494</v>
      </c>
    </row>
    <row r="4396" spans="1:17">
      <c r="A4396" s="242" t="s">
        <v>17531</v>
      </c>
      <c r="B4396" s="242" t="s">
        <v>14362</v>
      </c>
      <c r="C4396" s="242" t="s">
        <v>17532</v>
      </c>
      <c r="D4396" s="242"/>
      <c r="E4396" s="242" t="s">
        <v>14130</v>
      </c>
      <c r="F4396" s="242" t="s">
        <v>4742</v>
      </c>
      <c r="G4396" s="240">
        <v>60</v>
      </c>
      <c r="H4396" s="241">
        <v>0</v>
      </c>
      <c r="I4396" s="242" t="s">
        <v>4738</v>
      </c>
      <c r="J4396" s="242" t="s">
        <v>4739</v>
      </c>
      <c r="K4396" s="242" t="s">
        <v>4729</v>
      </c>
      <c r="L4396" s="242" t="s">
        <v>4730</v>
      </c>
      <c r="M4396" s="242" t="s">
        <v>4740</v>
      </c>
      <c r="N4396" s="242" t="s">
        <v>4741</v>
      </c>
      <c r="O4396" s="242" t="s">
        <v>18819</v>
      </c>
      <c r="P4396" s="242" t="s">
        <v>14128</v>
      </c>
      <c r="Q4396" s="242" t="s">
        <v>4733</v>
      </c>
    </row>
    <row r="4397" spans="1:17">
      <c r="A4397" s="242" t="s">
        <v>17533</v>
      </c>
      <c r="B4397" s="242" t="s">
        <v>14368</v>
      </c>
      <c r="C4397" s="242" t="s">
        <v>17534</v>
      </c>
      <c r="D4397" s="242" t="s">
        <v>4742</v>
      </c>
      <c r="E4397" s="242" t="s">
        <v>14150</v>
      </c>
      <c r="F4397" s="242"/>
      <c r="G4397" s="240">
        <v>60</v>
      </c>
      <c r="H4397" s="241">
        <v>0</v>
      </c>
      <c r="I4397" s="242" t="s">
        <v>9474</v>
      </c>
      <c r="J4397" s="242" t="s">
        <v>9475</v>
      </c>
      <c r="K4397" s="242" t="s">
        <v>4729</v>
      </c>
      <c r="L4397" s="242" t="s">
        <v>4832</v>
      </c>
      <c r="M4397" s="242" t="s">
        <v>5167</v>
      </c>
      <c r="N4397" s="242"/>
      <c r="O4397" s="242" t="s">
        <v>18819</v>
      </c>
      <c r="P4397" s="242" t="s">
        <v>14128</v>
      </c>
      <c r="Q4397" s="242" t="s">
        <v>8494</v>
      </c>
    </row>
    <row r="4398" spans="1:17">
      <c r="A4398" s="242" t="s">
        <v>17535</v>
      </c>
      <c r="B4398" s="242" t="s">
        <v>14362</v>
      </c>
      <c r="C4398" s="242" t="s">
        <v>17536</v>
      </c>
      <c r="D4398" s="242"/>
      <c r="E4398" s="242" t="s">
        <v>14130</v>
      </c>
      <c r="F4398" s="242" t="s">
        <v>4742</v>
      </c>
      <c r="G4398" s="240">
        <v>60</v>
      </c>
      <c r="H4398" s="241">
        <v>0</v>
      </c>
      <c r="I4398" s="242" t="s">
        <v>4808</v>
      </c>
      <c r="J4398" s="242" t="s">
        <v>4809</v>
      </c>
      <c r="K4398" s="242" t="s">
        <v>4729</v>
      </c>
      <c r="L4398" s="242" t="s">
        <v>4730</v>
      </c>
      <c r="M4398" s="242" t="s">
        <v>5113</v>
      </c>
      <c r="N4398" s="242"/>
      <c r="O4398" s="242" t="s">
        <v>18819</v>
      </c>
      <c r="P4398" s="242" t="s">
        <v>14128</v>
      </c>
      <c r="Q4398" s="242" t="s">
        <v>4733</v>
      </c>
    </row>
    <row r="4399" spans="1:17">
      <c r="A4399" s="242" t="s">
        <v>17537</v>
      </c>
      <c r="B4399" s="242" t="s">
        <v>14362</v>
      </c>
      <c r="C4399" s="242" t="s">
        <v>17538</v>
      </c>
      <c r="D4399" s="242"/>
      <c r="E4399" s="242" t="s">
        <v>14130</v>
      </c>
      <c r="F4399" s="242" t="s">
        <v>4742</v>
      </c>
      <c r="G4399" s="240">
        <v>60</v>
      </c>
      <c r="H4399" s="241">
        <v>0</v>
      </c>
      <c r="I4399" s="242" t="s">
        <v>4780</v>
      </c>
      <c r="J4399" s="242" t="s">
        <v>4781</v>
      </c>
      <c r="K4399" s="242" t="s">
        <v>4729</v>
      </c>
      <c r="L4399" s="242" t="s">
        <v>4730</v>
      </c>
      <c r="M4399" s="242" t="s">
        <v>4937</v>
      </c>
      <c r="N4399" s="242"/>
      <c r="O4399" s="242" t="s">
        <v>18819</v>
      </c>
      <c r="P4399" s="242" t="s">
        <v>14128</v>
      </c>
      <c r="Q4399" s="242" t="s">
        <v>4733</v>
      </c>
    </row>
    <row r="4400" spans="1:17">
      <c r="A4400" s="242" t="s">
        <v>17539</v>
      </c>
      <c r="B4400" s="242" t="s">
        <v>14362</v>
      </c>
      <c r="C4400" s="242" t="s">
        <v>17540</v>
      </c>
      <c r="D4400" s="242"/>
      <c r="E4400" s="242" t="s">
        <v>14130</v>
      </c>
      <c r="F4400" s="242" t="s">
        <v>4742</v>
      </c>
      <c r="G4400" s="240">
        <v>60</v>
      </c>
      <c r="H4400" s="241">
        <v>0</v>
      </c>
      <c r="I4400" s="242" t="s">
        <v>4808</v>
      </c>
      <c r="J4400" s="242" t="s">
        <v>4809</v>
      </c>
      <c r="K4400" s="242" t="s">
        <v>4729</v>
      </c>
      <c r="L4400" s="242" t="s">
        <v>4730</v>
      </c>
      <c r="M4400" s="242" t="s">
        <v>4810</v>
      </c>
      <c r="N4400" s="242"/>
      <c r="O4400" s="242" t="s">
        <v>18819</v>
      </c>
      <c r="P4400" s="242" t="s">
        <v>14128</v>
      </c>
      <c r="Q4400" s="242" t="s">
        <v>4733</v>
      </c>
    </row>
    <row r="4401" spans="1:17">
      <c r="A4401" s="242" t="s">
        <v>17541</v>
      </c>
      <c r="B4401" s="242" t="s">
        <v>14368</v>
      </c>
      <c r="C4401" s="242" t="s">
        <v>17542</v>
      </c>
      <c r="D4401" s="242" t="s">
        <v>4742</v>
      </c>
      <c r="E4401" s="242" t="s">
        <v>14150</v>
      </c>
      <c r="F4401" s="242"/>
      <c r="G4401" s="240">
        <v>60</v>
      </c>
      <c r="H4401" s="241">
        <v>0</v>
      </c>
      <c r="I4401" s="242" t="s">
        <v>4830</v>
      </c>
      <c r="J4401" s="242" t="s">
        <v>4831</v>
      </c>
      <c r="K4401" s="242" t="s">
        <v>4729</v>
      </c>
      <c r="L4401" s="242" t="s">
        <v>4832</v>
      </c>
      <c r="M4401" s="242" t="s">
        <v>5158</v>
      </c>
      <c r="N4401" s="242"/>
      <c r="O4401" s="242" t="s">
        <v>18819</v>
      </c>
      <c r="P4401" s="242" t="s">
        <v>14128</v>
      </c>
      <c r="Q4401" s="242" t="s">
        <v>8494</v>
      </c>
    </row>
    <row r="4402" spans="1:17">
      <c r="A4402" s="242" t="s">
        <v>17543</v>
      </c>
      <c r="B4402" s="242" t="s">
        <v>14365</v>
      </c>
      <c r="C4402" s="242" t="s">
        <v>17544</v>
      </c>
      <c r="D4402" s="242" t="s">
        <v>4742</v>
      </c>
      <c r="E4402" s="242" t="s">
        <v>14150</v>
      </c>
      <c r="F4402" s="242"/>
      <c r="G4402" s="240">
        <v>60</v>
      </c>
      <c r="H4402" s="241">
        <v>0</v>
      </c>
      <c r="I4402" s="242" t="s">
        <v>4842</v>
      </c>
      <c r="J4402" s="242" t="s">
        <v>4843</v>
      </c>
      <c r="K4402" s="242" t="s">
        <v>4729</v>
      </c>
      <c r="L4402" s="242" t="s">
        <v>4832</v>
      </c>
      <c r="M4402" s="242" t="s">
        <v>14111</v>
      </c>
      <c r="N4402" s="242"/>
      <c r="O4402" s="242" t="s">
        <v>18819</v>
      </c>
      <c r="P4402" s="242" t="s">
        <v>14128</v>
      </c>
      <c r="Q4402" s="242" t="s">
        <v>8494</v>
      </c>
    </row>
    <row r="4403" spans="1:17">
      <c r="A4403" s="242" t="s">
        <v>17545</v>
      </c>
      <c r="B4403" s="242" t="s">
        <v>17546</v>
      </c>
      <c r="C4403" s="242" t="s">
        <v>17547</v>
      </c>
      <c r="D4403" s="242"/>
      <c r="E4403" s="242" t="s">
        <v>14360</v>
      </c>
      <c r="F4403" s="242"/>
      <c r="G4403" s="240">
        <v>60</v>
      </c>
      <c r="H4403" s="241">
        <v>0</v>
      </c>
      <c r="I4403" s="242" t="s">
        <v>4775</v>
      </c>
      <c r="J4403" s="242" t="s">
        <v>4776</v>
      </c>
      <c r="K4403" s="242" t="s">
        <v>4729</v>
      </c>
      <c r="L4403" s="242" t="s">
        <v>5039</v>
      </c>
      <c r="M4403" s="242" t="s">
        <v>4798</v>
      </c>
      <c r="N4403" s="242"/>
      <c r="O4403" s="242" t="s">
        <v>18819</v>
      </c>
      <c r="P4403" s="242" t="s">
        <v>14128</v>
      </c>
      <c r="Q4403" s="242" t="s">
        <v>4733</v>
      </c>
    </row>
    <row r="4404" spans="1:17">
      <c r="A4404" s="242" t="s">
        <v>17548</v>
      </c>
      <c r="B4404" s="242" t="s">
        <v>14368</v>
      </c>
      <c r="C4404" s="242" t="s">
        <v>17549</v>
      </c>
      <c r="D4404" s="242" t="s">
        <v>4742</v>
      </c>
      <c r="E4404" s="242" t="s">
        <v>15142</v>
      </c>
      <c r="F4404" s="242"/>
      <c r="G4404" s="240">
        <v>60</v>
      </c>
      <c r="H4404" s="241">
        <v>0</v>
      </c>
      <c r="I4404" s="242" t="s">
        <v>4830</v>
      </c>
      <c r="J4404" s="242" t="s">
        <v>4831</v>
      </c>
      <c r="K4404" s="242" t="s">
        <v>4729</v>
      </c>
      <c r="L4404" s="242" t="s">
        <v>4832</v>
      </c>
      <c r="M4404" s="242" t="s">
        <v>10967</v>
      </c>
      <c r="N4404" s="242"/>
      <c r="O4404" s="242" t="s">
        <v>18819</v>
      </c>
      <c r="P4404" s="242" t="s">
        <v>14128</v>
      </c>
      <c r="Q4404" s="242" t="s">
        <v>8494</v>
      </c>
    </row>
    <row r="4405" spans="1:17">
      <c r="A4405" s="242" t="s">
        <v>17550</v>
      </c>
      <c r="B4405" s="242" t="s">
        <v>14362</v>
      </c>
      <c r="C4405" s="242" t="s">
        <v>17551</v>
      </c>
      <c r="D4405" s="242"/>
      <c r="E4405" s="242" t="s">
        <v>14130</v>
      </c>
      <c r="F4405" s="242" t="s">
        <v>4742</v>
      </c>
      <c r="G4405" s="240">
        <v>60</v>
      </c>
      <c r="H4405" s="241">
        <v>0</v>
      </c>
      <c r="I4405" s="242" t="s">
        <v>4780</v>
      </c>
      <c r="J4405" s="242" t="s">
        <v>4781</v>
      </c>
      <c r="K4405" s="242" t="s">
        <v>4729</v>
      </c>
      <c r="L4405" s="242" t="s">
        <v>4730</v>
      </c>
      <c r="M4405" s="242" t="s">
        <v>6439</v>
      </c>
      <c r="N4405" s="242"/>
      <c r="O4405" s="242" t="s">
        <v>18819</v>
      </c>
      <c r="P4405" s="242" t="s">
        <v>14128</v>
      </c>
      <c r="Q4405" s="242" t="s">
        <v>4733</v>
      </c>
    </row>
    <row r="4406" spans="1:17">
      <c r="A4406" s="242" t="s">
        <v>17552</v>
      </c>
      <c r="B4406" s="242" t="s">
        <v>14368</v>
      </c>
      <c r="C4406" s="242" t="s">
        <v>17553</v>
      </c>
      <c r="D4406" s="242" t="s">
        <v>4742</v>
      </c>
      <c r="E4406" s="242" t="s">
        <v>14150</v>
      </c>
      <c r="F4406" s="242"/>
      <c r="G4406" s="240">
        <v>60</v>
      </c>
      <c r="H4406" s="241">
        <v>0</v>
      </c>
      <c r="I4406" s="242" t="s">
        <v>9474</v>
      </c>
      <c r="J4406" s="242" t="s">
        <v>9475</v>
      </c>
      <c r="K4406" s="242" t="s">
        <v>4729</v>
      </c>
      <c r="L4406" s="242" t="s">
        <v>4832</v>
      </c>
      <c r="M4406" s="242" t="s">
        <v>5212</v>
      </c>
      <c r="N4406" s="242"/>
      <c r="O4406" s="242" t="s">
        <v>18819</v>
      </c>
      <c r="P4406" s="242" t="s">
        <v>14128</v>
      </c>
      <c r="Q4406" s="242" t="s">
        <v>8494</v>
      </c>
    </row>
    <row r="4407" spans="1:17">
      <c r="A4407" s="242" t="s">
        <v>17554</v>
      </c>
      <c r="B4407" s="242" t="s">
        <v>14368</v>
      </c>
      <c r="C4407" s="242" t="s">
        <v>17555</v>
      </c>
      <c r="D4407" s="242" t="s">
        <v>4742</v>
      </c>
      <c r="E4407" s="242" t="s">
        <v>14150</v>
      </c>
      <c r="F4407" s="242"/>
      <c r="G4407" s="240">
        <v>60</v>
      </c>
      <c r="H4407" s="241">
        <v>0</v>
      </c>
      <c r="I4407" s="242" t="s">
        <v>4830</v>
      </c>
      <c r="J4407" s="242" t="s">
        <v>4831</v>
      </c>
      <c r="K4407" s="242" t="s">
        <v>4729</v>
      </c>
      <c r="L4407" s="242" t="s">
        <v>4832</v>
      </c>
      <c r="M4407" s="242" t="s">
        <v>5158</v>
      </c>
      <c r="N4407" s="242"/>
      <c r="O4407" s="242" t="s">
        <v>18819</v>
      </c>
      <c r="P4407" s="242" t="s">
        <v>14128</v>
      </c>
      <c r="Q4407" s="242" t="s">
        <v>8494</v>
      </c>
    </row>
    <row r="4408" spans="1:17">
      <c r="A4408" s="242" t="s">
        <v>17556</v>
      </c>
      <c r="B4408" s="242" t="s">
        <v>14368</v>
      </c>
      <c r="C4408" s="242" t="s">
        <v>17557</v>
      </c>
      <c r="D4408" s="242" t="s">
        <v>4742</v>
      </c>
      <c r="E4408" s="242" t="s">
        <v>14150</v>
      </c>
      <c r="F4408" s="242"/>
      <c r="G4408" s="240">
        <v>60</v>
      </c>
      <c r="H4408" s="241">
        <v>0</v>
      </c>
      <c r="I4408" s="242" t="s">
        <v>4830</v>
      </c>
      <c r="J4408" s="242" t="s">
        <v>4831</v>
      </c>
      <c r="K4408" s="242" t="s">
        <v>4729</v>
      </c>
      <c r="L4408" s="242" t="s">
        <v>4832</v>
      </c>
      <c r="M4408" s="242" t="s">
        <v>5158</v>
      </c>
      <c r="N4408" s="242"/>
      <c r="O4408" s="242" t="s">
        <v>18819</v>
      </c>
      <c r="P4408" s="242" t="s">
        <v>14128</v>
      </c>
      <c r="Q4408" s="242" t="s">
        <v>8494</v>
      </c>
    </row>
    <row r="4409" spans="1:17">
      <c r="A4409" s="242" t="s">
        <v>17558</v>
      </c>
      <c r="B4409" s="242" t="s">
        <v>14365</v>
      </c>
      <c r="C4409" s="242" t="s">
        <v>17559</v>
      </c>
      <c r="D4409" s="242" t="s">
        <v>4742</v>
      </c>
      <c r="E4409" s="242" t="s">
        <v>14150</v>
      </c>
      <c r="F4409" s="242"/>
      <c r="G4409" s="240">
        <v>60</v>
      </c>
      <c r="H4409" s="241">
        <v>0</v>
      </c>
      <c r="I4409" s="242" t="s">
        <v>9474</v>
      </c>
      <c r="J4409" s="242" t="s">
        <v>9475</v>
      </c>
      <c r="K4409" s="242" t="s">
        <v>4729</v>
      </c>
      <c r="L4409" s="242" t="s">
        <v>4832</v>
      </c>
      <c r="M4409" s="242" t="s">
        <v>9226</v>
      </c>
      <c r="N4409" s="242"/>
      <c r="O4409" s="242" t="s">
        <v>18819</v>
      </c>
      <c r="P4409" s="242" t="s">
        <v>14128</v>
      </c>
      <c r="Q4409" s="242" t="s">
        <v>8494</v>
      </c>
    </row>
    <row r="4410" spans="1:17">
      <c r="A4410" s="242" t="s">
        <v>17560</v>
      </c>
      <c r="B4410" s="242" t="s">
        <v>14368</v>
      </c>
      <c r="C4410" s="242" t="s">
        <v>17561</v>
      </c>
      <c r="D4410" s="242" t="s">
        <v>4742</v>
      </c>
      <c r="E4410" s="242" t="s">
        <v>14150</v>
      </c>
      <c r="F4410" s="242"/>
      <c r="G4410" s="240">
        <v>60</v>
      </c>
      <c r="H4410" s="241">
        <v>0</v>
      </c>
      <c r="I4410" s="242" t="s">
        <v>4842</v>
      </c>
      <c r="J4410" s="242" t="s">
        <v>4843</v>
      </c>
      <c r="K4410" s="242" t="s">
        <v>4729</v>
      </c>
      <c r="L4410" s="242" t="s">
        <v>4832</v>
      </c>
      <c r="M4410" s="242" t="s">
        <v>5202</v>
      </c>
      <c r="N4410" s="242"/>
      <c r="O4410" s="242" t="s">
        <v>18819</v>
      </c>
      <c r="P4410" s="242" t="s">
        <v>14128</v>
      </c>
      <c r="Q4410" s="242" t="s">
        <v>8494</v>
      </c>
    </row>
    <row r="4411" spans="1:17">
      <c r="A4411" s="242" t="s">
        <v>17562</v>
      </c>
      <c r="B4411" s="242" t="s">
        <v>14368</v>
      </c>
      <c r="C4411" s="242" t="s">
        <v>17563</v>
      </c>
      <c r="D4411" s="242" t="s">
        <v>4742</v>
      </c>
      <c r="E4411" s="242" t="s">
        <v>14150</v>
      </c>
      <c r="F4411" s="242"/>
      <c r="G4411" s="240">
        <v>60</v>
      </c>
      <c r="H4411" s="241">
        <v>0</v>
      </c>
      <c r="I4411" s="242" t="s">
        <v>9474</v>
      </c>
      <c r="J4411" s="242" t="s">
        <v>9475</v>
      </c>
      <c r="K4411" s="242" t="s">
        <v>4729</v>
      </c>
      <c r="L4411" s="242" t="s">
        <v>4832</v>
      </c>
      <c r="M4411" s="242" t="s">
        <v>4991</v>
      </c>
      <c r="N4411" s="242"/>
      <c r="O4411" s="242" t="s">
        <v>18819</v>
      </c>
      <c r="P4411" s="242" t="s">
        <v>14128</v>
      </c>
      <c r="Q4411" s="242" t="s">
        <v>8494</v>
      </c>
    </row>
    <row r="4412" spans="1:17">
      <c r="A4412" s="242" t="s">
        <v>17564</v>
      </c>
      <c r="B4412" s="242" t="s">
        <v>14368</v>
      </c>
      <c r="C4412" s="242" t="s">
        <v>17565</v>
      </c>
      <c r="D4412" s="242" t="s">
        <v>4742</v>
      </c>
      <c r="E4412" s="242" t="s">
        <v>14150</v>
      </c>
      <c r="F4412" s="242"/>
      <c r="G4412" s="240">
        <v>60</v>
      </c>
      <c r="H4412" s="241">
        <v>0</v>
      </c>
      <c r="I4412" s="242" t="s">
        <v>4842</v>
      </c>
      <c r="J4412" s="242" t="s">
        <v>4843</v>
      </c>
      <c r="K4412" s="242" t="s">
        <v>4729</v>
      </c>
      <c r="L4412" s="242" t="s">
        <v>4832</v>
      </c>
      <c r="M4412" s="242" t="s">
        <v>5202</v>
      </c>
      <c r="N4412" s="242"/>
      <c r="O4412" s="242" t="s">
        <v>18819</v>
      </c>
      <c r="P4412" s="242" t="s">
        <v>14128</v>
      </c>
      <c r="Q4412" s="242" t="s">
        <v>8494</v>
      </c>
    </row>
    <row r="4413" spans="1:17">
      <c r="A4413" s="242" t="s">
        <v>17566</v>
      </c>
      <c r="B4413" s="242" t="s">
        <v>14368</v>
      </c>
      <c r="C4413" s="242" t="s">
        <v>17567</v>
      </c>
      <c r="D4413" s="242" t="s">
        <v>4742</v>
      </c>
      <c r="E4413" s="242" t="s">
        <v>14150</v>
      </c>
      <c r="F4413" s="242"/>
      <c r="G4413" s="240">
        <v>60</v>
      </c>
      <c r="H4413" s="241">
        <v>0</v>
      </c>
      <c r="I4413" s="242" t="s">
        <v>9474</v>
      </c>
      <c r="J4413" s="242" t="s">
        <v>9475</v>
      </c>
      <c r="K4413" s="242" t="s">
        <v>4729</v>
      </c>
      <c r="L4413" s="242" t="s">
        <v>4832</v>
      </c>
      <c r="M4413" s="242" t="s">
        <v>5212</v>
      </c>
      <c r="N4413" s="242"/>
      <c r="O4413" s="242" t="s">
        <v>18819</v>
      </c>
      <c r="P4413" s="242" t="s">
        <v>14128</v>
      </c>
      <c r="Q4413" s="242" t="s">
        <v>8494</v>
      </c>
    </row>
    <row r="4414" spans="1:17">
      <c r="A4414" s="242" t="s">
        <v>17568</v>
      </c>
      <c r="B4414" s="242" t="s">
        <v>14362</v>
      </c>
      <c r="C4414" s="242" t="s">
        <v>17569</v>
      </c>
      <c r="D4414" s="242"/>
      <c r="E4414" s="242" t="s">
        <v>14130</v>
      </c>
      <c r="F4414" s="242" t="s">
        <v>4742</v>
      </c>
      <c r="G4414" s="240">
        <v>60</v>
      </c>
      <c r="H4414" s="241">
        <v>0</v>
      </c>
      <c r="I4414" s="242" t="s">
        <v>4747</v>
      </c>
      <c r="J4414" s="242" t="s">
        <v>4748</v>
      </c>
      <c r="K4414" s="242" t="s">
        <v>4729</v>
      </c>
      <c r="L4414" s="242" t="s">
        <v>4730</v>
      </c>
      <c r="M4414" s="242" t="s">
        <v>4777</v>
      </c>
      <c r="N4414" s="242"/>
      <c r="O4414" s="242" t="s">
        <v>18819</v>
      </c>
      <c r="P4414" s="242" t="s">
        <v>14128</v>
      </c>
      <c r="Q4414" s="242" t="s">
        <v>4733</v>
      </c>
    </row>
    <row r="4415" spans="1:17">
      <c r="A4415" s="242" t="s">
        <v>17570</v>
      </c>
      <c r="B4415" s="242" t="s">
        <v>14388</v>
      </c>
      <c r="C4415" s="242" t="s">
        <v>17571</v>
      </c>
      <c r="D4415" s="242"/>
      <c r="E4415" s="242" t="s">
        <v>14130</v>
      </c>
      <c r="F4415" s="242" t="s">
        <v>4742</v>
      </c>
      <c r="G4415" s="240">
        <v>60</v>
      </c>
      <c r="H4415" s="241">
        <v>0</v>
      </c>
      <c r="I4415" s="242" t="s">
        <v>4931</v>
      </c>
      <c r="J4415" s="242" t="s">
        <v>4932</v>
      </c>
      <c r="K4415" s="242" t="s">
        <v>4729</v>
      </c>
      <c r="L4415" s="242" t="s">
        <v>4730</v>
      </c>
      <c r="M4415" s="242" t="s">
        <v>4731</v>
      </c>
      <c r="N4415" s="242"/>
      <c r="O4415" s="242" t="s">
        <v>18819</v>
      </c>
      <c r="P4415" s="242" t="s">
        <v>14128</v>
      </c>
      <c r="Q4415" s="242" t="s">
        <v>4733</v>
      </c>
    </row>
    <row r="4416" spans="1:17">
      <c r="A4416" s="242" t="s">
        <v>17572</v>
      </c>
      <c r="B4416" s="242" t="s">
        <v>14362</v>
      </c>
      <c r="C4416" s="242" t="s">
        <v>17573</v>
      </c>
      <c r="D4416" s="242"/>
      <c r="E4416" s="242" t="s">
        <v>14130</v>
      </c>
      <c r="F4416" s="242" t="s">
        <v>4742</v>
      </c>
      <c r="G4416" s="240">
        <v>60</v>
      </c>
      <c r="H4416" s="241">
        <v>0</v>
      </c>
      <c r="I4416" s="242" t="s">
        <v>4738</v>
      </c>
      <c r="J4416" s="242" t="s">
        <v>4739</v>
      </c>
      <c r="K4416" s="242" t="s">
        <v>4729</v>
      </c>
      <c r="L4416" s="242" t="s">
        <v>4730</v>
      </c>
      <c r="M4416" s="242" t="s">
        <v>4740</v>
      </c>
      <c r="N4416" s="242" t="s">
        <v>11776</v>
      </c>
      <c r="O4416" s="242" t="s">
        <v>18819</v>
      </c>
      <c r="P4416" s="242" t="s">
        <v>14128</v>
      </c>
      <c r="Q4416" s="242" t="s">
        <v>4733</v>
      </c>
    </row>
    <row r="4417" spans="1:17">
      <c r="A4417" s="242" t="s">
        <v>17574</v>
      </c>
      <c r="B4417" s="242" t="s">
        <v>14368</v>
      </c>
      <c r="C4417" s="242" t="s">
        <v>17575</v>
      </c>
      <c r="D4417" s="242" t="s">
        <v>4742</v>
      </c>
      <c r="E4417" s="242" t="s">
        <v>14150</v>
      </c>
      <c r="F4417" s="242"/>
      <c r="G4417" s="240">
        <v>60</v>
      </c>
      <c r="H4417" s="241">
        <v>0</v>
      </c>
      <c r="I4417" s="242" t="s">
        <v>9474</v>
      </c>
      <c r="J4417" s="242" t="s">
        <v>9475</v>
      </c>
      <c r="K4417" s="242" t="s">
        <v>4729</v>
      </c>
      <c r="L4417" s="242" t="s">
        <v>4832</v>
      </c>
      <c r="M4417" s="242" t="s">
        <v>15509</v>
      </c>
      <c r="N4417" s="242"/>
      <c r="O4417" s="242" t="s">
        <v>18819</v>
      </c>
      <c r="P4417" s="242" t="s">
        <v>14128</v>
      </c>
      <c r="Q4417" s="242" t="s">
        <v>8494</v>
      </c>
    </row>
    <row r="4418" spans="1:17">
      <c r="A4418" s="242" t="s">
        <v>17576</v>
      </c>
      <c r="B4418" s="242" t="s">
        <v>14365</v>
      </c>
      <c r="C4418" s="242" t="s">
        <v>17577</v>
      </c>
      <c r="D4418" s="242" t="s">
        <v>4742</v>
      </c>
      <c r="E4418" s="242" t="s">
        <v>14150</v>
      </c>
      <c r="F4418" s="242"/>
      <c r="G4418" s="240">
        <v>60</v>
      </c>
      <c r="H4418" s="241">
        <v>0</v>
      </c>
      <c r="I4418" s="242" t="s">
        <v>9474</v>
      </c>
      <c r="J4418" s="242" t="s">
        <v>9475</v>
      </c>
      <c r="K4418" s="242" t="s">
        <v>4729</v>
      </c>
      <c r="L4418" s="242" t="s">
        <v>4832</v>
      </c>
      <c r="M4418" s="242" t="s">
        <v>8546</v>
      </c>
      <c r="N4418" s="242"/>
      <c r="O4418" s="242" t="s">
        <v>18819</v>
      </c>
      <c r="P4418" s="242" t="s">
        <v>14128</v>
      </c>
      <c r="Q4418" s="242" t="s">
        <v>8494</v>
      </c>
    </row>
    <row r="4419" spans="1:17">
      <c r="A4419" s="242" t="s">
        <v>17578</v>
      </c>
      <c r="B4419" s="242" t="s">
        <v>14368</v>
      </c>
      <c r="C4419" s="242" t="s">
        <v>17579</v>
      </c>
      <c r="D4419" s="242" t="s">
        <v>4742</v>
      </c>
      <c r="E4419" s="242" t="s">
        <v>14150</v>
      </c>
      <c r="F4419" s="242"/>
      <c r="G4419" s="240">
        <v>60</v>
      </c>
      <c r="H4419" s="241">
        <v>0</v>
      </c>
      <c r="I4419" s="242" t="s">
        <v>9474</v>
      </c>
      <c r="J4419" s="242" t="s">
        <v>9475</v>
      </c>
      <c r="K4419" s="242" t="s">
        <v>4729</v>
      </c>
      <c r="L4419" s="242" t="s">
        <v>4832</v>
      </c>
      <c r="M4419" s="242" t="s">
        <v>6018</v>
      </c>
      <c r="N4419" s="242"/>
      <c r="O4419" s="242" t="s">
        <v>18819</v>
      </c>
      <c r="P4419" s="242" t="s">
        <v>14128</v>
      </c>
      <c r="Q4419" s="242" t="s">
        <v>8494</v>
      </c>
    </row>
    <row r="4420" spans="1:17">
      <c r="A4420" s="242" t="s">
        <v>17580</v>
      </c>
      <c r="B4420" s="242" t="s">
        <v>14368</v>
      </c>
      <c r="C4420" s="242" t="s">
        <v>17581</v>
      </c>
      <c r="D4420" s="242" t="s">
        <v>4742</v>
      </c>
      <c r="E4420" s="242" t="s">
        <v>14150</v>
      </c>
      <c r="F4420" s="242"/>
      <c r="G4420" s="240">
        <v>60</v>
      </c>
      <c r="H4420" s="241">
        <v>0</v>
      </c>
      <c r="I4420" s="242" t="s">
        <v>4830</v>
      </c>
      <c r="J4420" s="242" t="s">
        <v>4831</v>
      </c>
      <c r="K4420" s="242" t="s">
        <v>4729</v>
      </c>
      <c r="L4420" s="242" t="s">
        <v>4832</v>
      </c>
      <c r="M4420" s="242" t="s">
        <v>5153</v>
      </c>
      <c r="N4420" s="242"/>
      <c r="O4420" s="242" t="s">
        <v>18819</v>
      </c>
      <c r="P4420" s="242" t="s">
        <v>14128</v>
      </c>
      <c r="Q4420" s="242" t="s">
        <v>8494</v>
      </c>
    </row>
    <row r="4421" spans="1:17">
      <c r="A4421" s="242" t="s">
        <v>17582</v>
      </c>
      <c r="B4421" s="242" t="s">
        <v>14365</v>
      </c>
      <c r="C4421" s="242" t="s">
        <v>17583</v>
      </c>
      <c r="D4421" s="242" t="s">
        <v>4742</v>
      </c>
      <c r="E4421" s="242" t="s">
        <v>14150</v>
      </c>
      <c r="F4421" s="242"/>
      <c r="G4421" s="240">
        <v>60</v>
      </c>
      <c r="H4421" s="241">
        <v>0</v>
      </c>
      <c r="I4421" s="242" t="s">
        <v>9474</v>
      </c>
      <c r="J4421" s="242" t="s">
        <v>9475</v>
      </c>
      <c r="K4421" s="242" t="s">
        <v>4729</v>
      </c>
      <c r="L4421" s="242" t="s">
        <v>4832</v>
      </c>
      <c r="M4421" s="242" t="s">
        <v>8546</v>
      </c>
      <c r="N4421" s="242"/>
      <c r="O4421" s="242" t="s">
        <v>18819</v>
      </c>
      <c r="P4421" s="242" t="s">
        <v>14128</v>
      </c>
      <c r="Q4421" s="242" t="s">
        <v>8494</v>
      </c>
    </row>
    <row r="4422" spans="1:17">
      <c r="A4422" s="242" t="s">
        <v>17584</v>
      </c>
      <c r="B4422" s="242" t="s">
        <v>14362</v>
      </c>
      <c r="C4422" s="242" t="s">
        <v>17585</v>
      </c>
      <c r="D4422" s="242"/>
      <c r="E4422" s="242" t="s">
        <v>14130</v>
      </c>
      <c r="F4422" s="242" t="s">
        <v>4742</v>
      </c>
      <c r="G4422" s="240">
        <v>60</v>
      </c>
      <c r="H4422" s="241">
        <v>0</v>
      </c>
      <c r="I4422" s="242" t="s">
        <v>4780</v>
      </c>
      <c r="J4422" s="242" t="s">
        <v>4781</v>
      </c>
      <c r="K4422" s="242" t="s">
        <v>4729</v>
      </c>
      <c r="L4422" s="242" t="s">
        <v>4730</v>
      </c>
      <c r="M4422" s="242" t="s">
        <v>4937</v>
      </c>
      <c r="N4422" s="242"/>
      <c r="O4422" s="242" t="s">
        <v>18819</v>
      </c>
      <c r="P4422" s="242" t="s">
        <v>14128</v>
      </c>
      <c r="Q4422" s="242" t="s">
        <v>4733</v>
      </c>
    </row>
    <row r="4423" spans="1:17">
      <c r="A4423" s="242" t="s">
        <v>17586</v>
      </c>
      <c r="B4423" s="242" t="s">
        <v>14368</v>
      </c>
      <c r="C4423" s="242" t="s">
        <v>17587</v>
      </c>
      <c r="D4423" s="242" t="s">
        <v>4742</v>
      </c>
      <c r="E4423" s="242" t="s">
        <v>14150</v>
      </c>
      <c r="F4423" s="242"/>
      <c r="G4423" s="240">
        <v>60</v>
      </c>
      <c r="H4423" s="241">
        <v>0</v>
      </c>
      <c r="I4423" s="242" t="s">
        <v>9474</v>
      </c>
      <c r="J4423" s="242" t="s">
        <v>9475</v>
      </c>
      <c r="K4423" s="242" t="s">
        <v>4729</v>
      </c>
      <c r="L4423" s="242" t="s">
        <v>4832</v>
      </c>
      <c r="M4423" s="242" t="s">
        <v>5302</v>
      </c>
      <c r="N4423" s="242"/>
      <c r="O4423" s="242" t="s">
        <v>18819</v>
      </c>
      <c r="P4423" s="242" t="s">
        <v>14128</v>
      </c>
      <c r="Q4423" s="242" t="s">
        <v>8494</v>
      </c>
    </row>
    <row r="4424" spans="1:17">
      <c r="A4424" s="242" t="s">
        <v>17588</v>
      </c>
      <c r="B4424" s="242" t="s">
        <v>14388</v>
      </c>
      <c r="C4424" s="242" t="s">
        <v>17589</v>
      </c>
      <c r="D4424" s="242"/>
      <c r="E4424" s="242" t="s">
        <v>14130</v>
      </c>
      <c r="F4424" s="242" t="s">
        <v>4742</v>
      </c>
      <c r="G4424" s="240">
        <v>60</v>
      </c>
      <c r="H4424" s="241">
        <v>0</v>
      </c>
      <c r="I4424" s="242" t="s">
        <v>4808</v>
      </c>
      <c r="J4424" s="242" t="s">
        <v>4809</v>
      </c>
      <c r="K4424" s="242" t="s">
        <v>4729</v>
      </c>
      <c r="L4424" s="242" t="s">
        <v>4730</v>
      </c>
      <c r="M4424" s="242" t="s">
        <v>4731</v>
      </c>
      <c r="N4424" s="242"/>
      <c r="O4424" s="242" t="s">
        <v>18819</v>
      </c>
      <c r="P4424" s="242" t="s">
        <v>14128</v>
      </c>
      <c r="Q4424" s="242" t="s">
        <v>4733</v>
      </c>
    </row>
    <row r="4425" spans="1:17">
      <c r="A4425" s="242" t="s">
        <v>17590</v>
      </c>
      <c r="B4425" s="242" t="s">
        <v>14368</v>
      </c>
      <c r="C4425" s="242" t="s">
        <v>17591</v>
      </c>
      <c r="D4425" s="242" t="s">
        <v>4742</v>
      </c>
      <c r="E4425" s="242" t="s">
        <v>14150</v>
      </c>
      <c r="F4425" s="242"/>
      <c r="G4425" s="240">
        <v>60</v>
      </c>
      <c r="H4425" s="241">
        <v>0</v>
      </c>
      <c r="I4425" s="242" t="s">
        <v>4830</v>
      </c>
      <c r="J4425" s="242" t="s">
        <v>4831</v>
      </c>
      <c r="K4425" s="242" t="s">
        <v>4729</v>
      </c>
      <c r="L4425" s="242" t="s">
        <v>4832</v>
      </c>
      <c r="M4425" s="242" t="s">
        <v>5283</v>
      </c>
      <c r="N4425" s="242"/>
      <c r="O4425" s="242" t="s">
        <v>18819</v>
      </c>
      <c r="P4425" s="242" t="s">
        <v>14128</v>
      </c>
      <c r="Q4425" s="242" t="s">
        <v>8494</v>
      </c>
    </row>
    <row r="4426" spans="1:17">
      <c r="A4426" s="242" t="s">
        <v>17592</v>
      </c>
      <c r="B4426" s="242" t="s">
        <v>14368</v>
      </c>
      <c r="C4426" s="242" t="s">
        <v>17593</v>
      </c>
      <c r="D4426" s="242" t="s">
        <v>4742</v>
      </c>
      <c r="E4426" s="242" t="s">
        <v>14150</v>
      </c>
      <c r="F4426" s="242"/>
      <c r="G4426" s="240">
        <v>60</v>
      </c>
      <c r="H4426" s="241">
        <v>0</v>
      </c>
      <c r="I4426" s="242" t="s">
        <v>9474</v>
      </c>
      <c r="J4426" s="242" t="s">
        <v>9475</v>
      </c>
      <c r="K4426" s="242" t="s">
        <v>4729</v>
      </c>
      <c r="L4426" s="242" t="s">
        <v>4832</v>
      </c>
      <c r="M4426" s="242" t="s">
        <v>5167</v>
      </c>
      <c r="N4426" s="242"/>
      <c r="O4426" s="242" t="s">
        <v>18819</v>
      </c>
      <c r="P4426" s="242" t="s">
        <v>14128</v>
      </c>
      <c r="Q4426" s="242" t="s">
        <v>8494</v>
      </c>
    </row>
    <row r="4427" spans="1:17">
      <c r="A4427" s="242" t="s">
        <v>17594</v>
      </c>
      <c r="B4427" s="242" t="s">
        <v>14368</v>
      </c>
      <c r="C4427" s="242" t="s">
        <v>17595</v>
      </c>
      <c r="D4427" s="242" t="s">
        <v>4742</v>
      </c>
      <c r="E4427" s="242" t="s">
        <v>14150</v>
      </c>
      <c r="F4427" s="242"/>
      <c r="G4427" s="240">
        <v>60</v>
      </c>
      <c r="H4427" s="241">
        <v>0</v>
      </c>
      <c r="I4427" s="242" t="s">
        <v>9474</v>
      </c>
      <c r="J4427" s="242" t="s">
        <v>9475</v>
      </c>
      <c r="K4427" s="242" t="s">
        <v>4729</v>
      </c>
      <c r="L4427" s="242" t="s">
        <v>4832</v>
      </c>
      <c r="M4427" s="242" t="s">
        <v>5167</v>
      </c>
      <c r="N4427" s="242"/>
      <c r="O4427" s="242" t="s">
        <v>18819</v>
      </c>
      <c r="P4427" s="242" t="s">
        <v>14128</v>
      </c>
      <c r="Q4427" s="242" t="s">
        <v>8494</v>
      </c>
    </row>
    <row r="4428" spans="1:17">
      <c r="A4428" s="242" t="s">
        <v>17596</v>
      </c>
      <c r="B4428" s="242" t="s">
        <v>14365</v>
      </c>
      <c r="C4428" s="242" t="s">
        <v>17597</v>
      </c>
      <c r="D4428" s="242" t="s">
        <v>4742</v>
      </c>
      <c r="E4428" s="242" t="s">
        <v>14150</v>
      </c>
      <c r="F4428" s="242"/>
      <c r="G4428" s="240">
        <v>60</v>
      </c>
      <c r="H4428" s="241">
        <v>0</v>
      </c>
      <c r="I4428" s="242" t="s">
        <v>4842</v>
      </c>
      <c r="J4428" s="242" t="s">
        <v>4843</v>
      </c>
      <c r="K4428" s="242" t="s">
        <v>4729</v>
      </c>
      <c r="L4428" s="242" t="s">
        <v>4832</v>
      </c>
      <c r="M4428" s="242" t="s">
        <v>5264</v>
      </c>
      <c r="N4428" s="242"/>
      <c r="O4428" s="242" t="s">
        <v>18819</v>
      </c>
      <c r="P4428" s="242" t="s">
        <v>14128</v>
      </c>
      <c r="Q4428" s="242" t="s">
        <v>8494</v>
      </c>
    </row>
    <row r="4429" spans="1:17">
      <c r="A4429" s="242" t="s">
        <v>17598</v>
      </c>
      <c r="B4429" s="242" t="s">
        <v>14365</v>
      </c>
      <c r="C4429" s="242" t="s">
        <v>17599</v>
      </c>
      <c r="D4429" s="242" t="s">
        <v>4742</v>
      </c>
      <c r="E4429" s="242" t="s">
        <v>14150</v>
      </c>
      <c r="F4429" s="242"/>
      <c r="G4429" s="240">
        <v>60</v>
      </c>
      <c r="H4429" s="241">
        <v>0</v>
      </c>
      <c r="I4429" s="242" t="s">
        <v>4842</v>
      </c>
      <c r="J4429" s="242" t="s">
        <v>4843</v>
      </c>
      <c r="K4429" s="242" t="s">
        <v>4729</v>
      </c>
      <c r="L4429" s="242" t="s">
        <v>4832</v>
      </c>
      <c r="M4429" s="242" t="s">
        <v>5325</v>
      </c>
      <c r="N4429" s="242"/>
      <c r="O4429" s="242" t="s">
        <v>18819</v>
      </c>
      <c r="P4429" s="242" t="s">
        <v>14128</v>
      </c>
      <c r="Q4429" s="242" t="s">
        <v>8494</v>
      </c>
    </row>
    <row r="4430" spans="1:17">
      <c r="A4430" s="242" t="s">
        <v>17600</v>
      </c>
      <c r="B4430" s="242" t="s">
        <v>14368</v>
      </c>
      <c r="C4430" s="242" t="s">
        <v>17601</v>
      </c>
      <c r="D4430" s="242" t="s">
        <v>4742</v>
      </c>
      <c r="E4430" s="242" t="s">
        <v>14150</v>
      </c>
      <c r="F4430" s="242"/>
      <c r="G4430" s="240">
        <v>60</v>
      </c>
      <c r="H4430" s="241">
        <v>0</v>
      </c>
      <c r="I4430" s="242" t="s">
        <v>9474</v>
      </c>
      <c r="J4430" s="242" t="s">
        <v>9475</v>
      </c>
      <c r="K4430" s="242" t="s">
        <v>4729</v>
      </c>
      <c r="L4430" s="242" t="s">
        <v>4832</v>
      </c>
      <c r="M4430" s="242" t="s">
        <v>15509</v>
      </c>
      <c r="N4430" s="242"/>
      <c r="O4430" s="242" t="s">
        <v>18819</v>
      </c>
      <c r="P4430" s="242" t="s">
        <v>14128</v>
      </c>
      <c r="Q4430" s="242" t="s">
        <v>8494</v>
      </c>
    </row>
    <row r="4431" spans="1:17">
      <c r="A4431" s="242" t="s">
        <v>17602</v>
      </c>
      <c r="B4431" s="242" t="s">
        <v>14922</v>
      </c>
      <c r="C4431" s="242" t="s">
        <v>17603</v>
      </c>
      <c r="D4431" s="242"/>
      <c r="E4431" s="242" t="s">
        <v>14130</v>
      </c>
      <c r="F4431" s="242" t="s">
        <v>4742</v>
      </c>
      <c r="G4431" s="240">
        <v>60</v>
      </c>
      <c r="H4431" s="241">
        <v>0</v>
      </c>
      <c r="I4431" s="242" t="s">
        <v>4747</v>
      </c>
      <c r="J4431" s="242" t="s">
        <v>4748</v>
      </c>
      <c r="K4431" s="242" t="s">
        <v>4729</v>
      </c>
      <c r="L4431" s="242" t="s">
        <v>4730</v>
      </c>
      <c r="M4431" s="242" t="s">
        <v>4908</v>
      </c>
      <c r="N4431" s="242" t="s">
        <v>7228</v>
      </c>
      <c r="O4431" s="242" t="s">
        <v>18819</v>
      </c>
      <c r="P4431" s="242" t="s">
        <v>14128</v>
      </c>
      <c r="Q4431" s="242" t="s">
        <v>4733</v>
      </c>
    </row>
    <row r="4432" spans="1:17">
      <c r="A4432" s="242" t="s">
        <v>17604</v>
      </c>
      <c r="B4432" s="242" t="s">
        <v>14362</v>
      </c>
      <c r="C4432" s="242" t="s">
        <v>17605</v>
      </c>
      <c r="D4432" s="242"/>
      <c r="E4432" s="242" t="s">
        <v>14130</v>
      </c>
      <c r="F4432" s="242" t="s">
        <v>4742</v>
      </c>
      <c r="G4432" s="240">
        <v>60</v>
      </c>
      <c r="H4432" s="241">
        <v>0</v>
      </c>
      <c r="I4432" s="242" t="s">
        <v>4808</v>
      </c>
      <c r="J4432" s="242" t="s">
        <v>4809</v>
      </c>
      <c r="K4432" s="242" t="s">
        <v>4729</v>
      </c>
      <c r="L4432" s="242" t="s">
        <v>4730</v>
      </c>
      <c r="M4432" s="242" t="s">
        <v>5113</v>
      </c>
      <c r="N4432" s="242"/>
      <c r="O4432" s="242" t="s">
        <v>18819</v>
      </c>
      <c r="P4432" s="242" t="s">
        <v>14128</v>
      </c>
      <c r="Q4432" s="242" t="s">
        <v>4733</v>
      </c>
    </row>
    <row r="4433" spans="1:17">
      <c r="A4433" s="242" t="s">
        <v>17606</v>
      </c>
      <c r="B4433" s="242" t="s">
        <v>14368</v>
      </c>
      <c r="C4433" s="242" t="s">
        <v>17607</v>
      </c>
      <c r="D4433" s="242" t="s">
        <v>4742</v>
      </c>
      <c r="E4433" s="242" t="s">
        <v>14150</v>
      </c>
      <c r="F4433" s="242"/>
      <c r="G4433" s="240">
        <v>60</v>
      </c>
      <c r="H4433" s="241">
        <v>0</v>
      </c>
      <c r="I4433" s="242" t="s">
        <v>4830</v>
      </c>
      <c r="J4433" s="242" t="s">
        <v>4831</v>
      </c>
      <c r="K4433" s="242" t="s">
        <v>4729</v>
      </c>
      <c r="L4433" s="242" t="s">
        <v>4832</v>
      </c>
      <c r="M4433" s="242" t="s">
        <v>4901</v>
      </c>
      <c r="N4433" s="242"/>
      <c r="O4433" s="242" t="s">
        <v>18819</v>
      </c>
      <c r="P4433" s="242" t="s">
        <v>14128</v>
      </c>
      <c r="Q4433" s="242" t="s">
        <v>8494</v>
      </c>
    </row>
    <row r="4434" spans="1:17">
      <c r="A4434" s="242" t="s">
        <v>17608</v>
      </c>
      <c r="B4434" s="242" t="s">
        <v>14362</v>
      </c>
      <c r="C4434" s="242" t="s">
        <v>17609</v>
      </c>
      <c r="D4434" s="242"/>
      <c r="E4434" s="242" t="s">
        <v>14130</v>
      </c>
      <c r="F4434" s="242" t="s">
        <v>4742</v>
      </c>
      <c r="G4434" s="240">
        <v>60</v>
      </c>
      <c r="H4434" s="241">
        <v>0</v>
      </c>
      <c r="I4434" s="242" t="s">
        <v>4780</v>
      </c>
      <c r="J4434" s="242" t="s">
        <v>4781</v>
      </c>
      <c r="K4434" s="242" t="s">
        <v>4729</v>
      </c>
      <c r="L4434" s="242" t="s">
        <v>4730</v>
      </c>
      <c r="M4434" s="242" t="s">
        <v>4872</v>
      </c>
      <c r="N4434" s="242"/>
      <c r="O4434" s="242" t="s">
        <v>18819</v>
      </c>
      <c r="P4434" s="242" t="s">
        <v>14128</v>
      </c>
      <c r="Q4434" s="242" t="s">
        <v>4733</v>
      </c>
    </row>
    <row r="4435" spans="1:17">
      <c r="A4435" s="242" t="s">
        <v>17610</v>
      </c>
      <c r="B4435" s="242" t="s">
        <v>14365</v>
      </c>
      <c r="C4435" s="242" t="s">
        <v>17611</v>
      </c>
      <c r="D4435" s="242" t="s">
        <v>4742</v>
      </c>
      <c r="E4435" s="242" t="s">
        <v>14150</v>
      </c>
      <c r="F4435" s="242"/>
      <c r="G4435" s="240">
        <v>60</v>
      </c>
      <c r="H4435" s="241">
        <v>0</v>
      </c>
      <c r="I4435" s="242" t="s">
        <v>4842</v>
      </c>
      <c r="J4435" s="242" t="s">
        <v>4843</v>
      </c>
      <c r="K4435" s="242" t="s">
        <v>4729</v>
      </c>
      <c r="L4435" s="242" t="s">
        <v>4832</v>
      </c>
      <c r="M4435" s="242" t="s">
        <v>11173</v>
      </c>
      <c r="N4435" s="242"/>
      <c r="O4435" s="242" t="s">
        <v>18819</v>
      </c>
      <c r="P4435" s="242" t="s">
        <v>14128</v>
      </c>
      <c r="Q4435" s="242" t="s">
        <v>8494</v>
      </c>
    </row>
    <row r="4436" spans="1:17">
      <c r="A4436" s="242" t="s">
        <v>17612</v>
      </c>
      <c r="B4436" s="242" t="s">
        <v>14368</v>
      </c>
      <c r="C4436" s="242" t="s">
        <v>17613</v>
      </c>
      <c r="D4436" s="242" t="s">
        <v>4742</v>
      </c>
      <c r="E4436" s="242" t="s">
        <v>14150</v>
      </c>
      <c r="F4436" s="242"/>
      <c r="G4436" s="240">
        <v>60</v>
      </c>
      <c r="H4436" s="241">
        <v>0</v>
      </c>
      <c r="I4436" s="242" t="s">
        <v>9474</v>
      </c>
      <c r="J4436" s="242" t="s">
        <v>9475</v>
      </c>
      <c r="K4436" s="242" t="s">
        <v>4729</v>
      </c>
      <c r="L4436" s="242" t="s">
        <v>4832</v>
      </c>
      <c r="M4436" s="242" t="s">
        <v>10452</v>
      </c>
      <c r="N4436" s="242"/>
      <c r="O4436" s="242" t="s">
        <v>18819</v>
      </c>
      <c r="P4436" s="242" t="s">
        <v>14128</v>
      </c>
      <c r="Q4436" s="242" t="s">
        <v>8494</v>
      </c>
    </row>
    <row r="4437" spans="1:17">
      <c r="A4437" s="242" t="s">
        <v>17614</v>
      </c>
      <c r="B4437" s="242" t="s">
        <v>14368</v>
      </c>
      <c r="C4437" s="242" t="s">
        <v>17615</v>
      </c>
      <c r="D4437" s="242" t="s">
        <v>4742</v>
      </c>
      <c r="E4437" s="242" t="s">
        <v>14150</v>
      </c>
      <c r="F4437" s="242"/>
      <c r="G4437" s="240">
        <v>60</v>
      </c>
      <c r="H4437" s="241">
        <v>0</v>
      </c>
      <c r="I4437" s="242" t="s">
        <v>4830</v>
      </c>
      <c r="J4437" s="242" t="s">
        <v>4831</v>
      </c>
      <c r="K4437" s="242" t="s">
        <v>4729</v>
      </c>
      <c r="L4437" s="242" t="s">
        <v>4832</v>
      </c>
      <c r="M4437" s="242" t="s">
        <v>4901</v>
      </c>
      <c r="N4437" s="242"/>
      <c r="O4437" s="242" t="s">
        <v>18819</v>
      </c>
      <c r="P4437" s="242" t="s">
        <v>14128</v>
      </c>
      <c r="Q4437" s="242" t="s">
        <v>8494</v>
      </c>
    </row>
    <row r="4438" spans="1:17">
      <c r="A4438" s="242" t="s">
        <v>17616</v>
      </c>
      <c r="B4438" s="242" t="s">
        <v>14362</v>
      </c>
      <c r="C4438" s="242" t="s">
        <v>17617</v>
      </c>
      <c r="D4438" s="242"/>
      <c r="E4438" s="242" t="s">
        <v>14130</v>
      </c>
      <c r="F4438" s="242" t="s">
        <v>4742</v>
      </c>
      <c r="G4438" s="240">
        <v>60</v>
      </c>
      <c r="H4438" s="241">
        <v>0</v>
      </c>
      <c r="I4438" s="242" t="s">
        <v>4808</v>
      </c>
      <c r="J4438" s="242" t="s">
        <v>4809</v>
      </c>
      <c r="K4438" s="242" t="s">
        <v>4729</v>
      </c>
      <c r="L4438" s="242" t="s">
        <v>4730</v>
      </c>
      <c r="M4438" s="242" t="s">
        <v>5113</v>
      </c>
      <c r="N4438" s="242"/>
      <c r="O4438" s="242" t="s">
        <v>18819</v>
      </c>
      <c r="P4438" s="242" t="s">
        <v>14128</v>
      </c>
      <c r="Q4438" s="242" t="s">
        <v>4733</v>
      </c>
    </row>
    <row r="4439" spans="1:17">
      <c r="A4439" s="242" t="s">
        <v>17618</v>
      </c>
      <c r="B4439" s="242" t="s">
        <v>14353</v>
      </c>
      <c r="C4439" s="242" t="s">
        <v>17619</v>
      </c>
      <c r="D4439" s="242"/>
      <c r="E4439" s="242" t="s">
        <v>14130</v>
      </c>
      <c r="F4439" s="242" t="s">
        <v>4742</v>
      </c>
      <c r="G4439" s="240">
        <v>60</v>
      </c>
      <c r="H4439" s="241">
        <v>0</v>
      </c>
      <c r="I4439" s="242" t="s">
        <v>4780</v>
      </c>
      <c r="J4439" s="242" t="s">
        <v>4781</v>
      </c>
      <c r="K4439" s="242" t="s">
        <v>4729</v>
      </c>
      <c r="L4439" s="242" t="s">
        <v>4730</v>
      </c>
      <c r="M4439" s="242" t="s">
        <v>4816</v>
      </c>
      <c r="N4439" s="242"/>
      <c r="O4439" s="242" t="s">
        <v>18819</v>
      </c>
      <c r="P4439" s="242" t="s">
        <v>14128</v>
      </c>
      <c r="Q4439" s="242" t="s">
        <v>4733</v>
      </c>
    </row>
    <row r="4440" spans="1:17">
      <c r="A4440" s="242" t="s">
        <v>17620</v>
      </c>
      <c r="B4440" s="242" t="s">
        <v>14365</v>
      </c>
      <c r="C4440" s="242" t="s">
        <v>17621</v>
      </c>
      <c r="D4440" s="242" t="s">
        <v>4742</v>
      </c>
      <c r="E4440" s="242" t="s">
        <v>14150</v>
      </c>
      <c r="F4440" s="242"/>
      <c r="G4440" s="240">
        <v>60</v>
      </c>
      <c r="H4440" s="241">
        <v>0</v>
      </c>
      <c r="I4440" s="242" t="s">
        <v>4842</v>
      </c>
      <c r="J4440" s="242" t="s">
        <v>4843</v>
      </c>
      <c r="K4440" s="242" t="s">
        <v>4729</v>
      </c>
      <c r="L4440" s="242" t="s">
        <v>4832</v>
      </c>
      <c r="M4440" s="242" t="s">
        <v>15446</v>
      </c>
      <c r="N4440" s="242"/>
      <c r="O4440" s="242" t="s">
        <v>18819</v>
      </c>
      <c r="P4440" s="242" t="s">
        <v>14128</v>
      </c>
      <c r="Q4440" s="242" t="s">
        <v>8494</v>
      </c>
    </row>
    <row r="4441" spans="1:17">
      <c r="A4441" s="242" t="s">
        <v>17622</v>
      </c>
      <c r="B4441" s="242" t="s">
        <v>14362</v>
      </c>
      <c r="C4441" s="242" t="s">
        <v>17623</v>
      </c>
      <c r="D4441" s="242"/>
      <c r="E4441" s="242" t="s">
        <v>14130</v>
      </c>
      <c r="F4441" s="242" t="s">
        <v>4742</v>
      </c>
      <c r="G4441" s="240">
        <v>60</v>
      </c>
      <c r="H4441" s="241">
        <v>0</v>
      </c>
      <c r="I4441" s="242" t="s">
        <v>4738</v>
      </c>
      <c r="J4441" s="242" t="s">
        <v>4739</v>
      </c>
      <c r="K4441" s="242" t="s">
        <v>4729</v>
      </c>
      <c r="L4441" s="242" t="s">
        <v>4730</v>
      </c>
      <c r="M4441" s="242" t="s">
        <v>4813</v>
      </c>
      <c r="N4441" s="242"/>
      <c r="O4441" s="242" t="s">
        <v>18819</v>
      </c>
      <c r="P4441" s="242" t="s">
        <v>14128</v>
      </c>
      <c r="Q4441" s="242" t="s">
        <v>4733</v>
      </c>
    </row>
    <row r="4442" spans="1:17">
      <c r="A4442" s="242" t="s">
        <v>17624</v>
      </c>
      <c r="B4442" s="242" t="s">
        <v>14922</v>
      </c>
      <c r="C4442" s="242" t="s">
        <v>17625</v>
      </c>
      <c r="D4442" s="242"/>
      <c r="E4442" s="242" t="s">
        <v>14130</v>
      </c>
      <c r="F4442" s="242" t="s">
        <v>4742</v>
      </c>
      <c r="G4442" s="240">
        <v>60</v>
      </c>
      <c r="H4442" s="241">
        <v>0</v>
      </c>
      <c r="I4442" s="242" t="s">
        <v>4747</v>
      </c>
      <c r="J4442" s="242" t="s">
        <v>4748</v>
      </c>
      <c r="K4442" s="242" t="s">
        <v>4729</v>
      </c>
      <c r="L4442" s="242" t="s">
        <v>4730</v>
      </c>
      <c r="M4442" s="242" t="s">
        <v>4857</v>
      </c>
      <c r="N4442" s="242"/>
      <c r="O4442" s="242" t="s">
        <v>18819</v>
      </c>
      <c r="P4442" s="242" t="s">
        <v>14128</v>
      </c>
      <c r="Q4442" s="242" t="s">
        <v>4733</v>
      </c>
    </row>
    <row r="4443" spans="1:17">
      <c r="A4443" s="242" t="s">
        <v>17626</v>
      </c>
      <c r="B4443" s="242" t="s">
        <v>14362</v>
      </c>
      <c r="C4443" s="242" t="s">
        <v>17627</v>
      </c>
      <c r="D4443" s="242"/>
      <c r="E4443" s="242" t="s">
        <v>14130</v>
      </c>
      <c r="F4443" s="242" t="s">
        <v>4742</v>
      </c>
      <c r="G4443" s="240">
        <v>60</v>
      </c>
      <c r="H4443" s="241">
        <v>0</v>
      </c>
      <c r="I4443" s="242" t="s">
        <v>4931</v>
      </c>
      <c r="J4443" s="242" t="s">
        <v>4932</v>
      </c>
      <c r="K4443" s="242" t="s">
        <v>4729</v>
      </c>
      <c r="L4443" s="242" t="s">
        <v>4730</v>
      </c>
      <c r="M4443" s="242" t="s">
        <v>5113</v>
      </c>
      <c r="N4443" s="242"/>
      <c r="O4443" s="242" t="s">
        <v>18819</v>
      </c>
      <c r="P4443" s="242" t="s">
        <v>14128</v>
      </c>
      <c r="Q4443" s="242" t="s">
        <v>4733</v>
      </c>
    </row>
    <row r="4444" spans="1:17">
      <c r="A4444" s="242" t="s">
        <v>17628</v>
      </c>
      <c r="B4444" s="242" t="s">
        <v>14368</v>
      </c>
      <c r="C4444" s="242" t="s">
        <v>17629</v>
      </c>
      <c r="D4444" s="242" t="s">
        <v>4742</v>
      </c>
      <c r="E4444" s="242" t="s">
        <v>14150</v>
      </c>
      <c r="F4444" s="242"/>
      <c r="G4444" s="240">
        <v>60</v>
      </c>
      <c r="H4444" s="241">
        <v>0</v>
      </c>
      <c r="I4444" s="242" t="s">
        <v>9474</v>
      </c>
      <c r="J4444" s="242" t="s">
        <v>9475</v>
      </c>
      <c r="K4444" s="242" t="s">
        <v>4729</v>
      </c>
      <c r="L4444" s="242" t="s">
        <v>4832</v>
      </c>
      <c r="M4444" s="242" t="s">
        <v>5212</v>
      </c>
      <c r="N4444" s="242"/>
      <c r="O4444" s="242" t="s">
        <v>18819</v>
      </c>
      <c r="P4444" s="242" t="s">
        <v>14128</v>
      </c>
      <c r="Q4444" s="242" t="s">
        <v>8494</v>
      </c>
    </row>
    <row r="4445" spans="1:17">
      <c r="A4445" s="242" t="s">
        <v>17630</v>
      </c>
      <c r="B4445" s="242" t="s">
        <v>14368</v>
      </c>
      <c r="C4445" s="242" t="s">
        <v>17631</v>
      </c>
      <c r="D4445" s="242" t="s">
        <v>4742</v>
      </c>
      <c r="E4445" s="242" t="s">
        <v>14150</v>
      </c>
      <c r="F4445" s="242"/>
      <c r="G4445" s="240">
        <v>60</v>
      </c>
      <c r="H4445" s="241">
        <v>0</v>
      </c>
      <c r="I4445" s="242" t="s">
        <v>4830</v>
      </c>
      <c r="J4445" s="242" t="s">
        <v>4831</v>
      </c>
      <c r="K4445" s="242" t="s">
        <v>4729</v>
      </c>
      <c r="L4445" s="242" t="s">
        <v>4832</v>
      </c>
      <c r="M4445" s="242" t="s">
        <v>5153</v>
      </c>
      <c r="N4445" s="242"/>
      <c r="O4445" s="242" t="s">
        <v>18819</v>
      </c>
      <c r="P4445" s="242" t="s">
        <v>14128</v>
      </c>
      <c r="Q4445" s="242" t="s">
        <v>8494</v>
      </c>
    </row>
    <row r="4446" spans="1:17">
      <c r="A4446" s="242" t="s">
        <v>17632</v>
      </c>
      <c r="B4446" s="242" t="s">
        <v>14368</v>
      </c>
      <c r="C4446" s="242" t="s">
        <v>17633</v>
      </c>
      <c r="D4446" s="242" t="s">
        <v>4742</v>
      </c>
      <c r="E4446" s="242" t="s">
        <v>14150</v>
      </c>
      <c r="F4446" s="242"/>
      <c r="G4446" s="240">
        <v>60</v>
      </c>
      <c r="H4446" s="241">
        <v>0</v>
      </c>
      <c r="I4446" s="242" t="s">
        <v>4842</v>
      </c>
      <c r="J4446" s="242" t="s">
        <v>4843</v>
      </c>
      <c r="K4446" s="242" t="s">
        <v>4729</v>
      </c>
      <c r="L4446" s="242" t="s">
        <v>4832</v>
      </c>
      <c r="M4446" s="242" t="s">
        <v>5325</v>
      </c>
      <c r="N4446" s="242"/>
      <c r="O4446" s="242" t="s">
        <v>18819</v>
      </c>
      <c r="P4446" s="242" t="s">
        <v>14128</v>
      </c>
      <c r="Q4446" s="242" t="s">
        <v>8494</v>
      </c>
    </row>
    <row r="4447" spans="1:17">
      <c r="A4447" s="242" t="s">
        <v>17634</v>
      </c>
      <c r="B4447" s="242" t="s">
        <v>14362</v>
      </c>
      <c r="C4447" s="242" t="s">
        <v>17635</v>
      </c>
      <c r="D4447" s="242"/>
      <c r="E4447" s="242" t="s">
        <v>14130</v>
      </c>
      <c r="F4447" s="242" t="s">
        <v>4742</v>
      </c>
      <c r="G4447" s="240">
        <v>60</v>
      </c>
      <c r="H4447" s="241">
        <v>0</v>
      </c>
      <c r="I4447" s="242" t="s">
        <v>4780</v>
      </c>
      <c r="J4447" s="242" t="s">
        <v>4781</v>
      </c>
      <c r="K4447" s="242" t="s">
        <v>4729</v>
      </c>
      <c r="L4447" s="242" t="s">
        <v>4730</v>
      </c>
      <c r="M4447" s="242" t="s">
        <v>4937</v>
      </c>
      <c r="N4447" s="242"/>
      <c r="O4447" s="242" t="s">
        <v>18819</v>
      </c>
      <c r="P4447" s="242" t="s">
        <v>14128</v>
      </c>
      <c r="Q4447" s="242" t="s">
        <v>4733</v>
      </c>
    </row>
    <row r="4448" spans="1:17">
      <c r="A4448" s="242" t="s">
        <v>17636</v>
      </c>
      <c r="B4448" s="242" t="s">
        <v>14362</v>
      </c>
      <c r="C4448" s="242" t="s">
        <v>17637</v>
      </c>
      <c r="D4448" s="242"/>
      <c r="E4448" s="242" t="s">
        <v>14130</v>
      </c>
      <c r="F4448" s="242" t="s">
        <v>4742</v>
      </c>
      <c r="G4448" s="240">
        <v>60</v>
      </c>
      <c r="H4448" s="241">
        <v>0</v>
      </c>
      <c r="I4448" s="242" t="s">
        <v>4747</v>
      </c>
      <c r="J4448" s="242" t="s">
        <v>4748</v>
      </c>
      <c r="K4448" s="242" t="s">
        <v>4729</v>
      </c>
      <c r="L4448" s="242" t="s">
        <v>4730</v>
      </c>
      <c r="M4448" s="242" t="s">
        <v>4908</v>
      </c>
      <c r="N4448" s="242" t="s">
        <v>9719</v>
      </c>
      <c r="O4448" s="242" t="s">
        <v>18819</v>
      </c>
      <c r="P4448" s="242" t="s">
        <v>14128</v>
      </c>
      <c r="Q4448" s="242" t="s">
        <v>4733</v>
      </c>
    </row>
    <row r="4449" spans="1:17">
      <c r="A4449" s="242" t="s">
        <v>17638</v>
      </c>
      <c r="B4449" s="242" t="s">
        <v>14362</v>
      </c>
      <c r="C4449" s="242" t="s">
        <v>17639</v>
      </c>
      <c r="D4449" s="242"/>
      <c r="E4449" s="242" t="s">
        <v>14130</v>
      </c>
      <c r="F4449" s="242" t="s">
        <v>4742</v>
      </c>
      <c r="G4449" s="240">
        <v>60</v>
      </c>
      <c r="H4449" s="241">
        <v>0</v>
      </c>
      <c r="I4449" s="242" t="s">
        <v>4747</v>
      </c>
      <c r="J4449" s="242" t="s">
        <v>4748</v>
      </c>
      <c r="K4449" s="242" t="s">
        <v>4729</v>
      </c>
      <c r="L4449" s="242" t="s">
        <v>4730</v>
      </c>
      <c r="M4449" s="242" t="s">
        <v>4926</v>
      </c>
      <c r="N4449" s="242" t="s">
        <v>10049</v>
      </c>
      <c r="O4449" s="242" t="s">
        <v>18819</v>
      </c>
      <c r="P4449" s="242" t="s">
        <v>14128</v>
      </c>
      <c r="Q4449" s="242" t="s">
        <v>4733</v>
      </c>
    </row>
    <row r="4450" spans="1:17">
      <c r="A4450" s="242" t="s">
        <v>17640</v>
      </c>
      <c r="B4450" s="242" t="s">
        <v>14353</v>
      </c>
      <c r="C4450" s="242" t="s">
        <v>17641</v>
      </c>
      <c r="D4450" s="242"/>
      <c r="E4450" s="242" t="s">
        <v>14130</v>
      </c>
      <c r="F4450" s="242" t="s">
        <v>4742</v>
      </c>
      <c r="G4450" s="240">
        <v>60</v>
      </c>
      <c r="H4450" s="241">
        <v>0</v>
      </c>
      <c r="I4450" s="242" t="s">
        <v>4820</v>
      </c>
      <c r="J4450" s="242" t="s">
        <v>4821</v>
      </c>
      <c r="K4450" s="242" t="s">
        <v>4729</v>
      </c>
      <c r="L4450" s="242" t="s">
        <v>4730</v>
      </c>
      <c r="M4450" s="242" t="s">
        <v>4816</v>
      </c>
      <c r="N4450" s="242"/>
      <c r="O4450" s="242" t="s">
        <v>18819</v>
      </c>
      <c r="P4450" s="242" t="s">
        <v>14128</v>
      </c>
      <c r="Q4450" s="242" t="s">
        <v>4733</v>
      </c>
    </row>
    <row r="4451" spans="1:17">
      <c r="A4451" s="242" t="s">
        <v>17642</v>
      </c>
      <c r="B4451" s="242" t="s">
        <v>14368</v>
      </c>
      <c r="C4451" s="242" t="s">
        <v>17643</v>
      </c>
      <c r="D4451" s="242" t="s">
        <v>4742</v>
      </c>
      <c r="E4451" s="242" t="s">
        <v>14150</v>
      </c>
      <c r="F4451" s="242"/>
      <c r="G4451" s="240">
        <v>60</v>
      </c>
      <c r="H4451" s="241">
        <v>0</v>
      </c>
      <c r="I4451" s="242" t="s">
        <v>9474</v>
      </c>
      <c r="J4451" s="242" t="s">
        <v>9475</v>
      </c>
      <c r="K4451" s="242" t="s">
        <v>4729</v>
      </c>
      <c r="L4451" s="242" t="s">
        <v>4832</v>
      </c>
      <c r="M4451" s="242" t="s">
        <v>4833</v>
      </c>
      <c r="N4451" s="242"/>
      <c r="O4451" s="242" t="s">
        <v>18819</v>
      </c>
      <c r="P4451" s="242" t="s">
        <v>14128</v>
      </c>
      <c r="Q4451" s="242" t="s">
        <v>8494</v>
      </c>
    </row>
    <row r="4452" spans="1:17">
      <c r="A4452" s="242" t="s">
        <v>17644</v>
      </c>
      <c r="B4452" s="242" t="s">
        <v>14368</v>
      </c>
      <c r="C4452" s="242" t="s">
        <v>17202</v>
      </c>
      <c r="D4452" s="242" t="s">
        <v>4742</v>
      </c>
      <c r="E4452" s="242" t="s">
        <v>15142</v>
      </c>
      <c r="F4452" s="242"/>
      <c r="G4452" s="240">
        <v>60</v>
      </c>
      <c r="H4452" s="241">
        <v>0</v>
      </c>
      <c r="I4452" s="242" t="s">
        <v>4830</v>
      </c>
      <c r="J4452" s="242" t="s">
        <v>4831</v>
      </c>
      <c r="K4452" s="242" t="s">
        <v>4729</v>
      </c>
      <c r="L4452" s="242" t="s">
        <v>4832</v>
      </c>
      <c r="M4452" s="242" t="s">
        <v>10967</v>
      </c>
      <c r="N4452" s="242"/>
      <c r="O4452" s="242" t="s">
        <v>18819</v>
      </c>
      <c r="P4452" s="242" t="s">
        <v>14128</v>
      </c>
      <c r="Q4452" s="242" t="s">
        <v>8494</v>
      </c>
    </row>
    <row r="4453" spans="1:17">
      <c r="A4453" s="242" t="s">
        <v>17645</v>
      </c>
      <c r="B4453" s="242" t="s">
        <v>14368</v>
      </c>
      <c r="C4453" s="242" t="s">
        <v>17646</v>
      </c>
      <c r="D4453" s="242" t="s">
        <v>4742</v>
      </c>
      <c r="E4453" s="242" t="s">
        <v>14150</v>
      </c>
      <c r="F4453" s="242"/>
      <c r="G4453" s="240">
        <v>60</v>
      </c>
      <c r="H4453" s="241">
        <v>0</v>
      </c>
      <c r="I4453" s="242" t="s">
        <v>9474</v>
      </c>
      <c r="J4453" s="242" t="s">
        <v>9475</v>
      </c>
      <c r="K4453" s="242" t="s">
        <v>4729</v>
      </c>
      <c r="L4453" s="242" t="s">
        <v>4832</v>
      </c>
      <c r="M4453" s="242" t="s">
        <v>5302</v>
      </c>
      <c r="N4453" s="242"/>
      <c r="O4453" s="242" t="s">
        <v>18819</v>
      </c>
      <c r="P4453" s="242" t="s">
        <v>14128</v>
      </c>
      <c r="Q4453" s="242" t="s">
        <v>8494</v>
      </c>
    </row>
    <row r="4454" spans="1:17">
      <c r="A4454" s="242" t="s">
        <v>17647</v>
      </c>
      <c r="B4454" s="242" t="s">
        <v>14368</v>
      </c>
      <c r="C4454" s="242" t="s">
        <v>17648</v>
      </c>
      <c r="D4454" s="242" t="s">
        <v>4742</v>
      </c>
      <c r="E4454" s="242" t="s">
        <v>15142</v>
      </c>
      <c r="F4454" s="242"/>
      <c r="G4454" s="240">
        <v>60</v>
      </c>
      <c r="H4454" s="241">
        <v>0</v>
      </c>
      <c r="I4454" s="242" t="s">
        <v>4830</v>
      </c>
      <c r="J4454" s="242" t="s">
        <v>4831</v>
      </c>
      <c r="K4454" s="242" t="s">
        <v>4729</v>
      </c>
      <c r="L4454" s="242" t="s">
        <v>4832</v>
      </c>
      <c r="M4454" s="242" t="s">
        <v>10967</v>
      </c>
      <c r="N4454" s="242"/>
      <c r="O4454" s="242" t="s">
        <v>18819</v>
      </c>
      <c r="P4454" s="242" t="s">
        <v>14128</v>
      </c>
      <c r="Q4454" s="242" t="s">
        <v>8494</v>
      </c>
    </row>
    <row r="4455" spans="1:17">
      <c r="A4455" s="242" t="s">
        <v>17649</v>
      </c>
      <c r="B4455" s="242" t="s">
        <v>14368</v>
      </c>
      <c r="C4455" s="242" t="s">
        <v>17650</v>
      </c>
      <c r="D4455" s="242" t="s">
        <v>4742</v>
      </c>
      <c r="E4455" s="242" t="s">
        <v>14150</v>
      </c>
      <c r="F4455" s="242"/>
      <c r="G4455" s="240">
        <v>60</v>
      </c>
      <c r="H4455" s="241">
        <v>0</v>
      </c>
      <c r="I4455" s="242" t="s">
        <v>4842</v>
      </c>
      <c r="J4455" s="242" t="s">
        <v>4843</v>
      </c>
      <c r="K4455" s="242" t="s">
        <v>4729</v>
      </c>
      <c r="L4455" s="242" t="s">
        <v>4832</v>
      </c>
      <c r="M4455" s="242" t="s">
        <v>5202</v>
      </c>
      <c r="N4455" s="242"/>
      <c r="O4455" s="242" t="s">
        <v>18819</v>
      </c>
      <c r="P4455" s="242" t="s">
        <v>14128</v>
      </c>
      <c r="Q4455" s="242" t="s">
        <v>8494</v>
      </c>
    </row>
    <row r="4456" spans="1:17">
      <c r="A4456" s="242" t="s">
        <v>17651</v>
      </c>
      <c r="B4456" s="242" t="s">
        <v>14368</v>
      </c>
      <c r="C4456" s="242" t="s">
        <v>17652</v>
      </c>
      <c r="D4456" s="242" t="s">
        <v>4742</v>
      </c>
      <c r="E4456" s="242" t="s">
        <v>14150</v>
      </c>
      <c r="F4456" s="242"/>
      <c r="G4456" s="240">
        <v>60</v>
      </c>
      <c r="H4456" s="241">
        <v>0</v>
      </c>
      <c r="I4456" s="242" t="s">
        <v>4842</v>
      </c>
      <c r="J4456" s="242" t="s">
        <v>4843</v>
      </c>
      <c r="K4456" s="242" t="s">
        <v>4729</v>
      </c>
      <c r="L4456" s="242" t="s">
        <v>4832</v>
      </c>
      <c r="M4456" s="242" t="s">
        <v>5325</v>
      </c>
      <c r="N4456" s="242"/>
      <c r="O4456" s="242" t="s">
        <v>18819</v>
      </c>
      <c r="P4456" s="242" t="s">
        <v>14128</v>
      </c>
      <c r="Q4456" s="242" t="s">
        <v>8494</v>
      </c>
    </row>
    <row r="4457" spans="1:17">
      <c r="A4457" s="242" t="s">
        <v>17653</v>
      </c>
      <c r="B4457" s="242" t="s">
        <v>14368</v>
      </c>
      <c r="C4457" s="242" t="s">
        <v>17654</v>
      </c>
      <c r="D4457" s="242" t="s">
        <v>4742</v>
      </c>
      <c r="E4457" s="242" t="s">
        <v>14150</v>
      </c>
      <c r="F4457" s="242"/>
      <c r="G4457" s="240">
        <v>60</v>
      </c>
      <c r="H4457" s="241">
        <v>0</v>
      </c>
      <c r="I4457" s="242" t="s">
        <v>4842</v>
      </c>
      <c r="J4457" s="242" t="s">
        <v>4843</v>
      </c>
      <c r="K4457" s="242" t="s">
        <v>4729</v>
      </c>
      <c r="L4457" s="242" t="s">
        <v>4832</v>
      </c>
      <c r="M4457" s="242" t="s">
        <v>4844</v>
      </c>
      <c r="N4457" s="242"/>
      <c r="O4457" s="242" t="s">
        <v>18819</v>
      </c>
      <c r="P4457" s="242" t="s">
        <v>14128</v>
      </c>
      <c r="Q4457" s="242" t="s">
        <v>8494</v>
      </c>
    </row>
    <row r="4458" spans="1:17">
      <c r="A4458" s="242" t="s">
        <v>17655</v>
      </c>
      <c r="B4458" s="242" t="s">
        <v>14368</v>
      </c>
      <c r="C4458" s="242" t="s">
        <v>17656</v>
      </c>
      <c r="D4458" s="242" t="s">
        <v>4742</v>
      </c>
      <c r="E4458" s="242" t="s">
        <v>14150</v>
      </c>
      <c r="F4458" s="242"/>
      <c r="G4458" s="240">
        <v>60</v>
      </c>
      <c r="H4458" s="241">
        <v>0</v>
      </c>
      <c r="I4458" s="242" t="s">
        <v>4842</v>
      </c>
      <c r="J4458" s="242" t="s">
        <v>4843</v>
      </c>
      <c r="K4458" s="242" t="s">
        <v>4729</v>
      </c>
      <c r="L4458" s="242" t="s">
        <v>4832</v>
      </c>
      <c r="M4458" s="242" t="s">
        <v>5202</v>
      </c>
      <c r="N4458" s="242"/>
      <c r="O4458" s="242" t="s">
        <v>18819</v>
      </c>
      <c r="P4458" s="242" t="s">
        <v>14128</v>
      </c>
      <c r="Q4458" s="242" t="s">
        <v>8494</v>
      </c>
    </row>
    <row r="4459" spans="1:17">
      <c r="A4459" s="242" t="s">
        <v>17657</v>
      </c>
      <c r="B4459" s="242" t="s">
        <v>14368</v>
      </c>
      <c r="C4459" s="242" t="s">
        <v>17658</v>
      </c>
      <c r="D4459" s="242" t="s">
        <v>4742</v>
      </c>
      <c r="E4459" s="242" t="s">
        <v>14150</v>
      </c>
      <c r="F4459" s="242"/>
      <c r="G4459" s="240">
        <v>60</v>
      </c>
      <c r="H4459" s="241">
        <v>0</v>
      </c>
      <c r="I4459" s="242" t="s">
        <v>4842</v>
      </c>
      <c r="J4459" s="242" t="s">
        <v>4843</v>
      </c>
      <c r="K4459" s="242" t="s">
        <v>4729</v>
      </c>
      <c r="L4459" s="242" t="s">
        <v>4832</v>
      </c>
      <c r="M4459" s="242" t="s">
        <v>5202</v>
      </c>
      <c r="N4459" s="242"/>
      <c r="O4459" s="242" t="s">
        <v>18819</v>
      </c>
      <c r="P4459" s="242" t="s">
        <v>14128</v>
      </c>
      <c r="Q4459" s="242" t="s">
        <v>8494</v>
      </c>
    </row>
    <row r="4460" spans="1:17">
      <c r="A4460" s="242" t="s">
        <v>17659</v>
      </c>
      <c r="B4460" s="242" t="s">
        <v>14365</v>
      </c>
      <c r="C4460" s="242" t="s">
        <v>17660</v>
      </c>
      <c r="D4460" s="242" t="s">
        <v>4742</v>
      </c>
      <c r="E4460" s="242" t="s">
        <v>14150</v>
      </c>
      <c r="F4460" s="242"/>
      <c r="G4460" s="240">
        <v>60</v>
      </c>
      <c r="H4460" s="241">
        <v>0</v>
      </c>
      <c r="I4460" s="242" t="s">
        <v>4842</v>
      </c>
      <c r="J4460" s="242" t="s">
        <v>4843</v>
      </c>
      <c r="K4460" s="242" t="s">
        <v>4729</v>
      </c>
      <c r="L4460" s="242" t="s">
        <v>4832</v>
      </c>
      <c r="M4460" s="242" t="s">
        <v>11173</v>
      </c>
      <c r="N4460" s="242"/>
      <c r="O4460" s="242" t="s">
        <v>18819</v>
      </c>
      <c r="P4460" s="242" t="s">
        <v>14128</v>
      </c>
      <c r="Q4460" s="242" t="s">
        <v>8494</v>
      </c>
    </row>
    <row r="4461" spans="1:17">
      <c r="A4461" s="242" t="s">
        <v>17661</v>
      </c>
      <c r="B4461" s="242" t="s">
        <v>14368</v>
      </c>
      <c r="C4461" s="242" t="s">
        <v>17662</v>
      </c>
      <c r="D4461" s="242" t="s">
        <v>4742</v>
      </c>
      <c r="E4461" s="242" t="s">
        <v>14150</v>
      </c>
      <c r="F4461" s="242"/>
      <c r="G4461" s="240">
        <v>60</v>
      </c>
      <c r="H4461" s="241">
        <v>0</v>
      </c>
      <c r="I4461" s="242" t="s">
        <v>9474</v>
      </c>
      <c r="J4461" s="242" t="s">
        <v>9475</v>
      </c>
      <c r="K4461" s="242" t="s">
        <v>4729</v>
      </c>
      <c r="L4461" s="242" t="s">
        <v>4832</v>
      </c>
      <c r="M4461" s="242" t="s">
        <v>6018</v>
      </c>
      <c r="N4461" s="242"/>
      <c r="O4461" s="242" t="s">
        <v>18819</v>
      </c>
      <c r="P4461" s="242" t="s">
        <v>14128</v>
      </c>
      <c r="Q4461" s="242" t="s">
        <v>8494</v>
      </c>
    </row>
    <row r="4462" spans="1:17">
      <c r="A4462" s="242" t="s">
        <v>17663</v>
      </c>
      <c r="B4462" s="242" t="s">
        <v>14368</v>
      </c>
      <c r="C4462" s="242" t="s">
        <v>17664</v>
      </c>
      <c r="D4462" s="242" t="s">
        <v>4742</v>
      </c>
      <c r="E4462" s="242" t="s">
        <v>15142</v>
      </c>
      <c r="F4462" s="242"/>
      <c r="G4462" s="240">
        <v>60</v>
      </c>
      <c r="H4462" s="241">
        <v>0</v>
      </c>
      <c r="I4462" s="242" t="s">
        <v>4830</v>
      </c>
      <c r="J4462" s="242" t="s">
        <v>4831</v>
      </c>
      <c r="K4462" s="242" t="s">
        <v>4729</v>
      </c>
      <c r="L4462" s="242" t="s">
        <v>4832</v>
      </c>
      <c r="M4462" s="242" t="s">
        <v>10967</v>
      </c>
      <c r="N4462" s="242"/>
      <c r="O4462" s="242" t="s">
        <v>18819</v>
      </c>
      <c r="P4462" s="242" t="s">
        <v>14128</v>
      </c>
      <c r="Q4462" s="242" t="s">
        <v>8494</v>
      </c>
    </row>
    <row r="4463" spans="1:17">
      <c r="A4463" s="242" t="s">
        <v>17665</v>
      </c>
      <c r="B4463" s="242" t="s">
        <v>14368</v>
      </c>
      <c r="C4463" s="242" t="s">
        <v>17666</v>
      </c>
      <c r="D4463" s="242" t="s">
        <v>4742</v>
      </c>
      <c r="E4463" s="242" t="s">
        <v>14150</v>
      </c>
      <c r="F4463" s="242"/>
      <c r="G4463" s="240">
        <v>60</v>
      </c>
      <c r="H4463" s="241">
        <v>0</v>
      </c>
      <c r="I4463" s="242" t="s">
        <v>9474</v>
      </c>
      <c r="J4463" s="242" t="s">
        <v>9475</v>
      </c>
      <c r="K4463" s="242" t="s">
        <v>4729</v>
      </c>
      <c r="L4463" s="242" t="s">
        <v>4832</v>
      </c>
      <c r="M4463" s="242" t="s">
        <v>6018</v>
      </c>
      <c r="N4463" s="242"/>
      <c r="O4463" s="242" t="s">
        <v>18819</v>
      </c>
      <c r="P4463" s="242" t="s">
        <v>14128</v>
      </c>
      <c r="Q4463" s="242" t="s">
        <v>8494</v>
      </c>
    </row>
    <row r="4464" spans="1:17">
      <c r="A4464" s="242" t="s">
        <v>17667</v>
      </c>
      <c r="B4464" s="242" t="s">
        <v>14368</v>
      </c>
      <c r="C4464" s="242" t="s">
        <v>17668</v>
      </c>
      <c r="D4464" s="242" t="s">
        <v>4742</v>
      </c>
      <c r="E4464" s="242" t="s">
        <v>14150</v>
      </c>
      <c r="F4464" s="242"/>
      <c r="G4464" s="240">
        <v>60</v>
      </c>
      <c r="H4464" s="241">
        <v>0</v>
      </c>
      <c r="I4464" s="242" t="s">
        <v>4830</v>
      </c>
      <c r="J4464" s="242" t="s">
        <v>4831</v>
      </c>
      <c r="K4464" s="242" t="s">
        <v>4729</v>
      </c>
      <c r="L4464" s="242" t="s">
        <v>4832</v>
      </c>
      <c r="M4464" s="242" t="s">
        <v>5222</v>
      </c>
      <c r="N4464" s="242"/>
      <c r="O4464" s="242" t="s">
        <v>18819</v>
      </c>
      <c r="P4464" s="242" t="s">
        <v>14128</v>
      </c>
      <c r="Q4464" s="242" t="s">
        <v>8494</v>
      </c>
    </row>
    <row r="4465" spans="1:17">
      <c r="A4465" s="242" t="s">
        <v>17669</v>
      </c>
      <c r="B4465" s="242" t="s">
        <v>14368</v>
      </c>
      <c r="C4465" s="242" t="s">
        <v>17670</v>
      </c>
      <c r="D4465" s="242" t="s">
        <v>4742</v>
      </c>
      <c r="E4465" s="242" t="s">
        <v>14150</v>
      </c>
      <c r="F4465" s="242"/>
      <c r="G4465" s="240">
        <v>60</v>
      </c>
      <c r="H4465" s="241">
        <v>0</v>
      </c>
      <c r="I4465" s="242" t="s">
        <v>9474</v>
      </c>
      <c r="J4465" s="242" t="s">
        <v>9475</v>
      </c>
      <c r="K4465" s="242" t="s">
        <v>4729</v>
      </c>
      <c r="L4465" s="242" t="s">
        <v>4832</v>
      </c>
      <c r="M4465" s="242" t="s">
        <v>5212</v>
      </c>
      <c r="N4465" s="242"/>
      <c r="O4465" s="242" t="s">
        <v>18819</v>
      </c>
      <c r="P4465" s="242" t="s">
        <v>14128</v>
      </c>
      <c r="Q4465" s="242" t="s">
        <v>8494</v>
      </c>
    </row>
    <row r="4466" spans="1:17">
      <c r="A4466" s="242" t="s">
        <v>17671</v>
      </c>
      <c r="B4466" s="242" t="s">
        <v>14365</v>
      </c>
      <c r="C4466" s="242" t="s">
        <v>17672</v>
      </c>
      <c r="D4466" s="242" t="s">
        <v>4742</v>
      </c>
      <c r="E4466" s="242" t="s">
        <v>14150</v>
      </c>
      <c r="F4466" s="242"/>
      <c r="G4466" s="240">
        <v>60</v>
      </c>
      <c r="H4466" s="241">
        <v>0</v>
      </c>
      <c r="I4466" s="242" t="s">
        <v>4842</v>
      </c>
      <c r="J4466" s="242" t="s">
        <v>4843</v>
      </c>
      <c r="K4466" s="242" t="s">
        <v>4729</v>
      </c>
      <c r="L4466" s="242" t="s">
        <v>4832</v>
      </c>
      <c r="M4466" s="242" t="s">
        <v>5264</v>
      </c>
      <c r="N4466" s="242"/>
      <c r="O4466" s="242" t="s">
        <v>18819</v>
      </c>
      <c r="P4466" s="242" t="s">
        <v>14128</v>
      </c>
      <c r="Q4466" s="242" t="s">
        <v>8494</v>
      </c>
    </row>
    <row r="4467" spans="1:17">
      <c r="A4467" s="242" t="s">
        <v>17673</v>
      </c>
      <c r="B4467" s="242" t="s">
        <v>14362</v>
      </c>
      <c r="C4467" s="242" t="s">
        <v>17674</v>
      </c>
      <c r="D4467" s="242"/>
      <c r="E4467" s="242" t="s">
        <v>14130</v>
      </c>
      <c r="F4467" s="242" t="s">
        <v>4742</v>
      </c>
      <c r="G4467" s="240">
        <v>60</v>
      </c>
      <c r="H4467" s="241">
        <v>0</v>
      </c>
      <c r="I4467" s="242" t="s">
        <v>4808</v>
      </c>
      <c r="J4467" s="242" t="s">
        <v>4809</v>
      </c>
      <c r="K4467" s="242" t="s">
        <v>4729</v>
      </c>
      <c r="L4467" s="242" t="s">
        <v>4730</v>
      </c>
      <c r="M4467" s="242" t="s">
        <v>4810</v>
      </c>
      <c r="N4467" s="242"/>
      <c r="O4467" s="242" t="s">
        <v>18819</v>
      </c>
      <c r="P4467" s="242" t="s">
        <v>14128</v>
      </c>
      <c r="Q4467" s="242" t="s">
        <v>4733</v>
      </c>
    </row>
    <row r="4468" spans="1:17">
      <c r="A4468" s="242" t="s">
        <v>17675</v>
      </c>
      <c r="B4468" s="242" t="s">
        <v>14368</v>
      </c>
      <c r="C4468" s="242" t="s">
        <v>17676</v>
      </c>
      <c r="D4468" s="242" t="s">
        <v>4742</v>
      </c>
      <c r="E4468" s="242" t="s">
        <v>14150</v>
      </c>
      <c r="F4468" s="242"/>
      <c r="G4468" s="240">
        <v>60</v>
      </c>
      <c r="H4468" s="241">
        <v>0</v>
      </c>
      <c r="I4468" s="242" t="s">
        <v>9474</v>
      </c>
      <c r="J4468" s="242" t="s">
        <v>9475</v>
      </c>
      <c r="K4468" s="242" t="s">
        <v>4729</v>
      </c>
      <c r="L4468" s="242" t="s">
        <v>4832</v>
      </c>
      <c r="M4468" s="242" t="s">
        <v>5212</v>
      </c>
      <c r="N4468" s="242"/>
      <c r="O4468" s="242" t="s">
        <v>18819</v>
      </c>
      <c r="P4468" s="242" t="s">
        <v>14128</v>
      </c>
      <c r="Q4468" s="242" t="s">
        <v>8494</v>
      </c>
    </row>
    <row r="4469" spans="1:17">
      <c r="A4469" s="242" t="s">
        <v>17677</v>
      </c>
      <c r="B4469" s="242" t="s">
        <v>14362</v>
      </c>
      <c r="C4469" s="242" t="s">
        <v>17678</v>
      </c>
      <c r="D4469" s="242"/>
      <c r="E4469" s="242" t="s">
        <v>14130</v>
      </c>
      <c r="F4469" s="242" t="s">
        <v>4742</v>
      </c>
      <c r="G4469" s="240">
        <v>60</v>
      </c>
      <c r="H4469" s="241">
        <v>0</v>
      </c>
      <c r="I4469" s="242" t="s">
        <v>4738</v>
      </c>
      <c r="J4469" s="242" t="s">
        <v>4739</v>
      </c>
      <c r="K4469" s="242" t="s">
        <v>4729</v>
      </c>
      <c r="L4469" s="242" t="s">
        <v>4730</v>
      </c>
      <c r="M4469" s="242" t="s">
        <v>4740</v>
      </c>
      <c r="N4469" s="242"/>
      <c r="O4469" s="242" t="s">
        <v>18819</v>
      </c>
      <c r="P4469" s="242" t="s">
        <v>14128</v>
      </c>
      <c r="Q4469" s="242" t="s">
        <v>4733</v>
      </c>
    </row>
    <row r="4470" spans="1:17">
      <c r="A4470" s="242" t="s">
        <v>17679</v>
      </c>
      <c r="B4470" s="242" t="s">
        <v>14368</v>
      </c>
      <c r="C4470" s="242" t="s">
        <v>17680</v>
      </c>
      <c r="D4470" s="242" t="s">
        <v>4742</v>
      </c>
      <c r="E4470" s="242" t="s">
        <v>14150</v>
      </c>
      <c r="F4470" s="242"/>
      <c r="G4470" s="240">
        <v>60</v>
      </c>
      <c r="H4470" s="241">
        <v>0</v>
      </c>
      <c r="I4470" s="242" t="s">
        <v>9474</v>
      </c>
      <c r="J4470" s="242" t="s">
        <v>9475</v>
      </c>
      <c r="K4470" s="242" t="s">
        <v>4729</v>
      </c>
      <c r="L4470" s="242" t="s">
        <v>4832</v>
      </c>
      <c r="M4470" s="242" t="s">
        <v>4991</v>
      </c>
      <c r="N4470" s="242"/>
      <c r="O4470" s="242" t="s">
        <v>18819</v>
      </c>
      <c r="P4470" s="242" t="s">
        <v>14128</v>
      </c>
      <c r="Q4470" s="242" t="s">
        <v>8494</v>
      </c>
    </row>
    <row r="4471" spans="1:17">
      <c r="A4471" s="242" t="s">
        <v>17681</v>
      </c>
      <c r="B4471" s="242" t="s">
        <v>14368</v>
      </c>
      <c r="C4471" s="242" t="s">
        <v>17682</v>
      </c>
      <c r="D4471" s="242" t="s">
        <v>4742</v>
      </c>
      <c r="E4471" s="242" t="s">
        <v>14150</v>
      </c>
      <c r="F4471" s="242"/>
      <c r="G4471" s="240">
        <v>60</v>
      </c>
      <c r="H4471" s="241">
        <v>0</v>
      </c>
      <c r="I4471" s="242" t="s">
        <v>4830</v>
      </c>
      <c r="J4471" s="242" t="s">
        <v>4831</v>
      </c>
      <c r="K4471" s="242" t="s">
        <v>4729</v>
      </c>
      <c r="L4471" s="242" t="s">
        <v>4832</v>
      </c>
      <c r="M4471" s="242" t="s">
        <v>5222</v>
      </c>
      <c r="N4471" s="242"/>
      <c r="O4471" s="242" t="s">
        <v>18819</v>
      </c>
      <c r="P4471" s="242" t="s">
        <v>14128</v>
      </c>
      <c r="Q4471" s="242" t="s">
        <v>8494</v>
      </c>
    </row>
    <row r="4472" spans="1:17">
      <c r="A4472" s="242" t="s">
        <v>17683</v>
      </c>
      <c r="B4472" s="242" t="s">
        <v>14368</v>
      </c>
      <c r="C4472" s="242" t="s">
        <v>17684</v>
      </c>
      <c r="D4472" s="242" t="s">
        <v>17685</v>
      </c>
      <c r="E4472" s="242" t="s">
        <v>14150</v>
      </c>
      <c r="F4472" s="242"/>
      <c r="G4472" s="240">
        <v>60</v>
      </c>
      <c r="H4472" s="241">
        <v>0</v>
      </c>
      <c r="I4472" s="242" t="s">
        <v>9474</v>
      </c>
      <c r="J4472" s="242" t="s">
        <v>9475</v>
      </c>
      <c r="K4472" s="242" t="s">
        <v>4729</v>
      </c>
      <c r="L4472" s="242" t="s">
        <v>4832</v>
      </c>
      <c r="M4472" s="242" t="s">
        <v>5212</v>
      </c>
      <c r="N4472" s="242"/>
      <c r="O4472" s="242" t="s">
        <v>18819</v>
      </c>
      <c r="P4472" s="242" t="s">
        <v>14128</v>
      </c>
      <c r="Q4472" s="242" t="s">
        <v>8494</v>
      </c>
    </row>
    <row r="4473" spans="1:17">
      <c r="A4473" s="242" t="s">
        <v>17686</v>
      </c>
      <c r="B4473" s="242" t="s">
        <v>14368</v>
      </c>
      <c r="C4473" s="242" t="s">
        <v>17687</v>
      </c>
      <c r="D4473" s="242" t="s">
        <v>4742</v>
      </c>
      <c r="E4473" s="242" t="s">
        <v>14150</v>
      </c>
      <c r="F4473" s="242"/>
      <c r="G4473" s="240">
        <v>60</v>
      </c>
      <c r="H4473" s="241">
        <v>0</v>
      </c>
      <c r="I4473" s="242" t="s">
        <v>9474</v>
      </c>
      <c r="J4473" s="242" t="s">
        <v>9475</v>
      </c>
      <c r="K4473" s="242" t="s">
        <v>4729</v>
      </c>
      <c r="L4473" s="242" t="s">
        <v>4832</v>
      </c>
      <c r="M4473" s="242" t="s">
        <v>6018</v>
      </c>
      <c r="N4473" s="242"/>
      <c r="O4473" s="242" t="s">
        <v>18819</v>
      </c>
      <c r="P4473" s="242" t="s">
        <v>14128</v>
      </c>
      <c r="Q4473" s="242" t="s">
        <v>8494</v>
      </c>
    </row>
    <row r="4474" spans="1:17">
      <c r="A4474" s="242" t="s">
        <v>17688</v>
      </c>
      <c r="B4474" s="242" t="s">
        <v>14362</v>
      </c>
      <c r="C4474" s="242" t="s">
        <v>17689</v>
      </c>
      <c r="D4474" s="242"/>
      <c r="E4474" s="242" t="s">
        <v>14130</v>
      </c>
      <c r="F4474" s="242" t="s">
        <v>4742</v>
      </c>
      <c r="G4474" s="240">
        <v>60</v>
      </c>
      <c r="H4474" s="241">
        <v>0</v>
      </c>
      <c r="I4474" s="242" t="s">
        <v>4780</v>
      </c>
      <c r="J4474" s="242" t="s">
        <v>4781</v>
      </c>
      <c r="K4474" s="242" t="s">
        <v>4729</v>
      </c>
      <c r="L4474" s="242" t="s">
        <v>4730</v>
      </c>
      <c r="M4474" s="242" t="s">
        <v>6439</v>
      </c>
      <c r="N4474" s="242"/>
      <c r="O4474" s="242" t="s">
        <v>18819</v>
      </c>
      <c r="P4474" s="242" t="s">
        <v>14128</v>
      </c>
      <c r="Q4474" s="242" t="s">
        <v>4733</v>
      </c>
    </row>
    <row r="4475" spans="1:17">
      <c r="A4475" s="242" t="s">
        <v>17690</v>
      </c>
      <c r="B4475" s="242" t="s">
        <v>14368</v>
      </c>
      <c r="C4475" s="242" t="s">
        <v>17691</v>
      </c>
      <c r="D4475" s="242" t="s">
        <v>4742</v>
      </c>
      <c r="E4475" s="242" t="s">
        <v>14150</v>
      </c>
      <c r="F4475" s="242"/>
      <c r="G4475" s="240">
        <v>60</v>
      </c>
      <c r="H4475" s="241">
        <v>0</v>
      </c>
      <c r="I4475" s="242" t="s">
        <v>9474</v>
      </c>
      <c r="J4475" s="242" t="s">
        <v>9475</v>
      </c>
      <c r="K4475" s="242" t="s">
        <v>4729</v>
      </c>
      <c r="L4475" s="242" t="s">
        <v>4832</v>
      </c>
      <c r="M4475" s="242" t="s">
        <v>6018</v>
      </c>
      <c r="N4475" s="242"/>
      <c r="O4475" s="242" t="s">
        <v>18819</v>
      </c>
      <c r="P4475" s="242" t="s">
        <v>14128</v>
      </c>
      <c r="Q4475" s="242" t="s">
        <v>8494</v>
      </c>
    </row>
    <row r="4476" spans="1:17">
      <c r="A4476" s="242" t="s">
        <v>17692</v>
      </c>
      <c r="B4476" s="242" t="s">
        <v>14368</v>
      </c>
      <c r="C4476" s="242" t="s">
        <v>17693</v>
      </c>
      <c r="D4476" s="242" t="s">
        <v>4742</v>
      </c>
      <c r="E4476" s="242" t="s">
        <v>14150</v>
      </c>
      <c r="F4476" s="242"/>
      <c r="G4476" s="240">
        <v>60</v>
      </c>
      <c r="H4476" s="241">
        <v>0</v>
      </c>
      <c r="I4476" s="242" t="s">
        <v>4830</v>
      </c>
      <c r="J4476" s="242" t="s">
        <v>4831</v>
      </c>
      <c r="K4476" s="242" t="s">
        <v>4729</v>
      </c>
      <c r="L4476" s="242" t="s">
        <v>4832</v>
      </c>
      <c r="M4476" s="242" t="s">
        <v>5153</v>
      </c>
      <c r="N4476" s="242"/>
      <c r="O4476" s="242" t="s">
        <v>18819</v>
      </c>
      <c r="P4476" s="242" t="s">
        <v>14128</v>
      </c>
      <c r="Q4476" s="242" t="s">
        <v>8494</v>
      </c>
    </row>
    <row r="4477" spans="1:17">
      <c r="A4477" s="242" t="s">
        <v>17694</v>
      </c>
      <c r="B4477" s="242" t="s">
        <v>14368</v>
      </c>
      <c r="C4477" s="242" t="s">
        <v>17695</v>
      </c>
      <c r="D4477" s="242" t="s">
        <v>4742</v>
      </c>
      <c r="E4477" s="242" t="s">
        <v>14150</v>
      </c>
      <c r="F4477" s="242"/>
      <c r="G4477" s="240">
        <v>60</v>
      </c>
      <c r="H4477" s="241">
        <v>0</v>
      </c>
      <c r="I4477" s="242" t="s">
        <v>4842</v>
      </c>
      <c r="J4477" s="242" t="s">
        <v>4843</v>
      </c>
      <c r="K4477" s="242" t="s">
        <v>4729</v>
      </c>
      <c r="L4477" s="242" t="s">
        <v>4832</v>
      </c>
      <c r="M4477" s="242" t="s">
        <v>5202</v>
      </c>
      <c r="N4477" s="242"/>
      <c r="O4477" s="242" t="s">
        <v>18819</v>
      </c>
      <c r="P4477" s="242" t="s">
        <v>14128</v>
      </c>
      <c r="Q4477" s="242" t="s">
        <v>8494</v>
      </c>
    </row>
    <row r="4478" spans="1:17">
      <c r="A4478" s="242" t="s">
        <v>17696</v>
      </c>
      <c r="B4478" s="242" t="s">
        <v>14368</v>
      </c>
      <c r="C4478" s="242" t="s">
        <v>17697</v>
      </c>
      <c r="D4478" s="242" t="s">
        <v>4742</v>
      </c>
      <c r="E4478" s="242" t="s">
        <v>14150</v>
      </c>
      <c r="F4478" s="242"/>
      <c r="G4478" s="240">
        <v>60</v>
      </c>
      <c r="H4478" s="241">
        <v>0</v>
      </c>
      <c r="I4478" s="242" t="s">
        <v>9474</v>
      </c>
      <c r="J4478" s="242" t="s">
        <v>9475</v>
      </c>
      <c r="K4478" s="242" t="s">
        <v>4729</v>
      </c>
      <c r="L4478" s="242" t="s">
        <v>4832</v>
      </c>
      <c r="M4478" s="242" t="s">
        <v>5167</v>
      </c>
      <c r="N4478" s="242"/>
      <c r="O4478" s="242" t="s">
        <v>18819</v>
      </c>
      <c r="P4478" s="242" t="s">
        <v>14128</v>
      </c>
      <c r="Q4478" s="242" t="s">
        <v>8494</v>
      </c>
    </row>
    <row r="4479" spans="1:17">
      <c r="A4479" s="242" t="s">
        <v>17698</v>
      </c>
      <c r="B4479" s="242" t="s">
        <v>14368</v>
      </c>
      <c r="C4479" s="242" t="s">
        <v>17699</v>
      </c>
      <c r="D4479" s="242" t="s">
        <v>4742</v>
      </c>
      <c r="E4479" s="242" t="s">
        <v>14150</v>
      </c>
      <c r="F4479" s="242"/>
      <c r="G4479" s="240">
        <v>60</v>
      </c>
      <c r="H4479" s="241">
        <v>0</v>
      </c>
      <c r="I4479" s="242" t="s">
        <v>4842</v>
      </c>
      <c r="J4479" s="242" t="s">
        <v>4843</v>
      </c>
      <c r="K4479" s="242" t="s">
        <v>4729</v>
      </c>
      <c r="L4479" s="242" t="s">
        <v>4832</v>
      </c>
      <c r="M4479" s="242" t="s">
        <v>4844</v>
      </c>
      <c r="N4479" s="242"/>
      <c r="O4479" s="242" t="s">
        <v>18819</v>
      </c>
      <c r="P4479" s="242" t="s">
        <v>14128</v>
      </c>
      <c r="Q4479" s="242" t="s">
        <v>8494</v>
      </c>
    </row>
    <row r="4480" spans="1:17">
      <c r="A4480" s="242" t="s">
        <v>17700</v>
      </c>
      <c r="B4480" s="242" t="s">
        <v>14368</v>
      </c>
      <c r="C4480" s="242" t="s">
        <v>17701</v>
      </c>
      <c r="D4480" s="242" t="s">
        <v>4742</v>
      </c>
      <c r="E4480" s="242" t="s">
        <v>14150</v>
      </c>
      <c r="F4480" s="242"/>
      <c r="G4480" s="240">
        <v>60</v>
      </c>
      <c r="H4480" s="241">
        <v>0</v>
      </c>
      <c r="I4480" s="242" t="s">
        <v>9474</v>
      </c>
      <c r="J4480" s="242" t="s">
        <v>9475</v>
      </c>
      <c r="K4480" s="242" t="s">
        <v>4729</v>
      </c>
      <c r="L4480" s="242" t="s">
        <v>4832</v>
      </c>
      <c r="M4480" s="242" t="s">
        <v>6018</v>
      </c>
      <c r="N4480" s="242"/>
      <c r="O4480" s="242" t="s">
        <v>18819</v>
      </c>
      <c r="P4480" s="242" t="s">
        <v>14128</v>
      </c>
      <c r="Q4480" s="242" t="s">
        <v>8494</v>
      </c>
    </row>
    <row r="4481" spans="1:17">
      <c r="A4481" s="242" t="s">
        <v>17702</v>
      </c>
      <c r="B4481" s="242" t="s">
        <v>14368</v>
      </c>
      <c r="C4481" s="242" t="s">
        <v>17703</v>
      </c>
      <c r="D4481" s="242" t="s">
        <v>4742</v>
      </c>
      <c r="E4481" s="242" t="s">
        <v>14150</v>
      </c>
      <c r="F4481" s="242"/>
      <c r="G4481" s="240">
        <v>60</v>
      </c>
      <c r="H4481" s="241">
        <v>0</v>
      </c>
      <c r="I4481" s="242" t="s">
        <v>9474</v>
      </c>
      <c r="J4481" s="242" t="s">
        <v>9475</v>
      </c>
      <c r="K4481" s="242" t="s">
        <v>4729</v>
      </c>
      <c r="L4481" s="242" t="s">
        <v>4832</v>
      </c>
      <c r="M4481" s="242" t="s">
        <v>6018</v>
      </c>
      <c r="N4481" s="242"/>
      <c r="O4481" s="242" t="s">
        <v>18819</v>
      </c>
      <c r="P4481" s="242" t="s">
        <v>14128</v>
      </c>
      <c r="Q4481" s="242" t="s">
        <v>8494</v>
      </c>
    </row>
    <row r="4482" spans="1:17">
      <c r="A4482" s="242" t="s">
        <v>17704</v>
      </c>
      <c r="B4482" s="242" t="s">
        <v>14368</v>
      </c>
      <c r="C4482" s="242" t="s">
        <v>17705</v>
      </c>
      <c r="D4482" s="242" t="s">
        <v>4742</v>
      </c>
      <c r="E4482" s="242" t="s">
        <v>14150</v>
      </c>
      <c r="F4482" s="242"/>
      <c r="G4482" s="240">
        <v>60</v>
      </c>
      <c r="H4482" s="241">
        <v>0</v>
      </c>
      <c r="I4482" s="242" t="s">
        <v>4842</v>
      </c>
      <c r="J4482" s="242" t="s">
        <v>4843</v>
      </c>
      <c r="K4482" s="242" t="s">
        <v>4729</v>
      </c>
      <c r="L4482" s="242" t="s">
        <v>4832</v>
      </c>
      <c r="M4482" s="242" t="s">
        <v>5325</v>
      </c>
      <c r="N4482" s="242"/>
      <c r="O4482" s="242" t="s">
        <v>18819</v>
      </c>
      <c r="P4482" s="242" t="s">
        <v>14128</v>
      </c>
      <c r="Q4482" s="242" t="s">
        <v>8494</v>
      </c>
    </row>
    <row r="4483" spans="1:17">
      <c r="A4483" s="242" t="s">
        <v>17706</v>
      </c>
      <c r="B4483" s="242" t="s">
        <v>14368</v>
      </c>
      <c r="C4483" s="242" t="s">
        <v>17707</v>
      </c>
      <c r="D4483" s="242" t="s">
        <v>4742</v>
      </c>
      <c r="E4483" s="242" t="s">
        <v>14150</v>
      </c>
      <c r="F4483" s="242"/>
      <c r="G4483" s="240">
        <v>60</v>
      </c>
      <c r="H4483" s="241">
        <v>0</v>
      </c>
      <c r="I4483" s="242" t="s">
        <v>4830</v>
      </c>
      <c r="J4483" s="242" t="s">
        <v>4831</v>
      </c>
      <c r="K4483" s="242" t="s">
        <v>4729</v>
      </c>
      <c r="L4483" s="242" t="s">
        <v>4832</v>
      </c>
      <c r="M4483" s="242" t="s">
        <v>5283</v>
      </c>
      <c r="N4483" s="242"/>
      <c r="O4483" s="242" t="s">
        <v>18819</v>
      </c>
      <c r="P4483" s="242" t="s">
        <v>14128</v>
      </c>
      <c r="Q4483" s="242" t="s">
        <v>8494</v>
      </c>
    </row>
    <row r="4484" spans="1:17">
      <c r="A4484" s="242" t="s">
        <v>17708</v>
      </c>
      <c r="B4484" s="242" t="s">
        <v>14368</v>
      </c>
      <c r="C4484" s="242" t="s">
        <v>17709</v>
      </c>
      <c r="D4484" s="242" t="s">
        <v>4742</v>
      </c>
      <c r="E4484" s="242" t="s">
        <v>14150</v>
      </c>
      <c r="F4484" s="242"/>
      <c r="G4484" s="240">
        <v>60</v>
      </c>
      <c r="H4484" s="241">
        <v>0</v>
      </c>
      <c r="I4484" s="242" t="s">
        <v>9474</v>
      </c>
      <c r="J4484" s="242" t="s">
        <v>9475</v>
      </c>
      <c r="K4484" s="242" t="s">
        <v>4729</v>
      </c>
      <c r="L4484" s="242" t="s">
        <v>4832</v>
      </c>
      <c r="M4484" s="242" t="s">
        <v>6018</v>
      </c>
      <c r="N4484" s="242"/>
      <c r="O4484" s="242" t="s">
        <v>18819</v>
      </c>
      <c r="P4484" s="242" t="s">
        <v>14128</v>
      </c>
      <c r="Q4484" s="242" t="s">
        <v>8494</v>
      </c>
    </row>
    <row r="4485" spans="1:17">
      <c r="A4485" s="242" t="s">
        <v>17710</v>
      </c>
      <c r="B4485" s="242" t="s">
        <v>14368</v>
      </c>
      <c r="C4485" s="242" t="s">
        <v>17711</v>
      </c>
      <c r="D4485" s="242" t="s">
        <v>4742</v>
      </c>
      <c r="E4485" s="242" t="s">
        <v>14150</v>
      </c>
      <c r="F4485" s="242"/>
      <c r="G4485" s="240">
        <v>60</v>
      </c>
      <c r="H4485" s="241">
        <v>0</v>
      </c>
      <c r="I4485" s="242" t="s">
        <v>9474</v>
      </c>
      <c r="J4485" s="242" t="s">
        <v>9475</v>
      </c>
      <c r="K4485" s="242" t="s">
        <v>4729</v>
      </c>
      <c r="L4485" s="242" t="s">
        <v>4832</v>
      </c>
      <c r="M4485" s="242" t="s">
        <v>6018</v>
      </c>
      <c r="N4485" s="242"/>
      <c r="O4485" s="242" t="s">
        <v>18819</v>
      </c>
      <c r="P4485" s="242" t="s">
        <v>14128</v>
      </c>
      <c r="Q4485" s="242" t="s">
        <v>8494</v>
      </c>
    </row>
    <row r="4486" spans="1:17">
      <c r="A4486" s="242" t="s">
        <v>17712</v>
      </c>
      <c r="B4486" s="242" t="s">
        <v>14368</v>
      </c>
      <c r="C4486" s="242" t="s">
        <v>17713</v>
      </c>
      <c r="D4486" s="242" t="s">
        <v>4742</v>
      </c>
      <c r="E4486" s="242" t="s">
        <v>14150</v>
      </c>
      <c r="F4486" s="242"/>
      <c r="G4486" s="240">
        <v>60</v>
      </c>
      <c r="H4486" s="241">
        <v>0</v>
      </c>
      <c r="I4486" s="242" t="s">
        <v>4830</v>
      </c>
      <c r="J4486" s="242" t="s">
        <v>4831</v>
      </c>
      <c r="K4486" s="242" t="s">
        <v>4729</v>
      </c>
      <c r="L4486" s="242" t="s">
        <v>4832</v>
      </c>
      <c r="M4486" s="242" t="s">
        <v>4901</v>
      </c>
      <c r="N4486" s="242"/>
      <c r="O4486" s="242" t="s">
        <v>18819</v>
      </c>
      <c r="P4486" s="242" t="s">
        <v>14128</v>
      </c>
      <c r="Q4486" s="242" t="s">
        <v>8494</v>
      </c>
    </row>
    <row r="4487" spans="1:17">
      <c r="A4487" s="242" t="s">
        <v>17714</v>
      </c>
      <c r="B4487" s="242" t="s">
        <v>14365</v>
      </c>
      <c r="C4487" s="242" t="s">
        <v>17715</v>
      </c>
      <c r="D4487" s="242" t="s">
        <v>4742</v>
      </c>
      <c r="E4487" s="242" t="s">
        <v>14150</v>
      </c>
      <c r="F4487" s="242"/>
      <c r="G4487" s="240">
        <v>60</v>
      </c>
      <c r="H4487" s="241">
        <v>0</v>
      </c>
      <c r="I4487" s="242" t="s">
        <v>4842</v>
      </c>
      <c r="J4487" s="242" t="s">
        <v>4843</v>
      </c>
      <c r="K4487" s="242" t="s">
        <v>4729</v>
      </c>
      <c r="L4487" s="242" t="s">
        <v>4832</v>
      </c>
      <c r="M4487" s="242" t="s">
        <v>5325</v>
      </c>
      <c r="N4487" s="242"/>
      <c r="O4487" s="242" t="s">
        <v>18819</v>
      </c>
      <c r="P4487" s="242" t="s">
        <v>14128</v>
      </c>
      <c r="Q4487" s="242" t="s">
        <v>8494</v>
      </c>
    </row>
    <row r="4488" spans="1:17">
      <c r="A4488" s="242" t="s">
        <v>17716</v>
      </c>
      <c r="B4488" s="242" t="s">
        <v>14368</v>
      </c>
      <c r="C4488" s="242" t="s">
        <v>17717</v>
      </c>
      <c r="D4488" s="242" t="s">
        <v>4742</v>
      </c>
      <c r="E4488" s="242" t="s">
        <v>14150</v>
      </c>
      <c r="F4488" s="242"/>
      <c r="G4488" s="240">
        <v>60</v>
      </c>
      <c r="H4488" s="241">
        <v>0</v>
      </c>
      <c r="I4488" s="242" t="s">
        <v>9474</v>
      </c>
      <c r="J4488" s="242" t="s">
        <v>9475</v>
      </c>
      <c r="K4488" s="242" t="s">
        <v>4729</v>
      </c>
      <c r="L4488" s="242" t="s">
        <v>4832</v>
      </c>
      <c r="M4488" s="242" t="s">
        <v>6018</v>
      </c>
      <c r="N4488" s="242"/>
      <c r="O4488" s="242" t="s">
        <v>18819</v>
      </c>
      <c r="P4488" s="242" t="s">
        <v>14128</v>
      </c>
      <c r="Q4488" s="242" t="s">
        <v>8494</v>
      </c>
    </row>
    <row r="4489" spans="1:17">
      <c r="A4489" s="242" t="s">
        <v>17718</v>
      </c>
      <c r="B4489" s="242" t="s">
        <v>14368</v>
      </c>
      <c r="C4489" s="242" t="s">
        <v>17719</v>
      </c>
      <c r="D4489" s="242" t="s">
        <v>4742</v>
      </c>
      <c r="E4489" s="242" t="s">
        <v>14150</v>
      </c>
      <c r="F4489" s="242"/>
      <c r="G4489" s="240">
        <v>60</v>
      </c>
      <c r="H4489" s="241">
        <v>0</v>
      </c>
      <c r="I4489" s="242" t="s">
        <v>9474</v>
      </c>
      <c r="J4489" s="242" t="s">
        <v>9475</v>
      </c>
      <c r="K4489" s="242" t="s">
        <v>4729</v>
      </c>
      <c r="L4489" s="242" t="s">
        <v>4832</v>
      </c>
      <c r="M4489" s="242" t="s">
        <v>6018</v>
      </c>
      <c r="N4489" s="242"/>
      <c r="O4489" s="242" t="s">
        <v>18819</v>
      </c>
      <c r="P4489" s="242" t="s">
        <v>14128</v>
      </c>
      <c r="Q4489" s="242" t="s">
        <v>8494</v>
      </c>
    </row>
    <row r="4490" spans="1:17">
      <c r="A4490" s="242" t="s">
        <v>17720</v>
      </c>
      <c r="B4490" s="242" t="s">
        <v>14362</v>
      </c>
      <c r="C4490" s="242" t="s">
        <v>17721</v>
      </c>
      <c r="D4490" s="242"/>
      <c r="E4490" s="242" t="s">
        <v>14130</v>
      </c>
      <c r="F4490" s="242" t="s">
        <v>4742</v>
      </c>
      <c r="G4490" s="240">
        <v>60</v>
      </c>
      <c r="H4490" s="241">
        <v>0</v>
      </c>
      <c r="I4490" s="242" t="s">
        <v>4747</v>
      </c>
      <c r="J4490" s="242" t="s">
        <v>4748</v>
      </c>
      <c r="K4490" s="242" t="s">
        <v>4729</v>
      </c>
      <c r="L4490" s="242" t="s">
        <v>4730</v>
      </c>
      <c r="M4490" s="242" t="s">
        <v>4926</v>
      </c>
      <c r="N4490" s="242" t="s">
        <v>7298</v>
      </c>
      <c r="O4490" s="242" t="s">
        <v>18819</v>
      </c>
      <c r="P4490" s="242" t="s">
        <v>14128</v>
      </c>
      <c r="Q4490" s="242" t="s">
        <v>4733</v>
      </c>
    </row>
    <row r="4491" spans="1:17">
      <c r="A4491" s="242" t="s">
        <v>17722</v>
      </c>
      <c r="B4491" s="242" t="s">
        <v>14368</v>
      </c>
      <c r="C4491" s="242" t="s">
        <v>17723</v>
      </c>
      <c r="D4491" s="242" t="s">
        <v>4742</v>
      </c>
      <c r="E4491" s="242" t="s">
        <v>14150</v>
      </c>
      <c r="F4491" s="242"/>
      <c r="G4491" s="240">
        <v>60</v>
      </c>
      <c r="H4491" s="241">
        <v>0</v>
      </c>
      <c r="I4491" s="242" t="s">
        <v>4842</v>
      </c>
      <c r="J4491" s="242" t="s">
        <v>4843</v>
      </c>
      <c r="K4491" s="242" t="s">
        <v>4729</v>
      </c>
      <c r="L4491" s="242" t="s">
        <v>4832</v>
      </c>
      <c r="M4491" s="242" t="s">
        <v>5325</v>
      </c>
      <c r="N4491" s="242"/>
      <c r="O4491" s="242" t="s">
        <v>18819</v>
      </c>
      <c r="P4491" s="242" t="s">
        <v>14128</v>
      </c>
      <c r="Q4491" s="242" t="s">
        <v>8494</v>
      </c>
    </row>
    <row r="4492" spans="1:17">
      <c r="A4492" s="242" t="s">
        <v>17724</v>
      </c>
      <c r="B4492" s="242" t="s">
        <v>14368</v>
      </c>
      <c r="C4492" s="242" t="s">
        <v>17725</v>
      </c>
      <c r="D4492" s="242" t="s">
        <v>4742</v>
      </c>
      <c r="E4492" s="242" t="s">
        <v>14150</v>
      </c>
      <c r="F4492" s="242"/>
      <c r="G4492" s="240">
        <v>60</v>
      </c>
      <c r="H4492" s="241">
        <v>0</v>
      </c>
      <c r="I4492" s="242" t="s">
        <v>4842</v>
      </c>
      <c r="J4492" s="242" t="s">
        <v>4843</v>
      </c>
      <c r="K4492" s="242" t="s">
        <v>4729</v>
      </c>
      <c r="L4492" s="242" t="s">
        <v>4832</v>
      </c>
      <c r="M4492" s="242" t="s">
        <v>4844</v>
      </c>
      <c r="N4492" s="242"/>
      <c r="O4492" s="242" t="s">
        <v>18819</v>
      </c>
      <c r="P4492" s="242" t="s">
        <v>14128</v>
      </c>
      <c r="Q4492" s="242" t="s">
        <v>8494</v>
      </c>
    </row>
    <row r="4493" spans="1:17">
      <c r="A4493" s="242" t="s">
        <v>17726</v>
      </c>
      <c r="B4493" s="242" t="s">
        <v>14368</v>
      </c>
      <c r="C4493" s="242" t="s">
        <v>17727</v>
      </c>
      <c r="D4493" s="242" t="s">
        <v>4742</v>
      </c>
      <c r="E4493" s="242" t="s">
        <v>14150</v>
      </c>
      <c r="F4493" s="242"/>
      <c r="G4493" s="240">
        <v>60</v>
      </c>
      <c r="H4493" s="241">
        <v>0</v>
      </c>
      <c r="I4493" s="242" t="s">
        <v>9474</v>
      </c>
      <c r="J4493" s="242" t="s">
        <v>9475</v>
      </c>
      <c r="K4493" s="242" t="s">
        <v>4729</v>
      </c>
      <c r="L4493" s="242" t="s">
        <v>4832</v>
      </c>
      <c r="M4493" s="242" t="s">
        <v>5167</v>
      </c>
      <c r="N4493" s="242"/>
      <c r="O4493" s="242" t="s">
        <v>18819</v>
      </c>
      <c r="P4493" s="242" t="s">
        <v>14128</v>
      </c>
      <c r="Q4493" s="242" t="s">
        <v>8494</v>
      </c>
    </row>
    <row r="4494" spans="1:17">
      <c r="A4494" s="242" t="s">
        <v>17728</v>
      </c>
      <c r="B4494" s="242" t="s">
        <v>14362</v>
      </c>
      <c r="C4494" s="242" t="s">
        <v>17729</v>
      </c>
      <c r="D4494" s="242"/>
      <c r="E4494" s="242" t="s">
        <v>14130</v>
      </c>
      <c r="F4494" s="242" t="s">
        <v>4742</v>
      </c>
      <c r="G4494" s="240">
        <v>60</v>
      </c>
      <c r="H4494" s="241">
        <v>0</v>
      </c>
      <c r="I4494" s="242" t="s">
        <v>4808</v>
      </c>
      <c r="J4494" s="242" t="s">
        <v>4809</v>
      </c>
      <c r="K4494" s="242" t="s">
        <v>4729</v>
      </c>
      <c r="L4494" s="242" t="s">
        <v>4730</v>
      </c>
      <c r="M4494" s="242" t="s">
        <v>4810</v>
      </c>
      <c r="N4494" s="242"/>
      <c r="O4494" s="242" t="s">
        <v>18819</v>
      </c>
      <c r="P4494" s="242" t="s">
        <v>14128</v>
      </c>
      <c r="Q4494" s="242" t="s">
        <v>4733</v>
      </c>
    </row>
    <row r="4495" spans="1:17">
      <c r="A4495" s="242" t="s">
        <v>17730</v>
      </c>
      <c r="B4495" s="242" t="s">
        <v>17731</v>
      </c>
      <c r="C4495" s="242" t="s">
        <v>17732</v>
      </c>
      <c r="D4495" s="242"/>
      <c r="E4495" s="242" t="s">
        <v>14360</v>
      </c>
      <c r="F4495" s="242"/>
      <c r="G4495" s="240">
        <v>60</v>
      </c>
      <c r="H4495" s="241">
        <v>0</v>
      </c>
      <c r="I4495" s="242" t="s">
        <v>4775</v>
      </c>
      <c r="J4495" s="242" t="s">
        <v>4776</v>
      </c>
      <c r="K4495" s="242" t="s">
        <v>4729</v>
      </c>
      <c r="L4495" s="242" t="s">
        <v>5039</v>
      </c>
      <c r="M4495" s="242" t="s">
        <v>4798</v>
      </c>
      <c r="N4495" s="242"/>
      <c r="O4495" s="242" t="s">
        <v>18819</v>
      </c>
      <c r="P4495" s="242" t="s">
        <v>14128</v>
      </c>
      <c r="Q4495" s="242" t="s">
        <v>4733</v>
      </c>
    </row>
    <row r="4496" spans="1:17">
      <c r="A4496" s="242" t="s">
        <v>17733</v>
      </c>
      <c r="B4496" s="242" t="s">
        <v>14362</v>
      </c>
      <c r="C4496" s="242" t="s">
        <v>17734</v>
      </c>
      <c r="D4496" s="242"/>
      <c r="E4496" s="242" t="s">
        <v>14130</v>
      </c>
      <c r="F4496" s="242" t="s">
        <v>4742</v>
      </c>
      <c r="G4496" s="240">
        <v>60</v>
      </c>
      <c r="H4496" s="241">
        <v>0</v>
      </c>
      <c r="I4496" s="242" t="s">
        <v>4747</v>
      </c>
      <c r="J4496" s="242" t="s">
        <v>4748</v>
      </c>
      <c r="K4496" s="242" t="s">
        <v>4729</v>
      </c>
      <c r="L4496" s="242" t="s">
        <v>4730</v>
      </c>
      <c r="M4496" s="242" t="s">
        <v>4926</v>
      </c>
      <c r="N4496" s="242" t="s">
        <v>11808</v>
      </c>
      <c r="O4496" s="242" t="s">
        <v>18819</v>
      </c>
      <c r="P4496" s="242" t="s">
        <v>14128</v>
      </c>
      <c r="Q4496" s="242" t="s">
        <v>4733</v>
      </c>
    </row>
    <row r="4497" spans="1:17">
      <c r="A4497" s="242" t="s">
        <v>17735</v>
      </c>
      <c r="B4497" s="242" t="s">
        <v>14368</v>
      </c>
      <c r="C4497" s="242" t="s">
        <v>17736</v>
      </c>
      <c r="D4497" s="242" t="s">
        <v>4742</v>
      </c>
      <c r="E4497" s="242" t="s">
        <v>14150</v>
      </c>
      <c r="F4497" s="242"/>
      <c r="G4497" s="240">
        <v>60</v>
      </c>
      <c r="H4497" s="241">
        <v>0</v>
      </c>
      <c r="I4497" s="242" t="s">
        <v>9474</v>
      </c>
      <c r="J4497" s="242" t="s">
        <v>9475</v>
      </c>
      <c r="K4497" s="242" t="s">
        <v>4729</v>
      </c>
      <c r="L4497" s="242" t="s">
        <v>4832</v>
      </c>
      <c r="M4497" s="242" t="s">
        <v>15509</v>
      </c>
      <c r="N4497" s="242"/>
      <c r="O4497" s="242" t="s">
        <v>18819</v>
      </c>
      <c r="P4497" s="242" t="s">
        <v>14128</v>
      </c>
      <c r="Q4497" s="242" t="s">
        <v>8494</v>
      </c>
    </row>
    <row r="4498" spans="1:17">
      <c r="A4498" s="242" t="s">
        <v>17737</v>
      </c>
      <c r="B4498" s="242" t="s">
        <v>14362</v>
      </c>
      <c r="C4498" s="242" t="s">
        <v>17738</v>
      </c>
      <c r="D4498" s="242"/>
      <c r="E4498" s="242" t="s">
        <v>14130</v>
      </c>
      <c r="F4498" s="242" t="s">
        <v>4742</v>
      </c>
      <c r="G4498" s="240">
        <v>60</v>
      </c>
      <c r="H4498" s="241">
        <v>0</v>
      </c>
      <c r="I4498" s="242" t="s">
        <v>4747</v>
      </c>
      <c r="J4498" s="242" t="s">
        <v>4748</v>
      </c>
      <c r="K4498" s="242" t="s">
        <v>4729</v>
      </c>
      <c r="L4498" s="242" t="s">
        <v>4730</v>
      </c>
      <c r="M4498" s="242" t="s">
        <v>4908</v>
      </c>
      <c r="N4498" s="242" t="s">
        <v>9125</v>
      </c>
      <c r="O4498" s="242" t="s">
        <v>18819</v>
      </c>
      <c r="P4498" s="242" t="s">
        <v>14128</v>
      </c>
      <c r="Q4498" s="242" t="s">
        <v>4733</v>
      </c>
    </row>
    <row r="4499" spans="1:17">
      <c r="A4499" s="242" t="s">
        <v>17739</v>
      </c>
      <c r="B4499" s="242" t="s">
        <v>14368</v>
      </c>
      <c r="C4499" s="242" t="s">
        <v>17740</v>
      </c>
      <c r="D4499" s="242" t="s">
        <v>4742</v>
      </c>
      <c r="E4499" s="242" t="s">
        <v>14150</v>
      </c>
      <c r="F4499" s="242"/>
      <c r="G4499" s="240">
        <v>60</v>
      </c>
      <c r="H4499" s="241">
        <v>0</v>
      </c>
      <c r="I4499" s="242" t="s">
        <v>9474</v>
      </c>
      <c r="J4499" s="242" t="s">
        <v>9475</v>
      </c>
      <c r="K4499" s="242" t="s">
        <v>4729</v>
      </c>
      <c r="L4499" s="242" t="s">
        <v>4832</v>
      </c>
      <c r="M4499" s="242" t="s">
        <v>5212</v>
      </c>
      <c r="N4499" s="242"/>
      <c r="O4499" s="242" t="s">
        <v>18819</v>
      </c>
      <c r="P4499" s="242" t="s">
        <v>14128</v>
      </c>
      <c r="Q4499" s="242" t="s">
        <v>8494</v>
      </c>
    </row>
    <row r="4500" spans="1:17">
      <c r="A4500" s="242" t="s">
        <v>17741</v>
      </c>
      <c r="B4500" s="242" t="s">
        <v>14368</v>
      </c>
      <c r="C4500" s="242" t="s">
        <v>17742</v>
      </c>
      <c r="D4500" s="242" t="s">
        <v>4742</v>
      </c>
      <c r="E4500" s="242" t="s">
        <v>14150</v>
      </c>
      <c r="F4500" s="242"/>
      <c r="G4500" s="240">
        <v>60</v>
      </c>
      <c r="H4500" s="241">
        <v>0</v>
      </c>
      <c r="I4500" s="242" t="s">
        <v>4848</v>
      </c>
      <c r="J4500" s="242" t="s">
        <v>4849</v>
      </c>
      <c r="K4500" s="242" t="s">
        <v>4729</v>
      </c>
      <c r="L4500" s="242" t="s">
        <v>4832</v>
      </c>
      <c r="M4500" s="242" t="s">
        <v>6018</v>
      </c>
      <c r="N4500" s="242"/>
      <c r="O4500" s="242" t="s">
        <v>18819</v>
      </c>
      <c r="P4500" s="242" t="s">
        <v>14128</v>
      </c>
      <c r="Q4500" s="242" t="s">
        <v>8494</v>
      </c>
    </row>
    <row r="4501" spans="1:17">
      <c r="A4501" s="242" t="s">
        <v>17743</v>
      </c>
      <c r="B4501" s="242" t="s">
        <v>14365</v>
      </c>
      <c r="C4501" s="242" t="s">
        <v>17744</v>
      </c>
      <c r="D4501" s="242" t="s">
        <v>4742</v>
      </c>
      <c r="E4501" s="242" t="s">
        <v>14150</v>
      </c>
      <c r="F4501" s="242"/>
      <c r="G4501" s="240">
        <v>60</v>
      </c>
      <c r="H4501" s="241">
        <v>0</v>
      </c>
      <c r="I4501" s="242" t="s">
        <v>4842</v>
      </c>
      <c r="J4501" s="242" t="s">
        <v>4843</v>
      </c>
      <c r="K4501" s="242" t="s">
        <v>4729</v>
      </c>
      <c r="L4501" s="242" t="s">
        <v>4832</v>
      </c>
      <c r="M4501" s="242" t="s">
        <v>15489</v>
      </c>
      <c r="N4501" s="242"/>
      <c r="O4501" s="242" t="s">
        <v>18819</v>
      </c>
      <c r="P4501" s="242" t="s">
        <v>14128</v>
      </c>
      <c r="Q4501" s="242" t="s">
        <v>8494</v>
      </c>
    </row>
    <row r="4502" spans="1:17">
      <c r="A4502" s="242" t="s">
        <v>17745</v>
      </c>
      <c r="B4502" s="242" t="s">
        <v>14368</v>
      </c>
      <c r="C4502" s="242" t="s">
        <v>17746</v>
      </c>
      <c r="D4502" s="242" t="s">
        <v>4742</v>
      </c>
      <c r="E4502" s="242" t="s">
        <v>14150</v>
      </c>
      <c r="F4502" s="242"/>
      <c r="G4502" s="240">
        <v>60</v>
      </c>
      <c r="H4502" s="241">
        <v>0</v>
      </c>
      <c r="I4502" s="242" t="s">
        <v>9474</v>
      </c>
      <c r="J4502" s="242" t="s">
        <v>9475</v>
      </c>
      <c r="K4502" s="242" t="s">
        <v>4729</v>
      </c>
      <c r="L4502" s="242" t="s">
        <v>4832</v>
      </c>
      <c r="M4502" s="242" t="s">
        <v>4991</v>
      </c>
      <c r="N4502" s="242"/>
      <c r="O4502" s="242" t="s">
        <v>18819</v>
      </c>
      <c r="P4502" s="242" t="s">
        <v>14128</v>
      </c>
      <c r="Q4502" s="242" t="s">
        <v>8494</v>
      </c>
    </row>
    <row r="4503" spans="1:17">
      <c r="A4503" s="242" t="s">
        <v>17747</v>
      </c>
      <c r="B4503" s="242" t="s">
        <v>14368</v>
      </c>
      <c r="C4503" s="242" t="s">
        <v>17748</v>
      </c>
      <c r="D4503" s="242" t="s">
        <v>4742</v>
      </c>
      <c r="E4503" s="242" t="s">
        <v>14150</v>
      </c>
      <c r="F4503" s="242"/>
      <c r="G4503" s="240">
        <v>60</v>
      </c>
      <c r="H4503" s="241">
        <v>0</v>
      </c>
      <c r="I4503" s="242" t="s">
        <v>9474</v>
      </c>
      <c r="J4503" s="242" t="s">
        <v>9475</v>
      </c>
      <c r="K4503" s="242" t="s">
        <v>4729</v>
      </c>
      <c r="L4503" s="242" t="s">
        <v>4832</v>
      </c>
      <c r="M4503" s="242" t="s">
        <v>6018</v>
      </c>
      <c r="N4503" s="242"/>
      <c r="O4503" s="242" t="s">
        <v>18819</v>
      </c>
      <c r="P4503" s="242" t="s">
        <v>14128</v>
      </c>
      <c r="Q4503" s="242" t="s">
        <v>8494</v>
      </c>
    </row>
    <row r="4504" spans="1:17">
      <c r="A4504" s="242" t="s">
        <v>17749</v>
      </c>
      <c r="B4504" s="242" t="s">
        <v>14368</v>
      </c>
      <c r="C4504" s="242" t="s">
        <v>17750</v>
      </c>
      <c r="D4504" s="242" t="s">
        <v>4742</v>
      </c>
      <c r="E4504" s="242" t="s">
        <v>14150</v>
      </c>
      <c r="F4504" s="242"/>
      <c r="G4504" s="240">
        <v>60</v>
      </c>
      <c r="H4504" s="241">
        <v>0</v>
      </c>
      <c r="I4504" s="242" t="s">
        <v>9474</v>
      </c>
      <c r="J4504" s="242" t="s">
        <v>9475</v>
      </c>
      <c r="K4504" s="242" t="s">
        <v>4729</v>
      </c>
      <c r="L4504" s="242" t="s">
        <v>4832</v>
      </c>
      <c r="M4504" s="242" t="s">
        <v>6018</v>
      </c>
      <c r="N4504" s="242"/>
      <c r="O4504" s="242" t="s">
        <v>18819</v>
      </c>
      <c r="P4504" s="242" t="s">
        <v>14128</v>
      </c>
      <c r="Q4504" s="242" t="s">
        <v>8494</v>
      </c>
    </row>
    <row r="4505" spans="1:17">
      <c r="A4505" s="242" t="s">
        <v>17751</v>
      </c>
      <c r="B4505" s="242" t="s">
        <v>14368</v>
      </c>
      <c r="C4505" s="242" t="s">
        <v>17752</v>
      </c>
      <c r="D4505" s="242" t="s">
        <v>4742</v>
      </c>
      <c r="E4505" s="242" t="s">
        <v>14150</v>
      </c>
      <c r="F4505" s="242"/>
      <c r="G4505" s="240">
        <v>60</v>
      </c>
      <c r="H4505" s="241">
        <v>0</v>
      </c>
      <c r="I4505" s="242" t="s">
        <v>9474</v>
      </c>
      <c r="J4505" s="242" t="s">
        <v>9475</v>
      </c>
      <c r="K4505" s="242" t="s">
        <v>4729</v>
      </c>
      <c r="L4505" s="242" t="s">
        <v>4832</v>
      </c>
      <c r="M4505" s="242" t="s">
        <v>6018</v>
      </c>
      <c r="N4505" s="242"/>
      <c r="O4505" s="242" t="s">
        <v>18819</v>
      </c>
      <c r="P4505" s="242" t="s">
        <v>14128</v>
      </c>
      <c r="Q4505" s="242" t="s">
        <v>8494</v>
      </c>
    </row>
    <row r="4506" spans="1:17">
      <c r="A4506" s="242" t="s">
        <v>17753</v>
      </c>
      <c r="B4506" s="242" t="s">
        <v>14368</v>
      </c>
      <c r="C4506" s="242" t="s">
        <v>17754</v>
      </c>
      <c r="D4506" s="242" t="s">
        <v>4742</v>
      </c>
      <c r="E4506" s="242" t="s">
        <v>15142</v>
      </c>
      <c r="F4506" s="242"/>
      <c r="G4506" s="240">
        <v>60</v>
      </c>
      <c r="H4506" s="241">
        <v>0</v>
      </c>
      <c r="I4506" s="242" t="s">
        <v>4830</v>
      </c>
      <c r="J4506" s="242" t="s">
        <v>4831</v>
      </c>
      <c r="K4506" s="242" t="s">
        <v>4729</v>
      </c>
      <c r="L4506" s="242" t="s">
        <v>4832</v>
      </c>
      <c r="M4506" s="242" t="s">
        <v>10967</v>
      </c>
      <c r="N4506" s="242"/>
      <c r="O4506" s="242" t="s">
        <v>18819</v>
      </c>
      <c r="P4506" s="242" t="s">
        <v>14128</v>
      </c>
      <c r="Q4506" s="242" t="s">
        <v>8494</v>
      </c>
    </row>
    <row r="4507" spans="1:17">
      <c r="A4507" s="242" t="s">
        <v>17755</v>
      </c>
      <c r="B4507" s="242" t="s">
        <v>14365</v>
      </c>
      <c r="C4507" s="242" t="s">
        <v>17756</v>
      </c>
      <c r="D4507" s="242" t="s">
        <v>4742</v>
      </c>
      <c r="E4507" s="242" t="s">
        <v>14150</v>
      </c>
      <c r="F4507" s="242"/>
      <c r="G4507" s="240">
        <v>60</v>
      </c>
      <c r="H4507" s="241">
        <v>0</v>
      </c>
      <c r="I4507" s="242" t="s">
        <v>4830</v>
      </c>
      <c r="J4507" s="242" t="s">
        <v>4831</v>
      </c>
      <c r="K4507" s="242" t="s">
        <v>4729</v>
      </c>
      <c r="L4507" s="242" t="s">
        <v>4832</v>
      </c>
      <c r="M4507" s="242" t="s">
        <v>9489</v>
      </c>
      <c r="N4507" s="242"/>
      <c r="O4507" s="242" t="s">
        <v>18819</v>
      </c>
      <c r="P4507" s="242" t="s">
        <v>14128</v>
      </c>
      <c r="Q4507" s="242" t="s">
        <v>8494</v>
      </c>
    </row>
    <row r="4508" spans="1:17">
      <c r="A4508" s="242" t="s">
        <v>17757</v>
      </c>
      <c r="B4508" s="242" t="s">
        <v>14368</v>
      </c>
      <c r="C4508" s="242" t="s">
        <v>17758</v>
      </c>
      <c r="D4508" s="242" t="s">
        <v>4742</v>
      </c>
      <c r="E4508" s="242" t="s">
        <v>14150</v>
      </c>
      <c r="F4508" s="242"/>
      <c r="G4508" s="240">
        <v>60</v>
      </c>
      <c r="H4508" s="241">
        <v>0</v>
      </c>
      <c r="I4508" s="242" t="s">
        <v>4842</v>
      </c>
      <c r="J4508" s="242" t="s">
        <v>4843</v>
      </c>
      <c r="K4508" s="242" t="s">
        <v>4729</v>
      </c>
      <c r="L4508" s="242" t="s">
        <v>4832</v>
      </c>
      <c r="M4508" s="242" t="s">
        <v>5202</v>
      </c>
      <c r="N4508" s="242"/>
      <c r="O4508" s="242" t="s">
        <v>18819</v>
      </c>
      <c r="P4508" s="242" t="s">
        <v>14128</v>
      </c>
      <c r="Q4508" s="242" t="s">
        <v>8494</v>
      </c>
    </row>
    <row r="4509" spans="1:17">
      <c r="A4509" s="242" t="s">
        <v>17759</v>
      </c>
      <c r="B4509" s="242" t="s">
        <v>14368</v>
      </c>
      <c r="C4509" s="242" t="s">
        <v>17760</v>
      </c>
      <c r="D4509" s="242" t="s">
        <v>4742</v>
      </c>
      <c r="E4509" s="242" t="s">
        <v>14150</v>
      </c>
      <c r="F4509" s="242"/>
      <c r="G4509" s="240">
        <v>60</v>
      </c>
      <c r="H4509" s="241">
        <v>0</v>
      </c>
      <c r="I4509" s="242" t="s">
        <v>4842</v>
      </c>
      <c r="J4509" s="242" t="s">
        <v>4843</v>
      </c>
      <c r="K4509" s="242" t="s">
        <v>4729</v>
      </c>
      <c r="L4509" s="242" t="s">
        <v>4832</v>
      </c>
      <c r="M4509" s="242" t="s">
        <v>5325</v>
      </c>
      <c r="N4509" s="242"/>
      <c r="O4509" s="242" t="s">
        <v>18819</v>
      </c>
      <c r="P4509" s="242" t="s">
        <v>14128</v>
      </c>
      <c r="Q4509" s="242" t="s">
        <v>8494</v>
      </c>
    </row>
    <row r="4510" spans="1:17">
      <c r="A4510" s="242" t="s">
        <v>17761</v>
      </c>
      <c r="B4510" s="242" t="s">
        <v>14368</v>
      </c>
      <c r="C4510" s="242" t="s">
        <v>17762</v>
      </c>
      <c r="D4510" s="242" t="s">
        <v>4742</v>
      </c>
      <c r="E4510" s="242" t="s">
        <v>14150</v>
      </c>
      <c r="F4510" s="242"/>
      <c r="G4510" s="240">
        <v>60</v>
      </c>
      <c r="H4510" s="241">
        <v>0</v>
      </c>
      <c r="I4510" s="242" t="s">
        <v>4830</v>
      </c>
      <c r="J4510" s="242" t="s">
        <v>4831</v>
      </c>
      <c r="K4510" s="242" t="s">
        <v>4729</v>
      </c>
      <c r="L4510" s="242" t="s">
        <v>4832</v>
      </c>
      <c r="M4510" s="242" t="s">
        <v>5158</v>
      </c>
      <c r="N4510" s="242"/>
      <c r="O4510" s="242" t="s">
        <v>18819</v>
      </c>
      <c r="P4510" s="242" t="s">
        <v>14128</v>
      </c>
      <c r="Q4510" s="242" t="s">
        <v>8494</v>
      </c>
    </row>
    <row r="4511" spans="1:17">
      <c r="A4511" s="242" t="s">
        <v>17763</v>
      </c>
      <c r="B4511" s="242" t="s">
        <v>14368</v>
      </c>
      <c r="C4511" s="242" t="s">
        <v>17764</v>
      </c>
      <c r="D4511" s="242" t="s">
        <v>4742</v>
      </c>
      <c r="E4511" s="242" t="s">
        <v>14150</v>
      </c>
      <c r="F4511" s="242"/>
      <c r="G4511" s="240">
        <v>60</v>
      </c>
      <c r="H4511" s="241">
        <v>0</v>
      </c>
      <c r="I4511" s="242" t="s">
        <v>4830</v>
      </c>
      <c r="J4511" s="242" t="s">
        <v>4831</v>
      </c>
      <c r="K4511" s="242" t="s">
        <v>4729</v>
      </c>
      <c r="L4511" s="242" t="s">
        <v>4832</v>
      </c>
      <c r="M4511" s="242" t="s">
        <v>5158</v>
      </c>
      <c r="N4511" s="242"/>
      <c r="O4511" s="242" t="s">
        <v>18819</v>
      </c>
      <c r="P4511" s="242" t="s">
        <v>14128</v>
      </c>
      <c r="Q4511" s="242" t="s">
        <v>8494</v>
      </c>
    </row>
    <row r="4512" spans="1:17">
      <c r="A4512" s="242" t="s">
        <v>17765</v>
      </c>
      <c r="B4512" s="242" t="s">
        <v>14368</v>
      </c>
      <c r="C4512" s="242" t="s">
        <v>17766</v>
      </c>
      <c r="D4512" s="242" t="s">
        <v>4742</v>
      </c>
      <c r="E4512" s="242" t="s">
        <v>14150</v>
      </c>
      <c r="F4512" s="242"/>
      <c r="G4512" s="240">
        <v>60</v>
      </c>
      <c r="H4512" s="241">
        <v>0</v>
      </c>
      <c r="I4512" s="242" t="s">
        <v>9474</v>
      </c>
      <c r="J4512" s="242" t="s">
        <v>9475</v>
      </c>
      <c r="K4512" s="242" t="s">
        <v>4729</v>
      </c>
      <c r="L4512" s="242" t="s">
        <v>4832</v>
      </c>
      <c r="M4512" s="242" t="s">
        <v>13746</v>
      </c>
      <c r="N4512" s="242"/>
      <c r="O4512" s="242" t="s">
        <v>18819</v>
      </c>
      <c r="P4512" s="242" t="s">
        <v>14128</v>
      </c>
      <c r="Q4512" s="242" t="s">
        <v>8494</v>
      </c>
    </row>
    <row r="4513" spans="1:17">
      <c r="A4513" s="242" t="s">
        <v>17767</v>
      </c>
      <c r="B4513" s="242" t="s">
        <v>14365</v>
      </c>
      <c r="C4513" s="242" t="s">
        <v>17768</v>
      </c>
      <c r="D4513" s="242" t="s">
        <v>4742</v>
      </c>
      <c r="E4513" s="242" t="s">
        <v>14150</v>
      </c>
      <c r="F4513" s="242"/>
      <c r="G4513" s="240">
        <v>60</v>
      </c>
      <c r="H4513" s="241">
        <v>0</v>
      </c>
      <c r="I4513" s="242" t="s">
        <v>9474</v>
      </c>
      <c r="J4513" s="242" t="s">
        <v>9475</v>
      </c>
      <c r="K4513" s="242" t="s">
        <v>4729</v>
      </c>
      <c r="L4513" s="242" t="s">
        <v>4832</v>
      </c>
      <c r="M4513" s="242" t="s">
        <v>9226</v>
      </c>
      <c r="N4513" s="242"/>
      <c r="O4513" s="242" t="s">
        <v>18819</v>
      </c>
      <c r="P4513" s="242" t="s">
        <v>14128</v>
      </c>
      <c r="Q4513" s="242" t="s">
        <v>8494</v>
      </c>
    </row>
    <row r="4514" spans="1:17">
      <c r="A4514" s="242" t="s">
        <v>17769</v>
      </c>
      <c r="B4514" s="242" t="s">
        <v>14379</v>
      </c>
      <c r="C4514" s="242" t="s">
        <v>17770</v>
      </c>
      <c r="D4514" s="242" t="s">
        <v>4742</v>
      </c>
      <c r="E4514" s="242" t="s">
        <v>14150</v>
      </c>
      <c r="F4514" s="242"/>
      <c r="G4514" s="240">
        <v>60</v>
      </c>
      <c r="H4514" s="241">
        <v>0</v>
      </c>
      <c r="I4514" s="242" t="s">
        <v>9474</v>
      </c>
      <c r="J4514" s="242" t="s">
        <v>9475</v>
      </c>
      <c r="K4514" s="242" t="s">
        <v>4729</v>
      </c>
      <c r="L4514" s="242" t="s">
        <v>4832</v>
      </c>
      <c r="M4514" s="242" t="s">
        <v>15501</v>
      </c>
      <c r="N4514" s="242"/>
      <c r="O4514" s="242" t="s">
        <v>18819</v>
      </c>
      <c r="P4514" s="242" t="s">
        <v>14128</v>
      </c>
      <c r="Q4514" s="242" t="s">
        <v>8494</v>
      </c>
    </row>
    <row r="4515" spans="1:17">
      <c r="A4515" s="242" t="s">
        <v>17771</v>
      </c>
      <c r="B4515" s="242" t="s">
        <v>14368</v>
      </c>
      <c r="C4515" s="242" t="s">
        <v>17772</v>
      </c>
      <c r="D4515" s="242" t="s">
        <v>4742</v>
      </c>
      <c r="E4515" s="242" t="s">
        <v>14150</v>
      </c>
      <c r="F4515" s="242"/>
      <c r="G4515" s="240">
        <v>60</v>
      </c>
      <c r="H4515" s="241">
        <v>0</v>
      </c>
      <c r="I4515" s="242" t="s">
        <v>4842</v>
      </c>
      <c r="J4515" s="242" t="s">
        <v>4843</v>
      </c>
      <c r="K4515" s="242" t="s">
        <v>4729</v>
      </c>
      <c r="L4515" s="242" t="s">
        <v>4832</v>
      </c>
      <c r="M4515" s="242" t="s">
        <v>5202</v>
      </c>
      <c r="N4515" s="242"/>
      <c r="O4515" s="242" t="s">
        <v>18819</v>
      </c>
      <c r="P4515" s="242" t="s">
        <v>14128</v>
      </c>
      <c r="Q4515" s="242" t="s">
        <v>8494</v>
      </c>
    </row>
    <row r="4516" spans="1:17">
      <c r="A4516" s="242" t="s">
        <v>17773</v>
      </c>
      <c r="B4516" s="242" t="s">
        <v>14368</v>
      </c>
      <c r="C4516" s="242" t="s">
        <v>17774</v>
      </c>
      <c r="D4516" s="242" t="s">
        <v>4742</v>
      </c>
      <c r="E4516" s="242" t="s">
        <v>14150</v>
      </c>
      <c r="F4516" s="242"/>
      <c r="G4516" s="240">
        <v>60</v>
      </c>
      <c r="H4516" s="241">
        <v>0</v>
      </c>
      <c r="I4516" s="242" t="s">
        <v>4842</v>
      </c>
      <c r="J4516" s="242" t="s">
        <v>4843</v>
      </c>
      <c r="K4516" s="242" t="s">
        <v>4729</v>
      </c>
      <c r="L4516" s="242" t="s">
        <v>4832</v>
      </c>
      <c r="M4516" s="242" t="s">
        <v>5202</v>
      </c>
      <c r="N4516" s="242"/>
      <c r="O4516" s="242" t="s">
        <v>18819</v>
      </c>
      <c r="P4516" s="242" t="s">
        <v>14128</v>
      </c>
      <c r="Q4516" s="242" t="s">
        <v>8494</v>
      </c>
    </row>
    <row r="4517" spans="1:17">
      <c r="A4517" s="242" t="s">
        <v>17775</v>
      </c>
      <c r="B4517" s="242" t="s">
        <v>14353</v>
      </c>
      <c r="C4517" s="242" t="s">
        <v>17776</v>
      </c>
      <c r="D4517" s="242"/>
      <c r="E4517" s="242" t="s">
        <v>14130</v>
      </c>
      <c r="F4517" s="242" t="s">
        <v>4742</v>
      </c>
      <c r="G4517" s="240">
        <v>60</v>
      </c>
      <c r="H4517" s="241">
        <v>0</v>
      </c>
      <c r="I4517" s="242" t="s">
        <v>4808</v>
      </c>
      <c r="J4517" s="242" t="s">
        <v>4809</v>
      </c>
      <c r="K4517" s="242" t="s">
        <v>4729</v>
      </c>
      <c r="L4517" s="242" t="s">
        <v>4730</v>
      </c>
      <c r="M4517" s="242" t="s">
        <v>6564</v>
      </c>
      <c r="N4517" s="242"/>
      <c r="O4517" s="242" t="s">
        <v>18819</v>
      </c>
      <c r="P4517" s="242" t="s">
        <v>14128</v>
      </c>
      <c r="Q4517" s="242" t="s">
        <v>4733</v>
      </c>
    </row>
    <row r="4518" spans="1:17">
      <c r="A4518" s="242" t="s">
        <v>17777</v>
      </c>
      <c r="B4518" s="242" t="s">
        <v>14368</v>
      </c>
      <c r="C4518" s="242" t="s">
        <v>17778</v>
      </c>
      <c r="D4518" s="242" t="s">
        <v>4742</v>
      </c>
      <c r="E4518" s="242" t="s">
        <v>14150</v>
      </c>
      <c r="F4518" s="242"/>
      <c r="G4518" s="240">
        <v>60</v>
      </c>
      <c r="H4518" s="241">
        <v>0</v>
      </c>
      <c r="I4518" s="242" t="s">
        <v>9474</v>
      </c>
      <c r="J4518" s="242" t="s">
        <v>9475</v>
      </c>
      <c r="K4518" s="242" t="s">
        <v>4729</v>
      </c>
      <c r="L4518" s="242" t="s">
        <v>4832</v>
      </c>
      <c r="M4518" s="242" t="s">
        <v>5167</v>
      </c>
      <c r="N4518" s="242"/>
      <c r="O4518" s="242" t="s">
        <v>18819</v>
      </c>
      <c r="P4518" s="242" t="s">
        <v>14128</v>
      </c>
      <c r="Q4518" s="242" t="s">
        <v>8494</v>
      </c>
    </row>
    <row r="4519" spans="1:17">
      <c r="A4519" s="242" t="s">
        <v>17779</v>
      </c>
      <c r="B4519" s="242" t="s">
        <v>14362</v>
      </c>
      <c r="C4519" s="242" t="s">
        <v>17780</v>
      </c>
      <c r="D4519" s="242"/>
      <c r="E4519" s="242" t="s">
        <v>14130</v>
      </c>
      <c r="F4519" s="242" t="s">
        <v>4742</v>
      </c>
      <c r="G4519" s="240">
        <v>60</v>
      </c>
      <c r="H4519" s="241">
        <v>0</v>
      </c>
      <c r="I4519" s="242" t="s">
        <v>4747</v>
      </c>
      <c r="J4519" s="242" t="s">
        <v>4748</v>
      </c>
      <c r="K4519" s="242" t="s">
        <v>4729</v>
      </c>
      <c r="L4519" s="242" t="s">
        <v>4730</v>
      </c>
      <c r="M4519" s="242" t="s">
        <v>4926</v>
      </c>
      <c r="N4519" s="242" t="s">
        <v>7298</v>
      </c>
      <c r="O4519" s="242" t="s">
        <v>18819</v>
      </c>
      <c r="P4519" s="242" t="s">
        <v>14128</v>
      </c>
      <c r="Q4519" s="242" t="s">
        <v>4733</v>
      </c>
    </row>
    <row r="4520" spans="1:17">
      <c r="A4520" s="242" t="s">
        <v>17781</v>
      </c>
      <c r="B4520" s="242" t="s">
        <v>14368</v>
      </c>
      <c r="C4520" s="242" t="s">
        <v>17782</v>
      </c>
      <c r="D4520" s="242" t="s">
        <v>4742</v>
      </c>
      <c r="E4520" s="242" t="s">
        <v>14150</v>
      </c>
      <c r="F4520" s="242"/>
      <c r="G4520" s="240">
        <v>60</v>
      </c>
      <c r="H4520" s="241">
        <v>0</v>
      </c>
      <c r="I4520" s="242" t="s">
        <v>9474</v>
      </c>
      <c r="J4520" s="242" t="s">
        <v>9475</v>
      </c>
      <c r="K4520" s="242" t="s">
        <v>4729</v>
      </c>
      <c r="L4520" s="242" t="s">
        <v>4832</v>
      </c>
      <c r="M4520" s="242" t="s">
        <v>5212</v>
      </c>
      <c r="N4520" s="242"/>
      <c r="O4520" s="242" t="s">
        <v>18819</v>
      </c>
      <c r="P4520" s="242" t="s">
        <v>14128</v>
      </c>
      <c r="Q4520" s="242" t="s">
        <v>8494</v>
      </c>
    </row>
    <row r="4521" spans="1:17">
      <c r="A4521" s="242" t="s">
        <v>17783</v>
      </c>
      <c r="B4521" s="242" t="s">
        <v>14368</v>
      </c>
      <c r="C4521" s="242" t="s">
        <v>17784</v>
      </c>
      <c r="D4521" s="242" t="s">
        <v>4742</v>
      </c>
      <c r="E4521" s="242" t="s">
        <v>14150</v>
      </c>
      <c r="F4521" s="242"/>
      <c r="G4521" s="240">
        <v>60</v>
      </c>
      <c r="H4521" s="241">
        <v>0</v>
      </c>
      <c r="I4521" s="242" t="s">
        <v>4830</v>
      </c>
      <c r="J4521" s="242" t="s">
        <v>4831</v>
      </c>
      <c r="K4521" s="242" t="s">
        <v>4729</v>
      </c>
      <c r="L4521" s="242" t="s">
        <v>4832</v>
      </c>
      <c r="M4521" s="242" t="s">
        <v>4901</v>
      </c>
      <c r="N4521" s="242"/>
      <c r="O4521" s="242" t="s">
        <v>18819</v>
      </c>
      <c r="P4521" s="242" t="s">
        <v>14128</v>
      </c>
      <c r="Q4521" s="242" t="s">
        <v>8494</v>
      </c>
    </row>
    <row r="4522" spans="1:17">
      <c r="A4522" s="242" t="s">
        <v>17785</v>
      </c>
      <c r="B4522" s="242" t="s">
        <v>14368</v>
      </c>
      <c r="C4522" s="242" t="s">
        <v>17786</v>
      </c>
      <c r="D4522" s="242" t="s">
        <v>4742</v>
      </c>
      <c r="E4522" s="242" t="s">
        <v>14150</v>
      </c>
      <c r="F4522" s="242"/>
      <c r="G4522" s="240">
        <v>60</v>
      </c>
      <c r="H4522" s="241">
        <v>0</v>
      </c>
      <c r="I4522" s="242" t="s">
        <v>9474</v>
      </c>
      <c r="J4522" s="242" t="s">
        <v>9475</v>
      </c>
      <c r="K4522" s="242" t="s">
        <v>4729</v>
      </c>
      <c r="L4522" s="242" t="s">
        <v>4832</v>
      </c>
      <c r="M4522" s="242" t="s">
        <v>13752</v>
      </c>
      <c r="N4522" s="242"/>
      <c r="O4522" s="242" t="s">
        <v>18819</v>
      </c>
      <c r="P4522" s="242" t="s">
        <v>14128</v>
      </c>
      <c r="Q4522" s="242" t="s">
        <v>8494</v>
      </c>
    </row>
    <row r="4523" spans="1:17">
      <c r="A4523" s="242" t="s">
        <v>17787</v>
      </c>
      <c r="B4523" s="242" t="s">
        <v>14362</v>
      </c>
      <c r="C4523" s="242" t="s">
        <v>17788</v>
      </c>
      <c r="D4523" s="242"/>
      <c r="E4523" s="242" t="s">
        <v>14130</v>
      </c>
      <c r="F4523" s="242" t="s">
        <v>4742</v>
      </c>
      <c r="G4523" s="240">
        <v>60</v>
      </c>
      <c r="H4523" s="241">
        <v>0</v>
      </c>
      <c r="I4523" s="242" t="s">
        <v>4747</v>
      </c>
      <c r="J4523" s="242" t="s">
        <v>4748</v>
      </c>
      <c r="K4523" s="242" t="s">
        <v>4729</v>
      </c>
      <c r="L4523" s="242" t="s">
        <v>4730</v>
      </c>
      <c r="M4523" s="242" t="s">
        <v>4926</v>
      </c>
      <c r="N4523" s="242" t="s">
        <v>7354</v>
      </c>
      <c r="O4523" s="242" t="s">
        <v>18819</v>
      </c>
      <c r="P4523" s="242" t="s">
        <v>14128</v>
      </c>
      <c r="Q4523" s="242" t="s">
        <v>4733</v>
      </c>
    </row>
    <row r="4524" spans="1:17">
      <c r="A4524" s="242" t="s">
        <v>17789</v>
      </c>
      <c r="B4524" s="242" t="s">
        <v>14368</v>
      </c>
      <c r="C4524" s="242" t="s">
        <v>17790</v>
      </c>
      <c r="D4524" s="242" t="s">
        <v>4742</v>
      </c>
      <c r="E4524" s="242" t="s">
        <v>14150</v>
      </c>
      <c r="F4524" s="242"/>
      <c r="G4524" s="240">
        <v>60</v>
      </c>
      <c r="H4524" s="241">
        <v>0</v>
      </c>
      <c r="I4524" s="242" t="s">
        <v>4842</v>
      </c>
      <c r="J4524" s="242" t="s">
        <v>4843</v>
      </c>
      <c r="K4524" s="242" t="s">
        <v>4729</v>
      </c>
      <c r="L4524" s="242" t="s">
        <v>4832</v>
      </c>
      <c r="M4524" s="242" t="s">
        <v>4844</v>
      </c>
      <c r="N4524" s="242"/>
      <c r="O4524" s="242" t="s">
        <v>18819</v>
      </c>
      <c r="P4524" s="242" t="s">
        <v>14128</v>
      </c>
      <c r="Q4524" s="242" t="s">
        <v>8494</v>
      </c>
    </row>
    <row r="4525" spans="1:17">
      <c r="A4525" s="242" t="s">
        <v>17791</v>
      </c>
      <c r="B4525" s="242" t="s">
        <v>14368</v>
      </c>
      <c r="C4525" s="242" t="s">
        <v>17792</v>
      </c>
      <c r="D4525" s="242" t="s">
        <v>4742</v>
      </c>
      <c r="E4525" s="242" t="s">
        <v>14150</v>
      </c>
      <c r="F4525" s="242"/>
      <c r="G4525" s="240">
        <v>60</v>
      </c>
      <c r="H4525" s="241">
        <v>0</v>
      </c>
      <c r="I4525" s="242" t="s">
        <v>4830</v>
      </c>
      <c r="J4525" s="242" t="s">
        <v>4831</v>
      </c>
      <c r="K4525" s="242" t="s">
        <v>4729</v>
      </c>
      <c r="L4525" s="242" t="s">
        <v>4832</v>
      </c>
      <c r="M4525" s="242" t="s">
        <v>4901</v>
      </c>
      <c r="N4525" s="242"/>
      <c r="O4525" s="242" t="s">
        <v>18819</v>
      </c>
      <c r="P4525" s="242" t="s">
        <v>14128</v>
      </c>
      <c r="Q4525" s="242" t="s">
        <v>8494</v>
      </c>
    </row>
    <row r="4526" spans="1:17">
      <c r="A4526" s="242" t="s">
        <v>17793</v>
      </c>
      <c r="B4526" s="242" t="s">
        <v>14365</v>
      </c>
      <c r="C4526" s="242" t="s">
        <v>17794</v>
      </c>
      <c r="D4526" s="242" t="s">
        <v>4742</v>
      </c>
      <c r="E4526" s="242" t="s">
        <v>14150</v>
      </c>
      <c r="F4526" s="242"/>
      <c r="G4526" s="240">
        <v>60</v>
      </c>
      <c r="H4526" s="241">
        <v>0</v>
      </c>
      <c r="I4526" s="242" t="s">
        <v>4842</v>
      </c>
      <c r="J4526" s="242" t="s">
        <v>4843</v>
      </c>
      <c r="K4526" s="242" t="s">
        <v>4729</v>
      </c>
      <c r="L4526" s="242" t="s">
        <v>4832</v>
      </c>
      <c r="M4526" s="242" t="s">
        <v>15489</v>
      </c>
      <c r="N4526" s="242"/>
      <c r="O4526" s="242" t="s">
        <v>18819</v>
      </c>
      <c r="P4526" s="242" t="s">
        <v>14128</v>
      </c>
      <c r="Q4526" s="242" t="s">
        <v>8494</v>
      </c>
    </row>
    <row r="4527" spans="1:17">
      <c r="A4527" s="242" t="s">
        <v>17795</v>
      </c>
      <c r="B4527" s="242" t="s">
        <v>14362</v>
      </c>
      <c r="C4527" s="242" t="s">
        <v>17796</v>
      </c>
      <c r="D4527" s="242"/>
      <c r="E4527" s="242" t="s">
        <v>14130</v>
      </c>
      <c r="F4527" s="242" t="s">
        <v>4742</v>
      </c>
      <c r="G4527" s="240">
        <v>60</v>
      </c>
      <c r="H4527" s="241">
        <v>0</v>
      </c>
      <c r="I4527" s="242" t="s">
        <v>4808</v>
      </c>
      <c r="J4527" s="242" t="s">
        <v>4809</v>
      </c>
      <c r="K4527" s="242" t="s">
        <v>4729</v>
      </c>
      <c r="L4527" s="242" t="s">
        <v>4730</v>
      </c>
      <c r="M4527" s="242" t="s">
        <v>7593</v>
      </c>
      <c r="N4527" s="242"/>
      <c r="O4527" s="242" t="s">
        <v>18819</v>
      </c>
      <c r="P4527" s="242" t="s">
        <v>14128</v>
      </c>
      <c r="Q4527" s="242" t="s">
        <v>4733</v>
      </c>
    </row>
    <row r="4528" spans="1:17">
      <c r="A4528" s="242" t="s">
        <v>17797</v>
      </c>
      <c r="B4528" s="242" t="s">
        <v>14368</v>
      </c>
      <c r="C4528" s="242" t="s">
        <v>17798</v>
      </c>
      <c r="D4528" s="242" t="s">
        <v>4742</v>
      </c>
      <c r="E4528" s="242" t="s">
        <v>14150</v>
      </c>
      <c r="F4528" s="242"/>
      <c r="G4528" s="240">
        <v>60</v>
      </c>
      <c r="H4528" s="241">
        <v>0</v>
      </c>
      <c r="I4528" s="242" t="s">
        <v>9474</v>
      </c>
      <c r="J4528" s="242" t="s">
        <v>9475</v>
      </c>
      <c r="K4528" s="242" t="s">
        <v>4729</v>
      </c>
      <c r="L4528" s="242" t="s">
        <v>4832</v>
      </c>
      <c r="M4528" s="242" t="s">
        <v>15509</v>
      </c>
      <c r="N4528" s="242"/>
      <c r="O4528" s="242" t="s">
        <v>18819</v>
      </c>
      <c r="P4528" s="242" t="s">
        <v>14128</v>
      </c>
      <c r="Q4528" s="242" t="s">
        <v>8494</v>
      </c>
    </row>
    <row r="4529" spans="1:17">
      <c r="A4529" s="242" t="s">
        <v>17799</v>
      </c>
      <c r="B4529" s="242" t="s">
        <v>14368</v>
      </c>
      <c r="C4529" s="242" t="s">
        <v>17800</v>
      </c>
      <c r="D4529" s="242" t="s">
        <v>4742</v>
      </c>
      <c r="E4529" s="242" t="s">
        <v>14150</v>
      </c>
      <c r="F4529" s="242"/>
      <c r="G4529" s="240">
        <v>60</v>
      </c>
      <c r="H4529" s="241">
        <v>0</v>
      </c>
      <c r="I4529" s="242" t="s">
        <v>9474</v>
      </c>
      <c r="J4529" s="242" t="s">
        <v>9475</v>
      </c>
      <c r="K4529" s="242" t="s">
        <v>4729</v>
      </c>
      <c r="L4529" s="242" t="s">
        <v>4832</v>
      </c>
      <c r="M4529" s="242" t="s">
        <v>5212</v>
      </c>
      <c r="N4529" s="242"/>
      <c r="O4529" s="242" t="s">
        <v>18819</v>
      </c>
      <c r="P4529" s="242" t="s">
        <v>14128</v>
      </c>
      <c r="Q4529" s="242" t="s">
        <v>8494</v>
      </c>
    </row>
    <row r="4530" spans="1:17">
      <c r="A4530" s="242" t="s">
        <v>17801</v>
      </c>
      <c r="B4530" s="242" t="s">
        <v>14365</v>
      </c>
      <c r="C4530" s="242" t="s">
        <v>17802</v>
      </c>
      <c r="D4530" s="242" t="s">
        <v>4742</v>
      </c>
      <c r="E4530" s="242" t="s">
        <v>14150</v>
      </c>
      <c r="F4530" s="242"/>
      <c r="G4530" s="240">
        <v>60</v>
      </c>
      <c r="H4530" s="241">
        <v>0</v>
      </c>
      <c r="I4530" s="242" t="s">
        <v>9474</v>
      </c>
      <c r="J4530" s="242" t="s">
        <v>9475</v>
      </c>
      <c r="K4530" s="242" t="s">
        <v>4729</v>
      </c>
      <c r="L4530" s="242" t="s">
        <v>4832</v>
      </c>
      <c r="M4530" s="242" t="s">
        <v>5302</v>
      </c>
      <c r="N4530" s="242"/>
      <c r="O4530" s="242" t="s">
        <v>18819</v>
      </c>
      <c r="P4530" s="242" t="s">
        <v>14128</v>
      </c>
      <c r="Q4530" s="242" t="s">
        <v>8494</v>
      </c>
    </row>
    <row r="4531" spans="1:17">
      <c r="A4531" s="242" t="s">
        <v>17803</v>
      </c>
      <c r="B4531" s="242" t="s">
        <v>14368</v>
      </c>
      <c r="C4531" s="242" t="s">
        <v>17804</v>
      </c>
      <c r="D4531" s="242" t="s">
        <v>4742</v>
      </c>
      <c r="E4531" s="242" t="s">
        <v>15142</v>
      </c>
      <c r="F4531" s="242"/>
      <c r="G4531" s="240">
        <v>60</v>
      </c>
      <c r="H4531" s="241">
        <v>0</v>
      </c>
      <c r="I4531" s="242" t="s">
        <v>4830</v>
      </c>
      <c r="J4531" s="242" t="s">
        <v>4831</v>
      </c>
      <c r="K4531" s="242" t="s">
        <v>4729</v>
      </c>
      <c r="L4531" s="242" t="s">
        <v>4832</v>
      </c>
      <c r="M4531" s="242" t="s">
        <v>10967</v>
      </c>
      <c r="N4531" s="242"/>
      <c r="O4531" s="242" t="s">
        <v>18819</v>
      </c>
      <c r="P4531" s="242" t="s">
        <v>14128</v>
      </c>
      <c r="Q4531" s="242" t="s">
        <v>8494</v>
      </c>
    </row>
    <row r="4532" spans="1:17">
      <c r="A4532" s="242" t="s">
        <v>17805</v>
      </c>
      <c r="B4532" s="242" t="s">
        <v>14353</v>
      </c>
      <c r="C4532" s="242" t="s">
        <v>17806</v>
      </c>
      <c r="D4532" s="242"/>
      <c r="E4532" s="242" t="s">
        <v>14130</v>
      </c>
      <c r="F4532" s="242" t="s">
        <v>4742</v>
      </c>
      <c r="G4532" s="240">
        <v>60</v>
      </c>
      <c r="H4532" s="241">
        <v>0</v>
      </c>
      <c r="I4532" s="242" t="s">
        <v>4808</v>
      </c>
      <c r="J4532" s="242" t="s">
        <v>4809</v>
      </c>
      <c r="K4532" s="242" t="s">
        <v>4729</v>
      </c>
      <c r="L4532" s="242" t="s">
        <v>4730</v>
      </c>
      <c r="M4532" s="242" t="s">
        <v>6564</v>
      </c>
      <c r="N4532" s="242"/>
      <c r="O4532" s="242" t="s">
        <v>18819</v>
      </c>
      <c r="P4532" s="242" t="s">
        <v>14128</v>
      </c>
      <c r="Q4532" s="242" t="s">
        <v>4733</v>
      </c>
    </row>
    <row r="4533" spans="1:17">
      <c r="A4533" s="242" t="s">
        <v>17807</v>
      </c>
      <c r="B4533" s="242" t="s">
        <v>14368</v>
      </c>
      <c r="C4533" s="242" t="s">
        <v>17808</v>
      </c>
      <c r="D4533" s="242" t="s">
        <v>4742</v>
      </c>
      <c r="E4533" s="242" t="s">
        <v>15142</v>
      </c>
      <c r="F4533" s="242"/>
      <c r="G4533" s="240">
        <v>60</v>
      </c>
      <c r="H4533" s="241">
        <v>0</v>
      </c>
      <c r="I4533" s="242" t="s">
        <v>4830</v>
      </c>
      <c r="J4533" s="242" t="s">
        <v>4831</v>
      </c>
      <c r="K4533" s="242" t="s">
        <v>4729</v>
      </c>
      <c r="L4533" s="242" t="s">
        <v>4832</v>
      </c>
      <c r="M4533" s="242" t="s">
        <v>10967</v>
      </c>
      <c r="N4533" s="242"/>
      <c r="O4533" s="242" t="s">
        <v>18819</v>
      </c>
      <c r="P4533" s="242" t="s">
        <v>14128</v>
      </c>
      <c r="Q4533" s="242" t="s">
        <v>8494</v>
      </c>
    </row>
    <row r="4534" spans="1:17">
      <c r="A4534" s="242" t="s">
        <v>17809</v>
      </c>
      <c r="B4534" s="242" t="s">
        <v>14362</v>
      </c>
      <c r="C4534" s="242" t="s">
        <v>17810</v>
      </c>
      <c r="D4534" s="242"/>
      <c r="E4534" s="242" t="s">
        <v>14130</v>
      </c>
      <c r="F4534" s="242" t="s">
        <v>4742</v>
      </c>
      <c r="G4534" s="240">
        <v>60</v>
      </c>
      <c r="H4534" s="241">
        <v>0</v>
      </c>
      <c r="I4534" s="242" t="s">
        <v>4931</v>
      </c>
      <c r="J4534" s="242" t="s">
        <v>4932</v>
      </c>
      <c r="K4534" s="242" t="s">
        <v>4729</v>
      </c>
      <c r="L4534" s="242" t="s">
        <v>4730</v>
      </c>
      <c r="M4534" s="242" t="s">
        <v>4810</v>
      </c>
      <c r="N4534" s="242"/>
      <c r="O4534" s="242" t="s">
        <v>18819</v>
      </c>
      <c r="P4534" s="242" t="s">
        <v>14128</v>
      </c>
      <c r="Q4534" s="242" t="s">
        <v>4733</v>
      </c>
    </row>
    <row r="4535" spans="1:17">
      <c r="A4535" s="242" t="s">
        <v>17811</v>
      </c>
      <c r="B4535" s="242" t="s">
        <v>14365</v>
      </c>
      <c r="C4535" s="242" t="s">
        <v>17812</v>
      </c>
      <c r="D4535" s="242" t="s">
        <v>4742</v>
      </c>
      <c r="E4535" s="242" t="s">
        <v>14150</v>
      </c>
      <c r="F4535" s="242"/>
      <c r="G4535" s="240">
        <v>60</v>
      </c>
      <c r="H4535" s="241">
        <v>0</v>
      </c>
      <c r="I4535" s="242" t="s">
        <v>4842</v>
      </c>
      <c r="J4535" s="242" t="s">
        <v>4843</v>
      </c>
      <c r="K4535" s="242" t="s">
        <v>4729</v>
      </c>
      <c r="L4535" s="242" t="s">
        <v>4832</v>
      </c>
      <c r="M4535" s="242" t="s">
        <v>5325</v>
      </c>
      <c r="N4535" s="242"/>
      <c r="O4535" s="242" t="s">
        <v>18819</v>
      </c>
      <c r="P4535" s="242" t="s">
        <v>14128</v>
      </c>
      <c r="Q4535" s="242" t="s">
        <v>8494</v>
      </c>
    </row>
    <row r="4536" spans="1:17">
      <c r="A4536" s="242" t="s">
        <v>17813</v>
      </c>
      <c r="B4536" s="242" t="s">
        <v>14368</v>
      </c>
      <c r="C4536" s="242" t="s">
        <v>17814</v>
      </c>
      <c r="D4536" s="242" t="s">
        <v>4742</v>
      </c>
      <c r="E4536" s="242" t="s">
        <v>14150</v>
      </c>
      <c r="F4536" s="242"/>
      <c r="G4536" s="240">
        <v>60</v>
      </c>
      <c r="H4536" s="241">
        <v>0</v>
      </c>
      <c r="I4536" s="242" t="s">
        <v>4842</v>
      </c>
      <c r="J4536" s="242" t="s">
        <v>4843</v>
      </c>
      <c r="K4536" s="242" t="s">
        <v>4729</v>
      </c>
      <c r="L4536" s="242" t="s">
        <v>4832</v>
      </c>
      <c r="M4536" s="242" t="s">
        <v>5202</v>
      </c>
      <c r="N4536" s="242"/>
      <c r="O4536" s="242" t="s">
        <v>18819</v>
      </c>
      <c r="P4536" s="242" t="s">
        <v>14128</v>
      </c>
      <c r="Q4536" s="242" t="s">
        <v>8494</v>
      </c>
    </row>
    <row r="4537" spans="1:17">
      <c r="A4537" s="242" t="s">
        <v>17815</v>
      </c>
      <c r="B4537" s="242" t="s">
        <v>17816</v>
      </c>
      <c r="C4537" s="242" t="s">
        <v>17817</v>
      </c>
      <c r="D4537" s="242"/>
      <c r="E4537" s="242" t="s">
        <v>14360</v>
      </c>
      <c r="F4537" s="242"/>
      <c r="G4537" s="240">
        <v>60</v>
      </c>
      <c r="H4537" s="241">
        <v>0</v>
      </c>
      <c r="I4537" s="242" t="s">
        <v>4775</v>
      </c>
      <c r="J4537" s="242" t="s">
        <v>4776</v>
      </c>
      <c r="K4537" s="242" t="s">
        <v>4729</v>
      </c>
      <c r="L4537" s="242" t="s">
        <v>4797</v>
      </c>
      <c r="M4537" s="242" t="s">
        <v>4798</v>
      </c>
      <c r="N4537" s="242"/>
      <c r="O4537" s="242" t="s">
        <v>18819</v>
      </c>
      <c r="P4537" s="242" t="s">
        <v>14128</v>
      </c>
      <c r="Q4537" s="242" t="s">
        <v>4733</v>
      </c>
    </row>
    <row r="4538" spans="1:17">
      <c r="A4538" s="242" t="s">
        <v>17818</v>
      </c>
      <c r="B4538" s="242" t="s">
        <v>14368</v>
      </c>
      <c r="C4538" s="242" t="s">
        <v>17819</v>
      </c>
      <c r="D4538" s="242" t="s">
        <v>4742</v>
      </c>
      <c r="E4538" s="242" t="s">
        <v>14150</v>
      </c>
      <c r="F4538" s="242"/>
      <c r="G4538" s="240">
        <v>60</v>
      </c>
      <c r="H4538" s="241">
        <v>0</v>
      </c>
      <c r="I4538" s="242" t="s">
        <v>9474</v>
      </c>
      <c r="J4538" s="242" t="s">
        <v>9475</v>
      </c>
      <c r="K4538" s="242" t="s">
        <v>4729</v>
      </c>
      <c r="L4538" s="242" t="s">
        <v>4832</v>
      </c>
      <c r="M4538" s="242" t="s">
        <v>15509</v>
      </c>
      <c r="N4538" s="242"/>
      <c r="O4538" s="242" t="s">
        <v>18819</v>
      </c>
      <c r="P4538" s="242" t="s">
        <v>14128</v>
      </c>
      <c r="Q4538" s="242" t="s">
        <v>8494</v>
      </c>
    </row>
    <row r="4539" spans="1:17">
      <c r="A4539" s="242" t="s">
        <v>17820</v>
      </c>
      <c r="B4539" s="242" t="s">
        <v>14362</v>
      </c>
      <c r="C4539" s="242" t="s">
        <v>17821</v>
      </c>
      <c r="D4539" s="242"/>
      <c r="E4539" s="242" t="s">
        <v>14130</v>
      </c>
      <c r="F4539" s="242" t="s">
        <v>4742</v>
      </c>
      <c r="G4539" s="240">
        <v>60</v>
      </c>
      <c r="H4539" s="241">
        <v>0</v>
      </c>
      <c r="I4539" s="242" t="s">
        <v>4780</v>
      </c>
      <c r="J4539" s="242" t="s">
        <v>4781</v>
      </c>
      <c r="K4539" s="242" t="s">
        <v>4729</v>
      </c>
      <c r="L4539" s="242" t="s">
        <v>4730</v>
      </c>
      <c r="M4539" s="242" t="s">
        <v>4937</v>
      </c>
      <c r="N4539" s="242"/>
      <c r="O4539" s="242" t="s">
        <v>18819</v>
      </c>
      <c r="P4539" s="242" t="s">
        <v>14128</v>
      </c>
      <c r="Q4539" s="242" t="s">
        <v>4733</v>
      </c>
    </row>
    <row r="4540" spans="1:17">
      <c r="A4540" s="242" t="s">
        <v>17822</v>
      </c>
      <c r="B4540" s="242" t="s">
        <v>14362</v>
      </c>
      <c r="C4540" s="242" t="s">
        <v>17823</v>
      </c>
      <c r="D4540" s="242"/>
      <c r="E4540" s="242" t="s">
        <v>14130</v>
      </c>
      <c r="F4540" s="242" t="s">
        <v>4742</v>
      </c>
      <c r="G4540" s="240">
        <v>60</v>
      </c>
      <c r="H4540" s="241">
        <v>0</v>
      </c>
      <c r="I4540" s="242" t="s">
        <v>4738</v>
      </c>
      <c r="J4540" s="242" t="s">
        <v>4739</v>
      </c>
      <c r="K4540" s="242" t="s">
        <v>4729</v>
      </c>
      <c r="L4540" s="242" t="s">
        <v>4730</v>
      </c>
      <c r="M4540" s="242" t="s">
        <v>4785</v>
      </c>
      <c r="N4540" s="242"/>
      <c r="O4540" s="242" t="s">
        <v>18819</v>
      </c>
      <c r="P4540" s="242" t="s">
        <v>14128</v>
      </c>
      <c r="Q4540" s="242" t="s">
        <v>4733</v>
      </c>
    </row>
    <row r="4541" spans="1:17">
      <c r="A4541" s="242" t="s">
        <v>17824</v>
      </c>
      <c r="B4541" s="242" t="s">
        <v>14368</v>
      </c>
      <c r="C4541" s="242" t="s">
        <v>17825</v>
      </c>
      <c r="D4541" s="242" t="s">
        <v>4742</v>
      </c>
      <c r="E4541" s="242" t="s">
        <v>15142</v>
      </c>
      <c r="F4541" s="242"/>
      <c r="G4541" s="240">
        <v>60</v>
      </c>
      <c r="H4541" s="241">
        <v>0</v>
      </c>
      <c r="I4541" s="242" t="s">
        <v>4830</v>
      </c>
      <c r="J4541" s="242" t="s">
        <v>4831</v>
      </c>
      <c r="K4541" s="242" t="s">
        <v>4729</v>
      </c>
      <c r="L4541" s="242" t="s">
        <v>4832</v>
      </c>
      <c r="M4541" s="242" t="s">
        <v>10967</v>
      </c>
      <c r="N4541" s="242"/>
      <c r="O4541" s="242" t="s">
        <v>18819</v>
      </c>
      <c r="P4541" s="242" t="s">
        <v>14128</v>
      </c>
      <c r="Q4541" s="242" t="s">
        <v>8494</v>
      </c>
    </row>
    <row r="4542" spans="1:17">
      <c r="A4542" s="242" t="s">
        <v>17826</v>
      </c>
      <c r="B4542" s="242" t="s">
        <v>14368</v>
      </c>
      <c r="C4542" s="242" t="s">
        <v>17827</v>
      </c>
      <c r="D4542" s="242" t="s">
        <v>4742</v>
      </c>
      <c r="E4542" s="242" t="s">
        <v>14150</v>
      </c>
      <c r="F4542" s="242"/>
      <c r="G4542" s="240">
        <v>60</v>
      </c>
      <c r="H4542" s="241">
        <v>0</v>
      </c>
      <c r="I4542" s="242" t="s">
        <v>4830</v>
      </c>
      <c r="J4542" s="242" t="s">
        <v>4831</v>
      </c>
      <c r="K4542" s="242" t="s">
        <v>4729</v>
      </c>
      <c r="L4542" s="242" t="s">
        <v>4832</v>
      </c>
      <c r="M4542" s="242" t="s">
        <v>5283</v>
      </c>
      <c r="N4542" s="242"/>
      <c r="O4542" s="242" t="s">
        <v>18819</v>
      </c>
      <c r="P4542" s="242" t="s">
        <v>14128</v>
      </c>
      <c r="Q4542" s="242" t="s">
        <v>8494</v>
      </c>
    </row>
    <row r="4543" spans="1:17">
      <c r="A4543" s="242" t="s">
        <v>17828</v>
      </c>
      <c r="B4543" s="242" t="s">
        <v>14362</v>
      </c>
      <c r="C4543" s="242" t="s">
        <v>17829</v>
      </c>
      <c r="D4543" s="242"/>
      <c r="E4543" s="242" t="s">
        <v>14130</v>
      </c>
      <c r="F4543" s="242" t="s">
        <v>4742</v>
      </c>
      <c r="G4543" s="240">
        <v>60</v>
      </c>
      <c r="H4543" s="241">
        <v>0</v>
      </c>
      <c r="I4543" s="242" t="s">
        <v>4780</v>
      </c>
      <c r="J4543" s="242" t="s">
        <v>4781</v>
      </c>
      <c r="K4543" s="242" t="s">
        <v>4729</v>
      </c>
      <c r="L4543" s="242" t="s">
        <v>4730</v>
      </c>
      <c r="M4543" s="242" t="s">
        <v>4816</v>
      </c>
      <c r="N4543" s="242"/>
      <c r="O4543" s="242" t="s">
        <v>18819</v>
      </c>
      <c r="P4543" s="242" t="s">
        <v>14128</v>
      </c>
      <c r="Q4543" s="242" t="s">
        <v>4733</v>
      </c>
    </row>
    <row r="4544" spans="1:17">
      <c r="A4544" s="242" t="s">
        <v>17830</v>
      </c>
      <c r="B4544" s="242" t="s">
        <v>14362</v>
      </c>
      <c r="C4544" s="242" t="s">
        <v>17831</v>
      </c>
      <c r="D4544" s="242"/>
      <c r="E4544" s="242" t="s">
        <v>14130</v>
      </c>
      <c r="F4544" s="242" t="s">
        <v>4742</v>
      </c>
      <c r="G4544" s="240">
        <v>60</v>
      </c>
      <c r="H4544" s="241">
        <v>0</v>
      </c>
      <c r="I4544" s="242" t="s">
        <v>4738</v>
      </c>
      <c r="J4544" s="242" t="s">
        <v>4739</v>
      </c>
      <c r="K4544" s="242" t="s">
        <v>4729</v>
      </c>
      <c r="L4544" s="242" t="s">
        <v>4730</v>
      </c>
      <c r="M4544" s="242" t="s">
        <v>4785</v>
      </c>
      <c r="N4544" s="242"/>
      <c r="O4544" s="242" t="s">
        <v>18819</v>
      </c>
      <c r="P4544" s="242" t="s">
        <v>14128</v>
      </c>
      <c r="Q4544" s="242" t="s">
        <v>4733</v>
      </c>
    </row>
    <row r="4545" spans="1:17">
      <c r="A4545" s="242" t="s">
        <v>17832</v>
      </c>
      <c r="B4545" s="242" t="s">
        <v>17833</v>
      </c>
      <c r="C4545" s="242" t="s">
        <v>17834</v>
      </c>
      <c r="D4545" s="242"/>
      <c r="E4545" s="242" t="s">
        <v>14360</v>
      </c>
      <c r="F4545" s="242"/>
      <c r="G4545" s="240">
        <v>60</v>
      </c>
      <c r="H4545" s="241">
        <v>0</v>
      </c>
      <c r="I4545" s="242" t="s">
        <v>4775</v>
      </c>
      <c r="J4545" s="242" t="s">
        <v>4776</v>
      </c>
      <c r="K4545" s="242" t="s">
        <v>4729</v>
      </c>
      <c r="L4545" s="242" t="s">
        <v>5039</v>
      </c>
      <c r="M4545" s="242" t="s">
        <v>4798</v>
      </c>
      <c r="N4545" s="242"/>
      <c r="O4545" s="242" t="s">
        <v>18819</v>
      </c>
      <c r="P4545" s="242" t="s">
        <v>14128</v>
      </c>
      <c r="Q4545" s="242" t="s">
        <v>4733</v>
      </c>
    </row>
    <row r="4546" spans="1:17">
      <c r="A4546" s="242" t="s">
        <v>17835</v>
      </c>
      <c r="B4546" s="242" t="s">
        <v>14368</v>
      </c>
      <c r="C4546" s="242" t="s">
        <v>17836</v>
      </c>
      <c r="D4546" s="242" t="s">
        <v>4742</v>
      </c>
      <c r="E4546" s="242" t="s">
        <v>14150</v>
      </c>
      <c r="F4546" s="242"/>
      <c r="G4546" s="240">
        <v>60</v>
      </c>
      <c r="H4546" s="241">
        <v>0</v>
      </c>
      <c r="I4546" s="242" t="s">
        <v>4842</v>
      </c>
      <c r="J4546" s="242" t="s">
        <v>4843</v>
      </c>
      <c r="K4546" s="242" t="s">
        <v>4729</v>
      </c>
      <c r="L4546" s="242" t="s">
        <v>4832</v>
      </c>
      <c r="M4546" s="242" t="s">
        <v>5202</v>
      </c>
      <c r="N4546" s="242"/>
      <c r="O4546" s="242" t="s">
        <v>18819</v>
      </c>
      <c r="P4546" s="242" t="s">
        <v>14128</v>
      </c>
      <c r="Q4546" s="242" t="s">
        <v>8494</v>
      </c>
    </row>
    <row r="4547" spans="1:17">
      <c r="A4547" s="242" t="s">
        <v>17837</v>
      </c>
      <c r="B4547" s="242" t="s">
        <v>14379</v>
      </c>
      <c r="C4547" s="242" t="s">
        <v>17838</v>
      </c>
      <c r="D4547" s="242" t="s">
        <v>4742</v>
      </c>
      <c r="E4547" s="242" t="s">
        <v>14150</v>
      </c>
      <c r="F4547" s="242"/>
      <c r="G4547" s="240">
        <v>60</v>
      </c>
      <c r="H4547" s="241">
        <v>0</v>
      </c>
      <c r="I4547" s="242" t="s">
        <v>9474</v>
      </c>
      <c r="J4547" s="242" t="s">
        <v>9475</v>
      </c>
      <c r="K4547" s="242" t="s">
        <v>4729</v>
      </c>
      <c r="L4547" s="242" t="s">
        <v>4832</v>
      </c>
      <c r="M4547" s="242" t="s">
        <v>5336</v>
      </c>
      <c r="N4547" s="242"/>
      <c r="O4547" s="242" t="s">
        <v>18819</v>
      </c>
      <c r="P4547" s="242" t="s">
        <v>14128</v>
      </c>
      <c r="Q4547" s="242" t="s">
        <v>8494</v>
      </c>
    </row>
    <row r="4548" spans="1:17">
      <c r="A4548" s="242" t="s">
        <v>17839</v>
      </c>
      <c r="B4548" s="242" t="s">
        <v>14379</v>
      </c>
      <c r="C4548" s="242" t="s">
        <v>17840</v>
      </c>
      <c r="D4548" s="242" t="s">
        <v>4742</v>
      </c>
      <c r="E4548" s="242" t="s">
        <v>14150</v>
      </c>
      <c r="F4548" s="242"/>
      <c r="G4548" s="240">
        <v>60</v>
      </c>
      <c r="H4548" s="241">
        <v>0</v>
      </c>
      <c r="I4548" s="242" t="s">
        <v>9474</v>
      </c>
      <c r="J4548" s="242" t="s">
        <v>9475</v>
      </c>
      <c r="K4548" s="242" t="s">
        <v>4729</v>
      </c>
      <c r="L4548" s="242" t="s">
        <v>4832</v>
      </c>
      <c r="M4548" s="242" t="s">
        <v>15501</v>
      </c>
      <c r="N4548" s="242"/>
      <c r="O4548" s="242" t="s">
        <v>18819</v>
      </c>
      <c r="P4548" s="242" t="s">
        <v>14128</v>
      </c>
      <c r="Q4548" s="242" t="s">
        <v>8494</v>
      </c>
    </row>
    <row r="4549" spans="1:17">
      <c r="A4549" s="242" t="s">
        <v>17841</v>
      </c>
      <c r="B4549" s="242" t="s">
        <v>14368</v>
      </c>
      <c r="C4549" s="242" t="s">
        <v>17842</v>
      </c>
      <c r="D4549" s="242" t="s">
        <v>4742</v>
      </c>
      <c r="E4549" s="242" t="s">
        <v>14150</v>
      </c>
      <c r="F4549" s="242"/>
      <c r="G4549" s="240">
        <v>60</v>
      </c>
      <c r="H4549" s="241">
        <v>0</v>
      </c>
      <c r="I4549" s="242" t="s">
        <v>4830</v>
      </c>
      <c r="J4549" s="242" t="s">
        <v>4831</v>
      </c>
      <c r="K4549" s="242" t="s">
        <v>4729</v>
      </c>
      <c r="L4549" s="242" t="s">
        <v>4832</v>
      </c>
      <c r="M4549" s="242" t="s">
        <v>5222</v>
      </c>
      <c r="N4549" s="242"/>
      <c r="O4549" s="242" t="s">
        <v>18819</v>
      </c>
      <c r="P4549" s="242" t="s">
        <v>14128</v>
      </c>
      <c r="Q4549" s="242" t="s">
        <v>8494</v>
      </c>
    </row>
    <row r="4550" spans="1:17">
      <c r="A4550" s="242" t="s">
        <v>17843</v>
      </c>
      <c r="B4550" s="242" t="s">
        <v>14368</v>
      </c>
      <c r="C4550" s="242" t="s">
        <v>17844</v>
      </c>
      <c r="D4550" s="242" t="s">
        <v>4742</v>
      </c>
      <c r="E4550" s="242" t="s">
        <v>15142</v>
      </c>
      <c r="F4550" s="242"/>
      <c r="G4550" s="240">
        <v>60</v>
      </c>
      <c r="H4550" s="241">
        <v>0</v>
      </c>
      <c r="I4550" s="242" t="s">
        <v>4830</v>
      </c>
      <c r="J4550" s="242" t="s">
        <v>4831</v>
      </c>
      <c r="K4550" s="242" t="s">
        <v>4729</v>
      </c>
      <c r="L4550" s="242" t="s">
        <v>4832</v>
      </c>
      <c r="M4550" s="242" t="s">
        <v>10967</v>
      </c>
      <c r="N4550" s="242"/>
      <c r="O4550" s="242" t="s">
        <v>18819</v>
      </c>
      <c r="P4550" s="242" t="s">
        <v>14128</v>
      </c>
      <c r="Q4550" s="242" t="s">
        <v>8494</v>
      </c>
    </row>
    <row r="4551" spans="1:17">
      <c r="A4551" s="242" t="s">
        <v>17845</v>
      </c>
      <c r="B4551" s="242" t="s">
        <v>14388</v>
      </c>
      <c r="C4551" s="242" t="s">
        <v>17846</v>
      </c>
      <c r="D4551" s="242"/>
      <c r="E4551" s="242" t="s">
        <v>14130</v>
      </c>
      <c r="F4551" s="242" t="s">
        <v>4742</v>
      </c>
      <c r="G4551" s="240">
        <v>60</v>
      </c>
      <c r="H4551" s="241">
        <v>0</v>
      </c>
      <c r="I4551" s="242" t="s">
        <v>4808</v>
      </c>
      <c r="J4551" s="242" t="s">
        <v>4809</v>
      </c>
      <c r="K4551" s="242" t="s">
        <v>4729</v>
      </c>
      <c r="L4551" s="242" t="s">
        <v>4730</v>
      </c>
      <c r="M4551" s="242" t="s">
        <v>4731</v>
      </c>
      <c r="N4551" s="242"/>
      <c r="O4551" s="242" t="s">
        <v>18819</v>
      </c>
      <c r="P4551" s="242" t="s">
        <v>14128</v>
      </c>
      <c r="Q4551" s="242" t="s">
        <v>4733</v>
      </c>
    </row>
    <row r="4552" spans="1:17">
      <c r="A4552" s="242" t="s">
        <v>17847</v>
      </c>
      <c r="B4552" s="242" t="s">
        <v>14388</v>
      </c>
      <c r="C4552" s="242" t="s">
        <v>17848</v>
      </c>
      <c r="D4552" s="242"/>
      <c r="E4552" s="242" t="s">
        <v>14130</v>
      </c>
      <c r="F4552" s="242" t="s">
        <v>4742</v>
      </c>
      <c r="G4552" s="240">
        <v>60</v>
      </c>
      <c r="H4552" s="241">
        <v>0</v>
      </c>
      <c r="I4552" s="242" t="s">
        <v>4808</v>
      </c>
      <c r="J4552" s="242" t="s">
        <v>4809</v>
      </c>
      <c r="K4552" s="242" t="s">
        <v>4729</v>
      </c>
      <c r="L4552" s="242" t="s">
        <v>4730</v>
      </c>
      <c r="M4552" s="242" t="s">
        <v>4731</v>
      </c>
      <c r="N4552" s="242"/>
      <c r="O4552" s="242" t="s">
        <v>18819</v>
      </c>
      <c r="P4552" s="242" t="s">
        <v>14128</v>
      </c>
      <c r="Q4552" s="242" t="s">
        <v>4733</v>
      </c>
    </row>
    <row r="4553" spans="1:17">
      <c r="A4553" s="242" t="s">
        <v>17849</v>
      </c>
      <c r="B4553" s="242" t="s">
        <v>14368</v>
      </c>
      <c r="C4553" s="242" t="s">
        <v>17850</v>
      </c>
      <c r="D4553" s="242" t="s">
        <v>4742</v>
      </c>
      <c r="E4553" s="242" t="s">
        <v>14150</v>
      </c>
      <c r="F4553" s="242"/>
      <c r="G4553" s="240">
        <v>60</v>
      </c>
      <c r="H4553" s="241">
        <v>0</v>
      </c>
      <c r="I4553" s="242" t="s">
        <v>9474</v>
      </c>
      <c r="J4553" s="242" t="s">
        <v>9475</v>
      </c>
      <c r="K4553" s="242" t="s">
        <v>4729</v>
      </c>
      <c r="L4553" s="242" t="s">
        <v>4832</v>
      </c>
      <c r="M4553" s="242" t="s">
        <v>6018</v>
      </c>
      <c r="N4553" s="242"/>
      <c r="O4553" s="242" t="s">
        <v>18819</v>
      </c>
      <c r="P4553" s="242" t="s">
        <v>14128</v>
      </c>
      <c r="Q4553" s="242" t="s">
        <v>8494</v>
      </c>
    </row>
    <row r="4554" spans="1:17">
      <c r="A4554" s="242" t="s">
        <v>17851</v>
      </c>
      <c r="B4554" s="242" t="s">
        <v>14368</v>
      </c>
      <c r="C4554" s="242" t="s">
        <v>17852</v>
      </c>
      <c r="D4554" s="242" t="s">
        <v>4742</v>
      </c>
      <c r="E4554" s="242" t="s">
        <v>15142</v>
      </c>
      <c r="F4554" s="242"/>
      <c r="G4554" s="240">
        <v>60</v>
      </c>
      <c r="H4554" s="241">
        <v>0</v>
      </c>
      <c r="I4554" s="242" t="s">
        <v>4830</v>
      </c>
      <c r="J4554" s="242" t="s">
        <v>4831</v>
      </c>
      <c r="K4554" s="242" t="s">
        <v>4729</v>
      </c>
      <c r="L4554" s="242" t="s">
        <v>4832</v>
      </c>
      <c r="M4554" s="242" t="s">
        <v>10967</v>
      </c>
      <c r="N4554" s="242"/>
      <c r="O4554" s="242" t="s">
        <v>18819</v>
      </c>
      <c r="P4554" s="242" t="s">
        <v>14128</v>
      </c>
      <c r="Q4554" s="242" t="s">
        <v>8494</v>
      </c>
    </row>
    <row r="4555" spans="1:17">
      <c r="A4555" s="242" t="s">
        <v>17853</v>
      </c>
      <c r="B4555" s="242" t="s">
        <v>14368</v>
      </c>
      <c r="C4555" s="242" t="s">
        <v>17854</v>
      </c>
      <c r="D4555" s="242" t="s">
        <v>4742</v>
      </c>
      <c r="E4555" s="242" t="s">
        <v>14150</v>
      </c>
      <c r="F4555" s="242"/>
      <c r="G4555" s="240">
        <v>60</v>
      </c>
      <c r="H4555" s="241">
        <v>0</v>
      </c>
      <c r="I4555" s="242" t="s">
        <v>9474</v>
      </c>
      <c r="J4555" s="242" t="s">
        <v>9475</v>
      </c>
      <c r="K4555" s="242" t="s">
        <v>4729</v>
      </c>
      <c r="L4555" s="242" t="s">
        <v>4832</v>
      </c>
      <c r="M4555" s="242" t="s">
        <v>15509</v>
      </c>
      <c r="N4555" s="242"/>
      <c r="O4555" s="242" t="s">
        <v>18819</v>
      </c>
      <c r="P4555" s="242" t="s">
        <v>14128</v>
      </c>
      <c r="Q4555" s="242" t="s">
        <v>8494</v>
      </c>
    </row>
    <row r="4556" spans="1:17">
      <c r="A4556" s="242" t="s">
        <v>17855</v>
      </c>
      <c r="B4556" s="242" t="s">
        <v>14368</v>
      </c>
      <c r="C4556" s="242" t="s">
        <v>17856</v>
      </c>
      <c r="D4556" s="242" t="s">
        <v>4742</v>
      </c>
      <c r="E4556" s="242" t="s">
        <v>14150</v>
      </c>
      <c r="F4556" s="242"/>
      <c r="G4556" s="240">
        <v>60</v>
      </c>
      <c r="H4556" s="241">
        <v>0</v>
      </c>
      <c r="I4556" s="242" t="s">
        <v>9474</v>
      </c>
      <c r="J4556" s="242" t="s">
        <v>9475</v>
      </c>
      <c r="K4556" s="242" t="s">
        <v>4729</v>
      </c>
      <c r="L4556" s="242" t="s">
        <v>4832</v>
      </c>
      <c r="M4556" s="242" t="s">
        <v>5336</v>
      </c>
      <c r="N4556" s="242"/>
      <c r="O4556" s="242" t="s">
        <v>18819</v>
      </c>
      <c r="P4556" s="242" t="s">
        <v>14128</v>
      </c>
      <c r="Q4556" s="242" t="s">
        <v>8494</v>
      </c>
    </row>
    <row r="4557" spans="1:17">
      <c r="A4557" s="242" t="s">
        <v>17857</v>
      </c>
      <c r="B4557" s="242" t="s">
        <v>14368</v>
      </c>
      <c r="C4557" s="242" t="s">
        <v>17858</v>
      </c>
      <c r="D4557" s="242" t="s">
        <v>4742</v>
      </c>
      <c r="E4557" s="242" t="s">
        <v>15142</v>
      </c>
      <c r="F4557" s="242"/>
      <c r="G4557" s="240">
        <v>60</v>
      </c>
      <c r="H4557" s="241">
        <v>0</v>
      </c>
      <c r="I4557" s="242" t="s">
        <v>4830</v>
      </c>
      <c r="J4557" s="242" t="s">
        <v>4831</v>
      </c>
      <c r="K4557" s="242" t="s">
        <v>4729</v>
      </c>
      <c r="L4557" s="242" t="s">
        <v>4832</v>
      </c>
      <c r="M4557" s="242" t="s">
        <v>10967</v>
      </c>
      <c r="N4557" s="242"/>
      <c r="O4557" s="242" t="s">
        <v>18819</v>
      </c>
      <c r="P4557" s="242" t="s">
        <v>14128</v>
      </c>
      <c r="Q4557" s="242" t="s">
        <v>8494</v>
      </c>
    </row>
    <row r="4558" spans="1:17">
      <c r="A4558" s="242" t="s">
        <v>17859</v>
      </c>
      <c r="B4558" s="242" t="s">
        <v>14368</v>
      </c>
      <c r="C4558" s="242" t="s">
        <v>17860</v>
      </c>
      <c r="D4558" s="242" t="s">
        <v>4742</v>
      </c>
      <c r="E4558" s="242" t="s">
        <v>14150</v>
      </c>
      <c r="F4558" s="242"/>
      <c r="G4558" s="240">
        <v>60</v>
      </c>
      <c r="H4558" s="241">
        <v>0</v>
      </c>
      <c r="I4558" s="242" t="s">
        <v>4842</v>
      </c>
      <c r="J4558" s="242" t="s">
        <v>4843</v>
      </c>
      <c r="K4558" s="242" t="s">
        <v>4729</v>
      </c>
      <c r="L4558" s="242" t="s">
        <v>4832</v>
      </c>
      <c r="M4558" s="242" t="s">
        <v>5202</v>
      </c>
      <c r="N4558" s="242"/>
      <c r="O4558" s="242" t="s">
        <v>18819</v>
      </c>
      <c r="P4558" s="242" t="s">
        <v>14128</v>
      </c>
      <c r="Q4558" s="242" t="s">
        <v>8494</v>
      </c>
    </row>
    <row r="4559" spans="1:17">
      <c r="A4559" s="242" t="s">
        <v>17861</v>
      </c>
      <c r="B4559" s="242" t="s">
        <v>14362</v>
      </c>
      <c r="C4559" s="242" t="s">
        <v>17862</v>
      </c>
      <c r="D4559" s="242"/>
      <c r="E4559" s="242" t="s">
        <v>14130</v>
      </c>
      <c r="F4559" s="242" t="s">
        <v>4742</v>
      </c>
      <c r="G4559" s="240">
        <v>60</v>
      </c>
      <c r="H4559" s="241">
        <v>0</v>
      </c>
      <c r="I4559" s="242" t="s">
        <v>4738</v>
      </c>
      <c r="J4559" s="242" t="s">
        <v>4739</v>
      </c>
      <c r="K4559" s="242" t="s">
        <v>4729</v>
      </c>
      <c r="L4559" s="242" t="s">
        <v>4730</v>
      </c>
      <c r="M4559" s="242" t="s">
        <v>4785</v>
      </c>
      <c r="N4559" s="242"/>
      <c r="O4559" s="242" t="s">
        <v>18819</v>
      </c>
      <c r="P4559" s="242" t="s">
        <v>14128</v>
      </c>
      <c r="Q4559" s="242" t="s">
        <v>4733</v>
      </c>
    </row>
    <row r="4560" spans="1:17">
      <c r="A4560" s="242" t="s">
        <v>17863</v>
      </c>
      <c r="B4560" s="242" t="s">
        <v>14362</v>
      </c>
      <c r="C4560" s="242" t="s">
        <v>17864</v>
      </c>
      <c r="D4560" s="242"/>
      <c r="E4560" s="242" t="s">
        <v>14130</v>
      </c>
      <c r="F4560" s="242" t="s">
        <v>4742</v>
      </c>
      <c r="G4560" s="240">
        <v>60</v>
      </c>
      <c r="H4560" s="241">
        <v>0</v>
      </c>
      <c r="I4560" s="242" t="s">
        <v>4747</v>
      </c>
      <c r="J4560" s="242" t="s">
        <v>4748</v>
      </c>
      <c r="K4560" s="242" t="s">
        <v>4729</v>
      </c>
      <c r="L4560" s="242" t="s">
        <v>4730</v>
      </c>
      <c r="M4560" s="242" t="s">
        <v>4857</v>
      </c>
      <c r="N4560" s="242"/>
      <c r="O4560" s="242" t="s">
        <v>18819</v>
      </c>
      <c r="P4560" s="242" t="s">
        <v>14128</v>
      </c>
      <c r="Q4560" s="242" t="s">
        <v>4733</v>
      </c>
    </row>
    <row r="4561" spans="1:17">
      <c r="A4561" s="242" t="s">
        <v>17865</v>
      </c>
      <c r="B4561" s="242" t="s">
        <v>14362</v>
      </c>
      <c r="C4561" s="242" t="s">
        <v>17866</v>
      </c>
      <c r="D4561" s="242"/>
      <c r="E4561" s="242" t="s">
        <v>14130</v>
      </c>
      <c r="F4561" s="242" t="s">
        <v>4742</v>
      </c>
      <c r="G4561" s="240">
        <v>60</v>
      </c>
      <c r="H4561" s="241">
        <v>0</v>
      </c>
      <c r="I4561" s="242" t="s">
        <v>4747</v>
      </c>
      <c r="J4561" s="242" t="s">
        <v>4748</v>
      </c>
      <c r="K4561" s="242" t="s">
        <v>4729</v>
      </c>
      <c r="L4561" s="242" t="s">
        <v>4730</v>
      </c>
      <c r="M4561" s="242" t="s">
        <v>4777</v>
      </c>
      <c r="N4561" s="242"/>
      <c r="O4561" s="242" t="s">
        <v>18819</v>
      </c>
      <c r="P4561" s="242" t="s">
        <v>14128</v>
      </c>
      <c r="Q4561" s="242" t="s">
        <v>4733</v>
      </c>
    </row>
    <row r="4562" spans="1:17">
      <c r="A4562" s="242" t="s">
        <v>17867</v>
      </c>
      <c r="B4562" s="242" t="s">
        <v>14362</v>
      </c>
      <c r="C4562" s="242" t="s">
        <v>17868</v>
      </c>
      <c r="D4562" s="242"/>
      <c r="E4562" s="242" t="s">
        <v>14130</v>
      </c>
      <c r="F4562" s="242" t="s">
        <v>4742</v>
      </c>
      <c r="G4562" s="240">
        <v>60</v>
      </c>
      <c r="H4562" s="241">
        <v>0</v>
      </c>
      <c r="I4562" s="242" t="s">
        <v>4808</v>
      </c>
      <c r="J4562" s="242" t="s">
        <v>4809</v>
      </c>
      <c r="K4562" s="242" t="s">
        <v>4729</v>
      </c>
      <c r="L4562" s="242" t="s">
        <v>4730</v>
      </c>
      <c r="M4562" s="242" t="s">
        <v>4810</v>
      </c>
      <c r="N4562" s="242"/>
      <c r="O4562" s="242" t="s">
        <v>18819</v>
      </c>
      <c r="P4562" s="242" t="s">
        <v>14128</v>
      </c>
      <c r="Q4562" s="242" t="s">
        <v>4733</v>
      </c>
    </row>
    <row r="4563" spans="1:17">
      <c r="A4563" s="242" t="s">
        <v>17869</v>
      </c>
      <c r="B4563" s="242" t="s">
        <v>14368</v>
      </c>
      <c r="C4563" s="242" t="s">
        <v>17870</v>
      </c>
      <c r="D4563" s="242" t="s">
        <v>4742</v>
      </c>
      <c r="E4563" s="242" t="s">
        <v>15142</v>
      </c>
      <c r="F4563" s="242"/>
      <c r="G4563" s="240">
        <v>60</v>
      </c>
      <c r="H4563" s="241">
        <v>0</v>
      </c>
      <c r="I4563" s="242" t="s">
        <v>4830</v>
      </c>
      <c r="J4563" s="242" t="s">
        <v>4831</v>
      </c>
      <c r="K4563" s="242" t="s">
        <v>4729</v>
      </c>
      <c r="L4563" s="242" t="s">
        <v>4832</v>
      </c>
      <c r="M4563" s="242" t="s">
        <v>10967</v>
      </c>
      <c r="N4563" s="242"/>
      <c r="O4563" s="242" t="s">
        <v>18819</v>
      </c>
      <c r="P4563" s="242" t="s">
        <v>14128</v>
      </c>
      <c r="Q4563" s="242" t="s">
        <v>8494</v>
      </c>
    </row>
    <row r="4564" spans="1:17">
      <c r="A4564" s="242" t="s">
        <v>17871</v>
      </c>
      <c r="B4564" s="242" t="s">
        <v>14368</v>
      </c>
      <c r="C4564" s="242" t="s">
        <v>17872</v>
      </c>
      <c r="D4564" s="242" t="s">
        <v>4742</v>
      </c>
      <c r="E4564" s="242" t="s">
        <v>14150</v>
      </c>
      <c r="F4564" s="242"/>
      <c r="G4564" s="240">
        <v>60</v>
      </c>
      <c r="H4564" s="241">
        <v>0</v>
      </c>
      <c r="I4564" s="242" t="s">
        <v>4842</v>
      </c>
      <c r="J4564" s="242" t="s">
        <v>4843</v>
      </c>
      <c r="K4564" s="242" t="s">
        <v>4729</v>
      </c>
      <c r="L4564" s="242" t="s">
        <v>4832</v>
      </c>
      <c r="M4564" s="242" t="s">
        <v>5194</v>
      </c>
      <c r="N4564" s="242"/>
      <c r="O4564" s="242" t="s">
        <v>18819</v>
      </c>
      <c r="P4564" s="242" t="s">
        <v>14128</v>
      </c>
      <c r="Q4564" s="242" t="s">
        <v>8494</v>
      </c>
    </row>
    <row r="4565" spans="1:17">
      <c r="A4565" s="242" t="s">
        <v>17873</v>
      </c>
      <c r="B4565" s="242" t="s">
        <v>14368</v>
      </c>
      <c r="C4565" s="242" t="s">
        <v>17874</v>
      </c>
      <c r="D4565" s="242" t="s">
        <v>4742</v>
      </c>
      <c r="E4565" s="242" t="s">
        <v>15142</v>
      </c>
      <c r="F4565" s="242"/>
      <c r="G4565" s="240">
        <v>60</v>
      </c>
      <c r="H4565" s="241">
        <v>0</v>
      </c>
      <c r="I4565" s="242" t="s">
        <v>4830</v>
      </c>
      <c r="J4565" s="242" t="s">
        <v>4831</v>
      </c>
      <c r="K4565" s="242" t="s">
        <v>4729</v>
      </c>
      <c r="L4565" s="242" t="s">
        <v>4832</v>
      </c>
      <c r="M4565" s="242" t="s">
        <v>10967</v>
      </c>
      <c r="N4565" s="242"/>
      <c r="O4565" s="242" t="s">
        <v>18819</v>
      </c>
      <c r="P4565" s="242" t="s">
        <v>14128</v>
      </c>
      <c r="Q4565" s="242" t="s">
        <v>8494</v>
      </c>
    </row>
    <row r="4566" spans="1:17">
      <c r="A4566" s="242" t="s">
        <v>17875</v>
      </c>
      <c r="B4566" s="242" t="s">
        <v>14368</v>
      </c>
      <c r="C4566" s="242" t="s">
        <v>17876</v>
      </c>
      <c r="D4566" s="242" t="s">
        <v>4742</v>
      </c>
      <c r="E4566" s="242" t="s">
        <v>14150</v>
      </c>
      <c r="F4566" s="242"/>
      <c r="G4566" s="240">
        <v>60</v>
      </c>
      <c r="H4566" s="241">
        <v>0</v>
      </c>
      <c r="I4566" s="242" t="s">
        <v>4842</v>
      </c>
      <c r="J4566" s="242" t="s">
        <v>4843</v>
      </c>
      <c r="K4566" s="242" t="s">
        <v>4729</v>
      </c>
      <c r="L4566" s="242" t="s">
        <v>4832</v>
      </c>
      <c r="M4566" s="242" t="s">
        <v>5202</v>
      </c>
      <c r="N4566" s="242"/>
      <c r="O4566" s="242" t="s">
        <v>18819</v>
      </c>
      <c r="P4566" s="242" t="s">
        <v>14128</v>
      </c>
      <c r="Q4566" s="242" t="s">
        <v>8494</v>
      </c>
    </row>
    <row r="4567" spans="1:17">
      <c r="A4567" s="242" t="s">
        <v>17877</v>
      </c>
      <c r="B4567" s="242" t="s">
        <v>14362</v>
      </c>
      <c r="C4567" s="242" t="s">
        <v>17878</v>
      </c>
      <c r="D4567" s="242"/>
      <c r="E4567" s="242" t="s">
        <v>14130</v>
      </c>
      <c r="F4567" s="242" t="s">
        <v>4742</v>
      </c>
      <c r="G4567" s="240">
        <v>60</v>
      </c>
      <c r="H4567" s="241">
        <v>0</v>
      </c>
      <c r="I4567" s="242" t="s">
        <v>4808</v>
      </c>
      <c r="J4567" s="242" t="s">
        <v>4809</v>
      </c>
      <c r="K4567" s="242" t="s">
        <v>4729</v>
      </c>
      <c r="L4567" s="242" t="s">
        <v>4730</v>
      </c>
      <c r="M4567" s="242" t="s">
        <v>4810</v>
      </c>
      <c r="N4567" s="242"/>
      <c r="O4567" s="242" t="s">
        <v>18819</v>
      </c>
      <c r="P4567" s="242" t="s">
        <v>14128</v>
      </c>
      <c r="Q4567" s="242" t="s">
        <v>4733</v>
      </c>
    </row>
    <row r="4568" spans="1:17">
      <c r="A4568" s="242" t="s">
        <v>17879</v>
      </c>
      <c r="B4568" s="242" t="s">
        <v>14362</v>
      </c>
      <c r="C4568" s="242" t="s">
        <v>17880</v>
      </c>
      <c r="D4568" s="242"/>
      <c r="E4568" s="242" t="s">
        <v>14130</v>
      </c>
      <c r="F4568" s="242" t="s">
        <v>4742</v>
      </c>
      <c r="G4568" s="240">
        <v>60</v>
      </c>
      <c r="H4568" s="241">
        <v>0</v>
      </c>
      <c r="I4568" s="242" t="s">
        <v>4931</v>
      </c>
      <c r="J4568" s="242" t="s">
        <v>4932</v>
      </c>
      <c r="K4568" s="242" t="s">
        <v>4729</v>
      </c>
      <c r="L4568" s="242" t="s">
        <v>4730</v>
      </c>
      <c r="M4568" s="242" t="s">
        <v>5087</v>
      </c>
      <c r="N4568" s="242"/>
      <c r="O4568" s="242" t="s">
        <v>18819</v>
      </c>
      <c r="P4568" s="242" t="s">
        <v>14128</v>
      </c>
      <c r="Q4568" s="242" t="s">
        <v>4733</v>
      </c>
    </row>
    <row r="4569" spans="1:17">
      <c r="A4569" s="242" t="s">
        <v>17881</v>
      </c>
      <c r="B4569" s="242" t="s">
        <v>14362</v>
      </c>
      <c r="C4569" s="242" t="s">
        <v>17882</v>
      </c>
      <c r="D4569" s="242"/>
      <c r="E4569" s="242" t="s">
        <v>14130</v>
      </c>
      <c r="F4569" s="242" t="s">
        <v>4742</v>
      </c>
      <c r="G4569" s="240">
        <v>60</v>
      </c>
      <c r="H4569" s="241">
        <v>0</v>
      </c>
      <c r="I4569" s="242" t="s">
        <v>4780</v>
      </c>
      <c r="J4569" s="242" t="s">
        <v>4781</v>
      </c>
      <c r="K4569" s="242" t="s">
        <v>4729</v>
      </c>
      <c r="L4569" s="242" t="s">
        <v>4730</v>
      </c>
      <c r="M4569" s="242" t="s">
        <v>4816</v>
      </c>
      <c r="N4569" s="242"/>
      <c r="O4569" s="242" t="s">
        <v>18819</v>
      </c>
      <c r="P4569" s="242" t="s">
        <v>14128</v>
      </c>
      <c r="Q4569" s="242" t="s">
        <v>4733</v>
      </c>
    </row>
    <row r="4570" spans="1:17">
      <c r="A4570" s="242" t="s">
        <v>17883</v>
      </c>
      <c r="B4570" s="242" t="s">
        <v>14368</v>
      </c>
      <c r="C4570" s="242" t="s">
        <v>17884</v>
      </c>
      <c r="D4570" s="242" t="s">
        <v>4742</v>
      </c>
      <c r="E4570" s="242" t="s">
        <v>14150</v>
      </c>
      <c r="F4570" s="242"/>
      <c r="G4570" s="240">
        <v>60</v>
      </c>
      <c r="H4570" s="241">
        <v>0</v>
      </c>
      <c r="I4570" s="242" t="s">
        <v>4830</v>
      </c>
      <c r="J4570" s="242" t="s">
        <v>4831</v>
      </c>
      <c r="K4570" s="242" t="s">
        <v>4729</v>
      </c>
      <c r="L4570" s="242" t="s">
        <v>4832</v>
      </c>
      <c r="M4570" s="242" t="s">
        <v>5222</v>
      </c>
      <c r="N4570" s="242"/>
      <c r="O4570" s="242" t="s">
        <v>18819</v>
      </c>
      <c r="P4570" s="242" t="s">
        <v>14128</v>
      </c>
      <c r="Q4570" s="242" t="s">
        <v>8494</v>
      </c>
    </row>
    <row r="4571" spans="1:17">
      <c r="A4571" s="242" t="s">
        <v>17885</v>
      </c>
      <c r="B4571" s="242" t="s">
        <v>14368</v>
      </c>
      <c r="C4571" s="242" t="s">
        <v>17886</v>
      </c>
      <c r="D4571" s="242" t="s">
        <v>4742</v>
      </c>
      <c r="E4571" s="242" t="s">
        <v>14150</v>
      </c>
      <c r="F4571" s="242"/>
      <c r="G4571" s="240">
        <v>60</v>
      </c>
      <c r="H4571" s="241">
        <v>0</v>
      </c>
      <c r="I4571" s="242" t="s">
        <v>4830</v>
      </c>
      <c r="J4571" s="242" t="s">
        <v>4831</v>
      </c>
      <c r="K4571" s="242" t="s">
        <v>4729</v>
      </c>
      <c r="L4571" s="242" t="s">
        <v>4832</v>
      </c>
      <c r="M4571" s="242" t="s">
        <v>5153</v>
      </c>
      <c r="N4571" s="242"/>
      <c r="O4571" s="242" t="s">
        <v>18819</v>
      </c>
      <c r="P4571" s="242" t="s">
        <v>14128</v>
      </c>
      <c r="Q4571" s="242" t="s">
        <v>8494</v>
      </c>
    </row>
    <row r="4572" spans="1:17">
      <c r="A4572" s="242" t="s">
        <v>17887</v>
      </c>
      <c r="B4572" s="242" t="s">
        <v>14368</v>
      </c>
      <c r="C4572" s="242" t="s">
        <v>17888</v>
      </c>
      <c r="D4572" s="242" t="s">
        <v>4742</v>
      </c>
      <c r="E4572" s="242" t="s">
        <v>14150</v>
      </c>
      <c r="F4572" s="242"/>
      <c r="G4572" s="240">
        <v>60</v>
      </c>
      <c r="H4572" s="241">
        <v>0</v>
      </c>
      <c r="I4572" s="242" t="s">
        <v>4842</v>
      </c>
      <c r="J4572" s="242" t="s">
        <v>4843</v>
      </c>
      <c r="K4572" s="242" t="s">
        <v>4729</v>
      </c>
      <c r="L4572" s="242" t="s">
        <v>4832</v>
      </c>
      <c r="M4572" s="242" t="s">
        <v>5194</v>
      </c>
      <c r="N4572" s="242"/>
      <c r="O4572" s="242" t="s">
        <v>18819</v>
      </c>
      <c r="P4572" s="242" t="s">
        <v>14128</v>
      </c>
      <c r="Q4572" s="242" t="s">
        <v>8494</v>
      </c>
    </row>
    <row r="4573" spans="1:17">
      <c r="A4573" s="242" t="s">
        <v>17889</v>
      </c>
      <c r="B4573" s="242" t="s">
        <v>14368</v>
      </c>
      <c r="C4573" s="242" t="s">
        <v>17890</v>
      </c>
      <c r="D4573" s="242" t="s">
        <v>4742</v>
      </c>
      <c r="E4573" s="242" t="s">
        <v>14150</v>
      </c>
      <c r="F4573" s="242"/>
      <c r="G4573" s="240">
        <v>60</v>
      </c>
      <c r="H4573" s="241">
        <v>0</v>
      </c>
      <c r="I4573" s="242" t="s">
        <v>4830</v>
      </c>
      <c r="J4573" s="242" t="s">
        <v>4831</v>
      </c>
      <c r="K4573" s="242" t="s">
        <v>4729</v>
      </c>
      <c r="L4573" s="242" t="s">
        <v>4832</v>
      </c>
      <c r="M4573" s="242" t="s">
        <v>5283</v>
      </c>
      <c r="N4573" s="242"/>
      <c r="O4573" s="242" t="s">
        <v>18819</v>
      </c>
      <c r="P4573" s="242" t="s">
        <v>14128</v>
      </c>
      <c r="Q4573" s="242" t="s">
        <v>8494</v>
      </c>
    </row>
    <row r="4574" spans="1:17">
      <c r="A4574" s="242" t="s">
        <v>17891</v>
      </c>
      <c r="B4574" s="242" t="s">
        <v>14368</v>
      </c>
      <c r="C4574" s="242" t="s">
        <v>17892</v>
      </c>
      <c r="D4574" s="242" t="s">
        <v>4742</v>
      </c>
      <c r="E4574" s="242" t="s">
        <v>14150</v>
      </c>
      <c r="F4574" s="242"/>
      <c r="G4574" s="240">
        <v>60</v>
      </c>
      <c r="H4574" s="241">
        <v>0</v>
      </c>
      <c r="I4574" s="242" t="s">
        <v>9474</v>
      </c>
      <c r="J4574" s="242" t="s">
        <v>9475</v>
      </c>
      <c r="K4574" s="242" t="s">
        <v>4729</v>
      </c>
      <c r="L4574" s="242" t="s">
        <v>4832</v>
      </c>
      <c r="M4574" s="242" t="s">
        <v>15509</v>
      </c>
      <c r="N4574" s="242"/>
      <c r="O4574" s="242" t="s">
        <v>18819</v>
      </c>
      <c r="P4574" s="242" t="s">
        <v>14128</v>
      </c>
      <c r="Q4574" s="242" t="s">
        <v>8494</v>
      </c>
    </row>
    <row r="4575" spans="1:17">
      <c r="A4575" s="242" t="s">
        <v>17893</v>
      </c>
      <c r="B4575" s="242" t="s">
        <v>14365</v>
      </c>
      <c r="C4575" s="242" t="s">
        <v>17894</v>
      </c>
      <c r="D4575" s="242" t="s">
        <v>4742</v>
      </c>
      <c r="E4575" s="242" t="s">
        <v>14150</v>
      </c>
      <c r="F4575" s="242"/>
      <c r="G4575" s="240">
        <v>60</v>
      </c>
      <c r="H4575" s="241">
        <v>0</v>
      </c>
      <c r="I4575" s="242" t="s">
        <v>9474</v>
      </c>
      <c r="J4575" s="242" t="s">
        <v>9475</v>
      </c>
      <c r="K4575" s="242" t="s">
        <v>4729</v>
      </c>
      <c r="L4575" s="242" t="s">
        <v>4832</v>
      </c>
      <c r="M4575" s="242" t="s">
        <v>9226</v>
      </c>
      <c r="N4575" s="242"/>
      <c r="O4575" s="242" t="s">
        <v>18819</v>
      </c>
      <c r="P4575" s="242" t="s">
        <v>14128</v>
      </c>
      <c r="Q4575" s="242" t="s">
        <v>8494</v>
      </c>
    </row>
    <row r="4576" spans="1:17">
      <c r="A4576" s="242" t="s">
        <v>17895</v>
      </c>
      <c r="B4576" s="242" t="s">
        <v>14368</v>
      </c>
      <c r="C4576" s="242" t="s">
        <v>17896</v>
      </c>
      <c r="D4576" s="242" t="s">
        <v>4742</v>
      </c>
      <c r="E4576" s="242" t="s">
        <v>14150</v>
      </c>
      <c r="F4576" s="242"/>
      <c r="G4576" s="240">
        <v>60</v>
      </c>
      <c r="H4576" s="241">
        <v>0</v>
      </c>
      <c r="I4576" s="242" t="s">
        <v>9474</v>
      </c>
      <c r="J4576" s="242" t="s">
        <v>9475</v>
      </c>
      <c r="K4576" s="242" t="s">
        <v>4729</v>
      </c>
      <c r="L4576" s="242" t="s">
        <v>4832</v>
      </c>
      <c r="M4576" s="242" t="s">
        <v>5212</v>
      </c>
      <c r="N4576" s="242"/>
      <c r="O4576" s="242" t="s">
        <v>18819</v>
      </c>
      <c r="P4576" s="242" t="s">
        <v>14128</v>
      </c>
      <c r="Q4576" s="242" t="s">
        <v>8494</v>
      </c>
    </row>
    <row r="4577" spans="1:17">
      <c r="A4577" s="242" t="s">
        <v>17897</v>
      </c>
      <c r="B4577" s="242" t="s">
        <v>14365</v>
      </c>
      <c r="C4577" s="242" t="s">
        <v>17898</v>
      </c>
      <c r="D4577" s="242" t="s">
        <v>4742</v>
      </c>
      <c r="E4577" s="242" t="s">
        <v>14150</v>
      </c>
      <c r="F4577" s="242"/>
      <c r="G4577" s="240">
        <v>60</v>
      </c>
      <c r="H4577" s="241">
        <v>0</v>
      </c>
      <c r="I4577" s="242" t="s">
        <v>4842</v>
      </c>
      <c r="J4577" s="242" t="s">
        <v>4843</v>
      </c>
      <c r="K4577" s="242" t="s">
        <v>4729</v>
      </c>
      <c r="L4577" s="242" t="s">
        <v>4832</v>
      </c>
      <c r="M4577" s="242" t="s">
        <v>14111</v>
      </c>
      <c r="N4577" s="242"/>
      <c r="O4577" s="242" t="s">
        <v>18819</v>
      </c>
      <c r="P4577" s="242" t="s">
        <v>14128</v>
      </c>
      <c r="Q4577" s="242" t="s">
        <v>8494</v>
      </c>
    </row>
    <row r="4578" spans="1:17">
      <c r="A4578" s="242" t="s">
        <v>17899</v>
      </c>
      <c r="B4578" s="242" t="s">
        <v>14368</v>
      </c>
      <c r="C4578" s="242" t="s">
        <v>17900</v>
      </c>
      <c r="D4578" s="242" t="s">
        <v>4742</v>
      </c>
      <c r="E4578" s="242" t="s">
        <v>14150</v>
      </c>
      <c r="F4578" s="242"/>
      <c r="G4578" s="240">
        <v>60</v>
      </c>
      <c r="H4578" s="241">
        <v>0</v>
      </c>
      <c r="I4578" s="242" t="s">
        <v>4842</v>
      </c>
      <c r="J4578" s="242" t="s">
        <v>4843</v>
      </c>
      <c r="K4578" s="242" t="s">
        <v>4729</v>
      </c>
      <c r="L4578" s="242" t="s">
        <v>4832</v>
      </c>
      <c r="M4578" s="242" t="s">
        <v>4844</v>
      </c>
      <c r="N4578" s="242"/>
      <c r="O4578" s="242" t="s">
        <v>18819</v>
      </c>
      <c r="P4578" s="242" t="s">
        <v>14128</v>
      </c>
      <c r="Q4578" s="242" t="s">
        <v>8494</v>
      </c>
    </row>
    <row r="4579" spans="1:17">
      <c r="A4579" s="242" t="s">
        <v>17901</v>
      </c>
      <c r="B4579" s="242" t="s">
        <v>14368</v>
      </c>
      <c r="C4579" s="242" t="s">
        <v>17902</v>
      </c>
      <c r="D4579" s="242" t="s">
        <v>4742</v>
      </c>
      <c r="E4579" s="242" t="s">
        <v>14150</v>
      </c>
      <c r="F4579" s="242"/>
      <c r="G4579" s="240">
        <v>60</v>
      </c>
      <c r="H4579" s="241">
        <v>0</v>
      </c>
      <c r="I4579" s="242" t="s">
        <v>4842</v>
      </c>
      <c r="J4579" s="242" t="s">
        <v>4843</v>
      </c>
      <c r="K4579" s="242" t="s">
        <v>4729</v>
      </c>
      <c r="L4579" s="242" t="s">
        <v>4832</v>
      </c>
      <c r="M4579" s="242" t="s">
        <v>4844</v>
      </c>
      <c r="N4579" s="242"/>
      <c r="O4579" s="242" t="s">
        <v>18819</v>
      </c>
      <c r="P4579" s="242" t="s">
        <v>14128</v>
      </c>
      <c r="Q4579" s="242" t="s">
        <v>8494</v>
      </c>
    </row>
    <row r="4580" spans="1:17">
      <c r="A4580" s="242" t="s">
        <v>17903</v>
      </c>
      <c r="B4580" s="242" t="s">
        <v>14379</v>
      </c>
      <c r="C4580" s="242" t="s">
        <v>17904</v>
      </c>
      <c r="D4580" s="242" t="s">
        <v>4742</v>
      </c>
      <c r="E4580" s="242" t="s">
        <v>14150</v>
      </c>
      <c r="F4580" s="242"/>
      <c r="G4580" s="240">
        <v>60</v>
      </c>
      <c r="H4580" s="241">
        <v>0</v>
      </c>
      <c r="I4580" s="242" t="s">
        <v>9474</v>
      </c>
      <c r="J4580" s="242" t="s">
        <v>9475</v>
      </c>
      <c r="K4580" s="242" t="s">
        <v>4729</v>
      </c>
      <c r="L4580" s="242" t="s">
        <v>4832</v>
      </c>
      <c r="M4580" s="242" t="s">
        <v>15501</v>
      </c>
      <c r="N4580" s="242"/>
      <c r="O4580" s="242" t="s">
        <v>18819</v>
      </c>
      <c r="P4580" s="242" t="s">
        <v>14128</v>
      </c>
      <c r="Q4580" s="242" t="s">
        <v>8494</v>
      </c>
    </row>
    <row r="4581" spans="1:17">
      <c r="A4581" s="242" t="s">
        <v>17905</v>
      </c>
      <c r="B4581" s="242" t="s">
        <v>14362</v>
      </c>
      <c r="C4581" s="242" t="s">
        <v>17906</v>
      </c>
      <c r="D4581" s="242"/>
      <c r="E4581" s="242" t="s">
        <v>14130</v>
      </c>
      <c r="F4581" s="242" t="s">
        <v>4742</v>
      </c>
      <c r="G4581" s="240">
        <v>60</v>
      </c>
      <c r="H4581" s="241">
        <v>0</v>
      </c>
      <c r="I4581" s="242" t="s">
        <v>4747</v>
      </c>
      <c r="J4581" s="242" t="s">
        <v>4748</v>
      </c>
      <c r="K4581" s="242" t="s">
        <v>4729</v>
      </c>
      <c r="L4581" s="242" t="s">
        <v>4730</v>
      </c>
      <c r="M4581" s="242" t="s">
        <v>4908</v>
      </c>
      <c r="N4581" s="242" t="s">
        <v>7228</v>
      </c>
      <c r="O4581" s="242" t="s">
        <v>18819</v>
      </c>
      <c r="P4581" s="242" t="s">
        <v>14128</v>
      </c>
      <c r="Q4581" s="242" t="s">
        <v>4733</v>
      </c>
    </row>
    <row r="4582" spans="1:17">
      <c r="A4582" s="242" t="s">
        <v>17907</v>
      </c>
      <c r="B4582" s="242" t="s">
        <v>14368</v>
      </c>
      <c r="C4582" s="242" t="s">
        <v>17908</v>
      </c>
      <c r="D4582" s="242" t="s">
        <v>4742</v>
      </c>
      <c r="E4582" s="242" t="s">
        <v>14150</v>
      </c>
      <c r="F4582" s="242"/>
      <c r="G4582" s="240">
        <v>60</v>
      </c>
      <c r="H4582" s="241">
        <v>0</v>
      </c>
      <c r="I4582" s="242" t="s">
        <v>4830</v>
      </c>
      <c r="J4582" s="242" t="s">
        <v>4831</v>
      </c>
      <c r="K4582" s="242" t="s">
        <v>4729</v>
      </c>
      <c r="L4582" s="242" t="s">
        <v>4832</v>
      </c>
      <c r="M4582" s="242" t="s">
        <v>5283</v>
      </c>
      <c r="N4582" s="242"/>
      <c r="O4582" s="242" t="s">
        <v>18819</v>
      </c>
      <c r="P4582" s="242" t="s">
        <v>14128</v>
      </c>
      <c r="Q4582" s="242" t="s">
        <v>8494</v>
      </c>
    </row>
    <row r="4583" spans="1:17">
      <c r="A4583" s="242" t="s">
        <v>17909</v>
      </c>
      <c r="B4583" s="242" t="s">
        <v>14368</v>
      </c>
      <c r="C4583" s="242" t="s">
        <v>17910</v>
      </c>
      <c r="D4583" s="242" t="s">
        <v>4742</v>
      </c>
      <c r="E4583" s="242" t="s">
        <v>14150</v>
      </c>
      <c r="F4583" s="242"/>
      <c r="G4583" s="240">
        <v>60</v>
      </c>
      <c r="H4583" s="241">
        <v>0</v>
      </c>
      <c r="I4583" s="242" t="s">
        <v>4830</v>
      </c>
      <c r="J4583" s="242" t="s">
        <v>4831</v>
      </c>
      <c r="K4583" s="242" t="s">
        <v>4729</v>
      </c>
      <c r="L4583" s="242" t="s">
        <v>4832</v>
      </c>
      <c r="M4583" s="242" t="s">
        <v>4901</v>
      </c>
      <c r="N4583" s="242"/>
      <c r="O4583" s="242" t="s">
        <v>18819</v>
      </c>
      <c r="P4583" s="242" t="s">
        <v>14128</v>
      </c>
      <c r="Q4583" s="242" t="s">
        <v>8494</v>
      </c>
    </row>
    <row r="4584" spans="1:17">
      <c r="A4584" s="242" t="s">
        <v>17911</v>
      </c>
      <c r="B4584" s="242" t="s">
        <v>14362</v>
      </c>
      <c r="C4584" s="242" t="s">
        <v>17912</v>
      </c>
      <c r="D4584" s="242"/>
      <c r="E4584" s="242" t="s">
        <v>14130</v>
      </c>
      <c r="F4584" s="242" t="s">
        <v>4742</v>
      </c>
      <c r="G4584" s="240">
        <v>60</v>
      </c>
      <c r="H4584" s="241">
        <v>0</v>
      </c>
      <c r="I4584" s="242" t="s">
        <v>4780</v>
      </c>
      <c r="J4584" s="242" t="s">
        <v>4781</v>
      </c>
      <c r="K4584" s="242" t="s">
        <v>4729</v>
      </c>
      <c r="L4584" s="242" t="s">
        <v>4730</v>
      </c>
      <c r="M4584" s="242" t="s">
        <v>4816</v>
      </c>
      <c r="N4584" s="242"/>
      <c r="O4584" s="242" t="s">
        <v>18819</v>
      </c>
      <c r="P4584" s="242" t="s">
        <v>14128</v>
      </c>
      <c r="Q4584" s="242" t="s">
        <v>4733</v>
      </c>
    </row>
    <row r="4585" spans="1:17">
      <c r="A4585" s="242" t="s">
        <v>17913</v>
      </c>
      <c r="B4585" s="242" t="s">
        <v>14368</v>
      </c>
      <c r="C4585" s="242" t="s">
        <v>17914</v>
      </c>
      <c r="D4585" s="242" t="s">
        <v>4742</v>
      </c>
      <c r="E4585" s="242" t="s">
        <v>14150</v>
      </c>
      <c r="F4585" s="242"/>
      <c r="G4585" s="240">
        <v>60</v>
      </c>
      <c r="H4585" s="241">
        <v>0</v>
      </c>
      <c r="I4585" s="242" t="s">
        <v>9474</v>
      </c>
      <c r="J4585" s="242" t="s">
        <v>9475</v>
      </c>
      <c r="K4585" s="242" t="s">
        <v>4729</v>
      </c>
      <c r="L4585" s="242" t="s">
        <v>4832</v>
      </c>
      <c r="M4585" s="242" t="s">
        <v>6018</v>
      </c>
      <c r="N4585" s="242"/>
      <c r="O4585" s="242" t="s">
        <v>18819</v>
      </c>
      <c r="P4585" s="242" t="s">
        <v>14128</v>
      </c>
      <c r="Q4585" s="242" t="s">
        <v>8494</v>
      </c>
    </row>
    <row r="4586" spans="1:17">
      <c r="A4586" s="242" t="s">
        <v>17915</v>
      </c>
      <c r="B4586" s="242" t="s">
        <v>14368</v>
      </c>
      <c r="C4586" s="242" t="s">
        <v>17916</v>
      </c>
      <c r="D4586" s="242" t="s">
        <v>4742</v>
      </c>
      <c r="E4586" s="242" t="s">
        <v>14150</v>
      </c>
      <c r="F4586" s="242"/>
      <c r="G4586" s="240">
        <v>60</v>
      </c>
      <c r="H4586" s="241">
        <v>0</v>
      </c>
      <c r="I4586" s="242" t="s">
        <v>4842</v>
      </c>
      <c r="J4586" s="242" t="s">
        <v>4843</v>
      </c>
      <c r="K4586" s="242" t="s">
        <v>4729</v>
      </c>
      <c r="L4586" s="242" t="s">
        <v>4832</v>
      </c>
      <c r="M4586" s="242" t="s">
        <v>5325</v>
      </c>
      <c r="N4586" s="242"/>
      <c r="O4586" s="242" t="s">
        <v>18819</v>
      </c>
      <c r="P4586" s="242" t="s">
        <v>14128</v>
      </c>
      <c r="Q4586" s="242" t="s">
        <v>8494</v>
      </c>
    </row>
    <row r="4587" spans="1:17">
      <c r="A4587" s="242" t="s">
        <v>17917</v>
      </c>
      <c r="B4587" s="242" t="s">
        <v>14368</v>
      </c>
      <c r="C4587" s="242" t="s">
        <v>17918</v>
      </c>
      <c r="D4587" s="242" t="s">
        <v>4742</v>
      </c>
      <c r="E4587" s="242" t="s">
        <v>14150</v>
      </c>
      <c r="F4587" s="242"/>
      <c r="G4587" s="240">
        <v>60</v>
      </c>
      <c r="H4587" s="241">
        <v>0</v>
      </c>
      <c r="I4587" s="242" t="s">
        <v>4830</v>
      </c>
      <c r="J4587" s="242" t="s">
        <v>4831</v>
      </c>
      <c r="K4587" s="242" t="s">
        <v>4729</v>
      </c>
      <c r="L4587" s="242" t="s">
        <v>4832</v>
      </c>
      <c r="M4587" s="242" t="s">
        <v>5283</v>
      </c>
      <c r="N4587" s="242"/>
      <c r="O4587" s="242" t="s">
        <v>18819</v>
      </c>
      <c r="P4587" s="242" t="s">
        <v>14128</v>
      </c>
      <c r="Q4587" s="242" t="s">
        <v>8494</v>
      </c>
    </row>
    <row r="4588" spans="1:17">
      <c r="A4588" s="242" t="s">
        <v>17919</v>
      </c>
      <c r="B4588" s="242" t="s">
        <v>14365</v>
      </c>
      <c r="C4588" s="242" t="s">
        <v>17920</v>
      </c>
      <c r="D4588" s="242" t="s">
        <v>4742</v>
      </c>
      <c r="E4588" s="242" t="s">
        <v>14150</v>
      </c>
      <c r="F4588" s="242"/>
      <c r="G4588" s="240">
        <v>60</v>
      </c>
      <c r="H4588" s="241">
        <v>0</v>
      </c>
      <c r="I4588" s="242" t="s">
        <v>9474</v>
      </c>
      <c r="J4588" s="242" t="s">
        <v>9475</v>
      </c>
      <c r="K4588" s="242" t="s">
        <v>4729</v>
      </c>
      <c r="L4588" s="242" t="s">
        <v>4832</v>
      </c>
      <c r="M4588" s="242" t="s">
        <v>9226</v>
      </c>
      <c r="N4588" s="242"/>
      <c r="O4588" s="242" t="s">
        <v>18819</v>
      </c>
      <c r="P4588" s="242" t="s">
        <v>14128</v>
      </c>
      <c r="Q4588" s="242" t="s">
        <v>8494</v>
      </c>
    </row>
    <row r="4589" spans="1:17">
      <c r="A4589" s="242" t="s">
        <v>17921</v>
      </c>
      <c r="B4589" s="242" t="s">
        <v>14368</v>
      </c>
      <c r="C4589" s="242" t="s">
        <v>17922</v>
      </c>
      <c r="D4589" s="242" t="s">
        <v>4742</v>
      </c>
      <c r="E4589" s="242" t="s">
        <v>14150</v>
      </c>
      <c r="F4589" s="242"/>
      <c r="G4589" s="240">
        <v>60</v>
      </c>
      <c r="H4589" s="241">
        <v>0</v>
      </c>
      <c r="I4589" s="242" t="s">
        <v>4830</v>
      </c>
      <c r="J4589" s="242" t="s">
        <v>4831</v>
      </c>
      <c r="K4589" s="242" t="s">
        <v>4729</v>
      </c>
      <c r="L4589" s="242" t="s">
        <v>4832</v>
      </c>
      <c r="M4589" s="242" t="s">
        <v>5158</v>
      </c>
      <c r="N4589" s="242"/>
      <c r="O4589" s="242" t="s">
        <v>18819</v>
      </c>
      <c r="P4589" s="242" t="s">
        <v>14128</v>
      </c>
      <c r="Q4589" s="242" t="s">
        <v>8494</v>
      </c>
    </row>
    <row r="4590" spans="1:17">
      <c r="A4590" s="242" t="s">
        <v>17923</v>
      </c>
      <c r="B4590" s="242" t="s">
        <v>14365</v>
      </c>
      <c r="C4590" s="242" t="s">
        <v>17924</v>
      </c>
      <c r="D4590" s="242" t="s">
        <v>4742</v>
      </c>
      <c r="E4590" s="242" t="s">
        <v>14150</v>
      </c>
      <c r="F4590" s="242"/>
      <c r="G4590" s="240">
        <v>60</v>
      </c>
      <c r="H4590" s="241">
        <v>0</v>
      </c>
      <c r="I4590" s="242" t="s">
        <v>4842</v>
      </c>
      <c r="J4590" s="242" t="s">
        <v>4843</v>
      </c>
      <c r="K4590" s="242" t="s">
        <v>4729</v>
      </c>
      <c r="L4590" s="242" t="s">
        <v>4832</v>
      </c>
      <c r="M4590" s="242" t="s">
        <v>15489</v>
      </c>
      <c r="N4590" s="242"/>
      <c r="O4590" s="242" t="s">
        <v>18819</v>
      </c>
      <c r="P4590" s="242" t="s">
        <v>14128</v>
      </c>
      <c r="Q4590" s="242" t="s">
        <v>8494</v>
      </c>
    </row>
    <row r="4591" spans="1:17">
      <c r="A4591" s="242" t="s">
        <v>17925</v>
      </c>
      <c r="B4591" s="242" t="s">
        <v>14368</v>
      </c>
      <c r="C4591" s="242" t="s">
        <v>17926</v>
      </c>
      <c r="D4591" s="242" t="s">
        <v>4742</v>
      </c>
      <c r="E4591" s="242" t="s">
        <v>14150</v>
      </c>
      <c r="F4591" s="242"/>
      <c r="G4591" s="240">
        <v>60</v>
      </c>
      <c r="H4591" s="241">
        <v>0</v>
      </c>
      <c r="I4591" s="242" t="s">
        <v>9474</v>
      </c>
      <c r="J4591" s="242" t="s">
        <v>9475</v>
      </c>
      <c r="K4591" s="242" t="s">
        <v>4729</v>
      </c>
      <c r="L4591" s="242" t="s">
        <v>4832</v>
      </c>
      <c r="M4591" s="242" t="s">
        <v>5212</v>
      </c>
      <c r="N4591" s="242"/>
      <c r="O4591" s="242" t="s">
        <v>18819</v>
      </c>
      <c r="P4591" s="242" t="s">
        <v>14128</v>
      </c>
      <c r="Q4591" s="242" t="s">
        <v>8494</v>
      </c>
    </row>
    <row r="4592" spans="1:17">
      <c r="A4592" s="242" t="s">
        <v>17927</v>
      </c>
      <c r="B4592" s="242" t="s">
        <v>14368</v>
      </c>
      <c r="C4592" s="242" t="s">
        <v>17928</v>
      </c>
      <c r="D4592" s="242" t="s">
        <v>4742</v>
      </c>
      <c r="E4592" s="242" t="s">
        <v>14150</v>
      </c>
      <c r="F4592" s="242"/>
      <c r="G4592" s="240">
        <v>60</v>
      </c>
      <c r="H4592" s="241">
        <v>0</v>
      </c>
      <c r="I4592" s="242" t="s">
        <v>4842</v>
      </c>
      <c r="J4592" s="242" t="s">
        <v>4843</v>
      </c>
      <c r="K4592" s="242" t="s">
        <v>4729</v>
      </c>
      <c r="L4592" s="242" t="s">
        <v>4832</v>
      </c>
      <c r="M4592" s="242" t="s">
        <v>5325</v>
      </c>
      <c r="N4592" s="242"/>
      <c r="O4592" s="242" t="s">
        <v>18819</v>
      </c>
      <c r="P4592" s="242" t="s">
        <v>14128</v>
      </c>
      <c r="Q4592" s="242" t="s">
        <v>8494</v>
      </c>
    </row>
    <row r="4593" spans="1:17">
      <c r="A4593" s="242" t="s">
        <v>17929</v>
      </c>
      <c r="B4593" s="242" t="s">
        <v>14362</v>
      </c>
      <c r="C4593" s="242" t="s">
        <v>17930</v>
      </c>
      <c r="D4593" s="242"/>
      <c r="E4593" s="242" t="s">
        <v>14130</v>
      </c>
      <c r="F4593" s="242" t="s">
        <v>4742</v>
      </c>
      <c r="G4593" s="240">
        <v>60</v>
      </c>
      <c r="H4593" s="241">
        <v>0</v>
      </c>
      <c r="I4593" s="242" t="s">
        <v>4808</v>
      </c>
      <c r="J4593" s="242" t="s">
        <v>4809</v>
      </c>
      <c r="K4593" s="242" t="s">
        <v>4729</v>
      </c>
      <c r="L4593" s="242" t="s">
        <v>4730</v>
      </c>
      <c r="M4593" s="242" t="s">
        <v>4810</v>
      </c>
      <c r="N4593" s="242"/>
      <c r="O4593" s="242" t="s">
        <v>18819</v>
      </c>
      <c r="P4593" s="242" t="s">
        <v>14128</v>
      </c>
      <c r="Q4593" s="242" t="s">
        <v>4733</v>
      </c>
    </row>
    <row r="4594" spans="1:17">
      <c r="A4594" s="242" t="s">
        <v>17931</v>
      </c>
      <c r="B4594" s="242" t="s">
        <v>14362</v>
      </c>
      <c r="C4594" s="242" t="s">
        <v>17932</v>
      </c>
      <c r="D4594" s="242"/>
      <c r="E4594" s="242" t="s">
        <v>14130</v>
      </c>
      <c r="F4594" s="242" t="s">
        <v>4742</v>
      </c>
      <c r="G4594" s="240">
        <v>60</v>
      </c>
      <c r="H4594" s="241">
        <v>0</v>
      </c>
      <c r="I4594" s="242" t="s">
        <v>4780</v>
      </c>
      <c r="J4594" s="242" t="s">
        <v>4781</v>
      </c>
      <c r="K4594" s="242" t="s">
        <v>4729</v>
      </c>
      <c r="L4594" s="242" t="s">
        <v>4730</v>
      </c>
      <c r="M4594" s="242" t="s">
        <v>4822</v>
      </c>
      <c r="N4594" s="242"/>
      <c r="O4594" s="242" t="s">
        <v>18819</v>
      </c>
      <c r="P4594" s="242" t="s">
        <v>14128</v>
      </c>
      <c r="Q4594" s="242" t="s">
        <v>4733</v>
      </c>
    </row>
    <row r="4595" spans="1:17">
      <c r="A4595" s="242" t="s">
        <v>17933</v>
      </c>
      <c r="B4595" s="242" t="s">
        <v>14368</v>
      </c>
      <c r="C4595" s="242" t="s">
        <v>17934</v>
      </c>
      <c r="D4595" s="242" t="s">
        <v>4742</v>
      </c>
      <c r="E4595" s="242" t="s">
        <v>15142</v>
      </c>
      <c r="F4595" s="242"/>
      <c r="G4595" s="240">
        <v>60</v>
      </c>
      <c r="H4595" s="241">
        <v>0</v>
      </c>
      <c r="I4595" s="242" t="s">
        <v>4830</v>
      </c>
      <c r="J4595" s="242" t="s">
        <v>4831</v>
      </c>
      <c r="K4595" s="242" t="s">
        <v>4729</v>
      </c>
      <c r="L4595" s="242" t="s">
        <v>4832</v>
      </c>
      <c r="M4595" s="242" t="s">
        <v>10967</v>
      </c>
      <c r="N4595" s="242"/>
      <c r="O4595" s="242" t="s">
        <v>18819</v>
      </c>
      <c r="P4595" s="242" t="s">
        <v>14128</v>
      </c>
      <c r="Q4595" s="242" t="s">
        <v>8494</v>
      </c>
    </row>
    <row r="4596" spans="1:17">
      <c r="A4596" s="242" t="s">
        <v>17935</v>
      </c>
      <c r="B4596" s="242" t="s">
        <v>14362</v>
      </c>
      <c r="C4596" s="242" t="s">
        <v>17936</v>
      </c>
      <c r="D4596" s="242"/>
      <c r="E4596" s="242" t="s">
        <v>14130</v>
      </c>
      <c r="F4596" s="242" t="s">
        <v>4742</v>
      </c>
      <c r="G4596" s="240">
        <v>60</v>
      </c>
      <c r="H4596" s="241">
        <v>0</v>
      </c>
      <c r="I4596" s="242" t="s">
        <v>4808</v>
      </c>
      <c r="J4596" s="242" t="s">
        <v>4809</v>
      </c>
      <c r="K4596" s="242" t="s">
        <v>4729</v>
      </c>
      <c r="L4596" s="242" t="s">
        <v>4730</v>
      </c>
      <c r="M4596" s="242" t="s">
        <v>7593</v>
      </c>
      <c r="N4596" s="242"/>
      <c r="O4596" s="242" t="s">
        <v>18819</v>
      </c>
      <c r="P4596" s="242" t="s">
        <v>14128</v>
      </c>
      <c r="Q4596" s="242" t="s">
        <v>4733</v>
      </c>
    </row>
    <row r="4597" spans="1:17">
      <c r="A4597" s="242" t="s">
        <v>17937</v>
      </c>
      <c r="B4597" s="242" t="s">
        <v>14362</v>
      </c>
      <c r="C4597" s="242" t="s">
        <v>17938</v>
      </c>
      <c r="D4597" s="242"/>
      <c r="E4597" s="242" t="s">
        <v>14130</v>
      </c>
      <c r="F4597" s="242" t="s">
        <v>4742</v>
      </c>
      <c r="G4597" s="240">
        <v>60</v>
      </c>
      <c r="H4597" s="241">
        <v>0</v>
      </c>
      <c r="I4597" s="242" t="s">
        <v>4780</v>
      </c>
      <c r="J4597" s="242" t="s">
        <v>4781</v>
      </c>
      <c r="K4597" s="242" t="s">
        <v>4729</v>
      </c>
      <c r="L4597" s="242" t="s">
        <v>4730</v>
      </c>
      <c r="M4597" s="242" t="s">
        <v>4816</v>
      </c>
      <c r="N4597" s="242"/>
      <c r="O4597" s="242" t="s">
        <v>18819</v>
      </c>
      <c r="P4597" s="242" t="s">
        <v>14128</v>
      </c>
      <c r="Q4597" s="242" t="s">
        <v>4733</v>
      </c>
    </row>
    <row r="4598" spans="1:17">
      <c r="A4598" s="242" t="s">
        <v>17939</v>
      </c>
      <c r="B4598" s="242" t="s">
        <v>14368</v>
      </c>
      <c r="C4598" s="242" t="s">
        <v>17940</v>
      </c>
      <c r="D4598" s="242" t="s">
        <v>4742</v>
      </c>
      <c r="E4598" s="242" t="s">
        <v>14150</v>
      </c>
      <c r="F4598" s="242"/>
      <c r="G4598" s="240">
        <v>60</v>
      </c>
      <c r="H4598" s="241">
        <v>0</v>
      </c>
      <c r="I4598" s="242" t="s">
        <v>4830</v>
      </c>
      <c r="J4598" s="242" t="s">
        <v>4831</v>
      </c>
      <c r="K4598" s="242" t="s">
        <v>4729</v>
      </c>
      <c r="L4598" s="242" t="s">
        <v>4832</v>
      </c>
      <c r="M4598" s="242" t="s">
        <v>5158</v>
      </c>
      <c r="N4598" s="242"/>
      <c r="O4598" s="242" t="s">
        <v>18819</v>
      </c>
      <c r="P4598" s="242" t="s">
        <v>14128</v>
      </c>
      <c r="Q4598" s="242" t="s">
        <v>8494</v>
      </c>
    </row>
    <row r="4599" spans="1:17">
      <c r="A4599" s="242" t="s">
        <v>17941</v>
      </c>
      <c r="B4599" s="242" t="s">
        <v>14368</v>
      </c>
      <c r="C4599" s="242" t="s">
        <v>17942</v>
      </c>
      <c r="D4599" s="242" t="s">
        <v>4742</v>
      </c>
      <c r="E4599" s="242" t="s">
        <v>15142</v>
      </c>
      <c r="F4599" s="242"/>
      <c r="G4599" s="240">
        <v>60</v>
      </c>
      <c r="H4599" s="241">
        <v>0</v>
      </c>
      <c r="I4599" s="242" t="s">
        <v>4830</v>
      </c>
      <c r="J4599" s="242" t="s">
        <v>4831</v>
      </c>
      <c r="K4599" s="242" t="s">
        <v>4729</v>
      </c>
      <c r="L4599" s="242" t="s">
        <v>4832</v>
      </c>
      <c r="M4599" s="242" t="s">
        <v>10967</v>
      </c>
      <c r="N4599" s="242"/>
      <c r="O4599" s="242" t="s">
        <v>18819</v>
      </c>
      <c r="P4599" s="242" t="s">
        <v>14128</v>
      </c>
      <c r="Q4599" s="242" t="s">
        <v>8494</v>
      </c>
    </row>
    <row r="4600" spans="1:17">
      <c r="A4600" s="242" t="s">
        <v>17943</v>
      </c>
      <c r="B4600" s="242" t="s">
        <v>14362</v>
      </c>
      <c r="C4600" s="242" t="s">
        <v>17944</v>
      </c>
      <c r="D4600" s="242"/>
      <c r="E4600" s="242" t="s">
        <v>14130</v>
      </c>
      <c r="F4600" s="242" t="s">
        <v>4742</v>
      </c>
      <c r="G4600" s="240">
        <v>60</v>
      </c>
      <c r="H4600" s="241">
        <v>0</v>
      </c>
      <c r="I4600" s="242" t="s">
        <v>4931</v>
      </c>
      <c r="J4600" s="242" t="s">
        <v>4932</v>
      </c>
      <c r="K4600" s="242" t="s">
        <v>4729</v>
      </c>
      <c r="L4600" s="242" t="s">
        <v>4730</v>
      </c>
      <c r="M4600" s="242" t="s">
        <v>4937</v>
      </c>
      <c r="N4600" s="242"/>
      <c r="O4600" s="242" t="s">
        <v>18819</v>
      </c>
      <c r="P4600" s="242" t="s">
        <v>14128</v>
      </c>
      <c r="Q4600" s="242" t="s">
        <v>4733</v>
      </c>
    </row>
    <row r="4601" spans="1:17">
      <c r="A4601" s="242" t="s">
        <v>17945</v>
      </c>
      <c r="B4601" s="242" t="s">
        <v>14388</v>
      </c>
      <c r="C4601" s="242" t="s">
        <v>17946</v>
      </c>
      <c r="D4601" s="242"/>
      <c r="E4601" s="242" t="s">
        <v>14130</v>
      </c>
      <c r="F4601" s="242" t="s">
        <v>4742</v>
      </c>
      <c r="G4601" s="240">
        <v>60</v>
      </c>
      <c r="H4601" s="241">
        <v>0</v>
      </c>
      <c r="I4601" s="242" t="s">
        <v>4808</v>
      </c>
      <c r="J4601" s="242" t="s">
        <v>4809</v>
      </c>
      <c r="K4601" s="242" t="s">
        <v>4729</v>
      </c>
      <c r="L4601" s="242" t="s">
        <v>4730</v>
      </c>
      <c r="M4601" s="242" t="s">
        <v>4731</v>
      </c>
      <c r="N4601" s="242"/>
      <c r="O4601" s="242" t="s">
        <v>18819</v>
      </c>
      <c r="P4601" s="242" t="s">
        <v>14128</v>
      </c>
      <c r="Q4601" s="242" t="s">
        <v>4733</v>
      </c>
    </row>
    <row r="4602" spans="1:17">
      <c r="A4602" s="242" t="s">
        <v>17947</v>
      </c>
      <c r="B4602" s="242" t="s">
        <v>14388</v>
      </c>
      <c r="C4602" s="242" t="s">
        <v>17948</v>
      </c>
      <c r="D4602" s="242"/>
      <c r="E4602" s="242" t="s">
        <v>14130</v>
      </c>
      <c r="F4602" s="242" t="s">
        <v>4742</v>
      </c>
      <c r="G4602" s="240">
        <v>60</v>
      </c>
      <c r="H4602" s="241">
        <v>0</v>
      </c>
      <c r="I4602" s="242" t="s">
        <v>4747</v>
      </c>
      <c r="J4602" s="242" t="s">
        <v>4748</v>
      </c>
      <c r="K4602" s="242" t="s">
        <v>4729</v>
      </c>
      <c r="L4602" s="242" t="s">
        <v>4730</v>
      </c>
      <c r="M4602" s="242" t="s">
        <v>4926</v>
      </c>
      <c r="N4602" s="242" t="s">
        <v>7354</v>
      </c>
      <c r="O4602" s="242" t="s">
        <v>18819</v>
      </c>
      <c r="P4602" s="242" t="s">
        <v>14128</v>
      </c>
      <c r="Q4602" s="242" t="s">
        <v>4733</v>
      </c>
    </row>
    <row r="4603" spans="1:17">
      <c r="A4603" s="242" t="s">
        <v>17949</v>
      </c>
      <c r="B4603" s="242" t="s">
        <v>14362</v>
      </c>
      <c r="C4603" s="242" t="s">
        <v>17950</v>
      </c>
      <c r="D4603" s="242"/>
      <c r="E4603" s="242" t="s">
        <v>14130</v>
      </c>
      <c r="F4603" s="242" t="s">
        <v>4742</v>
      </c>
      <c r="G4603" s="240">
        <v>60</v>
      </c>
      <c r="H4603" s="241">
        <v>0</v>
      </c>
      <c r="I4603" s="242" t="s">
        <v>4808</v>
      </c>
      <c r="J4603" s="242" t="s">
        <v>4809</v>
      </c>
      <c r="K4603" s="242" t="s">
        <v>4729</v>
      </c>
      <c r="L4603" s="242" t="s">
        <v>4730</v>
      </c>
      <c r="M4603" s="242" t="s">
        <v>5113</v>
      </c>
      <c r="N4603" s="242"/>
      <c r="O4603" s="242" t="s">
        <v>18819</v>
      </c>
      <c r="P4603" s="242" t="s">
        <v>14128</v>
      </c>
      <c r="Q4603" s="242" t="s">
        <v>4733</v>
      </c>
    </row>
    <row r="4604" spans="1:17">
      <c r="A4604" s="242" t="s">
        <v>17951</v>
      </c>
      <c r="B4604" s="242" t="s">
        <v>14362</v>
      </c>
      <c r="C4604" s="242" t="s">
        <v>17952</v>
      </c>
      <c r="D4604" s="242"/>
      <c r="E4604" s="242" t="s">
        <v>14130</v>
      </c>
      <c r="F4604" s="242" t="s">
        <v>4742</v>
      </c>
      <c r="G4604" s="240">
        <v>60</v>
      </c>
      <c r="H4604" s="241">
        <v>0</v>
      </c>
      <c r="I4604" s="242" t="s">
        <v>4747</v>
      </c>
      <c r="J4604" s="242" t="s">
        <v>4748</v>
      </c>
      <c r="K4604" s="242" t="s">
        <v>4729</v>
      </c>
      <c r="L4604" s="242" t="s">
        <v>4730</v>
      </c>
      <c r="M4604" s="242" t="s">
        <v>4908</v>
      </c>
      <c r="N4604" s="242" t="s">
        <v>9731</v>
      </c>
      <c r="O4604" s="242" t="s">
        <v>18819</v>
      </c>
      <c r="P4604" s="242" t="s">
        <v>14128</v>
      </c>
      <c r="Q4604" s="242" t="s">
        <v>4733</v>
      </c>
    </row>
    <row r="4605" spans="1:17">
      <c r="A4605" s="242" t="s">
        <v>17953</v>
      </c>
      <c r="B4605" s="242" t="s">
        <v>14365</v>
      </c>
      <c r="C4605" s="242" t="s">
        <v>17954</v>
      </c>
      <c r="D4605" s="242" t="s">
        <v>4742</v>
      </c>
      <c r="E4605" s="242" t="s">
        <v>14150</v>
      </c>
      <c r="F4605" s="242"/>
      <c r="G4605" s="240">
        <v>60</v>
      </c>
      <c r="H4605" s="241">
        <v>0</v>
      </c>
      <c r="I4605" s="242" t="s">
        <v>4842</v>
      </c>
      <c r="J4605" s="242" t="s">
        <v>4843</v>
      </c>
      <c r="K4605" s="242" t="s">
        <v>4729</v>
      </c>
      <c r="L4605" s="242" t="s">
        <v>4832</v>
      </c>
      <c r="M4605" s="242" t="s">
        <v>5325</v>
      </c>
      <c r="N4605" s="242"/>
      <c r="O4605" s="242" t="s">
        <v>18819</v>
      </c>
      <c r="P4605" s="242" t="s">
        <v>14128</v>
      </c>
      <c r="Q4605" s="242" t="s">
        <v>8494</v>
      </c>
    </row>
    <row r="4606" spans="1:17">
      <c r="A4606" s="242" t="s">
        <v>17955</v>
      </c>
      <c r="B4606" s="242" t="s">
        <v>14368</v>
      </c>
      <c r="C4606" s="242" t="s">
        <v>17956</v>
      </c>
      <c r="D4606" s="242" t="s">
        <v>4742</v>
      </c>
      <c r="E4606" s="242" t="s">
        <v>15142</v>
      </c>
      <c r="F4606" s="242"/>
      <c r="G4606" s="240">
        <v>60</v>
      </c>
      <c r="H4606" s="241">
        <v>0</v>
      </c>
      <c r="I4606" s="242" t="s">
        <v>4830</v>
      </c>
      <c r="J4606" s="242" t="s">
        <v>4831</v>
      </c>
      <c r="K4606" s="242" t="s">
        <v>4729</v>
      </c>
      <c r="L4606" s="242" t="s">
        <v>4832</v>
      </c>
      <c r="M4606" s="242" t="s">
        <v>10967</v>
      </c>
      <c r="N4606" s="242"/>
      <c r="O4606" s="242" t="s">
        <v>18819</v>
      </c>
      <c r="P4606" s="242" t="s">
        <v>14128</v>
      </c>
      <c r="Q4606" s="242" t="s">
        <v>8494</v>
      </c>
    </row>
    <row r="4607" spans="1:17">
      <c r="A4607" s="242" t="s">
        <v>17957</v>
      </c>
      <c r="B4607" s="242" t="s">
        <v>14368</v>
      </c>
      <c r="C4607" s="242" t="s">
        <v>17958</v>
      </c>
      <c r="D4607" s="242" t="s">
        <v>4742</v>
      </c>
      <c r="E4607" s="242" t="s">
        <v>14150</v>
      </c>
      <c r="F4607" s="242"/>
      <c r="G4607" s="240">
        <v>60</v>
      </c>
      <c r="H4607" s="241">
        <v>0</v>
      </c>
      <c r="I4607" s="242" t="s">
        <v>4842</v>
      </c>
      <c r="J4607" s="242" t="s">
        <v>4843</v>
      </c>
      <c r="K4607" s="242" t="s">
        <v>4729</v>
      </c>
      <c r="L4607" s="242" t="s">
        <v>4832</v>
      </c>
      <c r="M4607" s="242" t="s">
        <v>5194</v>
      </c>
      <c r="N4607" s="242"/>
      <c r="O4607" s="242" t="s">
        <v>18819</v>
      </c>
      <c r="P4607" s="242" t="s">
        <v>14128</v>
      </c>
      <c r="Q4607" s="242" t="s">
        <v>8494</v>
      </c>
    </row>
    <row r="4608" spans="1:17">
      <c r="A4608" s="242" t="s">
        <v>17959</v>
      </c>
      <c r="B4608" s="242" t="s">
        <v>14362</v>
      </c>
      <c r="C4608" s="242" t="s">
        <v>17960</v>
      </c>
      <c r="D4608" s="242"/>
      <c r="E4608" s="242" t="s">
        <v>14130</v>
      </c>
      <c r="F4608" s="242" t="s">
        <v>4742</v>
      </c>
      <c r="G4608" s="240">
        <v>60</v>
      </c>
      <c r="H4608" s="241">
        <v>0</v>
      </c>
      <c r="I4608" s="242" t="s">
        <v>4808</v>
      </c>
      <c r="J4608" s="242" t="s">
        <v>4809</v>
      </c>
      <c r="K4608" s="242" t="s">
        <v>4729</v>
      </c>
      <c r="L4608" s="242" t="s">
        <v>4730</v>
      </c>
      <c r="M4608" s="242" t="s">
        <v>5113</v>
      </c>
      <c r="N4608" s="242"/>
      <c r="O4608" s="242" t="s">
        <v>18819</v>
      </c>
      <c r="P4608" s="242" t="s">
        <v>14128</v>
      </c>
      <c r="Q4608" s="242" t="s">
        <v>4733</v>
      </c>
    </row>
    <row r="4609" spans="1:17">
      <c r="A4609" s="242" t="s">
        <v>17961</v>
      </c>
      <c r="B4609" s="242" t="s">
        <v>14362</v>
      </c>
      <c r="C4609" s="242" t="s">
        <v>17962</v>
      </c>
      <c r="D4609" s="242"/>
      <c r="E4609" s="242" t="s">
        <v>14130</v>
      </c>
      <c r="F4609" s="242" t="s">
        <v>4742</v>
      </c>
      <c r="G4609" s="240">
        <v>60</v>
      </c>
      <c r="H4609" s="241">
        <v>0</v>
      </c>
      <c r="I4609" s="242" t="s">
        <v>4931</v>
      </c>
      <c r="J4609" s="242" t="s">
        <v>4932</v>
      </c>
      <c r="K4609" s="242" t="s">
        <v>4729</v>
      </c>
      <c r="L4609" s="242" t="s">
        <v>4730</v>
      </c>
      <c r="M4609" s="242" t="s">
        <v>5113</v>
      </c>
      <c r="N4609" s="242"/>
      <c r="O4609" s="242" t="s">
        <v>18819</v>
      </c>
      <c r="P4609" s="242" t="s">
        <v>14128</v>
      </c>
      <c r="Q4609" s="242" t="s">
        <v>4733</v>
      </c>
    </row>
    <row r="4610" spans="1:17">
      <c r="A4610" s="242" t="s">
        <v>17963</v>
      </c>
      <c r="B4610" s="242" t="s">
        <v>14362</v>
      </c>
      <c r="C4610" s="242" t="s">
        <v>17964</v>
      </c>
      <c r="D4610" s="242"/>
      <c r="E4610" s="242" t="s">
        <v>14130</v>
      </c>
      <c r="F4610" s="242" t="s">
        <v>4742</v>
      </c>
      <c r="G4610" s="240">
        <v>60</v>
      </c>
      <c r="H4610" s="241">
        <v>0</v>
      </c>
      <c r="I4610" s="242" t="s">
        <v>4780</v>
      </c>
      <c r="J4610" s="242" t="s">
        <v>4781</v>
      </c>
      <c r="K4610" s="242" t="s">
        <v>4729</v>
      </c>
      <c r="L4610" s="242" t="s">
        <v>4730</v>
      </c>
      <c r="M4610" s="242" t="s">
        <v>4816</v>
      </c>
      <c r="N4610" s="242"/>
      <c r="O4610" s="242" t="s">
        <v>18819</v>
      </c>
      <c r="P4610" s="242" t="s">
        <v>14128</v>
      </c>
      <c r="Q4610" s="242" t="s">
        <v>4733</v>
      </c>
    </row>
    <row r="4611" spans="1:17">
      <c r="A4611" s="242" t="s">
        <v>17965</v>
      </c>
      <c r="B4611" s="242" t="s">
        <v>14362</v>
      </c>
      <c r="C4611" s="242" t="s">
        <v>17966</v>
      </c>
      <c r="D4611" s="242"/>
      <c r="E4611" s="242" t="s">
        <v>14130</v>
      </c>
      <c r="F4611" s="242" t="s">
        <v>4742</v>
      </c>
      <c r="G4611" s="240">
        <v>60</v>
      </c>
      <c r="H4611" s="241">
        <v>0</v>
      </c>
      <c r="I4611" s="242" t="s">
        <v>4808</v>
      </c>
      <c r="J4611" s="242" t="s">
        <v>4809</v>
      </c>
      <c r="K4611" s="242" t="s">
        <v>4729</v>
      </c>
      <c r="L4611" s="242" t="s">
        <v>4730</v>
      </c>
      <c r="M4611" s="242" t="s">
        <v>4810</v>
      </c>
      <c r="N4611" s="242"/>
      <c r="O4611" s="242" t="s">
        <v>18819</v>
      </c>
      <c r="P4611" s="242" t="s">
        <v>14128</v>
      </c>
      <c r="Q4611" s="242" t="s">
        <v>4733</v>
      </c>
    </row>
    <row r="4612" spans="1:17">
      <c r="A4612" s="242" t="s">
        <v>17967</v>
      </c>
      <c r="B4612" s="242" t="s">
        <v>14362</v>
      </c>
      <c r="C4612" s="242" t="s">
        <v>17968</v>
      </c>
      <c r="D4612" s="242"/>
      <c r="E4612" s="242" t="s">
        <v>14130</v>
      </c>
      <c r="F4612" s="242" t="s">
        <v>4742</v>
      </c>
      <c r="G4612" s="240">
        <v>60</v>
      </c>
      <c r="H4612" s="241">
        <v>0</v>
      </c>
      <c r="I4612" s="242" t="s">
        <v>4780</v>
      </c>
      <c r="J4612" s="242" t="s">
        <v>4781</v>
      </c>
      <c r="K4612" s="242" t="s">
        <v>4729</v>
      </c>
      <c r="L4612" s="242" t="s">
        <v>4730</v>
      </c>
      <c r="M4612" s="242" t="s">
        <v>4872</v>
      </c>
      <c r="N4612" s="242"/>
      <c r="O4612" s="242" t="s">
        <v>18819</v>
      </c>
      <c r="P4612" s="242" t="s">
        <v>14128</v>
      </c>
      <c r="Q4612" s="242" t="s">
        <v>4733</v>
      </c>
    </row>
    <row r="4613" spans="1:17">
      <c r="A4613" s="242" t="s">
        <v>17969</v>
      </c>
      <c r="B4613" s="242" t="s">
        <v>14922</v>
      </c>
      <c r="C4613" s="242" t="s">
        <v>17970</v>
      </c>
      <c r="D4613" s="242"/>
      <c r="E4613" s="242" t="s">
        <v>14130</v>
      </c>
      <c r="F4613" s="242" t="s">
        <v>4742</v>
      </c>
      <c r="G4613" s="240">
        <v>60</v>
      </c>
      <c r="H4613" s="241">
        <v>0</v>
      </c>
      <c r="I4613" s="242" t="s">
        <v>4738</v>
      </c>
      <c r="J4613" s="242" t="s">
        <v>4739</v>
      </c>
      <c r="K4613" s="242" t="s">
        <v>4729</v>
      </c>
      <c r="L4613" s="242" t="s">
        <v>4730</v>
      </c>
      <c r="M4613" s="242" t="s">
        <v>4740</v>
      </c>
      <c r="N4613" s="242" t="s">
        <v>8480</v>
      </c>
      <c r="O4613" s="242" t="s">
        <v>18819</v>
      </c>
      <c r="P4613" s="242" t="s">
        <v>14128</v>
      </c>
      <c r="Q4613" s="242" t="s">
        <v>4733</v>
      </c>
    </row>
    <row r="4614" spans="1:17">
      <c r="A4614" s="242" t="s">
        <v>17971</v>
      </c>
      <c r="B4614" s="242" t="s">
        <v>14368</v>
      </c>
      <c r="C4614" s="242" t="s">
        <v>17972</v>
      </c>
      <c r="D4614" s="242" t="s">
        <v>4742</v>
      </c>
      <c r="E4614" s="242" t="s">
        <v>14150</v>
      </c>
      <c r="F4614" s="242"/>
      <c r="G4614" s="240">
        <v>60</v>
      </c>
      <c r="H4614" s="241">
        <v>0</v>
      </c>
      <c r="I4614" s="242" t="s">
        <v>4842</v>
      </c>
      <c r="J4614" s="242" t="s">
        <v>4843</v>
      </c>
      <c r="K4614" s="242" t="s">
        <v>4729</v>
      </c>
      <c r="L4614" s="242" t="s">
        <v>4832</v>
      </c>
      <c r="M4614" s="242" t="s">
        <v>4844</v>
      </c>
      <c r="N4614" s="242"/>
      <c r="O4614" s="242" t="s">
        <v>18819</v>
      </c>
      <c r="P4614" s="242" t="s">
        <v>14128</v>
      </c>
      <c r="Q4614" s="242" t="s">
        <v>8494</v>
      </c>
    </row>
    <row r="4615" spans="1:17">
      <c r="A4615" s="242" t="s">
        <v>17973</v>
      </c>
      <c r="B4615" s="242" t="s">
        <v>14362</v>
      </c>
      <c r="C4615" s="242" t="s">
        <v>17974</v>
      </c>
      <c r="D4615" s="242"/>
      <c r="E4615" s="242" t="s">
        <v>14130</v>
      </c>
      <c r="F4615" s="242" t="s">
        <v>4742</v>
      </c>
      <c r="G4615" s="240">
        <v>60</v>
      </c>
      <c r="H4615" s="241">
        <v>0</v>
      </c>
      <c r="I4615" s="242" t="s">
        <v>4780</v>
      </c>
      <c r="J4615" s="242" t="s">
        <v>4781</v>
      </c>
      <c r="K4615" s="242" t="s">
        <v>4729</v>
      </c>
      <c r="L4615" s="242" t="s">
        <v>4730</v>
      </c>
      <c r="M4615" s="242" t="s">
        <v>4937</v>
      </c>
      <c r="N4615" s="242"/>
      <c r="O4615" s="242" t="s">
        <v>18819</v>
      </c>
      <c r="P4615" s="242" t="s">
        <v>14128</v>
      </c>
      <c r="Q4615" s="242" t="s">
        <v>4733</v>
      </c>
    </row>
    <row r="4616" spans="1:17">
      <c r="A4616" s="242" t="s">
        <v>17975</v>
      </c>
      <c r="B4616" s="242" t="s">
        <v>14365</v>
      </c>
      <c r="C4616" s="242" t="s">
        <v>17976</v>
      </c>
      <c r="D4616" s="242" t="s">
        <v>4742</v>
      </c>
      <c r="E4616" s="242" t="s">
        <v>14150</v>
      </c>
      <c r="F4616" s="242"/>
      <c r="G4616" s="240">
        <v>60</v>
      </c>
      <c r="H4616" s="241">
        <v>0</v>
      </c>
      <c r="I4616" s="242" t="s">
        <v>4842</v>
      </c>
      <c r="J4616" s="242" t="s">
        <v>4843</v>
      </c>
      <c r="K4616" s="242" t="s">
        <v>4729</v>
      </c>
      <c r="L4616" s="242" t="s">
        <v>4832</v>
      </c>
      <c r="M4616" s="242" t="s">
        <v>15489</v>
      </c>
      <c r="N4616" s="242"/>
      <c r="O4616" s="242" t="s">
        <v>18819</v>
      </c>
      <c r="P4616" s="242" t="s">
        <v>14128</v>
      </c>
      <c r="Q4616" s="242" t="s">
        <v>8494</v>
      </c>
    </row>
    <row r="4617" spans="1:17">
      <c r="A4617" s="242" t="s">
        <v>17977</v>
      </c>
      <c r="B4617" s="242" t="s">
        <v>14365</v>
      </c>
      <c r="C4617" s="242" t="s">
        <v>17978</v>
      </c>
      <c r="D4617" s="242" t="s">
        <v>4742</v>
      </c>
      <c r="E4617" s="242" t="s">
        <v>14150</v>
      </c>
      <c r="F4617" s="242"/>
      <c r="G4617" s="240">
        <v>60</v>
      </c>
      <c r="H4617" s="241">
        <v>0</v>
      </c>
      <c r="I4617" s="242" t="s">
        <v>4842</v>
      </c>
      <c r="J4617" s="242" t="s">
        <v>4843</v>
      </c>
      <c r="K4617" s="242" t="s">
        <v>4729</v>
      </c>
      <c r="L4617" s="242" t="s">
        <v>4832</v>
      </c>
      <c r="M4617" s="242" t="s">
        <v>11173</v>
      </c>
      <c r="N4617" s="242"/>
      <c r="O4617" s="242" t="s">
        <v>18819</v>
      </c>
      <c r="P4617" s="242" t="s">
        <v>14128</v>
      </c>
      <c r="Q4617" s="242" t="s">
        <v>8494</v>
      </c>
    </row>
    <row r="4618" spans="1:17">
      <c r="A4618" s="242" t="s">
        <v>17979</v>
      </c>
      <c r="B4618" s="242" t="s">
        <v>14362</v>
      </c>
      <c r="C4618" s="242" t="s">
        <v>17980</v>
      </c>
      <c r="D4618" s="242"/>
      <c r="E4618" s="242" t="s">
        <v>14130</v>
      </c>
      <c r="F4618" s="242" t="s">
        <v>4742</v>
      </c>
      <c r="G4618" s="240">
        <v>60</v>
      </c>
      <c r="H4618" s="241">
        <v>0</v>
      </c>
      <c r="I4618" s="242" t="s">
        <v>4808</v>
      </c>
      <c r="J4618" s="242" t="s">
        <v>4809</v>
      </c>
      <c r="K4618" s="242" t="s">
        <v>4729</v>
      </c>
      <c r="L4618" s="242" t="s">
        <v>4730</v>
      </c>
      <c r="M4618" s="242" t="s">
        <v>4731</v>
      </c>
      <c r="N4618" s="242"/>
      <c r="O4618" s="242" t="s">
        <v>18819</v>
      </c>
      <c r="P4618" s="242" t="s">
        <v>14128</v>
      </c>
      <c r="Q4618" s="242" t="s">
        <v>4733</v>
      </c>
    </row>
    <row r="4619" spans="1:17">
      <c r="A4619" s="242" t="s">
        <v>17981</v>
      </c>
      <c r="B4619" s="242" t="s">
        <v>14922</v>
      </c>
      <c r="C4619" s="242" t="s">
        <v>17982</v>
      </c>
      <c r="D4619" s="242"/>
      <c r="E4619" s="242" t="s">
        <v>14130</v>
      </c>
      <c r="F4619" s="242" t="s">
        <v>4742</v>
      </c>
      <c r="G4619" s="240">
        <v>60</v>
      </c>
      <c r="H4619" s="241">
        <v>0</v>
      </c>
      <c r="I4619" s="242" t="s">
        <v>4738</v>
      </c>
      <c r="J4619" s="242" t="s">
        <v>4739</v>
      </c>
      <c r="K4619" s="242" t="s">
        <v>4729</v>
      </c>
      <c r="L4619" s="242" t="s">
        <v>4730</v>
      </c>
      <c r="M4619" s="242" t="s">
        <v>4740</v>
      </c>
      <c r="N4619" s="242" t="s">
        <v>8480</v>
      </c>
      <c r="O4619" s="242" t="s">
        <v>18819</v>
      </c>
      <c r="P4619" s="242" t="s">
        <v>14128</v>
      </c>
      <c r="Q4619" s="242" t="s">
        <v>4733</v>
      </c>
    </row>
    <row r="4620" spans="1:17">
      <c r="A4620" s="242" t="s">
        <v>17983</v>
      </c>
      <c r="B4620" s="242" t="s">
        <v>14362</v>
      </c>
      <c r="C4620" s="242" t="s">
        <v>17984</v>
      </c>
      <c r="D4620" s="242"/>
      <c r="E4620" s="242" t="s">
        <v>14130</v>
      </c>
      <c r="F4620" s="242" t="s">
        <v>4742</v>
      </c>
      <c r="G4620" s="240">
        <v>60</v>
      </c>
      <c r="H4620" s="241">
        <v>0</v>
      </c>
      <c r="I4620" s="242" t="s">
        <v>4808</v>
      </c>
      <c r="J4620" s="242" t="s">
        <v>4809</v>
      </c>
      <c r="K4620" s="242" t="s">
        <v>4729</v>
      </c>
      <c r="L4620" s="242" t="s">
        <v>4730</v>
      </c>
      <c r="M4620" s="242" t="s">
        <v>4810</v>
      </c>
      <c r="N4620" s="242"/>
      <c r="O4620" s="242" t="s">
        <v>18819</v>
      </c>
      <c r="P4620" s="242" t="s">
        <v>14128</v>
      </c>
      <c r="Q4620" s="242" t="s">
        <v>4733</v>
      </c>
    </row>
    <row r="4621" spans="1:17">
      <c r="A4621" s="242" t="s">
        <v>17985</v>
      </c>
      <c r="B4621" s="242" t="s">
        <v>14362</v>
      </c>
      <c r="C4621" s="242" t="s">
        <v>17986</v>
      </c>
      <c r="D4621" s="242"/>
      <c r="E4621" s="242" t="s">
        <v>14130</v>
      </c>
      <c r="F4621" s="242" t="s">
        <v>4742</v>
      </c>
      <c r="G4621" s="240">
        <v>60</v>
      </c>
      <c r="H4621" s="241">
        <v>0</v>
      </c>
      <c r="I4621" s="242" t="s">
        <v>4738</v>
      </c>
      <c r="J4621" s="242" t="s">
        <v>4739</v>
      </c>
      <c r="K4621" s="242" t="s">
        <v>4729</v>
      </c>
      <c r="L4621" s="242" t="s">
        <v>4730</v>
      </c>
      <c r="M4621" s="242" t="s">
        <v>4785</v>
      </c>
      <c r="N4621" s="242"/>
      <c r="O4621" s="242" t="s">
        <v>18819</v>
      </c>
      <c r="P4621" s="242" t="s">
        <v>14128</v>
      </c>
      <c r="Q4621" s="242" t="s">
        <v>4733</v>
      </c>
    </row>
    <row r="4622" spans="1:17">
      <c r="A4622" s="242" t="s">
        <v>17987</v>
      </c>
      <c r="B4622" s="242" t="s">
        <v>14368</v>
      </c>
      <c r="C4622" s="242" t="s">
        <v>17988</v>
      </c>
      <c r="D4622" s="242" t="s">
        <v>4742</v>
      </c>
      <c r="E4622" s="242" t="s">
        <v>14150</v>
      </c>
      <c r="F4622" s="242"/>
      <c r="G4622" s="240">
        <v>60</v>
      </c>
      <c r="H4622" s="241">
        <v>0</v>
      </c>
      <c r="I4622" s="242" t="s">
        <v>9474</v>
      </c>
      <c r="J4622" s="242" t="s">
        <v>9475</v>
      </c>
      <c r="K4622" s="242" t="s">
        <v>4729</v>
      </c>
      <c r="L4622" s="242" t="s">
        <v>4832</v>
      </c>
      <c r="M4622" s="242" t="s">
        <v>13746</v>
      </c>
      <c r="N4622" s="242"/>
      <c r="O4622" s="242" t="s">
        <v>18819</v>
      </c>
      <c r="P4622" s="242" t="s">
        <v>14128</v>
      </c>
      <c r="Q4622" s="242" t="s">
        <v>8494</v>
      </c>
    </row>
    <row r="4623" spans="1:17">
      <c r="A4623" s="242" t="s">
        <v>17989</v>
      </c>
      <c r="B4623" s="242" t="s">
        <v>14362</v>
      </c>
      <c r="C4623" s="242" t="s">
        <v>17990</v>
      </c>
      <c r="D4623" s="242"/>
      <c r="E4623" s="242" t="s">
        <v>14130</v>
      </c>
      <c r="F4623" s="242" t="s">
        <v>4742</v>
      </c>
      <c r="G4623" s="240">
        <v>60</v>
      </c>
      <c r="H4623" s="241">
        <v>0</v>
      </c>
      <c r="I4623" s="242" t="s">
        <v>4738</v>
      </c>
      <c r="J4623" s="242" t="s">
        <v>4739</v>
      </c>
      <c r="K4623" s="242" t="s">
        <v>4729</v>
      </c>
      <c r="L4623" s="242" t="s">
        <v>4730</v>
      </c>
      <c r="M4623" s="242" t="s">
        <v>5320</v>
      </c>
      <c r="N4623" s="242"/>
      <c r="O4623" s="242" t="s">
        <v>18819</v>
      </c>
      <c r="P4623" s="242" t="s">
        <v>14128</v>
      </c>
      <c r="Q4623" s="242" t="s">
        <v>4733</v>
      </c>
    </row>
    <row r="4624" spans="1:17">
      <c r="A4624" s="242" t="s">
        <v>17991</v>
      </c>
      <c r="B4624" s="242" t="s">
        <v>14362</v>
      </c>
      <c r="C4624" s="242" t="s">
        <v>17992</v>
      </c>
      <c r="D4624" s="242"/>
      <c r="E4624" s="242" t="s">
        <v>14130</v>
      </c>
      <c r="F4624" s="242" t="s">
        <v>4742</v>
      </c>
      <c r="G4624" s="240">
        <v>60</v>
      </c>
      <c r="H4624" s="241">
        <v>0</v>
      </c>
      <c r="I4624" s="242" t="s">
        <v>4808</v>
      </c>
      <c r="J4624" s="242" t="s">
        <v>4809</v>
      </c>
      <c r="K4624" s="242" t="s">
        <v>4729</v>
      </c>
      <c r="L4624" s="242" t="s">
        <v>4730</v>
      </c>
      <c r="M4624" s="242" t="s">
        <v>4810</v>
      </c>
      <c r="N4624" s="242"/>
      <c r="O4624" s="242" t="s">
        <v>18819</v>
      </c>
      <c r="P4624" s="242" t="s">
        <v>14128</v>
      </c>
      <c r="Q4624" s="242" t="s">
        <v>4733</v>
      </c>
    </row>
    <row r="4625" spans="1:17">
      <c r="A4625" s="242" t="s">
        <v>17993</v>
      </c>
      <c r="B4625" s="242" t="s">
        <v>14362</v>
      </c>
      <c r="C4625" s="242" t="s">
        <v>17994</v>
      </c>
      <c r="D4625" s="242"/>
      <c r="E4625" s="242" t="s">
        <v>14130</v>
      </c>
      <c r="F4625" s="242" t="s">
        <v>4742</v>
      </c>
      <c r="G4625" s="240">
        <v>60</v>
      </c>
      <c r="H4625" s="241">
        <v>0</v>
      </c>
      <c r="I4625" s="242" t="s">
        <v>4780</v>
      </c>
      <c r="J4625" s="242" t="s">
        <v>4781</v>
      </c>
      <c r="K4625" s="242" t="s">
        <v>4729</v>
      </c>
      <c r="L4625" s="242" t="s">
        <v>4730</v>
      </c>
      <c r="M4625" s="242" t="s">
        <v>4872</v>
      </c>
      <c r="N4625" s="242"/>
      <c r="O4625" s="242" t="s">
        <v>18819</v>
      </c>
      <c r="P4625" s="242" t="s">
        <v>14128</v>
      </c>
      <c r="Q4625" s="242" t="s">
        <v>4733</v>
      </c>
    </row>
    <row r="4626" spans="1:17">
      <c r="A4626" s="242" t="s">
        <v>17995</v>
      </c>
      <c r="B4626" s="242" t="s">
        <v>14362</v>
      </c>
      <c r="C4626" s="242" t="s">
        <v>17996</v>
      </c>
      <c r="D4626" s="242"/>
      <c r="E4626" s="242" t="s">
        <v>14130</v>
      </c>
      <c r="F4626" s="242" t="s">
        <v>4742</v>
      </c>
      <c r="G4626" s="240">
        <v>60</v>
      </c>
      <c r="H4626" s="241">
        <v>0</v>
      </c>
      <c r="I4626" s="242" t="s">
        <v>4780</v>
      </c>
      <c r="J4626" s="242" t="s">
        <v>4781</v>
      </c>
      <c r="K4626" s="242" t="s">
        <v>4729</v>
      </c>
      <c r="L4626" s="242" t="s">
        <v>4730</v>
      </c>
      <c r="M4626" s="242" t="s">
        <v>4937</v>
      </c>
      <c r="N4626" s="242"/>
      <c r="O4626" s="242" t="s">
        <v>18819</v>
      </c>
      <c r="P4626" s="242" t="s">
        <v>14128</v>
      </c>
      <c r="Q4626" s="242" t="s">
        <v>4733</v>
      </c>
    </row>
    <row r="4627" spans="1:17">
      <c r="A4627" s="242" t="s">
        <v>17997</v>
      </c>
      <c r="B4627" s="242" t="s">
        <v>14353</v>
      </c>
      <c r="C4627" s="242" t="s">
        <v>17998</v>
      </c>
      <c r="D4627" s="242"/>
      <c r="E4627" s="242" t="s">
        <v>14130</v>
      </c>
      <c r="F4627" s="242" t="s">
        <v>4742</v>
      </c>
      <c r="G4627" s="240">
        <v>60</v>
      </c>
      <c r="H4627" s="241">
        <v>0</v>
      </c>
      <c r="I4627" s="242" t="s">
        <v>4808</v>
      </c>
      <c r="J4627" s="242" t="s">
        <v>4809</v>
      </c>
      <c r="K4627" s="242" t="s">
        <v>4729</v>
      </c>
      <c r="L4627" s="242" t="s">
        <v>4730</v>
      </c>
      <c r="M4627" s="242" t="s">
        <v>6564</v>
      </c>
      <c r="N4627" s="242"/>
      <c r="O4627" s="242" t="s">
        <v>18819</v>
      </c>
      <c r="P4627" s="242" t="s">
        <v>14128</v>
      </c>
      <c r="Q4627" s="242" t="s">
        <v>4733</v>
      </c>
    </row>
    <row r="4628" spans="1:17">
      <c r="A4628" s="242" t="s">
        <v>17999</v>
      </c>
      <c r="B4628" s="242" t="s">
        <v>14365</v>
      </c>
      <c r="C4628" s="242" t="s">
        <v>18000</v>
      </c>
      <c r="D4628" s="242" t="s">
        <v>4742</v>
      </c>
      <c r="E4628" s="242" t="s">
        <v>14150</v>
      </c>
      <c r="F4628" s="242"/>
      <c r="G4628" s="240">
        <v>60</v>
      </c>
      <c r="H4628" s="241">
        <v>0</v>
      </c>
      <c r="I4628" s="242" t="s">
        <v>4842</v>
      </c>
      <c r="J4628" s="242" t="s">
        <v>4843</v>
      </c>
      <c r="K4628" s="242" t="s">
        <v>4729</v>
      </c>
      <c r="L4628" s="242" t="s">
        <v>4832</v>
      </c>
      <c r="M4628" s="242" t="s">
        <v>15489</v>
      </c>
      <c r="N4628" s="242"/>
      <c r="O4628" s="242" t="s">
        <v>18819</v>
      </c>
      <c r="P4628" s="242" t="s">
        <v>14128</v>
      </c>
      <c r="Q4628" s="242" t="s">
        <v>8494</v>
      </c>
    </row>
    <row r="4629" spans="1:17">
      <c r="A4629" s="242" t="s">
        <v>18001</v>
      </c>
      <c r="B4629" s="242" t="s">
        <v>14368</v>
      </c>
      <c r="C4629" s="242" t="s">
        <v>18002</v>
      </c>
      <c r="D4629" s="242" t="s">
        <v>4742</v>
      </c>
      <c r="E4629" s="242" t="s">
        <v>14150</v>
      </c>
      <c r="F4629" s="242"/>
      <c r="G4629" s="240">
        <v>60</v>
      </c>
      <c r="H4629" s="241">
        <v>0</v>
      </c>
      <c r="I4629" s="242" t="s">
        <v>4830</v>
      </c>
      <c r="J4629" s="242" t="s">
        <v>4831</v>
      </c>
      <c r="K4629" s="242" t="s">
        <v>4729</v>
      </c>
      <c r="L4629" s="242" t="s">
        <v>4832</v>
      </c>
      <c r="M4629" s="242" t="s">
        <v>4901</v>
      </c>
      <c r="N4629" s="242"/>
      <c r="O4629" s="242" t="s">
        <v>18819</v>
      </c>
      <c r="P4629" s="242" t="s">
        <v>14128</v>
      </c>
      <c r="Q4629" s="242" t="s">
        <v>8494</v>
      </c>
    </row>
    <row r="4630" spans="1:17">
      <c r="A4630" s="242" t="s">
        <v>18003</v>
      </c>
      <c r="B4630" s="242" t="s">
        <v>14365</v>
      </c>
      <c r="C4630" s="242" t="s">
        <v>18004</v>
      </c>
      <c r="D4630" s="242" t="s">
        <v>4742</v>
      </c>
      <c r="E4630" s="242" t="s">
        <v>14150</v>
      </c>
      <c r="F4630" s="242"/>
      <c r="G4630" s="240">
        <v>60</v>
      </c>
      <c r="H4630" s="241">
        <v>0</v>
      </c>
      <c r="I4630" s="242" t="s">
        <v>4842</v>
      </c>
      <c r="J4630" s="242" t="s">
        <v>4843</v>
      </c>
      <c r="K4630" s="242" t="s">
        <v>4729</v>
      </c>
      <c r="L4630" s="242" t="s">
        <v>4832</v>
      </c>
      <c r="M4630" s="242" t="s">
        <v>5264</v>
      </c>
      <c r="N4630" s="242"/>
      <c r="O4630" s="242" t="s">
        <v>18819</v>
      </c>
      <c r="P4630" s="242" t="s">
        <v>14128</v>
      </c>
      <c r="Q4630" s="242" t="s">
        <v>8494</v>
      </c>
    </row>
    <row r="4631" spans="1:17">
      <c r="A4631" s="242" t="s">
        <v>18005</v>
      </c>
      <c r="B4631" s="242" t="s">
        <v>14365</v>
      </c>
      <c r="C4631" s="242" t="s">
        <v>18006</v>
      </c>
      <c r="D4631" s="242" t="s">
        <v>4742</v>
      </c>
      <c r="E4631" s="242" t="s">
        <v>14150</v>
      </c>
      <c r="F4631" s="242"/>
      <c r="G4631" s="240">
        <v>60</v>
      </c>
      <c r="H4631" s="241">
        <v>0</v>
      </c>
      <c r="I4631" s="242" t="s">
        <v>4842</v>
      </c>
      <c r="J4631" s="242" t="s">
        <v>4843</v>
      </c>
      <c r="K4631" s="242" t="s">
        <v>4729</v>
      </c>
      <c r="L4631" s="242" t="s">
        <v>4832</v>
      </c>
      <c r="M4631" s="242" t="s">
        <v>15489</v>
      </c>
      <c r="N4631" s="242"/>
      <c r="O4631" s="242" t="s">
        <v>18819</v>
      </c>
      <c r="P4631" s="242" t="s">
        <v>14128</v>
      </c>
      <c r="Q4631" s="242" t="s">
        <v>8494</v>
      </c>
    </row>
    <row r="4632" spans="1:17">
      <c r="A4632" s="242" t="s">
        <v>18007</v>
      </c>
      <c r="B4632" s="242" t="s">
        <v>14368</v>
      </c>
      <c r="C4632" s="242" t="s">
        <v>18008</v>
      </c>
      <c r="D4632" s="242" t="s">
        <v>4742</v>
      </c>
      <c r="E4632" s="242" t="s">
        <v>14150</v>
      </c>
      <c r="F4632" s="242"/>
      <c r="G4632" s="240">
        <v>60</v>
      </c>
      <c r="H4632" s="241">
        <v>0</v>
      </c>
      <c r="I4632" s="242" t="s">
        <v>4842</v>
      </c>
      <c r="J4632" s="242" t="s">
        <v>4843</v>
      </c>
      <c r="K4632" s="242" t="s">
        <v>4729</v>
      </c>
      <c r="L4632" s="242" t="s">
        <v>4832</v>
      </c>
      <c r="M4632" s="242" t="s">
        <v>5194</v>
      </c>
      <c r="N4632" s="242"/>
      <c r="O4632" s="242" t="s">
        <v>18819</v>
      </c>
      <c r="P4632" s="242" t="s">
        <v>14128</v>
      </c>
      <c r="Q4632" s="242" t="s">
        <v>8494</v>
      </c>
    </row>
    <row r="4633" spans="1:17">
      <c r="A4633" s="242" t="s">
        <v>18009</v>
      </c>
      <c r="B4633" s="242" t="s">
        <v>14362</v>
      </c>
      <c r="C4633" s="242" t="s">
        <v>18010</v>
      </c>
      <c r="D4633" s="242"/>
      <c r="E4633" s="242" t="s">
        <v>14130</v>
      </c>
      <c r="F4633" s="242" t="s">
        <v>4742</v>
      </c>
      <c r="G4633" s="240">
        <v>60</v>
      </c>
      <c r="H4633" s="241">
        <v>0</v>
      </c>
      <c r="I4633" s="242" t="s">
        <v>4780</v>
      </c>
      <c r="J4633" s="242" t="s">
        <v>4781</v>
      </c>
      <c r="K4633" s="242" t="s">
        <v>4729</v>
      </c>
      <c r="L4633" s="242" t="s">
        <v>4730</v>
      </c>
      <c r="M4633" s="242" t="s">
        <v>4872</v>
      </c>
      <c r="N4633" s="242"/>
      <c r="O4633" s="242" t="s">
        <v>18819</v>
      </c>
      <c r="P4633" s="242" t="s">
        <v>14128</v>
      </c>
      <c r="Q4633" s="242" t="s">
        <v>4733</v>
      </c>
    </row>
    <row r="4634" spans="1:17">
      <c r="A4634" s="242" t="s">
        <v>18011</v>
      </c>
      <c r="B4634" s="242" t="s">
        <v>14362</v>
      </c>
      <c r="C4634" s="242" t="s">
        <v>18012</v>
      </c>
      <c r="D4634" s="242"/>
      <c r="E4634" s="242" t="s">
        <v>14130</v>
      </c>
      <c r="F4634" s="242" t="s">
        <v>4742</v>
      </c>
      <c r="G4634" s="240">
        <v>60</v>
      </c>
      <c r="H4634" s="241">
        <v>0</v>
      </c>
      <c r="I4634" s="242" t="s">
        <v>4747</v>
      </c>
      <c r="J4634" s="242" t="s">
        <v>4748</v>
      </c>
      <c r="K4634" s="242" t="s">
        <v>4729</v>
      </c>
      <c r="L4634" s="242" t="s">
        <v>4730</v>
      </c>
      <c r="M4634" s="242" t="s">
        <v>4857</v>
      </c>
      <c r="N4634" s="242"/>
      <c r="O4634" s="242" t="s">
        <v>18819</v>
      </c>
      <c r="P4634" s="242" t="s">
        <v>14128</v>
      </c>
      <c r="Q4634" s="242" t="s">
        <v>4733</v>
      </c>
    </row>
    <row r="4635" spans="1:17">
      <c r="A4635" s="242" t="s">
        <v>18013</v>
      </c>
      <c r="B4635" s="242" t="s">
        <v>14362</v>
      </c>
      <c r="C4635" s="242" t="s">
        <v>18014</v>
      </c>
      <c r="D4635" s="242"/>
      <c r="E4635" s="242" t="s">
        <v>14130</v>
      </c>
      <c r="F4635" s="242" t="s">
        <v>4742</v>
      </c>
      <c r="G4635" s="240">
        <v>60</v>
      </c>
      <c r="H4635" s="241">
        <v>0</v>
      </c>
      <c r="I4635" s="242" t="s">
        <v>4808</v>
      </c>
      <c r="J4635" s="242" t="s">
        <v>4809</v>
      </c>
      <c r="K4635" s="242" t="s">
        <v>4729</v>
      </c>
      <c r="L4635" s="242" t="s">
        <v>4730</v>
      </c>
      <c r="M4635" s="242" t="s">
        <v>4731</v>
      </c>
      <c r="N4635" s="242"/>
      <c r="O4635" s="242" t="s">
        <v>18819</v>
      </c>
      <c r="P4635" s="242" t="s">
        <v>14128</v>
      </c>
      <c r="Q4635" s="242" t="s">
        <v>4733</v>
      </c>
    </row>
    <row r="4636" spans="1:17">
      <c r="A4636" s="242" t="s">
        <v>18015</v>
      </c>
      <c r="B4636" s="242" t="s">
        <v>14368</v>
      </c>
      <c r="C4636" s="242" t="s">
        <v>18016</v>
      </c>
      <c r="D4636" s="242" t="s">
        <v>4742</v>
      </c>
      <c r="E4636" s="242" t="s">
        <v>14150</v>
      </c>
      <c r="F4636" s="242"/>
      <c r="G4636" s="240">
        <v>60</v>
      </c>
      <c r="H4636" s="241">
        <v>0</v>
      </c>
      <c r="I4636" s="242" t="s">
        <v>4830</v>
      </c>
      <c r="J4636" s="242" t="s">
        <v>4831</v>
      </c>
      <c r="K4636" s="242" t="s">
        <v>4729</v>
      </c>
      <c r="L4636" s="242" t="s">
        <v>4832</v>
      </c>
      <c r="M4636" s="242" t="s">
        <v>5153</v>
      </c>
      <c r="N4636" s="242"/>
      <c r="O4636" s="242" t="s">
        <v>18819</v>
      </c>
      <c r="P4636" s="242" t="s">
        <v>14128</v>
      </c>
      <c r="Q4636" s="242" t="s">
        <v>8494</v>
      </c>
    </row>
    <row r="4637" spans="1:17">
      <c r="A4637" s="242" t="s">
        <v>18017</v>
      </c>
      <c r="B4637" s="242" t="s">
        <v>14368</v>
      </c>
      <c r="C4637" s="242" t="s">
        <v>18018</v>
      </c>
      <c r="D4637" s="242" t="s">
        <v>4742</v>
      </c>
      <c r="E4637" s="242" t="s">
        <v>14150</v>
      </c>
      <c r="F4637" s="242"/>
      <c r="G4637" s="240">
        <v>60</v>
      </c>
      <c r="H4637" s="241">
        <v>0</v>
      </c>
      <c r="I4637" s="242" t="s">
        <v>4830</v>
      </c>
      <c r="J4637" s="242" t="s">
        <v>4831</v>
      </c>
      <c r="K4637" s="242" t="s">
        <v>4729</v>
      </c>
      <c r="L4637" s="242" t="s">
        <v>4832</v>
      </c>
      <c r="M4637" s="242" t="s">
        <v>5283</v>
      </c>
      <c r="N4637" s="242"/>
      <c r="O4637" s="242" t="s">
        <v>18819</v>
      </c>
      <c r="P4637" s="242" t="s">
        <v>14128</v>
      </c>
      <c r="Q4637" s="242" t="s">
        <v>8494</v>
      </c>
    </row>
    <row r="4638" spans="1:17">
      <c r="A4638" s="242" t="s">
        <v>18019</v>
      </c>
      <c r="B4638" s="242" t="s">
        <v>14368</v>
      </c>
      <c r="C4638" s="242" t="s">
        <v>18020</v>
      </c>
      <c r="D4638" s="242" t="s">
        <v>4742</v>
      </c>
      <c r="E4638" s="242" t="s">
        <v>14150</v>
      </c>
      <c r="F4638" s="242"/>
      <c r="G4638" s="240">
        <v>60</v>
      </c>
      <c r="H4638" s="241">
        <v>0</v>
      </c>
      <c r="I4638" s="242" t="s">
        <v>4842</v>
      </c>
      <c r="J4638" s="242" t="s">
        <v>4843</v>
      </c>
      <c r="K4638" s="242" t="s">
        <v>4729</v>
      </c>
      <c r="L4638" s="242" t="s">
        <v>4832</v>
      </c>
      <c r="M4638" s="242" t="s">
        <v>5202</v>
      </c>
      <c r="N4638" s="242"/>
      <c r="O4638" s="242" t="s">
        <v>18819</v>
      </c>
      <c r="P4638" s="242" t="s">
        <v>14128</v>
      </c>
      <c r="Q4638" s="242" t="s">
        <v>8494</v>
      </c>
    </row>
    <row r="4639" spans="1:17">
      <c r="A4639" s="242" t="s">
        <v>18021</v>
      </c>
      <c r="B4639" s="242" t="s">
        <v>14368</v>
      </c>
      <c r="C4639" s="242" t="s">
        <v>18022</v>
      </c>
      <c r="D4639" s="242" t="s">
        <v>4742</v>
      </c>
      <c r="E4639" s="242" t="s">
        <v>14150</v>
      </c>
      <c r="F4639" s="242"/>
      <c r="G4639" s="240">
        <v>60</v>
      </c>
      <c r="H4639" s="241">
        <v>0</v>
      </c>
      <c r="I4639" s="242" t="s">
        <v>4842</v>
      </c>
      <c r="J4639" s="242" t="s">
        <v>4843</v>
      </c>
      <c r="K4639" s="242" t="s">
        <v>4729</v>
      </c>
      <c r="L4639" s="242" t="s">
        <v>4832</v>
      </c>
      <c r="M4639" s="242" t="s">
        <v>5202</v>
      </c>
      <c r="N4639" s="242"/>
      <c r="O4639" s="242" t="s">
        <v>18819</v>
      </c>
      <c r="P4639" s="242" t="s">
        <v>14128</v>
      </c>
      <c r="Q4639" s="242" t="s">
        <v>8494</v>
      </c>
    </row>
    <row r="4640" spans="1:17">
      <c r="A4640" s="242" t="s">
        <v>18023</v>
      </c>
      <c r="B4640" s="242" t="s">
        <v>14362</v>
      </c>
      <c r="C4640" s="242" t="s">
        <v>18024</v>
      </c>
      <c r="D4640" s="242"/>
      <c r="E4640" s="242" t="s">
        <v>14130</v>
      </c>
      <c r="F4640" s="242" t="s">
        <v>4742</v>
      </c>
      <c r="G4640" s="240">
        <v>60</v>
      </c>
      <c r="H4640" s="241">
        <v>0</v>
      </c>
      <c r="I4640" s="242" t="s">
        <v>4747</v>
      </c>
      <c r="J4640" s="242" t="s">
        <v>4748</v>
      </c>
      <c r="K4640" s="242" t="s">
        <v>4729</v>
      </c>
      <c r="L4640" s="242" t="s">
        <v>4730</v>
      </c>
      <c r="M4640" s="242" t="s">
        <v>4908</v>
      </c>
      <c r="N4640" s="242" t="s">
        <v>7699</v>
      </c>
      <c r="O4640" s="242" t="s">
        <v>18819</v>
      </c>
      <c r="P4640" s="242" t="s">
        <v>14128</v>
      </c>
      <c r="Q4640" s="242" t="s">
        <v>4733</v>
      </c>
    </row>
    <row r="4641" spans="1:17">
      <c r="A4641" s="242" t="s">
        <v>18025</v>
      </c>
      <c r="B4641" s="242" t="s">
        <v>14362</v>
      </c>
      <c r="C4641" s="242" t="s">
        <v>18026</v>
      </c>
      <c r="D4641" s="242"/>
      <c r="E4641" s="242" t="s">
        <v>14130</v>
      </c>
      <c r="F4641" s="242" t="s">
        <v>4742</v>
      </c>
      <c r="G4641" s="240">
        <v>60</v>
      </c>
      <c r="H4641" s="241">
        <v>0</v>
      </c>
      <c r="I4641" s="242" t="s">
        <v>4780</v>
      </c>
      <c r="J4641" s="242" t="s">
        <v>4781</v>
      </c>
      <c r="K4641" s="242" t="s">
        <v>4729</v>
      </c>
      <c r="L4641" s="242" t="s">
        <v>4730</v>
      </c>
      <c r="M4641" s="242" t="s">
        <v>4822</v>
      </c>
      <c r="N4641" s="242"/>
      <c r="O4641" s="242" t="s">
        <v>18819</v>
      </c>
      <c r="P4641" s="242" t="s">
        <v>14128</v>
      </c>
      <c r="Q4641" s="242" t="s">
        <v>4733</v>
      </c>
    </row>
    <row r="4642" spans="1:17">
      <c r="A4642" s="242" t="s">
        <v>18027</v>
      </c>
      <c r="B4642" s="242" t="s">
        <v>14362</v>
      </c>
      <c r="C4642" s="242" t="s">
        <v>18028</v>
      </c>
      <c r="D4642" s="242"/>
      <c r="E4642" s="242" t="s">
        <v>14130</v>
      </c>
      <c r="F4642" s="242" t="s">
        <v>4742</v>
      </c>
      <c r="G4642" s="240">
        <v>60</v>
      </c>
      <c r="H4642" s="241">
        <v>0</v>
      </c>
      <c r="I4642" s="242" t="s">
        <v>4738</v>
      </c>
      <c r="J4642" s="242" t="s">
        <v>4739</v>
      </c>
      <c r="K4642" s="242" t="s">
        <v>4729</v>
      </c>
      <c r="L4642" s="242" t="s">
        <v>4730</v>
      </c>
      <c r="M4642" s="242" t="s">
        <v>4813</v>
      </c>
      <c r="N4642" s="242"/>
      <c r="O4642" s="242" t="s">
        <v>18819</v>
      </c>
      <c r="P4642" s="242" t="s">
        <v>14128</v>
      </c>
      <c r="Q4642" s="242" t="s">
        <v>4733</v>
      </c>
    </row>
    <row r="4643" spans="1:17">
      <c r="A4643" s="242" t="s">
        <v>18029</v>
      </c>
      <c r="B4643" s="242" t="s">
        <v>14365</v>
      </c>
      <c r="C4643" s="242" t="s">
        <v>18030</v>
      </c>
      <c r="D4643" s="242" t="s">
        <v>4742</v>
      </c>
      <c r="E4643" s="242" t="s">
        <v>14150</v>
      </c>
      <c r="F4643" s="242"/>
      <c r="G4643" s="240">
        <v>60</v>
      </c>
      <c r="H4643" s="241">
        <v>0</v>
      </c>
      <c r="I4643" s="242" t="s">
        <v>4842</v>
      </c>
      <c r="J4643" s="242" t="s">
        <v>4843</v>
      </c>
      <c r="K4643" s="242" t="s">
        <v>4729</v>
      </c>
      <c r="L4643" s="242" t="s">
        <v>4832</v>
      </c>
      <c r="M4643" s="242" t="s">
        <v>15446</v>
      </c>
      <c r="N4643" s="242"/>
      <c r="O4643" s="242" t="s">
        <v>18819</v>
      </c>
      <c r="P4643" s="242" t="s">
        <v>14128</v>
      </c>
      <c r="Q4643" s="242" t="s">
        <v>8494</v>
      </c>
    </row>
    <row r="4644" spans="1:17">
      <c r="A4644" s="242" t="s">
        <v>18031</v>
      </c>
      <c r="B4644" s="242" t="s">
        <v>14362</v>
      </c>
      <c r="C4644" s="242" t="s">
        <v>18032</v>
      </c>
      <c r="D4644" s="242"/>
      <c r="E4644" s="242" t="s">
        <v>14130</v>
      </c>
      <c r="F4644" s="242" t="s">
        <v>4742</v>
      </c>
      <c r="G4644" s="240">
        <v>60</v>
      </c>
      <c r="H4644" s="241">
        <v>0</v>
      </c>
      <c r="I4644" s="242" t="s">
        <v>4808</v>
      </c>
      <c r="J4644" s="242" t="s">
        <v>4809</v>
      </c>
      <c r="K4644" s="242" t="s">
        <v>4729</v>
      </c>
      <c r="L4644" s="242" t="s">
        <v>4730</v>
      </c>
      <c r="M4644" s="242" t="s">
        <v>4810</v>
      </c>
      <c r="N4644" s="242"/>
      <c r="O4644" s="242" t="s">
        <v>18819</v>
      </c>
      <c r="P4644" s="242" t="s">
        <v>14128</v>
      </c>
      <c r="Q4644" s="242" t="s">
        <v>4733</v>
      </c>
    </row>
    <row r="4645" spans="1:17">
      <c r="A4645" s="242" t="s">
        <v>18033</v>
      </c>
      <c r="B4645" s="242" t="s">
        <v>14368</v>
      </c>
      <c r="C4645" s="242" t="s">
        <v>18034</v>
      </c>
      <c r="D4645" s="242" t="s">
        <v>4742</v>
      </c>
      <c r="E4645" s="242" t="s">
        <v>14150</v>
      </c>
      <c r="F4645" s="242"/>
      <c r="G4645" s="240">
        <v>60</v>
      </c>
      <c r="H4645" s="241">
        <v>0</v>
      </c>
      <c r="I4645" s="242" t="s">
        <v>4842</v>
      </c>
      <c r="J4645" s="242" t="s">
        <v>4843</v>
      </c>
      <c r="K4645" s="242" t="s">
        <v>4729</v>
      </c>
      <c r="L4645" s="242" t="s">
        <v>4832</v>
      </c>
      <c r="M4645" s="242" t="s">
        <v>5202</v>
      </c>
      <c r="N4645" s="242"/>
      <c r="O4645" s="242" t="s">
        <v>18819</v>
      </c>
      <c r="P4645" s="242" t="s">
        <v>14128</v>
      </c>
      <c r="Q4645" s="242" t="s">
        <v>8494</v>
      </c>
    </row>
    <row r="4646" spans="1:17">
      <c r="A4646" s="242" t="s">
        <v>18035</v>
      </c>
      <c r="B4646" s="242" t="s">
        <v>14368</v>
      </c>
      <c r="C4646" s="242" t="s">
        <v>18036</v>
      </c>
      <c r="D4646" s="242" t="s">
        <v>4742</v>
      </c>
      <c r="E4646" s="242" t="s">
        <v>14150</v>
      </c>
      <c r="F4646" s="242"/>
      <c r="G4646" s="240">
        <v>60</v>
      </c>
      <c r="H4646" s="241">
        <v>0</v>
      </c>
      <c r="I4646" s="242" t="s">
        <v>4842</v>
      </c>
      <c r="J4646" s="242" t="s">
        <v>4843</v>
      </c>
      <c r="K4646" s="242" t="s">
        <v>4729</v>
      </c>
      <c r="L4646" s="242" t="s">
        <v>4832</v>
      </c>
      <c r="M4646" s="242" t="s">
        <v>5194</v>
      </c>
      <c r="N4646" s="242"/>
      <c r="O4646" s="242" t="s">
        <v>18819</v>
      </c>
      <c r="P4646" s="242" t="s">
        <v>14128</v>
      </c>
      <c r="Q4646" s="242" t="s">
        <v>8494</v>
      </c>
    </row>
    <row r="4647" spans="1:17">
      <c r="A4647" s="242" t="s">
        <v>18037</v>
      </c>
      <c r="B4647" s="242" t="s">
        <v>14362</v>
      </c>
      <c r="C4647" s="242" t="s">
        <v>18038</v>
      </c>
      <c r="D4647" s="242"/>
      <c r="E4647" s="242" t="s">
        <v>14130</v>
      </c>
      <c r="F4647" s="242" t="s">
        <v>4742</v>
      </c>
      <c r="G4647" s="240">
        <v>60</v>
      </c>
      <c r="H4647" s="241">
        <v>0</v>
      </c>
      <c r="I4647" s="242" t="s">
        <v>4808</v>
      </c>
      <c r="J4647" s="242" t="s">
        <v>4809</v>
      </c>
      <c r="K4647" s="242" t="s">
        <v>4729</v>
      </c>
      <c r="L4647" s="242" t="s">
        <v>4730</v>
      </c>
      <c r="M4647" s="242" t="s">
        <v>4731</v>
      </c>
      <c r="N4647" s="242"/>
      <c r="O4647" s="242" t="s">
        <v>18819</v>
      </c>
      <c r="P4647" s="242" t="s">
        <v>14128</v>
      </c>
      <c r="Q4647" s="242" t="s">
        <v>4733</v>
      </c>
    </row>
    <row r="4648" spans="1:17">
      <c r="A4648" s="242" t="s">
        <v>18039</v>
      </c>
      <c r="B4648" s="242" t="s">
        <v>14368</v>
      </c>
      <c r="C4648" s="242" t="s">
        <v>18040</v>
      </c>
      <c r="D4648" s="242" t="s">
        <v>4742</v>
      </c>
      <c r="E4648" s="242" t="s">
        <v>14150</v>
      </c>
      <c r="F4648" s="242"/>
      <c r="G4648" s="240">
        <v>60</v>
      </c>
      <c r="H4648" s="241">
        <v>0</v>
      </c>
      <c r="I4648" s="242" t="s">
        <v>4830</v>
      </c>
      <c r="J4648" s="242" t="s">
        <v>4831</v>
      </c>
      <c r="K4648" s="242" t="s">
        <v>4729</v>
      </c>
      <c r="L4648" s="242" t="s">
        <v>4832</v>
      </c>
      <c r="M4648" s="242" t="s">
        <v>5283</v>
      </c>
      <c r="N4648" s="242"/>
      <c r="O4648" s="242" t="s">
        <v>18819</v>
      </c>
      <c r="P4648" s="242" t="s">
        <v>14128</v>
      </c>
      <c r="Q4648" s="242" t="s">
        <v>8494</v>
      </c>
    </row>
    <row r="4649" spans="1:17">
      <c r="A4649" s="242" t="s">
        <v>18041</v>
      </c>
      <c r="B4649" s="242" t="s">
        <v>14368</v>
      </c>
      <c r="C4649" s="242" t="s">
        <v>18042</v>
      </c>
      <c r="D4649" s="242" t="s">
        <v>4742</v>
      </c>
      <c r="E4649" s="242" t="s">
        <v>14150</v>
      </c>
      <c r="F4649" s="242"/>
      <c r="G4649" s="240">
        <v>60</v>
      </c>
      <c r="H4649" s="241">
        <v>0</v>
      </c>
      <c r="I4649" s="242" t="s">
        <v>9474</v>
      </c>
      <c r="J4649" s="242" t="s">
        <v>9475</v>
      </c>
      <c r="K4649" s="242" t="s">
        <v>4729</v>
      </c>
      <c r="L4649" s="242" t="s">
        <v>4832</v>
      </c>
      <c r="M4649" s="242" t="s">
        <v>5336</v>
      </c>
      <c r="N4649" s="242"/>
      <c r="O4649" s="242" t="s">
        <v>18819</v>
      </c>
      <c r="P4649" s="242" t="s">
        <v>14128</v>
      </c>
      <c r="Q4649" s="242" t="s">
        <v>8494</v>
      </c>
    </row>
    <row r="4650" spans="1:17">
      <c r="A4650" s="242" t="s">
        <v>18043</v>
      </c>
      <c r="B4650" s="242" t="s">
        <v>14362</v>
      </c>
      <c r="C4650" s="242" t="s">
        <v>18044</v>
      </c>
      <c r="D4650" s="242"/>
      <c r="E4650" s="242" t="s">
        <v>14130</v>
      </c>
      <c r="F4650" s="242" t="s">
        <v>4742</v>
      </c>
      <c r="G4650" s="240">
        <v>60</v>
      </c>
      <c r="H4650" s="241">
        <v>0</v>
      </c>
      <c r="I4650" s="242" t="s">
        <v>4808</v>
      </c>
      <c r="J4650" s="242" t="s">
        <v>4809</v>
      </c>
      <c r="K4650" s="242" t="s">
        <v>4729</v>
      </c>
      <c r="L4650" s="242" t="s">
        <v>4730</v>
      </c>
      <c r="M4650" s="242" t="s">
        <v>5087</v>
      </c>
      <c r="N4650" s="242"/>
      <c r="O4650" s="242" t="s">
        <v>18819</v>
      </c>
      <c r="P4650" s="242" t="s">
        <v>14128</v>
      </c>
      <c r="Q4650" s="242" t="s">
        <v>4733</v>
      </c>
    </row>
    <row r="4651" spans="1:17">
      <c r="A4651" s="242" t="s">
        <v>18045</v>
      </c>
      <c r="B4651" s="242" t="s">
        <v>14922</v>
      </c>
      <c r="C4651" s="242" t="s">
        <v>18046</v>
      </c>
      <c r="D4651" s="242"/>
      <c r="E4651" s="242" t="s">
        <v>14130</v>
      </c>
      <c r="F4651" s="242" t="s">
        <v>4742</v>
      </c>
      <c r="G4651" s="240">
        <v>60</v>
      </c>
      <c r="H4651" s="241">
        <v>0</v>
      </c>
      <c r="I4651" s="242" t="s">
        <v>4738</v>
      </c>
      <c r="J4651" s="242" t="s">
        <v>4739</v>
      </c>
      <c r="K4651" s="242" t="s">
        <v>4729</v>
      </c>
      <c r="L4651" s="242" t="s">
        <v>4730</v>
      </c>
      <c r="M4651" s="242" t="s">
        <v>4740</v>
      </c>
      <c r="N4651" s="242" t="s">
        <v>4769</v>
      </c>
      <c r="O4651" s="242" t="s">
        <v>18819</v>
      </c>
      <c r="P4651" s="242" t="s">
        <v>14128</v>
      </c>
      <c r="Q4651" s="242" t="s">
        <v>4733</v>
      </c>
    </row>
    <row r="4652" spans="1:17">
      <c r="A4652" s="242" t="s">
        <v>18047</v>
      </c>
      <c r="B4652" s="242" t="s">
        <v>14368</v>
      </c>
      <c r="C4652" s="242" t="s">
        <v>18048</v>
      </c>
      <c r="D4652" s="242" t="s">
        <v>4742</v>
      </c>
      <c r="E4652" s="242" t="s">
        <v>14150</v>
      </c>
      <c r="F4652" s="242"/>
      <c r="G4652" s="240">
        <v>60</v>
      </c>
      <c r="H4652" s="241">
        <v>0</v>
      </c>
      <c r="I4652" s="242" t="s">
        <v>4842</v>
      </c>
      <c r="J4652" s="242" t="s">
        <v>4843</v>
      </c>
      <c r="K4652" s="242" t="s">
        <v>4729</v>
      </c>
      <c r="L4652" s="242" t="s">
        <v>4832</v>
      </c>
      <c r="M4652" s="242" t="s">
        <v>5202</v>
      </c>
      <c r="N4652" s="242"/>
      <c r="O4652" s="242" t="s">
        <v>18819</v>
      </c>
      <c r="P4652" s="242" t="s">
        <v>14128</v>
      </c>
      <c r="Q4652" s="242" t="s">
        <v>8494</v>
      </c>
    </row>
    <row r="4653" spans="1:17">
      <c r="A4653" s="242" t="s">
        <v>18049</v>
      </c>
      <c r="B4653" s="242" t="s">
        <v>14362</v>
      </c>
      <c r="C4653" s="242" t="s">
        <v>18050</v>
      </c>
      <c r="D4653" s="242"/>
      <c r="E4653" s="242" t="s">
        <v>14130</v>
      </c>
      <c r="F4653" s="242" t="s">
        <v>4742</v>
      </c>
      <c r="G4653" s="240">
        <v>60</v>
      </c>
      <c r="H4653" s="241">
        <v>0</v>
      </c>
      <c r="I4653" s="242" t="s">
        <v>4775</v>
      </c>
      <c r="J4653" s="242" t="s">
        <v>4776</v>
      </c>
      <c r="K4653" s="242" t="s">
        <v>4729</v>
      </c>
      <c r="L4653" s="242" t="s">
        <v>4730</v>
      </c>
      <c r="M4653" s="242" t="s">
        <v>4908</v>
      </c>
      <c r="N4653" s="242" t="s">
        <v>7033</v>
      </c>
      <c r="O4653" s="242" t="s">
        <v>18819</v>
      </c>
      <c r="P4653" s="242" t="s">
        <v>14128</v>
      </c>
      <c r="Q4653" s="242" t="s">
        <v>4733</v>
      </c>
    </row>
    <row r="4654" spans="1:17">
      <c r="A4654" s="242" t="s">
        <v>18051</v>
      </c>
      <c r="B4654" s="242" t="s">
        <v>14365</v>
      </c>
      <c r="C4654" s="242" t="s">
        <v>18052</v>
      </c>
      <c r="D4654" s="242" t="s">
        <v>4742</v>
      </c>
      <c r="E4654" s="242" t="s">
        <v>14150</v>
      </c>
      <c r="F4654" s="242"/>
      <c r="G4654" s="240">
        <v>60</v>
      </c>
      <c r="H4654" s="241">
        <v>0</v>
      </c>
      <c r="I4654" s="242" t="s">
        <v>4842</v>
      </c>
      <c r="J4654" s="242" t="s">
        <v>4843</v>
      </c>
      <c r="K4654" s="242" t="s">
        <v>4729</v>
      </c>
      <c r="L4654" s="242" t="s">
        <v>4832</v>
      </c>
      <c r="M4654" s="242" t="s">
        <v>5194</v>
      </c>
      <c r="N4654" s="242"/>
      <c r="O4654" s="242" t="s">
        <v>18819</v>
      </c>
      <c r="P4654" s="242" t="s">
        <v>14128</v>
      </c>
      <c r="Q4654" s="242" t="s">
        <v>8494</v>
      </c>
    </row>
    <row r="4655" spans="1:17">
      <c r="A4655" s="242" t="s">
        <v>18053</v>
      </c>
      <c r="B4655" s="242" t="s">
        <v>14362</v>
      </c>
      <c r="C4655" s="242" t="s">
        <v>18054</v>
      </c>
      <c r="D4655" s="242"/>
      <c r="E4655" s="242" t="s">
        <v>14130</v>
      </c>
      <c r="F4655" s="242" t="s">
        <v>4742</v>
      </c>
      <c r="G4655" s="240">
        <v>60</v>
      </c>
      <c r="H4655" s="241">
        <v>0</v>
      </c>
      <c r="I4655" s="242" t="s">
        <v>4780</v>
      </c>
      <c r="J4655" s="242" t="s">
        <v>4781</v>
      </c>
      <c r="K4655" s="242" t="s">
        <v>4729</v>
      </c>
      <c r="L4655" s="242" t="s">
        <v>4730</v>
      </c>
      <c r="M4655" s="242" t="s">
        <v>4782</v>
      </c>
      <c r="N4655" s="242"/>
      <c r="O4655" s="242" t="s">
        <v>18819</v>
      </c>
      <c r="P4655" s="242" t="s">
        <v>14128</v>
      </c>
      <c r="Q4655" s="242" t="s">
        <v>4733</v>
      </c>
    </row>
    <row r="4656" spans="1:17">
      <c r="A4656" s="242" t="s">
        <v>18055</v>
      </c>
      <c r="B4656" s="242" t="s">
        <v>14362</v>
      </c>
      <c r="C4656" s="242" t="s">
        <v>18056</v>
      </c>
      <c r="D4656" s="242"/>
      <c r="E4656" s="242" t="s">
        <v>14130</v>
      </c>
      <c r="F4656" s="242" t="s">
        <v>4742</v>
      </c>
      <c r="G4656" s="240">
        <v>60</v>
      </c>
      <c r="H4656" s="241">
        <v>0</v>
      </c>
      <c r="I4656" s="242" t="s">
        <v>4808</v>
      </c>
      <c r="J4656" s="242" t="s">
        <v>4809</v>
      </c>
      <c r="K4656" s="242" t="s">
        <v>4729</v>
      </c>
      <c r="L4656" s="242" t="s">
        <v>4730</v>
      </c>
      <c r="M4656" s="242" t="s">
        <v>7593</v>
      </c>
      <c r="N4656" s="242"/>
      <c r="O4656" s="242" t="s">
        <v>18819</v>
      </c>
      <c r="P4656" s="242" t="s">
        <v>14128</v>
      </c>
      <c r="Q4656" s="242" t="s">
        <v>4733</v>
      </c>
    </row>
    <row r="4657" spans="1:17">
      <c r="A4657" s="242" t="s">
        <v>18057</v>
      </c>
      <c r="B4657" s="242" t="s">
        <v>14368</v>
      </c>
      <c r="C4657" s="242" t="s">
        <v>18058</v>
      </c>
      <c r="D4657" s="242" t="s">
        <v>4742</v>
      </c>
      <c r="E4657" s="242" t="s">
        <v>14150</v>
      </c>
      <c r="F4657" s="242"/>
      <c r="G4657" s="240">
        <v>60</v>
      </c>
      <c r="H4657" s="241">
        <v>0</v>
      </c>
      <c r="I4657" s="242" t="s">
        <v>4842</v>
      </c>
      <c r="J4657" s="242" t="s">
        <v>4843</v>
      </c>
      <c r="K4657" s="242" t="s">
        <v>4729</v>
      </c>
      <c r="L4657" s="242" t="s">
        <v>4832</v>
      </c>
      <c r="M4657" s="242" t="s">
        <v>5194</v>
      </c>
      <c r="N4657" s="242"/>
      <c r="O4657" s="242" t="s">
        <v>18819</v>
      </c>
      <c r="P4657" s="242" t="s">
        <v>14128</v>
      </c>
      <c r="Q4657" s="242" t="s">
        <v>8494</v>
      </c>
    </row>
    <row r="4658" spans="1:17">
      <c r="A4658" s="242" t="s">
        <v>18059</v>
      </c>
      <c r="B4658" s="242" t="s">
        <v>14368</v>
      </c>
      <c r="C4658" s="242" t="s">
        <v>18060</v>
      </c>
      <c r="D4658" s="242" t="s">
        <v>4742</v>
      </c>
      <c r="E4658" s="242" t="s">
        <v>14150</v>
      </c>
      <c r="F4658" s="242"/>
      <c r="G4658" s="240">
        <v>60</v>
      </c>
      <c r="H4658" s="241">
        <v>0</v>
      </c>
      <c r="I4658" s="242" t="s">
        <v>9474</v>
      </c>
      <c r="J4658" s="242" t="s">
        <v>9475</v>
      </c>
      <c r="K4658" s="242" t="s">
        <v>4729</v>
      </c>
      <c r="L4658" s="242" t="s">
        <v>4832</v>
      </c>
      <c r="M4658" s="242" t="s">
        <v>4833</v>
      </c>
      <c r="N4658" s="242"/>
      <c r="O4658" s="242" t="s">
        <v>18819</v>
      </c>
      <c r="P4658" s="242" t="s">
        <v>14128</v>
      </c>
      <c r="Q4658" s="242" t="s">
        <v>8494</v>
      </c>
    </row>
    <row r="4659" spans="1:17">
      <c r="A4659" s="242" t="s">
        <v>18061</v>
      </c>
      <c r="B4659" s="242" t="s">
        <v>14368</v>
      </c>
      <c r="C4659" s="242" t="s">
        <v>18062</v>
      </c>
      <c r="D4659" s="242" t="s">
        <v>4742</v>
      </c>
      <c r="E4659" s="242" t="s">
        <v>14150</v>
      </c>
      <c r="F4659" s="242"/>
      <c r="G4659" s="240">
        <v>60</v>
      </c>
      <c r="H4659" s="241">
        <v>0</v>
      </c>
      <c r="I4659" s="242" t="s">
        <v>9474</v>
      </c>
      <c r="J4659" s="242" t="s">
        <v>9475</v>
      </c>
      <c r="K4659" s="242" t="s">
        <v>4729</v>
      </c>
      <c r="L4659" s="242" t="s">
        <v>4832</v>
      </c>
      <c r="M4659" s="242" t="s">
        <v>5212</v>
      </c>
      <c r="N4659" s="242"/>
      <c r="O4659" s="242" t="s">
        <v>18819</v>
      </c>
      <c r="P4659" s="242" t="s">
        <v>14128</v>
      </c>
      <c r="Q4659" s="242" t="s">
        <v>8494</v>
      </c>
    </row>
    <row r="4660" spans="1:17">
      <c r="A4660" s="242" t="s">
        <v>18063</v>
      </c>
      <c r="B4660" s="242" t="s">
        <v>14368</v>
      </c>
      <c r="C4660" s="242" t="s">
        <v>18064</v>
      </c>
      <c r="D4660" s="242" t="s">
        <v>4742</v>
      </c>
      <c r="E4660" s="242" t="s">
        <v>14150</v>
      </c>
      <c r="F4660" s="242"/>
      <c r="G4660" s="240">
        <v>60</v>
      </c>
      <c r="H4660" s="241">
        <v>0</v>
      </c>
      <c r="I4660" s="242" t="s">
        <v>4830</v>
      </c>
      <c r="J4660" s="242" t="s">
        <v>4831</v>
      </c>
      <c r="K4660" s="242" t="s">
        <v>4729</v>
      </c>
      <c r="L4660" s="242" t="s">
        <v>4832</v>
      </c>
      <c r="M4660" s="242" t="s">
        <v>5283</v>
      </c>
      <c r="N4660" s="242"/>
      <c r="O4660" s="242" t="s">
        <v>18819</v>
      </c>
      <c r="P4660" s="242" t="s">
        <v>14128</v>
      </c>
      <c r="Q4660" s="242" t="s">
        <v>8494</v>
      </c>
    </row>
    <row r="4661" spans="1:17">
      <c r="A4661" s="242" t="s">
        <v>18065</v>
      </c>
      <c r="B4661" s="242" t="s">
        <v>14368</v>
      </c>
      <c r="C4661" s="242" t="s">
        <v>18066</v>
      </c>
      <c r="D4661" s="242" t="s">
        <v>4742</v>
      </c>
      <c r="E4661" s="242" t="s">
        <v>14150</v>
      </c>
      <c r="F4661" s="242"/>
      <c r="G4661" s="240">
        <v>60</v>
      </c>
      <c r="H4661" s="241">
        <v>0</v>
      </c>
      <c r="I4661" s="242" t="s">
        <v>4830</v>
      </c>
      <c r="J4661" s="242" t="s">
        <v>4831</v>
      </c>
      <c r="K4661" s="242" t="s">
        <v>4729</v>
      </c>
      <c r="L4661" s="242" t="s">
        <v>4832</v>
      </c>
      <c r="M4661" s="242" t="s">
        <v>5158</v>
      </c>
      <c r="N4661" s="242"/>
      <c r="O4661" s="242" t="s">
        <v>18819</v>
      </c>
      <c r="P4661" s="242" t="s">
        <v>14128</v>
      </c>
      <c r="Q4661" s="242" t="s">
        <v>8494</v>
      </c>
    </row>
    <row r="4662" spans="1:17">
      <c r="A4662" s="242" t="s">
        <v>18067</v>
      </c>
      <c r="B4662" s="242" t="s">
        <v>14368</v>
      </c>
      <c r="C4662" s="242" t="s">
        <v>18068</v>
      </c>
      <c r="D4662" s="242" t="s">
        <v>4742</v>
      </c>
      <c r="E4662" s="242" t="s">
        <v>14150</v>
      </c>
      <c r="F4662" s="242"/>
      <c r="G4662" s="240">
        <v>60</v>
      </c>
      <c r="H4662" s="241">
        <v>0</v>
      </c>
      <c r="I4662" s="242" t="s">
        <v>9474</v>
      </c>
      <c r="J4662" s="242" t="s">
        <v>9475</v>
      </c>
      <c r="K4662" s="242" t="s">
        <v>4729</v>
      </c>
      <c r="L4662" s="242" t="s">
        <v>4832</v>
      </c>
      <c r="M4662" s="242" t="s">
        <v>5336</v>
      </c>
      <c r="N4662" s="242"/>
      <c r="O4662" s="242" t="s">
        <v>18819</v>
      </c>
      <c r="P4662" s="242" t="s">
        <v>14128</v>
      </c>
      <c r="Q4662" s="242" t="s">
        <v>8494</v>
      </c>
    </row>
    <row r="4663" spans="1:17">
      <c r="A4663" s="242" t="s">
        <v>18069</v>
      </c>
      <c r="B4663" s="242" t="s">
        <v>14362</v>
      </c>
      <c r="C4663" s="242" t="s">
        <v>18070</v>
      </c>
      <c r="D4663" s="242"/>
      <c r="E4663" s="242" t="s">
        <v>14130</v>
      </c>
      <c r="F4663" s="242" t="s">
        <v>4742</v>
      </c>
      <c r="G4663" s="240">
        <v>60</v>
      </c>
      <c r="H4663" s="241">
        <v>0</v>
      </c>
      <c r="I4663" s="242" t="s">
        <v>4780</v>
      </c>
      <c r="J4663" s="242" t="s">
        <v>4781</v>
      </c>
      <c r="K4663" s="242" t="s">
        <v>4729</v>
      </c>
      <c r="L4663" s="242" t="s">
        <v>4730</v>
      </c>
      <c r="M4663" s="242" t="s">
        <v>6439</v>
      </c>
      <c r="N4663" s="242"/>
      <c r="O4663" s="242" t="s">
        <v>18819</v>
      </c>
      <c r="P4663" s="242" t="s">
        <v>14128</v>
      </c>
      <c r="Q4663" s="242" t="s">
        <v>4733</v>
      </c>
    </row>
    <row r="4664" spans="1:17">
      <c r="A4664" s="242" t="s">
        <v>18071</v>
      </c>
      <c r="B4664" s="242" t="s">
        <v>14362</v>
      </c>
      <c r="C4664" s="242" t="s">
        <v>18072</v>
      </c>
      <c r="D4664" s="242"/>
      <c r="E4664" s="242" t="s">
        <v>14130</v>
      </c>
      <c r="F4664" s="242" t="s">
        <v>4742</v>
      </c>
      <c r="G4664" s="240">
        <v>60</v>
      </c>
      <c r="H4664" s="241">
        <v>0</v>
      </c>
      <c r="I4664" s="242" t="s">
        <v>4780</v>
      </c>
      <c r="J4664" s="242" t="s">
        <v>4781</v>
      </c>
      <c r="K4664" s="242" t="s">
        <v>4729</v>
      </c>
      <c r="L4664" s="242" t="s">
        <v>4730</v>
      </c>
      <c r="M4664" s="242" t="s">
        <v>4872</v>
      </c>
      <c r="N4664" s="242"/>
      <c r="O4664" s="242" t="s">
        <v>18819</v>
      </c>
      <c r="P4664" s="242" t="s">
        <v>14128</v>
      </c>
      <c r="Q4664" s="242" t="s">
        <v>4733</v>
      </c>
    </row>
    <row r="4665" spans="1:17">
      <c r="A4665" s="242" t="s">
        <v>18073</v>
      </c>
      <c r="B4665" s="242" t="s">
        <v>14365</v>
      </c>
      <c r="C4665" s="242" t="s">
        <v>18074</v>
      </c>
      <c r="D4665" s="242" t="s">
        <v>4742</v>
      </c>
      <c r="E4665" s="242" t="s">
        <v>14150</v>
      </c>
      <c r="F4665" s="242"/>
      <c r="G4665" s="240">
        <v>60</v>
      </c>
      <c r="H4665" s="241">
        <v>0</v>
      </c>
      <c r="I4665" s="242" t="s">
        <v>4842</v>
      </c>
      <c r="J4665" s="242" t="s">
        <v>4843</v>
      </c>
      <c r="K4665" s="242" t="s">
        <v>4729</v>
      </c>
      <c r="L4665" s="242" t="s">
        <v>4832</v>
      </c>
      <c r="M4665" s="242" t="s">
        <v>5264</v>
      </c>
      <c r="N4665" s="242"/>
      <c r="O4665" s="242" t="s">
        <v>18819</v>
      </c>
      <c r="P4665" s="242" t="s">
        <v>14128</v>
      </c>
      <c r="Q4665" s="242" t="s">
        <v>8494</v>
      </c>
    </row>
    <row r="4666" spans="1:17">
      <c r="A4666" s="242" t="s">
        <v>18075</v>
      </c>
      <c r="B4666" s="242" t="s">
        <v>14353</v>
      </c>
      <c r="C4666" s="242" t="s">
        <v>18076</v>
      </c>
      <c r="D4666" s="242"/>
      <c r="E4666" s="242" t="s">
        <v>14130</v>
      </c>
      <c r="F4666" s="242" t="s">
        <v>4742</v>
      </c>
      <c r="G4666" s="240">
        <v>60</v>
      </c>
      <c r="H4666" s="241">
        <v>0</v>
      </c>
      <c r="I4666" s="242" t="s">
        <v>4808</v>
      </c>
      <c r="J4666" s="242" t="s">
        <v>4809</v>
      </c>
      <c r="K4666" s="242" t="s">
        <v>4729</v>
      </c>
      <c r="L4666" s="242" t="s">
        <v>4730</v>
      </c>
      <c r="M4666" s="242" t="s">
        <v>6564</v>
      </c>
      <c r="N4666" s="242"/>
      <c r="O4666" s="242" t="s">
        <v>18819</v>
      </c>
      <c r="P4666" s="242" t="s">
        <v>14128</v>
      </c>
      <c r="Q4666" s="242" t="s">
        <v>4733</v>
      </c>
    </row>
    <row r="4667" spans="1:17">
      <c r="A4667" s="242" t="s">
        <v>18077</v>
      </c>
      <c r="B4667" s="242" t="s">
        <v>14368</v>
      </c>
      <c r="C4667" s="242" t="s">
        <v>18078</v>
      </c>
      <c r="D4667" s="242" t="s">
        <v>4742</v>
      </c>
      <c r="E4667" s="242" t="s">
        <v>14150</v>
      </c>
      <c r="F4667" s="242"/>
      <c r="G4667" s="240">
        <v>60</v>
      </c>
      <c r="H4667" s="241">
        <v>0</v>
      </c>
      <c r="I4667" s="242" t="s">
        <v>4842</v>
      </c>
      <c r="J4667" s="242" t="s">
        <v>4843</v>
      </c>
      <c r="K4667" s="242" t="s">
        <v>4729</v>
      </c>
      <c r="L4667" s="242" t="s">
        <v>4832</v>
      </c>
      <c r="M4667" s="242" t="s">
        <v>5194</v>
      </c>
      <c r="N4667" s="242"/>
      <c r="O4667" s="242" t="s">
        <v>18819</v>
      </c>
      <c r="P4667" s="242" t="s">
        <v>14128</v>
      </c>
      <c r="Q4667" s="242" t="s">
        <v>8494</v>
      </c>
    </row>
    <row r="4668" spans="1:17">
      <c r="A4668" s="242" t="s">
        <v>18079</v>
      </c>
      <c r="B4668" s="242" t="s">
        <v>14368</v>
      </c>
      <c r="C4668" s="242" t="s">
        <v>18080</v>
      </c>
      <c r="D4668" s="242" t="s">
        <v>4742</v>
      </c>
      <c r="E4668" s="242" t="s">
        <v>14150</v>
      </c>
      <c r="F4668" s="242"/>
      <c r="G4668" s="240">
        <v>60</v>
      </c>
      <c r="H4668" s="241">
        <v>0</v>
      </c>
      <c r="I4668" s="242" t="s">
        <v>4842</v>
      </c>
      <c r="J4668" s="242" t="s">
        <v>4843</v>
      </c>
      <c r="K4668" s="242" t="s">
        <v>4729</v>
      </c>
      <c r="L4668" s="242" t="s">
        <v>4832</v>
      </c>
      <c r="M4668" s="242" t="s">
        <v>5194</v>
      </c>
      <c r="N4668" s="242"/>
      <c r="O4668" s="242" t="s">
        <v>18819</v>
      </c>
      <c r="P4668" s="242" t="s">
        <v>14128</v>
      </c>
      <c r="Q4668" s="242" t="s">
        <v>8494</v>
      </c>
    </row>
    <row r="4669" spans="1:17">
      <c r="A4669" s="242" t="s">
        <v>18081</v>
      </c>
      <c r="B4669" s="242" t="s">
        <v>18082</v>
      </c>
      <c r="C4669" s="242" t="s">
        <v>18083</v>
      </c>
      <c r="D4669" s="242"/>
      <c r="E4669" s="242" t="s">
        <v>15142</v>
      </c>
      <c r="F4669" s="242" t="s">
        <v>4742</v>
      </c>
      <c r="G4669" s="240">
        <v>60</v>
      </c>
      <c r="H4669" s="241">
        <v>0</v>
      </c>
      <c r="I4669" s="242" t="s">
        <v>4848</v>
      </c>
      <c r="J4669" s="242" t="s">
        <v>4849</v>
      </c>
      <c r="K4669" s="242" t="s">
        <v>4729</v>
      </c>
      <c r="L4669" s="242" t="s">
        <v>5178</v>
      </c>
      <c r="M4669" s="242" t="s">
        <v>4851</v>
      </c>
      <c r="N4669" s="242"/>
      <c r="O4669" s="242" t="s">
        <v>18819</v>
      </c>
      <c r="P4669" s="242" t="s">
        <v>14128</v>
      </c>
      <c r="Q4669" s="242" t="s">
        <v>4733</v>
      </c>
    </row>
    <row r="4670" spans="1:17">
      <c r="A4670" s="242" t="s">
        <v>18084</v>
      </c>
      <c r="B4670" s="242" t="s">
        <v>14368</v>
      </c>
      <c r="C4670" s="242" t="s">
        <v>18085</v>
      </c>
      <c r="D4670" s="242" t="s">
        <v>4742</v>
      </c>
      <c r="E4670" s="242" t="s">
        <v>14150</v>
      </c>
      <c r="F4670" s="242"/>
      <c r="G4670" s="240">
        <v>60</v>
      </c>
      <c r="H4670" s="241">
        <v>0</v>
      </c>
      <c r="I4670" s="242" t="s">
        <v>9474</v>
      </c>
      <c r="J4670" s="242" t="s">
        <v>9475</v>
      </c>
      <c r="K4670" s="242" t="s">
        <v>4729</v>
      </c>
      <c r="L4670" s="242" t="s">
        <v>4832</v>
      </c>
      <c r="M4670" s="242" t="s">
        <v>5336</v>
      </c>
      <c r="N4670" s="242"/>
      <c r="O4670" s="242" t="s">
        <v>18819</v>
      </c>
      <c r="P4670" s="242" t="s">
        <v>14128</v>
      </c>
      <c r="Q4670" s="242" t="s">
        <v>8494</v>
      </c>
    </row>
    <row r="4671" spans="1:17">
      <c r="A4671" s="242" t="s">
        <v>18086</v>
      </c>
      <c r="B4671" s="242" t="s">
        <v>14368</v>
      </c>
      <c r="C4671" s="242" t="s">
        <v>18087</v>
      </c>
      <c r="D4671" s="242" t="s">
        <v>4742</v>
      </c>
      <c r="E4671" s="242" t="s">
        <v>15142</v>
      </c>
      <c r="F4671" s="242"/>
      <c r="G4671" s="240">
        <v>60</v>
      </c>
      <c r="H4671" s="241">
        <v>0</v>
      </c>
      <c r="I4671" s="242" t="s">
        <v>4830</v>
      </c>
      <c r="J4671" s="242" t="s">
        <v>4831</v>
      </c>
      <c r="K4671" s="242" t="s">
        <v>4729</v>
      </c>
      <c r="L4671" s="242" t="s">
        <v>4832</v>
      </c>
      <c r="M4671" s="242" t="s">
        <v>10967</v>
      </c>
      <c r="N4671" s="242"/>
      <c r="O4671" s="242" t="s">
        <v>18819</v>
      </c>
      <c r="P4671" s="242" t="s">
        <v>14128</v>
      </c>
      <c r="Q4671" s="242" t="s">
        <v>8494</v>
      </c>
    </row>
    <row r="4672" spans="1:17">
      <c r="A4672" s="242" t="s">
        <v>18088</v>
      </c>
      <c r="B4672" s="242" t="s">
        <v>14368</v>
      </c>
      <c r="C4672" s="242" t="s">
        <v>18089</v>
      </c>
      <c r="D4672" s="242" t="s">
        <v>4742</v>
      </c>
      <c r="E4672" s="242" t="s">
        <v>14150</v>
      </c>
      <c r="F4672" s="242"/>
      <c r="G4672" s="240">
        <v>60</v>
      </c>
      <c r="H4672" s="241">
        <v>0</v>
      </c>
      <c r="I4672" s="242" t="s">
        <v>4842</v>
      </c>
      <c r="J4672" s="242" t="s">
        <v>4843</v>
      </c>
      <c r="K4672" s="242" t="s">
        <v>4729</v>
      </c>
      <c r="L4672" s="242" t="s">
        <v>4832</v>
      </c>
      <c r="M4672" s="242" t="s">
        <v>5202</v>
      </c>
      <c r="N4672" s="242"/>
      <c r="O4672" s="242" t="s">
        <v>18819</v>
      </c>
      <c r="P4672" s="242" t="s">
        <v>14128</v>
      </c>
      <c r="Q4672" s="242" t="s">
        <v>8494</v>
      </c>
    </row>
    <row r="4673" spans="1:17">
      <c r="A4673" s="242" t="s">
        <v>18090</v>
      </c>
      <c r="B4673" s="242" t="s">
        <v>14368</v>
      </c>
      <c r="C4673" s="242" t="s">
        <v>18091</v>
      </c>
      <c r="D4673" s="242" t="s">
        <v>4742</v>
      </c>
      <c r="E4673" s="242" t="s">
        <v>14150</v>
      </c>
      <c r="F4673" s="242"/>
      <c r="G4673" s="240">
        <v>60</v>
      </c>
      <c r="H4673" s="241">
        <v>0</v>
      </c>
      <c r="I4673" s="242" t="s">
        <v>9474</v>
      </c>
      <c r="J4673" s="242" t="s">
        <v>9475</v>
      </c>
      <c r="K4673" s="242" t="s">
        <v>4729</v>
      </c>
      <c r="L4673" s="242" t="s">
        <v>4832</v>
      </c>
      <c r="M4673" s="242" t="s">
        <v>5336</v>
      </c>
      <c r="N4673" s="242"/>
      <c r="O4673" s="242" t="s">
        <v>18819</v>
      </c>
      <c r="P4673" s="242" t="s">
        <v>14128</v>
      </c>
      <c r="Q4673" s="242" t="s">
        <v>8494</v>
      </c>
    </row>
    <row r="4674" spans="1:17">
      <c r="A4674" s="242" t="s">
        <v>18092</v>
      </c>
      <c r="B4674" s="242" t="s">
        <v>14353</v>
      </c>
      <c r="C4674" s="242" t="s">
        <v>18093</v>
      </c>
      <c r="D4674" s="242"/>
      <c r="E4674" s="242" t="s">
        <v>14130</v>
      </c>
      <c r="F4674" s="242" t="s">
        <v>4742</v>
      </c>
      <c r="G4674" s="240">
        <v>60</v>
      </c>
      <c r="H4674" s="241">
        <v>0</v>
      </c>
      <c r="I4674" s="242" t="s">
        <v>4808</v>
      </c>
      <c r="J4674" s="242" t="s">
        <v>4809</v>
      </c>
      <c r="K4674" s="242" t="s">
        <v>4729</v>
      </c>
      <c r="L4674" s="242" t="s">
        <v>4730</v>
      </c>
      <c r="M4674" s="242" t="s">
        <v>6564</v>
      </c>
      <c r="N4674" s="242"/>
      <c r="O4674" s="242" t="s">
        <v>18819</v>
      </c>
      <c r="P4674" s="242" t="s">
        <v>14128</v>
      </c>
      <c r="Q4674" s="242" t="s">
        <v>4733</v>
      </c>
    </row>
    <row r="4675" spans="1:17">
      <c r="A4675" s="242" t="s">
        <v>18094</v>
      </c>
      <c r="B4675" s="242" t="s">
        <v>14362</v>
      </c>
      <c r="C4675" s="242" t="s">
        <v>18095</v>
      </c>
      <c r="D4675" s="242"/>
      <c r="E4675" s="242" t="s">
        <v>14130</v>
      </c>
      <c r="F4675" s="242" t="s">
        <v>4742</v>
      </c>
      <c r="G4675" s="240">
        <v>60</v>
      </c>
      <c r="H4675" s="241">
        <v>0</v>
      </c>
      <c r="I4675" s="242" t="s">
        <v>4747</v>
      </c>
      <c r="J4675" s="242" t="s">
        <v>4748</v>
      </c>
      <c r="K4675" s="242" t="s">
        <v>4729</v>
      </c>
      <c r="L4675" s="242" t="s">
        <v>4730</v>
      </c>
      <c r="M4675" s="242" t="s">
        <v>4857</v>
      </c>
      <c r="N4675" s="242"/>
      <c r="O4675" s="242" t="s">
        <v>18819</v>
      </c>
      <c r="P4675" s="242" t="s">
        <v>14128</v>
      </c>
      <c r="Q4675" s="242" t="s">
        <v>4733</v>
      </c>
    </row>
    <row r="4676" spans="1:17">
      <c r="A4676" s="242" t="s">
        <v>18096</v>
      </c>
      <c r="B4676" s="242" t="s">
        <v>14353</v>
      </c>
      <c r="C4676" s="242" t="s">
        <v>18097</v>
      </c>
      <c r="D4676" s="242"/>
      <c r="E4676" s="242" t="s">
        <v>14130</v>
      </c>
      <c r="F4676" s="242" t="s">
        <v>4742</v>
      </c>
      <c r="G4676" s="240">
        <v>60</v>
      </c>
      <c r="H4676" s="241">
        <v>0</v>
      </c>
      <c r="I4676" s="242" t="s">
        <v>4808</v>
      </c>
      <c r="J4676" s="242" t="s">
        <v>4809</v>
      </c>
      <c r="K4676" s="242" t="s">
        <v>4729</v>
      </c>
      <c r="L4676" s="242" t="s">
        <v>4730</v>
      </c>
      <c r="M4676" s="242" t="s">
        <v>6564</v>
      </c>
      <c r="N4676" s="242"/>
      <c r="O4676" s="242" t="s">
        <v>18819</v>
      </c>
      <c r="P4676" s="242" t="s">
        <v>14128</v>
      </c>
      <c r="Q4676" s="242" t="s">
        <v>4733</v>
      </c>
    </row>
    <row r="4677" spans="1:17">
      <c r="A4677" s="242" t="s">
        <v>18098</v>
      </c>
      <c r="B4677" s="242" t="s">
        <v>18099</v>
      </c>
      <c r="C4677" s="242" t="s">
        <v>18100</v>
      </c>
      <c r="D4677" s="242"/>
      <c r="E4677" s="242" t="s">
        <v>14130</v>
      </c>
      <c r="F4677" s="242" t="s">
        <v>4742</v>
      </c>
      <c r="G4677" s="240">
        <v>60</v>
      </c>
      <c r="H4677" s="241">
        <v>0</v>
      </c>
      <c r="I4677" s="242" t="s">
        <v>4808</v>
      </c>
      <c r="J4677" s="242" t="s">
        <v>4809</v>
      </c>
      <c r="K4677" s="242" t="s">
        <v>4729</v>
      </c>
      <c r="L4677" s="242" t="s">
        <v>4730</v>
      </c>
      <c r="M4677" s="242" t="s">
        <v>4810</v>
      </c>
      <c r="N4677" s="242" t="s">
        <v>14221</v>
      </c>
      <c r="O4677" s="242" t="s">
        <v>18819</v>
      </c>
      <c r="P4677" s="242" t="s">
        <v>14128</v>
      </c>
      <c r="Q4677" s="242" t="s">
        <v>4733</v>
      </c>
    </row>
    <row r="4678" spans="1:17">
      <c r="A4678" s="242" t="s">
        <v>18101</v>
      </c>
      <c r="B4678" s="242" t="s">
        <v>14368</v>
      </c>
      <c r="C4678" s="242" t="s">
        <v>18102</v>
      </c>
      <c r="D4678" s="242" t="s">
        <v>4742</v>
      </c>
      <c r="E4678" s="242" t="s">
        <v>14150</v>
      </c>
      <c r="F4678" s="242"/>
      <c r="G4678" s="240">
        <v>60</v>
      </c>
      <c r="H4678" s="241">
        <v>0</v>
      </c>
      <c r="I4678" s="242" t="s">
        <v>9474</v>
      </c>
      <c r="J4678" s="242" t="s">
        <v>9475</v>
      </c>
      <c r="K4678" s="242" t="s">
        <v>4729</v>
      </c>
      <c r="L4678" s="242" t="s">
        <v>4832</v>
      </c>
      <c r="M4678" s="242" t="s">
        <v>5212</v>
      </c>
      <c r="N4678" s="242"/>
      <c r="O4678" s="242" t="s">
        <v>18819</v>
      </c>
      <c r="P4678" s="242" t="s">
        <v>14128</v>
      </c>
      <c r="Q4678" s="242" t="s">
        <v>8494</v>
      </c>
    </row>
    <row r="4679" spans="1:17">
      <c r="A4679" s="242" t="s">
        <v>18103</v>
      </c>
      <c r="B4679" s="242" t="s">
        <v>14368</v>
      </c>
      <c r="C4679" s="242" t="s">
        <v>18104</v>
      </c>
      <c r="D4679" s="242" t="s">
        <v>4742</v>
      </c>
      <c r="E4679" s="242" t="s">
        <v>14150</v>
      </c>
      <c r="F4679" s="242"/>
      <c r="G4679" s="240">
        <v>60</v>
      </c>
      <c r="H4679" s="241">
        <v>0</v>
      </c>
      <c r="I4679" s="242" t="s">
        <v>9474</v>
      </c>
      <c r="J4679" s="242" t="s">
        <v>9475</v>
      </c>
      <c r="K4679" s="242" t="s">
        <v>4729</v>
      </c>
      <c r="L4679" s="242" t="s">
        <v>4832</v>
      </c>
      <c r="M4679" s="242" t="s">
        <v>4833</v>
      </c>
      <c r="N4679" s="242"/>
      <c r="O4679" s="242" t="s">
        <v>18819</v>
      </c>
      <c r="P4679" s="242" t="s">
        <v>14128</v>
      </c>
      <c r="Q4679" s="242" t="s">
        <v>8494</v>
      </c>
    </row>
    <row r="4680" spans="1:17">
      <c r="A4680" s="242" t="s">
        <v>18105</v>
      </c>
      <c r="B4680" s="242" t="s">
        <v>14368</v>
      </c>
      <c r="C4680" s="242" t="s">
        <v>18106</v>
      </c>
      <c r="D4680" s="242" t="s">
        <v>4742</v>
      </c>
      <c r="E4680" s="242" t="s">
        <v>14150</v>
      </c>
      <c r="F4680" s="242"/>
      <c r="G4680" s="240">
        <v>60</v>
      </c>
      <c r="H4680" s="241">
        <v>0</v>
      </c>
      <c r="I4680" s="242" t="s">
        <v>9474</v>
      </c>
      <c r="J4680" s="242" t="s">
        <v>9475</v>
      </c>
      <c r="K4680" s="242" t="s">
        <v>4729</v>
      </c>
      <c r="L4680" s="242" t="s">
        <v>4832</v>
      </c>
      <c r="M4680" s="242" t="s">
        <v>13746</v>
      </c>
      <c r="N4680" s="242"/>
      <c r="O4680" s="242" t="s">
        <v>18819</v>
      </c>
      <c r="P4680" s="242" t="s">
        <v>14128</v>
      </c>
      <c r="Q4680" s="242" t="s">
        <v>8494</v>
      </c>
    </row>
    <row r="4681" spans="1:17">
      <c r="A4681" s="242" t="s">
        <v>18107</v>
      </c>
      <c r="B4681" s="242" t="s">
        <v>14368</v>
      </c>
      <c r="C4681" s="242" t="s">
        <v>18108</v>
      </c>
      <c r="D4681" s="242" t="s">
        <v>4742</v>
      </c>
      <c r="E4681" s="242" t="s">
        <v>14150</v>
      </c>
      <c r="F4681" s="242"/>
      <c r="G4681" s="240">
        <v>60</v>
      </c>
      <c r="H4681" s="241">
        <v>0</v>
      </c>
      <c r="I4681" s="242" t="s">
        <v>4842</v>
      </c>
      <c r="J4681" s="242" t="s">
        <v>4843</v>
      </c>
      <c r="K4681" s="242" t="s">
        <v>4729</v>
      </c>
      <c r="L4681" s="242" t="s">
        <v>4832</v>
      </c>
      <c r="M4681" s="242" t="s">
        <v>5325</v>
      </c>
      <c r="N4681" s="242"/>
      <c r="O4681" s="242" t="s">
        <v>18819</v>
      </c>
      <c r="P4681" s="242" t="s">
        <v>14128</v>
      </c>
      <c r="Q4681" s="242" t="s">
        <v>8494</v>
      </c>
    </row>
    <row r="4682" spans="1:17">
      <c r="A4682" s="242" t="s">
        <v>18109</v>
      </c>
      <c r="B4682" s="242" t="s">
        <v>14362</v>
      </c>
      <c r="C4682" s="242" t="s">
        <v>18110</v>
      </c>
      <c r="D4682" s="242"/>
      <c r="E4682" s="242" t="s">
        <v>14130</v>
      </c>
      <c r="F4682" s="242" t="s">
        <v>4742</v>
      </c>
      <c r="G4682" s="240">
        <v>60</v>
      </c>
      <c r="H4682" s="241">
        <v>0</v>
      </c>
      <c r="I4682" s="242" t="s">
        <v>4780</v>
      </c>
      <c r="J4682" s="242" t="s">
        <v>4781</v>
      </c>
      <c r="K4682" s="242" t="s">
        <v>4729</v>
      </c>
      <c r="L4682" s="242" t="s">
        <v>4730</v>
      </c>
      <c r="M4682" s="242" t="s">
        <v>4822</v>
      </c>
      <c r="N4682" s="242"/>
      <c r="O4682" s="242" t="s">
        <v>18819</v>
      </c>
      <c r="P4682" s="242" t="s">
        <v>14128</v>
      </c>
      <c r="Q4682" s="242" t="s">
        <v>4733</v>
      </c>
    </row>
    <row r="4683" spans="1:17">
      <c r="A4683" s="242" t="s">
        <v>18111</v>
      </c>
      <c r="B4683" s="242" t="s">
        <v>14368</v>
      </c>
      <c r="C4683" s="242" t="s">
        <v>18112</v>
      </c>
      <c r="D4683" s="242" t="s">
        <v>4742</v>
      </c>
      <c r="E4683" s="242" t="s">
        <v>14150</v>
      </c>
      <c r="F4683" s="242"/>
      <c r="G4683" s="240">
        <v>60</v>
      </c>
      <c r="H4683" s="241">
        <v>0</v>
      </c>
      <c r="I4683" s="242" t="s">
        <v>9474</v>
      </c>
      <c r="J4683" s="242" t="s">
        <v>9475</v>
      </c>
      <c r="K4683" s="242" t="s">
        <v>4729</v>
      </c>
      <c r="L4683" s="242" t="s">
        <v>4832</v>
      </c>
      <c r="M4683" s="242" t="s">
        <v>5212</v>
      </c>
      <c r="N4683" s="242"/>
      <c r="O4683" s="242" t="s">
        <v>18819</v>
      </c>
      <c r="P4683" s="242" t="s">
        <v>14128</v>
      </c>
      <c r="Q4683" s="242" t="s">
        <v>8494</v>
      </c>
    </row>
    <row r="4684" spans="1:17">
      <c r="A4684" s="242" t="s">
        <v>18113</v>
      </c>
      <c r="B4684" s="242" t="s">
        <v>14368</v>
      </c>
      <c r="C4684" s="242" t="s">
        <v>18114</v>
      </c>
      <c r="D4684" s="242" t="s">
        <v>4742</v>
      </c>
      <c r="E4684" s="242" t="s">
        <v>14150</v>
      </c>
      <c r="F4684" s="242"/>
      <c r="G4684" s="240">
        <v>60</v>
      </c>
      <c r="H4684" s="241">
        <v>0</v>
      </c>
      <c r="I4684" s="242" t="s">
        <v>4830</v>
      </c>
      <c r="J4684" s="242" t="s">
        <v>4831</v>
      </c>
      <c r="K4684" s="242" t="s">
        <v>4729</v>
      </c>
      <c r="L4684" s="242" t="s">
        <v>4832</v>
      </c>
      <c r="M4684" s="242" t="s">
        <v>5222</v>
      </c>
      <c r="N4684" s="242"/>
      <c r="O4684" s="242" t="s">
        <v>18819</v>
      </c>
      <c r="P4684" s="242" t="s">
        <v>14128</v>
      </c>
      <c r="Q4684" s="242" t="s">
        <v>8494</v>
      </c>
    </row>
    <row r="4685" spans="1:17">
      <c r="A4685" s="242" t="s">
        <v>18115</v>
      </c>
      <c r="B4685" s="242" t="s">
        <v>14368</v>
      </c>
      <c r="C4685" s="242" t="s">
        <v>18116</v>
      </c>
      <c r="D4685" s="242" t="s">
        <v>4742</v>
      </c>
      <c r="E4685" s="242" t="s">
        <v>14150</v>
      </c>
      <c r="F4685" s="242"/>
      <c r="G4685" s="240">
        <v>60</v>
      </c>
      <c r="H4685" s="241">
        <v>0</v>
      </c>
      <c r="I4685" s="242" t="s">
        <v>9474</v>
      </c>
      <c r="J4685" s="242" t="s">
        <v>9475</v>
      </c>
      <c r="K4685" s="242" t="s">
        <v>4729</v>
      </c>
      <c r="L4685" s="242" t="s">
        <v>4832</v>
      </c>
      <c r="M4685" s="242" t="s">
        <v>6018</v>
      </c>
      <c r="N4685" s="242"/>
      <c r="O4685" s="242" t="s">
        <v>18819</v>
      </c>
      <c r="P4685" s="242" t="s">
        <v>14128</v>
      </c>
      <c r="Q4685" s="242" t="s">
        <v>8494</v>
      </c>
    </row>
    <row r="4686" spans="1:17">
      <c r="A4686" s="242" t="s">
        <v>18117</v>
      </c>
      <c r="B4686" s="242" t="s">
        <v>14368</v>
      </c>
      <c r="C4686" s="242" t="s">
        <v>18118</v>
      </c>
      <c r="D4686" s="242" t="s">
        <v>4742</v>
      </c>
      <c r="E4686" s="242" t="s">
        <v>14150</v>
      </c>
      <c r="F4686" s="242"/>
      <c r="G4686" s="240">
        <v>60</v>
      </c>
      <c r="H4686" s="241">
        <v>0</v>
      </c>
      <c r="I4686" s="242" t="s">
        <v>9474</v>
      </c>
      <c r="J4686" s="242" t="s">
        <v>9475</v>
      </c>
      <c r="K4686" s="242" t="s">
        <v>4729</v>
      </c>
      <c r="L4686" s="242" t="s">
        <v>4832</v>
      </c>
      <c r="M4686" s="242" t="s">
        <v>6018</v>
      </c>
      <c r="N4686" s="242"/>
      <c r="O4686" s="242" t="s">
        <v>18819</v>
      </c>
      <c r="P4686" s="242" t="s">
        <v>14128</v>
      </c>
      <c r="Q4686" s="242" t="s">
        <v>8494</v>
      </c>
    </row>
    <row r="4687" spans="1:17">
      <c r="A4687" s="242" t="s">
        <v>18119</v>
      </c>
      <c r="B4687" s="242" t="s">
        <v>14362</v>
      </c>
      <c r="C4687" s="242" t="s">
        <v>18120</v>
      </c>
      <c r="D4687" s="242"/>
      <c r="E4687" s="242" t="s">
        <v>14130</v>
      </c>
      <c r="F4687" s="242" t="s">
        <v>4742</v>
      </c>
      <c r="G4687" s="240">
        <v>60</v>
      </c>
      <c r="H4687" s="241">
        <v>0</v>
      </c>
      <c r="I4687" s="242" t="s">
        <v>4808</v>
      </c>
      <c r="J4687" s="242" t="s">
        <v>4809</v>
      </c>
      <c r="K4687" s="242" t="s">
        <v>4729</v>
      </c>
      <c r="L4687" s="242" t="s">
        <v>4730</v>
      </c>
      <c r="M4687" s="242" t="s">
        <v>5087</v>
      </c>
      <c r="N4687" s="242"/>
      <c r="O4687" s="242" t="s">
        <v>18819</v>
      </c>
      <c r="P4687" s="242" t="s">
        <v>14128</v>
      </c>
      <c r="Q4687" s="242" t="s">
        <v>4733</v>
      </c>
    </row>
    <row r="4688" spans="1:17">
      <c r="A4688" s="242" t="s">
        <v>18121</v>
      </c>
      <c r="B4688" s="242" t="s">
        <v>14362</v>
      </c>
      <c r="C4688" s="242" t="s">
        <v>18122</v>
      </c>
      <c r="D4688" s="242"/>
      <c r="E4688" s="242" t="s">
        <v>14130</v>
      </c>
      <c r="F4688" s="242" t="s">
        <v>4742</v>
      </c>
      <c r="G4688" s="240">
        <v>60</v>
      </c>
      <c r="H4688" s="241">
        <v>0</v>
      </c>
      <c r="I4688" s="242" t="s">
        <v>4808</v>
      </c>
      <c r="J4688" s="242" t="s">
        <v>4809</v>
      </c>
      <c r="K4688" s="242" t="s">
        <v>4729</v>
      </c>
      <c r="L4688" s="242" t="s">
        <v>4730</v>
      </c>
      <c r="M4688" s="242" t="s">
        <v>5113</v>
      </c>
      <c r="N4688" s="242"/>
      <c r="O4688" s="242" t="s">
        <v>18819</v>
      </c>
      <c r="P4688" s="242" t="s">
        <v>14128</v>
      </c>
      <c r="Q4688" s="242" t="s">
        <v>4733</v>
      </c>
    </row>
    <row r="4689" spans="1:17">
      <c r="A4689" s="242" t="s">
        <v>18123</v>
      </c>
      <c r="B4689" s="242" t="s">
        <v>14362</v>
      </c>
      <c r="C4689" s="242" t="s">
        <v>18124</v>
      </c>
      <c r="D4689" s="242"/>
      <c r="E4689" s="242" t="s">
        <v>14130</v>
      </c>
      <c r="F4689" s="242" t="s">
        <v>4742</v>
      </c>
      <c r="G4689" s="240">
        <v>60</v>
      </c>
      <c r="H4689" s="241">
        <v>0</v>
      </c>
      <c r="I4689" s="242" t="s">
        <v>4808</v>
      </c>
      <c r="J4689" s="242" t="s">
        <v>4809</v>
      </c>
      <c r="K4689" s="242" t="s">
        <v>4729</v>
      </c>
      <c r="L4689" s="242" t="s">
        <v>4730</v>
      </c>
      <c r="M4689" s="242" t="s">
        <v>5113</v>
      </c>
      <c r="N4689" s="242"/>
      <c r="O4689" s="242" t="s">
        <v>18819</v>
      </c>
      <c r="P4689" s="242" t="s">
        <v>14128</v>
      </c>
      <c r="Q4689" s="242" t="s">
        <v>4733</v>
      </c>
    </row>
    <row r="4690" spans="1:17">
      <c r="A4690" s="242" t="s">
        <v>18125</v>
      </c>
      <c r="B4690" s="242" t="s">
        <v>14365</v>
      </c>
      <c r="C4690" s="242" t="s">
        <v>18126</v>
      </c>
      <c r="D4690" s="242" t="s">
        <v>4742</v>
      </c>
      <c r="E4690" s="242" t="s">
        <v>14150</v>
      </c>
      <c r="F4690" s="242"/>
      <c r="G4690" s="240">
        <v>60</v>
      </c>
      <c r="H4690" s="241">
        <v>0</v>
      </c>
      <c r="I4690" s="242" t="s">
        <v>4842</v>
      </c>
      <c r="J4690" s="242" t="s">
        <v>4843</v>
      </c>
      <c r="K4690" s="242" t="s">
        <v>4729</v>
      </c>
      <c r="L4690" s="242" t="s">
        <v>4832</v>
      </c>
      <c r="M4690" s="242" t="s">
        <v>15446</v>
      </c>
      <c r="N4690" s="242"/>
      <c r="O4690" s="242" t="s">
        <v>18819</v>
      </c>
      <c r="P4690" s="242" t="s">
        <v>14128</v>
      </c>
      <c r="Q4690" s="242" t="s">
        <v>8494</v>
      </c>
    </row>
    <row r="4691" spans="1:17">
      <c r="A4691" s="242" t="s">
        <v>18127</v>
      </c>
      <c r="B4691" s="242" t="s">
        <v>14362</v>
      </c>
      <c r="C4691" s="242" t="s">
        <v>18128</v>
      </c>
      <c r="D4691" s="242"/>
      <c r="E4691" s="242" t="s">
        <v>14130</v>
      </c>
      <c r="F4691" s="242" t="s">
        <v>4742</v>
      </c>
      <c r="G4691" s="240">
        <v>60</v>
      </c>
      <c r="H4691" s="241">
        <v>0</v>
      </c>
      <c r="I4691" s="242" t="s">
        <v>4780</v>
      </c>
      <c r="J4691" s="242" t="s">
        <v>4781</v>
      </c>
      <c r="K4691" s="242" t="s">
        <v>4729</v>
      </c>
      <c r="L4691" s="242" t="s">
        <v>4730</v>
      </c>
      <c r="M4691" s="242" t="s">
        <v>4822</v>
      </c>
      <c r="N4691" s="242"/>
      <c r="O4691" s="242" t="s">
        <v>18819</v>
      </c>
      <c r="P4691" s="242" t="s">
        <v>14128</v>
      </c>
      <c r="Q4691" s="242" t="s">
        <v>4733</v>
      </c>
    </row>
    <row r="4692" spans="1:17">
      <c r="A4692" s="242" t="s">
        <v>18129</v>
      </c>
      <c r="B4692" s="242" t="s">
        <v>14362</v>
      </c>
      <c r="C4692" s="242" t="s">
        <v>18130</v>
      </c>
      <c r="D4692" s="242"/>
      <c r="E4692" s="242" t="s">
        <v>14130</v>
      </c>
      <c r="F4692" s="242" t="s">
        <v>4742</v>
      </c>
      <c r="G4692" s="240">
        <v>60</v>
      </c>
      <c r="H4692" s="241">
        <v>0</v>
      </c>
      <c r="I4692" s="242" t="s">
        <v>4738</v>
      </c>
      <c r="J4692" s="242" t="s">
        <v>4739</v>
      </c>
      <c r="K4692" s="242" t="s">
        <v>4729</v>
      </c>
      <c r="L4692" s="242" t="s">
        <v>4730</v>
      </c>
      <c r="M4692" s="242" t="s">
        <v>4813</v>
      </c>
      <c r="N4692" s="242"/>
      <c r="O4692" s="242" t="s">
        <v>18819</v>
      </c>
      <c r="P4692" s="242" t="s">
        <v>14128</v>
      </c>
      <c r="Q4692" s="242" t="s">
        <v>4733</v>
      </c>
    </row>
    <row r="4693" spans="1:17">
      <c r="A4693" s="242" t="s">
        <v>18131</v>
      </c>
      <c r="B4693" s="242" t="s">
        <v>14353</v>
      </c>
      <c r="C4693" s="242" t="s">
        <v>18132</v>
      </c>
      <c r="D4693" s="242"/>
      <c r="E4693" s="242" t="s">
        <v>14130</v>
      </c>
      <c r="F4693" s="242" t="s">
        <v>4742</v>
      </c>
      <c r="G4693" s="240">
        <v>60</v>
      </c>
      <c r="H4693" s="241">
        <v>0</v>
      </c>
      <c r="I4693" s="242" t="s">
        <v>4747</v>
      </c>
      <c r="J4693" s="242" t="s">
        <v>4748</v>
      </c>
      <c r="K4693" s="242" t="s">
        <v>4729</v>
      </c>
      <c r="L4693" s="242" t="s">
        <v>4730</v>
      </c>
      <c r="M4693" s="242" t="s">
        <v>4908</v>
      </c>
      <c r="N4693" s="242" t="s">
        <v>9681</v>
      </c>
      <c r="O4693" s="242" t="s">
        <v>18819</v>
      </c>
      <c r="P4693" s="242" t="s">
        <v>14128</v>
      </c>
      <c r="Q4693" s="242" t="s">
        <v>4733</v>
      </c>
    </row>
    <row r="4694" spans="1:17">
      <c r="A4694" s="242" t="s">
        <v>18133</v>
      </c>
      <c r="B4694" s="242" t="s">
        <v>14368</v>
      </c>
      <c r="C4694" s="242" t="s">
        <v>18134</v>
      </c>
      <c r="D4694" s="242" t="s">
        <v>4742</v>
      </c>
      <c r="E4694" s="242" t="s">
        <v>14150</v>
      </c>
      <c r="F4694" s="242"/>
      <c r="G4694" s="240">
        <v>60</v>
      </c>
      <c r="H4694" s="241">
        <v>0</v>
      </c>
      <c r="I4694" s="242" t="s">
        <v>9474</v>
      </c>
      <c r="J4694" s="242" t="s">
        <v>9475</v>
      </c>
      <c r="K4694" s="242" t="s">
        <v>4729</v>
      </c>
      <c r="L4694" s="242" t="s">
        <v>4832</v>
      </c>
      <c r="M4694" s="242" t="s">
        <v>5336</v>
      </c>
      <c r="N4694" s="242"/>
      <c r="O4694" s="242" t="s">
        <v>18819</v>
      </c>
      <c r="P4694" s="242" t="s">
        <v>14128</v>
      </c>
      <c r="Q4694" s="242" t="s">
        <v>8494</v>
      </c>
    </row>
    <row r="4695" spans="1:17">
      <c r="A4695" s="242" t="s">
        <v>18135</v>
      </c>
      <c r="B4695" s="242" t="s">
        <v>14368</v>
      </c>
      <c r="C4695" s="242" t="s">
        <v>18136</v>
      </c>
      <c r="D4695" s="242" t="s">
        <v>4742</v>
      </c>
      <c r="E4695" s="242" t="s">
        <v>14150</v>
      </c>
      <c r="F4695" s="242"/>
      <c r="G4695" s="240">
        <v>60</v>
      </c>
      <c r="H4695" s="241">
        <v>0</v>
      </c>
      <c r="I4695" s="242" t="s">
        <v>9474</v>
      </c>
      <c r="J4695" s="242" t="s">
        <v>9475</v>
      </c>
      <c r="K4695" s="242" t="s">
        <v>4729</v>
      </c>
      <c r="L4695" s="242" t="s">
        <v>4832</v>
      </c>
      <c r="M4695" s="242" t="s">
        <v>5167</v>
      </c>
      <c r="N4695" s="242"/>
      <c r="O4695" s="242" t="s">
        <v>18819</v>
      </c>
      <c r="P4695" s="242" t="s">
        <v>14128</v>
      </c>
      <c r="Q4695" s="242" t="s">
        <v>8494</v>
      </c>
    </row>
    <row r="4696" spans="1:17">
      <c r="A4696" s="242" t="s">
        <v>18137</v>
      </c>
      <c r="B4696" s="242" t="s">
        <v>14362</v>
      </c>
      <c r="C4696" s="242" t="s">
        <v>18138</v>
      </c>
      <c r="D4696" s="242"/>
      <c r="E4696" s="242" t="s">
        <v>14130</v>
      </c>
      <c r="F4696" s="242" t="s">
        <v>4742</v>
      </c>
      <c r="G4696" s="240">
        <v>60</v>
      </c>
      <c r="H4696" s="241">
        <v>0</v>
      </c>
      <c r="I4696" s="242" t="s">
        <v>4780</v>
      </c>
      <c r="J4696" s="242" t="s">
        <v>4781</v>
      </c>
      <c r="K4696" s="242" t="s">
        <v>4729</v>
      </c>
      <c r="L4696" s="242" t="s">
        <v>4730</v>
      </c>
      <c r="M4696" s="242" t="s">
        <v>4872</v>
      </c>
      <c r="N4696" s="242"/>
      <c r="O4696" s="242" t="s">
        <v>18819</v>
      </c>
      <c r="P4696" s="242" t="s">
        <v>14128</v>
      </c>
      <c r="Q4696" s="242" t="s">
        <v>4733</v>
      </c>
    </row>
    <row r="4697" spans="1:17">
      <c r="A4697" s="242" t="s">
        <v>18139</v>
      </c>
      <c r="B4697" s="242" t="s">
        <v>14368</v>
      </c>
      <c r="C4697" s="242" t="s">
        <v>18140</v>
      </c>
      <c r="D4697" s="242" t="s">
        <v>4742</v>
      </c>
      <c r="E4697" s="242" t="s">
        <v>14150</v>
      </c>
      <c r="F4697" s="242"/>
      <c r="G4697" s="240">
        <v>60</v>
      </c>
      <c r="H4697" s="241">
        <v>0</v>
      </c>
      <c r="I4697" s="242" t="s">
        <v>4842</v>
      </c>
      <c r="J4697" s="242" t="s">
        <v>4843</v>
      </c>
      <c r="K4697" s="242" t="s">
        <v>4729</v>
      </c>
      <c r="L4697" s="242" t="s">
        <v>4832</v>
      </c>
      <c r="M4697" s="242" t="s">
        <v>5202</v>
      </c>
      <c r="N4697" s="242"/>
      <c r="O4697" s="242" t="s">
        <v>18819</v>
      </c>
      <c r="P4697" s="242" t="s">
        <v>14128</v>
      </c>
      <c r="Q4697" s="242" t="s">
        <v>8494</v>
      </c>
    </row>
    <row r="4698" spans="1:17">
      <c r="A4698" s="242" t="s">
        <v>18141</v>
      </c>
      <c r="B4698" s="242" t="s">
        <v>14362</v>
      </c>
      <c r="C4698" s="242" t="s">
        <v>18142</v>
      </c>
      <c r="D4698" s="242"/>
      <c r="E4698" s="242" t="s">
        <v>14130</v>
      </c>
      <c r="F4698" s="242" t="s">
        <v>4742</v>
      </c>
      <c r="G4698" s="240">
        <v>60</v>
      </c>
      <c r="H4698" s="241">
        <v>0</v>
      </c>
      <c r="I4698" s="242" t="s">
        <v>4780</v>
      </c>
      <c r="J4698" s="242" t="s">
        <v>4781</v>
      </c>
      <c r="K4698" s="242" t="s">
        <v>4729</v>
      </c>
      <c r="L4698" s="242" t="s">
        <v>4730</v>
      </c>
      <c r="M4698" s="242" t="s">
        <v>6439</v>
      </c>
      <c r="N4698" s="242"/>
      <c r="O4698" s="242" t="s">
        <v>18819</v>
      </c>
      <c r="P4698" s="242" t="s">
        <v>14128</v>
      </c>
      <c r="Q4698" s="242" t="s">
        <v>4733</v>
      </c>
    </row>
    <row r="4699" spans="1:17">
      <c r="A4699" s="242" t="s">
        <v>18143</v>
      </c>
      <c r="B4699" s="242" t="s">
        <v>14362</v>
      </c>
      <c r="C4699" s="242" t="s">
        <v>18144</v>
      </c>
      <c r="D4699" s="242"/>
      <c r="E4699" s="242" t="s">
        <v>14130</v>
      </c>
      <c r="F4699" s="242" t="s">
        <v>4742</v>
      </c>
      <c r="G4699" s="240">
        <v>60</v>
      </c>
      <c r="H4699" s="241">
        <v>0</v>
      </c>
      <c r="I4699" s="242" t="s">
        <v>4780</v>
      </c>
      <c r="J4699" s="242" t="s">
        <v>4781</v>
      </c>
      <c r="K4699" s="242" t="s">
        <v>4729</v>
      </c>
      <c r="L4699" s="242" t="s">
        <v>4730</v>
      </c>
      <c r="M4699" s="242" t="s">
        <v>4816</v>
      </c>
      <c r="N4699" s="242"/>
      <c r="O4699" s="242" t="s">
        <v>18819</v>
      </c>
      <c r="P4699" s="242" t="s">
        <v>14128</v>
      </c>
      <c r="Q4699" s="242" t="s">
        <v>4733</v>
      </c>
    </row>
    <row r="4700" spans="1:17">
      <c r="A4700" s="242" t="s">
        <v>18145</v>
      </c>
      <c r="B4700" s="242" t="s">
        <v>14365</v>
      </c>
      <c r="C4700" s="242" t="s">
        <v>18146</v>
      </c>
      <c r="D4700" s="242" t="s">
        <v>4742</v>
      </c>
      <c r="E4700" s="242" t="s">
        <v>14150</v>
      </c>
      <c r="F4700" s="242"/>
      <c r="G4700" s="240">
        <v>60</v>
      </c>
      <c r="H4700" s="241">
        <v>0</v>
      </c>
      <c r="I4700" s="242" t="s">
        <v>4830</v>
      </c>
      <c r="J4700" s="242" t="s">
        <v>4831</v>
      </c>
      <c r="K4700" s="242" t="s">
        <v>4729</v>
      </c>
      <c r="L4700" s="242" t="s">
        <v>4832</v>
      </c>
      <c r="M4700" s="242" t="s">
        <v>9489</v>
      </c>
      <c r="N4700" s="242"/>
      <c r="O4700" s="242" t="s">
        <v>18819</v>
      </c>
      <c r="P4700" s="242" t="s">
        <v>14128</v>
      </c>
      <c r="Q4700" s="242" t="s">
        <v>8494</v>
      </c>
    </row>
    <row r="4701" spans="1:17">
      <c r="A4701" s="242" t="s">
        <v>18147</v>
      </c>
      <c r="B4701" s="242" t="s">
        <v>14362</v>
      </c>
      <c r="C4701" s="242" t="s">
        <v>18148</v>
      </c>
      <c r="D4701" s="242"/>
      <c r="E4701" s="242" t="s">
        <v>14130</v>
      </c>
      <c r="F4701" s="242" t="s">
        <v>4742</v>
      </c>
      <c r="G4701" s="240">
        <v>60</v>
      </c>
      <c r="H4701" s="241">
        <v>0</v>
      </c>
      <c r="I4701" s="242" t="s">
        <v>4780</v>
      </c>
      <c r="J4701" s="242" t="s">
        <v>4781</v>
      </c>
      <c r="K4701" s="242" t="s">
        <v>4729</v>
      </c>
      <c r="L4701" s="242" t="s">
        <v>4730</v>
      </c>
      <c r="M4701" s="242" t="s">
        <v>4816</v>
      </c>
      <c r="N4701" s="242"/>
      <c r="O4701" s="242" t="s">
        <v>18819</v>
      </c>
      <c r="P4701" s="242" t="s">
        <v>14128</v>
      </c>
      <c r="Q4701" s="242" t="s">
        <v>4733</v>
      </c>
    </row>
    <row r="4702" spans="1:17">
      <c r="A4702" s="242" t="s">
        <v>18149</v>
      </c>
      <c r="B4702" s="242" t="s">
        <v>14922</v>
      </c>
      <c r="C4702" s="242" t="s">
        <v>18150</v>
      </c>
      <c r="D4702" s="242"/>
      <c r="E4702" s="242" t="s">
        <v>14130</v>
      </c>
      <c r="F4702" s="242" t="s">
        <v>4742</v>
      </c>
      <c r="G4702" s="240">
        <v>60</v>
      </c>
      <c r="H4702" s="241">
        <v>0</v>
      </c>
      <c r="I4702" s="242" t="s">
        <v>4738</v>
      </c>
      <c r="J4702" s="242" t="s">
        <v>4739</v>
      </c>
      <c r="K4702" s="242" t="s">
        <v>4729</v>
      </c>
      <c r="L4702" s="242" t="s">
        <v>4730</v>
      </c>
      <c r="M4702" s="242" t="s">
        <v>4740</v>
      </c>
      <c r="N4702" s="242" t="s">
        <v>4741</v>
      </c>
      <c r="O4702" s="242" t="s">
        <v>18819</v>
      </c>
      <c r="P4702" s="242" t="s">
        <v>14128</v>
      </c>
      <c r="Q4702" s="242" t="s">
        <v>4733</v>
      </c>
    </row>
    <row r="4703" spans="1:17">
      <c r="A4703" s="242" t="s">
        <v>18151</v>
      </c>
      <c r="B4703" s="242" t="s">
        <v>14362</v>
      </c>
      <c r="C4703" s="242" t="s">
        <v>18152</v>
      </c>
      <c r="D4703" s="242"/>
      <c r="E4703" s="242" t="s">
        <v>14130</v>
      </c>
      <c r="F4703" s="242" t="s">
        <v>4742</v>
      </c>
      <c r="G4703" s="240">
        <v>60</v>
      </c>
      <c r="H4703" s="241">
        <v>0</v>
      </c>
      <c r="I4703" s="242" t="s">
        <v>4780</v>
      </c>
      <c r="J4703" s="242" t="s">
        <v>4781</v>
      </c>
      <c r="K4703" s="242" t="s">
        <v>4729</v>
      </c>
      <c r="L4703" s="242" t="s">
        <v>4730</v>
      </c>
      <c r="M4703" s="242" t="s">
        <v>4872</v>
      </c>
      <c r="N4703" s="242"/>
      <c r="O4703" s="242" t="s">
        <v>18819</v>
      </c>
      <c r="P4703" s="242" t="s">
        <v>14128</v>
      </c>
      <c r="Q4703" s="242" t="s">
        <v>4733</v>
      </c>
    </row>
    <row r="4704" spans="1:17">
      <c r="A4704" s="242" t="s">
        <v>18153</v>
      </c>
      <c r="B4704" s="242" t="s">
        <v>14362</v>
      </c>
      <c r="C4704" s="242" t="s">
        <v>18154</v>
      </c>
      <c r="D4704" s="242"/>
      <c r="E4704" s="242" t="s">
        <v>14130</v>
      </c>
      <c r="F4704" s="242" t="s">
        <v>4742</v>
      </c>
      <c r="G4704" s="240">
        <v>60</v>
      </c>
      <c r="H4704" s="241">
        <v>0</v>
      </c>
      <c r="I4704" s="242" t="s">
        <v>4738</v>
      </c>
      <c r="J4704" s="242" t="s">
        <v>4739</v>
      </c>
      <c r="K4704" s="242" t="s">
        <v>4729</v>
      </c>
      <c r="L4704" s="242" t="s">
        <v>4730</v>
      </c>
      <c r="M4704" s="242" t="s">
        <v>4785</v>
      </c>
      <c r="N4704" s="242"/>
      <c r="O4704" s="242" t="s">
        <v>18819</v>
      </c>
      <c r="P4704" s="242" t="s">
        <v>14128</v>
      </c>
      <c r="Q4704" s="242" t="s">
        <v>4733</v>
      </c>
    </row>
    <row r="4705" spans="1:17">
      <c r="A4705" s="242" t="s">
        <v>18155</v>
      </c>
      <c r="B4705" s="242" t="s">
        <v>14362</v>
      </c>
      <c r="C4705" s="242" t="s">
        <v>18156</v>
      </c>
      <c r="D4705" s="242"/>
      <c r="E4705" s="242" t="s">
        <v>14130</v>
      </c>
      <c r="F4705" s="242" t="s">
        <v>4742</v>
      </c>
      <c r="G4705" s="240">
        <v>60</v>
      </c>
      <c r="H4705" s="241">
        <v>0</v>
      </c>
      <c r="I4705" s="242" t="s">
        <v>4808</v>
      </c>
      <c r="J4705" s="242" t="s">
        <v>4809</v>
      </c>
      <c r="K4705" s="242" t="s">
        <v>4729</v>
      </c>
      <c r="L4705" s="242" t="s">
        <v>4730</v>
      </c>
      <c r="M4705" s="242" t="s">
        <v>7593</v>
      </c>
      <c r="N4705" s="242"/>
      <c r="O4705" s="242" t="s">
        <v>18819</v>
      </c>
      <c r="P4705" s="242" t="s">
        <v>14128</v>
      </c>
      <c r="Q4705" s="242" t="s">
        <v>4733</v>
      </c>
    </row>
    <row r="4706" spans="1:17">
      <c r="A4706" s="242" t="s">
        <v>18157</v>
      </c>
      <c r="B4706" s="242" t="s">
        <v>14362</v>
      </c>
      <c r="C4706" s="242" t="s">
        <v>18158</v>
      </c>
      <c r="D4706" s="242"/>
      <c r="E4706" s="242" t="s">
        <v>14130</v>
      </c>
      <c r="F4706" s="242" t="s">
        <v>4742</v>
      </c>
      <c r="G4706" s="240">
        <v>60</v>
      </c>
      <c r="H4706" s="241">
        <v>0</v>
      </c>
      <c r="I4706" s="242" t="s">
        <v>4780</v>
      </c>
      <c r="J4706" s="242" t="s">
        <v>4781</v>
      </c>
      <c r="K4706" s="242" t="s">
        <v>4729</v>
      </c>
      <c r="L4706" s="242" t="s">
        <v>4730</v>
      </c>
      <c r="M4706" s="242" t="s">
        <v>6439</v>
      </c>
      <c r="N4706" s="242"/>
      <c r="O4706" s="242" t="s">
        <v>18819</v>
      </c>
      <c r="P4706" s="242" t="s">
        <v>14128</v>
      </c>
      <c r="Q4706" s="242" t="s">
        <v>4733</v>
      </c>
    </row>
    <row r="4707" spans="1:17">
      <c r="A4707" s="242" t="s">
        <v>18159</v>
      </c>
      <c r="B4707" s="242" t="s">
        <v>14368</v>
      </c>
      <c r="C4707" s="242" t="s">
        <v>18160</v>
      </c>
      <c r="D4707" s="242" t="s">
        <v>4742</v>
      </c>
      <c r="E4707" s="242" t="s">
        <v>14150</v>
      </c>
      <c r="F4707" s="242"/>
      <c r="G4707" s="240">
        <v>60</v>
      </c>
      <c r="H4707" s="241">
        <v>0</v>
      </c>
      <c r="I4707" s="242" t="s">
        <v>4842</v>
      </c>
      <c r="J4707" s="242" t="s">
        <v>4843</v>
      </c>
      <c r="K4707" s="242" t="s">
        <v>4729</v>
      </c>
      <c r="L4707" s="242" t="s">
        <v>4832</v>
      </c>
      <c r="M4707" s="242" t="s">
        <v>4844</v>
      </c>
      <c r="N4707" s="242"/>
      <c r="O4707" s="242" t="s">
        <v>18819</v>
      </c>
      <c r="P4707" s="242" t="s">
        <v>14128</v>
      </c>
      <c r="Q4707" s="242" t="s">
        <v>8494</v>
      </c>
    </row>
    <row r="4708" spans="1:17">
      <c r="A4708" s="242" t="s">
        <v>18161</v>
      </c>
      <c r="B4708" s="242" t="s">
        <v>14365</v>
      </c>
      <c r="C4708" s="242" t="s">
        <v>18162</v>
      </c>
      <c r="D4708" s="242" t="s">
        <v>4742</v>
      </c>
      <c r="E4708" s="242" t="s">
        <v>14150</v>
      </c>
      <c r="F4708" s="242"/>
      <c r="G4708" s="240">
        <v>60</v>
      </c>
      <c r="H4708" s="241">
        <v>0</v>
      </c>
      <c r="I4708" s="242" t="s">
        <v>4842</v>
      </c>
      <c r="J4708" s="242" t="s">
        <v>4843</v>
      </c>
      <c r="K4708" s="242" t="s">
        <v>4729</v>
      </c>
      <c r="L4708" s="242" t="s">
        <v>4832</v>
      </c>
      <c r="M4708" s="242" t="s">
        <v>15489</v>
      </c>
      <c r="N4708" s="242"/>
      <c r="O4708" s="242" t="s">
        <v>18819</v>
      </c>
      <c r="P4708" s="242" t="s">
        <v>14128</v>
      </c>
      <c r="Q4708" s="242" t="s">
        <v>8494</v>
      </c>
    </row>
    <row r="4709" spans="1:17">
      <c r="A4709" s="242" t="s">
        <v>18163</v>
      </c>
      <c r="B4709" s="242" t="s">
        <v>14362</v>
      </c>
      <c r="C4709" s="242" t="s">
        <v>18164</v>
      </c>
      <c r="D4709" s="242"/>
      <c r="E4709" s="242" t="s">
        <v>14130</v>
      </c>
      <c r="F4709" s="242" t="s">
        <v>4742</v>
      </c>
      <c r="G4709" s="240">
        <v>60</v>
      </c>
      <c r="H4709" s="241">
        <v>0</v>
      </c>
      <c r="I4709" s="242" t="s">
        <v>4780</v>
      </c>
      <c r="J4709" s="242" t="s">
        <v>4781</v>
      </c>
      <c r="K4709" s="242" t="s">
        <v>4729</v>
      </c>
      <c r="L4709" s="242" t="s">
        <v>4730</v>
      </c>
      <c r="M4709" s="242" t="s">
        <v>6439</v>
      </c>
      <c r="N4709" s="242"/>
      <c r="O4709" s="242" t="s">
        <v>18819</v>
      </c>
      <c r="P4709" s="242" t="s">
        <v>14128</v>
      </c>
      <c r="Q4709" s="242" t="s">
        <v>4733</v>
      </c>
    </row>
    <row r="4710" spans="1:17">
      <c r="A4710" s="242" t="s">
        <v>18165</v>
      </c>
      <c r="B4710" s="242" t="s">
        <v>14362</v>
      </c>
      <c r="C4710" s="242" t="s">
        <v>18166</v>
      </c>
      <c r="D4710" s="242"/>
      <c r="E4710" s="242" t="s">
        <v>14130</v>
      </c>
      <c r="F4710" s="242" t="s">
        <v>4742</v>
      </c>
      <c r="G4710" s="240">
        <v>60</v>
      </c>
      <c r="H4710" s="241">
        <v>0</v>
      </c>
      <c r="I4710" s="242" t="s">
        <v>4808</v>
      </c>
      <c r="J4710" s="242" t="s">
        <v>4809</v>
      </c>
      <c r="K4710" s="242" t="s">
        <v>4729</v>
      </c>
      <c r="L4710" s="242" t="s">
        <v>4730</v>
      </c>
      <c r="M4710" s="242" t="s">
        <v>4810</v>
      </c>
      <c r="N4710" s="242"/>
      <c r="O4710" s="242" t="s">
        <v>18819</v>
      </c>
      <c r="P4710" s="242" t="s">
        <v>14128</v>
      </c>
      <c r="Q4710" s="242" t="s">
        <v>4733</v>
      </c>
    </row>
    <row r="4711" spans="1:17">
      <c r="A4711" s="242" t="s">
        <v>18167</v>
      </c>
      <c r="B4711" s="242" t="s">
        <v>17685</v>
      </c>
      <c r="C4711" s="242" t="s">
        <v>18168</v>
      </c>
      <c r="D4711" s="242" t="s">
        <v>4742</v>
      </c>
      <c r="E4711" s="242" t="s">
        <v>14150</v>
      </c>
      <c r="F4711" s="242"/>
      <c r="G4711" s="240">
        <v>60</v>
      </c>
      <c r="H4711" s="241">
        <v>0</v>
      </c>
      <c r="I4711" s="242" t="s">
        <v>4830</v>
      </c>
      <c r="J4711" s="242" t="s">
        <v>4831</v>
      </c>
      <c r="K4711" s="242" t="s">
        <v>4729</v>
      </c>
      <c r="L4711" s="242" t="s">
        <v>4832</v>
      </c>
      <c r="M4711" s="242" t="s">
        <v>5283</v>
      </c>
      <c r="N4711" s="242"/>
      <c r="O4711" s="242" t="s">
        <v>18819</v>
      </c>
      <c r="P4711" s="242" t="s">
        <v>14128</v>
      </c>
      <c r="Q4711" s="242" t="s">
        <v>8494</v>
      </c>
    </row>
    <row r="4712" spans="1:17">
      <c r="A4712" s="242" t="s">
        <v>18169</v>
      </c>
      <c r="B4712" s="242" t="s">
        <v>14368</v>
      </c>
      <c r="C4712" s="242" t="s">
        <v>18170</v>
      </c>
      <c r="D4712" s="242" t="s">
        <v>4742</v>
      </c>
      <c r="E4712" s="242" t="s">
        <v>14150</v>
      </c>
      <c r="F4712" s="242"/>
      <c r="G4712" s="240">
        <v>60</v>
      </c>
      <c r="H4712" s="241">
        <v>0</v>
      </c>
      <c r="I4712" s="242" t="s">
        <v>4830</v>
      </c>
      <c r="J4712" s="242" t="s">
        <v>4831</v>
      </c>
      <c r="K4712" s="242" t="s">
        <v>4729</v>
      </c>
      <c r="L4712" s="242" t="s">
        <v>4832</v>
      </c>
      <c r="M4712" s="242" t="s">
        <v>4901</v>
      </c>
      <c r="N4712" s="242"/>
      <c r="O4712" s="242" t="s">
        <v>18819</v>
      </c>
      <c r="P4712" s="242" t="s">
        <v>14128</v>
      </c>
      <c r="Q4712" s="242" t="s">
        <v>8494</v>
      </c>
    </row>
    <row r="4713" spans="1:17">
      <c r="A4713" s="242" t="s">
        <v>18171</v>
      </c>
      <c r="B4713" s="242" t="s">
        <v>14365</v>
      </c>
      <c r="C4713" s="242" t="s">
        <v>18172</v>
      </c>
      <c r="D4713" s="242" t="s">
        <v>4742</v>
      </c>
      <c r="E4713" s="242" t="s">
        <v>14150</v>
      </c>
      <c r="F4713" s="242"/>
      <c r="G4713" s="240">
        <v>60</v>
      </c>
      <c r="H4713" s="241">
        <v>0</v>
      </c>
      <c r="I4713" s="242" t="s">
        <v>9474</v>
      </c>
      <c r="J4713" s="242" t="s">
        <v>9475</v>
      </c>
      <c r="K4713" s="242" t="s">
        <v>4729</v>
      </c>
      <c r="L4713" s="242" t="s">
        <v>4832</v>
      </c>
      <c r="M4713" s="242" t="s">
        <v>5302</v>
      </c>
      <c r="N4713" s="242"/>
      <c r="O4713" s="242" t="s">
        <v>18819</v>
      </c>
      <c r="P4713" s="242" t="s">
        <v>14128</v>
      </c>
      <c r="Q4713" s="242" t="s">
        <v>8494</v>
      </c>
    </row>
    <row r="4714" spans="1:17">
      <c r="A4714" s="242" t="s">
        <v>18173</v>
      </c>
      <c r="B4714" s="242" t="s">
        <v>14362</v>
      </c>
      <c r="C4714" s="242" t="s">
        <v>18174</v>
      </c>
      <c r="D4714" s="242"/>
      <c r="E4714" s="242" t="s">
        <v>14130</v>
      </c>
      <c r="F4714" s="242" t="s">
        <v>4742</v>
      </c>
      <c r="G4714" s="240">
        <v>60</v>
      </c>
      <c r="H4714" s="241">
        <v>0</v>
      </c>
      <c r="I4714" s="242" t="s">
        <v>4780</v>
      </c>
      <c r="J4714" s="242" t="s">
        <v>4781</v>
      </c>
      <c r="K4714" s="242" t="s">
        <v>4729</v>
      </c>
      <c r="L4714" s="242" t="s">
        <v>4730</v>
      </c>
      <c r="M4714" s="242" t="s">
        <v>6439</v>
      </c>
      <c r="N4714" s="242"/>
      <c r="O4714" s="242" t="s">
        <v>18819</v>
      </c>
      <c r="P4714" s="242" t="s">
        <v>14128</v>
      </c>
      <c r="Q4714" s="242" t="s">
        <v>4733</v>
      </c>
    </row>
    <row r="4715" spans="1:17">
      <c r="A4715" s="242" t="s">
        <v>18175</v>
      </c>
      <c r="B4715" s="242" t="s">
        <v>14362</v>
      </c>
      <c r="C4715" s="242" t="s">
        <v>18176</v>
      </c>
      <c r="D4715" s="242"/>
      <c r="E4715" s="242" t="s">
        <v>14130</v>
      </c>
      <c r="F4715" s="242" t="s">
        <v>4742</v>
      </c>
      <c r="G4715" s="240">
        <v>60</v>
      </c>
      <c r="H4715" s="241">
        <v>0</v>
      </c>
      <c r="I4715" s="242" t="s">
        <v>4738</v>
      </c>
      <c r="J4715" s="242" t="s">
        <v>4739</v>
      </c>
      <c r="K4715" s="242" t="s">
        <v>4729</v>
      </c>
      <c r="L4715" s="242" t="s">
        <v>4730</v>
      </c>
      <c r="M4715" s="242" t="s">
        <v>4785</v>
      </c>
      <c r="N4715" s="242"/>
      <c r="O4715" s="242" t="s">
        <v>18819</v>
      </c>
      <c r="P4715" s="242" t="s">
        <v>14128</v>
      </c>
      <c r="Q4715" s="242" t="s">
        <v>4733</v>
      </c>
    </row>
    <row r="4716" spans="1:17">
      <c r="A4716" s="242" t="s">
        <v>18177</v>
      </c>
      <c r="B4716" s="242" t="s">
        <v>14368</v>
      </c>
      <c r="C4716" s="242" t="s">
        <v>18178</v>
      </c>
      <c r="D4716" s="242" t="s">
        <v>4742</v>
      </c>
      <c r="E4716" s="242" t="s">
        <v>14150</v>
      </c>
      <c r="F4716" s="242"/>
      <c r="G4716" s="240">
        <v>60</v>
      </c>
      <c r="H4716" s="241">
        <v>0</v>
      </c>
      <c r="I4716" s="242" t="s">
        <v>9474</v>
      </c>
      <c r="J4716" s="242" t="s">
        <v>9475</v>
      </c>
      <c r="K4716" s="242" t="s">
        <v>4729</v>
      </c>
      <c r="L4716" s="242" t="s">
        <v>4832</v>
      </c>
      <c r="M4716" s="242" t="s">
        <v>5336</v>
      </c>
      <c r="N4716" s="242"/>
      <c r="O4716" s="242" t="s">
        <v>18819</v>
      </c>
      <c r="P4716" s="242" t="s">
        <v>14128</v>
      </c>
      <c r="Q4716" s="242" t="s">
        <v>8494</v>
      </c>
    </row>
    <row r="4717" spans="1:17">
      <c r="A4717" s="242" t="s">
        <v>18179</v>
      </c>
      <c r="B4717" s="242" t="s">
        <v>14365</v>
      </c>
      <c r="C4717" s="242" t="s">
        <v>18180</v>
      </c>
      <c r="D4717" s="242" t="s">
        <v>4742</v>
      </c>
      <c r="E4717" s="242" t="s">
        <v>14150</v>
      </c>
      <c r="F4717" s="242"/>
      <c r="G4717" s="240">
        <v>60</v>
      </c>
      <c r="H4717" s="241">
        <v>0</v>
      </c>
      <c r="I4717" s="242" t="s">
        <v>4842</v>
      </c>
      <c r="J4717" s="242" t="s">
        <v>4843</v>
      </c>
      <c r="K4717" s="242" t="s">
        <v>4729</v>
      </c>
      <c r="L4717" s="242" t="s">
        <v>4832</v>
      </c>
      <c r="M4717" s="242" t="s">
        <v>15446</v>
      </c>
      <c r="N4717" s="242"/>
      <c r="O4717" s="242" t="s">
        <v>18819</v>
      </c>
      <c r="P4717" s="242" t="s">
        <v>14128</v>
      </c>
      <c r="Q4717" s="242" t="s">
        <v>8494</v>
      </c>
    </row>
    <row r="4718" spans="1:17">
      <c r="A4718" s="242" t="s">
        <v>18181</v>
      </c>
      <c r="B4718" s="242" t="s">
        <v>14368</v>
      </c>
      <c r="C4718" s="242" t="s">
        <v>18182</v>
      </c>
      <c r="D4718" s="242" t="s">
        <v>4742</v>
      </c>
      <c r="E4718" s="242" t="s">
        <v>14150</v>
      </c>
      <c r="F4718" s="242"/>
      <c r="G4718" s="240">
        <v>60</v>
      </c>
      <c r="H4718" s="241">
        <v>0</v>
      </c>
      <c r="I4718" s="242" t="s">
        <v>4842</v>
      </c>
      <c r="J4718" s="242" t="s">
        <v>4843</v>
      </c>
      <c r="K4718" s="242" t="s">
        <v>4729</v>
      </c>
      <c r="L4718" s="242" t="s">
        <v>4832</v>
      </c>
      <c r="M4718" s="242" t="s">
        <v>5325</v>
      </c>
      <c r="N4718" s="242"/>
      <c r="O4718" s="242" t="s">
        <v>18819</v>
      </c>
      <c r="P4718" s="242" t="s">
        <v>14128</v>
      </c>
      <c r="Q4718" s="242" t="s">
        <v>8494</v>
      </c>
    </row>
    <row r="4719" spans="1:17">
      <c r="A4719" s="242" t="s">
        <v>18183</v>
      </c>
      <c r="B4719" s="242" t="s">
        <v>14365</v>
      </c>
      <c r="C4719" s="242" t="s">
        <v>18184</v>
      </c>
      <c r="D4719" s="242" t="s">
        <v>4742</v>
      </c>
      <c r="E4719" s="242" t="s">
        <v>14150</v>
      </c>
      <c r="F4719" s="242"/>
      <c r="G4719" s="240">
        <v>60</v>
      </c>
      <c r="H4719" s="241">
        <v>0</v>
      </c>
      <c r="I4719" s="242" t="s">
        <v>4842</v>
      </c>
      <c r="J4719" s="242" t="s">
        <v>4843</v>
      </c>
      <c r="K4719" s="242" t="s">
        <v>4729</v>
      </c>
      <c r="L4719" s="242" t="s">
        <v>4832</v>
      </c>
      <c r="M4719" s="242" t="s">
        <v>14111</v>
      </c>
      <c r="N4719" s="242"/>
      <c r="O4719" s="242" t="s">
        <v>18819</v>
      </c>
      <c r="P4719" s="242" t="s">
        <v>14128</v>
      </c>
      <c r="Q4719" s="242" t="s">
        <v>8494</v>
      </c>
    </row>
    <row r="4720" spans="1:17">
      <c r="A4720" s="242" t="s">
        <v>18185</v>
      </c>
      <c r="B4720" s="242" t="s">
        <v>14365</v>
      </c>
      <c r="C4720" s="242" t="s">
        <v>18186</v>
      </c>
      <c r="D4720" s="242" t="s">
        <v>4742</v>
      </c>
      <c r="E4720" s="242" t="s">
        <v>14150</v>
      </c>
      <c r="F4720" s="242"/>
      <c r="G4720" s="240">
        <v>60</v>
      </c>
      <c r="H4720" s="241">
        <v>0</v>
      </c>
      <c r="I4720" s="242" t="s">
        <v>4842</v>
      </c>
      <c r="J4720" s="242" t="s">
        <v>4843</v>
      </c>
      <c r="K4720" s="242" t="s">
        <v>4729</v>
      </c>
      <c r="L4720" s="242" t="s">
        <v>4832</v>
      </c>
      <c r="M4720" s="242" t="s">
        <v>5325</v>
      </c>
      <c r="N4720" s="242"/>
      <c r="O4720" s="242" t="s">
        <v>18819</v>
      </c>
      <c r="P4720" s="242" t="s">
        <v>14128</v>
      </c>
      <c r="Q4720" s="242" t="s">
        <v>8494</v>
      </c>
    </row>
    <row r="4721" spans="1:17">
      <c r="A4721" s="242" t="s">
        <v>18187</v>
      </c>
      <c r="B4721" s="242" t="s">
        <v>14362</v>
      </c>
      <c r="C4721" s="242" t="s">
        <v>18188</v>
      </c>
      <c r="D4721" s="242"/>
      <c r="E4721" s="242" t="s">
        <v>14130</v>
      </c>
      <c r="F4721" s="242" t="s">
        <v>4742</v>
      </c>
      <c r="G4721" s="240">
        <v>60</v>
      </c>
      <c r="H4721" s="241">
        <v>0</v>
      </c>
      <c r="I4721" s="242" t="s">
        <v>4820</v>
      </c>
      <c r="J4721" s="242" t="s">
        <v>4821</v>
      </c>
      <c r="K4721" s="242" t="s">
        <v>4729</v>
      </c>
      <c r="L4721" s="242" t="s">
        <v>4730</v>
      </c>
      <c r="M4721" s="242" t="s">
        <v>4816</v>
      </c>
      <c r="N4721" s="242"/>
      <c r="O4721" s="242" t="s">
        <v>18819</v>
      </c>
      <c r="P4721" s="242" t="s">
        <v>14128</v>
      </c>
      <c r="Q4721" s="242" t="s">
        <v>4733</v>
      </c>
    </row>
    <row r="4722" spans="1:17">
      <c r="A4722" s="242" t="s">
        <v>18189</v>
      </c>
      <c r="B4722" s="242" t="s">
        <v>14362</v>
      </c>
      <c r="C4722" s="242" t="s">
        <v>18190</v>
      </c>
      <c r="D4722" s="242"/>
      <c r="E4722" s="242" t="s">
        <v>14130</v>
      </c>
      <c r="F4722" s="242" t="s">
        <v>4742</v>
      </c>
      <c r="G4722" s="240">
        <v>60</v>
      </c>
      <c r="H4722" s="241">
        <v>0</v>
      </c>
      <c r="I4722" s="242" t="s">
        <v>4780</v>
      </c>
      <c r="J4722" s="242" t="s">
        <v>4781</v>
      </c>
      <c r="K4722" s="242" t="s">
        <v>4729</v>
      </c>
      <c r="L4722" s="242" t="s">
        <v>4730</v>
      </c>
      <c r="M4722" s="242" t="s">
        <v>6439</v>
      </c>
      <c r="N4722" s="242"/>
      <c r="O4722" s="242" t="s">
        <v>18819</v>
      </c>
      <c r="P4722" s="242" t="s">
        <v>14128</v>
      </c>
      <c r="Q4722" s="242" t="s">
        <v>4733</v>
      </c>
    </row>
    <row r="4723" spans="1:17">
      <c r="A4723" s="242" t="s">
        <v>18191</v>
      </c>
      <c r="B4723" s="242" t="s">
        <v>14362</v>
      </c>
      <c r="C4723" s="242" t="s">
        <v>18192</v>
      </c>
      <c r="D4723" s="242"/>
      <c r="E4723" s="242" t="s">
        <v>14130</v>
      </c>
      <c r="F4723" s="242" t="s">
        <v>4742</v>
      </c>
      <c r="G4723" s="240">
        <v>60</v>
      </c>
      <c r="H4723" s="241">
        <v>0</v>
      </c>
      <c r="I4723" s="242" t="s">
        <v>4738</v>
      </c>
      <c r="J4723" s="242" t="s">
        <v>4739</v>
      </c>
      <c r="K4723" s="242" t="s">
        <v>4729</v>
      </c>
      <c r="L4723" s="242" t="s">
        <v>4730</v>
      </c>
      <c r="M4723" s="242" t="s">
        <v>4785</v>
      </c>
      <c r="N4723" s="242"/>
      <c r="O4723" s="242" t="s">
        <v>18819</v>
      </c>
      <c r="P4723" s="242" t="s">
        <v>14128</v>
      </c>
      <c r="Q4723" s="242" t="s">
        <v>4733</v>
      </c>
    </row>
    <row r="4724" spans="1:17">
      <c r="A4724" s="242" t="s">
        <v>18193</v>
      </c>
      <c r="B4724" s="242" t="s">
        <v>14922</v>
      </c>
      <c r="C4724" s="242" t="s">
        <v>18194</v>
      </c>
      <c r="D4724" s="242"/>
      <c r="E4724" s="242" t="s">
        <v>14130</v>
      </c>
      <c r="F4724" s="242" t="s">
        <v>4742</v>
      </c>
      <c r="G4724" s="240">
        <v>60</v>
      </c>
      <c r="H4724" s="241">
        <v>0</v>
      </c>
      <c r="I4724" s="242" t="s">
        <v>4747</v>
      </c>
      <c r="J4724" s="242" t="s">
        <v>4748</v>
      </c>
      <c r="K4724" s="242" t="s">
        <v>4729</v>
      </c>
      <c r="L4724" s="242" t="s">
        <v>4730</v>
      </c>
      <c r="M4724" s="242" t="s">
        <v>4908</v>
      </c>
      <c r="N4724" s="242" t="s">
        <v>9731</v>
      </c>
      <c r="O4724" s="242" t="s">
        <v>18819</v>
      </c>
      <c r="P4724" s="242" t="s">
        <v>14128</v>
      </c>
      <c r="Q4724" s="242" t="s">
        <v>4733</v>
      </c>
    </row>
    <row r="4725" spans="1:17">
      <c r="A4725" s="242" t="s">
        <v>18195</v>
      </c>
      <c r="B4725" s="242" t="s">
        <v>14368</v>
      </c>
      <c r="C4725" s="242" t="s">
        <v>18196</v>
      </c>
      <c r="D4725" s="242" t="s">
        <v>4742</v>
      </c>
      <c r="E4725" s="242" t="s">
        <v>14150</v>
      </c>
      <c r="F4725" s="242"/>
      <c r="G4725" s="240">
        <v>60</v>
      </c>
      <c r="H4725" s="241">
        <v>0</v>
      </c>
      <c r="I4725" s="242" t="s">
        <v>9474</v>
      </c>
      <c r="J4725" s="242" t="s">
        <v>9475</v>
      </c>
      <c r="K4725" s="242" t="s">
        <v>4729</v>
      </c>
      <c r="L4725" s="242" t="s">
        <v>4832</v>
      </c>
      <c r="M4725" s="242" t="s">
        <v>10452</v>
      </c>
      <c r="N4725" s="242"/>
      <c r="O4725" s="242" t="s">
        <v>18819</v>
      </c>
      <c r="P4725" s="242" t="s">
        <v>14128</v>
      </c>
      <c r="Q4725" s="242" t="s">
        <v>8494</v>
      </c>
    </row>
    <row r="4726" spans="1:17">
      <c r="A4726" s="242" t="s">
        <v>18197</v>
      </c>
      <c r="B4726" s="242" t="s">
        <v>14362</v>
      </c>
      <c r="C4726" s="242" t="s">
        <v>18198</v>
      </c>
      <c r="D4726" s="242"/>
      <c r="E4726" s="242" t="s">
        <v>14130</v>
      </c>
      <c r="F4726" s="242" t="s">
        <v>4742</v>
      </c>
      <c r="G4726" s="240">
        <v>60</v>
      </c>
      <c r="H4726" s="241">
        <v>0</v>
      </c>
      <c r="I4726" s="242" t="s">
        <v>4780</v>
      </c>
      <c r="J4726" s="242" t="s">
        <v>4781</v>
      </c>
      <c r="K4726" s="242" t="s">
        <v>4729</v>
      </c>
      <c r="L4726" s="242" t="s">
        <v>4730</v>
      </c>
      <c r="M4726" s="242" t="s">
        <v>4872</v>
      </c>
      <c r="N4726" s="242"/>
      <c r="O4726" s="242" t="s">
        <v>18819</v>
      </c>
      <c r="P4726" s="242" t="s">
        <v>14128</v>
      </c>
      <c r="Q4726" s="242" t="s">
        <v>4733</v>
      </c>
    </row>
    <row r="4727" spans="1:17">
      <c r="A4727" s="242" t="s">
        <v>18199</v>
      </c>
      <c r="B4727" s="242" t="s">
        <v>14365</v>
      </c>
      <c r="C4727" s="242" t="s">
        <v>18200</v>
      </c>
      <c r="D4727" s="242" t="s">
        <v>4742</v>
      </c>
      <c r="E4727" s="242" t="s">
        <v>14150</v>
      </c>
      <c r="F4727" s="242"/>
      <c r="G4727" s="240">
        <v>60</v>
      </c>
      <c r="H4727" s="241">
        <v>0</v>
      </c>
      <c r="I4727" s="242" t="s">
        <v>4842</v>
      </c>
      <c r="J4727" s="242" t="s">
        <v>4843</v>
      </c>
      <c r="K4727" s="242" t="s">
        <v>4729</v>
      </c>
      <c r="L4727" s="242" t="s">
        <v>4832</v>
      </c>
      <c r="M4727" s="242" t="s">
        <v>5194</v>
      </c>
      <c r="N4727" s="242"/>
      <c r="O4727" s="242" t="s">
        <v>18819</v>
      </c>
      <c r="P4727" s="242" t="s">
        <v>14128</v>
      </c>
      <c r="Q4727" s="242" t="s">
        <v>8494</v>
      </c>
    </row>
    <row r="4728" spans="1:17">
      <c r="A4728" s="242" t="s">
        <v>18201</v>
      </c>
      <c r="B4728" s="242" t="s">
        <v>14368</v>
      </c>
      <c r="C4728" s="242" t="s">
        <v>18202</v>
      </c>
      <c r="D4728" s="242" t="s">
        <v>4742</v>
      </c>
      <c r="E4728" s="242" t="s">
        <v>14150</v>
      </c>
      <c r="F4728" s="242"/>
      <c r="G4728" s="240">
        <v>60</v>
      </c>
      <c r="H4728" s="241">
        <v>0</v>
      </c>
      <c r="I4728" s="242" t="s">
        <v>4842</v>
      </c>
      <c r="J4728" s="242" t="s">
        <v>4843</v>
      </c>
      <c r="K4728" s="242" t="s">
        <v>4729</v>
      </c>
      <c r="L4728" s="242" t="s">
        <v>4832</v>
      </c>
      <c r="M4728" s="242" t="s">
        <v>5325</v>
      </c>
      <c r="N4728" s="242"/>
      <c r="O4728" s="242" t="s">
        <v>18819</v>
      </c>
      <c r="P4728" s="242" t="s">
        <v>14128</v>
      </c>
      <c r="Q4728" s="242" t="s">
        <v>8494</v>
      </c>
    </row>
    <row r="4729" spans="1:17">
      <c r="A4729" s="242" t="s">
        <v>18203</v>
      </c>
      <c r="B4729" s="242" t="s">
        <v>14368</v>
      </c>
      <c r="C4729" s="242" t="s">
        <v>18204</v>
      </c>
      <c r="D4729" s="242" t="s">
        <v>4742</v>
      </c>
      <c r="E4729" s="242" t="s">
        <v>14150</v>
      </c>
      <c r="F4729" s="242"/>
      <c r="G4729" s="240">
        <v>60</v>
      </c>
      <c r="H4729" s="241">
        <v>0</v>
      </c>
      <c r="I4729" s="242" t="s">
        <v>9474</v>
      </c>
      <c r="J4729" s="242" t="s">
        <v>9475</v>
      </c>
      <c r="K4729" s="242" t="s">
        <v>4729</v>
      </c>
      <c r="L4729" s="242" t="s">
        <v>4832</v>
      </c>
      <c r="M4729" s="242" t="s">
        <v>4833</v>
      </c>
      <c r="N4729" s="242"/>
      <c r="O4729" s="242" t="s">
        <v>18819</v>
      </c>
      <c r="P4729" s="242" t="s">
        <v>14128</v>
      </c>
      <c r="Q4729" s="242" t="s">
        <v>8494</v>
      </c>
    </row>
    <row r="4730" spans="1:17">
      <c r="A4730" s="242" t="s">
        <v>18205</v>
      </c>
      <c r="B4730" s="242" t="s">
        <v>14362</v>
      </c>
      <c r="C4730" s="242" t="s">
        <v>18206</v>
      </c>
      <c r="D4730" s="242"/>
      <c r="E4730" s="242" t="s">
        <v>14130</v>
      </c>
      <c r="F4730" s="242" t="s">
        <v>4742</v>
      </c>
      <c r="G4730" s="240">
        <v>60</v>
      </c>
      <c r="H4730" s="241">
        <v>0</v>
      </c>
      <c r="I4730" s="242" t="s">
        <v>4808</v>
      </c>
      <c r="J4730" s="242" t="s">
        <v>4809</v>
      </c>
      <c r="K4730" s="242" t="s">
        <v>4729</v>
      </c>
      <c r="L4730" s="242" t="s">
        <v>4730</v>
      </c>
      <c r="M4730" s="242" t="s">
        <v>5087</v>
      </c>
      <c r="N4730" s="242"/>
      <c r="O4730" s="242" t="s">
        <v>18819</v>
      </c>
      <c r="P4730" s="242" t="s">
        <v>14128</v>
      </c>
      <c r="Q4730" s="242" t="s">
        <v>4733</v>
      </c>
    </row>
    <row r="4731" spans="1:17">
      <c r="A4731" s="242" t="s">
        <v>18207</v>
      </c>
      <c r="B4731" s="242" t="s">
        <v>14368</v>
      </c>
      <c r="C4731" s="242" t="s">
        <v>18208</v>
      </c>
      <c r="D4731" s="242" t="s">
        <v>4742</v>
      </c>
      <c r="E4731" s="242" t="s">
        <v>14150</v>
      </c>
      <c r="F4731" s="242"/>
      <c r="G4731" s="240">
        <v>60</v>
      </c>
      <c r="H4731" s="241">
        <v>0</v>
      </c>
      <c r="I4731" s="242" t="s">
        <v>9474</v>
      </c>
      <c r="J4731" s="242" t="s">
        <v>9475</v>
      </c>
      <c r="K4731" s="242" t="s">
        <v>4729</v>
      </c>
      <c r="L4731" s="242" t="s">
        <v>4832</v>
      </c>
      <c r="M4731" s="242" t="s">
        <v>4833</v>
      </c>
      <c r="N4731" s="242"/>
      <c r="O4731" s="242" t="s">
        <v>18819</v>
      </c>
      <c r="P4731" s="242" t="s">
        <v>14128</v>
      </c>
      <c r="Q4731" s="242" t="s">
        <v>8494</v>
      </c>
    </row>
    <row r="4732" spans="1:17">
      <c r="A4732" s="242" t="s">
        <v>18209</v>
      </c>
      <c r="B4732" s="242" t="s">
        <v>14362</v>
      </c>
      <c r="C4732" s="242" t="s">
        <v>18210</v>
      </c>
      <c r="D4732" s="242"/>
      <c r="E4732" s="242" t="s">
        <v>14130</v>
      </c>
      <c r="F4732" s="242" t="s">
        <v>4742</v>
      </c>
      <c r="G4732" s="240">
        <v>60</v>
      </c>
      <c r="H4732" s="241">
        <v>0</v>
      </c>
      <c r="I4732" s="242" t="s">
        <v>4780</v>
      </c>
      <c r="J4732" s="242" t="s">
        <v>4781</v>
      </c>
      <c r="K4732" s="242" t="s">
        <v>4729</v>
      </c>
      <c r="L4732" s="242" t="s">
        <v>4730</v>
      </c>
      <c r="M4732" s="242" t="s">
        <v>6439</v>
      </c>
      <c r="N4732" s="242"/>
      <c r="O4732" s="242" t="s">
        <v>18819</v>
      </c>
      <c r="P4732" s="242" t="s">
        <v>14128</v>
      </c>
      <c r="Q4732" s="242" t="s">
        <v>4733</v>
      </c>
    </row>
    <row r="4733" spans="1:17">
      <c r="A4733" s="242" t="s">
        <v>18211</v>
      </c>
      <c r="B4733" s="242" t="s">
        <v>14368</v>
      </c>
      <c r="C4733" s="242" t="s">
        <v>18212</v>
      </c>
      <c r="D4733" s="242" t="s">
        <v>4742</v>
      </c>
      <c r="E4733" s="242" t="s">
        <v>14150</v>
      </c>
      <c r="F4733" s="242"/>
      <c r="G4733" s="240">
        <v>60</v>
      </c>
      <c r="H4733" s="241">
        <v>0</v>
      </c>
      <c r="I4733" s="242" t="s">
        <v>4842</v>
      </c>
      <c r="J4733" s="242" t="s">
        <v>4843</v>
      </c>
      <c r="K4733" s="242" t="s">
        <v>4729</v>
      </c>
      <c r="L4733" s="242" t="s">
        <v>4832</v>
      </c>
      <c r="M4733" s="242" t="s">
        <v>5194</v>
      </c>
      <c r="N4733" s="242"/>
      <c r="O4733" s="242" t="s">
        <v>18819</v>
      </c>
      <c r="P4733" s="242" t="s">
        <v>14128</v>
      </c>
      <c r="Q4733" s="242" t="s">
        <v>8494</v>
      </c>
    </row>
    <row r="4734" spans="1:17">
      <c r="A4734" s="242" t="s">
        <v>18213</v>
      </c>
      <c r="B4734" s="242" t="s">
        <v>14368</v>
      </c>
      <c r="C4734" s="242" t="s">
        <v>18214</v>
      </c>
      <c r="D4734" s="242" t="s">
        <v>4742</v>
      </c>
      <c r="E4734" s="242" t="s">
        <v>14150</v>
      </c>
      <c r="F4734" s="242"/>
      <c r="G4734" s="240">
        <v>60</v>
      </c>
      <c r="H4734" s="241">
        <v>0</v>
      </c>
      <c r="I4734" s="242" t="s">
        <v>4830</v>
      </c>
      <c r="J4734" s="242" t="s">
        <v>4831</v>
      </c>
      <c r="K4734" s="242" t="s">
        <v>4729</v>
      </c>
      <c r="L4734" s="242" t="s">
        <v>4832</v>
      </c>
      <c r="M4734" s="242" t="s">
        <v>5283</v>
      </c>
      <c r="N4734" s="242"/>
      <c r="O4734" s="242" t="s">
        <v>18819</v>
      </c>
      <c r="P4734" s="242" t="s">
        <v>14128</v>
      </c>
      <c r="Q4734" s="242" t="s">
        <v>8494</v>
      </c>
    </row>
    <row r="4735" spans="1:17">
      <c r="A4735" s="242" t="s">
        <v>18215</v>
      </c>
      <c r="B4735" s="242" t="s">
        <v>14365</v>
      </c>
      <c r="C4735" s="242" t="s">
        <v>18216</v>
      </c>
      <c r="D4735" s="242" t="s">
        <v>4742</v>
      </c>
      <c r="E4735" s="242" t="s">
        <v>14150</v>
      </c>
      <c r="F4735" s="242"/>
      <c r="G4735" s="240">
        <v>60</v>
      </c>
      <c r="H4735" s="241">
        <v>0</v>
      </c>
      <c r="I4735" s="242" t="s">
        <v>9474</v>
      </c>
      <c r="J4735" s="242" t="s">
        <v>9475</v>
      </c>
      <c r="K4735" s="242" t="s">
        <v>4729</v>
      </c>
      <c r="L4735" s="242" t="s">
        <v>4832</v>
      </c>
      <c r="M4735" s="242" t="s">
        <v>9226</v>
      </c>
      <c r="N4735" s="242"/>
      <c r="O4735" s="242" t="s">
        <v>18819</v>
      </c>
      <c r="P4735" s="242" t="s">
        <v>14128</v>
      </c>
      <c r="Q4735" s="242" t="s">
        <v>8494</v>
      </c>
    </row>
    <row r="4736" spans="1:17">
      <c r="A4736" s="242" t="s">
        <v>18217</v>
      </c>
      <c r="B4736" s="242" t="s">
        <v>14368</v>
      </c>
      <c r="C4736" s="242" t="s">
        <v>18218</v>
      </c>
      <c r="D4736" s="242" t="s">
        <v>4742</v>
      </c>
      <c r="E4736" s="242" t="s">
        <v>14150</v>
      </c>
      <c r="F4736" s="242"/>
      <c r="G4736" s="240">
        <v>60</v>
      </c>
      <c r="H4736" s="241">
        <v>0</v>
      </c>
      <c r="I4736" s="242" t="s">
        <v>9474</v>
      </c>
      <c r="J4736" s="242" t="s">
        <v>9475</v>
      </c>
      <c r="K4736" s="242" t="s">
        <v>4729</v>
      </c>
      <c r="L4736" s="242" t="s">
        <v>4832</v>
      </c>
      <c r="M4736" s="242" t="s">
        <v>5336</v>
      </c>
      <c r="N4736" s="242"/>
      <c r="O4736" s="242" t="s">
        <v>18819</v>
      </c>
      <c r="P4736" s="242" t="s">
        <v>14128</v>
      </c>
      <c r="Q4736" s="242" t="s">
        <v>8494</v>
      </c>
    </row>
    <row r="4737" spans="1:17">
      <c r="A4737" s="242" t="s">
        <v>18219</v>
      </c>
      <c r="B4737" s="242" t="s">
        <v>14365</v>
      </c>
      <c r="C4737" s="242" t="s">
        <v>18220</v>
      </c>
      <c r="D4737" s="242" t="s">
        <v>4742</v>
      </c>
      <c r="E4737" s="242" t="s">
        <v>14150</v>
      </c>
      <c r="F4737" s="242"/>
      <c r="G4737" s="240">
        <v>60</v>
      </c>
      <c r="H4737" s="241">
        <v>0</v>
      </c>
      <c r="I4737" s="242" t="s">
        <v>4842</v>
      </c>
      <c r="J4737" s="242" t="s">
        <v>4843</v>
      </c>
      <c r="K4737" s="242" t="s">
        <v>4729</v>
      </c>
      <c r="L4737" s="242" t="s">
        <v>4832</v>
      </c>
      <c r="M4737" s="242" t="s">
        <v>5264</v>
      </c>
      <c r="N4737" s="242"/>
      <c r="O4737" s="242" t="s">
        <v>18819</v>
      </c>
      <c r="P4737" s="242" t="s">
        <v>14128</v>
      </c>
      <c r="Q4737" s="242" t="s">
        <v>8494</v>
      </c>
    </row>
    <row r="4738" spans="1:17">
      <c r="A4738" s="242" t="s">
        <v>18221</v>
      </c>
      <c r="B4738" s="242" t="s">
        <v>14362</v>
      </c>
      <c r="C4738" s="242" t="s">
        <v>18222</v>
      </c>
      <c r="D4738" s="242"/>
      <c r="E4738" s="242" t="s">
        <v>14130</v>
      </c>
      <c r="F4738" s="242" t="s">
        <v>4742</v>
      </c>
      <c r="G4738" s="240">
        <v>60</v>
      </c>
      <c r="H4738" s="241">
        <v>0</v>
      </c>
      <c r="I4738" s="242" t="s">
        <v>4780</v>
      </c>
      <c r="J4738" s="242" t="s">
        <v>4781</v>
      </c>
      <c r="K4738" s="242" t="s">
        <v>4729</v>
      </c>
      <c r="L4738" s="242" t="s">
        <v>4730</v>
      </c>
      <c r="M4738" s="242" t="s">
        <v>4816</v>
      </c>
      <c r="N4738" s="242"/>
      <c r="O4738" s="242" t="s">
        <v>18819</v>
      </c>
      <c r="P4738" s="242" t="s">
        <v>14128</v>
      </c>
      <c r="Q4738" s="242" t="s">
        <v>4733</v>
      </c>
    </row>
    <row r="4739" spans="1:17">
      <c r="A4739" s="242" t="s">
        <v>18223</v>
      </c>
      <c r="B4739" s="242" t="s">
        <v>14362</v>
      </c>
      <c r="C4739" s="242" t="s">
        <v>18224</v>
      </c>
      <c r="D4739" s="242"/>
      <c r="E4739" s="242" t="s">
        <v>14130</v>
      </c>
      <c r="F4739" s="242" t="s">
        <v>4742</v>
      </c>
      <c r="G4739" s="240">
        <v>60</v>
      </c>
      <c r="H4739" s="241">
        <v>0</v>
      </c>
      <c r="I4739" s="242" t="s">
        <v>4780</v>
      </c>
      <c r="J4739" s="242" t="s">
        <v>4781</v>
      </c>
      <c r="K4739" s="242" t="s">
        <v>4729</v>
      </c>
      <c r="L4739" s="242" t="s">
        <v>4730</v>
      </c>
      <c r="M4739" s="242" t="s">
        <v>4816</v>
      </c>
      <c r="N4739" s="242"/>
      <c r="O4739" s="242" t="s">
        <v>18819</v>
      </c>
      <c r="P4739" s="242" t="s">
        <v>14128</v>
      </c>
      <c r="Q4739" s="242" t="s">
        <v>4733</v>
      </c>
    </row>
    <row r="4740" spans="1:17">
      <c r="A4740" s="242" t="s">
        <v>18225</v>
      </c>
      <c r="B4740" s="242" t="s">
        <v>14362</v>
      </c>
      <c r="C4740" s="242" t="s">
        <v>18226</v>
      </c>
      <c r="D4740" s="242"/>
      <c r="E4740" s="242" t="s">
        <v>14130</v>
      </c>
      <c r="F4740" s="242" t="s">
        <v>4742</v>
      </c>
      <c r="G4740" s="240">
        <v>60</v>
      </c>
      <c r="H4740" s="241">
        <v>0</v>
      </c>
      <c r="I4740" s="242" t="s">
        <v>4808</v>
      </c>
      <c r="J4740" s="242" t="s">
        <v>4809</v>
      </c>
      <c r="K4740" s="242" t="s">
        <v>4729</v>
      </c>
      <c r="L4740" s="242" t="s">
        <v>4730</v>
      </c>
      <c r="M4740" s="242" t="s">
        <v>7593</v>
      </c>
      <c r="N4740" s="242"/>
      <c r="O4740" s="242" t="s">
        <v>18819</v>
      </c>
      <c r="P4740" s="242" t="s">
        <v>14128</v>
      </c>
      <c r="Q4740" s="242" t="s">
        <v>4733</v>
      </c>
    </row>
    <row r="4741" spans="1:17">
      <c r="A4741" s="242" t="s">
        <v>18227</v>
      </c>
      <c r="B4741" s="242" t="s">
        <v>14362</v>
      </c>
      <c r="C4741" s="242" t="s">
        <v>18228</v>
      </c>
      <c r="D4741" s="242"/>
      <c r="E4741" s="242" t="s">
        <v>14130</v>
      </c>
      <c r="F4741" s="242" t="s">
        <v>4742</v>
      </c>
      <c r="G4741" s="240">
        <v>60</v>
      </c>
      <c r="H4741" s="241">
        <v>0</v>
      </c>
      <c r="I4741" s="242" t="s">
        <v>4808</v>
      </c>
      <c r="J4741" s="242" t="s">
        <v>4809</v>
      </c>
      <c r="K4741" s="242" t="s">
        <v>4729</v>
      </c>
      <c r="L4741" s="242" t="s">
        <v>4730</v>
      </c>
      <c r="M4741" s="242" t="s">
        <v>4731</v>
      </c>
      <c r="N4741" s="242"/>
      <c r="O4741" s="242" t="s">
        <v>18819</v>
      </c>
      <c r="P4741" s="242" t="s">
        <v>14128</v>
      </c>
      <c r="Q4741" s="242" t="s">
        <v>4733</v>
      </c>
    </row>
    <row r="4742" spans="1:17">
      <c r="A4742" s="242" t="s">
        <v>18229</v>
      </c>
      <c r="B4742" s="242" t="s">
        <v>14362</v>
      </c>
      <c r="C4742" s="242" t="s">
        <v>18230</v>
      </c>
      <c r="D4742" s="242"/>
      <c r="E4742" s="242" t="s">
        <v>14130</v>
      </c>
      <c r="F4742" s="242" t="s">
        <v>4742</v>
      </c>
      <c r="G4742" s="240">
        <v>60</v>
      </c>
      <c r="H4742" s="241">
        <v>0</v>
      </c>
      <c r="I4742" s="242" t="s">
        <v>4780</v>
      </c>
      <c r="J4742" s="242" t="s">
        <v>4781</v>
      </c>
      <c r="K4742" s="242" t="s">
        <v>4729</v>
      </c>
      <c r="L4742" s="242" t="s">
        <v>4730</v>
      </c>
      <c r="M4742" s="242" t="s">
        <v>4872</v>
      </c>
      <c r="N4742" s="242"/>
      <c r="O4742" s="242" t="s">
        <v>18819</v>
      </c>
      <c r="P4742" s="242" t="s">
        <v>14128</v>
      </c>
      <c r="Q4742" s="242" t="s">
        <v>4733</v>
      </c>
    </row>
    <row r="4743" spans="1:17">
      <c r="A4743" s="242" t="s">
        <v>18231</v>
      </c>
      <c r="B4743" s="242" t="s">
        <v>14362</v>
      </c>
      <c r="C4743" s="242" t="s">
        <v>18232</v>
      </c>
      <c r="D4743" s="242"/>
      <c r="E4743" s="242" t="s">
        <v>14130</v>
      </c>
      <c r="F4743" s="242" t="s">
        <v>4742</v>
      </c>
      <c r="G4743" s="240">
        <v>60</v>
      </c>
      <c r="H4743" s="241">
        <v>0</v>
      </c>
      <c r="I4743" s="242" t="s">
        <v>4738</v>
      </c>
      <c r="J4743" s="242" t="s">
        <v>4739</v>
      </c>
      <c r="K4743" s="242" t="s">
        <v>4729</v>
      </c>
      <c r="L4743" s="242" t="s">
        <v>4730</v>
      </c>
      <c r="M4743" s="242" t="s">
        <v>4785</v>
      </c>
      <c r="N4743" s="242"/>
      <c r="O4743" s="242" t="s">
        <v>18819</v>
      </c>
      <c r="P4743" s="242" t="s">
        <v>14128</v>
      </c>
      <c r="Q4743" s="242" t="s">
        <v>4733</v>
      </c>
    </row>
    <row r="4744" spans="1:17">
      <c r="A4744" s="242" t="s">
        <v>18233</v>
      </c>
      <c r="B4744" s="242" t="s">
        <v>14362</v>
      </c>
      <c r="C4744" s="242" t="s">
        <v>18234</v>
      </c>
      <c r="D4744" s="242"/>
      <c r="E4744" s="242" t="s">
        <v>14130</v>
      </c>
      <c r="F4744" s="242" t="s">
        <v>4742</v>
      </c>
      <c r="G4744" s="240">
        <v>60</v>
      </c>
      <c r="H4744" s="241">
        <v>0</v>
      </c>
      <c r="I4744" s="242" t="s">
        <v>4738</v>
      </c>
      <c r="J4744" s="242" t="s">
        <v>4739</v>
      </c>
      <c r="K4744" s="242" t="s">
        <v>4729</v>
      </c>
      <c r="L4744" s="242" t="s">
        <v>4730</v>
      </c>
      <c r="M4744" s="242" t="s">
        <v>4813</v>
      </c>
      <c r="N4744" s="242"/>
      <c r="O4744" s="242" t="s">
        <v>18819</v>
      </c>
      <c r="P4744" s="242" t="s">
        <v>14128</v>
      </c>
      <c r="Q4744" s="242" t="s">
        <v>4733</v>
      </c>
    </row>
    <row r="4745" spans="1:17">
      <c r="A4745" s="242" t="s">
        <v>18235</v>
      </c>
      <c r="B4745" s="242" t="s">
        <v>14365</v>
      </c>
      <c r="C4745" s="242" t="s">
        <v>18236</v>
      </c>
      <c r="D4745" s="242" t="s">
        <v>4742</v>
      </c>
      <c r="E4745" s="242" t="s">
        <v>14150</v>
      </c>
      <c r="F4745" s="242"/>
      <c r="G4745" s="240">
        <v>60</v>
      </c>
      <c r="H4745" s="241">
        <v>0</v>
      </c>
      <c r="I4745" s="242" t="s">
        <v>9474</v>
      </c>
      <c r="J4745" s="242" t="s">
        <v>9475</v>
      </c>
      <c r="K4745" s="242" t="s">
        <v>4729</v>
      </c>
      <c r="L4745" s="242" t="s">
        <v>4832</v>
      </c>
      <c r="M4745" s="242" t="s">
        <v>8546</v>
      </c>
      <c r="N4745" s="242"/>
      <c r="O4745" s="242" t="s">
        <v>18819</v>
      </c>
      <c r="P4745" s="242" t="s">
        <v>14128</v>
      </c>
      <c r="Q4745" s="242" t="s">
        <v>8494</v>
      </c>
    </row>
    <row r="4746" spans="1:17">
      <c r="A4746" s="242" t="s">
        <v>18237</v>
      </c>
      <c r="B4746" s="242" t="s">
        <v>14368</v>
      </c>
      <c r="C4746" s="242" t="s">
        <v>18238</v>
      </c>
      <c r="D4746" s="242" t="s">
        <v>4742</v>
      </c>
      <c r="E4746" s="242" t="s">
        <v>14150</v>
      </c>
      <c r="F4746" s="242"/>
      <c r="G4746" s="240">
        <v>60</v>
      </c>
      <c r="H4746" s="241">
        <v>0</v>
      </c>
      <c r="I4746" s="242" t="s">
        <v>9474</v>
      </c>
      <c r="J4746" s="242" t="s">
        <v>9475</v>
      </c>
      <c r="K4746" s="242" t="s">
        <v>4729</v>
      </c>
      <c r="L4746" s="242" t="s">
        <v>4832</v>
      </c>
      <c r="M4746" s="242" t="s">
        <v>13746</v>
      </c>
      <c r="N4746" s="242"/>
      <c r="O4746" s="242" t="s">
        <v>18819</v>
      </c>
      <c r="P4746" s="242" t="s">
        <v>14128</v>
      </c>
      <c r="Q4746" s="242" t="s">
        <v>8494</v>
      </c>
    </row>
    <row r="4747" spans="1:17">
      <c r="A4747" s="242" t="s">
        <v>18239</v>
      </c>
      <c r="B4747" s="242" t="s">
        <v>14362</v>
      </c>
      <c r="C4747" s="242" t="s">
        <v>18240</v>
      </c>
      <c r="D4747" s="242"/>
      <c r="E4747" s="242" t="s">
        <v>14130</v>
      </c>
      <c r="F4747" s="242" t="s">
        <v>4742</v>
      </c>
      <c r="G4747" s="240">
        <v>60</v>
      </c>
      <c r="H4747" s="241">
        <v>0</v>
      </c>
      <c r="I4747" s="242" t="s">
        <v>4738</v>
      </c>
      <c r="J4747" s="242" t="s">
        <v>4739</v>
      </c>
      <c r="K4747" s="242" t="s">
        <v>4729</v>
      </c>
      <c r="L4747" s="242" t="s">
        <v>4730</v>
      </c>
      <c r="M4747" s="242" t="s">
        <v>4740</v>
      </c>
      <c r="N4747" s="242" t="s">
        <v>8480</v>
      </c>
      <c r="O4747" s="242" t="s">
        <v>18819</v>
      </c>
      <c r="P4747" s="242" t="s">
        <v>14128</v>
      </c>
      <c r="Q4747" s="242" t="s">
        <v>4733</v>
      </c>
    </row>
    <row r="4748" spans="1:17">
      <c r="A4748" s="242" t="s">
        <v>18241</v>
      </c>
      <c r="B4748" s="242" t="s">
        <v>14368</v>
      </c>
      <c r="C4748" s="242" t="s">
        <v>18242</v>
      </c>
      <c r="D4748" s="242" t="s">
        <v>4742</v>
      </c>
      <c r="E4748" s="242" t="s">
        <v>15142</v>
      </c>
      <c r="F4748" s="242"/>
      <c r="G4748" s="240">
        <v>60</v>
      </c>
      <c r="H4748" s="241">
        <v>0</v>
      </c>
      <c r="I4748" s="242" t="s">
        <v>4830</v>
      </c>
      <c r="J4748" s="242" t="s">
        <v>4831</v>
      </c>
      <c r="K4748" s="242" t="s">
        <v>4729</v>
      </c>
      <c r="L4748" s="242" t="s">
        <v>4832</v>
      </c>
      <c r="M4748" s="242" t="s">
        <v>10967</v>
      </c>
      <c r="N4748" s="242"/>
      <c r="O4748" s="242" t="s">
        <v>18819</v>
      </c>
      <c r="P4748" s="242" t="s">
        <v>14128</v>
      </c>
      <c r="Q4748" s="242" t="s">
        <v>8494</v>
      </c>
    </row>
    <row r="4749" spans="1:17">
      <c r="A4749" s="242" t="s">
        <v>18243</v>
      </c>
      <c r="B4749" s="242" t="s">
        <v>14365</v>
      </c>
      <c r="C4749" s="242" t="s">
        <v>18244</v>
      </c>
      <c r="D4749" s="242"/>
      <c r="E4749" s="242" t="s">
        <v>4965</v>
      </c>
      <c r="F4749" s="242"/>
      <c r="G4749" s="240">
        <v>60</v>
      </c>
      <c r="H4749" s="241">
        <v>0</v>
      </c>
      <c r="I4749" s="242" t="s">
        <v>9474</v>
      </c>
      <c r="J4749" s="242" t="s">
        <v>9475</v>
      </c>
      <c r="K4749" s="242" t="s">
        <v>4729</v>
      </c>
      <c r="L4749" s="242" t="s">
        <v>4832</v>
      </c>
      <c r="M4749" s="242" t="s">
        <v>8546</v>
      </c>
      <c r="N4749" s="242"/>
      <c r="O4749" s="242" t="s">
        <v>18819</v>
      </c>
      <c r="P4749" s="242" t="s">
        <v>14128</v>
      </c>
      <c r="Q4749" s="242" t="s">
        <v>4733</v>
      </c>
    </row>
    <row r="4750" spans="1:17">
      <c r="A4750" s="242" t="s">
        <v>18245</v>
      </c>
      <c r="B4750" s="242" t="s">
        <v>14362</v>
      </c>
      <c r="C4750" s="242" t="s">
        <v>18246</v>
      </c>
      <c r="D4750" s="242"/>
      <c r="E4750" s="242" t="s">
        <v>14130</v>
      </c>
      <c r="F4750" s="242" t="s">
        <v>4742</v>
      </c>
      <c r="G4750" s="240">
        <v>60</v>
      </c>
      <c r="H4750" s="241">
        <v>0</v>
      </c>
      <c r="I4750" s="242" t="s">
        <v>4808</v>
      </c>
      <c r="J4750" s="242" t="s">
        <v>4809</v>
      </c>
      <c r="K4750" s="242" t="s">
        <v>4729</v>
      </c>
      <c r="L4750" s="242" t="s">
        <v>4730</v>
      </c>
      <c r="M4750" s="242" t="s">
        <v>4731</v>
      </c>
      <c r="N4750" s="242"/>
      <c r="O4750" s="242" t="s">
        <v>18819</v>
      </c>
      <c r="P4750" s="242" t="s">
        <v>14128</v>
      </c>
      <c r="Q4750" s="242" t="s">
        <v>4733</v>
      </c>
    </row>
    <row r="4751" spans="1:17">
      <c r="A4751" s="242" t="s">
        <v>18247</v>
      </c>
      <c r="B4751" s="242" t="s">
        <v>14365</v>
      </c>
      <c r="C4751" s="242" t="s">
        <v>18248</v>
      </c>
      <c r="D4751" s="242" t="s">
        <v>4742</v>
      </c>
      <c r="E4751" s="242" t="s">
        <v>14150</v>
      </c>
      <c r="F4751" s="242"/>
      <c r="G4751" s="240">
        <v>60</v>
      </c>
      <c r="H4751" s="241">
        <v>0</v>
      </c>
      <c r="I4751" s="242" t="s">
        <v>4842</v>
      </c>
      <c r="J4751" s="242" t="s">
        <v>4843</v>
      </c>
      <c r="K4751" s="242" t="s">
        <v>4729</v>
      </c>
      <c r="L4751" s="242" t="s">
        <v>4832</v>
      </c>
      <c r="M4751" s="242" t="s">
        <v>14111</v>
      </c>
      <c r="N4751" s="242"/>
      <c r="O4751" s="242" t="s">
        <v>18819</v>
      </c>
      <c r="P4751" s="242" t="s">
        <v>14128</v>
      </c>
      <c r="Q4751" s="242" t="s">
        <v>8494</v>
      </c>
    </row>
    <row r="4752" spans="1:17">
      <c r="A4752" s="242" t="s">
        <v>18249</v>
      </c>
      <c r="B4752" s="242" t="s">
        <v>14365</v>
      </c>
      <c r="C4752" s="242" t="s">
        <v>18250</v>
      </c>
      <c r="D4752" s="242" t="s">
        <v>4742</v>
      </c>
      <c r="E4752" s="242" t="s">
        <v>14150</v>
      </c>
      <c r="F4752" s="242"/>
      <c r="G4752" s="240">
        <v>60</v>
      </c>
      <c r="H4752" s="241">
        <v>0</v>
      </c>
      <c r="I4752" s="242" t="s">
        <v>4842</v>
      </c>
      <c r="J4752" s="242" t="s">
        <v>4843</v>
      </c>
      <c r="K4752" s="242" t="s">
        <v>4729</v>
      </c>
      <c r="L4752" s="242" t="s">
        <v>4832</v>
      </c>
      <c r="M4752" s="242" t="s">
        <v>15446</v>
      </c>
      <c r="N4752" s="242"/>
      <c r="O4752" s="242" t="s">
        <v>18819</v>
      </c>
      <c r="P4752" s="242" t="s">
        <v>14128</v>
      </c>
      <c r="Q4752" s="242" t="s">
        <v>8494</v>
      </c>
    </row>
    <row r="4753" spans="1:17">
      <c r="A4753" s="242" t="s">
        <v>18251</v>
      </c>
      <c r="B4753" s="242" t="s">
        <v>14368</v>
      </c>
      <c r="C4753" s="242" t="s">
        <v>18252</v>
      </c>
      <c r="D4753" s="242" t="s">
        <v>4742</v>
      </c>
      <c r="E4753" s="242" t="s">
        <v>14150</v>
      </c>
      <c r="F4753" s="242"/>
      <c r="G4753" s="240">
        <v>60</v>
      </c>
      <c r="H4753" s="241">
        <v>0</v>
      </c>
      <c r="I4753" s="242" t="s">
        <v>9474</v>
      </c>
      <c r="J4753" s="242" t="s">
        <v>9475</v>
      </c>
      <c r="K4753" s="242" t="s">
        <v>4729</v>
      </c>
      <c r="L4753" s="242" t="s">
        <v>4832</v>
      </c>
      <c r="M4753" s="242" t="s">
        <v>5336</v>
      </c>
      <c r="N4753" s="242"/>
      <c r="O4753" s="242" t="s">
        <v>18819</v>
      </c>
      <c r="P4753" s="242" t="s">
        <v>14128</v>
      </c>
      <c r="Q4753" s="242" t="s">
        <v>8494</v>
      </c>
    </row>
    <row r="4754" spans="1:17">
      <c r="A4754" s="242" t="s">
        <v>18253</v>
      </c>
      <c r="B4754" s="242" t="s">
        <v>14365</v>
      </c>
      <c r="C4754" s="242" t="s">
        <v>18254</v>
      </c>
      <c r="D4754" s="242" t="s">
        <v>4742</v>
      </c>
      <c r="E4754" s="242" t="s">
        <v>14150</v>
      </c>
      <c r="F4754" s="242"/>
      <c r="G4754" s="240">
        <v>60</v>
      </c>
      <c r="H4754" s="241">
        <v>0</v>
      </c>
      <c r="I4754" s="242" t="s">
        <v>9474</v>
      </c>
      <c r="J4754" s="242" t="s">
        <v>9475</v>
      </c>
      <c r="K4754" s="242" t="s">
        <v>4729</v>
      </c>
      <c r="L4754" s="242" t="s">
        <v>4832</v>
      </c>
      <c r="M4754" s="242" t="s">
        <v>9226</v>
      </c>
      <c r="N4754" s="242"/>
      <c r="O4754" s="242" t="s">
        <v>18819</v>
      </c>
      <c r="P4754" s="242" t="s">
        <v>14128</v>
      </c>
      <c r="Q4754" s="242" t="s">
        <v>8494</v>
      </c>
    </row>
    <row r="4755" spans="1:17">
      <c r="A4755" s="242" t="s">
        <v>18255</v>
      </c>
      <c r="B4755" s="242" t="s">
        <v>14368</v>
      </c>
      <c r="C4755" s="242" t="s">
        <v>18256</v>
      </c>
      <c r="D4755" s="242" t="s">
        <v>4742</v>
      </c>
      <c r="E4755" s="242" t="s">
        <v>14150</v>
      </c>
      <c r="F4755" s="242"/>
      <c r="G4755" s="240">
        <v>60</v>
      </c>
      <c r="H4755" s="241">
        <v>0</v>
      </c>
      <c r="I4755" s="242" t="s">
        <v>4842</v>
      </c>
      <c r="J4755" s="242" t="s">
        <v>4843</v>
      </c>
      <c r="K4755" s="242" t="s">
        <v>4729</v>
      </c>
      <c r="L4755" s="242" t="s">
        <v>4832</v>
      </c>
      <c r="M4755" s="242" t="s">
        <v>5194</v>
      </c>
      <c r="N4755" s="242"/>
      <c r="O4755" s="242" t="s">
        <v>18819</v>
      </c>
      <c r="P4755" s="242" t="s">
        <v>14128</v>
      </c>
      <c r="Q4755" s="242" t="s">
        <v>8494</v>
      </c>
    </row>
    <row r="4756" spans="1:17">
      <c r="A4756" s="242" t="s">
        <v>18257</v>
      </c>
      <c r="B4756" s="242" t="s">
        <v>14368</v>
      </c>
      <c r="C4756" s="242" t="s">
        <v>18258</v>
      </c>
      <c r="D4756" s="242" t="s">
        <v>4742</v>
      </c>
      <c r="E4756" s="242" t="s">
        <v>14150</v>
      </c>
      <c r="F4756" s="242"/>
      <c r="G4756" s="240">
        <v>60</v>
      </c>
      <c r="H4756" s="241">
        <v>0</v>
      </c>
      <c r="I4756" s="242" t="s">
        <v>9474</v>
      </c>
      <c r="J4756" s="242" t="s">
        <v>9475</v>
      </c>
      <c r="K4756" s="242" t="s">
        <v>4729</v>
      </c>
      <c r="L4756" s="242" t="s">
        <v>4832</v>
      </c>
      <c r="M4756" s="242" t="s">
        <v>13752</v>
      </c>
      <c r="N4756" s="242"/>
      <c r="O4756" s="242" t="s">
        <v>18819</v>
      </c>
      <c r="P4756" s="242" t="s">
        <v>14128</v>
      </c>
      <c r="Q4756" s="242" t="s">
        <v>8494</v>
      </c>
    </row>
    <row r="4757" spans="1:17">
      <c r="A4757" s="242" t="s">
        <v>18259</v>
      </c>
      <c r="B4757" s="242" t="s">
        <v>14368</v>
      </c>
      <c r="C4757" s="242" t="s">
        <v>18260</v>
      </c>
      <c r="D4757" s="242" t="s">
        <v>4742</v>
      </c>
      <c r="E4757" s="242" t="s">
        <v>14150</v>
      </c>
      <c r="F4757" s="242"/>
      <c r="G4757" s="240">
        <v>60</v>
      </c>
      <c r="H4757" s="241">
        <v>0</v>
      </c>
      <c r="I4757" s="242" t="s">
        <v>4830</v>
      </c>
      <c r="J4757" s="242" t="s">
        <v>4831</v>
      </c>
      <c r="K4757" s="242" t="s">
        <v>4729</v>
      </c>
      <c r="L4757" s="242" t="s">
        <v>4832</v>
      </c>
      <c r="M4757" s="242" t="s">
        <v>5158</v>
      </c>
      <c r="N4757" s="242"/>
      <c r="O4757" s="242" t="s">
        <v>18819</v>
      </c>
      <c r="P4757" s="242" t="s">
        <v>14128</v>
      </c>
      <c r="Q4757" s="242" t="s">
        <v>8494</v>
      </c>
    </row>
    <row r="4758" spans="1:17">
      <c r="A4758" s="242" t="s">
        <v>18261</v>
      </c>
      <c r="B4758" s="242" t="s">
        <v>14362</v>
      </c>
      <c r="C4758" s="242" t="s">
        <v>18262</v>
      </c>
      <c r="D4758" s="242"/>
      <c r="E4758" s="242" t="s">
        <v>14130</v>
      </c>
      <c r="F4758" s="242" t="s">
        <v>4742</v>
      </c>
      <c r="G4758" s="240">
        <v>60</v>
      </c>
      <c r="H4758" s="241">
        <v>0</v>
      </c>
      <c r="I4758" s="242" t="s">
        <v>4747</v>
      </c>
      <c r="J4758" s="242" t="s">
        <v>4748</v>
      </c>
      <c r="K4758" s="242" t="s">
        <v>4729</v>
      </c>
      <c r="L4758" s="242" t="s">
        <v>4730</v>
      </c>
      <c r="M4758" s="242" t="s">
        <v>4926</v>
      </c>
      <c r="N4758" s="242" t="s">
        <v>7008</v>
      </c>
      <c r="O4758" s="242" t="s">
        <v>18819</v>
      </c>
      <c r="P4758" s="242" t="s">
        <v>14128</v>
      </c>
      <c r="Q4758" s="242" t="s">
        <v>4733</v>
      </c>
    </row>
    <row r="4759" spans="1:17">
      <c r="A4759" s="242" t="s">
        <v>18263</v>
      </c>
      <c r="B4759" s="242" t="s">
        <v>14365</v>
      </c>
      <c r="C4759" s="242" t="s">
        <v>18264</v>
      </c>
      <c r="D4759" s="242" t="s">
        <v>4742</v>
      </c>
      <c r="E4759" s="242" t="s">
        <v>14150</v>
      </c>
      <c r="F4759" s="242"/>
      <c r="G4759" s="240">
        <v>60</v>
      </c>
      <c r="H4759" s="241">
        <v>0</v>
      </c>
      <c r="I4759" s="242" t="s">
        <v>4830</v>
      </c>
      <c r="J4759" s="242" t="s">
        <v>4831</v>
      </c>
      <c r="K4759" s="242" t="s">
        <v>4729</v>
      </c>
      <c r="L4759" s="242" t="s">
        <v>4832</v>
      </c>
      <c r="M4759" s="242" t="s">
        <v>9489</v>
      </c>
      <c r="N4759" s="242"/>
      <c r="O4759" s="242" t="s">
        <v>18819</v>
      </c>
      <c r="P4759" s="242" t="s">
        <v>14128</v>
      </c>
      <c r="Q4759" s="242" t="s">
        <v>8494</v>
      </c>
    </row>
    <row r="4760" spans="1:17">
      <c r="A4760" s="242" t="s">
        <v>18265</v>
      </c>
      <c r="B4760" s="242" t="s">
        <v>14362</v>
      </c>
      <c r="C4760" s="242" t="s">
        <v>18266</v>
      </c>
      <c r="D4760" s="242"/>
      <c r="E4760" s="242" t="s">
        <v>14130</v>
      </c>
      <c r="F4760" s="242" t="s">
        <v>4742</v>
      </c>
      <c r="G4760" s="240">
        <v>60</v>
      </c>
      <c r="H4760" s="241">
        <v>0</v>
      </c>
      <c r="I4760" s="242" t="s">
        <v>4738</v>
      </c>
      <c r="J4760" s="242" t="s">
        <v>4739</v>
      </c>
      <c r="K4760" s="242" t="s">
        <v>4729</v>
      </c>
      <c r="L4760" s="242" t="s">
        <v>4730</v>
      </c>
      <c r="M4760" s="242" t="s">
        <v>4785</v>
      </c>
      <c r="N4760" s="242"/>
      <c r="O4760" s="242" t="s">
        <v>18819</v>
      </c>
      <c r="P4760" s="242" t="s">
        <v>14128</v>
      </c>
      <c r="Q4760" s="242" t="s">
        <v>4733</v>
      </c>
    </row>
    <row r="4761" spans="1:17">
      <c r="A4761" s="242" t="s">
        <v>18267</v>
      </c>
      <c r="B4761" s="242" t="s">
        <v>14368</v>
      </c>
      <c r="C4761" s="242" t="s">
        <v>18268</v>
      </c>
      <c r="D4761" s="242" t="s">
        <v>4742</v>
      </c>
      <c r="E4761" s="242" t="s">
        <v>14150</v>
      </c>
      <c r="F4761" s="242"/>
      <c r="G4761" s="240">
        <v>60</v>
      </c>
      <c r="H4761" s="241">
        <v>0</v>
      </c>
      <c r="I4761" s="242" t="s">
        <v>9474</v>
      </c>
      <c r="J4761" s="242" t="s">
        <v>9475</v>
      </c>
      <c r="K4761" s="242" t="s">
        <v>4729</v>
      </c>
      <c r="L4761" s="242" t="s">
        <v>4832</v>
      </c>
      <c r="M4761" s="242" t="s">
        <v>13752</v>
      </c>
      <c r="N4761" s="242"/>
      <c r="O4761" s="242" t="s">
        <v>18819</v>
      </c>
      <c r="P4761" s="242" t="s">
        <v>14128</v>
      </c>
      <c r="Q4761" s="242" t="s">
        <v>8494</v>
      </c>
    </row>
    <row r="4762" spans="1:17">
      <c r="A4762" s="242" t="s">
        <v>18269</v>
      </c>
      <c r="B4762" s="242" t="s">
        <v>14365</v>
      </c>
      <c r="C4762" s="242" t="s">
        <v>18270</v>
      </c>
      <c r="D4762" s="242" t="s">
        <v>4742</v>
      </c>
      <c r="E4762" s="242" t="s">
        <v>14150</v>
      </c>
      <c r="F4762" s="242"/>
      <c r="G4762" s="240">
        <v>60</v>
      </c>
      <c r="H4762" s="241">
        <v>0</v>
      </c>
      <c r="I4762" s="242" t="s">
        <v>4842</v>
      </c>
      <c r="J4762" s="242" t="s">
        <v>4843</v>
      </c>
      <c r="K4762" s="242" t="s">
        <v>4729</v>
      </c>
      <c r="L4762" s="242" t="s">
        <v>4832</v>
      </c>
      <c r="M4762" s="242" t="s">
        <v>15446</v>
      </c>
      <c r="N4762" s="242"/>
      <c r="O4762" s="242" t="s">
        <v>18819</v>
      </c>
      <c r="P4762" s="242" t="s">
        <v>14128</v>
      </c>
      <c r="Q4762" s="242" t="s">
        <v>8494</v>
      </c>
    </row>
    <row r="4763" spans="1:17">
      <c r="A4763" s="242" t="s">
        <v>18271</v>
      </c>
      <c r="B4763" s="242" t="s">
        <v>14362</v>
      </c>
      <c r="C4763" s="242" t="s">
        <v>18272</v>
      </c>
      <c r="D4763" s="242"/>
      <c r="E4763" s="242" t="s">
        <v>14130</v>
      </c>
      <c r="F4763" s="242" t="s">
        <v>4742</v>
      </c>
      <c r="G4763" s="240">
        <v>60</v>
      </c>
      <c r="H4763" s="241">
        <v>0</v>
      </c>
      <c r="I4763" s="242" t="s">
        <v>4747</v>
      </c>
      <c r="J4763" s="242" t="s">
        <v>4748</v>
      </c>
      <c r="K4763" s="242" t="s">
        <v>4729</v>
      </c>
      <c r="L4763" s="242" t="s">
        <v>4730</v>
      </c>
      <c r="M4763" s="242" t="s">
        <v>4857</v>
      </c>
      <c r="N4763" s="242"/>
      <c r="O4763" s="242" t="s">
        <v>18819</v>
      </c>
      <c r="P4763" s="242" t="s">
        <v>14128</v>
      </c>
      <c r="Q4763" s="242" t="s">
        <v>4733</v>
      </c>
    </row>
    <row r="4764" spans="1:17">
      <c r="A4764" s="242" t="s">
        <v>18273</v>
      </c>
      <c r="B4764" s="242" t="s">
        <v>14362</v>
      </c>
      <c r="C4764" s="242" t="s">
        <v>18274</v>
      </c>
      <c r="D4764" s="242"/>
      <c r="E4764" s="242" t="s">
        <v>14130</v>
      </c>
      <c r="F4764" s="242" t="s">
        <v>4742</v>
      </c>
      <c r="G4764" s="240">
        <v>60</v>
      </c>
      <c r="H4764" s="241">
        <v>0</v>
      </c>
      <c r="I4764" s="242" t="s">
        <v>4780</v>
      </c>
      <c r="J4764" s="242" t="s">
        <v>4781</v>
      </c>
      <c r="K4764" s="242" t="s">
        <v>4729</v>
      </c>
      <c r="L4764" s="242" t="s">
        <v>4730</v>
      </c>
      <c r="M4764" s="242" t="s">
        <v>4872</v>
      </c>
      <c r="N4764" s="242"/>
      <c r="O4764" s="242" t="s">
        <v>18819</v>
      </c>
      <c r="P4764" s="242" t="s">
        <v>14128</v>
      </c>
      <c r="Q4764" s="242" t="s">
        <v>4733</v>
      </c>
    </row>
    <row r="4765" spans="1:17">
      <c r="A4765" s="242" t="s">
        <v>18275</v>
      </c>
      <c r="B4765" s="242" t="s">
        <v>14362</v>
      </c>
      <c r="C4765" s="242" t="s">
        <v>18276</v>
      </c>
      <c r="D4765" s="242"/>
      <c r="E4765" s="242" t="s">
        <v>14130</v>
      </c>
      <c r="F4765" s="242" t="s">
        <v>4742</v>
      </c>
      <c r="G4765" s="240">
        <v>60</v>
      </c>
      <c r="H4765" s="241">
        <v>0</v>
      </c>
      <c r="I4765" s="242" t="s">
        <v>4808</v>
      </c>
      <c r="J4765" s="242" t="s">
        <v>4809</v>
      </c>
      <c r="K4765" s="242" t="s">
        <v>4729</v>
      </c>
      <c r="L4765" s="242" t="s">
        <v>4730</v>
      </c>
      <c r="M4765" s="242" t="s">
        <v>7593</v>
      </c>
      <c r="N4765" s="242"/>
      <c r="O4765" s="242" t="s">
        <v>18819</v>
      </c>
      <c r="P4765" s="242" t="s">
        <v>14128</v>
      </c>
      <c r="Q4765" s="242" t="s">
        <v>4733</v>
      </c>
    </row>
    <row r="4766" spans="1:17">
      <c r="A4766" s="242" t="s">
        <v>18277</v>
      </c>
      <c r="B4766" s="242" t="s">
        <v>14365</v>
      </c>
      <c r="C4766" s="242" t="s">
        <v>18278</v>
      </c>
      <c r="D4766" s="242" t="s">
        <v>4742</v>
      </c>
      <c r="E4766" s="242" t="s">
        <v>14150</v>
      </c>
      <c r="F4766" s="242"/>
      <c r="G4766" s="240">
        <v>60</v>
      </c>
      <c r="H4766" s="241">
        <v>0</v>
      </c>
      <c r="I4766" s="242" t="s">
        <v>4830</v>
      </c>
      <c r="J4766" s="242" t="s">
        <v>4831</v>
      </c>
      <c r="K4766" s="242" t="s">
        <v>4729</v>
      </c>
      <c r="L4766" s="242" t="s">
        <v>4832</v>
      </c>
      <c r="M4766" s="242" t="s">
        <v>9489</v>
      </c>
      <c r="N4766" s="242"/>
      <c r="O4766" s="242" t="s">
        <v>18819</v>
      </c>
      <c r="P4766" s="242" t="s">
        <v>14128</v>
      </c>
      <c r="Q4766" s="242" t="s">
        <v>8494</v>
      </c>
    </row>
    <row r="4767" spans="1:17">
      <c r="A4767" s="242" t="s">
        <v>18279</v>
      </c>
      <c r="B4767" s="242" t="s">
        <v>14368</v>
      </c>
      <c r="C4767" s="242" t="s">
        <v>18280</v>
      </c>
      <c r="D4767" s="242" t="s">
        <v>4742</v>
      </c>
      <c r="E4767" s="242" t="s">
        <v>14150</v>
      </c>
      <c r="F4767" s="242"/>
      <c r="G4767" s="240">
        <v>60</v>
      </c>
      <c r="H4767" s="241">
        <v>0</v>
      </c>
      <c r="I4767" s="242" t="s">
        <v>9474</v>
      </c>
      <c r="J4767" s="242" t="s">
        <v>9475</v>
      </c>
      <c r="K4767" s="242" t="s">
        <v>4729</v>
      </c>
      <c r="L4767" s="242" t="s">
        <v>4832</v>
      </c>
      <c r="M4767" s="242" t="s">
        <v>10452</v>
      </c>
      <c r="N4767" s="242"/>
      <c r="O4767" s="242" t="s">
        <v>18819</v>
      </c>
      <c r="P4767" s="242" t="s">
        <v>14128</v>
      </c>
      <c r="Q4767" s="242" t="s">
        <v>8494</v>
      </c>
    </row>
    <row r="4768" spans="1:17">
      <c r="A4768" s="242" t="s">
        <v>18281</v>
      </c>
      <c r="B4768" s="242" t="s">
        <v>14353</v>
      </c>
      <c r="C4768" s="242" t="s">
        <v>18282</v>
      </c>
      <c r="D4768" s="242"/>
      <c r="E4768" s="242" t="s">
        <v>14130</v>
      </c>
      <c r="F4768" s="242" t="s">
        <v>4742</v>
      </c>
      <c r="G4768" s="240">
        <v>60</v>
      </c>
      <c r="H4768" s="241">
        <v>0</v>
      </c>
      <c r="I4768" s="242" t="s">
        <v>4808</v>
      </c>
      <c r="J4768" s="242" t="s">
        <v>4809</v>
      </c>
      <c r="K4768" s="242" t="s">
        <v>4729</v>
      </c>
      <c r="L4768" s="242" t="s">
        <v>4730</v>
      </c>
      <c r="M4768" s="242" t="s">
        <v>6564</v>
      </c>
      <c r="N4768" s="242"/>
      <c r="O4768" s="242" t="s">
        <v>18819</v>
      </c>
      <c r="P4768" s="242" t="s">
        <v>14128</v>
      </c>
      <c r="Q4768" s="242" t="s">
        <v>4733</v>
      </c>
    </row>
    <row r="4769" spans="1:17">
      <c r="A4769" s="242" t="s">
        <v>18283</v>
      </c>
      <c r="B4769" s="242" t="s">
        <v>14365</v>
      </c>
      <c r="C4769" s="242" t="s">
        <v>18284</v>
      </c>
      <c r="D4769" s="242" t="s">
        <v>4742</v>
      </c>
      <c r="E4769" s="242" t="s">
        <v>14150</v>
      </c>
      <c r="F4769" s="242"/>
      <c r="G4769" s="240">
        <v>60</v>
      </c>
      <c r="H4769" s="241">
        <v>0</v>
      </c>
      <c r="I4769" s="242" t="s">
        <v>4842</v>
      </c>
      <c r="J4769" s="242" t="s">
        <v>4843</v>
      </c>
      <c r="K4769" s="242" t="s">
        <v>4729</v>
      </c>
      <c r="L4769" s="242" t="s">
        <v>4832</v>
      </c>
      <c r="M4769" s="242" t="s">
        <v>11173</v>
      </c>
      <c r="N4769" s="242"/>
      <c r="O4769" s="242" t="s">
        <v>18819</v>
      </c>
      <c r="P4769" s="242" t="s">
        <v>14128</v>
      </c>
      <c r="Q4769" s="242" t="s">
        <v>8494</v>
      </c>
    </row>
    <row r="4770" spans="1:17">
      <c r="A4770" s="242" t="s">
        <v>18285</v>
      </c>
      <c r="B4770" s="242" t="s">
        <v>14365</v>
      </c>
      <c r="C4770" s="242" t="s">
        <v>18286</v>
      </c>
      <c r="D4770" s="242" t="s">
        <v>4742</v>
      </c>
      <c r="E4770" s="242" t="s">
        <v>14150</v>
      </c>
      <c r="F4770" s="242"/>
      <c r="G4770" s="240">
        <v>60</v>
      </c>
      <c r="H4770" s="241">
        <v>0</v>
      </c>
      <c r="I4770" s="242" t="s">
        <v>4842</v>
      </c>
      <c r="J4770" s="242" t="s">
        <v>4843</v>
      </c>
      <c r="K4770" s="242" t="s">
        <v>4729</v>
      </c>
      <c r="L4770" s="242" t="s">
        <v>4832</v>
      </c>
      <c r="M4770" s="242" t="s">
        <v>15446</v>
      </c>
      <c r="N4770" s="242"/>
      <c r="O4770" s="242" t="s">
        <v>18819</v>
      </c>
      <c r="P4770" s="242" t="s">
        <v>14128</v>
      </c>
      <c r="Q4770" s="242" t="s">
        <v>8494</v>
      </c>
    </row>
    <row r="4771" spans="1:17">
      <c r="A4771" s="242" t="s">
        <v>18287</v>
      </c>
      <c r="B4771" s="242" t="s">
        <v>14368</v>
      </c>
      <c r="C4771" s="242" t="s">
        <v>18288</v>
      </c>
      <c r="D4771" s="242" t="s">
        <v>4742</v>
      </c>
      <c r="E4771" s="242" t="s">
        <v>14150</v>
      </c>
      <c r="F4771" s="242"/>
      <c r="G4771" s="240">
        <v>60</v>
      </c>
      <c r="H4771" s="241">
        <v>0</v>
      </c>
      <c r="I4771" s="242" t="s">
        <v>9474</v>
      </c>
      <c r="J4771" s="242" t="s">
        <v>9475</v>
      </c>
      <c r="K4771" s="242" t="s">
        <v>4729</v>
      </c>
      <c r="L4771" s="242" t="s">
        <v>4832</v>
      </c>
      <c r="M4771" s="242" t="s">
        <v>6018</v>
      </c>
      <c r="N4771" s="242"/>
      <c r="O4771" s="242" t="s">
        <v>18819</v>
      </c>
      <c r="P4771" s="242" t="s">
        <v>14128</v>
      </c>
      <c r="Q4771" s="242" t="s">
        <v>8494</v>
      </c>
    </row>
    <row r="4772" spans="1:17">
      <c r="A4772" s="242" t="s">
        <v>18289</v>
      </c>
      <c r="B4772" s="242" t="s">
        <v>14365</v>
      </c>
      <c r="C4772" s="242" t="s">
        <v>18290</v>
      </c>
      <c r="D4772" s="242" t="s">
        <v>4742</v>
      </c>
      <c r="E4772" s="242" t="s">
        <v>14150</v>
      </c>
      <c r="F4772" s="242"/>
      <c r="G4772" s="240">
        <v>60</v>
      </c>
      <c r="H4772" s="241">
        <v>0</v>
      </c>
      <c r="I4772" s="242" t="s">
        <v>4842</v>
      </c>
      <c r="J4772" s="242" t="s">
        <v>4843</v>
      </c>
      <c r="K4772" s="242" t="s">
        <v>4729</v>
      </c>
      <c r="L4772" s="242" t="s">
        <v>4832</v>
      </c>
      <c r="M4772" s="242" t="s">
        <v>11173</v>
      </c>
      <c r="N4772" s="242"/>
      <c r="O4772" s="242" t="s">
        <v>18819</v>
      </c>
      <c r="P4772" s="242" t="s">
        <v>14128</v>
      </c>
      <c r="Q4772" s="242" t="s">
        <v>8494</v>
      </c>
    </row>
    <row r="4773" spans="1:17">
      <c r="A4773" s="242" t="s">
        <v>18291</v>
      </c>
      <c r="B4773" s="242" t="s">
        <v>14368</v>
      </c>
      <c r="C4773" s="242" t="s">
        <v>18292</v>
      </c>
      <c r="D4773" s="242" t="s">
        <v>4742</v>
      </c>
      <c r="E4773" s="242" t="s">
        <v>15142</v>
      </c>
      <c r="F4773" s="242"/>
      <c r="G4773" s="240">
        <v>60</v>
      </c>
      <c r="H4773" s="241">
        <v>0</v>
      </c>
      <c r="I4773" s="242" t="s">
        <v>4830</v>
      </c>
      <c r="J4773" s="242" t="s">
        <v>4831</v>
      </c>
      <c r="K4773" s="242" t="s">
        <v>4729</v>
      </c>
      <c r="L4773" s="242" t="s">
        <v>4832</v>
      </c>
      <c r="M4773" s="242" t="s">
        <v>10967</v>
      </c>
      <c r="N4773" s="242"/>
      <c r="O4773" s="242" t="s">
        <v>18819</v>
      </c>
      <c r="P4773" s="242" t="s">
        <v>14128</v>
      </c>
      <c r="Q4773" s="242" t="s">
        <v>8494</v>
      </c>
    </row>
    <row r="4774" spans="1:17">
      <c r="A4774" s="242" t="s">
        <v>18293</v>
      </c>
      <c r="B4774" s="242" t="s">
        <v>14362</v>
      </c>
      <c r="C4774" s="242" t="s">
        <v>18294</v>
      </c>
      <c r="D4774" s="242"/>
      <c r="E4774" s="242" t="s">
        <v>14130</v>
      </c>
      <c r="F4774" s="242" t="s">
        <v>4742</v>
      </c>
      <c r="G4774" s="240">
        <v>60</v>
      </c>
      <c r="H4774" s="241">
        <v>0</v>
      </c>
      <c r="I4774" s="242" t="s">
        <v>4808</v>
      </c>
      <c r="J4774" s="242" t="s">
        <v>4809</v>
      </c>
      <c r="K4774" s="242" t="s">
        <v>4729</v>
      </c>
      <c r="L4774" s="242" t="s">
        <v>4730</v>
      </c>
      <c r="M4774" s="242" t="s">
        <v>7593</v>
      </c>
      <c r="N4774" s="242"/>
      <c r="O4774" s="242" t="s">
        <v>18819</v>
      </c>
      <c r="P4774" s="242" t="s">
        <v>14128</v>
      </c>
      <c r="Q4774" s="242" t="s">
        <v>4733</v>
      </c>
    </row>
    <row r="4775" spans="1:17">
      <c r="A4775" s="242" t="s">
        <v>18295</v>
      </c>
      <c r="B4775" s="242" t="s">
        <v>14365</v>
      </c>
      <c r="C4775" s="242" t="s">
        <v>18296</v>
      </c>
      <c r="D4775" s="242" t="s">
        <v>4742</v>
      </c>
      <c r="E4775" s="242" t="s">
        <v>14150</v>
      </c>
      <c r="F4775" s="242"/>
      <c r="G4775" s="240">
        <v>60</v>
      </c>
      <c r="H4775" s="241">
        <v>0</v>
      </c>
      <c r="I4775" s="242" t="s">
        <v>9474</v>
      </c>
      <c r="J4775" s="242" t="s">
        <v>9475</v>
      </c>
      <c r="K4775" s="242" t="s">
        <v>4729</v>
      </c>
      <c r="L4775" s="242" t="s">
        <v>4832</v>
      </c>
      <c r="M4775" s="242" t="s">
        <v>5302</v>
      </c>
      <c r="N4775" s="242"/>
      <c r="O4775" s="242" t="s">
        <v>18819</v>
      </c>
      <c r="P4775" s="242" t="s">
        <v>14128</v>
      </c>
      <c r="Q4775" s="242" t="s">
        <v>8494</v>
      </c>
    </row>
    <row r="4776" spans="1:17">
      <c r="A4776" s="242" t="s">
        <v>18297</v>
      </c>
      <c r="B4776" s="242" t="s">
        <v>18298</v>
      </c>
      <c r="C4776" s="242" t="s">
        <v>18299</v>
      </c>
      <c r="D4776" s="242"/>
      <c r="E4776" s="242" t="s">
        <v>14130</v>
      </c>
      <c r="F4776" s="242" t="s">
        <v>4742</v>
      </c>
      <c r="G4776" s="240">
        <v>60</v>
      </c>
      <c r="H4776" s="241">
        <v>0</v>
      </c>
      <c r="I4776" s="242" t="s">
        <v>4808</v>
      </c>
      <c r="J4776" s="242" t="s">
        <v>4809</v>
      </c>
      <c r="K4776" s="242" t="s">
        <v>4729</v>
      </c>
      <c r="L4776" s="242" t="s">
        <v>4730</v>
      </c>
      <c r="M4776" s="242" t="s">
        <v>7593</v>
      </c>
      <c r="N4776" s="242"/>
      <c r="O4776" s="242" t="s">
        <v>18819</v>
      </c>
      <c r="P4776" s="242" t="s">
        <v>14128</v>
      </c>
      <c r="Q4776" s="242" t="s">
        <v>4733</v>
      </c>
    </row>
    <row r="4777" spans="1:17">
      <c r="A4777" s="242" t="s">
        <v>18300</v>
      </c>
      <c r="B4777" s="242" t="s">
        <v>14922</v>
      </c>
      <c r="C4777" s="242" t="s">
        <v>18301</v>
      </c>
      <c r="D4777" s="242"/>
      <c r="E4777" s="242" t="s">
        <v>14130</v>
      </c>
      <c r="F4777" s="242" t="s">
        <v>4742</v>
      </c>
      <c r="G4777" s="240">
        <v>60</v>
      </c>
      <c r="H4777" s="241">
        <v>0</v>
      </c>
      <c r="I4777" s="242" t="s">
        <v>4738</v>
      </c>
      <c r="J4777" s="242" t="s">
        <v>4739</v>
      </c>
      <c r="K4777" s="242" t="s">
        <v>4729</v>
      </c>
      <c r="L4777" s="242" t="s">
        <v>4730</v>
      </c>
      <c r="M4777" s="242" t="s">
        <v>4740</v>
      </c>
      <c r="N4777" s="242" t="s">
        <v>11776</v>
      </c>
      <c r="O4777" s="242" t="s">
        <v>18819</v>
      </c>
      <c r="P4777" s="242" t="s">
        <v>14128</v>
      </c>
      <c r="Q4777" s="242" t="s">
        <v>4733</v>
      </c>
    </row>
    <row r="4778" spans="1:17">
      <c r="A4778" s="242" t="s">
        <v>18302</v>
      </c>
      <c r="B4778" s="242" t="s">
        <v>14362</v>
      </c>
      <c r="C4778" s="242" t="s">
        <v>18303</v>
      </c>
      <c r="D4778" s="242"/>
      <c r="E4778" s="242" t="s">
        <v>14130</v>
      </c>
      <c r="F4778" s="242" t="s">
        <v>4742</v>
      </c>
      <c r="G4778" s="240">
        <v>60</v>
      </c>
      <c r="H4778" s="241">
        <v>0</v>
      </c>
      <c r="I4778" s="242" t="s">
        <v>4780</v>
      </c>
      <c r="J4778" s="242" t="s">
        <v>4781</v>
      </c>
      <c r="K4778" s="242" t="s">
        <v>4729</v>
      </c>
      <c r="L4778" s="242" t="s">
        <v>4730</v>
      </c>
      <c r="M4778" s="242" t="s">
        <v>4872</v>
      </c>
      <c r="N4778" s="242"/>
      <c r="O4778" s="242" t="s">
        <v>18819</v>
      </c>
      <c r="P4778" s="242" t="s">
        <v>14128</v>
      </c>
      <c r="Q4778" s="242" t="s">
        <v>4733</v>
      </c>
    </row>
    <row r="4779" spans="1:17">
      <c r="A4779" s="242" t="s">
        <v>18304</v>
      </c>
      <c r="B4779" s="242" t="s">
        <v>14362</v>
      </c>
      <c r="C4779" s="242" t="s">
        <v>18305</v>
      </c>
      <c r="D4779" s="242"/>
      <c r="E4779" s="242" t="s">
        <v>14130</v>
      </c>
      <c r="F4779" s="242" t="s">
        <v>4742</v>
      </c>
      <c r="G4779" s="240">
        <v>60</v>
      </c>
      <c r="H4779" s="241">
        <v>0</v>
      </c>
      <c r="I4779" s="242" t="s">
        <v>4780</v>
      </c>
      <c r="J4779" s="242" t="s">
        <v>4781</v>
      </c>
      <c r="K4779" s="242" t="s">
        <v>4729</v>
      </c>
      <c r="L4779" s="242" t="s">
        <v>4730</v>
      </c>
      <c r="M4779" s="242" t="s">
        <v>4872</v>
      </c>
      <c r="N4779" s="242"/>
      <c r="O4779" s="242" t="s">
        <v>18819</v>
      </c>
      <c r="P4779" s="242" t="s">
        <v>14128</v>
      </c>
      <c r="Q4779" s="242" t="s">
        <v>4733</v>
      </c>
    </row>
    <row r="4780" spans="1:17">
      <c r="A4780" s="242" t="s">
        <v>18306</v>
      </c>
      <c r="B4780" s="242" t="s">
        <v>14362</v>
      </c>
      <c r="C4780" s="242" t="s">
        <v>18307</v>
      </c>
      <c r="D4780" s="242"/>
      <c r="E4780" s="242" t="s">
        <v>14130</v>
      </c>
      <c r="F4780" s="242" t="s">
        <v>4742</v>
      </c>
      <c r="G4780" s="240">
        <v>60</v>
      </c>
      <c r="H4780" s="241">
        <v>0</v>
      </c>
      <c r="I4780" s="242" t="s">
        <v>4820</v>
      </c>
      <c r="J4780" s="242" t="s">
        <v>4821</v>
      </c>
      <c r="K4780" s="242" t="s">
        <v>4729</v>
      </c>
      <c r="L4780" s="242" t="s">
        <v>4730</v>
      </c>
      <c r="M4780" s="242" t="s">
        <v>4872</v>
      </c>
      <c r="N4780" s="242"/>
      <c r="O4780" s="242" t="s">
        <v>18819</v>
      </c>
      <c r="P4780" s="242" t="s">
        <v>14128</v>
      </c>
      <c r="Q4780" s="242" t="s">
        <v>4733</v>
      </c>
    </row>
    <row r="4781" spans="1:17">
      <c r="A4781" s="242" t="s">
        <v>18308</v>
      </c>
      <c r="B4781" s="242" t="s">
        <v>14362</v>
      </c>
      <c r="C4781" s="242" t="s">
        <v>18309</v>
      </c>
      <c r="D4781" s="242"/>
      <c r="E4781" s="242" t="s">
        <v>14130</v>
      </c>
      <c r="F4781" s="242" t="s">
        <v>4742</v>
      </c>
      <c r="G4781" s="240">
        <v>60</v>
      </c>
      <c r="H4781" s="241">
        <v>0</v>
      </c>
      <c r="I4781" s="242" t="s">
        <v>4738</v>
      </c>
      <c r="J4781" s="242" t="s">
        <v>4739</v>
      </c>
      <c r="K4781" s="242" t="s">
        <v>4729</v>
      </c>
      <c r="L4781" s="242" t="s">
        <v>4730</v>
      </c>
      <c r="M4781" s="242" t="s">
        <v>4785</v>
      </c>
      <c r="N4781" s="242"/>
      <c r="O4781" s="242" t="s">
        <v>18819</v>
      </c>
      <c r="P4781" s="242" t="s">
        <v>14128</v>
      </c>
      <c r="Q4781" s="242" t="s">
        <v>4733</v>
      </c>
    </row>
    <row r="4782" spans="1:17">
      <c r="A4782" s="242" t="s">
        <v>18310</v>
      </c>
      <c r="B4782" s="242" t="s">
        <v>14368</v>
      </c>
      <c r="C4782" s="242" t="s">
        <v>18311</v>
      </c>
      <c r="D4782" s="242" t="s">
        <v>4742</v>
      </c>
      <c r="E4782" s="242" t="s">
        <v>14150</v>
      </c>
      <c r="F4782" s="242"/>
      <c r="G4782" s="240">
        <v>60</v>
      </c>
      <c r="H4782" s="241">
        <v>0</v>
      </c>
      <c r="I4782" s="242" t="s">
        <v>9474</v>
      </c>
      <c r="J4782" s="242" t="s">
        <v>9475</v>
      </c>
      <c r="K4782" s="242" t="s">
        <v>4729</v>
      </c>
      <c r="L4782" s="242" t="s">
        <v>4832</v>
      </c>
      <c r="M4782" s="242" t="s">
        <v>5336</v>
      </c>
      <c r="N4782" s="242"/>
      <c r="O4782" s="242" t="s">
        <v>18819</v>
      </c>
      <c r="P4782" s="242" t="s">
        <v>14128</v>
      </c>
      <c r="Q4782" s="242" t="s">
        <v>8494</v>
      </c>
    </row>
    <row r="4783" spans="1:17">
      <c r="A4783" s="242" t="s">
        <v>18312</v>
      </c>
      <c r="B4783" s="242" t="s">
        <v>14368</v>
      </c>
      <c r="C4783" s="242" t="s">
        <v>18313</v>
      </c>
      <c r="D4783" s="242" t="s">
        <v>4742</v>
      </c>
      <c r="E4783" s="242" t="s">
        <v>14150</v>
      </c>
      <c r="F4783" s="242"/>
      <c r="G4783" s="240">
        <v>60</v>
      </c>
      <c r="H4783" s="241">
        <v>0</v>
      </c>
      <c r="I4783" s="242" t="s">
        <v>4842</v>
      </c>
      <c r="J4783" s="242" t="s">
        <v>4843</v>
      </c>
      <c r="K4783" s="242" t="s">
        <v>4729</v>
      </c>
      <c r="L4783" s="242" t="s">
        <v>4832</v>
      </c>
      <c r="M4783" s="242" t="s">
        <v>5325</v>
      </c>
      <c r="N4783" s="242"/>
      <c r="O4783" s="242" t="s">
        <v>18819</v>
      </c>
      <c r="P4783" s="242" t="s">
        <v>14128</v>
      </c>
      <c r="Q4783" s="242" t="s">
        <v>8494</v>
      </c>
    </row>
    <row r="4784" spans="1:17">
      <c r="A4784" s="242" t="s">
        <v>18314</v>
      </c>
      <c r="B4784" s="242" t="s">
        <v>14368</v>
      </c>
      <c r="C4784" s="242" t="s">
        <v>18315</v>
      </c>
      <c r="D4784" s="242" t="s">
        <v>4742</v>
      </c>
      <c r="E4784" s="242" t="s">
        <v>14150</v>
      </c>
      <c r="F4784" s="242"/>
      <c r="G4784" s="240">
        <v>60</v>
      </c>
      <c r="H4784" s="241">
        <v>0</v>
      </c>
      <c r="I4784" s="242" t="s">
        <v>9474</v>
      </c>
      <c r="J4784" s="242" t="s">
        <v>9475</v>
      </c>
      <c r="K4784" s="242" t="s">
        <v>4729</v>
      </c>
      <c r="L4784" s="242" t="s">
        <v>4832</v>
      </c>
      <c r="M4784" s="242" t="s">
        <v>13752</v>
      </c>
      <c r="N4784" s="242"/>
      <c r="O4784" s="242" t="s">
        <v>18819</v>
      </c>
      <c r="P4784" s="242" t="s">
        <v>14128</v>
      </c>
      <c r="Q4784" s="242" t="s">
        <v>8494</v>
      </c>
    </row>
    <row r="4785" spans="1:17">
      <c r="A4785" s="242" t="s">
        <v>18316</v>
      </c>
      <c r="B4785" s="242" t="s">
        <v>14362</v>
      </c>
      <c r="C4785" s="242" t="s">
        <v>18317</v>
      </c>
      <c r="D4785" s="242"/>
      <c r="E4785" s="242" t="s">
        <v>14130</v>
      </c>
      <c r="F4785" s="242" t="s">
        <v>4742</v>
      </c>
      <c r="G4785" s="240">
        <v>60</v>
      </c>
      <c r="H4785" s="241">
        <v>0</v>
      </c>
      <c r="I4785" s="242" t="s">
        <v>4747</v>
      </c>
      <c r="J4785" s="242" t="s">
        <v>4748</v>
      </c>
      <c r="K4785" s="242" t="s">
        <v>4729</v>
      </c>
      <c r="L4785" s="242" t="s">
        <v>4730</v>
      </c>
      <c r="M4785" s="242" t="s">
        <v>4908</v>
      </c>
      <c r="N4785" s="242" t="s">
        <v>7228</v>
      </c>
      <c r="O4785" s="242" t="s">
        <v>18819</v>
      </c>
      <c r="P4785" s="242" t="s">
        <v>14128</v>
      </c>
      <c r="Q4785" s="242" t="s">
        <v>4733</v>
      </c>
    </row>
    <row r="4786" spans="1:17">
      <c r="A4786" s="242" t="s">
        <v>18318</v>
      </c>
      <c r="B4786" s="242" t="s">
        <v>14362</v>
      </c>
      <c r="C4786" s="242" t="s">
        <v>18319</v>
      </c>
      <c r="D4786" s="242"/>
      <c r="E4786" s="242" t="s">
        <v>14130</v>
      </c>
      <c r="F4786" s="242" t="s">
        <v>4742</v>
      </c>
      <c r="G4786" s="240">
        <v>60</v>
      </c>
      <c r="H4786" s="241">
        <v>0</v>
      </c>
      <c r="I4786" s="242" t="s">
        <v>4747</v>
      </c>
      <c r="J4786" s="242" t="s">
        <v>4748</v>
      </c>
      <c r="K4786" s="242" t="s">
        <v>4729</v>
      </c>
      <c r="L4786" s="242" t="s">
        <v>4730</v>
      </c>
      <c r="M4786" s="242" t="s">
        <v>4926</v>
      </c>
      <c r="N4786" s="242" t="s">
        <v>10049</v>
      </c>
      <c r="O4786" s="242" t="s">
        <v>18819</v>
      </c>
      <c r="P4786" s="242" t="s">
        <v>14128</v>
      </c>
      <c r="Q4786" s="242" t="s">
        <v>4733</v>
      </c>
    </row>
    <row r="4787" spans="1:17">
      <c r="A4787" s="242" t="s">
        <v>18320</v>
      </c>
      <c r="B4787" s="242" t="s">
        <v>14368</v>
      </c>
      <c r="C4787" s="242" t="s">
        <v>18321</v>
      </c>
      <c r="D4787" s="242" t="s">
        <v>4742</v>
      </c>
      <c r="E4787" s="242" t="s">
        <v>14150</v>
      </c>
      <c r="F4787" s="242"/>
      <c r="G4787" s="240">
        <v>60</v>
      </c>
      <c r="H4787" s="241">
        <v>0</v>
      </c>
      <c r="I4787" s="242" t="s">
        <v>4842</v>
      </c>
      <c r="J4787" s="242" t="s">
        <v>4843</v>
      </c>
      <c r="K4787" s="242" t="s">
        <v>4729</v>
      </c>
      <c r="L4787" s="242" t="s">
        <v>4832</v>
      </c>
      <c r="M4787" s="242" t="s">
        <v>5194</v>
      </c>
      <c r="N4787" s="242"/>
      <c r="O4787" s="242" t="s">
        <v>18819</v>
      </c>
      <c r="P4787" s="242" t="s">
        <v>14128</v>
      </c>
      <c r="Q4787" s="242" t="s">
        <v>8494</v>
      </c>
    </row>
    <row r="4788" spans="1:17">
      <c r="A4788" s="242" t="s">
        <v>18322</v>
      </c>
      <c r="B4788" s="242" t="s">
        <v>14365</v>
      </c>
      <c r="C4788" s="242" t="s">
        <v>18323</v>
      </c>
      <c r="D4788" s="242" t="s">
        <v>4742</v>
      </c>
      <c r="E4788" s="242" t="s">
        <v>14150</v>
      </c>
      <c r="F4788" s="242"/>
      <c r="G4788" s="240">
        <v>60</v>
      </c>
      <c r="H4788" s="241">
        <v>0</v>
      </c>
      <c r="I4788" s="242" t="s">
        <v>9474</v>
      </c>
      <c r="J4788" s="242" t="s">
        <v>9475</v>
      </c>
      <c r="K4788" s="242" t="s">
        <v>4729</v>
      </c>
      <c r="L4788" s="242" t="s">
        <v>4832</v>
      </c>
      <c r="M4788" s="242" t="s">
        <v>8546</v>
      </c>
      <c r="N4788" s="242"/>
      <c r="O4788" s="242" t="s">
        <v>18819</v>
      </c>
      <c r="P4788" s="242" t="s">
        <v>14128</v>
      </c>
      <c r="Q4788" s="242" t="s">
        <v>8494</v>
      </c>
    </row>
    <row r="4789" spans="1:17">
      <c r="A4789" s="242" t="s">
        <v>18324</v>
      </c>
      <c r="B4789" s="242" t="s">
        <v>14922</v>
      </c>
      <c r="C4789" s="242" t="s">
        <v>18325</v>
      </c>
      <c r="D4789" s="242"/>
      <c r="E4789" s="242" t="s">
        <v>14130</v>
      </c>
      <c r="F4789" s="242" t="s">
        <v>4742</v>
      </c>
      <c r="G4789" s="240">
        <v>60</v>
      </c>
      <c r="H4789" s="241">
        <v>0</v>
      </c>
      <c r="I4789" s="242" t="s">
        <v>4738</v>
      </c>
      <c r="J4789" s="242" t="s">
        <v>4739</v>
      </c>
      <c r="K4789" s="242" t="s">
        <v>4729</v>
      </c>
      <c r="L4789" s="242" t="s">
        <v>4730</v>
      </c>
      <c r="M4789" s="242" t="s">
        <v>4785</v>
      </c>
      <c r="N4789" s="242"/>
      <c r="O4789" s="242" t="s">
        <v>18819</v>
      </c>
      <c r="P4789" s="242" t="s">
        <v>14128</v>
      </c>
      <c r="Q4789" s="242" t="s">
        <v>4733</v>
      </c>
    </row>
    <row r="4790" spans="1:17">
      <c r="A4790" s="242" t="s">
        <v>18326</v>
      </c>
      <c r="B4790" s="242" t="s">
        <v>14362</v>
      </c>
      <c r="C4790" s="242" t="s">
        <v>18327</v>
      </c>
      <c r="D4790" s="242"/>
      <c r="E4790" s="242" t="s">
        <v>14130</v>
      </c>
      <c r="F4790" s="242" t="s">
        <v>4742</v>
      </c>
      <c r="G4790" s="240">
        <v>60</v>
      </c>
      <c r="H4790" s="241">
        <v>0</v>
      </c>
      <c r="I4790" s="242" t="s">
        <v>4808</v>
      </c>
      <c r="J4790" s="242" t="s">
        <v>4809</v>
      </c>
      <c r="K4790" s="242" t="s">
        <v>4729</v>
      </c>
      <c r="L4790" s="242" t="s">
        <v>4730</v>
      </c>
      <c r="M4790" s="242" t="s">
        <v>5113</v>
      </c>
      <c r="N4790" s="242"/>
      <c r="O4790" s="242" t="s">
        <v>18819</v>
      </c>
      <c r="P4790" s="242" t="s">
        <v>14128</v>
      </c>
      <c r="Q4790" s="242" t="s">
        <v>4733</v>
      </c>
    </row>
    <row r="4791" spans="1:17">
      <c r="A4791" s="242" t="s">
        <v>18328</v>
      </c>
      <c r="B4791" s="242" t="s">
        <v>14362</v>
      </c>
      <c r="C4791" s="242" t="s">
        <v>18329</v>
      </c>
      <c r="D4791" s="242"/>
      <c r="E4791" s="242" t="s">
        <v>14130</v>
      </c>
      <c r="F4791" s="242" t="s">
        <v>4742</v>
      </c>
      <c r="G4791" s="240">
        <v>60</v>
      </c>
      <c r="H4791" s="241">
        <v>0</v>
      </c>
      <c r="I4791" s="242" t="s">
        <v>4738</v>
      </c>
      <c r="J4791" s="242" t="s">
        <v>4739</v>
      </c>
      <c r="K4791" s="242" t="s">
        <v>4729</v>
      </c>
      <c r="L4791" s="242" t="s">
        <v>4730</v>
      </c>
      <c r="M4791" s="242" t="s">
        <v>4813</v>
      </c>
      <c r="N4791" s="242"/>
      <c r="O4791" s="242" t="s">
        <v>18819</v>
      </c>
      <c r="P4791" s="242" t="s">
        <v>14128</v>
      </c>
      <c r="Q4791" s="242" t="s">
        <v>4733</v>
      </c>
    </row>
    <row r="4792" spans="1:17">
      <c r="A4792" s="242" t="s">
        <v>18330</v>
      </c>
      <c r="B4792" s="242" t="s">
        <v>14365</v>
      </c>
      <c r="C4792" s="242" t="s">
        <v>18331</v>
      </c>
      <c r="D4792" s="242" t="s">
        <v>4742</v>
      </c>
      <c r="E4792" s="242" t="s">
        <v>14150</v>
      </c>
      <c r="F4792" s="242"/>
      <c r="G4792" s="240">
        <v>60</v>
      </c>
      <c r="H4792" s="241">
        <v>0</v>
      </c>
      <c r="I4792" s="242" t="s">
        <v>4830</v>
      </c>
      <c r="J4792" s="242" t="s">
        <v>4831</v>
      </c>
      <c r="K4792" s="242" t="s">
        <v>4729</v>
      </c>
      <c r="L4792" s="242" t="s">
        <v>4832</v>
      </c>
      <c r="M4792" s="242" t="s">
        <v>9489</v>
      </c>
      <c r="N4792" s="242"/>
      <c r="O4792" s="242" t="s">
        <v>18819</v>
      </c>
      <c r="P4792" s="242" t="s">
        <v>14128</v>
      </c>
      <c r="Q4792" s="242" t="s">
        <v>8494</v>
      </c>
    </row>
    <row r="4793" spans="1:17">
      <c r="A4793" s="242" t="s">
        <v>18332</v>
      </c>
      <c r="B4793" s="242" t="s">
        <v>14368</v>
      </c>
      <c r="C4793" s="242" t="s">
        <v>18333</v>
      </c>
      <c r="D4793" s="242" t="s">
        <v>4742</v>
      </c>
      <c r="E4793" s="242" t="s">
        <v>14150</v>
      </c>
      <c r="F4793" s="242"/>
      <c r="G4793" s="240">
        <v>60</v>
      </c>
      <c r="H4793" s="241">
        <v>0</v>
      </c>
      <c r="I4793" s="242" t="s">
        <v>9474</v>
      </c>
      <c r="J4793" s="242" t="s">
        <v>9475</v>
      </c>
      <c r="K4793" s="242" t="s">
        <v>4729</v>
      </c>
      <c r="L4793" s="242" t="s">
        <v>4832</v>
      </c>
      <c r="M4793" s="242" t="s">
        <v>10452</v>
      </c>
      <c r="N4793" s="242"/>
      <c r="O4793" s="242" t="s">
        <v>18819</v>
      </c>
      <c r="P4793" s="242" t="s">
        <v>14128</v>
      </c>
      <c r="Q4793" s="242" t="s">
        <v>8494</v>
      </c>
    </row>
    <row r="4794" spans="1:17">
      <c r="A4794" s="242" t="s">
        <v>18334</v>
      </c>
      <c r="B4794" s="242" t="s">
        <v>14368</v>
      </c>
      <c r="C4794" s="242" t="s">
        <v>18335</v>
      </c>
      <c r="D4794" s="242" t="s">
        <v>4742</v>
      </c>
      <c r="E4794" s="242" t="s">
        <v>14150</v>
      </c>
      <c r="F4794" s="242"/>
      <c r="G4794" s="240">
        <v>60</v>
      </c>
      <c r="H4794" s="241">
        <v>0</v>
      </c>
      <c r="I4794" s="242" t="s">
        <v>4830</v>
      </c>
      <c r="J4794" s="242" t="s">
        <v>4831</v>
      </c>
      <c r="K4794" s="242" t="s">
        <v>4729</v>
      </c>
      <c r="L4794" s="242" t="s">
        <v>4832</v>
      </c>
      <c r="M4794" s="242" t="s">
        <v>5283</v>
      </c>
      <c r="N4794" s="242"/>
      <c r="O4794" s="242" t="s">
        <v>18819</v>
      </c>
      <c r="P4794" s="242" t="s">
        <v>14128</v>
      </c>
      <c r="Q4794" s="242" t="s">
        <v>8494</v>
      </c>
    </row>
    <row r="4795" spans="1:17">
      <c r="A4795" s="242" t="s">
        <v>18336</v>
      </c>
      <c r="B4795" s="242" t="s">
        <v>14922</v>
      </c>
      <c r="C4795" s="242" t="s">
        <v>18337</v>
      </c>
      <c r="D4795" s="242"/>
      <c r="E4795" s="242" t="s">
        <v>14130</v>
      </c>
      <c r="F4795" s="242" t="s">
        <v>4742</v>
      </c>
      <c r="G4795" s="240">
        <v>60</v>
      </c>
      <c r="H4795" s="241">
        <v>0</v>
      </c>
      <c r="I4795" s="242" t="s">
        <v>4780</v>
      </c>
      <c r="J4795" s="242" t="s">
        <v>4781</v>
      </c>
      <c r="K4795" s="242" t="s">
        <v>4729</v>
      </c>
      <c r="L4795" s="242" t="s">
        <v>4730</v>
      </c>
      <c r="M4795" s="242" t="s">
        <v>4816</v>
      </c>
      <c r="N4795" s="242"/>
      <c r="O4795" s="242" t="s">
        <v>18819</v>
      </c>
      <c r="P4795" s="242" t="s">
        <v>14128</v>
      </c>
      <c r="Q4795" s="242" t="s">
        <v>4733</v>
      </c>
    </row>
    <row r="4796" spans="1:17">
      <c r="A4796" s="242" t="s">
        <v>18338</v>
      </c>
      <c r="B4796" s="242" t="s">
        <v>14362</v>
      </c>
      <c r="C4796" s="242" t="s">
        <v>18339</v>
      </c>
      <c r="D4796" s="242"/>
      <c r="E4796" s="242" t="s">
        <v>14130</v>
      </c>
      <c r="F4796" s="242" t="s">
        <v>4742</v>
      </c>
      <c r="G4796" s="240">
        <v>60</v>
      </c>
      <c r="H4796" s="241">
        <v>0</v>
      </c>
      <c r="I4796" s="242" t="s">
        <v>4780</v>
      </c>
      <c r="J4796" s="242" t="s">
        <v>4781</v>
      </c>
      <c r="K4796" s="242" t="s">
        <v>4729</v>
      </c>
      <c r="L4796" s="242" t="s">
        <v>4730</v>
      </c>
      <c r="M4796" s="242" t="s">
        <v>4872</v>
      </c>
      <c r="N4796" s="242"/>
      <c r="O4796" s="242" t="s">
        <v>18819</v>
      </c>
      <c r="P4796" s="242" t="s">
        <v>14128</v>
      </c>
      <c r="Q4796" s="242" t="s">
        <v>4733</v>
      </c>
    </row>
    <row r="4797" spans="1:17">
      <c r="A4797" s="242" t="s">
        <v>18340</v>
      </c>
      <c r="B4797" s="242" t="s">
        <v>14362</v>
      </c>
      <c r="C4797" s="242" t="s">
        <v>18341</v>
      </c>
      <c r="D4797" s="242"/>
      <c r="E4797" s="242" t="s">
        <v>14130</v>
      </c>
      <c r="F4797" s="242" t="s">
        <v>4742</v>
      </c>
      <c r="G4797" s="240">
        <v>60</v>
      </c>
      <c r="H4797" s="241">
        <v>0</v>
      </c>
      <c r="I4797" s="242" t="s">
        <v>4747</v>
      </c>
      <c r="J4797" s="242" t="s">
        <v>4748</v>
      </c>
      <c r="K4797" s="242" t="s">
        <v>4729</v>
      </c>
      <c r="L4797" s="242" t="s">
        <v>4730</v>
      </c>
      <c r="M4797" s="242" t="s">
        <v>4926</v>
      </c>
      <c r="N4797" s="242" t="s">
        <v>11808</v>
      </c>
      <c r="O4797" s="242" t="s">
        <v>18819</v>
      </c>
      <c r="P4797" s="242" t="s">
        <v>14128</v>
      </c>
      <c r="Q4797" s="242" t="s">
        <v>4733</v>
      </c>
    </row>
    <row r="4798" spans="1:17">
      <c r="A4798" s="242" t="s">
        <v>18342</v>
      </c>
      <c r="B4798" s="242" t="s">
        <v>14365</v>
      </c>
      <c r="C4798" s="242" t="s">
        <v>18343</v>
      </c>
      <c r="D4798" s="242" t="s">
        <v>4742</v>
      </c>
      <c r="E4798" s="242" t="s">
        <v>14150</v>
      </c>
      <c r="F4798" s="242"/>
      <c r="G4798" s="240">
        <v>60</v>
      </c>
      <c r="H4798" s="241">
        <v>0</v>
      </c>
      <c r="I4798" s="242" t="s">
        <v>9474</v>
      </c>
      <c r="J4798" s="242" t="s">
        <v>9475</v>
      </c>
      <c r="K4798" s="242" t="s">
        <v>4729</v>
      </c>
      <c r="L4798" s="242" t="s">
        <v>4832</v>
      </c>
      <c r="M4798" s="242" t="s">
        <v>9226</v>
      </c>
      <c r="N4798" s="242"/>
      <c r="O4798" s="242" t="s">
        <v>18819</v>
      </c>
      <c r="P4798" s="242" t="s">
        <v>14128</v>
      </c>
      <c r="Q4798" s="242" t="s">
        <v>8494</v>
      </c>
    </row>
    <row r="4799" spans="1:17">
      <c r="A4799" s="242" t="s">
        <v>18344</v>
      </c>
      <c r="B4799" s="242" t="s">
        <v>14365</v>
      </c>
      <c r="C4799" s="242" t="s">
        <v>18345</v>
      </c>
      <c r="D4799" s="242" t="s">
        <v>4742</v>
      </c>
      <c r="E4799" s="242" t="s">
        <v>14150</v>
      </c>
      <c r="F4799" s="242"/>
      <c r="G4799" s="240">
        <v>60</v>
      </c>
      <c r="H4799" s="241">
        <v>0</v>
      </c>
      <c r="I4799" s="242" t="s">
        <v>4842</v>
      </c>
      <c r="J4799" s="242" t="s">
        <v>4843</v>
      </c>
      <c r="K4799" s="242" t="s">
        <v>4729</v>
      </c>
      <c r="L4799" s="242" t="s">
        <v>4832</v>
      </c>
      <c r="M4799" s="242" t="s">
        <v>11173</v>
      </c>
      <c r="N4799" s="242"/>
      <c r="O4799" s="242" t="s">
        <v>18819</v>
      </c>
      <c r="P4799" s="242" t="s">
        <v>14128</v>
      </c>
      <c r="Q4799" s="242" t="s">
        <v>8494</v>
      </c>
    </row>
    <row r="4800" spans="1:17">
      <c r="A4800" s="242" t="s">
        <v>18346</v>
      </c>
      <c r="B4800" s="242" t="s">
        <v>14368</v>
      </c>
      <c r="C4800" s="242" t="s">
        <v>18347</v>
      </c>
      <c r="D4800" s="242" t="s">
        <v>4742</v>
      </c>
      <c r="E4800" s="242" t="s">
        <v>14150</v>
      </c>
      <c r="F4800" s="242"/>
      <c r="G4800" s="240">
        <v>60</v>
      </c>
      <c r="H4800" s="241">
        <v>0</v>
      </c>
      <c r="I4800" s="242" t="s">
        <v>9474</v>
      </c>
      <c r="J4800" s="242" t="s">
        <v>9475</v>
      </c>
      <c r="K4800" s="242" t="s">
        <v>4729</v>
      </c>
      <c r="L4800" s="242" t="s">
        <v>4832</v>
      </c>
      <c r="M4800" s="242" t="s">
        <v>10452</v>
      </c>
      <c r="N4800" s="242"/>
      <c r="O4800" s="242" t="s">
        <v>18819</v>
      </c>
      <c r="P4800" s="242" t="s">
        <v>14128</v>
      </c>
      <c r="Q4800" s="242" t="s">
        <v>8494</v>
      </c>
    </row>
    <row r="4801" spans="1:17">
      <c r="A4801" s="242" t="s">
        <v>18348</v>
      </c>
      <c r="B4801" s="242" t="s">
        <v>14362</v>
      </c>
      <c r="C4801" s="242" t="s">
        <v>18349</v>
      </c>
      <c r="D4801" s="242"/>
      <c r="E4801" s="242" t="s">
        <v>14130</v>
      </c>
      <c r="F4801" s="242" t="s">
        <v>4742</v>
      </c>
      <c r="G4801" s="240">
        <v>60</v>
      </c>
      <c r="H4801" s="241">
        <v>0</v>
      </c>
      <c r="I4801" s="242" t="s">
        <v>4780</v>
      </c>
      <c r="J4801" s="242" t="s">
        <v>4781</v>
      </c>
      <c r="K4801" s="242" t="s">
        <v>4729</v>
      </c>
      <c r="L4801" s="242" t="s">
        <v>4730</v>
      </c>
      <c r="M4801" s="242" t="s">
        <v>4816</v>
      </c>
      <c r="N4801" s="242"/>
      <c r="O4801" s="242" t="s">
        <v>18819</v>
      </c>
      <c r="P4801" s="242" t="s">
        <v>14128</v>
      </c>
      <c r="Q4801" s="242" t="s">
        <v>4733</v>
      </c>
    </row>
    <row r="4802" spans="1:17">
      <c r="A4802" s="242" t="s">
        <v>18350</v>
      </c>
      <c r="B4802" s="242" t="s">
        <v>14922</v>
      </c>
      <c r="C4802" s="242" t="s">
        <v>18351</v>
      </c>
      <c r="D4802" s="242"/>
      <c r="E4802" s="242" t="s">
        <v>14130</v>
      </c>
      <c r="F4802" s="242" t="s">
        <v>4742</v>
      </c>
      <c r="G4802" s="240">
        <v>60</v>
      </c>
      <c r="H4802" s="241">
        <v>0</v>
      </c>
      <c r="I4802" s="242" t="s">
        <v>4738</v>
      </c>
      <c r="J4802" s="242" t="s">
        <v>4739</v>
      </c>
      <c r="K4802" s="242" t="s">
        <v>4729</v>
      </c>
      <c r="L4802" s="242" t="s">
        <v>4730</v>
      </c>
      <c r="M4802" s="242" t="s">
        <v>6396</v>
      </c>
      <c r="N4802" s="242"/>
      <c r="O4802" s="242" t="s">
        <v>18819</v>
      </c>
      <c r="P4802" s="242" t="s">
        <v>14128</v>
      </c>
      <c r="Q4802" s="242" t="s">
        <v>4733</v>
      </c>
    </row>
    <row r="4803" spans="1:17">
      <c r="A4803" s="242" t="s">
        <v>18352</v>
      </c>
      <c r="B4803" s="242" t="s">
        <v>14368</v>
      </c>
      <c r="C4803" s="242" t="s">
        <v>18353</v>
      </c>
      <c r="D4803" s="242" t="s">
        <v>4742</v>
      </c>
      <c r="E4803" s="242" t="s">
        <v>14150</v>
      </c>
      <c r="F4803" s="242"/>
      <c r="G4803" s="240">
        <v>60</v>
      </c>
      <c r="H4803" s="241">
        <v>0</v>
      </c>
      <c r="I4803" s="242" t="s">
        <v>4830</v>
      </c>
      <c r="J4803" s="242" t="s">
        <v>4831</v>
      </c>
      <c r="K4803" s="242" t="s">
        <v>4729</v>
      </c>
      <c r="L4803" s="242" t="s">
        <v>4832</v>
      </c>
      <c r="M4803" s="242" t="s">
        <v>5283</v>
      </c>
      <c r="N4803" s="242"/>
      <c r="O4803" s="242" t="s">
        <v>18819</v>
      </c>
      <c r="P4803" s="242" t="s">
        <v>14128</v>
      </c>
      <c r="Q4803" s="242" t="s">
        <v>8494</v>
      </c>
    </row>
    <row r="4804" spans="1:17">
      <c r="A4804" s="242" t="s">
        <v>18354</v>
      </c>
      <c r="B4804" s="242" t="s">
        <v>14365</v>
      </c>
      <c r="C4804" s="242" t="s">
        <v>18355</v>
      </c>
      <c r="D4804" s="242" t="s">
        <v>4742</v>
      </c>
      <c r="E4804" s="242" t="s">
        <v>14150</v>
      </c>
      <c r="F4804" s="242"/>
      <c r="G4804" s="240">
        <v>60</v>
      </c>
      <c r="H4804" s="241">
        <v>0</v>
      </c>
      <c r="I4804" s="242" t="s">
        <v>4842</v>
      </c>
      <c r="J4804" s="242" t="s">
        <v>4843</v>
      </c>
      <c r="K4804" s="242" t="s">
        <v>4729</v>
      </c>
      <c r="L4804" s="242" t="s">
        <v>4832</v>
      </c>
      <c r="M4804" s="242" t="s">
        <v>5194</v>
      </c>
      <c r="N4804" s="242"/>
      <c r="O4804" s="242" t="s">
        <v>18819</v>
      </c>
      <c r="P4804" s="242" t="s">
        <v>14128</v>
      </c>
      <c r="Q4804" s="242" t="s">
        <v>8494</v>
      </c>
    </row>
    <row r="4805" spans="1:17">
      <c r="A4805" s="242" t="s">
        <v>18356</v>
      </c>
      <c r="B4805" s="242" t="s">
        <v>14379</v>
      </c>
      <c r="C4805" s="242" t="s">
        <v>18357</v>
      </c>
      <c r="D4805" s="242" t="s">
        <v>4742</v>
      </c>
      <c r="E4805" s="242" t="s">
        <v>14150</v>
      </c>
      <c r="F4805" s="242"/>
      <c r="G4805" s="240">
        <v>60</v>
      </c>
      <c r="H4805" s="241">
        <v>0</v>
      </c>
      <c r="I4805" s="242" t="s">
        <v>4830</v>
      </c>
      <c r="J4805" s="242" t="s">
        <v>4831</v>
      </c>
      <c r="K4805" s="242" t="s">
        <v>4729</v>
      </c>
      <c r="L4805" s="242" t="s">
        <v>4832</v>
      </c>
      <c r="M4805" s="242" t="s">
        <v>5153</v>
      </c>
      <c r="N4805" s="242"/>
      <c r="O4805" s="242" t="s">
        <v>18819</v>
      </c>
      <c r="P4805" s="242" t="s">
        <v>14128</v>
      </c>
      <c r="Q4805" s="242" t="s">
        <v>8494</v>
      </c>
    </row>
    <row r="4806" spans="1:17">
      <c r="A4806" s="242" t="s">
        <v>18358</v>
      </c>
      <c r="B4806" s="242" t="s">
        <v>14368</v>
      </c>
      <c r="C4806" s="242" t="s">
        <v>18359</v>
      </c>
      <c r="D4806" s="242" t="s">
        <v>4742</v>
      </c>
      <c r="E4806" s="242" t="s">
        <v>14150</v>
      </c>
      <c r="F4806" s="242"/>
      <c r="G4806" s="240">
        <v>60</v>
      </c>
      <c r="H4806" s="241">
        <v>0</v>
      </c>
      <c r="I4806" s="242" t="s">
        <v>9474</v>
      </c>
      <c r="J4806" s="242" t="s">
        <v>9475</v>
      </c>
      <c r="K4806" s="242" t="s">
        <v>4729</v>
      </c>
      <c r="L4806" s="242" t="s">
        <v>4832</v>
      </c>
      <c r="M4806" s="242" t="s">
        <v>5212</v>
      </c>
      <c r="N4806" s="242"/>
      <c r="O4806" s="242" t="s">
        <v>18819</v>
      </c>
      <c r="P4806" s="242" t="s">
        <v>14128</v>
      </c>
      <c r="Q4806" s="242" t="s">
        <v>8494</v>
      </c>
    </row>
    <row r="4807" spans="1:17">
      <c r="A4807" s="242" t="s">
        <v>18360</v>
      </c>
      <c r="B4807" s="242" t="s">
        <v>14362</v>
      </c>
      <c r="C4807" s="242" t="s">
        <v>18361</v>
      </c>
      <c r="D4807" s="242"/>
      <c r="E4807" s="242" t="s">
        <v>14130</v>
      </c>
      <c r="F4807" s="242" t="s">
        <v>4742</v>
      </c>
      <c r="G4807" s="240">
        <v>60</v>
      </c>
      <c r="H4807" s="241">
        <v>0</v>
      </c>
      <c r="I4807" s="242" t="s">
        <v>4808</v>
      </c>
      <c r="J4807" s="242" t="s">
        <v>4809</v>
      </c>
      <c r="K4807" s="242" t="s">
        <v>4729</v>
      </c>
      <c r="L4807" s="242" t="s">
        <v>4730</v>
      </c>
      <c r="M4807" s="242" t="s">
        <v>4731</v>
      </c>
      <c r="N4807" s="242"/>
      <c r="O4807" s="242" t="s">
        <v>18819</v>
      </c>
      <c r="P4807" s="242" t="s">
        <v>14128</v>
      </c>
      <c r="Q4807" s="242" t="s">
        <v>4733</v>
      </c>
    </row>
    <row r="4808" spans="1:17">
      <c r="A4808" s="242" t="s">
        <v>18362</v>
      </c>
      <c r="B4808" s="242" t="s">
        <v>18363</v>
      </c>
      <c r="C4808" s="242" t="s">
        <v>18364</v>
      </c>
      <c r="D4808" s="242"/>
      <c r="E4808" s="242" t="s">
        <v>14130</v>
      </c>
      <c r="F4808" s="242" t="s">
        <v>4742</v>
      </c>
      <c r="G4808" s="240">
        <v>60</v>
      </c>
      <c r="H4808" s="241">
        <v>0</v>
      </c>
      <c r="I4808" s="242" t="s">
        <v>4780</v>
      </c>
      <c r="J4808" s="242" t="s">
        <v>4781</v>
      </c>
      <c r="K4808" s="242" t="s">
        <v>4729</v>
      </c>
      <c r="L4808" s="242" t="s">
        <v>4730</v>
      </c>
      <c r="M4808" s="242" t="s">
        <v>4872</v>
      </c>
      <c r="N4808" s="242"/>
      <c r="O4808" s="242" t="s">
        <v>18819</v>
      </c>
      <c r="P4808" s="242" t="s">
        <v>14128</v>
      </c>
      <c r="Q4808" s="242" t="s">
        <v>4733</v>
      </c>
    </row>
    <row r="4809" spans="1:17">
      <c r="A4809" s="242" t="s">
        <v>18365</v>
      </c>
      <c r="B4809" s="242" t="s">
        <v>14365</v>
      </c>
      <c r="C4809" s="242" t="s">
        <v>18366</v>
      </c>
      <c r="D4809" s="242" t="s">
        <v>4742</v>
      </c>
      <c r="E4809" s="242" t="s">
        <v>14150</v>
      </c>
      <c r="F4809" s="242"/>
      <c r="G4809" s="240">
        <v>60</v>
      </c>
      <c r="H4809" s="241">
        <v>0</v>
      </c>
      <c r="I4809" s="242" t="s">
        <v>4842</v>
      </c>
      <c r="J4809" s="242" t="s">
        <v>4843</v>
      </c>
      <c r="K4809" s="242" t="s">
        <v>4729</v>
      </c>
      <c r="L4809" s="242" t="s">
        <v>4832</v>
      </c>
      <c r="M4809" s="242" t="s">
        <v>5194</v>
      </c>
      <c r="N4809" s="242"/>
      <c r="O4809" s="242" t="s">
        <v>18819</v>
      </c>
      <c r="P4809" s="242" t="s">
        <v>14128</v>
      </c>
      <c r="Q4809" s="242" t="s">
        <v>8494</v>
      </c>
    </row>
    <row r="4810" spans="1:17">
      <c r="A4810" s="242" t="s">
        <v>18367</v>
      </c>
      <c r="B4810" s="242" t="s">
        <v>14368</v>
      </c>
      <c r="C4810" s="242" t="s">
        <v>18368</v>
      </c>
      <c r="D4810" s="242" t="s">
        <v>4742</v>
      </c>
      <c r="E4810" s="242" t="s">
        <v>14150</v>
      </c>
      <c r="F4810" s="242"/>
      <c r="G4810" s="240">
        <v>60</v>
      </c>
      <c r="H4810" s="241">
        <v>0</v>
      </c>
      <c r="I4810" s="242" t="s">
        <v>9474</v>
      </c>
      <c r="J4810" s="242" t="s">
        <v>9475</v>
      </c>
      <c r="K4810" s="242" t="s">
        <v>4729</v>
      </c>
      <c r="L4810" s="242" t="s">
        <v>4832</v>
      </c>
      <c r="M4810" s="242" t="s">
        <v>5336</v>
      </c>
      <c r="N4810" s="242"/>
      <c r="O4810" s="242" t="s">
        <v>18819</v>
      </c>
      <c r="P4810" s="242" t="s">
        <v>14128</v>
      </c>
      <c r="Q4810" s="242" t="s">
        <v>8494</v>
      </c>
    </row>
    <row r="4811" spans="1:17">
      <c r="A4811" s="242" t="s">
        <v>18369</v>
      </c>
      <c r="B4811" s="242" t="s">
        <v>14365</v>
      </c>
      <c r="C4811" s="242" t="s">
        <v>18370</v>
      </c>
      <c r="D4811" s="242" t="s">
        <v>4742</v>
      </c>
      <c r="E4811" s="242" t="s">
        <v>14150</v>
      </c>
      <c r="F4811" s="242"/>
      <c r="G4811" s="240">
        <v>60</v>
      </c>
      <c r="H4811" s="241">
        <v>0</v>
      </c>
      <c r="I4811" s="242" t="s">
        <v>9474</v>
      </c>
      <c r="J4811" s="242" t="s">
        <v>9475</v>
      </c>
      <c r="K4811" s="242" t="s">
        <v>4729</v>
      </c>
      <c r="L4811" s="242" t="s">
        <v>4832</v>
      </c>
      <c r="M4811" s="242" t="s">
        <v>8546</v>
      </c>
      <c r="N4811" s="242"/>
      <c r="O4811" s="242" t="s">
        <v>18819</v>
      </c>
      <c r="P4811" s="242" t="s">
        <v>14128</v>
      </c>
      <c r="Q4811" s="242" t="s">
        <v>8494</v>
      </c>
    </row>
    <row r="4812" spans="1:17">
      <c r="A4812" s="242" t="s">
        <v>18371</v>
      </c>
      <c r="B4812" s="242" t="s">
        <v>14362</v>
      </c>
      <c r="C4812" s="242" t="s">
        <v>18372</v>
      </c>
      <c r="D4812" s="242"/>
      <c r="E4812" s="242" t="s">
        <v>14130</v>
      </c>
      <c r="F4812" s="242" t="s">
        <v>4742</v>
      </c>
      <c r="G4812" s="240">
        <v>60</v>
      </c>
      <c r="H4812" s="241">
        <v>0</v>
      </c>
      <c r="I4812" s="242" t="s">
        <v>4808</v>
      </c>
      <c r="J4812" s="242" t="s">
        <v>4809</v>
      </c>
      <c r="K4812" s="242" t="s">
        <v>4729</v>
      </c>
      <c r="L4812" s="242" t="s">
        <v>4730</v>
      </c>
      <c r="M4812" s="242" t="s">
        <v>5113</v>
      </c>
      <c r="N4812" s="242"/>
      <c r="O4812" s="242" t="s">
        <v>18819</v>
      </c>
      <c r="P4812" s="242" t="s">
        <v>14128</v>
      </c>
      <c r="Q4812" s="242" t="s">
        <v>4733</v>
      </c>
    </row>
    <row r="4813" spans="1:17">
      <c r="A4813" s="242" t="s">
        <v>18373</v>
      </c>
      <c r="B4813" s="242" t="s">
        <v>14368</v>
      </c>
      <c r="C4813" s="242" t="s">
        <v>18374</v>
      </c>
      <c r="D4813" s="242" t="s">
        <v>4742</v>
      </c>
      <c r="E4813" s="242" t="s">
        <v>15142</v>
      </c>
      <c r="F4813" s="242"/>
      <c r="G4813" s="240">
        <v>60</v>
      </c>
      <c r="H4813" s="241">
        <v>0</v>
      </c>
      <c r="I4813" s="242" t="s">
        <v>4830</v>
      </c>
      <c r="J4813" s="242" t="s">
        <v>4831</v>
      </c>
      <c r="K4813" s="242" t="s">
        <v>4729</v>
      </c>
      <c r="L4813" s="242" t="s">
        <v>4832</v>
      </c>
      <c r="M4813" s="242" t="s">
        <v>10967</v>
      </c>
      <c r="N4813" s="242"/>
      <c r="O4813" s="242" t="s">
        <v>18819</v>
      </c>
      <c r="P4813" s="242" t="s">
        <v>14128</v>
      </c>
      <c r="Q4813" s="242" t="s">
        <v>8494</v>
      </c>
    </row>
    <row r="4814" spans="1:17">
      <c r="A4814" s="242" t="s">
        <v>18375</v>
      </c>
      <c r="B4814" s="242" t="s">
        <v>14362</v>
      </c>
      <c r="C4814" s="242" t="s">
        <v>18376</v>
      </c>
      <c r="D4814" s="242"/>
      <c r="E4814" s="242" t="s">
        <v>14130</v>
      </c>
      <c r="F4814" s="242" t="s">
        <v>4742</v>
      </c>
      <c r="G4814" s="240">
        <v>60</v>
      </c>
      <c r="H4814" s="241">
        <v>0</v>
      </c>
      <c r="I4814" s="242" t="s">
        <v>4780</v>
      </c>
      <c r="J4814" s="242" t="s">
        <v>4781</v>
      </c>
      <c r="K4814" s="242" t="s">
        <v>4729</v>
      </c>
      <c r="L4814" s="242" t="s">
        <v>4730</v>
      </c>
      <c r="M4814" s="242" t="s">
        <v>4816</v>
      </c>
      <c r="N4814" s="242"/>
      <c r="O4814" s="242" t="s">
        <v>18819</v>
      </c>
      <c r="P4814" s="242" t="s">
        <v>14128</v>
      </c>
      <c r="Q4814" s="242" t="s">
        <v>4733</v>
      </c>
    </row>
    <row r="4815" spans="1:17">
      <c r="A4815" s="242" t="s">
        <v>18377</v>
      </c>
      <c r="B4815" s="242" t="s">
        <v>14362</v>
      </c>
      <c r="C4815" s="242" t="s">
        <v>18378</v>
      </c>
      <c r="D4815" s="242"/>
      <c r="E4815" s="242" t="s">
        <v>14130</v>
      </c>
      <c r="F4815" s="242" t="s">
        <v>4742</v>
      </c>
      <c r="G4815" s="240">
        <v>60</v>
      </c>
      <c r="H4815" s="241">
        <v>0</v>
      </c>
      <c r="I4815" s="242" t="s">
        <v>4808</v>
      </c>
      <c r="J4815" s="242" t="s">
        <v>4809</v>
      </c>
      <c r="K4815" s="242" t="s">
        <v>4729</v>
      </c>
      <c r="L4815" s="242" t="s">
        <v>4730</v>
      </c>
      <c r="M4815" s="242" t="s">
        <v>5113</v>
      </c>
      <c r="N4815" s="242"/>
      <c r="O4815" s="242" t="s">
        <v>18819</v>
      </c>
      <c r="P4815" s="242" t="s">
        <v>14128</v>
      </c>
      <c r="Q4815" s="242" t="s">
        <v>4733</v>
      </c>
    </row>
    <row r="4816" spans="1:17">
      <c r="A4816" s="242" t="s">
        <v>18379</v>
      </c>
      <c r="B4816" s="242" t="s">
        <v>14362</v>
      </c>
      <c r="C4816" s="242" t="s">
        <v>18380</v>
      </c>
      <c r="D4816" s="242"/>
      <c r="E4816" s="242" t="s">
        <v>14130</v>
      </c>
      <c r="F4816" s="242" t="s">
        <v>4742</v>
      </c>
      <c r="G4816" s="240">
        <v>60</v>
      </c>
      <c r="H4816" s="241">
        <v>0</v>
      </c>
      <c r="I4816" s="242" t="s">
        <v>4780</v>
      </c>
      <c r="J4816" s="242" t="s">
        <v>4781</v>
      </c>
      <c r="K4816" s="242" t="s">
        <v>4729</v>
      </c>
      <c r="L4816" s="242" t="s">
        <v>4730</v>
      </c>
      <c r="M4816" s="242" t="s">
        <v>4937</v>
      </c>
      <c r="N4816" s="242"/>
      <c r="O4816" s="242" t="s">
        <v>18819</v>
      </c>
      <c r="P4816" s="242" t="s">
        <v>14128</v>
      </c>
      <c r="Q4816" s="242" t="s">
        <v>4733</v>
      </c>
    </row>
    <row r="4817" spans="1:17">
      <c r="A4817" s="242" t="s">
        <v>18381</v>
      </c>
      <c r="B4817" s="242" t="s">
        <v>14365</v>
      </c>
      <c r="C4817" s="242" t="s">
        <v>18382</v>
      </c>
      <c r="D4817" s="242" t="s">
        <v>4742</v>
      </c>
      <c r="E4817" s="242" t="s">
        <v>14150</v>
      </c>
      <c r="F4817" s="242"/>
      <c r="G4817" s="240">
        <v>60</v>
      </c>
      <c r="H4817" s="241">
        <v>0</v>
      </c>
      <c r="I4817" s="242" t="s">
        <v>4842</v>
      </c>
      <c r="J4817" s="242" t="s">
        <v>4843</v>
      </c>
      <c r="K4817" s="242" t="s">
        <v>4729</v>
      </c>
      <c r="L4817" s="242" t="s">
        <v>4832</v>
      </c>
      <c r="M4817" s="242" t="s">
        <v>15489</v>
      </c>
      <c r="N4817" s="242"/>
      <c r="O4817" s="242" t="s">
        <v>18819</v>
      </c>
      <c r="P4817" s="242" t="s">
        <v>14128</v>
      </c>
      <c r="Q4817" s="242" t="s">
        <v>8494</v>
      </c>
    </row>
    <row r="4818" spans="1:17">
      <c r="A4818" s="242" t="s">
        <v>18383</v>
      </c>
      <c r="B4818" s="242" t="s">
        <v>14379</v>
      </c>
      <c r="C4818" s="242" t="s">
        <v>18384</v>
      </c>
      <c r="D4818" s="242" t="s">
        <v>4742</v>
      </c>
      <c r="E4818" s="242" t="s">
        <v>14150</v>
      </c>
      <c r="F4818" s="242"/>
      <c r="G4818" s="240">
        <v>60</v>
      </c>
      <c r="H4818" s="241">
        <v>0</v>
      </c>
      <c r="I4818" s="242" t="s">
        <v>9474</v>
      </c>
      <c r="J4818" s="242" t="s">
        <v>9475</v>
      </c>
      <c r="K4818" s="242" t="s">
        <v>4729</v>
      </c>
      <c r="L4818" s="242" t="s">
        <v>4832</v>
      </c>
      <c r="M4818" s="242" t="s">
        <v>13746</v>
      </c>
      <c r="N4818" s="242"/>
      <c r="O4818" s="242" t="s">
        <v>18819</v>
      </c>
      <c r="P4818" s="242" t="s">
        <v>14128</v>
      </c>
      <c r="Q4818" s="242" t="s">
        <v>8494</v>
      </c>
    </row>
    <row r="4819" spans="1:17">
      <c r="A4819" s="242" t="s">
        <v>18385</v>
      </c>
      <c r="B4819" s="242" t="s">
        <v>14362</v>
      </c>
      <c r="C4819" s="242" t="s">
        <v>18386</v>
      </c>
      <c r="D4819" s="242"/>
      <c r="E4819" s="242" t="s">
        <v>14130</v>
      </c>
      <c r="F4819" s="242" t="s">
        <v>4742</v>
      </c>
      <c r="G4819" s="240">
        <v>60</v>
      </c>
      <c r="H4819" s="241">
        <v>0</v>
      </c>
      <c r="I4819" s="242" t="s">
        <v>4808</v>
      </c>
      <c r="J4819" s="242" t="s">
        <v>4809</v>
      </c>
      <c r="K4819" s="242" t="s">
        <v>4729</v>
      </c>
      <c r="L4819" s="242" t="s">
        <v>4730</v>
      </c>
      <c r="M4819" s="242" t="s">
        <v>5087</v>
      </c>
      <c r="N4819" s="242"/>
      <c r="O4819" s="242" t="s">
        <v>18819</v>
      </c>
      <c r="P4819" s="242" t="s">
        <v>14128</v>
      </c>
      <c r="Q4819" s="242" t="s">
        <v>4733</v>
      </c>
    </row>
    <row r="4820" spans="1:17">
      <c r="A4820" s="242" t="s">
        <v>18387</v>
      </c>
      <c r="B4820" s="242" t="s">
        <v>14379</v>
      </c>
      <c r="C4820" s="242" t="s">
        <v>18388</v>
      </c>
      <c r="D4820" s="242" t="s">
        <v>4742</v>
      </c>
      <c r="E4820" s="242" t="s">
        <v>14150</v>
      </c>
      <c r="F4820" s="242"/>
      <c r="G4820" s="240">
        <v>60</v>
      </c>
      <c r="H4820" s="241">
        <v>0</v>
      </c>
      <c r="I4820" s="242" t="s">
        <v>9474</v>
      </c>
      <c r="J4820" s="242" t="s">
        <v>9475</v>
      </c>
      <c r="K4820" s="242" t="s">
        <v>4729</v>
      </c>
      <c r="L4820" s="242" t="s">
        <v>4832</v>
      </c>
      <c r="M4820" s="242" t="s">
        <v>5336</v>
      </c>
      <c r="N4820" s="242"/>
      <c r="O4820" s="242" t="s">
        <v>18819</v>
      </c>
      <c r="P4820" s="242" t="s">
        <v>14128</v>
      </c>
      <c r="Q4820" s="242" t="s">
        <v>8494</v>
      </c>
    </row>
    <row r="4821" spans="1:17">
      <c r="A4821" s="242" t="s">
        <v>18389</v>
      </c>
      <c r="B4821" s="242" t="s">
        <v>14379</v>
      </c>
      <c r="C4821" s="242" t="s">
        <v>18390</v>
      </c>
      <c r="D4821" s="242" t="s">
        <v>4742</v>
      </c>
      <c r="E4821" s="242" t="s">
        <v>14150</v>
      </c>
      <c r="F4821" s="242"/>
      <c r="G4821" s="240">
        <v>60</v>
      </c>
      <c r="H4821" s="241">
        <v>0</v>
      </c>
      <c r="I4821" s="242" t="s">
        <v>4830</v>
      </c>
      <c r="J4821" s="242" t="s">
        <v>4831</v>
      </c>
      <c r="K4821" s="242" t="s">
        <v>4729</v>
      </c>
      <c r="L4821" s="242" t="s">
        <v>4832</v>
      </c>
      <c r="M4821" s="242" t="s">
        <v>5158</v>
      </c>
      <c r="N4821" s="242"/>
      <c r="O4821" s="242" t="s">
        <v>18819</v>
      </c>
      <c r="P4821" s="242" t="s">
        <v>14128</v>
      </c>
      <c r="Q4821" s="242" t="s">
        <v>8494</v>
      </c>
    </row>
    <row r="4822" spans="1:17">
      <c r="A4822" s="242" t="s">
        <v>18391</v>
      </c>
      <c r="B4822" s="242" t="s">
        <v>14365</v>
      </c>
      <c r="C4822" s="242" t="s">
        <v>18392</v>
      </c>
      <c r="D4822" s="242" t="s">
        <v>4742</v>
      </c>
      <c r="E4822" s="242" t="s">
        <v>14150</v>
      </c>
      <c r="F4822" s="242"/>
      <c r="G4822" s="240">
        <v>60</v>
      </c>
      <c r="H4822" s="241">
        <v>0</v>
      </c>
      <c r="I4822" s="242" t="s">
        <v>4842</v>
      </c>
      <c r="J4822" s="242" t="s">
        <v>4843</v>
      </c>
      <c r="K4822" s="242" t="s">
        <v>4729</v>
      </c>
      <c r="L4822" s="242" t="s">
        <v>4832</v>
      </c>
      <c r="M4822" s="242" t="s">
        <v>5194</v>
      </c>
      <c r="N4822" s="242"/>
      <c r="O4822" s="242" t="s">
        <v>18819</v>
      </c>
      <c r="P4822" s="242" t="s">
        <v>14128</v>
      </c>
      <c r="Q4822" s="242" t="s">
        <v>8494</v>
      </c>
    </row>
    <row r="4823" spans="1:17">
      <c r="A4823" s="242" t="s">
        <v>18393</v>
      </c>
      <c r="B4823" s="242" t="s">
        <v>18394</v>
      </c>
      <c r="C4823" s="242" t="s">
        <v>18395</v>
      </c>
      <c r="D4823" s="242"/>
      <c r="E4823" s="242" t="s">
        <v>14360</v>
      </c>
      <c r="F4823" s="242"/>
      <c r="G4823" s="240">
        <v>60</v>
      </c>
      <c r="H4823" s="241">
        <v>0</v>
      </c>
      <c r="I4823" s="242" t="s">
        <v>4775</v>
      </c>
      <c r="J4823" s="242" t="s">
        <v>4776</v>
      </c>
      <c r="K4823" s="242" t="s">
        <v>4729</v>
      </c>
      <c r="L4823" s="242" t="s">
        <v>5039</v>
      </c>
      <c r="M4823" s="242" t="s">
        <v>4798</v>
      </c>
      <c r="N4823" s="242"/>
      <c r="O4823" s="242" t="s">
        <v>18819</v>
      </c>
      <c r="P4823" s="242" t="s">
        <v>14128</v>
      </c>
      <c r="Q4823" s="242" t="s">
        <v>4733</v>
      </c>
    </row>
    <row r="4824" spans="1:17">
      <c r="A4824" s="242" t="s">
        <v>18396</v>
      </c>
      <c r="B4824" s="242" t="s">
        <v>14922</v>
      </c>
      <c r="C4824" s="242" t="s">
        <v>17619</v>
      </c>
      <c r="D4824" s="242"/>
      <c r="E4824" s="242" t="s">
        <v>14130</v>
      </c>
      <c r="F4824" s="242" t="s">
        <v>4742</v>
      </c>
      <c r="G4824" s="240">
        <v>60</v>
      </c>
      <c r="H4824" s="241">
        <v>0</v>
      </c>
      <c r="I4824" s="242" t="s">
        <v>4820</v>
      </c>
      <c r="J4824" s="242" t="s">
        <v>4821</v>
      </c>
      <c r="K4824" s="242" t="s">
        <v>4729</v>
      </c>
      <c r="L4824" s="242" t="s">
        <v>4730</v>
      </c>
      <c r="M4824" s="242" t="s">
        <v>4816</v>
      </c>
      <c r="N4824" s="242"/>
      <c r="O4824" s="242" t="s">
        <v>18819</v>
      </c>
      <c r="P4824" s="242" t="s">
        <v>14128</v>
      </c>
      <c r="Q4824" s="242" t="s">
        <v>4733</v>
      </c>
    </row>
    <row r="4825" spans="1:17">
      <c r="A4825" s="242" t="s">
        <v>18397</v>
      </c>
      <c r="B4825" s="242" t="s">
        <v>14379</v>
      </c>
      <c r="C4825" s="242" t="s">
        <v>18398</v>
      </c>
      <c r="D4825" s="242" t="s">
        <v>4742</v>
      </c>
      <c r="E4825" s="242" t="s">
        <v>14150</v>
      </c>
      <c r="F4825" s="242"/>
      <c r="G4825" s="240">
        <v>60</v>
      </c>
      <c r="H4825" s="241">
        <v>0</v>
      </c>
      <c r="I4825" s="242" t="s">
        <v>9474</v>
      </c>
      <c r="J4825" s="242" t="s">
        <v>9475</v>
      </c>
      <c r="K4825" s="242" t="s">
        <v>4729</v>
      </c>
      <c r="L4825" s="242" t="s">
        <v>4832</v>
      </c>
      <c r="M4825" s="242" t="s">
        <v>5167</v>
      </c>
      <c r="N4825" s="242"/>
      <c r="O4825" s="242" t="s">
        <v>18819</v>
      </c>
      <c r="P4825" s="242" t="s">
        <v>14128</v>
      </c>
      <c r="Q4825" s="242" t="s">
        <v>8494</v>
      </c>
    </row>
    <row r="4826" spans="1:17">
      <c r="A4826" s="242" t="s">
        <v>18399</v>
      </c>
      <c r="B4826" s="242" t="s">
        <v>14362</v>
      </c>
      <c r="C4826" s="242" t="s">
        <v>18400</v>
      </c>
      <c r="D4826" s="242"/>
      <c r="E4826" s="242" t="s">
        <v>14130</v>
      </c>
      <c r="F4826" s="242" t="s">
        <v>4742</v>
      </c>
      <c r="G4826" s="240">
        <v>60</v>
      </c>
      <c r="H4826" s="241">
        <v>0</v>
      </c>
      <c r="I4826" s="242" t="s">
        <v>4780</v>
      </c>
      <c r="J4826" s="242" t="s">
        <v>4781</v>
      </c>
      <c r="K4826" s="242" t="s">
        <v>4729</v>
      </c>
      <c r="L4826" s="242" t="s">
        <v>4730</v>
      </c>
      <c r="M4826" s="242" t="s">
        <v>6439</v>
      </c>
      <c r="N4826" s="242"/>
      <c r="O4826" s="242" t="s">
        <v>18819</v>
      </c>
      <c r="P4826" s="242" t="s">
        <v>14128</v>
      </c>
      <c r="Q4826" s="242" t="s">
        <v>4733</v>
      </c>
    </row>
    <row r="4827" spans="1:17">
      <c r="A4827" s="242" t="s">
        <v>18401</v>
      </c>
      <c r="B4827" s="242" t="s">
        <v>14362</v>
      </c>
      <c r="C4827" s="242" t="s">
        <v>18402</v>
      </c>
      <c r="D4827" s="242"/>
      <c r="E4827" s="242" t="s">
        <v>14130</v>
      </c>
      <c r="F4827" s="242" t="s">
        <v>4742</v>
      </c>
      <c r="G4827" s="240">
        <v>60</v>
      </c>
      <c r="H4827" s="241">
        <v>0</v>
      </c>
      <c r="I4827" s="242" t="s">
        <v>4747</v>
      </c>
      <c r="J4827" s="242" t="s">
        <v>4748</v>
      </c>
      <c r="K4827" s="242" t="s">
        <v>4729</v>
      </c>
      <c r="L4827" s="242" t="s">
        <v>4730</v>
      </c>
      <c r="M4827" s="242" t="s">
        <v>4926</v>
      </c>
      <c r="N4827" s="242" t="s">
        <v>7354</v>
      </c>
      <c r="O4827" s="242" t="s">
        <v>18819</v>
      </c>
      <c r="P4827" s="242" t="s">
        <v>14128</v>
      </c>
      <c r="Q4827" s="242" t="s">
        <v>4733</v>
      </c>
    </row>
    <row r="4828" spans="1:17">
      <c r="A4828" s="242" t="s">
        <v>18403</v>
      </c>
      <c r="B4828" s="242" t="s">
        <v>14362</v>
      </c>
      <c r="C4828" s="242" t="s">
        <v>18404</v>
      </c>
      <c r="D4828" s="242"/>
      <c r="E4828" s="242" t="s">
        <v>14130</v>
      </c>
      <c r="F4828" s="242" t="s">
        <v>4742</v>
      </c>
      <c r="G4828" s="240">
        <v>60</v>
      </c>
      <c r="H4828" s="241">
        <v>0</v>
      </c>
      <c r="I4828" s="242" t="s">
        <v>4738</v>
      </c>
      <c r="J4828" s="242" t="s">
        <v>4739</v>
      </c>
      <c r="K4828" s="242" t="s">
        <v>4729</v>
      </c>
      <c r="L4828" s="242" t="s">
        <v>4730</v>
      </c>
      <c r="M4828" s="242" t="s">
        <v>4740</v>
      </c>
      <c r="N4828" s="242" t="s">
        <v>7770</v>
      </c>
      <c r="O4828" s="242" t="s">
        <v>18819</v>
      </c>
      <c r="P4828" s="242" t="s">
        <v>14128</v>
      </c>
      <c r="Q4828" s="242" t="s">
        <v>4733</v>
      </c>
    </row>
    <row r="4829" spans="1:17">
      <c r="A4829" s="242" t="s">
        <v>18405</v>
      </c>
      <c r="B4829" s="242" t="s">
        <v>14362</v>
      </c>
      <c r="C4829" s="242" t="s">
        <v>18406</v>
      </c>
      <c r="D4829" s="242"/>
      <c r="E4829" s="242" t="s">
        <v>14130</v>
      </c>
      <c r="F4829" s="242" t="s">
        <v>4742</v>
      </c>
      <c r="G4829" s="240">
        <v>60</v>
      </c>
      <c r="H4829" s="241">
        <v>0</v>
      </c>
      <c r="I4829" s="242" t="s">
        <v>4808</v>
      </c>
      <c r="J4829" s="242" t="s">
        <v>4809</v>
      </c>
      <c r="K4829" s="242" t="s">
        <v>4729</v>
      </c>
      <c r="L4829" s="242" t="s">
        <v>4730</v>
      </c>
      <c r="M4829" s="242" t="s">
        <v>4731</v>
      </c>
      <c r="N4829" s="242"/>
      <c r="O4829" s="242" t="s">
        <v>18819</v>
      </c>
      <c r="P4829" s="242" t="s">
        <v>14128</v>
      </c>
      <c r="Q4829" s="242" t="s">
        <v>4733</v>
      </c>
    </row>
    <row r="4830" spans="1:17">
      <c r="A4830" s="242" t="s">
        <v>18407</v>
      </c>
      <c r="B4830" s="242" t="s">
        <v>14362</v>
      </c>
      <c r="C4830" s="242" t="s">
        <v>18408</v>
      </c>
      <c r="D4830" s="242"/>
      <c r="E4830" s="242" t="s">
        <v>14130</v>
      </c>
      <c r="F4830" s="242" t="s">
        <v>4742</v>
      </c>
      <c r="G4830" s="240">
        <v>60</v>
      </c>
      <c r="H4830" s="241">
        <v>0</v>
      </c>
      <c r="I4830" s="242" t="s">
        <v>4780</v>
      </c>
      <c r="J4830" s="242" t="s">
        <v>4781</v>
      </c>
      <c r="K4830" s="242" t="s">
        <v>4729</v>
      </c>
      <c r="L4830" s="242" t="s">
        <v>4730</v>
      </c>
      <c r="M4830" s="242" t="s">
        <v>4782</v>
      </c>
      <c r="N4830" s="242"/>
      <c r="O4830" s="242" t="s">
        <v>18819</v>
      </c>
      <c r="P4830" s="242" t="s">
        <v>14128</v>
      </c>
      <c r="Q4830" s="242" t="s">
        <v>4733</v>
      </c>
    </row>
    <row r="4831" spans="1:17">
      <c r="A4831" s="242" t="s">
        <v>18409</v>
      </c>
      <c r="B4831" s="242" t="s">
        <v>14379</v>
      </c>
      <c r="C4831" s="242" t="s">
        <v>18410</v>
      </c>
      <c r="D4831" s="242" t="s">
        <v>4742</v>
      </c>
      <c r="E4831" s="242" t="s">
        <v>14150</v>
      </c>
      <c r="F4831" s="242"/>
      <c r="G4831" s="240">
        <v>60</v>
      </c>
      <c r="H4831" s="241">
        <v>0</v>
      </c>
      <c r="I4831" s="242" t="s">
        <v>4830</v>
      </c>
      <c r="J4831" s="242" t="s">
        <v>4831</v>
      </c>
      <c r="K4831" s="242" t="s">
        <v>4729</v>
      </c>
      <c r="L4831" s="242" t="s">
        <v>4832</v>
      </c>
      <c r="M4831" s="242" t="s">
        <v>4901</v>
      </c>
      <c r="N4831" s="242"/>
      <c r="O4831" s="242" t="s">
        <v>18819</v>
      </c>
      <c r="P4831" s="242" t="s">
        <v>14128</v>
      </c>
      <c r="Q4831" s="242" t="s">
        <v>8494</v>
      </c>
    </row>
    <row r="4832" spans="1:17">
      <c r="A4832" s="242" t="s">
        <v>18411</v>
      </c>
      <c r="B4832" s="242" t="s">
        <v>14365</v>
      </c>
      <c r="C4832" s="242" t="s">
        <v>18412</v>
      </c>
      <c r="D4832" s="242" t="s">
        <v>4742</v>
      </c>
      <c r="E4832" s="242" t="s">
        <v>14150</v>
      </c>
      <c r="F4832" s="242"/>
      <c r="G4832" s="240">
        <v>60</v>
      </c>
      <c r="H4832" s="241">
        <v>0</v>
      </c>
      <c r="I4832" s="242" t="s">
        <v>4842</v>
      </c>
      <c r="J4832" s="242" t="s">
        <v>4843</v>
      </c>
      <c r="K4832" s="242" t="s">
        <v>4729</v>
      </c>
      <c r="L4832" s="242" t="s">
        <v>4832</v>
      </c>
      <c r="M4832" s="242" t="s">
        <v>5194</v>
      </c>
      <c r="N4832" s="242"/>
      <c r="O4832" s="242" t="s">
        <v>18819</v>
      </c>
      <c r="P4832" s="242" t="s">
        <v>14128</v>
      </c>
      <c r="Q4832" s="242" t="s">
        <v>8494</v>
      </c>
    </row>
    <row r="4833" spans="1:17">
      <c r="A4833" s="242" t="s">
        <v>18413</v>
      </c>
      <c r="B4833" s="242" t="s">
        <v>14365</v>
      </c>
      <c r="C4833" s="242" t="s">
        <v>18414</v>
      </c>
      <c r="D4833" s="242" t="s">
        <v>4742</v>
      </c>
      <c r="E4833" s="242" t="s">
        <v>14150</v>
      </c>
      <c r="F4833" s="242"/>
      <c r="G4833" s="240">
        <v>60</v>
      </c>
      <c r="H4833" s="241">
        <v>0</v>
      </c>
      <c r="I4833" s="242" t="s">
        <v>4842</v>
      </c>
      <c r="J4833" s="242" t="s">
        <v>4843</v>
      </c>
      <c r="K4833" s="242" t="s">
        <v>4729</v>
      </c>
      <c r="L4833" s="242" t="s">
        <v>4832</v>
      </c>
      <c r="M4833" s="242" t="s">
        <v>11173</v>
      </c>
      <c r="N4833" s="242"/>
      <c r="O4833" s="242" t="s">
        <v>18819</v>
      </c>
      <c r="P4833" s="242" t="s">
        <v>14128</v>
      </c>
      <c r="Q4833" s="242" t="s">
        <v>8494</v>
      </c>
    </row>
    <row r="4834" spans="1:17">
      <c r="A4834" s="242" t="s">
        <v>18415</v>
      </c>
      <c r="B4834" s="242" t="s">
        <v>18416</v>
      </c>
      <c r="C4834" s="242" t="s">
        <v>18417</v>
      </c>
      <c r="D4834" s="242"/>
      <c r="E4834" s="242" t="s">
        <v>14360</v>
      </c>
      <c r="F4834" s="242"/>
      <c r="G4834" s="240">
        <v>60</v>
      </c>
      <c r="H4834" s="241">
        <v>0</v>
      </c>
      <c r="I4834" s="242" t="s">
        <v>4775</v>
      </c>
      <c r="J4834" s="242" t="s">
        <v>4776</v>
      </c>
      <c r="K4834" s="242" t="s">
        <v>4729</v>
      </c>
      <c r="L4834" s="242" t="s">
        <v>5039</v>
      </c>
      <c r="M4834" s="242" t="s">
        <v>4798</v>
      </c>
      <c r="N4834" s="242"/>
      <c r="O4834" s="242" t="s">
        <v>18819</v>
      </c>
      <c r="P4834" s="242" t="s">
        <v>14128</v>
      </c>
      <c r="Q4834" s="242" t="s">
        <v>4733</v>
      </c>
    </row>
    <row r="4835" spans="1:17">
      <c r="A4835" s="242" t="s">
        <v>18418</v>
      </c>
      <c r="B4835" s="242" t="s">
        <v>14362</v>
      </c>
      <c r="C4835" s="242" t="s">
        <v>18419</v>
      </c>
      <c r="D4835" s="242"/>
      <c r="E4835" s="242" t="s">
        <v>14130</v>
      </c>
      <c r="F4835" s="242" t="s">
        <v>4742</v>
      </c>
      <c r="G4835" s="240">
        <v>60</v>
      </c>
      <c r="H4835" s="241">
        <v>0</v>
      </c>
      <c r="I4835" s="242" t="s">
        <v>4780</v>
      </c>
      <c r="J4835" s="242" t="s">
        <v>4781</v>
      </c>
      <c r="K4835" s="242" t="s">
        <v>4729</v>
      </c>
      <c r="L4835" s="242" t="s">
        <v>4730</v>
      </c>
      <c r="M4835" s="242" t="s">
        <v>4782</v>
      </c>
      <c r="N4835" s="242"/>
      <c r="O4835" s="242" t="s">
        <v>18819</v>
      </c>
      <c r="P4835" s="242" t="s">
        <v>14128</v>
      </c>
      <c r="Q4835" s="242" t="s">
        <v>4733</v>
      </c>
    </row>
    <row r="4836" spans="1:17">
      <c r="A4836" s="242" t="s">
        <v>18420</v>
      </c>
      <c r="B4836" s="242" t="s">
        <v>14362</v>
      </c>
      <c r="C4836" s="242" t="s">
        <v>18421</v>
      </c>
      <c r="D4836" s="242"/>
      <c r="E4836" s="242" t="s">
        <v>14130</v>
      </c>
      <c r="F4836" s="242" t="s">
        <v>4742</v>
      </c>
      <c r="G4836" s="240">
        <v>60</v>
      </c>
      <c r="H4836" s="241">
        <v>0</v>
      </c>
      <c r="I4836" s="242" t="s">
        <v>4808</v>
      </c>
      <c r="J4836" s="242" t="s">
        <v>4809</v>
      </c>
      <c r="K4836" s="242" t="s">
        <v>4729</v>
      </c>
      <c r="L4836" s="242" t="s">
        <v>4730</v>
      </c>
      <c r="M4836" s="242" t="s">
        <v>4731</v>
      </c>
      <c r="N4836" s="242"/>
      <c r="O4836" s="242" t="s">
        <v>18819</v>
      </c>
      <c r="P4836" s="242" t="s">
        <v>14128</v>
      </c>
      <c r="Q4836" s="242" t="s">
        <v>4733</v>
      </c>
    </row>
    <row r="4837" spans="1:17">
      <c r="A4837" s="242" t="s">
        <v>18422</v>
      </c>
      <c r="B4837" s="242" t="s">
        <v>14365</v>
      </c>
      <c r="C4837" s="242" t="s">
        <v>18423</v>
      </c>
      <c r="D4837" s="242" t="s">
        <v>4742</v>
      </c>
      <c r="E4837" s="242" t="s">
        <v>14150</v>
      </c>
      <c r="F4837" s="242"/>
      <c r="G4837" s="240">
        <v>60</v>
      </c>
      <c r="H4837" s="241">
        <v>0</v>
      </c>
      <c r="I4837" s="242" t="s">
        <v>4842</v>
      </c>
      <c r="J4837" s="242" t="s">
        <v>4843</v>
      </c>
      <c r="K4837" s="242" t="s">
        <v>4729</v>
      </c>
      <c r="L4837" s="242" t="s">
        <v>4832</v>
      </c>
      <c r="M4837" s="242" t="s">
        <v>5325</v>
      </c>
      <c r="N4837" s="242"/>
      <c r="O4837" s="242" t="s">
        <v>18819</v>
      </c>
      <c r="P4837" s="242" t="s">
        <v>14128</v>
      </c>
      <c r="Q4837" s="242" t="s">
        <v>8494</v>
      </c>
    </row>
    <row r="4838" spans="1:17">
      <c r="A4838" s="242" t="s">
        <v>18424</v>
      </c>
      <c r="B4838" s="242" t="s">
        <v>14365</v>
      </c>
      <c r="C4838" s="242" t="s">
        <v>18425</v>
      </c>
      <c r="D4838" s="242" t="s">
        <v>4742</v>
      </c>
      <c r="E4838" s="242" t="s">
        <v>14150</v>
      </c>
      <c r="F4838" s="242"/>
      <c r="G4838" s="240">
        <v>60</v>
      </c>
      <c r="H4838" s="241">
        <v>0</v>
      </c>
      <c r="I4838" s="242" t="s">
        <v>4830</v>
      </c>
      <c r="J4838" s="242" t="s">
        <v>4831</v>
      </c>
      <c r="K4838" s="242" t="s">
        <v>4729</v>
      </c>
      <c r="L4838" s="242" t="s">
        <v>4832</v>
      </c>
      <c r="M4838" s="242" t="s">
        <v>9489</v>
      </c>
      <c r="N4838" s="242"/>
      <c r="O4838" s="242" t="s">
        <v>18819</v>
      </c>
      <c r="P4838" s="242" t="s">
        <v>14128</v>
      </c>
      <c r="Q4838" s="242" t="s">
        <v>8494</v>
      </c>
    </row>
    <row r="4839" spans="1:17">
      <c r="A4839" s="242" t="s">
        <v>18426</v>
      </c>
      <c r="B4839" s="242" t="s">
        <v>14365</v>
      </c>
      <c r="C4839" s="242" t="s">
        <v>18427</v>
      </c>
      <c r="D4839" s="242" t="s">
        <v>4742</v>
      </c>
      <c r="E4839" s="242" t="s">
        <v>14150</v>
      </c>
      <c r="F4839" s="242"/>
      <c r="G4839" s="240">
        <v>60</v>
      </c>
      <c r="H4839" s="241">
        <v>0</v>
      </c>
      <c r="I4839" s="242" t="s">
        <v>4842</v>
      </c>
      <c r="J4839" s="242" t="s">
        <v>4843</v>
      </c>
      <c r="K4839" s="242" t="s">
        <v>4729</v>
      </c>
      <c r="L4839" s="242" t="s">
        <v>4832</v>
      </c>
      <c r="M4839" s="242" t="s">
        <v>5264</v>
      </c>
      <c r="N4839" s="242"/>
      <c r="O4839" s="242" t="s">
        <v>18819</v>
      </c>
      <c r="P4839" s="242" t="s">
        <v>14128</v>
      </c>
      <c r="Q4839" s="242" t="s">
        <v>8494</v>
      </c>
    </row>
    <row r="4840" spans="1:17">
      <c r="A4840" s="242" t="s">
        <v>18428</v>
      </c>
      <c r="B4840" s="242" t="s">
        <v>14362</v>
      </c>
      <c r="C4840" s="242" t="s">
        <v>18429</v>
      </c>
      <c r="D4840" s="242"/>
      <c r="E4840" s="242" t="s">
        <v>14130</v>
      </c>
      <c r="F4840" s="242" t="s">
        <v>4742</v>
      </c>
      <c r="G4840" s="240">
        <v>60</v>
      </c>
      <c r="H4840" s="241">
        <v>0</v>
      </c>
      <c r="I4840" s="242" t="s">
        <v>4780</v>
      </c>
      <c r="J4840" s="242" t="s">
        <v>4781</v>
      </c>
      <c r="K4840" s="242" t="s">
        <v>4729</v>
      </c>
      <c r="L4840" s="242" t="s">
        <v>4730</v>
      </c>
      <c r="M4840" s="242" t="s">
        <v>4872</v>
      </c>
      <c r="N4840" s="242"/>
      <c r="O4840" s="242" t="s">
        <v>18819</v>
      </c>
      <c r="P4840" s="242" t="s">
        <v>14128</v>
      </c>
      <c r="Q4840" s="242" t="s">
        <v>4733</v>
      </c>
    </row>
    <row r="4841" spans="1:17">
      <c r="A4841" s="242" t="s">
        <v>18430</v>
      </c>
      <c r="B4841" s="242" t="s">
        <v>14379</v>
      </c>
      <c r="C4841" s="242" t="s">
        <v>18431</v>
      </c>
      <c r="D4841" s="242" t="s">
        <v>4742</v>
      </c>
      <c r="E4841" s="242" t="s">
        <v>14150</v>
      </c>
      <c r="F4841" s="242"/>
      <c r="G4841" s="240">
        <v>60</v>
      </c>
      <c r="H4841" s="241">
        <v>0</v>
      </c>
      <c r="I4841" s="242" t="s">
        <v>4830</v>
      </c>
      <c r="J4841" s="242" t="s">
        <v>4831</v>
      </c>
      <c r="K4841" s="242" t="s">
        <v>4729</v>
      </c>
      <c r="L4841" s="242" t="s">
        <v>4832</v>
      </c>
      <c r="M4841" s="242" t="s">
        <v>4901</v>
      </c>
      <c r="N4841" s="242"/>
      <c r="O4841" s="242" t="s">
        <v>18819</v>
      </c>
      <c r="P4841" s="242" t="s">
        <v>14128</v>
      </c>
      <c r="Q4841" s="242" t="s">
        <v>8494</v>
      </c>
    </row>
    <row r="4842" spans="1:17">
      <c r="A4842" s="242" t="s">
        <v>18432</v>
      </c>
      <c r="B4842" s="242" t="s">
        <v>14362</v>
      </c>
      <c r="C4842" s="242" t="s">
        <v>18433</v>
      </c>
      <c r="D4842" s="242"/>
      <c r="E4842" s="242" t="s">
        <v>14130</v>
      </c>
      <c r="F4842" s="242" t="s">
        <v>4742</v>
      </c>
      <c r="G4842" s="240">
        <v>60</v>
      </c>
      <c r="H4842" s="241">
        <v>0</v>
      </c>
      <c r="I4842" s="242" t="s">
        <v>4780</v>
      </c>
      <c r="J4842" s="242" t="s">
        <v>4781</v>
      </c>
      <c r="K4842" s="242" t="s">
        <v>4729</v>
      </c>
      <c r="L4842" s="242" t="s">
        <v>4730</v>
      </c>
      <c r="M4842" s="242" t="s">
        <v>4872</v>
      </c>
      <c r="N4842" s="242"/>
      <c r="O4842" s="242" t="s">
        <v>18819</v>
      </c>
      <c r="P4842" s="242" t="s">
        <v>14128</v>
      </c>
      <c r="Q4842" s="242" t="s">
        <v>4733</v>
      </c>
    </row>
    <row r="4843" spans="1:17">
      <c r="A4843" s="242" t="s">
        <v>18434</v>
      </c>
      <c r="B4843" s="242" t="s">
        <v>14365</v>
      </c>
      <c r="C4843" s="242" t="s">
        <v>18435</v>
      </c>
      <c r="D4843" s="242" t="s">
        <v>4742</v>
      </c>
      <c r="E4843" s="242" t="s">
        <v>14150</v>
      </c>
      <c r="F4843" s="242"/>
      <c r="G4843" s="240">
        <v>60</v>
      </c>
      <c r="H4843" s="241">
        <v>0</v>
      </c>
      <c r="I4843" s="242" t="s">
        <v>4842</v>
      </c>
      <c r="J4843" s="242" t="s">
        <v>4843</v>
      </c>
      <c r="K4843" s="242" t="s">
        <v>4729</v>
      </c>
      <c r="L4843" s="242" t="s">
        <v>4832</v>
      </c>
      <c r="M4843" s="242" t="s">
        <v>5264</v>
      </c>
      <c r="N4843" s="242"/>
      <c r="O4843" s="242" t="s">
        <v>18819</v>
      </c>
      <c r="P4843" s="242" t="s">
        <v>14128</v>
      </c>
      <c r="Q4843" s="242" t="s">
        <v>8494</v>
      </c>
    </row>
    <row r="4844" spans="1:17">
      <c r="A4844" s="242" t="s">
        <v>18436</v>
      </c>
      <c r="B4844" s="242" t="s">
        <v>14365</v>
      </c>
      <c r="C4844" s="242" t="s">
        <v>18437</v>
      </c>
      <c r="D4844" s="242" t="s">
        <v>4742</v>
      </c>
      <c r="E4844" s="242" t="s">
        <v>14150</v>
      </c>
      <c r="F4844" s="242"/>
      <c r="G4844" s="240">
        <v>60</v>
      </c>
      <c r="H4844" s="241">
        <v>0</v>
      </c>
      <c r="I4844" s="242" t="s">
        <v>4842</v>
      </c>
      <c r="J4844" s="242" t="s">
        <v>4843</v>
      </c>
      <c r="K4844" s="242" t="s">
        <v>4729</v>
      </c>
      <c r="L4844" s="242" t="s">
        <v>4832</v>
      </c>
      <c r="M4844" s="242" t="s">
        <v>5264</v>
      </c>
      <c r="N4844" s="242"/>
      <c r="O4844" s="242" t="s">
        <v>18819</v>
      </c>
      <c r="P4844" s="242" t="s">
        <v>14128</v>
      </c>
      <c r="Q4844" s="242" t="s">
        <v>8494</v>
      </c>
    </row>
    <row r="4845" spans="1:17">
      <c r="A4845" s="242" t="s">
        <v>18438</v>
      </c>
      <c r="B4845" s="242" t="s">
        <v>14365</v>
      </c>
      <c r="C4845" s="242" t="s">
        <v>18439</v>
      </c>
      <c r="D4845" s="242" t="s">
        <v>4742</v>
      </c>
      <c r="E4845" s="242" t="s">
        <v>14150</v>
      </c>
      <c r="F4845" s="242"/>
      <c r="G4845" s="240">
        <v>60</v>
      </c>
      <c r="H4845" s="241">
        <v>0</v>
      </c>
      <c r="I4845" s="242" t="s">
        <v>9474</v>
      </c>
      <c r="J4845" s="242" t="s">
        <v>9475</v>
      </c>
      <c r="K4845" s="242" t="s">
        <v>4729</v>
      </c>
      <c r="L4845" s="242" t="s">
        <v>4832</v>
      </c>
      <c r="M4845" s="242" t="s">
        <v>5302</v>
      </c>
      <c r="N4845" s="242"/>
      <c r="O4845" s="242" t="s">
        <v>18819</v>
      </c>
      <c r="P4845" s="242" t="s">
        <v>14128</v>
      </c>
      <c r="Q4845" s="242" t="s">
        <v>8494</v>
      </c>
    </row>
    <row r="4846" spans="1:17">
      <c r="A4846" s="242" t="s">
        <v>18440</v>
      </c>
      <c r="B4846" s="242" t="s">
        <v>14365</v>
      </c>
      <c r="C4846" s="242" t="s">
        <v>18441</v>
      </c>
      <c r="D4846" s="242" t="s">
        <v>4742</v>
      </c>
      <c r="E4846" s="242" t="s">
        <v>14150</v>
      </c>
      <c r="F4846" s="242"/>
      <c r="G4846" s="240">
        <v>60</v>
      </c>
      <c r="H4846" s="241">
        <v>0</v>
      </c>
      <c r="I4846" s="242" t="s">
        <v>4842</v>
      </c>
      <c r="J4846" s="242" t="s">
        <v>4843</v>
      </c>
      <c r="K4846" s="242" t="s">
        <v>4729</v>
      </c>
      <c r="L4846" s="242" t="s">
        <v>4832</v>
      </c>
      <c r="M4846" s="242" t="s">
        <v>5194</v>
      </c>
      <c r="N4846" s="242"/>
      <c r="O4846" s="242" t="s">
        <v>18819</v>
      </c>
      <c r="P4846" s="242" t="s">
        <v>14128</v>
      </c>
      <c r="Q4846" s="242" t="s">
        <v>8494</v>
      </c>
    </row>
    <row r="4847" spans="1:17">
      <c r="A4847" s="242" t="s">
        <v>18442</v>
      </c>
      <c r="B4847" s="242" t="s">
        <v>18443</v>
      </c>
      <c r="C4847" s="242" t="s">
        <v>18444</v>
      </c>
      <c r="D4847" s="242" t="s">
        <v>4742</v>
      </c>
      <c r="E4847" s="242" t="s">
        <v>14150</v>
      </c>
      <c r="F4847" s="242"/>
      <c r="G4847" s="240">
        <v>60</v>
      </c>
      <c r="H4847" s="241">
        <v>0</v>
      </c>
      <c r="I4847" s="242" t="s">
        <v>4830</v>
      </c>
      <c r="J4847" s="242" t="s">
        <v>4831</v>
      </c>
      <c r="K4847" s="242" t="s">
        <v>4729</v>
      </c>
      <c r="L4847" s="242" t="s">
        <v>4832</v>
      </c>
      <c r="M4847" s="242" t="s">
        <v>4901</v>
      </c>
      <c r="N4847" s="242"/>
      <c r="O4847" s="242" t="s">
        <v>18819</v>
      </c>
      <c r="P4847" s="242" t="s">
        <v>14128</v>
      </c>
      <c r="Q4847" s="242" t="s">
        <v>8494</v>
      </c>
    </row>
    <row r="4848" spans="1:17">
      <c r="A4848" s="242" t="s">
        <v>18445</v>
      </c>
      <c r="B4848" s="242" t="s">
        <v>14379</v>
      </c>
      <c r="C4848" s="242" t="s">
        <v>18446</v>
      </c>
      <c r="D4848" s="242" t="s">
        <v>4742</v>
      </c>
      <c r="E4848" s="242" t="s">
        <v>14150</v>
      </c>
      <c r="F4848" s="242"/>
      <c r="G4848" s="240">
        <v>60</v>
      </c>
      <c r="H4848" s="241">
        <v>0</v>
      </c>
      <c r="I4848" s="242" t="s">
        <v>9474</v>
      </c>
      <c r="J4848" s="242" t="s">
        <v>9475</v>
      </c>
      <c r="K4848" s="242" t="s">
        <v>4729</v>
      </c>
      <c r="L4848" s="242" t="s">
        <v>4832</v>
      </c>
      <c r="M4848" s="242" t="s">
        <v>5212</v>
      </c>
      <c r="N4848" s="242"/>
      <c r="O4848" s="242" t="s">
        <v>18819</v>
      </c>
      <c r="P4848" s="242" t="s">
        <v>14128</v>
      </c>
      <c r="Q4848" s="242" t="s">
        <v>8494</v>
      </c>
    </row>
    <row r="4849" spans="1:17">
      <c r="A4849" s="242" t="s">
        <v>18447</v>
      </c>
      <c r="B4849" s="242" t="s">
        <v>14922</v>
      </c>
      <c r="C4849" s="242" t="s">
        <v>18448</v>
      </c>
      <c r="D4849" s="242"/>
      <c r="E4849" s="242" t="s">
        <v>14130</v>
      </c>
      <c r="F4849" s="242" t="s">
        <v>4742</v>
      </c>
      <c r="G4849" s="240">
        <v>60</v>
      </c>
      <c r="H4849" s="241">
        <v>0</v>
      </c>
      <c r="I4849" s="242" t="s">
        <v>4738</v>
      </c>
      <c r="J4849" s="242" t="s">
        <v>4739</v>
      </c>
      <c r="K4849" s="242" t="s">
        <v>4729</v>
      </c>
      <c r="L4849" s="242" t="s">
        <v>4730</v>
      </c>
      <c r="M4849" s="242" t="s">
        <v>4813</v>
      </c>
      <c r="N4849" s="242"/>
      <c r="O4849" s="242" t="s">
        <v>18819</v>
      </c>
      <c r="P4849" s="242" t="s">
        <v>14128</v>
      </c>
      <c r="Q4849" s="242" t="s">
        <v>4733</v>
      </c>
    </row>
    <row r="4850" spans="1:17">
      <c r="A4850" s="242" t="s">
        <v>18449</v>
      </c>
      <c r="B4850" s="242" t="s">
        <v>14388</v>
      </c>
      <c r="C4850" s="242" t="s">
        <v>18450</v>
      </c>
      <c r="D4850" s="242"/>
      <c r="E4850" s="242" t="s">
        <v>14130</v>
      </c>
      <c r="F4850" s="242" t="s">
        <v>4742</v>
      </c>
      <c r="G4850" s="240">
        <v>60</v>
      </c>
      <c r="H4850" s="241">
        <v>0</v>
      </c>
      <c r="I4850" s="242" t="s">
        <v>4808</v>
      </c>
      <c r="J4850" s="242" t="s">
        <v>4809</v>
      </c>
      <c r="K4850" s="242" t="s">
        <v>4729</v>
      </c>
      <c r="L4850" s="242" t="s">
        <v>4730</v>
      </c>
      <c r="M4850" s="242" t="s">
        <v>4731</v>
      </c>
      <c r="N4850" s="242"/>
      <c r="O4850" s="242" t="s">
        <v>18819</v>
      </c>
      <c r="P4850" s="242" t="s">
        <v>14128</v>
      </c>
      <c r="Q4850" s="242" t="s">
        <v>4733</v>
      </c>
    </row>
    <row r="4851" spans="1:17">
      <c r="A4851" s="242" t="s">
        <v>18451</v>
      </c>
      <c r="B4851" s="242" t="s">
        <v>14365</v>
      </c>
      <c r="C4851" s="242" t="s">
        <v>18452</v>
      </c>
      <c r="D4851" s="242" t="s">
        <v>4742</v>
      </c>
      <c r="E4851" s="242" t="s">
        <v>14150</v>
      </c>
      <c r="F4851" s="242"/>
      <c r="G4851" s="240">
        <v>60</v>
      </c>
      <c r="H4851" s="241">
        <v>0</v>
      </c>
      <c r="I4851" s="242" t="s">
        <v>4842</v>
      </c>
      <c r="J4851" s="242" t="s">
        <v>4843</v>
      </c>
      <c r="K4851" s="242" t="s">
        <v>4729</v>
      </c>
      <c r="L4851" s="242" t="s">
        <v>4832</v>
      </c>
      <c r="M4851" s="242" t="s">
        <v>5194</v>
      </c>
      <c r="N4851" s="242"/>
      <c r="O4851" s="242" t="s">
        <v>18819</v>
      </c>
      <c r="P4851" s="242" t="s">
        <v>14128</v>
      </c>
      <c r="Q4851" s="242" t="s">
        <v>8494</v>
      </c>
    </row>
    <row r="4852" spans="1:17">
      <c r="A4852" s="242" t="s">
        <v>18453</v>
      </c>
      <c r="B4852" s="242" t="s">
        <v>14365</v>
      </c>
      <c r="C4852" s="242" t="s">
        <v>18454</v>
      </c>
      <c r="D4852" s="242" t="s">
        <v>4742</v>
      </c>
      <c r="E4852" s="242" t="s">
        <v>14150</v>
      </c>
      <c r="F4852" s="242"/>
      <c r="G4852" s="240">
        <v>60</v>
      </c>
      <c r="H4852" s="241">
        <v>0</v>
      </c>
      <c r="I4852" s="242" t="s">
        <v>9474</v>
      </c>
      <c r="J4852" s="242" t="s">
        <v>9475</v>
      </c>
      <c r="K4852" s="242" t="s">
        <v>4729</v>
      </c>
      <c r="L4852" s="242" t="s">
        <v>4832</v>
      </c>
      <c r="M4852" s="242" t="s">
        <v>9226</v>
      </c>
      <c r="N4852" s="242"/>
      <c r="O4852" s="242" t="s">
        <v>18819</v>
      </c>
      <c r="P4852" s="242" t="s">
        <v>14128</v>
      </c>
      <c r="Q4852" s="242" t="s">
        <v>8494</v>
      </c>
    </row>
    <row r="4853" spans="1:17">
      <c r="A4853" s="242" t="s">
        <v>18455</v>
      </c>
      <c r="B4853" s="242" t="s">
        <v>14922</v>
      </c>
      <c r="C4853" s="242" t="s">
        <v>18456</v>
      </c>
      <c r="D4853" s="242"/>
      <c r="E4853" s="242" t="s">
        <v>14130</v>
      </c>
      <c r="F4853" s="242" t="s">
        <v>4742</v>
      </c>
      <c r="G4853" s="240">
        <v>60</v>
      </c>
      <c r="H4853" s="241">
        <v>0</v>
      </c>
      <c r="I4853" s="242" t="s">
        <v>4808</v>
      </c>
      <c r="J4853" s="242" t="s">
        <v>4809</v>
      </c>
      <c r="K4853" s="242" t="s">
        <v>4729</v>
      </c>
      <c r="L4853" s="242" t="s">
        <v>4730</v>
      </c>
      <c r="M4853" s="242" t="s">
        <v>5087</v>
      </c>
      <c r="N4853" s="242"/>
      <c r="O4853" s="242" t="s">
        <v>18819</v>
      </c>
      <c r="P4853" s="242" t="s">
        <v>14128</v>
      </c>
      <c r="Q4853" s="242" t="s">
        <v>4733</v>
      </c>
    </row>
    <row r="4854" spans="1:17">
      <c r="A4854" s="242" t="s">
        <v>18457</v>
      </c>
      <c r="B4854" s="242" t="s">
        <v>14922</v>
      </c>
      <c r="C4854" s="242" t="s">
        <v>18458</v>
      </c>
      <c r="D4854" s="242"/>
      <c r="E4854" s="242" t="s">
        <v>14130</v>
      </c>
      <c r="F4854" s="242" t="s">
        <v>4742</v>
      </c>
      <c r="G4854" s="240">
        <v>60</v>
      </c>
      <c r="H4854" s="241">
        <v>0</v>
      </c>
      <c r="I4854" s="242" t="s">
        <v>4808</v>
      </c>
      <c r="J4854" s="242" t="s">
        <v>4809</v>
      </c>
      <c r="K4854" s="242" t="s">
        <v>4729</v>
      </c>
      <c r="L4854" s="242" t="s">
        <v>4730</v>
      </c>
      <c r="M4854" s="242" t="s">
        <v>4810</v>
      </c>
      <c r="N4854" s="242"/>
      <c r="O4854" s="242" t="s">
        <v>18819</v>
      </c>
      <c r="P4854" s="242" t="s">
        <v>14128</v>
      </c>
      <c r="Q4854" s="242" t="s">
        <v>4733</v>
      </c>
    </row>
    <row r="4855" spans="1:17">
      <c r="A4855" s="242" t="s">
        <v>18459</v>
      </c>
      <c r="B4855" s="242" t="s">
        <v>14922</v>
      </c>
      <c r="C4855" s="242" t="s">
        <v>18460</v>
      </c>
      <c r="D4855" s="242"/>
      <c r="E4855" s="242" t="s">
        <v>14130</v>
      </c>
      <c r="F4855" s="242" t="s">
        <v>4742</v>
      </c>
      <c r="G4855" s="240">
        <v>60</v>
      </c>
      <c r="H4855" s="241">
        <v>0</v>
      </c>
      <c r="I4855" s="242" t="s">
        <v>4747</v>
      </c>
      <c r="J4855" s="242" t="s">
        <v>4748</v>
      </c>
      <c r="K4855" s="242" t="s">
        <v>4729</v>
      </c>
      <c r="L4855" s="242" t="s">
        <v>4730</v>
      </c>
      <c r="M4855" s="242" t="s">
        <v>4908</v>
      </c>
      <c r="N4855" s="242" t="s">
        <v>8313</v>
      </c>
      <c r="O4855" s="242" t="s">
        <v>18819</v>
      </c>
      <c r="P4855" s="242" t="s">
        <v>14128</v>
      </c>
      <c r="Q4855" s="242" t="s">
        <v>4733</v>
      </c>
    </row>
    <row r="4856" spans="1:17">
      <c r="A4856" s="242" t="s">
        <v>18461</v>
      </c>
      <c r="B4856" s="242" t="s">
        <v>14379</v>
      </c>
      <c r="C4856" s="242" t="s">
        <v>18462</v>
      </c>
      <c r="D4856" s="242" t="s">
        <v>4742</v>
      </c>
      <c r="E4856" s="242" t="s">
        <v>14150</v>
      </c>
      <c r="F4856" s="242"/>
      <c r="G4856" s="240">
        <v>60</v>
      </c>
      <c r="H4856" s="241">
        <v>0</v>
      </c>
      <c r="I4856" s="242" t="s">
        <v>9474</v>
      </c>
      <c r="J4856" s="242" t="s">
        <v>9475</v>
      </c>
      <c r="K4856" s="242" t="s">
        <v>4729</v>
      </c>
      <c r="L4856" s="242" t="s">
        <v>4832</v>
      </c>
      <c r="M4856" s="242" t="s">
        <v>5167</v>
      </c>
      <c r="N4856" s="242"/>
      <c r="O4856" s="242" t="s">
        <v>18819</v>
      </c>
      <c r="P4856" s="242" t="s">
        <v>14128</v>
      </c>
      <c r="Q4856" s="242" t="s">
        <v>8494</v>
      </c>
    </row>
    <row r="4857" spans="1:17">
      <c r="A4857" s="242" t="s">
        <v>18463</v>
      </c>
      <c r="B4857" s="242" t="s">
        <v>14922</v>
      </c>
      <c r="C4857" s="242" t="s">
        <v>18464</v>
      </c>
      <c r="D4857" s="242"/>
      <c r="E4857" s="242" t="s">
        <v>14130</v>
      </c>
      <c r="F4857" s="242" t="s">
        <v>4742</v>
      </c>
      <c r="G4857" s="240">
        <v>60</v>
      </c>
      <c r="H4857" s="241">
        <v>0</v>
      </c>
      <c r="I4857" s="242" t="s">
        <v>4747</v>
      </c>
      <c r="J4857" s="242" t="s">
        <v>4748</v>
      </c>
      <c r="K4857" s="242" t="s">
        <v>4729</v>
      </c>
      <c r="L4857" s="242" t="s">
        <v>4730</v>
      </c>
      <c r="M4857" s="242" t="s">
        <v>4908</v>
      </c>
      <c r="N4857" s="242" t="s">
        <v>15313</v>
      </c>
      <c r="O4857" s="242" t="s">
        <v>18819</v>
      </c>
      <c r="P4857" s="242" t="s">
        <v>14128</v>
      </c>
      <c r="Q4857" s="242" t="s">
        <v>4733</v>
      </c>
    </row>
    <row r="4858" spans="1:17">
      <c r="A4858" s="242" t="s">
        <v>18465</v>
      </c>
      <c r="B4858" s="242" t="s">
        <v>14922</v>
      </c>
      <c r="C4858" s="242" t="s">
        <v>18466</v>
      </c>
      <c r="D4858" s="242"/>
      <c r="E4858" s="242" t="s">
        <v>14130</v>
      </c>
      <c r="F4858" s="242" t="s">
        <v>4742</v>
      </c>
      <c r="G4858" s="240">
        <v>60</v>
      </c>
      <c r="H4858" s="241">
        <v>0</v>
      </c>
      <c r="I4858" s="242" t="s">
        <v>4808</v>
      </c>
      <c r="J4858" s="242" t="s">
        <v>4809</v>
      </c>
      <c r="K4858" s="242" t="s">
        <v>4729</v>
      </c>
      <c r="L4858" s="242" t="s">
        <v>4730</v>
      </c>
      <c r="M4858" s="242" t="s">
        <v>5087</v>
      </c>
      <c r="N4858" s="242"/>
      <c r="O4858" s="242" t="s">
        <v>18819</v>
      </c>
      <c r="P4858" s="242" t="s">
        <v>14128</v>
      </c>
      <c r="Q4858" s="242" t="s">
        <v>4733</v>
      </c>
    </row>
    <row r="4859" spans="1:17">
      <c r="A4859" s="242" t="s">
        <v>18467</v>
      </c>
      <c r="B4859" s="242" t="s">
        <v>14388</v>
      </c>
      <c r="C4859" s="242" t="s">
        <v>18468</v>
      </c>
      <c r="D4859" s="242"/>
      <c r="E4859" s="242" t="s">
        <v>14130</v>
      </c>
      <c r="F4859" s="242" t="s">
        <v>4742</v>
      </c>
      <c r="G4859" s="240">
        <v>60</v>
      </c>
      <c r="H4859" s="241">
        <v>0</v>
      </c>
      <c r="I4859" s="242" t="s">
        <v>4808</v>
      </c>
      <c r="J4859" s="242" t="s">
        <v>4809</v>
      </c>
      <c r="K4859" s="242" t="s">
        <v>4729</v>
      </c>
      <c r="L4859" s="242" t="s">
        <v>4730</v>
      </c>
      <c r="M4859" s="242" t="s">
        <v>4731</v>
      </c>
      <c r="N4859" s="242"/>
      <c r="O4859" s="242" t="s">
        <v>18819</v>
      </c>
      <c r="P4859" s="242" t="s">
        <v>14128</v>
      </c>
      <c r="Q4859" s="242" t="s">
        <v>4733</v>
      </c>
    </row>
    <row r="4860" spans="1:17">
      <c r="A4860" s="242" t="s">
        <v>18469</v>
      </c>
      <c r="B4860" s="242" t="s">
        <v>14922</v>
      </c>
      <c r="C4860" s="242" t="s">
        <v>18470</v>
      </c>
      <c r="D4860" s="242"/>
      <c r="E4860" s="242" t="s">
        <v>14130</v>
      </c>
      <c r="F4860" s="242" t="s">
        <v>4742</v>
      </c>
      <c r="G4860" s="240">
        <v>60</v>
      </c>
      <c r="H4860" s="241">
        <v>0</v>
      </c>
      <c r="I4860" s="242" t="s">
        <v>4780</v>
      </c>
      <c r="J4860" s="242" t="s">
        <v>4781</v>
      </c>
      <c r="K4860" s="242" t="s">
        <v>4729</v>
      </c>
      <c r="L4860" s="242" t="s">
        <v>4730</v>
      </c>
      <c r="M4860" s="242" t="s">
        <v>4816</v>
      </c>
      <c r="N4860" s="242"/>
      <c r="O4860" s="242" t="s">
        <v>18819</v>
      </c>
      <c r="P4860" s="242" t="s">
        <v>14128</v>
      </c>
      <c r="Q4860" s="242" t="s">
        <v>4733</v>
      </c>
    </row>
    <row r="4861" spans="1:17">
      <c r="A4861" s="242" t="s">
        <v>18471</v>
      </c>
      <c r="B4861" s="242" t="s">
        <v>14922</v>
      </c>
      <c r="C4861" s="242" t="s">
        <v>18472</v>
      </c>
      <c r="D4861" s="242"/>
      <c r="E4861" s="242" t="s">
        <v>14130</v>
      </c>
      <c r="F4861" s="242" t="s">
        <v>4742</v>
      </c>
      <c r="G4861" s="240">
        <v>60</v>
      </c>
      <c r="H4861" s="241">
        <v>0</v>
      </c>
      <c r="I4861" s="242" t="s">
        <v>4808</v>
      </c>
      <c r="J4861" s="242" t="s">
        <v>4809</v>
      </c>
      <c r="K4861" s="242" t="s">
        <v>4729</v>
      </c>
      <c r="L4861" s="242" t="s">
        <v>4730</v>
      </c>
      <c r="M4861" s="242" t="s">
        <v>5087</v>
      </c>
      <c r="N4861" s="242"/>
      <c r="O4861" s="242" t="s">
        <v>18819</v>
      </c>
      <c r="P4861" s="242" t="s">
        <v>14128</v>
      </c>
      <c r="Q4861" s="242" t="s">
        <v>4733</v>
      </c>
    </row>
    <row r="4862" spans="1:17">
      <c r="A4862" s="242" t="s">
        <v>18473</v>
      </c>
      <c r="B4862" s="242" t="s">
        <v>14922</v>
      </c>
      <c r="C4862" s="242" t="s">
        <v>18474</v>
      </c>
      <c r="D4862" s="242"/>
      <c r="E4862" s="242" t="s">
        <v>14130</v>
      </c>
      <c r="F4862" s="242" t="s">
        <v>4742</v>
      </c>
      <c r="G4862" s="240">
        <v>60</v>
      </c>
      <c r="H4862" s="241">
        <v>0</v>
      </c>
      <c r="I4862" s="242" t="s">
        <v>4747</v>
      </c>
      <c r="J4862" s="242" t="s">
        <v>4748</v>
      </c>
      <c r="K4862" s="242" t="s">
        <v>4729</v>
      </c>
      <c r="L4862" s="242" t="s">
        <v>4730</v>
      </c>
      <c r="M4862" s="242" t="s">
        <v>4926</v>
      </c>
      <c r="N4862" s="242" t="s">
        <v>7298</v>
      </c>
      <c r="O4862" s="242" t="s">
        <v>18819</v>
      </c>
      <c r="P4862" s="242" t="s">
        <v>14128</v>
      </c>
      <c r="Q4862" s="242" t="s">
        <v>4733</v>
      </c>
    </row>
    <row r="4863" spans="1:17">
      <c r="A4863" s="242" t="s">
        <v>18475</v>
      </c>
      <c r="B4863" s="242" t="s">
        <v>18476</v>
      </c>
      <c r="C4863" s="242" t="s">
        <v>18477</v>
      </c>
      <c r="D4863" s="242"/>
      <c r="E4863" s="242" t="s">
        <v>14360</v>
      </c>
      <c r="F4863" s="242"/>
      <c r="G4863" s="240">
        <v>60</v>
      </c>
      <c r="H4863" s="241">
        <v>0</v>
      </c>
      <c r="I4863" s="242" t="s">
        <v>4775</v>
      </c>
      <c r="J4863" s="242" t="s">
        <v>4776</v>
      </c>
      <c r="K4863" s="242" t="s">
        <v>4729</v>
      </c>
      <c r="L4863" s="242" t="s">
        <v>4797</v>
      </c>
      <c r="M4863" s="242" t="s">
        <v>4798</v>
      </c>
      <c r="N4863" s="242"/>
      <c r="O4863" s="242" t="s">
        <v>18819</v>
      </c>
      <c r="P4863" s="242" t="s">
        <v>14128</v>
      </c>
      <c r="Q4863" s="242" t="s">
        <v>4733</v>
      </c>
    </row>
    <row r="4864" spans="1:17">
      <c r="A4864" s="242" t="s">
        <v>18478</v>
      </c>
      <c r="B4864" s="242" t="s">
        <v>14922</v>
      </c>
      <c r="C4864" s="242" t="s">
        <v>18479</v>
      </c>
      <c r="D4864" s="242"/>
      <c r="E4864" s="242" t="s">
        <v>14130</v>
      </c>
      <c r="F4864" s="242" t="s">
        <v>4742</v>
      </c>
      <c r="G4864" s="240">
        <v>60</v>
      </c>
      <c r="H4864" s="241">
        <v>0</v>
      </c>
      <c r="I4864" s="242" t="s">
        <v>4808</v>
      </c>
      <c r="J4864" s="242" t="s">
        <v>4809</v>
      </c>
      <c r="K4864" s="242" t="s">
        <v>4729</v>
      </c>
      <c r="L4864" s="242" t="s">
        <v>4730</v>
      </c>
      <c r="M4864" s="242" t="s">
        <v>7593</v>
      </c>
      <c r="N4864" s="242"/>
      <c r="O4864" s="242" t="s">
        <v>18819</v>
      </c>
      <c r="P4864" s="242" t="s">
        <v>14128</v>
      </c>
      <c r="Q4864" s="242" t="s">
        <v>4733</v>
      </c>
    </row>
    <row r="4865" spans="1:17">
      <c r="A4865" s="242" t="s">
        <v>18480</v>
      </c>
      <c r="B4865" s="242" t="s">
        <v>14362</v>
      </c>
      <c r="C4865" s="242" t="s">
        <v>18481</v>
      </c>
      <c r="D4865" s="242"/>
      <c r="E4865" s="242" t="s">
        <v>14130</v>
      </c>
      <c r="F4865" s="242" t="s">
        <v>4742</v>
      </c>
      <c r="G4865" s="240">
        <v>60</v>
      </c>
      <c r="H4865" s="241">
        <v>0</v>
      </c>
      <c r="I4865" s="242" t="s">
        <v>4780</v>
      </c>
      <c r="J4865" s="242" t="s">
        <v>4781</v>
      </c>
      <c r="K4865" s="242" t="s">
        <v>4729</v>
      </c>
      <c r="L4865" s="242" t="s">
        <v>4730</v>
      </c>
      <c r="M4865" s="242" t="s">
        <v>4937</v>
      </c>
      <c r="N4865" s="242" t="s">
        <v>18482</v>
      </c>
      <c r="O4865" s="242" t="s">
        <v>18819</v>
      </c>
      <c r="P4865" s="242" t="s">
        <v>14128</v>
      </c>
      <c r="Q4865" s="242" t="s">
        <v>4733</v>
      </c>
    </row>
    <row r="4866" spans="1:17">
      <c r="A4866" s="242" t="s">
        <v>18483</v>
      </c>
      <c r="B4866" s="242" t="s">
        <v>14353</v>
      </c>
      <c r="C4866" s="242" t="s">
        <v>18484</v>
      </c>
      <c r="D4866" s="242"/>
      <c r="E4866" s="242" t="s">
        <v>14130</v>
      </c>
      <c r="F4866" s="242" t="s">
        <v>4742</v>
      </c>
      <c r="G4866" s="240">
        <v>60</v>
      </c>
      <c r="H4866" s="241">
        <v>0</v>
      </c>
      <c r="I4866" s="242" t="s">
        <v>4780</v>
      </c>
      <c r="J4866" s="242" t="s">
        <v>4781</v>
      </c>
      <c r="K4866" s="242" t="s">
        <v>4729</v>
      </c>
      <c r="L4866" s="242" t="s">
        <v>4730</v>
      </c>
      <c r="M4866" s="242" t="s">
        <v>4872</v>
      </c>
      <c r="N4866" s="242"/>
      <c r="O4866" s="242" t="s">
        <v>18819</v>
      </c>
      <c r="P4866" s="242" t="s">
        <v>14128</v>
      </c>
      <c r="Q4866" s="242" t="s">
        <v>4733</v>
      </c>
    </row>
    <row r="4867" spans="1:17">
      <c r="A4867" s="242" t="s">
        <v>18485</v>
      </c>
      <c r="B4867" s="242" t="s">
        <v>14365</v>
      </c>
      <c r="C4867" s="242" t="s">
        <v>18486</v>
      </c>
      <c r="D4867" s="242" t="s">
        <v>4742</v>
      </c>
      <c r="E4867" s="242" t="s">
        <v>14150</v>
      </c>
      <c r="F4867" s="242"/>
      <c r="G4867" s="240">
        <v>60</v>
      </c>
      <c r="H4867" s="241">
        <v>0</v>
      </c>
      <c r="I4867" s="242" t="s">
        <v>4842</v>
      </c>
      <c r="J4867" s="242" t="s">
        <v>4843</v>
      </c>
      <c r="K4867" s="242" t="s">
        <v>4729</v>
      </c>
      <c r="L4867" s="242" t="s">
        <v>4832</v>
      </c>
      <c r="M4867" s="242" t="s">
        <v>11173</v>
      </c>
      <c r="N4867" s="242"/>
      <c r="O4867" s="242" t="s">
        <v>18819</v>
      </c>
      <c r="P4867" s="242" t="s">
        <v>14128</v>
      </c>
      <c r="Q4867" s="242" t="s">
        <v>8494</v>
      </c>
    </row>
    <row r="4868" spans="1:17">
      <c r="A4868" s="242" t="s">
        <v>18487</v>
      </c>
      <c r="B4868" s="242" t="s">
        <v>14365</v>
      </c>
      <c r="C4868" s="242" t="s">
        <v>18488</v>
      </c>
      <c r="D4868" s="242" t="s">
        <v>4742</v>
      </c>
      <c r="E4868" s="242" t="s">
        <v>14150</v>
      </c>
      <c r="F4868" s="242"/>
      <c r="G4868" s="240">
        <v>60</v>
      </c>
      <c r="H4868" s="241">
        <v>0</v>
      </c>
      <c r="I4868" s="242" t="s">
        <v>4842</v>
      </c>
      <c r="J4868" s="242" t="s">
        <v>4843</v>
      </c>
      <c r="K4868" s="242" t="s">
        <v>4729</v>
      </c>
      <c r="L4868" s="242" t="s">
        <v>4832</v>
      </c>
      <c r="M4868" s="242" t="s">
        <v>5325</v>
      </c>
      <c r="N4868" s="242"/>
      <c r="O4868" s="242" t="s">
        <v>18819</v>
      </c>
      <c r="P4868" s="242" t="s">
        <v>14128</v>
      </c>
      <c r="Q4868" s="242" t="s">
        <v>8494</v>
      </c>
    </row>
    <row r="4869" spans="1:17">
      <c r="A4869" s="242" t="s">
        <v>18489</v>
      </c>
      <c r="B4869" s="242" t="s">
        <v>14365</v>
      </c>
      <c r="C4869" s="242" t="s">
        <v>18490</v>
      </c>
      <c r="D4869" s="242" t="s">
        <v>4742</v>
      </c>
      <c r="E4869" s="242" t="s">
        <v>14150</v>
      </c>
      <c r="F4869" s="242"/>
      <c r="G4869" s="240">
        <v>60</v>
      </c>
      <c r="H4869" s="241">
        <v>0</v>
      </c>
      <c r="I4869" s="242" t="s">
        <v>4842</v>
      </c>
      <c r="J4869" s="242" t="s">
        <v>4843</v>
      </c>
      <c r="K4869" s="242" t="s">
        <v>4729</v>
      </c>
      <c r="L4869" s="242" t="s">
        <v>4832</v>
      </c>
      <c r="M4869" s="242" t="s">
        <v>15489</v>
      </c>
      <c r="N4869" s="242"/>
      <c r="O4869" s="242" t="s">
        <v>18819</v>
      </c>
      <c r="P4869" s="242" t="s">
        <v>14128</v>
      </c>
      <c r="Q4869" s="242" t="s">
        <v>8494</v>
      </c>
    </row>
    <row r="4870" spans="1:17">
      <c r="A4870" s="242" t="s">
        <v>18491</v>
      </c>
      <c r="B4870" s="242" t="s">
        <v>18492</v>
      </c>
      <c r="C4870" s="242" t="s">
        <v>18493</v>
      </c>
      <c r="D4870" s="242" t="s">
        <v>4742</v>
      </c>
      <c r="E4870" s="242" t="s">
        <v>14150</v>
      </c>
      <c r="F4870" s="242"/>
      <c r="G4870" s="240">
        <v>60</v>
      </c>
      <c r="H4870" s="241">
        <v>0</v>
      </c>
      <c r="I4870" s="242" t="s">
        <v>9474</v>
      </c>
      <c r="J4870" s="242" t="s">
        <v>9475</v>
      </c>
      <c r="K4870" s="242" t="s">
        <v>4729</v>
      </c>
      <c r="L4870" s="242" t="s">
        <v>4832</v>
      </c>
      <c r="M4870" s="242" t="s">
        <v>5212</v>
      </c>
      <c r="N4870" s="242"/>
      <c r="O4870" s="242" t="s">
        <v>18819</v>
      </c>
      <c r="P4870" s="242" t="s">
        <v>14128</v>
      </c>
      <c r="Q4870" s="242" t="s">
        <v>8494</v>
      </c>
    </row>
    <row r="4871" spans="1:17">
      <c r="A4871" s="242" t="s">
        <v>18494</v>
      </c>
      <c r="B4871" s="242" t="s">
        <v>14365</v>
      </c>
      <c r="C4871" s="242" t="s">
        <v>18495</v>
      </c>
      <c r="D4871" s="242" t="s">
        <v>4742</v>
      </c>
      <c r="E4871" s="242" t="s">
        <v>14150</v>
      </c>
      <c r="F4871" s="242"/>
      <c r="G4871" s="240">
        <v>60</v>
      </c>
      <c r="H4871" s="241">
        <v>0</v>
      </c>
      <c r="I4871" s="242" t="s">
        <v>9474</v>
      </c>
      <c r="J4871" s="242" t="s">
        <v>9475</v>
      </c>
      <c r="K4871" s="242" t="s">
        <v>4729</v>
      </c>
      <c r="L4871" s="242" t="s">
        <v>4832</v>
      </c>
      <c r="M4871" s="242" t="s">
        <v>9226</v>
      </c>
      <c r="N4871" s="242"/>
      <c r="O4871" s="242" t="s">
        <v>18819</v>
      </c>
      <c r="P4871" s="242" t="s">
        <v>14128</v>
      </c>
      <c r="Q4871" s="242" t="s">
        <v>8494</v>
      </c>
    </row>
    <row r="4872" spans="1:17">
      <c r="A4872" s="242" t="s">
        <v>18496</v>
      </c>
      <c r="B4872" s="242" t="s">
        <v>14365</v>
      </c>
      <c r="C4872" s="242" t="s">
        <v>18497</v>
      </c>
      <c r="D4872" s="242" t="s">
        <v>4742</v>
      </c>
      <c r="E4872" s="242" t="s">
        <v>14150</v>
      </c>
      <c r="F4872" s="242"/>
      <c r="G4872" s="240">
        <v>60</v>
      </c>
      <c r="H4872" s="241">
        <v>0</v>
      </c>
      <c r="I4872" s="242" t="s">
        <v>9474</v>
      </c>
      <c r="J4872" s="242" t="s">
        <v>9475</v>
      </c>
      <c r="K4872" s="242" t="s">
        <v>4729</v>
      </c>
      <c r="L4872" s="242" t="s">
        <v>4832</v>
      </c>
      <c r="M4872" s="242" t="s">
        <v>8546</v>
      </c>
      <c r="N4872" s="242"/>
      <c r="O4872" s="242" t="s">
        <v>18819</v>
      </c>
      <c r="P4872" s="242" t="s">
        <v>14128</v>
      </c>
      <c r="Q4872" s="242" t="s">
        <v>8494</v>
      </c>
    </row>
    <row r="4873" spans="1:17">
      <c r="A4873" s="242" t="s">
        <v>18498</v>
      </c>
      <c r="B4873" s="242" t="s">
        <v>14365</v>
      </c>
      <c r="C4873" s="242" t="s">
        <v>18499</v>
      </c>
      <c r="D4873" s="242" t="s">
        <v>4742</v>
      </c>
      <c r="E4873" s="242" t="s">
        <v>14150</v>
      </c>
      <c r="F4873" s="242"/>
      <c r="G4873" s="240">
        <v>60</v>
      </c>
      <c r="H4873" s="241">
        <v>0</v>
      </c>
      <c r="I4873" s="242" t="s">
        <v>4842</v>
      </c>
      <c r="J4873" s="242" t="s">
        <v>4843</v>
      </c>
      <c r="K4873" s="242" t="s">
        <v>4729</v>
      </c>
      <c r="L4873" s="242" t="s">
        <v>4832</v>
      </c>
      <c r="M4873" s="242" t="s">
        <v>15446</v>
      </c>
      <c r="N4873" s="242"/>
      <c r="O4873" s="242" t="s">
        <v>18819</v>
      </c>
      <c r="P4873" s="242" t="s">
        <v>14128</v>
      </c>
      <c r="Q4873" s="242" t="s">
        <v>8494</v>
      </c>
    </row>
    <row r="4874" spans="1:17">
      <c r="A4874" s="242" t="s">
        <v>18500</v>
      </c>
      <c r="B4874" s="242" t="s">
        <v>14353</v>
      </c>
      <c r="C4874" s="242" t="s">
        <v>18501</v>
      </c>
      <c r="D4874" s="242"/>
      <c r="E4874" s="242" t="s">
        <v>14130</v>
      </c>
      <c r="F4874" s="242" t="s">
        <v>4742</v>
      </c>
      <c r="G4874" s="240">
        <v>60</v>
      </c>
      <c r="H4874" s="241">
        <v>0</v>
      </c>
      <c r="I4874" s="242" t="s">
        <v>4747</v>
      </c>
      <c r="J4874" s="242" t="s">
        <v>4748</v>
      </c>
      <c r="K4874" s="242" t="s">
        <v>4729</v>
      </c>
      <c r="L4874" s="242" t="s">
        <v>4730</v>
      </c>
      <c r="M4874" s="242" t="s">
        <v>4908</v>
      </c>
      <c r="N4874" s="242" t="s">
        <v>9681</v>
      </c>
      <c r="O4874" s="242" t="s">
        <v>18819</v>
      </c>
      <c r="P4874" s="242" t="s">
        <v>14128</v>
      </c>
      <c r="Q4874" s="242" t="s">
        <v>4733</v>
      </c>
    </row>
    <row r="4875" spans="1:17">
      <c r="A4875" s="242" t="s">
        <v>18502</v>
      </c>
      <c r="B4875" s="242" t="s">
        <v>18503</v>
      </c>
      <c r="C4875" s="242" t="s">
        <v>18504</v>
      </c>
      <c r="D4875" s="242"/>
      <c r="E4875" s="242" t="s">
        <v>14130</v>
      </c>
      <c r="F4875" s="242" t="s">
        <v>4742</v>
      </c>
      <c r="G4875" s="240">
        <v>60</v>
      </c>
      <c r="H4875" s="241">
        <v>0</v>
      </c>
      <c r="I4875" s="242" t="s">
        <v>4738</v>
      </c>
      <c r="J4875" s="242" t="s">
        <v>4739</v>
      </c>
      <c r="K4875" s="242" t="s">
        <v>4729</v>
      </c>
      <c r="L4875" s="242" t="s">
        <v>4730</v>
      </c>
      <c r="M4875" s="242" t="s">
        <v>4740</v>
      </c>
      <c r="N4875" s="242" t="s">
        <v>5506</v>
      </c>
      <c r="O4875" s="242" t="s">
        <v>18819</v>
      </c>
      <c r="P4875" s="242" t="s">
        <v>14128</v>
      </c>
      <c r="Q4875" s="242" t="s">
        <v>4733</v>
      </c>
    </row>
    <row r="4876" spans="1:17">
      <c r="A4876" s="242" t="s">
        <v>18505</v>
      </c>
      <c r="B4876" s="242" t="s">
        <v>14353</v>
      </c>
      <c r="C4876" s="242" t="s">
        <v>18506</v>
      </c>
      <c r="D4876" s="242"/>
      <c r="E4876" s="242" t="s">
        <v>14130</v>
      </c>
      <c r="F4876" s="242" t="s">
        <v>4742</v>
      </c>
      <c r="G4876" s="240">
        <v>60</v>
      </c>
      <c r="H4876" s="241">
        <v>0</v>
      </c>
      <c r="I4876" s="242" t="s">
        <v>4780</v>
      </c>
      <c r="J4876" s="242" t="s">
        <v>4781</v>
      </c>
      <c r="K4876" s="242" t="s">
        <v>4729</v>
      </c>
      <c r="L4876" s="242" t="s">
        <v>4730</v>
      </c>
      <c r="M4876" s="242" t="s">
        <v>4872</v>
      </c>
      <c r="N4876" s="242"/>
      <c r="O4876" s="242" t="s">
        <v>18819</v>
      </c>
      <c r="P4876" s="242" t="s">
        <v>14128</v>
      </c>
      <c r="Q4876" s="242" t="s">
        <v>4733</v>
      </c>
    </row>
    <row r="4877" spans="1:17">
      <c r="A4877" s="242" t="s">
        <v>18507</v>
      </c>
      <c r="B4877" s="242" t="s">
        <v>14365</v>
      </c>
      <c r="C4877" s="242" t="s">
        <v>18508</v>
      </c>
      <c r="D4877" s="242" t="s">
        <v>4742</v>
      </c>
      <c r="E4877" s="242" t="s">
        <v>14150</v>
      </c>
      <c r="F4877" s="242"/>
      <c r="G4877" s="240">
        <v>60</v>
      </c>
      <c r="H4877" s="241">
        <v>0</v>
      </c>
      <c r="I4877" s="242" t="s">
        <v>4842</v>
      </c>
      <c r="J4877" s="242" t="s">
        <v>4843</v>
      </c>
      <c r="K4877" s="242" t="s">
        <v>4729</v>
      </c>
      <c r="L4877" s="242" t="s">
        <v>4832</v>
      </c>
      <c r="M4877" s="242" t="s">
        <v>15489</v>
      </c>
      <c r="N4877" s="242"/>
      <c r="O4877" s="242" t="s">
        <v>18819</v>
      </c>
      <c r="P4877" s="242" t="s">
        <v>14128</v>
      </c>
      <c r="Q4877" s="242" t="s">
        <v>8494</v>
      </c>
    </row>
    <row r="4878" spans="1:17">
      <c r="A4878" s="242" t="s">
        <v>18509</v>
      </c>
      <c r="B4878" s="242" t="s">
        <v>14353</v>
      </c>
      <c r="C4878" s="242" t="s">
        <v>18510</v>
      </c>
      <c r="D4878" s="242"/>
      <c r="E4878" s="242" t="s">
        <v>14130</v>
      </c>
      <c r="F4878" s="242" t="s">
        <v>4742</v>
      </c>
      <c r="G4878" s="240">
        <v>60</v>
      </c>
      <c r="H4878" s="241">
        <v>0</v>
      </c>
      <c r="I4878" s="242" t="s">
        <v>4808</v>
      </c>
      <c r="J4878" s="242" t="s">
        <v>4809</v>
      </c>
      <c r="K4878" s="242" t="s">
        <v>4729</v>
      </c>
      <c r="L4878" s="242" t="s">
        <v>4730</v>
      </c>
      <c r="M4878" s="242" t="s">
        <v>6564</v>
      </c>
      <c r="N4878" s="242"/>
      <c r="O4878" s="242" t="s">
        <v>18819</v>
      </c>
      <c r="P4878" s="242" t="s">
        <v>14128</v>
      </c>
      <c r="Q4878" s="242" t="s">
        <v>4733</v>
      </c>
    </row>
    <row r="4879" spans="1:17">
      <c r="A4879" s="242" t="s">
        <v>18511</v>
      </c>
      <c r="B4879" s="242" t="s">
        <v>14365</v>
      </c>
      <c r="C4879" s="242" t="s">
        <v>18512</v>
      </c>
      <c r="D4879" s="242" t="s">
        <v>4742</v>
      </c>
      <c r="E4879" s="242" t="s">
        <v>14150</v>
      </c>
      <c r="F4879" s="242"/>
      <c r="G4879" s="240">
        <v>60</v>
      </c>
      <c r="H4879" s="241">
        <v>0</v>
      </c>
      <c r="I4879" s="242" t="s">
        <v>9474</v>
      </c>
      <c r="J4879" s="242" t="s">
        <v>9475</v>
      </c>
      <c r="K4879" s="242" t="s">
        <v>4729</v>
      </c>
      <c r="L4879" s="242" t="s">
        <v>4832</v>
      </c>
      <c r="M4879" s="242" t="s">
        <v>5212</v>
      </c>
      <c r="N4879" s="242"/>
      <c r="O4879" s="242" t="s">
        <v>18819</v>
      </c>
      <c r="P4879" s="242" t="s">
        <v>14128</v>
      </c>
      <c r="Q4879" s="242" t="s">
        <v>8494</v>
      </c>
    </row>
    <row r="4880" spans="1:17">
      <c r="A4880" s="242" t="s">
        <v>18513</v>
      </c>
      <c r="B4880" s="242" t="s">
        <v>14365</v>
      </c>
      <c r="C4880" s="242" t="s">
        <v>18514</v>
      </c>
      <c r="D4880" s="242" t="s">
        <v>4742</v>
      </c>
      <c r="E4880" s="242" t="s">
        <v>14150</v>
      </c>
      <c r="F4880" s="242"/>
      <c r="G4880" s="240">
        <v>60</v>
      </c>
      <c r="H4880" s="241">
        <v>0</v>
      </c>
      <c r="I4880" s="242" t="s">
        <v>9474</v>
      </c>
      <c r="J4880" s="242" t="s">
        <v>9475</v>
      </c>
      <c r="K4880" s="242" t="s">
        <v>4729</v>
      </c>
      <c r="L4880" s="242" t="s">
        <v>4832</v>
      </c>
      <c r="M4880" s="242" t="s">
        <v>5167</v>
      </c>
      <c r="N4880" s="242"/>
      <c r="O4880" s="242" t="s">
        <v>18819</v>
      </c>
      <c r="P4880" s="242" t="s">
        <v>14128</v>
      </c>
      <c r="Q4880" s="242" t="s">
        <v>8494</v>
      </c>
    </row>
    <row r="4881" spans="1:17">
      <c r="A4881" s="242" t="s">
        <v>18515</v>
      </c>
      <c r="B4881" s="242" t="s">
        <v>14362</v>
      </c>
      <c r="C4881" s="242" t="s">
        <v>18516</v>
      </c>
      <c r="D4881" s="242"/>
      <c r="E4881" s="242" t="s">
        <v>14130</v>
      </c>
      <c r="F4881" s="242" t="s">
        <v>4742</v>
      </c>
      <c r="G4881" s="240">
        <v>60</v>
      </c>
      <c r="H4881" s="241">
        <v>0</v>
      </c>
      <c r="I4881" s="242" t="s">
        <v>4747</v>
      </c>
      <c r="J4881" s="242" t="s">
        <v>4748</v>
      </c>
      <c r="K4881" s="242" t="s">
        <v>4729</v>
      </c>
      <c r="L4881" s="242" t="s">
        <v>4730</v>
      </c>
      <c r="M4881" s="242" t="s">
        <v>4926</v>
      </c>
      <c r="N4881" s="242" t="s">
        <v>7008</v>
      </c>
      <c r="O4881" s="242" t="s">
        <v>18819</v>
      </c>
      <c r="P4881" s="242" t="s">
        <v>14128</v>
      </c>
      <c r="Q4881" s="242" t="s">
        <v>4733</v>
      </c>
    </row>
    <row r="4882" spans="1:17">
      <c r="A4882" s="242" t="s">
        <v>18517</v>
      </c>
      <c r="B4882" s="242" t="s">
        <v>14365</v>
      </c>
      <c r="C4882" s="242" t="s">
        <v>18518</v>
      </c>
      <c r="D4882" s="242" t="s">
        <v>4742</v>
      </c>
      <c r="E4882" s="242" t="s">
        <v>14150</v>
      </c>
      <c r="F4882" s="242"/>
      <c r="G4882" s="240">
        <v>60</v>
      </c>
      <c r="H4882" s="241">
        <v>0</v>
      </c>
      <c r="I4882" s="242" t="s">
        <v>9474</v>
      </c>
      <c r="J4882" s="242" t="s">
        <v>9475</v>
      </c>
      <c r="K4882" s="242" t="s">
        <v>4729</v>
      </c>
      <c r="L4882" s="242" t="s">
        <v>4832</v>
      </c>
      <c r="M4882" s="242" t="s">
        <v>9226</v>
      </c>
      <c r="N4882" s="242"/>
      <c r="O4882" s="242" t="s">
        <v>18819</v>
      </c>
      <c r="P4882" s="242" t="s">
        <v>14128</v>
      </c>
      <c r="Q4882" s="242" t="s">
        <v>8494</v>
      </c>
    </row>
    <row r="4883" spans="1:17">
      <c r="A4883" s="242" t="s">
        <v>18519</v>
      </c>
      <c r="B4883" s="242" t="s">
        <v>14365</v>
      </c>
      <c r="C4883" s="242" t="s">
        <v>18520</v>
      </c>
      <c r="D4883" s="242" t="s">
        <v>4742</v>
      </c>
      <c r="E4883" s="242" t="s">
        <v>14150</v>
      </c>
      <c r="F4883" s="242"/>
      <c r="G4883" s="240">
        <v>60</v>
      </c>
      <c r="H4883" s="241">
        <v>0</v>
      </c>
      <c r="I4883" s="242" t="s">
        <v>4842</v>
      </c>
      <c r="J4883" s="242" t="s">
        <v>4843</v>
      </c>
      <c r="K4883" s="242" t="s">
        <v>4729</v>
      </c>
      <c r="L4883" s="242" t="s">
        <v>4832</v>
      </c>
      <c r="M4883" s="242" t="s">
        <v>5325</v>
      </c>
      <c r="N4883" s="242"/>
      <c r="O4883" s="242" t="s">
        <v>18819</v>
      </c>
      <c r="P4883" s="242" t="s">
        <v>14128</v>
      </c>
      <c r="Q4883" s="242" t="s">
        <v>8494</v>
      </c>
    </row>
    <row r="4884" spans="1:17">
      <c r="A4884" s="242" t="s">
        <v>18521</v>
      </c>
      <c r="B4884" s="242" t="s">
        <v>14365</v>
      </c>
      <c r="C4884" s="242" t="s">
        <v>18522</v>
      </c>
      <c r="D4884" s="242" t="s">
        <v>4742</v>
      </c>
      <c r="E4884" s="242" t="s">
        <v>14150</v>
      </c>
      <c r="F4884" s="242"/>
      <c r="G4884" s="240">
        <v>60</v>
      </c>
      <c r="H4884" s="241">
        <v>0</v>
      </c>
      <c r="I4884" s="242" t="s">
        <v>4842</v>
      </c>
      <c r="J4884" s="242" t="s">
        <v>4843</v>
      </c>
      <c r="K4884" s="242" t="s">
        <v>4729</v>
      </c>
      <c r="L4884" s="242" t="s">
        <v>4832</v>
      </c>
      <c r="M4884" s="242" t="s">
        <v>14111</v>
      </c>
      <c r="N4884" s="242"/>
      <c r="O4884" s="242" t="s">
        <v>18819</v>
      </c>
      <c r="P4884" s="242" t="s">
        <v>14128</v>
      </c>
      <c r="Q4884" s="242" t="s">
        <v>8494</v>
      </c>
    </row>
    <row r="4885" spans="1:17">
      <c r="A4885" s="242" t="s">
        <v>18523</v>
      </c>
      <c r="B4885" s="242" t="s">
        <v>14362</v>
      </c>
      <c r="C4885" s="242" t="s">
        <v>18524</v>
      </c>
      <c r="D4885" s="242"/>
      <c r="E4885" s="242" t="s">
        <v>14130</v>
      </c>
      <c r="F4885" s="242" t="s">
        <v>4742</v>
      </c>
      <c r="G4885" s="240">
        <v>60</v>
      </c>
      <c r="H4885" s="241">
        <v>0</v>
      </c>
      <c r="I4885" s="242" t="s">
        <v>4747</v>
      </c>
      <c r="J4885" s="242" t="s">
        <v>4748</v>
      </c>
      <c r="K4885" s="242" t="s">
        <v>4729</v>
      </c>
      <c r="L4885" s="242" t="s">
        <v>4730</v>
      </c>
      <c r="M4885" s="242" t="s">
        <v>4926</v>
      </c>
      <c r="N4885" s="242" t="s">
        <v>7008</v>
      </c>
      <c r="O4885" s="242" t="s">
        <v>18819</v>
      </c>
      <c r="P4885" s="242" t="s">
        <v>14128</v>
      </c>
      <c r="Q4885" s="242" t="s">
        <v>4733</v>
      </c>
    </row>
    <row r="4886" spans="1:17">
      <c r="A4886" s="242" t="s">
        <v>18525</v>
      </c>
      <c r="B4886" s="242" t="s">
        <v>14365</v>
      </c>
      <c r="C4886" s="242" t="s">
        <v>18526</v>
      </c>
      <c r="D4886" s="242" t="s">
        <v>4742</v>
      </c>
      <c r="E4886" s="242" t="s">
        <v>14150</v>
      </c>
      <c r="F4886" s="242"/>
      <c r="G4886" s="240">
        <v>60</v>
      </c>
      <c r="H4886" s="241">
        <v>0</v>
      </c>
      <c r="I4886" s="242" t="s">
        <v>4842</v>
      </c>
      <c r="J4886" s="242" t="s">
        <v>4843</v>
      </c>
      <c r="K4886" s="242" t="s">
        <v>4729</v>
      </c>
      <c r="L4886" s="242" t="s">
        <v>4832</v>
      </c>
      <c r="M4886" s="242" t="s">
        <v>14111</v>
      </c>
      <c r="N4886" s="242"/>
      <c r="O4886" s="242" t="s">
        <v>18819</v>
      </c>
      <c r="P4886" s="242" t="s">
        <v>14128</v>
      </c>
      <c r="Q4886" s="242" t="s">
        <v>8494</v>
      </c>
    </row>
    <row r="4887" spans="1:17">
      <c r="A4887" s="242" t="s">
        <v>18527</v>
      </c>
      <c r="B4887" s="242" t="s">
        <v>14365</v>
      </c>
      <c r="C4887" s="242" t="s">
        <v>18528</v>
      </c>
      <c r="D4887" s="242" t="s">
        <v>4742</v>
      </c>
      <c r="E4887" s="242" t="s">
        <v>14150</v>
      </c>
      <c r="F4887" s="242"/>
      <c r="G4887" s="240">
        <v>60</v>
      </c>
      <c r="H4887" s="241">
        <v>0</v>
      </c>
      <c r="I4887" s="242" t="s">
        <v>4842</v>
      </c>
      <c r="J4887" s="242" t="s">
        <v>4843</v>
      </c>
      <c r="K4887" s="242" t="s">
        <v>4729</v>
      </c>
      <c r="L4887" s="242" t="s">
        <v>4832</v>
      </c>
      <c r="M4887" s="242" t="s">
        <v>11173</v>
      </c>
      <c r="N4887" s="242"/>
      <c r="O4887" s="242" t="s">
        <v>18819</v>
      </c>
      <c r="P4887" s="242" t="s">
        <v>14128</v>
      </c>
      <c r="Q4887" s="242" t="s">
        <v>8494</v>
      </c>
    </row>
    <row r="4888" spans="1:17">
      <c r="A4888" s="242" t="s">
        <v>18529</v>
      </c>
      <c r="B4888" s="242" t="s">
        <v>14365</v>
      </c>
      <c r="C4888" s="242" t="s">
        <v>18530</v>
      </c>
      <c r="D4888" s="242" t="s">
        <v>4742</v>
      </c>
      <c r="E4888" s="242" t="s">
        <v>14150</v>
      </c>
      <c r="F4888" s="242"/>
      <c r="G4888" s="240">
        <v>60</v>
      </c>
      <c r="H4888" s="241">
        <v>0</v>
      </c>
      <c r="I4888" s="242" t="s">
        <v>9474</v>
      </c>
      <c r="J4888" s="242" t="s">
        <v>9475</v>
      </c>
      <c r="K4888" s="242" t="s">
        <v>4729</v>
      </c>
      <c r="L4888" s="242" t="s">
        <v>4832</v>
      </c>
      <c r="M4888" s="242" t="s">
        <v>9226</v>
      </c>
      <c r="N4888" s="242"/>
      <c r="O4888" s="242" t="s">
        <v>18819</v>
      </c>
      <c r="P4888" s="242" t="s">
        <v>14128</v>
      </c>
      <c r="Q4888" s="242" t="s">
        <v>8494</v>
      </c>
    </row>
    <row r="4889" spans="1:17">
      <c r="A4889" s="242" t="s">
        <v>18531</v>
      </c>
      <c r="B4889" s="242" t="s">
        <v>14365</v>
      </c>
      <c r="C4889" s="242" t="s">
        <v>18532</v>
      </c>
      <c r="D4889" s="242" t="s">
        <v>4742</v>
      </c>
      <c r="E4889" s="242" t="s">
        <v>14150</v>
      </c>
      <c r="F4889" s="242"/>
      <c r="G4889" s="240">
        <v>60</v>
      </c>
      <c r="H4889" s="241">
        <v>0</v>
      </c>
      <c r="I4889" s="242" t="s">
        <v>4830</v>
      </c>
      <c r="J4889" s="242" t="s">
        <v>4831</v>
      </c>
      <c r="K4889" s="242" t="s">
        <v>4729</v>
      </c>
      <c r="L4889" s="242" t="s">
        <v>4832</v>
      </c>
      <c r="M4889" s="242" t="s">
        <v>5222</v>
      </c>
      <c r="N4889" s="242"/>
      <c r="O4889" s="242" t="s">
        <v>18819</v>
      </c>
      <c r="P4889" s="242" t="s">
        <v>14128</v>
      </c>
      <c r="Q4889" s="242" t="s">
        <v>8494</v>
      </c>
    </row>
    <row r="4890" spans="1:17">
      <c r="A4890" s="242" t="s">
        <v>18533</v>
      </c>
      <c r="B4890" s="242" t="s">
        <v>18534</v>
      </c>
      <c r="C4890" s="242" t="s">
        <v>18535</v>
      </c>
      <c r="D4890" s="242"/>
      <c r="E4890" s="242" t="s">
        <v>14130</v>
      </c>
      <c r="F4890" s="242" t="s">
        <v>4742</v>
      </c>
      <c r="G4890" s="240">
        <v>60</v>
      </c>
      <c r="H4890" s="241">
        <v>0</v>
      </c>
      <c r="I4890" s="242" t="s">
        <v>4808</v>
      </c>
      <c r="J4890" s="242" t="s">
        <v>4809</v>
      </c>
      <c r="K4890" s="242" t="s">
        <v>4729</v>
      </c>
      <c r="L4890" s="242" t="s">
        <v>4730</v>
      </c>
      <c r="M4890" s="242" t="s">
        <v>6564</v>
      </c>
      <c r="N4890" s="242" t="s">
        <v>18536</v>
      </c>
      <c r="O4890" s="242" t="s">
        <v>18819</v>
      </c>
      <c r="P4890" s="242" t="s">
        <v>14128</v>
      </c>
      <c r="Q4890" s="242" t="s">
        <v>4733</v>
      </c>
    </row>
    <row r="4891" spans="1:17">
      <c r="A4891" s="242" t="s">
        <v>18537</v>
      </c>
      <c r="B4891" s="242" t="s">
        <v>14922</v>
      </c>
      <c r="C4891" s="242" t="s">
        <v>18538</v>
      </c>
      <c r="D4891" s="242"/>
      <c r="E4891" s="242" t="s">
        <v>14130</v>
      </c>
      <c r="F4891" s="242" t="s">
        <v>4742</v>
      </c>
      <c r="G4891" s="240">
        <v>60</v>
      </c>
      <c r="H4891" s="241">
        <v>0</v>
      </c>
      <c r="I4891" s="242" t="s">
        <v>4780</v>
      </c>
      <c r="J4891" s="242" t="s">
        <v>4781</v>
      </c>
      <c r="K4891" s="242" t="s">
        <v>4729</v>
      </c>
      <c r="L4891" s="242" t="s">
        <v>4730</v>
      </c>
      <c r="M4891" s="242" t="s">
        <v>4937</v>
      </c>
      <c r="N4891" s="242"/>
      <c r="O4891" s="242" t="s">
        <v>18819</v>
      </c>
      <c r="P4891" s="242" t="s">
        <v>14128</v>
      </c>
      <c r="Q4891" s="242" t="s">
        <v>4733</v>
      </c>
    </row>
    <row r="4892" spans="1:17">
      <c r="A4892" s="242" t="s">
        <v>18539</v>
      </c>
      <c r="B4892" s="242" t="s">
        <v>14362</v>
      </c>
      <c r="C4892" s="242" t="s">
        <v>18540</v>
      </c>
      <c r="D4892" s="242"/>
      <c r="E4892" s="242" t="s">
        <v>14130</v>
      </c>
      <c r="F4892" s="242" t="s">
        <v>4742</v>
      </c>
      <c r="G4892" s="240">
        <v>60</v>
      </c>
      <c r="H4892" s="241">
        <v>0</v>
      </c>
      <c r="I4892" s="242" t="s">
        <v>4738</v>
      </c>
      <c r="J4892" s="242" t="s">
        <v>4739</v>
      </c>
      <c r="K4892" s="242" t="s">
        <v>4729</v>
      </c>
      <c r="L4892" s="242" t="s">
        <v>4730</v>
      </c>
      <c r="M4892" s="242" t="s">
        <v>4813</v>
      </c>
      <c r="N4892" s="242" t="s">
        <v>18541</v>
      </c>
      <c r="O4892" s="242" t="s">
        <v>18819</v>
      </c>
      <c r="P4892" s="242" t="s">
        <v>14128</v>
      </c>
      <c r="Q4892" s="242" t="s">
        <v>4733</v>
      </c>
    </row>
    <row r="4893" spans="1:17">
      <c r="A4893" s="242" t="s">
        <v>18542</v>
      </c>
      <c r="B4893" s="242" t="s">
        <v>14365</v>
      </c>
      <c r="C4893" s="242" t="s">
        <v>18543</v>
      </c>
      <c r="D4893" s="242" t="s">
        <v>4742</v>
      </c>
      <c r="E4893" s="242" t="s">
        <v>14150</v>
      </c>
      <c r="F4893" s="242"/>
      <c r="G4893" s="240">
        <v>60</v>
      </c>
      <c r="H4893" s="241">
        <v>0</v>
      </c>
      <c r="I4893" s="242" t="s">
        <v>4842</v>
      </c>
      <c r="J4893" s="242" t="s">
        <v>4843</v>
      </c>
      <c r="K4893" s="242" t="s">
        <v>4729</v>
      </c>
      <c r="L4893" s="242" t="s">
        <v>4832</v>
      </c>
      <c r="M4893" s="242" t="s">
        <v>5325</v>
      </c>
      <c r="N4893" s="242"/>
      <c r="O4893" s="242" t="s">
        <v>18819</v>
      </c>
      <c r="P4893" s="242" t="s">
        <v>14128</v>
      </c>
      <c r="Q4893" s="242" t="s">
        <v>8494</v>
      </c>
    </row>
    <row r="4894" spans="1:17">
      <c r="A4894" s="242" t="s">
        <v>18544</v>
      </c>
      <c r="B4894" s="242" t="s">
        <v>14353</v>
      </c>
      <c r="C4894" s="242" t="s">
        <v>18545</v>
      </c>
      <c r="D4894" s="242"/>
      <c r="E4894" s="242" t="s">
        <v>14130</v>
      </c>
      <c r="F4894" s="242" t="s">
        <v>4742</v>
      </c>
      <c r="G4894" s="240">
        <v>60</v>
      </c>
      <c r="H4894" s="241">
        <v>0</v>
      </c>
      <c r="I4894" s="242" t="s">
        <v>4780</v>
      </c>
      <c r="J4894" s="242" t="s">
        <v>4781</v>
      </c>
      <c r="K4894" s="242" t="s">
        <v>4729</v>
      </c>
      <c r="L4894" s="242" t="s">
        <v>4730</v>
      </c>
      <c r="M4894" s="242" t="s">
        <v>4872</v>
      </c>
      <c r="N4894" s="242"/>
      <c r="O4894" s="242" t="s">
        <v>18819</v>
      </c>
      <c r="P4894" s="242" t="s">
        <v>14128</v>
      </c>
      <c r="Q4894" s="242" t="s">
        <v>4733</v>
      </c>
    </row>
    <row r="4895" spans="1:17">
      <c r="A4895" s="242" t="s">
        <v>18546</v>
      </c>
      <c r="B4895" s="242" t="s">
        <v>14353</v>
      </c>
      <c r="C4895" s="242" t="s">
        <v>18547</v>
      </c>
      <c r="D4895" s="242"/>
      <c r="E4895" s="242" t="s">
        <v>14130</v>
      </c>
      <c r="F4895" s="242" t="s">
        <v>4742</v>
      </c>
      <c r="G4895" s="240">
        <v>60</v>
      </c>
      <c r="H4895" s="241">
        <v>0</v>
      </c>
      <c r="I4895" s="242" t="s">
        <v>4780</v>
      </c>
      <c r="J4895" s="242" t="s">
        <v>4781</v>
      </c>
      <c r="K4895" s="242" t="s">
        <v>4729</v>
      </c>
      <c r="L4895" s="242" t="s">
        <v>4730</v>
      </c>
      <c r="M4895" s="242" t="s">
        <v>4816</v>
      </c>
      <c r="N4895" s="242"/>
      <c r="O4895" s="242" t="s">
        <v>18819</v>
      </c>
      <c r="P4895" s="242" t="s">
        <v>14128</v>
      </c>
      <c r="Q4895" s="242" t="s">
        <v>4733</v>
      </c>
    </row>
    <row r="4896" spans="1:17">
      <c r="A4896" s="242" t="s">
        <v>18548</v>
      </c>
      <c r="B4896" s="242" t="s">
        <v>18549</v>
      </c>
      <c r="C4896" s="242" t="s">
        <v>18550</v>
      </c>
      <c r="D4896" s="242" t="s">
        <v>4742</v>
      </c>
      <c r="E4896" s="242" t="s">
        <v>14150</v>
      </c>
      <c r="F4896" s="242"/>
      <c r="G4896" s="240">
        <v>60</v>
      </c>
      <c r="H4896" s="241">
        <v>0</v>
      </c>
      <c r="I4896" s="242" t="s">
        <v>4842</v>
      </c>
      <c r="J4896" s="242" t="s">
        <v>4843</v>
      </c>
      <c r="K4896" s="242" t="s">
        <v>4729</v>
      </c>
      <c r="L4896" s="242" t="s">
        <v>4832</v>
      </c>
      <c r="M4896" s="242" t="s">
        <v>5194</v>
      </c>
      <c r="N4896" s="242"/>
      <c r="O4896" s="242" t="s">
        <v>18819</v>
      </c>
      <c r="P4896" s="242" t="s">
        <v>14128</v>
      </c>
      <c r="Q4896" s="242" t="s">
        <v>8494</v>
      </c>
    </row>
    <row r="4897" spans="1:17">
      <c r="A4897" s="242" t="s">
        <v>18551</v>
      </c>
      <c r="B4897" s="242" t="s">
        <v>14368</v>
      </c>
      <c r="C4897" s="242" t="s">
        <v>18552</v>
      </c>
      <c r="D4897" s="242" t="s">
        <v>4742</v>
      </c>
      <c r="E4897" s="242" t="s">
        <v>14150</v>
      </c>
      <c r="F4897" s="242"/>
      <c r="G4897" s="240">
        <v>60</v>
      </c>
      <c r="H4897" s="241">
        <v>0</v>
      </c>
      <c r="I4897" s="242" t="s">
        <v>9474</v>
      </c>
      <c r="J4897" s="242" t="s">
        <v>9475</v>
      </c>
      <c r="K4897" s="242" t="s">
        <v>4729</v>
      </c>
      <c r="L4897" s="242" t="s">
        <v>4832</v>
      </c>
      <c r="M4897" s="242" t="s">
        <v>9226</v>
      </c>
      <c r="N4897" s="242"/>
      <c r="O4897" s="242" t="s">
        <v>18819</v>
      </c>
      <c r="P4897" s="242" t="s">
        <v>14128</v>
      </c>
      <c r="Q4897" s="242" t="s">
        <v>8494</v>
      </c>
    </row>
    <row r="4898" spans="1:17">
      <c r="A4898" s="242" t="s">
        <v>18553</v>
      </c>
      <c r="B4898" s="242" t="s">
        <v>18554</v>
      </c>
      <c r="C4898" s="242" t="s">
        <v>18555</v>
      </c>
      <c r="D4898" s="242"/>
      <c r="E4898" s="242" t="s">
        <v>14360</v>
      </c>
      <c r="F4898" s="242"/>
      <c r="G4898" s="240">
        <v>60</v>
      </c>
      <c r="H4898" s="241">
        <v>0</v>
      </c>
      <c r="I4898" s="242" t="s">
        <v>4775</v>
      </c>
      <c r="J4898" s="242" t="s">
        <v>4776</v>
      </c>
      <c r="K4898" s="242" t="s">
        <v>4729</v>
      </c>
      <c r="L4898" s="242" t="s">
        <v>4797</v>
      </c>
      <c r="M4898" s="242" t="s">
        <v>4798</v>
      </c>
      <c r="N4898" s="242"/>
      <c r="O4898" s="242" t="s">
        <v>18819</v>
      </c>
      <c r="P4898" s="242" t="s">
        <v>14128</v>
      </c>
      <c r="Q4898" s="242" t="s">
        <v>4733</v>
      </c>
    </row>
    <row r="4899" spans="1:17">
      <c r="A4899" s="242" t="s">
        <v>18556</v>
      </c>
      <c r="B4899" s="242" t="s">
        <v>14365</v>
      </c>
      <c r="C4899" s="242" t="s">
        <v>18557</v>
      </c>
      <c r="D4899" s="242" t="s">
        <v>4742</v>
      </c>
      <c r="E4899" s="242" t="s">
        <v>14150</v>
      </c>
      <c r="F4899" s="242"/>
      <c r="G4899" s="240">
        <v>60</v>
      </c>
      <c r="H4899" s="241">
        <v>0</v>
      </c>
      <c r="I4899" s="242" t="s">
        <v>9474</v>
      </c>
      <c r="J4899" s="242" t="s">
        <v>9475</v>
      </c>
      <c r="K4899" s="242" t="s">
        <v>4729</v>
      </c>
      <c r="L4899" s="242" t="s">
        <v>4832</v>
      </c>
      <c r="M4899" s="242" t="s">
        <v>6018</v>
      </c>
      <c r="N4899" s="242"/>
      <c r="O4899" s="242" t="s">
        <v>18819</v>
      </c>
      <c r="P4899" s="242" t="s">
        <v>14128</v>
      </c>
      <c r="Q4899" s="242" t="s">
        <v>8494</v>
      </c>
    </row>
    <row r="4900" spans="1:17">
      <c r="A4900" s="242" t="s">
        <v>18558</v>
      </c>
      <c r="B4900" s="242" t="s">
        <v>14362</v>
      </c>
      <c r="C4900" s="242" t="s">
        <v>18559</v>
      </c>
      <c r="D4900" s="242"/>
      <c r="E4900" s="242" t="s">
        <v>14130</v>
      </c>
      <c r="F4900" s="242" t="s">
        <v>4742</v>
      </c>
      <c r="G4900" s="240">
        <v>60</v>
      </c>
      <c r="H4900" s="241">
        <v>0</v>
      </c>
      <c r="I4900" s="242" t="s">
        <v>4738</v>
      </c>
      <c r="J4900" s="242" t="s">
        <v>4739</v>
      </c>
      <c r="K4900" s="242" t="s">
        <v>4729</v>
      </c>
      <c r="L4900" s="242" t="s">
        <v>4730</v>
      </c>
      <c r="M4900" s="242" t="s">
        <v>4785</v>
      </c>
      <c r="N4900" s="242" t="s">
        <v>9681</v>
      </c>
      <c r="O4900" s="242" t="s">
        <v>18819</v>
      </c>
      <c r="P4900" s="242" t="s">
        <v>14128</v>
      </c>
      <c r="Q4900" s="242" t="s">
        <v>4733</v>
      </c>
    </row>
    <row r="4901" spans="1:17">
      <c r="A4901" s="242" t="s">
        <v>18560</v>
      </c>
      <c r="B4901" s="242" t="s">
        <v>14362</v>
      </c>
      <c r="C4901" s="242" t="s">
        <v>18561</v>
      </c>
      <c r="D4901" s="242"/>
      <c r="E4901" s="242" t="s">
        <v>14130</v>
      </c>
      <c r="F4901" s="242" t="s">
        <v>4742</v>
      </c>
      <c r="G4901" s="240">
        <v>60</v>
      </c>
      <c r="H4901" s="241">
        <v>0</v>
      </c>
      <c r="I4901" s="242" t="s">
        <v>4780</v>
      </c>
      <c r="J4901" s="242" t="s">
        <v>4781</v>
      </c>
      <c r="K4901" s="242" t="s">
        <v>4729</v>
      </c>
      <c r="L4901" s="242" t="s">
        <v>4730</v>
      </c>
      <c r="M4901" s="242" t="s">
        <v>4872</v>
      </c>
      <c r="N4901" s="242" t="s">
        <v>4895</v>
      </c>
      <c r="O4901" s="242" t="s">
        <v>18819</v>
      </c>
      <c r="P4901" s="242" t="s">
        <v>14128</v>
      </c>
      <c r="Q4901" s="242" t="s">
        <v>4733</v>
      </c>
    </row>
    <row r="4902" spans="1:17">
      <c r="A4902" s="242" t="s">
        <v>18562</v>
      </c>
      <c r="B4902" s="242" t="s">
        <v>14922</v>
      </c>
      <c r="C4902" s="242" t="s">
        <v>18563</v>
      </c>
      <c r="D4902" s="242"/>
      <c r="E4902" s="242" t="s">
        <v>14130</v>
      </c>
      <c r="F4902" s="242" t="s">
        <v>4742</v>
      </c>
      <c r="G4902" s="240">
        <v>60</v>
      </c>
      <c r="H4902" s="241">
        <v>0</v>
      </c>
      <c r="I4902" s="242" t="s">
        <v>4808</v>
      </c>
      <c r="J4902" s="242" t="s">
        <v>4809</v>
      </c>
      <c r="K4902" s="242" t="s">
        <v>4729</v>
      </c>
      <c r="L4902" s="242" t="s">
        <v>4730</v>
      </c>
      <c r="M4902" s="242" t="s">
        <v>6564</v>
      </c>
      <c r="N4902" s="242"/>
      <c r="O4902" s="242" t="s">
        <v>18819</v>
      </c>
      <c r="P4902" s="242" t="s">
        <v>14128</v>
      </c>
      <c r="Q4902" s="242" t="s">
        <v>4733</v>
      </c>
    </row>
    <row r="4903" spans="1:17">
      <c r="A4903" s="242" t="s">
        <v>18564</v>
      </c>
      <c r="B4903" s="242" t="s">
        <v>18565</v>
      </c>
      <c r="C4903" s="242" t="s">
        <v>18566</v>
      </c>
      <c r="D4903" s="242" t="s">
        <v>4742</v>
      </c>
      <c r="E4903" s="242" t="s">
        <v>14150</v>
      </c>
      <c r="F4903" s="242"/>
      <c r="G4903" s="240">
        <v>60</v>
      </c>
      <c r="H4903" s="241">
        <v>0</v>
      </c>
      <c r="I4903" s="242" t="s">
        <v>9474</v>
      </c>
      <c r="J4903" s="242" t="s">
        <v>9475</v>
      </c>
      <c r="K4903" s="242" t="s">
        <v>4729</v>
      </c>
      <c r="L4903" s="242" t="s">
        <v>4832</v>
      </c>
      <c r="M4903" s="242" t="s">
        <v>5167</v>
      </c>
      <c r="N4903" s="242"/>
      <c r="O4903" s="242" t="s">
        <v>18819</v>
      </c>
      <c r="P4903" s="242" t="s">
        <v>14128</v>
      </c>
      <c r="Q4903" s="242" t="s">
        <v>8494</v>
      </c>
    </row>
    <row r="4904" spans="1:17">
      <c r="A4904" s="242" t="s">
        <v>18567</v>
      </c>
      <c r="B4904" s="242" t="s">
        <v>18568</v>
      </c>
      <c r="C4904" s="242" t="s">
        <v>18569</v>
      </c>
      <c r="D4904" s="242"/>
      <c r="E4904" s="242" t="s">
        <v>14130</v>
      </c>
      <c r="F4904" s="242" t="s">
        <v>4742</v>
      </c>
      <c r="G4904" s="240">
        <v>60</v>
      </c>
      <c r="H4904" s="241">
        <v>0</v>
      </c>
      <c r="I4904" s="242" t="s">
        <v>4780</v>
      </c>
      <c r="J4904" s="242" t="s">
        <v>4781</v>
      </c>
      <c r="K4904" s="242" t="s">
        <v>4729</v>
      </c>
      <c r="L4904" s="242" t="s">
        <v>4730</v>
      </c>
      <c r="M4904" s="242" t="s">
        <v>4872</v>
      </c>
      <c r="N4904" s="242"/>
      <c r="O4904" s="242" t="s">
        <v>18819</v>
      </c>
      <c r="P4904" s="242" t="s">
        <v>14128</v>
      </c>
      <c r="Q4904" s="242" t="s">
        <v>4733</v>
      </c>
    </row>
    <row r="4905" spans="1:17">
      <c r="A4905" s="242" t="s">
        <v>18570</v>
      </c>
      <c r="B4905" s="242" t="s">
        <v>14922</v>
      </c>
      <c r="C4905" s="242" t="s">
        <v>18571</v>
      </c>
      <c r="D4905" s="242"/>
      <c r="E4905" s="242" t="s">
        <v>14130</v>
      </c>
      <c r="F4905" s="242" t="s">
        <v>4742</v>
      </c>
      <c r="G4905" s="240">
        <v>60</v>
      </c>
      <c r="H4905" s="241">
        <v>0</v>
      </c>
      <c r="I4905" s="242" t="s">
        <v>4808</v>
      </c>
      <c r="J4905" s="242" t="s">
        <v>4809</v>
      </c>
      <c r="K4905" s="242" t="s">
        <v>4729</v>
      </c>
      <c r="L4905" s="242" t="s">
        <v>4730</v>
      </c>
      <c r="M4905" s="242" t="s">
        <v>4810</v>
      </c>
      <c r="N4905" s="242"/>
      <c r="O4905" s="242" t="s">
        <v>18819</v>
      </c>
      <c r="P4905" s="242" t="s">
        <v>14128</v>
      </c>
      <c r="Q4905" s="242" t="s">
        <v>4733</v>
      </c>
    </row>
    <row r="4906" spans="1:17">
      <c r="A4906" s="242" t="s">
        <v>18572</v>
      </c>
      <c r="B4906" s="242" t="s">
        <v>14365</v>
      </c>
      <c r="C4906" s="242" t="s">
        <v>18573</v>
      </c>
      <c r="D4906" s="242" t="s">
        <v>4742</v>
      </c>
      <c r="E4906" s="242" t="s">
        <v>14150</v>
      </c>
      <c r="F4906" s="242"/>
      <c r="G4906" s="240">
        <v>60</v>
      </c>
      <c r="H4906" s="241">
        <v>0</v>
      </c>
      <c r="I4906" s="242" t="s">
        <v>4842</v>
      </c>
      <c r="J4906" s="242" t="s">
        <v>4843</v>
      </c>
      <c r="K4906" s="242" t="s">
        <v>4729</v>
      </c>
      <c r="L4906" s="242" t="s">
        <v>4832</v>
      </c>
      <c r="M4906" s="242" t="s">
        <v>5264</v>
      </c>
      <c r="N4906" s="242"/>
      <c r="O4906" s="242" t="s">
        <v>18819</v>
      </c>
      <c r="P4906" s="242" t="s">
        <v>14128</v>
      </c>
      <c r="Q4906" s="242" t="s">
        <v>8494</v>
      </c>
    </row>
    <row r="4907" spans="1:17">
      <c r="A4907" s="242" t="s">
        <v>18574</v>
      </c>
      <c r="B4907" s="242" t="s">
        <v>18575</v>
      </c>
      <c r="C4907" s="242" t="s">
        <v>18576</v>
      </c>
      <c r="D4907" s="242"/>
      <c r="E4907" s="242" t="s">
        <v>14130</v>
      </c>
      <c r="F4907" s="242" t="s">
        <v>4742</v>
      </c>
      <c r="G4907" s="240">
        <v>60</v>
      </c>
      <c r="H4907" s="241">
        <v>0</v>
      </c>
      <c r="I4907" s="242" t="s">
        <v>4780</v>
      </c>
      <c r="J4907" s="242" t="s">
        <v>4781</v>
      </c>
      <c r="K4907" s="242" t="s">
        <v>4729</v>
      </c>
      <c r="L4907" s="242" t="s">
        <v>4730</v>
      </c>
      <c r="M4907" s="242" t="s">
        <v>4782</v>
      </c>
      <c r="N4907" s="242"/>
      <c r="O4907" s="242" t="s">
        <v>18819</v>
      </c>
      <c r="P4907" s="242" t="s">
        <v>14128</v>
      </c>
      <c r="Q4907" s="242" t="s">
        <v>4733</v>
      </c>
    </row>
    <row r="4908" spans="1:17">
      <c r="A4908" s="242" t="s">
        <v>18577</v>
      </c>
      <c r="B4908" s="242" t="s">
        <v>18578</v>
      </c>
      <c r="C4908" s="242" t="s">
        <v>18579</v>
      </c>
      <c r="D4908" s="242"/>
      <c r="E4908" s="242" t="s">
        <v>15142</v>
      </c>
      <c r="F4908" s="242" t="s">
        <v>4742</v>
      </c>
      <c r="G4908" s="240">
        <v>60</v>
      </c>
      <c r="H4908" s="241">
        <v>0</v>
      </c>
      <c r="I4908" s="242" t="s">
        <v>9474</v>
      </c>
      <c r="J4908" s="242" t="s">
        <v>9475</v>
      </c>
      <c r="K4908" s="242" t="s">
        <v>4729</v>
      </c>
      <c r="L4908" s="242" t="s">
        <v>4832</v>
      </c>
      <c r="M4908" s="242" t="s">
        <v>6018</v>
      </c>
      <c r="N4908" s="242" t="s">
        <v>6223</v>
      </c>
      <c r="O4908" s="242" t="s">
        <v>18819</v>
      </c>
      <c r="P4908" s="242" t="s">
        <v>14128</v>
      </c>
      <c r="Q4908" s="242" t="s">
        <v>4733</v>
      </c>
    </row>
    <row r="4909" spans="1:17">
      <c r="A4909" s="242" t="s">
        <v>18580</v>
      </c>
      <c r="B4909" s="242" t="s">
        <v>18581</v>
      </c>
      <c r="C4909" s="242" t="s">
        <v>18582</v>
      </c>
      <c r="D4909" s="242" t="s">
        <v>4742</v>
      </c>
      <c r="E4909" s="242" t="s">
        <v>14150</v>
      </c>
      <c r="F4909" s="242"/>
      <c r="G4909" s="240">
        <v>60</v>
      </c>
      <c r="H4909" s="241">
        <v>0</v>
      </c>
      <c r="I4909" s="242" t="s">
        <v>4830</v>
      </c>
      <c r="J4909" s="242" t="s">
        <v>4831</v>
      </c>
      <c r="K4909" s="242" t="s">
        <v>4729</v>
      </c>
      <c r="L4909" s="242" t="s">
        <v>4832</v>
      </c>
      <c r="M4909" s="242" t="s">
        <v>10967</v>
      </c>
      <c r="N4909" s="242"/>
      <c r="O4909" s="242" t="s">
        <v>18819</v>
      </c>
      <c r="P4909" s="242" t="s">
        <v>14128</v>
      </c>
      <c r="Q4909" s="242" t="s">
        <v>8494</v>
      </c>
    </row>
    <row r="4910" spans="1:17">
      <c r="A4910" s="242" t="s">
        <v>18583</v>
      </c>
      <c r="B4910" s="242" t="s">
        <v>18584</v>
      </c>
      <c r="C4910" s="242" t="s">
        <v>18585</v>
      </c>
      <c r="D4910" s="242"/>
      <c r="E4910" s="242" t="s">
        <v>14130</v>
      </c>
      <c r="F4910" s="242" t="s">
        <v>4742</v>
      </c>
      <c r="G4910" s="240">
        <v>60</v>
      </c>
      <c r="H4910" s="241">
        <v>0</v>
      </c>
      <c r="I4910" s="242" t="s">
        <v>4738</v>
      </c>
      <c r="J4910" s="242" t="s">
        <v>4739</v>
      </c>
      <c r="K4910" s="242" t="s">
        <v>4729</v>
      </c>
      <c r="L4910" s="242" t="s">
        <v>4730</v>
      </c>
      <c r="M4910" s="242" t="s">
        <v>4740</v>
      </c>
      <c r="N4910" s="242" t="s">
        <v>11776</v>
      </c>
      <c r="O4910" s="242" t="s">
        <v>18819</v>
      </c>
      <c r="P4910" s="242" t="s">
        <v>14128</v>
      </c>
      <c r="Q4910" s="242" t="s">
        <v>4733</v>
      </c>
    </row>
    <row r="4911" spans="1:17">
      <c r="A4911" s="242" t="s">
        <v>18586</v>
      </c>
      <c r="B4911" s="242" t="s">
        <v>18587</v>
      </c>
      <c r="C4911" s="242" t="s">
        <v>18588</v>
      </c>
      <c r="D4911" s="242"/>
      <c r="E4911" s="242" t="s">
        <v>14130</v>
      </c>
      <c r="F4911" s="242" t="s">
        <v>4742</v>
      </c>
      <c r="G4911" s="240">
        <v>60</v>
      </c>
      <c r="H4911" s="241">
        <v>0</v>
      </c>
      <c r="I4911" s="242" t="s">
        <v>4808</v>
      </c>
      <c r="J4911" s="242" t="s">
        <v>4809</v>
      </c>
      <c r="K4911" s="242" t="s">
        <v>4729</v>
      </c>
      <c r="L4911" s="242" t="s">
        <v>4730</v>
      </c>
      <c r="M4911" s="242" t="s">
        <v>5113</v>
      </c>
      <c r="N4911" s="242" t="s">
        <v>7252</v>
      </c>
      <c r="O4911" s="242" t="s">
        <v>18819</v>
      </c>
      <c r="P4911" s="242" t="s">
        <v>14128</v>
      </c>
      <c r="Q4911" s="242" t="s">
        <v>4733</v>
      </c>
    </row>
    <row r="4912" spans="1:17">
      <c r="A4912" s="242" t="s">
        <v>18589</v>
      </c>
      <c r="B4912" s="242" t="s">
        <v>18590</v>
      </c>
      <c r="C4912" s="242" t="s">
        <v>18591</v>
      </c>
      <c r="D4912" s="242"/>
      <c r="E4912" s="242" t="s">
        <v>14130</v>
      </c>
      <c r="F4912" s="242" t="s">
        <v>4742</v>
      </c>
      <c r="G4912" s="240">
        <v>60</v>
      </c>
      <c r="H4912" s="241">
        <v>0</v>
      </c>
      <c r="I4912" s="242" t="s">
        <v>4747</v>
      </c>
      <c r="J4912" s="242" t="s">
        <v>4748</v>
      </c>
      <c r="K4912" s="242" t="s">
        <v>4729</v>
      </c>
      <c r="L4912" s="242" t="s">
        <v>4730</v>
      </c>
      <c r="M4912" s="242" t="s">
        <v>4908</v>
      </c>
      <c r="N4912" s="242" t="s">
        <v>9719</v>
      </c>
      <c r="O4912" s="242" t="s">
        <v>18819</v>
      </c>
      <c r="P4912" s="242" t="s">
        <v>14128</v>
      </c>
      <c r="Q4912" s="242" t="s">
        <v>4733</v>
      </c>
    </row>
    <row r="4913" spans="1:17">
      <c r="A4913" s="242" t="s">
        <v>18592</v>
      </c>
      <c r="B4913" s="242" t="s">
        <v>18593</v>
      </c>
      <c r="C4913" s="242" t="s">
        <v>18594</v>
      </c>
      <c r="D4913" s="242"/>
      <c r="E4913" s="242" t="s">
        <v>14130</v>
      </c>
      <c r="F4913" s="242" t="s">
        <v>4742</v>
      </c>
      <c r="G4913" s="240">
        <v>60</v>
      </c>
      <c r="H4913" s="241">
        <v>0</v>
      </c>
      <c r="I4913" s="242" t="s">
        <v>4780</v>
      </c>
      <c r="J4913" s="242" t="s">
        <v>4781</v>
      </c>
      <c r="K4913" s="242" t="s">
        <v>4729</v>
      </c>
      <c r="L4913" s="242" t="s">
        <v>4730</v>
      </c>
      <c r="M4913" s="242" t="s">
        <v>4872</v>
      </c>
      <c r="N4913" s="242" t="s">
        <v>15249</v>
      </c>
      <c r="O4913" s="242" t="s">
        <v>18819</v>
      </c>
      <c r="P4913" s="242" t="s">
        <v>14128</v>
      </c>
      <c r="Q4913" s="242" t="s">
        <v>4733</v>
      </c>
    </row>
    <row r="4914" spans="1:17">
      <c r="A4914" s="242" t="s">
        <v>18595</v>
      </c>
      <c r="B4914" s="242" t="s">
        <v>18596</v>
      </c>
      <c r="C4914" s="242" t="s">
        <v>18597</v>
      </c>
      <c r="D4914" s="242"/>
      <c r="E4914" s="242" t="s">
        <v>14130</v>
      </c>
      <c r="F4914" s="242" t="s">
        <v>18598</v>
      </c>
      <c r="G4914" s="240">
        <v>60</v>
      </c>
      <c r="H4914" s="241">
        <v>0</v>
      </c>
      <c r="I4914" s="242" t="s">
        <v>4775</v>
      </c>
      <c r="J4914" s="242" t="s">
        <v>4776</v>
      </c>
      <c r="K4914" s="242" t="s">
        <v>4729</v>
      </c>
      <c r="L4914" s="242" t="s">
        <v>5079</v>
      </c>
      <c r="M4914" s="242" t="s">
        <v>4798</v>
      </c>
      <c r="N4914" s="242"/>
      <c r="O4914" s="242" t="s">
        <v>18819</v>
      </c>
      <c r="P4914" s="242" t="s">
        <v>14128</v>
      </c>
      <c r="Q4914" s="242" t="s">
        <v>4733</v>
      </c>
    </row>
    <row r="4915" spans="1:17">
      <c r="A4915" s="242" t="s">
        <v>18599</v>
      </c>
      <c r="B4915" s="242" t="s">
        <v>18600</v>
      </c>
      <c r="C4915" s="242" t="s">
        <v>18601</v>
      </c>
      <c r="D4915" s="242"/>
      <c r="E4915" s="242" t="s">
        <v>14130</v>
      </c>
      <c r="F4915" s="242" t="s">
        <v>18602</v>
      </c>
      <c r="G4915" s="240">
        <v>60</v>
      </c>
      <c r="H4915" s="241">
        <v>0</v>
      </c>
      <c r="I4915" s="242" t="s">
        <v>4775</v>
      </c>
      <c r="J4915" s="242" t="s">
        <v>4776</v>
      </c>
      <c r="K4915" s="242" t="s">
        <v>4729</v>
      </c>
      <c r="L4915" s="242" t="s">
        <v>5043</v>
      </c>
      <c r="M4915" s="242" t="s">
        <v>4798</v>
      </c>
      <c r="N4915" s="242"/>
      <c r="O4915" s="242" t="s">
        <v>18819</v>
      </c>
      <c r="P4915" s="242" t="s">
        <v>14128</v>
      </c>
      <c r="Q4915" s="242" t="s">
        <v>4733</v>
      </c>
    </row>
    <row r="4916" spans="1:17">
      <c r="A4916" s="242" t="s">
        <v>18603</v>
      </c>
      <c r="B4916" s="242" t="s">
        <v>18604</v>
      </c>
      <c r="C4916" s="242" t="s">
        <v>18605</v>
      </c>
      <c r="D4916" s="242"/>
      <c r="E4916" s="242" t="s">
        <v>14130</v>
      </c>
      <c r="F4916" s="242" t="s">
        <v>18606</v>
      </c>
      <c r="G4916" s="240">
        <v>60</v>
      </c>
      <c r="H4916" s="241">
        <v>0</v>
      </c>
      <c r="I4916" s="242" t="s">
        <v>4775</v>
      </c>
      <c r="J4916" s="242" t="s">
        <v>4776</v>
      </c>
      <c r="K4916" s="242" t="s">
        <v>4729</v>
      </c>
      <c r="L4916" s="242" t="s">
        <v>7888</v>
      </c>
      <c r="M4916" s="242" t="s">
        <v>4798</v>
      </c>
      <c r="N4916" s="242"/>
      <c r="O4916" s="242" t="s">
        <v>18819</v>
      </c>
      <c r="P4916" s="242" t="s">
        <v>14128</v>
      </c>
      <c r="Q4916" s="242" t="s">
        <v>4733</v>
      </c>
    </row>
    <row r="4917" spans="1:17">
      <c r="A4917" s="242" t="s">
        <v>18607</v>
      </c>
      <c r="B4917" s="242" t="s">
        <v>18608</v>
      </c>
      <c r="C4917" s="242" t="s">
        <v>18609</v>
      </c>
      <c r="D4917" s="242"/>
      <c r="E4917" s="242" t="s">
        <v>14130</v>
      </c>
      <c r="F4917" s="242" t="s">
        <v>18610</v>
      </c>
      <c r="G4917" s="240">
        <v>60</v>
      </c>
      <c r="H4917" s="241">
        <v>0</v>
      </c>
      <c r="I4917" s="242" t="s">
        <v>4775</v>
      </c>
      <c r="J4917" s="242" t="s">
        <v>4776</v>
      </c>
      <c r="K4917" s="242" t="s">
        <v>4729</v>
      </c>
      <c r="L4917" s="242" t="s">
        <v>5017</v>
      </c>
      <c r="M4917" s="242" t="s">
        <v>4798</v>
      </c>
      <c r="N4917" s="242"/>
      <c r="O4917" s="242" t="s">
        <v>18819</v>
      </c>
      <c r="P4917" s="242" t="s">
        <v>14128</v>
      </c>
      <c r="Q4917" s="242" t="s">
        <v>4733</v>
      </c>
    </row>
    <row r="4918" spans="1:17">
      <c r="A4918" s="242" t="s">
        <v>18611</v>
      </c>
      <c r="B4918" s="242" t="s">
        <v>14362</v>
      </c>
      <c r="C4918" s="242" t="s">
        <v>18612</v>
      </c>
      <c r="D4918" s="242"/>
      <c r="E4918" s="242" t="s">
        <v>14130</v>
      </c>
      <c r="F4918" s="242" t="s">
        <v>4742</v>
      </c>
      <c r="G4918" s="240">
        <v>60</v>
      </c>
      <c r="H4918" s="241">
        <v>0</v>
      </c>
      <c r="I4918" s="242" t="s">
        <v>4820</v>
      </c>
      <c r="J4918" s="242" t="s">
        <v>4821</v>
      </c>
      <c r="K4918" s="242" t="s">
        <v>4729</v>
      </c>
      <c r="L4918" s="242" t="s">
        <v>4730</v>
      </c>
      <c r="M4918" s="242" t="s">
        <v>4816</v>
      </c>
      <c r="N4918" s="242"/>
      <c r="O4918" s="242" t="s">
        <v>18819</v>
      </c>
      <c r="P4918" s="242" t="s">
        <v>14128</v>
      </c>
      <c r="Q4918" s="242" t="s">
        <v>4733</v>
      </c>
    </row>
    <row r="4919" spans="1:17">
      <c r="A4919" s="242" t="s">
        <v>18613</v>
      </c>
      <c r="B4919" s="242" t="s">
        <v>14479</v>
      </c>
      <c r="C4919" s="242" t="s">
        <v>18614</v>
      </c>
      <c r="D4919" s="242" t="s">
        <v>4742</v>
      </c>
      <c r="E4919" s="242" t="s">
        <v>14150</v>
      </c>
      <c r="F4919" s="242"/>
      <c r="G4919" s="240">
        <v>60</v>
      </c>
      <c r="H4919" s="241">
        <v>0</v>
      </c>
      <c r="I4919" s="242" t="s">
        <v>9474</v>
      </c>
      <c r="J4919" s="242" t="s">
        <v>9475</v>
      </c>
      <c r="K4919" s="242" t="s">
        <v>4729</v>
      </c>
      <c r="L4919" s="242" t="s">
        <v>4832</v>
      </c>
      <c r="M4919" s="242" t="s">
        <v>6018</v>
      </c>
      <c r="N4919" s="242"/>
      <c r="O4919" s="242" t="s">
        <v>18819</v>
      </c>
      <c r="P4919" s="242" t="s">
        <v>14128</v>
      </c>
      <c r="Q4919" s="242" t="s">
        <v>8494</v>
      </c>
    </row>
    <row r="4920" spans="1:17">
      <c r="A4920" s="242" t="s">
        <v>18615</v>
      </c>
      <c r="B4920" s="242" t="s">
        <v>14479</v>
      </c>
      <c r="C4920" s="242" t="s">
        <v>18616</v>
      </c>
      <c r="D4920" s="242" t="s">
        <v>4742</v>
      </c>
      <c r="E4920" s="242" t="s">
        <v>14150</v>
      </c>
      <c r="F4920" s="242"/>
      <c r="G4920" s="240">
        <v>60</v>
      </c>
      <c r="H4920" s="241">
        <v>0</v>
      </c>
      <c r="I4920" s="242" t="s">
        <v>4830</v>
      </c>
      <c r="J4920" s="242" t="s">
        <v>4831</v>
      </c>
      <c r="K4920" s="242" t="s">
        <v>4729</v>
      </c>
      <c r="L4920" s="242" t="s">
        <v>4832</v>
      </c>
      <c r="M4920" s="242" t="s">
        <v>5158</v>
      </c>
      <c r="N4920" s="242"/>
      <c r="O4920" s="242" t="s">
        <v>18819</v>
      </c>
      <c r="P4920" s="242" t="s">
        <v>14128</v>
      </c>
      <c r="Q4920" s="242" t="s">
        <v>8494</v>
      </c>
    </row>
    <row r="4921" spans="1:17">
      <c r="A4921" s="242" t="s">
        <v>18617</v>
      </c>
      <c r="B4921" s="242" t="s">
        <v>18618</v>
      </c>
      <c r="C4921" s="242" t="s">
        <v>18619</v>
      </c>
      <c r="D4921" s="242"/>
      <c r="E4921" s="242" t="s">
        <v>14360</v>
      </c>
      <c r="F4921" s="242"/>
      <c r="G4921" s="240"/>
      <c r="H4921" s="241">
        <v>0</v>
      </c>
      <c r="I4921" s="242" t="s">
        <v>4780</v>
      </c>
      <c r="J4921" s="242" t="s">
        <v>4781</v>
      </c>
      <c r="K4921" s="242" t="s">
        <v>4729</v>
      </c>
      <c r="L4921" s="242" t="s">
        <v>8836</v>
      </c>
      <c r="M4921" s="242" t="s">
        <v>18620</v>
      </c>
      <c r="N4921" s="242" t="s">
        <v>7062</v>
      </c>
      <c r="O4921" s="242" t="s">
        <v>18819</v>
      </c>
      <c r="P4921" s="242" t="s">
        <v>14128</v>
      </c>
      <c r="Q4921" s="242" t="s">
        <v>4733</v>
      </c>
    </row>
    <row r="4922" spans="1:17">
      <c r="A4922" s="242" t="s">
        <v>18621</v>
      </c>
      <c r="B4922" s="242" t="s">
        <v>18622</v>
      </c>
      <c r="C4922" s="242" t="s">
        <v>18623</v>
      </c>
      <c r="D4922" s="242"/>
      <c r="E4922" s="242"/>
      <c r="F4922" s="242" t="s">
        <v>14131</v>
      </c>
      <c r="G4922" s="240">
        <v>60</v>
      </c>
      <c r="H4922" s="241">
        <v>0</v>
      </c>
      <c r="I4922" s="242"/>
      <c r="J4922" s="242"/>
      <c r="K4922" s="242" t="s">
        <v>4729</v>
      </c>
      <c r="L4922" s="242" t="s">
        <v>4730</v>
      </c>
      <c r="M4922" s="242" t="s">
        <v>4810</v>
      </c>
      <c r="N4922" s="242"/>
      <c r="O4922" s="242" t="s">
        <v>18819</v>
      </c>
      <c r="P4922" s="242" t="s">
        <v>14128</v>
      </c>
      <c r="Q4922" s="242" t="s">
        <v>8832</v>
      </c>
    </row>
    <row r="4923" spans="1:17">
      <c r="A4923" s="242" t="s">
        <v>18624</v>
      </c>
      <c r="B4923" s="242" t="s">
        <v>18625</v>
      </c>
      <c r="C4923" s="242" t="s">
        <v>18626</v>
      </c>
      <c r="D4923" s="242"/>
      <c r="E4923" s="242"/>
      <c r="F4923" s="242" t="s">
        <v>14131</v>
      </c>
      <c r="G4923" s="240">
        <v>60</v>
      </c>
      <c r="H4923" s="241">
        <v>0</v>
      </c>
      <c r="I4923" s="242" t="s">
        <v>4808</v>
      </c>
      <c r="J4923" s="242" t="s">
        <v>4809</v>
      </c>
      <c r="K4923" s="242" t="s">
        <v>4729</v>
      </c>
      <c r="L4923" s="242" t="s">
        <v>4730</v>
      </c>
      <c r="M4923" s="242" t="s">
        <v>4810</v>
      </c>
      <c r="N4923" s="242"/>
      <c r="O4923" s="242" t="s">
        <v>18819</v>
      </c>
      <c r="P4923" s="242" t="s">
        <v>14128</v>
      </c>
      <c r="Q4923" s="242" t="s">
        <v>8832</v>
      </c>
    </row>
    <row r="4924" spans="1:17">
      <c r="A4924" s="242" t="s">
        <v>18627</v>
      </c>
      <c r="B4924" s="242" t="s">
        <v>18628</v>
      </c>
      <c r="C4924" s="242" t="s">
        <v>18629</v>
      </c>
      <c r="D4924" s="242"/>
      <c r="E4924" s="242" t="s">
        <v>14360</v>
      </c>
      <c r="F4924" s="242"/>
      <c r="G4924" s="240"/>
      <c r="H4924" s="241">
        <v>0</v>
      </c>
      <c r="I4924" s="242" t="s">
        <v>4808</v>
      </c>
      <c r="J4924" s="242" t="s">
        <v>4809</v>
      </c>
      <c r="K4924" s="242" t="s">
        <v>4729</v>
      </c>
      <c r="L4924" s="242" t="s">
        <v>8836</v>
      </c>
      <c r="M4924" s="242" t="s">
        <v>4731</v>
      </c>
      <c r="N4924" s="242" t="s">
        <v>18630</v>
      </c>
      <c r="O4924" s="242" t="s">
        <v>18819</v>
      </c>
      <c r="P4924" s="242" t="s">
        <v>14128</v>
      </c>
      <c r="Q4924" s="242" t="s">
        <v>4733</v>
      </c>
    </row>
    <row r="4925" spans="1:17">
      <c r="A4925" s="242" t="s">
        <v>18631</v>
      </c>
      <c r="B4925" s="242" t="s">
        <v>18632</v>
      </c>
      <c r="C4925" s="242" t="s">
        <v>18633</v>
      </c>
      <c r="D4925" s="242"/>
      <c r="E4925" s="242" t="s">
        <v>14150</v>
      </c>
      <c r="F4925" s="242" t="s">
        <v>18634</v>
      </c>
      <c r="G4925" s="240">
        <v>60</v>
      </c>
      <c r="H4925" s="241">
        <v>0</v>
      </c>
      <c r="I4925" s="242" t="s">
        <v>4848</v>
      </c>
      <c r="J4925" s="242" t="s">
        <v>4849</v>
      </c>
      <c r="K4925" s="242" t="s">
        <v>4729</v>
      </c>
      <c r="L4925" s="242" t="s">
        <v>5170</v>
      </c>
      <c r="M4925" s="242" t="s">
        <v>4851</v>
      </c>
      <c r="N4925" s="242"/>
      <c r="O4925" s="242" t="s">
        <v>18819</v>
      </c>
      <c r="P4925" s="242" t="s">
        <v>14128</v>
      </c>
      <c r="Q4925" s="242" t="s">
        <v>4733</v>
      </c>
    </row>
    <row r="4926" spans="1:17">
      <c r="A4926" s="242" t="s">
        <v>18635</v>
      </c>
      <c r="B4926" s="242" t="s">
        <v>17685</v>
      </c>
      <c r="C4926" s="242" t="s">
        <v>18636</v>
      </c>
      <c r="D4926" s="242"/>
      <c r="E4926" s="242" t="s">
        <v>14150</v>
      </c>
      <c r="F4926" s="242" t="s">
        <v>18637</v>
      </c>
      <c r="G4926" s="240">
        <v>60</v>
      </c>
      <c r="H4926" s="241">
        <v>0</v>
      </c>
      <c r="I4926" s="242" t="s">
        <v>4830</v>
      </c>
      <c r="J4926" s="242" t="s">
        <v>4831</v>
      </c>
      <c r="K4926" s="242" t="s">
        <v>4729</v>
      </c>
      <c r="L4926" s="242" t="s">
        <v>4832</v>
      </c>
      <c r="M4926" s="242" t="s">
        <v>4833</v>
      </c>
      <c r="N4926" s="242"/>
      <c r="O4926" s="242" t="s">
        <v>18819</v>
      </c>
      <c r="P4926" s="242" t="s">
        <v>14128</v>
      </c>
      <c r="Q4926" s="242" t="s">
        <v>4733</v>
      </c>
    </row>
    <row r="4927" spans="1:17">
      <c r="A4927" s="242" t="s">
        <v>18638</v>
      </c>
      <c r="B4927" s="242" t="s">
        <v>18639</v>
      </c>
      <c r="C4927" s="242" t="s">
        <v>18640</v>
      </c>
      <c r="D4927" s="242" t="s">
        <v>4742</v>
      </c>
      <c r="E4927" s="242" t="s">
        <v>14150</v>
      </c>
      <c r="F4927" s="242"/>
      <c r="G4927" s="240">
        <v>60</v>
      </c>
      <c r="H4927" s="241">
        <v>0</v>
      </c>
      <c r="I4927" s="242" t="s">
        <v>4842</v>
      </c>
      <c r="J4927" s="242" t="s">
        <v>4843</v>
      </c>
      <c r="K4927" s="242" t="s">
        <v>4729</v>
      </c>
      <c r="L4927" s="242" t="s">
        <v>4832</v>
      </c>
      <c r="M4927" s="242" t="s">
        <v>4844</v>
      </c>
      <c r="N4927" s="242"/>
      <c r="O4927" s="242" t="s">
        <v>18819</v>
      </c>
      <c r="P4927" s="242" t="s">
        <v>14128</v>
      </c>
      <c r="Q4927" s="242" t="s">
        <v>8494</v>
      </c>
    </row>
    <row r="4928" spans="1:17">
      <c r="A4928" s="242" t="s">
        <v>18641</v>
      </c>
      <c r="B4928" s="242" t="s">
        <v>18642</v>
      </c>
      <c r="C4928" s="242" t="s">
        <v>18643</v>
      </c>
      <c r="D4928" s="242"/>
      <c r="E4928" s="242" t="s">
        <v>15142</v>
      </c>
      <c r="F4928" s="242"/>
      <c r="G4928" s="240">
        <v>60</v>
      </c>
      <c r="H4928" s="241">
        <v>0</v>
      </c>
      <c r="I4928" s="242" t="s">
        <v>4842</v>
      </c>
      <c r="J4928" s="242" t="s">
        <v>4843</v>
      </c>
      <c r="K4928" s="242" t="s">
        <v>4729</v>
      </c>
      <c r="L4928" s="242" t="s">
        <v>4832</v>
      </c>
      <c r="M4928" s="242" t="s">
        <v>15489</v>
      </c>
      <c r="N4928" s="242"/>
      <c r="O4928" s="242" t="s">
        <v>18819</v>
      </c>
      <c r="P4928" s="242" t="s">
        <v>14128</v>
      </c>
      <c r="Q4928" s="242" t="s">
        <v>4733</v>
      </c>
    </row>
    <row r="4929" spans="1:17">
      <c r="A4929" s="242" t="s">
        <v>18644</v>
      </c>
      <c r="B4929" s="242" t="s">
        <v>18645</v>
      </c>
      <c r="C4929" s="242" t="s">
        <v>18646</v>
      </c>
      <c r="D4929" s="242"/>
      <c r="E4929" s="242"/>
      <c r="F4929" s="242"/>
      <c r="G4929" s="240">
        <v>60</v>
      </c>
      <c r="H4929" s="241">
        <v>0</v>
      </c>
      <c r="I4929" s="242" t="s">
        <v>4830</v>
      </c>
      <c r="J4929" s="242" t="s">
        <v>4831</v>
      </c>
      <c r="K4929" s="242" t="s">
        <v>4729</v>
      </c>
      <c r="L4929" s="242" t="s">
        <v>4832</v>
      </c>
      <c r="M4929" s="242" t="s">
        <v>5283</v>
      </c>
      <c r="N4929" s="242"/>
      <c r="O4929" s="242" t="s">
        <v>18819</v>
      </c>
      <c r="P4929" s="242" t="s">
        <v>14128</v>
      </c>
      <c r="Q4929" s="242" t="s">
        <v>4733</v>
      </c>
    </row>
    <row r="4930" spans="1:17">
      <c r="A4930" s="242" t="s">
        <v>18647</v>
      </c>
      <c r="B4930" s="242" t="s">
        <v>18648</v>
      </c>
      <c r="C4930" s="242" t="s">
        <v>18649</v>
      </c>
      <c r="D4930" s="242"/>
      <c r="E4930" s="242"/>
      <c r="F4930" s="242"/>
      <c r="G4930" s="240">
        <v>60</v>
      </c>
      <c r="H4930" s="241">
        <v>0</v>
      </c>
      <c r="I4930" s="242" t="s">
        <v>4830</v>
      </c>
      <c r="J4930" s="242" t="s">
        <v>4831</v>
      </c>
      <c r="K4930" s="242" t="s">
        <v>4729</v>
      </c>
      <c r="L4930" s="242" t="s">
        <v>4832</v>
      </c>
      <c r="M4930" s="242" t="s">
        <v>10967</v>
      </c>
      <c r="N4930" s="242"/>
      <c r="O4930" s="242" t="s">
        <v>18819</v>
      </c>
      <c r="P4930" s="242" t="s">
        <v>14128</v>
      </c>
      <c r="Q4930" s="242" t="s">
        <v>4733</v>
      </c>
    </row>
    <row r="4931" spans="1:17">
      <c r="A4931" s="242" t="s">
        <v>18650</v>
      </c>
      <c r="B4931" s="242" t="s">
        <v>18651</v>
      </c>
      <c r="C4931" s="242" t="s">
        <v>18652</v>
      </c>
      <c r="D4931" s="242"/>
      <c r="E4931" s="242"/>
      <c r="F4931" s="242"/>
      <c r="G4931" s="240">
        <v>60</v>
      </c>
      <c r="H4931" s="241">
        <v>0</v>
      </c>
      <c r="I4931" s="242" t="s">
        <v>4830</v>
      </c>
      <c r="J4931" s="242" t="s">
        <v>4831</v>
      </c>
      <c r="K4931" s="242" t="s">
        <v>4729</v>
      </c>
      <c r="L4931" s="242" t="s">
        <v>4832</v>
      </c>
      <c r="M4931" s="242" t="s">
        <v>5283</v>
      </c>
      <c r="N4931" s="242"/>
      <c r="O4931" s="242" t="s">
        <v>18819</v>
      </c>
      <c r="P4931" s="242" t="s">
        <v>14128</v>
      </c>
      <c r="Q4931" s="242" t="s">
        <v>4733</v>
      </c>
    </row>
    <row r="4932" spans="1:17">
      <c r="A4932" s="242" t="s">
        <v>18653</v>
      </c>
      <c r="B4932" s="242" t="s">
        <v>18654</v>
      </c>
      <c r="C4932" s="242" t="s">
        <v>18655</v>
      </c>
      <c r="D4932" s="242" t="s">
        <v>4742</v>
      </c>
      <c r="E4932" s="242" t="s">
        <v>14150</v>
      </c>
      <c r="F4932" s="242"/>
      <c r="G4932" s="240">
        <v>60</v>
      </c>
      <c r="H4932" s="241">
        <v>0</v>
      </c>
      <c r="I4932" s="242" t="s">
        <v>4830</v>
      </c>
      <c r="J4932" s="242" t="s">
        <v>4831</v>
      </c>
      <c r="K4932" s="242" t="s">
        <v>4729</v>
      </c>
      <c r="L4932" s="242" t="s">
        <v>4832</v>
      </c>
      <c r="M4932" s="242" t="s">
        <v>10967</v>
      </c>
      <c r="N4932" s="242"/>
      <c r="O4932" s="242" t="s">
        <v>18819</v>
      </c>
      <c r="P4932" s="242" t="s">
        <v>14128</v>
      </c>
      <c r="Q4932" s="242" t="s">
        <v>8494</v>
      </c>
    </row>
    <row r="4933" spans="1:17">
      <c r="A4933" s="242" t="s">
        <v>18656</v>
      </c>
      <c r="B4933" s="242" t="s">
        <v>18657</v>
      </c>
      <c r="C4933" s="242" t="s">
        <v>18658</v>
      </c>
      <c r="D4933" s="242"/>
      <c r="E4933" s="242"/>
      <c r="F4933" s="242"/>
      <c r="G4933" s="240">
        <v>60</v>
      </c>
      <c r="H4933" s="241">
        <v>0</v>
      </c>
      <c r="I4933" s="242" t="s">
        <v>4842</v>
      </c>
      <c r="J4933" s="242" t="s">
        <v>4843</v>
      </c>
      <c r="K4933" s="242" t="s">
        <v>4729</v>
      </c>
      <c r="L4933" s="242" t="s">
        <v>4832</v>
      </c>
      <c r="M4933" s="242" t="s">
        <v>15489</v>
      </c>
      <c r="N4933" s="242"/>
      <c r="O4933" s="242" t="s">
        <v>18819</v>
      </c>
      <c r="P4933" s="242" t="s">
        <v>14128</v>
      </c>
      <c r="Q4933" s="242" t="s">
        <v>4733</v>
      </c>
    </row>
    <row r="4934" spans="1:17">
      <c r="A4934" s="242" t="s">
        <v>18659</v>
      </c>
      <c r="B4934" s="242" t="s">
        <v>18660</v>
      </c>
      <c r="C4934" s="242" t="s">
        <v>18661</v>
      </c>
      <c r="D4934" s="242"/>
      <c r="E4934" s="242" t="s">
        <v>15142</v>
      </c>
      <c r="F4934" s="242"/>
      <c r="G4934" s="240">
        <v>60</v>
      </c>
      <c r="H4934" s="241">
        <v>0</v>
      </c>
      <c r="I4934" s="242" t="s">
        <v>4830</v>
      </c>
      <c r="J4934" s="242" t="s">
        <v>4831</v>
      </c>
      <c r="K4934" s="242" t="s">
        <v>4729</v>
      </c>
      <c r="L4934" s="242" t="s">
        <v>4832</v>
      </c>
      <c r="M4934" s="242" t="s">
        <v>10452</v>
      </c>
      <c r="N4934" s="242"/>
      <c r="O4934" s="242" t="s">
        <v>18819</v>
      </c>
      <c r="P4934" s="242" t="s">
        <v>14128</v>
      </c>
      <c r="Q4934" s="242" t="s">
        <v>4733</v>
      </c>
    </row>
    <row r="4935" spans="1:17">
      <c r="A4935" s="242" t="s">
        <v>18662</v>
      </c>
      <c r="B4935" s="242" t="s">
        <v>18663</v>
      </c>
      <c r="C4935" s="242" t="s">
        <v>18664</v>
      </c>
      <c r="D4935" s="242"/>
      <c r="E4935" s="242" t="s">
        <v>15142</v>
      </c>
      <c r="F4935" s="242"/>
      <c r="G4935" s="240"/>
      <c r="H4935" s="241">
        <v>0</v>
      </c>
      <c r="I4935" s="242" t="s">
        <v>4842</v>
      </c>
      <c r="J4935" s="242" t="s">
        <v>4843</v>
      </c>
      <c r="K4935" s="242" t="s">
        <v>4729</v>
      </c>
      <c r="L4935" s="242" t="s">
        <v>10628</v>
      </c>
      <c r="M4935" s="242" t="s">
        <v>18665</v>
      </c>
      <c r="N4935" s="242" t="s">
        <v>18665</v>
      </c>
      <c r="O4935" s="242" t="s">
        <v>18819</v>
      </c>
      <c r="P4935" s="242" t="s">
        <v>14128</v>
      </c>
      <c r="Q4935" s="242" t="s">
        <v>4733</v>
      </c>
    </row>
    <row r="4936" spans="1:17">
      <c r="A4936" s="242" t="s">
        <v>18666</v>
      </c>
      <c r="B4936" s="242" t="s">
        <v>18667</v>
      </c>
      <c r="C4936" s="242" t="s">
        <v>18668</v>
      </c>
      <c r="D4936" s="242"/>
      <c r="E4936" s="242"/>
      <c r="F4936" s="242" t="s">
        <v>18637</v>
      </c>
      <c r="G4936" s="240">
        <v>60</v>
      </c>
      <c r="H4936" s="241">
        <v>0</v>
      </c>
      <c r="I4936" s="242"/>
      <c r="J4936" s="242"/>
      <c r="K4936" s="242" t="s">
        <v>4729</v>
      </c>
      <c r="L4936" s="242" t="s">
        <v>4832</v>
      </c>
      <c r="M4936" s="242"/>
      <c r="N4936" s="242"/>
      <c r="O4936" s="242" t="s">
        <v>18819</v>
      </c>
      <c r="P4936" s="242" t="s">
        <v>14128</v>
      </c>
      <c r="Q4936" s="242" t="s">
        <v>8832</v>
      </c>
    </row>
    <row r="4937" spans="1:17">
      <c r="A4937" s="242" t="s">
        <v>18669</v>
      </c>
      <c r="B4937" s="242" t="s">
        <v>18670</v>
      </c>
      <c r="C4937" s="242" t="s">
        <v>18671</v>
      </c>
      <c r="D4937" s="242"/>
      <c r="E4937" s="242"/>
      <c r="F4937" s="242" t="s">
        <v>18637</v>
      </c>
      <c r="G4937" s="240">
        <v>60</v>
      </c>
      <c r="H4937" s="241">
        <v>0</v>
      </c>
      <c r="I4937" s="242"/>
      <c r="J4937" s="242"/>
      <c r="K4937" s="242" t="s">
        <v>4729</v>
      </c>
      <c r="L4937" s="242" t="s">
        <v>4832</v>
      </c>
      <c r="M4937" s="242" t="s">
        <v>6018</v>
      </c>
      <c r="N4937" s="242"/>
      <c r="O4937" s="242" t="s">
        <v>18819</v>
      </c>
      <c r="P4937" s="242" t="s">
        <v>14128</v>
      </c>
      <c r="Q4937" s="242" t="s">
        <v>8832</v>
      </c>
    </row>
    <row r="4938" spans="1:17">
      <c r="A4938" s="242" t="s">
        <v>18672</v>
      </c>
      <c r="B4938" s="242" t="s">
        <v>18673</v>
      </c>
      <c r="C4938" s="242" t="s">
        <v>18674</v>
      </c>
      <c r="D4938" s="242" t="s">
        <v>4742</v>
      </c>
      <c r="E4938" s="242" t="s">
        <v>14150</v>
      </c>
      <c r="F4938" s="242"/>
      <c r="G4938" s="240">
        <v>60</v>
      </c>
      <c r="H4938" s="241">
        <v>0</v>
      </c>
      <c r="I4938" s="242" t="s">
        <v>4842</v>
      </c>
      <c r="J4938" s="242" t="s">
        <v>4843</v>
      </c>
      <c r="K4938" s="242" t="s">
        <v>4729</v>
      </c>
      <c r="L4938" s="242" t="s">
        <v>4832</v>
      </c>
      <c r="M4938" s="242" t="s">
        <v>11173</v>
      </c>
      <c r="N4938" s="242"/>
      <c r="O4938" s="242" t="s">
        <v>18819</v>
      </c>
      <c r="P4938" s="242" t="s">
        <v>14128</v>
      </c>
      <c r="Q4938" s="242" t="s">
        <v>8494</v>
      </c>
    </row>
    <row r="4939" spans="1:17">
      <c r="A4939" s="242" t="s">
        <v>18675</v>
      </c>
      <c r="B4939" s="242" t="s">
        <v>18676</v>
      </c>
      <c r="C4939" s="242" t="s">
        <v>18677</v>
      </c>
      <c r="D4939" s="242"/>
      <c r="E4939" s="242" t="s">
        <v>4965</v>
      </c>
      <c r="F4939" s="242" t="s">
        <v>4742</v>
      </c>
      <c r="G4939" s="240">
        <v>60</v>
      </c>
      <c r="H4939" s="241">
        <v>0</v>
      </c>
      <c r="I4939" s="242" t="s">
        <v>4842</v>
      </c>
      <c r="J4939" s="242" t="s">
        <v>4843</v>
      </c>
      <c r="K4939" s="242" t="s">
        <v>4729</v>
      </c>
      <c r="L4939" s="242" t="s">
        <v>4832</v>
      </c>
      <c r="M4939" s="242" t="s">
        <v>5194</v>
      </c>
      <c r="N4939" s="242"/>
      <c r="O4939" s="242" t="s">
        <v>18819</v>
      </c>
      <c r="P4939" s="242" t="s">
        <v>14128</v>
      </c>
      <c r="Q4939" s="242" t="s">
        <v>4733</v>
      </c>
    </row>
    <row r="4940" spans="1:17">
      <c r="A4940" s="242" t="s">
        <v>18678</v>
      </c>
      <c r="B4940" s="242" t="s">
        <v>18679</v>
      </c>
      <c r="C4940" s="242" t="s">
        <v>18680</v>
      </c>
      <c r="D4940" s="242"/>
      <c r="E4940" s="242" t="s">
        <v>15142</v>
      </c>
      <c r="F4940" s="242"/>
      <c r="G4940" s="240"/>
      <c r="H4940" s="241">
        <v>0</v>
      </c>
      <c r="I4940" s="242" t="s">
        <v>4842</v>
      </c>
      <c r="J4940" s="242" t="s">
        <v>4843</v>
      </c>
      <c r="K4940" s="242" t="s">
        <v>4729</v>
      </c>
      <c r="L4940" s="242" t="s">
        <v>10628</v>
      </c>
      <c r="M4940" s="242" t="s">
        <v>5194</v>
      </c>
      <c r="N4940" s="242" t="s">
        <v>18681</v>
      </c>
      <c r="O4940" s="242" t="s">
        <v>18819</v>
      </c>
      <c r="P4940" s="242" t="s">
        <v>14128</v>
      </c>
      <c r="Q4940" s="242" t="s">
        <v>4733</v>
      </c>
    </row>
    <row r="4941" spans="1:17">
      <c r="A4941" s="242" t="s">
        <v>18682</v>
      </c>
      <c r="B4941" s="242" t="s">
        <v>18683</v>
      </c>
      <c r="C4941" s="242" t="s">
        <v>18684</v>
      </c>
      <c r="D4941" s="242" t="s">
        <v>4742</v>
      </c>
      <c r="E4941" s="242" t="s">
        <v>14150</v>
      </c>
      <c r="F4941" s="242"/>
      <c r="G4941" s="240">
        <v>60</v>
      </c>
      <c r="H4941" s="241">
        <v>0</v>
      </c>
      <c r="I4941" s="242" t="s">
        <v>4830</v>
      </c>
      <c r="J4941" s="242" t="s">
        <v>4831</v>
      </c>
      <c r="K4941" s="242" t="s">
        <v>4729</v>
      </c>
      <c r="L4941" s="242" t="s">
        <v>4832</v>
      </c>
      <c r="M4941" s="242" t="s">
        <v>4901</v>
      </c>
      <c r="N4941" s="242"/>
      <c r="O4941" s="242" t="s">
        <v>18819</v>
      </c>
      <c r="P4941" s="242" t="s">
        <v>14128</v>
      </c>
      <c r="Q4941" s="242" t="s">
        <v>8494</v>
      </c>
    </row>
    <row r="4942" spans="1:17">
      <c r="A4942" s="242" t="s">
        <v>18685</v>
      </c>
      <c r="B4942" s="242" t="s">
        <v>18686</v>
      </c>
      <c r="C4942" s="242" t="s">
        <v>18687</v>
      </c>
      <c r="D4942" s="242"/>
      <c r="E4942" s="242" t="s">
        <v>15142</v>
      </c>
      <c r="F4942" s="242"/>
      <c r="G4942" s="240"/>
      <c r="H4942" s="241">
        <v>0</v>
      </c>
      <c r="I4942" s="242" t="s">
        <v>9474</v>
      </c>
      <c r="J4942" s="242" t="s">
        <v>9475</v>
      </c>
      <c r="K4942" s="242" t="s">
        <v>4729</v>
      </c>
      <c r="L4942" s="242" t="s">
        <v>10628</v>
      </c>
      <c r="M4942" s="242" t="s">
        <v>18688</v>
      </c>
      <c r="N4942" s="242" t="s">
        <v>18689</v>
      </c>
      <c r="O4942" s="242" t="s">
        <v>18819</v>
      </c>
      <c r="P4942" s="242" t="s">
        <v>14128</v>
      </c>
      <c r="Q4942" s="242" t="s">
        <v>4733</v>
      </c>
    </row>
    <row r="4943" spans="1:17">
      <c r="A4943" s="242" t="s">
        <v>18690</v>
      </c>
      <c r="B4943" s="242" t="s">
        <v>18691</v>
      </c>
      <c r="C4943" s="242" t="s">
        <v>18692</v>
      </c>
      <c r="D4943" s="242"/>
      <c r="E4943" s="242" t="s">
        <v>15142</v>
      </c>
      <c r="F4943" s="242"/>
      <c r="G4943" s="240"/>
      <c r="H4943" s="241">
        <v>0</v>
      </c>
      <c r="I4943" s="242" t="s">
        <v>4842</v>
      </c>
      <c r="J4943" s="242" t="s">
        <v>4843</v>
      </c>
      <c r="K4943" s="242" t="s">
        <v>4729</v>
      </c>
      <c r="L4943" s="242" t="s">
        <v>10628</v>
      </c>
      <c r="M4943" s="242" t="s">
        <v>5202</v>
      </c>
      <c r="N4943" s="242" t="s">
        <v>6134</v>
      </c>
      <c r="O4943" s="242" t="s">
        <v>18819</v>
      </c>
      <c r="P4943" s="242" t="s">
        <v>14128</v>
      </c>
      <c r="Q4943" s="242" t="s">
        <v>4733</v>
      </c>
    </row>
    <row r="4944" spans="1:17">
      <c r="A4944" s="242" t="s">
        <v>18693</v>
      </c>
      <c r="B4944" s="242" t="s">
        <v>18694</v>
      </c>
      <c r="C4944" s="242" t="s">
        <v>18695</v>
      </c>
      <c r="D4944" s="242"/>
      <c r="E4944" s="242"/>
      <c r="F4944" s="242" t="s">
        <v>18637</v>
      </c>
      <c r="G4944" s="240">
        <v>60</v>
      </c>
      <c r="H4944" s="241">
        <v>0</v>
      </c>
      <c r="I4944" s="242"/>
      <c r="J4944" s="242"/>
      <c r="K4944" s="242" t="s">
        <v>4729</v>
      </c>
      <c r="L4944" s="242" t="s">
        <v>4832</v>
      </c>
      <c r="M4944" s="242" t="s">
        <v>13752</v>
      </c>
      <c r="N4944" s="242"/>
      <c r="O4944" s="242" t="s">
        <v>18819</v>
      </c>
      <c r="P4944" s="242" t="s">
        <v>14128</v>
      </c>
      <c r="Q4944" s="242" t="s">
        <v>8832</v>
      </c>
    </row>
    <row r="4945" spans="1:17">
      <c r="A4945" s="242" t="s">
        <v>18696</v>
      </c>
      <c r="B4945" s="242" t="s">
        <v>18697</v>
      </c>
      <c r="C4945" s="242" t="s">
        <v>18698</v>
      </c>
      <c r="D4945" s="242"/>
      <c r="E4945" s="242" t="s">
        <v>15142</v>
      </c>
      <c r="F4945" s="242"/>
      <c r="G4945" s="240"/>
      <c r="H4945" s="241">
        <v>0</v>
      </c>
      <c r="I4945" s="242" t="s">
        <v>4842</v>
      </c>
      <c r="J4945" s="242" t="s">
        <v>4843</v>
      </c>
      <c r="K4945" s="242" t="s">
        <v>4729</v>
      </c>
      <c r="L4945" s="242" t="s">
        <v>10628</v>
      </c>
      <c r="M4945" s="242" t="s">
        <v>18699</v>
      </c>
      <c r="N4945" s="242" t="s">
        <v>18700</v>
      </c>
      <c r="O4945" s="242" t="s">
        <v>18819</v>
      </c>
      <c r="P4945" s="242" t="s">
        <v>14128</v>
      </c>
      <c r="Q4945" s="242" t="s">
        <v>4733</v>
      </c>
    </row>
    <row r="4946" spans="1:17">
      <c r="A4946" s="242" t="s">
        <v>18701</v>
      </c>
      <c r="B4946" s="242" t="s">
        <v>18702</v>
      </c>
      <c r="C4946" s="242" t="s">
        <v>18703</v>
      </c>
      <c r="D4946" s="242"/>
      <c r="E4946" s="242"/>
      <c r="F4946" s="242"/>
      <c r="G4946" s="240">
        <v>60</v>
      </c>
      <c r="H4946" s="241">
        <v>0</v>
      </c>
      <c r="I4946" s="242" t="s">
        <v>4830</v>
      </c>
      <c r="J4946" s="242" t="s">
        <v>4831</v>
      </c>
      <c r="K4946" s="242" t="s">
        <v>4729</v>
      </c>
      <c r="L4946" s="242" t="s">
        <v>4832</v>
      </c>
      <c r="M4946" s="242" t="s">
        <v>10967</v>
      </c>
      <c r="N4946" s="242"/>
      <c r="O4946" s="242" t="s">
        <v>18819</v>
      </c>
      <c r="P4946" s="242" t="s">
        <v>14128</v>
      </c>
      <c r="Q4946" s="242" t="s">
        <v>4733</v>
      </c>
    </row>
    <row r="4947" spans="1:17">
      <c r="A4947" s="242" t="s">
        <v>18704</v>
      </c>
      <c r="B4947" s="242" t="s">
        <v>18705</v>
      </c>
      <c r="C4947" s="242" t="s">
        <v>18706</v>
      </c>
      <c r="D4947" s="242"/>
      <c r="E4947" s="242" t="s">
        <v>15142</v>
      </c>
      <c r="F4947" s="242"/>
      <c r="G4947" s="240">
        <v>60</v>
      </c>
      <c r="H4947" s="241">
        <v>0</v>
      </c>
      <c r="I4947" s="242" t="s">
        <v>4830</v>
      </c>
      <c r="J4947" s="242" t="s">
        <v>4831</v>
      </c>
      <c r="K4947" s="242" t="s">
        <v>4729</v>
      </c>
      <c r="L4947" s="242" t="s">
        <v>4832</v>
      </c>
      <c r="M4947" s="242" t="s">
        <v>18707</v>
      </c>
      <c r="N4947" s="242"/>
      <c r="O4947" s="242" t="s">
        <v>18819</v>
      </c>
      <c r="P4947" s="242" t="s">
        <v>14128</v>
      </c>
      <c r="Q4947" s="242" t="s">
        <v>4733</v>
      </c>
    </row>
    <row r="4948" spans="1:17">
      <c r="A4948" s="242" t="s">
        <v>18708</v>
      </c>
      <c r="B4948" s="242" t="s">
        <v>18709</v>
      </c>
      <c r="C4948" s="242" t="s">
        <v>18710</v>
      </c>
      <c r="D4948" s="242"/>
      <c r="E4948" s="242" t="s">
        <v>15142</v>
      </c>
      <c r="F4948" s="242"/>
      <c r="G4948" s="240"/>
      <c r="H4948" s="241">
        <v>0</v>
      </c>
      <c r="I4948" s="242" t="s">
        <v>4967</v>
      </c>
      <c r="J4948" s="242" t="s">
        <v>4968</v>
      </c>
      <c r="K4948" s="242" t="s">
        <v>4729</v>
      </c>
      <c r="L4948" s="242" t="s">
        <v>10628</v>
      </c>
      <c r="M4948" s="242" t="s">
        <v>18707</v>
      </c>
      <c r="N4948" s="242" t="s">
        <v>18711</v>
      </c>
      <c r="O4948" s="242" t="s">
        <v>18819</v>
      </c>
      <c r="P4948" s="242" t="s">
        <v>14128</v>
      </c>
      <c r="Q4948" s="242" t="s">
        <v>4733</v>
      </c>
    </row>
    <row r="4949" spans="1:17">
      <c r="A4949" s="242" t="s">
        <v>18712</v>
      </c>
      <c r="B4949" s="242" t="s">
        <v>18713</v>
      </c>
      <c r="C4949" s="242" t="s">
        <v>18714</v>
      </c>
      <c r="D4949" s="242"/>
      <c r="E4949" s="242"/>
      <c r="F4949" s="242" t="s">
        <v>18637</v>
      </c>
      <c r="G4949" s="240">
        <v>60</v>
      </c>
      <c r="H4949" s="241">
        <v>0</v>
      </c>
      <c r="I4949" s="242" t="s">
        <v>9474</v>
      </c>
      <c r="J4949" s="242" t="s">
        <v>9475</v>
      </c>
      <c r="K4949" s="242" t="s">
        <v>4729</v>
      </c>
      <c r="L4949" s="242" t="s">
        <v>4832</v>
      </c>
      <c r="M4949" s="242" t="s">
        <v>4991</v>
      </c>
      <c r="N4949" s="242"/>
      <c r="O4949" s="242" t="s">
        <v>18819</v>
      </c>
      <c r="P4949" s="242" t="s">
        <v>14128</v>
      </c>
      <c r="Q4949" s="242" t="s">
        <v>8832</v>
      </c>
    </row>
    <row r="4950" spans="1:17">
      <c r="A4950" s="242" t="s">
        <v>18715</v>
      </c>
      <c r="B4950" s="242" t="s">
        <v>18716</v>
      </c>
      <c r="C4950" s="242" t="s">
        <v>18717</v>
      </c>
      <c r="D4950" s="242" t="s">
        <v>4742</v>
      </c>
      <c r="E4950" s="242" t="s">
        <v>14150</v>
      </c>
      <c r="F4950" s="242"/>
      <c r="G4950" s="240">
        <v>60</v>
      </c>
      <c r="H4950" s="241">
        <v>0</v>
      </c>
      <c r="I4950" s="242" t="s">
        <v>9474</v>
      </c>
      <c r="J4950" s="242" t="s">
        <v>9475</v>
      </c>
      <c r="K4950" s="242" t="s">
        <v>4729</v>
      </c>
      <c r="L4950" s="242" t="s">
        <v>4832</v>
      </c>
      <c r="M4950" s="242" t="s">
        <v>8546</v>
      </c>
      <c r="N4950" s="242"/>
      <c r="O4950" s="242" t="s">
        <v>18819</v>
      </c>
      <c r="P4950" s="242" t="s">
        <v>14128</v>
      </c>
      <c r="Q4950" s="242" t="s">
        <v>8494</v>
      </c>
    </row>
    <row r="4951" spans="1:17">
      <c r="A4951" s="242" t="s">
        <v>18718</v>
      </c>
      <c r="B4951" s="242" t="s">
        <v>18719</v>
      </c>
      <c r="C4951" s="242" t="s">
        <v>18720</v>
      </c>
      <c r="D4951" s="242"/>
      <c r="E4951" s="242" t="s">
        <v>15142</v>
      </c>
      <c r="F4951" s="242"/>
      <c r="G4951" s="240"/>
      <c r="H4951" s="241">
        <v>0</v>
      </c>
      <c r="I4951" s="242" t="s">
        <v>9474</v>
      </c>
      <c r="J4951" s="242" t="s">
        <v>9475</v>
      </c>
      <c r="K4951" s="242" t="s">
        <v>4729</v>
      </c>
      <c r="L4951" s="242" t="s">
        <v>10628</v>
      </c>
      <c r="M4951" s="242" t="s">
        <v>18721</v>
      </c>
      <c r="N4951" s="242" t="s">
        <v>18721</v>
      </c>
      <c r="O4951" s="242" t="s">
        <v>18819</v>
      </c>
      <c r="P4951" s="242" t="s">
        <v>14128</v>
      </c>
      <c r="Q4951" s="242" t="s">
        <v>4733</v>
      </c>
    </row>
    <row r="4952" spans="1:17">
      <c r="A4952" s="242" t="s">
        <v>18722</v>
      </c>
      <c r="B4952" s="242" t="s">
        <v>18723</v>
      </c>
      <c r="C4952" s="242" t="s">
        <v>18724</v>
      </c>
      <c r="D4952" s="242" t="s">
        <v>4742</v>
      </c>
      <c r="E4952" s="242" t="s">
        <v>14150</v>
      </c>
      <c r="F4952" s="242"/>
      <c r="G4952" s="240">
        <v>60</v>
      </c>
      <c r="H4952" s="241">
        <v>0</v>
      </c>
      <c r="I4952" s="242" t="s">
        <v>9474</v>
      </c>
      <c r="J4952" s="242" t="s">
        <v>9475</v>
      </c>
      <c r="K4952" s="242" t="s">
        <v>4729</v>
      </c>
      <c r="L4952" s="242" t="s">
        <v>4832</v>
      </c>
      <c r="M4952" s="242" t="s">
        <v>8546</v>
      </c>
      <c r="N4952" s="242"/>
      <c r="O4952" s="242" t="s">
        <v>18819</v>
      </c>
      <c r="P4952" s="242" t="s">
        <v>14128</v>
      </c>
      <c r="Q4952" s="242" t="s">
        <v>8494</v>
      </c>
    </row>
    <row r="4953" spans="1:17">
      <c r="A4953" s="242" t="s">
        <v>18725</v>
      </c>
      <c r="B4953" s="242" t="s">
        <v>18726</v>
      </c>
      <c r="C4953" s="242" t="s">
        <v>18727</v>
      </c>
      <c r="D4953" s="242"/>
      <c r="E4953" s="242"/>
      <c r="F4953" s="242"/>
      <c r="G4953" s="240">
        <v>60</v>
      </c>
      <c r="H4953" s="241">
        <v>0</v>
      </c>
      <c r="I4953" s="242" t="s">
        <v>9474</v>
      </c>
      <c r="J4953" s="242" t="s">
        <v>9475</v>
      </c>
      <c r="K4953" s="242" t="s">
        <v>4729</v>
      </c>
      <c r="L4953" s="242" t="s">
        <v>4832</v>
      </c>
      <c r="M4953" s="242" t="s">
        <v>13746</v>
      </c>
      <c r="N4953" s="242"/>
      <c r="O4953" s="242" t="s">
        <v>18819</v>
      </c>
      <c r="P4953" s="242" t="s">
        <v>14128</v>
      </c>
      <c r="Q4953" s="242" t="s">
        <v>4733</v>
      </c>
    </row>
    <row r="4954" spans="1:17">
      <c r="A4954" s="242" t="s">
        <v>18728</v>
      </c>
      <c r="B4954" s="242" t="s">
        <v>18729</v>
      </c>
      <c r="C4954" s="242" t="s">
        <v>18730</v>
      </c>
      <c r="D4954" s="242"/>
      <c r="E4954" s="242" t="s">
        <v>15142</v>
      </c>
      <c r="F4954" s="242"/>
      <c r="G4954" s="240">
        <v>60</v>
      </c>
      <c r="H4954" s="241">
        <v>0</v>
      </c>
      <c r="I4954" s="242" t="s">
        <v>9474</v>
      </c>
      <c r="J4954" s="242" t="s">
        <v>9475</v>
      </c>
      <c r="K4954" s="242" t="s">
        <v>4729</v>
      </c>
      <c r="L4954" s="242" t="s">
        <v>4832</v>
      </c>
      <c r="M4954" s="242" t="s">
        <v>15446</v>
      </c>
      <c r="N4954" s="242"/>
      <c r="O4954" s="242" t="s">
        <v>18819</v>
      </c>
      <c r="P4954" s="242" t="s">
        <v>14128</v>
      </c>
      <c r="Q4954" s="242" t="s">
        <v>4733</v>
      </c>
    </row>
    <row r="4955" spans="1:17">
      <c r="A4955" s="242" t="s">
        <v>18731</v>
      </c>
      <c r="B4955" s="242" t="s">
        <v>18732</v>
      </c>
      <c r="C4955" s="242" t="s">
        <v>18733</v>
      </c>
      <c r="D4955" s="242"/>
      <c r="E4955" s="242"/>
      <c r="F4955" s="242"/>
      <c r="G4955" s="240">
        <v>60</v>
      </c>
      <c r="H4955" s="241">
        <v>0</v>
      </c>
      <c r="I4955" s="242" t="s">
        <v>9474</v>
      </c>
      <c r="J4955" s="242" t="s">
        <v>9475</v>
      </c>
      <c r="K4955" s="242" t="s">
        <v>4729</v>
      </c>
      <c r="L4955" s="242" t="s">
        <v>4832</v>
      </c>
      <c r="M4955" s="242" t="s">
        <v>13746</v>
      </c>
      <c r="N4955" s="242"/>
      <c r="O4955" s="242" t="s">
        <v>18819</v>
      </c>
      <c r="P4955" s="242" t="s">
        <v>14128</v>
      </c>
      <c r="Q4955" s="242" t="s">
        <v>4733</v>
      </c>
    </row>
    <row r="4956" spans="1:17">
      <c r="A4956" s="242" t="s">
        <v>18734</v>
      </c>
      <c r="B4956" s="242" t="s">
        <v>18735</v>
      </c>
      <c r="C4956" s="242" t="s">
        <v>18736</v>
      </c>
      <c r="D4956" s="242"/>
      <c r="E4956" s="242"/>
      <c r="F4956" s="242"/>
      <c r="G4956" s="240">
        <v>60</v>
      </c>
      <c r="H4956" s="241">
        <v>0</v>
      </c>
      <c r="I4956" s="242" t="s">
        <v>9474</v>
      </c>
      <c r="J4956" s="242" t="s">
        <v>9475</v>
      </c>
      <c r="K4956" s="242" t="s">
        <v>4729</v>
      </c>
      <c r="L4956" s="242" t="s">
        <v>4832</v>
      </c>
      <c r="M4956" s="242" t="s">
        <v>5302</v>
      </c>
      <c r="N4956" s="242"/>
      <c r="O4956" s="242" t="s">
        <v>18819</v>
      </c>
      <c r="P4956" s="242" t="s">
        <v>14128</v>
      </c>
      <c r="Q4956" s="242" t="s">
        <v>4733</v>
      </c>
    </row>
    <row r="4957" spans="1:17">
      <c r="A4957" s="242" t="s">
        <v>18737</v>
      </c>
      <c r="B4957" s="242" t="s">
        <v>18738</v>
      </c>
      <c r="C4957" s="242" t="s">
        <v>18739</v>
      </c>
      <c r="D4957" s="242"/>
      <c r="E4957" s="242"/>
      <c r="F4957" s="242"/>
      <c r="G4957" s="240">
        <v>60</v>
      </c>
      <c r="H4957" s="241">
        <v>0</v>
      </c>
      <c r="I4957" s="242" t="s">
        <v>9474</v>
      </c>
      <c r="J4957" s="242" t="s">
        <v>9475</v>
      </c>
      <c r="K4957" s="242" t="s">
        <v>4729</v>
      </c>
      <c r="L4957" s="242" t="s">
        <v>4832</v>
      </c>
      <c r="M4957" s="242" t="s">
        <v>13746</v>
      </c>
      <c r="N4957" s="242"/>
      <c r="O4957" s="242" t="s">
        <v>18819</v>
      </c>
      <c r="P4957" s="242" t="s">
        <v>14128</v>
      </c>
      <c r="Q4957" s="242" t="s">
        <v>4733</v>
      </c>
    </row>
    <row r="4958" spans="1:17">
      <c r="A4958" s="242" t="s">
        <v>18740</v>
      </c>
      <c r="B4958" s="242" t="s">
        <v>18741</v>
      </c>
      <c r="C4958" s="242" t="s">
        <v>18742</v>
      </c>
      <c r="D4958" s="242" t="s">
        <v>4742</v>
      </c>
      <c r="E4958" s="242" t="s">
        <v>14150</v>
      </c>
      <c r="F4958" s="242"/>
      <c r="G4958" s="240">
        <v>60</v>
      </c>
      <c r="H4958" s="241">
        <v>0</v>
      </c>
      <c r="I4958" s="242" t="s">
        <v>9474</v>
      </c>
      <c r="J4958" s="242" t="s">
        <v>9475</v>
      </c>
      <c r="K4958" s="242" t="s">
        <v>4729</v>
      </c>
      <c r="L4958" s="242" t="s">
        <v>4832</v>
      </c>
      <c r="M4958" s="242" t="s">
        <v>5194</v>
      </c>
      <c r="N4958" s="242"/>
      <c r="O4958" s="242" t="s">
        <v>18819</v>
      </c>
      <c r="P4958" s="242" t="s">
        <v>14128</v>
      </c>
      <c r="Q4958" s="242" t="s">
        <v>8494</v>
      </c>
    </row>
    <row r="4959" spans="1:17">
      <c r="A4959" s="242" t="s">
        <v>18743</v>
      </c>
      <c r="B4959" s="242" t="s">
        <v>18744</v>
      </c>
      <c r="C4959" s="242" t="s">
        <v>18745</v>
      </c>
      <c r="D4959" s="242"/>
      <c r="E4959" s="242" t="s">
        <v>15142</v>
      </c>
      <c r="F4959" s="242"/>
      <c r="G4959" s="240"/>
      <c r="H4959" s="241">
        <v>0</v>
      </c>
      <c r="I4959" s="242" t="s">
        <v>9474</v>
      </c>
      <c r="J4959" s="242" t="s">
        <v>9475</v>
      </c>
      <c r="K4959" s="242" t="s">
        <v>4729</v>
      </c>
      <c r="L4959" s="242" t="s">
        <v>10628</v>
      </c>
      <c r="M4959" s="242" t="s">
        <v>18746</v>
      </c>
      <c r="N4959" s="242" t="s">
        <v>18747</v>
      </c>
      <c r="O4959" s="242" t="s">
        <v>18819</v>
      </c>
      <c r="P4959" s="242" t="s">
        <v>14128</v>
      </c>
      <c r="Q4959" s="242" t="s">
        <v>4733</v>
      </c>
    </row>
    <row r="4960" spans="1:17">
      <c r="A4960" s="242" t="s">
        <v>18748</v>
      </c>
      <c r="B4960" s="242" t="s">
        <v>18749</v>
      </c>
      <c r="C4960" s="242" t="s">
        <v>18750</v>
      </c>
      <c r="D4960" s="242" t="s">
        <v>4742</v>
      </c>
      <c r="E4960" s="242" t="s">
        <v>14150</v>
      </c>
      <c r="F4960" s="242"/>
      <c r="G4960" s="240">
        <v>60</v>
      </c>
      <c r="H4960" s="241">
        <v>0</v>
      </c>
      <c r="I4960" s="242" t="s">
        <v>9474</v>
      </c>
      <c r="J4960" s="242" t="s">
        <v>9475</v>
      </c>
      <c r="K4960" s="242" t="s">
        <v>4729</v>
      </c>
      <c r="L4960" s="242" t="s">
        <v>4832</v>
      </c>
      <c r="M4960" s="242" t="s">
        <v>13746</v>
      </c>
      <c r="N4960" s="242"/>
      <c r="O4960" s="242" t="s">
        <v>18819</v>
      </c>
      <c r="P4960" s="242" t="s">
        <v>14128</v>
      </c>
      <c r="Q4960" s="242" t="s">
        <v>8494</v>
      </c>
    </row>
    <row r="4961" spans="1:17">
      <c r="A4961" s="242" t="s">
        <v>18751</v>
      </c>
      <c r="B4961" s="242" t="s">
        <v>18752</v>
      </c>
      <c r="C4961" s="242" t="s">
        <v>18753</v>
      </c>
      <c r="D4961" s="242"/>
      <c r="E4961" s="242"/>
      <c r="F4961" s="242"/>
      <c r="G4961" s="240">
        <v>60</v>
      </c>
      <c r="H4961" s="241">
        <v>0</v>
      </c>
      <c r="I4961" s="242" t="s">
        <v>9474</v>
      </c>
      <c r="J4961" s="242" t="s">
        <v>9475</v>
      </c>
      <c r="K4961" s="242" t="s">
        <v>4729</v>
      </c>
      <c r="L4961" s="242" t="s">
        <v>4832</v>
      </c>
      <c r="M4961" s="242" t="s">
        <v>10452</v>
      </c>
      <c r="N4961" s="242"/>
      <c r="O4961" s="242" t="s">
        <v>18819</v>
      </c>
      <c r="P4961" s="242" t="s">
        <v>14128</v>
      </c>
      <c r="Q4961" s="242" t="s">
        <v>4733</v>
      </c>
    </row>
    <row r="4962" spans="1:17">
      <c r="A4962" s="242" t="s">
        <v>18754</v>
      </c>
      <c r="B4962" s="242" t="s">
        <v>18755</v>
      </c>
      <c r="C4962" s="242" t="s">
        <v>18756</v>
      </c>
      <c r="D4962" s="242"/>
      <c r="E4962" s="242" t="s">
        <v>15142</v>
      </c>
      <c r="F4962" s="242"/>
      <c r="G4962" s="240"/>
      <c r="H4962" s="241">
        <v>0</v>
      </c>
      <c r="I4962" s="242" t="s">
        <v>9474</v>
      </c>
      <c r="J4962" s="242" t="s">
        <v>9475</v>
      </c>
      <c r="K4962" s="242" t="s">
        <v>4729</v>
      </c>
      <c r="L4962" s="242" t="s">
        <v>10628</v>
      </c>
      <c r="M4962" s="242" t="s">
        <v>18757</v>
      </c>
      <c r="N4962" s="242" t="s">
        <v>18758</v>
      </c>
      <c r="O4962" s="242" t="s">
        <v>18819</v>
      </c>
      <c r="P4962" s="242" t="s">
        <v>14128</v>
      </c>
      <c r="Q4962" s="242" t="s">
        <v>4733</v>
      </c>
    </row>
    <row r="4963" spans="1:17">
      <c r="A4963" s="242" t="s">
        <v>18759</v>
      </c>
      <c r="B4963" s="242" t="s">
        <v>18760</v>
      </c>
      <c r="C4963" s="242" t="s">
        <v>18761</v>
      </c>
      <c r="D4963" s="242"/>
      <c r="E4963" s="242" t="s">
        <v>14150</v>
      </c>
      <c r="F4963" s="242" t="s">
        <v>18762</v>
      </c>
      <c r="G4963" s="240">
        <v>60</v>
      </c>
      <c r="H4963" s="241">
        <v>0</v>
      </c>
      <c r="I4963" s="242" t="s">
        <v>4848</v>
      </c>
      <c r="J4963" s="242" t="s">
        <v>4849</v>
      </c>
      <c r="K4963" s="242" t="s">
        <v>4729</v>
      </c>
      <c r="L4963" s="242" t="s">
        <v>8012</v>
      </c>
      <c r="M4963" s="242" t="s">
        <v>4851</v>
      </c>
      <c r="N4963" s="242"/>
      <c r="O4963" s="242" t="s">
        <v>18819</v>
      </c>
      <c r="P4963" s="242" t="s">
        <v>14128</v>
      </c>
      <c r="Q4963" s="242" t="s">
        <v>4733</v>
      </c>
    </row>
    <row r="4964" spans="1:17">
      <c r="A4964" s="242" t="s">
        <v>18763</v>
      </c>
      <c r="B4964" s="242" t="s">
        <v>18764</v>
      </c>
      <c r="C4964" s="242" t="s">
        <v>18765</v>
      </c>
      <c r="D4964" s="242"/>
      <c r="E4964" s="242" t="s">
        <v>14130</v>
      </c>
      <c r="F4964" s="242" t="s">
        <v>18766</v>
      </c>
      <c r="G4964" s="240">
        <v>60</v>
      </c>
      <c r="H4964" s="241">
        <v>0</v>
      </c>
      <c r="I4964" s="242" t="s">
        <v>4775</v>
      </c>
      <c r="J4964" s="242" t="s">
        <v>4776</v>
      </c>
      <c r="K4964" s="242" t="s">
        <v>4729</v>
      </c>
      <c r="L4964" s="242" t="s">
        <v>18767</v>
      </c>
      <c r="M4964" s="242" t="s">
        <v>4798</v>
      </c>
      <c r="N4964" s="242"/>
      <c r="O4964" s="242" t="s">
        <v>18819</v>
      </c>
      <c r="P4964" s="242" t="s">
        <v>14128</v>
      </c>
      <c r="Q4964" s="242" t="s">
        <v>4733</v>
      </c>
    </row>
    <row r="4965" spans="1:17">
      <c r="A4965" s="242" t="s">
        <v>18768</v>
      </c>
      <c r="B4965" s="242" t="s">
        <v>18769</v>
      </c>
      <c r="C4965" s="242" t="s">
        <v>18770</v>
      </c>
      <c r="D4965" s="242"/>
      <c r="E4965" s="242" t="s">
        <v>14130</v>
      </c>
      <c r="F4965" s="242" t="s">
        <v>18771</v>
      </c>
      <c r="G4965" s="240">
        <v>60</v>
      </c>
      <c r="H4965" s="241">
        <v>0</v>
      </c>
      <c r="I4965" s="242" t="s">
        <v>4775</v>
      </c>
      <c r="J4965" s="242" t="s">
        <v>4776</v>
      </c>
      <c r="K4965" s="242" t="s">
        <v>4729</v>
      </c>
      <c r="L4965" s="242" t="s">
        <v>5117</v>
      </c>
      <c r="M4965" s="242" t="s">
        <v>4798</v>
      </c>
      <c r="N4965" s="242" t="s">
        <v>18772</v>
      </c>
      <c r="O4965" s="242" t="s">
        <v>18819</v>
      </c>
      <c r="P4965" s="242" t="s">
        <v>14128</v>
      </c>
      <c r="Q4965" s="242" t="s">
        <v>4733</v>
      </c>
    </row>
    <row r="4966" spans="1:17">
      <c r="A4966" s="242" t="s">
        <v>18773</v>
      </c>
      <c r="B4966" s="242" t="s">
        <v>18774</v>
      </c>
      <c r="C4966" s="242" t="s">
        <v>18775</v>
      </c>
      <c r="D4966" s="242"/>
      <c r="E4966" s="242" t="s">
        <v>18776</v>
      </c>
      <c r="F4966" s="242" t="s">
        <v>18777</v>
      </c>
      <c r="G4966" s="240">
        <v>60</v>
      </c>
      <c r="H4966" s="241">
        <v>0</v>
      </c>
      <c r="I4966" s="242" t="s">
        <v>4820</v>
      </c>
      <c r="J4966" s="242" t="s">
        <v>4821</v>
      </c>
      <c r="K4966" s="242" t="s">
        <v>4729</v>
      </c>
      <c r="L4966" s="242" t="s">
        <v>4730</v>
      </c>
      <c r="M4966" s="242" t="s">
        <v>4908</v>
      </c>
      <c r="N4966" s="242" t="s">
        <v>7271</v>
      </c>
      <c r="O4966" s="242" t="s">
        <v>18819</v>
      </c>
      <c r="P4966" s="242" t="s">
        <v>14128</v>
      </c>
      <c r="Q4966" s="242" t="s">
        <v>4733</v>
      </c>
    </row>
    <row r="4967" spans="1:17">
      <c r="A4967" s="242" t="s">
        <v>18778</v>
      </c>
      <c r="B4967" s="242" t="s">
        <v>18779</v>
      </c>
      <c r="C4967" s="242" t="s">
        <v>18780</v>
      </c>
      <c r="D4967" s="242"/>
      <c r="E4967" s="242" t="s">
        <v>18776</v>
      </c>
      <c r="F4967" s="242" t="s">
        <v>4742</v>
      </c>
      <c r="G4967" s="240">
        <v>60</v>
      </c>
      <c r="H4967" s="241">
        <v>0</v>
      </c>
      <c r="I4967" s="242" t="s">
        <v>4820</v>
      </c>
      <c r="J4967" s="242" t="s">
        <v>4821</v>
      </c>
      <c r="K4967" s="242" t="s">
        <v>4729</v>
      </c>
      <c r="L4967" s="242" t="s">
        <v>4730</v>
      </c>
      <c r="M4967" s="242" t="s">
        <v>4816</v>
      </c>
      <c r="N4967" s="242"/>
      <c r="O4967" s="242" t="s">
        <v>18819</v>
      </c>
      <c r="P4967" s="242" t="s">
        <v>14128</v>
      </c>
      <c r="Q4967" s="242" t="s">
        <v>4733</v>
      </c>
    </row>
    <row r="4968" spans="1:17">
      <c r="A4968" s="242" t="s">
        <v>18781</v>
      </c>
      <c r="B4968" s="242" t="s">
        <v>18782</v>
      </c>
      <c r="C4968" s="242" t="s">
        <v>18783</v>
      </c>
      <c r="D4968" s="242"/>
      <c r="E4968" s="242" t="s">
        <v>14150</v>
      </c>
      <c r="F4968" s="242" t="s">
        <v>18784</v>
      </c>
      <c r="G4968" s="240">
        <v>60</v>
      </c>
      <c r="H4968" s="241">
        <v>0</v>
      </c>
      <c r="I4968" s="242" t="s">
        <v>4848</v>
      </c>
      <c r="J4968" s="242" t="s">
        <v>4849</v>
      </c>
      <c r="K4968" s="242" t="s">
        <v>4729</v>
      </c>
      <c r="L4968" s="242" t="s">
        <v>9366</v>
      </c>
      <c r="M4968" s="242" t="s">
        <v>4851</v>
      </c>
      <c r="N4968" s="242"/>
      <c r="O4968" s="242" t="s">
        <v>18819</v>
      </c>
      <c r="P4968" s="242" t="s">
        <v>14128</v>
      </c>
      <c r="Q4968" s="242" t="s">
        <v>4733</v>
      </c>
    </row>
    <row r="4969" spans="1:17">
      <c r="A4969" s="242" t="s">
        <v>18785</v>
      </c>
      <c r="B4969" s="242" t="s">
        <v>18786</v>
      </c>
      <c r="C4969" s="242" t="s">
        <v>18787</v>
      </c>
      <c r="D4969" s="242"/>
      <c r="E4969" s="242" t="s">
        <v>14150</v>
      </c>
      <c r="F4969" s="242" t="s">
        <v>18788</v>
      </c>
      <c r="G4969" s="240">
        <v>60</v>
      </c>
      <c r="H4969" s="241">
        <v>0</v>
      </c>
      <c r="I4969" s="242" t="s">
        <v>4848</v>
      </c>
      <c r="J4969" s="242" t="s">
        <v>4849</v>
      </c>
      <c r="K4969" s="242" t="s">
        <v>4729</v>
      </c>
      <c r="L4969" s="242" t="s">
        <v>7850</v>
      </c>
      <c r="M4969" s="242" t="s">
        <v>4851</v>
      </c>
      <c r="N4969" s="242"/>
      <c r="O4969" s="242" t="s">
        <v>18819</v>
      </c>
      <c r="P4969" s="242" t="s">
        <v>14128</v>
      </c>
      <c r="Q4969" s="242" t="s">
        <v>4733</v>
      </c>
    </row>
    <row r="4970" spans="1:17">
      <c r="A4970" s="242" t="s">
        <v>18789</v>
      </c>
      <c r="B4970" s="242" t="s">
        <v>18790</v>
      </c>
      <c r="C4970" s="242" t="s">
        <v>18791</v>
      </c>
      <c r="D4970" s="242"/>
      <c r="E4970" s="242" t="s">
        <v>14150</v>
      </c>
      <c r="F4970" s="242" t="s">
        <v>18792</v>
      </c>
      <c r="G4970" s="240">
        <v>60</v>
      </c>
      <c r="H4970" s="241">
        <v>0</v>
      </c>
      <c r="I4970" s="242" t="s">
        <v>4848</v>
      </c>
      <c r="J4970" s="242" t="s">
        <v>4849</v>
      </c>
      <c r="K4970" s="242" t="s">
        <v>4729</v>
      </c>
      <c r="L4970" s="242" t="s">
        <v>5306</v>
      </c>
      <c r="M4970" s="242" t="s">
        <v>4851</v>
      </c>
      <c r="N4970" s="242"/>
      <c r="O4970" s="242" t="s">
        <v>18819</v>
      </c>
      <c r="P4970" s="242" t="s">
        <v>14128</v>
      </c>
      <c r="Q4970" s="242" t="s">
        <v>4733</v>
      </c>
    </row>
    <row r="4971" spans="1:17">
      <c r="A4971" s="242" t="s">
        <v>18793</v>
      </c>
      <c r="B4971" s="242" t="s">
        <v>18794</v>
      </c>
      <c r="C4971" s="242" t="s">
        <v>18795</v>
      </c>
      <c r="D4971" s="242"/>
      <c r="E4971" s="242"/>
      <c r="F4971" s="242" t="s">
        <v>14314</v>
      </c>
      <c r="G4971" s="240"/>
      <c r="H4971" s="241">
        <v>0</v>
      </c>
      <c r="I4971" s="242" t="s">
        <v>4848</v>
      </c>
      <c r="J4971" s="242" t="s">
        <v>4849</v>
      </c>
      <c r="K4971" s="242" t="s">
        <v>4729</v>
      </c>
      <c r="L4971" s="242" t="s">
        <v>7507</v>
      </c>
      <c r="M4971" s="242" t="s">
        <v>4851</v>
      </c>
      <c r="N4971" s="242"/>
      <c r="O4971" s="242" t="s">
        <v>18819</v>
      </c>
      <c r="P4971" s="242" t="s">
        <v>14128</v>
      </c>
      <c r="Q4971" s="242" t="s">
        <v>4733</v>
      </c>
    </row>
    <row r="4972" spans="1:17">
      <c r="A4972" s="242" t="s">
        <v>18796</v>
      </c>
      <c r="B4972" s="242" t="s">
        <v>18797</v>
      </c>
      <c r="C4972" s="242" t="s">
        <v>18798</v>
      </c>
      <c r="D4972" s="242"/>
      <c r="E4972" s="242" t="s">
        <v>4737</v>
      </c>
      <c r="F4972" s="242" t="s">
        <v>18799</v>
      </c>
      <c r="G4972" s="240"/>
      <c r="H4972" s="241">
        <v>0</v>
      </c>
      <c r="I4972" s="242" t="s">
        <v>4931</v>
      </c>
      <c r="J4972" s="242" t="s">
        <v>4932</v>
      </c>
      <c r="K4972" s="242" t="s">
        <v>4729</v>
      </c>
      <c r="L4972" s="242" t="s">
        <v>4730</v>
      </c>
      <c r="M4972" s="242" t="s">
        <v>4810</v>
      </c>
      <c r="N4972" s="242"/>
      <c r="O4972" s="242" t="s">
        <v>18796</v>
      </c>
      <c r="P4972" s="242" t="s">
        <v>18797</v>
      </c>
      <c r="Q4972" s="242" t="s">
        <v>4733</v>
      </c>
    </row>
    <row r="4973" spans="1:17">
      <c r="A4973" s="242" t="s">
        <v>4453</v>
      </c>
      <c r="B4973" s="242" t="s">
        <v>3190</v>
      </c>
      <c r="O4973" t="s">
        <v>18820</v>
      </c>
      <c r="P4973" t="s">
        <v>12148</v>
      </c>
    </row>
    <row r="4974" spans="1:17">
      <c r="A4974" s="242" t="s">
        <v>4459</v>
      </c>
      <c r="B4974" s="242" t="s">
        <v>3190</v>
      </c>
      <c r="O4974" t="s">
        <v>18820</v>
      </c>
      <c r="P4974" t="s">
        <v>12148</v>
      </c>
    </row>
    <row r="4975" spans="1:17">
      <c r="A4975" s="242" t="s">
        <v>4462</v>
      </c>
      <c r="B4975" s="242" t="s">
        <v>3190</v>
      </c>
      <c r="O4975" t="s">
        <v>18820</v>
      </c>
      <c r="P4975" t="s">
        <v>12148</v>
      </c>
    </row>
    <row r="4976" spans="1:17">
      <c r="A4976" s="242" t="s">
        <v>4462</v>
      </c>
      <c r="B4976" s="242" t="s">
        <v>3190</v>
      </c>
      <c r="O4976" t="s">
        <v>18820</v>
      </c>
      <c r="P4976" t="s">
        <v>12148</v>
      </c>
    </row>
    <row r="4977" spans="1:16">
      <c r="A4977" s="242" t="s">
        <v>4466</v>
      </c>
      <c r="B4977" s="242" t="s">
        <v>3190</v>
      </c>
      <c r="O4977" t="s">
        <v>18820</v>
      </c>
      <c r="P4977" t="s">
        <v>12148</v>
      </c>
    </row>
    <row r="4978" spans="1:16">
      <c r="A4978" s="242" t="s">
        <v>4467</v>
      </c>
      <c r="B4978" s="242" t="s">
        <v>3190</v>
      </c>
      <c r="O4978" t="s">
        <v>18820</v>
      </c>
      <c r="P4978" t="s">
        <v>12148</v>
      </c>
    </row>
    <row r="4979" spans="1:16">
      <c r="A4979" s="242" t="s">
        <v>4459</v>
      </c>
      <c r="B4979" s="242" t="s">
        <v>3190</v>
      </c>
      <c r="O4979" t="s">
        <v>18820</v>
      </c>
      <c r="P4979" t="s">
        <v>12148</v>
      </c>
    </row>
    <row r="4980" spans="1:16">
      <c r="A4980" s="242" t="s">
        <v>4466</v>
      </c>
      <c r="B4980" s="242" t="s">
        <v>3190</v>
      </c>
      <c r="O4980" t="s">
        <v>18820</v>
      </c>
      <c r="P4980" t="s">
        <v>12148</v>
      </c>
    </row>
    <row r="4981" spans="1:16">
      <c r="A4981" s="242" t="s">
        <v>4453</v>
      </c>
      <c r="B4981" s="242" t="s">
        <v>3190</v>
      </c>
      <c r="O4981" t="s">
        <v>18820</v>
      </c>
      <c r="P4981" t="s">
        <v>12148</v>
      </c>
    </row>
  </sheetData>
  <autoFilter ref="A2:Q4972" xr:uid="{F701AC64-5FAE-4528-BFE8-26CD763843A8}"/>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Y q J W 9 k M / K G l A A A A 9 g A A A B I A H A B D b 2 5 m a W c v U G F j a 2 F n Z S 5 4 b W w g o h g A K K A U A A A A A A A A A A A A A A A A A A A A A A A A A A A A h Y 9 L D o I w G I S v Q r q n D z R K y E 9 Z u J X E h G j c N r V C I x R D i + V u L j y S V x C j q D u X M / N N M n O / 3 i A b m j q 4 q M 7 q 1 q S I Y Y o C Z W R 7 0 K Z M U e + O Y Y w y D h s h T 6 J U w Q g b m w x W p 6 h y 7 p w Q 4 r 3 H f o b b r i Q R p Y z s 8 3 U h K 9 W I U B v r h J E K f V q H / y 3 E Y f c a w y P M 5 g v M l j G m Q C Y T c m 2 + Q D T u f a Y / J q z 6 2 v W d 4 s q E 2 w L I J I G 8 P / A H U E s D B B Q A A g A I A G 2 K i 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i o l b K I p H u A 4 A A A A R A A A A E w A c A E Z v c m 1 1 b G F z L 1 N l Y 3 R p b 2 4 x L m 0 g o h g A K K A U A A A A A A A A A A A A A A A A A A A A A A A A A A A A K 0 5 N L s n M z 1 M I h t C G 1 g B Q S w E C L Q A U A A I A C A B t i o l b 2 Q z 8 o a U A A A D 2 A A A A E g A A A A A A A A A A A A A A A A A A A A A A Q 2 9 u Z m l n L 1 B h Y 2 t h Z 2 U u e G 1 s U E s B A i 0 A F A A C A A g A b Y q J W w / K 6 a u k A A A A 6 Q A A A B M A A A A A A A A A A A A A A A A A 8 Q A A A F t D b 2 5 0 Z W 5 0 X 1 R 5 c G V z X S 5 4 b W x Q S w E C L Q A U A A I A C A B t i o l b 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v 3 H W P V E x k m / 7 P M z x N r r s w A A A A A C A A A A A A A Q Z g A A A A E A A C A A A A C J v t J J U 6 M H 7 5 5 f C B c C H w S 0 Y k x U q b B c k F F c Y R I 0 9 I T 1 P Q A A A A A O g A A A A A I A A C A A A A C q 6 Q 2 A M d e s U d + L O K q W H n v t e U V + w Q Q m C l p f C a Z F r V c R l F A A A A A 8 s M H C A 1 a d U / g 9 N S d U / 3 / J a / 9 D U v p x U 9 e x Q g Q + W x k y M t z V K y m K 3 e b Y J 5 P S Y + l / z N 4 n R b y b h H 5 j z y V c l Q n + I z B E i n G k y 0 j X 5 P x P i a S T S J A 7 j U A A A A B o T F o z O r Y m / C l b 4 0 S 3 s Q Q z L Z h v / b 5 I n s 3 m H 1 1 D T q O 5 L m d C h / 8 D K I 5 1 M G 9 c + X E u A W K 7 t h t A P g p S i d o M k l P m J + m X < / D a t a M a s h u p > 
</file>

<file path=customXml/itemProps1.xml><?xml version="1.0" encoding="utf-8"?>
<ds:datastoreItem xmlns:ds="http://schemas.openxmlformats.org/officeDocument/2006/customXml" ds:itemID="{C7C815ED-E722-4EBE-A550-187FB86391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TH_CN</vt:lpstr>
      <vt:lpstr>Sheet1</vt:lpstr>
      <vt:lpstr>Báo cáo</vt:lpstr>
      <vt:lpstr>Ty_Le</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2025-10-04T07:37:45Z</dcterms:created>
  <dcterms:modified xsi:type="dcterms:W3CDTF">2025-12-10T04:11:08Z</dcterms:modified>
</cp:coreProperties>
</file>